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Ova_radna_sveska" defaultThemeVersion="124226"/>
  <mc:AlternateContent xmlns:mc="http://schemas.openxmlformats.org/markup-compatibility/2006">
    <mc:Choice Requires="x15">
      <x15ac:absPath xmlns:x15ac="http://schemas.microsoft.com/office/spreadsheetml/2010/11/ac" url="C:\Users\samra\Desktop\"/>
    </mc:Choice>
  </mc:AlternateContent>
  <xr:revisionPtr revIDLastSave="0" documentId="13_ncr:1_{0B9BBD78-35B3-466D-8880-8F532FFE1031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PRIMICI" sheetId="9" state="hidden" r:id="rId1"/>
    <sheet name="Poseban dio" sheetId="1" r:id="rId2"/>
  </sheets>
  <definedNames>
    <definedName name="_xlnm._FilterDatabase" localSheetId="1" hidden="1">'Poseban dio'!$A$1:$BS$4544</definedName>
    <definedName name="_xlnm._FilterDatabase" localSheetId="0" hidden="1">PRIMICI!$G$1:$K$105</definedName>
    <definedName name="_xlnm.Print_Area" localSheetId="1">'Poseban dio'!$A$1:$BS$4544</definedName>
  </definedNames>
  <calcPr calcId="191029"/>
</workbook>
</file>

<file path=xl/calcChain.xml><?xml version="1.0" encoding="utf-8"?>
<calcChain xmlns="http://schemas.openxmlformats.org/spreadsheetml/2006/main">
  <c r="BE4531" i="1" l="1"/>
  <c r="BE4409" i="1"/>
  <c r="BE4395" i="1"/>
  <c r="BE3015" i="1"/>
  <c r="BE2933" i="1"/>
  <c r="BE2851" i="1"/>
  <c r="BE2810" i="1"/>
  <c r="BE2769" i="1"/>
  <c r="BE2604" i="1"/>
  <c r="BE2443" i="1"/>
  <c r="BE2322" i="1"/>
  <c r="BE2213" i="1"/>
  <c r="BE1887" i="1"/>
  <c r="BE845" i="1"/>
  <c r="BE287" i="1"/>
  <c r="BC2527" i="1" l="1"/>
  <c r="AG3340" i="1" l="1"/>
  <c r="BQ689" i="1" l="1"/>
  <c r="BE4477" i="1" l="1"/>
  <c r="BE4314" i="1"/>
  <c r="BE4274" i="1"/>
  <c r="BE3870" i="1"/>
  <c r="BE3830" i="1"/>
  <c r="BE3748" i="1"/>
  <c r="BE3708" i="1"/>
  <c r="BE3667" i="1"/>
  <c r="BE3626" i="1"/>
  <c r="BE3586" i="1"/>
  <c r="BE3504" i="1" l="1"/>
  <c r="BE3099" i="1"/>
  <c r="BE3056" i="1"/>
  <c r="BE2974" i="1"/>
  <c r="BE2892" i="1"/>
  <c r="BE2523" i="1" l="1"/>
  <c r="BP2358" i="1" l="1"/>
  <c r="BP2350" i="1"/>
  <c r="AF2410" i="1" l="1"/>
  <c r="BP2373" i="1" l="1"/>
  <c r="BP1968" i="1" l="1"/>
  <c r="BE1968" i="1"/>
  <c r="BE3789" i="1" l="1"/>
  <c r="BE3545" i="1"/>
  <c r="BE3476" i="1"/>
  <c r="BE3468" i="1"/>
  <c r="BE3464" i="1"/>
  <c r="BE3436" i="1"/>
  <c r="BE3423" i="1"/>
  <c r="BZ4530" i="1" l="1"/>
  <c r="BZ4529" i="1" s="1"/>
  <c r="BZ4527" i="1"/>
  <c r="BZ4526" i="1" s="1"/>
  <c r="BZ4522" i="1"/>
  <c r="BZ4514" i="1" s="1"/>
  <c r="BZ4512" i="1"/>
  <c r="BZ4506" i="1"/>
  <c r="BZ4504" i="1"/>
  <c r="BZ4489" i="1"/>
  <c r="BZ4488" i="1" s="1"/>
  <c r="BZ4486" i="1"/>
  <c r="BZ4485" i="1" s="1"/>
  <c r="BZ4481" i="1"/>
  <c r="BZ4473" i="1" s="1"/>
  <c r="BZ4471" i="1"/>
  <c r="BZ4465" i="1"/>
  <c r="BZ4463" i="1" s="1"/>
  <c r="BZ4448" i="1"/>
  <c r="BZ4447" i="1" s="1"/>
  <c r="BZ4445" i="1"/>
  <c r="BZ4444" i="1" s="1"/>
  <c r="BZ4440" i="1"/>
  <c r="BZ4433" i="1" s="1"/>
  <c r="BZ4431" i="1"/>
  <c r="BZ4425" i="1"/>
  <c r="BZ4423" i="1" s="1"/>
  <c r="BZ4408" i="1"/>
  <c r="BZ4407" i="1" s="1"/>
  <c r="BZ4405" i="1"/>
  <c r="BZ4404" i="1" s="1"/>
  <c r="BZ4400" i="1"/>
  <c r="BZ4391" i="1" s="1"/>
  <c r="BZ4389" i="1"/>
  <c r="BZ4383" i="1"/>
  <c r="BZ4381" i="1" s="1"/>
  <c r="BZ4366" i="1"/>
  <c r="BZ4365" i="1" s="1"/>
  <c r="BZ4363" i="1"/>
  <c r="BZ4362" i="1" s="1"/>
  <c r="BZ4358" i="1"/>
  <c r="BZ4350" i="1" s="1"/>
  <c r="BZ4348" i="1"/>
  <c r="BZ4342" i="1"/>
  <c r="BZ4340" i="1" s="1"/>
  <c r="BZ4325" i="1"/>
  <c r="BZ4324" i="1" s="1"/>
  <c r="BZ4322" i="1"/>
  <c r="BZ4321" i="1" s="1"/>
  <c r="BZ4317" i="1"/>
  <c r="BZ4310" i="1"/>
  <c r="BZ4308" i="1"/>
  <c r="BZ4302" i="1"/>
  <c r="BZ4300" i="1" s="1"/>
  <c r="BZ4285" i="1"/>
  <c r="BZ4284" i="1" s="1"/>
  <c r="BZ4282" i="1"/>
  <c r="BZ4281" i="1" s="1"/>
  <c r="BZ4277" i="1"/>
  <c r="BZ4270" i="1" s="1"/>
  <c r="BZ4268" i="1"/>
  <c r="BZ4262" i="1"/>
  <c r="BZ4260" i="1" s="1"/>
  <c r="BZ4245" i="1"/>
  <c r="BZ4244" i="1" s="1"/>
  <c r="BZ4242" i="1"/>
  <c r="BZ4241" i="1" s="1"/>
  <c r="BZ4237" i="1"/>
  <c r="BZ4229" i="1" s="1"/>
  <c r="BZ4227" i="1"/>
  <c r="BZ4221" i="1"/>
  <c r="BZ4219" i="1" s="1"/>
  <c r="BZ4204" i="1"/>
  <c r="BZ4203" i="1" s="1"/>
  <c r="BZ4201" i="1"/>
  <c r="BZ4200" i="1" s="1"/>
  <c r="BZ4196" i="1"/>
  <c r="BZ4188" i="1" s="1"/>
  <c r="BZ4186" i="1"/>
  <c r="BZ4180" i="1"/>
  <c r="BZ4178" i="1" s="1"/>
  <c r="BZ4163" i="1"/>
  <c r="BZ4162" i="1" s="1"/>
  <c r="BZ4160" i="1"/>
  <c r="BZ4159" i="1" s="1"/>
  <c r="BZ4155" i="1"/>
  <c r="BZ4147" i="1" s="1"/>
  <c r="BZ4145" i="1"/>
  <c r="BZ4139" i="1"/>
  <c r="BZ4137" i="1" s="1"/>
  <c r="BZ4122" i="1"/>
  <c r="BZ4121" i="1" s="1"/>
  <c r="BZ4119" i="1"/>
  <c r="BZ4118" i="1" s="1"/>
  <c r="BZ4114" i="1"/>
  <c r="BZ4107" i="1" s="1"/>
  <c r="BZ4105" i="1"/>
  <c r="BZ4099" i="1"/>
  <c r="BZ4097" i="1" s="1"/>
  <c r="BZ4082" i="1"/>
  <c r="BZ4081" i="1" s="1"/>
  <c r="BZ4079" i="1"/>
  <c r="BZ4078" i="1" s="1"/>
  <c r="BZ4074" i="1"/>
  <c r="BZ4066" i="1" s="1"/>
  <c r="BZ4064" i="1"/>
  <c r="BZ4058" i="1"/>
  <c r="BZ4056" i="1" s="1"/>
  <c r="BZ4041" i="1"/>
  <c r="BZ4040" i="1" s="1"/>
  <c r="BZ4038" i="1"/>
  <c r="BZ4037" i="1" s="1"/>
  <c r="BZ4034" i="1"/>
  <c r="BZ4027" i="1" s="1"/>
  <c r="BZ4025" i="1"/>
  <c r="BZ4019" i="1"/>
  <c r="BZ4017" i="1" s="1"/>
  <c r="BZ4002" i="1"/>
  <c r="BZ4001" i="1" s="1"/>
  <c r="BZ3999" i="1"/>
  <c r="BZ3998" i="1" s="1"/>
  <c r="BZ3994" i="1"/>
  <c r="BZ3987" i="1" s="1"/>
  <c r="BZ3985" i="1"/>
  <c r="BZ3979" i="1"/>
  <c r="BZ3977" i="1" s="1"/>
  <c r="BZ3962" i="1"/>
  <c r="BZ3961" i="1" s="1"/>
  <c r="BZ3959" i="1"/>
  <c r="BZ3958" i="1" s="1"/>
  <c r="BZ3954" i="1"/>
  <c r="BZ3947" i="1" s="1"/>
  <c r="BZ3945" i="1"/>
  <c r="BZ3939" i="1"/>
  <c r="BZ3937" i="1" s="1"/>
  <c r="BZ3922" i="1"/>
  <c r="BZ3921" i="1" s="1"/>
  <c r="BZ3919" i="1"/>
  <c r="BZ3918" i="1" s="1"/>
  <c r="BZ3914" i="1"/>
  <c r="BZ3907" i="1" s="1"/>
  <c r="BZ3905" i="1"/>
  <c r="BZ3899" i="1"/>
  <c r="BZ3897" i="1" s="1"/>
  <c r="BZ3882" i="1"/>
  <c r="BZ3881" i="1" s="1"/>
  <c r="BZ3879" i="1"/>
  <c r="BZ3878" i="1" s="1"/>
  <c r="BZ3874" i="1"/>
  <c r="BZ3866" i="1" s="1"/>
  <c r="BZ3864" i="1"/>
  <c r="BZ3858" i="1"/>
  <c r="BZ3856" i="1" s="1"/>
  <c r="BZ3841" i="1"/>
  <c r="BZ3840" i="1" s="1"/>
  <c r="BZ3838" i="1"/>
  <c r="BZ3837" i="1" s="1"/>
  <c r="BZ3833" i="1"/>
  <c r="BZ3826" i="1" s="1"/>
  <c r="BZ3824" i="1"/>
  <c r="BZ3818" i="1"/>
  <c r="BZ3816" i="1" s="1"/>
  <c r="BZ3801" i="1"/>
  <c r="BZ3800" i="1" s="1"/>
  <c r="BZ3798" i="1"/>
  <c r="BZ3797" i="1" s="1"/>
  <c r="BZ3793" i="1"/>
  <c r="BZ3785" i="1" s="1"/>
  <c r="BZ3783" i="1"/>
  <c r="BZ3777" i="1"/>
  <c r="BZ3775" i="1" s="1"/>
  <c r="BZ3760" i="1"/>
  <c r="BZ3759" i="1" s="1"/>
  <c r="BZ3757" i="1"/>
  <c r="BZ3756" i="1" s="1"/>
  <c r="BZ3752" i="1"/>
  <c r="BZ3744" i="1" s="1"/>
  <c r="BZ3742" i="1"/>
  <c r="BZ3736" i="1"/>
  <c r="BZ3734" i="1" s="1"/>
  <c r="BZ3719" i="1"/>
  <c r="BZ3718" i="1" s="1"/>
  <c r="BZ3716" i="1"/>
  <c r="BZ3715" i="1" s="1"/>
  <c r="BZ3711" i="1"/>
  <c r="BZ3704" i="1" s="1"/>
  <c r="BZ3702" i="1"/>
  <c r="BZ3696" i="1"/>
  <c r="BZ3694" i="1" s="1"/>
  <c r="BZ3679" i="1"/>
  <c r="BZ3678" i="1" s="1"/>
  <c r="BZ3676" i="1"/>
  <c r="BZ3675" i="1" s="1"/>
  <c r="BZ3671" i="1"/>
  <c r="BZ3663" i="1" s="1"/>
  <c r="BZ3661" i="1"/>
  <c r="BZ3655" i="1"/>
  <c r="BZ3653" i="1" s="1"/>
  <c r="BZ3638" i="1"/>
  <c r="BZ3637" i="1" s="1"/>
  <c r="BZ3635" i="1"/>
  <c r="BZ3634" i="1" s="1"/>
  <c r="BZ3630" i="1"/>
  <c r="BZ3622" i="1" s="1"/>
  <c r="BZ3620" i="1"/>
  <c r="BZ3614" i="1"/>
  <c r="BZ3612" i="1" s="1"/>
  <c r="BZ3597" i="1"/>
  <c r="BZ3596" i="1" s="1"/>
  <c r="BZ3594" i="1"/>
  <c r="BZ3593" i="1" s="1"/>
  <c r="BZ3589" i="1"/>
  <c r="BZ3582" i="1" s="1"/>
  <c r="BZ3580" i="1"/>
  <c r="BZ3574" i="1"/>
  <c r="BZ3572" i="1" s="1"/>
  <c r="BZ3557" i="1"/>
  <c r="BZ3556" i="1" s="1"/>
  <c r="BZ3554" i="1"/>
  <c r="BZ3553" i="1" s="1"/>
  <c r="BZ3549" i="1"/>
  <c r="BZ3541" i="1" s="1"/>
  <c r="BZ3539" i="1"/>
  <c r="BZ3533" i="1"/>
  <c r="BZ3531" i="1" s="1"/>
  <c r="BZ3516" i="1"/>
  <c r="BZ3515" i="1" s="1"/>
  <c r="BZ3513" i="1"/>
  <c r="BZ3512" i="1" s="1"/>
  <c r="BZ3508" i="1"/>
  <c r="BZ3500" i="1" s="1"/>
  <c r="BZ3498" i="1"/>
  <c r="BZ3492" i="1"/>
  <c r="BZ3490" i="1" s="1"/>
  <c r="BZ3475" i="1"/>
  <c r="BZ3474" i="1" s="1"/>
  <c r="BZ3472" i="1"/>
  <c r="BZ3471" i="1" s="1"/>
  <c r="BZ3467" i="1"/>
  <c r="BZ3460" i="1" s="1"/>
  <c r="BZ3458" i="1"/>
  <c r="BZ3452" i="1"/>
  <c r="BZ3450" i="1" s="1"/>
  <c r="BZ3435" i="1"/>
  <c r="BZ3434" i="1" s="1"/>
  <c r="BZ3432" i="1"/>
  <c r="BZ3431" i="1" s="1"/>
  <c r="BZ3427" i="1"/>
  <c r="BZ3419" i="1" s="1"/>
  <c r="BZ3417" i="1"/>
  <c r="BZ3411" i="1"/>
  <c r="BZ3409" i="1" s="1"/>
  <c r="BZ3394" i="1"/>
  <c r="BZ3393" i="1" s="1"/>
  <c r="BZ3391" i="1"/>
  <c r="BZ3390" i="1" s="1"/>
  <c r="BZ3386" i="1"/>
  <c r="BZ3378" i="1" s="1"/>
  <c r="BZ3376" i="1"/>
  <c r="BZ3370" i="1"/>
  <c r="BZ3368" i="1" s="1"/>
  <c r="BZ3353" i="1"/>
  <c r="BZ3352" i="1" s="1"/>
  <c r="BZ3350" i="1"/>
  <c r="BZ3349" i="1" s="1"/>
  <c r="BZ3345" i="1"/>
  <c r="BZ3338" i="1" s="1"/>
  <c r="BZ3336" i="1"/>
  <c r="BZ3330" i="1"/>
  <c r="BZ3328" i="1" s="1"/>
  <c r="BZ3313" i="1"/>
  <c r="BZ3312" i="1" s="1"/>
  <c r="BZ3308" i="1"/>
  <c r="BZ3300" i="1" s="1"/>
  <c r="BZ3298" i="1"/>
  <c r="BZ3292" i="1"/>
  <c r="BZ3290" i="1" s="1"/>
  <c r="BZ3275" i="1"/>
  <c r="BZ3274" i="1" s="1"/>
  <c r="BZ3272" i="1"/>
  <c r="BZ3271" i="1" s="1"/>
  <c r="BZ3267" i="1"/>
  <c r="BZ3259" i="1" s="1"/>
  <c r="BZ3257" i="1"/>
  <c r="BZ3251" i="1"/>
  <c r="BZ3249" i="1" s="1"/>
  <c r="BZ3234" i="1"/>
  <c r="BZ3233" i="1" s="1"/>
  <c r="BZ3231" i="1"/>
  <c r="BZ3230" i="1" s="1"/>
  <c r="BZ3226" i="1"/>
  <c r="BZ3217" i="1" s="1"/>
  <c r="BZ3215" i="1"/>
  <c r="BZ3209" i="1"/>
  <c r="BZ3207" i="1" s="1"/>
  <c r="BZ3192" i="1"/>
  <c r="BZ3191" i="1" s="1"/>
  <c r="BZ3189" i="1"/>
  <c r="BZ3188" i="1" s="1"/>
  <c r="BZ3184" i="1"/>
  <c r="BZ3176" i="1" s="1"/>
  <c r="BZ3174" i="1"/>
  <c r="BZ3168" i="1"/>
  <c r="BZ3166" i="1" s="1"/>
  <c r="BZ3151" i="1"/>
  <c r="BZ3150" i="1" s="1"/>
  <c r="BZ3148" i="1"/>
  <c r="BZ3147" i="1" s="1"/>
  <c r="BZ3143" i="1"/>
  <c r="BZ3135" i="1" s="1"/>
  <c r="BZ3133" i="1"/>
  <c r="BZ3127" i="1"/>
  <c r="BZ3125" i="1" s="1"/>
  <c r="BZ3110" i="1"/>
  <c r="BZ3109" i="1" s="1"/>
  <c r="BZ3107" i="1"/>
  <c r="BZ3106" i="1" s="1"/>
  <c r="BZ3102" i="1"/>
  <c r="BZ3093" i="1" s="1"/>
  <c r="BZ3091" i="1"/>
  <c r="BZ3085" i="1"/>
  <c r="BZ3083" i="1" s="1"/>
  <c r="BZ3068" i="1"/>
  <c r="BZ3067" i="1" s="1"/>
  <c r="BZ3065" i="1"/>
  <c r="BZ3064" i="1" s="1"/>
  <c r="BZ3060" i="1"/>
  <c r="BZ3052" i="1" s="1"/>
  <c r="BZ3050" i="1"/>
  <c r="BZ3044" i="1"/>
  <c r="BZ3042" i="1" s="1"/>
  <c r="BZ3027" i="1"/>
  <c r="BZ3026" i="1" s="1"/>
  <c r="BZ3024" i="1"/>
  <c r="BZ3023" i="1" s="1"/>
  <c r="BZ3019" i="1"/>
  <c r="BZ3011" i="1" s="1"/>
  <c r="BZ3009" i="1"/>
  <c r="BZ3003" i="1"/>
  <c r="BZ3001" i="1" s="1"/>
  <c r="BZ2986" i="1"/>
  <c r="BZ2985" i="1" s="1"/>
  <c r="BZ2983" i="1"/>
  <c r="BZ2982" i="1" s="1"/>
  <c r="BZ2978" i="1"/>
  <c r="BZ2970" i="1" s="1"/>
  <c r="BZ2968" i="1"/>
  <c r="BZ2962" i="1"/>
  <c r="BZ2960" i="1" s="1"/>
  <c r="BZ2945" i="1"/>
  <c r="BZ2944" i="1" s="1"/>
  <c r="BZ2942" i="1"/>
  <c r="BZ2941" i="1" s="1"/>
  <c r="BZ2937" i="1"/>
  <c r="BZ2929" i="1" s="1"/>
  <c r="BZ2927" i="1"/>
  <c r="BZ2921" i="1"/>
  <c r="BZ2919" i="1" s="1"/>
  <c r="BZ2904" i="1"/>
  <c r="BZ2903" i="1" s="1"/>
  <c r="BZ2901" i="1"/>
  <c r="BZ2900" i="1" s="1"/>
  <c r="BZ2896" i="1"/>
  <c r="BZ2888" i="1" s="1"/>
  <c r="BZ2886" i="1"/>
  <c r="BZ2880" i="1"/>
  <c r="BZ2878" i="1" s="1"/>
  <c r="BZ2863" i="1"/>
  <c r="BZ2862" i="1" s="1"/>
  <c r="BZ2860" i="1"/>
  <c r="BZ2859" i="1" s="1"/>
  <c r="BZ2855" i="1"/>
  <c r="BZ2847" i="1" s="1"/>
  <c r="BZ2845" i="1"/>
  <c r="BZ2839" i="1"/>
  <c r="BZ2837" i="1" s="1"/>
  <c r="BZ2822" i="1"/>
  <c r="BZ2821" i="1" s="1"/>
  <c r="BZ2819" i="1"/>
  <c r="BZ2818" i="1" s="1"/>
  <c r="BZ2814" i="1"/>
  <c r="BZ2806" i="1" s="1"/>
  <c r="BZ2804" i="1"/>
  <c r="BZ2798" i="1"/>
  <c r="BZ2796" i="1" s="1"/>
  <c r="BZ2781" i="1"/>
  <c r="BZ2780" i="1" s="1"/>
  <c r="BZ2778" i="1"/>
  <c r="BZ2777" i="1" s="1"/>
  <c r="BZ2773" i="1"/>
  <c r="BZ2765" i="1" s="1"/>
  <c r="BZ2763" i="1"/>
  <c r="BZ2757" i="1"/>
  <c r="BZ2755" i="1" s="1"/>
  <c r="BZ2740" i="1"/>
  <c r="BZ2739" i="1" s="1"/>
  <c r="BZ2737" i="1"/>
  <c r="BZ2736" i="1" s="1"/>
  <c r="BZ2732" i="1"/>
  <c r="BZ2724" i="1" s="1"/>
  <c r="BZ2722" i="1"/>
  <c r="BZ2716" i="1"/>
  <c r="BZ2714" i="1" s="1"/>
  <c r="BZ2699" i="1"/>
  <c r="BZ2698" i="1" s="1"/>
  <c r="BZ2696" i="1"/>
  <c r="BZ2695" i="1" s="1"/>
  <c r="BZ2691" i="1"/>
  <c r="BZ2682" i="1" s="1"/>
  <c r="BZ2680" i="1"/>
  <c r="BZ2674" i="1"/>
  <c r="BZ2672" i="1" s="1"/>
  <c r="BZ2657" i="1"/>
  <c r="BZ2656" i="1" s="1"/>
  <c r="BZ2654" i="1"/>
  <c r="BZ2653" i="1" s="1"/>
  <c r="BZ2649" i="1"/>
  <c r="BZ2641" i="1" s="1"/>
  <c r="BZ2639" i="1"/>
  <c r="BZ2633" i="1"/>
  <c r="BZ2631" i="1" s="1"/>
  <c r="BZ2616" i="1"/>
  <c r="BZ2615" i="1" s="1"/>
  <c r="BZ2613" i="1"/>
  <c r="BZ2612" i="1" s="1"/>
  <c r="BZ2608" i="1"/>
  <c r="BZ2600" i="1" s="1"/>
  <c r="BZ2598" i="1"/>
  <c r="BZ2592" i="1"/>
  <c r="BZ2590" i="1" s="1"/>
  <c r="BZ2575" i="1"/>
  <c r="BZ2574" i="1" s="1"/>
  <c r="BZ2572" i="1"/>
  <c r="BZ2571" i="1" s="1"/>
  <c r="BZ2567" i="1"/>
  <c r="BZ2559" i="1" s="1"/>
  <c r="BZ2557" i="1"/>
  <c r="BZ2551" i="1"/>
  <c r="BZ2549" i="1" s="1"/>
  <c r="BZ2534" i="1"/>
  <c r="BZ2533" i="1" s="1"/>
  <c r="BZ2531" i="1"/>
  <c r="BZ2530" i="1" s="1"/>
  <c r="BZ2526" i="1"/>
  <c r="BZ2519" i="1" s="1"/>
  <c r="BZ2517" i="1"/>
  <c r="BZ2511" i="1"/>
  <c r="BZ2509" i="1" s="1"/>
  <c r="BZ2494" i="1"/>
  <c r="BZ2493" i="1" s="1"/>
  <c r="BZ2489" i="1"/>
  <c r="BZ2480" i="1" s="1"/>
  <c r="BZ2478" i="1"/>
  <c r="BZ2472" i="1"/>
  <c r="BZ2470" i="1" s="1"/>
  <c r="BZ2455" i="1"/>
  <c r="BZ2454" i="1" s="1"/>
  <c r="BZ2452" i="1"/>
  <c r="BZ2451" i="1" s="1"/>
  <c r="BZ2447" i="1"/>
  <c r="BZ2439" i="1" s="1"/>
  <c r="BZ2437" i="1"/>
  <c r="BZ2431" i="1"/>
  <c r="BZ2429" i="1" s="1"/>
  <c r="BZ2414" i="1"/>
  <c r="BZ2413" i="1" s="1"/>
  <c r="BZ2409" i="1"/>
  <c r="BZ2401" i="1" s="1"/>
  <c r="BZ2399" i="1"/>
  <c r="BZ2393" i="1"/>
  <c r="BZ2391" i="1" s="1"/>
  <c r="BZ2376" i="1"/>
  <c r="BZ2375" i="1" s="1"/>
  <c r="BZ2372" i="1"/>
  <c r="BZ2371" i="1" s="1"/>
  <c r="BZ2367" i="1"/>
  <c r="BZ2359" i="1" s="1"/>
  <c r="BZ2357" i="1"/>
  <c r="BZ2351" i="1"/>
  <c r="BZ2349" i="1" s="1"/>
  <c r="BZ2334" i="1"/>
  <c r="BZ2333" i="1" s="1"/>
  <c r="BZ2331" i="1"/>
  <c r="BZ2330" i="1" s="1"/>
  <c r="BZ2326" i="1"/>
  <c r="BZ2318" i="1" s="1"/>
  <c r="BZ2316" i="1"/>
  <c r="BZ2310" i="1"/>
  <c r="BZ2308" i="1" s="1"/>
  <c r="BZ2293" i="1"/>
  <c r="BZ2292" i="1" s="1"/>
  <c r="BZ2290" i="1"/>
  <c r="BZ2289" i="1" s="1"/>
  <c r="BZ2285" i="1"/>
  <c r="BZ2277" i="1" s="1"/>
  <c r="BZ2275" i="1"/>
  <c r="BZ2269" i="1"/>
  <c r="BZ2267" i="1" s="1"/>
  <c r="BZ2252" i="1"/>
  <c r="BZ2251" i="1" s="1"/>
  <c r="BZ2249" i="1"/>
  <c r="BZ2248" i="1" s="1"/>
  <c r="BZ2244" i="1"/>
  <c r="BZ2237" i="1" s="1"/>
  <c r="BZ2235" i="1"/>
  <c r="BZ2229" i="1"/>
  <c r="BZ2227" i="1" s="1"/>
  <c r="BZ2212" i="1"/>
  <c r="BZ2211" i="1" s="1"/>
  <c r="BZ2209" i="1"/>
  <c r="BZ2208" i="1" s="1"/>
  <c r="BZ2204" i="1"/>
  <c r="BZ2196" i="1" s="1"/>
  <c r="BZ2194" i="1"/>
  <c r="BZ2188" i="1"/>
  <c r="BZ2186" i="1" s="1"/>
  <c r="BZ2171" i="1"/>
  <c r="BZ2170" i="1" s="1"/>
  <c r="BZ2168" i="1"/>
  <c r="BZ2167" i="1" s="1"/>
  <c r="BZ2163" i="1"/>
  <c r="BZ2155" i="1" s="1"/>
  <c r="BZ2153" i="1"/>
  <c r="BZ2147" i="1"/>
  <c r="BZ2145" i="1" s="1"/>
  <c r="BZ2130" i="1"/>
  <c r="BZ2129" i="1" s="1"/>
  <c r="BZ2127" i="1"/>
  <c r="BZ2126" i="1" s="1"/>
  <c r="BZ2122" i="1"/>
  <c r="BZ2113" i="1" s="1"/>
  <c r="BZ2111" i="1"/>
  <c r="BZ2105" i="1"/>
  <c r="BZ2103" i="1" s="1"/>
  <c r="BZ2088" i="1"/>
  <c r="BZ2087" i="1" s="1"/>
  <c r="BZ2085" i="1"/>
  <c r="BZ2084" i="1" s="1"/>
  <c r="BZ2080" i="1"/>
  <c r="BZ2073" i="1" s="1"/>
  <c r="BZ2071" i="1"/>
  <c r="BZ2065" i="1"/>
  <c r="BZ2063" i="1" s="1"/>
  <c r="BZ2048" i="1"/>
  <c r="BZ2047" i="1" s="1"/>
  <c r="BZ2045" i="1"/>
  <c r="BZ2044" i="1" s="1"/>
  <c r="BZ2041" i="1"/>
  <c r="BZ2033" i="1" s="1"/>
  <c r="BZ2031" i="1"/>
  <c r="BZ2025" i="1"/>
  <c r="BZ2023" i="1" s="1"/>
  <c r="BZ2008" i="1"/>
  <c r="BZ2007" i="1" s="1"/>
  <c r="BZ2005" i="1"/>
  <c r="BZ2004" i="1" s="1"/>
  <c r="BZ2000" i="1"/>
  <c r="BZ1992" i="1" s="1"/>
  <c r="BZ1990" i="1"/>
  <c r="BZ1984" i="1"/>
  <c r="BZ1982" i="1" s="1"/>
  <c r="BZ1967" i="1"/>
  <c r="BZ1966" i="1" s="1"/>
  <c r="BZ1964" i="1"/>
  <c r="BZ1963" i="1" s="1"/>
  <c r="BZ1959" i="1"/>
  <c r="BZ1950" i="1" s="1"/>
  <c r="BZ1948" i="1"/>
  <c r="BZ1942" i="1"/>
  <c r="BZ1940" i="1" s="1"/>
  <c r="BZ1925" i="1"/>
  <c r="BZ1924" i="1" s="1"/>
  <c r="BZ1922" i="1"/>
  <c r="BZ1921" i="1" s="1"/>
  <c r="BZ1917" i="1"/>
  <c r="BZ1910" i="1" s="1"/>
  <c r="BZ1908" i="1"/>
  <c r="BZ1902" i="1"/>
  <c r="BZ1900" i="1" s="1"/>
  <c r="BZ1885" i="1"/>
  <c r="BZ1884" i="1" s="1"/>
  <c r="BZ1882" i="1"/>
  <c r="BZ1881" i="1" s="1"/>
  <c r="BZ1877" i="1"/>
  <c r="BZ1869" i="1" s="1"/>
  <c r="BZ1867" i="1"/>
  <c r="BZ1862" i="1"/>
  <c r="BZ1860" i="1" s="1"/>
  <c r="BZ1845" i="1"/>
  <c r="BZ1844" i="1" s="1"/>
  <c r="BZ1842" i="1"/>
  <c r="BZ1841" i="1" s="1"/>
  <c r="BZ1837" i="1"/>
  <c r="BZ1830" i="1" s="1"/>
  <c r="BZ1828" i="1"/>
  <c r="BZ1822" i="1"/>
  <c r="BZ1820" i="1" s="1"/>
  <c r="BZ1805" i="1"/>
  <c r="BZ1804" i="1" s="1"/>
  <c r="BZ1802" i="1"/>
  <c r="BZ1801" i="1" s="1"/>
  <c r="BZ1798" i="1"/>
  <c r="BZ1791" i="1" s="1"/>
  <c r="BZ1789" i="1"/>
  <c r="BZ1783" i="1"/>
  <c r="BZ1781" i="1" s="1"/>
  <c r="BZ1766" i="1"/>
  <c r="BZ1765" i="1" s="1"/>
  <c r="BZ1763" i="1"/>
  <c r="BZ1762" i="1" s="1"/>
  <c r="BZ1758" i="1"/>
  <c r="BZ1751" i="1" s="1"/>
  <c r="BZ1749" i="1"/>
  <c r="BZ1743" i="1"/>
  <c r="BZ1741" i="1" s="1"/>
  <c r="BZ1726" i="1"/>
  <c r="BZ1725" i="1" s="1"/>
  <c r="BZ1723" i="1"/>
  <c r="BZ1722" i="1" s="1"/>
  <c r="BZ1718" i="1"/>
  <c r="BZ1711" i="1" s="1"/>
  <c r="BZ1709" i="1"/>
  <c r="BZ1703" i="1"/>
  <c r="BZ1701" i="1" s="1"/>
  <c r="BZ1686" i="1"/>
  <c r="BZ1685" i="1" s="1"/>
  <c r="BZ1683" i="1"/>
  <c r="BZ1682" i="1" s="1"/>
  <c r="BZ1678" i="1"/>
  <c r="BZ1671" i="1" s="1"/>
  <c r="BZ1669" i="1"/>
  <c r="BZ1663" i="1"/>
  <c r="BZ1661" i="1" s="1"/>
  <c r="BZ1644" i="1"/>
  <c r="BZ1643" i="1"/>
  <c r="BZ1642" i="1"/>
  <c r="BZ1639" i="1"/>
  <c r="BZ1638" i="1"/>
  <c r="BZ1634" i="1"/>
  <c r="BZ1633" i="1"/>
  <c r="BZ1632" i="1"/>
  <c r="BZ1631" i="1"/>
  <c r="BZ1630" i="1"/>
  <c r="BZ1629" i="1"/>
  <c r="BZ1628" i="1"/>
  <c r="BZ1627" i="1"/>
  <c r="BZ1625" i="1"/>
  <c r="BZ1624" i="1" s="1"/>
  <c r="BZ1623" i="1"/>
  <c r="BZ1622" i="1"/>
  <c r="BZ1621" i="1"/>
  <c r="BZ1620" i="1"/>
  <c r="BZ1619" i="1"/>
  <c r="BZ1617" i="1"/>
  <c r="BZ1610" i="1"/>
  <c r="BZ1606" i="1"/>
  <c r="BZ1605" i="1"/>
  <c r="BZ1604" i="1"/>
  <c r="BZ1603" i="1"/>
  <c r="BZ1588" i="1"/>
  <c r="BZ1586" i="1"/>
  <c r="BZ1574" i="1"/>
  <c r="BZ1566" i="1"/>
  <c r="BZ1562" i="1"/>
  <c r="BZ1561" i="1" s="1"/>
  <c r="BZ1560" i="1" s="1"/>
  <c r="BZ1554" i="1"/>
  <c r="BZ1552" i="1"/>
  <c r="BZ1550" i="1"/>
  <c r="BZ1531" i="1"/>
  <c r="BZ1524" i="1" s="1"/>
  <c r="BZ1522" i="1"/>
  <c r="BZ1515" i="1"/>
  <c r="BZ1513" i="1" s="1"/>
  <c r="BZ1503" i="1"/>
  <c r="BZ1506" i="1" s="1"/>
  <c r="BZ1499" i="1"/>
  <c r="BZ1498" i="1"/>
  <c r="BZ1497" i="1"/>
  <c r="BZ1496" i="1"/>
  <c r="BZ1490" i="1"/>
  <c r="BZ1489" i="1" s="1"/>
  <c r="BZ1456" i="1"/>
  <c r="BZ1454" i="1"/>
  <c r="BZ1444" i="1"/>
  <c r="BZ1441" i="1"/>
  <c r="BZ1439" i="1"/>
  <c r="BZ1431" i="1"/>
  <c r="BZ1429" i="1" s="1"/>
  <c r="BZ1427" i="1"/>
  <c r="BZ1421" i="1"/>
  <c r="BZ1419" i="1" s="1"/>
  <c r="BZ1409" i="1"/>
  <c r="BZ1412" i="1" s="1"/>
  <c r="BZ1404" i="1"/>
  <c r="BZ1403" i="1"/>
  <c r="BZ1402" i="1"/>
  <c r="BZ1394" i="1"/>
  <c r="BZ1393" i="1" s="1"/>
  <c r="BZ1391" i="1"/>
  <c r="BZ1390" i="1" s="1"/>
  <c r="BZ1387" i="1"/>
  <c r="BZ1386" i="1" s="1"/>
  <c r="BZ1382" i="1"/>
  <c r="BZ1381" i="1" s="1"/>
  <c r="BZ1377" i="1"/>
  <c r="BZ1375" i="1"/>
  <c r="BZ1366" i="1"/>
  <c r="BZ1357" i="1" s="1"/>
  <c r="BZ1355" i="1"/>
  <c r="BZ1349" i="1"/>
  <c r="BZ1347" i="1" s="1"/>
  <c r="BZ1337" i="1"/>
  <c r="BZ1325" i="1"/>
  <c r="BZ1324" i="1" s="1"/>
  <c r="BZ1323" i="1" s="1"/>
  <c r="BZ1319" i="1"/>
  <c r="BZ1310" i="1" s="1"/>
  <c r="BZ1308" i="1"/>
  <c r="BZ1302" i="1"/>
  <c r="BZ1300" i="1" s="1"/>
  <c r="BZ1293" i="1"/>
  <c r="BZ1289" i="1"/>
  <c r="BZ1288" i="1"/>
  <c r="BZ1287" i="1"/>
  <c r="BZ1286" i="1"/>
  <c r="BZ1271" i="1"/>
  <c r="BZ1269" i="1" s="1"/>
  <c r="BZ1268" i="1" s="1"/>
  <c r="BZ1260" i="1"/>
  <c r="BZ1255" i="1"/>
  <c r="BZ1249" i="1"/>
  <c r="BZ1247" i="1"/>
  <c r="BZ1240" i="1"/>
  <c r="BZ1233" i="1"/>
  <c r="BZ1226" i="1"/>
  <c r="BZ1222" i="1"/>
  <c r="BZ1213" i="1"/>
  <c r="BZ1205" i="1" s="1"/>
  <c r="BZ1203" i="1"/>
  <c r="BZ1197" i="1"/>
  <c r="BZ1195" i="1" s="1"/>
  <c r="BZ1185" i="1"/>
  <c r="BZ1167" i="1"/>
  <c r="BZ1166" i="1" s="1"/>
  <c r="BZ1165" i="1" s="1"/>
  <c r="BZ1162" i="1"/>
  <c r="BZ1160" i="1" s="1"/>
  <c r="BZ1159" i="1" s="1"/>
  <c r="BZ1153" i="1"/>
  <c r="BZ1146" i="1"/>
  <c r="BZ1141" i="1"/>
  <c r="BZ1135" i="1"/>
  <c r="BZ1133" i="1" s="1"/>
  <c r="BZ1126" i="1"/>
  <c r="BZ1105" i="1"/>
  <c r="BZ1101" i="1"/>
  <c r="BZ1099" i="1"/>
  <c r="BZ1095" i="1"/>
  <c r="BZ1094" i="1" s="1"/>
  <c r="BZ1093" i="1" s="1"/>
  <c r="BZ1090" i="1"/>
  <c r="BZ1088" i="1"/>
  <c r="BZ1086" i="1"/>
  <c r="BZ1075" i="1"/>
  <c r="BZ1066" i="1" s="1"/>
  <c r="BZ1064" i="1"/>
  <c r="BZ1058" i="1"/>
  <c r="BZ1056" i="1" s="1"/>
  <c r="BZ1046" i="1"/>
  <c r="BZ1035" i="1"/>
  <c r="BZ1033" i="1"/>
  <c r="BZ1030" i="1"/>
  <c r="BZ1026" i="1"/>
  <c r="BZ1024" i="1"/>
  <c r="BZ1019" i="1"/>
  <c r="BZ1017" i="1"/>
  <c r="BZ1007" i="1"/>
  <c r="BZ998" i="1"/>
  <c r="BZ990" i="1"/>
  <c r="BZ984" i="1"/>
  <c r="BZ982" i="1" s="1"/>
  <c r="BZ975" i="1"/>
  <c r="BZ971" i="1"/>
  <c r="BZ970" i="1"/>
  <c r="BZ969" i="1"/>
  <c r="BZ962" i="1"/>
  <c r="BZ954" i="1"/>
  <c r="BZ948" i="1"/>
  <c r="BZ943" i="1"/>
  <c r="BZ941" i="1"/>
  <c r="BZ926" i="1"/>
  <c r="BZ924" i="1"/>
  <c r="BZ916" i="1"/>
  <c r="BZ913" i="1"/>
  <c r="BZ904" i="1"/>
  <c r="BZ898" i="1"/>
  <c r="BZ896" i="1"/>
  <c r="BZ892" i="1"/>
  <c r="BZ886" i="1"/>
  <c r="BZ884" i="1" s="1"/>
  <c r="BZ874" i="1"/>
  <c r="BZ863" i="1"/>
  <c r="BZ860" i="1"/>
  <c r="BZ858" i="1"/>
  <c r="BZ856" i="1"/>
  <c r="BZ851" i="1"/>
  <c r="BZ850" i="1" s="1"/>
  <c r="BZ849" i="1" s="1"/>
  <c r="BZ847" i="1"/>
  <c r="BZ844" i="1"/>
  <c r="BZ836" i="1"/>
  <c r="BZ831" i="1"/>
  <c r="BZ826" i="1"/>
  <c r="BZ822" i="1"/>
  <c r="BZ817" i="1"/>
  <c r="BZ811" i="1"/>
  <c r="BZ809" i="1" s="1"/>
  <c r="BZ802" i="1"/>
  <c r="BZ798" i="1"/>
  <c r="BZ797" i="1"/>
  <c r="BZ796" i="1"/>
  <c r="BZ790" i="1"/>
  <c r="BZ789" i="1" s="1"/>
  <c r="BZ788" i="1" s="1"/>
  <c r="BZ785" i="1"/>
  <c r="BZ782" i="1"/>
  <c r="BZ778" i="1"/>
  <c r="BZ773" i="1"/>
  <c r="BZ768" i="1"/>
  <c r="BZ761" i="1"/>
  <c r="BZ759" i="1"/>
  <c r="BZ753" i="1"/>
  <c r="BZ744" i="1" s="1"/>
  <c r="BZ742" i="1"/>
  <c r="BZ736" i="1"/>
  <c r="BZ734" i="1" s="1"/>
  <c r="BZ724" i="1"/>
  <c r="BZ715" i="1"/>
  <c r="BZ714" i="1" s="1"/>
  <c r="BZ712" i="1"/>
  <c r="BZ711" i="1" s="1"/>
  <c r="BZ707" i="1"/>
  <c r="BZ698" i="1" s="1"/>
  <c r="BZ696" i="1"/>
  <c r="BZ690" i="1"/>
  <c r="BZ688" i="1" s="1"/>
  <c r="BZ681" i="1"/>
  <c r="BZ670" i="1"/>
  <c r="BZ669" i="1" s="1"/>
  <c r="BZ667" i="1"/>
  <c r="BZ666" i="1" s="1"/>
  <c r="BZ661" i="1"/>
  <c r="BZ653" i="1" s="1"/>
  <c r="BZ651" i="1"/>
  <c r="BZ644" i="1"/>
  <c r="BZ642" i="1" s="1"/>
  <c r="BZ635" i="1"/>
  <c r="BZ625" i="1"/>
  <c r="BZ624" i="1" s="1"/>
  <c r="BZ622" i="1"/>
  <c r="BZ621" i="1" s="1"/>
  <c r="BZ615" i="1"/>
  <c r="BZ606" i="1" s="1"/>
  <c r="BZ604" i="1"/>
  <c r="BZ597" i="1"/>
  <c r="BZ595" i="1" s="1"/>
  <c r="BZ581" i="1"/>
  <c r="BZ580" i="1" s="1"/>
  <c r="BZ578" i="1"/>
  <c r="BZ577" i="1" s="1"/>
  <c r="BZ570" i="1"/>
  <c r="BZ561" i="1" s="1"/>
  <c r="BZ559" i="1"/>
  <c r="BZ552" i="1"/>
  <c r="BZ550" i="1" s="1"/>
  <c r="BZ543" i="1"/>
  <c r="BZ539" i="1"/>
  <c r="BZ538" i="1"/>
  <c r="BZ537" i="1"/>
  <c r="BZ531" i="1"/>
  <c r="BZ530" i="1" s="1"/>
  <c r="BZ528" i="1"/>
  <c r="BZ526" i="1"/>
  <c r="BZ524" i="1"/>
  <c r="BZ520" i="1"/>
  <c r="BZ518" i="1"/>
  <c r="BZ515" i="1"/>
  <c r="BZ513" i="1"/>
  <c r="BZ504" i="1"/>
  <c r="BZ502" i="1" s="1"/>
  <c r="BZ500" i="1"/>
  <c r="BZ494" i="1"/>
  <c r="BZ492" i="1" s="1"/>
  <c r="BZ482" i="1"/>
  <c r="BZ471" i="1"/>
  <c r="BZ470" i="1" s="1"/>
  <c r="BZ466" i="1"/>
  <c r="BZ464" i="1"/>
  <c r="BZ458" i="1"/>
  <c r="BZ455" i="1" s="1"/>
  <c r="BZ453" i="1"/>
  <c r="BZ448" i="1"/>
  <c r="BZ446" i="1" s="1"/>
  <c r="BZ439" i="1"/>
  <c r="BZ428" i="1"/>
  <c r="BZ427" i="1" s="1"/>
  <c r="BZ425" i="1"/>
  <c r="BZ424" i="1" s="1"/>
  <c r="BZ420" i="1"/>
  <c r="BZ416" i="1" s="1"/>
  <c r="BZ414" i="1"/>
  <c r="BZ409" i="1"/>
  <c r="BZ407" i="1" s="1"/>
  <c r="BZ400" i="1"/>
  <c r="BZ389" i="1"/>
  <c r="BZ388" i="1" s="1"/>
  <c r="BZ386" i="1"/>
  <c r="BZ385" i="1" s="1"/>
  <c r="BZ379" i="1"/>
  <c r="BZ376" i="1" s="1"/>
  <c r="BZ374" i="1"/>
  <c r="BZ369" i="1"/>
  <c r="BZ367" i="1" s="1"/>
  <c r="BZ360" i="1"/>
  <c r="BZ343" i="1"/>
  <c r="BZ342" i="1" s="1"/>
  <c r="BZ341" i="1" s="1"/>
  <c r="BZ338" i="1"/>
  <c r="BZ337" i="1" s="1"/>
  <c r="BZ336" i="1" s="1"/>
  <c r="BZ332" i="1"/>
  <c r="BZ323" i="1" s="1"/>
  <c r="BZ321" i="1"/>
  <c r="BZ315" i="1"/>
  <c r="BZ313" i="1" s="1"/>
  <c r="BZ306" i="1"/>
  <c r="BZ294" i="1"/>
  <c r="BZ293" i="1" s="1"/>
  <c r="BZ291" i="1"/>
  <c r="BZ290" i="1" s="1"/>
  <c r="BZ286" i="1"/>
  <c r="BZ284" i="1" s="1"/>
  <c r="BZ282" i="1"/>
  <c r="BZ277" i="1"/>
  <c r="BZ275" i="1" s="1"/>
  <c r="BZ268" i="1"/>
  <c r="BZ257" i="1"/>
  <c r="BZ256" i="1" s="1"/>
  <c r="BZ252" i="1"/>
  <c r="BZ251" i="1" s="1"/>
  <c r="BZ249" i="1"/>
  <c r="BZ244" i="1"/>
  <c r="BZ242" i="1" s="1"/>
  <c r="BZ230" i="1"/>
  <c r="BZ222" i="1"/>
  <c r="BZ221" i="1" s="1"/>
  <c r="BZ220" i="1" s="1"/>
  <c r="BZ219" i="1" s="1"/>
  <c r="BZ225" i="1" s="1"/>
  <c r="BZ234" i="1" s="1"/>
  <c r="BZ213" i="1"/>
  <c r="BZ202" i="1"/>
  <c r="BZ201" i="1" s="1"/>
  <c r="BZ199" i="1"/>
  <c r="BZ198" i="1" s="1"/>
  <c r="BZ194" i="1"/>
  <c r="BZ192" i="1" s="1"/>
  <c r="BZ190" i="1"/>
  <c r="BZ185" i="1"/>
  <c r="BZ183" i="1" s="1"/>
  <c r="BZ177" i="1"/>
  <c r="BZ167" i="1"/>
  <c r="BZ166" i="1" s="1"/>
  <c r="BZ164" i="1"/>
  <c r="BZ156" i="1"/>
  <c r="BZ146" i="1"/>
  <c r="BZ144" i="1" s="1"/>
  <c r="BZ142" i="1"/>
  <c r="BZ137" i="1"/>
  <c r="BZ135" i="1" s="1"/>
  <c r="BZ125" i="1"/>
  <c r="BZ114" i="1"/>
  <c r="BZ113" i="1" s="1"/>
  <c r="BZ109" i="1"/>
  <c r="BZ106" i="1"/>
  <c r="BZ100" i="1"/>
  <c r="BZ98" i="1" s="1"/>
  <c r="BZ96" i="1"/>
  <c r="BZ91" i="1"/>
  <c r="BZ89" i="1" s="1"/>
  <c r="BZ82" i="1"/>
  <c r="BZ71" i="1"/>
  <c r="BZ70" i="1" s="1"/>
  <c r="BZ68" i="1"/>
  <c r="BZ67" i="1" s="1"/>
  <c r="BZ63" i="1"/>
  <c r="BZ61" i="1" s="1"/>
  <c r="BZ59" i="1"/>
  <c r="BZ54" i="1"/>
  <c r="BZ52" i="1" s="1"/>
  <c r="BZ46" i="1"/>
  <c r="BZ37" i="1"/>
  <c r="BZ36" i="1" s="1"/>
  <c r="BZ32" i="1"/>
  <c r="BZ31" i="1" s="1"/>
  <c r="BZ30" i="1" s="1"/>
  <c r="BZ22" i="1"/>
  <c r="BZ20" i="1" s="1"/>
  <c r="BZ18" i="1"/>
  <c r="BZ13" i="1"/>
  <c r="BZ11" i="1" s="1"/>
  <c r="BZ229" i="1" l="1"/>
  <c r="BZ231" i="1" s="1"/>
  <c r="BZ4503" i="1"/>
  <c r="BZ4534" i="1" s="1"/>
  <c r="BZ594" i="1"/>
  <c r="BZ628" i="1" s="1"/>
  <c r="BZ2307" i="1"/>
  <c r="BZ2337" i="1" s="1"/>
  <c r="BZ2341" i="1" s="1"/>
  <c r="BZ2342" i="1" s="1"/>
  <c r="BZ154" i="1"/>
  <c r="BZ153" i="1" s="1"/>
  <c r="BZ274" i="1"/>
  <c r="BZ297" i="1" s="1"/>
  <c r="BZ2877" i="1"/>
  <c r="BZ2907" i="1" s="1"/>
  <c r="BZ2911" i="1" s="1"/>
  <c r="BZ2912" i="1" s="1"/>
  <c r="BZ3733" i="1"/>
  <c r="BZ3763" i="1" s="1"/>
  <c r="BZ3767" i="1" s="1"/>
  <c r="BZ3768" i="1" s="1"/>
  <c r="BZ843" i="1"/>
  <c r="BZ842" i="1" s="1"/>
  <c r="BZ1016" i="1"/>
  <c r="BZ1015" i="1" s="1"/>
  <c r="BZ912" i="1"/>
  <c r="BZ911" i="1" s="1"/>
  <c r="BZ105" i="1"/>
  <c r="BZ104" i="1" s="1"/>
  <c r="BZ366" i="1"/>
  <c r="BZ391" i="1" s="1"/>
  <c r="BZ1700" i="1"/>
  <c r="BZ1729" i="1" s="1"/>
  <c r="BZ1733" i="1" s="1"/>
  <c r="BZ1734" i="1" s="1"/>
  <c r="BZ3206" i="1"/>
  <c r="BZ3237" i="1" s="1"/>
  <c r="BZ3241" i="1" s="1"/>
  <c r="BZ3242" i="1" s="1"/>
  <c r="BZ3693" i="1"/>
  <c r="BZ3722" i="1" s="1"/>
  <c r="BZ3726" i="1" s="1"/>
  <c r="BZ3727" i="1" s="1"/>
  <c r="BZ2918" i="1"/>
  <c r="BZ2948" i="1" s="1"/>
  <c r="BZ2952" i="1" s="1"/>
  <c r="BZ2953" i="1" s="1"/>
  <c r="BZ1143" i="1"/>
  <c r="BZ1132" i="1" s="1"/>
  <c r="BZ1176" i="1" s="1"/>
  <c r="BZ1180" i="1" s="1"/>
  <c r="BZ1181" i="1" s="1"/>
  <c r="BZ1374" i="1"/>
  <c r="BZ1373" i="1" s="1"/>
  <c r="BZ2428" i="1"/>
  <c r="BZ2458" i="1" s="1"/>
  <c r="BZ2462" i="1" s="1"/>
  <c r="BZ2463" i="1" s="1"/>
  <c r="BZ3936" i="1"/>
  <c r="BZ3965" i="1" s="1"/>
  <c r="BZ3969" i="1" s="1"/>
  <c r="BZ3970" i="1" s="1"/>
  <c r="BZ1188" i="1"/>
  <c r="BZ1637" i="1"/>
  <c r="BZ1636" i="1" s="1"/>
  <c r="BZ1340" i="1"/>
  <c r="BZ2226" i="1"/>
  <c r="BZ2255" i="1" s="1"/>
  <c r="BZ2259" i="1" s="1"/>
  <c r="BZ2260" i="1" s="1"/>
  <c r="BZ3000" i="1"/>
  <c r="BZ3030" i="1" s="1"/>
  <c r="BZ3034" i="1" s="1"/>
  <c r="BZ3035" i="1" s="1"/>
  <c r="BZ241" i="1"/>
  <c r="BZ259" i="1" s="1"/>
  <c r="BZ267" i="1" s="1"/>
  <c r="BZ463" i="1"/>
  <c r="BZ462" i="1" s="1"/>
  <c r="BZ1512" i="1"/>
  <c r="BZ1607" i="1"/>
  <c r="BZ923" i="1"/>
  <c r="BZ922" i="1" s="1"/>
  <c r="BZ1346" i="1"/>
  <c r="BZ3571" i="1"/>
  <c r="BZ3600" i="1" s="1"/>
  <c r="BZ3604" i="1" s="1"/>
  <c r="BZ3605" i="1" s="1"/>
  <c r="BZ2671" i="1"/>
  <c r="BZ3124" i="1"/>
  <c r="BZ3154" i="1" s="1"/>
  <c r="BZ3158" i="1" s="1"/>
  <c r="BZ3159" i="1" s="1"/>
  <c r="BZ88" i="1"/>
  <c r="BZ116" i="1" s="1"/>
  <c r="BZ2185" i="1"/>
  <c r="BZ2215" i="1" s="1"/>
  <c r="BZ2219" i="1" s="1"/>
  <c r="BZ2220" i="1" s="1"/>
  <c r="BZ819" i="1"/>
  <c r="BZ808" i="1" s="1"/>
  <c r="BZ992" i="1"/>
  <c r="BZ981" i="1" s="1"/>
  <c r="BZ1500" i="1"/>
  <c r="BZ1780" i="1"/>
  <c r="BZ1808" i="1" s="1"/>
  <c r="BZ1812" i="1" s="1"/>
  <c r="BZ1813" i="1" s="1"/>
  <c r="BZ3165" i="1"/>
  <c r="BZ3195" i="1" s="1"/>
  <c r="BZ3199" i="1" s="1"/>
  <c r="BZ3200" i="1" s="1"/>
  <c r="BZ3449" i="1"/>
  <c r="BZ3478" i="1" s="1"/>
  <c r="BZ3482" i="1" s="1"/>
  <c r="BZ3483" i="1" s="1"/>
  <c r="BZ4055" i="1"/>
  <c r="BZ4085" i="1" s="1"/>
  <c r="BZ4089" i="1" s="1"/>
  <c r="BZ4090" i="1" s="1"/>
  <c r="BZ687" i="1"/>
  <c r="BZ717" i="1" s="1"/>
  <c r="BZ758" i="1"/>
  <c r="BZ757" i="1" s="1"/>
  <c r="BZ877" i="1"/>
  <c r="BZ1085" i="1"/>
  <c r="BZ1084" i="1" s="1"/>
  <c r="BZ1098" i="1"/>
  <c r="BZ1097" i="1" s="1"/>
  <c r="BZ1549" i="1"/>
  <c r="BZ1548" i="1" s="1"/>
  <c r="BZ4218" i="1"/>
  <c r="BZ4248" i="1" s="1"/>
  <c r="BZ4252" i="1" s="1"/>
  <c r="BZ4253" i="1" s="1"/>
  <c r="BZ4422" i="1"/>
  <c r="BZ4451" i="1" s="1"/>
  <c r="BZ4455" i="1" s="1"/>
  <c r="BZ4456" i="1" s="1"/>
  <c r="BZ1055" i="1"/>
  <c r="BZ2062" i="1"/>
  <c r="BZ2091" i="1" s="1"/>
  <c r="BZ2095" i="1" s="1"/>
  <c r="BZ2096" i="1" s="1"/>
  <c r="BZ3530" i="1"/>
  <c r="BZ3560" i="1" s="1"/>
  <c r="BZ3564" i="1" s="1"/>
  <c r="BZ3565" i="1" s="1"/>
  <c r="BZ134" i="1"/>
  <c r="BZ491" i="1"/>
  <c r="BZ733" i="1"/>
  <c r="BZ799" i="1"/>
  <c r="BZ940" i="1"/>
  <c r="BZ939" i="1" s="1"/>
  <c r="BZ1049" i="1"/>
  <c r="BZ1254" i="1"/>
  <c r="BZ1253" i="1" s="1"/>
  <c r="BZ3611" i="1"/>
  <c r="BZ3641" i="1" s="1"/>
  <c r="BZ3645" i="1" s="1"/>
  <c r="BZ3646" i="1" s="1"/>
  <c r="BZ3652" i="1"/>
  <c r="BZ4177" i="1"/>
  <c r="BZ4207" i="1" s="1"/>
  <c r="BZ4211" i="1" s="1"/>
  <c r="BZ4212" i="1" s="1"/>
  <c r="BZ3976" i="1"/>
  <c r="BZ4005" i="1" s="1"/>
  <c r="BZ4009" i="1" s="1"/>
  <c r="BZ4010" i="1" s="1"/>
  <c r="BZ2630" i="1"/>
  <c r="BZ2660" i="1" s="1"/>
  <c r="BZ2664" i="1" s="1"/>
  <c r="BZ2665" i="1" s="1"/>
  <c r="BZ2390" i="1"/>
  <c r="BZ2417" i="1" s="1"/>
  <c r="BZ2421" i="1" s="1"/>
  <c r="BZ2422" i="1" s="1"/>
  <c r="BZ485" i="1"/>
  <c r="BZ1290" i="1"/>
  <c r="BZ1299" i="1"/>
  <c r="BZ1330" i="1" s="1"/>
  <c r="BZ1405" i="1"/>
  <c r="BZ1453" i="1"/>
  <c r="BZ1452" i="1" s="1"/>
  <c r="BZ1740" i="1"/>
  <c r="BZ1769" i="1" s="1"/>
  <c r="BZ1773" i="1" s="1"/>
  <c r="BZ1774" i="1" s="1"/>
  <c r="BZ2713" i="1"/>
  <c r="BZ2743" i="1" s="1"/>
  <c r="BZ2747" i="1" s="1"/>
  <c r="BZ2748" i="1" s="1"/>
  <c r="BZ3408" i="1"/>
  <c r="BZ3438" i="1" s="1"/>
  <c r="BZ3442" i="1" s="1"/>
  <c r="BZ3443" i="1" s="1"/>
  <c r="BZ4339" i="1"/>
  <c r="BZ4369" i="1" s="1"/>
  <c r="BZ4373" i="1" s="1"/>
  <c r="BZ4374" i="1" s="1"/>
  <c r="BZ4380" i="1"/>
  <c r="BZ4411" i="1" s="1"/>
  <c r="BZ4415" i="1" s="1"/>
  <c r="BZ4416" i="1" s="1"/>
  <c r="BZ128" i="1"/>
  <c r="BZ445" i="1"/>
  <c r="BZ182" i="1"/>
  <c r="BZ204" i="1" s="1"/>
  <c r="BZ312" i="1"/>
  <c r="BZ351" i="1" s="1"/>
  <c r="BZ1618" i="1"/>
  <c r="BZ1616" i="1" s="1"/>
  <c r="BZ2102" i="1"/>
  <c r="BZ2133" i="1" s="1"/>
  <c r="BZ2137" i="1" s="1"/>
  <c r="BZ2138" i="1" s="1"/>
  <c r="BZ2266" i="1"/>
  <c r="BZ2296" i="1" s="1"/>
  <c r="BZ2300" i="1" s="1"/>
  <c r="BZ2301" i="1" s="1"/>
  <c r="BZ3815" i="1"/>
  <c r="BZ3844" i="1" s="1"/>
  <c r="BZ3848" i="1" s="1"/>
  <c r="BZ3849" i="1" s="1"/>
  <c r="BZ4136" i="1"/>
  <c r="BZ4166" i="1" s="1"/>
  <c r="BZ4170" i="1" s="1"/>
  <c r="BZ4171" i="1" s="1"/>
  <c r="BZ4299" i="1"/>
  <c r="BZ4328" i="1" s="1"/>
  <c r="BZ4332" i="1" s="1"/>
  <c r="BZ4333" i="1" s="1"/>
  <c r="BZ1023" i="1"/>
  <c r="BZ1022" i="1" s="1"/>
  <c r="BZ406" i="1"/>
  <c r="BZ430" i="1" s="1"/>
  <c r="BZ855" i="1"/>
  <c r="BZ854" i="1" s="1"/>
  <c r="BZ1641" i="1"/>
  <c r="BZ1640" i="1" s="1"/>
  <c r="BZ1899" i="1"/>
  <c r="BZ1928" i="1" s="1"/>
  <c r="BZ1932" i="1" s="1"/>
  <c r="BZ1933" i="1" s="1"/>
  <c r="BZ2022" i="1"/>
  <c r="BZ2051" i="1" s="1"/>
  <c r="BZ2055" i="1" s="1"/>
  <c r="BZ2056" i="1" s="1"/>
  <c r="BZ3774" i="1"/>
  <c r="BZ3804" i="1" s="1"/>
  <c r="BZ3808" i="1" s="1"/>
  <c r="BZ3809" i="1" s="1"/>
  <c r="BZ4462" i="1"/>
  <c r="BZ4492" i="1" s="1"/>
  <c r="BZ4496" i="1" s="1"/>
  <c r="BZ4497" i="1" s="1"/>
  <c r="BZ2795" i="1"/>
  <c r="BZ2825" i="1" s="1"/>
  <c r="BZ2829" i="1" s="1"/>
  <c r="BZ2830" i="1" s="1"/>
  <c r="BZ1819" i="1"/>
  <c r="BZ1848" i="1" s="1"/>
  <c r="BZ1852" i="1" s="1"/>
  <c r="BZ1853" i="1" s="1"/>
  <c r="BZ3289" i="1"/>
  <c r="BZ3316" i="1" s="1"/>
  <c r="BZ3320" i="1" s="1"/>
  <c r="BZ3321" i="1" s="1"/>
  <c r="BZ51" i="1"/>
  <c r="BZ73" i="1" s="1"/>
  <c r="BZ540" i="1"/>
  <c r="BZ641" i="1"/>
  <c r="BZ674" i="1" s="1"/>
  <c r="BZ678" i="1" s="1"/>
  <c r="BZ679" i="1" s="1"/>
  <c r="BZ777" i="1"/>
  <c r="BZ776" i="1" s="1"/>
  <c r="BZ1635" i="1"/>
  <c r="BZ1626" i="1" s="1"/>
  <c r="BZ2144" i="1"/>
  <c r="BZ2174" i="1" s="1"/>
  <c r="BZ2178" i="1" s="1"/>
  <c r="BZ2179" i="1" s="1"/>
  <c r="BZ2548" i="1"/>
  <c r="BZ2578" i="1" s="1"/>
  <c r="BZ2582" i="1" s="1"/>
  <c r="BZ2583" i="1" s="1"/>
  <c r="BZ2836" i="1"/>
  <c r="BZ2866" i="1" s="1"/>
  <c r="BZ2870" i="1" s="1"/>
  <c r="BZ2871" i="1" s="1"/>
  <c r="BZ3489" i="1"/>
  <c r="BZ3519" i="1" s="1"/>
  <c r="BZ3523" i="1" s="1"/>
  <c r="BZ3524" i="1" s="1"/>
  <c r="BZ549" i="1"/>
  <c r="BZ585" i="1" s="1"/>
  <c r="BZ589" i="1" s="1"/>
  <c r="BZ590" i="1" s="1"/>
  <c r="BZ972" i="1"/>
  <c r="BZ523" i="1"/>
  <c r="BZ522" i="1" s="1"/>
  <c r="BZ894" i="1"/>
  <c r="BZ883" i="1" s="1"/>
  <c r="BZ1438" i="1"/>
  <c r="BZ1437" i="1" s="1"/>
  <c r="BZ512" i="1"/>
  <c r="BZ511" i="1" s="1"/>
  <c r="BZ727" i="1"/>
  <c r="BZ1660" i="1"/>
  <c r="BZ1689" i="1" s="1"/>
  <c r="BZ1693" i="1" s="1"/>
  <c r="BZ1694" i="1" s="1"/>
  <c r="BZ1859" i="1"/>
  <c r="BZ1888" i="1" s="1"/>
  <c r="BZ1892" i="1" s="1"/>
  <c r="BZ1893" i="1" s="1"/>
  <c r="BZ1939" i="1"/>
  <c r="BZ1970" i="1" s="1"/>
  <c r="BZ1974" i="1" s="1"/>
  <c r="BZ1975" i="1" s="1"/>
  <c r="BZ10" i="1"/>
  <c r="BZ39" i="1" s="1"/>
  <c r="BZ1221" i="1"/>
  <c r="BZ1220" i="1" s="1"/>
  <c r="BZ1565" i="1"/>
  <c r="BZ1564" i="1" s="1"/>
  <c r="BZ1418" i="1"/>
  <c r="BZ1194" i="1"/>
  <c r="BZ1981" i="1"/>
  <c r="BZ2011" i="1" s="1"/>
  <c r="BZ2015" i="1" s="1"/>
  <c r="BZ2016" i="1" s="1"/>
  <c r="BZ3682" i="1"/>
  <c r="BZ3686" i="1" s="1"/>
  <c r="BZ3687" i="1" s="1"/>
  <c r="BZ2348" i="1"/>
  <c r="BZ2379" i="1" s="1"/>
  <c r="BZ2383" i="1" s="1"/>
  <c r="BZ2384" i="1" s="1"/>
  <c r="BZ2589" i="1"/>
  <c r="BZ2619" i="1" s="1"/>
  <c r="BZ2623" i="1" s="1"/>
  <c r="BZ2624" i="1" s="1"/>
  <c r="BZ2754" i="1"/>
  <c r="BZ2784" i="1" s="1"/>
  <c r="BZ2788" i="1" s="1"/>
  <c r="BZ2789" i="1" s="1"/>
  <c r="BZ3327" i="1"/>
  <c r="BZ3356" i="1" s="1"/>
  <c r="BZ3360" i="1" s="1"/>
  <c r="BZ3361" i="1" s="1"/>
  <c r="BZ3855" i="1"/>
  <c r="BZ3885" i="1" s="1"/>
  <c r="BZ3889" i="1" s="1"/>
  <c r="BZ3890" i="1" s="1"/>
  <c r="BZ2508" i="1"/>
  <c r="BZ2537" i="1" s="1"/>
  <c r="BZ2541" i="1" s="1"/>
  <c r="BZ2542" i="1" s="1"/>
  <c r="BZ2702" i="1"/>
  <c r="BZ2706" i="1" s="1"/>
  <c r="BZ2707" i="1" s="1"/>
  <c r="BZ3082" i="1"/>
  <c r="BZ3113" i="1" s="1"/>
  <c r="BZ3117" i="1" s="1"/>
  <c r="BZ3118" i="1" s="1"/>
  <c r="BZ3248" i="1"/>
  <c r="BZ3278" i="1" s="1"/>
  <c r="BZ3282" i="1" s="1"/>
  <c r="BZ3283" i="1" s="1"/>
  <c r="BZ3896" i="1"/>
  <c r="BZ3925" i="1" s="1"/>
  <c r="BZ3929" i="1" s="1"/>
  <c r="BZ3930" i="1" s="1"/>
  <c r="BZ4016" i="1"/>
  <c r="BZ4044" i="1" s="1"/>
  <c r="BZ4048" i="1" s="1"/>
  <c r="BZ4049" i="1" s="1"/>
  <c r="BZ4096" i="1"/>
  <c r="BZ4125" i="1" s="1"/>
  <c r="BZ4129" i="1" s="1"/>
  <c r="BZ4130" i="1" s="1"/>
  <c r="BZ4259" i="1"/>
  <c r="BZ4288" i="1" s="1"/>
  <c r="BZ4292" i="1" s="1"/>
  <c r="BZ4293" i="1" s="1"/>
  <c r="BZ2469" i="1"/>
  <c r="BZ2497" i="1" s="1"/>
  <c r="BZ2501" i="1" s="1"/>
  <c r="BZ2502" i="1" s="1"/>
  <c r="BZ2959" i="1"/>
  <c r="BZ2989" i="1" s="1"/>
  <c r="BZ2993" i="1" s="1"/>
  <c r="BZ2994" i="1" s="1"/>
  <c r="BZ3041" i="1"/>
  <c r="BZ3071" i="1" s="1"/>
  <c r="BZ3075" i="1" s="1"/>
  <c r="BZ3076" i="1" s="1"/>
  <c r="BZ3367" i="1"/>
  <c r="BZ3397" i="1" s="1"/>
  <c r="BZ3401" i="1" s="1"/>
  <c r="BZ3402" i="1" s="1"/>
  <c r="BZ792" i="1" l="1"/>
  <c r="BZ801" i="1" s="1"/>
  <c r="BZ169" i="1"/>
  <c r="BZ173" i="1" s="1"/>
  <c r="BZ174" i="1" s="1"/>
  <c r="BZ1398" i="1"/>
  <c r="BZ1408" i="1" s="1"/>
  <c r="BZ1411" i="1" s="1"/>
  <c r="BZ473" i="1"/>
  <c r="BZ481" i="1" s="1"/>
  <c r="BZ680" i="1"/>
  <c r="BZ263" i="1"/>
  <c r="BZ264" i="1" s="1"/>
  <c r="BZ399" i="1"/>
  <c r="BZ395" i="1"/>
  <c r="BZ396" i="1" s="1"/>
  <c r="BZ965" i="1"/>
  <c r="BZ974" i="1" s="1"/>
  <c r="BZ124" i="1"/>
  <c r="BZ120" i="1"/>
  <c r="BZ121" i="1" s="1"/>
  <c r="BZ1037" i="1"/>
  <c r="BZ1041" i="1" s="1"/>
  <c r="BZ1042" i="1" s="1"/>
  <c r="BZ1615" i="1"/>
  <c r="BZ1645" i="1" s="1"/>
  <c r="BZ1649" i="1" s="1"/>
  <c r="BZ1650" i="1" s="1"/>
  <c r="BZ865" i="1"/>
  <c r="BZ873" i="1" s="1"/>
  <c r="BZ1117" i="1"/>
  <c r="BZ1125" i="1" s="1"/>
  <c r="BZ176" i="1"/>
  <c r="BZ434" i="1"/>
  <c r="BZ435" i="1" s="1"/>
  <c r="BZ438" i="1"/>
  <c r="BZ1599" i="1"/>
  <c r="BZ1609" i="1" s="1"/>
  <c r="BZ1184" i="1"/>
  <c r="BZ1492" i="1"/>
  <c r="BZ1502" i="1" s="1"/>
  <c r="BZ1505" i="1" s="1"/>
  <c r="BZ1336" i="1"/>
  <c r="BZ1334" i="1"/>
  <c r="BZ1335" i="1" s="1"/>
  <c r="BZ1282" i="1"/>
  <c r="BZ1292" i="1" s="1"/>
  <c r="BZ533" i="1"/>
  <c r="BZ542" i="1" s="1"/>
  <c r="BZ43" i="1"/>
  <c r="BZ44" i="1" s="1"/>
  <c r="BZ45" i="1"/>
  <c r="BZ721" i="1"/>
  <c r="BZ722" i="1" s="1"/>
  <c r="BZ723" i="1"/>
  <c r="BZ632" i="1"/>
  <c r="BZ633" i="1" s="1"/>
  <c r="BZ634" i="1"/>
  <c r="BZ355" i="1"/>
  <c r="BZ356" i="1" s="1"/>
  <c r="BZ359" i="1"/>
  <c r="BZ81" i="1"/>
  <c r="BZ77" i="1"/>
  <c r="BZ78" i="1" s="1"/>
  <c r="BZ305" i="1"/>
  <c r="BZ301" i="1"/>
  <c r="BZ302" i="1" s="1"/>
  <c r="BZ208" i="1"/>
  <c r="BZ209" i="1" s="1"/>
  <c r="BZ212" i="1"/>
  <c r="BZ484" i="1" l="1"/>
  <c r="BZ876" i="1"/>
  <c r="BZ477" i="1"/>
  <c r="BZ478" i="1" s="1"/>
  <c r="BZ869" i="1"/>
  <c r="BZ870" i="1" s="1"/>
  <c r="BZ1045" i="1"/>
  <c r="BZ1048" i="1" s="1"/>
  <c r="BZ1339" i="1"/>
  <c r="BZ1187" i="1"/>
  <c r="BZ1653" i="1"/>
  <c r="BZ1121" i="1"/>
  <c r="BZ1122" i="1" s="1"/>
  <c r="BZ127" i="1"/>
  <c r="BZ726" i="1"/>
  <c r="BY4530" i="1" l="1"/>
  <c r="BY4529" i="1" s="1"/>
  <c r="BY4527" i="1"/>
  <c r="BY4526" i="1" s="1"/>
  <c r="BY4522" i="1"/>
  <c r="BY4514" i="1" s="1"/>
  <c r="BY4512" i="1"/>
  <c r="BY4506" i="1"/>
  <c r="BY4504" i="1" s="1"/>
  <c r="BY4489" i="1"/>
  <c r="BY4488" i="1" s="1"/>
  <c r="BY4486" i="1"/>
  <c r="BY4485" i="1" s="1"/>
  <c r="BY4481" i="1"/>
  <c r="BY4473" i="1" s="1"/>
  <c r="BY4471" i="1"/>
  <c r="BY4465" i="1"/>
  <c r="BY4463" i="1" s="1"/>
  <c r="BY4448" i="1"/>
  <c r="BY4447" i="1" s="1"/>
  <c r="BY4445" i="1"/>
  <c r="BY4444" i="1" s="1"/>
  <c r="BY4440" i="1"/>
  <c r="BY4433" i="1" s="1"/>
  <c r="BY4431" i="1"/>
  <c r="BY4425" i="1"/>
  <c r="BY4423" i="1" s="1"/>
  <c r="BY4408" i="1"/>
  <c r="BY4407" i="1" s="1"/>
  <c r="BY4405" i="1"/>
  <c r="BY4404" i="1" s="1"/>
  <c r="BY4400" i="1"/>
  <c r="BY4391" i="1" s="1"/>
  <c r="BY4389" i="1"/>
  <c r="BY4383" i="1"/>
  <c r="BY4381" i="1" s="1"/>
  <c r="BY4366" i="1"/>
  <c r="BY4365" i="1" s="1"/>
  <c r="BY4363" i="1"/>
  <c r="BY4362" i="1" s="1"/>
  <c r="BY4358" i="1"/>
  <c r="BY4350" i="1" s="1"/>
  <c r="BY4348" i="1"/>
  <c r="BY4342" i="1"/>
  <c r="BY4340" i="1" s="1"/>
  <c r="BY4325" i="1"/>
  <c r="BY4324" i="1" s="1"/>
  <c r="BY4322" i="1"/>
  <c r="BY4321" i="1" s="1"/>
  <c r="BY4317" i="1"/>
  <c r="BY4310" i="1" s="1"/>
  <c r="BY4308" i="1"/>
  <c r="BY4302" i="1"/>
  <c r="BY4300" i="1" s="1"/>
  <c r="BY4285" i="1"/>
  <c r="BY4284" i="1" s="1"/>
  <c r="BY4282" i="1"/>
  <c r="BY4281" i="1" s="1"/>
  <c r="BY4277" i="1"/>
  <c r="BY4270" i="1" s="1"/>
  <c r="BY4268" i="1"/>
  <c r="BY4262" i="1"/>
  <c r="BY4260" i="1" s="1"/>
  <c r="BY4245" i="1"/>
  <c r="BY4244" i="1" s="1"/>
  <c r="BY4242" i="1"/>
  <c r="BY4241" i="1" s="1"/>
  <c r="BY4237" i="1"/>
  <c r="BY4229" i="1" s="1"/>
  <c r="BY4227" i="1"/>
  <c r="BY4221" i="1"/>
  <c r="BY4219" i="1" s="1"/>
  <c r="BY4204" i="1"/>
  <c r="BY4203" i="1" s="1"/>
  <c r="BY4201" i="1"/>
  <c r="BY4200" i="1" s="1"/>
  <c r="BY4196" i="1"/>
  <c r="BY4188" i="1" s="1"/>
  <c r="BY4186" i="1"/>
  <c r="BY4180" i="1"/>
  <c r="BY4178" i="1" s="1"/>
  <c r="BY4163" i="1"/>
  <c r="BY4162" i="1" s="1"/>
  <c r="BY4160" i="1"/>
  <c r="BY4159" i="1" s="1"/>
  <c r="BY4155" i="1"/>
  <c r="BY4147" i="1" s="1"/>
  <c r="BY4145" i="1"/>
  <c r="BY4139" i="1"/>
  <c r="BY4137" i="1" s="1"/>
  <c r="BY4122" i="1"/>
  <c r="BY4121" i="1" s="1"/>
  <c r="BY4119" i="1"/>
  <c r="BY4118" i="1" s="1"/>
  <c r="BY4114" i="1"/>
  <c r="BY4107" i="1" s="1"/>
  <c r="BY4105" i="1"/>
  <c r="BY4099" i="1"/>
  <c r="BY4097" i="1" s="1"/>
  <c r="BY4082" i="1"/>
  <c r="BY4081" i="1" s="1"/>
  <c r="BY4079" i="1"/>
  <c r="BY4078" i="1" s="1"/>
  <c r="BY4074" i="1"/>
  <c r="BY4066" i="1" s="1"/>
  <c r="BY4064" i="1"/>
  <c r="BY4058" i="1"/>
  <c r="BY4056" i="1" s="1"/>
  <c r="BY4041" i="1"/>
  <c r="BY4040" i="1" s="1"/>
  <c r="BY4038" i="1"/>
  <c r="BY4037" i="1" s="1"/>
  <c r="BY4034" i="1"/>
  <c r="BY4027" i="1" s="1"/>
  <c r="BY4025" i="1"/>
  <c r="BY4019" i="1"/>
  <c r="BY4017" i="1" s="1"/>
  <c r="BY4002" i="1"/>
  <c r="BY4001" i="1" s="1"/>
  <c r="BY3999" i="1"/>
  <c r="BY3998" i="1" s="1"/>
  <c r="BY3994" i="1"/>
  <c r="BY3987" i="1" s="1"/>
  <c r="BY3985" i="1"/>
  <c r="BY3979" i="1"/>
  <c r="BY3977" i="1" s="1"/>
  <c r="BY3962" i="1"/>
  <c r="BY3961" i="1" s="1"/>
  <c r="BY3959" i="1"/>
  <c r="BY3958" i="1" s="1"/>
  <c r="BY3954" i="1"/>
  <c r="BY3947" i="1" s="1"/>
  <c r="BY3945" i="1"/>
  <c r="BY3939" i="1"/>
  <c r="BY3937" i="1" s="1"/>
  <c r="BY3922" i="1"/>
  <c r="BY3921" i="1" s="1"/>
  <c r="BY3919" i="1"/>
  <c r="BY3918" i="1" s="1"/>
  <c r="BY3914" i="1"/>
  <c r="BY3907" i="1" s="1"/>
  <c r="BY3905" i="1"/>
  <c r="BY3899" i="1"/>
  <c r="BY3897" i="1" s="1"/>
  <c r="BY3882" i="1"/>
  <c r="BY3881" i="1" s="1"/>
  <c r="BY3879" i="1"/>
  <c r="BY3878" i="1" s="1"/>
  <c r="BY3874" i="1"/>
  <c r="BY3866" i="1" s="1"/>
  <c r="BY3864" i="1"/>
  <c r="BY3858" i="1"/>
  <c r="BY3856" i="1" s="1"/>
  <c r="BY3841" i="1"/>
  <c r="BY3840" i="1" s="1"/>
  <c r="BY3838" i="1"/>
  <c r="BY3837" i="1" s="1"/>
  <c r="BY3833" i="1"/>
  <c r="BY3826" i="1" s="1"/>
  <c r="BY3824" i="1"/>
  <c r="BY3818" i="1"/>
  <c r="BY3816" i="1" s="1"/>
  <c r="BY3801" i="1"/>
  <c r="BY3800" i="1" s="1"/>
  <c r="BY3798" i="1"/>
  <c r="BY3797" i="1" s="1"/>
  <c r="BY3793" i="1"/>
  <c r="BY3785" i="1" s="1"/>
  <c r="BY3783" i="1"/>
  <c r="BY3777" i="1"/>
  <c r="BY3775" i="1" s="1"/>
  <c r="BY3760" i="1"/>
  <c r="BY3759" i="1" s="1"/>
  <c r="BY3757" i="1"/>
  <c r="BY3756" i="1" s="1"/>
  <c r="BY3752" i="1"/>
  <c r="BY3744" i="1" s="1"/>
  <c r="BY3742" i="1"/>
  <c r="BY3736" i="1"/>
  <c r="BY3734" i="1" s="1"/>
  <c r="BY3719" i="1"/>
  <c r="BY3718" i="1" s="1"/>
  <c r="BY3716" i="1"/>
  <c r="BY3715" i="1" s="1"/>
  <c r="BY3711" i="1"/>
  <c r="BY3704" i="1" s="1"/>
  <c r="BY3702" i="1"/>
  <c r="BY3696" i="1"/>
  <c r="BY3694" i="1" s="1"/>
  <c r="BY3679" i="1"/>
  <c r="BY3678" i="1" s="1"/>
  <c r="BY3676" i="1"/>
  <c r="BY3675" i="1" s="1"/>
  <c r="BY3671" i="1"/>
  <c r="BY3663" i="1" s="1"/>
  <c r="BY3661" i="1"/>
  <c r="BY3655" i="1"/>
  <c r="BY3653" i="1" s="1"/>
  <c r="BY3638" i="1"/>
  <c r="BY3637" i="1" s="1"/>
  <c r="BY3635" i="1"/>
  <c r="BY3634" i="1" s="1"/>
  <c r="BY3630" i="1"/>
  <c r="BY3622" i="1" s="1"/>
  <c r="BY3620" i="1"/>
  <c r="BY3614" i="1"/>
  <c r="BY3612" i="1" s="1"/>
  <c r="BY3597" i="1"/>
  <c r="BY3596" i="1" s="1"/>
  <c r="BY3594" i="1"/>
  <c r="BY3593" i="1" s="1"/>
  <c r="BY3589" i="1"/>
  <c r="BY3582" i="1" s="1"/>
  <c r="BY3580" i="1"/>
  <c r="BY3574" i="1"/>
  <c r="BY3572" i="1" s="1"/>
  <c r="BY3557" i="1"/>
  <c r="BY3556" i="1" s="1"/>
  <c r="BY3554" i="1"/>
  <c r="BY3553" i="1" s="1"/>
  <c r="BY3549" i="1"/>
  <c r="BY3541" i="1" s="1"/>
  <c r="BY3539" i="1"/>
  <c r="BY3533" i="1"/>
  <c r="BY3531" i="1" s="1"/>
  <c r="BY3516" i="1"/>
  <c r="BY3515" i="1" s="1"/>
  <c r="BY3513" i="1"/>
  <c r="BY3512" i="1" s="1"/>
  <c r="BY3508" i="1"/>
  <c r="BY3500" i="1" s="1"/>
  <c r="BY3498" i="1"/>
  <c r="BY3492" i="1"/>
  <c r="BY3490" i="1" s="1"/>
  <c r="BY3475" i="1"/>
  <c r="BY3474" i="1" s="1"/>
  <c r="BY3472" i="1"/>
  <c r="BY3471" i="1" s="1"/>
  <c r="BY3467" i="1"/>
  <c r="BY3460" i="1" s="1"/>
  <c r="BY3458" i="1"/>
  <c r="BY3452" i="1"/>
  <c r="BY3450" i="1" s="1"/>
  <c r="BY3435" i="1"/>
  <c r="BY3434" i="1" s="1"/>
  <c r="BY3432" i="1"/>
  <c r="BY3431" i="1" s="1"/>
  <c r="BY3427" i="1"/>
  <c r="BY3419" i="1" s="1"/>
  <c r="BY3417" i="1"/>
  <c r="BY3411" i="1"/>
  <c r="BY3409" i="1" s="1"/>
  <c r="BY3394" i="1"/>
  <c r="BY3393" i="1" s="1"/>
  <c r="BY3391" i="1"/>
  <c r="BY3390" i="1" s="1"/>
  <c r="BY3386" i="1"/>
  <c r="BY3378" i="1" s="1"/>
  <c r="BY3376" i="1"/>
  <c r="BY3370" i="1"/>
  <c r="BY3368" i="1" s="1"/>
  <c r="BY3353" i="1"/>
  <c r="BY3352" i="1" s="1"/>
  <c r="BY3350" i="1"/>
  <c r="BY3349" i="1" s="1"/>
  <c r="BY3345" i="1"/>
  <c r="BY3338" i="1" s="1"/>
  <c r="BY3336" i="1"/>
  <c r="BY3330" i="1"/>
  <c r="BY3328" i="1" s="1"/>
  <c r="BY3313" i="1"/>
  <c r="BY3312" i="1" s="1"/>
  <c r="BY3308" i="1"/>
  <c r="BY3300" i="1" s="1"/>
  <c r="BY3298" i="1"/>
  <c r="BY3292" i="1"/>
  <c r="BY3290" i="1" s="1"/>
  <c r="BY3275" i="1"/>
  <c r="BY3274" i="1" s="1"/>
  <c r="BY3272" i="1"/>
  <c r="BY3271" i="1" s="1"/>
  <c r="BY3267" i="1"/>
  <c r="BY3259" i="1" s="1"/>
  <c r="BY3257" i="1"/>
  <c r="BY3251" i="1"/>
  <c r="BY3249" i="1" s="1"/>
  <c r="BY3234" i="1"/>
  <c r="BY3233" i="1" s="1"/>
  <c r="BY3231" i="1"/>
  <c r="BY3230" i="1" s="1"/>
  <c r="BY3226" i="1"/>
  <c r="BY3217" i="1" s="1"/>
  <c r="BY3215" i="1"/>
  <c r="BY3209" i="1"/>
  <c r="BY3207" i="1" s="1"/>
  <c r="BY3192" i="1"/>
  <c r="BY3191" i="1" s="1"/>
  <c r="BY3189" i="1"/>
  <c r="BY3188" i="1" s="1"/>
  <c r="BY3184" i="1"/>
  <c r="BY3176" i="1" s="1"/>
  <c r="BY3174" i="1"/>
  <c r="BY3168" i="1"/>
  <c r="BY3166" i="1" s="1"/>
  <c r="BY3151" i="1"/>
  <c r="BY3150" i="1" s="1"/>
  <c r="BY3148" i="1"/>
  <c r="BY3147" i="1" s="1"/>
  <c r="BY3143" i="1"/>
  <c r="BY3135" i="1" s="1"/>
  <c r="BY3133" i="1"/>
  <c r="BY3127" i="1"/>
  <c r="BY3125" i="1" s="1"/>
  <c r="BY3110" i="1"/>
  <c r="BY3109" i="1" s="1"/>
  <c r="BY3107" i="1"/>
  <c r="BY3106" i="1" s="1"/>
  <c r="BY3102" i="1"/>
  <c r="BY3093" i="1" s="1"/>
  <c r="BY3091" i="1"/>
  <c r="BY3085" i="1"/>
  <c r="BY3083" i="1" s="1"/>
  <c r="BY3068" i="1"/>
  <c r="BY3067" i="1" s="1"/>
  <c r="BY3065" i="1"/>
  <c r="BY3064" i="1" s="1"/>
  <c r="BY3060" i="1"/>
  <c r="BY3052" i="1" s="1"/>
  <c r="BY3050" i="1"/>
  <c r="BY3044" i="1"/>
  <c r="BY3042" i="1" s="1"/>
  <c r="BY3027" i="1"/>
  <c r="BY3026" i="1" s="1"/>
  <c r="BY3024" i="1"/>
  <c r="BY3023" i="1" s="1"/>
  <c r="BY3019" i="1"/>
  <c r="BY3011" i="1" s="1"/>
  <c r="BY3009" i="1"/>
  <c r="BY3003" i="1"/>
  <c r="BY3001" i="1" s="1"/>
  <c r="BY2986" i="1"/>
  <c r="BY2985" i="1" s="1"/>
  <c r="BY2983" i="1"/>
  <c r="BY2982" i="1" s="1"/>
  <c r="BY2978" i="1"/>
  <c r="BY2970" i="1" s="1"/>
  <c r="BY2968" i="1"/>
  <c r="BY2962" i="1"/>
  <c r="BY2960" i="1" s="1"/>
  <c r="BY2945" i="1"/>
  <c r="BY2944" i="1" s="1"/>
  <c r="BY2942" i="1"/>
  <c r="BY2941" i="1" s="1"/>
  <c r="BY2937" i="1"/>
  <c r="BY2929" i="1" s="1"/>
  <c r="BY2927" i="1"/>
  <c r="BY2921" i="1"/>
  <c r="BY2919" i="1" s="1"/>
  <c r="BY2904" i="1"/>
  <c r="BY2903" i="1" s="1"/>
  <c r="BY2901" i="1"/>
  <c r="BY2900" i="1" s="1"/>
  <c r="BY2896" i="1"/>
  <c r="BY2888" i="1" s="1"/>
  <c r="BY2886" i="1"/>
  <c r="BY2880" i="1"/>
  <c r="BY2878" i="1" s="1"/>
  <c r="BY2863" i="1"/>
  <c r="BY2862" i="1" s="1"/>
  <c r="BY2860" i="1"/>
  <c r="BY2859" i="1" s="1"/>
  <c r="BY2855" i="1"/>
  <c r="BY2847" i="1" s="1"/>
  <c r="BY2845" i="1"/>
  <c r="BY2839" i="1"/>
  <c r="BY2837" i="1" s="1"/>
  <c r="BY2822" i="1"/>
  <c r="BY2821" i="1" s="1"/>
  <c r="BY2819" i="1"/>
  <c r="BY2818" i="1" s="1"/>
  <c r="BY2814" i="1"/>
  <c r="BY2806" i="1" s="1"/>
  <c r="BY2804" i="1"/>
  <c r="BY2798" i="1"/>
  <c r="BY2796" i="1" s="1"/>
  <c r="BY2781" i="1"/>
  <c r="BY2780" i="1" s="1"/>
  <c r="BY2778" i="1"/>
  <c r="BY2777" i="1" s="1"/>
  <c r="BY2773" i="1"/>
  <c r="BY2765" i="1" s="1"/>
  <c r="BY2763" i="1"/>
  <c r="BY2757" i="1"/>
  <c r="BY2755" i="1" s="1"/>
  <c r="BY2740" i="1"/>
  <c r="BY2739" i="1" s="1"/>
  <c r="BY2737" i="1"/>
  <c r="BY2736" i="1" s="1"/>
  <c r="BY2732" i="1"/>
  <c r="BY2724" i="1" s="1"/>
  <c r="BY2722" i="1"/>
  <c r="BY2716" i="1"/>
  <c r="BY2714" i="1" s="1"/>
  <c r="BY2699" i="1"/>
  <c r="BY2698" i="1" s="1"/>
  <c r="BY2696" i="1"/>
  <c r="BY2695" i="1" s="1"/>
  <c r="BY2691" i="1"/>
  <c r="BY2682" i="1" s="1"/>
  <c r="BY2680" i="1"/>
  <c r="BY2674" i="1"/>
  <c r="BY2672" i="1" s="1"/>
  <c r="BY2657" i="1"/>
  <c r="BY2656" i="1" s="1"/>
  <c r="BY2654" i="1"/>
  <c r="BY2653" i="1" s="1"/>
  <c r="BY2649" i="1"/>
  <c r="BY2641" i="1" s="1"/>
  <c r="BY2639" i="1"/>
  <c r="BY2633" i="1"/>
  <c r="BY2631" i="1" s="1"/>
  <c r="BY2616" i="1"/>
  <c r="BY2615" i="1" s="1"/>
  <c r="BY2613" i="1"/>
  <c r="BY2612" i="1" s="1"/>
  <c r="BY2608" i="1"/>
  <c r="BY2600" i="1" s="1"/>
  <c r="BY2598" i="1"/>
  <c r="BY2592" i="1"/>
  <c r="BY2590" i="1" s="1"/>
  <c r="BY2575" i="1"/>
  <c r="BY2574" i="1" s="1"/>
  <c r="BY2572" i="1"/>
  <c r="BY2571" i="1" s="1"/>
  <c r="BY2567" i="1"/>
  <c r="BY2559" i="1" s="1"/>
  <c r="BY2557" i="1"/>
  <c r="BY2551" i="1"/>
  <c r="BY2549" i="1" s="1"/>
  <c r="BY2534" i="1"/>
  <c r="BY2533" i="1" s="1"/>
  <c r="BY2531" i="1"/>
  <c r="BY2530" i="1" s="1"/>
  <c r="BY2526" i="1"/>
  <c r="BY2519" i="1" s="1"/>
  <c r="BY2517" i="1"/>
  <c r="BY2511" i="1"/>
  <c r="BY2509" i="1" s="1"/>
  <c r="BY2494" i="1"/>
  <c r="BY2493" i="1" s="1"/>
  <c r="BY2489" i="1"/>
  <c r="BY2480" i="1" s="1"/>
  <c r="BY2478" i="1"/>
  <c r="BY2472" i="1"/>
  <c r="BY2470" i="1" s="1"/>
  <c r="BY2455" i="1"/>
  <c r="BY2454" i="1" s="1"/>
  <c r="BY2452" i="1"/>
  <c r="BY2451" i="1" s="1"/>
  <c r="BY2447" i="1"/>
  <c r="BY2439" i="1" s="1"/>
  <c r="BY2437" i="1"/>
  <c r="BY2431" i="1"/>
  <c r="BY2429" i="1" s="1"/>
  <c r="BY2414" i="1"/>
  <c r="BY2413" i="1" s="1"/>
  <c r="BY2409" i="1"/>
  <c r="BY2401" i="1" s="1"/>
  <c r="BY2399" i="1"/>
  <c r="BY2393" i="1"/>
  <c r="BY2391" i="1" s="1"/>
  <c r="BY2376" i="1"/>
  <c r="BY2375" i="1" s="1"/>
  <c r="BY2372" i="1"/>
  <c r="BY2371" i="1" s="1"/>
  <c r="BY2367" i="1"/>
  <c r="BY2359" i="1" s="1"/>
  <c r="BY2357" i="1"/>
  <c r="BY2351" i="1"/>
  <c r="BY2349" i="1" s="1"/>
  <c r="BY2334" i="1"/>
  <c r="BY2333" i="1" s="1"/>
  <c r="BY2331" i="1"/>
  <c r="BY2330" i="1" s="1"/>
  <c r="BY2326" i="1"/>
  <c r="BY2318" i="1" s="1"/>
  <c r="BY2316" i="1"/>
  <c r="BY2310" i="1"/>
  <c r="BY2308" i="1" s="1"/>
  <c r="BY2293" i="1"/>
  <c r="BY2292" i="1" s="1"/>
  <c r="BY2290" i="1"/>
  <c r="BY2289" i="1" s="1"/>
  <c r="BY2285" i="1"/>
  <c r="BY2277" i="1" s="1"/>
  <c r="BY2275" i="1"/>
  <c r="BY2269" i="1"/>
  <c r="BY2267" i="1" s="1"/>
  <c r="BY2252" i="1"/>
  <c r="BY2251" i="1" s="1"/>
  <c r="BY2249" i="1"/>
  <c r="BY2248" i="1" s="1"/>
  <c r="BY2244" i="1"/>
  <c r="BY2237" i="1" s="1"/>
  <c r="BY2235" i="1"/>
  <c r="BY2229" i="1"/>
  <c r="BY2227" i="1" s="1"/>
  <c r="BY2212" i="1"/>
  <c r="BY2211" i="1" s="1"/>
  <c r="BY2209" i="1"/>
  <c r="BY2208" i="1" s="1"/>
  <c r="BY2204" i="1"/>
  <c r="BY2196" i="1" s="1"/>
  <c r="BY2194" i="1"/>
  <c r="BY2188" i="1"/>
  <c r="BY2186" i="1" s="1"/>
  <c r="BY2171" i="1"/>
  <c r="BY2170" i="1" s="1"/>
  <c r="BY2168" i="1"/>
  <c r="BY2167" i="1" s="1"/>
  <c r="BY2163" i="1"/>
  <c r="BY2155" i="1" s="1"/>
  <c r="BY2153" i="1"/>
  <c r="BY2147" i="1"/>
  <c r="BY2145" i="1" s="1"/>
  <c r="BY2130" i="1"/>
  <c r="BY2129" i="1" s="1"/>
  <c r="BY2127" i="1"/>
  <c r="BY2126" i="1" s="1"/>
  <c r="BY2122" i="1"/>
  <c r="BY2113" i="1" s="1"/>
  <c r="BY2111" i="1"/>
  <c r="BY2105" i="1"/>
  <c r="BY2103" i="1" s="1"/>
  <c r="BY2088" i="1"/>
  <c r="BY2087" i="1" s="1"/>
  <c r="BY2085" i="1"/>
  <c r="BY2084" i="1" s="1"/>
  <c r="BY2080" i="1"/>
  <c r="BY2073" i="1" s="1"/>
  <c r="BY2071" i="1"/>
  <c r="BY2065" i="1"/>
  <c r="BY2063" i="1" s="1"/>
  <c r="BY2048" i="1"/>
  <c r="BY2047" i="1" s="1"/>
  <c r="BY2045" i="1"/>
  <c r="BY2044" i="1" s="1"/>
  <c r="BY2041" i="1"/>
  <c r="BY2033" i="1" s="1"/>
  <c r="BY2031" i="1"/>
  <c r="BY2025" i="1"/>
  <c r="BY2023" i="1" s="1"/>
  <c r="BY2008" i="1"/>
  <c r="BY2007" i="1" s="1"/>
  <c r="BY2005" i="1"/>
  <c r="BY2004" i="1" s="1"/>
  <c r="BY2000" i="1"/>
  <c r="BY1992" i="1" s="1"/>
  <c r="BY1990" i="1"/>
  <c r="BY1984" i="1"/>
  <c r="BY1982" i="1" s="1"/>
  <c r="BY1967" i="1"/>
  <c r="BY1966" i="1" s="1"/>
  <c r="BY1964" i="1"/>
  <c r="BY1963" i="1" s="1"/>
  <c r="BY1959" i="1"/>
  <c r="BY1950" i="1" s="1"/>
  <c r="BY1948" i="1"/>
  <c r="BY1942" i="1"/>
  <c r="BY1940" i="1" s="1"/>
  <c r="BY1925" i="1"/>
  <c r="BY1924" i="1" s="1"/>
  <c r="BY1922" i="1"/>
  <c r="BY1921" i="1" s="1"/>
  <c r="BY1917" i="1"/>
  <c r="BY1910" i="1" s="1"/>
  <c r="BY1908" i="1"/>
  <c r="BY1902" i="1"/>
  <c r="BY1900" i="1" s="1"/>
  <c r="BY1885" i="1"/>
  <c r="BY1884" i="1" s="1"/>
  <c r="BY1882" i="1"/>
  <c r="BY1881" i="1" s="1"/>
  <c r="BY1877" i="1"/>
  <c r="BY1869" i="1" s="1"/>
  <c r="BY1867" i="1"/>
  <c r="BY1862" i="1"/>
  <c r="BY1860" i="1" s="1"/>
  <c r="BY1845" i="1"/>
  <c r="BY1844" i="1" s="1"/>
  <c r="BY1842" i="1"/>
  <c r="BY1841" i="1" s="1"/>
  <c r="BY1837" i="1"/>
  <c r="BY1830" i="1" s="1"/>
  <c r="BY1828" i="1"/>
  <c r="BY1822" i="1"/>
  <c r="BY1820" i="1" s="1"/>
  <c r="BY1805" i="1"/>
  <c r="BY1804" i="1" s="1"/>
  <c r="BY1802" i="1"/>
  <c r="BY1801" i="1" s="1"/>
  <c r="BY1798" i="1"/>
  <c r="BY1791" i="1" s="1"/>
  <c r="BY1789" i="1"/>
  <c r="BY1783" i="1"/>
  <c r="BY1781" i="1" s="1"/>
  <c r="BY1766" i="1"/>
  <c r="BY1765" i="1" s="1"/>
  <c r="BY1763" i="1"/>
  <c r="BY1762" i="1" s="1"/>
  <c r="BY1758" i="1"/>
  <c r="BY1751" i="1" s="1"/>
  <c r="BY1749" i="1"/>
  <c r="BY1743" i="1"/>
  <c r="BY1741" i="1" s="1"/>
  <c r="BY1726" i="1"/>
  <c r="BY1725" i="1" s="1"/>
  <c r="BY1723" i="1"/>
  <c r="BY1722" i="1" s="1"/>
  <c r="BY1718" i="1"/>
  <c r="BY1711" i="1" s="1"/>
  <c r="BY1709" i="1"/>
  <c r="BY1703" i="1"/>
  <c r="BY1701" i="1" s="1"/>
  <c r="BY1686" i="1"/>
  <c r="BY1685" i="1" s="1"/>
  <c r="BY1683" i="1"/>
  <c r="BY1682" i="1" s="1"/>
  <c r="BY1678" i="1"/>
  <c r="BY1671" i="1" s="1"/>
  <c r="BY1669" i="1"/>
  <c r="BY1663" i="1"/>
  <c r="BY1661" i="1" s="1"/>
  <c r="BY1644" i="1"/>
  <c r="BY1643" i="1"/>
  <c r="BY1642" i="1"/>
  <c r="BY1639" i="1"/>
  <c r="BY1638" i="1"/>
  <c r="BY1634" i="1"/>
  <c r="BY1633" i="1"/>
  <c r="BY1632" i="1"/>
  <c r="BY1631" i="1"/>
  <c r="BY1630" i="1"/>
  <c r="BY1629" i="1"/>
  <c r="BY1628" i="1"/>
  <c r="BY1627" i="1"/>
  <c r="BY1625" i="1"/>
  <c r="BY1624" i="1" s="1"/>
  <c r="BY1623" i="1"/>
  <c r="BY1622" i="1"/>
  <c r="BY1621" i="1"/>
  <c r="BY1620" i="1"/>
  <c r="BY1619" i="1"/>
  <c r="BY1617" i="1"/>
  <c r="BY1610" i="1"/>
  <c r="BY1606" i="1"/>
  <c r="BY1605" i="1"/>
  <c r="BY1604" i="1"/>
  <c r="BY1603" i="1"/>
  <c r="BY1588" i="1"/>
  <c r="BY1586" i="1"/>
  <c r="BY1574" i="1"/>
  <c r="BY1566" i="1"/>
  <c r="BY1562" i="1"/>
  <c r="BY1561" i="1" s="1"/>
  <c r="BY1560" i="1" s="1"/>
  <c r="BY1554" i="1"/>
  <c r="BY1552" i="1"/>
  <c r="BY1550" i="1"/>
  <c r="BY1531" i="1"/>
  <c r="BY1524" i="1" s="1"/>
  <c r="BY1522" i="1"/>
  <c r="BY1515" i="1"/>
  <c r="BY1513" i="1" s="1"/>
  <c r="BY1503" i="1"/>
  <c r="BY1506" i="1" s="1"/>
  <c r="BY1499" i="1"/>
  <c r="BY1498" i="1"/>
  <c r="BY1497" i="1"/>
  <c r="BY1496" i="1"/>
  <c r="BY1490" i="1"/>
  <c r="BY1489" i="1" s="1"/>
  <c r="BY1456" i="1"/>
  <c r="BY1454" i="1"/>
  <c r="BY1444" i="1"/>
  <c r="BY1441" i="1"/>
  <c r="BY1439" i="1"/>
  <c r="BY1431" i="1"/>
  <c r="BY1429" i="1" s="1"/>
  <c r="BY1427" i="1"/>
  <c r="BY1421" i="1"/>
  <c r="BY1419" i="1" s="1"/>
  <c r="BY1409" i="1"/>
  <c r="BY1412" i="1" s="1"/>
  <c r="BY1404" i="1"/>
  <c r="BY1403" i="1"/>
  <c r="BY1402" i="1"/>
  <c r="BY1394" i="1"/>
  <c r="BY1393" i="1" s="1"/>
  <c r="BY1391" i="1"/>
  <c r="BY1390" i="1" s="1"/>
  <c r="BY1387" i="1"/>
  <c r="BY1386" i="1" s="1"/>
  <c r="BY1382" i="1"/>
  <c r="BY1381" i="1" s="1"/>
  <c r="BY1377" i="1"/>
  <c r="BY1375" i="1"/>
  <c r="BY1366" i="1"/>
  <c r="BY1357" i="1" s="1"/>
  <c r="BY1355" i="1"/>
  <c r="BY1349" i="1"/>
  <c r="BY1347" i="1" s="1"/>
  <c r="BY1337" i="1"/>
  <c r="BY1325" i="1"/>
  <c r="BY1324" i="1" s="1"/>
  <c r="BY1323" i="1" s="1"/>
  <c r="BY1319" i="1"/>
  <c r="BY1310" i="1" s="1"/>
  <c r="BY1308" i="1"/>
  <c r="BY1302" i="1"/>
  <c r="BY1300" i="1" s="1"/>
  <c r="BY1293" i="1"/>
  <c r="BY1289" i="1"/>
  <c r="BY1288" i="1"/>
  <c r="BY1287" i="1"/>
  <c r="BY1286" i="1"/>
  <c r="BY1271" i="1"/>
  <c r="BY1269" i="1" s="1"/>
  <c r="BY1268" i="1" s="1"/>
  <c r="BY1260" i="1"/>
  <c r="BY1255" i="1"/>
  <c r="BY1249" i="1"/>
  <c r="BY1247" i="1"/>
  <c r="BY1240" i="1"/>
  <c r="BY1233" i="1"/>
  <c r="BY1226" i="1"/>
  <c r="BY1222" i="1"/>
  <c r="BY1213" i="1"/>
  <c r="BY1205" i="1" s="1"/>
  <c r="BY1203" i="1"/>
  <c r="BY1197" i="1"/>
  <c r="BY1195" i="1" s="1"/>
  <c r="BY1185" i="1"/>
  <c r="BY1167" i="1"/>
  <c r="BY1166" i="1" s="1"/>
  <c r="BY1165" i="1" s="1"/>
  <c r="BY1162" i="1"/>
  <c r="BY1160" i="1" s="1"/>
  <c r="BY1159" i="1" s="1"/>
  <c r="BY1153" i="1"/>
  <c r="BY1146" i="1"/>
  <c r="BY1141" i="1"/>
  <c r="BY1135" i="1"/>
  <c r="BY1133" i="1" s="1"/>
  <c r="BY1126" i="1"/>
  <c r="BY1105" i="1"/>
  <c r="BY1101" i="1"/>
  <c r="BY1099" i="1"/>
  <c r="BY1095" i="1"/>
  <c r="BY1094" i="1" s="1"/>
  <c r="BY1093" i="1" s="1"/>
  <c r="BY1090" i="1"/>
  <c r="BY1088" i="1"/>
  <c r="BY1086" i="1"/>
  <c r="BY1075" i="1"/>
  <c r="BY1066" i="1" s="1"/>
  <c r="BY1064" i="1"/>
  <c r="BY1058" i="1"/>
  <c r="BY1056" i="1" s="1"/>
  <c r="BY1046" i="1"/>
  <c r="BY1035" i="1"/>
  <c r="BY1033" i="1"/>
  <c r="BY1030" i="1"/>
  <c r="BY1026" i="1"/>
  <c r="BY1024" i="1"/>
  <c r="BY1019" i="1"/>
  <c r="BY1017" i="1"/>
  <c r="BY1007" i="1"/>
  <c r="BY998" i="1"/>
  <c r="BY990" i="1"/>
  <c r="BY984" i="1"/>
  <c r="BY982" i="1" s="1"/>
  <c r="BY975" i="1"/>
  <c r="BY971" i="1"/>
  <c r="BY970" i="1"/>
  <c r="BY969" i="1"/>
  <c r="BY962" i="1"/>
  <c r="BY954" i="1"/>
  <c r="BY948" i="1"/>
  <c r="BY943" i="1"/>
  <c r="BY941" i="1"/>
  <c r="BY926" i="1"/>
  <c r="BY924" i="1"/>
  <c r="BY916" i="1"/>
  <c r="BY913" i="1"/>
  <c r="BY904" i="1"/>
  <c r="BY898" i="1"/>
  <c r="BY896" i="1"/>
  <c r="BY892" i="1"/>
  <c r="BY886" i="1"/>
  <c r="BY884" i="1" s="1"/>
  <c r="BY874" i="1"/>
  <c r="BY863" i="1"/>
  <c r="BY860" i="1"/>
  <c r="BY858" i="1"/>
  <c r="BY856" i="1"/>
  <c r="BY851" i="1"/>
  <c r="BY850" i="1" s="1"/>
  <c r="BY849" i="1" s="1"/>
  <c r="BY847" i="1"/>
  <c r="BY844" i="1"/>
  <c r="BY836" i="1"/>
  <c r="BY831" i="1"/>
  <c r="BY826" i="1"/>
  <c r="BY822" i="1"/>
  <c r="BY817" i="1"/>
  <c r="BY811" i="1"/>
  <c r="BY809" i="1" s="1"/>
  <c r="BY802" i="1"/>
  <c r="BY798" i="1"/>
  <c r="BY797" i="1"/>
  <c r="BY796" i="1"/>
  <c r="BY790" i="1"/>
  <c r="BY789" i="1" s="1"/>
  <c r="BY788" i="1" s="1"/>
  <c r="BY785" i="1"/>
  <c r="BY782" i="1"/>
  <c r="BY778" i="1"/>
  <c r="BY773" i="1"/>
  <c r="BY768" i="1"/>
  <c r="BY761" i="1"/>
  <c r="BY759" i="1"/>
  <c r="BY753" i="1"/>
  <c r="BY744" i="1" s="1"/>
  <c r="BY742" i="1"/>
  <c r="BY736" i="1"/>
  <c r="BY734" i="1" s="1"/>
  <c r="BY724" i="1"/>
  <c r="BY715" i="1"/>
  <c r="BY714" i="1" s="1"/>
  <c r="BY712" i="1"/>
  <c r="BY711" i="1" s="1"/>
  <c r="BY707" i="1"/>
  <c r="BY698" i="1" s="1"/>
  <c r="BY696" i="1"/>
  <c r="BY690" i="1"/>
  <c r="BY688" i="1" s="1"/>
  <c r="BY681" i="1"/>
  <c r="BY670" i="1"/>
  <c r="BY669" i="1" s="1"/>
  <c r="BY667" i="1"/>
  <c r="BY666" i="1" s="1"/>
  <c r="BY661" i="1"/>
  <c r="BY653" i="1" s="1"/>
  <c r="BY651" i="1"/>
  <c r="BY644" i="1"/>
  <c r="BY642" i="1" s="1"/>
  <c r="BY635" i="1"/>
  <c r="BY625" i="1"/>
  <c r="BY624" i="1" s="1"/>
  <c r="BY622" i="1"/>
  <c r="BY621" i="1" s="1"/>
  <c r="BY615" i="1"/>
  <c r="BY606" i="1" s="1"/>
  <c r="BY604" i="1"/>
  <c r="BY597" i="1"/>
  <c r="BY595" i="1" s="1"/>
  <c r="BY581" i="1"/>
  <c r="BY580" i="1" s="1"/>
  <c r="BY578" i="1"/>
  <c r="BY577" i="1" s="1"/>
  <c r="BY570" i="1"/>
  <c r="BY561" i="1" s="1"/>
  <c r="BY559" i="1"/>
  <c r="BY552" i="1"/>
  <c r="BY550" i="1" s="1"/>
  <c r="BY543" i="1"/>
  <c r="BY539" i="1"/>
  <c r="BY538" i="1"/>
  <c r="BY537" i="1"/>
  <c r="BY531" i="1"/>
  <c r="BY530" i="1" s="1"/>
  <c r="BY528" i="1"/>
  <c r="BY526" i="1"/>
  <c r="BY524" i="1"/>
  <c r="BY520" i="1"/>
  <c r="BY518" i="1"/>
  <c r="BY515" i="1"/>
  <c r="BY513" i="1"/>
  <c r="BY504" i="1"/>
  <c r="BY502" i="1" s="1"/>
  <c r="BY500" i="1"/>
  <c r="BY494" i="1"/>
  <c r="BY492" i="1" s="1"/>
  <c r="BY482" i="1"/>
  <c r="BY471" i="1"/>
  <c r="BY470" i="1" s="1"/>
  <c r="BY466" i="1"/>
  <c r="BY464" i="1"/>
  <c r="BY458" i="1"/>
  <c r="BY455" i="1" s="1"/>
  <c r="BY453" i="1"/>
  <c r="BY448" i="1"/>
  <c r="BY446" i="1" s="1"/>
  <c r="BY439" i="1"/>
  <c r="BY428" i="1"/>
  <c r="BY427" i="1" s="1"/>
  <c r="BY425" i="1"/>
  <c r="BY424" i="1" s="1"/>
  <c r="BY420" i="1"/>
  <c r="BY416" i="1" s="1"/>
  <c r="BY414" i="1"/>
  <c r="BY409" i="1"/>
  <c r="BY407" i="1" s="1"/>
  <c r="BY400" i="1"/>
  <c r="BY389" i="1"/>
  <c r="BY388" i="1" s="1"/>
  <c r="BY386" i="1"/>
  <c r="BY385" i="1" s="1"/>
  <c r="BY379" i="1"/>
  <c r="BY376" i="1" s="1"/>
  <c r="BY374" i="1"/>
  <c r="BY369" i="1"/>
  <c r="BY367" i="1" s="1"/>
  <c r="BY360" i="1"/>
  <c r="BY343" i="1"/>
  <c r="BY342" i="1" s="1"/>
  <c r="BY341" i="1" s="1"/>
  <c r="BY338" i="1"/>
  <c r="BY337" i="1" s="1"/>
  <c r="BY336" i="1" s="1"/>
  <c r="BY332" i="1"/>
  <c r="BY323" i="1" s="1"/>
  <c r="BY321" i="1"/>
  <c r="BY315" i="1"/>
  <c r="BY313" i="1" s="1"/>
  <c r="BY306" i="1"/>
  <c r="BY294" i="1"/>
  <c r="BY293" i="1" s="1"/>
  <c r="BY291" i="1"/>
  <c r="BY290" i="1" s="1"/>
  <c r="BY286" i="1"/>
  <c r="BY284" i="1" s="1"/>
  <c r="BY282" i="1"/>
  <c r="BY277" i="1"/>
  <c r="BY275" i="1" s="1"/>
  <c r="BY268" i="1"/>
  <c r="BY257" i="1"/>
  <c r="BY256" i="1" s="1"/>
  <c r="BY252" i="1"/>
  <c r="BY251" i="1" s="1"/>
  <c r="BY249" i="1"/>
  <c r="BY244" i="1"/>
  <c r="BY242" i="1" s="1"/>
  <c r="BY230" i="1"/>
  <c r="BY229" i="1"/>
  <c r="BY222" i="1"/>
  <c r="BY221" i="1" s="1"/>
  <c r="BY220" i="1" s="1"/>
  <c r="BY219" i="1" s="1"/>
  <c r="BY225" i="1" s="1"/>
  <c r="BY234" i="1" s="1"/>
  <c r="BY213" i="1"/>
  <c r="BY202" i="1"/>
  <c r="BY201" i="1" s="1"/>
  <c r="BY199" i="1"/>
  <c r="BY198" i="1" s="1"/>
  <c r="BY194" i="1"/>
  <c r="BY192" i="1" s="1"/>
  <c r="BY190" i="1"/>
  <c r="BY185" i="1"/>
  <c r="BY183" i="1" s="1"/>
  <c r="BY177" i="1"/>
  <c r="BY167" i="1"/>
  <c r="BY166" i="1" s="1"/>
  <c r="BY164" i="1"/>
  <c r="BY156" i="1"/>
  <c r="BY146" i="1"/>
  <c r="BY144" i="1" s="1"/>
  <c r="BY142" i="1"/>
  <c r="BY137" i="1"/>
  <c r="BY135" i="1" s="1"/>
  <c r="BY125" i="1"/>
  <c r="BY114" i="1"/>
  <c r="BY113" i="1" s="1"/>
  <c r="BY109" i="1"/>
  <c r="BY106" i="1"/>
  <c r="BY100" i="1"/>
  <c r="BY98" i="1" s="1"/>
  <c r="BY96" i="1"/>
  <c r="BY91" i="1"/>
  <c r="BY89" i="1" s="1"/>
  <c r="BY82" i="1"/>
  <c r="BY71" i="1"/>
  <c r="BY70" i="1" s="1"/>
  <c r="BY68" i="1"/>
  <c r="BY67" i="1" s="1"/>
  <c r="BY63" i="1"/>
  <c r="BY61" i="1" s="1"/>
  <c r="BY59" i="1"/>
  <c r="BY54" i="1"/>
  <c r="BY52" i="1" s="1"/>
  <c r="BY46" i="1"/>
  <c r="BY37" i="1"/>
  <c r="BY36" i="1" s="1"/>
  <c r="BY32" i="1"/>
  <c r="BY31" i="1" s="1"/>
  <c r="BY30" i="1" s="1"/>
  <c r="BY22" i="1"/>
  <c r="BY20" i="1" s="1"/>
  <c r="BY18" i="1"/>
  <c r="BY13" i="1"/>
  <c r="BY11" i="1" s="1"/>
  <c r="BY992" i="1" l="1"/>
  <c r="BY981" i="1" s="1"/>
  <c r="BY1637" i="1"/>
  <c r="BY1636" i="1" s="1"/>
  <c r="BY1438" i="1"/>
  <c r="BY1437" i="1" s="1"/>
  <c r="BY463" i="1"/>
  <c r="BY462" i="1" s="1"/>
  <c r="BY3206" i="1"/>
  <c r="BY3237" i="1" s="1"/>
  <c r="BY3241" i="1" s="1"/>
  <c r="BY3242" i="1" s="1"/>
  <c r="BY1346" i="1"/>
  <c r="BY1939" i="1"/>
  <c r="BY1970" i="1" s="1"/>
  <c r="BY1974" i="1" s="1"/>
  <c r="BY1975" i="1" s="1"/>
  <c r="BY105" i="1"/>
  <c r="BY104" i="1" s="1"/>
  <c r="BY777" i="1"/>
  <c r="BY776" i="1" s="1"/>
  <c r="BY923" i="1"/>
  <c r="BY922" i="1" s="1"/>
  <c r="BY1290" i="1"/>
  <c r="BY594" i="1"/>
  <c r="BY1143" i="1"/>
  <c r="BY1132" i="1" s="1"/>
  <c r="BY1176" i="1" s="1"/>
  <c r="BY2671" i="1"/>
  <c r="BY2702" i="1" s="1"/>
  <c r="BY2706" i="1" s="1"/>
  <c r="BY2707" i="1" s="1"/>
  <c r="BY843" i="1"/>
  <c r="BY842" i="1" s="1"/>
  <c r="BY3489" i="1"/>
  <c r="BY3519" i="1" s="1"/>
  <c r="BY3523" i="1" s="1"/>
  <c r="BY3524" i="1" s="1"/>
  <c r="BY2469" i="1"/>
  <c r="BY2497" i="1" s="1"/>
  <c r="BY2501" i="1" s="1"/>
  <c r="BY2502" i="1" s="1"/>
  <c r="BY523" i="1"/>
  <c r="BY522" i="1" s="1"/>
  <c r="BY733" i="1"/>
  <c r="BY2630" i="1"/>
  <c r="BY2660" i="1" s="1"/>
  <c r="BY2664" i="1" s="1"/>
  <c r="BY2665" i="1" s="1"/>
  <c r="BY3082" i="1"/>
  <c r="BY3113" i="1" s="1"/>
  <c r="BY3117" i="1" s="1"/>
  <c r="BY3118" i="1" s="1"/>
  <c r="BY1254" i="1"/>
  <c r="BY1253" i="1" s="1"/>
  <c r="BY1740" i="1"/>
  <c r="BY1769" i="1" s="1"/>
  <c r="BY1773" i="1" s="1"/>
  <c r="BY1774" i="1" s="1"/>
  <c r="BY3733" i="1"/>
  <c r="BY3763" i="1" s="1"/>
  <c r="BY3767" i="1" s="1"/>
  <c r="BY3768" i="1" s="1"/>
  <c r="BY10" i="1"/>
  <c r="BY39" i="1" s="1"/>
  <c r="BY1641" i="1"/>
  <c r="BY1640" i="1" s="1"/>
  <c r="BY1016" i="1"/>
  <c r="BY1015" i="1" s="1"/>
  <c r="BY2836" i="1"/>
  <c r="BY2866" i="1" s="1"/>
  <c r="BY2870" i="1" s="1"/>
  <c r="BY2871" i="1" s="1"/>
  <c r="BY4016" i="1"/>
  <c r="BY4044" i="1" s="1"/>
  <c r="BY4048" i="1" s="1"/>
  <c r="BY4049" i="1" s="1"/>
  <c r="BY940" i="1"/>
  <c r="BY939" i="1" s="1"/>
  <c r="BY3976" i="1"/>
  <c r="BY4005" i="1" s="1"/>
  <c r="BY4009" i="1" s="1"/>
  <c r="BY4010" i="1" s="1"/>
  <c r="BY51" i="1"/>
  <c r="BY73" i="1" s="1"/>
  <c r="BY1859" i="1"/>
  <c r="BY1888" i="1" s="1"/>
  <c r="BY1892" i="1" s="1"/>
  <c r="BY1893" i="1" s="1"/>
  <c r="BY2713" i="1"/>
  <c r="BY2743" i="1" s="1"/>
  <c r="BY2747" i="1" s="1"/>
  <c r="BY2748" i="1" s="1"/>
  <c r="BY3693" i="1"/>
  <c r="BY3722" i="1" s="1"/>
  <c r="BY3726" i="1" s="1"/>
  <c r="BY3727" i="1" s="1"/>
  <c r="BY4259" i="1"/>
  <c r="BY4288" i="1" s="1"/>
  <c r="BY4292" i="1" s="1"/>
  <c r="BY4293" i="1" s="1"/>
  <c r="BY4462" i="1"/>
  <c r="BY4492" i="1" s="1"/>
  <c r="BY4496" i="1" s="1"/>
  <c r="BY4497" i="1" s="1"/>
  <c r="BY4503" i="1"/>
  <c r="BY4534" i="1" s="1"/>
  <c r="BY154" i="1"/>
  <c r="BY153" i="1" s="1"/>
  <c r="BY1023" i="1"/>
  <c r="BY1022" i="1" s="1"/>
  <c r="BY366" i="1"/>
  <c r="BY391" i="1" s="1"/>
  <c r="BY399" i="1" s="1"/>
  <c r="BY274" i="1"/>
  <c r="BY297" i="1" s="1"/>
  <c r="BY445" i="1"/>
  <c r="BY894" i="1"/>
  <c r="BY883" i="1" s="1"/>
  <c r="BY972" i="1"/>
  <c r="BY1340" i="1"/>
  <c r="BY1374" i="1"/>
  <c r="BY1373" i="1" s="1"/>
  <c r="BY3530" i="1"/>
  <c r="BY3560" i="1" s="1"/>
  <c r="BY3564" i="1" s="1"/>
  <c r="BY3565" i="1" s="1"/>
  <c r="BY3936" i="1"/>
  <c r="BY3965" i="1" s="1"/>
  <c r="BY3969" i="1" s="1"/>
  <c r="BY3970" i="1" s="1"/>
  <c r="BY4422" i="1"/>
  <c r="BY4451" i="1" s="1"/>
  <c r="BY4455" i="1" s="1"/>
  <c r="BY4456" i="1" s="1"/>
  <c r="BY1512" i="1"/>
  <c r="BY3124" i="1"/>
  <c r="BY3154" i="1" s="1"/>
  <c r="BY3158" i="1" s="1"/>
  <c r="BY3159" i="1" s="1"/>
  <c r="BY4096" i="1"/>
  <c r="BY4125" i="1" s="1"/>
  <c r="BY4129" i="1" s="1"/>
  <c r="BY4130" i="1" s="1"/>
  <c r="BY4218" i="1"/>
  <c r="BY4248" i="1" s="1"/>
  <c r="BY4252" i="1" s="1"/>
  <c r="BY4253" i="1" s="1"/>
  <c r="BY687" i="1"/>
  <c r="BY717" i="1" s="1"/>
  <c r="BY1618" i="1"/>
  <c r="BY1616" i="1" s="1"/>
  <c r="BY2226" i="1"/>
  <c r="BY2255" i="1" s="1"/>
  <c r="BY2259" i="1" s="1"/>
  <c r="BY2260" i="1" s="1"/>
  <c r="BY2877" i="1"/>
  <c r="BY2907" i="1" s="1"/>
  <c r="BY2911" i="1" s="1"/>
  <c r="BY2912" i="1" s="1"/>
  <c r="BY88" i="1"/>
  <c r="BY182" i="1"/>
  <c r="BY204" i="1" s="1"/>
  <c r="BY241" i="1"/>
  <c r="BY259" i="1" s="1"/>
  <c r="BY855" i="1"/>
  <c r="BY854" i="1" s="1"/>
  <c r="BY1049" i="1"/>
  <c r="BY2022" i="1"/>
  <c r="BY2051" i="1" s="1"/>
  <c r="BY2055" i="1" s="1"/>
  <c r="BY2056" i="1" s="1"/>
  <c r="BY2795" i="1"/>
  <c r="BY2825" i="1" s="1"/>
  <c r="BY2829" i="1" s="1"/>
  <c r="BY2830" i="1" s="1"/>
  <c r="BY406" i="1"/>
  <c r="BY430" i="1" s="1"/>
  <c r="BY485" i="1"/>
  <c r="BY799" i="1"/>
  <c r="BY819" i="1"/>
  <c r="BY808" i="1" s="1"/>
  <c r="BY134" i="1"/>
  <c r="BY641" i="1"/>
  <c r="BY674" i="1" s="1"/>
  <c r="BY3165" i="1"/>
  <c r="BY3195" i="1" s="1"/>
  <c r="BY3199" i="1" s="1"/>
  <c r="BY3200" i="1" s="1"/>
  <c r="BY231" i="1"/>
  <c r="BY549" i="1"/>
  <c r="BY585" i="1" s="1"/>
  <c r="BY589" i="1" s="1"/>
  <c r="BY590" i="1" s="1"/>
  <c r="BY1405" i="1"/>
  <c r="BY1453" i="1"/>
  <c r="BY1452" i="1" s="1"/>
  <c r="BY1549" i="1"/>
  <c r="BY1548" i="1" s="1"/>
  <c r="BY1607" i="1"/>
  <c r="BY3449" i="1"/>
  <c r="BY3478" i="1" s="1"/>
  <c r="BY3482" i="1" s="1"/>
  <c r="BY3483" i="1" s="1"/>
  <c r="BY877" i="1"/>
  <c r="BY1055" i="1"/>
  <c r="BY1700" i="1"/>
  <c r="BY1729" i="1" s="1"/>
  <c r="BY1733" i="1" s="1"/>
  <c r="BY1734" i="1" s="1"/>
  <c r="BY2266" i="1"/>
  <c r="BY2296" i="1" s="1"/>
  <c r="BY2300" i="1" s="1"/>
  <c r="BY2301" i="1" s="1"/>
  <c r="BY2390" i="1"/>
  <c r="BY2417" i="1" s="1"/>
  <c r="BY2421" i="1" s="1"/>
  <c r="BY2422" i="1" s="1"/>
  <c r="BY2918" i="1"/>
  <c r="BY2948" i="1" s="1"/>
  <c r="BY2952" i="1" s="1"/>
  <c r="BY2953" i="1" s="1"/>
  <c r="BY3774" i="1"/>
  <c r="BY3804" i="1" s="1"/>
  <c r="BY3808" i="1" s="1"/>
  <c r="BY3809" i="1" s="1"/>
  <c r="BY4136" i="1"/>
  <c r="BY4177" i="1"/>
  <c r="BY4207" i="1" s="1"/>
  <c r="BY4211" i="1" s="1"/>
  <c r="BY4212" i="1" s="1"/>
  <c r="BY128" i="1"/>
  <c r="BY540" i="1"/>
  <c r="BY758" i="1"/>
  <c r="BY757" i="1" s="1"/>
  <c r="BY912" i="1"/>
  <c r="BY911" i="1" s="1"/>
  <c r="BY1194" i="1"/>
  <c r="BY2307" i="1"/>
  <c r="BY2337" i="1" s="1"/>
  <c r="BY2341" i="1" s="1"/>
  <c r="BY2342" i="1" s="1"/>
  <c r="BY1819" i="1"/>
  <c r="BY1848" i="1" s="1"/>
  <c r="BY1852" i="1" s="1"/>
  <c r="BY1853" i="1" s="1"/>
  <c r="BY2589" i="1"/>
  <c r="BY2619" i="1" s="1"/>
  <c r="BY2623" i="1" s="1"/>
  <c r="BY2624" i="1" s="1"/>
  <c r="BY2959" i="1"/>
  <c r="BY2989" i="1" s="1"/>
  <c r="BY2993" i="1" s="1"/>
  <c r="BY2994" i="1" s="1"/>
  <c r="BY3000" i="1"/>
  <c r="BY3030" i="1" s="1"/>
  <c r="BY3034" i="1" s="1"/>
  <c r="BY3035" i="1" s="1"/>
  <c r="BY3408" i="1"/>
  <c r="BY3438" i="1" s="1"/>
  <c r="BY3442" i="1" s="1"/>
  <c r="BY3443" i="1" s="1"/>
  <c r="BY4299" i="1"/>
  <c r="BY4328" i="1" s="1"/>
  <c r="BY4332" i="1" s="1"/>
  <c r="BY4333" i="1" s="1"/>
  <c r="BY1418" i="1"/>
  <c r="BY1500" i="1"/>
  <c r="BY1660" i="1"/>
  <c r="BY1689" i="1" s="1"/>
  <c r="BY1693" i="1" s="1"/>
  <c r="BY1694" i="1" s="1"/>
  <c r="BY1981" i="1"/>
  <c r="BY2011" i="1" s="1"/>
  <c r="BY2015" i="1" s="1"/>
  <c r="BY2016" i="1" s="1"/>
  <c r="BY2062" i="1"/>
  <c r="BY2091" i="1" s="1"/>
  <c r="BY2095" i="1" s="1"/>
  <c r="BY2096" i="1" s="1"/>
  <c r="BY2144" i="1"/>
  <c r="BY2174" i="1" s="1"/>
  <c r="BY2178" i="1" s="1"/>
  <c r="BY2179" i="1" s="1"/>
  <c r="BY2185" i="1"/>
  <c r="BY2215" i="1" s="1"/>
  <c r="BY2219" i="1" s="1"/>
  <c r="BY2220" i="1" s="1"/>
  <c r="BY3896" i="1"/>
  <c r="BY3925" i="1" s="1"/>
  <c r="BY3929" i="1" s="1"/>
  <c r="BY3930" i="1" s="1"/>
  <c r="BY1635" i="1"/>
  <c r="BY1626" i="1" s="1"/>
  <c r="BY1780" i="1"/>
  <c r="BY1808" i="1" s="1"/>
  <c r="BY1812" i="1" s="1"/>
  <c r="BY1813" i="1" s="1"/>
  <c r="BY312" i="1"/>
  <c r="BY351" i="1" s="1"/>
  <c r="BY491" i="1"/>
  <c r="BY512" i="1"/>
  <c r="BY511" i="1" s="1"/>
  <c r="BY1188" i="1"/>
  <c r="BY1221" i="1"/>
  <c r="BY1220" i="1" s="1"/>
  <c r="BY1565" i="1"/>
  <c r="BY1564" i="1" s="1"/>
  <c r="BY628" i="1"/>
  <c r="BY727" i="1"/>
  <c r="BY1085" i="1"/>
  <c r="BY1084" i="1" s="1"/>
  <c r="BY1098" i="1"/>
  <c r="BY1097" i="1" s="1"/>
  <c r="BY1299" i="1"/>
  <c r="BY1330" i="1" s="1"/>
  <c r="BY2102" i="1"/>
  <c r="BY2133" i="1" s="1"/>
  <c r="BY2137" i="1" s="1"/>
  <c r="BY2138" i="1" s="1"/>
  <c r="BY2508" i="1"/>
  <c r="BY2537" i="1" s="1"/>
  <c r="BY2541" i="1" s="1"/>
  <c r="BY2542" i="1" s="1"/>
  <c r="BY3815" i="1"/>
  <c r="BY3844" i="1" s="1"/>
  <c r="BY3848" i="1" s="1"/>
  <c r="BY3849" i="1" s="1"/>
  <c r="BY2428" i="1"/>
  <c r="BY2458" i="1" s="1"/>
  <c r="BY2462" i="1" s="1"/>
  <c r="BY2463" i="1" s="1"/>
  <c r="BY3611" i="1"/>
  <c r="BY3641" i="1" s="1"/>
  <c r="BY3645" i="1" s="1"/>
  <c r="BY3646" i="1" s="1"/>
  <c r="BY4166" i="1"/>
  <c r="BY4170" i="1" s="1"/>
  <c r="BY4171" i="1" s="1"/>
  <c r="BY4339" i="1"/>
  <c r="BY4369" i="1" s="1"/>
  <c r="BY4373" i="1" s="1"/>
  <c r="BY4374" i="1" s="1"/>
  <c r="BY1899" i="1"/>
  <c r="BY1928" i="1" s="1"/>
  <c r="BY1932" i="1" s="1"/>
  <c r="BY1933" i="1" s="1"/>
  <c r="BY2348" i="1"/>
  <c r="BY2379" i="1" s="1"/>
  <c r="BY2383" i="1" s="1"/>
  <c r="BY2384" i="1" s="1"/>
  <c r="BY2754" i="1"/>
  <c r="BY2784" i="1" s="1"/>
  <c r="BY2788" i="1" s="1"/>
  <c r="BY2789" i="1" s="1"/>
  <c r="BY3041" i="1"/>
  <c r="BY3071" i="1" s="1"/>
  <c r="BY3075" i="1" s="1"/>
  <c r="BY3076" i="1" s="1"/>
  <c r="BY3248" i="1"/>
  <c r="BY3278" i="1" s="1"/>
  <c r="BY3282" i="1" s="1"/>
  <c r="BY3283" i="1" s="1"/>
  <c r="BY3289" i="1"/>
  <c r="BY3316" i="1" s="1"/>
  <c r="BY3320" i="1" s="1"/>
  <c r="BY3321" i="1" s="1"/>
  <c r="BY4055" i="1"/>
  <c r="BY4085" i="1" s="1"/>
  <c r="BY4089" i="1" s="1"/>
  <c r="BY4090" i="1" s="1"/>
  <c r="BY2548" i="1"/>
  <c r="BY2578" i="1" s="1"/>
  <c r="BY2582" i="1" s="1"/>
  <c r="BY2583" i="1" s="1"/>
  <c r="BY3327" i="1"/>
  <c r="BY3356" i="1" s="1"/>
  <c r="BY3360" i="1" s="1"/>
  <c r="BY3361" i="1" s="1"/>
  <c r="BY3367" i="1"/>
  <c r="BY3397" i="1" s="1"/>
  <c r="BY3401" i="1" s="1"/>
  <c r="BY3402" i="1" s="1"/>
  <c r="BY3571" i="1"/>
  <c r="BY3600" i="1" s="1"/>
  <c r="BY3604" i="1" s="1"/>
  <c r="BY3605" i="1" s="1"/>
  <c r="BY3652" i="1"/>
  <c r="BY3682" i="1" s="1"/>
  <c r="BY3686" i="1" s="1"/>
  <c r="BY3687" i="1" s="1"/>
  <c r="BY3855" i="1"/>
  <c r="BY3885" i="1" s="1"/>
  <c r="BY3889" i="1" s="1"/>
  <c r="BY3890" i="1" s="1"/>
  <c r="BY4380" i="1"/>
  <c r="BY4411" i="1" s="1"/>
  <c r="BY4415" i="1" s="1"/>
  <c r="BY4416" i="1" s="1"/>
  <c r="BY116" i="1" l="1"/>
  <c r="BY120" i="1" s="1"/>
  <c r="BY121" i="1" s="1"/>
  <c r="BY169" i="1"/>
  <c r="BY173" i="1" s="1"/>
  <c r="BY174" i="1" s="1"/>
  <c r="BY473" i="1"/>
  <c r="BY477" i="1" s="1"/>
  <c r="BY478" i="1" s="1"/>
  <c r="BY1037" i="1"/>
  <c r="BY1045" i="1" s="1"/>
  <c r="BY267" i="1"/>
  <c r="BY263" i="1"/>
  <c r="BY264" i="1" s="1"/>
  <c r="BY1492" i="1"/>
  <c r="BY1502" i="1" s="1"/>
  <c r="BY1505" i="1" s="1"/>
  <c r="BY1398" i="1"/>
  <c r="BY1408" i="1" s="1"/>
  <c r="BY1411" i="1" s="1"/>
  <c r="BY43" i="1"/>
  <c r="BY44" i="1" s="1"/>
  <c r="BY45" i="1"/>
  <c r="BY1599" i="1"/>
  <c r="BY1609" i="1" s="1"/>
  <c r="BY792" i="1"/>
  <c r="BY801" i="1" s="1"/>
  <c r="BY533" i="1"/>
  <c r="BY542" i="1" s="1"/>
  <c r="BY965" i="1"/>
  <c r="BY974" i="1" s="1"/>
  <c r="BY1615" i="1"/>
  <c r="BY1645" i="1" s="1"/>
  <c r="BY1653" i="1" s="1"/>
  <c r="BY1282" i="1"/>
  <c r="BY1292" i="1" s="1"/>
  <c r="BY208" i="1"/>
  <c r="BY209" i="1" s="1"/>
  <c r="BY212" i="1"/>
  <c r="BY680" i="1"/>
  <c r="BY678" i="1"/>
  <c r="BY679" i="1" s="1"/>
  <c r="BY865" i="1"/>
  <c r="BY395" i="1"/>
  <c r="BY396" i="1" s="1"/>
  <c r="BY1117" i="1"/>
  <c r="BY1121" i="1" s="1"/>
  <c r="BY1122" i="1" s="1"/>
  <c r="BY1180" i="1"/>
  <c r="BY1181" i="1" s="1"/>
  <c r="BY1184" i="1"/>
  <c r="BY355" i="1"/>
  <c r="BY356" i="1" s="1"/>
  <c r="BY359" i="1"/>
  <c r="BY301" i="1"/>
  <c r="BY302" i="1" s="1"/>
  <c r="BY305" i="1"/>
  <c r="BY434" i="1"/>
  <c r="BY435" i="1" s="1"/>
  <c r="BY438" i="1"/>
  <c r="BY632" i="1"/>
  <c r="BY633" i="1" s="1"/>
  <c r="BY634" i="1"/>
  <c r="BY721" i="1"/>
  <c r="BY722" i="1" s="1"/>
  <c r="BY723" i="1"/>
  <c r="BY1336" i="1"/>
  <c r="BY1334" i="1"/>
  <c r="BY1335" i="1" s="1"/>
  <c r="BY81" i="1"/>
  <c r="BY77" i="1"/>
  <c r="BY78" i="1" s="1"/>
  <c r="BY1041" i="1" l="1"/>
  <c r="BY1042" i="1" s="1"/>
  <c r="BY124" i="1"/>
  <c r="BY127" i="1" s="1"/>
  <c r="BY484" i="1"/>
  <c r="BY176" i="1"/>
  <c r="BY481" i="1"/>
  <c r="BY1048" i="1"/>
  <c r="BY1339" i="1"/>
  <c r="BY1649" i="1"/>
  <c r="BY1650" i="1" s="1"/>
  <c r="BY1125" i="1"/>
  <c r="BY1187" i="1" s="1"/>
  <c r="BY873" i="1"/>
  <c r="BY876" i="1" s="1"/>
  <c r="BY869" i="1"/>
  <c r="BY870" i="1" s="1"/>
  <c r="BY726" i="1"/>
  <c r="AE1806" i="1" l="1"/>
  <c r="AM3468" i="1" l="1"/>
  <c r="BE3305" i="1" l="1"/>
  <c r="BW4533" i="1" l="1"/>
  <c r="CA4533" i="1" s="1"/>
  <c r="CB4533" i="1" s="1"/>
  <c r="BW4532" i="1"/>
  <c r="CA4532" i="1" s="1"/>
  <c r="CB4532" i="1" s="1"/>
  <c r="BW4531" i="1"/>
  <c r="CA4531" i="1" s="1"/>
  <c r="CB4531" i="1" s="1"/>
  <c r="BX4530" i="1"/>
  <c r="BX4529" i="1" s="1"/>
  <c r="BV4530" i="1"/>
  <c r="BV4529" i="1" s="1"/>
  <c r="BU4530" i="1"/>
  <c r="BT4530" i="1"/>
  <c r="BT4529" i="1" s="1"/>
  <c r="BW4528" i="1"/>
  <c r="CA4528" i="1" s="1"/>
  <c r="CB4528" i="1" s="1"/>
  <c r="BX4527" i="1"/>
  <c r="BX4526" i="1" s="1"/>
  <c r="BV4527" i="1"/>
  <c r="BV4526" i="1" s="1"/>
  <c r="BU4527" i="1"/>
  <c r="BU4526" i="1" s="1"/>
  <c r="BT4527" i="1"/>
  <c r="BT4526" i="1" s="1"/>
  <c r="BW4525" i="1"/>
  <c r="CA4525" i="1" s="1"/>
  <c r="CB4525" i="1" s="1"/>
  <c r="BW4524" i="1"/>
  <c r="CA4524" i="1" s="1"/>
  <c r="CB4524" i="1" s="1"/>
  <c r="BW4523" i="1"/>
  <c r="CA4523" i="1" s="1"/>
  <c r="CB4523" i="1" s="1"/>
  <c r="BX4522" i="1"/>
  <c r="BV4522" i="1"/>
  <c r="BU4522" i="1"/>
  <c r="BU4514" i="1" s="1"/>
  <c r="BT4522" i="1"/>
  <c r="BT4514" i="1" s="1"/>
  <c r="CB4521" i="1"/>
  <c r="BW4521" i="1"/>
  <c r="CA4521" i="1" s="1"/>
  <c r="BW4520" i="1"/>
  <c r="CA4520" i="1" s="1"/>
  <c r="CB4520" i="1" s="1"/>
  <c r="BW4519" i="1"/>
  <c r="CA4519" i="1" s="1"/>
  <c r="CB4519" i="1" s="1"/>
  <c r="BW4518" i="1"/>
  <c r="CA4518" i="1" s="1"/>
  <c r="CB4518" i="1" s="1"/>
  <c r="BW4517" i="1"/>
  <c r="CA4517" i="1" s="1"/>
  <c r="CB4517" i="1" s="1"/>
  <c r="BW4516" i="1"/>
  <c r="CA4516" i="1" s="1"/>
  <c r="CB4516" i="1" s="1"/>
  <c r="BW4515" i="1"/>
  <c r="CA4515" i="1" s="1"/>
  <c r="CB4515" i="1" s="1"/>
  <c r="BX4514" i="1"/>
  <c r="BV4514" i="1"/>
  <c r="BW4513" i="1"/>
  <c r="CA4513" i="1" s="1"/>
  <c r="CB4513" i="1" s="1"/>
  <c r="BX4512" i="1"/>
  <c r="BV4512" i="1"/>
  <c r="BU4512" i="1"/>
  <c r="BT4512" i="1"/>
  <c r="CB4511" i="1"/>
  <c r="BW4511" i="1"/>
  <c r="CA4511" i="1" s="1"/>
  <c r="BW4510" i="1"/>
  <c r="CA4510" i="1" s="1"/>
  <c r="CB4510" i="1" s="1"/>
  <c r="BW4509" i="1"/>
  <c r="CA4509" i="1" s="1"/>
  <c r="CB4509" i="1" s="1"/>
  <c r="BW4508" i="1"/>
  <c r="CA4508" i="1" s="1"/>
  <c r="CB4508" i="1" s="1"/>
  <c r="BW4507" i="1"/>
  <c r="CA4507" i="1" s="1"/>
  <c r="CB4507" i="1" s="1"/>
  <c r="BX4506" i="1"/>
  <c r="BX4504" i="1" s="1"/>
  <c r="BV4506" i="1"/>
  <c r="BV4504" i="1" s="1"/>
  <c r="BU4506" i="1"/>
  <c r="BU4504" i="1" s="1"/>
  <c r="BT4506" i="1"/>
  <c r="BT4504" i="1" s="1"/>
  <c r="BW4505" i="1"/>
  <c r="CA4505" i="1" s="1"/>
  <c r="CB4505" i="1" s="1"/>
  <c r="CA4502" i="1"/>
  <c r="CA4499" i="1"/>
  <c r="CB4498" i="1"/>
  <c r="BW4498" i="1"/>
  <c r="CA4498" i="1" s="1"/>
  <c r="CA4493" i="1"/>
  <c r="BW4491" i="1"/>
  <c r="BW4490" i="1"/>
  <c r="CA4490" i="1" s="1"/>
  <c r="CB4490" i="1" s="1"/>
  <c r="BX4489" i="1"/>
  <c r="BX4488" i="1" s="1"/>
  <c r="BV4489" i="1"/>
  <c r="BV4488" i="1" s="1"/>
  <c r="BU4489" i="1"/>
  <c r="BU4488" i="1" s="1"/>
  <c r="BT4489" i="1"/>
  <c r="BT4488" i="1" s="1"/>
  <c r="BW4487" i="1"/>
  <c r="CA4487" i="1" s="1"/>
  <c r="CB4487" i="1" s="1"/>
  <c r="BX4486" i="1"/>
  <c r="BX4485" i="1" s="1"/>
  <c r="BV4486" i="1"/>
  <c r="BV4485" i="1" s="1"/>
  <c r="BU4486" i="1"/>
  <c r="BT4486" i="1"/>
  <c r="BT4485" i="1" s="1"/>
  <c r="BW4484" i="1"/>
  <c r="CA4484" i="1" s="1"/>
  <c r="CB4484" i="1" s="1"/>
  <c r="BW4483" i="1"/>
  <c r="CA4483" i="1" s="1"/>
  <c r="CB4483" i="1" s="1"/>
  <c r="BW4482" i="1"/>
  <c r="CA4482" i="1" s="1"/>
  <c r="CB4482" i="1" s="1"/>
  <c r="BX4481" i="1"/>
  <c r="BX4473" i="1" s="1"/>
  <c r="BV4481" i="1"/>
  <c r="BV4473" i="1" s="1"/>
  <c r="BU4481" i="1"/>
  <c r="BU4473" i="1" s="1"/>
  <c r="BT4481" i="1"/>
  <c r="BT4473" i="1" s="1"/>
  <c r="CB4480" i="1"/>
  <c r="BW4480" i="1"/>
  <c r="CA4480" i="1" s="1"/>
  <c r="BW4479" i="1"/>
  <c r="CA4479" i="1" s="1"/>
  <c r="CB4479" i="1" s="1"/>
  <c r="BW4478" i="1"/>
  <c r="CA4478" i="1" s="1"/>
  <c r="CB4478" i="1" s="1"/>
  <c r="BW4477" i="1"/>
  <c r="CA4477" i="1" s="1"/>
  <c r="CB4477" i="1" s="1"/>
  <c r="BW4476" i="1"/>
  <c r="CA4476" i="1" s="1"/>
  <c r="CB4476" i="1" s="1"/>
  <c r="BW4475" i="1"/>
  <c r="CA4475" i="1" s="1"/>
  <c r="CB4475" i="1" s="1"/>
  <c r="BW4474" i="1"/>
  <c r="BW4472" i="1"/>
  <c r="BX4471" i="1"/>
  <c r="BV4471" i="1"/>
  <c r="BU4471" i="1"/>
  <c r="BT4471" i="1"/>
  <c r="BW4470" i="1"/>
  <c r="CA4470" i="1" s="1"/>
  <c r="CB4470" i="1" s="1"/>
  <c r="CB4469" i="1"/>
  <c r="BW4469" i="1"/>
  <c r="CA4469" i="1" s="1"/>
  <c r="BW4468" i="1"/>
  <c r="CA4468" i="1" s="1"/>
  <c r="CB4468" i="1" s="1"/>
  <c r="BW4467" i="1"/>
  <c r="CA4467" i="1" s="1"/>
  <c r="CB4467" i="1" s="1"/>
  <c r="BW4466" i="1"/>
  <c r="BX4465" i="1"/>
  <c r="BX4463" i="1" s="1"/>
  <c r="BV4465" i="1"/>
  <c r="BU4465" i="1"/>
  <c r="BU4463" i="1" s="1"/>
  <c r="BT4465" i="1"/>
  <c r="BT4463" i="1" s="1"/>
  <c r="BW4464" i="1"/>
  <c r="BW4461" i="1"/>
  <c r="CA4461" i="1" s="1"/>
  <c r="BW4458" i="1"/>
  <c r="CA4458" i="1" s="1"/>
  <c r="CB4457" i="1"/>
  <c r="BW4457" i="1"/>
  <c r="CA4457" i="1" s="1"/>
  <c r="BW4452" i="1"/>
  <c r="CA4452" i="1" s="1"/>
  <c r="BW4450" i="1"/>
  <c r="CA4450" i="1" s="1"/>
  <c r="CB4450" i="1" s="1"/>
  <c r="BW4449" i="1"/>
  <c r="BX4448" i="1"/>
  <c r="BX4447" i="1" s="1"/>
  <c r="BV4448" i="1"/>
  <c r="BU4448" i="1"/>
  <c r="BU4447" i="1" s="1"/>
  <c r="BT4448" i="1"/>
  <c r="BT4447" i="1" s="1"/>
  <c r="CB4446" i="1"/>
  <c r="BW4446" i="1"/>
  <c r="CA4446" i="1" s="1"/>
  <c r="BX4445" i="1"/>
  <c r="BX4444" i="1" s="1"/>
  <c r="BV4445" i="1"/>
  <c r="BU4445" i="1"/>
  <c r="BT4445" i="1"/>
  <c r="BT4444" i="1" s="1"/>
  <c r="BW4443" i="1"/>
  <c r="CA4443" i="1" s="1"/>
  <c r="CB4443" i="1" s="1"/>
  <c r="BW4442" i="1"/>
  <c r="CA4442" i="1" s="1"/>
  <c r="CB4442" i="1" s="1"/>
  <c r="BW4441" i="1"/>
  <c r="BX4440" i="1"/>
  <c r="BX4433" i="1" s="1"/>
  <c r="BV4440" i="1"/>
  <c r="BV4433" i="1" s="1"/>
  <c r="BU4440" i="1"/>
  <c r="BU4433" i="1" s="1"/>
  <c r="BT4440" i="1"/>
  <c r="BT4433" i="1" s="1"/>
  <c r="BW4439" i="1"/>
  <c r="CA4439" i="1" s="1"/>
  <c r="CB4439" i="1" s="1"/>
  <c r="BW4438" i="1"/>
  <c r="CA4438" i="1" s="1"/>
  <c r="CB4438" i="1" s="1"/>
  <c r="BW4437" i="1"/>
  <c r="CA4437" i="1" s="1"/>
  <c r="CB4437" i="1" s="1"/>
  <c r="BW4436" i="1"/>
  <c r="CA4436" i="1" s="1"/>
  <c r="CB4436" i="1" s="1"/>
  <c r="BW4435" i="1"/>
  <c r="CA4435" i="1" s="1"/>
  <c r="CB4435" i="1" s="1"/>
  <c r="BW4434" i="1"/>
  <c r="BW4432" i="1"/>
  <c r="CA4432" i="1" s="1"/>
  <c r="CB4432" i="1" s="1"/>
  <c r="BX4431" i="1"/>
  <c r="BV4431" i="1"/>
  <c r="BU4431" i="1"/>
  <c r="BT4431" i="1"/>
  <c r="CB4430" i="1"/>
  <c r="BW4430" i="1"/>
  <c r="CA4430" i="1" s="1"/>
  <c r="BW4429" i="1"/>
  <c r="BW4428" i="1"/>
  <c r="CA4428" i="1" s="1"/>
  <c r="CB4428" i="1" s="1"/>
  <c r="BW4427" i="1"/>
  <c r="CA4427" i="1" s="1"/>
  <c r="CB4427" i="1" s="1"/>
  <c r="BW4426" i="1"/>
  <c r="CA4426" i="1" s="1"/>
  <c r="CB4426" i="1" s="1"/>
  <c r="BX4425" i="1"/>
  <c r="BX4423" i="1" s="1"/>
  <c r="BV4425" i="1"/>
  <c r="BV4423" i="1" s="1"/>
  <c r="BU4425" i="1"/>
  <c r="BT4425" i="1"/>
  <c r="BT4423" i="1" s="1"/>
  <c r="BW4424" i="1"/>
  <c r="CA4424" i="1" s="1"/>
  <c r="CB4424" i="1" s="1"/>
  <c r="BW4421" i="1"/>
  <c r="CA4421" i="1" s="1"/>
  <c r="BW4418" i="1"/>
  <c r="CA4418" i="1" s="1"/>
  <c r="CB4417" i="1"/>
  <c r="BW4417" i="1"/>
  <c r="CA4417" i="1" s="1"/>
  <c r="BW4412" i="1"/>
  <c r="CA4412" i="1" s="1"/>
  <c r="BW4410" i="1"/>
  <c r="CA4410" i="1" s="1"/>
  <c r="CB4410" i="1" s="1"/>
  <c r="BW4409" i="1"/>
  <c r="CA4409" i="1" s="1"/>
  <c r="CB4409" i="1" s="1"/>
  <c r="BX4408" i="1"/>
  <c r="BX4407" i="1" s="1"/>
  <c r="BV4408" i="1"/>
  <c r="BV4407" i="1" s="1"/>
  <c r="BU4408" i="1"/>
  <c r="BT4408" i="1"/>
  <c r="BT4407" i="1" s="1"/>
  <c r="BW4406" i="1"/>
  <c r="CA4406" i="1" s="1"/>
  <c r="CB4406" i="1" s="1"/>
  <c r="BX4405" i="1"/>
  <c r="BX4404" i="1" s="1"/>
  <c r="BV4405" i="1"/>
  <c r="BV4404" i="1" s="1"/>
  <c r="BU4405" i="1"/>
  <c r="BU4404" i="1" s="1"/>
  <c r="BT4405" i="1"/>
  <c r="BT4404" i="1" s="1"/>
  <c r="BW4403" i="1"/>
  <c r="CA4403" i="1" s="1"/>
  <c r="CB4403" i="1" s="1"/>
  <c r="BW4402" i="1"/>
  <c r="CA4402" i="1" s="1"/>
  <c r="CB4402" i="1" s="1"/>
  <c r="BW4401" i="1"/>
  <c r="CA4401" i="1" s="1"/>
  <c r="CB4401" i="1" s="1"/>
  <c r="BX4400" i="1"/>
  <c r="BX4391" i="1" s="1"/>
  <c r="BV4400" i="1"/>
  <c r="BU4400" i="1"/>
  <c r="BT4400" i="1"/>
  <c r="BT4391" i="1" s="1"/>
  <c r="CB4399" i="1"/>
  <c r="BW4399" i="1"/>
  <c r="CA4399" i="1" s="1"/>
  <c r="BW4398" i="1"/>
  <c r="CA4398" i="1" s="1"/>
  <c r="CB4398" i="1" s="1"/>
  <c r="BW4397" i="1"/>
  <c r="CA4397" i="1" s="1"/>
  <c r="CB4397" i="1" s="1"/>
  <c r="BW4396" i="1"/>
  <c r="CA4396" i="1" s="1"/>
  <c r="CB4396" i="1" s="1"/>
  <c r="BW4395" i="1"/>
  <c r="CA4395" i="1" s="1"/>
  <c r="CB4395" i="1" s="1"/>
  <c r="BW4394" i="1"/>
  <c r="CA4394" i="1" s="1"/>
  <c r="CB4394" i="1" s="1"/>
  <c r="BW4393" i="1"/>
  <c r="CA4393" i="1" s="1"/>
  <c r="CB4393" i="1" s="1"/>
  <c r="BW4392" i="1"/>
  <c r="BW4390" i="1"/>
  <c r="CA4390" i="1" s="1"/>
  <c r="CB4390" i="1" s="1"/>
  <c r="BX4389" i="1"/>
  <c r="BV4389" i="1"/>
  <c r="BU4389" i="1"/>
  <c r="BT4389" i="1"/>
  <c r="BW4388" i="1"/>
  <c r="CA4388" i="1" s="1"/>
  <c r="CB4388" i="1" s="1"/>
  <c r="BW4387" i="1"/>
  <c r="CA4387" i="1" s="1"/>
  <c r="CB4387" i="1" s="1"/>
  <c r="BW4386" i="1"/>
  <c r="CA4386" i="1" s="1"/>
  <c r="CB4386" i="1" s="1"/>
  <c r="BW4385" i="1"/>
  <c r="CA4385" i="1" s="1"/>
  <c r="CB4385" i="1" s="1"/>
  <c r="BW4384" i="1"/>
  <c r="CA4384" i="1" s="1"/>
  <c r="CB4384" i="1" s="1"/>
  <c r="BX4383" i="1"/>
  <c r="BX4381" i="1" s="1"/>
  <c r="BV4383" i="1"/>
  <c r="BV4381" i="1" s="1"/>
  <c r="BU4383" i="1"/>
  <c r="BU4381" i="1" s="1"/>
  <c r="BT4383" i="1"/>
  <c r="BT4381" i="1" s="1"/>
  <c r="BW4382" i="1"/>
  <c r="BW4379" i="1"/>
  <c r="CA4379" i="1" s="1"/>
  <c r="BW4376" i="1"/>
  <c r="CA4376" i="1" s="1"/>
  <c r="CB4375" i="1"/>
  <c r="BW4375" i="1"/>
  <c r="CA4375" i="1" s="1"/>
  <c r="BW4370" i="1"/>
  <c r="CA4370" i="1" s="1"/>
  <c r="BW4368" i="1"/>
  <c r="CA4368" i="1" s="1"/>
  <c r="CB4368" i="1" s="1"/>
  <c r="BW4367" i="1"/>
  <c r="CA4367" i="1" s="1"/>
  <c r="CB4367" i="1" s="1"/>
  <c r="BX4366" i="1"/>
  <c r="BX4365" i="1" s="1"/>
  <c r="BV4366" i="1"/>
  <c r="BV4365" i="1" s="1"/>
  <c r="BU4366" i="1"/>
  <c r="BU4365" i="1" s="1"/>
  <c r="BT4366" i="1"/>
  <c r="BT4365" i="1" s="1"/>
  <c r="BW4364" i="1"/>
  <c r="CA4364" i="1" s="1"/>
  <c r="CB4364" i="1" s="1"/>
  <c r="BX4363" i="1"/>
  <c r="BX4362" i="1" s="1"/>
  <c r="BV4363" i="1"/>
  <c r="BV4362" i="1" s="1"/>
  <c r="BU4363" i="1"/>
  <c r="BU4362" i="1" s="1"/>
  <c r="BT4363" i="1"/>
  <c r="BT4362" i="1" s="1"/>
  <c r="BW4361" i="1"/>
  <c r="CA4361" i="1" s="1"/>
  <c r="CB4361" i="1" s="1"/>
  <c r="BW4360" i="1"/>
  <c r="CA4360" i="1" s="1"/>
  <c r="CB4360" i="1" s="1"/>
  <c r="BW4359" i="1"/>
  <c r="CA4359" i="1" s="1"/>
  <c r="CB4359" i="1" s="1"/>
  <c r="BX4358" i="1"/>
  <c r="BV4358" i="1"/>
  <c r="BU4358" i="1"/>
  <c r="BU4350" i="1" s="1"/>
  <c r="BT4358" i="1"/>
  <c r="BT4350" i="1" s="1"/>
  <c r="CB4357" i="1"/>
  <c r="BW4357" i="1"/>
  <c r="CA4357" i="1" s="1"/>
  <c r="BW4356" i="1"/>
  <c r="CA4356" i="1" s="1"/>
  <c r="CB4356" i="1" s="1"/>
  <c r="BW4355" i="1"/>
  <c r="CA4355" i="1" s="1"/>
  <c r="CB4355" i="1" s="1"/>
  <c r="BW4354" i="1"/>
  <c r="CA4354" i="1" s="1"/>
  <c r="CB4354" i="1" s="1"/>
  <c r="BW4353" i="1"/>
  <c r="CA4353" i="1" s="1"/>
  <c r="CB4353" i="1" s="1"/>
  <c r="BW4352" i="1"/>
  <c r="CA4352" i="1" s="1"/>
  <c r="CB4352" i="1" s="1"/>
  <c r="BW4351" i="1"/>
  <c r="CA4351" i="1" s="1"/>
  <c r="CB4351" i="1" s="1"/>
  <c r="BX4350" i="1"/>
  <c r="BV4350" i="1"/>
  <c r="BW4349" i="1"/>
  <c r="BX4348" i="1"/>
  <c r="BV4348" i="1"/>
  <c r="BU4348" i="1"/>
  <c r="BT4348" i="1"/>
  <c r="BW4347" i="1"/>
  <c r="CA4347" i="1" s="1"/>
  <c r="CB4347" i="1" s="1"/>
  <c r="BW4346" i="1"/>
  <c r="CA4346" i="1" s="1"/>
  <c r="CB4346" i="1" s="1"/>
  <c r="BW4345" i="1"/>
  <c r="CA4345" i="1" s="1"/>
  <c r="CB4345" i="1" s="1"/>
  <c r="BW4344" i="1"/>
  <c r="CA4344" i="1" s="1"/>
  <c r="CB4344" i="1" s="1"/>
  <c r="BW4343" i="1"/>
  <c r="BX4342" i="1"/>
  <c r="BX4340" i="1" s="1"/>
  <c r="BV4342" i="1"/>
  <c r="BV4340" i="1" s="1"/>
  <c r="BU4342" i="1"/>
  <c r="BU4340" i="1" s="1"/>
  <c r="BT4342" i="1"/>
  <c r="BT4340" i="1" s="1"/>
  <c r="BW4341" i="1"/>
  <c r="BW4338" i="1"/>
  <c r="CA4338" i="1" s="1"/>
  <c r="BW4335" i="1"/>
  <c r="CA4335" i="1" s="1"/>
  <c r="CB4334" i="1"/>
  <c r="BW4334" i="1"/>
  <c r="CA4334" i="1" s="1"/>
  <c r="BW4329" i="1"/>
  <c r="CA4329" i="1" s="1"/>
  <c r="BW4327" i="1"/>
  <c r="CA4327" i="1" s="1"/>
  <c r="CB4327" i="1" s="1"/>
  <c r="BW4326" i="1"/>
  <c r="CA4326" i="1" s="1"/>
  <c r="CB4326" i="1" s="1"/>
  <c r="BX4325" i="1"/>
  <c r="BX4324" i="1" s="1"/>
  <c r="BV4325" i="1"/>
  <c r="BV4324" i="1" s="1"/>
  <c r="BU4325" i="1"/>
  <c r="BU4324" i="1" s="1"/>
  <c r="BT4325" i="1"/>
  <c r="BT4324" i="1" s="1"/>
  <c r="BW4323" i="1"/>
  <c r="BX4322" i="1"/>
  <c r="BX4321" i="1" s="1"/>
  <c r="BV4322" i="1"/>
  <c r="BU4322" i="1"/>
  <c r="BU4321" i="1" s="1"/>
  <c r="BT4322" i="1"/>
  <c r="BT4321" i="1" s="1"/>
  <c r="BW4320" i="1"/>
  <c r="CA4320" i="1" s="1"/>
  <c r="CB4320" i="1" s="1"/>
  <c r="BW4319" i="1"/>
  <c r="CA4319" i="1" s="1"/>
  <c r="CB4319" i="1" s="1"/>
  <c r="BW4318" i="1"/>
  <c r="CA4318" i="1" s="1"/>
  <c r="CB4318" i="1" s="1"/>
  <c r="BX4317" i="1"/>
  <c r="BX4310" i="1" s="1"/>
  <c r="BV4317" i="1"/>
  <c r="BV4310" i="1" s="1"/>
  <c r="BU4317" i="1"/>
  <c r="BU4310" i="1" s="1"/>
  <c r="BT4317" i="1"/>
  <c r="BT4310" i="1" s="1"/>
  <c r="BW4316" i="1"/>
  <c r="CA4316" i="1" s="1"/>
  <c r="CB4316" i="1" s="1"/>
  <c r="BW4315" i="1"/>
  <c r="CA4315" i="1" s="1"/>
  <c r="CB4315" i="1" s="1"/>
  <c r="BW4314" i="1"/>
  <c r="CA4314" i="1" s="1"/>
  <c r="CB4314" i="1" s="1"/>
  <c r="BW4313" i="1"/>
  <c r="BW4312" i="1"/>
  <c r="CA4312" i="1" s="1"/>
  <c r="CB4312" i="1" s="1"/>
  <c r="BW4311" i="1"/>
  <c r="CA4311" i="1" s="1"/>
  <c r="CB4311" i="1" s="1"/>
  <c r="BW4309" i="1"/>
  <c r="BX4308" i="1"/>
  <c r="BV4308" i="1"/>
  <c r="BU4308" i="1"/>
  <c r="BT4308" i="1"/>
  <c r="BW4307" i="1"/>
  <c r="CA4307" i="1" s="1"/>
  <c r="CB4307" i="1" s="1"/>
  <c r="BW4306" i="1"/>
  <c r="BW4305" i="1"/>
  <c r="CA4305" i="1" s="1"/>
  <c r="CB4305" i="1" s="1"/>
  <c r="BW4304" i="1"/>
  <c r="CA4304" i="1" s="1"/>
  <c r="CB4304" i="1" s="1"/>
  <c r="BW4303" i="1"/>
  <c r="CA4303" i="1" s="1"/>
  <c r="CB4303" i="1" s="1"/>
  <c r="BX4302" i="1"/>
  <c r="BX4300" i="1" s="1"/>
  <c r="BV4302" i="1"/>
  <c r="BV4300" i="1" s="1"/>
  <c r="BU4302" i="1"/>
  <c r="BU4300" i="1" s="1"/>
  <c r="BT4302" i="1"/>
  <c r="BT4300" i="1" s="1"/>
  <c r="BW4301" i="1"/>
  <c r="CA4298" i="1"/>
  <c r="CA4295" i="1"/>
  <c r="CB4294" i="1"/>
  <c r="BW4294" i="1"/>
  <c r="CA4294" i="1" s="1"/>
  <c r="CA4289" i="1"/>
  <c r="BW4287" i="1"/>
  <c r="CA4287" i="1" s="1"/>
  <c r="CB4287" i="1" s="1"/>
  <c r="BW4286" i="1"/>
  <c r="BX4285" i="1"/>
  <c r="BX4284" i="1" s="1"/>
  <c r="BV4285" i="1"/>
  <c r="BV4284" i="1" s="1"/>
  <c r="BU4285" i="1"/>
  <c r="BU4284" i="1" s="1"/>
  <c r="BT4285" i="1"/>
  <c r="BT4284" i="1" s="1"/>
  <c r="BW4283" i="1"/>
  <c r="CA4283" i="1" s="1"/>
  <c r="CB4283" i="1" s="1"/>
  <c r="BX4282" i="1"/>
  <c r="BX4281" i="1" s="1"/>
  <c r="BV4282" i="1"/>
  <c r="BV4281" i="1" s="1"/>
  <c r="BU4282" i="1"/>
  <c r="BT4282" i="1"/>
  <c r="BT4281" i="1" s="1"/>
  <c r="BW4280" i="1"/>
  <c r="CA4280" i="1" s="1"/>
  <c r="CB4280" i="1" s="1"/>
  <c r="BW4279" i="1"/>
  <c r="CA4279" i="1" s="1"/>
  <c r="CB4279" i="1" s="1"/>
  <c r="BW4278" i="1"/>
  <c r="BX4277" i="1"/>
  <c r="BX4270" i="1" s="1"/>
  <c r="BV4277" i="1"/>
  <c r="BV4270" i="1" s="1"/>
  <c r="BU4277" i="1"/>
  <c r="BU4270" i="1" s="1"/>
  <c r="BT4277" i="1"/>
  <c r="BT4270" i="1" s="1"/>
  <c r="BW4276" i="1"/>
  <c r="CA4276" i="1" s="1"/>
  <c r="CB4276" i="1" s="1"/>
  <c r="BW4275" i="1"/>
  <c r="CA4275" i="1" s="1"/>
  <c r="CB4275" i="1" s="1"/>
  <c r="BW4274" i="1"/>
  <c r="CA4274" i="1" s="1"/>
  <c r="CB4274" i="1" s="1"/>
  <c r="BW4273" i="1"/>
  <c r="CA4273" i="1" s="1"/>
  <c r="CB4273" i="1" s="1"/>
  <c r="BW4272" i="1"/>
  <c r="CA4272" i="1" s="1"/>
  <c r="CB4272" i="1" s="1"/>
  <c r="BW4271" i="1"/>
  <c r="BW4269" i="1"/>
  <c r="BX4268" i="1"/>
  <c r="BV4268" i="1"/>
  <c r="BU4268" i="1"/>
  <c r="BT4268" i="1"/>
  <c r="BW4267" i="1"/>
  <c r="BW4266" i="1"/>
  <c r="CA4266" i="1" s="1"/>
  <c r="CB4266" i="1" s="1"/>
  <c r="BW4265" i="1"/>
  <c r="CA4265" i="1" s="1"/>
  <c r="CB4265" i="1" s="1"/>
  <c r="BW4264" i="1"/>
  <c r="CA4264" i="1" s="1"/>
  <c r="CB4264" i="1" s="1"/>
  <c r="BW4263" i="1"/>
  <c r="CA4263" i="1" s="1"/>
  <c r="CB4263" i="1" s="1"/>
  <c r="BX4262" i="1"/>
  <c r="BX4260" i="1" s="1"/>
  <c r="BV4262" i="1"/>
  <c r="BV4260" i="1" s="1"/>
  <c r="BU4262" i="1"/>
  <c r="BT4262" i="1"/>
  <c r="BT4260" i="1" s="1"/>
  <c r="BW4261" i="1"/>
  <c r="CA4261" i="1" s="1"/>
  <c r="CB4261" i="1" s="1"/>
  <c r="CA4258" i="1"/>
  <c r="CA4255" i="1"/>
  <c r="CB4254" i="1"/>
  <c r="BW4254" i="1"/>
  <c r="CA4254" i="1" s="1"/>
  <c r="CA4249" i="1"/>
  <c r="BW4247" i="1"/>
  <c r="BW4246" i="1"/>
  <c r="CA4246" i="1" s="1"/>
  <c r="CB4246" i="1" s="1"/>
  <c r="BX4245" i="1"/>
  <c r="BX4244" i="1" s="1"/>
  <c r="BV4245" i="1"/>
  <c r="BV4244" i="1" s="1"/>
  <c r="BU4245" i="1"/>
  <c r="BU4244" i="1" s="1"/>
  <c r="BT4245" i="1"/>
  <c r="BT4244" i="1" s="1"/>
  <c r="BW4243" i="1"/>
  <c r="CA4243" i="1" s="1"/>
  <c r="CB4243" i="1" s="1"/>
  <c r="BX4242" i="1"/>
  <c r="BX4241" i="1" s="1"/>
  <c r="BV4242" i="1"/>
  <c r="BU4242" i="1"/>
  <c r="BU4241" i="1" s="1"/>
  <c r="BT4242" i="1"/>
  <c r="BT4241" i="1" s="1"/>
  <c r="BW4240" i="1"/>
  <c r="CA4240" i="1" s="1"/>
  <c r="CB4240" i="1" s="1"/>
  <c r="BW4239" i="1"/>
  <c r="CA4239" i="1" s="1"/>
  <c r="CB4239" i="1" s="1"/>
  <c r="BW4238" i="1"/>
  <c r="CA4238" i="1" s="1"/>
  <c r="CB4238" i="1" s="1"/>
  <c r="BX4237" i="1"/>
  <c r="BX4229" i="1" s="1"/>
  <c r="BV4237" i="1"/>
  <c r="BV4229" i="1" s="1"/>
  <c r="BU4237" i="1"/>
  <c r="BU4229" i="1" s="1"/>
  <c r="BT4237" i="1"/>
  <c r="BT4229" i="1" s="1"/>
  <c r="CB4236" i="1"/>
  <c r="BW4236" i="1"/>
  <c r="CA4236" i="1" s="1"/>
  <c r="BW4235" i="1"/>
  <c r="CA4235" i="1" s="1"/>
  <c r="CB4235" i="1" s="1"/>
  <c r="BW4234" i="1"/>
  <c r="CA4234" i="1" s="1"/>
  <c r="CB4234" i="1" s="1"/>
  <c r="BW4233" i="1"/>
  <c r="CA4233" i="1" s="1"/>
  <c r="CB4233" i="1" s="1"/>
  <c r="BW4232" i="1"/>
  <c r="CA4232" i="1" s="1"/>
  <c r="CB4232" i="1" s="1"/>
  <c r="BW4231" i="1"/>
  <c r="CA4231" i="1" s="1"/>
  <c r="CB4231" i="1" s="1"/>
  <c r="BW4230" i="1"/>
  <c r="BW4228" i="1"/>
  <c r="BX4227" i="1"/>
  <c r="BV4227" i="1"/>
  <c r="BU4227" i="1"/>
  <c r="BT4227" i="1"/>
  <c r="BW4226" i="1"/>
  <c r="CA4226" i="1" s="1"/>
  <c r="CB4226" i="1" s="1"/>
  <c r="CB4225" i="1"/>
  <c r="BW4225" i="1"/>
  <c r="CA4225" i="1" s="1"/>
  <c r="BW4224" i="1"/>
  <c r="BW4223" i="1"/>
  <c r="CA4223" i="1" s="1"/>
  <c r="CB4223" i="1" s="1"/>
  <c r="BW4222" i="1"/>
  <c r="CA4222" i="1" s="1"/>
  <c r="CB4222" i="1" s="1"/>
  <c r="BX4221" i="1"/>
  <c r="BX4219" i="1" s="1"/>
  <c r="BV4221" i="1"/>
  <c r="BV4219" i="1" s="1"/>
  <c r="BU4221" i="1"/>
  <c r="BU4219" i="1" s="1"/>
  <c r="BT4221" i="1"/>
  <c r="BT4219" i="1" s="1"/>
  <c r="BW4220" i="1"/>
  <c r="BW4217" i="1"/>
  <c r="CA4217" i="1" s="1"/>
  <c r="BW4214" i="1"/>
  <c r="CA4214" i="1" s="1"/>
  <c r="CB4213" i="1"/>
  <c r="BW4213" i="1"/>
  <c r="CA4213" i="1" s="1"/>
  <c r="BW4208" i="1"/>
  <c r="CA4208" i="1" s="1"/>
  <c r="BW4206" i="1"/>
  <c r="CA4206" i="1" s="1"/>
  <c r="CB4206" i="1" s="1"/>
  <c r="BW4205" i="1"/>
  <c r="BX4204" i="1"/>
  <c r="BX4203" i="1" s="1"/>
  <c r="BV4204" i="1"/>
  <c r="BU4204" i="1"/>
  <c r="BU4203" i="1" s="1"/>
  <c r="BT4204" i="1"/>
  <c r="BT4203" i="1" s="1"/>
  <c r="BW4202" i="1"/>
  <c r="BX4201" i="1"/>
  <c r="BX4200" i="1" s="1"/>
  <c r="BV4201" i="1"/>
  <c r="BU4201" i="1"/>
  <c r="BT4201" i="1"/>
  <c r="BT4200" i="1" s="1"/>
  <c r="BW4199" i="1"/>
  <c r="CA4199" i="1" s="1"/>
  <c r="CB4199" i="1" s="1"/>
  <c r="BW4198" i="1"/>
  <c r="CA4198" i="1" s="1"/>
  <c r="CB4198" i="1" s="1"/>
  <c r="BW4197" i="1"/>
  <c r="BX4196" i="1"/>
  <c r="BX4188" i="1" s="1"/>
  <c r="BV4196" i="1"/>
  <c r="BV4188" i="1" s="1"/>
  <c r="BU4196" i="1"/>
  <c r="BU4188" i="1" s="1"/>
  <c r="BT4196" i="1"/>
  <c r="BT4188" i="1" s="1"/>
  <c r="BW4195" i="1"/>
  <c r="CA4195" i="1" s="1"/>
  <c r="CB4195" i="1" s="1"/>
  <c r="BW4194" i="1"/>
  <c r="CA4194" i="1" s="1"/>
  <c r="CB4194" i="1" s="1"/>
  <c r="BW4193" i="1"/>
  <c r="CA4193" i="1" s="1"/>
  <c r="CB4193" i="1" s="1"/>
  <c r="BW4192" i="1"/>
  <c r="CA4192" i="1" s="1"/>
  <c r="CB4192" i="1" s="1"/>
  <c r="BW4191" i="1"/>
  <c r="CA4191" i="1" s="1"/>
  <c r="CB4191" i="1" s="1"/>
  <c r="BW4190" i="1"/>
  <c r="CA4190" i="1" s="1"/>
  <c r="CB4190" i="1" s="1"/>
  <c r="BW4189" i="1"/>
  <c r="BW4187" i="1"/>
  <c r="BW4186" i="1" s="1"/>
  <c r="BX4186" i="1"/>
  <c r="BV4186" i="1"/>
  <c r="BU4186" i="1"/>
  <c r="BT4186" i="1"/>
  <c r="BW4185" i="1"/>
  <c r="CA4185" i="1" s="1"/>
  <c r="CB4185" i="1" s="1"/>
  <c r="BW4184" i="1"/>
  <c r="CA4184" i="1" s="1"/>
  <c r="CB4184" i="1" s="1"/>
  <c r="BW4183" i="1"/>
  <c r="CA4183" i="1" s="1"/>
  <c r="CB4183" i="1" s="1"/>
  <c r="BW4182" i="1"/>
  <c r="CA4182" i="1" s="1"/>
  <c r="CB4182" i="1" s="1"/>
  <c r="BW4181" i="1"/>
  <c r="BX4180" i="1"/>
  <c r="BX4178" i="1" s="1"/>
  <c r="BV4180" i="1"/>
  <c r="BU4180" i="1"/>
  <c r="BU4178" i="1" s="1"/>
  <c r="BT4180" i="1"/>
  <c r="BT4178" i="1" s="1"/>
  <c r="BW4179" i="1"/>
  <c r="BW4176" i="1"/>
  <c r="CA4176" i="1" s="1"/>
  <c r="BW4173" i="1"/>
  <c r="CA4173" i="1" s="1"/>
  <c r="CB4172" i="1"/>
  <c r="BW4172" i="1"/>
  <c r="CA4172" i="1" s="1"/>
  <c r="BW4167" i="1"/>
  <c r="CA4167" i="1" s="1"/>
  <c r="BW4165" i="1"/>
  <c r="CA4165" i="1" s="1"/>
  <c r="CB4165" i="1" s="1"/>
  <c r="BW4164" i="1"/>
  <c r="BX4163" i="1"/>
  <c r="BX4162" i="1" s="1"/>
  <c r="BV4163" i="1"/>
  <c r="BV4162" i="1" s="1"/>
  <c r="BU4163" i="1"/>
  <c r="BU4162" i="1" s="1"/>
  <c r="BT4163" i="1"/>
  <c r="BT4162" i="1" s="1"/>
  <c r="BW4161" i="1"/>
  <c r="BX4160" i="1"/>
  <c r="BX4159" i="1" s="1"/>
  <c r="BV4160" i="1"/>
  <c r="BV4159" i="1" s="1"/>
  <c r="BU4160" i="1"/>
  <c r="BU4159" i="1" s="1"/>
  <c r="BT4160" i="1"/>
  <c r="BT4159" i="1" s="1"/>
  <c r="BW4158" i="1"/>
  <c r="CA4158" i="1" s="1"/>
  <c r="CB4158" i="1" s="1"/>
  <c r="BW4157" i="1"/>
  <c r="CA4157" i="1" s="1"/>
  <c r="CB4157" i="1" s="1"/>
  <c r="BW4156" i="1"/>
  <c r="CA4156" i="1" s="1"/>
  <c r="CB4156" i="1" s="1"/>
  <c r="BX4155" i="1"/>
  <c r="BX4147" i="1" s="1"/>
  <c r="BV4155" i="1"/>
  <c r="BV4147" i="1" s="1"/>
  <c r="BU4155" i="1"/>
  <c r="BU4147" i="1" s="1"/>
  <c r="BT4155" i="1"/>
  <c r="BT4147" i="1" s="1"/>
  <c r="BW4154" i="1"/>
  <c r="CA4154" i="1" s="1"/>
  <c r="CB4154" i="1" s="1"/>
  <c r="BW4153" i="1"/>
  <c r="CA4153" i="1" s="1"/>
  <c r="CB4153" i="1" s="1"/>
  <c r="BW4152" i="1"/>
  <c r="CA4152" i="1" s="1"/>
  <c r="CB4152" i="1" s="1"/>
  <c r="BW4151" i="1"/>
  <c r="CA4151" i="1" s="1"/>
  <c r="CB4151" i="1" s="1"/>
  <c r="BW4150" i="1"/>
  <c r="CA4150" i="1" s="1"/>
  <c r="CB4150" i="1" s="1"/>
  <c r="BW4149" i="1"/>
  <c r="CA4149" i="1" s="1"/>
  <c r="CB4149" i="1" s="1"/>
  <c r="BW4148" i="1"/>
  <c r="CA4148" i="1" s="1"/>
  <c r="CB4148" i="1" s="1"/>
  <c r="BW4146" i="1"/>
  <c r="BX4145" i="1"/>
  <c r="BV4145" i="1"/>
  <c r="BU4145" i="1"/>
  <c r="BT4145" i="1"/>
  <c r="BW4144" i="1"/>
  <c r="CA4144" i="1" s="1"/>
  <c r="CB4144" i="1" s="1"/>
  <c r="BW4143" i="1"/>
  <c r="CA4143" i="1" s="1"/>
  <c r="CB4143" i="1" s="1"/>
  <c r="BW4142" i="1"/>
  <c r="CA4142" i="1" s="1"/>
  <c r="CB4142" i="1" s="1"/>
  <c r="BW4141" i="1"/>
  <c r="CA4141" i="1" s="1"/>
  <c r="CB4141" i="1" s="1"/>
  <c r="BW4140" i="1"/>
  <c r="CA4140" i="1" s="1"/>
  <c r="CB4140" i="1" s="1"/>
  <c r="BX4139" i="1"/>
  <c r="BX4137" i="1" s="1"/>
  <c r="BV4139" i="1"/>
  <c r="BV4137" i="1" s="1"/>
  <c r="BU4139" i="1"/>
  <c r="BU4137" i="1" s="1"/>
  <c r="BT4139" i="1"/>
  <c r="BT4137" i="1" s="1"/>
  <c r="BW4138" i="1"/>
  <c r="CA4138" i="1" s="1"/>
  <c r="CB4138" i="1" s="1"/>
  <c r="BW4135" i="1"/>
  <c r="CA4135" i="1" s="1"/>
  <c r="BW4132" i="1"/>
  <c r="CA4132" i="1" s="1"/>
  <c r="CB4131" i="1"/>
  <c r="BW4131" i="1"/>
  <c r="CA4131" i="1" s="1"/>
  <c r="BW4126" i="1"/>
  <c r="CA4126" i="1" s="1"/>
  <c r="BW4124" i="1"/>
  <c r="CA4124" i="1" s="1"/>
  <c r="CB4124" i="1" s="1"/>
  <c r="BW4123" i="1"/>
  <c r="CA4123" i="1" s="1"/>
  <c r="CB4123" i="1" s="1"/>
  <c r="BX4122" i="1"/>
  <c r="BX4121" i="1" s="1"/>
  <c r="BV4122" i="1"/>
  <c r="BV4121" i="1" s="1"/>
  <c r="BU4122" i="1"/>
  <c r="BU4121" i="1" s="1"/>
  <c r="BT4122" i="1"/>
  <c r="BT4121" i="1" s="1"/>
  <c r="BW4120" i="1"/>
  <c r="CA4120" i="1" s="1"/>
  <c r="CB4120" i="1" s="1"/>
  <c r="BX4119" i="1"/>
  <c r="BX4118" i="1" s="1"/>
  <c r="BV4119" i="1"/>
  <c r="BV4118" i="1" s="1"/>
  <c r="BU4119" i="1"/>
  <c r="BU4118" i="1" s="1"/>
  <c r="BT4119" i="1"/>
  <c r="BT4118" i="1" s="1"/>
  <c r="BW4117" i="1"/>
  <c r="CA4117" i="1" s="1"/>
  <c r="CB4117" i="1" s="1"/>
  <c r="BW4116" i="1"/>
  <c r="CA4116" i="1" s="1"/>
  <c r="CB4116" i="1" s="1"/>
  <c r="BW4115" i="1"/>
  <c r="CA4115" i="1" s="1"/>
  <c r="CB4115" i="1" s="1"/>
  <c r="BX4114" i="1"/>
  <c r="BX4107" i="1" s="1"/>
  <c r="BV4114" i="1"/>
  <c r="BV4107" i="1" s="1"/>
  <c r="BU4114" i="1"/>
  <c r="BU4107" i="1" s="1"/>
  <c r="BT4114" i="1"/>
  <c r="BT4107" i="1" s="1"/>
  <c r="BW4113" i="1"/>
  <c r="CA4113" i="1" s="1"/>
  <c r="CB4113" i="1" s="1"/>
  <c r="BW4112" i="1"/>
  <c r="CA4112" i="1" s="1"/>
  <c r="CB4112" i="1" s="1"/>
  <c r="BW4111" i="1"/>
  <c r="CA4111" i="1" s="1"/>
  <c r="CB4111" i="1" s="1"/>
  <c r="BW4110" i="1"/>
  <c r="CA4110" i="1" s="1"/>
  <c r="CB4110" i="1" s="1"/>
  <c r="BW4109" i="1"/>
  <c r="CA4109" i="1" s="1"/>
  <c r="CB4109" i="1" s="1"/>
  <c r="BW4108" i="1"/>
  <c r="CA4108" i="1" s="1"/>
  <c r="CB4108" i="1" s="1"/>
  <c r="BW4106" i="1"/>
  <c r="BW4105" i="1" s="1"/>
  <c r="BX4105" i="1"/>
  <c r="BV4105" i="1"/>
  <c r="BU4105" i="1"/>
  <c r="BT4105" i="1"/>
  <c r="BW4104" i="1"/>
  <c r="CA4104" i="1" s="1"/>
  <c r="CB4104" i="1" s="1"/>
  <c r="BW4103" i="1"/>
  <c r="CA4103" i="1" s="1"/>
  <c r="CB4103" i="1" s="1"/>
  <c r="BW4102" i="1"/>
  <c r="CA4102" i="1" s="1"/>
  <c r="CB4102" i="1" s="1"/>
  <c r="BW4101" i="1"/>
  <c r="CA4101" i="1" s="1"/>
  <c r="CB4101" i="1" s="1"/>
  <c r="BW4100" i="1"/>
  <c r="CA4100" i="1" s="1"/>
  <c r="CB4100" i="1" s="1"/>
  <c r="BX4099" i="1"/>
  <c r="BX4097" i="1" s="1"/>
  <c r="BV4099" i="1"/>
  <c r="BV4097" i="1" s="1"/>
  <c r="BU4099" i="1"/>
  <c r="BU4097" i="1" s="1"/>
  <c r="BT4099" i="1"/>
  <c r="BT4097" i="1" s="1"/>
  <c r="BW4098" i="1"/>
  <c r="CA4098" i="1" s="1"/>
  <c r="CB4098" i="1" s="1"/>
  <c r="BW4095" i="1"/>
  <c r="CA4095" i="1" s="1"/>
  <c r="BW4092" i="1"/>
  <c r="CA4092" i="1" s="1"/>
  <c r="CB4091" i="1"/>
  <c r="BW4091" i="1"/>
  <c r="CA4091" i="1" s="1"/>
  <c r="BW4086" i="1"/>
  <c r="CA4086" i="1" s="1"/>
  <c r="BW4084" i="1"/>
  <c r="CA4084" i="1" s="1"/>
  <c r="CB4084" i="1" s="1"/>
  <c r="BW4083" i="1"/>
  <c r="CA4083" i="1" s="1"/>
  <c r="CB4083" i="1" s="1"/>
  <c r="BX4082" i="1"/>
  <c r="BX4081" i="1" s="1"/>
  <c r="BV4082" i="1"/>
  <c r="BV4081" i="1" s="1"/>
  <c r="BU4082" i="1"/>
  <c r="BU4081" i="1" s="1"/>
  <c r="BT4082" i="1"/>
  <c r="BT4081" i="1" s="1"/>
  <c r="BW4080" i="1"/>
  <c r="BX4079" i="1"/>
  <c r="BX4078" i="1" s="1"/>
  <c r="BV4079" i="1"/>
  <c r="BU4079" i="1"/>
  <c r="BU4078" i="1" s="1"/>
  <c r="BT4079" i="1"/>
  <c r="BT4078" i="1" s="1"/>
  <c r="BW4077" i="1"/>
  <c r="CA4077" i="1" s="1"/>
  <c r="CB4077" i="1" s="1"/>
  <c r="BW4076" i="1"/>
  <c r="CA4076" i="1" s="1"/>
  <c r="CB4076" i="1" s="1"/>
  <c r="BW4075" i="1"/>
  <c r="BX4074" i="1"/>
  <c r="BV4074" i="1"/>
  <c r="BV4066" i="1" s="1"/>
  <c r="BU4074" i="1"/>
  <c r="BU4066" i="1" s="1"/>
  <c r="BT4074" i="1"/>
  <c r="BT4066" i="1" s="1"/>
  <c r="BW4073" i="1"/>
  <c r="CA4073" i="1" s="1"/>
  <c r="CB4073" i="1" s="1"/>
  <c r="CB4072" i="1"/>
  <c r="BW4072" i="1"/>
  <c r="CA4072" i="1" s="1"/>
  <c r="BW4071" i="1"/>
  <c r="CA4071" i="1" s="1"/>
  <c r="CB4071" i="1" s="1"/>
  <c r="BW4070" i="1"/>
  <c r="CA4070" i="1" s="1"/>
  <c r="CB4070" i="1" s="1"/>
  <c r="BW4069" i="1"/>
  <c r="CA4069" i="1" s="1"/>
  <c r="CB4069" i="1" s="1"/>
  <c r="BW4068" i="1"/>
  <c r="CA4068" i="1" s="1"/>
  <c r="CB4068" i="1" s="1"/>
  <c r="BW4067" i="1"/>
  <c r="CA4067" i="1" s="1"/>
  <c r="CB4067" i="1" s="1"/>
  <c r="BX4066" i="1"/>
  <c r="BW4065" i="1"/>
  <c r="CA4065" i="1" s="1"/>
  <c r="CB4065" i="1" s="1"/>
  <c r="BX4064" i="1"/>
  <c r="BV4064" i="1"/>
  <c r="BU4064" i="1"/>
  <c r="BT4064" i="1"/>
  <c r="BW4063" i="1"/>
  <c r="CA4063" i="1" s="1"/>
  <c r="CB4063" i="1" s="1"/>
  <c r="CB4062" i="1"/>
  <c r="BW4062" i="1"/>
  <c r="CA4062" i="1" s="1"/>
  <c r="BW4061" i="1"/>
  <c r="CA4061" i="1" s="1"/>
  <c r="CB4061" i="1" s="1"/>
  <c r="BW4060" i="1"/>
  <c r="CA4060" i="1" s="1"/>
  <c r="CB4060" i="1" s="1"/>
  <c r="BW4059" i="1"/>
  <c r="BX4058" i="1"/>
  <c r="BX4056" i="1" s="1"/>
  <c r="BV4058" i="1"/>
  <c r="BV4056" i="1" s="1"/>
  <c r="BU4058" i="1"/>
  <c r="BT4058" i="1"/>
  <c r="BT4056" i="1" s="1"/>
  <c r="BW4057" i="1"/>
  <c r="BW4054" i="1"/>
  <c r="CA4054" i="1" s="1"/>
  <c r="BW4051" i="1"/>
  <c r="CA4051" i="1" s="1"/>
  <c r="CB4050" i="1"/>
  <c r="BW4050" i="1"/>
  <c r="CA4050" i="1" s="1"/>
  <c r="BW4045" i="1"/>
  <c r="CA4045" i="1" s="1"/>
  <c r="BW4043" i="1"/>
  <c r="CA4043" i="1" s="1"/>
  <c r="CB4043" i="1" s="1"/>
  <c r="BW4042" i="1"/>
  <c r="CA4042" i="1" s="1"/>
  <c r="CB4042" i="1" s="1"/>
  <c r="BX4041" i="1"/>
  <c r="BX4040" i="1" s="1"/>
  <c r="BV4041" i="1"/>
  <c r="BV4040" i="1" s="1"/>
  <c r="BU4041" i="1"/>
  <c r="BU4040" i="1" s="1"/>
  <c r="BT4041" i="1"/>
  <c r="BT4040" i="1" s="1"/>
  <c r="BW4039" i="1"/>
  <c r="CA4039" i="1" s="1"/>
  <c r="CB4039" i="1" s="1"/>
  <c r="BX4038" i="1"/>
  <c r="BX4037" i="1" s="1"/>
  <c r="BV4038" i="1"/>
  <c r="BV4037" i="1" s="1"/>
  <c r="BU4038" i="1"/>
  <c r="BT4038" i="1"/>
  <c r="BT4037" i="1" s="1"/>
  <c r="BW4036" i="1"/>
  <c r="CA4036" i="1" s="1"/>
  <c r="CB4036" i="1" s="1"/>
  <c r="BW4035" i="1"/>
  <c r="CA4035" i="1" s="1"/>
  <c r="CB4035" i="1" s="1"/>
  <c r="BX4034" i="1"/>
  <c r="BX4027" i="1" s="1"/>
  <c r="BV4034" i="1"/>
  <c r="BV4027" i="1" s="1"/>
  <c r="BU4034" i="1"/>
  <c r="BU4027" i="1" s="1"/>
  <c r="BT4034" i="1"/>
  <c r="BT4027" i="1" s="1"/>
  <c r="BW4033" i="1"/>
  <c r="CA4033" i="1" s="1"/>
  <c r="CB4033" i="1" s="1"/>
  <c r="BW4032" i="1"/>
  <c r="CA4032" i="1" s="1"/>
  <c r="CB4032" i="1" s="1"/>
  <c r="BW4031" i="1"/>
  <c r="CA4031" i="1" s="1"/>
  <c r="CB4031" i="1" s="1"/>
  <c r="BW4030" i="1"/>
  <c r="CA4030" i="1" s="1"/>
  <c r="CB4030" i="1" s="1"/>
  <c r="BW4029" i="1"/>
  <c r="CA4029" i="1" s="1"/>
  <c r="CB4029" i="1" s="1"/>
  <c r="BW4028" i="1"/>
  <c r="CA4028" i="1" s="1"/>
  <c r="CB4028" i="1" s="1"/>
  <c r="BW4026" i="1"/>
  <c r="CA4026" i="1" s="1"/>
  <c r="CB4026" i="1" s="1"/>
  <c r="BX4025" i="1"/>
  <c r="BV4025" i="1"/>
  <c r="BU4025" i="1"/>
  <c r="BT4025" i="1"/>
  <c r="BW4024" i="1"/>
  <c r="CA4024" i="1" s="1"/>
  <c r="CB4024" i="1" s="1"/>
  <c r="CB4023" i="1"/>
  <c r="BW4023" i="1"/>
  <c r="CA4023" i="1" s="1"/>
  <c r="BW4022" i="1"/>
  <c r="CA4022" i="1" s="1"/>
  <c r="CB4022" i="1" s="1"/>
  <c r="BW4021" i="1"/>
  <c r="CA4021" i="1" s="1"/>
  <c r="CB4021" i="1" s="1"/>
  <c r="BW4020" i="1"/>
  <c r="CA4020" i="1" s="1"/>
  <c r="CB4020" i="1" s="1"/>
  <c r="BX4019" i="1"/>
  <c r="BX4017" i="1" s="1"/>
  <c r="BV4019" i="1"/>
  <c r="BV4017" i="1" s="1"/>
  <c r="BU4019" i="1"/>
  <c r="BT4019" i="1"/>
  <c r="BT4017" i="1" s="1"/>
  <c r="BW4018" i="1"/>
  <c r="CA4018" i="1" s="1"/>
  <c r="CB4018" i="1" s="1"/>
  <c r="BW4015" i="1"/>
  <c r="CA4015" i="1" s="1"/>
  <c r="BW4012" i="1"/>
  <c r="CA4012" i="1" s="1"/>
  <c r="CB4011" i="1"/>
  <c r="BW4011" i="1"/>
  <c r="CA4011" i="1" s="1"/>
  <c r="BW4006" i="1"/>
  <c r="CA4006" i="1" s="1"/>
  <c r="BW4004" i="1"/>
  <c r="BW4003" i="1"/>
  <c r="CA4003" i="1" s="1"/>
  <c r="CB4003" i="1" s="1"/>
  <c r="BX4002" i="1"/>
  <c r="BX4001" i="1" s="1"/>
  <c r="BV4002" i="1"/>
  <c r="BV4001" i="1" s="1"/>
  <c r="BU4002" i="1"/>
  <c r="BU4001" i="1" s="1"/>
  <c r="BT4002" i="1"/>
  <c r="BT4001" i="1" s="1"/>
  <c r="BW4000" i="1"/>
  <c r="CA4000" i="1" s="1"/>
  <c r="CB4000" i="1" s="1"/>
  <c r="BX3999" i="1"/>
  <c r="BX3998" i="1" s="1"/>
  <c r="BV3999" i="1"/>
  <c r="BV3998" i="1" s="1"/>
  <c r="BU3999" i="1"/>
  <c r="BT3999" i="1"/>
  <c r="BT3998" i="1" s="1"/>
  <c r="BW3997" i="1"/>
  <c r="CA3997" i="1" s="1"/>
  <c r="CB3997" i="1" s="1"/>
  <c r="BW3996" i="1"/>
  <c r="BW3995" i="1"/>
  <c r="CA3995" i="1" s="1"/>
  <c r="CB3995" i="1" s="1"/>
  <c r="BX3994" i="1"/>
  <c r="BX3987" i="1" s="1"/>
  <c r="BV3994" i="1"/>
  <c r="BV3987" i="1" s="1"/>
  <c r="BU3994" i="1"/>
  <c r="BU3987" i="1" s="1"/>
  <c r="BT3994" i="1"/>
  <c r="BT3987" i="1" s="1"/>
  <c r="BW3993" i="1"/>
  <c r="CA3993" i="1" s="1"/>
  <c r="CB3993" i="1" s="1"/>
  <c r="BW3992" i="1"/>
  <c r="CA3992" i="1" s="1"/>
  <c r="CB3992" i="1" s="1"/>
  <c r="BW3991" i="1"/>
  <c r="CA3991" i="1" s="1"/>
  <c r="CB3991" i="1" s="1"/>
  <c r="BW3990" i="1"/>
  <c r="CA3990" i="1" s="1"/>
  <c r="CB3990" i="1" s="1"/>
  <c r="BW3989" i="1"/>
  <c r="CA3989" i="1" s="1"/>
  <c r="CB3989" i="1" s="1"/>
  <c r="BW3988" i="1"/>
  <c r="CA3988" i="1" s="1"/>
  <c r="CB3988" i="1" s="1"/>
  <c r="BW3986" i="1"/>
  <c r="CA3986" i="1" s="1"/>
  <c r="CB3986" i="1" s="1"/>
  <c r="BX3985" i="1"/>
  <c r="BV3985" i="1"/>
  <c r="BU3985" i="1"/>
  <c r="BT3985" i="1"/>
  <c r="BW3984" i="1"/>
  <c r="CA3984" i="1" s="1"/>
  <c r="CB3984" i="1" s="1"/>
  <c r="BW3983" i="1"/>
  <c r="CA3983" i="1" s="1"/>
  <c r="CB3983" i="1" s="1"/>
  <c r="BW3982" i="1"/>
  <c r="CA3982" i="1" s="1"/>
  <c r="CB3982" i="1" s="1"/>
  <c r="BW3981" i="1"/>
  <c r="CA3981" i="1" s="1"/>
  <c r="CB3981" i="1" s="1"/>
  <c r="BW3980" i="1"/>
  <c r="CA3980" i="1" s="1"/>
  <c r="CB3980" i="1" s="1"/>
  <c r="BX3979" i="1"/>
  <c r="BX3977" i="1" s="1"/>
  <c r="BV3979" i="1"/>
  <c r="BV3977" i="1" s="1"/>
  <c r="BU3979" i="1"/>
  <c r="BU3977" i="1" s="1"/>
  <c r="BT3979" i="1"/>
  <c r="BT3977" i="1" s="1"/>
  <c r="BW3978" i="1"/>
  <c r="CA3978" i="1" s="1"/>
  <c r="CB3978" i="1" s="1"/>
  <c r="BW3975" i="1"/>
  <c r="CA3975" i="1" s="1"/>
  <c r="BW3972" i="1"/>
  <c r="CA3972" i="1" s="1"/>
  <c r="CB3971" i="1"/>
  <c r="BW3971" i="1"/>
  <c r="CA3971" i="1" s="1"/>
  <c r="BW3966" i="1"/>
  <c r="CA3966" i="1" s="1"/>
  <c r="BW3964" i="1"/>
  <c r="CA3964" i="1" s="1"/>
  <c r="CB3964" i="1" s="1"/>
  <c r="BW3963" i="1"/>
  <c r="CA3963" i="1" s="1"/>
  <c r="CB3963" i="1" s="1"/>
  <c r="BX3962" i="1"/>
  <c r="BX3961" i="1" s="1"/>
  <c r="BV3962" i="1"/>
  <c r="BV3961" i="1" s="1"/>
  <c r="BU3962" i="1"/>
  <c r="BU3961" i="1" s="1"/>
  <c r="BT3962" i="1"/>
  <c r="BT3961" i="1" s="1"/>
  <c r="BW3960" i="1"/>
  <c r="CA3960" i="1" s="1"/>
  <c r="CB3960" i="1" s="1"/>
  <c r="BX3959" i="1"/>
  <c r="BX3958" i="1" s="1"/>
  <c r="BV3959" i="1"/>
  <c r="BV3958" i="1" s="1"/>
  <c r="BU3959" i="1"/>
  <c r="BU3958" i="1" s="1"/>
  <c r="BT3959" i="1"/>
  <c r="BT3958" i="1" s="1"/>
  <c r="BW3957" i="1"/>
  <c r="CA3957" i="1" s="1"/>
  <c r="CB3957" i="1" s="1"/>
  <c r="BW3956" i="1"/>
  <c r="CA3956" i="1" s="1"/>
  <c r="CB3956" i="1" s="1"/>
  <c r="BW3955" i="1"/>
  <c r="BX3954" i="1"/>
  <c r="BX3947" i="1" s="1"/>
  <c r="BV3954" i="1"/>
  <c r="BV3947" i="1" s="1"/>
  <c r="BU3954" i="1"/>
  <c r="BU3947" i="1" s="1"/>
  <c r="BT3954" i="1"/>
  <c r="BT3947" i="1" s="1"/>
  <c r="BW3953" i="1"/>
  <c r="CA3953" i="1" s="1"/>
  <c r="CB3953" i="1" s="1"/>
  <c r="BW3952" i="1"/>
  <c r="CA3952" i="1" s="1"/>
  <c r="CB3952" i="1" s="1"/>
  <c r="BW3951" i="1"/>
  <c r="CA3951" i="1" s="1"/>
  <c r="CB3951" i="1" s="1"/>
  <c r="BW3950" i="1"/>
  <c r="CA3950" i="1" s="1"/>
  <c r="CB3950" i="1" s="1"/>
  <c r="BW3949" i="1"/>
  <c r="CA3949" i="1" s="1"/>
  <c r="CB3949" i="1" s="1"/>
  <c r="BW3948" i="1"/>
  <c r="CA3948" i="1" s="1"/>
  <c r="CB3948" i="1" s="1"/>
  <c r="BW3946" i="1"/>
  <c r="BX3945" i="1"/>
  <c r="BV3945" i="1"/>
  <c r="BU3945" i="1"/>
  <c r="BT3945" i="1"/>
  <c r="BW3944" i="1"/>
  <c r="CA3944" i="1" s="1"/>
  <c r="CB3944" i="1" s="1"/>
  <c r="BW3943" i="1"/>
  <c r="CA3943" i="1" s="1"/>
  <c r="CB3943" i="1" s="1"/>
  <c r="BW3942" i="1"/>
  <c r="CA3942" i="1" s="1"/>
  <c r="CB3942" i="1" s="1"/>
  <c r="BW3941" i="1"/>
  <c r="CA3941" i="1" s="1"/>
  <c r="CB3941" i="1" s="1"/>
  <c r="BW3940" i="1"/>
  <c r="CA3940" i="1" s="1"/>
  <c r="CB3940" i="1" s="1"/>
  <c r="BX3939" i="1"/>
  <c r="BX3937" i="1" s="1"/>
  <c r="BV3939" i="1"/>
  <c r="BV3937" i="1" s="1"/>
  <c r="BU3939" i="1"/>
  <c r="BT3939" i="1"/>
  <c r="BT3937" i="1" s="1"/>
  <c r="BW3938" i="1"/>
  <c r="CA3938" i="1" s="1"/>
  <c r="CB3938" i="1" s="1"/>
  <c r="BW3935" i="1"/>
  <c r="CA3935" i="1" s="1"/>
  <c r="BW3932" i="1"/>
  <c r="CA3932" i="1" s="1"/>
  <c r="CB3931" i="1"/>
  <c r="BW3931" i="1"/>
  <c r="CA3931" i="1" s="1"/>
  <c r="BW3926" i="1"/>
  <c r="CA3926" i="1" s="1"/>
  <c r="BW3924" i="1"/>
  <c r="CA3924" i="1" s="1"/>
  <c r="CB3924" i="1" s="1"/>
  <c r="BW3923" i="1"/>
  <c r="BX3922" i="1"/>
  <c r="BX3921" i="1" s="1"/>
  <c r="BV3922" i="1"/>
  <c r="BV3921" i="1" s="1"/>
  <c r="BU3922" i="1"/>
  <c r="BT3922" i="1"/>
  <c r="BT3921" i="1" s="1"/>
  <c r="BW3920" i="1"/>
  <c r="CA3920" i="1" s="1"/>
  <c r="CB3920" i="1" s="1"/>
  <c r="BX3919" i="1"/>
  <c r="BX3918" i="1" s="1"/>
  <c r="BV3919" i="1"/>
  <c r="BV3918" i="1" s="1"/>
  <c r="BU3919" i="1"/>
  <c r="BU3918" i="1" s="1"/>
  <c r="BT3919" i="1"/>
  <c r="BT3918" i="1" s="1"/>
  <c r="BW3917" i="1"/>
  <c r="CA3917" i="1" s="1"/>
  <c r="CB3917" i="1" s="1"/>
  <c r="BW3916" i="1"/>
  <c r="CA3916" i="1" s="1"/>
  <c r="CB3916" i="1" s="1"/>
  <c r="BW3915" i="1"/>
  <c r="CA3915" i="1" s="1"/>
  <c r="CB3915" i="1" s="1"/>
  <c r="BX3914" i="1"/>
  <c r="BX3907" i="1" s="1"/>
  <c r="BV3914" i="1"/>
  <c r="BV3907" i="1" s="1"/>
  <c r="BU3914" i="1"/>
  <c r="BU3907" i="1" s="1"/>
  <c r="BT3914" i="1"/>
  <c r="BT3907" i="1" s="1"/>
  <c r="BW3913" i="1"/>
  <c r="CA3913" i="1" s="1"/>
  <c r="CB3913" i="1" s="1"/>
  <c r="BW3912" i="1"/>
  <c r="CA3912" i="1" s="1"/>
  <c r="CB3912" i="1" s="1"/>
  <c r="BW3911" i="1"/>
  <c r="CA3911" i="1" s="1"/>
  <c r="CB3911" i="1" s="1"/>
  <c r="BW3910" i="1"/>
  <c r="CA3910" i="1" s="1"/>
  <c r="CB3910" i="1" s="1"/>
  <c r="BW3909" i="1"/>
  <c r="CA3909" i="1" s="1"/>
  <c r="CB3909" i="1" s="1"/>
  <c r="BW3908" i="1"/>
  <c r="CA3908" i="1" s="1"/>
  <c r="CB3908" i="1" s="1"/>
  <c r="BW3906" i="1"/>
  <c r="BX3905" i="1"/>
  <c r="BV3905" i="1"/>
  <c r="BU3905" i="1"/>
  <c r="BT3905" i="1"/>
  <c r="BW3904" i="1"/>
  <c r="CA3904" i="1" s="1"/>
  <c r="CB3904" i="1" s="1"/>
  <c r="BW3903" i="1"/>
  <c r="CA3903" i="1" s="1"/>
  <c r="CB3903" i="1" s="1"/>
  <c r="BW3902" i="1"/>
  <c r="CA3902" i="1" s="1"/>
  <c r="CB3902" i="1" s="1"/>
  <c r="BW3901" i="1"/>
  <c r="CA3901" i="1" s="1"/>
  <c r="CB3901" i="1" s="1"/>
  <c r="BW3900" i="1"/>
  <c r="CA3900" i="1" s="1"/>
  <c r="CB3900" i="1" s="1"/>
  <c r="BX3899" i="1"/>
  <c r="BX3897" i="1" s="1"/>
  <c r="BV3899" i="1"/>
  <c r="BV3897" i="1" s="1"/>
  <c r="BU3899" i="1"/>
  <c r="BT3899" i="1"/>
  <c r="BT3897" i="1" s="1"/>
  <c r="BW3898" i="1"/>
  <c r="CA3898" i="1" s="1"/>
  <c r="CB3898" i="1" s="1"/>
  <c r="BW3895" i="1"/>
  <c r="CA3895" i="1" s="1"/>
  <c r="BW3892" i="1"/>
  <c r="CA3892" i="1" s="1"/>
  <c r="CB3891" i="1"/>
  <c r="BW3891" i="1"/>
  <c r="CA3891" i="1" s="1"/>
  <c r="BW3886" i="1"/>
  <c r="CA3886" i="1" s="1"/>
  <c r="BW3884" i="1"/>
  <c r="CA3884" i="1" s="1"/>
  <c r="CB3884" i="1" s="1"/>
  <c r="BW3883" i="1"/>
  <c r="BX3882" i="1"/>
  <c r="BX3881" i="1" s="1"/>
  <c r="BV3882" i="1"/>
  <c r="BU3882" i="1"/>
  <c r="BT3882" i="1"/>
  <c r="BT3881" i="1" s="1"/>
  <c r="BW3880" i="1"/>
  <c r="BW3879" i="1" s="1"/>
  <c r="BW3878" i="1" s="1"/>
  <c r="BX3879" i="1"/>
  <c r="BX3878" i="1" s="1"/>
  <c r="BV3879" i="1"/>
  <c r="BU3879" i="1"/>
  <c r="BU3878" i="1" s="1"/>
  <c r="BT3879" i="1"/>
  <c r="BT3878" i="1" s="1"/>
  <c r="BW3877" i="1"/>
  <c r="BW3876" i="1"/>
  <c r="CA3876" i="1" s="1"/>
  <c r="CB3876" i="1" s="1"/>
  <c r="BW3875" i="1"/>
  <c r="CA3875" i="1" s="1"/>
  <c r="CB3875" i="1" s="1"/>
  <c r="BX3874" i="1"/>
  <c r="BX3866" i="1" s="1"/>
  <c r="BV3874" i="1"/>
  <c r="BV3866" i="1" s="1"/>
  <c r="BU3874" i="1"/>
  <c r="BT3874" i="1"/>
  <c r="BT3866" i="1" s="1"/>
  <c r="CB3873" i="1"/>
  <c r="BW3873" i="1"/>
  <c r="CA3873" i="1" s="1"/>
  <c r="BW3872" i="1"/>
  <c r="CA3872" i="1" s="1"/>
  <c r="CB3872" i="1" s="1"/>
  <c r="BW3871" i="1"/>
  <c r="CA3871" i="1" s="1"/>
  <c r="CB3871" i="1" s="1"/>
  <c r="BW3870" i="1"/>
  <c r="CA3870" i="1" s="1"/>
  <c r="CB3870" i="1" s="1"/>
  <c r="BW3869" i="1"/>
  <c r="CA3869" i="1" s="1"/>
  <c r="CB3869" i="1" s="1"/>
  <c r="BW3868" i="1"/>
  <c r="CA3868" i="1" s="1"/>
  <c r="CB3868" i="1" s="1"/>
  <c r="BW3867" i="1"/>
  <c r="CA3867" i="1" s="1"/>
  <c r="CB3867" i="1" s="1"/>
  <c r="BW3865" i="1"/>
  <c r="BX3864" i="1"/>
  <c r="BV3864" i="1"/>
  <c r="BU3864" i="1"/>
  <c r="BT3864" i="1"/>
  <c r="BW3863" i="1"/>
  <c r="CA3863" i="1" s="1"/>
  <c r="CB3863" i="1" s="1"/>
  <c r="BW3862" i="1"/>
  <c r="CA3862" i="1" s="1"/>
  <c r="CB3862" i="1" s="1"/>
  <c r="BW3861" i="1"/>
  <c r="CA3861" i="1" s="1"/>
  <c r="CB3861" i="1" s="1"/>
  <c r="BW3860" i="1"/>
  <c r="CA3860" i="1" s="1"/>
  <c r="CB3860" i="1" s="1"/>
  <c r="BW3859" i="1"/>
  <c r="CA3859" i="1" s="1"/>
  <c r="CB3859" i="1" s="1"/>
  <c r="BX3858" i="1"/>
  <c r="BX3856" i="1" s="1"/>
  <c r="BV3858" i="1"/>
  <c r="BV3856" i="1" s="1"/>
  <c r="BU3858" i="1"/>
  <c r="BU3856" i="1" s="1"/>
  <c r="BT3858" i="1"/>
  <c r="BT3856" i="1" s="1"/>
  <c r="BW3857" i="1"/>
  <c r="CA3857" i="1" s="1"/>
  <c r="CB3857" i="1" s="1"/>
  <c r="CA3854" i="1"/>
  <c r="CA3851" i="1"/>
  <c r="CB3850" i="1"/>
  <c r="BW3850" i="1"/>
  <c r="CA3850" i="1" s="1"/>
  <c r="CA3845" i="1"/>
  <c r="BW3843" i="1"/>
  <c r="CA3843" i="1" s="1"/>
  <c r="CB3843" i="1" s="1"/>
  <c r="BW3842" i="1"/>
  <c r="CA3842" i="1" s="1"/>
  <c r="CB3842" i="1" s="1"/>
  <c r="BX3841" i="1"/>
  <c r="BX3840" i="1" s="1"/>
  <c r="BV3841" i="1"/>
  <c r="BV3840" i="1" s="1"/>
  <c r="BU3841" i="1"/>
  <c r="BU3840" i="1" s="1"/>
  <c r="BT3841" i="1"/>
  <c r="BT3840" i="1" s="1"/>
  <c r="BW3839" i="1"/>
  <c r="CA3839" i="1" s="1"/>
  <c r="CB3839" i="1" s="1"/>
  <c r="BX3838" i="1"/>
  <c r="BX3837" i="1" s="1"/>
  <c r="BV3838" i="1"/>
  <c r="BV3837" i="1" s="1"/>
  <c r="BU3838" i="1"/>
  <c r="BU3837" i="1" s="1"/>
  <c r="BT3838" i="1"/>
  <c r="BT3837" i="1" s="1"/>
  <c r="BW3836" i="1"/>
  <c r="CA3836" i="1" s="1"/>
  <c r="CB3836" i="1" s="1"/>
  <c r="BW3835" i="1"/>
  <c r="CA3835" i="1" s="1"/>
  <c r="CB3835" i="1" s="1"/>
  <c r="BW3834" i="1"/>
  <c r="BX3833" i="1"/>
  <c r="BX3826" i="1" s="1"/>
  <c r="BV3833" i="1"/>
  <c r="BV3826" i="1" s="1"/>
  <c r="BU3833" i="1"/>
  <c r="BU3826" i="1" s="1"/>
  <c r="BT3833" i="1"/>
  <c r="BT3826" i="1" s="1"/>
  <c r="BW3832" i="1"/>
  <c r="CA3832" i="1" s="1"/>
  <c r="CB3832" i="1" s="1"/>
  <c r="BW3831" i="1"/>
  <c r="CA3831" i="1" s="1"/>
  <c r="CB3831" i="1" s="1"/>
  <c r="BW3830" i="1"/>
  <c r="CA3830" i="1" s="1"/>
  <c r="CB3830" i="1" s="1"/>
  <c r="BW3829" i="1"/>
  <c r="CA3829" i="1" s="1"/>
  <c r="CB3829" i="1" s="1"/>
  <c r="BW3828" i="1"/>
  <c r="CA3828" i="1" s="1"/>
  <c r="CB3828" i="1" s="1"/>
  <c r="BW3827" i="1"/>
  <c r="CA3827" i="1" s="1"/>
  <c r="CB3827" i="1" s="1"/>
  <c r="BW3825" i="1"/>
  <c r="BX3824" i="1"/>
  <c r="BV3824" i="1"/>
  <c r="BU3824" i="1"/>
  <c r="BT3824" i="1"/>
  <c r="BW3823" i="1"/>
  <c r="BW3822" i="1"/>
  <c r="CA3822" i="1" s="1"/>
  <c r="CB3822" i="1" s="1"/>
  <c r="BW3821" i="1"/>
  <c r="CA3821" i="1" s="1"/>
  <c r="CB3821" i="1" s="1"/>
  <c r="BW3820" i="1"/>
  <c r="CA3820" i="1" s="1"/>
  <c r="CB3820" i="1" s="1"/>
  <c r="BW3819" i="1"/>
  <c r="CA3819" i="1" s="1"/>
  <c r="CB3819" i="1" s="1"/>
  <c r="BX3818" i="1"/>
  <c r="BX3816" i="1" s="1"/>
  <c r="BV3818" i="1"/>
  <c r="BV3816" i="1" s="1"/>
  <c r="BU3818" i="1"/>
  <c r="BU3816" i="1" s="1"/>
  <c r="BT3818" i="1"/>
  <c r="BT3816" i="1" s="1"/>
  <c r="BW3817" i="1"/>
  <c r="CA3817" i="1" s="1"/>
  <c r="CB3817" i="1" s="1"/>
  <c r="CA3814" i="1"/>
  <c r="CA3811" i="1"/>
  <c r="CB3810" i="1"/>
  <c r="BW3810" i="1"/>
  <c r="CA3810" i="1" s="1"/>
  <c r="CA3805" i="1"/>
  <c r="BW3803" i="1"/>
  <c r="CA3803" i="1" s="1"/>
  <c r="CB3803" i="1" s="1"/>
  <c r="BW3802" i="1"/>
  <c r="CA3802" i="1" s="1"/>
  <c r="CB3802" i="1" s="1"/>
  <c r="BX3801" i="1"/>
  <c r="BX3800" i="1" s="1"/>
  <c r="BV3801" i="1"/>
  <c r="BU3801" i="1"/>
  <c r="BU3800" i="1" s="1"/>
  <c r="BT3801" i="1"/>
  <c r="BT3800" i="1" s="1"/>
  <c r="BW3799" i="1"/>
  <c r="CA3799" i="1" s="1"/>
  <c r="CB3799" i="1" s="1"/>
  <c r="BX3798" i="1"/>
  <c r="BX3797" i="1" s="1"/>
  <c r="BV3798" i="1"/>
  <c r="BU3798" i="1"/>
  <c r="BU3797" i="1" s="1"/>
  <c r="BT3798" i="1"/>
  <c r="BT3797" i="1" s="1"/>
  <c r="BW3796" i="1"/>
  <c r="CA3796" i="1" s="1"/>
  <c r="CB3796" i="1" s="1"/>
  <c r="BW3795" i="1"/>
  <c r="CA3795" i="1" s="1"/>
  <c r="CB3795" i="1" s="1"/>
  <c r="BW3794" i="1"/>
  <c r="CA3794" i="1" s="1"/>
  <c r="CB3794" i="1" s="1"/>
  <c r="BX3793" i="1"/>
  <c r="BX3785" i="1" s="1"/>
  <c r="BV3793" i="1"/>
  <c r="BV3785" i="1" s="1"/>
  <c r="BU3793" i="1"/>
  <c r="BU3785" i="1" s="1"/>
  <c r="BT3793" i="1"/>
  <c r="BT3785" i="1" s="1"/>
  <c r="CB3792" i="1"/>
  <c r="BW3792" i="1"/>
  <c r="CA3792" i="1" s="1"/>
  <c r="BW3791" i="1"/>
  <c r="CA3791" i="1" s="1"/>
  <c r="CB3791" i="1" s="1"/>
  <c r="BW3790" i="1"/>
  <c r="CA3790" i="1" s="1"/>
  <c r="CB3790" i="1" s="1"/>
  <c r="BW3789" i="1"/>
  <c r="CA3789" i="1" s="1"/>
  <c r="CB3789" i="1" s="1"/>
  <c r="BW3788" i="1"/>
  <c r="CA3788" i="1" s="1"/>
  <c r="CB3788" i="1" s="1"/>
  <c r="BW3787" i="1"/>
  <c r="CA3787" i="1" s="1"/>
  <c r="CB3787" i="1" s="1"/>
  <c r="BW3786" i="1"/>
  <c r="CA3786" i="1" s="1"/>
  <c r="CB3786" i="1" s="1"/>
  <c r="BW3784" i="1"/>
  <c r="CA3784" i="1" s="1"/>
  <c r="CB3784" i="1" s="1"/>
  <c r="BX3783" i="1"/>
  <c r="BV3783" i="1"/>
  <c r="BU3783" i="1"/>
  <c r="BT3783" i="1"/>
  <c r="BW3782" i="1"/>
  <c r="CA3782" i="1" s="1"/>
  <c r="CB3782" i="1" s="1"/>
  <c r="BW3781" i="1"/>
  <c r="CA3781" i="1" s="1"/>
  <c r="CB3781" i="1" s="1"/>
  <c r="BW3780" i="1"/>
  <c r="CA3780" i="1" s="1"/>
  <c r="CB3780" i="1" s="1"/>
  <c r="BW3779" i="1"/>
  <c r="CA3779" i="1" s="1"/>
  <c r="CB3779" i="1" s="1"/>
  <c r="BW3778" i="1"/>
  <c r="CA3778" i="1" s="1"/>
  <c r="CB3778" i="1" s="1"/>
  <c r="BX3777" i="1"/>
  <c r="BX3775" i="1" s="1"/>
  <c r="BV3777" i="1"/>
  <c r="BU3777" i="1"/>
  <c r="BU3775" i="1" s="1"/>
  <c r="BT3777" i="1"/>
  <c r="BT3775" i="1" s="1"/>
  <c r="BW3776" i="1"/>
  <c r="CA3776" i="1" s="1"/>
  <c r="CB3776" i="1" s="1"/>
  <c r="CA3773" i="1"/>
  <c r="CA3770" i="1"/>
  <c r="CB3769" i="1"/>
  <c r="BW3769" i="1"/>
  <c r="CA3769" i="1" s="1"/>
  <c r="CA3764" i="1"/>
  <c r="BW3762" i="1"/>
  <c r="BW3761" i="1"/>
  <c r="CA3761" i="1" s="1"/>
  <c r="CB3761" i="1" s="1"/>
  <c r="BX3760" i="1"/>
  <c r="BX3759" i="1" s="1"/>
  <c r="BV3760" i="1"/>
  <c r="BV3759" i="1" s="1"/>
  <c r="BU3760" i="1"/>
  <c r="BU3759" i="1" s="1"/>
  <c r="BT3760" i="1"/>
  <c r="BT3759" i="1" s="1"/>
  <c r="BW3758" i="1"/>
  <c r="BX3757" i="1"/>
  <c r="BX3756" i="1" s="1"/>
  <c r="BV3757" i="1"/>
  <c r="BU3757" i="1"/>
  <c r="BU3756" i="1" s="1"/>
  <c r="BT3757" i="1"/>
  <c r="BT3756" i="1" s="1"/>
  <c r="BW3755" i="1"/>
  <c r="CA3755" i="1" s="1"/>
  <c r="CB3755" i="1" s="1"/>
  <c r="BW3754" i="1"/>
  <c r="CA3754" i="1" s="1"/>
  <c r="CB3754" i="1" s="1"/>
  <c r="BW3753" i="1"/>
  <c r="CA3753" i="1" s="1"/>
  <c r="CB3753" i="1" s="1"/>
  <c r="BX3752" i="1"/>
  <c r="BV3752" i="1"/>
  <c r="BV3744" i="1" s="1"/>
  <c r="BU3752" i="1"/>
  <c r="BU3744" i="1" s="1"/>
  <c r="BT3752" i="1"/>
  <c r="BT3744" i="1" s="1"/>
  <c r="CB3751" i="1"/>
  <c r="BW3751" i="1"/>
  <c r="CA3751" i="1" s="1"/>
  <c r="BW3750" i="1"/>
  <c r="CA3750" i="1" s="1"/>
  <c r="CB3750" i="1" s="1"/>
  <c r="BW3749" i="1"/>
  <c r="CA3749" i="1" s="1"/>
  <c r="CB3749" i="1" s="1"/>
  <c r="BW3748" i="1"/>
  <c r="CA3748" i="1" s="1"/>
  <c r="CB3748" i="1" s="1"/>
  <c r="BW3747" i="1"/>
  <c r="CA3747" i="1" s="1"/>
  <c r="CB3747" i="1" s="1"/>
  <c r="BW3746" i="1"/>
  <c r="CA3746" i="1" s="1"/>
  <c r="CB3746" i="1" s="1"/>
  <c r="BW3745" i="1"/>
  <c r="BX3744" i="1"/>
  <c r="BW3743" i="1"/>
  <c r="CA3743" i="1" s="1"/>
  <c r="CB3743" i="1" s="1"/>
  <c r="BX3742" i="1"/>
  <c r="BV3742" i="1"/>
  <c r="BU3742" i="1"/>
  <c r="BT3742" i="1"/>
  <c r="BW3741" i="1"/>
  <c r="CA3741" i="1" s="1"/>
  <c r="CB3741" i="1" s="1"/>
  <c r="BW3740" i="1"/>
  <c r="CA3740" i="1" s="1"/>
  <c r="CB3740" i="1" s="1"/>
  <c r="BW3739" i="1"/>
  <c r="BW3738" i="1"/>
  <c r="CA3738" i="1" s="1"/>
  <c r="CB3738" i="1" s="1"/>
  <c r="BW3737" i="1"/>
  <c r="CA3737" i="1" s="1"/>
  <c r="CB3737" i="1" s="1"/>
  <c r="BX3736" i="1"/>
  <c r="BX3734" i="1" s="1"/>
  <c r="BV3736" i="1"/>
  <c r="BV3734" i="1" s="1"/>
  <c r="BU3736" i="1"/>
  <c r="BU3734" i="1" s="1"/>
  <c r="BT3736" i="1"/>
  <c r="BT3734" i="1" s="1"/>
  <c r="BW3735" i="1"/>
  <c r="CA3735" i="1" s="1"/>
  <c r="CB3735" i="1" s="1"/>
  <c r="CA3732" i="1"/>
  <c r="CA3729" i="1"/>
  <c r="CB3728" i="1"/>
  <c r="BW3728" i="1"/>
  <c r="CA3728" i="1" s="1"/>
  <c r="CA3723" i="1"/>
  <c r="BW3721" i="1"/>
  <c r="CA3721" i="1" s="1"/>
  <c r="CB3721" i="1" s="1"/>
  <c r="BW3720" i="1"/>
  <c r="CA3720" i="1" s="1"/>
  <c r="CB3720" i="1" s="1"/>
  <c r="BX3719" i="1"/>
  <c r="BX3718" i="1" s="1"/>
  <c r="BV3719" i="1"/>
  <c r="BU3719" i="1"/>
  <c r="BU3718" i="1" s="1"/>
  <c r="BT3719" i="1"/>
  <c r="BT3718" i="1" s="1"/>
  <c r="BW3717" i="1"/>
  <c r="CA3717" i="1" s="1"/>
  <c r="CB3717" i="1" s="1"/>
  <c r="BX3716" i="1"/>
  <c r="BX3715" i="1" s="1"/>
  <c r="BV3716" i="1"/>
  <c r="BU3716" i="1"/>
  <c r="BU3715" i="1" s="1"/>
  <c r="BT3716" i="1"/>
  <c r="BT3715" i="1" s="1"/>
  <c r="BW3714" i="1"/>
  <c r="CA3714" i="1" s="1"/>
  <c r="CB3714" i="1" s="1"/>
  <c r="BW3713" i="1"/>
  <c r="CA3713" i="1" s="1"/>
  <c r="CB3713" i="1" s="1"/>
  <c r="BW3712" i="1"/>
  <c r="CA3712" i="1" s="1"/>
  <c r="CB3712" i="1" s="1"/>
  <c r="BX3711" i="1"/>
  <c r="BX3704" i="1" s="1"/>
  <c r="BV3711" i="1"/>
  <c r="BV3704" i="1" s="1"/>
  <c r="BU3711" i="1"/>
  <c r="BU3704" i="1" s="1"/>
  <c r="BT3711" i="1"/>
  <c r="BT3704" i="1" s="1"/>
  <c r="BW3710" i="1"/>
  <c r="CA3710" i="1" s="1"/>
  <c r="CB3710" i="1" s="1"/>
  <c r="BW3709" i="1"/>
  <c r="CA3709" i="1" s="1"/>
  <c r="CB3709" i="1" s="1"/>
  <c r="BW3708" i="1"/>
  <c r="CA3708" i="1" s="1"/>
  <c r="CB3708" i="1" s="1"/>
  <c r="BW3707" i="1"/>
  <c r="CA3707" i="1" s="1"/>
  <c r="CB3707" i="1" s="1"/>
  <c r="BW3706" i="1"/>
  <c r="CA3706" i="1" s="1"/>
  <c r="CB3706" i="1" s="1"/>
  <c r="BW3705" i="1"/>
  <c r="CA3705" i="1" s="1"/>
  <c r="CB3705" i="1" s="1"/>
  <c r="BW3703" i="1"/>
  <c r="BX3702" i="1"/>
  <c r="BV3702" i="1"/>
  <c r="BU3702" i="1"/>
  <c r="BT3702" i="1"/>
  <c r="BW3701" i="1"/>
  <c r="CA3701" i="1" s="1"/>
  <c r="CB3701" i="1" s="1"/>
  <c r="CB3700" i="1"/>
  <c r="BW3700" i="1"/>
  <c r="CA3700" i="1" s="1"/>
  <c r="BW3699" i="1"/>
  <c r="CA3699" i="1" s="1"/>
  <c r="CB3699" i="1" s="1"/>
  <c r="BW3698" i="1"/>
  <c r="CA3698" i="1" s="1"/>
  <c r="CB3698" i="1" s="1"/>
  <c r="BW3697" i="1"/>
  <c r="CA3697" i="1" s="1"/>
  <c r="CB3697" i="1" s="1"/>
  <c r="BX3696" i="1"/>
  <c r="BX3694" i="1" s="1"/>
  <c r="BV3696" i="1"/>
  <c r="BV3694" i="1" s="1"/>
  <c r="BU3696" i="1"/>
  <c r="BT3696" i="1"/>
  <c r="BT3694" i="1" s="1"/>
  <c r="BW3695" i="1"/>
  <c r="CA3695" i="1" s="1"/>
  <c r="CB3695" i="1" s="1"/>
  <c r="CA3692" i="1"/>
  <c r="CA3689" i="1"/>
  <c r="CB3688" i="1"/>
  <c r="BW3688" i="1"/>
  <c r="CA3688" i="1" s="1"/>
  <c r="CA3683" i="1"/>
  <c r="BW3681" i="1"/>
  <c r="BW3680" i="1"/>
  <c r="CA3680" i="1" s="1"/>
  <c r="CB3680" i="1" s="1"/>
  <c r="BX3679" i="1"/>
  <c r="BX3678" i="1" s="1"/>
  <c r="BV3679" i="1"/>
  <c r="BV3678" i="1" s="1"/>
  <c r="BU3679" i="1"/>
  <c r="BU3678" i="1" s="1"/>
  <c r="BT3679" i="1"/>
  <c r="BT3678" i="1" s="1"/>
  <c r="BW3677" i="1"/>
  <c r="CA3677" i="1" s="1"/>
  <c r="CB3677" i="1" s="1"/>
  <c r="BX3676" i="1"/>
  <c r="BX3675" i="1" s="1"/>
  <c r="BV3676" i="1"/>
  <c r="BV3675" i="1" s="1"/>
  <c r="BU3676" i="1"/>
  <c r="BU3675" i="1" s="1"/>
  <c r="BT3676" i="1"/>
  <c r="BT3675" i="1" s="1"/>
  <c r="BW3674" i="1"/>
  <c r="CA3674" i="1" s="1"/>
  <c r="CB3674" i="1" s="1"/>
  <c r="BW3673" i="1"/>
  <c r="BW3672" i="1"/>
  <c r="CA3672" i="1" s="1"/>
  <c r="CB3672" i="1" s="1"/>
  <c r="BX3671" i="1"/>
  <c r="BX3663" i="1" s="1"/>
  <c r="BV3671" i="1"/>
  <c r="BV3663" i="1" s="1"/>
  <c r="BU3671" i="1"/>
  <c r="BU3663" i="1" s="1"/>
  <c r="BT3671" i="1"/>
  <c r="BT3663" i="1" s="1"/>
  <c r="CB3670" i="1"/>
  <c r="BW3670" i="1"/>
  <c r="CA3670" i="1" s="1"/>
  <c r="BW3669" i="1"/>
  <c r="CA3669" i="1" s="1"/>
  <c r="CB3669" i="1" s="1"/>
  <c r="BW3668" i="1"/>
  <c r="CA3668" i="1" s="1"/>
  <c r="CB3668" i="1" s="1"/>
  <c r="BW3667" i="1"/>
  <c r="CA3667" i="1" s="1"/>
  <c r="CB3667" i="1" s="1"/>
  <c r="BW3666" i="1"/>
  <c r="CA3666" i="1" s="1"/>
  <c r="CB3666" i="1" s="1"/>
  <c r="BW3665" i="1"/>
  <c r="BW3664" i="1"/>
  <c r="CA3664" i="1" s="1"/>
  <c r="CB3664" i="1" s="1"/>
  <c r="BW3662" i="1"/>
  <c r="BX3661" i="1"/>
  <c r="BV3661" i="1"/>
  <c r="BU3661" i="1"/>
  <c r="BT3661" i="1"/>
  <c r="BW3660" i="1"/>
  <c r="CA3660" i="1" s="1"/>
  <c r="CB3660" i="1" s="1"/>
  <c r="BW3659" i="1"/>
  <c r="CA3659" i="1" s="1"/>
  <c r="CB3659" i="1" s="1"/>
  <c r="BW3658" i="1"/>
  <c r="CA3658" i="1" s="1"/>
  <c r="CB3658" i="1" s="1"/>
  <c r="BW3657" i="1"/>
  <c r="BW3656" i="1"/>
  <c r="CA3656" i="1" s="1"/>
  <c r="CB3656" i="1" s="1"/>
  <c r="BX3655" i="1"/>
  <c r="BX3653" i="1" s="1"/>
  <c r="BV3655" i="1"/>
  <c r="BU3655" i="1"/>
  <c r="BU3653" i="1" s="1"/>
  <c r="BT3655" i="1"/>
  <c r="BT3653" i="1" s="1"/>
  <c r="BW3654" i="1"/>
  <c r="CA3654" i="1" s="1"/>
  <c r="CB3654" i="1" s="1"/>
  <c r="CA3651" i="1"/>
  <c r="CA3648" i="1"/>
  <c r="CB3647" i="1"/>
  <c r="BW3647" i="1"/>
  <c r="CA3647" i="1" s="1"/>
  <c r="CA3642" i="1"/>
  <c r="BW3640" i="1"/>
  <c r="CA3640" i="1" s="1"/>
  <c r="CB3640" i="1" s="1"/>
  <c r="BW3639" i="1"/>
  <c r="BX3638" i="1"/>
  <c r="BX3637" i="1" s="1"/>
  <c r="BV3638" i="1"/>
  <c r="BU3638" i="1"/>
  <c r="BU3637" i="1" s="1"/>
  <c r="BT3638" i="1"/>
  <c r="BT3637" i="1" s="1"/>
  <c r="BW3636" i="1"/>
  <c r="BX3635" i="1"/>
  <c r="BX3634" i="1" s="1"/>
  <c r="BV3635" i="1"/>
  <c r="BU3635" i="1"/>
  <c r="BT3635" i="1"/>
  <c r="BT3634" i="1" s="1"/>
  <c r="BW3633" i="1"/>
  <c r="CA3633" i="1" s="1"/>
  <c r="CB3633" i="1" s="1"/>
  <c r="BW3632" i="1"/>
  <c r="CA3632" i="1" s="1"/>
  <c r="CB3632" i="1" s="1"/>
  <c r="BW3631" i="1"/>
  <c r="CA3631" i="1" s="1"/>
  <c r="CB3631" i="1" s="1"/>
  <c r="BX3630" i="1"/>
  <c r="BX3622" i="1" s="1"/>
  <c r="BV3630" i="1"/>
  <c r="BV3622" i="1" s="1"/>
  <c r="BU3630" i="1"/>
  <c r="BU3622" i="1" s="1"/>
  <c r="BT3630" i="1"/>
  <c r="BT3622" i="1" s="1"/>
  <c r="CB3629" i="1"/>
  <c r="BW3629" i="1"/>
  <c r="CA3629" i="1" s="1"/>
  <c r="BW3628" i="1"/>
  <c r="CA3628" i="1" s="1"/>
  <c r="CB3628" i="1" s="1"/>
  <c r="BW3627" i="1"/>
  <c r="BW3626" i="1"/>
  <c r="CA3626" i="1" s="1"/>
  <c r="CB3626" i="1" s="1"/>
  <c r="BW3625" i="1"/>
  <c r="CA3625" i="1" s="1"/>
  <c r="CB3625" i="1" s="1"/>
  <c r="BW3624" i="1"/>
  <c r="CA3624" i="1" s="1"/>
  <c r="CB3624" i="1" s="1"/>
  <c r="BW3623" i="1"/>
  <c r="CA3623" i="1" s="1"/>
  <c r="CB3623" i="1" s="1"/>
  <c r="BW3621" i="1"/>
  <c r="BX3620" i="1"/>
  <c r="BV3620" i="1"/>
  <c r="BU3620" i="1"/>
  <c r="BT3620" i="1"/>
  <c r="BW3619" i="1"/>
  <c r="CA3619" i="1" s="1"/>
  <c r="CB3619" i="1" s="1"/>
  <c r="BW3618" i="1"/>
  <c r="CA3618" i="1" s="1"/>
  <c r="CB3618" i="1" s="1"/>
  <c r="BW3617" i="1"/>
  <c r="CA3617" i="1" s="1"/>
  <c r="CB3617" i="1" s="1"/>
  <c r="BW3616" i="1"/>
  <c r="CA3616" i="1" s="1"/>
  <c r="CB3616" i="1" s="1"/>
  <c r="BW3615" i="1"/>
  <c r="CA3615" i="1" s="1"/>
  <c r="CB3615" i="1" s="1"/>
  <c r="BX3614" i="1"/>
  <c r="BX3612" i="1" s="1"/>
  <c r="BV3614" i="1"/>
  <c r="BU3614" i="1"/>
  <c r="BU3612" i="1" s="1"/>
  <c r="BT3614" i="1"/>
  <c r="BT3612" i="1" s="1"/>
  <c r="BW3613" i="1"/>
  <c r="CA3613" i="1" s="1"/>
  <c r="CB3613" i="1" s="1"/>
  <c r="CA3610" i="1"/>
  <c r="CA3607" i="1"/>
  <c r="CB3606" i="1"/>
  <c r="BW3606" i="1"/>
  <c r="CA3606" i="1" s="1"/>
  <c r="CA3601" i="1"/>
  <c r="BW3599" i="1"/>
  <c r="CA3599" i="1" s="1"/>
  <c r="CB3599" i="1" s="1"/>
  <c r="BW3598" i="1"/>
  <c r="CA3598" i="1" s="1"/>
  <c r="CB3598" i="1" s="1"/>
  <c r="BX3597" i="1"/>
  <c r="BX3596" i="1" s="1"/>
  <c r="BV3597" i="1"/>
  <c r="BV3596" i="1" s="1"/>
  <c r="BU3597" i="1"/>
  <c r="BT3597" i="1"/>
  <c r="BT3596" i="1" s="1"/>
  <c r="BW3595" i="1"/>
  <c r="BX3594" i="1"/>
  <c r="BX3593" i="1" s="1"/>
  <c r="BV3594" i="1"/>
  <c r="BV3593" i="1" s="1"/>
  <c r="BU3594" i="1"/>
  <c r="BU3593" i="1" s="1"/>
  <c r="BT3594" i="1"/>
  <c r="BT3593" i="1" s="1"/>
  <c r="BW3592" i="1"/>
  <c r="CA3592" i="1" s="1"/>
  <c r="CB3592" i="1" s="1"/>
  <c r="BW3591" i="1"/>
  <c r="CA3591" i="1" s="1"/>
  <c r="CB3591" i="1" s="1"/>
  <c r="BW3590" i="1"/>
  <c r="CA3590" i="1" s="1"/>
  <c r="CB3590" i="1" s="1"/>
  <c r="BX3589" i="1"/>
  <c r="BX3582" i="1" s="1"/>
  <c r="BV3589" i="1"/>
  <c r="BU3589" i="1"/>
  <c r="BU3582" i="1" s="1"/>
  <c r="BT3589" i="1"/>
  <c r="BT3582" i="1" s="1"/>
  <c r="BW3588" i="1"/>
  <c r="CA3588" i="1" s="1"/>
  <c r="CB3588" i="1" s="1"/>
  <c r="BW3587" i="1"/>
  <c r="CA3587" i="1" s="1"/>
  <c r="CB3587" i="1" s="1"/>
  <c r="BW3586" i="1"/>
  <c r="CA3586" i="1" s="1"/>
  <c r="CB3586" i="1" s="1"/>
  <c r="BW3585" i="1"/>
  <c r="CA3585" i="1" s="1"/>
  <c r="CB3585" i="1" s="1"/>
  <c r="BW3584" i="1"/>
  <c r="CA3584" i="1" s="1"/>
  <c r="CB3584" i="1" s="1"/>
  <c r="BW3583" i="1"/>
  <c r="BW3581" i="1"/>
  <c r="BX3580" i="1"/>
  <c r="BV3580" i="1"/>
  <c r="BU3580" i="1"/>
  <c r="BT3580" i="1"/>
  <c r="BW3579" i="1"/>
  <c r="CA3579" i="1" s="1"/>
  <c r="CB3579" i="1" s="1"/>
  <c r="BW3578" i="1"/>
  <c r="CA3578" i="1" s="1"/>
  <c r="CB3578" i="1" s="1"/>
  <c r="BW3577" i="1"/>
  <c r="CA3577" i="1" s="1"/>
  <c r="CB3577" i="1" s="1"/>
  <c r="BW3576" i="1"/>
  <c r="CA3576" i="1" s="1"/>
  <c r="CB3576" i="1" s="1"/>
  <c r="BW3575" i="1"/>
  <c r="BX3574" i="1"/>
  <c r="BX3572" i="1" s="1"/>
  <c r="BV3574" i="1"/>
  <c r="BU3574" i="1"/>
  <c r="BU3572" i="1" s="1"/>
  <c r="BT3574" i="1"/>
  <c r="BT3572" i="1" s="1"/>
  <c r="BW3573" i="1"/>
  <c r="CA3573" i="1" s="1"/>
  <c r="CB3573" i="1" s="1"/>
  <c r="CA3570" i="1"/>
  <c r="CA3567" i="1"/>
  <c r="CB3566" i="1"/>
  <c r="BW3566" i="1"/>
  <c r="CA3566" i="1" s="1"/>
  <c r="CA3561" i="1"/>
  <c r="BW3559" i="1"/>
  <c r="BW3558" i="1"/>
  <c r="CA3558" i="1" s="1"/>
  <c r="CB3558" i="1" s="1"/>
  <c r="BX3557" i="1"/>
  <c r="BX3556" i="1" s="1"/>
  <c r="BV3557" i="1"/>
  <c r="BU3557" i="1"/>
  <c r="BU3556" i="1" s="1"/>
  <c r="BT3557" i="1"/>
  <c r="BT3556" i="1" s="1"/>
  <c r="BW3555" i="1"/>
  <c r="BX3554" i="1"/>
  <c r="BX3553" i="1" s="1"/>
  <c r="BV3554" i="1"/>
  <c r="BU3554" i="1"/>
  <c r="BT3554" i="1"/>
  <c r="BT3553" i="1" s="1"/>
  <c r="BW3552" i="1"/>
  <c r="CA3552" i="1" s="1"/>
  <c r="CB3552" i="1" s="1"/>
  <c r="BW3551" i="1"/>
  <c r="BW3550" i="1"/>
  <c r="CA3550" i="1" s="1"/>
  <c r="CB3550" i="1" s="1"/>
  <c r="BX3549" i="1"/>
  <c r="BX3541" i="1" s="1"/>
  <c r="BV3549" i="1"/>
  <c r="BV3541" i="1" s="1"/>
  <c r="BU3549" i="1"/>
  <c r="BU3541" i="1" s="1"/>
  <c r="BT3549" i="1"/>
  <c r="BT3541" i="1" s="1"/>
  <c r="CB3548" i="1"/>
  <c r="BW3548" i="1"/>
  <c r="CA3548" i="1" s="1"/>
  <c r="BW3547" i="1"/>
  <c r="CA3547" i="1" s="1"/>
  <c r="CB3547" i="1" s="1"/>
  <c r="BW3546" i="1"/>
  <c r="CA3546" i="1" s="1"/>
  <c r="CB3546" i="1" s="1"/>
  <c r="BW3545" i="1"/>
  <c r="CA3545" i="1" s="1"/>
  <c r="CB3545" i="1" s="1"/>
  <c r="BW3544" i="1"/>
  <c r="CA3544" i="1" s="1"/>
  <c r="CB3544" i="1" s="1"/>
  <c r="BW3543" i="1"/>
  <c r="BW3542" i="1"/>
  <c r="CA3542" i="1" s="1"/>
  <c r="CB3542" i="1" s="1"/>
  <c r="BW3540" i="1"/>
  <c r="BX3539" i="1"/>
  <c r="BV3539" i="1"/>
  <c r="BU3539" i="1"/>
  <c r="BT3539" i="1"/>
  <c r="BW3538" i="1"/>
  <c r="CA3538" i="1" s="1"/>
  <c r="CB3538" i="1" s="1"/>
  <c r="BW3537" i="1"/>
  <c r="CA3537" i="1" s="1"/>
  <c r="CB3537" i="1" s="1"/>
  <c r="BW3536" i="1"/>
  <c r="CA3536" i="1" s="1"/>
  <c r="CB3536" i="1" s="1"/>
  <c r="BW3535" i="1"/>
  <c r="BW3534" i="1"/>
  <c r="CA3534" i="1" s="1"/>
  <c r="CB3534" i="1" s="1"/>
  <c r="BX3533" i="1"/>
  <c r="BX3531" i="1" s="1"/>
  <c r="BV3533" i="1"/>
  <c r="BU3533" i="1"/>
  <c r="BU3531" i="1" s="1"/>
  <c r="BT3533" i="1"/>
  <c r="BT3531" i="1" s="1"/>
  <c r="BW3532" i="1"/>
  <c r="CA3532" i="1" s="1"/>
  <c r="CB3532" i="1" s="1"/>
  <c r="CA3529" i="1"/>
  <c r="CA3526" i="1"/>
  <c r="CB3525" i="1"/>
  <c r="BW3525" i="1"/>
  <c r="CA3525" i="1" s="1"/>
  <c r="CA3520" i="1"/>
  <c r="BW3518" i="1"/>
  <c r="CA3518" i="1" s="1"/>
  <c r="CB3518" i="1" s="1"/>
  <c r="BW3517" i="1"/>
  <c r="CA3517" i="1" s="1"/>
  <c r="CB3517" i="1" s="1"/>
  <c r="BX3516" i="1"/>
  <c r="BX3515" i="1" s="1"/>
  <c r="BV3516" i="1"/>
  <c r="BV3515" i="1" s="1"/>
  <c r="BU3516" i="1"/>
  <c r="BT3516" i="1"/>
  <c r="BT3515" i="1" s="1"/>
  <c r="BW3514" i="1"/>
  <c r="CA3514" i="1" s="1"/>
  <c r="CB3514" i="1" s="1"/>
  <c r="BX3513" i="1"/>
  <c r="BX3512" i="1" s="1"/>
  <c r="BV3513" i="1"/>
  <c r="BU3513" i="1"/>
  <c r="BU3512" i="1" s="1"/>
  <c r="BT3513" i="1"/>
  <c r="BT3512" i="1" s="1"/>
  <c r="BW3511" i="1"/>
  <c r="BW3510" i="1"/>
  <c r="CA3510" i="1" s="1"/>
  <c r="CB3510" i="1" s="1"/>
  <c r="BW3509" i="1"/>
  <c r="CA3509" i="1" s="1"/>
  <c r="CB3509" i="1" s="1"/>
  <c r="BX3508" i="1"/>
  <c r="BX3500" i="1" s="1"/>
  <c r="BV3508" i="1"/>
  <c r="BV3500" i="1" s="1"/>
  <c r="BU3508" i="1"/>
  <c r="BU3500" i="1" s="1"/>
  <c r="BT3508" i="1"/>
  <c r="BT3500" i="1" s="1"/>
  <c r="BW3507" i="1"/>
  <c r="CA3507" i="1" s="1"/>
  <c r="CB3507" i="1" s="1"/>
  <c r="BW3506" i="1"/>
  <c r="CA3506" i="1" s="1"/>
  <c r="CB3506" i="1" s="1"/>
  <c r="BW3505" i="1"/>
  <c r="CA3505" i="1" s="1"/>
  <c r="CB3505" i="1" s="1"/>
  <c r="BW3504" i="1"/>
  <c r="CA3504" i="1" s="1"/>
  <c r="CB3504" i="1" s="1"/>
  <c r="BW3503" i="1"/>
  <c r="BW3502" i="1"/>
  <c r="CA3502" i="1" s="1"/>
  <c r="CB3502" i="1" s="1"/>
  <c r="BW3501" i="1"/>
  <c r="CA3501" i="1" s="1"/>
  <c r="CB3501" i="1" s="1"/>
  <c r="BW3499" i="1"/>
  <c r="BX3498" i="1"/>
  <c r="BV3498" i="1"/>
  <c r="BU3498" i="1"/>
  <c r="BT3498" i="1"/>
  <c r="BW3497" i="1"/>
  <c r="CA3497" i="1" s="1"/>
  <c r="CB3497" i="1" s="1"/>
  <c r="BW3496" i="1"/>
  <c r="CA3496" i="1" s="1"/>
  <c r="CB3496" i="1" s="1"/>
  <c r="BW3495" i="1"/>
  <c r="BW3494" i="1"/>
  <c r="CA3494" i="1" s="1"/>
  <c r="CB3494" i="1" s="1"/>
  <c r="BW3493" i="1"/>
  <c r="CA3493" i="1" s="1"/>
  <c r="CB3493" i="1" s="1"/>
  <c r="BX3492" i="1"/>
  <c r="BX3490" i="1" s="1"/>
  <c r="BV3492" i="1"/>
  <c r="BV3490" i="1" s="1"/>
  <c r="BU3492" i="1"/>
  <c r="BU3490" i="1" s="1"/>
  <c r="BT3492" i="1"/>
  <c r="BT3490" i="1" s="1"/>
  <c r="BW3491" i="1"/>
  <c r="BW3488" i="1"/>
  <c r="CA3488" i="1" s="1"/>
  <c r="BW3485" i="1"/>
  <c r="CA3485" i="1" s="1"/>
  <c r="CB3484" i="1"/>
  <c r="BW3484" i="1"/>
  <c r="CA3484" i="1" s="1"/>
  <c r="BW3479" i="1"/>
  <c r="CA3479" i="1" s="1"/>
  <c r="BW3477" i="1"/>
  <c r="CA3477" i="1" s="1"/>
  <c r="CB3477" i="1" s="1"/>
  <c r="BW3476" i="1"/>
  <c r="CA3476" i="1" s="1"/>
  <c r="CB3476" i="1" s="1"/>
  <c r="BX3475" i="1"/>
  <c r="BX3474" i="1" s="1"/>
  <c r="BV3475" i="1"/>
  <c r="BV3474" i="1" s="1"/>
  <c r="BU3475" i="1"/>
  <c r="BT3475" i="1"/>
  <c r="BT3474" i="1" s="1"/>
  <c r="BW3473" i="1"/>
  <c r="BX3472" i="1"/>
  <c r="BX3471" i="1" s="1"/>
  <c r="BV3472" i="1"/>
  <c r="BU3472" i="1"/>
  <c r="BU3471" i="1" s="1"/>
  <c r="BT3472" i="1"/>
  <c r="BT3471" i="1" s="1"/>
  <c r="BW3470" i="1"/>
  <c r="CA3470" i="1" s="1"/>
  <c r="CB3470" i="1" s="1"/>
  <c r="BW3469" i="1"/>
  <c r="CA3469" i="1" s="1"/>
  <c r="CB3469" i="1" s="1"/>
  <c r="BW3468" i="1"/>
  <c r="CA3468" i="1" s="1"/>
  <c r="CB3468" i="1" s="1"/>
  <c r="BX3467" i="1"/>
  <c r="BX3460" i="1" s="1"/>
  <c r="BV3467" i="1"/>
  <c r="BU3467" i="1"/>
  <c r="BT3467" i="1"/>
  <c r="BT3460" i="1" s="1"/>
  <c r="BW3466" i="1"/>
  <c r="CA3466" i="1" s="1"/>
  <c r="CB3466" i="1" s="1"/>
  <c r="CB3465" i="1"/>
  <c r="BW3465" i="1"/>
  <c r="CA3465" i="1" s="1"/>
  <c r="BW3464" i="1"/>
  <c r="CA3464" i="1" s="1"/>
  <c r="CB3464" i="1" s="1"/>
  <c r="BW3463" i="1"/>
  <c r="CA3463" i="1" s="1"/>
  <c r="CB3463" i="1" s="1"/>
  <c r="BW3462" i="1"/>
  <c r="BW3461" i="1"/>
  <c r="CA3461" i="1" s="1"/>
  <c r="CB3461" i="1" s="1"/>
  <c r="BW3459" i="1"/>
  <c r="BX3458" i="1"/>
  <c r="BV3458" i="1"/>
  <c r="BU3458" i="1"/>
  <c r="BT3458" i="1"/>
  <c r="BW3457" i="1"/>
  <c r="CA3457" i="1" s="1"/>
  <c r="CB3457" i="1" s="1"/>
  <c r="BW3456" i="1"/>
  <c r="CA3456" i="1" s="1"/>
  <c r="CB3456" i="1" s="1"/>
  <c r="BW3455" i="1"/>
  <c r="CA3455" i="1" s="1"/>
  <c r="CB3455" i="1" s="1"/>
  <c r="BW3454" i="1"/>
  <c r="BW3453" i="1"/>
  <c r="CA3453" i="1" s="1"/>
  <c r="CB3453" i="1" s="1"/>
  <c r="BX3452" i="1"/>
  <c r="BX3450" i="1" s="1"/>
  <c r="BV3452" i="1"/>
  <c r="BV3450" i="1" s="1"/>
  <c r="BU3452" i="1"/>
  <c r="BU3450" i="1" s="1"/>
  <c r="BT3452" i="1"/>
  <c r="BT3450" i="1" s="1"/>
  <c r="BW3451" i="1"/>
  <c r="CA3451" i="1" s="1"/>
  <c r="CB3451" i="1" s="1"/>
  <c r="BW3448" i="1"/>
  <c r="CA3448" i="1" s="1"/>
  <c r="BW3445" i="1"/>
  <c r="CA3445" i="1" s="1"/>
  <c r="CB3444" i="1"/>
  <c r="BW3444" i="1"/>
  <c r="CA3444" i="1" s="1"/>
  <c r="BW3439" i="1"/>
  <c r="CA3439" i="1" s="1"/>
  <c r="BW3437" i="1"/>
  <c r="BW3436" i="1"/>
  <c r="CA3436" i="1" s="1"/>
  <c r="CB3436" i="1" s="1"/>
  <c r="BX3435" i="1"/>
  <c r="BX3434" i="1" s="1"/>
  <c r="BV3435" i="1"/>
  <c r="BU3435" i="1"/>
  <c r="BU3434" i="1" s="1"/>
  <c r="BT3435" i="1"/>
  <c r="BT3434" i="1" s="1"/>
  <c r="BW3433" i="1"/>
  <c r="CA3433" i="1" s="1"/>
  <c r="CB3433" i="1" s="1"/>
  <c r="BX3432" i="1"/>
  <c r="BX3431" i="1" s="1"/>
  <c r="BV3432" i="1"/>
  <c r="BV3431" i="1" s="1"/>
  <c r="BU3432" i="1"/>
  <c r="BT3432" i="1"/>
  <c r="BT3431" i="1" s="1"/>
  <c r="BW3430" i="1"/>
  <c r="CA3430" i="1" s="1"/>
  <c r="CB3430" i="1" s="1"/>
  <c r="BW3429" i="1"/>
  <c r="BW3428" i="1"/>
  <c r="CA3428" i="1" s="1"/>
  <c r="CB3428" i="1" s="1"/>
  <c r="BX3427" i="1"/>
  <c r="BX3419" i="1" s="1"/>
  <c r="BV3427" i="1"/>
  <c r="BV3419" i="1" s="1"/>
  <c r="BU3427" i="1"/>
  <c r="BU3419" i="1" s="1"/>
  <c r="BT3427" i="1"/>
  <c r="BT3419" i="1" s="1"/>
  <c r="BW3426" i="1"/>
  <c r="CA3426" i="1" s="1"/>
  <c r="CB3426" i="1" s="1"/>
  <c r="BW3425" i="1"/>
  <c r="CA3425" i="1" s="1"/>
  <c r="CB3425" i="1" s="1"/>
  <c r="BW3424" i="1"/>
  <c r="CA3424" i="1" s="1"/>
  <c r="CB3424" i="1" s="1"/>
  <c r="BW3423" i="1"/>
  <c r="CA3423" i="1" s="1"/>
  <c r="CB3423" i="1" s="1"/>
  <c r="BW3422" i="1"/>
  <c r="CA3422" i="1" s="1"/>
  <c r="CB3422" i="1" s="1"/>
  <c r="BW3421" i="1"/>
  <c r="BW3420" i="1"/>
  <c r="CA3420" i="1" s="1"/>
  <c r="CB3420" i="1" s="1"/>
  <c r="BW3418" i="1"/>
  <c r="BX3417" i="1"/>
  <c r="BV3417" i="1"/>
  <c r="BU3417" i="1"/>
  <c r="BT3417" i="1"/>
  <c r="BW3416" i="1"/>
  <c r="CA3416" i="1" s="1"/>
  <c r="CB3416" i="1" s="1"/>
  <c r="CB3415" i="1"/>
  <c r="BW3415" i="1"/>
  <c r="CA3415" i="1" s="1"/>
  <c r="BW3414" i="1"/>
  <c r="CA3414" i="1" s="1"/>
  <c r="CB3414" i="1" s="1"/>
  <c r="BW3413" i="1"/>
  <c r="BW3412" i="1"/>
  <c r="CA3412" i="1" s="1"/>
  <c r="CB3412" i="1" s="1"/>
  <c r="BX3411" i="1"/>
  <c r="BX3409" i="1" s="1"/>
  <c r="BV3411" i="1"/>
  <c r="BV3409" i="1" s="1"/>
  <c r="BU3411" i="1"/>
  <c r="BU3409" i="1" s="1"/>
  <c r="BT3411" i="1"/>
  <c r="BT3409" i="1" s="1"/>
  <c r="BW3410" i="1"/>
  <c r="CA3410" i="1" s="1"/>
  <c r="CB3410" i="1" s="1"/>
  <c r="CA3407" i="1"/>
  <c r="CA3404" i="1"/>
  <c r="CB3403" i="1"/>
  <c r="BW3403" i="1"/>
  <c r="CA3403" i="1" s="1"/>
  <c r="CA3398" i="1"/>
  <c r="BW3396" i="1"/>
  <c r="CA3396" i="1" s="1"/>
  <c r="CB3396" i="1" s="1"/>
  <c r="BW3395" i="1"/>
  <c r="CA3395" i="1" s="1"/>
  <c r="CB3395" i="1" s="1"/>
  <c r="BX3394" i="1"/>
  <c r="BX3393" i="1" s="1"/>
  <c r="BV3394" i="1"/>
  <c r="BV3393" i="1" s="1"/>
  <c r="BU3394" i="1"/>
  <c r="BU3393" i="1" s="1"/>
  <c r="BT3394" i="1"/>
  <c r="BT3393" i="1" s="1"/>
  <c r="BW3392" i="1"/>
  <c r="CA3392" i="1" s="1"/>
  <c r="CB3392" i="1" s="1"/>
  <c r="BX3391" i="1"/>
  <c r="BX3390" i="1" s="1"/>
  <c r="BV3391" i="1"/>
  <c r="BV3390" i="1" s="1"/>
  <c r="BU3391" i="1"/>
  <c r="BU3390" i="1" s="1"/>
  <c r="BT3391" i="1"/>
  <c r="BT3390" i="1" s="1"/>
  <c r="BW3389" i="1"/>
  <c r="CA3389" i="1" s="1"/>
  <c r="CB3389" i="1" s="1"/>
  <c r="BW3388" i="1"/>
  <c r="CA3388" i="1" s="1"/>
  <c r="CB3388" i="1" s="1"/>
  <c r="BW3387" i="1"/>
  <c r="BX3386" i="1"/>
  <c r="BX3378" i="1" s="1"/>
  <c r="BV3386" i="1"/>
  <c r="BV3378" i="1" s="1"/>
  <c r="BU3386" i="1"/>
  <c r="BU3378" i="1" s="1"/>
  <c r="BT3386" i="1"/>
  <c r="BT3378" i="1" s="1"/>
  <c r="BW3385" i="1"/>
  <c r="CA3385" i="1" s="1"/>
  <c r="CB3385" i="1" s="1"/>
  <c r="BW3384" i="1"/>
  <c r="CA3384" i="1" s="1"/>
  <c r="CB3384" i="1" s="1"/>
  <c r="BW3383" i="1"/>
  <c r="CA3383" i="1" s="1"/>
  <c r="CB3383" i="1" s="1"/>
  <c r="BW3382" i="1"/>
  <c r="CA3382" i="1" s="1"/>
  <c r="CB3382" i="1" s="1"/>
  <c r="BW3381" i="1"/>
  <c r="CA3381" i="1" s="1"/>
  <c r="CB3381" i="1" s="1"/>
  <c r="BW3380" i="1"/>
  <c r="CA3380" i="1" s="1"/>
  <c r="CB3380" i="1" s="1"/>
  <c r="BW3379" i="1"/>
  <c r="CA3379" i="1" s="1"/>
  <c r="CB3379" i="1" s="1"/>
  <c r="BW3377" i="1"/>
  <c r="CA3377" i="1" s="1"/>
  <c r="CB3377" i="1" s="1"/>
  <c r="BX3376" i="1"/>
  <c r="BV3376" i="1"/>
  <c r="BU3376" i="1"/>
  <c r="BT3376" i="1"/>
  <c r="BW3375" i="1"/>
  <c r="BW3374" i="1"/>
  <c r="CA3374" i="1" s="1"/>
  <c r="CB3374" i="1" s="1"/>
  <c r="BW3373" i="1"/>
  <c r="CA3373" i="1" s="1"/>
  <c r="CB3373" i="1" s="1"/>
  <c r="BW3372" i="1"/>
  <c r="CA3372" i="1" s="1"/>
  <c r="CB3372" i="1" s="1"/>
  <c r="BW3371" i="1"/>
  <c r="CA3371" i="1" s="1"/>
  <c r="CB3371" i="1" s="1"/>
  <c r="BX3370" i="1"/>
  <c r="BX3368" i="1" s="1"/>
  <c r="BV3370" i="1"/>
  <c r="BV3368" i="1" s="1"/>
  <c r="BU3370" i="1"/>
  <c r="BU3368" i="1" s="1"/>
  <c r="BT3370" i="1"/>
  <c r="BT3368" i="1" s="1"/>
  <c r="BW3369" i="1"/>
  <c r="CA3369" i="1" s="1"/>
  <c r="CB3369" i="1" s="1"/>
  <c r="BW3366" i="1"/>
  <c r="CA3366" i="1" s="1"/>
  <c r="BW3363" i="1"/>
  <c r="CA3363" i="1" s="1"/>
  <c r="CB3362" i="1"/>
  <c r="BW3362" i="1"/>
  <c r="CA3362" i="1" s="1"/>
  <c r="BW3357" i="1"/>
  <c r="CA3357" i="1" s="1"/>
  <c r="BW3355" i="1"/>
  <c r="CA3355" i="1" s="1"/>
  <c r="CB3355" i="1" s="1"/>
  <c r="BW3354" i="1"/>
  <c r="BX3353" i="1"/>
  <c r="BX3352" i="1" s="1"/>
  <c r="BV3353" i="1"/>
  <c r="BV3352" i="1" s="1"/>
  <c r="BU3353" i="1"/>
  <c r="BU3352" i="1" s="1"/>
  <c r="BT3353" i="1"/>
  <c r="BT3352" i="1" s="1"/>
  <c r="BW3351" i="1"/>
  <c r="BX3350" i="1"/>
  <c r="BX3349" i="1" s="1"/>
  <c r="BV3350" i="1"/>
  <c r="BU3350" i="1"/>
  <c r="BT3350" i="1"/>
  <c r="BT3349" i="1" s="1"/>
  <c r="BW3348" i="1"/>
  <c r="CA3348" i="1" s="1"/>
  <c r="CB3348" i="1" s="1"/>
  <c r="BW3347" i="1"/>
  <c r="CA3347" i="1" s="1"/>
  <c r="CB3347" i="1" s="1"/>
  <c r="BW3346" i="1"/>
  <c r="BX3345" i="1"/>
  <c r="BX3338" i="1" s="1"/>
  <c r="BV3345" i="1"/>
  <c r="BV3338" i="1" s="1"/>
  <c r="BU3345" i="1"/>
  <c r="BT3345" i="1"/>
  <c r="BT3338" i="1" s="1"/>
  <c r="BW3344" i="1"/>
  <c r="CA3344" i="1" s="1"/>
  <c r="CB3344" i="1" s="1"/>
  <c r="BW3343" i="1"/>
  <c r="CA3343" i="1" s="1"/>
  <c r="CB3343" i="1" s="1"/>
  <c r="BW3342" i="1"/>
  <c r="CA3342" i="1" s="1"/>
  <c r="CB3342" i="1" s="1"/>
  <c r="BW3341" i="1"/>
  <c r="CA3341" i="1" s="1"/>
  <c r="CB3341" i="1" s="1"/>
  <c r="BW3340" i="1"/>
  <c r="CA3340" i="1" s="1"/>
  <c r="CB3340" i="1" s="1"/>
  <c r="BW3339" i="1"/>
  <c r="BW3337" i="1"/>
  <c r="BX3336" i="1"/>
  <c r="BV3336" i="1"/>
  <c r="BU3336" i="1"/>
  <c r="BT3336" i="1"/>
  <c r="BW3335" i="1"/>
  <c r="CA3335" i="1" s="1"/>
  <c r="CB3335" i="1" s="1"/>
  <c r="BW3334" i="1"/>
  <c r="CA3334" i="1" s="1"/>
  <c r="CB3334" i="1" s="1"/>
  <c r="BW3333" i="1"/>
  <c r="CA3333" i="1" s="1"/>
  <c r="CB3333" i="1" s="1"/>
  <c r="BW3332" i="1"/>
  <c r="CA3332" i="1" s="1"/>
  <c r="CB3332" i="1" s="1"/>
  <c r="BW3331" i="1"/>
  <c r="CA3331" i="1" s="1"/>
  <c r="CB3331" i="1" s="1"/>
  <c r="BX3330" i="1"/>
  <c r="BX3328" i="1" s="1"/>
  <c r="BV3330" i="1"/>
  <c r="BV3328" i="1" s="1"/>
  <c r="BU3330" i="1"/>
  <c r="BT3330" i="1"/>
  <c r="BT3328" i="1" s="1"/>
  <c r="BW3329" i="1"/>
  <c r="CA3329" i="1" s="1"/>
  <c r="CB3329" i="1" s="1"/>
  <c r="BW3326" i="1"/>
  <c r="CA3326" i="1" s="1"/>
  <c r="BW3323" i="1"/>
  <c r="CA3323" i="1" s="1"/>
  <c r="CB3322" i="1"/>
  <c r="BW3322" i="1"/>
  <c r="CA3322" i="1" s="1"/>
  <c r="BW3317" i="1"/>
  <c r="CA3317" i="1" s="1"/>
  <c r="BW3315" i="1"/>
  <c r="CA3315" i="1" s="1"/>
  <c r="CB3315" i="1" s="1"/>
  <c r="BW3314" i="1"/>
  <c r="CA3314" i="1" s="1"/>
  <c r="CB3314" i="1" s="1"/>
  <c r="BX3313" i="1"/>
  <c r="BX3312" i="1" s="1"/>
  <c r="BV3313" i="1"/>
  <c r="BV3312" i="1" s="1"/>
  <c r="BU3313" i="1"/>
  <c r="BT3313" i="1"/>
  <c r="BT3312" i="1" s="1"/>
  <c r="BW3311" i="1"/>
  <c r="CA3311" i="1" s="1"/>
  <c r="CB3311" i="1" s="1"/>
  <c r="BW3310" i="1"/>
  <c r="CA3310" i="1" s="1"/>
  <c r="CB3310" i="1" s="1"/>
  <c r="BW3309" i="1"/>
  <c r="BX3308" i="1"/>
  <c r="BX3300" i="1" s="1"/>
  <c r="BV3308" i="1"/>
  <c r="BV3300" i="1" s="1"/>
  <c r="BU3308" i="1"/>
  <c r="BU3300" i="1" s="1"/>
  <c r="BT3308" i="1"/>
  <c r="BT3300" i="1" s="1"/>
  <c r="CB3307" i="1"/>
  <c r="BW3307" i="1"/>
  <c r="CA3307" i="1" s="1"/>
  <c r="BW3306" i="1"/>
  <c r="CA3306" i="1" s="1"/>
  <c r="CB3306" i="1" s="1"/>
  <c r="BW3305" i="1"/>
  <c r="CA3305" i="1" s="1"/>
  <c r="CB3305" i="1" s="1"/>
  <c r="BW3304" i="1"/>
  <c r="CA3304" i="1" s="1"/>
  <c r="CB3304" i="1" s="1"/>
  <c r="BW3303" i="1"/>
  <c r="CA3303" i="1" s="1"/>
  <c r="CB3303" i="1" s="1"/>
  <c r="BW3302" i="1"/>
  <c r="CA3302" i="1" s="1"/>
  <c r="CB3302" i="1" s="1"/>
  <c r="BW3301" i="1"/>
  <c r="BW3299" i="1"/>
  <c r="BW3298" i="1" s="1"/>
  <c r="BX3298" i="1"/>
  <c r="BV3298" i="1"/>
  <c r="BU3298" i="1"/>
  <c r="BT3298" i="1"/>
  <c r="BW3297" i="1"/>
  <c r="CA3297" i="1" s="1"/>
  <c r="CB3297" i="1" s="1"/>
  <c r="CB3296" i="1"/>
  <c r="BW3296" i="1"/>
  <c r="CA3296" i="1" s="1"/>
  <c r="BW3295" i="1"/>
  <c r="CA3295" i="1" s="1"/>
  <c r="CB3295" i="1" s="1"/>
  <c r="BW3294" i="1"/>
  <c r="CA3294" i="1" s="1"/>
  <c r="CB3294" i="1" s="1"/>
  <c r="BW3293" i="1"/>
  <c r="CA3293" i="1" s="1"/>
  <c r="CB3293" i="1" s="1"/>
  <c r="BX3292" i="1"/>
  <c r="BX3290" i="1" s="1"/>
  <c r="BV3292" i="1"/>
  <c r="BV3290" i="1" s="1"/>
  <c r="BU3292" i="1"/>
  <c r="BU3290" i="1" s="1"/>
  <c r="BT3292" i="1"/>
  <c r="BT3290" i="1" s="1"/>
  <c r="BW3291" i="1"/>
  <c r="CA3291" i="1" s="1"/>
  <c r="CB3291" i="1" s="1"/>
  <c r="BW3288" i="1"/>
  <c r="CA3288" i="1" s="1"/>
  <c r="BW3285" i="1"/>
  <c r="CA3285" i="1" s="1"/>
  <c r="CB3284" i="1"/>
  <c r="BW3284" i="1"/>
  <c r="CA3284" i="1" s="1"/>
  <c r="BW3279" i="1"/>
  <c r="CA3279" i="1" s="1"/>
  <c r="BW3277" i="1"/>
  <c r="CA3277" i="1" s="1"/>
  <c r="CB3277" i="1" s="1"/>
  <c r="BW3276" i="1"/>
  <c r="BX3275" i="1"/>
  <c r="BX3274" i="1" s="1"/>
  <c r="BV3275" i="1"/>
  <c r="BV3274" i="1" s="1"/>
  <c r="BU3275" i="1"/>
  <c r="BU3274" i="1" s="1"/>
  <c r="BT3275" i="1"/>
  <c r="BT3274" i="1" s="1"/>
  <c r="BW3273" i="1"/>
  <c r="BX3272" i="1"/>
  <c r="BX3271" i="1" s="1"/>
  <c r="BV3272" i="1"/>
  <c r="BV3271" i="1" s="1"/>
  <c r="BU3272" i="1"/>
  <c r="BU3271" i="1" s="1"/>
  <c r="BT3272" i="1"/>
  <c r="BT3271" i="1" s="1"/>
  <c r="BW3270" i="1"/>
  <c r="CA3270" i="1" s="1"/>
  <c r="CB3270" i="1" s="1"/>
  <c r="BW3269" i="1"/>
  <c r="CA3269" i="1" s="1"/>
  <c r="CB3269" i="1" s="1"/>
  <c r="BW3268" i="1"/>
  <c r="CA3268" i="1" s="1"/>
  <c r="CB3268" i="1" s="1"/>
  <c r="BX3267" i="1"/>
  <c r="BX3259" i="1" s="1"/>
  <c r="BV3267" i="1"/>
  <c r="BV3259" i="1" s="1"/>
  <c r="BU3267" i="1"/>
  <c r="BU3259" i="1" s="1"/>
  <c r="BT3267" i="1"/>
  <c r="BT3259" i="1" s="1"/>
  <c r="CB3266" i="1"/>
  <c r="BW3266" i="1"/>
  <c r="CA3266" i="1" s="1"/>
  <c r="BW3265" i="1"/>
  <c r="CA3265" i="1" s="1"/>
  <c r="CB3265" i="1" s="1"/>
  <c r="BW3264" i="1"/>
  <c r="CA3264" i="1" s="1"/>
  <c r="CB3264" i="1" s="1"/>
  <c r="BW3263" i="1"/>
  <c r="CA3263" i="1" s="1"/>
  <c r="CB3263" i="1" s="1"/>
  <c r="BW3262" i="1"/>
  <c r="CA3262" i="1" s="1"/>
  <c r="CB3262" i="1" s="1"/>
  <c r="BW3261" i="1"/>
  <c r="CA3261" i="1" s="1"/>
  <c r="CB3261" i="1" s="1"/>
  <c r="CB3260" i="1"/>
  <c r="BW3260" i="1"/>
  <c r="CA3260" i="1" s="1"/>
  <c r="BW3258" i="1"/>
  <c r="CA3258" i="1" s="1"/>
  <c r="CB3258" i="1" s="1"/>
  <c r="BX3257" i="1"/>
  <c r="BV3257" i="1"/>
  <c r="BU3257" i="1"/>
  <c r="BT3257" i="1"/>
  <c r="BW3256" i="1"/>
  <c r="CA3256" i="1" s="1"/>
  <c r="CB3256" i="1" s="1"/>
  <c r="BW3255" i="1"/>
  <c r="CA3255" i="1" s="1"/>
  <c r="CB3255" i="1" s="1"/>
  <c r="BW3254" i="1"/>
  <c r="CA3254" i="1" s="1"/>
  <c r="CB3254" i="1" s="1"/>
  <c r="BW3253" i="1"/>
  <c r="CA3253" i="1" s="1"/>
  <c r="CB3253" i="1" s="1"/>
  <c r="BW3252" i="1"/>
  <c r="CA3252" i="1" s="1"/>
  <c r="CB3252" i="1" s="1"/>
  <c r="BX3251" i="1"/>
  <c r="BX3249" i="1" s="1"/>
  <c r="BV3251" i="1"/>
  <c r="BV3249" i="1" s="1"/>
  <c r="BU3251" i="1"/>
  <c r="BU3249" i="1" s="1"/>
  <c r="BT3251" i="1"/>
  <c r="BT3249" i="1" s="1"/>
  <c r="BW3250" i="1"/>
  <c r="CA3250" i="1" s="1"/>
  <c r="CB3250" i="1" s="1"/>
  <c r="BW3247" i="1"/>
  <c r="CA3247" i="1" s="1"/>
  <c r="BW3244" i="1"/>
  <c r="CA3244" i="1" s="1"/>
  <c r="CB3243" i="1"/>
  <c r="BW3243" i="1"/>
  <c r="CA3243" i="1" s="1"/>
  <c r="BW3238" i="1"/>
  <c r="CA3238" i="1" s="1"/>
  <c r="BW3236" i="1"/>
  <c r="CA3236" i="1" s="1"/>
  <c r="CB3236" i="1" s="1"/>
  <c r="BW3235" i="1"/>
  <c r="BX3234" i="1"/>
  <c r="BX3233" i="1" s="1"/>
  <c r="BV3234" i="1"/>
  <c r="BV3233" i="1" s="1"/>
  <c r="BU3234" i="1"/>
  <c r="BT3234" i="1"/>
  <c r="BT3233" i="1" s="1"/>
  <c r="BW3232" i="1"/>
  <c r="CA3232" i="1" s="1"/>
  <c r="CB3232" i="1" s="1"/>
  <c r="BX3231" i="1"/>
  <c r="BX3230" i="1" s="1"/>
  <c r="BV3231" i="1"/>
  <c r="BV3230" i="1" s="1"/>
  <c r="BU3231" i="1"/>
  <c r="BU3230" i="1" s="1"/>
  <c r="BT3231" i="1"/>
  <c r="BT3230" i="1" s="1"/>
  <c r="BW3229" i="1"/>
  <c r="CA3229" i="1" s="1"/>
  <c r="CB3229" i="1" s="1"/>
  <c r="BW3228" i="1"/>
  <c r="CA3228" i="1" s="1"/>
  <c r="CB3228" i="1" s="1"/>
  <c r="BW3227" i="1"/>
  <c r="CA3227" i="1" s="1"/>
  <c r="CB3227" i="1" s="1"/>
  <c r="BX3226" i="1"/>
  <c r="BX3217" i="1" s="1"/>
  <c r="BV3226" i="1"/>
  <c r="BV3217" i="1" s="1"/>
  <c r="BU3226" i="1"/>
  <c r="BT3226" i="1"/>
  <c r="BT3217" i="1" s="1"/>
  <c r="CB3225" i="1"/>
  <c r="BW3225" i="1"/>
  <c r="CA3225" i="1" s="1"/>
  <c r="BW3224" i="1"/>
  <c r="CA3224" i="1" s="1"/>
  <c r="CB3224" i="1" s="1"/>
  <c r="BW3223" i="1"/>
  <c r="CA3223" i="1" s="1"/>
  <c r="CB3223" i="1" s="1"/>
  <c r="BW3222" i="1"/>
  <c r="CA3222" i="1" s="1"/>
  <c r="CB3222" i="1" s="1"/>
  <c r="BW3221" i="1"/>
  <c r="CA3221" i="1" s="1"/>
  <c r="CB3221" i="1" s="1"/>
  <c r="BW3220" i="1"/>
  <c r="CA3220" i="1" s="1"/>
  <c r="CB3220" i="1" s="1"/>
  <c r="BW3219" i="1"/>
  <c r="BW3218" i="1"/>
  <c r="CA3218" i="1" s="1"/>
  <c r="CB3218" i="1" s="1"/>
  <c r="BW3216" i="1"/>
  <c r="BX3215" i="1"/>
  <c r="BV3215" i="1"/>
  <c r="BU3215" i="1"/>
  <c r="BT3215" i="1"/>
  <c r="BW3214" i="1"/>
  <c r="CA3214" i="1" s="1"/>
  <c r="CB3214" i="1" s="1"/>
  <c r="BW3213" i="1"/>
  <c r="CA3213" i="1" s="1"/>
  <c r="CB3213" i="1" s="1"/>
  <c r="BW3212" i="1"/>
  <c r="CA3212" i="1" s="1"/>
  <c r="CB3212" i="1" s="1"/>
  <c r="BW3211" i="1"/>
  <c r="BW3210" i="1"/>
  <c r="CA3210" i="1" s="1"/>
  <c r="CB3210" i="1" s="1"/>
  <c r="BX3209" i="1"/>
  <c r="BX3207" i="1" s="1"/>
  <c r="BV3209" i="1"/>
  <c r="BV3207" i="1" s="1"/>
  <c r="BU3209" i="1"/>
  <c r="BU3207" i="1" s="1"/>
  <c r="BT3209" i="1"/>
  <c r="BT3207" i="1" s="1"/>
  <c r="BW3208" i="1"/>
  <c r="CA3208" i="1" s="1"/>
  <c r="CB3208" i="1" s="1"/>
  <c r="BW3205" i="1"/>
  <c r="CA3205" i="1" s="1"/>
  <c r="BW3202" i="1"/>
  <c r="CA3202" i="1" s="1"/>
  <c r="CB3201" i="1"/>
  <c r="BW3201" i="1"/>
  <c r="CA3201" i="1" s="1"/>
  <c r="BW3196" i="1"/>
  <c r="CA3196" i="1" s="1"/>
  <c r="BW3194" i="1"/>
  <c r="BW3193" i="1"/>
  <c r="CA3193" i="1" s="1"/>
  <c r="CB3193" i="1" s="1"/>
  <c r="BX3192" i="1"/>
  <c r="BX3191" i="1" s="1"/>
  <c r="BV3192" i="1"/>
  <c r="BV3191" i="1" s="1"/>
  <c r="BU3192" i="1"/>
  <c r="BU3191" i="1" s="1"/>
  <c r="BT3192" i="1"/>
  <c r="BT3191" i="1" s="1"/>
  <c r="BW3190" i="1"/>
  <c r="BX3189" i="1"/>
  <c r="BX3188" i="1" s="1"/>
  <c r="BV3189" i="1"/>
  <c r="BV3188" i="1" s="1"/>
  <c r="BU3189" i="1"/>
  <c r="BT3189" i="1"/>
  <c r="BT3188" i="1" s="1"/>
  <c r="BW3187" i="1"/>
  <c r="CA3187" i="1" s="1"/>
  <c r="CB3187" i="1" s="1"/>
  <c r="BW3186" i="1"/>
  <c r="BW3185" i="1"/>
  <c r="CA3185" i="1" s="1"/>
  <c r="CB3185" i="1" s="1"/>
  <c r="BX3184" i="1"/>
  <c r="BV3184" i="1"/>
  <c r="BU3184" i="1"/>
  <c r="BT3184" i="1"/>
  <c r="BT3176" i="1" s="1"/>
  <c r="CB3183" i="1"/>
  <c r="BW3183" i="1"/>
  <c r="CA3183" i="1" s="1"/>
  <c r="BW3182" i="1"/>
  <c r="CA3182" i="1" s="1"/>
  <c r="CB3182" i="1" s="1"/>
  <c r="BW3181" i="1"/>
  <c r="CA3181" i="1" s="1"/>
  <c r="CB3181" i="1" s="1"/>
  <c r="BW3180" i="1"/>
  <c r="CA3180" i="1" s="1"/>
  <c r="CB3180" i="1" s="1"/>
  <c r="BW3179" i="1"/>
  <c r="CA3179" i="1" s="1"/>
  <c r="CB3179" i="1" s="1"/>
  <c r="BW3178" i="1"/>
  <c r="BW3177" i="1"/>
  <c r="CA3177" i="1" s="1"/>
  <c r="CB3177" i="1" s="1"/>
  <c r="BX3176" i="1"/>
  <c r="BV3176" i="1"/>
  <c r="BU3176" i="1"/>
  <c r="BW3175" i="1"/>
  <c r="BX3174" i="1"/>
  <c r="BV3174" i="1"/>
  <c r="BU3174" i="1"/>
  <c r="BT3174" i="1"/>
  <c r="BW3173" i="1"/>
  <c r="CA3173" i="1" s="1"/>
  <c r="CB3173" i="1" s="1"/>
  <c r="BW3172" i="1"/>
  <c r="CA3172" i="1" s="1"/>
  <c r="CB3172" i="1" s="1"/>
  <c r="BW3171" i="1"/>
  <c r="CA3171" i="1" s="1"/>
  <c r="CB3171" i="1" s="1"/>
  <c r="BW3170" i="1"/>
  <c r="BW3169" i="1"/>
  <c r="CA3169" i="1" s="1"/>
  <c r="CB3169" i="1" s="1"/>
  <c r="BX3168" i="1"/>
  <c r="BX3166" i="1" s="1"/>
  <c r="BV3168" i="1"/>
  <c r="BV3166" i="1" s="1"/>
  <c r="BU3168" i="1"/>
  <c r="BU3166" i="1" s="1"/>
  <c r="BT3168" i="1"/>
  <c r="BT3166" i="1" s="1"/>
  <c r="BW3167" i="1"/>
  <c r="CA3167" i="1" s="1"/>
  <c r="CB3167" i="1" s="1"/>
  <c r="BW3164" i="1"/>
  <c r="CA3164" i="1" s="1"/>
  <c r="BW3161" i="1"/>
  <c r="CA3161" i="1" s="1"/>
  <c r="CB3160" i="1"/>
  <c r="BW3160" i="1"/>
  <c r="CA3160" i="1" s="1"/>
  <c r="BW3155" i="1"/>
  <c r="CA3155" i="1" s="1"/>
  <c r="BW3153" i="1"/>
  <c r="BW3152" i="1"/>
  <c r="CA3152" i="1" s="1"/>
  <c r="CB3152" i="1" s="1"/>
  <c r="BX3151" i="1"/>
  <c r="BX3150" i="1" s="1"/>
  <c r="BV3151" i="1"/>
  <c r="BV3150" i="1" s="1"/>
  <c r="BU3151" i="1"/>
  <c r="BU3150" i="1" s="1"/>
  <c r="BT3151" i="1"/>
  <c r="BT3150" i="1" s="1"/>
  <c r="BW3149" i="1"/>
  <c r="CA3149" i="1" s="1"/>
  <c r="CB3149" i="1" s="1"/>
  <c r="BX3148" i="1"/>
  <c r="BX3147" i="1" s="1"/>
  <c r="BV3148" i="1"/>
  <c r="BV3147" i="1" s="1"/>
  <c r="BU3148" i="1"/>
  <c r="BT3148" i="1"/>
  <c r="BT3147" i="1" s="1"/>
  <c r="BW3146" i="1"/>
  <c r="CA3146" i="1" s="1"/>
  <c r="CB3146" i="1" s="1"/>
  <c r="BW3145" i="1"/>
  <c r="BW3144" i="1"/>
  <c r="CA3144" i="1" s="1"/>
  <c r="CB3144" i="1" s="1"/>
  <c r="BX3143" i="1"/>
  <c r="BX3135" i="1" s="1"/>
  <c r="BV3143" i="1"/>
  <c r="BV3135" i="1" s="1"/>
  <c r="BU3143" i="1"/>
  <c r="BU3135" i="1" s="1"/>
  <c r="BT3143" i="1"/>
  <c r="BT3135" i="1" s="1"/>
  <c r="BW3142" i="1"/>
  <c r="CA3142" i="1" s="1"/>
  <c r="CB3142" i="1" s="1"/>
  <c r="BW3141" i="1"/>
  <c r="CA3141" i="1" s="1"/>
  <c r="CB3141" i="1" s="1"/>
  <c r="BW3140" i="1"/>
  <c r="CA3140" i="1" s="1"/>
  <c r="CB3140" i="1" s="1"/>
  <c r="BW3139" i="1"/>
  <c r="CA3139" i="1" s="1"/>
  <c r="CB3139" i="1" s="1"/>
  <c r="BW3138" i="1"/>
  <c r="CA3138" i="1" s="1"/>
  <c r="CB3138" i="1" s="1"/>
  <c r="BW3137" i="1"/>
  <c r="BW3136" i="1"/>
  <c r="CA3136" i="1" s="1"/>
  <c r="CB3136" i="1" s="1"/>
  <c r="BW3134" i="1"/>
  <c r="CA3134" i="1" s="1"/>
  <c r="CB3134" i="1" s="1"/>
  <c r="BX3133" i="1"/>
  <c r="BV3133" i="1"/>
  <c r="BU3133" i="1"/>
  <c r="BT3133" i="1"/>
  <c r="BW3132" i="1"/>
  <c r="CA3132" i="1" s="1"/>
  <c r="CB3132" i="1" s="1"/>
  <c r="BW3131" i="1"/>
  <c r="CA3131" i="1" s="1"/>
  <c r="CB3131" i="1" s="1"/>
  <c r="BW3130" i="1"/>
  <c r="CA3130" i="1" s="1"/>
  <c r="CB3130" i="1" s="1"/>
  <c r="BW3129" i="1"/>
  <c r="BW3128" i="1"/>
  <c r="CA3128" i="1" s="1"/>
  <c r="CB3128" i="1" s="1"/>
  <c r="BX3127" i="1"/>
  <c r="BX3125" i="1" s="1"/>
  <c r="BV3127" i="1"/>
  <c r="BV3125" i="1" s="1"/>
  <c r="BU3127" i="1"/>
  <c r="BU3125" i="1" s="1"/>
  <c r="BT3127" i="1"/>
  <c r="BT3125" i="1" s="1"/>
  <c r="BW3126" i="1"/>
  <c r="CA3126" i="1" s="1"/>
  <c r="CB3126" i="1" s="1"/>
  <c r="CA3123" i="1"/>
  <c r="CA3120" i="1"/>
  <c r="CB3119" i="1"/>
  <c r="BW3119" i="1"/>
  <c r="CA3119" i="1" s="1"/>
  <c r="CA3114" i="1"/>
  <c r="BW3112" i="1"/>
  <c r="CA3112" i="1" s="1"/>
  <c r="CB3112" i="1" s="1"/>
  <c r="BW3111" i="1"/>
  <c r="CA3111" i="1" s="1"/>
  <c r="CB3111" i="1" s="1"/>
  <c r="BX3110" i="1"/>
  <c r="BX3109" i="1" s="1"/>
  <c r="BV3110" i="1"/>
  <c r="BV3109" i="1" s="1"/>
  <c r="BU3110" i="1"/>
  <c r="BT3110" i="1"/>
  <c r="BT3109" i="1" s="1"/>
  <c r="BW3108" i="1"/>
  <c r="CA3108" i="1" s="1"/>
  <c r="CB3108" i="1" s="1"/>
  <c r="BX3107" i="1"/>
  <c r="BX3106" i="1" s="1"/>
  <c r="BV3107" i="1"/>
  <c r="BV3106" i="1" s="1"/>
  <c r="BU3107" i="1"/>
  <c r="BU3106" i="1" s="1"/>
  <c r="BT3107" i="1"/>
  <c r="BT3106" i="1" s="1"/>
  <c r="BW3105" i="1"/>
  <c r="CA3105" i="1" s="1"/>
  <c r="CB3105" i="1" s="1"/>
  <c r="BW3104" i="1"/>
  <c r="CA3104" i="1" s="1"/>
  <c r="CB3104" i="1" s="1"/>
  <c r="BW3103" i="1"/>
  <c r="CA3103" i="1" s="1"/>
  <c r="CB3103" i="1" s="1"/>
  <c r="BX3102" i="1"/>
  <c r="BV3102" i="1"/>
  <c r="BU3102" i="1"/>
  <c r="BT3102" i="1"/>
  <c r="BT3093" i="1" s="1"/>
  <c r="BW3101" i="1"/>
  <c r="CA3101" i="1" s="1"/>
  <c r="CB3101" i="1" s="1"/>
  <c r="BW3100" i="1"/>
  <c r="CA3100" i="1" s="1"/>
  <c r="CB3100" i="1" s="1"/>
  <c r="BW3099" i="1"/>
  <c r="CA3099" i="1" s="1"/>
  <c r="CB3099" i="1" s="1"/>
  <c r="BW3098" i="1"/>
  <c r="CA3098" i="1" s="1"/>
  <c r="CB3098" i="1" s="1"/>
  <c r="BW3097" i="1"/>
  <c r="CA3097" i="1" s="1"/>
  <c r="CB3097" i="1" s="1"/>
  <c r="BW3096" i="1"/>
  <c r="CA3096" i="1" s="1"/>
  <c r="CB3096" i="1" s="1"/>
  <c r="BW3095" i="1"/>
  <c r="CA3095" i="1" s="1"/>
  <c r="CB3095" i="1" s="1"/>
  <c r="BW3094" i="1"/>
  <c r="CA3094" i="1" s="1"/>
  <c r="CB3094" i="1" s="1"/>
  <c r="BX3093" i="1"/>
  <c r="BV3093" i="1"/>
  <c r="BW3092" i="1"/>
  <c r="CA3092" i="1" s="1"/>
  <c r="CB3092" i="1" s="1"/>
  <c r="BX3091" i="1"/>
  <c r="BV3091" i="1"/>
  <c r="BU3091" i="1"/>
  <c r="BT3091" i="1"/>
  <c r="BW3090" i="1"/>
  <c r="CA3090" i="1" s="1"/>
  <c r="CB3090" i="1" s="1"/>
  <c r="BW3089" i="1"/>
  <c r="CA3089" i="1" s="1"/>
  <c r="CB3089" i="1" s="1"/>
  <c r="BW3088" i="1"/>
  <c r="CA3088" i="1" s="1"/>
  <c r="CB3088" i="1" s="1"/>
  <c r="BW3087" i="1"/>
  <c r="CA3087" i="1" s="1"/>
  <c r="CB3087" i="1" s="1"/>
  <c r="BW3086" i="1"/>
  <c r="CA3086" i="1" s="1"/>
  <c r="CB3086" i="1" s="1"/>
  <c r="BX3085" i="1"/>
  <c r="BX3083" i="1" s="1"/>
  <c r="BV3085" i="1"/>
  <c r="BV3083" i="1" s="1"/>
  <c r="BU3085" i="1"/>
  <c r="BU3083" i="1" s="1"/>
  <c r="BT3085" i="1"/>
  <c r="BT3083" i="1" s="1"/>
  <c r="BW3084" i="1"/>
  <c r="CA3081" i="1"/>
  <c r="CA3078" i="1"/>
  <c r="CB3077" i="1"/>
  <c r="BW3077" i="1"/>
  <c r="CA3077" i="1" s="1"/>
  <c r="CA3072" i="1"/>
  <c r="BW3070" i="1"/>
  <c r="CA3070" i="1" s="1"/>
  <c r="CB3070" i="1" s="1"/>
  <c r="BW3069" i="1"/>
  <c r="CA3069" i="1" s="1"/>
  <c r="CB3069" i="1" s="1"/>
  <c r="BX3068" i="1"/>
  <c r="BX3067" i="1" s="1"/>
  <c r="BV3068" i="1"/>
  <c r="BV3067" i="1" s="1"/>
  <c r="BU3068" i="1"/>
  <c r="BT3068" i="1"/>
  <c r="BT3067" i="1" s="1"/>
  <c r="BW3066" i="1"/>
  <c r="CA3066" i="1" s="1"/>
  <c r="CB3066" i="1" s="1"/>
  <c r="BX3065" i="1"/>
  <c r="BX3064" i="1" s="1"/>
  <c r="BV3065" i="1"/>
  <c r="BU3065" i="1"/>
  <c r="BU3064" i="1" s="1"/>
  <c r="BT3065" i="1"/>
  <c r="BT3064" i="1" s="1"/>
  <c r="BW3063" i="1"/>
  <c r="CA3063" i="1" s="1"/>
  <c r="CB3063" i="1" s="1"/>
  <c r="BW3062" i="1"/>
  <c r="CA3062" i="1" s="1"/>
  <c r="CB3062" i="1" s="1"/>
  <c r="BW3061" i="1"/>
  <c r="CA3061" i="1" s="1"/>
  <c r="CB3061" i="1" s="1"/>
  <c r="BX3060" i="1"/>
  <c r="BX3052" i="1" s="1"/>
  <c r="BV3060" i="1"/>
  <c r="BV3052" i="1" s="1"/>
  <c r="BU3060" i="1"/>
  <c r="BU3052" i="1" s="1"/>
  <c r="BT3060" i="1"/>
  <c r="BT3052" i="1" s="1"/>
  <c r="BW3059" i="1"/>
  <c r="CA3059" i="1" s="1"/>
  <c r="CB3059" i="1" s="1"/>
  <c r="BW3058" i="1"/>
  <c r="CA3058" i="1" s="1"/>
  <c r="CB3058" i="1" s="1"/>
  <c r="BW3057" i="1"/>
  <c r="CA3057" i="1" s="1"/>
  <c r="CB3057" i="1" s="1"/>
  <c r="BW3056" i="1"/>
  <c r="CA3056" i="1" s="1"/>
  <c r="CB3056" i="1" s="1"/>
  <c r="BW3055" i="1"/>
  <c r="CA3055" i="1" s="1"/>
  <c r="CB3055" i="1" s="1"/>
  <c r="BW3054" i="1"/>
  <c r="CA3054" i="1" s="1"/>
  <c r="CB3054" i="1" s="1"/>
  <c r="BW3053" i="1"/>
  <c r="CA3053" i="1" s="1"/>
  <c r="CB3053" i="1" s="1"/>
  <c r="BW3051" i="1"/>
  <c r="BX3050" i="1"/>
  <c r="BV3050" i="1"/>
  <c r="BU3050" i="1"/>
  <c r="BT3050" i="1"/>
  <c r="BW3049" i="1"/>
  <c r="CA3049" i="1" s="1"/>
  <c r="CB3049" i="1" s="1"/>
  <c r="CB3048" i="1"/>
  <c r="BW3048" i="1"/>
  <c r="CA3048" i="1" s="1"/>
  <c r="BW3047" i="1"/>
  <c r="CA3047" i="1" s="1"/>
  <c r="CB3047" i="1" s="1"/>
  <c r="BW3046" i="1"/>
  <c r="CA3046" i="1" s="1"/>
  <c r="CB3046" i="1" s="1"/>
  <c r="BW3045" i="1"/>
  <c r="CA3045" i="1" s="1"/>
  <c r="CB3045" i="1" s="1"/>
  <c r="BX3044" i="1"/>
  <c r="BX3042" i="1" s="1"/>
  <c r="BV3044" i="1"/>
  <c r="BV3042" i="1" s="1"/>
  <c r="BU3044" i="1"/>
  <c r="BU3042" i="1" s="1"/>
  <c r="BT3044" i="1"/>
  <c r="BT3042" i="1" s="1"/>
  <c r="BW3043" i="1"/>
  <c r="CA3043" i="1" s="1"/>
  <c r="CB3043" i="1" s="1"/>
  <c r="BW3040" i="1"/>
  <c r="CA3040" i="1" s="1"/>
  <c r="BW3037" i="1"/>
  <c r="CA3037" i="1" s="1"/>
  <c r="CB3036" i="1"/>
  <c r="BW3036" i="1"/>
  <c r="CA3036" i="1" s="1"/>
  <c r="BW3031" i="1"/>
  <c r="CA3031" i="1" s="1"/>
  <c r="BW3029" i="1"/>
  <c r="CA3029" i="1" s="1"/>
  <c r="CB3029" i="1" s="1"/>
  <c r="BW3028" i="1"/>
  <c r="CA3028" i="1" s="1"/>
  <c r="CB3028" i="1" s="1"/>
  <c r="BX3027" i="1"/>
  <c r="BX3026" i="1" s="1"/>
  <c r="BV3027" i="1"/>
  <c r="BU3027" i="1"/>
  <c r="BU3026" i="1" s="1"/>
  <c r="BT3027" i="1"/>
  <c r="BT3026" i="1" s="1"/>
  <c r="BW3025" i="1"/>
  <c r="CA3025" i="1" s="1"/>
  <c r="CB3025" i="1" s="1"/>
  <c r="BX3024" i="1"/>
  <c r="BX3023" i="1" s="1"/>
  <c r="BV3024" i="1"/>
  <c r="BV3023" i="1" s="1"/>
  <c r="BU3024" i="1"/>
  <c r="BU3023" i="1" s="1"/>
  <c r="BT3024" i="1"/>
  <c r="BT3023" i="1" s="1"/>
  <c r="BW3022" i="1"/>
  <c r="CA3022" i="1" s="1"/>
  <c r="CB3022" i="1" s="1"/>
  <c r="BW3021" i="1"/>
  <c r="CA3021" i="1" s="1"/>
  <c r="CB3021" i="1" s="1"/>
  <c r="BW3020" i="1"/>
  <c r="CA3020" i="1" s="1"/>
  <c r="CB3020" i="1" s="1"/>
  <c r="BX3019" i="1"/>
  <c r="BX3011" i="1" s="1"/>
  <c r="BV3019" i="1"/>
  <c r="BV3011" i="1" s="1"/>
  <c r="BU3019" i="1"/>
  <c r="BU3011" i="1" s="1"/>
  <c r="BT3019" i="1"/>
  <c r="BT3011" i="1" s="1"/>
  <c r="CB3018" i="1"/>
  <c r="BW3018" i="1"/>
  <c r="BW3017" i="1"/>
  <c r="CA3017" i="1" s="1"/>
  <c r="CB3017" i="1" s="1"/>
  <c r="BW3016" i="1"/>
  <c r="CA3016" i="1" s="1"/>
  <c r="CB3016" i="1" s="1"/>
  <c r="BW3015" i="1"/>
  <c r="CA3015" i="1" s="1"/>
  <c r="CB3015" i="1" s="1"/>
  <c r="BW3014" i="1"/>
  <c r="CA3014" i="1" s="1"/>
  <c r="CB3014" i="1" s="1"/>
  <c r="BW3013" i="1"/>
  <c r="CA3013" i="1" s="1"/>
  <c r="CB3013" i="1" s="1"/>
  <c r="BW3012" i="1"/>
  <c r="CA3012" i="1" s="1"/>
  <c r="CB3012" i="1" s="1"/>
  <c r="BW3010" i="1"/>
  <c r="BX3009" i="1"/>
  <c r="BV3009" i="1"/>
  <c r="BU3009" i="1"/>
  <c r="BT3009" i="1"/>
  <c r="BW3008" i="1"/>
  <c r="CA3008" i="1" s="1"/>
  <c r="CB3008" i="1" s="1"/>
  <c r="CB3007" i="1"/>
  <c r="BW3007" i="1"/>
  <c r="CA3007" i="1" s="1"/>
  <c r="BW3006" i="1"/>
  <c r="CA3006" i="1" s="1"/>
  <c r="CB3006" i="1" s="1"/>
  <c r="BW3005" i="1"/>
  <c r="BW3004" i="1"/>
  <c r="CA3004" i="1" s="1"/>
  <c r="CB3004" i="1" s="1"/>
  <c r="BX3003" i="1"/>
  <c r="BX3001" i="1" s="1"/>
  <c r="BV3003" i="1"/>
  <c r="BV3001" i="1" s="1"/>
  <c r="BU3003" i="1"/>
  <c r="BU3001" i="1" s="1"/>
  <c r="BT3003" i="1"/>
  <c r="BT3001" i="1" s="1"/>
  <c r="BW3002" i="1"/>
  <c r="CA3002" i="1" s="1"/>
  <c r="CB3002" i="1" s="1"/>
  <c r="BW2999" i="1"/>
  <c r="CA2999" i="1" s="1"/>
  <c r="BW2996" i="1"/>
  <c r="CA2996" i="1" s="1"/>
  <c r="CB2995" i="1"/>
  <c r="BW2995" i="1"/>
  <c r="CA2995" i="1" s="1"/>
  <c r="BW2990" i="1"/>
  <c r="CA2990" i="1" s="1"/>
  <c r="BW2988" i="1"/>
  <c r="CA2988" i="1" s="1"/>
  <c r="CB2988" i="1" s="1"/>
  <c r="BW2987" i="1"/>
  <c r="BX2986" i="1"/>
  <c r="BX2985" i="1" s="1"/>
  <c r="BV2986" i="1"/>
  <c r="BV2985" i="1" s="1"/>
  <c r="BU2986" i="1"/>
  <c r="BU2985" i="1" s="1"/>
  <c r="BT2986" i="1"/>
  <c r="BT2985" i="1" s="1"/>
  <c r="BW2984" i="1"/>
  <c r="CA2984" i="1" s="1"/>
  <c r="CB2984" i="1" s="1"/>
  <c r="BX2983" i="1"/>
  <c r="BX2982" i="1" s="1"/>
  <c r="BV2983" i="1"/>
  <c r="BU2983" i="1"/>
  <c r="BU2982" i="1" s="1"/>
  <c r="BT2983" i="1"/>
  <c r="BT2982" i="1" s="1"/>
  <c r="BW2981" i="1"/>
  <c r="BW2980" i="1"/>
  <c r="CA2980" i="1" s="1"/>
  <c r="CB2980" i="1" s="1"/>
  <c r="BW2979" i="1"/>
  <c r="CA2979" i="1" s="1"/>
  <c r="CB2979" i="1" s="1"/>
  <c r="BX2978" i="1"/>
  <c r="BX2970" i="1" s="1"/>
  <c r="BV2978" i="1"/>
  <c r="BV2970" i="1" s="1"/>
  <c r="BU2978" i="1"/>
  <c r="BU2970" i="1" s="1"/>
  <c r="BT2978" i="1"/>
  <c r="BT2970" i="1" s="1"/>
  <c r="BW2977" i="1"/>
  <c r="CA2977" i="1" s="1"/>
  <c r="CB2977" i="1" s="1"/>
  <c r="BW2976" i="1"/>
  <c r="CA2976" i="1" s="1"/>
  <c r="CB2976" i="1" s="1"/>
  <c r="BW2975" i="1"/>
  <c r="CA2975" i="1" s="1"/>
  <c r="CB2975" i="1" s="1"/>
  <c r="BW2974" i="1"/>
  <c r="CA2974" i="1" s="1"/>
  <c r="CB2974" i="1" s="1"/>
  <c r="BW2973" i="1"/>
  <c r="CA2973" i="1" s="1"/>
  <c r="CB2973" i="1" s="1"/>
  <c r="BW2972" i="1"/>
  <c r="CA2972" i="1" s="1"/>
  <c r="CB2972" i="1" s="1"/>
  <c r="BW2971" i="1"/>
  <c r="CA2971" i="1" s="1"/>
  <c r="CB2971" i="1" s="1"/>
  <c r="BW2969" i="1"/>
  <c r="CA2969" i="1" s="1"/>
  <c r="CB2969" i="1" s="1"/>
  <c r="BX2968" i="1"/>
  <c r="BV2968" i="1"/>
  <c r="BU2968" i="1"/>
  <c r="BT2968" i="1"/>
  <c r="BW2967" i="1"/>
  <c r="CA2967" i="1" s="1"/>
  <c r="CB2967" i="1" s="1"/>
  <c r="CB2966" i="1"/>
  <c r="BW2966" i="1"/>
  <c r="CA2966" i="1" s="1"/>
  <c r="BW2965" i="1"/>
  <c r="BW2964" i="1"/>
  <c r="CA2964" i="1" s="1"/>
  <c r="CB2964" i="1" s="1"/>
  <c r="BW2963" i="1"/>
  <c r="CA2963" i="1" s="1"/>
  <c r="CB2963" i="1" s="1"/>
  <c r="BX2962" i="1"/>
  <c r="BX2960" i="1" s="1"/>
  <c r="BV2962" i="1"/>
  <c r="BV2960" i="1" s="1"/>
  <c r="BU2962" i="1"/>
  <c r="BU2960" i="1" s="1"/>
  <c r="BT2962" i="1"/>
  <c r="BT2960" i="1" s="1"/>
  <c r="BW2961" i="1"/>
  <c r="CA2961" i="1" s="1"/>
  <c r="CB2961" i="1" s="1"/>
  <c r="CA2958" i="1"/>
  <c r="CA2955" i="1"/>
  <c r="CB2954" i="1"/>
  <c r="BW2954" i="1"/>
  <c r="CA2954" i="1" s="1"/>
  <c r="CA2949" i="1"/>
  <c r="BW2947" i="1"/>
  <c r="CA2947" i="1" s="1"/>
  <c r="CB2947" i="1" s="1"/>
  <c r="BW2946" i="1"/>
  <c r="CA2946" i="1" s="1"/>
  <c r="CB2946" i="1" s="1"/>
  <c r="BX2945" i="1"/>
  <c r="BX2944" i="1" s="1"/>
  <c r="BV2945" i="1"/>
  <c r="BV2944" i="1" s="1"/>
  <c r="BU2945" i="1"/>
  <c r="BU2944" i="1" s="1"/>
  <c r="BT2945" i="1"/>
  <c r="BT2944" i="1" s="1"/>
  <c r="BW2943" i="1"/>
  <c r="BW2942" i="1" s="1"/>
  <c r="BW2941" i="1" s="1"/>
  <c r="BX2942" i="1"/>
  <c r="BX2941" i="1" s="1"/>
  <c r="BV2942" i="1"/>
  <c r="BV2941" i="1" s="1"/>
  <c r="BU2942" i="1"/>
  <c r="BU2941" i="1" s="1"/>
  <c r="BT2942" i="1"/>
  <c r="BT2941" i="1" s="1"/>
  <c r="BW2940" i="1"/>
  <c r="CA2940" i="1" s="1"/>
  <c r="CB2940" i="1" s="1"/>
  <c r="BW2939" i="1"/>
  <c r="BW2938" i="1"/>
  <c r="CA2938" i="1" s="1"/>
  <c r="CB2938" i="1" s="1"/>
  <c r="BX2937" i="1"/>
  <c r="BX2929" i="1" s="1"/>
  <c r="BV2937" i="1"/>
  <c r="BV2929" i="1" s="1"/>
  <c r="BU2937" i="1"/>
  <c r="BT2937" i="1"/>
  <c r="BT2929" i="1" s="1"/>
  <c r="BW2936" i="1"/>
  <c r="CA2936" i="1" s="1"/>
  <c r="CB2936" i="1" s="1"/>
  <c r="BW2935" i="1"/>
  <c r="CA2935" i="1" s="1"/>
  <c r="CB2935" i="1" s="1"/>
  <c r="BW2934" i="1"/>
  <c r="CA2934" i="1" s="1"/>
  <c r="CB2934" i="1" s="1"/>
  <c r="BW2933" i="1"/>
  <c r="CA2933" i="1" s="1"/>
  <c r="CB2933" i="1" s="1"/>
  <c r="BW2932" i="1"/>
  <c r="CA2932" i="1" s="1"/>
  <c r="CB2932" i="1" s="1"/>
  <c r="BW2931" i="1"/>
  <c r="CA2931" i="1" s="1"/>
  <c r="CB2931" i="1" s="1"/>
  <c r="BW2930" i="1"/>
  <c r="CA2930" i="1" s="1"/>
  <c r="CB2930" i="1" s="1"/>
  <c r="BW2928" i="1"/>
  <c r="BW2927" i="1" s="1"/>
  <c r="BX2927" i="1"/>
  <c r="BV2927" i="1"/>
  <c r="BU2927" i="1"/>
  <c r="BT2927" i="1"/>
  <c r="BW2926" i="1"/>
  <c r="CA2926" i="1" s="1"/>
  <c r="CB2926" i="1" s="1"/>
  <c r="BW2925" i="1"/>
  <c r="CA2925" i="1" s="1"/>
  <c r="CB2925" i="1" s="1"/>
  <c r="BW2924" i="1"/>
  <c r="CA2924" i="1" s="1"/>
  <c r="CB2924" i="1" s="1"/>
  <c r="BW2923" i="1"/>
  <c r="CA2923" i="1" s="1"/>
  <c r="CB2923" i="1" s="1"/>
  <c r="BW2922" i="1"/>
  <c r="CA2922" i="1" s="1"/>
  <c r="CB2922" i="1" s="1"/>
  <c r="BX2921" i="1"/>
  <c r="BX2919" i="1" s="1"/>
  <c r="BV2921" i="1"/>
  <c r="BV2919" i="1" s="1"/>
  <c r="BU2921" i="1"/>
  <c r="BU2919" i="1" s="1"/>
  <c r="BT2921" i="1"/>
  <c r="BT2919" i="1" s="1"/>
  <c r="BW2920" i="1"/>
  <c r="CA2920" i="1" s="1"/>
  <c r="CB2920" i="1" s="1"/>
  <c r="CA2917" i="1"/>
  <c r="CA2914" i="1"/>
  <c r="CB2913" i="1"/>
  <c r="BW2913" i="1"/>
  <c r="CA2913" i="1" s="1"/>
  <c r="CA2908" i="1"/>
  <c r="BW2906" i="1"/>
  <c r="CA2906" i="1" s="1"/>
  <c r="CB2906" i="1" s="1"/>
  <c r="BW2905" i="1"/>
  <c r="BX2904" i="1"/>
  <c r="BX2903" i="1" s="1"/>
  <c r="BV2904" i="1"/>
  <c r="BV2903" i="1" s="1"/>
  <c r="BU2904" i="1"/>
  <c r="BU2903" i="1" s="1"/>
  <c r="BT2904" i="1"/>
  <c r="BT2903" i="1" s="1"/>
  <c r="BW2902" i="1"/>
  <c r="BX2901" i="1"/>
  <c r="BX2900" i="1" s="1"/>
  <c r="BV2901" i="1"/>
  <c r="BU2901" i="1"/>
  <c r="BU2900" i="1" s="1"/>
  <c r="BT2901" i="1"/>
  <c r="BT2900" i="1" s="1"/>
  <c r="BW2899" i="1"/>
  <c r="CA2899" i="1" s="1"/>
  <c r="CB2899" i="1" s="1"/>
  <c r="BW2898" i="1"/>
  <c r="CA2898" i="1" s="1"/>
  <c r="CB2898" i="1" s="1"/>
  <c r="BW2897" i="1"/>
  <c r="BX2896" i="1"/>
  <c r="BV2896" i="1"/>
  <c r="BU2896" i="1"/>
  <c r="BU2888" i="1" s="1"/>
  <c r="BT2896" i="1"/>
  <c r="BT2888" i="1" s="1"/>
  <c r="CB2895" i="1"/>
  <c r="BW2895" i="1"/>
  <c r="CA2895" i="1" s="1"/>
  <c r="BW2894" i="1"/>
  <c r="CA2894" i="1" s="1"/>
  <c r="CB2894" i="1" s="1"/>
  <c r="BW2893" i="1"/>
  <c r="CA2893" i="1" s="1"/>
  <c r="CB2893" i="1" s="1"/>
  <c r="BW2892" i="1"/>
  <c r="CA2892" i="1" s="1"/>
  <c r="CB2892" i="1" s="1"/>
  <c r="BW2891" i="1"/>
  <c r="CA2891" i="1" s="1"/>
  <c r="CB2891" i="1" s="1"/>
  <c r="BW2890" i="1"/>
  <c r="CA2890" i="1" s="1"/>
  <c r="CB2890" i="1" s="1"/>
  <c r="BW2889" i="1"/>
  <c r="CA2889" i="1" s="1"/>
  <c r="CB2889" i="1" s="1"/>
  <c r="BX2888" i="1"/>
  <c r="BW2887" i="1"/>
  <c r="BX2886" i="1"/>
  <c r="BV2886" i="1"/>
  <c r="BU2886" i="1"/>
  <c r="BT2886" i="1"/>
  <c r="BW2885" i="1"/>
  <c r="CA2885" i="1" s="1"/>
  <c r="CB2885" i="1" s="1"/>
  <c r="BW2884" i="1"/>
  <c r="BW2883" i="1"/>
  <c r="CA2883" i="1" s="1"/>
  <c r="CB2883" i="1" s="1"/>
  <c r="BW2882" i="1"/>
  <c r="CA2882" i="1" s="1"/>
  <c r="CB2882" i="1" s="1"/>
  <c r="BW2881" i="1"/>
  <c r="CA2881" i="1" s="1"/>
  <c r="CB2881" i="1" s="1"/>
  <c r="BX2880" i="1"/>
  <c r="BX2878" i="1" s="1"/>
  <c r="BV2880" i="1"/>
  <c r="BV2878" i="1" s="1"/>
  <c r="BU2880" i="1"/>
  <c r="BU2878" i="1" s="1"/>
  <c r="BT2880" i="1"/>
  <c r="BT2878" i="1" s="1"/>
  <c r="BW2879" i="1"/>
  <c r="CA2879" i="1" s="1"/>
  <c r="CB2879" i="1" s="1"/>
  <c r="CA2876" i="1"/>
  <c r="CA2873" i="1"/>
  <c r="CB2872" i="1"/>
  <c r="BW2872" i="1"/>
  <c r="CA2872" i="1" s="1"/>
  <c r="CA2867" i="1"/>
  <c r="BW2865" i="1"/>
  <c r="CA2865" i="1" s="1"/>
  <c r="CB2865" i="1" s="1"/>
  <c r="BW2864" i="1"/>
  <c r="CA2864" i="1" s="1"/>
  <c r="CB2864" i="1" s="1"/>
  <c r="BX2863" i="1"/>
  <c r="BX2862" i="1" s="1"/>
  <c r="BV2863" i="1"/>
  <c r="BU2863" i="1"/>
  <c r="BU2862" i="1" s="1"/>
  <c r="BT2863" i="1"/>
  <c r="BT2862" i="1" s="1"/>
  <c r="BW2861" i="1"/>
  <c r="CA2861" i="1" s="1"/>
  <c r="CB2861" i="1" s="1"/>
  <c r="BX2860" i="1"/>
  <c r="BX2859" i="1" s="1"/>
  <c r="BV2860" i="1"/>
  <c r="BV2859" i="1" s="1"/>
  <c r="BU2860" i="1"/>
  <c r="BT2860" i="1"/>
  <c r="BT2859" i="1" s="1"/>
  <c r="BW2858" i="1"/>
  <c r="CA2858" i="1" s="1"/>
  <c r="CB2858" i="1" s="1"/>
  <c r="BW2857" i="1"/>
  <c r="CA2857" i="1" s="1"/>
  <c r="CB2857" i="1" s="1"/>
  <c r="BW2856" i="1"/>
  <c r="CA2856" i="1" s="1"/>
  <c r="CB2856" i="1" s="1"/>
  <c r="BX2855" i="1"/>
  <c r="BX2847" i="1" s="1"/>
  <c r="BV2855" i="1"/>
  <c r="BV2847" i="1" s="1"/>
  <c r="BU2855" i="1"/>
  <c r="BU2847" i="1" s="1"/>
  <c r="BT2855" i="1"/>
  <c r="BT2847" i="1" s="1"/>
  <c r="BW2854" i="1"/>
  <c r="CA2854" i="1" s="1"/>
  <c r="CB2854" i="1" s="1"/>
  <c r="BW2853" i="1"/>
  <c r="CA2853" i="1" s="1"/>
  <c r="CB2853" i="1" s="1"/>
  <c r="BW2852" i="1"/>
  <c r="CA2852" i="1" s="1"/>
  <c r="CB2852" i="1" s="1"/>
  <c r="BW2851" i="1"/>
  <c r="CA2851" i="1" s="1"/>
  <c r="CB2851" i="1" s="1"/>
  <c r="BW2850" i="1"/>
  <c r="CA2850" i="1" s="1"/>
  <c r="CB2850" i="1" s="1"/>
  <c r="BW2849" i="1"/>
  <c r="CA2849" i="1" s="1"/>
  <c r="CB2849" i="1" s="1"/>
  <c r="BW2848" i="1"/>
  <c r="CA2848" i="1" s="1"/>
  <c r="CB2848" i="1" s="1"/>
  <c r="BW2846" i="1"/>
  <c r="BX2845" i="1"/>
  <c r="BV2845" i="1"/>
  <c r="BU2845" i="1"/>
  <c r="BT2845" i="1"/>
  <c r="BW2844" i="1"/>
  <c r="CA2844" i="1" s="1"/>
  <c r="CB2844" i="1" s="1"/>
  <c r="BW2843" i="1"/>
  <c r="CA2843" i="1" s="1"/>
  <c r="CB2843" i="1" s="1"/>
  <c r="BW2842" i="1"/>
  <c r="CA2842" i="1" s="1"/>
  <c r="CB2842" i="1" s="1"/>
  <c r="BW2841" i="1"/>
  <c r="CA2841" i="1" s="1"/>
  <c r="CB2841" i="1" s="1"/>
  <c r="BW2840" i="1"/>
  <c r="CA2840" i="1" s="1"/>
  <c r="CB2840" i="1" s="1"/>
  <c r="BX2839" i="1"/>
  <c r="BX2837" i="1" s="1"/>
  <c r="BV2839" i="1"/>
  <c r="BU2839" i="1"/>
  <c r="BU2837" i="1" s="1"/>
  <c r="BT2839" i="1"/>
  <c r="BT2837" i="1" s="1"/>
  <c r="BW2838" i="1"/>
  <c r="CA2838" i="1" s="1"/>
  <c r="CB2838" i="1" s="1"/>
  <c r="CA2835" i="1"/>
  <c r="CA2832" i="1"/>
  <c r="CB2831" i="1"/>
  <c r="BW2831" i="1"/>
  <c r="CA2831" i="1" s="1"/>
  <c r="CA2826" i="1"/>
  <c r="BW2824" i="1"/>
  <c r="CA2824" i="1" s="1"/>
  <c r="CB2824" i="1" s="1"/>
  <c r="BW2823" i="1"/>
  <c r="CA2823" i="1" s="1"/>
  <c r="CB2823" i="1" s="1"/>
  <c r="BX2822" i="1"/>
  <c r="BX2821" i="1" s="1"/>
  <c r="BV2822" i="1"/>
  <c r="BV2821" i="1" s="1"/>
  <c r="BU2822" i="1"/>
  <c r="BT2822" i="1"/>
  <c r="BT2821" i="1" s="1"/>
  <c r="BW2820" i="1"/>
  <c r="CA2820" i="1" s="1"/>
  <c r="CB2820" i="1" s="1"/>
  <c r="BX2819" i="1"/>
  <c r="BX2818" i="1" s="1"/>
  <c r="BV2819" i="1"/>
  <c r="BU2819" i="1"/>
  <c r="BU2818" i="1" s="1"/>
  <c r="BT2819" i="1"/>
  <c r="BT2818" i="1" s="1"/>
  <c r="BW2817" i="1"/>
  <c r="CA2817" i="1" s="1"/>
  <c r="CB2817" i="1" s="1"/>
  <c r="BW2816" i="1"/>
  <c r="CA2816" i="1" s="1"/>
  <c r="CB2816" i="1" s="1"/>
  <c r="BW2815" i="1"/>
  <c r="CA2815" i="1" s="1"/>
  <c r="CB2815" i="1" s="1"/>
  <c r="BX2814" i="1"/>
  <c r="BX2806" i="1" s="1"/>
  <c r="BV2814" i="1"/>
  <c r="BV2806" i="1" s="1"/>
  <c r="BU2814" i="1"/>
  <c r="BT2814" i="1"/>
  <c r="BT2806" i="1" s="1"/>
  <c r="BW2813" i="1"/>
  <c r="CA2813" i="1" s="1"/>
  <c r="CB2813" i="1" s="1"/>
  <c r="BW2812" i="1"/>
  <c r="CA2812" i="1" s="1"/>
  <c r="CB2812" i="1" s="1"/>
  <c r="BW2811" i="1"/>
  <c r="CA2811" i="1" s="1"/>
  <c r="CB2811" i="1" s="1"/>
  <c r="BW2810" i="1"/>
  <c r="CA2810" i="1" s="1"/>
  <c r="CB2810" i="1" s="1"/>
  <c r="BW2809" i="1"/>
  <c r="CA2809" i="1" s="1"/>
  <c r="CB2809" i="1" s="1"/>
  <c r="BW2808" i="1"/>
  <c r="CA2808" i="1" s="1"/>
  <c r="CB2808" i="1" s="1"/>
  <c r="BW2807" i="1"/>
  <c r="CA2807" i="1" s="1"/>
  <c r="CB2807" i="1" s="1"/>
  <c r="BW2805" i="1"/>
  <c r="BX2804" i="1"/>
  <c r="BV2804" i="1"/>
  <c r="BU2804" i="1"/>
  <c r="BT2804" i="1"/>
  <c r="BW2803" i="1"/>
  <c r="CA2803" i="1" s="1"/>
  <c r="CB2803" i="1" s="1"/>
  <c r="CB2802" i="1"/>
  <c r="BW2802" i="1"/>
  <c r="CA2802" i="1" s="1"/>
  <c r="BW2801" i="1"/>
  <c r="CA2801" i="1" s="1"/>
  <c r="CB2801" i="1" s="1"/>
  <c r="BW2800" i="1"/>
  <c r="CA2800" i="1" s="1"/>
  <c r="CB2800" i="1" s="1"/>
  <c r="BW2799" i="1"/>
  <c r="CA2799" i="1" s="1"/>
  <c r="CB2799" i="1" s="1"/>
  <c r="BX2798" i="1"/>
  <c r="BX2796" i="1" s="1"/>
  <c r="BV2798" i="1"/>
  <c r="BV2796" i="1" s="1"/>
  <c r="BU2798" i="1"/>
  <c r="BU2796" i="1" s="1"/>
  <c r="BT2798" i="1"/>
  <c r="BT2796" i="1" s="1"/>
  <c r="BW2797" i="1"/>
  <c r="CA2797" i="1" s="1"/>
  <c r="CB2797" i="1" s="1"/>
  <c r="CA2794" i="1"/>
  <c r="CA2791" i="1"/>
  <c r="CB2790" i="1"/>
  <c r="BW2790" i="1"/>
  <c r="CA2790" i="1" s="1"/>
  <c r="CA2785" i="1"/>
  <c r="BW2783" i="1"/>
  <c r="BW2782" i="1"/>
  <c r="CA2782" i="1" s="1"/>
  <c r="CB2782" i="1" s="1"/>
  <c r="BX2781" i="1"/>
  <c r="BX2780" i="1" s="1"/>
  <c r="BV2781" i="1"/>
  <c r="BU2781" i="1"/>
  <c r="BU2780" i="1" s="1"/>
  <c r="BT2781" i="1"/>
  <c r="BT2780" i="1" s="1"/>
  <c r="BW2779" i="1"/>
  <c r="CA2779" i="1" s="1"/>
  <c r="CB2779" i="1" s="1"/>
  <c r="BX2778" i="1"/>
  <c r="BX2777" i="1" s="1"/>
  <c r="BV2778" i="1"/>
  <c r="BV2777" i="1" s="1"/>
  <c r="BU2778" i="1"/>
  <c r="BT2778" i="1"/>
  <c r="BT2777" i="1" s="1"/>
  <c r="BW2776" i="1"/>
  <c r="CA2776" i="1" s="1"/>
  <c r="CB2776" i="1" s="1"/>
  <c r="BW2775" i="1"/>
  <c r="BW2774" i="1"/>
  <c r="CA2774" i="1" s="1"/>
  <c r="CB2774" i="1" s="1"/>
  <c r="BX2773" i="1"/>
  <c r="BX2765" i="1" s="1"/>
  <c r="BV2773" i="1"/>
  <c r="BV2765" i="1" s="1"/>
  <c r="BU2773" i="1"/>
  <c r="BU2765" i="1" s="1"/>
  <c r="BT2773" i="1"/>
  <c r="BT2765" i="1" s="1"/>
  <c r="BW2772" i="1"/>
  <c r="CA2772" i="1" s="1"/>
  <c r="CB2772" i="1" s="1"/>
  <c r="BW2771" i="1"/>
  <c r="CA2771" i="1" s="1"/>
  <c r="CB2771" i="1" s="1"/>
  <c r="BW2770" i="1"/>
  <c r="CA2770" i="1" s="1"/>
  <c r="CB2770" i="1" s="1"/>
  <c r="BW2769" i="1"/>
  <c r="CA2769" i="1" s="1"/>
  <c r="CB2769" i="1" s="1"/>
  <c r="BW2768" i="1"/>
  <c r="CA2768" i="1" s="1"/>
  <c r="CB2768" i="1" s="1"/>
  <c r="BW2767" i="1"/>
  <c r="CA2767" i="1" s="1"/>
  <c r="CB2767" i="1" s="1"/>
  <c r="BW2766" i="1"/>
  <c r="CA2766" i="1" s="1"/>
  <c r="CB2766" i="1" s="1"/>
  <c r="BW2764" i="1"/>
  <c r="CA2764" i="1" s="1"/>
  <c r="CB2764" i="1" s="1"/>
  <c r="BX2763" i="1"/>
  <c r="BV2763" i="1"/>
  <c r="BU2763" i="1"/>
  <c r="BT2763" i="1"/>
  <c r="BW2762" i="1"/>
  <c r="CA2762" i="1" s="1"/>
  <c r="CB2762" i="1" s="1"/>
  <c r="BW2761" i="1"/>
  <c r="CA2761" i="1" s="1"/>
  <c r="CB2761" i="1" s="1"/>
  <c r="BW2760" i="1"/>
  <c r="CA2760" i="1" s="1"/>
  <c r="CB2760" i="1" s="1"/>
  <c r="BW2759" i="1"/>
  <c r="CA2759" i="1" s="1"/>
  <c r="CB2759" i="1" s="1"/>
  <c r="BW2758" i="1"/>
  <c r="CA2758" i="1" s="1"/>
  <c r="CB2758" i="1" s="1"/>
  <c r="BX2757" i="1"/>
  <c r="BX2755" i="1" s="1"/>
  <c r="BV2757" i="1"/>
  <c r="BV2755" i="1" s="1"/>
  <c r="BU2757" i="1"/>
  <c r="BU2755" i="1" s="1"/>
  <c r="BT2757" i="1"/>
  <c r="BT2755" i="1" s="1"/>
  <c r="BW2756" i="1"/>
  <c r="CA2756" i="1" s="1"/>
  <c r="CB2756" i="1" s="1"/>
  <c r="CA2753" i="1"/>
  <c r="CA2750" i="1"/>
  <c r="CB2749" i="1"/>
  <c r="BW2749" i="1"/>
  <c r="CA2749" i="1" s="1"/>
  <c r="CA2744" i="1"/>
  <c r="BW2742" i="1"/>
  <c r="CA2742" i="1" s="1"/>
  <c r="CB2742" i="1" s="1"/>
  <c r="BW2741" i="1"/>
  <c r="CA2741" i="1" s="1"/>
  <c r="CB2741" i="1" s="1"/>
  <c r="BX2740" i="1"/>
  <c r="BX2739" i="1" s="1"/>
  <c r="BV2740" i="1"/>
  <c r="BV2739" i="1" s="1"/>
  <c r="BU2740" i="1"/>
  <c r="BU2739" i="1" s="1"/>
  <c r="BT2740" i="1"/>
  <c r="BT2739" i="1" s="1"/>
  <c r="BW2738" i="1"/>
  <c r="CA2738" i="1" s="1"/>
  <c r="CB2738" i="1" s="1"/>
  <c r="BX2737" i="1"/>
  <c r="BX2736" i="1" s="1"/>
  <c r="BV2737" i="1"/>
  <c r="BV2736" i="1" s="1"/>
  <c r="BU2737" i="1"/>
  <c r="BU2736" i="1" s="1"/>
  <c r="BT2737" i="1"/>
  <c r="BT2736" i="1" s="1"/>
  <c r="BW2735" i="1"/>
  <c r="BW2734" i="1"/>
  <c r="CA2734" i="1" s="1"/>
  <c r="CB2734" i="1" s="1"/>
  <c r="BW2733" i="1"/>
  <c r="CA2733" i="1" s="1"/>
  <c r="CB2733" i="1" s="1"/>
  <c r="BX2732" i="1"/>
  <c r="BX2724" i="1" s="1"/>
  <c r="BV2732" i="1"/>
  <c r="BV2724" i="1" s="1"/>
  <c r="BU2732" i="1"/>
  <c r="BT2732" i="1"/>
  <c r="BT2724" i="1" s="1"/>
  <c r="BW2731" i="1"/>
  <c r="CA2731" i="1" s="1"/>
  <c r="CB2731" i="1" s="1"/>
  <c r="BW2730" i="1"/>
  <c r="CA2730" i="1" s="1"/>
  <c r="CB2730" i="1" s="1"/>
  <c r="BW2729" i="1"/>
  <c r="CA2729" i="1" s="1"/>
  <c r="CB2729" i="1" s="1"/>
  <c r="BW2728" i="1"/>
  <c r="CA2728" i="1" s="1"/>
  <c r="CB2728" i="1" s="1"/>
  <c r="BW2727" i="1"/>
  <c r="CA2727" i="1" s="1"/>
  <c r="CB2727" i="1" s="1"/>
  <c r="BW2726" i="1"/>
  <c r="CA2726" i="1" s="1"/>
  <c r="CB2726" i="1" s="1"/>
  <c r="BW2725" i="1"/>
  <c r="CA2725" i="1" s="1"/>
  <c r="CB2725" i="1" s="1"/>
  <c r="BW2723" i="1"/>
  <c r="CA2723" i="1" s="1"/>
  <c r="CB2723" i="1" s="1"/>
  <c r="BX2722" i="1"/>
  <c r="BV2722" i="1"/>
  <c r="BU2722" i="1"/>
  <c r="BT2722" i="1"/>
  <c r="BW2721" i="1"/>
  <c r="CA2721" i="1" s="1"/>
  <c r="CB2721" i="1" s="1"/>
  <c r="BW2720" i="1"/>
  <c r="CA2720" i="1" s="1"/>
  <c r="CB2720" i="1" s="1"/>
  <c r="BW2719" i="1"/>
  <c r="CA2719" i="1" s="1"/>
  <c r="CB2719" i="1" s="1"/>
  <c r="BW2718" i="1"/>
  <c r="CA2718" i="1" s="1"/>
  <c r="CB2718" i="1" s="1"/>
  <c r="BW2717" i="1"/>
  <c r="BX2716" i="1"/>
  <c r="BX2714" i="1" s="1"/>
  <c r="BV2716" i="1"/>
  <c r="BV2714" i="1" s="1"/>
  <c r="BU2716" i="1"/>
  <c r="BU2714" i="1" s="1"/>
  <c r="BT2716" i="1"/>
  <c r="BT2714" i="1" s="1"/>
  <c r="BW2715" i="1"/>
  <c r="CA2715" i="1" s="1"/>
  <c r="CB2715" i="1" s="1"/>
  <c r="BW2712" i="1"/>
  <c r="CA2712" i="1" s="1"/>
  <c r="BW2709" i="1"/>
  <c r="CA2709" i="1" s="1"/>
  <c r="CB2708" i="1"/>
  <c r="BW2708" i="1"/>
  <c r="CA2708" i="1" s="1"/>
  <c r="BW2703" i="1"/>
  <c r="CA2703" i="1" s="1"/>
  <c r="BW2701" i="1"/>
  <c r="BW2700" i="1"/>
  <c r="CA2700" i="1" s="1"/>
  <c r="CB2700" i="1" s="1"/>
  <c r="BX2699" i="1"/>
  <c r="BX2698" i="1" s="1"/>
  <c r="BV2699" i="1"/>
  <c r="BU2699" i="1"/>
  <c r="BU2698" i="1" s="1"/>
  <c r="BT2699" i="1"/>
  <c r="BT2698" i="1" s="1"/>
  <c r="BW2697" i="1"/>
  <c r="CA2697" i="1" s="1"/>
  <c r="CB2697" i="1" s="1"/>
  <c r="BX2696" i="1"/>
  <c r="BX2695" i="1" s="1"/>
  <c r="BV2696" i="1"/>
  <c r="BV2695" i="1" s="1"/>
  <c r="BU2696" i="1"/>
  <c r="BU2695" i="1" s="1"/>
  <c r="BT2696" i="1"/>
  <c r="BT2695" i="1" s="1"/>
  <c r="BW2694" i="1"/>
  <c r="CA2694" i="1" s="1"/>
  <c r="CB2694" i="1" s="1"/>
  <c r="BW2693" i="1"/>
  <c r="CA2693" i="1" s="1"/>
  <c r="CB2693" i="1" s="1"/>
  <c r="BW2692" i="1"/>
  <c r="CA2692" i="1" s="1"/>
  <c r="CB2692" i="1" s="1"/>
  <c r="BX2691" i="1"/>
  <c r="BX2682" i="1" s="1"/>
  <c r="BV2691" i="1"/>
  <c r="BV2682" i="1" s="1"/>
  <c r="BU2691" i="1"/>
  <c r="BU2682" i="1" s="1"/>
  <c r="BT2691" i="1"/>
  <c r="BT2682" i="1" s="1"/>
  <c r="CB2690" i="1"/>
  <c r="BW2690" i="1"/>
  <c r="CA2690" i="1" s="1"/>
  <c r="BW2689" i="1"/>
  <c r="CA2689" i="1" s="1"/>
  <c r="CB2689" i="1" s="1"/>
  <c r="CB2688" i="1"/>
  <c r="BW2688" i="1"/>
  <c r="CA2688" i="1" s="1"/>
  <c r="BW2687" i="1"/>
  <c r="CA2687" i="1" s="1"/>
  <c r="CB2687" i="1" s="1"/>
  <c r="BW2686" i="1"/>
  <c r="CA2686" i="1" s="1"/>
  <c r="CB2686" i="1" s="1"/>
  <c r="BW2685" i="1"/>
  <c r="CA2685" i="1" s="1"/>
  <c r="CB2685" i="1" s="1"/>
  <c r="BW2684" i="1"/>
  <c r="BW2683" i="1"/>
  <c r="CA2683" i="1" s="1"/>
  <c r="CB2683" i="1" s="1"/>
  <c r="BW2681" i="1"/>
  <c r="BW2680" i="1" s="1"/>
  <c r="BX2680" i="1"/>
  <c r="BV2680" i="1"/>
  <c r="BU2680" i="1"/>
  <c r="BT2680" i="1"/>
  <c r="BW2679" i="1"/>
  <c r="CA2679" i="1" s="1"/>
  <c r="CB2679" i="1" s="1"/>
  <c r="BW2678" i="1"/>
  <c r="CA2678" i="1" s="1"/>
  <c r="CB2678" i="1" s="1"/>
  <c r="BW2677" i="1"/>
  <c r="CA2677" i="1" s="1"/>
  <c r="CB2677" i="1" s="1"/>
  <c r="BW2676" i="1"/>
  <c r="BW2675" i="1"/>
  <c r="CA2675" i="1" s="1"/>
  <c r="CB2675" i="1" s="1"/>
  <c r="BX2674" i="1"/>
  <c r="BX2672" i="1" s="1"/>
  <c r="BV2674" i="1"/>
  <c r="BV2672" i="1" s="1"/>
  <c r="BU2674" i="1"/>
  <c r="BT2674" i="1"/>
  <c r="BT2672" i="1" s="1"/>
  <c r="BW2673" i="1"/>
  <c r="CA2673" i="1" s="1"/>
  <c r="CB2673" i="1" s="1"/>
  <c r="BW2670" i="1"/>
  <c r="CA2670" i="1" s="1"/>
  <c r="BW2667" i="1"/>
  <c r="CA2667" i="1" s="1"/>
  <c r="CB2666" i="1"/>
  <c r="BW2666" i="1"/>
  <c r="CA2666" i="1" s="1"/>
  <c r="BW2661" i="1"/>
  <c r="CA2661" i="1" s="1"/>
  <c r="BW2659" i="1"/>
  <c r="BW2658" i="1"/>
  <c r="CA2658" i="1" s="1"/>
  <c r="CB2658" i="1" s="1"/>
  <c r="BX2657" i="1"/>
  <c r="BX2656" i="1" s="1"/>
  <c r="BV2657" i="1"/>
  <c r="BV2656" i="1" s="1"/>
  <c r="BU2657" i="1"/>
  <c r="BU2656" i="1" s="1"/>
  <c r="BT2657" i="1"/>
  <c r="BT2656" i="1" s="1"/>
  <c r="BW2655" i="1"/>
  <c r="CA2655" i="1" s="1"/>
  <c r="CB2655" i="1" s="1"/>
  <c r="BX2654" i="1"/>
  <c r="BX2653" i="1" s="1"/>
  <c r="BV2654" i="1"/>
  <c r="BV2653" i="1" s="1"/>
  <c r="BU2654" i="1"/>
  <c r="BT2654" i="1"/>
  <c r="BT2653" i="1" s="1"/>
  <c r="BW2652" i="1"/>
  <c r="CA2652" i="1" s="1"/>
  <c r="CB2652" i="1" s="1"/>
  <c r="BW2651" i="1"/>
  <c r="BW2650" i="1"/>
  <c r="CA2650" i="1" s="1"/>
  <c r="CB2650" i="1" s="1"/>
  <c r="BX2649" i="1"/>
  <c r="BX2641" i="1" s="1"/>
  <c r="BV2649" i="1"/>
  <c r="BV2641" i="1" s="1"/>
  <c r="BU2649" i="1"/>
  <c r="BU2641" i="1" s="1"/>
  <c r="BT2649" i="1"/>
  <c r="BT2641" i="1" s="1"/>
  <c r="BW2648" i="1"/>
  <c r="CA2648" i="1" s="1"/>
  <c r="CB2648" i="1" s="1"/>
  <c r="BW2647" i="1"/>
  <c r="CA2647" i="1" s="1"/>
  <c r="CB2647" i="1" s="1"/>
  <c r="BW2646" i="1"/>
  <c r="CA2646" i="1" s="1"/>
  <c r="CB2646" i="1" s="1"/>
  <c r="BW2645" i="1"/>
  <c r="CA2645" i="1" s="1"/>
  <c r="CB2645" i="1" s="1"/>
  <c r="BW2644" i="1"/>
  <c r="CA2644" i="1" s="1"/>
  <c r="CB2644" i="1" s="1"/>
  <c r="BW2643" i="1"/>
  <c r="CA2643" i="1" s="1"/>
  <c r="CB2643" i="1" s="1"/>
  <c r="BW2642" i="1"/>
  <c r="CA2642" i="1" s="1"/>
  <c r="CB2642" i="1" s="1"/>
  <c r="BW2640" i="1"/>
  <c r="BW2639" i="1" s="1"/>
  <c r="BX2639" i="1"/>
  <c r="BV2639" i="1"/>
  <c r="BU2639" i="1"/>
  <c r="BT2639" i="1"/>
  <c r="BW2638" i="1"/>
  <c r="CA2638" i="1" s="1"/>
  <c r="CB2638" i="1" s="1"/>
  <c r="BW2637" i="1"/>
  <c r="CA2637" i="1" s="1"/>
  <c r="CB2637" i="1" s="1"/>
  <c r="BW2636" i="1"/>
  <c r="CA2636" i="1" s="1"/>
  <c r="CB2636" i="1" s="1"/>
  <c r="BW2635" i="1"/>
  <c r="BW2634" i="1"/>
  <c r="CA2634" i="1" s="1"/>
  <c r="CB2634" i="1" s="1"/>
  <c r="BX2633" i="1"/>
  <c r="BX2631" i="1" s="1"/>
  <c r="BV2633" i="1"/>
  <c r="BV2631" i="1" s="1"/>
  <c r="BU2633" i="1"/>
  <c r="BT2633" i="1"/>
  <c r="BT2631" i="1" s="1"/>
  <c r="BW2632" i="1"/>
  <c r="CA2629" i="1"/>
  <c r="CA2626" i="1"/>
  <c r="CB2625" i="1"/>
  <c r="BW2625" i="1"/>
  <c r="CA2625" i="1" s="1"/>
  <c r="CA2620" i="1"/>
  <c r="BW2618" i="1"/>
  <c r="BW2617" i="1"/>
  <c r="CA2617" i="1" s="1"/>
  <c r="CB2617" i="1" s="1"/>
  <c r="BX2616" i="1"/>
  <c r="BX2615" i="1" s="1"/>
  <c r="BV2616" i="1"/>
  <c r="BV2615" i="1" s="1"/>
  <c r="BU2616" i="1"/>
  <c r="BU2615" i="1" s="1"/>
  <c r="BT2616" i="1"/>
  <c r="BT2615" i="1" s="1"/>
  <c r="BW2614" i="1"/>
  <c r="BX2613" i="1"/>
  <c r="BX2612" i="1" s="1"/>
  <c r="BV2613" i="1"/>
  <c r="BV2612" i="1" s="1"/>
  <c r="BU2613" i="1"/>
  <c r="BU2612" i="1" s="1"/>
  <c r="BT2613" i="1"/>
  <c r="BT2612" i="1" s="1"/>
  <c r="BW2611" i="1"/>
  <c r="CA2611" i="1" s="1"/>
  <c r="CB2611" i="1" s="1"/>
  <c r="BW2610" i="1"/>
  <c r="BW2609" i="1"/>
  <c r="CA2609" i="1" s="1"/>
  <c r="CB2609" i="1" s="1"/>
  <c r="BX2608" i="1"/>
  <c r="BX2600" i="1" s="1"/>
  <c r="BV2608" i="1"/>
  <c r="BV2600" i="1" s="1"/>
  <c r="BU2608" i="1"/>
  <c r="BU2600" i="1" s="1"/>
  <c r="BT2608" i="1"/>
  <c r="BT2600" i="1" s="1"/>
  <c r="BW2607" i="1"/>
  <c r="CA2607" i="1" s="1"/>
  <c r="CB2607" i="1" s="1"/>
  <c r="BW2606" i="1"/>
  <c r="CA2606" i="1" s="1"/>
  <c r="CB2606" i="1" s="1"/>
  <c r="BW2605" i="1"/>
  <c r="CA2605" i="1" s="1"/>
  <c r="CB2605" i="1" s="1"/>
  <c r="BW2604" i="1"/>
  <c r="CA2604" i="1" s="1"/>
  <c r="CB2604" i="1" s="1"/>
  <c r="BW2603" i="1"/>
  <c r="CA2603" i="1" s="1"/>
  <c r="CB2603" i="1" s="1"/>
  <c r="BW2602" i="1"/>
  <c r="BW2601" i="1"/>
  <c r="CA2601" i="1" s="1"/>
  <c r="CB2601" i="1" s="1"/>
  <c r="BW2599" i="1"/>
  <c r="BX2598" i="1"/>
  <c r="BV2598" i="1"/>
  <c r="BU2598" i="1"/>
  <c r="BT2598" i="1"/>
  <c r="BW2597" i="1"/>
  <c r="CA2597" i="1" s="1"/>
  <c r="CB2597" i="1" s="1"/>
  <c r="CB2596" i="1"/>
  <c r="BW2596" i="1"/>
  <c r="CA2596" i="1" s="1"/>
  <c r="BW2595" i="1"/>
  <c r="CA2595" i="1" s="1"/>
  <c r="CB2595" i="1" s="1"/>
  <c r="BW2594" i="1"/>
  <c r="BW2593" i="1"/>
  <c r="CA2593" i="1" s="1"/>
  <c r="CB2593" i="1" s="1"/>
  <c r="BX2592" i="1"/>
  <c r="BX2590" i="1" s="1"/>
  <c r="BV2592" i="1"/>
  <c r="BV2590" i="1" s="1"/>
  <c r="BU2592" i="1"/>
  <c r="BU2590" i="1" s="1"/>
  <c r="BT2592" i="1"/>
  <c r="BT2590" i="1" s="1"/>
  <c r="BW2591" i="1"/>
  <c r="CA2591" i="1" s="1"/>
  <c r="CB2591" i="1" s="1"/>
  <c r="CA2588" i="1"/>
  <c r="CA2585" i="1"/>
  <c r="CB2584" i="1"/>
  <c r="BW2584" i="1"/>
  <c r="CA2584" i="1" s="1"/>
  <c r="CA2579" i="1"/>
  <c r="BW2577" i="1"/>
  <c r="CA2577" i="1" s="1"/>
  <c r="CB2577" i="1" s="1"/>
  <c r="BW2576" i="1"/>
  <c r="CA2576" i="1" s="1"/>
  <c r="CB2576" i="1" s="1"/>
  <c r="BX2575" i="1"/>
  <c r="BX2574" i="1" s="1"/>
  <c r="BV2575" i="1"/>
  <c r="BV2574" i="1" s="1"/>
  <c r="BU2575" i="1"/>
  <c r="BU2574" i="1" s="1"/>
  <c r="BT2575" i="1"/>
  <c r="BT2574" i="1" s="1"/>
  <c r="BW2573" i="1"/>
  <c r="BW2572" i="1" s="1"/>
  <c r="BW2571" i="1" s="1"/>
  <c r="BX2572" i="1"/>
  <c r="BX2571" i="1" s="1"/>
  <c r="BV2572" i="1"/>
  <c r="BV2571" i="1" s="1"/>
  <c r="BU2572" i="1"/>
  <c r="BT2572" i="1"/>
  <c r="BT2571" i="1" s="1"/>
  <c r="BW2570" i="1"/>
  <c r="CA2570" i="1" s="1"/>
  <c r="CB2570" i="1" s="1"/>
  <c r="BW2569" i="1"/>
  <c r="CA2569" i="1" s="1"/>
  <c r="CB2569" i="1" s="1"/>
  <c r="BW2568" i="1"/>
  <c r="BX2567" i="1"/>
  <c r="BX2559" i="1" s="1"/>
  <c r="BV2567" i="1"/>
  <c r="BV2559" i="1" s="1"/>
  <c r="BU2567" i="1"/>
  <c r="BU2559" i="1" s="1"/>
  <c r="BT2567" i="1"/>
  <c r="BT2559" i="1" s="1"/>
  <c r="BW2566" i="1"/>
  <c r="CA2566" i="1" s="1"/>
  <c r="CB2566" i="1" s="1"/>
  <c r="BW2565" i="1"/>
  <c r="CA2565" i="1" s="1"/>
  <c r="CB2565" i="1" s="1"/>
  <c r="BW2564" i="1"/>
  <c r="CA2564" i="1" s="1"/>
  <c r="CB2564" i="1" s="1"/>
  <c r="BW2563" i="1"/>
  <c r="CA2563" i="1" s="1"/>
  <c r="CB2563" i="1" s="1"/>
  <c r="BW2562" i="1"/>
  <c r="CA2562" i="1" s="1"/>
  <c r="CB2562" i="1" s="1"/>
  <c r="BW2561" i="1"/>
  <c r="CA2561" i="1" s="1"/>
  <c r="CB2561" i="1" s="1"/>
  <c r="BW2560" i="1"/>
  <c r="CA2560" i="1" s="1"/>
  <c r="CB2560" i="1" s="1"/>
  <c r="BW2558" i="1"/>
  <c r="CA2558" i="1" s="1"/>
  <c r="CB2558" i="1" s="1"/>
  <c r="BX2557" i="1"/>
  <c r="BV2557" i="1"/>
  <c r="BU2557" i="1"/>
  <c r="BT2557" i="1"/>
  <c r="BW2556" i="1"/>
  <c r="CA2556" i="1" s="1"/>
  <c r="CB2556" i="1" s="1"/>
  <c r="BW2555" i="1"/>
  <c r="CA2555" i="1" s="1"/>
  <c r="CB2555" i="1" s="1"/>
  <c r="BW2554" i="1"/>
  <c r="CA2554" i="1" s="1"/>
  <c r="CB2554" i="1" s="1"/>
  <c r="BW2553" i="1"/>
  <c r="CA2553" i="1" s="1"/>
  <c r="CB2553" i="1" s="1"/>
  <c r="BW2552" i="1"/>
  <c r="CA2552" i="1" s="1"/>
  <c r="CB2552" i="1" s="1"/>
  <c r="BX2551" i="1"/>
  <c r="BX2549" i="1" s="1"/>
  <c r="BV2551" i="1"/>
  <c r="BV2549" i="1" s="1"/>
  <c r="BU2551" i="1"/>
  <c r="BU2549" i="1" s="1"/>
  <c r="BT2551" i="1"/>
  <c r="BT2549" i="1" s="1"/>
  <c r="BW2550" i="1"/>
  <c r="CA2550" i="1" s="1"/>
  <c r="CB2550" i="1" s="1"/>
  <c r="CA2547" i="1"/>
  <c r="BW2544" i="1"/>
  <c r="CA2544" i="1" s="1"/>
  <c r="CB2543" i="1"/>
  <c r="BW2543" i="1"/>
  <c r="CA2543" i="1" s="1"/>
  <c r="BW2538" i="1"/>
  <c r="CA2538" i="1" s="1"/>
  <c r="BW2536" i="1"/>
  <c r="CA2536" i="1" s="1"/>
  <c r="CB2536" i="1" s="1"/>
  <c r="BW2535" i="1"/>
  <c r="CA2535" i="1" s="1"/>
  <c r="CB2535" i="1" s="1"/>
  <c r="BX2534" i="1"/>
  <c r="BX2533" i="1" s="1"/>
  <c r="BV2534" i="1"/>
  <c r="BV2533" i="1" s="1"/>
  <c r="BU2534" i="1"/>
  <c r="BU2533" i="1" s="1"/>
  <c r="BT2534" i="1"/>
  <c r="BT2533" i="1" s="1"/>
  <c r="BW2532" i="1"/>
  <c r="CA2532" i="1" s="1"/>
  <c r="CB2532" i="1" s="1"/>
  <c r="BX2531" i="1"/>
  <c r="BX2530" i="1" s="1"/>
  <c r="BV2531" i="1"/>
  <c r="BV2530" i="1" s="1"/>
  <c r="BU2531" i="1"/>
  <c r="BU2530" i="1" s="1"/>
  <c r="BT2531" i="1"/>
  <c r="BT2530" i="1" s="1"/>
  <c r="BW2529" i="1"/>
  <c r="CA2529" i="1" s="1"/>
  <c r="CB2529" i="1" s="1"/>
  <c r="BW2528" i="1"/>
  <c r="BW2527" i="1"/>
  <c r="CA2527" i="1" s="1"/>
  <c r="CB2527" i="1" s="1"/>
  <c r="BX2526" i="1"/>
  <c r="BX2519" i="1" s="1"/>
  <c r="BV2526" i="1"/>
  <c r="BV2519" i="1" s="1"/>
  <c r="BU2526" i="1"/>
  <c r="BU2519" i="1" s="1"/>
  <c r="BT2526" i="1"/>
  <c r="BT2519" i="1" s="1"/>
  <c r="BW2525" i="1"/>
  <c r="CA2525" i="1" s="1"/>
  <c r="CB2525" i="1" s="1"/>
  <c r="BW2524" i="1"/>
  <c r="CA2524" i="1" s="1"/>
  <c r="CB2524" i="1" s="1"/>
  <c r="BW2523" i="1"/>
  <c r="CA2523" i="1" s="1"/>
  <c r="CB2523" i="1" s="1"/>
  <c r="BW2522" i="1"/>
  <c r="CA2522" i="1" s="1"/>
  <c r="CB2522" i="1" s="1"/>
  <c r="BW2521" i="1"/>
  <c r="CA2521" i="1" s="1"/>
  <c r="CB2521" i="1" s="1"/>
  <c r="BW2520" i="1"/>
  <c r="CA2520" i="1" s="1"/>
  <c r="CB2520" i="1" s="1"/>
  <c r="BW2518" i="1"/>
  <c r="BW2517" i="1" s="1"/>
  <c r="BX2517" i="1"/>
  <c r="BV2517" i="1"/>
  <c r="BU2517" i="1"/>
  <c r="BT2517" i="1"/>
  <c r="BW2516" i="1"/>
  <c r="CA2516" i="1" s="1"/>
  <c r="CB2516" i="1" s="1"/>
  <c r="BW2515" i="1"/>
  <c r="CA2515" i="1" s="1"/>
  <c r="CB2515" i="1" s="1"/>
  <c r="BW2514" i="1"/>
  <c r="CA2514" i="1" s="1"/>
  <c r="CB2514" i="1" s="1"/>
  <c r="BW2513" i="1"/>
  <c r="CA2513" i="1" s="1"/>
  <c r="CB2513" i="1" s="1"/>
  <c r="BW2512" i="1"/>
  <c r="CA2512" i="1" s="1"/>
  <c r="CB2512" i="1" s="1"/>
  <c r="BX2511" i="1"/>
  <c r="BX2509" i="1" s="1"/>
  <c r="BV2511" i="1"/>
  <c r="BV2509" i="1" s="1"/>
  <c r="BU2511" i="1"/>
  <c r="BT2511" i="1"/>
  <c r="BT2509" i="1" s="1"/>
  <c r="BW2510" i="1"/>
  <c r="CA2510" i="1" s="1"/>
  <c r="CB2510" i="1" s="1"/>
  <c r="BW2507" i="1"/>
  <c r="CA2507" i="1" s="1"/>
  <c r="BW2504" i="1"/>
  <c r="CA2504" i="1" s="1"/>
  <c r="CB2503" i="1"/>
  <c r="BW2503" i="1"/>
  <c r="CA2503" i="1" s="1"/>
  <c r="BW2498" i="1"/>
  <c r="CA2498" i="1" s="1"/>
  <c r="BW2496" i="1"/>
  <c r="CA2496" i="1" s="1"/>
  <c r="CB2496" i="1" s="1"/>
  <c r="BW2495" i="1"/>
  <c r="BX2494" i="1"/>
  <c r="BX2493" i="1" s="1"/>
  <c r="BV2494" i="1"/>
  <c r="BV2493" i="1" s="1"/>
  <c r="BU2494" i="1"/>
  <c r="BU2493" i="1" s="1"/>
  <c r="BT2494" i="1"/>
  <c r="BT2493" i="1" s="1"/>
  <c r="BW2492" i="1"/>
  <c r="CA2492" i="1" s="1"/>
  <c r="CB2492" i="1" s="1"/>
  <c r="BW2491" i="1"/>
  <c r="CA2491" i="1" s="1"/>
  <c r="CB2491" i="1" s="1"/>
  <c r="BW2490" i="1"/>
  <c r="CA2490" i="1" s="1"/>
  <c r="CB2490" i="1" s="1"/>
  <c r="BX2489" i="1"/>
  <c r="BX2480" i="1" s="1"/>
  <c r="BV2489" i="1"/>
  <c r="BV2480" i="1" s="1"/>
  <c r="BU2489" i="1"/>
  <c r="BU2480" i="1" s="1"/>
  <c r="BT2489" i="1"/>
  <c r="BT2480" i="1" s="1"/>
  <c r="CB2488" i="1"/>
  <c r="BW2488" i="1"/>
  <c r="CA2488" i="1" s="1"/>
  <c r="BW2487" i="1"/>
  <c r="CA2487" i="1" s="1"/>
  <c r="CB2487" i="1" s="1"/>
  <c r="CB2486" i="1"/>
  <c r="BW2486" i="1"/>
  <c r="CA2486" i="1" s="1"/>
  <c r="BW2485" i="1"/>
  <c r="CA2485" i="1" s="1"/>
  <c r="CB2485" i="1" s="1"/>
  <c r="BW2484" i="1"/>
  <c r="CA2484" i="1" s="1"/>
  <c r="CB2484" i="1" s="1"/>
  <c r="BW2483" i="1"/>
  <c r="CA2483" i="1" s="1"/>
  <c r="CB2483" i="1" s="1"/>
  <c r="BW2482" i="1"/>
  <c r="CA2482" i="1" s="1"/>
  <c r="CB2482" i="1" s="1"/>
  <c r="BW2481" i="1"/>
  <c r="BW2479" i="1"/>
  <c r="CA2479" i="1" s="1"/>
  <c r="CB2479" i="1" s="1"/>
  <c r="BX2478" i="1"/>
  <c r="BV2478" i="1"/>
  <c r="BU2478" i="1"/>
  <c r="BT2478" i="1"/>
  <c r="BW2477" i="1"/>
  <c r="CA2477" i="1" s="1"/>
  <c r="CB2477" i="1" s="1"/>
  <c r="BW2476" i="1"/>
  <c r="CA2476" i="1" s="1"/>
  <c r="CB2476" i="1" s="1"/>
  <c r="BW2475" i="1"/>
  <c r="CA2475" i="1" s="1"/>
  <c r="CB2475" i="1" s="1"/>
  <c r="BW2474" i="1"/>
  <c r="CA2474" i="1" s="1"/>
  <c r="CB2474" i="1" s="1"/>
  <c r="BW2473" i="1"/>
  <c r="CA2473" i="1" s="1"/>
  <c r="CB2473" i="1" s="1"/>
  <c r="BX2472" i="1"/>
  <c r="BX2470" i="1" s="1"/>
  <c r="BV2472" i="1"/>
  <c r="BV2470" i="1" s="1"/>
  <c r="BU2472" i="1"/>
  <c r="BU2470" i="1" s="1"/>
  <c r="BT2472" i="1"/>
  <c r="BT2470" i="1" s="1"/>
  <c r="BW2471" i="1"/>
  <c r="CA2471" i="1" s="1"/>
  <c r="CB2471" i="1" s="1"/>
  <c r="BW2468" i="1"/>
  <c r="CA2468" i="1" s="1"/>
  <c r="BW2465" i="1"/>
  <c r="CA2465" i="1" s="1"/>
  <c r="CB2464" i="1"/>
  <c r="BW2464" i="1"/>
  <c r="CA2464" i="1" s="1"/>
  <c r="BW2459" i="1"/>
  <c r="CA2459" i="1" s="1"/>
  <c r="BW2457" i="1"/>
  <c r="CA2457" i="1" s="1"/>
  <c r="CB2457" i="1" s="1"/>
  <c r="BW2456" i="1"/>
  <c r="CA2456" i="1" s="1"/>
  <c r="CB2456" i="1" s="1"/>
  <c r="BX2455" i="1"/>
  <c r="BX2454" i="1" s="1"/>
  <c r="BV2455" i="1"/>
  <c r="BV2454" i="1" s="1"/>
  <c r="BU2455" i="1"/>
  <c r="BU2454" i="1" s="1"/>
  <c r="BT2455" i="1"/>
  <c r="BT2454" i="1" s="1"/>
  <c r="BW2453" i="1"/>
  <c r="CA2453" i="1" s="1"/>
  <c r="CB2453" i="1" s="1"/>
  <c r="BX2452" i="1"/>
  <c r="BX2451" i="1" s="1"/>
  <c r="BV2452" i="1"/>
  <c r="BV2451" i="1" s="1"/>
  <c r="BU2452" i="1"/>
  <c r="BU2451" i="1" s="1"/>
  <c r="BT2452" i="1"/>
  <c r="BT2451" i="1" s="1"/>
  <c r="BW2450" i="1"/>
  <c r="CA2450" i="1" s="1"/>
  <c r="CB2450" i="1" s="1"/>
  <c r="BW2449" i="1"/>
  <c r="CA2449" i="1" s="1"/>
  <c r="CB2449" i="1" s="1"/>
  <c r="BW2448" i="1"/>
  <c r="CA2448" i="1" s="1"/>
  <c r="CB2448" i="1" s="1"/>
  <c r="BX2447" i="1"/>
  <c r="BX2439" i="1" s="1"/>
  <c r="BV2447" i="1"/>
  <c r="BV2439" i="1" s="1"/>
  <c r="BU2447" i="1"/>
  <c r="BU2439" i="1" s="1"/>
  <c r="BT2447" i="1"/>
  <c r="BT2439" i="1" s="1"/>
  <c r="CB2446" i="1"/>
  <c r="BW2446" i="1"/>
  <c r="CA2446" i="1" s="1"/>
  <c r="BW2445" i="1"/>
  <c r="CA2445" i="1" s="1"/>
  <c r="CB2445" i="1" s="1"/>
  <c r="BW2444" i="1"/>
  <c r="CA2444" i="1" s="1"/>
  <c r="CB2444" i="1" s="1"/>
  <c r="BW2443" i="1"/>
  <c r="CA2443" i="1" s="1"/>
  <c r="CB2443" i="1" s="1"/>
  <c r="BW2442" i="1"/>
  <c r="CA2442" i="1" s="1"/>
  <c r="CB2442" i="1" s="1"/>
  <c r="BW2441" i="1"/>
  <c r="CA2441" i="1" s="1"/>
  <c r="CB2441" i="1" s="1"/>
  <c r="BW2440" i="1"/>
  <c r="CA2440" i="1" s="1"/>
  <c r="CB2440" i="1" s="1"/>
  <c r="BW2438" i="1"/>
  <c r="CA2438" i="1" s="1"/>
  <c r="CB2438" i="1" s="1"/>
  <c r="BX2437" i="1"/>
  <c r="BV2437" i="1"/>
  <c r="BU2437" i="1"/>
  <c r="BT2437" i="1"/>
  <c r="BW2436" i="1"/>
  <c r="CA2436" i="1" s="1"/>
  <c r="CB2436" i="1" s="1"/>
  <c r="BW2435" i="1"/>
  <c r="CA2435" i="1" s="1"/>
  <c r="CB2435" i="1" s="1"/>
  <c r="BW2434" i="1"/>
  <c r="CA2434" i="1" s="1"/>
  <c r="CB2434" i="1" s="1"/>
  <c r="BW2433" i="1"/>
  <c r="CA2433" i="1" s="1"/>
  <c r="CB2433" i="1" s="1"/>
  <c r="BW2432" i="1"/>
  <c r="CA2432" i="1" s="1"/>
  <c r="CB2432" i="1" s="1"/>
  <c r="BX2431" i="1"/>
  <c r="BX2429" i="1" s="1"/>
  <c r="BV2431" i="1"/>
  <c r="BV2429" i="1" s="1"/>
  <c r="BU2431" i="1"/>
  <c r="BT2431" i="1"/>
  <c r="BT2429" i="1" s="1"/>
  <c r="BW2430" i="1"/>
  <c r="CA2430" i="1" s="1"/>
  <c r="CB2430" i="1" s="1"/>
  <c r="BW2427" i="1"/>
  <c r="CA2427" i="1" s="1"/>
  <c r="BW2424" i="1"/>
  <c r="CA2424" i="1" s="1"/>
  <c r="CB2423" i="1"/>
  <c r="BW2423" i="1"/>
  <c r="CA2423" i="1" s="1"/>
  <c r="BW2418" i="1"/>
  <c r="CA2418" i="1" s="1"/>
  <c r="BW2416" i="1"/>
  <c r="CA2416" i="1" s="1"/>
  <c r="CB2416" i="1" s="1"/>
  <c r="BW2415" i="1"/>
  <c r="CA2415" i="1" s="1"/>
  <c r="CB2415" i="1" s="1"/>
  <c r="BX2414" i="1"/>
  <c r="BX2413" i="1" s="1"/>
  <c r="BV2414" i="1"/>
  <c r="BV2413" i="1" s="1"/>
  <c r="BU2414" i="1"/>
  <c r="BT2414" i="1"/>
  <c r="BT2413" i="1" s="1"/>
  <c r="BW2412" i="1"/>
  <c r="CA2412" i="1" s="1"/>
  <c r="CB2412" i="1" s="1"/>
  <c r="BW2411" i="1"/>
  <c r="CA2411" i="1" s="1"/>
  <c r="CB2411" i="1" s="1"/>
  <c r="BW2410" i="1"/>
  <c r="CA2410" i="1" s="1"/>
  <c r="CB2410" i="1" s="1"/>
  <c r="BX2409" i="1"/>
  <c r="BX2401" i="1" s="1"/>
  <c r="BV2409" i="1"/>
  <c r="BV2401" i="1" s="1"/>
  <c r="BU2409" i="1"/>
  <c r="BU2401" i="1" s="1"/>
  <c r="BT2409" i="1"/>
  <c r="BT2401" i="1" s="1"/>
  <c r="CB2408" i="1"/>
  <c r="BW2408" i="1"/>
  <c r="CA2408" i="1" s="1"/>
  <c r="BW2407" i="1"/>
  <c r="CA2407" i="1" s="1"/>
  <c r="CB2407" i="1" s="1"/>
  <c r="BW2406" i="1"/>
  <c r="CA2406" i="1" s="1"/>
  <c r="CB2406" i="1" s="1"/>
  <c r="BW2405" i="1"/>
  <c r="CA2405" i="1" s="1"/>
  <c r="CB2405" i="1" s="1"/>
  <c r="BW2404" i="1"/>
  <c r="CA2404" i="1" s="1"/>
  <c r="CB2404" i="1" s="1"/>
  <c r="BW2403" i="1"/>
  <c r="CA2403" i="1" s="1"/>
  <c r="CB2403" i="1" s="1"/>
  <c r="BW2402" i="1"/>
  <c r="CA2402" i="1" s="1"/>
  <c r="CB2402" i="1" s="1"/>
  <c r="BW2400" i="1"/>
  <c r="CA2400" i="1" s="1"/>
  <c r="CB2400" i="1" s="1"/>
  <c r="BX2399" i="1"/>
  <c r="BV2399" i="1"/>
  <c r="BU2399" i="1"/>
  <c r="BT2399" i="1"/>
  <c r="BW2398" i="1"/>
  <c r="CA2398" i="1" s="1"/>
  <c r="CB2398" i="1" s="1"/>
  <c r="BW2397" i="1"/>
  <c r="CA2397" i="1" s="1"/>
  <c r="CB2397" i="1" s="1"/>
  <c r="BW2396" i="1"/>
  <c r="CA2396" i="1" s="1"/>
  <c r="CB2396" i="1" s="1"/>
  <c r="BW2395" i="1"/>
  <c r="CA2395" i="1" s="1"/>
  <c r="CB2395" i="1" s="1"/>
  <c r="BW2394" i="1"/>
  <c r="CA2394" i="1" s="1"/>
  <c r="CB2394" i="1" s="1"/>
  <c r="BX2393" i="1"/>
  <c r="BX2391" i="1" s="1"/>
  <c r="BV2393" i="1"/>
  <c r="BV2391" i="1" s="1"/>
  <c r="BU2393" i="1"/>
  <c r="BU2391" i="1" s="1"/>
  <c r="BT2393" i="1"/>
  <c r="BT2391" i="1" s="1"/>
  <c r="BW2392" i="1"/>
  <c r="CA2392" i="1" s="1"/>
  <c r="CB2392" i="1" s="1"/>
  <c r="BW2389" i="1"/>
  <c r="CA2389" i="1" s="1"/>
  <c r="BW2386" i="1"/>
  <c r="CA2386" i="1" s="1"/>
  <c r="CB2385" i="1"/>
  <c r="BW2385" i="1"/>
  <c r="CA2385" i="1" s="1"/>
  <c r="BW2380" i="1"/>
  <c r="CA2380" i="1" s="1"/>
  <c r="BW2378" i="1"/>
  <c r="CA2378" i="1" s="1"/>
  <c r="CB2378" i="1" s="1"/>
  <c r="BW2377" i="1"/>
  <c r="CA2377" i="1" s="1"/>
  <c r="CB2377" i="1" s="1"/>
  <c r="BX2376" i="1"/>
  <c r="BX2375" i="1" s="1"/>
  <c r="BV2376" i="1"/>
  <c r="BV2375" i="1" s="1"/>
  <c r="BU2376" i="1"/>
  <c r="BT2376" i="1"/>
  <c r="BT2375" i="1" s="1"/>
  <c r="BW2374" i="1"/>
  <c r="CA2374" i="1" s="1"/>
  <c r="CB2374" i="1" s="1"/>
  <c r="CB2373" i="1"/>
  <c r="BW2373" i="1"/>
  <c r="BW1638" i="1" s="1"/>
  <c r="BX2372" i="1"/>
  <c r="BX2371" i="1" s="1"/>
  <c r="BV2372" i="1"/>
  <c r="BV2371" i="1" s="1"/>
  <c r="BU2372" i="1"/>
  <c r="BU2371" i="1" s="1"/>
  <c r="BT2372" i="1"/>
  <c r="BT2371" i="1" s="1"/>
  <c r="BW2370" i="1"/>
  <c r="CA2370" i="1" s="1"/>
  <c r="CB2370" i="1" s="1"/>
  <c r="BW2369" i="1"/>
  <c r="BW2368" i="1"/>
  <c r="CA2368" i="1" s="1"/>
  <c r="CB2368" i="1" s="1"/>
  <c r="BX2367" i="1"/>
  <c r="BX2359" i="1" s="1"/>
  <c r="BV2367" i="1"/>
  <c r="BV2359" i="1" s="1"/>
  <c r="BU2367" i="1"/>
  <c r="BU2359" i="1" s="1"/>
  <c r="BT2367" i="1"/>
  <c r="BT2359" i="1" s="1"/>
  <c r="BW2366" i="1"/>
  <c r="CA2366" i="1" s="1"/>
  <c r="CB2366" i="1" s="1"/>
  <c r="BW2365" i="1"/>
  <c r="CA2365" i="1" s="1"/>
  <c r="CB2365" i="1" s="1"/>
  <c r="BW2364" i="1"/>
  <c r="CA2364" i="1" s="1"/>
  <c r="CB2364" i="1" s="1"/>
  <c r="BW2363" i="1"/>
  <c r="CA2363" i="1" s="1"/>
  <c r="CB2363" i="1" s="1"/>
  <c r="BW2362" i="1"/>
  <c r="CA2362" i="1" s="1"/>
  <c r="CB2362" i="1" s="1"/>
  <c r="BW2361" i="1"/>
  <c r="BW2360" i="1"/>
  <c r="CA2360" i="1" s="1"/>
  <c r="CB2360" i="1" s="1"/>
  <c r="BW2358" i="1"/>
  <c r="CA2358" i="1" s="1"/>
  <c r="CB2358" i="1" s="1"/>
  <c r="BX2357" i="1"/>
  <c r="BV2357" i="1"/>
  <c r="BU2357" i="1"/>
  <c r="BT2357" i="1"/>
  <c r="BW2356" i="1"/>
  <c r="CA2356" i="1" s="1"/>
  <c r="CB2356" i="1" s="1"/>
  <c r="CB2355" i="1"/>
  <c r="BW2355" i="1"/>
  <c r="CA2355" i="1" s="1"/>
  <c r="BW2354" i="1"/>
  <c r="CA2354" i="1" s="1"/>
  <c r="CB2354" i="1" s="1"/>
  <c r="BW2353" i="1"/>
  <c r="BW2352" i="1"/>
  <c r="CA2352" i="1" s="1"/>
  <c r="CB2352" i="1" s="1"/>
  <c r="BX2351" i="1"/>
  <c r="BX2349" i="1" s="1"/>
  <c r="BV2351" i="1"/>
  <c r="BV2349" i="1" s="1"/>
  <c r="BU2351" i="1"/>
  <c r="BU2349" i="1" s="1"/>
  <c r="BT2351" i="1"/>
  <c r="BT2349" i="1" s="1"/>
  <c r="BW2350" i="1"/>
  <c r="CA2350" i="1" s="1"/>
  <c r="CB2350" i="1" s="1"/>
  <c r="BW2347" i="1"/>
  <c r="CA2347" i="1" s="1"/>
  <c r="BW2344" i="1"/>
  <c r="CA2344" i="1" s="1"/>
  <c r="CB2343" i="1"/>
  <c r="BW2343" i="1"/>
  <c r="CA2343" i="1" s="1"/>
  <c r="BW2338" i="1"/>
  <c r="CA2338" i="1" s="1"/>
  <c r="BW2336" i="1"/>
  <c r="BW2335" i="1"/>
  <c r="CA2335" i="1" s="1"/>
  <c r="CB2335" i="1" s="1"/>
  <c r="BX2334" i="1"/>
  <c r="BX2333" i="1" s="1"/>
  <c r="BV2334" i="1"/>
  <c r="BV2333" i="1" s="1"/>
  <c r="BU2334" i="1"/>
  <c r="BU2333" i="1" s="1"/>
  <c r="BT2334" i="1"/>
  <c r="BT2333" i="1" s="1"/>
  <c r="BW2332" i="1"/>
  <c r="BX2331" i="1"/>
  <c r="BX2330" i="1" s="1"/>
  <c r="BV2331" i="1"/>
  <c r="BV2330" i="1" s="1"/>
  <c r="BU2331" i="1"/>
  <c r="BU2330" i="1" s="1"/>
  <c r="BT2331" i="1"/>
  <c r="BT2330" i="1" s="1"/>
  <c r="BW2329" i="1"/>
  <c r="CA2329" i="1" s="1"/>
  <c r="CB2329" i="1" s="1"/>
  <c r="BW2328" i="1"/>
  <c r="BW2327" i="1"/>
  <c r="CA2327" i="1" s="1"/>
  <c r="CB2327" i="1" s="1"/>
  <c r="BX2326" i="1"/>
  <c r="BX2318" i="1" s="1"/>
  <c r="BV2326" i="1"/>
  <c r="BV2318" i="1" s="1"/>
  <c r="BU2326" i="1"/>
  <c r="BU2318" i="1" s="1"/>
  <c r="BT2326" i="1"/>
  <c r="BT2318" i="1" s="1"/>
  <c r="BW2325" i="1"/>
  <c r="CA2325" i="1" s="1"/>
  <c r="CB2325" i="1" s="1"/>
  <c r="BW2324" i="1"/>
  <c r="CA2324" i="1" s="1"/>
  <c r="CB2324" i="1" s="1"/>
  <c r="BW2323" i="1"/>
  <c r="CA2323" i="1" s="1"/>
  <c r="CB2323" i="1" s="1"/>
  <c r="BW2322" i="1"/>
  <c r="CA2322" i="1" s="1"/>
  <c r="CB2322" i="1" s="1"/>
  <c r="BW2321" i="1"/>
  <c r="CA2321" i="1" s="1"/>
  <c r="CB2321" i="1" s="1"/>
  <c r="BW2320" i="1"/>
  <c r="BW2319" i="1"/>
  <c r="CA2319" i="1" s="1"/>
  <c r="CB2319" i="1" s="1"/>
  <c r="BW2317" i="1"/>
  <c r="BX2316" i="1"/>
  <c r="BV2316" i="1"/>
  <c r="BU2316" i="1"/>
  <c r="BT2316" i="1"/>
  <c r="BW2315" i="1"/>
  <c r="CA2315" i="1" s="1"/>
  <c r="CB2315" i="1" s="1"/>
  <c r="CB2314" i="1"/>
  <c r="BW2314" i="1"/>
  <c r="CA2314" i="1" s="1"/>
  <c r="BW2313" i="1"/>
  <c r="CA2313" i="1" s="1"/>
  <c r="CB2313" i="1" s="1"/>
  <c r="BW2312" i="1"/>
  <c r="BW2311" i="1"/>
  <c r="CA2311" i="1" s="1"/>
  <c r="CB2311" i="1" s="1"/>
  <c r="BX2310" i="1"/>
  <c r="BX2308" i="1" s="1"/>
  <c r="BV2310" i="1"/>
  <c r="BV2308" i="1" s="1"/>
  <c r="BU2310" i="1"/>
  <c r="BU2308" i="1" s="1"/>
  <c r="BT2310" i="1"/>
  <c r="BT2308" i="1" s="1"/>
  <c r="BW2309" i="1"/>
  <c r="CA2309" i="1" s="1"/>
  <c r="CB2309" i="1" s="1"/>
  <c r="BW2306" i="1"/>
  <c r="CA2306" i="1" s="1"/>
  <c r="BW2303" i="1"/>
  <c r="CA2303" i="1" s="1"/>
  <c r="CB2302" i="1"/>
  <c r="BW2302" i="1"/>
  <c r="CA2302" i="1" s="1"/>
  <c r="BW2297" i="1"/>
  <c r="CA2297" i="1" s="1"/>
  <c r="BW2295" i="1"/>
  <c r="BW2294" i="1"/>
  <c r="CA2294" i="1" s="1"/>
  <c r="CB2294" i="1" s="1"/>
  <c r="BX2293" i="1"/>
  <c r="BX2292" i="1" s="1"/>
  <c r="BV2293" i="1"/>
  <c r="BV2292" i="1" s="1"/>
  <c r="BU2293" i="1"/>
  <c r="BU2292" i="1" s="1"/>
  <c r="BT2293" i="1"/>
  <c r="BT2292" i="1" s="1"/>
  <c r="BW2291" i="1"/>
  <c r="CA2291" i="1" s="1"/>
  <c r="CB2291" i="1" s="1"/>
  <c r="BX2290" i="1"/>
  <c r="BX2289" i="1" s="1"/>
  <c r="BV2290" i="1"/>
  <c r="BV2289" i="1" s="1"/>
  <c r="BU2290" i="1"/>
  <c r="BT2290" i="1"/>
  <c r="BT2289" i="1" s="1"/>
  <c r="BW2288" i="1"/>
  <c r="CA2288" i="1" s="1"/>
  <c r="CB2288" i="1" s="1"/>
  <c r="BW2287" i="1"/>
  <c r="BW2286" i="1"/>
  <c r="CA2286" i="1" s="1"/>
  <c r="CB2286" i="1" s="1"/>
  <c r="BX2285" i="1"/>
  <c r="BV2285" i="1"/>
  <c r="BU2285" i="1"/>
  <c r="BT2285" i="1"/>
  <c r="BT2277" i="1" s="1"/>
  <c r="CB2284" i="1"/>
  <c r="BW2284" i="1"/>
  <c r="CA2284" i="1" s="1"/>
  <c r="BW2283" i="1"/>
  <c r="CA2283" i="1" s="1"/>
  <c r="CB2283" i="1" s="1"/>
  <c r="BW2282" i="1"/>
  <c r="CA2282" i="1" s="1"/>
  <c r="CB2282" i="1" s="1"/>
  <c r="BW2281" i="1"/>
  <c r="CA2281" i="1" s="1"/>
  <c r="CB2281" i="1" s="1"/>
  <c r="BW2280" i="1"/>
  <c r="CA2280" i="1" s="1"/>
  <c r="CB2280" i="1" s="1"/>
  <c r="BW2279" i="1"/>
  <c r="BW2278" i="1"/>
  <c r="CA2278" i="1" s="1"/>
  <c r="CB2278" i="1" s="1"/>
  <c r="BX2277" i="1"/>
  <c r="BV2277" i="1"/>
  <c r="BU2277" i="1"/>
  <c r="BW2276" i="1"/>
  <c r="BX2275" i="1"/>
  <c r="BV2275" i="1"/>
  <c r="BU2275" i="1"/>
  <c r="BT2275" i="1"/>
  <c r="BW2274" i="1"/>
  <c r="CA2274" i="1" s="1"/>
  <c r="CB2274" i="1" s="1"/>
  <c r="BW2273" i="1"/>
  <c r="CA2273" i="1" s="1"/>
  <c r="CB2273" i="1" s="1"/>
  <c r="BW2272" i="1"/>
  <c r="CA2272" i="1" s="1"/>
  <c r="CB2272" i="1" s="1"/>
  <c r="BW2271" i="1"/>
  <c r="BW2270" i="1"/>
  <c r="CA2270" i="1" s="1"/>
  <c r="CB2270" i="1" s="1"/>
  <c r="BX2269" i="1"/>
  <c r="BX2267" i="1" s="1"/>
  <c r="BV2269" i="1"/>
  <c r="BV2267" i="1" s="1"/>
  <c r="BU2269" i="1"/>
  <c r="BU2267" i="1" s="1"/>
  <c r="BT2269" i="1"/>
  <c r="BT2267" i="1" s="1"/>
  <c r="BW2268" i="1"/>
  <c r="CA2268" i="1" s="1"/>
  <c r="CB2268" i="1" s="1"/>
  <c r="BW2265" i="1"/>
  <c r="CA2265" i="1" s="1"/>
  <c r="BW2262" i="1"/>
  <c r="CA2262" i="1" s="1"/>
  <c r="CB2261" i="1"/>
  <c r="BW2261" i="1"/>
  <c r="CA2261" i="1" s="1"/>
  <c r="BW2256" i="1"/>
  <c r="CA2256" i="1" s="1"/>
  <c r="BW2254" i="1"/>
  <c r="BW2253" i="1"/>
  <c r="CA2253" i="1" s="1"/>
  <c r="CB2253" i="1" s="1"/>
  <c r="BX2252" i="1"/>
  <c r="BX2251" i="1" s="1"/>
  <c r="BV2252" i="1"/>
  <c r="BV2251" i="1" s="1"/>
  <c r="BU2252" i="1"/>
  <c r="BU2251" i="1" s="1"/>
  <c r="BT2252" i="1"/>
  <c r="BT2251" i="1" s="1"/>
  <c r="BW2250" i="1"/>
  <c r="CA2250" i="1" s="1"/>
  <c r="CB2250" i="1" s="1"/>
  <c r="BX2249" i="1"/>
  <c r="BX2248" i="1" s="1"/>
  <c r="BV2249" i="1"/>
  <c r="BV2248" i="1" s="1"/>
  <c r="BU2249" i="1"/>
  <c r="BU2248" i="1" s="1"/>
  <c r="BT2249" i="1"/>
  <c r="BT2248" i="1" s="1"/>
  <c r="BW2247" i="1"/>
  <c r="CA2247" i="1" s="1"/>
  <c r="CB2247" i="1" s="1"/>
  <c r="BW2246" i="1"/>
  <c r="BW2245" i="1"/>
  <c r="CA2245" i="1" s="1"/>
  <c r="CB2245" i="1" s="1"/>
  <c r="BX2244" i="1"/>
  <c r="BX2237" i="1" s="1"/>
  <c r="BV2244" i="1"/>
  <c r="BV2237" i="1" s="1"/>
  <c r="BU2244" i="1"/>
  <c r="BU2237" i="1" s="1"/>
  <c r="BT2244" i="1"/>
  <c r="BT2237" i="1" s="1"/>
  <c r="BW2243" i="1"/>
  <c r="CA2243" i="1" s="1"/>
  <c r="CB2243" i="1" s="1"/>
  <c r="BW2242" i="1"/>
  <c r="CA2242" i="1" s="1"/>
  <c r="CB2242" i="1" s="1"/>
  <c r="BW2241" i="1"/>
  <c r="CA2241" i="1" s="1"/>
  <c r="CB2241" i="1" s="1"/>
  <c r="BW2240" i="1"/>
  <c r="CA2240" i="1" s="1"/>
  <c r="CB2240" i="1" s="1"/>
  <c r="BW2239" i="1"/>
  <c r="CA2239" i="1" s="1"/>
  <c r="CB2239" i="1" s="1"/>
  <c r="BW2238" i="1"/>
  <c r="CA2238" i="1" s="1"/>
  <c r="CB2238" i="1" s="1"/>
  <c r="BW2236" i="1"/>
  <c r="CA2236" i="1" s="1"/>
  <c r="CB2236" i="1" s="1"/>
  <c r="BX2235" i="1"/>
  <c r="BV2235" i="1"/>
  <c r="BU2235" i="1"/>
  <c r="BT2235" i="1"/>
  <c r="BW2234" i="1"/>
  <c r="CB2233" i="1"/>
  <c r="BW2233" i="1"/>
  <c r="CA2233" i="1" s="1"/>
  <c r="BW2232" i="1"/>
  <c r="CA2232" i="1" s="1"/>
  <c r="CB2232" i="1" s="1"/>
  <c r="BW2231" i="1"/>
  <c r="CA2231" i="1" s="1"/>
  <c r="CB2231" i="1" s="1"/>
  <c r="BW2230" i="1"/>
  <c r="CA2230" i="1" s="1"/>
  <c r="CB2230" i="1" s="1"/>
  <c r="BX2229" i="1"/>
  <c r="BX2227" i="1" s="1"/>
  <c r="BV2229" i="1"/>
  <c r="BV2227" i="1" s="1"/>
  <c r="BU2229" i="1"/>
  <c r="BU2227" i="1" s="1"/>
  <c r="BT2229" i="1"/>
  <c r="BT2227" i="1" s="1"/>
  <c r="BW2228" i="1"/>
  <c r="CA2228" i="1" s="1"/>
  <c r="CB2228" i="1" s="1"/>
  <c r="BW2225" i="1"/>
  <c r="CA2225" i="1" s="1"/>
  <c r="BW2222" i="1"/>
  <c r="CA2222" i="1" s="1"/>
  <c r="CB2221" i="1"/>
  <c r="BW2221" i="1"/>
  <c r="CA2221" i="1" s="1"/>
  <c r="BW2216" i="1"/>
  <c r="CA2216" i="1" s="1"/>
  <c r="BW2214" i="1"/>
  <c r="CA2214" i="1" s="1"/>
  <c r="CB2214" i="1" s="1"/>
  <c r="BW2213" i="1"/>
  <c r="CA2213" i="1" s="1"/>
  <c r="CB2213" i="1" s="1"/>
  <c r="BX2212" i="1"/>
  <c r="BX2211" i="1" s="1"/>
  <c r="BV2212" i="1"/>
  <c r="BV2211" i="1" s="1"/>
  <c r="BU2212" i="1"/>
  <c r="BU2211" i="1" s="1"/>
  <c r="BT2212" i="1"/>
  <c r="BT2211" i="1" s="1"/>
  <c r="BW2210" i="1"/>
  <c r="CA2210" i="1" s="1"/>
  <c r="CB2210" i="1" s="1"/>
  <c r="BX2209" i="1"/>
  <c r="BX2208" i="1" s="1"/>
  <c r="BV2209" i="1"/>
  <c r="BV2208" i="1" s="1"/>
  <c r="BU2209" i="1"/>
  <c r="BU2208" i="1" s="1"/>
  <c r="BT2209" i="1"/>
  <c r="BT2208" i="1" s="1"/>
  <c r="BW2207" i="1"/>
  <c r="CA2207" i="1" s="1"/>
  <c r="CB2207" i="1" s="1"/>
  <c r="BW2206" i="1"/>
  <c r="CA2206" i="1" s="1"/>
  <c r="CB2206" i="1" s="1"/>
  <c r="BW2205" i="1"/>
  <c r="CA2205" i="1" s="1"/>
  <c r="CB2205" i="1" s="1"/>
  <c r="BX2204" i="1"/>
  <c r="BX2196" i="1" s="1"/>
  <c r="BV2204" i="1"/>
  <c r="BV2196" i="1" s="1"/>
  <c r="BU2204" i="1"/>
  <c r="BU2196" i="1" s="1"/>
  <c r="BT2204" i="1"/>
  <c r="BT2196" i="1" s="1"/>
  <c r="CB2203" i="1"/>
  <c r="BW2203" i="1"/>
  <c r="CA2203" i="1" s="1"/>
  <c r="BW2202" i="1"/>
  <c r="BW2201" i="1"/>
  <c r="CA2201" i="1" s="1"/>
  <c r="CB2201" i="1" s="1"/>
  <c r="BW2200" i="1"/>
  <c r="CA2200" i="1" s="1"/>
  <c r="CB2200" i="1" s="1"/>
  <c r="BW2199" i="1"/>
  <c r="CA2199" i="1" s="1"/>
  <c r="CB2199" i="1" s="1"/>
  <c r="BW2198" i="1"/>
  <c r="CA2198" i="1" s="1"/>
  <c r="CB2198" i="1" s="1"/>
  <c r="BW2197" i="1"/>
  <c r="CA2197" i="1" s="1"/>
  <c r="CB2197" i="1" s="1"/>
  <c r="BW2195" i="1"/>
  <c r="CA2195" i="1" s="1"/>
  <c r="CB2195" i="1" s="1"/>
  <c r="BX2194" i="1"/>
  <c r="BV2194" i="1"/>
  <c r="BU2194" i="1"/>
  <c r="BT2194" i="1"/>
  <c r="BW2193" i="1"/>
  <c r="CA2193" i="1" s="1"/>
  <c r="CB2193" i="1" s="1"/>
  <c r="BW2192" i="1"/>
  <c r="CA2192" i="1" s="1"/>
  <c r="CB2192" i="1" s="1"/>
  <c r="BW2191" i="1"/>
  <c r="CA2191" i="1" s="1"/>
  <c r="CB2191" i="1" s="1"/>
  <c r="BW2190" i="1"/>
  <c r="CA2190" i="1" s="1"/>
  <c r="CB2190" i="1" s="1"/>
  <c r="BW2189" i="1"/>
  <c r="CA2189" i="1" s="1"/>
  <c r="CB2189" i="1" s="1"/>
  <c r="BX2188" i="1"/>
  <c r="BX2186" i="1" s="1"/>
  <c r="BV2188" i="1"/>
  <c r="BV2186" i="1" s="1"/>
  <c r="BU2188" i="1"/>
  <c r="BU2186" i="1" s="1"/>
  <c r="BT2188" i="1"/>
  <c r="BT2186" i="1" s="1"/>
  <c r="BW2187" i="1"/>
  <c r="CA2187" i="1" s="1"/>
  <c r="CB2187" i="1" s="1"/>
  <c r="BW2184" i="1"/>
  <c r="CA2184" i="1" s="1"/>
  <c r="BW2181" i="1"/>
  <c r="CA2181" i="1" s="1"/>
  <c r="CB2180" i="1"/>
  <c r="BW2180" i="1"/>
  <c r="CA2180" i="1" s="1"/>
  <c r="BW2175" i="1"/>
  <c r="CA2175" i="1" s="1"/>
  <c r="BW2173" i="1"/>
  <c r="CA2173" i="1" s="1"/>
  <c r="CB2173" i="1" s="1"/>
  <c r="BW2172" i="1"/>
  <c r="CA2172" i="1" s="1"/>
  <c r="CB2172" i="1" s="1"/>
  <c r="BX2171" i="1"/>
  <c r="BX2170" i="1" s="1"/>
  <c r="BV2171" i="1"/>
  <c r="BV2170" i="1" s="1"/>
  <c r="BU2171" i="1"/>
  <c r="BU2170" i="1" s="1"/>
  <c r="BT2171" i="1"/>
  <c r="BT2170" i="1" s="1"/>
  <c r="BW2169" i="1"/>
  <c r="CA2169" i="1" s="1"/>
  <c r="CB2169" i="1" s="1"/>
  <c r="BX2168" i="1"/>
  <c r="BX2167" i="1" s="1"/>
  <c r="BV2168" i="1"/>
  <c r="BV2167" i="1" s="1"/>
  <c r="BU2168" i="1"/>
  <c r="BU2167" i="1" s="1"/>
  <c r="BT2168" i="1"/>
  <c r="BT2167" i="1" s="1"/>
  <c r="BW2166" i="1"/>
  <c r="CA2166" i="1" s="1"/>
  <c r="CB2166" i="1" s="1"/>
  <c r="BW2165" i="1"/>
  <c r="CA2165" i="1" s="1"/>
  <c r="CB2165" i="1" s="1"/>
  <c r="BW2164" i="1"/>
  <c r="CA2164" i="1" s="1"/>
  <c r="CB2164" i="1" s="1"/>
  <c r="BX2163" i="1"/>
  <c r="BX2155" i="1" s="1"/>
  <c r="BV2163" i="1"/>
  <c r="BV2155" i="1" s="1"/>
  <c r="BU2163" i="1"/>
  <c r="BU2155" i="1" s="1"/>
  <c r="BT2163" i="1"/>
  <c r="BT2155" i="1" s="1"/>
  <c r="BW2162" i="1"/>
  <c r="CA2162" i="1" s="1"/>
  <c r="CB2162" i="1" s="1"/>
  <c r="BW2161" i="1"/>
  <c r="CA2161" i="1" s="1"/>
  <c r="CB2161" i="1" s="1"/>
  <c r="BW2160" i="1"/>
  <c r="CA2160" i="1" s="1"/>
  <c r="CB2160" i="1" s="1"/>
  <c r="BW2159" i="1"/>
  <c r="CA2159" i="1" s="1"/>
  <c r="CB2159" i="1" s="1"/>
  <c r="BW2158" i="1"/>
  <c r="CA2158" i="1" s="1"/>
  <c r="CB2158" i="1" s="1"/>
  <c r="BW2157" i="1"/>
  <c r="CA2157" i="1" s="1"/>
  <c r="CB2157" i="1" s="1"/>
  <c r="BW2156" i="1"/>
  <c r="CA2156" i="1" s="1"/>
  <c r="CB2156" i="1" s="1"/>
  <c r="BW2154" i="1"/>
  <c r="CA2154" i="1" s="1"/>
  <c r="CB2154" i="1" s="1"/>
  <c r="BX2153" i="1"/>
  <c r="BV2153" i="1"/>
  <c r="BU2153" i="1"/>
  <c r="BT2153" i="1"/>
  <c r="BW2152" i="1"/>
  <c r="BW2151" i="1"/>
  <c r="CA2151" i="1" s="1"/>
  <c r="CB2151" i="1" s="1"/>
  <c r="BW2150" i="1"/>
  <c r="CA2150" i="1" s="1"/>
  <c r="CB2150" i="1" s="1"/>
  <c r="BW2149" i="1"/>
  <c r="CA2149" i="1" s="1"/>
  <c r="CB2149" i="1" s="1"/>
  <c r="BW2148" i="1"/>
  <c r="CA2148" i="1" s="1"/>
  <c r="CB2148" i="1" s="1"/>
  <c r="BX2147" i="1"/>
  <c r="BX2145" i="1" s="1"/>
  <c r="BV2147" i="1"/>
  <c r="BV2145" i="1" s="1"/>
  <c r="BU2147" i="1"/>
  <c r="BU2145" i="1" s="1"/>
  <c r="BT2147" i="1"/>
  <c r="BT2145" i="1" s="1"/>
  <c r="BW2146" i="1"/>
  <c r="CA2146" i="1" s="1"/>
  <c r="CB2146" i="1" s="1"/>
  <c r="BW2143" i="1"/>
  <c r="CA2143" i="1" s="1"/>
  <c r="BW2140" i="1"/>
  <c r="CA2140" i="1" s="1"/>
  <c r="CB2139" i="1"/>
  <c r="BW2139" i="1"/>
  <c r="CA2139" i="1" s="1"/>
  <c r="BW2134" i="1"/>
  <c r="CA2134" i="1" s="1"/>
  <c r="BW2132" i="1"/>
  <c r="CA2132" i="1" s="1"/>
  <c r="CB2132" i="1" s="1"/>
  <c r="BW2131" i="1"/>
  <c r="BX2130" i="1"/>
  <c r="BX2129" i="1" s="1"/>
  <c r="BV2130" i="1"/>
  <c r="BV2129" i="1" s="1"/>
  <c r="BU2130" i="1"/>
  <c r="BU2129" i="1" s="1"/>
  <c r="BT2130" i="1"/>
  <c r="BT2129" i="1" s="1"/>
  <c r="BW2128" i="1"/>
  <c r="CA2128" i="1" s="1"/>
  <c r="CB2128" i="1" s="1"/>
  <c r="BX2127" i="1"/>
  <c r="BX2126" i="1" s="1"/>
  <c r="BV2127" i="1"/>
  <c r="BV2126" i="1" s="1"/>
  <c r="BU2127" i="1"/>
  <c r="BU2126" i="1" s="1"/>
  <c r="BT2127" i="1"/>
  <c r="BT2126" i="1" s="1"/>
  <c r="BW2125" i="1"/>
  <c r="CA2125" i="1" s="1"/>
  <c r="CB2125" i="1" s="1"/>
  <c r="BW2124" i="1"/>
  <c r="CA2124" i="1" s="1"/>
  <c r="CB2124" i="1" s="1"/>
  <c r="BW2123" i="1"/>
  <c r="CA2123" i="1" s="1"/>
  <c r="CB2123" i="1" s="1"/>
  <c r="BX2122" i="1"/>
  <c r="BX2113" i="1" s="1"/>
  <c r="BV2122" i="1"/>
  <c r="BV2113" i="1" s="1"/>
  <c r="BU2122" i="1"/>
  <c r="BU2113" i="1" s="1"/>
  <c r="BT2122" i="1"/>
  <c r="BT2113" i="1" s="1"/>
  <c r="CB2121" i="1"/>
  <c r="BW2121" i="1"/>
  <c r="CA2121" i="1" s="1"/>
  <c r="BW2120" i="1"/>
  <c r="CA2120" i="1" s="1"/>
  <c r="CB2120" i="1" s="1"/>
  <c r="BW2119" i="1"/>
  <c r="BW2118" i="1"/>
  <c r="CA2118" i="1" s="1"/>
  <c r="CB2118" i="1" s="1"/>
  <c r="BW2117" i="1"/>
  <c r="CA2117" i="1" s="1"/>
  <c r="CB2117" i="1" s="1"/>
  <c r="BW2116" i="1"/>
  <c r="CA2116" i="1" s="1"/>
  <c r="CB2116" i="1" s="1"/>
  <c r="BW2115" i="1"/>
  <c r="CA2115" i="1" s="1"/>
  <c r="CB2115" i="1" s="1"/>
  <c r="BW2114" i="1"/>
  <c r="CA2114" i="1" s="1"/>
  <c r="CB2114" i="1" s="1"/>
  <c r="BW2112" i="1"/>
  <c r="CA2112" i="1" s="1"/>
  <c r="CB2112" i="1" s="1"/>
  <c r="BX2111" i="1"/>
  <c r="BV2111" i="1"/>
  <c r="BU2111" i="1"/>
  <c r="BT2111" i="1"/>
  <c r="BW2110" i="1"/>
  <c r="CA2110" i="1" s="1"/>
  <c r="CB2110" i="1" s="1"/>
  <c r="BW2109" i="1"/>
  <c r="CA2109" i="1" s="1"/>
  <c r="CB2109" i="1" s="1"/>
  <c r="BW2108" i="1"/>
  <c r="CA2108" i="1" s="1"/>
  <c r="CB2108" i="1" s="1"/>
  <c r="BW2107" i="1"/>
  <c r="CA2107" i="1" s="1"/>
  <c r="CB2107" i="1" s="1"/>
  <c r="BW2106" i="1"/>
  <c r="CA2106" i="1" s="1"/>
  <c r="CB2106" i="1" s="1"/>
  <c r="BX2105" i="1"/>
  <c r="BX2103" i="1" s="1"/>
  <c r="BV2105" i="1"/>
  <c r="BV2103" i="1" s="1"/>
  <c r="BU2105" i="1"/>
  <c r="BT2105" i="1"/>
  <c r="BT2103" i="1" s="1"/>
  <c r="BW2104" i="1"/>
  <c r="CA2104" i="1" s="1"/>
  <c r="CB2104" i="1" s="1"/>
  <c r="BW2101" i="1"/>
  <c r="CA2101" i="1" s="1"/>
  <c r="BW2098" i="1"/>
  <c r="CA2098" i="1" s="1"/>
  <c r="CB2097" i="1"/>
  <c r="BW2097" i="1"/>
  <c r="CA2097" i="1" s="1"/>
  <c r="BW2092" i="1"/>
  <c r="CA2092" i="1" s="1"/>
  <c r="BW2090" i="1"/>
  <c r="CA2090" i="1" s="1"/>
  <c r="CB2090" i="1" s="1"/>
  <c r="BW2089" i="1"/>
  <c r="CA2089" i="1" s="1"/>
  <c r="CB2089" i="1" s="1"/>
  <c r="BX2088" i="1"/>
  <c r="BX2087" i="1" s="1"/>
  <c r="BV2088" i="1"/>
  <c r="BV2087" i="1" s="1"/>
  <c r="BU2088" i="1"/>
  <c r="BT2088" i="1"/>
  <c r="BT2087" i="1" s="1"/>
  <c r="BW2086" i="1"/>
  <c r="CA2086" i="1" s="1"/>
  <c r="CB2086" i="1" s="1"/>
  <c r="BX2085" i="1"/>
  <c r="BX2084" i="1" s="1"/>
  <c r="BV2085" i="1"/>
  <c r="BV2084" i="1" s="1"/>
  <c r="BU2085" i="1"/>
  <c r="BT2085" i="1"/>
  <c r="BT2084" i="1" s="1"/>
  <c r="BW2083" i="1"/>
  <c r="CA2083" i="1" s="1"/>
  <c r="CB2083" i="1" s="1"/>
  <c r="BW2082" i="1"/>
  <c r="CA2082" i="1" s="1"/>
  <c r="CB2082" i="1" s="1"/>
  <c r="BW2081" i="1"/>
  <c r="CA2081" i="1" s="1"/>
  <c r="CB2081" i="1" s="1"/>
  <c r="BX2080" i="1"/>
  <c r="BX2073" i="1" s="1"/>
  <c r="BV2080" i="1"/>
  <c r="BV2073" i="1" s="1"/>
  <c r="BU2080" i="1"/>
  <c r="BU2073" i="1" s="1"/>
  <c r="BT2080" i="1"/>
  <c r="BT2073" i="1" s="1"/>
  <c r="BW2079" i="1"/>
  <c r="CA2079" i="1" s="1"/>
  <c r="CB2079" i="1" s="1"/>
  <c r="BW2078" i="1"/>
  <c r="BW2077" i="1"/>
  <c r="CA2077" i="1" s="1"/>
  <c r="CB2077" i="1" s="1"/>
  <c r="BW2076" i="1"/>
  <c r="CA2076" i="1" s="1"/>
  <c r="CB2076" i="1" s="1"/>
  <c r="BW2075" i="1"/>
  <c r="CA2075" i="1" s="1"/>
  <c r="CB2075" i="1" s="1"/>
  <c r="BW2074" i="1"/>
  <c r="CA2074" i="1" s="1"/>
  <c r="CB2074" i="1" s="1"/>
  <c r="BW2072" i="1"/>
  <c r="CA2072" i="1" s="1"/>
  <c r="CB2072" i="1" s="1"/>
  <c r="BX2071" i="1"/>
  <c r="BV2071" i="1"/>
  <c r="BU2071" i="1"/>
  <c r="BT2071" i="1"/>
  <c r="BW2070" i="1"/>
  <c r="CA2070" i="1" s="1"/>
  <c r="CB2070" i="1" s="1"/>
  <c r="BW2069" i="1"/>
  <c r="CA2069" i="1" s="1"/>
  <c r="CB2069" i="1" s="1"/>
  <c r="BW2068" i="1"/>
  <c r="CA2068" i="1" s="1"/>
  <c r="CB2068" i="1" s="1"/>
  <c r="BW2067" i="1"/>
  <c r="CA2067" i="1" s="1"/>
  <c r="CB2067" i="1" s="1"/>
  <c r="BW2066" i="1"/>
  <c r="CA2066" i="1" s="1"/>
  <c r="CB2066" i="1" s="1"/>
  <c r="BX2065" i="1"/>
  <c r="BX2063" i="1" s="1"/>
  <c r="BV2065" i="1"/>
  <c r="BV2063" i="1" s="1"/>
  <c r="BU2065" i="1"/>
  <c r="BT2065" i="1"/>
  <c r="BT2063" i="1" s="1"/>
  <c r="BW2064" i="1"/>
  <c r="CA2064" i="1" s="1"/>
  <c r="CB2064" i="1" s="1"/>
  <c r="BW2061" i="1"/>
  <c r="CA2061" i="1" s="1"/>
  <c r="BW2058" i="1"/>
  <c r="CA2058" i="1" s="1"/>
  <c r="CB2057" i="1"/>
  <c r="BW2057" i="1"/>
  <c r="CA2057" i="1" s="1"/>
  <c r="BW2052" i="1"/>
  <c r="CA2052" i="1" s="1"/>
  <c r="BW2050" i="1"/>
  <c r="CA2050" i="1" s="1"/>
  <c r="CB2050" i="1" s="1"/>
  <c r="BW2049" i="1"/>
  <c r="CA2049" i="1" s="1"/>
  <c r="CB2049" i="1" s="1"/>
  <c r="BX2048" i="1"/>
  <c r="BX2047" i="1" s="1"/>
  <c r="BV2048" i="1"/>
  <c r="BV2047" i="1" s="1"/>
  <c r="BU2048" i="1"/>
  <c r="BU2047" i="1" s="1"/>
  <c r="BT2048" i="1"/>
  <c r="BT2047" i="1" s="1"/>
  <c r="BW2046" i="1"/>
  <c r="CA2046" i="1" s="1"/>
  <c r="CB2046" i="1" s="1"/>
  <c r="BX2045" i="1"/>
  <c r="BX2044" i="1" s="1"/>
  <c r="BV2045" i="1"/>
  <c r="BV2044" i="1" s="1"/>
  <c r="BU2045" i="1"/>
  <c r="BU2044" i="1" s="1"/>
  <c r="BT2045" i="1"/>
  <c r="BT2044" i="1" s="1"/>
  <c r="BW2043" i="1"/>
  <c r="CA2043" i="1" s="1"/>
  <c r="CB2043" i="1" s="1"/>
  <c r="BW2042" i="1"/>
  <c r="CA2042" i="1" s="1"/>
  <c r="CB2042" i="1" s="1"/>
  <c r="BX2041" i="1"/>
  <c r="BX2033" i="1" s="1"/>
  <c r="BV2041" i="1"/>
  <c r="BV2033" i="1" s="1"/>
  <c r="BU2041" i="1"/>
  <c r="BU2033" i="1" s="1"/>
  <c r="BT2041" i="1"/>
  <c r="BT2033" i="1" s="1"/>
  <c r="CB2040" i="1"/>
  <c r="BW2040" i="1"/>
  <c r="CA2040" i="1" s="1"/>
  <c r="BW2039" i="1"/>
  <c r="CA2039" i="1" s="1"/>
  <c r="CB2039" i="1" s="1"/>
  <c r="BW2038" i="1"/>
  <c r="CA2038" i="1" s="1"/>
  <c r="CB2038" i="1" s="1"/>
  <c r="BW2037" i="1"/>
  <c r="CA2037" i="1" s="1"/>
  <c r="CB2037" i="1" s="1"/>
  <c r="BW2036" i="1"/>
  <c r="CA2036" i="1" s="1"/>
  <c r="CB2036" i="1" s="1"/>
  <c r="BW2035" i="1"/>
  <c r="CB2034" i="1"/>
  <c r="BW2034" i="1"/>
  <c r="CA2034" i="1" s="1"/>
  <c r="BW2032" i="1"/>
  <c r="CA2032" i="1" s="1"/>
  <c r="CB2032" i="1" s="1"/>
  <c r="BX2031" i="1"/>
  <c r="BV2031" i="1"/>
  <c r="BU2031" i="1"/>
  <c r="BT2031" i="1"/>
  <c r="BW2030" i="1"/>
  <c r="CA2030" i="1" s="1"/>
  <c r="CB2030" i="1" s="1"/>
  <c r="BW2029" i="1"/>
  <c r="CA2029" i="1" s="1"/>
  <c r="CB2029" i="1" s="1"/>
  <c r="BW2028" i="1"/>
  <c r="CA2028" i="1" s="1"/>
  <c r="CB2028" i="1" s="1"/>
  <c r="BW2027" i="1"/>
  <c r="CA2027" i="1" s="1"/>
  <c r="CB2027" i="1" s="1"/>
  <c r="BW2026" i="1"/>
  <c r="CA2026" i="1" s="1"/>
  <c r="CB2026" i="1" s="1"/>
  <c r="BX2025" i="1"/>
  <c r="BX2023" i="1" s="1"/>
  <c r="BV2025" i="1"/>
  <c r="BV2023" i="1" s="1"/>
  <c r="BU2025" i="1"/>
  <c r="BU2023" i="1" s="1"/>
  <c r="BT2025" i="1"/>
  <c r="BT2023" i="1" s="1"/>
  <c r="BW2024" i="1"/>
  <c r="BW2021" i="1"/>
  <c r="CA2021" i="1" s="1"/>
  <c r="BW2018" i="1"/>
  <c r="CA2018" i="1" s="1"/>
  <c r="CB2017" i="1"/>
  <c r="BW2017" i="1"/>
  <c r="CA2017" i="1" s="1"/>
  <c r="BW2012" i="1"/>
  <c r="CA2012" i="1" s="1"/>
  <c r="BW2010" i="1"/>
  <c r="BW2009" i="1"/>
  <c r="CA2009" i="1" s="1"/>
  <c r="CB2009" i="1" s="1"/>
  <c r="BX2008" i="1"/>
  <c r="BX2007" i="1" s="1"/>
  <c r="BV2008" i="1"/>
  <c r="BV2007" i="1" s="1"/>
  <c r="BU2008" i="1"/>
  <c r="BU2007" i="1" s="1"/>
  <c r="BT2008" i="1"/>
  <c r="BT2007" i="1" s="1"/>
  <c r="BW2006" i="1"/>
  <c r="CA2006" i="1" s="1"/>
  <c r="CB2006" i="1" s="1"/>
  <c r="BX2005" i="1"/>
  <c r="BX2004" i="1" s="1"/>
  <c r="BV2005" i="1"/>
  <c r="BV2004" i="1" s="1"/>
  <c r="BU2005" i="1"/>
  <c r="BU2004" i="1" s="1"/>
  <c r="BT2005" i="1"/>
  <c r="BT2004" i="1" s="1"/>
  <c r="BW2003" i="1"/>
  <c r="CA2003" i="1" s="1"/>
  <c r="CB2003" i="1" s="1"/>
  <c r="BW2002" i="1"/>
  <c r="BW2001" i="1"/>
  <c r="CA2001" i="1" s="1"/>
  <c r="CB2001" i="1" s="1"/>
  <c r="BX2000" i="1"/>
  <c r="BX1992" i="1" s="1"/>
  <c r="BV2000" i="1"/>
  <c r="BV1992" i="1" s="1"/>
  <c r="BU2000" i="1"/>
  <c r="BU1992" i="1" s="1"/>
  <c r="BT2000" i="1"/>
  <c r="BT1992" i="1" s="1"/>
  <c r="CB1999" i="1"/>
  <c r="BW1999" i="1"/>
  <c r="CA1999" i="1" s="1"/>
  <c r="BW1998" i="1"/>
  <c r="CA1998" i="1" s="1"/>
  <c r="CB1998" i="1" s="1"/>
  <c r="BW1997" i="1"/>
  <c r="CA1997" i="1" s="1"/>
  <c r="CB1997" i="1" s="1"/>
  <c r="BW1996" i="1"/>
  <c r="CA1996" i="1" s="1"/>
  <c r="CB1996" i="1" s="1"/>
  <c r="BW1995" i="1"/>
  <c r="CA1995" i="1" s="1"/>
  <c r="CB1995" i="1" s="1"/>
  <c r="BW1994" i="1"/>
  <c r="CA1994" i="1" s="1"/>
  <c r="CB1994" i="1" s="1"/>
  <c r="BW1993" i="1"/>
  <c r="CA1993" i="1" s="1"/>
  <c r="CB1993" i="1" s="1"/>
  <c r="BW1991" i="1"/>
  <c r="BX1990" i="1"/>
  <c r="BV1990" i="1"/>
  <c r="BU1990" i="1"/>
  <c r="BT1990" i="1"/>
  <c r="BW1989" i="1"/>
  <c r="CA1989" i="1" s="1"/>
  <c r="CB1989" i="1" s="1"/>
  <c r="CB1988" i="1"/>
  <c r="BW1988" i="1"/>
  <c r="CA1988" i="1" s="1"/>
  <c r="BW1987" i="1"/>
  <c r="CA1987" i="1" s="1"/>
  <c r="CB1987" i="1" s="1"/>
  <c r="BW1986" i="1"/>
  <c r="CA1986" i="1" s="1"/>
  <c r="CB1986" i="1" s="1"/>
  <c r="BW1985" i="1"/>
  <c r="CA1985" i="1" s="1"/>
  <c r="CB1985" i="1" s="1"/>
  <c r="BX1984" i="1"/>
  <c r="BX1982" i="1" s="1"/>
  <c r="BV1984" i="1"/>
  <c r="BV1982" i="1" s="1"/>
  <c r="BU1984" i="1"/>
  <c r="BT1984" i="1"/>
  <c r="BT1982" i="1" s="1"/>
  <c r="BW1983" i="1"/>
  <c r="CA1983" i="1" s="1"/>
  <c r="CB1983" i="1" s="1"/>
  <c r="BW1980" i="1"/>
  <c r="CA1980" i="1" s="1"/>
  <c r="BW1977" i="1"/>
  <c r="CA1977" i="1" s="1"/>
  <c r="CB1976" i="1"/>
  <c r="BW1976" i="1"/>
  <c r="CA1976" i="1" s="1"/>
  <c r="BW1971" i="1"/>
  <c r="CA1971" i="1" s="1"/>
  <c r="BW1969" i="1"/>
  <c r="CA1969" i="1" s="1"/>
  <c r="CB1969" i="1" s="1"/>
  <c r="BW1968" i="1"/>
  <c r="CA1968" i="1" s="1"/>
  <c r="CB1968" i="1" s="1"/>
  <c r="BX1967" i="1"/>
  <c r="BX1966" i="1" s="1"/>
  <c r="BV1967" i="1"/>
  <c r="BV1966" i="1" s="1"/>
  <c r="BU1967" i="1"/>
  <c r="BT1967" i="1"/>
  <c r="BT1966" i="1" s="1"/>
  <c r="BW1965" i="1"/>
  <c r="CA1965" i="1" s="1"/>
  <c r="CB1965" i="1" s="1"/>
  <c r="BX1964" i="1"/>
  <c r="BX1963" i="1" s="1"/>
  <c r="BV1964" i="1"/>
  <c r="BV1963" i="1" s="1"/>
  <c r="BU1964" i="1"/>
  <c r="BT1964" i="1"/>
  <c r="BT1963" i="1" s="1"/>
  <c r="BW1962" i="1"/>
  <c r="CA1962" i="1" s="1"/>
  <c r="CB1962" i="1" s="1"/>
  <c r="BW1961" i="1"/>
  <c r="CA1961" i="1" s="1"/>
  <c r="CB1961" i="1" s="1"/>
  <c r="BW1960" i="1"/>
  <c r="CA1960" i="1" s="1"/>
  <c r="CB1960" i="1" s="1"/>
  <c r="BX1959" i="1"/>
  <c r="BX1950" i="1" s="1"/>
  <c r="BV1959" i="1"/>
  <c r="BV1950" i="1" s="1"/>
  <c r="BU1959" i="1"/>
  <c r="BU1950" i="1" s="1"/>
  <c r="BT1959" i="1"/>
  <c r="BT1950" i="1" s="1"/>
  <c r="CB1958" i="1"/>
  <c r="BW1958" i="1"/>
  <c r="BW1957" i="1"/>
  <c r="CA1957" i="1" s="1"/>
  <c r="CB1957" i="1" s="1"/>
  <c r="BW1956" i="1"/>
  <c r="CA1956" i="1" s="1"/>
  <c r="CB1956" i="1" s="1"/>
  <c r="BW1955" i="1"/>
  <c r="CA1955" i="1" s="1"/>
  <c r="CB1955" i="1" s="1"/>
  <c r="BW1954" i="1"/>
  <c r="CA1954" i="1" s="1"/>
  <c r="CB1954" i="1" s="1"/>
  <c r="BW1953" i="1"/>
  <c r="CA1953" i="1" s="1"/>
  <c r="CB1953" i="1" s="1"/>
  <c r="BW1952" i="1"/>
  <c r="BW1951" i="1"/>
  <c r="CA1951" i="1" s="1"/>
  <c r="CB1951" i="1" s="1"/>
  <c r="BW1949" i="1"/>
  <c r="BX1948" i="1"/>
  <c r="BV1948" i="1"/>
  <c r="BU1948" i="1"/>
  <c r="BT1948" i="1"/>
  <c r="BW1947" i="1"/>
  <c r="CA1947" i="1" s="1"/>
  <c r="CB1947" i="1" s="1"/>
  <c r="CB1946" i="1"/>
  <c r="BW1946" i="1"/>
  <c r="BW1945" i="1"/>
  <c r="CA1945" i="1" s="1"/>
  <c r="CB1945" i="1" s="1"/>
  <c r="BW1944" i="1"/>
  <c r="CA1944" i="1" s="1"/>
  <c r="CB1944" i="1" s="1"/>
  <c r="BW1943" i="1"/>
  <c r="CA1943" i="1" s="1"/>
  <c r="CB1943" i="1" s="1"/>
  <c r="BX1942" i="1"/>
  <c r="BX1940" i="1" s="1"/>
  <c r="BV1942" i="1"/>
  <c r="BV1940" i="1" s="1"/>
  <c r="BU1942" i="1"/>
  <c r="BU1940" i="1" s="1"/>
  <c r="BT1942" i="1"/>
  <c r="BT1940" i="1" s="1"/>
  <c r="BW1941" i="1"/>
  <c r="CA1941" i="1" s="1"/>
  <c r="CB1941" i="1" s="1"/>
  <c r="BW1938" i="1"/>
  <c r="CA1938" i="1" s="1"/>
  <c r="BW1935" i="1"/>
  <c r="CA1935" i="1" s="1"/>
  <c r="CB1934" i="1"/>
  <c r="BW1934" i="1"/>
  <c r="CA1934" i="1" s="1"/>
  <c r="BW1929" i="1"/>
  <c r="CA1929" i="1" s="1"/>
  <c r="BW1927" i="1"/>
  <c r="CA1927" i="1" s="1"/>
  <c r="CB1927" i="1" s="1"/>
  <c r="BW1926" i="1"/>
  <c r="BX1925" i="1"/>
  <c r="BX1924" i="1" s="1"/>
  <c r="BV1925" i="1"/>
  <c r="BU1925" i="1"/>
  <c r="BU1924" i="1" s="1"/>
  <c r="BT1925" i="1"/>
  <c r="BT1924" i="1" s="1"/>
  <c r="BW1923" i="1"/>
  <c r="CA1923" i="1" s="1"/>
  <c r="CB1923" i="1" s="1"/>
  <c r="BX1922" i="1"/>
  <c r="BX1921" i="1" s="1"/>
  <c r="BV1922" i="1"/>
  <c r="BV1921" i="1" s="1"/>
  <c r="BU1922" i="1"/>
  <c r="BT1922" i="1"/>
  <c r="BT1921" i="1" s="1"/>
  <c r="BW1920" i="1"/>
  <c r="CA1920" i="1" s="1"/>
  <c r="CB1920" i="1" s="1"/>
  <c r="BW1919" i="1"/>
  <c r="BW1918" i="1"/>
  <c r="CA1918" i="1" s="1"/>
  <c r="CB1918" i="1" s="1"/>
  <c r="BX1917" i="1"/>
  <c r="BX1910" i="1" s="1"/>
  <c r="BV1917" i="1"/>
  <c r="BV1910" i="1" s="1"/>
  <c r="BU1917" i="1"/>
  <c r="BU1910" i="1" s="1"/>
  <c r="BT1917" i="1"/>
  <c r="BT1910" i="1" s="1"/>
  <c r="BW1916" i="1"/>
  <c r="CA1916" i="1" s="1"/>
  <c r="CB1916" i="1" s="1"/>
  <c r="BW1915" i="1"/>
  <c r="CA1915" i="1" s="1"/>
  <c r="CB1915" i="1" s="1"/>
  <c r="BW1914" i="1"/>
  <c r="CA1914" i="1" s="1"/>
  <c r="CB1914" i="1" s="1"/>
  <c r="BW1913" i="1"/>
  <c r="CA1913" i="1" s="1"/>
  <c r="CB1913" i="1" s="1"/>
  <c r="BW1912" i="1"/>
  <c r="BW1911" i="1"/>
  <c r="CA1911" i="1" s="1"/>
  <c r="CB1911" i="1" s="1"/>
  <c r="BW1909" i="1"/>
  <c r="BW1908" i="1" s="1"/>
  <c r="BX1908" i="1"/>
  <c r="BV1908" i="1"/>
  <c r="BU1908" i="1"/>
  <c r="BT1908" i="1"/>
  <c r="BW1907" i="1"/>
  <c r="CA1907" i="1" s="1"/>
  <c r="CB1907" i="1" s="1"/>
  <c r="CB1906" i="1"/>
  <c r="BW1906" i="1"/>
  <c r="CA1906" i="1" s="1"/>
  <c r="BW1905" i="1"/>
  <c r="CA1905" i="1" s="1"/>
  <c r="CB1905" i="1" s="1"/>
  <c r="BW1904" i="1"/>
  <c r="BW1903" i="1"/>
  <c r="CA1903" i="1" s="1"/>
  <c r="CB1903" i="1" s="1"/>
  <c r="BX1902" i="1"/>
  <c r="BX1900" i="1" s="1"/>
  <c r="BV1902" i="1"/>
  <c r="BV1900" i="1" s="1"/>
  <c r="BU1902" i="1"/>
  <c r="BU1900" i="1" s="1"/>
  <c r="BT1902" i="1"/>
  <c r="BT1900" i="1" s="1"/>
  <c r="BW1901" i="1"/>
  <c r="CA1901" i="1" s="1"/>
  <c r="CB1901" i="1" s="1"/>
  <c r="BW1898" i="1"/>
  <c r="CA1898" i="1" s="1"/>
  <c r="BW1895" i="1"/>
  <c r="CA1895" i="1" s="1"/>
  <c r="CB1894" i="1"/>
  <c r="BW1894" i="1"/>
  <c r="CA1894" i="1" s="1"/>
  <c r="BW1889" i="1"/>
  <c r="CA1889" i="1" s="1"/>
  <c r="BW1887" i="1"/>
  <c r="BW1886" i="1"/>
  <c r="CA1886" i="1" s="1"/>
  <c r="CB1886" i="1" s="1"/>
  <c r="BX1885" i="1"/>
  <c r="BX1884" i="1" s="1"/>
  <c r="BV1885" i="1"/>
  <c r="BV1884" i="1" s="1"/>
  <c r="BU1885" i="1"/>
  <c r="BU1884" i="1" s="1"/>
  <c r="BT1885" i="1"/>
  <c r="BT1884" i="1" s="1"/>
  <c r="CB1883" i="1"/>
  <c r="BW1883" i="1"/>
  <c r="BX1882" i="1"/>
  <c r="BX1881" i="1" s="1"/>
  <c r="BV1882" i="1"/>
  <c r="BV1881" i="1" s="1"/>
  <c r="BU1882" i="1"/>
  <c r="BU1881" i="1" s="1"/>
  <c r="CB1881" i="1" s="1"/>
  <c r="BT1882" i="1"/>
  <c r="BT1881" i="1" s="1"/>
  <c r="BW1880" i="1"/>
  <c r="CA1880" i="1" s="1"/>
  <c r="CB1880" i="1" s="1"/>
  <c r="BW1879" i="1"/>
  <c r="BW1878" i="1"/>
  <c r="CA1878" i="1" s="1"/>
  <c r="CB1878" i="1" s="1"/>
  <c r="BX1877" i="1"/>
  <c r="BX1869" i="1" s="1"/>
  <c r="BV1877" i="1"/>
  <c r="BV1869" i="1" s="1"/>
  <c r="BU1877" i="1"/>
  <c r="BU1869" i="1" s="1"/>
  <c r="BT1877" i="1"/>
  <c r="BT1869" i="1" s="1"/>
  <c r="CB1876" i="1"/>
  <c r="BW1876" i="1"/>
  <c r="CA1876" i="1" s="1"/>
  <c r="BW1875" i="1"/>
  <c r="CA1875" i="1" s="1"/>
  <c r="CB1875" i="1" s="1"/>
  <c r="BW1874" i="1"/>
  <c r="BW1873" i="1"/>
  <c r="CA1873" i="1" s="1"/>
  <c r="CB1873" i="1" s="1"/>
  <c r="BW1872" i="1"/>
  <c r="CA1872" i="1" s="1"/>
  <c r="CB1872" i="1" s="1"/>
  <c r="BW1871" i="1"/>
  <c r="CA1871" i="1" s="1"/>
  <c r="CB1871" i="1" s="1"/>
  <c r="BW1870" i="1"/>
  <c r="CA1870" i="1" s="1"/>
  <c r="CB1870" i="1" s="1"/>
  <c r="BW1868" i="1"/>
  <c r="BX1867" i="1"/>
  <c r="BV1867" i="1"/>
  <c r="BU1867" i="1"/>
  <c r="BT1867" i="1"/>
  <c r="BW1866" i="1"/>
  <c r="CA1866" i="1" s="1"/>
  <c r="CB1866" i="1" s="1"/>
  <c r="BW1865" i="1"/>
  <c r="CA1865" i="1" s="1"/>
  <c r="CB1865" i="1" s="1"/>
  <c r="BW1864" i="1"/>
  <c r="CA1864" i="1" s="1"/>
  <c r="CB1864" i="1" s="1"/>
  <c r="BW1863" i="1"/>
  <c r="CA1863" i="1" s="1"/>
  <c r="CB1863" i="1" s="1"/>
  <c r="BX1862" i="1"/>
  <c r="BX1860" i="1" s="1"/>
  <c r="BV1862" i="1"/>
  <c r="BV1860" i="1" s="1"/>
  <c r="BU1862" i="1"/>
  <c r="BT1862" i="1"/>
  <c r="BT1860" i="1" s="1"/>
  <c r="BW1861" i="1"/>
  <c r="CA1861" i="1" s="1"/>
  <c r="CB1861" i="1" s="1"/>
  <c r="BW1858" i="1"/>
  <c r="CA1858" i="1" s="1"/>
  <c r="BW1855" i="1"/>
  <c r="CA1855" i="1" s="1"/>
  <c r="CB1854" i="1"/>
  <c r="BW1854" i="1"/>
  <c r="CA1854" i="1" s="1"/>
  <c r="BW1849" i="1"/>
  <c r="CA1849" i="1" s="1"/>
  <c r="BW1847" i="1"/>
  <c r="CA1847" i="1" s="1"/>
  <c r="CB1847" i="1" s="1"/>
  <c r="BW1846" i="1"/>
  <c r="CA1846" i="1" s="1"/>
  <c r="CB1846" i="1" s="1"/>
  <c r="BX1845" i="1"/>
  <c r="BX1844" i="1" s="1"/>
  <c r="BV1845" i="1"/>
  <c r="BV1844" i="1" s="1"/>
  <c r="BU1845" i="1"/>
  <c r="BU1844" i="1" s="1"/>
  <c r="BT1845" i="1"/>
  <c r="BT1844" i="1" s="1"/>
  <c r="BW1843" i="1"/>
  <c r="CA1843" i="1" s="1"/>
  <c r="CB1843" i="1" s="1"/>
  <c r="BX1842" i="1"/>
  <c r="BX1841" i="1" s="1"/>
  <c r="BV1842" i="1"/>
  <c r="BU1842" i="1"/>
  <c r="BU1841" i="1" s="1"/>
  <c r="BT1842" i="1"/>
  <c r="BT1841" i="1" s="1"/>
  <c r="BW1840" i="1"/>
  <c r="CA1840" i="1" s="1"/>
  <c r="CB1840" i="1" s="1"/>
  <c r="BW1839" i="1"/>
  <c r="CA1839" i="1" s="1"/>
  <c r="CB1839" i="1" s="1"/>
  <c r="BW1838" i="1"/>
  <c r="CA1838" i="1" s="1"/>
  <c r="CB1838" i="1" s="1"/>
  <c r="BX1837" i="1"/>
  <c r="BX1830" i="1" s="1"/>
  <c r="BV1837" i="1"/>
  <c r="BV1830" i="1" s="1"/>
  <c r="BU1837" i="1"/>
  <c r="BU1830" i="1" s="1"/>
  <c r="BT1837" i="1"/>
  <c r="BT1830" i="1" s="1"/>
  <c r="BW1836" i="1"/>
  <c r="CA1836" i="1" s="1"/>
  <c r="CB1836" i="1" s="1"/>
  <c r="BW1835" i="1"/>
  <c r="CA1835" i="1" s="1"/>
  <c r="CB1835" i="1" s="1"/>
  <c r="BW1834" i="1"/>
  <c r="CA1834" i="1" s="1"/>
  <c r="CB1834" i="1" s="1"/>
  <c r="BW1833" i="1"/>
  <c r="CA1833" i="1" s="1"/>
  <c r="CB1833" i="1" s="1"/>
  <c r="BW1832" i="1"/>
  <c r="CA1832" i="1" s="1"/>
  <c r="CB1832" i="1" s="1"/>
  <c r="BW1831" i="1"/>
  <c r="CA1831" i="1" s="1"/>
  <c r="CB1831" i="1" s="1"/>
  <c r="BW1829" i="1"/>
  <c r="CA1829" i="1" s="1"/>
  <c r="CB1829" i="1" s="1"/>
  <c r="BX1828" i="1"/>
  <c r="BV1828" i="1"/>
  <c r="BU1828" i="1"/>
  <c r="BT1828" i="1"/>
  <c r="BW1827" i="1"/>
  <c r="CA1827" i="1" s="1"/>
  <c r="CB1827" i="1" s="1"/>
  <c r="BW1826" i="1"/>
  <c r="CA1826" i="1" s="1"/>
  <c r="CB1826" i="1" s="1"/>
  <c r="BW1825" i="1"/>
  <c r="CA1825" i="1" s="1"/>
  <c r="CB1825" i="1" s="1"/>
  <c r="BW1824" i="1"/>
  <c r="BW1823" i="1"/>
  <c r="CA1823" i="1" s="1"/>
  <c r="CB1823" i="1" s="1"/>
  <c r="BX1822" i="1"/>
  <c r="BX1820" i="1" s="1"/>
  <c r="BV1822" i="1"/>
  <c r="BV1820" i="1" s="1"/>
  <c r="BU1822" i="1"/>
  <c r="BU1820" i="1" s="1"/>
  <c r="BT1822" i="1"/>
  <c r="BT1820" i="1" s="1"/>
  <c r="BW1821" i="1"/>
  <c r="CA1821" i="1" s="1"/>
  <c r="CB1821" i="1" s="1"/>
  <c r="BW1818" i="1"/>
  <c r="CA1818" i="1" s="1"/>
  <c r="BW1815" i="1"/>
  <c r="CA1815" i="1" s="1"/>
  <c r="CB1814" i="1"/>
  <c r="BW1814" i="1"/>
  <c r="CA1814" i="1" s="1"/>
  <c r="BW1809" i="1"/>
  <c r="CA1809" i="1" s="1"/>
  <c r="BW1807" i="1"/>
  <c r="BW1806" i="1"/>
  <c r="CA1806" i="1" s="1"/>
  <c r="CB1806" i="1" s="1"/>
  <c r="BX1805" i="1"/>
  <c r="BX1804" i="1" s="1"/>
  <c r="BV1805" i="1"/>
  <c r="BV1804" i="1" s="1"/>
  <c r="BU1805" i="1"/>
  <c r="BU1804" i="1" s="1"/>
  <c r="BT1805" i="1"/>
  <c r="BT1804" i="1" s="1"/>
  <c r="BW1803" i="1"/>
  <c r="BX1802" i="1"/>
  <c r="BX1801" i="1" s="1"/>
  <c r="BV1802" i="1"/>
  <c r="BV1801" i="1" s="1"/>
  <c r="BU1802" i="1"/>
  <c r="BU1801" i="1" s="1"/>
  <c r="BT1802" i="1"/>
  <c r="BT1801" i="1" s="1"/>
  <c r="BW1800" i="1"/>
  <c r="CA1800" i="1" s="1"/>
  <c r="CB1800" i="1" s="1"/>
  <c r="BW1799" i="1"/>
  <c r="BX1798" i="1"/>
  <c r="BX1791" i="1" s="1"/>
  <c r="BV1798" i="1"/>
  <c r="BV1791" i="1" s="1"/>
  <c r="BU1798" i="1"/>
  <c r="BU1791" i="1" s="1"/>
  <c r="BT1798" i="1"/>
  <c r="BT1791" i="1" s="1"/>
  <c r="BW1797" i="1"/>
  <c r="CA1797" i="1" s="1"/>
  <c r="CB1797" i="1" s="1"/>
  <c r="BW1796" i="1"/>
  <c r="CA1796" i="1" s="1"/>
  <c r="CB1796" i="1" s="1"/>
  <c r="BW1795" i="1"/>
  <c r="CA1795" i="1" s="1"/>
  <c r="CB1795" i="1" s="1"/>
  <c r="BW1794" i="1"/>
  <c r="CA1794" i="1" s="1"/>
  <c r="CB1794" i="1" s="1"/>
  <c r="BW1793" i="1"/>
  <c r="CA1793" i="1" s="1"/>
  <c r="CB1793" i="1" s="1"/>
  <c r="BW1792" i="1"/>
  <c r="CA1792" i="1" s="1"/>
  <c r="CB1792" i="1" s="1"/>
  <c r="BW1790" i="1"/>
  <c r="BX1789" i="1"/>
  <c r="BV1789" i="1"/>
  <c r="BU1789" i="1"/>
  <c r="BT1789" i="1"/>
  <c r="BW1788" i="1"/>
  <c r="CA1788" i="1" s="1"/>
  <c r="CB1788" i="1" s="1"/>
  <c r="BW1787" i="1"/>
  <c r="CA1787" i="1" s="1"/>
  <c r="CB1787" i="1" s="1"/>
  <c r="BW1786" i="1"/>
  <c r="CA1786" i="1" s="1"/>
  <c r="CB1786" i="1" s="1"/>
  <c r="BW1785" i="1"/>
  <c r="BW1784" i="1"/>
  <c r="CA1784" i="1" s="1"/>
  <c r="CB1784" i="1" s="1"/>
  <c r="BX1783" i="1"/>
  <c r="BX1781" i="1" s="1"/>
  <c r="BV1783" i="1"/>
  <c r="BV1781" i="1" s="1"/>
  <c r="BU1783" i="1"/>
  <c r="BU1781" i="1" s="1"/>
  <c r="BT1783" i="1"/>
  <c r="BT1781" i="1" s="1"/>
  <c r="BW1782" i="1"/>
  <c r="CA1782" i="1" s="1"/>
  <c r="CB1782" i="1" s="1"/>
  <c r="BW1779" i="1"/>
  <c r="CA1779" i="1" s="1"/>
  <c r="BW1776" i="1"/>
  <c r="CA1776" i="1" s="1"/>
  <c r="CB1775" i="1"/>
  <c r="BW1775" i="1"/>
  <c r="CA1775" i="1" s="1"/>
  <c r="BW1770" i="1"/>
  <c r="CA1770" i="1" s="1"/>
  <c r="BW1768" i="1"/>
  <c r="BW1767" i="1"/>
  <c r="CA1767" i="1" s="1"/>
  <c r="CB1767" i="1" s="1"/>
  <c r="BX1766" i="1"/>
  <c r="BX1765" i="1" s="1"/>
  <c r="BV1766" i="1"/>
  <c r="BV1765" i="1" s="1"/>
  <c r="BU1766" i="1"/>
  <c r="BU1765" i="1" s="1"/>
  <c r="BT1766" i="1"/>
  <c r="BT1765" i="1" s="1"/>
  <c r="BW1764" i="1"/>
  <c r="BX1763" i="1"/>
  <c r="BX1762" i="1" s="1"/>
  <c r="BV1763" i="1"/>
  <c r="BV1762" i="1" s="1"/>
  <c r="BU1763" i="1"/>
  <c r="BU1762" i="1" s="1"/>
  <c r="BT1763" i="1"/>
  <c r="BT1762" i="1" s="1"/>
  <c r="BW1761" i="1"/>
  <c r="CA1761" i="1" s="1"/>
  <c r="CB1761" i="1" s="1"/>
  <c r="BW1760" i="1"/>
  <c r="BW1759" i="1"/>
  <c r="CA1759" i="1" s="1"/>
  <c r="CB1759" i="1" s="1"/>
  <c r="BX1758" i="1"/>
  <c r="BX1751" i="1" s="1"/>
  <c r="BV1758" i="1"/>
  <c r="BV1751" i="1" s="1"/>
  <c r="BU1758" i="1"/>
  <c r="BU1751" i="1" s="1"/>
  <c r="BT1758" i="1"/>
  <c r="BT1751" i="1" s="1"/>
  <c r="BW1757" i="1"/>
  <c r="CA1757" i="1" s="1"/>
  <c r="CB1757" i="1" s="1"/>
  <c r="BW1756" i="1"/>
  <c r="CA1756" i="1" s="1"/>
  <c r="CB1756" i="1" s="1"/>
  <c r="BW1755" i="1"/>
  <c r="CA1755" i="1" s="1"/>
  <c r="CB1755" i="1" s="1"/>
  <c r="BW1754" i="1"/>
  <c r="CA1754" i="1" s="1"/>
  <c r="CB1754" i="1" s="1"/>
  <c r="BW1753" i="1"/>
  <c r="CA1753" i="1" s="1"/>
  <c r="CB1753" i="1" s="1"/>
  <c r="BW1752" i="1"/>
  <c r="CA1752" i="1" s="1"/>
  <c r="CB1752" i="1" s="1"/>
  <c r="BW1750" i="1"/>
  <c r="CA1750" i="1" s="1"/>
  <c r="CB1750" i="1" s="1"/>
  <c r="BX1749" i="1"/>
  <c r="BV1749" i="1"/>
  <c r="BU1749" i="1"/>
  <c r="BT1749" i="1"/>
  <c r="BW1748" i="1"/>
  <c r="CA1748" i="1" s="1"/>
  <c r="CB1748" i="1" s="1"/>
  <c r="BW1747" i="1"/>
  <c r="CA1747" i="1" s="1"/>
  <c r="CB1747" i="1" s="1"/>
  <c r="BW1746" i="1"/>
  <c r="CA1746" i="1" s="1"/>
  <c r="CB1746" i="1" s="1"/>
  <c r="BW1745" i="1"/>
  <c r="CA1745" i="1" s="1"/>
  <c r="CB1745" i="1" s="1"/>
  <c r="BW1744" i="1"/>
  <c r="CA1744" i="1" s="1"/>
  <c r="CB1744" i="1" s="1"/>
  <c r="BX1743" i="1"/>
  <c r="BX1741" i="1" s="1"/>
  <c r="BV1743" i="1"/>
  <c r="BV1741" i="1" s="1"/>
  <c r="BU1743" i="1"/>
  <c r="BU1741" i="1" s="1"/>
  <c r="BT1743" i="1"/>
  <c r="BT1741" i="1" s="1"/>
  <c r="BW1742" i="1"/>
  <c r="CA1742" i="1" s="1"/>
  <c r="CB1742" i="1" s="1"/>
  <c r="BW1739" i="1"/>
  <c r="CA1739" i="1" s="1"/>
  <c r="BW1736" i="1"/>
  <c r="CA1736" i="1" s="1"/>
  <c r="CB1735" i="1"/>
  <c r="BW1735" i="1"/>
  <c r="CA1735" i="1" s="1"/>
  <c r="BW1730" i="1"/>
  <c r="CA1730" i="1" s="1"/>
  <c r="BW1728" i="1"/>
  <c r="BW1727" i="1"/>
  <c r="CA1727" i="1" s="1"/>
  <c r="CB1727" i="1" s="1"/>
  <c r="BX1726" i="1"/>
  <c r="BX1725" i="1" s="1"/>
  <c r="BV1726" i="1"/>
  <c r="BV1725" i="1" s="1"/>
  <c r="BU1726" i="1"/>
  <c r="BU1725" i="1" s="1"/>
  <c r="BT1726" i="1"/>
  <c r="BT1725" i="1" s="1"/>
  <c r="BW1724" i="1"/>
  <c r="BX1723" i="1"/>
  <c r="BX1722" i="1" s="1"/>
  <c r="BV1723" i="1"/>
  <c r="BU1723" i="1"/>
  <c r="BT1723" i="1"/>
  <c r="BT1722" i="1" s="1"/>
  <c r="BW1721" i="1"/>
  <c r="BW1720" i="1"/>
  <c r="CA1720" i="1" s="1"/>
  <c r="CB1720" i="1" s="1"/>
  <c r="BW1719" i="1"/>
  <c r="CA1719" i="1" s="1"/>
  <c r="CB1719" i="1" s="1"/>
  <c r="BX1718" i="1"/>
  <c r="BX1711" i="1" s="1"/>
  <c r="BV1718" i="1"/>
  <c r="BV1711" i="1" s="1"/>
  <c r="BU1718" i="1"/>
  <c r="BT1718" i="1"/>
  <c r="BT1711" i="1" s="1"/>
  <c r="BW1717" i="1"/>
  <c r="CA1717" i="1" s="1"/>
  <c r="CB1717" i="1" s="1"/>
  <c r="BW1716" i="1"/>
  <c r="CA1716" i="1" s="1"/>
  <c r="CB1716" i="1" s="1"/>
  <c r="BW1715" i="1"/>
  <c r="CA1715" i="1" s="1"/>
  <c r="CB1715" i="1" s="1"/>
  <c r="BW1714" i="1"/>
  <c r="CA1714" i="1" s="1"/>
  <c r="CB1714" i="1" s="1"/>
  <c r="BW1713" i="1"/>
  <c r="CA1713" i="1" s="1"/>
  <c r="CB1713" i="1" s="1"/>
  <c r="BW1712" i="1"/>
  <c r="CA1712" i="1" s="1"/>
  <c r="CB1712" i="1" s="1"/>
  <c r="BW1710" i="1"/>
  <c r="CA1710" i="1" s="1"/>
  <c r="CB1710" i="1" s="1"/>
  <c r="BX1709" i="1"/>
  <c r="BV1709" i="1"/>
  <c r="BU1709" i="1"/>
  <c r="BT1709" i="1"/>
  <c r="BW1708" i="1"/>
  <c r="CA1708" i="1" s="1"/>
  <c r="CB1708" i="1" s="1"/>
  <c r="BW1707" i="1"/>
  <c r="CA1707" i="1" s="1"/>
  <c r="CB1707" i="1" s="1"/>
  <c r="BW1706" i="1"/>
  <c r="CA1706" i="1" s="1"/>
  <c r="CB1706" i="1" s="1"/>
  <c r="BW1705" i="1"/>
  <c r="CA1705" i="1" s="1"/>
  <c r="CB1705" i="1" s="1"/>
  <c r="BW1704" i="1"/>
  <c r="CA1704" i="1" s="1"/>
  <c r="CB1704" i="1" s="1"/>
  <c r="BX1703" i="1"/>
  <c r="BX1701" i="1" s="1"/>
  <c r="BV1703" i="1"/>
  <c r="BV1701" i="1" s="1"/>
  <c r="BU1703" i="1"/>
  <c r="BU1701" i="1" s="1"/>
  <c r="BT1703" i="1"/>
  <c r="BT1701" i="1" s="1"/>
  <c r="BW1702" i="1"/>
  <c r="CA1702" i="1" s="1"/>
  <c r="CB1702" i="1" s="1"/>
  <c r="BW1699" i="1"/>
  <c r="CA1699" i="1" s="1"/>
  <c r="BW1696" i="1"/>
  <c r="CA1696" i="1" s="1"/>
  <c r="CB1695" i="1"/>
  <c r="BW1695" i="1"/>
  <c r="CA1695" i="1" s="1"/>
  <c r="BW1690" i="1"/>
  <c r="CA1690" i="1" s="1"/>
  <c r="BW1688" i="1"/>
  <c r="BW1687" i="1"/>
  <c r="CA1687" i="1" s="1"/>
  <c r="CB1687" i="1" s="1"/>
  <c r="BX1686" i="1"/>
  <c r="BX1685" i="1" s="1"/>
  <c r="BV1686" i="1"/>
  <c r="BV1685" i="1" s="1"/>
  <c r="BU1686" i="1"/>
  <c r="BU1685" i="1" s="1"/>
  <c r="BT1686" i="1"/>
  <c r="BT1685" i="1" s="1"/>
  <c r="BW1684" i="1"/>
  <c r="CA1684" i="1" s="1"/>
  <c r="CB1684" i="1" s="1"/>
  <c r="BX1683" i="1"/>
  <c r="BX1682" i="1" s="1"/>
  <c r="BV1683" i="1"/>
  <c r="BV1682" i="1" s="1"/>
  <c r="BU1683" i="1"/>
  <c r="BU1682" i="1" s="1"/>
  <c r="BT1683" i="1"/>
  <c r="BT1682" i="1" s="1"/>
  <c r="BW1681" i="1"/>
  <c r="CA1681" i="1" s="1"/>
  <c r="CB1681" i="1" s="1"/>
  <c r="BW1680" i="1"/>
  <c r="BW1679" i="1"/>
  <c r="CA1679" i="1" s="1"/>
  <c r="CB1679" i="1" s="1"/>
  <c r="BX1678" i="1"/>
  <c r="BX1671" i="1" s="1"/>
  <c r="BV1678" i="1"/>
  <c r="BU1678" i="1"/>
  <c r="BU1671" i="1" s="1"/>
  <c r="BT1678" i="1"/>
  <c r="BT1671" i="1" s="1"/>
  <c r="BW1677" i="1"/>
  <c r="CA1677" i="1" s="1"/>
  <c r="CB1677" i="1" s="1"/>
  <c r="BW1676" i="1"/>
  <c r="CA1676" i="1" s="1"/>
  <c r="CB1676" i="1" s="1"/>
  <c r="BW1675" i="1"/>
  <c r="BW1674" i="1"/>
  <c r="CA1674" i="1" s="1"/>
  <c r="CB1674" i="1" s="1"/>
  <c r="BW1673" i="1"/>
  <c r="CA1673" i="1" s="1"/>
  <c r="CB1673" i="1" s="1"/>
  <c r="BW1672" i="1"/>
  <c r="BW1670" i="1"/>
  <c r="CA1670" i="1" s="1"/>
  <c r="CB1670" i="1" s="1"/>
  <c r="BX1669" i="1"/>
  <c r="BV1669" i="1"/>
  <c r="BU1669" i="1"/>
  <c r="BT1669" i="1"/>
  <c r="BW1668" i="1"/>
  <c r="CA1668" i="1" s="1"/>
  <c r="CB1668" i="1" s="1"/>
  <c r="BW1667" i="1"/>
  <c r="CA1667" i="1" s="1"/>
  <c r="CB1667" i="1" s="1"/>
  <c r="BW1666" i="1"/>
  <c r="BW1665" i="1"/>
  <c r="CA1665" i="1" s="1"/>
  <c r="CB1665" i="1" s="1"/>
  <c r="BW1664" i="1"/>
  <c r="BX1663" i="1"/>
  <c r="BX1661" i="1" s="1"/>
  <c r="BV1663" i="1"/>
  <c r="BV1661" i="1" s="1"/>
  <c r="BU1663" i="1"/>
  <c r="BU1661" i="1" s="1"/>
  <c r="BT1663" i="1"/>
  <c r="BT1661" i="1" s="1"/>
  <c r="BW1662" i="1"/>
  <c r="CA1662" i="1" s="1"/>
  <c r="CB1662" i="1" s="1"/>
  <c r="BW1659" i="1"/>
  <c r="CA1659" i="1" s="1"/>
  <c r="BW1656" i="1"/>
  <c r="CA1656" i="1" s="1"/>
  <c r="CB1655" i="1"/>
  <c r="BW1655" i="1"/>
  <c r="CA1655" i="1" s="1"/>
  <c r="CB1652" i="1"/>
  <c r="BW1652" i="1"/>
  <c r="CA1652" i="1" s="1"/>
  <c r="CB1651" i="1"/>
  <c r="BW1651" i="1"/>
  <c r="CA1651" i="1" s="1"/>
  <c r="BT1646" i="1"/>
  <c r="BT1654" i="1" s="1"/>
  <c r="BX1644" i="1"/>
  <c r="BV1644" i="1"/>
  <c r="BU1644" i="1"/>
  <c r="BT1644" i="1"/>
  <c r="BX1643" i="1"/>
  <c r="BV1643" i="1"/>
  <c r="BU1643" i="1"/>
  <c r="BT1643" i="1"/>
  <c r="BX1642" i="1"/>
  <c r="BV1642" i="1"/>
  <c r="BU1642" i="1"/>
  <c r="BT1642" i="1"/>
  <c r="BX1639" i="1"/>
  <c r="BV1639" i="1"/>
  <c r="BU1639" i="1"/>
  <c r="BT1639" i="1"/>
  <c r="BX1638" i="1"/>
  <c r="BV1638" i="1"/>
  <c r="BU1638" i="1"/>
  <c r="BT1638" i="1"/>
  <c r="BX1634" i="1"/>
  <c r="BV1634" i="1"/>
  <c r="BU1634" i="1"/>
  <c r="BT1634" i="1"/>
  <c r="BX1633" i="1"/>
  <c r="BV1633" i="1"/>
  <c r="BU1633" i="1"/>
  <c r="BT1633" i="1"/>
  <c r="BX1632" i="1"/>
  <c r="BV1632" i="1"/>
  <c r="BU1632" i="1"/>
  <c r="BT1632" i="1"/>
  <c r="BX1631" i="1"/>
  <c r="BV1631" i="1"/>
  <c r="BU1631" i="1"/>
  <c r="BT1631" i="1"/>
  <c r="BX1630" i="1"/>
  <c r="BV1630" i="1"/>
  <c r="BU1630" i="1"/>
  <c r="BT1630" i="1"/>
  <c r="BX1629" i="1"/>
  <c r="BV1629" i="1"/>
  <c r="BU1629" i="1"/>
  <c r="BT1629" i="1"/>
  <c r="BX1628" i="1"/>
  <c r="BV1628" i="1"/>
  <c r="BU1628" i="1"/>
  <c r="BT1628" i="1"/>
  <c r="BX1627" i="1"/>
  <c r="BV1627" i="1"/>
  <c r="BU1627" i="1"/>
  <c r="BT1627" i="1"/>
  <c r="BX1625" i="1"/>
  <c r="BX1624" i="1" s="1"/>
  <c r="BV1625" i="1"/>
  <c r="BU1625" i="1"/>
  <c r="BU1624" i="1" s="1"/>
  <c r="BT1625" i="1"/>
  <c r="BT1624" i="1" s="1"/>
  <c r="BX1623" i="1"/>
  <c r="BV1623" i="1"/>
  <c r="BU1623" i="1"/>
  <c r="BT1623" i="1"/>
  <c r="BX1622" i="1"/>
  <c r="BV1622" i="1"/>
  <c r="BU1622" i="1"/>
  <c r="BT1622" i="1"/>
  <c r="BX1621" i="1"/>
  <c r="BV1621" i="1"/>
  <c r="BU1621" i="1"/>
  <c r="BT1621" i="1"/>
  <c r="BX1620" i="1"/>
  <c r="BV1620" i="1"/>
  <c r="BU1620" i="1"/>
  <c r="BT1620" i="1"/>
  <c r="BX1619" i="1"/>
  <c r="BV1619" i="1"/>
  <c r="BU1619" i="1"/>
  <c r="BT1619" i="1"/>
  <c r="BX1617" i="1"/>
  <c r="BV1617" i="1"/>
  <c r="BU1617" i="1"/>
  <c r="BT1617" i="1"/>
  <c r="CB1614" i="1"/>
  <c r="BW1614" i="1"/>
  <c r="CA1614" i="1" s="1"/>
  <c r="BW1611" i="1"/>
  <c r="CA1611" i="1" s="1"/>
  <c r="BX1610" i="1"/>
  <c r="BV1610" i="1"/>
  <c r="BU1610" i="1"/>
  <c r="BT1610" i="1"/>
  <c r="BW1608" i="1"/>
  <c r="CA1608" i="1" s="1"/>
  <c r="BX1606" i="1"/>
  <c r="BV1606" i="1"/>
  <c r="BU1606" i="1"/>
  <c r="BT1606" i="1"/>
  <c r="BX1605" i="1"/>
  <c r="BV1605" i="1"/>
  <c r="BU1605" i="1"/>
  <c r="BT1605" i="1"/>
  <c r="BX1604" i="1"/>
  <c r="BV1604" i="1"/>
  <c r="BU1604" i="1"/>
  <c r="BT1604" i="1"/>
  <c r="BX1603" i="1"/>
  <c r="BV1603" i="1"/>
  <c r="BU1603" i="1"/>
  <c r="BT1603" i="1"/>
  <c r="BW1600" i="1"/>
  <c r="BW1610" i="1" s="1"/>
  <c r="CB1598" i="1"/>
  <c r="BW1598" i="1"/>
  <c r="BW1597" i="1"/>
  <c r="CA1597" i="1" s="1"/>
  <c r="CB1597" i="1" s="1"/>
  <c r="BW1596" i="1"/>
  <c r="CA1596" i="1" s="1"/>
  <c r="CB1596" i="1" s="1"/>
  <c r="CB1595" i="1"/>
  <c r="BW1595" i="1"/>
  <c r="CA1595" i="1" s="1"/>
  <c r="CB1594" i="1"/>
  <c r="BW1594" i="1"/>
  <c r="CA1594" i="1" s="1"/>
  <c r="CB1593" i="1"/>
  <c r="BW1593" i="1"/>
  <c r="CA1593" i="1" s="1"/>
  <c r="BW1592" i="1"/>
  <c r="CA1592" i="1" s="1"/>
  <c r="CB1592" i="1" s="1"/>
  <c r="CB1591" i="1"/>
  <c r="BW1591" i="1"/>
  <c r="CA1591" i="1" s="1"/>
  <c r="CB1590" i="1"/>
  <c r="BW1590" i="1"/>
  <c r="BW1589" i="1"/>
  <c r="CA1589" i="1" s="1"/>
  <c r="CB1589" i="1" s="1"/>
  <c r="BX1588" i="1"/>
  <c r="BV1588" i="1"/>
  <c r="BU1588" i="1"/>
  <c r="BT1588" i="1"/>
  <c r="BW1587" i="1"/>
  <c r="BX1586" i="1"/>
  <c r="BV1586" i="1"/>
  <c r="BU1586" i="1"/>
  <c r="BT1586" i="1"/>
  <c r="CB1585" i="1"/>
  <c r="BW1585" i="1"/>
  <c r="CA1585" i="1" s="1"/>
  <c r="BW1584" i="1"/>
  <c r="CA1584" i="1" s="1"/>
  <c r="CB1584" i="1" s="1"/>
  <c r="CB1583" i="1"/>
  <c r="BW1583" i="1"/>
  <c r="CA1583" i="1" s="1"/>
  <c r="CB1582" i="1"/>
  <c r="BW1582" i="1"/>
  <c r="CA1582" i="1" s="1"/>
  <c r="CB1581" i="1"/>
  <c r="BW1581" i="1"/>
  <c r="CA1581" i="1" s="1"/>
  <c r="BW1580" i="1"/>
  <c r="CA1580" i="1" s="1"/>
  <c r="CB1580" i="1" s="1"/>
  <c r="CB1579" i="1"/>
  <c r="BW1579" i="1"/>
  <c r="CA1579" i="1" s="1"/>
  <c r="CB1578" i="1"/>
  <c r="BW1578" i="1"/>
  <c r="CA1578" i="1" s="1"/>
  <c r="CB1577" i="1"/>
  <c r="BW1577" i="1"/>
  <c r="CA1577" i="1" s="1"/>
  <c r="CB1576" i="1"/>
  <c r="BW1576" i="1"/>
  <c r="BW1575" i="1"/>
  <c r="CA1575" i="1" s="1"/>
  <c r="CB1575" i="1" s="1"/>
  <c r="BX1574" i="1"/>
  <c r="BV1574" i="1"/>
  <c r="BU1574" i="1"/>
  <c r="BT1574" i="1"/>
  <c r="CB1573" i="1"/>
  <c r="BW1573" i="1"/>
  <c r="CA1573" i="1" s="1"/>
  <c r="CB1572" i="1"/>
  <c r="BW1572" i="1"/>
  <c r="CA1572" i="1" s="1"/>
  <c r="CB1571" i="1"/>
  <c r="BW1571" i="1"/>
  <c r="CA1571" i="1" s="1"/>
  <c r="CB1570" i="1"/>
  <c r="BW1570" i="1"/>
  <c r="CA1570" i="1" s="1"/>
  <c r="CB1569" i="1"/>
  <c r="BW1569" i="1"/>
  <c r="CA1569" i="1" s="1"/>
  <c r="CB1568" i="1"/>
  <c r="BW1568" i="1"/>
  <c r="CB1567" i="1"/>
  <c r="BW1567" i="1"/>
  <c r="CA1567" i="1" s="1"/>
  <c r="BX1566" i="1"/>
  <c r="BV1566" i="1"/>
  <c r="BU1566" i="1"/>
  <c r="BT1566" i="1"/>
  <c r="BW1563" i="1"/>
  <c r="CA1563" i="1" s="1"/>
  <c r="CB1563" i="1" s="1"/>
  <c r="BX1562" i="1"/>
  <c r="BX1561" i="1" s="1"/>
  <c r="BX1560" i="1" s="1"/>
  <c r="BV1562" i="1"/>
  <c r="BU1562" i="1"/>
  <c r="BU1561" i="1" s="1"/>
  <c r="BT1562" i="1"/>
  <c r="BT1561" i="1" s="1"/>
  <c r="BT1560" i="1" s="1"/>
  <c r="BW1559" i="1"/>
  <c r="CA1559" i="1" s="1"/>
  <c r="CB1559" i="1" s="1"/>
  <c r="BW1558" i="1"/>
  <c r="CA1558" i="1" s="1"/>
  <c r="CB1558" i="1" s="1"/>
  <c r="BW1557" i="1"/>
  <c r="CA1557" i="1" s="1"/>
  <c r="CB1557" i="1" s="1"/>
  <c r="BW1556" i="1"/>
  <c r="BW1555" i="1"/>
  <c r="BW1603" i="1" s="1"/>
  <c r="BX1554" i="1"/>
  <c r="BV1554" i="1"/>
  <c r="BU1554" i="1"/>
  <c r="BT1554" i="1"/>
  <c r="BW1553" i="1"/>
  <c r="BW1552" i="1" s="1"/>
  <c r="BX1552" i="1"/>
  <c r="BV1552" i="1"/>
  <c r="BU1552" i="1"/>
  <c r="BT1552" i="1"/>
  <c r="BW1551" i="1"/>
  <c r="CA1551" i="1" s="1"/>
  <c r="CB1551" i="1" s="1"/>
  <c r="BX1550" i="1"/>
  <c r="BV1550" i="1"/>
  <c r="BU1550" i="1"/>
  <c r="BT1550" i="1"/>
  <c r="BW1547" i="1"/>
  <c r="CA1547" i="1" s="1"/>
  <c r="CB1547" i="1" s="1"/>
  <c r="BW1546" i="1"/>
  <c r="CA1546" i="1" s="1"/>
  <c r="CB1546" i="1" s="1"/>
  <c r="BW1545" i="1"/>
  <c r="CA1545" i="1" s="1"/>
  <c r="CB1545" i="1" s="1"/>
  <c r="BW1544" i="1"/>
  <c r="CA1544" i="1" s="1"/>
  <c r="CB1544" i="1" s="1"/>
  <c r="BW1543" i="1"/>
  <c r="CA1543" i="1" s="1"/>
  <c r="CB1543" i="1" s="1"/>
  <c r="BW1542" i="1"/>
  <c r="CA1542" i="1" s="1"/>
  <c r="CB1542" i="1" s="1"/>
  <c r="CB1541" i="1"/>
  <c r="BW1541" i="1"/>
  <c r="CA1541" i="1" s="1"/>
  <c r="BW1540" i="1"/>
  <c r="CA1540" i="1" s="1"/>
  <c r="CB1540" i="1" s="1"/>
  <c r="BW1539" i="1"/>
  <c r="CA1539" i="1" s="1"/>
  <c r="CB1539" i="1" s="1"/>
  <c r="BW1538" i="1"/>
  <c r="CA1538" i="1" s="1"/>
  <c r="CB1538" i="1" s="1"/>
  <c r="BW1537" i="1"/>
  <c r="CA1537" i="1" s="1"/>
  <c r="CB1537" i="1" s="1"/>
  <c r="BW1536" i="1"/>
  <c r="CA1536" i="1" s="1"/>
  <c r="CB1536" i="1" s="1"/>
  <c r="BW1535" i="1"/>
  <c r="CA1535" i="1" s="1"/>
  <c r="CB1535" i="1" s="1"/>
  <c r="BW1534" i="1"/>
  <c r="CA1534" i="1" s="1"/>
  <c r="CB1534" i="1" s="1"/>
  <c r="BW1533" i="1"/>
  <c r="CA1533" i="1" s="1"/>
  <c r="CB1533" i="1" s="1"/>
  <c r="BW1532" i="1"/>
  <c r="BX1531" i="1"/>
  <c r="BX1524" i="1" s="1"/>
  <c r="BV1531" i="1"/>
  <c r="BV1524" i="1" s="1"/>
  <c r="BU1531" i="1"/>
  <c r="BU1524" i="1" s="1"/>
  <c r="BT1531" i="1"/>
  <c r="BT1524" i="1" s="1"/>
  <c r="BW1530" i="1"/>
  <c r="CA1530" i="1" s="1"/>
  <c r="CB1530" i="1" s="1"/>
  <c r="BW1529" i="1"/>
  <c r="CA1529" i="1" s="1"/>
  <c r="CB1529" i="1" s="1"/>
  <c r="BW1528" i="1"/>
  <c r="CA1528" i="1" s="1"/>
  <c r="CB1528" i="1" s="1"/>
  <c r="BW1527" i="1"/>
  <c r="CA1527" i="1" s="1"/>
  <c r="CB1527" i="1" s="1"/>
  <c r="BW1526" i="1"/>
  <c r="BW1525" i="1"/>
  <c r="CA1525" i="1" s="1"/>
  <c r="CB1525" i="1" s="1"/>
  <c r="BW1523" i="1"/>
  <c r="BX1522" i="1"/>
  <c r="BV1522" i="1"/>
  <c r="BU1522" i="1"/>
  <c r="BT1522" i="1"/>
  <c r="BW1521" i="1"/>
  <c r="CA1521" i="1" s="1"/>
  <c r="CB1521" i="1" s="1"/>
  <c r="BW1520" i="1"/>
  <c r="CA1520" i="1" s="1"/>
  <c r="CB1520" i="1" s="1"/>
  <c r="BW1519" i="1"/>
  <c r="CA1519" i="1" s="1"/>
  <c r="CB1519" i="1" s="1"/>
  <c r="BW1518" i="1"/>
  <c r="CA1518" i="1" s="1"/>
  <c r="CB1518" i="1" s="1"/>
  <c r="BW1517" i="1"/>
  <c r="CA1517" i="1" s="1"/>
  <c r="CB1517" i="1" s="1"/>
  <c r="BW1516" i="1"/>
  <c r="CA1516" i="1" s="1"/>
  <c r="CB1516" i="1" s="1"/>
  <c r="BX1515" i="1"/>
  <c r="BX1513" i="1" s="1"/>
  <c r="BV1515" i="1"/>
  <c r="BV1513" i="1" s="1"/>
  <c r="BU1515" i="1"/>
  <c r="BU1513" i="1" s="1"/>
  <c r="BT1515" i="1"/>
  <c r="BT1513" i="1" s="1"/>
  <c r="BW1514" i="1"/>
  <c r="CA1514" i="1" s="1"/>
  <c r="CB1514" i="1" s="1"/>
  <c r="BW1511" i="1"/>
  <c r="CA1511" i="1" s="1"/>
  <c r="BW1508" i="1"/>
  <c r="CA1508" i="1" s="1"/>
  <c r="BW1507" i="1"/>
  <c r="CA1507" i="1" s="1"/>
  <c r="BW1504" i="1"/>
  <c r="CA1504" i="1" s="1"/>
  <c r="BX1503" i="1"/>
  <c r="BX1506" i="1" s="1"/>
  <c r="BV1503" i="1"/>
  <c r="BU1503" i="1"/>
  <c r="BU1506" i="1" s="1"/>
  <c r="BT1503" i="1"/>
  <c r="BT1506" i="1" s="1"/>
  <c r="BW1501" i="1"/>
  <c r="CA1501" i="1" s="1"/>
  <c r="BX1499" i="1"/>
  <c r="BV1499" i="1"/>
  <c r="BU1499" i="1"/>
  <c r="BT1499" i="1"/>
  <c r="BX1498" i="1"/>
  <c r="BV1498" i="1"/>
  <c r="BU1498" i="1"/>
  <c r="BT1498" i="1"/>
  <c r="BX1497" i="1"/>
  <c r="BV1497" i="1"/>
  <c r="BU1497" i="1"/>
  <c r="BT1497" i="1"/>
  <c r="BX1496" i="1"/>
  <c r="BV1496" i="1"/>
  <c r="BU1496" i="1"/>
  <c r="BT1496" i="1"/>
  <c r="BW1493" i="1"/>
  <c r="BW1503" i="1" s="1"/>
  <c r="BW1506" i="1" s="1"/>
  <c r="BW1491" i="1"/>
  <c r="BW1490" i="1" s="1"/>
  <c r="BW1489" i="1" s="1"/>
  <c r="BX1490" i="1"/>
  <c r="BX1489" i="1" s="1"/>
  <c r="BV1490" i="1"/>
  <c r="BV1489" i="1" s="1"/>
  <c r="BU1490" i="1"/>
  <c r="BU1489" i="1" s="1"/>
  <c r="BT1490" i="1"/>
  <c r="BT1489" i="1" s="1"/>
  <c r="CB1488" i="1"/>
  <c r="BW1488" i="1"/>
  <c r="CA1488" i="1" s="1"/>
  <c r="CB1487" i="1"/>
  <c r="BW1487" i="1"/>
  <c r="CA1487" i="1" s="1"/>
  <c r="CB1486" i="1"/>
  <c r="BW1486" i="1"/>
  <c r="CA1486" i="1" s="1"/>
  <c r="CB1485" i="1"/>
  <c r="BW1485" i="1"/>
  <c r="CA1485" i="1" s="1"/>
  <c r="BW1484" i="1"/>
  <c r="CA1484" i="1" s="1"/>
  <c r="CB1484" i="1" s="1"/>
  <c r="CB1483" i="1"/>
  <c r="BW1483" i="1"/>
  <c r="CA1483" i="1" s="1"/>
  <c r="CB1482" i="1"/>
  <c r="BW1482" i="1"/>
  <c r="CA1482" i="1" s="1"/>
  <c r="CB1481" i="1"/>
  <c r="BW1481" i="1"/>
  <c r="CA1481" i="1" s="1"/>
  <c r="CB1480" i="1"/>
  <c r="BW1480" i="1"/>
  <c r="CA1480" i="1" s="1"/>
  <c r="CB1479" i="1"/>
  <c r="BW1479" i="1"/>
  <c r="CA1479" i="1" s="1"/>
  <c r="CB1478" i="1"/>
  <c r="BW1478" i="1"/>
  <c r="CA1478" i="1" s="1"/>
  <c r="CB1477" i="1"/>
  <c r="BW1477" i="1"/>
  <c r="CA1477" i="1" s="1"/>
  <c r="CB1476" i="1"/>
  <c r="BW1476" i="1"/>
  <c r="CA1476" i="1" s="1"/>
  <c r="CB1475" i="1"/>
  <c r="BW1475" i="1"/>
  <c r="CA1475" i="1" s="1"/>
  <c r="CB1474" i="1"/>
  <c r="BW1474" i="1"/>
  <c r="CA1474" i="1" s="1"/>
  <c r="CB1473" i="1"/>
  <c r="BW1473" i="1"/>
  <c r="CA1473" i="1" s="1"/>
  <c r="CB1472" i="1"/>
  <c r="BW1472" i="1"/>
  <c r="CA1472" i="1" s="1"/>
  <c r="CB1471" i="1"/>
  <c r="BW1471" i="1"/>
  <c r="CA1471" i="1" s="1"/>
  <c r="CB1470" i="1"/>
  <c r="BW1470" i="1"/>
  <c r="CA1470" i="1" s="1"/>
  <c r="CB1469" i="1"/>
  <c r="BW1469" i="1"/>
  <c r="CA1469" i="1" s="1"/>
  <c r="CB1468" i="1"/>
  <c r="BW1468" i="1"/>
  <c r="CA1468" i="1" s="1"/>
  <c r="CB1467" i="1"/>
  <c r="BW1467" i="1"/>
  <c r="CA1467" i="1" s="1"/>
  <c r="CB1466" i="1"/>
  <c r="BW1466" i="1"/>
  <c r="CA1466" i="1" s="1"/>
  <c r="CB1465" i="1"/>
  <c r="BW1465" i="1"/>
  <c r="CA1465" i="1" s="1"/>
  <c r="CB1464" i="1"/>
  <c r="BW1464" i="1"/>
  <c r="CA1464" i="1" s="1"/>
  <c r="CB1463" i="1"/>
  <c r="BW1463" i="1"/>
  <c r="CA1463" i="1" s="1"/>
  <c r="CB1462" i="1"/>
  <c r="BW1462" i="1"/>
  <c r="CA1462" i="1" s="1"/>
  <c r="BW1461" i="1"/>
  <c r="CA1461" i="1" s="1"/>
  <c r="CB1461" i="1" s="1"/>
  <c r="CB1460" i="1"/>
  <c r="BW1460" i="1"/>
  <c r="CA1460" i="1" s="1"/>
  <c r="CB1459" i="1"/>
  <c r="BW1459" i="1"/>
  <c r="CA1459" i="1" s="1"/>
  <c r="CB1458" i="1"/>
  <c r="BW1458" i="1"/>
  <c r="CB1457" i="1"/>
  <c r="BW1457" i="1"/>
  <c r="CA1457" i="1" s="1"/>
  <c r="BX1456" i="1"/>
  <c r="BV1456" i="1"/>
  <c r="BU1456" i="1"/>
  <c r="BT1456" i="1"/>
  <c r="BW1455" i="1"/>
  <c r="BW1454" i="1" s="1"/>
  <c r="BX1454" i="1"/>
  <c r="BV1454" i="1"/>
  <c r="BU1454" i="1"/>
  <c r="BT1454" i="1"/>
  <c r="BW1451" i="1"/>
  <c r="CA1451" i="1" s="1"/>
  <c r="CB1451" i="1" s="1"/>
  <c r="BW1450" i="1"/>
  <c r="CA1450" i="1" s="1"/>
  <c r="CB1450" i="1" s="1"/>
  <c r="CB1449" i="1"/>
  <c r="BW1449" i="1"/>
  <c r="CA1449" i="1" s="1"/>
  <c r="BW1448" i="1"/>
  <c r="CA1448" i="1" s="1"/>
  <c r="CB1448" i="1" s="1"/>
  <c r="CB1447" i="1"/>
  <c r="BW1447" i="1"/>
  <c r="CA1447" i="1" s="1"/>
  <c r="CB1446" i="1"/>
  <c r="BW1446" i="1"/>
  <c r="CB1445" i="1"/>
  <c r="BW1445" i="1"/>
  <c r="BX1444" i="1"/>
  <c r="BV1444" i="1"/>
  <c r="BU1444" i="1"/>
  <c r="BT1444" i="1"/>
  <c r="BW1443" i="1"/>
  <c r="BW1442" i="1"/>
  <c r="BX1441" i="1"/>
  <c r="BV1441" i="1"/>
  <c r="BU1441" i="1"/>
  <c r="BT1441" i="1"/>
  <c r="BW1440" i="1"/>
  <c r="BX1439" i="1"/>
  <c r="BV1439" i="1"/>
  <c r="BU1439" i="1"/>
  <c r="BT1439" i="1"/>
  <c r="BW1436" i="1"/>
  <c r="CA1436" i="1" s="1"/>
  <c r="CB1436" i="1" s="1"/>
  <c r="BW1435" i="1"/>
  <c r="CA1435" i="1" s="1"/>
  <c r="CB1435" i="1" s="1"/>
  <c r="BW1434" i="1"/>
  <c r="CA1434" i="1" s="1"/>
  <c r="CB1434" i="1" s="1"/>
  <c r="BW1433" i="1"/>
  <c r="CA1433" i="1" s="1"/>
  <c r="CB1433" i="1" s="1"/>
  <c r="BW1432" i="1"/>
  <c r="CA1432" i="1" s="1"/>
  <c r="CB1432" i="1" s="1"/>
  <c r="BX1431" i="1"/>
  <c r="BX1429" i="1" s="1"/>
  <c r="BV1431" i="1"/>
  <c r="BV1429" i="1" s="1"/>
  <c r="BU1431" i="1"/>
  <c r="BU1429" i="1" s="1"/>
  <c r="BT1431" i="1"/>
  <c r="BT1429" i="1" s="1"/>
  <c r="BW1430" i="1"/>
  <c r="CA1430" i="1" s="1"/>
  <c r="CB1430" i="1" s="1"/>
  <c r="BW1428" i="1"/>
  <c r="CA1428" i="1" s="1"/>
  <c r="CB1428" i="1" s="1"/>
  <c r="BX1427" i="1"/>
  <c r="BV1427" i="1"/>
  <c r="BU1427" i="1"/>
  <c r="BT1427" i="1"/>
  <c r="BW1426" i="1"/>
  <c r="CA1426" i="1" s="1"/>
  <c r="CB1426" i="1" s="1"/>
  <c r="CB1425" i="1"/>
  <c r="BW1425" i="1"/>
  <c r="CA1425" i="1" s="1"/>
  <c r="BW1424" i="1"/>
  <c r="CA1424" i="1" s="1"/>
  <c r="CB1424" i="1" s="1"/>
  <c r="BW1423" i="1"/>
  <c r="CA1423" i="1" s="1"/>
  <c r="CB1423" i="1" s="1"/>
  <c r="BW1422" i="1"/>
  <c r="CA1422" i="1" s="1"/>
  <c r="CB1422" i="1" s="1"/>
  <c r="BX1421" i="1"/>
  <c r="BX1419" i="1" s="1"/>
  <c r="BV1421" i="1"/>
  <c r="BU1421" i="1"/>
  <c r="BU1419" i="1" s="1"/>
  <c r="BT1421" i="1"/>
  <c r="BT1419" i="1" s="1"/>
  <c r="BW1420" i="1"/>
  <c r="CA1420" i="1" s="1"/>
  <c r="CB1420" i="1" s="1"/>
  <c r="BW1417" i="1"/>
  <c r="CA1417" i="1" s="1"/>
  <c r="BW1414" i="1"/>
  <c r="CA1414" i="1" s="1"/>
  <c r="BW1413" i="1"/>
  <c r="CA1413" i="1" s="1"/>
  <c r="BW1410" i="1"/>
  <c r="CA1410" i="1" s="1"/>
  <c r="BX1409" i="1"/>
  <c r="BX1412" i="1" s="1"/>
  <c r="BV1409" i="1"/>
  <c r="BV1412" i="1" s="1"/>
  <c r="BU1409" i="1"/>
  <c r="BU1412" i="1" s="1"/>
  <c r="BT1409" i="1"/>
  <c r="BT1412" i="1" s="1"/>
  <c r="BW1407" i="1"/>
  <c r="CA1407" i="1" s="1"/>
  <c r="CB1406" i="1"/>
  <c r="BW1406" i="1"/>
  <c r="CA1406" i="1" s="1"/>
  <c r="BX1404" i="1"/>
  <c r="BV1404" i="1"/>
  <c r="BU1404" i="1"/>
  <c r="BT1404" i="1"/>
  <c r="BX1403" i="1"/>
  <c r="BV1403" i="1"/>
  <c r="BU1403" i="1"/>
  <c r="BT1403" i="1"/>
  <c r="BX1402" i="1"/>
  <c r="BV1402" i="1"/>
  <c r="BU1402" i="1"/>
  <c r="BT1402" i="1"/>
  <c r="BW1399" i="1"/>
  <c r="BW1409" i="1" s="1"/>
  <c r="BW1412" i="1" s="1"/>
  <c r="BW1397" i="1"/>
  <c r="CA1397" i="1" s="1"/>
  <c r="CB1397" i="1" s="1"/>
  <c r="CB1396" i="1"/>
  <c r="BW1396" i="1"/>
  <c r="BW1395" i="1"/>
  <c r="CA1395" i="1" s="1"/>
  <c r="CB1395" i="1" s="1"/>
  <c r="BX1394" i="1"/>
  <c r="BX1393" i="1" s="1"/>
  <c r="BV1394" i="1"/>
  <c r="BV1393" i="1" s="1"/>
  <c r="BU1394" i="1"/>
  <c r="BU1393" i="1" s="1"/>
  <c r="BT1394" i="1"/>
  <c r="BT1393" i="1" s="1"/>
  <c r="BW1392" i="1"/>
  <c r="CA1392" i="1" s="1"/>
  <c r="CB1392" i="1" s="1"/>
  <c r="BX1391" i="1"/>
  <c r="BX1390" i="1" s="1"/>
  <c r="BV1391" i="1"/>
  <c r="BU1391" i="1"/>
  <c r="BU1390" i="1" s="1"/>
  <c r="BT1391" i="1"/>
  <c r="BT1390" i="1" s="1"/>
  <c r="BW1389" i="1"/>
  <c r="CA1389" i="1" s="1"/>
  <c r="CB1389" i="1" s="1"/>
  <c r="BW1388" i="1"/>
  <c r="BX1387" i="1"/>
  <c r="BX1386" i="1" s="1"/>
  <c r="BV1387" i="1"/>
  <c r="BU1387" i="1"/>
  <c r="BU1386" i="1" s="1"/>
  <c r="BT1387" i="1"/>
  <c r="BT1386" i="1" s="1"/>
  <c r="BW1385" i="1"/>
  <c r="CA1385" i="1" s="1"/>
  <c r="CB1385" i="1" s="1"/>
  <c r="BW1384" i="1"/>
  <c r="CA1384" i="1" s="1"/>
  <c r="CB1384" i="1" s="1"/>
  <c r="BW1383" i="1"/>
  <c r="CA1383" i="1" s="1"/>
  <c r="CB1383" i="1" s="1"/>
  <c r="BX1382" i="1"/>
  <c r="BX1381" i="1" s="1"/>
  <c r="BV1382" i="1"/>
  <c r="BV1381" i="1" s="1"/>
  <c r="BU1382" i="1"/>
  <c r="BU1381" i="1" s="1"/>
  <c r="BT1382" i="1"/>
  <c r="BT1381" i="1" s="1"/>
  <c r="BW1380" i="1"/>
  <c r="CA1380" i="1" s="1"/>
  <c r="CB1380" i="1" s="1"/>
  <c r="CB1379" i="1"/>
  <c r="BW1379" i="1"/>
  <c r="CA1379" i="1" s="1"/>
  <c r="BW1378" i="1"/>
  <c r="CA1378" i="1" s="1"/>
  <c r="CB1378" i="1" s="1"/>
  <c r="BX1377" i="1"/>
  <c r="BV1377" i="1"/>
  <c r="BU1377" i="1"/>
  <c r="BT1377" i="1"/>
  <c r="BW1376" i="1"/>
  <c r="BW1375" i="1" s="1"/>
  <c r="BX1375" i="1"/>
  <c r="BV1375" i="1"/>
  <c r="BU1375" i="1"/>
  <c r="BT1375" i="1"/>
  <c r="BW1372" i="1"/>
  <c r="CA1372" i="1" s="1"/>
  <c r="CB1372" i="1" s="1"/>
  <c r="BW1371" i="1"/>
  <c r="CA1371" i="1" s="1"/>
  <c r="CB1371" i="1" s="1"/>
  <c r="BW1370" i="1"/>
  <c r="CA1370" i="1" s="1"/>
  <c r="CB1370" i="1" s="1"/>
  <c r="BW1369" i="1"/>
  <c r="CA1369" i="1" s="1"/>
  <c r="CB1369" i="1" s="1"/>
  <c r="BW1368" i="1"/>
  <c r="CA1368" i="1" s="1"/>
  <c r="CB1368" i="1" s="1"/>
  <c r="BW1367" i="1"/>
  <c r="CA1367" i="1" s="1"/>
  <c r="CB1367" i="1" s="1"/>
  <c r="BX1366" i="1"/>
  <c r="BV1366" i="1"/>
  <c r="BU1366" i="1"/>
  <c r="BU1357" i="1" s="1"/>
  <c r="BT1366" i="1"/>
  <c r="BT1357" i="1" s="1"/>
  <c r="BW1365" i="1"/>
  <c r="CA1365" i="1" s="1"/>
  <c r="CB1365" i="1" s="1"/>
  <c r="CB1364" i="1"/>
  <c r="BW1364" i="1"/>
  <c r="CA1364" i="1" s="1"/>
  <c r="CB1363" i="1"/>
  <c r="BW1363" i="1"/>
  <c r="CA1363" i="1" s="1"/>
  <c r="CB1362" i="1"/>
  <c r="BW1362" i="1"/>
  <c r="CA1362" i="1" s="1"/>
  <c r="CB1361" i="1"/>
  <c r="BW1361" i="1"/>
  <c r="CA1361" i="1" s="1"/>
  <c r="CB1360" i="1"/>
  <c r="BW1360" i="1"/>
  <c r="CA1360" i="1" s="1"/>
  <c r="CB1359" i="1"/>
  <c r="BW1359" i="1"/>
  <c r="CA1359" i="1" s="1"/>
  <c r="BW1358" i="1"/>
  <c r="CA1358" i="1" s="1"/>
  <c r="CB1358" i="1" s="1"/>
  <c r="BX1357" i="1"/>
  <c r="BV1357" i="1"/>
  <c r="BW1356" i="1"/>
  <c r="CA1356" i="1" s="1"/>
  <c r="CB1356" i="1" s="1"/>
  <c r="BX1355" i="1"/>
  <c r="BV1355" i="1"/>
  <c r="BU1355" i="1"/>
  <c r="BT1355" i="1"/>
  <c r="BW1354" i="1"/>
  <c r="CA1354" i="1" s="1"/>
  <c r="CB1354" i="1" s="1"/>
  <c r="BW1353" i="1"/>
  <c r="CA1353" i="1" s="1"/>
  <c r="CB1353" i="1" s="1"/>
  <c r="BW1352" i="1"/>
  <c r="CA1352" i="1" s="1"/>
  <c r="CB1352" i="1" s="1"/>
  <c r="BW1351" i="1"/>
  <c r="CA1351" i="1" s="1"/>
  <c r="CB1351" i="1" s="1"/>
  <c r="BW1350" i="1"/>
  <c r="CA1350" i="1" s="1"/>
  <c r="CB1350" i="1" s="1"/>
  <c r="BX1349" i="1"/>
  <c r="BX1347" i="1" s="1"/>
  <c r="BV1349" i="1"/>
  <c r="BU1349" i="1"/>
  <c r="BU1347" i="1" s="1"/>
  <c r="BT1349" i="1"/>
  <c r="BT1347" i="1" s="1"/>
  <c r="BW1348" i="1"/>
  <c r="BW1345" i="1"/>
  <c r="CA1345" i="1" s="1"/>
  <c r="BW1342" i="1"/>
  <c r="CA1342" i="1" s="1"/>
  <c r="BW1341" i="1"/>
  <c r="CA1341" i="1" s="1"/>
  <c r="BW1338" i="1"/>
  <c r="CA1338" i="1" s="1"/>
  <c r="BX1337" i="1"/>
  <c r="BV1337" i="1"/>
  <c r="BU1337" i="1"/>
  <c r="BT1337" i="1"/>
  <c r="BW1331" i="1"/>
  <c r="BW1337" i="1" s="1"/>
  <c r="BW1329" i="1"/>
  <c r="CA1329" i="1" s="1"/>
  <c r="CB1329" i="1" s="1"/>
  <c r="CB1328" i="1"/>
  <c r="BW1328" i="1"/>
  <c r="CA1328" i="1" s="1"/>
  <c r="CB1327" i="1"/>
  <c r="BW1327" i="1"/>
  <c r="CA1327" i="1" s="1"/>
  <c r="BW1326" i="1"/>
  <c r="CA1326" i="1" s="1"/>
  <c r="CB1326" i="1" s="1"/>
  <c r="BX1325" i="1"/>
  <c r="BX1324" i="1" s="1"/>
  <c r="BX1323" i="1" s="1"/>
  <c r="BV1325" i="1"/>
  <c r="BV1324" i="1" s="1"/>
  <c r="BV1323" i="1" s="1"/>
  <c r="BU1325" i="1"/>
  <c r="BU1324" i="1" s="1"/>
  <c r="BU1323" i="1" s="1"/>
  <c r="BT1325" i="1"/>
  <c r="BT1324" i="1" s="1"/>
  <c r="BT1323" i="1" s="1"/>
  <c r="CB1322" i="1"/>
  <c r="BW1322" i="1"/>
  <c r="CA1322" i="1" s="1"/>
  <c r="BW1321" i="1"/>
  <c r="CA1321" i="1" s="1"/>
  <c r="CB1321" i="1" s="1"/>
  <c r="BW1320" i="1"/>
  <c r="CA1320" i="1" s="1"/>
  <c r="CB1320" i="1" s="1"/>
  <c r="BX1319" i="1"/>
  <c r="BX1310" i="1" s="1"/>
  <c r="BV1319" i="1"/>
  <c r="BV1310" i="1" s="1"/>
  <c r="BU1319" i="1"/>
  <c r="BU1310" i="1" s="1"/>
  <c r="BT1319" i="1"/>
  <c r="BT1310" i="1" s="1"/>
  <c r="BW1318" i="1"/>
  <c r="CA1318" i="1" s="1"/>
  <c r="CB1318" i="1" s="1"/>
  <c r="BW1317" i="1"/>
  <c r="CA1317" i="1" s="1"/>
  <c r="CB1317" i="1" s="1"/>
  <c r="BW1316" i="1"/>
  <c r="CA1316" i="1" s="1"/>
  <c r="CB1316" i="1" s="1"/>
  <c r="BW1315" i="1"/>
  <c r="CA1315" i="1" s="1"/>
  <c r="CB1315" i="1" s="1"/>
  <c r="BW1314" i="1"/>
  <c r="CA1314" i="1" s="1"/>
  <c r="CB1314" i="1" s="1"/>
  <c r="BW1313" i="1"/>
  <c r="CA1313" i="1" s="1"/>
  <c r="CB1313" i="1" s="1"/>
  <c r="BW1312" i="1"/>
  <c r="CA1312" i="1" s="1"/>
  <c r="CB1312" i="1" s="1"/>
  <c r="BW1311" i="1"/>
  <c r="BW1309" i="1"/>
  <c r="CA1309" i="1" s="1"/>
  <c r="CB1309" i="1" s="1"/>
  <c r="BX1308" i="1"/>
  <c r="BV1308" i="1"/>
  <c r="BU1308" i="1"/>
  <c r="BT1308" i="1"/>
  <c r="BW1307" i="1"/>
  <c r="CA1307" i="1" s="1"/>
  <c r="CB1307" i="1" s="1"/>
  <c r="BW1306" i="1"/>
  <c r="BW1305" i="1"/>
  <c r="CA1305" i="1" s="1"/>
  <c r="CB1305" i="1" s="1"/>
  <c r="BW1304" i="1"/>
  <c r="CA1304" i="1" s="1"/>
  <c r="CB1304" i="1" s="1"/>
  <c r="BW1303" i="1"/>
  <c r="CA1303" i="1" s="1"/>
  <c r="CB1303" i="1" s="1"/>
  <c r="BX1302" i="1"/>
  <c r="BX1300" i="1" s="1"/>
  <c r="BV1302" i="1"/>
  <c r="BV1300" i="1" s="1"/>
  <c r="BU1302" i="1"/>
  <c r="BT1302" i="1"/>
  <c r="BT1300" i="1" s="1"/>
  <c r="BW1301" i="1"/>
  <c r="CA1301" i="1" s="1"/>
  <c r="CB1301" i="1" s="1"/>
  <c r="BW1298" i="1"/>
  <c r="CA1298" i="1" s="1"/>
  <c r="BW1295" i="1"/>
  <c r="CA1295" i="1" s="1"/>
  <c r="BW1294" i="1"/>
  <c r="CA1294" i="1" s="1"/>
  <c r="BX1293" i="1"/>
  <c r="BV1293" i="1"/>
  <c r="BU1293" i="1"/>
  <c r="BT1293" i="1"/>
  <c r="BW1291" i="1"/>
  <c r="CA1291" i="1" s="1"/>
  <c r="BX1289" i="1"/>
  <c r="BV1289" i="1"/>
  <c r="BU1289" i="1"/>
  <c r="BT1289" i="1"/>
  <c r="BX1288" i="1"/>
  <c r="BV1288" i="1"/>
  <c r="BU1288" i="1"/>
  <c r="BT1288" i="1"/>
  <c r="BX1287" i="1"/>
  <c r="BV1287" i="1"/>
  <c r="BU1287" i="1"/>
  <c r="BT1287" i="1"/>
  <c r="BX1286" i="1"/>
  <c r="BV1286" i="1"/>
  <c r="BU1286" i="1"/>
  <c r="BT1286" i="1"/>
  <c r="BW1283" i="1"/>
  <c r="BW1293" i="1" s="1"/>
  <c r="CB1281" i="1"/>
  <c r="BW1281" i="1"/>
  <c r="CA1281" i="1" s="1"/>
  <c r="CB1280" i="1"/>
  <c r="BW1280" i="1"/>
  <c r="CA1280" i="1" s="1"/>
  <c r="CB1279" i="1"/>
  <c r="BW1279" i="1"/>
  <c r="CA1279" i="1" s="1"/>
  <c r="CB1278" i="1"/>
  <c r="BW1278" i="1"/>
  <c r="CA1278" i="1" s="1"/>
  <c r="CB1277" i="1"/>
  <c r="BW1277" i="1"/>
  <c r="CA1277" i="1" s="1"/>
  <c r="BW1276" i="1"/>
  <c r="CA1276" i="1" s="1"/>
  <c r="CB1276" i="1" s="1"/>
  <c r="BW1275" i="1"/>
  <c r="CA1275" i="1" s="1"/>
  <c r="CB1275" i="1" s="1"/>
  <c r="CB1274" i="1"/>
  <c r="BW1274" i="1"/>
  <c r="CA1274" i="1" s="1"/>
  <c r="CB1273" i="1"/>
  <c r="BW1273" i="1"/>
  <c r="BW1272" i="1"/>
  <c r="CA1272" i="1" s="1"/>
  <c r="CB1272" i="1" s="1"/>
  <c r="BX1271" i="1"/>
  <c r="BX1269" i="1" s="1"/>
  <c r="BX1268" i="1" s="1"/>
  <c r="BV1271" i="1"/>
  <c r="BV1269" i="1" s="1"/>
  <c r="BU1271" i="1"/>
  <c r="BU1269" i="1" s="1"/>
  <c r="BT1271" i="1"/>
  <c r="BT1269" i="1" s="1"/>
  <c r="BT1268" i="1" s="1"/>
  <c r="BW1270" i="1"/>
  <c r="CA1270" i="1" s="1"/>
  <c r="CB1270" i="1" s="1"/>
  <c r="BW1267" i="1"/>
  <c r="CA1267" i="1" s="1"/>
  <c r="CB1267" i="1" s="1"/>
  <c r="BW1266" i="1"/>
  <c r="CA1266" i="1" s="1"/>
  <c r="CB1266" i="1" s="1"/>
  <c r="CB1265" i="1"/>
  <c r="BW1265" i="1"/>
  <c r="CA1265" i="1" s="1"/>
  <c r="BW1264" i="1"/>
  <c r="CA1264" i="1" s="1"/>
  <c r="CB1264" i="1" s="1"/>
  <c r="CB1263" i="1"/>
  <c r="BW1263" i="1"/>
  <c r="BW1262" i="1"/>
  <c r="CA1262" i="1" s="1"/>
  <c r="CB1262" i="1" s="1"/>
  <c r="BW1261" i="1"/>
  <c r="CA1261" i="1" s="1"/>
  <c r="CB1261" i="1" s="1"/>
  <c r="BX1260" i="1"/>
  <c r="BV1260" i="1"/>
  <c r="BU1260" i="1"/>
  <c r="BT1260" i="1"/>
  <c r="CB1259" i="1"/>
  <c r="BW1259" i="1"/>
  <c r="CA1259" i="1" s="1"/>
  <c r="BW1258" i="1"/>
  <c r="CA1258" i="1" s="1"/>
  <c r="CB1258" i="1" s="1"/>
  <c r="BW1257" i="1"/>
  <c r="CB1256" i="1"/>
  <c r="BW1256" i="1"/>
  <c r="CA1256" i="1" s="1"/>
  <c r="BX1255" i="1"/>
  <c r="BV1255" i="1"/>
  <c r="BU1255" i="1"/>
  <c r="BT1255" i="1"/>
  <c r="BW1252" i="1"/>
  <c r="CA1252" i="1" s="1"/>
  <c r="CB1252" i="1" s="1"/>
  <c r="CB1251" i="1"/>
  <c r="BW1251" i="1"/>
  <c r="BW1250" i="1"/>
  <c r="CA1250" i="1" s="1"/>
  <c r="CB1250" i="1" s="1"/>
  <c r="BX1249" i="1"/>
  <c r="BV1249" i="1"/>
  <c r="BU1249" i="1"/>
  <c r="BT1249" i="1"/>
  <c r="BW1248" i="1"/>
  <c r="BW1247" i="1" s="1"/>
  <c r="BX1247" i="1"/>
  <c r="BV1247" i="1"/>
  <c r="BU1247" i="1"/>
  <c r="BT1247" i="1"/>
  <c r="BW1246" i="1"/>
  <c r="CA1246" i="1" s="1"/>
  <c r="CB1246" i="1" s="1"/>
  <c r="BW1245" i="1"/>
  <c r="CA1245" i="1" s="1"/>
  <c r="CB1245" i="1" s="1"/>
  <c r="CB1244" i="1"/>
  <c r="BW1244" i="1"/>
  <c r="CA1244" i="1" s="1"/>
  <c r="BW1243" i="1"/>
  <c r="CA1243" i="1" s="1"/>
  <c r="CB1243" i="1" s="1"/>
  <c r="CB1242" i="1"/>
  <c r="BW1242" i="1"/>
  <c r="CA1242" i="1" s="1"/>
  <c r="BW1241" i="1"/>
  <c r="CA1241" i="1" s="1"/>
  <c r="CB1241" i="1" s="1"/>
  <c r="BX1240" i="1"/>
  <c r="BV1240" i="1"/>
  <c r="BU1240" i="1"/>
  <c r="BT1240" i="1"/>
  <c r="CB1239" i="1"/>
  <c r="BW1239" i="1"/>
  <c r="CA1239" i="1" s="1"/>
  <c r="BW1238" i="1"/>
  <c r="CA1238" i="1" s="1"/>
  <c r="CB1238" i="1" s="1"/>
  <c r="BW1237" i="1"/>
  <c r="CA1237" i="1" s="1"/>
  <c r="CB1237" i="1" s="1"/>
  <c r="BW1236" i="1"/>
  <c r="CA1236" i="1" s="1"/>
  <c r="CB1236" i="1" s="1"/>
  <c r="BW1235" i="1"/>
  <c r="BW1234" i="1"/>
  <c r="CA1234" i="1" s="1"/>
  <c r="CB1234" i="1" s="1"/>
  <c r="BX1233" i="1"/>
  <c r="BV1233" i="1"/>
  <c r="BU1233" i="1"/>
  <c r="BT1233" i="1"/>
  <c r="BW1232" i="1"/>
  <c r="CA1232" i="1" s="1"/>
  <c r="CB1232" i="1" s="1"/>
  <c r="CB1231" i="1"/>
  <c r="BW1231" i="1"/>
  <c r="CA1231" i="1" s="1"/>
  <c r="BW1230" i="1"/>
  <c r="CA1230" i="1" s="1"/>
  <c r="CB1230" i="1" s="1"/>
  <c r="BW1229" i="1"/>
  <c r="CA1229" i="1" s="1"/>
  <c r="CB1229" i="1" s="1"/>
  <c r="BW1228" i="1"/>
  <c r="CA1228" i="1" s="1"/>
  <c r="CB1228" i="1" s="1"/>
  <c r="CB1227" i="1"/>
  <c r="BW1227" i="1"/>
  <c r="BX1226" i="1"/>
  <c r="BV1226" i="1"/>
  <c r="BU1226" i="1"/>
  <c r="BT1226" i="1"/>
  <c r="CB1225" i="1"/>
  <c r="BW1225" i="1"/>
  <c r="BW1224" i="1"/>
  <c r="BW1223" i="1"/>
  <c r="CA1223" i="1" s="1"/>
  <c r="CB1223" i="1" s="1"/>
  <c r="BX1222" i="1"/>
  <c r="BV1222" i="1"/>
  <c r="BU1222" i="1"/>
  <c r="BT1222" i="1"/>
  <c r="BW1219" i="1"/>
  <c r="CA1219" i="1" s="1"/>
  <c r="CB1219" i="1" s="1"/>
  <c r="CB1218" i="1"/>
  <c r="BW1218" i="1"/>
  <c r="CA1218" i="1" s="1"/>
  <c r="BW1217" i="1"/>
  <c r="CA1217" i="1" s="1"/>
  <c r="CB1217" i="1" s="1"/>
  <c r="BW1216" i="1"/>
  <c r="CA1216" i="1" s="1"/>
  <c r="CB1216" i="1" s="1"/>
  <c r="BW1215" i="1"/>
  <c r="BW1214" i="1"/>
  <c r="CA1214" i="1" s="1"/>
  <c r="CB1214" i="1" s="1"/>
  <c r="BX1213" i="1"/>
  <c r="BX1205" i="1" s="1"/>
  <c r="BV1213" i="1"/>
  <c r="BV1205" i="1" s="1"/>
  <c r="BU1213" i="1"/>
  <c r="BT1213" i="1"/>
  <c r="BT1205" i="1" s="1"/>
  <c r="BW1212" i="1"/>
  <c r="CA1212" i="1" s="1"/>
  <c r="CB1212" i="1" s="1"/>
  <c r="BW1211" i="1"/>
  <c r="CA1211" i="1" s="1"/>
  <c r="CB1211" i="1" s="1"/>
  <c r="CB1210" i="1"/>
  <c r="BW1210" i="1"/>
  <c r="CA1210" i="1" s="1"/>
  <c r="BW1209" i="1"/>
  <c r="CA1209" i="1" s="1"/>
  <c r="CB1209" i="1" s="1"/>
  <c r="CB1208" i="1"/>
  <c r="BW1208" i="1"/>
  <c r="CA1208" i="1" s="1"/>
  <c r="CB1207" i="1"/>
  <c r="BW1207" i="1"/>
  <c r="BW1206" i="1"/>
  <c r="CA1206" i="1" s="1"/>
  <c r="CB1206" i="1" s="1"/>
  <c r="BW1204" i="1"/>
  <c r="CA1204" i="1" s="1"/>
  <c r="CB1204" i="1" s="1"/>
  <c r="BX1203" i="1"/>
  <c r="BV1203" i="1"/>
  <c r="BU1203" i="1"/>
  <c r="BT1203" i="1"/>
  <c r="BW1202" i="1"/>
  <c r="CA1202" i="1" s="1"/>
  <c r="CB1202" i="1" s="1"/>
  <c r="BW1201" i="1"/>
  <c r="CA1201" i="1" s="1"/>
  <c r="CB1201" i="1" s="1"/>
  <c r="BW1200" i="1"/>
  <c r="CA1200" i="1" s="1"/>
  <c r="CB1200" i="1" s="1"/>
  <c r="BW1199" i="1"/>
  <c r="BW1198" i="1"/>
  <c r="CA1198" i="1" s="1"/>
  <c r="CB1198" i="1" s="1"/>
  <c r="BX1197" i="1"/>
  <c r="BX1195" i="1" s="1"/>
  <c r="BV1197" i="1"/>
  <c r="BV1195" i="1" s="1"/>
  <c r="BU1197" i="1"/>
  <c r="BU1195" i="1" s="1"/>
  <c r="BT1197" i="1"/>
  <c r="BT1195" i="1" s="1"/>
  <c r="BW1196" i="1"/>
  <c r="CA1196" i="1" s="1"/>
  <c r="CB1196" i="1" s="1"/>
  <c r="BW1193" i="1"/>
  <c r="CA1193" i="1" s="1"/>
  <c r="BW1190" i="1"/>
  <c r="CA1190" i="1" s="1"/>
  <c r="BW1189" i="1"/>
  <c r="CA1189" i="1" s="1"/>
  <c r="BW1186" i="1"/>
  <c r="CA1186" i="1" s="1"/>
  <c r="BX1185" i="1"/>
  <c r="BV1185" i="1"/>
  <c r="BU1185" i="1"/>
  <c r="BT1185" i="1"/>
  <c r="BW1183" i="1"/>
  <c r="CA1183" i="1" s="1"/>
  <c r="CB1182" i="1"/>
  <c r="BW1182" i="1"/>
  <c r="CA1182" i="1" s="1"/>
  <c r="BW1177" i="1"/>
  <c r="BW1185" i="1" s="1"/>
  <c r="BW1174" i="1"/>
  <c r="CA1174" i="1" s="1"/>
  <c r="CB1174" i="1" s="1"/>
  <c r="BW1173" i="1"/>
  <c r="CA1173" i="1" s="1"/>
  <c r="CB1173" i="1" s="1"/>
  <c r="CB1172" i="1"/>
  <c r="BW1172" i="1"/>
  <c r="CA1172" i="1" s="1"/>
  <c r="CB1171" i="1"/>
  <c r="BW1171" i="1"/>
  <c r="CA1171" i="1" s="1"/>
  <c r="CB1170" i="1"/>
  <c r="BW1170" i="1"/>
  <c r="CB1169" i="1"/>
  <c r="BW1169" i="1"/>
  <c r="CA1169" i="1" s="1"/>
  <c r="BW1168" i="1"/>
  <c r="CA1168" i="1" s="1"/>
  <c r="CB1168" i="1" s="1"/>
  <c r="BX1167" i="1"/>
  <c r="BX1166" i="1" s="1"/>
  <c r="BX1165" i="1" s="1"/>
  <c r="BV1167" i="1"/>
  <c r="BU1167" i="1"/>
  <c r="BU1166" i="1" s="1"/>
  <c r="BU1165" i="1" s="1"/>
  <c r="BT1167" i="1"/>
  <c r="BT1166" i="1" s="1"/>
  <c r="BT1165" i="1" s="1"/>
  <c r="BW1164" i="1"/>
  <c r="CA1164" i="1" s="1"/>
  <c r="CB1164" i="1" s="1"/>
  <c r="BW1163" i="1"/>
  <c r="CA1163" i="1" s="1"/>
  <c r="CB1163" i="1" s="1"/>
  <c r="BX1162" i="1"/>
  <c r="BX1160" i="1" s="1"/>
  <c r="BX1159" i="1" s="1"/>
  <c r="BV1162" i="1"/>
  <c r="BV1160" i="1" s="1"/>
  <c r="BU1162" i="1"/>
  <c r="BU1160" i="1" s="1"/>
  <c r="BT1162" i="1"/>
  <c r="BT1160" i="1" s="1"/>
  <c r="BT1159" i="1" s="1"/>
  <c r="BW1161" i="1"/>
  <c r="CA1161" i="1" s="1"/>
  <c r="CB1161" i="1" s="1"/>
  <c r="BW1158" i="1"/>
  <c r="CA1158" i="1" s="1"/>
  <c r="CB1158" i="1" s="1"/>
  <c r="BW1157" i="1"/>
  <c r="CA1157" i="1" s="1"/>
  <c r="CB1157" i="1" s="1"/>
  <c r="BW1156" i="1"/>
  <c r="CA1156" i="1" s="1"/>
  <c r="CB1156" i="1" s="1"/>
  <c r="BW1155" i="1"/>
  <c r="CA1155" i="1" s="1"/>
  <c r="CB1155" i="1" s="1"/>
  <c r="BW1154" i="1"/>
  <c r="BX1153" i="1"/>
  <c r="BV1153" i="1"/>
  <c r="BU1153" i="1"/>
  <c r="BT1153" i="1"/>
  <c r="BW1152" i="1"/>
  <c r="CA1152" i="1" s="1"/>
  <c r="CB1152" i="1" s="1"/>
  <c r="BW1151" i="1"/>
  <c r="CA1151" i="1" s="1"/>
  <c r="CB1151" i="1" s="1"/>
  <c r="BW1150" i="1"/>
  <c r="CA1150" i="1" s="1"/>
  <c r="CB1150" i="1" s="1"/>
  <c r="BW1149" i="1"/>
  <c r="CA1149" i="1" s="1"/>
  <c r="CB1149" i="1" s="1"/>
  <c r="BW1148" i="1"/>
  <c r="CA1148" i="1" s="1"/>
  <c r="CB1148" i="1" s="1"/>
  <c r="BW1147" i="1"/>
  <c r="CA1147" i="1" s="1"/>
  <c r="CB1147" i="1" s="1"/>
  <c r="BX1146" i="1"/>
  <c r="BV1146" i="1"/>
  <c r="BU1146" i="1"/>
  <c r="BT1146" i="1"/>
  <c r="BW1145" i="1"/>
  <c r="CA1145" i="1" s="1"/>
  <c r="CB1145" i="1" s="1"/>
  <c r="BW1144" i="1"/>
  <c r="CA1144" i="1" s="1"/>
  <c r="CB1144" i="1" s="1"/>
  <c r="BW1142" i="1"/>
  <c r="BX1141" i="1"/>
  <c r="BV1141" i="1"/>
  <c r="BU1141" i="1"/>
  <c r="BT1141" i="1"/>
  <c r="BW1140" i="1"/>
  <c r="CA1140" i="1" s="1"/>
  <c r="CB1140" i="1" s="1"/>
  <c r="BW1139" i="1"/>
  <c r="CA1139" i="1" s="1"/>
  <c r="CB1139" i="1" s="1"/>
  <c r="BW1138" i="1"/>
  <c r="CA1138" i="1" s="1"/>
  <c r="CB1138" i="1" s="1"/>
  <c r="BW1137" i="1"/>
  <c r="CA1137" i="1" s="1"/>
  <c r="CB1137" i="1" s="1"/>
  <c r="BW1136" i="1"/>
  <c r="BX1135" i="1"/>
  <c r="BX1133" i="1" s="1"/>
  <c r="BV1135" i="1"/>
  <c r="BV1133" i="1" s="1"/>
  <c r="BU1135" i="1"/>
  <c r="BT1135" i="1"/>
  <c r="BT1133" i="1" s="1"/>
  <c r="BW1134" i="1"/>
  <c r="CA1134" i="1" s="1"/>
  <c r="CB1134" i="1" s="1"/>
  <c r="BW1131" i="1"/>
  <c r="CA1131" i="1" s="1"/>
  <c r="BW1128" i="1"/>
  <c r="CA1128" i="1" s="1"/>
  <c r="BW1127" i="1"/>
  <c r="CA1127" i="1" s="1"/>
  <c r="BX1126" i="1"/>
  <c r="BV1126" i="1"/>
  <c r="BU1126" i="1"/>
  <c r="BT1126" i="1"/>
  <c r="BW1124" i="1"/>
  <c r="CA1124" i="1" s="1"/>
  <c r="CB1123" i="1"/>
  <c r="BW1123" i="1"/>
  <c r="CA1123" i="1" s="1"/>
  <c r="BW1118" i="1"/>
  <c r="BW1126" i="1" s="1"/>
  <c r="BW1116" i="1"/>
  <c r="CA1116" i="1" s="1"/>
  <c r="CB1116" i="1" s="1"/>
  <c r="CB1115" i="1"/>
  <c r="BW1115" i="1"/>
  <c r="CA1115" i="1" s="1"/>
  <c r="CB1114" i="1"/>
  <c r="BW1114" i="1"/>
  <c r="CA1114" i="1" s="1"/>
  <c r="BW1113" i="1"/>
  <c r="CA1113" i="1" s="1"/>
  <c r="CB1113" i="1" s="1"/>
  <c r="BW1112" i="1"/>
  <c r="CA1112" i="1" s="1"/>
  <c r="CB1112" i="1" s="1"/>
  <c r="BW1111" i="1"/>
  <c r="CA1111" i="1" s="1"/>
  <c r="CB1111" i="1" s="1"/>
  <c r="BW1110" i="1"/>
  <c r="BW1109" i="1"/>
  <c r="CA1109" i="1" s="1"/>
  <c r="CB1109" i="1" s="1"/>
  <c r="BW1108" i="1"/>
  <c r="CA1108" i="1" s="1"/>
  <c r="CB1108" i="1" s="1"/>
  <c r="BW1107" i="1"/>
  <c r="CA1107" i="1" s="1"/>
  <c r="CB1107" i="1" s="1"/>
  <c r="CB1106" i="1"/>
  <c r="BW1106" i="1"/>
  <c r="CA1106" i="1" s="1"/>
  <c r="BX1105" i="1"/>
  <c r="BV1105" i="1"/>
  <c r="BU1105" i="1"/>
  <c r="BT1105" i="1"/>
  <c r="BW1104" i="1"/>
  <c r="CA1104" i="1" s="1"/>
  <c r="CB1104" i="1" s="1"/>
  <c r="BW1103" i="1"/>
  <c r="CA1103" i="1" s="1"/>
  <c r="CB1103" i="1" s="1"/>
  <c r="BW1102" i="1"/>
  <c r="CA1102" i="1" s="1"/>
  <c r="CB1102" i="1" s="1"/>
  <c r="BX1101" i="1"/>
  <c r="BV1101" i="1"/>
  <c r="BU1101" i="1"/>
  <c r="BT1101" i="1"/>
  <c r="BW1100" i="1"/>
  <c r="BX1099" i="1"/>
  <c r="BV1099" i="1"/>
  <c r="BU1099" i="1"/>
  <c r="BT1099" i="1"/>
  <c r="CB1096" i="1"/>
  <c r="BW1096" i="1"/>
  <c r="CA1096" i="1" s="1"/>
  <c r="BX1095" i="1"/>
  <c r="BX1094" i="1" s="1"/>
  <c r="BX1093" i="1" s="1"/>
  <c r="BV1095" i="1"/>
  <c r="BV1094" i="1" s="1"/>
  <c r="BU1095" i="1"/>
  <c r="BT1095" i="1"/>
  <c r="BT1094" i="1" s="1"/>
  <c r="BT1093" i="1" s="1"/>
  <c r="BW1092" i="1"/>
  <c r="BW1091" i="1"/>
  <c r="CA1091" i="1" s="1"/>
  <c r="CB1091" i="1" s="1"/>
  <c r="BX1090" i="1"/>
  <c r="BV1090" i="1"/>
  <c r="BU1090" i="1"/>
  <c r="BT1090" i="1"/>
  <c r="BW1089" i="1"/>
  <c r="CA1089" i="1" s="1"/>
  <c r="CB1089" i="1" s="1"/>
  <c r="BX1088" i="1"/>
  <c r="BV1088" i="1"/>
  <c r="BU1088" i="1"/>
  <c r="BT1088" i="1"/>
  <c r="CB1087" i="1"/>
  <c r="BW1087" i="1"/>
  <c r="CA1087" i="1" s="1"/>
  <c r="BX1086" i="1"/>
  <c r="BV1086" i="1"/>
  <c r="BU1086" i="1"/>
  <c r="CB1086" i="1" s="1"/>
  <c r="BT1086" i="1"/>
  <c r="BW1083" i="1"/>
  <c r="CA1083" i="1" s="1"/>
  <c r="CB1083" i="1" s="1"/>
  <c r="BW1082" i="1"/>
  <c r="CA1082" i="1" s="1"/>
  <c r="CB1082" i="1" s="1"/>
  <c r="CB1081" i="1"/>
  <c r="BW1081" i="1"/>
  <c r="CA1081" i="1" s="1"/>
  <c r="BW1080" i="1"/>
  <c r="CA1080" i="1" s="1"/>
  <c r="CB1080" i="1" s="1"/>
  <c r="BW1079" i="1"/>
  <c r="CA1079" i="1" s="1"/>
  <c r="CB1079" i="1" s="1"/>
  <c r="BW1078" i="1"/>
  <c r="CA1078" i="1" s="1"/>
  <c r="CB1078" i="1" s="1"/>
  <c r="BW1077" i="1"/>
  <c r="BW1076" i="1"/>
  <c r="CA1076" i="1" s="1"/>
  <c r="CB1076" i="1" s="1"/>
  <c r="BX1075" i="1"/>
  <c r="BX1066" i="1" s="1"/>
  <c r="BV1075" i="1"/>
  <c r="BV1066" i="1" s="1"/>
  <c r="BU1075" i="1"/>
  <c r="BU1066" i="1" s="1"/>
  <c r="BT1075" i="1"/>
  <c r="BT1066" i="1" s="1"/>
  <c r="BW1074" i="1"/>
  <c r="CA1074" i="1" s="1"/>
  <c r="CB1074" i="1" s="1"/>
  <c r="BW1073" i="1"/>
  <c r="CA1073" i="1" s="1"/>
  <c r="CB1073" i="1" s="1"/>
  <c r="BW1072" i="1"/>
  <c r="CA1072" i="1" s="1"/>
  <c r="CB1072" i="1" s="1"/>
  <c r="BW1071" i="1"/>
  <c r="CA1071" i="1" s="1"/>
  <c r="CB1071" i="1" s="1"/>
  <c r="BW1070" i="1"/>
  <c r="CA1070" i="1" s="1"/>
  <c r="CB1070" i="1" s="1"/>
  <c r="BW1069" i="1"/>
  <c r="CA1069" i="1" s="1"/>
  <c r="CB1069" i="1" s="1"/>
  <c r="BW1068" i="1"/>
  <c r="CA1068" i="1" s="1"/>
  <c r="CB1068" i="1" s="1"/>
  <c r="BW1067" i="1"/>
  <c r="CA1067" i="1" s="1"/>
  <c r="CB1067" i="1" s="1"/>
  <c r="BW1065" i="1"/>
  <c r="BX1064" i="1"/>
  <c r="BV1064" i="1"/>
  <c r="BU1064" i="1"/>
  <c r="BT1064" i="1"/>
  <c r="BW1063" i="1"/>
  <c r="CA1063" i="1" s="1"/>
  <c r="CB1063" i="1" s="1"/>
  <c r="BW1062" i="1"/>
  <c r="CA1062" i="1" s="1"/>
  <c r="CB1062" i="1" s="1"/>
  <c r="BW1061" i="1"/>
  <c r="CA1061" i="1" s="1"/>
  <c r="CB1061" i="1" s="1"/>
  <c r="BW1060" i="1"/>
  <c r="CA1060" i="1" s="1"/>
  <c r="CB1060" i="1" s="1"/>
  <c r="BW1059" i="1"/>
  <c r="CA1059" i="1" s="1"/>
  <c r="CB1059" i="1" s="1"/>
  <c r="BX1058" i="1"/>
  <c r="BX1056" i="1" s="1"/>
  <c r="BV1058" i="1"/>
  <c r="BV1056" i="1" s="1"/>
  <c r="BU1058" i="1"/>
  <c r="BT1058" i="1"/>
  <c r="BT1056" i="1" s="1"/>
  <c r="BW1057" i="1"/>
  <c r="CA1057" i="1" s="1"/>
  <c r="CB1057" i="1" s="1"/>
  <c r="BW1054" i="1"/>
  <c r="CA1054" i="1" s="1"/>
  <c r="BW1051" i="1"/>
  <c r="CA1051" i="1" s="1"/>
  <c r="BW1050" i="1"/>
  <c r="CA1050" i="1" s="1"/>
  <c r="BW1047" i="1"/>
  <c r="CA1047" i="1" s="1"/>
  <c r="BX1046" i="1"/>
  <c r="BV1046" i="1"/>
  <c r="BU1046" i="1"/>
  <c r="BT1046" i="1"/>
  <c r="BW1044" i="1"/>
  <c r="CA1044" i="1" s="1"/>
  <c r="CB1043" i="1"/>
  <c r="BW1043" i="1"/>
  <c r="CA1043" i="1" s="1"/>
  <c r="BW1038" i="1"/>
  <c r="BW1046" i="1" s="1"/>
  <c r="CB1036" i="1"/>
  <c r="BW1036" i="1"/>
  <c r="CA1036" i="1" s="1"/>
  <c r="BX1035" i="1"/>
  <c r="BV1035" i="1"/>
  <c r="BU1035" i="1"/>
  <c r="CB1035" i="1" s="1"/>
  <c r="BT1035" i="1"/>
  <c r="CB1034" i="1"/>
  <c r="BW1034" i="1"/>
  <c r="CA1034" i="1" s="1"/>
  <c r="BX1033" i="1"/>
  <c r="BV1033" i="1"/>
  <c r="BU1033" i="1"/>
  <c r="CB1033" i="1" s="1"/>
  <c r="BT1033" i="1"/>
  <c r="CB1032" i="1"/>
  <c r="BW1032" i="1"/>
  <c r="CB1031" i="1"/>
  <c r="BW1031" i="1"/>
  <c r="CA1031" i="1" s="1"/>
  <c r="BX1030" i="1"/>
  <c r="BV1030" i="1"/>
  <c r="BU1030" i="1"/>
  <c r="CB1030" i="1" s="1"/>
  <c r="BT1030" i="1"/>
  <c r="CB1029" i="1"/>
  <c r="BW1029" i="1"/>
  <c r="CA1029" i="1" s="1"/>
  <c r="CB1028" i="1"/>
  <c r="BW1028" i="1"/>
  <c r="CA1028" i="1" s="1"/>
  <c r="CB1027" i="1"/>
  <c r="BW1027" i="1"/>
  <c r="CA1027" i="1" s="1"/>
  <c r="BX1026" i="1"/>
  <c r="BV1026" i="1"/>
  <c r="BU1026" i="1"/>
  <c r="CB1026" i="1" s="1"/>
  <c r="BT1026" i="1"/>
  <c r="CB1025" i="1"/>
  <c r="BW1025" i="1"/>
  <c r="BX1024" i="1"/>
  <c r="BV1024" i="1"/>
  <c r="BU1024" i="1"/>
  <c r="BT1024" i="1"/>
  <c r="CB1021" i="1"/>
  <c r="BW1021" i="1"/>
  <c r="CA1021" i="1" s="1"/>
  <c r="CB1020" i="1"/>
  <c r="BW1020" i="1"/>
  <c r="CA1020" i="1" s="1"/>
  <c r="BX1019" i="1"/>
  <c r="BV1019" i="1"/>
  <c r="BU1019" i="1"/>
  <c r="CB1019" i="1" s="1"/>
  <c r="BT1019" i="1"/>
  <c r="CB1018" i="1"/>
  <c r="BW1018" i="1"/>
  <c r="BX1017" i="1"/>
  <c r="BV1017" i="1"/>
  <c r="BU1017" i="1"/>
  <c r="CB1017" i="1" s="1"/>
  <c r="BT1017" i="1"/>
  <c r="CB1014" i="1"/>
  <c r="BW1014" i="1"/>
  <c r="CA1014" i="1" s="1"/>
  <c r="CB1013" i="1"/>
  <c r="BW1013" i="1"/>
  <c r="CA1013" i="1" s="1"/>
  <c r="CB1012" i="1"/>
  <c r="BW1012" i="1"/>
  <c r="CA1012" i="1" s="1"/>
  <c r="CB1011" i="1"/>
  <c r="BW1011" i="1"/>
  <c r="CA1011" i="1" s="1"/>
  <c r="CB1010" i="1"/>
  <c r="BW1010" i="1"/>
  <c r="CA1010" i="1" s="1"/>
  <c r="CB1009" i="1"/>
  <c r="BW1009" i="1"/>
  <c r="CA1009" i="1" s="1"/>
  <c r="CB1008" i="1"/>
  <c r="BW1008" i="1"/>
  <c r="CA1008" i="1" s="1"/>
  <c r="BX1007" i="1"/>
  <c r="BV1007" i="1"/>
  <c r="BU1007" i="1"/>
  <c r="CB1007" i="1" s="1"/>
  <c r="BT1007" i="1"/>
  <c r="CB1006" i="1"/>
  <c r="BW1006" i="1"/>
  <c r="CA1006" i="1" s="1"/>
  <c r="CB1005" i="1"/>
  <c r="BW1005" i="1"/>
  <c r="CA1005" i="1" s="1"/>
  <c r="CB1004" i="1"/>
  <c r="BW1004" i="1"/>
  <c r="CA1004" i="1" s="1"/>
  <c r="CB1003" i="1"/>
  <c r="BW1003" i="1"/>
  <c r="CA1003" i="1" s="1"/>
  <c r="CB1002" i="1"/>
  <c r="BW1002" i="1"/>
  <c r="CA1002" i="1" s="1"/>
  <c r="CB1001" i="1"/>
  <c r="BW1001" i="1"/>
  <c r="CA1001" i="1" s="1"/>
  <c r="CB1000" i="1"/>
  <c r="BW1000" i="1"/>
  <c r="CA1000" i="1" s="1"/>
  <c r="CB999" i="1"/>
  <c r="BW999" i="1"/>
  <c r="BX998" i="1"/>
  <c r="BV998" i="1"/>
  <c r="BU998" i="1"/>
  <c r="CB998" i="1" s="1"/>
  <c r="BT998" i="1"/>
  <c r="CB997" i="1"/>
  <c r="BW997" i="1"/>
  <c r="CA997" i="1" s="1"/>
  <c r="CB996" i="1"/>
  <c r="BW996" i="1"/>
  <c r="CA996" i="1" s="1"/>
  <c r="CB995" i="1"/>
  <c r="BW995" i="1"/>
  <c r="CA995" i="1" s="1"/>
  <c r="CB994" i="1"/>
  <c r="BW994" i="1"/>
  <c r="CA994" i="1" s="1"/>
  <c r="CB993" i="1"/>
  <c r="BW993" i="1"/>
  <c r="CA993" i="1" s="1"/>
  <c r="CB991" i="1"/>
  <c r="BW991" i="1"/>
  <c r="BX990" i="1"/>
  <c r="BV990" i="1"/>
  <c r="BU990" i="1"/>
  <c r="CB990" i="1" s="1"/>
  <c r="BT990" i="1"/>
  <c r="CB989" i="1"/>
  <c r="BW989" i="1"/>
  <c r="CA989" i="1" s="1"/>
  <c r="CB988" i="1"/>
  <c r="BW988" i="1"/>
  <c r="CA988" i="1" s="1"/>
  <c r="CB987" i="1"/>
  <c r="BW987" i="1"/>
  <c r="CA987" i="1" s="1"/>
  <c r="CB986" i="1"/>
  <c r="BW986" i="1"/>
  <c r="CA986" i="1" s="1"/>
  <c r="CB985" i="1"/>
  <c r="BW985" i="1"/>
  <c r="BX984" i="1"/>
  <c r="BX982" i="1" s="1"/>
  <c r="BV984" i="1"/>
  <c r="BV982" i="1" s="1"/>
  <c r="BU984" i="1"/>
  <c r="CB984" i="1" s="1"/>
  <c r="BT984" i="1"/>
  <c r="BT982" i="1" s="1"/>
  <c r="CB983" i="1"/>
  <c r="BW983" i="1"/>
  <c r="CA983" i="1" s="1"/>
  <c r="BW980" i="1"/>
  <c r="CA980" i="1" s="1"/>
  <c r="BW977" i="1"/>
  <c r="CA977" i="1" s="1"/>
  <c r="BW976" i="1"/>
  <c r="CA976" i="1" s="1"/>
  <c r="BX975" i="1"/>
  <c r="BV975" i="1"/>
  <c r="BU975" i="1"/>
  <c r="BT975" i="1"/>
  <c r="BW973" i="1"/>
  <c r="CA973" i="1" s="1"/>
  <c r="BX971" i="1"/>
  <c r="BV971" i="1"/>
  <c r="BU971" i="1"/>
  <c r="BT971" i="1"/>
  <c r="BX970" i="1"/>
  <c r="BV970" i="1"/>
  <c r="BU970" i="1"/>
  <c r="BT970" i="1"/>
  <c r="BX969" i="1"/>
  <c r="BV969" i="1"/>
  <c r="BU969" i="1"/>
  <c r="BT969" i="1"/>
  <c r="BW966" i="1"/>
  <c r="CA966" i="1" s="1"/>
  <c r="BW964" i="1"/>
  <c r="CA964" i="1" s="1"/>
  <c r="CB964" i="1" s="1"/>
  <c r="BW963" i="1"/>
  <c r="BX962" i="1"/>
  <c r="BV962" i="1"/>
  <c r="BU962" i="1"/>
  <c r="BT962" i="1"/>
  <c r="BW961" i="1"/>
  <c r="CA961" i="1" s="1"/>
  <c r="CB961" i="1" s="1"/>
  <c r="CB960" i="1"/>
  <c r="BW960" i="1"/>
  <c r="CA960" i="1" s="1"/>
  <c r="CB959" i="1"/>
  <c r="BW959" i="1"/>
  <c r="CA959" i="1" s="1"/>
  <c r="CB958" i="1"/>
  <c r="BW958" i="1"/>
  <c r="CA958" i="1" s="1"/>
  <c r="CB957" i="1"/>
  <c r="BW957" i="1"/>
  <c r="CA957" i="1" s="1"/>
  <c r="CB956" i="1"/>
  <c r="BW956" i="1"/>
  <c r="CA956" i="1" s="1"/>
  <c r="CB955" i="1"/>
  <c r="BW955" i="1"/>
  <c r="CA955" i="1" s="1"/>
  <c r="BX954" i="1"/>
  <c r="BV954" i="1"/>
  <c r="BU954" i="1"/>
  <c r="BT954" i="1"/>
  <c r="CB953" i="1"/>
  <c r="BW953" i="1"/>
  <c r="CB952" i="1"/>
  <c r="BW952" i="1"/>
  <c r="CA952" i="1" s="1"/>
  <c r="CB951" i="1"/>
  <c r="BW951" i="1"/>
  <c r="CA951" i="1" s="1"/>
  <c r="BW950" i="1"/>
  <c r="CA950" i="1" s="1"/>
  <c r="CB950" i="1" s="1"/>
  <c r="BW949" i="1"/>
  <c r="CA949" i="1" s="1"/>
  <c r="CB949" i="1" s="1"/>
  <c r="BX948" i="1"/>
  <c r="BV948" i="1"/>
  <c r="BU948" i="1"/>
  <c r="BT948" i="1"/>
  <c r="CB947" i="1"/>
  <c r="BW947" i="1"/>
  <c r="CA947" i="1" s="1"/>
  <c r="CB946" i="1"/>
  <c r="BW946" i="1"/>
  <c r="CA946" i="1" s="1"/>
  <c r="BW945" i="1"/>
  <c r="CA945" i="1" s="1"/>
  <c r="CB945" i="1" s="1"/>
  <c r="BW944" i="1"/>
  <c r="CA944" i="1" s="1"/>
  <c r="CB944" i="1" s="1"/>
  <c r="BX943" i="1"/>
  <c r="BV943" i="1"/>
  <c r="BU943" i="1"/>
  <c r="BT943" i="1"/>
  <c r="BW942" i="1"/>
  <c r="CA942" i="1" s="1"/>
  <c r="CB942" i="1" s="1"/>
  <c r="BX941" i="1"/>
  <c r="BV941" i="1"/>
  <c r="BU941" i="1"/>
  <c r="BT941" i="1"/>
  <c r="CB938" i="1"/>
  <c r="BW938" i="1"/>
  <c r="CA938" i="1" s="1"/>
  <c r="CB937" i="1"/>
  <c r="BW937" i="1"/>
  <c r="CA937" i="1" s="1"/>
  <c r="CB936" i="1"/>
  <c r="BW936" i="1"/>
  <c r="CA936" i="1" s="1"/>
  <c r="CB935" i="1"/>
  <c r="BW935" i="1"/>
  <c r="CA935" i="1" s="1"/>
  <c r="CB934" i="1"/>
  <c r="BW934" i="1"/>
  <c r="CA934" i="1" s="1"/>
  <c r="BW933" i="1"/>
  <c r="CA933" i="1" s="1"/>
  <c r="CB933" i="1" s="1"/>
  <c r="CB932" i="1"/>
  <c r="BW932" i="1"/>
  <c r="CA932" i="1" s="1"/>
  <c r="BW931" i="1"/>
  <c r="CA931" i="1" s="1"/>
  <c r="CB931" i="1" s="1"/>
  <c r="CB930" i="1"/>
  <c r="BW930" i="1"/>
  <c r="CA930" i="1" s="1"/>
  <c r="CB929" i="1"/>
  <c r="BW929" i="1"/>
  <c r="CA929" i="1" s="1"/>
  <c r="BW928" i="1"/>
  <c r="CA928" i="1" s="1"/>
  <c r="CB928" i="1" s="1"/>
  <c r="CB927" i="1"/>
  <c r="BW927" i="1"/>
  <c r="BX926" i="1"/>
  <c r="BV926" i="1"/>
  <c r="BU926" i="1"/>
  <c r="BT926" i="1"/>
  <c r="BW925" i="1"/>
  <c r="BX924" i="1"/>
  <c r="BV924" i="1"/>
  <c r="BU924" i="1"/>
  <c r="BT924" i="1"/>
  <c r="CB921" i="1"/>
  <c r="BW921" i="1"/>
  <c r="CA921" i="1" s="1"/>
  <c r="BW920" i="1"/>
  <c r="CA920" i="1" s="1"/>
  <c r="CB920" i="1" s="1"/>
  <c r="BW919" i="1"/>
  <c r="BW918" i="1"/>
  <c r="CA918" i="1" s="1"/>
  <c r="CB918" i="1" s="1"/>
  <c r="BW917" i="1"/>
  <c r="BX916" i="1"/>
  <c r="BV916" i="1"/>
  <c r="BU916" i="1"/>
  <c r="BT916" i="1"/>
  <c r="BW915" i="1"/>
  <c r="CB914" i="1"/>
  <c r="BW914" i="1"/>
  <c r="BX913" i="1"/>
  <c r="BV913" i="1"/>
  <c r="BU913" i="1"/>
  <c r="BT913" i="1"/>
  <c r="CB910" i="1"/>
  <c r="BW910" i="1"/>
  <c r="CA910" i="1" s="1"/>
  <c r="BW909" i="1"/>
  <c r="CA909" i="1" s="1"/>
  <c r="CB909" i="1" s="1"/>
  <c r="BW908" i="1"/>
  <c r="CA908" i="1" s="1"/>
  <c r="CB908" i="1" s="1"/>
  <c r="CB907" i="1"/>
  <c r="BW907" i="1"/>
  <c r="CA907" i="1" s="1"/>
  <c r="BW906" i="1"/>
  <c r="CA906" i="1" s="1"/>
  <c r="CB906" i="1" s="1"/>
  <c r="BW905" i="1"/>
  <c r="BX904" i="1"/>
  <c r="BV904" i="1"/>
  <c r="BU904" i="1"/>
  <c r="BT904" i="1"/>
  <c r="BW903" i="1"/>
  <c r="CA903" i="1" s="1"/>
  <c r="CB903" i="1" s="1"/>
  <c r="BW902" i="1"/>
  <c r="CA902" i="1" s="1"/>
  <c r="CB902" i="1" s="1"/>
  <c r="BW901" i="1"/>
  <c r="BW900" i="1"/>
  <c r="CA900" i="1" s="1"/>
  <c r="CB900" i="1" s="1"/>
  <c r="CB899" i="1"/>
  <c r="BW899" i="1"/>
  <c r="CA899" i="1" s="1"/>
  <c r="BX898" i="1"/>
  <c r="BV898" i="1"/>
  <c r="BU898" i="1"/>
  <c r="BT898" i="1"/>
  <c r="BW897" i="1"/>
  <c r="BX896" i="1"/>
  <c r="BV896" i="1"/>
  <c r="BU896" i="1"/>
  <c r="BT896" i="1"/>
  <c r="BW895" i="1"/>
  <c r="BW893" i="1"/>
  <c r="CA893" i="1" s="1"/>
  <c r="CB893" i="1" s="1"/>
  <c r="BX892" i="1"/>
  <c r="BV892" i="1"/>
  <c r="BU892" i="1"/>
  <c r="BT892" i="1"/>
  <c r="BW891" i="1"/>
  <c r="CA891" i="1" s="1"/>
  <c r="CB891" i="1" s="1"/>
  <c r="CB890" i="1"/>
  <c r="BW890" i="1"/>
  <c r="CA890" i="1" s="1"/>
  <c r="BW889" i="1"/>
  <c r="CA889" i="1" s="1"/>
  <c r="CB889" i="1" s="1"/>
  <c r="BW888" i="1"/>
  <c r="CA888" i="1" s="1"/>
  <c r="CB888" i="1" s="1"/>
  <c r="BW887" i="1"/>
  <c r="BX886" i="1"/>
  <c r="BX884" i="1" s="1"/>
  <c r="BV886" i="1"/>
  <c r="BV884" i="1" s="1"/>
  <c r="BU886" i="1"/>
  <c r="BU884" i="1" s="1"/>
  <c r="BT886" i="1"/>
  <c r="BT884" i="1" s="1"/>
  <c r="BW885" i="1"/>
  <c r="CA885" i="1" s="1"/>
  <c r="CB885" i="1" s="1"/>
  <c r="BW882" i="1"/>
  <c r="CA882" i="1" s="1"/>
  <c r="BW879" i="1"/>
  <c r="CA879" i="1" s="1"/>
  <c r="BW878" i="1"/>
  <c r="CA878" i="1" s="1"/>
  <c r="BW875" i="1"/>
  <c r="CA875" i="1" s="1"/>
  <c r="BX874" i="1"/>
  <c r="BV874" i="1"/>
  <c r="BU874" i="1"/>
  <c r="BT874" i="1"/>
  <c r="BW872" i="1"/>
  <c r="CA872" i="1" s="1"/>
  <c r="CB871" i="1"/>
  <c r="BW871" i="1"/>
  <c r="CA871" i="1" s="1"/>
  <c r="BW866" i="1"/>
  <c r="BW874" i="1" s="1"/>
  <c r="CB864" i="1"/>
  <c r="BW864" i="1"/>
  <c r="CA864" i="1" s="1"/>
  <c r="BX863" i="1"/>
  <c r="BV863" i="1"/>
  <c r="BU863" i="1"/>
  <c r="CB863" i="1" s="1"/>
  <c r="BT863" i="1"/>
  <c r="BW862" i="1"/>
  <c r="CA862" i="1" s="1"/>
  <c r="CB862" i="1" s="1"/>
  <c r="BW861" i="1"/>
  <c r="CA861" i="1" s="1"/>
  <c r="CB861" i="1" s="1"/>
  <c r="BX860" i="1"/>
  <c r="BV860" i="1"/>
  <c r="BU860" i="1"/>
  <c r="BT860" i="1"/>
  <c r="BW859" i="1"/>
  <c r="CA859" i="1" s="1"/>
  <c r="CB859" i="1" s="1"/>
  <c r="BX858" i="1"/>
  <c r="BV858" i="1"/>
  <c r="BU858" i="1"/>
  <c r="BT858" i="1"/>
  <c r="BW857" i="1"/>
  <c r="BW856" i="1" s="1"/>
  <c r="BX856" i="1"/>
  <c r="BV856" i="1"/>
  <c r="BU856" i="1"/>
  <c r="BT856" i="1"/>
  <c r="CB853" i="1"/>
  <c r="BW853" i="1"/>
  <c r="BW852" i="1"/>
  <c r="CA852" i="1" s="1"/>
  <c r="CB852" i="1" s="1"/>
  <c r="BX851" i="1"/>
  <c r="BX850" i="1" s="1"/>
  <c r="BX849" i="1" s="1"/>
  <c r="BV851" i="1"/>
  <c r="BV850" i="1" s="1"/>
  <c r="BV849" i="1" s="1"/>
  <c r="BU851" i="1"/>
  <c r="BU850" i="1" s="1"/>
  <c r="BT851" i="1"/>
  <c r="BT850" i="1" s="1"/>
  <c r="BT849" i="1" s="1"/>
  <c r="BW848" i="1"/>
  <c r="BX847" i="1"/>
  <c r="BV847" i="1"/>
  <c r="BU847" i="1"/>
  <c r="BT847" i="1"/>
  <c r="BW846" i="1"/>
  <c r="CA846" i="1" s="1"/>
  <c r="CB846" i="1" s="1"/>
  <c r="BW845" i="1"/>
  <c r="BX844" i="1"/>
  <c r="BV844" i="1"/>
  <c r="BU844" i="1"/>
  <c r="BT844" i="1"/>
  <c r="BW841" i="1"/>
  <c r="CA841" i="1" s="1"/>
  <c r="CB841" i="1" s="1"/>
  <c r="BW840" i="1"/>
  <c r="CA840" i="1" s="1"/>
  <c r="CB840" i="1" s="1"/>
  <c r="BW839" i="1"/>
  <c r="CA839" i="1" s="1"/>
  <c r="CB839" i="1" s="1"/>
  <c r="BW838" i="1"/>
  <c r="BW837" i="1"/>
  <c r="CA837" i="1" s="1"/>
  <c r="CB837" i="1" s="1"/>
  <c r="BX836" i="1"/>
  <c r="BV836" i="1"/>
  <c r="BU836" i="1"/>
  <c r="BT836" i="1"/>
  <c r="BW835" i="1"/>
  <c r="CA835" i="1" s="1"/>
  <c r="CB835" i="1" s="1"/>
  <c r="BW834" i="1"/>
  <c r="CA834" i="1" s="1"/>
  <c r="CB834" i="1" s="1"/>
  <c r="BW833" i="1"/>
  <c r="BW832" i="1"/>
  <c r="CA832" i="1" s="1"/>
  <c r="CB832" i="1" s="1"/>
  <c r="BX831" i="1"/>
  <c r="BV831" i="1"/>
  <c r="BU831" i="1"/>
  <c r="BT831" i="1"/>
  <c r="BW830" i="1"/>
  <c r="CA830" i="1" s="1"/>
  <c r="CB830" i="1" s="1"/>
  <c r="BW829" i="1"/>
  <c r="CA829" i="1" s="1"/>
  <c r="CB829" i="1" s="1"/>
  <c r="BW828" i="1"/>
  <c r="CA828" i="1" s="1"/>
  <c r="CB828" i="1" s="1"/>
  <c r="BW827" i="1"/>
  <c r="CA827" i="1" s="1"/>
  <c r="CB827" i="1" s="1"/>
  <c r="BX826" i="1"/>
  <c r="BV826" i="1"/>
  <c r="BU826" i="1"/>
  <c r="BT826" i="1"/>
  <c r="BW825" i="1"/>
  <c r="CA825" i="1" s="1"/>
  <c r="CB825" i="1" s="1"/>
  <c r="CB824" i="1"/>
  <c r="BW824" i="1"/>
  <c r="CA824" i="1" s="1"/>
  <c r="BW823" i="1"/>
  <c r="BX822" i="1"/>
  <c r="BV822" i="1"/>
  <c r="BU822" i="1"/>
  <c r="BT822" i="1"/>
  <c r="BW821" i="1"/>
  <c r="CA821" i="1" s="1"/>
  <c r="CB821" i="1" s="1"/>
  <c r="BW820" i="1"/>
  <c r="CA820" i="1" s="1"/>
  <c r="CB820" i="1" s="1"/>
  <c r="BW818" i="1"/>
  <c r="CA818" i="1" s="1"/>
  <c r="CB818" i="1" s="1"/>
  <c r="BX817" i="1"/>
  <c r="BV817" i="1"/>
  <c r="BU817" i="1"/>
  <c r="BT817" i="1"/>
  <c r="BW816" i="1"/>
  <c r="CA816" i="1" s="1"/>
  <c r="CB816" i="1" s="1"/>
  <c r="BW815" i="1"/>
  <c r="CA815" i="1" s="1"/>
  <c r="CB815" i="1" s="1"/>
  <c r="BW814" i="1"/>
  <c r="CA814" i="1" s="1"/>
  <c r="CB814" i="1" s="1"/>
  <c r="BW813" i="1"/>
  <c r="CA813" i="1" s="1"/>
  <c r="CB813" i="1" s="1"/>
  <c r="BW812" i="1"/>
  <c r="CA812" i="1" s="1"/>
  <c r="CB812" i="1" s="1"/>
  <c r="BX811" i="1"/>
  <c r="BX809" i="1" s="1"/>
  <c r="BV811" i="1"/>
  <c r="BV809" i="1" s="1"/>
  <c r="BU811" i="1"/>
  <c r="BU809" i="1" s="1"/>
  <c r="BT811" i="1"/>
  <c r="BT809" i="1" s="1"/>
  <c r="BW810" i="1"/>
  <c r="CA810" i="1" s="1"/>
  <c r="CB810" i="1" s="1"/>
  <c r="BW807" i="1"/>
  <c r="CA807" i="1" s="1"/>
  <c r="BW804" i="1"/>
  <c r="CA804" i="1" s="1"/>
  <c r="BW803" i="1"/>
  <c r="CA803" i="1" s="1"/>
  <c r="BX802" i="1"/>
  <c r="BV802" i="1"/>
  <c r="BU802" i="1"/>
  <c r="BT802" i="1"/>
  <c r="BW800" i="1"/>
  <c r="CA800" i="1" s="1"/>
  <c r="BX798" i="1"/>
  <c r="BV798" i="1"/>
  <c r="BU798" i="1"/>
  <c r="BT798" i="1"/>
  <c r="BX797" i="1"/>
  <c r="BV797" i="1"/>
  <c r="BU797" i="1"/>
  <c r="BT797" i="1"/>
  <c r="BX796" i="1"/>
  <c r="BV796" i="1"/>
  <c r="BU796" i="1"/>
  <c r="BT796" i="1"/>
  <c r="BW793" i="1"/>
  <c r="BW802" i="1" s="1"/>
  <c r="BW791" i="1"/>
  <c r="CA791" i="1" s="1"/>
  <c r="CB791" i="1" s="1"/>
  <c r="BX790" i="1"/>
  <c r="BX789" i="1" s="1"/>
  <c r="BX788" i="1" s="1"/>
  <c r="BV790" i="1"/>
  <c r="BV789" i="1" s="1"/>
  <c r="BU790" i="1"/>
  <c r="BU789" i="1" s="1"/>
  <c r="BU788" i="1" s="1"/>
  <c r="BT790" i="1"/>
  <c r="BT789" i="1" s="1"/>
  <c r="BT788" i="1" s="1"/>
  <c r="CB787" i="1"/>
  <c r="BW787" i="1"/>
  <c r="CB786" i="1"/>
  <c r="BW786" i="1"/>
  <c r="CA786" i="1" s="1"/>
  <c r="BX785" i="1"/>
  <c r="BV785" i="1"/>
  <c r="BU785" i="1"/>
  <c r="CB785" i="1" s="1"/>
  <c r="BT785" i="1"/>
  <c r="BW784" i="1"/>
  <c r="CA784" i="1" s="1"/>
  <c r="CB784" i="1" s="1"/>
  <c r="BW783" i="1"/>
  <c r="CA783" i="1" s="1"/>
  <c r="CB783" i="1" s="1"/>
  <c r="BX782" i="1"/>
  <c r="BV782" i="1"/>
  <c r="BU782" i="1"/>
  <c r="BT782" i="1"/>
  <c r="CB781" i="1"/>
  <c r="BW781" i="1"/>
  <c r="CA781" i="1" s="1"/>
  <c r="BW780" i="1"/>
  <c r="CA780" i="1" s="1"/>
  <c r="CB780" i="1" s="1"/>
  <c r="BW779" i="1"/>
  <c r="CA779" i="1" s="1"/>
  <c r="CB779" i="1" s="1"/>
  <c r="BX778" i="1"/>
  <c r="BV778" i="1"/>
  <c r="BU778" i="1"/>
  <c r="BT778" i="1"/>
  <c r="BW775" i="1"/>
  <c r="BW774" i="1"/>
  <c r="CA774" i="1" s="1"/>
  <c r="CB774" i="1" s="1"/>
  <c r="BX773" i="1"/>
  <c r="BV773" i="1"/>
  <c r="BU773" i="1"/>
  <c r="BT773" i="1"/>
  <c r="BW772" i="1"/>
  <c r="CA772" i="1" s="1"/>
  <c r="CB772" i="1" s="1"/>
  <c r="BW771" i="1"/>
  <c r="CA771" i="1" s="1"/>
  <c r="CB771" i="1" s="1"/>
  <c r="BW770" i="1"/>
  <c r="BW769" i="1"/>
  <c r="CA769" i="1" s="1"/>
  <c r="CB769" i="1" s="1"/>
  <c r="BX768" i="1"/>
  <c r="BV768" i="1"/>
  <c r="BU768" i="1"/>
  <c r="BT768" i="1"/>
  <c r="BW767" i="1"/>
  <c r="CA767" i="1" s="1"/>
  <c r="CB767" i="1" s="1"/>
  <c r="BW766" i="1"/>
  <c r="CA766" i="1" s="1"/>
  <c r="CB766" i="1" s="1"/>
  <c r="BW765" i="1"/>
  <c r="CA765" i="1" s="1"/>
  <c r="CB765" i="1" s="1"/>
  <c r="BW764" i="1"/>
  <c r="CA764" i="1" s="1"/>
  <c r="CB764" i="1" s="1"/>
  <c r="BW763" i="1"/>
  <c r="BW762" i="1"/>
  <c r="CA762" i="1" s="1"/>
  <c r="CB762" i="1" s="1"/>
  <c r="BX761" i="1"/>
  <c r="BV761" i="1"/>
  <c r="BU761" i="1"/>
  <c r="BT761" i="1"/>
  <c r="BW760" i="1"/>
  <c r="CA760" i="1" s="1"/>
  <c r="CB760" i="1" s="1"/>
  <c r="BX759" i="1"/>
  <c r="BV759" i="1"/>
  <c r="BU759" i="1"/>
  <c r="BT759" i="1"/>
  <c r="BW756" i="1"/>
  <c r="CA756" i="1" s="1"/>
  <c r="CB756" i="1" s="1"/>
  <c r="BW755" i="1"/>
  <c r="BW754" i="1"/>
  <c r="CA754" i="1" s="1"/>
  <c r="CB754" i="1" s="1"/>
  <c r="BX753" i="1"/>
  <c r="BV753" i="1"/>
  <c r="BU753" i="1"/>
  <c r="BU744" i="1" s="1"/>
  <c r="BT753" i="1"/>
  <c r="BT744" i="1" s="1"/>
  <c r="BW752" i="1"/>
  <c r="CA752" i="1" s="1"/>
  <c r="CB752" i="1" s="1"/>
  <c r="CB751" i="1"/>
  <c r="BW751" i="1"/>
  <c r="CA751" i="1" s="1"/>
  <c r="CB750" i="1"/>
  <c r="BW750" i="1"/>
  <c r="CA750" i="1" s="1"/>
  <c r="CB749" i="1"/>
  <c r="BW749" i="1"/>
  <c r="CA749" i="1" s="1"/>
  <c r="CB748" i="1"/>
  <c r="BW748" i="1"/>
  <c r="CA748" i="1" s="1"/>
  <c r="CB747" i="1"/>
  <c r="BW747" i="1"/>
  <c r="CA747" i="1" s="1"/>
  <c r="CB746" i="1"/>
  <c r="BW746" i="1"/>
  <c r="CA746" i="1" s="1"/>
  <c r="BW745" i="1"/>
  <c r="CA745" i="1" s="1"/>
  <c r="CB745" i="1" s="1"/>
  <c r="BX744" i="1"/>
  <c r="BW743" i="1"/>
  <c r="CA743" i="1" s="1"/>
  <c r="CB743" i="1" s="1"/>
  <c r="BX742" i="1"/>
  <c r="BV742" i="1"/>
  <c r="BU742" i="1"/>
  <c r="BT742" i="1"/>
  <c r="BW741" i="1"/>
  <c r="CB740" i="1"/>
  <c r="BW740" i="1"/>
  <c r="CA740" i="1" s="1"/>
  <c r="BW739" i="1"/>
  <c r="CA739" i="1" s="1"/>
  <c r="CB739" i="1" s="1"/>
  <c r="BW738" i="1"/>
  <c r="CA738" i="1" s="1"/>
  <c r="CB738" i="1" s="1"/>
  <c r="BW737" i="1"/>
  <c r="CA737" i="1" s="1"/>
  <c r="CB737" i="1" s="1"/>
  <c r="BX736" i="1"/>
  <c r="BX734" i="1" s="1"/>
  <c r="BV736" i="1"/>
  <c r="BV734" i="1" s="1"/>
  <c r="BU736" i="1"/>
  <c r="BU734" i="1" s="1"/>
  <c r="BT736" i="1"/>
  <c r="BT734" i="1" s="1"/>
  <c r="BW735" i="1"/>
  <c r="BW732" i="1"/>
  <c r="CA732" i="1" s="1"/>
  <c r="BW729" i="1"/>
  <c r="CA729" i="1" s="1"/>
  <c r="BW728" i="1"/>
  <c r="CA728" i="1" s="1"/>
  <c r="BW725" i="1"/>
  <c r="CA725" i="1" s="1"/>
  <c r="BX724" i="1"/>
  <c r="BV724" i="1"/>
  <c r="BU724" i="1"/>
  <c r="BT724" i="1"/>
  <c r="BW718" i="1"/>
  <c r="BW724" i="1" s="1"/>
  <c r="BW716" i="1"/>
  <c r="CA716" i="1" s="1"/>
  <c r="CB716" i="1" s="1"/>
  <c r="BX715" i="1"/>
  <c r="BX714" i="1" s="1"/>
  <c r="BV715" i="1"/>
  <c r="BV714" i="1" s="1"/>
  <c r="BU715" i="1"/>
  <c r="BU714" i="1" s="1"/>
  <c r="BT715" i="1"/>
  <c r="BT714" i="1" s="1"/>
  <c r="BW713" i="1"/>
  <c r="BX712" i="1"/>
  <c r="BX711" i="1" s="1"/>
  <c r="BV712" i="1"/>
  <c r="BV711" i="1" s="1"/>
  <c r="BU712" i="1"/>
  <c r="BU711" i="1" s="1"/>
  <c r="BT712" i="1"/>
  <c r="BT711" i="1" s="1"/>
  <c r="BW710" i="1"/>
  <c r="CA710" i="1" s="1"/>
  <c r="CB710" i="1" s="1"/>
  <c r="BW709" i="1"/>
  <c r="CA709" i="1" s="1"/>
  <c r="CB709" i="1" s="1"/>
  <c r="BW708" i="1"/>
  <c r="CA708" i="1" s="1"/>
  <c r="CB708" i="1" s="1"/>
  <c r="BX707" i="1"/>
  <c r="BX698" i="1" s="1"/>
  <c r="BV707" i="1"/>
  <c r="BV698" i="1" s="1"/>
  <c r="BU707" i="1"/>
  <c r="BT707" i="1"/>
  <c r="BT698" i="1" s="1"/>
  <c r="BW706" i="1"/>
  <c r="CA706" i="1" s="1"/>
  <c r="CB706" i="1" s="1"/>
  <c r="BW705" i="1"/>
  <c r="CA705" i="1" s="1"/>
  <c r="CB705" i="1" s="1"/>
  <c r="BW704" i="1"/>
  <c r="CA704" i="1" s="1"/>
  <c r="CB704" i="1" s="1"/>
  <c r="BW703" i="1"/>
  <c r="CA703" i="1" s="1"/>
  <c r="CB703" i="1" s="1"/>
  <c r="BW702" i="1"/>
  <c r="CA702" i="1" s="1"/>
  <c r="CB702" i="1" s="1"/>
  <c r="BW701" i="1"/>
  <c r="CA701" i="1" s="1"/>
  <c r="CB701" i="1" s="1"/>
  <c r="BW700" i="1"/>
  <c r="CA700" i="1" s="1"/>
  <c r="CB700" i="1" s="1"/>
  <c r="BW699" i="1"/>
  <c r="CA699" i="1" s="1"/>
  <c r="CB699" i="1" s="1"/>
  <c r="BW697" i="1"/>
  <c r="BX696" i="1"/>
  <c r="BV696" i="1"/>
  <c r="BU696" i="1"/>
  <c r="BT696" i="1"/>
  <c r="BW695" i="1"/>
  <c r="CA695" i="1" s="1"/>
  <c r="CB695" i="1" s="1"/>
  <c r="BW694" i="1"/>
  <c r="CA694" i="1" s="1"/>
  <c r="CB694" i="1" s="1"/>
  <c r="BW693" i="1"/>
  <c r="CA693" i="1" s="1"/>
  <c r="CB693" i="1" s="1"/>
  <c r="BW692" i="1"/>
  <c r="CA692" i="1" s="1"/>
  <c r="CB692" i="1" s="1"/>
  <c r="BW691" i="1"/>
  <c r="CA691" i="1" s="1"/>
  <c r="CB691" i="1" s="1"/>
  <c r="BX690" i="1"/>
  <c r="BX688" i="1" s="1"/>
  <c r="BV690" i="1"/>
  <c r="BV688" i="1" s="1"/>
  <c r="BU690" i="1"/>
  <c r="BU688" i="1" s="1"/>
  <c r="BT690" i="1"/>
  <c r="BT688" i="1" s="1"/>
  <c r="BW689" i="1"/>
  <c r="CA689" i="1" s="1"/>
  <c r="CB689" i="1" s="1"/>
  <c r="BW686" i="1"/>
  <c r="CA686" i="1" s="1"/>
  <c r="BW683" i="1"/>
  <c r="CA683" i="1" s="1"/>
  <c r="BW682" i="1"/>
  <c r="CA682" i="1" s="1"/>
  <c r="BX681" i="1"/>
  <c r="BV681" i="1"/>
  <c r="BU681" i="1"/>
  <c r="BT681" i="1"/>
  <c r="BW675" i="1"/>
  <c r="CA675" i="1" s="1"/>
  <c r="CB673" i="1"/>
  <c r="BW673" i="1"/>
  <c r="CA673" i="1" s="1"/>
  <c r="BW672" i="1"/>
  <c r="BW671" i="1"/>
  <c r="CA671" i="1" s="1"/>
  <c r="CB671" i="1" s="1"/>
  <c r="BX670" i="1"/>
  <c r="BX669" i="1" s="1"/>
  <c r="BV670" i="1"/>
  <c r="BU670" i="1"/>
  <c r="BU669" i="1" s="1"/>
  <c r="BT670" i="1"/>
  <c r="BT669" i="1" s="1"/>
  <c r="CB668" i="1"/>
  <c r="BW668" i="1"/>
  <c r="BX667" i="1"/>
  <c r="BX666" i="1" s="1"/>
  <c r="BV667" i="1"/>
  <c r="BV666" i="1" s="1"/>
  <c r="BU667" i="1"/>
  <c r="BT667" i="1"/>
  <c r="BT666" i="1" s="1"/>
  <c r="BW665" i="1"/>
  <c r="CA665" i="1" s="1"/>
  <c r="CB665" i="1" s="1"/>
  <c r="BW664" i="1"/>
  <c r="CA664" i="1" s="1"/>
  <c r="CB664" i="1" s="1"/>
  <c r="BW663" i="1"/>
  <c r="CA663" i="1" s="1"/>
  <c r="CB663" i="1" s="1"/>
  <c r="BW662" i="1"/>
  <c r="CA662" i="1" s="1"/>
  <c r="CB662" i="1" s="1"/>
  <c r="BX661" i="1"/>
  <c r="BX653" i="1" s="1"/>
  <c r="BV661" i="1"/>
  <c r="BV653" i="1" s="1"/>
  <c r="BU661" i="1"/>
  <c r="BU653" i="1" s="1"/>
  <c r="BT661" i="1"/>
  <c r="BT653" i="1" s="1"/>
  <c r="BW660" i="1"/>
  <c r="CA660" i="1" s="1"/>
  <c r="CB660" i="1" s="1"/>
  <c r="BW659" i="1"/>
  <c r="CA659" i="1" s="1"/>
  <c r="CB659" i="1" s="1"/>
  <c r="BW658" i="1"/>
  <c r="CA658" i="1" s="1"/>
  <c r="CB658" i="1" s="1"/>
  <c r="BW657" i="1"/>
  <c r="CA657" i="1" s="1"/>
  <c r="CB657" i="1" s="1"/>
  <c r="BW656" i="1"/>
  <c r="CA656" i="1" s="1"/>
  <c r="CB656" i="1" s="1"/>
  <c r="BW655" i="1"/>
  <c r="CA655" i="1" s="1"/>
  <c r="CB655" i="1" s="1"/>
  <c r="BW654" i="1"/>
  <c r="CA654" i="1" s="1"/>
  <c r="CB654" i="1" s="1"/>
  <c r="BW652" i="1"/>
  <c r="CA652" i="1" s="1"/>
  <c r="CB652" i="1" s="1"/>
  <c r="BX651" i="1"/>
  <c r="BV651" i="1"/>
  <c r="BU651" i="1"/>
  <c r="BT651" i="1"/>
  <c r="BW650" i="1"/>
  <c r="CA650" i="1" s="1"/>
  <c r="CB650" i="1" s="1"/>
  <c r="BW649" i="1"/>
  <c r="CA649" i="1" s="1"/>
  <c r="CB649" i="1" s="1"/>
  <c r="BW648" i="1"/>
  <c r="CA648" i="1" s="1"/>
  <c r="CB648" i="1" s="1"/>
  <c r="BW647" i="1"/>
  <c r="CA647" i="1" s="1"/>
  <c r="CB647" i="1" s="1"/>
  <c r="BW646" i="1"/>
  <c r="BW645" i="1"/>
  <c r="CA645" i="1" s="1"/>
  <c r="CB645" i="1" s="1"/>
  <c r="BX644" i="1"/>
  <c r="BX642" i="1" s="1"/>
  <c r="BV644" i="1"/>
  <c r="BV642" i="1" s="1"/>
  <c r="BU644" i="1"/>
  <c r="BU642" i="1" s="1"/>
  <c r="BT644" i="1"/>
  <c r="BT642" i="1" s="1"/>
  <c r="BW643" i="1"/>
  <c r="CA643" i="1" s="1"/>
  <c r="CB643" i="1" s="1"/>
  <c r="BW640" i="1"/>
  <c r="CA640" i="1" s="1"/>
  <c r="BW637" i="1"/>
  <c r="CA637" i="1" s="1"/>
  <c r="BW636" i="1"/>
  <c r="CA636" i="1" s="1"/>
  <c r="BX635" i="1"/>
  <c r="BV635" i="1"/>
  <c r="BU635" i="1"/>
  <c r="BT635" i="1"/>
  <c r="BW629" i="1"/>
  <c r="CA629" i="1" s="1"/>
  <c r="BW627" i="1"/>
  <c r="BW626" i="1"/>
  <c r="CA626" i="1" s="1"/>
  <c r="CB626" i="1" s="1"/>
  <c r="BX625" i="1"/>
  <c r="BX624" i="1" s="1"/>
  <c r="BV625" i="1"/>
  <c r="BV624" i="1" s="1"/>
  <c r="BU625" i="1"/>
  <c r="BT625" i="1"/>
  <c r="BT624" i="1" s="1"/>
  <c r="BW623" i="1"/>
  <c r="BX622" i="1"/>
  <c r="BX621" i="1" s="1"/>
  <c r="BV622" i="1"/>
  <c r="BU622" i="1"/>
  <c r="BU621" i="1" s="1"/>
  <c r="BT622" i="1"/>
  <c r="BT621" i="1" s="1"/>
  <c r="BW620" i="1"/>
  <c r="CA620" i="1" s="1"/>
  <c r="CB620" i="1" s="1"/>
  <c r="BW619" i="1"/>
  <c r="CA619" i="1" s="1"/>
  <c r="CB619" i="1" s="1"/>
  <c r="BW618" i="1"/>
  <c r="CA618" i="1" s="1"/>
  <c r="CB618" i="1" s="1"/>
  <c r="BW617" i="1"/>
  <c r="BW616" i="1"/>
  <c r="CA616" i="1" s="1"/>
  <c r="CB616" i="1" s="1"/>
  <c r="BX615" i="1"/>
  <c r="BX606" i="1" s="1"/>
  <c r="BV615" i="1"/>
  <c r="BV606" i="1" s="1"/>
  <c r="BU615" i="1"/>
  <c r="BT615" i="1"/>
  <c r="BT606" i="1" s="1"/>
  <c r="BW614" i="1"/>
  <c r="CA614" i="1" s="1"/>
  <c r="CB614" i="1" s="1"/>
  <c r="BW613" i="1"/>
  <c r="CA613" i="1" s="1"/>
  <c r="CB613" i="1" s="1"/>
  <c r="BW612" i="1"/>
  <c r="CA612" i="1" s="1"/>
  <c r="CB612" i="1" s="1"/>
  <c r="BW611" i="1"/>
  <c r="CA611" i="1" s="1"/>
  <c r="CB611" i="1" s="1"/>
  <c r="BW610" i="1"/>
  <c r="CA610" i="1" s="1"/>
  <c r="CB610" i="1" s="1"/>
  <c r="BW609" i="1"/>
  <c r="CA609" i="1" s="1"/>
  <c r="CB609" i="1" s="1"/>
  <c r="BW608" i="1"/>
  <c r="CA608" i="1" s="1"/>
  <c r="CB608" i="1" s="1"/>
  <c r="BW607" i="1"/>
  <c r="CA607" i="1" s="1"/>
  <c r="CB607" i="1" s="1"/>
  <c r="BW605" i="1"/>
  <c r="BX604" i="1"/>
  <c r="BV604" i="1"/>
  <c r="BU604" i="1"/>
  <c r="BT604" i="1"/>
  <c r="BW603" i="1"/>
  <c r="CA603" i="1" s="1"/>
  <c r="CB603" i="1" s="1"/>
  <c r="BW602" i="1"/>
  <c r="CA602" i="1" s="1"/>
  <c r="CB602" i="1" s="1"/>
  <c r="BW601" i="1"/>
  <c r="CA601" i="1" s="1"/>
  <c r="CB601" i="1" s="1"/>
  <c r="BW600" i="1"/>
  <c r="CA600" i="1" s="1"/>
  <c r="CB600" i="1" s="1"/>
  <c r="BW599" i="1"/>
  <c r="BW598" i="1"/>
  <c r="CA598" i="1" s="1"/>
  <c r="CB598" i="1" s="1"/>
  <c r="BX597" i="1"/>
  <c r="BX595" i="1" s="1"/>
  <c r="BV597" i="1"/>
  <c r="BV595" i="1" s="1"/>
  <c r="BU597" i="1"/>
  <c r="BU595" i="1" s="1"/>
  <c r="BT597" i="1"/>
  <c r="BT595" i="1" s="1"/>
  <c r="BW596" i="1"/>
  <c r="CA596" i="1" s="1"/>
  <c r="CB596" i="1" s="1"/>
  <c r="BW593" i="1"/>
  <c r="CA593" i="1" s="1"/>
  <c r="BW586" i="1"/>
  <c r="BW584" i="1"/>
  <c r="BW583" i="1"/>
  <c r="CA583" i="1" s="1"/>
  <c r="CB583" i="1" s="1"/>
  <c r="BW582" i="1"/>
  <c r="CA582" i="1" s="1"/>
  <c r="CB582" i="1" s="1"/>
  <c r="BX581" i="1"/>
  <c r="BX580" i="1" s="1"/>
  <c r="BV581" i="1"/>
  <c r="BV580" i="1" s="1"/>
  <c r="BU581" i="1"/>
  <c r="BU580" i="1" s="1"/>
  <c r="BT581" i="1"/>
  <c r="BT580" i="1" s="1"/>
  <c r="BW579" i="1"/>
  <c r="CA579" i="1" s="1"/>
  <c r="CB579" i="1" s="1"/>
  <c r="BX578" i="1"/>
  <c r="BX577" i="1" s="1"/>
  <c r="BV578" i="1"/>
  <c r="BU578" i="1"/>
  <c r="BU577" i="1" s="1"/>
  <c r="BT578" i="1"/>
  <c r="BT577" i="1" s="1"/>
  <c r="BW576" i="1"/>
  <c r="CA576" i="1" s="1"/>
  <c r="CB576" i="1" s="1"/>
  <c r="BW575" i="1"/>
  <c r="CA575" i="1" s="1"/>
  <c r="CB575" i="1" s="1"/>
  <c r="BW574" i="1"/>
  <c r="CA574" i="1" s="1"/>
  <c r="CB574" i="1" s="1"/>
  <c r="BW573" i="1"/>
  <c r="CA573" i="1" s="1"/>
  <c r="CB573" i="1" s="1"/>
  <c r="BW572" i="1"/>
  <c r="CA572" i="1" s="1"/>
  <c r="CB572" i="1" s="1"/>
  <c r="BW571" i="1"/>
  <c r="CA571" i="1" s="1"/>
  <c r="CB571" i="1" s="1"/>
  <c r="BX570" i="1"/>
  <c r="BX561" i="1" s="1"/>
  <c r="BV570" i="1"/>
  <c r="BU570" i="1"/>
  <c r="BU561" i="1" s="1"/>
  <c r="BT570" i="1"/>
  <c r="BT561" i="1" s="1"/>
  <c r="BW569" i="1"/>
  <c r="CA569" i="1" s="1"/>
  <c r="CB569" i="1" s="1"/>
  <c r="BW568" i="1"/>
  <c r="CA568" i="1" s="1"/>
  <c r="CB568" i="1" s="1"/>
  <c r="BW567" i="1"/>
  <c r="CA567" i="1" s="1"/>
  <c r="CB567" i="1" s="1"/>
  <c r="BW566" i="1"/>
  <c r="CA566" i="1" s="1"/>
  <c r="CB566" i="1" s="1"/>
  <c r="BW565" i="1"/>
  <c r="CA565" i="1" s="1"/>
  <c r="CB565" i="1" s="1"/>
  <c r="BW564" i="1"/>
  <c r="CA564" i="1" s="1"/>
  <c r="CB564" i="1" s="1"/>
  <c r="BW563" i="1"/>
  <c r="CA563" i="1" s="1"/>
  <c r="CB563" i="1" s="1"/>
  <c r="BW562" i="1"/>
  <c r="CA562" i="1" s="1"/>
  <c r="CB562" i="1" s="1"/>
  <c r="BW560" i="1"/>
  <c r="CA560" i="1" s="1"/>
  <c r="CB560" i="1" s="1"/>
  <c r="BX559" i="1"/>
  <c r="BV559" i="1"/>
  <c r="BU559" i="1"/>
  <c r="BT559" i="1"/>
  <c r="BW558" i="1"/>
  <c r="CA558" i="1" s="1"/>
  <c r="CB558" i="1" s="1"/>
  <c r="BW557" i="1"/>
  <c r="CA557" i="1" s="1"/>
  <c r="CB557" i="1" s="1"/>
  <c r="BW556" i="1"/>
  <c r="CA556" i="1" s="1"/>
  <c r="CB556" i="1" s="1"/>
  <c r="BW555" i="1"/>
  <c r="CA555" i="1" s="1"/>
  <c r="CB555" i="1" s="1"/>
  <c r="BW554" i="1"/>
  <c r="CA554" i="1" s="1"/>
  <c r="CB554" i="1" s="1"/>
  <c r="BW553" i="1"/>
  <c r="CA553" i="1" s="1"/>
  <c r="CB553" i="1" s="1"/>
  <c r="BX552" i="1"/>
  <c r="BX550" i="1" s="1"/>
  <c r="BV552" i="1"/>
  <c r="BV550" i="1" s="1"/>
  <c r="BU552" i="1"/>
  <c r="BU550" i="1" s="1"/>
  <c r="BT552" i="1"/>
  <c r="BT550" i="1" s="1"/>
  <c r="BW551" i="1"/>
  <c r="CA551" i="1" s="1"/>
  <c r="CB551" i="1" s="1"/>
  <c r="BW548" i="1"/>
  <c r="CA548" i="1" s="1"/>
  <c r="BW545" i="1"/>
  <c r="CA545" i="1" s="1"/>
  <c r="BW544" i="1"/>
  <c r="CA544" i="1" s="1"/>
  <c r="BX543" i="1"/>
  <c r="BV543" i="1"/>
  <c r="BU543" i="1"/>
  <c r="BT543" i="1"/>
  <c r="BW541" i="1"/>
  <c r="CA541" i="1" s="1"/>
  <c r="BX539" i="1"/>
  <c r="BV539" i="1"/>
  <c r="BU539" i="1"/>
  <c r="BT539" i="1"/>
  <c r="BX538" i="1"/>
  <c r="BV538" i="1"/>
  <c r="BU538" i="1"/>
  <c r="BT538" i="1"/>
  <c r="BX537" i="1"/>
  <c r="BV537" i="1"/>
  <c r="BU537" i="1"/>
  <c r="BT537" i="1"/>
  <c r="BW534" i="1"/>
  <c r="BW532" i="1"/>
  <c r="CA532" i="1" s="1"/>
  <c r="CB532" i="1" s="1"/>
  <c r="BX531" i="1"/>
  <c r="BX530" i="1" s="1"/>
  <c r="BV531" i="1"/>
  <c r="BV530" i="1" s="1"/>
  <c r="BU531" i="1"/>
  <c r="BU530" i="1" s="1"/>
  <c r="BT531" i="1"/>
  <c r="BT530" i="1" s="1"/>
  <c r="BW529" i="1"/>
  <c r="BX528" i="1"/>
  <c r="BV528" i="1"/>
  <c r="BU528" i="1"/>
  <c r="BT528" i="1"/>
  <c r="BW527" i="1"/>
  <c r="BX526" i="1"/>
  <c r="BV526" i="1"/>
  <c r="BU526" i="1"/>
  <c r="BT526" i="1"/>
  <c r="BW525" i="1"/>
  <c r="CA525" i="1" s="1"/>
  <c r="CB525" i="1" s="1"/>
  <c r="BX524" i="1"/>
  <c r="BV524" i="1"/>
  <c r="BU524" i="1"/>
  <c r="BT524" i="1"/>
  <c r="BW521" i="1"/>
  <c r="BW520" i="1" s="1"/>
  <c r="BX520" i="1"/>
  <c r="BV520" i="1"/>
  <c r="BU520" i="1"/>
  <c r="BT520" i="1"/>
  <c r="BW519" i="1"/>
  <c r="CA519" i="1" s="1"/>
  <c r="CB519" i="1" s="1"/>
  <c r="BX518" i="1"/>
  <c r="BV518" i="1"/>
  <c r="BU518" i="1"/>
  <c r="BT518" i="1"/>
  <c r="BW517" i="1"/>
  <c r="CB516" i="1"/>
  <c r="BW516" i="1"/>
  <c r="CA516" i="1" s="1"/>
  <c r="BX515" i="1"/>
  <c r="BV515" i="1"/>
  <c r="BU515" i="1"/>
  <c r="BT515" i="1"/>
  <c r="BW514" i="1"/>
  <c r="CA514" i="1" s="1"/>
  <c r="CB514" i="1" s="1"/>
  <c r="BX513" i="1"/>
  <c r="BV513" i="1"/>
  <c r="BU513" i="1"/>
  <c r="BT513" i="1"/>
  <c r="BW510" i="1"/>
  <c r="CA510" i="1" s="1"/>
  <c r="CB510" i="1" s="1"/>
  <c r="BW509" i="1"/>
  <c r="CA509" i="1" s="1"/>
  <c r="CB509" i="1" s="1"/>
  <c r="BW508" i="1"/>
  <c r="CA508" i="1" s="1"/>
  <c r="CB508" i="1" s="1"/>
  <c r="BW507" i="1"/>
  <c r="CA507" i="1" s="1"/>
  <c r="CB507" i="1" s="1"/>
  <c r="BW506" i="1"/>
  <c r="CA506" i="1" s="1"/>
  <c r="CB506" i="1" s="1"/>
  <c r="BW505" i="1"/>
  <c r="CA505" i="1" s="1"/>
  <c r="CB505" i="1" s="1"/>
  <c r="BX504" i="1"/>
  <c r="BX502" i="1" s="1"/>
  <c r="BV504" i="1"/>
  <c r="BV502" i="1" s="1"/>
  <c r="BU504" i="1"/>
  <c r="BU502" i="1" s="1"/>
  <c r="BT504" i="1"/>
  <c r="BT502" i="1" s="1"/>
  <c r="BW503" i="1"/>
  <c r="CA503" i="1" s="1"/>
  <c r="CB503" i="1" s="1"/>
  <c r="BW501" i="1"/>
  <c r="BX500" i="1"/>
  <c r="BV500" i="1"/>
  <c r="BU500" i="1"/>
  <c r="BT500" i="1"/>
  <c r="BW499" i="1"/>
  <c r="CA499" i="1" s="1"/>
  <c r="CB499" i="1" s="1"/>
  <c r="BW498" i="1"/>
  <c r="CA498" i="1" s="1"/>
  <c r="CB498" i="1" s="1"/>
  <c r="BW497" i="1"/>
  <c r="CA497" i="1" s="1"/>
  <c r="CB497" i="1" s="1"/>
  <c r="BW496" i="1"/>
  <c r="CA496" i="1" s="1"/>
  <c r="CB496" i="1" s="1"/>
  <c r="BW495" i="1"/>
  <c r="CA495" i="1" s="1"/>
  <c r="CB495" i="1" s="1"/>
  <c r="BX494" i="1"/>
  <c r="BX492" i="1" s="1"/>
  <c r="BV494" i="1"/>
  <c r="BV492" i="1" s="1"/>
  <c r="BU494" i="1"/>
  <c r="BT494" i="1"/>
  <c r="BT492" i="1" s="1"/>
  <c r="BW493" i="1"/>
  <c r="CA493" i="1" s="1"/>
  <c r="CB493" i="1" s="1"/>
  <c r="BW490" i="1"/>
  <c r="CA490" i="1" s="1"/>
  <c r="BW487" i="1"/>
  <c r="CA487" i="1" s="1"/>
  <c r="BW486" i="1"/>
  <c r="CA486" i="1" s="1"/>
  <c r="BW483" i="1"/>
  <c r="CA483" i="1" s="1"/>
  <c r="BX482" i="1"/>
  <c r="BV482" i="1"/>
  <c r="BU482" i="1"/>
  <c r="BT482" i="1"/>
  <c r="BW480" i="1"/>
  <c r="CA480" i="1" s="1"/>
  <c r="CB479" i="1"/>
  <c r="BW479" i="1"/>
  <c r="CA479" i="1" s="1"/>
  <c r="BW474" i="1"/>
  <c r="BW482" i="1" s="1"/>
  <c r="BW472" i="1"/>
  <c r="CA472" i="1" s="1"/>
  <c r="CB472" i="1" s="1"/>
  <c r="BX471" i="1"/>
  <c r="BX470" i="1" s="1"/>
  <c r="BV471" i="1"/>
  <c r="BV470" i="1" s="1"/>
  <c r="BU471" i="1"/>
  <c r="BT471" i="1"/>
  <c r="BT470" i="1" s="1"/>
  <c r="BW469" i="1"/>
  <c r="CA469" i="1" s="1"/>
  <c r="CB469" i="1" s="1"/>
  <c r="BW468" i="1"/>
  <c r="CA468" i="1" s="1"/>
  <c r="CB468" i="1" s="1"/>
  <c r="BW467" i="1"/>
  <c r="CA467" i="1" s="1"/>
  <c r="CB467" i="1" s="1"/>
  <c r="BX466" i="1"/>
  <c r="BV466" i="1"/>
  <c r="BU466" i="1"/>
  <c r="BT466" i="1"/>
  <c r="BW465" i="1"/>
  <c r="BX464" i="1"/>
  <c r="BV464" i="1"/>
  <c r="BU464" i="1"/>
  <c r="BT464" i="1"/>
  <c r="BW461" i="1"/>
  <c r="CA461" i="1" s="1"/>
  <c r="CB461" i="1" s="1"/>
  <c r="BW460" i="1"/>
  <c r="CA460" i="1" s="1"/>
  <c r="CB460" i="1" s="1"/>
  <c r="BW459" i="1"/>
  <c r="BX458" i="1"/>
  <c r="BX455" i="1" s="1"/>
  <c r="BV458" i="1"/>
  <c r="BU458" i="1"/>
  <c r="BT458" i="1"/>
  <c r="BT455" i="1" s="1"/>
  <c r="BW457" i="1"/>
  <c r="BW456" i="1"/>
  <c r="CA456" i="1" s="1"/>
  <c r="CB456" i="1" s="1"/>
  <c r="BW454" i="1"/>
  <c r="BW453" i="1" s="1"/>
  <c r="BX453" i="1"/>
  <c r="BV453" i="1"/>
  <c r="BU453" i="1"/>
  <c r="BT453" i="1"/>
  <c r="BW452" i="1"/>
  <c r="CA452" i="1" s="1"/>
  <c r="CB452" i="1" s="1"/>
  <c r="BW451" i="1"/>
  <c r="CA451" i="1" s="1"/>
  <c r="CB451" i="1" s="1"/>
  <c r="BW450" i="1"/>
  <c r="CA450" i="1" s="1"/>
  <c r="CB450" i="1" s="1"/>
  <c r="BW449" i="1"/>
  <c r="CA449" i="1" s="1"/>
  <c r="CB449" i="1" s="1"/>
  <c r="BX448" i="1"/>
  <c r="BX446" i="1" s="1"/>
  <c r="BV448" i="1"/>
  <c r="BV446" i="1" s="1"/>
  <c r="BU448" i="1"/>
  <c r="BU446" i="1" s="1"/>
  <c r="BT448" i="1"/>
  <c r="BT446" i="1" s="1"/>
  <c r="BW447" i="1"/>
  <c r="CA447" i="1" s="1"/>
  <c r="CB447" i="1" s="1"/>
  <c r="BW444" i="1"/>
  <c r="CA444" i="1" s="1"/>
  <c r="BW441" i="1"/>
  <c r="CA441" i="1" s="1"/>
  <c r="BW440" i="1"/>
  <c r="CA440" i="1" s="1"/>
  <c r="BX439" i="1"/>
  <c r="BV439" i="1"/>
  <c r="BU439" i="1"/>
  <c r="BT439" i="1"/>
  <c r="BW437" i="1"/>
  <c r="CA437" i="1" s="1"/>
  <c r="CB436" i="1"/>
  <c r="BW436" i="1"/>
  <c r="CA436" i="1" s="1"/>
  <c r="BW431" i="1"/>
  <c r="CA431" i="1" s="1"/>
  <c r="BW429" i="1"/>
  <c r="BX428" i="1"/>
  <c r="BX427" i="1" s="1"/>
  <c r="BV428" i="1"/>
  <c r="BV427" i="1" s="1"/>
  <c r="BU428" i="1"/>
  <c r="BU427" i="1" s="1"/>
  <c r="BT428" i="1"/>
  <c r="BT427" i="1" s="1"/>
  <c r="BW426" i="1"/>
  <c r="BX425" i="1"/>
  <c r="BX424" i="1" s="1"/>
  <c r="BV425" i="1"/>
  <c r="BV424" i="1" s="1"/>
  <c r="BU425" i="1"/>
  <c r="BU424" i="1" s="1"/>
  <c r="BT425" i="1"/>
  <c r="BT424" i="1" s="1"/>
  <c r="BW423" i="1"/>
  <c r="BW422" i="1"/>
  <c r="CA422" i="1" s="1"/>
  <c r="CB422" i="1" s="1"/>
  <c r="BW421" i="1"/>
  <c r="CA421" i="1" s="1"/>
  <c r="CB421" i="1" s="1"/>
  <c r="BX420" i="1"/>
  <c r="BX416" i="1" s="1"/>
  <c r="BV420" i="1"/>
  <c r="BV416" i="1" s="1"/>
  <c r="BU420" i="1"/>
  <c r="BU416" i="1" s="1"/>
  <c r="BT420" i="1"/>
  <c r="BT416" i="1" s="1"/>
  <c r="CB419" i="1"/>
  <c r="BW419" i="1"/>
  <c r="CA419" i="1" s="1"/>
  <c r="BW418" i="1"/>
  <c r="CA418" i="1" s="1"/>
  <c r="CB418" i="1" s="1"/>
  <c r="BW417" i="1"/>
  <c r="CA417" i="1" s="1"/>
  <c r="CB417" i="1" s="1"/>
  <c r="BW415" i="1"/>
  <c r="CA415" i="1" s="1"/>
  <c r="CB415" i="1" s="1"/>
  <c r="BX414" i="1"/>
  <c r="BV414" i="1"/>
  <c r="BU414" i="1"/>
  <c r="BT414" i="1"/>
  <c r="BW413" i="1"/>
  <c r="CA413" i="1" s="1"/>
  <c r="CB413" i="1" s="1"/>
  <c r="BW412" i="1"/>
  <c r="CA412" i="1" s="1"/>
  <c r="CB412" i="1" s="1"/>
  <c r="BW411" i="1"/>
  <c r="BW410" i="1"/>
  <c r="CA410" i="1" s="1"/>
  <c r="CB410" i="1" s="1"/>
  <c r="BX409" i="1"/>
  <c r="BX407" i="1" s="1"/>
  <c r="BV409" i="1"/>
  <c r="BV407" i="1" s="1"/>
  <c r="BU409" i="1"/>
  <c r="BU407" i="1" s="1"/>
  <c r="BT409" i="1"/>
  <c r="BT407" i="1" s="1"/>
  <c r="BW408" i="1"/>
  <c r="CA408" i="1" s="1"/>
  <c r="CB408" i="1" s="1"/>
  <c r="BW405" i="1"/>
  <c r="CA405" i="1" s="1"/>
  <c r="BW402" i="1"/>
  <c r="CA402" i="1" s="1"/>
  <c r="BW401" i="1"/>
  <c r="CA401" i="1" s="1"/>
  <c r="BX400" i="1"/>
  <c r="BV400" i="1"/>
  <c r="BU400" i="1"/>
  <c r="BT400" i="1"/>
  <c r="BW398" i="1"/>
  <c r="CA398" i="1" s="1"/>
  <c r="CB397" i="1"/>
  <c r="BW397" i="1"/>
  <c r="CA397" i="1" s="1"/>
  <c r="BW392" i="1"/>
  <c r="BW400" i="1" s="1"/>
  <c r="BW390" i="1"/>
  <c r="BW389" i="1" s="1"/>
  <c r="BW388" i="1" s="1"/>
  <c r="BX389" i="1"/>
  <c r="BX388" i="1" s="1"/>
  <c r="BV389" i="1"/>
  <c r="BV388" i="1" s="1"/>
  <c r="BU389" i="1"/>
  <c r="BT389" i="1"/>
  <c r="BT388" i="1" s="1"/>
  <c r="BW387" i="1"/>
  <c r="BX386" i="1"/>
  <c r="BX385" i="1" s="1"/>
  <c r="BV386" i="1"/>
  <c r="BU386" i="1"/>
  <c r="BT386" i="1"/>
  <c r="BT385" i="1" s="1"/>
  <c r="CB384" i="1"/>
  <c r="BW384" i="1"/>
  <c r="CA384" i="1" s="1"/>
  <c r="BW383" i="1"/>
  <c r="CA383" i="1" s="1"/>
  <c r="CB383" i="1" s="1"/>
  <c r="BW382" i="1"/>
  <c r="CA382" i="1" s="1"/>
  <c r="CB382" i="1" s="1"/>
  <c r="BW381" i="1"/>
  <c r="CA381" i="1" s="1"/>
  <c r="CB381" i="1" s="1"/>
  <c r="BW380" i="1"/>
  <c r="CA380" i="1" s="1"/>
  <c r="CB380" i="1" s="1"/>
  <c r="BX379" i="1"/>
  <c r="BX376" i="1" s="1"/>
  <c r="BV379" i="1"/>
  <c r="BV376" i="1" s="1"/>
  <c r="BU379" i="1"/>
  <c r="BU376" i="1" s="1"/>
  <c r="BT379" i="1"/>
  <c r="BT376" i="1" s="1"/>
  <c r="BW378" i="1"/>
  <c r="CA378" i="1" s="1"/>
  <c r="CB378" i="1" s="1"/>
  <c r="BW377" i="1"/>
  <c r="CA377" i="1" s="1"/>
  <c r="CB377" i="1" s="1"/>
  <c r="BW375" i="1"/>
  <c r="CA375" i="1" s="1"/>
  <c r="CB375" i="1" s="1"/>
  <c r="BX374" i="1"/>
  <c r="BV374" i="1"/>
  <c r="BU374" i="1"/>
  <c r="BT374" i="1"/>
  <c r="BW373" i="1"/>
  <c r="CA373" i="1" s="1"/>
  <c r="CB373" i="1" s="1"/>
  <c r="BW372" i="1"/>
  <c r="CA372" i="1" s="1"/>
  <c r="CB372" i="1" s="1"/>
  <c r="BW371" i="1"/>
  <c r="CA371" i="1" s="1"/>
  <c r="CB371" i="1" s="1"/>
  <c r="BW370" i="1"/>
  <c r="CA370" i="1" s="1"/>
  <c r="CB370" i="1" s="1"/>
  <c r="BX369" i="1"/>
  <c r="BX367" i="1" s="1"/>
  <c r="BV369" i="1"/>
  <c r="BV367" i="1" s="1"/>
  <c r="BU369" i="1"/>
  <c r="BT369" i="1"/>
  <c r="BT367" i="1" s="1"/>
  <c r="BW368" i="1"/>
  <c r="CA368" i="1" s="1"/>
  <c r="CB368" i="1" s="1"/>
  <c r="BW365" i="1"/>
  <c r="CA365" i="1" s="1"/>
  <c r="BW362" i="1"/>
  <c r="CA362" i="1" s="1"/>
  <c r="BW361" i="1"/>
  <c r="CA361" i="1" s="1"/>
  <c r="BX360" i="1"/>
  <c r="BV360" i="1"/>
  <c r="BU360" i="1"/>
  <c r="BT360" i="1"/>
  <c r="BW358" i="1"/>
  <c r="CA358" i="1" s="1"/>
  <c r="CB357" i="1"/>
  <c r="BW357" i="1"/>
  <c r="CA357" i="1" s="1"/>
  <c r="BW352" i="1"/>
  <c r="BW360" i="1" s="1"/>
  <c r="BW350" i="1"/>
  <c r="CA350" i="1" s="1"/>
  <c r="CB350" i="1" s="1"/>
  <c r="CB349" i="1"/>
  <c r="BW349" i="1"/>
  <c r="CA349" i="1" s="1"/>
  <c r="CB348" i="1"/>
  <c r="BW348" i="1"/>
  <c r="CA348" i="1" s="1"/>
  <c r="CB347" i="1"/>
  <c r="BW347" i="1"/>
  <c r="CA347" i="1" s="1"/>
  <c r="CB346" i="1"/>
  <c r="BW346" i="1"/>
  <c r="CA346" i="1" s="1"/>
  <c r="CB345" i="1"/>
  <c r="BW345" i="1"/>
  <c r="CA345" i="1" s="1"/>
  <c r="CB344" i="1"/>
  <c r="BW344" i="1"/>
  <c r="CA344" i="1" s="1"/>
  <c r="BX343" i="1"/>
  <c r="BX342" i="1" s="1"/>
  <c r="BX341" i="1" s="1"/>
  <c r="BV343" i="1"/>
  <c r="BV342" i="1" s="1"/>
  <c r="BU343" i="1"/>
  <c r="BU342" i="1" s="1"/>
  <c r="BU341" i="1" s="1"/>
  <c r="BT343" i="1"/>
  <c r="BT342" i="1" s="1"/>
  <c r="BT341" i="1" s="1"/>
  <c r="BW340" i="1"/>
  <c r="CA340" i="1" s="1"/>
  <c r="CB340" i="1" s="1"/>
  <c r="BW339" i="1"/>
  <c r="CA339" i="1" s="1"/>
  <c r="CB339" i="1" s="1"/>
  <c r="BX338" i="1"/>
  <c r="BX337" i="1" s="1"/>
  <c r="BX336" i="1" s="1"/>
  <c r="BV338" i="1"/>
  <c r="BV337" i="1" s="1"/>
  <c r="BV336" i="1" s="1"/>
  <c r="BU338" i="1"/>
  <c r="BU337" i="1" s="1"/>
  <c r="BT338" i="1"/>
  <c r="BT337" i="1" s="1"/>
  <c r="BT336" i="1" s="1"/>
  <c r="BW335" i="1"/>
  <c r="CA335" i="1" s="1"/>
  <c r="CB335" i="1" s="1"/>
  <c r="BW334" i="1"/>
  <c r="BW333" i="1"/>
  <c r="CA333" i="1" s="1"/>
  <c r="CB333" i="1" s="1"/>
  <c r="BX332" i="1"/>
  <c r="BX323" i="1" s="1"/>
  <c r="BV332" i="1"/>
  <c r="BU332" i="1"/>
  <c r="BT332" i="1"/>
  <c r="BT323" i="1" s="1"/>
  <c r="BW331" i="1"/>
  <c r="CA331" i="1" s="1"/>
  <c r="CB331" i="1" s="1"/>
  <c r="BW330" i="1"/>
  <c r="CA330" i="1" s="1"/>
  <c r="CB330" i="1" s="1"/>
  <c r="BW329" i="1"/>
  <c r="CA329" i="1" s="1"/>
  <c r="CB329" i="1" s="1"/>
  <c r="BW328" i="1"/>
  <c r="CA328" i="1" s="1"/>
  <c r="CB328" i="1" s="1"/>
  <c r="BW327" i="1"/>
  <c r="CA327" i="1" s="1"/>
  <c r="CB327" i="1" s="1"/>
  <c r="BW326" i="1"/>
  <c r="CA326" i="1" s="1"/>
  <c r="CB326" i="1" s="1"/>
  <c r="BW325" i="1"/>
  <c r="CA325" i="1" s="1"/>
  <c r="CB325" i="1" s="1"/>
  <c r="BW324" i="1"/>
  <c r="CA324" i="1" s="1"/>
  <c r="CB324" i="1" s="1"/>
  <c r="BW322" i="1"/>
  <c r="CA322" i="1" s="1"/>
  <c r="CB322" i="1" s="1"/>
  <c r="BX321" i="1"/>
  <c r="BV321" i="1"/>
  <c r="BU321" i="1"/>
  <c r="BT321" i="1"/>
  <c r="BW320" i="1"/>
  <c r="CA320" i="1" s="1"/>
  <c r="CB320" i="1" s="1"/>
  <c r="BW319" i="1"/>
  <c r="CA319" i="1" s="1"/>
  <c r="CB319" i="1" s="1"/>
  <c r="BW318" i="1"/>
  <c r="CA318" i="1" s="1"/>
  <c r="CB318" i="1" s="1"/>
  <c r="BW317" i="1"/>
  <c r="CA317" i="1" s="1"/>
  <c r="CB317" i="1" s="1"/>
  <c r="BW316" i="1"/>
  <c r="CA316" i="1" s="1"/>
  <c r="CB316" i="1" s="1"/>
  <c r="BX315" i="1"/>
  <c r="BX313" i="1" s="1"/>
  <c r="BV315" i="1"/>
  <c r="BV313" i="1" s="1"/>
  <c r="BU315" i="1"/>
  <c r="BU313" i="1" s="1"/>
  <c r="BT315" i="1"/>
  <c r="BT313" i="1" s="1"/>
  <c r="BW314" i="1"/>
  <c r="CA314" i="1" s="1"/>
  <c r="CB314" i="1" s="1"/>
  <c r="BW311" i="1"/>
  <c r="CA311" i="1" s="1"/>
  <c r="BW308" i="1"/>
  <c r="CA308" i="1" s="1"/>
  <c r="BW307" i="1"/>
  <c r="CA307" i="1" s="1"/>
  <c r="BX306" i="1"/>
  <c r="BV306" i="1"/>
  <c r="BU306" i="1"/>
  <c r="BT306" i="1"/>
  <c r="BW304" i="1"/>
  <c r="CA304" i="1" s="1"/>
  <c r="CB303" i="1"/>
  <c r="BW303" i="1"/>
  <c r="CA303" i="1" s="1"/>
  <c r="BW298" i="1"/>
  <c r="BW306" i="1" s="1"/>
  <c r="CA306" i="1" s="1"/>
  <c r="BW296" i="1"/>
  <c r="CA296" i="1" s="1"/>
  <c r="CB296" i="1" s="1"/>
  <c r="BW295" i="1"/>
  <c r="CA295" i="1" s="1"/>
  <c r="CB295" i="1" s="1"/>
  <c r="BX294" i="1"/>
  <c r="BX293" i="1" s="1"/>
  <c r="BV294" i="1"/>
  <c r="BV293" i="1" s="1"/>
  <c r="BU294" i="1"/>
  <c r="BU293" i="1" s="1"/>
  <c r="BT294" i="1"/>
  <c r="BT293" i="1" s="1"/>
  <c r="BW292" i="1"/>
  <c r="BW291" i="1" s="1"/>
  <c r="BW290" i="1" s="1"/>
  <c r="BX291" i="1"/>
  <c r="BX290" i="1" s="1"/>
  <c r="BV291" i="1"/>
  <c r="BV290" i="1" s="1"/>
  <c r="BU291" i="1"/>
  <c r="BU290" i="1" s="1"/>
  <c r="BT291" i="1"/>
  <c r="BT290" i="1" s="1"/>
  <c r="BW289" i="1"/>
  <c r="CA289" i="1" s="1"/>
  <c r="CB289" i="1" s="1"/>
  <c r="BW288" i="1"/>
  <c r="CA288" i="1" s="1"/>
  <c r="CB288" i="1" s="1"/>
  <c r="BW287" i="1"/>
  <c r="CA287" i="1" s="1"/>
  <c r="CB287" i="1" s="1"/>
  <c r="BX286" i="1"/>
  <c r="BX284" i="1" s="1"/>
  <c r="BV286" i="1"/>
  <c r="BU286" i="1"/>
  <c r="BT286" i="1"/>
  <c r="BT284" i="1" s="1"/>
  <c r="BW285" i="1"/>
  <c r="CA285" i="1" s="1"/>
  <c r="CB285" i="1" s="1"/>
  <c r="BW283" i="1"/>
  <c r="CA283" i="1" s="1"/>
  <c r="CB283" i="1" s="1"/>
  <c r="BX282" i="1"/>
  <c r="BV282" i="1"/>
  <c r="BU282" i="1"/>
  <c r="BT282" i="1"/>
  <c r="BW281" i="1"/>
  <c r="CA281" i="1" s="1"/>
  <c r="CB281" i="1" s="1"/>
  <c r="BW280" i="1"/>
  <c r="CA280" i="1" s="1"/>
  <c r="CB280" i="1" s="1"/>
  <c r="BW279" i="1"/>
  <c r="CA279" i="1" s="1"/>
  <c r="CB279" i="1" s="1"/>
  <c r="BW278" i="1"/>
  <c r="CA278" i="1" s="1"/>
  <c r="CB278" i="1" s="1"/>
  <c r="BX277" i="1"/>
  <c r="BX275" i="1" s="1"/>
  <c r="BV277" i="1"/>
  <c r="BU277" i="1"/>
  <c r="BU275" i="1" s="1"/>
  <c r="BT277" i="1"/>
  <c r="BT275" i="1" s="1"/>
  <c r="BW276" i="1"/>
  <c r="CA276" i="1" s="1"/>
  <c r="CB276" i="1" s="1"/>
  <c r="BW273" i="1"/>
  <c r="CA273" i="1" s="1"/>
  <c r="BW270" i="1"/>
  <c r="CA270" i="1" s="1"/>
  <c r="BW269" i="1"/>
  <c r="CA269" i="1" s="1"/>
  <c r="BX268" i="1"/>
  <c r="BV268" i="1"/>
  <c r="BU268" i="1"/>
  <c r="BT268" i="1"/>
  <c r="BW266" i="1"/>
  <c r="CA266" i="1" s="1"/>
  <c r="CB265" i="1"/>
  <c r="BW265" i="1"/>
  <c r="CA265" i="1" s="1"/>
  <c r="BW260" i="1"/>
  <c r="BW268" i="1" s="1"/>
  <c r="BW258" i="1"/>
  <c r="CA258" i="1" s="1"/>
  <c r="CB258" i="1" s="1"/>
  <c r="BX257" i="1"/>
  <c r="BX256" i="1" s="1"/>
  <c r="BV257" i="1"/>
  <c r="BV256" i="1" s="1"/>
  <c r="BU257" i="1"/>
  <c r="BU256" i="1" s="1"/>
  <c r="BT257" i="1"/>
  <c r="BT256" i="1" s="1"/>
  <c r="BW255" i="1"/>
  <c r="CA255" i="1" s="1"/>
  <c r="CB255" i="1" s="1"/>
  <c r="BW254" i="1"/>
  <c r="BW253" i="1"/>
  <c r="CA253" i="1" s="1"/>
  <c r="CB253" i="1" s="1"/>
  <c r="BX252" i="1"/>
  <c r="BX251" i="1" s="1"/>
  <c r="BV252" i="1"/>
  <c r="BV251" i="1" s="1"/>
  <c r="BU252" i="1"/>
  <c r="BU251" i="1" s="1"/>
  <c r="BT252" i="1"/>
  <c r="BT251" i="1" s="1"/>
  <c r="BW250" i="1"/>
  <c r="CA250" i="1" s="1"/>
  <c r="CB250" i="1" s="1"/>
  <c r="BX249" i="1"/>
  <c r="BV249" i="1"/>
  <c r="BU249" i="1"/>
  <c r="BT249" i="1"/>
  <c r="BW248" i="1"/>
  <c r="CA248" i="1" s="1"/>
  <c r="CB248" i="1" s="1"/>
  <c r="BW247" i="1"/>
  <c r="CA247" i="1" s="1"/>
  <c r="CB247" i="1" s="1"/>
  <c r="BW246" i="1"/>
  <c r="CA246" i="1" s="1"/>
  <c r="CB246" i="1" s="1"/>
  <c r="BW245" i="1"/>
  <c r="CA245" i="1" s="1"/>
  <c r="CB245" i="1" s="1"/>
  <c r="BX244" i="1"/>
  <c r="BX242" i="1" s="1"/>
  <c r="BV244" i="1"/>
  <c r="BV242" i="1" s="1"/>
  <c r="BU244" i="1"/>
  <c r="BT244" i="1"/>
  <c r="BT242" i="1" s="1"/>
  <c r="BW243" i="1"/>
  <c r="CA243" i="1" s="1"/>
  <c r="CB243" i="1" s="1"/>
  <c r="BW240" i="1"/>
  <c r="CA240" i="1" s="1"/>
  <c r="BW237" i="1"/>
  <c r="CA237" i="1" s="1"/>
  <c r="BW236" i="1"/>
  <c r="CA236" i="1" s="1"/>
  <c r="BW235" i="1"/>
  <c r="CA235" i="1" s="1"/>
  <c r="BW233" i="1"/>
  <c r="CA233" i="1" s="1"/>
  <c r="CB232" i="1"/>
  <c r="BW232" i="1"/>
  <c r="CA232" i="1" s="1"/>
  <c r="BX230" i="1"/>
  <c r="BV230" i="1"/>
  <c r="BU230" i="1"/>
  <c r="CB230" i="1" s="1"/>
  <c r="BT230" i="1"/>
  <c r="BW226" i="1"/>
  <c r="CA226" i="1" s="1"/>
  <c r="CB224" i="1"/>
  <c r="BW224" i="1"/>
  <c r="CA224" i="1" s="1"/>
  <c r="CB223" i="1"/>
  <c r="BW223" i="1"/>
  <c r="CA223" i="1" s="1"/>
  <c r="BX222" i="1"/>
  <c r="BX229" i="1" s="1"/>
  <c r="BW222" i="1"/>
  <c r="BV222" i="1"/>
  <c r="BV221" i="1" s="1"/>
  <c r="BU222" i="1"/>
  <c r="BU229" i="1" s="1"/>
  <c r="BT222" i="1"/>
  <c r="BT229" i="1" s="1"/>
  <c r="BW218" i="1"/>
  <c r="CA218" i="1" s="1"/>
  <c r="BW215" i="1"/>
  <c r="CA215" i="1" s="1"/>
  <c r="BW214" i="1"/>
  <c r="CA214" i="1" s="1"/>
  <c r="BX213" i="1"/>
  <c r="BV213" i="1"/>
  <c r="BU213" i="1"/>
  <c r="BT213" i="1"/>
  <c r="BW211" i="1"/>
  <c r="CA211" i="1" s="1"/>
  <c r="CB210" i="1"/>
  <c r="BW210" i="1"/>
  <c r="CA210" i="1" s="1"/>
  <c r="BW205" i="1"/>
  <c r="BW203" i="1"/>
  <c r="BX202" i="1"/>
  <c r="BX201" i="1" s="1"/>
  <c r="BV202" i="1"/>
  <c r="BV201" i="1" s="1"/>
  <c r="BU202" i="1"/>
  <c r="BU201" i="1" s="1"/>
  <c r="BT202" i="1"/>
  <c r="BT201" i="1" s="1"/>
  <c r="BW200" i="1"/>
  <c r="CA200" i="1" s="1"/>
  <c r="CB200" i="1" s="1"/>
  <c r="BX199" i="1"/>
  <c r="BX198" i="1" s="1"/>
  <c r="BV199" i="1"/>
  <c r="BV198" i="1" s="1"/>
  <c r="BU199" i="1"/>
  <c r="BU198" i="1" s="1"/>
  <c r="BT199" i="1"/>
  <c r="BT198" i="1" s="1"/>
  <c r="BW197" i="1"/>
  <c r="CA197" i="1" s="1"/>
  <c r="CB197" i="1" s="1"/>
  <c r="BW196" i="1"/>
  <c r="CA196" i="1" s="1"/>
  <c r="CB196" i="1" s="1"/>
  <c r="BW195" i="1"/>
  <c r="BX194" i="1"/>
  <c r="BX192" i="1" s="1"/>
  <c r="BV194" i="1"/>
  <c r="BV192" i="1" s="1"/>
  <c r="BU194" i="1"/>
  <c r="BT194" i="1"/>
  <c r="BT192" i="1" s="1"/>
  <c r="BW193" i="1"/>
  <c r="CA193" i="1" s="1"/>
  <c r="CB193" i="1" s="1"/>
  <c r="BW191" i="1"/>
  <c r="CA191" i="1" s="1"/>
  <c r="CB191" i="1" s="1"/>
  <c r="BX190" i="1"/>
  <c r="BV190" i="1"/>
  <c r="BU190" i="1"/>
  <c r="BT190" i="1"/>
  <c r="BW189" i="1"/>
  <c r="CA189" i="1" s="1"/>
  <c r="CB189" i="1" s="1"/>
  <c r="BW188" i="1"/>
  <c r="CA188" i="1" s="1"/>
  <c r="CB188" i="1" s="1"/>
  <c r="BW187" i="1"/>
  <c r="BW186" i="1"/>
  <c r="CA186" i="1" s="1"/>
  <c r="CB186" i="1" s="1"/>
  <c r="BX185" i="1"/>
  <c r="BX183" i="1" s="1"/>
  <c r="BV185" i="1"/>
  <c r="BU185" i="1"/>
  <c r="BU183" i="1" s="1"/>
  <c r="BT185" i="1"/>
  <c r="BT183" i="1" s="1"/>
  <c r="BW184" i="1"/>
  <c r="CA184" i="1" s="1"/>
  <c r="CB184" i="1" s="1"/>
  <c r="BW181" i="1"/>
  <c r="CA181" i="1" s="1"/>
  <c r="BW178" i="1"/>
  <c r="CA178" i="1" s="1"/>
  <c r="BX177" i="1"/>
  <c r="BV177" i="1"/>
  <c r="BU177" i="1"/>
  <c r="BT177" i="1"/>
  <c r="BW175" i="1"/>
  <c r="CA175" i="1" s="1"/>
  <c r="BW170" i="1"/>
  <c r="CA170" i="1" s="1"/>
  <c r="BW168" i="1"/>
  <c r="BX167" i="1"/>
  <c r="BX166" i="1" s="1"/>
  <c r="BV167" i="1"/>
  <c r="BV166" i="1" s="1"/>
  <c r="BU167" i="1"/>
  <c r="BT167" i="1"/>
  <c r="BT166" i="1" s="1"/>
  <c r="CB165" i="1"/>
  <c r="BW165" i="1"/>
  <c r="BX164" i="1"/>
  <c r="BV164" i="1"/>
  <c r="BU164" i="1"/>
  <c r="CB164" i="1" s="1"/>
  <c r="BT164" i="1"/>
  <c r="BW163" i="1"/>
  <c r="BW162" i="1"/>
  <c r="CA162" i="1" s="1"/>
  <c r="CB162" i="1" s="1"/>
  <c r="BW161" i="1"/>
  <c r="CA161" i="1" s="1"/>
  <c r="CB161" i="1" s="1"/>
  <c r="BW160" i="1"/>
  <c r="CA160" i="1" s="1"/>
  <c r="CB160" i="1" s="1"/>
  <c r="BW159" i="1"/>
  <c r="CA159" i="1" s="1"/>
  <c r="CB159" i="1" s="1"/>
  <c r="CB158" i="1"/>
  <c r="BW158" i="1"/>
  <c r="CA158" i="1" s="1"/>
  <c r="BW157" i="1"/>
  <c r="CA157" i="1" s="1"/>
  <c r="CB157" i="1" s="1"/>
  <c r="BX156" i="1"/>
  <c r="BV156" i="1"/>
  <c r="BU156" i="1"/>
  <c r="BT156" i="1"/>
  <c r="BW155" i="1"/>
  <c r="CA155" i="1" s="1"/>
  <c r="CB155" i="1" s="1"/>
  <c r="BW152" i="1"/>
  <c r="CA152" i="1" s="1"/>
  <c r="CB152" i="1" s="1"/>
  <c r="BW151" i="1"/>
  <c r="CA151" i="1" s="1"/>
  <c r="CB151" i="1" s="1"/>
  <c r="BW150" i="1"/>
  <c r="CA150" i="1" s="1"/>
  <c r="CB150" i="1" s="1"/>
  <c r="BW149" i="1"/>
  <c r="CA149" i="1" s="1"/>
  <c r="CB149" i="1" s="1"/>
  <c r="BW148" i="1"/>
  <c r="CA148" i="1" s="1"/>
  <c r="CB148" i="1" s="1"/>
  <c r="BW147" i="1"/>
  <c r="CA147" i="1" s="1"/>
  <c r="CB147" i="1" s="1"/>
  <c r="BX146" i="1"/>
  <c r="BX144" i="1" s="1"/>
  <c r="BV146" i="1"/>
  <c r="BV144" i="1" s="1"/>
  <c r="BU146" i="1"/>
  <c r="BU144" i="1" s="1"/>
  <c r="BT146" i="1"/>
  <c r="BT144" i="1" s="1"/>
  <c r="BW145" i="1"/>
  <c r="CA145" i="1" s="1"/>
  <c r="CB145" i="1" s="1"/>
  <c r="BW143" i="1"/>
  <c r="BW142" i="1" s="1"/>
  <c r="BX142" i="1"/>
  <c r="BV142" i="1"/>
  <c r="BU142" i="1"/>
  <c r="BT142" i="1"/>
  <c r="BW141" i="1"/>
  <c r="CA141" i="1" s="1"/>
  <c r="CB141" i="1" s="1"/>
  <c r="BW140" i="1"/>
  <c r="CA140" i="1" s="1"/>
  <c r="CB140" i="1" s="1"/>
  <c r="BW139" i="1"/>
  <c r="CA139" i="1" s="1"/>
  <c r="CB139" i="1" s="1"/>
  <c r="BW138" i="1"/>
  <c r="BX137" i="1"/>
  <c r="BX135" i="1" s="1"/>
  <c r="BV137" i="1"/>
  <c r="BV135" i="1" s="1"/>
  <c r="BU137" i="1"/>
  <c r="BU135" i="1" s="1"/>
  <c r="BT137" i="1"/>
  <c r="BT135" i="1" s="1"/>
  <c r="BW136" i="1"/>
  <c r="CA136" i="1" s="1"/>
  <c r="CB136" i="1" s="1"/>
  <c r="BW133" i="1"/>
  <c r="CA133" i="1" s="1"/>
  <c r="BW130" i="1"/>
  <c r="CA130" i="1" s="1"/>
  <c r="BW129" i="1"/>
  <c r="CA129" i="1" s="1"/>
  <c r="BW126" i="1"/>
  <c r="CA126" i="1" s="1"/>
  <c r="BX125" i="1"/>
  <c r="BV125" i="1"/>
  <c r="BU125" i="1"/>
  <c r="BT125" i="1"/>
  <c r="BW123" i="1"/>
  <c r="CA123" i="1" s="1"/>
  <c r="CB122" i="1"/>
  <c r="BW122" i="1"/>
  <c r="CA122" i="1" s="1"/>
  <c r="BW117" i="1"/>
  <c r="BW125" i="1" s="1"/>
  <c r="BW115" i="1"/>
  <c r="CA115" i="1" s="1"/>
  <c r="CB115" i="1" s="1"/>
  <c r="BX114" i="1"/>
  <c r="BX113" i="1" s="1"/>
  <c r="BV114" i="1"/>
  <c r="BV113" i="1" s="1"/>
  <c r="BU114" i="1"/>
  <c r="BU113" i="1" s="1"/>
  <c r="BT114" i="1"/>
  <c r="BT113" i="1" s="1"/>
  <c r="BW112" i="1"/>
  <c r="CA112" i="1" s="1"/>
  <c r="CB112" i="1" s="1"/>
  <c r="CB111" i="1"/>
  <c r="BW111" i="1"/>
  <c r="CA111" i="1" s="1"/>
  <c r="BW110" i="1"/>
  <c r="BX109" i="1"/>
  <c r="BV109" i="1"/>
  <c r="BU109" i="1"/>
  <c r="BT109" i="1"/>
  <c r="CB108" i="1"/>
  <c r="BW108" i="1"/>
  <c r="CA108" i="1" s="1"/>
  <c r="CB107" i="1"/>
  <c r="BW107" i="1"/>
  <c r="CA107" i="1" s="1"/>
  <c r="BX106" i="1"/>
  <c r="BV106" i="1"/>
  <c r="BU106" i="1"/>
  <c r="BT106" i="1"/>
  <c r="BW103" i="1"/>
  <c r="CA103" i="1" s="1"/>
  <c r="CB103" i="1" s="1"/>
  <c r="BW102" i="1"/>
  <c r="CA102" i="1" s="1"/>
  <c r="CB102" i="1" s="1"/>
  <c r="BW101" i="1"/>
  <c r="CA101" i="1" s="1"/>
  <c r="CB101" i="1" s="1"/>
  <c r="BX100" i="1"/>
  <c r="BX98" i="1" s="1"/>
  <c r="BV100" i="1"/>
  <c r="BV98" i="1" s="1"/>
  <c r="BU100" i="1"/>
  <c r="BU98" i="1" s="1"/>
  <c r="BT100" i="1"/>
  <c r="BT98" i="1" s="1"/>
  <c r="BW99" i="1"/>
  <c r="CA99" i="1" s="1"/>
  <c r="CB99" i="1" s="1"/>
  <c r="BW97" i="1"/>
  <c r="CA97" i="1" s="1"/>
  <c r="CB97" i="1" s="1"/>
  <c r="BX96" i="1"/>
  <c r="BV96" i="1"/>
  <c r="BU96" i="1"/>
  <c r="BT96" i="1"/>
  <c r="BW95" i="1"/>
  <c r="CA95" i="1" s="1"/>
  <c r="CB95" i="1" s="1"/>
  <c r="BW94" i="1"/>
  <c r="CA94" i="1" s="1"/>
  <c r="CB94" i="1" s="1"/>
  <c r="BW93" i="1"/>
  <c r="CA93" i="1" s="1"/>
  <c r="CB93" i="1" s="1"/>
  <c r="BW92" i="1"/>
  <c r="BX91" i="1"/>
  <c r="BX89" i="1" s="1"/>
  <c r="BV91" i="1"/>
  <c r="BU91" i="1"/>
  <c r="BU89" i="1" s="1"/>
  <c r="BT91" i="1"/>
  <c r="BT89" i="1" s="1"/>
  <c r="BW90" i="1"/>
  <c r="CA90" i="1" s="1"/>
  <c r="CB90" i="1" s="1"/>
  <c r="BW87" i="1"/>
  <c r="CA87" i="1" s="1"/>
  <c r="BW84" i="1"/>
  <c r="CA84" i="1" s="1"/>
  <c r="BW83" i="1"/>
  <c r="CA83" i="1" s="1"/>
  <c r="BX82" i="1"/>
  <c r="BV82" i="1"/>
  <c r="BU82" i="1"/>
  <c r="CB82" i="1" s="1"/>
  <c r="BT82" i="1"/>
  <c r="BW80" i="1"/>
  <c r="CA80" i="1" s="1"/>
  <c r="CB79" i="1"/>
  <c r="BW79" i="1"/>
  <c r="CA79" i="1" s="1"/>
  <c r="BW74" i="1"/>
  <c r="BW82" i="1" s="1"/>
  <c r="BW72" i="1"/>
  <c r="CA72" i="1" s="1"/>
  <c r="CB72" i="1" s="1"/>
  <c r="BX71" i="1"/>
  <c r="BX70" i="1" s="1"/>
  <c r="BV71" i="1"/>
  <c r="BV70" i="1" s="1"/>
  <c r="BU71" i="1"/>
  <c r="BU70" i="1" s="1"/>
  <c r="BT71" i="1"/>
  <c r="BT70" i="1" s="1"/>
  <c r="BW69" i="1"/>
  <c r="CA69" i="1" s="1"/>
  <c r="CB69" i="1" s="1"/>
  <c r="BX68" i="1"/>
  <c r="BX67" i="1" s="1"/>
  <c r="BV68" i="1"/>
  <c r="BU68" i="1"/>
  <c r="BU67" i="1" s="1"/>
  <c r="BT68" i="1"/>
  <c r="BT67" i="1" s="1"/>
  <c r="BW66" i="1"/>
  <c r="CA66" i="1" s="1"/>
  <c r="CB66" i="1" s="1"/>
  <c r="BW65" i="1"/>
  <c r="CA65" i="1" s="1"/>
  <c r="CB65" i="1" s="1"/>
  <c r="BW64" i="1"/>
  <c r="BX63" i="1"/>
  <c r="BX61" i="1" s="1"/>
  <c r="BV63" i="1"/>
  <c r="BV61" i="1" s="1"/>
  <c r="BU63" i="1"/>
  <c r="BU61" i="1" s="1"/>
  <c r="BT63" i="1"/>
  <c r="BT61" i="1" s="1"/>
  <c r="BW62" i="1"/>
  <c r="CA62" i="1" s="1"/>
  <c r="CB62" i="1" s="1"/>
  <c r="BW60" i="1"/>
  <c r="CA60" i="1" s="1"/>
  <c r="CB60" i="1" s="1"/>
  <c r="BX59" i="1"/>
  <c r="BV59" i="1"/>
  <c r="BU59" i="1"/>
  <c r="BT59" i="1"/>
  <c r="BW58" i="1"/>
  <c r="CA58" i="1" s="1"/>
  <c r="CB58" i="1" s="1"/>
  <c r="BW57" i="1"/>
  <c r="CA57" i="1" s="1"/>
  <c r="CB57" i="1" s="1"/>
  <c r="BW56" i="1"/>
  <c r="CA56" i="1" s="1"/>
  <c r="CB56" i="1" s="1"/>
  <c r="BW55" i="1"/>
  <c r="BX54" i="1"/>
  <c r="BX52" i="1" s="1"/>
  <c r="BV54" i="1"/>
  <c r="BV52" i="1" s="1"/>
  <c r="BU54" i="1"/>
  <c r="BU52" i="1" s="1"/>
  <c r="BT54" i="1"/>
  <c r="BT52" i="1" s="1"/>
  <c r="BW53" i="1"/>
  <c r="CA53" i="1" s="1"/>
  <c r="CB53" i="1" s="1"/>
  <c r="BW50" i="1"/>
  <c r="CA50" i="1" s="1"/>
  <c r="BW47" i="1"/>
  <c r="CA47" i="1" s="1"/>
  <c r="BX46" i="1"/>
  <c r="BV46" i="1"/>
  <c r="BU46" i="1"/>
  <c r="BT46" i="1"/>
  <c r="BW40" i="1"/>
  <c r="BW46" i="1" s="1"/>
  <c r="BW38" i="1"/>
  <c r="BX37" i="1"/>
  <c r="BX36" i="1" s="1"/>
  <c r="BV37" i="1"/>
  <c r="BU37" i="1"/>
  <c r="BU36" i="1" s="1"/>
  <c r="BT37" i="1"/>
  <c r="BT36" i="1" s="1"/>
  <c r="BW35" i="1"/>
  <c r="CA35" i="1" s="1"/>
  <c r="CB35" i="1" s="1"/>
  <c r="BW34" i="1"/>
  <c r="CA34" i="1" s="1"/>
  <c r="CB34" i="1" s="1"/>
  <c r="BW33" i="1"/>
  <c r="CA33" i="1" s="1"/>
  <c r="CB33" i="1" s="1"/>
  <c r="BX32" i="1"/>
  <c r="BX31" i="1" s="1"/>
  <c r="BX30" i="1" s="1"/>
  <c r="BV32" i="1"/>
  <c r="BV31" i="1" s="1"/>
  <c r="BU32" i="1"/>
  <c r="BU31" i="1" s="1"/>
  <c r="BU30" i="1" s="1"/>
  <c r="BT32" i="1"/>
  <c r="BT31" i="1" s="1"/>
  <c r="BT30" i="1" s="1"/>
  <c r="BW29" i="1"/>
  <c r="CA29" i="1" s="1"/>
  <c r="CB29" i="1" s="1"/>
  <c r="BW28" i="1"/>
  <c r="CA28" i="1" s="1"/>
  <c r="CB28" i="1" s="1"/>
  <c r="BW27" i="1"/>
  <c r="CA27" i="1" s="1"/>
  <c r="CB27" i="1" s="1"/>
  <c r="BW26" i="1"/>
  <c r="CA26" i="1" s="1"/>
  <c r="CB26" i="1" s="1"/>
  <c r="BW25" i="1"/>
  <c r="CA25" i="1" s="1"/>
  <c r="CB25" i="1" s="1"/>
  <c r="BW24" i="1"/>
  <c r="CA24" i="1" s="1"/>
  <c r="CB24" i="1" s="1"/>
  <c r="BW23" i="1"/>
  <c r="BX22" i="1"/>
  <c r="BX20" i="1" s="1"/>
  <c r="BV22" i="1"/>
  <c r="BV20" i="1" s="1"/>
  <c r="BU22" i="1"/>
  <c r="BU20" i="1" s="1"/>
  <c r="BT22" i="1"/>
  <c r="BT20" i="1" s="1"/>
  <c r="BW21" i="1"/>
  <c r="CA21" i="1" s="1"/>
  <c r="CB21" i="1" s="1"/>
  <c r="BW19" i="1"/>
  <c r="BW18" i="1" s="1"/>
  <c r="BX18" i="1"/>
  <c r="BV18" i="1"/>
  <c r="BU18" i="1"/>
  <c r="BT18" i="1"/>
  <c r="BW17" i="1"/>
  <c r="CA17" i="1" s="1"/>
  <c r="CB17" i="1" s="1"/>
  <c r="BW16" i="1"/>
  <c r="CA16" i="1" s="1"/>
  <c r="CB16" i="1" s="1"/>
  <c r="BW15" i="1"/>
  <c r="CA15" i="1" s="1"/>
  <c r="CB15" i="1" s="1"/>
  <c r="CB14" i="1"/>
  <c r="BW14" i="1"/>
  <c r="CA14" i="1" s="1"/>
  <c r="BX13" i="1"/>
  <c r="BX11" i="1" s="1"/>
  <c r="BV13" i="1"/>
  <c r="BV11" i="1" s="1"/>
  <c r="BU13" i="1"/>
  <c r="BU11" i="1" s="1"/>
  <c r="BT13" i="1"/>
  <c r="BT11" i="1" s="1"/>
  <c r="BW12" i="1"/>
  <c r="BU221" i="1" l="1"/>
  <c r="CB221" i="1" s="1"/>
  <c r="CB222" i="1"/>
  <c r="BX221" i="1"/>
  <c r="BX220" i="1" s="1"/>
  <c r="BX219" i="1" s="1"/>
  <c r="BX225" i="1" s="1"/>
  <c r="BX234" i="1" s="1"/>
  <c r="BX799" i="1"/>
  <c r="BU972" i="1"/>
  <c r="BX972" i="1"/>
  <c r="BT1290" i="1"/>
  <c r="BV1405" i="1"/>
  <c r="BW3922" i="1"/>
  <c r="BW3921" i="1" s="1"/>
  <c r="CA3921" i="1" s="1"/>
  <c r="BX1254" i="1"/>
  <c r="BX1253" i="1" s="1"/>
  <c r="BV799" i="1"/>
  <c r="BT3000" i="1"/>
  <c r="BT3030" i="1" s="1"/>
  <c r="BT3034" i="1" s="1"/>
  <c r="BT3035" i="1" s="1"/>
  <c r="BT799" i="1"/>
  <c r="BT1143" i="1"/>
  <c r="BV1254" i="1"/>
  <c r="BV1253" i="1" s="1"/>
  <c r="BX1405" i="1"/>
  <c r="BU1618" i="1"/>
  <c r="BX1290" i="1"/>
  <c r="CA400" i="1"/>
  <c r="CB400" i="1" s="1"/>
  <c r="BX2307" i="1"/>
  <c r="BX2337" i="1" s="1"/>
  <c r="BX2341" i="1" s="1"/>
  <c r="BX2342" i="1" s="1"/>
  <c r="BX3896" i="1"/>
  <c r="BX4055" i="1"/>
  <c r="BX4085" i="1" s="1"/>
  <c r="BX4089" i="1" s="1"/>
  <c r="BX4090" i="1" s="1"/>
  <c r="CA2927" i="1"/>
  <c r="CB2927" i="1" s="1"/>
  <c r="BT463" i="1"/>
  <c r="BT462" i="1" s="1"/>
  <c r="BV2307" i="1"/>
  <c r="BV2337" i="1" s="1"/>
  <c r="BT1607" i="1"/>
  <c r="BX1939" i="1"/>
  <c r="BX1970" i="1" s="1"/>
  <c r="BX1974" i="1" s="1"/>
  <c r="BX1975" i="1" s="1"/>
  <c r="BX2266" i="1"/>
  <c r="BX2296" i="1" s="1"/>
  <c r="BX2300" i="1" s="1"/>
  <c r="BX2301" i="1" s="1"/>
  <c r="BW1643" i="1"/>
  <c r="CA1643" i="1" s="1"/>
  <c r="CB1643" i="1" s="1"/>
  <c r="BV1500" i="1"/>
  <c r="BT923" i="1"/>
  <c r="BT922" i="1" s="1"/>
  <c r="BW2209" i="1"/>
  <c r="BW2208" i="1" s="1"/>
  <c r="BT2226" i="1"/>
  <c r="BT2255" i="1" s="1"/>
  <c r="BT2259" i="1" s="1"/>
  <c r="BT2260" i="1" s="1"/>
  <c r="BT1637" i="1"/>
  <c r="BT1636" i="1" s="1"/>
  <c r="BW1798" i="1"/>
  <c r="BW1791" i="1" s="1"/>
  <c r="CA1791" i="1" s="1"/>
  <c r="CB1791" i="1" s="1"/>
  <c r="BW531" i="1"/>
  <c r="CA531" i="1" s="1"/>
  <c r="CB531" i="1" s="1"/>
  <c r="BU1641" i="1"/>
  <c r="BU1640" i="1" s="1"/>
  <c r="BV3124" i="1"/>
  <c r="BV3154" i="1" s="1"/>
  <c r="BU4462" i="1"/>
  <c r="BT105" i="1"/>
  <c r="BT104" i="1" s="1"/>
  <c r="BW916" i="1"/>
  <c r="CA916" i="1" s="1"/>
  <c r="CB916" i="1" s="1"/>
  <c r="BT1981" i="1"/>
  <c r="BT2011" i="1" s="1"/>
  <c r="BT2015" i="1" s="1"/>
  <c r="BT2016" i="1" s="1"/>
  <c r="BU4218" i="1"/>
  <c r="BU4248" i="1" s="1"/>
  <c r="BU4252" i="1" s="1"/>
  <c r="BU894" i="1"/>
  <c r="BU883" i="1" s="1"/>
  <c r="BU2266" i="1"/>
  <c r="BW1086" i="1"/>
  <c r="CA1086" i="1" s="1"/>
  <c r="BU1374" i="1"/>
  <c r="BU1373" i="1" s="1"/>
  <c r="BW2722" i="1"/>
  <c r="CA2722" i="1" s="1"/>
  <c r="CB2722" i="1" s="1"/>
  <c r="BV4055" i="1"/>
  <c r="BX2877" i="1"/>
  <c r="BX2907" i="1" s="1"/>
  <c r="BX2911" i="1" s="1"/>
  <c r="BX2912" i="1" s="1"/>
  <c r="BX3124" i="1"/>
  <c r="BX3154" i="1" s="1"/>
  <c r="BX3158" i="1" s="1"/>
  <c r="BX3159" i="1" s="1"/>
  <c r="BW790" i="1"/>
  <c r="CA790" i="1" s="1"/>
  <c r="CB790" i="1" s="1"/>
  <c r="BU540" i="1"/>
  <c r="BW559" i="1"/>
  <c r="CA559" i="1" s="1"/>
  <c r="CB559" i="1" s="1"/>
  <c r="BX912" i="1"/>
  <c r="BX911" i="1" s="1"/>
  <c r="BT1023" i="1"/>
  <c r="BT1022" i="1" s="1"/>
  <c r="BT4218" i="1"/>
  <c r="BT4248" i="1" s="1"/>
  <c r="BT4252" i="1" s="1"/>
  <c r="BT4253" i="1" s="1"/>
  <c r="BX1607" i="1"/>
  <c r="BW3148" i="1"/>
  <c r="BW3147" i="1" s="1"/>
  <c r="CA3147" i="1" s="1"/>
  <c r="CA3923" i="1"/>
  <c r="CB3923" i="1" s="1"/>
  <c r="BX1453" i="1"/>
  <c r="BX1452" i="1" s="1"/>
  <c r="BT3693" i="1"/>
  <c r="BT3722" i="1" s="1"/>
  <c r="BT3726" i="1" s="1"/>
  <c r="BT3727" i="1" s="1"/>
  <c r="BV1607" i="1"/>
  <c r="BW2252" i="1"/>
  <c r="BW2251" i="1" s="1"/>
  <c r="CA2251" i="1" s="1"/>
  <c r="CB2251" i="1" s="1"/>
  <c r="BW2494" i="1"/>
  <c r="CA2494" i="1" s="1"/>
  <c r="CB2494" i="1" s="1"/>
  <c r="CA3880" i="1"/>
  <c r="CB3880" i="1" s="1"/>
  <c r="BT312" i="1"/>
  <c r="BV463" i="1"/>
  <c r="BV462" i="1" s="1"/>
  <c r="BU2144" i="1"/>
  <c r="BU2174" i="1" s="1"/>
  <c r="BU2178" i="1" s="1"/>
  <c r="BW2452" i="1"/>
  <c r="BW2451" i="1" s="1"/>
  <c r="CA2451" i="1" s="1"/>
  <c r="CB2451" i="1" s="1"/>
  <c r="CA2639" i="1"/>
  <c r="CB2639" i="1" s="1"/>
  <c r="BW2819" i="1"/>
  <c r="BW2818" i="1" s="1"/>
  <c r="BX4503" i="1"/>
  <c r="BX4534" i="1" s="1"/>
  <c r="BU1607" i="1"/>
  <c r="BU3774" i="1"/>
  <c r="BU3804" i="1" s="1"/>
  <c r="BW860" i="1"/>
  <c r="CA860" i="1" s="1"/>
  <c r="CB860" i="1" s="1"/>
  <c r="CA46" i="1"/>
  <c r="CB46" i="1" s="1"/>
  <c r="BV154" i="1"/>
  <c r="BV153" i="1" s="1"/>
  <c r="BX549" i="1"/>
  <c r="BX585" i="1" s="1"/>
  <c r="BX589" i="1" s="1"/>
  <c r="BX590" i="1" s="1"/>
  <c r="BW826" i="1"/>
  <c r="CA826" i="1" s="1"/>
  <c r="CB826" i="1" s="1"/>
  <c r="BV1143" i="1"/>
  <c r="BV1132" i="1" s="1"/>
  <c r="CA1799" i="1"/>
  <c r="CB1799" i="1" s="1"/>
  <c r="BT2469" i="1"/>
  <c r="BT2497" i="1" s="1"/>
  <c r="BT2501" i="1" s="1"/>
  <c r="BT2502" i="1" s="1"/>
  <c r="BX2630" i="1"/>
  <c r="BX2660" i="1" s="1"/>
  <c r="BX2664" i="1" s="1"/>
  <c r="BX2665" i="1" s="1"/>
  <c r="BT3327" i="1"/>
  <c r="BT3356" i="1" s="1"/>
  <c r="BT3360" i="1" s="1"/>
  <c r="BT3361" i="1" s="1"/>
  <c r="BX3489" i="1"/>
  <c r="BX3519" i="1" s="1"/>
  <c r="BX3523" i="1" s="1"/>
  <c r="BX3524" i="1" s="1"/>
  <c r="BW3783" i="1"/>
  <c r="CA3783" i="1" s="1"/>
  <c r="CB3783" i="1" s="1"/>
  <c r="BU843" i="1"/>
  <c r="BU842" i="1" s="1"/>
  <c r="BW1766" i="1"/>
  <c r="CA1766" i="1" s="1"/>
  <c r="CB1766" i="1" s="1"/>
  <c r="BT3489" i="1"/>
  <c r="BT3519" i="1" s="1"/>
  <c r="BT3523" i="1" s="1"/>
  <c r="BT3524" i="1" s="1"/>
  <c r="CA1909" i="1"/>
  <c r="CB1909" i="1" s="1"/>
  <c r="BW4002" i="1"/>
  <c r="BW4001" i="1" s="1"/>
  <c r="CA4001" i="1" s="1"/>
  <c r="CB4001" i="1" s="1"/>
  <c r="BU4096" i="1"/>
  <c r="BU4125" i="1" s="1"/>
  <c r="BU10" i="1"/>
  <c r="BU39" i="1" s="1"/>
  <c r="BX51" i="1"/>
  <c r="BX73" i="1" s="1"/>
  <c r="BX77" i="1" s="1"/>
  <c r="BX78" i="1" s="1"/>
  <c r="BW420" i="1"/>
  <c r="CA420" i="1" s="1"/>
  <c r="CB420" i="1" s="1"/>
  <c r="BW513" i="1"/>
  <c r="CA513" i="1" s="1"/>
  <c r="CB513" i="1" s="1"/>
  <c r="BV1098" i="1"/>
  <c r="BV1097" i="1" s="1"/>
  <c r="CA1248" i="1"/>
  <c r="CB1248" i="1" s="1"/>
  <c r="BT1641" i="1"/>
  <c r="BT1640" i="1" s="1"/>
  <c r="BW2031" i="1"/>
  <c r="CA2031" i="1" s="1"/>
  <c r="CB2031" i="1" s="1"/>
  <c r="CA2681" i="1"/>
  <c r="CB2681" i="1" s="1"/>
  <c r="BT2836" i="1"/>
  <c r="BT2866" i="1" s="1"/>
  <c r="BT2870" i="1" s="1"/>
  <c r="BT2871" i="1" s="1"/>
  <c r="BT2918" i="1"/>
  <c r="BT2948" i="1" s="1"/>
  <c r="BT2952" i="1" s="1"/>
  <c r="BT2953" i="1" s="1"/>
  <c r="BT3041" i="1"/>
  <c r="BT3071" i="1" s="1"/>
  <c r="BT3075" i="1" s="1"/>
  <c r="BT3076" i="1" s="1"/>
  <c r="BX3611" i="1"/>
  <c r="BX3641" i="1" s="1"/>
  <c r="BX3645" i="1" s="1"/>
  <c r="BX3646" i="1" s="1"/>
  <c r="BX4016" i="1"/>
  <c r="BX4044" i="1" s="1"/>
  <c r="BX4048" i="1" s="1"/>
  <c r="BX4049" i="1" s="1"/>
  <c r="BW4025" i="1"/>
  <c r="CA4025" i="1" s="1"/>
  <c r="CB4025" i="1" s="1"/>
  <c r="BW4074" i="1"/>
  <c r="CA4074" i="1" s="1"/>
  <c r="CB4074" i="1" s="1"/>
  <c r="BV4218" i="1"/>
  <c r="BX4380" i="1"/>
  <c r="BX4411" i="1" s="1"/>
  <c r="BX4415" i="1" s="1"/>
  <c r="BX4416" i="1" s="1"/>
  <c r="BX105" i="1"/>
  <c r="BX104" i="1" s="1"/>
  <c r="BT549" i="1"/>
  <c r="BT585" i="1" s="1"/>
  <c r="BT589" i="1" s="1"/>
  <c r="BT590" i="1" s="1"/>
  <c r="BW578" i="1"/>
  <c r="BW577" i="1" s="1"/>
  <c r="BW1026" i="1"/>
  <c r="CA1026" i="1" s="1"/>
  <c r="BW1088" i="1"/>
  <c r="CA1088" i="1" s="1"/>
  <c r="CB1088" i="1" s="1"/>
  <c r="BW1308" i="1"/>
  <c r="CA1308" i="1" s="1"/>
  <c r="CB1308" i="1" s="1"/>
  <c r="BV1453" i="1"/>
  <c r="BV1452" i="1" s="1"/>
  <c r="BW1550" i="1"/>
  <c r="CA1550" i="1" s="1"/>
  <c r="CB1550" i="1" s="1"/>
  <c r="BU2348" i="1"/>
  <c r="BW1644" i="1"/>
  <c r="CA1644" i="1" s="1"/>
  <c r="CB1644" i="1" s="1"/>
  <c r="CA388" i="1"/>
  <c r="BX1418" i="1"/>
  <c r="BU1418" i="1"/>
  <c r="BT1418" i="1"/>
  <c r="BT1700" i="1"/>
  <c r="BT1729" i="1" s="1"/>
  <c r="BT1733" i="1" s="1"/>
  <c r="BT1734" i="1" s="1"/>
  <c r="BV2144" i="1"/>
  <c r="BV2174" i="1" s="1"/>
  <c r="BV2178" i="1" s="1"/>
  <c r="BV2508" i="1"/>
  <c r="BV2537" i="1" s="1"/>
  <c r="BV2541" i="1" s="1"/>
  <c r="BV3041" i="1"/>
  <c r="BX3041" i="1"/>
  <c r="BX3071" i="1" s="1"/>
  <c r="BX3075" i="1" s="1"/>
  <c r="BX3076" i="1" s="1"/>
  <c r="BU3124" i="1"/>
  <c r="BT3248" i="1"/>
  <c r="BT3278" i="1" s="1"/>
  <c r="BT3282" i="1" s="1"/>
  <c r="BT3283" i="1" s="1"/>
  <c r="BW3475" i="1"/>
  <c r="BW3474" i="1" s="1"/>
  <c r="CA3474" i="1" s="1"/>
  <c r="BV3855" i="1"/>
  <c r="BT1500" i="1"/>
  <c r="BU134" i="1"/>
  <c r="BW338" i="1"/>
  <c r="CA338" i="1" s="1"/>
  <c r="CB338" i="1" s="1"/>
  <c r="BU1098" i="1"/>
  <c r="BU1097" i="1" s="1"/>
  <c r="BX1374" i="1"/>
  <c r="BX1373" i="1" s="1"/>
  <c r="BT1453" i="1"/>
  <c r="BT1452" i="1" s="1"/>
  <c r="BW1562" i="1"/>
  <c r="BW1561" i="1" s="1"/>
  <c r="BW1560" i="1" s="1"/>
  <c r="BU2959" i="1"/>
  <c r="BU2989" i="1" s="1"/>
  <c r="BU2993" i="1" s="1"/>
  <c r="BU2994" i="1" s="1"/>
  <c r="BW3133" i="1"/>
  <c r="CA3133" i="1" s="1"/>
  <c r="CB3133" i="1" s="1"/>
  <c r="BT3289" i="1"/>
  <c r="BT3316" i="1" s="1"/>
  <c r="BT3320" i="1" s="1"/>
  <c r="BT3321" i="1" s="1"/>
  <c r="BW3391" i="1"/>
  <c r="BW3390" i="1" s="1"/>
  <c r="CA3390" i="1" s="1"/>
  <c r="CB3390" i="1" s="1"/>
  <c r="BW712" i="1"/>
  <c r="BW711" i="1" s="1"/>
  <c r="CA711" i="1" s="1"/>
  <c r="CB711" i="1" s="1"/>
  <c r="CA713" i="1"/>
  <c r="CB713" i="1" s="1"/>
  <c r="CA770" i="1"/>
  <c r="CB770" i="1" s="1"/>
  <c r="BW768" i="1"/>
  <c r="CA768" i="1" s="1"/>
  <c r="CB768" i="1" s="1"/>
  <c r="CA2202" i="1"/>
  <c r="CB2202" i="1" s="1"/>
  <c r="BW1633" i="1"/>
  <c r="CA1633" i="1" s="1"/>
  <c r="CB1633" i="1" s="1"/>
  <c r="BV1635" i="1"/>
  <c r="BV1626" i="1" s="1"/>
  <c r="CA897" i="1"/>
  <c r="CB897" i="1" s="1"/>
  <c r="BW896" i="1"/>
  <c r="CA896" i="1" s="1"/>
  <c r="CB896" i="1" s="1"/>
  <c r="BT88" i="1"/>
  <c r="BW386" i="1"/>
  <c r="BW385" i="1" s="1"/>
  <c r="CA387" i="1"/>
  <c r="CB387" i="1" s="1"/>
  <c r="CA520" i="1"/>
  <c r="CB520" i="1" s="1"/>
  <c r="BX594" i="1"/>
  <c r="BX628" i="1" s="1"/>
  <c r="BU51" i="1"/>
  <c r="BT231" i="1"/>
  <c r="BT274" i="1"/>
  <c r="BT297" i="1" s="1"/>
  <c r="BT301" i="1" s="1"/>
  <c r="BT302" i="1" s="1"/>
  <c r="CA501" i="1"/>
  <c r="CB501" i="1" s="1"/>
  <c r="BW500" i="1"/>
  <c r="CA500" i="1" s="1"/>
  <c r="CB500" i="1" s="1"/>
  <c r="CA697" i="1"/>
  <c r="CB697" i="1" s="1"/>
  <c r="BW696" i="1"/>
  <c r="CA696" i="1" s="1"/>
  <c r="CB696" i="1" s="1"/>
  <c r="CA2131" i="1"/>
  <c r="CB2131" i="1" s="1"/>
  <c r="BW2130" i="1"/>
  <c r="CA2130" i="1" s="1"/>
  <c r="CB2130" i="1" s="1"/>
  <c r="BW3417" i="1"/>
  <c r="CA3417" i="1" s="1"/>
  <c r="CB3417" i="1" s="1"/>
  <c r="CA3418" i="1"/>
  <c r="CB3418" i="1" s="1"/>
  <c r="CA1440" i="1"/>
  <c r="CB1440" i="1" s="1"/>
  <c r="BW1439" i="1"/>
  <c r="CA1439" i="1" s="1"/>
  <c r="CB1439" i="1" s="1"/>
  <c r="CA1724" i="1"/>
  <c r="CB1724" i="1" s="1"/>
  <c r="BW1723" i="1"/>
  <c r="BW1722" i="1" s="1"/>
  <c r="CA1790" i="1"/>
  <c r="CB1790" i="1" s="1"/>
  <c r="BW1789" i="1"/>
  <c r="CA1789" i="1" s="1"/>
  <c r="CB1789" i="1" s="1"/>
  <c r="CA3216" i="1"/>
  <c r="CB3216" i="1" s="1"/>
  <c r="BW3215" i="1"/>
  <c r="CA3215" i="1" s="1"/>
  <c r="CB3215" i="1" s="1"/>
  <c r="BU777" i="1"/>
  <c r="BU776" i="1" s="1"/>
  <c r="CA925" i="1"/>
  <c r="CB925" i="1" s="1"/>
  <c r="BW924" i="1"/>
  <c r="CA924" i="1" s="1"/>
  <c r="CB924" i="1" s="1"/>
  <c r="BU982" i="1"/>
  <c r="CB982" i="1" s="1"/>
  <c r="BV1085" i="1"/>
  <c r="CA3762" i="1"/>
  <c r="CB3762" i="1" s="1"/>
  <c r="BW3760" i="1"/>
  <c r="BW3759" i="1" s="1"/>
  <c r="CA3759" i="1" s="1"/>
  <c r="CB3759" i="1" s="1"/>
  <c r="BV241" i="1"/>
  <c r="BV259" i="1" s="1"/>
  <c r="CA64" i="1"/>
  <c r="CB64" i="1" s="1"/>
  <c r="BW63" i="1"/>
  <c r="CA63" i="1" s="1"/>
  <c r="CB63" i="1" s="1"/>
  <c r="BX154" i="1"/>
  <c r="BX153" i="1" s="1"/>
  <c r="BW817" i="1"/>
  <c r="BW1099" i="1"/>
  <c r="CA1099" i="1" s="1"/>
  <c r="CB1099" i="1" s="1"/>
  <c r="CA1100" i="1"/>
  <c r="CB1100" i="1" s="1"/>
  <c r="BV1722" i="1"/>
  <c r="CA1785" i="1"/>
  <c r="CB1785" i="1" s="1"/>
  <c r="BW1622" i="1"/>
  <c r="CA1622" i="1" s="1"/>
  <c r="CB1622" i="1" s="1"/>
  <c r="BW2901" i="1"/>
  <c r="BW2900" i="1" s="1"/>
  <c r="CA2902" i="1"/>
  <c r="CB2902" i="1" s="1"/>
  <c r="CA4309" i="1"/>
  <c r="CB4309" i="1" s="1"/>
  <c r="BW4308" i="1"/>
  <c r="CA4308" i="1" s="1"/>
  <c r="CB4308" i="1" s="1"/>
  <c r="CA1293" i="1"/>
  <c r="CB1293" i="1" s="1"/>
  <c r="BX1438" i="1"/>
  <c r="BX1437" i="1" s="1"/>
  <c r="BW1669" i="1"/>
  <c r="CA1669" i="1" s="1"/>
  <c r="CB1669" i="1" s="1"/>
  <c r="BV1671" i="1"/>
  <c r="BV1660" i="1" s="1"/>
  <c r="BV1689" i="1" s="1"/>
  <c r="BX1819" i="1"/>
  <c r="BX1848" i="1" s="1"/>
  <c r="BX1852" i="1" s="1"/>
  <c r="BX1853" i="1" s="1"/>
  <c r="BV1841" i="1"/>
  <c r="BW1922" i="1"/>
  <c r="BW1921" i="1" s="1"/>
  <c r="CA1921" i="1" s="1"/>
  <c r="BV2062" i="1"/>
  <c r="BV2091" i="1" s="1"/>
  <c r="BV2095" i="1" s="1"/>
  <c r="BW2111" i="1"/>
  <c r="CA2111" i="1" s="1"/>
  <c r="CB2111" i="1" s="1"/>
  <c r="BT2266" i="1"/>
  <c r="BT2296" i="1" s="1"/>
  <c r="BT2300" i="1" s="1"/>
  <c r="BT2301" i="1" s="1"/>
  <c r="BX2348" i="1"/>
  <c r="BX2379" i="1" s="1"/>
  <c r="BX2383" i="1" s="1"/>
  <c r="BX2384" i="1" s="1"/>
  <c r="CA3581" i="1"/>
  <c r="CB3581" i="1" s="1"/>
  <c r="BW3580" i="1"/>
  <c r="CA3580" i="1" s="1"/>
  <c r="CB3580" i="1" s="1"/>
  <c r="CA3758" i="1"/>
  <c r="CB3758" i="1" s="1"/>
  <c r="BW3757" i="1"/>
  <c r="BW3756" i="1" s="1"/>
  <c r="BW1090" i="1"/>
  <c r="CA1090" i="1" s="1"/>
  <c r="CB1090" i="1" s="1"/>
  <c r="BT1549" i="1"/>
  <c r="BT1548" i="1" s="1"/>
  <c r="BX1549" i="1"/>
  <c r="BX1548" i="1" s="1"/>
  <c r="BW1709" i="1"/>
  <c r="CA1709" i="1" s="1"/>
  <c r="CB1709" i="1" s="1"/>
  <c r="BW1842" i="1"/>
  <c r="BW1841" i="1" s="1"/>
  <c r="BT2877" i="1"/>
  <c r="BT3530" i="1"/>
  <c r="BT3560" i="1" s="1"/>
  <c r="BT3564" i="1" s="1"/>
  <c r="BT3565" i="1" s="1"/>
  <c r="BX641" i="1"/>
  <c r="BX674" i="1" s="1"/>
  <c r="BX758" i="1"/>
  <c r="BX757" i="1" s="1"/>
  <c r="BV894" i="1"/>
  <c r="BV883" i="1" s="1"/>
  <c r="BX10" i="1"/>
  <c r="BX39" i="1" s="1"/>
  <c r="BX463" i="1"/>
  <c r="BX462" i="1" s="1"/>
  <c r="BX843" i="1"/>
  <c r="BX842" i="1" s="1"/>
  <c r="BU992" i="1"/>
  <c r="CB992" i="1" s="1"/>
  <c r="BX1055" i="1"/>
  <c r="BT1340" i="1"/>
  <c r="BT1438" i="1"/>
  <c r="BT1437" i="1" s="1"/>
  <c r="BT1512" i="1"/>
  <c r="CA1562" i="1"/>
  <c r="CB1562" i="1" s="1"/>
  <c r="BT1565" i="1"/>
  <c r="BT1564" i="1" s="1"/>
  <c r="BX1618" i="1"/>
  <c r="BX1616" i="1" s="1"/>
  <c r="BV1641" i="1"/>
  <c r="BV1640" i="1" s="1"/>
  <c r="BT2062" i="1"/>
  <c r="BT2091" i="1" s="1"/>
  <c r="BT2095" i="1" s="1"/>
  <c r="BT2096" i="1" s="1"/>
  <c r="BU2185" i="1"/>
  <c r="BU2215" i="1" s="1"/>
  <c r="BU2219" i="1" s="1"/>
  <c r="CA2332" i="1"/>
  <c r="CB2332" i="1" s="1"/>
  <c r="BW2331" i="1"/>
  <c r="CA2331" i="1" s="1"/>
  <c r="CB2331" i="1" s="1"/>
  <c r="CA2640" i="1"/>
  <c r="CB2640" i="1" s="1"/>
  <c r="CA2680" i="1"/>
  <c r="CB2680" i="1" s="1"/>
  <c r="CA2805" i="1"/>
  <c r="CB2805" i="1" s="1"/>
  <c r="BW2804" i="1"/>
  <c r="CA2804" i="1" s="1"/>
  <c r="CB2804" i="1" s="1"/>
  <c r="BX3082" i="1"/>
  <c r="BX3113" i="1" s="1"/>
  <c r="BX3117" i="1" s="1"/>
  <c r="BX3118" i="1" s="1"/>
  <c r="CA3946" i="1"/>
  <c r="CB3946" i="1" s="1"/>
  <c r="BW3945" i="1"/>
  <c r="CA3945" i="1" s="1"/>
  <c r="CB3945" i="1" s="1"/>
  <c r="CA4106" i="1"/>
  <c r="CB4106" i="1" s="1"/>
  <c r="BT4503" i="1"/>
  <c r="BT4534" i="1" s="1"/>
  <c r="BT2144" i="1"/>
  <c r="BT2174" i="1" s="1"/>
  <c r="BT2178" i="1" s="1"/>
  <c r="BT2179" i="1" s="1"/>
  <c r="BT3733" i="1"/>
  <c r="BT3763" i="1" s="1"/>
  <c r="BT3767" i="1" s="1"/>
  <c r="BT3768" i="1" s="1"/>
  <c r="BX3774" i="1"/>
  <c r="BX3804" i="1" s="1"/>
  <c r="BX3808" i="1" s="1"/>
  <c r="BX3809" i="1" s="1"/>
  <c r="BT10" i="1"/>
  <c r="BT39" i="1" s="1"/>
  <c r="BU88" i="1"/>
  <c r="BW109" i="1"/>
  <c r="CA109" i="1" s="1"/>
  <c r="CB109" i="1" s="1"/>
  <c r="BT134" i="1"/>
  <c r="BV512" i="1"/>
  <c r="BV511" i="1" s="1"/>
  <c r="BT523" i="1"/>
  <c r="BT522" i="1" s="1"/>
  <c r="BV912" i="1"/>
  <c r="BV911" i="1" s="1"/>
  <c r="BX940" i="1"/>
  <c r="BX939" i="1" s="1"/>
  <c r="BX1085" i="1"/>
  <c r="BX1084" i="1" s="1"/>
  <c r="BX1299" i="1"/>
  <c r="BX1330" i="1" s="1"/>
  <c r="BU1660" i="1"/>
  <c r="BU1689" i="1" s="1"/>
  <c r="BW1686" i="1"/>
  <c r="CA1686" i="1" s="1"/>
  <c r="CB1686" i="1" s="1"/>
  <c r="BW1718" i="1"/>
  <c r="CA1718" i="1" s="1"/>
  <c r="CB1718" i="1" s="1"/>
  <c r="BX1780" i="1"/>
  <c r="BX1808" i="1" s="1"/>
  <c r="BX1812" i="1" s="1"/>
  <c r="BX1813" i="1" s="1"/>
  <c r="BW2293" i="1"/>
  <c r="BW2292" i="1" s="1"/>
  <c r="CA2292" i="1" s="1"/>
  <c r="CB2292" i="1" s="1"/>
  <c r="BV2348" i="1"/>
  <c r="BV2379" i="1" s="1"/>
  <c r="BV2428" i="1"/>
  <c r="BV2458" i="1" s="1"/>
  <c r="BV2462" i="1" s="1"/>
  <c r="CA2887" i="1"/>
  <c r="CB2887" i="1" s="1"/>
  <c r="BW2886" i="1"/>
  <c r="CA2886" i="1" s="1"/>
  <c r="CB2886" i="1" s="1"/>
  <c r="BV3165" i="1"/>
  <c r="BV3195" i="1" s="1"/>
  <c r="CA3621" i="1"/>
  <c r="CB3621" i="1" s="1"/>
  <c r="BW3620" i="1"/>
  <c r="CA3620" i="1" s="1"/>
  <c r="CB3620" i="1" s="1"/>
  <c r="BU4299" i="1"/>
  <c r="BU4328" i="1" s="1"/>
  <c r="BU4332" i="1" s="1"/>
  <c r="BW4448" i="1"/>
  <c r="BW4447" i="1" s="1"/>
  <c r="BW2616" i="1"/>
  <c r="BW2615" i="1" s="1"/>
  <c r="CA2615" i="1" s="1"/>
  <c r="CB2615" i="1" s="1"/>
  <c r="BU2836" i="1"/>
  <c r="BX2918" i="1"/>
  <c r="BX2948" i="1" s="1"/>
  <c r="BX2952" i="1" s="1"/>
  <c r="BX2953" i="1" s="1"/>
  <c r="BX3248" i="1"/>
  <c r="BX3278" i="1" s="1"/>
  <c r="BX3282" i="1" s="1"/>
  <c r="BX3283" i="1" s="1"/>
  <c r="BX3571" i="1"/>
  <c r="BX3600" i="1" s="1"/>
  <c r="BX3604" i="1" s="1"/>
  <c r="BX3605" i="1" s="1"/>
  <c r="BX4096" i="1"/>
  <c r="BX4125" i="1" s="1"/>
  <c r="BX4129" i="1" s="1"/>
  <c r="BX4130" i="1" s="1"/>
  <c r="BU4339" i="1"/>
  <c r="BU4369" i="1" s="1"/>
  <c r="BU4373" i="1" s="1"/>
  <c r="BW2000" i="1"/>
  <c r="BW1992" i="1" s="1"/>
  <c r="CA1992" i="1" s="1"/>
  <c r="CB1992" i="1" s="1"/>
  <c r="BX2102" i="1"/>
  <c r="BX2133" i="1" s="1"/>
  <c r="BX2137" i="1" s="1"/>
  <c r="BX2138" i="1" s="1"/>
  <c r="BV2185" i="1"/>
  <c r="BV2215" i="1" s="1"/>
  <c r="BV2219" i="1" s="1"/>
  <c r="CA2518" i="1"/>
  <c r="CB2518" i="1" s="1"/>
  <c r="BX2671" i="1"/>
  <c r="BX2702" i="1" s="1"/>
  <c r="BX2706" i="1" s="1"/>
  <c r="BX2707" i="1" s="1"/>
  <c r="BT2713" i="1"/>
  <c r="BT2743" i="1" s="1"/>
  <c r="BT2747" i="1" s="1"/>
  <c r="BT2748" i="1" s="1"/>
  <c r="CA3298" i="1"/>
  <c r="CB3298" i="1" s="1"/>
  <c r="CA3299" i="1"/>
  <c r="CB3299" i="1" s="1"/>
  <c r="BW3376" i="1"/>
  <c r="CA3376" i="1" s="1"/>
  <c r="CB3376" i="1" s="1"/>
  <c r="BW3513" i="1"/>
  <c r="BW3512" i="1" s="1"/>
  <c r="BW3516" i="1"/>
  <c r="BW3515" i="1" s="1"/>
  <c r="CA3515" i="1" s="1"/>
  <c r="BW3630" i="1"/>
  <c r="CA3630" i="1" s="1"/>
  <c r="CB3630" i="1" s="1"/>
  <c r="BV3815" i="1"/>
  <c r="BV3844" i="1" s="1"/>
  <c r="BT4380" i="1"/>
  <c r="BT4411" i="1" s="1"/>
  <c r="BT4415" i="1" s="1"/>
  <c r="BT4416" i="1" s="1"/>
  <c r="BW4522" i="1"/>
  <c r="CA4522" i="1" s="1"/>
  <c r="CB4522" i="1" s="1"/>
  <c r="BW1837" i="1"/>
  <c r="CA1837" i="1" s="1"/>
  <c r="CB1837" i="1" s="1"/>
  <c r="BV1859" i="1"/>
  <c r="BV1888" i="1" s="1"/>
  <c r="BX1859" i="1"/>
  <c r="BX1888" i="1" s="1"/>
  <c r="BX1892" i="1" s="1"/>
  <c r="BX1893" i="1" s="1"/>
  <c r="CA1908" i="1"/>
  <c r="CB1908" i="1" s="1"/>
  <c r="BT2348" i="1"/>
  <c r="BT2379" i="1" s="1"/>
  <c r="BT2383" i="1" s="1"/>
  <c r="BT2384" i="1" s="1"/>
  <c r="CA2573" i="1"/>
  <c r="CB2573" i="1" s="1"/>
  <c r="BW2860" i="1"/>
  <c r="BW2859" i="1" s="1"/>
  <c r="CA2859" i="1" s="1"/>
  <c r="CA2941" i="1"/>
  <c r="CB2941" i="1" s="1"/>
  <c r="BT2959" i="1"/>
  <c r="BT2989" i="1" s="1"/>
  <c r="BT2993" i="1" s="1"/>
  <c r="BT2994" i="1" s="1"/>
  <c r="BT3449" i="1"/>
  <c r="BT3478" i="1" s="1"/>
  <c r="BT3482" i="1" s="1"/>
  <c r="BT3483" i="1" s="1"/>
  <c r="BW3841" i="1"/>
  <c r="BW3840" i="1" s="1"/>
  <c r="CA3840" i="1" s="1"/>
  <c r="CB3840" i="1" s="1"/>
  <c r="BU4136" i="1"/>
  <c r="BU4166" i="1" s="1"/>
  <c r="BU4177" i="1"/>
  <c r="BU2877" i="1"/>
  <c r="BU2907" i="1" s="1"/>
  <c r="BX2959" i="1"/>
  <c r="BX2989" i="1" s="1"/>
  <c r="BX2993" i="1" s="1"/>
  <c r="BX2994" i="1" s="1"/>
  <c r="BX3165" i="1"/>
  <c r="BX3195" i="1" s="1"/>
  <c r="BX3199" i="1" s="1"/>
  <c r="BX3200" i="1" s="1"/>
  <c r="BX4422" i="1"/>
  <c r="BX4451" i="1" s="1"/>
  <c r="BX4455" i="1" s="1"/>
  <c r="BX4456" i="1" s="1"/>
  <c r="BX134" i="1"/>
  <c r="BW199" i="1"/>
  <c r="BW198" i="1" s="1"/>
  <c r="CA198" i="1" s="1"/>
  <c r="CB198" i="1" s="1"/>
  <c r="BW244" i="1"/>
  <c r="BW242" i="1" s="1"/>
  <c r="CA242" i="1" s="1"/>
  <c r="BW374" i="1"/>
  <c r="CA374" i="1" s="1"/>
  <c r="CB374" i="1" s="1"/>
  <c r="CA390" i="1"/>
  <c r="CB390" i="1" s="1"/>
  <c r="BW439" i="1"/>
  <c r="CA439" i="1" s="1"/>
  <c r="CB439" i="1" s="1"/>
  <c r="BT491" i="1"/>
  <c r="CA521" i="1"/>
  <c r="CB521" i="1" s="1"/>
  <c r="BW715" i="1"/>
  <c r="BW714" i="1" s="1"/>
  <c r="CA714" i="1" s="1"/>
  <c r="CB714" i="1" s="1"/>
  <c r="BW773" i="1"/>
  <c r="CA773" i="1" s="1"/>
  <c r="CB773" i="1" s="1"/>
  <c r="BX777" i="1"/>
  <c r="BX776" i="1" s="1"/>
  <c r="BV777" i="1"/>
  <c r="BV776" i="1" s="1"/>
  <c r="BT819" i="1"/>
  <c r="BT808" i="1" s="1"/>
  <c r="BW851" i="1"/>
  <c r="BW850" i="1" s="1"/>
  <c r="BW849" i="1" s="1"/>
  <c r="CA849" i="1" s="1"/>
  <c r="BW858" i="1"/>
  <c r="CA858" i="1" s="1"/>
  <c r="CB858" i="1" s="1"/>
  <c r="BX877" i="1"/>
  <c r="BW970" i="1"/>
  <c r="CA970" i="1" s="1"/>
  <c r="CB970" i="1" s="1"/>
  <c r="BW892" i="1"/>
  <c r="CA892" i="1" s="1"/>
  <c r="CB892" i="1" s="1"/>
  <c r="BX894" i="1"/>
  <c r="BX883" i="1" s="1"/>
  <c r="BX923" i="1"/>
  <c r="BX922" i="1" s="1"/>
  <c r="BU923" i="1"/>
  <c r="BU922" i="1" s="1"/>
  <c r="CA991" i="1"/>
  <c r="BW990" i="1"/>
  <c r="CA990" i="1" s="1"/>
  <c r="CA1587" i="1"/>
  <c r="CB1587" i="1" s="1"/>
  <c r="BW1586" i="1"/>
  <c r="CA1586" i="1" s="1"/>
  <c r="CB1586" i="1" s="1"/>
  <c r="CA1946" i="1"/>
  <c r="BW1623" i="1"/>
  <c r="CA1623" i="1" s="1"/>
  <c r="CB1623" i="1" s="1"/>
  <c r="BV4391" i="1"/>
  <c r="BV4380" i="1" s="1"/>
  <c r="BW1619" i="1"/>
  <c r="CA1619" i="1" s="1"/>
  <c r="CB1619" i="1" s="1"/>
  <c r="CA1664" i="1"/>
  <c r="CB1664" i="1" s="1"/>
  <c r="BW4440" i="1"/>
  <c r="BW4433" i="1" s="1"/>
  <c r="CA4433" i="1" s="1"/>
  <c r="CB4433" i="1" s="1"/>
  <c r="CA4441" i="1"/>
  <c r="CB4441" i="1" s="1"/>
  <c r="BW190" i="1"/>
  <c r="CA190" i="1" s="1"/>
  <c r="CB190" i="1" s="1"/>
  <c r="BX241" i="1"/>
  <c r="BX259" i="1" s="1"/>
  <c r="BW282" i="1"/>
  <c r="CA282" i="1" s="1"/>
  <c r="CB282" i="1" s="1"/>
  <c r="BW321" i="1"/>
  <c r="CA321" i="1" s="1"/>
  <c r="CB321" i="1" s="1"/>
  <c r="BX727" i="1"/>
  <c r="BW759" i="1"/>
  <c r="CA759" i="1" s="1"/>
  <c r="CB759" i="1" s="1"/>
  <c r="BT777" i="1"/>
  <c r="BT776" i="1" s="1"/>
  <c r="BW785" i="1"/>
  <c r="CA785" i="1" s="1"/>
  <c r="BT843" i="1"/>
  <c r="BT842" i="1" s="1"/>
  <c r="BW962" i="1"/>
  <c r="CA962" i="1" s="1"/>
  <c r="CB962" i="1" s="1"/>
  <c r="CA963" i="1"/>
  <c r="CB963" i="1" s="1"/>
  <c r="BW1882" i="1"/>
  <c r="BW1881" i="1" s="1"/>
  <c r="CA1881" i="1" s="1"/>
  <c r="CA1883" i="1"/>
  <c r="CA2119" i="1"/>
  <c r="CB2119" i="1" s="1"/>
  <c r="BW1632" i="1"/>
  <c r="CA1632" i="1" s="1"/>
  <c r="CB1632" i="1" s="1"/>
  <c r="BW3336" i="1"/>
  <c r="CA3336" i="1" s="1"/>
  <c r="CB3336" i="1" s="1"/>
  <c r="CA3337" i="1"/>
  <c r="CB3337" i="1" s="1"/>
  <c r="BX128" i="1"/>
  <c r="CA292" i="1"/>
  <c r="CB292" i="1" s="1"/>
  <c r="BU406" i="1"/>
  <c r="BU430" i="1" s="1"/>
  <c r="BW409" i="1"/>
  <c r="BW407" i="1" s="1"/>
  <c r="CA407" i="1" s="1"/>
  <c r="CB407" i="1" s="1"/>
  <c r="BX491" i="1"/>
  <c r="BW515" i="1"/>
  <c r="CA515" i="1" s="1"/>
  <c r="CB515" i="1" s="1"/>
  <c r="BV594" i="1"/>
  <c r="BT855" i="1"/>
  <c r="BT854" i="1" s="1"/>
  <c r="BW886" i="1"/>
  <c r="BW884" i="1" s="1"/>
  <c r="BW948" i="1"/>
  <c r="CA948" i="1" s="1"/>
  <c r="CB948" i="1" s="1"/>
  <c r="BW1153" i="1"/>
  <c r="CA1153" i="1" s="1"/>
  <c r="CB1153" i="1" s="1"/>
  <c r="CA1672" i="1"/>
  <c r="CB1672" i="1" s="1"/>
  <c r="BW1627" i="1"/>
  <c r="CA1627" i="1" s="1"/>
  <c r="CB1627" i="1" s="1"/>
  <c r="BW1726" i="1"/>
  <c r="BW1725" i="1" s="1"/>
  <c r="CA1725" i="1" s="1"/>
  <c r="CB1725" i="1" s="1"/>
  <c r="CA1728" i="1"/>
  <c r="CB1728" i="1" s="1"/>
  <c r="CA1764" i="1"/>
  <c r="CB1764" i="1" s="1"/>
  <c r="BW1639" i="1"/>
  <c r="BW1637" i="1" s="1"/>
  <c r="BW1802" i="1"/>
  <c r="BW1801" i="1" s="1"/>
  <c r="CA1801" i="1" s="1"/>
  <c r="CB1801" i="1" s="1"/>
  <c r="CA1803" i="1"/>
  <c r="CB1803" i="1" s="1"/>
  <c r="CA1952" i="1"/>
  <c r="CB1952" i="1" s="1"/>
  <c r="BW1628" i="1"/>
  <c r="CA1628" i="1" s="1"/>
  <c r="CB1628" i="1" s="1"/>
  <c r="CA1958" i="1"/>
  <c r="BW1634" i="1"/>
  <c r="CA1634" i="1" s="1"/>
  <c r="CB1634" i="1" s="1"/>
  <c r="BW1967" i="1"/>
  <c r="CA1967" i="1" s="1"/>
  <c r="CB1967" i="1" s="1"/>
  <c r="CA2599" i="1"/>
  <c r="CB2599" i="1" s="1"/>
  <c r="BW2598" i="1"/>
  <c r="CA2598" i="1" s="1"/>
  <c r="CB2598" i="1" s="1"/>
  <c r="CA3739" i="1"/>
  <c r="CB3739" i="1" s="1"/>
  <c r="BW3736" i="1"/>
  <c r="BW3734" i="1" s="1"/>
  <c r="CA3734" i="1" s="1"/>
  <c r="CB3734" i="1" s="1"/>
  <c r="BW91" i="1"/>
  <c r="BW89" i="1" s="1"/>
  <c r="BU154" i="1"/>
  <c r="BU153" i="1" s="1"/>
  <c r="BW221" i="1"/>
  <c r="BW220" i="1" s="1"/>
  <c r="BW219" i="1" s="1"/>
  <c r="BW225" i="1" s="1"/>
  <c r="BW234" i="1" s="1"/>
  <c r="BW294" i="1"/>
  <c r="BW293" i="1" s="1"/>
  <c r="CA293" i="1" s="1"/>
  <c r="CB293" i="1" s="1"/>
  <c r="CA454" i="1"/>
  <c r="CB454" i="1" s="1"/>
  <c r="CA474" i="1"/>
  <c r="BU523" i="1"/>
  <c r="BU522" i="1" s="1"/>
  <c r="BT641" i="1"/>
  <c r="BT674" i="1" s="1"/>
  <c r="BT680" i="1" s="1"/>
  <c r="BT2185" i="1"/>
  <c r="BT2215" i="1" s="1"/>
  <c r="BT2219" i="1" s="1"/>
  <c r="BT2220" i="1" s="1"/>
  <c r="BV877" i="1"/>
  <c r="BW1617" i="1"/>
  <c r="CA1617" i="1" s="1"/>
  <c r="CB1617" i="1" s="1"/>
  <c r="CA2024" i="1"/>
  <c r="CB2024" i="1" s="1"/>
  <c r="CA2276" i="1"/>
  <c r="CB2276" i="1" s="1"/>
  <c r="BW2275" i="1"/>
  <c r="CA2275" i="1" s="1"/>
  <c r="CB2275" i="1" s="1"/>
  <c r="BW96" i="1"/>
  <c r="CA96" i="1" s="1"/>
  <c r="CB96" i="1" s="1"/>
  <c r="BW100" i="1"/>
  <c r="BW98" i="1" s="1"/>
  <c r="CA142" i="1"/>
  <c r="CB142" i="1" s="1"/>
  <c r="BW448" i="1"/>
  <c r="CA448" i="1" s="1"/>
  <c r="CB448" i="1" s="1"/>
  <c r="BW458" i="1"/>
  <c r="BW455" i="1" s="1"/>
  <c r="BU463" i="1"/>
  <c r="BU462" i="1" s="1"/>
  <c r="BV523" i="1"/>
  <c r="BV522" i="1" s="1"/>
  <c r="BU641" i="1"/>
  <c r="BW707" i="1"/>
  <c r="CA707" i="1" s="1"/>
  <c r="CB707" i="1" s="1"/>
  <c r="BX733" i="1"/>
  <c r="BW742" i="1"/>
  <c r="CA742" i="1" s="1"/>
  <c r="CB742" i="1" s="1"/>
  <c r="BT758" i="1"/>
  <c r="BT757" i="1" s="1"/>
  <c r="BW782" i="1"/>
  <c r="CA782" i="1" s="1"/>
  <c r="CB782" i="1" s="1"/>
  <c r="BV855" i="1"/>
  <c r="BV854" i="1" s="1"/>
  <c r="BT894" i="1"/>
  <c r="BT883" i="1" s="1"/>
  <c r="BW904" i="1"/>
  <c r="CA904" i="1" s="1"/>
  <c r="CB904" i="1" s="1"/>
  <c r="BW913" i="1"/>
  <c r="CA1065" i="1"/>
  <c r="CB1065" i="1" s="1"/>
  <c r="BW1064" i="1"/>
  <c r="CA1064" i="1" s="1"/>
  <c r="CB1064" i="1" s="1"/>
  <c r="BU1711" i="1"/>
  <c r="BU1700" i="1" s="1"/>
  <c r="BU1635" i="1"/>
  <c r="BU1626" i="1" s="1"/>
  <c r="BX1899" i="1"/>
  <c r="BX1928" i="1" s="1"/>
  <c r="BX1932" i="1" s="1"/>
  <c r="BX1933" i="1" s="1"/>
  <c r="BW1162" i="1"/>
  <c r="CA1162" i="1" s="1"/>
  <c r="CB1162" i="1" s="1"/>
  <c r="BX1221" i="1"/>
  <c r="BX1220" i="1" s="1"/>
  <c r="BX1700" i="1"/>
  <c r="BX1729" i="1" s="1"/>
  <c r="BX1733" i="1" s="1"/>
  <c r="BX1734" i="1" s="1"/>
  <c r="BW1822" i="1"/>
  <c r="CA1822" i="1" s="1"/>
  <c r="CB1822" i="1" s="1"/>
  <c r="BT1859" i="1"/>
  <c r="BT1888" i="1" s="1"/>
  <c r="BT1892" i="1" s="1"/>
  <c r="BT1893" i="1" s="1"/>
  <c r="BW1631" i="1"/>
  <c r="CA1631" i="1" s="1"/>
  <c r="CB1631" i="1" s="1"/>
  <c r="BW1642" i="1"/>
  <c r="BW2008" i="1"/>
  <c r="BW2007" i="1" s="1"/>
  <c r="CA2007" i="1" s="1"/>
  <c r="CB2007" i="1" s="1"/>
  <c r="BX2062" i="1"/>
  <c r="BX2091" i="1" s="1"/>
  <c r="BX2095" i="1" s="1"/>
  <c r="BX2096" i="1" s="1"/>
  <c r="BW2526" i="1"/>
  <c r="CA2526" i="1" s="1"/>
  <c r="CB2526" i="1" s="1"/>
  <c r="BV2795" i="1"/>
  <c r="CA2965" i="1"/>
  <c r="CB2965" i="1" s="1"/>
  <c r="BW2962" i="1"/>
  <c r="BW2960" i="1" s="1"/>
  <c r="CA2960" i="1" s="1"/>
  <c r="CB2960" i="1" s="1"/>
  <c r="BT992" i="1"/>
  <c r="BT981" i="1" s="1"/>
  <c r="BX1188" i="1"/>
  <c r="BX1637" i="1"/>
  <c r="BX1636" i="1" s="1"/>
  <c r="CA1824" i="1"/>
  <c r="CB1824" i="1" s="1"/>
  <c r="BW1845" i="1"/>
  <c r="BU1939" i="1"/>
  <c r="BV1939" i="1"/>
  <c r="BV1970" i="1" s="1"/>
  <c r="BX2226" i="1"/>
  <c r="BX2255" i="1" s="1"/>
  <c r="BX2259" i="1" s="1"/>
  <c r="BX2260" i="1" s="1"/>
  <c r="BW2334" i="1"/>
  <c r="BW2333" i="1" s="1"/>
  <c r="CA2333" i="1" s="1"/>
  <c r="CB2333" i="1" s="1"/>
  <c r="BT2390" i="1"/>
  <c r="BT2417" i="1" s="1"/>
  <c r="BT2421" i="1" s="1"/>
  <c r="BT2422" i="1" s="1"/>
  <c r="BW2608" i="1"/>
  <c r="CA2608" i="1" s="1"/>
  <c r="CB2608" i="1" s="1"/>
  <c r="BV3248" i="1"/>
  <c r="BV3278" i="1" s="1"/>
  <c r="BV3282" i="1" s="1"/>
  <c r="BW3539" i="1"/>
  <c r="CA3539" i="1" s="1"/>
  <c r="CB3539" i="1" s="1"/>
  <c r="CA3540" i="1"/>
  <c r="CB3540" i="1" s="1"/>
  <c r="CA3834" i="1"/>
  <c r="CB3834" i="1" s="1"/>
  <c r="BW3833" i="1"/>
  <c r="CA3833" i="1" s="1"/>
  <c r="CB3833" i="1" s="1"/>
  <c r="BT1085" i="1"/>
  <c r="BT1084" i="1" s="1"/>
  <c r="CA1154" i="1"/>
  <c r="CB1154" i="1" s="1"/>
  <c r="BT1221" i="1"/>
  <c r="BT1220" i="1" s="1"/>
  <c r="BU1438" i="1"/>
  <c r="BU1437" i="1" s="1"/>
  <c r="BU1512" i="1"/>
  <c r="BV1561" i="1"/>
  <c r="BV1560" i="1" s="1"/>
  <c r="BX1565" i="1"/>
  <c r="BX1564" i="1" s="1"/>
  <c r="BW1663" i="1"/>
  <c r="BW1661" i="1" s="1"/>
  <c r="CA1661" i="1" s="1"/>
  <c r="CB1661" i="1" s="1"/>
  <c r="CA1721" i="1"/>
  <c r="CB1721" i="1" s="1"/>
  <c r="BT1780" i="1"/>
  <c r="BT1808" i="1" s="1"/>
  <c r="BT1812" i="1" s="1"/>
  <c r="BT1813" i="1" s="1"/>
  <c r="BW1942" i="1"/>
  <c r="BW1940" i="1" s="1"/>
  <c r="CA1940" i="1" s="1"/>
  <c r="CB1940" i="1" s="1"/>
  <c r="BT2548" i="1"/>
  <c r="BT2578" i="1" s="1"/>
  <c r="BT2582" i="1" s="1"/>
  <c r="BT2583" i="1" s="1"/>
  <c r="CA2572" i="1"/>
  <c r="CB2572" i="1" s="1"/>
  <c r="BV1055" i="1"/>
  <c r="BW1271" i="1"/>
  <c r="BW1269" i="1" s="1"/>
  <c r="BW1497" i="1"/>
  <c r="CA1497" i="1" s="1"/>
  <c r="CB1497" i="1" s="1"/>
  <c r="BW1630" i="1"/>
  <c r="CA1630" i="1" s="1"/>
  <c r="CB1630" i="1" s="1"/>
  <c r="BW1805" i="1"/>
  <c r="CA1805" i="1" s="1"/>
  <c r="CB1805" i="1" s="1"/>
  <c r="BX2022" i="1"/>
  <c r="BX2051" i="1" s="1"/>
  <c r="BX2055" i="1" s="1"/>
  <c r="BX2056" i="1" s="1"/>
  <c r="BV2469" i="1"/>
  <c r="BV2497" i="1" s="1"/>
  <c r="CA2846" i="1"/>
  <c r="CB2846" i="1" s="1"/>
  <c r="BW2845" i="1"/>
  <c r="CA2845" i="1" s="1"/>
  <c r="CB2845" i="1" s="1"/>
  <c r="CA2884" i="1"/>
  <c r="CB2884" i="1" s="1"/>
  <c r="BW2880" i="1"/>
  <c r="BW2878" i="1" s="1"/>
  <c r="CA2878" i="1" s="1"/>
  <c r="CB2878" i="1" s="1"/>
  <c r="CA2905" i="1"/>
  <c r="CB2905" i="1" s="1"/>
  <c r="BW2904" i="1"/>
  <c r="BW2903" i="1" s="1"/>
  <c r="CA2903" i="1" s="1"/>
  <c r="CB2903" i="1" s="1"/>
  <c r="BV3206" i="1"/>
  <c r="BV3237" i="1" s="1"/>
  <c r="CA3459" i="1"/>
  <c r="CB3459" i="1" s="1"/>
  <c r="BW3458" i="1"/>
  <c r="CA3458" i="1" s="1"/>
  <c r="CB3458" i="1" s="1"/>
  <c r="BW4082" i="1"/>
  <c r="CA4082" i="1" s="1"/>
  <c r="CB4082" i="1" s="1"/>
  <c r="BX992" i="1"/>
  <c r="BX981" i="1" s="1"/>
  <c r="CA1038" i="1"/>
  <c r="BW1203" i="1"/>
  <c r="CA1203" i="1" s="1"/>
  <c r="CB1203" i="1" s="1"/>
  <c r="CA1247" i="1"/>
  <c r="CB1247" i="1" s="1"/>
  <c r="CA1490" i="1"/>
  <c r="CB1490" i="1" s="1"/>
  <c r="BW1554" i="1"/>
  <c r="BU1637" i="1"/>
  <c r="BU1636" i="1" s="1"/>
  <c r="CA1807" i="1"/>
  <c r="CB1807" i="1" s="1"/>
  <c r="BW1917" i="1"/>
  <c r="CA1917" i="1" s="1"/>
  <c r="CB1917" i="1" s="1"/>
  <c r="BW2168" i="1"/>
  <c r="CA2168" i="1" s="1"/>
  <c r="CB2168" i="1" s="1"/>
  <c r="BX2508" i="1"/>
  <c r="BX2537" i="1" s="1"/>
  <c r="BX2541" i="1" s="1"/>
  <c r="BX2542" i="1" s="1"/>
  <c r="BT2630" i="1"/>
  <c r="BT2660" i="1" s="1"/>
  <c r="BT2664" i="1" s="1"/>
  <c r="BT2665" i="1" s="1"/>
  <c r="BX2795" i="1"/>
  <c r="BX2825" i="1" s="1"/>
  <c r="BX2829" i="1" s="1"/>
  <c r="BX2830" i="1" s="1"/>
  <c r="CA3175" i="1"/>
  <c r="CB3175" i="1" s="1"/>
  <c r="BW3174" i="1"/>
  <c r="CA3174" i="1" s="1"/>
  <c r="CB3174" i="1" s="1"/>
  <c r="CA3273" i="1"/>
  <c r="CB3273" i="1" s="1"/>
  <c r="BW3272" i="1"/>
  <c r="CA3272" i="1" s="1"/>
  <c r="CB3272" i="1" s="1"/>
  <c r="CA3825" i="1"/>
  <c r="CB3825" i="1" s="1"/>
  <c r="BW3824" i="1"/>
  <c r="CA3824" i="1" s="1"/>
  <c r="CB3824" i="1" s="1"/>
  <c r="CA4269" i="1"/>
  <c r="CB4269" i="1" s="1"/>
  <c r="BW4268" i="1"/>
  <c r="CA4268" i="1" s="1"/>
  <c r="CB4268" i="1" s="1"/>
  <c r="BT2907" i="1"/>
  <c r="BT2911" i="1" s="1"/>
  <c r="BT2912" i="1" s="1"/>
  <c r="BX3000" i="1"/>
  <c r="BX3030" i="1" s="1"/>
  <c r="BX3034" i="1" s="1"/>
  <c r="BX3035" i="1" s="1"/>
  <c r="BW3068" i="1"/>
  <c r="BW3067" i="1" s="1"/>
  <c r="CA3067" i="1" s="1"/>
  <c r="BU3165" i="1"/>
  <c r="BW3231" i="1"/>
  <c r="BW3230" i="1" s="1"/>
  <c r="CA3230" i="1" s="1"/>
  <c r="CB3230" i="1" s="1"/>
  <c r="BT3367" i="1"/>
  <c r="BT3397" i="1" s="1"/>
  <c r="BT3401" i="1" s="1"/>
  <c r="BT3402" i="1" s="1"/>
  <c r="BX3733" i="1"/>
  <c r="BX3763" i="1" s="1"/>
  <c r="BX3767" i="1" s="1"/>
  <c r="BX3768" i="1" s="1"/>
  <c r="BW4400" i="1"/>
  <c r="CA4400" i="1" s="1"/>
  <c r="CB4400" i="1" s="1"/>
  <c r="BW4431" i="1"/>
  <c r="CA4431" i="1" s="1"/>
  <c r="CB4431" i="1" s="1"/>
  <c r="BU3367" i="1"/>
  <c r="BU3397" i="1" s="1"/>
  <c r="BU3401" i="1" s="1"/>
  <c r="BV3367" i="1"/>
  <c r="BV3397" i="1" s="1"/>
  <c r="BV3401" i="1" s="1"/>
  <c r="BU3408" i="1"/>
  <c r="BU3652" i="1"/>
  <c r="BV3896" i="1"/>
  <c r="BV3925" i="1" s="1"/>
  <c r="BV3929" i="1" s="1"/>
  <c r="BV4503" i="1"/>
  <c r="BV4534" i="1" s="1"/>
  <c r="CA2928" i="1"/>
  <c r="CB2928" i="1" s="1"/>
  <c r="CA2943" i="1"/>
  <c r="CB2943" i="1" s="1"/>
  <c r="BW2968" i="1"/>
  <c r="CA2968" i="1" s="1"/>
  <c r="CB2968" i="1" s="1"/>
  <c r="BW3044" i="1"/>
  <c r="CA3044" i="1" s="1"/>
  <c r="CB3044" i="1" s="1"/>
  <c r="BW3091" i="1"/>
  <c r="CA3091" i="1" s="1"/>
  <c r="CB3091" i="1" s="1"/>
  <c r="BW3102" i="1"/>
  <c r="CA3102" i="1" s="1"/>
  <c r="CB3102" i="1" s="1"/>
  <c r="BV3289" i="1"/>
  <c r="BV3316" i="1" s="1"/>
  <c r="BV3320" i="1" s="1"/>
  <c r="BV3321" i="1" s="1"/>
  <c r="BT3611" i="1"/>
  <c r="BT3641" i="1" s="1"/>
  <c r="BT3645" i="1" s="1"/>
  <c r="BT3646" i="1" s="1"/>
  <c r="BT3855" i="1"/>
  <c r="BT3885" i="1" s="1"/>
  <c r="BT3889" i="1" s="1"/>
  <c r="BT3890" i="1" s="1"/>
  <c r="BX4462" i="1"/>
  <c r="BX4492" i="1" s="1"/>
  <c r="BX4496" i="1" s="1"/>
  <c r="BX4497" i="1" s="1"/>
  <c r="BX3289" i="1"/>
  <c r="BX3316" i="1" s="1"/>
  <c r="BX3320" i="1" s="1"/>
  <c r="BX3321" i="1" s="1"/>
  <c r="BU3530" i="1"/>
  <c r="BW3752" i="1"/>
  <c r="CA3752" i="1" s="1"/>
  <c r="CB3752" i="1" s="1"/>
  <c r="BW3838" i="1"/>
  <c r="CA3838" i="1" s="1"/>
  <c r="CB3838" i="1" s="1"/>
  <c r="BW4366" i="1"/>
  <c r="BW4365" i="1" s="1"/>
  <c r="CA4365" i="1" s="1"/>
  <c r="CB4365" i="1" s="1"/>
  <c r="BW3533" i="1"/>
  <c r="BW3531" i="1" s="1"/>
  <c r="BW4405" i="1"/>
  <c r="BW4404" i="1" s="1"/>
  <c r="CA4404" i="1" s="1"/>
  <c r="CB4404" i="1" s="1"/>
  <c r="CA92" i="1"/>
  <c r="CB92" i="1" s="1"/>
  <c r="CA110" i="1"/>
  <c r="CB110" i="1" s="1"/>
  <c r="CA168" i="1"/>
  <c r="CB168" i="1" s="1"/>
  <c r="BW167" i="1"/>
  <c r="CA167" i="1" s="1"/>
  <c r="CB167" i="1" s="1"/>
  <c r="BU192" i="1"/>
  <c r="BU182" i="1" s="1"/>
  <c r="CA203" i="1"/>
  <c r="CB203" i="1" s="1"/>
  <c r="BW202" i="1"/>
  <c r="BW201" i="1" s="1"/>
  <c r="CA201" i="1" s="1"/>
  <c r="CB201" i="1" s="1"/>
  <c r="CA290" i="1"/>
  <c r="CB290" i="1" s="1"/>
  <c r="CA453" i="1"/>
  <c r="CB453" i="1" s="1"/>
  <c r="CA584" i="1"/>
  <c r="CB584" i="1" s="1"/>
  <c r="BW581" i="1"/>
  <c r="CA581" i="1" s="1"/>
  <c r="CB581" i="1" s="1"/>
  <c r="BW811" i="1"/>
  <c r="BW809" i="1" s="1"/>
  <c r="CA809" i="1" s="1"/>
  <c r="CB809" i="1" s="1"/>
  <c r="BU855" i="1"/>
  <c r="BU854" i="1" s="1"/>
  <c r="CA857" i="1"/>
  <c r="CB857" i="1" s="1"/>
  <c r="CA927" i="1"/>
  <c r="BW926" i="1"/>
  <c r="CA926" i="1" s="1"/>
  <c r="CB926" i="1" s="1"/>
  <c r="BV1023" i="1"/>
  <c r="BV1022" i="1" s="1"/>
  <c r="CA1077" i="1"/>
  <c r="CB1077" i="1" s="1"/>
  <c r="BW1075" i="1"/>
  <c r="CA1075" i="1" s="1"/>
  <c r="CB1075" i="1" s="1"/>
  <c r="CA38" i="1"/>
  <c r="CB38" i="1" s="1"/>
  <c r="BW37" i="1"/>
  <c r="BW36" i="1" s="1"/>
  <c r="BW343" i="1"/>
  <c r="BW342" i="1" s="1"/>
  <c r="BW341" i="1" s="1"/>
  <c r="BW622" i="1"/>
  <c r="BW621" i="1" s="1"/>
  <c r="CA623" i="1"/>
  <c r="CB623" i="1" s="1"/>
  <c r="CA848" i="1"/>
  <c r="CB848" i="1" s="1"/>
  <c r="BW847" i="1"/>
  <c r="CA847" i="1" s="1"/>
  <c r="CB847" i="1" s="1"/>
  <c r="CA999" i="1"/>
  <c r="BW998" i="1"/>
  <c r="CA998" i="1" s="1"/>
  <c r="BU166" i="1"/>
  <c r="BW213" i="1"/>
  <c r="CA213" i="1" s="1"/>
  <c r="CB213" i="1" s="1"/>
  <c r="CA205" i="1"/>
  <c r="BT366" i="1"/>
  <c r="BT391" i="1" s="1"/>
  <c r="BX406" i="1"/>
  <c r="BX430" i="1" s="1"/>
  <c r="BW526" i="1"/>
  <c r="CA526" i="1" s="1"/>
  <c r="CB526" i="1" s="1"/>
  <c r="CA527" i="1"/>
  <c r="CB527" i="1" s="1"/>
  <c r="CA605" i="1"/>
  <c r="CB605" i="1" s="1"/>
  <c r="BW604" i="1"/>
  <c r="CA604" i="1" s="1"/>
  <c r="CB604" i="1" s="1"/>
  <c r="BW822" i="1"/>
  <c r="CA822" i="1" s="1"/>
  <c r="CB822" i="1" s="1"/>
  <c r="CA823" i="1"/>
  <c r="CB823" i="1" s="1"/>
  <c r="BW831" i="1"/>
  <c r="CA831" i="1" s="1"/>
  <c r="CB831" i="1" s="1"/>
  <c r="CA833" i="1"/>
  <c r="CB833" i="1" s="1"/>
  <c r="CA895" i="1"/>
  <c r="CB895" i="1" s="1"/>
  <c r="BV992" i="1"/>
  <c r="BV981" i="1" s="1"/>
  <c r="CA1032" i="1"/>
  <c r="BW1030" i="1"/>
  <c r="CA1030" i="1" s="1"/>
  <c r="CA195" i="1"/>
  <c r="CB195" i="1" s="1"/>
  <c r="BW194" i="1"/>
  <c r="BW428" i="1"/>
  <c r="BW427" i="1" s="1"/>
  <c r="CA427" i="1" s="1"/>
  <c r="CB427" i="1" s="1"/>
  <c r="CA429" i="1"/>
  <c r="CB429" i="1" s="1"/>
  <c r="BV1016" i="1"/>
  <c r="BV1015" i="1" s="1"/>
  <c r="BV89" i="1"/>
  <c r="BV284" i="1"/>
  <c r="CB306" i="1"/>
  <c r="BW315" i="1"/>
  <c r="BW313" i="1" s="1"/>
  <c r="CA313" i="1" s="1"/>
  <c r="CB313" i="1" s="1"/>
  <c r="BV385" i="1"/>
  <c r="BW466" i="1"/>
  <c r="CA466" i="1" s="1"/>
  <c r="CB466" i="1" s="1"/>
  <c r="CA482" i="1"/>
  <c r="CB482" i="1" s="1"/>
  <c r="BW537" i="1"/>
  <c r="CA537" i="1" s="1"/>
  <c r="CB537" i="1" s="1"/>
  <c r="CA668" i="1"/>
  <c r="BW667" i="1"/>
  <c r="CA667" i="1" s="1"/>
  <c r="BU819" i="1"/>
  <c r="BU808" i="1" s="1"/>
  <c r="CA838" i="1"/>
  <c r="CB838" i="1" s="1"/>
  <c r="BW836" i="1"/>
  <c r="CA836" i="1" s="1"/>
  <c r="CB836" i="1" s="1"/>
  <c r="CA901" i="1"/>
  <c r="CB901" i="1" s="1"/>
  <c r="BW898" i="1"/>
  <c r="BV940" i="1"/>
  <c r="BV939" i="1" s="1"/>
  <c r="CA1170" i="1"/>
  <c r="BW1167" i="1"/>
  <c r="BW1166" i="1" s="1"/>
  <c r="BW1165" i="1" s="1"/>
  <c r="CA1442" i="1"/>
  <c r="CB1442" i="1" s="1"/>
  <c r="BW1441" i="1"/>
  <c r="CA1441" i="1" s="1"/>
  <c r="CB1441" i="1" s="1"/>
  <c r="BU105" i="1"/>
  <c r="BU104" i="1" s="1"/>
  <c r="CB106" i="1"/>
  <c r="BW22" i="1"/>
  <c r="BW20" i="1" s="1"/>
  <c r="CA20" i="1" s="1"/>
  <c r="CB20" i="1" s="1"/>
  <c r="BV105" i="1"/>
  <c r="BV104" i="1" s="1"/>
  <c r="BW164" i="1"/>
  <c r="CA164" i="1" s="1"/>
  <c r="CA165" i="1"/>
  <c r="BX231" i="1"/>
  <c r="BW286" i="1"/>
  <c r="BW284" i="1" s="1"/>
  <c r="CA298" i="1"/>
  <c r="CA426" i="1"/>
  <c r="CB426" i="1" s="1"/>
  <c r="BW425" i="1"/>
  <c r="BW424" i="1" s="1"/>
  <c r="CA424" i="1" s="1"/>
  <c r="CB424" i="1" s="1"/>
  <c r="BV455" i="1"/>
  <c r="CA459" i="1"/>
  <c r="CB459" i="1" s="1"/>
  <c r="BW494" i="1"/>
  <c r="CA494" i="1" s="1"/>
  <c r="CB494" i="1" s="1"/>
  <c r="BX540" i="1"/>
  <c r="BW625" i="1"/>
  <c r="CA625" i="1" s="1"/>
  <c r="CB625" i="1" s="1"/>
  <c r="CA627" i="1"/>
  <c r="CB627" i="1" s="1"/>
  <c r="CB667" i="1"/>
  <c r="BU666" i="1"/>
  <c r="CB666" i="1" s="1"/>
  <c r="BW844" i="1"/>
  <c r="CA845" i="1"/>
  <c r="CB845" i="1" s="1"/>
  <c r="CA1018" i="1"/>
  <c r="BW1017" i="1"/>
  <c r="CA1017" i="1" s="1"/>
  <c r="BW1058" i="1"/>
  <c r="CA1058" i="1" s="1"/>
  <c r="CB1058" i="1" s="1"/>
  <c r="CA1224" i="1"/>
  <c r="CB1224" i="1" s="1"/>
  <c r="BW1222" i="1"/>
  <c r="CA1222" i="1" s="1"/>
  <c r="CB1222" i="1" s="1"/>
  <c r="BW137" i="1"/>
  <c r="BW135" i="1" s="1"/>
  <c r="CA135" i="1" s="1"/>
  <c r="CB135" i="1" s="1"/>
  <c r="CA138" i="1"/>
  <c r="CB138" i="1" s="1"/>
  <c r="BU323" i="1"/>
  <c r="BU312" i="1" s="1"/>
  <c r="CA465" i="1"/>
  <c r="CB465" i="1" s="1"/>
  <c r="BW464" i="1"/>
  <c r="CA464" i="1" s="1"/>
  <c r="CB464" i="1" s="1"/>
  <c r="BW543" i="1"/>
  <c r="CA543" i="1" s="1"/>
  <c r="CB543" i="1" s="1"/>
  <c r="CA534" i="1"/>
  <c r="BW597" i="1"/>
  <c r="BW595" i="1" s="1"/>
  <c r="CA599" i="1"/>
  <c r="CB599" i="1" s="1"/>
  <c r="BX687" i="1"/>
  <c r="BX717" i="1" s="1"/>
  <c r="CA735" i="1"/>
  <c r="CB735" i="1" s="1"/>
  <c r="CA741" i="1"/>
  <c r="CB741" i="1" s="1"/>
  <c r="BW736" i="1"/>
  <c r="CA736" i="1" s="1"/>
  <c r="CB736" i="1" s="1"/>
  <c r="CA1025" i="1"/>
  <c r="BW1024" i="1"/>
  <c r="CA1024" i="1" s="1"/>
  <c r="BX1023" i="1"/>
  <c r="BX1022" i="1" s="1"/>
  <c r="BV1221" i="1"/>
  <c r="BV1220" i="1" s="1"/>
  <c r="BW954" i="1"/>
  <c r="CA954" i="1" s="1"/>
  <c r="CB954" i="1" s="1"/>
  <c r="BW1496" i="1"/>
  <c r="CA1496" i="1" s="1"/>
  <c r="CB1496" i="1" s="1"/>
  <c r="BT182" i="1"/>
  <c r="BT204" i="1" s="1"/>
  <c r="BW252" i="1"/>
  <c r="BW251" i="1" s="1"/>
  <c r="CA251" i="1" s="1"/>
  <c r="CB251" i="1" s="1"/>
  <c r="BW332" i="1"/>
  <c r="BW323" i="1" s="1"/>
  <c r="CA389" i="1"/>
  <c r="CB389" i="1" s="1"/>
  <c r="BV485" i="1"/>
  <c r="BX445" i="1"/>
  <c r="BX485" i="1"/>
  <c r="BX523" i="1"/>
  <c r="BX522" i="1" s="1"/>
  <c r="BW615" i="1"/>
  <c r="CA615" i="1" s="1"/>
  <c r="CB615" i="1" s="1"/>
  <c r="BU727" i="1"/>
  <c r="BT733" i="1"/>
  <c r="BU758" i="1"/>
  <c r="BU757" i="1" s="1"/>
  <c r="CA802" i="1"/>
  <c r="CB802" i="1" s="1"/>
  <c r="BV819" i="1"/>
  <c r="BV808" i="1" s="1"/>
  <c r="BV843" i="1"/>
  <c r="BV842" i="1" s="1"/>
  <c r="BT877" i="1"/>
  <c r="CA887" i="1"/>
  <c r="CB887" i="1" s="1"/>
  <c r="CA905" i="1"/>
  <c r="CB905" i="1" s="1"/>
  <c r="BT912" i="1"/>
  <c r="BT911" i="1" s="1"/>
  <c r="BW969" i="1"/>
  <c r="CA969" i="1" s="1"/>
  <c r="CB969" i="1" s="1"/>
  <c r="CA917" i="1"/>
  <c r="CB917" i="1" s="1"/>
  <c r="BW941" i="1"/>
  <c r="CA941" i="1" s="1"/>
  <c r="CB941" i="1" s="1"/>
  <c r="CA953" i="1"/>
  <c r="BW975" i="1"/>
  <c r="CA975" i="1" s="1"/>
  <c r="CB975" i="1" s="1"/>
  <c r="BU1016" i="1"/>
  <c r="BU1015" i="1" s="1"/>
  <c r="CB1015" i="1" s="1"/>
  <c r="BX1016" i="1"/>
  <c r="BX1015" i="1" s="1"/>
  <c r="CA1092" i="1"/>
  <c r="CB1092" i="1" s="1"/>
  <c r="BT1194" i="1"/>
  <c r="BW1240" i="1"/>
  <c r="CA1240" i="1" s="1"/>
  <c r="CB1240" i="1" s="1"/>
  <c r="BT1254" i="1"/>
  <c r="BT1253" i="1" s="1"/>
  <c r="BW1260" i="1"/>
  <c r="CA1260" i="1" s="1"/>
  <c r="CB1260" i="1" s="1"/>
  <c r="CA1263" i="1"/>
  <c r="BT51" i="1"/>
  <c r="BT73" i="1" s="1"/>
  <c r="BW54" i="1"/>
  <c r="BW52" i="1" s="1"/>
  <c r="CA52" i="1" s="1"/>
  <c r="CB52" i="1" s="1"/>
  <c r="BT128" i="1"/>
  <c r="BT241" i="1"/>
  <c r="BT259" i="1" s="1"/>
  <c r="BT267" i="1" s="1"/>
  <c r="CA360" i="1"/>
  <c r="CB360" i="1" s="1"/>
  <c r="BV366" i="1"/>
  <c r="CA457" i="1"/>
  <c r="CB457" i="1" s="1"/>
  <c r="BW471" i="1"/>
  <c r="BW539" i="1"/>
  <c r="CA539" i="1" s="1"/>
  <c r="CB539" i="1" s="1"/>
  <c r="BT540" i="1"/>
  <c r="CA617" i="1"/>
  <c r="CB617" i="1" s="1"/>
  <c r="BT687" i="1"/>
  <c r="BT717" i="1" s="1"/>
  <c r="BW753" i="1"/>
  <c r="BW744" i="1" s="1"/>
  <c r="BX855" i="1"/>
  <c r="BX854" i="1" s="1"/>
  <c r="BW863" i="1"/>
  <c r="CA863" i="1" s="1"/>
  <c r="BW943" i="1"/>
  <c r="CA943" i="1" s="1"/>
  <c r="CB943" i="1" s="1"/>
  <c r="BT972" i="1"/>
  <c r="BT1049" i="1"/>
  <c r="BU1205" i="1"/>
  <c r="BU1194" i="1" s="1"/>
  <c r="BT1374" i="1"/>
  <c r="BT1373" i="1" s="1"/>
  <c r="CA1523" i="1"/>
  <c r="CB1523" i="1" s="1"/>
  <c r="BW1522" i="1"/>
  <c r="CA1522" i="1" s="1"/>
  <c r="CB1522" i="1" s="1"/>
  <c r="BW1588" i="1"/>
  <c r="CA1588" i="1" s="1"/>
  <c r="CB1588" i="1" s="1"/>
  <c r="BV1740" i="1"/>
  <c r="BV1769" i="1" s="1"/>
  <c r="CA1388" i="1"/>
  <c r="CB1388" i="1" s="1"/>
  <c r="BW1387" i="1"/>
  <c r="BW1386" i="1" s="1"/>
  <c r="BV134" i="1"/>
  <c r="BT154" i="1"/>
  <c r="BT153" i="1" s="1"/>
  <c r="BW185" i="1"/>
  <c r="BW183" i="1" s="1"/>
  <c r="BX312" i="1"/>
  <c r="BX351" i="1" s="1"/>
  <c r="BX366" i="1"/>
  <c r="BX391" i="1" s="1"/>
  <c r="BT445" i="1"/>
  <c r="BW761" i="1"/>
  <c r="BX819" i="1"/>
  <c r="BX808" i="1" s="1"/>
  <c r="BW971" i="1"/>
  <c r="CA971" i="1" s="1"/>
  <c r="CB971" i="1" s="1"/>
  <c r="BV923" i="1"/>
  <c r="BV922" i="1" s="1"/>
  <c r="CA985" i="1"/>
  <c r="BW984" i="1"/>
  <c r="CA984" i="1" s="1"/>
  <c r="BU1133" i="1"/>
  <c r="CA1136" i="1"/>
  <c r="CB1136" i="1" s="1"/>
  <c r="BW1135" i="1"/>
  <c r="BW1133" i="1" s="1"/>
  <c r="CA1133" i="1" s="1"/>
  <c r="CA1227" i="1"/>
  <c r="BW1226" i="1"/>
  <c r="CA1226" i="1" s="1"/>
  <c r="CB1226" i="1" s="1"/>
  <c r="BU1565" i="1"/>
  <c r="BU1564" i="1" s="1"/>
  <c r="CB1566" i="1"/>
  <c r="CA1532" i="1"/>
  <c r="CB1532" i="1" s="1"/>
  <c r="BW1531" i="1"/>
  <c r="BW1524" i="1" s="1"/>
  <c r="CA1524" i="1" s="1"/>
  <c r="CB1524" i="1" s="1"/>
  <c r="BV1549" i="1"/>
  <c r="BV1548" i="1" s="1"/>
  <c r="CA18" i="1"/>
  <c r="CB18" i="1" s="1"/>
  <c r="BV128" i="1"/>
  <c r="BX88" i="1"/>
  <c r="BW156" i="1"/>
  <c r="CA156" i="1" s="1"/>
  <c r="CB156" i="1" s="1"/>
  <c r="BX182" i="1"/>
  <c r="BX204" i="1" s="1"/>
  <c r="BX274" i="1"/>
  <c r="BX297" i="1" s="1"/>
  <c r="BX305" i="1" s="1"/>
  <c r="BT406" i="1"/>
  <c r="BT430" i="1" s="1"/>
  <c r="BX512" i="1"/>
  <c r="BX511" i="1" s="1"/>
  <c r="BW661" i="1"/>
  <c r="CA661" i="1" s="1"/>
  <c r="CB661" i="1" s="1"/>
  <c r="BW778" i="1"/>
  <c r="CA778" i="1" s="1"/>
  <c r="CB778" i="1" s="1"/>
  <c r="CA853" i="1"/>
  <c r="CA915" i="1"/>
  <c r="CB915" i="1" s="1"/>
  <c r="CA919" i="1"/>
  <c r="CB919" i="1" s="1"/>
  <c r="BT940" i="1"/>
  <c r="BT939" i="1" s="1"/>
  <c r="BU1023" i="1"/>
  <c r="BU1022" i="1" s="1"/>
  <c r="CB1022" i="1" s="1"/>
  <c r="BW1033" i="1"/>
  <c r="CA1033" i="1" s="1"/>
  <c r="CB1095" i="1"/>
  <c r="BU1094" i="1"/>
  <c r="BU1093" i="1" s="1"/>
  <c r="CB1093" i="1" s="1"/>
  <c r="CA1142" i="1"/>
  <c r="CB1142" i="1" s="1"/>
  <c r="BW1141" i="1"/>
  <c r="CA1141" i="1" s="1"/>
  <c r="CB1141" i="1" s="1"/>
  <c r="CA1306" i="1"/>
  <c r="CB1306" i="1" s="1"/>
  <c r="BW1302" i="1"/>
  <c r="CA1302" i="1" s="1"/>
  <c r="CB1302" i="1" s="1"/>
  <c r="BW1515" i="1"/>
  <c r="BW1513" i="1" s="1"/>
  <c r="BV1565" i="1"/>
  <c r="BV1564" i="1" s="1"/>
  <c r="BV1618" i="1"/>
  <c r="BV1616" i="1" s="1"/>
  <c r="BT1660" i="1"/>
  <c r="BT1689" i="1" s="1"/>
  <c r="BT1693" i="1" s="1"/>
  <c r="BT1694" i="1" s="1"/>
  <c r="BT1740" i="1"/>
  <c r="BT1769" i="1" s="1"/>
  <c r="BT1773" i="1" s="1"/>
  <c r="BT1774" i="1" s="1"/>
  <c r="CA1868" i="1"/>
  <c r="CB1868" i="1" s="1"/>
  <c r="BW1867" i="1"/>
  <c r="CA1867" i="1" s="1"/>
  <c r="CB1867" i="1" s="1"/>
  <c r="CA2234" i="1"/>
  <c r="CB2234" i="1" s="1"/>
  <c r="BW2229" i="1"/>
  <c r="CA2229" i="1" s="1"/>
  <c r="CB2229" i="1" s="1"/>
  <c r="CA2317" i="1"/>
  <c r="CB2317" i="1" s="1"/>
  <c r="BW2316" i="1"/>
  <c r="CA2316" i="1" s="1"/>
  <c r="CB2316" i="1" s="1"/>
  <c r="CA4161" i="1"/>
  <c r="CB4161" i="1" s="1"/>
  <c r="BW4160" i="1"/>
  <c r="BW4159" i="1" s="1"/>
  <c r="CA4159" i="1" s="1"/>
  <c r="CB4159" i="1" s="1"/>
  <c r="CA4202" i="1"/>
  <c r="CB4202" i="1" s="1"/>
  <c r="BW4201" i="1"/>
  <c r="BW4200" i="1" s="1"/>
  <c r="BT1132" i="1"/>
  <c r="BT1176" i="1" s="1"/>
  <c r="BT1188" i="1"/>
  <c r="BT1299" i="1"/>
  <c r="BT1330" i="1" s="1"/>
  <c r="CA1337" i="1"/>
  <c r="CB1337" i="1" s="1"/>
  <c r="BT1346" i="1"/>
  <c r="BU1549" i="1"/>
  <c r="BU1548" i="1" s="1"/>
  <c r="BW1566" i="1"/>
  <c r="CA1610" i="1"/>
  <c r="CB1610" i="1" s="1"/>
  <c r="BU1616" i="1"/>
  <c r="BW1629" i="1"/>
  <c r="CA1629" i="1" s="1"/>
  <c r="CB1629" i="1" s="1"/>
  <c r="CA1666" i="1"/>
  <c r="CB1666" i="1" s="1"/>
  <c r="CA1675" i="1"/>
  <c r="CB1675" i="1" s="1"/>
  <c r="BW1683" i="1"/>
  <c r="BW1682" i="1" s="1"/>
  <c r="CA1682" i="1" s="1"/>
  <c r="CB1682" i="1" s="1"/>
  <c r="CA1688" i="1"/>
  <c r="CB1688" i="1" s="1"/>
  <c r="BW1703" i="1"/>
  <c r="CA1703" i="1" s="1"/>
  <c r="CB1703" i="1" s="1"/>
  <c r="BU1722" i="1"/>
  <c r="BW1763" i="1"/>
  <c r="BW1762" i="1" s="1"/>
  <c r="CA1762" i="1" s="1"/>
  <c r="CB1762" i="1" s="1"/>
  <c r="CA1768" i="1"/>
  <c r="CB1768" i="1" s="1"/>
  <c r="BW1783" i="1"/>
  <c r="BW1781" i="1" s="1"/>
  <c r="BT1819" i="1"/>
  <c r="BT1848" i="1" s="1"/>
  <c r="BT1852" i="1" s="1"/>
  <c r="BT1853" i="1" s="1"/>
  <c r="CA1874" i="1"/>
  <c r="CB1874" i="1" s="1"/>
  <c r="BW1902" i="1"/>
  <c r="CA1902" i="1" s="1"/>
  <c r="CB1902" i="1" s="1"/>
  <c r="CA1904" i="1"/>
  <c r="CB1904" i="1" s="1"/>
  <c r="BV1924" i="1"/>
  <c r="CA1926" i="1"/>
  <c r="CB1926" i="1" s="1"/>
  <c r="BX1981" i="1"/>
  <c r="BX2011" i="1" s="1"/>
  <c r="BX2015" i="1" s="1"/>
  <c r="BX2016" i="1" s="1"/>
  <c r="BX2390" i="1"/>
  <c r="BX2417" i="1" s="1"/>
  <c r="BX2421" i="1" s="1"/>
  <c r="BX2422" i="1" s="1"/>
  <c r="BX2428" i="1"/>
  <c r="BX2458" i="1" s="1"/>
  <c r="BX2462" i="1" s="1"/>
  <c r="BX2463" i="1" s="1"/>
  <c r="BW2613" i="1"/>
  <c r="BW2612" i="1" s="1"/>
  <c r="CA2612" i="1" s="1"/>
  <c r="CB2612" i="1" s="1"/>
  <c r="CA2614" i="1"/>
  <c r="CB2614" i="1" s="1"/>
  <c r="CA2632" i="1"/>
  <c r="CB2632" i="1" s="1"/>
  <c r="BV3349" i="1"/>
  <c r="BT1016" i="1"/>
  <c r="BT1015" i="1" s="1"/>
  <c r="BV1049" i="1"/>
  <c r="BW1105" i="1"/>
  <c r="CA1105" i="1" s="1"/>
  <c r="CB1105" i="1" s="1"/>
  <c r="CA1118" i="1"/>
  <c r="CA1126" i="1"/>
  <c r="CB1126" i="1" s="1"/>
  <c r="BU1188" i="1"/>
  <c r="BW1213" i="1"/>
  <c r="CA1213" i="1" s="1"/>
  <c r="CB1213" i="1" s="1"/>
  <c r="BW1287" i="1"/>
  <c r="CA1287" i="1" s="1"/>
  <c r="CB1287" i="1" s="1"/>
  <c r="BX1346" i="1"/>
  <c r="BU1346" i="1"/>
  <c r="BW1574" i="1"/>
  <c r="CA1574" i="1" s="1"/>
  <c r="CB1574" i="1" s="1"/>
  <c r="BW1620" i="1"/>
  <c r="CA1620" i="1" s="1"/>
  <c r="CB1620" i="1" s="1"/>
  <c r="CB1638" i="1"/>
  <c r="BW1678" i="1"/>
  <c r="CA1678" i="1" s="1"/>
  <c r="CB1678" i="1" s="1"/>
  <c r="BW1758" i="1"/>
  <c r="CA1758" i="1" s="1"/>
  <c r="CB1758" i="1" s="1"/>
  <c r="BW1925" i="1"/>
  <c r="BW1924" i="1" s="1"/>
  <c r="BX1049" i="1"/>
  <c r="BW1188" i="1"/>
  <c r="BV1188" i="1"/>
  <c r="BW1197" i="1"/>
  <c r="CA1215" i="1"/>
  <c r="CB1215" i="1" s="1"/>
  <c r="BW1233" i="1"/>
  <c r="CA1233" i="1" s="1"/>
  <c r="CB1233" i="1" s="1"/>
  <c r="BW1249" i="1"/>
  <c r="CA1249" i="1" s="1"/>
  <c r="CB1249" i="1" s="1"/>
  <c r="BW1255" i="1"/>
  <c r="BU1453" i="1"/>
  <c r="BU1452" i="1" s="1"/>
  <c r="BW1605" i="1"/>
  <c r="CA1605" i="1" s="1"/>
  <c r="CB1605" i="1" s="1"/>
  <c r="BW1621" i="1"/>
  <c r="CA1621" i="1" s="1"/>
  <c r="CB1621" i="1" s="1"/>
  <c r="BV1624" i="1"/>
  <c r="BW1625" i="1"/>
  <c r="BW1624" i="1" s="1"/>
  <c r="BV1637" i="1"/>
  <c r="BV1636" i="1" s="1"/>
  <c r="BX1660" i="1"/>
  <c r="BX1689" i="1" s="1"/>
  <c r="BX1693" i="1" s="1"/>
  <c r="BX1694" i="1" s="1"/>
  <c r="CA1680" i="1"/>
  <c r="CB1680" i="1" s="1"/>
  <c r="BU1740" i="1"/>
  <c r="BU1769" i="1" s="1"/>
  <c r="BW1743" i="1"/>
  <c r="BW1741" i="1" s="1"/>
  <c r="CA1741" i="1" s="1"/>
  <c r="CB1741" i="1" s="1"/>
  <c r="BW1749" i="1"/>
  <c r="CA1749" i="1" s="1"/>
  <c r="CB1749" i="1" s="1"/>
  <c r="BX1740" i="1"/>
  <c r="BX1769" i="1" s="1"/>
  <c r="BX1773" i="1" s="1"/>
  <c r="BX1774" i="1" s="1"/>
  <c r="CA1760" i="1"/>
  <c r="CB1760" i="1" s="1"/>
  <c r="CA1919" i="1"/>
  <c r="CB1919" i="1" s="1"/>
  <c r="BT1098" i="1"/>
  <c r="BT1097" i="1" s="1"/>
  <c r="BX1143" i="1"/>
  <c r="BX1132" i="1" s="1"/>
  <c r="BX1176" i="1" s="1"/>
  <c r="BW1146" i="1"/>
  <c r="CA1146" i="1" s="1"/>
  <c r="CB1146" i="1" s="1"/>
  <c r="CA1199" i="1"/>
  <c r="CB1199" i="1" s="1"/>
  <c r="BU1221" i="1"/>
  <c r="BU1220" i="1" s="1"/>
  <c r="CA1235" i="1"/>
  <c r="CB1235" i="1" s="1"/>
  <c r="CA1257" i="1"/>
  <c r="CB1257" i="1" s="1"/>
  <c r="BV1299" i="1"/>
  <c r="BV1330" i="1" s="1"/>
  <c r="CA1454" i="1"/>
  <c r="CB1454" i="1" s="1"/>
  <c r="CA1552" i="1"/>
  <c r="CB1552" i="1" s="1"/>
  <c r="BT1618" i="1"/>
  <c r="BT1616" i="1" s="1"/>
  <c r="BT1635" i="1"/>
  <c r="BT1626" i="1" s="1"/>
  <c r="BX1641" i="1"/>
  <c r="BX1640" i="1" s="1"/>
  <c r="BW1828" i="1"/>
  <c r="CA1828" i="1" s="1"/>
  <c r="CB1828" i="1" s="1"/>
  <c r="BU1860" i="1"/>
  <c r="BU1859" i="1" s="1"/>
  <c r="BU1888" i="1" s="1"/>
  <c r="BW1862" i="1"/>
  <c r="BW1885" i="1"/>
  <c r="CA1885" i="1" s="1"/>
  <c r="CB1885" i="1" s="1"/>
  <c r="CA1887" i="1"/>
  <c r="CB1887" i="1" s="1"/>
  <c r="BU1921" i="1"/>
  <c r="BT1939" i="1"/>
  <c r="BT1970" i="1" s="1"/>
  <c r="BT1974" i="1" s="1"/>
  <c r="BT1975" i="1" s="1"/>
  <c r="CA1949" i="1"/>
  <c r="CB1949" i="1" s="1"/>
  <c r="BW1948" i="1"/>
  <c r="CA1948" i="1" s="1"/>
  <c r="CB1948" i="1" s="1"/>
  <c r="CA1991" i="1"/>
  <c r="CB1991" i="1" s="1"/>
  <c r="BW1990" i="1"/>
  <c r="CA1990" i="1" s="1"/>
  <c r="CB1990" i="1" s="1"/>
  <c r="CA2152" i="1"/>
  <c r="CB2152" i="1" s="1"/>
  <c r="BW2147" i="1"/>
  <c r="CA2147" i="1" s="1"/>
  <c r="CB2147" i="1" s="1"/>
  <c r="CA2373" i="1"/>
  <c r="BW2372" i="1"/>
  <c r="CA2372" i="1" s="1"/>
  <c r="CB2372" i="1" s="1"/>
  <c r="BX2548" i="1"/>
  <c r="BX2578" i="1" s="1"/>
  <c r="BX2582" i="1" s="1"/>
  <c r="BX2583" i="1" s="1"/>
  <c r="BW2551" i="1"/>
  <c r="CA2551" i="1" s="1"/>
  <c r="CB2551" i="1" s="1"/>
  <c r="BU2589" i="1"/>
  <c r="BU2619" i="1" s="1"/>
  <c r="BW2633" i="1"/>
  <c r="CA2633" i="1" s="1"/>
  <c r="CB2633" i="1" s="1"/>
  <c r="CA2635" i="1"/>
  <c r="CB2635" i="1" s="1"/>
  <c r="BW2674" i="1"/>
  <c r="CA2676" i="1"/>
  <c r="CB2676" i="1" s="1"/>
  <c r="CA2701" i="1"/>
  <c r="CB2701" i="1" s="1"/>
  <c r="BW2699" i="1"/>
  <c r="BW2698" i="1" s="1"/>
  <c r="CA2897" i="1"/>
  <c r="CB2897" i="1" s="1"/>
  <c r="BW2896" i="1"/>
  <c r="CA2896" i="1" s="1"/>
  <c r="CB2896" i="1" s="1"/>
  <c r="CA1639" i="1"/>
  <c r="CB1639" i="1" s="1"/>
  <c r="BT1899" i="1"/>
  <c r="BT1928" i="1" s="1"/>
  <c r="BT1932" i="1" s="1"/>
  <c r="BT1933" i="1" s="1"/>
  <c r="CA2568" i="1"/>
  <c r="CB2568" i="1" s="1"/>
  <c r="BW2567" i="1"/>
  <c r="BW2559" i="1" s="1"/>
  <c r="CA2559" i="1" s="1"/>
  <c r="CB2559" i="1" s="1"/>
  <c r="BV2698" i="1"/>
  <c r="BW1877" i="1"/>
  <c r="CA1877" i="1" s="1"/>
  <c r="CB1877" i="1" s="1"/>
  <c r="BW2127" i="1"/>
  <c r="BW2126" i="1" s="1"/>
  <c r="CA2126" i="1" s="1"/>
  <c r="CB2126" i="1" s="1"/>
  <c r="CA2209" i="1"/>
  <c r="CB2209" i="1" s="1"/>
  <c r="BW2285" i="1"/>
  <c r="CA2285" i="1" s="1"/>
  <c r="CB2285" i="1" s="1"/>
  <c r="BW2351" i="1"/>
  <c r="BW2349" i="1" s="1"/>
  <c r="BW2489" i="1"/>
  <c r="CA2489" i="1" s="1"/>
  <c r="CB2489" i="1" s="1"/>
  <c r="BW2534" i="1"/>
  <c r="CA2534" i="1" s="1"/>
  <c r="CB2534" i="1" s="1"/>
  <c r="BW2592" i="1"/>
  <c r="BW2590" i="1" s="1"/>
  <c r="CA2590" i="1" s="1"/>
  <c r="CB2590" i="1" s="1"/>
  <c r="BV2630" i="1"/>
  <c r="BV2660" i="1" s="1"/>
  <c r="BV2664" i="1" s="1"/>
  <c r="BW2691" i="1"/>
  <c r="BW2682" i="1" s="1"/>
  <c r="CA2682" i="1" s="1"/>
  <c r="CB2682" i="1" s="1"/>
  <c r="CA2981" i="1"/>
  <c r="CB2981" i="1" s="1"/>
  <c r="BW2978" i="1"/>
  <c r="BW2970" i="1" s="1"/>
  <c r="BW3353" i="1"/>
  <c r="BW3352" i="1" s="1"/>
  <c r="CA3352" i="1" s="1"/>
  <c r="CB3352" i="1" s="1"/>
  <c r="CA3354" i="1"/>
  <c r="CB3354" i="1" s="1"/>
  <c r="BV3582" i="1"/>
  <c r="CA3595" i="1"/>
  <c r="CB3595" i="1" s="1"/>
  <c r="BW3594" i="1"/>
  <c r="BW3593" i="1" s="1"/>
  <c r="CA3593" i="1" s="1"/>
  <c r="CB3593" i="1" s="1"/>
  <c r="BV3881" i="1"/>
  <c r="CA1879" i="1"/>
  <c r="CB1879" i="1" s="1"/>
  <c r="CA1912" i="1"/>
  <c r="CB1912" i="1" s="1"/>
  <c r="BU2548" i="1"/>
  <c r="BX2589" i="1"/>
  <c r="BX2619" i="1" s="1"/>
  <c r="BX2623" i="1" s="1"/>
  <c r="BX2624" i="1" s="1"/>
  <c r="BV2888" i="1"/>
  <c r="CA3511" i="1"/>
  <c r="CB3511" i="1" s="1"/>
  <c r="BW3508" i="1"/>
  <c r="CA3508" i="1" s="1"/>
  <c r="CB3508" i="1" s="1"/>
  <c r="BV2266" i="1"/>
  <c r="BV2296" i="1" s="1"/>
  <c r="BW2269" i="1"/>
  <c r="CA2269" i="1" s="1"/>
  <c r="CB2269" i="1" s="1"/>
  <c r="BT2307" i="1"/>
  <c r="BT2337" i="1" s="1"/>
  <c r="BT2341" i="1" s="1"/>
  <c r="BT2342" i="1" s="1"/>
  <c r="BW2326" i="1"/>
  <c r="CA2326" i="1" s="1"/>
  <c r="CB2326" i="1" s="1"/>
  <c r="BW2357" i="1"/>
  <c r="CA2357" i="1" s="1"/>
  <c r="CB2357" i="1" s="1"/>
  <c r="CA2517" i="1"/>
  <c r="CB2517" i="1" s="1"/>
  <c r="CA2528" i="1"/>
  <c r="CB2528" i="1" s="1"/>
  <c r="BW2575" i="1"/>
  <c r="BW2574" i="1" s="1"/>
  <c r="CA2574" i="1" s="1"/>
  <c r="CB2574" i="1" s="1"/>
  <c r="CA2618" i="1"/>
  <c r="CB2618" i="1" s="1"/>
  <c r="BT2671" i="1"/>
  <c r="BT2702" i="1" s="1"/>
  <c r="BT2706" i="1" s="1"/>
  <c r="BT2707" i="1" s="1"/>
  <c r="CA2717" i="1"/>
  <c r="CB2717" i="1" s="1"/>
  <c r="BW2716" i="1"/>
  <c r="BW2714" i="1" s="1"/>
  <c r="CA2714" i="1" s="1"/>
  <c r="CB2714" i="1" s="1"/>
  <c r="BW3472" i="1"/>
  <c r="BW3471" i="1" s="1"/>
  <c r="CA3473" i="1"/>
  <c r="CB3473" i="1" s="1"/>
  <c r="BW2045" i="1"/>
  <c r="BW2044" i="1" s="1"/>
  <c r="CA2044" i="1" s="1"/>
  <c r="CB2044" i="1" s="1"/>
  <c r="BW2153" i="1"/>
  <c r="CA2153" i="1" s="1"/>
  <c r="CB2153" i="1" s="1"/>
  <c r="BW2212" i="1"/>
  <c r="BW2211" i="1" s="1"/>
  <c r="CA2211" i="1" s="1"/>
  <c r="CB2211" i="1" s="1"/>
  <c r="BU2289" i="1"/>
  <c r="BW2290" i="1"/>
  <c r="CA2290" i="1" s="1"/>
  <c r="CB2290" i="1" s="1"/>
  <c r="BU2307" i="1"/>
  <c r="BU2337" i="1" s="1"/>
  <c r="BU2375" i="1"/>
  <c r="BW2376" i="1"/>
  <c r="CA2376" i="1" s="1"/>
  <c r="CB2376" i="1" s="1"/>
  <c r="CA2481" i="1"/>
  <c r="CB2481" i="1" s="1"/>
  <c r="CA2495" i="1"/>
  <c r="CB2495" i="1" s="1"/>
  <c r="BW2557" i="1"/>
  <c r="CA2557" i="1" s="1"/>
  <c r="CB2557" i="1" s="1"/>
  <c r="BW2649" i="1"/>
  <c r="BW2641" i="1" s="1"/>
  <c r="CA2641" i="1" s="1"/>
  <c r="CB2641" i="1" s="1"/>
  <c r="BW2654" i="1"/>
  <c r="BW2696" i="1"/>
  <c r="BV2713" i="1"/>
  <c r="BV2743" i="1" s="1"/>
  <c r="BV2747" i="1" s="1"/>
  <c r="BT2795" i="1"/>
  <c r="BT2825" i="1" s="1"/>
  <c r="BT2829" i="1" s="1"/>
  <c r="BT2830" i="1" s="1"/>
  <c r="CA2987" i="1"/>
  <c r="CB2987" i="1" s="1"/>
  <c r="BW2986" i="1"/>
  <c r="CA2986" i="1" s="1"/>
  <c r="CB2986" i="1" s="1"/>
  <c r="CA3010" i="1"/>
  <c r="CB3010" i="1" s="1"/>
  <c r="BW3009" i="1"/>
  <c r="CA3009" i="1" s="1"/>
  <c r="CB3009" i="1" s="1"/>
  <c r="CA3018" i="1"/>
  <c r="BW3308" i="1"/>
  <c r="CA3308" i="1" s="1"/>
  <c r="CB3308" i="1" s="1"/>
  <c r="BW3345" i="1"/>
  <c r="CA3345" i="1" s="1"/>
  <c r="CB3345" i="1" s="1"/>
  <c r="CA3351" i="1"/>
  <c r="CB3351" i="1" s="1"/>
  <c r="BW3350" i="1"/>
  <c r="BW3349" i="1" s="1"/>
  <c r="CA3636" i="1"/>
  <c r="CB3636" i="1" s="1"/>
  <c r="BW3635" i="1"/>
  <c r="BW3634" i="1" s="1"/>
  <c r="BT2022" i="1"/>
  <c r="BT2051" i="1" s="1"/>
  <c r="BT2055" i="1" s="1"/>
  <c r="BT2056" i="1" s="1"/>
  <c r="BW2088" i="1"/>
  <c r="BW2087" i="1" s="1"/>
  <c r="CA2087" i="1" s="1"/>
  <c r="BX2185" i="1"/>
  <c r="BX2215" i="1" s="1"/>
  <c r="BX2219" i="1" s="1"/>
  <c r="BX2220" i="1" s="1"/>
  <c r="BW2310" i="1"/>
  <c r="BW2308" i="1" s="1"/>
  <c r="BW2367" i="1"/>
  <c r="CA2367" i="1" s="1"/>
  <c r="CB2367" i="1" s="1"/>
  <c r="BW2393" i="1"/>
  <c r="BW2399" i="1"/>
  <c r="CA2399" i="1" s="1"/>
  <c r="CB2399" i="1" s="1"/>
  <c r="BX2469" i="1"/>
  <c r="BX2497" i="1" s="1"/>
  <c r="BX2501" i="1" s="1"/>
  <c r="BX2502" i="1" s="1"/>
  <c r="BT2508" i="1"/>
  <c r="BT2537" i="1" s="1"/>
  <c r="BT2541" i="1" s="1"/>
  <c r="BT2542" i="1" s="1"/>
  <c r="CA2571" i="1"/>
  <c r="BT2589" i="1"/>
  <c r="BT2619" i="1" s="1"/>
  <c r="BT2623" i="1" s="1"/>
  <c r="BT2624" i="1" s="1"/>
  <c r="BX2713" i="1"/>
  <c r="BX2743" i="1" s="1"/>
  <c r="BX2747" i="1" s="1"/>
  <c r="BX2748" i="1" s="1"/>
  <c r="BW2740" i="1"/>
  <c r="BW2739" i="1" s="1"/>
  <c r="CA2739" i="1" s="1"/>
  <c r="CB2739" i="1" s="1"/>
  <c r="BX2754" i="1"/>
  <c r="BX2784" i="1" s="1"/>
  <c r="BX2788" i="1" s="1"/>
  <c r="BX2789" i="1" s="1"/>
  <c r="BW3027" i="1"/>
  <c r="BW3026" i="1" s="1"/>
  <c r="BT3165" i="1"/>
  <c r="BT3195" i="1" s="1"/>
  <c r="BT3199" i="1" s="1"/>
  <c r="BT3200" i="1" s="1"/>
  <c r="BX3206" i="1"/>
  <c r="BX3237" i="1" s="1"/>
  <c r="BX3241" i="1" s="1"/>
  <c r="BX3242" i="1" s="1"/>
  <c r="CA3555" i="1"/>
  <c r="CB3555" i="1" s="1"/>
  <c r="BW3554" i="1"/>
  <c r="BW3553" i="1" s="1"/>
  <c r="BU3733" i="1"/>
  <c r="BU3763" i="1" s="1"/>
  <c r="BV4078" i="1"/>
  <c r="BW2732" i="1"/>
  <c r="CA2732" i="1" s="1"/>
  <c r="CB2732" i="1" s="1"/>
  <c r="BT2754" i="1"/>
  <c r="BT2784" i="1" s="1"/>
  <c r="BT2788" i="1" s="1"/>
  <c r="BT2789" i="1" s="1"/>
  <c r="BX2836" i="1"/>
  <c r="BX2866" i="1" s="1"/>
  <c r="BX2870" i="1" s="1"/>
  <c r="BX2871" i="1" s="1"/>
  <c r="BX3367" i="1"/>
  <c r="BX3397" i="1" s="1"/>
  <c r="BX3401" i="1" s="1"/>
  <c r="BX3402" i="1" s="1"/>
  <c r="CA3491" i="1"/>
  <c r="CB3491" i="1" s="1"/>
  <c r="CA3499" i="1"/>
  <c r="CB3499" i="1" s="1"/>
  <c r="BW3498" i="1"/>
  <c r="CA3498" i="1" s="1"/>
  <c r="CB3498" i="1" s="1"/>
  <c r="BV3634" i="1"/>
  <c r="CA3745" i="1"/>
  <c r="CB3745" i="1" s="1"/>
  <c r="BW2763" i="1"/>
  <c r="CA2763" i="1" s="1"/>
  <c r="CB2763" i="1" s="1"/>
  <c r="BU3289" i="1"/>
  <c r="CA3309" i="1"/>
  <c r="CB3309" i="1" s="1"/>
  <c r="BX3327" i="1"/>
  <c r="BX3356" i="1" s="1"/>
  <c r="BX3360" i="1" s="1"/>
  <c r="BX3361" i="1" s="1"/>
  <c r="CA3346" i="1"/>
  <c r="CB3346" i="1" s="1"/>
  <c r="BV3553" i="1"/>
  <c r="CA3575" i="1"/>
  <c r="CB3575" i="1" s="1"/>
  <c r="BW3574" i="1"/>
  <c r="BW3572" i="1" s="1"/>
  <c r="BV3733" i="1"/>
  <c r="BW2737" i="1"/>
  <c r="BW2778" i="1"/>
  <c r="BW2777" i="1" s="1"/>
  <c r="CA2777" i="1" s="1"/>
  <c r="BT3082" i="1"/>
  <c r="BT3113" i="1" s="1"/>
  <c r="BT3117" i="1" s="1"/>
  <c r="BT3118" i="1" s="1"/>
  <c r="BW3257" i="1"/>
  <c r="CA3257" i="1" s="1"/>
  <c r="CB3257" i="1" s="1"/>
  <c r="BW3267" i="1"/>
  <c r="BW3614" i="1"/>
  <c r="BW3612" i="1" s="1"/>
  <c r="CA3639" i="1"/>
  <c r="CB3639" i="1" s="1"/>
  <c r="BW3638" i="1"/>
  <c r="BW3637" i="1" s="1"/>
  <c r="BW3661" i="1"/>
  <c r="CA3661" i="1" s="1"/>
  <c r="CB3661" i="1" s="1"/>
  <c r="CA3662" i="1"/>
  <c r="CB3662" i="1" s="1"/>
  <c r="BV3797" i="1"/>
  <c r="BW2937" i="1"/>
  <c r="CA2937" i="1" s="1"/>
  <c r="CB2937" i="1" s="1"/>
  <c r="BW3019" i="1"/>
  <c r="CA3019" i="1" s="1"/>
  <c r="CB3019" i="1" s="1"/>
  <c r="BV3489" i="1"/>
  <c r="CA3495" i="1"/>
  <c r="CB3495" i="1" s="1"/>
  <c r="BW3492" i="1"/>
  <c r="CA3492" i="1" s="1"/>
  <c r="CB3492" i="1" s="1"/>
  <c r="CA3503" i="1"/>
  <c r="CB3503" i="1" s="1"/>
  <c r="BV3572" i="1"/>
  <c r="BV3460" i="1"/>
  <c r="BV3449" i="1" s="1"/>
  <c r="BU3611" i="1"/>
  <c r="BU3634" i="1"/>
  <c r="BW3696" i="1"/>
  <c r="BW3694" i="1" s="1"/>
  <c r="CA3694" i="1" s="1"/>
  <c r="BW3798" i="1"/>
  <c r="BW3797" i="1" s="1"/>
  <c r="BW3962" i="1"/>
  <c r="CA3962" i="1" s="1"/>
  <c r="CB3962" i="1" s="1"/>
  <c r="BV4422" i="1"/>
  <c r="BV3531" i="1"/>
  <c r="BV3530" i="1" s="1"/>
  <c r="BW3589" i="1"/>
  <c r="CA3589" i="1" s="1"/>
  <c r="CB3589" i="1" s="1"/>
  <c r="CA4059" i="1"/>
  <c r="CB4059" i="1" s="1"/>
  <c r="BW4058" i="1"/>
  <c r="CA4058" i="1" s="1"/>
  <c r="CB4058" i="1" s="1"/>
  <c r="CA4164" i="1"/>
  <c r="CB4164" i="1" s="1"/>
  <c r="BW4163" i="1"/>
  <c r="BW4162" i="1" s="1"/>
  <c r="CA4162" i="1" s="1"/>
  <c r="CB4162" i="1" s="1"/>
  <c r="BV4200" i="1"/>
  <c r="BW3452" i="1"/>
  <c r="BW3450" i="1" s="1"/>
  <c r="CA3450" i="1" s="1"/>
  <c r="CB3450" i="1" s="1"/>
  <c r="BX3530" i="1"/>
  <c r="BX3560" i="1" s="1"/>
  <c r="BX3564" i="1" s="1"/>
  <c r="BX3565" i="1" s="1"/>
  <c r="BW3549" i="1"/>
  <c r="BW3541" i="1" s="1"/>
  <c r="BW3597" i="1"/>
  <c r="BW3596" i="1" s="1"/>
  <c r="CA3596" i="1" s="1"/>
  <c r="BX3449" i="1"/>
  <c r="BX3478" i="1" s="1"/>
  <c r="BX3482" i="1" s="1"/>
  <c r="BX3483" i="1" s="1"/>
  <c r="BT3571" i="1"/>
  <c r="BT3600" i="1" s="1"/>
  <c r="BT3604" i="1" s="1"/>
  <c r="BT3605" i="1" s="1"/>
  <c r="BT3815" i="1"/>
  <c r="BT3844" i="1" s="1"/>
  <c r="BT3848" i="1" s="1"/>
  <c r="BT3849" i="1" s="1"/>
  <c r="CA4080" i="1"/>
  <c r="CB4080" i="1" s="1"/>
  <c r="BW4079" i="1"/>
  <c r="BW4078" i="1" s="1"/>
  <c r="BW3432" i="1"/>
  <c r="BW3431" i="1" s="1"/>
  <c r="CA3431" i="1" s="1"/>
  <c r="BW3467" i="1"/>
  <c r="BW3460" i="1" s="1"/>
  <c r="BW3557" i="1"/>
  <c r="BW3556" i="1" s="1"/>
  <c r="BW3676" i="1"/>
  <c r="BW3675" i="1" s="1"/>
  <c r="CA3675" i="1" s="1"/>
  <c r="CB3675" i="1" s="1"/>
  <c r="BX3693" i="1"/>
  <c r="BX3722" i="1" s="1"/>
  <c r="BX3726" i="1" s="1"/>
  <c r="BX3727" i="1" s="1"/>
  <c r="BW3716" i="1"/>
  <c r="BW3715" i="1" s="1"/>
  <c r="BW3742" i="1"/>
  <c r="CA3742" i="1" s="1"/>
  <c r="CB3742" i="1" s="1"/>
  <c r="BT3774" i="1"/>
  <c r="BT3804" i="1" s="1"/>
  <c r="BT3808" i="1" s="1"/>
  <c r="BT3809" i="1" s="1"/>
  <c r="CA3883" i="1"/>
  <c r="CB3883" i="1" s="1"/>
  <c r="BW3882" i="1"/>
  <c r="BW3881" i="1" s="1"/>
  <c r="CA3906" i="1"/>
  <c r="CB3906" i="1" s="1"/>
  <c r="BW3905" i="1"/>
  <c r="CA3905" i="1" s="1"/>
  <c r="CB3905" i="1" s="1"/>
  <c r="BW3954" i="1"/>
  <c r="CA3954" i="1" s="1"/>
  <c r="CB3954" i="1" s="1"/>
  <c r="CA3955" i="1"/>
  <c r="CB3955" i="1" s="1"/>
  <c r="BX3976" i="1"/>
  <c r="BX4005" i="1" s="1"/>
  <c r="BX4009" i="1" s="1"/>
  <c r="BX4010" i="1" s="1"/>
  <c r="BX4136" i="1"/>
  <c r="BX4166" i="1" s="1"/>
  <c r="BX4170" i="1" s="1"/>
  <c r="BX4171" i="1" s="1"/>
  <c r="BW4038" i="1"/>
  <c r="BW4037" i="1" s="1"/>
  <c r="CA4037" i="1" s="1"/>
  <c r="CA4075" i="1"/>
  <c r="CB4075" i="1" s="1"/>
  <c r="CA4105" i="1"/>
  <c r="CB4105" i="1" s="1"/>
  <c r="CA4187" i="1"/>
  <c r="CB4187" i="1" s="1"/>
  <c r="BT4259" i="1"/>
  <c r="BT4288" i="1" s="1"/>
  <c r="BT4292" i="1" s="1"/>
  <c r="BT4293" i="1" s="1"/>
  <c r="BX4259" i="1"/>
  <c r="BX4288" i="1" s="1"/>
  <c r="BX4292" i="1" s="1"/>
  <c r="BX4293" i="1" s="1"/>
  <c r="BX4339" i="1"/>
  <c r="BX4369" i="1" s="1"/>
  <c r="BX4373" i="1" s="1"/>
  <c r="BX4374" i="1" s="1"/>
  <c r="BW4445" i="1"/>
  <c r="BW4444" i="1" s="1"/>
  <c r="CA4449" i="1"/>
  <c r="CB4449" i="1" s="1"/>
  <c r="BT4462" i="1"/>
  <c r="BT4492" i="1" s="1"/>
  <c r="BT4496" i="1" s="1"/>
  <c r="BT4497" i="1" s="1"/>
  <c r="BV4016" i="1"/>
  <c r="BV4044" i="1" s="1"/>
  <c r="BV4048" i="1" s="1"/>
  <c r="BV4049" i="1" s="1"/>
  <c r="BV4096" i="1"/>
  <c r="BV4125" i="1" s="1"/>
  <c r="BW4122" i="1"/>
  <c r="BW4121" i="1" s="1"/>
  <c r="CA4121" i="1" s="1"/>
  <c r="CB4121" i="1" s="1"/>
  <c r="BW4180" i="1"/>
  <c r="BW4178" i="1" s="1"/>
  <c r="BW4242" i="1"/>
  <c r="BW4241" i="1" s="1"/>
  <c r="BW4282" i="1"/>
  <c r="CA4282" i="1" s="1"/>
  <c r="CB4282" i="1" s="1"/>
  <c r="BT4299" i="1"/>
  <c r="BT4328" i="1" s="1"/>
  <c r="BT4332" i="1" s="1"/>
  <c r="BT4333" i="1" s="1"/>
  <c r="BW4389" i="1"/>
  <c r="CA4389" i="1" s="1"/>
  <c r="CB4389" i="1" s="1"/>
  <c r="BW4408" i="1"/>
  <c r="BW3959" i="1"/>
  <c r="BW3979" i="1"/>
  <c r="BT3976" i="1"/>
  <c r="BT4005" i="1" s="1"/>
  <c r="BT4009" i="1" s="1"/>
  <c r="BT4010" i="1" s="1"/>
  <c r="BW3999" i="1"/>
  <c r="BW4034" i="1"/>
  <c r="CA4034" i="1" s="1"/>
  <c r="CB4034" i="1" s="1"/>
  <c r="BT4055" i="1"/>
  <c r="BT4085" i="1" s="1"/>
  <c r="BT4089" i="1" s="1"/>
  <c r="BT4090" i="1" s="1"/>
  <c r="BT4136" i="1"/>
  <c r="BT4166" i="1" s="1"/>
  <c r="BT4170" i="1" s="1"/>
  <c r="BT4171" i="1" s="1"/>
  <c r="CA4181" i="1"/>
  <c r="CB4181" i="1" s="1"/>
  <c r="BX4218" i="1"/>
  <c r="BX4248" i="1" s="1"/>
  <c r="BX4252" i="1" s="1"/>
  <c r="BX4253" i="1" s="1"/>
  <c r="BX4299" i="1"/>
  <c r="BX4328" i="1" s="1"/>
  <c r="BX4332" i="1" s="1"/>
  <c r="BX4333" i="1" s="1"/>
  <c r="BW4481" i="1"/>
  <c r="CA4481" i="1" s="1"/>
  <c r="CB4481" i="1" s="1"/>
  <c r="BW3985" i="1"/>
  <c r="CA3985" i="1" s="1"/>
  <c r="CB3985" i="1" s="1"/>
  <c r="BV3976" i="1"/>
  <c r="BV4005" i="1" s="1"/>
  <c r="BW3994" i="1"/>
  <c r="BW3987" i="1" s="1"/>
  <c r="CA3987" i="1" s="1"/>
  <c r="CB3987" i="1" s="1"/>
  <c r="BX4177" i="1"/>
  <c r="BX4207" i="1" s="1"/>
  <c r="BX4211" i="1" s="1"/>
  <c r="BX4212" i="1" s="1"/>
  <c r="BV4444" i="1"/>
  <c r="BW4512" i="1"/>
  <c r="CA4512" i="1" s="1"/>
  <c r="CB4512" i="1" s="1"/>
  <c r="BW4527" i="1"/>
  <c r="BW4526" i="1" s="1"/>
  <c r="CA4526" i="1" s="1"/>
  <c r="CB4526" i="1" s="1"/>
  <c r="BW4530" i="1"/>
  <c r="CA4530" i="1" s="1"/>
  <c r="CB4530" i="1" s="1"/>
  <c r="BU73" i="1"/>
  <c r="CA125" i="1"/>
  <c r="CB125" i="1" s="1"/>
  <c r="BW128" i="1"/>
  <c r="BV406" i="1"/>
  <c r="CB229" i="1"/>
  <c r="BU231" i="1"/>
  <c r="CB231" i="1" s="1"/>
  <c r="BW32" i="1"/>
  <c r="BW59" i="1"/>
  <c r="CA59" i="1" s="1"/>
  <c r="CB59" i="1" s="1"/>
  <c r="BW13" i="1"/>
  <c r="CA13" i="1" s="1"/>
  <c r="CB13" i="1" s="1"/>
  <c r="BW68" i="1"/>
  <c r="BW67" i="1" s="1"/>
  <c r="CA12" i="1"/>
  <c r="CB12" i="1" s="1"/>
  <c r="CA40" i="1"/>
  <c r="CA55" i="1"/>
  <c r="CB55" i="1" s="1"/>
  <c r="BW106" i="1"/>
  <c r="BW114" i="1"/>
  <c r="BW113" i="1" s="1"/>
  <c r="BW146" i="1"/>
  <c r="CA146" i="1" s="1"/>
  <c r="CB146" i="1" s="1"/>
  <c r="BW177" i="1"/>
  <c r="CA177" i="1" s="1"/>
  <c r="CB177" i="1" s="1"/>
  <c r="BV183" i="1"/>
  <c r="CA254" i="1"/>
  <c r="CB254" i="1" s="1"/>
  <c r="BV10" i="1"/>
  <c r="BV30" i="1"/>
  <c r="BV36" i="1"/>
  <c r="BV51" i="1"/>
  <c r="BV67" i="1"/>
  <c r="CA82" i="1"/>
  <c r="CA117" i="1"/>
  <c r="BU128" i="1"/>
  <c r="CA143" i="1"/>
  <c r="CB143" i="1" s="1"/>
  <c r="BV220" i="1"/>
  <c r="BT221" i="1"/>
  <c r="BT220" i="1" s="1"/>
  <c r="BT219" i="1" s="1"/>
  <c r="BT225" i="1" s="1"/>
  <c r="BT234" i="1" s="1"/>
  <c r="BW230" i="1"/>
  <c r="CA230" i="1" s="1"/>
  <c r="BU242" i="1"/>
  <c r="CA260" i="1"/>
  <c r="CA352" i="1"/>
  <c r="BU388" i="1"/>
  <c r="BW414" i="1"/>
  <c r="CA414" i="1" s="1"/>
  <c r="CB414" i="1" s="1"/>
  <c r="BU485" i="1"/>
  <c r="BU492" i="1"/>
  <c r="BW518" i="1"/>
  <c r="BW524" i="1"/>
  <c r="BU549" i="1"/>
  <c r="BW570" i="1"/>
  <c r="BW561" i="1" s="1"/>
  <c r="BW651" i="1"/>
  <c r="CA651" i="1" s="1"/>
  <c r="CB651" i="1" s="1"/>
  <c r="BW670" i="1"/>
  <c r="BW669" i="1" s="1"/>
  <c r="CA672" i="1"/>
  <c r="CB672" i="1" s="1"/>
  <c r="BV727" i="1"/>
  <c r="BU733" i="1"/>
  <c r="CA268" i="1"/>
  <c r="CB268" i="1" s="1"/>
  <c r="BV491" i="1"/>
  <c r="BV540" i="1"/>
  <c r="BV577" i="1"/>
  <c r="BV621" i="1"/>
  <c r="BU698" i="1"/>
  <c r="BU849" i="1"/>
  <c r="CA874" i="1"/>
  <c r="CB874" i="1" s="1"/>
  <c r="BW877" i="1"/>
  <c r="CA1046" i="1"/>
  <c r="CB1046" i="1" s="1"/>
  <c r="BV1093" i="1"/>
  <c r="BW61" i="1"/>
  <c r="CA61" i="1" s="1"/>
  <c r="CB61" i="1" s="1"/>
  <c r="BW71" i="1"/>
  <c r="CA19" i="1"/>
  <c r="CB19" i="1" s="1"/>
  <c r="CA23" i="1"/>
  <c r="CB23" i="1" s="1"/>
  <c r="CA74" i="1"/>
  <c r="CA163" i="1"/>
  <c r="CB163" i="1" s="1"/>
  <c r="CA187" i="1"/>
  <c r="CB187" i="1" s="1"/>
  <c r="CA222" i="1"/>
  <c r="BW249" i="1"/>
  <c r="CA249" i="1" s="1"/>
  <c r="CB249" i="1" s="1"/>
  <c r="BW257" i="1"/>
  <c r="BU284" i="1"/>
  <c r="CA291" i="1"/>
  <c r="CB291" i="1" s="1"/>
  <c r="BV323" i="1"/>
  <c r="CA334" i="1"/>
  <c r="CB334" i="1" s="1"/>
  <c r="BU336" i="1"/>
  <c r="BV341" i="1"/>
  <c r="BT351" i="1"/>
  <c r="BU367" i="1"/>
  <c r="CA392" i="1"/>
  <c r="CA411" i="1"/>
  <c r="CB411" i="1" s="1"/>
  <c r="CA423" i="1"/>
  <c r="CB423" i="1" s="1"/>
  <c r="BU455" i="1"/>
  <c r="BW538" i="1"/>
  <c r="BW504" i="1"/>
  <c r="BW502" i="1" s="1"/>
  <c r="CA502" i="1" s="1"/>
  <c r="CB502" i="1" s="1"/>
  <c r="CA517" i="1"/>
  <c r="CB517" i="1" s="1"/>
  <c r="BW528" i="1"/>
  <c r="CA528" i="1" s="1"/>
  <c r="CB528" i="1" s="1"/>
  <c r="CA529" i="1"/>
  <c r="CB529" i="1" s="1"/>
  <c r="BT594" i="1"/>
  <c r="BT628" i="1" s="1"/>
  <c r="BV687" i="1"/>
  <c r="BX1194" i="1"/>
  <c r="BV1194" i="1"/>
  <c r="BV229" i="1"/>
  <c r="BW369" i="1"/>
  <c r="BW379" i="1"/>
  <c r="CA379" i="1" s="1"/>
  <c r="CB379" i="1" s="1"/>
  <c r="BU470" i="1"/>
  <c r="BT485" i="1"/>
  <c r="BW635" i="1"/>
  <c r="CA635" i="1" s="1"/>
  <c r="CB635" i="1" s="1"/>
  <c r="CA586" i="1"/>
  <c r="CA724" i="1"/>
  <c r="CB724" i="1" s="1"/>
  <c r="BU1159" i="1"/>
  <c r="BW229" i="1"/>
  <c r="BW644" i="1"/>
  <c r="BW642" i="1" s="1"/>
  <c r="CA642" i="1" s="1"/>
  <c r="CB642" i="1" s="1"/>
  <c r="CA646" i="1"/>
  <c r="CB646" i="1" s="1"/>
  <c r="BV1159" i="1"/>
  <c r="BU1268" i="1"/>
  <c r="BU220" i="1"/>
  <c r="BV275" i="1"/>
  <c r="BW277" i="1"/>
  <c r="BW275" i="1" s="1"/>
  <c r="BU385" i="1"/>
  <c r="BU512" i="1"/>
  <c r="BT512" i="1"/>
  <c r="BT511" i="1" s="1"/>
  <c r="BW552" i="1"/>
  <c r="CA552" i="1" s="1"/>
  <c r="CB552" i="1" s="1"/>
  <c r="BV561" i="1"/>
  <c r="BT727" i="1"/>
  <c r="BT1055" i="1"/>
  <c r="BV1268" i="1"/>
  <c r="BW1340" i="1"/>
  <c r="BU606" i="1"/>
  <c r="BU594" i="1" s="1"/>
  <c r="BU624" i="1"/>
  <c r="BV641" i="1"/>
  <c r="BV669" i="1"/>
  <c r="BW681" i="1"/>
  <c r="CA681" i="1" s="1"/>
  <c r="CB681" i="1" s="1"/>
  <c r="BW690" i="1"/>
  <c r="BV744" i="1"/>
  <c r="BV758" i="1"/>
  <c r="BV788" i="1"/>
  <c r="BW796" i="1"/>
  <c r="BW798" i="1"/>
  <c r="CA798" i="1" s="1"/>
  <c r="CB798" i="1" s="1"/>
  <c r="CA856" i="1"/>
  <c r="CB856" i="1" s="1"/>
  <c r="CA866" i="1"/>
  <c r="BU877" i="1"/>
  <c r="BU912" i="1"/>
  <c r="CA914" i="1"/>
  <c r="BU940" i="1"/>
  <c r="BV972" i="1"/>
  <c r="BW1007" i="1"/>
  <c r="BW1019" i="1"/>
  <c r="BW1035" i="1"/>
  <c r="BU1056" i="1"/>
  <c r="BU1085" i="1"/>
  <c r="BW1101" i="1"/>
  <c r="BU1143" i="1"/>
  <c r="CA1273" i="1"/>
  <c r="BU1290" i="1"/>
  <c r="BU1300" i="1"/>
  <c r="BW1325" i="1"/>
  <c r="BU1340" i="1"/>
  <c r="BV1386" i="1"/>
  <c r="BT1405" i="1"/>
  <c r="BW1427" i="1"/>
  <c r="CA1427" i="1" s="1"/>
  <c r="CB1427" i="1" s="1"/>
  <c r="BW1431" i="1"/>
  <c r="BW1429" i="1" s="1"/>
  <c r="CA1429" i="1" s="1"/>
  <c r="CB1429" i="1" s="1"/>
  <c r="BW1456" i="1"/>
  <c r="BW1453" i="1" s="1"/>
  <c r="BW1452" i="1" s="1"/>
  <c r="CA1458" i="1"/>
  <c r="CA1503" i="1"/>
  <c r="CB1503" i="1" s="1"/>
  <c r="BX1512" i="1"/>
  <c r="CA1526" i="1"/>
  <c r="CB1526" i="1" s="1"/>
  <c r="BV1819" i="1"/>
  <c r="BU799" i="1"/>
  <c r="BW1288" i="1"/>
  <c r="CA1288" i="1" s="1"/>
  <c r="CB1288" i="1" s="1"/>
  <c r="BU1405" i="1"/>
  <c r="BW1606" i="1"/>
  <c r="CA1606" i="1" s="1"/>
  <c r="CB1606" i="1" s="1"/>
  <c r="BU1780" i="1"/>
  <c r="BV1981" i="1"/>
  <c r="CA755" i="1"/>
  <c r="CB755" i="1" s="1"/>
  <c r="CA763" i="1"/>
  <c r="CB763" i="1" s="1"/>
  <c r="CA775" i="1"/>
  <c r="CB775" i="1" s="1"/>
  <c r="CA787" i="1"/>
  <c r="CA793" i="1"/>
  <c r="CB1024" i="1"/>
  <c r="BX1098" i="1"/>
  <c r="BX1097" i="1" s="1"/>
  <c r="CA1110" i="1"/>
  <c r="CB1110" i="1" s="1"/>
  <c r="BV1166" i="1"/>
  <c r="CA1185" i="1"/>
  <c r="CB1185" i="1" s="1"/>
  <c r="CA1207" i="1"/>
  <c r="CA1251" i="1"/>
  <c r="BW1286" i="1"/>
  <c r="CA1311" i="1"/>
  <c r="CB1311" i="1" s="1"/>
  <c r="BW1319" i="1"/>
  <c r="CA1319" i="1" s="1"/>
  <c r="CB1319" i="1" s="1"/>
  <c r="BX1340" i="1"/>
  <c r="CA1412" i="1"/>
  <c r="CB1412" i="1" s="1"/>
  <c r="BU1560" i="1"/>
  <c r="BV1700" i="1"/>
  <c r="BV1780" i="1"/>
  <c r="BU1899" i="1"/>
  <c r="BW797" i="1"/>
  <c r="CA797" i="1" s="1"/>
  <c r="CB797" i="1" s="1"/>
  <c r="BU1254" i="1"/>
  <c r="BW1289" i="1"/>
  <c r="CA1289" i="1" s="1"/>
  <c r="CB1289" i="1" s="1"/>
  <c r="BW1349" i="1"/>
  <c r="BW1347" i="1" s="1"/>
  <c r="BW1355" i="1"/>
  <c r="CA1355" i="1" s="1"/>
  <c r="CB1355" i="1" s="1"/>
  <c r="BW1377" i="1"/>
  <c r="CA1377" i="1" s="1"/>
  <c r="CB1377" i="1" s="1"/>
  <c r="BW1382" i="1"/>
  <c r="BW1381" i="1" s="1"/>
  <c r="CA1381" i="1" s="1"/>
  <c r="CB1381" i="1" s="1"/>
  <c r="BV1390" i="1"/>
  <c r="BW1421" i="1"/>
  <c r="BW1419" i="1" s="1"/>
  <c r="BV1438" i="1"/>
  <c r="BW1498" i="1"/>
  <c r="CA1498" i="1" s="1"/>
  <c r="CB1498" i="1" s="1"/>
  <c r="BV1899" i="1"/>
  <c r="BV2022" i="1"/>
  <c r="CA718" i="1"/>
  <c r="BU1049" i="1"/>
  <c r="CA1177" i="1"/>
  <c r="CA1225" i="1"/>
  <c r="CA1283" i="1"/>
  <c r="BV1290" i="1"/>
  <c r="CA1331" i="1"/>
  <c r="BV1340" i="1"/>
  <c r="BV1347" i="1"/>
  <c r="BW1402" i="1"/>
  <c r="CA1348" i="1"/>
  <c r="CB1348" i="1" s="1"/>
  <c r="BW1366" i="1"/>
  <c r="BW1357" i="1" s="1"/>
  <c r="CA1357" i="1" s="1"/>
  <c r="CB1357" i="1" s="1"/>
  <c r="BW1391" i="1"/>
  <c r="BW1390" i="1" s="1"/>
  <c r="BW1394" i="1"/>
  <c r="BW1393" i="1" s="1"/>
  <c r="CA1396" i="1"/>
  <c r="BW1403" i="1"/>
  <c r="CA1403" i="1" s="1"/>
  <c r="CB1403" i="1" s="1"/>
  <c r="CA1409" i="1"/>
  <c r="CB1409" i="1" s="1"/>
  <c r="BW1499" i="1"/>
  <c r="CA1499" i="1" s="1"/>
  <c r="CB1499" i="1" s="1"/>
  <c r="BU1500" i="1"/>
  <c r="BV1512" i="1"/>
  <c r="BW1095" i="1"/>
  <c r="BW1094" i="1" s="1"/>
  <c r="BW1093" i="1" s="1"/>
  <c r="BV1374" i="1"/>
  <c r="CA1375" i="1"/>
  <c r="CB1375" i="1" s="1"/>
  <c r="BW1404" i="1"/>
  <c r="CA1404" i="1" s="1"/>
  <c r="CB1404" i="1" s="1"/>
  <c r="CA1376" i="1"/>
  <c r="CB1376" i="1" s="1"/>
  <c r="BV1419" i="1"/>
  <c r="BW1444" i="1"/>
  <c r="CA1446" i="1"/>
  <c r="BX1500" i="1"/>
  <c r="CA1603" i="1"/>
  <c r="CB1603" i="1" s="1"/>
  <c r="BU1819" i="1"/>
  <c r="BT2102" i="1"/>
  <c r="BT2133" i="1" s="1"/>
  <c r="BT2137" i="1" s="1"/>
  <c r="BT2138" i="1" s="1"/>
  <c r="BV2102" i="1"/>
  <c r="CA1399" i="1"/>
  <c r="CA1443" i="1"/>
  <c r="CB1443" i="1" s="1"/>
  <c r="CA1445" i="1"/>
  <c r="CA1455" i="1"/>
  <c r="CB1455" i="1" s="1"/>
  <c r="CA1489" i="1"/>
  <c r="CB1489" i="1" s="1"/>
  <c r="CA1491" i="1"/>
  <c r="CB1491" i="1" s="1"/>
  <c r="CA1493" i="1"/>
  <c r="CA1553" i="1"/>
  <c r="CB1553" i="1" s="1"/>
  <c r="CA1555" i="1"/>
  <c r="CB1555" i="1" s="1"/>
  <c r="BX1635" i="1"/>
  <c r="BX1626" i="1" s="1"/>
  <c r="CA1638" i="1"/>
  <c r="BU1966" i="1"/>
  <c r="BW1984" i="1"/>
  <c r="BU2022" i="1"/>
  <c r="BW2048" i="1"/>
  <c r="BW2071" i="1"/>
  <c r="CA2071" i="1" s="1"/>
  <c r="CB2071" i="1" s="1"/>
  <c r="BU2087" i="1"/>
  <c r="BW2105" i="1"/>
  <c r="BW2122" i="1"/>
  <c r="CA2122" i="1" s="1"/>
  <c r="CB2122" i="1" s="1"/>
  <c r="BW2163" i="1"/>
  <c r="CA2163" i="1" s="1"/>
  <c r="CB2163" i="1" s="1"/>
  <c r="BW2171" i="1"/>
  <c r="BW2188" i="1"/>
  <c r="BW2194" i="1"/>
  <c r="CA2194" i="1" s="1"/>
  <c r="CB2194" i="1" s="1"/>
  <c r="BW2204" i="1"/>
  <c r="CA2204" i="1" s="1"/>
  <c r="CB2204" i="1" s="1"/>
  <c r="CA2208" i="1"/>
  <c r="CB2208" i="1" s="1"/>
  <c r="BU2226" i="1"/>
  <c r="BW2244" i="1"/>
  <c r="CA2244" i="1" s="1"/>
  <c r="CB2244" i="1" s="1"/>
  <c r="CA2246" i="1"/>
  <c r="CB2246" i="1" s="1"/>
  <c r="BV1506" i="1"/>
  <c r="CA1506" i="1" s="1"/>
  <c r="CB1506" i="1" s="1"/>
  <c r="BX2144" i="1"/>
  <c r="BX2174" i="1" s="1"/>
  <c r="BX2178" i="1" s="1"/>
  <c r="BX2179" i="1" s="1"/>
  <c r="BV2226" i="1"/>
  <c r="CB1882" i="1"/>
  <c r="CA2002" i="1"/>
  <c r="CB2002" i="1" s="1"/>
  <c r="CA2010" i="1"/>
  <c r="CB2010" i="1" s="1"/>
  <c r="BW2025" i="1"/>
  <c r="BW2023" i="1" s="1"/>
  <c r="CA2035" i="1"/>
  <c r="CB2035" i="1" s="1"/>
  <c r="BW2041" i="1"/>
  <c r="BW2033" i="1" s="1"/>
  <c r="CA2033" i="1" s="1"/>
  <c r="CB2033" i="1" s="1"/>
  <c r="BU2063" i="1"/>
  <c r="CA2078" i="1"/>
  <c r="CB2078" i="1" s="1"/>
  <c r="CA1556" i="1"/>
  <c r="CB1556" i="1" s="1"/>
  <c r="CA1568" i="1"/>
  <c r="CA1576" i="1"/>
  <c r="CA1590" i="1"/>
  <c r="CA1598" i="1"/>
  <c r="CA1600" i="1"/>
  <c r="BW1959" i="1"/>
  <c r="CA1959" i="1" s="1"/>
  <c r="CB1959" i="1" s="1"/>
  <c r="BW1964" i="1"/>
  <c r="BW2065" i="1"/>
  <c r="BW2080" i="1"/>
  <c r="CA2080" i="1" s="1"/>
  <c r="CB2080" i="1" s="1"/>
  <c r="BW2085" i="1"/>
  <c r="BW2235" i="1"/>
  <c r="CA2235" i="1" s="1"/>
  <c r="CB2235" i="1" s="1"/>
  <c r="BW2249" i="1"/>
  <c r="BU2390" i="1"/>
  <c r="BW1604" i="1"/>
  <c r="CA1604" i="1" s="1"/>
  <c r="CB1604" i="1" s="1"/>
  <c r="CA2334" i="1"/>
  <c r="CB2334" i="1" s="1"/>
  <c r="BV2390" i="1"/>
  <c r="BU1963" i="1"/>
  <c r="BU1982" i="1"/>
  <c r="BW2005" i="1"/>
  <c r="BU2084" i="1"/>
  <c r="BU2103" i="1"/>
  <c r="BT2428" i="1"/>
  <c r="BT2458" i="1" s="1"/>
  <c r="BT2462" i="1" s="1"/>
  <c r="BT2463" i="1" s="1"/>
  <c r="BU2469" i="1"/>
  <c r="BW2431" i="1"/>
  <c r="BV2548" i="1"/>
  <c r="BU2571" i="1"/>
  <c r="BV2589" i="1"/>
  <c r="BU2631" i="1"/>
  <c r="BW2657" i="1"/>
  <c r="CA2659" i="1"/>
  <c r="CB2659" i="1" s="1"/>
  <c r="BW2472" i="1"/>
  <c r="CA2254" i="1"/>
  <c r="CB2254" i="1" s="1"/>
  <c r="CA2271" i="1"/>
  <c r="CB2271" i="1" s="1"/>
  <c r="CA2279" i="1"/>
  <c r="CB2279" i="1" s="1"/>
  <c r="CA2287" i="1"/>
  <c r="CB2287" i="1" s="1"/>
  <c r="CA2295" i="1"/>
  <c r="CB2295" i="1" s="1"/>
  <c r="CA2312" i="1"/>
  <c r="CB2312" i="1" s="1"/>
  <c r="CA2320" i="1"/>
  <c r="CB2320" i="1" s="1"/>
  <c r="CA2328" i="1"/>
  <c r="CB2328" i="1" s="1"/>
  <c r="CA2336" i="1"/>
  <c r="CB2336" i="1" s="1"/>
  <c r="CA2353" i="1"/>
  <c r="CB2353" i="1" s="1"/>
  <c r="CA2361" i="1"/>
  <c r="CB2361" i="1" s="1"/>
  <c r="CA2369" i="1"/>
  <c r="CB2369" i="1" s="1"/>
  <c r="BU2754" i="1"/>
  <c r="BW2409" i="1"/>
  <c r="CA2409" i="1" s="1"/>
  <c r="CB2409" i="1" s="1"/>
  <c r="BW2414" i="1"/>
  <c r="BW2437" i="1"/>
  <c r="CA2437" i="1" s="1"/>
  <c r="CB2437" i="1" s="1"/>
  <c r="CA2610" i="1"/>
  <c r="CB2610" i="1" s="1"/>
  <c r="BV2754" i="1"/>
  <c r="BW2447" i="1"/>
  <c r="BW2455" i="1"/>
  <c r="BW2478" i="1"/>
  <c r="CA2478" i="1" s="1"/>
  <c r="CB2478" i="1" s="1"/>
  <c r="BU2509" i="1"/>
  <c r="CA2602" i="1"/>
  <c r="CB2602" i="1" s="1"/>
  <c r="BU2413" i="1"/>
  <c r="BU2429" i="1"/>
  <c r="BW2511" i="1"/>
  <c r="CA2511" i="1" s="1"/>
  <c r="CB2511" i="1" s="1"/>
  <c r="BW2531" i="1"/>
  <c r="CA2594" i="1"/>
  <c r="CB2594" i="1" s="1"/>
  <c r="CA2651" i="1"/>
  <c r="CB2651" i="1" s="1"/>
  <c r="BU2653" i="1"/>
  <c r="BU2672" i="1"/>
  <c r="BW2757" i="1"/>
  <c r="BW2798" i="1"/>
  <c r="BW2822" i="1"/>
  <c r="BT3124" i="1"/>
  <c r="BT3154" i="1" s="1"/>
  <c r="BT3158" i="1" s="1"/>
  <c r="BT3159" i="1" s="1"/>
  <c r="CA2775" i="1"/>
  <c r="CB2775" i="1" s="1"/>
  <c r="BW2773" i="1"/>
  <c r="CA2773" i="1" s="1"/>
  <c r="CB2773" i="1" s="1"/>
  <c r="BU2859" i="1"/>
  <c r="BV2780" i="1"/>
  <c r="BV2818" i="1"/>
  <c r="CA2684" i="1"/>
  <c r="CB2684" i="1" s="1"/>
  <c r="BU2724" i="1"/>
  <c r="CA2735" i="1"/>
  <c r="CB2735" i="1" s="1"/>
  <c r="CA2783" i="1"/>
  <c r="CB2783" i="1" s="1"/>
  <c r="BW2781" i="1"/>
  <c r="BW2780" i="1" s="1"/>
  <c r="BU2806" i="1"/>
  <c r="BU2795" i="1" s="1"/>
  <c r="BW2814" i="1"/>
  <c r="CA2814" i="1" s="1"/>
  <c r="CB2814" i="1" s="1"/>
  <c r="BU2821" i="1"/>
  <c r="BV2837" i="1"/>
  <c r="BV2959" i="1"/>
  <c r="BV2671" i="1"/>
  <c r="BU2777" i="1"/>
  <c r="BV3082" i="1"/>
  <c r="BW2839" i="1"/>
  <c r="BW2837" i="1" s="1"/>
  <c r="BW2855" i="1"/>
  <c r="CA2855" i="1" s="1"/>
  <c r="CB2855" i="1" s="1"/>
  <c r="BW2863" i="1"/>
  <c r="BW2862" i="1" s="1"/>
  <c r="BW2921" i="1"/>
  <c r="BW2919" i="1" s="1"/>
  <c r="BW2945" i="1"/>
  <c r="BW2944" i="1" s="1"/>
  <c r="CA2944" i="1" s="1"/>
  <c r="CB2944" i="1" s="1"/>
  <c r="BW3024" i="1"/>
  <c r="BW3023" i="1" s="1"/>
  <c r="CA3023" i="1" s="1"/>
  <c r="CB3023" i="1" s="1"/>
  <c r="CA3051" i="1"/>
  <c r="CB3051" i="1" s="1"/>
  <c r="BW3050" i="1"/>
  <c r="CA3050" i="1" s="1"/>
  <c r="CB3050" i="1" s="1"/>
  <c r="BW3127" i="1"/>
  <c r="BW3125" i="1" s="1"/>
  <c r="CA3125" i="1" s="1"/>
  <c r="CB3125" i="1" s="1"/>
  <c r="CA3129" i="1"/>
  <c r="CB3129" i="1" s="1"/>
  <c r="BV3327" i="1"/>
  <c r="CA3387" i="1"/>
  <c r="CB3387" i="1" s="1"/>
  <c r="BW3386" i="1"/>
  <c r="CA3386" i="1" s="1"/>
  <c r="CB3386" i="1" s="1"/>
  <c r="BV2982" i="1"/>
  <c r="BU3041" i="1"/>
  <c r="CA3137" i="1"/>
  <c r="CB3137" i="1" s="1"/>
  <c r="CA3235" i="1"/>
  <c r="CB3235" i="1" s="1"/>
  <c r="BW3234" i="1"/>
  <c r="CA3339" i="1"/>
  <c r="CB3339" i="1" s="1"/>
  <c r="BV2862" i="1"/>
  <c r="BV2900" i="1"/>
  <c r="BV2918" i="1"/>
  <c r="CA2939" i="1"/>
  <c r="CB2939" i="1" s="1"/>
  <c r="BW2983" i="1"/>
  <c r="BW2982" i="1" s="1"/>
  <c r="BV3000" i="1"/>
  <c r="BV3026" i="1"/>
  <c r="CA3178" i="1"/>
  <c r="CB3178" i="1" s="1"/>
  <c r="BW3192" i="1"/>
  <c r="BW3191" i="1" s="1"/>
  <c r="CA3191" i="1" s="1"/>
  <c r="CB3191" i="1" s="1"/>
  <c r="CA3194" i="1"/>
  <c r="CB3194" i="1" s="1"/>
  <c r="BU3312" i="1"/>
  <c r="BU3000" i="1"/>
  <c r="BW3003" i="1"/>
  <c r="CA3003" i="1" s="1"/>
  <c r="CB3003" i="1" s="1"/>
  <c r="BV3064" i="1"/>
  <c r="BW3085" i="1"/>
  <c r="CA3085" i="1" s="1"/>
  <c r="CB3085" i="1" s="1"/>
  <c r="BW3107" i="1"/>
  <c r="BW3106" i="1" s="1"/>
  <c r="CA3106" i="1" s="1"/>
  <c r="CB3106" i="1" s="1"/>
  <c r="BT3206" i="1"/>
  <c r="BT3237" i="1" s="1"/>
  <c r="BT3241" i="1" s="1"/>
  <c r="BT3242" i="1" s="1"/>
  <c r="BW3226" i="1"/>
  <c r="CA3226" i="1" s="1"/>
  <c r="CB3226" i="1" s="1"/>
  <c r="BU2929" i="1"/>
  <c r="CA2942" i="1"/>
  <c r="CB2942" i="1" s="1"/>
  <c r="CA3005" i="1"/>
  <c r="CB3005" i="1" s="1"/>
  <c r="BW3065" i="1"/>
  <c r="BW3064" i="1" s="1"/>
  <c r="BW3110" i="1"/>
  <c r="BW3184" i="1"/>
  <c r="BW3176" i="1" s="1"/>
  <c r="CA3176" i="1" s="1"/>
  <c r="CB3176" i="1" s="1"/>
  <c r="CA3186" i="1"/>
  <c r="CB3186" i="1" s="1"/>
  <c r="CA3190" i="1"/>
  <c r="CB3190" i="1" s="1"/>
  <c r="BW3189" i="1"/>
  <c r="CA3276" i="1"/>
  <c r="CB3276" i="1" s="1"/>
  <c r="BW3275" i="1"/>
  <c r="BW3060" i="1"/>
  <c r="CA3060" i="1" s="1"/>
  <c r="CB3060" i="1" s="1"/>
  <c r="CA3084" i="1"/>
  <c r="CB3084" i="1" s="1"/>
  <c r="BW3209" i="1"/>
  <c r="BW3207" i="1" s="1"/>
  <c r="CA3207" i="1" s="1"/>
  <c r="CB3207" i="1" s="1"/>
  <c r="CA3211" i="1"/>
  <c r="CB3211" i="1" s="1"/>
  <c r="BW3251" i="1"/>
  <c r="CA3251" i="1" s="1"/>
  <c r="CB3251" i="1" s="1"/>
  <c r="BU3067" i="1"/>
  <c r="BW3143" i="1"/>
  <c r="BW3135" i="1" s="1"/>
  <c r="CA3135" i="1" s="1"/>
  <c r="CB3135" i="1" s="1"/>
  <c r="CA3145" i="1"/>
  <c r="CB3145" i="1" s="1"/>
  <c r="BW3151" i="1"/>
  <c r="BW3150" i="1" s="1"/>
  <c r="CA3150" i="1" s="1"/>
  <c r="CB3150" i="1" s="1"/>
  <c r="CA3153" i="1"/>
  <c r="CB3153" i="1" s="1"/>
  <c r="BW3168" i="1"/>
  <c r="BW3166" i="1" s="1"/>
  <c r="CA3166" i="1" s="1"/>
  <c r="CB3166" i="1" s="1"/>
  <c r="CA3170" i="1"/>
  <c r="CB3170" i="1" s="1"/>
  <c r="CA3219" i="1"/>
  <c r="CB3219" i="1" s="1"/>
  <c r="CA3301" i="1"/>
  <c r="CB3301" i="1" s="1"/>
  <c r="BX3408" i="1"/>
  <c r="BX3438" i="1" s="1"/>
  <c r="BX3442" i="1" s="1"/>
  <c r="BX3443" i="1" s="1"/>
  <c r="BU3431" i="1"/>
  <c r="BW3370" i="1"/>
  <c r="CA3370" i="1" s="1"/>
  <c r="CB3370" i="1" s="1"/>
  <c r="CA3375" i="1"/>
  <c r="CB3375" i="1" s="1"/>
  <c r="BU3489" i="1"/>
  <c r="BU3571" i="1"/>
  <c r="BV3637" i="1"/>
  <c r="BV3653" i="1"/>
  <c r="CA3681" i="1"/>
  <c r="CB3681" i="1" s="1"/>
  <c r="BW3679" i="1"/>
  <c r="BW3678" i="1" s="1"/>
  <c r="CA3678" i="1" s="1"/>
  <c r="CB3678" i="1" s="1"/>
  <c r="BU3093" i="1"/>
  <c r="BU3109" i="1"/>
  <c r="BU3147" i="1"/>
  <c r="BU3188" i="1"/>
  <c r="BU3217" i="1"/>
  <c r="BU3233" i="1"/>
  <c r="BU3248" i="1"/>
  <c r="BV3612" i="1"/>
  <c r="BV3756" i="1"/>
  <c r="BU3881" i="1"/>
  <c r="BW3313" i="1"/>
  <c r="BU3349" i="1"/>
  <c r="BT3408" i="1"/>
  <c r="BT3438" i="1" s="1"/>
  <c r="BT3442" i="1" s="1"/>
  <c r="BT3443" i="1" s="1"/>
  <c r="BW3411" i="1"/>
  <c r="BW3409" i="1" s="1"/>
  <c r="CA3409" i="1" s="1"/>
  <c r="CB3409" i="1" s="1"/>
  <c r="CA3413" i="1"/>
  <c r="CB3413" i="1" s="1"/>
  <c r="BW3427" i="1"/>
  <c r="BW3419" i="1" s="1"/>
  <c r="CA3419" i="1" s="1"/>
  <c r="CB3419" i="1" s="1"/>
  <c r="CA3429" i="1"/>
  <c r="CB3429" i="1" s="1"/>
  <c r="BU3515" i="1"/>
  <c r="BU3682" i="1"/>
  <c r="BV3434" i="1"/>
  <c r="BW3435" i="1"/>
  <c r="BW3434" i="1" s="1"/>
  <c r="CA3437" i="1"/>
  <c r="CB3437" i="1" s="1"/>
  <c r="BT3652" i="1"/>
  <c r="BT3682" i="1" s="1"/>
  <c r="BT3686" i="1" s="1"/>
  <c r="BT3687" i="1" s="1"/>
  <c r="BV3800" i="1"/>
  <c r="BW3292" i="1"/>
  <c r="CA3292" i="1" s="1"/>
  <c r="CB3292" i="1" s="1"/>
  <c r="BU3328" i="1"/>
  <c r="BW3394" i="1"/>
  <c r="BV3408" i="1"/>
  <c r="BU3474" i="1"/>
  <c r="BW3330" i="1"/>
  <c r="CA3330" i="1" s="1"/>
  <c r="CB3330" i="1" s="1"/>
  <c r="BU3338" i="1"/>
  <c r="CA3421" i="1"/>
  <c r="CB3421" i="1" s="1"/>
  <c r="BU3460" i="1"/>
  <c r="BU3553" i="1"/>
  <c r="CA3583" i="1"/>
  <c r="CB3583" i="1" s="1"/>
  <c r="CA3627" i="1"/>
  <c r="CB3627" i="1" s="1"/>
  <c r="CA3703" i="1"/>
  <c r="CB3703" i="1" s="1"/>
  <c r="BW3702" i="1"/>
  <c r="BV3471" i="1"/>
  <c r="BV3512" i="1"/>
  <c r="BV3556" i="1"/>
  <c r="BU3596" i="1"/>
  <c r="BV3715" i="1"/>
  <c r="BX3855" i="1"/>
  <c r="BX3885" i="1" s="1"/>
  <c r="BX3889" i="1" s="1"/>
  <c r="BX3890" i="1" s="1"/>
  <c r="BT3896" i="1"/>
  <c r="BT3925" i="1" s="1"/>
  <c r="BT3929" i="1" s="1"/>
  <c r="BT3930" i="1" s="1"/>
  <c r="BT3936" i="1"/>
  <c r="BT3965" i="1" s="1"/>
  <c r="BT3969" i="1" s="1"/>
  <c r="BT3970" i="1" s="1"/>
  <c r="BU3937" i="1"/>
  <c r="CA3657" i="1"/>
  <c r="CB3657" i="1" s="1"/>
  <c r="BW3655" i="1"/>
  <c r="BW3653" i="1" s="1"/>
  <c r="CA3865" i="1"/>
  <c r="CB3865" i="1" s="1"/>
  <c r="BW3864" i="1"/>
  <c r="CA3864" i="1" s="1"/>
  <c r="CB3864" i="1" s="1"/>
  <c r="BW3874" i="1"/>
  <c r="CA3877" i="1"/>
  <c r="CB3877" i="1" s="1"/>
  <c r="CA4341" i="1"/>
  <c r="CB4341" i="1" s="1"/>
  <c r="CA4349" i="1"/>
  <c r="CB4349" i="1" s="1"/>
  <c r="BW4348" i="1"/>
  <c r="CA4348" i="1" s="1"/>
  <c r="CB4348" i="1" s="1"/>
  <c r="CA3454" i="1"/>
  <c r="CB3454" i="1" s="1"/>
  <c r="CA3462" i="1"/>
  <c r="CB3462" i="1" s="1"/>
  <c r="CA3535" i="1"/>
  <c r="CB3535" i="1" s="1"/>
  <c r="CA3543" i="1"/>
  <c r="CB3543" i="1" s="1"/>
  <c r="CA3551" i="1"/>
  <c r="CB3551" i="1" s="1"/>
  <c r="CA3559" i="1"/>
  <c r="CB3559" i="1" s="1"/>
  <c r="BX3652" i="1"/>
  <c r="BX3682" i="1" s="1"/>
  <c r="BX3686" i="1" s="1"/>
  <c r="BX3687" i="1" s="1"/>
  <c r="CA3665" i="1"/>
  <c r="CB3665" i="1" s="1"/>
  <c r="BV3693" i="1"/>
  <c r="BU3694" i="1"/>
  <c r="BX3936" i="1"/>
  <c r="BX3965" i="1" s="1"/>
  <c r="BX3969" i="1" s="1"/>
  <c r="BX3970" i="1" s="1"/>
  <c r="CA3673" i="1"/>
  <c r="CB3673" i="1" s="1"/>
  <c r="BW3671" i="1"/>
  <c r="CA3671" i="1" s="1"/>
  <c r="CB3671" i="1" s="1"/>
  <c r="BW3818" i="1"/>
  <c r="CA3818" i="1" s="1"/>
  <c r="CB3818" i="1" s="1"/>
  <c r="CA3823" i="1"/>
  <c r="CB3823" i="1" s="1"/>
  <c r="BU3866" i="1"/>
  <c r="BU3855" i="1" s="1"/>
  <c r="BV3718" i="1"/>
  <c r="BV3775" i="1"/>
  <c r="BX3815" i="1"/>
  <c r="BX3844" i="1" s="1"/>
  <c r="BX3848" i="1" s="1"/>
  <c r="BX3849" i="1" s="1"/>
  <c r="BV3878" i="1"/>
  <c r="CA3878" i="1" s="1"/>
  <c r="CB3878" i="1" s="1"/>
  <c r="CA3879" i="1"/>
  <c r="CB3879" i="1" s="1"/>
  <c r="BX3925" i="1"/>
  <c r="BX3929" i="1" s="1"/>
  <c r="BX3930" i="1" s="1"/>
  <c r="BW3711" i="1"/>
  <c r="BW3704" i="1" s="1"/>
  <c r="CA3704" i="1" s="1"/>
  <c r="CB3704" i="1" s="1"/>
  <c r="BW3719" i="1"/>
  <c r="BW3718" i="1" s="1"/>
  <c r="BW3777" i="1"/>
  <c r="BW3775" i="1" s="1"/>
  <c r="BW3793" i="1"/>
  <c r="BW3785" i="1" s="1"/>
  <c r="CA3785" i="1" s="1"/>
  <c r="CB3785" i="1" s="1"/>
  <c r="BW3801" i="1"/>
  <c r="BW3800" i="1" s="1"/>
  <c r="BT4016" i="1"/>
  <c r="BT4044" i="1" s="1"/>
  <c r="BT4048" i="1" s="1"/>
  <c r="BT4049" i="1" s="1"/>
  <c r="BT4096" i="1"/>
  <c r="BT4125" i="1" s="1"/>
  <c r="BT4129" i="1" s="1"/>
  <c r="BT4130" i="1" s="1"/>
  <c r="BU3921" i="1"/>
  <c r="BV3936" i="1"/>
  <c r="BW3939" i="1"/>
  <c r="BV4136" i="1"/>
  <c r="BV4259" i="1"/>
  <c r="BW4285" i="1"/>
  <c r="BW4284" i="1" s="1"/>
  <c r="CA4284" i="1" s="1"/>
  <c r="CB4284" i="1" s="1"/>
  <c r="CA4286" i="1"/>
  <c r="CB4286" i="1" s="1"/>
  <c r="CA4057" i="1"/>
  <c r="CB4057" i="1" s="1"/>
  <c r="CA4306" i="1"/>
  <c r="CB4306" i="1" s="1"/>
  <c r="BW4302" i="1"/>
  <c r="CA4302" i="1" s="1"/>
  <c r="CB4302" i="1" s="1"/>
  <c r="BW3858" i="1"/>
  <c r="CA3858" i="1" s="1"/>
  <c r="CB3858" i="1" s="1"/>
  <c r="BU3897" i="1"/>
  <c r="BU3976" i="1"/>
  <c r="BU3998" i="1"/>
  <c r="BU4037" i="1"/>
  <c r="BU4200" i="1"/>
  <c r="BU3815" i="1"/>
  <c r="BW3899" i="1"/>
  <c r="BW3914" i="1"/>
  <c r="BW3919" i="1"/>
  <c r="BV4178" i="1"/>
  <c r="CA4230" i="1"/>
  <c r="CB4230" i="1" s="1"/>
  <c r="CA4267" i="1"/>
  <c r="CB4267" i="1" s="1"/>
  <c r="BW4262" i="1"/>
  <c r="CA4262" i="1" s="1"/>
  <c r="CB4262" i="1" s="1"/>
  <c r="CA4271" i="1"/>
  <c r="CB4271" i="1" s="1"/>
  <c r="CA4313" i="1"/>
  <c r="CB4313" i="1" s="1"/>
  <c r="BT4339" i="1"/>
  <c r="BT4369" i="1" s="1"/>
  <c r="BT4373" i="1" s="1"/>
  <c r="BT4374" i="1" s="1"/>
  <c r="CA4189" i="1"/>
  <c r="CB4189" i="1" s="1"/>
  <c r="BV4203" i="1"/>
  <c r="CA3996" i="1"/>
  <c r="CB3996" i="1" s="1"/>
  <c r="CA4004" i="1"/>
  <c r="CB4004" i="1" s="1"/>
  <c r="BU4017" i="1"/>
  <c r="BW4041" i="1"/>
  <c r="BW4099" i="1"/>
  <c r="CA4099" i="1" s="1"/>
  <c r="CB4099" i="1" s="1"/>
  <c r="BW4114" i="1"/>
  <c r="CA4114" i="1" s="1"/>
  <c r="CB4114" i="1" s="1"/>
  <c r="BW4119" i="1"/>
  <c r="CA4146" i="1"/>
  <c r="CB4146" i="1" s="1"/>
  <c r="BW4145" i="1"/>
  <c r="CA4145" i="1" s="1"/>
  <c r="CB4145" i="1" s="1"/>
  <c r="CA4179" i="1"/>
  <c r="CB4179" i="1" s="1"/>
  <c r="BW4221" i="1"/>
  <c r="CA4221" i="1" s="1"/>
  <c r="CB4221" i="1" s="1"/>
  <c r="CA4224" i="1"/>
  <c r="CB4224" i="1" s="1"/>
  <c r="BV4339" i="1"/>
  <c r="BW4019" i="1"/>
  <c r="CA4019" i="1" s="1"/>
  <c r="CB4019" i="1" s="1"/>
  <c r="BW4064" i="1"/>
  <c r="CA4064" i="1" s="1"/>
  <c r="CB4064" i="1" s="1"/>
  <c r="BW4139" i="1"/>
  <c r="BW4155" i="1"/>
  <c r="CA4155" i="1" s="1"/>
  <c r="CB4155" i="1" s="1"/>
  <c r="BT4177" i="1"/>
  <c r="BT4207" i="1" s="1"/>
  <c r="BT4211" i="1" s="1"/>
  <c r="BT4212" i="1" s="1"/>
  <c r="CA4247" i="1"/>
  <c r="CB4247" i="1" s="1"/>
  <c r="BW4245" i="1"/>
  <c r="BW4244" i="1" s="1"/>
  <c r="CA4244" i="1" s="1"/>
  <c r="CB4244" i="1" s="1"/>
  <c r="BW4277" i="1"/>
  <c r="BW4270" i="1" s="1"/>
  <c r="CA4270" i="1" s="1"/>
  <c r="CB4270" i="1" s="1"/>
  <c r="BV4321" i="1"/>
  <c r="BU4056" i="1"/>
  <c r="BW4383" i="1"/>
  <c r="BW4381" i="1" s="1"/>
  <c r="BW4237" i="1"/>
  <c r="CA4237" i="1" s="1"/>
  <c r="CB4237" i="1" s="1"/>
  <c r="BU4260" i="1"/>
  <c r="BU4281" i="1"/>
  <c r="BU4423" i="1"/>
  <c r="CA4434" i="1"/>
  <c r="CB4434" i="1" s="1"/>
  <c r="CA4464" i="1"/>
  <c r="CB4464" i="1" s="1"/>
  <c r="BV4241" i="1"/>
  <c r="CA4382" i="1"/>
  <c r="CB4382" i="1" s="1"/>
  <c r="CA4466" i="1"/>
  <c r="CB4466" i="1" s="1"/>
  <c r="BW4465" i="1"/>
  <c r="BW4463" i="1" s="1"/>
  <c r="CA4474" i="1"/>
  <c r="CB4474" i="1" s="1"/>
  <c r="CA4228" i="1"/>
  <c r="CB4228" i="1" s="1"/>
  <c r="BW4227" i="1"/>
  <c r="CA4227" i="1" s="1"/>
  <c r="CB4227" i="1" s="1"/>
  <c r="BW4325" i="1"/>
  <c r="BW4324" i="1" s="1"/>
  <c r="CA4324" i="1" s="1"/>
  <c r="CB4324" i="1" s="1"/>
  <c r="CA4343" i="1"/>
  <c r="CB4343" i="1" s="1"/>
  <c r="BW4342" i="1"/>
  <c r="BW4340" i="1" s="1"/>
  <c r="CA4220" i="1"/>
  <c r="CB4220" i="1" s="1"/>
  <c r="CA4278" i="1"/>
  <c r="CB4278" i="1" s="1"/>
  <c r="CA4301" i="1"/>
  <c r="CB4301" i="1" s="1"/>
  <c r="BV4463" i="1"/>
  <c r="CA4186" i="1"/>
  <c r="CB4186" i="1" s="1"/>
  <c r="CA4197" i="1"/>
  <c r="CB4197" i="1" s="1"/>
  <c r="BW4196" i="1"/>
  <c r="CA4196" i="1" s="1"/>
  <c r="CB4196" i="1" s="1"/>
  <c r="CA4205" i="1"/>
  <c r="CB4205" i="1" s="1"/>
  <c r="BW4204" i="1"/>
  <c r="BW4203" i="1" s="1"/>
  <c r="BV4299" i="1"/>
  <c r="BW4317" i="1"/>
  <c r="CA4317" i="1" s="1"/>
  <c r="CB4317" i="1" s="1"/>
  <c r="CA4323" i="1"/>
  <c r="CB4323" i="1" s="1"/>
  <c r="BW4322" i="1"/>
  <c r="BW4321" i="1" s="1"/>
  <c r="BW4358" i="1"/>
  <c r="CA4358" i="1" s="1"/>
  <c r="CB4358" i="1" s="1"/>
  <c r="BW4363" i="1"/>
  <c r="BW4362" i="1" s="1"/>
  <c r="CA4362" i="1" s="1"/>
  <c r="CB4362" i="1" s="1"/>
  <c r="CA4392" i="1"/>
  <c r="CB4392" i="1" s="1"/>
  <c r="CA4429" i="1"/>
  <c r="CB4429" i="1" s="1"/>
  <c r="BW4425" i="1"/>
  <c r="CB4445" i="1"/>
  <c r="BU4444" i="1"/>
  <c r="CB4444" i="1" s="1"/>
  <c r="CA4472" i="1"/>
  <c r="CB4472" i="1" s="1"/>
  <c r="BW4471" i="1"/>
  <c r="CA4471" i="1" s="1"/>
  <c r="CB4471" i="1" s="1"/>
  <c r="BU4391" i="1"/>
  <c r="BU4407" i="1"/>
  <c r="BT4422" i="1"/>
  <c r="BT4451" i="1" s="1"/>
  <c r="BT4455" i="1" s="1"/>
  <c r="BT4456" i="1" s="1"/>
  <c r="BW4489" i="1"/>
  <c r="BW4488" i="1" s="1"/>
  <c r="CA4488" i="1" s="1"/>
  <c r="CB4488" i="1" s="1"/>
  <c r="CA4491" i="1"/>
  <c r="CB4491" i="1" s="1"/>
  <c r="BW4506" i="1"/>
  <c r="CA4506" i="1" s="1"/>
  <c r="CB4506" i="1" s="1"/>
  <c r="BW4486" i="1"/>
  <c r="BV4447" i="1"/>
  <c r="BU4485" i="1"/>
  <c r="BU4503" i="1"/>
  <c r="BU4529" i="1"/>
  <c r="AD4518" i="1"/>
  <c r="AD4477" i="1"/>
  <c r="AD4318" i="1"/>
  <c r="AD4315" i="1"/>
  <c r="AD4276" i="1"/>
  <c r="AD3743" i="1"/>
  <c r="CB1023" i="1" l="1"/>
  <c r="CA2000" i="1"/>
  <c r="CB2000" i="1" s="1"/>
  <c r="BW2493" i="1"/>
  <c r="CA2493" i="1" s="1"/>
  <c r="CB2493" i="1" s="1"/>
  <c r="BX1282" i="1"/>
  <c r="BX1292" i="1" s="1"/>
  <c r="CA3922" i="1"/>
  <c r="CB3922" i="1" s="1"/>
  <c r="BW492" i="1"/>
  <c r="CA492" i="1" s="1"/>
  <c r="CB492" i="1" s="1"/>
  <c r="CA1726" i="1"/>
  <c r="CB1726" i="1" s="1"/>
  <c r="BW698" i="1"/>
  <c r="CA698" i="1" s="1"/>
  <c r="CB698" i="1" s="1"/>
  <c r="BW1820" i="1"/>
  <c r="CA1820" i="1" s="1"/>
  <c r="CB1820" i="1" s="1"/>
  <c r="BW446" i="1"/>
  <c r="CA446" i="1" s="1"/>
  <c r="CB446" i="1" s="1"/>
  <c r="BW580" i="1"/>
  <c r="CA580" i="1" s="1"/>
  <c r="CB580" i="1" s="1"/>
  <c r="BW530" i="1"/>
  <c r="CA530" i="1" s="1"/>
  <c r="CB530" i="1" s="1"/>
  <c r="CA3353" i="1"/>
  <c r="CB3353" i="1" s="1"/>
  <c r="CA2127" i="1"/>
  <c r="CB2127" i="1" s="1"/>
  <c r="CA2904" i="1"/>
  <c r="CB2904" i="1" s="1"/>
  <c r="CA877" i="1"/>
  <c r="CA91" i="1"/>
  <c r="CB91" i="1" s="1"/>
  <c r="BW105" i="1"/>
  <c r="BW104" i="1" s="1"/>
  <c r="CA104" i="1" s="1"/>
  <c r="CB104" i="1" s="1"/>
  <c r="BU4207" i="1"/>
  <c r="CA886" i="1"/>
  <c r="CB886" i="1" s="1"/>
  <c r="BW1701" i="1"/>
  <c r="BV169" i="1"/>
  <c r="BV176" i="1" s="1"/>
  <c r="BW2371" i="1"/>
  <c r="CA2371" i="1" s="1"/>
  <c r="CB2371" i="1" s="1"/>
  <c r="CA3068" i="1"/>
  <c r="CB3068" i="1" s="1"/>
  <c r="BW1636" i="1"/>
  <c r="CA1636" i="1" s="1"/>
  <c r="CB1636" i="1" s="1"/>
  <c r="CA1637" i="1"/>
  <c r="CA1882" i="1"/>
  <c r="CA1798" i="1"/>
  <c r="CB1798" i="1" s="1"/>
  <c r="BV4085" i="1"/>
  <c r="BV4089" i="1" s="1"/>
  <c r="BV4090" i="1" s="1"/>
  <c r="BW1830" i="1"/>
  <c r="CA1830" i="1" s="1"/>
  <c r="CB1830" i="1" s="1"/>
  <c r="CA294" i="1"/>
  <c r="CB294" i="1" s="1"/>
  <c r="CA4002" i="1"/>
  <c r="CB4002" i="1" s="1"/>
  <c r="BT116" i="1"/>
  <c r="BT120" i="1" s="1"/>
  <c r="BT121" i="1" s="1"/>
  <c r="CA2818" i="1"/>
  <c r="CB2818" i="1" s="1"/>
  <c r="CA2293" i="1"/>
  <c r="CB2293" i="1" s="1"/>
  <c r="BW1900" i="1"/>
  <c r="CA1900" i="1" s="1"/>
  <c r="CB1900" i="1" s="1"/>
  <c r="BW88" i="1"/>
  <c r="BX116" i="1"/>
  <c r="BX120" i="1" s="1"/>
  <c r="BX121" i="1" s="1"/>
  <c r="BT473" i="1"/>
  <c r="BT477" i="1" s="1"/>
  <c r="BT478" i="1" s="1"/>
  <c r="CB1094" i="1"/>
  <c r="CA1515" i="1"/>
  <c r="CB1515" i="1" s="1"/>
  <c r="CB4037" i="1"/>
  <c r="CA3994" i="1"/>
  <c r="CB3994" i="1" s="1"/>
  <c r="BU1398" i="1"/>
  <c r="BU1408" i="1" s="1"/>
  <c r="BW1049" i="1"/>
  <c r="CA1049" i="1" s="1"/>
  <c r="CB1049" i="1" s="1"/>
  <c r="CA1663" i="1"/>
  <c r="CB1663" i="1" s="1"/>
  <c r="BW4391" i="1"/>
  <c r="BW4380" i="1" s="1"/>
  <c r="CA3148" i="1"/>
  <c r="CB3148" i="1" s="1"/>
  <c r="CA2452" i="1"/>
  <c r="CB2452" i="1" s="1"/>
  <c r="BX865" i="1"/>
  <c r="BX869" i="1" s="1"/>
  <c r="BX870" i="1" s="1"/>
  <c r="CA4241" i="1"/>
  <c r="CB4241" i="1" s="1"/>
  <c r="BW819" i="1"/>
  <c r="BW808" i="1" s="1"/>
  <c r="CA808" i="1" s="1"/>
  <c r="CB808" i="1" s="1"/>
  <c r="CA3556" i="1"/>
  <c r="CB3556" i="1" s="1"/>
  <c r="CA22" i="1"/>
  <c r="CB22" i="1" s="1"/>
  <c r="CA3472" i="1"/>
  <c r="CB3472" i="1" s="1"/>
  <c r="BU2379" i="1"/>
  <c r="BU2383" i="1" s="1"/>
  <c r="BU4492" i="1"/>
  <c r="BU4496" i="1" s="1"/>
  <c r="CA3512" i="1"/>
  <c r="CB3512" i="1" s="1"/>
  <c r="CA3471" i="1"/>
  <c r="CB3471" i="1" s="1"/>
  <c r="CA712" i="1"/>
  <c r="CB712" i="1" s="1"/>
  <c r="CA1560" i="1"/>
  <c r="CB1560" i="1" s="1"/>
  <c r="BW1268" i="1"/>
  <c r="CA1268" i="1" s="1"/>
  <c r="CB1268" i="1" s="1"/>
  <c r="CA1269" i="1"/>
  <c r="CB1269" i="1" s="1"/>
  <c r="BX1336" i="1"/>
  <c r="BX1339" i="1" s="1"/>
  <c r="BX1334" i="1"/>
  <c r="BX1335" i="1" s="1"/>
  <c r="BW4066" i="1"/>
  <c r="CA4066" i="1" s="1"/>
  <c r="CB4066" i="1" s="1"/>
  <c r="BW789" i="1"/>
  <c r="BW788" i="1" s="1"/>
  <c r="CA788" i="1" s="1"/>
  <c r="CB788" i="1" s="1"/>
  <c r="CA1271" i="1"/>
  <c r="CB1271" i="1" s="1"/>
  <c r="CA578" i="1"/>
  <c r="CB578" i="1" s="1"/>
  <c r="BU2296" i="1"/>
  <c r="BU2300" i="1" s="1"/>
  <c r="CA1167" i="1"/>
  <c r="CB1167" i="1" s="1"/>
  <c r="CA458" i="1"/>
  <c r="CB458" i="1" s="1"/>
  <c r="CA2616" i="1"/>
  <c r="CB2616" i="1" s="1"/>
  <c r="CA385" i="1"/>
  <c r="CB385" i="1" s="1"/>
  <c r="CA386" i="1"/>
  <c r="CB386" i="1" s="1"/>
  <c r="CA4366" i="1"/>
  <c r="CB4366" i="1" s="1"/>
  <c r="CA1452" i="1"/>
  <c r="CB1452" i="1" s="1"/>
  <c r="CA3572" i="1"/>
  <c r="CB3572" i="1" s="1"/>
  <c r="CA3554" i="1"/>
  <c r="CB3554" i="1" s="1"/>
  <c r="CA2252" i="1"/>
  <c r="CB2252" i="1" s="1"/>
  <c r="BX1492" i="1"/>
  <c r="BX1502" i="1" s="1"/>
  <c r="BX1505" i="1" s="1"/>
  <c r="BU3154" i="1"/>
  <c r="BU3158" i="1" s="1"/>
  <c r="BW4529" i="1"/>
  <c r="CA4529" i="1" s="1"/>
  <c r="CB4529" i="1" s="1"/>
  <c r="CA4277" i="1"/>
  <c r="CB4277" i="1" s="1"/>
  <c r="CA4180" i="1"/>
  <c r="CB4180" i="1" s="1"/>
  <c r="BW3042" i="1"/>
  <c r="CA3042" i="1" s="1"/>
  <c r="CB3042" i="1" s="1"/>
  <c r="CB2571" i="1"/>
  <c r="CB1016" i="1"/>
  <c r="BW1910" i="1"/>
  <c r="CA1910" i="1" s="1"/>
  <c r="CB1910" i="1" s="1"/>
  <c r="BW912" i="1"/>
  <c r="CA912" i="1" s="1"/>
  <c r="CB912" i="1" s="1"/>
  <c r="BW4260" i="1"/>
  <c r="CA4260" i="1" s="1"/>
  <c r="CB4260" i="1" s="1"/>
  <c r="CA577" i="1"/>
  <c r="CB577" i="1" s="1"/>
  <c r="CA2045" i="1"/>
  <c r="CB2045" i="1" s="1"/>
  <c r="BW2237" i="1"/>
  <c r="CA2237" i="1" s="1"/>
  <c r="CB2237" i="1" s="1"/>
  <c r="BT1492" i="1"/>
  <c r="BT1502" i="1" s="1"/>
  <c r="BT1505" i="1" s="1"/>
  <c r="BX43" i="1"/>
  <c r="BX44" i="1" s="1"/>
  <c r="BX45" i="1"/>
  <c r="BW3826" i="1"/>
  <c r="CA3826" i="1" s="1"/>
  <c r="CB3826" i="1" s="1"/>
  <c r="CA851" i="1"/>
  <c r="CB851" i="1" s="1"/>
  <c r="BV391" i="1"/>
  <c r="BV399" i="1" s="1"/>
  <c r="BU3195" i="1"/>
  <c r="BU3199" i="1" s="1"/>
  <c r="BV3071" i="1"/>
  <c r="BV3075" i="1" s="1"/>
  <c r="CA2691" i="1"/>
  <c r="CB2691" i="1" s="1"/>
  <c r="BW2533" i="1"/>
  <c r="CA2533" i="1" s="1"/>
  <c r="CB2533" i="1" s="1"/>
  <c r="BW2129" i="1"/>
  <c r="CA2129" i="1" s="1"/>
  <c r="CB2129" i="1" s="1"/>
  <c r="BW463" i="1"/>
  <c r="BW462" i="1" s="1"/>
  <c r="CA462" i="1" s="1"/>
  <c r="CB462" i="1" s="1"/>
  <c r="CA100" i="1"/>
  <c r="CB100" i="1" s="1"/>
  <c r="CA670" i="1"/>
  <c r="CB670" i="1" s="1"/>
  <c r="BV533" i="1"/>
  <c r="BV542" i="1" s="1"/>
  <c r="BU3641" i="1"/>
  <c r="BU3645" i="1" s="1"/>
  <c r="CA54" i="1"/>
  <c r="CB54" i="1" s="1"/>
  <c r="BW843" i="1"/>
  <c r="BW842" i="1" s="1"/>
  <c r="CA842" i="1" s="1"/>
  <c r="CB842" i="1" s="1"/>
  <c r="CA4405" i="1"/>
  <c r="CB4405" i="1" s="1"/>
  <c r="BW2289" i="1"/>
  <c r="CA2289" i="1" s="1"/>
  <c r="CB2289" i="1" s="1"/>
  <c r="CA4444" i="1"/>
  <c r="BT1037" i="1"/>
  <c r="BT1041" i="1" s="1"/>
  <c r="BT1042" i="1" s="1"/>
  <c r="BW3500" i="1"/>
  <c r="CA3500" i="1" s="1"/>
  <c r="CB3500" i="1" s="1"/>
  <c r="CA817" i="1"/>
  <c r="CB817" i="1" s="1"/>
  <c r="BX169" i="1"/>
  <c r="BX173" i="1" s="1"/>
  <c r="BX174" i="1" s="1"/>
  <c r="CA2819" i="1"/>
  <c r="CB2819" i="1" s="1"/>
  <c r="BW2600" i="1"/>
  <c r="BW2589" i="1" s="1"/>
  <c r="BW2619" i="1" s="1"/>
  <c r="BW2623" i="1" s="1"/>
  <c r="BW2624" i="1" s="1"/>
  <c r="CA1783" i="1"/>
  <c r="CB1783" i="1" s="1"/>
  <c r="CA221" i="1"/>
  <c r="CA715" i="1"/>
  <c r="CB715" i="1" s="1"/>
  <c r="CA89" i="1"/>
  <c r="CB89" i="1" s="1"/>
  <c r="BT792" i="1"/>
  <c r="BT801" i="1" s="1"/>
  <c r="CA1922" i="1"/>
  <c r="CB1922" i="1" s="1"/>
  <c r="BW894" i="1"/>
  <c r="CA894" i="1" s="1"/>
  <c r="CB894" i="1" s="1"/>
  <c r="BW2519" i="1"/>
  <c r="CA2519" i="1" s="1"/>
  <c r="CB2519" i="1" s="1"/>
  <c r="CA409" i="1"/>
  <c r="CB409" i="1" s="1"/>
  <c r="CA622" i="1"/>
  <c r="CB622" i="1" s="1"/>
  <c r="BT678" i="1"/>
  <c r="BT679" i="1" s="1"/>
  <c r="CA1453" i="1"/>
  <c r="CB1453" i="1" s="1"/>
  <c r="CA850" i="1"/>
  <c r="CB850" i="1" s="1"/>
  <c r="BW416" i="1"/>
  <c r="CA416" i="1" s="1"/>
  <c r="CB416" i="1" s="1"/>
  <c r="BW653" i="1"/>
  <c r="CA653" i="1" s="1"/>
  <c r="CB653" i="1" s="1"/>
  <c r="BV73" i="1"/>
  <c r="BV81" i="1" s="1"/>
  <c r="CA4160" i="1"/>
  <c r="CB4160" i="1" s="1"/>
  <c r="BW1711" i="1"/>
  <c r="CA1711" i="1" s="1"/>
  <c r="CB1711" i="1" s="1"/>
  <c r="BW1641" i="1"/>
  <c r="BX1599" i="1"/>
  <c r="BX1609" i="1" s="1"/>
  <c r="CA425" i="1"/>
  <c r="CB425" i="1" s="1"/>
  <c r="BW2888" i="1"/>
  <c r="BW2877" i="1" s="1"/>
  <c r="BW2907" i="1" s="1"/>
  <c r="BW2911" i="1" s="1"/>
  <c r="BW2912" i="1" s="1"/>
  <c r="BX1037" i="1"/>
  <c r="BX1045" i="1" s="1"/>
  <c r="CA3676" i="1"/>
  <c r="CB3676" i="1" s="1"/>
  <c r="BW2929" i="1"/>
  <c r="CA2929" i="1" s="1"/>
  <c r="CB2929" i="1" s="1"/>
  <c r="CA2310" i="1"/>
  <c r="CB2310" i="1" s="1"/>
  <c r="BW1765" i="1"/>
  <c r="CA1765" i="1" s="1"/>
  <c r="CB1765" i="1" s="1"/>
  <c r="CA3760" i="1"/>
  <c r="CB3760" i="1" s="1"/>
  <c r="CA4200" i="1"/>
  <c r="CB4200" i="1" s="1"/>
  <c r="BX965" i="1"/>
  <c r="BX974" i="1" s="1"/>
  <c r="BX634" i="1"/>
  <c r="BX1398" i="1"/>
  <c r="BX1408" i="1" s="1"/>
  <c r="BX1411" i="1" s="1"/>
  <c r="CA3391" i="1"/>
  <c r="CB3391" i="1" s="1"/>
  <c r="CA2613" i="1"/>
  <c r="CB2613" i="1" s="1"/>
  <c r="CA3797" i="1"/>
  <c r="CB3797" i="1" s="1"/>
  <c r="BU1492" i="1"/>
  <c r="BU1502" i="1" s="1"/>
  <c r="BW1549" i="1"/>
  <c r="BW1548" i="1" s="1"/>
  <c r="CA1548" i="1" s="1"/>
  <c r="CB1548" i="1" s="1"/>
  <c r="BU981" i="1"/>
  <c r="CB981" i="1" s="1"/>
  <c r="BW2267" i="1"/>
  <c r="CA2267" i="1" s="1"/>
  <c r="CB2267" i="1" s="1"/>
  <c r="BW1671" i="1"/>
  <c r="CA1671" i="1" s="1"/>
  <c r="CB1671" i="1" s="1"/>
  <c r="BW166" i="1"/>
  <c r="CA166" i="1" s="1"/>
  <c r="CB166" i="1" s="1"/>
  <c r="CA244" i="1"/>
  <c r="CB244" i="1" s="1"/>
  <c r="BT1282" i="1"/>
  <c r="BT1292" i="1" s="1"/>
  <c r="CA3513" i="1"/>
  <c r="CB3513" i="1" s="1"/>
  <c r="BX473" i="1"/>
  <c r="BX481" i="1" s="1"/>
  <c r="BT1599" i="1"/>
  <c r="BT1609" i="1" s="1"/>
  <c r="CA4440" i="1"/>
  <c r="CB4440" i="1" s="1"/>
  <c r="CA4322" i="1"/>
  <c r="CB4322" i="1" s="1"/>
  <c r="CA4122" i="1"/>
  <c r="CB4122" i="1" s="1"/>
  <c r="BW4056" i="1"/>
  <c r="CA4056" i="1" s="1"/>
  <c r="CB4056" i="1" s="1"/>
  <c r="BU3316" i="1"/>
  <c r="BU3320" i="1" s="1"/>
  <c r="BW2330" i="1"/>
  <c r="CA2330" i="1" s="1"/>
  <c r="CB2330" i="1" s="1"/>
  <c r="CA428" i="1"/>
  <c r="CB428" i="1" s="1"/>
  <c r="BU674" i="1"/>
  <c r="BU680" i="1" s="1"/>
  <c r="BX792" i="1"/>
  <c r="BX801" i="1" s="1"/>
  <c r="CA4448" i="1"/>
  <c r="CB4448" i="1" s="1"/>
  <c r="CA4163" i="1"/>
  <c r="CB4163" i="1" s="1"/>
  <c r="CA3065" i="1"/>
  <c r="CB3065" i="1" s="1"/>
  <c r="BW1300" i="1"/>
  <c r="CA1300" i="1" s="1"/>
  <c r="CB1300" i="1" s="1"/>
  <c r="BT533" i="1"/>
  <c r="BT542" i="1" s="1"/>
  <c r="CA4447" i="1"/>
  <c r="CB4447" i="1" s="1"/>
  <c r="BW4473" i="1"/>
  <c r="CA4473" i="1" s="1"/>
  <c r="CB4473" i="1" s="1"/>
  <c r="CB3474" i="1"/>
  <c r="CB3515" i="1"/>
  <c r="BW3001" i="1"/>
  <c r="CA3001" i="1" s="1"/>
  <c r="CB3001" i="1" s="1"/>
  <c r="CA2351" i="1"/>
  <c r="CB2351" i="1" s="1"/>
  <c r="CA2212" i="1"/>
  <c r="CB2212" i="1" s="1"/>
  <c r="BW2227" i="1"/>
  <c r="CA2227" i="1" s="1"/>
  <c r="CB2227" i="1" s="1"/>
  <c r="CA1642" i="1"/>
  <c r="CB1642" i="1" s="1"/>
  <c r="BW337" i="1"/>
  <c r="BW336" i="1" s="1"/>
  <c r="CA336" i="1" s="1"/>
  <c r="CB336" i="1" s="1"/>
  <c r="BW666" i="1"/>
  <c r="CA666" i="1" s="1"/>
  <c r="BT305" i="1"/>
  <c r="CA3557" i="1"/>
  <c r="CB3557" i="1" s="1"/>
  <c r="CB1921" i="1"/>
  <c r="CA1554" i="1"/>
  <c r="CB1554" i="1" s="1"/>
  <c r="CA3475" i="1"/>
  <c r="CB3475" i="1" s="1"/>
  <c r="BW3093" i="1"/>
  <c r="CA3093" i="1" s="1"/>
  <c r="CB3093" i="1" s="1"/>
  <c r="BW3947" i="1"/>
  <c r="CA3947" i="1" s="1"/>
  <c r="CB3947" i="1" s="1"/>
  <c r="BW1066" i="1"/>
  <c r="CA1066" i="1" s="1"/>
  <c r="CB1066" i="1" s="1"/>
  <c r="CA561" i="1"/>
  <c r="CB561" i="1" s="1"/>
  <c r="BW154" i="1"/>
  <c r="BW153" i="1" s="1"/>
  <c r="BW4514" i="1"/>
  <c r="CA4514" i="1" s="1"/>
  <c r="CB4514" i="1" s="1"/>
  <c r="CA3736" i="1"/>
  <c r="CB3736" i="1" s="1"/>
  <c r="BW3744" i="1"/>
  <c r="CA3744" i="1" s="1"/>
  <c r="CB3744" i="1" s="1"/>
  <c r="BW1085" i="1"/>
  <c r="BW1084" i="1" s="1"/>
  <c r="CA753" i="1"/>
  <c r="CB753" i="1" s="1"/>
  <c r="BW923" i="1"/>
  <c r="BW922" i="1" s="1"/>
  <c r="CA922" i="1" s="1"/>
  <c r="CB922" i="1" s="1"/>
  <c r="CA1722" i="1"/>
  <c r="CB1722" i="1" s="1"/>
  <c r="BW3338" i="1"/>
  <c r="CA3338" i="1" s="1"/>
  <c r="CB3338" i="1" s="1"/>
  <c r="BW3961" i="1"/>
  <c r="CA3961" i="1" s="1"/>
  <c r="CB3961" i="1" s="1"/>
  <c r="BW2985" i="1"/>
  <c r="CA2985" i="1" s="1"/>
  <c r="CB2985" i="1" s="1"/>
  <c r="BW2167" i="1"/>
  <c r="CA2167" i="1" s="1"/>
  <c r="CB2167" i="1" s="1"/>
  <c r="BW1438" i="1"/>
  <c r="BW1437" i="1" s="1"/>
  <c r="BW1869" i="1"/>
  <c r="CA1869" i="1" s="1"/>
  <c r="CB1869" i="1" s="1"/>
  <c r="BW1804" i="1"/>
  <c r="CA1804" i="1" s="1"/>
  <c r="CB1804" i="1" s="1"/>
  <c r="BT1117" i="1"/>
  <c r="BT1121" i="1" s="1"/>
  <c r="BT1122" i="1" s="1"/>
  <c r="CA570" i="1"/>
  <c r="CB570" i="1" s="1"/>
  <c r="BW274" i="1"/>
  <c r="BW297" i="1" s="1"/>
  <c r="BW305" i="1" s="1"/>
  <c r="CA597" i="1"/>
  <c r="CB597" i="1" s="1"/>
  <c r="CA4201" i="1"/>
  <c r="CB4201" i="1" s="1"/>
  <c r="CA315" i="1"/>
  <c r="CB315" i="1" s="1"/>
  <c r="CA898" i="1"/>
  <c r="CB898" i="1" s="1"/>
  <c r="BU169" i="1"/>
  <c r="BU176" i="1" s="1"/>
  <c r="CA1723" i="1"/>
  <c r="CB1723" i="1" s="1"/>
  <c r="BW3837" i="1"/>
  <c r="CA3837" i="1" s="1"/>
  <c r="CB3837" i="1" s="1"/>
  <c r="CA3841" i="1"/>
  <c r="CB3841" i="1" s="1"/>
  <c r="CA1431" i="1"/>
  <c r="CB1431" i="1" s="1"/>
  <c r="BW1098" i="1"/>
  <c r="BW1097" i="1" s="1"/>
  <c r="CA1097" i="1" s="1"/>
  <c r="CB1097" i="1" s="1"/>
  <c r="BW972" i="1"/>
  <c r="CA972" i="1" s="1"/>
  <c r="CB972" i="1" s="1"/>
  <c r="BX533" i="1"/>
  <c r="BX542" i="1" s="1"/>
  <c r="BU116" i="1"/>
  <c r="BU120" i="1" s="1"/>
  <c r="CB2859" i="1"/>
  <c r="BX1615" i="1"/>
  <c r="BX1645" i="1" s="1"/>
  <c r="BX1653" i="1" s="1"/>
  <c r="BW1143" i="1"/>
  <c r="BW1132" i="1" s="1"/>
  <c r="CA1132" i="1" s="1"/>
  <c r="CA1188" i="1"/>
  <c r="CB1188" i="1" s="1"/>
  <c r="BW1966" i="1"/>
  <c r="CA1966" i="1" s="1"/>
  <c r="CB1966" i="1" s="1"/>
  <c r="CA3533" i="1"/>
  <c r="CB3533" i="1" s="1"/>
  <c r="CA3516" i="1"/>
  <c r="CB3516" i="1" s="1"/>
  <c r="CA3594" i="1"/>
  <c r="CB3594" i="1" s="1"/>
  <c r="BW1685" i="1"/>
  <c r="CA1685" i="1" s="1"/>
  <c r="CB1685" i="1" s="1"/>
  <c r="CA4527" i="1"/>
  <c r="CB4527" i="1" s="1"/>
  <c r="BW4107" i="1"/>
  <c r="CA4107" i="1" s="1"/>
  <c r="CB4107" i="1" s="1"/>
  <c r="BW2375" i="1"/>
  <c r="CA2375" i="1" s="1"/>
  <c r="CB2375" i="1" s="1"/>
  <c r="CA1101" i="1"/>
  <c r="CB1101" i="1" s="1"/>
  <c r="CA1387" i="1"/>
  <c r="CB1387" i="1" s="1"/>
  <c r="BW3449" i="1"/>
  <c r="BW3478" i="1" s="1"/>
  <c r="BW3482" i="1" s="1"/>
  <c r="BW3483" i="1" s="1"/>
  <c r="CA2716" i="1"/>
  <c r="CB2716" i="1" s="1"/>
  <c r="BW758" i="1"/>
  <c r="BW757" i="1" s="1"/>
  <c r="BT1398" i="1"/>
  <c r="BT1408" i="1" s="1"/>
  <c r="BT1411" i="1" s="1"/>
  <c r="CA284" i="1"/>
  <c r="CB284" i="1" s="1"/>
  <c r="BW3622" i="1"/>
  <c r="CA3622" i="1" s="1"/>
  <c r="CB3622" i="1" s="1"/>
  <c r="CA2008" i="1"/>
  <c r="CB2008" i="1" s="1"/>
  <c r="CA3756" i="1"/>
  <c r="CB3756" i="1" s="1"/>
  <c r="BW2806" i="1"/>
  <c r="CA2806" i="1" s="1"/>
  <c r="CB2806" i="1" s="1"/>
  <c r="CA2780" i="1"/>
  <c r="CB2780" i="1" s="1"/>
  <c r="BX1117" i="1"/>
  <c r="BX1125" i="1" s="1"/>
  <c r="CA1386" i="1"/>
  <c r="CB1386" i="1" s="1"/>
  <c r="CA644" i="1"/>
  <c r="CB644" i="1" s="1"/>
  <c r="BV1084" i="1"/>
  <c r="BW2277" i="1"/>
  <c r="CA2277" i="1" s="1"/>
  <c r="CB2277" i="1" s="1"/>
  <c r="CA2698" i="1"/>
  <c r="CB2698" i="1" s="1"/>
  <c r="CA1802" i="1"/>
  <c r="CB1802" i="1" s="1"/>
  <c r="BU1615" i="1"/>
  <c r="BU1645" i="1" s="1"/>
  <c r="BT169" i="1"/>
  <c r="BT173" i="1" s="1"/>
  <c r="BT174" i="1" s="1"/>
  <c r="CA286" i="1"/>
  <c r="CB286" i="1" s="1"/>
  <c r="CA2860" i="1"/>
  <c r="CB2860" i="1" s="1"/>
  <c r="CA2978" i="1"/>
  <c r="CB2978" i="1" s="1"/>
  <c r="BW4310" i="1"/>
  <c r="CA4310" i="1" s="1"/>
  <c r="CB4310" i="1" s="1"/>
  <c r="BW4147" i="1"/>
  <c r="CA4147" i="1" s="1"/>
  <c r="CB4147" i="1" s="1"/>
  <c r="CA3696" i="1"/>
  <c r="CB3696" i="1" s="1"/>
  <c r="CA3757" i="1"/>
  <c r="CB3757" i="1" s="1"/>
  <c r="CA3427" i="1"/>
  <c r="CB3427" i="1" s="1"/>
  <c r="BW3300" i="1"/>
  <c r="CA3300" i="1" s="1"/>
  <c r="CB3300" i="1" s="1"/>
  <c r="BW3083" i="1"/>
  <c r="CA3083" i="1" s="1"/>
  <c r="CB3083" i="1" s="1"/>
  <c r="CA3026" i="1"/>
  <c r="CB3026" i="1" s="1"/>
  <c r="BW3271" i="1"/>
  <c r="CA3271" i="1" s="1"/>
  <c r="CB3271" i="1" s="1"/>
  <c r="CA128" i="1"/>
  <c r="CB128" i="1" s="1"/>
  <c r="CA4038" i="1"/>
  <c r="CB4038" i="1" s="1"/>
  <c r="CA3432" i="1"/>
  <c r="CB3432" i="1" s="1"/>
  <c r="CA3614" i="1"/>
  <c r="CB3614" i="1" s="1"/>
  <c r="BU792" i="1"/>
  <c r="BU801" i="1" s="1"/>
  <c r="BT965" i="1"/>
  <c r="BT974" i="1" s="1"/>
  <c r="CA811" i="1"/>
  <c r="CB811" i="1" s="1"/>
  <c r="CA1841" i="1"/>
  <c r="CB1841" i="1" s="1"/>
  <c r="CA2900" i="1"/>
  <c r="CB2900" i="1" s="1"/>
  <c r="CA343" i="1"/>
  <c r="CB343" i="1" s="1"/>
  <c r="BT865" i="1"/>
  <c r="BT869" i="1" s="1"/>
  <c r="BT870" i="1" s="1"/>
  <c r="CA2901" i="1"/>
  <c r="CB2901" i="1" s="1"/>
  <c r="CA1842" i="1"/>
  <c r="CB1842" i="1" s="1"/>
  <c r="BT81" i="1"/>
  <c r="BT77" i="1"/>
  <c r="BT78" i="1" s="1"/>
  <c r="BX267" i="1"/>
  <c r="BX263" i="1"/>
  <c r="BX264" i="1" s="1"/>
  <c r="CA844" i="1"/>
  <c r="CB844" i="1" s="1"/>
  <c r="BW540" i="1"/>
  <c r="CA540" i="1" s="1"/>
  <c r="CB540" i="1" s="1"/>
  <c r="CA252" i="1"/>
  <c r="CB252" i="1" s="1"/>
  <c r="CA3881" i="1"/>
  <c r="CB3881" i="1" s="1"/>
  <c r="BV3519" i="1"/>
  <c r="BV3523" i="1" s="1"/>
  <c r="CA3798" i="1"/>
  <c r="CB3798" i="1" s="1"/>
  <c r="BU865" i="1"/>
  <c r="BU873" i="1" s="1"/>
  <c r="CA913" i="1"/>
  <c r="CB913" i="1" s="1"/>
  <c r="CA455" i="1"/>
  <c r="CB455" i="1" s="1"/>
  <c r="BW1512" i="1"/>
  <c r="CA1512" i="1" s="1"/>
  <c r="CB1512" i="1" s="1"/>
  <c r="CA4285" i="1"/>
  <c r="CB4285" i="1" s="1"/>
  <c r="CB3921" i="1"/>
  <c r="CA3679" i="1"/>
  <c r="CB3679" i="1" s="1"/>
  <c r="BW3693" i="1"/>
  <c r="CA3693" i="1" s="1"/>
  <c r="BV1599" i="1"/>
  <c r="BV1609" i="1" s="1"/>
  <c r="BW777" i="1"/>
  <c r="BW776" i="1" s="1"/>
  <c r="CA776" i="1" s="1"/>
  <c r="CB776" i="1" s="1"/>
  <c r="CA884" i="1"/>
  <c r="CB884" i="1" s="1"/>
  <c r="BX632" i="1"/>
  <c r="BX633" i="1" s="1"/>
  <c r="BW624" i="1"/>
  <c r="CA624" i="1" s="1"/>
  <c r="CB624" i="1" s="1"/>
  <c r="CA199" i="1"/>
  <c r="CB199" i="1" s="1"/>
  <c r="BX81" i="1"/>
  <c r="CA2649" i="1"/>
  <c r="CB2649" i="1" s="1"/>
  <c r="BV1037" i="1"/>
  <c r="BV1041" i="1" s="1"/>
  <c r="BW855" i="1"/>
  <c r="BW854" i="1" s="1"/>
  <c r="CA854" i="1" s="1"/>
  <c r="CB854" i="1" s="1"/>
  <c r="CA4465" i="1"/>
  <c r="CB4465" i="1" s="1"/>
  <c r="BU1970" i="1"/>
  <c r="BU1974" i="1" s="1"/>
  <c r="CA1531" i="1"/>
  <c r="CB1531" i="1" s="1"/>
  <c r="CB877" i="1"/>
  <c r="BV3571" i="1"/>
  <c r="BV3600" i="1" s="1"/>
  <c r="CA1763" i="1"/>
  <c r="CB1763" i="1" s="1"/>
  <c r="BW1160" i="1"/>
  <c r="BW1159" i="1" s="1"/>
  <c r="CA1159" i="1" s="1"/>
  <c r="CB1159" i="1" s="1"/>
  <c r="CA37" i="1"/>
  <c r="CB37" i="1" s="1"/>
  <c r="CA1942" i="1"/>
  <c r="CB1942" i="1" s="1"/>
  <c r="BW4300" i="1"/>
  <c r="CA4300" i="1" s="1"/>
  <c r="CB4300" i="1" s="1"/>
  <c r="BW4081" i="1"/>
  <c r="CA4081" i="1" s="1"/>
  <c r="CB4081" i="1" s="1"/>
  <c r="BU2866" i="1"/>
  <c r="BU2870" i="1" s="1"/>
  <c r="BW2145" i="1"/>
  <c r="CA2145" i="1" s="1"/>
  <c r="CB2145" i="1" s="1"/>
  <c r="CA1513" i="1"/>
  <c r="CB1513" i="1" s="1"/>
  <c r="CA1340" i="1"/>
  <c r="CB1340" i="1" s="1"/>
  <c r="CA1366" i="1"/>
  <c r="CB1366" i="1" s="1"/>
  <c r="CA2880" i="1"/>
  <c r="CB2880" i="1" s="1"/>
  <c r="CA2567" i="1"/>
  <c r="CB2567" i="1" s="1"/>
  <c r="BV1615" i="1"/>
  <c r="BV1645" i="1" s="1"/>
  <c r="BV1653" i="1" s="1"/>
  <c r="BW312" i="1"/>
  <c r="BW1844" i="1"/>
  <c r="CA1844" i="1" s="1"/>
  <c r="CB1844" i="1" s="1"/>
  <c r="CA1845" i="1"/>
  <c r="CB1845" i="1" s="1"/>
  <c r="CA3184" i="1"/>
  <c r="CB3184" i="1" s="1"/>
  <c r="BW4504" i="1"/>
  <c r="CA4504" i="1" s="1"/>
  <c r="CB4504" i="1" s="1"/>
  <c r="BV4248" i="1"/>
  <c r="BV4252" i="1" s="1"/>
  <c r="CA3793" i="1"/>
  <c r="CB3793" i="1" s="1"/>
  <c r="CA3231" i="1"/>
  <c r="CB3231" i="1" s="1"/>
  <c r="BW2959" i="1"/>
  <c r="CA2959" i="1" s="1"/>
  <c r="CB2959" i="1" s="1"/>
  <c r="CA2962" i="1"/>
  <c r="CB2962" i="1" s="1"/>
  <c r="BW2847" i="1"/>
  <c r="CA2847" i="1" s="1"/>
  <c r="CB2847" i="1" s="1"/>
  <c r="CA2778" i="1"/>
  <c r="CB2778" i="1" s="1"/>
  <c r="CA1561" i="1"/>
  <c r="CB1561" i="1" s="1"/>
  <c r="CB1637" i="1"/>
  <c r="CA1456" i="1"/>
  <c r="CB1456" i="1" s="1"/>
  <c r="CA3452" i="1"/>
  <c r="CB3452" i="1" s="1"/>
  <c r="BW2318" i="1"/>
  <c r="CA2318" i="1" s="1"/>
  <c r="CB2318" i="1" s="1"/>
  <c r="CA1683" i="1"/>
  <c r="CB1683" i="1" s="1"/>
  <c r="BW1565" i="1"/>
  <c r="BW1564" i="1" s="1"/>
  <c r="CA1564" i="1" s="1"/>
  <c r="CB1564" i="1" s="1"/>
  <c r="CB1133" i="1"/>
  <c r="CA137" i="1"/>
  <c r="CB137" i="1" s="1"/>
  <c r="BT1336" i="1"/>
  <c r="BT1334" i="1"/>
  <c r="BT1335" i="1" s="1"/>
  <c r="CA3541" i="1"/>
  <c r="CB3541" i="1" s="1"/>
  <c r="BW3530" i="1"/>
  <c r="BW3560" i="1" s="1"/>
  <c r="BW3564" i="1" s="1"/>
  <c r="BW3565" i="1" s="1"/>
  <c r="BT1615" i="1"/>
  <c r="BT1645" i="1" s="1"/>
  <c r="BX212" i="1"/>
  <c r="BX208" i="1"/>
  <c r="BX209" i="1" s="1"/>
  <c r="CA1394" i="1"/>
  <c r="CB1394" i="1" s="1"/>
  <c r="BW940" i="1"/>
  <c r="BX301" i="1"/>
  <c r="BX302" i="1" s="1"/>
  <c r="BT263" i="1"/>
  <c r="BT264" i="1" s="1"/>
  <c r="BW4407" i="1"/>
  <c r="CA4407" i="1" s="1"/>
  <c r="CB4407" i="1" s="1"/>
  <c r="CA4408" i="1"/>
  <c r="CB4408" i="1" s="1"/>
  <c r="CA3549" i="1"/>
  <c r="CB3549" i="1" s="1"/>
  <c r="CA3267" i="1"/>
  <c r="CB3267" i="1" s="1"/>
  <c r="BW3259" i="1"/>
  <c r="CA3259" i="1" s="1"/>
  <c r="CB3259" i="1" s="1"/>
  <c r="CA3467" i="1"/>
  <c r="CB3467" i="1" s="1"/>
  <c r="BW3011" i="1"/>
  <c r="CA3011" i="1" s="1"/>
  <c r="CB3011" i="1" s="1"/>
  <c r="BW2549" i="1"/>
  <c r="CA3882" i="1"/>
  <c r="CB3882" i="1" s="1"/>
  <c r="CA2592" i="1"/>
  <c r="CB2592" i="1" s="1"/>
  <c r="CA3027" i="1"/>
  <c r="CB3027" i="1" s="1"/>
  <c r="BW2480" i="1"/>
  <c r="CA2480" i="1" s="1"/>
  <c r="CB2480" i="1" s="1"/>
  <c r="CA1135" i="1"/>
  <c r="CB1135" i="1" s="1"/>
  <c r="CA332" i="1"/>
  <c r="CB332" i="1" s="1"/>
  <c r="CA2839" i="1"/>
  <c r="CB2839" i="1" s="1"/>
  <c r="CA2041" i="1"/>
  <c r="CB2041" i="1" s="1"/>
  <c r="BW982" i="1"/>
  <c r="CA982" i="1" s="1"/>
  <c r="CA4245" i="1"/>
  <c r="CB4245" i="1" s="1"/>
  <c r="BW4350" i="1"/>
  <c r="CA4350" i="1" s="1"/>
  <c r="CB4350" i="1" s="1"/>
  <c r="BW4281" i="1"/>
  <c r="CA4281" i="1" s="1"/>
  <c r="CB4281" i="1" s="1"/>
  <c r="BW3290" i="1"/>
  <c r="CA3127" i="1"/>
  <c r="CB3127" i="1" s="1"/>
  <c r="CA2740" i="1"/>
  <c r="CB2740" i="1" s="1"/>
  <c r="BW2022" i="1"/>
  <c r="CA2022" i="1" s="1"/>
  <c r="CB2022" i="1" s="1"/>
  <c r="BW1884" i="1"/>
  <c r="CA1884" i="1" s="1"/>
  <c r="CB1884" i="1" s="1"/>
  <c r="CA761" i="1"/>
  <c r="CB761" i="1" s="1"/>
  <c r="CB849" i="1"/>
  <c r="BW485" i="1"/>
  <c r="CA485" i="1" s="1"/>
  <c r="CB485" i="1" s="1"/>
  <c r="BW3998" i="1"/>
  <c r="CA3998" i="1" s="1"/>
  <c r="CB3998" i="1" s="1"/>
  <c r="CA3999" i="1"/>
  <c r="CB3999" i="1" s="1"/>
  <c r="CA4242" i="1"/>
  <c r="CB4242" i="1" s="1"/>
  <c r="CA3531" i="1"/>
  <c r="CB3531" i="1" s="1"/>
  <c r="BW3490" i="1"/>
  <c r="CA4079" i="1"/>
  <c r="CB4079" i="1" s="1"/>
  <c r="BW2653" i="1"/>
  <c r="CA2653" i="1" s="1"/>
  <c r="CB2653" i="1" s="1"/>
  <c r="CA2654" i="1"/>
  <c r="CB2654" i="1" s="1"/>
  <c r="BV2877" i="1"/>
  <c r="CA2575" i="1"/>
  <c r="CB2575" i="1" s="1"/>
  <c r="CA2699" i="1"/>
  <c r="CB2699" i="1" s="1"/>
  <c r="BW2672" i="1"/>
  <c r="CA2674" i="1"/>
  <c r="CB2674" i="1" s="1"/>
  <c r="CA1862" i="1"/>
  <c r="CB1862" i="1" s="1"/>
  <c r="BW1860" i="1"/>
  <c r="CA1624" i="1"/>
  <c r="CB1624" i="1" s="1"/>
  <c r="BW1254" i="1"/>
  <c r="CA1255" i="1"/>
  <c r="CB1255" i="1" s="1"/>
  <c r="CA1625" i="1"/>
  <c r="CB1625" i="1" s="1"/>
  <c r="BW2631" i="1"/>
  <c r="CA1925" i="1"/>
  <c r="CB1925" i="1" s="1"/>
  <c r="CA3460" i="1"/>
  <c r="CB3460" i="1" s="1"/>
  <c r="BW470" i="1"/>
  <c r="CA471" i="1"/>
  <c r="CB471" i="1" s="1"/>
  <c r="BW3582" i="1"/>
  <c r="CA3582" i="1" s="1"/>
  <c r="CB3582" i="1" s="1"/>
  <c r="CA4489" i="1"/>
  <c r="CB4489" i="1" s="1"/>
  <c r="CA4342" i="1"/>
  <c r="CB4342" i="1" s="1"/>
  <c r="BW4219" i="1"/>
  <c r="CA4219" i="1" s="1"/>
  <c r="CB4219" i="1" s="1"/>
  <c r="CB3431" i="1"/>
  <c r="CB2087" i="1"/>
  <c r="CA1421" i="1"/>
  <c r="CB1421" i="1" s="1"/>
  <c r="BW606" i="1"/>
  <c r="CA606" i="1" s="1"/>
  <c r="CB606" i="1" s="1"/>
  <c r="BW231" i="1"/>
  <c r="BV88" i="1"/>
  <c r="BV116" i="1" s="1"/>
  <c r="BV124" i="1" s="1"/>
  <c r="CA4445" i="1"/>
  <c r="CA4078" i="1"/>
  <c r="CB4078" i="1" s="1"/>
  <c r="BW1195" i="1"/>
  <c r="CA1197" i="1"/>
  <c r="CB1197" i="1" s="1"/>
  <c r="CA1924" i="1"/>
  <c r="CB1924" i="1" s="1"/>
  <c r="BW3958" i="1"/>
  <c r="CA3958" i="1" s="1"/>
  <c r="CB3958" i="1" s="1"/>
  <c r="CA3959" i="1"/>
  <c r="CB3959" i="1" s="1"/>
  <c r="BW3816" i="1"/>
  <c r="CA3816" i="1" s="1"/>
  <c r="CB3816" i="1" s="1"/>
  <c r="CA3718" i="1"/>
  <c r="CB3718" i="1" s="1"/>
  <c r="BW3378" i="1"/>
  <c r="CA3378" i="1" s="1"/>
  <c r="CB3378" i="1" s="1"/>
  <c r="CA3637" i="1"/>
  <c r="CB3637" i="1" s="1"/>
  <c r="CA3024" i="1"/>
  <c r="CB3024" i="1" s="1"/>
  <c r="CA2781" i="1"/>
  <c r="CB2781" i="1" s="1"/>
  <c r="BW2359" i="1"/>
  <c r="CA2359" i="1" s="1"/>
  <c r="CB2359" i="1" s="1"/>
  <c r="BW1751" i="1"/>
  <c r="CA3979" i="1"/>
  <c r="CB3979" i="1" s="1"/>
  <c r="BW3977" i="1"/>
  <c r="CA3977" i="1" s="1"/>
  <c r="CB3977" i="1" s="1"/>
  <c r="CA3716" i="1"/>
  <c r="CB3716" i="1" s="1"/>
  <c r="CA3634" i="1"/>
  <c r="CB3634" i="1" s="1"/>
  <c r="CA2393" i="1"/>
  <c r="CB2393" i="1" s="1"/>
  <c r="BW2391" i="1"/>
  <c r="CA2391" i="1" s="1"/>
  <c r="CB2391" i="1" s="1"/>
  <c r="BW1618" i="1"/>
  <c r="BW1616" i="1" s="1"/>
  <c r="CA1616" i="1" s="1"/>
  <c r="CB1616" i="1" s="1"/>
  <c r="CA3350" i="1"/>
  <c r="CB3350" i="1" s="1"/>
  <c r="CA1743" i="1"/>
  <c r="CB1743" i="1" s="1"/>
  <c r="CA185" i="1"/>
  <c r="CB185" i="1" s="1"/>
  <c r="BW734" i="1"/>
  <c r="CA202" i="1"/>
  <c r="CB202" i="1" s="1"/>
  <c r="CA194" i="1"/>
  <c r="CB194" i="1" s="1"/>
  <c r="BW192" i="1"/>
  <c r="CA192" i="1" s="1"/>
  <c r="CB192" i="1" s="1"/>
  <c r="BV445" i="1"/>
  <c r="BV4451" i="1"/>
  <c r="BV4455" i="1" s="1"/>
  <c r="BW2695" i="1"/>
  <c r="CA2695" i="1" s="1"/>
  <c r="CB2695" i="1" s="1"/>
  <c r="CA2696" i="1"/>
  <c r="CB2696" i="1" s="1"/>
  <c r="CB3596" i="1"/>
  <c r="CA4383" i="1"/>
  <c r="CB4383" i="1" s="1"/>
  <c r="BW4017" i="1"/>
  <c r="CA4017" i="1" s="1"/>
  <c r="CB4017" i="1" s="1"/>
  <c r="CA3711" i="1"/>
  <c r="CB3711" i="1" s="1"/>
  <c r="BW3663" i="1"/>
  <c r="CA3663" i="1" s="1"/>
  <c r="CB3663" i="1" s="1"/>
  <c r="CA3715" i="1"/>
  <c r="CB3715" i="1" s="1"/>
  <c r="BW3368" i="1"/>
  <c r="CA3368" i="1" s="1"/>
  <c r="CB3368" i="1" s="1"/>
  <c r="CA3192" i="1"/>
  <c r="CB3192" i="1" s="1"/>
  <c r="CA3107" i="1"/>
  <c r="CB3107" i="1" s="1"/>
  <c r="CA3638" i="1"/>
  <c r="CB3638" i="1" s="1"/>
  <c r="CA2862" i="1"/>
  <c r="CB2862" i="1" s="1"/>
  <c r="CA2983" i="1"/>
  <c r="CB2983" i="1" s="1"/>
  <c r="BW2724" i="1"/>
  <c r="BV2825" i="1"/>
  <c r="BV2829" i="1" s="1"/>
  <c r="BW1950" i="1"/>
  <c r="CA1950" i="1" s="1"/>
  <c r="CB1950" i="1" s="1"/>
  <c r="BW1221" i="1"/>
  <c r="BW1220" i="1" s="1"/>
  <c r="BW1056" i="1"/>
  <c r="CA1056" i="1" s="1"/>
  <c r="CB1056" i="1" s="1"/>
  <c r="BW1023" i="1"/>
  <c r="CA1023" i="1" s="1"/>
  <c r="BW1374" i="1"/>
  <c r="BW1373" i="1" s="1"/>
  <c r="BW4027" i="1"/>
  <c r="CA4027" i="1" s="1"/>
  <c r="CB4027" i="1" s="1"/>
  <c r="CA3597" i="1"/>
  <c r="CB3597" i="1" s="1"/>
  <c r="CA3574" i="1"/>
  <c r="CB3574" i="1" s="1"/>
  <c r="BW2736" i="1"/>
  <c r="CA2736" i="1" s="1"/>
  <c r="CB2736" i="1" s="1"/>
  <c r="CA2737" i="1"/>
  <c r="CB2737" i="1" s="1"/>
  <c r="CA3553" i="1"/>
  <c r="CB3553" i="1" s="1"/>
  <c r="CA3635" i="1"/>
  <c r="CB3635" i="1" s="1"/>
  <c r="CA2088" i="1"/>
  <c r="CB2088" i="1" s="1"/>
  <c r="CA3349" i="1"/>
  <c r="CB3349" i="1" s="1"/>
  <c r="CA1566" i="1"/>
  <c r="BW1205" i="1"/>
  <c r="CA1205" i="1" s="1"/>
  <c r="CB1205" i="1" s="1"/>
  <c r="CA342" i="1"/>
  <c r="CB342" i="1" s="1"/>
  <c r="CA4340" i="1"/>
  <c r="CB4340" i="1" s="1"/>
  <c r="CA4381" i="1"/>
  <c r="CB4381" i="1" s="1"/>
  <c r="BU2825" i="1"/>
  <c r="BT634" i="1"/>
  <c r="BT632" i="1"/>
  <c r="BT633" i="1" s="1"/>
  <c r="BU4534" i="1"/>
  <c r="BV4462" i="1"/>
  <c r="CA4463" i="1"/>
  <c r="CB4463" i="1" s="1"/>
  <c r="BV4411" i="1"/>
  <c r="BW3856" i="1"/>
  <c r="CA4203" i="1"/>
  <c r="CB4203" i="1" s="1"/>
  <c r="BV4009" i="1"/>
  <c r="BV3848" i="1"/>
  <c r="BV3560" i="1"/>
  <c r="BU3327" i="1"/>
  <c r="CA3435" i="1"/>
  <c r="CB3435" i="1" s="1"/>
  <c r="BU4422" i="1"/>
  <c r="CA4204" i="1"/>
  <c r="CB4204" i="1" s="1"/>
  <c r="CA4178" i="1"/>
  <c r="CB4178" i="1" s="1"/>
  <c r="BV4177" i="1"/>
  <c r="CA3919" i="1"/>
  <c r="CB3919" i="1" s="1"/>
  <c r="BW3918" i="1"/>
  <c r="CA3918" i="1" s="1"/>
  <c r="CB3918" i="1" s="1"/>
  <c r="BU3896" i="1"/>
  <c r="BU3767" i="1"/>
  <c r="BW3393" i="1"/>
  <c r="CA3393" i="1" s="1"/>
  <c r="CB3393" i="1" s="1"/>
  <c r="CA3394" i="1"/>
  <c r="CB3394" i="1" s="1"/>
  <c r="BW3408" i="1"/>
  <c r="BW3438" i="1" s="1"/>
  <c r="BW3442" i="1" s="1"/>
  <c r="BW3443" i="1" s="1"/>
  <c r="CA3612" i="1"/>
  <c r="CB3612" i="1" s="1"/>
  <c r="BV3611" i="1"/>
  <c r="CA3411" i="1"/>
  <c r="CB3411" i="1" s="1"/>
  <c r="CA3151" i="1"/>
  <c r="CB3151" i="1" s="1"/>
  <c r="BV3199" i="1"/>
  <c r="CA4363" i="1"/>
  <c r="CB4363" i="1" s="1"/>
  <c r="BU4259" i="1"/>
  <c r="CA4321" i="1"/>
  <c r="CB4321" i="1" s="1"/>
  <c r="BV4369" i="1"/>
  <c r="BW4188" i="1"/>
  <c r="CA3914" i="1"/>
  <c r="CB3914" i="1" s="1"/>
  <c r="BW3907" i="1"/>
  <c r="CA3907" i="1" s="1"/>
  <c r="CB3907" i="1" s="1"/>
  <c r="BU4005" i="1"/>
  <c r="BW3937" i="1"/>
  <c r="CA3939" i="1"/>
  <c r="CB3939" i="1" s="1"/>
  <c r="BV4129" i="1"/>
  <c r="CA3777" i="1"/>
  <c r="CB3777" i="1" s="1"/>
  <c r="BV3885" i="1"/>
  <c r="BU3438" i="1"/>
  <c r="BU3560" i="1"/>
  <c r="CA3313" i="1"/>
  <c r="CB3313" i="1" s="1"/>
  <c r="BW3312" i="1"/>
  <c r="CA3312" i="1" s="1"/>
  <c r="CB3312" i="1" s="1"/>
  <c r="CA3702" i="1"/>
  <c r="CB3702" i="1" s="1"/>
  <c r="BU3206" i="1"/>
  <c r="CB3147" i="1"/>
  <c r="BU3519" i="1"/>
  <c r="BW3217" i="1"/>
  <c r="CA3217" i="1" s="1"/>
  <c r="CB3217" i="1" s="1"/>
  <c r="CA2945" i="1"/>
  <c r="CB2945" i="1" s="1"/>
  <c r="BW3249" i="1"/>
  <c r="CA3143" i="1"/>
  <c r="CB3143" i="1" s="1"/>
  <c r="CA2982" i="1"/>
  <c r="CB2982" i="1" s="1"/>
  <c r="CA2921" i="1"/>
  <c r="CB2921" i="1" s="1"/>
  <c r="BW2765" i="1"/>
  <c r="CA2765" i="1" s="1"/>
  <c r="CB2765" i="1" s="1"/>
  <c r="BU2428" i="1"/>
  <c r="BU2508" i="1"/>
  <c r="BV2784" i="1"/>
  <c r="BV2665" i="1"/>
  <c r="BW2509" i="1"/>
  <c r="BW2401" i="1"/>
  <c r="BU1981" i="1"/>
  <c r="BW2196" i="1"/>
  <c r="CA2196" i="1" s="1"/>
  <c r="CB2196" i="1" s="1"/>
  <c r="BU2417" i="1"/>
  <c r="BW2155" i="1"/>
  <c r="CA2155" i="1" s="1"/>
  <c r="CB2155" i="1" s="1"/>
  <c r="BW2113" i="1"/>
  <c r="CA2113" i="1" s="1"/>
  <c r="CB2113" i="1" s="1"/>
  <c r="CA2308" i="1"/>
  <c r="CB2308" i="1" s="1"/>
  <c r="CA2188" i="1"/>
  <c r="CB2188" i="1" s="1"/>
  <c r="BW2186" i="1"/>
  <c r="CA2105" i="1"/>
  <c r="CB2105" i="1" s="1"/>
  <c r="BW2103" i="1"/>
  <c r="BU2051" i="1"/>
  <c r="BV2133" i="1"/>
  <c r="BV1773" i="1"/>
  <c r="CA1035" i="1"/>
  <c r="BV1974" i="1"/>
  <c r="BV2179" i="1"/>
  <c r="BT1180" i="1"/>
  <c r="BT1181" i="1" s="1"/>
  <c r="BT1184" i="1"/>
  <c r="CA669" i="1"/>
  <c r="CB669" i="1" s="1"/>
  <c r="BV674" i="1"/>
  <c r="BW727" i="1"/>
  <c r="CA727" i="1" s="1"/>
  <c r="CB727" i="1" s="1"/>
  <c r="BW550" i="1"/>
  <c r="BU445" i="1"/>
  <c r="BU473" i="1" s="1"/>
  <c r="CA341" i="1"/>
  <c r="CB341" i="1" s="1"/>
  <c r="BV965" i="1"/>
  <c r="CA518" i="1"/>
  <c r="CB518" i="1" s="1"/>
  <c r="BW512" i="1"/>
  <c r="BW144" i="1"/>
  <c r="BU45" i="1"/>
  <c r="BU43" i="1"/>
  <c r="BW241" i="1"/>
  <c r="CA241" i="1" s="1"/>
  <c r="CA114" i="1"/>
  <c r="CB114" i="1" s="1"/>
  <c r="CA68" i="1"/>
  <c r="CB68" i="1" s="1"/>
  <c r="BX434" i="1"/>
  <c r="BX435" i="1" s="1"/>
  <c r="BX438" i="1"/>
  <c r="BW51" i="1"/>
  <c r="CA51" i="1" s="1"/>
  <c r="CB51" i="1" s="1"/>
  <c r="CA3899" i="1"/>
  <c r="CB3899" i="1" s="1"/>
  <c r="BW3897" i="1"/>
  <c r="BW3774" i="1"/>
  <c r="BW3804" i="1" s="1"/>
  <c r="BW3808" i="1" s="1"/>
  <c r="BW3809" i="1" s="1"/>
  <c r="BU3885" i="1"/>
  <c r="BU3936" i="1"/>
  <c r="BV3478" i="1"/>
  <c r="BU3686" i="1"/>
  <c r="CA3275" i="1"/>
  <c r="CB3275" i="1" s="1"/>
  <c r="BW3274" i="1"/>
  <c r="CA3274" i="1" s="1"/>
  <c r="CB3274" i="1" s="1"/>
  <c r="BV3283" i="1"/>
  <c r="BV3158" i="1"/>
  <c r="BV3113" i="1"/>
  <c r="BV2989" i="1"/>
  <c r="BW2821" i="1"/>
  <c r="CA2821" i="1" s="1"/>
  <c r="CB2821" i="1" s="1"/>
  <c r="CA2822" i="1"/>
  <c r="CB2822" i="1" s="1"/>
  <c r="BW2656" i="1"/>
  <c r="CA2657" i="1"/>
  <c r="CB2657" i="1" s="1"/>
  <c r="BV2619" i="1"/>
  <c r="BU2497" i="1"/>
  <c r="BU2623" i="1"/>
  <c r="CA1984" i="1"/>
  <c r="CB1984" i="1" s="1"/>
  <c r="BW1982" i="1"/>
  <c r="BU1892" i="1"/>
  <c r="BV1373" i="1"/>
  <c r="BU1693" i="1"/>
  <c r="BV1928" i="1"/>
  <c r="BU2179" i="1"/>
  <c r="BU1729" i="1"/>
  <c r="BV1892" i="1"/>
  <c r="BU1599" i="1"/>
  <c r="BU1299" i="1"/>
  <c r="BU911" i="1"/>
  <c r="BV757" i="1"/>
  <c r="BU438" i="1"/>
  <c r="BU434" i="1"/>
  <c r="BU219" i="1"/>
  <c r="CB220" i="1"/>
  <c r="BT723" i="1"/>
  <c r="BT721" i="1"/>
  <c r="BT722" i="1" s="1"/>
  <c r="BW376" i="1"/>
  <c r="CA376" i="1" s="1"/>
  <c r="CB376" i="1" s="1"/>
  <c r="CA71" i="1"/>
  <c r="CB71" i="1" s="1"/>
  <c r="BW70" i="1"/>
  <c r="CA504" i="1"/>
  <c r="CB504" i="1" s="1"/>
  <c r="CB388" i="1"/>
  <c r="BV219" i="1"/>
  <c r="CA220" i="1"/>
  <c r="CA36" i="1"/>
  <c r="CB36" i="1" s="1"/>
  <c r="BV39" i="1"/>
  <c r="BT212" i="1"/>
  <c r="BT208" i="1"/>
  <c r="BT209" i="1" s="1"/>
  <c r="BT438" i="1"/>
  <c r="BT434" i="1"/>
  <c r="BT435" i="1" s="1"/>
  <c r="BT45" i="1"/>
  <c r="BT43" i="1"/>
  <c r="BT44" i="1" s="1"/>
  <c r="BU4374" i="1"/>
  <c r="BV3930" i="1"/>
  <c r="BV4166" i="1"/>
  <c r="BU4129" i="1"/>
  <c r="CA3719" i="1"/>
  <c r="CB3719" i="1" s="1"/>
  <c r="BU3693" i="1"/>
  <c r="CB3694" i="1"/>
  <c r="BU3449" i="1"/>
  <c r="BV3438" i="1"/>
  <c r="CA3800" i="1"/>
  <c r="CB3800" i="1" s="1"/>
  <c r="CA3110" i="1"/>
  <c r="CB3110" i="1" s="1"/>
  <c r="BW3109" i="1"/>
  <c r="CA3109" i="1" s="1"/>
  <c r="CB3109" i="1" s="1"/>
  <c r="CA3168" i="1"/>
  <c r="CB3168" i="1" s="1"/>
  <c r="CA3064" i="1"/>
  <c r="CB3064" i="1" s="1"/>
  <c r="BU3030" i="1"/>
  <c r="BV3402" i="1"/>
  <c r="CA3209" i="1"/>
  <c r="CB3209" i="1" s="1"/>
  <c r="CA2837" i="1"/>
  <c r="CB2837" i="1" s="1"/>
  <c r="BV2836" i="1"/>
  <c r="CA2970" i="1"/>
  <c r="CB2970" i="1" s="1"/>
  <c r="CA2798" i="1"/>
  <c r="CB2798" i="1" s="1"/>
  <c r="BW2796" i="1"/>
  <c r="BU2671" i="1"/>
  <c r="CA2455" i="1"/>
  <c r="CB2455" i="1" s="1"/>
  <c r="BW2454" i="1"/>
  <c r="CA2454" i="1" s="1"/>
  <c r="CB2454" i="1" s="1"/>
  <c r="BU2784" i="1"/>
  <c r="BV2300" i="1"/>
  <c r="BU2102" i="1"/>
  <c r="BV2417" i="1"/>
  <c r="CA2085" i="1"/>
  <c r="CB2085" i="1" s="1"/>
  <c r="BW2084" i="1"/>
  <c r="CA2084" i="1" s="1"/>
  <c r="CB2084" i="1" s="1"/>
  <c r="CA1964" i="1"/>
  <c r="CB1964" i="1" s="1"/>
  <c r="BW1963" i="1"/>
  <c r="CA1963" i="1" s="1"/>
  <c r="CB1963" i="1" s="1"/>
  <c r="BV2341" i="1"/>
  <c r="BW1607" i="1"/>
  <c r="CA1607" i="1" s="1"/>
  <c r="CB1607" i="1" s="1"/>
  <c r="BV1418" i="1"/>
  <c r="CA1419" i="1"/>
  <c r="CB1419" i="1" s="1"/>
  <c r="CA2023" i="1"/>
  <c r="CB2023" i="1" s="1"/>
  <c r="BU1253" i="1"/>
  <c r="BW2073" i="1"/>
  <c r="CA2073" i="1" s="1"/>
  <c r="CB2073" i="1" s="1"/>
  <c r="BU1928" i="1"/>
  <c r="BV1729" i="1"/>
  <c r="CA1349" i="1"/>
  <c r="CB1349" i="1" s="1"/>
  <c r="BW1290" i="1"/>
  <c r="CA1290" i="1" s="1"/>
  <c r="CB1290" i="1" s="1"/>
  <c r="CA1166" i="1"/>
  <c r="CB1166" i="1" s="1"/>
  <c r="BV1165" i="1"/>
  <c r="BU1808" i="1"/>
  <c r="BW1500" i="1"/>
  <c r="CA1500" i="1" s="1"/>
  <c r="CB1500" i="1" s="1"/>
  <c r="CA1286" i="1"/>
  <c r="CB1286" i="1" s="1"/>
  <c r="BW1418" i="1"/>
  <c r="BU1055" i="1"/>
  <c r="BU939" i="1"/>
  <c r="CA744" i="1"/>
  <c r="CB744" i="1" s="1"/>
  <c r="BV733" i="1"/>
  <c r="BU628" i="1"/>
  <c r="BX1184" i="1"/>
  <c r="BX1180" i="1"/>
  <c r="BX1181" i="1" s="1"/>
  <c r="BW367" i="1"/>
  <c r="CA369" i="1"/>
  <c r="CB369" i="1" s="1"/>
  <c r="BU1132" i="1"/>
  <c r="CA257" i="1"/>
  <c r="CB257" i="1" s="1"/>
  <c r="BW256" i="1"/>
  <c r="CA1093" i="1"/>
  <c r="BU491" i="1"/>
  <c r="CA183" i="1"/>
  <c r="CB183" i="1" s="1"/>
  <c r="BV182" i="1"/>
  <c r="CA106" i="1"/>
  <c r="BU204" i="1"/>
  <c r="BW11" i="1"/>
  <c r="BV549" i="1"/>
  <c r="BU274" i="1"/>
  <c r="BV3965" i="1"/>
  <c r="BU4380" i="1"/>
  <c r="CA4041" i="1"/>
  <c r="CB4041" i="1" s="1"/>
  <c r="BW4040" i="1"/>
  <c r="CA4040" i="1" s="1"/>
  <c r="CB4040" i="1" s="1"/>
  <c r="BW4229" i="1"/>
  <c r="CA4229" i="1" s="1"/>
  <c r="CB4229" i="1" s="1"/>
  <c r="BV4288" i="1"/>
  <c r="BV3722" i="1"/>
  <c r="BW3866" i="1"/>
  <c r="CA3866" i="1" s="1"/>
  <c r="CB3866" i="1" s="1"/>
  <c r="CA3874" i="1"/>
  <c r="CB3874" i="1" s="1"/>
  <c r="BU3808" i="1"/>
  <c r="CA3801" i="1"/>
  <c r="CB3801" i="1" s="1"/>
  <c r="CA3434" i="1"/>
  <c r="CB3434" i="1" s="1"/>
  <c r="BV3763" i="1"/>
  <c r="BU3278" i="1"/>
  <c r="CA3653" i="1"/>
  <c r="CB3653" i="1" s="1"/>
  <c r="BV3652" i="1"/>
  <c r="BW3165" i="1"/>
  <c r="CA3189" i="1"/>
  <c r="CB3189" i="1" s="1"/>
  <c r="BW3188" i="1"/>
  <c r="CA3188" i="1" s="1"/>
  <c r="CB3188" i="1" s="1"/>
  <c r="BV2948" i="1"/>
  <c r="BU2713" i="1"/>
  <c r="BU2911" i="1"/>
  <c r="CA2531" i="1"/>
  <c r="CB2531" i="1" s="1"/>
  <c r="BW2530" i="1"/>
  <c r="CA2530" i="1" s="1"/>
  <c r="CB2530" i="1" s="1"/>
  <c r="CA2447" i="1"/>
  <c r="CB2447" i="1" s="1"/>
  <c r="BW2439" i="1"/>
  <c r="CA2439" i="1" s="1"/>
  <c r="CB2439" i="1" s="1"/>
  <c r="CA2414" i="1"/>
  <c r="CB2414" i="1" s="1"/>
  <c r="BW2413" i="1"/>
  <c r="CA2413" i="1" s="1"/>
  <c r="CB2413" i="1" s="1"/>
  <c r="BV2578" i="1"/>
  <c r="BU2578" i="1"/>
  <c r="CA2349" i="1"/>
  <c r="CB2349" i="1" s="1"/>
  <c r="CA2249" i="1"/>
  <c r="CB2249" i="1" s="1"/>
  <c r="BW2248" i="1"/>
  <c r="CA2248" i="1" s="1"/>
  <c r="CB2248" i="1" s="1"/>
  <c r="BU2062" i="1"/>
  <c r="BV2096" i="1"/>
  <c r="BV2220" i="1"/>
  <c r="CA2048" i="1"/>
  <c r="CB2048" i="1" s="1"/>
  <c r="BW2047" i="1"/>
  <c r="CA2047" i="1" s="1"/>
  <c r="CB2047" i="1" s="1"/>
  <c r="BU1848" i="1"/>
  <c r="BV2051" i="1"/>
  <c r="CA1391" i="1"/>
  <c r="CB1391" i="1" s="1"/>
  <c r="BV1808" i="1"/>
  <c r="BV1848" i="1"/>
  <c r="BU511" i="1"/>
  <c r="BW1310" i="1"/>
  <c r="CA1310" i="1" s="1"/>
  <c r="CB1310" i="1" s="1"/>
  <c r="BV865" i="1"/>
  <c r="CA277" i="1"/>
  <c r="CB277" i="1" s="1"/>
  <c r="BX723" i="1"/>
  <c r="BX721" i="1"/>
  <c r="BX722" i="1" s="1"/>
  <c r="BV231" i="1"/>
  <c r="CA229" i="1"/>
  <c r="CA1094" i="1"/>
  <c r="CA538" i="1"/>
  <c r="CB538" i="1" s="1"/>
  <c r="CB242" i="1"/>
  <c r="BU241" i="1"/>
  <c r="CA98" i="1"/>
  <c r="CB98" i="1" s="1"/>
  <c r="BU351" i="1"/>
  <c r="BW4423" i="1"/>
  <c r="CA4425" i="1"/>
  <c r="CB4425" i="1" s="1"/>
  <c r="BW4137" i="1"/>
  <c r="CA4139" i="1"/>
  <c r="CB4139" i="1" s="1"/>
  <c r="CA4119" i="1"/>
  <c r="CB4119" i="1" s="1"/>
  <c r="BW4118" i="1"/>
  <c r="CA4118" i="1" s="1"/>
  <c r="CB4118" i="1" s="1"/>
  <c r="BU3844" i="1"/>
  <c r="BU3082" i="1"/>
  <c r="CA3655" i="1"/>
  <c r="CB3655" i="1" s="1"/>
  <c r="BU3600" i="1"/>
  <c r="CA3234" i="1"/>
  <c r="CB3234" i="1" s="1"/>
  <c r="BW3233" i="1"/>
  <c r="CA3233" i="1" s="1"/>
  <c r="CB3233" i="1" s="1"/>
  <c r="BU3071" i="1"/>
  <c r="BV3356" i="1"/>
  <c r="CA2863" i="1"/>
  <c r="CB2863" i="1" s="1"/>
  <c r="CA2919" i="1"/>
  <c r="CB2919" i="1" s="1"/>
  <c r="BV2748" i="1"/>
  <c r="CA2472" i="1"/>
  <c r="CB2472" i="1" s="1"/>
  <c r="BW2470" i="1"/>
  <c r="BU2630" i="1"/>
  <c r="BV2463" i="1"/>
  <c r="BU2220" i="1"/>
  <c r="BW2063" i="1"/>
  <c r="CA2065" i="1"/>
  <c r="CB2065" i="1" s="1"/>
  <c r="BV2501" i="1"/>
  <c r="CA2171" i="1"/>
  <c r="CB2171" i="1" s="1"/>
  <c r="BW2170" i="1"/>
  <c r="CA2170" i="1" s="1"/>
  <c r="CB2170" i="1" s="1"/>
  <c r="BU1773" i="1"/>
  <c r="BW1405" i="1"/>
  <c r="CA1405" i="1" s="1"/>
  <c r="CB1405" i="1" s="1"/>
  <c r="CA1402" i="1"/>
  <c r="CB1402" i="1" s="1"/>
  <c r="BV1336" i="1"/>
  <c r="BV1334" i="1"/>
  <c r="BV1437" i="1"/>
  <c r="CA1390" i="1"/>
  <c r="CB1390" i="1" s="1"/>
  <c r="BW1346" i="1"/>
  <c r="CA1701" i="1"/>
  <c r="CB1701" i="1" s="1"/>
  <c r="BW1700" i="1"/>
  <c r="BW1729" i="1" s="1"/>
  <c r="BW1733" i="1" s="1"/>
  <c r="BW1734" i="1" s="1"/>
  <c r="BV2011" i="1"/>
  <c r="BW1324" i="1"/>
  <c r="CA1325" i="1"/>
  <c r="CB1325" i="1" s="1"/>
  <c r="CA1019" i="1"/>
  <c r="BW1016" i="1"/>
  <c r="CA796" i="1"/>
  <c r="CB796" i="1" s="1"/>
  <c r="BW799" i="1"/>
  <c r="CA799" i="1" s="1"/>
  <c r="CB799" i="1" s="1"/>
  <c r="CA690" i="1"/>
  <c r="CB690" i="1" s="1"/>
  <c r="BW688" i="1"/>
  <c r="BV1282" i="1"/>
  <c r="CA275" i="1"/>
  <c r="CB275" i="1" s="1"/>
  <c r="BV274" i="1"/>
  <c r="BU366" i="1"/>
  <c r="BV312" i="1"/>
  <c r="CA323" i="1"/>
  <c r="CB323" i="1" s="1"/>
  <c r="CA621" i="1"/>
  <c r="CB621" i="1" s="1"/>
  <c r="BV628" i="1"/>
  <c r="BV173" i="1"/>
  <c r="CA113" i="1"/>
  <c r="CB113" i="1" s="1"/>
  <c r="BV430" i="1"/>
  <c r="CA4486" i="1"/>
  <c r="CB4486" i="1" s="1"/>
  <c r="BW4485" i="1"/>
  <c r="CA4485" i="1" s="1"/>
  <c r="CB4485" i="1" s="1"/>
  <c r="CA4325" i="1"/>
  <c r="CB4325" i="1" s="1"/>
  <c r="BU4055" i="1"/>
  <c r="BU4170" i="1"/>
  <c r="BU4253" i="1"/>
  <c r="BU4211" i="1"/>
  <c r="BU4016" i="1"/>
  <c r="CA3775" i="1"/>
  <c r="CB3775" i="1" s="1"/>
  <c r="BV3774" i="1"/>
  <c r="BU3402" i="1"/>
  <c r="BV4328" i="1"/>
  <c r="BU4333" i="1"/>
  <c r="BW4097" i="1"/>
  <c r="CB3067" i="1"/>
  <c r="BV3241" i="1"/>
  <c r="BW3052" i="1"/>
  <c r="CA3052" i="1" s="1"/>
  <c r="CB3052" i="1" s="1"/>
  <c r="BU2918" i="1"/>
  <c r="BV3030" i="1"/>
  <c r="BW3328" i="1"/>
  <c r="BW3124" i="1"/>
  <c r="CB2777" i="1"/>
  <c r="BV2702" i="1"/>
  <c r="BW2755" i="1"/>
  <c r="CA2757" i="1"/>
  <c r="CB2757" i="1" s="1"/>
  <c r="BV2542" i="1"/>
  <c r="CA2431" i="1"/>
  <c r="CB2431" i="1" s="1"/>
  <c r="BW2429" i="1"/>
  <c r="CA2005" i="1"/>
  <c r="CB2005" i="1" s="1"/>
  <c r="BW2004" i="1"/>
  <c r="CA2004" i="1" s="1"/>
  <c r="CB2004" i="1" s="1"/>
  <c r="BV2383" i="1"/>
  <c r="BV2255" i="1"/>
  <c r="BU2341" i="1"/>
  <c r="BU2255" i="1"/>
  <c r="CA2025" i="1"/>
  <c r="CB2025" i="1" s="1"/>
  <c r="BV1693" i="1"/>
  <c r="CA1444" i="1"/>
  <c r="CB1444" i="1" s="1"/>
  <c r="CA1393" i="1"/>
  <c r="CB1393" i="1" s="1"/>
  <c r="CA1347" i="1"/>
  <c r="CB1347" i="1" s="1"/>
  <c r="BV1346" i="1"/>
  <c r="CA1095" i="1"/>
  <c r="BW1635" i="1"/>
  <c r="CA1781" i="1"/>
  <c r="CB1781" i="1" s="1"/>
  <c r="BW1780" i="1"/>
  <c r="CA1382" i="1"/>
  <c r="CB1382" i="1" s="1"/>
  <c r="BU1084" i="1"/>
  <c r="CA1007" i="1"/>
  <c r="BW992" i="1"/>
  <c r="BV263" i="1"/>
  <c r="BV267" i="1"/>
  <c r="BX680" i="1"/>
  <c r="BX678" i="1"/>
  <c r="BX679" i="1" s="1"/>
  <c r="BU585" i="1"/>
  <c r="BV717" i="1"/>
  <c r="BT359" i="1"/>
  <c r="BT355" i="1"/>
  <c r="BT356" i="1" s="1"/>
  <c r="BU687" i="1"/>
  <c r="CA595" i="1"/>
  <c r="CB595" i="1" s="1"/>
  <c r="BW523" i="1"/>
  <c r="CA524" i="1"/>
  <c r="CB524" i="1" s="1"/>
  <c r="CA67" i="1"/>
  <c r="CB67" i="1" s="1"/>
  <c r="CA32" i="1"/>
  <c r="CB32" i="1" s="1"/>
  <c r="BW31" i="1"/>
  <c r="BX359" i="1"/>
  <c r="BX355" i="1"/>
  <c r="BX356" i="1" s="1"/>
  <c r="BX399" i="1"/>
  <c r="BX395" i="1"/>
  <c r="BX396" i="1" s="1"/>
  <c r="BU81" i="1"/>
  <c r="BU77" i="1"/>
  <c r="BT395" i="1"/>
  <c r="BT396" i="1" s="1"/>
  <c r="BT399" i="1"/>
  <c r="AD3654" i="1"/>
  <c r="AD2805" i="1"/>
  <c r="CA105" i="1" l="1"/>
  <c r="CB105" i="1" s="1"/>
  <c r="BW491" i="1"/>
  <c r="CA491" i="1" s="1"/>
  <c r="BW445" i="1"/>
  <c r="CA445" i="1" s="1"/>
  <c r="CB445" i="1" s="1"/>
  <c r="BV77" i="1"/>
  <c r="BV78" i="1" s="1"/>
  <c r="BT124" i="1"/>
  <c r="BT127" i="1" s="1"/>
  <c r="BW883" i="1"/>
  <c r="CA883" i="1" s="1"/>
  <c r="CB883" i="1" s="1"/>
  <c r="CA463" i="1"/>
  <c r="CB463" i="1" s="1"/>
  <c r="BV395" i="1"/>
  <c r="BV396" i="1" s="1"/>
  <c r="BW116" i="1"/>
  <c r="CA116" i="1" s="1"/>
  <c r="CB116" i="1" s="1"/>
  <c r="BX1041" i="1"/>
  <c r="BX1042" i="1" s="1"/>
  <c r="BT481" i="1"/>
  <c r="BW1819" i="1"/>
  <c r="BW1848" i="1" s="1"/>
  <c r="BW1852" i="1" s="1"/>
  <c r="BW1853" i="1" s="1"/>
  <c r="CA777" i="1"/>
  <c r="CB777" i="1" s="1"/>
  <c r="BW2836" i="1"/>
  <c r="BW2866" i="1" s="1"/>
  <c r="BW2870" i="1" s="1"/>
  <c r="BW2871" i="1" s="1"/>
  <c r="BV120" i="1"/>
  <c r="BV121" i="1" s="1"/>
  <c r="CA1549" i="1"/>
  <c r="CB1549" i="1" s="1"/>
  <c r="BX124" i="1"/>
  <c r="BX127" i="1" s="1"/>
  <c r="CA1098" i="1"/>
  <c r="CB1098" i="1" s="1"/>
  <c r="CA819" i="1"/>
  <c r="CB819" i="1" s="1"/>
  <c r="BW911" i="1"/>
  <c r="CA911" i="1" s="1"/>
  <c r="CB911" i="1" s="1"/>
  <c r="CA1143" i="1"/>
  <c r="CB1143" i="1" s="1"/>
  <c r="BW3571" i="1"/>
  <c r="BW3600" i="1" s="1"/>
  <c r="BW3604" i="1" s="1"/>
  <c r="BW3605" i="1" s="1"/>
  <c r="BW2918" i="1"/>
  <c r="BW2948" i="1" s="1"/>
  <c r="BW2952" i="1" s="1"/>
  <c r="BW2953" i="1" s="1"/>
  <c r="BT1339" i="1"/>
  <c r="BW4339" i="1"/>
  <c r="BW4369" i="1" s="1"/>
  <c r="BW4373" i="1" s="1"/>
  <c r="BW4374" i="1" s="1"/>
  <c r="BX873" i="1"/>
  <c r="BX876" i="1" s="1"/>
  <c r="BU678" i="1"/>
  <c r="BU679" i="1" s="1"/>
  <c r="BU869" i="1"/>
  <c r="BU870" i="1" s="1"/>
  <c r="BT1125" i="1"/>
  <c r="BT1187" i="1" s="1"/>
  <c r="BV1045" i="1"/>
  <c r="BX176" i="1"/>
  <c r="BW1176" i="1"/>
  <c r="BW1184" i="1" s="1"/>
  <c r="BT1045" i="1"/>
  <c r="BT1048" i="1" s="1"/>
  <c r="BW4299" i="1"/>
  <c r="BW4328" i="1" s="1"/>
  <c r="BW4332" i="1" s="1"/>
  <c r="BW4333" i="1" s="1"/>
  <c r="CA4391" i="1"/>
  <c r="CB4391" i="1" s="1"/>
  <c r="BW1899" i="1"/>
  <c r="BW1928" i="1" s="1"/>
  <c r="BW1932" i="1" s="1"/>
  <c r="BW1933" i="1" s="1"/>
  <c r="BW1808" i="1"/>
  <c r="BW1812" i="1" s="1"/>
  <c r="BW1813" i="1" s="1"/>
  <c r="BW1398" i="1"/>
  <c r="BW1408" i="1" s="1"/>
  <c r="BW1411" i="1" s="1"/>
  <c r="BU124" i="1"/>
  <c r="BU127" i="1" s="1"/>
  <c r="CA231" i="1"/>
  <c r="BW865" i="1"/>
  <c r="CA865" i="1" s="1"/>
  <c r="CB865" i="1" s="1"/>
  <c r="BU1037" i="1"/>
  <c r="BU1041" i="1" s="1"/>
  <c r="CB1041" i="1" s="1"/>
  <c r="CA1085" i="1"/>
  <c r="CB1085" i="1" s="1"/>
  <c r="BW2226" i="1"/>
  <c r="CA2226" i="1" s="1"/>
  <c r="CB2226" i="1" s="1"/>
  <c r="BW4259" i="1"/>
  <c r="BW4288" i="1" s="1"/>
  <c r="BW4292" i="1" s="1"/>
  <c r="BW4293" i="1" s="1"/>
  <c r="CA843" i="1"/>
  <c r="CB843" i="1" s="1"/>
  <c r="CA789" i="1"/>
  <c r="CB789" i="1" s="1"/>
  <c r="CA154" i="1"/>
  <c r="CB154" i="1" s="1"/>
  <c r="CA1084" i="1"/>
  <c r="CB1084" i="1" s="1"/>
  <c r="CA2888" i="1"/>
  <c r="CB2888" i="1" s="1"/>
  <c r="BW1640" i="1"/>
  <c r="CA1640" i="1" s="1"/>
  <c r="CB1640" i="1" s="1"/>
  <c r="CA1641" i="1"/>
  <c r="CB1641" i="1" s="1"/>
  <c r="CA2600" i="1"/>
  <c r="CB2600" i="1" s="1"/>
  <c r="BV792" i="1"/>
  <c r="BV801" i="1" s="1"/>
  <c r="BT484" i="1"/>
  <c r="BW4055" i="1"/>
  <c r="CA4055" i="1" s="1"/>
  <c r="CB4055" i="1" s="1"/>
  <c r="BW1022" i="1"/>
  <c r="CA1022" i="1" s="1"/>
  <c r="BW3289" i="1"/>
  <c r="BW3316" i="1" s="1"/>
  <c r="CA757" i="1"/>
  <c r="CB757" i="1" s="1"/>
  <c r="BX477" i="1"/>
  <c r="BX478" i="1" s="1"/>
  <c r="BW406" i="1"/>
  <c r="CA88" i="1"/>
  <c r="CB88" i="1" s="1"/>
  <c r="BW3815" i="1"/>
  <c r="CA3815" i="1" s="1"/>
  <c r="CB3815" i="1" s="1"/>
  <c r="CA758" i="1"/>
  <c r="CB758" i="1" s="1"/>
  <c r="BW4462" i="1"/>
  <c r="BW4492" i="1" s="1"/>
  <c r="BW4496" i="1" s="1"/>
  <c r="BW4497" i="1" s="1"/>
  <c r="BW1599" i="1"/>
  <c r="BW1609" i="1" s="1"/>
  <c r="CA1609" i="1" s="1"/>
  <c r="BW3733" i="1"/>
  <c r="BW3763" i="1" s="1"/>
  <c r="BW3767" i="1" s="1"/>
  <c r="BW3768" i="1" s="1"/>
  <c r="BT176" i="1"/>
  <c r="BX484" i="1"/>
  <c r="BW1055" i="1"/>
  <c r="CA1055" i="1" s="1"/>
  <c r="CB1055" i="1" s="1"/>
  <c r="BW641" i="1"/>
  <c r="BW1660" i="1"/>
  <c r="BW1689" i="1" s="1"/>
  <c r="BW3082" i="1"/>
  <c r="CA3082" i="1" s="1"/>
  <c r="CB3082" i="1" s="1"/>
  <c r="BX1649" i="1"/>
  <c r="BX1650" i="1" s="1"/>
  <c r="BV1649" i="1"/>
  <c r="BV1650" i="1" s="1"/>
  <c r="CA1221" i="1"/>
  <c r="CB1221" i="1" s="1"/>
  <c r="BX1048" i="1"/>
  <c r="BW351" i="1"/>
  <c r="BW3611" i="1"/>
  <c r="BW3641" i="1" s="1"/>
  <c r="BW3645" i="1" s="1"/>
  <c r="BW3646" i="1" s="1"/>
  <c r="BX1121" i="1"/>
  <c r="BX1122" i="1" s="1"/>
  <c r="BW301" i="1"/>
  <c r="BW302" i="1" s="1"/>
  <c r="CA923" i="1"/>
  <c r="CB923" i="1" s="1"/>
  <c r="BT873" i="1"/>
  <c r="BT876" i="1" s="1"/>
  <c r="BW4503" i="1"/>
  <c r="BW4534" i="1" s="1"/>
  <c r="CA4534" i="1" s="1"/>
  <c r="CB4534" i="1" s="1"/>
  <c r="CA312" i="1"/>
  <c r="CB312" i="1" s="1"/>
  <c r="CA1438" i="1"/>
  <c r="CB1438" i="1" s="1"/>
  <c r="BW1492" i="1"/>
  <c r="BW1502" i="1" s="1"/>
  <c r="BW1505" i="1" s="1"/>
  <c r="BV1117" i="1"/>
  <c r="BV1121" i="1" s="1"/>
  <c r="CA1374" i="1"/>
  <c r="CB1374" i="1" s="1"/>
  <c r="BW2307" i="1"/>
  <c r="BW2337" i="1" s="1"/>
  <c r="CA855" i="1"/>
  <c r="CB855" i="1" s="1"/>
  <c r="BW594" i="1"/>
  <c r="CA594" i="1" s="1"/>
  <c r="CB594" i="1" s="1"/>
  <c r="CA3449" i="1"/>
  <c r="CB3449" i="1" s="1"/>
  <c r="CA1565" i="1"/>
  <c r="CB1565" i="1" s="1"/>
  <c r="CA1373" i="1"/>
  <c r="CB1373" i="1" s="1"/>
  <c r="BU173" i="1"/>
  <c r="BU174" i="1" s="1"/>
  <c r="CA337" i="1"/>
  <c r="CB337" i="1" s="1"/>
  <c r="CA3530" i="1"/>
  <c r="CB3530" i="1" s="1"/>
  <c r="CA1160" i="1"/>
  <c r="CB1160" i="1" s="1"/>
  <c r="BW2266" i="1"/>
  <c r="BW2296" i="1" s="1"/>
  <c r="CA3290" i="1"/>
  <c r="CB3290" i="1" s="1"/>
  <c r="BT726" i="1"/>
  <c r="CA2589" i="1"/>
  <c r="CB2589" i="1" s="1"/>
  <c r="BW3367" i="1"/>
  <c r="CA3367" i="1" s="1"/>
  <c r="CB3367" i="1" s="1"/>
  <c r="BW1939" i="1"/>
  <c r="BW1970" i="1" s="1"/>
  <c r="BW4411" i="1"/>
  <c r="BW4415" i="1" s="1"/>
  <c r="BW4416" i="1" s="1"/>
  <c r="BW2989" i="1"/>
  <c r="BW2993" i="1" s="1"/>
  <c r="BW2994" i="1" s="1"/>
  <c r="CA1618" i="1"/>
  <c r="CB1618" i="1" s="1"/>
  <c r="BW3722" i="1"/>
  <c r="BW3726" i="1" s="1"/>
  <c r="BW3727" i="1" s="1"/>
  <c r="BW3652" i="1"/>
  <c r="BW3682" i="1" s="1"/>
  <c r="BW3686" i="1" s="1"/>
  <c r="BW3687" i="1" s="1"/>
  <c r="BU533" i="1"/>
  <c r="BU542" i="1" s="1"/>
  <c r="BW2348" i="1"/>
  <c r="BW2379" i="1" s="1"/>
  <c r="CA3408" i="1"/>
  <c r="CB3408" i="1" s="1"/>
  <c r="BW1194" i="1"/>
  <c r="CA1194" i="1" s="1"/>
  <c r="CB1194" i="1" s="1"/>
  <c r="CA1195" i="1"/>
  <c r="CB1195" i="1" s="1"/>
  <c r="BW2671" i="1"/>
  <c r="CA2672" i="1"/>
  <c r="CB2672" i="1" s="1"/>
  <c r="BW3000" i="1"/>
  <c r="CA470" i="1"/>
  <c r="CB470" i="1" s="1"/>
  <c r="BW939" i="1"/>
  <c r="CA940" i="1"/>
  <c r="CB940" i="1" s="1"/>
  <c r="BW3041" i="1"/>
  <c r="BW3071" i="1" s="1"/>
  <c r="BX1187" i="1"/>
  <c r="CA1751" i="1"/>
  <c r="CB1751" i="1" s="1"/>
  <c r="BW1740" i="1"/>
  <c r="BW1253" i="1"/>
  <c r="CA1253" i="1" s="1"/>
  <c r="CB1253" i="1" s="1"/>
  <c r="CA1254" i="1"/>
  <c r="CB1254" i="1" s="1"/>
  <c r="BW2548" i="1"/>
  <c r="CA2549" i="1"/>
  <c r="CB2549" i="1" s="1"/>
  <c r="BT1653" i="1"/>
  <c r="BT1649" i="1"/>
  <c r="BT1650" i="1" s="1"/>
  <c r="CA734" i="1"/>
  <c r="CB734" i="1" s="1"/>
  <c r="BW733" i="1"/>
  <c r="BW792" i="1" s="1"/>
  <c r="BW801" i="1" s="1"/>
  <c r="BW3489" i="1"/>
  <c r="CA3490" i="1"/>
  <c r="CB3490" i="1" s="1"/>
  <c r="BW4016" i="1"/>
  <c r="CA4016" i="1" s="1"/>
  <c r="CB4016" i="1" s="1"/>
  <c r="BU1282" i="1"/>
  <c r="BU1292" i="1" s="1"/>
  <c r="BW3976" i="1"/>
  <c r="CA3976" i="1" s="1"/>
  <c r="CB3976" i="1" s="1"/>
  <c r="CA4380" i="1"/>
  <c r="CB4380" i="1" s="1"/>
  <c r="CA2724" i="1"/>
  <c r="CB2724" i="1" s="1"/>
  <c r="BW2713" i="1"/>
  <c r="BW182" i="1"/>
  <c r="BW204" i="1" s="1"/>
  <c r="BW1859" i="1"/>
  <c r="CA1860" i="1"/>
  <c r="CB1860" i="1" s="1"/>
  <c r="BV2907" i="1"/>
  <c r="CA2877" i="1"/>
  <c r="CB2877" i="1" s="1"/>
  <c r="CA1220" i="1"/>
  <c r="CB1220" i="1" s="1"/>
  <c r="BV473" i="1"/>
  <c r="BW2630" i="1"/>
  <c r="CA2630" i="1" s="1"/>
  <c r="CB2630" i="1" s="1"/>
  <c r="CA2631" i="1"/>
  <c r="CB2631" i="1" s="1"/>
  <c r="BW1626" i="1"/>
  <c r="CA1635" i="1"/>
  <c r="CB1635" i="1" s="1"/>
  <c r="BV3804" i="1"/>
  <c r="CA3774" i="1"/>
  <c r="CB3774" i="1" s="1"/>
  <c r="BU2948" i="1"/>
  <c r="BU1774" i="1"/>
  <c r="CB241" i="1"/>
  <c r="BU259" i="1"/>
  <c r="BU477" i="1"/>
  <c r="BU481" i="1"/>
  <c r="CA1780" i="1"/>
  <c r="CB1780" i="1" s="1"/>
  <c r="BU2582" i="1"/>
  <c r="BV2952" i="1"/>
  <c r="BU2342" i="1"/>
  <c r="BV4332" i="1"/>
  <c r="CA688" i="1"/>
  <c r="CB688" i="1" s="1"/>
  <c r="BW687" i="1"/>
  <c r="BV2502" i="1"/>
  <c r="BV3360" i="1"/>
  <c r="BU3848" i="1"/>
  <c r="BV1812" i="1"/>
  <c r="BU3809" i="1"/>
  <c r="BW10" i="1"/>
  <c r="CA10" i="1" s="1"/>
  <c r="CB10" i="1" s="1"/>
  <c r="CA11" i="1"/>
  <c r="CB11" i="1" s="1"/>
  <c r="BV1042" i="1"/>
  <c r="BV2421" i="1"/>
  <c r="BV4170" i="1"/>
  <c r="BV723" i="1"/>
  <c r="BV721" i="1"/>
  <c r="CA992" i="1"/>
  <c r="BW981" i="1"/>
  <c r="CA981" i="1" s="1"/>
  <c r="CA1346" i="1"/>
  <c r="CB1346" i="1" s="1"/>
  <c r="BV1694" i="1"/>
  <c r="BV2259" i="1"/>
  <c r="BW3154" i="1"/>
  <c r="CA3124" i="1"/>
  <c r="CB3124" i="1" s="1"/>
  <c r="CA4097" i="1"/>
  <c r="CB4097" i="1" s="1"/>
  <c r="BW4096" i="1"/>
  <c r="BW1323" i="1"/>
  <c r="CA1324" i="1"/>
  <c r="CB1324" i="1" s="1"/>
  <c r="CA1437" i="1"/>
  <c r="CB1437" i="1" s="1"/>
  <c r="BV1492" i="1"/>
  <c r="BW2144" i="1"/>
  <c r="BU2660" i="1"/>
  <c r="BW4136" i="1"/>
  <c r="CA4137" i="1"/>
  <c r="CB4137" i="1" s="1"/>
  <c r="BX726" i="1"/>
  <c r="BV869" i="1"/>
  <c r="BV873" i="1"/>
  <c r="BV2582" i="1"/>
  <c r="BU2743" i="1"/>
  <c r="BU3282" i="1"/>
  <c r="BW4218" i="1"/>
  <c r="BV204" i="1"/>
  <c r="CB1132" i="1"/>
  <c r="BU1176" i="1"/>
  <c r="BU634" i="1"/>
  <c r="BU632" i="1"/>
  <c r="CA1700" i="1"/>
  <c r="CB1700" i="1" s="1"/>
  <c r="CA1418" i="1"/>
  <c r="CB1418" i="1" s="1"/>
  <c r="BU3722" i="1"/>
  <c r="CB3693" i="1"/>
  <c r="BU2871" i="1"/>
  <c r="BV3117" i="1"/>
  <c r="CA144" i="1"/>
  <c r="CB144" i="1" s="1"/>
  <c r="BW134" i="1"/>
  <c r="CA134" i="1" s="1"/>
  <c r="CB134" i="1" s="1"/>
  <c r="BW549" i="1"/>
  <c r="BW585" i="1" s="1"/>
  <c r="BW589" i="1" s="1"/>
  <c r="BW590" i="1" s="1"/>
  <c r="CA550" i="1"/>
  <c r="CB550" i="1" s="1"/>
  <c r="BU2055" i="1"/>
  <c r="CA2509" i="1"/>
  <c r="CB2509" i="1" s="1"/>
  <c r="BW2508" i="1"/>
  <c r="BU4288" i="1"/>
  <c r="BV4207" i="1"/>
  <c r="BW3206" i="1"/>
  <c r="BV1398" i="1"/>
  <c r="BU3200" i="1"/>
  <c r="BU876" i="1"/>
  <c r="BU1505" i="1"/>
  <c r="CA2063" i="1"/>
  <c r="CB2063" i="1" s="1"/>
  <c r="BW2062" i="1"/>
  <c r="BV1852" i="1"/>
  <c r="BV2055" i="1"/>
  <c r="BU1852" i="1"/>
  <c r="BV4292" i="1"/>
  <c r="BU4411" i="1"/>
  <c r="BU297" i="1"/>
  <c r="BV1733" i="1"/>
  <c r="CA1729" i="1"/>
  <c r="CB1729" i="1" s="1"/>
  <c r="BU1411" i="1"/>
  <c r="BU2133" i="1"/>
  <c r="BV2866" i="1"/>
  <c r="BW73" i="1"/>
  <c r="CA70" i="1"/>
  <c r="CB70" i="1" s="1"/>
  <c r="BV1893" i="1"/>
  <c r="BU1893" i="1"/>
  <c r="BW2051" i="1"/>
  <c r="BW2055" i="1" s="1"/>
  <c r="BW2056" i="1" s="1"/>
  <c r="BV2623" i="1"/>
  <c r="CA2619" i="1"/>
  <c r="CB2619" i="1" s="1"/>
  <c r="BU3687" i="1"/>
  <c r="BV3482" i="1"/>
  <c r="CA3478" i="1"/>
  <c r="CA3897" i="1"/>
  <c r="CB3897" i="1" s="1"/>
  <c r="BW3896" i="1"/>
  <c r="BU2458" i="1"/>
  <c r="BU3523" i="1"/>
  <c r="BV4130" i="1"/>
  <c r="CA4188" i="1"/>
  <c r="CB4188" i="1" s="1"/>
  <c r="BW4177" i="1"/>
  <c r="BW4207" i="1" s="1"/>
  <c r="BW4211" i="1" s="1"/>
  <c r="BW4212" i="1" s="1"/>
  <c r="BV3641" i="1"/>
  <c r="BU3768" i="1"/>
  <c r="BV3849" i="1"/>
  <c r="CA3856" i="1"/>
  <c r="CB3856" i="1" s="1"/>
  <c r="BW3855" i="1"/>
  <c r="BW2754" i="1"/>
  <c r="CA2755" i="1"/>
  <c r="CB2755" i="1" s="1"/>
  <c r="BW30" i="1"/>
  <c r="CA31" i="1"/>
  <c r="CB31" i="1" s="1"/>
  <c r="BV2706" i="1"/>
  <c r="BV3034" i="1"/>
  <c r="BV3242" i="1"/>
  <c r="BV632" i="1"/>
  <c r="BV1292" i="1"/>
  <c r="BV1335" i="1"/>
  <c r="CA2470" i="1"/>
  <c r="CB2470" i="1" s="1"/>
  <c r="BW2469" i="1"/>
  <c r="BU3075" i="1"/>
  <c r="BW4422" i="1"/>
  <c r="CA4423" i="1"/>
  <c r="CB4423" i="1" s="1"/>
  <c r="BU1653" i="1"/>
  <c r="BU1649" i="1"/>
  <c r="BU2091" i="1"/>
  <c r="BU2912" i="1"/>
  <c r="BW3195" i="1"/>
  <c r="CA3165" i="1"/>
  <c r="CB3165" i="1" s="1"/>
  <c r="BV3767" i="1"/>
  <c r="BW366" i="1"/>
  <c r="CA367" i="1"/>
  <c r="CB367" i="1" s="1"/>
  <c r="CA1165" i="1"/>
  <c r="CB1165" i="1" s="1"/>
  <c r="BV1176" i="1"/>
  <c r="BU3034" i="1"/>
  <c r="BV3442" i="1"/>
  <c r="CA3438" i="1"/>
  <c r="CB3438" i="1" s="1"/>
  <c r="BU4130" i="1"/>
  <c r="BU121" i="1"/>
  <c r="BV225" i="1"/>
  <c r="CA219" i="1"/>
  <c r="CB219" i="1"/>
  <c r="BU225" i="1"/>
  <c r="BU3159" i="1"/>
  <c r="BU3965" i="1"/>
  <c r="BU44" i="1"/>
  <c r="BW2102" i="1"/>
  <c r="CA2103" i="1"/>
  <c r="CB2103" i="1" s="1"/>
  <c r="BU2011" i="1"/>
  <c r="BU4009" i="1"/>
  <c r="BV4373" i="1"/>
  <c r="BU3925" i="1"/>
  <c r="BU3356" i="1"/>
  <c r="BU1975" i="1"/>
  <c r="BU589" i="1"/>
  <c r="BU4044" i="1"/>
  <c r="CA274" i="1"/>
  <c r="CB274" i="1" s="1"/>
  <c r="BV297" i="1"/>
  <c r="CA1016" i="1"/>
  <c r="BW1015" i="1"/>
  <c r="BV2015" i="1"/>
  <c r="BV2830" i="1"/>
  <c r="BU3604" i="1"/>
  <c r="BV3604" i="1"/>
  <c r="BU4497" i="1"/>
  <c r="BU2301" i="1"/>
  <c r="BV3682" i="1"/>
  <c r="BV3969" i="1"/>
  <c r="BU208" i="1"/>
  <c r="BU212" i="1"/>
  <c r="CB491" i="1"/>
  <c r="BU1932" i="1"/>
  <c r="BV2342" i="1"/>
  <c r="BV2301" i="1"/>
  <c r="BU2702" i="1"/>
  <c r="BU3646" i="1"/>
  <c r="BU3478" i="1"/>
  <c r="BU391" i="1"/>
  <c r="BU435" i="1"/>
  <c r="BU1330" i="1"/>
  <c r="BW1299" i="1"/>
  <c r="CA1299" i="1" s="1"/>
  <c r="CB1299" i="1" s="1"/>
  <c r="BU1694" i="1"/>
  <c r="BW1981" i="1"/>
  <c r="CA1982" i="1"/>
  <c r="CB1982" i="1" s="1"/>
  <c r="BU2624" i="1"/>
  <c r="BV3159" i="1"/>
  <c r="BW511" i="1"/>
  <c r="CA511" i="1" s="1"/>
  <c r="CB511" i="1" s="1"/>
  <c r="CA512" i="1"/>
  <c r="CB512" i="1" s="1"/>
  <c r="BV974" i="1"/>
  <c r="BV351" i="1"/>
  <c r="BV1975" i="1"/>
  <c r="BV1774" i="1"/>
  <c r="BU3564" i="1"/>
  <c r="BV4415" i="1"/>
  <c r="BU2829" i="1"/>
  <c r="BW522" i="1"/>
  <c r="CA523" i="1"/>
  <c r="CB523" i="1" s="1"/>
  <c r="CA2429" i="1"/>
  <c r="CB2429" i="1" s="1"/>
  <c r="BW2428" i="1"/>
  <c r="BU1117" i="1"/>
  <c r="BV264" i="1"/>
  <c r="BV2384" i="1"/>
  <c r="BV434" i="1"/>
  <c r="BV438" i="1"/>
  <c r="BV3726" i="1"/>
  <c r="BV585" i="1"/>
  <c r="BV634" i="1" s="1"/>
  <c r="BU965" i="1"/>
  <c r="BU2384" i="1"/>
  <c r="BU2788" i="1"/>
  <c r="BW2795" i="1"/>
  <c r="CA2796" i="1"/>
  <c r="CB2796" i="1" s="1"/>
  <c r="BU1609" i="1"/>
  <c r="BU1733" i="1"/>
  <c r="CA2656" i="1"/>
  <c r="CB2656" i="1" s="1"/>
  <c r="BV2993" i="1"/>
  <c r="BV3076" i="1"/>
  <c r="BV3524" i="1"/>
  <c r="CA153" i="1"/>
  <c r="CB153" i="1" s="1"/>
  <c r="BV680" i="1"/>
  <c r="BV678" i="1"/>
  <c r="BV2137" i="1"/>
  <c r="CA2186" i="1"/>
  <c r="CB2186" i="1" s="1"/>
  <c r="BW2185" i="1"/>
  <c r="BU2421" i="1"/>
  <c r="BV2788" i="1"/>
  <c r="CA3249" i="1"/>
  <c r="CB3249" i="1" s="1"/>
  <c r="BW3248" i="1"/>
  <c r="BU3442" i="1"/>
  <c r="BW3936" i="1"/>
  <c r="CA3937" i="1"/>
  <c r="CB3937" i="1" s="1"/>
  <c r="BV3200" i="1"/>
  <c r="BU4451" i="1"/>
  <c r="BV3564" i="1"/>
  <c r="CA3560" i="1"/>
  <c r="CB3560" i="1" s="1"/>
  <c r="BV4010" i="1"/>
  <c r="BW3327" i="1"/>
  <c r="CA3328" i="1"/>
  <c r="CB3328" i="1" s="1"/>
  <c r="BU717" i="1"/>
  <c r="BU2259" i="1"/>
  <c r="BV4456" i="1"/>
  <c r="BU4171" i="1"/>
  <c r="BV174" i="1"/>
  <c r="BU4212" i="1"/>
  <c r="BU355" i="1"/>
  <c r="BU359" i="1"/>
  <c r="CA256" i="1"/>
  <c r="CB256" i="1" s="1"/>
  <c r="BW259" i="1"/>
  <c r="BU78" i="1"/>
  <c r="BU4085" i="1"/>
  <c r="BU3113" i="1"/>
  <c r="BU1812" i="1"/>
  <c r="BU3321" i="1"/>
  <c r="BV4253" i="1"/>
  <c r="BV45" i="1"/>
  <c r="BV43" i="1"/>
  <c r="BV1932" i="1"/>
  <c r="BW2255" i="1"/>
  <c r="BW2259" i="1" s="1"/>
  <c r="BW2260" i="1" s="1"/>
  <c r="BU2501" i="1"/>
  <c r="BU3889" i="1"/>
  <c r="BW2390" i="1"/>
  <c r="CA2401" i="1"/>
  <c r="CB2401" i="1" s="1"/>
  <c r="BU2537" i="1"/>
  <c r="BU3237" i="1"/>
  <c r="BV3889" i="1"/>
  <c r="BV4492" i="1"/>
  <c r="BW473" i="1" l="1"/>
  <c r="CA1660" i="1"/>
  <c r="CB1660" i="1" s="1"/>
  <c r="CA2918" i="1"/>
  <c r="CB2918" i="1" s="1"/>
  <c r="BW124" i="1"/>
  <c r="CA124" i="1" s="1"/>
  <c r="CB124" i="1" s="1"/>
  <c r="BW120" i="1"/>
  <c r="BW121" i="1" s="1"/>
  <c r="CA121" i="1" s="1"/>
  <c r="CB121" i="1" s="1"/>
  <c r="BW3844" i="1"/>
  <c r="BW3848" i="1" s="1"/>
  <c r="CA2948" i="1"/>
  <c r="CB2948" i="1" s="1"/>
  <c r="CA4503" i="1"/>
  <c r="CB4503" i="1" s="1"/>
  <c r="CA4328" i="1"/>
  <c r="CB4328" i="1" s="1"/>
  <c r="CA4299" i="1"/>
  <c r="CB4299" i="1" s="1"/>
  <c r="CA4462" i="1"/>
  <c r="CB4462" i="1" s="1"/>
  <c r="BW628" i="1"/>
  <c r="CA628" i="1" s="1"/>
  <c r="CB628" i="1" s="1"/>
  <c r="CA1819" i="1"/>
  <c r="CB1819" i="1" s="1"/>
  <c r="CA3600" i="1"/>
  <c r="CB3600" i="1" s="1"/>
  <c r="CA3571" i="1"/>
  <c r="CB3571" i="1" s="1"/>
  <c r="BV1125" i="1"/>
  <c r="CA4339" i="1"/>
  <c r="CB4339" i="1" s="1"/>
  <c r="CA1848" i="1"/>
  <c r="CB1848" i="1" s="1"/>
  <c r="CA4369" i="1"/>
  <c r="CB4369" i="1" s="1"/>
  <c r="CA2836" i="1"/>
  <c r="CB2836" i="1" s="1"/>
  <c r="CA3289" i="1"/>
  <c r="CB3289" i="1" s="1"/>
  <c r="BW1117" i="1"/>
  <c r="CA1117" i="1" s="1"/>
  <c r="CB1117" i="1" s="1"/>
  <c r="CA3611" i="1"/>
  <c r="CB3611" i="1" s="1"/>
  <c r="BW4005" i="1"/>
  <c r="BW4009" i="1" s="1"/>
  <c r="BW1180" i="1"/>
  <c r="BW1181" i="1" s="1"/>
  <c r="CA1808" i="1"/>
  <c r="CB1808" i="1" s="1"/>
  <c r="CA4288" i="1"/>
  <c r="CB4288" i="1" s="1"/>
  <c r="CA1928" i="1"/>
  <c r="CB1928" i="1" s="1"/>
  <c r="CA1899" i="1"/>
  <c r="CB1899" i="1" s="1"/>
  <c r="CA4259" i="1"/>
  <c r="CB4259" i="1" s="1"/>
  <c r="BW169" i="1"/>
  <c r="BW176" i="1" s="1"/>
  <c r="CA176" i="1" s="1"/>
  <c r="CB176" i="1" s="1"/>
  <c r="CA3722" i="1"/>
  <c r="CB3722" i="1" s="1"/>
  <c r="BW3397" i="1"/>
  <c r="BW3401" i="1" s="1"/>
  <c r="CA2307" i="1"/>
  <c r="CB2307" i="1" s="1"/>
  <c r="CB1037" i="1"/>
  <c r="BU1045" i="1"/>
  <c r="CB1045" i="1" s="1"/>
  <c r="BW873" i="1"/>
  <c r="BW876" i="1" s="1"/>
  <c r="BW869" i="1"/>
  <c r="BW870" i="1" s="1"/>
  <c r="BW4085" i="1"/>
  <c r="BW4089" i="1" s="1"/>
  <c r="CA1939" i="1"/>
  <c r="CB1939" i="1" s="1"/>
  <c r="BW3113" i="1"/>
  <c r="BW3117" i="1" s="1"/>
  <c r="BW3118" i="1" s="1"/>
  <c r="BW674" i="1"/>
  <c r="CA641" i="1"/>
  <c r="CB641" i="1" s="1"/>
  <c r="CA3763" i="1"/>
  <c r="CB3763" i="1" s="1"/>
  <c r="BW430" i="1"/>
  <c r="CA406" i="1"/>
  <c r="CB406" i="1" s="1"/>
  <c r="CA3733" i="1"/>
  <c r="CB3733" i="1" s="1"/>
  <c r="CA1599" i="1"/>
  <c r="CB1599" i="1" s="1"/>
  <c r="BW2660" i="1"/>
  <c r="CA2660" i="1" s="1"/>
  <c r="CB2660" i="1" s="1"/>
  <c r="CA2348" i="1"/>
  <c r="CB2348" i="1" s="1"/>
  <c r="BU1042" i="1"/>
  <c r="CB1042" i="1" s="1"/>
  <c r="CA2266" i="1"/>
  <c r="CB2266" i="1" s="1"/>
  <c r="BW359" i="1"/>
  <c r="BW355" i="1"/>
  <c r="BW356" i="1" s="1"/>
  <c r="CA2989" i="1"/>
  <c r="CB2989" i="1" s="1"/>
  <c r="CB1609" i="1"/>
  <c r="CA3652" i="1"/>
  <c r="CB3652" i="1" s="1"/>
  <c r="CA3041" i="1"/>
  <c r="CB3041" i="1" s="1"/>
  <c r="CA182" i="1"/>
  <c r="CB182" i="1" s="1"/>
  <c r="BW4044" i="1"/>
  <c r="BW4048" i="1" s="1"/>
  <c r="CA792" i="1"/>
  <c r="CB792" i="1" s="1"/>
  <c r="CA4411" i="1"/>
  <c r="CB4411" i="1" s="1"/>
  <c r="BW477" i="1"/>
  <c r="BW478" i="1" s="1"/>
  <c r="BW481" i="1"/>
  <c r="BW1888" i="1"/>
  <c r="CA1859" i="1"/>
  <c r="CB1859" i="1" s="1"/>
  <c r="BW2578" i="1"/>
  <c r="CA2548" i="1"/>
  <c r="CB2548" i="1" s="1"/>
  <c r="BW208" i="1"/>
  <c r="BW209" i="1" s="1"/>
  <c r="BW212" i="1"/>
  <c r="BW3030" i="1"/>
  <c r="CA3000" i="1"/>
  <c r="CB3000" i="1" s="1"/>
  <c r="CA801" i="1"/>
  <c r="CB801" i="1" s="1"/>
  <c r="BU484" i="1"/>
  <c r="BV481" i="1"/>
  <c r="CA473" i="1"/>
  <c r="CB473" i="1" s="1"/>
  <c r="BV477" i="1"/>
  <c r="BW2743" i="1"/>
  <c r="CA2713" i="1"/>
  <c r="CB2713" i="1" s="1"/>
  <c r="BW1769" i="1"/>
  <c r="CA1740" i="1"/>
  <c r="CB1740" i="1" s="1"/>
  <c r="BW2702" i="1"/>
  <c r="CA2671" i="1"/>
  <c r="CB2671" i="1" s="1"/>
  <c r="CA733" i="1"/>
  <c r="CB733" i="1" s="1"/>
  <c r="CA2907" i="1"/>
  <c r="CB2907" i="1" s="1"/>
  <c r="BV2911" i="1"/>
  <c r="BW3519" i="1"/>
  <c r="CA3489" i="1"/>
  <c r="CB3489" i="1" s="1"/>
  <c r="BW965" i="1"/>
  <c r="CA939" i="1"/>
  <c r="CB939" i="1" s="1"/>
  <c r="BW1282" i="1"/>
  <c r="BW3965" i="1"/>
  <c r="CA3936" i="1"/>
  <c r="CB3936" i="1" s="1"/>
  <c r="BV2789" i="1"/>
  <c r="BU4455" i="1"/>
  <c r="BW2417" i="1"/>
  <c r="CA2390" i="1"/>
  <c r="CB2390" i="1" s="1"/>
  <c r="BU3443" i="1"/>
  <c r="BW3320" i="1"/>
  <c r="CA3316" i="1"/>
  <c r="CB3316" i="1" s="1"/>
  <c r="BW2215" i="1"/>
  <c r="CA2185" i="1"/>
  <c r="CB2185" i="1" s="1"/>
  <c r="BU2789" i="1"/>
  <c r="BU1933" i="1"/>
  <c r="BV3686" i="1"/>
  <c r="CA3682" i="1"/>
  <c r="CB3682" i="1" s="1"/>
  <c r="BU234" i="1"/>
  <c r="CB234" i="1" s="1"/>
  <c r="CB225" i="1"/>
  <c r="CA3442" i="1"/>
  <c r="CB3442" i="1" s="1"/>
  <c r="BV3443" i="1"/>
  <c r="CA3443" i="1" s="1"/>
  <c r="BV44" i="1"/>
  <c r="BU1813" i="1"/>
  <c r="BV2994" i="1"/>
  <c r="CA2994" i="1" s="1"/>
  <c r="CB2994" i="1" s="1"/>
  <c r="CA2993" i="1"/>
  <c r="CB2993" i="1" s="1"/>
  <c r="BU1121" i="1"/>
  <c r="BU1125" i="1"/>
  <c r="BV359" i="1"/>
  <c r="CA351" i="1"/>
  <c r="CB351" i="1" s="1"/>
  <c r="BV355" i="1"/>
  <c r="BU209" i="1"/>
  <c r="BV301" i="1"/>
  <c r="CA297" i="1"/>
  <c r="CB297" i="1" s="1"/>
  <c r="BV305" i="1"/>
  <c r="CA305" i="1" s="1"/>
  <c r="BU3929" i="1"/>
  <c r="BU3969" i="1"/>
  <c r="CA3767" i="1"/>
  <c r="CB3767" i="1" s="1"/>
  <c r="BV3768" i="1"/>
  <c r="CA3768" i="1" s="1"/>
  <c r="CB3768" i="1" s="1"/>
  <c r="BW3925" i="1"/>
  <c r="CA3896" i="1"/>
  <c r="CB3896" i="1" s="1"/>
  <c r="BV2056" i="1"/>
  <c r="CA2056" i="1" s="1"/>
  <c r="CA2055" i="1"/>
  <c r="CB2055" i="1" s="1"/>
  <c r="BW2091" i="1"/>
  <c r="CA2062" i="1"/>
  <c r="CB2062" i="1" s="1"/>
  <c r="BW3237" i="1"/>
  <c r="CA3206" i="1"/>
  <c r="CB3206" i="1" s="1"/>
  <c r="BU4089" i="1"/>
  <c r="BW263" i="1"/>
  <c r="BW267" i="1"/>
  <c r="CA267" i="1" s="1"/>
  <c r="CA259" i="1"/>
  <c r="CB259" i="1" s="1"/>
  <c r="BU2260" i="1"/>
  <c r="BV2138" i="1"/>
  <c r="BV3727" i="1"/>
  <c r="CA3727" i="1" s="1"/>
  <c r="CA3726" i="1"/>
  <c r="BU2830" i="1"/>
  <c r="BW2300" i="1"/>
  <c r="CA2296" i="1"/>
  <c r="CB2296" i="1" s="1"/>
  <c r="BV3970" i="1"/>
  <c r="BU3605" i="1"/>
  <c r="BV1339" i="1"/>
  <c r="BU3035" i="1"/>
  <c r="BU2095" i="1"/>
  <c r="BW4451" i="1"/>
  <c r="CA4422" i="1"/>
  <c r="CB4422" i="1" s="1"/>
  <c r="BV633" i="1"/>
  <c r="BW39" i="1"/>
  <c r="CA30" i="1"/>
  <c r="CB30" i="1" s="1"/>
  <c r="BW3885" i="1"/>
  <c r="CA3855" i="1"/>
  <c r="CB3855" i="1" s="1"/>
  <c r="CA3641" i="1"/>
  <c r="CB3641" i="1" s="1"/>
  <c r="BV3645" i="1"/>
  <c r="BU3524" i="1"/>
  <c r="CA2623" i="1"/>
  <c r="CB2623" i="1" s="1"/>
  <c r="BV2624" i="1"/>
  <c r="CA2624" i="1" s="1"/>
  <c r="CB2624" i="1" s="1"/>
  <c r="BU4415" i="1"/>
  <c r="CA2051" i="1"/>
  <c r="CB2051" i="1" s="1"/>
  <c r="CA4177" i="1"/>
  <c r="CB4177" i="1" s="1"/>
  <c r="CA2508" i="1"/>
  <c r="CB2508" i="1" s="1"/>
  <c r="BW2537" i="1"/>
  <c r="BW4166" i="1"/>
  <c r="CA4136" i="1"/>
  <c r="CB4136" i="1" s="1"/>
  <c r="CA2255" i="1"/>
  <c r="CB2255" i="1" s="1"/>
  <c r="BV127" i="1"/>
  <c r="CA2952" i="1"/>
  <c r="BV2953" i="1"/>
  <c r="CA2953" i="1" s="1"/>
  <c r="BU478" i="1"/>
  <c r="CA3804" i="1"/>
  <c r="CB3804" i="1" s="1"/>
  <c r="BV3808" i="1"/>
  <c r="BW2458" i="1"/>
  <c r="CA2428" i="1"/>
  <c r="CB2428" i="1" s="1"/>
  <c r="BU1336" i="1"/>
  <c r="BU1334" i="1"/>
  <c r="CB3478" i="1"/>
  <c r="BU3482" i="1"/>
  <c r="BV1048" i="1"/>
  <c r="BV2016" i="1"/>
  <c r="BV4374" i="1"/>
  <c r="CA4374" i="1" s="1"/>
  <c r="CB4374" i="1" s="1"/>
  <c r="CA4373" i="1"/>
  <c r="CB4373" i="1" s="1"/>
  <c r="BW2133" i="1"/>
  <c r="CA2102" i="1"/>
  <c r="CB2102" i="1" s="1"/>
  <c r="CA225" i="1"/>
  <c r="BV234" i="1"/>
  <c r="CA234" i="1" s="1"/>
  <c r="BV1184" i="1"/>
  <c r="CA1176" i="1"/>
  <c r="CB1176" i="1" s="1"/>
  <c r="BV1180" i="1"/>
  <c r="BU1650" i="1"/>
  <c r="BV3035" i="1"/>
  <c r="BW77" i="1"/>
  <c r="BW81" i="1"/>
  <c r="CA81" i="1" s="1"/>
  <c r="CB81" i="1" s="1"/>
  <c r="CA73" i="1"/>
  <c r="CB73" i="1" s="1"/>
  <c r="CA4292" i="1"/>
  <c r="BV4293" i="1"/>
  <c r="CA4293" i="1" s="1"/>
  <c r="CA4207" i="1"/>
  <c r="CB4207" i="1" s="1"/>
  <c r="BV4211" i="1"/>
  <c r="BW1974" i="1"/>
  <c r="CA1970" i="1"/>
  <c r="CB1970" i="1" s="1"/>
  <c r="BU633" i="1"/>
  <c r="BV876" i="1"/>
  <c r="BU2664" i="1"/>
  <c r="BW1330" i="1"/>
  <c r="CA1323" i="1"/>
  <c r="CB1323" i="1" s="1"/>
  <c r="CA2259" i="1"/>
  <c r="CB2259" i="1" s="1"/>
  <c r="BV2260" i="1"/>
  <c r="CA2260" i="1" s="1"/>
  <c r="BV4171" i="1"/>
  <c r="BU2541" i="1"/>
  <c r="CA1932" i="1"/>
  <c r="CB1932" i="1" s="1"/>
  <c r="BV1933" i="1"/>
  <c r="CA1933" i="1" s="1"/>
  <c r="BU974" i="1"/>
  <c r="BV435" i="1"/>
  <c r="BV4416" i="1"/>
  <c r="CA4416" i="1" s="1"/>
  <c r="CA4415" i="1"/>
  <c r="BU4048" i="1"/>
  <c r="BU3360" i="1"/>
  <c r="BW3199" i="1"/>
  <c r="CA3195" i="1"/>
  <c r="CB3195" i="1" s="1"/>
  <c r="BU3076" i="1"/>
  <c r="CA3482" i="1"/>
  <c r="BV3483" i="1"/>
  <c r="CA3483" i="1" s="1"/>
  <c r="BV1122" i="1"/>
  <c r="BV2870" i="1"/>
  <c r="CA2866" i="1"/>
  <c r="CB2866" i="1" s="1"/>
  <c r="CA1733" i="1"/>
  <c r="CB1733" i="1" s="1"/>
  <c r="BV1734" i="1"/>
  <c r="CA1734" i="1" s="1"/>
  <c r="CA1852" i="1"/>
  <c r="CB1852" i="1" s="1"/>
  <c r="BV1853" i="1"/>
  <c r="CA1853" i="1" s="1"/>
  <c r="CA1398" i="1"/>
  <c r="CB1398" i="1" s="1"/>
  <c r="BV1408" i="1"/>
  <c r="BV3118" i="1"/>
  <c r="BU3726" i="1"/>
  <c r="BW4248" i="1"/>
  <c r="CA4218" i="1"/>
  <c r="CB4218" i="1" s="1"/>
  <c r="BV2583" i="1"/>
  <c r="BW4125" i="1"/>
  <c r="CA4096" i="1"/>
  <c r="CB4096" i="1" s="1"/>
  <c r="BV1813" i="1"/>
  <c r="CA1813" i="1" s="1"/>
  <c r="CA1812" i="1"/>
  <c r="CB1812" i="1" s="1"/>
  <c r="BV4333" i="1"/>
  <c r="CA4333" i="1" s="1"/>
  <c r="CB4333" i="1" s="1"/>
  <c r="CA4332" i="1"/>
  <c r="CB4332" i="1" s="1"/>
  <c r="BU2583" i="1"/>
  <c r="BU267" i="1"/>
  <c r="BU263" i="1"/>
  <c r="BW1615" i="1"/>
  <c r="CA1626" i="1"/>
  <c r="CB1626" i="1" s="1"/>
  <c r="BW3356" i="1"/>
  <c r="CA3327" i="1"/>
  <c r="CB3327" i="1" s="1"/>
  <c r="BU3565" i="1"/>
  <c r="BW1037" i="1"/>
  <c r="CA1015" i="1"/>
  <c r="BU4010" i="1"/>
  <c r="BW2497" i="1"/>
  <c r="CA2469" i="1"/>
  <c r="CB2469" i="1" s="1"/>
  <c r="BV2707" i="1"/>
  <c r="BW2784" i="1"/>
  <c r="CA2754" i="1"/>
  <c r="CB2754" i="1" s="1"/>
  <c r="BU2462" i="1"/>
  <c r="CA120" i="1"/>
  <c r="CB120" i="1" s="1"/>
  <c r="BU2137" i="1"/>
  <c r="BU305" i="1"/>
  <c r="BU301" i="1"/>
  <c r="BU1853" i="1"/>
  <c r="BU4292" i="1"/>
  <c r="BW2341" i="1"/>
  <c r="CA2337" i="1"/>
  <c r="CB2337" i="1" s="1"/>
  <c r="BU1180" i="1"/>
  <c r="BU1184" i="1"/>
  <c r="BV870" i="1"/>
  <c r="BW2174" i="1"/>
  <c r="CA2144" i="1"/>
  <c r="CB2144" i="1" s="1"/>
  <c r="BV722" i="1"/>
  <c r="BU3849" i="1"/>
  <c r="BW717" i="1"/>
  <c r="CA687" i="1"/>
  <c r="CB687" i="1" s="1"/>
  <c r="BU3117" i="1"/>
  <c r="BV3890" i="1"/>
  <c r="BU2422" i="1"/>
  <c r="BW2825" i="1"/>
  <c r="CA2795" i="1"/>
  <c r="CB2795" i="1" s="1"/>
  <c r="CA522" i="1"/>
  <c r="CB522" i="1" s="1"/>
  <c r="BW533" i="1"/>
  <c r="BU2056" i="1"/>
  <c r="BU3283" i="1"/>
  <c r="BW2383" i="1"/>
  <c r="CA2379" i="1"/>
  <c r="CB2379" i="1" s="1"/>
  <c r="CA1492" i="1"/>
  <c r="CB1492" i="1" s="1"/>
  <c r="BV1502" i="1"/>
  <c r="BV726" i="1"/>
  <c r="BV2422" i="1"/>
  <c r="BU2952" i="1"/>
  <c r="CA4492" i="1"/>
  <c r="CB4492" i="1" s="1"/>
  <c r="BV4496" i="1"/>
  <c r="BV3565" i="1"/>
  <c r="CA3565" i="1" s="1"/>
  <c r="CA3564" i="1"/>
  <c r="CB3564" i="1" s="1"/>
  <c r="BU3890" i="1"/>
  <c r="BW1693" i="1"/>
  <c r="CA1689" i="1"/>
  <c r="CB1689" i="1" s="1"/>
  <c r="BU1734" i="1"/>
  <c r="BW2011" i="1"/>
  <c r="CA1981" i="1"/>
  <c r="CB1981" i="1" s="1"/>
  <c r="BU3241" i="1"/>
  <c r="BU356" i="1"/>
  <c r="BW3278" i="1"/>
  <c r="CA3248" i="1"/>
  <c r="CB3248" i="1" s="1"/>
  <c r="BV589" i="1"/>
  <c r="CA585" i="1"/>
  <c r="CB585" i="1" s="1"/>
  <c r="BU2706" i="1"/>
  <c r="BU590" i="1"/>
  <c r="BU2015" i="1"/>
  <c r="CA366" i="1"/>
  <c r="CB366" i="1" s="1"/>
  <c r="BW391" i="1"/>
  <c r="BW3075" i="1"/>
  <c r="CA3071" i="1"/>
  <c r="CB3071" i="1" s="1"/>
  <c r="BU2502" i="1"/>
  <c r="BU723" i="1"/>
  <c r="BU721" i="1"/>
  <c r="BV679" i="1"/>
  <c r="CA549" i="1"/>
  <c r="CB549" i="1" s="1"/>
  <c r="BU399" i="1"/>
  <c r="BU395" i="1"/>
  <c r="BV3605" i="1"/>
  <c r="CA3605" i="1" s="1"/>
  <c r="CA3604" i="1"/>
  <c r="CB3604" i="1" s="1"/>
  <c r="BV212" i="1"/>
  <c r="BV208" i="1"/>
  <c r="CA204" i="1"/>
  <c r="CB204" i="1" s="1"/>
  <c r="BU2747" i="1"/>
  <c r="BW3158" i="1"/>
  <c r="CA3154" i="1"/>
  <c r="CB3154" i="1" s="1"/>
  <c r="BV3361" i="1"/>
  <c r="BV484" i="1"/>
  <c r="AD3951" i="1"/>
  <c r="AD3938" i="1"/>
  <c r="AD3466" i="1"/>
  <c r="AD3464" i="1"/>
  <c r="AD3193" i="1"/>
  <c r="AD2456" i="1"/>
  <c r="AD2443" i="1"/>
  <c r="AD2362" i="1"/>
  <c r="CA3118" i="1" l="1"/>
  <c r="CA3844" i="1"/>
  <c r="CB3844" i="1" s="1"/>
  <c r="BW634" i="1"/>
  <c r="CA634" i="1" s="1"/>
  <c r="CB634" i="1" s="1"/>
  <c r="CA3117" i="1"/>
  <c r="CB3117" i="1" s="1"/>
  <c r="BW632" i="1"/>
  <c r="BW633" i="1" s="1"/>
  <c r="CA633" i="1" s="1"/>
  <c r="CB633" i="1" s="1"/>
  <c r="BW1121" i="1"/>
  <c r="BW1122" i="1" s="1"/>
  <c r="CA1122" i="1" s="1"/>
  <c r="CA4005" i="1"/>
  <c r="CB4005" i="1" s="1"/>
  <c r="BW1125" i="1"/>
  <c r="CA1125" i="1" s="1"/>
  <c r="CB1125" i="1" s="1"/>
  <c r="CA169" i="1"/>
  <c r="CB169" i="1" s="1"/>
  <c r="CA3397" i="1"/>
  <c r="CB3397" i="1" s="1"/>
  <c r="BW173" i="1"/>
  <c r="BW174" i="1" s="1"/>
  <c r="CA174" i="1" s="1"/>
  <c r="CB174" i="1" s="1"/>
  <c r="CA873" i="1"/>
  <c r="CB873" i="1" s="1"/>
  <c r="BW2664" i="1"/>
  <c r="BW2665" i="1" s="1"/>
  <c r="CA2665" i="1" s="1"/>
  <c r="CA359" i="1"/>
  <c r="CB359" i="1" s="1"/>
  <c r="CA876" i="1"/>
  <c r="CB876" i="1" s="1"/>
  <c r="CA870" i="1"/>
  <c r="CB870" i="1" s="1"/>
  <c r="CA4085" i="1"/>
  <c r="CB4085" i="1" s="1"/>
  <c r="CA869" i="1"/>
  <c r="CB869" i="1" s="1"/>
  <c r="CA3113" i="1"/>
  <c r="CB3113" i="1" s="1"/>
  <c r="CA674" i="1"/>
  <c r="CB674" i="1" s="1"/>
  <c r="BW680" i="1"/>
  <c r="CA680" i="1" s="1"/>
  <c r="CB680" i="1" s="1"/>
  <c r="BW678" i="1"/>
  <c r="BW438" i="1"/>
  <c r="CA438" i="1" s="1"/>
  <c r="CB438" i="1" s="1"/>
  <c r="BW434" i="1"/>
  <c r="CA430" i="1"/>
  <c r="CB430" i="1" s="1"/>
  <c r="CA212" i="1"/>
  <c r="CB212" i="1" s="1"/>
  <c r="CB305" i="1"/>
  <c r="CA4044" i="1"/>
  <c r="CB4044" i="1" s="1"/>
  <c r="CB1734" i="1"/>
  <c r="CB267" i="1"/>
  <c r="CB1853" i="1"/>
  <c r="CA481" i="1"/>
  <c r="CB481" i="1" s="1"/>
  <c r="BW3034" i="1"/>
  <c r="CA3030" i="1"/>
  <c r="CB3030" i="1" s="1"/>
  <c r="BW1892" i="1"/>
  <c r="CA1888" i="1"/>
  <c r="CB1888" i="1" s="1"/>
  <c r="CB1933" i="1"/>
  <c r="BW974" i="1"/>
  <c r="CA974" i="1" s="1"/>
  <c r="CB974" i="1" s="1"/>
  <c r="CA965" i="1"/>
  <c r="CB965" i="1" s="1"/>
  <c r="BW1773" i="1"/>
  <c r="CA1769" i="1"/>
  <c r="CB1769" i="1" s="1"/>
  <c r="CB2056" i="1"/>
  <c r="BW3523" i="1"/>
  <c r="CA3519" i="1"/>
  <c r="CB3519" i="1" s="1"/>
  <c r="BW2747" i="1"/>
  <c r="CA2743" i="1"/>
  <c r="CB2743" i="1" s="1"/>
  <c r="CB3565" i="1"/>
  <c r="CA2911" i="1"/>
  <c r="CB2911" i="1" s="1"/>
  <c r="BV2912" i="1"/>
  <c r="CA2912" i="1" s="1"/>
  <c r="CB2912" i="1" s="1"/>
  <c r="BV478" i="1"/>
  <c r="CA478" i="1" s="1"/>
  <c r="CB478" i="1" s="1"/>
  <c r="CA477" i="1"/>
  <c r="CB477" i="1" s="1"/>
  <c r="BW2582" i="1"/>
  <c r="CA2578" i="1"/>
  <c r="CB2578" i="1" s="1"/>
  <c r="BW1292" i="1"/>
  <c r="CA1292" i="1" s="1"/>
  <c r="CB1292" i="1" s="1"/>
  <c r="CA1282" i="1"/>
  <c r="CB1282" i="1" s="1"/>
  <c r="BW2706" i="1"/>
  <c r="CA2702" i="1"/>
  <c r="CB2702" i="1" s="1"/>
  <c r="BW3282" i="1"/>
  <c r="CA3278" i="1"/>
  <c r="CB3278" i="1" s="1"/>
  <c r="BU3118" i="1"/>
  <c r="BU2016" i="1"/>
  <c r="BW2384" i="1"/>
  <c r="CA2384" i="1" s="1"/>
  <c r="CB2384" i="1" s="1"/>
  <c r="CA2383" i="1"/>
  <c r="CB2383" i="1" s="1"/>
  <c r="CA208" i="1"/>
  <c r="CB208" i="1" s="1"/>
  <c r="BV209" i="1"/>
  <c r="CA209" i="1" s="1"/>
  <c r="CB209" i="1" s="1"/>
  <c r="BW3076" i="1"/>
  <c r="CA3076" i="1" s="1"/>
  <c r="CB3076" i="1" s="1"/>
  <c r="CA3075" i="1"/>
  <c r="CB3075" i="1" s="1"/>
  <c r="BW3360" i="1"/>
  <c r="CA3356" i="1"/>
  <c r="CB3356" i="1" s="1"/>
  <c r="BW3402" i="1"/>
  <c r="CA3402" i="1" s="1"/>
  <c r="CB3402" i="1" s="1"/>
  <c r="CA3401" i="1"/>
  <c r="CB3401" i="1" s="1"/>
  <c r="BU396" i="1"/>
  <c r="BU726" i="1"/>
  <c r="CA589" i="1"/>
  <c r="CB589" i="1" s="1"/>
  <c r="BV590" i="1"/>
  <c r="CA590" i="1" s="1"/>
  <c r="CB590" i="1" s="1"/>
  <c r="BW2829" i="1"/>
  <c r="CA2825" i="1"/>
  <c r="CB2825" i="1" s="1"/>
  <c r="BW2178" i="1"/>
  <c r="CA2174" i="1"/>
  <c r="CB2174" i="1" s="1"/>
  <c r="BU302" i="1"/>
  <c r="BU1339" i="1"/>
  <c r="BV3809" i="1"/>
  <c r="CA3809" i="1" s="1"/>
  <c r="CB3809" i="1" s="1"/>
  <c r="CA3808" i="1"/>
  <c r="CB3808" i="1" s="1"/>
  <c r="BW3889" i="1"/>
  <c r="CA3885" i="1"/>
  <c r="CB3885" i="1" s="1"/>
  <c r="BW2095" i="1"/>
  <c r="CA2091" i="1"/>
  <c r="CB2091" i="1" s="1"/>
  <c r="BU3930" i="1"/>
  <c r="BW395" i="1"/>
  <c r="BW399" i="1"/>
  <c r="CA399" i="1" s="1"/>
  <c r="CB399" i="1" s="1"/>
  <c r="CA391" i="1"/>
  <c r="CB391" i="1" s="1"/>
  <c r="BW484" i="1"/>
  <c r="CA484" i="1" s="1"/>
  <c r="CB484" i="1" s="1"/>
  <c r="BU3242" i="1"/>
  <c r="BV1505" i="1"/>
  <c r="CA1505" i="1" s="1"/>
  <c r="CB1505" i="1" s="1"/>
  <c r="CA1502" i="1"/>
  <c r="CB1502" i="1" s="1"/>
  <c r="BW542" i="1"/>
  <c r="CA542" i="1" s="1"/>
  <c r="CB542" i="1" s="1"/>
  <c r="CA533" i="1"/>
  <c r="CB533" i="1" s="1"/>
  <c r="BW2342" i="1"/>
  <c r="CA2342" i="1" s="1"/>
  <c r="CB2342" i="1" s="1"/>
  <c r="CA2341" i="1"/>
  <c r="CB2341" i="1" s="1"/>
  <c r="BW4129" i="1"/>
  <c r="CA4125" i="1"/>
  <c r="CB4125" i="1" s="1"/>
  <c r="BW4252" i="1"/>
  <c r="CA4248" i="1"/>
  <c r="CB4248" i="1" s="1"/>
  <c r="BV1411" i="1"/>
  <c r="CA1411" i="1" s="1"/>
  <c r="CB1411" i="1" s="1"/>
  <c r="CA1408" i="1"/>
  <c r="CB1408" i="1" s="1"/>
  <c r="BU2665" i="1"/>
  <c r="BW1975" i="1"/>
  <c r="CA1975" i="1" s="1"/>
  <c r="CB1975" i="1" s="1"/>
  <c r="CA1974" i="1"/>
  <c r="CB1974" i="1" s="1"/>
  <c r="BW4170" i="1"/>
  <c r="CA4166" i="1"/>
  <c r="CB4166" i="1" s="1"/>
  <c r="CB4415" i="1"/>
  <c r="BU4416" i="1"/>
  <c r="CB4416" i="1" s="1"/>
  <c r="BU2096" i="1"/>
  <c r="CB3605" i="1"/>
  <c r="BU1122" i="1"/>
  <c r="CB1813" i="1"/>
  <c r="BV3687" i="1"/>
  <c r="CA3687" i="1" s="1"/>
  <c r="CB3687" i="1" s="1"/>
  <c r="CA3686" i="1"/>
  <c r="CB3686" i="1" s="1"/>
  <c r="BW2219" i="1"/>
  <c r="CA2215" i="1"/>
  <c r="CB2215" i="1" s="1"/>
  <c r="CB4292" i="1"/>
  <c r="BU4293" i="1"/>
  <c r="CB4293" i="1" s="1"/>
  <c r="BW1645" i="1"/>
  <c r="CA1615" i="1"/>
  <c r="CB1615" i="1" s="1"/>
  <c r="BW3200" i="1"/>
  <c r="CA3200" i="1" s="1"/>
  <c r="CB3200" i="1" s="1"/>
  <c r="CA3199" i="1"/>
  <c r="CB3199" i="1" s="1"/>
  <c r="BU4049" i="1"/>
  <c r="BV4212" i="1"/>
  <c r="CA4212" i="1" s="1"/>
  <c r="CB4212" i="1" s="1"/>
  <c r="CA4211" i="1"/>
  <c r="CB4211" i="1" s="1"/>
  <c r="BW78" i="1"/>
  <c r="CA78" i="1" s="1"/>
  <c r="CB78" i="1" s="1"/>
  <c r="CA77" i="1"/>
  <c r="CB77" i="1" s="1"/>
  <c r="CA1180" i="1"/>
  <c r="CB1180" i="1" s="1"/>
  <c r="BV1181" i="1"/>
  <c r="CA1181" i="1" s="1"/>
  <c r="BW4049" i="1"/>
  <c r="CA4049" i="1" s="1"/>
  <c r="CA4048" i="1"/>
  <c r="CB4048" i="1" s="1"/>
  <c r="BW2541" i="1"/>
  <c r="CA2537" i="1"/>
  <c r="CB2537" i="1" s="1"/>
  <c r="BW45" i="1"/>
  <c r="BW43" i="1"/>
  <c r="CA39" i="1"/>
  <c r="CB39" i="1" s="1"/>
  <c r="CA355" i="1"/>
  <c r="CB355" i="1" s="1"/>
  <c r="BV356" i="1"/>
  <c r="CA356" i="1" s="1"/>
  <c r="CB356" i="1" s="1"/>
  <c r="BW2421" i="1"/>
  <c r="CA2417" i="1"/>
  <c r="CB2417" i="1" s="1"/>
  <c r="BW1045" i="1"/>
  <c r="BW1041" i="1"/>
  <c r="CA1037" i="1"/>
  <c r="BU1187" i="1"/>
  <c r="BW2501" i="1"/>
  <c r="CA2497" i="1"/>
  <c r="CB2497" i="1" s="1"/>
  <c r="BU264" i="1"/>
  <c r="CB3726" i="1"/>
  <c r="BU3727" i="1"/>
  <c r="CB3727" i="1" s="1"/>
  <c r="CA2870" i="1"/>
  <c r="CB2870" i="1" s="1"/>
  <c r="BV2871" i="1"/>
  <c r="CA2871" i="1" s="1"/>
  <c r="CB2871" i="1" s="1"/>
  <c r="BU2542" i="1"/>
  <c r="BW2137" i="1"/>
  <c r="CA2133" i="1"/>
  <c r="CB2133" i="1" s="1"/>
  <c r="BU3483" i="1"/>
  <c r="CB3483" i="1" s="1"/>
  <c r="CB3482" i="1"/>
  <c r="BW2462" i="1"/>
  <c r="CA2458" i="1"/>
  <c r="CB2458" i="1" s="1"/>
  <c r="BV3646" i="1"/>
  <c r="CA3646" i="1" s="1"/>
  <c r="CB3646" i="1" s="1"/>
  <c r="CA3645" i="1"/>
  <c r="CB3645" i="1" s="1"/>
  <c r="BW2301" i="1"/>
  <c r="CA2301" i="1" s="1"/>
  <c r="CB2301" i="1" s="1"/>
  <c r="CA2300" i="1"/>
  <c r="CB2300" i="1" s="1"/>
  <c r="BW264" i="1"/>
  <c r="CA264" i="1" s="1"/>
  <c r="CA263" i="1"/>
  <c r="CB263" i="1" s="1"/>
  <c r="CB2952" i="1"/>
  <c r="BU2953" i="1"/>
  <c r="CB2953" i="1" s="1"/>
  <c r="BU2463" i="1"/>
  <c r="BU2748" i="1"/>
  <c r="BV1187" i="1"/>
  <c r="CA1184" i="1"/>
  <c r="CB1184" i="1" s="1"/>
  <c r="CB2260" i="1"/>
  <c r="BU4090" i="1"/>
  <c r="BW3241" i="1"/>
  <c r="CA3237" i="1"/>
  <c r="CB3237" i="1" s="1"/>
  <c r="BU3970" i="1"/>
  <c r="CA301" i="1"/>
  <c r="CB301" i="1" s="1"/>
  <c r="BV302" i="1"/>
  <c r="CA302" i="1" s="1"/>
  <c r="BW3321" i="1"/>
  <c r="CA3321" i="1" s="1"/>
  <c r="CB3321" i="1" s="1"/>
  <c r="CA3320" i="1"/>
  <c r="CB3320" i="1" s="1"/>
  <c r="BU4456" i="1"/>
  <c r="BW3969" i="1"/>
  <c r="CA3965" i="1"/>
  <c r="CB3965" i="1" s="1"/>
  <c r="BW2015" i="1"/>
  <c r="CA2011" i="1"/>
  <c r="CB2011" i="1" s="1"/>
  <c r="BW2788" i="1"/>
  <c r="CA2784" i="1"/>
  <c r="CB2784" i="1" s="1"/>
  <c r="BU3361" i="1"/>
  <c r="BU1335" i="1"/>
  <c r="BW3929" i="1"/>
  <c r="CA3925" i="1"/>
  <c r="CB3925" i="1" s="1"/>
  <c r="CB3443" i="1"/>
  <c r="BU2707" i="1"/>
  <c r="BW1694" i="1"/>
  <c r="CA1694" i="1" s="1"/>
  <c r="CB1694" i="1" s="1"/>
  <c r="CA1693" i="1"/>
  <c r="CB1693" i="1" s="1"/>
  <c r="CA4496" i="1"/>
  <c r="CB4496" i="1" s="1"/>
  <c r="BV4497" i="1"/>
  <c r="CA4497" i="1" s="1"/>
  <c r="CB4497" i="1" s="1"/>
  <c r="BW4090" i="1"/>
  <c r="CA4090" i="1" s="1"/>
  <c r="CA4089" i="1"/>
  <c r="CB4089" i="1" s="1"/>
  <c r="BU2138" i="1"/>
  <c r="BU722" i="1"/>
  <c r="BW723" i="1"/>
  <c r="BW721" i="1"/>
  <c r="CA717" i="1"/>
  <c r="CB717" i="1" s="1"/>
  <c r="BU1181" i="1"/>
  <c r="BW4010" i="1"/>
  <c r="CA4010" i="1" s="1"/>
  <c r="CB4010" i="1" s="1"/>
  <c r="CA4009" i="1"/>
  <c r="CB4009" i="1" s="1"/>
  <c r="BU1048" i="1"/>
  <c r="BW1336" i="1"/>
  <c r="BW1334" i="1"/>
  <c r="CA1330" i="1"/>
  <c r="CB1330" i="1" s="1"/>
  <c r="BW3159" i="1"/>
  <c r="CA3159" i="1" s="1"/>
  <c r="CB3159" i="1" s="1"/>
  <c r="CA3158" i="1"/>
  <c r="CB3158" i="1" s="1"/>
  <c r="BW3849" i="1"/>
  <c r="CA3849" i="1" s="1"/>
  <c r="CB3849" i="1" s="1"/>
  <c r="CA3848" i="1"/>
  <c r="CB3848" i="1" s="1"/>
  <c r="BW4455" i="1"/>
  <c r="CA4451" i="1"/>
  <c r="CB4451" i="1" s="1"/>
  <c r="CB3118" i="1" l="1"/>
  <c r="CA632" i="1"/>
  <c r="CB632" i="1" s="1"/>
  <c r="CA1121" i="1"/>
  <c r="CB1121" i="1" s="1"/>
  <c r="BW1187" i="1"/>
  <c r="CA1187" i="1" s="1"/>
  <c r="CB1187" i="1" s="1"/>
  <c r="CA173" i="1"/>
  <c r="CB173" i="1" s="1"/>
  <c r="CA2664" i="1"/>
  <c r="CB2664" i="1" s="1"/>
  <c r="BW679" i="1"/>
  <c r="CA679" i="1" s="1"/>
  <c r="CB679" i="1" s="1"/>
  <c r="CA678" i="1"/>
  <c r="CB678" i="1" s="1"/>
  <c r="BW435" i="1"/>
  <c r="CA435" i="1" s="1"/>
  <c r="CB435" i="1" s="1"/>
  <c r="CA434" i="1"/>
  <c r="CB434" i="1" s="1"/>
  <c r="CB1181" i="1"/>
  <c r="CB1122" i="1"/>
  <c r="CB264" i="1"/>
  <c r="CB302" i="1"/>
  <c r="CB4049" i="1"/>
  <c r="BW1774" i="1"/>
  <c r="CA1774" i="1" s="1"/>
  <c r="CB1774" i="1" s="1"/>
  <c r="CA1773" i="1"/>
  <c r="CB1773" i="1" s="1"/>
  <c r="BW1893" i="1"/>
  <c r="CA1893" i="1" s="1"/>
  <c r="CB1893" i="1" s="1"/>
  <c r="CA1892" i="1"/>
  <c r="CB1892" i="1" s="1"/>
  <c r="BW2748" i="1"/>
  <c r="CA2748" i="1" s="1"/>
  <c r="CB2748" i="1" s="1"/>
  <c r="CA2747" i="1"/>
  <c r="CB2747" i="1" s="1"/>
  <c r="BW3035" i="1"/>
  <c r="CA3035" i="1" s="1"/>
  <c r="CB3035" i="1" s="1"/>
  <c r="CA3034" i="1"/>
  <c r="CB3034" i="1" s="1"/>
  <c r="BW2707" i="1"/>
  <c r="CA2707" i="1" s="1"/>
  <c r="CB2707" i="1" s="1"/>
  <c r="CA2706" i="1"/>
  <c r="CB2706" i="1" s="1"/>
  <c r="BW2583" i="1"/>
  <c r="CA2583" i="1" s="1"/>
  <c r="CB2583" i="1" s="1"/>
  <c r="CA2582" i="1"/>
  <c r="CB2582" i="1" s="1"/>
  <c r="BW3524" i="1"/>
  <c r="CA3524" i="1" s="1"/>
  <c r="CB3524" i="1" s="1"/>
  <c r="CA3523" i="1"/>
  <c r="CB3523" i="1" s="1"/>
  <c r="BW127" i="1"/>
  <c r="CA127" i="1" s="1"/>
  <c r="CB127" i="1" s="1"/>
  <c r="CA45" i="1"/>
  <c r="CB45" i="1" s="1"/>
  <c r="BW1339" i="1"/>
  <c r="CA1339" i="1" s="1"/>
  <c r="CB1339" i="1" s="1"/>
  <c r="CA1336" i="1"/>
  <c r="CB1336" i="1" s="1"/>
  <c r="BW1048" i="1"/>
  <c r="CA1048" i="1" s="1"/>
  <c r="CB1048" i="1" s="1"/>
  <c r="CA1045" i="1"/>
  <c r="BW2789" i="1"/>
  <c r="CA2789" i="1" s="1"/>
  <c r="CB2789" i="1" s="1"/>
  <c r="CA2788" i="1"/>
  <c r="CB2788" i="1" s="1"/>
  <c r="BW2542" i="1"/>
  <c r="CA2542" i="1" s="1"/>
  <c r="CB2542" i="1" s="1"/>
  <c r="CA2541" i="1"/>
  <c r="CB2541" i="1" s="1"/>
  <c r="BW4253" i="1"/>
  <c r="CA4253" i="1" s="1"/>
  <c r="CB4253" i="1" s="1"/>
  <c r="CA4252" i="1"/>
  <c r="CB4252" i="1" s="1"/>
  <c r="BW2096" i="1"/>
  <c r="CA2096" i="1" s="1"/>
  <c r="CB2096" i="1" s="1"/>
  <c r="CA2095" i="1"/>
  <c r="CB2095" i="1" s="1"/>
  <c r="CB2665" i="1"/>
  <c r="BW726" i="1"/>
  <c r="CA726" i="1" s="1"/>
  <c r="CB726" i="1" s="1"/>
  <c r="CA723" i="1"/>
  <c r="CB723" i="1" s="1"/>
  <c r="BW2016" i="1"/>
  <c r="CA2016" i="1" s="1"/>
  <c r="CB2016" i="1" s="1"/>
  <c r="CA2015" i="1"/>
  <c r="CB2015" i="1" s="1"/>
  <c r="BW3242" i="1"/>
  <c r="CA3242" i="1" s="1"/>
  <c r="CB3242" i="1" s="1"/>
  <c r="CA3241" i="1"/>
  <c r="CB3241" i="1" s="1"/>
  <c r="BW2138" i="1"/>
  <c r="CA2138" i="1" s="1"/>
  <c r="CB2138" i="1" s="1"/>
  <c r="CA2137" i="1"/>
  <c r="CB2137" i="1" s="1"/>
  <c r="BW2220" i="1"/>
  <c r="CA2220" i="1" s="1"/>
  <c r="CB2220" i="1" s="1"/>
  <c r="CA2219" i="1"/>
  <c r="CB2219" i="1" s="1"/>
  <c r="BW4171" i="1"/>
  <c r="CA4171" i="1" s="1"/>
  <c r="CB4171" i="1" s="1"/>
  <c r="CA4170" i="1"/>
  <c r="CB4170" i="1" s="1"/>
  <c r="BW4130" i="1"/>
  <c r="CA4130" i="1" s="1"/>
  <c r="CB4130" i="1" s="1"/>
  <c r="CA4129" i="1"/>
  <c r="CB4129" i="1" s="1"/>
  <c r="BW3283" i="1"/>
  <c r="CA3283" i="1" s="1"/>
  <c r="CB3283" i="1" s="1"/>
  <c r="CA3282" i="1"/>
  <c r="CB3282" i="1" s="1"/>
  <c r="BW4456" i="1"/>
  <c r="CA4456" i="1" s="1"/>
  <c r="CB4456" i="1" s="1"/>
  <c r="CA4455" i="1"/>
  <c r="CB4455" i="1" s="1"/>
  <c r="BW2422" i="1"/>
  <c r="CA2422" i="1" s="1"/>
  <c r="CB2422" i="1" s="1"/>
  <c r="CA2421" i="1"/>
  <c r="CB2421" i="1" s="1"/>
  <c r="BW44" i="1"/>
  <c r="CA44" i="1" s="1"/>
  <c r="CB44" i="1" s="1"/>
  <c r="CA43" i="1"/>
  <c r="CB43" i="1" s="1"/>
  <c r="BW1653" i="1"/>
  <c r="CA1653" i="1" s="1"/>
  <c r="CB1653" i="1" s="1"/>
  <c r="BW1649" i="1"/>
  <c r="CA1645" i="1"/>
  <c r="CB1645" i="1" s="1"/>
  <c r="BW3890" i="1"/>
  <c r="CA3890" i="1" s="1"/>
  <c r="CB3890" i="1" s="1"/>
  <c r="CA3889" i="1"/>
  <c r="CB3889" i="1" s="1"/>
  <c r="BW2179" i="1"/>
  <c r="CA2179" i="1" s="1"/>
  <c r="CB2179" i="1" s="1"/>
  <c r="CA2178" i="1"/>
  <c r="CB2178" i="1" s="1"/>
  <c r="BW3970" i="1"/>
  <c r="CA3970" i="1" s="1"/>
  <c r="CB3970" i="1" s="1"/>
  <c r="CA3969" i="1"/>
  <c r="CB3969" i="1" s="1"/>
  <c r="BW1042" i="1"/>
  <c r="CA1042" i="1" s="1"/>
  <c r="CA1041" i="1"/>
  <c r="CB4090" i="1"/>
  <c r="BW2830" i="1"/>
  <c r="CA2830" i="1" s="1"/>
  <c r="CB2830" i="1" s="1"/>
  <c r="CA2829" i="1"/>
  <c r="CB2829" i="1" s="1"/>
  <c r="BW3361" i="1"/>
  <c r="CA3361" i="1" s="1"/>
  <c r="CB3361" i="1" s="1"/>
  <c r="CA3360" i="1"/>
  <c r="CB3360" i="1" s="1"/>
  <c r="BW1335" i="1"/>
  <c r="CA1335" i="1" s="1"/>
  <c r="CB1335" i="1" s="1"/>
  <c r="CA1334" i="1"/>
  <c r="CB1334" i="1" s="1"/>
  <c r="BW3930" i="1"/>
  <c r="CA3930" i="1" s="1"/>
  <c r="CB3930" i="1" s="1"/>
  <c r="CA3929" i="1"/>
  <c r="CB3929" i="1" s="1"/>
  <c r="BW2463" i="1"/>
  <c r="CA2463" i="1" s="1"/>
  <c r="CB2463" i="1" s="1"/>
  <c r="CA2462" i="1"/>
  <c r="CB2462" i="1" s="1"/>
  <c r="BW2502" i="1"/>
  <c r="CA2502" i="1" s="1"/>
  <c r="CB2502" i="1" s="1"/>
  <c r="CA2501" i="1"/>
  <c r="CB2501" i="1" s="1"/>
  <c r="BW396" i="1"/>
  <c r="CA396" i="1" s="1"/>
  <c r="CB396" i="1" s="1"/>
  <c r="CA395" i="1"/>
  <c r="CB395" i="1" s="1"/>
  <c r="BW722" i="1"/>
  <c r="CA722" i="1" s="1"/>
  <c r="CB722" i="1" s="1"/>
  <c r="CA721" i="1"/>
  <c r="CB721" i="1" s="1"/>
  <c r="BW1650" i="1" l="1"/>
  <c r="CA1650" i="1" s="1"/>
  <c r="CB1650" i="1" s="1"/>
  <c r="CA1649" i="1"/>
  <c r="CB1649" i="1" s="1"/>
  <c r="AP287" i="1"/>
  <c r="BM2974" i="1" l="1"/>
  <c r="AC2928" i="1"/>
  <c r="AC2797" i="1"/>
  <c r="AC3250" i="1" l="1"/>
  <c r="AC3015" i="1"/>
  <c r="AC3005" i="1"/>
  <c r="BM2369" i="1"/>
  <c r="BM2358" i="1"/>
  <c r="BM2350" i="1"/>
  <c r="AC2362" i="1"/>
  <c r="BM2692" i="1" l="1"/>
  <c r="BE2692" i="1"/>
  <c r="BE2771" i="1"/>
  <c r="BE2009" i="1" l="1"/>
  <c r="AB3743" i="1" l="1"/>
  <c r="AB3735" i="1"/>
  <c r="AB3662" i="1"/>
  <c r="AB3654" i="1"/>
  <c r="AB3573" i="1"/>
  <c r="AB2920" i="1" l="1"/>
  <c r="AB4449" i="1" l="1"/>
  <c r="AB3469" i="1" l="1"/>
  <c r="AB3459" i="1"/>
  <c r="AB3451" i="1"/>
  <c r="BL3464" i="1"/>
  <c r="BL1535" i="1" l="1"/>
  <c r="BE1535" i="1"/>
  <c r="BK2213" i="1" l="1"/>
  <c r="AA2797" i="1" l="1"/>
  <c r="AA3743" i="1"/>
  <c r="AA3735" i="1"/>
  <c r="AA3662" i="1"/>
  <c r="AA3654" i="1"/>
  <c r="AA3573" i="1"/>
  <c r="AA2928" i="1"/>
  <c r="AA2920" i="1"/>
  <c r="AA2838" i="1"/>
  <c r="AA2805" i="1"/>
  <c r="AA2360" i="1"/>
  <c r="AA1991" i="1"/>
  <c r="AA1983" i="1"/>
  <c r="AA1909" i="1" l="1"/>
  <c r="AA1901" i="1"/>
  <c r="AA3258" i="1" l="1"/>
  <c r="AA3250" i="1"/>
  <c r="AA3028" i="1"/>
  <c r="AA3015" i="1"/>
  <c r="AA4031" i="1" l="1"/>
  <c r="AA4018" i="1"/>
  <c r="BK2686" i="1" l="1"/>
  <c r="BK3626" i="1" l="1"/>
  <c r="BK4409" i="1" l="1"/>
  <c r="BK4314" i="1" l="1"/>
  <c r="BK4274" i="1"/>
  <c r="BK3870" i="1"/>
  <c r="BK3830" i="1"/>
  <c r="BK3789" i="1"/>
  <c r="BK3748" i="1"/>
  <c r="BK3708" i="1"/>
  <c r="BK2523" i="1" l="1"/>
  <c r="BK2484" i="1"/>
  <c r="BJ2373" i="1" l="1"/>
  <c r="K91" i="9" l="1"/>
  <c r="X1591" i="1"/>
  <c r="AP1591" i="1"/>
  <c r="BH1591" i="1"/>
  <c r="BH1572" i="1"/>
  <c r="AP1572" i="1"/>
  <c r="X1572" i="1"/>
  <c r="BH1590" i="1"/>
  <c r="AP1590" i="1"/>
  <c r="X1590" i="1"/>
  <c r="BH1576" i="1"/>
  <c r="AP1576" i="1"/>
  <c r="X1576" i="1"/>
  <c r="K33" i="9"/>
  <c r="BH946" i="1"/>
  <c r="AP946" i="1"/>
  <c r="X946" i="1"/>
  <c r="BH1459" i="1"/>
  <c r="AP1459" i="1"/>
  <c r="X1459" i="1"/>
  <c r="M19" i="9" l="1"/>
  <c r="BC943" i="1"/>
  <c r="BD943" i="1"/>
  <c r="BE943" i="1"/>
  <c r="BF943" i="1"/>
  <c r="BG943" i="1"/>
  <c r="BI943" i="1"/>
  <c r="BJ943" i="1"/>
  <c r="BK943" i="1"/>
  <c r="BL943" i="1"/>
  <c r="BM943" i="1"/>
  <c r="BN943" i="1"/>
  <c r="BO943" i="1"/>
  <c r="BP943" i="1"/>
  <c r="BQ943" i="1"/>
  <c r="BB943" i="1"/>
  <c r="AK943" i="1"/>
  <c r="AL943" i="1"/>
  <c r="AM943" i="1"/>
  <c r="AN943" i="1"/>
  <c r="AO943" i="1"/>
  <c r="AQ943" i="1"/>
  <c r="AR943" i="1"/>
  <c r="AS943" i="1"/>
  <c r="AT943" i="1"/>
  <c r="AU943" i="1"/>
  <c r="AV943" i="1"/>
  <c r="AW943" i="1"/>
  <c r="AX943" i="1"/>
  <c r="AY943" i="1"/>
  <c r="AJ943" i="1"/>
  <c r="Z943" i="1"/>
  <c r="Y943" i="1"/>
  <c r="AA943" i="1"/>
  <c r="AB943" i="1"/>
  <c r="AC943" i="1"/>
  <c r="AD943" i="1"/>
  <c r="AE943" i="1"/>
  <c r="AF943" i="1"/>
  <c r="AG943" i="1"/>
  <c r="S943" i="1"/>
  <c r="T943" i="1"/>
  <c r="U943" i="1"/>
  <c r="V943" i="1"/>
  <c r="W943" i="1"/>
  <c r="R943" i="1"/>
  <c r="BH947" i="1"/>
  <c r="AP947" i="1"/>
  <c r="X947" i="1"/>
  <c r="BC1169" i="1" l="1"/>
  <c r="AS3672" i="1"/>
  <c r="AK3672" i="1"/>
  <c r="AS1320" i="1"/>
  <c r="AK1320" i="1"/>
  <c r="BK1169" i="1"/>
  <c r="Z3743" i="1" l="1"/>
  <c r="Z3735" i="1"/>
  <c r="BK1535" i="1" l="1"/>
  <c r="BC1535" i="1"/>
  <c r="BK833" i="1"/>
  <c r="BC833" i="1"/>
  <c r="BC156" i="1" l="1"/>
  <c r="BD156" i="1"/>
  <c r="BE156" i="1"/>
  <c r="BF156" i="1"/>
  <c r="BG156" i="1"/>
  <c r="BI156" i="1"/>
  <c r="BJ156" i="1"/>
  <c r="BK156" i="1"/>
  <c r="BL156" i="1"/>
  <c r="BM156" i="1"/>
  <c r="BN156" i="1"/>
  <c r="BO156" i="1"/>
  <c r="BP156" i="1"/>
  <c r="BQ156" i="1"/>
  <c r="BB156" i="1"/>
  <c r="AK156" i="1"/>
  <c r="AL156" i="1"/>
  <c r="AM156" i="1"/>
  <c r="AN156" i="1"/>
  <c r="AO156" i="1"/>
  <c r="AQ156" i="1"/>
  <c r="AR156" i="1"/>
  <c r="AS156" i="1"/>
  <c r="AT156" i="1"/>
  <c r="AU156" i="1"/>
  <c r="AV156" i="1"/>
  <c r="AW156" i="1"/>
  <c r="AX156" i="1"/>
  <c r="AY156" i="1"/>
  <c r="AJ156" i="1"/>
  <c r="S156" i="1"/>
  <c r="T156" i="1"/>
  <c r="U156" i="1"/>
  <c r="V156" i="1"/>
  <c r="W156" i="1"/>
  <c r="Y156" i="1"/>
  <c r="Z156" i="1"/>
  <c r="AA156" i="1"/>
  <c r="AB156" i="1"/>
  <c r="AC156" i="1"/>
  <c r="AD156" i="1"/>
  <c r="AE156" i="1"/>
  <c r="AF156" i="1"/>
  <c r="AG156" i="1"/>
  <c r="R156" i="1"/>
  <c r="Y2366" i="1" l="1"/>
  <c r="Y2364" i="1"/>
  <c r="Y2362" i="1"/>
  <c r="Y3418" i="1" l="1"/>
  <c r="Y3743" i="1" l="1"/>
  <c r="Y3735" i="1"/>
  <c r="Y3581" i="1"/>
  <c r="Y3573" i="1"/>
  <c r="Y3410" i="1" l="1"/>
  <c r="CA4543" i="1" l="1"/>
  <c r="BZ4543" i="1"/>
  <c r="BZ1646" i="1" s="1"/>
  <c r="BZ1654" i="1" s="1"/>
  <c r="BY4543" i="1"/>
  <c r="BY1646" i="1" s="1"/>
  <c r="BY1654" i="1" s="1"/>
  <c r="BX4543" i="1"/>
  <c r="BX1646" i="1" s="1"/>
  <c r="BX1654" i="1" s="1"/>
  <c r="BW4543" i="1"/>
  <c r="BW1646" i="1" s="1"/>
  <c r="BW1654" i="1" s="1"/>
  <c r="BV4543" i="1"/>
  <c r="BV1646" i="1" s="1"/>
  <c r="BU4543" i="1"/>
  <c r="BU1646" i="1" s="1"/>
  <c r="CB4540" i="1"/>
  <c r="BU1654" i="1" l="1"/>
  <c r="BV1654" i="1"/>
  <c r="CA1654" i="1" s="1"/>
  <c r="CA1646" i="1"/>
  <c r="CB1646" i="1" s="1"/>
  <c r="CB4543" i="1"/>
  <c r="BV4538" i="1"/>
  <c r="BV4539" i="1" s="1"/>
  <c r="BY4538" i="1"/>
  <c r="BY4539" i="1" s="1"/>
  <c r="BZ4538" i="1"/>
  <c r="BZ4539" i="1" s="1"/>
  <c r="BX4538" i="1"/>
  <c r="BX4539" i="1" s="1"/>
  <c r="CB1654" i="1" l="1"/>
  <c r="BW4538" i="1"/>
  <c r="BW4539" i="1" s="1"/>
  <c r="BZ4542" i="1"/>
  <c r="BY4542" i="1"/>
  <c r="BX4542" i="1"/>
  <c r="BV4542" i="1"/>
  <c r="J162" i="1"/>
  <c r="J163" i="1"/>
  <c r="J160" i="1"/>
  <c r="J161" i="1"/>
  <c r="BH162" i="1"/>
  <c r="BH163" i="1"/>
  <c r="AP162" i="1"/>
  <c r="AP163" i="1"/>
  <c r="X162" i="1"/>
  <c r="X163" i="1"/>
  <c r="BH14" i="1"/>
  <c r="BH15" i="1"/>
  <c r="BH16" i="1"/>
  <c r="BH17" i="1"/>
  <c r="BH19" i="1"/>
  <c r="BH21" i="1"/>
  <c r="BH23" i="1"/>
  <c r="BH24" i="1"/>
  <c r="BH25" i="1"/>
  <c r="BH26" i="1"/>
  <c r="BH27" i="1"/>
  <c r="BH28" i="1"/>
  <c r="BH29" i="1"/>
  <c r="BH33" i="1"/>
  <c r="BH34" i="1"/>
  <c r="BH35" i="1"/>
  <c r="BH38" i="1"/>
  <c r="BH53" i="1"/>
  <c r="BH55" i="1"/>
  <c r="BH56" i="1"/>
  <c r="BH57" i="1"/>
  <c r="BH58" i="1"/>
  <c r="BH60" i="1"/>
  <c r="BH62" i="1"/>
  <c r="BH64" i="1"/>
  <c r="BH65" i="1"/>
  <c r="BH66" i="1"/>
  <c r="BH69" i="1"/>
  <c r="BH72" i="1"/>
  <c r="BH79" i="1"/>
  <c r="BH90" i="1"/>
  <c r="BH92" i="1"/>
  <c r="BH93" i="1"/>
  <c r="BH94" i="1"/>
  <c r="BH95" i="1"/>
  <c r="BH97" i="1"/>
  <c r="BH99" i="1"/>
  <c r="BH101" i="1"/>
  <c r="BH102" i="1"/>
  <c r="BH103" i="1"/>
  <c r="BH107" i="1"/>
  <c r="BH108" i="1"/>
  <c r="BH110" i="1"/>
  <c r="BH111" i="1"/>
  <c r="BH112" i="1"/>
  <c r="BH115" i="1"/>
  <c r="BH122" i="1"/>
  <c r="BH136" i="1"/>
  <c r="BH138" i="1"/>
  <c r="BH139" i="1"/>
  <c r="BH140" i="1"/>
  <c r="BH141" i="1"/>
  <c r="BH143" i="1"/>
  <c r="BH145" i="1"/>
  <c r="BH147" i="1"/>
  <c r="BH148" i="1"/>
  <c r="BH149" i="1"/>
  <c r="BH150" i="1"/>
  <c r="BH151" i="1"/>
  <c r="BH152" i="1"/>
  <c r="BH155" i="1"/>
  <c r="BH158" i="1"/>
  <c r="BH159" i="1"/>
  <c r="BH160" i="1"/>
  <c r="BH161" i="1"/>
  <c r="BH165" i="1"/>
  <c r="BH164" i="1" s="1"/>
  <c r="BH168" i="1"/>
  <c r="BH184" i="1"/>
  <c r="BH186" i="1"/>
  <c r="BH187" i="1"/>
  <c r="BH188" i="1"/>
  <c r="BH189" i="1"/>
  <c r="BH191" i="1"/>
  <c r="BH193" i="1"/>
  <c r="BH195" i="1"/>
  <c r="BH196" i="1"/>
  <c r="BH197" i="1"/>
  <c r="BH200" i="1"/>
  <c r="BH203" i="1"/>
  <c r="BH210" i="1"/>
  <c r="BH222" i="1"/>
  <c r="BH223" i="1"/>
  <c r="BH230" i="1" s="1"/>
  <c r="BH224" i="1"/>
  <c r="BH232" i="1"/>
  <c r="BH243" i="1"/>
  <c r="BH245" i="1"/>
  <c r="BH246" i="1"/>
  <c r="BH247" i="1"/>
  <c r="BH248" i="1"/>
  <c r="BH250" i="1"/>
  <c r="BH253" i="1"/>
  <c r="BH254" i="1"/>
  <c r="BH255" i="1"/>
  <c r="BH258" i="1"/>
  <c r="BH265" i="1"/>
  <c r="BH276" i="1"/>
  <c r="BH278" i="1"/>
  <c r="BH279" i="1"/>
  <c r="BH280" i="1"/>
  <c r="BH281" i="1"/>
  <c r="BH283" i="1"/>
  <c r="BH285" i="1"/>
  <c r="BH287" i="1"/>
  <c r="BH288" i="1"/>
  <c r="BH289" i="1"/>
  <c r="BH292" i="1"/>
  <c r="BH295" i="1"/>
  <c r="BH296" i="1"/>
  <c r="BH303" i="1"/>
  <c r="BH314" i="1"/>
  <c r="BH316" i="1"/>
  <c r="BH317" i="1"/>
  <c r="BH318" i="1"/>
  <c r="BH319" i="1"/>
  <c r="BH320" i="1"/>
  <c r="BH322" i="1"/>
  <c r="BH324" i="1"/>
  <c r="BH325" i="1"/>
  <c r="BH326" i="1"/>
  <c r="BH327" i="1"/>
  <c r="BH328" i="1"/>
  <c r="BH329" i="1"/>
  <c r="BH330" i="1"/>
  <c r="BH331" i="1"/>
  <c r="BH333" i="1"/>
  <c r="BH334" i="1"/>
  <c r="BH335" i="1"/>
  <c r="BH339" i="1"/>
  <c r="BH338" i="1" s="1"/>
  <c r="BH340" i="1"/>
  <c r="BH344" i="1"/>
  <c r="BH345" i="1"/>
  <c r="BH346" i="1"/>
  <c r="BH347" i="1"/>
  <c r="BH348" i="1"/>
  <c r="BH349" i="1"/>
  <c r="BH350" i="1"/>
  <c r="BH357" i="1"/>
  <c r="BH368" i="1"/>
  <c r="BH370" i="1"/>
  <c r="BH371" i="1"/>
  <c r="BH372" i="1"/>
  <c r="BH373" i="1"/>
  <c r="BH375" i="1"/>
  <c r="BH377" i="1"/>
  <c r="BH378" i="1"/>
  <c r="BH380" i="1"/>
  <c r="BH381" i="1"/>
  <c r="BH382" i="1"/>
  <c r="BH383" i="1"/>
  <c r="BH384" i="1"/>
  <c r="BH387" i="1"/>
  <c r="BH390" i="1"/>
  <c r="BH397" i="1"/>
  <c r="BH408" i="1"/>
  <c r="BH410" i="1"/>
  <c r="BH411" i="1"/>
  <c r="BH412" i="1"/>
  <c r="BH413" i="1"/>
  <c r="BH415" i="1"/>
  <c r="BH417" i="1"/>
  <c r="BH418" i="1"/>
  <c r="BH419" i="1"/>
  <c r="BH421" i="1"/>
  <c r="BH422" i="1"/>
  <c r="BH423" i="1"/>
  <c r="BH426" i="1"/>
  <c r="BH429" i="1"/>
  <c r="BH436" i="1"/>
  <c r="BH447" i="1"/>
  <c r="BH449" i="1"/>
  <c r="BH450" i="1"/>
  <c r="BH451" i="1"/>
  <c r="BH452" i="1"/>
  <c r="BH454" i="1"/>
  <c r="BH456" i="1"/>
  <c r="BH457" i="1"/>
  <c r="BH459" i="1"/>
  <c r="BH460" i="1"/>
  <c r="BH461" i="1"/>
  <c r="BH465" i="1"/>
  <c r="BH464" i="1" s="1"/>
  <c r="BH467" i="1"/>
  <c r="BH468" i="1"/>
  <c r="BH469" i="1"/>
  <c r="BH472" i="1"/>
  <c r="BH479" i="1"/>
  <c r="BH493" i="1"/>
  <c r="BH495" i="1"/>
  <c r="BH496" i="1"/>
  <c r="BH497" i="1"/>
  <c r="BH498" i="1"/>
  <c r="BH499" i="1"/>
  <c r="BH501" i="1"/>
  <c r="BH503" i="1"/>
  <c r="BH505" i="1"/>
  <c r="BH506" i="1"/>
  <c r="BH537" i="1" s="1"/>
  <c r="BH507" i="1"/>
  <c r="BH508" i="1"/>
  <c r="BH509" i="1"/>
  <c r="BH510" i="1"/>
  <c r="BH514" i="1"/>
  <c r="BH513" i="1" s="1"/>
  <c r="BH516" i="1"/>
  <c r="BH517" i="1"/>
  <c r="BH519" i="1"/>
  <c r="BH518" i="1" s="1"/>
  <c r="BH521" i="1"/>
  <c r="BH520" i="1" s="1"/>
  <c r="BH525" i="1"/>
  <c r="BH524" i="1" s="1"/>
  <c r="BH527" i="1"/>
  <c r="BH526" i="1" s="1"/>
  <c r="BH529" i="1"/>
  <c r="BH532" i="1"/>
  <c r="BH551" i="1"/>
  <c r="BH553" i="1"/>
  <c r="BH554" i="1"/>
  <c r="BH555" i="1"/>
  <c r="BH556" i="1"/>
  <c r="BH557" i="1"/>
  <c r="BH558" i="1"/>
  <c r="BH560" i="1"/>
  <c r="BH562" i="1"/>
  <c r="BH563" i="1"/>
  <c r="BH564" i="1"/>
  <c r="BH565" i="1"/>
  <c r="BH566" i="1"/>
  <c r="BH567" i="1"/>
  <c r="BH568" i="1"/>
  <c r="BH569" i="1"/>
  <c r="BH571" i="1"/>
  <c r="BH572" i="1"/>
  <c r="BH573" i="1"/>
  <c r="BH574" i="1"/>
  <c r="BH575" i="1"/>
  <c r="BH576" i="1"/>
  <c r="BH579" i="1"/>
  <c r="BH582" i="1"/>
  <c r="BH583" i="1"/>
  <c r="BH584" i="1"/>
  <c r="BH596" i="1"/>
  <c r="BH598" i="1"/>
  <c r="BH599" i="1"/>
  <c r="BH600" i="1"/>
  <c r="BH601" i="1"/>
  <c r="BH602" i="1"/>
  <c r="BH603" i="1"/>
  <c r="BH605" i="1"/>
  <c r="BH607" i="1"/>
  <c r="BH608" i="1"/>
  <c r="BH609" i="1"/>
  <c r="BH610" i="1"/>
  <c r="BH611" i="1"/>
  <c r="BH612" i="1"/>
  <c r="BH613" i="1"/>
  <c r="BH614" i="1"/>
  <c r="BH616" i="1"/>
  <c r="BH617" i="1"/>
  <c r="BH618" i="1"/>
  <c r="BH619" i="1"/>
  <c r="BH620" i="1"/>
  <c r="BH623" i="1"/>
  <c r="BH626" i="1"/>
  <c r="BH627" i="1"/>
  <c r="BH643" i="1"/>
  <c r="BH645" i="1"/>
  <c r="BH646" i="1"/>
  <c r="BH647" i="1"/>
  <c r="BH648" i="1"/>
  <c r="BH649" i="1"/>
  <c r="BH650" i="1"/>
  <c r="BH652" i="1"/>
  <c r="BH654" i="1"/>
  <c r="BH655" i="1"/>
  <c r="BH656" i="1"/>
  <c r="BH657" i="1"/>
  <c r="BH658" i="1"/>
  <c r="BH659" i="1"/>
  <c r="BH660" i="1"/>
  <c r="BH662" i="1"/>
  <c r="BH663" i="1"/>
  <c r="BH664" i="1"/>
  <c r="BH665" i="1"/>
  <c r="BH668" i="1"/>
  <c r="BH671" i="1"/>
  <c r="BH672" i="1"/>
  <c r="BH673" i="1"/>
  <c r="BH689" i="1"/>
  <c r="BH691" i="1"/>
  <c r="BH692" i="1"/>
  <c r="BH693" i="1"/>
  <c r="BH694" i="1"/>
  <c r="BH695" i="1"/>
  <c r="BH697" i="1"/>
  <c r="BH699" i="1"/>
  <c r="BH700" i="1"/>
  <c r="BH701" i="1"/>
  <c r="BH702" i="1"/>
  <c r="BH703" i="1"/>
  <c r="BH704" i="1"/>
  <c r="BH705" i="1"/>
  <c r="BH706" i="1"/>
  <c r="BH708" i="1"/>
  <c r="BH709" i="1"/>
  <c r="BH710" i="1"/>
  <c r="BH713" i="1"/>
  <c r="BH716" i="1"/>
  <c r="BH735" i="1"/>
  <c r="BH737" i="1"/>
  <c r="BH738" i="1"/>
  <c r="BH739" i="1"/>
  <c r="BH740" i="1"/>
  <c r="BH741" i="1"/>
  <c r="BH743" i="1"/>
  <c r="BH745" i="1"/>
  <c r="BH746" i="1"/>
  <c r="BH747" i="1"/>
  <c r="BH748" i="1"/>
  <c r="BH749" i="1"/>
  <c r="BH750" i="1"/>
  <c r="BH751" i="1"/>
  <c r="BH752" i="1"/>
  <c r="BH754" i="1"/>
  <c r="BH755" i="1"/>
  <c r="BH756" i="1"/>
  <c r="BH760" i="1"/>
  <c r="BH759" i="1" s="1"/>
  <c r="BH762" i="1"/>
  <c r="BH763" i="1"/>
  <c r="BH764" i="1"/>
  <c r="BH765" i="1"/>
  <c r="BH766" i="1"/>
  <c r="BH767" i="1"/>
  <c r="BH769" i="1"/>
  <c r="BH770" i="1"/>
  <c r="BH771" i="1"/>
  <c r="BH772" i="1"/>
  <c r="BH774" i="1"/>
  <c r="BH775" i="1"/>
  <c r="BH779" i="1"/>
  <c r="BH780" i="1"/>
  <c r="BH781" i="1"/>
  <c r="BH783" i="1"/>
  <c r="BH784" i="1"/>
  <c r="BH786" i="1"/>
  <c r="BH787" i="1"/>
  <c r="BH791" i="1"/>
  <c r="BH790" i="1" s="1"/>
  <c r="BH810" i="1"/>
  <c r="BH812" i="1"/>
  <c r="BH813" i="1"/>
  <c r="BH814" i="1"/>
  <c r="BH815" i="1"/>
  <c r="BH816" i="1"/>
  <c r="BH818" i="1"/>
  <c r="BH820" i="1"/>
  <c r="BH821" i="1"/>
  <c r="BH823" i="1"/>
  <c r="BH824" i="1"/>
  <c r="BH825" i="1"/>
  <c r="BH827" i="1"/>
  <c r="BH828" i="1"/>
  <c r="BH829" i="1"/>
  <c r="BH830" i="1"/>
  <c r="BH832" i="1"/>
  <c r="BH833" i="1"/>
  <c r="BH834" i="1"/>
  <c r="BH835" i="1"/>
  <c r="BH837" i="1"/>
  <c r="BH838" i="1"/>
  <c r="BH839" i="1"/>
  <c r="BH840" i="1"/>
  <c r="BH841" i="1"/>
  <c r="BH845" i="1"/>
  <c r="BH846" i="1"/>
  <c r="BH848" i="1"/>
  <c r="BH847" i="1" s="1"/>
  <c r="BH852" i="1"/>
  <c r="BH853" i="1"/>
  <c r="BH857" i="1"/>
  <c r="BH856" i="1" s="1"/>
  <c r="BH859" i="1"/>
  <c r="BH858" i="1" s="1"/>
  <c r="BH861" i="1"/>
  <c r="BH860" i="1" s="1"/>
  <c r="BH862" i="1"/>
  <c r="BH864" i="1"/>
  <c r="BH863" i="1" s="1"/>
  <c r="BH871" i="1"/>
  <c r="BH885" i="1"/>
  <c r="BH887" i="1"/>
  <c r="BH888" i="1"/>
  <c r="BH889" i="1"/>
  <c r="BH890" i="1"/>
  <c r="BH891" i="1"/>
  <c r="BH893" i="1"/>
  <c r="BH895" i="1"/>
  <c r="BH897" i="1"/>
  <c r="BH896" i="1" s="1"/>
  <c r="BH899" i="1"/>
  <c r="BH900" i="1"/>
  <c r="BH901" i="1"/>
  <c r="BH902" i="1"/>
  <c r="BH903" i="1"/>
  <c r="BH905" i="1"/>
  <c r="BH906" i="1"/>
  <c r="BH907" i="1"/>
  <c r="BH908" i="1"/>
  <c r="BH909" i="1"/>
  <c r="BH910" i="1"/>
  <c r="BH914" i="1"/>
  <c r="BH915" i="1"/>
  <c r="BH917" i="1"/>
  <c r="BH918" i="1"/>
  <c r="BH919" i="1"/>
  <c r="BH920" i="1"/>
  <c r="BH925" i="1"/>
  <c r="BH924" i="1" s="1"/>
  <c r="BH927" i="1"/>
  <c r="BH928" i="1"/>
  <c r="BH929" i="1"/>
  <c r="BH930" i="1"/>
  <c r="BH931" i="1"/>
  <c r="BH932" i="1"/>
  <c r="BH933" i="1"/>
  <c r="BH934" i="1"/>
  <c r="BH935" i="1"/>
  <c r="BH936" i="1"/>
  <c r="BH937" i="1"/>
  <c r="BH938" i="1"/>
  <c r="BH942" i="1"/>
  <c r="BH941" i="1" s="1"/>
  <c r="BH944" i="1"/>
  <c r="BH945" i="1"/>
  <c r="BH949" i="1"/>
  <c r="BH950" i="1"/>
  <c r="BH951" i="1"/>
  <c r="BH952" i="1"/>
  <c r="BH953" i="1"/>
  <c r="BH955" i="1"/>
  <c r="BH956" i="1"/>
  <c r="BH957" i="1"/>
  <c r="BH958" i="1"/>
  <c r="BH959" i="1"/>
  <c r="BH960" i="1"/>
  <c r="BH961" i="1"/>
  <c r="BH963" i="1"/>
  <c r="BH964" i="1"/>
  <c r="BH983" i="1"/>
  <c r="BH985" i="1"/>
  <c r="BH986" i="1"/>
  <c r="BH987" i="1"/>
  <c r="BH988" i="1"/>
  <c r="BH989" i="1"/>
  <c r="BH991" i="1"/>
  <c r="BH993" i="1"/>
  <c r="BH994" i="1"/>
  <c r="BH995" i="1"/>
  <c r="BH996" i="1"/>
  <c r="BH997" i="1"/>
  <c r="BH999" i="1"/>
  <c r="BH1000" i="1"/>
  <c r="BH1001" i="1"/>
  <c r="BH1002" i="1"/>
  <c r="BH1003" i="1"/>
  <c r="BH1004" i="1"/>
  <c r="BH1005" i="1"/>
  <c r="BH1006" i="1"/>
  <c r="BH1008" i="1"/>
  <c r="BH1009" i="1"/>
  <c r="BH1010" i="1"/>
  <c r="BH1011" i="1"/>
  <c r="BH1012" i="1"/>
  <c r="BH1013" i="1"/>
  <c r="BH1014" i="1"/>
  <c r="BH1018" i="1"/>
  <c r="BH1017" i="1" s="1"/>
  <c r="BH1020" i="1"/>
  <c r="BH1021" i="1"/>
  <c r="BH1025" i="1"/>
  <c r="BH1024" i="1" s="1"/>
  <c r="BH1027" i="1"/>
  <c r="BH1028" i="1"/>
  <c r="BH1029" i="1"/>
  <c r="BH1031" i="1"/>
  <c r="BH1032" i="1"/>
  <c r="BH1034" i="1"/>
  <c r="BH1033" i="1" s="1"/>
  <c r="BH1036" i="1"/>
  <c r="BH1035" i="1" s="1"/>
  <c r="BH1043" i="1"/>
  <c r="BH1057" i="1"/>
  <c r="BH1059" i="1"/>
  <c r="BH1060" i="1"/>
  <c r="BH1061" i="1"/>
  <c r="BH1062" i="1"/>
  <c r="BH1063" i="1"/>
  <c r="BH1065" i="1"/>
  <c r="BH1067" i="1"/>
  <c r="BH1068" i="1"/>
  <c r="BH1069" i="1"/>
  <c r="BH1070" i="1"/>
  <c r="BH1071" i="1"/>
  <c r="BH1072" i="1"/>
  <c r="BH1073" i="1"/>
  <c r="BH1074" i="1"/>
  <c r="BH1076" i="1"/>
  <c r="BH1077" i="1"/>
  <c r="BH1078" i="1"/>
  <c r="BH1079" i="1"/>
  <c r="BH1080" i="1"/>
  <c r="BH1081" i="1"/>
  <c r="BH1082" i="1"/>
  <c r="BH1083" i="1"/>
  <c r="BH1087" i="1"/>
  <c r="BH1086" i="1" s="1"/>
  <c r="BH1089" i="1"/>
  <c r="BH1088" i="1" s="1"/>
  <c r="BH1091" i="1"/>
  <c r="BH1092" i="1"/>
  <c r="BH1096" i="1"/>
  <c r="BH1095" i="1" s="1"/>
  <c r="BH1100" i="1"/>
  <c r="BH1099" i="1" s="1"/>
  <c r="BH1102" i="1"/>
  <c r="BH1103" i="1"/>
  <c r="BH1104" i="1"/>
  <c r="BH1106" i="1"/>
  <c r="BH1107" i="1"/>
  <c r="BH1108" i="1"/>
  <c r="BH1109" i="1"/>
  <c r="BH1110" i="1"/>
  <c r="BH1111" i="1"/>
  <c r="BH1112" i="1"/>
  <c r="BH1113" i="1"/>
  <c r="BH1114" i="1"/>
  <c r="BH1115" i="1"/>
  <c r="BH1116" i="1"/>
  <c r="BH1123" i="1"/>
  <c r="BH1134" i="1"/>
  <c r="BH1136" i="1"/>
  <c r="BH1137" i="1"/>
  <c r="BH1138" i="1"/>
  <c r="BH1139" i="1"/>
  <c r="BH1140" i="1"/>
  <c r="BH1142" i="1"/>
  <c r="BH1144" i="1"/>
  <c r="BH1145" i="1"/>
  <c r="BH1147" i="1"/>
  <c r="BH1148" i="1"/>
  <c r="BH1149" i="1"/>
  <c r="BH1150" i="1"/>
  <c r="BH1151" i="1"/>
  <c r="BH1152" i="1"/>
  <c r="BH1154" i="1"/>
  <c r="BH1155" i="1"/>
  <c r="BH1156" i="1"/>
  <c r="BH1157" i="1"/>
  <c r="BH1158" i="1"/>
  <c r="BH1161" i="1"/>
  <c r="BH1163" i="1"/>
  <c r="BH1164" i="1"/>
  <c r="BH1168" i="1"/>
  <c r="BH1169" i="1"/>
  <c r="BH1170" i="1"/>
  <c r="BH1171" i="1"/>
  <c r="BH1172" i="1"/>
  <c r="BH1174" i="1"/>
  <c r="BH1182" i="1"/>
  <c r="BH1196" i="1"/>
  <c r="BH1198" i="1"/>
  <c r="BH1199" i="1"/>
  <c r="BH1200" i="1"/>
  <c r="BH1201" i="1"/>
  <c r="BH1202" i="1"/>
  <c r="BH1204" i="1"/>
  <c r="BH1206" i="1"/>
  <c r="BH1207" i="1"/>
  <c r="BH1208" i="1"/>
  <c r="BH1209" i="1"/>
  <c r="BH1210" i="1"/>
  <c r="BH1211" i="1"/>
  <c r="BH1212" i="1"/>
  <c r="BH1214" i="1"/>
  <c r="BH1215" i="1"/>
  <c r="BH1216" i="1"/>
  <c r="BH1217" i="1"/>
  <c r="BH1218" i="1"/>
  <c r="BH1219" i="1"/>
  <c r="BH1223" i="1"/>
  <c r="BH1224" i="1"/>
  <c r="BH1225" i="1"/>
  <c r="BH1227" i="1"/>
  <c r="BH1228" i="1"/>
  <c r="BH1229" i="1"/>
  <c r="BH1230" i="1"/>
  <c r="BH1231" i="1"/>
  <c r="BH1232" i="1"/>
  <c r="BH1234" i="1"/>
  <c r="BH1235" i="1"/>
  <c r="BH1236" i="1"/>
  <c r="BH1237" i="1"/>
  <c r="BH1238" i="1"/>
  <c r="BH1239" i="1"/>
  <c r="BH1241" i="1"/>
  <c r="BH1242" i="1"/>
  <c r="BH1243" i="1"/>
  <c r="BH1244" i="1"/>
  <c r="BH1245" i="1"/>
  <c r="BH1246" i="1"/>
  <c r="BH1248" i="1"/>
  <c r="BH1247" i="1" s="1"/>
  <c r="BH1250" i="1"/>
  <c r="BH1251" i="1"/>
  <c r="BH1252" i="1"/>
  <c r="BH1256" i="1"/>
  <c r="BH1257" i="1"/>
  <c r="BH1258" i="1"/>
  <c r="BH1259" i="1"/>
  <c r="BH1261" i="1"/>
  <c r="BH1262" i="1"/>
  <c r="BH1263" i="1"/>
  <c r="BH1264" i="1"/>
  <c r="BH1265" i="1"/>
  <c r="BH1266" i="1"/>
  <c r="BH1267" i="1"/>
  <c r="BH1270" i="1"/>
  <c r="BH1272" i="1"/>
  <c r="BH1273" i="1"/>
  <c r="BH1274" i="1"/>
  <c r="BH1275" i="1"/>
  <c r="BH1276" i="1"/>
  <c r="BH1277" i="1"/>
  <c r="BH1278" i="1"/>
  <c r="BH1279" i="1"/>
  <c r="BH1280" i="1"/>
  <c r="BH1281" i="1"/>
  <c r="BH1301" i="1"/>
  <c r="BH1303" i="1"/>
  <c r="BH1304" i="1"/>
  <c r="BH1305" i="1"/>
  <c r="BH1306" i="1"/>
  <c r="BH1307" i="1"/>
  <c r="BH1309" i="1"/>
  <c r="BH1311" i="1"/>
  <c r="BH1312" i="1"/>
  <c r="BH1313" i="1"/>
  <c r="BH1314" i="1"/>
  <c r="BH1315" i="1"/>
  <c r="BH1316" i="1"/>
  <c r="BH1317" i="1"/>
  <c r="BH1318" i="1"/>
  <c r="BH1320" i="1"/>
  <c r="BH1321" i="1"/>
  <c r="BH1322" i="1"/>
  <c r="BH1326" i="1"/>
  <c r="BH1327" i="1"/>
  <c r="BH1328" i="1"/>
  <c r="BH1329" i="1"/>
  <c r="BH1348" i="1"/>
  <c r="BH1350" i="1"/>
  <c r="BH1351" i="1"/>
  <c r="BH1352" i="1"/>
  <c r="BH1353" i="1"/>
  <c r="BH1354" i="1"/>
  <c r="BH1356" i="1"/>
  <c r="BH1358" i="1"/>
  <c r="BH1359" i="1"/>
  <c r="BH1360" i="1"/>
  <c r="BH1361" i="1"/>
  <c r="BH1362" i="1"/>
  <c r="BH1363" i="1"/>
  <c r="BH1364" i="1"/>
  <c r="BH1365" i="1"/>
  <c r="BH1367" i="1"/>
  <c r="BH1368" i="1"/>
  <c r="BH1369" i="1"/>
  <c r="BH1370" i="1"/>
  <c r="BH1371" i="1"/>
  <c r="BH1372" i="1"/>
  <c r="BH1376" i="1"/>
  <c r="BH1375" i="1" s="1"/>
  <c r="BH1378" i="1"/>
  <c r="BH1379" i="1"/>
  <c r="BH1380" i="1"/>
  <c r="BH1383" i="1"/>
  <c r="BH1384" i="1"/>
  <c r="BH1385" i="1"/>
  <c r="BH1388" i="1"/>
  <c r="BH1389" i="1"/>
  <c r="BH1392" i="1"/>
  <c r="BH1395" i="1"/>
  <c r="BH1396" i="1"/>
  <c r="BH1397" i="1"/>
  <c r="BH1406" i="1"/>
  <c r="BH1420" i="1"/>
  <c r="BH1422" i="1"/>
  <c r="BH1423" i="1"/>
  <c r="BH1424" i="1"/>
  <c r="BH1425" i="1"/>
  <c r="BH1426" i="1"/>
  <c r="BH1428" i="1"/>
  <c r="BH1430" i="1"/>
  <c r="BH1432" i="1"/>
  <c r="BH1433" i="1"/>
  <c r="BH1434" i="1"/>
  <c r="BH1435" i="1"/>
  <c r="BH1436" i="1"/>
  <c r="BH1440" i="1"/>
  <c r="BH1439" i="1" s="1"/>
  <c r="BH1442" i="1"/>
  <c r="BH1443" i="1"/>
  <c r="BH1445" i="1"/>
  <c r="BH1446" i="1"/>
  <c r="BH1447" i="1"/>
  <c r="BH1448" i="1"/>
  <c r="BH1449" i="1"/>
  <c r="BH1450" i="1"/>
  <c r="BH1451" i="1"/>
  <c r="BH1455" i="1"/>
  <c r="BH1454" i="1" s="1"/>
  <c r="BH1457" i="1"/>
  <c r="BH1458" i="1"/>
  <c r="BH1460" i="1"/>
  <c r="BH1461" i="1"/>
  <c r="BH1462" i="1"/>
  <c r="BH1463" i="1"/>
  <c r="BH1464" i="1"/>
  <c r="BH1465" i="1"/>
  <c r="BH1466" i="1"/>
  <c r="BH1467" i="1"/>
  <c r="BH1468" i="1"/>
  <c r="BH1469" i="1"/>
  <c r="BH1470" i="1"/>
  <c r="BH1471" i="1"/>
  <c r="BH1472" i="1"/>
  <c r="BH1473" i="1"/>
  <c r="BH1474" i="1"/>
  <c r="BH1475" i="1"/>
  <c r="BH1476" i="1"/>
  <c r="BH1477" i="1"/>
  <c r="BH1478" i="1"/>
  <c r="BH1479" i="1"/>
  <c r="BH1480" i="1"/>
  <c r="BH1481" i="1"/>
  <c r="BH1482" i="1"/>
  <c r="BH1483" i="1"/>
  <c r="BH1484" i="1"/>
  <c r="BH1485" i="1"/>
  <c r="BH1486" i="1"/>
  <c r="BH1487" i="1"/>
  <c r="BH1488" i="1"/>
  <c r="BH1491" i="1"/>
  <c r="BH1514" i="1"/>
  <c r="BH1516" i="1"/>
  <c r="BH1517" i="1"/>
  <c r="BH1518" i="1"/>
  <c r="BH1519" i="1"/>
  <c r="BH1520" i="1"/>
  <c r="BH1521" i="1"/>
  <c r="BH1523" i="1"/>
  <c r="BH1525" i="1"/>
  <c r="BH1526" i="1"/>
  <c r="BH1527" i="1"/>
  <c r="BH1528" i="1"/>
  <c r="BH1529" i="1"/>
  <c r="BH1530" i="1"/>
  <c r="BH1532" i="1"/>
  <c r="BH1533" i="1"/>
  <c r="BH1534" i="1"/>
  <c r="BH1535" i="1"/>
  <c r="BH1536" i="1"/>
  <c r="BH1537" i="1"/>
  <c r="BH1538" i="1"/>
  <c r="BH1539" i="1"/>
  <c r="BH1540" i="1"/>
  <c r="BH1541" i="1"/>
  <c r="BH1542" i="1"/>
  <c r="BH1543" i="1"/>
  <c r="BH1544" i="1"/>
  <c r="BH1545" i="1"/>
  <c r="BH1546" i="1"/>
  <c r="BH1547" i="1"/>
  <c r="BH1551" i="1"/>
  <c r="BH1550" i="1" s="1"/>
  <c r="BH1553" i="1"/>
  <c r="BH1555" i="1"/>
  <c r="BH1603" i="1" s="1"/>
  <c r="BH1556" i="1"/>
  <c r="BH1604" i="1" s="1"/>
  <c r="BH1557" i="1"/>
  <c r="BH1558" i="1"/>
  <c r="BH1559" i="1"/>
  <c r="BH1563" i="1"/>
  <c r="BH1562" i="1" s="1"/>
  <c r="BH1567" i="1"/>
  <c r="BH1568" i="1"/>
  <c r="BH1569" i="1"/>
  <c r="BH1570" i="1"/>
  <c r="BH1571" i="1"/>
  <c r="BH1573" i="1"/>
  <c r="BH1575" i="1"/>
  <c r="BH1577" i="1"/>
  <c r="BH1578" i="1"/>
  <c r="BH1579" i="1"/>
  <c r="BH1580" i="1"/>
  <c r="BH1581" i="1"/>
  <c r="BH1582" i="1"/>
  <c r="BH1583" i="1"/>
  <c r="BH1584" i="1"/>
  <c r="BH1585" i="1"/>
  <c r="BH1587" i="1"/>
  <c r="BH1586" i="1" s="1"/>
  <c r="BH1589" i="1"/>
  <c r="BH1592" i="1"/>
  <c r="BH1593" i="1"/>
  <c r="BH1594" i="1"/>
  <c r="BH1595" i="1"/>
  <c r="BH1596" i="1"/>
  <c r="BH1597" i="1"/>
  <c r="BH1598" i="1"/>
  <c r="BH1614" i="1"/>
  <c r="BH1651" i="1"/>
  <c r="BH1652" i="1"/>
  <c r="BH1655" i="1"/>
  <c r="BH1662" i="1"/>
  <c r="BH1664" i="1"/>
  <c r="BH1665" i="1"/>
  <c r="BH1666" i="1"/>
  <c r="BH1667" i="1"/>
  <c r="BH1668" i="1"/>
  <c r="BH1670" i="1"/>
  <c r="BH1672" i="1"/>
  <c r="BH1673" i="1"/>
  <c r="BH1674" i="1"/>
  <c r="BH1675" i="1"/>
  <c r="BH1676" i="1"/>
  <c r="BH1677" i="1"/>
  <c r="BH1679" i="1"/>
  <c r="BH1680" i="1"/>
  <c r="BH1681" i="1"/>
  <c r="BH1684" i="1"/>
  <c r="BH1683" i="1" s="1"/>
  <c r="BH1682" i="1" s="1"/>
  <c r="BH1687" i="1"/>
  <c r="BH1688" i="1"/>
  <c r="BH1695" i="1"/>
  <c r="BH1702" i="1"/>
  <c r="BH1704" i="1"/>
  <c r="BH1705" i="1"/>
  <c r="BH1706" i="1"/>
  <c r="BH1707" i="1"/>
  <c r="BH1708" i="1"/>
  <c r="BH1710" i="1"/>
  <c r="BH1709" i="1" s="1"/>
  <c r="BH1712" i="1"/>
  <c r="BH1713" i="1"/>
  <c r="BH1714" i="1"/>
  <c r="BH1715" i="1"/>
  <c r="BH1716" i="1"/>
  <c r="BH1717" i="1"/>
  <c r="BH1719" i="1"/>
  <c r="BH1720" i="1"/>
  <c r="BH1721" i="1"/>
  <c r="BH1724" i="1"/>
  <c r="BH1723" i="1" s="1"/>
  <c r="BH1722" i="1" s="1"/>
  <c r="BH1727" i="1"/>
  <c r="BH1728" i="1"/>
  <c r="BH1735" i="1"/>
  <c r="BH1742" i="1"/>
  <c r="BH1744" i="1"/>
  <c r="BH1745" i="1"/>
  <c r="BH1746" i="1"/>
  <c r="BH1747" i="1"/>
  <c r="BH1748" i="1"/>
  <c r="BH1750" i="1"/>
  <c r="BH1749" i="1" s="1"/>
  <c r="BH1752" i="1"/>
  <c r="BH1753" i="1"/>
  <c r="BH1754" i="1"/>
  <c r="BH1755" i="1"/>
  <c r="BH1756" i="1"/>
  <c r="BH1757" i="1"/>
  <c r="BH1759" i="1"/>
  <c r="BH1760" i="1"/>
  <c r="BH1761" i="1"/>
  <c r="BH1764" i="1"/>
  <c r="BH1763" i="1" s="1"/>
  <c r="BH1762" i="1" s="1"/>
  <c r="BH1767" i="1"/>
  <c r="BH1768" i="1"/>
  <c r="BH1775" i="1"/>
  <c r="BH1782" i="1"/>
  <c r="BH1784" i="1"/>
  <c r="BH1785" i="1"/>
  <c r="BH1786" i="1"/>
  <c r="BH1787" i="1"/>
  <c r="BH1788" i="1"/>
  <c r="BH1790" i="1"/>
  <c r="BH1789" i="1" s="1"/>
  <c r="BH1792" i="1"/>
  <c r="BH1793" i="1"/>
  <c r="BH1794" i="1"/>
  <c r="BH1795" i="1"/>
  <c r="BH1796" i="1"/>
  <c r="BH1797" i="1"/>
  <c r="BH1799" i="1"/>
  <c r="BH1800" i="1"/>
  <c r="BH1803" i="1"/>
  <c r="BH1802" i="1" s="1"/>
  <c r="BH1801" i="1" s="1"/>
  <c r="BH1806" i="1"/>
  <c r="BH1807" i="1"/>
  <c r="BH1814" i="1"/>
  <c r="BH1821" i="1"/>
  <c r="BH1823" i="1"/>
  <c r="BH1824" i="1"/>
  <c r="BH1825" i="1"/>
  <c r="BH1826" i="1"/>
  <c r="BH1827" i="1"/>
  <c r="BH1829" i="1"/>
  <c r="BH1828" i="1" s="1"/>
  <c r="BH1831" i="1"/>
  <c r="BH1832" i="1"/>
  <c r="BH1833" i="1"/>
  <c r="BH1834" i="1"/>
  <c r="BH1835" i="1"/>
  <c r="BH1836" i="1"/>
  <c r="BH1838" i="1"/>
  <c r="BH1839" i="1"/>
  <c r="BH1840" i="1"/>
  <c r="BH1843" i="1"/>
  <c r="BH1842" i="1" s="1"/>
  <c r="BH1841" i="1" s="1"/>
  <c r="BH1846" i="1"/>
  <c r="BH1847" i="1"/>
  <c r="BH1854" i="1"/>
  <c r="BH1861" i="1"/>
  <c r="BH1863" i="1"/>
  <c r="BH1864" i="1"/>
  <c r="BH1865" i="1"/>
  <c r="BH1866" i="1"/>
  <c r="BH1868" i="1"/>
  <c r="BH1867" i="1" s="1"/>
  <c r="BH1870" i="1"/>
  <c r="BH1871" i="1"/>
  <c r="BH1872" i="1"/>
  <c r="BH1873" i="1"/>
  <c r="BH1874" i="1"/>
  <c r="BH1875" i="1"/>
  <c r="BH1876" i="1"/>
  <c r="BH1878" i="1"/>
  <c r="BH1879" i="1"/>
  <c r="BH1880" i="1"/>
  <c r="BH1883" i="1"/>
  <c r="BH1882" i="1" s="1"/>
  <c r="BH1881" i="1" s="1"/>
  <c r="BH1886" i="1"/>
  <c r="BH1887" i="1"/>
  <c r="BH1894" i="1"/>
  <c r="BH1901" i="1"/>
  <c r="BH1903" i="1"/>
  <c r="BH1904" i="1"/>
  <c r="BH1905" i="1"/>
  <c r="BH1906" i="1"/>
  <c r="BH1907" i="1"/>
  <c r="BH1909" i="1"/>
  <c r="BH1908" i="1" s="1"/>
  <c r="BH1911" i="1"/>
  <c r="BH1912" i="1"/>
  <c r="BH1913" i="1"/>
  <c r="BH1914" i="1"/>
  <c r="BH1915" i="1"/>
  <c r="BH1916" i="1"/>
  <c r="BH1918" i="1"/>
  <c r="BH1919" i="1"/>
  <c r="BH1920" i="1"/>
  <c r="BH1923" i="1"/>
  <c r="BH1922" i="1" s="1"/>
  <c r="BH1921" i="1" s="1"/>
  <c r="BH1926" i="1"/>
  <c r="BH1927" i="1"/>
  <c r="BH1934" i="1"/>
  <c r="BH1941" i="1"/>
  <c r="BH1943" i="1"/>
  <c r="BH1944" i="1"/>
  <c r="BH1945" i="1"/>
  <c r="BH1946" i="1"/>
  <c r="BH1947" i="1"/>
  <c r="BH1949" i="1"/>
  <c r="BH1948" i="1" s="1"/>
  <c r="BH1951" i="1"/>
  <c r="BH1952" i="1"/>
  <c r="BH1953" i="1"/>
  <c r="BH1954" i="1"/>
  <c r="BH1955" i="1"/>
  <c r="BH1956" i="1"/>
  <c r="BH1957" i="1"/>
  <c r="BH1958" i="1"/>
  <c r="BH1960" i="1"/>
  <c r="BH1961" i="1"/>
  <c r="BH1962" i="1"/>
  <c r="BH1965" i="1"/>
  <c r="BH1964" i="1" s="1"/>
  <c r="BH1963" i="1" s="1"/>
  <c r="BH1968" i="1"/>
  <c r="BH1969" i="1"/>
  <c r="BH1976" i="1"/>
  <c r="BH1983" i="1"/>
  <c r="BH1985" i="1"/>
  <c r="BH1986" i="1"/>
  <c r="BH1987" i="1"/>
  <c r="BH1988" i="1"/>
  <c r="BH1989" i="1"/>
  <c r="BH1991" i="1"/>
  <c r="BH1990" i="1" s="1"/>
  <c r="BH1993" i="1"/>
  <c r="BH1994" i="1"/>
  <c r="BH1995" i="1"/>
  <c r="BH1996" i="1"/>
  <c r="BH1997" i="1"/>
  <c r="BH1998" i="1"/>
  <c r="BH1999" i="1"/>
  <c r="BH2001" i="1"/>
  <c r="BH2002" i="1"/>
  <c r="BH2003" i="1"/>
  <c r="BH2006" i="1"/>
  <c r="BH2005" i="1" s="1"/>
  <c r="BH2004" i="1" s="1"/>
  <c r="BH2009" i="1"/>
  <c r="BH2010" i="1"/>
  <c r="BH2017" i="1"/>
  <c r="BH2024" i="1"/>
  <c r="BH2026" i="1"/>
  <c r="BH2027" i="1"/>
  <c r="BH2028" i="1"/>
  <c r="BH2029" i="1"/>
  <c r="BH2030" i="1"/>
  <c r="BH2032" i="1"/>
  <c r="BH2031" i="1" s="1"/>
  <c r="BH2034" i="1"/>
  <c r="BH2035" i="1"/>
  <c r="BH2036" i="1"/>
  <c r="BH2037" i="1"/>
  <c r="BH2038" i="1"/>
  <c r="BH2039" i="1"/>
  <c r="BH2040" i="1"/>
  <c r="BH2042" i="1"/>
  <c r="BH2043" i="1"/>
  <c r="BH2046" i="1"/>
  <c r="BH2045" i="1" s="1"/>
  <c r="BH2044" i="1" s="1"/>
  <c r="BH2049" i="1"/>
  <c r="BH2050" i="1"/>
  <c r="BH2057" i="1"/>
  <c r="BH2064" i="1"/>
  <c r="BH2066" i="1"/>
  <c r="BH2067" i="1"/>
  <c r="BH2068" i="1"/>
  <c r="BH2069" i="1"/>
  <c r="BH2070" i="1"/>
  <c r="BH2072" i="1"/>
  <c r="BH2071" i="1" s="1"/>
  <c r="BH2074" i="1"/>
  <c r="BH2075" i="1"/>
  <c r="BH2076" i="1"/>
  <c r="BH2077" i="1"/>
  <c r="BH2078" i="1"/>
  <c r="BH2079" i="1"/>
  <c r="BH2081" i="1"/>
  <c r="BH2082" i="1"/>
  <c r="BH2083" i="1"/>
  <c r="BH2086" i="1"/>
  <c r="BH2085" i="1" s="1"/>
  <c r="BH2084" i="1" s="1"/>
  <c r="BH2089" i="1"/>
  <c r="BH2090" i="1"/>
  <c r="BH2097" i="1"/>
  <c r="BH2104" i="1"/>
  <c r="BH2106" i="1"/>
  <c r="BH2107" i="1"/>
  <c r="BH2108" i="1"/>
  <c r="BH2109" i="1"/>
  <c r="BH2110" i="1"/>
  <c r="BH2112" i="1"/>
  <c r="BH2111" i="1" s="1"/>
  <c r="BH2114" i="1"/>
  <c r="BH2115" i="1"/>
  <c r="BH2116" i="1"/>
  <c r="BH2117" i="1"/>
  <c r="BH2118" i="1"/>
  <c r="BH2119" i="1"/>
  <c r="BH2120" i="1"/>
  <c r="BH2121" i="1"/>
  <c r="BH2123" i="1"/>
  <c r="BH2124" i="1"/>
  <c r="BH2125" i="1"/>
  <c r="BH2128" i="1"/>
  <c r="BH2127" i="1" s="1"/>
  <c r="BH2126" i="1" s="1"/>
  <c r="BH2131" i="1"/>
  <c r="BH2132" i="1"/>
  <c r="BH2139" i="1"/>
  <c r="BH2146" i="1"/>
  <c r="BH2148" i="1"/>
  <c r="BH2149" i="1"/>
  <c r="BH2150" i="1"/>
  <c r="BH2151" i="1"/>
  <c r="BH2152" i="1"/>
  <c r="BH2154" i="1"/>
  <c r="BH2153" i="1" s="1"/>
  <c r="BH2156" i="1"/>
  <c r="BH2157" i="1"/>
  <c r="BH2158" i="1"/>
  <c r="BH2159" i="1"/>
  <c r="BH2160" i="1"/>
  <c r="BH2161" i="1"/>
  <c r="BH2162" i="1"/>
  <c r="BH2164" i="1"/>
  <c r="BH2165" i="1"/>
  <c r="BH2166" i="1"/>
  <c r="BH2169" i="1"/>
  <c r="BH2168" i="1" s="1"/>
  <c r="BH2167" i="1" s="1"/>
  <c r="BH2172" i="1"/>
  <c r="BH2173" i="1"/>
  <c r="BH2180" i="1"/>
  <c r="BH2187" i="1"/>
  <c r="BH2189" i="1"/>
  <c r="BH2190" i="1"/>
  <c r="BH2191" i="1"/>
  <c r="BH2192" i="1"/>
  <c r="BH2193" i="1"/>
  <c r="BH2195" i="1"/>
  <c r="BH2194" i="1" s="1"/>
  <c r="BH2197" i="1"/>
  <c r="BH2198" i="1"/>
  <c r="BH2199" i="1"/>
  <c r="BH2200" i="1"/>
  <c r="BH2201" i="1"/>
  <c r="BH2202" i="1"/>
  <c r="BH2203" i="1"/>
  <c r="BH2205" i="1"/>
  <c r="BH2206" i="1"/>
  <c r="BH2207" i="1"/>
  <c r="BH2210" i="1"/>
  <c r="BH2209" i="1" s="1"/>
  <c r="BH2208" i="1" s="1"/>
  <c r="BH2213" i="1"/>
  <c r="BH2214" i="1"/>
  <c r="BH2221" i="1"/>
  <c r="BH2228" i="1"/>
  <c r="BH2230" i="1"/>
  <c r="BH2231" i="1"/>
  <c r="BH2232" i="1"/>
  <c r="BH2233" i="1"/>
  <c r="BH2234" i="1"/>
  <c r="BH2236" i="1"/>
  <c r="BH2235" i="1" s="1"/>
  <c r="BH2238" i="1"/>
  <c r="BH2239" i="1"/>
  <c r="BH2240" i="1"/>
  <c r="BH2241" i="1"/>
  <c r="BH2242" i="1"/>
  <c r="BH2243" i="1"/>
  <c r="BH2245" i="1"/>
  <c r="BH2246" i="1"/>
  <c r="BH2247" i="1"/>
  <c r="BH2250" i="1"/>
  <c r="BH2249" i="1" s="1"/>
  <c r="BH2248" i="1" s="1"/>
  <c r="BH2253" i="1"/>
  <c r="BH2254" i="1"/>
  <c r="BH2261" i="1"/>
  <c r="BH2268" i="1"/>
  <c r="BH2270" i="1"/>
  <c r="BH2271" i="1"/>
  <c r="BH2272" i="1"/>
  <c r="BH2273" i="1"/>
  <c r="BH2274" i="1"/>
  <c r="BH2276" i="1"/>
  <c r="BH2275" i="1" s="1"/>
  <c r="BH2278" i="1"/>
  <c r="BH2279" i="1"/>
  <c r="BH2280" i="1"/>
  <c r="BH2281" i="1"/>
  <c r="BH2282" i="1"/>
  <c r="BH2283" i="1"/>
  <c r="BH2284" i="1"/>
  <c r="BH2286" i="1"/>
  <c r="BH2287" i="1"/>
  <c r="BH2288" i="1"/>
  <c r="BH2291" i="1"/>
  <c r="BH2290" i="1" s="1"/>
  <c r="BH2289" i="1" s="1"/>
  <c r="BH2294" i="1"/>
  <c r="BH2295" i="1"/>
  <c r="BH2302" i="1"/>
  <c r="BH2309" i="1"/>
  <c r="BH2311" i="1"/>
  <c r="BH2312" i="1"/>
  <c r="BH2313" i="1"/>
  <c r="BH2314" i="1"/>
  <c r="BH2315" i="1"/>
  <c r="BH2317" i="1"/>
  <c r="BH2316" i="1" s="1"/>
  <c r="BH2319" i="1"/>
  <c r="BH2320" i="1"/>
  <c r="BH2321" i="1"/>
  <c r="BH2322" i="1"/>
  <c r="BH2323" i="1"/>
  <c r="BH2324" i="1"/>
  <c r="BH2325" i="1"/>
  <c r="BH2327" i="1"/>
  <c r="BH2328" i="1"/>
  <c r="BH2329" i="1"/>
  <c r="BH2332" i="1"/>
  <c r="BH2331" i="1" s="1"/>
  <c r="BH2330" i="1" s="1"/>
  <c r="BH2335" i="1"/>
  <c r="BH2336" i="1"/>
  <c r="BH2343" i="1"/>
  <c r="BH2350" i="1"/>
  <c r="BH2352" i="1"/>
  <c r="BH2353" i="1"/>
  <c r="BH2354" i="1"/>
  <c r="BH2355" i="1"/>
  <c r="BH2356" i="1"/>
  <c r="BH2358" i="1"/>
  <c r="BH2357" i="1" s="1"/>
  <c r="BH2360" i="1"/>
  <c r="BH2361" i="1"/>
  <c r="BH2362" i="1"/>
  <c r="BH2363" i="1"/>
  <c r="BH2364" i="1"/>
  <c r="BH2365" i="1"/>
  <c r="BH2366" i="1"/>
  <c r="BH2368" i="1"/>
  <c r="BH2369" i="1"/>
  <c r="BH2370" i="1"/>
  <c r="BH2373" i="1"/>
  <c r="BH2374" i="1"/>
  <c r="BH2377" i="1"/>
  <c r="BH2378" i="1"/>
  <c r="BH2385" i="1"/>
  <c r="BH2392" i="1"/>
  <c r="BH2394" i="1"/>
  <c r="BH2395" i="1"/>
  <c r="BH2396" i="1"/>
  <c r="BH2397" i="1"/>
  <c r="BH2398" i="1"/>
  <c r="BH2400" i="1"/>
  <c r="BH2399" i="1" s="1"/>
  <c r="BH2402" i="1"/>
  <c r="BH2403" i="1"/>
  <c r="BH2404" i="1"/>
  <c r="BH2405" i="1"/>
  <c r="BH2406" i="1"/>
  <c r="BH2407" i="1"/>
  <c r="BH2408" i="1"/>
  <c r="BH2410" i="1"/>
  <c r="BH2411" i="1"/>
  <c r="BH2412" i="1"/>
  <c r="BH2415" i="1"/>
  <c r="BH2416" i="1"/>
  <c r="BH2423" i="1"/>
  <c r="BH2430" i="1"/>
  <c r="BH2432" i="1"/>
  <c r="BH2433" i="1"/>
  <c r="BH2434" i="1"/>
  <c r="BH2435" i="1"/>
  <c r="BH2436" i="1"/>
  <c r="BH2438" i="1"/>
  <c r="BH2437" i="1" s="1"/>
  <c r="BH2440" i="1"/>
  <c r="BH2441" i="1"/>
  <c r="BH2442" i="1"/>
  <c r="BH2443" i="1"/>
  <c r="BH2444" i="1"/>
  <c r="BH2445" i="1"/>
  <c r="BH2446" i="1"/>
  <c r="BH2448" i="1"/>
  <c r="BH2449" i="1"/>
  <c r="BH2450" i="1"/>
  <c r="BH2453" i="1"/>
  <c r="BH2452" i="1" s="1"/>
  <c r="BH2451" i="1" s="1"/>
  <c r="BH2456" i="1"/>
  <c r="BH2457" i="1"/>
  <c r="BH2464" i="1"/>
  <c r="BH2471" i="1"/>
  <c r="BH2473" i="1"/>
  <c r="BH2474" i="1"/>
  <c r="BH2475" i="1"/>
  <c r="BH2476" i="1"/>
  <c r="BH2477" i="1"/>
  <c r="BH2479" i="1"/>
  <c r="BH2478" i="1" s="1"/>
  <c r="BH2481" i="1"/>
  <c r="BH2482" i="1"/>
  <c r="BH2483" i="1"/>
  <c r="BH2484" i="1"/>
  <c r="BH2485" i="1"/>
  <c r="BH2486" i="1"/>
  <c r="BH2487" i="1"/>
  <c r="BH2488" i="1"/>
  <c r="BH2490" i="1"/>
  <c r="BH2491" i="1"/>
  <c r="BH2492" i="1"/>
  <c r="BH2495" i="1"/>
  <c r="BH2496" i="1"/>
  <c r="BH2503" i="1"/>
  <c r="BH2510" i="1"/>
  <c r="BH2512" i="1"/>
  <c r="BH2513" i="1"/>
  <c r="BH2514" i="1"/>
  <c r="BH2515" i="1"/>
  <c r="BH2516" i="1"/>
  <c r="BH2518" i="1"/>
  <c r="BH2517" i="1" s="1"/>
  <c r="BH2520" i="1"/>
  <c r="BH2521" i="1"/>
  <c r="BH2522" i="1"/>
  <c r="BH2523" i="1"/>
  <c r="BH2524" i="1"/>
  <c r="BH2525" i="1"/>
  <c r="BH2527" i="1"/>
  <c r="BH2528" i="1"/>
  <c r="BH2529" i="1"/>
  <c r="BH2532" i="1"/>
  <c r="BH2531" i="1" s="1"/>
  <c r="BH2530" i="1" s="1"/>
  <c r="BH2535" i="1"/>
  <c r="BH2536" i="1"/>
  <c r="BH2543" i="1"/>
  <c r="BH2550" i="1"/>
  <c r="BH2552" i="1"/>
  <c r="BH2553" i="1"/>
  <c r="BH2554" i="1"/>
  <c r="BH2555" i="1"/>
  <c r="BH2556" i="1"/>
  <c r="BH2558" i="1"/>
  <c r="BH2557" i="1" s="1"/>
  <c r="BH2560" i="1"/>
  <c r="BH2561" i="1"/>
  <c r="BH2562" i="1"/>
  <c r="BH2563" i="1"/>
  <c r="BH2564" i="1"/>
  <c r="BH2565" i="1"/>
  <c r="BH2566" i="1"/>
  <c r="BH2568" i="1"/>
  <c r="BH2569" i="1"/>
  <c r="BH2570" i="1"/>
  <c r="BH2573" i="1"/>
  <c r="BH2572" i="1" s="1"/>
  <c r="BH2571" i="1" s="1"/>
  <c r="BH2576" i="1"/>
  <c r="BH2577" i="1"/>
  <c r="BH2584" i="1"/>
  <c r="BH2591" i="1"/>
  <c r="BH2593" i="1"/>
  <c r="BH2594" i="1"/>
  <c r="BH2595" i="1"/>
  <c r="BH2596" i="1"/>
  <c r="BH2597" i="1"/>
  <c r="BH2599" i="1"/>
  <c r="BH2598" i="1" s="1"/>
  <c r="BH2601" i="1"/>
  <c r="BH2602" i="1"/>
  <c r="BH2603" i="1"/>
  <c r="BH2604" i="1"/>
  <c r="BH2605" i="1"/>
  <c r="BH2606" i="1"/>
  <c r="BH2607" i="1"/>
  <c r="BH2609" i="1"/>
  <c r="BH2610" i="1"/>
  <c r="BH2611" i="1"/>
  <c r="BH2614" i="1"/>
  <c r="BH2613" i="1" s="1"/>
  <c r="BH2612" i="1" s="1"/>
  <c r="BH2617" i="1"/>
  <c r="BH2618" i="1"/>
  <c r="BH2625" i="1"/>
  <c r="BH2632" i="1"/>
  <c r="BH2634" i="1"/>
  <c r="BH2635" i="1"/>
  <c r="BH2636" i="1"/>
  <c r="BH2637" i="1"/>
  <c r="BH2638" i="1"/>
  <c r="BH2640" i="1"/>
  <c r="BH2639" i="1" s="1"/>
  <c r="BH2642" i="1"/>
  <c r="BH2643" i="1"/>
  <c r="BH2644" i="1"/>
  <c r="BH2645" i="1"/>
  <c r="BH2646" i="1"/>
  <c r="BH2647" i="1"/>
  <c r="BH2648" i="1"/>
  <c r="BH2650" i="1"/>
  <c r="BH2651" i="1"/>
  <c r="BH2652" i="1"/>
  <c r="BH2655" i="1"/>
  <c r="BH2654" i="1" s="1"/>
  <c r="BH2653" i="1" s="1"/>
  <c r="BH2658" i="1"/>
  <c r="BH2659" i="1"/>
  <c r="BH2666" i="1"/>
  <c r="BH2673" i="1"/>
  <c r="BH2675" i="1"/>
  <c r="BH2676" i="1"/>
  <c r="BH2677" i="1"/>
  <c r="BH2678" i="1"/>
  <c r="BH2679" i="1"/>
  <c r="BH2681" i="1"/>
  <c r="BH2680" i="1" s="1"/>
  <c r="BH2683" i="1"/>
  <c r="BH2684" i="1"/>
  <c r="BH2685" i="1"/>
  <c r="BH2686" i="1"/>
  <c r="BH2687" i="1"/>
  <c r="BH2688" i="1"/>
  <c r="BH2689" i="1"/>
  <c r="BH2690" i="1"/>
  <c r="BH2692" i="1"/>
  <c r="BH2693" i="1"/>
  <c r="BH2694" i="1"/>
  <c r="BH2697" i="1"/>
  <c r="BH2696" i="1" s="1"/>
  <c r="BH2695" i="1" s="1"/>
  <c r="BH2700" i="1"/>
  <c r="BH2701" i="1"/>
  <c r="BH2708" i="1"/>
  <c r="BH2715" i="1"/>
  <c r="BH2717" i="1"/>
  <c r="BH2718" i="1"/>
  <c r="BH2719" i="1"/>
  <c r="BH2720" i="1"/>
  <c r="BH2721" i="1"/>
  <c r="BH2723" i="1"/>
  <c r="BH2722" i="1" s="1"/>
  <c r="BH2725" i="1"/>
  <c r="BH2726" i="1"/>
  <c r="BH2727" i="1"/>
  <c r="BH2728" i="1"/>
  <c r="BH2729" i="1"/>
  <c r="BH2730" i="1"/>
  <c r="BH2731" i="1"/>
  <c r="BH2733" i="1"/>
  <c r="BH2734" i="1"/>
  <c r="BH2735" i="1"/>
  <c r="BH2738" i="1"/>
  <c r="BH2737" i="1" s="1"/>
  <c r="BH2736" i="1" s="1"/>
  <c r="BH2741" i="1"/>
  <c r="BH2742" i="1"/>
  <c r="BH2749" i="1"/>
  <c r="BH2756" i="1"/>
  <c r="BH2758" i="1"/>
  <c r="BH2759" i="1"/>
  <c r="BH2760" i="1"/>
  <c r="BH2761" i="1"/>
  <c r="BH2762" i="1"/>
  <c r="BH2764" i="1"/>
  <c r="BH2763" i="1" s="1"/>
  <c r="BH2766" i="1"/>
  <c r="BH2767" i="1"/>
  <c r="BH2768" i="1"/>
  <c r="BH2769" i="1"/>
  <c r="BH2770" i="1"/>
  <c r="BH2771" i="1"/>
  <c r="BH2772" i="1"/>
  <c r="BH2774" i="1"/>
  <c r="BH2775" i="1"/>
  <c r="BH2776" i="1"/>
  <c r="BH2779" i="1"/>
  <c r="BH2778" i="1" s="1"/>
  <c r="BH2777" i="1" s="1"/>
  <c r="BH2782" i="1"/>
  <c r="BH2783" i="1"/>
  <c r="BH2790" i="1"/>
  <c r="BH2797" i="1"/>
  <c r="BH2799" i="1"/>
  <c r="BH2800" i="1"/>
  <c r="BH2801" i="1"/>
  <c r="BH2802" i="1"/>
  <c r="BH2803" i="1"/>
  <c r="BH2805" i="1"/>
  <c r="BH2804" i="1" s="1"/>
  <c r="BH2807" i="1"/>
  <c r="BH2808" i="1"/>
  <c r="BH2809" i="1"/>
  <c r="BH2810" i="1"/>
  <c r="BH2811" i="1"/>
  <c r="BH2812" i="1"/>
  <c r="BH2813" i="1"/>
  <c r="BH2815" i="1"/>
  <c r="BH2816" i="1"/>
  <c r="BH2817" i="1"/>
  <c r="BH2820" i="1"/>
  <c r="BH2819" i="1" s="1"/>
  <c r="BH2818" i="1" s="1"/>
  <c r="BH2823" i="1"/>
  <c r="BH2824" i="1"/>
  <c r="BH2831" i="1"/>
  <c r="BH2838" i="1"/>
  <c r="BH2840" i="1"/>
  <c r="BH2841" i="1"/>
  <c r="BH2842" i="1"/>
  <c r="BH2843" i="1"/>
  <c r="BH2844" i="1"/>
  <c r="BH2846" i="1"/>
  <c r="BH2845" i="1" s="1"/>
  <c r="BH2848" i="1"/>
  <c r="BH2849" i="1"/>
  <c r="BH2850" i="1"/>
  <c r="BH2851" i="1"/>
  <c r="BH2852" i="1"/>
  <c r="BH2853" i="1"/>
  <c r="BH2854" i="1"/>
  <c r="BH2856" i="1"/>
  <c r="BH2857" i="1"/>
  <c r="BH2858" i="1"/>
  <c r="BH2861" i="1"/>
  <c r="BH2860" i="1" s="1"/>
  <c r="BH2859" i="1" s="1"/>
  <c r="BH2864" i="1"/>
  <c r="BH2865" i="1"/>
  <c r="BH2872" i="1"/>
  <c r="BH2879" i="1"/>
  <c r="BH2881" i="1"/>
  <c r="BH2882" i="1"/>
  <c r="BH2883" i="1"/>
  <c r="BH2884" i="1"/>
  <c r="BH2885" i="1"/>
  <c r="BH2887" i="1"/>
  <c r="BH2886" i="1" s="1"/>
  <c r="BH2889" i="1"/>
  <c r="BH2890" i="1"/>
  <c r="BH2891" i="1"/>
  <c r="BH2892" i="1"/>
  <c r="BH2893" i="1"/>
  <c r="BH2894" i="1"/>
  <c r="BH2895" i="1"/>
  <c r="BH2897" i="1"/>
  <c r="BH2898" i="1"/>
  <c r="BH2899" i="1"/>
  <c r="BH2902" i="1"/>
  <c r="BH2901" i="1" s="1"/>
  <c r="BH2900" i="1" s="1"/>
  <c r="BH2905" i="1"/>
  <c r="BH2906" i="1"/>
  <c r="BH2913" i="1"/>
  <c r="BH2920" i="1"/>
  <c r="BH2922" i="1"/>
  <c r="BH2923" i="1"/>
  <c r="BH2924" i="1"/>
  <c r="BH2925" i="1"/>
  <c r="BH2926" i="1"/>
  <c r="BH2928" i="1"/>
  <c r="BH2927" i="1" s="1"/>
  <c r="BH2930" i="1"/>
  <c r="BH2931" i="1"/>
  <c r="BH2932" i="1"/>
  <c r="BH2933" i="1"/>
  <c r="BH2934" i="1"/>
  <c r="BH2935" i="1"/>
  <c r="BH2936" i="1"/>
  <c r="BH2938" i="1"/>
  <c r="BH2939" i="1"/>
  <c r="BH2940" i="1"/>
  <c r="BH2943" i="1"/>
  <c r="BH2942" i="1" s="1"/>
  <c r="BH2941" i="1" s="1"/>
  <c r="BH2946" i="1"/>
  <c r="BH2947" i="1"/>
  <c r="BH2954" i="1"/>
  <c r="BH2961" i="1"/>
  <c r="BH2963" i="1"/>
  <c r="BH2964" i="1"/>
  <c r="BH2965" i="1"/>
  <c r="BH2966" i="1"/>
  <c r="BH2967" i="1"/>
  <c r="BH2969" i="1"/>
  <c r="BH2968" i="1" s="1"/>
  <c r="BH2971" i="1"/>
  <c r="BH2972" i="1"/>
  <c r="BH2973" i="1"/>
  <c r="BH2974" i="1"/>
  <c r="BH2975" i="1"/>
  <c r="BH2976" i="1"/>
  <c r="BH2977" i="1"/>
  <c r="BH2979" i="1"/>
  <c r="BH2980" i="1"/>
  <c r="BH2981" i="1"/>
  <c r="BH2984" i="1"/>
  <c r="BH2983" i="1" s="1"/>
  <c r="BH2982" i="1" s="1"/>
  <c r="BH2987" i="1"/>
  <c r="BH2988" i="1"/>
  <c r="BH2995" i="1"/>
  <c r="BH3002" i="1"/>
  <c r="BH3004" i="1"/>
  <c r="BH3005" i="1"/>
  <c r="BH3006" i="1"/>
  <c r="BH3007" i="1"/>
  <c r="BH3008" i="1"/>
  <c r="BH3010" i="1"/>
  <c r="BH3009" i="1" s="1"/>
  <c r="BH3012" i="1"/>
  <c r="BH3013" i="1"/>
  <c r="BH3014" i="1"/>
  <c r="BH3015" i="1"/>
  <c r="BH3016" i="1"/>
  <c r="BH3017" i="1"/>
  <c r="BH3018" i="1"/>
  <c r="BH3020" i="1"/>
  <c r="BH3021" i="1"/>
  <c r="BH3022" i="1"/>
  <c r="BH3025" i="1"/>
  <c r="BH3024" i="1" s="1"/>
  <c r="BH3023" i="1" s="1"/>
  <c r="BH3028" i="1"/>
  <c r="BH3029" i="1"/>
  <c r="BH3036" i="1"/>
  <c r="BH3043" i="1"/>
  <c r="BH3045" i="1"/>
  <c r="BH3046" i="1"/>
  <c r="BH3047" i="1"/>
  <c r="BH3048" i="1"/>
  <c r="BH3049" i="1"/>
  <c r="BH3051" i="1"/>
  <c r="BH3050" i="1" s="1"/>
  <c r="BH3053" i="1"/>
  <c r="BH3054" i="1"/>
  <c r="BH3055" i="1"/>
  <c r="BH3056" i="1"/>
  <c r="BH3057" i="1"/>
  <c r="BH3058" i="1"/>
  <c r="BH3059" i="1"/>
  <c r="BH3061" i="1"/>
  <c r="BH3062" i="1"/>
  <c r="BH3063" i="1"/>
  <c r="BH3066" i="1"/>
  <c r="BH3065" i="1" s="1"/>
  <c r="BH3064" i="1" s="1"/>
  <c r="BH3069" i="1"/>
  <c r="BH3070" i="1"/>
  <c r="BH3077" i="1"/>
  <c r="BH3084" i="1"/>
  <c r="BH3086" i="1"/>
  <c r="BH3087" i="1"/>
  <c r="BH3088" i="1"/>
  <c r="BH3089" i="1"/>
  <c r="BH3090" i="1"/>
  <c r="BH3092" i="1"/>
  <c r="BH3091" i="1" s="1"/>
  <c r="BH3094" i="1"/>
  <c r="BH3095" i="1"/>
  <c r="BH3096" i="1"/>
  <c r="BH3097" i="1"/>
  <c r="BH3098" i="1"/>
  <c r="BH3099" i="1"/>
  <c r="BH3100" i="1"/>
  <c r="BH3101" i="1"/>
  <c r="BH3103" i="1"/>
  <c r="BH3104" i="1"/>
  <c r="BH3105" i="1"/>
  <c r="BH3108" i="1"/>
  <c r="BH3107" i="1" s="1"/>
  <c r="BH3106" i="1" s="1"/>
  <c r="BH3111" i="1"/>
  <c r="BH3112" i="1"/>
  <c r="BH3119" i="1"/>
  <c r="BH3126" i="1"/>
  <c r="BH3128" i="1"/>
  <c r="BH3129" i="1"/>
  <c r="BH3130" i="1"/>
  <c r="BH3131" i="1"/>
  <c r="BH3132" i="1"/>
  <c r="BH3134" i="1"/>
  <c r="BH3133" i="1" s="1"/>
  <c r="BH3136" i="1"/>
  <c r="BH3137" i="1"/>
  <c r="BH3138" i="1"/>
  <c r="BH3139" i="1"/>
  <c r="BH3140" i="1"/>
  <c r="BH3141" i="1"/>
  <c r="BH3142" i="1"/>
  <c r="BH3144" i="1"/>
  <c r="BH3145" i="1"/>
  <c r="BH3146" i="1"/>
  <c r="BH3149" i="1"/>
  <c r="BH3148" i="1" s="1"/>
  <c r="BH3147" i="1" s="1"/>
  <c r="BH3152" i="1"/>
  <c r="BH3153" i="1"/>
  <c r="BH3160" i="1"/>
  <c r="BH3167" i="1"/>
  <c r="BH3169" i="1"/>
  <c r="BH3170" i="1"/>
  <c r="BH3171" i="1"/>
  <c r="BH3172" i="1"/>
  <c r="BH3173" i="1"/>
  <c r="BH3175" i="1"/>
  <c r="BH3174" i="1" s="1"/>
  <c r="BH3177" i="1"/>
  <c r="BH3178" i="1"/>
  <c r="BH3179" i="1"/>
  <c r="BH3180" i="1"/>
  <c r="BH3181" i="1"/>
  <c r="BH3182" i="1"/>
  <c r="BH3183" i="1"/>
  <c r="BH3185" i="1"/>
  <c r="BH3186" i="1"/>
  <c r="BH3187" i="1"/>
  <c r="BH3190" i="1"/>
  <c r="BH3189" i="1" s="1"/>
  <c r="BH3188" i="1" s="1"/>
  <c r="BH3193" i="1"/>
  <c r="BH3194" i="1"/>
  <c r="BH3201" i="1"/>
  <c r="BH3208" i="1"/>
  <c r="BH3210" i="1"/>
  <c r="BH3211" i="1"/>
  <c r="BH3212" i="1"/>
  <c r="BH3213" i="1"/>
  <c r="BH3214" i="1"/>
  <c r="BH3216" i="1"/>
  <c r="BH3215" i="1" s="1"/>
  <c r="BH3218" i="1"/>
  <c r="BH3219" i="1"/>
  <c r="BH3220" i="1"/>
  <c r="BH3221" i="1"/>
  <c r="BH3222" i="1"/>
  <c r="BH3223" i="1"/>
  <c r="BH3224" i="1"/>
  <c r="BH3225" i="1"/>
  <c r="BH3227" i="1"/>
  <c r="BH3228" i="1"/>
  <c r="BH3229" i="1"/>
  <c r="BH3232" i="1"/>
  <c r="BH3231" i="1" s="1"/>
  <c r="BH3230" i="1" s="1"/>
  <c r="BH3235" i="1"/>
  <c r="BH3236" i="1"/>
  <c r="BH3243" i="1"/>
  <c r="BH3250" i="1"/>
  <c r="BH3252" i="1"/>
  <c r="BH3253" i="1"/>
  <c r="BH3254" i="1"/>
  <c r="BH3255" i="1"/>
  <c r="BH3256" i="1"/>
  <c r="BH3258" i="1"/>
  <c r="BH3257" i="1" s="1"/>
  <c r="BH3260" i="1"/>
  <c r="BH3261" i="1"/>
  <c r="BH3262" i="1"/>
  <c r="BH3263" i="1"/>
  <c r="BH3264" i="1"/>
  <c r="BH3265" i="1"/>
  <c r="BH3266" i="1"/>
  <c r="BH3268" i="1"/>
  <c r="BH3269" i="1"/>
  <c r="BH3270" i="1"/>
  <c r="BH3273" i="1"/>
  <c r="BH3272" i="1" s="1"/>
  <c r="BH3271" i="1" s="1"/>
  <c r="BH3276" i="1"/>
  <c r="BH3277" i="1"/>
  <c r="BH3284" i="1"/>
  <c r="BH3291" i="1"/>
  <c r="BH3293" i="1"/>
  <c r="BH3294" i="1"/>
  <c r="BH3295" i="1"/>
  <c r="BH3296" i="1"/>
  <c r="BH3297" i="1"/>
  <c r="BH3299" i="1"/>
  <c r="BH3298" i="1" s="1"/>
  <c r="BH3301" i="1"/>
  <c r="BH3302" i="1"/>
  <c r="BH3303" i="1"/>
  <c r="BH3304" i="1"/>
  <c r="BH3305" i="1"/>
  <c r="BH3306" i="1"/>
  <c r="BH3307" i="1"/>
  <c r="BH3309" i="1"/>
  <c r="BH3310" i="1"/>
  <c r="BH3311" i="1"/>
  <c r="BH3314" i="1"/>
  <c r="BH3315" i="1"/>
  <c r="BH3322" i="1"/>
  <c r="BH3329" i="1"/>
  <c r="BH3331" i="1"/>
  <c r="BH3332" i="1"/>
  <c r="BH3333" i="1"/>
  <c r="BH3334" i="1"/>
  <c r="BH3335" i="1"/>
  <c r="BH3337" i="1"/>
  <c r="BH3336" i="1" s="1"/>
  <c r="BH3339" i="1"/>
  <c r="BH3340" i="1"/>
  <c r="BH3341" i="1"/>
  <c r="BH3342" i="1"/>
  <c r="BH3343" i="1"/>
  <c r="BH3344" i="1"/>
  <c r="BH3346" i="1"/>
  <c r="BH3347" i="1"/>
  <c r="BH3348" i="1"/>
  <c r="BH3351" i="1"/>
  <c r="BH3350" i="1" s="1"/>
  <c r="BH3349" i="1" s="1"/>
  <c r="BH3354" i="1"/>
  <c r="BH3355" i="1"/>
  <c r="BH3362" i="1"/>
  <c r="BH3369" i="1"/>
  <c r="BH3371" i="1"/>
  <c r="BH3372" i="1"/>
  <c r="BH3373" i="1"/>
  <c r="BH3374" i="1"/>
  <c r="BH3375" i="1"/>
  <c r="BH3377" i="1"/>
  <c r="BH3376" i="1" s="1"/>
  <c r="BH3379" i="1"/>
  <c r="BH3380" i="1"/>
  <c r="BH3381" i="1"/>
  <c r="BH3382" i="1"/>
  <c r="BH3383" i="1"/>
  <c r="BH3384" i="1"/>
  <c r="BH3385" i="1"/>
  <c r="BH3387" i="1"/>
  <c r="BH3388" i="1"/>
  <c r="BH3389" i="1"/>
  <c r="BH3392" i="1"/>
  <c r="BH3391" i="1" s="1"/>
  <c r="BH3390" i="1" s="1"/>
  <c r="BH3395" i="1"/>
  <c r="BH3396" i="1"/>
  <c r="BH3403" i="1"/>
  <c r="BH3410" i="1"/>
  <c r="BH3412" i="1"/>
  <c r="BH3413" i="1"/>
  <c r="BH3414" i="1"/>
  <c r="BH3415" i="1"/>
  <c r="BH3416" i="1"/>
  <c r="BH3418" i="1"/>
  <c r="BH3417" i="1" s="1"/>
  <c r="BH3420" i="1"/>
  <c r="BH3421" i="1"/>
  <c r="BH3422" i="1"/>
  <c r="BH3423" i="1"/>
  <c r="BH3424" i="1"/>
  <c r="BH3425" i="1"/>
  <c r="BH3426" i="1"/>
  <c r="BH3428" i="1"/>
  <c r="BH3429" i="1"/>
  <c r="BH3430" i="1"/>
  <c r="BH3433" i="1"/>
  <c r="BH3432" i="1" s="1"/>
  <c r="BH3431" i="1" s="1"/>
  <c r="BH3436" i="1"/>
  <c r="BH3437" i="1"/>
  <c r="BH3444" i="1"/>
  <c r="BH3451" i="1"/>
  <c r="BH3453" i="1"/>
  <c r="BH3454" i="1"/>
  <c r="BH3455" i="1"/>
  <c r="BH3456" i="1"/>
  <c r="BH3457" i="1"/>
  <c r="BH3459" i="1"/>
  <c r="BH3458" i="1" s="1"/>
  <c r="BH3461" i="1"/>
  <c r="BH3462" i="1"/>
  <c r="BH3463" i="1"/>
  <c r="BH3464" i="1"/>
  <c r="BH3465" i="1"/>
  <c r="BH3466" i="1"/>
  <c r="BH3468" i="1"/>
  <c r="BH3469" i="1"/>
  <c r="BH3470" i="1"/>
  <c r="BH3473" i="1"/>
  <c r="BH3472" i="1" s="1"/>
  <c r="BH3471" i="1" s="1"/>
  <c r="BH3476" i="1"/>
  <c r="BH3477" i="1"/>
  <c r="BH3484" i="1"/>
  <c r="BH3491" i="1"/>
  <c r="BH3493" i="1"/>
  <c r="BH3494" i="1"/>
  <c r="BH3495" i="1"/>
  <c r="BH3496" i="1"/>
  <c r="BH3497" i="1"/>
  <c r="BH3499" i="1"/>
  <c r="BH3498" i="1" s="1"/>
  <c r="BH3501" i="1"/>
  <c r="BH3502" i="1"/>
  <c r="BH3503" i="1"/>
  <c r="BH3504" i="1"/>
  <c r="BH3505" i="1"/>
  <c r="BH3506" i="1"/>
  <c r="BH3507" i="1"/>
  <c r="BH3509" i="1"/>
  <c r="BH3510" i="1"/>
  <c r="BH3511" i="1"/>
  <c r="BH3514" i="1"/>
  <c r="BH3513" i="1" s="1"/>
  <c r="BH3512" i="1" s="1"/>
  <c r="BH3517" i="1"/>
  <c r="BH3518" i="1"/>
  <c r="BH3525" i="1"/>
  <c r="BH3532" i="1"/>
  <c r="BH3534" i="1"/>
  <c r="BH3535" i="1"/>
  <c r="BH3536" i="1"/>
  <c r="BH3537" i="1"/>
  <c r="BH3538" i="1"/>
  <c r="BH3540" i="1"/>
  <c r="BH3539" i="1" s="1"/>
  <c r="BH3542" i="1"/>
  <c r="BH3543" i="1"/>
  <c r="BH3544" i="1"/>
  <c r="BH3545" i="1"/>
  <c r="BH3546" i="1"/>
  <c r="BH3547" i="1"/>
  <c r="BH3548" i="1"/>
  <c r="BH3550" i="1"/>
  <c r="BH3551" i="1"/>
  <c r="BH3552" i="1"/>
  <c r="BH3555" i="1"/>
  <c r="BH3554" i="1" s="1"/>
  <c r="BH3553" i="1" s="1"/>
  <c r="BH3558" i="1"/>
  <c r="BH3559" i="1"/>
  <c r="BH3566" i="1"/>
  <c r="BH3573" i="1"/>
  <c r="BH3575" i="1"/>
  <c r="BH3576" i="1"/>
  <c r="BH3577" i="1"/>
  <c r="BH3578" i="1"/>
  <c r="BH3579" i="1"/>
  <c r="BH3581" i="1"/>
  <c r="BH3580" i="1" s="1"/>
  <c r="BH3583" i="1"/>
  <c r="BH3584" i="1"/>
  <c r="BH3585" i="1"/>
  <c r="BH3586" i="1"/>
  <c r="BH3587" i="1"/>
  <c r="BH3588" i="1"/>
  <c r="BH3590" i="1"/>
  <c r="BH3591" i="1"/>
  <c r="BH3592" i="1"/>
  <c r="BH3595" i="1"/>
  <c r="BH3594" i="1" s="1"/>
  <c r="BH3593" i="1" s="1"/>
  <c r="BH3598" i="1"/>
  <c r="BH3599" i="1"/>
  <c r="BH3606" i="1"/>
  <c r="BH3613" i="1"/>
  <c r="BH3615" i="1"/>
  <c r="BH3616" i="1"/>
  <c r="BH3617" i="1"/>
  <c r="BH3618" i="1"/>
  <c r="BH3619" i="1"/>
  <c r="BH3621" i="1"/>
  <c r="BH3620" i="1" s="1"/>
  <c r="BH3623" i="1"/>
  <c r="BH3624" i="1"/>
  <c r="BH3625" i="1"/>
  <c r="BH3626" i="1"/>
  <c r="BH3627" i="1"/>
  <c r="BH3628" i="1"/>
  <c r="BH3629" i="1"/>
  <c r="BH3631" i="1"/>
  <c r="BH3632" i="1"/>
  <c r="BH3633" i="1"/>
  <c r="BH3636" i="1"/>
  <c r="BH3635" i="1" s="1"/>
  <c r="BH3634" i="1" s="1"/>
  <c r="BH3639" i="1"/>
  <c r="BH3640" i="1"/>
  <c r="BH3647" i="1"/>
  <c r="BH3654" i="1"/>
  <c r="BH3656" i="1"/>
  <c r="BH3657" i="1"/>
  <c r="BH3658" i="1"/>
  <c r="BH3659" i="1"/>
  <c r="BH3660" i="1"/>
  <c r="BH3662" i="1"/>
  <c r="BH3661" i="1" s="1"/>
  <c r="BH3664" i="1"/>
  <c r="BH3665" i="1"/>
  <c r="BH3666" i="1"/>
  <c r="BH3667" i="1"/>
  <c r="BH3668" i="1"/>
  <c r="BH3669" i="1"/>
  <c r="BH3670" i="1"/>
  <c r="BH3672" i="1"/>
  <c r="BH3673" i="1"/>
  <c r="BH3674" i="1"/>
  <c r="BH3677" i="1"/>
  <c r="BH3676" i="1" s="1"/>
  <c r="BH3675" i="1" s="1"/>
  <c r="BH3680" i="1"/>
  <c r="BH3681" i="1"/>
  <c r="BH3688" i="1"/>
  <c r="BH3695" i="1"/>
  <c r="BH3697" i="1"/>
  <c r="BH3698" i="1"/>
  <c r="BH3699" i="1"/>
  <c r="BH3700" i="1"/>
  <c r="BH3701" i="1"/>
  <c r="BH3703" i="1"/>
  <c r="BH3702" i="1" s="1"/>
  <c r="BH3705" i="1"/>
  <c r="BH3706" i="1"/>
  <c r="BH3707" i="1"/>
  <c r="BH3708" i="1"/>
  <c r="BH3709" i="1"/>
  <c r="BH3710" i="1"/>
  <c r="BH3712" i="1"/>
  <c r="BH3713" i="1"/>
  <c r="BH3714" i="1"/>
  <c r="BH3717" i="1"/>
  <c r="BH3716" i="1" s="1"/>
  <c r="BH3715" i="1" s="1"/>
  <c r="BH3720" i="1"/>
  <c r="BH3721" i="1"/>
  <c r="BH3728" i="1"/>
  <c r="BH3735" i="1"/>
  <c r="BH3737" i="1"/>
  <c r="BH3738" i="1"/>
  <c r="BH3739" i="1"/>
  <c r="BH3740" i="1"/>
  <c r="BH3741" i="1"/>
  <c r="BH3743" i="1"/>
  <c r="BH3742" i="1" s="1"/>
  <c r="BH3745" i="1"/>
  <c r="BH3746" i="1"/>
  <c r="BH3747" i="1"/>
  <c r="BH3748" i="1"/>
  <c r="BH3749" i="1"/>
  <c r="BH3750" i="1"/>
  <c r="BH3751" i="1"/>
  <c r="BH3753" i="1"/>
  <c r="BH3754" i="1"/>
  <c r="BH3755" i="1"/>
  <c r="BH3758" i="1"/>
  <c r="BH3757" i="1" s="1"/>
  <c r="BH3756" i="1" s="1"/>
  <c r="BH3761" i="1"/>
  <c r="BH3762" i="1"/>
  <c r="BH3769" i="1"/>
  <c r="BH3776" i="1"/>
  <c r="BH3778" i="1"/>
  <c r="BH3779" i="1"/>
  <c r="BH3780" i="1"/>
  <c r="BH3781" i="1"/>
  <c r="BH3782" i="1"/>
  <c r="BH3784" i="1"/>
  <c r="BH3783" i="1" s="1"/>
  <c r="BH3786" i="1"/>
  <c r="BH3787" i="1"/>
  <c r="BH3788" i="1"/>
  <c r="BH3789" i="1"/>
  <c r="BH3790" i="1"/>
  <c r="BH3791" i="1"/>
  <c r="BH3792" i="1"/>
  <c r="BH3794" i="1"/>
  <c r="BH3795" i="1"/>
  <c r="BH3796" i="1"/>
  <c r="BH3799" i="1"/>
  <c r="BH3798" i="1" s="1"/>
  <c r="BH3797" i="1" s="1"/>
  <c r="BH3802" i="1"/>
  <c r="BH3803" i="1"/>
  <c r="BH3810" i="1"/>
  <c r="BH3817" i="1"/>
  <c r="BH3819" i="1"/>
  <c r="BH3820" i="1"/>
  <c r="BH3821" i="1"/>
  <c r="BH3822" i="1"/>
  <c r="BH3823" i="1"/>
  <c r="BH3825" i="1"/>
  <c r="BH3824" i="1" s="1"/>
  <c r="BH3827" i="1"/>
  <c r="BH3828" i="1"/>
  <c r="BH3829" i="1"/>
  <c r="BH3830" i="1"/>
  <c r="BH3831" i="1"/>
  <c r="BH3832" i="1"/>
  <c r="BH3834" i="1"/>
  <c r="BH3835" i="1"/>
  <c r="BH3836" i="1"/>
  <c r="BH3839" i="1"/>
  <c r="BH3838" i="1" s="1"/>
  <c r="BH3837" i="1" s="1"/>
  <c r="BH3842" i="1"/>
  <c r="BH3843" i="1"/>
  <c r="BH3850" i="1"/>
  <c r="BH3857" i="1"/>
  <c r="BH3859" i="1"/>
  <c r="BH3860" i="1"/>
  <c r="BH3861" i="1"/>
  <c r="BH3862" i="1"/>
  <c r="BH3863" i="1"/>
  <c r="BH3865" i="1"/>
  <c r="BH3864" i="1" s="1"/>
  <c r="BH3867" i="1"/>
  <c r="BH3868" i="1"/>
  <c r="BH3869" i="1"/>
  <c r="BH3870" i="1"/>
  <c r="BH3871" i="1"/>
  <c r="BH3872" i="1"/>
  <c r="BH3873" i="1"/>
  <c r="BH3875" i="1"/>
  <c r="BH3876" i="1"/>
  <c r="BH3877" i="1"/>
  <c r="BH3880" i="1"/>
  <c r="BH3879" i="1" s="1"/>
  <c r="BH3878" i="1" s="1"/>
  <c r="BH3883" i="1"/>
  <c r="BH3884" i="1"/>
  <c r="BH3891" i="1"/>
  <c r="BH3898" i="1"/>
  <c r="BH3900" i="1"/>
  <c r="BH3901" i="1"/>
  <c r="BH3902" i="1"/>
  <c r="BH3903" i="1"/>
  <c r="BH3904" i="1"/>
  <c r="BH3906" i="1"/>
  <c r="BH3905" i="1" s="1"/>
  <c r="BH3908" i="1"/>
  <c r="BH3909" i="1"/>
  <c r="BH3910" i="1"/>
  <c r="BH3911" i="1"/>
  <c r="BH3912" i="1"/>
  <c r="BH3913" i="1"/>
  <c r="BH3915" i="1"/>
  <c r="BH3916" i="1"/>
  <c r="BH3917" i="1"/>
  <c r="BH3920" i="1"/>
  <c r="BH3919" i="1" s="1"/>
  <c r="BH3918" i="1" s="1"/>
  <c r="BH3923" i="1"/>
  <c r="BH3924" i="1"/>
  <c r="BH3931" i="1"/>
  <c r="BH3938" i="1"/>
  <c r="BH3940" i="1"/>
  <c r="BH3941" i="1"/>
  <c r="BH3942" i="1"/>
  <c r="BH3943" i="1"/>
  <c r="BH3944" i="1"/>
  <c r="BH3946" i="1"/>
  <c r="BH3945" i="1" s="1"/>
  <c r="BH3948" i="1"/>
  <c r="BH3949" i="1"/>
  <c r="BH3950" i="1"/>
  <c r="BH3951" i="1"/>
  <c r="BH3952" i="1"/>
  <c r="BH3953" i="1"/>
  <c r="BH3955" i="1"/>
  <c r="BH3956" i="1"/>
  <c r="BH3957" i="1"/>
  <c r="BH3960" i="1"/>
  <c r="BH3959" i="1" s="1"/>
  <c r="BH3958" i="1" s="1"/>
  <c r="BH3963" i="1"/>
  <c r="BH3964" i="1"/>
  <c r="BH3971" i="1"/>
  <c r="BH3978" i="1"/>
  <c r="BH3980" i="1"/>
  <c r="BH3981" i="1"/>
  <c r="BH3982" i="1"/>
  <c r="BH3983" i="1"/>
  <c r="BH3984" i="1"/>
  <c r="BH3986" i="1"/>
  <c r="BH3985" i="1" s="1"/>
  <c r="BH3988" i="1"/>
  <c r="BH3989" i="1"/>
  <c r="BH3990" i="1"/>
  <c r="BH3991" i="1"/>
  <c r="BH3992" i="1"/>
  <c r="BH3993" i="1"/>
  <c r="BH3995" i="1"/>
  <c r="BH3996" i="1"/>
  <c r="BH3997" i="1"/>
  <c r="BH4000" i="1"/>
  <c r="BH3999" i="1" s="1"/>
  <c r="BH3998" i="1" s="1"/>
  <c r="BH4003" i="1"/>
  <c r="BH4004" i="1"/>
  <c r="BH4011" i="1"/>
  <c r="BH4018" i="1"/>
  <c r="BH4020" i="1"/>
  <c r="BH4021" i="1"/>
  <c r="BH4022" i="1"/>
  <c r="BH4023" i="1"/>
  <c r="BH4024" i="1"/>
  <c r="BH4026" i="1"/>
  <c r="BH4025" i="1" s="1"/>
  <c r="BH4028" i="1"/>
  <c r="BH4029" i="1"/>
  <c r="BH4030" i="1"/>
  <c r="BH4031" i="1"/>
  <c r="BH4032" i="1"/>
  <c r="BH4033" i="1"/>
  <c r="BH4035" i="1"/>
  <c r="BH4036" i="1"/>
  <c r="BH4039" i="1"/>
  <c r="BH4038" i="1" s="1"/>
  <c r="BH4037" i="1" s="1"/>
  <c r="BH4042" i="1"/>
  <c r="BH4043" i="1"/>
  <c r="BH4050" i="1"/>
  <c r="BH4057" i="1"/>
  <c r="BH4059" i="1"/>
  <c r="BH4060" i="1"/>
  <c r="BH4061" i="1"/>
  <c r="BH4062" i="1"/>
  <c r="BH4063" i="1"/>
  <c r="BH4065" i="1"/>
  <c r="BH4064" i="1" s="1"/>
  <c r="BH4067" i="1"/>
  <c r="BH4068" i="1"/>
  <c r="BH4069" i="1"/>
  <c r="BH4070" i="1"/>
  <c r="BH4071" i="1"/>
  <c r="BH4072" i="1"/>
  <c r="BH4073" i="1"/>
  <c r="BH4075" i="1"/>
  <c r="BH4076" i="1"/>
  <c r="BH4077" i="1"/>
  <c r="BH4080" i="1"/>
  <c r="BH4079" i="1" s="1"/>
  <c r="BH4078" i="1" s="1"/>
  <c r="BH4083" i="1"/>
  <c r="BH4084" i="1"/>
  <c r="BH4091" i="1"/>
  <c r="BH4098" i="1"/>
  <c r="BH4100" i="1"/>
  <c r="BH4101" i="1"/>
  <c r="BH4102" i="1"/>
  <c r="BH4103" i="1"/>
  <c r="BH4104" i="1"/>
  <c r="BH4106" i="1"/>
  <c r="BH4105" i="1" s="1"/>
  <c r="BH4108" i="1"/>
  <c r="BH4109" i="1"/>
  <c r="BH4110" i="1"/>
  <c r="BH4111" i="1"/>
  <c r="BH4112" i="1"/>
  <c r="BH4113" i="1"/>
  <c r="BH4115" i="1"/>
  <c r="BH4116" i="1"/>
  <c r="BH4117" i="1"/>
  <c r="BH4120" i="1"/>
  <c r="BH4119" i="1" s="1"/>
  <c r="BH4118" i="1" s="1"/>
  <c r="BH4123" i="1"/>
  <c r="BH4124" i="1"/>
  <c r="BH4131" i="1"/>
  <c r="BH4138" i="1"/>
  <c r="BH4140" i="1"/>
  <c r="BH4141" i="1"/>
  <c r="BH4142" i="1"/>
  <c r="BH4143" i="1"/>
  <c r="BH4144" i="1"/>
  <c r="BH4146" i="1"/>
  <c r="BH4145" i="1" s="1"/>
  <c r="BH4148" i="1"/>
  <c r="BH4149" i="1"/>
  <c r="BH4150" i="1"/>
  <c r="BH4151" i="1"/>
  <c r="BH4152" i="1"/>
  <c r="BH4153" i="1"/>
  <c r="BH4154" i="1"/>
  <c r="BH4156" i="1"/>
  <c r="BH4157" i="1"/>
  <c r="BH4158" i="1"/>
  <c r="BH4161" i="1"/>
  <c r="BH4160" i="1" s="1"/>
  <c r="BH4159" i="1" s="1"/>
  <c r="BH4164" i="1"/>
  <c r="BH4165" i="1"/>
  <c r="BH4172" i="1"/>
  <c r="BH4179" i="1"/>
  <c r="BH4181" i="1"/>
  <c r="BH4182" i="1"/>
  <c r="BH4183" i="1"/>
  <c r="BH4184" i="1"/>
  <c r="BH4185" i="1"/>
  <c r="BH4187" i="1"/>
  <c r="BH4186" i="1" s="1"/>
  <c r="BH4189" i="1"/>
  <c r="BH4190" i="1"/>
  <c r="BH4191" i="1"/>
  <c r="BH4192" i="1"/>
  <c r="BH4193" i="1"/>
  <c r="BH4194" i="1"/>
  <c r="BH4195" i="1"/>
  <c r="BH4197" i="1"/>
  <c r="BH4198" i="1"/>
  <c r="BH4199" i="1"/>
  <c r="BH4202" i="1"/>
  <c r="BH4201" i="1" s="1"/>
  <c r="BH4200" i="1" s="1"/>
  <c r="BH4205" i="1"/>
  <c r="BH4206" i="1"/>
  <c r="BH4213" i="1"/>
  <c r="BH4220" i="1"/>
  <c r="BH4222" i="1"/>
  <c r="BH4223" i="1"/>
  <c r="BH4224" i="1"/>
  <c r="BH4225" i="1"/>
  <c r="BH4226" i="1"/>
  <c r="BH4228" i="1"/>
  <c r="BH4227" i="1" s="1"/>
  <c r="BH4230" i="1"/>
  <c r="BH4231" i="1"/>
  <c r="BH4232" i="1"/>
  <c r="BH4233" i="1"/>
  <c r="BH4234" i="1"/>
  <c r="BH4235" i="1"/>
  <c r="BH4236" i="1"/>
  <c r="BH4238" i="1"/>
  <c r="BH4239" i="1"/>
  <c r="BH4240" i="1"/>
  <c r="BH4243" i="1"/>
  <c r="BH4242" i="1" s="1"/>
  <c r="BH4241" i="1" s="1"/>
  <c r="BH4246" i="1"/>
  <c r="BH4247" i="1"/>
  <c r="BH4254" i="1"/>
  <c r="BH4261" i="1"/>
  <c r="BH4263" i="1"/>
  <c r="BH4264" i="1"/>
  <c r="BH4265" i="1"/>
  <c r="BH4266" i="1"/>
  <c r="BH4267" i="1"/>
  <c r="BH4269" i="1"/>
  <c r="BH4268" i="1" s="1"/>
  <c r="BH4271" i="1"/>
  <c r="BH4272" i="1"/>
  <c r="BH4273" i="1"/>
  <c r="BH4274" i="1"/>
  <c r="BH4275" i="1"/>
  <c r="BH4276" i="1"/>
  <c r="BH4278" i="1"/>
  <c r="BH4279" i="1"/>
  <c r="BH4280" i="1"/>
  <c r="BH4283" i="1"/>
  <c r="BH4282" i="1" s="1"/>
  <c r="BH4281" i="1" s="1"/>
  <c r="BH4286" i="1"/>
  <c r="BH4287" i="1"/>
  <c r="BH4294" i="1"/>
  <c r="BH4301" i="1"/>
  <c r="BH4303" i="1"/>
  <c r="BH4304" i="1"/>
  <c r="BH4305" i="1"/>
  <c r="BH4306" i="1"/>
  <c r="BH4307" i="1"/>
  <c r="BH4309" i="1"/>
  <c r="BH4308" i="1" s="1"/>
  <c r="BH4311" i="1"/>
  <c r="BH4312" i="1"/>
  <c r="BH4313" i="1"/>
  <c r="BH4314" i="1"/>
  <c r="BH4315" i="1"/>
  <c r="BH4316" i="1"/>
  <c r="BH4318" i="1"/>
  <c r="BH4319" i="1"/>
  <c r="BH4320" i="1"/>
  <c r="BH4323" i="1"/>
  <c r="BH4322" i="1" s="1"/>
  <c r="BH4321" i="1" s="1"/>
  <c r="BH4326" i="1"/>
  <c r="BH4327" i="1"/>
  <c r="BH4334" i="1"/>
  <c r="BH4341" i="1"/>
  <c r="BH4343" i="1"/>
  <c r="BH4344" i="1"/>
  <c r="BH4345" i="1"/>
  <c r="BH4346" i="1"/>
  <c r="BH4347" i="1"/>
  <c r="BH4349" i="1"/>
  <c r="BH4348" i="1" s="1"/>
  <c r="BH4351" i="1"/>
  <c r="BH4352" i="1"/>
  <c r="BH4353" i="1"/>
  <c r="BH4354" i="1"/>
  <c r="BH4355" i="1"/>
  <c r="BH4356" i="1"/>
  <c r="BH4357" i="1"/>
  <c r="BH4359" i="1"/>
  <c r="BH4360" i="1"/>
  <c r="BH4361" i="1"/>
  <c r="BH4364" i="1"/>
  <c r="BH4363" i="1" s="1"/>
  <c r="BH4362" i="1" s="1"/>
  <c r="BH4367" i="1"/>
  <c r="BH4368" i="1"/>
  <c r="BH4375" i="1"/>
  <c r="BH4382" i="1"/>
  <c r="BH4384" i="1"/>
  <c r="BH4385" i="1"/>
  <c r="BH4386" i="1"/>
  <c r="BH4387" i="1"/>
  <c r="BH4388" i="1"/>
  <c r="BH4390" i="1"/>
  <c r="BH4389" i="1" s="1"/>
  <c r="BH4392" i="1"/>
  <c r="BH4393" i="1"/>
  <c r="BH4394" i="1"/>
  <c r="BH4395" i="1"/>
  <c r="BH4396" i="1"/>
  <c r="BH4397" i="1"/>
  <c r="BH4398" i="1"/>
  <c r="BH4399" i="1"/>
  <c r="BH4401" i="1"/>
  <c r="BH4402" i="1"/>
  <c r="BH4403" i="1"/>
  <c r="BH4406" i="1"/>
  <c r="BH4405" i="1" s="1"/>
  <c r="BH4404" i="1" s="1"/>
  <c r="BH4409" i="1"/>
  <c r="BH4410" i="1"/>
  <c r="BH4417" i="1"/>
  <c r="BH4424" i="1"/>
  <c r="BH4426" i="1"/>
  <c r="BH4427" i="1"/>
  <c r="BH4428" i="1"/>
  <c r="BH4429" i="1"/>
  <c r="BH4430" i="1"/>
  <c r="BH4432" i="1"/>
  <c r="BH4431" i="1" s="1"/>
  <c r="BH4434" i="1"/>
  <c r="BH4435" i="1"/>
  <c r="BH4436" i="1"/>
  <c r="BH4437" i="1"/>
  <c r="BH4438" i="1"/>
  <c r="BH4439" i="1"/>
  <c r="BH4441" i="1"/>
  <c r="BH4442" i="1"/>
  <c r="BH4443" i="1"/>
  <c r="BH4446" i="1"/>
  <c r="BH4445" i="1" s="1"/>
  <c r="BH4444" i="1" s="1"/>
  <c r="BH4449" i="1"/>
  <c r="BH4450" i="1"/>
  <c r="BH4457" i="1"/>
  <c r="BH4464" i="1"/>
  <c r="BH4466" i="1"/>
  <c r="BH4467" i="1"/>
  <c r="BH4468" i="1"/>
  <c r="BH4469" i="1"/>
  <c r="BH4470" i="1"/>
  <c r="BH4472" i="1"/>
  <c r="BH4471" i="1" s="1"/>
  <c r="BH4474" i="1"/>
  <c r="BH4475" i="1"/>
  <c r="BH4476" i="1"/>
  <c r="BH4477" i="1"/>
  <c r="BH4478" i="1"/>
  <c r="BH4479" i="1"/>
  <c r="BH4480" i="1"/>
  <c r="BH4482" i="1"/>
  <c r="BH4483" i="1"/>
  <c r="BH4484" i="1"/>
  <c r="BH4487" i="1"/>
  <c r="BH4486" i="1" s="1"/>
  <c r="BH4485" i="1" s="1"/>
  <c r="BH4490" i="1"/>
  <c r="BH4491" i="1"/>
  <c r="BH4498" i="1"/>
  <c r="BH4505" i="1"/>
  <c r="BH4507" i="1"/>
  <c r="BH4508" i="1"/>
  <c r="BH4509" i="1"/>
  <c r="BH4510" i="1"/>
  <c r="BH4511" i="1"/>
  <c r="BH4513" i="1"/>
  <c r="BH4512" i="1" s="1"/>
  <c r="BH4515" i="1"/>
  <c r="BH4516" i="1"/>
  <c r="BH4517" i="1"/>
  <c r="BH4518" i="1"/>
  <c r="BH4519" i="1"/>
  <c r="BH4520" i="1"/>
  <c r="BH4521" i="1"/>
  <c r="BH4523" i="1"/>
  <c r="BH4524" i="1"/>
  <c r="BH4525" i="1"/>
  <c r="BH4528" i="1"/>
  <c r="BH4527" i="1" s="1"/>
  <c r="BH4526" i="1" s="1"/>
  <c r="BH4531" i="1"/>
  <c r="BH4532" i="1"/>
  <c r="BH1643" i="1" s="1"/>
  <c r="BH4533" i="1"/>
  <c r="BH4540" i="1"/>
  <c r="BH12" i="1"/>
  <c r="AP14" i="1"/>
  <c r="AP15" i="1"/>
  <c r="AP16" i="1"/>
  <c r="AP17" i="1"/>
  <c r="AP19" i="1"/>
  <c r="AP21" i="1"/>
  <c r="AP23" i="1"/>
  <c r="AP24" i="1"/>
  <c r="AP25" i="1"/>
  <c r="AP26" i="1"/>
  <c r="AP27" i="1"/>
  <c r="AP28" i="1"/>
  <c r="AP29" i="1"/>
  <c r="AP33" i="1"/>
  <c r="AP34" i="1"/>
  <c r="AP35" i="1"/>
  <c r="AP38" i="1"/>
  <c r="AP53" i="1"/>
  <c r="AP55" i="1"/>
  <c r="AP56" i="1"/>
  <c r="AP57" i="1"/>
  <c r="AP58" i="1"/>
  <c r="AP60" i="1"/>
  <c r="AP62" i="1"/>
  <c r="AP64" i="1"/>
  <c r="AP65" i="1"/>
  <c r="AP66" i="1"/>
  <c r="AP69" i="1"/>
  <c r="AP72" i="1"/>
  <c r="AP79" i="1"/>
  <c r="AP90" i="1"/>
  <c r="AP92" i="1"/>
  <c r="AP93" i="1"/>
  <c r="AP94" i="1"/>
  <c r="AP95" i="1"/>
  <c r="AP97" i="1"/>
  <c r="AP99" i="1"/>
  <c r="AP101" i="1"/>
  <c r="AP102" i="1"/>
  <c r="AP103" i="1"/>
  <c r="AP107" i="1"/>
  <c r="AP108" i="1"/>
  <c r="AP110" i="1"/>
  <c r="AP111" i="1"/>
  <c r="AP112" i="1"/>
  <c r="AP115" i="1"/>
  <c r="AP122" i="1"/>
  <c r="AP136" i="1"/>
  <c r="AP138" i="1"/>
  <c r="AP139" i="1"/>
  <c r="AP140" i="1"/>
  <c r="AP141" i="1"/>
  <c r="AP143" i="1"/>
  <c r="AP145" i="1"/>
  <c r="AP147" i="1"/>
  <c r="AP148" i="1"/>
  <c r="AP149" i="1"/>
  <c r="AP150" i="1"/>
  <c r="AP151" i="1"/>
  <c r="AP152" i="1"/>
  <c r="AP155" i="1"/>
  <c r="AP158" i="1"/>
  <c r="AP159" i="1"/>
  <c r="AP160" i="1"/>
  <c r="AP161" i="1"/>
  <c r="AP165" i="1"/>
  <c r="AP164" i="1" s="1"/>
  <c r="AP168" i="1"/>
  <c r="AP184" i="1"/>
  <c r="AP186" i="1"/>
  <c r="AP187" i="1"/>
  <c r="AP188" i="1"/>
  <c r="AP189" i="1"/>
  <c r="AP191" i="1"/>
  <c r="AP193" i="1"/>
  <c r="AP195" i="1"/>
  <c r="AP196" i="1"/>
  <c r="AP197" i="1"/>
  <c r="AP200" i="1"/>
  <c r="AP203" i="1"/>
  <c r="AP210" i="1"/>
  <c r="AP222" i="1"/>
  <c r="AP223" i="1"/>
  <c r="AP230" i="1" s="1"/>
  <c r="AP224" i="1"/>
  <c r="AP232" i="1"/>
  <c r="AP243" i="1"/>
  <c r="AP245" i="1"/>
  <c r="AP246" i="1"/>
  <c r="AP247" i="1"/>
  <c r="AP248" i="1"/>
  <c r="AP250" i="1"/>
  <c r="AP253" i="1"/>
  <c r="AP254" i="1"/>
  <c r="AP255" i="1"/>
  <c r="AP258" i="1"/>
  <c r="AP265" i="1"/>
  <c r="AP276" i="1"/>
  <c r="AP278" i="1"/>
  <c r="AP279" i="1"/>
  <c r="AP280" i="1"/>
  <c r="AP281" i="1"/>
  <c r="AP283" i="1"/>
  <c r="AP285" i="1"/>
  <c r="AP288" i="1"/>
  <c r="AP289" i="1"/>
  <c r="AP292" i="1"/>
  <c r="AP295" i="1"/>
  <c r="AP296" i="1"/>
  <c r="AP303" i="1"/>
  <c r="AP314" i="1"/>
  <c r="AP316" i="1"/>
  <c r="AP317" i="1"/>
  <c r="AP318" i="1"/>
  <c r="AP319" i="1"/>
  <c r="AP320" i="1"/>
  <c r="AP322" i="1"/>
  <c r="AP324" i="1"/>
  <c r="AP325" i="1"/>
  <c r="AP326" i="1"/>
  <c r="AP327" i="1"/>
  <c r="AP328" i="1"/>
  <c r="AP329" i="1"/>
  <c r="AP330" i="1"/>
  <c r="AP331" i="1"/>
  <c r="AP333" i="1"/>
  <c r="AP334" i="1"/>
  <c r="AP335" i="1"/>
  <c r="AP339" i="1"/>
  <c r="AP338" i="1" s="1"/>
  <c r="AP340" i="1"/>
  <c r="AP344" i="1"/>
  <c r="AP345" i="1"/>
  <c r="AP346" i="1"/>
  <c r="AP347" i="1"/>
  <c r="AP348" i="1"/>
  <c r="AP349" i="1"/>
  <c r="AP350" i="1"/>
  <c r="AP357" i="1"/>
  <c r="AP368" i="1"/>
  <c r="AP370" i="1"/>
  <c r="AP371" i="1"/>
  <c r="AP372" i="1"/>
  <c r="AP373" i="1"/>
  <c r="AP375" i="1"/>
  <c r="AP377" i="1"/>
  <c r="AP378" i="1"/>
  <c r="AP380" i="1"/>
  <c r="AP381" i="1"/>
  <c r="AP382" i="1"/>
  <c r="AP383" i="1"/>
  <c r="AP384" i="1"/>
  <c r="AP387" i="1"/>
  <c r="AP390" i="1"/>
  <c r="AP397" i="1"/>
  <c r="AP408" i="1"/>
  <c r="AP410" i="1"/>
  <c r="AP411" i="1"/>
  <c r="AP412" i="1"/>
  <c r="AP413" i="1"/>
  <c r="AP415" i="1"/>
  <c r="AP417" i="1"/>
  <c r="AP418" i="1"/>
  <c r="AP419" i="1"/>
  <c r="AP421" i="1"/>
  <c r="AP422" i="1"/>
  <c r="AP423" i="1"/>
  <c r="AP426" i="1"/>
  <c r="AP429" i="1"/>
  <c r="AP436" i="1"/>
  <c r="AP447" i="1"/>
  <c r="AP449" i="1"/>
  <c r="AP450" i="1"/>
  <c r="AP451" i="1"/>
  <c r="AP452" i="1"/>
  <c r="AP454" i="1"/>
  <c r="AP456" i="1"/>
  <c r="AP457" i="1"/>
  <c r="AP459" i="1"/>
  <c r="AP460" i="1"/>
  <c r="AP461" i="1"/>
  <c r="AP465" i="1"/>
  <c r="AP464" i="1" s="1"/>
  <c r="AP467" i="1"/>
  <c r="AP468" i="1"/>
  <c r="AP469" i="1"/>
  <c r="AP472" i="1"/>
  <c r="AP479" i="1"/>
  <c r="AP493" i="1"/>
  <c r="AP495" i="1"/>
  <c r="AP496" i="1"/>
  <c r="AP497" i="1"/>
  <c r="AP498" i="1"/>
  <c r="AP499" i="1"/>
  <c r="AP501" i="1"/>
  <c r="AP503" i="1"/>
  <c r="AP505" i="1"/>
  <c r="AP506" i="1"/>
  <c r="AP537" i="1" s="1"/>
  <c r="AP507" i="1"/>
  <c r="AP508" i="1"/>
  <c r="AP509" i="1"/>
  <c r="AP510" i="1"/>
  <c r="AP514" i="1"/>
  <c r="AP513" i="1" s="1"/>
  <c r="AP516" i="1"/>
  <c r="AP517" i="1"/>
  <c r="AP519" i="1"/>
  <c r="AP518" i="1" s="1"/>
  <c r="AP521" i="1"/>
  <c r="AP520" i="1" s="1"/>
  <c r="AP525" i="1"/>
  <c r="AP524" i="1" s="1"/>
  <c r="AP527" i="1"/>
  <c r="AP526" i="1" s="1"/>
  <c r="AP529" i="1"/>
  <c r="AP528" i="1" s="1"/>
  <c r="AP532" i="1"/>
  <c r="AP551" i="1"/>
  <c r="AP553" i="1"/>
  <c r="AP554" i="1"/>
  <c r="AP555" i="1"/>
  <c r="AP556" i="1"/>
  <c r="AP557" i="1"/>
  <c r="AP558" i="1"/>
  <c r="AP560" i="1"/>
  <c r="AP562" i="1"/>
  <c r="AP563" i="1"/>
  <c r="AP564" i="1"/>
  <c r="AP565" i="1"/>
  <c r="AP566" i="1"/>
  <c r="AP567" i="1"/>
  <c r="AP568" i="1"/>
  <c r="AP569" i="1"/>
  <c r="AP571" i="1"/>
  <c r="AP572" i="1"/>
  <c r="AP573" i="1"/>
  <c r="AP574" i="1"/>
  <c r="AP575" i="1"/>
  <c r="AP576" i="1"/>
  <c r="AP579" i="1"/>
  <c r="AP582" i="1"/>
  <c r="AP583" i="1"/>
  <c r="AP584" i="1"/>
  <c r="AP596" i="1"/>
  <c r="AP598" i="1"/>
  <c r="AP599" i="1"/>
  <c r="AP600" i="1"/>
  <c r="AP601" i="1"/>
  <c r="AP602" i="1"/>
  <c r="AP603" i="1"/>
  <c r="AP605" i="1"/>
  <c r="AP607" i="1"/>
  <c r="AP608" i="1"/>
  <c r="AP609" i="1"/>
  <c r="AP610" i="1"/>
  <c r="AP611" i="1"/>
  <c r="AP612" i="1"/>
  <c r="AP613" i="1"/>
  <c r="AP614" i="1"/>
  <c r="AP616" i="1"/>
  <c r="AP617" i="1"/>
  <c r="AP618" i="1"/>
  <c r="AP619" i="1"/>
  <c r="AP620" i="1"/>
  <c r="AP623" i="1"/>
  <c r="AP626" i="1"/>
  <c r="AP627" i="1"/>
  <c r="AP643" i="1"/>
  <c r="AP645" i="1"/>
  <c r="AP646" i="1"/>
  <c r="AP647" i="1"/>
  <c r="AP648" i="1"/>
  <c r="AP649" i="1"/>
  <c r="AP650" i="1"/>
  <c r="AP652" i="1"/>
  <c r="AP654" i="1"/>
  <c r="AP655" i="1"/>
  <c r="AP656" i="1"/>
  <c r="AP657" i="1"/>
  <c r="AP658" i="1"/>
  <c r="AP659" i="1"/>
  <c r="AP660" i="1"/>
  <c r="AP662" i="1"/>
  <c r="AP663" i="1"/>
  <c r="AP664" i="1"/>
  <c r="AP665" i="1"/>
  <c r="AP668" i="1"/>
  <c r="AP671" i="1"/>
  <c r="AP672" i="1"/>
  <c r="AP673" i="1"/>
  <c r="AP689" i="1"/>
  <c r="AP691" i="1"/>
  <c r="AP692" i="1"/>
  <c r="AP693" i="1"/>
  <c r="AP694" i="1"/>
  <c r="AP695" i="1"/>
  <c r="AP697" i="1"/>
  <c r="AP699" i="1"/>
  <c r="AP700" i="1"/>
  <c r="AP701" i="1"/>
  <c r="AP702" i="1"/>
  <c r="AP703" i="1"/>
  <c r="AP704" i="1"/>
  <c r="AP705" i="1"/>
  <c r="AP706" i="1"/>
  <c r="AP708" i="1"/>
  <c r="AP709" i="1"/>
  <c r="AP710" i="1"/>
  <c r="AP713" i="1"/>
  <c r="AP716" i="1"/>
  <c r="AP735" i="1"/>
  <c r="AP737" i="1"/>
  <c r="AP738" i="1"/>
  <c r="AP739" i="1"/>
  <c r="AP740" i="1"/>
  <c r="AP741" i="1"/>
  <c r="AP743" i="1"/>
  <c r="AP745" i="1"/>
  <c r="AP746" i="1"/>
  <c r="AP747" i="1"/>
  <c r="AP748" i="1"/>
  <c r="AP749" i="1"/>
  <c r="AP750" i="1"/>
  <c r="AP751" i="1"/>
  <c r="AP752" i="1"/>
  <c r="AP754" i="1"/>
  <c r="AP755" i="1"/>
  <c r="AP756" i="1"/>
  <c r="AP760" i="1"/>
  <c r="AP759" i="1" s="1"/>
  <c r="AP762" i="1"/>
  <c r="AP763" i="1"/>
  <c r="AP764" i="1"/>
  <c r="AP765" i="1"/>
  <c r="AP766" i="1"/>
  <c r="AP767" i="1"/>
  <c r="AP769" i="1"/>
  <c r="AP770" i="1"/>
  <c r="AP771" i="1"/>
  <c r="AP772" i="1"/>
  <c r="AP774" i="1"/>
  <c r="AP775" i="1"/>
  <c r="AP779" i="1"/>
  <c r="AP780" i="1"/>
  <c r="AP781" i="1"/>
  <c r="AP783" i="1"/>
  <c r="AP784" i="1"/>
  <c r="AP786" i="1"/>
  <c r="AP787" i="1"/>
  <c r="AP791" i="1"/>
  <c r="AP790" i="1" s="1"/>
  <c r="AP810" i="1"/>
  <c r="AP812" i="1"/>
  <c r="AP813" i="1"/>
  <c r="AP814" i="1"/>
  <c r="AP815" i="1"/>
  <c r="AP816" i="1"/>
  <c r="AP818" i="1"/>
  <c r="AP820" i="1"/>
  <c r="AP821" i="1"/>
  <c r="AP823" i="1"/>
  <c r="AP824" i="1"/>
  <c r="AP825" i="1"/>
  <c r="AP827" i="1"/>
  <c r="AP828" i="1"/>
  <c r="AP829" i="1"/>
  <c r="AP830" i="1"/>
  <c r="AP832" i="1"/>
  <c r="AP833" i="1"/>
  <c r="AP834" i="1"/>
  <c r="AP835" i="1"/>
  <c r="AP837" i="1"/>
  <c r="AP838" i="1"/>
  <c r="AP839" i="1"/>
  <c r="AP840" i="1"/>
  <c r="AP841" i="1"/>
  <c r="AP845" i="1"/>
  <c r="AP846" i="1"/>
  <c r="AP848" i="1"/>
  <c r="AP847" i="1" s="1"/>
  <c r="AP852" i="1"/>
  <c r="AP853" i="1"/>
  <c r="AP857" i="1"/>
  <c r="AP856" i="1" s="1"/>
  <c r="AP859" i="1"/>
  <c r="AP858" i="1" s="1"/>
  <c r="AP861" i="1"/>
  <c r="AP860" i="1" s="1"/>
  <c r="AP862" i="1"/>
  <c r="AP864" i="1"/>
  <c r="AP863" i="1" s="1"/>
  <c r="AP871" i="1"/>
  <c r="AP885" i="1"/>
  <c r="AP887" i="1"/>
  <c r="AP888" i="1"/>
  <c r="AP889" i="1"/>
  <c r="AP890" i="1"/>
  <c r="AP891" i="1"/>
  <c r="AP893" i="1"/>
  <c r="AP895" i="1"/>
  <c r="AP897" i="1"/>
  <c r="AP896" i="1" s="1"/>
  <c r="AP899" i="1"/>
  <c r="AP900" i="1"/>
  <c r="AP901" i="1"/>
  <c r="AP902" i="1"/>
  <c r="AP903" i="1"/>
  <c r="AP905" i="1"/>
  <c r="AP906" i="1"/>
  <c r="AP907" i="1"/>
  <c r="AP908" i="1"/>
  <c r="AP909" i="1"/>
  <c r="AP910" i="1"/>
  <c r="AP914" i="1"/>
  <c r="AP915" i="1"/>
  <c r="AP917" i="1"/>
  <c r="AP918" i="1"/>
  <c r="AP919" i="1"/>
  <c r="AP920" i="1"/>
  <c r="AP925" i="1"/>
  <c r="AP924" i="1" s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42" i="1"/>
  <c r="AP941" i="1" s="1"/>
  <c r="AP944" i="1"/>
  <c r="AP945" i="1"/>
  <c r="AP949" i="1"/>
  <c r="AP950" i="1"/>
  <c r="AP951" i="1"/>
  <c r="AP952" i="1"/>
  <c r="AP953" i="1"/>
  <c r="AP955" i="1"/>
  <c r="AP956" i="1"/>
  <c r="AP957" i="1"/>
  <c r="AP958" i="1"/>
  <c r="AP959" i="1"/>
  <c r="AP960" i="1"/>
  <c r="AP961" i="1"/>
  <c r="AP963" i="1"/>
  <c r="AP964" i="1"/>
  <c r="AP983" i="1"/>
  <c r="AP985" i="1"/>
  <c r="AP986" i="1"/>
  <c r="AP987" i="1"/>
  <c r="AP988" i="1"/>
  <c r="AP989" i="1"/>
  <c r="AP991" i="1"/>
  <c r="AP993" i="1"/>
  <c r="AP994" i="1"/>
  <c r="AP995" i="1"/>
  <c r="AP996" i="1"/>
  <c r="AP997" i="1"/>
  <c r="AP999" i="1"/>
  <c r="AP1000" i="1"/>
  <c r="AP1001" i="1"/>
  <c r="AP1002" i="1"/>
  <c r="AP1003" i="1"/>
  <c r="AP1004" i="1"/>
  <c r="AP1005" i="1"/>
  <c r="AP1006" i="1"/>
  <c r="AP1008" i="1"/>
  <c r="AP1009" i="1"/>
  <c r="AP1010" i="1"/>
  <c r="AP1011" i="1"/>
  <c r="AP1012" i="1"/>
  <c r="AP1013" i="1"/>
  <c r="AP1014" i="1"/>
  <c r="AP1018" i="1"/>
  <c r="AP1017" i="1" s="1"/>
  <c r="AP1020" i="1"/>
  <c r="AP1021" i="1"/>
  <c r="AP1025" i="1"/>
  <c r="AP1024" i="1" s="1"/>
  <c r="AP1027" i="1"/>
  <c r="AP1028" i="1"/>
  <c r="AP1029" i="1"/>
  <c r="AP1031" i="1"/>
  <c r="AP1032" i="1"/>
  <c r="AP1034" i="1"/>
  <c r="AP1033" i="1" s="1"/>
  <c r="AP1036" i="1"/>
  <c r="AP1035" i="1" s="1"/>
  <c r="AP1043" i="1"/>
  <c r="AP1057" i="1"/>
  <c r="AP1059" i="1"/>
  <c r="AP1060" i="1"/>
  <c r="AP1061" i="1"/>
  <c r="AP1062" i="1"/>
  <c r="AP1063" i="1"/>
  <c r="AP1065" i="1"/>
  <c r="AP1067" i="1"/>
  <c r="AP1068" i="1"/>
  <c r="AP1069" i="1"/>
  <c r="AP1070" i="1"/>
  <c r="AP1071" i="1"/>
  <c r="AP1072" i="1"/>
  <c r="AP1073" i="1"/>
  <c r="AP1074" i="1"/>
  <c r="AP1076" i="1"/>
  <c r="AP1077" i="1"/>
  <c r="AP1078" i="1"/>
  <c r="AP1079" i="1"/>
  <c r="AP1080" i="1"/>
  <c r="AP1081" i="1"/>
  <c r="AP1082" i="1"/>
  <c r="AP1083" i="1"/>
  <c r="AP1087" i="1"/>
  <c r="AP1086" i="1" s="1"/>
  <c r="AP1089" i="1"/>
  <c r="AP1088" i="1" s="1"/>
  <c r="AP1091" i="1"/>
  <c r="AP1092" i="1"/>
  <c r="AP1096" i="1"/>
  <c r="AP1095" i="1" s="1"/>
  <c r="AP1100" i="1"/>
  <c r="AP1099" i="1" s="1"/>
  <c r="AP1102" i="1"/>
  <c r="AP1103" i="1"/>
  <c r="AP1104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23" i="1"/>
  <c r="AP1134" i="1"/>
  <c r="AP1136" i="1"/>
  <c r="AP1137" i="1"/>
  <c r="AP1138" i="1"/>
  <c r="AP1139" i="1"/>
  <c r="AP1140" i="1"/>
  <c r="AP1142" i="1"/>
  <c r="AP1144" i="1"/>
  <c r="AP1145" i="1"/>
  <c r="AP1147" i="1"/>
  <c r="AP1148" i="1"/>
  <c r="AP1149" i="1"/>
  <c r="AP1150" i="1"/>
  <c r="AP1151" i="1"/>
  <c r="AP1152" i="1"/>
  <c r="AP1154" i="1"/>
  <c r="AP1155" i="1"/>
  <c r="AP1156" i="1"/>
  <c r="AP1157" i="1"/>
  <c r="AP1158" i="1"/>
  <c r="AP1161" i="1"/>
  <c r="AP1163" i="1"/>
  <c r="AP1164" i="1"/>
  <c r="AP1168" i="1"/>
  <c r="AP1169" i="1"/>
  <c r="AP1170" i="1"/>
  <c r="AP1171" i="1"/>
  <c r="AP1172" i="1"/>
  <c r="AP1174" i="1"/>
  <c r="AP1182" i="1"/>
  <c r="AP1196" i="1"/>
  <c r="AP1198" i="1"/>
  <c r="AP1199" i="1"/>
  <c r="AP1200" i="1"/>
  <c r="AP1201" i="1"/>
  <c r="AP1202" i="1"/>
  <c r="AP1204" i="1"/>
  <c r="AP1206" i="1"/>
  <c r="AP1207" i="1"/>
  <c r="AP1208" i="1"/>
  <c r="AP1209" i="1"/>
  <c r="AP1210" i="1"/>
  <c r="AP1211" i="1"/>
  <c r="AP1212" i="1"/>
  <c r="AP1214" i="1"/>
  <c r="AP1215" i="1"/>
  <c r="AP1216" i="1"/>
  <c r="AP1217" i="1"/>
  <c r="AP1218" i="1"/>
  <c r="AP1219" i="1"/>
  <c r="AP1223" i="1"/>
  <c r="AP1224" i="1"/>
  <c r="AP1225" i="1"/>
  <c r="AP1227" i="1"/>
  <c r="AP1228" i="1"/>
  <c r="AP1229" i="1"/>
  <c r="AP1230" i="1"/>
  <c r="AP1231" i="1"/>
  <c r="AP1232" i="1"/>
  <c r="AP1234" i="1"/>
  <c r="AP1235" i="1"/>
  <c r="AP1236" i="1"/>
  <c r="AP1237" i="1"/>
  <c r="AP1238" i="1"/>
  <c r="AP1239" i="1"/>
  <c r="AP1241" i="1"/>
  <c r="AP1242" i="1"/>
  <c r="AP1243" i="1"/>
  <c r="AP1244" i="1"/>
  <c r="AP1245" i="1"/>
  <c r="AP1246" i="1"/>
  <c r="AP1248" i="1"/>
  <c r="AP1247" i="1" s="1"/>
  <c r="AP1250" i="1"/>
  <c r="AP1251" i="1"/>
  <c r="AP1252" i="1"/>
  <c r="AP1256" i="1"/>
  <c r="AP1257" i="1"/>
  <c r="AP1258" i="1"/>
  <c r="AP1259" i="1"/>
  <c r="AP1261" i="1"/>
  <c r="AP1262" i="1"/>
  <c r="AP1263" i="1"/>
  <c r="AP1264" i="1"/>
  <c r="AP1265" i="1"/>
  <c r="AP1266" i="1"/>
  <c r="AP1267" i="1"/>
  <c r="AP1270" i="1"/>
  <c r="AP1272" i="1"/>
  <c r="AP1273" i="1"/>
  <c r="AP1274" i="1"/>
  <c r="AP1275" i="1"/>
  <c r="AP1276" i="1"/>
  <c r="AP1277" i="1"/>
  <c r="AP1278" i="1"/>
  <c r="AP1279" i="1"/>
  <c r="AP1280" i="1"/>
  <c r="AP1281" i="1"/>
  <c r="AP1301" i="1"/>
  <c r="AP1303" i="1"/>
  <c r="AP1304" i="1"/>
  <c r="AP1305" i="1"/>
  <c r="AP1306" i="1"/>
  <c r="AP1307" i="1"/>
  <c r="AP1309" i="1"/>
  <c r="AP1311" i="1"/>
  <c r="AP1312" i="1"/>
  <c r="AP1313" i="1"/>
  <c r="AP1314" i="1"/>
  <c r="AP1315" i="1"/>
  <c r="AP1316" i="1"/>
  <c r="AP1317" i="1"/>
  <c r="AP1318" i="1"/>
  <c r="AP1320" i="1"/>
  <c r="AP1321" i="1"/>
  <c r="AP1322" i="1"/>
  <c r="AP1326" i="1"/>
  <c r="AP1327" i="1"/>
  <c r="AP1328" i="1"/>
  <c r="AP1329" i="1"/>
  <c r="AP1348" i="1"/>
  <c r="AP1350" i="1"/>
  <c r="AP1351" i="1"/>
  <c r="AP1352" i="1"/>
  <c r="AP1353" i="1"/>
  <c r="AP1354" i="1"/>
  <c r="AP1356" i="1"/>
  <c r="AP1358" i="1"/>
  <c r="AP1359" i="1"/>
  <c r="AP1360" i="1"/>
  <c r="AP1361" i="1"/>
  <c r="AP1362" i="1"/>
  <c r="AP1363" i="1"/>
  <c r="AP1364" i="1"/>
  <c r="AP1365" i="1"/>
  <c r="AP1367" i="1"/>
  <c r="AP1368" i="1"/>
  <c r="AP1369" i="1"/>
  <c r="AP1370" i="1"/>
  <c r="AP1371" i="1"/>
  <c r="AP1372" i="1"/>
  <c r="AP1376" i="1"/>
  <c r="AP1404" i="1" s="1"/>
  <c r="AP1378" i="1"/>
  <c r="AP1379" i="1"/>
  <c r="AP1380" i="1"/>
  <c r="AP1383" i="1"/>
  <c r="AP1384" i="1"/>
  <c r="AP1385" i="1"/>
  <c r="AP1388" i="1"/>
  <c r="AP1389" i="1"/>
  <c r="AP1392" i="1"/>
  <c r="AP1395" i="1"/>
  <c r="AP1396" i="1"/>
  <c r="AP1397" i="1"/>
  <c r="AP1406" i="1"/>
  <c r="AP1420" i="1"/>
  <c r="AP1422" i="1"/>
  <c r="AP1423" i="1"/>
  <c r="AP1424" i="1"/>
  <c r="AP1425" i="1"/>
  <c r="AP1426" i="1"/>
  <c r="AP1428" i="1"/>
  <c r="AP1430" i="1"/>
  <c r="AP1432" i="1"/>
  <c r="AP1433" i="1"/>
  <c r="AP1434" i="1"/>
  <c r="AP1435" i="1"/>
  <c r="AP1436" i="1"/>
  <c r="AP1440" i="1"/>
  <c r="AP1439" i="1" s="1"/>
  <c r="AP1442" i="1"/>
  <c r="AP1443" i="1"/>
  <c r="AP1445" i="1"/>
  <c r="AP1446" i="1"/>
  <c r="AP1447" i="1"/>
  <c r="AP1448" i="1"/>
  <c r="AP1449" i="1"/>
  <c r="AP1450" i="1"/>
  <c r="AP1451" i="1"/>
  <c r="AP1455" i="1"/>
  <c r="AP1457" i="1"/>
  <c r="AP1458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91" i="1"/>
  <c r="AP1514" i="1"/>
  <c r="AP1516" i="1"/>
  <c r="AP1517" i="1"/>
  <c r="AP1518" i="1"/>
  <c r="AP1519" i="1"/>
  <c r="AP1520" i="1"/>
  <c r="AP1521" i="1"/>
  <c r="AP1523" i="1"/>
  <c r="AP1525" i="1"/>
  <c r="AP1526" i="1"/>
  <c r="AP1527" i="1"/>
  <c r="AP1528" i="1"/>
  <c r="AP1529" i="1"/>
  <c r="AP1530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51" i="1"/>
  <c r="AP1550" i="1" s="1"/>
  <c r="AP1553" i="1"/>
  <c r="AP1555" i="1"/>
  <c r="AP1556" i="1"/>
  <c r="AP1604" i="1" s="1"/>
  <c r="AP1557" i="1"/>
  <c r="AP1558" i="1"/>
  <c r="AP1559" i="1"/>
  <c r="AP1563" i="1"/>
  <c r="AP1562" i="1" s="1"/>
  <c r="AP1567" i="1"/>
  <c r="AP1568" i="1"/>
  <c r="AP1569" i="1"/>
  <c r="AP1570" i="1"/>
  <c r="AP1571" i="1"/>
  <c r="AP1573" i="1"/>
  <c r="AP1575" i="1"/>
  <c r="AP1577" i="1"/>
  <c r="AP1578" i="1"/>
  <c r="AP1579" i="1"/>
  <c r="AP1580" i="1"/>
  <c r="AP1581" i="1"/>
  <c r="AP1582" i="1"/>
  <c r="AP1583" i="1"/>
  <c r="AP1584" i="1"/>
  <c r="AP1585" i="1"/>
  <c r="AP1587" i="1"/>
  <c r="AP1586" i="1" s="1"/>
  <c r="AP1589" i="1"/>
  <c r="AP1592" i="1"/>
  <c r="AP1593" i="1"/>
  <c r="AP1594" i="1"/>
  <c r="AP1595" i="1"/>
  <c r="AP1596" i="1"/>
  <c r="AP1597" i="1"/>
  <c r="AP1598" i="1"/>
  <c r="AP1651" i="1"/>
  <c r="AP1652" i="1"/>
  <c r="AP1655" i="1"/>
  <c r="AP1662" i="1"/>
  <c r="AP1664" i="1"/>
  <c r="AP1665" i="1"/>
  <c r="AP1666" i="1"/>
  <c r="AP1667" i="1"/>
  <c r="AP1668" i="1"/>
  <c r="AP1670" i="1"/>
  <c r="AP1669" i="1" s="1"/>
  <c r="AP1672" i="1"/>
  <c r="AP1673" i="1"/>
  <c r="AP1674" i="1"/>
  <c r="AP1675" i="1"/>
  <c r="AP1676" i="1"/>
  <c r="AP1677" i="1"/>
  <c r="AP1679" i="1"/>
  <c r="AP1680" i="1"/>
  <c r="AP1681" i="1"/>
  <c r="AP1684" i="1"/>
  <c r="AP1687" i="1"/>
  <c r="AP1688" i="1"/>
  <c r="AP1695" i="1"/>
  <c r="AP1702" i="1"/>
  <c r="AP1704" i="1"/>
  <c r="AP1705" i="1"/>
  <c r="AP1706" i="1"/>
  <c r="AP1707" i="1"/>
  <c r="AP1708" i="1"/>
  <c r="AP1710" i="1"/>
  <c r="AP1709" i="1" s="1"/>
  <c r="AP1712" i="1"/>
  <c r="AP1713" i="1"/>
  <c r="AP1714" i="1"/>
  <c r="AP1715" i="1"/>
  <c r="AP1716" i="1"/>
  <c r="AP1717" i="1"/>
  <c r="AP1719" i="1"/>
  <c r="AP1720" i="1"/>
  <c r="AP1721" i="1"/>
  <c r="AP1724" i="1"/>
  <c r="AP1723" i="1" s="1"/>
  <c r="AP1722" i="1" s="1"/>
  <c r="AP1727" i="1"/>
  <c r="AP1728" i="1"/>
  <c r="AP1735" i="1"/>
  <c r="AP1742" i="1"/>
  <c r="AP1744" i="1"/>
  <c r="AP1745" i="1"/>
  <c r="AP1746" i="1"/>
  <c r="AP1747" i="1"/>
  <c r="AP1748" i="1"/>
  <c r="AP1750" i="1"/>
  <c r="AP1749" i="1" s="1"/>
  <c r="AP1752" i="1"/>
  <c r="AP1753" i="1"/>
  <c r="AP1754" i="1"/>
  <c r="AP1755" i="1"/>
  <c r="AP1756" i="1"/>
  <c r="AP1757" i="1"/>
  <c r="AP1759" i="1"/>
  <c r="AP1760" i="1"/>
  <c r="AP1761" i="1"/>
  <c r="AP1764" i="1"/>
  <c r="AP1763" i="1" s="1"/>
  <c r="AP1762" i="1" s="1"/>
  <c r="AP1767" i="1"/>
  <c r="AP1768" i="1"/>
  <c r="AP1775" i="1"/>
  <c r="AP1782" i="1"/>
  <c r="AP1784" i="1"/>
  <c r="AP1785" i="1"/>
  <c r="AP1786" i="1"/>
  <c r="AP1787" i="1"/>
  <c r="AP1788" i="1"/>
  <c r="AP1790" i="1"/>
  <c r="AP1789" i="1" s="1"/>
  <c r="AP1792" i="1"/>
  <c r="AP1793" i="1"/>
  <c r="AP1794" i="1"/>
  <c r="AP1795" i="1"/>
  <c r="AP1796" i="1"/>
  <c r="AP1797" i="1"/>
  <c r="AP1799" i="1"/>
  <c r="AP1800" i="1"/>
  <c r="AP1803" i="1"/>
  <c r="AP1802" i="1" s="1"/>
  <c r="AP1801" i="1" s="1"/>
  <c r="AP1806" i="1"/>
  <c r="AP1807" i="1"/>
  <c r="AP1814" i="1"/>
  <c r="AP1821" i="1"/>
  <c r="AP1823" i="1"/>
  <c r="AP1824" i="1"/>
  <c r="AP1825" i="1"/>
  <c r="AP1826" i="1"/>
  <c r="AP1827" i="1"/>
  <c r="AP1829" i="1"/>
  <c r="AP1828" i="1" s="1"/>
  <c r="AP1831" i="1"/>
  <c r="AP1832" i="1"/>
  <c r="AP1833" i="1"/>
  <c r="AP1834" i="1"/>
  <c r="AP1835" i="1"/>
  <c r="AP1836" i="1"/>
  <c r="AP1838" i="1"/>
  <c r="AP1839" i="1"/>
  <c r="AP1840" i="1"/>
  <c r="AP1843" i="1"/>
  <c r="AP1842" i="1" s="1"/>
  <c r="AP1841" i="1" s="1"/>
  <c r="AP1846" i="1"/>
  <c r="AP1847" i="1"/>
  <c r="AP1854" i="1"/>
  <c r="AP1861" i="1"/>
  <c r="AP1863" i="1"/>
  <c r="AP1864" i="1"/>
  <c r="AP1865" i="1"/>
  <c r="AP1866" i="1"/>
  <c r="AP1868" i="1"/>
  <c r="AP1867" i="1" s="1"/>
  <c r="AP1870" i="1"/>
  <c r="AP1871" i="1"/>
  <c r="AP1872" i="1"/>
  <c r="AP1873" i="1"/>
  <c r="AP1874" i="1"/>
  <c r="AP1875" i="1"/>
  <c r="AP1876" i="1"/>
  <c r="AP1878" i="1"/>
  <c r="AP1879" i="1"/>
  <c r="AP1880" i="1"/>
  <c r="AP1883" i="1"/>
  <c r="AP1882" i="1" s="1"/>
  <c r="AP1881" i="1" s="1"/>
  <c r="AP1886" i="1"/>
  <c r="AP1887" i="1"/>
  <c r="AP1894" i="1"/>
  <c r="AP1901" i="1"/>
  <c r="AP1903" i="1"/>
  <c r="AP1904" i="1"/>
  <c r="AP1905" i="1"/>
  <c r="AP1906" i="1"/>
  <c r="AP1907" i="1"/>
  <c r="AP1909" i="1"/>
  <c r="AP1908" i="1" s="1"/>
  <c r="AP1911" i="1"/>
  <c r="AP1912" i="1"/>
  <c r="AP1913" i="1"/>
  <c r="AP1914" i="1"/>
  <c r="AP1915" i="1"/>
  <c r="AP1916" i="1"/>
  <c r="AP1918" i="1"/>
  <c r="AP1919" i="1"/>
  <c r="AP1920" i="1"/>
  <c r="AP1923" i="1"/>
  <c r="AP1922" i="1" s="1"/>
  <c r="AP1921" i="1" s="1"/>
  <c r="AP1926" i="1"/>
  <c r="AP1927" i="1"/>
  <c r="AP1934" i="1"/>
  <c r="AP1941" i="1"/>
  <c r="AP1943" i="1"/>
  <c r="AP1944" i="1"/>
  <c r="AP1945" i="1"/>
  <c r="AP1946" i="1"/>
  <c r="AP1947" i="1"/>
  <c r="AP1949" i="1"/>
  <c r="AP1948" i="1" s="1"/>
  <c r="AP1951" i="1"/>
  <c r="AP1952" i="1"/>
  <c r="AP1953" i="1"/>
  <c r="AP1954" i="1"/>
  <c r="AP1955" i="1"/>
  <c r="AP1956" i="1"/>
  <c r="AP1957" i="1"/>
  <c r="AP1958" i="1"/>
  <c r="AP1960" i="1"/>
  <c r="AP1961" i="1"/>
  <c r="AP1962" i="1"/>
  <c r="AP1965" i="1"/>
  <c r="AP1964" i="1" s="1"/>
  <c r="AP1963" i="1" s="1"/>
  <c r="AP1968" i="1"/>
  <c r="AP1969" i="1"/>
  <c r="AP1976" i="1"/>
  <c r="AP1983" i="1"/>
  <c r="AP1985" i="1"/>
  <c r="AP1986" i="1"/>
  <c r="AP1987" i="1"/>
  <c r="AP1988" i="1"/>
  <c r="AP1989" i="1"/>
  <c r="AP1991" i="1"/>
  <c r="AP1990" i="1" s="1"/>
  <c r="AP1993" i="1"/>
  <c r="AP1994" i="1"/>
  <c r="AP1995" i="1"/>
  <c r="AP1996" i="1"/>
  <c r="AP1997" i="1"/>
  <c r="AP1998" i="1"/>
  <c r="AP1999" i="1"/>
  <c r="AP2001" i="1"/>
  <c r="AP2002" i="1"/>
  <c r="AP2003" i="1"/>
  <c r="AP2006" i="1"/>
  <c r="AP2005" i="1" s="1"/>
  <c r="AP2004" i="1" s="1"/>
  <c r="AP2009" i="1"/>
  <c r="AP2010" i="1"/>
  <c r="AP2017" i="1"/>
  <c r="AP2024" i="1"/>
  <c r="AP2026" i="1"/>
  <c r="AP2027" i="1"/>
  <c r="AP2028" i="1"/>
  <c r="AP2029" i="1"/>
  <c r="AP2030" i="1"/>
  <c r="AP2032" i="1"/>
  <c r="AP2031" i="1" s="1"/>
  <c r="AP2034" i="1"/>
  <c r="AP2035" i="1"/>
  <c r="AP2036" i="1"/>
  <c r="AP2037" i="1"/>
  <c r="AP2038" i="1"/>
  <c r="AP2039" i="1"/>
  <c r="AP2040" i="1"/>
  <c r="AP2042" i="1"/>
  <c r="AP2043" i="1"/>
  <c r="AP2046" i="1"/>
  <c r="AP2045" i="1" s="1"/>
  <c r="AP2044" i="1" s="1"/>
  <c r="AP2049" i="1"/>
  <c r="AP2050" i="1"/>
  <c r="AP2057" i="1"/>
  <c r="AP2064" i="1"/>
  <c r="AP2066" i="1"/>
  <c r="AP2067" i="1"/>
  <c r="AP2068" i="1"/>
  <c r="AP2069" i="1"/>
  <c r="AP2070" i="1"/>
  <c r="AP2072" i="1"/>
  <c r="AP2071" i="1" s="1"/>
  <c r="AP2074" i="1"/>
  <c r="AP2075" i="1"/>
  <c r="AP2076" i="1"/>
  <c r="AP2077" i="1"/>
  <c r="AP2078" i="1"/>
  <c r="AP2079" i="1"/>
  <c r="AP2081" i="1"/>
  <c r="AP2082" i="1"/>
  <c r="AP2083" i="1"/>
  <c r="AP2086" i="1"/>
  <c r="AP2085" i="1" s="1"/>
  <c r="AP2084" i="1" s="1"/>
  <c r="AP2089" i="1"/>
  <c r="AP2090" i="1"/>
  <c r="AP2097" i="1"/>
  <c r="AP2104" i="1"/>
  <c r="AP2106" i="1"/>
  <c r="AP2107" i="1"/>
  <c r="AP2108" i="1"/>
  <c r="AP2109" i="1"/>
  <c r="AP2110" i="1"/>
  <c r="AP2112" i="1"/>
  <c r="AP2111" i="1" s="1"/>
  <c r="AP2114" i="1"/>
  <c r="AP2115" i="1"/>
  <c r="AP2116" i="1"/>
  <c r="AP2117" i="1"/>
  <c r="AP2118" i="1"/>
  <c r="AP2119" i="1"/>
  <c r="AP2120" i="1"/>
  <c r="AP2121" i="1"/>
  <c r="AP2123" i="1"/>
  <c r="AP2124" i="1"/>
  <c r="AP2125" i="1"/>
  <c r="AP2128" i="1"/>
  <c r="AP2127" i="1" s="1"/>
  <c r="AP2126" i="1" s="1"/>
  <c r="AP2131" i="1"/>
  <c r="AP2132" i="1"/>
  <c r="AP2139" i="1"/>
  <c r="AP2146" i="1"/>
  <c r="AP2148" i="1"/>
  <c r="AP2149" i="1"/>
  <c r="AP2150" i="1"/>
  <c r="AP2151" i="1"/>
  <c r="AP2152" i="1"/>
  <c r="AP2154" i="1"/>
  <c r="AP2153" i="1" s="1"/>
  <c r="AP2156" i="1"/>
  <c r="AP2157" i="1"/>
  <c r="AP2158" i="1"/>
  <c r="AP2159" i="1"/>
  <c r="AP2160" i="1"/>
  <c r="AP2161" i="1"/>
  <c r="AP2162" i="1"/>
  <c r="AP2164" i="1"/>
  <c r="AP2165" i="1"/>
  <c r="AP2166" i="1"/>
  <c r="AP2169" i="1"/>
  <c r="AP2168" i="1" s="1"/>
  <c r="AP2167" i="1" s="1"/>
  <c r="AP2172" i="1"/>
  <c r="AP2173" i="1"/>
  <c r="AP2180" i="1"/>
  <c r="AP2187" i="1"/>
  <c r="AP2189" i="1"/>
  <c r="AP2190" i="1"/>
  <c r="AP2191" i="1"/>
  <c r="AP2192" i="1"/>
  <c r="AP2193" i="1"/>
  <c r="AP2195" i="1"/>
  <c r="AP2194" i="1" s="1"/>
  <c r="AP2197" i="1"/>
  <c r="AP2198" i="1"/>
  <c r="AP2199" i="1"/>
  <c r="AP2200" i="1"/>
  <c r="AP2201" i="1"/>
  <c r="AP2202" i="1"/>
  <c r="AP2203" i="1"/>
  <c r="AP2205" i="1"/>
  <c r="AP2206" i="1"/>
  <c r="AP2207" i="1"/>
  <c r="AP2210" i="1"/>
  <c r="AP2209" i="1" s="1"/>
  <c r="AP2208" i="1" s="1"/>
  <c r="AP2213" i="1"/>
  <c r="AP2214" i="1"/>
  <c r="AP2221" i="1"/>
  <c r="AP2228" i="1"/>
  <c r="AP2230" i="1"/>
  <c r="AP2231" i="1"/>
  <c r="AP2232" i="1"/>
  <c r="AP2233" i="1"/>
  <c r="AP2234" i="1"/>
  <c r="AP2236" i="1"/>
  <c r="AP2235" i="1" s="1"/>
  <c r="AP2238" i="1"/>
  <c r="AP2239" i="1"/>
  <c r="AP2240" i="1"/>
  <c r="AP2241" i="1"/>
  <c r="AP2242" i="1"/>
  <c r="AP2243" i="1"/>
  <c r="AP2245" i="1"/>
  <c r="AP2246" i="1"/>
  <c r="AP2247" i="1"/>
  <c r="AP2250" i="1"/>
  <c r="AP2249" i="1" s="1"/>
  <c r="AP2248" i="1" s="1"/>
  <c r="AP2253" i="1"/>
  <c r="AP2254" i="1"/>
  <c r="AP2261" i="1"/>
  <c r="AP2268" i="1"/>
  <c r="AP2270" i="1"/>
  <c r="AP2271" i="1"/>
  <c r="AP2272" i="1"/>
  <c r="AP2273" i="1"/>
  <c r="AP2274" i="1"/>
  <c r="AP2276" i="1"/>
  <c r="AP2275" i="1" s="1"/>
  <c r="AP2278" i="1"/>
  <c r="AP2279" i="1"/>
  <c r="AP2280" i="1"/>
  <c r="AP2281" i="1"/>
  <c r="AP2282" i="1"/>
  <c r="AP2283" i="1"/>
  <c r="AP2284" i="1"/>
  <c r="AP2286" i="1"/>
  <c r="AP2287" i="1"/>
  <c r="AP2288" i="1"/>
  <c r="AP2291" i="1"/>
  <c r="AP2290" i="1" s="1"/>
  <c r="AP2289" i="1" s="1"/>
  <c r="AP2294" i="1"/>
  <c r="AP2295" i="1"/>
  <c r="AP2302" i="1"/>
  <c r="AP2309" i="1"/>
  <c r="AP2311" i="1"/>
  <c r="AP2312" i="1"/>
  <c r="AP2313" i="1"/>
  <c r="AP2314" i="1"/>
  <c r="AP2315" i="1"/>
  <c r="AP2317" i="1"/>
  <c r="AP2316" i="1" s="1"/>
  <c r="AP2319" i="1"/>
  <c r="AP2320" i="1"/>
  <c r="AP2321" i="1"/>
  <c r="AP2322" i="1"/>
  <c r="AP2323" i="1"/>
  <c r="AP2324" i="1"/>
  <c r="AP2325" i="1"/>
  <c r="AP2327" i="1"/>
  <c r="AP2328" i="1"/>
  <c r="AP2329" i="1"/>
  <c r="AP2332" i="1"/>
  <c r="AP2331" i="1" s="1"/>
  <c r="AP2330" i="1" s="1"/>
  <c r="AP2335" i="1"/>
  <c r="AP2336" i="1"/>
  <c r="AP2338" i="1"/>
  <c r="AP2343" i="1"/>
  <c r="AP2350" i="1"/>
  <c r="AP2352" i="1"/>
  <c r="AP2353" i="1"/>
  <c r="AP2354" i="1"/>
  <c r="AP2355" i="1"/>
  <c r="AP2356" i="1"/>
  <c r="AP2358" i="1"/>
  <c r="AP2357" i="1" s="1"/>
  <c r="AP2360" i="1"/>
  <c r="AP2361" i="1"/>
  <c r="AP2362" i="1"/>
  <c r="AP2363" i="1"/>
  <c r="AP2364" i="1"/>
  <c r="AP2365" i="1"/>
  <c r="AP2366" i="1"/>
  <c r="AP2368" i="1"/>
  <c r="AP2369" i="1"/>
  <c r="AP2370" i="1"/>
  <c r="AP2373" i="1"/>
  <c r="AP2374" i="1"/>
  <c r="AP2377" i="1"/>
  <c r="AP2378" i="1"/>
  <c r="AP2385" i="1"/>
  <c r="AP2392" i="1"/>
  <c r="AP2394" i="1"/>
  <c r="AP2395" i="1"/>
  <c r="AP2396" i="1"/>
  <c r="AP2397" i="1"/>
  <c r="AP2398" i="1"/>
  <c r="AP2400" i="1"/>
  <c r="AP2399" i="1" s="1"/>
  <c r="AP2402" i="1"/>
  <c r="AP2403" i="1"/>
  <c r="AP2404" i="1"/>
  <c r="AP2405" i="1"/>
  <c r="AP2406" i="1"/>
  <c r="AP2407" i="1"/>
  <c r="AP2408" i="1"/>
  <c r="AP2410" i="1"/>
  <c r="AP2411" i="1"/>
  <c r="AP2412" i="1"/>
  <c r="AP2415" i="1"/>
  <c r="AP2416" i="1"/>
  <c r="AP2423" i="1"/>
  <c r="AP2430" i="1"/>
  <c r="AP2432" i="1"/>
  <c r="AP2433" i="1"/>
  <c r="AP2434" i="1"/>
  <c r="AP2435" i="1"/>
  <c r="AP2436" i="1"/>
  <c r="AP2438" i="1"/>
  <c r="AP2437" i="1" s="1"/>
  <c r="AP2440" i="1"/>
  <c r="AP2441" i="1"/>
  <c r="AP2442" i="1"/>
  <c r="AP2443" i="1"/>
  <c r="AP2444" i="1"/>
  <c r="AP2445" i="1"/>
  <c r="AP2446" i="1"/>
  <c r="AP2448" i="1"/>
  <c r="AP2449" i="1"/>
  <c r="AP2450" i="1"/>
  <c r="AP2453" i="1"/>
  <c r="AP2452" i="1" s="1"/>
  <c r="AP2451" i="1" s="1"/>
  <c r="AP2456" i="1"/>
  <c r="AP2457" i="1"/>
  <c r="AP2464" i="1"/>
  <c r="AP2471" i="1"/>
  <c r="AP2473" i="1"/>
  <c r="AP2474" i="1"/>
  <c r="AP2475" i="1"/>
  <c r="AP2476" i="1"/>
  <c r="AP2477" i="1"/>
  <c r="AP2479" i="1"/>
  <c r="AP2478" i="1" s="1"/>
  <c r="AP2481" i="1"/>
  <c r="AP2482" i="1"/>
  <c r="AP2483" i="1"/>
  <c r="AP2484" i="1"/>
  <c r="AP2485" i="1"/>
  <c r="AP2486" i="1"/>
  <c r="AP2487" i="1"/>
  <c r="AP2488" i="1"/>
  <c r="AP2490" i="1"/>
  <c r="AP2491" i="1"/>
  <c r="AP2492" i="1"/>
  <c r="AP2495" i="1"/>
  <c r="AP2496" i="1"/>
  <c r="AP2503" i="1"/>
  <c r="AP2510" i="1"/>
  <c r="AP2512" i="1"/>
  <c r="AP2513" i="1"/>
  <c r="AP2514" i="1"/>
  <c r="AP2515" i="1"/>
  <c r="AP2516" i="1"/>
  <c r="AP2518" i="1"/>
  <c r="AP2517" i="1" s="1"/>
  <c r="AP2520" i="1"/>
  <c r="AP2521" i="1"/>
  <c r="AP2522" i="1"/>
  <c r="AP2523" i="1"/>
  <c r="AP2524" i="1"/>
  <c r="AP2525" i="1"/>
  <c r="AP2527" i="1"/>
  <c r="AP2528" i="1"/>
  <c r="AP2529" i="1"/>
  <c r="AP2532" i="1"/>
  <c r="AP2531" i="1" s="1"/>
  <c r="AP2530" i="1" s="1"/>
  <c r="AP2535" i="1"/>
  <c r="AP2536" i="1"/>
  <c r="AP2543" i="1"/>
  <c r="AP2550" i="1"/>
  <c r="AP2552" i="1"/>
  <c r="AP2553" i="1"/>
  <c r="AP2554" i="1"/>
  <c r="AP2555" i="1"/>
  <c r="AP2556" i="1"/>
  <c r="AP2558" i="1"/>
  <c r="AP2557" i="1" s="1"/>
  <c r="AP2560" i="1"/>
  <c r="AP2561" i="1"/>
  <c r="AP2562" i="1"/>
  <c r="AP2563" i="1"/>
  <c r="AP2564" i="1"/>
  <c r="AP2565" i="1"/>
  <c r="AP2566" i="1"/>
  <c r="AP2568" i="1"/>
  <c r="AP2569" i="1"/>
  <c r="AP2570" i="1"/>
  <c r="AP2573" i="1"/>
  <c r="AP2572" i="1" s="1"/>
  <c r="AP2571" i="1" s="1"/>
  <c r="AP2576" i="1"/>
  <c r="AP2577" i="1"/>
  <c r="AP2584" i="1"/>
  <c r="AP2591" i="1"/>
  <c r="AP2593" i="1"/>
  <c r="AP2594" i="1"/>
  <c r="AP2595" i="1"/>
  <c r="AP2596" i="1"/>
  <c r="AP2597" i="1"/>
  <c r="AP2599" i="1"/>
  <c r="AP2598" i="1" s="1"/>
  <c r="AP2601" i="1"/>
  <c r="AP2602" i="1"/>
  <c r="AP2603" i="1"/>
  <c r="AP2604" i="1"/>
  <c r="AP2605" i="1"/>
  <c r="AP2606" i="1"/>
  <c r="AP2607" i="1"/>
  <c r="AP2609" i="1"/>
  <c r="AP2610" i="1"/>
  <c r="AP2611" i="1"/>
  <c r="AP2614" i="1"/>
  <c r="AP2613" i="1" s="1"/>
  <c r="AP2612" i="1" s="1"/>
  <c r="AP2617" i="1"/>
  <c r="AP2618" i="1"/>
  <c r="AP2625" i="1"/>
  <c r="AP2632" i="1"/>
  <c r="AP2634" i="1"/>
  <c r="AP2635" i="1"/>
  <c r="AP2636" i="1"/>
  <c r="AP2637" i="1"/>
  <c r="AP2638" i="1"/>
  <c r="AP2640" i="1"/>
  <c r="AP2639" i="1" s="1"/>
  <c r="AP2642" i="1"/>
  <c r="AP2643" i="1"/>
  <c r="AP2644" i="1"/>
  <c r="AP2645" i="1"/>
  <c r="AP2646" i="1"/>
  <c r="AP2647" i="1"/>
  <c r="AP2648" i="1"/>
  <c r="AP2650" i="1"/>
  <c r="AP2651" i="1"/>
  <c r="AP2652" i="1"/>
  <c r="AP2655" i="1"/>
  <c r="AP2654" i="1" s="1"/>
  <c r="AP2653" i="1" s="1"/>
  <c r="AP2658" i="1"/>
  <c r="AP2659" i="1"/>
  <c r="AP2666" i="1"/>
  <c r="AP2673" i="1"/>
  <c r="AP2675" i="1"/>
  <c r="AP2676" i="1"/>
  <c r="AP2677" i="1"/>
  <c r="AP2678" i="1"/>
  <c r="AP2679" i="1"/>
  <c r="AP2681" i="1"/>
  <c r="AP2680" i="1" s="1"/>
  <c r="AP2683" i="1"/>
  <c r="AP2684" i="1"/>
  <c r="AP2685" i="1"/>
  <c r="AP2686" i="1"/>
  <c r="AP2687" i="1"/>
  <c r="AP2688" i="1"/>
  <c r="AP2689" i="1"/>
  <c r="AP2690" i="1"/>
  <c r="AP2692" i="1"/>
  <c r="AP2693" i="1"/>
  <c r="AP2694" i="1"/>
  <c r="AP2697" i="1"/>
  <c r="AP2696" i="1" s="1"/>
  <c r="AP2695" i="1" s="1"/>
  <c r="AP2700" i="1"/>
  <c r="AP2701" i="1"/>
  <c r="AP2708" i="1"/>
  <c r="AP2715" i="1"/>
  <c r="AP2717" i="1"/>
  <c r="AP2718" i="1"/>
  <c r="AP2719" i="1"/>
  <c r="AP2720" i="1"/>
  <c r="AP2721" i="1"/>
  <c r="AP2723" i="1"/>
  <c r="AP2722" i="1" s="1"/>
  <c r="AP2725" i="1"/>
  <c r="AP2726" i="1"/>
  <c r="AP2727" i="1"/>
  <c r="AP2728" i="1"/>
  <c r="AP2729" i="1"/>
  <c r="AP2730" i="1"/>
  <c r="AP2731" i="1"/>
  <c r="AP2733" i="1"/>
  <c r="AP2734" i="1"/>
  <c r="AP2735" i="1"/>
  <c r="AP2738" i="1"/>
  <c r="AP2737" i="1" s="1"/>
  <c r="AP2736" i="1" s="1"/>
  <c r="AP2741" i="1"/>
  <c r="AP2742" i="1"/>
  <c r="AP2749" i="1"/>
  <c r="AP2756" i="1"/>
  <c r="AP2758" i="1"/>
  <c r="AP2759" i="1"/>
  <c r="AP2760" i="1"/>
  <c r="AP2761" i="1"/>
  <c r="AP2762" i="1"/>
  <c r="AP2764" i="1"/>
  <c r="AP2763" i="1" s="1"/>
  <c r="AP2766" i="1"/>
  <c r="AP2767" i="1"/>
  <c r="AP2768" i="1"/>
  <c r="AP2769" i="1"/>
  <c r="AP2770" i="1"/>
  <c r="AP2771" i="1"/>
  <c r="AP2772" i="1"/>
  <c r="AP2774" i="1"/>
  <c r="AP2775" i="1"/>
  <c r="AP2776" i="1"/>
  <c r="AP2779" i="1"/>
  <c r="AP2778" i="1" s="1"/>
  <c r="AP2777" i="1" s="1"/>
  <c r="AP2782" i="1"/>
  <c r="AP2783" i="1"/>
  <c r="AP2790" i="1"/>
  <c r="AP2797" i="1"/>
  <c r="AP2799" i="1"/>
  <c r="AP2800" i="1"/>
  <c r="AP2801" i="1"/>
  <c r="AP2802" i="1"/>
  <c r="AP2803" i="1"/>
  <c r="AP2805" i="1"/>
  <c r="AP2804" i="1" s="1"/>
  <c r="AP2807" i="1"/>
  <c r="AP2808" i="1"/>
  <c r="AP2809" i="1"/>
  <c r="AP2810" i="1"/>
  <c r="AP2811" i="1"/>
  <c r="AP2812" i="1"/>
  <c r="AP2813" i="1"/>
  <c r="AP2815" i="1"/>
  <c r="AP2816" i="1"/>
  <c r="AP2817" i="1"/>
  <c r="AP2820" i="1"/>
  <c r="AP2819" i="1" s="1"/>
  <c r="AP2818" i="1" s="1"/>
  <c r="AP2823" i="1"/>
  <c r="AP2824" i="1"/>
  <c r="AP2831" i="1"/>
  <c r="AP2838" i="1"/>
  <c r="AP2840" i="1"/>
  <c r="AP2841" i="1"/>
  <c r="AP2842" i="1"/>
  <c r="AP2843" i="1"/>
  <c r="AP2844" i="1"/>
  <c r="AP2846" i="1"/>
  <c r="AP2845" i="1" s="1"/>
  <c r="AP2848" i="1"/>
  <c r="AP2849" i="1"/>
  <c r="AP2850" i="1"/>
  <c r="AP2851" i="1"/>
  <c r="AP2852" i="1"/>
  <c r="AP2853" i="1"/>
  <c r="AP2854" i="1"/>
  <c r="AP2856" i="1"/>
  <c r="AP2857" i="1"/>
  <c r="AP2858" i="1"/>
  <c r="AP2861" i="1"/>
  <c r="AP2860" i="1" s="1"/>
  <c r="AP2859" i="1" s="1"/>
  <c r="AP2864" i="1"/>
  <c r="AP2865" i="1"/>
  <c r="AP2872" i="1"/>
  <c r="AP2879" i="1"/>
  <c r="AP2881" i="1"/>
  <c r="AP2882" i="1"/>
  <c r="AP2883" i="1"/>
  <c r="AP2884" i="1"/>
  <c r="AP2885" i="1"/>
  <c r="AP2887" i="1"/>
  <c r="AP2886" i="1" s="1"/>
  <c r="AP2889" i="1"/>
  <c r="AP2890" i="1"/>
  <c r="AP2891" i="1"/>
  <c r="AP2892" i="1"/>
  <c r="AP2893" i="1"/>
  <c r="AP2894" i="1"/>
  <c r="AP2895" i="1"/>
  <c r="AP2897" i="1"/>
  <c r="AP2898" i="1"/>
  <c r="AP2899" i="1"/>
  <c r="AP2902" i="1"/>
  <c r="AP2901" i="1" s="1"/>
  <c r="AP2900" i="1" s="1"/>
  <c r="AP2905" i="1"/>
  <c r="AP2906" i="1"/>
  <c r="AP2913" i="1"/>
  <c r="AP2920" i="1"/>
  <c r="AP2922" i="1"/>
  <c r="AP2923" i="1"/>
  <c r="AP2924" i="1"/>
  <c r="AP2925" i="1"/>
  <c r="AP2926" i="1"/>
  <c r="AP2928" i="1"/>
  <c r="AP2927" i="1" s="1"/>
  <c r="AP2930" i="1"/>
  <c r="AP2931" i="1"/>
  <c r="AP2932" i="1"/>
  <c r="AP2933" i="1"/>
  <c r="AP2934" i="1"/>
  <c r="AP2935" i="1"/>
  <c r="AP2936" i="1"/>
  <c r="AP2938" i="1"/>
  <c r="AP2939" i="1"/>
  <c r="AP2940" i="1"/>
  <c r="AP2943" i="1"/>
  <c r="AP2942" i="1" s="1"/>
  <c r="AP2941" i="1" s="1"/>
  <c r="AP2946" i="1"/>
  <c r="AP2947" i="1"/>
  <c r="AP2954" i="1"/>
  <c r="AP2961" i="1"/>
  <c r="AP2963" i="1"/>
  <c r="AP2964" i="1"/>
  <c r="AP2965" i="1"/>
  <c r="AP2966" i="1"/>
  <c r="AP2967" i="1"/>
  <c r="AP2969" i="1"/>
  <c r="AP2968" i="1" s="1"/>
  <c r="AP2971" i="1"/>
  <c r="AP2972" i="1"/>
  <c r="AP2973" i="1"/>
  <c r="AP2974" i="1"/>
  <c r="AP2975" i="1"/>
  <c r="AP2976" i="1"/>
  <c r="AP2977" i="1"/>
  <c r="AP2979" i="1"/>
  <c r="AP2980" i="1"/>
  <c r="AP2981" i="1"/>
  <c r="AP2984" i="1"/>
  <c r="AP2983" i="1" s="1"/>
  <c r="AP2982" i="1" s="1"/>
  <c r="AP2987" i="1"/>
  <c r="AP2988" i="1"/>
  <c r="AP2995" i="1"/>
  <c r="AP3002" i="1"/>
  <c r="AP3004" i="1"/>
  <c r="AP3005" i="1"/>
  <c r="AP3006" i="1"/>
  <c r="AP3007" i="1"/>
  <c r="AP3008" i="1"/>
  <c r="AP3010" i="1"/>
  <c r="AP3009" i="1" s="1"/>
  <c r="AP3012" i="1"/>
  <c r="AP3013" i="1"/>
  <c r="AP3014" i="1"/>
  <c r="AP3015" i="1"/>
  <c r="AP3016" i="1"/>
  <c r="AP3017" i="1"/>
  <c r="AP3018" i="1"/>
  <c r="AP3020" i="1"/>
  <c r="AP3021" i="1"/>
  <c r="AP3022" i="1"/>
  <c r="AP3025" i="1"/>
  <c r="AP3024" i="1" s="1"/>
  <c r="AP3023" i="1" s="1"/>
  <c r="AP3028" i="1"/>
  <c r="AP3029" i="1"/>
  <c r="AP3036" i="1"/>
  <c r="AP3043" i="1"/>
  <c r="AP3045" i="1"/>
  <c r="AP3046" i="1"/>
  <c r="AP3047" i="1"/>
  <c r="AP3048" i="1"/>
  <c r="AP3049" i="1"/>
  <c r="AP3051" i="1"/>
  <c r="AP3050" i="1" s="1"/>
  <c r="AP3053" i="1"/>
  <c r="AP3054" i="1"/>
  <c r="AP3055" i="1"/>
  <c r="AP3056" i="1"/>
  <c r="AP3057" i="1"/>
  <c r="AP3058" i="1"/>
  <c r="AP3059" i="1"/>
  <c r="AP3061" i="1"/>
  <c r="AP3062" i="1"/>
  <c r="AP3063" i="1"/>
  <c r="AP3066" i="1"/>
  <c r="AP3065" i="1" s="1"/>
  <c r="AP3064" i="1" s="1"/>
  <c r="AP3069" i="1"/>
  <c r="AP3070" i="1"/>
  <c r="AP3077" i="1"/>
  <c r="AP3084" i="1"/>
  <c r="AP3086" i="1"/>
  <c r="AP3087" i="1"/>
  <c r="AP3088" i="1"/>
  <c r="AP3089" i="1"/>
  <c r="AP3090" i="1"/>
  <c r="AP3092" i="1"/>
  <c r="AP3091" i="1" s="1"/>
  <c r="AP3094" i="1"/>
  <c r="AP3095" i="1"/>
  <c r="AP3096" i="1"/>
  <c r="AP3097" i="1"/>
  <c r="AP3098" i="1"/>
  <c r="AP3099" i="1"/>
  <c r="AP3100" i="1"/>
  <c r="AP3101" i="1"/>
  <c r="AP3103" i="1"/>
  <c r="AP3104" i="1"/>
  <c r="AP3105" i="1"/>
  <c r="AP3108" i="1"/>
  <c r="AP3107" i="1" s="1"/>
  <c r="AP3106" i="1" s="1"/>
  <c r="AP3111" i="1"/>
  <c r="AP3112" i="1"/>
  <c r="AP3119" i="1"/>
  <c r="AP3126" i="1"/>
  <c r="AP3128" i="1"/>
  <c r="AP3129" i="1"/>
  <c r="AP3130" i="1"/>
  <c r="AP3131" i="1"/>
  <c r="AP3132" i="1"/>
  <c r="AP3134" i="1"/>
  <c r="AP3133" i="1" s="1"/>
  <c r="AP3136" i="1"/>
  <c r="AP3137" i="1"/>
  <c r="AP3138" i="1"/>
  <c r="AP3139" i="1"/>
  <c r="AP3140" i="1"/>
  <c r="AP3141" i="1"/>
  <c r="AP3142" i="1"/>
  <c r="AP3144" i="1"/>
  <c r="AP3145" i="1"/>
  <c r="AP3146" i="1"/>
  <c r="AP3149" i="1"/>
  <c r="AP3148" i="1" s="1"/>
  <c r="AP3147" i="1" s="1"/>
  <c r="AP3152" i="1"/>
  <c r="AP3153" i="1"/>
  <c r="AP3160" i="1"/>
  <c r="AP3167" i="1"/>
  <c r="AP3169" i="1"/>
  <c r="AP3170" i="1"/>
  <c r="AP3171" i="1"/>
  <c r="AP3172" i="1"/>
  <c r="AP3173" i="1"/>
  <c r="AP3175" i="1"/>
  <c r="AP3174" i="1" s="1"/>
  <c r="AP3177" i="1"/>
  <c r="AP3178" i="1"/>
  <c r="AP3179" i="1"/>
  <c r="AP3180" i="1"/>
  <c r="AP3181" i="1"/>
  <c r="AP3182" i="1"/>
  <c r="AP3183" i="1"/>
  <c r="AP3185" i="1"/>
  <c r="AP3186" i="1"/>
  <c r="AP3187" i="1"/>
  <c r="AP3190" i="1"/>
  <c r="AP3189" i="1" s="1"/>
  <c r="AP3188" i="1" s="1"/>
  <c r="AP3193" i="1"/>
  <c r="AP3194" i="1"/>
  <c r="AP3201" i="1"/>
  <c r="AP3208" i="1"/>
  <c r="AP3210" i="1"/>
  <c r="AP3211" i="1"/>
  <c r="AP3212" i="1"/>
  <c r="AP3213" i="1"/>
  <c r="AP3214" i="1"/>
  <c r="AP3216" i="1"/>
  <c r="AP3215" i="1" s="1"/>
  <c r="AP3218" i="1"/>
  <c r="AP3219" i="1"/>
  <c r="AP3220" i="1"/>
  <c r="AP3221" i="1"/>
  <c r="AP3222" i="1"/>
  <c r="AP3223" i="1"/>
  <c r="AP3224" i="1"/>
  <c r="AP3225" i="1"/>
  <c r="AP3227" i="1"/>
  <c r="AP3228" i="1"/>
  <c r="AP3229" i="1"/>
  <c r="AP3232" i="1"/>
  <c r="AP3231" i="1" s="1"/>
  <c r="AP3230" i="1" s="1"/>
  <c r="AP3235" i="1"/>
  <c r="AP3236" i="1"/>
  <c r="AP3243" i="1"/>
  <c r="AP3250" i="1"/>
  <c r="AP3252" i="1"/>
  <c r="AP3253" i="1"/>
  <c r="AP3254" i="1"/>
  <c r="AP3255" i="1"/>
  <c r="AP3256" i="1"/>
  <c r="AP3258" i="1"/>
  <c r="AP3257" i="1" s="1"/>
  <c r="AP3260" i="1"/>
  <c r="AP3261" i="1"/>
  <c r="AP3262" i="1"/>
  <c r="AP3263" i="1"/>
  <c r="AP3264" i="1"/>
  <c r="AP3265" i="1"/>
  <c r="AP3266" i="1"/>
  <c r="AP3268" i="1"/>
  <c r="AP3269" i="1"/>
  <c r="AP3270" i="1"/>
  <c r="AP3273" i="1"/>
  <c r="AP3272" i="1" s="1"/>
  <c r="AP3271" i="1" s="1"/>
  <c r="AP3276" i="1"/>
  <c r="AP3277" i="1"/>
  <c r="AP3284" i="1"/>
  <c r="AP3291" i="1"/>
  <c r="AP3293" i="1"/>
  <c r="AP3294" i="1"/>
  <c r="AP3295" i="1"/>
  <c r="AP3296" i="1"/>
  <c r="AP3297" i="1"/>
  <c r="AP3299" i="1"/>
  <c r="AP3298" i="1" s="1"/>
  <c r="AP3301" i="1"/>
  <c r="AP3302" i="1"/>
  <c r="AP3303" i="1"/>
  <c r="AP3304" i="1"/>
  <c r="AP3305" i="1"/>
  <c r="AP3306" i="1"/>
  <c r="AP3307" i="1"/>
  <c r="AP3309" i="1"/>
  <c r="AP3310" i="1"/>
  <c r="AP3311" i="1"/>
  <c r="AP3314" i="1"/>
  <c r="AP3315" i="1"/>
  <c r="AP3322" i="1"/>
  <c r="AP3329" i="1"/>
  <c r="AP3331" i="1"/>
  <c r="AP3332" i="1"/>
  <c r="AP3333" i="1"/>
  <c r="AP3334" i="1"/>
  <c r="AP3335" i="1"/>
  <c r="AP3337" i="1"/>
  <c r="AP3336" i="1" s="1"/>
  <c r="AP3339" i="1"/>
  <c r="AP3340" i="1"/>
  <c r="AP3341" i="1"/>
  <c r="AP3342" i="1"/>
  <c r="AP3343" i="1"/>
  <c r="AP3344" i="1"/>
  <c r="AP3346" i="1"/>
  <c r="AP3347" i="1"/>
  <c r="AP3348" i="1"/>
  <c r="AP3351" i="1"/>
  <c r="AP3350" i="1" s="1"/>
  <c r="AP3349" i="1" s="1"/>
  <c r="AP3354" i="1"/>
  <c r="AP3355" i="1"/>
  <c r="AP3362" i="1"/>
  <c r="AP3369" i="1"/>
  <c r="AP3371" i="1"/>
  <c r="AP3372" i="1"/>
  <c r="AP3373" i="1"/>
  <c r="AP3374" i="1"/>
  <c r="AP3375" i="1"/>
  <c r="AP3377" i="1"/>
  <c r="AP3376" i="1" s="1"/>
  <c r="AP3379" i="1"/>
  <c r="AP3380" i="1"/>
  <c r="AP3381" i="1"/>
  <c r="AP3382" i="1"/>
  <c r="AP3383" i="1"/>
  <c r="AP3384" i="1"/>
  <c r="AP3385" i="1"/>
  <c r="AP3387" i="1"/>
  <c r="AP3388" i="1"/>
  <c r="AP3389" i="1"/>
  <c r="AP3392" i="1"/>
  <c r="AP3391" i="1" s="1"/>
  <c r="AP3390" i="1" s="1"/>
  <c r="AP3395" i="1"/>
  <c r="AP3396" i="1"/>
  <c r="AP3403" i="1"/>
  <c r="AP3410" i="1"/>
  <c r="AP3412" i="1"/>
  <c r="AP3413" i="1"/>
  <c r="AP3414" i="1"/>
  <c r="AP3415" i="1"/>
  <c r="AP3416" i="1"/>
  <c r="AP3418" i="1"/>
  <c r="AP3417" i="1" s="1"/>
  <c r="AP3420" i="1"/>
  <c r="AP3421" i="1"/>
  <c r="AP3422" i="1"/>
  <c r="AP3423" i="1"/>
  <c r="AP3424" i="1"/>
  <c r="AP3425" i="1"/>
  <c r="AP3426" i="1"/>
  <c r="AP3428" i="1"/>
  <c r="AP3429" i="1"/>
  <c r="AP3430" i="1"/>
  <c r="AP3433" i="1"/>
  <c r="AP3432" i="1" s="1"/>
  <c r="AP3431" i="1" s="1"/>
  <c r="AP3436" i="1"/>
  <c r="AP3437" i="1"/>
  <c r="AP3444" i="1"/>
  <c r="AP3451" i="1"/>
  <c r="AP3453" i="1"/>
  <c r="AP3454" i="1"/>
  <c r="AP3455" i="1"/>
  <c r="AP3456" i="1"/>
  <c r="AP3457" i="1"/>
  <c r="AP3459" i="1"/>
  <c r="AP3458" i="1" s="1"/>
  <c r="AP3461" i="1"/>
  <c r="AP3462" i="1"/>
  <c r="AP3463" i="1"/>
  <c r="AP3464" i="1"/>
  <c r="AP3465" i="1"/>
  <c r="AP3466" i="1"/>
  <c r="AP3468" i="1"/>
  <c r="AP3469" i="1"/>
  <c r="AP3470" i="1"/>
  <c r="AP3473" i="1"/>
  <c r="AP3472" i="1" s="1"/>
  <c r="AP3471" i="1" s="1"/>
  <c r="AP3476" i="1"/>
  <c r="AP3477" i="1"/>
  <c r="AP3484" i="1"/>
  <c r="AP3491" i="1"/>
  <c r="AP3493" i="1"/>
  <c r="AP3494" i="1"/>
  <c r="AP3495" i="1"/>
  <c r="AP3496" i="1"/>
  <c r="AP3497" i="1"/>
  <c r="AP3499" i="1"/>
  <c r="AP3498" i="1" s="1"/>
  <c r="AP3501" i="1"/>
  <c r="AP3502" i="1"/>
  <c r="AP3503" i="1"/>
  <c r="AP3504" i="1"/>
  <c r="AP3505" i="1"/>
  <c r="AP3506" i="1"/>
  <c r="AP3507" i="1"/>
  <c r="AP3509" i="1"/>
  <c r="AP3510" i="1"/>
  <c r="AP3511" i="1"/>
  <c r="AP3514" i="1"/>
  <c r="AP3513" i="1" s="1"/>
  <c r="AP3512" i="1" s="1"/>
  <c r="AP3517" i="1"/>
  <c r="AP3518" i="1"/>
  <c r="AP3525" i="1"/>
  <c r="AP3532" i="1"/>
  <c r="AP3534" i="1"/>
  <c r="AP3535" i="1"/>
  <c r="AP3536" i="1"/>
  <c r="AP3537" i="1"/>
  <c r="AP3538" i="1"/>
  <c r="AP3540" i="1"/>
  <c r="AP3539" i="1" s="1"/>
  <c r="AP3542" i="1"/>
  <c r="AP3543" i="1"/>
  <c r="AP3544" i="1"/>
  <c r="AP3545" i="1"/>
  <c r="AP3546" i="1"/>
  <c r="AP3547" i="1"/>
  <c r="AP3548" i="1"/>
  <c r="AP3550" i="1"/>
  <c r="AP3551" i="1"/>
  <c r="AP3552" i="1"/>
  <c r="AP3555" i="1"/>
  <c r="AP3554" i="1" s="1"/>
  <c r="AP3553" i="1" s="1"/>
  <c r="AP3558" i="1"/>
  <c r="AP3559" i="1"/>
  <c r="AP3566" i="1"/>
  <c r="AP3573" i="1"/>
  <c r="AP3575" i="1"/>
  <c r="AP3576" i="1"/>
  <c r="AP3577" i="1"/>
  <c r="AP3578" i="1"/>
  <c r="AP3579" i="1"/>
  <c r="AP3581" i="1"/>
  <c r="AP3580" i="1" s="1"/>
  <c r="AP3583" i="1"/>
  <c r="AP3584" i="1"/>
  <c r="AP3585" i="1"/>
  <c r="AP3586" i="1"/>
  <c r="AP3587" i="1"/>
  <c r="AP3588" i="1"/>
  <c r="AP3590" i="1"/>
  <c r="AP3591" i="1"/>
  <c r="AP3592" i="1"/>
  <c r="AP3595" i="1"/>
  <c r="AP3594" i="1" s="1"/>
  <c r="AP3593" i="1" s="1"/>
  <c r="AP3598" i="1"/>
  <c r="AP3599" i="1"/>
  <c r="AP3606" i="1"/>
  <c r="AP3613" i="1"/>
  <c r="AP3615" i="1"/>
  <c r="AP3616" i="1"/>
  <c r="AP3617" i="1"/>
  <c r="AP3618" i="1"/>
  <c r="AP3619" i="1"/>
  <c r="AP3621" i="1"/>
  <c r="AP3620" i="1" s="1"/>
  <c r="AP3623" i="1"/>
  <c r="AP3624" i="1"/>
  <c r="AP3625" i="1"/>
  <c r="AP3626" i="1"/>
  <c r="AP3627" i="1"/>
  <c r="AP3628" i="1"/>
  <c r="AP3629" i="1"/>
  <c r="AP3631" i="1"/>
  <c r="AP3632" i="1"/>
  <c r="AP3633" i="1"/>
  <c r="AP3636" i="1"/>
  <c r="AP3635" i="1" s="1"/>
  <c r="AP3634" i="1" s="1"/>
  <c r="AP3639" i="1"/>
  <c r="AP3640" i="1"/>
  <c r="AP3647" i="1"/>
  <c r="AP3654" i="1"/>
  <c r="AP3656" i="1"/>
  <c r="AP3657" i="1"/>
  <c r="AP3658" i="1"/>
  <c r="AP3659" i="1"/>
  <c r="AP3660" i="1"/>
  <c r="AP3662" i="1"/>
  <c r="AP3661" i="1" s="1"/>
  <c r="AP3664" i="1"/>
  <c r="AP3665" i="1"/>
  <c r="AP3666" i="1"/>
  <c r="AP3667" i="1"/>
  <c r="AP3668" i="1"/>
  <c r="AP3669" i="1"/>
  <c r="AP3670" i="1"/>
  <c r="AP3672" i="1"/>
  <c r="AP3673" i="1"/>
  <c r="AP3674" i="1"/>
  <c r="AP3677" i="1"/>
  <c r="AP3676" i="1" s="1"/>
  <c r="AP3675" i="1" s="1"/>
  <c r="AP3680" i="1"/>
  <c r="AP3681" i="1"/>
  <c r="AP3688" i="1"/>
  <c r="AP3695" i="1"/>
  <c r="AP3697" i="1"/>
  <c r="AP3698" i="1"/>
  <c r="AP3699" i="1"/>
  <c r="AP3700" i="1"/>
  <c r="AP3701" i="1"/>
  <c r="AP3703" i="1"/>
  <c r="AP3702" i="1" s="1"/>
  <c r="AP3705" i="1"/>
  <c r="AP3706" i="1"/>
  <c r="AP3707" i="1"/>
  <c r="AP3708" i="1"/>
  <c r="AP3709" i="1"/>
  <c r="AP3710" i="1"/>
  <c r="AP3712" i="1"/>
  <c r="AP3713" i="1"/>
  <c r="AP3714" i="1"/>
  <c r="AP3717" i="1"/>
  <c r="AP3716" i="1" s="1"/>
  <c r="AP3715" i="1" s="1"/>
  <c r="AP3720" i="1"/>
  <c r="AP3721" i="1"/>
  <c r="AP3728" i="1"/>
  <c r="AP3735" i="1"/>
  <c r="AP3737" i="1"/>
  <c r="AP3738" i="1"/>
  <c r="AP3739" i="1"/>
  <c r="AP3740" i="1"/>
  <c r="AP3741" i="1"/>
  <c r="AP3743" i="1"/>
  <c r="AP3742" i="1" s="1"/>
  <c r="AP3745" i="1"/>
  <c r="AP3746" i="1"/>
  <c r="AP3747" i="1"/>
  <c r="AP3748" i="1"/>
  <c r="AP3749" i="1"/>
  <c r="AP3750" i="1"/>
  <c r="AP3751" i="1"/>
  <c r="AP3753" i="1"/>
  <c r="AP3754" i="1"/>
  <c r="AP3755" i="1"/>
  <c r="AP3758" i="1"/>
  <c r="AP3757" i="1" s="1"/>
  <c r="AP3756" i="1" s="1"/>
  <c r="AP3761" i="1"/>
  <c r="AP3762" i="1"/>
  <c r="AP3769" i="1"/>
  <c r="AP3776" i="1"/>
  <c r="AP3778" i="1"/>
  <c r="AP3779" i="1"/>
  <c r="AP3780" i="1"/>
  <c r="AP3781" i="1"/>
  <c r="AP3782" i="1"/>
  <c r="AP3784" i="1"/>
  <c r="AP3783" i="1" s="1"/>
  <c r="AP3786" i="1"/>
  <c r="AP3787" i="1"/>
  <c r="AP3788" i="1"/>
  <c r="AP3789" i="1"/>
  <c r="AP3790" i="1"/>
  <c r="AP3791" i="1"/>
  <c r="AP3792" i="1"/>
  <c r="AP3794" i="1"/>
  <c r="AP3795" i="1"/>
  <c r="AP3796" i="1"/>
  <c r="AP3799" i="1"/>
  <c r="AP3798" i="1" s="1"/>
  <c r="AP3797" i="1" s="1"/>
  <c r="AP3802" i="1"/>
  <c r="AP3803" i="1"/>
  <c r="AP3810" i="1"/>
  <c r="AP3817" i="1"/>
  <c r="AP3819" i="1"/>
  <c r="AP3820" i="1"/>
  <c r="AP3821" i="1"/>
  <c r="AP3822" i="1"/>
  <c r="AP3823" i="1"/>
  <c r="AP3825" i="1"/>
  <c r="AP3824" i="1" s="1"/>
  <c r="AP3827" i="1"/>
  <c r="AP3828" i="1"/>
  <c r="AP3829" i="1"/>
  <c r="AP3830" i="1"/>
  <c r="AP3831" i="1"/>
  <c r="AP3832" i="1"/>
  <c r="AP3834" i="1"/>
  <c r="AP3835" i="1"/>
  <c r="AP3836" i="1"/>
  <c r="AP3839" i="1"/>
  <c r="AP3838" i="1" s="1"/>
  <c r="AP3837" i="1" s="1"/>
  <c r="AP3842" i="1"/>
  <c r="AP3843" i="1"/>
  <c r="AP3850" i="1"/>
  <c r="AP3857" i="1"/>
  <c r="AP3859" i="1"/>
  <c r="AP3860" i="1"/>
  <c r="AP3861" i="1"/>
  <c r="AP3862" i="1"/>
  <c r="AP3863" i="1"/>
  <c r="AP3865" i="1"/>
  <c r="AP3864" i="1" s="1"/>
  <c r="AP3867" i="1"/>
  <c r="AP3868" i="1"/>
  <c r="AP3869" i="1"/>
  <c r="AP3870" i="1"/>
  <c r="AP3871" i="1"/>
  <c r="AP3872" i="1"/>
  <c r="AP3873" i="1"/>
  <c r="AP3875" i="1"/>
  <c r="AP3876" i="1"/>
  <c r="AP3877" i="1"/>
  <c r="AP3880" i="1"/>
  <c r="AP3879" i="1" s="1"/>
  <c r="AP3878" i="1" s="1"/>
  <c r="AP3883" i="1"/>
  <c r="AP3884" i="1"/>
  <c r="AP3891" i="1"/>
  <c r="AP3898" i="1"/>
  <c r="AP3900" i="1"/>
  <c r="AP3901" i="1"/>
  <c r="AP3902" i="1"/>
  <c r="AP3903" i="1"/>
  <c r="AP3904" i="1"/>
  <c r="AP3906" i="1"/>
  <c r="AP3905" i="1" s="1"/>
  <c r="AP3908" i="1"/>
  <c r="AP3909" i="1"/>
  <c r="AP3910" i="1"/>
  <c r="AP3911" i="1"/>
  <c r="AP3912" i="1"/>
  <c r="AP3913" i="1"/>
  <c r="AP3915" i="1"/>
  <c r="AP3916" i="1"/>
  <c r="AP3917" i="1"/>
  <c r="AP3920" i="1"/>
  <c r="AP3919" i="1" s="1"/>
  <c r="AP3918" i="1" s="1"/>
  <c r="AP3923" i="1"/>
  <c r="AP3924" i="1"/>
  <c r="AP3931" i="1"/>
  <c r="AP3938" i="1"/>
  <c r="AP3940" i="1"/>
  <c r="AP3941" i="1"/>
  <c r="AP3942" i="1"/>
  <c r="AP3943" i="1"/>
  <c r="AP3944" i="1"/>
  <c r="AP3946" i="1"/>
  <c r="AP3945" i="1" s="1"/>
  <c r="AP3948" i="1"/>
  <c r="AP3949" i="1"/>
  <c r="AP3950" i="1"/>
  <c r="AP3951" i="1"/>
  <c r="AP3952" i="1"/>
  <c r="AP3953" i="1"/>
  <c r="AP3955" i="1"/>
  <c r="AP3956" i="1"/>
  <c r="AP3957" i="1"/>
  <c r="AP3960" i="1"/>
  <c r="AP3959" i="1" s="1"/>
  <c r="AP3958" i="1" s="1"/>
  <c r="AP3963" i="1"/>
  <c r="AP3964" i="1"/>
  <c r="AP3971" i="1"/>
  <c r="AP3978" i="1"/>
  <c r="AP3980" i="1"/>
  <c r="AP3981" i="1"/>
  <c r="AP3982" i="1"/>
  <c r="AP3983" i="1"/>
  <c r="AP3984" i="1"/>
  <c r="AP3986" i="1"/>
  <c r="AP3985" i="1" s="1"/>
  <c r="AP3988" i="1"/>
  <c r="AP3989" i="1"/>
  <c r="AP3990" i="1"/>
  <c r="AP3991" i="1"/>
  <c r="AP3992" i="1"/>
  <c r="AP3993" i="1"/>
  <c r="AP3995" i="1"/>
  <c r="AP3996" i="1"/>
  <c r="AP3997" i="1"/>
  <c r="AP4000" i="1"/>
  <c r="AP3999" i="1" s="1"/>
  <c r="AP3998" i="1" s="1"/>
  <c r="AP4003" i="1"/>
  <c r="AP4004" i="1"/>
  <c r="AP4011" i="1"/>
  <c r="AP4018" i="1"/>
  <c r="AP4020" i="1"/>
  <c r="AP4021" i="1"/>
  <c r="AP4022" i="1"/>
  <c r="AP4023" i="1"/>
  <c r="AP4024" i="1"/>
  <c r="AP4026" i="1"/>
  <c r="AP4025" i="1" s="1"/>
  <c r="AP4028" i="1"/>
  <c r="AP4029" i="1"/>
  <c r="AP4030" i="1"/>
  <c r="AP4031" i="1"/>
  <c r="AP4032" i="1"/>
  <c r="AP4033" i="1"/>
  <c r="AP4035" i="1"/>
  <c r="AP4036" i="1"/>
  <c r="AP4039" i="1"/>
  <c r="AP4038" i="1" s="1"/>
  <c r="AP4037" i="1" s="1"/>
  <c r="AP4042" i="1"/>
  <c r="AP4043" i="1"/>
  <c r="AP4050" i="1"/>
  <c r="AP4057" i="1"/>
  <c r="AP4059" i="1"/>
  <c r="AP4060" i="1"/>
  <c r="AP4061" i="1"/>
  <c r="AP4062" i="1"/>
  <c r="AP4063" i="1"/>
  <c r="AP4065" i="1"/>
  <c r="AP4064" i="1" s="1"/>
  <c r="AP4067" i="1"/>
  <c r="AP4068" i="1"/>
  <c r="AP4069" i="1"/>
  <c r="AP4070" i="1"/>
  <c r="AP4071" i="1"/>
  <c r="AP4072" i="1"/>
  <c r="AP4073" i="1"/>
  <c r="AP4075" i="1"/>
  <c r="AP4076" i="1"/>
  <c r="AP4077" i="1"/>
  <c r="AP4080" i="1"/>
  <c r="AP4079" i="1" s="1"/>
  <c r="AP4078" i="1" s="1"/>
  <c r="AP4083" i="1"/>
  <c r="AP4084" i="1"/>
  <c r="AP4091" i="1"/>
  <c r="AP4098" i="1"/>
  <c r="AP4100" i="1"/>
  <c r="AP4101" i="1"/>
  <c r="AP4102" i="1"/>
  <c r="AP4103" i="1"/>
  <c r="AP4104" i="1"/>
  <c r="AP4106" i="1"/>
  <c r="AP4105" i="1" s="1"/>
  <c r="AP4108" i="1"/>
  <c r="AP4109" i="1"/>
  <c r="AP4110" i="1"/>
  <c r="AP4111" i="1"/>
  <c r="AP4112" i="1"/>
  <c r="AP4113" i="1"/>
  <c r="AP4115" i="1"/>
  <c r="AP4116" i="1"/>
  <c r="AP4117" i="1"/>
  <c r="AP4120" i="1"/>
  <c r="AP4119" i="1" s="1"/>
  <c r="AP4118" i="1" s="1"/>
  <c r="AP4123" i="1"/>
  <c r="AP4124" i="1"/>
  <c r="AP4131" i="1"/>
  <c r="AP4138" i="1"/>
  <c r="AP4140" i="1"/>
  <c r="AP4141" i="1"/>
  <c r="AP4142" i="1"/>
  <c r="AP4143" i="1"/>
  <c r="AP4144" i="1"/>
  <c r="AP4146" i="1"/>
  <c r="AP4145" i="1" s="1"/>
  <c r="AP4148" i="1"/>
  <c r="AP4149" i="1"/>
  <c r="AP4150" i="1"/>
  <c r="AP4151" i="1"/>
  <c r="AP4152" i="1"/>
  <c r="AP4153" i="1"/>
  <c r="AP4154" i="1"/>
  <c r="AP4156" i="1"/>
  <c r="AP4157" i="1"/>
  <c r="AP4158" i="1"/>
  <c r="AP4161" i="1"/>
  <c r="AP4160" i="1" s="1"/>
  <c r="AP4159" i="1" s="1"/>
  <c r="AP4164" i="1"/>
  <c r="AP4165" i="1"/>
  <c r="AP4172" i="1"/>
  <c r="AP4179" i="1"/>
  <c r="AP4181" i="1"/>
  <c r="AP4182" i="1"/>
  <c r="AP4183" i="1"/>
  <c r="AP4184" i="1"/>
  <c r="AP4185" i="1"/>
  <c r="AP4187" i="1"/>
  <c r="AP4186" i="1" s="1"/>
  <c r="AP4189" i="1"/>
  <c r="AP4190" i="1"/>
  <c r="AP4191" i="1"/>
  <c r="AP4192" i="1"/>
  <c r="AP4193" i="1"/>
  <c r="AP4194" i="1"/>
  <c r="AP4195" i="1"/>
  <c r="AP4197" i="1"/>
  <c r="AP4198" i="1"/>
  <c r="AP4199" i="1"/>
  <c r="AP4202" i="1"/>
  <c r="AP4201" i="1" s="1"/>
  <c r="AP4200" i="1" s="1"/>
  <c r="AP4205" i="1"/>
  <c r="AP4206" i="1"/>
  <c r="AP4213" i="1"/>
  <c r="AP4220" i="1"/>
  <c r="AP4222" i="1"/>
  <c r="AP4223" i="1"/>
  <c r="AP4224" i="1"/>
  <c r="AP4225" i="1"/>
  <c r="AP4226" i="1"/>
  <c r="AP4228" i="1"/>
  <c r="AP4227" i="1" s="1"/>
  <c r="AP4230" i="1"/>
  <c r="AP4231" i="1"/>
  <c r="AP4232" i="1"/>
  <c r="AP4233" i="1"/>
  <c r="AP4234" i="1"/>
  <c r="AP4235" i="1"/>
  <c r="AP4236" i="1"/>
  <c r="AP4238" i="1"/>
  <c r="AP4239" i="1"/>
  <c r="AP4240" i="1"/>
  <c r="AP4243" i="1"/>
  <c r="AP4242" i="1" s="1"/>
  <c r="AP4241" i="1" s="1"/>
  <c r="AP4246" i="1"/>
  <c r="AP4247" i="1"/>
  <c r="AP4254" i="1"/>
  <c r="AP4261" i="1"/>
  <c r="AP4263" i="1"/>
  <c r="AP4264" i="1"/>
  <c r="AP4265" i="1"/>
  <c r="AP4266" i="1"/>
  <c r="AP4267" i="1"/>
  <c r="AP4269" i="1"/>
  <c r="AP4268" i="1" s="1"/>
  <c r="AP4271" i="1"/>
  <c r="AP4272" i="1"/>
  <c r="AP4273" i="1"/>
  <c r="AP4274" i="1"/>
  <c r="AP4275" i="1"/>
  <c r="AP4276" i="1"/>
  <c r="AP4278" i="1"/>
  <c r="AP4279" i="1"/>
  <c r="AP4280" i="1"/>
  <c r="AP4283" i="1"/>
  <c r="AP4282" i="1" s="1"/>
  <c r="AP4281" i="1" s="1"/>
  <c r="AP4286" i="1"/>
  <c r="AP4287" i="1"/>
  <c r="AP4294" i="1"/>
  <c r="AP4301" i="1"/>
  <c r="AP4303" i="1"/>
  <c r="AP4304" i="1"/>
  <c r="AP4305" i="1"/>
  <c r="AP4306" i="1"/>
  <c r="AP4307" i="1"/>
  <c r="AP4309" i="1"/>
  <c r="AP4308" i="1" s="1"/>
  <c r="AP4311" i="1"/>
  <c r="AP4312" i="1"/>
  <c r="AP4313" i="1"/>
  <c r="AP4314" i="1"/>
  <c r="AP4315" i="1"/>
  <c r="AP4316" i="1"/>
  <c r="AP4318" i="1"/>
  <c r="AP4319" i="1"/>
  <c r="AP4320" i="1"/>
  <c r="AP4323" i="1"/>
  <c r="AP4322" i="1" s="1"/>
  <c r="AP4321" i="1" s="1"/>
  <c r="AP4326" i="1"/>
  <c r="AP4327" i="1"/>
  <c r="AP4334" i="1"/>
  <c r="AP4341" i="1"/>
  <c r="AP4343" i="1"/>
  <c r="AP4344" i="1"/>
  <c r="AP4345" i="1"/>
  <c r="AP4346" i="1"/>
  <c r="AP4347" i="1"/>
  <c r="AP4349" i="1"/>
  <c r="AP4348" i="1" s="1"/>
  <c r="AP4351" i="1"/>
  <c r="AP4352" i="1"/>
  <c r="AP4353" i="1"/>
  <c r="AP4354" i="1"/>
  <c r="AP4355" i="1"/>
  <c r="AP4356" i="1"/>
  <c r="AP4357" i="1"/>
  <c r="AP4359" i="1"/>
  <c r="AP4360" i="1"/>
  <c r="AP4361" i="1"/>
  <c r="AP4364" i="1"/>
  <c r="AP4363" i="1" s="1"/>
  <c r="AP4362" i="1" s="1"/>
  <c r="AP4367" i="1"/>
  <c r="AP4368" i="1"/>
  <c r="AP4375" i="1"/>
  <c r="AP4382" i="1"/>
  <c r="AP4384" i="1"/>
  <c r="AP4385" i="1"/>
  <c r="AP4386" i="1"/>
  <c r="AP4387" i="1"/>
  <c r="AP4388" i="1"/>
  <c r="AP4390" i="1"/>
  <c r="AP4389" i="1" s="1"/>
  <c r="AP4392" i="1"/>
  <c r="AP4393" i="1"/>
  <c r="AP4394" i="1"/>
  <c r="AP4395" i="1"/>
  <c r="AP4396" i="1"/>
  <c r="AP4397" i="1"/>
  <c r="AP4398" i="1"/>
  <c r="AP4399" i="1"/>
  <c r="AP4401" i="1"/>
  <c r="AP4402" i="1"/>
  <c r="AP4403" i="1"/>
  <c r="AP4406" i="1"/>
  <c r="AP4405" i="1" s="1"/>
  <c r="AP4404" i="1" s="1"/>
  <c r="AP4409" i="1"/>
  <c r="AP4410" i="1"/>
  <c r="AP4417" i="1"/>
  <c r="AP4424" i="1"/>
  <c r="AP4426" i="1"/>
  <c r="AP4427" i="1"/>
  <c r="AP4428" i="1"/>
  <c r="AP4429" i="1"/>
  <c r="AP4430" i="1"/>
  <c r="AP4432" i="1"/>
  <c r="AP4431" i="1" s="1"/>
  <c r="AP4434" i="1"/>
  <c r="AP4435" i="1"/>
  <c r="AP4436" i="1"/>
  <c r="AP4437" i="1"/>
  <c r="AP4438" i="1"/>
  <c r="AP4439" i="1"/>
  <c r="AP4441" i="1"/>
  <c r="AP4442" i="1"/>
  <c r="AP4443" i="1"/>
  <c r="AP4446" i="1"/>
  <c r="AP4445" i="1" s="1"/>
  <c r="AP4444" i="1" s="1"/>
  <c r="AP4449" i="1"/>
  <c r="AP4450" i="1"/>
  <c r="AP4457" i="1"/>
  <c r="AP4464" i="1"/>
  <c r="AP4466" i="1"/>
  <c r="AP4467" i="1"/>
  <c r="AP4468" i="1"/>
  <c r="AP4469" i="1"/>
  <c r="AP4470" i="1"/>
  <c r="AP4472" i="1"/>
  <c r="AP4471" i="1" s="1"/>
  <c r="AP4474" i="1"/>
  <c r="AP4475" i="1"/>
  <c r="AP4476" i="1"/>
  <c r="AP4477" i="1"/>
  <c r="AP4478" i="1"/>
  <c r="AP4479" i="1"/>
  <c r="AP4480" i="1"/>
  <c r="AP4482" i="1"/>
  <c r="AP4483" i="1"/>
  <c r="AP4484" i="1"/>
  <c r="AP4487" i="1"/>
  <c r="AP4486" i="1" s="1"/>
  <c r="AP4485" i="1" s="1"/>
  <c r="AP4490" i="1"/>
  <c r="AP4491" i="1"/>
  <c r="AP4498" i="1"/>
  <c r="AP4505" i="1"/>
  <c r="AP4507" i="1"/>
  <c r="AP4508" i="1"/>
  <c r="AP4509" i="1"/>
  <c r="AP4510" i="1"/>
  <c r="AP4511" i="1"/>
  <c r="AP4513" i="1"/>
  <c r="AP4512" i="1" s="1"/>
  <c r="AP4515" i="1"/>
  <c r="AP4516" i="1"/>
  <c r="AP4517" i="1"/>
  <c r="AP4518" i="1"/>
  <c r="AP4519" i="1"/>
  <c r="AP4520" i="1"/>
  <c r="AP4521" i="1"/>
  <c r="AP4523" i="1"/>
  <c r="AP4524" i="1"/>
  <c r="AP4525" i="1"/>
  <c r="AP4528" i="1"/>
  <c r="AP4527" i="1" s="1"/>
  <c r="AP4526" i="1" s="1"/>
  <c r="AP4531" i="1"/>
  <c r="AP4532" i="1"/>
  <c r="AP1643" i="1" s="1"/>
  <c r="AP4533" i="1"/>
  <c r="AP4540" i="1"/>
  <c r="AP12" i="1"/>
  <c r="X14" i="1"/>
  <c r="X15" i="1"/>
  <c r="X16" i="1"/>
  <c r="X17" i="1"/>
  <c r="X19" i="1"/>
  <c r="X21" i="1"/>
  <c r="X23" i="1"/>
  <c r="X24" i="1"/>
  <c r="X25" i="1"/>
  <c r="X26" i="1"/>
  <c r="X27" i="1"/>
  <c r="X28" i="1"/>
  <c r="X29" i="1"/>
  <c r="X33" i="1"/>
  <c r="X34" i="1"/>
  <c r="X35" i="1"/>
  <c r="X38" i="1"/>
  <c r="X53" i="1"/>
  <c r="X55" i="1"/>
  <c r="X56" i="1"/>
  <c r="X57" i="1"/>
  <c r="X58" i="1"/>
  <c r="X60" i="1"/>
  <c r="X62" i="1"/>
  <c r="X64" i="1"/>
  <c r="X65" i="1"/>
  <c r="X66" i="1"/>
  <c r="X69" i="1"/>
  <c r="X72" i="1"/>
  <c r="X79" i="1"/>
  <c r="X90" i="1"/>
  <c r="X92" i="1"/>
  <c r="X93" i="1"/>
  <c r="X94" i="1"/>
  <c r="X95" i="1"/>
  <c r="X97" i="1"/>
  <c r="X99" i="1"/>
  <c r="X101" i="1"/>
  <c r="X102" i="1"/>
  <c r="X103" i="1"/>
  <c r="X107" i="1"/>
  <c r="X108" i="1"/>
  <c r="X110" i="1"/>
  <c r="X111" i="1"/>
  <c r="X112" i="1"/>
  <c r="X115" i="1"/>
  <c r="X122" i="1"/>
  <c r="X136" i="1"/>
  <c r="X138" i="1"/>
  <c r="X139" i="1"/>
  <c r="X140" i="1"/>
  <c r="X141" i="1"/>
  <c r="X143" i="1"/>
  <c r="X145" i="1"/>
  <c r="X147" i="1"/>
  <c r="X148" i="1"/>
  <c r="X149" i="1"/>
  <c r="X150" i="1"/>
  <c r="X151" i="1"/>
  <c r="X152" i="1"/>
  <c r="X155" i="1"/>
  <c r="X158" i="1"/>
  <c r="X159" i="1"/>
  <c r="X160" i="1"/>
  <c r="X161" i="1"/>
  <c r="X165" i="1"/>
  <c r="X164" i="1" s="1"/>
  <c r="X168" i="1"/>
  <c r="X184" i="1"/>
  <c r="X186" i="1"/>
  <c r="X187" i="1"/>
  <c r="X188" i="1"/>
  <c r="X189" i="1"/>
  <c r="X191" i="1"/>
  <c r="X193" i="1"/>
  <c r="X195" i="1"/>
  <c r="X196" i="1"/>
  <c r="X197" i="1"/>
  <c r="X200" i="1"/>
  <c r="X203" i="1"/>
  <c r="X210" i="1"/>
  <c r="X222" i="1"/>
  <c r="X223" i="1"/>
  <c r="X230" i="1" s="1"/>
  <c r="X224" i="1"/>
  <c r="X232" i="1"/>
  <c r="X243" i="1"/>
  <c r="X245" i="1"/>
  <c r="X246" i="1"/>
  <c r="X247" i="1"/>
  <c r="X248" i="1"/>
  <c r="X250" i="1"/>
  <c r="X253" i="1"/>
  <c r="X254" i="1"/>
  <c r="X255" i="1"/>
  <c r="X258" i="1"/>
  <c r="X265" i="1"/>
  <c r="X276" i="1"/>
  <c r="X278" i="1"/>
  <c r="X279" i="1"/>
  <c r="X280" i="1"/>
  <c r="X281" i="1"/>
  <c r="X283" i="1"/>
  <c r="X285" i="1"/>
  <c r="X287" i="1"/>
  <c r="X288" i="1"/>
  <c r="X289" i="1"/>
  <c r="X292" i="1"/>
  <c r="X295" i="1"/>
  <c r="X296" i="1"/>
  <c r="X303" i="1"/>
  <c r="X314" i="1"/>
  <c r="X316" i="1"/>
  <c r="X317" i="1"/>
  <c r="X318" i="1"/>
  <c r="X319" i="1"/>
  <c r="X320" i="1"/>
  <c r="X322" i="1"/>
  <c r="X324" i="1"/>
  <c r="X325" i="1"/>
  <c r="X326" i="1"/>
  <c r="X327" i="1"/>
  <c r="X328" i="1"/>
  <c r="X329" i="1"/>
  <c r="X330" i="1"/>
  <c r="X331" i="1"/>
  <c r="X333" i="1"/>
  <c r="X334" i="1"/>
  <c r="X335" i="1"/>
  <c r="X339" i="1"/>
  <c r="X338" i="1" s="1"/>
  <c r="X340" i="1"/>
  <c r="X344" i="1"/>
  <c r="X345" i="1"/>
  <c r="X346" i="1"/>
  <c r="X347" i="1"/>
  <c r="X348" i="1"/>
  <c r="X349" i="1"/>
  <c r="X350" i="1"/>
  <c r="X357" i="1"/>
  <c r="X368" i="1"/>
  <c r="X370" i="1"/>
  <c r="X371" i="1"/>
  <c r="X372" i="1"/>
  <c r="X373" i="1"/>
  <c r="X375" i="1"/>
  <c r="X377" i="1"/>
  <c r="X378" i="1"/>
  <c r="X380" i="1"/>
  <c r="X381" i="1"/>
  <c r="X382" i="1"/>
  <c r="X383" i="1"/>
  <c r="X384" i="1"/>
  <c r="X387" i="1"/>
  <c r="X390" i="1"/>
  <c r="X397" i="1"/>
  <c r="X408" i="1"/>
  <c r="X410" i="1"/>
  <c r="X411" i="1"/>
  <c r="X412" i="1"/>
  <c r="X413" i="1"/>
  <c r="X415" i="1"/>
  <c r="X417" i="1"/>
  <c r="X418" i="1"/>
  <c r="X419" i="1"/>
  <c r="X421" i="1"/>
  <c r="X422" i="1"/>
  <c r="X423" i="1"/>
  <c r="X426" i="1"/>
  <c r="X429" i="1"/>
  <c r="X436" i="1"/>
  <c r="X447" i="1"/>
  <c r="X449" i="1"/>
  <c r="X450" i="1"/>
  <c r="X451" i="1"/>
  <c r="X452" i="1"/>
  <c r="X454" i="1"/>
  <c r="X456" i="1"/>
  <c r="X457" i="1"/>
  <c r="X459" i="1"/>
  <c r="X460" i="1"/>
  <c r="X461" i="1"/>
  <c r="X465" i="1"/>
  <c r="X464" i="1" s="1"/>
  <c r="X467" i="1"/>
  <c r="X468" i="1"/>
  <c r="X469" i="1"/>
  <c r="X472" i="1"/>
  <c r="X479" i="1"/>
  <c r="X493" i="1"/>
  <c r="X495" i="1"/>
  <c r="X496" i="1"/>
  <c r="X497" i="1"/>
  <c r="X498" i="1"/>
  <c r="X499" i="1"/>
  <c r="X501" i="1"/>
  <c r="X503" i="1"/>
  <c r="X505" i="1"/>
  <c r="X506" i="1"/>
  <c r="X537" i="1" s="1"/>
  <c r="X507" i="1"/>
  <c r="X508" i="1"/>
  <c r="X509" i="1"/>
  <c r="X510" i="1"/>
  <c r="X514" i="1"/>
  <c r="X513" i="1" s="1"/>
  <c r="X516" i="1"/>
  <c r="X517" i="1"/>
  <c r="X519" i="1"/>
  <c r="X518" i="1" s="1"/>
  <c r="X521" i="1"/>
  <c r="X520" i="1" s="1"/>
  <c r="X525" i="1"/>
  <c r="X524" i="1" s="1"/>
  <c r="X527" i="1"/>
  <c r="X526" i="1" s="1"/>
  <c r="X529" i="1"/>
  <c r="X528" i="1" s="1"/>
  <c r="X532" i="1"/>
  <c r="X551" i="1"/>
  <c r="X553" i="1"/>
  <c r="X554" i="1"/>
  <c r="X555" i="1"/>
  <c r="X556" i="1"/>
  <c r="X557" i="1"/>
  <c r="X558" i="1"/>
  <c r="X560" i="1"/>
  <c r="X562" i="1"/>
  <c r="X563" i="1"/>
  <c r="X564" i="1"/>
  <c r="X565" i="1"/>
  <c r="X566" i="1"/>
  <c r="X567" i="1"/>
  <c r="X568" i="1"/>
  <c r="X569" i="1"/>
  <c r="X571" i="1"/>
  <c r="X572" i="1"/>
  <c r="X573" i="1"/>
  <c r="X574" i="1"/>
  <c r="X575" i="1"/>
  <c r="X576" i="1"/>
  <c r="X579" i="1"/>
  <c r="X582" i="1"/>
  <c r="X583" i="1"/>
  <c r="X584" i="1"/>
  <c r="X596" i="1"/>
  <c r="X598" i="1"/>
  <c r="X599" i="1"/>
  <c r="X600" i="1"/>
  <c r="X601" i="1"/>
  <c r="X602" i="1"/>
  <c r="X603" i="1"/>
  <c r="X605" i="1"/>
  <c r="X607" i="1"/>
  <c r="X608" i="1"/>
  <c r="X609" i="1"/>
  <c r="X610" i="1"/>
  <c r="X611" i="1"/>
  <c r="X612" i="1"/>
  <c r="X613" i="1"/>
  <c r="X614" i="1"/>
  <c r="X616" i="1"/>
  <c r="X617" i="1"/>
  <c r="X618" i="1"/>
  <c r="X619" i="1"/>
  <c r="X620" i="1"/>
  <c r="X623" i="1"/>
  <c r="X626" i="1"/>
  <c r="X627" i="1"/>
  <c r="X643" i="1"/>
  <c r="X645" i="1"/>
  <c r="X646" i="1"/>
  <c r="X647" i="1"/>
  <c r="X648" i="1"/>
  <c r="X649" i="1"/>
  <c r="X650" i="1"/>
  <c r="X652" i="1"/>
  <c r="X654" i="1"/>
  <c r="X655" i="1"/>
  <c r="X656" i="1"/>
  <c r="X657" i="1"/>
  <c r="X658" i="1"/>
  <c r="X659" i="1"/>
  <c r="X660" i="1"/>
  <c r="X662" i="1"/>
  <c r="X663" i="1"/>
  <c r="X664" i="1"/>
  <c r="X665" i="1"/>
  <c r="X668" i="1"/>
  <c r="X671" i="1"/>
  <c r="X672" i="1"/>
  <c r="X673" i="1"/>
  <c r="X689" i="1"/>
  <c r="X691" i="1"/>
  <c r="X692" i="1"/>
  <c r="X693" i="1"/>
  <c r="X694" i="1"/>
  <c r="X695" i="1"/>
  <c r="X697" i="1"/>
  <c r="X699" i="1"/>
  <c r="X700" i="1"/>
  <c r="X701" i="1"/>
  <c r="X702" i="1"/>
  <c r="X703" i="1"/>
  <c r="X704" i="1"/>
  <c r="X705" i="1"/>
  <c r="X706" i="1"/>
  <c r="X708" i="1"/>
  <c r="X709" i="1"/>
  <c r="X710" i="1"/>
  <c r="X713" i="1"/>
  <c r="X716" i="1"/>
  <c r="X735" i="1"/>
  <c r="X737" i="1"/>
  <c r="X738" i="1"/>
  <c r="X739" i="1"/>
  <c r="X740" i="1"/>
  <c r="X741" i="1"/>
  <c r="X743" i="1"/>
  <c r="X745" i="1"/>
  <c r="X746" i="1"/>
  <c r="X747" i="1"/>
  <c r="X748" i="1"/>
  <c r="X749" i="1"/>
  <c r="X750" i="1"/>
  <c r="X751" i="1"/>
  <c r="X752" i="1"/>
  <c r="X754" i="1"/>
  <c r="X755" i="1"/>
  <c r="X756" i="1"/>
  <c r="X760" i="1"/>
  <c r="X759" i="1" s="1"/>
  <c r="X762" i="1"/>
  <c r="X763" i="1"/>
  <c r="X764" i="1"/>
  <c r="X765" i="1"/>
  <c r="X766" i="1"/>
  <c r="X767" i="1"/>
  <c r="X769" i="1"/>
  <c r="X770" i="1"/>
  <c r="X771" i="1"/>
  <c r="X772" i="1"/>
  <c r="X774" i="1"/>
  <c r="X775" i="1"/>
  <c r="X779" i="1"/>
  <c r="X780" i="1"/>
  <c r="X781" i="1"/>
  <c r="X783" i="1"/>
  <c r="X784" i="1"/>
  <c r="X786" i="1"/>
  <c r="X787" i="1"/>
  <c r="X791" i="1"/>
  <c r="X790" i="1" s="1"/>
  <c r="X810" i="1"/>
  <c r="X812" i="1"/>
  <c r="X813" i="1"/>
  <c r="X814" i="1"/>
  <c r="X815" i="1"/>
  <c r="X816" i="1"/>
  <c r="X818" i="1"/>
  <c r="X820" i="1"/>
  <c r="X821" i="1"/>
  <c r="X823" i="1"/>
  <c r="X824" i="1"/>
  <c r="X825" i="1"/>
  <c r="X827" i="1"/>
  <c r="X828" i="1"/>
  <c r="X829" i="1"/>
  <c r="X830" i="1"/>
  <c r="X832" i="1"/>
  <c r="X833" i="1"/>
  <c r="X834" i="1"/>
  <c r="X835" i="1"/>
  <c r="X837" i="1"/>
  <c r="X838" i="1"/>
  <c r="X839" i="1"/>
  <c r="X840" i="1"/>
  <c r="X841" i="1"/>
  <c r="X845" i="1"/>
  <c r="X846" i="1"/>
  <c r="X848" i="1"/>
  <c r="X847" i="1" s="1"/>
  <c r="X852" i="1"/>
  <c r="X853" i="1"/>
  <c r="X857" i="1"/>
  <c r="X856" i="1" s="1"/>
  <c r="X859" i="1"/>
  <c r="X858" i="1" s="1"/>
  <c r="X861" i="1"/>
  <c r="X860" i="1" s="1"/>
  <c r="X862" i="1"/>
  <c r="X864" i="1"/>
  <c r="X863" i="1" s="1"/>
  <c r="X871" i="1"/>
  <c r="X885" i="1"/>
  <c r="X887" i="1"/>
  <c r="X888" i="1"/>
  <c r="X889" i="1"/>
  <c r="X890" i="1"/>
  <c r="X891" i="1"/>
  <c r="X893" i="1"/>
  <c r="X895" i="1"/>
  <c r="X897" i="1"/>
  <c r="X896" i="1" s="1"/>
  <c r="X899" i="1"/>
  <c r="X900" i="1"/>
  <c r="X901" i="1"/>
  <c r="X902" i="1"/>
  <c r="X903" i="1"/>
  <c r="X905" i="1"/>
  <c r="X906" i="1"/>
  <c r="X907" i="1"/>
  <c r="X908" i="1"/>
  <c r="X909" i="1"/>
  <c r="X910" i="1"/>
  <c r="X914" i="1"/>
  <c r="X915" i="1"/>
  <c r="X917" i="1"/>
  <c r="X918" i="1"/>
  <c r="X919" i="1"/>
  <c r="X920" i="1"/>
  <c r="X925" i="1"/>
  <c r="X924" i="1" s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42" i="1"/>
  <c r="X941" i="1" s="1"/>
  <c r="X944" i="1"/>
  <c r="X945" i="1"/>
  <c r="X949" i="1"/>
  <c r="X950" i="1"/>
  <c r="X951" i="1"/>
  <c r="X952" i="1"/>
  <c r="X953" i="1"/>
  <c r="X955" i="1"/>
  <c r="X956" i="1"/>
  <c r="X957" i="1"/>
  <c r="X958" i="1"/>
  <c r="X959" i="1"/>
  <c r="X960" i="1"/>
  <c r="X961" i="1"/>
  <c r="X963" i="1"/>
  <c r="X964" i="1"/>
  <c r="X983" i="1"/>
  <c r="X985" i="1"/>
  <c r="X986" i="1"/>
  <c r="X987" i="1"/>
  <c r="X988" i="1"/>
  <c r="X989" i="1"/>
  <c r="X991" i="1"/>
  <c r="X993" i="1"/>
  <c r="X994" i="1"/>
  <c r="X995" i="1"/>
  <c r="X996" i="1"/>
  <c r="X997" i="1"/>
  <c r="X999" i="1"/>
  <c r="X1000" i="1"/>
  <c r="X1001" i="1"/>
  <c r="X1002" i="1"/>
  <c r="X1003" i="1"/>
  <c r="X1004" i="1"/>
  <c r="X1005" i="1"/>
  <c r="X1006" i="1"/>
  <c r="X1008" i="1"/>
  <c r="X1009" i="1"/>
  <c r="X1010" i="1"/>
  <c r="X1011" i="1"/>
  <c r="X1012" i="1"/>
  <c r="X1013" i="1"/>
  <c r="X1014" i="1"/>
  <c r="X1018" i="1"/>
  <c r="X1017" i="1" s="1"/>
  <c r="X1020" i="1"/>
  <c r="X1021" i="1"/>
  <c r="X1025" i="1"/>
  <c r="X1024" i="1" s="1"/>
  <c r="X1027" i="1"/>
  <c r="X1028" i="1"/>
  <c r="X1029" i="1"/>
  <c r="X1031" i="1"/>
  <c r="X1032" i="1"/>
  <c r="X1034" i="1"/>
  <c r="X1033" i="1" s="1"/>
  <c r="X1036" i="1"/>
  <c r="X1035" i="1" s="1"/>
  <c r="X1043" i="1"/>
  <c r="X1057" i="1"/>
  <c r="X1059" i="1"/>
  <c r="X1060" i="1"/>
  <c r="X1061" i="1"/>
  <c r="X1062" i="1"/>
  <c r="X1063" i="1"/>
  <c r="X1065" i="1"/>
  <c r="X1067" i="1"/>
  <c r="X1068" i="1"/>
  <c r="X1069" i="1"/>
  <c r="X1070" i="1"/>
  <c r="X1071" i="1"/>
  <c r="X1072" i="1"/>
  <c r="X1073" i="1"/>
  <c r="X1074" i="1"/>
  <c r="X1076" i="1"/>
  <c r="X1077" i="1"/>
  <c r="X1078" i="1"/>
  <c r="X1079" i="1"/>
  <c r="X1080" i="1"/>
  <c r="X1081" i="1"/>
  <c r="X1082" i="1"/>
  <c r="X1083" i="1"/>
  <c r="X1087" i="1"/>
  <c r="X1086" i="1" s="1"/>
  <c r="X1089" i="1"/>
  <c r="X1088" i="1" s="1"/>
  <c r="X1091" i="1"/>
  <c r="X1092" i="1"/>
  <c r="X1096" i="1"/>
  <c r="X1095" i="1" s="1"/>
  <c r="X1100" i="1"/>
  <c r="X1099" i="1" s="1"/>
  <c r="X1102" i="1"/>
  <c r="X1103" i="1"/>
  <c r="X1104" i="1"/>
  <c r="X1106" i="1"/>
  <c r="X1107" i="1"/>
  <c r="X1108" i="1"/>
  <c r="X1109" i="1"/>
  <c r="X1110" i="1"/>
  <c r="X1111" i="1"/>
  <c r="X1112" i="1"/>
  <c r="X1113" i="1"/>
  <c r="X1114" i="1"/>
  <c r="X1115" i="1"/>
  <c r="X1116" i="1"/>
  <c r="X1123" i="1"/>
  <c r="X1134" i="1"/>
  <c r="X1136" i="1"/>
  <c r="X1137" i="1"/>
  <c r="X1138" i="1"/>
  <c r="X1139" i="1"/>
  <c r="X1140" i="1"/>
  <c r="X1142" i="1"/>
  <c r="X1144" i="1"/>
  <c r="X1145" i="1"/>
  <c r="X1147" i="1"/>
  <c r="X1148" i="1"/>
  <c r="X1149" i="1"/>
  <c r="X1150" i="1"/>
  <c r="X1151" i="1"/>
  <c r="X1152" i="1"/>
  <c r="X1154" i="1"/>
  <c r="X1155" i="1"/>
  <c r="X1156" i="1"/>
  <c r="X1157" i="1"/>
  <c r="X1158" i="1"/>
  <c r="X1161" i="1"/>
  <c r="X1163" i="1"/>
  <c r="X1164" i="1"/>
  <c r="X1168" i="1"/>
  <c r="X1169" i="1"/>
  <c r="X1170" i="1"/>
  <c r="X1171" i="1"/>
  <c r="X1172" i="1"/>
  <c r="X1174" i="1"/>
  <c r="X1182" i="1"/>
  <c r="X1196" i="1"/>
  <c r="X1198" i="1"/>
  <c r="X1199" i="1"/>
  <c r="X1200" i="1"/>
  <c r="X1201" i="1"/>
  <c r="X1202" i="1"/>
  <c r="X1204" i="1"/>
  <c r="X1206" i="1"/>
  <c r="X1207" i="1"/>
  <c r="X1208" i="1"/>
  <c r="X1209" i="1"/>
  <c r="X1210" i="1"/>
  <c r="X1211" i="1"/>
  <c r="X1212" i="1"/>
  <c r="X1214" i="1"/>
  <c r="X1215" i="1"/>
  <c r="X1216" i="1"/>
  <c r="X1217" i="1"/>
  <c r="X1218" i="1"/>
  <c r="X1219" i="1"/>
  <c r="X1223" i="1"/>
  <c r="X1224" i="1"/>
  <c r="X1225" i="1"/>
  <c r="X1227" i="1"/>
  <c r="X1228" i="1"/>
  <c r="X1229" i="1"/>
  <c r="X1230" i="1"/>
  <c r="X1231" i="1"/>
  <c r="X1232" i="1"/>
  <c r="X1234" i="1"/>
  <c r="X1235" i="1"/>
  <c r="X1236" i="1"/>
  <c r="X1237" i="1"/>
  <c r="X1238" i="1"/>
  <c r="X1239" i="1"/>
  <c r="X1241" i="1"/>
  <c r="X1242" i="1"/>
  <c r="X1243" i="1"/>
  <c r="X1244" i="1"/>
  <c r="X1245" i="1"/>
  <c r="X1246" i="1"/>
  <c r="X1248" i="1"/>
  <c r="X1247" i="1" s="1"/>
  <c r="X1250" i="1"/>
  <c r="X1251" i="1"/>
  <c r="X1252" i="1"/>
  <c r="X1256" i="1"/>
  <c r="X1257" i="1"/>
  <c r="X1258" i="1"/>
  <c r="X1259" i="1"/>
  <c r="X1261" i="1"/>
  <c r="X1262" i="1"/>
  <c r="X1263" i="1"/>
  <c r="X1264" i="1"/>
  <c r="X1265" i="1"/>
  <c r="X1266" i="1"/>
  <c r="X1267" i="1"/>
  <c r="X1270" i="1"/>
  <c r="X1272" i="1"/>
  <c r="X1273" i="1"/>
  <c r="X1274" i="1"/>
  <c r="X1275" i="1"/>
  <c r="X1276" i="1"/>
  <c r="X1277" i="1"/>
  <c r="X1278" i="1"/>
  <c r="X1279" i="1"/>
  <c r="X1280" i="1"/>
  <c r="X1281" i="1"/>
  <c r="X1301" i="1"/>
  <c r="X1303" i="1"/>
  <c r="X1304" i="1"/>
  <c r="X1305" i="1"/>
  <c r="X1306" i="1"/>
  <c r="X1307" i="1"/>
  <c r="X1309" i="1"/>
  <c r="X1311" i="1"/>
  <c r="X1312" i="1"/>
  <c r="X1313" i="1"/>
  <c r="X1314" i="1"/>
  <c r="X1315" i="1"/>
  <c r="X1316" i="1"/>
  <c r="X1317" i="1"/>
  <c r="X1318" i="1"/>
  <c r="X1320" i="1"/>
  <c r="X1321" i="1"/>
  <c r="X1322" i="1"/>
  <c r="X1326" i="1"/>
  <c r="X1327" i="1"/>
  <c r="X1328" i="1"/>
  <c r="X1329" i="1"/>
  <c r="X1348" i="1"/>
  <c r="X1350" i="1"/>
  <c r="X1351" i="1"/>
  <c r="X1352" i="1"/>
  <c r="X1353" i="1"/>
  <c r="X1354" i="1"/>
  <c r="X1356" i="1"/>
  <c r="X1358" i="1"/>
  <c r="X1359" i="1"/>
  <c r="X1360" i="1"/>
  <c r="X1361" i="1"/>
  <c r="X1362" i="1"/>
  <c r="X1363" i="1"/>
  <c r="X1364" i="1"/>
  <c r="X1365" i="1"/>
  <c r="X1367" i="1"/>
  <c r="X1368" i="1"/>
  <c r="X1369" i="1"/>
  <c r="X1370" i="1"/>
  <c r="X1371" i="1"/>
  <c r="X1372" i="1"/>
  <c r="X1376" i="1"/>
  <c r="X1375" i="1" s="1"/>
  <c r="X1378" i="1"/>
  <c r="X1379" i="1"/>
  <c r="X1380" i="1"/>
  <c r="X1383" i="1"/>
  <c r="X1384" i="1"/>
  <c r="X1385" i="1"/>
  <c r="X1388" i="1"/>
  <c r="X1389" i="1"/>
  <c r="X1392" i="1"/>
  <c r="X1395" i="1"/>
  <c r="X1396" i="1"/>
  <c r="X1397" i="1"/>
  <c r="X1406" i="1"/>
  <c r="X1420" i="1"/>
  <c r="X1422" i="1"/>
  <c r="X1423" i="1"/>
  <c r="X1424" i="1"/>
  <c r="X1425" i="1"/>
  <c r="X1426" i="1"/>
  <c r="X1428" i="1"/>
  <c r="X1430" i="1"/>
  <c r="X1432" i="1"/>
  <c r="X1433" i="1"/>
  <c r="X1434" i="1"/>
  <c r="X1435" i="1"/>
  <c r="X1436" i="1"/>
  <c r="X1440" i="1"/>
  <c r="X1439" i="1" s="1"/>
  <c r="X1442" i="1"/>
  <c r="X1443" i="1"/>
  <c r="X1445" i="1"/>
  <c r="X1446" i="1"/>
  <c r="X1447" i="1"/>
  <c r="X1448" i="1"/>
  <c r="X1449" i="1"/>
  <c r="X1450" i="1"/>
  <c r="X1451" i="1"/>
  <c r="X1455" i="1"/>
  <c r="X1454" i="1" s="1"/>
  <c r="X1457" i="1"/>
  <c r="X1458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91" i="1"/>
  <c r="X1514" i="1"/>
  <c r="X1516" i="1"/>
  <c r="X1517" i="1"/>
  <c r="X1518" i="1"/>
  <c r="X1519" i="1"/>
  <c r="X1520" i="1"/>
  <c r="X1521" i="1"/>
  <c r="X1523" i="1"/>
  <c r="X1525" i="1"/>
  <c r="X1526" i="1"/>
  <c r="X1527" i="1"/>
  <c r="X1528" i="1"/>
  <c r="X1529" i="1"/>
  <c r="X1530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51" i="1"/>
  <c r="X1550" i="1" s="1"/>
  <c r="X1553" i="1"/>
  <c r="X1552" i="1" s="1"/>
  <c r="X1555" i="1"/>
  <c r="X1556" i="1"/>
  <c r="X1604" i="1" s="1"/>
  <c r="X1557" i="1"/>
  <c r="X1558" i="1"/>
  <c r="X1559" i="1"/>
  <c r="X1563" i="1"/>
  <c r="X1562" i="1" s="1"/>
  <c r="X1567" i="1"/>
  <c r="X1568" i="1"/>
  <c r="X1569" i="1"/>
  <c r="X1570" i="1"/>
  <c r="X1571" i="1"/>
  <c r="X1573" i="1"/>
  <c r="X1575" i="1"/>
  <c r="X1577" i="1"/>
  <c r="X1578" i="1"/>
  <c r="X1579" i="1"/>
  <c r="X1580" i="1"/>
  <c r="X1581" i="1"/>
  <c r="X1582" i="1"/>
  <c r="X1583" i="1"/>
  <c r="X1584" i="1"/>
  <c r="X1585" i="1"/>
  <c r="X1587" i="1"/>
  <c r="X1586" i="1" s="1"/>
  <c r="X1589" i="1"/>
  <c r="X1592" i="1"/>
  <c r="X1593" i="1"/>
  <c r="X1594" i="1"/>
  <c r="X1595" i="1"/>
  <c r="X1596" i="1"/>
  <c r="X1597" i="1"/>
  <c r="X1598" i="1"/>
  <c r="X1651" i="1"/>
  <c r="X1652" i="1"/>
  <c r="X1655" i="1"/>
  <c r="X1662" i="1"/>
  <c r="X1664" i="1"/>
  <c r="X1665" i="1"/>
  <c r="X1666" i="1"/>
  <c r="X1667" i="1"/>
  <c r="X1668" i="1"/>
  <c r="X1670" i="1"/>
  <c r="X1672" i="1"/>
  <c r="X1673" i="1"/>
  <c r="X1674" i="1"/>
  <c r="X1675" i="1"/>
  <c r="X1676" i="1"/>
  <c r="X1677" i="1"/>
  <c r="X1679" i="1"/>
  <c r="X1680" i="1"/>
  <c r="X1681" i="1"/>
  <c r="X1684" i="1"/>
  <c r="X1683" i="1" s="1"/>
  <c r="X1682" i="1" s="1"/>
  <c r="X1687" i="1"/>
  <c r="X1688" i="1"/>
  <c r="X1695" i="1"/>
  <c r="X1702" i="1"/>
  <c r="X1704" i="1"/>
  <c r="X1705" i="1"/>
  <c r="X1706" i="1"/>
  <c r="X1707" i="1"/>
  <c r="X1708" i="1"/>
  <c r="X1710" i="1"/>
  <c r="X1709" i="1" s="1"/>
  <c r="X1712" i="1"/>
  <c r="X1713" i="1"/>
  <c r="X1714" i="1"/>
  <c r="X1715" i="1"/>
  <c r="X1716" i="1"/>
  <c r="X1717" i="1"/>
  <c r="X1719" i="1"/>
  <c r="X1720" i="1"/>
  <c r="X1721" i="1"/>
  <c r="X1724" i="1"/>
  <c r="X1723" i="1" s="1"/>
  <c r="X1722" i="1" s="1"/>
  <c r="X1727" i="1"/>
  <c r="X1728" i="1"/>
  <c r="X1735" i="1"/>
  <c r="X1742" i="1"/>
  <c r="X1744" i="1"/>
  <c r="X1745" i="1"/>
  <c r="X1746" i="1"/>
  <c r="X1747" i="1"/>
  <c r="X1748" i="1"/>
  <c r="X1750" i="1"/>
  <c r="X1749" i="1" s="1"/>
  <c r="X1752" i="1"/>
  <c r="X1753" i="1"/>
  <c r="X1754" i="1"/>
  <c r="X1755" i="1"/>
  <c r="X1756" i="1"/>
  <c r="X1757" i="1"/>
  <c r="X1759" i="1"/>
  <c r="X1760" i="1"/>
  <c r="X1761" i="1"/>
  <c r="X1764" i="1"/>
  <c r="X1763" i="1" s="1"/>
  <c r="X1762" i="1" s="1"/>
  <c r="X1767" i="1"/>
  <c r="X1768" i="1"/>
  <c r="X1775" i="1"/>
  <c r="X1782" i="1"/>
  <c r="X1784" i="1"/>
  <c r="X1785" i="1"/>
  <c r="X1786" i="1"/>
  <c r="X1787" i="1"/>
  <c r="X1788" i="1"/>
  <c r="X1790" i="1"/>
  <c r="X1789" i="1" s="1"/>
  <c r="X1792" i="1"/>
  <c r="X1793" i="1"/>
  <c r="X1794" i="1"/>
  <c r="X1795" i="1"/>
  <c r="X1796" i="1"/>
  <c r="X1797" i="1"/>
  <c r="X1799" i="1"/>
  <c r="X1800" i="1"/>
  <c r="X1803" i="1"/>
  <c r="X1802" i="1" s="1"/>
  <c r="X1801" i="1" s="1"/>
  <c r="X1806" i="1"/>
  <c r="X1807" i="1"/>
  <c r="X1814" i="1"/>
  <c r="X1821" i="1"/>
  <c r="X1823" i="1"/>
  <c r="X1824" i="1"/>
  <c r="X1825" i="1"/>
  <c r="X1826" i="1"/>
  <c r="X1827" i="1"/>
  <c r="X1829" i="1"/>
  <c r="X1828" i="1" s="1"/>
  <c r="X1831" i="1"/>
  <c r="X1832" i="1"/>
  <c r="X1833" i="1"/>
  <c r="X1834" i="1"/>
  <c r="X1835" i="1"/>
  <c r="X1836" i="1"/>
  <c r="X1838" i="1"/>
  <c r="X1839" i="1"/>
  <c r="X1840" i="1"/>
  <c r="X1843" i="1"/>
  <c r="X1842" i="1" s="1"/>
  <c r="X1841" i="1" s="1"/>
  <c r="X1846" i="1"/>
  <c r="X1847" i="1"/>
  <c r="X1854" i="1"/>
  <c r="X1861" i="1"/>
  <c r="X1863" i="1"/>
  <c r="X1864" i="1"/>
  <c r="X1865" i="1"/>
  <c r="X1866" i="1"/>
  <c r="X1868" i="1"/>
  <c r="X1867" i="1" s="1"/>
  <c r="X1870" i="1"/>
  <c r="X1871" i="1"/>
  <c r="X1872" i="1"/>
  <c r="X1873" i="1"/>
  <c r="X1874" i="1"/>
  <c r="X1875" i="1"/>
  <c r="X1876" i="1"/>
  <c r="X1878" i="1"/>
  <c r="X1879" i="1"/>
  <c r="X1880" i="1"/>
  <c r="X1883" i="1"/>
  <c r="X1882" i="1" s="1"/>
  <c r="X1881" i="1" s="1"/>
  <c r="X1886" i="1"/>
  <c r="X1887" i="1"/>
  <c r="X1894" i="1"/>
  <c r="X1901" i="1"/>
  <c r="X1903" i="1"/>
  <c r="X1904" i="1"/>
  <c r="X1905" i="1"/>
  <c r="X1906" i="1"/>
  <c r="X1907" i="1"/>
  <c r="X1909" i="1"/>
  <c r="X1908" i="1" s="1"/>
  <c r="X1911" i="1"/>
  <c r="X1912" i="1"/>
  <c r="X1913" i="1"/>
  <c r="X1914" i="1"/>
  <c r="X1915" i="1"/>
  <c r="X1916" i="1"/>
  <c r="X1918" i="1"/>
  <c r="X1919" i="1"/>
  <c r="X1920" i="1"/>
  <c r="X1923" i="1"/>
  <c r="X1922" i="1" s="1"/>
  <c r="X1921" i="1" s="1"/>
  <c r="X1926" i="1"/>
  <c r="X1927" i="1"/>
  <c r="X1934" i="1"/>
  <c r="X1941" i="1"/>
  <c r="X1943" i="1"/>
  <c r="X1944" i="1"/>
  <c r="X1945" i="1"/>
  <c r="X1946" i="1"/>
  <c r="X1947" i="1"/>
  <c r="X1949" i="1"/>
  <c r="X1948" i="1" s="1"/>
  <c r="X1951" i="1"/>
  <c r="X1952" i="1"/>
  <c r="X1953" i="1"/>
  <c r="X1954" i="1"/>
  <c r="X1955" i="1"/>
  <c r="X1956" i="1"/>
  <c r="X1957" i="1"/>
  <c r="X1958" i="1"/>
  <c r="X1960" i="1"/>
  <c r="X1961" i="1"/>
  <c r="X1962" i="1"/>
  <c r="X1965" i="1"/>
  <c r="X1964" i="1" s="1"/>
  <c r="X1963" i="1" s="1"/>
  <c r="X1968" i="1"/>
  <c r="X1969" i="1"/>
  <c r="X1976" i="1"/>
  <c r="X1983" i="1"/>
  <c r="X1985" i="1"/>
  <c r="X1986" i="1"/>
  <c r="X1987" i="1"/>
  <c r="X1988" i="1"/>
  <c r="X1989" i="1"/>
  <c r="X1991" i="1"/>
  <c r="X1990" i="1" s="1"/>
  <c r="X1993" i="1"/>
  <c r="X1994" i="1"/>
  <c r="X1995" i="1"/>
  <c r="X1996" i="1"/>
  <c r="X1997" i="1"/>
  <c r="X1998" i="1"/>
  <c r="X1999" i="1"/>
  <c r="X2001" i="1"/>
  <c r="X2002" i="1"/>
  <c r="X2003" i="1"/>
  <c r="X2006" i="1"/>
  <c r="X2005" i="1" s="1"/>
  <c r="X2004" i="1" s="1"/>
  <c r="X2009" i="1"/>
  <c r="X2010" i="1"/>
  <c r="X2017" i="1"/>
  <c r="X2024" i="1"/>
  <c r="X2026" i="1"/>
  <c r="X2027" i="1"/>
  <c r="X2028" i="1"/>
  <c r="X2029" i="1"/>
  <c r="X2030" i="1"/>
  <c r="X2032" i="1"/>
  <c r="X2031" i="1" s="1"/>
  <c r="X2034" i="1"/>
  <c r="X2035" i="1"/>
  <c r="X2036" i="1"/>
  <c r="X2037" i="1"/>
  <c r="X2038" i="1"/>
  <c r="X2039" i="1"/>
  <c r="X2040" i="1"/>
  <c r="X2042" i="1"/>
  <c r="X2043" i="1"/>
  <c r="X2046" i="1"/>
  <c r="X2045" i="1" s="1"/>
  <c r="X2044" i="1" s="1"/>
  <c r="X2049" i="1"/>
  <c r="X2050" i="1"/>
  <c r="X2057" i="1"/>
  <c r="X2064" i="1"/>
  <c r="X2066" i="1"/>
  <c r="X2067" i="1"/>
  <c r="X2068" i="1"/>
  <c r="X2069" i="1"/>
  <c r="X2070" i="1"/>
  <c r="X2072" i="1"/>
  <c r="X2071" i="1" s="1"/>
  <c r="X2074" i="1"/>
  <c r="X2075" i="1"/>
  <c r="X2076" i="1"/>
  <c r="X2077" i="1"/>
  <c r="X2078" i="1"/>
  <c r="X2079" i="1"/>
  <c r="X2081" i="1"/>
  <c r="X2082" i="1"/>
  <c r="X2083" i="1"/>
  <c r="X2086" i="1"/>
  <c r="X2085" i="1" s="1"/>
  <c r="X2084" i="1" s="1"/>
  <c r="X2089" i="1"/>
  <c r="X2090" i="1"/>
  <c r="X2097" i="1"/>
  <c r="X2104" i="1"/>
  <c r="X2106" i="1"/>
  <c r="X2107" i="1"/>
  <c r="X2108" i="1"/>
  <c r="X2109" i="1"/>
  <c r="X2110" i="1"/>
  <c r="X2112" i="1"/>
  <c r="X2111" i="1" s="1"/>
  <c r="X2114" i="1"/>
  <c r="X2115" i="1"/>
  <c r="X2116" i="1"/>
  <c r="X2117" i="1"/>
  <c r="X2118" i="1"/>
  <c r="X2119" i="1"/>
  <c r="X2120" i="1"/>
  <c r="X2121" i="1"/>
  <c r="X2123" i="1"/>
  <c r="X2124" i="1"/>
  <c r="X2125" i="1"/>
  <c r="X2128" i="1"/>
  <c r="X2127" i="1" s="1"/>
  <c r="X2126" i="1" s="1"/>
  <c r="X2131" i="1"/>
  <c r="X2132" i="1"/>
  <c r="X2139" i="1"/>
  <c r="X2146" i="1"/>
  <c r="X2148" i="1"/>
  <c r="X2149" i="1"/>
  <c r="X2150" i="1"/>
  <c r="X2151" i="1"/>
  <c r="X2152" i="1"/>
  <c r="X2154" i="1"/>
  <c r="X2153" i="1" s="1"/>
  <c r="X2156" i="1"/>
  <c r="X2157" i="1"/>
  <c r="X2158" i="1"/>
  <c r="X2159" i="1"/>
  <c r="X2160" i="1"/>
  <c r="X2161" i="1"/>
  <c r="X2162" i="1"/>
  <c r="X2164" i="1"/>
  <c r="X2165" i="1"/>
  <c r="X2166" i="1"/>
  <c r="X2169" i="1"/>
  <c r="X2168" i="1" s="1"/>
  <c r="X2167" i="1" s="1"/>
  <c r="X2172" i="1"/>
  <c r="X2173" i="1"/>
  <c r="X2180" i="1"/>
  <c r="X2187" i="1"/>
  <c r="X2189" i="1"/>
  <c r="X2190" i="1"/>
  <c r="X2191" i="1"/>
  <c r="X2192" i="1"/>
  <c r="X2193" i="1"/>
  <c r="X2195" i="1"/>
  <c r="X2194" i="1" s="1"/>
  <c r="X2197" i="1"/>
  <c r="X2198" i="1"/>
  <c r="X2199" i="1"/>
  <c r="X2200" i="1"/>
  <c r="X2201" i="1"/>
  <c r="X2202" i="1"/>
  <c r="X2203" i="1"/>
  <c r="X2205" i="1"/>
  <c r="X2206" i="1"/>
  <c r="X2207" i="1"/>
  <c r="X2210" i="1"/>
  <c r="X2209" i="1" s="1"/>
  <c r="X2208" i="1" s="1"/>
  <c r="X2213" i="1"/>
  <c r="X2214" i="1"/>
  <c r="X2221" i="1"/>
  <c r="X2228" i="1"/>
  <c r="X2230" i="1"/>
  <c r="X2231" i="1"/>
  <c r="X2232" i="1"/>
  <c r="X2233" i="1"/>
  <c r="X2234" i="1"/>
  <c r="X2236" i="1"/>
  <c r="X2235" i="1" s="1"/>
  <c r="X2238" i="1"/>
  <c r="X2239" i="1"/>
  <c r="X2240" i="1"/>
  <c r="X2241" i="1"/>
  <c r="X2242" i="1"/>
  <c r="X2243" i="1"/>
  <c r="X2245" i="1"/>
  <c r="X2246" i="1"/>
  <c r="X2247" i="1"/>
  <c r="X2250" i="1"/>
  <c r="X2249" i="1" s="1"/>
  <c r="X2248" i="1" s="1"/>
  <c r="X2253" i="1"/>
  <c r="X2254" i="1"/>
  <c r="X2261" i="1"/>
  <c r="X2268" i="1"/>
  <c r="X2270" i="1"/>
  <c r="X2271" i="1"/>
  <c r="X2272" i="1"/>
  <c r="X2273" i="1"/>
  <c r="X2274" i="1"/>
  <c r="X2276" i="1"/>
  <c r="X2275" i="1" s="1"/>
  <c r="X2278" i="1"/>
  <c r="X2279" i="1"/>
  <c r="X2280" i="1"/>
  <c r="X2281" i="1"/>
  <c r="X2282" i="1"/>
  <c r="X2283" i="1"/>
  <c r="X2284" i="1"/>
  <c r="X2286" i="1"/>
  <c r="X2287" i="1"/>
  <c r="X2288" i="1"/>
  <c r="X2291" i="1"/>
  <c r="X2290" i="1" s="1"/>
  <c r="X2289" i="1" s="1"/>
  <c r="X2294" i="1"/>
  <c r="X2295" i="1"/>
  <c r="X2302" i="1"/>
  <c r="X2309" i="1"/>
  <c r="X2311" i="1"/>
  <c r="X2312" i="1"/>
  <c r="X2313" i="1"/>
  <c r="X2314" i="1"/>
  <c r="X2315" i="1"/>
  <c r="X2317" i="1"/>
  <c r="X2316" i="1" s="1"/>
  <c r="X2319" i="1"/>
  <c r="X2320" i="1"/>
  <c r="X2321" i="1"/>
  <c r="X2322" i="1"/>
  <c r="X2323" i="1"/>
  <c r="X2324" i="1"/>
  <c r="X2325" i="1"/>
  <c r="X2327" i="1"/>
  <c r="X2328" i="1"/>
  <c r="X2329" i="1"/>
  <c r="X2332" i="1"/>
  <c r="X2331" i="1" s="1"/>
  <c r="X2330" i="1" s="1"/>
  <c r="X2335" i="1"/>
  <c r="X2336" i="1"/>
  <c r="X2338" i="1"/>
  <c r="X2343" i="1"/>
  <c r="X2350" i="1"/>
  <c r="X2352" i="1"/>
  <c r="X2353" i="1"/>
  <c r="X2354" i="1"/>
  <c r="X2355" i="1"/>
  <c r="X2356" i="1"/>
  <c r="X2358" i="1"/>
  <c r="X2357" i="1" s="1"/>
  <c r="X2360" i="1"/>
  <c r="X2361" i="1"/>
  <c r="X2362" i="1"/>
  <c r="X2363" i="1"/>
  <c r="X2364" i="1"/>
  <c r="X2365" i="1"/>
  <c r="X2366" i="1"/>
  <c r="X2368" i="1"/>
  <c r="X2369" i="1"/>
  <c r="X2370" i="1"/>
  <c r="X2373" i="1"/>
  <c r="X2374" i="1"/>
  <c r="X2377" i="1"/>
  <c r="X2378" i="1"/>
  <c r="X2385" i="1"/>
  <c r="X2392" i="1"/>
  <c r="X2394" i="1"/>
  <c r="X2395" i="1"/>
  <c r="X2396" i="1"/>
  <c r="X2397" i="1"/>
  <c r="X2398" i="1"/>
  <c r="X2400" i="1"/>
  <c r="X2399" i="1" s="1"/>
  <c r="X2402" i="1"/>
  <c r="X2403" i="1"/>
  <c r="X2404" i="1"/>
  <c r="X2405" i="1"/>
  <c r="X2406" i="1"/>
  <c r="X2407" i="1"/>
  <c r="X2408" i="1"/>
  <c r="X2410" i="1"/>
  <c r="X2411" i="1"/>
  <c r="X2412" i="1"/>
  <c r="X2415" i="1"/>
  <c r="X2416" i="1"/>
  <c r="X2423" i="1"/>
  <c r="X2430" i="1"/>
  <c r="X2432" i="1"/>
  <c r="X2433" i="1"/>
  <c r="X2434" i="1"/>
  <c r="X2435" i="1"/>
  <c r="X2436" i="1"/>
  <c r="X2438" i="1"/>
  <c r="X2437" i="1" s="1"/>
  <c r="X2440" i="1"/>
  <c r="X2441" i="1"/>
  <c r="X2442" i="1"/>
  <c r="X2443" i="1"/>
  <c r="X2444" i="1"/>
  <c r="X2445" i="1"/>
  <c r="X2446" i="1"/>
  <c r="X2448" i="1"/>
  <c r="X2449" i="1"/>
  <c r="X2450" i="1"/>
  <c r="X2453" i="1"/>
  <c r="X2452" i="1" s="1"/>
  <c r="X2451" i="1" s="1"/>
  <c r="X2456" i="1"/>
  <c r="X2457" i="1"/>
  <c r="X2464" i="1"/>
  <c r="X2471" i="1"/>
  <c r="X2473" i="1"/>
  <c r="X2474" i="1"/>
  <c r="X2475" i="1"/>
  <c r="X2476" i="1"/>
  <c r="X2477" i="1"/>
  <c r="X2479" i="1"/>
  <c r="X2478" i="1" s="1"/>
  <c r="X2481" i="1"/>
  <c r="X2482" i="1"/>
  <c r="X2483" i="1"/>
  <c r="X2484" i="1"/>
  <c r="X2485" i="1"/>
  <c r="X2486" i="1"/>
  <c r="X2487" i="1"/>
  <c r="X2488" i="1"/>
  <c r="X2490" i="1"/>
  <c r="X2491" i="1"/>
  <c r="X2492" i="1"/>
  <c r="X2495" i="1"/>
  <c r="X2496" i="1"/>
  <c r="X2503" i="1"/>
  <c r="X2510" i="1"/>
  <c r="X2512" i="1"/>
  <c r="X2513" i="1"/>
  <c r="X2514" i="1"/>
  <c r="X2515" i="1"/>
  <c r="X2516" i="1"/>
  <c r="X2518" i="1"/>
  <c r="X2517" i="1" s="1"/>
  <c r="X2520" i="1"/>
  <c r="X2521" i="1"/>
  <c r="X2522" i="1"/>
  <c r="X2523" i="1"/>
  <c r="X2524" i="1"/>
  <c r="X2525" i="1"/>
  <c r="X2527" i="1"/>
  <c r="X2528" i="1"/>
  <c r="X2529" i="1"/>
  <c r="X2532" i="1"/>
  <c r="X2531" i="1" s="1"/>
  <c r="X2530" i="1" s="1"/>
  <c r="X2535" i="1"/>
  <c r="X2536" i="1"/>
  <c r="X2543" i="1"/>
  <c r="X2550" i="1"/>
  <c r="X2552" i="1"/>
  <c r="X2553" i="1"/>
  <c r="X2554" i="1"/>
  <c r="X2555" i="1"/>
  <c r="X2556" i="1"/>
  <c r="X2558" i="1"/>
  <c r="X2557" i="1" s="1"/>
  <c r="X2560" i="1"/>
  <c r="X2561" i="1"/>
  <c r="X2562" i="1"/>
  <c r="X2563" i="1"/>
  <c r="X2564" i="1"/>
  <c r="X2565" i="1"/>
  <c r="X2566" i="1"/>
  <c r="X2568" i="1"/>
  <c r="X2569" i="1"/>
  <c r="X2570" i="1"/>
  <c r="X2573" i="1"/>
  <c r="X2572" i="1" s="1"/>
  <c r="X2571" i="1" s="1"/>
  <c r="X2576" i="1"/>
  <c r="X2577" i="1"/>
  <c r="X2584" i="1"/>
  <c r="X2591" i="1"/>
  <c r="X2593" i="1"/>
  <c r="X2594" i="1"/>
  <c r="X2595" i="1"/>
  <c r="X2596" i="1"/>
  <c r="X2597" i="1"/>
  <c r="X2599" i="1"/>
  <c r="X2598" i="1" s="1"/>
  <c r="X2601" i="1"/>
  <c r="X2602" i="1"/>
  <c r="X2603" i="1"/>
  <c r="X2604" i="1"/>
  <c r="X2605" i="1"/>
  <c r="X2606" i="1"/>
  <c r="X2607" i="1"/>
  <c r="X2609" i="1"/>
  <c r="X2610" i="1"/>
  <c r="X2611" i="1"/>
  <c r="X2614" i="1"/>
  <c r="X2613" i="1" s="1"/>
  <c r="X2612" i="1" s="1"/>
  <c r="X2617" i="1"/>
  <c r="X2618" i="1"/>
  <c r="X2625" i="1"/>
  <c r="X2632" i="1"/>
  <c r="X2634" i="1"/>
  <c r="X2635" i="1"/>
  <c r="X2636" i="1"/>
  <c r="X2637" i="1"/>
  <c r="X2638" i="1"/>
  <c r="X2640" i="1"/>
  <c r="X2639" i="1" s="1"/>
  <c r="X2642" i="1"/>
  <c r="X2643" i="1"/>
  <c r="X2644" i="1"/>
  <c r="X2645" i="1"/>
  <c r="X2646" i="1"/>
  <c r="X2647" i="1"/>
  <c r="X2648" i="1"/>
  <c r="X2650" i="1"/>
  <c r="X2651" i="1"/>
  <c r="X2652" i="1"/>
  <c r="X2655" i="1"/>
  <c r="X2654" i="1" s="1"/>
  <c r="X2653" i="1" s="1"/>
  <c r="X2658" i="1"/>
  <c r="X2659" i="1"/>
  <c r="X2666" i="1"/>
  <c r="X2673" i="1"/>
  <c r="X2675" i="1"/>
  <c r="X2676" i="1"/>
  <c r="X2677" i="1"/>
  <c r="X2678" i="1"/>
  <c r="X2679" i="1"/>
  <c r="X2681" i="1"/>
  <c r="X2680" i="1" s="1"/>
  <c r="X2683" i="1"/>
  <c r="X2684" i="1"/>
  <c r="X2685" i="1"/>
  <c r="X2686" i="1"/>
  <c r="X2687" i="1"/>
  <c r="X2688" i="1"/>
  <c r="X2689" i="1"/>
  <c r="X2690" i="1"/>
  <c r="X2692" i="1"/>
  <c r="X2693" i="1"/>
  <c r="X2694" i="1"/>
  <c r="X2697" i="1"/>
  <c r="X2696" i="1" s="1"/>
  <c r="X2695" i="1" s="1"/>
  <c r="X2700" i="1"/>
  <c r="X2701" i="1"/>
  <c r="X2708" i="1"/>
  <c r="X2715" i="1"/>
  <c r="X2717" i="1"/>
  <c r="X2718" i="1"/>
  <c r="X2719" i="1"/>
  <c r="X2720" i="1"/>
  <c r="X2721" i="1"/>
  <c r="X2723" i="1"/>
  <c r="X2722" i="1" s="1"/>
  <c r="X2725" i="1"/>
  <c r="X2726" i="1"/>
  <c r="X2727" i="1"/>
  <c r="X2728" i="1"/>
  <c r="X2729" i="1"/>
  <c r="X2730" i="1"/>
  <c r="X2731" i="1"/>
  <c r="X2733" i="1"/>
  <c r="X2734" i="1"/>
  <c r="X2735" i="1"/>
  <c r="X2738" i="1"/>
  <c r="X2737" i="1" s="1"/>
  <c r="X2736" i="1" s="1"/>
  <c r="X2741" i="1"/>
  <c r="X2742" i="1"/>
  <c r="X2749" i="1"/>
  <c r="X2756" i="1"/>
  <c r="X2758" i="1"/>
  <c r="X2759" i="1"/>
  <c r="X2760" i="1"/>
  <c r="X2761" i="1"/>
  <c r="X2762" i="1"/>
  <c r="X2764" i="1"/>
  <c r="X2763" i="1" s="1"/>
  <c r="X2766" i="1"/>
  <c r="X2767" i="1"/>
  <c r="X2768" i="1"/>
  <c r="X2769" i="1"/>
  <c r="X2770" i="1"/>
  <c r="X2771" i="1"/>
  <c r="X2772" i="1"/>
  <c r="X2774" i="1"/>
  <c r="X2775" i="1"/>
  <c r="X2776" i="1"/>
  <c r="X2779" i="1"/>
  <c r="X2778" i="1" s="1"/>
  <c r="X2777" i="1" s="1"/>
  <c r="X2782" i="1"/>
  <c r="X2783" i="1"/>
  <c r="X2790" i="1"/>
  <c r="X2797" i="1"/>
  <c r="X2799" i="1"/>
  <c r="X2800" i="1"/>
  <c r="X2801" i="1"/>
  <c r="X2802" i="1"/>
  <c r="X2803" i="1"/>
  <c r="X2805" i="1"/>
  <c r="X2804" i="1" s="1"/>
  <c r="X2807" i="1"/>
  <c r="X2808" i="1"/>
  <c r="X2809" i="1"/>
  <c r="X2810" i="1"/>
  <c r="X2811" i="1"/>
  <c r="X2812" i="1"/>
  <c r="X2813" i="1"/>
  <c r="X2815" i="1"/>
  <c r="X2816" i="1"/>
  <c r="X2817" i="1"/>
  <c r="X2820" i="1"/>
  <c r="X2819" i="1" s="1"/>
  <c r="X2818" i="1" s="1"/>
  <c r="X2823" i="1"/>
  <c r="X2824" i="1"/>
  <c r="X2831" i="1"/>
  <c r="X2838" i="1"/>
  <c r="X2840" i="1"/>
  <c r="X2841" i="1"/>
  <c r="X2842" i="1"/>
  <c r="X2843" i="1"/>
  <c r="X2844" i="1"/>
  <c r="X2846" i="1"/>
  <c r="X2845" i="1" s="1"/>
  <c r="X2848" i="1"/>
  <c r="X2849" i="1"/>
  <c r="X2850" i="1"/>
  <c r="X2851" i="1"/>
  <c r="X2852" i="1"/>
  <c r="X2853" i="1"/>
  <c r="X2854" i="1"/>
  <c r="X2856" i="1"/>
  <c r="X2857" i="1"/>
  <c r="X2858" i="1"/>
  <c r="X2861" i="1"/>
  <c r="X2860" i="1" s="1"/>
  <c r="X2859" i="1" s="1"/>
  <c r="X2864" i="1"/>
  <c r="X2865" i="1"/>
  <c r="X2872" i="1"/>
  <c r="X2879" i="1"/>
  <c r="X2881" i="1"/>
  <c r="X2882" i="1"/>
  <c r="X2883" i="1"/>
  <c r="X2884" i="1"/>
  <c r="X2885" i="1"/>
  <c r="X2887" i="1"/>
  <c r="X2886" i="1" s="1"/>
  <c r="X2889" i="1"/>
  <c r="X2890" i="1"/>
  <c r="X2891" i="1"/>
  <c r="X2892" i="1"/>
  <c r="X2893" i="1"/>
  <c r="X2894" i="1"/>
  <c r="X2895" i="1"/>
  <c r="X2897" i="1"/>
  <c r="X2898" i="1"/>
  <c r="X2899" i="1"/>
  <c r="X2902" i="1"/>
  <c r="X2901" i="1" s="1"/>
  <c r="X2900" i="1" s="1"/>
  <c r="X2905" i="1"/>
  <c r="X2906" i="1"/>
  <c r="X2913" i="1"/>
  <c r="X2920" i="1"/>
  <c r="X2922" i="1"/>
  <c r="X2923" i="1"/>
  <c r="X2924" i="1"/>
  <c r="X2925" i="1"/>
  <c r="X2926" i="1"/>
  <c r="X2928" i="1"/>
  <c r="X2927" i="1" s="1"/>
  <c r="X2930" i="1"/>
  <c r="X2931" i="1"/>
  <c r="X2932" i="1"/>
  <c r="X2933" i="1"/>
  <c r="X2934" i="1"/>
  <c r="X2935" i="1"/>
  <c r="X2936" i="1"/>
  <c r="X2938" i="1"/>
  <c r="X2939" i="1"/>
  <c r="X2940" i="1"/>
  <c r="X2943" i="1"/>
  <c r="X2942" i="1" s="1"/>
  <c r="X2941" i="1" s="1"/>
  <c r="X2946" i="1"/>
  <c r="X2947" i="1"/>
  <c r="X2954" i="1"/>
  <c r="X2961" i="1"/>
  <c r="X2963" i="1"/>
  <c r="X2964" i="1"/>
  <c r="X2965" i="1"/>
  <c r="X2966" i="1"/>
  <c r="X2967" i="1"/>
  <c r="X2969" i="1"/>
  <c r="X2968" i="1" s="1"/>
  <c r="X2971" i="1"/>
  <c r="X2972" i="1"/>
  <c r="X2973" i="1"/>
  <c r="X2974" i="1"/>
  <c r="X2975" i="1"/>
  <c r="X2976" i="1"/>
  <c r="X2977" i="1"/>
  <c r="X2979" i="1"/>
  <c r="X2980" i="1"/>
  <c r="X2981" i="1"/>
  <c r="X2984" i="1"/>
  <c r="X2983" i="1" s="1"/>
  <c r="X2982" i="1" s="1"/>
  <c r="X2987" i="1"/>
  <c r="X2988" i="1"/>
  <c r="X2995" i="1"/>
  <c r="X3002" i="1"/>
  <c r="X3004" i="1"/>
  <c r="X3005" i="1"/>
  <c r="X3006" i="1"/>
  <c r="X3007" i="1"/>
  <c r="X3008" i="1"/>
  <c r="X3010" i="1"/>
  <c r="X3009" i="1" s="1"/>
  <c r="X3012" i="1"/>
  <c r="X3013" i="1"/>
  <c r="X3014" i="1"/>
  <c r="X3015" i="1"/>
  <c r="X3016" i="1"/>
  <c r="X3017" i="1"/>
  <c r="X3018" i="1"/>
  <c r="X3020" i="1"/>
  <c r="X3021" i="1"/>
  <c r="X3022" i="1"/>
  <c r="X3025" i="1"/>
  <c r="X3024" i="1" s="1"/>
  <c r="X3023" i="1" s="1"/>
  <c r="X3028" i="1"/>
  <c r="X3029" i="1"/>
  <c r="X3036" i="1"/>
  <c r="X3043" i="1"/>
  <c r="X3045" i="1"/>
  <c r="X3046" i="1"/>
  <c r="X3047" i="1"/>
  <c r="X3048" i="1"/>
  <c r="X3049" i="1"/>
  <c r="X3051" i="1"/>
  <c r="X3050" i="1" s="1"/>
  <c r="X3053" i="1"/>
  <c r="X3054" i="1"/>
  <c r="X3055" i="1"/>
  <c r="X3056" i="1"/>
  <c r="X3057" i="1"/>
  <c r="X3058" i="1"/>
  <c r="X3059" i="1"/>
  <c r="X3061" i="1"/>
  <c r="X3062" i="1"/>
  <c r="X3063" i="1"/>
  <c r="X3066" i="1"/>
  <c r="X3065" i="1" s="1"/>
  <c r="X3064" i="1" s="1"/>
  <c r="X3069" i="1"/>
  <c r="X3070" i="1"/>
  <c r="X3077" i="1"/>
  <c r="X3084" i="1"/>
  <c r="X3086" i="1"/>
  <c r="X3087" i="1"/>
  <c r="X3088" i="1"/>
  <c r="X3089" i="1"/>
  <c r="X3090" i="1"/>
  <c r="X3092" i="1"/>
  <c r="X3091" i="1" s="1"/>
  <c r="X3094" i="1"/>
  <c r="X3095" i="1"/>
  <c r="X3096" i="1"/>
  <c r="X3097" i="1"/>
  <c r="X3098" i="1"/>
  <c r="X3099" i="1"/>
  <c r="X3100" i="1"/>
  <c r="X3101" i="1"/>
  <c r="X3103" i="1"/>
  <c r="X3104" i="1"/>
  <c r="X3105" i="1"/>
  <c r="X3108" i="1"/>
  <c r="X3107" i="1" s="1"/>
  <c r="X3106" i="1" s="1"/>
  <c r="X3111" i="1"/>
  <c r="X3112" i="1"/>
  <c r="X3119" i="1"/>
  <c r="X3126" i="1"/>
  <c r="X3128" i="1"/>
  <c r="X3129" i="1"/>
  <c r="X3130" i="1"/>
  <c r="X3131" i="1"/>
  <c r="X3132" i="1"/>
  <c r="X3134" i="1"/>
  <c r="X3133" i="1" s="1"/>
  <c r="X3136" i="1"/>
  <c r="X3137" i="1"/>
  <c r="X3138" i="1"/>
  <c r="X3139" i="1"/>
  <c r="X3140" i="1"/>
  <c r="X3141" i="1"/>
  <c r="X3142" i="1"/>
  <c r="X3144" i="1"/>
  <c r="X3145" i="1"/>
  <c r="X3146" i="1"/>
  <c r="X3149" i="1"/>
  <c r="X3148" i="1" s="1"/>
  <c r="X3147" i="1" s="1"/>
  <c r="X3152" i="1"/>
  <c r="X3153" i="1"/>
  <c r="X3160" i="1"/>
  <c r="X3167" i="1"/>
  <c r="X3169" i="1"/>
  <c r="X3170" i="1"/>
  <c r="X3171" i="1"/>
  <c r="X3172" i="1"/>
  <c r="X3173" i="1"/>
  <c r="X3175" i="1"/>
  <c r="X3174" i="1" s="1"/>
  <c r="X3177" i="1"/>
  <c r="X3178" i="1"/>
  <c r="X3179" i="1"/>
  <c r="X3180" i="1"/>
  <c r="X3181" i="1"/>
  <c r="X3182" i="1"/>
  <c r="X3183" i="1"/>
  <c r="X3185" i="1"/>
  <c r="X3186" i="1"/>
  <c r="X3187" i="1"/>
  <c r="X3190" i="1"/>
  <c r="X3189" i="1" s="1"/>
  <c r="X3188" i="1" s="1"/>
  <c r="X3193" i="1"/>
  <c r="X3194" i="1"/>
  <c r="X3201" i="1"/>
  <c r="X3208" i="1"/>
  <c r="X3210" i="1"/>
  <c r="X3211" i="1"/>
  <c r="X3212" i="1"/>
  <c r="X3213" i="1"/>
  <c r="X3214" i="1"/>
  <c r="X3216" i="1"/>
  <c r="X3215" i="1" s="1"/>
  <c r="X3218" i="1"/>
  <c r="X3219" i="1"/>
  <c r="X3220" i="1"/>
  <c r="X3221" i="1"/>
  <c r="X3222" i="1"/>
  <c r="X3223" i="1"/>
  <c r="X3224" i="1"/>
  <c r="X3225" i="1"/>
  <c r="X3227" i="1"/>
  <c r="X3228" i="1"/>
  <c r="X3229" i="1"/>
  <c r="X3232" i="1"/>
  <c r="X3231" i="1" s="1"/>
  <c r="X3230" i="1" s="1"/>
  <c r="X3235" i="1"/>
  <c r="X3236" i="1"/>
  <c r="X3243" i="1"/>
  <c r="X3250" i="1"/>
  <c r="X3252" i="1"/>
  <c r="X3253" i="1"/>
  <c r="X3254" i="1"/>
  <c r="X3255" i="1"/>
  <c r="X3256" i="1"/>
  <c r="X3258" i="1"/>
  <c r="X3257" i="1" s="1"/>
  <c r="X3260" i="1"/>
  <c r="X3261" i="1"/>
  <c r="X3262" i="1"/>
  <c r="X3263" i="1"/>
  <c r="X3264" i="1"/>
  <c r="X3265" i="1"/>
  <c r="X3266" i="1"/>
  <c r="X3268" i="1"/>
  <c r="X3269" i="1"/>
  <c r="X3270" i="1"/>
  <c r="X3273" i="1"/>
  <c r="X3272" i="1" s="1"/>
  <c r="X3271" i="1" s="1"/>
  <c r="X3276" i="1"/>
  <c r="X3277" i="1"/>
  <c r="X3284" i="1"/>
  <c r="X3291" i="1"/>
  <c r="X3293" i="1"/>
  <c r="X3294" i="1"/>
  <c r="X3295" i="1"/>
  <c r="X3296" i="1"/>
  <c r="X3297" i="1"/>
  <c r="X3299" i="1"/>
  <c r="X3298" i="1" s="1"/>
  <c r="X3301" i="1"/>
  <c r="X3302" i="1"/>
  <c r="X3303" i="1"/>
  <c r="X3304" i="1"/>
  <c r="X3305" i="1"/>
  <c r="X3306" i="1"/>
  <c r="X3307" i="1"/>
  <c r="X3309" i="1"/>
  <c r="X3310" i="1"/>
  <c r="X3311" i="1"/>
  <c r="X3314" i="1"/>
  <c r="X3315" i="1"/>
  <c r="X3322" i="1"/>
  <c r="X3329" i="1"/>
  <c r="X3331" i="1"/>
  <c r="X3332" i="1"/>
  <c r="X3333" i="1"/>
  <c r="X3334" i="1"/>
  <c r="X3335" i="1"/>
  <c r="X3337" i="1"/>
  <c r="X3336" i="1" s="1"/>
  <c r="X3339" i="1"/>
  <c r="X3340" i="1"/>
  <c r="X3341" i="1"/>
  <c r="X3342" i="1"/>
  <c r="X3343" i="1"/>
  <c r="X3344" i="1"/>
  <c r="X3346" i="1"/>
  <c r="X3347" i="1"/>
  <c r="X3348" i="1"/>
  <c r="X3351" i="1"/>
  <c r="X3350" i="1" s="1"/>
  <c r="X3349" i="1" s="1"/>
  <c r="X3354" i="1"/>
  <c r="X3355" i="1"/>
  <c r="X3362" i="1"/>
  <c r="X3369" i="1"/>
  <c r="X3371" i="1"/>
  <c r="X3372" i="1"/>
  <c r="X3373" i="1"/>
  <c r="X3374" i="1"/>
  <c r="X3375" i="1"/>
  <c r="X3377" i="1"/>
  <c r="X3376" i="1" s="1"/>
  <c r="X3379" i="1"/>
  <c r="X3380" i="1"/>
  <c r="X3381" i="1"/>
  <c r="X3382" i="1"/>
  <c r="X3383" i="1"/>
  <c r="X3384" i="1"/>
  <c r="X3385" i="1"/>
  <c r="X3387" i="1"/>
  <c r="X3388" i="1"/>
  <c r="X3389" i="1"/>
  <c r="X3392" i="1"/>
  <c r="X3391" i="1" s="1"/>
  <c r="X3390" i="1" s="1"/>
  <c r="X3395" i="1"/>
  <c r="X3396" i="1"/>
  <c r="X3403" i="1"/>
  <c r="X3410" i="1"/>
  <c r="X3412" i="1"/>
  <c r="X3413" i="1"/>
  <c r="X3414" i="1"/>
  <c r="X3415" i="1"/>
  <c r="X3416" i="1"/>
  <c r="X3418" i="1"/>
  <c r="X3417" i="1" s="1"/>
  <c r="X3420" i="1"/>
  <c r="X3421" i="1"/>
  <c r="X3422" i="1"/>
  <c r="X3423" i="1"/>
  <c r="X3424" i="1"/>
  <c r="X3425" i="1"/>
  <c r="X3426" i="1"/>
  <c r="X3428" i="1"/>
  <c r="X3429" i="1"/>
  <c r="X3430" i="1"/>
  <c r="X3433" i="1"/>
  <c r="X3432" i="1" s="1"/>
  <c r="X3431" i="1" s="1"/>
  <c r="X3436" i="1"/>
  <c r="X3437" i="1"/>
  <c r="X3444" i="1"/>
  <c r="X3451" i="1"/>
  <c r="X3453" i="1"/>
  <c r="X3454" i="1"/>
  <c r="X3455" i="1"/>
  <c r="X3456" i="1"/>
  <c r="X3457" i="1"/>
  <c r="X3459" i="1"/>
  <c r="X3458" i="1" s="1"/>
  <c r="X3461" i="1"/>
  <c r="X3462" i="1"/>
  <c r="X3463" i="1"/>
  <c r="X3464" i="1"/>
  <c r="X3465" i="1"/>
  <c r="X3466" i="1"/>
  <c r="X3468" i="1"/>
  <c r="X3469" i="1"/>
  <c r="X3470" i="1"/>
  <c r="X3473" i="1"/>
  <c r="X3472" i="1" s="1"/>
  <c r="X3471" i="1" s="1"/>
  <c r="X3476" i="1"/>
  <c r="X3477" i="1"/>
  <c r="X3484" i="1"/>
  <c r="X3491" i="1"/>
  <c r="X3493" i="1"/>
  <c r="X3494" i="1"/>
  <c r="X3495" i="1"/>
  <c r="X3496" i="1"/>
  <c r="X3497" i="1"/>
  <c r="X3499" i="1"/>
  <c r="X3498" i="1" s="1"/>
  <c r="X3501" i="1"/>
  <c r="X3502" i="1"/>
  <c r="X3503" i="1"/>
  <c r="X3504" i="1"/>
  <c r="X3505" i="1"/>
  <c r="X3506" i="1"/>
  <c r="X3507" i="1"/>
  <c r="X3509" i="1"/>
  <c r="X3510" i="1"/>
  <c r="X3511" i="1"/>
  <c r="X3514" i="1"/>
  <c r="X3513" i="1" s="1"/>
  <c r="X3512" i="1" s="1"/>
  <c r="X3517" i="1"/>
  <c r="X3518" i="1"/>
  <c r="X3525" i="1"/>
  <c r="X3532" i="1"/>
  <c r="X3534" i="1"/>
  <c r="X3535" i="1"/>
  <c r="X3536" i="1"/>
  <c r="X3537" i="1"/>
  <c r="X3538" i="1"/>
  <c r="X3540" i="1"/>
  <c r="X3539" i="1" s="1"/>
  <c r="X3542" i="1"/>
  <c r="X3543" i="1"/>
  <c r="X3544" i="1"/>
  <c r="X3545" i="1"/>
  <c r="X3546" i="1"/>
  <c r="X3547" i="1"/>
  <c r="X3548" i="1"/>
  <c r="X3550" i="1"/>
  <c r="X3551" i="1"/>
  <c r="X3552" i="1"/>
  <c r="X3555" i="1"/>
  <c r="X3554" i="1" s="1"/>
  <c r="X3553" i="1" s="1"/>
  <c r="X3558" i="1"/>
  <c r="X3559" i="1"/>
  <c r="X3566" i="1"/>
  <c r="X3573" i="1"/>
  <c r="X3575" i="1"/>
  <c r="X3576" i="1"/>
  <c r="X3577" i="1"/>
  <c r="X3578" i="1"/>
  <c r="X3579" i="1"/>
  <c r="X3581" i="1"/>
  <c r="X3580" i="1" s="1"/>
  <c r="X3583" i="1"/>
  <c r="X3584" i="1"/>
  <c r="X3585" i="1"/>
  <c r="X3586" i="1"/>
  <c r="X3587" i="1"/>
  <c r="X3588" i="1"/>
  <c r="X3590" i="1"/>
  <c r="X3591" i="1"/>
  <c r="X3592" i="1"/>
  <c r="X3595" i="1"/>
  <c r="X3594" i="1" s="1"/>
  <c r="X3593" i="1" s="1"/>
  <c r="X3598" i="1"/>
  <c r="X3599" i="1"/>
  <c r="X3606" i="1"/>
  <c r="X3613" i="1"/>
  <c r="X3615" i="1"/>
  <c r="X3616" i="1"/>
  <c r="X3617" i="1"/>
  <c r="X3618" i="1"/>
  <c r="X3619" i="1"/>
  <c r="X3621" i="1"/>
  <c r="X3620" i="1" s="1"/>
  <c r="X3623" i="1"/>
  <c r="X3624" i="1"/>
  <c r="X3625" i="1"/>
  <c r="X3626" i="1"/>
  <c r="X3627" i="1"/>
  <c r="X3628" i="1"/>
  <c r="X3629" i="1"/>
  <c r="X3631" i="1"/>
  <c r="X3632" i="1"/>
  <c r="X3633" i="1"/>
  <c r="X3636" i="1"/>
  <c r="X3635" i="1" s="1"/>
  <c r="X3634" i="1" s="1"/>
  <c r="X3639" i="1"/>
  <c r="X3640" i="1"/>
  <c r="X3647" i="1"/>
  <c r="X3654" i="1"/>
  <c r="X3656" i="1"/>
  <c r="X3657" i="1"/>
  <c r="X3658" i="1"/>
  <c r="X3659" i="1"/>
  <c r="X3660" i="1"/>
  <c r="X3662" i="1"/>
  <c r="X3661" i="1" s="1"/>
  <c r="X3664" i="1"/>
  <c r="X3665" i="1"/>
  <c r="X3666" i="1"/>
  <c r="X3667" i="1"/>
  <c r="X3668" i="1"/>
  <c r="X3669" i="1"/>
  <c r="X3670" i="1"/>
  <c r="X3672" i="1"/>
  <c r="X3673" i="1"/>
  <c r="X3674" i="1"/>
  <c r="X3677" i="1"/>
  <c r="X3676" i="1" s="1"/>
  <c r="X3675" i="1" s="1"/>
  <c r="X3680" i="1"/>
  <c r="X3681" i="1"/>
  <c r="X3688" i="1"/>
  <c r="X3695" i="1"/>
  <c r="X3697" i="1"/>
  <c r="X3698" i="1"/>
  <c r="X3699" i="1"/>
  <c r="X3700" i="1"/>
  <c r="X3701" i="1"/>
  <c r="X3703" i="1"/>
  <c r="X3702" i="1" s="1"/>
  <c r="X3705" i="1"/>
  <c r="X3706" i="1"/>
  <c r="X3707" i="1"/>
  <c r="X3708" i="1"/>
  <c r="X3709" i="1"/>
  <c r="X3710" i="1"/>
  <c r="X3712" i="1"/>
  <c r="X3713" i="1"/>
  <c r="X3714" i="1"/>
  <c r="X3717" i="1"/>
  <c r="X3716" i="1" s="1"/>
  <c r="X3715" i="1" s="1"/>
  <c r="X3720" i="1"/>
  <c r="X3721" i="1"/>
  <c r="X3728" i="1"/>
  <c r="X3735" i="1"/>
  <c r="X3737" i="1"/>
  <c r="X3738" i="1"/>
  <c r="X3739" i="1"/>
  <c r="X3740" i="1"/>
  <c r="X3741" i="1"/>
  <c r="X3743" i="1"/>
  <c r="X3742" i="1" s="1"/>
  <c r="X3745" i="1"/>
  <c r="X3746" i="1"/>
  <c r="X3747" i="1"/>
  <c r="X3748" i="1"/>
  <c r="X3749" i="1"/>
  <c r="X3750" i="1"/>
  <c r="X3751" i="1"/>
  <c r="X3753" i="1"/>
  <c r="X3754" i="1"/>
  <c r="X3755" i="1"/>
  <c r="X3758" i="1"/>
  <c r="X3757" i="1" s="1"/>
  <c r="X3756" i="1" s="1"/>
  <c r="X3761" i="1"/>
  <c r="X3762" i="1"/>
  <c r="X3769" i="1"/>
  <c r="X3776" i="1"/>
  <c r="X3778" i="1"/>
  <c r="X3779" i="1"/>
  <c r="X3780" i="1"/>
  <c r="X3781" i="1"/>
  <c r="X3782" i="1"/>
  <c r="X3784" i="1"/>
  <c r="X3783" i="1" s="1"/>
  <c r="X3786" i="1"/>
  <c r="X3787" i="1"/>
  <c r="X3788" i="1"/>
  <c r="X3789" i="1"/>
  <c r="X3790" i="1"/>
  <c r="X3791" i="1"/>
  <c r="X3792" i="1"/>
  <c r="X3794" i="1"/>
  <c r="X3795" i="1"/>
  <c r="X3796" i="1"/>
  <c r="X3799" i="1"/>
  <c r="X3798" i="1" s="1"/>
  <c r="X3797" i="1" s="1"/>
  <c r="X3802" i="1"/>
  <c r="X3803" i="1"/>
  <c r="X3810" i="1"/>
  <c r="X3817" i="1"/>
  <c r="X3819" i="1"/>
  <c r="X3820" i="1"/>
  <c r="X3821" i="1"/>
  <c r="X3822" i="1"/>
  <c r="X3823" i="1"/>
  <c r="X3825" i="1"/>
  <c r="X3824" i="1" s="1"/>
  <c r="X3827" i="1"/>
  <c r="X3828" i="1"/>
  <c r="X3829" i="1"/>
  <c r="X3830" i="1"/>
  <c r="X3831" i="1"/>
  <c r="X3832" i="1"/>
  <c r="X3834" i="1"/>
  <c r="X3835" i="1"/>
  <c r="X3836" i="1"/>
  <c r="X3839" i="1"/>
  <c r="X3838" i="1" s="1"/>
  <c r="X3837" i="1" s="1"/>
  <c r="X3842" i="1"/>
  <c r="X3843" i="1"/>
  <c r="X3850" i="1"/>
  <c r="X3857" i="1"/>
  <c r="X3859" i="1"/>
  <c r="X3860" i="1"/>
  <c r="X3861" i="1"/>
  <c r="X3862" i="1"/>
  <c r="X3863" i="1"/>
  <c r="X3865" i="1"/>
  <c r="X3864" i="1" s="1"/>
  <c r="X3867" i="1"/>
  <c r="X3868" i="1"/>
  <c r="X3869" i="1"/>
  <c r="X3870" i="1"/>
  <c r="X3871" i="1"/>
  <c r="X3872" i="1"/>
  <c r="X3873" i="1"/>
  <c r="X3875" i="1"/>
  <c r="X3876" i="1"/>
  <c r="X3877" i="1"/>
  <c r="X3880" i="1"/>
  <c r="X3879" i="1" s="1"/>
  <c r="X3878" i="1" s="1"/>
  <c r="X3883" i="1"/>
  <c r="X3884" i="1"/>
  <c r="X3891" i="1"/>
  <c r="X3898" i="1"/>
  <c r="X3900" i="1"/>
  <c r="X3901" i="1"/>
  <c r="X3902" i="1"/>
  <c r="X3903" i="1"/>
  <c r="X3904" i="1"/>
  <c r="X3906" i="1"/>
  <c r="X3905" i="1" s="1"/>
  <c r="X3908" i="1"/>
  <c r="X3909" i="1"/>
  <c r="X3910" i="1"/>
  <c r="X3911" i="1"/>
  <c r="X3912" i="1"/>
  <c r="X3913" i="1"/>
  <c r="X3915" i="1"/>
  <c r="X3916" i="1"/>
  <c r="X3917" i="1"/>
  <c r="X3920" i="1"/>
  <c r="X3919" i="1" s="1"/>
  <c r="X3918" i="1" s="1"/>
  <c r="X3923" i="1"/>
  <c r="X3924" i="1"/>
  <c r="X3931" i="1"/>
  <c r="X3938" i="1"/>
  <c r="X3940" i="1"/>
  <c r="X3941" i="1"/>
  <c r="X3942" i="1"/>
  <c r="X3943" i="1"/>
  <c r="X3944" i="1"/>
  <c r="X3946" i="1"/>
  <c r="X3945" i="1" s="1"/>
  <c r="X3948" i="1"/>
  <c r="X3949" i="1"/>
  <c r="X3950" i="1"/>
  <c r="X3951" i="1"/>
  <c r="X3952" i="1"/>
  <c r="X3953" i="1"/>
  <c r="X3955" i="1"/>
  <c r="X3956" i="1"/>
  <c r="X3957" i="1"/>
  <c r="X3960" i="1"/>
  <c r="X3959" i="1" s="1"/>
  <c r="X3958" i="1" s="1"/>
  <c r="X3963" i="1"/>
  <c r="X3964" i="1"/>
  <c r="X3971" i="1"/>
  <c r="X3978" i="1"/>
  <c r="X3980" i="1"/>
  <c r="X3981" i="1"/>
  <c r="X3982" i="1"/>
  <c r="X3983" i="1"/>
  <c r="X3984" i="1"/>
  <c r="X3986" i="1"/>
  <c r="X3985" i="1" s="1"/>
  <c r="X3988" i="1"/>
  <c r="X3989" i="1"/>
  <c r="X3990" i="1"/>
  <c r="X3991" i="1"/>
  <c r="X3992" i="1"/>
  <c r="X3993" i="1"/>
  <c r="X3995" i="1"/>
  <c r="X3996" i="1"/>
  <c r="X3997" i="1"/>
  <c r="X4000" i="1"/>
  <c r="X3999" i="1" s="1"/>
  <c r="X3998" i="1" s="1"/>
  <c r="X4003" i="1"/>
  <c r="X4004" i="1"/>
  <c r="X4011" i="1"/>
  <c r="X4018" i="1"/>
  <c r="X4020" i="1"/>
  <c r="X4021" i="1"/>
  <c r="X4022" i="1"/>
  <c r="X4023" i="1"/>
  <c r="X4024" i="1"/>
  <c r="X4026" i="1"/>
  <c r="X4025" i="1" s="1"/>
  <c r="X4028" i="1"/>
  <c r="X4029" i="1"/>
  <c r="X4030" i="1"/>
  <c r="X4031" i="1"/>
  <c r="X4032" i="1"/>
  <c r="X4033" i="1"/>
  <c r="X4035" i="1"/>
  <c r="X4036" i="1"/>
  <c r="X4039" i="1"/>
  <c r="X4038" i="1" s="1"/>
  <c r="X4037" i="1" s="1"/>
  <c r="X4042" i="1"/>
  <c r="X4043" i="1"/>
  <c r="X4050" i="1"/>
  <c r="X4057" i="1"/>
  <c r="X4059" i="1"/>
  <c r="X4060" i="1"/>
  <c r="X4061" i="1"/>
  <c r="X4062" i="1"/>
  <c r="X4063" i="1"/>
  <c r="X4065" i="1"/>
  <c r="X4064" i="1" s="1"/>
  <c r="X4067" i="1"/>
  <c r="X4068" i="1"/>
  <c r="X4069" i="1"/>
  <c r="X4070" i="1"/>
  <c r="X4071" i="1"/>
  <c r="X4072" i="1"/>
  <c r="X4073" i="1"/>
  <c r="X4075" i="1"/>
  <c r="X4076" i="1"/>
  <c r="X4077" i="1"/>
  <c r="X4080" i="1"/>
  <c r="X4079" i="1" s="1"/>
  <c r="X4078" i="1" s="1"/>
  <c r="X4083" i="1"/>
  <c r="X4084" i="1"/>
  <c r="X4091" i="1"/>
  <c r="X4098" i="1"/>
  <c r="X4100" i="1"/>
  <c r="X4101" i="1"/>
  <c r="X4102" i="1"/>
  <c r="X4103" i="1"/>
  <c r="X4104" i="1"/>
  <c r="X4106" i="1"/>
  <c r="X4105" i="1" s="1"/>
  <c r="X4108" i="1"/>
  <c r="X4109" i="1"/>
  <c r="X4110" i="1"/>
  <c r="X4111" i="1"/>
  <c r="X4112" i="1"/>
  <c r="X4113" i="1"/>
  <c r="X4115" i="1"/>
  <c r="X4116" i="1"/>
  <c r="X4117" i="1"/>
  <c r="X4120" i="1"/>
  <c r="X4119" i="1" s="1"/>
  <c r="X4118" i="1" s="1"/>
  <c r="X4123" i="1"/>
  <c r="X4124" i="1"/>
  <c r="X4131" i="1"/>
  <c r="X4138" i="1"/>
  <c r="X4140" i="1"/>
  <c r="X4141" i="1"/>
  <c r="X4142" i="1"/>
  <c r="X4143" i="1"/>
  <c r="X4144" i="1"/>
  <c r="X4146" i="1"/>
  <c r="X4145" i="1" s="1"/>
  <c r="X4148" i="1"/>
  <c r="X4149" i="1"/>
  <c r="X4150" i="1"/>
  <c r="X4151" i="1"/>
  <c r="X4152" i="1"/>
  <c r="X4153" i="1"/>
  <c r="X4154" i="1"/>
  <c r="X4156" i="1"/>
  <c r="X4157" i="1"/>
  <c r="X4158" i="1"/>
  <c r="X4161" i="1"/>
  <c r="X4160" i="1" s="1"/>
  <c r="X4159" i="1" s="1"/>
  <c r="X4164" i="1"/>
  <c r="X4165" i="1"/>
  <c r="X4172" i="1"/>
  <c r="X4179" i="1"/>
  <c r="X4181" i="1"/>
  <c r="X4182" i="1"/>
  <c r="X4183" i="1"/>
  <c r="X4184" i="1"/>
  <c r="X4185" i="1"/>
  <c r="X4187" i="1"/>
  <c r="X4186" i="1" s="1"/>
  <c r="X4189" i="1"/>
  <c r="X4190" i="1"/>
  <c r="X4191" i="1"/>
  <c r="X4192" i="1"/>
  <c r="X4193" i="1"/>
  <c r="X4194" i="1"/>
  <c r="X4195" i="1"/>
  <c r="X4197" i="1"/>
  <c r="X4198" i="1"/>
  <c r="X4199" i="1"/>
  <c r="X4202" i="1"/>
  <c r="X4201" i="1" s="1"/>
  <c r="X4200" i="1" s="1"/>
  <c r="X4205" i="1"/>
  <c r="X4206" i="1"/>
  <c r="X4213" i="1"/>
  <c r="X4220" i="1"/>
  <c r="X4222" i="1"/>
  <c r="X4223" i="1"/>
  <c r="X4224" i="1"/>
  <c r="X4225" i="1"/>
  <c r="X4226" i="1"/>
  <c r="X4228" i="1"/>
  <c r="X4227" i="1" s="1"/>
  <c r="X4230" i="1"/>
  <c r="X4231" i="1"/>
  <c r="X4232" i="1"/>
  <c r="X4233" i="1"/>
  <c r="X4234" i="1"/>
  <c r="X4235" i="1"/>
  <c r="X4236" i="1"/>
  <c r="X4238" i="1"/>
  <c r="X4239" i="1"/>
  <c r="X4240" i="1"/>
  <c r="X4243" i="1"/>
  <c r="X4242" i="1" s="1"/>
  <c r="X4241" i="1" s="1"/>
  <c r="X4246" i="1"/>
  <c r="X4247" i="1"/>
  <c r="X4254" i="1"/>
  <c r="X4261" i="1"/>
  <c r="X4263" i="1"/>
  <c r="X4264" i="1"/>
  <c r="X4265" i="1"/>
  <c r="X4266" i="1"/>
  <c r="X4267" i="1"/>
  <c r="X4269" i="1"/>
  <c r="X4268" i="1" s="1"/>
  <c r="X4271" i="1"/>
  <c r="X4272" i="1"/>
  <c r="X4273" i="1"/>
  <c r="X4274" i="1"/>
  <c r="X4275" i="1"/>
  <c r="X4276" i="1"/>
  <c r="X4278" i="1"/>
  <c r="X4279" i="1"/>
  <c r="X4280" i="1"/>
  <c r="X4283" i="1"/>
  <c r="X4282" i="1" s="1"/>
  <c r="X4281" i="1" s="1"/>
  <c r="X4286" i="1"/>
  <c r="X4287" i="1"/>
  <c r="X4294" i="1"/>
  <c r="X4301" i="1"/>
  <c r="X4303" i="1"/>
  <c r="X4304" i="1"/>
  <c r="X4305" i="1"/>
  <c r="X4306" i="1"/>
  <c r="X4307" i="1"/>
  <c r="X4309" i="1"/>
  <c r="X4308" i="1" s="1"/>
  <c r="X4311" i="1"/>
  <c r="X4312" i="1"/>
  <c r="X4313" i="1"/>
  <c r="X4314" i="1"/>
  <c r="X4315" i="1"/>
  <c r="X4316" i="1"/>
  <c r="X4318" i="1"/>
  <c r="X4319" i="1"/>
  <c r="X4320" i="1"/>
  <c r="X4323" i="1"/>
  <c r="X4322" i="1" s="1"/>
  <c r="X4321" i="1" s="1"/>
  <c r="X4326" i="1"/>
  <c r="X4327" i="1"/>
  <c r="X4334" i="1"/>
  <c r="X4341" i="1"/>
  <c r="X4343" i="1"/>
  <c r="X4344" i="1"/>
  <c r="X4345" i="1"/>
  <c r="X4346" i="1"/>
  <c r="X4347" i="1"/>
  <c r="X4349" i="1"/>
  <c r="X4348" i="1" s="1"/>
  <c r="X4351" i="1"/>
  <c r="X4352" i="1"/>
  <c r="X4353" i="1"/>
  <c r="X4354" i="1"/>
  <c r="X4355" i="1"/>
  <c r="X4356" i="1"/>
  <c r="X4357" i="1"/>
  <c r="X4359" i="1"/>
  <c r="X4360" i="1"/>
  <c r="X4361" i="1"/>
  <c r="X4364" i="1"/>
  <c r="X4363" i="1" s="1"/>
  <c r="X4362" i="1" s="1"/>
  <c r="X4367" i="1"/>
  <c r="X4368" i="1"/>
  <c r="X4375" i="1"/>
  <c r="X4382" i="1"/>
  <c r="X4384" i="1"/>
  <c r="X4385" i="1"/>
  <c r="X4386" i="1"/>
  <c r="X4387" i="1"/>
  <c r="X4388" i="1"/>
  <c r="X4390" i="1"/>
  <c r="X4389" i="1" s="1"/>
  <c r="X4392" i="1"/>
  <c r="X4393" i="1"/>
  <c r="X4394" i="1"/>
  <c r="X4395" i="1"/>
  <c r="X4396" i="1"/>
  <c r="X4397" i="1"/>
  <c r="X4398" i="1"/>
  <c r="X4399" i="1"/>
  <c r="X4401" i="1"/>
  <c r="X4402" i="1"/>
  <c r="X4403" i="1"/>
  <c r="X4406" i="1"/>
  <c r="X4405" i="1" s="1"/>
  <c r="X4404" i="1" s="1"/>
  <c r="X4409" i="1"/>
  <c r="X4410" i="1"/>
  <c r="X4417" i="1"/>
  <c r="X4424" i="1"/>
  <c r="X4426" i="1"/>
  <c r="X4427" i="1"/>
  <c r="X4428" i="1"/>
  <c r="X4429" i="1"/>
  <c r="X4430" i="1"/>
  <c r="X4432" i="1"/>
  <c r="X4431" i="1" s="1"/>
  <c r="X4434" i="1"/>
  <c r="X4435" i="1"/>
  <c r="X4436" i="1"/>
  <c r="X4437" i="1"/>
  <c r="X4438" i="1"/>
  <c r="X4439" i="1"/>
  <c r="X4441" i="1"/>
  <c r="X4442" i="1"/>
  <c r="X4443" i="1"/>
  <c r="X4446" i="1"/>
  <c r="X4445" i="1" s="1"/>
  <c r="X4444" i="1" s="1"/>
  <c r="X4449" i="1"/>
  <c r="X4450" i="1"/>
  <c r="X4457" i="1"/>
  <c r="X4464" i="1"/>
  <c r="X4466" i="1"/>
  <c r="X4467" i="1"/>
  <c r="X4468" i="1"/>
  <c r="X4469" i="1"/>
  <c r="X4470" i="1"/>
  <c r="X4472" i="1"/>
  <c r="X4471" i="1" s="1"/>
  <c r="X4474" i="1"/>
  <c r="X4475" i="1"/>
  <c r="X4476" i="1"/>
  <c r="X4477" i="1"/>
  <c r="X4478" i="1"/>
  <c r="X4479" i="1"/>
  <c r="X4480" i="1"/>
  <c r="X4482" i="1"/>
  <c r="X4483" i="1"/>
  <c r="X4484" i="1"/>
  <c r="X4487" i="1"/>
  <c r="X4486" i="1" s="1"/>
  <c r="X4485" i="1" s="1"/>
  <c r="X4490" i="1"/>
  <c r="X4491" i="1"/>
  <c r="X4498" i="1"/>
  <c r="X4505" i="1"/>
  <c r="X4507" i="1"/>
  <c r="X4508" i="1"/>
  <c r="X4509" i="1"/>
  <c r="X4510" i="1"/>
  <c r="X4511" i="1"/>
  <c r="X4513" i="1"/>
  <c r="X4512" i="1" s="1"/>
  <c r="X4515" i="1"/>
  <c r="X4516" i="1"/>
  <c r="X4517" i="1"/>
  <c r="X4518" i="1"/>
  <c r="X4519" i="1"/>
  <c r="X4520" i="1"/>
  <c r="X4521" i="1"/>
  <c r="X4523" i="1"/>
  <c r="X4524" i="1"/>
  <c r="X4525" i="1"/>
  <c r="X4528" i="1"/>
  <c r="X4527" i="1" s="1"/>
  <c r="X4526" i="1" s="1"/>
  <c r="X4531" i="1"/>
  <c r="X4532" i="1"/>
  <c r="X1643" i="1" s="1"/>
  <c r="X4533" i="1"/>
  <c r="X4540" i="1"/>
  <c r="X12" i="1"/>
  <c r="AP286" i="1" l="1"/>
  <c r="AP943" i="1"/>
  <c r="BH943" i="1"/>
  <c r="X943" i="1"/>
  <c r="BH156" i="1"/>
  <c r="X156" i="1"/>
  <c r="AP156" i="1"/>
  <c r="CA4538" i="1"/>
  <c r="CA4539" i="1" s="1"/>
  <c r="BW4542" i="1"/>
  <c r="AP851" i="1"/>
  <c r="AP1090" i="1"/>
  <c r="BH3275" i="1"/>
  <c r="BH3274" i="1" s="1"/>
  <c r="BH3151" i="1"/>
  <c r="BH3150" i="1" s="1"/>
  <c r="BH1805" i="1"/>
  <c r="BH1804" i="1" s="1"/>
  <c r="AP1162" i="1"/>
  <c r="AP1146" i="1"/>
  <c r="AP1030" i="1"/>
  <c r="AP1019" i="1"/>
  <c r="AP962" i="1"/>
  <c r="AP971" i="1"/>
  <c r="BH3353" i="1"/>
  <c r="BH3352" i="1" s="1"/>
  <c r="BH2986" i="1"/>
  <c r="BH2985" i="1" s="1"/>
  <c r="BH2863" i="1"/>
  <c r="BH2862" i="1" s="1"/>
  <c r="BH2575" i="1"/>
  <c r="BH2574" i="1" s="1"/>
  <c r="BH2171" i="1"/>
  <c r="BH2170" i="1" s="1"/>
  <c r="BH4408" i="1"/>
  <c r="BH4407" i="1" s="1"/>
  <c r="BH3760" i="1"/>
  <c r="BH3759" i="1" s="1"/>
  <c r="BH3475" i="1"/>
  <c r="BH3474" i="1" s="1"/>
  <c r="BH3313" i="1"/>
  <c r="BH3312" i="1" s="1"/>
  <c r="BH3192" i="1"/>
  <c r="BH3191" i="1" s="1"/>
  <c r="BH2212" i="1"/>
  <c r="BH2211" i="1" s="1"/>
  <c r="BH844" i="1"/>
  <c r="BH32" i="1"/>
  <c r="BH4082" i="1"/>
  <c r="BH4081" i="1" s="1"/>
  <c r="BH3557" i="1"/>
  <c r="BH3556" i="1" s="1"/>
  <c r="BH3671" i="1"/>
  <c r="BH3663" i="1" s="1"/>
  <c r="BH2372" i="1"/>
  <c r="BH2371" i="1" s="1"/>
  <c r="BH1726" i="1"/>
  <c r="BH1725" i="1" s="1"/>
  <c r="BH1030" i="1"/>
  <c r="BH3719" i="1"/>
  <c r="BH3718" i="1" s="1"/>
  <c r="BH2048" i="1"/>
  <c r="BH2047" i="1" s="1"/>
  <c r="BH1925" i="1"/>
  <c r="BH1924" i="1" s="1"/>
  <c r="BH1885" i="1"/>
  <c r="BH1884" i="1" s="1"/>
  <c r="BH1798" i="1"/>
  <c r="BH1791" i="1" s="1"/>
  <c r="BH1162" i="1"/>
  <c r="BH1146" i="1"/>
  <c r="BH851" i="1"/>
  <c r="BH831" i="1"/>
  <c r="BH4325" i="1"/>
  <c r="BH4324" i="1" s="1"/>
  <c r="BH4041" i="1"/>
  <c r="BH4040" i="1" s="1"/>
  <c r="BH4002" i="1"/>
  <c r="BH4001" i="1" s="1"/>
  <c r="BH3801" i="1"/>
  <c r="BH3800" i="1" s="1"/>
  <c r="BH3516" i="1"/>
  <c r="BH3515" i="1" s="1"/>
  <c r="BH3110" i="1"/>
  <c r="BH3109" i="1" s="1"/>
  <c r="BH2657" i="1"/>
  <c r="BH2656" i="1" s="1"/>
  <c r="BH2534" i="1"/>
  <c r="BH2533" i="1" s="1"/>
  <c r="BH2376" i="1"/>
  <c r="BH2375" i="1" s="1"/>
  <c r="BH2130" i="1"/>
  <c r="BH2129" i="1" s="1"/>
  <c r="BH1845" i="1"/>
  <c r="BH1844" i="1" s="1"/>
  <c r="BH797" i="1"/>
  <c r="BH515" i="1"/>
  <c r="AP1441" i="1"/>
  <c r="AP109" i="1"/>
  <c r="BH4285" i="1"/>
  <c r="BH4284" i="1" s="1"/>
  <c r="BH3922" i="1"/>
  <c r="BH3921" i="1" s="1"/>
  <c r="BH2616" i="1"/>
  <c r="BH2615" i="1" s="1"/>
  <c r="AP826" i="1"/>
  <c r="AP106" i="1"/>
  <c r="BH1064" i="1"/>
  <c r="X4408" i="1"/>
  <c r="X4407" i="1" s="1"/>
  <c r="X4285" i="1"/>
  <c r="X4284" i="1" s="1"/>
  <c r="X4002" i="1"/>
  <c r="X4001" i="1" s="1"/>
  <c r="X3516" i="1"/>
  <c r="X3515" i="1" s="1"/>
  <c r="X2534" i="1"/>
  <c r="X2533" i="1" s="1"/>
  <c r="X2212" i="1"/>
  <c r="X2211" i="1" s="1"/>
  <c r="X1726" i="1"/>
  <c r="X1725" i="1" s="1"/>
  <c r="X32" i="1"/>
  <c r="BH3060" i="1"/>
  <c r="BH3052" i="1" s="1"/>
  <c r="X4237" i="1"/>
  <c r="X4229" i="1" s="1"/>
  <c r="X4114" i="1"/>
  <c r="X4107" i="1" s="1"/>
  <c r="X3841" i="1"/>
  <c r="X3840" i="1" s="1"/>
  <c r="X3345" i="1"/>
  <c r="X3338" i="1" s="1"/>
  <c r="X3267" i="1"/>
  <c r="X3259" i="1" s="1"/>
  <c r="X3234" i="1"/>
  <c r="X3233" i="1" s="1"/>
  <c r="X3068" i="1"/>
  <c r="X3067" i="1" s="1"/>
  <c r="X2978" i="1"/>
  <c r="X2970" i="1" s="1"/>
  <c r="X2945" i="1"/>
  <c r="X2944" i="1" s="1"/>
  <c r="X2855" i="1"/>
  <c r="X2847" i="1" s="1"/>
  <c r="X2822" i="1"/>
  <c r="X2821" i="1" s="1"/>
  <c r="X2732" i="1"/>
  <c r="X2724" i="1" s="1"/>
  <c r="X2699" i="1"/>
  <c r="X2698" i="1" s="1"/>
  <c r="X2455" i="1"/>
  <c r="X2454" i="1" s="1"/>
  <c r="X2367" i="1"/>
  <c r="X2359" i="1" s="1"/>
  <c r="X2334" i="1"/>
  <c r="X2333" i="1" s="1"/>
  <c r="X2244" i="1"/>
  <c r="X2237" i="1" s="1"/>
  <c r="X2088" i="1"/>
  <c r="X2087" i="1" s="1"/>
  <c r="X2041" i="1"/>
  <c r="X2033" i="1" s="1"/>
  <c r="X2008" i="1"/>
  <c r="X2007" i="1" s="1"/>
  <c r="X1885" i="1"/>
  <c r="X1884" i="1" s="1"/>
  <c r="X1805" i="1"/>
  <c r="X1804" i="1" s="1"/>
  <c r="X1758" i="1"/>
  <c r="X1751" i="1" s="1"/>
  <c r="X1678" i="1"/>
  <c r="X1671" i="1" s="1"/>
  <c r="X1441" i="1"/>
  <c r="X1162" i="1"/>
  <c r="X1146" i="1"/>
  <c r="X962" i="1"/>
  <c r="X826" i="1"/>
  <c r="X778" i="1"/>
  <c r="X109" i="1"/>
  <c r="AP4204" i="1"/>
  <c r="AP4203" i="1" s="1"/>
  <c r="AP4034" i="1"/>
  <c r="AP4027" i="1" s="1"/>
  <c r="AP3841" i="1"/>
  <c r="AP3840" i="1" s="1"/>
  <c r="AP3638" i="1"/>
  <c r="AP3637" i="1" s="1"/>
  <c r="AP3435" i="1"/>
  <c r="AP3434" i="1" s="1"/>
  <c r="AP3234" i="1"/>
  <c r="AP3233" i="1" s="1"/>
  <c r="AP3068" i="1"/>
  <c r="AP3067" i="1" s="1"/>
  <c r="AP2945" i="1"/>
  <c r="AP2944" i="1" s="1"/>
  <c r="AP2822" i="1"/>
  <c r="AP2821" i="1" s="1"/>
  <c r="AP2699" i="1"/>
  <c r="AP2698" i="1" s="1"/>
  <c r="AP2455" i="1"/>
  <c r="AP2454" i="1" s="1"/>
  <c r="AP2334" i="1"/>
  <c r="AP2333" i="1" s="1"/>
  <c r="AP2088" i="1"/>
  <c r="AP2087" i="1" s="1"/>
  <c r="AP2041" i="1"/>
  <c r="AP2033" i="1" s="1"/>
  <c r="AP2008" i="1"/>
  <c r="AP2007" i="1" s="1"/>
  <c r="AP1885" i="1"/>
  <c r="AP1884" i="1" s="1"/>
  <c r="AP1805" i="1"/>
  <c r="AP1804" i="1" s="1"/>
  <c r="AP190" i="1"/>
  <c r="AP773" i="1"/>
  <c r="BH1638" i="1"/>
  <c r="BH2691" i="1"/>
  <c r="BH2682" i="1" s="1"/>
  <c r="BH1967" i="1"/>
  <c r="BH1966" i="1" s="1"/>
  <c r="BH753" i="1"/>
  <c r="BH4506" i="1"/>
  <c r="BH4504" i="1" s="1"/>
  <c r="BH4383" i="1"/>
  <c r="BH4381" i="1" s="1"/>
  <c r="BH4180" i="1"/>
  <c r="BH4178" i="1" s="1"/>
  <c r="BH3752" i="1"/>
  <c r="BH3744" i="1" s="1"/>
  <c r="BH3614" i="1"/>
  <c r="BH3612" i="1" s="1"/>
  <c r="BH3549" i="1"/>
  <c r="BH3541" i="1" s="1"/>
  <c r="BH3411" i="1"/>
  <c r="BH3409" i="1" s="1"/>
  <c r="BH3102" i="1"/>
  <c r="BH3093" i="1" s="1"/>
  <c r="BH3044" i="1"/>
  <c r="BH3042" i="1" s="1"/>
  <c r="BH2921" i="1"/>
  <c r="BH2919" i="1" s="1"/>
  <c r="BH2798" i="1"/>
  <c r="BH2796" i="1" s="1"/>
  <c r="BH2716" i="1"/>
  <c r="BH2714" i="1" s="1"/>
  <c r="BH2567" i="1"/>
  <c r="BH2559" i="1" s="1"/>
  <c r="BH2489" i="1"/>
  <c r="BH2480" i="1" s="1"/>
  <c r="BH2431" i="1"/>
  <c r="BH2429" i="1" s="1"/>
  <c r="BH2310" i="1"/>
  <c r="BH2308" i="1" s="1"/>
  <c r="BH2122" i="1"/>
  <c r="BH2113" i="1" s="1"/>
  <c r="BH1984" i="1"/>
  <c r="BH1982" i="1" s="1"/>
  <c r="BH1498" i="1"/>
  <c r="BH1075" i="1"/>
  <c r="BH1026" i="1"/>
  <c r="BH998" i="1"/>
  <c r="BH926" i="1"/>
  <c r="BH768" i="1"/>
  <c r="BH707" i="1"/>
  <c r="BH570" i="1"/>
  <c r="BH466" i="1"/>
  <c r="BH100" i="1"/>
  <c r="BH22" i="1"/>
  <c r="BH2188" i="1"/>
  <c r="BH2186" i="1" s="1"/>
  <c r="BH1942" i="1"/>
  <c r="BH1940" i="1" s="1"/>
  <c r="BH1718" i="1"/>
  <c r="BH1711" i="1" s="1"/>
  <c r="BH1167" i="1"/>
  <c r="BH916" i="1"/>
  <c r="BH822" i="1"/>
  <c r="BH785" i="1"/>
  <c r="BH458" i="1"/>
  <c r="BH286" i="1"/>
  <c r="BH229" i="1"/>
  <c r="BH231" i="1" s="1"/>
  <c r="BH1631" i="1"/>
  <c r="BH3427" i="1"/>
  <c r="BH3419" i="1" s="1"/>
  <c r="BH2937" i="1"/>
  <c r="BH2929" i="1" s="1"/>
  <c r="BH2414" i="1"/>
  <c r="BH2413" i="1" s="1"/>
  <c r="BH2000" i="1"/>
  <c r="BH1992" i="1" s="1"/>
  <c r="BH1877" i="1"/>
  <c r="BH1869" i="1" s="1"/>
  <c r="BH1325" i="1"/>
  <c r="BH1101" i="1"/>
  <c r="BH913" i="1"/>
  <c r="BH63" i="1"/>
  <c r="BH531" i="1"/>
  <c r="BH530" i="1" s="1"/>
  <c r="BH4221" i="1"/>
  <c r="BH4219" i="1" s="1"/>
  <c r="BH1822" i="1"/>
  <c r="BH1820" i="1" s="1"/>
  <c r="BH1366" i="1"/>
  <c r="BH1319" i="1"/>
  <c r="BH969" i="1"/>
  <c r="BH504" i="1"/>
  <c r="BH194" i="1"/>
  <c r="BH106" i="1"/>
  <c r="BH142" i="1"/>
  <c r="BH559" i="1"/>
  <c r="BH1404" i="1"/>
  <c r="BH374" i="1"/>
  <c r="BH892" i="1"/>
  <c r="BH1427" i="1"/>
  <c r="BH782" i="1"/>
  <c r="BH389" i="1"/>
  <c r="BH388" i="1" s="1"/>
  <c r="BH1632" i="1"/>
  <c r="BH1634" i="1"/>
  <c r="BH1628" i="1"/>
  <c r="BH1622" i="1"/>
  <c r="BH1588" i="1"/>
  <c r="BH1605" i="1"/>
  <c r="BH1552" i="1"/>
  <c r="BH1522" i="1"/>
  <c r="BH1515" i="1"/>
  <c r="BH1513" i="1" s="1"/>
  <c r="BH1496" i="1"/>
  <c r="BH1441" i="1"/>
  <c r="BH1382" i="1"/>
  <c r="BH1381" i="1" s="1"/>
  <c r="BH1349" i="1"/>
  <c r="BH1347" i="1" s="1"/>
  <c r="BH1271" i="1"/>
  <c r="BH984" i="1"/>
  <c r="BH982" i="1" s="1"/>
  <c r="BH886" i="1"/>
  <c r="BH884" i="1" s="1"/>
  <c r="BH811" i="1"/>
  <c r="BH809" i="1" s="1"/>
  <c r="BH578" i="1"/>
  <c r="BH577" i="1" s="1"/>
  <c r="BH494" i="1"/>
  <c r="BH492" i="1" s="1"/>
  <c r="BH428" i="1"/>
  <c r="BH427" i="1" s="1"/>
  <c r="BH409" i="1"/>
  <c r="BH407" i="1" s="1"/>
  <c r="BH294" i="1"/>
  <c r="BH293" i="1" s="1"/>
  <c r="BH91" i="1"/>
  <c r="BH89" i="1" s="1"/>
  <c r="BH778" i="1"/>
  <c r="AP785" i="1"/>
  <c r="BH4425" i="1"/>
  <c r="BH4423" i="1" s="1"/>
  <c r="BH4302" i="1"/>
  <c r="BH4300" i="1" s="1"/>
  <c r="BH4099" i="1"/>
  <c r="BH4097" i="1" s="1"/>
  <c r="BH4019" i="1"/>
  <c r="BH4017" i="1" s="1"/>
  <c r="BH3736" i="1"/>
  <c r="BH3734" i="1" s="1"/>
  <c r="BH3234" i="1"/>
  <c r="BH3233" i="1" s="1"/>
  <c r="BH3209" i="1"/>
  <c r="BH3207" i="1" s="1"/>
  <c r="BH2455" i="1"/>
  <c r="BH2454" i="1" s="1"/>
  <c r="BH2334" i="1"/>
  <c r="BH2333" i="1" s="1"/>
  <c r="BH1758" i="1"/>
  <c r="BH1751" i="1" s="1"/>
  <c r="BH1743" i="1"/>
  <c r="BH1741" i="1" s="1"/>
  <c r="BH1678" i="1"/>
  <c r="BH1671" i="1" s="1"/>
  <c r="BH1627" i="1"/>
  <c r="BH1619" i="1"/>
  <c r="BH1431" i="1"/>
  <c r="BH1255" i="1"/>
  <c r="BH1153" i="1"/>
  <c r="BH1094" i="1"/>
  <c r="BH1093" i="1" s="1"/>
  <c r="BH962" i="1"/>
  <c r="BH948" i="1"/>
  <c r="BH971" i="1"/>
  <c r="BH826" i="1"/>
  <c r="BH761" i="1"/>
  <c r="BH379" i="1"/>
  <c r="BH146" i="1"/>
  <c r="BH109" i="1"/>
  <c r="BH185" i="1"/>
  <c r="BH183" i="1" s="1"/>
  <c r="BH282" i="1"/>
  <c r="BH597" i="1"/>
  <c r="BH595" i="1" s="1"/>
  <c r="BH798" i="1"/>
  <c r="BH1287" i="1"/>
  <c r="BH3858" i="1"/>
  <c r="BH3856" i="1" s="1"/>
  <c r="BH3793" i="1"/>
  <c r="BH3785" i="1" s="1"/>
  <c r="BH3655" i="1"/>
  <c r="BH3653" i="1" s="1"/>
  <c r="BH3467" i="1"/>
  <c r="BH3460" i="1" s="1"/>
  <c r="BH3452" i="1"/>
  <c r="BH3450" i="1" s="1"/>
  <c r="BH3251" i="1"/>
  <c r="BH3249" i="1" s="1"/>
  <c r="BH3143" i="1"/>
  <c r="BH3135" i="1" s="1"/>
  <c r="BH3085" i="1"/>
  <c r="BH3083" i="1" s="1"/>
  <c r="BH2962" i="1"/>
  <c r="BH2960" i="1" s="1"/>
  <c r="BH2839" i="1"/>
  <c r="BH2837" i="1" s="1"/>
  <c r="BH2608" i="1"/>
  <c r="BH2600" i="1" s="1"/>
  <c r="BH2592" i="1"/>
  <c r="BH2590" i="1" s="1"/>
  <c r="BH2472" i="1"/>
  <c r="BH2470" i="1" s="1"/>
  <c r="BH2409" i="1"/>
  <c r="BH2401" i="1" s="1"/>
  <c r="BH2351" i="1"/>
  <c r="BH2349" i="1" s="1"/>
  <c r="BH2163" i="1"/>
  <c r="BH2155" i="1" s="1"/>
  <c r="BH2105" i="1"/>
  <c r="BH2103" i="1" s="1"/>
  <c r="BH2025" i="1"/>
  <c r="BH2023" i="1" s="1"/>
  <c r="BH1917" i="1"/>
  <c r="BH1910" i="1" s="1"/>
  <c r="BH1902" i="1"/>
  <c r="BH1900" i="1" s="1"/>
  <c r="BH1837" i="1"/>
  <c r="BH1830" i="1" s="1"/>
  <c r="BH1629" i="1"/>
  <c r="BH1644" i="1"/>
  <c r="BH1633" i="1"/>
  <c r="BH1625" i="1"/>
  <c r="BH1566" i="1"/>
  <c r="BH1490" i="1"/>
  <c r="BH1489" i="1" s="1"/>
  <c r="BH1499" i="1"/>
  <c r="BH1421" i="1"/>
  <c r="BH1419" i="1" s="1"/>
  <c r="BH1355" i="1"/>
  <c r="BH1402" i="1"/>
  <c r="BH1302" i="1"/>
  <c r="BH1300" i="1" s="1"/>
  <c r="BH1288" i="1"/>
  <c r="BH1213" i="1"/>
  <c r="BH1135" i="1"/>
  <c r="BH1133" i="1" s="1"/>
  <c r="BH1105" i="1"/>
  <c r="BH954" i="1"/>
  <c r="BH796" i="1"/>
  <c r="BH715" i="1"/>
  <c r="BH714" i="1" s="1"/>
  <c r="BH690" i="1"/>
  <c r="BH688" i="1" s="1"/>
  <c r="BH661" i="1"/>
  <c r="BH386" i="1"/>
  <c r="BH385" i="1" s="1"/>
  <c r="BH369" i="1"/>
  <c r="BH367" i="1" s="1"/>
  <c r="BH332" i="1"/>
  <c r="BH252" i="1"/>
  <c r="BH68" i="1"/>
  <c r="BH67" i="1" s="1"/>
  <c r="BH96" i="1"/>
  <c r="BH414" i="1"/>
  <c r="BH4481" i="1"/>
  <c r="BH4473" i="1" s="1"/>
  <c r="BH4245" i="1"/>
  <c r="BH4244" i="1" s="1"/>
  <c r="BH3127" i="1"/>
  <c r="BH3125" i="1" s="1"/>
  <c r="BH2740" i="1"/>
  <c r="BH2739" i="1" s="1"/>
  <c r="BH1959" i="1"/>
  <c r="BH1950" i="1" s="1"/>
  <c r="BH1766" i="1"/>
  <c r="BH1765" i="1" s="1"/>
  <c r="BH1642" i="1"/>
  <c r="BH1620" i="1"/>
  <c r="BH1456" i="1"/>
  <c r="BH1260" i="1"/>
  <c r="BH1090" i="1"/>
  <c r="BH1019" i="1"/>
  <c r="BH773" i="1"/>
  <c r="BH343" i="1"/>
  <c r="BH315" i="1"/>
  <c r="BH313" i="1" s="1"/>
  <c r="BH448" i="1"/>
  <c r="BH446" i="1" s="1"/>
  <c r="BH4277" i="1"/>
  <c r="BH4270" i="1" s="1"/>
  <c r="BH3184" i="1"/>
  <c r="BH3176" i="1" s="1"/>
  <c r="BH1783" i="1"/>
  <c r="BH1781" i="1" s="1"/>
  <c r="BH1703" i="1"/>
  <c r="BH1701" i="1" s="1"/>
  <c r="BH1630" i="1"/>
  <c r="BH1623" i="1"/>
  <c r="BH1377" i="1"/>
  <c r="BH1249" i="1"/>
  <c r="BH1289" i="1"/>
  <c r="BH898" i="1"/>
  <c r="BH615" i="1"/>
  <c r="BH539" i="1"/>
  <c r="BH420" i="1"/>
  <c r="BH221" i="1"/>
  <c r="BH644" i="1"/>
  <c r="BH642" i="1" s="1"/>
  <c r="BH742" i="1"/>
  <c r="BH1222" i="1"/>
  <c r="BH1391" i="1"/>
  <c r="BH1390" i="1" s="1"/>
  <c r="BH1669" i="1"/>
  <c r="BH3492" i="1"/>
  <c r="BH3490" i="1" s="1"/>
  <c r="BH1862" i="1"/>
  <c r="BH1860" i="1" s="1"/>
  <c r="BH1621" i="1"/>
  <c r="BH1606" i="1"/>
  <c r="BH1574" i="1"/>
  <c r="BH1531" i="1"/>
  <c r="BH1497" i="1"/>
  <c r="BH1240" i="1"/>
  <c r="BH1233" i="1"/>
  <c r="BH1226" i="1"/>
  <c r="BH1007" i="1"/>
  <c r="BH904" i="1"/>
  <c r="BH836" i="1"/>
  <c r="BH1617" i="1"/>
  <c r="BH4530" i="1"/>
  <c r="BH4529" i="1" s="1"/>
  <c r="BH4440" i="1"/>
  <c r="BH4433" i="1" s="1"/>
  <c r="BH4317" i="1"/>
  <c r="BH4310" i="1" s="1"/>
  <c r="BH4237" i="1"/>
  <c r="BH4229" i="1" s="1"/>
  <c r="BH4204" i="1"/>
  <c r="BH4203" i="1" s="1"/>
  <c r="BH4114" i="1"/>
  <c r="BH4107" i="1" s="1"/>
  <c r="BH4034" i="1"/>
  <c r="BH4027" i="1" s="1"/>
  <c r="BH3954" i="1"/>
  <c r="BH3947" i="1" s="1"/>
  <c r="BH3939" i="1"/>
  <c r="BH3937" i="1" s="1"/>
  <c r="BH3874" i="1"/>
  <c r="BH3866" i="1" s="1"/>
  <c r="BH3841" i="1"/>
  <c r="BH3840" i="1" s="1"/>
  <c r="BH3638" i="1"/>
  <c r="BH3637" i="1" s="1"/>
  <c r="BH3533" i="1"/>
  <c r="BH3531" i="1" s="1"/>
  <c r="BH3435" i="1"/>
  <c r="BH3434" i="1" s="1"/>
  <c r="BH3345" i="1"/>
  <c r="BH3338" i="1" s="1"/>
  <c r="BH3330" i="1"/>
  <c r="BH3328" i="1" s="1"/>
  <c r="BH3267" i="1"/>
  <c r="BH3259" i="1" s="1"/>
  <c r="BH3068" i="1"/>
  <c r="BH3067" i="1" s="1"/>
  <c r="BH2978" i="1"/>
  <c r="BH2970" i="1" s="1"/>
  <c r="BH2945" i="1"/>
  <c r="BH2944" i="1" s="1"/>
  <c r="BH2855" i="1"/>
  <c r="BH2847" i="1" s="1"/>
  <c r="BH2822" i="1"/>
  <c r="BH2821" i="1" s="1"/>
  <c r="BH2732" i="1"/>
  <c r="BH2724" i="1" s="1"/>
  <c r="BH2699" i="1"/>
  <c r="BH2698" i="1" s="1"/>
  <c r="BH2674" i="1"/>
  <c r="BH2672" i="1" s="1"/>
  <c r="BH2551" i="1"/>
  <c r="BH2549" i="1" s="1"/>
  <c r="BH2367" i="1"/>
  <c r="BH2359" i="1" s="1"/>
  <c r="BH2244" i="1"/>
  <c r="BH2237" i="1" s="1"/>
  <c r="BH2229" i="1"/>
  <c r="BH2227" i="1" s="1"/>
  <c r="BH2088" i="1"/>
  <c r="BH2087" i="1" s="1"/>
  <c r="BH2041" i="1"/>
  <c r="BH2033" i="1" s="1"/>
  <c r="BH2008" i="1"/>
  <c r="BH2007" i="1" s="1"/>
  <c r="BH190" i="1"/>
  <c r="BH321" i="1"/>
  <c r="BH453" i="1"/>
  <c r="BH471" i="1"/>
  <c r="BH470" i="1" s="1"/>
  <c r="BH528" i="1"/>
  <c r="BH552" i="1"/>
  <c r="BH550" i="1" s="1"/>
  <c r="BH604" i="1"/>
  <c r="BH625" i="1"/>
  <c r="BH624" i="1" s="1"/>
  <c r="BH667" i="1"/>
  <c r="BH666" i="1" s="1"/>
  <c r="BH736" i="1"/>
  <c r="BH734" i="1" s="1"/>
  <c r="BH990" i="1"/>
  <c r="BH1141" i="1"/>
  <c r="BH1286" i="1"/>
  <c r="BH1308" i="1"/>
  <c r="BH1387" i="1"/>
  <c r="BH1386" i="1" s="1"/>
  <c r="BH1444" i="1"/>
  <c r="BH1639" i="1"/>
  <c r="BH1663" i="1"/>
  <c r="BH1661" i="1" s="1"/>
  <c r="BH1686" i="1"/>
  <c r="BH1685" i="1" s="1"/>
  <c r="BH4448" i="1"/>
  <c r="BH4447" i="1" s="1"/>
  <c r="BH4358" i="1"/>
  <c r="BH4350" i="1" s="1"/>
  <c r="BH4155" i="1"/>
  <c r="BH4147" i="1" s="1"/>
  <c r="BH4122" i="1"/>
  <c r="BH4121" i="1" s="1"/>
  <c r="BH3962" i="1"/>
  <c r="BH3961" i="1" s="1"/>
  <c r="BH3882" i="1"/>
  <c r="BH3881" i="1" s="1"/>
  <c r="BH3777" i="1"/>
  <c r="BH3775" i="1" s="1"/>
  <c r="BH3679" i="1"/>
  <c r="BH3678" i="1" s="1"/>
  <c r="BH3589" i="1"/>
  <c r="BH3582" i="1" s="1"/>
  <c r="BH3574" i="1"/>
  <c r="BH3572" i="1" s="1"/>
  <c r="BH3386" i="1"/>
  <c r="BH3378" i="1" s="1"/>
  <c r="BH3308" i="1"/>
  <c r="BH3300" i="1" s="1"/>
  <c r="BH3019" i="1"/>
  <c r="BH3011" i="1" s="1"/>
  <c r="BH2896" i="1"/>
  <c r="BH2888" i="1" s="1"/>
  <c r="BH2773" i="1"/>
  <c r="BH2765" i="1" s="1"/>
  <c r="BH2494" i="1"/>
  <c r="BH2493" i="1" s="1"/>
  <c r="BH2393" i="1"/>
  <c r="BH2391" i="1" s="1"/>
  <c r="BH2285" i="1"/>
  <c r="BH2277" i="1" s="1"/>
  <c r="BH2252" i="1"/>
  <c r="BH2251" i="1" s="1"/>
  <c r="BH2147" i="1"/>
  <c r="BH2145" i="1" s="1"/>
  <c r="BH13" i="1"/>
  <c r="BH11" i="1" s="1"/>
  <c r="BH37" i="1"/>
  <c r="BH36" i="1" s="1"/>
  <c r="BH114" i="1"/>
  <c r="BH113" i="1" s="1"/>
  <c r="BH199" i="1"/>
  <c r="BH198" i="1" s="1"/>
  <c r="BH257" i="1"/>
  <c r="BH256" i="1" s="1"/>
  <c r="BH291" i="1"/>
  <c r="BH290" i="1" s="1"/>
  <c r="BH651" i="1"/>
  <c r="BH670" i="1"/>
  <c r="BH669" i="1" s="1"/>
  <c r="BH712" i="1"/>
  <c r="BH711" i="1" s="1"/>
  <c r="BH970" i="1"/>
  <c r="BH1394" i="1"/>
  <c r="BH1393" i="1" s="1"/>
  <c r="BH4465" i="1"/>
  <c r="BH4463" i="1" s="1"/>
  <c r="BH4400" i="1"/>
  <c r="BH4391" i="1" s="1"/>
  <c r="BH4342" i="1"/>
  <c r="BH4340" i="1" s="1"/>
  <c r="BH4262" i="1"/>
  <c r="BH4260" i="1" s="1"/>
  <c r="BH4139" i="1"/>
  <c r="BH4137" i="1" s="1"/>
  <c r="BH4074" i="1"/>
  <c r="BH4066" i="1" s="1"/>
  <c r="BH3994" i="1"/>
  <c r="BH3987" i="1" s="1"/>
  <c r="BH3979" i="1"/>
  <c r="BH3977" i="1" s="1"/>
  <c r="BH3914" i="1"/>
  <c r="BH3907" i="1" s="1"/>
  <c r="BH3899" i="1"/>
  <c r="BH3897" i="1" s="1"/>
  <c r="BH3711" i="1"/>
  <c r="BH3704" i="1" s="1"/>
  <c r="BH3696" i="1"/>
  <c r="BH3694" i="1" s="1"/>
  <c r="BH3508" i="1"/>
  <c r="BH3500" i="1" s="1"/>
  <c r="BH3370" i="1"/>
  <c r="BH3368" i="1" s="1"/>
  <c r="BH3292" i="1"/>
  <c r="BH3290" i="1" s="1"/>
  <c r="BH3003" i="1"/>
  <c r="BH3001" i="1" s="1"/>
  <c r="BH2880" i="1"/>
  <c r="BH2878" i="1" s="1"/>
  <c r="BH2757" i="1"/>
  <c r="BH2755" i="1" s="1"/>
  <c r="BH2649" i="1"/>
  <c r="BH2641" i="1" s="1"/>
  <c r="BH2526" i="1"/>
  <c r="BH2519" i="1" s="1"/>
  <c r="BH2511" i="1"/>
  <c r="BH2509" i="1" s="1"/>
  <c r="BH2269" i="1"/>
  <c r="BH2267" i="1" s="1"/>
  <c r="BH2204" i="1"/>
  <c r="BH2196" i="1" s="1"/>
  <c r="BH18" i="1"/>
  <c r="BH54" i="1"/>
  <c r="BH52" i="1" s="1"/>
  <c r="BH202" i="1"/>
  <c r="BH201" i="1" s="1"/>
  <c r="BH244" i="1"/>
  <c r="BH242" i="1" s="1"/>
  <c r="BH425" i="1"/>
  <c r="BH424" i="1" s="1"/>
  <c r="BH500" i="1"/>
  <c r="BH538" i="1"/>
  <c r="BH1197" i="1"/>
  <c r="BH1195" i="1" s="1"/>
  <c r="BH1554" i="1"/>
  <c r="BH4522" i="1"/>
  <c r="BH4514" i="1" s="1"/>
  <c r="BH4489" i="1"/>
  <c r="BH4488" i="1" s="1"/>
  <c r="BH4366" i="1"/>
  <c r="BH4365" i="1" s="1"/>
  <c r="BH4196" i="1"/>
  <c r="BH4188" i="1" s="1"/>
  <c r="BH4163" i="1"/>
  <c r="BH4162" i="1" s="1"/>
  <c r="BH4058" i="1"/>
  <c r="BH4056" i="1" s="1"/>
  <c r="BH3833" i="1"/>
  <c r="BH3826" i="1" s="1"/>
  <c r="BH3818" i="1"/>
  <c r="BH3816" i="1" s="1"/>
  <c r="BH3630" i="1"/>
  <c r="BH3622" i="1" s="1"/>
  <c r="BH3597" i="1"/>
  <c r="BH3596" i="1" s="1"/>
  <c r="BH3394" i="1"/>
  <c r="BH3393" i="1" s="1"/>
  <c r="BH3226" i="1"/>
  <c r="BH3217" i="1" s="1"/>
  <c r="BH3168" i="1"/>
  <c r="BH3166" i="1" s="1"/>
  <c r="BH3027" i="1"/>
  <c r="BH3026" i="1" s="1"/>
  <c r="BH2904" i="1"/>
  <c r="BH2903" i="1" s="1"/>
  <c r="BH2814" i="1"/>
  <c r="BH2806" i="1" s="1"/>
  <c r="BH2781" i="1"/>
  <c r="BH2780" i="1" s="1"/>
  <c r="BH2633" i="1"/>
  <c r="BH2631" i="1" s="1"/>
  <c r="BH2447" i="1"/>
  <c r="BH2439" i="1" s="1"/>
  <c r="BH2326" i="1"/>
  <c r="BH2318" i="1" s="1"/>
  <c r="BH2293" i="1"/>
  <c r="BH2292" i="1" s="1"/>
  <c r="BH2080" i="1"/>
  <c r="BH2073" i="1" s="1"/>
  <c r="BH2065" i="1"/>
  <c r="BH2063" i="1" s="1"/>
  <c r="BH59" i="1"/>
  <c r="BH71" i="1"/>
  <c r="BH70" i="1" s="1"/>
  <c r="BH137" i="1"/>
  <c r="BH135" i="1" s="1"/>
  <c r="BH167" i="1"/>
  <c r="BH166" i="1" s="1"/>
  <c r="BH249" i="1"/>
  <c r="BH277" i="1"/>
  <c r="BH275" i="1" s="1"/>
  <c r="BH581" i="1"/>
  <c r="BH580" i="1" s="1"/>
  <c r="BH622" i="1"/>
  <c r="BH621" i="1" s="1"/>
  <c r="BH696" i="1"/>
  <c r="BH817" i="1"/>
  <c r="BH1058" i="1"/>
  <c r="BH1056" i="1" s="1"/>
  <c r="BH1203" i="1"/>
  <c r="BH1403" i="1"/>
  <c r="BH337" i="1"/>
  <c r="BH336" i="1" s="1"/>
  <c r="BH855" i="1"/>
  <c r="BH854" i="1" s="1"/>
  <c r="BH1561" i="1"/>
  <c r="BH1560" i="1" s="1"/>
  <c r="BH789" i="1"/>
  <c r="BH788" i="1" s="1"/>
  <c r="AP332" i="1"/>
  <c r="AP252" i="1"/>
  <c r="AP68" i="1"/>
  <c r="AP67" i="1" s="1"/>
  <c r="AP4245" i="1"/>
  <c r="AP4244" i="1" s="1"/>
  <c r="AP3962" i="1"/>
  <c r="AP3961" i="1" s="1"/>
  <c r="AP3882" i="1"/>
  <c r="AP3881" i="1" s="1"/>
  <c r="AP3679" i="1"/>
  <c r="AP3678" i="1" s="1"/>
  <c r="AP3353" i="1"/>
  <c r="AP3352" i="1" s="1"/>
  <c r="AP3275" i="1"/>
  <c r="AP3274" i="1" s="1"/>
  <c r="AP2986" i="1"/>
  <c r="AP2985" i="1" s="1"/>
  <c r="AP2863" i="1"/>
  <c r="AP2862" i="1" s="1"/>
  <c r="AP2740" i="1"/>
  <c r="AP2739" i="1" s="1"/>
  <c r="AP2252" i="1"/>
  <c r="AP2251" i="1" s="1"/>
  <c r="AP3711" i="1"/>
  <c r="AP3704" i="1" s="1"/>
  <c r="AP3508" i="1"/>
  <c r="AP3500" i="1" s="1"/>
  <c r="AP782" i="1"/>
  <c r="AP515" i="1"/>
  <c r="AP458" i="1"/>
  <c r="AP455" i="1" s="1"/>
  <c r="AP420" i="1"/>
  <c r="AP414" i="1"/>
  <c r="AP3597" i="1"/>
  <c r="AP3596" i="1" s="1"/>
  <c r="AP2691" i="1"/>
  <c r="AP2682" i="1" s="1"/>
  <c r="AP753" i="1"/>
  <c r="AP63" i="1"/>
  <c r="AP811" i="1"/>
  <c r="AP809" i="1" s="1"/>
  <c r="AP374" i="1"/>
  <c r="AP221" i="1"/>
  <c r="AP229" i="1"/>
  <c r="AP4366" i="1"/>
  <c r="AP4365" i="1" s="1"/>
  <c r="AP3394" i="1"/>
  <c r="AP3393" i="1" s="1"/>
  <c r="AP2414" i="1"/>
  <c r="AP2413" i="1" s="1"/>
  <c r="AP1967" i="1"/>
  <c r="AP1966" i="1" s="1"/>
  <c r="AP1325" i="1"/>
  <c r="AP1101" i="1"/>
  <c r="AP257" i="1"/>
  <c r="AP256" i="1" s="1"/>
  <c r="AP294" i="1"/>
  <c r="AP293" i="1" s="1"/>
  <c r="AP844" i="1"/>
  <c r="AP466" i="1"/>
  <c r="AP32" i="1"/>
  <c r="AP4448" i="1"/>
  <c r="AP4447" i="1" s="1"/>
  <c r="AP4325" i="1"/>
  <c r="AP4324" i="1" s="1"/>
  <c r="AP4122" i="1"/>
  <c r="AP4121" i="1" s="1"/>
  <c r="AP2494" i="1"/>
  <c r="AP2493" i="1" s="1"/>
  <c r="AP1766" i="1"/>
  <c r="AP1765" i="1" s="1"/>
  <c r="AP831" i="1"/>
  <c r="AP822" i="1"/>
  <c r="AP504" i="1"/>
  <c r="AP343" i="1"/>
  <c r="AP231" i="1"/>
  <c r="AP386" i="1"/>
  <c r="AP385" i="1" s="1"/>
  <c r="AP1391" i="1"/>
  <c r="AP1390" i="1" s="1"/>
  <c r="AP4506" i="1"/>
  <c r="AP4504" i="1" s="1"/>
  <c r="AP4408" i="1"/>
  <c r="AP4407" i="1" s="1"/>
  <c r="AP4285" i="1"/>
  <c r="AP4284" i="1" s="1"/>
  <c r="AP4082" i="1"/>
  <c r="AP4081" i="1" s="1"/>
  <c r="AP4002" i="1"/>
  <c r="AP4001" i="1" s="1"/>
  <c r="AP3922" i="1"/>
  <c r="AP3921" i="1" s="1"/>
  <c r="AP3752" i="1"/>
  <c r="AP3744" i="1" s="1"/>
  <c r="AP3719" i="1"/>
  <c r="AP3718" i="1" s="1"/>
  <c r="AP3549" i="1"/>
  <c r="AP3541" i="1" s="1"/>
  <c r="AP3516" i="1"/>
  <c r="AP3515" i="1" s="1"/>
  <c r="AP3313" i="1"/>
  <c r="AP3312" i="1" s="1"/>
  <c r="AP3192" i="1"/>
  <c r="AP3191" i="1" s="1"/>
  <c r="AP3102" i="1"/>
  <c r="AP3093" i="1" s="1"/>
  <c r="AP2921" i="1"/>
  <c r="AP2919" i="1" s="1"/>
  <c r="AP2657" i="1"/>
  <c r="AP2656" i="1" s="1"/>
  <c r="AP2567" i="1"/>
  <c r="AP2559" i="1" s="1"/>
  <c r="AP2534" i="1"/>
  <c r="AP2533" i="1" s="1"/>
  <c r="AP2489" i="1"/>
  <c r="AP2480" i="1" s="1"/>
  <c r="AP2212" i="1"/>
  <c r="AP2211" i="1" s="1"/>
  <c r="AP2122" i="1"/>
  <c r="AP2113" i="1" s="1"/>
  <c r="AP1726" i="1"/>
  <c r="AP1725" i="1" s="1"/>
  <c r="AP1026" i="1"/>
  <c r="AP797" i="1"/>
  <c r="AP707" i="1"/>
  <c r="AP100" i="1"/>
  <c r="AP4530" i="1"/>
  <c r="AP4529" i="1" s="1"/>
  <c r="AP4440" i="1"/>
  <c r="AP4433" i="1" s="1"/>
  <c r="AP4425" i="1"/>
  <c r="AP4423" i="1" s="1"/>
  <c r="AP4317" i="1"/>
  <c r="AP4310" i="1" s="1"/>
  <c r="AP4302" i="1"/>
  <c r="AP4300" i="1" s="1"/>
  <c r="AP4237" i="1"/>
  <c r="AP4229" i="1" s="1"/>
  <c r="AP4114" i="1"/>
  <c r="AP4107" i="1" s="1"/>
  <c r="AP4099" i="1"/>
  <c r="AP4097" i="1" s="1"/>
  <c r="AP4019" i="1"/>
  <c r="AP4017" i="1" s="1"/>
  <c r="AP3954" i="1"/>
  <c r="AP3947" i="1" s="1"/>
  <c r="AP3939" i="1"/>
  <c r="AP3937" i="1" s="1"/>
  <c r="AP3874" i="1"/>
  <c r="AP3866" i="1" s="1"/>
  <c r="AP3736" i="1"/>
  <c r="AP3734" i="1" s="1"/>
  <c r="AP3671" i="1"/>
  <c r="AP3663" i="1" s="1"/>
  <c r="AP3533" i="1"/>
  <c r="AP3531" i="1" s="1"/>
  <c r="AP3345" i="1"/>
  <c r="AP3338" i="1" s="1"/>
  <c r="AP3330" i="1"/>
  <c r="AP3328" i="1" s="1"/>
  <c r="AP3267" i="1"/>
  <c r="AP3259" i="1" s="1"/>
  <c r="AP3209" i="1"/>
  <c r="AP3207" i="1" s="1"/>
  <c r="AP2978" i="1"/>
  <c r="AP2970" i="1" s="1"/>
  <c r="AP2855" i="1"/>
  <c r="AP2847" i="1" s="1"/>
  <c r="AP2732" i="1"/>
  <c r="AP2724" i="1" s="1"/>
  <c r="AP2674" i="1"/>
  <c r="AP2672" i="1" s="1"/>
  <c r="AP2551" i="1"/>
  <c r="AP2549" i="1" s="1"/>
  <c r="AP2367" i="1"/>
  <c r="AP2359" i="1" s="1"/>
  <c r="AP2244" i="1"/>
  <c r="AP2237" i="1" s="1"/>
  <c r="AP2229" i="1"/>
  <c r="AP2227" i="1" s="1"/>
  <c r="AP1758" i="1"/>
  <c r="AP1751" i="1" s="1"/>
  <c r="AP1743" i="1"/>
  <c r="AP1741" i="1" s="1"/>
  <c r="AP1678" i="1"/>
  <c r="AP1671" i="1" s="1"/>
  <c r="AP1431" i="1"/>
  <c r="AP1255" i="1"/>
  <c r="AP1153" i="1"/>
  <c r="AP954" i="1"/>
  <c r="AP948" i="1"/>
  <c r="AP798" i="1"/>
  <c r="AP778" i="1"/>
  <c r="AP768" i="1"/>
  <c r="AP761" i="1"/>
  <c r="AP379" i="1"/>
  <c r="AP146" i="1"/>
  <c r="AP3143" i="1"/>
  <c r="AP3135" i="1" s="1"/>
  <c r="AP2575" i="1"/>
  <c r="AP2574" i="1" s="1"/>
  <c r="AP2376" i="1"/>
  <c r="AP2375" i="1" s="1"/>
  <c r="AP2351" i="1"/>
  <c r="AP2349" i="1" s="1"/>
  <c r="AP2163" i="1"/>
  <c r="AP2155" i="1" s="1"/>
  <c r="AP1625" i="1"/>
  <c r="AP1213" i="1"/>
  <c r="AP661" i="1"/>
  <c r="AP194" i="1"/>
  <c r="AP249" i="1"/>
  <c r="AP578" i="1"/>
  <c r="AP577" i="1" s="1"/>
  <c r="X971" i="1"/>
  <c r="AP1627" i="1"/>
  <c r="AP1663" i="1"/>
  <c r="AP1661" i="1" s="1"/>
  <c r="AP1619" i="1"/>
  <c r="AP1394" i="1"/>
  <c r="AP1393" i="1" s="1"/>
  <c r="AP1382" i="1"/>
  <c r="AP1381" i="1" s="1"/>
  <c r="AP1349" i="1"/>
  <c r="AP1347" i="1" s="1"/>
  <c r="AP1271" i="1"/>
  <c r="AP1094" i="1"/>
  <c r="AP1093" i="1" s="1"/>
  <c r="AP1075" i="1"/>
  <c r="AP998" i="1"/>
  <c r="AP990" i="1"/>
  <c r="AP892" i="1"/>
  <c r="AP970" i="1"/>
  <c r="AP817" i="1"/>
  <c r="AP736" i="1"/>
  <c r="AP734" i="1" s="1"/>
  <c r="AP796" i="1"/>
  <c r="AP604" i="1"/>
  <c r="AP597" i="1"/>
  <c r="AP595" i="1" s="1"/>
  <c r="AP453" i="1"/>
  <c r="AP425" i="1"/>
  <c r="AP424" i="1" s="1"/>
  <c r="AP389" i="1"/>
  <c r="AP388" i="1" s="1"/>
  <c r="AP291" i="1"/>
  <c r="AP290" i="1" s="1"/>
  <c r="AP244" i="1"/>
  <c r="AP242" i="1" s="1"/>
  <c r="AP167" i="1"/>
  <c r="AP166" i="1" s="1"/>
  <c r="AP71" i="1"/>
  <c r="AP70" i="1" s="1"/>
  <c r="AP59" i="1"/>
  <c r="AP22" i="1"/>
  <c r="AP13" i="1"/>
  <c r="AP11" i="1" s="1"/>
  <c r="AP538" i="1"/>
  <c r="X851" i="1"/>
  <c r="X850" i="1" s="1"/>
  <c r="X849" i="1" s="1"/>
  <c r="AP3777" i="1"/>
  <c r="AP3775" i="1" s="1"/>
  <c r="AP3308" i="1"/>
  <c r="AP3300" i="1" s="1"/>
  <c r="X4041" i="1"/>
  <c r="X4040" i="1" s="1"/>
  <c r="X3801" i="1"/>
  <c r="X3800" i="1" s="1"/>
  <c r="X3475" i="1"/>
  <c r="X3474" i="1" s="1"/>
  <c r="X3151" i="1"/>
  <c r="X3150" i="1" s="1"/>
  <c r="X2616" i="1"/>
  <c r="X2615" i="1" s="1"/>
  <c r="X2372" i="1"/>
  <c r="X2371" i="1" s="1"/>
  <c r="X2171" i="1"/>
  <c r="X2170" i="1" s="1"/>
  <c r="X2048" i="1"/>
  <c r="X2047" i="1" s="1"/>
  <c r="X1925" i="1"/>
  <c r="X1924" i="1" s="1"/>
  <c r="X1845" i="1"/>
  <c r="X1844" i="1" s="1"/>
  <c r="X1798" i="1"/>
  <c r="X1791" i="1" s="1"/>
  <c r="X782" i="1"/>
  <c r="X515" i="1"/>
  <c r="AP2880" i="1"/>
  <c r="AP2878" i="1" s="1"/>
  <c r="AP2757" i="1"/>
  <c r="AP2755" i="1" s="1"/>
  <c r="AP898" i="1"/>
  <c r="AP615" i="1"/>
  <c r="AP500" i="1"/>
  <c r="AP1302" i="1"/>
  <c r="AP1300" i="1" s="1"/>
  <c r="AP2065" i="1"/>
  <c r="AP2063" i="1" s="1"/>
  <c r="AP1942" i="1"/>
  <c r="AP1940" i="1" s="1"/>
  <c r="AP1240" i="1"/>
  <c r="AP836" i="1"/>
  <c r="AP690" i="1"/>
  <c r="AP688" i="1" s="1"/>
  <c r="AP1632" i="1"/>
  <c r="AP1588" i="1"/>
  <c r="AP570" i="1"/>
  <c r="AP561" i="1" s="1"/>
  <c r="AP137" i="1"/>
  <c r="AP135" i="1" s="1"/>
  <c r="AP916" i="1"/>
  <c r="AP4221" i="1"/>
  <c r="AP4219" i="1" s="1"/>
  <c r="AP3858" i="1"/>
  <c r="AP3856" i="1" s="1"/>
  <c r="AP3793" i="1"/>
  <c r="AP3785" i="1" s="1"/>
  <c r="AP3760" i="1"/>
  <c r="AP3759" i="1" s="1"/>
  <c r="AP3655" i="1"/>
  <c r="AP3653" i="1" s="1"/>
  <c r="AP3557" i="1"/>
  <c r="AP3556" i="1" s="1"/>
  <c r="AP3467" i="1"/>
  <c r="AP3460" i="1" s="1"/>
  <c r="AP3452" i="1"/>
  <c r="AP3450" i="1" s="1"/>
  <c r="AP3251" i="1"/>
  <c r="AP3249" i="1" s="1"/>
  <c r="AP3110" i="1"/>
  <c r="AP3109" i="1" s="1"/>
  <c r="AP3085" i="1"/>
  <c r="AP3083" i="1" s="1"/>
  <c r="AP2962" i="1"/>
  <c r="AP2960" i="1" s="1"/>
  <c r="AP2839" i="1"/>
  <c r="AP2837" i="1" s="1"/>
  <c r="AP2716" i="1"/>
  <c r="AP2714" i="1" s="1"/>
  <c r="AP2608" i="1"/>
  <c r="AP2600" i="1" s="1"/>
  <c r="AP2472" i="1"/>
  <c r="AP2470" i="1" s="1"/>
  <c r="AP2409" i="1"/>
  <c r="AP2401" i="1" s="1"/>
  <c r="AP2130" i="1"/>
  <c r="AP2129" i="1" s="1"/>
  <c r="AP2105" i="1"/>
  <c r="AP2103" i="1" s="1"/>
  <c r="AP2025" i="1"/>
  <c r="AP2023" i="1" s="1"/>
  <c r="AP1917" i="1"/>
  <c r="AP1910" i="1" s="1"/>
  <c r="AP1902" i="1"/>
  <c r="AP1900" i="1" s="1"/>
  <c r="AP1837" i="1"/>
  <c r="AP1830" i="1" s="1"/>
  <c r="AP1822" i="1"/>
  <c r="AP1820" i="1" s="1"/>
  <c r="AP1644" i="1"/>
  <c r="AP1633" i="1"/>
  <c r="AP1617" i="1"/>
  <c r="AP1490" i="1"/>
  <c r="AP1489" i="1" s="1"/>
  <c r="AP1499" i="1"/>
  <c r="AP1355" i="1"/>
  <c r="AP1402" i="1"/>
  <c r="AP1319" i="1"/>
  <c r="AP1288" i="1"/>
  <c r="AP1222" i="1"/>
  <c r="AP1105" i="1"/>
  <c r="AP142" i="1"/>
  <c r="AP185" i="1"/>
  <c r="AP183" i="1" s="1"/>
  <c r="AP337" i="1"/>
  <c r="AP336" i="1" s="1"/>
  <c r="AP539" i="1"/>
  <c r="AP581" i="1"/>
  <c r="AP580" i="1" s="1"/>
  <c r="AP622" i="1"/>
  <c r="AP621" i="1" s="1"/>
  <c r="AP696" i="1"/>
  <c r="AP715" i="1"/>
  <c r="AP714" i="1" s="1"/>
  <c r="AP886" i="1"/>
  <c r="AP884" i="1" s="1"/>
  <c r="AP1308" i="1"/>
  <c r="AP4481" i="1"/>
  <c r="AP4473" i="1" s="1"/>
  <c r="AP4358" i="1"/>
  <c r="AP4350" i="1" s="1"/>
  <c r="AP4155" i="1"/>
  <c r="AP4147" i="1" s="1"/>
  <c r="AP3589" i="1"/>
  <c r="AP3582" i="1" s="1"/>
  <c r="AP3574" i="1"/>
  <c r="AP3572" i="1" s="1"/>
  <c r="AP3386" i="1"/>
  <c r="AP3378" i="1" s="1"/>
  <c r="AP3127" i="1"/>
  <c r="AP3125" i="1" s="1"/>
  <c r="AP3019" i="1"/>
  <c r="AP3011" i="1" s="1"/>
  <c r="AP2896" i="1"/>
  <c r="AP2888" i="1" s="1"/>
  <c r="AP2773" i="1"/>
  <c r="AP2765" i="1" s="1"/>
  <c r="AP2592" i="1"/>
  <c r="AP2590" i="1" s="1"/>
  <c r="AP2393" i="1"/>
  <c r="AP2391" i="1" s="1"/>
  <c r="AP2285" i="1"/>
  <c r="AP2277" i="1" s="1"/>
  <c r="AP2147" i="1"/>
  <c r="AP2145" i="1" s="1"/>
  <c r="AP1959" i="1"/>
  <c r="AP1950" i="1" s="1"/>
  <c r="AP1642" i="1"/>
  <c r="AP1686" i="1"/>
  <c r="AP1685" i="1" s="1"/>
  <c r="AP1631" i="1"/>
  <c r="AP1620" i="1"/>
  <c r="AP1456" i="1"/>
  <c r="AP1427" i="1"/>
  <c r="AP1260" i="1"/>
  <c r="AP1197" i="1"/>
  <c r="AP1195" i="1" s="1"/>
  <c r="AP1135" i="1"/>
  <c r="AP1133" i="1" s="1"/>
  <c r="AP37" i="1"/>
  <c r="AP36" i="1" s="1"/>
  <c r="AP1421" i="1"/>
  <c r="AP1419" i="1" s="1"/>
  <c r="AP4465" i="1"/>
  <c r="AP4463" i="1" s="1"/>
  <c r="AP4400" i="1"/>
  <c r="AP4391" i="1" s="1"/>
  <c r="AP4342" i="1"/>
  <c r="AP4340" i="1" s="1"/>
  <c r="AP4277" i="1"/>
  <c r="AP4270" i="1" s="1"/>
  <c r="AP4262" i="1"/>
  <c r="AP4260" i="1" s="1"/>
  <c r="AP4139" i="1"/>
  <c r="AP4137" i="1" s="1"/>
  <c r="AP4074" i="1"/>
  <c r="AP4066" i="1" s="1"/>
  <c r="AP4041" i="1"/>
  <c r="AP4040" i="1" s="1"/>
  <c r="AP3994" i="1"/>
  <c r="AP3987" i="1" s="1"/>
  <c r="AP3979" i="1"/>
  <c r="AP3977" i="1" s="1"/>
  <c r="AP3914" i="1"/>
  <c r="AP3907" i="1" s="1"/>
  <c r="AP3899" i="1"/>
  <c r="AP3897" i="1" s="1"/>
  <c r="AP3801" i="1"/>
  <c r="AP3800" i="1" s="1"/>
  <c r="AP3696" i="1"/>
  <c r="AP3694" i="1" s="1"/>
  <c r="AP3475" i="1"/>
  <c r="AP3474" i="1" s="1"/>
  <c r="AP3370" i="1"/>
  <c r="AP3368" i="1" s="1"/>
  <c r="AP3292" i="1"/>
  <c r="AP3290" i="1" s="1"/>
  <c r="AP3184" i="1"/>
  <c r="AP3176" i="1" s="1"/>
  <c r="AP3151" i="1"/>
  <c r="AP3150" i="1" s="1"/>
  <c r="AP3003" i="1"/>
  <c r="AP3001" i="1" s="1"/>
  <c r="AP2649" i="1"/>
  <c r="AP2641" i="1" s="1"/>
  <c r="AP2616" i="1"/>
  <c r="AP2615" i="1" s="1"/>
  <c r="AP2526" i="1"/>
  <c r="AP2519" i="1" s="1"/>
  <c r="AP2511" i="1"/>
  <c r="AP2509" i="1" s="1"/>
  <c r="AP2372" i="1"/>
  <c r="AP2371" i="1" s="1"/>
  <c r="AP1638" i="1"/>
  <c r="AP2269" i="1"/>
  <c r="AP2267" i="1" s="1"/>
  <c r="AP2204" i="1"/>
  <c r="AP2196" i="1" s="1"/>
  <c r="AP2171" i="1"/>
  <c r="AP2170" i="1" s="1"/>
  <c r="AP2048" i="1"/>
  <c r="AP2047" i="1" s="1"/>
  <c r="AP1925" i="1"/>
  <c r="AP1924" i="1" s="1"/>
  <c r="AP1845" i="1"/>
  <c r="AP1844" i="1" s="1"/>
  <c r="AP1798" i="1"/>
  <c r="AP1791" i="1" s="1"/>
  <c r="AP1783" i="1"/>
  <c r="AP1781" i="1" s="1"/>
  <c r="AP1718" i="1"/>
  <c r="AP1711" i="1" s="1"/>
  <c r="AP1703" i="1"/>
  <c r="AP1701" i="1" s="1"/>
  <c r="AP1683" i="1"/>
  <c r="AP1682" i="1" s="1"/>
  <c r="AP1639" i="1"/>
  <c r="AP1630" i="1"/>
  <c r="AP1623" i="1"/>
  <c r="AP1498" i="1"/>
  <c r="AP1454" i="1"/>
  <c r="AP1387" i="1"/>
  <c r="AP1386" i="1" s="1"/>
  <c r="AP1377" i="1"/>
  <c r="AP1249" i="1"/>
  <c r="AP1289" i="1"/>
  <c r="AP1203" i="1"/>
  <c r="AP1141" i="1"/>
  <c r="AP1064" i="1"/>
  <c r="AP926" i="1"/>
  <c r="AP18" i="1"/>
  <c r="AP54" i="1"/>
  <c r="AP52" i="1" s="1"/>
  <c r="AP428" i="1"/>
  <c r="AP427" i="1" s="1"/>
  <c r="AP471" i="1"/>
  <c r="AP470" i="1" s="1"/>
  <c r="AP552" i="1"/>
  <c r="AP550" i="1" s="1"/>
  <c r="AP625" i="1"/>
  <c r="AP624" i="1" s="1"/>
  <c r="AP667" i="1"/>
  <c r="AP666" i="1" s="1"/>
  <c r="AP1058" i="1"/>
  <c r="AP1056" i="1" s="1"/>
  <c r="AP4522" i="1"/>
  <c r="AP4514" i="1" s="1"/>
  <c r="AP4489" i="1"/>
  <c r="AP4488" i="1" s="1"/>
  <c r="AP4196" i="1"/>
  <c r="AP4188" i="1" s="1"/>
  <c r="AP4163" i="1"/>
  <c r="AP4162" i="1" s="1"/>
  <c r="AP4058" i="1"/>
  <c r="AP4056" i="1" s="1"/>
  <c r="AP3833" i="1"/>
  <c r="AP3826" i="1" s="1"/>
  <c r="AP3818" i="1"/>
  <c r="AP3816" i="1" s="1"/>
  <c r="AP3630" i="1"/>
  <c r="AP3622" i="1" s="1"/>
  <c r="AP3492" i="1"/>
  <c r="AP3490" i="1" s="1"/>
  <c r="AP3427" i="1"/>
  <c r="AP3419" i="1" s="1"/>
  <c r="AP3226" i="1"/>
  <c r="AP3217" i="1" s="1"/>
  <c r="AP3168" i="1"/>
  <c r="AP3166" i="1" s="1"/>
  <c r="AP3060" i="1"/>
  <c r="AP3052" i="1" s="1"/>
  <c r="AP3027" i="1"/>
  <c r="AP3026" i="1" s="1"/>
  <c r="AP2937" i="1"/>
  <c r="AP2929" i="1" s="1"/>
  <c r="AP2904" i="1"/>
  <c r="AP2903" i="1" s="1"/>
  <c r="AP2814" i="1"/>
  <c r="AP2806" i="1" s="1"/>
  <c r="AP2781" i="1"/>
  <c r="AP2780" i="1" s="1"/>
  <c r="AP2633" i="1"/>
  <c r="AP2631" i="1" s="1"/>
  <c r="AP2447" i="1"/>
  <c r="AP2439" i="1" s="1"/>
  <c r="AP2326" i="1"/>
  <c r="AP2318" i="1" s="1"/>
  <c r="AP2293" i="1"/>
  <c r="AP2292" i="1" s="1"/>
  <c r="AP2188" i="1"/>
  <c r="AP2186" i="1" s="1"/>
  <c r="AP2080" i="1"/>
  <c r="AP2073" i="1" s="1"/>
  <c r="AP2000" i="1"/>
  <c r="AP1992" i="1" s="1"/>
  <c r="AP1877" i="1"/>
  <c r="AP1869" i="1" s="1"/>
  <c r="AP1862" i="1"/>
  <c r="AP1860" i="1" s="1"/>
  <c r="AP1629" i="1"/>
  <c r="AP1621" i="1"/>
  <c r="AP1606" i="1"/>
  <c r="AP1574" i="1"/>
  <c r="AP1566" i="1"/>
  <c r="AP1603" i="1"/>
  <c r="AP1554" i="1"/>
  <c r="AP1531" i="1"/>
  <c r="AP1497" i="1"/>
  <c r="AP1444" i="1"/>
  <c r="AP1403" i="1"/>
  <c r="AP1366" i="1"/>
  <c r="AP1233" i="1"/>
  <c r="AP1226" i="1"/>
  <c r="AP1167" i="1"/>
  <c r="AP1166" i="1" s="1"/>
  <c r="AP1007" i="1"/>
  <c r="AP969" i="1"/>
  <c r="AP913" i="1"/>
  <c r="AP904" i="1"/>
  <c r="AP91" i="1"/>
  <c r="AP89" i="1" s="1"/>
  <c r="AP199" i="1"/>
  <c r="AP198" i="1" s="1"/>
  <c r="AP277" i="1"/>
  <c r="AP275" i="1" s="1"/>
  <c r="AP315" i="1"/>
  <c r="AP313" i="1" s="1"/>
  <c r="AP448" i="1"/>
  <c r="AP446" i="1" s="1"/>
  <c r="AP531" i="1"/>
  <c r="AP530" i="1" s="1"/>
  <c r="AP559" i="1"/>
  <c r="AP644" i="1"/>
  <c r="AP642" i="1" s="1"/>
  <c r="AP742" i="1"/>
  <c r="AP984" i="1"/>
  <c r="AP982" i="1" s="1"/>
  <c r="AP4383" i="1"/>
  <c r="AP4381" i="1" s="1"/>
  <c r="AP4180" i="1"/>
  <c r="AP4178" i="1" s="1"/>
  <c r="AP3614" i="1"/>
  <c r="AP3612" i="1" s="1"/>
  <c r="AP3411" i="1"/>
  <c r="AP3409" i="1" s="1"/>
  <c r="AP3044" i="1"/>
  <c r="AP3042" i="1" s="1"/>
  <c r="AP2798" i="1"/>
  <c r="AP2796" i="1" s="1"/>
  <c r="AP2431" i="1"/>
  <c r="AP2429" i="1" s="1"/>
  <c r="AP2310" i="1"/>
  <c r="AP2308" i="1" s="1"/>
  <c r="AP1984" i="1"/>
  <c r="AP1982" i="1" s="1"/>
  <c r="AP1634" i="1"/>
  <c r="AP1628" i="1"/>
  <c r="AP1622" i="1"/>
  <c r="AP1561" i="1"/>
  <c r="AP1560" i="1" s="1"/>
  <c r="AP1552" i="1"/>
  <c r="AP1605" i="1"/>
  <c r="AP1522" i="1"/>
  <c r="AP1496" i="1"/>
  <c r="AP1287" i="1"/>
  <c r="AP96" i="1"/>
  <c r="AP114" i="1"/>
  <c r="AP113" i="1" s="1"/>
  <c r="AP202" i="1"/>
  <c r="AP201" i="1" s="1"/>
  <c r="AP282" i="1"/>
  <c r="AP321" i="1"/>
  <c r="AP369" i="1"/>
  <c r="AP367" i="1" s="1"/>
  <c r="AP409" i="1"/>
  <c r="AP407" i="1" s="1"/>
  <c r="AP494" i="1"/>
  <c r="AP492" i="1" s="1"/>
  <c r="AP651" i="1"/>
  <c r="AP670" i="1"/>
  <c r="AP669" i="1" s="1"/>
  <c r="AP712" i="1"/>
  <c r="AP711" i="1" s="1"/>
  <c r="AP1286" i="1"/>
  <c r="AP1375" i="1"/>
  <c r="AP1515" i="1"/>
  <c r="AP1513" i="1" s="1"/>
  <c r="AP523" i="1"/>
  <c r="AP522" i="1" s="1"/>
  <c r="AP789" i="1"/>
  <c r="AP788" i="1" s="1"/>
  <c r="AP855" i="1"/>
  <c r="AP854" i="1" s="1"/>
  <c r="X4082" i="1"/>
  <c r="X4081" i="1" s="1"/>
  <c r="X3922" i="1"/>
  <c r="X3921" i="1" s="1"/>
  <c r="X3719" i="1"/>
  <c r="X3718" i="1" s="1"/>
  <c r="X3313" i="1"/>
  <c r="X3312" i="1" s="1"/>
  <c r="X3192" i="1"/>
  <c r="X3191" i="1" s="1"/>
  <c r="X68" i="1"/>
  <c r="X67" i="1" s="1"/>
  <c r="X2551" i="1"/>
  <c r="X2549" i="1" s="1"/>
  <c r="X1308" i="1"/>
  <c r="X409" i="1"/>
  <c r="X407" i="1" s="1"/>
  <c r="X667" i="1"/>
  <c r="X666" i="1" s="1"/>
  <c r="X625" i="1"/>
  <c r="X624" i="1" s="1"/>
  <c r="X1497" i="1"/>
  <c r="X913" i="1"/>
  <c r="X1622" i="1"/>
  <c r="X100" i="1"/>
  <c r="X3939" i="1"/>
  <c r="X3937" i="1" s="1"/>
  <c r="X1743" i="1"/>
  <c r="X1741" i="1" s="1"/>
  <c r="X1431" i="1"/>
  <c r="X948" i="1"/>
  <c r="X106" i="1"/>
  <c r="X37" i="1"/>
  <c r="X36" i="1" s="1"/>
  <c r="X257" i="1"/>
  <c r="X256" i="1" s="1"/>
  <c r="X4489" i="1"/>
  <c r="X4488" i="1" s="1"/>
  <c r="X3027" i="1"/>
  <c r="X3026" i="1" s="1"/>
  <c r="X2447" i="1"/>
  <c r="X2439" i="1" s="1"/>
  <c r="X1877" i="1"/>
  <c r="X1869" i="1" s="1"/>
  <c r="X1554" i="1"/>
  <c r="X1325" i="1"/>
  <c r="X1101" i="1"/>
  <c r="X753" i="1"/>
  <c r="X63" i="1"/>
  <c r="X428" i="1"/>
  <c r="X427" i="1" s="1"/>
  <c r="X892" i="1"/>
  <c r="X1382" i="1"/>
  <c r="X1381" i="1" s="1"/>
  <c r="X2657" i="1"/>
  <c r="X2656" i="1" s="1"/>
  <c r="X1026" i="1"/>
  <c r="X844" i="1"/>
  <c r="X797" i="1"/>
  <c r="X707" i="1"/>
  <c r="X466" i="1"/>
  <c r="X71" i="1"/>
  <c r="X70" i="1" s="1"/>
  <c r="X531" i="1"/>
  <c r="X530" i="1" s="1"/>
  <c r="X2674" i="1"/>
  <c r="X2672" i="1" s="1"/>
  <c r="X1663" i="1"/>
  <c r="X1661" i="1" s="1"/>
  <c r="X1255" i="1"/>
  <c r="X1153" i="1"/>
  <c r="X1075" i="1"/>
  <c r="X998" i="1"/>
  <c r="X768" i="1"/>
  <c r="X761" i="1"/>
  <c r="X379" i="1"/>
  <c r="X146" i="1"/>
  <c r="X22" i="1"/>
  <c r="X4221" i="1"/>
  <c r="X4219" i="1" s="1"/>
  <c r="X3858" i="1"/>
  <c r="X3856" i="1" s="1"/>
  <c r="X3793" i="1"/>
  <c r="X3785" i="1" s="1"/>
  <c r="X3760" i="1"/>
  <c r="X3759" i="1" s="1"/>
  <c r="X3655" i="1"/>
  <c r="X3653" i="1" s="1"/>
  <c r="X3557" i="1"/>
  <c r="X3556" i="1" s="1"/>
  <c r="X3467" i="1"/>
  <c r="X3460" i="1" s="1"/>
  <c r="X3452" i="1"/>
  <c r="X3450" i="1" s="1"/>
  <c r="X3251" i="1"/>
  <c r="X3249" i="1" s="1"/>
  <c r="X3143" i="1"/>
  <c r="X3135" i="1" s="1"/>
  <c r="X3110" i="1"/>
  <c r="X3109" i="1" s="1"/>
  <c r="X3085" i="1"/>
  <c r="X3083" i="1" s="1"/>
  <c r="X2962" i="1"/>
  <c r="X2960" i="1" s="1"/>
  <c r="X2839" i="1"/>
  <c r="X2837" i="1" s="1"/>
  <c r="X2716" i="1"/>
  <c r="X2714" i="1" s="1"/>
  <c r="X2608" i="1"/>
  <c r="X2600" i="1" s="1"/>
  <c r="X2575" i="1"/>
  <c r="X2574" i="1" s="1"/>
  <c r="X2472" i="1"/>
  <c r="X2470" i="1" s="1"/>
  <c r="X2409" i="1"/>
  <c r="X2401" i="1" s="1"/>
  <c r="X2376" i="1"/>
  <c r="X2375" i="1" s="1"/>
  <c r="X2351" i="1"/>
  <c r="X2349" i="1" s="1"/>
  <c r="X2163" i="1"/>
  <c r="X2155" i="1" s="1"/>
  <c r="X2130" i="1"/>
  <c r="X2129" i="1" s="1"/>
  <c r="X2105" i="1"/>
  <c r="X2103" i="1" s="1"/>
  <c r="X2025" i="1"/>
  <c r="X2023" i="1" s="1"/>
  <c r="X1917" i="1"/>
  <c r="X1910" i="1" s="1"/>
  <c r="X1902" i="1"/>
  <c r="X1900" i="1" s="1"/>
  <c r="X1862" i="1"/>
  <c r="X1860" i="1" s="1"/>
  <c r="X1837" i="1"/>
  <c r="X1830" i="1" s="1"/>
  <c r="X1822" i="1"/>
  <c r="X1820" i="1" s="1"/>
  <c r="X1319" i="1"/>
  <c r="X1271" i="1"/>
  <c r="X1213" i="1"/>
  <c r="X1007" i="1"/>
  <c r="X831" i="1"/>
  <c r="X785" i="1"/>
  <c r="X661" i="1"/>
  <c r="X332" i="1"/>
  <c r="X252" i="1"/>
  <c r="X229" i="1"/>
  <c r="X231" i="1" s="1"/>
  <c r="X194" i="1"/>
  <c r="X13" i="1"/>
  <c r="X11" i="1" s="1"/>
  <c r="X137" i="1"/>
  <c r="X135" i="1" s="1"/>
  <c r="X1603" i="1"/>
  <c r="X1644" i="1"/>
  <c r="X1633" i="1"/>
  <c r="X1669" i="1"/>
  <c r="X1625" i="1"/>
  <c r="X1617" i="1"/>
  <c r="X1490" i="1"/>
  <c r="X1489" i="1" s="1"/>
  <c r="X1499" i="1"/>
  <c r="X1421" i="1"/>
  <c r="X1419" i="1" s="1"/>
  <c r="X1391" i="1"/>
  <c r="X1390" i="1" s="1"/>
  <c r="X1288" i="1"/>
  <c r="X1105" i="1"/>
  <c r="X954" i="1"/>
  <c r="X742" i="1"/>
  <c r="X796" i="1"/>
  <c r="X715" i="1"/>
  <c r="X714" i="1" s="1"/>
  <c r="X690" i="1"/>
  <c r="X688" i="1" s="1"/>
  <c r="X414" i="1"/>
  <c r="X386" i="1"/>
  <c r="X385" i="1" s="1"/>
  <c r="X369" i="1"/>
  <c r="X367" i="1" s="1"/>
  <c r="X185" i="1"/>
  <c r="X183" i="1" s="1"/>
  <c r="X96" i="1"/>
  <c r="X3777" i="1"/>
  <c r="X3775" i="1" s="1"/>
  <c r="X2863" i="1"/>
  <c r="X2862" i="1" s="1"/>
  <c r="X2773" i="1"/>
  <c r="X2765" i="1" s="1"/>
  <c r="X2147" i="1"/>
  <c r="X2145" i="1" s="1"/>
  <c r="X1959" i="1"/>
  <c r="X1950" i="1" s="1"/>
  <c r="X1631" i="1"/>
  <c r="X1456" i="1"/>
  <c r="X1260" i="1"/>
  <c r="X1090" i="1"/>
  <c r="X1030" i="1"/>
  <c r="X1019" i="1"/>
  <c r="X916" i="1"/>
  <c r="X773" i="1"/>
  <c r="X343" i="1"/>
  <c r="X1094" i="1"/>
  <c r="X1093" i="1" s="1"/>
  <c r="X3979" i="1"/>
  <c r="X3977" i="1" s="1"/>
  <c r="X3696" i="1"/>
  <c r="X3694" i="1" s="1"/>
  <c r="X3508" i="1"/>
  <c r="X3500" i="1" s="1"/>
  <c r="X2649" i="1"/>
  <c r="X2641" i="1" s="1"/>
  <c r="X2269" i="1"/>
  <c r="X2267" i="1" s="1"/>
  <c r="X1783" i="1"/>
  <c r="X1781" i="1" s="1"/>
  <c r="X1718" i="1"/>
  <c r="X1711" i="1" s="1"/>
  <c r="X1377" i="1"/>
  <c r="X1249" i="1"/>
  <c r="X1289" i="1"/>
  <c r="X926" i="1"/>
  <c r="X898" i="1"/>
  <c r="X822" i="1"/>
  <c r="X615" i="1"/>
  <c r="X458" i="1"/>
  <c r="X420" i="1"/>
  <c r="X286" i="1"/>
  <c r="X221" i="1"/>
  <c r="X552" i="1"/>
  <c r="X550" i="1" s="1"/>
  <c r="X1135" i="1"/>
  <c r="X1133" i="1" s="1"/>
  <c r="X1355" i="1"/>
  <c r="X2065" i="1"/>
  <c r="X2063" i="1" s="1"/>
  <c r="X1629" i="1"/>
  <c r="X1606" i="1"/>
  <c r="X1574" i="1"/>
  <c r="X1566" i="1"/>
  <c r="X1531" i="1"/>
  <c r="X1444" i="1"/>
  <c r="X1366" i="1"/>
  <c r="X1240" i="1"/>
  <c r="X1233" i="1"/>
  <c r="X1226" i="1"/>
  <c r="X1167" i="1"/>
  <c r="X969" i="1"/>
  <c r="X904" i="1"/>
  <c r="X836" i="1"/>
  <c r="X504" i="1"/>
  <c r="X337" i="1"/>
  <c r="X336" i="1" s="1"/>
  <c r="X597" i="1"/>
  <c r="X595" i="1" s="1"/>
  <c r="X798" i="1"/>
  <c r="X1561" i="1"/>
  <c r="X1560" i="1" s="1"/>
  <c r="X4180" i="1"/>
  <c r="X4178" i="1" s="1"/>
  <c r="X3614" i="1"/>
  <c r="X3612" i="1" s="1"/>
  <c r="X1632" i="1"/>
  <c r="X1588" i="1"/>
  <c r="X1496" i="1"/>
  <c r="X570" i="1"/>
  <c r="X1222" i="1"/>
  <c r="X1402" i="1"/>
  <c r="X4530" i="1"/>
  <c r="X4529" i="1" s="1"/>
  <c r="X4440" i="1"/>
  <c r="X4433" i="1" s="1"/>
  <c r="X4425" i="1"/>
  <c r="X4423" i="1" s="1"/>
  <c r="X4317" i="1"/>
  <c r="X4310" i="1" s="1"/>
  <c r="X4302" i="1"/>
  <c r="X4300" i="1" s="1"/>
  <c r="X4204" i="1"/>
  <c r="X4203" i="1" s="1"/>
  <c r="X4099" i="1"/>
  <c r="X4097" i="1" s="1"/>
  <c r="X4034" i="1"/>
  <c r="X4027" i="1" s="1"/>
  <c r="X4019" i="1"/>
  <c r="X4017" i="1" s="1"/>
  <c r="X3954" i="1"/>
  <c r="X3947" i="1" s="1"/>
  <c r="X3874" i="1"/>
  <c r="X3866" i="1" s="1"/>
  <c r="X3736" i="1"/>
  <c r="X3734" i="1" s="1"/>
  <c r="X3671" i="1"/>
  <c r="X3663" i="1" s="1"/>
  <c r="X3638" i="1"/>
  <c r="X3637" i="1" s="1"/>
  <c r="X3533" i="1"/>
  <c r="X3531" i="1" s="1"/>
  <c r="X3435" i="1"/>
  <c r="X3434" i="1" s="1"/>
  <c r="X3330" i="1"/>
  <c r="X3328" i="1" s="1"/>
  <c r="X3209" i="1"/>
  <c r="X3207" i="1" s="1"/>
  <c r="X2229" i="1"/>
  <c r="X2227" i="1" s="1"/>
  <c r="X1627" i="1"/>
  <c r="X190" i="1"/>
  <c r="X291" i="1"/>
  <c r="X290" i="1" s="1"/>
  <c r="X374" i="1"/>
  <c r="X471" i="1"/>
  <c r="X470" i="1" s="1"/>
  <c r="X581" i="1"/>
  <c r="X580" i="1" s="1"/>
  <c r="X622" i="1"/>
  <c r="X621" i="1" s="1"/>
  <c r="X886" i="1"/>
  <c r="X884" i="1" s="1"/>
  <c r="X1302" i="1"/>
  <c r="X1300" i="1" s="1"/>
  <c r="X1349" i="1"/>
  <c r="X1347" i="1" s="1"/>
  <c r="X1394" i="1"/>
  <c r="X1393" i="1" s="1"/>
  <c r="X1427" i="1"/>
  <c r="X1522" i="1"/>
  <c r="X1619" i="1"/>
  <c r="X4481" i="1"/>
  <c r="X4473" i="1" s="1"/>
  <c r="X4448" i="1"/>
  <c r="X4447" i="1" s="1"/>
  <c r="X4358" i="1"/>
  <c r="X4350" i="1" s="1"/>
  <c r="X4325" i="1"/>
  <c r="X4324" i="1" s="1"/>
  <c r="X4245" i="1"/>
  <c r="X4244" i="1" s="1"/>
  <c r="X4155" i="1"/>
  <c r="X4147" i="1" s="1"/>
  <c r="X4122" i="1"/>
  <c r="X4121" i="1" s="1"/>
  <c r="X3962" i="1"/>
  <c r="X3961" i="1" s="1"/>
  <c r="X3882" i="1"/>
  <c r="X3881" i="1" s="1"/>
  <c r="X3679" i="1"/>
  <c r="X3678" i="1" s="1"/>
  <c r="X3589" i="1"/>
  <c r="X3582" i="1" s="1"/>
  <c r="X3574" i="1"/>
  <c r="X3572" i="1" s="1"/>
  <c r="X3386" i="1"/>
  <c r="X3378" i="1" s="1"/>
  <c r="X3353" i="1"/>
  <c r="X3352" i="1" s="1"/>
  <c r="X3308" i="1"/>
  <c r="X3300" i="1" s="1"/>
  <c r="X3275" i="1"/>
  <c r="X3274" i="1" s="1"/>
  <c r="X3127" i="1"/>
  <c r="X3125" i="1" s="1"/>
  <c r="X3019" i="1"/>
  <c r="X3011" i="1" s="1"/>
  <c r="X2986" i="1"/>
  <c r="X2985" i="1" s="1"/>
  <c r="X2896" i="1"/>
  <c r="X2888" i="1" s="1"/>
  <c r="X2740" i="1"/>
  <c r="X2739" i="1" s="1"/>
  <c r="X2592" i="1"/>
  <c r="X2590" i="1" s="1"/>
  <c r="X2494" i="1"/>
  <c r="X2493" i="1" s="1"/>
  <c r="X2393" i="1"/>
  <c r="X2391" i="1" s="1"/>
  <c r="X2285" i="1"/>
  <c r="X2277" i="1" s="1"/>
  <c r="X2252" i="1"/>
  <c r="X2251" i="1" s="1"/>
  <c r="X1766" i="1"/>
  <c r="X1765" i="1" s="1"/>
  <c r="X1642" i="1"/>
  <c r="X1620" i="1"/>
  <c r="X18" i="1"/>
  <c r="X142" i="1"/>
  <c r="X277" i="1"/>
  <c r="X275" i="1" s="1"/>
  <c r="X294" i="1"/>
  <c r="X293" i="1" s="1"/>
  <c r="X494" i="1"/>
  <c r="X492" i="1" s="1"/>
  <c r="X559" i="1"/>
  <c r="X604" i="1"/>
  <c r="X712" i="1"/>
  <c r="X711" i="1" s="1"/>
  <c r="X1141" i="1"/>
  <c r="X1286" i="1"/>
  <c r="X1403" i="1"/>
  <c r="X1498" i="1"/>
  <c r="X1638" i="1"/>
  <c r="X4465" i="1"/>
  <c r="X4463" i="1" s="1"/>
  <c r="X4400" i="1"/>
  <c r="X4391" i="1" s="1"/>
  <c r="X4342" i="1"/>
  <c r="X4340" i="1" s="1"/>
  <c r="X4277" i="1"/>
  <c r="X4270" i="1" s="1"/>
  <c r="X4262" i="1"/>
  <c r="X4260" i="1" s="1"/>
  <c r="X4139" i="1"/>
  <c r="X4137" i="1" s="1"/>
  <c r="X4074" i="1"/>
  <c r="X4066" i="1" s="1"/>
  <c r="X3994" i="1"/>
  <c r="X3987" i="1" s="1"/>
  <c r="X3914" i="1"/>
  <c r="X3907" i="1" s="1"/>
  <c r="X3899" i="1"/>
  <c r="X3897" i="1" s="1"/>
  <c r="X3711" i="1"/>
  <c r="X3704" i="1" s="1"/>
  <c r="X3370" i="1"/>
  <c r="X3368" i="1" s="1"/>
  <c r="X3292" i="1"/>
  <c r="X3290" i="1" s="1"/>
  <c r="X3184" i="1"/>
  <c r="X3176" i="1" s="1"/>
  <c r="X3003" i="1"/>
  <c r="X3001" i="1" s="1"/>
  <c r="X2880" i="1"/>
  <c r="X2878" i="1" s="1"/>
  <c r="X2757" i="1"/>
  <c r="X2755" i="1" s="1"/>
  <c r="X2526" i="1"/>
  <c r="X2519" i="1" s="1"/>
  <c r="X2511" i="1"/>
  <c r="X2509" i="1" s="1"/>
  <c r="X2204" i="1"/>
  <c r="X2196" i="1" s="1"/>
  <c r="X1703" i="1"/>
  <c r="X1701" i="1" s="1"/>
  <c r="X1630" i="1"/>
  <c r="X1623" i="1"/>
  <c r="X54" i="1"/>
  <c r="X52" i="1" s="1"/>
  <c r="X167" i="1"/>
  <c r="X166" i="1" s="1"/>
  <c r="X199" i="1"/>
  <c r="X198" i="1" s="1"/>
  <c r="X244" i="1"/>
  <c r="X242" i="1" s="1"/>
  <c r="X282" i="1"/>
  <c r="X448" i="1"/>
  <c r="X446" i="1" s="1"/>
  <c r="X500" i="1"/>
  <c r="X538" i="1"/>
  <c r="X644" i="1"/>
  <c r="X642" i="1" s="1"/>
  <c r="X670" i="1"/>
  <c r="X669" i="1" s="1"/>
  <c r="X811" i="1"/>
  <c r="X809" i="1" s="1"/>
  <c r="X984" i="1"/>
  <c r="X982" i="1" s="1"/>
  <c r="X1287" i="1"/>
  <c r="X1387" i="1"/>
  <c r="X1386" i="1" s="1"/>
  <c r="X1404" i="1"/>
  <c r="X1605" i="1"/>
  <c r="X1639" i="1"/>
  <c r="X1686" i="1"/>
  <c r="X1685" i="1" s="1"/>
  <c r="X4522" i="1"/>
  <c r="X4514" i="1" s="1"/>
  <c r="X4366" i="1"/>
  <c r="X4365" i="1" s="1"/>
  <c r="X4196" i="1"/>
  <c r="X4188" i="1" s="1"/>
  <c r="X4163" i="1"/>
  <c r="X4162" i="1" s="1"/>
  <c r="X4058" i="1"/>
  <c r="X4056" i="1" s="1"/>
  <c r="X3833" i="1"/>
  <c r="X3826" i="1" s="1"/>
  <c r="X3818" i="1"/>
  <c r="X3816" i="1" s="1"/>
  <c r="X3630" i="1"/>
  <c r="X3622" i="1" s="1"/>
  <c r="X3597" i="1"/>
  <c r="X3596" i="1" s="1"/>
  <c r="X3492" i="1"/>
  <c r="X3490" i="1" s="1"/>
  <c r="X3427" i="1"/>
  <c r="X3419" i="1" s="1"/>
  <c r="X3394" i="1"/>
  <c r="X3393" i="1" s="1"/>
  <c r="X3226" i="1"/>
  <c r="X3217" i="1" s="1"/>
  <c r="X3168" i="1"/>
  <c r="X3166" i="1" s="1"/>
  <c r="X3060" i="1"/>
  <c r="X3052" i="1" s="1"/>
  <c r="X2937" i="1"/>
  <c r="X2929" i="1" s="1"/>
  <c r="X2904" i="1"/>
  <c r="X2903" i="1" s="1"/>
  <c r="X2814" i="1"/>
  <c r="X2806" i="1" s="1"/>
  <c r="X2781" i="1"/>
  <c r="X2780" i="1" s="1"/>
  <c r="X2691" i="1"/>
  <c r="X2682" i="1" s="1"/>
  <c r="X2633" i="1"/>
  <c r="X2631" i="1" s="1"/>
  <c r="X2414" i="1"/>
  <c r="X2413" i="1" s="1"/>
  <c r="X2326" i="1"/>
  <c r="X2318" i="1" s="1"/>
  <c r="X2293" i="1"/>
  <c r="X2292" i="1" s="1"/>
  <c r="X2188" i="1"/>
  <c r="X2186" i="1" s="1"/>
  <c r="X2080" i="1"/>
  <c r="X2073" i="1" s="1"/>
  <c r="X2000" i="1"/>
  <c r="X1992" i="1" s="1"/>
  <c r="X1967" i="1"/>
  <c r="X1966" i="1" s="1"/>
  <c r="X1942" i="1"/>
  <c r="X1940" i="1" s="1"/>
  <c r="X1621" i="1"/>
  <c r="X59" i="1"/>
  <c r="X91" i="1"/>
  <c r="X89" i="1" s="1"/>
  <c r="X202" i="1"/>
  <c r="X201" i="1" s="1"/>
  <c r="X249" i="1"/>
  <c r="X315" i="1"/>
  <c r="X313" i="1" s="1"/>
  <c r="X453" i="1"/>
  <c r="X539" i="1"/>
  <c r="X651" i="1"/>
  <c r="X817" i="1"/>
  <c r="X990" i="1"/>
  <c r="X1058" i="1"/>
  <c r="X1056" i="1" s="1"/>
  <c r="X1197" i="1"/>
  <c r="X1195" i="1" s="1"/>
  <c r="X4506" i="1"/>
  <c r="X4504" i="1" s="1"/>
  <c r="X4383" i="1"/>
  <c r="X4381" i="1" s="1"/>
  <c r="X3752" i="1"/>
  <c r="X3744" i="1" s="1"/>
  <c r="X3549" i="1"/>
  <c r="X3541" i="1" s="1"/>
  <c r="X3411" i="1"/>
  <c r="X3409" i="1" s="1"/>
  <c r="X3102" i="1"/>
  <c r="X3093" i="1" s="1"/>
  <c r="X3044" i="1"/>
  <c r="X3042" i="1" s="1"/>
  <c r="X2921" i="1"/>
  <c r="X2919" i="1" s="1"/>
  <c r="X2798" i="1"/>
  <c r="X2796" i="1" s="1"/>
  <c r="X2567" i="1"/>
  <c r="X2559" i="1" s="1"/>
  <c r="X2489" i="1"/>
  <c r="X2480" i="1" s="1"/>
  <c r="X2431" i="1"/>
  <c r="X2429" i="1" s="1"/>
  <c r="X2310" i="1"/>
  <c r="X2308" i="1" s="1"/>
  <c r="X2122" i="1"/>
  <c r="X2113" i="1" s="1"/>
  <c r="X1984" i="1"/>
  <c r="X1982" i="1" s="1"/>
  <c r="X1634" i="1"/>
  <c r="X1628" i="1"/>
  <c r="X114" i="1"/>
  <c r="X113" i="1" s="1"/>
  <c r="X321" i="1"/>
  <c r="X389" i="1"/>
  <c r="X388" i="1" s="1"/>
  <c r="X425" i="1"/>
  <c r="X424" i="1" s="1"/>
  <c r="X578" i="1"/>
  <c r="X577" i="1" s="1"/>
  <c r="X696" i="1"/>
  <c r="X736" i="1"/>
  <c r="X734" i="1" s="1"/>
  <c r="X970" i="1"/>
  <c r="X1064" i="1"/>
  <c r="X1203" i="1"/>
  <c r="X1515" i="1"/>
  <c r="X1513" i="1" s="1"/>
  <c r="X855" i="1"/>
  <c r="X854" i="1" s="1"/>
  <c r="X523" i="1"/>
  <c r="X522" i="1" s="1"/>
  <c r="X789" i="1"/>
  <c r="X788" i="1" s="1"/>
  <c r="BH1166" i="1" l="1"/>
  <c r="BH1165" i="1" s="1"/>
  <c r="X1166" i="1"/>
  <c r="X1165" i="1" s="1"/>
  <c r="AP1160" i="1"/>
  <c r="AP1159" i="1" s="1"/>
  <c r="BH512" i="1"/>
  <c r="BH511" i="1" s="1"/>
  <c r="X912" i="1"/>
  <c r="X911" i="1" s="1"/>
  <c r="AP912" i="1"/>
  <c r="BH912" i="1"/>
  <c r="BH911" i="1" s="1"/>
  <c r="AP850" i="1"/>
  <c r="AP849" i="1" s="1"/>
  <c r="BH3611" i="1"/>
  <c r="BH3641" i="1" s="1"/>
  <c r="BH3645" i="1" s="1"/>
  <c r="BH3646" i="1" s="1"/>
  <c r="X1429" i="1"/>
  <c r="X843" i="1"/>
  <c r="X842" i="1" s="1"/>
  <c r="BH1324" i="1"/>
  <c r="BH1323" i="1" s="1"/>
  <c r="BH463" i="1"/>
  <c r="BH462" i="1" s="1"/>
  <c r="BU4538" i="1"/>
  <c r="BU4542" i="1"/>
  <c r="BH1310" i="1"/>
  <c r="BH1299" i="1" s="1"/>
  <c r="BH1085" i="1"/>
  <c r="BH1084" i="1" s="1"/>
  <c r="BH144" i="1"/>
  <c r="BH134" i="1" s="1"/>
  <c r="X1549" i="1"/>
  <c r="X1548" i="1" s="1"/>
  <c r="X98" i="1"/>
  <c r="X463" i="1"/>
  <c r="X462" i="1" s="1"/>
  <c r="AP1624" i="1"/>
  <c r="BH2102" i="1"/>
  <c r="BH2133" i="1" s="1"/>
  <c r="BH2137" i="1" s="1"/>
  <c r="BH2138" i="1" s="1"/>
  <c r="BH923" i="1"/>
  <c r="BH922" i="1" s="1"/>
  <c r="X1357" i="1"/>
  <c r="X1346" i="1" s="1"/>
  <c r="BH220" i="1"/>
  <c r="BH219" i="1" s="1"/>
  <c r="BH225" i="1" s="1"/>
  <c r="X512" i="1"/>
  <c r="X511" i="1" s="1"/>
  <c r="AP540" i="1"/>
  <c r="BH1357" i="1"/>
  <c r="BH1346" i="1" s="1"/>
  <c r="BH2428" i="1"/>
  <c r="BH2458" i="1" s="1"/>
  <c r="BH2462" i="1" s="1"/>
  <c r="BH2463" i="1" s="1"/>
  <c r="AP1085" i="1"/>
  <c r="AP1084" i="1" s="1"/>
  <c r="BH843" i="1"/>
  <c r="BH842" i="1" s="1"/>
  <c r="AP1016" i="1"/>
  <c r="AP1015" i="1" s="1"/>
  <c r="AP512" i="1"/>
  <c r="AP511" i="1" s="1"/>
  <c r="BH561" i="1"/>
  <c r="BH549" i="1" s="1"/>
  <c r="BH585" i="1" s="1"/>
  <c r="AP3855" i="1"/>
  <c r="AP3885" i="1" s="1"/>
  <c r="AP3889" i="1" s="1"/>
  <c r="AP3890" i="1" s="1"/>
  <c r="AP3530" i="1"/>
  <c r="AP3560" i="1" s="1"/>
  <c r="AP3564" i="1" s="1"/>
  <c r="AP3565" i="1" s="1"/>
  <c r="BH4055" i="1"/>
  <c r="BH4085" i="1" s="1"/>
  <c r="BH4089" i="1" s="1"/>
  <c r="BH4090" i="1" s="1"/>
  <c r="AP1981" i="1"/>
  <c r="AP2011" i="1" s="1"/>
  <c r="AP2015" i="1" s="1"/>
  <c r="AP2016" i="1" s="1"/>
  <c r="X1324" i="1"/>
  <c r="X1323" i="1" s="1"/>
  <c r="X154" i="1"/>
  <c r="X153" i="1" s="1"/>
  <c r="AP698" i="1"/>
  <c r="AP687" i="1" s="1"/>
  <c r="AP717" i="1" s="1"/>
  <c r="AP723" i="1" s="1"/>
  <c r="X1066" i="1"/>
  <c r="X1055" i="1" s="1"/>
  <c r="AP342" i="1"/>
  <c r="AP341" i="1" s="1"/>
  <c r="AP1324" i="1"/>
  <c r="AP1323" i="1" s="1"/>
  <c r="AP284" i="1"/>
  <c r="AP274" i="1" s="1"/>
  <c r="AP297" i="1" s="1"/>
  <c r="AP305" i="1" s="1"/>
  <c r="X3855" i="1"/>
  <c r="X3885" i="1" s="1"/>
  <c r="X3889" i="1" s="1"/>
  <c r="X3890" i="1" s="1"/>
  <c r="AP463" i="1"/>
  <c r="AP462" i="1" s="1"/>
  <c r="AP3041" i="1"/>
  <c r="AP3071" i="1" s="1"/>
  <c r="AP3075" i="1" s="1"/>
  <c r="AP3076" i="1" s="1"/>
  <c r="AP1066" i="1"/>
  <c r="AP1055" i="1" s="1"/>
  <c r="AP1310" i="1"/>
  <c r="AP1299" i="1" s="1"/>
  <c r="BH4136" i="1"/>
  <c r="BH4166" i="1" s="1"/>
  <c r="BH4170" i="1" s="1"/>
  <c r="BH4171" i="1" s="1"/>
  <c r="AP251" i="1"/>
  <c r="AP241" i="1" s="1"/>
  <c r="AP259" i="1" s="1"/>
  <c r="AP2877" i="1"/>
  <c r="AP2907" i="1" s="1"/>
  <c r="AP2911" i="1" s="1"/>
  <c r="AP2912" i="1" s="1"/>
  <c r="AP1660" i="1"/>
  <c r="AP1689" i="1" s="1"/>
  <c r="AP1693" i="1" s="1"/>
  <c r="AP1694" i="1" s="1"/>
  <c r="AP144" i="1"/>
  <c r="AP134" i="1" s="1"/>
  <c r="AP1740" i="1"/>
  <c r="AP1769" i="1" s="1"/>
  <c r="AP1773" i="1" s="1"/>
  <c r="AP1774" i="1" s="1"/>
  <c r="AP3327" i="1"/>
  <c r="AP3356" i="1" s="1"/>
  <c r="AP3360" i="1" s="1"/>
  <c r="AP3361" i="1" s="1"/>
  <c r="AP3936" i="1"/>
  <c r="AP3965" i="1" s="1"/>
  <c r="AP3969" i="1" s="1"/>
  <c r="AP3970" i="1" s="1"/>
  <c r="AP4299" i="1"/>
  <c r="AP4328" i="1" s="1"/>
  <c r="AP4332" i="1" s="1"/>
  <c r="AP4333" i="1" s="1"/>
  <c r="X744" i="1"/>
  <c r="X733" i="1" s="1"/>
  <c r="AP3289" i="1"/>
  <c r="AP3316" i="1" s="1"/>
  <c r="AP3320" i="1" s="1"/>
  <c r="AP3321" i="1" s="1"/>
  <c r="AP653" i="1"/>
  <c r="AP641" i="1" s="1"/>
  <c r="AP674" i="1" s="1"/>
  <c r="AP2671" i="1"/>
  <c r="AP2702" i="1" s="1"/>
  <c r="AP2706" i="1" s="1"/>
  <c r="AP2707" i="1" s="1"/>
  <c r="AP1143" i="1"/>
  <c r="AP1132" i="1" s="1"/>
  <c r="X61" i="1"/>
  <c r="X51" i="1" s="1"/>
  <c r="X73" i="1" s="1"/>
  <c r="X2589" i="1"/>
  <c r="X2619" i="1" s="1"/>
  <c r="X2623" i="1" s="1"/>
  <c r="X2624" i="1" s="1"/>
  <c r="BH3248" i="1"/>
  <c r="BH3278" i="1" s="1"/>
  <c r="BH3282" i="1" s="1"/>
  <c r="BH3283" i="1" s="1"/>
  <c r="X323" i="1"/>
  <c r="X312" i="1" s="1"/>
  <c r="BH2548" i="1"/>
  <c r="BH2578" i="1" s="1"/>
  <c r="BH2582" i="1" s="1"/>
  <c r="BH2583" i="1" s="1"/>
  <c r="X992" i="1"/>
  <c r="X981" i="1" s="1"/>
  <c r="X777" i="1"/>
  <c r="X776" i="1" s="1"/>
  <c r="X4299" i="1"/>
  <c r="X4328" i="1" s="1"/>
  <c r="X4332" i="1" s="1"/>
  <c r="X4333" i="1" s="1"/>
  <c r="BH758" i="1"/>
  <c r="BH757" i="1" s="1"/>
  <c r="BH1205" i="1"/>
  <c r="BH1194" i="1" s="1"/>
  <c r="BH3449" i="1"/>
  <c r="BH3478" i="1" s="1"/>
  <c r="BH3482" i="1" s="1"/>
  <c r="BH3483" i="1" s="1"/>
  <c r="AP376" i="1"/>
  <c r="AP366" i="1" s="1"/>
  <c r="AP391" i="1" s="1"/>
  <c r="AP399" i="1" s="1"/>
  <c r="AP3693" i="1"/>
  <c r="AP3722" i="1" s="1"/>
  <c r="AP3726" i="1" s="1"/>
  <c r="AP3727" i="1" s="1"/>
  <c r="AP98" i="1"/>
  <c r="AP88" i="1" s="1"/>
  <c r="AP31" i="1"/>
  <c r="AP30" i="1" s="1"/>
  <c r="BH342" i="1"/>
  <c r="BH341" i="1" s="1"/>
  <c r="BH98" i="1"/>
  <c r="BH88" i="1" s="1"/>
  <c r="BH284" i="1"/>
  <c r="BH274" i="1" s="1"/>
  <c r="BH297" i="1" s="1"/>
  <c r="BH3124" i="1"/>
  <c r="BH3154" i="1" s="1"/>
  <c r="BH3158" i="1" s="1"/>
  <c r="BH3159" i="1" s="1"/>
  <c r="BH799" i="1"/>
  <c r="BH1160" i="1"/>
  <c r="BH1159" i="1" s="1"/>
  <c r="BH1290" i="1"/>
  <c r="BH1981" i="1"/>
  <c r="BH2011" i="1" s="1"/>
  <c r="BH2015" i="1" s="1"/>
  <c r="BH2016" i="1" s="1"/>
  <c r="X502" i="1"/>
  <c r="X491" i="1" s="1"/>
  <c r="X455" i="1"/>
  <c r="X445" i="1" s="1"/>
  <c r="X1310" i="1"/>
  <c r="X1299" i="1" s="1"/>
  <c r="AP3124" i="1"/>
  <c r="AP3154" i="1" s="1"/>
  <c r="AP3158" i="1" s="1"/>
  <c r="AP3159" i="1" s="1"/>
  <c r="X31" i="1"/>
  <c r="X30" i="1" s="1"/>
  <c r="AP323" i="1"/>
  <c r="AP312" i="1" s="1"/>
  <c r="AP1205" i="1"/>
  <c r="X4096" i="1"/>
  <c r="X4125" i="1" s="1"/>
  <c r="X4129" i="1" s="1"/>
  <c r="X4130" i="1" s="1"/>
  <c r="AP154" i="1"/>
  <c r="AP153" i="1" s="1"/>
  <c r="AP4016" i="1"/>
  <c r="AP4044" i="1" s="1"/>
  <c r="AP4048" i="1" s="1"/>
  <c r="AP4049" i="1" s="1"/>
  <c r="BH61" i="1"/>
  <c r="BH51" i="1" s="1"/>
  <c r="BH73" i="1" s="1"/>
  <c r="BH698" i="1"/>
  <c r="BH687" i="1" s="1"/>
  <c r="BH717" i="1" s="1"/>
  <c r="BH31" i="1"/>
  <c r="BH30" i="1" s="1"/>
  <c r="X416" i="1"/>
  <c r="X406" i="1" s="1"/>
  <c r="X430" i="1" s="1"/>
  <c r="X1565" i="1"/>
  <c r="X1564" i="1" s="1"/>
  <c r="X653" i="1"/>
  <c r="X641" i="1" s="1"/>
  <c r="X674" i="1" s="1"/>
  <c r="X678" i="1" s="1"/>
  <c r="X679" i="1" s="1"/>
  <c r="X1160" i="1"/>
  <c r="X1159" i="1" s="1"/>
  <c r="AP4503" i="1"/>
  <c r="AP4534" i="1" s="1"/>
  <c r="AP4538" i="1" s="1"/>
  <c r="AP4539" i="1" s="1"/>
  <c r="BH1143" i="1"/>
  <c r="BH1132" i="1" s="1"/>
  <c r="X3248" i="1"/>
  <c r="X3278" i="1" s="1"/>
  <c r="X3282" i="1" s="1"/>
  <c r="X3283" i="1" s="1"/>
  <c r="BH1098" i="1"/>
  <c r="BH1097" i="1" s="1"/>
  <c r="BH850" i="1"/>
  <c r="BH849" i="1" s="1"/>
  <c r="BH523" i="1"/>
  <c r="BH522" i="1" s="1"/>
  <c r="BH4177" i="1"/>
  <c r="BH4207" i="1" s="1"/>
  <c r="BH4211" i="1" s="1"/>
  <c r="BH4212" i="1" s="1"/>
  <c r="X342" i="1"/>
  <c r="X341" i="1" s="1"/>
  <c r="X1859" i="1"/>
  <c r="X1888" i="1" s="1"/>
  <c r="X1892" i="1" s="1"/>
  <c r="X1893" i="1" s="1"/>
  <c r="AP105" i="1"/>
  <c r="AP104" i="1" s="1"/>
  <c r="AP972" i="1"/>
  <c r="AP2713" i="1"/>
  <c r="AP2743" i="1" s="1"/>
  <c r="AP2747" i="1" s="1"/>
  <c r="AP2748" i="1" s="1"/>
  <c r="BH653" i="1"/>
  <c r="BH641" i="1" s="1"/>
  <c r="BH674" i="1" s="1"/>
  <c r="BH20" i="1"/>
  <c r="BH10" i="1" s="1"/>
  <c r="X1205" i="1"/>
  <c r="X1194" i="1" s="1"/>
  <c r="X2754" i="1"/>
  <c r="X2784" i="1" s="1"/>
  <c r="X2788" i="1" s="1"/>
  <c r="X2789" i="1" s="1"/>
  <c r="AP758" i="1"/>
  <c r="AP757" i="1" s="1"/>
  <c r="AP416" i="1"/>
  <c r="AP406" i="1" s="1"/>
  <c r="AP430" i="1" s="1"/>
  <c r="AP2102" i="1"/>
  <c r="AP2133" i="1" s="1"/>
  <c r="AP2137" i="1" s="1"/>
  <c r="AP2138" i="1" s="1"/>
  <c r="AP1269" i="1"/>
  <c r="AP1268" i="1" s="1"/>
  <c r="X105" i="1"/>
  <c r="X104" i="1" s="1"/>
  <c r="X758" i="1"/>
  <c r="X757" i="1" s="1"/>
  <c r="X2918" i="1"/>
  <c r="X2948" i="1" s="1"/>
  <c r="X2952" i="1" s="1"/>
  <c r="X2953" i="1" s="1"/>
  <c r="X251" i="1"/>
  <c r="X241" i="1" s="1"/>
  <c r="X259" i="1" s="1"/>
  <c r="AP61" i="1"/>
  <c r="AP51" i="1" s="1"/>
  <c r="AP73" i="1" s="1"/>
  <c r="AP81" i="1" s="1"/>
  <c r="X698" i="1"/>
  <c r="X687" i="1" s="1"/>
  <c r="X717" i="1" s="1"/>
  <c r="X1607" i="1"/>
  <c r="X1740" i="1"/>
  <c r="X1769" i="1" s="1"/>
  <c r="X1773" i="1" s="1"/>
  <c r="X1774" i="1" s="1"/>
  <c r="AP940" i="1"/>
  <c r="AP939" i="1" s="1"/>
  <c r="AP606" i="1"/>
  <c r="BH1700" i="1"/>
  <c r="BH1729" i="1" s="1"/>
  <c r="BH1733" i="1" s="1"/>
  <c r="BH1734" i="1" s="1"/>
  <c r="X2713" i="1"/>
  <c r="X2743" i="1" s="1"/>
  <c r="X2747" i="1" s="1"/>
  <c r="X2748" i="1" s="1"/>
  <c r="AP843" i="1"/>
  <c r="AP842" i="1" s="1"/>
  <c r="AP502" i="1"/>
  <c r="AP491" i="1" s="1"/>
  <c r="BH1066" i="1"/>
  <c r="BH1055" i="1" s="1"/>
  <c r="BH4218" i="1"/>
  <c r="BH4248" i="1" s="1"/>
  <c r="BH4252" i="1" s="1"/>
  <c r="BH4253" i="1" s="1"/>
  <c r="BH2589" i="1"/>
  <c r="BH2619" i="1" s="1"/>
  <c r="BH2623" i="1" s="1"/>
  <c r="BH2624" i="1" s="1"/>
  <c r="BH2918" i="1"/>
  <c r="BH2948" i="1" s="1"/>
  <c r="BH2952" i="1" s="1"/>
  <c r="BH2953" i="1" s="1"/>
  <c r="X606" i="1"/>
  <c r="X594" i="1" s="1"/>
  <c r="X628" i="1" s="1"/>
  <c r="AP4096" i="1"/>
  <c r="AP4125" i="1" s="1"/>
  <c r="AP4129" i="1" s="1"/>
  <c r="AP4130" i="1" s="1"/>
  <c r="BH1023" i="1"/>
  <c r="BH1022" i="1" s="1"/>
  <c r="BH1819" i="1"/>
  <c r="BH1848" i="1" s="1"/>
  <c r="BH1852" i="1" s="1"/>
  <c r="BH1853" i="1" s="1"/>
  <c r="X940" i="1"/>
  <c r="X939" i="1" s="1"/>
  <c r="X2469" i="1"/>
  <c r="X2497" i="1" s="1"/>
  <c r="X2501" i="1" s="1"/>
  <c r="X2502" i="1" s="1"/>
  <c r="AP3611" i="1"/>
  <c r="AP3641" i="1" s="1"/>
  <c r="AP3645" i="1" s="1"/>
  <c r="AP3646" i="1" s="1"/>
  <c r="BH744" i="1"/>
  <c r="BH733" i="1" s="1"/>
  <c r="BH1565" i="1"/>
  <c r="BH1564" i="1" s="1"/>
  <c r="BH192" i="1"/>
  <c r="BH182" i="1" s="1"/>
  <c r="BH204" i="1" s="1"/>
  <c r="BH416" i="1"/>
  <c r="BH406" i="1" s="1"/>
  <c r="BH430" i="1" s="1"/>
  <c r="BH2307" i="1"/>
  <c r="BH2337" i="1" s="1"/>
  <c r="BH2341" i="1" s="1"/>
  <c r="BH2342" i="1" s="1"/>
  <c r="BH2754" i="1"/>
  <c r="BH2784" i="1" s="1"/>
  <c r="BH2788" i="1" s="1"/>
  <c r="BH2789" i="1" s="1"/>
  <c r="X284" i="1"/>
  <c r="X274" i="1" s="1"/>
  <c r="X297" i="1" s="1"/>
  <c r="AP1524" i="1"/>
  <c r="AP1512" i="1" s="1"/>
  <c r="BH777" i="1"/>
  <c r="BH776" i="1" s="1"/>
  <c r="BH376" i="1"/>
  <c r="BH366" i="1" s="1"/>
  <c r="BH391" i="1" s="1"/>
  <c r="BH2062" i="1"/>
  <c r="BH2091" i="1" s="1"/>
  <c r="BH2095" i="1" s="1"/>
  <c r="BH2096" i="1" s="1"/>
  <c r="BH3165" i="1"/>
  <c r="BH3195" i="1" s="1"/>
  <c r="BH3199" i="1" s="1"/>
  <c r="BH3200" i="1" s="1"/>
  <c r="BH3815" i="1"/>
  <c r="BH3844" i="1" s="1"/>
  <c r="BH3848" i="1" s="1"/>
  <c r="BH3849" i="1" s="1"/>
  <c r="BH2185" i="1"/>
  <c r="BH2215" i="1" s="1"/>
  <c r="BH2219" i="1" s="1"/>
  <c r="BH2220" i="1" s="1"/>
  <c r="BH3041" i="1"/>
  <c r="BH3071" i="1" s="1"/>
  <c r="BH3075" i="1" s="1"/>
  <c r="BH3076" i="1" s="1"/>
  <c r="X2348" i="1"/>
  <c r="X2379" i="1" s="1"/>
  <c r="X2383" i="1" s="1"/>
  <c r="X2384" i="1" s="1"/>
  <c r="AP1098" i="1"/>
  <c r="AP1097" i="1" s="1"/>
  <c r="AP2390" i="1"/>
  <c r="AP2417" i="1" s="1"/>
  <c r="AP2421" i="1" s="1"/>
  <c r="AP2422" i="1" s="1"/>
  <c r="X1143" i="1"/>
  <c r="X1132" i="1" s="1"/>
  <c r="X2102" i="1"/>
  <c r="X2133" i="1" s="1"/>
  <c r="X2137" i="1" s="1"/>
  <c r="X2138" i="1" s="1"/>
  <c r="X1269" i="1"/>
  <c r="X1268" i="1" s="1"/>
  <c r="BH2836" i="1"/>
  <c r="BH2866" i="1" s="1"/>
  <c r="BH2870" i="1" s="1"/>
  <c r="BH2871" i="1" s="1"/>
  <c r="BH3936" i="1"/>
  <c r="BH3965" i="1" s="1"/>
  <c r="BH3969" i="1" s="1"/>
  <c r="BH3970" i="1" s="1"/>
  <c r="BH2469" i="1"/>
  <c r="BH2497" i="1" s="1"/>
  <c r="BH2501" i="1" s="1"/>
  <c r="BH2502" i="1" s="1"/>
  <c r="X3652" i="1"/>
  <c r="AP1023" i="1"/>
  <c r="AP1022" i="1" s="1"/>
  <c r="BH1549" i="1"/>
  <c r="BH1548" i="1" s="1"/>
  <c r="BH940" i="1"/>
  <c r="BH939" i="1" s="1"/>
  <c r="BH3082" i="1"/>
  <c r="BH3113" i="1" s="1"/>
  <c r="BH3117" i="1" s="1"/>
  <c r="BH3118" i="1" s="1"/>
  <c r="BH3408" i="1"/>
  <c r="BH3438" i="1" s="1"/>
  <c r="BH3442" i="1" s="1"/>
  <c r="BH3443" i="1" s="1"/>
  <c r="BH4339" i="1"/>
  <c r="BH4369" i="1" s="1"/>
  <c r="BH4373" i="1" s="1"/>
  <c r="BH4374" i="1" s="1"/>
  <c r="X1098" i="1"/>
  <c r="X1097" i="1" s="1"/>
  <c r="X376" i="1"/>
  <c r="X366" i="1" s="1"/>
  <c r="X391" i="1" s="1"/>
  <c r="X399" i="1" s="1"/>
  <c r="BH1016" i="1"/>
  <c r="BH1015" i="1" s="1"/>
  <c r="BH1438" i="1"/>
  <c r="BH1437" i="1" s="1"/>
  <c r="BH455" i="1"/>
  <c r="BH445" i="1" s="1"/>
  <c r="X1016" i="1"/>
  <c r="X1015" i="1" s="1"/>
  <c r="X1618" i="1"/>
  <c r="X1616" i="1" s="1"/>
  <c r="X144" i="1"/>
  <c r="X134" i="1" s="1"/>
  <c r="AP777" i="1"/>
  <c r="AP776" i="1" s="1"/>
  <c r="AP2795" i="1"/>
  <c r="AP2825" i="1" s="1"/>
  <c r="AP2829" i="1" s="1"/>
  <c r="AP2830" i="1" s="1"/>
  <c r="BH1635" i="1"/>
  <c r="BH972" i="1"/>
  <c r="BH3530" i="1"/>
  <c r="BH3560" i="1" s="1"/>
  <c r="BH3564" i="1" s="1"/>
  <c r="BH3565" i="1" s="1"/>
  <c r="BH1939" i="1"/>
  <c r="BH1970" i="1" s="1"/>
  <c r="BH1974" i="1" s="1"/>
  <c r="BH1975" i="1" s="1"/>
  <c r="X923" i="1"/>
  <c r="X922" i="1" s="1"/>
  <c r="X1023" i="1"/>
  <c r="X1022" i="1" s="1"/>
  <c r="X4218" i="1"/>
  <c r="X4248" i="1" s="1"/>
  <c r="X4252" i="1" s="1"/>
  <c r="X4253" i="1" s="1"/>
  <c r="AP744" i="1"/>
  <c r="AP733" i="1" s="1"/>
  <c r="AP20" i="1"/>
  <c r="AP10" i="1" s="1"/>
  <c r="AP3000" i="1"/>
  <c r="AP3030" i="1" s="1"/>
  <c r="AP3034" i="1" s="1"/>
  <c r="AP3035" i="1" s="1"/>
  <c r="BH1637" i="1"/>
  <c r="BH1636" i="1" s="1"/>
  <c r="BH3367" i="1"/>
  <c r="BH3397" i="1" s="1"/>
  <c r="BH3401" i="1" s="1"/>
  <c r="BH3402" i="1" s="1"/>
  <c r="BH4259" i="1"/>
  <c r="BH4288" i="1" s="1"/>
  <c r="BH4292" i="1" s="1"/>
  <c r="BH4293" i="1" s="1"/>
  <c r="BH1899" i="1"/>
  <c r="BH1928" i="1" s="1"/>
  <c r="BH1932" i="1" s="1"/>
  <c r="BH1933" i="1" s="1"/>
  <c r="BH154" i="1"/>
  <c r="BH153" i="1" s="1"/>
  <c r="X192" i="1"/>
  <c r="X182" i="1" s="1"/>
  <c r="X204" i="1" s="1"/>
  <c r="X212" i="1" s="1"/>
  <c r="X1939" i="1"/>
  <c r="X1970" i="1" s="1"/>
  <c r="X1974" i="1" s="1"/>
  <c r="X1975" i="1" s="1"/>
  <c r="AP1565" i="1"/>
  <c r="AP1564" i="1" s="1"/>
  <c r="AP819" i="1"/>
  <c r="AP808" i="1" s="1"/>
  <c r="AP192" i="1"/>
  <c r="AP182" i="1" s="1"/>
  <c r="AP204" i="1" s="1"/>
  <c r="AP212" i="1" s="1"/>
  <c r="AP1429" i="1"/>
  <c r="AP1418" i="1" s="1"/>
  <c r="AP2959" i="1"/>
  <c r="AP2989" i="1" s="1"/>
  <c r="AP2993" i="1" s="1"/>
  <c r="AP2994" i="1" s="1"/>
  <c r="AP2226" i="1"/>
  <c r="AP2255" i="1" s="1"/>
  <c r="AP2259" i="1" s="1"/>
  <c r="AP2260" i="1" s="1"/>
  <c r="AP4422" i="1"/>
  <c r="AP4451" i="1" s="1"/>
  <c r="AP4455" i="1" s="1"/>
  <c r="AP4456" i="1" s="1"/>
  <c r="BH1618" i="1"/>
  <c r="BH1616" i="1" s="1"/>
  <c r="BH2390" i="1"/>
  <c r="BH2417" i="1" s="1"/>
  <c r="BH2421" i="1" s="1"/>
  <c r="BH2422" i="1" s="1"/>
  <c r="BH2671" i="1"/>
  <c r="BH2702" i="1" s="1"/>
  <c r="BH2706" i="1" s="1"/>
  <c r="BH2707" i="1" s="1"/>
  <c r="BH2877" i="1"/>
  <c r="BH2907" i="1" s="1"/>
  <c r="BH2911" i="1" s="1"/>
  <c r="BH2912" i="1" s="1"/>
  <c r="BH3571" i="1"/>
  <c r="BH3600" i="1" s="1"/>
  <c r="BH3604" i="1" s="1"/>
  <c r="BH3605" i="1" s="1"/>
  <c r="BH4380" i="1"/>
  <c r="BH4411" i="1" s="1"/>
  <c r="BH4415" i="1" s="1"/>
  <c r="BH4416" i="1" s="1"/>
  <c r="BH1859" i="1"/>
  <c r="BH1888" i="1" s="1"/>
  <c r="BH1892" i="1" s="1"/>
  <c r="BH1893" i="1" s="1"/>
  <c r="BH1780" i="1"/>
  <c r="BH1808" i="1" s="1"/>
  <c r="BH1812" i="1" s="1"/>
  <c r="BH1813" i="1" s="1"/>
  <c r="BH1660" i="1"/>
  <c r="BH1689" i="1" s="1"/>
  <c r="BH1693" i="1" s="1"/>
  <c r="BH1694" i="1" s="1"/>
  <c r="BH1524" i="1"/>
  <c r="BH1512" i="1" s="1"/>
  <c r="BH2508" i="1"/>
  <c r="BH2537" i="1" s="1"/>
  <c r="BH2541" i="1" s="1"/>
  <c r="BH2542" i="1" s="1"/>
  <c r="BH3289" i="1"/>
  <c r="BH3316" i="1" s="1"/>
  <c r="BH3320" i="1" s="1"/>
  <c r="BH3321" i="1" s="1"/>
  <c r="BH3693" i="1"/>
  <c r="BH3722" i="1" s="1"/>
  <c r="BH3726" i="1" s="1"/>
  <c r="BH3727" i="1" s="1"/>
  <c r="BH3489" i="1"/>
  <c r="BH3519" i="1" s="1"/>
  <c r="BH3523" i="1" s="1"/>
  <c r="BH3524" i="1" s="1"/>
  <c r="BH502" i="1"/>
  <c r="BH491" i="1" s="1"/>
  <c r="BH819" i="1"/>
  <c r="BH808" i="1" s="1"/>
  <c r="BH992" i="1"/>
  <c r="BH981" i="1" s="1"/>
  <c r="BH2630" i="1"/>
  <c r="BH2660" i="1" s="1"/>
  <c r="BH2664" i="1" s="1"/>
  <c r="BH2665" i="1" s="1"/>
  <c r="BH540" i="1"/>
  <c r="BH4462" i="1"/>
  <c r="BH4492" i="1" s="1"/>
  <c r="BH4496" i="1" s="1"/>
  <c r="BH4497" i="1" s="1"/>
  <c r="BH3774" i="1"/>
  <c r="BH3804" i="1" s="1"/>
  <c r="BH3808" i="1" s="1"/>
  <c r="BH3809" i="1" s="1"/>
  <c r="BH1607" i="1"/>
  <c r="BH1374" i="1"/>
  <c r="BH1373" i="1" s="1"/>
  <c r="BH1269" i="1"/>
  <c r="BH1268" i="1" s="1"/>
  <c r="BH2795" i="1"/>
  <c r="BH2825" i="1" s="1"/>
  <c r="BH2829" i="1" s="1"/>
  <c r="BH2830" i="1" s="1"/>
  <c r="BH4299" i="1"/>
  <c r="BH4328" i="1" s="1"/>
  <c r="BH4332" i="1" s="1"/>
  <c r="BH4333" i="1" s="1"/>
  <c r="X1221" i="1"/>
  <c r="X1220" i="1" s="1"/>
  <c r="X1254" i="1"/>
  <c r="X1253" i="1" s="1"/>
  <c r="AP1254" i="1"/>
  <c r="AP1253" i="1" s="1"/>
  <c r="BH4503" i="1"/>
  <c r="BH4534" i="1" s="1"/>
  <c r="BH4538" i="1" s="1"/>
  <c r="BH4539" i="1" s="1"/>
  <c r="BH1740" i="1"/>
  <c r="BH1769" i="1" s="1"/>
  <c r="BH1773" i="1" s="1"/>
  <c r="BH1774" i="1" s="1"/>
  <c r="BH4422" i="1"/>
  <c r="BH4451" i="1" s="1"/>
  <c r="BH4455" i="1" s="1"/>
  <c r="BH4456" i="1" s="1"/>
  <c r="X2022" i="1"/>
  <c r="X2051" i="1" s="1"/>
  <c r="X2055" i="1" s="1"/>
  <c r="X2056" i="1" s="1"/>
  <c r="AP445" i="1"/>
  <c r="AP3367" i="1"/>
  <c r="AP3397" i="1" s="1"/>
  <c r="AP3401" i="1" s="1"/>
  <c r="AP3402" i="1" s="1"/>
  <c r="BH3000" i="1"/>
  <c r="BH3030" i="1" s="1"/>
  <c r="BH3034" i="1" s="1"/>
  <c r="BH3035" i="1" s="1"/>
  <c r="BH3855" i="1"/>
  <c r="BH3885" i="1" s="1"/>
  <c r="BH3889" i="1" s="1"/>
  <c r="BH3890" i="1" s="1"/>
  <c r="BH2226" i="1"/>
  <c r="BH2255" i="1" s="1"/>
  <c r="BH2259" i="1" s="1"/>
  <c r="BH2260" i="1" s="1"/>
  <c r="BH3327" i="1"/>
  <c r="BH3356" i="1" s="1"/>
  <c r="BH3360" i="1" s="1"/>
  <c r="BH3361" i="1" s="1"/>
  <c r="BH1221" i="1"/>
  <c r="BH1220" i="1" s="1"/>
  <c r="BH2959" i="1"/>
  <c r="BH2989" i="1" s="1"/>
  <c r="BH2993" i="1" s="1"/>
  <c r="BH2994" i="1" s="1"/>
  <c r="BH251" i="1"/>
  <c r="BH241" i="1" s="1"/>
  <c r="BH259" i="1" s="1"/>
  <c r="BH1429" i="1"/>
  <c r="BH1418" i="1" s="1"/>
  <c r="BH3652" i="1"/>
  <c r="BH3682" i="1" s="1"/>
  <c r="BH3686" i="1" s="1"/>
  <c r="BH3687" i="1" s="1"/>
  <c r="BH4016" i="1"/>
  <c r="BH4044" i="1" s="1"/>
  <c r="BH4048" i="1" s="1"/>
  <c r="BH4049" i="1" s="1"/>
  <c r="BH1254" i="1"/>
  <c r="BH1253" i="1" s="1"/>
  <c r="BH105" i="1"/>
  <c r="BH104" i="1" s="1"/>
  <c r="X2428" i="1"/>
  <c r="X2458" i="1" s="1"/>
  <c r="X2462" i="1" s="1"/>
  <c r="X2463" i="1" s="1"/>
  <c r="X4339" i="1"/>
  <c r="X4369" i="1" s="1"/>
  <c r="X4373" i="1" s="1"/>
  <c r="X4374" i="1" s="1"/>
  <c r="BH3206" i="1"/>
  <c r="BH3237" i="1" s="1"/>
  <c r="BH3241" i="1" s="1"/>
  <c r="BH3242" i="1" s="1"/>
  <c r="BH4096" i="1"/>
  <c r="BH4125" i="1" s="1"/>
  <c r="BH4129" i="1" s="1"/>
  <c r="BH4130" i="1" s="1"/>
  <c r="BH3733" i="1"/>
  <c r="BH3763" i="1" s="1"/>
  <c r="BH3767" i="1" s="1"/>
  <c r="BH3768" i="1" s="1"/>
  <c r="BH1500" i="1"/>
  <c r="X2508" i="1"/>
  <c r="X2537" i="1" s="1"/>
  <c r="X2541" i="1" s="1"/>
  <c r="X2542" i="1" s="1"/>
  <c r="BH1624" i="1"/>
  <c r="BH894" i="1"/>
  <c r="BH883" i="1" s="1"/>
  <c r="X819" i="1"/>
  <c r="X808" i="1" s="1"/>
  <c r="AP2548" i="1"/>
  <c r="AP2578" i="1" s="1"/>
  <c r="AP2582" i="1" s="1"/>
  <c r="AP2583" i="1" s="1"/>
  <c r="AP4339" i="1"/>
  <c r="AP4369" i="1" s="1"/>
  <c r="AP4373" i="1" s="1"/>
  <c r="AP4374" i="1" s="1"/>
  <c r="AP2022" i="1"/>
  <c r="AP2051" i="1" s="1"/>
  <c r="AP2055" i="1" s="1"/>
  <c r="AP2056" i="1" s="1"/>
  <c r="AP3449" i="1"/>
  <c r="AP3478" i="1" s="1"/>
  <c r="AP3482" i="1" s="1"/>
  <c r="AP3483" i="1" s="1"/>
  <c r="BH3976" i="1"/>
  <c r="BH4005" i="1" s="1"/>
  <c r="BH4009" i="1" s="1"/>
  <c r="BH4010" i="1" s="1"/>
  <c r="BH2144" i="1"/>
  <c r="BH2174" i="1" s="1"/>
  <c r="BH2178" i="1" s="1"/>
  <c r="BH2179" i="1" s="1"/>
  <c r="BH3896" i="1"/>
  <c r="BH3925" i="1" s="1"/>
  <c r="BH3929" i="1" s="1"/>
  <c r="BH3930" i="1" s="1"/>
  <c r="BH2022" i="1"/>
  <c r="BH2051" i="1" s="1"/>
  <c r="BH2055" i="1" s="1"/>
  <c r="BH2056" i="1" s="1"/>
  <c r="BH323" i="1"/>
  <c r="BH312" i="1" s="1"/>
  <c r="BH2713" i="1"/>
  <c r="BH2743" i="1" s="1"/>
  <c r="BH2747" i="1" s="1"/>
  <c r="BH2748" i="1" s="1"/>
  <c r="BH2348" i="1"/>
  <c r="BH2379" i="1" s="1"/>
  <c r="BH2383" i="1" s="1"/>
  <c r="BH2384" i="1" s="1"/>
  <c r="X88" i="1"/>
  <c r="AP1549" i="1"/>
  <c r="AP1548" i="1" s="1"/>
  <c r="AP2185" i="1"/>
  <c r="AP2215" i="1" s="1"/>
  <c r="AP2219" i="1" s="1"/>
  <c r="AP2220" i="1" s="1"/>
  <c r="AP2630" i="1"/>
  <c r="AP2660" i="1" s="1"/>
  <c r="AP2664" i="1" s="1"/>
  <c r="AP2665" i="1" s="1"/>
  <c r="BH2266" i="1"/>
  <c r="BH2296" i="1" s="1"/>
  <c r="BH2300" i="1" s="1"/>
  <c r="BH2301" i="1" s="1"/>
  <c r="BH1641" i="1"/>
  <c r="BH1640" i="1" s="1"/>
  <c r="BH606" i="1"/>
  <c r="BH594" i="1" s="1"/>
  <c r="BH628" i="1" s="1"/>
  <c r="BH1405" i="1"/>
  <c r="BH1453" i="1"/>
  <c r="BH1452" i="1" s="1"/>
  <c r="AP2266" i="1"/>
  <c r="AP2296" i="1" s="1"/>
  <c r="AP2300" i="1" s="1"/>
  <c r="AP2301" i="1" s="1"/>
  <c r="AP3774" i="1"/>
  <c r="AP3804" i="1" s="1"/>
  <c r="AP3808" i="1" s="1"/>
  <c r="AP3809" i="1" s="1"/>
  <c r="AP799" i="1"/>
  <c r="AP2307" i="1"/>
  <c r="AP2337" i="1" s="1"/>
  <c r="AP2341" i="1" s="1"/>
  <c r="AP2342" i="1" s="1"/>
  <c r="AP2836" i="1"/>
  <c r="AP2866" i="1" s="1"/>
  <c r="AP2870" i="1" s="1"/>
  <c r="AP2871" i="1" s="1"/>
  <c r="X2548" i="1"/>
  <c r="X2578" i="1" s="1"/>
  <c r="X2582" i="1" s="1"/>
  <c r="X2583" i="1" s="1"/>
  <c r="X4462" i="1"/>
  <c r="X4492" i="1" s="1"/>
  <c r="X4496" i="1" s="1"/>
  <c r="X4497" i="1" s="1"/>
  <c r="AP1939" i="1"/>
  <c r="AP1970" i="1" s="1"/>
  <c r="AP1974" i="1" s="1"/>
  <c r="AP1975" i="1" s="1"/>
  <c r="AP3489" i="1"/>
  <c r="AP3519" i="1" s="1"/>
  <c r="AP3523" i="1" s="1"/>
  <c r="AP3524" i="1" s="1"/>
  <c r="X1660" i="1"/>
  <c r="X1689" i="1" s="1"/>
  <c r="X1693" i="1" s="1"/>
  <c r="X1694" i="1" s="1"/>
  <c r="AP3248" i="1"/>
  <c r="AP3278" i="1" s="1"/>
  <c r="AP3282" i="1" s="1"/>
  <c r="AP3283" i="1" s="1"/>
  <c r="AP4218" i="1"/>
  <c r="AP4248" i="1" s="1"/>
  <c r="AP4252" i="1" s="1"/>
  <c r="AP4253" i="1" s="1"/>
  <c r="AP3733" i="1"/>
  <c r="AP3763" i="1" s="1"/>
  <c r="AP3767" i="1" s="1"/>
  <c r="AP3768" i="1" s="1"/>
  <c r="AP220" i="1"/>
  <c r="AP219" i="1" s="1"/>
  <c r="AP225" i="1" s="1"/>
  <c r="AP2348" i="1"/>
  <c r="AP2379" i="1" s="1"/>
  <c r="AP2383" i="1" s="1"/>
  <c r="AP2384" i="1" s="1"/>
  <c r="AP992" i="1"/>
  <c r="AP981" i="1" s="1"/>
  <c r="AP1859" i="1"/>
  <c r="AP1888" i="1" s="1"/>
  <c r="AP1892" i="1" s="1"/>
  <c r="AP1893" i="1" s="1"/>
  <c r="AP2508" i="1"/>
  <c r="AP2537" i="1" s="1"/>
  <c r="AP2541" i="1" s="1"/>
  <c r="AP2542" i="1" s="1"/>
  <c r="AP3976" i="1"/>
  <c r="AP4005" i="1" s="1"/>
  <c r="AP4009" i="1" s="1"/>
  <c r="AP4010" i="1" s="1"/>
  <c r="AP4136" i="1"/>
  <c r="AP4166" i="1" s="1"/>
  <c r="AP4170" i="1" s="1"/>
  <c r="AP4171" i="1" s="1"/>
  <c r="AP1700" i="1"/>
  <c r="AP1729" i="1" s="1"/>
  <c r="AP1733" i="1" s="1"/>
  <c r="AP1734" i="1" s="1"/>
  <c r="AP4055" i="1"/>
  <c r="AP4085" i="1" s="1"/>
  <c r="AP4089" i="1" s="1"/>
  <c r="AP4090" i="1" s="1"/>
  <c r="AP1641" i="1"/>
  <c r="AP1640" i="1" s="1"/>
  <c r="AP3206" i="1"/>
  <c r="AP3237" i="1" s="1"/>
  <c r="AP3241" i="1" s="1"/>
  <c r="AP3242" i="1" s="1"/>
  <c r="AP594" i="1"/>
  <c r="AP628" i="1" s="1"/>
  <c r="AP1635" i="1"/>
  <c r="X1085" i="1"/>
  <c r="X1084" i="1" s="1"/>
  <c r="AP4177" i="1"/>
  <c r="AP4207" i="1" s="1"/>
  <c r="AP4211" i="1" s="1"/>
  <c r="AP4212" i="1" s="1"/>
  <c r="AP3165" i="1"/>
  <c r="AP3195" i="1" s="1"/>
  <c r="AP3199" i="1" s="1"/>
  <c r="AP3200" i="1" s="1"/>
  <c r="AP1194" i="1"/>
  <c r="AP1453" i="1"/>
  <c r="AP1452" i="1" s="1"/>
  <c r="AP1899" i="1"/>
  <c r="AP1928" i="1" s="1"/>
  <c r="AP1932" i="1" s="1"/>
  <c r="AP1933" i="1" s="1"/>
  <c r="AP1405" i="1"/>
  <c r="AP2918" i="1"/>
  <c r="AP2948" i="1" s="1"/>
  <c r="AP2952" i="1" s="1"/>
  <c r="AP2953" i="1" s="1"/>
  <c r="AP1357" i="1"/>
  <c r="AP1346" i="1" s="1"/>
  <c r="X2185" i="1"/>
  <c r="X2215" i="1" s="1"/>
  <c r="X2219" i="1" s="1"/>
  <c r="X2220" i="1" s="1"/>
  <c r="X2630" i="1"/>
  <c r="X2660" i="1" s="1"/>
  <c r="X2664" i="1" s="1"/>
  <c r="X2665" i="1" s="1"/>
  <c r="AP1618" i="1"/>
  <c r="AP1616" i="1" s="1"/>
  <c r="AP911" i="1"/>
  <c r="AP549" i="1"/>
  <c r="AP585" i="1" s="1"/>
  <c r="AP1374" i="1"/>
  <c r="AP1373" i="1" s="1"/>
  <c r="AP1165" i="1"/>
  <c r="AP1607" i="1"/>
  <c r="AP3815" i="1"/>
  <c r="AP3844" i="1" s="1"/>
  <c r="AP3848" i="1" s="1"/>
  <c r="AP3849" i="1" s="1"/>
  <c r="AP894" i="1"/>
  <c r="AP883" i="1" s="1"/>
  <c r="AP2469" i="1"/>
  <c r="AP2497" i="1" s="1"/>
  <c r="AP2501" i="1" s="1"/>
  <c r="AP2502" i="1" s="1"/>
  <c r="AP3571" i="1"/>
  <c r="AP3600" i="1" s="1"/>
  <c r="AP3604" i="1" s="1"/>
  <c r="AP3605" i="1" s="1"/>
  <c r="AP1221" i="1"/>
  <c r="AP1220" i="1" s="1"/>
  <c r="AP3652" i="1"/>
  <c r="AP3682" i="1" s="1"/>
  <c r="AP3686" i="1" s="1"/>
  <c r="AP3687" i="1" s="1"/>
  <c r="AP2754" i="1"/>
  <c r="AP2784" i="1" s="1"/>
  <c r="AP2788" i="1" s="1"/>
  <c r="AP2789" i="1" s="1"/>
  <c r="X894" i="1"/>
  <c r="X883" i="1" s="1"/>
  <c r="X1374" i="1"/>
  <c r="X1373" i="1" s="1"/>
  <c r="AP923" i="1"/>
  <c r="AP922" i="1" s="1"/>
  <c r="AP1637" i="1"/>
  <c r="AP1636" i="1" s="1"/>
  <c r="AP1290" i="1"/>
  <c r="AP1500" i="1"/>
  <c r="AP4380" i="1"/>
  <c r="AP4411" i="1" s="1"/>
  <c r="AP4415" i="1" s="1"/>
  <c r="AP4416" i="1" s="1"/>
  <c r="AP1780" i="1"/>
  <c r="AP1808" i="1" s="1"/>
  <c r="AP1812" i="1" s="1"/>
  <c r="AP1813" i="1" s="1"/>
  <c r="AP2144" i="1"/>
  <c r="AP2174" i="1" s="1"/>
  <c r="AP2178" i="1" s="1"/>
  <c r="AP2179" i="1" s="1"/>
  <c r="AP3896" i="1"/>
  <c r="AP3925" i="1" s="1"/>
  <c r="AP3929" i="1" s="1"/>
  <c r="AP3930" i="1" s="1"/>
  <c r="X2959" i="1"/>
  <c r="X2989" i="1" s="1"/>
  <c r="X2993" i="1" s="1"/>
  <c r="X2994" i="1" s="1"/>
  <c r="X3449" i="1"/>
  <c r="X3478" i="1" s="1"/>
  <c r="X3482" i="1" s="1"/>
  <c r="X3483" i="1" s="1"/>
  <c r="AP2428" i="1"/>
  <c r="AP2458" i="1" s="1"/>
  <c r="AP2462" i="1" s="1"/>
  <c r="AP2463" i="1" s="1"/>
  <c r="AP4259" i="1"/>
  <c r="AP4288" i="1" s="1"/>
  <c r="AP4292" i="1" s="1"/>
  <c r="AP4293" i="1" s="1"/>
  <c r="AP2589" i="1"/>
  <c r="AP2619" i="1" s="1"/>
  <c r="AP2623" i="1" s="1"/>
  <c r="AP2624" i="1" s="1"/>
  <c r="AP3082" i="1"/>
  <c r="AP3113" i="1" s="1"/>
  <c r="AP3117" i="1" s="1"/>
  <c r="AP3118" i="1" s="1"/>
  <c r="AP1438" i="1"/>
  <c r="AP1437" i="1" s="1"/>
  <c r="AP2062" i="1"/>
  <c r="AP2091" i="1" s="1"/>
  <c r="AP2095" i="1" s="1"/>
  <c r="AP2096" i="1" s="1"/>
  <c r="AP3408" i="1"/>
  <c r="AP3438" i="1" s="1"/>
  <c r="AP3442" i="1" s="1"/>
  <c r="AP3443" i="1" s="1"/>
  <c r="AP4462" i="1"/>
  <c r="AP4492" i="1" s="1"/>
  <c r="AP4496" i="1" s="1"/>
  <c r="AP4497" i="1" s="1"/>
  <c r="AP1819" i="1"/>
  <c r="AP1848" i="1" s="1"/>
  <c r="AP1852" i="1" s="1"/>
  <c r="AP1853" i="1" s="1"/>
  <c r="X20" i="1"/>
  <c r="X10" i="1" s="1"/>
  <c r="X2307" i="1"/>
  <c r="X2337" i="1" s="1"/>
  <c r="X2341" i="1" s="1"/>
  <c r="X2342" i="1" s="1"/>
  <c r="X540" i="1"/>
  <c r="X3571" i="1"/>
  <c r="X3600" i="1" s="1"/>
  <c r="X3604" i="1" s="1"/>
  <c r="X3605" i="1" s="1"/>
  <c r="X1819" i="1"/>
  <c r="X1848" i="1" s="1"/>
  <c r="X1852" i="1" s="1"/>
  <c r="X1853" i="1" s="1"/>
  <c r="X1418" i="1"/>
  <c r="X3000" i="1"/>
  <c r="X3030" i="1" s="1"/>
  <c r="X3034" i="1" s="1"/>
  <c r="X3035" i="1" s="1"/>
  <c r="X3489" i="1"/>
  <c r="X3519" i="1" s="1"/>
  <c r="X3523" i="1" s="1"/>
  <c r="X3524" i="1" s="1"/>
  <c r="X3774" i="1"/>
  <c r="X3804" i="1" s="1"/>
  <c r="X3808" i="1" s="1"/>
  <c r="X3809" i="1" s="1"/>
  <c r="X3327" i="1"/>
  <c r="X3356" i="1" s="1"/>
  <c r="X3360" i="1" s="1"/>
  <c r="X3361" i="1" s="1"/>
  <c r="X3733" i="1"/>
  <c r="X3763" i="1" s="1"/>
  <c r="X3767" i="1" s="1"/>
  <c r="X3768" i="1" s="1"/>
  <c r="X4259" i="1"/>
  <c r="X4288" i="1" s="1"/>
  <c r="X4292" i="1" s="1"/>
  <c r="X4293" i="1" s="1"/>
  <c r="X3289" i="1"/>
  <c r="X3316" i="1" s="1"/>
  <c r="X3320" i="1" s="1"/>
  <c r="X3321" i="1" s="1"/>
  <c r="X2266" i="1"/>
  <c r="X2296" i="1" s="1"/>
  <c r="X2300" i="1" s="1"/>
  <c r="X2301" i="1" s="1"/>
  <c r="X2226" i="1"/>
  <c r="X2255" i="1" s="1"/>
  <c r="X2259" i="1" s="1"/>
  <c r="X2260" i="1" s="1"/>
  <c r="X3165" i="1"/>
  <c r="X3195" i="1" s="1"/>
  <c r="X3199" i="1" s="1"/>
  <c r="X3200" i="1" s="1"/>
  <c r="X3124" i="1"/>
  <c r="X3154" i="1" s="1"/>
  <c r="X3158" i="1" s="1"/>
  <c r="X3159" i="1" s="1"/>
  <c r="X3408" i="1"/>
  <c r="X3438" i="1" s="1"/>
  <c r="X3442" i="1" s="1"/>
  <c r="X3443" i="1" s="1"/>
  <c r="X4380" i="1"/>
  <c r="X4411" i="1" s="1"/>
  <c r="X4415" i="1" s="1"/>
  <c r="X4416" i="1" s="1"/>
  <c r="X3682" i="1"/>
  <c r="X3686" i="1" s="1"/>
  <c r="X3687" i="1" s="1"/>
  <c r="X1453" i="1"/>
  <c r="X1452" i="1" s="1"/>
  <c r="X3041" i="1"/>
  <c r="X3071" i="1" s="1"/>
  <c r="X3075" i="1" s="1"/>
  <c r="X3076" i="1" s="1"/>
  <c r="X4055" i="1"/>
  <c r="X4085" i="1" s="1"/>
  <c r="X4089" i="1" s="1"/>
  <c r="X4090" i="1" s="1"/>
  <c r="X4136" i="1"/>
  <c r="X4166" i="1" s="1"/>
  <c r="X4170" i="1" s="1"/>
  <c r="X4171" i="1" s="1"/>
  <c r="X1637" i="1"/>
  <c r="X1636" i="1" s="1"/>
  <c r="X1641" i="1"/>
  <c r="X1640" i="1" s="1"/>
  <c r="X2390" i="1"/>
  <c r="X2417" i="1" s="1"/>
  <c r="X2421" i="1" s="1"/>
  <c r="X2422" i="1" s="1"/>
  <c r="X2836" i="1"/>
  <c r="X2866" i="1" s="1"/>
  <c r="X2870" i="1" s="1"/>
  <c r="X2871" i="1" s="1"/>
  <c r="X3206" i="1"/>
  <c r="X3237" i="1" s="1"/>
  <c r="X3241" i="1" s="1"/>
  <c r="X3242" i="1" s="1"/>
  <c r="X220" i="1"/>
  <c r="X219" i="1" s="1"/>
  <c r="X225" i="1" s="1"/>
  <c r="X561" i="1"/>
  <c r="X549" i="1" s="1"/>
  <c r="X585" i="1" s="1"/>
  <c r="X2671" i="1"/>
  <c r="X2702" i="1" s="1"/>
  <c r="X2706" i="1" s="1"/>
  <c r="X2707" i="1" s="1"/>
  <c r="X2795" i="1"/>
  <c r="X2825" i="1" s="1"/>
  <c r="X2829" i="1" s="1"/>
  <c r="X2830" i="1" s="1"/>
  <c r="X3815" i="1"/>
  <c r="X3844" i="1" s="1"/>
  <c r="X3848" i="1" s="1"/>
  <c r="X3849" i="1" s="1"/>
  <c r="X1700" i="1"/>
  <c r="X1729" i="1" s="1"/>
  <c r="X1733" i="1" s="1"/>
  <c r="X1734" i="1" s="1"/>
  <c r="X4016" i="1"/>
  <c r="X4044" i="1" s="1"/>
  <c r="X4048" i="1" s="1"/>
  <c r="X4049" i="1" s="1"/>
  <c r="X1780" i="1"/>
  <c r="X1808" i="1" s="1"/>
  <c r="X1812" i="1" s="1"/>
  <c r="X1813" i="1" s="1"/>
  <c r="X1524" i="1"/>
  <c r="X1512" i="1" s="1"/>
  <c r="X3976" i="1"/>
  <c r="X4005" i="1" s="1"/>
  <c r="X4009" i="1" s="1"/>
  <c r="X4010" i="1" s="1"/>
  <c r="X799" i="1"/>
  <c r="X1635" i="1"/>
  <c r="X4422" i="1"/>
  <c r="X4451" i="1" s="1"/>
  <c r="X4455" i="1" s="1"/>
  <c r="X4456" i="1" s="1"/>
  <c r="X972" i="1"/>
  <c r="X1438" i="1"/>
  <c r="X1437" i="1" s="1"/>
  <c r="X4503" i="1"/>
  <c r="X4534" i="1" s="1"/>
  <c r="X4538" i="1" s="1"/>
  <c r="X4539" i="1" s="1"/>
  <c r="X4177" i="1"/>
  <c r="X4207" i="1" s="1"/>
  <c r="X4211" i="1" s="1"/>
  <c r="X4212" i="1" s="1"/>
  <c r="X1405" i="1"/>
  <c r="X2062" i="1"/>
  <c r="X2091" i="1" s="1"/>
  <c r="X2095" i="1" s="1"/>
  <c r="X2096" i="1" s="1"/>
  <c r="X1624" i="1"/>
  <c r="X1899" i="1"/>
  <c r="X1928" i="1" s="1"/>
  <c r="X1932" i="1" s="1"/>
  <c r="X1933" i="1" s="1"/>
  <c r="X1981" i="1"/>
  <c r="X2011" i="1" s="1"/>
  <c r="X2015" i="1" s="1"/>
  <c r="X2016" i="1" s="1"/>
  <c r="X3896" i="1"/>
  <c r="X3925" i="1" s="1"/>
  <c r="X3929" i="1" s="1"/>
  <c r="X3930" i="1" s="1"/>
  <c r="X3367" i="1"/>
  <c r="X3397" i="1" s="1"/>
  <c r="X3401" i="1" s="1"/>
  <c r="X3402" i="1" s="1"/>
  <c r="X3082" i="1"/>
  <c r="X3113" i="1" s="1"/>
  <c r="X3117" i="1" s="1"/>
  <c r="X3118" i="1" s="1"/>
  <c r="X1500" i="1"/>
  <c r="X2144" i="1"/>
  <c r="X2174" i="1" s="1"/>
  <c r="X2178" i="1" s="1"/>
  <c r="X2179" i="1" s="1"/>
  <c r="X2877" i="1"/>
  <c r="X2907" i="1" s="1"/>
  <c r="X2911" i="1" s="1"/>
  <c r="X2912" i="1" s="1"/>
  <c r="X3530" i="1"/>
  <c r="X3560" i="1" s="1"/>
  <c r="X3564" i="1" s="1"/>
  <c r="X3565" i="1" s="1"/>
  <c r="X3611" i="1"/>
  <c r="X3641" i="1" s="1"/>
  <c r="X3645" i="1" s="1"/>
  <c r="X3646" i="1" s="1"/>
  <c r="X3693" i="1"/>
  <c r="X3722" i="1" s="1"/>
  <c r="X3726" i="1" s="1"/>
  <c r="X3727" i="1" s="1"/>
  <c r="X1290" i="1"/>
  <c r="X3936" i="1"/>
  <c r="X3965" i="1" s="1"/>
  <c r="X3969" i="1" s="1"/>
  <c r="X3970" i="1" s="1"/>
  <c r="BQ4530" i="1"/>
  <c r="BQ4529" i="1" s="1"/>
  <c r="BP4530" i="1"/>
  <c r="BP4529" i="1" s="1"/>
  <c r="BO4530" i="1"/>
  <c r="BO4529" i="1" s="1"/>
  <c r="BN4530" i="1"/>
  <c r="BN4529" i="1" s="1"/>
  <c r="BM4530" i="1"/>
  <c r="BM4529" i="1" s="1"/>
  <c r="BL4530" i="1"/>
  <c r="BL4529" i="1" s="1"/>
  <c r="BK4530" i="1"/>
  <c r="BK4529" i="1" s="1"/>
  <c r="BJ4530" i="1"/>
  <c r="BJ4529" i="1" s="1"/>
  <c r="BI4530" i="1"/>
  <c r="BG4530" i="1"/>
  <c r="BG4529" i="1" s="1"/>
  <c r="BF4530" i="1"/>
  <c r="BF4529" i="1" s="1"/>
  <c r="BE4530" i="1"/>
  <c r="BE4529" i="1" s="1"/>
  <c r="BD4530" i="1"/>
  <c r="BD4529" i="1" s="1"/>
  <c r="BC4530" i="1"/>
  <c r="BQ4527" i="1"/>
  <c r="BQ4526" i="1" s="1"/>
  <c r="BP4527" i="1"/>
  <c r="BP4526" i="1" s="1"/>
  <c r="BO4527" i="1"/>
  <c r="BO4526" i="1" s="1"/>
  <c r="BN4527" i="1"/>
  <c r="BN4526" i="1" s="1"/>
  <c r="BM4527" i="1"/>
  <c r="BM4526" i="1" s="1"/>
  <c r="BL4527" i="1"/>
  <c r="BL4526" i="1" s="1"/>
  <c r="BK4527" i="1"/>
  <c r="BK4526" i="1" s="1"/>
  <c r="BJ4527" i="1"/>
  <c r="BJ4526" i="1" s="1"/>
  <c r="BI4527" i="1"/>
  <c r="BG4527" i="1"/>
  <c r="BG4526" i="1" s="1"/>
  <c r="BF4527" i="1"/>
  <c r="BF4526" i="1" s="1"/>
  <c r="BE4527" i="1"/>
  <c r="BE4526" i="1" s="1"/>
  <c r="BD4527" i="1"/>
  <c r="BD4526" i="1" s="1"/>
  <c r="BC4527" i="1"/>
  <c r="BQ4522" i="1"/>
  <c r="BQ4514" i="1" s="1"/>
  <c r="BP4522" i="1"/>
  <c r="BP4514" i="1" s="1"/>
  <c r="BO4522" i="1"/>
  <c r="BO4514" i="1" s="1"/>
  <c r="BN4522" i="1"/>
  <c r="BN4514" i="1" s="1"/>
  <c r="BM4522" i="1"/>
  <c r="BM4514" i="1" s="1"/>
  <c r="BL4522" i="1"/>
  <c r="BL4514" i="1" s="1"/>
  <c r="BK4522" i="1"/>
  <c r="BK4514" i="1" s="1"/>
  <c r="BJ4522" i="1"/>
  <c r="BJ4514" i="1" s="1"/>
  <c r="BI4522" i="1"/>
  <c r="BG4522" i="1"/>
  <c r="BG4514" i="1" s="1"/>
  <c r="BF4522" i="1"/>
  <c r="BF4514" i="1" s="1"/>
  <c r="BE4522" i="1"/>
  <c r="BE4514" i="1" s="1"/>
  <c r="BD4522" i="1"/>
  <c r="BD4514" i="1" s="1"/>
  <c r="BC4522" i="1"/>
  <c r="BQ4512" i="1"/>
  <c r="BP4512" i="1"/>
  <c r="BO4512" i="1"/>
  <c r="BN4512" i="1"/>
  <c r="BM4512" i="1"/>
  <c r="BL4512" i="1"/>
  <c r="BK4512" i="1"/>
  <c r="BJ4512" i="1"/>
  <c r="BI4512" i="1"/>
  <c r="BG4512" i="1"/>
  <c r="BF4512" i="1"/>
  <c r="BE4512" i="1"/>
  <c r="BD4512" i="1"/>
  <c r="BC4512" i="1"/>
  <c r="BQ4506" i="1"/>
  <c r="BQ4504" i="1" s="1"/>
  <c r="BP4506" i="1"/>
  <c r="BP4504" i="1" s="1"/>
  <c r="BO4506" i="1"/>
  <c r="BO4504" i="1" s="1"/>
  <c r="BN4506" i="1"/>
  <c r="BN4504" i="1" s="1"/>
  <c r="BM4506" i="1"/>
  <c r="BM4504" i="1" s="1"/>
  <c r="BL4506" i="1"/>
  <c r="BL4504" i="1" s="1"/>
  <c r="BK4506" i="1"/>
  <c r="BK4504" i="1" s="1"/>
  <c r="BJ4506" i="1"/>
  <c r="BJ4504" i="1" s="1"/>
  <c r="BI4506" i="1"/>
  <c r="BG4506" i="1"/>
  <c r="BG4504" i="1" s="1"/>
  <c r="BF4506" i="1"/>
  <c r="BF4504" i="1" s="1"/>
  <c r="BE4506" i="1"/>
  <c r="BE4504" i="1" s="1"/>
  <c r="BD4506" i="1"/>
  <c r="BD4504" i="1" s="1"/>
  <c r="BC4506" i="1"/>
  <c r="BQ4489" i="1"/>
  <c r="BQ4488" i="1" s="1"/>
  <c r="BP4489" i="1"/>
  <c r="BP4488" i="1" s="1"/>
  <c r="BO4489" i="1"/>
  <c r="BO4488" i="1" s="1"/>
  <c r="BN4489" i="1"/>
  <c r="BN4488" i="1" s="1"/>
  <c r="BM4489" i="1"/>
  <c r="BM4488" i="1" s="1"/>
  <c r="BL4489" i="1"/>
  <c r="BL4488" i="1" s="1"/>
  <c r="BK4489" i="1"/>
  <c r="BK4488" i="1" s="1"/>
  <c r="BJ4489" i="1"/>
  <c r="BJ4488" i="1" s="1"/>
  <c r="BI4489" i="1"/>
  <c r="BG4489" i="1"/>
  <c r="BG4488" i="1" s="1"/>
  <c r="BF4489" i="1"/>
  <c r="BF4488" i="1" s="1"/>
  <c r="BE4489" i="1"/>
  <c r="BE4488" i="1" s="1"/>
  <c r="BD4489" i="1"/>
  <c r="BD4488" i="1" s="1"/>
  <c r="BC4489" i="1"/>
  <c r="BQ4486" i="1"/>
  <c r="BQ4485" i="1" s="1"/>
  <c r="BP4486" i="1"/>
  <c r="BP4485" i="1" s="1"/>
  <c r="BO4486" i="1"/>
  <c r="BO4485" i="1" s="1"/>
  <c r="BN4486" i="1"/>
  <c r="BN4485" i="1" s="1"/>
  <c r="BM4486" i="1"/>
  <c r="BM4485" i="1" s="1"/>
  <c r="BL4486" i="1"/>
  <c r="BL4485" i="1" s="1"/>
  <c r="BK4486" i="1"/>
  <c r="BK4485" i="1" s="1"/>
  <c r="BJ4486" i="1"/>
  <c r="BJ4485" i="1" s="1"/>
  <c r="BI4486" i="1"/>
  <c r="BG4486" i="1"/>
  <c r="BG4485" i="1" s="1"/>
  <c r="BF4486" i="1"/>
  <c r="BF4485" i="1" s="1"/>
  <c r="BE4486" i="1"/>
  <c r="BE4485" i="1" s="1"/>
  <c r="BD4486" i="1"/>
  <c r="BD4485" i="1" s="1"/>
  <c r="BC4486" i="1"/>
  <c r="BQ4481" i="1"/>
  <c r="BQ4473" i="1" s="1"/>
  <c r="BP4481" i="1"/>
  <c r="BP4473" i="1" s="1"/>
  <c r="BO4481" i="1"/>
  <c r="BO4473" i="1" s="1"/>
  <c r="BN4481" i="1"/>
  <c r="BN4473" i="1" s="1"/>
  <c r="BM4481" i="1"/>
  <c r="BM4473" i="1" s="1"/>
  <c r="BL4481" i="1"/>
  <c r="BL4473" i="1" s="1"/>
  <c r="BK4481" i="1"/>
  <c r="BK4473" i="1" s="1"/>
  <c r="BJ4481" i="1"/>
  <c r="BJ4473" i="1" s="1"/>
  <c r="BI4481" i="1"/>
  <c r="BG4481" i="1"/>
  <c r="BG4473" i="1" s="1"/>
  <c r="BF4481" i="1"/>
  <c r="BF4473" i="1" s="1"/>
  <c r="BE4481" i="1"/>
  <c r="BE4473" i="1" s="1"/>
  <c r="BD4481" i="1"/>
  <c r="BD4473" i="1" s="1"/>
  <c r="BC4481" i="1"/>
  <c r="BQ4471" i="1"/>
  <c r="BP4471" i="1"/>
  <c r="BO4471" i="1"/>
  <c r="BN4471" i="1"/>
  <c r="BM4471" i="1"/>
  <c r="BL4471" i="1"/>
  <c r="BK4471" i="1"/>
  <c r="BJ4471" i="1"/>
  <c r="BI4471" i="1"/>
  <c r="BG4471" i="1"/>
  <c r="BF4471" i="1"/>
  <c r="BE4471" i="1"/>
  <c r="BD4471" i="1"/>
  <c r="BC4471" i="1"/>
  <c r="BQ4465" i="1"/>
  <c r="BQ4463" i="1" s="1"/>
  <c r="BP4465" i="1"/>
  <c r="BP4463" i="1" s="1"/>
  <c r="BO4465" i="1"/>
  <c r="BO4463" i="1" s="1"/>
  <c r="BN4465" i="1"/>
  <c r="BN4463" i="1" s="1"/>
  <c r="BM4465" i="1"/>
  <c r="BM4463" i="1" s="1"/>
  <c r="BL4465" i="1"/>
  <c r="BL4463" i="1" s="1"/>
  <c r="BK4465" i="1"/>
  <c r="BK4463" i="1" s="1"/>
  <c r="BJ4465" i="1"/>
  <c r="BJ4463" i="1" s="1"/>
  <c r="BI4465" i="1"/>
  <c r="BG4465" i="1"/>
  <c r="BG4463" i="1" s="1"/>
  <c r="BF4465" i="1"/>
  <c r="BF4463" i="1" s="1"/>
  <c r="BE4465" i="1"/>
  <c r="BE4463" i="1" s="1"/>
  <c r="BD4465" i="1"/>
  <c r="BD4463" i="1" s="1"/>
  <c r="BC4465" i="1"/>
  <c r="BQ4448" i="1"/>
  <c r="BQ4447" i="1" s="1"/>
  <c r="BP4448" i="1"/>
  <c r="BP4447" i="1" s="1"/>
  <c r="BO4448" i="1"/>
  <c r="BO4447" i="1" s="1"/>
  <c r="BN4448" i="1"/>
  <c r="BN4447" i="1" s="1"/>
  <c r="BM4448" i="1"/>
  <c r="BM4447" i="1" s="1"/>
  <c r="BL4448" i="1"/>
  <c r="BL4447" i="1" s="1"/>
  <c r="BK4448" i="1"/>
  <c r="BK4447" i="1" s="1"/>
  <c r="BJ4448" i="1"/>
  <c r="BJ4447" i="1" s="1"/>
  <c r="BI4448" i="1"/>
  <c r="BG4448" i="1"/>
  <c r="BG4447" i="1" s="1"/>
  <c r="BF4448" i="1"/>
  <c r="BF4447" i="1" s="1"/>
  <c r="BE4448" i="1"/>
  <c r="BE4447" i="1" s="1"/>
  <c r="BD4448" i="1"/>
  <c r="BD4447" i="1" s="1"/>
  <c r="BC4448" i="1"/>
  <c r="BQ4445" i="1"/>
  <c r="BQ4444" i="1" s="1"/>
  <c r="BP4445" i="1"/>
  <c r="BP4444" i="1" s="1"/>
  <c r="BO4445" i="1"/>
  <c r="BO4444" i="1" s="1"/>
  <c r="BN4445" i="1"/>
  <c r="BN4444" i="1" s="1"/>
  <c r="BM4445" i="1"/>
  <c r="BM4444" i="1" s="1"/>
  <c r="BL4445" i="1"/>
  <c r="BL4444" i="1" s="1"/>
  <c r="BK4445" i="1"/>
  <c r="BK4444" i="1" s="1"/>
  <c r="BJ4445" i="1"/>
  <c r="BJ4444" i="1" s="1"/>
  <c r="BI4445" i="1"/>
  <c r="BG4445" i="1"/>
  <c r="BG4444" i="1" s="1"/>
  <c r="BF4445" i="1"/>
  <c r="BF4444" i="1" s="1"/>
  <c r="BE4445" i="1"/>
  <c r="BE4444" i="1" s="1"/>
  <c r="BD4445" i="1"/>
  <c r="BD4444" i="1" s="1"/>
  <c r="BC4445" i="1"/>
  <c r="BQ4440" i="1"/>
  <c r="BQ4433" i="1" s="1"/>
  <c r="BP4440" i="1"/>
  <c r="BP4433" i="1" s="1"/>
  <c r="BO4440" i="1"/>
  <c r="BO4433" i="1" s="1"/>
  <c r="BN4440" i="1"/>
  <c r="BN4433" i="1" s="1"/>
  <c r="BM4440" i="1"/>
  <c r="BM4433" i="1" s="1"/>
  <c r="BL4440" i="1"/>
  <c r="BL4433" i="1" s="1"/>
  <c r="BK4440" i="1"/>
  <c r="BK4433" i="1" s="1"/>
  <c r="BJ4440" i="1"/>
  <c r="BJ4433" i="1" s="1"/>
  <c r="BI4440" i="1"/>
  <c r="BG4440" i="1"/>
  <c r="BG4433" i="1" s="1"/>
  <c r="BF4440" i="1"/>
  <c r="BF4433" i="1" s="1"/>
  <c r="BE4440" i="1"/>
  <c r="BE4433" i="1" s="1"/>
  <c r="BD4440" i="1"/>
  <c r="BD4433" i="1" s="1"/>
  <c r="BC4440" i="1"/>
  <c r="BQ4431" i="1"/>
  <c r="BP4431" i="1"/>
  <c r="BO4431" i="1"/>
  <c r="BN4431" i="1"/>
  <c r="BM4431" i="1"/>
  <c r="BL4431" i="1"/>
  <c r="BK4431" i="1"/>
  <c r="BJ4431" i="1"/>
  <c r="BI4431" i="1"/>
  <c r="BG4431" i="1"/>
  <c r="BF4431" i="1"/>
  <c r="BE4431" i="1"/>
  <c r="BD4431" i="1"/>
  <c r="BC4431" i="1"/>
  <c r="BQ4425" i="1"/>
  <c r="BQ4423" i="1" s="1"/>
  <c r="BP4425" i="1"/>
  <c r="BP4423" i="1" s="1"/>
  <c r="BO4425" i="1"/>
  <c r="BO4423" i="1" s="1"/>
  <c r="BN4425" i="1"/>
  <c r="BN4423" i="1" s="1"/>
  <c r="BM4425" i="1"/>
  <c r="BM4423" i="1" s="1"/>
  <c r="BL4425" i="1"/>
  <c r="BL4423" i="1" s="1"/>
  <c r="BK4425" i="1"/>
  <c r="BK4423" i="1" s="1"/>
  <c r="BJ4425" i="1"/>
  <c r="BJ4423" i="1" s="1"/>
  <c r="BI4425" i="1"/>
  <c r="BG4425" i="1"/>
  <c r="BG4423" i="1" s="1"/>
  <c r="BF4425" i="1"/>
  <c r="BF4423" i="1" s="1"/>
  <c r="BE4425" i="1"/>
  <c r="BE4423" i="1" s="1"/>
  <c r="BD4425" i="1"/>
  <c r="BD4423" i="1" s="1"/>
  <c r="BC4425" i="1"/>
  <c r="BQ4408" i="1"/>
  <c r="BQ4407" i="1" s="1"/>
  <c r="BP4408" i="1"/>
  <c r="BP4407" i="1" s="1"/>
  <c r="BO4408" i="1"/>
  <c r="BO4407" i="1" s="1"/>
  <c r="BN4408" i="1"/>
  <c r="BN4407" i="1" s="1"/>
  <c r="BM4408" i="1"/>
  <c r="BM4407" i="1" s="1"/>
  <c r="BL4408" i="1"/>
  <c r="BL4407" i="1" s="1"/>
  <c r="BK4408" i="1"/>
  <c r="BK4407" i="1" s="1"/>
  <c r="BJ4408" i="1"/>
  <c r="BJ4407" i="1" s="1"/>
  <c r="BI4408" i="1"/>
  <c r="BG4408" i="1"/>
  <c r="BG4407" i="1" s="1"/>
  <c r="BF4408" i="1"/>
  <c r="BF4407" i="1" s="1"/>
  <c r="BE4408" i="1"/>
  <c r="BE4407" i="1" s="1"/>
  <c r="BD4408" i="1"/>
  <c r="BD4407" i="1" s="1"/>
  <c r="BC4408" i="1"/>
  <c r="BQ4405" i="1"/>
  <c r="BQ4404" i="1" s="1"/>
  <c r="BP4405" i="1"/>
  <c r="BP4404" i="1" s="1"/>
  <c r="BO4405" i="1"/>
  <c r="BO4404" i="1" s="1"/>
  <c r="BN4405" i="1"/>
  <c r="BN4404" i="1" s="1"/>
  <c r="BM4405" i="1"/>
  <c r="BM4404" i="1" s="1"/>
  <c r="BL4405" i="1"/>
  <c r="BL4404" i="1" s="1"/>
  <c r="BK4405" i="1"/>
  <c r="BK4404" i="1" s="1"/>
  <c r="BJ4405" i="1"/>
  <c r="BJ4404" i="1" s="1"/>
  <c r="BI4405" i="1"/>
  <c r="BG4405" i="1"/>
  <c r="BG4404" i="1" s="1"/>
  <c r="BF4405" i="1"/>
  <c r="BF4404" i="1" s="1"/>
  <c r="BE4405" i="1"/>
  <c r="BE4404" i="1" s="1"/>
  <c r="BD4405" i="1"/>
  <c r="BD4404" i="1" s="1"/>
  <c r="BC4405" i="1"/>
  <c r="BQ4400" i="1"/>
  <c r="BQ4391" i="1" s="1"/>
  <c r="BP4400" i="1"/>
  <c r="BP4391" i="1" s="1"/>
  <c r="BO4400" i="1"/>
  <c r="BO4391" i="1" s="1"/>
  <c r="BN4400" i="1"/>
  <c r="BN4391" i="1" s="1"/>
  <c r="BM4400" i="1"/>
  <c r="BM4391" i="1" s="1"/>
  <c r="BL4400" i="1"/>
  <c r="BL4391" i="1" s="1"/>
  <c r="BK4400" i="1"/>
  <c r="BK4391" i="1" s="1"/>
  <c r="BJ4400" i="1"/>
  <c r="BJ4391" i="1" s="1"/>
  <c r="BI4400" i="1"/>
  <c r="BG4400" i="1"/>
  <c r="BG4391" i="1" s="1"/>
  <c r="BF4400" i="1"/>
  <c r="BF4391" i="1" s="1"/>
  <c r="BE4400" i="1"/>
  <c r="BE4391" i="1" s="1"/>
  <c r="BD4400" i="1"/>
  <c r="BD4391" i="1" s="1"/>
  <c r="BC4400" i="1"/>
  <c r="BQ4389" i="1"/>
  <c r="BP4389" i="1"/>
  <c r="BO4389" i="1"/>
  <c r="BN4389" i="1"/>
  <c r="BM4389" i="1"/>
  <c r="BL4389" i="1"/>
  <c r="BK4389" i="1"/>
  <c r="BJ4389" i="1"/>
  <c r="BI4389" i="1"/>
  <c r="BG4389" i="1"/>
  <c r="BF4389" i="1"/>
  <c r="BE4389" i="1"/>
  <c r="BD4389" i="1"/>
  <c r="BC4389" i="1"/>
  <c r="BQ4383" i="1"/>
  <c r="BQ4381" i="1" s="1"/>
  <c r="BP4383" i="1"/>
  <c r="BP4381" i="1" s="1"/>
  <c r="BO4383" i="1"/>
  <c r="BO4381" i="1" s="1"/>
  <c r="BN4383" i="1"/>
  <c r="BN4381" i="1" s="1"/>
  <c r="BM4383" i="1"/>
  <c r="BM4381" i="1" s="1"/>
  <c r="BL4383" i="1"/>
  <c r="BL4381" i="1" s="1"/>
  <c r="BK4383" i="1"/>
  <c r="BK4381" i="1" s="1"/>
  <c r="BJ4383" i="1"/>
  <c r="BJ4381" i="1" s="1"/>
  <c r="BI4383" i="1"/>
  <c r="BG4383" i="1"/>
  <c r="BG4381" i="1" s="1"/>
  <c r="BF4383" i="1"/>
  <c r="BF4381" i="1" s="1"/>
  <c r="BE4383" i="1"/>
  <c r="BE4381" i="1" s="1"/>
  <c r="BD4383" i="1"/>
  <c r="BD4381" i="1" s="1"/>
  <c r="BC4383" i="1"/>
  <c r="BQ4366" i="1"/>
  <c r="BQ4365" i="1" s="1"/>
  <c r="BP4366" i="1"/>
  <c r="BP4365" i="1" s="1"/>
  <c r="BO4366" i="1"/>
  <c r="BO4365" i="1" s="1"/>
  <c r="BN4366" i="1"/>
  <c r="BN4365" i="1" s="1"/>
  <c r="BM4366" i="1"/>
  <c r="BM4365" i="1" s="1"/>
  <c r="BL4366" i="1"/>
  <c r="BL4365" i="1" s="1"/>
  <c r="BK4366" i="1"/>
  <c r="BK4365" i="1" s="1"/>
  <c r="BJ4366" i="1"/>
  <c r="BJ4365" i="1" s="1"/>
  <c r="BI4366" i="1"/>
  <c r="BG4366" i="1"/>
  <c r="BG4365" i="1" s="1"/>
  <c r="BF4366" i="1"/>
  <c r="BF4365" i="1" s="1"/>
  <c r="BE4366" i="1"/>
  <c r="BE4365" i="1" s="1"/>
  <c r="BD4366" i="1"/>
  <c r="BD4365" i="1" s="1"/>
  <c r="BC4366" i="1"/>
  <c r="BQ4363" i="1"/>
  <c r="BQ4362" i="1" s="1"/>
  <c r="BP4363" i="1"/>
  <c r="BP4362" i="1" s="1"/>
  <c r="BO4363" i="1"/>
  <c r="BO4362" i="1" s="1"/>
  <c r="BN4363" i="1"/>
  <c r="BN4362" i="1" s="1"/>
  <c r="BM4363" i="1"/>
  <c r="BM4362" i="1" s="1"/>
  <c r="BL4363" i="1"/>
  <c r="BL4362" i="1" s="1"/>
  <c r="BK4363" i="1"/>
  <c r="BK4362" i="1" s="1"/>
  <c r="BJ4363" i="1"/>
  <c r="BJ4362" i="1" s="1"/>
  <c r="BI4363" i="1"/>
  <c r="BG4363" i="1"/>
  <c r="BG4362" i="1" s="1"/>
  <c r="BF4363" i="1"/>
  <c r="BF4362" i="1" s="1"/>
  <c r="BE4363" i="1"/>
  <c r="BE4362" i="1" s="1"/>
  <c r="BD4363" i="1"/>
  <c r="BD4362" i="1" s="1"/>
  <c r="BC4363" i="1"/>
  <c r="BQ4358" i="1"/>
  <c r="BQ4350" i="1" s="1"/>
  <c r="BP4358" i="1"/>
  <c r="BP4350" i="1" s="1"/>
  <c r="BO4358" i="1"/>
  <c r="BO4350" i="1" s="1"/>
  <c r="BN4358" i="1"/>
  <c r="BN4350" i="1" s="1"/>
  <c r="BM4358" i="1"/>
  <c r="BM4350" i="1" s="1"/>
  <c r="BL4358" i="1"/>
  <c r="BL4350" i="1" s="1"/>
  <c r="BK4358" i="1"/>
  <c r="BK4350" i="1" s="1"/>
  <c r="BJ4358" i="1"/>
  <c r="BJ4350" i="1" s="1"/>
  <c r="BI4358" i="1"/>
  <c r="BG4358" i="1"/>
  <c r="BG4350" i="1" s="1"/>
  <c r="BF4358" i="1"/>
  <c r="BF4350" i="1" s="1"/>
  <c r="BE4358" i="1"/>
  <c r="BE4350" i="1" s="1"/>
  <c r="BD4358" i="1"/>
  <c r="BD4350" i="1" s="1"/>
  <c r="BC4358" i="1"/>
  <c r="BQ4348" i="1"/>
  <c r="BP4348" i="1"/>
  <c r="BO4348" i="1"/>
  <c r="BN4348" i="1"/>
  <c r="BM4348" i="1"/>
  <c r="BL4348" i="1"/>
  <c r="BK4348" i="1"/>
  <c r="BJ4348" i="1"/>
  <c r="BI4348" i="1"/>
  <c r="BG4348" i="1"/>
  <c r="BF4348" i="1"/>
  <c r="BE4348" i="1"/>
  <c r="BD4348" i="1"/>
  <c r="BC4348" i="1"/>
  <c r="BQ4342" i="1"/>
  <c r="BQ4340" i="1" s="1"/>
  <c r="BP4342" i="1"/>
  <c r="BP4340" i="1" s="1"/>
  <c r="BO4342" i="1"/>
  <c r="BO4340" i="1" s="1"/>
  <c r="BN4342" i="1"/>
  <c r="BN4340" i="1" s="1"/>
  <c r="BM4342" i="1"/>
  <c r="BM4340" i="1" s="1"/>
  <c r="BL4342" i="1"/>
  <c r="BL4340" i="1" s="1"/>
  <c r="BK4342" i="1"/>
  <c r="BK4340" i="1" s="1"/>
  <c r="BJ4342" i="1"/>
  <c r="BJ4340" i="1" s="1"/>
  <c r="BI4342" i="1"/>
  <c r="BG4342" i="1"/>
  <c r="BG4340" i="1" s="1"/>
  <c r="BF4342" i="1"/>
  <c r="BF4340" i="1" s="1"/>
  <c r="BE4342" i="1"/>
  <c r="BE4340" i="1" s="1"/>
  <c r="BD4342" i="1"/>
  <c r="BD4340" i="1" s="1"/>
  <c r="BC4342" i="1"/>
  <c r="BQ4325" i="1"/>
  <c r="BQ4324" i="1" s="1"/>
  <c r="BP4325" i="1"/>
  <c r="BP4324" i="1" s="1"/>
  <c r="BO4325" i="1"/>
  <c r="BO4324" i="1" s="1"/>
  <c r="BN4325" i="1"/>
  <c r="BN4324" i="1" s="1"/>
  <c r="BM4325" i="1"/>
  <c r="BM4324" i="1" s="1"/>
  <c r="BL4325" i="1"/>
  <c r="BL4324" i="1" s="1"/>
  <c r="BK4325" i="1"/>
  <c r="BK4324" i="1" s="1"/>
  <c r="BJ4325" i="1"/>
  <c r="BJ4324" i="1" s="1"/>
  <c r="BI4325" i="1"/>
  <c r="BG4325" i="1"/>
  <c r="BG4324" i="1" s="1"/>
  <c r="BF4325" i="1"/>
  <c r="BF4324" i="1" s="1"/>
  <c r="BE4325" i="1"/>
  <c r="BE4324" i="1" s="1"/>
  <c r="BD4325" i="1"/>
  <c r="BD4324" i="1" s="1"/>
  <c r="BC4325" i="1"/>
  <c r="BQ4322" i="1"/>
  <c r="BQ4321" i="1" s="1"/>
  <c r="BP4322" i="1"/>
  <c r="BP4321" i="1" s="1"/>
  <c r="BO4322" i="1"/>
  <c r="BO4321" i="1" s="1"/>
  <c r="BN4322" i="1"/>
  <c r="BN4321" i="1" s="1"/>
  <c r="BM4322" i="1"/>
  <c r="BM4321" i="1" s="1"/>
  <c r="BL4322" i="1"/>
  <c r="BL4321" i="1" s="1"/>
  <c r="BK4322" i="1"/>
  <c r="BK4321" i="1" s="1"/>
  <c r="BJ4322" i="1"/>
  <c r="BJ4321" i="1" s="1"/>
  <c r="BI4322" i="1"/>
  <c r="BG4322" i="1"/>
  <c r="BG4321" i="1" s="1"/>
  <c r="BF4322" i="1"/>
  <c r="BF4321" i="1" s="1"/>
  <c r="BE4322" i="1"/>
  <c r="BE4321" i="1" s="1"/>
  <c r="BD4322" i="1"/>
  <c r="BD4321" i="1" s="1"/>
  <c r="BC4322" i="1"/>
  <c r="BQ4317" i="1"/>
  <c r="BQ4310" i="1" s="1"/>
  <c r="BP4317" i="1"/>
  <c r="BP4310" i="1" s="1"/>
  <c r="BO4317" i="1"/>
  <c r="BO4310" i="1" s="1"/>
  <c r="BN4317" i="1"/>
  <c r="BN4310" i="1" s="1"/>
  <c r="BM4317" i="1"/>
  <c r="BM4310" i="1" s="1"/>
  <c r="BL4317" i="1"/>
  <c r="BL4310" i="1" s="1"/>
  <c r="BK4317" i="1"/>
  <c r="BK4310" i="1" s="1"/>
  <c r="BJ4317" i="1"/>
  <c r="BJ4310" i="1" s="1"/>
  <c r="BI4317" i="1"/>
  <c r="BG4317" i="1"/>
  <c r="BG4310" i="1" s="1"/>
  <c r="BF4317" i="1"/>
  <c r="BF4310" i="1" s="1"/>
  <c r="BE4317" i="1"/>
  <c r="BE4310" i="1" s="1"/>
  <c r="BD4317" i="1"/>
  <c r="BD4310" i="1" s="1"/>
  <c r="BC4317" i="1"/>
  <c r="BQ4308" i="1"/>
  <c r="BP4308" i="1"/>
  <c r="BO4308" i="1"/>
  <c r="BN4308" i="1"/>
  <c r="BM4308" i="1"/>
  <c r="BL4308" i="1"/>
  <c r="BK4308" i="1"/>
  <c r="BJ4308" i="1"/>
  <c r="BI4308" i="1"/>
  <c r="BG4308" i="1"/>
  <c r="BF4308" i="1"/>
  <c r="BE4308" i="1"/>
  <c r="BD4308" i="1"/>
  <c r="BC4308" i="1"/>
  <c r="BQ4302" i="1"/>
  <c r="BQ4300" i="1" s="1"/>
  <c r="BP4302" i="1"/>
  <c r="BP4300" i="1" s="1"/>
  <c r="BO4302" i="1"/>
  <c r="BO4300" i="1" s="1"/>
  <c r="BN4302" i="1"/>
  <c r="BN4300" i="1" s="1"/>
  <c r="BM4302" i="1"/>
  <c r="BM4300" i="1" s="1"/>
  <c r="BL4302" i="1"/>
  <c r="BL4300" i="1" s="1"/>
  <c r="BK4302" i="1"/>
  <c r="BK4300" i="1" s="1"/>
  <c r="BJ4302" i="1"/>
  <c r="BJ4300" i="1" s="1"/>
  <c r="BI4302" i="1"/>
  <c r="BG4302" i="1"/>
  <c r="BG4300" i="1" s="1"/>
  <c r="BF4302" i="1"/>
  <c r="BF4300" i="1" s="1"/>
  <c r="BE4302" i="1"/>
  <c r="BE4300" i="1" s="1"/>
  <c r="BD4302" i="1"/>
  <c r="BD4300" i="1" s="1"/>
  <c r="BC4302" i="1"/>
  <c r="BQ4285" i="1"/>
  <c r="BQ4284" i="1" s="1"/>
  <c r="BP4285" i="1"/>
  <c r="BP4284" i="1" s="1"/>
  <c r="BO4285" i="1"/>
  <c r="BO4284" i="1" s="1"/>
  <c r="BN4285" i="1"/>
  <c r="BN4284" i="1" s="1"/>
  <c r="BM4285" i="1"/>
  <c r="BM4284" i="1" s="1"/>
  <c r="BL4285" i="1"/>
  <c r="BL4284" i="1" s="1"/>
  <c r="BK4285" i="1"/>
  <c r="BK4284" i="1" s="1"/>
  <c r="BJ4285" i="1"/>
  <c r="BJ4284" i="1" s="1"/>
  <c r="BI4285" i="1"/>
  <c r="BG4285" i="1"/>
  <c r="BG4284" i="1" s="1"/>
  <c r="BF4285" i="1"/>
  <c r="BF4284" i="1" s="1"/>
  <c r="BE4285" i="1"/>
  <c r="BE4284" i="1" s="1"/>
  <c r="BD4285" i="1"/>
  <c r="BD4284" i="1" s="1"/>
  <c r="BC4285" i="1"/>
  <c r="BQ4282" i="1"/>
  <c r="BQ4281" i="1" s="1"/>
  <c r="BP4282" i="1"/>
  <c r="BP4281" i="1" s="1"/>
  <c r="BO4282" i="1"/>
  <c r="BO4281" i="1" s="1"/>
  <c r="BN4282" i="1"/>
  <c r="BN4281" i="1" s="1"/>
  <c r="BM4282" i="1"/>
  <c r="BM4281" i="1" s="1"/>
  <c r="BL4282" i="1"/>
  <c r="BL4281" i="1" s="1"/>
  <c r="BK4282" i="1"/>
  <c r="BK4281" i="1" s="1"/>
  <c r="BJ4282" i="1"/>
  <c r="BJ4281" i="1" s="1"/>
  <c r="BI4282" i="1"/>
  <c r="BG4282" i="1"/>
  <c r="BG4281" i="1" s="1"/>
  <c r="BF4282" i="1"/>
  <c r="BF4281" i="1" s="1"/>
  <c r="BE4282" i="1"/>
  <c r="BE4281" i="1" s="1"/>
  <c r="BD4282" i="1"/>
  <c r="BD4281" i="1" s="1"/>
  <c r="BC4282" i="1"/>
  <c r="BQ4277" i="1"/>
  <c r="BQ4270" i="1" s="1"/>
  <c r="BP4277" i="1"/>
  <c r="BP4270" i="1" s="1"/>
  <c r="BO4277" i="1"/>
  <c r="BO4270" i="1" s="1"/>
  <c r="BN4277" i="1"/>
  <c r="BN4270" i="1" s="1"/>
  <c r="BM4277" i="1"/>
  <c r="BM4270" i="1" s="1"/>
  <c r="BL4277" i="1"/>
  <c r="BL4270" i="1" s="1"/>
  <c r="BK4277" i="1"/>
  <c r="BK4270" i="1" s="1"/>
  <c r="BJ4277" i="1"/>
  <c r="BJ4270" i="1" s="1"/>
  <c r="BI4277" i="1"/>
  <c r="BG4277" i="1"/>
  <c r="BG4270" i="1" s="1"/>
  <c r="BF4277" i="1"/>
  <c r="BF4270" i="1" s="1"/>
  <c r="BE4277" i="1"/>
  <c r="BE4270" i="1" s="1"/>
  <c r="BD4277" i="1"/>
  <c r="BD4270" i="1" s="1"/>
  <c r="BC4277" i="1"/>
  <c r="BQ4268" i="1"/>
  <c r="BP4268" i="1"/>
  <c r="BO4268" i="1"/>
  <c r="BN4268" i="1"/>
  <c r="BM4268" i="1"/>
  <c r="BL4268" i="1"/>
  <c r="BK4268" i="1"/>
  <c r="BJ4268" i="1"/>
  <c r="BI4268" i="1"/>
  <c r="BG4268" i="1"/>
  <c r="BF4268" i="1"/>
  <c r="BE4268" i="1"/>
  <c r="BD4268" i="1"/>
  <c r="BC4268" i="1"/>
  <c r="BQ4262" i="1"/>
  <c r="BQ4260" i="1" s="1"/>
  <c r="BP4262" i="1"/>
  <c r="BP4260" i="1" s="1"/>
  <c r="BO4262" i="1"/>
  <c r="BO4260" i="1" s="1"/>
  <c r="BN4262" i="1"/>
  <c r="BN4260" i="1" s="1"/>
  <c r="BM4262" i="1"/>
  <c r="BM4260" i="1" s="1"/>
  <c r="BL4262" i="1"/>
  <c r="BL4260" i="1" s="1"/>
  <c r="BK4262" i="1"/>
  <c r="BK4260" i="1" s="1"/>
  <c r="BJ4262" i="1"/>
  <c r="BJ4260" i="1" s="1"/>
  <c r="BI4262" i="1"/>
  <c r="BG4262" i="1"/>
  <c r="BG4260" i="1" s="1"/>
  <c r="BF4262" i="1"/>
  <c r="BF4260" i="1" s="1"/>
  <c r="BE4262" i="1"/>
  <c r="BE4260" i="1" s="1"/>
  <c r="BD4262" i="1"/>
  <c r="BD4260" i="1" s="1"/>
  <c r="BC4262" i="1"/>
  <c r="BQ4245" i="1"/>
  <c r="BQ4244" i="1" s="1"/>
  <c r="BP4245" i="1"/>
  <c r="BP4244" i="1" s="1"/>
  <c r="BO4245" i="1"/>
  <c r="BO4244" i="1" s="1"/>
  <c r="BN4245" i="1"/>
  <c r="BN4244" i="1" s="1"/>
  <c r="BM4245" i="1"/>
  <c r="BM4244" i="1" s="1"/>
  <c r="BL4245" i="1"/>
  <c r="BL4244" i="1" s="1"/>
  <c r="BK4245" i="1"/>
  <c r="BK4244" i="1" s="1"/>
  <c r="BJ4245" i="1"/>
  <c r="BJ4244" i="1" s="1"/>
  <c r="BI4245" i="1"/>
  <c r="BG4245" i="1"/>
  <c r="BG4244" i="1" s="1"/>
  <c r="BF4245" i="1"/>
  <c r="BF4244" i="1" s="1"/>
  <c r="BE4245" i="1"/>
  <c r="BE4244" i="1" s="1"/>
  <c r="BD4245" i="1"/>
  <c r="BD4244" i="1" s="1"/>
  <c r="BC4245" i="1"/>
  <c r="BQ4242" i="1"/>
  <c r="BQ4241" i="1" s="1"/>
  <c r="BP4242" i="1"/>
  <c r="BP4241" i="1" s="1"/>
  <c r="BO4242" i="1"/>
  <c r="BO4241" i="1" s="1"/>
  <c r="BN4242" i="1"/>
  <c r="BN4241" i="1" s="1"/>
  <c r="BM4242" i="1"/>
  <c r="BM4241" i="1" s="1"/>
  <c r="BL4242" i="1"/>
  <c r="BL4241" i="1" s="1"/>
  <c r="BK4242" i="1"/>
  <c r="BK4241" i="1" s="1"/>
  <c r="BJ4242" i="1"/>
  <c r="BJ4241" i="1" s="1"/>
  <c r="BI4242" i="1"/>
  <c r="BG4242" i="1"/>
  <c r="BG4241" i="1" s="1"/>
  <c r="BF4242" i="1"/>
  <c r="BF4241" i="1" s="1"/>
  <c r="BE4242" i="1"/>
  <c r="BE4241" i="1" s="1"/>
  <c r="BD4242" i="1"/>
  <c r="BD4241" i="1" s="1"/>
  <c r="BC4242" i="1"/>
  <c r="BQ4237" i="1"/>
  <c r="BQ4229" i="1" s="1"/>
  <c r="BP4237" i="1"/>
  <c r="BP4229" i="1" s="1"/>
  <c r="BO4237" i="1"/>
  <c r="BO4229" i="1" s="1"/>
  <c r="BN4237" i="1"/>
  <c r="BN4229" i="1" s="1"/>
  <c r="BM4237" i="1"/>
  <c r="BM4229" i="1" s="1"/>
  <c r="BL4237" i="1"/>
  <c r="BL4229" i="1" s="1"/>
  <c r="BK4237" i="1"/>
  <c r="BK4229" i="1" s="1"/>
  <c r="BJ4237" i="1"/>
  <c r="BJ4229" i="1" s="1"/>
  <c r="BI4237" i="1"/>
  <c r="BG4237" i="1"/>
  <c r="BG4229" i="1" s="1"/>
  <c r="BF4237" i="1"/>
  <c r="BF4229" i="1" s="1"/>
  <c r="BE4237" i="1"/>
  <c r="BE4229" i="1" s="1"/>
  <c r="BD4237" i="1"/>
  <c r="BD4229" i="1" s="1"/>
  <c r="BC4237" i="1"/>
  <c r="BQ4227" i="1"/>
  <c r="BP4227" i="1"/>
  <c r="BO4227" i="1"/>
  <c r="BN4227" i="1"/>
  <c r="BM4227" i="1"/>
  <c r="BL4227" i="1"/>
  <c r="BK4227" i="1"/>
  <c r="BJ4227" i="1"/>
  <c r="BI4227" i="1"/>
  <c r="BG4227" i="1"/>
  <c r="BF4227" i="1"/>
  <c r="BE4227" i="1"/>
  <c r="BD4227" i="1"/>
  <c r="BC4227" i="1"/>
  <c r="BQ4221" i="1"/>
  <c r="BQ4219" i="1" s="1"/>
  <c r="BP4221" i="1"/>
  <c r="BP4219" i="1" s="1"/>
  <c r="BO4221" i="1"/>
  <c r="BO4219" i="1" s="1"/>
  <c r="BN4221" i="1"/>
  <c r="BN4219" i="1" s="1"/>
  <c r="BM4221" i="1"/>
  <c r="BM4219" i="1" s="1"/>
  <c r="BL4221" i="1"/>
  <c r="BL4219" i="1" s="1"/>
  <c r="BK4221" i="1"/>
  <c r="BK4219" i="1" s="1"/>
  <c r="BJ4221" i="1"/>
  <c r="BJ4219" i="1" s="1"/>
  <c r="BI4221" i="1"/>
  <c r="BG4221" i="1"/>
  <c r="BG4219" i="1" s="1"/>
  <c r="BF4221" i="1"/>
  <c r="BF4219" i="1" s="1"/>
  <c r="BE4221" i="1"/>
  <c r="BE4219" i="1" s="1"/>
  <c r="BD4221" i="1"/>
  <c r="BD4219" i="1" s="1"/>
  <c r="BC4221" i="1"/>
  <c r="BQ4204" i="1"/>
  <c r="BQ4203" i="1" s="1"/>
  <c r="BP4204" i="1"/>
  <c r="BP4203" i="1" s="1"/>
  <c r="BO4204" i="1"/>
  <c r="BO4203" i="1" s="1"/>
  <c r="BN4204" i="1"/>
  <c r="BN4203" i="1" s="1"/>
  <c r="BM4204" i="1"/>
  <c r="BM4203" i="1" s="1"/>
  <c r="BL4204" i="1"/>
  <c r="BL4203" i="1" s="1"/>
  <c r="BK4204" i="1"/>
  <c r="BK4203" i="1" s="1"/>
  <c r="BJ4204" i="1"/>
  <c r="BJ4203" i="1" s="1"/>
  <c r="BI4204" i="1"/>
  <c r="BG4204" i="1"/>
  <c r="BG4203" i="1" s="1"/>
  <c r="BF4204" i="1"/>
  <c r="BF4203" i="1" s="1"/>
  <c r="BE4204" i="1"/>
  <c r="BE4203" i="1" s="1"/>
  <c r="BD4204" i="1"/>
  <c r="BD4203" i="1" s="1"/>
  <c r="BC4204" i="1"/>
  <c r="BQ4201" i="1"/>
  <c r="BQ4200" i="1" s="1"/>
  <c r="BP4201" i="1"/>
  <c r="BP4200" i="1" s="1"/>
  <c r="BO4201" i="1"/>
  <c r="BO4200" i="1" s="1"/>
  <c r="BN4201" i="1"/>
  <c r="BN4200" i="1" s="1"/>
  <c r="BM4201" i="1"/>
  <c r="BM4200" i="1" s="1"/>
  <c r="BL4201" i="1"/>
  <c r="BL4200" i="1" s="1"/>
  <c r="BK4201" i="1"/>
  <c r="BK4200" i="1" s="1"/>
  <c r="BJ4201" i="1"/>
  <c r="BJ4200" i="1" s="1"/>
  <c r="BI4201" i="1"/>
  <c r="BG4201" i="1"/>
  <c r="BG4200" i="1" s="1"/>
  <c r="BF4201" i="1"/>
  <c r="BF4200" i="1" s="1"/>
  <c r="BE4201" i="1"/>
  <c r="BE4200" i="1" s="1"/>
  <c r="BD4201" i="1"/>
  <c r="BD4200" i="1" s="1"/>
  <c r="BC4201" i="1"/>
  <c r="BQ4196" i="1"/>
  <c r="BQ4188" i="1" s="1"/>
  <c r="BP4196" i="1"/>
  <c r="BP4188" i="1" s="1"/>
  <c r="BO4196" i="1"/>
  <c r="BO4188" i="1" s="1"/>
  <c r="BN4196" i="1"/>
  <c r="BN4188" i="1" s="1"/>
  <c r="BM4196" i="1"/>
  <c r="BM4188" i="1" s="1"/>
  <c r="BL4196" i="1"/>
  <c r="BL4188" i="1" s="1"/>
  <c r="BK4196" i="1"/>
  <c r="BK4188" i="1" s="1"/>
  <c r="BJ4196" i="1"/>
  <c r="BJ4188" i="1" s="1"/>
  <c r="BI4196" i="1"/>
  <c r="BG4196" i="1"/>
  <c r="BG4188" i="1" s="1"/>
  <c r="BF4196" i="1"/>
  <c r="BF4188" i="1" s="1"/>
  <c r="BE4196" i="1"/>
  <c r="BE4188" i="1" s="1"/>
  <c r="BD4196" i="1"/>
  <c r="BD4188" i="1" s="1"/>
  <c r="BC4196" i="1"/>
  <c r="BQ4186" i="1"/>
  <c r="BP4186" i="1"/>
  <c r="BO4186" i="1"/>
  <c r="BN4186" i="1"/>
  <c r="BM4186" i="1"/>
  <c r="BL4186" i="1"/>
  <c r="BK4186" i="1"/>
  <c r="BJ4186" i="1"/>
  <c r="BI4186" i="1"/>
  <c r="BG4186" i="1"/>
  <c r="BF4186" i="1"/>
  <c r="BE4186" i="1"/>
  <c r="BD4186" i="1"/>
  <c r="BC4186" i="1"/>
  <c r="BQ4180" i="1"/>
  <c r="BQ4178" i="1" s="1"/>
  <c r="BP4180" i="1"/>
  <c r="BP4178" i="1" s="1"/>
  <c r="BO4180" i="1"/>
  <c r="BO4178" i="1" s="1"/>
  <c r="BN4180" i="1"/>
  <c r="BN4178" i="1" s="1"/>
  <c r="BM4180" i="1"/>
  <c r="BM4178" i="1" s="1"/>
  <c r="BL4180" i="1"/>
  <c r="BL4178" i="1" s="1"/>
  <c r="BK4180" i="1"/>
  <c r="BK4178" i="1" s="1"/>
  <c r="BJ4180" i="1"/>
  <c r="BJ4178" i="1" s="1"/>
  <c r="BI4180" i="1"/>
  <c r="BG4180" i="1"/>
  <c r="BG4178" i="1" s="1"/>
  <c r="BF4180" i="1"/>
  <c r="BF4178" i="1" s="1"/>
  <c r="BE4180" i="1"/>
  <c r="BE4178" i="1" s="1"/>
  <c r="BD4180" i="1"/>
  <c r="BD4178" i="1" s="1"/>
  <c r="BC4180" i="1"/>
  <c r="BQ4163" i="1"/>
  <c r="BQ4162" i="1" s="1"/>
  <c r="BP4163" i="1"/>
  <c r="BP4162" i="1" s="1"/>
  <c r="BO4163" i="1"/>
  <c r="BO4162" i="1" s="1"/>
  <c r="BN4163" i="1"/>
  <c r="BN4162" i="1" s="1"/>
  <c r="BM4163" i="1"/>
  <c r="BM4162" i="1" s="1"/>
  <c r="BL4163" i="1"/>
  <c r="BL4162" i="1" s="1"/>
  <c r="BK4163" i="1"/>
  <c r="BK4162" i="1" s="1"/>
  <c r="BJ4163" i="1"/>
  <c r="BJ4162" i="1" s="1"/>
  <c r="BI4163" i="1"/>
  <c r="BG4163" i="1"/>
  <c r="BG4162" i="1" s="1"/>
  <c r="BF4163" i="1"/>
  <c r="BF4162" i="1" s="1"/>
  <c r="BE4163" i="1"/>
  <c r="BE4162" i="1" s="1"/>
  <c r="BD4163" i="1"/>
  <c r="BD4162" i="1" s="1"/>
  <c r="BC4163" i="1"/>
  <c r="BQ4160" i="1"/>
  <c r="BQ4159" i="1" s="1"/>
  <c r="BP4160" i="1"/>
  <c r="BP4159" i="1" s="1"/>
  <c r="BO4160" i="1"/>
  <c r="BO4159" i="1" s="1"/>
  <c r="BN4160" i="1"/>
  <c r="BN4159" i="1" s="1"/>
  <c r="BM4160" i="1"/>
  <c r="BM4159" i="1" s="1"/>
  <c r="BL4160" i="1"/>
  <c r="BL4159" i="1" s="1"/>
  <c r="BK4160" i="1"/>
  <c r="BK4159" i="1" s="1"/>
  <c r="BJ4160" i="1"/>
  <c r="BJ4159" i="1" s="1"/>
  <c r="BI4160" i="1"/>
  <c r="BG4160" i="1"/>
  <c r="BG4159" i="1" s="1"/>
  <c r="BF4160" i="1"/>
  <c r="BF4159" i="1" s="1"/>
  <c r="BE4160" i="1"/>
  <c r="BE4159" i="1" s="1"/>
  <c r="BD4160" i="1"/>
  <c r="BD4159" i="1" s="1"/>
  <c r="BC4160" i="1"/>
  <c r="BQ4155" i="1"/>
  <c r="BQ4147" i="1" s="1"/>
  <c r="BP4155" i="1"/>
  <c r="BP4147" i="1" s="1"/>
  <c r="BO4155" i="1"/>
  <c r="BO4147" i="1" s="1"/>
  <c r="BN4155" i="1"/>
  <c r="BN4147" i="1" s="1"/>
  <c r="BM4155" i="1"/>
  <c r="BM4147" i="1" s="1"/>
  <c r="BL4155" i="1"/>
  <c r="BL4147" i="1" s="1"/>
  <c r="BK4155" i="1"/>
  <c r="BK4147" i="1" s="1"/>
  <c r="BJ4155" i="1"/>
  <c r="BJ4147" i="1" s="1"/>
  <c r="BI4155" i="1"/>
  <c r="BG4155" i="1"/>
  <c r="BG4147" i="1" s="1"/>
  <c r="BF4155" i="1"/>
  <c r="BF4147" i="1" s="1"/>
  <c r="BE4155" i="1"/>
  <c r="BE4147" i="1" s="1"/>
  <c r="BD4155" i="1"/>
  <c r="BD4147" i="1" s="1"/>
  <c r="BC4155" i="1"/>
  <c r="BQ4145" i="1"/>
  <c r="BP4145" i="1"/>
  <c r="BO4145" i="1"/>
  <c r="BN4145" i="1"/>
  <c r="BM4145" i="1"/>
  <c r="BL4145" i="1"/>
  <c r="BK4145" i="1"/>
  <c r="BJ4145" i="1"/>
  <c r="BI4145" i="1"/>
  <c r="BG4145" i="1"/>
  <c r="BF4145" i="1"/>
  <c r="BE4145" i="1"/>
  <c r="BD4145" i="1"/>
  <c r="BC4145" i="1"/>
  <c r="BQ4139" i="1"/>
  <c r="BQ4137" i="1" s="1"/>
  <c r="BP4139" i="1"/>
  <c r="BP4137" i="1" s="1"/>
  <c r="BO4139" i="1"/>
  <c r="BO4137" i="1" s="1"/>
  <c r="BN4139" i="1"/>
  <c r="BN4137" i="1" s="1"/>
  <c r="BM4139" i="1"/>
  <c r="BM4137" i="1" s="1"/>
  <c r="BL4139" i="1"/>
  <c r="BL4137" i="1" s="1"/>
  <c r="BK4139" i="1"/>
  <c r="BK4137" i="1" s="1"/>
  <c r="BJ4139" i="1"/>
  <c r="BJ4137" i="1" s="1"/>
  <c r="BI4139" i="1"/>
  <c r="BG4139" i="1"/>
  <c r="BG4137" i="1" s="1"/>
  <c r="BF4139" i="1"/>
  <c r="BF4137" i="1" s="1"/>
  <c r="BE4139" i="1"/>
  <c r="BE4137" i="1" s="1"/>
  <c r="BD4139" i="1"/>
  <c r="BD4137" i="1" s="1"/>
  <c r="BC4139" i="1"/>
  <c r="BQ4122" i="1"/>
  <c r="BQ4121" i="1" s="1"/>
  <c r="BP4122" i="1"/>
  <c r="BP4121" i="1" s="1"/>
  <c r="BO4122" i="1"/>
  <c r="BO4121" i="1" s="1"/>
  <c r="BN4122" i="1"/>
  <c r="BN4121" i="1" s="1"/>
  <c r="BM4122" i="1"/>
  <c r="BM4121" i="1" s="1"/>
  <c r="BL4122" i="1"/>
  <c r="BL4121" i="1" s="1"/>
  <c r="BK4122" i="1"/>
  <c r="BK4121" i="1" s="1"/>
  <c r="BJ4122" i="1"/>
  <c r="BJ4121" i="1" s="1"/>
  <c r="BI4122" i="1"/>
  <c r="BG4122" i="1"/>
  <c r="BG4121" i="1" s="1"/>
  <c r="BF4122" i="1"/>
  <c r="BF4121" i="1" s="1"/>
  <c r="BE4122" i="1"/>
  <c r="BE4121" i="1" s="1"/>
  <c r="BD4122" i="1"/>
  <c r="BD4121" i="1" s="1"/>
  <c r="BC4122" i="1"/>
  <c r="BQ4119" i="1"/>
  <c r="BQ4118" i="1" s="1"/>
  <c r="BP4119" i="1"/>
  <c r="BP4118" i="1" s="1"/>
  <c r="BO4119" i="1"/>
  <c r="BO4118" i="1" s="1"/>
  <c r="BN4119" i="1"/>
  <c r="BN4118" i="1" s="1"/>
  <c r="BM4119" i="1"/>
  <c r="BM4118" i="1" s="1"/>
  <c r="BL4119" i="1"/>
  <c r="BL4118" i="1" s="1"/>
  <c r="BK4119" i="1"/>
  <c r="BK4118" i="1" s="1"/>
  <c r="BJ4119" i="1"/>
  <c r="BJ4118" i="1" s="1"/>
  <c r="BI4119" i="1"/>
  <c r="BG4119" i="1"/>
  <c r="BG4118" i="1" s="1"/>
  <c r="BF4119" i="1"/>
  <c r="BF4118" i="1" s="1"/>
  <c r="BE4119" i="1"/>
  <c r="BE4118" i="1" s="1"/>
  <c r="BD4119" i="1"/>
  <c r="BD4118" i="1" s="1"/>
  <c r="BC4119" i="1"/>
  <c r="BQ4114" i="1"/>
  <c r="BQ4107" i="1" s="1"/>
  <c r="BP4114" i="1"/>
  <c r="BP4107" i="1" s="1"/>
  <c r="BO4114" i="1"/>
  <c r="BO4107" i="1" s="1"/>
  <c r="BN4114" i="1"/>
  <c r="BN4107" i="1" s="1"/>
  <c r="BM4114" i="1"/>
  <c r="BM4107" i="1" s="1"/>
  <c r="BL4114" i="1"/>
  <c r="BL4107" i="1" s="1"/>
  <c r="BK4114" i="1"/>
  <c r="BK4107" i="1" s="1"/>
  <c r="BJ4114" i="1"/>
  <c r="BJ4107" i="1" s="1"/>
  <c r="BI4114" i="1"/>
  <c r="BG4114" i="1"/>
  <c r="BG4107" i="1" s="1"/>
  <c r="BF4114" i="1"/>
  <c r="BF4107" i="1" s="1"/>
  <c r="BE4114" i="1"/>
  <c r="BE4107" i="1" s="1"/>
  <c r="BD4114" i="1"/>
  <c r="BD4107" i="1" s="1"/>
  <c r="BC4114" i="1"/>
  <c r="BQ4105" i="1"/>
  <c r="BP4105" i="1"/>
  <c r="BO4105" i="1"/>
  <c r="BN4105" i="1"/>
  <c r="BM4105" i="1"/>
  <c r="BL4105" i="1"/>
  <c r="BK4105" i="1"/>
  <c r="BJ4105" i="1"/>
  <c r="BI4105" i="1"/>
  <c r="BG4105" i="1"/>
  <c r="BF4105" i="1"/>
  <c r="BE4105" i="1"/>
  <c r="BD4105" i="1"/>
  <c r="BC4105" i="1"/>
  <c r="BQ4099" i="1"/>
  <c r="BQ4097" i="1" s="1"/>
  <c r="BP4099" i="1"/>
  <c r="BP4097" i="1" s="1"/>
  <c r="BO4099" i="1"/>
  <c r="BO4097" i="1" s="1"/>
  <c r="BN4099" i="1"/>
  <c r="BN4097" i="1" s="1"/>
  <c r="BM4099" i="1"/>
  <c r="BM4097" i="1" s="1"/>
  <c r="BL4099" i="1"/>
  <c r="BL4097" i="1" s="1"/>
  <c r="BK4099" i="1"/>
  <c r="BK4097" i="1" s="1"/>
  <c r="BJ4099" i="1"/>
  <c r="BJ4097" i="1" s="1"/>
  <c r="BI4099" i="1"/>
  <c r="BG4099" i="1"/>
  <c r="BG4097" i="1" s="1"/>
  <c r="BF4099" i="1"/>
  <c r="BF4097" i="1" s="1"/>
  <c r="BE4099" i="1"/>
  <c r="BE4097" i="1" s="1"/>
  <c r="BD4099" i="1"/>
  <c r="BD4097" i="1" s="1"/>
  <c r="BC4099" i="1"/>
  <c r="BQ4082" i="1"/>
  <c r="BQ4081" i="1" s="1"/>
  <c r="BP4082" i="1"/>
  <c r="BP4081" i="1" s="1"/>
  <c r="BO4082" i="1"/>
  <c r="BO4081" i="1" s="1"/>
  <c r="BN4082" i="1"/>
  <c r="BN4081" i="1" s="1"/>
  <c r="BM4082" i="1"/>
  <c r="BM4081" i="1" s="1"/>
  <c r="BL4082" i="1"/>
  <c r="BL4081" i="1" s="1"/>
  <c r="BK4082" i="1"/>
  <c r="BK4081" i="1" s="1"/>
  <c r="BJ4082" i="1"/>
  <c r="BJ4081" i="1" s="1"/>
  <c r="BI4082" i="1"/>
  <c r="BG4082" i="1"/>
  <c r="BG4081" i="1" s="1"/>
  <c r="BF4082" i="1"/>
  <c r="BF4081" i="1" s="1"/>
  <c r="BE4082" i="1"/>
  <c r="BE4081" i="1" s="1"/>
  <c r="BD4082" i="1"/>
  <c r="BD4081" i="1" s="1"/>
  <c r="BC4082" i="1"/>
  <c r="BQ4079" i="1"/>
  <c r="BQ4078" i="1" s="1"/>
  <c r="BP4079" i="1"/>
  <c r="BP4078" i="1" s="1"/>
  <c r="BO4079" i="1"/>
  <c r="BO4078" i="1" s="1"/>
  <c r="BN4079" i="1"/>
  <c r="BN4078" i="1" s="1"/>
  <c r="BM4079" i="1"/>
  <c r="BM4078" i="1" s="1"/>
  <c r="BL4079" i="1"/>
  <c r="BL4078" i="1" s="1"/>
  <c r="BK4079" i="1"/>
  <c r="BK4078" i="1" s="1"/>
  <c r="BJ4079" i="1"/>
  <c r="BJ4078" i="1" s="1"/>
  <c r="BI4079" i="1"/>
  <c r="BG4079" i="1"/>
  <c r="BG4078" i="1" s="1"/>
  <c r="BF4079" i="1"/>
  <c r="BF4078" i="1" s="1"/>
  <c r="BE4079" i="1"/>
  <c r="BE4078" i="1" s="1"/>
  <c r="BD4079" i="1"/>
  <c r="BD4078" i="1" s="1"/>
  <c r="BC4079" i="1"/>
  <c r="BQ4074" i="1"/>
  <c r="BQ4066" i="1" s="1"/>
  <c r="BP4074" i="1"/>
  <c r="BP4066" i="1" s="1"/>
  <c r="BO4074" i="1"/>
  <c r="BO4066" i="1" s="1"/>
  <c r="BN4074" i="1"/>
  <c r="BN4066" i="1" s="1"/>
  <c r="BM4074" i="1"/>
  <c r="BM4066" i="1" s="1"/>
  <c r="BL4074" i="1"/>
  <c r="BL4066" i="1" s="1"/>
  <c r="BK4074" i="1"/>
  <c r="BK4066" i="1" s="1"/>
  <c r="BJ4074" i="1"/>
  <c r="BJ4066" i="1" s="1"/>
  <c r="BI4074" i="1"/>
  <c r="BG4074" i="1"/>
  <c r="BG4066" i="1" s="1"/>
  <c r="BF4074" i="1"/>
  <c r="BF4066" i="1" s="1"/>
  <c r="BE4074" i="1"/>
  <c r="BE4066" i="1" s="1"/>
  <c r="BD4074" i="1"/>
  <c r="BD4066" i="1" s="1"/>
  <c r="BC4074" i="1"/>
  <c r="BQ4064" i="1"/>
  <c r="BP4064" i="1"/>
  <c r="BO4064" i="1"/>
  <c r="BN4064" i="1"/>
  <c r="BM4064" i="1"/>
  <c r="BL4064" i="1"/>
  <c r="BK4064" i="1"/>
  <c r="BJ4064" i="1"/>
  <c r="BI4064" i="1"/>
  <c r="BG4064" i="1"/>
  <c r="BF4064" i="1"/>
  <c r="BE4064" i="1"/>
  <c r="BD4064" i="1"/>
  <c r="BC4064" i="1"/>
  <c r="BQ4058" i="1"/>
  <c r="BQ4056" i="1" s="1"/>
  <c r="BP4058" i="1"/>
  <c r="BP4056" i="1" s="1"/>
  <c r="BO4058" i="1"/>
  <c r="BO4056" i="1" s="1"/>
  <c r="BN4058" i="1"/>
  <c r="BN4056" i="1" s="1"/>
  <c r="BM4058" i="1"/>
  <c r="BM4056" i="1" s="1"/>
  <c r="BL4058" i="1"/>
  <c r="BL4056" i="1" s="1"/>
  <c r="BK4058" i="1"/>
  <c r="BK4056" i="1" s="1"/>
  <c r="BJ4058" i="1"/>
  <c r="BJ4056" i="1" s="1"/>
  <c r="BI4058" i="1"/>
  <c r="BG4058" i="1"/>
  <c r="BG4056" i="1" s="1"/>
  <c r="BF4058" i="1"/>
  <c r="BF4056" i="1" s="1"/>
  <c r="BE4058" i="1"/>
  <c r="BE4056" i="1" s="1"/>
  <c r="BD4058" i="1"/>
  <c r="BD4056" i="1" s="1"/>
  <c r="BC4058" i="1"/>
  <c r="BQ4041" i="1"/>
  <c r="BQ4040" i="1" s="1"/>
  <c r="BP4041" i="1"/>
  <c r="BP4040" i="1" s="1"/>
  <c r="BO4041" i="1"/>
  <c r="BO4040" i="1" s="1"/>
  <c r="BN4041" i="1"/>
  <c r="BN4040" i="1" s="1"/>
  <c r="BM4041" i="1"/>
  <c r="BM4040" i="1" s="1"/>
  <c r="BL4041" i="1"/>
  <c r="BL4040" i="1" s="1"/>
  <c r="BK4041" i="1"/>
  <c r="BK4040" i="1" s="1"/>
  <c r="BJ4041" i="1"/>
  <c r="BJ4040" i="1" s="1"/>
  <c r="BI4041" i="1"/>
  <c r="BG4041" i="1"/>
  <c r="BG4040" i="1" s="1"/>
  <c r="BF4041" i="1"/>
  <c r="BF4040" i="1" s="1"/>
  <c r="BE4041" i="1"/>
  <c r="BE4040" i="1" s="1"/>
  <c r="BD4041" i="1"/>
  <c r="BD4040" i="1" s="1"/>
  <c r="BC4041" i="1"/>
  <c r="BQ4038" i="1"/>
  <c r="BQ4037" i="1" s="1"/>
  <c r="BP4038" i="1"/>
  <c r="BP4037" i="1" s="1"/>
  <c r="BO4038" i="1"/>
  <c r="BO4037" i="1" s="1"/>
  <c r="BN4038" i="1"/>
  <c r="BN4037" i="1" s="1"/>
  <c r="BM4038" i="1"/>
  <c r="BM4037" i="1" s="1"/>
  <c r="BL4038" i="1"/>
  <c r="BL4037" i="1" s="1"/>
  <c r="BK4038" i="1"/>
  <c r="BK4037" i="1" s="1"/>
  <c r="BJ4038" i="1"/>
  <c r="BJ4037" i="1" s="1"/>
  <c r="BI4038" i="1"/>
  <c r="BG4038" i="1"/>
  <c r="BG4037" i="1" s="1"/>
  <c r="BF4038" i="1"/>
  <c r="BF4037" i="1" s="1"/>
  <c r="BE4038" i="1"/>
  <c r="BE4037" i="1" s="1"/>
  <c r="BD4038" i="1"/>
  <c r="BD4037" i="1" s="1"/>
  <c r="BC4038" i="1"/>
  <c r="BQ4034" i="1"/>
  <c r="BQ4027" i="1" s="1"/>
  <c r="BP4034" i="1"/>
  <c r="BP4027" i="1" s="1"/>
  <c r="BO4034" i="1"/>
  <c r="BO4027" i="1" s="1"/>
  <c r="BN4034" i="1"/>
  <c r="BN4027" i="1" s="1"/>
  <c r="BM4034" i="1"/>
  <c r="BM4027" i="1" s="1"/>
  <c r="BL4034" i="1"/>
  <c r="BL4027" i="1" s="1"/>
  <c r="BK4034" i="1"/>
  <c r="BK4027" i="1" s="1"/>
  <c r="BJ4034" i="1"/>
  <c r="BJ4027" i="1" s="1"/>
  <c r="BI4034" i="1"/>
  <c r="BG4034" i="1"/>
  <c r="BG4027" i="1" s="1"/>
  <c r="BF4034" i="1"/>
  <c r="BF4027" i="1" s="1"/>
  <c r="BE4034" i="1"/>
  <c r="BE4027" i="1" s="1"/>
  <c r="BD4034" i="1"/>
  <c r="BD4027" i="1" s="1"/>
  <c r="BC4034" i="1"/>
  <c r="BQ4025" i="1"/>
  <c r="BP4025" i="1"/>
  <c r="BO4025" i="1"/>
  <c r="BN4025" i="1"/>
  <c r="BM4025" i="1"/>
  <c r="BL4025" i="1"/>
  <c r="BK4025" i="1"/>
  <c r="BJ4025" i="1"/>
  <c r="BI4025" i="1"/>
  <c r="BG4025" i="1"/>
  <c r="BF4025" i="1"/>
  <c r="BE4025" i="1"/>
  <c r="BD4025" i="1"/>
  <c r="BC4025" i="1"/>
  <c r="BQ4019" i="1"/>
  <c r="BQ4017" i="1" s="1"/>
  <c r="BP4019" i="1"/>
  <c r="BP4017" i="1" s="1"/>
  <c r="BO4019" i="1"/>
  <c r="BO4017" i="1" s="1"/>
  <c r="BN4019" i="1"/>
  <c r="BN4017" i="1" s="1"/>
  <c r="BM4019" i="1"/>
  <c r="BM4017" i="1" s="1"/>
  <c r="BL4019" i="1"/>
  <c r="BL4017" i="1" s="1"/>
  <c r="BK4019" i="1"/>
  <c r="BK4017" i="1" s="1"/>
  <c r="BJ4019" i="1"/>
  <c r="BJ4017" i="1" s="1"/>
  <c r="BI4019" i="1"/>
  <c r="BG4019" i="1"/>
  <c r="BG4017" i="1" s="1"/>
  <c r="BF4019" i="1"/>
  <c r="BF4017" i="1" s="1"/>
  <c r="BE4019" i="1"/>
  <c r="BE4017" i="1" s="1"/>
  <c r="BD4019" i="1"/>
  <c r="BD4017" i="1" s="1"/>
  <c r="BC4019" i="1"/>
  <c r="BQ4002" i="1"/>
  <c r="BQ4001" i="1" s="1"/>
  <c r="BP4002" i="1"/>
  <c r="BP4001" i="1" s="1"/>
  <c r="BO4002" i="1"/>
  <c r="BO4001" i="1" s="1"/>
  <c r="BN4002" i="1"/>
  <c r="BN4001" i="1" s="1"/>
  <c r="BM4002" i="1"/>
  <c r="BM4001" i="1" s="1"/>
  <c r="BL4002" i="1"/>
  <c r="BL4001" i="1" s="1"/>
  <c r="BK4002" i="1"/>
  <c r="BK4001" i="1" s="1"/>
  <c r="BJ4002" i="1"/>
  <c r="BJ4001" i="1" s="1"/>
  <c r="BI4002" i="1"/>
  <c r="BG4002" i="1"/>
  <c r="BG4001" i="1" s="1"/>
  <c r="BF4002" i="1"/>
  <c r="BF4001" i="1" s="1"/>
  <c r="BE4002" i="1"/>
  <c r="BE4001" i="1" s="1"/>
  <c r="BD4002" i="1"/>
  <c r="BD4001" i="1" s="1"/>
  <c r="BC4002" i="1"/>
  <c r="BQ3999" i="1"/>
  <c r="BQ3998" i="1" s="1"/>
  <c r="BP3999" i="1"/>
  <c r="BP3998" i="1" s="1"/>
  <c r="BO3999" i="1"/>
  <c r="BO3998" i="1" s="1"/>
  <c r="BN3999" i="1"/>
  <c r="BN3998" i="1" s="1"/>
  <c r="BM3999" i="1"/>
  <c r="BM3998" i="1" s="1"/>
  <c r="BL3999" i="1"/>
  <c r="BL3998" i="1" s="1"/>
  <c r="BK3999" i="1"/>
  <c r="BK3998" i="1" s="1"/>
  <c r="BJ3999" i="1"/>
  <c r="BJ3998" i="1" s="1"/>
  <c r="BI3999" i="1"/>
  <c r="BG3999" i="1"/>
  <c r="BG3998" i="1" s="1"/>
  <c r="BF3999" i="1"/>
  <c r="BF3998" i="1" s="1"/>
  <c r="BE3999" i="1"/>
  <c r="BE3998" i="1" s="1"/>
  <c r="BD3999" i="1"/>
  <c r="BD3998" i="1" s="1"/>
  <c r="BC3999" i="1"/>
  <c r="BQ3994" i="1"/>
  <c r="BQ3987" i="1" s="1"/>
  <c r="BP3994" i="1"/>
  <c r="BP3987" i="1" s="1"/>
  <c r="BO3994" i="1"/>
  <c r="BO3987" i="1" s="1"/>
  <c r="BN3994" i="1"/>
  <c r="BN3987" i="1" s="1"/>
  <c r="BM3994" i="1"/>
  <c r="BM3987" i="1" s="1"/>
  <c r="BL3994" i="1"/>
  <c r="BL3987" i="1" s="1"/>
  <c r="BK3994" i="1"/>
  <c r="BK3987" i="1" s="1"/>
  <c r="BJ3994" i="1"/>
  <c r="BJ3987" i="1" s="1"/>
  <c r="BI3994" i="1"/>
  <c r="BG3994" i="1"/>
  <c r="BG3987" i="1" s="1"/>
  <c r="BF3994" i="1"/>
  <c r="BF3987" i="1" s="1"/>
  <c r="BE3994" i="1"/>
  <c r="BE3987" i="1" s="1"/>
  <c r="BD3994" i="1"/>
  <c r="BD3987" i="1" s="1"/>
  <c r="BC3994" i="1"/>
  <c r="BQ3985" i="1"/>
  <c r="BP3985" i="1"/>
  <c r="BO3985" i="1"/>
  <c r="BN3985" i="1"/>
  <c r="BM3985" i="1"/>
  <c r="BL3985" i="1"/>
  <c r="BK3985" i="1"/>
  <c r="BJ3985" i="1"/>
  <c r="BI3985" i="1"/>
  <c r="BG3985" i="1"/>
  <c r="BF3985" i="1"/>
  <c r="BE3985" i="1"/>
  <c r="BD3985" i="1"/>
  <c r="BC3985" i="1"/>
  <c r="BQ3979" i="1"/>
  <c r="BQ3977" i="1" s="1"/>
  <c r="BP3979" i="1"/>
  <c r="BP3977" i="1" s="1"/>
  <c r="BO3979" i="1"/>
  <c r="BO3977" i="1" s="1"/>
  <c r="BN3979" i="1"/>
  <c r="BN3977" i="1" s="1"/>
  <c r="BM3979" i="1"/>
  <c r="BM3977" i="1" s="1"/>
  <c r="BL3979" i="1"/>
  <c r="BL3977" i="1" s="1"/>
  <c r="BK3979" i="1"/>
  <c r="BK3977" i="1" s="1"/>
  <c r="BJ3979" i="1"/>
  <c r="BJ3977" i="1" s="1"/>
  <c r="BI3979" i="1"/>
  <c r="BG3979" i="1"/>
  <c r="BG3977" i="1" s="1"/>
  <c r="BF3979" i="1"/>
  <c r="BF3977" i="1" s="1"/>
  <c r="BE3979" i="1"/>
  <c r="BE3977" i="1" s="1"/>
  <c r="BD3979" i="1"/>
  <c r="BD3977" i="1" s="1"/>
  <c r="BC3979" i="1"/>
  <c r="BQ3962" i="1"/>
  <c r="BQ3961" i="1" s="1"/>
  <c r="BP3962" i="1"/>
  <c r="BP3961" i="1" s="1"/>
  <c r="BO3962" i="1"/>
  <c r="BO3961" i="1" s="1"/>
  <c r="BN3962" i="1"/>
  <c r="BN3961" i="1" s="1"/>
  <c r="BM3962" i="1"/>
  <c r="BM3961" i="1" s="1"/>
  <c r="BL3962" i="1"/>
  <c r="BL3961" i="1" s="1"/>
  <c r="BK3962" i="1"/>
  <c r="BK3961" i="1" s="1"/>
  <c r="BJ3962" i="1"/>
  <c r="BJ3961" i="1" s="1"/>
  <c r="BI3962" i="1"/>
  <c r="BG3962" i="1"/>
  <c r="BG3961" i="1" s="1"/>
  <c r="BF3962" i="1"/>
  <c r="BF3961" i="1" s="1"/>
  <c r="BE3962" i="1"/>
  <c r="BE3961" i="1" s="1"/>
  <c r="BD3962" i="1"/>
  <c r="BD3961" i="1" s="1"/>
  <c r="BC3962" i="1"/>
  <c r="BQ3959" i="1"/>
  <c r="BQ3958" i="1" s="1"/>
  <c r="BP3959" i="1"/>
  <c r="BP3958" i="1" s="1"/>
  <c r="BO3959" i="1"/>
  <c r="BO3958" i="1" s="1"/>
  <c r="BN3959" i="1"/>
  <c r="BN3958" i="1" s="1"/>
  <c r="BM3959" i="1"/>
  <c r="BM3958" i="1" s="1"/>
  <c r="BL3959" i="1"/>
  <c r="BL3958" i="1" s="1"/>
  <c r="BK3959" i="1"/>
  <c r="BK3958" i="1" s="1"/>
  <c r="BJ3959" i="1"/>
  <c r="BJ3958" i="1" s="1"/>
  <c r="BI3959" i="1"/>
  <c r="BG3959" i="1"/>
  <c r="BG3958" i="1" s="1"/>
  <c r="BF3959" i="1"/>
  <c r="BF3958" i="1" s="1"/>
  <c r="BE3959" i="1"/>
  <c r="BE3958" i="1" s="1"/>
  <c r="BD3959" i="1"/>
  <c r="BD3958" i="1" s="1"/>
  <c r="BC3959" i="1"/>
  <c r="BQ3954" i="1"/>
  <c r="BQ3947" i="1" s="1"/>
  <c r="BP3954" i="1"/>
  <c r="BP3947" i="1" s="1"/>
  <c r="BO3954" i="1"/>
  <c r="BO3947" i="1" s="1"/>
  <c r="BN3954" i="1"/>
  <c r="BN3947" i="1" s="1"/>
  <c r="BM3954" i="1"/>
  <c r="BM3947" i="1" s="1"/>
  <c r="BL3954" i="1"/>
  <c r="BL3947" i="1" s="1"/>
  <c r="BK3954" i="1"/>
  <c r="BK3947" i="1" s="1"/>
  <c r="BJ3954" i="1"/>
  <c r="BJ3947" i="1" s="1"/>
  <c r="BI3954" i="1"/>
  <c r="BG3954" i="1"/>
  <c r="BG3947" i="1" s="1"/>
  <c r="BF3954" i="1"/>
  <c r="BF3947" i="1" s="1"/>
  <c r="BE3954" i="1"/>
  <c r="BE3947" i="1" s="1"/>
  <c r="BD3954" i="1"/>
  <c r="BD3947" i="1" s="1"/>
  <c r="BC3954" i="1"/>
  <c r="BQ3945" i="1"/>
  <c r="BP3945" i="1"/>
  <c r="BO3945" i="1"/>
  <c r="BN3945" i="1"/>
  <c r="BM3945" i="1"/>
  <c r="BL3945" i="1"/>
  <c r="BK3945" i="1"/>
  <c r="BJ3945" i="1"/>
  <c r="BI3945" i="1"/>
  <c r="BG3945" i="1"/>
  <c r="BF3945" i="1"/>
  <c r="BE3945" i="1"/>
  <c r="BD3945" i="1"/>
  <c r="BC3945" i="1"/>
  <c r="BQ3939" i="1"/>
  <c r="BQ3937" i="1" s="1"/>
  <c r="BP3939" i="1"/>
  <c r="BP3937" i="1" s="1"/>
  <c r="BO3939" i="1"/>
  <c r="BO3937" i="1" s="1"/>
  <c r="BN3939" i="1"/>
  <c r="BN3937" i="1" s="1"/>
  <c r="BM3939" i="1"/>
  <c r="BM3937" i="1" s="1"/>
  <c r="BL3939" i="1"/>
  <c r="BL3937" i="1" s="1"/>
  <c r="BK3939" i="1"/>
  <c r="BK3937" i="1" s="1"/>
  <c r="BJ3939" i="1"/>
  <c r="BJ3937" i="1" s="1"/>
  <c r="BI3939" i="1"/>
  <c r="BG3939" i="1"/>
  <c r="BG3937" i="1" s="1"/>
  <c r="BF3939" i="1"/>
  <c r="BF3937" i="1" s="1"/>
  <c r="BE3939" i="1"/>
  <c r="BE3937" i="1" s="1"/>
  <c r="BD3939" i="1"/>
  <c r="BD3937" i="1" s="1"/>
  <c r="BC3939" i="1"/>
  <c r="BQ3922" i="1"/>
  <c r="BQ3921" i="1" s="1"/>
  <c r="BP3922" i="1"/>
  <c r="BP3921" i="1" s="1"/>
  <c r="BO3922" i="1"/>
  <c r="BO3921" i="1" s="1"/>
  <c r="BN3922" i="1"/>
  <c r="BN3921" i="1" s="1"/>
  <c r="BM3922" i="1"/>
  <c r="BM3921" i="1" s="1"/>
  <c r="BL3922" i="1"/>
  <c r="BL3921" i="1" s="1"/>
  <c r="BK3922" i="1"/>
  <c r="BK3921" i="1" s="1"/>
  <c r="BJ3922" i="1"/>
  <c r="BJ3921" i="1" s="1"/>
  <c r="BI3922" i="1"/>
  <c r="BG3922" i="1"/>
  <c r="BG3921" i="1" s="1"/>
  <c r="BF3922" i="1"/>
  <c r="BF3921" i="1" s="1"/>
  <c r="BE3922" i="1"/>
  <c r="BE3921" i="1" s="1"/>
  <c r="BD3922" i="1"/>
  <c r="BD3921" i="1" s="1"/>
  <c r="BC3922" i="1"/>
  <c r="BQ3919" i="1"/>
  <c r="BQ3918" i="1" s="1"/>
  <c r="BP3919" i="1"/>
  <c r="BP3918" i="1" s="1"/>
  <c r="BO3919" i="1"/>
  <c r="BO3918" i="1" s="1"/>
  <c r="BN3919" i="1"/>
  <c r="BN3918" i="1" s="1"/>
  <c r="BM3919" i="1"/>
  <c r="BM3918" i="1" s="1"/>
  <c r="BL3919" i="1"/>
  <c r="BL3918" i="1" s="1"/>
  <c r="BK3919" i="1"/>
  <c r="BK3918" i="1" s="1"/>
  <c r="BJ3919" i="1"/>
  <c r="BJ3918" i="1" s="1"/>
  <c r="BI3919" i="1"/>
  <c r="BG3919" i="1"/>
  <c r="BG3918" i="1" s="1"/>
  <c r="BF3919" i="1"/>
  <c r="BF3918" i="1" s="1"/>
  <c r="BE3919" i="1"/>
  <c r="BE3918" i="1" s="1"/>
  <c r="BD3919" i="1"/>
  <c r="BD3918" i="1" s="1"/>
  <c r="BC3919" i="1"/>
  <c r="BQ3914" i="1"/>
  <c r="BQ3907" i="1" s="1"/>
  <c r="BP3914" i="1"/>
  <c r="BP3907" i="1" s="1"/>
  <c r="BO3914" i="1"/>
  <c r="BO3907" i="1" s="1"/>
  <c r="BN3914" i="1"/>
  <c r="BN3907" i="1" s="1"/>
  <c r="BM3914" i="1"/>
  <c r="BM3907" i="1" s="1"/>
  <c r="BL3914" i="1"/>
  <c r="BL3907" i="1" s="1"/>
  <c r="BK3914" i="1"/>
  <c r="BK3907" i="1" s="1"/>
  <c r="BJ3914" i="1"/>
  <c r="BJ3907" i="1" s="1"/>
  <c r="BI3914" i="1"/>
  <c r="BG3914" i="1"/>
  <c r="BG3907" i="1" s="1"/>
  <c r="BF3914" i="1"/>
  <c r="BF3907" i="1" s="1"/>
  <c r="BE3914" i="1"/>
  <c r="BE3907" i="1" s="1"/>
  <c r="BD3914" i="1"/>
  <c r="BD3907" i="1" s="1"/>
  <c r="BC3914" i="1"/>
  <c r="BQ3905" i="1"/>
  <c r="BP3905" i="1"/>
  <c r="BO3905" i="1"/>
  <c r="BN3905" i="1"/>
  <c r="BM3905" i="1"/>
  <c r="BL3905" i="1"/>
  <c r="BK3905" i="1"/>
  <c r="BJ3905" i="1"/>
  <c r="BI3905" i="1"/>
  <c r="BG3905" i="1"/>
  <c r="BF3905" i="1"/>
  <c r="BE3905" i="1"/>
  <c r="BD3905" i="1"/>
  <c r="BC3905" i="1"/>
  <c r="BQ3899" i="1"/>
  <c r="BQ3897" i="1" s="1"/>
  <c r="BP3899" i="1"/>
  <c r="BP3897" i="1" s="1"/>
  <c r="BO3899" i="1"/>
  <c r="BO3897" i="1" s="1"/>
  <c r="BN3899" i="1"/>
  <c r="BN3897" i="1" s="1"/>
  <c r="BM3899" i="1"/>
  <c r="BM3897" i="1" s="1"/>
  <c r="BL3899" i="1"/>
  <c r="BL3897" i="1" s="1"/>
  <c r="BK3899" i="1"/>
  <c r="BK3897" i="1" s="1"/>
  <c r="BJ3899" i="1"/>
  <c r="BJ3897" i="1" s="1"/>
  <c r="BI3899" i="1"/>
  <c r="BG3899" i="1"/>
  <c r="BG3897" i="1" s="1"/>
  <c r="BF3899" i="1"/>
  <c r="BF3897" i="1" s="1"/>
  <c r="BE3899" i="1"/>
  <c r="BE3897" i="1" s="1"/>
  <c r="BD3899" i="1"/>
  <c r="BD3897" i="1" s="1"/>
  <c r="BC3899" i="1"/>
  <c r="BQ3882" i="1"/>
  <c r="BQ3881" i="1" s="1"/>
  <c r="BP3882" i="1"/>
  <c r="BP3881" i="1" s="1"/>
  <c r="BO3882" i="1"/>
  <c r="BO3881" i="1" s="1"/>
  <c r="BN3882" i="1"/>
  <c r="BN3881" i="1" s="1"/>
  <c r="BM3882" i="1"/>
  <c r="BM3881" i="1" s="1"/>
  <c r="BL3882" i="1"/>
  <c r="BL3881" i="1" s="1"/>
  <c r="BK3882" i="1"/>
  <c r="BK3881" i="1" s="1"/>
  <c r="BJ3882" i="1"/>
  <c r="BJ3881" i="1" s="1"/>
  <c r="BI3882" i="1"/>
  <c r="BG3882" i="1"/>
  <c r="BG3881" i="1" s="1"/>
  <c r="BF3882" i="1"/>
  <c r="BF3881" i="1" s="1"/>
  <c r="BE3882" i="1"/>
  <c r="BE3881" i="1" s="1"/>
  <c r="BD3882" i="1"/>
  <c r="BD3881" i="1" s="1"/>
  <c r="BC3882" i="1"/>
  <c r="BQ3879" i="1"/>
  <c r="BQ3878" i="1" s="1"/>
  <c r="BP3879" i="1"/>
  <c r="BP3878" i="1" s="1"/>
  <c r="BO3879" i="1"/>
  <c r="BO3878" i="1" s="1"/>
  <c r="BN3879" i="1"/>
  <c r="BN3878" i="1" s="1"/>
  <c r="BM3879" i="1"/>
  <c r="BM3878" i="1" s="1"/>
  <c r="BL3879" i="1"/>
  <c r="BL3878" i="1" s="1"/>
  <c r="BK3879" i="1"/>
  <c r="BK3878" i="1" s="1"/>
  <c r="BJ3879" i="1"/>
  <c r="BJ3878" i="1" s="1"/>
  <c r="BI3879" i="1"/>
  <c r="BG3879" i="1"/>
  <c r="BG3878" i="1" s="1"/>
  <c r="BF3879" i="1"/>
  <c r="BF3878" i="1" s="1"/>
  <c r="BE3879" i="1"/>
  <c r="BE3878" i="1" s="1"/>
  <c r="BD3879" i="1"/>
  <c r="BD3878" i="1" s="1"/>
  <c r="BC3879" i="1"/>
  <c r="BQ3874" i="1"/>
  <c r="BQ3866" i="1" s="1"/>
  <c r="BP3874" i="1"/>
  <c r="BP3866" i="1" s="1"/>
  <c r="BO3874" i="1"/>
  <c r="BO3866" i="1" s="1"/>
  <c r="BN3874" i="1"/>
  <c r="BN3866" i="1" s="1"/>
  <c r="BM3874" i="1"/>
  <c r="BM3866" i="1" s="1"/>
  <c r="BL3874" i="1"/>
  <c r="BL3866" i="1" s="1"/>
  <c r="BK3874" i="1"/>
  <c r="BK3866" i="1" s="1"/>
  <c r="BJ3874" i="1"/>
  <c r="BJ3866" i="1" s="1"/>
  <c r="BI3874" i="1"/>
  <c r="BG3874" i="1"/>
  <c r="BG3866" i="1" s="1"/>
  <c r="BF3874" i="1"/>
  <c r="BF3866" i="1" s="1"/>
  <c r="BE3874" i="1"/>
  <c r="BE3866" i="1" s="1"/>
  <c r="BD3874" i="1"/>
  <c r="BD3866" i="1" s="1"/>
  <c r="BC3874" i="1"/>
  <c r="BQ3864" i="1"/>
  <c r="BP3864" i="1"/>
  <c r="BO3864" i="1"/>
  <c r="BN3864" i="1"/>
  <c r="BM3864" i="1"/>
  <c r="BL3864" i="1"/>
  <c r="BK3864" i="1"/>
  <c r="BJ3864" i="1"/>
  <c r="BI3864" i="1"/>
  <c r="BG3864" i="1"/>
  <c r="BF3864" i="1"/>
  <c r="BE3864" i="1"/>
  <c r="BD3864" i="1"/>
  <c r="BC3864" i="1"/>
  <c r="BQ3858" i="1"/>
  <c r="BQ3856" i="1" s="1"/>
  <c r="BP3858" i="1"/>
  <c r="BP3856" i="1" s="1"/>
  <c r="BO3858" i="1"/>
  <c r="BO3856" i="1" s="1"/>
  <c r="BN3858" i="1"/>
  <c r="BN3856" i="1" s="1"/>
  <c r="BM3858" i="1"/>
  <c r="BM3856" i="1" s="1"/>
  <c r="BL3858" i="1"/>
  <c r="BL3856" i="1" s="1"/>
  <c r="BK3858" i="1"/>
  <c r="BK3856" i="1" s="1"/>
  <c r="BJ3858" i="1"/>
  <c r="BJ3856" i="1" s="1"/>
  <c r="BI3858" i="1"/>
  <c r="BG3858" i="1"/>
  <c r="BG3856" i="1" s="1"/>
  <c r="BF3858" i="1"/>
  <c r="BF3856" i="1" s="1"/>
  <c r="BE3858" i="1"/>
  <c r="BE3856" i="1" s="1"/>
  <c r="BD3858" i="1"/>
  <c r="BD3856" i="1" s="1"/>
  <c r="BC3858" i="1"/>
  <c r="BQ3841" i="1"/>
  <c r="BQ3840" i="1" s="1"/>
  <c r="BP3841" i="1"/>
  <c r="BP3840" i="1" s="1"/>
  <c r="BO3841" i="1"/>
  <c r="BO3840" i="1" s="1"/>
  <c r="BN3841" i="1"/>
  <c r="BN3840" i="1" s="1"/>
  <c r="BM3841" i="1"/>
  <c r="BM3840" i="1" s="1"/>
  <c r="BL3841" i="1"/>
  <c r="BL3840" i="1" s="1"/>
  <c r="BK3841" i="1"/>
  <c r="BK3840" i="1" s="1"/>
  <c r="BJ3841" i="1"/>
  <c r="BJ3840" i="1" s="1"/>
  <c r="BI3841" i="1"/>
  <c r="BG3841" i="1"/>
  <c r="BG3840" i="1" s="1"/>
  <c r="BF3841" i="1"/>
  <c r="BF3840" i="1" s="1"/>
  <c r="BE3841" i="1"/>
  <c r="BE3840" i="1" s="1"/>
  <c r="BD3841" i="1"/>
  <c r="BD3840" i="1" s="1"/>
  <c r="BC3841" i="1"/>
  <c r="BQ3838" i="1"/>
  <c r="BQ3837" i="1" s="1"/>
  <c r="BP3838" i="1"/>
  <c r="BP3837" i="1" s="1"/>
  <c r="BO3838" i="1"/>
  <c r="BO3837" i="1" s="1"/>
  <c r="BN3838" i="1"/>
  <c r="BN3837" i="1" s="1"/>
  <c r="BM3838" i="1"/>
  <c r="BM3837" i="1" s="1"/>
  <c r="BL3838" i="1"/>
  <c r="BL3837" i="1" s="1"/>
  <c r="BK3838" i="1"/>
  <c r="BK3837" i="1" s="1"/>
  <c r="BJ3838" i="1"/>
  <c r="BJ3837" i="1" s="1"/>
  <c r="BI3838" i="1"/>
  <c r="BG3838" i="1"/>
  <c r="BG3837" i="1" s="1"/>
  <c r="BF3838" i="1"/>
  <c r="BF3837" i="1" s="1"/>
  <c r="BE3838" i="1"/>
  <c r="BE3837" i="1" s="1"/>
  <c r="BD3838" i="1"/>
  <c r="BD3837" i="1" s="1"/>
  <c r="BC3838" i="1"/>
  <c r="BQ3833" i="1"/>
  <c r="BQ3826" i="1" s="1"/>
  <c r="BP3833" i="1"/>
  <c r="BP3826" i="1" s="1"/>
  <c r="BO3833" i="1"/>
  <c r="BO3826" i="1" s="1"/>
  <c r="BN3833" i="1"/>
  <c r="BN3826" i="1" s="1"/>
  <c r="BM3833" i="1"/>
  <c r="BM3826" i="1" s="1"/>
  <c r="BL3833" i="1"/>
  <c r="BL3826" i="1" s="1"/>
  <c r="BK3833" i="1"/>
  <c r="BK3826" i="1" s="1"/>
  <c r="BJ3833" i="1"/>
  <c r="BJ3826" i="1" s="1"/>
  <c r="BI3833" i="1"/>
  <c r="BG3833" i="1"/>
  <c r="BG3826" i="1" s="1"/>
  <c r="BF3833" i="1"/>
  <c r="BF3826" i="1" s="1"/>
  <c r="BE3833" i="1"/>
  <c r="BE3826" i="1" s="1"/>
  <c r="BD3833" i="1"/>
  <c r="BD3826" i="1" s="1"/>
  <c r="BC3833" i="1"/>
  <c r="BQ3824" i="1"/>
  <c r="BP3824" i="1"/>
  <c r="BO3824" i="1"/>
  <c r="BN3824" i="1"/>
  <c r="BM3824" i="1"/>
  <c r="BL3824" i="1"/>
  <c r="BK3824" i="1"/>
  <c r="BJ3824" i="1"/>
  <c r="BI3824" i="1"/>
  <c r="BG3824" i="1"/>
  <c r="BF3824" i="1"/>
  <c r="BE3824" i="1"/>
  <c r="BD3824" i="1"/>
  <c r="BC3824" i="1"/>
  <c r="BQ3818" i="1"/>
  <c r="BQ3816" i="1" s="1"/>
  <c r="BP3818" i="1"/>
  <c r="BP3816" i="1" s="1"/>
  <c r="BO3818" i="1"/>
  <c r="BO3816" i="1" s="1"/>
  <c r="BN3818" i="1"/>
  <c r="BN3816" i="1" s="1"/>
  <c r="BM3818" i="1"/>
  <c r="BM3816" i="1" s="1"/>
  <c r="BL3818" i="1"/>
  <c r="BL3816" i="1" s="1"/>
  <c r="BK3818" i="1"/>
  <c r="BK3816" i="1" s="1"/>
  <c r="BJ3818" i="1"/>
  <c r="BJ3816" i="1" s="1"/>
  <c r="BI3818" i="1"/>
  <c r="BG3818" i="1"/>
  <c r="BG3816" i="1" s="1"/>
  <c r="BF3818" i="1"/>
  <c r="BF3816" i="1" s="1"/>
  <c r="BE3818" i="1"/>
  <c r="BE3816" i="1" s="1"/>
  <c r="BD3818" i="1"/>
  <c r="BD3816" i="1" s="1"/>
  <c r="BC3818" i="1"/>
  <c r="BQ3801" i="1"/>
  <c r="BQ3800" i="1" s="1"/>
  <c r="BP3801" i="1"/>
  <c r="BP3800" i="1" s="1"/>
  <c r="BO3801" i="1"/>
  <c r="BO3800" i="1" s="1"/>
  <c r="BN3801" i="1"/>
  <c r="BN3800" i="1" s="1"/>
  <c r="BM3801" i="1"/>
  <c r="BM3800" i="1" s="1"/>
  <c r="BL3801" i="1"/>
  <c r="BL3800" i="1" s="1"/>
  <c r="BK3801" i="1"/>
  <c r="BK3800" i="1" s="1"/>
  <c r="BJ3801" i="1"/>
  <c r="BJ3800" i="1" s="1"/>
  <c r="BI3801" i="1"/>
  <c r="BG3801" i="1"/>
  <c r="BG3800" i="1" s="1"/>
  <c r="BF3801" i="1"/>
  <c r="BF3800" i="1" s="1"/>
  <c r="BE3801" i="1"/>
  <c r="BE3800" i="1" s="1"/>
  <c r="BD3801" i="1"/>
  <c r="BD3800" i="1" s="1"/>
  <c r="BC3801" i="1"/>
  <c r="BQ3798" i="1"/>
  <c r="BQ3797" i="1" s="1"/>
  <c r="BP3798" i="1"/>
  <c r="BP3797" i="1" s="1"/>
  <c r="BO3798" i="1"/>
  <c r="BO3797" i="1" s="1"/>
  <c r="BN3798" i="1"/>
  <c r="BN3797" i="1" s="1"/>
  <c r="BM3798" i="1"/>
  <c r="BM3797" i="1" s="1"/>
  <c r="BL3798" i="1"/>
  <c r="BL3797" i="1" s="1"/>
  <c r="BK3798" i="1"/>
  <c r="BK3797" i="1" s="1"/>
  <c r="BJ3798" i="1"/>
  <c r="BJ3797" i="1" s="1"/>
  <c r="BI3798" i="1"/>
  <c r="BG3798" i="1"/>
  <c r="BG3797" i="1" s="1"/>
  <c r="BF3798" i="1"/>
  <c r="BF3797" i="1" s="1"/>
  <c r="BE3798" i="1"/>
  <c r="BE3797" i="1" s="1"/>
  <c r="BD3798" i="1"/>
  <c r="BD3797" i="1" s="1"/>
  <c r="BC3798" i="1"/>
  <c r="BQ3793" i="1"/>
  <c r="BQ3785" i="1" s="1"/>
  <c r="BP3793" i="1"/>
  <c r="BP3785" i="1" s="1"/>
  <c r="BO3793" i="1"/>
  <c r="BO3785" i="1" s="1"/>
  <c r="BN3793" i="1"/>
  <c r="BN3785" i="1" s="1"/>
  <c r="BM3793" i="1"/>
  <c r="BM3785" i="1" s="1"/>
  <c r="BL3793" i="1"/>
  <c r="BL3785" i="1" s="1"/>
  <c r="BK3793" i="1"/>
  <c r="BK3785" i="1" s="1"/>
  <c r="BJ3793" i="1"/>
  <c r="BJ3785" i="1" s="1"/>
  <c r="BI3793" i="1"/>
  <c r="BG3793" i="1"/>
  <c r="BG3785" i="1" s="1"/>
  <c r="BF3793" i="1"/>
  <c r="BF3785" i="1" s="1"/>
  <c r="BE3793" i="1"/>
  <c r="BE3785" i="1" s="1"/>
  <c r="BD3793" i="1"/>
  <c r="BD3785" i="1" s="1"/>
  <c r="BC3793" i="1"/>
  <c r="BQ3783" i="1"/>
  <c r="BP3783" i="1"/>
  <c r="BO3783" i="1"/>
  <c r="BN3783" i="1"/>
  <c r="BM3783" i="1"/>
  <c r="BL3783" i="1"/>
  <c r="BK3783" i="1"/>
  <c r="BJ3783" i="1"/>
  <c r="BI3783" i="1"/>
  <c r="BG3783" i="1"/>
  <c r="BF3783" i="1"/>
  <c r="BE3783" i="1"/>
  <c r="BD3783" i="1"/>
  <c r="BC3783" i="1"/>
  <c r="BQ3777" i="1"/>
  <c r="BQ3775" i="1" s="1"/>
  <c r="BP3777" i="1"/>
  <c r="BP3775" i="1" s="1"/>
  <c r="BO3777" i="1"/>
  <c r="BO3775" i="1" s="1"/>
  <c r="BN3777" i="1"/>
  <c r="BN3775" i="1" s="1"/>
  <c r="BM3777" i="1"/>
  <c r="BM3775" i="1" s="1"/>
  <c r="BL3777" i="1"/>
  <c r="BL3775" i="1" s="1"/>
  <c r="BK3777" i="1"/>
  <c r="BK3775" i="1" s="1"/>
  <c r="BJ3777" i="1"/>
  <c r="BJ3775" i="1" s="1"/>
  <c r="BI3777" i="1"/>
  <c r="BG3777" i="1"/>
  <c r="BG3775" i="1" s="1"/>
  <c r="BF3777" i="1"/>
  <c r="BF3775" i="1" s="1"/>
  <c r="BE3777" i="1"/>
  <c r="BE3775" i="1" s="1"/>
  <c r="BD3777" i="1"/>
  <c r="BD3775" i="1" s="1"/>
  <c r="BC3777" i="1"/>
  <c r="BQ3760" i="1"/>
  <c r="BQ3759" i="1" s="1"/>
  <c r="BP3760" i="1"/>
  <c r="BP3759" i="1" s="1"/>
  <c r="BO3760" i="1"/>
  <c r="BO3759" i="1" s="1"/>
  <c r="BN3760" i="1"/>
  <c r="BN3759" i="1" s="1"/>
  <c r="BM3760" i="1"/>
  <c r="BM3759" i="1" s="1"/>
  <c r="BL3760" i="1"/>
  <c r="BL3759" i="1" s="1"/>
  <c r="BK3760" i="1"/>
  <c r="BK3759" i="1" s="1"/>
  <c r="BJ3760" i="1"/>
  <c r="BJ3759" i="1" s="1"/>
  <c r="BI3760" i="1"/>
  <c r="BG3760" i="1"/>
  <c r="BG3759" i="1" s="1"/>
  <c r="BF3760" i="1"/>
  <c r="BF3759" i="1" s="1"/>
  <c r="BE3760" i="1"/>
  <c r="BE3759" i="1" s="1"/>
  <c r="BD3760" i="1"/>
  <c r="BD3759" i="1" s="1"/>
  <c r="BC3760" i="1"/>
  <c r="BQ3757" i="1"/>
  <c r="BQ3756" i="1" s="1"/>
  <c r="BP3757" i="1"/>
  <c r="BP3756" i="1" s="1"/>
  <c r="BO3757" i="1"/>
  <c r="BO3756" i="1" s="1"/>
  <c r="BN3757" i="1"/>
  <c r="BN3756" i="1" s="1"/>
  <c r="BM3757" i="1"/>
  <c r="BM3756" i="1" s="1"/>
  <c r="BL3757" i="1"/>
  <c r="BL3756" i="1" s="1"/>
  <c r="BK3757" i="1"/>
  <c r="BK3756" i="1" s="1"/>
  <c r="BJ3757" i="1"/>
  <c r="BJ3756" i="1" s="1"/>
  <c r="BI3757" i="1"/>
  <c r="BG3757" i="1"/>
  <c r="BG3756" i="1" s="1"/>
  <c r="BF3757" i="1"/>
  <c r="BF3756" i="1" s="1"/>
  <c r="BE3757" i="1"/>
  <c r="BE3756" i="1" s="1"/>
  <c r="BD3757" i="1"/>
  <c r="BD3756" i="1" s="1"/>
  <c r="BC3757" i="1"/>
  <c r="BQ3752" i="1"/>
  <c r="BQ3744" i="1" s="1"/>
  <c r="BP3752" i="1"/>
  <c r="BP3744" i="1" s="1"/>
  <c r="BO3752" i="1"/>
  <c r="BO3744" i="1" s="1"/>
  <c r="BN3752" i="1"/>
  <c r="BN3744" i="1" s="1"/>
  <c r="BM3752" i="1"/>
  <c r="BM3744" i="1" s="1"/>
  <c r="BL3752" i="1"/>
  <c r="BL3744" i="1" s="1"/>
  <c r="BK3752" i="1"/>
  <c r="BK3744" i="1" s="1"/>
  <c r="BJ3752" i="1"/>
  <c r="BJ3744" i="1" s="1"/>
  <c r="BI3752" i="1"/>
  <c r="BG3752" i="1"/>
  <c r="BG3744" i="1" s="1"/>
  <c r="BF3752" i="1"/>
  <c r="BF3744" i="1" s="1"/>
  <c r="BE3752" i="1"/>
  <c r="BE3744" i="1" s="1"/>
  <c r="BD3752" i="1"/>
  <c r="BD3744" i="1" s="1"/>
  <c r="BC3752" i="1"/>
  <c r="BQ3742" i="1"/>
  <c r="BP3742" i="1"/>
  <c r="BO3742" i="1"/>
  <c r="BN3742" i="1"/>
  <c r="BM3742" i="1"/>
  <c r="BL3742" i="1"/>
  <c r="BK3742" i="1"/>
  <c r="BJ3742" i="1"/>
  <c r="BI3742" i="1"/>
  <c r="BG3742" i="1"/>
  <c r="BF3742" i="1"/>
  <c r="BE3742" i="1"/>
  <c r="BD3742" i="1"/>
  <c r="BC3742" i="1"/>
  <c r="BQ3736" i="1"/>
  <c r="BQ3734" i="1" s="1"/>
  <c r="BP3736" i="1"/>
  <c r="BP3734" i="1" s="1"/>
  <c r="BO3736" i="1"/>
  <c r="BO3734" i="1" s="1"/>
  <c r="BN3736" i="1"/>
  <c r="BN3734" i="1" s="1"/>
  <c r="BM3736" i="1"/>
  <c r="BM3734" i="1" s="1"/>
  <c r="BL3736" i="1"/>
  <c r="BL3734" i="1" s="1"/>
  <c r="BK3736" i="1"/>
  <c r="BK3734" i="1" s="1"/>
  <c r="BJ3736" i="1"/>
  <c r="BJ3734" i="1" s="1"/>
  <c r="BI3736" i="1"/>
  <c r="BG3736" i="1"/>
  <c r="BG3734" i="1" s="1"/>
  <c r="BF3736" i="1"/>
  <c r="BF3734" i="1" s="1"/>
  <c r="BE3736" i="1"/>
  <c r="BE3734" i="1" s="1"/>
  <c r="BD3736" i="1"/>
  <c r="BD3734" i="1" s="1"/>
  <c r="BC3736" i="1"/>
  <c r="BQ3719" i="1"/>
  <c r="BQ3718" i="1" s="1"/>
  <c r="BP3719" i="1"/>
  <c r="BP3718" i="1" s="1"/>
  <c r="BO3719" i="1"/>
  <c r="BO3718" i="1" s="1"/>
  <c r="BN3719" i="1"/>
  <c r="BN3718" i="1" s="1"/>
  <c r="BM3719" i="1"/>
  <c r="BM3718" i="1" s="1"/>
  <c r="BL3719" i="1"/>
  <c r="BL3718" i="1" s="1"/>
  <c r="BK3719" i="1"/>
  <c r="BK3718" i="1" s="1"/>
  <c r="BJ3719" i="1"/>
  <c r="BJ3718" i="1" s="1"/>
  <c r="BI3719" i="1"/>
  <c r="BG3719" i="1"/>
  <c r="BG3718" i="1" s="1"/>
  <c r="BF3719" i="1"/>
  <c r="BF3718" i="1" s="1"/>
  <c r="BE3719" i="1"/>
  <c r="BE3718" i="1" s="1"/>
  <c r="BD3719" i="1"/>
  <c r="BD3718" i="1" s="1"/>
  <c r="BC3719" i="1"/>
  <c r="BQ3716" i="1"/>
  <c r="BQ3715" i="1" s="1"/>
  <c r="BP3716" i="1"/>
  <c r="BP3715" i="1" s="1"/>
  <c r="BO3716" i="1"/>
  <c r="BO3715" i="1" s="1"/>
  <c r="BN3716" i="1"/>
  <c r="BN3715" i="1" s="1"/>
  <c r="BM3716" i="1"/>
  <c r="BM3715" i="1" s="1"/>
  <c r="BL3716" i="1"/>
  <c r="BL3715" i="1" s="1"/>
  <c r="BK3716" i="1"/>
  <c r="BK3715" i="1" s="1"/>
  <c r="BJ3716" i="1"/>
  <c r="BJ3715" i="1" s="1"/>
  <c r="BI3716" i="1"/>
  <c r="BG3716" i="1"/>
  <c r="BG3715" i="1" s="1"/>
  <c r="BF3716" i="1"/>
  <c r="BF3715" i="1" s="1"/>
  <c r="BE3716" i="1"/>
  <c r="BE3715" i="1" s="1"/>
  <c r="BD3716" i="1"/>
  <c r="BD3715" i="1" s="1"/>
  <c r="BC3716" i="1"/>
  <c r="BQ3711" i="1"/>
  <c r="BQ3704" i="1" s="1"/>
  <c r="BP3711" i="1"/>
  <c r="BP3704" i="1" s="1"/>
  <c r="BO3711" i="1"/>
  <c r="BO3704" i="1" s="1"/>
  <c r="BN3711" i="1"/>
  <c r="BN3704" i="1" s="1"/>
  <c r="BM3711" i="1"/>
  <c r="BM3704" i="1" s="1"/>
  <c r="BL3711" i="1"/>
  <c r="BL3704" i="1" s="1"/>
  <c r="BK3711" i="1"/>
  <c r="BK3704" i="1" s="1"/>
  <c r="BJ3711" i="1"/>
  <c r="BJ3704" i="1" s="1"/>
  <c r="BI3711" i="1"/>
  <c r="BG3711" i="1"/>
  <c r="BG3704" i="1" s="1"/>
  <c r="BF3711" i="1"/>
  <c r="BF3704" i="1" s="1"/>
  <c r="BE3711" i="1"/>
  <c r="BE3704" i="1" s="1"/>
  <c r="BD3711" i="1"/>
  <c r="BD3704" i="1" s="1"/>
  <c r="BC3711" i="1"/>
  <c r="BQ3702" i="1"/>
  <c r="BP3702" i="1"/>
  <c r="BO3702" i="1"/>
  <c r="BN3702" i="1"/>
  <c r="BM3702" i="1"/>
  <c r="BL3702" i="1"/>
  <c r="BK3702" i="1"/>
  <c r="BJ3702" i="1"/>
  <c r="BI3702" i="1"/>
  <c r="BG3702" i="1"/>
  <c r="BF3702" i="1"/>
  <c r="BE3702" i="1"/>
  <c r="BD3702" i="1"/>
  <c r="BC3702" i="1"/>
  <c r="BQ3696" i="1"/>
  <c r="BQ3694" i="1" s="1"/>
  <c r="BP3696" i="1"/>
  <c r="BP3694" i="1" s="1"/>
  <c r="BO3696" i="1"/>
  <c r="BO3694" i="1" s="1"/>
  <c r="BN3696" i="1"/>
  <c r="BN3694" i="1" s="1"/>
  <c r="BM3696" i="1"/>
  <c r="BM3694" i="1" s="1"/>
  <c r="BL3696" i="1"/>
  <c r="BL3694" i="1" s="1"/>
  <c r="BK3696" i="1"/>
  <c r="BK3694" i="1" s="1"/>
  <c r="BJ3696" i="1"/>
  <c r="BJ3694" i="1" s="1"/>
  <c r="BI3696" i="1"/>
  <c r="BG3696" i="1"/>
  <c r="BG3694" i="1" s="1"/>
  <c r="BF3696" i="1"/>
  <c r="BF3694" i="1" s="1"/>
  <c r="BE3696" i="1"/>
  <c r="BE3694" i="1" s="1"/>
  <c r="BD3696" i="1"/>
  <c r="BD3694" i="1" s="1"/>
  <c r="BC3696" i="1"/>
  <c r="BQ3679" i="1"/>
  <c r="BQ3678" i="1" s="1"/>
  <c r="BP3679" i="1"/>
  <c r="BP3678" i="1" s="1"/>
  <c r="BO3679" i="1"/>
  <c r="BO3678" i="1" s="1"/>
  <c r="BN3679" i="1"/>
  <c r="BN3678" i="1" s="1"/>
  <c r="BM3679" i="1"/>
  <c r="BM3678" i="1" s="1"/>
  <c r="BL3679" i="1"/>
  <c r="BL3678" i="1" s="1"/>
  <c r="BK3679" i="1"/>
  <c r="BK3678" i="1" s="1"/>
  <c r="BJ3679" i="1"/>
  <c r="BJ3678" i="1" s="1"/>
  <c r="BI3679" i="1"/>
  <c r="BG3679" i="1"/>
  <c r="BG3678" i="1" s="1"/>
  <c r="BF3679" i="1"/>
  <c r="BF3678" i="1" s="1"/>
  <c r="BE3679" i="1"/>
  <c r="BE3678" i="1" s="1"/>
  <c r="BD3679" i="1"/>
  <c r="BD3678" i="1" s="1"/>
  <c r="BC3679" i="1"/>
  <c r="BQ3676" i="1"/>
  <c r="BQ3675" i="1" s="1"/>
  <c r="BP3676" i="1"/>
  <c r="BP3675" i="1" s="1"/>
  <c r="BO3676" i="1"/>
  <c r="BO3675" i="1" s="1"/>
  <c r="BN3676" i="1"/>
  <c r="BN3675" i="1" s="1"/>
  <c r="BM3676" i="1"/>
  <c r="BM3675" i="1" s="1"/>
  <c r="BL3676" i="1"/>
  <c r="BL3675" i="1" s="1"/>
  <c r="BK3676" i="1"/>
  <c r="BK3675" i="1" s="1"/>
  <c r="BJ3676" i="1"/>
  <c r="BJ3675" i="1" s="1"/>
  <c r="BI3676" i="1"/>
  <c r="BG3676" i="1"/>
  <c r="BG3675" i="1" s="1"/>
  <c r="BF3676" i="1"/>
  <c r="BF3675" i="1" s="1"/>
  <c r="BE3676" i="1"/>
  <c r="BE3675" i="1" s="1"/>
  <c r="BD3676" i="1"/>
  <c r="BD3675" i="1" s="1"/>
  <c r="BC3676" i="1"/>
  <c r="BQ3671" i="1"/>
  <c r="BQ3663" i="1" s="1"/>
  <c r="BP3671" i="1"/>
  <c r="BP3663" i="1" s="1"/>
  <c r="BO3671" i="1"/>
  <c r="BO3663" i="1" s="1"/>
  <c r="BN3671" i="1"/>
  <c r="BN3663" i="1" s="1"/>
  <c r="BM3671" i="1"/>
  <c r="BM3663" i="1" s="1"/>
  <c r="BL3671" i="1"/>
  <c r="BL3663" i="1" s="1"/>
  <c r="BK3671" i="1"/>
  <c r="BK3663" i="1" s="1"/>
  <c r="BJ3671" i="1"/>
  <c r="BJ3663" i="1" s="1"/>
  <c r="BI3671" i="1"/>
  <c r="BG3671" i="1"/>
  <c r="BG3663" i="1" s="1"/>
  <c r="BF3671" i="1"/>
  <c r="BF3663" i="1" s="1"/>
  <c r="BE3671" i="1"/>
  <c r="BE3663" i="1" s="1"/>
  <c r="BD3671" i="1"/>
  <c r="BD3663" i="1" s="1"/>
  <c r="BC3671" i="1"/>
  <c r="BQ3661" i="1"/>
  <c r="BP3661" i="1"/>
  <c r="BO3661" i="1"/>
  <c r="BN3661" i="1"/>
  <c r="BM3661" i="1"/>
  <c r="BL3661" i="1"/>
  <c r="BK3661" i="1"/>
  <c r="BJ3661" i="1"/>
  <c r="BI3661" i="1"/>
  <c r="BG3661" i="1"/>
  <c r="BF3661" i="1"/>
  <c r="BE3661" i="1"/>
  <c r="BD3661" i="1"/>
  <c r="BC3661" i="1"/>
  <c r="BQ3655" i="1"/>
  <c r="BQ3653" i="1" s="1"/>
  <c r="BP3655" i="1"/>
  <c r="BP3653" i="1" s="1"/>
  <c r="BO3655" i="1"/>
  <c r="BO3653" i="1" s="1"/>
  <c r="BN3655" i="1"/>
  <c r="BN3653" i="1" s="1"/>
  <c r="BM3655" i="1"/>
  <c r="BM3653" i="1" s="1"/>
  <c r="BL3655" i="1"/>
  <c r="BL3653" i="1" s="1"/>
  <c r="BK3655" i="1"/>
  <c r="BK3653" i="1" s="1"/>
  <c r="BJ3655" i="1"/>
  <c r="BJ3653" i="1" s="1"/>
  <c r="BI3655" i="1"/>
  <c r="BG3655" i="1"/>
  <c r="BG3653" i="1" s="1"/>
  <c r="BF3655" i="1"/>
  <c r="BF3653" i="1" s="1"/>
  <c r="BE3655" i="1"/>
  <c r="BE3653" i="1" s="1"/>
  <c r="BD3655" i="1"/>
  <c r="BD3653" i="1" s="1"/>
  <c r="BC3655" i="1"/>
  <c r="BQ3638" i="1"/>
  <c r="BQ3637" i="1" s="1"/>
  <c r="BP3638" i="1"/>
  <c r="BP3637" i="1" s="1"/>
  <c r="BO3638" i="1"/>
  <c r="BO3637" i="1" s="1"/>
  <c r="BN3638" i="1"/>
  <c r="BN3637" i="1" s="1"/>
  <c r="BM3638" i="1"/>
  <c r="BM3637" i="1" s="1"/>
  <c r="BL3638" i="1"/>
  <c r="BL3637" i="1" s="1"/>
  <c r="BK3638" i="1"/>
  <c r="BK3637" i="1" s="1"/>
  <c r="BJ3638" i="1"/>
  <c r="BJ3637" i="1" s="1"/>
  <c r="BI3638" i="1"/>
  <c r="BG3638" i="1"/>
  <c r="BG3637" i="1" s="1"/>
  <c r="BF3638" i="1"/>
  <c r="BF3637" i="1" s="1"/>
  <c r="BE3638" i="1"/>
  <c r="BE3637" i="1" s="1"/>
  <c r="BD3638" i="1"/>
  <c r="BD3637" i="1" s="1"/>
  <c r="BC3638" i="1"/>
  <c r="BQ3635" i="1"/>
  <c r="BQ3634" i="1" s="1"/>
  <c r="BP3635" i="1"/>
  <c r="BP3634" i="1" s="1"/>
  <c r="BO3635" i="1"/>
  <c r="BO3634" i="1" s="1"/>
  <c r="BN3635" i="1"/>
  <c r="BN3634" i="1" s="1"/>
  <c r="BM3635" i="1"/>
  <c r="BM3634" i="1" s="1"/>
  <c r="BL3635" i="1"/>
  <c r="BL3634" i="1" s="1"/>
  <c r="BK3635" i="1"/>
  <c r="BK3634" i="1" s="1"/>
  <c r="BJ3635" i="1"/>
  <c r="BJ3634" i="1" s="1"/>
  <c r="BI3635" i="1"/>
  <c r="BG3635" i="1"/>
  <c r="BG3634" i="1" s="1"/>
  <c r="BF3635" i="1"/>
  <c r="BF3634" i="1" s="1"/>
  <c r="BE3635" i="1"/>
  <c r="BE3634" i="1" s="1"/>
  <c r="BD3635" i="1"/>
  <c r="BD3634" i="1" s="1"/>
  <c r="BC3635" i="1"/>
  <c r="BQ3630" i="1"/>
  <c r="BQ3622" i="1" s="1"/>
  <c r="BP3630" i="1"/>
  <c r="BP3622" i="1" s="1"/>
  <c r="BO3630" i="1"/>
  <c r="BO3622" i="1" s="1"/>
  <c r="BN3630" i="1"/>
  <c r="BN3622" i="1" s="1"/>
  <c r="BM3630" i="1"/>
  <c r="BM3622" i="1" s="1"/>
  <c r="BL3630" i="1"/>
  <c r="BL3622" i="1" s="1"/>
  <c r="BK3630" i="1"/>
  <c r="BK3622" i="1" s="1"/>
  <c r="BJ3630" i="1"/>
  <c r="BJ3622" i="1" s="1"/>
  <c r="BI3630" i="1"/>
  <c r="BG3630" i="1"/>
  <c r="BG3622" i="1" s="1"/>
  <c r="BF3630" i="1"/>
  <c r="BF3622" i="1" s="1"/>
  <c r="BE3630" i="1"/>
  <c r="BE3622" i="1" s="1"/>
  <c r="BD3630" i="1"/>
  <c r="BD3622" i="1" s="1"/>
  <c r="BC3630" i="1"/>
  <c r="BQ3620" i="1"/>
  <c r="BP3620" i="1"/>
  <c r="BO3620" i="1"/>
  <c r="BN3620" i="1"/>
  <c r="BM3620" i="1"/>
  <c r="BL3620" i="1"/>
  <c r="BK3620" i="1"/>
  <c r="BJ3620" i="1"/>
  <c r="BI3620" i="1"/>
  <c r="BG3620" i="1"/>
  <c r="BF3620" i="1"/>
  <c r="BE3620" i="1"/>
  <c r="BD3620" i="1"/>
  <c r="BC3620" i="1"/>
  <c r="BQ3614" i="1"/>
  <c r="BQ3612" i="1" s="1"/>
  <c r="BP3614" i="1"/>
  <c r="BP3612" i="1" s="1"/>
  <c r="BO3614" i="1"/>
  <c r="BO3612" i="1" s="1"/>
  <c r="BN3614" i="1"/>
  <c r="BN3612" i="1" s="1"/>
  <c r="BM3614" i="1"/>
  <c r="BM3612" i="1" s="1"/>
  <c r="BL3614" i="1"/>
  <c r="BL3612" i="1" s="1"/>
  <c r="BK3614" i="1"/>
  <c r="BK3612" i="1" s="1"/>
  <c r="BJ3614" i="1"/>
  <c r="BJ3612" i="1" s="1"/>
  <c r="BI3614" i="1"/>
  <c r="BG3614" i="1"/>
  <c r="BG3612" i="1" s="1"/>
  <c r="BF3614" i="1"/>
  <c r="BF3612" i="1" s="1"/>
  <c r="BE3614" i="1"/>
  <c r="BE3612" i="1" s="1"/>
  <c r="BD3614" i="1"/>
  <c r="BD3612" i="1" s="1"/>
  <c r="BC3614" i="1"/>
  <c r="BQ3597" i="1"/>
  <c r="BQ3596" i="1" s="1"/>
  <c r="BP3597" i="1"/>
  <c r="BP3596" i="1" s="1"/>
  <c r="BO3597" i="1"/>
  <c r="BO3596" i="1" s="1"/>
  <c r="BN3597" i="1"/>
  <c r="BN3596" i="1" s="1"/>
  <c r="BM3597" i="1"/>
  <c r="BM3596" i="1" s="1"/>
  <c r="BL3597" i="1"/>
  <c r="BL3596" i="1" s="1"/>
  <c r="BK3597" i="1"/>
  <c r="BK3596" i="1" s="1"/>
  <c r="BJ3597" i="1"/>
  <c r="BJ3596" i="1" s="1"/>
  <c r="BI3597" i="1"/>
  <c r="BG3597" i="1"/>
  <c r="BG3596" i="1" s="1"/>
  <c r="BF3597" i="1"/>
  <c r="BF3596" i="1" s="1"/>
  <c r="BE3597" i="1"/>
  <c r="BE3596" i="1" s="1"/>
  <c r="BD3597" i="1"/>
  <c r="BD3596" i="1" s="1"/>
  <c r="BC3597" i="1"/>
  <c r="BQ3594" i="1"/>
  <c r="BQ3593" i="1" s="1"/>
  <c r="BP3594" i="1"/>
  <c r="BP3593" i="1" s="1"/>
  <c r="BO3594" i="1"/>
  <c r="BO3593" i="1" s="1"/>
  <c r="BN3594" i="1"/>
  <c r="BN3593" i="1" s="1"/>
  <c r="BM3594" i="1"/>
  <c r="BM3593" i="1" s="1"/>
  <c r="BL3594" i="1"/>
  <c r="BL3593" i="1" s="1"/>
  <c r="BK3594" i="1"/>
  <c r="BK3593" i="1" s="1"/>
  <c r="BJ3594" i="1"/>
  <c r="BJ3593" i="1" s="1"/>
  <c r="BI3594" i="1"/>
  <c r="BG3594" i="1"/>
  <c r="BG3593" i="1" s="1"/>
  <c r="BF3594" i="1"/>
  <c r="BF3593" i="1" s="1"/>
  <c r="BE3594" i="1"/>
  <c r="BE3593" i="1" s="1"/>
  <c r="BD3594" i="1"/>
  <c r="BD3593" i="1" s="1"/>
  <c r="BC3594" i="1"/>
  <c r="BQ3589" i="1"/>
  <c r="BQ3582" i="1" s="1"/>
  <c r="BP3589" i="1"/>
  <c r="BP3582" i="1" s="1"/>
  <c r="BO3589" i="1"/>
  <c r="BO3582" i="1" s="1"/>
  <c r="BN3589" i="1"/>
  <c r="BN3582" i="1" s="1"/>
  <c r="BM3589" i="1"/>
  <c r="BM3582" i="1" s="1"/>
  <c r="BL3589" i="1"/>
  <c r="BL3582" i="1" s="1"/>
  <c r="BK3589" i="1"/>
  <c r="BK3582" i="1" s="1"/>
  <c r="BJ3589" i="1"/>
  <c r="BJ3582" i="1" s="1"/>
  <c r="BI3589" i="1"/>
  <c r="BG3589" i="1"/>
  <c r="BG3582" i="1" s="1"/>
  <c r="BF3589" i="1"/>
  <c r="BF3582" i="1" s="1"/>
  <c r="BE3589" i="1"/>
  <c r="BE3582" i="1" s="1"/>
  <c r="BD3589" i="1"/>
  <c r="BD3582" i="1" s="1"/>
  <c r="BC3589" i="1"/>
  <c r="BQ3580" i="1"/>
  <c r="BP3580" i="1"/>
  <c r="BO3580" i="1"/>
  <c r="BN3580" i="1"/>
  <c r="BM3580" i="1"/>
  <c r="BL3580" i="1"/>
  <c r="BK3580" i="1"/>
  <c r="BJ3580" i="1"/>
  <c r="BI3580" i="1"/>
  <c r="BG3580" i="1"/>
  <c r="BF3580" i="1"/>
  <c r="BE3580" i="1"/>
  <c r="BD3580" i="1"/>
  <c r="BC3580" i="1"/>
  <c r="BQ3574" i="1"/>
  <c r="BQ3572" i="1" s="1"/>
  <c r="BP3574" i="1"/>
  <c r="BP3572" i="1" s="1"/>
  <c r="BO3574" i="1"/>
  <c r="BO3572" i="1" s="1"/>
  <c r="BN3574" i="1"/>
  <c r="BN3572" i="1" s="1"/>
  <c r="BM3574" i="1"/>
  <c r="BM3572" i="1" s="1"/>
  <c r="BL3574" i="1"/>
  <c r="BL3572" i="1" s="1"/>
  <c r="BK3574" i="1"/>
  <c r="BK3572" i="1" s="1"/>
  <c r="BJ3574" i="1"/>
  <c r="BJ3572" i="1" s="1"/>
  <c r="BI3574" i="1"/>
  <c r="BG3574" i="1"/>
  <c r="BG3572" i="1" s="1"/>
  <c r="BF3574" i="1"/>
  <c r="BF3572" i="1" s="1"/>
  <c r="BE3574" i="1"/>
  <c r="BE3572" i="1" s="1"/>
  <c r="BD3574" i="1"/>
  <c r="BD3572" i="1" s="1"/>
  <c r="BC3574" i="1"/>
  <c r="BQ3557" i="1"/>
  <c r="BQ3556" i="1" s="1"/>
  <c r="BP3557" i="1"/>
  <c r="BP3556" i="1" s="1"/>
  <c r="BO3557" i="1"/>
  <c r="BO3556" i="1" s="1"/>
  <c r="BN3557" i="1"/>
  <c r="BN3556" i="1" s="1"/>
  <c r="BM3557" i="1"/>
  <c r="BM3556" i="1" s="1"/>
  <c r="BL3557" i="1"/>
  <c r="BL3556" i="1" s="1"/>
  <c r="BK3557" i="1"/>
  <c r="BK3556" i="1" s="1"/>
  <c r="BJ3557" i="1"/>
  <c r="BJ3556" i="1" s="1"/>
  <c r="BI3557" i="1"/>
  <c r="BG3557" i="1"/>
  <c r="BG3556" i="1" s="1"/>
  <c r="BF3557" i="1"/>
  <c r="BF3556" i="1" s="1"/>
  <c r="BE3557" i="1"/>
  <c r="BE3556" i="1" s="1"/>
  <c r="BD3557" i="1"/>
  <c r="BD3556" i="1" s="1"/>
  <c r="BC3557" i="1"/>
  <c r="BQ3554" i="1"/>
  <c r="BQ3553" i="1" s="1"/>
  <c r="BP3554" i="1"/>
  <c r="BP3553" i="1" s="1"/>
  <c r="BO3554" i="1"/>
  <c r="BO3553" i="1" s="1"/>
  <c r="BN3554" i="1"/>
  <c r="BN3553" i="1" s="1"/>
  <c r="BM3554" i="1"/>
  <c r="BM3553" i="1" s="1"/>
  <c r="BL3554" i="1"/>
  <c r="BL3553" i="1" s="1"/>
  <c r="BK3554" i="1"/>
  <c r="BK3553" i="1" s="1"/>
  <c r="BJ3554" i="1"/>
  <c r="BJ3553" i="1" s="1"/>
  <c r="BI3554" i="1"/>
  <c r="BG3554" i="1"/>
  <c r="BG3553" i="1" s="1"/>
  <c r="BF3554" i="1"/>
  <c r="BF3553" i="1" s="1"/>
  <c r="BE3554" i="1"/>
  <c r="BE3553" i="1" s="1"/>
  <c r="BD3554" i="1"/>
  <c r="BD3553" i="1" s="1"/>
  <c r="BC3554" i="1"/>
  <c r="BQ3549" i="1"/>
  <c r="BQ3541" i="1" s="1"/>
  <c r="BP3549" i="1"/>
  <c r="BP3541" i="1" s="1"/>
  <c r="BO3549" i="1"/>
  <c r="BO3541" i="1" s="1"/>
  <c r="BN3549" i="1"/>
  <c r="BN3541" i="1" s="1"/>
  <c r="BM3549" i="1"/>
  <c r="BM3541" i="1" s="1"/>
  <c r="BL3549" i="1"/>
  <c r="BL3541" i="1" s="1"/>
  <c r="BK3549" i="1"/>
  <c r="BK3541" i="1" s="1"/>
  <c r="BJ3549" i="1"/>
  <c r="BJ3541" i="1" s="1"/>
  <c r="BI3549" i="1"/>
  <c r="BG3549" i="1"/>
  <c r="BG3541" i="1" s="1"/>
  <c r="BF3549" i="1"/>
  <c r="BF3541" i="1" s="1"/>
  <c r="BE3549" i="1"/>
  <c r="BE3541" i="1" s="1"/>
  <c r="BD3549" i="1"/>
  <c r="BD3541" i="1" s="1"/>
  <c r="BC3549" i="1"/>
  <c r="BQ3539" i="1"/>
  <c r="BP3539" i="1"/>
  <c r="BO3539" i="1"/>
  <c r="BN3539" i="1"/>
  <c r="BM3539" i="1"/>
  <c r="BL3539" i="1"/>
  <c r="BK3539" i="1"/>
  <c r="BJ3539" i="1"/>
  <c r="BI3539" i="1"/>
  <c r="BG3539" i="1"/>
  <c r="BF3539" i="1"/>
  <c r="BE3539" i="1"/>
  <c r="BD3539" i="1"/>
  <c r="BC3539" i="1"/>
  <c r="BQ3533" i="1"/>
  <c r="BQ3531" i="1" s="1"/>
  <c r="BP3533" i="1"/>
  <c r="BP3531" i="1" s="1"/>
  <c r="BO3533" i="1"/>
  <c r="BO3531" i="1" s="1"/>
  <c r="BN3533" i="1"/>
  <c r="BN3531" i="1" s="1"/>
  <c r="BM3533" i="1"/>
  <c r="BM3531" i="1" s="1"/>
  <c r="BL3533" i="1"/>
  <c r="BL3531" i="1" s="1"/>
  <c r="BK3533" i="1"/>
  <c r="BK3531" i="1" s="1"/>
  <c r="BJ3533" i="1"/>
  <c r="BJ3531" i="1" s="1"/>
  <c r="BI3533" i="1"/>
  <c r="BG3533" i="1"/>
  <c r="BG3531" i="1" s="1"/>
  <c r="BF3533" i="1"/>
  <c r="BF3531" i="1" s="1"/>
  <c r="BE3533" i="1"/>
  <c r="BE3531" i="1" s="1"/>
  <c r="BD3533" i="1"/>
  <c r="BD3531" i="1" s="1"/>
  <c r="BC3533" i="1"/>
  <c r="BQ3516" i="1"/>
  <c r="BQ3515" i="1" s="1"/>
  <c r="BP3516" i="1"/>
  <c r="BP3515" i="1" s="1"/>
  <c r="BO3516" i="1"/>
  <c r="BO3515" i="1" s="1"/>
  <c r="BN3516" i="1"/>
  <c r="BN3515" i="1" s="1"/>
  <c r="BM3516" i="1"/>
  <c r="BM3515" i="1" s="1"/>
  <c r="BL3516" i="1"/>
  <c r="BL3515" i="1" s="1"/>
  <c r="BK3516" i="1"/>
  <c r="BK3515" i="1" s="1"/>
  <c r="BJ3516" i="1"/>
  <c r="BJ3515" i="1" s="1"/>
  <c r="BI3516" i="1"/>
  <c r="BG3516" i="1"/>
  <c r="BG3515" i="1" s="1"/>
  <c r="BF3516" i="1"/>
  <c r="BF3515" i="1" s="1"/>
  <c r="BE3516" i="1"/>
  <c r="BE3515" i="1" s="1"/>
  <c r="BD3516" i="1"/>
  <c r="BD3515" i="1" s="1"/>
  <c r="BC3516" i="1"/>
  <c r="BQ3513" i="1"/>
  <c r="BQ3512" i="1" s="1"/>
  <c r="BP3513" i="1"/>
  <c r="BP3512" i="1" s="1"/>
  <c r="BO3513" i="1"/>
  <c r="BO3512" i="1" s="1"/>
  <c r="BN3513" i="1"/>
  <c r="BN3512" i="1" s="1"/>
  <c r="BM3513" i="1"/>
  <c r="BM3512" i="1" s="1"/>
  <c r="BL3513" i="1"/>
  <c r="BL3512" i="1" s="1"/>
  <c r="BK3513" i="1"/>
  <c r="BK3512" i="1" s="1"/>
  <c r="BJ3513" i="1"/>
  <c r="BJ3512" i="1" s="1"/>
  <c r="BI3513" i="1"/>
  <c r="BG3513" i="1"/>
  <c r="BG3512" i="1" s="1"/>
  <c r="BF3513" i="1"/>
  <c r="BF3512" i="1" s="1"/>
  <c r="BE3513" i="1"/>
  <c r="BE3512" i="1" s="1"/>
  <c r="BD3513" i="1"/>
  <c r="BD3512" i="1" s="1"/>
  <c r="BC3513" i="1"/>
  <c r="BQ3508" i="1"/>
  <c r="BQ3500" i="1" s="1"/>
  <c r="BP3508" i="1"/>
  <c r="BP3500" i="1" s="1"/>
  <c r="BO3508" i="1"/>
  <c r="BO3500" i="1" s="1"/>
  <c r="BN3508" i="1"/>
  <c r="BN3500" i="1" s="1"/>
  <c r="BM3508" i="1"/>
  <c r="BM3500" i="1" s="1"/>
  <c r="BL3508" i="1"/>
  <c r="BL3500" i="1" s="1"/>
  <c r="BK3508" i="1"/>
  <c r="BK3500" i="1" s="1"/>
  <c r="BJ3508" i="1"/>
  <c r="BJ3500" i="1" s="1"/>
  <c r="BI3508" i="1"/>
  <c r="BG3508" i="1"/>
  <c r="BG3500" i="1" s="1"/>
  <c r="BF3508" i="1"/>
  <c r="BF3500" i="1" s="1"/>
  <c r="BE3508" i="1"/>
  <c r="BE3500" i="1" s="1"/>
  <c r="BD3508" i="1"/>
  <c r="BD3500" i="1" s="1"/>
  <c r="BC3508" i="1"/>
  <c r="BQ3498" i="1"/>
  <c r="BP3498" i="1"/>
  <c r="BO3498" i="1"/>
  <c r="BN3498" i="1"/>
  <c r="BM3498" i="1"/>
  <c r="BL3498" i="1"/>
  <c r="BK3498" i="1"/>
  <c r="BJ3498" i="1"/>
  <c r="BI3498" i="1"/>
  <c r="BG3498" i="1"/>
  <c r="BF3498" i="1"/>
  <c r="BE3498" i="1"/>
  <c r="BD3498" i="1"/>
  <c r="BC3498" i="1"/>
  <c r="BQ3492" i="1"/>
  <c r="BQ3490" i="1" s="1"/>
  <c r="BP3492" i="1"/>
  <c r="BP3490" i="1" s="1"/>
  <c r="BO3492" i="1"/>
  <c r="BO3490" i="1" s="1"/>
  <c r="BN3492" i="1"/>
  <c r="BN3490" i="1" s="1"/>
  <c r="BM3492" i="1"/>
  <c r="BM3490" i="1" s="1"/>
  <c r="BL3492" i="1"/>
  <c r="BL3490" i="1" s="1"/>
  <c r="BK3492" i="1"/>
  <c r="BK3490" i="1" s="1"/>
  <c r="BJ3492" i="1"/>
  <c r="BJ3490" i="1" s="1"/>
  <c r="BI3492" i="1"/>
  <c r="BG3492" i="1"/>
  <c r="BG3490" i="1" s="1"/>
  <c r="BF3492" i="1"/>
  <c r="BF3490" i="1" s="1"/>
  <c r="BE3492" i="1"/>
  <c r="BE3490" i="1" s="1"/>
  <c r="BD3492" i="1"/>
  <c r="BD3490" i="1" s="1"/>
  <c r="BC3492" i="1"/>
  <c r="BQ3475" i="1"/>
  <c r="BQ3474" i="1" s="1"/>
  <c r="BP3475" i="1"/>
  <c r="BP3474" i="1" s="1"/>
  <c r="BO3475" i="1"/>
  <c r="BO3474" i="1" s="1"/>
  <c r="BN3475" i="1"/>
  <c r="BN3474" i="1" s="1"/>
  <c r="BM3475" i="1"/>
  <c r="BM3474" i="1" s="1"/>
  <c r="BL3475" i="1"/>
  <c r="BL3474" i="1" s="1"/>
  <c r="BK3475" i="1"/>
  <c r="BK3474" i="1" s="1"/>
  <c r="BJ3475" i="1"/>
  <c r="BJ3474" i="1" s="1"/>
  <c r="BI3475" i="1"/>
  <c r="BG3475" i="1"/>
  <c r="BG3474" i="1" s="1"/>
  <c r="BF3475" i="1"/>
  <c r="BF3474" i="1" s="1"/>
  <c r="BE3475" i="1"/>
  <c r="BE3474" i="1" s="1"/>
  <c r="BD3475" i="1"/>
  <c r="BD3474" i="1" s="1"/>
  <c r="BC3475" i="1"/>
  <c r="BQ3472" i="1"/>
  <c r="BQ3471" i="1" s="1"/>
  <c r="BP3472" i="1"/>
  <c r="BP3471" i="1" s="1"/>
  <c r="BO3472" i="1"/>
  <c r="BO3471" i="1" s="1"/>
  <c r="BN3472" i="1"/>
  <c r="BN3471" i="1" s="1"/>
  <c r="BM3472" i="1"/>
  <c r="BM3471" i="1" s="1"/>
  <c r="BL3472" i="1"/>
  <c r="BL3471" i="1" s="1"/>
  <c r="BK3472" i="1"/>
  <c r="BK3471" i="1" s="1"/>
  <c r="BJ3472" i="1"/>
  <c r="BJ3471" i="1" s="1"/>
  <c r="BI3472" i="1"/>
  <c r="BG3472" i="1"/>
  <c r="BG3471" i="1" s="1"/>
  <c r="BF3472" i="1"/>
  <c r="BF3471" i="1" s="1"/>
  <c r="BE3472" i="1"/>
  <c r="BE3471" i="1" s="1"/>
  <c r="BD3472" i="1"/>
  <c r="BD3471" i="1" s="1"/>
  <c r="BC3472" i="1"/>
  <c r="BQ3467" i="1"/>
  <c r="BQ3460" i="1" s="1"/>
  <c r="BP3467" i="1"/>
  <c r="BP3460" i="1" s="1"/>
  <c r="BO3467" i="1"/>
  <c r="BO3460" i="1" s="1"/>
  <c r="BN3467" i="1"/>
  <c r="BN3460" i="1" s="1"/>
  <c r="BM3467" i="1"/>
  <c r="BM3460" i="1" s="1"/>
  <c r="BL3467" i="1"/>
  <c r="BL3460" i="1" s="1"/>
  <c r="BK3467" i="1"/>
  <c r="BK3460" i="1" s="1"/>
  <c r="BJ3467" i="1"/>
  <c r="BJ3460" i="1" s="1"/>
  <c r="BI3467" i="1"/>
  <c r="BG3467" i="1"/>
  <c r="BG3460" i="1" s="1"/>
  <c r="BF3467" i="1"/>
  <c r="BF3460" i="1" s="1"/>
  <c r="BE3467" i="1"/>
  <c r="BE3460" i="1" s="1"/>
  <c r="BD3467" i="1"/>
  <c r="BD3460" i="1" s="1"/>
  <c r="BC3467" i="1"/>
  <c r="BQ3458" i="1"/>
  <c r="BP3458" i="1"/>
  <c r="BO3458" i="1"/>
  <c r="BN3458" i="1"/>
  <c r="BM3458" i="1"/>
  <c r="BL3458" i="1"/>
  <c r="BK3458" i="1"/>
  <c r="BJ3458" i="1"/>
  <c r="BI3458" i="1"/>
  <c r="BG3458" i="1"/>
  <c r="BF3458" i="1"/>
  <c r="BE3458" i="1"/>
  <c r="BD3458" i="1"/>
  <c r="BC3458" i="1"/>
  <c r="BQ3452" i="1"/>
  <c r="BQ3450" i="1" s="1"/>
  <c r="BP3452" i="1"/>
  <c r="BP3450" i="1" s="1"/>
  <c r="BO3452" i="1"/>
  <c r="BO3450" i="1" s="1"/>
  <c r="BN3452" i="1"/>
  <c r="BN3450" i="1" s="1"/>
  <c r="BM3452" i="1"/>
  <c r="BM3450" i="1" s="1"/>
  <c r="BL3452" i="1"/>
  <c r="BL3450" i="1" s="1"/>
  <c r="BK3452" i="1"/>
  <c r="BK3450" i="1" s="1"/>
  <c r="BJ3452" i="1"/>
  <c r="BJ3450" i="1" s="1"/>
  <c r="BI3452" i="1"/>
  <c r="BG3452" i="1"/>
  <c r="BG3450" i="1" s="1"/>
  <c r="BF3452" i="1"/>
  <c r="BF3450" i="1" s="1"/>
  <c r="BE3452" i="1"/>
  <c r="BE3450" i="1" s="1"/>
  <c r="BD3452" i="1"/>
  <c r="BD3450" i="1" s="1"/>
  <c r="BC3452" i="1"/>
  <c r="BQ3435" i="1"/>
  <c r="BQ3434" i="1" s="1"/>
  <c r="BP3435" i="1"/>
  <c r="BP3434" i="1" s="1"/>
  <c r="BO3435" i="1"/>
  <c r="BO3434" i="1" s="1"/>
  <c r="BN3435" i="1"/>
  <c r="BN3434" i="1" s="1"/>
  <c r="BM3435" i="1"/>
  <c r="BM3434" i="1" s="1"/>
  <c r="BL3435" i="1"/>
  <c r="BL3434" i="1" s="1"/>
  <c r="BK3435" i="1"/>
  <c r="BK3434" i="1" s="1"/>
  <c r="BJ3435" i="1"/>
  <c r="BJ3434" i="1" s="1"/>
  <c r="BI3435" i="1"/>
  <c r="BG3435" i="1"/>
  <c r="BG3434" i="1" s="1"/>
  <c r="BF3435" i="1"/>
  <c r="BF3434" i="1" s="1"/>
  <c r="BE3435" i="1"/>
  <c r="BE3434" i="1" s="1"/>
  <c r="BD3435" i="1"/>
  <c r="BD3434" i="1" s="1"/>
  <c r="BC3435" i="1"/>
  <c r="BQ3432" i="1"/>
  <c r="BQ3431" i="1" s="1"/>
  <c r="BP3432" i="1"/>
  <c r="BP3431" i="1" s="1"/>
  <c r="BO3432" i="1"/>
  <c r="BO3431" i="1" s="1"/>
  <c r="BN3432" i="1"/>
  <c r="BN3431" i="1" s="1"/>
  <c r="BM3432" i="1"/>
  <c r="BM3431" i="1" s="1"/>
  <c r="BL3432" i="1"/>
  <c r="BL3431" i="1" s="1"/>
  <c r="BK3432" i="1"/>
  <c r="BK3431" i="1" s="1"/>
  <c r="BJ3432" i="1"/>
  <c r="BJ3431" i="1" s="1"/>
  <c r="BI3432" i="1"/>
  <c r="BG3432" i="1"/>
  <c r="BG3431" i="1" s="1"/>
  <c r="BF3432" i="1"/>
  <c r="BF3431" i="1" s="1"/>
  <c r="BE3432" i="1"/>
  <c r="BE3431" i="1" s="1"/>
  <c r="BD3432" i="1"/>
  <c r="BD3431" i="1" s="1"/>
  <c r="BC3432" i="1"/>
  <c r="BQ3427" i="1"/>
  <c r="BQ3419" i="1" s="1"/>
  <c r="BP3427" i="1"/>
  <c r="BP3419" i="1" s="1"/>
  <c r="BO3427" i="1"/>
  <c r="BO3419" i="1" s="1"/>
  <c r="BN3427" i="1"/>
  <c r="BN3419" i="1" s="1"/>
  <c r="BM3427" i="1"/>
  <c r="BM3419" i="1" s="1"/>
  <c r="BL3427" i="1"/>
  <c r="BL3419" i="1" s="1"/>
  <c r="BK3427" i="1"/>
  <c r="BK3419" i="1" s="1"/>
  <c r="BJ3427" i="1"/>
  <c r="BJ3419" i="1" s="1"/>
  <c r="BI3427" i="1"/>
  <c r="BG3427" i="1"/>
  <c r="BG3419" i="1" s="1"/>
  <c r="BF3427" i="1"/>
  <c r="BF3419" i="1" s="1"/>
  <c r="BE3427" i="1"/>
  <c r="BE3419" i="1" s="1"/>
  <c r="BD3427" i="1"/>
  <c r="BD3419" i="1" s="1"/>
  <c r="BC3427" i="1"/>
  <c r="BQ3417" i="1"/>
  <c r="BP3417" i="1"/>
  <c r="BO3417" i="1"/>
  <c r="BN3417" i="1"/>
  <c r="BM3417" i="1"/>
  <c r="BL3417" i="1"/>
  <c r="BK3417" i="1"/>
  <c r="BJ3417" i="1"/>
  <c r="BI3417" i="1"/>
  <c r="BG3417" i="1"/>
  <c r="BF3417" i="1"/>
  <c r="BE3417" i="1"/>
  <c r="BD3417" i="1"/>
  <c r="BC3417" i="1"/>
  <c r="BQ3411" i="1"/>
  <c r="BQ3409" i="1" s="1"/>
  <c r="BP3411" i="1"/>
  <c r="BP3409" i="1" s="1"/>
  <c r="BO3411" i="1"/>
  <c r="BO3409" i="1" s="1"/>
  <c r="BN3411" i="1"/>
  <c r="BN3409" i="1" s="1"/>
  <c r="BM3411" i="1"/>
  <c r="BM3409" i="1" s="1"/>
  <c r="BL3411" i="1"/>
  <c r="BL3409" i="1" s="1"/>
  <c r="BK3411" i="1"/>
  <c r="BK3409" i="1" s="1"/>
  <c r="BJ3411" i="1"/>
  <c r="BJ3409" i="1" s="1"/>
  <c r="BI3411" i="1"/>
  <c r="BG3411" i="1"/>
  <c r="BG3409" i="1" s="1"/>
  <c r="BF3411" i="1"/>
  <c r="BF3409" i="1" s="1"/>
  <c r="BE3411" i="1"/>
  <c r="BE3409" i="1" s="1"/>
  <c r="BD3411" i="1"/>
  <c r="BD3409" i="1" s="1"/>
  <c r="BC3411" i="1"/>
  <c r="BQ3394" i="1"/>
  <c r="BQ3393" i="1" s="1"/>
  <c r="BP3394" i="1"/>
  <c r="BP3393" i="1" s="1"/>
  <c r="BO3394" i="1"/>
  <c r="BO3393" i="1" s="1"/>
  <c r="BN3394" i="1"/>
  <c r="BN3393" i="1" s="1"/>
  <c r="BM3394" i="1"/>
  <c r="BM3393" i="1" s="1"/>
  <c r="BL3394" i="1"/>
  <c r="BL3393" i="1" s="1"/>
  <c r="BK3394" i="1"/>
  <c r="BK3393" i="1" s="1"/>
  <c r="BJ3394" i="1"/>
  <c r="BJ3393" i="1" s="1"/>
  <c r="BI3394" i="1"/>
  <c r="BG3394" i="1"/>
  <c r="BG3393" i="1" s="1"/>
  <c r="BF3394" i="1"/>
  <c r="BF3393" i="1" s="1"/>
  <c r="BE3394" i="1"/>
  <c r="BE3393" i="1" s="1"/>
  <c r="BD3394" i="1"/>
  <c r="BD3393" i="1" s="1"/>
  <c r="BC3394" i="1"/>
  <c r="BQ3391" i="1"/>
  <c r="BQ3390" i="1" s="1"/>
  <c r="BP3391" i="1"/>
  <c r="BP3390" i="1" s="1"/>
  <c r="BO3391" i="1"/>
  <c r="BO3390" i="1" s="1"/>
  <c r="BN3391" i="1"/>
  <c r="BN3390" i="1" s="1"/>
  <c r="BM3391" i="1"/>
  <c r="BM3390" i="1" s="1"/>
  <c r="BL3391" i="1"/>
  <c r="BL3390" i="1" s="1"/>
  <c r="BK3391" i="1"/>
  <c r="BK3390" i="1" s="1"/>
  <c r="BJ3391" i="1"/>
  <c r="BJ3390" i="1" s="1"/>
  <c r="BI3391" i="1"/>
  <c r="BG3391" i="1"/>
  <c r="BG3390" i="1" s="1"/>
  <c r="BF3391" i="1"/>
  <c r="BF3390" i="1" s="1"/>
  <c r="BE3391" i="1"/>
  <c r="BE3390" i="1" s="1"/>
  <c r="BD3391" i="1"/>
  <c r="BD3390" i="1" s="1"/>
  <c r="BC3391" i="1"/>
  <c r="BQ3386" i="1"/>
  <c r="BQ3378" i="1" s="1"/>
  <c r="BP3386" i="1"/>
  <c r="BP3378" i="1" s="1"/>
  <c r="BO3386" i="1"/>
  <c r="BO3378" i="1" s="1"/>
  <c r="BN3386" i="1"/>
  <c r="BN3378" i="1" s="1"/>
  <c r="BM3386" i="1"/>
  <c r="BM3378" i="1" s="1"/>
  <c r="BL3386" i="1"/>
  <c r="BL3378" i="1" s="1"/>
  <c r="BK3386" i="1"/>
  <c r="BK3378" i="1" s="1"/>
  <c r="BJ3386" i="1"/>
  <c r="BJ3378" i="1" s="1"/>
  <c r="BI3386" i="1"/>
  <c r="BG3386" i="1"/>
  <c r="BG3378" i="1" s="1"/>
  <c r="BF3386" i="1"/>
  <c r="BF3378" i="1" s="1"/>
  <c r="BE3386" i="1"/>
  <c r="BE3378" i="1" s="1"/>
  <c r="BD3386" i="1"/>
  <c r="BD3378" i="1" s="1"/>
  <c r="BC3386" i="1"/>
  <c r="BQ3376" i="1"/>
  <c r="BP3376" i="1"/>
  <c r="BO3376" i="1"/>
  <c r="BN3376" i="1"/>
  <c r="BM3376" i="1"/>
  <c r="BL3376" i="1"/>
  <c r="BK3376" i="1"/>
  <c r="BJ3376" i="1"/>
  <c r="BI3376" i="1"/>
  <c r="BG3376" i="1"/>
  <c r="BF3376" i="1"/>
  <c r="BE3376" i="1"/>
  <c r="BD3376" i="1"/>
  <c r="BC3376" i="1"/>
  <c r="BQ3370" i="1"/>
  <c r="BQ3368" i="1" s="1"/>
  <c r="BP3370" i="1"/>
  <c r="BP3368" i="1" s="1"/>
  <c r="BO3370" i="1"/>
  <c r="BO3368" i="1" s="1"/>
  <c r="BN3370" i="1"/>
  <c r="BN3368" i="1" s="1"/>
  <c r="BM3370" i="1"/>
  <c r="BM3368" i="1" s="1"/>
  <c r="BL3370" i="1"/>
  <c r="BL3368" i="1" s="1"/>
  <c r="BK3370" i="1"/>
  <c r="BK3368" i="1" s="1"/>
  <c r="BJ3370" i="1"/>
  <c r="BJ3368" i="1" s="1"/>
  <c r="BI3370" i="1"/>
  <c r="BG3370" i="1"/>
  <c r="BG3368" i="1" s="1"/>
  <c r="BF3370" i="1"/>
  <c r="BF3368" i="1" s="1"/>
  <c r="BE3370" i="1"/>
  <c r="BE3368" i="1" s="1"/>
  <c r="BD3370" i="1"/>
  <c r="BD3368" i="1" s="1"/>
  <c r="BC3370" i="1"/>
  <c r="BQ3353" i="1"/>
  <c r="BQ3352" i="1" s="1"/>
  <c r="BP3353" i="1"/>
  <c r="BP3352" i="1" s="1"/>
  <c r="BO3353" i="1"/>
  <c r="BO3352" i="1" s="1"/>
  <c r="BN3353" i="1"/>
  <c r="BN3352" i="1" s="1"/>
  <c r="BM3353" i="1"/>
  <c r="BM3352" i="1" s="1"/>
  <c r="BL3353" i="1"/>
  <c r="BL3352" i="1" s="1"/>
  <c r="BK3353" i="1"/>
  <c r="BK3352" i="1" s="1"/>
  <c r="BJ3353" i="1"/>
  <c r="BJ3352" i="1" s="1"/>
  <c r="BI3353" i="1"/>
  <c r="BG3353" i="1"/>
  <c r="BG3352" i="1" s="1"/>
  <c r="BF3353" i="1"/>
  <c r="BF3352" i="1" s="1"/>
  <c r="BE3353" i="1"/>
  <c r="BE3352" i="1" s="1"/>
  <c r="BD3353" i="1"/>
  <c r="BD3352" i="1" s="1"/>
  <c r="BC3353" i="1"/>
  <c r="BQ3350" i="1"/>
  <c r="BQ3349" i="1" s="1"/>
  <c r="BP3350" i="1"/>
  <c r="BP3349" i="1" s="1"/>
  <c r="BO3350" i="1"/>
  <c r="BO3349" i="1" s="1"/>
  <c r="BN3350" i="1"/>
  <c r="BN3349" i="1" s="1"/>
  <c r="BM3350" i="1"/>
  <c r="BM3349" i="1" s="1"/>
  <c r="BL3350" i="1"/>
  <c r="BL3349" i="1" s="1"/>
  <c r="BK3350" i="1"/>
  <c r="BK3349" i="1" s="1"/>
  <c r="BJ3350" i="1"/>
  <c r="BJ3349" i="1" s="1"/>
  <c r="BI3350" i="1"/>
  <c r="BG3350" i="1"/>
  <c r="BG3349" i="1" s="1"/>
  <c r="BF3350" i="1"/>
  <c r="BF3349" i="1" s="1"/>
  <c r="BE3350" i="1"/>
  <c r="BE3349" i="1" s="1"/>
  <c r="BD3350" i="1"/>
  <c r="BD3349" i="1" s="1"/>
  <c r="BC3350" i="1"/>
  <c r="BQ3345" i="1"/>
  <c r="BQ3338" i="1" s="1"/>
  <c r="BP3345" i="1"/>
  <c r="BP3338" i="1" s="1"/>
  <c r="BO3345" i="1"/>
  <c r="BO3338" i="1" s="1"/>
  <c r="BN3345" i="1"/>
  <c r="BN3338" i="1" s="1"/>
  <c r="BM3345" i="1"/>
  <c r="BM3338" i="1" s="1"/>
  <c r="BL3345" i="1"/>
  <c r="BL3338" i="1" s="1"/>
  <c r="BK3345" i="1"/>
  <c r="BK3338" i="1" s="1"/>
  <c r="BJ3345" i="1"/>
  <c r="BJ3338" i="1" s="1"/>
  <c r="BI3345" i="1"/>
  <c r="BG3345" i="1"/>
  <c r="BG3338" i="1" s="1"/>
  <c r="BF3345" i="1"/>
  <c r="BF3338" i="1" s="1"/>
  <c r="BE3345" i="1"/>
  <c r="BE3338" i="1" s="1"/>
  <c r="BD3345" i="1"/>
  <c r="BD3338" i="1" s="1"/>
  <c r="BC3345" i="1"/>
  <c r="BQ3336" i="1"/>
  <c r="BP3336" i="1"/>
  <c r="BO3336" i="1"/>
  <c r="BN3336" i="1"/>
  <c r="BM3336" i="1"/>
  <c r="BL3336" i="1"/>
  <c r="BK3336" i="1"/>
  <c r="BJ3336" i="1"/>
  <c r="BI3336" i="1"/>
  <c r="BG3336" i="1"/>
  <c r="BF3336" i="1"/>
  <c r="BE3336" i="1"/>
  <c r="BD3336" i="1"/>
  <c r="BC3336" i="1"/>
  <c r="BQ3330" i="1"/>
  <c r="BQ3328" i="1" s="1"/>
  <c r="BP3330" i="1"/>
  <c r="BP3328" i="1" s="1"/>
  <c r="BO3330" i="1"/>
  <c r="BO3328" i="1" s="1"/>
  <c r="BN3330" i="1"/>
  <c r="BN3328" i="1" s="1"/>
  <c r="BM3330" i="1"/>
  <c r="BM3328" i="1" s="1"/>
  <c r="BL3330" i="1"/>
  <c r="BL3328" i="1" s="1"/>
  <c r="BK3330" i="1"/>
  <c r="BK3328" i="1" s="1"/>
  <c r="BJ3330" i="1"/>
  <c r="BJ3328" i="1" s="1"/>
  <c r="BI3330" i="1"/>
  <c r="BG3330" i="1"/>
  <c r="BG3328" i="1" s="1"/>
  <c r="BF3330" i="1"/>
  <c r="BF3328" i="1" s="1"/>
  <c r="BE3330" i="1"/>
  <c r="BE3328" i="1" s="1"/>
  <c r="BD3330" i="1"/>
  <c r="BD3328" i="1" s="1"/>
  <c r="BC3330" i="1"/>
  <c r="BQ3313" i="1"/>
  <c r="BQ3312" i="1" s="1"/>
  <c r="BP3313" i="1"/>
  <c r="BP3312" i="1" s="1"/>
  <c r="BO3313" i="1"/>
  <c r="BO3312" i="1" s="1"/>
  <c r="BN3313" i="1"/>
  <c r="BN3312" i="1" s="1"/>
  <c r="BM3313" i="1"/>
  <c r="BM3312" i="1" s="1"/>
  <c r="BL3313" i="1"/>
  <c r="BL3312" i="1" s="1"/>
  <c r="BK3313" i="1"/>
  <c r="BK3312" i="1" s="1"/>
  <c r="BJ3313" i="1"/>
  <c r="BJ3312" i="1" s="1"/>
  <c r="BI3313" i="1"/>
  <c r="BG3313" i="1"/>
  <c r="BG3312" i="1" s="1"/>
  <c r="BF3313" i="1"/>
  <c r="BF3312" i="1" s="1"/>
  <c r="BE3313" i="1"/>
  <c r="BE3312" i="1" s="1"/>
  <c r="BD3313" i="1"/>
  <c r="BD3312" i="1" s="1"/>
  <c r="BC3313" i="1"/>
  <c r="BQ3308" i="1"/>
  <c r="BQ3300" i="1" s="1"/>
  <c r="BP3308" i="1"/>
  <c r="BP3300" i="1" s="1"/>
  <c r="BO3308" i="1"/>
  <c r="BO3300" i="1" s="1"/>
  <c r="BN3308" i="1"/>
  <c r="BN3300" i="1" s="1"/>
  <c r="BM3308" i="1"/>
  <c r="BM3300" i="1" s="1"/>
  <c r="BL3308" i="1"/>
  <c r="BL3300" i="1" s="1"/>
  <c r="BK3308" i="1"/>
  <c r="BK3300" i="1" s="1"/>
  <c r="BJ3308" i="1"/>
  <c r="BJ3300" i="1" s="1"/>
  <c r="BI3308" i="1"/>
  <c r="BG3308" i="1"/>
  <c r="BG3300" i="1" s="1"/>
  <c r="BF3308" i="1"/>
  <c r="BF3300" i="1" s="1"/>
  <c r="BE3308" i="1"/>
  <c r="BE3300" i="1" s="1"/>
  <c r="BD3308" i="1"/>
  <c r="BD3300" i="1" s="1"/>
  <c r="BC3308" i="1"/>
  <c r="BQ3298" i="1"/>
  <c r="BP3298" i="1"/>
  <c r="BO3298" i="1"/>
  <c r="BN3298" i="1"/>
  <c r="BM3298" i="1"/>
  <c r="BL3298" i="1"/>
  <c r="BK3298" i="1"/>
  <c r="BJ3298" i="1"/>
  <c r="BI3298" i="1"/>
  <c r="BG3298" i="1"/>
  <c r="BF3298" i="1"/>
  <c r="BE3298" i="1"/>
  <c r="BD3298" i="1"/>
  <c r="BC3298" i="1"/>
  <c r="BQ3292" i="1"/>
  <c r="BQ3290" i="1" s="1"/>
  <c r="BP3292" i="1"/>
  <c r="BP3290" i="1" s="1"/>
  <c r="BO3292" i="1"/>
  <c r="BO3290" i="1" s="1"/>
  <c r="BN3292" i="1"/>
  <c r="BN3290" i="1" s="1"/>
  <c r="BM3292" i="1"/>
  <c r="BM3290" i="1" s="1"/>
  <c r="BL3292" i="1"/>
  <c r="BL3290" i="1" s="1"/>
  <c r="BK3292" i="1"/>
  <c r="BK3290" i="1" s="1"/>
  <c r="BJ3292" i="1"/>
  <c r="BJ3290" i="1" s="1"/>
  <c r="BI3292" i="1"/>
  <c r="BG3292" i="1"/>
  <c r="BG3290" i="1" s="1"/>
  <c r="BF3292" i="1"/>
  <c r="BF3290" i="1" s="1"/>
  <c r="BE3292" i="1"/>
  <c r="BE3290" i="1" s="1"/>
  <c r="BD3292" i="1"/>
  <c r="BD3290" i="1" s="1"/>
  <c r="BC3292" i="1"/>
  <c r="BQ3275" i="1"/>
  <c r="BQ3274" i="1" s="1"/>
  <c r="BP3275" i="1"/>
  <c r="BP3274" i="1" s="1"/>
  <c r="BO3275" i="1"/>
  <c r="BO3274" i="1" s="1"/>
  <c r="BN3275" i="1"/>
  <c r="BN3274" i="1" s="1"/>
  <c r="BM3275" i="1"/>
  <c r="BM3274" i="1" s="1"/>
  <c r="BL3275" i="1"/>
  <c r="BL3274" i="1" s="1"/>
  <c r="BK3275" i="1"/>
  <c r="BK3274" i="1" s="1"/>
  <c r="BJ3275" i="1"/>
  <c r="BJ3274" i="1" s="1"/>
  <c r="BI3275" i="1"/>
  <c r="BG3275" i="1"/>
  <c r="BG3274" i="1" s="1"/>
  <c r="BF3275" i="1"/>
  <c r="BF3274" i="1" s="1"/>
  <c r="BE3275" i="1"/>
  <c r="BE3274" i="1" s="1"/>
  <c r="BD3275" i="1"/>
  <c r="BD3274" i="1" s="1"/>
  <c r="BC3275" i="1"/>
  <c r="BQ3272" i="1"/>
  <c r="BQ3271" i="1" s="1"/>
  <c r="BP3272" i="1"/>
  <c r="BP3271" i="1" s="1"/>
  <c r="BO3272" i="1"/>
  <c r="BO3271" i="1" s="1"/>
  <c r="BN3272" i="1"/>
  <c r="BN3271" i="1" s="1"/>
  <c r="BM3272" i="1"/>
  <c r="BM3271" i="1" s="1"/>
  <c r="BL3272" i="1"/>
  <c r="BL3271" i="1" s="1"/>
  <c r="BK3272" i="1"/>
  <c r="BK3271" i="1" s="1"/>
  <c r="BJ3272" i="1"/>
  <c r="BJ3271" i="1" s="1"/>
  <c r="BI3272" i="1"/>
  <c r="BG3272" i="1"/>
  <c r="BG3271" i="1" s="1"/>
  <c r="BF3272" i="1"/>
  <c r="BF3271" i="1" s="1"/>
  <c r="BE3272" i="1"/>
  <c r="BE3271" i="1" s="1"/>
  <c r="BD3272" i="1"/>
  <c r="BD3271" i="1" s="1"/>
  <c r="BC3272" i="1"/>
  <c r="BQ3267" i="1"/>
  <c r="BQ3259" i="1" s="1"/>
  <c r="BP3267" i="1"/>
  <c r="BP3259" i="1" s="1"/>
  <c r="BO3267" i="1"/>
  <c r="BO3259" i="1" s="1"/>
  <c r="BN3267" i="1"/>
  <c r="BN3259" i="1" s="1"/>
  <c r="BM3267" i="1"/>
  <c r="BM3259" i="1" s="1"/>
  <c r="BL3267" i="1"/>
  <c r="BL3259" i="1" s="1"/>
  <c r="BK3267" i="1"/>
  <c r="BK3259" i="1" s="1"/>
  <c r="BJ3267" i="1"/>
  <c r="BJ3259" i="1" s="1"/>
  <c r="BI3267" i="1"/>
  <c r="BG3267" i="1"/>
  <c r="BG3259" i="1" s="1"/>
  <c r="BF3267" i="1"/>
  <c r="BF3259" i="1" s="1"/>
  <c r="BE3267" i="1"/>
  <c r="BE3259" i="1" s="1"/>
  <c r="BD3267" i="1"/>
  <c r="BD3259" i="1" s="1"/>
  <c r="BC3267" i="1"/>
  <c r="BQ3257" i="1"/>
  <c r="BP3257" i="1"/>
  <c r="BO3257" i="1"/>
  <c r="BN3257" i="1"/>
  <c r="BM3257" i="1"/>
  <c r="BL3257" i="1"/>
  <c r="BK3257" i="1"/>
  <c r="BJ3257" i="1"/>
  <c r="BI3257" i="1"/>
  <c r="BG3257" i="1"/>
  <c r="BF3257" i="1"/>
  <c r="BE3257" i="1"/>
  <c r="BD3257" i="1"/>
  <c r="BC3257" i="1"/>
  <c r="BQ3251" i="1"/>
  <c r="BQ3249" i="1" s="1"/>
  <c r="BP3251" i="1"/>
  <c r="BP3249" i="1" s="1"/>
  <c r="BO3251" i="1"/>
  <c r="BO3249" i="1" s="1"/>
  <c r="BN3251" i="1"/>
  <c r="BN3249" i="1" s="1"/>
  <c r="BM3251" i="1"/>
  <c r="BM3249" i="1" s="1"/>
  <c r="BL3251" i="1"/>
  <c r="BL3249" i="1" s="1"/>
  <c r="BK3251" i="1"/>
  <c r="BK3249" i="1" s="1"/>
  <c r="BJ3251" i="1"/>
  <c r="BJ3249" i="1" s="1"/>
  <c r="BI3251" i="1"/>
  <c r="BG3251" i="1"/>
  <c r="BG3249" i="1" s="1"/>
  <c r="BF3251" i="1"/>
  <c r="BF3249" i="1" s="1"/>
  <c r="BE3251" i="1"/>
  <c r="BE3249" i="1" s="1"/>
  <c r="BD3251" i="1"/>
  <c r="BD3249" i="1" s="1"/>
  <c r="BC3251" i="1"/>
  <c r="BQ3234" i="1"/>
  <c r="BQ3233" i="1" s="1"/>
  <c r="BP3234" i="1"/>
  <c r="BP3233" i="1" s="1"/>
  <c r="BO3234" i="1"/>
  <c r="BO3233" i="1" s="1"/>
  <c r="BN3234" i="1"/>
  <c r="BN3233" i="1" s="1"/>
  <c r="BM3234" i="1"/>
  <c r="BM3233" i="1" s="1"/>
  <c r="BL3234" i="1"/>
  <c r="BL3233" i="1" s="1"/>
  <c r="BK3234" i="1"/>
  <c r="BK3233" i="1" s="1"/>
  <c r="BJ3234" i="1"/>
  <c r="BJ3233" i="1" s="1"/>
  <c r="BI3234" i="1"/>
  <c r="BG3234" i="1"/>
  <c r="BG3233" i="1" s="1"/>
  <c r="BF3234" i="1"/>
  <c r="BF3233" i="1" s="1"/>
  <c r="BE3234" i="1"/>
  <c r="BE3233" i="1" s="1"/>
  <c r="BD3234" i="1"/>
  <c r="BD3233" i="1" s="1"/>
  <c r="BC3234" i="1"/>
  <c r="BQ3231" i="1"/>
  <c r="BQ3230" i="1" s="1"/>
  <c r="BP3231" i="1"/>
  <c r="BP3230" i="1" s="1"/>
  <c r="BO3231" i="1"/>
  <c r="BO3230" i="1" s="1"/>
  <c r="BN3231" i="1"/>
  <c r="BN3230" i="1" s="1"/>
  <c r="BM3231" i="1"/>
  <c r="BM3230" i="1" s="1"/>
  <c r="BL3231" i="1"/>
  <c r="BL3230" i="1" s="1"/>
  <c r="BK3231" i="1"/>
  <c r="BK3230" i="1" s="1"/>
  <c r="BJ3231" i="1"/>
  <c r="BJ3230" i="1" s="1"/>
  <c r="BI3231" i="1"/>
  <c r="BG3231" i="1"/>
  <c r="BG3230" i="1" s="1"/>
  <c r="BF3231" i="1"/>
  <c r="BF3230" i="1" s="1"/>
  <c r="BE3231" i="1"/>
  <c r="BE3230" i="1" s="1"/>
  <c r="BD3231" i="1"/>
  <c r="BD3230" i="1" s="1"/>
  <c r="BC3231" i="1"/>
  <c r="BQ3226" i="1"/>
  <c r="BQ3217" i="1" s="1"/>
  <c r="BP3226" i="1"/>
  <c r="BP3217" i="1" s="1"/>
  <c r="BO3226" i="1"/>
  <c r="BO3217" i="1" s="1"/>
  <c r="BN3226" i="1"/>
  <c r="BN3217" i="1" s="1"/>
  <c r="BM3226" i="1"/>
  <c r="BM3217" i="1" s="1"/>
  <c r="BL3226" i="1"/>
  <c r="BL3217" i="1" s="1"/>
  <c r="BK3226" i="1"/>
  <c r="BK3217" i="1" s="1"/>
  <c r="BJ3226" i="1"/>
  <c r="BJ3217" i="1" s="1"/>
  <c r="BI3226" i="1"/>
  <c r="BG3226" i="1"/>
  <c r="BG3217" i="1" s="1"/>
  <c r="BF3226" i="1"/>
  <c r="BF3217" i="1" s="1"/>
  <c r="BE3226" i="1"/>
  <c r="BE3217" i="1" s="1"/>
  <c r="BD3226" i="1"/>
  <c r="BD3217" i="1" s="1"/>
  <c r="BC3226" i="1"/>
  <c r="BQ3215" i="1"/>
  <c r="BP3215" i="1"/>
  <c r="BO3215" i="1"/>
  <c r="BN3215" i="1"/>
  <c r="BM3215" i="1"/>
  <c r="BL3215" i="1"/>
  <c r="BK3215" i="1"/>
  <c r="BJ3215" i="1"/>
  <c r="BI3215" i="1"/>
  <c r="BG3215" i="1"/>
  <c r="BF3215" i="1"/>
  <c r="BE3215" i="1"/>
  <c r="BD3215" i="1"/>
  <c r="BC3215" i="1"/>
  <c r="BQ3209" i="1"/>
  <c r="BQ3207" i="1" s="1"/>
  <c r="BP3209" i="1"/>
  <c r="BP3207" i="1" s="1"/>
  <c r="BO3209" i="1"/>
  <c r="BO3207" i="1" s="1"/>
  <c r="BN3209" i="1"/>
  <c r="BN3207" i="1" s="1"/>
  <c r="BM3209" i="1"/>
  <c r="BM3207" i="1" s="1"/>
  <c r="BL3209" i="1"/>
  <c r="BL3207" i="1" s="1"/>
  <c r="BK3209" i="1"/>
  <c r="BK3207" i="1" s="1"/>
  <c r="BJ3209" i="1"/>
  <c r="BJ3207" i="1" s="1"/>
  <c r="BI3209" i="1"/>
  <c r="BG3209" i="1"/>
  <c r="BG3207" i="1" s="1"/>
  <c r="BF3209" i="1"/>
  <c r="BF3207" i="1" s="1"/>
  <c r="BE3209" i="1"/>
  <c r="BE3207" i="1" s="1"/>
  <c r="BD3209" i="1"/>
  <c r="BD3207" i="1" s="1"/>
  <c r="BC3209" i="1"/>
  <c r="BQ3192" i="1"/>
  <c r="BQ3191" i="1" s="1"/>
  <c r="BP3192" i="1"/>
  <c r="BP3191" i="1" s="1"/>
  <c r="BO3192" i="1"/>
  <c r="BO3191" i="1" s="1"/>
  <c r="BN3192" i="1"/>
  <c r="BN3191" i="1" s="1"/>
  <c r="BM3192" i="1"/>
  <c r="BM3191" i="1" s="1"/>
  <c r="BL3192" i="1"/>
  <c r="BL3191" i="1" s="1"/>
  <c r="BK3192" i="1"/>
  <c r="BK3191" i="1" s="1"/>
  <c r="BJ3192" i="1"/>
  <c r="BJ3191" i="1" s="1"/>
  <c r="BI3192" i="1"/>
  <c r="BG3192" i="1"/>
  <c r="BG3191" i="1" s="1"/>
  <c r="BF3192" i="1"/>
  <c r="BF3191" i="1" s="1"/>
  <c r="BE3192" i="1"/>
  <c r="BE3191" i="1" s="1"/>
  <c r="BD3192" i="1"/>
  <c r="BD3191" i="1" s="1"/>
  <c r="BC3192" i="1"/>
  <c r="BQ3189" i="1"/>
  <c r="BQ3188" i="1" s="1"/>
  <c r="BP3189" i="1"/>
  <c r="BP3188" i="1" s="1"/>
  <c r="BO3189" i="1"/>
  <c r="BO3188" i="1" s="1"/>
  <c r="BN3189" i="1"/>
  <c r="BN3188" i="1" s="1"/>
  <c r="BM3189" i="1"/>
  <c r="BM3188" i="1" s="1"/>
  <c r="BL3189" i="1"/>
  <c r="BL3188" i="1" s="1"/>
  <c r="BK3189" i="1"/>
  <c r="BK3188" i="1" s="1"/>
  <c r="BJ3189" i="1"/>
  <c r="BJ3188" i="1" s="1"/>
  <c r="BI3189" i="1"/>
  <c r="BG3189" i="1"/>
  <c r="BG3188" i="1" s="1"/>
  <c r="BF3189" i="1"/>
  <c r="BF3188" i="1" s="1"/>
  <c r="BE3189" i="1"/>
  <c r="BE3188" i="1" s="1"/>
  <c r="BD3189" i="1"/>
  <c r="BD3188" i="1" s="1"/>
  <c r="BC3189" i="1"/>
  <c r="BQ3184" i="1"/>
  <c r="BQ3176" i="1" s="1"/>
  <c r="BP3184" i="1"/>
  <c r="BP3176" i="1" s="1"/>
  <c r="BO3184" i="1"/>
  <c r="BO3176" i="1" s="1"/>
  <c r="BN3184" i="1"/>
  <c r="BN3176" i="1" s="1"/>
  <c r="BM3184" i="1"/>
  <c r="BM3176" i="1" s="1"/>
  <c r="BL3184" i="1"/>
  <c r="BL3176" i="1" s="1"/>
  <c r="BK3184" i="1"/>
  <c r="BK3176" i="1" s="1"/>
  <c r="BJ3184" i="1"/>
  <c r="BJ3176" i="1" s="1"/>
  <c r="BI3184" i="1"/>
  <c r="BG3184" i="1"/>
  <c r="BG3176" i="1" s="1"/>
  <c r="BF3184" i="1"/>
  <c r="BF3176" i="1" s="1"/>
  <c r="BE3184" i="1"/>
  <c r="BE3176" i="1" s="1"/>
  <c r="BD3184" i="1"/>
  <c r="BD3176" i="1" s="1"/>
  <c r="BC3184" i="1"/>
  <c r="BQ3174" i="1"/>
  <c r="BP3174" i="1"/>
  <c r="BO3174" i="1"/>
  <c r="BN3174" i="1"/>
  <c r="BM3174" i="1"/>
  <c r="BL3174" i="1"/>
  <c r="BK3174" i="1"/>
  <c r="BJ3174" i="1"/>
  <c r="BI3174" i="1"/>
  <c r="BG3174" i="1"/>
  <c r="BF3174" i="1"/>
  <c r="BE3174" i="1"/>
  <c r="BD3174" i="1"/>
  <c r="BC3174" i="1"/>
  <c r="BQ3168" i="1"/>
  <c r="BQ3166" i="1" s="1"/>
  <c r="BP3168" i="1"/>
  <c r="BP3166" i="1" s="1"/>
  <c r="BO3168" i="1"/>
  <c r="BO3166" i="1" s="1"/>
  <c r="BN3168" i="1"/>
  <c r="BN3166" i="1" s="1"/>
  <c r="BM3168" i="1"/>
  <c r="BM3166" i="1" s="1"/>
  <c r="BL3168" i="1"/>
  <c r="BL3166" i="1" s="1"/>
  <c r="BK3168" i="1"/>
  <c r="BK3166" i="1" s="1"/>
  <c r="BJ3168" i="1"/>
  <c r="BJ3166" i="1" s="1"/>
  <c r="BI3168" i="1"/>
  <c r="BG3168" i="1"/>
  <c r="BG3166" i="1" s="1"/>
  <c r="BF3168" i="1"/>
  <c r="BF3166" i="1" s="1"/>
  <c r="BE3168" i="1"/>
  <c r="BE3166" i="1" s="1"/>
  <c r="BD3168" i="1"/>
  <c r="BD3166" i="1" s="1"/>
  <c r="BC3168" i="1"/>
  <c r="BQ3151" i="1"/>
  <c r="BQ3150" i="1" s="1"/>
  <c r="BP3151" i="1"/>
  <c r="BP3150" i="1" s="1"/>
  <c r="BO3151" i="1"/>
  <c r="BO3150" i="1" s="1"/>
  <c r="BN3151" i="1"/>
  <c r="BN3150" i="1" s="1"/>
  <c r="BM3151" i="1"/>
  <c r="BM3150" i="1" s="1"/>
  <c r="BL3151" i="1"/>
  <c r="BL3150" i="1" s="1"/>
  <c r="BK3151" i="1"/>
  <c r="BK3150" i="1" s="1"/>
  <c r="BJ3151" i="1"/>
  <c r="BJ3150" i="1" s="1"/>
  <c r="BI3151" i="1"/>
  <c r="BG3151" i="1"/>
  <c r="BG3150" i="1" s="1"/>
  <c r="BF3151" i="1"/>
  <c r="BF3150" i="1" s="1"/>
  <c r="BE3151" i="1"/>
  <c r="BE3150" i="1" s="1"/>
  <c r="BD3151" i="1"/>
  <c r="BD3150" i="1" s="1"/>
  <c r="BC3151" i="1"/>
  <c r="BQ3148" i="1"/>
  <c r="BQ3147" i="1" s="1"/>
  <c r="BP3148" i="1"/>
  <c r="BP3147" i="1" s="1"/>
  <c r="BO3148" i="1"/>
  <c r="BO3147" i="1" s="1"/>
  <c r="BN3148" i="1"/>
  <c r="BN3147" i="1" s="1"/>
  <c r="BM3148" i="1"/>
  <c r="BM3147" i="1" s="1"/>
  <c r="BL3148" i="1"/>
  <c r="BL3147" i="1" s="1"/>
  <c r="BK3148" i="1"/>
  <c r="BK3147" i="1" s="1"/>
  <c r="BJ3148" i="1"/>
  <c r="BJ3147" i="1" s="1"/>
  <c r="BI3148" i="1"/>
  <c r="BG3148" i="1"/>
  <c r="BG3147" i="1" s="1"/>
  <c r="BF3148" i="1"/>
  <c r="BF3147" i="1" s="1"/>
  <c r="BE3148" i="1"/>
  <c r="BE3147" i="1" s="1"/>
  <c r="BD3148" i="1"/>
  <c r="BD3147" i="1" s="1"/>
  <c r="BC3148" i="1"/>
  <c r="BQ3143" i="1"/>
  <c r="BQ3135" i="1" s="1"/>
  <c r="BP3143" i="1"/>
  <c r="BP3135" i="1" s="1"/>
  <c r="BO3143" i="1"/>
  <c r="BO3135" i="1" s="1"/>
  <c r="BN3143" i="1"/>
  <c r="BN3135" i="1" s="1"/>
  <c r="BM3143" i="1"/>
  <c r="BM3135" i="1" s="1"/>
  <c r="BL3143" i="1"/>
  <c r="BL3135" i="1" s="1"/>
  <c r="BK3143" i="1"/>
  <c r="BK3135" i="1" s="1"/>
  <c r="BJ3143" i="1"/>
  <c r="BJ3135" i="1" s="1"/>
  <c r="BI3143" i="1"/>
  <c r="BG3143" i="1"/>
  <c r="BG3135" i="1" s="1"/>
  <c r="BF3143" i="1"/>
  <c r="BF3135" i="1" s="1"/>
  <c r="BE3143" i="1"/>
  <c r="BE3135" i="1" s="1"/>
  <c r="BD3143" i="1"/>
  <c r="BD3135" i="1" s="1"/>
  <c r="BC3143" i="1"/>
  <c r="BQ3133" i="1"/>
  <c r="BP3133" i="1"/>
  <c r="BO3133" i="1"/>
  <c r="BN3133" i="1"/>
  <c r="BM3133" i="1"/>
  <c r="BL3133" i="1"/>
  <c r="BK3133" i="1"/>
  <c r="BJ3133" i="1"/>
  <c r="BI3133" i="1"/>
  <c r="BG3133" i="1"/>
  <c r="BF3133" i="1"/>
  <c r="BE3133" i="1"/>
  <c r="BD3133" i="1"/>
  <c r="BC3133" i="1"/>
  <c r="BQ3127" i="1"/>
  <c r="BQ3125" i="1" s="1"/>
  <c r="BP3127" i="1"/>
  <c r="BP3125" i="1" s="1"/>
  <c r="BO3127" i="1"/>
  <c r="BO3125" i="1" s="1"/>
  <c r="BN3127" i="1"/>
  <c r="BN3125" i="1" s="1"/>
  <c r="BM3127" i="1"/>
  <c r="BM3125" i="1" s="1"/>
  <c r="BL3127" i="1"/>
  <c r="BL3125" i="1" s="1"/>
  <c r="BK3127" i="1"/>
  <c r="BK3125" i="1" s="1"/>
  <c r="BJ3127" i="1"/>
  <c r="BJ3125" i="1" s="1"/>
  <c r="BI3127" i="1"/>
  <c r="BG3127" i="1"/>
  <c r="BG3125" i="1" s="1"/>
  <c r="BF3127" i="1"/>
  <c r="BF3125" i="1" s="1"/>
  <c r="BE3127" i="1"/>
  <c r="BE3125" i="1" s="1"/>
  <c r="BD3127" i="1"/>
  <c r="BD3125" i="1" s="1"/>
  <c r="BC3127" i="1"/>
  <c r="BQ3110" i="1"/>
  <c r="BQ3109" i="1" s="1"/>
  <c r="BP3110" i="1"/>
  <c r="BP3109" i="1" s="1"/>
  <c r="BO3110" i="1"/>
  <c r="BO3109" i="1" s="1"/>
  <c r="BN3110" i="1"/>
  <c r="BN3109" i="1" s="1"/>
  <c r="BM3110" i="1"/>
  <c r="BM3109" i="1" s="1"/>
  <c r="BL3110" i="1"/>
  <c r="BL3109" i="1" s="1"/>
  <c r="BK3110" i="1"/>
  <c r="BK3109" i="1" s="1"/>
  <c r="BJ3110" i="1"/>
  <c r="BJ3109" i="1" s="1"/>
  <c r="BI3110" i="1"/>
  <c r="BG3110" i="1"/>
  <c r="BG3109" i="1" s="1"/>
  <c r="BF3110" i="1"/>
  <c r="BF3109" i="1" s="1"/>
  <c r="BE3110" i="1"/>
  <c r="BE3109" i="1" s="1"/>
  <c r="BD3110" i="1"/>
  <c r="BD3109" i="1" s="1"/>
  <c r="BC3110" i="1"/>
  <c r="BQ3107" i="1"/>
  <c r="BQ3106" i="1" s="1"/>
  <c r="BP3107" i="1"/>
  <c r="BP3106" i="1" s="1"/>
  <c r="BO3107" i="1"/>
  <c r="BO3106" i="1" s="1"/>
  <c r="BN3107" i="1"/>
  <c r="BN3106" i="1" s="1"/>
  <c r="BM3107" i="1"/>
  <c r="BM3106" i="1" s="1"/>
  <c r="BL3107" i="1"/>
  <c r="BL3106" i="1" s="1"/>
  <c r="BK3107" i="1"/>
  <c r="BK3106" i="1" s="1"/>
  <c r="BJ3107" i="1"/>
  <c r="BJ3106" i="1" s="1"/>
  <c r="BI3107" i="1"/>
  <c r="BG3107" i="1"/>
  <c r="BG3106" i="1" s="1"/>
  <c r="BF3107" i="1"/>
  <c r="BF3106" i="1" s="1"/>
  <c r="BE3107" i="1"/>
  <c r="BE3106" i="1" s="1"/>
  <c r="BD3107" i="1"/>
  <c r="BD3106" i="1" s="1"/>
  <c r="BC3107" i="1"/>
  <c r="BQ3102" i="1"/>
  <c r="BQ3093" i="1" s="1"/>
  <c r="BP3102" i="1"/>
  <c r="BP3093" i="1" s="1"/>
  <c r="BO3102" i="1"/>
  <c r="BO3093" i="1" s="1"/>
  <c r="BN3102" i="1"/>
  <c r="BN3093" i="1" s="1"/>
  <c r="BM3102" i="1"/>
  <c r="BM3093" i="1" s="1"/>
  <c r="BL3102" i="1"/>
  <c r="BL3093" i="1" s="1"/>
  <c r="BK3102" i="1"/>
  <c r="BK3093" i="1" s="1"/>
  <c r="BJ3102" i="1"/>
  <c r="BJ3093" i="1" s="1"/>
  <c r="BI3102" i="1"/>
  <c r="BG3102" i="1"/>
  <c r="BG3093" i="1" s="1"/>
  <c r="BF3102" i="1"/>
  <c r="BF3093" i="1" s="1"/>
  <c r="BE3102" i="1"/>
  <c r="BE3093" i="1" s="1"/>
  <c r="BD3102" i="1"/>
  <c r="BD3093" i="1" s="1"/>
  <c r="BC3102" i="1"/>
  <c r="BQ3091" i="1"/>
  <c r="BP3091" i="1"/>
  <c r="BO3091" i="1"/>
  <c r="BN3091" i="1"/>
  <c r="BM3091" i="1"/>
  <c r="BL3091" i="1"/>
  <c r="BK3091" i="1"/>
  <c r="BJ3091" i="1"/>
  <c r="BI3091" i="1"/>
  <c r="BG3091" i="1"/>
  <c r="BF3091" i="1"/>
  <c r="BE3091" i="1"/>
  <c r="BD3091" i="1"/>
  <c r="BC3091" i="1"/>
  <c r="BQ3085" i="1"/>
  <c r="BQ3083" i="1" s="1"/>
  <c r="BP3085" i="1"/>
  <c r="BP3083" i="1" s="1"/>
  <c r="BO3085" i="1"/>
  <c r="BO3083" i="1" s="1"/>
  <c r="BN3085" i="1"/>
  <c r="BN3083" i="1" s="1"/>
  <c r="BM3085" i="1"/>
  <c r="BM3083" i="1" s="1"/>
  <c r="BL3085" i="1"/>
  <c r="BL3083" i="1" s="1"/>
  <c r="BK3085" i="1"/>
  <c r="BK3083" i="1" s="1"/>
  <c r="BJ3085" i="1"/>
  <c r="BJ3083" i="1" s="1"/>
  <c r="BI3085" i="1"/>
  <c r="BG3085" i="1"/>
  <c r="BG3083" i="1" s="1"/>
  <c r="BF3085" i="1"/>
  <c r="BF3083" i="1" s="1"/>
  <c r="BE3085" i="1"/>
  <c r="BE3083" i="1" s="1"/>
  <c r="BD3085" i="1"/>
  <c r="BD3083" i="1" s="1"/>
  <c r="BC3085" i="1"/>
  <c r="BQ3068" i="1"/>
  <c r="BQ3067" i="1" s="1"/>
  <c r="BP3068" i="1"/>
  <c r="BP3067" i="1" s="1"/>
  <c r="BO3068" i="1"/>
  <c r="BO3067" i="1" s="1"/>
  <c r="BN3068" i="1"/>
  <c r="BN3067" i="1" s="1"/>
  <c r="BM3068" i="1"/>
  <c r="BM3067" i="1" s="1"/>
  <c r="BL3068" i="1"/>
  <c r="BL3067" i="1" s="1"/>
  <c r="BK3068" i="1"/>
  <c r="BK3067" i="1" s="1"/>
  <c r="BJ3068" i="1"/>
  <c r="BJ3067" i="1" s="1"/>
  <c r="BI3068" i="1"/>
  <c r="BG3068" i="1"/>
  <c r="BG3067" i="1" s="1"/>
  <c r="BF3068" i="1"/>
  <c r="BF3067" i="1" s="1"/>
  <c r="BE3068" i="1"/>
  <c r="BE3067" i="1" s="1"/>
  <c r="BD3068" i="1"/>
  <c r="BD3067" i="1" s="1"/>
  <c r="BC3068" i="1"/>
  <c r="BQ3065" i="1"/>
  <c r="BQ3064" i="1" s="1"/>
  <c r="BP3065" i="1"/>
  <c r="BP3064" i="1" s="1"/>
  <c r="BO3065" i="1"/>
  <c r="BO3064" i="1" s="1"/>
  <c r="BN3065" i="1"/>
  <c r="BN3064" i="1" s="1"/>
  <c r="BM3065" i="1"/>
  <c r="BM3064" i="1" s="1"/>
  <c r="BL3065" i="1"/>
  <c r="BL3064" i="1" s="1"/>
  <c r="BK3065" i="1"/>
  <c r="BK3064" i="1" s="1"/>
  <c r="BJ3065" i="1"/>
  <c r="BJ3064" i="1" s="1"/>
  <c r="BI3065" i="1"/>
  <c r="BG3065" i="1"/>
  <c r="BG3064" i="1" s="1"/>
  <c r="BF3065" i="1"/>
  <c r="BF3064" i="1" s="1"/>
  <c r="BE3065" i="1"/>
  <c r="BE3064" i="1" s="1"/>
  <c r="BD3065" i="1"/>
  <c r="BD3064" i="1" s="1"/>
  <c r="BC3065" i="1"/>
  <c r="BQ3060" i="1"/>
  <c r="BQ3052" i="1" s="1"/>
  <c r="BP3060" i="1"/>
  <c r="BP3052" i="1" s="1"/>
  <c r="BO3060" i="1"/>
  <c r="BO3052" i="1" s="1"/>
  <c r="BN3060" i="1"/>
  <c r="BN3052" i="1" s="1"/>
  <c r="BM3060" i="1"/>
  <c r="BM3052" i="1" s="1"/>
  <c r="BL3060" i="1"/>
  <c r="BL3052" i="1" s="1"/>
  <c r="BK3060" i="1"/>
  <c r="BK3052" i="1" s="1"/>
  <c r="BJ3060" i="1"/>
  <c r="BJ3052" i="1" s="1"/>
  <c r="BI3060" i="1"/>
  <c r="BG3060" i="1"/>
  <c r="BG3052" i="1" s="1"/>
  <c r="BF3060" i="1"/>
  <c r="BF3052" i="1" s="1"/>
  <c r="BE3060" i="1"/>
  <c r="BE3052" i="1" s="1"/>
  <c r="BD3060" i="1"/>
  <c r="BD3052" i="1" s="1"/>
  <c r="BC3060" i="1"/>
  <c r="BQ3050" i="1"/>
  <c r="BP3050" i="1"/>
  <c r="BO3050" i="1"/>
  <c r="BN3050" i="1"/>
  <c r="BM3050" i="1"/>
  <c r="BL3050" i="1"/>
  <c r="BK3050" i="1"/>
  <c r="BJ3050" i="1"/>
  <c r="BI3050" i="1"/>
  <c r="BG3050" i="1"/>
  <c r="BF3050" i="1"/>
  <c r="BE3050" i="1"/>
  <c r="BD3050" i="1"/>
  <c r="BC3050" i="1"/>
  <c r="BQ3044" i="1"/>
  <c r="BQ3042" i="1" s="1"/>
  <c r="BP3044" i="1"/>
  <c r="BP3042" i="1" s="1"/>
  <c r="BO3044" i="1"/>
  <c r="BO3042" i="1" s="1"/>
  <c r="BN3044" i="1"/>
  <c r="BN3042" i="1" s="1"/>
  <c r="BM3044" i="1"/>
  <c r="BM3042" i="1" s="1"/>
  <c r="BL3044" i="1"/>
  <c r="BL3042" i="1" s="1"/>
  <c r="BK3044" i="1"/>
  <c r="BK3042" i="1" s="1"/>
  <c r="BJ3044" i="1"/>
  <c r="BJ3042" i="1" s="1"/>
  <c r="BI3044" i="1"/>
  <c r="BG3044" i="1"/>
  <c r="BG3042" i="1" s="1"/>
  <c r="BF3044" i="1"/>
  <c r="BF3042" i="1" s="1"/>
  <c r="BE3044" i="1"/>
  <c r="BE3042" i="1" s="1"/>
  <c r="BD3044" i="1"/>
  <c r="BD3042" i="1" s="1"/>
  <c r="BC3044" i="1"/>
  <c r="BQ3027" i="1"/>
  <c r="BQ3026" i="1" s="1"/>
  <c r="BP3027" i="1"/>
  <c r="BP3026" i="1" s="1"/>
  <c r="BO3027" i="1"/>
  <c r="BO3026" i="1" s="1"/>
  <c r="BN3027" i="1"/>
  <c r="BN3026" i="1" s="1"/>
  <c r="BM3027" i="1"/>
  <c r="BM3026" i="1" s="1"/>
  <c r="BL3027" i="1"/>
  <c r="BL3026" i="1" s="1"/>
  <c r="BK3027" i="1"/>
  <c r="BK3026" i="1" s="1"/>
  <c r="BJ3027" i="1"/>
  <c r="BJ3026" i="1" s="1"/>
  <c r="BI3027" i="1"/>
  <c r="BG3027" i="1"/>
  <c r="BG3026" i="1" s="1"/>
  <c r="BF3027" i="1"/>
  <c r="BF3026" i="1" s="1"/>
  <c r="BE3027" i="1"/>
  <c r="BE3026" i="1" s="1"/>
  <c r="BD3027" i="1"/>
  <c r="BD3026" i="1" s="1"/>
  <c r="BC3027" i="1"/>
  <c r="BQ3024" i="1"/>
  <c r="BQ3023" i="1" s="1"/>
  <c r="BP3024" i="1"/>
  <c r="BP3023" i="1" s="1"/>
  <c r="BO3024" i="1"/>
  <c r="BO3023" i="1" s="1"/>
  <c r="BN3024" i="1"/>
  <c r="BN3023" i="1" s="1"/>
  <c r="BM3024" i="1"/>
  <c r="BM3023" i="1" s="1"/>
  <c r="BL3024" i="1"/>
  <c r="BL3023" i="1" s="1"/>
  <c r="BK3024" i="1"/>
  <c r="BK3023" i="1" s="1"/>
  <c r="BJ3024" i="1"/>
  <c r="BJ3023" i="1" s="1"/>
  <c r="BI3024" i="1"/>
  <c r="BG3024" i="1"/>
  <c r="BG3023" i="1" s="1"/>
  <c r="BF3024" i="1"/>
  <c r="BF3023" i="1" s="1"/>
  <c r="BE3024" i="1"/>
  <c r="BE3023" i="1" s="1"/>
  <c r="BD3024" i="1"/>
  <c r="BD3023" i="1" s="1"/>
  <c r="BC3024" i="1"/>
  <c r="BQ3019" i="1"/>
  <c r="BQ3011" i="1" s="1"/>
  <c r="BP3019" i="1"/>
  <c r="BP3011" i="1" s="1"/>
  <c r="BO3019" i="1"/>
  <c r="BO3011" i="1" s="1"/>
  <c r="BN3019" i="1"/>
  <c r="BN3011" i="1" s="1"/>
  <c r="BM3019" i="1"/>
  <c r="BM3011" i="1" s="1"/>
  <c r="BL3019" i="1"/>
  <c r="BL3011" i="1" s="1"/>
  <c r="BK3019" i="1"/>
  <c r="BK3011" i="1" s="1"/>
  <c r="BJ3019" i="1"/>
  <c r="BJ3011" i="1" s="1"/>
  <c r="BI3019" i="1"/>
  <c r="BG3019" i="1"/>
  <c r="BG3011" i="1" s="1"/>
  <c r="BF3019" i="1"/>
  <c r="BF3011" i="1" s="1"/>
  <c r="BE3019" i="1"/>
  <c r="BE3011" i="1" s="1"/>
  <c r="BD3019" i="1"/>
  <c r="BD3011" i="1" s="1"/>
  <c r="BC3019" i="1"/>
  <c r="BQ3009" i="1"/>
  <c r="BP3009" i="1"/>
  <c r="BO3009" i="1"/>
  <c r="BN3009" i="1"/>
  <c r="BM3009" i="1"/>
  <c r="BL3009" i="1"/>
  <c r="BK3009" i="1"/>
  <c r="BJ3009" i="1"/>
  <c r="BI3009" i="1"/>
  <c r="BG3009" i="1"/>
  <c r="BF3009" i="1"/>
  <c r="BE3009" i="1"/>
  <c r="BD3009" i="1"/>
  <c r="BC3009" i="1"/>
  <c r="BQ3003" i="1"/>
  <c r="BQ3001" i="1" s="1"/>
  <c r="BP3003" i="1"/>
  <c r="BP3001" i="1" s="1"/>
  <c r="BO3003" i="1"/>
  <c r="BO3001" i="1" s="1"/>
  <c r="BN3003" i="1"/>
  <c r="BN3001" i="1" s="1"/>
  <c r="BM3003" i="1"/>
  <c r="BM3001" i="1" s="1"/>
  <c r="BL3003" i="1"/>
  <c r="BL3001" i="1" s="1"/>
  <c r="BK3003" i="1"/>
  <c r="BK3001" i="1" s="1"/>
  <c r="BJ3003" i="1"/>
  <c r="BJ3001" i="1" s="1"/>
  <c r="BI3003" i="1"/>
  <c r="BG3003" i="1"/>
  <c r="BG3001" i="1" s="1"/>
  <c r="BF3003" i="1"/>
  <c r="BF3001" i="1" s="1"/>
  <c r="BE3003" i="1"/>
  <c r="BE3001" i="1" s="1"/>
  <c r="BD3003" i="1"/>
  <c r="BD3001" i="1" s="1"/>
  <c r="BC3003" i="1"/>
  <c r="BQ2986" i="1"/>
  <c r="BQ2985" i="1" s="1"/>
  <c r="BP2986" i="1"/>
  <c r="BP2985" i="1" s="1"/>
  <c r="BO2986" i="1"/>
  <c r="BO2985" i="1" s="1"/>
  <c r="BN2986" i="1"/>
  <c r="BN2985" i="1" s="1"/>
  <c r="BM2986" i="1"/>
  <c r="BM2985" i="1" s="1"/>
  <c r="BL2986" i="1"/>
  <c r="BL2985" i="1" s="1"/>
  <c r="BK2986" i="1"/>
  <c r="BK2985" i="1" s="1"/>
  <c r="BJ2986" i="1"/>
  <c r="BJ2985" i="1" s="1"/>
  <c r="BI2986" i="1"/>
  <c r="BG2986" i="1"/>
  <c r="BG2985" i="1" s="1"/>
  <c r="BF2986" i="1"/>
  <c r="BF2985" i="1" s="1"/>
  <c r="BE2986" i="1"/>
  <c r="BE2985" i="1" s="1"/>
  <c r="BD2986" i="1"/>
  <c r="BD2985" i="1" s="1"/>
  <c r="BC2986" i="1"/>
  <c r="BQ2983" i="1"/>
  <c r="BQ2982" i="1" s="1"/>
  <c r="BP2983" i="1"/>
  <c r="BP2982" i="1" s="1"/>
  <c r="BO2983" i="1"/>
  <c r="BO2982" i="1" s="1"/>
  <c r="BN2983" i="1"/>
  <c r="BN2982" i="1" s="1"/>
  <c r="BM2983" i="1"/>
  <c r="BM2982" i="1" s="1"/>
  <c r="BL2983" i="1"/>
  <c r="BL2982" i="1" s="1"/>
  <c r="BK2983" i="1"/>
  <c r="BK2982" i="1" s="1"/>
  <c r="BJ2983" i="1"/>
  <c r="BJ2982" i="1" s="1"/>
  <c r="BI2983" i="1"/>
  <c r="BG2983" i="1"/>
  <c r="BG2982" i="1" s="1"/>
  <c r="BF2983" i="1"/>
  <c r="BF2982" i="1" s="1"/>
  <c r="BE2983" i="1"/>
  <c r="BE2982" i="1" s="1"/>
  <c r="BD2983" i="1"/>
  <c r="BD2982" i="1" s="1"/>
  <c r="BC2983" i="1"/>
  <c r="BQ2978" i="1"/>
  <c r="BQ2970" i="1" s="1"/>
  <c r="BP2978" i="1"/>
  <c r="BP2970" i="1" s="1"/>
  <c r="BO2978" i="1"/>
  <c r="BO2970" i="1" s="1"/>
  <c r="BN2978" i="1"/>
  <c r="BN2970" i="1" s="1"/>
  <c r="BM2978" i="1"/>
  <c r="BM2970" i="1" s="1"/>
  <c r="BL2978" i="1"/>
  <c r="BL2970" i="1" s="1"/>
  <c r="BK2978" i="1"/>
  <c r="BK2970" i="1" s="1"/>
  <c r="BJ2978" i="1"/>
  <c r="BJ2970" i="1" s="1"/>
  <c r="BI2978" i="1"/>
  <c r="BG2978" i="1"/>
  <c r="BG2970" i="1" s="1"/>
  <c r="BF2978" i="1"/>
  <c r="BF2970" i="1" s="1"/>
  <c r="BE2978" i="1"/>
  <c r="BE2970" i="1" s="1"/>
  <c r="BD2978" i="1"/>
  <c r="BD2970" i="1" s="1"/>
  <c r="BC2978" i="1"/>
  <c r="BQ2968" i="1"/>
  <c r="BP2968" i="1"/>
  <c r="BO2968" i="1"/>
  <c r="BN2968" i="1"/>
  <c r="BM2968" i="1"/>
  <c r="BL2968" i="1"/>
  <c r="BK2968" i="1"/>
  <c r="BJ2968" i="1"/>
  <c r="BI2968" i="1"/>
  <c r="BG2968" i="1"/>
  <c r="BF2968" i="1"/>
  <c r="BE2968" i="1"/>
  <c r="BD2968" i="1"/>
  <c r="BC2968" i="1"/>
  <c r="BQ2962" i="1"/>
  <c r="BQ2960" i="1" s="1"/>
  <c r="BP2962" i="1"/>
  <c r="BP2960" i="1" s="1"/>
  <c r="BO2962" i="1"/>
  <c r="BO2960" i="1" s="1"/>
  <c r="BN2962" i="1"/>
  <c r="BN2960" i="1" s="1"/>
  <c r="BM2962" i="1"/>
  <c r="BM2960" i="1" s="1"/>
  <c r="BL2962" i="1"/>
  <c r="BL2960" i="1" s="1"/>
  <c r="BK2962" i="1"/>
  <c r="BK2960" i="1" s="1"/>
  <c r="BJ2962" i="1"/>
  <c r="BJ2960" i="1" s="1"/>
  <c r="BI2962" i="1"/>
  <c r="BG2962" i="1"/>
  <c r="BG2960" i="1" s="1"/>
  <c r="BF2962" i="1"/>
  <c r="BF2960" i="1" s="1"/>
  <c r="BE2962" i="1"/>
  <c r="BE2960" i="1" s="1"/>
  <c r="BD2962" i="1"/>
  <c r="BD2960" i="1" s="1"/>
  <c r="BC2962" i="1"/>
  <c r="BQ2945" i="1"/>
  <c r="BQ2944" i="1" s="1"/>
  <c r="BP2945" i="1"/>
  <c r="BP2944" i="1" s="1"/>
  <c r="BO2945" i="1"/>
  <c r="BO2944" i="1" s="1"/>
  <c r="BN2945" i="1"/>
  <c r="BN2944" i="1" s="1"/>
  <c r="BM2945" i="1"/>
  <c r="BM2944" i="1" s="1"/>
  <c r="BL2945" i="1"/>
  <c r="BL2944" i="1" s="1"/>
  <c r="BK2945" i="1"/>
  <c r="BK2944" i="1" s="1"/>
  <c r="BJ2945" i="1"/>
  <c r="BJ2944" i="1" s="1"/>
  <c r="BI2945" i="1"/>
  <c r="BG2945" i="1"/>
  <c r="BG2944" i="1" s="1"/>
  <c r="BF2945" i="1"/>
  <c r="BF2944" i="1" s="1"/>
  <c r="BE2945" i="1"/>
  <c r="BE2944" i="1" s="1"/>
  <c r="BD2945" i="1"/>
  <c r="BD2944" i="1" s="1"/>
  <c r="BC2945" i="1"/>
  <c r="BQ2942" i="1"/>
  <c r="BQ2941" i="1" s="1"/>
  <c r="BP2942" i="1"/>
  <c r="BP2941" i="1" s="1"/>
  <c r="BO2942" i="1"/>
  <c r="BO2941" i="1" s="1"/>
  <c r="BN2942" i="1"/>
  <c r="BN2941" i="1" s="1"/>
  <c r="BM2942" i="1"/>
  <c r="BM2941" i="1" s="1"/>
  <c r="BL2942" i="1"/>
  <c r="BL2941" i="1" s="1"/>
  <c r="BK2942" i="1"/>
  <c r="BK2941" i="1" s="1"/>
  <c r="BJ2942" i="1"/>
  <c r="BJ2941" i="1" s="1"/>
  <c r="BI2942" i="1"/>
  <c r="BG2942" i="1"/>
  <c r="BG2941" i="1" s="1"/>
  <c r="BF2942" i="1"/>
  <c r="BF2941" i="1" s="1"/>
  <c r="BE2942" i="1"/>
  <c r="BE2941" i="1" s="1"/>
  <c r="BD2942" i="1"/>
  <c r="BD2941" i="1" s="1"/>
  <c r="BC2942" i="1"/>
  <c r="BQ2937" i="1"/>
  <c r="BQ2929" i="1" s="1"/>
  <c r="BP2937" i="1"/>
  <c r="BP2929" i="1" s="1"/>
  <c r="BO2937" i="1"/>
  <c r="BO2929" i="1" s="1"/>
  <c r="BN2937" i="1"/>
  <c r="BN2929" i="1" s="1"/>
  <c r="BM2937" i="1"/>
  <c r="BM2929" i="1" s="1"/>
  <c r="BL2937" i="1"/>
  <c r="BL2929" i="1" s="1"/>
  <c r="BK2937" i="1"/>
  <c r="BK2929" i="1" s="1"/>
  <c r="BJ2937" i="1"/>
  <c r="BJ2929" i="1" s="1"/>
  <c r="BI2937" i="1"/>
  <c r="BG2937" i="1"/>
  <c r="BG2929" i="1" s="1"/>
  <c r="BF2937" i="1"/>
  <c r="BF2929" i="1" s="1"/>
  <c r="BE2937" i="1"/>
  <c r="BE2929" i="1" s="1"/>
  <c r="BD2937" i="1"/>
  <c r="BD2929" i="1" s="1"/>
  <c r="BC2937" i="1"/>
  <c r="BQ2927" i="1"/>
  <c r="BP2927" i="1"/>
  <c r="BO2927" i="1"/>
  <c r="BN2927" i="1"/>
  <c r="BM2927" i="1"/>
  <c r="BL2927" i="1"/>
  <c r="BK2927" i="1"/>
  <c r="BJ2927" i="1"/>
  <c r="BI2927" i="1"/>
  <c r="BG2927" i="1"/>
  <c r="BF2927" i="1"/>
  <c r="BE2927" i="1"/>
  <c r="BD2927" i="1"/>
  <c r="BC2927" i="1"/>
  <c r="BQ2921" i="1"/>
  <c r="BQ2919" i="1" s="1"/>
  <c r="BP2921" i="1"/>
  <c r="BP2919" i="1" s="1"/>
  <c r="BO2921" i="1"/>
  <c r="BO2919" i="1" s="1"/>
  <c r="BN2921" i="1"/>
  <c r="BN2919" i="1" s="1"/>
  <c r="BM2921" i="1"/>
  <c r="BM2919" i="1" s="1"/>
  <c r="BL2921" i="1"/>
  <c r="BL2919" i="1" s="1"/>
  <c r="BK2921" i="1"/>
  <c r="BK2919" i="1" s="1"/>
  <c r="BJ2921" i="1"/>
  <c r="BJ2919" i="1" s="1"/>
  <c r="BI2921" i="1"/>
  <c r="BG2921" i="1"/>
  <c r="BG2919" i="1" s="1"/>
  <c r="BF2921" i="1"/>
  <c r="BF2919" i="1" s="1"/>
  <c r="BE2921" i="1"/>
  <c r="BE2919" i="1" s="1"/>
  <c r="BD2921" i="1"/>
  <c r="BD2919" i="1" s="1"/>
  <c r="BC2921" i="1"/>
  <c r="BQ2904" i="1"/>
  <c r="BQ2903" i="1" s="1"/>
  <c r="BP2904" i="1"/>
  <c r="BP2903" i="1" s="1"/>
  <c r="BO2904" i="1"/>
  <c r="BO2903" i="1" s="1"/>
  <c r="BN2904" i="1"/>
  <c r="BN2903" i="1" s="1"/>
  <c r="BM2904" i="1"/>
  <c r="BM2903" i="1" s="1"/>
  <c r="BL2904" i="1"/>
  <c r="BL2903" i="1" s="1"/>
  <c r="BK2904" i="1"/>
  <c r="BK2903" i="1" s="1"/>
  <c r="BJ2904" i="1"/>
  <c r="BJ2903" i="1" s="1"/>
  <c r="BI2904" i="1"/>
  <c r="BG2904" i="1"/>
  <c r="BG2903" i="1" s="1"/>
  <c r="BF2904" i="1"/>
  <c r="BF2903" i="1" s="1"/>
  <c r="BE2904" i="1"/>
  <c r="BE2903" i="1" s="1"/>
  <c r="BD2904" i="1"/>
  <c r="BD2903" i="1" s="1"/>
  <c r="BC2904" i="1"/>
  <c r="BQ2901" i="1"/>
  <c r="BQ2900" i="1" s="1"/>
  <c r="BP2901" i="1"/>
  <c r="BP2900" i="1" s="1"/>
  <c r="BO2901" i="1"/>
  <c r="BO2900" i="1" s="1"/>
  <c r="BN2901" i="1"/>
  <c r="BN2900" i="1" s="1"/>
  <c r="BM2901" i="1"/>
  <c r="BM2900" i="1" s="1"/>
  <c r="BL2901" i="1"/>
  <c r="BL2900" i="1" s="1"/>
  <c r="BK2901" i="1"/>
  <c r="BK2900" i="1" s="1"/>
  <c r="BJ2901" i="1"/>
  <c r="BJ2900" i="1" s="1"/>
  <c r="BI2901" i="1"/>
  <c r="BG2901" i="1"/>
  <c r="BG2900" i="1" s="1"/>
  <c r="BF2901" i="1"/>
  <c r="BF2900" i="1" s="1"/>
  <c r="BE2901" i="1"/>
  <c r="BE2900" i="1" s="1"/>
  <c r="BD2901" i="1"/>
  <c r="BD2900" i="1" s="1"/>
  <c r="BC2901" i="1"/>
  <c r="BQ2896" i="1"/>
  <c r="BQ2888" i="1" s="1"/>
  <c r="BP2896" i="1"/>
  <c r="BP2888" i="1" s="1"/>
  <c r="BO2896" i="1"/>
  <c r="BO2888" i="1" s="1"/>
  <c r="BN2896" i="1"/>
  <c r="BN2888" i="1" s="1"/>
  <c r="BM2896" i="1"/>
  <c r="BM2888" i="1" s="1"/>
  <c r="BL2896" i="1"/>
  <c r="BL2888" i="1" s="1"/>
  <c r="BK2896" i="1"/>
  <c r="BK2888" i="1" s="1"/>
  <c r="BJ2896" i="1"/>
  <c r="BJ2888" i="1" s="1"/>
  <c r="BI2896" i="1"/>
  <c r="BG2896" i="1"/>
  <c r="BG2888" i="1" s="1"/>
  <c r="BF2896" i="1"/>
  <c r="BF2888" i="1" s="1"/>
  <c r="BE2896" i="1"/>
  <c r="BE2888" i="1" s="1"/>
  <c r="BD2896" i="1"/>
  <c r="BD2888" i="1" s="1"/>
  <c r="BC2896" i="1"/>
  <c r="BQ2886" i="1"/>
  <c r="BP2886" i="1"/>
  <c r="BO2886" i="1"/>
  <c r="BN2886" i="1"/>
  <c r="BM2886" i="1"/>
  <c r="BL2886" i="1"/>
  <c r="BK2886" i="1"/>
  <c r="BJ2886" i="1"/>
  <c r="BI2886" i="1"/>
  <c r="BG2886" i="1"/>
  <c r="BF2886" i="1"/>
  <c r="BE2886" i="1"/>
  <c r="BD2886" i="1"/>
  <c r="BC2886" i="1"/>
  <c r="BQ2880" i="1"/>
  <c r="BQ2878" i="1" s="1"/>
  <c r="BP2880" i="1"/>
  <c r="BP2878" i="1" s="1"/>
  <c r="BO2880" i="1"/>
  <c r="BO2878" i="1" s="1"/>
  <c r="BN2880" i="1"/>
  <c r="BN2878" i="1" s="1"/>
  <c r="BM2880" i="1"/>
  <c r="BM2878" i="1" s="1"/>
  <c r="BL2880" i="1"/>
  <c r="BL2878" i="1" s="1"/>
  <c r="BK2880" i="1"/>
  <c r="BK2878" i="1" s="1"/>
  <c r="BJ2880" i="1"/>
  <c r="BJ2878" i="1" s="1"/>
  <c r="BI2880" i="1"/>
  <c r="BG2880" i="1"/>
  <c r="BG2878" i="1" s="1"/>
  <c r="BF2880" i="1"/>
  <c r="BF2878" i="1" s="1"/>
  <c r="BE2880" i="1"/>
  <c r="BE2878" i="1" s="1"/>
  <c r="BD2880" i="1"/>
  <c r="BD2878" i="1" s="1"/>
  <c r="BC2880" i="1"/>
  <c r="BQ2863" i="1"/>
  <c r="BQ2862" i="1" s="1"/>
  <c r="BP2863" i="1"/>
  <c r="BP2862" i="1" s="1"/>
  <c r="BO2863" i="1"/>
  <c r="BO2862" i="1" s="1"/>
  <c r="BN2863" i="1"/>
  <c r="BN2862" i="1" s="1"/>
  <c r="BM2863" i="1"/>
  <c r="BM2862" i="1" s="1"/>
  <c r="BL2863" i="1"/>
  <c r="BL2862" i="1" s="1"/>
  <c r="BK2863" i="1"/>
  <c r="BK2862" i="1" s="1"/>
  <c r="BJ2863" i="1"/>
  <c r="BJ2862" i="1" s="1"/>
  <c r="BI2863" i="1"/>
  <c r="BG2863" i="1"/>
  <c r="BG2862" i="1" s="1"/>
  <c r="BF2863" i="1"/>
  <c r="BF2862" i="1" s="1"/>
  <c r="BE2863" i="1"/>
  <c r="BE2862" i="1" s="1"/>
  <c r="BD2863" i="1"/>
  <c r="BD2862" i="1" s="1"/>
  <c r="BC2863" i="1"/>
  <c r="BQ2860" i="1"/>
  <c r="BQ2859" i="1" s="1"/>
  <c r="BP2860" i="1"/>
  <c r="BP2859" i="1" s="1"/>
  <c r="BO2860" i="1"/>
  <c r="BO2859" i="1" s="1"/>
  <c r="BN2860" i="1"/>
  <c r="BN2859" i="1" s="1"/>
  <c r="BM2860" i="1"/>
  <c r="BM2859" i="1" s="1"/>
  <c r="BL2860" i="1"/>
  <c r="BL2859" i="1" s="1"/>
  <c r="BK2860" i="1"/>
  <c r="BK2859" i="1" s="1"/>
  <c r="BJ2860" i="1"/>
  <c r="BJ2859" i="1" s="1"/>
  <c r="BI2860" i="1"/>
  <c r="BG2860" i="1"/>
  <c r="BG2859" i="1" s="1"/>
  <c r="BF2860" i="1"/>
  <c r="BF2859" i="1" s="1"/>
  <c r="BE2860" i="1"/>
  <c r="BE2859" i="1" s="1"/>
  <c r="BD2860" i="1"/>
  <c r="BD2859" i="1" s="1"/>
  <c r="BC2860" i="1"/>
  <c r="BQ2855" i="1"/>
  <c r="BQ2847" i="1" s="1"/>
  <c r="BP2855" i="1"/>
  <c r="BP2847" i="1" s="1"/>
  <c r="BO2855" i="1"/>
  <c r="BO2847" i="1" s="1"/>
  <c r="BN2855" i="1"/>
  <c r="BN2847" i="1" s="1"/>
  <c r="BM2855" i="1"/>
  <c r="BM2847" i="1" s="1"/>
  <c r="BL2855" i="1"/>
  <c r="BL2847" i="1" s="1"/>
  <c r="BK2855" i="1"/>
  <c r="BK2847" i="1" s="1"/>
  <c r="BJ2855" i="1"/>
  <c r="BJ2847" i="1" s="1"/>
  <c r="BI2855" i="1"/>
  <c r="BG2855" i="1"/>
  <c r="BG2847" i="1" s="1"/>
  <c r="BF2855" i="1"/>
  <c r="BF2847" i="1" s="1"/>
  <c r="BE2855" i="1"/>
  <c r="BE2847" i="1" s="1"/>
  <c r="BD2855" i="1"/>
  <c r="BD2847" i="1" s="1"/>
  <c r="BC2855" i="1"/>
  <c r="BQ2845" i="1"/>
  <c r="BP2845" i="1"/>
  <c r="BO2845" i="1"/>
  <c r="BN2845" i="1"/>
  <c r="BM2845" i="1"/>
  <c r="BL2845" i="1"/>
  <c r="BK2845" i="1"/>
  <c r="BJ2845" i="1"/>
  <c r="BI2845" i="1"/>
  <c r="BG2845" i="1"/>
  <c r="BF2845" i="1"/>
  <c r="BE2845" i="1"/>
  <c r="BD2845" i="1"/>
  <c r="BC2845" i="1"/>
  <c r="BQ2839" i="1"/>
  <c r="BQ2837" i="1" s="1"/>
  <c r="BP2839" i="1"/>
  <c r="BP2837" i="1" s="1"/>
  <c r="BO2839" i="1"/>
  <c r="BO2837" i="1" s="1"/>
  <c r="BN2839" i="1"/>
  <c r="BN2837" i="1" s="1"/>
  <c r="BM2839" i="1"/>
  <c r="BM2837" i="1" s="1"/>
  <c r="BL2839" i="1"/>
  <c r="BL2837" i="1" s="1"/>
  <c r="BK2839" i="1"/>
  <c r="BK2837" i="1" s="1"/>
  <c r="BJ2839" i="1"/>
  <c r="BJ2837" i="1" s="1"/>
  <c r="BI2839" i="1"/>
  <c r="BG2839" i="1"/>
  <c r="BG2837" i="1" s="1"/>
  <c r="BF2839" i="1"/>
  <c r="BF2837" i="1" s="1"/>
  <c r="BE2839" i="1"/>
  <c r="BE2837" i="1" s="1"/>
  <c r="BD2839" i="1"/>
  <c r="BD2837" i="1" s="1"/>
  <c r="BC2839" i="1"/>
  <c r="BQ2822" i="1"/>
  <c r="BQ2821" i="1" s="1"/>
  <c r="BP2822" i="1"/>
  <c r="BP2821" i="1" s="1"/>
  <c r="BO2822" i="1"/>
  <c r="BO2821" i="1" s="1"/>
  <c r="BN2822" i="1"/>
  <c r="BN2821" i="1" s="1"/>
  <c r="BM2822" i="1"/>
  <c r="BM2821" i="1" s="1"/>
  <c r="BL2822" i="1"/>
  <c r="BL2821" i="1" s="1"/>
  <c r="BK2822" i="1"/>
  <c r="BK2821" i="1" s="1"/>
  <c r="BJ2822" i="1"/>
  <c r="BJ2821" i="1" s="1"/>
  <c r="BI2822" i="1"/>
  <c r="BG2822" i="1"/>
  <c r="BG2821" i="1" s="1"/>
  <c r="BF2822" i="1"/>
  <c r="BF2821" i="1" s="1"/>
  <c r="BE2822" i="1"/>
  <c r="BE2821" i="1" s="1"/>
  <c r="BD2822" i="1"/>
  <c r="BD2821" i="1" s="1"/>
  <c r="BC2822" i="1"/>
  <c r="BQ2819" i="1"/>
  <c r="BQ2818" i="1" s="1"/>
  <c r="BP2819" i="1"/>
  <c r="BP2818" i="1" s="1"/>
  <c r="BO2819" i="1"/>
  <c r="BO2818" i="1" s="1"/>
  <c r="BN2819" i="1"/>
  <c r="BN2818" i="1" s="1"/>
  <c r="BM2819" i="1"/>
  <c r="BM2818" i="1" s="1"/>
  <c r="BL2819" i="1"/>
  <c r="BL2818" i="1" s="1"/>
  <c r="BK2819" i="1"/>
  <c r="BK2818" i="1" s="1"/>
  <c r="BJ2819" i="1"/>
  <c r="BJ2818" i="1" s="1"/>
  <c r="BI2819" i="1"/>
  <c r="BG2819" i="1"/>
  <c r="BG2818" i="1" s="1"/>
  <c r="BF2819" i="1"/>
  <c r="BF2818" i="1" s="1"/>
  <c r="BE2819" i="1"/>
  <c r="BE2818" i="1" s="1"/>
  <c r="BD2819" i="1"/>
  <c r="BD2818" i="1" s="1"/>
  <c r="BC2819" i="1"/>
  <c r="BQ2814" i="1"/>
  <c r="BQ2806" i="1" s="1"/>
  <c r="BP2814" i="1"/>
  <c r="BP2806" i="1" s="1"/>
  <c r="BO2814" i="1"/>
  <c r="BO2806" i="1" s="1"/>
  <c r="BN2814" i="1"/>
  <c r="BN2806" i="1" s="1"/>
  <c r="BM2814" i="1"/>
  <c r="BM2806" i="1" s="1"/>
  <c r="BL2814" i="1"/>
  <c r="BL2806" i="1" s="1"/>
  <c r="BK2814" i="1"/>
  <c r="BK2806" i="1" s="1"/>
  <c r="BJ2814" i="1"/>
  <c r="BJ2806" i="1" s="1"/>
  <c r="BI2814" i="1"/>
  <c r="BG2814" i="1"/>
  <c r="BG2806" i="1" s="1"/>
  <c r="BF2814" i="1"/>
  <c r="BF2806" i="1" s="1"/>
  <c r="BE2814" i="1"/>
  <c r="BE2806" i="1" s="1"/>
  <c r="BD2814" i="1"/>
  <c r="BD2806" i="1" s="1"/>
  <c r="BC2814" i="1"/>
  <c r="BQ2804" i="1"/>
  <c r="BP2804" i="1"/>
  <c r="BO2804" i="1"/>
  <c r="BN2804" i="1"/>
  <c r="BM2804" i="1"/>
  <c r="BL2804" i="1"/>
  <c r="BK2804" i="1"/>
  <c r="BJ2804" i="1"/>
  <c r="BI2804" i="1"/>
  <c r="BG2804" i="1"/>
  <c r="BF2804" i="1"/>
  <c r="BE2804" i="1"/>
  <c r="BD2804" i="1"/>
  <c r="BC2804" i="1"/>
  <c r="BQ2798" i="1"/>
  <c r="BQ2796" i="1" s="1"/>
  <c r="BP2798" i="1"/>
  <c r="BP2796" i="1" s="1"/>
  <c r="BO2798" i="1"/>
  <c r="BO2796" i="1" s="1"/>
  <c r="BN2798" i="1"/>
  <c r="BN2796" i="1" s="1"/>
  <c r="BM2798" i="1"/>
  <c r="BM2796" i="1" s="1"/>
  <c r="BL2798" i="1"/>
  <c r="BL2796" i="1" s="1"/>
  <c r="BK2798" i="1"/>
  <c r="BK2796" i="1" s="1"/>
  <c r="BJ2798" i="1"/>
  <c r="BJ2796" i="1" s="1"/>
  <c r="BI2798" i="1"/>
  <c r="BG2798" i="1"/>
  <c r="BG2796" i="1" s="1"/>
  <c r="BF2798" i="1"/>
  <c r="BF2796" i="1" s="1"/>
  <c r="BE2798" i="1"/>
  <c r="BE2796" i="1" s="1"/>
  <c r="BD2798" i="1"/>
  <c r="BD2796" i="1" s="1"/>
  <c r="BC2798" i="1"/>
  <c r="BQ2781" i="1"/>
  <c r="BQ2780" i="1" s="1"/>
  <c r="BP2781" i="1"/>
  <c r="BP2780" i="1" s="1"/>
  <c r="BO2781" i="1"/>
  <c r="BO2780" i="1" s="1"/>
  <c r="BN2781" i="1"/>
  <c r="BN2780" i="1" s="1"/>
  <c r="BM2781" i="1"/>
  <c r="BM2780" i="1" s="1"/>
  <c r="BL2781" i="1"/>
  <c r="BL2780" i="1" s="1"/>
  <c r="BK2781" i="1"/>
  <c r="BK2780" i="1" s="1"/>
  <c r="BJ2781" i="1"/>
  <c r="BJ2780" i="1" s="1"/>
  <c r="BI2781" i="1"/>
  <c r="BG2781" i="1"/>
  <c r="BG2780" i="1" s="1"/>
  <c r="BF2781" i="1"/>
  <c r="BF2780" i="1" s="1"/>
  <c r="BE2781" i="1"/>
  <c r="BE2780" i="1" s="1"/>
  <c r="BD2781" i="1"/>
  <c r="BD2780" i="1" s="1"/>
  <c r="BC2781" i="1"/>
  <c r="BQ2778" i="1"/>
  <c r="BQ2777" i="1" s="1"/>
  <c r="BP2778" i="1"/>
  <c r="BP2777" i="1" s="1"/>
  <c r="BO2778" i="1"/>
  <c r="BO2777" i="1" s="1"/>
  <c r="BN2778" i="1"/>
  <c r="BN2777" i="1" s="1"/>
  <c r="BM2778" i="1"/>
  <c r="BM2777" i="1" s="1"/>
  <c r="BL2778" i="1"/>
  <c r="BL2777" i="1" s="1"/>
  <c r="BK2778" i="1"/>
  <c r="BK2777" i="1" s="1"/>
  <c r="BJ2778" i="1"/>
  <c r="BJ2777" i="1" s="1"/>
  <c r="BI2778" i="1"/>
  <c r="BG2778" i="1"/>
  <c r="BG2777" i="1" s="1"/>
  <c r="BF2778" i="1"/>
  <c r="BF2777" i="1" s="1"/>
  <c r="BE2778" i="1"/>
  <c r="BE2777" i="1" s="1"/>
  <c r="BD2778" i="1"/>
  <c r="BD2777" i="1" s="1"/>
  <c r="BC2778" i="1"/>
  <c r="BQ2773" i="1"/>
  <c r="BQ2765" i="1" s="1"/>
  <c r="BP2773" i="1"/>
  <c r="BP2765" i="1" s="1"/>
  <c r="BO2773" i="1"/>
  <c r="BO2765" i="1" s="1"/>
  <c r="BN2773" i="1"/>
  <c r="BN2765" i="1" s="1"/>
  <c r="BM2773" i="1"/>
  <c r="BM2765" i="1" s="1"/>
  <c r="BL2773" i="1"/>
  <c r="BL2765" i="1" s="1"/>
  <c r="BK2773" i="1"/>
  <c r="BK2765" i="1" s="1"/>
  <c r="BJ2773" i="1"/>
  <c r="BJ2765" i="1" s="1"/>
  <c r="BI2773" i="1"/>
  <c r="BG2773" i="1"/>
  <c r="BG2765" i="1" s="1"/>
  <c r="BF2773" i="1"/>
  <c r="BF2765" i="1" s="1"/>
  <c r="BE2773" i="1"/>
  <c r="BE2765" i="1" s="1"/>
  <c r="BD2773" i="1"/>
  <c r="BD2765" i="1" s="1"/>
  <c r="BC2773" i="1"/>
  <c r="BQ2763" i="1"/>
  <c r="BP2763" i="1"/>
  <c r="BO2763" i="1"/>
  <c r="BN2763" i="1"/>
  <c r="BM2763" i="1"/>
  <c r="BL2763" i="1"/>
  <c r="BK2763" i="1"/>
  <c r="BJ2763" i="1"/>
  <c r="BI2763" i="1"/>
  <c r="BG2763" i="1"/>
  <c r="BF2763" i="1"/>
  <c r="BE2763" i="1"/>
  <c r="BD2763" i="1"/>
  <c r="BC2763" i="1"/>
  <c r="BQ2757" i="1"/>
  <c r="BQ2755" i="1" s="1"/>
  <c r="BP2757" i="1"/>
  <c r="BP2755" i="1" s="1"/>
  <c r="BO2757" i="1"/>
  <c r="BO2755" i="1" s="1"/>
  <c r="BN2757" i="1"/>
  <c r="BN2755" i="1" s="1"/>
  <c r="BM2757" i="1"/>
  <c r="BM2755" i="1" s="1"/>
  <c r="BL2757" i="1"/>
  <c r="BL2755" i="1" s="1"/>
  <c r="BK2757" i="1"/>
  <c r="BK2755" i="1" s="1"/>
  <c r="BJ2757" i="1"/>
  <c r="BJ2755" i="1" s="1"/>
  <c r="BI2757" i="1"/>
  <c r="BG2757" i="1"/>
  <c r="BG2755" i="1" s="1"/>
  <c r="BF2757" i="1"/>
  <c r="BF2755" i="1" s="1"/>
  <c r="BE2757" i="1"/>
  <c r="BE2755" i="1" s="1"/>
  <c r="BD2757" i="1"/>
  <c r="BD2755" i="1" s="1"/>
  <c r="BC2757" i="1"/>
  <c r="BQ2740" i="1"/>
  <c r="BQ2739" i="1" s="1"/>
  <c r="BP2740" i="1"/>
  <c r="BP2739" i="1" s="1"/>
  <c r="BO2740" i="1"/>
  <c r="BO2739" i="1" s="1"/>
  <c r="BN2740" i="1"/>
  <c r="BN2739" i="1" s="1"/>
  <c r="BM2740" i="1"/>
  <c r="BM2739" i="1" s="1"/>
  <c r="BL2740" i="1"/>
  <c r="BL2739" i="1" s="1"/>
  <c r="BK2740" i="1"/>
  <c r="BK2739" i="1" s="1"/>
  <c r="BJ2740" i="1"/>
  <c r="BJ2739" i="1" s="1"/>
  <c r="BI2740" i="1"/>
  <c r="BG2740" i="1"/>
  <c r="BG2739" i="1" s="1"/>
  <c r="BF2740" i="1"/>
  <c r="BF2739" i="1" s="1"/>
  <c r="BE2740" i="1"/>
  <c r="BE2739" i="1" s="1"/>
  <c r="BD2740" i="1"/>
  <c r="BD2739" i="1" s="1"/>
  <c r="BC2740" i="1"/>
  <c r="BQ2737" i="1"/>
  <c r="BQ2736" i="1" s="1"/>
  <c r="BP2737" i="1"/>
  <c r="BP2736" i="1" s="1"/>
  <c r="BO2737" i="1"/>
  <c r="BO2736" i="1" s="1"/>
  <c r="BN2737" i="1"/>
  <c r="BN2736" i="1" s="1"/>
  <c r="BM2737" i="1"/>
  <c r="BM2736" i="1" s="1"/>
  <c r="BL2737" i="1"/>
  <c r="BL2736" i="1" s="1"/>
  <c r="BK2737" i="1"/>
  <c r="BK2736" i="1" s="1"/>
  <c r="BJ2737" i="1"/>
  <c r="BJ2736" i="1" s="1"/>
  <c r="BI2737" i="1"/>
  <c r="BG2737" i="1"/>
  <c r="BG2736" i="1" s="1"/>
  <c r="BF2737" i="1"/>
  <c r="BF2736" i="1" s="1"/>
  <c r="BE2737" i="1"/>
  <c r="BE2736" i="1" s="1"/>
  <c r="BD2737" i="1"/>
  <c r="BD2736" i="1" s="1"/>
  <c r="BC2737" i="1"/>
  <c r="BQ2732" i="1"/>
  <c r="BQ2724" i="1" s="1"/>
  <c r="BP2732" i="1"/>
  <c r="BP2724" i="1" s="1"/>
  <c r="BO2732" i="1"/>
  <c r="BO2724" i="1" s="1"/>
  <c r="BN2732" i="1"/>
  <c r="BN2724" i="1" s="1"/>
  <c r="BM2732" i="1"/>
  <c r="BM2724" i="1" s="1"/>
  <c r="BL2732" i="1"/>
  <c r="BL2724" i="1" s="1"/>
  <c r="BK2732" i="1"/>
  <c r="BK2724" i="1" s="1"/>
  <c r="BJ2732" i="1"/>
  <c r="BJ2724" i="1" s="1"/>
  <c r="BI2732" i="1"/>
  <c r="BG2732" i="1"/>
  <c r="BG2724" i="1" s="1"/>
  <c r="BF2732" i="1"/>
  <c r="BF2724" i="1" s="1"/>
  <c r="BE2732" i="1"/>
  <c r="BE2724" i="1" s="1"/>
  <c r="BD2732" i="1"/>
  <c r="BD2724" i="1" s="1"/>
  <c r="BC2732" i="1"/>
  <c r="BQ2722" i="1"/>
  <c r="BP2722" i="1"/>
  <c r="BO2722" i="1"/>
  <c r="BN2722" i="1"/>
  <c r="BM2722" i="1"/>
  <c r="BL2722" i="1"/>
  <c r="BK2722" i="1"/>
  <c r="BJ2722" i="1"/>
  <c r="BI2722" i="1"/>
  <c r="BG2722" i="1"/>
  <c r="BF2722" i="1"/>
  <c r="BE2722" i="1"/>
  <c r="BD2722" i="1"/>
  <c r="BC2722" i="1"/>
  <c r="BQ2716" i="1"/>
  <c r="BQ2714" i="1" s="1"/>
  <c r="BP2716" i="1"/>
  <c r="BP2714" i="1" s="1"/>
  <c r="BO2716" i="1"/>
  <c r="BO2714" i="1" s="1"/>
  <c r="BN2716" i="1"/>
  <c r="BN2714" i="1" s="1"/>
  <c r="BM2716" i="1"/>
  <c r="BM2714" i="1" s="1"/>
  <c r="BL2716" i="1"/>
  <c r="BL2714" i="1" s="1"/>
  <c r="BK2716" i="1"/>
  <c r="BK2714" i="1" s="1"/>
  <c r="BJ2716" i="1"/>
  <c r="BJ2714" i="1" s="1"/>
  <c r="BI2716" i="1"/>
  <c r="BG2716" i="1"/>
  <c r="BG2714" i="1" s="1"/>
  <c r="BF2716" i="1"/>
  <c r="BF2714" i="1" s="1"/>
  <c r="BE2716" i="1"/>
  <c r="BE2714" i="1" s="1"/>
  <c r="BD2716" i="1"/>
  <c r="BD2714" i="1" s="1"/>
  <c r="BC2716" i="1"/>
  <c r="BQ2699" i="1"/>
  <c r="BQ2698" i="1" s="1"/>
  <c r="BP2699" i="1"/>
  <c r="BP2698" i="1" s="1"/>
  <c r="BO2699" i="1"/>
  <c r="BO2698" i="1" s="1"/>
  <c r="BN2699" i="1"/>
  <c r="BN2698" i="1" s="1"/>
  <c r="BM2699" i="1"/>
  <c r="BM2698" i="1" s="1"/>
  <c r="BL2699" i="1"/>
  <c r="BL2698" i="1" s="1"/>
  <c r="BK2699" i="1"/>
  <c r="BK2698" i="1" s="1"/>
  <c r="BJ2699" i="1"/>
  <c r="BJ2698" i="1" s="1"/>
  <c r="BI2699" i="1"/>
  <c r="BG2699" i="1"/>
  <c r="BG2698" i="1" s="1"/>
  <c r="BF2699" i="1"/>
  <c r="BF2698" i="1" s="1"/>
  <c r="BE2699" i="1"/>
  <c r="BE2698" i="1" s="1"/>
  <c r="BD2699" i="1"/>
  <c r="BD2698" i="1" s="1"/>
  <c r="BC2699" i="1"/>
  <c r="BQ2696" i="1"/>
  <c r="BQ2695" i="1" s="1"/>
  <c r="BP2696" i="1"/>
  <c r="BP2695" i="1" s="1"/>
  <c r="BO2696" i="1"/>
  <c r="BO2695" i="1" s="1"/>
  <c r="BN2696" i="1"/>
  <c r="BN2695" i="1" s="1"/>
  <c r="BM2696" i="1"/>
  <c r="BM2695" i="1" s="1"/>
  <c r="BL2696" i="1"/>
  <c r="BL2695" i="1" s="1"/>
  <c r="BK2696" i="1"/>
  <c r="BK2695" i="1" s="1"/>
  <c r="BJ2696" i="1"/>
  <c r="BJ2695" i="1" s="1"/>
  <c r="BI2696" i="1"/>
  <c r="BG2696" i="1"/>
  <c r="BG2695" i="1" s="1"/>
  <c r="BF2696" i="1"/>
  <c r="BF2695" i="1" s="1"/>
  <c r="BE2696" i="1"/>
  <c r="BE2695" i="1" s="1"/>
  <c r="BD2696" i="1"/>
  <c r="BD2695" i="1" s="1"/>
  <c r="BC2696" i="1"/>
  <c r="BQ2691" i="1"/>
  <c r="BQ2682" i="1" s="1"/>
  <c r="BP2691" i="1"/>
  <c r="BP2682" i="1" s="1"/>
  <c r="BO2691" i="1"/>
  <c r="BO2682" i="1" s="1"/>
  <c r="BN2691" i="1"/>
  <c r="BN2682" i="1" s="1"/>
  <c r="BM2691" i="1"/>
  <c r="BM2682" i="1" s="1"/>
  <c r="BL2691" i="1"/>
  <c r="BL2682" i="1" s="1"/>
  <c r="BK2691" i="1"/>
  <c r="BK2682" i="1" s="1"/>
  <c r="BJ2691" i="1"/>
  <c r="BJ2682" i="1" s="1"/>
  <c r="BI2691" i="1"/>
  <c r="BG2691" i="1"/>
  <c r="BG2682" i="1" s="1"/>
  <c r="BF2691" i="1"/>
  <c r="BF2682" i="1" s="1"/>
  <c r="BE2691" i="1"/>
  <c r="BE2682" i="1" s="1"/>
  <c r="BD2691" i="1"/>
  <c r="BD2682" i="1" s="1"/>
  <c r="BC2691" i="1"/>
  <c r="BQ2680" i="1"/>
  <c r="BP2680" i="1"/>
  <c r="BO2680" i="1"/>
  <c r="BN2680" i="1"/>
  <c r="BM2680" i="1"/>
  <c r="BL2680" i="1"/>
  <c r="BK2680" i="1"/>
  <c r="BJ2680" i="1"/>
  <c r="BI2680" i="1"/>
  <c r="BG2680" i="1"/>
  <c r="BF2680" i="1"/>
  <c r="BE2680" i="1"/>
  <c r="BD2680" i="1"/>
  <c r="BC2680" i="1"/>
  <c r="BQ2674" i="1"/>
  <c r="BQ2672" i="1" s="1"/>
  <c r="BP2674" i="1"/>
  <c r="BP2672" i="1" s="1"/>
  <c r="BO2674" i="1"/>
  <c r="BO2672" i="1" s="1"/>
  <c r="BN2674" i="1"/>
  <c r="BN2672" i="1" s="1"/>
  <c r="BM2674" i="1"/>
  <c r="BM2672" i="1" s="1"/>
  <c r="BL2674" i="1"/>
  <c r="BL2672" i="1" s="1"/>
  <c r="BK2674" i="1"/>
  <c r="BK2672" i="1" s="1"/>
  <c r="BJ2674" i="1"/>
  <c r="BJ2672" i="1" s="1"/>
  <c r="BI2674" i="1"/>
  <c r="BG2674" i="1"/>
  <c r="BG2672" i="1" s="1"/>
  <c r="BF2674" i="1"/>
  <c r="BF2672" i="1" s="1"/>
  <c r="BE2674" i="1"/>
  <c r="BE2672" i="1" s="1"/>
  <c r="BD2674" i="1"/>
  <c r="BD2672" i="1" s="1"/>
  <c r="BC2674" i="1"/>
  <c r="BQ2657" i="1"/>
  <c r="BQ2656" i="1" s="1"/>
  <c r="BP2657" i="1"/>
  <c r="BP2656" i="1" s="1"/>
  <c r="BO2657" i="1"/>
  <c r="BO2656" i="1" s="1"/>
  <c r="BN2657" i="1"/>
  <c r="BN2656" i="1" s="1"/>
  <c r="BM2657" i="1"/>
  <c r="BM2656" i="1" s="1"/>
  <c r="BL2657" i="1"/>
  <c r="BL2656" i="1" s="1"/>
  <c r="BK2657" i="1"/>
  <c r="BK2656" i="1" s="1"/>
  <c r="BJ2657" i="1"/>
  <c r="BJ2656" i="1" s="1"/>
  <c r="BI2657" i="1"/>
  <c r="BG2657" i="1"/>
  <c r="BG2656" i="1" s="1"/>
  <c r="BF2657" i="1"/>
  <c r="BF2656" i="1" s="1"/>
  <c r="BE2657" i="1"/>
  <c r="BE2656" i="1" s="1"/>
  <c r="BD2657" i="1"/>
  <c r="BD2656" i="1" s="1"/>
  <c r="BC2657" i="1"/>
  <c r="BQ2654" i="1"/>
  <c r="BQ2653" i="1" s="1"/>
  <c r="BP2654" i="1"/>
  <c r="BP2653" i="1" s="1"/>
  <c r="BO2654" i="1"/>
  <c r="BO2653" i="1" s="1"/>
  <c r="BN2654" i="1"/>
  <c r="BN2653" i="1" s="1"/>
  <c r="BM2654" i="1"/>
  <c r="BM2653" i="1" s="1"/>
  <c r="BL2654" i="1"/>
  <c r="BL2653" i="1" s="1"/>
  <c r="BK2654" i="1"/>
  <c r="BK2653" i="1" s="1"/>
  <c r="BJ2654" i="1"/>
  <c r="BJ2653" i="1" s="1"/>
  <c r="BI2654" i="1"/>
  <c r="BG2654" i="1"/>
  <c r="BG2653" i="1" s="1"/>
  <c r="BF2654" i="1"/>
  <c r="BF2653" i="1" s="1"/>
  <c r="BE2654" i="1"/>
  <c r="BE2653" i="1" s="1"/>
  <c r="BD2654" i="1"/>
  <c r="BD2653" i="1" s="1"/>
  <c r="BC2654" i="1"/>
  <c r="BQ2649" i="1"/>
  <c r="BQ2641" i="1" s="1"/>
  <c r="BP2649" i="1"/>
  <c r="BP2641" i="1" s="1"/>
  <c r="BO2649" i="1"/>
  <c r="BO2641" i="1" s="1"/>
  <c r="BN2649" i="1"/>
  <c r="BN2641" i="1" s="1"/>
  <c r="BM2649" i="1"/>
  <c r="BM2641" i="1" s="1"/>
  <c r="BL2649" i="1"/>
  <c r="BL2641" i="1" s="1"/>
  <c r="BK2649" i="1"/>
  <c r="BK2641" i="1" s="1"/>
  <c r="BJ2649" i="1"/>
  <c r="BJ2641" i="1" s="1"/>
  <c r="BI2649" i="1"/>
  <c r="BG2649" i="1"/>
  <c r="BG2641" i="1" s="1"/>
  <c r="BF2649" i="1"/>
  <c r="BF2641" i="1" s="1"/>
  <c r="BE2649" i="1"/>
  <c r="BE2641" i="1" s="1"/>
  <c r="BD2649" i="1"/>
  <c r="BD2641" i="1" s="1"/>
  <c r="BC2649" i="1"/>
  <c r="BQ2639" i="1"/>
  <c r="BP2639" i="1"/>
  <c r="BO2639" i="1"/>
  <c r="BN2639" i="1"/>
  <c r="BM2639" i="1"/>
  <c r="BL2639" i="1"/>
  <c r="BK2639" i="1"/>
  <c r="BJ2639" i="1"/>
  <c r="BI2639" i="1"/>
  <c r="BG2639" i="1"/>
  <c r="BF2639" i="1"/>
  <c r="BE2639" i="1"/>
  <c r="BD2639" i="1"/>
  <c r="BC2639" i="1"/>
  <c r="BQ2633" i="1"/>
  <c r="BQ2631" i="1" s="1"/>
  <c r="BP2633" i="1"/>
  <c r="BP2631" i="1" s="1"/>
  <c r="BO2633" i="1"/>
  <c r="BO2631" i="1" s="1"/>
  <c r="BN2633" i="1"/>
  <c r="BN2631" i="1" s="1"/>
  <c r="BM2633" i="1"/>
  <c r="BM2631" i="1" s="1"/>
  <c r="BL2633" i="1"/>
  <c r="BL2631" i="1" s="1"/>
  <c r="BK2633" i="1"/>
  <c r="BK2631" i="1" s="1"/>
  <c r="BJ2633" i="1"/>
  <c r="BJ2631" i="1" s="1"/>
  <c r="BI2633" i="1"/>
  <c r="BG2633" i="1"/>
  <c r="BG2631" i="1" s="1"/>
  <c r="BF2633" i="1"/>
  <c r="BF2631" i="1" s="1"/>
  <c r="BE2633" i="1"/>
  <c r="BE2631" i="1" s="1"/>
  <c r="BD2633" i="1"/>
  <c r="BD2631" i="1" s="1"/>
  <c r="BC2633" i="1"/>
  <c r="BQ2616" i="1"/>
  <c r="BQ2615" i="1" s="1"/>
  <c r="BP2616" i="1"/>
  <c r="BP2615" i="1" s="1"/>
  <c r="BO2616" i="1"/>
  <c r="BO2615" i="1" s="1"/>
  <c r="BN2616" i="1"/>
  <c r="BN2615" i="1" s="1"/>
  <c r="BM2616" i="1"/>
  <c r="BM2615" i="1" s="1"/>
  <c r="BL2616" i="1"/>
  <c r="BL2615" i="1" s="1"/>
  <c r="BK2616" i="1"/>
  <c r="BK2615" i="1" s="1"/>
  <c r="BJ2616" i="1"/>
  <c r="BJ2615" i="1" s="1"/>
  <c r="BI2616" i="1"/>
  <c r="BG2616" i="1"/>
  <c r="BG2615" i="1" s="1"/>
  <c r="BF2616" i="1"/>
  <c r="BF2615" i="1" s="1"/>
  <c r="BE2616" i="1"/>
  <c r="BE2615" i="1" s="1"/>
  <c r="BD2616" i="1"/>
  <c r="BD2615" i="1" s="1"/>
  <c r="BC2616" i="1"/>
  <c r="BQ2613" i="1"/>
  <c r="BQ2612" i="1" s="1"/>
  <c r="BP2613" i="1"/>
  <c r="BP2612" i="1" s="1"/>
  <c r="BO2613" i="1"/>
  <c r="BO2612" i="1" s="1"/>
  <c r="BN2613" i="1"/>
  <c r="BN2612" i="1" s="1"/>
  <c r="BM2613" i="1"/>
  <c r="BM2612" i="1" s="1"/>
  <c r="BL2613" i="1"/>
  <c r="BL2612" i="1" s="1"/>
  <c r="BK2613" i="1"/>
  <c r="BK2612" i="1" s="1"/>
  <c r="BJ2613" i="1"/>
  <c r="BJ2612" i="1" s="1"/>
  <c r="BI2613" i="1"/>
  <c r="BG2613" i="1"/>
  <c r="BG2612" i="1" s="1"/>
  <c r="BF2613" i="1"/>
  <c r="BF2612" i="1" s="1"/>
  <c r="BE2613" i="1"/>
  <c r="BE2612" i="1" s="1"/>
  <c r="BD2613" i="1"/>
  <c r="BD2612" i="1" s="1"/>
  <c r="BC2613" i="1"/>
  <c r="BQ2608" i="1"/>
  <c r="BQ2600" i="1" s="1"/>
  <c r="BP2608" i="1"/>
  <c r="BP2600" i="1" s="1"/>
  <c r="BO2608" i="1"/>
  <c r="BO2600" i="1" s="1"/>
  <c r="BN2608" i="1"/>
  <c r="BN2600" i="1" s="1"/>
  <c r="BM2608" i="1"/>
  <c r="BM2600" i="1" s="1"/>
  <c r="BL2608" i="1"/>
  <c r="BL2600" i="1" s="1"/>
  <c r="BK2608" i="1"/>
  <c r="BK2600" i="1" s="1"/>
  <c r="BJ2608" i="1"/>
  <c r="BJ2600" i="1" s="1"/>
  <c r="BI2608" i="1"/>
  <c r="BG2608" i="1"/>
  <c r="BG2600" i="1" s="1"/>
  <c r="BF2608" i="1"/>
  <c r="BF2600" i="1" s="1"/>
  <c r="BE2608" i="1"/>
  <c r="BE2600" i="1" s="1"/>
  <c r="BD2608" i="1"/>
  <c r="BD2600" i="1" s="1"/>
  <c r="BC2608" i="1"/>
  <c r="BQ2598" i="1"/>
  <c r="BP2598" i="1"/>
  <c r="BO2598" i="1"/>
  <c r="BN2598" i="1"/>
  <c r="BM2598" i="1"/>
  <c r="BL2598" i="1"/>
  <c r="BK2598" i="1"/>
  <c r="BJ2598" i="1"/>
  <c r="BI2598" i="1"/>
  <c r="BG2598" i="1"/>
  <c r="BF2598" i="1"/>
  <c r="BE2598" i="1"/>
  <c r="BD2598" i="1"/>
  <c r="BC2598" i="1"/>
  <c r="BQ2592" i="1"/>
  <c r="BQ2590" i="1" s="1"/>
  <c r="BP2592" i="1"/>
  <c r="BP2590" i="1" s="1"/>
  <c r="BO2592" i="1"/>
  <c r="BO2590" i="1" s="1"/>
  <c r="BN2592" i="1"/>
  <c r="BN2590" i="1" s="1"/>
  <c r="BM2592" i="1"/>
  <c r="BM2590" i="1" s="1"/>
  <c r="BL2592" i="1"/>
  <c r="BL2590" i="1" s="1"/>
  <c r="BK2592" i="1"/>
  <c r="BK2590" i="1" s="1"/>
  <c r="BJ2592" i="1"/>
  <c r="BJ2590" i="1" s="1"/>
  <c r="BI2592" i="1"/>
  <c r="BG2592" i="1"/>
  <c r="BG2590" i="1" s="1"/>
  <c r="BF2592" i="1"/>
  <c r="BF2590" i="1" s="1"/>
  <c r="BE2592" i="1"/>
  <c r="BE2590" i="1" s="1"/>
  <c r="BD2592" i="1"/>
  <c r="BD2590" i="1" s="1"/>
  <c r="BC2592" i="1"/>
  <c r="BQ2575" i="1"/>
  <c r="BQ2574" i="1" s="1"/>
  <c r="BP2575" i="1"/>
  <c r="BP2574" i="1" s="1"/>
  <c r="BO2575" i="1"/>
  <c r="BO2574" i="1" s="1"/>
  <c r="BN2575" i="1"/>
  <c r="BN2574" i="1" s="1"/>
  <c r="BM2575" i="1"/>
  <c r="BM2574" i="1" s="1"/>
  <c r="BL2575" i="1"/>
  <c r="BL2574" i="1" s="1"/>
  <c r="BK2575" i="1"/>
  <c r="BK2574" i="1" s="1"/>
  <c r="BJ2575" i="1"/>
  <c r="BJ2574" i="1" s="1"/>
  <c r="BI2575" i="1"/>
  <c r="BG2575" i="1"/>
  <c r="BG2574" i="1" s="1"/>
  <c r="BF2575" i="1"/>
  <c r="BF2574" i="1" s="1"/>
  <c r="BE2575" i="1"/>
  <c r="BE2574" i="1" s="1"/>
  <c r="BD2575" i="1"/>
  <c r="BD2574" i="1" s="1"/>
  <c r="BC2575" i="1"/>
  <c r="BQ2572" i="1"/>
  <c r="BQ2571" i="1" s="1"/>
  <c r="BP2572" i="1"/>
  <c r="BP2571" i="1" s="1"/>
  <c r="BO2572" i="1"/>
  <c r="BO2571" i="1" s="1"/>
  <c r="BN2572" i="1"/>
  <c r="BN2571" i="1" s="1"/>
  <c r="BM2572" i="1"/>
  <c r="BM2571" i="1" s="1"/>
  <c r="BL2572" i="1"/>
  <c r="BL2571" i="1" s="1"/>
  <c r="BK2572" i="1"/>
  <c r="BK2571" i="1" s="1"/>
  <c r="BJ2572" i="1"/>
  <c r="BJ2571" i="1" s="1"/>
  <c r="BI2572" i="1"/>
  <c r="BG2572" i="1"/>
  <c r="BG2571" i="1" s="1"/>
  <c r="BF2572" i="1"/>
  <c r="BF2571" i="1" s="1"/>
  <c r="BE2572" i="1"/>
  <c r="BE2571" i="1" s="1"/>
  <c r="BD2572" i="1"/>
  <c r="BD2571" i="1" s="1"/>
  <c r="BC2572" i="1"/>
  <c r="BQ2567" i="1"/>
  <c r="BQ2559" i="1" s="1"/>
  <c r="BP2567" i="1"/>
  <c r="BP2559" i="1" s="1"/>
  <c r="BO2567" i="1"/>
  <c r="BO2559" i="1" s="1"/>
  <c r="BN2567" i="1"/>
  <c r="BN2559" i="1" s="1"/>
  <c r="BM2567" i="1"/>
  <c r="BM2559" i="1" s="1"/>
  <c r="BL2567" i="1"/>
  <c r="BL2559" i="1" s="1"/>
  <c r="BK2567" i="1"/>
  <c r="BK2559" i="1" s="1"/>
  <c r="BJ2567" i="1"/>
  <c r="BJ2559" i="1" s="1"/>
  <c r="BI2567" i="1"/>
  <c r="BG2567" i="1"/>
  <c r="BG2559" i="1" s="1"/>
  <c r="BF2567" i="1"/>
  <c r="BF2559" i="1" s="1"/>
  <c r="BE2567" i="1"/>
  <c r="BE2559" i="1" s="1"/>
  <c r="BD2567" i="1"/>
  <c r="BD2559" i="1" s="1"/>
  <c r="BC2567" i="1"/>
  <c r="BQ2557" i="1"/>
  <c r="BP2557" i="1"/>
  <c r="BO2557" i="1"/>
  <c r="BN2557" i="1"/>
  <c r="BM2557" i="1"/>
  <c r="BL2557" i="1"/>
  <c r="BK2557" i="1"/>
  <c r="BJ2557" i="1"/>
  <c r="BI2557" i="1"/>
  <c r="BG2557" i="1"/>
  <c r="BF2557" i="1"/>
  <c r="BE2557" i="1"/>
  <c r="BD2557" i="1"/>
  <c r="BC2557" i="1"/>
  <c r="BQ2551" i="1"/>
  <c r="BQ2549" i="1" s="1"/>
  <c r="BP2551" i="1"/>
  <c r="BP2549" i="1" s="1"/>
  <c r="BO2551" i="1"/>
  <c r="BO2549" i="1" s="1"/>
  <c r="BN2551" i="1"/>
  <c r="BN2549" i="1" s="1"/>
  <c r="BM2551" i="1"/>
  <c r="BM2549" i="1" s="1"/>
  <c r="BL2551" i="1"/>
  <c r="BL2549" i="1" s="1"/>
  <c r="BK2551" i="1"/>
  <c r="BK2549" i="1" s="1"/>
  <c r="BJ2551" i="1"/>
  <c r="BJ2549" i="1" s="1"/>
  <c r="BI2551" i="1"/>
  <c r="BG2551" i="1"/>
  <c r="BG2549" i="1" s="1"/>
  <c r="BF2551" i="1"/>
  <c r="BF2549" i="1" s="1"/>
  <c r="BE2551" i="1"/>
  <c r="BE2549" i="1" s="1"/>
  <c r="BD2551" i="1"/>
  <c r="BD2549" i="1" s="1"/>
  <c r="BC2551" i="1"/>
  <c r="BQ2534" i="1"/>
  <c r="BQ2533" i="1" s="1"/>
  <c r="BP2534" i="1"/>
  <c r="BP2533" i="1" s="1"/>
  <c r="BO2534" i="1"/>
  <c r="BO2533" i="1" s="1"/>
  <c r="BN2534" i="1"/>
  <c r="BN2533" i="1" s="1"/>
  <c r="BM2534" i="1"/>
  <c r="BM2533" i="1" s="1"/>
  <c r="BL2534" i="1"/>
  <c r="BL2533" i="1" s="1"/>
  <c r="BK2534" i="1"/>
  <c r="BK2533" i="1" s="1"/>
  <c r="BJ2534" i="1"/>
  <c r="BJ2533" i="1" s="1"/>
  <c r="BI2534" i="1"/>
  <c r="BG2534" i="1"/>
  <c r="BG2533" i="1" s="1"/>
  <c r="BF2534" i="1"/>
  <c r="BF2533" i="1" s="1"/>
  <c r="BE2534" i="1"/>
  <c r="BE2533" i="1" s="1"/>
  <c r="BD2534" i="1"/>
  <c r="BD2533" i="1" s="1"/>
  <c r="BC2534" i="1"/>
  <c r="BQ2531" i="1"/>
  <c r="BQ2530" i="1" s="1"/>
  <c r="BP2531" i="1"/>
  <c r="BP2530" i="1" s="1"/>
  <c r="BO2531" i="1"/>
  <c r="BO2530" i="1" s="1"/>
  <c r="BN2531" i="1"/>
  <c r="BN2530" i="1" s="1"/>
  <c r="BM2531" i="1"/>
  <c r="BM2530" i="1" s="1"/>
  <c r="BL2531" i="1"/>
  <c r="BL2530" i="1" s="1"/>
  <c r="BK2531" i="1"/>
  <c r="BK2530" i="1" s="1"/>
  <c r="BJ2531" i="1"/>
  <c r="BJ2530" i="1" s="1"/>
  <c r="BI2531" i="1"/>
  <c r="BG2531" i="1"/>
  <c r="BG2530" i="1" s="1"/>
  <c r="BF2531" i="1"/>
  <c r="BF2530" i="1" s="1"/>
  <c r="BE2531" i="1"/>
  <c r="BE2530" i="1" s="1"/>
  <c r="BD2531" i="1"/>
  <c r="BD2530" i="1" s="1"/>
  <c r="BC2531" i="1"/>
  <c r="BQ2526" i="1"/>
  <c r="BQ2519" i="1" s="1"/>
  <c r="BP2526" i="1"/>
  <c r="BP2519" i="1" s="1"/>
  <c r="BO2526" i="1"/>
  <c r="BO2519" i="1" s="1"/>
  <c r="BN2526" i="1"/>
  <c r="BN2519" i="1" s="1"/>
  <c r="BM2526" i="1"/>
  <c r="BM2519" i="1" s="1"/>
  <c r="BL2526" i="1"/>
  <c r="BL2519" i="1" s="1"/>
  <c r="BK2526" i="1"/>
  <c r="BK2519" i="1" s="1"/>
  <c r="BJ2526" i="1"/>
  <c r="BJ2519" i="1" s="1"/>
  <c r="BI2526" i="1"/>
  <c r="BG2526" i="1"/>
  <c r="BG2519" i="1" s="1"/>
  <c r="BF2526" i="1"/>
  <c r="BF2519" i="1" s="1"/>
  <c r="BE2526" i="1"/>
  <c r="BE2519" i="1" s="1"/>
  <c r="BD2526" i="1"/>
  <c r="BD2519" i="1" s="1"/>
  <c r="BC2526" i="1"/>
  <c r="BQ2517" i="1"/>
  <c r="BP2517" i="1"/>
  <c r="BO2517" i="1"/>
  <c r="BN2517" i="1"/>
  <c r="BM2517" i="1"/>
  <c r="BL2517" i="1"/>
  <c r="BK2517" i="1"/>
  <c r="BJ2517" i="1"/>
  <c r="BI2517" i="1"/>
  <c r="BG2517" i="1"/>
  <c r="BF2517" i="1"/>
  <c r="BE2517" i="1"/>
  <c r="BD2517" i="1"/>
  <c r="BC2517" i="1"/>
  <c r="BQ2511" i="1"/>
  <c r="BQ2509" i="1" s="1"/>
  <c r="BP2511" i="1"/>
  <c r="BP2509" i="1" s="1"/>
  <c r="BO2511" i="1"/>
  <c r="BO2509" i="1" s="1"/>
  <c r="BN2511" i="1"/>
  <c r="BN2509" i="1" s="1"/>
  <c r="BM2511" i="1"/>
  <c r="BM2509" i="1" s="1"/>
  <c r="BL2511" i="1"/>
  <c r="BL2509" i="1" s="1"/>
  <c r="BK2511" i="1"/>
  <c r="BK2509" i="1" s="1"/>
  <c r="BJ2511" i="1"/>
  <c r="BJ2509" i="1" s="1"/>
  <c r="BI2511" i="1"/>
  <c r="BG2511" i="1"/>
  <c r="BG2509" i="1" s="1"/>
  <c r="BF2511" i="1"/>
  <c r="BF2509" i="1" s="1"/>
  <c r="BE2511" i="1"/>
  <c r="BE2509" i="1" s="1"/>
  <c r="BD2511" i="1"/>
  <c r="BD2509" i="1" s="1"/>
  <c r="BC2511" i="1"/>
  <c r="BQ2494" i="1"/>
  <c r="BQ2493" i="1" s="1"/>
  <c r="BP2494" i="1"/>
  <c r="BP2493" i="1" s="1"/>
  <c r="BO2494" i="1"/>
  <c r="BO2493" i="1" s="1"/>
  <c r="BN2494" i="1"/>
  <c r="BN2493" i="1" s="1"/>
  <c r="BM2494" i="1"/>
  <c r="BM2493" i="1" s="1"/>
  <c r="BL2494" i="1"/>
  <c r="BL2493" i="1" s="1"/>
  <c r="BK2494" i="1"/>
  <c r="BK2493" i="1" s="1"/>
  <c r="BJ2494" i="1"/>
  <c r="BJ2493" i="1" s="1"/>
  <c r="BI2494" i="1"/>
  <c r="BG2494" i="1"/>
  <c r="BG2493" i="1" s="1"/>
  <c r="BF2494" i="1"/>
  <c r="BF2493" i="1" s="1"/>
  <c r="BE2494" i="1"/>
  <c r="BE2493" i="1" s="1"/>
  <c r="BD2494" i="1"/>
  <c r="BD2493" i="1" s="1"/>
  <c r="BC2494" i="1"/>
  <c r="BQ2489" i="1"/>
  <c r="BQ2480" i="1" s="1"/>
  <c r="BP2489" i="1"/>
  <c r="BP2480" i="1" s="1"/>
  <c r="BO2489" i="1"/>
  <c r="BO2480" i="1" s="1"/>
  <c r="BN2489" i="1"/>
  <c r="BN2480" i="1" s="1"/>
  <c r="BM2489" i="1"/>
  <c r="BM2480" i="1" s="1"/>
  <c r="BL2489" i="1"/>
  <c r="BL2480" i="1" s="1"/>
  <c r="BK2489" i="1"/>
  <c r="BK2480" i="1" s="1"/>
  <c r="BJ2489" i="1"/>
  <c r="BJ2480" i="1" s="1"/>
  <c r="BI2489" i="1"/>
  <c r="BG2489" i="1"/>
  <c r="BG2480" i="1" s="1"/>
  <c r="BF2489" i="1"/>
  <c r="BF2480" i="1" s="1"/>
  <c r="BE2489" i="1"/>
  <c r="BE2480" i="1" s="1"/>
  <c r="BD2489" i="1"/>
  <c r="BD2480" i="1" s="1"/>
  <c r="BC2489" i="1"/>
  <c r="BQ2478" i="1"/>
  <c r="BP2478" i="1"/>
  <c r="BO2478" i="1"/>
  <c r="BN2478" i="1"/>
  <c r="BM2478" i="1"/>
  <c r="BL2478" i="1"/>
  <c r="BK2478" i="1"/>
  <c r="BJ2478" i="1"/>
  <c r="BI2478" i="1"/>
  <c r="BG2478" i="1"/>
  <c r="BF2478" i="1"/>
  <c r="BE2478" i="1"/>
  <c r="BD2478" i="1"/>
  <c r="BC2478" i="1"/>
  <c r="BQ2472" i="1"/>
  <c r="BQ2470" i="1" s="1"/>
  <c r="BP2472" i="1"/>
  <c r="BP2470" i="1" s="1"/>
  <c r="BO2472" i="1"/>
  <c r="BO2470" i="1" s="1"/>
  <c r="BN2472" i="1"/>
  <c r="BN2470" i="1" s="1"/>
  <c r="BM2472" i="1"/>
  <c r="BM2470" i="1" s="1"/>
  <c r="BL2472" i="1"/>
  <c r="BL2470" i="1" s="1"/>
  <c r="BK2472" i="1"/>
  <c r="BK2470" i="1" s="1"/>
  <c r="BJ2472" i="1"/>
  <c r="BJ2470" i="1" s="1"/>
  <c r="BI2472" i="1"/>
  <c r="BG2472" i="1"/>
  <c r="BG2470" i="1" s="1"/>
  <c r="BF2472" i="1"/>
  <c r="BF2470" i="1" s="1"/>
  <c r="BE2472" i="1"/>
  <c r="BE2470" i="1" s="1"/>
  <c r="BD2472" i="1"/>
  <c r="BD2470" i="1" s="1"/>
  <c r="BC2472" i="1"/>
  <c r="BQ2455" i="1"/>
  <c r="BQ2454" i="1" s="1"/>
  <c r="BP2455" i="1"/>
  <c r="BP2454" i="1" s="1"/>
  <c r="BO2455" i="1"/>
  <c r="BO2454" i="1" s="1"/>
  <c r="BN2455" i="1"/>
  <c r="BN2454" i="1" s="1"/>
  <c r="BM2455" i="1"/>
  <c r="BM2454" i="1" s="1"/>
  <c r="BL2455" i="1"/>
  <c r="BL2454" i="1" s="1"/>
  <c r="BK2455" i="1"/>
  <c r="BK2454" i="1" s="1"/>
  <c r="BJ2455" i="1"/>
  <c r="BJ2454" i="1" s="1"/>
  <c r="BI2455" i="1"/>
  <c r="BG2455" i="1"/>
  <c r="BG2454" i="1" s="1"/>
  <c r="BF2455" i="1"/>
  <c r="BF2454" i="1" s="1"/>
  <c r="BE2455" i="1"/>
  <c r="BE2454" i="1" s="1"/>
  <c r="BD2455" i="1"/>
  <c r="BD2454" i="1" s="1"/>
  <c r="BC2455" i="1"/>
  <c r="BQ2452" i="1"/>
  <c r="BQ2451" i="1" s="1"/>
  <c r="BP2452" i="1"/>
  <c r="BP2451" i="1" s="1"/>
  <c r="BO2452" i="1"/>
  <c r="BO2451" i="1" s="1"/>
  <c r="BN2452" i="1"/>
  <c r="BN2451" i="1" s="1"/>
  <c r="BM2452" i="1"/>
  <c r="BM2451" i="1" s="1"/>
  <c r="BL2452" i="1"/>
  <c r="BL2451" i="1" s="1"/>
  <c r="BK2452" i="1"/>
  <c r="BK2451" i="1" s="1"/>
  <c r="BJ2452" i="1"/>
  <c r="BJ2451" i="1" s="1"/>
  <c r="BI2452" i="1"/>
  <c r="BG2452" i="1"/>
  <c r="BG2451" i="1" s="1"/>
  <c r="BF2452" i="1"/>
  <c r="BF2451" i="1" s="1"/>
  <c r="BE2452" i="1"/>
  <c r="BE2451" i="1" s="1"/>
  <c r="BD2452" i="1"/>
  <c r="BD2451" i="1" s="1"/>
  <c r="BC2452" i="1"/>
  <c r="BQ2447" i="1"/>
  <c r="BQ2439" i="1" s="1"/>
  <c r="BP2447" i="1"/>
  <c r="BP2439" i="1" s="1"/>
  <c r="BO2447" i="1"/>
  <c r="BO2439" i="1" s="1"/>
  <c r="BN2447" i="1"/>
  <c r="BN2439" i="1" s="1"/>
  <c r="BM2447" i="1"/>
  <c r="BM2439" i="1" s="1"/>
  <c r="BL2447" i="1"/>
  <c r="BL2439" i="1" s="1"/>
  <c r="BK2447" i="1"/>
  <c r="BK2439" i="1" s="1"/>
  <c r="BJ2447" i="1"/>
  <c r="BJ2439" i="1" s="1"/>
  <c r="BI2447" i="1"/>
  <c r="BG2447" i="1"/>
  <c r="BG2439" i="1" s="1"/>
  <c r="BF2447" i="1"/>
  <c r="BF2439" i="1" s="1"/>
  <c r="BE2447" i="1"/>
  <c r="BE2439" i="1" s="1"/>
  <c r="BD2447" i="1"/>
  <c r="BD2439" i="1" s="1"/>
  <c r="BC2447" i="1"/>
  <c r="BQ2437" i="1"/>
  <c r="BP2437" i="1"/>
  <c r="BO2437" i="1"/>
  <c r="BN2437" i="1"/>
  <c r="BM2437" i="1"/>
  <c r="BL2437" i="1"/>
  <c r="BK2437" i="1"/>
  <c r="BJ2437" i="1"/>
  <c r="BI2437" i="1"/>
  <c r="BG2437" i="1"/>
  <c r="BF2437" i="1"/>
  <c r="BE2437" i="1"/>
  <c r="BD2437" i="1"/>
  <c r="BC2437" i="1"/>
  <c r="BQ2431" i="1"/>
  <c r="BQ2429" i="1" s="1"/>
  <c r="BP2431" i="1"/>
  <c r="BP2429" i="1" s="1"/>
  <c r="BO2431" i="1"/>
  <c r="BO2429" i="1" s="1"/>
  <c r="BN2431" i="1"/>
  <c r="BN2429" i="1" s="1"/>
  <c r="BM2431" i="1"/>
  <c r="BM2429" i="1" s="1"/>
  <c r="BL2431" i="1"/>
  <c r="BL2429" i="1" s="1"/>
  <c r="BK2431" i="1"/>
  <c r="BK2429" i="1" s="1"/>
  <c r="BJ2431" i="1"/>
  <c r="BJ2429" i="1" s="1"/>
  <c r="BI2431" i="1"/>
  <c r="BG2431" i="1"/>
  <c r="BG2429" i="1" s="1"/>
  <c r="BF2431" i="1"/>
  <c r="BF2429" i="1" s="1"/>
  <c r="BE2431" i="1"/>
  <c r="BE2429" i="1" s="1"/>
  <c r="BD2431" i="1"/>
  <c r="BD2429" i="1" s="1"/>
  <c r="BC2431" i="1"/>
  <c r="BQ2414" i="1"/>
  <c r="BQ2413" i="1" s="1"/>
  <c r="BP2414" i="1"/>
  <c r="BP2413" i="1" s="1"/>
  <c r="BO2414" i="1"/>
  <c r="BO2413" i="1" s="1"/>
  <c r="BN2414" i="1"/>
  <c r="BN2413" i="1" s="1"/>
  <c r="BM2414" i="1"/>
  <c r="BM2413" i="1" s="1"/>
  <c r="BL2414" i="1"/>
  <c r="BL2413" i="1" s="1"/>
  <c r="BK2414" i="1"/>
  <c r="BK2413" i="1" s="1"/>
  <c r="BJ2414" i="1"/>
  <c r="BJ2413" i="1" s="1"/>
  <c r="BI2414" i="1"/>
  <c r="BG2414" i="1"/>
  <c r="BG2413" i="1" s="1"/>
  <c r="BF2414" i="1"/>
  <c r="BF2413" i="1" s="1"/>
  <c r="BE2414" i="1"/>
  <c r="BE2413" i="1" s="1"/>
  <c r="BD2414" i="1"/>
  <c r="BD2413" i="1" s="1"/>
  <c r="BC2414" i="1"/>
  <c r="BQ2409" i="1"/>
  <c r="BQ2401" i="1" s="1"/>
  <c r="BP2409" i="1"/>
  <c r="BP2401" i="1" s="1"/>
  <c r="BO2409" i="1"/>
  <c r="BO2401" i="1" s="1"/>
  <c r="BN2409" i="1"/>
  <c r="BN2401" i="1" s="1"/>
  <c r="BM2409" i="1"/>
  <c r="BM2401" i="1" s="1"/>
  <c r="BL2409" i="1"/>
  <c r="BL2401" i="1" s="1"/>
  <c r="BK2409" i="1"/>
  <c r="BK2401" i="1" s="1"/>
  <c r="BJ2409" i="1"/>
  <c r="BJ2401" i="1" s="1"/>
  <c r="BI2409" i="1"/>
  <c r="BG2409" i="1"/>
  <c r="BG2401" i="1" s="1"/>
  <c r="BF2409" i="1"/>
  <c r="BF2401" i="1" s="1"/>
  <c r="BE2409" i="1"/>
  <c r="BE2401" i="1" s="1"/>
  <c r="BD2409" i="1"/>
  <c r="BD2401" i="1" s="1"/>
  <c r="BC2409" i="1"/>
  <c r="BQ2399" i="1"/>
  <c r="BP2399" i="1"/>
  <c r="BO2399" i="1"/>
  <c r="BN2399" i="1"/>
  <c r="BM2399" i="1"/>
  <c r="BL2399" i="1"/>
  <c r="BK2399" i="1"/>
  <c r="BJ2399" i="1"/>
  <c r="BI2399" i="1"/>
  <c r="BG2399" i="1"/>
  <c r="BF2399" i="1"/>
  <c r="BE2399" i="1"/>
  <c r="BD2399" i="1"/>
  <c r="BC2399" i="1"/>
  <c r="BQ2393" i="1"/>
  <c r="BQ2391" i="1" s="1"/>
  <c r="BP2393" i="1"/>
  <c r="BP2391" i="1" s="1"/>
  <c r="BO2393" i="1"/>
  <c r="BO2391" i="1" s="1"/>
  <c r="BN2393" i="1"/>
  <c r="BN2391" i="1" s="1"/>
  <c r="BM2393" i="1"/>
  <c r="BM2391" i="1" s="1"/>
  <c r="BL2393" i="1"/>
  <c r="BL2391" i="1" s="1"/>
  <c r="BK2393" i="1"/>
  <c r="BK2391" i="1" s="1"/>
  <c r="BJ2393" i="1"/>
  <c r="BJ2391" i="1" s="1"/>
  <c r="BI2393" i="1"/>
  <c r="BG2393" i="1"/>
  <c r="BG2391" i="1" s="1"/>
  <c r="BF2393" i="1"/>
  <c r="BF2391" i="1" s="1"/>
  <c r="BE2393" i="1"/>
  <c r="BE2391" i="1" s="1"/>
  <c r="BD2393" i="1"/>
  <c r="BD2391" i="1" s="1"/>
  <c r="BC2393" i="1"/>
  <c r="BQ2376" i="1"/>
  <c r="BQ2375" i="1" s="1"/>
  <c r="BP2376" i="1"/>
  <c r="BP2375" i="1" s="1"/>
  <c r="BO2376" i="1"/>
  <c r="BO2375" i="1" s="1"/>
  <c r="BN2376" i="1"/>
  <c r="BN2375" i="1" s="1"/>
  <c r="BM2376" i="1"/>
  <c r="BM2375" i="1" s="1"/>
  <c r="BL2376" i="1"/>
  <c r="BL2375" i="1" s="1"/>
  <c r="BK2376" i="1"/>
  <c r="BK2375" i="1" s="1"/>
  <c r="BJ2376" i="1"/>
  <c r="BJ2375" i="1" s="1"/>
  <c r="BI2376" i="1"/>
  <c r="BG2376" i="1"/>
  <c r="BG2375" i="1" s="1"/>
  <c r="BF2376" i="1"/>
  <c r="BF2375" i="1" s="1"/>
  <c r="BE2376" i="1"/>
  <c r="BE2375" i="1" s="1"/>
  <c r="BD2376" i="1"/>
  <c r="BD2375" i="1" s="1"/>
  <c r="BC2376" i="1"/>
  <c r="BQ2372" i="1"/>
  <c r="BQ2371" i="1" s="1"/>
  <c r="BP2372" i="1"/>
  <c r="BP2371" i="1" s="1"/>
  <c r="BO2372" i="1"/>
  <c r="BO2371" i="1" s="1"/>
  <c r="BN2372" i="1"/>
  <c r="BN2371" i="1" s="1"/>
  <c r="BM2372" i="1"/>
  <c r="BM2371" i="1" s="1"/>
  <c r="BL2372" i="1"/>
  <c r="BL2371" i="1" s="1"/>
  <c r="BK2372" i="1"/>
  <c r="BK2371" i="1" s="1"/>
  <c r="BJ2372" i="1"/>
  <c r="BJ2371" i="1" s="1"/>
  <c r="BI2372" i="1"/>
  <c r="BG2372" i="1"/>
  <c r="BG2371" i="1" s="1"/>
  <c r="BF2372" i="1"/>
  <c r="BF2371" i="1" s="1"/>
  <c r="BE2372" i="1"/>
  <c r="BE2371" i="1" s="1"/>
  <c r="BD2372" i="1"/>
  <c r="BD2371" i="1" s="1"/>
  <c r="BC2372" i="1"/>
  <c r="BQ2367" i="1"/>
  <c r="BQ2359" i="1" s="1"/>
  <c r="BP2367" i="1"/>
  <c r="BP2359" i="1" s="1"/>
  <c r="BO2367" i="1"/>
  <c r="BO2359" i="1" s="1"/>
  <c r="BN2367" i="1"/>
  <c r="BN2359" i="1" s="1"/>
  <c r="BM2367" i="1"/>
  <c r="BM2359" i="1" s="1"/>
  <c r="BL2367" i="1"/>
  <c r="BL2359" i="1" s="1"/>
  <c r="BK2367" i="1"/>
  <c r="BK2359" i="1" s="1"/>
  <c r="BJ2367" i="1"/>
  <c r="BJ2359" i="1" s="1"/>
  <c r="BI2367" i="1"/>
  <c r="BG2367" i="1"/>
  <c r="BG2359" i="1" s="1"/>
  <c r="BF2367" i="1"/>
  <c r="BF2359" i="1" s="1"/>
  <c r="BE2367" i="1"/>
  <c r="BE2359" i="1" s="1"/>
  <c r="BD2367" i="1"/>
  <c r="BD2359" i="1" s="1"/>
  <c r="BC2367" i="1"/>
  <c r="BQ2357" i="1"/>
  <c r="BP2357" i="1"/>
  <c r="BO2357" i="1"/>
  <c r="BN2357" i="1"/>
  <c r="BM2357" i="1"/>
  <c r="BL2357" i="1"/>
  <c r="BK2357" i="1"/>
  <c r="BJ2357" i="1"/>
  <c r="BI2357" i="1"/>
  <c r="BG2357" i="1"/>
  <c r="BF2357" i="1"/>
  <c r="BE2357" i="1"/>
  <c r="BD2357" i="1"/>
  <c r="BC2357" i="1"/>
  <c r="BQ2351" i="1"/>
  <c r="BQ2349" i="1" s="1"/>
  <c r="BP2351" i="1"/>
  <c r="BP2349" i="1" s="1"/>
  <c r="BO2351" i="1"/>
  <c r="BO2349" i="1" s="1"/>
  <c r="BN2351" i="1"/>
  <c r="BN2349" i="1" s="1"/>
  <c r="BM2351" i="1"/>
  <c r="BM2349" i="1" s="1"/>
  <c r="BL2351" i="1"/>
  <c r="BL2349" i="1" s="1"/>
  <c r="BK2351" i="1"/>
  <c r="BK2349" i="1" s="1"/>
  <c r="BJ2351" i="1"/>
  <c r="BJ2349" i="1" s="1"/>
  <c r="BI2351" i="1"/>
  <c r="BG2351" i="1"/>
  <c r="BG2349" i="1" s="1"/>
  <c r="BF2351" i="1"/>
  <c r="BF2349" i="1" s="1"/>
  <c r="BE2351" i="1"/>
  <c r="BE2349" i="1" s="1"/>
  <c r="BD2351" i="1"/>
  <c r="BD2349" i="1" s="1"/>
  <c r="BC2351" i="1"/>
  <c r="BQ2334" i="1"/>
  <c r="BQ2333" i="1" s="1"/>
  <c r="BP2334" i="1"/>
  <c r="BP2333" i="1" s="1"/>
  <c r="BO2334" i="1"/>
  <c r="BO2333" i="1" s="1"/>
  <c r="BN2334" i="1"/>
  <c r="BN2333" i="1" s="1"/>
  <c r="BM2334" i="1"/>
  <c r="BM2333" i="1" s="1"/>
  <c r="BL2334" i="1"/>
  <c r="BL2333" i="1" s="1"/>
  <c r="BK2334" i="1"/>
  <c r="BK2333" i="1" s="1"/>
  <c r="BJ2334" i="1"/>
  <c r="BJ2333" i="1" s="1"/>
  <c r="BI2334" i="1"/>
  <c r="BG2334" i="1"/>
  <c r="BG2333" i="1" s="1"/>
  <c r="BF2334" i="1"/>
  <c r="BF2333" i="1" s="1"/>
  <c r="BE2334" i="1"/>
  <c r="BE2333" i="1" s="1"/>
  <c r="BD2334" i="1"/>
  <c r="BD2333" i="1" s="1"/>
  <c r="BC2334" i="1"/>
  <c r="BQ2331" i="1"/>
  <c r="BQ2330" i="1" s="1"/>
  <c r="BP2331" i="1"/>
  <c r="BP2330" i="1" s="1"/>
  <c r="BO2331" i="1"/>
  <c r="BO2330" i="1" s="1"/>
  <c r="BN2331" i="1"/>
  <c r="BN2330" i="1" s="1"/>
  <c r="BM2331" i="1"/>
  <c r="BM2330" i="1" s="1"/>
  <c r="BL2331" i="1"/>
  <c r="BL2330" i="1" s="1"/>
  <c r="BK2331" i="1"/>
  <c r="BK2330" i="1" s="1"/>
  <c r="BJ2331" i="1"/>
  <c r="BJ2330" i="1" s="1"/>
  <c r="BI2331" i="1"/>
  <c r="BG2331" i="1"/>
  <c r="BG2330" i="1" s="1"/>
  <c r="BF2331" i="1"/>
  <c r="BF2330" i="1" s="1"/>
  <c r="BE2331" i="1"/>
  <c r="BE2330" i="1" s="1"/>
  <c r="BD2331" i="1"/>
  <c r="BD2330" i="1" s="1"/>
  <c r="BC2331" i="1"/>
  <c r="BQ2326" i="1"/>
  <c r="BQ2318" i="1" s="1"/>
  <c r="BP2326" i="1"/>
  <c r="BP2318" i="1" s="1"/>
  <c r="BO2326" i="1"/>
  <c r="BO2318" i="1" s="1"/>
  <c r="BN2326" i="1"/>
  <c r="BN2318" i="1" s="1"/>
  <c r="BM2326" i="1"/>
  <c r="BM2318" i="1" s="1"/>
  <c r="BL2326" i="1"/>
  <c r="BL2318" i="1" s="1"/>
  <c r="BK2326" i="1"/>
  <c r="BK2318" i="1" s="1"/>
  <c r="BJ2326" i="1"/>
  <c r="BJ2318" i="1" s="1"/>
  <c r="BI2326" i="1"/>
  <c r="BG2326" i="1"/>
  <c r="BG2318" i="1" s="1"/>
  <c r="BF2326" i="1"/>
  <c r="BF2318" i="1" s="1"/>
  <c r="BE2326" i="1"/>
  <c r="BE2318" i="1" s="1"/>
  <c r="BD2326" i="1"/>
  <c r="BD2318" i="1" s="1"/>
  <c r="BC2326" i="1"/>
  <c r="BQ2316" i="1"/>
  <c r="BP2316" i="1"/>
  <c r="BO2316" i="1"/>
  <c r="BN2316" i="1"/>
  <c r="BM2316" i="1"/>
  <c r="BL2316" i="1"/>
  <c r="BK2316" i="1"/>
  <c r="BJ2316" i="1"/>
  <c r="BI2316" i="1"/>
  <c r="BG2316" i="1"/>
  <c r="BF2316" i="1"/>
  <c r="BE2316" i="1"/>
  <c r="BD2316" i="1"/>
  <c r="BC2316" i="1"/>
  <c r="BQ2310" i="1"/>
  <c r="BQ2308" i="1" s="1"/>
  <c r="BP2310" i="1"/>
  <c r="BP2308" i="1" s="1"/>
  <c r="BO2310" i="1"/>
  <c r="BO2308" i="1" s="1"/>
  <c r="BN2310" i="1"/>
  <c r="BN2308" i="1" s="1"/>
  <c r="BM2310" i="1"/>
  <c r="BM2308" i="1" s="1"/>
  <c r="BL2310" i="1"/>
  <c r="BL2308" i="1" s="1"/>
  <c r="BK2310" i="1"/>
  <c r="BK2308" i="1" s="1"/>
  <c r="BJ2310" i="1"/>
  <c r="BJ2308" i="1" s="1"/>
  <c r="BI2310" i="1"/>
  <c r="BG2310" i="1"/>
  <c r="BG2308" i="1" s="1"/>
  <c r="BF2310" i="1"/>
  <c r="BF2308" i="1" s="1"/>
  <c r="BE2310" i="1"/>
  <c r="BE2308" i="1" s="1"/>
  <c r="BD2310" i="1"/>
  <c r="BD2308" i="1" s="1"/>
  <c r="BC2310" i="1"/>
  <c r="BQ2293" i="1"/>
  <c r="BQ2292" i="1" s="1"/>
  <c r="BP2293" i="1"/>
  <c r="BP2292" i="1" s="1"/>
  <c r="BO2293" i="1"/>
  <c r="BO2292" i="1" s="1"/>
  <c r="BN2293" i="1"/>
  <c r="BN2292" i="1" s="1"/>
  <c r="BM2293" i="1"/>
  <c r="BM2292" i="1" s="1"/>
  <c r="BL2293" i="1"/>
  <c r="BL2292" i="1" s="1"/>
  <c r="BK2293" i="1"/>
  <c r="BK2292" i="1" s="1"/>
  <c r="BJ2293" i="1"/>
  <c r="BJ2292" i="1" s="1"/>
  <c r="BI2293" i="1"/>
  <c r="BG2293" i="1"/>
  <c r="BG2292" i="1" s="1"/>
  <c r="BF2293" i="1"/>
  <c r="BF2292" i="1" s="1"/>
  <c r="BE2293" i="1"/>
  <c r="BE2292" i="1" s="1"/>
  <c r="BD2293" i="1"/>
  <c r="BD2292" i="1" s="1"/>
  <c r="BC2293" i="1"/>
  <c r="BQ2290" i="1"/>
  <c r="BQ2289" i="1" s="1"/>
  <c r="BP2290" i="1"/>
  <c r="BP2289" i="1" s="1"/>
  <c r="BO2290" i="1"/>
  <c r="BO2289" i="1" s="1"/>
  <c r="BN2290" i="1"/>
  <c r="BN2289" i="1" s="1"/>
  <c r="BM2290" i="1"/>
  <c r="BM2289" i="1" s="1"/>
  <c r="BL2290" i="1"/>
  <c r="BL2289" i="1" s="1"/>
  <c r="BK2290" i="1"/>
  <c r="BK2289" i="1" s="1"/>
  <c r="BJ2290" i="1"/>
  <c r="BJ2289" i="1" s="1"/>
  <c r="BI2290" i="1"/>
  <c r="BG2290" i="1"/>
  <c r="BG2289" i="1" s="1"/>
  <c r="BF2290" i="1"/>
  <c r="BF2289" i="1" s="1"/>
  <c r="BE2290" i="1"/>
  <c r="BE2289" i="1" s="1"/>
  <c r="BD2290" i="1"/>
  <c r="BD2289" i="1" s="1"/>
  <c r="BC2290" i="1"/>
  <c r="BQ2285" i="1"/>
  <c r="BQ2277" i="1" s="1"/>
  <c r="BP2285" i="1"/>
  <c r="BP2277" i="1" s="1"/>
  <c r="BO2285" i="1"/>
  <c r="BO2277" i="1" s="1"/>
  <c r="BN2285" i="1"/>
  <c r="BN2277" i="1" s="1"/>
  <c r="BM2285" i="1"/>
  <c r="BM2277" i="1" s="1"/>
  <c r="BL2285" i="1"/>
  <c r="BL2277" i="1" s="1"/>
  <c r="BK2285" i="1"/>
  <c r="BK2277" i="1" s="1"/>
  <c r="BJ2285" i="1"/>
  <c r="BJ2277" i="1" s="1"/>
  <c r="BI2285" i="1"/>
  <c r="BG2285" i="1"/>
  <c r="BG2277" i="1" s="1"/>
  <c r="BF2285" i="1"/>
  <c r="BF2277" i="1" s="1"/>
  <c r="BE2285" i="1"/>
  <c r="BE2277" i="1" s="1"/>
  <c r="BD2285" i="1"/>
  <c r="BD2277" i="1" s="1"/>
  <c r="BC2285" i="1"/>
  <c r="BQ2275" i="1"/>
  <c r="BP2275" i="1"/>
  <c r="BO2275" i="1"/>
  <c r="BN2275" i="1"/>
  <c r="BM2275" i="1"/>
  <c r="BL2275" i="1"/>
  <c r="BK2275" i="1"/>
  <c r="BJ2275" i="1"/>
  <c r="BI2275" i="1"/>
  <c r="BG2275" i="1"/>
  <c r="BF2275" i="1"/>
  <c r="BE2275" i="1"/>
  <c r="BD2275" i="1"/>
  <c r="BC2275" i="1"/>
  <c r="BQ2269" i="1"/>
  <c r="BQ2267" i="1" s="1"/>
  <c r="BP2269" i="1"/>
  <c r="BP2267" i="1" s="1"/>
  <c r="BO2269" i="1"/>
  <c r="BO2267" i="1" s="1"/>
  <c r="BN2269" i="1"/>
  <c r="BN2267" i="1" s="1"/>
  <c r="BM2269" i="1"/>
  <c r="BM2267" i="1" s="1"/>
  <c r="BL2269" i="1"/>
  <c r="BL2267" i="1" s="1"/>
  <c r="BK2269" i="1"/>
  <c r="BK2267" i="1" s="1"/>
  <c r="BJ2269" i="1"/>
  <c r="BJ2267" i="1" s="1"/>
  <c r="BI2269" i="1"/>
  <c r="BG2269" i="1"/>
  <c r="BG2267" i="1" s="1"/>
  <c r="BF2269" i="1"/>
  <c r="BF2267" i="1" s="1"/>
  <c r="BE2269" i="1"/>
  <c r="BE2267" i="1" s="1"/>
  <c r="BD2269" i="1"/>
  <c r="BD2267" i="1" s="1"/>
  <c r="BC2269" i="1"/>
  <c r="BQ2252" i="1"/>
  <c r="BQ2251" i="1" s="1"/>
  <c r="BP2252" i="1"/>
  <c r="BP2251" i="1" s="1"/>
  <c r="BO2252" i="1"/>
  <c r="BO2251" i="1" s="1"/>
  <c r="BN2252" i="1"/>
  <c r="BN2251" i="1" s="1"/>
  <c r="BM2252" i="1"/>
  <c r="BM2251" i="1" s="1"/>
  <c r="BL2252" i="1"/>
  <c r="BL2251" i="1" s="1"/>
  <c r="BK2252" i="1"/>
  <c r="BK2251" i="1" s="1"/>
  <c r="BJ2252" i="1"/>
  <c r="BJ2251" i="1" s="1"/>
  <c r="BI2252" i="1"/>
  <c r="BG2252" i="1"/>
  <c r="BG2251" i="1" s="1"/>
  <c r="BF2252" i="1"/>
  <c r="BF2251" i="1" s="1"/>
  <c r="BE2252" i="1"/>
  <c r="BE2251" i="1" s="1"/>
  <c r="BD2252" i="1"/>
  <c r="BD2251" i="1" s="1"/>
  <c r="BC2252" i="1"/>
  <c r="BQ2249" i="1"/>
  <c r="BQ2248" i="1" s="1"/>
  <c r="BP2249" i="1"/>
  <c r="BP2248" i="1" s="1"/>
  <c r="BO2249" i="1"/>
  <c r="BO2248" i="1" s="1"/>
  <c r="BN2249" i="1"/>
  <c r="BN2248" i="1" s="1"/>
  <c r="BM2249" i="1"/>
  <c r="BM2248" i="1" s="1"/>
  <c r="BL2249" i="1"/>
  <c r="BL2248" i="1" s="1"/>
  <c r="BK2249" i="1"/>
  <c r="BK2248" i="1" s="1"/>
  <c r="BJ2249" i="1"/>
  <c r="BJ2248" i="1" s="1"/>
  <c r="BI2249" i="1"/>
  <c r="BG2249" i="1"/>
  <c r="BG2248" i="1" s="1"/>
  <c r="BF2249" i="1"/>
  <c r="BF2248" i="1" s="1"/>
  <c r="BE2249" i="1"/>
  <c r="BE2248" i="1" s="1"/>
  <c r="BD2249" i="1"/>
  <c r="BD2248" i="1" s="1"/>
  <c r="BC2249" i="1"/>
  <c r="BQ2244" i="1"/>
  <c r="BQ2237" i="1" s="1"/>
  <c r="BP2244" i="1"/>
  <c r="BP2237" i="1" s="1"/>
  <c r="BO2244" i="1"/>
  <c r="BO2237" i="1" s="1"/>
  <c r="BN2244" i="1"/>
  <c r="BN2237" i="1" s="1"/>
  <c r="BM2244" i="1"/>
  <c r="BM2237" i="1" s="1"/>
  <c r="BL2244" i="1"/>
  <c r="BL2237" i="1" s="1"/>
  <c r="BK2244" i="1"/>
  <c r="BK2237" i="1" s="1"/>
  <c r="BJ2244" i="1"/>
  <c r="BJ2237" i="1" s="1"/>
  <c r="BI2244" i="1"/>
  <c r="BG2244" i="1"/>
  <c r="BG2237" i="1" s="1"/>
  <c r="BF2244" i="1"/>
  <c r="BF2237" i="1" s="1"/>
  <c r="BE2244" i="1"/>
  <c r="BE2237" i="1" s="1"/>
  <c r="BD2244" i="1"/>
  <c r="BD2237" i="1" s="1"/>
  <c r="BC2244" i="1"/>
  <c r="BQ2235" i="1"/>
  <c r="BP2235" i="1"/>
  <c r="BO2235" i="1"/>
  <c r="BN2235" i="1"/>
  <c r="BM2235" i="1"/>
  <c r="BL2235" i="1"/>
  <c r="BK2235" i="1"/>
  <c r="BJ2235" i="1"/>
  <c r="BI2235" i="1"/>
  <c r="BG2235" i="1"/>
  <c r="BF2235" i="1"/>
  <c r="BE2235" i="1"/>
  <c r="BD2235" i="1"/>
  <c r="BC2235" i="1"/>
  <c r="BQ2229" i="1"/>
  <c r="BQ2227" i="1" s="1"/>
  <c r="BP2229" i="1"/>
  <c r="BP2227" i="1" s="1"/>
  <c r="BO2229" i="1"/>
  <c r="BO2227" i="1" s="1"/>
  <c r="BN2229" i="1"/>
  <c r="BN2227" i="1" s="1"/>
  <c r="BM2229" i="1"/>
  <c r="BM2227" i="1" s="1"/>
  <c r="BL2229" i="1"/>
  <c r="BL2227" i="1" s="1"/>
  <c r="BK2229" i="1"/>
  <c r="BK2227" i="1" s="1"/>
  <c r="BJ2229" i="1"/>
  <c r="BJ2227" i="1" s="1"/>
  <c r="BI2229" i="1"/>
  <c r="BG2229" i="1"/>
  <c r="BG2227" i="1" s="1"/>
  <c r="BF2229" i="1"/>
  <c r="BF2227" i="1" s="1"/>
  <c r="BE2229" i="1"/>
  <c r="BE2227" i="1" s="1"/>
  <c r="BD2229" i="1"/>
  <c r="BD2227" i="1" s="1"/>
  <c r="BC2229" i="1"/>
  <c r="BQ2212" i="1"/>
  <c r="BQ2211" i="1" s="1"/>
  <c r="BP2212" i="1"/>
  <c r="BP2211" i="1" s="1"/>
  <c r="BO2212" i="1"/>
  <c r="BO2211" i="1" s="1"/>
  <c r="BN2212" i="1"/>
  <c r="BN2211" i="1" s="1"/>
  <c r="BM2212" i="1"/>
  <c r="BM2211" i="1" s="1"/>
  <c r="BL2212" i="1"/>
  <c r="BL2211" i="1" s="1"/>
  <c r="BK2212" i="1"/>
  <c r="BK2211" i="1" s="1"/>
  <c r="BJ2212" i="1"/>
  <c r="BJ2211" i="1" s="1"/>
  <c r="BI2212" i="1"/>
  <c r="BG2212" i="1"/>
  <c r="BG2211" i="1" s="1"/>
  <c r="BF2212" i="1"/>
  <c r="BF2211" i="1" s="1"/>
  <c r="BE2212" i="1"/>
  <c r="BE2211" i="1" s="1"/>
  <c r="BD2212" i="1"/>
  <c r="BD2211" i="1" s="1"/>
  <c r="BC2212" i="1"/>
  <c r="BQ2209" i="1"/>
  <c r="BQ2208" i="1" s="1"/>
  <c r="BP2209" i="1"/>
  <c r="BP2208" i="1" s="1"/>
  <c r="BO2209" i="1"/>
  <c r="BO2208" i="1" s="1"/>
  <c r="BN2209" i="1"/>
  <c r="BN2208" i="1" s="1"/>
  <c r="BM2209" i="1"/>
  <c r="BM2208" i="1" s="1"/>
  <c r="BL2209" i="1"/>
  <c r="BL2208" i="1" s="1"/>
  <c r="BK2209" i="1"/>
  <c r="BK2208" i="1" s="1"/>
  <c r="BJ2209" i="1"/>
  <c r="BJ2208" i="1" s="1"/>
  <c r="BI2209" i="1"/>
  <c r="BG2209" i="1"/>
  <c r="BG2208" i="1" s="1"/>
  <c r="BF2209" i="1"/>
  <c r="BF2208" i="1" s="1"/>
  <c r="BE2209" i="1"/>
  <c r="BE2208" i="1" s="1"/>
  <c r="BD2209" i="1"/>
  <c r="BD2208" i="1" s="1"/>
  <c r="BC2209" i="1"/>
  <c r="BQ2204" i="1"/>
  <c r="BQ2196" i="1" s="1"/>
  <c r="BP2204" i="1"/>
  <c r="BP2196" i="1" s="1"/>
  <c r="BO2204" i="1"/>
  <c r="BO2196" i="1" s="1"/>
  <c r="BN2204" i="1"/>
  <c r="BN2196" i="1" s="1"/>
  <c r="BM2204" i="1"/>
  <c r="BM2196" i="1" s="1"/>
  <c r="BL2204" i="1"/>
  <c r="BL2196" i="1" s="1"/>
  <c r="BK2204" i="1"/>
  <c r="BK2196" i="1" s="1"/>
  <c r="BJ2204" i="1"/>
  <c r="BJ2196" i="1" s="1"/>
  <c r="BI2204" i="1"/>
  <c r="BG2204" i="1"/>
  <c r="BG2196" i="1" s="1"/>
  <c r="BF2204" i="1"/>
  <c r="BF2196" i="1" s="1"/>
  <c r="BE2204" i="1"/>
  <c r="BE2196" i="1" s="1"/>
  <c r="BD2204" i="1"/>
  <c r="BD2196" i="1" s="1"/>
  <c r="BC2204" i="1"/>
  <c r="BQ2194" i="1"/>
  <c r="BP2194" i="1"/>
  <c r="BO2194" i="1"/>
  <c r="BN2194" i="1"/>
  <c r="BM2194" i="1"/>
  <c r="BL2194" i="1"/>
  <c r="BK2194" i="1"/>
  <c r="BJ2194" i="1"/>
  <c r="BI2194" i="1"/>
  <c r="BG2194" i="1"/>
  <c r="BF2194" i="1"/>
  <c r="BE2194" i="1"/>
  <c r="BD2194" i="1"/>
  <c r="BC2194" i="1"/>
  <c r="BQ2188" i="1"/>
  <c r="BQ2186" i="1" s="1"/>
  <c r="BP2188" i="1"/>
  <c r="BP2186" i="1" s="1"/>
  <c r="BO2188" i="1"/>
  <c r="BO2186" i="1" s="1"/>
  <c r="BN2188" i="1"/>
  <c r="BN2186" i="1" s="1"/>
  <c r="BM2188" i="1"/>
  <c r="BM2186" i="1" s="1"/>
  <c r="BL2188" i="1"/>
  <c r="BL2186" i="1" s="1"/>
  <c r="BK2188" i="1"/>
  <c r="BK2186" i="1" s="1"/>
  <c r="BJ2188" i="1"/>
  <c r="BJ2186" i="1" s="1"/>
  <c r="BI2188" i="1"/>
  <c r="BG2188" i="1"/>
  <c r="BG2186" i="1" s="1"/>
  <c r="BF2188" i="1"/>
  <c r="BF2186" i="1" s="1"/>
  <c r="BE2188" i="1"/>
  <c r="BE2186" i="1" s="1"/>
  <c r="BD2188" i="1"/>
  <c r="BD2186" i="1" s="1"/>
  <c r="BC2188" i="1"/>
  <c r="BQ2171" i="1"/>
  <c r="BQ2170" i="1" s="1"/>
  <c r="BP2171" i="1"/>
  <c r="BP2170" i="1" s="1"/>
  <c r="BO2171" i="1"/>
  <c r="BO2170" i="1" s="1"/>
  <c r="BN2171" i="1"/>
  <c r="BN2170" i="1" s="1"/>
  <c r="BM2171" i="1"/>
  <c r="BM2170" i="1" s="1"/>
  <c r="BL2171" i="1"/>
  <c r="BL2170" i="1" s="1"/>
  <c r="BK2171" i="1"/>
  <c r="BK2170" i="1" s="1"/>
  <c r="BJ2171" i="1"/>
  <c r="BJ2170" i="1" s="1"/>
  <c r="BI2171" i="1"/>
  <c r="BG2171" i="1"/>
  <c r="BG2170" i="1" s="1"/>
  <c r="BF2171" i="1"/>
  <c r="BF2170" i="1" s="1"/>
  <c r="BE2171" i="1"/>
  <c r="BE2170" i="1" s="1"/>
  <c r="BD2171" i="1"/>
  <c r="BD2170" i="1" s="1"/>
  <c r="BC2171" i="1"/>
  <c r="BQ2168" i="1"/>
  <c r="BQ2167" i="1" s="1"/>
  <c r="BP2168" i="1"/>
  <c r="BP2167" i="1" s="1"/>
  <c r="BO2168" i="1"/>
  <c r="BO2167" i="1" s="1"/>
  <c r="BN2168" i="1"/>
  <c r="BN2167" i="1" s="1"/>
  <c r="BM2168" i="1"/>
  <c r="BM2167" i="1" s="1"/>
  <c r="BL2168" i="1"/>
  <c r="BL2167" i="1" s="1"/>
  <c r="BK2168" i="1"/>
  <c r="BK2167" i="1" s="1"/>
  <c r="BJ2168" i="1"/>
  <c r="BJ2167" i="1" s="1"/>
  <c r="BI2168" i="1"/>
  <c r="BG2168" i="1"/>
  <c r="BG2167" i="1" s="1"/>
  <c r="BF2168" i="1"/>
  <c r="BF2167" i="1" s="1"/>
  <c r="BE2168" i="1"/>
  <c r="BE2167" i="1" s="1"/>
  <c r="BD2168" i="1"/>
  <c r="BD2167" i="1" s="1"/>
  <c r="BC2168" i="1"/>
  <c r="BQ2163" i="1"/>
  <c r="BQ2155" i="1" s="1"/>
  <c r="BP2163" i="1"/>
  <c r="BP2155" i="1" s="1"/>
  <c r="BO2163" i="1"/>
  <c r="BO2155" i="1" s="1"/>
  <c r="BN2163" i="1"/>
  <c r="BN2155" i="1" s="1"/>
  <c r="BM2163" i="1"/>
  <c r="BM2155" i="1" s="1"/>
  <c r="BL2163" i="1"/>
  <c r="BL2155" i="1" s="1"/>
  <c r="BK2163" i="1"/>
  <c r="BK2155" i="1" s="1"/>
  <c r="BJ2163" i="1"/>
  <c r="BJ2155" i="1" s="1"/>
  <c r="BI2163" i="1"/>
  <c r="BG2163" i="1"/>
  <c r="BG2155" i="1" s="1"/>
  <c r="BF2163" i="1"/>
  <c r="BF2155" i="1" s="1"/>
  <c r="BE2163" i="1"/>
  <c r="BE2155" i="1" s="1"/>
  <c r="BD2163" i="1"/>
  <c r="BD2155" i="1" s="1"/>
  <c r="BC2163" i="1"/>
  <c r="BQ2153" i="1"/>
  <c r="BP2153" i="1"/>
  <c r="BO2153" i="1"/>
  <c r="BN2153" i="1"/>
  <c r="BM2153" i="1"/>
  <c r="BL2153" i="1"/>
  <c r="BK2153" i="1"/>
  <c r="BJ2153" i="1"/>
  <c r="BI2153" i="1"/>
  <c r="BG2153" i="1"/>
  <c r="BF2153" i="1"/>
  <c r="BE2153" i="1"/>
  <c r="BD2153" i="1"/>
  <c r="BC2153" i="1"/>
  <c r="BQ2147" i="1"/>
  <c r="BQ2145" i="1" s="1"/>
  <c r="BP2147" i="1"/>
  <c r="BP2145" i="1" s="1"/>
  <c r="BO2147" i="1"/>
  <c r="BO2145" i="1" s="1"/>
  <c r="BN2147" i="1"/>
  <c r="BN2145" i="1" s="1"/>
  <c r="BM2147" i="1"/>
  <c r="BM2145" i="1" s="1"/>
  <c r="BL2147" i="1"/>
  <c r="BL2145" i="1" s="1"/>
  <c r="BK2147" i="1"/>
  <c r="BK2145" i="1" s="1"/>
  <c r="BJ2147" i="1"/>
  <c r="BJ2145" i="1" s="1"/>
  <c r="BI2147" i="1"/>
  <c r="BG2147" i="1"/>
  <c r="BG2145" i="1" s="1"/>
  <c r="BF2147" i="1"/>
  <c r="BF2145" i="1" s="1"/>
  <c r="BE2147" i="1"/>
  <c r="BE2145" i="1" s="1"/>
  <c r="BD2147" i="1"/>
  <c r="BD2145" i="1" s="1"/>
  <c r="BC2147" i="1"/>
  <c r="BQ2130" i="1"/>
  <c r="BQ2129" i="1" s="1"/>
  <c r="BP2130" i="1"/>
  <c r="BP2129" i="1" s="1"/>
  <c r="BO2130" i="1"/>
  <c r="BO2129" i="1" s="1"/>
  <c r="BN2130" i="1"/>
  <c r="BN2129" i="1" s="1"/>
  <c r="BM2130" i="1"/>
  <c r="BM2129" i="1" s="1"/>
  <c r="BL2130" i="1"/>
  <c r="BL2129" i="1" s="1"/>
  <c r="BK2130" i="1"/>
  <c r="BK2129" i="1" s="1"/>
  <c r="BJ2130" i="1"/>
  <c r="BJ2129" i="1" s="1"/>
  <c r="BI2130" i="1"/>
  <c r="BG2130" i="1"/>
  <c r="BG2129" i="1" s="1"/>
  <c r="BF2130" i="1"/>
  <c r="BF2129" i="1" s="1"/>
  <c r="BE2130" i="1"/>
  <c r="BE2129" i="1" s="1"/>
  <c r="BD2130" i="1"/>
  <c r="BD2129" i="1" s="1"/>
  <c r="BC2130" i="1"/>
  <c r="BQ2127" i="1"/>
  <c r="BQ2126" i="1" s="1"/>
  <c r="BP2127" i="1"/>
  <c r="BP2126" i="1" s="1"/>
  <c r="BO2127" i="1"/>
  <c r="BO2126" i="1" s="1"/>
  <c r="BN2127" i="1"/>
  <c r="BN2126" i="1" s="1"/>
  <c r="BM2127" i="1"/>
  <c r="BM2126" i="1" s="1"/>
  <c r="BL2127" i="1"/>
  <c r="BL2126" i="1" s="1"/>
  <c r="BK2127" i="1"/>
  <c r="BK2126" i="1" s="1"/>
  <c r="BJ2127" i="1"/>
  <c r="BJ2126" i="1" s="1"/>
  <c r="BI2127" i="1"/>
  <c r="BG2127" i="1"/>
  <c r="BG2126" i="1" s="1"/>
  <c r="BF2127" i="1"/>
  <c r="BF2126" i="1" s="1"/>
  <c r="BE2127" i="1"/>
  <c r="BE2126" i="1" s="1"/>
  <c r="BD2127" i="1"/>
  <c r="BD2126" i="1" s="1"/>
  <c r="BC2127" i="1"/>
  <c r="BQ2122" i="1"/>
  <c r="BQ2113" i="1" s="1"/>
  <c r="BP2122" i="1"/>
  <c r="BP2113" i="1" s="1"/>
  <c r="BO2122" i="1"/>
  <c r="BO2113" i="1" s="1"/>
  <c r="BN2122" i="1"/>
  <c r="BN2113" i="1" s="1"/>
  <c r="BM2122" i="1"/>
  <c r="BM2113" i="1" s="1"/>
  <c r="BL2122" i="1"/>
  <c r="BL2113" i="1" s="1"/>
  <c r="BK2122" i="1"/>
  <c r="BK2113" i="1" s="1"/>
  <c r="BJ2122" i="1"/>
  <c r="BJ2113" i="1" s="1"/>
  <c r="BI2122" i="1"/>
  <c r="BG2122" i="1"/>
  <c r="BG2113" i="1" s="1"/>
  <c r="BF2122" i="1"/>
  <c r="BF2113" i="1" s="1"/>
  <c r="BE2122" i="1"/>
  <c r="BE2113" i="1" s="1"/>
  <c r="BD2122" i="1"/>
  <c r="BD2113" i="1" s="1"/>
  <c r="BC2122" i="1"/>
  <c r="BQ2111" i="1"/>
  <c r="BP2111" i="1"/>
  <c r="BO2111" i="1"/>
  <c r="BN2111" i="1"/>
  <c r="BM2111" i="1"/>
  <c r="BL2111" i="1"/>
  <c r="BK2111" i="1"/>
  <c r="BJ2111" i="1"/>
  <c r="BI2111" i="1"/>
  <c r="BG2111" i="1"/>
  <c r="BF2111" i="1"/>
  <c r="BE2111" i="1"/>
  <c r="BD2111" i="1"/>
  <c r="BC2111" i="1"/>
  <c r="BQ2105" i="1"/>
  <c r="BQ2103" i="1" s="1"/>
  <c r="BP2105" i="1"/>
  <c r="BP2103" i="1" s="1"/>
  <c r="BO2105" i="1"/>
  <c r="BO2103" i="1" s="1"/>
  <c r="BN2105" i="1"/>
  <c r="BN2103" i="1" s="1"/>
  <c r="BM2105" i="1"/>
  <c r="BM2103" i="1" s="1"/>
  <c r="BL2105" i="1"/>
  <c r="BL2103" i="1" s="1"/>
  <c r="BK2105" i="1"/>
  <c r="BK2103" i="1" s="1"/>
  <c r="BJ2105" i="1"/>
  <c r="BJ2103" i="1" s="1"/>
  <c r="BI2105" i="1"/>
  <c r="BG2105" i="1"/>
  <c r="BG2103" i="1" s="1"/>
  <c r="BF2105" i="1"/>
  <c r="BF2103" i="1" s="1"/>
  <c r="BE2105" i="1"/>
  <c r="BE2103" i="1" s="1"/>
  <c r="BD2105" i="1"/>
  <c r="BD2103" i="1" s="1"/>
  <c r="BC2105" i="1"/>
  <c r="BQ2088" i="1"/>
  <c r="BQ2087" i="1" s="1"/>
  <c r="BP2088" i="1"/>
  <c r="BP2087" i="1" s="1"/>
  <c r="BO2088" i="1"/>
  <c r="BO2087" i="1" s="1"/>
  <c r="BN2088" i="1"/>
  <c r="BN2087" i="1" s="1"/>
  <c r="BM2088" i="1"/>
  <c r="BM2087" i="1" s="1"/>
  <c r="BL2088" i="1"/>
  <c r="BL2087" i="1" s="1"/>
  <c r="BK2088" i="1"/>
  <c r="BK2087" i="1" s="1"/>
  <c r="BJ2088" i="1"/>
  <c r="BJ2087" i="1" s="1"/>
  <c r="BI2088" i="1"/>
  <c r="BG2088" i="1"/>
  <c r="BG2087" i="1" s="1"/>
  <c r="BF2088" i="1"/>
  <c r="BF2087" i="1" s="1"/>
  <c r="BE2088" i="1"/>
  <c r="BE2087" i="1" s="1"/>
  <c r="BD2088" i="1"/>
  <c r="BD2087" i="1" s="1"/>
  <c r="BC2088" i="1"/>
  <c r="BQ2085" i="1"/>
  <c r="BQ2084" i="1" s="1"/>
  <c r="BP2085" i="1"/>
  <c r="BP2084" i="1" s="1"/>
  <c r="BO2085" i="1"/>
  <c r="BO2084" i="1" s="1"/>
  <c r="BN2085" i="1"/>
  <c r="BN2084" i="1" s="1"/>
  <c r="BM2085" i="1"/>
  <c r="BM2084" i="1" s="1"/>
  <c r="BL2085" i="1"/>
  <c r="BL2084" i="1" s="1"/>
  <c r="BK2085" i="1"/>
  <c r="BK2084" i="1" s="1"/>
  <c r="BJ2085" i="1"/>
  <c r="BJ2084" i="1" s="1"/>
  <c r="BI2085" i="1"/>
  <c r="BG2085" i="1"/>
  <c r="BG2084" i="1" s="1"/>
  <c r="BF2085" i="1"/>
  <c r="BF2084" i="1" s="1"/>
  <c r="BE2085" i="1"/>
  <c r="BE2084" i="1" s="1"/>
  <c r="BD2085" i="1"/>
  <c r="BD2084" i="1" s="1"/>
  <c r="BC2085" i="1"/>
  <c r="BQ2080" i="1"/>
  <c r="BQ2073" i="1" s="1"/>
  <c r="BP2080" i="1"/>
  <c r="BP2073" i="1" s="1"/>
  <c r="BO2080" i="1"/>
  <c r="BO2073" i="1" s="1"/>
  <c r="BN2080" i="1"/>
  <c r="BN2073" i="1" s="1"/>
  <c r="BM2080" i="1"/>
  <c r="BM2073" i="1" s="1"/>
  <c r="BL2080" i="1"/>
  <c r="BL2073" i="1" s="1"/>
  <c r="BK2080" i="1"/>
  <c r="BK2073" i="1" s="1"/>
  <c r="BJ2080" i="1"/>
  <c r="BJ2073" i="1" s="1"/>
  <c r="BI2080" i="1"/>
  <c r="BG2080" i="1"/>
  <c r="BG2073" i="1" s="1"/>
  <c r="BF2080" i="1"/>
  <c r="BF2073" i="1" s="1"/>
  <c r="BE2080" i="1"/>
  <c r="BE2073" i="1" s="1"/>
  <c r="BD2080" i="1"/>
  <c r="BD2073" i="1" s="1"/>
  <c r="BC2080" i="1"/>
  <c r="BQ2071" i="1"/>
  <c r="BP2071" i="1"/>
  <c r="BO2071" i="1"/>
  <c r="BN2071" i="1"/>
  <c r="BM2071" i="1"/>
  <c r="BL2071" i="1"/>
  <c r="BK2071" i="1"/>
  <c r="BJ2071" i="1"/>
  <c r="BI2071" i="1"/>
  <c r="BG2071" i="1"/>
  <c r="BF2071" i="1"/>
  <c r="BE2071" i="1"/>
  <c r="BD2071" i="1"/>
  <c r="BC2071" i="1"/>
  <c r="BQ2065" i="1"/>
  <c r="BQ2063" i="1" s="1"/>
  <c r="BP2065" i="1"/>
  <c r="BP2063" i="1" s="1"/>
  <c r="BO2065" i="1"/>
  <c r="BO2063" i="1" s="1"/>
  <c r="BN2065" i="1"/>
  <c r="BN2063" i="1" s="1"/>
  <c r="BM2065" i="1"/>
  <c r="BM2063" i="1" s="1"/>
  <c r="BL2065" i="1"/>
  <c r="BL2063" i="1" s="1"/>
  <c r="BK2065" i="1"/>
  <c r="BK2063" i="1" s="1"/>
  <c r="BJ2065" i="1"/>
  <c r="BJ2063" i="1" s="1"/>
  <c r="BI2065" i="1"/>
  <c r="BG2065" i="1"/>
  <c r="BG2063" i="1" s="1"/>
  <c r="BF2065" i="1"/>
  <c r="BF2063" i="1" s="1"/>
  <c r="BE2065" i="1"/>
  <c r="BE2063" i="1" s="1"/>
  <c r="BD2065" i="1"/>
  <c r="BD2063" i="1" s="1"/>
  <c r="BC2065" i="1"/>
  <c r="BQ2048" i="1"/>
  <c r="BQ2047" i="1" s="1"/>
  <c r="BP2048" i="1"/>
  <c r="BP2047" i="1" s="1"/>
  <c r="BO2048" i="1"/>
  <c r="BO2047" i="1" s="1"/>
  <c r="BN2048" i="1"/>
  <c r="BN2047" i="1" s="1"/>
  <c r="BM2048" i="1"/>
  <c r="BM2047" i="1" s="1"/>
  <c r="BL2048" i="1"/>
  <c r="BL2047" i="1" s="1"/>
  <c r="BK2048" i="1"/>
  <c r="BK2047" i="1" s="1"/>
  <c r="BJ2048" i="1"/>
  <c r="BJ2047" i="1" s="1"/>
  <c r="BI2048" i="1"/>
  <c r="BG2048" i="1"/>
  <c r="BG2047" i="1" s="1"/>
  <c r="BF2048" i="1"/>
  <c r="BF2047" i="1" s="1"/>
  <c r="BE2048" i="1"/>
  <c r="BE2047" i="1" s="1"/>
  <c r="BD2048" i="1"/>
  <c r="BD2047" i="1" s="1"/>
  <c r="BC2048" i="1"/>
  <c r="BQ2045" i="1"/>
  <c r="BQ2044" i="1" s="1"/>
  <c r="BP2045" i="1"/>
  <c r="BP2044" i="1" s="1"/>
  <c r="BO2045" i="1"/>
  <c r="BO2044" i="1" s="1"/>
  <c r="BN2045" i="1"/>
  <c r="BN2044" i="1" s="1"/>
  <c r="BM2045" i="1"/>
  <c r="BM2044" i="1" s="1"/>
  <c r="BL2045" i="1"/>
  <c r="BL2044" i="1" s="1"/>
  <c r="BK2045" i="1"/>
  <c r="BK2044" i="1" s="1"/>
  <c r="BJ2045" i="1"/>
  <c r="BJ2044" i="1" s="1"/>
  <c r="BI2045" i="1"/>
  <c r="BG2045" i="1"/>
  <c r="BG2044" i="1" s="1"/>
  <c r="BF2045" i="1"/>
  <c r="BF2044" i="1" s="1"/>
  <c r="BE2045" i="1"/>
  <c r="BE2044" i="1" s="1"/>
  <c r="BD2045" i="1"/>
  <c r="BD2044" i="1" s="1"/>
  <c r="BC2045" i="1"/>
  <c r="BQ2041" i="1"/>
  <c r="BQ2033" i="1" s="1"/>
  <c r="BP2041" i="1"/>
  <c r="BP2033" i="1" s="1"/>
  <c r="BO2041" i="1"/>
  <c r="BO2033" i="1" s="1"/>
  <c r="BN2041" i="1"/>
  <c r="BN2033" i="1" s="1"/>
  <c r="BM2041" i="1"/>
  <c r="BM2033" i="1" s="1"/>
  <c r="BL2041" i="1"/>
  <c r="BL2033" i="1" s="1"/>
  <c r="BK2041" i="1"/>
  <c r="BK2033" i="1" s="1"/>
  <c r="BJ2041" i="1"/>
  <c r="BJ2033" i="1" s="1"/>
  <c r="BI2041" i="1"/>
  <c r="BG2041" i="1"/>
  <c r="BG2033" i="1" s="1"/>
  <c r="BF2041" i="1"/>
  <c r="BF2033" i="1" s="1"/>
  <c r="BE2041" i="1"/>
  <c r="BE2033" i="1" s="1"/>
  <c r="BD2041" i="1"/>
  <c r="BD2033" i="1" s="1"/>
  <c r="BC2041" i="1"/>
  <c r="BQ2031" i="1"/>
  <c r="BP2031" i="1"/>
  <c r="BO2031" i="1"/>
  <c r="BN2031" i="1"/>
  <c r="BM2031" i="1"/>
  <c r="BL2031" i="1"/>
  <c r="BK2031" i="1"/>
  <c r="BJ2031" i="1"/>
  <c r="BI2031" i="1"/>
  <c r="BG2031" i="1"/>
  <c r="BF2031" i="1"/>
  <c r="BE2031" i="1"/>
  <c r="BD2031" i="1"/>
  <c r="BC2031" i="1"/>
  <c r="BQ2025" i="1"/>
  <c r="BQ2023" i="1" s="1"/>
  <c r="BP2025" i="1"/>
  <c r="BP2023" i="1" s="1"/>
  <c r="BO2025" i="1"/>
  <c r="BO2023" i="1" s="1"/>
  <c r="BN2025" i="1"/>
  <c r="BN2023" i="1" s="1"/>
  <c r="BM2025" i="1"/>
  <c r="BM2023" i="1" s="1"/>
  <c r="BL2025" i="1"/>
  <c r="BL2023" i="1" s="1"/>
  <c r="BK2025" i="1"/>
  <c r="BK2023" i="1" s="1"/>
  <c r="BJ2025" i="1"/>
  <c r="BJ2023" i="1" s="1"/>
  <c r="BI2025" i="1"/>
  <c r="BG2025" i="1"/>
  <c r="BG2023" i="1" s="1"/>
  <c r="BF2025" i="1"/>
  <c r="BF2023" i="1" s="1"/>
  <c r="BE2025" i="1"/>
  <c r="BE2023" i="1" s="1"/>
  <c r="BD2025" i="1"/>
  <c r="BD2023" i="1" s="1"/>
  <c r="BC2025" i="1"/>
  <c r="BQ2008" i="1"/>
  <c r="BQ2007" i="1" s="1"/>
  <c r="BP2008" i="1"/>
  <c r="BP2007" i="1" s="1"/>
  <c r="BO2008" i="1"/>
  <c r="BO2007" i="1" s="1"/>
  <c r="BN2008" i="1"/>
  <c r="BN2007" i="1" s="1"/>
  <c r="BM2008" i="1"/>
  <c r="BM2007" i="1" s="1"/>
  <c r="BL2008" i="1"/>
  <c r="BL2007" i="1" s="1"/>
  <c r="BK2008" i="1"/>
  <c r="BK2007" i="1" s="1"/>
  <c r="BJ2008" i="1"/>
  <c r="BJ2007" i="1" s="1"/>
  <c r="BI2008" i="1"/>
  <c r="BG2008" i="1"/>
  <c r="BG2007" i="1" s="1"/>
  <c r="BF2008" i="1"/>
  <c r="BF2007" i="1" s="1"/>
  <c r="BE2008" i="1"/>
  <c r="BE2007" i="1" s="1"/>
  <c r="BD2008" i="1"/>
  <c r="BD2007" i="1" s="1"/>
  <c r="BC2008" i="1"/>
  <c r="BQ2005" i="1"/>
  <c r="BQ2004" i="1" s="1"/>
  <c r="BP2005" i="1"/>
  <c r="BP2004" i="1" s="1"/>
  <c r="BO2005" i="1"/>
  <c r="BO2004" i="1" s="1"/>
  <c r="BN2005" i="1"/>
  <c r="BN2004" i="1" s="1"/>
  <c r="BM2005" i="1"/>
  <c r="BM2004" i="1" s="1"/>
  <c r="BL2005" i="1"/>
  <c r="BL2004" i="1" s="1"/>
  <c r="BK2005" i="1"/>
  <c r="BK2004" i="1" s="1"/>
  <c r="BJ2005" i="1"/>
  <c r="BJ2004" i="1" s="1"/>
  <c r="BI2005" i="1"/>
  <c r="BG2005" i="1"/>
  <c r="BG2004" i="1" s="1"/>
  <c r="BF2005" i="1"/>
  <c r="BF2004" i="1" s="1"/>
  <c r="BE2005" i="1"/>
  <c r="BE2004" i="1" s="1"/>
  <c r="BD2005" i="1"/>
  <c r="BD2004" i="1" s="1"/>
  <c r="BC2005" i="1"/>
  <c r="BQ2000" i="1"/>
  <c r="BQ1992" i="1" s="1"/>
  <c r="BP2000" i="1"/>
  <c r="BP1992" i="1" s="1"/>
  <c r="BO2000" i="1"/>
  <c r="BO1992" i="1" s="1"/>
  <c r="BN2000" i="1"/>
  <c r="BN1992" i="1" s="1"/>
  <c r="BM2000" i="1"/>
  <c r="BM1992" i="1" s="1"/>
  <c r="BL2000" i="1"/>
  <c r="BL1992" i="1" s="1"/>
  <c r="BK2000" i="1"/>
  <c r="BK1992" i="1" s="1"/>
  <c r="BJ2000" i="1"/>
  <c r="BJ1992" i="1" s="1"/>
  <c r="BI2000" i="1"/>
  <c r="BG2000" i="1"/>
  <c r="BG1992" i="1" s="1"/>
  <c r="BF2000" i="1"/>
  <c r="BF1992" i="1" s="1"/>
  <c r="BE2000" i="1"/>
  <c r="BE1992" i="1" s="1"/>
  <c r="BD2000" i="1"/>
  <c r="BD1992" i="1" s="1"/>
  <c r="BC2000" i="1"/>
  <c r="BQ1990" i="1"/>
  <c r="BP1990" i="1"/>
  <c r="BO1990" i="1"/>
  <c r="BN1990" i="1"/>
  <c r="BM1990" i="1"/>
  <c r="BL1990" i="1"/>
  <c r="BK1990" i="1"/>
  <c r="BJ1990" i="1"/>
  <c r="BI1990" i="1"/>
  <c r="BG1990" i="1"/>
  <c r="BF1990" i="1"/>
  <c r="BE1990" i="1"/>
  <c r="BD1990" i="1"/>
  <c r="BC1990" i="1"/>
  <c r="BQ1984" i="1"/>
  <c r="BQ1982" i="1" s="1"/>
  <c r="BP1984" i="1"/>
  <c r="BP1982" i="1" s="1"/>
  <c r="BO1984" i="1"/>
  <c r="BO1982" i="1" s="1"/>
  <c r="BN1984" i="1"/>
  <c r="BN1982" i="1" s="1"/>
  <c r="BM1984" i="1"/>
  <c r="BM1982" i="1" s="1"/>
  <c r="BL1984" i="1"/>
  <c r="BL1982" i="1" s="1"/>
  <c r="BK1984" i="1"/>
  <c r="BK1982" i="1" s="1"/>
  <c r="BJ1984" i="1"/>
  <c r="BJ1982" i="1" s="1"/>
  <c r="BI1984" i="1"/>
  <c r="BG1984" i="1"/>
  <c r="BG1982" i="1" s="1"/>
  <c r="BF1984" i="1"/>
  <c r="BF1982" i="1" s="1"/>
  <c r="BE1984" i="1"/>
  <c r="BE1982" i="1" s="1"/>
  <c r="BD1984" i="1"/>
  <c r="BD1982" i="1" s="1"/>
  <c r="BC1984" i="1"/>
  <c r="BQ1967" i="1"/>
  <c r="BQ1966" i="1" s="1"/>
  <c r="BP1967" i="1"/>
  <c r="BP1966" i="1" s="1"/>
  <c r="BO1967" i="1"/>
  <c r="BO1966" i="1" s="1"/>
  <c r="BN1967" i="1"/>
  <c r="BN1966" i="1" s="1"/>
  <c r="BM1967" i="1"/>
  <c r="BM1966" i="1" s="1"/>
  <c r="BL1967" i="1"/>
  <c r="BL1966" i="1" s="1"/>
  <c r="BK1967" i="1"/>
  <c r="BK1966" i="1" s="1"/>
  <c r="BJ1967" i="1"/>
  <c r="BJ1966" i="1" s="1"/>
  <c r="BI1967" i="1"/>
  <c r="BG1967" i="1"/>
  <c r="BG1966" i="1" s="1"/>
  <c r="BF1967" i="1"/>
  <c r="BF1966" i="1" s="1"/>
  <c r="BE1967" i="1"/>
  <c r="BE1966" i="1" s="1"/>
  <c r="BD1967" i="1"/>
  <c r="BD1966" i="1" s="1"/>
  <c r="BC1967" i="1"/>
  <c r="BQ1964" i="1"/>
  <c r="BQ1963" i="1" s="1"/>
  <c r="BP1964" i="1"/>
  <c r="BP1963" i="1" s="1"/>
  <c r="BO1964" i="1"/>
  <c r="BO1963" i="1" s="1"/>
  <c r="BN1964" i="1"/>
  <c r="BN1963" i="1" s="1"/>
  <c r="BM1964" i="1"/>
  <c r="BM1963" i="1" s="1"/>
  <c r="BL1964" i="1"/>
  <c r="BL1963" i="1" s="1"/>
  <c r="BK1964" i="1"/>
  <c r="BK1963" i="1" s="1"/>
  <c r="BJ1964" i="1"/>
  <c r="BJ1963" i="1" s="1"/>
  <c r="BI1964" i="1"/>
  <c r="BG1964" i="1"/>
  <c r="BG1963" i="1" s="1"/>
  <c r="BF1964" i="1"/>
  <c r="BF1963" i="1" s="1"/>
  <c r="BE1964" i="1"/>
  <c r="BE1963" i="1" s="1"/>
  <c r="BD1964" i="1"/>
  <c r="BD1963" i="1" s="1"/>
  <c r="BC1964" i="1"/>
  <c r="BQ1959" i="1"/>
  <c r="BQ1950" i="1" s="1"/>
  <c r="BP1959" i="1"/>
  <c r="BP1950" i="1" s="1"/>
  <c r="BO1959" i="1"/>
  <c r="BO1950" i="1" s="1"/>
  <c r="BN1959" i="1"/>
  <c r="BN1950" i="1" s="1"/>
  <c r="BM1959" i="1"/>
  <c r="BM1950" i="1" s="1"/>
  <c r="BL1959" i="1"/>
  <c r="BL1950" i="1" s="1"/>
  <c r="BK1959" i="1"/>
  <c r="BK1950" i="1" s="1"/>
  <c r="BJ1959" i="1"/>
  <c r="BJ1950" i="1" s="1"/>
  <c r="BI1959" i="1"/>
  <c r="BG1959" i="1"/>
  <c r="BG1950" i="1" s="1"/>
  <c r="BF1959" i="1"/>
  <c r="BF1950" i="1" s="1"/>
  <c r="BE1959" i="1"/>
  <c r="BE1950" i="1" s="1"/>
  <c r="BD1959" i="1"/>
  <c r="BD1950" i="1" s="1"/>
  <c r="BC1959" i="1"/>
  <c r="BQ1948" i="1"/>
  <c r="BP1948" i="1"/>
  <c r="BO1948" i="1"/>
  <c r="BN1948" i="1"/>
  <c r="BM1948" i="1"/>
  <c r="BL1948" i="1"/>
  <c r="BK1948" i="1"/>
  <c r="BJ1948" i="1"/>
  <c r="BI1948" i="1"/>
  <c r="BG1948" i="1"/>
  <c r="BF1948" i="1"/>
  <c r="BE1948" i="1"/>
  <c r="BD1948" i="1"/>
  <c r="BC1948" i="1"/>
  <c r="BQ1942" i="1"/>
  <c r="BQ1940" i="1" s="1"/>
  <c r="BP1942" i="1"/>
  <c r="BP1940" i="1" s="1"/>
  <c r="BO1942" i="1"/>
  <c r="BO1940" i="1" s="1"/>
  <c r="BN1942" i="1"/>
  <c r="BN1940" i="1" s="1"/>
  <c r="BM1942" i="1"/>
  <c r="BM1940" i="1" s="1"/>
  <c r="BL1942" i="1"/>
  <c r="BL1940" i="1" s="1"/>
  <c r="BK1942" i="1"/>
  <c r="BK1940" i="1" s="1"/>
  <c r="BJ1942" i="1"/>
  <c r="BJ1940" i="1" s="1"/>
  <c r="BI1942" i="1"/>
  <c r="BG1942" i="1"/>
  <c r="BG1940" i="1" s="1"/>
  <c r="BF1942" i="1"/>
  <c r="BF1940" i="1" s="1"/>
  <c r="BE1942" i="1"/>
  <c r="BE1940" i="1" s="1"/>
  <c r="BD1942" i="1"/>
  <c r="BD1940" i="1" s="1"/>
  <c r="BC1942" i="1"/>
  <c r="BQ1925" i="1"/>
  <c r="BQ1924" i="1" s="1"/>
  <c r="BP1925" i="1"/>
  <c r="BP1924" i="1" s="1"/>
  <c r="BO1925" i="1"/>
  <c r="BO1924" i="1" s="1"/>
  <c r="BN1925" i="1"/>
  <c r="BN1924" i="1" s="1"/>
  <c r="BM1925" i="1"/>
  <c r="BM1924" i="1" s="1"/>
  <c r="BL1925" i="1"/>
  <c r="BL1924" i="1" s="1"/>
  <c r="BK1925" i="1"/>
  <c r="BK1924" i="1" s="1"/>
  <c r="BJ1925" i="1"/>
  <c r="BJ1924" i="1" s="1"/>
  <c r="BI1925" i="1"/>
  <c r="BG1925" i="1"/>
  <c r="BG1924" i="1" s="1"/>
  <c r="BF1925" i="1"/>
  <c r="BF1924" i="1" s="1"/>
  <c r="BE1925" i="1"/>
  <c r="BE1924" i="1" s="1"/>
  <c r="BD1925" i="1"/>
  <c r="BD1924" i="1" s="1"/>
  <c r="BC1925" i="1"/>
  <c r="BQ1922" i="1"/>
  <c r="BQ1921" i="1" s="1"/>
  <c r="BP1922" i="1"/>
  <c r="BP1921" i="1" s="1"/>
  <c r="BO1922" i="1"/>
  <c r="BO1921" i="1" s="1"/>
  <c r="BN1922" i="1"/>
  <c r="BN1921" i="1" s="1"/>
  <c r="BM1922" i="1"/>
  <c r="BM1921" i="1" s="1"/>
  <c r="BL1922" i="1"/>
  <c r="BL1921" i="1" s="1"/>
  <c r="BK1922" i="1"/>
  <c r="BK1921" i="1" s="1"/>
  <c r="BJ1922" i="1"/>
  <c r="BJ1921" i="1" s="1"/>
  <c r="BI1922" i="1"/>
  <c r="BG1922" i="1"/>
  <c r="BG1921" i="1" s="1"/>
  <c r="BF1922" i="1"/>
  <c r="BF1921" i="1" s="1"/>
  <c r="BE1922" i="1"/>
  <c r="BE1921" i="1" s="1"/>
  <c r="BD1922" i="1"/>
  <c r="BD1921" i="1" s="1"/>
  <c r="BC1922" i="1"/>
  <c r="BQ1917" i="1"/>
  <c r="BQ1910" i="1" s="1"/>
  <c r="BP1917" i="1"/>
  <c r="BP1910" i="1" s="1"/>
  <c r="BO1917" i="1"/>
  <c r="BO1910" i="1" s="1"/>
  <c r="BN1917" i="1"/>
  <c r="BN1910" i="1" s="1"/>
  <c r="BM1917" i="1"/>
  <c r="BM1910" i="1" s="1"/>
  <c r="BL1917" i="1"/>
  <c r="BL1910" i="1" s="1"/>
  <c r="BK1917" i="1"/>
  <c r="BK1910" i="1" s="1"/>
  <c r="BJ1917" i="1"/>
  <c r="BJ1910" i="1" s="1"/>
  <c r="BI1917" i="1"/>
  <c r="BG1917" i="1"/>
  <c r="BG1910" i="1" s="1"/>
  <c r="BF1917" i="1"/>
  <c r="BF1910" i="1" s="1"/>
  <c r="BE1917" i="1"/>
  <c r="BE1910" i="1" s="1"/>
  <c r="BD1917" i="1"/>
  <c r="BD1910" i="1" s="1"/>
  <c r="BC1917" i="1"/>
  <c r="BQ1908" i="1"/>
  <c r="BP1908" i="1"/>
  <c r="BO1908" i="1"/>
  <c r="BN1908" i="1"/>
  <c r="BM1908" i="1"/>
  <c r="BL1908" i="1"/>
  <c r="BK1908" i="1"/>
  <c r="BJ1908" i="1"/>
  <c r="BI1908" i="1"/>
  <c r="BG1908" i="1"/>
  <c r="BF1908" i="1"/>
  <c r="BE1908" i="1"/>
  <c r="BD1908" i="1"/>
  <c r="BC1908" i="1"/>
  <c r="BQ1902" i="1"/>
  <c r="BQ1900" i="1" s="1"/>
  <c r="BP1902" i="1"/>
  <c r="BP1900" i="1" s="1"/>
  <c r="BO1902" i="1"/>
  <c r="BO1900" i="1" s="1"/>
  <c r="BN1902" i="1"/>
  <c r="BN1900" i="1" s="1"/>
  <c r="BM1902" i="1"/>
  <c r="BM1900" i="1" s="1"/>
  <c r="BL1902" i="1"/>
  <c r="BL1900" i="1" s="1"/>
  <c r="BK1902" i="1"/>
  <c r="BK1900" i="1" s="1"/>
  <c r="BJ1902" i="1"/>
  <c r="BJ1900" i="1" s="1"/>
  <c r="BI1902" i="1"/>
  <c r="BG1902" i="1"/>
  <c r="BG1900" i="1" s="1"/>
  <c r="BF1902" i="1"/>
  <c r="BF1900" i="1" s="1"/>
  <c r="BE1902" i="1"/>
  <c r="BE1900" i="1" s="1"/>
  <c r="BD1902" i="1"/>
  <c r="BD1900" i="1" s="1"/>
  <c r="BC1902" i="1"/>
  <c r="BQ1885" i="1"/>
  <c r="BQ1884" i="1" s="1"/>
  <c r="BP1885" i="1"/>
  <c r="BP1884" i="1" s="1"/>
  <c r="BO1885" i="1"/>
  <c r="BO1884" i="1" s="1"/>
  <c r="BN1885" i="1"/>
  <c r="BN1884" i="1" s="1"/>
  <c r="BM1885" i="1"/>
  <c r="BM1884" i="1" s="1"/>
  <c r="BL1885" i="1"/>
  <c r="BL1884" i="1" s="1"/>
  <c r="BK1885" i="1"/>
  <c r="BK1884" i="1" s="1"/>
  <c r="BJ1885" i="1"/>
  <c r="BJ1884" i="1" s="1"/>
  <c r="BI1885" i="1"/>
  <c r="BG1885" i="1"/>
  <c r="BG1884" i="1" s="1"/>
  <c r="BF1885" i="1"/>
  <c r="BF1884" i="1" s="1"/>
  <c r="BE1885" i="1"/>
  <c r="BE1884" i="1" s="1"/>
  <c r="BD1885" i="1"/>
  <c r="BD1884" i="1" s="1"/>
  <c r="BC1885" i="1"/>
  <c r="BQ1882" i="1"/>
  <c r="BQ1881" i="1" s="1"/>
  <c r="BP1882" i="1"/>
  <c r="BP1881" i="1" s="1"/>
  <c r="BO1882" i="1"/>
  <c r="BO1881" i="1" s="1"/>
  <c r="BN1882" i="1"/>
  <c r="BN1881" i="1" s="1"/>
  <c r="BM1882" i="1"/>
  <c r="BM1881" i="1" s="1"/>
  <c r="BL1882" i="1"/>
  <c r="BL1881" i="1" s="1"/>
  <c r="BK1882" i="1"/>
  <c r="BK1881" i="1" s="1"/>
  <c r="BJ1882" i="1"/>
  <c r="BJ1881" i="1" s="1"/>
  <c r="BI1882" i="1"/>
  <c r="BG1882" i="1"/>
  <c r="BG1881" i="1" s="1"/>
  <c r="BF1882" i="1"/>
  <c r="BF1881" i="1" s="1"/>
  <c r="BE1882" i="1"/>
  <c r="BE1881" i="1" s="1"/>
  <c r="BD1882" i="1"/>
  <c r="BD1881" i="1" s="1"/>
  <c r="BC1882" i="1"/>
  <c r="BQ1877" i="1"/>
  <c r="BQ1869" i="1" s="1"/>
  <c r="BP1877" i="1"/>
  <c r="BP1869" i="1" s="1"/>
  <c r="BO1877" i="1"/>
  <c r="BO1869" i="1" s="1"/>
  <c r="BN1877" i="1"/>
  <c r="BN1869" i="1" s="1"/>
  <c r="BM1877" i="1"/>
  <c r="BM1869" i="1" s="1"/>
  <c r="BL1877" i="1"/>
  <c r="BL1869" i="1" s="1"/>
  <c r="BK1877" i="1"/>
  <c r="BK1869" i="1" s="1"/>
  <c r="BJ1877" i="1"/>
  <c r="BJ1869" i="1" s="1"/>
  <c r="BI1877" i="1"/>
  <c r="BG1877" i="1"/>
  <c r="BG1869" i="1" s="1"/>
  <c r="BF1877" i="1"/>
  <c r="BF1869" i="1" s="1"/>
  <c r="BE1877" i="1"/>
  <c r="BE1869" i="1" s="1"/>
  <c r="BD1877" i="1"/>
  <c r="BD1869" i="1" s="1"/>
  <c r="BC1877" i="1"/>
  <c r="BQ1867" i="1"/>
  <c r="BP1867" i="1"/>
  <c r="BO1867" i="1"/>
  <c r="BN1867" i="1"/>
  <c r="BM1867" i="1"/>
  <c r="BL1867" i="1"/>
  <c r="BK1867" i="1"/>
  <c r="BJ1867" i="1"/>
  <c r="BI1867" i="1"/>
  <c r="BG1867" i="1"/>
  <c r="BF1867" i="1"/>
  <c r="BE1867" i="1"/>
  <c r="BD1867" i="1"/>
  <c r="BC1867" i="1"/>
  <c r="BQ1862" i="1"/>
  <c r="BQ1860" i="1" s="1"/>
  <c r="BP1862" i="1"/>
  <c r="BP1860" i="1" s="1"/>
  <c r="BO1862" i="1"/>
  <c r="BO1860" i="1" s="1"/>
  <c r="BN1862" i="1"/>
  <c r="BN1860" i="1" s="1"/>
  <c r="BM1862" i="1"/>
  <c r="BM1860" i="1" s="1"/>
  <c r="BL1862" i="1"/>
  <c r="BL1860" i="1" s="1"/>
  <c r="BK1862" i="1"/>
  <c r="BK1860" i="1" s="1"/>
  <c r="BJ1862" i="1"/>
  <c r="BJ1860" i="1" s="1"/>
  <c r="BI1862" i="1"/>
  <c r="BG1862" i="1"/>
  <c r="BG1860" i="1" s="1"/>
  <c r="BF1862" i="1"/>
  <c r="BF1860" i="1" s="1"/>
  <c r="BE1862" i="1"/>
  <c r="BE1860" i="1" s="1"/>
  <c r="BD1862" i="1"/>
  <c r="BD1860" i="1" s="1"/>
  <c r="BC1862" i="1"/>
  <c r="BQ1845" i="1"/>
  <c r="BQ1844" i="1" s="1"/>
  <c r="BP1845" i="1"/>
  <c r="BP1844" i="1" s="1"/>
  <c r="BO1845" i="1"/>
  <c r="BO1844" i="1" s="1"/>
  <c r="BN1845" i="1"/>
  <c r="BN1844" i="1" s="1"/>
  <c r="BM1845" i="1"/>
  <c r="BM1844" i="1" s="1"/>
  <c r="BL1845" i="1"/>
  <c r="BL1844" i="1" s="1"/>
  <c r="BK1845" i="1"/>
  <c r="BK1844" i="1" s="1"/>
  <c r="BJ1845" i="1"/>
  <c r="BJ1844" i="1" s="1"/>
  <c r="BI1845" i="1"/>
  <c r="BG1845" i="1"/>
  <c r="BG1844" i="1" s="1"/>
  <c r="BF1845" i="1"/>
  <c r="BF1844" i="1" s="1"/>
  <c r="BE1845" i="1"/>
  <c r="BE1844" i="1" s="1"/>
  <c r="BD1845" i="1"/>
  <c r="BD1844" i="1" s="1"/>
  <c r="BC1845" i="1"/>
  <c r="BQ1842" i="1"/>
  <c r="BQ1841" i="1" s="1"/>
  <c r="BP1842" i="1"/>
  <c r="BP1841" i="1" s="1"/>
  <c r="BO1842" i="1"/>
  <c r="BO1841" i="1" s="1"/>
  <c r="BN1842" i="1"/>
  <c r="BN1841" i="1" s="1"/>
  <c r="BM1842" i="1"/>
  <c r="BM1841" i="1" s="1"/>
  <c r="BL1842" i="1"/>
  <c r="BL1841" i="1" s="1"/>
  <c r="BK1842" i="1"/>
  <c r="BK1841" i="1" s="1"/>
  <c r="BJ1842" i="1"/>
  <c r="BJ1841" i="1" s="1"/>
  <c r="BI1842" i="1"/>
  <c r="BG1842" i="1"/>
  <c r="BG1841" i="1" s="1"/>
  <c r="BF1842" i="1"/>
  <c r="BF1841" i="1" s="1"/>
  <c r="BE1842" i="1"/>
  <c r="BE1841" i="1" s="1"/>
  <c r="BD1842" i="1"/>
  <c r="BD1841" i="1" s="1"/>
  <c r="BC1842" i="1"/>
  <c r="BQ1837" i="1"/>
  <c r="BQ1830" i="1" s="1"/>
  <c r="BP1837" i="1"/>
  <c r="BP1830" i="1" s="1"/>
  <c r="BO1837" i="1"/>
  <c r="BO1830" i="1" s="1"/>
  <c r="BN1837" i="1"/>
  <c r="BN1830" i="1" s="1"/>
  <c r="BM1837" i="1"/>
  <c r="BM1830" i="1" s="1"/>
  <c r="BL1837" i="1"/>
  <c r="BL1830" i="1" s="1"/>
  <c r="BK1837" i="1"/>
  <c r="BK1830" i="1" s="1"/>
  <c r="BJ1837" i="1"/>
  <c r="BJ1830" i="1" s="1"/>
  <c r="BI1837" i="1"/>
  <c r="BG1837" i="1"/>
  <c r="BG1830" i="1" s="1"/>
  <c r="BF1837" i="1"/>
  <c r="BF1830" i="1" s="1"/>
  <c r="BE1837" i="1"/>
  <c r="BE1830" i="1" s="1"/>
  <c r="BD1837" i="1"/>
  <c r="BD1830" i="1" s="1"/>
  <c r="BC1837" i="1"/>
  <c r="BQ1828" i="1"/>
  <c r="BP1828" i="1"/>
  <c r="BO1828" i="1"/>
  <c r="BN1828" i="1"/>
  <c r="BM1828" i="1"/>
  <c r="BL1828" i="1"/>
  <c r="BK1828" i="1"/>
  <c r="BJ1828" i="1"/>
  <c r="BI1828" i="1"/>
  <c r="BG1828" i="1"/>
  <c r="BF1828" i="1"/>
  <c r="BE1828" i="1"/>
  <c r="BD1828" i="1"/>
  <c r="BC1828" i="1"/>
  <c r="BQ1822" i="1"/>
  <c r="BQ1820" i="1" s="1"/>
  <c r="BP1822" i="1"/>
  <c r="BP1820" i="1" s="1"/>
  <c r="BO1822" i="1"/>
  <c r="BO1820" i="1" s="1"/>
  <c r="BN1822" i="1"/>
  <c r="BN1820" i="1" s="1"/>
  <c r="BM1822" i="1"/>
  <c r="BM1820" i="1" s="1"/>
  <c r="BL1822" i="1"/>
  <c r="BL1820" i="1" s="1"/>
  <c r="BK1822" i="1"/>
  <c r="BK1820" i="1" s="1"/>
  <c r="BJ1822" i="1"/>
  <c r="BJ1820" i="1" s="1"/>
  <c r="BI1822" i="1"/>
  <c r="BG1822" i="1"/>
  <c r="BG1820" i="1" s="1"/>
  <c r="BF1822" i="1"/>
  <c r="BF1820" i="1" s="1"/>
  <c r="BE1822" i="1"/>
  <c r="BE1820" i="1" s="1"/>
  <c r="BD1822" i="1"/>
  <c r="BD1820" i="1" s="1"/>
  <c r="BC1822" i="1"/>
  <c r="BQ1805" i="1"/>
  <c r="BQ1804" i="1" s="1"/>
  <c r="BP1805" i="1"/>
  <c r="BP1804" i="1" s="1"/>
  <c r="BO1805" i="1"/>
  <c r="BO1804" i="1" s="1"/>
  <c r="BN1805" i="1"/>
  <c r="BN1804" i="1" s="1"/>
  <c r="BM1805" i="1"/>
  <c r="BM1804" i="1" s="1"/>
  <c r="BL1805" i="1"/>
  <c r="BL1804" i="1" s="1"/>
  <c r="BK1805" i="1"/>
  <c r="BK1804" i="1" s="1"/>
  <c r="BJ1805" i="1"/>
  <c r="BJ1804" i="1" s="1"/>
  <c r="BI1805" i="1"/>
  <c r="BG1805" i="1"/>
  <c r="BG1804" i="1" s="1"/>
  <c r="BF1805" i="1"/>
  <c r="BF1804" i="1" s="1"/>
  <c r="BE1805" i="1"/>
  <c r="BE1804" i="1" s="1"/>
  <c r="BD1805" i="1"/>
  <c r="BD1804" i="1" s="1"/>
  <c r="BC1805" i="1"/>
  <c r="BQ1802" i="1"/>
  <c r="BQ1801" i="1" s="1"/>
  <c r="BP1802" i="1"/>
  <c r="BP1801" i="1" s="1"/>
  <c r="BO1802" i="1"/>
  <c r="BO1801" i="1" s="1"/>
  <c r="BN1802" i="1"/>
  <c r="BN1801" i="1" s="1"/>
  <c r="BM1802" i="1"/>
  <c r="BM1801" i="1" s="1"/>
  <c r="BL1802" i="1"/>
  <c r="BL1801" i="1" s="1"/>
  <c r="BK1802" i="1"/>
  <c r="BK1801" i="1" s="1"/>
  <c r="BJ1802" i="1"/>
  <c r="BJ1801" i="1" s="1"/>
  <c r="BI1802" i="1"/>
  <c r="BG1802" i="1"/>
  <c r="BG1801" i="1" s="1"/>
  <c r="BF1802" i="1"/>
  <c r="BF1801" i="1" s="1"/>
  <c r="BE1802" i="1"/>
  <c r="BE1801" i="1" s="1"/>
  <c r="BD1802" i="1"/>
  <c r="BD1801" i="1" s="1"/>
  <c r="BC1802" i="1"/>
  <c r="BQ1798" i="1"/>
  <c r="BQ1791" i="1" s="1"/>
  <c r="BP1798" i="1"/>
  <c r="BP1791" i="1" s="1"/>
  <c r="BO1798" i="1"/>
  <c r="BO1791" i="1" s="1"/>
  <c r="BN1798" i="1"/>
  <c r="BN1791" i="1" s="1"/>
  <c r="BM1798" i="1"/>
  <c r="BM1791" i="1" s="1"/>
  <c r="BL1798" i="1"/>
  <c r="BL1791" i="1" s="1"/>
  <c r="BK1798" i="1"/>
  <c r="BK1791" i="1" s="1"/>
  <c r="BJ1798" i="1"/>
  <c r="BJ1791" i="1" s="1"/>
  <c r="BI1798" i="1"/>
  <c r="BG1798" i="1"/>
  <c r="BG1791" i="1" s="1"/>
  <c r="BF1798" i="1"/>
  <c r="BF1791" i="1" s="1"/>
  <c r="BE1798" i="1"/>
  <c r="BE1791" i="1" s="1"/>
  <c r="BD1798" i="1"/>
  <c r="BD1791" i="1" s="1"/>
  <c r="BC1798" i="1"/>
  <c r="BQ1789" i="1"/>
  <c r="BP1789" i="1"/>
  <c r="BO1789" i="1"/>
  <c r="BN1789" i="1"/>
  <c r="BM1789" i="1"/>
  <c r="BL1789" i="1"/>
  <c r="BK1789" i="1"/>
  <c r="BJ1789" i="1"/>
  <c r="BI1789" i="1"/>
  <c r="BG1789" i="1"/>
  <c r="BF1789" i="1"/>
  <c r="BE1789" i="1"/>
  <c r="BD1789" i="1"/>
  <c r="BC1789" i="1"/>
  <c r="BQ1783" i="1"/>
  <c r="BQ1781" i="1" s="1"/>
  <c r="BP1783" i="1"/>
  <c r="BP1781" i="1" s="1"/>
  <c r="BO1783" i="1"/>
  <c r="BO1781" i="1" s="1"/>
  <c r="BN1783" i="1"/>
  <c r="BN1781" i="1" s="1"/>
  <c r="BM1783" i="1"/>
  <c r="BM1781" i="1" s="1"/>
  <c r="BL1783" i="1"/>
  <c r="BL1781" i="1" s="1"/>
  <c r="BK1783" i="1"/>
  <c r="BK1781" i="1" s="1"/>
  <c r="BJ1783" i="1"/>
  <c r="BJ1781" i="1" s="1"/>
  <c r="BI1783" i="1"/>
  <c r="BG1783" i="1"/>
  <c r="BG1781" i="1" s="1"/>
  <c r="BF1783" i="1"/>
  <c r="BF1781" i="1" s="1"/>
  <c r="BE1783" i="1"/>
  <c r="BE1781" i="1" s="1"/>
  <c r="BD1783" i="1"/>
  <c r="BD1781" i="1" s="1"/>
  <c r="BC1783" i="1"/>
  <c r="BQ1766" i="1"/>
  <c r="BQ1765" i="1" s="1"/>
  <c r="BP1766" i="1"/>
  <c r="BP1765" i="1" s="1"/>
  <c r="BO1766" i="1"/>
  <c r="BO1765" i="1" s="1"/>
  <c r="BN1766" i="1"/>
  <c r="BN1765" i="1" s="1"/>
  <c r="BM1766" i="1"/>
  <c r="BM1765" i="1" s="1"/>
  <c r="BL1766" i="1"/>
  <c r="BL1765" i="1" s="1"/>
  <c r="BK1766" i="1"/>
  <c r="BK1765" i="1" s="1"/>
  <c r="BJ1766" i="1"/>
  <c r="BJ1765" i="1" s="1"/>
  <c r="BI1766" i="1"/>
  <c r="BG1766" i="1"/>
  <c r="BG1765" i="1" s="1"/>
  <c r="BF1766" i="1"/>
  <c r="BF1765" i="1" s="1"/>
  <c r="BE1766" i="1"/>
  <c r="BE1765" i="1" s="1"/>
  <c r="BD1766" i="1"/>
  <c r="BD1765" i="1" s="1"/>
  <c r="BC1766" i="1"/>
  <c r="BQ1763" i="1"/>
  <c r="BQ1762" i="1" s="1"/>
  <c r="BP1763" i="1"/>
  <c r="BP1762" i="1" s="1"/>
  <c r="BO1763" i="1"/>
  <c r="BO1762" i="1" s="1"/>
  <c r="BN1763" i="1"/>
  <c r="BN1762" i="1" s="1"/>
  <c r="BM1763" i="1"/>
  <c r="BM1762" i="1" s="1"/>
  <c r="BL1763" i="1"/>
  <c r="BL1762" i="1" s="1"/>
  <c r="BK1763" i="1"/>
  <c r="BK1762" i="1" s="1"/>
  <c r="BJ1763" i="1"/>
  <c r="BJ1762" i="1" s="1"/>
  <c r="BI1763" i="1"/>
  <c r="BG1763" i="1"/>
  <c r="BG1762" i="1" s="1"/>
  <c r="BF1763" i="1"/>
  <c r="BF1762" i="1" s="1"/>
  <c r="BE1763" i="1"/>
  <c r="BE1762" i="1" s="1"/>
  <c r="BD1763" i="1"/>
  <c r="BD1762" i="1" s="1"/>
  <c r="BC1763" i="1"/>
  <c r="BQ1758" i="1"/>
  <c r="BQ1751" i="1" s="1"/>
  <c r="BP1758" i="1"/>
  <c r="BP1751" i="1" s="1"/>
  <c r="BO1758" i="1"/>
  <c r="BO1751" i="1" s="1"/>
  <c r="BN1758" i="1"/>
  <c r="BN1751" i="1" s="1"/>
  <c r="BM1758" i="1"/>
  <c r="BM1751" i="1" s="1"/>
  <c r="BL1758" i="1"/>
  <c r="BL1751" i="1" s="1"/>
  <c r="BK1758" i="1"/>
  <c r="BK1751" i="1" s="1"/>
  <c r="BJ1758" i="1"/>
  <c r="BJ1751" i="1" s="1"/>
  <c r="BI1758" i="1"/>
  <c r="BG1758" i="1"/>
  <c r="BG1751" i="1" s="1"/>
  <c r="BF1758" i="1"/>
  <c r="BF1751" i="1" s="1"/>
  <c r="BE1758" i="1"/>
  <c r="BE1751" i="1" s="1"/>
  <c r="BD1758" i="1"/>
  <c r="BD1751" i="1" s="1"/>
  <c r="BC1758" i="1"/>
  <c r="BQ1749" i="1"/>
  <c r="BP1749" i="1"/>
  <c r="BO1749" i="1"/>
  <c r="BN1749" i="1"/>
  <c r="BM1749" i="1"/>
  <c r="BL1749" i="1"/>
  <c r="BK1749" i="1"/>
  <c r="BJ1749" i="1"/>
  <c r="BI1749" i="1"/>
  <c r="BG1749" i="1"/>
  <c r="BF1749" i="1"/>
  <c r="BE1749" i="1"/>
  <c r="BD1749" i="1"/>
  <c r="BC1749" i="1"/>
  <c r="BQ1743" i="1"/>
  <c r="BQ1741" i="1" s="1"/>
  <c r="BP1743" i="1"/>
  <c r="BP1741" i="1" s="1"/>
  <c r="BO1743" i="1"/>
  <c r="BO1741" i="1" s="1"/>
  <c r="BN1743" i="1"/>
  <c r="BN1741" i="1" s="1"/>
  <c r="BM1743" i="1"/>
  <c r="BM1741" i="1" s="1"/>
  <c r="BL1743" i="1"/>
  <c r="BL1741" i="1" s="1"/>
  <c r="BK1743" i="1"/>
  <c r="BK1741" i="1" s="1"/>
  <c r="BJ1743" i="1"/>
  <c r="BJ1741" i="1" s="1"/>
  <c r="BI1743" i="1"/>
  <c r="BG1743" i="1"/>
  <c r="BG1741" i="1" s="1"/>
  <c r="BF1743" i="1"/>
  <c r="BF1741" i="1" s="1"/>
  <c r="BE1743" i="1"/>
  <c r="BE1741" i="1" s="1"/>
  <c r="BD1743" i="1"/>
  <c r="BD1741" i="1" s="1"/>
  <c r="BC1743" i="1"/>
  <c r="BQ1726" i="1"/>
  <c r="BQ1725" i="1" s="1"/>
  <c r="BP1726" i="1"/>
  <c r="BP1725" i="1" s="1"/>
  <c r="BO1726" i="1"/>
  <c r="BO1725" i="1" s="1"/>
  <c r="BN1726" i="1"/>
  <c r="BN1725" i="1" s="1"/>
  <c r="BM1726" i="1"/>
  <c r="BM1725" i="1" s="1"/>
  <c r="BL1726" i="1"/>
  <c r="BL1725" i="1" s="1"/>
  <c r="BK1726" i="1"/>
  <c r="BK1725" i="1" s="1"/>
  <c r="BJ1726" i="1"/>
  <c r="BJ1725" i="1" s="1"/>
  <c r="BI1726" i="1"/>
  <c r="BG1726" i="1"/>
  <c r="BG1725" i="1" s="1"/>
  <c r="BF1726" i="1"/>
  <c r="BF1725" i="1" s="1"/>
  <c r="BE1726" i="1"/>
  <c r="BE1725" i="1" s="1"/>
  <c r="BD1726" i="1"/>
  <c r="BD1725" i="1" s="1"/>
  <c r="BC1726" i="1"/>
  <c r="BQ1723" i="1"/>
  <c r="BQ1722" i="1" s="1"/>
  <c r="BP1723" i="1"/>
  <c r="BP1722" i="1" s="1"/>
  <c r="BO1723" i="1"/>
  <c r="BO1722" i="1" s="1"/>
  <c r="BN1723" i="1"/>
  <c r="BN1722" i="1" s="1"/>
  <c r="BM1723" i="1"/>
  <c r="BM1722" i="1" s="1"/>
  <c r="BL1723" i="1"/>
  <c r="BL1722" i="1" s="1"/>
  <c r="BK1723" i="1"/>
  <c r="BK1722" i="1" s="1"/>
  <c r="BJ1723" i="1"/>
  <c r="BJ1722" i="1" s="1"/>
  <c r="BI1723" i="1"/>
  <c r="BG1723" i="1"/>
  <c r="BG1722" i="1" s="1"/>
  <c r="BF1723" i="1"/>
  <c r="BF1722" i="1" s="1"/>
  <c r="BE1723" i="1"/>
  <c r="BE1722" i="1" s="1"/>
  <c r="BD1723" i="1"/>
  <c r="BD1722" i="1" s="1"/>
  <c r="BC1723" i="1"/>
  <c r="BQ1718" i="1"/>
  <c r="BQ1711" i="1" s="1"/>
  <c r="BP1718" i="1"/>
  <c r="BP1711" i="1" s="1"/>
  <c r="BO1718" i="1"/>
  <c r="BO1711" i="1" s="1"/>
  <c r="BN1718" i="1"/>
  <c r="BN1711" i="1" s="1"/>
  <c r="BM1718" i="1"/>
  <c r="BM1711" i="1" s="1"/>
  <c r="BL1718" i="1"/>
  <c r="BL1711" i="1" s="1"/>
  <c r="BK1718" i="1"/>
  <c r="BK1711" i="1" s="1"/>
  <c r="BJ1718" i="1"/>
  <c r="BJ1711" i="1" s="1"/>
  <c r="BI1718" i="1"/>
  <c r="BG1718" i="1"/>
  <c r="BG1711" i="1" s="1"/>
  <c r="BF1718" i="1"/>
  <c r="BF1711" i="1" s="1"/>
  <c r="BE1718" i="1"/>
  <c r="BE1711" i="1" s="1"/>
  <c r="BD1718" i="1"/>
  <c r="BD1711" i="1" s="1"/>
  <c r="BC1718" i="1"/>
  <c r="BQ1709" i="1"/>
  <c r="BP1709" i="1"/>
  <c r="BO1709" i="1"/>
  <c r="BN1709" i="1"/>
  <c r="BM1709" i="1"/>
  <c r="BL1709" i="1"/>
  <c r="BK1709" i="1"/>
  <c r="BJ1709" i="1"/>
  <c r="BI1709" i="1"/>
  <c r="BG1709" i="1"/>
  <c r="BF1709" i="1"/>
  <c r="BE1709" i="1"/>
  <c r="BD1709" i="1"/>
  <c r="BC1709" i="1"/>
  <c r="BQ1703" i="1"/>
  <c r="BQ1701" i="1" s="1"/>
  <c r="BP1703" i="1"/>
  <c r="BP1701" i="1" s="1"/>
  <c r="BO1703" i="1"/>
  <c r="BO1701" i="1" s="1"/>
  <c r="BN1703" i="1"/>
  <c r="BN1701" i="1" s="1"/>
  <c r="BM1703" i="1"/>
  <c r="BM1701" i="1" s="1"/>
  <c r="BL1703" i="1"/>
  <c r="BL1701" i="1" s="1"/>
  <c r="BK1703" i="1"/>
  <c r="BK1701" i="1" s="1"/>
  <c r="BJ1703" i="1"/>
  <c r="BJ1701" i="1" s="1"/>
  <c r="BI1703" i="1"/>
  <c r="BG1703" i="1"/>
  <c r="BG1701" i="1" s="1"/>
  <c r="BF1703" i="1"/>
  <c r="BF1701" i="1" s="1"/>
  <c r="BE1703" i="1"/>
  <c r="BE1701" i="1" s="1"/>
  <c r="BD1703" i="1"/>
  <c r="BD1701" i="1" s="1"/>
  <c r="BC1703" i="1"/>
  <c r="BQ1686" i="1"/>
  <c r="BQ1685" i="1" s="1"/>
  <c r="BP1686" i="1"/>
  <c r="BP1685" i="1" s="1"/>
  <c r="BO1686" i="1"/>
  <c r="BO1685" i="1" s="1"/>
  <c r="BN1686" i="1"/>
  <c r="BN1685" i="1" s="1"/>
  <c r="BM1686" i="1"/>
  <c r="BM1685" i="1" s="1"/>
  <c r="BL1686" i="1"/>
  <c r="BL1685" i="1" s="1"/>
  <c r="BK1686" i="1"/>
  <c r="BK1685" i="1" s="1"/>
  <c r="BJ1686" i="1"/>
  <c r="BJ1685" i="1" s="1"/>
  <c r="BI1686" i="1"/>
  <c r="BG1686" i="1"/>
  <c r="BG1685" i="1" s="1"/>
  <c r="BF1686" i="1"/>
  <c r="BF1685" i="1" s="1"/>
  <c r="BE1686" i="1"/>
  <c r="BE1685" i="1" s="1"/>
  <c r="BD1686" i="1"/>
  <c r="BD1685" i="1" s="1"/>
  <c r="BC1686" i="1"/>
  <c r="BQ1683" i="1"/>
  <c r="BQ1682" i="1" s="1"/>
  <c r="BP1683" i="1"/>
  <c r="BP1682" i="1" s="1"/>
  <c r="BO1683" i="1"/>
  <c r="BO1682" i="1" s="1"/>
  <c r="BN1683" i="1"/>
  <c r="BN1682" i="1" s="1"/>
  <c r="BM1683" i="1"/>
  <c r="BM1682" i="1" s="1"/>
  <c r="BL1683" i="1"/>
  <c r="BL1682" i="1" s="1"/>
  <c r="BK1683" i="1"/>
  <c r="BK1682" i="1" s="1"/>
  <c r="BJ1683" i="1"/>
  <c r="BJ1682" i="1" s="1"/>
  <c r="BI1683" i="1"/>
  <c r="BG1683" i="1"/>
  <c r="BG1682" i="1" s="1"/>
  <c r="BF1683" i="1"/>
  <c r="BF1682" i="1" s="1"/>
  <c r="BE1683" i="1"/>
  <c r="BE1682" i="1" s="1"/>
  <c r="BD1683" i="1"/>
  <c r="BD1682" i="1" s="1"/>
  <c r="BC1683" i="1"/>
  <c r="BQ1678" i="1"/>
  <c r="BQ1671" i="1" s="1"/>
  <c r="BP1678" i="1"/>
  <c r="BO1678" i="1"/>
  <c r="BN1678" i="1"/>
  <c r="BN1671" i="1" s="1"/>
  <c r="BM1678" i="1"/>
  <c r="BL1678" i="1"/>
  <c r="BL1671" i="1" s="1"/>
  <c r="BK1678" i="1"/>
  <c r="BK1671" i="1" s="1"/>
  <c r="BJ1678" i="1"/>
  <c r="BJ1671" i="1" s="1"/>
  <c r="BI1678" i="1"/>
  <c r="BG1678" i="1"/>
  <c r="BG1671" i="1" s="1"/>
  <c r="BF1678" i="1"/>
  <c r="BF1671" i="1" s="1"/>
  <c r="BE1678" i="1"/>
  <c r="BD1678" i="1"/>
  <c r="BD1671" i="1" s="1"/>
  <c r="BC1678" i="1"/>
  <c r="BQ1669" i="1"/>
  <c r="BP1669" i="1"/>
  <c r="BO1669" i="1"/>
  <c r="BN1669" i="1"/>
  <c r="BM1669" i="1"/>
  <c r="BL1669" i="1"/>
  <c r="BK1669" i="1"/>
  <c r="BJ1669" i="1"/>
  <c r="BI1669" i="1"/>
  <c r="BG1669" i="1"/>
  <c r="BF1669" i="1"/>
  <c r="BE1669" i="1"/>
  <c r="BD1669" i="1"/>
  <c r="BC1669" i="1"/>
  <c r="BQ1663" i="1"/>
  <c r="BQ1661" i="1" s="1"/>
  <c r="BP1663" i="1"/>
  <c r="BP1661" i="1" s="1"/>
  <c r="BO1663" i="1"/>
  <c r="BO1661" i="1" s="1"/>
  <c r="BN1663" i="1"/>
  <c r="BN1661" i="1" s="1"/>
  <c r="BM1663" i="1"/>
  <c r="BM1661" i="1" s="1"/>
  <c r="BL1663" i="1"/>
  <c r="BL1661" i="1" s="1"/>
  <c r="BK1663" i="1"/>
  <c r="BK1661" i="1" s="1"/>
  <c r="BJ1663" i="1"/>
  <c r="BJ1661" i="1" s="1"/>
  <c r="BI1663" i="1"/>
  <c r="BG1663" i="1"/>
  <c r="BG1661" i="1" s="1"/>
  <c r="BF1663" i="1"/>
  <c r="BF1661" i="1" s="1"/>
  <c r="BE1663" i="1"/>
  <c r="BE1661" i="1" s="1"/>
  <c r="BD1663" i="1"/>
  <c r="BD1661" i="1" s="1"/>
  <c r="BC1663" i="1"/>
  <c r="BQ1644" i="1"/>
  <c r="BP1644" i="1"/>
  <c r="BO1644" i="1"/>
  <c r="BN1644" i="1"/>
  <c r="BM1644" i="1"/>
  <c r="BL1644" i="1"/>
  <c r="BK1644" i="1"/>
  <c r="BJ1644" i="1"/>
  <c r="BI1644" i="1"/>
  <c r="BG1644" i="1"/>
  <c r="BF1644" i="1"/>
  <c r="BE1644" i="1"/>
  <c r="BD1644" i="1"/>
  <c r="BC1644" i="1"/>
  <c r="BQ1643" i="1"/>
  <c r="BP1643" i="1"/>
  <c r="BO1643" i="1"/>
  <c r="BN1643" i="1"/>
  <c r="BM1643" i="1"/>
  <c r="BL1643" i="1"/>
  <c r="BK1643" i="1"/>
  <c r="BJ1643" i="1"/>
  <c r="BI1643" i="1"/>
  <c r="BG1643" i="1"/>
  <c r="BF1643" i="1"/>
  <c r="BE1643" i="1"/>
  <c r="BD1643" i="1"/>
  <c r="BC1643" i="1"/>
  <c r="BQ1642" i="1"/>
  <c r="BP1642" i="1"/>
  <c r="BO1642" i="1"/>
  <c r="BN1642" i="1"/>
  <c r="BM1642" i="1"/>
  <c r="BL1642" i="1"/>
  <c r="BK1642" i="1"/>
  <c r="BJ1642" i="1"/>
  <c r="BI1642" i="1"/>
  <c r="BG1642" i="1"/>
  <c r="BF1642" i="1"/>
  <c r="BE1642" i="1"/>
  <c r="BD1642" i="1"/>
  <c r="BC1642" i="1"/>
  <c r="BQ1639" i="1"/>
  <c r="BP1639" i="1"/>
  <c r="BO1639" i="1"/>
  <c r="BN1639" i="1"/>
  <c r="BM1639" i="1"/>
  <c r="BL1639" i="1"/>
  <c r="BK1639" i="1"/>
  <c r="BJ1639" i="1"/>
  <c r="BI1639" i="1"/>
  <c r="BG1639" i="1"/>
  <c r="BF1639" i="1"/>
  <c r="BE1639" i="1"/>
  <c r="BD1639" i="1"/>
  <c r="BC1639" i="1"/>
  <c r="BQ1638" i="1"/>
  <c r="BP1638" i="1"/>
  <c r="BO1638" i="1"/>
  <c r="BN1638" i="1"/>
  <c r="BM1638" i="1"/>
  <c r="BL1638" i="1"/>
  <c r="BK1638" i="1"/>
  <c r="BJ1638" i="1"/>
  <c r="BI1638" i="1"/>
  <c r="BG1638" i="1"/>
  <c r="BF1638" i="1"/>
  <c r="BE1638" i="1"/>
  <c r="BD1638" i="1"/>
  <c r="BC1638" i="1"/>
  <c r="BQ1634" i="1"/>
  <c r="BP1634" i="1"/>
  <c r="BO1634" i="1"/>
  <c r="BN1634" i="1"/>
  <c r="BM1634" i="1"/>
  <c r="BL1634" i="1"/>
  <c r="BK1634" i="1"/>
  <c r="BJ1634" i="1"/>
  <c r="BI1634" i="1"/>
  <c r="BG1634" i="1"/>
  <c r="BF1634" i="1"/>
  <c r="BE1634" i="1"/>
  <c r="BD1634" i="1"/>
  <c r="BC1634" i="1"/>
  <c r="BQ1633" i="1"/>
  <c r="BP1633" i="1"/>
  <c r="BO1633" i="1"/>
  <c r="BN1633" i="1"/>
  <c r="BM1633" i="1"/>
  <c r="BL1633" i="1"/>
  <c r="BK1633" i="1"/>
  <c r="BJ1633" i="1"/>
  <c r="BI1633" i="1"/>
  <c r="BG1633" i="1"/>
  <c r="BF1633" i="1"/>
  <c r="BE1633" i="1"/>
  <c r="BD1633" i="1"/>
  <c r="BC1633" i="1"/>
  <c r="BQ1632" i="1"/>
  <c r="BP1632" i="1"/>
  <c r="BO1632" i="1"/>
  <c r="BN1632" i="1"/>
  <c r="BM1632" i="1"/>
  <c r="BL1632" i="1"/>
  <c r="BK1632" i="1"/>
  <c r="BJ1632" i="1"/>
  <c r="BI1632" i="1"/>
  <c r="BG1632" i="1"/>
  <c r="BF1632" i="1"/>
  <c r="BE1632" i="1"/>
  <c r="BD1632" i="1"/>
  <c r="BC1632" i="1"/>
  <c r="BQ1631" i="1"/>
  <c r="BP1631" i="1"/>
  <c r="BO1631" i="1"/>
  <c r="BN1631" i="1"/>
  <c r="BM1631" i="1"/>
  <c r="BL1631" i="1"/>
  <c r="BK1631" i="1"/>
  <c r="BJ1631" i="1"/>
  <c r="BI1631" i="1"/>
  <c r="BG1631" i="1"/>
  <c r="BF1631" i="1"/>
  <c r="BE1631" i="1"/>
  <c r="BD1631" i="1"/>
  <c r="BC1631" i="1"/>
  <c r="BQ1630" i="1"/>
  <c r="BP1630" i="1"/>
  <c r="BO1630" i="1"/>
  <c r="BN1630" i="1"/>
  <c r="BM1630" i="1"/>
  <c r="BL1630" i="1"/>
  <c r="BK1630" i="1"/>
  <c r="BJ1630" i="1"/>
  <c r="BI1630" i="1"/>
  <c r="BG1630" i="1"/>
  <c r="BF1630" i="1"/>
  <c r="BE1630" i="1"/>
  <c r="BD1630" i="1"/>
  <c r="BC1630" i="1"/>
  <c r="BQ1629" i="1"/>
  <c r="BP1629" i="1"/>
  <c r="BO1629" i="1"/>
  <c r="BN1629" i="1"/>
  <c r="BM1629" i="1"/>
  <c r="BL1629" i="1"/>
  <c r="BK1629" i="1"/>
  <c r="BJ1629" i="1"/>
  <c r="BI1629" i="1"/>
  <c r="BG1629" i="1"/>
  <c r="BF1629" i="1"/>
  <c r="BE1629" i="1"/>
  <c r="BD1629" i="1"/>
  <c r="BC1629" i="1"/>
  <c r="BQ1628" i="1"/>
  <c r="BP1628" i="1"/>
  <c r="BO1628" i="1"/>
  <c r="BN1628" i="1"/>
  <c r="BM1628" i="1"/>
  <c r="BL1628" i="1"/>
  <c r="BK1628" i="1"/>
  <c r="BJ1628" i="1"/>
  <c r="BI1628" i="1"/>
  <c r="BG1628" i="1"/>
  <c r="BF1628" i="1"/>
  <c r="BE1628" i="1"/>
  <c r="BD1628" i="1"/>
  <c r="BC1628" i="1"/>
  <c r="BQ1627" i="1"/>
  <c r="BP1627" i="1"/>
  <c r="BO1627" i="1"/>
  <c r="BN1627" i="1"/>
  <c r="BM1627" i="1"/>
  <c r="BL1627" i="1"/>
  <c r="BK1627" i="1"/>
  <c r="BJ1627" i="1"/>
  <c r="BI1627" i="1"/>
  <c r="BG1627" i="1"/>
  <c r="BF1627" i="1"/>
  <c r="BE1627" i="1"/>
  <c r="BD1627" i="1"/>
  <c r="BC1627" i="1"/>
  <c r="BQ1625" i="1"/>
  <c r="BP1625" i="1"/>
  <c r="BO1625" i="1"/>
  <c r="BN1625" i="1"/>
  <c r="BM1625" i="1"/>
  <c r="BL1625" i="1"/>
  <c r="BK1625" i="1"/>
  <c r="BJ1625" i="1"/>
  <c r="BI1625" i="1"/>
  <c r="BG1625" i="1"/>
  <c r="BF1625" i="1"/>
  <c r="BE1625" i="1"/>
  <c r="BD1625" i="1"/>
  <c r="BC1625" i="1"/>
  <c r="BQ1623" i="1"/>
  <c r="BP1623" i="1"/>
  <c r="BO1623" i="1"/>
  <c r="BN1623" i="1"/>
  <c r="BM1623" i="1"/>
  <c r="BL1623" i="1"/>
  <c r="BK1623" i="1"/>
  <c r="BJ1623" i="1"/>
  <c r="BI1623" i="1"/>
  <c r="BG1623" i="1"/>
  <c r="BF1623" i="1"/>
  <c r="BE1623" i="1"/>
  <c r="BD1623" i="1"/>
  <c r="BC1623" i="1"/>
  <c r="BQ1622" i="1"/>
  <c r="BP1622" i="1"/>
  <c r="BO1622" i="1"/>
  <c r="BN1622" i="1"/>
  <c r="BM1622" i="1"/>
  <c r="BL1622" i="1"/>
  <c r="BK1622" i="1"/>
  <c r="BJ1622" i="1"/>
  <c r="BI1622" i="1"/>
  <c r="BG1622" i="1"/>
  <c r="BF1622" i="1"/>
  <c r="BE1622" i="1"/>
  <c r="BD1622" i="1"/>
  <c r="BC1622" i="1"/>
  <c r="BQ1621" i="1"/>
  <c r="BP1621" i="1"/>
  <c r="BO1621" i="1"/>
  <c r="BN1621" i="1"/>
  <c r="BM1621" i="1"/>
  <c r="BL1621" i="1"/>
  <c r="BK1621" i="1"/>
  <c r="BJ1621" i="1"/>
  <c r="BI1621" i="1"/>
  <c r="BG1621" i="1"/>
  <c r="BF1621" i="1"/>
  <c r="BE1621" i="1"/>
  <c r="BD1621" i="1"/>
  <c r="BC1621" i="1"/>
  <c r="BQ1620" i="1"/>
  <c r="BP1620" i="1"/>
  <c r="BO1620" i="1"/>
  <c r="BN1620" i="1"/>
  <c r="BM1620" i="1"/>
  <c r="BL1620" i="1"/>
  <c r="BK1620" i="1"/>
  <c r="BJ1620" i="1"/>
  <c r="BI1620" i="1"/>
  <c r="BG1620" i="1"/>
  <c r="BF1620" i="1"/>
  <c r="BE1620" i="1"/>
  <c r="BD1620" i="1"/>
  <c r="BC1620" i="1"/>
  <c r="BQ1619" i="1"/>
  <c r="BP1619" i="1"/>
  <c r="BO1619" i="1"/>
  <c r="BN1619" i="1"/>
  <c r="BM1619" i="1"/>
  <c r="BL1619" i="1"/>
  <c r="BK1619" i="1"/>
  <c r="BJ1619" i="1"/>
  <c r="BI1619" i="1"/>
  <c r="BG1619" i="1"/>
  <c r="BF1619" i="1"/>
  <c r="BE1619" i="1"/>
  <c r="BD1619" i="1"/>
  <c r="BC1619" i="1"/>
  <c r="BQ1617" i="1"/>
  <c r="BP1617" i="1"/>
  <c r="BO1617" i="1"/>
  <c r="BN1617" i="1"/>
  <c r="BM1617" i="1"/>
  <c r="BL1617" i="1"/>
  <c r="BK1617" i="1"/>
  <c r="BJ1617" i="1"/>
  <c r="BI1617" i="1"/>
  <c r="BG1617" i="1"/>
  <c r="BF1617" i="1"/>
  <c r="BE1617" i="1"/>
  <c r="BD1617" i="1"/>
  <c r="BC1617" i="1"/>
  <c r="BQ1606" i="1"/>
  <c r="BP1606" i="1"/>
  <c r="BO1606" i="1"/>
  <c r="BN1606" i="1"/>
  <c r="BM1606" i="1"/>
  <c r="BL1606" i="1"/>
  <c r="BK1606" i="1"/>
  <c r="BJ1606" i="1"/>
  <c r="BI1606" i="1"/>
  <c r="BG1606" i="1"/>
  <c r="BF1606" i="1"/>
  <c r="BE1606" i="1"/>
  <c r="BD1606" i="1"/>
  <c r="BC1606" i="1"/>
  <c r="BQ1605" i="1"/>
  <c r="BP1605" i="1"/>
  <c r="BO1605" i="1"/>
  <c r="BN1605" i="1"/>
  <c r="BM1605" i="1"/>
  <c r="BL1605" i="1"/>
  <c r="BK1605" i="1"/>
  <c r="BJ1605" i="1"/>
  <c r="BI1605" i="1"/>
  <c r="BG1605" i="1"/>
  <c r="BF1605" i="1"/>
  <c r="BE1605" i="1"/>
  <c r="BD1605" i="1"/>
  <c r="BC1605" i="1"/>
  <c r="BQ1604" i="1"/>
  <c r="BP1604" i="1"/>
  <c r="BO1604" i="1"/>
  <c r="BN1604" i="1"/>
  <c r="BM1604" i="1"/>
  <c r="BL1604" i="1"/>
  <c r="BK1604" i="1"/>
  <c r="BJ1604" i="1"/>
  <c r="BI1604" i="1"/>
  <c r="BG1604" i="1"/>
  <c r="BF1604" i="1"/>
  <c r="BE1604" i="1"/>
  <c r="BD1604" i="1"/>
  <c r="BC1604" i="1"/>
  <c r="BQ1603" i="1"/>
  <c r="BP1603" i="1"/>
  <c r="BO1603" i="1"/>
  <c r="BN1603" i="1"/>
  <c r="BM1603" i="1"/>
  <c r="BL1603" i="1"/>
  <c r="BK1603" i="1"/>
  <c r="BJ1603" i="1"/>
  <c r="BI1603" i="1"/>
  <c r="BG1603" i="1"/>
  <c r="BF1603" i="1"/>
  <c r="BE1603" i="1"/>
  <c r="BD1603" i="1"/>
  <c r="BC1603" i="1"/>
  <c r="BQ1588" i="1"/>
  <c r="BP1588" i="1"/>
  <c r="BO1588" i="1"/>
  <c r="BN1588" i="1"/>
  <c r="BM1588" i="1"/>
  <c r="BL1588" i="1"/>
  <c r="BK1588" i="1"/>
  <c r="BJ1588" i="1"/>
  <c r="BI1588" i="1"/>
  <c r="BG1588" i="1"/>
  <c r="BF1588" i="1"/>
  <c r="BE1588" i="1"/>
  <c r="BD1588" i="1"/>
  <c r="BC1588" i="1"/>
  <c r="BQ1586" i="1"/>
  <c r="BP1586" i="1"/>
  <c r="BO1586" i="1"/>
  <c r="BN1586" i="1"/>
  <c r="BM1586" i="1"/>
  <c r="BL1586" i="1"/>
  <c r="BK1586" i="1"/>
  <c r="BJ1586" i="1"/>
  <c r="BI1586" i="1"/>
  <c r="BG1586" i="1"/>
  <c r="BF1586" i="1"/>
  <c r="BE1586" i="1"/>
  <c r="BD1586" i="1"/>
  <c r="BC1586" i="1"/>
  <c r="BQ1574" i="1"/>
  <c r="BP1574" i="1"/>
  <c r="BO1574" i="1"/>
  <c r="BN1574" i="1"/>
  <c r="BM1574" i="1"/>
  <c r="BL1574" i="1"/>
  <c r="BK1574" i="1"/>
  <c r="BJ1574" i="1"/>
  <c r="BI1574" i="1"/>
  <c r="BG1574" i="1"/>
  <c r="BF1574" i="1"/>
  <c r="BE1574" i="1"/>
  <c r="BD1574" i="1"/>
  <c r="BC1574" i="1"/>
  <c r="BQ1566" i="1"/>
  <c r="BP1566" i="1"/>
  <c r="BO1566" i="1"/>
  <c r="BN1566" i="1"/>
  <c r="BM1566" i="1"/>
  <c r="BL1566" i="1"/>
  <c r="BK1566" i="1"/>
  <c r="BJ1566" i="1"/>
  <c r="BI1566" i="1"/>
  <c r="BG1566" i="1"/>
  <c r="BF1566" i="1"/>
  <c r="BE1566" i="1"/>
  <c r="BD1566" i="1"/>
  <c r="BC1566" i="1"/>
  <c r="BQ1562" i="1"/>
  <c r="BP1562" i="1"/>
  <c r="BO1562" i="1"/>
  <c r="BN1562" i="1"/>
  <c r="BM1562" i="1"/>
  <c r="BL1562" i="1"/>
  <c r="BK1562" i="1"/>
  <c r="BJ1562" i="1"/>
  <c r="BI1562" i="1"/>
  <c r="BG1562" i="1"/>
  <c r="BF1562" i="1"/>
  <c r="BE1562" i="1"/>
  <c r="BD1562" i="1"/>
  <c r="BC1562" i="1"/>
  <c r="BQ1554" i="1"/>
  <c r="BP1554" i="1"/>
  <c r="BO1554" i="1"/>
  <c r="BN1554" i="1"/>
  <c r="BM1554" i="1"/>
  <c r="BL1554" i="1"/>
  <c r="BK1554" i="1"/>
  <c r="BJ1554" i="1"/>
  <c r="BI1554" i="1"/>
  <c r="BG1554" i="1"/>
  <c r="BF1554" i="1"/>
  <c r="BE1554" i="1"/>
  <c r="BD1554" i="1"/>
  <c r="BC1554" i="1"/>
  <c r="BQ1552" i="1"/>
  <c r="BP1552" i="1"/>
  <c r="BO1552" i="1"/>
  <c r="BN1552" i="1"/>
  <c r="BM1552" i="1"/>
  <c r="BL1552" i="1"/>
  <c r="BK1552" i="1"/>
  <c r="BJ1552" i="1"/>
  <c r="BI1552" i="1"/>
  <c r="BG1552" i="1"/>
  <c r="BF1552" i="1"/>
  <c r="BE1552" i="1"/>
  <c r="BD1552" i="1"/>
  <c r="BC1552" i="1"/>
  <c r="BQ1550" i="1"/>
  <c r="BP1550" i="1"/>
  <c r="BO1550" i="1"/>
  <c r="BN1550" i="1"/>
  <c r="BM1550" i="1"/>
  <c r="BL1550" i="1"/>
  <c r="BK1550" i="1"/>
  <c r="BJ1550" i="1"/>
  <c r="BI1550" i="1"/>
  <c r="BG1550" i="1"/>
  <c r="BF1550" i="1"/>
  <c r="BE1550" i="1"/>
  <c r="BD1550" i="1"/>
  <c r="BC1550" i="1"/>
  <c r="BQ1531" i="1"/>
  <c r="BP1531" i="1"/>
  <c r="BO1531" i="1"/>
  <c r="BN1531" i="1"/>
  <c r="BM1531" i="1"/>
  <c r="BL1531" i="1"/>
  <c r="BK1531" i="1"/>
  <c r="BJ1531" i="1"/>
  <c r="BI1531" i="1"/>
  <c r="BG1531" i="1"/>
  <c r="BF1531" i="1"/>
  <c r="BE1531" i="1"/>
  <c r="BD1531" i="1"/>
  <c r="BC1531" i="1"/>
  <c r="BQ1522" i="1"/>
  <c r="BP1522" i="1"/>
  <c r="BO1522" i="1"/>
  <c r="BN1522" i="1"/>
  <c r="BM1522" i="1"/>
  <c r="BL1522" i="1"/>
  <c r="BK1522" i="1"/>
  <c r="BJ1522" i="1"/>
  <c r="BI1522" i="1"/>
  <c r="BG1522" i="1"/>
  <c r="BF1522" i="1"/>
  <c r="BE1522" i="1"/>
  <c r="BD1522" i="1"/>
  <c r="BC1522" i="1"/>
  <c r="BQ1515" i="1"/>
  <c r="BQ1513" i="1" s="1"/>
  <c r="BP1515" i="1"/>
  <c r="BP1513" i="1" s="1"/>
  <c r="BO1515" i="1"/>
  <c r="BO1513" i="1" s="1"/>
  <c r="BN1515" i="1"/>
  <c r="BN1513" i="1" s="1"/>
  <c r="BM1515" i="1"/>
  <c r="BM1513" i="1" s="1"/>
  <c r="BL1515" i="1"/>
  <c r="BL1513" i="1" s="1"/>
  <c r="BK1515" i="1"/>
  <c r="BK1513" i="1" s="1"/>
  <c r="BJ1515" i="1"/>
  <c r="BJ1513" i="1" s="1"/>
  <c r="BI1515" i="1"/>
  <c r="BG1515" i="1"/>
  <c r="BG1513" i="1" s="1"/>
  <c r="BF1515" i="1"/>
  <c r="BF1513" i="1" s="1"/>
  <c r="BE1515" i="1"/>
  <c r="BE1513" i="1" s="1"/>
  <c r="BD1515" i="1"/>
  <c r="BD1513" i="1" s="1"/>
  <c r="BC1515" i="1"/>
  <c r="BQ1499" i="1"/>
  <c r="BP1499" i="1"/>
  <c r="BO1499" i="1"/>
  <c r="BN1499" i="1"/>
  <c r="BM1499" i="1"/>
  <c r="BL1499" i="1"/>
  <c r="BK1499" i="1"/>
  <c r="BJ1499" i="1"/>
  <c r="BI1499" i="1"/>
  <c r="BG1499" i="1"/>
  <c r="BF1499" i="1"/>
  <c r="BE1499" i="1"/>
  <c r="BD1499" i="1"/>
  <c r="BC1499" i="1"/>
  <c r="BQ1498" i="1"/>
  <c r="BP1498" i="1"/>
  <c r="BO1498" i="1"/>
  <c r="BN1498" i="1"/>
  <c r="BM1498" i="1"/>
  <c r="BL1498" i="1"/>
  <c r="BK1498" i="1"/>
  <c r="BJ1498" i="1"/>
  <c r="BI1498" i="1"/>
  <c r="BG1498" i="1"/>
  <c r="BF1498" i="1"/>
  <c r="BE1498" i="1"/>
  <c r="BD1498" i="1"/>
  <c r="BC1498" i="1"/>
  <c r="BQ1497" i="1"/>
  <c r="BP1497" i="1"/>
  <c r="BO1497" i="1"/>
  <c r="BN1497" i="1"/>
  <c r="BM1497" i="1"/>
  <c r="BL1497" i="1"/>
  <c r="BK1497" i="1"/>
  <c r="BJ1497" i="1"/>
  <c r="BI1497" i="1"/>
  <c r="BG1497" i="1"/>
  <c r="BF1497" i="1"/>
  <c r="BE1497" i="1"/>
  <c r="BD1497" i="1"/>
  <c r="BC1497" i="1"/>
  <c r="BQ1496" i="1"/>
  <c r="BP1496" i="1"/>
  <c r="BO1496" i="1"/>
  <c r="BN1496" i="1"/>
  <c r="BM1496" i="1"/>
  <c r="BL1496" i="1"/>
  <c r="BK1496" i="1"/>
  <c r="BJ1496" i="1"/>
  <c r="BI1496" i="1"/>
  <c r="BG1496" i="1"/>
  <c r="BF1496" i="1"/>
  <c r="BE1496" i="1"/>
  <c r="BD1496" i="1"/>
  <c r="BC1496" i="1"/>
  <c r="BQ1490" i="1"/>
  <c r="BQ1489" i="1" s="1"/>
  <c r="BP1490" i="1"/>
  <c r="BP1489" i="1" s="1"/>
  <c r="BO1490" i="1"/>
  <c r="BO1489" i="1" s="1"/>
  <c r="BN1490" i="1"/>
  <c r="BN1489" i="1" s="1"/>
  <c r="BM1490" i="1"/>
  <c r="BM1489" i="1" s="1"/>
  <c r="BL1490" i="1"/>
  <c r="BL1489" i="1" s="1"/>
  <c r="BK1490" i="1"/>
  <c r="BK1489" i="1" s="1"/>
  <c r="BJ1490" i="1"/>
  <c r="BJ1489" i="1" s="1"/>
  <c r="BI1490" i="1"/>
  <c r="BG1490" i="1"/>
  <c r="BG1489" i="1" s="1"/>
  <c r="BF1490" i="1"/>
  <c r="BF1489" i="1" s="1"/>
  <c r="BE1490" i="1"/>
  <c r="BE1489" i="1" s="1"/>
  <c r="BD1490" i="1"/>
  <c r="BD1489" i="1" s="1"/>
  <c r="BC1490" i="1"/>
  <c r="BQ1456" i="1"/>
  <c r="BP1456" i="1"/>
  <c r="BO1456" i="1"/>
  <c r="BN1456" i="1"/>
  <c r="BM1456" i="1"/>
  <c r="BL1456" i="1"/>
  <c r="BK1456" i="1"/>
  <c r="BJ1456" i="1"/>
  <c r="BI1456" i="1"/>
  <c r="BG1456" i="1"/>
  <c r="BF1456" i="1"/>
  <c r="BE1456" i="1"/>
  <c r="BD1456" i="1"/>
  <c r="BC1456" i="1"/>
  <c r="BQ1454" i="1"/>
  <c r="BP1454" i="1"/>
  <c r="BO1454" i="1"/>
  <c r="BN1454" i="1"/>
  <c r="BM1454" i="1"/>
  <c r="BL1454" i="1"/>
  <c r="BK1454" i="1"/>
  <c r="BJ1454" i="1"/>
  <c r="BI1454" i="1"/>
  <c r="BG1454" i="1"/>
  <c r="BF1454" i="1"/>
  <c r="BE1454" i="1"/>
  <c r="BD1454" i="1"/>
  <c r="BC1454" i="1"/>
  <c r="BQ1444" i="1"/>
  <c r="BP1444" i="1"/>
  <c r="BO1444" i="1"/>
  <c r="BN1444" i="1"/>
  <c r="BM1444" i="1"/>
  <c r="BL1444" i="1"/>
  <c r="BK1444" i="1"/>
  <c r="BJ1444" i="1"/>
  <c r="BI1444" i="1"/>
  <c r="BG1444" i="1"/>
  <c r="BF1444" i="1"/>
  <c r="BE1444" i="1"/>
  <c r="BD1444" i="1"/>
  <c r="BC1444" i="1"/>
  <c r="BQ1441" i="1"/>
  <c r="BP1441" i="1"/>
  <c r="BO1441" i="1"/>
  <c r="BN1441" i="1"/>
  <c r="BM1441" i="1"/>
  <c r="BL1441" i="1"/>
  <c r="BK1441" i="1"/>
  <c r="BJ1441" i="1"/>
  <c r="BI1441" i="1"/>
  <c r="BG1441" i="1"/>
  <c r="BF1441" i="1"/>
  <c r="BE1441" i="1"/>
  <c r="BD1441" i="1"/>
  <c r="BC1441" i="1"/>
  <c r="BQ1439" i="1"/>
  <c r="BP1439" i="1"/>
  <c r="BO1439" i="1"/>
  <c r="BN1439" i="1"/>
  <c r="BM1439" i="1"/>
  <c r="BL1439" i="1"/>
  <c r="BK1439" i="1"/>
  <c r="BJ1439" i="1"/>
  <c r="BI1439" i="1"/>
  <c r="BG1439" i="1"/>
  <c r="BF1439" i="1"/>
  <c r="BE1439" i="1"/>
  <c r="BD1439" i="1"/>
  <c r="BC1439" i="1"/>
  <c r="BQ1431" i="1"/>
  <c r="BP1431" i="1"/>
  <c r="BO1431" i="1"/>
  <c r="BN1431" i="1"/>
  <c r="BM1431" i="1"/>
  <c r="BL1431" i="1"/>
  <c r="BK1431" i="1"/>
  <c r="BJ1431" i="1"/>
  <c r="BI1431" i="1"/>
  <c r="BG1431" i="1"/>
  <c r="BF1431" i="1"/>
  <c r="BE1431" i="1"/>
  <c r="BD1431" i="1"/>
  <c r="BC1431" i="1"/>
  <c r="BQ1427" i="1"/>
  <c r="BP1427" i="1"/>
  <c r="BO1427" i="1"/>
  <c r="BN1427" i="1"/>
  <c r="BM1427" i="1"/>
  <c r="BL1427" i="1"/>
  <c r="BK1427" i="1"/>
  <c r="BJ1427" i="1"/>
  <c r="BI1427" i="1"/>
  <c r="BG1427" i="1"/>
  <c r="BF1427" i="1"/>
  <c r="BE1427" i="1"/>
  <c r="BD1427" i="1"/>
  <c r="BC1427" i="1"/>
  <c r="BQ1421" i="1"/>
  <c r="BQ1419" i="1" s="1"/>
  <c r="BP1421" i="1"/>
  <c r="BP1419" i="1" s="1"/>
  <c r="BO1421" i="1"/>
  <c r="BO1419" i="1" s="1"/>
  <c r="BN1421" i="1"/>
  <c r="BN1419" i="1" s="1"/>
  <c r="BM1421" i="1"/>
  <c r="BM1419" i="1" s="1"/>
  <c r="BL1421" i="1"/>
  <c r="BL1419" i="1" s="1"/>
  <c r="BK1421" i="1"/>
  <c r="BK1419" i="1" s="1"/>
  <c r="BJ1421" i="1"/>
  <c r="BJ1419" i="1" s="1"/>
  <c r="BI1421" i="1"/>
  <c r="BG1421" i="1"/>
  <c r="BG1419" i="1" s="1"/>
  <c r="BF1421" i="1"/>
  <c r="BF1419" i="1" s="1"/>
  <c r="BE1421" i="1"/>
  <c r="BE1419" i="1" s="1"/>
  <c r="BD1421" i="1"/>
  <c r="BD1419" i="1" s="1"/>
  <c r="BC1421" i="1"/>
  <c r="BQ1404" i="1"/>
  <c r="BP1404" i="1"/>
  <c r="BO1404" i="1"/>
  <c r="BN1404" i="1"/>
  <c r="BM1404" i="1"/>
  <c r="BL1404" i="1"/>
  <c r="BK1404" i="1"/>
  <c r="BJ1404" i="1"/>
  <c r="BI1404" i="1"/>
  <c r="BG1404" i="1"/>
  <c r="BF1404" i="1"/>
  <c r="BE1404" i="1"/>
  <c r="BD1404" i="1"/>
  <c r="BC1404" i="1"/>
  <c r="BQ1403" i="1"/>
  <c r="BP1403" i="1"/>
  <c r="BO1403" i="1"/>
  <c r="BN1403" i="1"/>
  <c r="BM1403" i="1"/>
  <c r="BL1403" i="1"/>
  <c r="BK1403" i="1"/>
  <c r="BJ1403" i="1"/>
  <c r="BI1403" i="1"/>
  <c r="BG1403" i="1"/>
  <c r="BF1403" i="1"/>
  <c r="BE1403" i="1"/>
  <c r="BD1403" i="1"/>
  <c r="BC1403" i="1"/>
  <c r="BQ1402" i="1"/>
  <c r="BP1402" i="1"/>
  <c r="BO1402" i="1"/>
  <c r="BN1402" i="1"/>
  <c r="BM1402" i="1"/>
  <c r="BL1402" i="1"/>
  <c r="BK1402" i="1"/>
  <c r="BJ1402" i="1"/>
  <c r="BI1402" i="1"/>
  <c r="BG1402" i="1"/>
  <c r="BF1402" i="1"/>
  <c r="BE1402" i="1"/>
  <c r="BD1402" i="1"/>
  <c r="BC1402" i="1"/>
  <c r="BQ1394" i="1"/>
  <c r="BQ1393" i="1" s="1"/>
  <c r="BP1394" i="1"/>
  <c r="BP1393" i="1" s="1"/>
  <c r="BO1394" i="1"/>
  <c r="BO1393" i="1" s="1"/>
  <c r="BN1394" i="1"/>
  <c r="BN1393" i="1" s="1"/>
  <c r="BM1394" i="1"/>
  <c r="BM1393" i="1" s="1"/>
  <c r="BL1394" i="1"/>
  <c r="BL1393" i="1" s="1"/>
  <c r="BK1394" i="1"/>
  <c r="BK1393" i="1" s="1"/>
  <c r="BJ1394" i="1"/>
  <c r="BJ1393" i="1" s="1"/>
  <c r="BI1394" i="1"/>
  <c r="BG1394" i="1"/>
  <c r="BG1393" i="1" s="1"/>
  <c r="BF1394" i="1"/>
  <c r="BF1393" i="1" s="1"/>
  <c r="BE1394" i="1"/>
  <c r="BE1393" i="1" s="1"/>
  <c r="BD1394" i="1"/>
  <c r="BD1393" i="1" s="1"/>
  <c r="BC1394" i="1"/>
  <c r="BQ1391" i="1"/>
  <c r="BQ1390" i="1" s="1"/>
  <c r="BP1391" i="1"/>
  <c r="BP1390" i="1" s="1"/>
  <c r="BO1391" i="1"/>
  <c r="BO1390" i="1" s="1"/>
  <c r="BN1391" i="1"/>
  <c r="BN1390" i="1" s="1"/>
  <c r="BM1391" i="1"/>
  <c r="BM1390" i="1" s="1"/>
  <c r="BL1391" i="1"/>
  <c r="BL1390" i="1" s="1"/>
  <c r="BK1391" i="1"/>
  <c r="BK1390" i="1" s="1"/>
  <c r="BJ1391" i="1"/>
  <c r="BJ1390" i="1" s="1"/>
  <c r="BI1391" i="1"/>
  <c r="BG1391" i="1"/>
  <c r="BG1390" i="1" s="1"/>
  <c r="BF1391" i="1"/>
  <c r="BF1390" i="1" s="1"/>
  <c r="BE1391" i="1"/>
  <c r="BE1390" i="1" s="1"/>
  <c r="BD1391" i="1"/>
  <c r="BD1390" i="1" s="1"/>
  <c r="BC1391" i="1"/>
  <c r="BQ1387" i="1"/>
  <c r="BQ1386" i="1" s="1"/>
  <c r="BP1387" i="1"/>
  <c r="BP1386" i="1" s="1"/>
  <c r="BO1387" i="1"/>
  <c r="BO1386" i="1" s="1"/>
  <c r="BN1387" i="1"/>
  <c r="BN1386" i="1" s="1"/>
  <c r="BM1387" i="1"/>
  <c r="BM1386" i="1" s="1"/>
  <c r="BL1387" i="1"/>
  <c r="BL1386" i="1" s="1"/>
  <c r="BK1387" i="1"/>
  <c r="BK1386" i="1" s="1"/>
  <c r="BJ1387" i="1"/>
  <c r="BJ1386" i="1" s="1"/>
  <c r="BI1387" i="1"/>
  <c r="BG1387" i="1"/>
  <c r="BG1386" i="1" s="1"/>
  <c r="BF1387" i="1"/>
  <c r="BF1386" i="1" s="1"/>
  <c r="BE1387" i="1"/>
  <c r="BE1386" i="1" s="1"/>
  <c r="BD1387" i="1"/>
  <c r="BD1386" i="1" s="1"/>
  <c r="BC1387" i="1"/>
  <c r="BQ1382" i="1"/>
  <c r="BQ1381" i="1" s="1"/>
  <c r="BP1382" i="1"/>
  <c r="BP1381" i="1" s="1"/>
  <c r="BO1382" i="1"/>
  <c r="BO1381" i="1" s="1"/>
  <c r="BN1382" i="1"/>
  <c r="BN1381" i="1" s="1"/>
  <c r="BM1382" i="1"/>
  <c r="BM1381" i="1" s="1"/>
  <c r="BL1382" i="1"/>
  <c r="BL1381" i="1" s="1"/>
  <c r="BK1382" i="1"/>
  <c r="BK1381" i="1" s="1"/>
  <c r="BJ1382" i="1"/>
  <c r="BJ1381" i="1" s="1"/>
  <c r="BI1382" i="1"/>
  <c r="BG1382" i="1"/>
  <c r="BG1381" i="1" s="1"/>
  <c r="BF1382" i="1"/>
  <c r="BF1381" i="1" s="1"/>
  <c r="BE1382" i="1"/>
  <c r="BE1381" i="1" s="1"/>
  <c r="BD1382" i="1"/>
  <c r="BD1381" i="1" s="1"/>
  <c r="BC1382" i="1"/>
  <c r="BQ1377" i="1"/>
  <c r="BP1377" i="1"/>
  <c r="BO1377" i="1"/>
  <c r="BN1377" i="1"/>
  <c r="BM1377" i="1"/>
  <c r="BL1377" i="1"/>
  <c r="BK1377" i="1"/>
  <c r="BJ1377" i="1"/>
  <c r="BI1377" i="1"/>
  <c r="BG1377" i="1"/>
  <c r="BF1377" i="1"/>
  <c r="BE1377" i="1"/>
  <c r="BD1377" i="1"/>
  <c r="BC1377" i="1"/>
  <c r="BQ1375" i="1"/>
  <c r="BP1375" i="1"/>
  <c r="BO1375" i="1"/>
  <c r="BN1375" i="1"/>
  <c r="BM1375" i="1"/>
  <c r="BL1375" i="1"/>
  <c r="BK1375" i="1"/>
  <c r="BJ1375" i="1"/>
  <c r="BI1375" i="1"/>
  <c r="BG1375" i="1"/>
  <c r="BF1375" i="1"/>
  <c r="BE1375" i="1"/>
  <c r="BD1375" i="1"/>
  <c r="BC1375" i="1"/>
  <c r="BQ1366" i="1"/>
  <c r="BP1366" i="1"/>
  <c r="BO1366" i="1"/>
  <c r="BN1366" i="1"/>
  <c r="BM1366" i="1"/>
  <c r="BL1366" i="1"/>
  <c r="BK1366" i="1"/>
  <c r="BJ1366" i="1"/>
  <c r="BI1366" i="1"/>
  <c r="BG1366" i="1"/>
  <c r="BF1366" i="1"/>
  <c r="BE1366" i="1"/>
  <c r="BD1366" i="1"/>
  <c r="BC1366" i="1"/>
  <c r="BQ1355" i="1"/>
  <c r="BP1355" i="1"/>
  <c r="BO1355" i="1"/>
  <c r="BN1355" i="1"/>
  <c r="BM1355" i="1"/>
  <c r="BL1355" i="1"/>
  <c r="BK1355" i="1"/>
  <c r="BJ1355" i="1"/>
  <c r="BI1355" i="1"/>
  <c r="BG1355" i="1"/>
  <c r="BF1355" i="1"/>
  <c r="BE1355" i="1"/>
  <c r="BD1355" i="1"/>
  <c r="BC1355" i="1"/>
  <c r="BQ1349" i="1"/>
  <c r="BQ1347" i="1" s="1"/>
  <c r="BP1349" i="1"/>
  <c r="BP1347" i="1" s="1"/>
  <c r="BO1349" i="1"/>
  <c r="BO1347" i="1" s="1"/>
  <c r="BN1349" i="1"/>
  <c r="BN1347" i="1" s="1"/>
  <c r="BM1349" i="1"/>
  <c r="BM1347" i="1" s="1"/>
  <c r="BL1349" i="1"/>
  <c r="BL1347" i="1" s="1"/>
  <c r="BK1349" i="1"/>
  <c r="BK1347" i="1" s="1"/>
  <c r="BJ1349" i="1"/>
  <c r="BJ1347" i="1" s="1"/>
  <c r="BI1349" i="1"/>
  <c r="BG1349" i="1"/>
  <c r="BG1347" i="1" s="1"/>
  <c r="BF1349" i="1"/>
  <c r="BF1347" i="1" s="1"/>
  <c r="BE1349" i="1"/>
  <c r="BE1347" i="1" s="1"/>
  <c r="BD1349" i="1"/>
  <c r="BD1347" i="1" s="1"/>
  <c r="BC1349" i="1"/>
  <c r="BQ1325" i="1"/>
  <c r="BP1325" i="1"/>
  <c r="BO1325" i="1"/>
  <c r="BN1325" i="1"/>
  <c r="BM1325" i="1"/>
  <c r="BL1325" i="1"/>
  <c r="BK1325" i="1"/>
  <c r="BJ1325" i="1"/>
  <c r="BI1325" i="1"/>
  <c r="BG1325" i="1"/>
  <c r="BF1325" i="1"/>
  <c r="BE1325" i="1"/>
  <c r="BD1325" i="1"/>
  <c r="BC1325" i="1"/>
  <c r="BQ1319" i="1"/>
  <c r="BP1319" i="1"/>
  <c r="BO1319" i="1"/>
  <c r="BN1319" i="1"/>
  <c r="BM1319" i="1"/>
  <c r="BL1319" i="1"/>
  <c r="BK1319" i="1"/>
  <c r="BJ1319" i="1"/>
  <c r="BI1319" i="1"/>
  <c r="BG1319" i="1"/>
  <c r="BF1319" i="1"/>
  <c r="BE1319" i="1"/>
  <c r="BD1319" i="1"/>
  <c r="BC1319" i="1"/>
  <c r="BQ1308" i="1"/>
  <c r="BP1308" i="1"/>
  <c r="BO1308" i="1"/>
  <c r="BN1308" i="1"/>
  <c r="BM1308" i="1"/>
  <c r="BL1308" i="1"/>
  <c r="BK1308" i="1"/>
  <c r="BJ1308" i="1"/>
  <c r="BI1308" i="1"/>
  <c r="BG1308" i="1"/>
  <c r="BF1308" i="1"/>
  <c r="BE1308" i="1"/>
  <c r="BD1308" i="1"/>
  <c r="BC1308" i="1"/>
  <c r="BQ1302" i="1"/>
  <c r="BQ1300" i="1" s="1"/>
  <c r="BP1302" i="1"/>
  <c r="BP1300" i="1" s="1"/>
  <c r="BO1302" i="1"/>
  <c r="BO1300" i="1" s="1"/>
  <c r="BN1302" i="1"/>
  <c r="BN1300" i="1" s="1"/>
  <c r="BM1302" i="1"/>
  <c r="BM1300" i="1" s="1"/>
  <c r="BL1302" i="1"/>
  <c r="BL1300" i="1" s="1"/>
  <c r="BK1302" i="1"/>
  <c r="BK1300" i="1" s="1"/>
  <c r="BJ1302" i="1"/>
  <c r="BJ1300" i="1" s="1"/>
  <c r="BI1302" i="1"/>
  <c r="BG1302" i="1"/>
  <c r="BG1300" i="1" s="1"/>
  <c r="BF1302" i="1"/>
  <c r="BF1300" i="1" s="1"/>
  <c r="BE1302" i="1"/>
  <c r="BE1300" i="1" s="1"/>
  <c r="BD1302" i="1"/>
  <c r="BD1300" i="1" s="1"/>
  <c r="BC1302" i="1"/>
  <c r="BQ1289" i="1"/>
  <c r="BP1289" i="1"/>
  <c r="BO1289" i="1"/>
  <c r="BN1289" i="1"/>
  <c r="BM1289" i="1"/>
  <c r="BL1289" i="1"/>
  <c r="BK1289" i="1"/>
  <c r="BJ1289" i="1"/>
  <c r="BI1289" i="1"/>
  <c r="BG1289" i="1"/>
  <c r="BF1289" i="1"/>
  <c r="BE1289" i="1"/>
  <c r="BD1289" i="1"/>
  <c r="BC1289" i="1"/>
  <c r="BQ1288" i="1"/>
  <c r="BP1288" i="1"/>
  <c r="BO1288" i="1"/>
  <c r="BN1288" i="1"/>
  <c r="BM1288" i="1"/>
  <c r="BL1288" i="1"/>
  <c r="BK1288" i="1"/>
  <c r="BJ1288" i="1"/>
  <c r="BI1288" i="1"/>
  <c r="BG1288" i="1"/>
  <c r="BF1288" i="1"/>
  <c r="BE1288" i="1"/>
  <c r="BD1288" i="1"/>
  <c r="BC1288" i="1"/>
  <c r="BQ1287" i="1"/>
  <c r="BP1287" i="1"/>
  <c r="BO1287" i="1"/>
  <c r="BN1287" i="1"/>
  <c r="BM1287" i="1"/>
  <c r="BL1287" i="1"/>
  <c r="BK1287" i="1"/>
  <c r="BJ1287" i="1"/>
  <c r="BI1287" i="1"/>
  <c r="BG1287" i="1"/>
  <c r="BF1287" i="1"/>
  <c r="BE1287" i="1"/>
  <c r="BD1287" i="1"/>
  <c r="BC1287" i="1"/>
  <c r="BQ1286" i="1"/>
  <c r="BP1286" i="1"/>
  <c r="BO1286" i="1"/>
  <c r="BN1286" i="1"/>
  <c r="BM1286" i="1"/>
  <c r="BL1286" i="1"/>
  <c r="BK1286" i="1"/>
  <c r="BJ1286" i="1"/>
  <c r="BI1286" i="1"/>
  <c r="BG1286" i="1"/>
  <c r="BF1286" i="1"/>
  <c r="BE1286" i="1"/>
  <c r="BD1286" i="1"/>
  <c r="BC1286" i="1"/>
  <c r="BQ1271" i="1"/>
  <c r="BP1271" i="1"/>
  <c r="BO1271" i="1"/>
  <c r="BN1271" i="1"/>
  <c r="BM1271" i="1"/>
  <c r="BL1271" i="1"/>
  <c r="BK1271" i="1"/>
  <c r="BJ1271" i="1"/>
  <c r="BI1271" i="1"/>
  <c r="BG1271" i="1"/>
  <c r="BF1271" i="1"/>
  <c r="BE1271" i="1"/>
  <c r="BD1271" i="1"/>
  <c r="BC1271" i="1"/>
  <c r="BQ1260" i="1"/>
  <c r="BP1260" i="1"/>
  <c r="BO1260" i="1"/>
  <c r="BN1260" i="1"/>
  <c r="BM1260" i="1"/>
  <c r="BL1260" i="1"/>
  <c r="BK1260" i="1"/>
  <c r="BJ1260" i="1"/>
  <c r="BI1260" i="1"/>
  <c r="BG1260" i="1"/>
  <c r="BF1260" i="1"/>
  <c r="BE1260" i="1"/>
  <c r="BD1260" i="1"/>
  <c r="BC1260" i="1"/>
  <c r="BQ1255" i="1"/>
  <c r="BP1255" i="1"/>
  <c r="BO1255" i="1"/>
  <c r="BN1255" i="1"/>
  <c r="BM1255" i="1"/>
  <c r="BL1255" i="1"/>
  <c r="BK1255" i="1"/>
  <c r="BJ1255" i="1"/>
  <c r="BI1255" i="1"/>
  <c r="BG1255" i="1"/>
  <c r="BF1255" i="1"/>
  <c r="BE1255" i="1"/>
  <c r="BD1255" i="1"/>
  <c r="BC1255" i="1"/>
  <c r="BQ1249" i="1"/>
  <c r="BP1249" i="1"/>
  <c r="BO1249" i="1"/>
  <c r="BN1249" i="1"/>
  <c r="BM1249" i="1"/>
  <c r="BL1249" i="1"/>
  <c r="BK1249" i="1"/>
  <c r="BJ1249" i="1"/>
  <c r="BI1249" i="1"/>
  <c r="BG1249" i="1"/>
  <c r="BF1249" i="1"/>
  <c r="BE1249" i="1"/>
  <c r="BD1249" i="1"/>
  <c r="BC1249" i="1"/>
  <c r="BQ1247" i="1"/>
  <c r="BP1247" i="1"/>
  <c r="BO1247" i="1"/>
  <c r="BN1247" i="1"/>
  <c r="BM1247" i="1"/>
  <c r="BL1247" i="1"/>
  <c r="BK1247" i="1"/>
  <c r="BJ1247" i="1"/>
  <c r="BI1247" i="1"/>
  <c r="BG1247" i="1"/>
  <c r="BF1247" i="1"/>
  <c r="BE1247" i="1"/>
  <c r="BD1247" i="1"/>
  <c r="BC1247" i="1"/>
  <c r="BQ1240" i="1"/>
  <c r="BP1240" i="1"/>
  <c r="BO1240" i="1"/>
  <c r="BN1240" i="1"/>
  <c r="BM1240" i="1"/>
  <c r="BL1240" i="1"/>
  <c r="BK1240" i="1"/>
  <c r="BJ1240" i="1"/>
  <c r="BI1240" i="1"/>
  <c r="BG1240" i="1"/>
  <c r="BF1240" i="1"/>
  <c r="BE1240" i="1"/>
  <c r="BD1240" i="1"/>
  <c r="BC1240" i="1"/>
  <c r="BQ1233" i="1"/>
  <c r="BP1233" i="1"/>
  <c r="BO1233" i="1"/>
  <c r="BN1233" i="1"/>
  <c r="BM1233" i="1"/>
  <c r="BL1233" i="1"/>
  <c r="BK1233" i="1"/>
  <c r="BJ1233" i="1"/>
  <c r="BI1233" i="1"/>
  <c r="BG1233" i="1"/>
  <c r="BF1233" i="1"/>
  <c r="BE1233" i="1"/>
  <c r="BD1233" i="1"/>
  <c r="BC1233" i="1"/>
  <c r="BQ1226" i="1"/>
  <c r="BP1226" i="1"/>
  <c r="BO1226" i="1"/>
  <c r="BN1226" i="1"/>
  <c r="BM1226" i="1"/>
  <c r="BL1226" i="1"/>
  <c r="BK1226" i="1"/>
  <c r="BJ1226" i="1"/>
  <c r="BI1226" i="1"/>
  <c r="BG1226" i="1"/>
  <c r="BF1226" i="1"/>
  <c r="BE1226" i="1"/>
  <c r="BD1226" i="1"/>
  <c r="BC1226" i="1"/>
  <c r="BQ1222" i="1"/>
  <c r="BP1222" i="1"/>
  <c r="BO1222" i="1"/>
  <c r="BN1222" i="1"/>
  <c r="BM1222" i="1"/>
  <c r="BL1222" i="1"/>
  <c r="BK1222" i="1"/>
  <c r="BJ1222" i="1"/>
  <c r="BI1222" i="1"/>
  <c r="BG1222" i="1"/>
  <c r="BF1222" i="1"/>
  <c r="BE1222" i="1"/>
  <c r="BD1222" i="1"/>
  <c r="BC1222" i="1"/>
  <c r="BQ1213" i="1"/>
  <c r="BP1213" i="1"/>
  <c r="BO1213" i="1"/>
  <c r="BN1213" i="1"/>
  <c r="BM1213" i="1"/>
  <c r="BL1213" i="1"/>
  <c r="BK1213" i="1"/>
  <c r="BJ1213" i="1"/>
  <c r="BI1213" i="1"/>
  <c r="BG1213" i="1"/>
  <c r="BF1213" i="1"/>
  <c r="BE1213" i="1"/>
  <c r="BD1213" i="1"/>
  <c r="BC1213" i="1"/>
  <c r="BQ1203" i="1"/>
  <c r="BP1203" i="1"/>
  <c r="BO1203" i="1"/>
  <c r="BN1203" i="1"/>
  <c r="BM1203" i="1"/>
  <c r="BL1203" i="1"/>
  <c r="BK1203" i="1"/>
  <c r="BJ1203" i="1"/>
  <c r="BI1203" i="1"/>
  <c r="BG1203" i="1"/>
  <c r="BF1203" i="1"/>
  <c r="BE1203" i="1"/>
  <c r="BD1203" i="1"/>
  <c r="BC1203" i="1"/>
  <c r="BQ1197" i="1"/>
  <c r="BQ1195" i="1" s="1"/>
  <c r="BP1197" i="1"/>
  <c r="BP1195" i="1" s="1"/>
  <c r="BO1197" i="1"/>
  <c r="BO1195" i="1" s="1"/>
  <c r="BN1197" i="1"/>
  <c r="BN1195" i="1" s="1"/>
  <c r="BM1197" i="1"/>
  <c r="BM1195" i="1" s="1"/>
  <c r="BL1197" i="1"/>
  <c r="BL1195" i="1" s="1"/>
  <c r="BK1197" i="1"/>
  <c r="BK1195" i="1" s="1"/>
  <c r="BJ1197" i="1"/>
  <c r="BJ1195" i="1" s="1"/>
  <c r="BI1197" i="1"/>
  <c r="BG1197" i="1"/>
  <c r="BG1195" i="1" s="1"/>
  <c r="BF1197" i="1"/>
  <c r="BF1195" i="1" s="1"/>
  <c r="BE1197" i="1"/>
  <c r="BE1195" i="1" s="1"/>
  <c r="BD1197" i="1"/>
  <c r="BD1195" i="1" s="1"/>
  <c r="BC1197" i="1"/>
  <c r="BQ1167" i="1"/>
  <c r="BP1167" i="1"/>
  <c r="BO1167" i="1"/>
  <c r="BN1167" i="1"/>
  <c r="BM1167" i="1"/>
  <c r="BL1167" i="1"/>
  <c r="BK1167" i="1"/>
  <c r="BJ1167" i="1"/>
  <c r="BI1167" i="1"/>
  <c r="BI1166" i="1" s="1"/>
  <c r="BG1167" i="1"/>
  <c r="BF1167" i="1"/>
  <c r="BE1167" i="1"/>
  <c r="BD1167" i="1"/>
  <c r="BC1167" i="1"/>
  <c r="BC1166" i="1" s="1"/>
  <c r="BQ1162" i="1"/>
  <c r="BP1162" i="1"/>
  <c r="BO1162" i="1"/>
  <c r="BN1162" i="1"/>
  <c r="BM1162" i="1"/>
  <c r="BL1162" i="1"/>
  <c r="BK1162" i="1"/>
  <c r="BJ1162" i="1"/>
  <c r="BI1162" i="1"/>
  <c r="BG1162" i="1"/>
  <c r="BF1162" i="1"/>
  <c r="BE1162" i="1"/>
  <c r="BD1162" i="1"/>
  <c r="BC1162" i="1"/>
  <c r="BQ1153" i="1"/>
  <c r="BP1153" i="1"/>
  <c r="BO1153" i="1"/>
  <c r="BN1153" i="1"/>
  <c r="BM1153" i="1"/>
  <c r="BL1153" i="1"/>
  <c r="BK1153" i="1"/>
  <c r="BJ1153" i="1"/>
  <c r="BI1153" i="1"/>
  <c r="BG1153" i="1"/>
  <c r="BF1153" i="1"/>
  <c r="BE1153" i="1"/>
  <c r="BD1153" i="1"/>
  <c r="BC1153" i="1"/>
  <c r="BQ1146" i="1"/>
  <c r="BP1146" i="1"/>
  <c r="BO1146" i="1"/>
  <c r="BN1146" i="1"/>
  <c r="BM1146" i="1"/>
  <c r="BL1146" i="1"/>
  <c r="BK1146" i="1"/>
  <c r="BJ1146" i="1"/>
  <c r="BI1146" i="1"/>
  <c r="BG1146" i="1"/>
  <c r="BF1146" i="1"/>
  <c r="BE1146" i="1"/>
  <c r="BD1146" i="1"/>
  <c r="BC1146" i="1"/>
  <c r="BQ1141" i="1"/>
  <c r="BP1141" i="1"/>
  <c r="BO1141" i="1"/>
  <c r="BN1141" i="1"/>
  <c r="BM1141" i="1"/>
  <c r="BL1141" i="1"/>
  <c r="BK1141" i="1"/>
  <c r="BJ1141" i="1"/>
  <c r="BI1141" i="1"/>
  <c r="BG1141" i="1"/>
  <c r="BF1141" i="1"/>
  <c r="BE1141" i="1"/>
  <c r="BD1141" i="1"/>
  <c r="BC1141" i="1"/>
  <c r="BQ1135" i="1"/>
  <c r="BQ1133" i="1" s="1"/>
  <c r="BP1135" i="1"/>
  <c r="BP1133" i="1" s="1"/>
  <c r="BO1135" i="1"/>
  <c r="BO1133" i="1" s="1"/>
  <c r="BN1135" i="1"/>
  <c r="BN1133" i="1" s="1"/>
  <c r="BM1135" i="1"/>
  <c r="BM1133" i="1" s="1"/>
  <c r="BL1135" i="1"/>
  <c r="BL1133" i="1" s="1"/>
  <c r="BK1135" i="1"/>
  <c r="BK1133" i="1" s="1"/>
  <c r="BJ1135" i="1"/>
  <c r="BJ1133" i="1" s="1"/>
  <c r="BI1135" i="1"/>
  <c r="BG1135" i="1"/>
  <c r="BG1133" i="1" s="1"/>
  <c r="BF1135" i="1"/>
  <c r="BF1133" i="1" s="1"/>
  <c r="BE1135" i="1"/>
  <c r="BE1133" i="1" s="1"/>
  <c r="BD1135" i="1"/>
  <c r="BD1133" i="1" s="1"/>
  <c r="BC1135" i="1"/>
  <c r="BQ1105" i="1"/>
  <c r="BP1105" i="1"/>
  <c r="BO1105" i="1"/>
  <c r="BN1105" i="1"/>
  <c r="BM1105" i="1"/>
  <c r="BL1105" i="1"/>
  <c r="BK1105" i="1"/>
  <c r="BJ1105" i="1"/>
  <c r="BI1105" i="1"/>
  <c r="BG1105" i="1"/>
  <c r="BF1105" i="1"/>
  <c r="BE1105" i="1"/>
  <c r="BD1105" i="1"/>
  <c r="BC1105" i="1"/>
  <c r="BQ1101" i="1"/>
  <c r="BP1101" i="1"/>
  <c r="BO1101" i="1"/>
  <c r="BN1101" i="1"/>
  <c r="BM1101" i="1"/>
  <c r="BL1101" i="1"/>
  <c r="BK1101" i="1"/>
  <c r="BJ1101" i="1"/>
  <c r="BI1101" i="1"/>
  <c r="BG1101" i="1"/>
  <c r="BF1101" i="1"/>
  <c r="BE1101" i="1"/>
  <c r="BD1101" i="1"/>
  <c r="BC1101" i="1"/>
  <c r="BQ1099" i="1"/>
  <c r="BP1099" i="1"/>
  <c r="BO1099" i="1"/>
  <c r="BN1099" i="1"/>
  <c r="BM1099" i="1"/>
  <c r="BL1099" i="1"/>
  <c r="BK1099" i="1"/>
  <c r="BJ1099" i="1"/>
  <c r="BI1099" i="1"/>
  <c r="BG1099" i="1"/>
  <c r="BF1099" i="1"/>
  <c r="BE1099" i="1"/>
  <c r="BD1099" i="1"/>
  <c r="BC1099" i="1"/>
  <c r="BQ1095" i="1"/>
  <c r="BP1095" i="1"/>
  <c r="BO1095" i="1"/>
  <c r="BN1095" i="1"/>
  <c r="BM1095" i="1"/>
  <c r="BL1095" i="1"/>
  <c r="BK1095" i="1"/>
  <c r="BJ1095" i="1"/>
  <c r="BI1095" i="1"/>
  <c r="BG1095" i="1"/>
  <c r="BF1095" i="1"/>
  <c r="BE1095" i="1"/>
  <c r="BD1095" i="1"/>
  <c r="BC1095" i="1"/>
  <c r="BQ1090" i="1"/>
  <c r="BP1090" i="1"/>
  <c r="BO1090" i="1"/>
  <c r="BN1090" i="1"/>
  <c r="BM1090" i="1"/>
  <c r="BL1090" i="1"/>
  <c r="BK1090" i="1"/>
  <c r="BJ1090" i="1"/>
  <c r="BI1090" i="1"/>
  <c r="BG1090" i="1"/>
  <c r="BF1090" i="1"/>
  <c r="BE1090" i="1"/>
  <c r="BD1090" i="1"/>
  <c r="BC1090" i="1"/>
  <c r="BQ1088" i="1"/>
  <c r="BP1088" i="1"/>
  <c r="BO1088" i="1"/>
  <c r="BN1088" i="1"/>
  <c r="BM1088" i="1"/>
  <c r="BL1088" i="1"/>
  <c r="BK1088" i="1"/>
  <c r="BJ1088" i="1"/>
  <c r="BI1088" i="1"/>
  <c r="BG1088" i="1"/>
  <c r="BF1088" i="1"/>
  <c r="BE1088" i="1"/>
  <c r="BD1088" i="1"/>
  <c r="BC1088" i="1"/>
  <c r="BQ1086" i="1"/>
  <c r="BP1086" i="1"/>
  <c r="BO1086" i="1"/>
  <c r="BN1086" i="1"/>
  <c r="BM1086" i="1"/>
  <c r="BL1086" i="1"/>
  <c r="BK1086" i="1"/>
  <c r="BJ1086" i="1"/>
  <c r="BI1086" i="1"/>
  <c r="BG1086" i="1"/>
  <c r="BF1086" i="1"/>
  <c r="BE1086" i="1"/>
  <c r="BD1086" i="1"/>
  <c r="BC1086" i="1"/>
  <c r="BQ1075" i="1"/>
  <c r="BP1075" i="1"/>
  <c r="BO1075" i="1"/>
  <c r="BN1075" i="1"/>
  <c r="BM1075" i="1"/>
  <c r="BL1075" i="1"/>
  <c r="BK1075" i="1"/>
  <c r="BJ1075" i="1"/>
  <c r="BI1075" i="1"/>
  <c r="BG1075" i="1"/>
  <c r="BF1075" i="1"/>
  <c r="BE1075" i="1"/>
  <c r="BD1075" i="1"/>
  <c r="BC1075" i="1"/>
  <c r="BQ1064" i="1"/>
  <c r="BP1064" i="1"/>
  <c r="BO1064" i="1"/>
  <c r="BN1064" i="1"/>
  <c r="BM1064" i="1"/>
  <c r="BL1064" i="1"/>
  <c r="BK1064" i="1"/>
  <c r="BJ1064" i="1"/>
  <c r="BI1064" i="1"/>
  <c r="BG1064" i="1"/>
  <c r="BF1064" i="1"/>
  <c r="BE1064" i="1"/>
  <c r="BD1064" i="1"/>
  <c r="BC1064" i="1"/>
  <c r="BQ1058" i="1"/>
  <c r="BQ1056" i="1" s="1"/>
  <c r="BP1058" i="1"/>
  <c r="BP1056" i="1" s="1"/>
  <c r="BO1058" i="1"/>
  <c r="BO1056" i="1" s="1"/>
  <c r="BN1058" i="1"/>
  <c r="BN1056" i="1" s="1"/>
  <c r="BM1058" i="1"/>
  <c r="BM1056" i="1" s="1"/>
  <c r="BL1058" i="1"/>
  <c r="BL1056" i="1" s="1"/>
  <c r="BK1058" i="1"/>
  <c r="BK1056" i="1" s="1"/>
  <c r="BJ1058" i="1"/>
  <c r="BJ1056" i="1" s="1"/>
  <c r="BI1058" i="1"/>
  <c r="BG1058" i="1"/>
  <c r="BG1056" i="1" s="1"/>
  <c r="BF1058" i="1"/>
  <c r="BF1056" i="1" s="1"/>
  <c r="BE1058" i="1"/>
  <c r="BE1056" i="1" s="1"/>
  <c r="BD1058" i="1"/>
  <c r="BD1056" i="1" s="1"/>
  <c r="BC1058" i="1"/>
  <c r="BQ1035" i="1"/>
  <c r="BP1035" i="1"/>
  <c r="BO1035" i="1"/>
  <c r="BN1035" i="1"/>
  <c r="BM1035" i="1"/>
  <c r="BL1035" i="1"/>
  <c r="BK1035" i="1"/>
  <c r="BJ1035" i="1"/>
  <c r="BI1035" i="1"/>
  <c r="BG1035" i="1"/>
  <c r="BF1035" i="1"/>
  <c r="BE1035" i="1"/>
  <c r="BD1035" i="1"/>
  <c r="BC1035" i="1"/>
  <c r="BQ1033" i="1"/>
  <c r="BP1033" i="1"/>
  <c r="BO1033" i="1"/>
  <c r="BN1033" i="1"/>
  <c r="BM1033" i="1"/>
  <c r="BL1033" i="1"/>
  <c r="BK1033" i="1"/>
  <c r="BJ1033" i="1"/>
  <c r="BI1033" i="1"/>
  <c r="BG1033" i="1"/>
  <c r="BF1033" i="1"/>
  <c r="BE1033" i="1"/>
  <c r="BD1033" i="1"/>
  <c r="BC1033" i="1"/>
  <c r="BQ1030" i="1"/>
  <c r="BP1030" i="1"/>
  <c r="BO1030" i="1"/>
  <c r="BN1030" i="1"/>
  <c r="BM1030" i="1"/>
  <c r="BL1030" i="1"/>
  <c r="BK1030" i="1"/>
  <c r="BJ1030" i="1"/>
  <c r="BI1030" i="1"/>
  <c r="BG1030" i="1"/>
  <c r="BF1030" i="1"/>
  <c r="BE1030" i="1"/>
  <c r="BD1030" i="1"/>
  <c r="BC1030" i="1"/>
  <c r="BQ1026" i="1"/>
  <c r="BP1026" i="1"/>
  <c r="BO1026" i="1"/>
  <c r="BN1026" i="1"/>
  <c r="BM1026" i="1"/>
  <c r="BL1026" i="1"/>
  <c r="BK1026" i="1"/>
  <c r="BJ1026" i="1"/>
  <c r="BI1026" i="1"/>
  <c r="BG1026" i="1"/>
  <c r="BF1026" i="1"/>
  <c r="BE1026" i="1"/>
  <c r="BD1026" i="1"/>
  <c r="BC1026" i="1"/>
  <c r="BQ1024" i="1"/>
  <c r="BP1024" i="1"/>
  <c r="BO1024" i="1"/>
  <c r="BN1024" i="1"/>
  <c r="BM1024" i="1"/>
  <c r="BL1024" i="1"/>
  <c r="BK1024" i="1"/>
  <c r="BJ1024" i="1"/>
  <c r="BI1024" i="1"/>
  <c r="BG1024" i="1"/>
  <c r="BF1024" i="1"/>
  <c r="BE1024" i="1"/>
  <c r="BD1024" i="1"/>
  <c r="BC1024" i="1"/>
  <c r="BQ1019" i="1"/>
  <c r="BP1019" i="1"/>
  <c r="BO1019" i="1"/>
  <c r="BN1019" i="1"/>
  <c r="BM1019" i="1"/>
  <c r="BL1019" i="1"/>
  <c r="BK1019" i="1"/>
  <c r="BJ1019" i="1"/>
  <c r="BI1019" i="1"/>
  <c r="BG1019" i="1"/>
  <c r="BF1019" i="1"/>
  <c r="BE1019" i="1"/>
  <c r="BD1019" i="1"/>
  <c r="BC1019" i="1"/>
  <c r="BQ1017" i="1"/>
  <c r="BP1017" i="1"/>
  <c r="BO1017" i="1"/>
  <c r="BN1017" i="1"/>
  <c r="BM1017" i="1"/>
  <c r="BL1017" i="1"/>
  <c r="BK1017" i="1"/>
  <c r="BJ1017" i="1"/>
  <c r="BI1017" i="1"/>
  <c r="BG1017" i="1"/>
  <c r="BF1017" i="1"/>
  <c r="BE1017" i="1"/>
  <c r="BD1017" i="1"/>
  <c r="BC1017" i="1"/>
  <c r="BQ1007" i="1"/>
  <c r="BP1007" i="1"/>
  <c r="BO1007" i="1"/>
  <c r="BN1007" i="1"/>
  <c r="BM1007" i="1"/>
  <c r="BL1007" i="1"/>
  <c r="BK1007" i="1"/>
  <c r="BJ1007" i="1"/>
  <c r="BI1007" i="1"/>
  <c r="BG1007" i="1"/>
  <c r="BF1007" i="1"/>
  <c r="BE1007" i="1"/>
  <c r="BD1007" i="1"/>
  <c r="BC1007" i="1"/>
  <c r="BQ998" i="1"/>
  <c r="BP998" i="1"/>
  <c r="BO998" i="1"/>
  <c r="BN998" i="1"/>
  <c r="BM998" i="1"/>
  <c r="BL998" i="1"/>
  <c r="BK998" i="1"/>
  <c r="BJ998" i="1"/>
  <c r="BI998" i="1"/>
  <c r="BG998" i="1"/>
  <c r="BF998" i="1"/>
  <c r="BE998" i="1"/>
  <c r="BD998" i="1"/>
  <c r="BC998" i="1"/>
  <c r="BQ990" i="1"/>
  <c r="BP990" i="1"/>
  <c r="BO990" i="1"/>
  <c r="BN990" i="1"/>
  <c r="BM990" i="1"/>
  <c r="BL990" i="1"/>
  <c r="BK990" i="1"/>
  <c r="BJ990" i="1"/>
  <c r="BI990" i="1"/>
  <c r="BG990" i="1"/>
  <c r="BF990" i="1"/>
  <c r="BE990" i="1"/>
  <c r="BD990" i="1"/>
  <c r="BC990" i="1"/>
  <c r="BQ984" i="1"/>
  <c r="BQ982" i="1" s="1"/>
  <c r="BP984" i="1"/>
  <c r="BP982" i="1" s="1"/>
  <c r="BO984" i="1"/>
  <c r="BO982" i="1" s="1"/>
  <c r="BN984" i="1"/>
  <c r="BN982" i="1" s="1"/>
  <c r="BM984" i="1"/>
  <c r="BM982" i="1" s="1"/>
  <c r="BL984" i="1"/>
  <c r="BL982" i="1" s="1"/>
  <c r="BK984" i="1"/>
  <c r="BK982" i="1" s="1"/>
  <c r="BJ984" i="1"/>
  <c r="BJ982" i="1" s="1"/>
  <c r="BI984" i="1"/>
  <c r="BG984" i="1"/>
  <c r="BG982" i="1" s="1"/>
  <c r="BF984" i="1"/>
  <c r="BF982" i="1" s="1"/>
  <c r="BE984" i="1"/>
  <c r="BE982" i="1" s="1"/>
  <c r="BD984" i="1"/>
  <c r="BD982" i="1" s="1"/>
  <c r="BC984" i="1"/>
  <c r="BQ971" i="1"/>
  <c r="BP971" i="1"/>
  <c r="BO971" i="1"/>
  <c r="BN971" i="1"/>
  <c r="BM971" i="1"/>
  <c r="BL971" i="1"/>
  <c r="BK971" i="1"/>
  <c r="BJ971" i="1"/>
  <c r="BI971" i="1"/>
  <c r="BG971" i="1"/>
  <c r="BF971" i="1"/>
  <c r="BE971" i="1"/>
  <c r="BD971" i="1"/>
  <c r="BC971" i="1"/>
  <c r="BQ970" i="1"/>
  <c r="BP970" i="1"/>
  <c r="BO970" i="1"/>
  <c r="BN970" i="1"/>
  <c r="BM970" i="1"/>
  <c r="BL970" i="1"/>
  <c r="BK970" i="1"/>
  <c r="BJ970" i="1"/>
  <c r="BI970" i="1"/>
  <c r="BG970" i="1"/>
  <c r="BF970" i="1"/>
  <c r="BE970" i="1"/>
  <c r="BD970" i="1"/>
  <c r="BC970" i="1"/>
  <c r="BQ969" i="1"/>
  <c r="BP969" i="1"/>
  <c r="BO969" i="1"/>
  <c r="BN969" i="1"/>
  <c r="BM969" i="1"/>
  <c r="BL969" i="1"/>
  <c r="BK969" i="1"/>
  <c r="BJ969" i="1"/>
  <c r="BI969" i="1"/>
  <c r="BG969" i="1"/>
  <c r="BF969" i="1"/>
  <c r="BE969" i="1"/>
  <c r="BD969" i="1"/>
  <c r="BC969" i="1"/>
  <c r="BQ962" i="1"/>
  <c r="BP962" i="1"/>
  <c r="BO962" i="1"/>
  <c r="BN962" i="1"/>
  <c r="BM962" i="1"/>
  <c r="BL962" i="1"/>
  <c r="BK962" i="1"/>
  <c r="BJ962" i="1"/>
  <c r="BI962" i="1"/>
  <c r="BG962" i="1"/>
  <c r="BF962" i="1"/>
  <c r="BE962" i="1"/>
  <c r="BD962" i="1"/>
  <c r="BC962" i="1"/>
  <c r="BQ954" i="1"/>
  <c r="BP954" i="1"/>
  <c r="BO954" i="1"/>
  <c r="BN954" i="1"/>
  <c r="BM954" i="1"/>
  <c r="BL954" i="1"/>
  <c r="BK954" i="1"/>
  <c r="BJ954" i="1"/>
  <c r="BI954" i="1"/>
  <c r="BG954" i="1"/>
  <c r="BF954" i="1"/>
  <c r="BE954" i="1"/>
  <c r="BD954" i="1"/>
  <c r="BC954" i="1"/>
  <c r="BQ948" i="1"/>
  <c r="BP948" i="1"/>
  <c r="BO948" i="1"/>
  <c r="BN948" i="1"/>
  <c r="BM948" i="1"/>
  <c r="BL948" i="1"/>
  <c r="BK948" i="1"/>
  <c r="BJ948" i="1"/>
  <c r="BI948" i="1"/>
  <c r="BG948" i="1"/>
  <c r="BF948" i="1"/>
  <c r="BE948" i="1"/>
  <c r="BD948" i="1"/>
  <c r="BC948" i="1"/>
  <c r="BQ941" i="1"/>
  <c r="BP941" i="1"/>
  <c r="BO941" i="1"/>
  <c r="BN941" i="1"/>
  <c r="BM941" i="1"/>
  <c r="BL941" i="1"/>
  <c r="BK941" i="1"/>
  <c r="BJ941" i="1"/>
  <c r="BI941" i="1"/>
  <c r="BG941" i="1"/>
  <c r="BF941" i="1"/>
  <c r="BE941" i="1"/>
  <c r="BD941" i="1"/>
  <c r="BC941" i="1"/>
  <c r="BQ926" i="1"/>
  <c r="BP926" i="1"/>
  <c r="BO926" i="1"/>
  <c r="BN926" i="1"/>
  <c r="BM926" i="1"/>
  <c r="BL926" i="1"/>
  <c r="BK926" i="1"/>
  <c r="BJ926" i="1"/>
  <c r="BI926" i="1"/>
  <c r="BG926" i="1"/>
  <c r="BF926" i="1"/>
  <c r="BE926" i="1"/>
  <c r="BD926" i="1"/>
  <c r="BC926" i="1"/>
  <c r="BQ924" i="1"/>
  <c r="BP924" i="1"/>
  <c r="BO924" i="1"/>
  <c r="BN924" i="1"/>
  <c r="BM924" i="1"/>
  <c r="BL924" i="1"/>
  <c r="BK924" i="1"/>
  <c r="BJ924" i="1"/>
  <c r="BI924" i="1"/>
  <c r="BG924" i="1"/>
  <c r="BF924" i="1"/>
  <c r="BE924" i="1"/>
  <c r="BD924" i="1"/>
  <c r="BC924" i="1"/>
  <c r="BQ916" i="1"/>
  <c r="BP916" i="1"/>
  <c r="BO916" i="1"/>
  <c r="BN916" i="1"/>
  <c r="BM916" i="1"/>
  <c r="BL916" i="1"/>
  <c r="BK916" i="1"/>
  <c r="BJ916" i="1"/>
  <c r="BI916" i="1"/>
  <c r="BG916" i="1"/>
  <c r="BF916" i="1"/>
  <c r="BE916" i="1"/>
  <c r="BD916" i="1"/>
  <c r="BC916" i="1"/>
  <c r="BQ913" i="1"/>
  <c r="BP913" i="1"/>
  <c r="BO913" i="1"/>
  <c r="BN913" i="1"/>
  <c r="BM913" i="1"/>
  <c r="BL913" i="1"/>
  <c r="BK913" i="1"/>
  <c r="BJ913" i="1"/>
  <c r="BI913" i="1"/>
  <c r="BG913" i="1"/>
  <c r="BF913" i="1"/>
  <c r="BE913" i="1"/>
  <c r="BD913" i="1"/>
  <c r="BC913" i="1"/>
  <c r="BQ904" i="1"/>
  <c r="BP904" i="1"/>
  <c r="BO904" i="1"/>
  <c r="BN904" i="1"/>
  <c r="BM904" i="1"/>
  <c r="BL904" i="1"/>
  <c r="BK904" i="1"/>
  <c r="BJ904" i="1"/>
  <c r="BI904" i="1"/>
  <c r="BG904" i="1"/>
  <c r="BF904" i="1"/>
  <c r="BE904" i="1"/>
  <c r="BD904" i="1"/>
  <c r="BC904" i="1"/>
  <c r="BQ898" i="1"/>
  <c r="BP898" i="1"/>
  <c r="BO898" i="1"/>
  <c r="BN898" i="1"/>
  <c r="BM898" i="1"/>
  <c r="BL898" i="1"/>
  <c r="BK898" i="1"/>
  <c r="BJ898" i="1"/>
  <c r="BI898" i="1"/>
  <c r="BG898" i="1"/>
  <c r="BF898" i="1"/>
  <c r="BE898" i="1"/>
  <c r="BD898" i="1"/>
  <c r="BC898" i="1"/>
  <c r="BQ896" i="1"/>
  <c r="BP896" i="1"/>
  <c r="BO896" i="1"/>
  <c r="BN896" i="1"/>
  <c r="BM896" i="1"/>
  <c r="BL896" i="1"/>
  <c r="BK896" i="1"/>
  <c r="BJ896" i="1"/>
  <c r="BI896" i="1"/>
  <c r="BG896" i="1"/>
  <c r="BF896" i="1"/>
  <c r="BE896" i="1"/>
  <c r="BD896" i="1"/>
  <c r="BC896" i="1"/>
  <c r="BQ892" i="1"/>
  <c r="BP892" i="1"/>
  <c r="BO892" i="1"/>
  <c r="BN892" i="1"/>
  <c r="BM892" i="1"/>
  <c r="BL892" i="1"/>
  <c r="BK892" i="1"/>
  <c r="BJ892" i="1"/>
  <c r="BI892" i="1"/>
  <c r="BG892" i="1"/>
  <c r="BF892" i="1"/>
  <c r="BE892" i="1"/>
  <c r="BD892" i="1"/>
  <c r="BC892" i="1"/>
  <c r="BQ886" i="1"/>
  <c r="BQ884" i="1" s="1"/>
  <c r="BP886" i="1"/>
  <c r="BP884" i="1" s="1"/>
  <c r="BO886" i="1"/>
  <c r="BO884" i="1" s="1"/>
  <c r="BN886" i="1"/>
  <c r="BN884" i="1" s="1"/>
  <c r="BM886" i="1"/>
  <c r="BM884" i="1" s="1"/>
  <c r="BL886" i="1"/>
  <c r="BL884" i="1" s="1"/>
  <c r="BK886" i="1"/>
  <c r="BK884" i="1" s="1"/>
  <c r="BJ886" i="1"/>
  <c r="BJ884" i="1" s="1"/>
  <c r="BI886" i="1"/>
  <c r="BG886" i="1"/>
  <c r="BG884" i="1" s="1"/>
  <c r="BF886" i="1"/>
  <c r="BF884" i="1" s="1"/>
  <c r="BE886" i="1"/>
  <c r="BE884" i="1" s="1"/>
  <c r="BD886" i="1"/>
  <c r="BD884" i="1" s="1"/>
  <c r="BC886" i="1"/>
  <c r="BQ863" i="1"/>
  <c r="BP863" i="1"/>
  <c r="BO863" i="1"/>
  <c r="BN863" i="1"/>
  <c r="BM863" i="1"/>
  <c r="BL863" i="1"/>
  <c r="BK863" i="1"/>
  <c r="BJ863" i="1"/>
  <c r="BI863" i="1"/>
  <c r="BG863" i="1"/>
  <c r="BF863" i="1"/>
  <c r="BE863" i="1"/>
  <c r="BD863" i="1"/>
  <c r="BC863" i="1"/>
  <c r="BQ860" i="1"/>
  <c r="BP860" i="1"/>
  <c r="BO860" i="1"/>
  <c r="BN860" i="1"/>
  <c r="BM860" i="1"/>
  <c r="BL860" i="1"/>
  <c r="BK860" i="1"/>
  <c r="BJ860" i="1"/>
  <c r="BI860" i="1"/>
  <c r="BG860" i="1"/>
  <c r="BF860" i="1"/>
  <c r="BE860" i="1"/>
  <c r="BD860" i="1"/>
  <c r="BC860" i="1"/>
  <c r="BQ858" i="1"/>
  <c r="BP858" i="1"/>
  <c r="BO858" i="1"/>
  <c r="BN858" i="1"/>
  <c r="BM858" i="1"/>
  <c r="BL858" i="1"/>
  <c r="BK858" i="1"/>
  <c r="BJ858" i="1"/>
  <c r="BI858" i="1"/>
  <c r="BG858" i="1"/>
  <c r="BF858" i="1"/>
  <c r="BE858" i="1"/>
  <c r="BD858" i="1"/>
  <c r="BC858" i="1"/>
  <c r="BQ856" i="1"/>
  <c r="BP856" i="1"/>
  <c r="BO856" i="1"/>
  <c r="BN856" i="1"/>
  <c r="BM856" i="1"/>
  <c r="BL856" i="1"/>
  <c r="BK856" i="1"/>
  <c r="BJ856" i="1"/>
  <c r="BI856" i="1"/>
  <c r="BG856" i="1"/>
  <c r="BF856" i="1"/>
  <c r="BE856" i="1"/>
  <c r="BD856" i="1"/>
  <c r="BC856" i="1"/>
  <c r="BQ851" i="1"/>
  <c r="BP851" i="1"/>
  <c r="BO851" i="1"/>
  <c r="BN851" i="1"/>
  <c r="BM851" i="1"/>
  <c r="BL851" i="1"/>
  <c r="BK851" i="1"/>
  <c r="BJ851" i="1"/>
  <c r="BI851" i="1"/>
  <c r="BG851" i="1"/>
  <c r="BF851" i="1"/>
  <c r="BE851" i="1"/>
  <c r="BD851" i="1"/>
  <c r="BC851" i="1"/>
  <c r="BQ847" i="1"/>
  <c r="BP847" i="1"/>
  <c r="BO847" i="1"/>
  <c r="BN847" i="1"/>
  <c r="BM847" i="1"/>
  <c r="BL847" i="1"/>
  <c r="BK847" i="1"/>
  <c r="BJ847" i="1"/>
  <c r="BI847" i="1"/>
  <c r="BG847" i="1"/>
  <c r="BF847" i="1"/>
  <c r="BE847" i="1"/>
  <c r="BD847" i="1"/>
  <c r="BC847" i="1"/>
  <c r="BQ844" i="1"/>
  <c r="BP844" i="1"/>
  <c r="BO844" i="1"/>
  <c r="BN844" i="1"/>
  <c r="BM844" i="1"/>
  <c r="BL844" i="1"/>
  <c r="BK844" i="1"/>
  <c r="BJ844" i="1"/>
  <c r="BI844" i="1"/>
  <c r="BG844" i="1"/>
  <c r="BF844" i="1"/>
  <c r="BE844" i="1"/>
  <c r="BD844" i="1"/>
  <c r="BC844" i="1"/>
  <c r="BQ836" i="1"/>
  <c r="BP836" i="1"/>
  <c r="BO836" i="1"/>
  <c r="BN836" i="1"/>
  <c r="BM836" i="1"/>
  <c r="BL836" i="1"/>
  <c r="BK836" i="1"/>
  <c r="BJ836" i="1"/>
  <c r="BI836" i="1"/>
  <c r="BG836" i="1"/>
  <c r="BF836" i="1"/>
  <c r="BE836" i="1"/>
  <c r="BD836" i="1"/>
  <c r="BC836" i="1"/>
  <c r="BQ831" i="1"/>
  <c r="BP831" i="1"/>
  <c r="BO831" i="1"/>
  <c r="BN831" i="1"/>
  <c r="BM831" i="1"/>
  <c r="BL831" i="1"/>
  <c r="BK831" i="1"/>
  <c r="BJ831" i="1"/>
  <c r="BI831" i="1"/>
  <c r="BG831" i="1"/>
  <c r="BF831" i="1"/>
  <c r="BE831" i="1"/>
  <c r="BD831" i="1"/>
  <c r="BC831" i="1"/>
  <c r="BQ826" i="1"/>
  <c r="BP826" i="1"/>
  <c r="BO826" i="1"/>
  <c r="BN826" i="1"/>
  <c r="BM826" i="1"/>
  <c r="BL826" i="1"/>
  <c r="BK826" i="1"/>
  <c r="BJ826" i="1"/>
  <c r="BI826" i="1"/>
  <c r="BG826" i="1"/>
  <c r="BF826" i="1"/>
  <c r="BE826" i="1"/>
  <c r="BD826" i="1"/>
  <c r="BC826" i="1"/>
  <c r="BQ822" i="1"/>
  <c r="BP822" i="1"/>
  <c r="BO822" i="1"/>
  <c r="BN822" i="1"/>
  <c r="BM822" i="1"/>
  <c r="BL822" i="1"/>
  <c r="BK822" i="1"/>
  <c r="BJ822" i="1"/>
  <c r="BI822" i="1"/>
  <c r="BG822" i="1"/>
  <c r="BF822" i="1"/>
  <c r="BE822" i="1"/>
  <c r="BD822" i="1"/>
  <c r="BC822" i="1"/>
  <c r="BQ817" i="1"/>
  <c r="BP817" i="1"/>
  <c r="BO817" i="1"/>
  <c r="BN817" i="1"/>
  <c r="BM817" i="1"/>
  <c r="BL817" i="1"/>
  <c r="BK817" i="1"/>
  <c r="BJ817" i="1"/>
  <c r="BI817" i="1"/>
  <c r="BG817" i="1"/>
  <c r="BF817" i="1"/>
  <c r="BE817" i="1"/>
  <c r="BD817" i="1"/>
  <c r="BC817" i="1"/>
  <c r="BQ811" i="1"/>
  <c r="BQ809" i="1" s="1"/>
  <c r="BP811" i="1"/>
  <c r="BP809" i="1" s="1"/>
  <c r="BO811" i="1"/>
  <c r="BO809" i="1" s="1"/>
  <c r="BN811" i="1"/>
  <c r="BN809" i="1" s="1"/>
  <c r="BM811" i="1"/>
  <c r="BM809" i="1" s="1"/>
  <c r="BL811" i="1"/>
  <c r="BL809" i="1" s="1"/>
  <c r="BK811" i="1"/>
  <c r="BK809" i="1" s="1"/>
  <c r="BJ811" i="1"/>
  <c r="BJ809" i="1" s="1"/>
  <c r="BI811" i="1"/>
  <c r="BG811" i="1"/>
  <c r="BG809" i="1" s="1"/>
  <c r="BF811" i="1"/>
  <c r="BF809" i="1" s="1"/>
  <c r="BE811" i="1"/>
  <c r="BE809" i="1" s="1"/>
  <c r="BD811" i="1"/>
  <c r="BD809" i="1" s="1"/>
  <c r="BC811" i="1"/>
  <c r="BQ798" i="1"/>
  <c r="BP798" i="1"/>
  <c r="BO798" i="1"/>
  <c r="BN798" i="1"/>
  <c r="BM798" i="1"/>
  <c r="BL798" i="1"/>
  <c r="BK798" i="1"/>
  <c r="BJ798" i="1"/>
  <c r="BI798" i="1"/>
  <c r="BG798" i="1"/>
  <c r="BF798" i="1"/>
  <c r="BE798" i="1"/>
  <c r="BD798" i="1"/>
  <c r="BC798" i="1"/>
  <c r="BQ797" i="1"/>
  <c r="BP797" i="1"/>
  <c r="BO797" i="1"/>
  <c r="BN797" i="1"/>
  <c r="BM797" i="1"/>
  <c r="BL797" i="1"/>
  <c r="BK797" i="1"/>
  <c r="BJ797" i="1"/>
  <c r="BI797" i="1"/>
  <c r="BG797" i="1"/>
  <c r="BF797" i="1"/>
  <c r="BE797" i="1"/>
  <c r="BD797" i="1"/>
  <c r="BC797" i="1"/>
  <c r="BQ796" i="1"/>
  <c r="BP796" i="1"/>
  <c r="BO796" i="1"/>
  <c r="BN796" i="1"/>
  <c r="BM796" i="1"/>
  <c r="BL796" i="1"/>
  <c r="BK796" i="1"/>
  <c r="BJ796" i="1"/>
  <c r="BI796" i="1"/>
  <c r="BG796" i="1"/>
  <c r="BF796" i="1"/>
  <c r="BE796" i="1"/>
  <c r="BD796" i="1"/>
  <c r="BC796" i="1"/>
  <c r="BQ790" i="1"/>
  <c r="BP790" i="1"/>
  <c r="BO790" i="1"/>
  <c r="BN790" i="1"/>
  <c r="BM790" i="1"/>
  <c r="BL790" i="1"/>
  <c r="BK790" i="1"/>
  <c r="BJ790" i="1"/>
  <c r="BI790" i="1"/>
  <c r="BG790" i="1"/>
  <c r="BF790" i="1"/>
  <c r="BE790" i="1"/>
  <c r="BD790" i="1"/>
  <c r="BC790" i="1"/>
  <c r="BQ785" i="1"/>
  <c r="BP785" i="1"/>
  <c r="BO785" i="1"/>
  <c r="BN785" i="1"/>
  <c r="BM785" i="1"/>
  <c r="BL785" i="1"/>
  <c r="BK785" i="1"/>
  <c r="BJ785" i="1"/>
  <c r="BI785" i="1"/>
  <c r="BG785" i="1"/>
  <c r="BF785" i="1"/>
  <c r="BE785" i="1"/>
  <c r="BD785" i="1"/>
  <c r="BC785" i="1"/>
  <c r="BQ782" i="1"/>
  <c r="BP782" i="1"/>
  <c r="BO782" i="1"/>
  <c r="BN782" i="1"/>
  <c r="BM782" i="1"/>
  <c r="BL782" i="1"/>
  <c r="BK782" i="1"/>
  <c r="BJ782" i="1"/>
  <c r="BI782" i="1"/>
  <c r="BG782" i="1"/>
  <c r="BF782" i="1"/>
  <c r="BE782" i="1"/>
  <c r="BD782" i="1"/>
  <c r="BC782" i="1"/>
  <c r="BQ778" i="1"/>
  <c r="BP778" i="1"/>
  <c r="BO778" i="1"/>
  <c r="BN778" i="1"/>
  <c r="BM778" i="1"/>
  <c r="BL778" i="1"/>
  <c r="BK778" i="1"/>
  <c r="BJ778" i="1"/>
  <c r="BI778" i="1"/>
  <c r="BG778" i="1"/>
  <c r="BF778" i="1"/>
  <c r="BE778" i="1"/>
  <c r="BD778" i="1"/>
  <c r="BC778" i="1"/>
  <c r="BQ773" i="1"/>
  <c r="BP773" i="1"/>
  <c r="BO773" i="1"/>
  <c r="BN773" i="1"/>
  <c r="BM773" i="1"/>
  <c r="BL773" i="1"/>
  <c r="BK773" i="1"/>
  <c r="BJ773" i="1"/>
  <c r="BI773" i="1"/>
  <c r="BG773" i="1"/>
  <c r="BF773" i="1"/>
  <c r="BE773" i="1"/>
  <c r="BD773" i="1"/>
  <c r="BC773" i="1"/>
  <c r="BQ768" i="1"/>
  <c r="BP768" i="1"/>
  <c r="BO768" i="1"/>
  <c r="BN768" i="1"/>
  <c r="BM768" i="1"/>
  <c r="BL768" i="1"/>
  <c r="BK768" i="1"/>
  <c r="BJ768" i="1"/>
  <c r="BI768" i="1"/>
  <c r="BG768" i="1"/>
  <c r="BF768" i="1"/>
  <c r="BE768" i="1"/>
  <c r="BD768" i="1"/>
  <c r="BC768" i="1"/>
  <c r="BQ761" i="1"/>
  <c r="BP761" i="1"/>
  <c r="BO761" i="1"/>
  <c r="BN761" i="1"/>
  <c r="BM761" i="1"/>
  <c r="BL761" i="1"/>
  <c r="BK761" i="1"/>
  <c r="BJ761" i="1"/>
  <c r="BI761" i="1"/>
  <c r="BG761" i="1"/>
  <c r="BF761" i="1"/>
  <c r="BE761" i="1"/>
  <c r="BD761" i="1"/>
  <c r="BC761" i="1"/>
  <c r="BQ759" i="1"/>
  <c r="BP759" i="1"/>
  <c r="BO759" i="1"/>
  <c r="BN759" i="1"/>
  <c r="BM759" i="1"/>
  <c r="BL759" i="1"/>
  <c r="BK759" i="1"/>
  <c r="BJ759" i="1"/>
  <c r="BI759" i="1"/>
  <c r="BG759" i="1"/>
  <c r="BF759" i="1"/>
  <c r="BE759" i="1"/>
  <c r="BD759" i="1"/>
  <c r="BC759" i="1"/>
  <c r="BQ753" i="1"/>
  <c r="BP753" i="1"/>
  <c r="BO753" i="1"/>
  <c r="BN753" i="1"/>
  <c r="BM753" i="1"/>
  <c r="BL753" i="1"/>
  <c r="BK753" i="1"/>
  <c r="BJ753" i="1"/>
  <c r="BI753" i="1"/>
  <c r="BG753" i="1"/>
  <c r="BF753" i="1"/>
  <c r="BE753" i="1"/>
  <c r="BD753" i="1"/>
  <c r="BC753" i="1"/>
  <c r="BQ742" i="1"/>
  <c r="BP742" i="1"/>
  <c r="BO742" i="1"/>
  <c r="BN742" i="1"/>
  <c r="BM742" i="1"/>
  <c r="BL742" i="1"/>
  <c r="BK742" i="1"/>
  <c r="BJ742" i="1"/>
  <c r="BI742" i="1"/>
  <c r="BG742" i="1"/>
  <c r="BF742" i="1"/>
  <c r="BE742" i="1"/>
  <c r="BD742" i="1"/>
  <c r="BC742" i="1"/>
  <c r="BQ736" i="1"/>
  <c r="BQ734" i="1" s="1"/>
  <c r="BP736" i="1"/>
  <c r="BP734" i="1" s="1"/>
  <c r="BO736" i="1"/>
  <c r="BO734" i="1" s="1"/>
  <c r="BN736" i="1"/>
  <c r="BN734" i="1" s="1"/>
  <c r="BM736" i="1"/>
  <c r="BM734" i="1" s="1"/>
  <c r="BL736" i="1"/>
  <c r="BL734" i="1" s="1"/>
  <c r="BK736" i="1"/>
  <c r="BK734" i="1" s="1"/>
  <c r="BJ736" i="1"/>
  <c r="BJ734" i="1" s="1"/>
  <c r="BI736" i="1"/>
  <c r="BG736" i="1"/>
  <c r="BG734" i="1" s="1"/>
  <c r="BF736" i="1"/>
  <c r="BF734" i="1" s="1"/>
  <c r="BE736" i="1"/>
  <c r="BE734" i="1" s="1"/>
  <c r="BD736" i="1"/>
  <c r="BD734" i="1" s="1"/>
  <c r="BC736" i="1"/>
  <c r="BQ715" i="1"/>
  <c r="BQ714" i="1" s="1"/>
  <c r="BP715" i="1"/>
  <c r="BP714" i="1" s="1"/>
  <c r="BO715" i="1"/>
  <c r="BO714" i="1" s="1"/>
  <c r="BN715" i="1"/>
  <c r="BN714" i="1" s="1"/>
  <c r="BM715" i="1"/>
  <c r="BM714" i="1" s="1"/>
  <c r="BL715" i="1"/>
  <c r="BL714" i="1" s="1"/>
  <c r="BK715" i="1"/>
  <c r="BK714" i="1" s="1"/>
  <c r="BJ715" i="1"/>
  <c r="BJ714" i="1" s="1"/>
  <c r="BI715" i="1"/>
  <c r="BG715" i="1"/>
  <c r="BG714" i="1" s="1"/>
  <c r="BF715" i="1"/>
  <c r="BF714" i="1" s="1"/>
  <c r="BE715" i="1"/>
  <c r="BE714" i="1" s="1"/>
  <c r="BD715" i="1"/>
  <c r="BD714" i="1" s="1"/>
  <c r="BC715" i="1"/>
  <c r="BQ712" i="1"/>
  <c r="BQ711" i="1" s="1"/>
  <c r="BP712" i="1"/>
  <c r="BP711" i="1" s="1"/>
  <c r="BO712" i="1"/>
  <c r="BO711" i="1" s="1"/>
  <c r="BN712" i="1"/>
  <c r="BN711" i="1" s="1"/>
  <c r="BM712" i="1"/>
  <c r="BM711" i="1" s="1"/>
  <c r="BL712" i="1"/>
  <c r="BL711" i="1" s="1"/>
  <c r="BK712" i="1"/>
  <c r="BK711" i="1" s="1"/>
  <c r="BJ712" i="1"/>
  <c r="BJ711" i="1" s="1"/>
  <c r="BI712" i="1"/>
  <c r="BG712" i="1"/>
  <c r="BG711" i="1" s="1"/>
  <c r="BF712" i="1"/>
  <c r="BF711" i="1" s="1"/>
  <c r="BE712" i="1"/>
  <c r="BE711" i="1" s="1"/>
  <c r="BD712" i="1"/>
  <c r="BD711" i="1" s="1"/>
  <c r="BC712" i="1"/>
  <c r="BQ707" i="1"/>
  <c r="BP707" i="1"/>
  <c r="BO707" i="1"/>
  <c r="BN707" i="1"/>
  <c r="BM707" i="1"/>
  <c r="BL707" i="1"/>
  <c r="BK707" i="1"/>
  <c r="BJ707" i="1"/>
  <c r="BI707" i="1"/>
  <c r="BG707" i="1"/>
  <c r="BF707" i="1"/>
  <c r="BE707" i="1"/>
  <c r="BD707" i="1"/>
  <c r="BC707" i="1"/>
  <c r="BQ696" i="1"/>
  <c r="BP696" i="1"/>
  <c r="BO696" i="1"/>
  <c r="BN696" i="1"/>
  <c r="BM696" i="1"/>
  <c r="BL696" i="1"/>
  <c r="BK696" i="1"/>
  <c r="BJ696" i="1"/>
  <c r="BI696" i="1"/>
  <c r="BG696" i="1"/>
  <c r="BF696" i="1"/>
  <c r="BE696" i="1"/>
  <c r="BD696" i="1"/>
  <c r="BC696" i="1"/>
  <c r="BQ690" i="1"/>
  <c r="BQ688" i="1" s="1"/>
  <c r="BP690" i="1"/>
  <c r="BP688" i="1" s="1"/>
  <c r="BO690" i="1"/>
  <c r="BO688" i="1" s="1"/>
  <c r="BN690" i="1"/>
  <c r="BN688" i="1" s="1"/>
  <c r="BM690" i="1"/>
  <c r="BM688" i="1" s="1"/>
  <c r="BL690" i="1"/>
  <c r="BL688" i="1" s="1"/>
  <c r="BK690" i="1"/>
  <c r="BK688" i="1" s="1"/>
  <c r="BJ690" i="1"/>
  <c r="BJ688" i="1" s="1"/>
  <c r="BI690" i="1"/>
  <c r="BG690" i="1"/>
  <c r="BG688" i="1" s="1"/>
  <c r="BF690" i="1"/>
  <c r="BF688" i="1" s="1"/>
  <c r="BE690" i="1"/>
  <c r="BE688" i="1" s="1"/>
  <c r="BD690" i="1"/>
  <c r="BD688" i="1" s="1"/>
  <c r="BC690" i="1"/>
  <c r="BQ670" i="1"/>
  <c r="BQ669" i="1" s="1"/>
  <c r="BP670" i="1"/>
  <c r="BP669" i="1" s="1"/>
  <c r="BO670" i="1"/>
  <c r="BO669" i="1" s="1"/>
  <c r="BN670" i="1"/>
  <c r="BN669" i="1" s="1"/>
  <c r="BM670" i="1"/>
  <c r="BM669" i="1" s="1"/>
  <c r="BL670" i="1"/>
  <c r="BL669" i="1" s="1"/>
  <c r="BK670" i="1"/>
  <c r="BK669" i="1" s="1"/>
  <c r="BJ670" i="1"/>
  <c r="BJ669" i="1" s="1"/>
  <c r="BI670" i="1"/>
  <c r="BG670" i="1"/>
  <c r="BG669" i="1" s="1"/>
  <c r="BF670" i="1"/>
  <c r="BF669" i="1" s="1"/>
  <c r="BE670" i="1"/>
  <c r="BE669" i="1" s="1"/>
  <c r="BD670" i="1"/>
  <c r="BD669" i="1" s="1"/>
  <c r="BC670" i="1"/>
  <c r="BQ667" i="1"/>
  <c r="BQ666" i="1" s="1"/>
  <c r="BP667" i="1"/>
  <c r="BP666" i="1" s="1"/>
  <c r="BO667" i="1"/>
  <c r="BO666" i="1" s="1"/>
  <c r="BN667" i="1"/>
  <c r="BN666" i="1" s="1"/>
  <c r="BM667" i="1"/>
  <c r="BM666" i="1" s="1"/>
  <c r="BL667" i="1"/>
  <c r="BL666" i="1" s="1"/>
  <c r="BK667" i="1"/>
  <c r="BK666" i="1" s="1"/>
  <c r="BJ667" i="1"/>
  <c r="BJ666" i="1" s="1"/>
  <c r="BI667" i="1"/>
  <c r="BG667" i="1"/>
  <c r="BG666" i="1" s="1"/>
  <c r="BF667" i="1"/>
  <c r="BF666" i="1" s="1"/>
  <c r="BE667" i="1"/>
  <c r="BE666" i="1" s="1"/>
  <c r="BD667" i="1"/>
  <c r="BD666" i="1" s="1"/>
  <c r="BC667" i="1"/>
  <c r="BQ661" i="1"/>
  <c r="BP661" i="1"/>
  <c r="BO661" i="1"/>
  <c r="BN661" i="1"/>
  <c r="BM661" i="1"/>
  <c r="BL661" i="1"/>
  <c r="BK661" i="1"/>
  <c r="BJ661" i="1"/>
  <c r="BI661" i="1"/>
  <c r="BG661" i="1"/>
  <c r="BF661" i="1"/>
  <c r="BE661" i="1"/>
  <c r="BD661" i="1"/>
  <c r="BC661" i="1"/>
  <c r="BQ651" i="1"/>
  <c r="BP651" i="1"/>
  <c r="BO651" i="1"/>
  <c r="BN651" i="1"/>
  <c r="BM651" i="1"/>
  <c r="BL651" i="1"/>
  <c r="BK651" i="1"/>
  <c r="BJ651" i="1"/>
  <c r="BI651" i="1"/>
  <c r="BG651" i="1"/>
  <c r="BF651" i="1"/>
  <c r="BE651" i="1"/>
  <c r="BD651" i="1"/>
  <c r="BC651" i="1"/>
  <c r="BQ644" i="1"/>
  <c r="BQ642" i="1" s="1"/>
  <c r="BP644" i="1"/>
  <c r="BP642" i="1" s="1"/>
  <c r="BO644" i="1"/>
  <c r="BO642" i="1" s="1"/>
  <c r="BN644" i="1"/>
  <c r="BN642" i="1" s="1"/>
  <c r="BM644" i="1"/>
  <c r="BM642" i="1" s="1"/>
  <c r="BL644" i="1"/>
  <c r="BL642" i="1" s="1"/>
  <c r="BK644" i="1"/>
  <c r="BK642" i="1" s="1"/>
  <c r="BJ644" i="1"/>
  <c r="BJ642" i="1" s="1"/>
  <c r="BI644" i="1"/>
  <c r="BG644" i="1"/>
  <c r="BG642" i="1" s="1"/>
  <c r="BF644" i="1"/>
  <c r="BF642" i="1" s="1"/>
  <c r="BE644" i="1"/>
  <c r="BE642" i="1" s="1"/>
  <c r="BD644" i="1"/>
  <c r="BD642" i="1" s="1"/>
  <c r="BC644" i="1"/>
  <c r="BQ625" i="1"/>
  <c r="BQ624" i="1" s="1"/>
  <c r="BP625" i="1"/>
  <c r="BP624" i="1" s="1"/>
  <c r="BO625" i="1"/>
  <c r="BO624" i="1" s="1"/>
  <c r="BN625" i="1"/>
  <c r="BN624" i="1" s="1"/>
  <c r="BM625" i="1"/>
  <c r="BM624" i="1" s="1"/>
  <c r="BL625" i="1"/>
  <c r="BL624" i="1" s="1"/>
  <c r="BK625" i="1"/>
  <c r="BK624" i="1" s="1"/>
  <c r="BJ625" i="1"/>
  <c r="BJ624" i="1" s="1"/>
  <c r="BI625" i="1"/>
  <c r="BG625" i="1"/>
  <c r="BG624" i="1" s="1"/>
  <c r="BF625" i="1"/>
  <c r="BF624" i="1" s="1"/>
  <c r="BE625" i="1"/>
  <c r="BE624" i="1" s="1"/>
  <c r="BD625" i="1"/>
  <c r="BD624" i="1" s="1"/>
  <c r="BC625" i="1"/>
  <c r="BQ622" i="1"/>
  <c r="BQ621" i="1" s="1"/>
  <c r="BP622" i="1"/>
  <c r="BP621" i="1" s="1"/>
  <c r="BO622" i="1"/>
  <c r="BO621" i="1" s="1"/>
  <c r="BN622" i="1"/>
  <c r="BN621" i="1" s="1"/>
  <c r="BM622" i="1"/>
  <c r="BM621" i="1" s="1"/>
  <c r="BL622" i="1"/>
  <c r="BL621" i="1" s="1"/>
  <c r="BK622" i="1"/>
  <c r="BK621" i="1" s="1"/>
  <c r="BJ622" i="1"/>
  <c r="BJ621" i="1" s="1"/>
  <c r="BI622" i="1"/>
  <c r="BG622" i="1"/>
  <c r="BG621" i="1" s="1"/>
  <c r="BF622" i="1"/>
  <c r="BF621" i="1" s="1"/>
  <c r="BE622" i="1"/>
  <c r="BE621" i="1" s="1"/>
  <c r="BD622" i="1"/>
  <c r="BD621" i="1" s="1"/>
  <c r="BC622" i="1"/>
  <c r="BQ615" i="1"/>
  <c r="BP615" i="1"/>
  <c r="BO615" i="1"/>
  <c r="BN615" i="1"/>
  <c r="BM615" i="1"/>
  <c r="BL615" i="1"/>
  <c r="BK615" i="1"/>
  <c r="BJ615" i="1"/>
  <c r="BI615" i="1"/>
  <c r="BG615" i="1"/>
  <c r="BF615" i="1"/>
  <c r="BE615" i="1"/>
  <c r="BD615" i="1"/>
  <c r="BC615" i="1"/>
  <c r="BQ604" i="1"/>
  <c r="BP604" i="1"/>
  <c r="BO604" i="1"/>
  <c r="BN604" i="1"/>
  <c r="BM604" i="1"/>
  <c r="BL604" i="1"/>
  <c r="BK604" i="1"/>
  <c r="BJ604" i="1"/>
  <c r="BI604" i="1"/>
  <c r="BG604" i="1"/>
  <c r="BF604" i="1"/>
  <c r="BE604" i="1"/>
  <c r="BD604" i="1"/>
  <c r="BC604" i="1"/>
  <c r="BQ597" i="1"/>
  <c r="BQ595" i="1" s="1"/>
  <c r="BP597" i="1"/>
  <c r="BP595" i="1" s="1"/>
  <c r="BO597" i="1"/>
  <c r="BO595" i="1" s="1"/>
  <c r="BN597" i="1"/>
  <c r="BN595" i="1" s="1"/>
  <c r="BM597" i="1"/>
  <c r="BM595" i="1" s="1"/>
  <c r="BL597" i="1"/>
  <c r="BL595" i="1" s="1"/>
  <c r="BK597" i="1"/>
  <c r="BK595" i="1" s="1"/>
  <c r="BJ597" i="1"/>
  <c r="BJ595" i="1" s="1"/>
  <c r="BI597" i="1"/>
  <c r="BG597" i="1"/>
  <c r="BG595" i="1" s="1"/>
  <c r="BF597" i="1"/>
  <c r="BF595" i="1" s="1"/>
  <c r="BE597" i="1"/>
  <c r="BE595" i="1" s="1"/>
  <c r="BD597" i="1"/>
  <c r="BD595" i="1" s="1"/>
  <c r="BC597" i="1"/>
  <c r="BQ581" i="1"/>
  <c r="BQ580" i="1" s="1"/>
  <c r="BP581" i="1"/>
  <c r="BP580" i="1" s="1"/>
  <c r="BO581" i="1"/>
  <c r="BO580" i="1" s="1"/>
  <c r="BN581" i="1"/>
  <c r="BN580" i="1" s="1"/>
  <c r="BM581" i="1"/>
  <c r="BM580" i="1" s="1"/>
  <c r="BL581" i="1"/>
  <c r="BL580" i="1" s="1"/>
  <c r="BK581" i="1"/>
  <c r="BK580" i="1" s="1"/>
  <c r="BJ581" i="1"/>
  <c r="BJ580" i="1" s="1"/>
  <c r="BI581" i="1"/>
  <c r="BG581" i="1"/>
  <c r="BG580" i="1" s="1"/>
  <c r="BF581" i="1"/>
  <c r="BF580" i="1" s="1"/>
  <c r="BE581" i="1"/>
  <c r="BE580" i="1" s="1"/>
  <c r="BD581" i="1"/>
  <c r="BD580" i="1" s="1"/>
  <c r="BC581" i="1"/>
  <c r="BQ578" i="1"/>
  <c r="BQ577" i="1" s="1"/>
  <c r="BP578" i="1"/>
  <c r="BP577" i="1" s="1"/>
  <c r="BO578" i="1"/>
  <c r="BO577" i="1" s="1"/>
  <c r="BN578" i="1"/>
  <c r="BN577" i="1" s="1"/>
  <c r="BM578" i="1"/>
  <c r="BM577" i="1" s="1"/>
  <c r="BL578" i="1"/>
  <c r="BL577" i="1" s="1"/>
  <c r="BK578" i="1"/>
  <c r="BK577" i="1" s="1"/>
  <c r="BJ578" i="1"/>
  <c r="BJ577" i="1" s="1"/>
  <c r="BI578" i="1"/>
  <c r="BG578" i="1"/>
  <c r="BG577" i="1" s="1"/>
  <c r="BF578" i="1"/>
  <c r="BF577" i="1" s="1"/>
  <c r="BE578" i="1"/>
  <c r="BE577" i="1" s="1"/>
  <c r="BD578" i="1"/>
  <c r="BD577" i="1" s="1"/>
  <c r="BC578" i="1"/>
  <c r="BQ570" i="1"/>
  <c r="BP570" i="1"/>
  <c r="BO570" i="1"/>
  <c r="BN570" i="1"/>
  <c r="BM570" i="1"/>
  <c r="BL570" i="1"/>
  <c r="BK570" i="1"/>
  <c r="BJ570" i="1"/>
  <c r="BI570" i="1"/>
  <c r="BG570" i="1"/>
  <c r="BF570" i="1"/>
  <c r="BE570" i="1"/>
  <c r="BD570" i="1"/>
  <c r="BC570" i="1"/>
  <c r="BQ559" i="1"/>
  <c r="BP559" i="1"/>
  <c r="BO559" i="1"/>
  <c r="BN559" i="1"/>
  <c r="BM559" i="1"/>
  <c r="BL559" i="1"/>
  <c r="BK559" i="1"/>
  <c r="BJ559" i="1"/>
  <c r="BI559" i="1"/>
  <c r="BG559" i="1"/>
  <c r="BF559" i="1"/>
  <c r="BE559" i="1"/>
  <c r="BD559" i="1"/>
  <c r="BC559" i="1"/>
  <c r="BQ552" i="1"/>
  <c r="BQ550" i="1" s="1"/>
  <c r="BP552" i="1"/>
  <c r="BP550" i="1" s="1"/>
  <c r="BO552" i="1"/>
  <c r="BO550" i="1" s="1"/>
  <c r="BN552" i="1"/>
  <c r="BN550" i="1" s="1"/>
  <c r="BM552" i="1"/>
  <c r="BM550" i="1" s="1"/>
  <c r="BL552" i="1"/>
  <c r="BL550" i="1" s="1"/>
  <c r="BK552" i="1"/>
  <c r="BK550" i="1" s="1"/>
  <c r="BJ552" i="1"/>
  <c r="BJ550" i="1" s="1"/>
  <c r="BI552" i="1"/>
  <c r="BG552" i="1"/>
  <c r="BG550" i="1" s="1"/>
  <c r="BF552" i="1"/>
  <c r="BF550" i="1" s="1"/>
  <c r="BE552" i="1"/>
  <c r="BE550" i="1" s="1"/>
  <c r="BD552" i="1"/>
  <c r="BD550" i="1" s="1"/>
  <c r="BC552" i="1"/>
  <c r="BQ539" i="1"/>
  <c r="BP539" i="1"/>
  <c r="BO539" i="1"/>
  <c r="BN539" i="1"/>
  <c r="BM539" i="1"/>
  <c r="BL539" i="1"/>
  <c r="BK539" i="1"/>
  <c r="BJ539" i="1"/>
  <c r="BI539" i="1"/>
  <c r="BG539" i="1"/>
  <c r="BF539" i="1"/>
  <c r="BE539" i="1"/>
  <c r="BD539" i="1"/>
  <c r="BC539" i="1"/>
  <c r="BQ538" i="1"/>
  <c r="BP538" i="1"/>
  <c r="BO538" i="1"/>
  <c r="BN538" i="1"/>
  <c r="BM538" i="1"/>
  <c r="BL538" i="1"/>
  <c r="BK538" i="1"/>
  <c r="BJ538" i="1"/>
  <c r="BI538" i="1"/>
  <c r="BG538" i="1"/>
  <c r="BF538" i="1"/>
  <c r="BE538" i="1"/>
  <c r="BD538" i="1"/>
  <c r="BC538" i="1"/>
  <c r="BQ537" i="1"/>
  <c r="BP537" i="1"/>
  <c r="BO537" i="1"/>
  <c r="BN537" i="1"/>
  <c r="BM537" i="1"/>
  <c r="BL537" i="1"/>
  <c r="BK537" i="1"/>
  <c r="BJ537" i="1"/>
  <c r="BI537" i="1"/>
  <c r="BG537" i="1"/>
  <c r="BF537" i="1"/>
  <c r="BE537" i="1"/>
  <c r="BD537" i="1"/>
  <c r="BC537" i="1"/>
  <c r="BQ531" i="1"/>
  <c r="BQ530" i="1" s="1"/>
  <c r="BP531" i="1"/>
  <c r="BP530" i="1" s="1"/>
  <c r="BO531" i="1"/>
  <c r="BO530" i="1" s="1"/>
  <c r="BN531" i="1"/>
  <c r="BN530" i="1" s="1"/>
  <c r="BM531" i="1"/>
  <c r="BM530" i="1" s="1"/>
  <c r="BL531" i="1"/>
  <c r="BL530" i="1" s="1"/>
  <c r="BK531" i="1"/>
  <c r="BK530" i="1" s="1"/>
  <c r="BJ531" i="1"/>
  <c r="BJ530" i="1" s="1"/>
  <c r="BI531" i="1"/>
  <c r="BG531" i="1"/>
  <c r="BG530" i="1" s="1"/>
  <c r="BF531" i="1"/>
  <c r="BF530" i="1" s="1"/>
  <c r="BE531" i="1"/>
  <c r="BE530" i="1" s="1"/>
  <c r="BD531" i="1"/>
  <c r="BD530" i="1" s="1"/>
  <c r="BC531" i="1"/>
  <c r="BQ528" i="1"/>
  <c r="BP528" i="1"/>
  <c r="BO528" i="1"/>
  <c r="BN528" i="1"/>
  <c r="BM528" i="1"/>
  <c r="BL528" i="1"/>
  <c r="BK528" i="1"/>
  <c r="BJ528" i="1"/>
  <c r="BI528" i="1"/>
  <c r="BG528" i="1"/>
  <c r="BF528" i="1"/>
  <c r="BE528" i="1"/>
  <c r="BD528" i="1"/>
  <c r="BC528" i="1"/>
  <c r="BQ526" i="1"/>
  <c r="BP526" i="1"/>
  <c r="BO526" i="1"/>
  <c r="BN526" i="1"/>
  <c r="BM526" i="1"/>
  <c r="BL526" i="1"/>
  <c r="BK526" i="1"/>
  <c r="BJ526" i="1"/>
  <c r="BI526" i="1"/>
  <c r="BG526" i="1"/>
  <c r="BF526" i="1"/>
  <c r="BE526" i="1"/>
  <c r="BD526" i="1"/>
  <c r="BC526" i="1"/>
  <c r="BQ524" i="1"/>
  <c r="BP524" i="1"/>
  <c r="BO524" i="1"/>
  <c r="BN524" i="1"/>
  <c r="BM524" i="1"/>
  <c r="BL524" i="1"/>
  <c r="BK524" i="1"/>
  <c r="BJ524" i="1"/>
  <c r="BI524" i="1"/>
  <c r="BG524" i="1"/>
  <c r="BF524" i="1"/>
  <c r="BE524" i="1"/>
  <c r="BD524" i="1"/>
  <c r="BC524" i="1"/>
  <c r="BQ520" i="1"/>
  <c r="BP520" i="1"/>
  <c r="BO520" i="1"/>
  <c r="BN520" i="1"/>
  <c r="BM520" i="1"/>
  <c r="BL520" i="1"/>
  <c r="BK520" i="1"/>
  <c r="BJ520" i="1"/>
  <c r="BI520" i="1"/>
  <c r="BG520" i="1"/>
  <c r="BF520" i="1"/>
  <c r="BE520" i="1"/>
  <c r="BD520" i="1"/>
  <c r="BC520" i="1"/>
  <c r="BQ518" i="1"/>
  <c r="BP518" i="1"/>
  <c r="BO518" i="1"/>
  <c r="BN518" i="1"/>
  <c r="BM518" i="1"/>
  <c r="BL518" i="1"/>
  <c r="BK518" i="1"/>
  <c r="BJ518" i="1"/>
  <c r="BI518" i="1"/>
  <c r="BG518" i="1"/>
  <c r="BF518" i="1"/>
  <c r="BE518" i="1"/>
  <c r="BD518" i="1"/>
  <c r="BC518" i="1"/>
  <c r="BQ515" i="1"/>
  <c r="BP515" i="1"/>
  <c r="BO515" i="1"/>
  <c r="BN515" i="1"/>
  <c r="BM515" i="1"/>
  <c r="BL515" i="1"/>
  <c r="BK515" i="1"/>
  <c r="BJ515" i="1"/>
  <c r="BI515" i="1"/>
  <c r="BG515" i="1"/>
  <c r="BF515" i="1"/>
  <c r="BE515" i="1"/>
  <c r="BD515" i="1"/>
  <c r="BC515" i="1"/>
  <c r="BQ513" i="1"/>
  <c r="BP513" i="1"/>
  <c r="BO513" i="1"/>
  <c r="BN513" i="1"/>
  <c r="BM513" i="1"/>
  <c r="BL513" i="1"/>
  <c r="BK513" i="1"/>
  <c r="BJ513" i="1"/>
  <c r="BI513" i="1"/>
  <c r="BG513" i="1"/>
  <c r="BF513" i="1"/>
  <c r="BE513" i="1"/>
  <c r="BD513" i="1"/>
  <c r="BC513" i="1"/>
  <c r="BQ504" i="1"/>
  <c r="BP504" i="1"/>
  <c r="BO504" i="1"/>
  <c r="BN504" i="1"/>
  <c r="BM504" i="1"/>
  <c r="BL504" i="1"/>
  <c r="BK504" i="1"/>
  <c r="BJ504" i="1"/>
  <c r="BI504" i="1"/>
  <c r="BG504" i="1"/>
  <c r="BF504" i="1"/>
  <c r="BE504" i="1"/>
  <c r="BD504" i="1"/>
  <c r="BC504" i="1"/>
  <c r="BQ500" i="1"/>
  <c r="BP500" i="1"/>
  <c r="BO500" i="1"/>
  <c r="BN500" i="1"/>
  <c r="BM500" i="1"/>
  <c r="BL500" i="1"/>
  <c r="BK500" i="1"/>
  <c r="BJ500" i="1"/>
  <c r="BI500" i="1"/>
  <c r="BG500" i="1"/>
  <c r="BF500" i="1"/>
  <c r="BE500" i="1"/>
  <c r="BD500" i="1"/>
  <c r="BC500" i="1"/>
  <c r="BQ494" i="1"/>
  <c r="BQ492" i="1" s="1"/>
  <c r="BP494" i="1"/>
  <c r="BP492" i="1" s="1"/>
  <c r="BO494" i="1"/>
  <c r="BO492" i="1" s="1"/>
  <c r="BN494" i="1"/>
  <c r="BN492" i="1" s="1"/>
  <c r="BM494" i="1"/>
  <c r="BM492" i="1" s="1"/>
  <c r="BL494" i="1"/>
  <c r="BL492" i="1" s="1"/>
  <c r="BK494" i="1"/>
  <c r="BK492" i="1" s="1"/>
  <c r="BJ494" i="1"/>
  <c r="BJ492" i="1" s="1"/>
  <c r="BI494" i="1"/>
  <c r="BG494" i="1"/>
  <c r="BG492" i="1" s="1"/>
  <c r="BF494" i="1"/>
  <c r="BF492" i="1" s="1"/>
  <c r="BE494" i="1"/>
  <c r="BE492" i="1" s="1"/>
  <c r="BD494" i="1"/>
  <c r="BD492" i="1" s="1"/>
  <c r="BC494" i="1"/>
  <c r="BQ471" i="1"/>
  <c r="BQ470" i="1" s="1"/>
  <c r="BP471" i="1"/>
  <c r="BP470" i="1" s="1"/>
  <c r="BO471" i="1"/>
  <c r="BO470" i="1" s="1"/>
  <c r="BN471" i="1"/>
  <c r="BN470" i="1" s="1"/>
  <c r="BM471" i="1"/>
  <c r="BM470" i="1" s="1"/>
  <c r="BL471" i="1"/>
  <c r="BL470" i="1" s="1"/>
  <c r="BK471" i="1"/>
  <c r="BK470" i="1" s="1"/>
  <c r="BJ471" i="1"/>
  <c r="BJ470" i="1" s="1"/>
  <c r="BI471" i="1"/>
  <c r="BG471" i="1"/>
  <c r="BG470" i="1" s="1"/>
  <c r="BF471" i="1"/>
  <c r="BF470" i="1" s="1"/>
  <c r="BE471" i="1"/>
  <c r="BE470" i="1" s="1"/>
  <c r="BD471" i="1"/>
  <c r="BD470" i="1" s="1"/>
  <c r="BC471" i="1"/>
  <c r="BQ466" i="1"/>
  <c r="BP466" i="1"/>
  <c r="BO466" i="1"/>
  <c r="BN466" i="1"/>
  <c r="BM466" i="1"/>
  <c r="BL466" i="1"/>
  <c r="BK466" i="1"/>
  <c r="BJ466" i="1"/>
  <c r="BI466" i="1"/>
  <c r="BG466" i="1"/>
  <c r="BF466" i="1"/>
  <c r="BE466" i="1"/>
  <c r="BD466" i="1"/>
  <c r="BC466" i="1"/>
  <c r="BQ464" i="1"/>
  <c r="BP464" i="1"/>
  <c r="BO464" i="1"/>
  <c r="BN464" i="1"/>
  <c r="BM464" i="1"/>
  <c r="BL464" i="1"/>
  <c r="BK464" i="1"/>
  <c r="BJ464" i="1"/>
  <c r="BI464" i="1"/>
  <c r="BG464" i="1"/>
  <c r="BF464" i="1"/>
  <c r="BE464" i="1"/>
  <c r="BD464" i="1"/>
  <c r="BC464" i="1"/>
  <c r="BQ458" i="1"/>
  <c r="BP458" i="1"/>
  <c r="BO458" i="1"/>
  <c r="BN458" i="1"/>
  <c r="BM458" i="1"/>
  <c r="BL458" i="1"/>
  <c r="BK458" i="1"/>
  <c r="BJ458" i="1"/>
  <c r="BI458" i="1"/>
  <c r="BG458" i="1"/>
  <c r="BF458" i="1"/>
  <c r="BE458" i="1"/>
  <c r="BD458" i="1"/>
  <c r="BC458" i="1"/>
  <c r="BQ453" i="1"/>
  <c r="BP453" i="1"/>
  <c r="BO453" i="1"/>
  <c r="BN453" i="1"/>
  <c r="BM453" i="1"/>
  <c r="BL453" i="1"/>
  <c r="BK453" i="1"/>
  <c r="BJ453" i="1"/>
  <c r="BI453" i="1"/>
  <c r="BG453" i="1"/>
  <c r="BF453" i="1"/>
  <c r="BE453" i="1"/>
  <c r="BD453" i="1"/>
  <c r="BC453" i="1"/>
  <c r="BQ448" i="1"/>
  <c r="BQ446" i="1" s="1"/>
  <c r="BP448" i="1"/>
  <c r="BP446" i="1" s="1"/>
  <c r="BO448" i="1"/>
  <c r="BO446" i="1" s="1"/>
  <c r="BN448" i="1"/>
  <c r="BN446" i="1" s="1"/>
  <c r="BM448" i="1"/>
  <c r="BM446" i="1" s="1"/>
  <c r="BL448" i="1"/>
  <c r="BL446" i="1" s="1"/>
  <c r="BK448" i="1"/>
  <c r="BK446" i="1" s="1"/>
  <c r="BJ448" i="1"/>
  <c r="BJ446" i="1" s="1"/>
  <c r="BI448" i="1"/>
  <c r="BG448" i="1"/>
  <c r="BG446" i="1" s="1"/>
  <c r="BF448" i="1"/>
  <c r="BF446" i="1" s="1"/>
  <c r="BE448" i="1"/>
  <c r="BE446" i="1" s="1"/>
  <c r="BD448" i="1"/>
  <c r="BD446" i="1" s="1"/>
  <c r="BC448" i="1"/>
  <c r="BQ428" i="1"/>
  <c r="BQ427" i="1" s="1"/>
  <c r="BP428" i="1"/>
  <c r="BP427" i="1" s="1"/>
  <c r="BO428" i="1"/>
  <c r="BO427" i="1" s="1"/>
  <c r="BN428" i="1"/>
  <c r="BN427" i="1" s="1"/>
  <c r="BM428" i="1"/>
  <c r="BM427" i="1" s="1"/>
  <c r="BL428" i="1"/>
  <c r="BL427" i="1" s="1"/>
  <c r="BK428" i="1"/>
  <c r="BK427" i="1" s="1"/>
  <c r="BJ428" i="1"/>
  <c r="BJ427" i="1" s="1"/>
  <c r="BI428" i="1"/>
  <c r="BG428" i="1"/>
  <c r="BG427" i="1" s="1"/>
  <c r="BF428" i="1"/>
  <c r="BF427" i="1" s="1"/>
  <c r="BE428" i="1"/>
  <c r="BE427" i="1" s="1"/>
  <c r="BD428" i="1"/>
  <c r="BD427" i="1" s="1"/>
  <c r="BC428" i="1"/>
  <c r="BQ425" i="1"/>
  <c r="BQ424" i="1" s="1"/>
  <c r="BP425" i="1"/>
  <c r="BP424" i="1" s="1"/>
  <c r="BO425" i="1"/>
  <c r="BO424" i="1" s="1"/>
  <c r="BN425" i="1"/>
  <c r="BN424" i="1" s="1"/>
  <c r="BM425" i="1"/>
  <c r="BM424" i="1" s="1"/>
  <c r="BL425" i="1"/>
  <c r="BL424" i="1" s="1"/>
  <c r="BK425" i="1"/>
  <c r="BK424" i="1" s="1"/>
  <c r="BJ425" i="1"/>
  <c r="BJ424" i="1" s="1"/>
  <c r="BI425" i="1"/>
  <c r="BG425" i="1"/>
  <c r="BG424" i="1" s="1"/>
  <c r="BF425" i="1"/>
  <c r="BF424" i="1" s="1"/>
  <c r="BE425" i="1"/>
  <c r="BE424" i="1" s="1"/>
  <c r="BD425" i="1"/>
  <c r="BD424" i="1" s="1"/>
  <c r="BC425" i="1"/>
  <c r="BQ420" i="1"/>
  <c r="BP420" i="1"/>
  <c r="BO420" i="1"/>
  <c r="BN420" i="1"/>
  <c r="BM420" i="1"/>
  <c r="BL420" i="1"/>
  <c r="BK420" i="1"/>
  <c r="BJ420" i="1"/>
  <c r="BI420" i="1"/>
  <c r="BG420" i="1"/>
  <c r="BF420" i="1"/>
  <c r="BE420" i="1"/>
  <c r="BD420" i="1"/>
  <c r="BC420" i="1"/>
  <c r="BQ414" i="1"/>
  <c r="BP414" i="1"/>
  <c r="BO414" i="1"/>
  <c r="BN414" i="1"/>
  <c r="BM414" i="1"/>
  <c r="BL414" i="1"/>
  <c r="BK414" i="1"/>
  <c r="BJ414" i="1"/>
  <c r="BI414" i="1"/>
  <c r="BG414" i="1"/>
  <c r="BF414" i="1"/>
  <c r="BE414" i="1"/>
  <c r="BD414" i="1"/>
  <c r="BC414" i="1"/>
  <c r="BQ409" i="1"/>
  <c r="BQ407" i="1" s="1"/>
  <c r="BP409" i="1"/>
  <c r="BP407" i="1" s="1"/>
  <c r="BO409" i="1"/>
  <c r="BO407" i="1" s="1"/>
  <c r="BN409" i="1"/>
  <c r="BN407" i="1" s="1"/>
  <c r="BM409" i="1"/>
  <c r="BM407" i="1" s="1"/>
  <c r="BL409" i="1"/>
  <c r="BL407" i="1" s="1"/>
  <c r="BK409" i="1"/>
  <c r="BK407" i="1" s="1"/>
  <c r="BJ409" i="1"/>
  <c r="BJ407" i="1" s="1"/>
  <c r="BI409" i="1"/>
  <c r="BG409" i="1"/>
  <c r="BG407" i="1" s="1"/>
  <c r="BF409" i="1"/>
  <c r="BF407" i="1" s="1"/>
  <c r="BE409" i="1"/>
  <c r="BE407" i="1" s="1"/>
  <c r="BD409" i="1"/>
  <c r="BD407" i="1" s="1"/>
  <c r="BC409" i="1"/>
  <c r="BQ389" i="1"/>
  <c r="BQ388" i="1" s="1"/>
  <c r="BP389" i="1"/>
  <c r="BP388" i="1" s="1"/>
  <c r="BO389" i="1"/>
  <c r="BO388" i="1" s="1"/>
  <c r="BN389" i="1"/>
  <c r="BN388" i="1" s="1"/>
  <c r="BM389" i="1"/>
  <c r="BM388" i="1" s="1"/>
  <c r="BL389" i="1"/>
  <c r="BL388" i="1" s="1"/>
  <c r="BK389" i="1"/>
  <c r="BK388" i="1" s="1"/>
  <c r="BJ389" i="1"/>
  <c r="BJ388" i="1" s="1"/>
  <c r="BI389" i="1"/>
  <c r="BG389" i="1"/>
  <c r="BG388" i="1" s="1"/>
  <c r="BF389" i="1"/>
  <c r="BF388" i="1" s="1"/>
  <c r="BE389" i="1"/>
  <c r="BE388" i="1" s="1"/>
  <c r="BD389" i="1"/>
  <c r="BD388" i="1" s="1"/>
  <c r="BC389" i="1"/>
  <c r="BQ386" i="1"/>
  <c r="BQ385" i="1" s="1"/>
  <c r="BP386" i="1"/>
  <c r="BP385" i="1" s="1"/>
  <c r="BO386" i="1"/>
  <c r="BO385" i="1" s="1"/>
  <c r="BN386" i="1"/>
  <c r="BN385" i="1" s="1"/>
  <c r="BM386" i="1"/>
  <c r="BM385" i="1" s="1"/>
  <c r="BL386" i="1"/>
  <c r="BL385" i="1" s="1"/>
  <c r="BK386" i="1"/>
  <c r="BK385" i="1" s="1"/>
  <c r="BJ386" i="1"/>
  <c r="BJ385" i="1" s="1"/>
  <c r="BI386" i="1"/>
  <c r="BG386" i="1"/>
  <c r="BG385" i="1" s="1"/>
  <c r="BF386" i="1"/>
  <c r="BF385" i="1" s="1"/>
  <c r="BE386" i="1"/>
  <c r="BE385" i="1" s="1"/>
  <c r="BD386" i="1"/>
  <c r="BD385" i="1" s="1"/>
  <c r="BC386" i="1"/>
  <c r="BQ379" i="1"/>
  <c r="BP379" i="1"/>
  <c r="BO379" i="1"/>
  <c r="BN379" i="1"/>
  <c r="BM379" i="1"/>
  <c r="BL379" i="1"/>
  <c r="BK379" i="1"/>
  <c r="BJ379" i="1"/>
  <c r="BI379" i="1"/>
  <c r="BG379" i="1"/>
  <c r="BF379" i="1"/>
  <c r="BE379" i="1"/>
  <c r="BD379" i="1"/>
  <c r="BC379" i="1"/>
  <c r="BQ374" i="1"/>
  <c r="BP374" i="1"/>
  <c r="BO374" i="1"/>
  <c r="BN374" i="1"/>
  <c r="BM374" i="1"/>
  <c r="BL374" i="1"/>
  <c r="BK374" i="1"/>
  <c r="BJ374" i="1"/>
  <c r="BI374" i="1"/>
  <c r="BG374" i="1"/>
  <c r="BF374" i="1"/>
  <c r="BE374" i="1"/>
  <c r="BD374" i="1"/>
  <c r="BC374" i="1"/>
  <c r="BQ369" i="1"/>
  <c r="BQ367" i="1" s="1"/>
  <c r="BP369" i="1"/>
  <c r="BP367" i="1" s="1"/>
  <c r="BO369" i="1"/>
  <c r="BO367" i="1" s="1"/>
  <c r="BN369" i="1"/>
  <c r="BN367" i="1" s="1"/>
  <c r="BM369" i="1"/>
  <c r="BM367" i="1" s="1"/>
  <c r="BL369" i="1"/>
  <c r="BL367" i="1" s="1"/>
  <c r="BK369" i="1"/>
  <c r="BK367" i="1" s="1"/>
  <c r="BJ369" i="1"/>
  <c r="BJ367" i="1" s="1"/>
  <c r="BI369" i="1"/>
  <c r="BG369" i="1"/>
  <c r="BG367" i="1" s="1"/>
  <c r="BF369" i="1"/>
  <c r="BF367" i="1" s="1"/>
  <c r="BE369" i="1"/>
  <c r="BE367" i="1" s="1"/>
  <c r="BD369" i="1"/>
  <c r="BD367" i="1" s="1"/>
  <c r="BC369" i="1"/>
  <c r="BQ343" i="1"/>
  <c r="BP343" i="1"/>
  <c r="BO343" i="1"/>
  <c r="BN343" i="1"/>
  <c r="BM343" i="1"/>
  <c r="BL343" i="1"/>
  <c r="BK343" i="1"/>
  <c r="BJ343" i="1"/>
  <c r="BI343" i="1"/>
  <c r="BG343" i="1"/>
  <c r="BF343" i="1"/>
  <c r="BE343" i="1"/>
  <c r="BD343" i="1"/>
  <c r="BC343" i="1"/>
  <c r="BQ338" i="1"/>
  <c r="BP338" i="1"/>
  <c r="BO338" i="1"/>
  <c r="BN338" i="1"/>
  <c r="BM338" i="1"/>
  <c r="BL338" i="1"/>
  <c r="BK338" i="1"/>
  <c r="BJ338" i="1"/>
  <c r="BI338" i="1"/>
  <c r="BG338" i="1"/>
  <c r="BF338" i="1"/>
  <c r="BE338" i="1"/>
  <c r="BD338" i="1"/>
  <c r="BC338" i="1"/>
  <c r="BQ332" i="1"/>
  <c r="BP332" i="1"/>
  <c r="BO332" i="1"/>
  <c r="BN332" i="1"/>
  <c r="BM332" i="1"/>
  <c r="BL332" i="1"/>
  <c r="BK332" i="1"/>
  <c r="BJ332" i="1"/>
  <c r="BI332" i="1"/>
  <c r="BG332" i="1"/>
  <c r="BF332" i="1"/>
  <c r="BE332" i="1"/>
  <c r="BD332" i="1"/>
  <c r="BC332" i="1"/>
  <c r="BQ321" i="1"/>
  <c r="BP321" i="1"/>
  <c r="BO321" i="1"/>
  <c r="BN321" i="1"/>
  <c r="BM321" i="1"/>
  <c r="BL321" i="1"/>
  <c r="BK321" i="1"/>
  <c r="BJ321" i="1"/>
  <c r="BI321" i="1"/>
  <c r="BG321" i="1"/>
  <c r="BF321" i="1"/>
  <c r="BE321" i="1"/>
  <c r="BD321" i="1"/>
  <c r="BC321" i="1"/>
  <c r="BQ315" i="1"/>
  <c r="BQ313" i="1" s="1"/>
  <c r="BP315" i="1"/>
  <c r="BP313" i="1" s="1"/>
  <c r="BO315" i="1"/>
  <c r="BO313" i="1" s="1"/>
  <c r="BN315" i="1"/>
  <c r="BN313" i="1" s="1"/>
  <c r="BM315" i="1"/>
  <c r="BM313" i="1" s="1"/>
  <c r="BL315" i="1"/>
  <c r="BL313" i="1" s="1"/>
  <c r="BK315" i="1"/>
  <c r="BK313" i="1" s="1"/>
  <c r="BJ315" i="1"/>
  <c r="BJ313" i="1" s="1"/>
  <c r="BI315" i="1"/>
  <c r="BG315" i="1"/>
  <c r="BG313" i="1" s="1"/>
  <c r="BF315" i="1"/>
  <c r="BF313" i="1" s="1"/>
  <c r="BE315" i="1"/>
  <c r="BE313" i="1" s="1"/>
  <c r="BD315" i="1"/>
  <c r="BD313" i="1" s="1"/>
  <c r="BC315" i="1"/>
  <c r="BQ294" i="1"/>
  <c r="BQ293" i="1" s="1"/>
  <c r="BP294" i="1"/>
  <c r="BP293" i="1" s="1"/>
  <c r="BO294" i="1"/>
  <c r="BO293" i="1" s="1"/>
  <c r="BN294" i="1"/>
  <c r="BN293" i="1" s="1"/>
  <c r="BM294" i="1"/>
  <c r="BM293" i="1" s="1"/>
  <c r="BL294" i="1"/>
  <c r="BL293" i="1" s="1"/>
  <c r="BK294" i="1"/>
  <c r="BK293" i="1" s="1"/>
  <c r="BJ294" i="1"/>
  <c r="BJ293" i="1" s="1"/>
  <c r="BI294" i="1"/>
  <c r="BG294" i="1"/>
  <c r="BG293" i="1" s="1"/>
  <c r="BF294" i="1"/>
  <c r="BF293" i="1" s="1"/>
  <c r="BE294" i="1"/>
  <c r="BE293" i="1" s="1"/>
  <c r="BD294" i="1"/>
  <c r="BD293" i="1" s="1"/>
  <c r="BC294" i="1"/>
  <c r="BQ291" i="1"/>
  <c r="BQ290" i="1" s="1"/>
  <c r="BP291" i="1"/>
  <c r="BP290" i="1" s="1"/>
  <c r="BO291" i="1"/>
  <c r="BO290" i="1" s="1"/>
  <c r="BN291" i="1"/>
  <c r="BN290" i="1" s="1"/>
  <c r="BM291" i="1"/>
  <c r="BM290" i="1" s="1"/>
  <c r="BL291" i="1"/>
  <c r="BL290" i="1" s="1"/>
  <c r="BK291" i="1"/>
  <c r="BK290" i="1" s="1"/>
  <c r="BJ291" i="1"/>
  <c r="BJ290" i="1" s="1"/>
  <c r="BI291" i="1"/>
  <c r="BG291" i="1"/>
  <c r="BG290" i="1" s="1"/>
  <c r="BF291" i="1"/>
  <c r="BF290" i="1" s="1"/>
  <c r="BE291" i="1"/>
  <c r="BE290" i="1" s="1"/>
  <c r="BD291" i="1"/>
  <c r="BD290" i="1" s="1"/>
  <c r="BC291" i="1"/>
  <c r="BQ286" i="1"/>
  <c r="BP286" i="1"/>
  <c r="BO286" i="1"/>
  <c r="BN286" i="1"/>
  <c r="BM286" i="1"/>
  <c r="BL286" i="1"/>
  <c r="BK286" i="1"/>
  <c r="BJ286" i="1"/>
  <c r="BI286" i="1"/>
  <c r="BG286" i="1"/>
  <c r="BF286" i="1"/>
  <c r="BE286" i="1"/>
  <c r="BD286" i="1"/>
  <c r="BC286" i="1"/>
  <c r="BQ282" i="1"/>
  <c r="BP282" i="1"/>
  <c r="BO282" i="1"/>
  <c r="BN282" i="1"/>
  <c r="BM282" i="1"/>
  <c r="BL282" i="1"/>
  <c r="BK282" i="1"/>
  <c r="BJ282" i="1"/>
  <c r="BI282" i="1"/>
  <c r="BG282" i="1"/>
  <c r="BF282" i="1"/>
  <c r="BE282" i="1"/>
  <c r="BD282" i="1"/>
  <c r="BC282" i="1"/>
  <c r="BQ277" i="1"/>
  <c r="BQ275" i="1" s="1"/>
  <c r="BP277" i="1"/>
  <c r="BP275" i="1" s="1"/>
  <c r="BO277" i="1"/>
  <c r="BO275" i="1" s="1"/>
  <c r="BN277" i="1"/>
  <c r="BN275" i="1" s="1"/>
  <c r="BM277" i="1"/>
  <c r="BM275" i="1" s="1"/>
  <c r="BL277" i="1"/>
  <c r="BL275" i="1" s="1"/>
  <c r="BK277" i="1"/>
  <c r="BK275" i="1" s="1"/>
  <c r="BJ277" i="1"/>
  <c r="BJ275" i="1" s="1"/>
  <c r="BI277" i="1"/>
  <c r="BG277" i="1"/>
  <c r="BG275" i="1" s="1"/>
  <c r="BF277" i="1"/>
  <c r="BF275" i="1" s="1"/>
  <c r="BE277" i="1"/>
  <c r="BE275" i="1" s="1"/>
  <c r="BD277" i="1"/>
  <c r="BD275" i="1" s="1"/>
  <c r="BC277" i="1"/>
  <c r="BQ257" i="1"/>
  <c r="BQ256" i="1" s="1"/>
  <c r="BP257" i="1"/>
  <c r="BP256" i="1" s="1"/>
  <c r="BO257" i="1"/>
  <c r="BO256" i="1" s="1"/>
  <c r="BN257" i="1"/>
  <c r="BN256" i="1" s="1"/>
  <c r="BM257" i="1"/>
  <c r="BM256" i="1" s="1"/>
  <c r="BL257" i="1"/>
  <c r="BL256" i="1" s="1"/>
  <c r="BK257" i="1"/>
  <c r="BK256" i="1" s="1"/>
  <c r="BJ257" i="1"/>
  <c r="BJ256" i="1" s="1"/>
  <c r="BI257" i="1"/>
  <c r="BG257" i="1"/>
  <c r="BG256" i="1" s="1"/>
  <c r="BF257" i="1"/>
  <c r="BF256" i="1" s="1"/>
  <c r="BE257" i="1"/>
  <c r="BE256" i="1" s="1"/>
  <c r="BD257" i="1"/>
  <c r="BD256" i="1" s="1"/>
  <c r="BC257" i="1"/>
  <c r="BQ252" i="1"/>
  <c r="BP252" i="1"/>
  <c r="BO252" i="1"/>
  <c r="BN252" i="1"/>
  <c r="BM252" i="1"/>
  <c r="BL252" i="1"/>
  <c r="BK252" i="1"/>
  <c r="BJ252" i="1"/>
  <c r="BI252" i="1"/>
  <c r="BG252" i="1"/>
  <c r="BF252" i="1"/>
  <c r="BE252" i="1"/>
  <c r="BD252" i="1"/>
  <c r="BC252" i="1"/>
  <c r="BQ249" i="1"/>
  <c r="BP249" i="1"/>
  <c r="BO249" i="1"/>
  <c r="BN249" i="1"/>
  <c r="BM249" i="1"/>
  <c r="BL249" i="1"/>
  <c r="BK249" i="1"/>
  <c r="BJ249" i="1"/>
  <c r="BI249" i="1"/>
  <c r="BG249" i="1"/>
  <c r="BF249" i="1"/>
  <c r="BE249" i="1"/>
  <c r="BD249" i="1"/>
  <c r="BC249" i="1"/>
  <c r="BQ244" i="1"/>
  <c r="BQ242" i="1" s="1"/>
  <c r="BP244" i="1"/>
  <c r="BP242" i="1" s="1"/>
  <c r="BO244" i="1"/>
  <c r="BO242" i="1" s="1"/>
  <c r="BN244" i="1"/>
  <c r="BN242" i="1" s="1"/>
  <c r="BM244" i="1"/>
  <c r="BM242" i="1" s="1"/>
  <c r="BL244" i="1"/>
  <c r="BL242" i="1" s="1"/>
  <c r="BK244" i="1"/>
  <c r="BK242" i="1" s="1"/>
  <c r="BJ244" i="1"/>
  <c r="BJ242" i="1" s="1"/>
  <c r="BI244" i="1"/>
  <c r="BG244" i="1"/>
  <c r="BG242" i="1" s="1"/>
  <c r="BF244" i="1"/>
  <c r="BF242" i="1" s="1"/>
  <c r="BE244" i="1"/>
  <c r="BE242" i="1" s="1"/>
  <c r="BD244" i="1"/>
  <c r="BD242" i="1" s="1"/>
  <c r="BC244" i="1"/>
  <c r="BQ230" i="1"/>
  <c r="BP230" i="1"/>
  <c r="BO230" i="1"/>
  <c r="BN230" i="1"/>
  <c r="BM230" i="1"/>
  <c r="BL230" i="1"/>
  <c r="BK230" i="1"/>
  <c r="BJ230" i="1"/>
  <c r="BI230" i="1"/>
  <c r="BG230" i="1"/>
  <c r="BF230" i="1"/>
  <c r="BE230" i="1"/>
  <c r="BD230" i="1"/>
  <c r="BC230" i="1"/>
  <c r="BQ229" i="1"/>
  <c r="BP229" i="1"/>
  <c r="BO229" i="1"/>
  <c r="BN229" i="1"/>
  <c r="BM229" i="1"/>
  <c r="BL229" i="1"/>
  <c r="BK229" i="1"/>
  <c r="BJ229" i="1"/>
  <c r="BI229" i="1"/>
  <c r="BG229" i="1"/>
  <c r="BF229" i="1"/>
  <c r="BE229" i="1"/>
  <c r="BD229" i="1"/>
  <c r="BC229" i="1"/>
  <c r="BQ221" i="1"/>
  <c r="BP221" i="1"/>
  <c r="BO221" i="1"/>
  <c r="BN221" i="1"/>
  <c r="BM221" i="1"/>
  <c r="BL221" i="1"/>
  <c r="BK221" i="1"/>
  <c r="BJ221" i="1"/>
  <c r="BI221" i="1"/>
  <c r="BG221" i="1"/>
  <c r="BF221" i="1"/>
  <c r="BE221" i="1"/>
  <c r="BD221" i="1"/>
  <c r="BC221" i="1"/>
  <c r="BQ202" i="1"/>
  <c r="BQ201" i="1" s="1"/>
  <c r="BP202" i="1"/>
  <c r="BP201" i="1" s="1"/>
  <c r="BO202" i="1"/>
  <c r="BO201" i="1" s="1"/>
  <c r="BN202" i="1"/>
  <c r="BN201" i="1" s="1"/>
  <c r="BM202" i="1"/>
  <c r="BM201" i="1" s="1"/>
  <c r="BL202" i="1"/>
  <c r="BL201" i="1" s="1"/>
  <c r="BK202" i="1"/>
  <c r="BK201" i="1" s="1"/>
  <c r="BJ202" i="1"/>
  <c r="BJ201" i="1" s="1"/>
  <c r="BI202" i="1"/>
  <c r="BG202" i="1"/>
  <c r="BG201" i="1" s="1"/>
  <c r="BF202" i="1"/>
  <c r="BF201" i="1" s="1"/>
  <c r="BE202" i="1"/>
  <c r="BE201" i="1" s="1"/>
  <c r="BD202" i="1"/>
  <c r="BD201" i="1" s="1"/>
  <c r="BC202" i="1"/>
  <c r="BQ199" i="1"/>
  <c r="BQ198" i="1" s="1"/>
  <c r="BP199" i="1"/>
  <c r="BP198" i="1" s="1"/>
  <c r="BO199" i="1"/>
  <c r="BO198" i="1" s="1"/>
  <c r="BN199" i="1"/>
  <c r="BN198" i="1" s="1"/>
  <c r="BM199" i="1"/>
  <c r="BM198" i="1" s="1"/>
  <c r="BL199" i="1"/>
  <c r="BL198" i="1" s="1"/>
  <c r="BK199" i="1"/>
  <c r="BK198" i="1" s="1"/>
  <c r="BJ199" i="1"/>
  <c r="BJ198" i="1" s="1"/>
  <c r="BI199" i="1"/>
  <c r="BG199" i="1"/>
  <c r="BG198" i="1" s="1"/>
  <c r="BF199" i="1"/>
  <c r="BF198" i="1" s="1"/>
  <c r="BE199" i="1"/>
  <c r="BE198" i="1" s="1"/>
  <c r="BD199" i="1"/>
  <c r="BD198" i="1" s="1"/>
  <c r="BC199" i="1"/>
  <c r="BQ194" i="1"/>
  <c r="BP194" i="1"/>
  <c r="BO194" i="1"/>
  <c r="BN194" i="1"/>
  <c r="BM194" i="1"/>
  <c r="BL194" i="1"/>
  <c r="BK194" i="1"/>
  <c r="BJ194" i="1"/>
  <c r="BI194" i="1"/>
  <c r="BG194" i="1"/>
  <c r="BF194" i="1"/>
  <c r="BE194" i="1"/>
  <c r="BD194" i="1"/>
  <c r="BC194" i="1"/>
  <c r="BQ190" i="1"/>
  <c r="BP190" i="1"/>
  <c r="BO190" i="1"/>
  <c r="BN190" i="1"/>
  <c r="BM190" i="1"/>
  <c r="BL190" i="1"/>
  <c r="BK190" i="1"/>
  <c r="BJ190" i="1"/>
  <c r="BI190" i="1"/>
  <c r="BG190" i="1"/>
  <c r="BF190" i="1"/>
  <c r="BE190" i="1"/>
  <c r="BD190" i="1"/>
  <c r="BC190" i="1"/>
  <c r="BQ185" i="1"/>
  <c r="BQ183" i="1" s="1"/>
  <c r="BP185" i="1"/>
  <c r="BP183" i="1" s="1"/>
  <c r="BO185" i="1"/>
  <c r="BO183" i="1" s="1"/>
  <c r="BN185" i="1"/>
  <c r="BN183" i="1" s="1"/>
  <c r="BM185" i="1"/>
  <c r="BM183" i="1" s="1"/>
  <c r="BL185" i="1"/>
  <c r="BL183" i="1" s="1"/>
  <c r="BK185" i="1"/>
  <c r="BK183" i="1" s="1"/>
  <c r="BJ185" i="1"/>
  <c r="BJ183" i="1" s="1"/>
  <c r="BI185" i="1"/>
  <c r="BG185" i="1"/>
  <c r="BG183" i="1" s="1"/>
  <c r="BF185" i="1"/>
  <c r="BF183" i="1" s="1"/>
  <c r="BE185" i="1"/>
  <c r="BE183" i="1" s="1"/>
  <c r="BD185" i="1"/>
  <c r="BD183" i="1" s="1"/>
  <c r="BC185" i="1"/>
  <c r="BQ167" i="1"/>
  <c r="BQ166" i="1" s="1"/>
  <c r="BP167" i="1"/>
  <c r="BP166" i="1" s="1"/>
  <c r="BO167" i="1"/>
  <c r="BO166" i="1" s="1"/>
  <c r="BN167" i="1"/>
  <c r="BN166" i="1" s="1"/>
  <c r="BM167" i="1"/>
  <c r="BM166" i="1" s="1"/>
  <c r="BL167" i="1"/>
  <c r="BL166" i="1" s="1"/>
  <c r="BK167" i="1"/>
  <c r="BK166" i="1" s="1"/>
  <c r="BJ167" i="1"/>
  <c r="BJ166" i="1" s="1"/>
  <c r="BI167" i="1"/>
  <c r="BG167" i="1"/>
  <c r="BG166" i="1" s="1"/>
  <c r="BF167" i="1"/>
  <c r="BF166" i="1" s="1"/>
  <c r="BE167" i="1"/>
  <c r="BE166" i="1" s="1"/>
  <c r="BD167" i="1"/>
  <c r="BD166" i="1" s="1"/>
  <c r="BC167" i="1"/>
  <c r="BQ164" i="1"/>
  <c r="BP164" i="1"/>
  <c r="BO164" i="1"/>
  <c r="BN164" i="1"/>
  <c r="BM164" i="1"/>
  <c r="BL164" i="1"/>
  <c r="BK164" i="1"/>
  <c r="BJ164" i="1"/>
  <c r="BI164" i="1"/>
  <c r="BG164" i="1"/>
  <c r="BF164" i="1"/>
  <c r="BE164" i="1"/>
  <c r="BD164" i="1"/>
  <c r="BC164" i="1"/>
  <c r="BQ146" i="1"/>
  <c r="BP146" i="1"/>
  <c r="BO146" i="1"/>
  <c r="BN146" i="1"/>
  <c r="BM146" i="1"/>
  <c r="BL146" i="1"/>
  <c r="BK146" i="1"/>
  <c r="BJ146" i="1"/>
  <c r="BI146" i="1"/>
  <c r="BG146" i="1"/>
  <c r="BF146" i="1"/>
  <c r="BE146" i="1"/>
  <c r="BD146" i="1"/>
  <c r="BC146" i="1"/>
  <c r="BQ142" i="1"/>
  <c r="BP142" i="1"/>
  <c r="BO142" i="1"/>
  <c r="BN142" i="1"/>
  <c r="BM142" i="1"/>
  <c r="BL142" i="1"/>
  <c r="BK142" i="1"/>
  <c r="BJ142" i="1"/>
  <c r="BI142" i="1"/>
  <c r="BG142" i="1"/>
  <c r="BF142" i="1"/>
  <c r="BE142" i="1"/>
  <c r="BD142" i="1"/>
  <c r="BC142" i="1"/>
  <c r="BQ137" i="1"/>
  <c r="BQ135" i="1" s="1"/>
  <c r="BP137" i="1"/>
  <c r="BP135" i="1" s="1"/>
  <c r="BO137" i="1"/>
  <c r="BO135" i="1" s="1"/>
  <c r="BN137" i="1"/>
  <c r="BN135" i="1" s="1"/>
  <c r="BM137" i="1"/>
  <c r="BM135" i="1" s="1"/>
  <c r="BL137" i="1"/>
  <c r="BL135" i="1" s="1"/>
  <c r="BK137" i="1"/>
  <c r="BK135" i="1" s="1"/>
  <c r="BJ137" i="1"/>
  <c r="BJ135" i="1" s="1"/>
  <c r="BI137" i="1"/>
  <c r="BG137" i="1"/>
  <c r="BG135" i="1" s="1"/>
  <c r="BF137" i="1"/>
  <c r="BF135" i="1" s="1"/>
  <c r="BE137" i="1"/>
  <c r="BE135" i="1" s="1"/>
  <c r="BD137" i="1"/>
  <c r="BD135" i="1" s="1"/>
  <c r="BC137" i="1"/>
  <c r="BQ114" i="1"/>
  <c r="BQ113" i="1" s="1"/>
  <c r="BP114" i="1"/>
  <c r="BP113" i="1" s="1"/>
  <c r="BO114" i="1"/>
  <c r="BO113" i="1" s="1"/>
  <c r="BN114" i="1"/>
  <c r="BN113" i="1" s="1"/>
  <c r="BM114" i="1"/>
  <c r="BM113" i="1" s="1"/>
  <c r="BL114" i="1"/>
  <c r="BL113" i="1" s="1"/>
  <c r="BK114" i="1"/>
  <c r="BK113" i="1" s="1"/>
  <c r="BJ114" i="1"/>
  <c r="BJ113" i="1" s="1"/>
  <c r="BI114" i="1"/>
  <c r="BG114" i="1"/>
  <c r="BG113" i="1" s="1"/>
  <c r="BF114" i="1"/>
  <c r="BF113" i="1" s="1"/>
  <c r="BE114" i="1"/>
  <c r="BE113" i="1" s="1"/>
  <c r="BD114" i="1"/>
  <c r="BD113" i="1" s="1"/>
  <c r="BC114" i="1"/>
  <c r="BQ109" i="1"/>
  <c r="BP109" i="1"/>
  <c r="BO109" i="1"/>
  <c r="BN109" i="1"/>
  <c r="BM109" i="1"/>
  <c r="BL109" i="1"/>
  <c r="BK109" i="1"/>
  <c r="BJ109" i="1"/>
  <c r="BI109" i="1"/>
  <c r="BG109" i="1"/>
  <c r="BF109" i="1"/>
  <c r="BE109" i="1"/>
  <c r="BD109" i="1"/>
  <c r="BC109" i="1"/>
  <c r="BQ106" i="1"/>
  <c r="BP106" i="1"/>
  <c r="BO106" i="1"/>
  <c r="BN106" i="1"/>
  <c r="BM106" i="1"/>
  <c r="BL106" i="1"/>
  <c r="BK106" i="1"/>
  <c r="BJ106" i="1"/>
  <c r="BI106" i="1"/>
  <c r="BG106" i="1"/>
  <c r="BF106" i="1"/>
  <c r="BE106" i="1"/>
  <c r="BD106" i="1"/>
  <c r="BC106" i="1"/>
  <c r="BQ100" i="1"/>
  <c r="BP100" i="1"/>
  <c r="BO100" i="1"/>
  <c r="BN100" i="1"/>
  <c r="BM100" i="1"/>
  <c r="BL100" i="1"/>
  <c r="BK100" i="1"/>
  <c r="BJ100" i="1"/>
  <c r="BI100" i="1"/>
  <c r="BG100" i="1"/>
  <c r="BF100" i="1"/>
  <c r="BE100" i="1"/>
  <c r="BD100" i="1"/>
  <c r="BC100" i="1"/>
  <c r="BQ96" i="1"/>
  <c r="BP96" i="1"/>
  <c r="BO96" i="1"/>
  <c r="BN96" i="1"/>
  <c r="BM96" i="1"/>
  <c r="BL96" i="1"/>
  <c r="BK96" i="1"/>
  <c r="BJ96" i="1"/>
  <c r="BI96" i="1"/>
  <c r="BG96" i="1"/>
  <c r="BF96" i="1"/>
  <c r="BE96" i="1"/>
  <c r="BD96" i="1"/>
  <c r="BC96" i="1"/>
  <c r="BQ91" i="1"/>
  <c r="BQ89" i="1" s="1"/>
  <c r="BP91" i="1"/>
  <c r="BP89" i="1" s="1"/>
  <c r="BO91" i="1"/>
  <c r="BO89" i="1" s="1"/>
  <c r="BN91" i="1"/>
  <c r="BN89" i="1" s="1"/>
  <c r="BM91" i="1"/>
  <c r="BM89" i="1" s="1"/>
  <c r="BL91" i="1"/>
  <c r="BL89" i="1" s="1"/>
  <c r="BK91" i="1"/>
  <c r="BK89" i="1" s="1"/>
  <c r="BJ91" i="1"/>
  <c r="BJ89" i="1" s="1"/>
  <c r="BI91" i="1"/>
  <c r="BG91" i="1"/>
  <c r="BG89" i="1" s="1"/>
  <c r="BF91" i="1"/>
  <c r="BF89" i="1" s="1"/>
  <c r="BE91" i="1"/>
  <c r="BE89" i="1" s="1"/>
  <c r="BD91" i="1"/>
  <c r="BD89" i="1" s="1"/>
  <c r="BC91" i="1"/>
  <c r="BQ71" i="1"/>
  <c r="BQ70" i="1" s="1"/>
  <c r="BP71" i="1"/>
  <c r="BP70" i="1" s="1"/>
  <c r="BO71" i="1"/>
  <c r="BO70" i="1" s="1"/>
  <c r="BN71" i="1"/>
  <c r="BN70" i="1" s="1"/>
  <c r="BM71" i="1"/>
  <c r="BM70" i="1" s="1"/>
  <c r="BL71" i="1"/>
  <c r="BL70" i="1" s="1"/>
  <c r="BK71" i="1"/>
  <c r="BK70" i="1" s="1"/>
  <c r="BJ71" i="1"/>
  <c r="BJ70" i="1" s="1"/>
  <c r="BI71" i="1"/>
  <c r="BG71" i="1"/>
  <c r="BG70" i="1" s="1"/>
  <c r="BF71" i="1"/>
  <c r="BF70" i="1" s="1"/>
  <c r="BE71" i="1"/>
  <c r="BE70" i="1" s="1"/>
  <c r="BD71" i="1"/>
  <c r="BD70" i="1" s="1"/>
  <c r="BC71" i="1"/>
  <c r="BQ68" i="1"/>
  <c r="BQ67" i="1" s="1"/>
  <c r="BP68" i="1"/>
  <c r="BP67" i="1" s="1"/>
  <c r="BO68" i="1"/>
  <c r="BO67" i="1" s="1"/>
  <c r="BN68" i="1"/>
  <c r="BN67" i="1" s="1"/>
  <c r="BM68" i="1"/>
  <c r="BM67" i="1" s="1"/>
  <c r="BL68" i="1"/>
  <c r="BL67" i="1" s="1"/>
  <c r="BK68" i="1"/>
  <c r="BK67" i="1" s="1"/>
  <c r="BJ68" i="1"/>
  <c r="BJ67" i="1" s="1"/>
  <c r="BI68" i="1"/>
  <c r="BG68" i="1"/>
  <c r="BG67" i="1" s="1"/>
  <c r="BF68" i="1"/>
  <c r="BF67" i="1" s="1"/>
  <c r="BE68" i="1"/>
  <c r="BE67" i="1" s="1"/>
  <c r="BD68" i="1"/>
  <c r="BD67" i="1" s="1"/>
  <c r="BC68" i="1"/>
  <c r="BQ63" i="1"/>
  <c r="BP63" i="1"/>
  <c r="BO63" i="1"/>
  <c r="BN63" i="1"/>
  <c r="BM63" i="1"/>
  <c r="BL63" i="1"/>
  <c r="BK63" i="1"/>
  <c r="BJ63" i="1"/>
  <c r="BI63" i="1"/>
  <c r="BG63" i="1"/>
  <c r="BF63" i="1"/>
  <c r="BE63" i="1"/>
  <c r="BD63" i="1"/>
  <c r="BC63" i="1"/>
  <c r="BQ59" i="1"/>
  <c r="BP59" i="1"/>
  <c r="BO59" i="1"/>
  <c r="BN59" i="1"/>
  <c r="BM59" i="1"/>
  <c r="BL59" i="1"/>
  <c r="BK59" i="1"/>
  <c r="BJ59" i="1"/>
  <c r="BI59" i="1"/>
  <c r="BG59" i="1"/>
  <c r="BF59" i="1"/>
  <c r="BE59" i="1"/>
  <c r="BD59" i="1"/>
  <c r="BC59" i="1"/>
  <c r="BQ54" i="1"/>
  <c r="BQ52" i="1" s="1"/>
  <c r="BP54" i="1"/>
  <c r="BP52" i="1" s="1"/>
  <c r="BO54" i="1"/>
  <c r="BO52" i="1" s="1"/>
  <c r="BN54" i="1"/>
  <c r="BN52" i="1" s="1"/>
  <c r="BM54" i="1"/>
  <c r="BM52" i="1" s="1"/>
  <c r="BL54" i="1"/>
  <c r="BL52" i="1" s="1"/>
  <c r="BK54" i="1"/>
  <c r="BK52" i="1" s="1"/>
  <c r="BJ54" i="1"/>
  <c r="BJ52" i="1" s="1"/>
  <c r="BI54" i="1"/>
  <c r="BG54" i="1"/>
  <c r="BG52" i="1" s="1"/>
  <c r="BF54" i="1"/>
  <c r="BF52" i="1" s="1"/>
  <c r="BE54" i="1"/>
  <c r="BE52" i="1" s="1"/>
  <c r="BD54" i="1"/>
  <c r="BD52" i="1" s="1"/>
  <c r="BC54" i="1"/>
  <c r="BQ37" i="1"/>
  <c r="BQ36" i="1" s="1"/>
  <c r="BP37" i="1"/>
  <c r="BP36" i="1" s="1"/>
  <c r="BO37" i="1"/>
  <c r="BO36" i="1" s="1"/>
  <c r="BN37" i="1"/>
  <c r="BN36" i="1" s="1"/>
  <c r="BM37" i="1"/>
  <c r="BM36" i="1" s="1"/>
  <c r="BL37" i="1"/>
  <c r="BL36" i="1" s="1"/>
  <c r="BK37" i="1"/>
  <c r="BK36" i="1" s="1"/>
  <c r="BJ37" i="1"/>
  <c r="BJ36" i="1" s="1"/>
  <c r="BI37" i="1"/>
  <c r="BG37" i="1"/>
  <c r="BG36" i="1" s="1"/>
  <c r="BF37" i="1"/>
  <c r="BF36" i="1" s="1"/>
  <c r="BE37" i="1"/>
  <c r="BE36" i="1" s="1"/>
  <c r="BD37" i="1"/>
  <c r="BD36" i="1" s="1"/>
  <c r="BC37" i="1"/>
  <c r="BQ32" i="1"/>
  <c r="BP32" i="1"/>
  <c r="BO32" i="1"/>
  <c r="BN32" i="1"/>
  <c r="BM32" i="1"/>
  <c r="BL32" i="1"/>
  <c r="BK32" i="1"/>
  <c r="BJ32" i="1"/>
  <c r="BI32" i="1"/>
  <c r="BG32" i="1"/>
  <c r="BF32" i="1"/>
  <c r="BE32" i="1"/>
  <c r="BD32" i="1"/>
  <c r="BC32" i="1"/>
  <c r="BQ22" i="1"/>
  <c r="BP22" i="1"/>
  <c r="BO22" i="1"/>
  <c r="BN22" i="1"/>
  <c r="BM22" i="1"/>
  <c r="BL22" i="1"/>
  <c r="BK22" i="1"/>
  <c r="BJ22" i="1"/>
  <c r="BI22" i="1"/>
  <c r="BG22" i="1"/>
  <c r="BF22" i="1"/>
  <c r="BE22" i="1"/>
  <c r="BD22" i="1"/>
  <c r="BC22" i="1"/>
  <c r="BQ18" i="1"/>
  <c r="BP18" i="1"/>
  <c r="BO18" i="1"/>
  <c r="BN18" i="1"/>
  <c r="BM18" i="1"/>
  <c r="BL18" i="1"/>
  <c r="BK18" i="1"/>
  <c r="BJ18" i="1"/>
  <c r="BI18" i="1"/>
  <c r="BG18" i="1"/>
  <c r="BF18" i="1"/>
  <c r="BE18" i="1"/>
  <c r="BD18" i="1"/>
  <c r="BC18" i="1"/>
  <c r="BQ13" i="1"/>
  <c r="BQ11" i="1" s="1"/>
  <c r="BP13" i="1"/>
  <c r="BP11" i="1" s="1"/>
  <c r="BO13" i="1"/>
  <c r="BO11" i="1" s="1"/>
  <c r="BN13" i="1"/>
  <c r="BN11" i="1" s="1"/>
  <c r="BM13" i="1"/>
  <c r="BM11" i="1" s="1"/>
  <c r="BL13" i="1"/>
  <c r="BL11" i="1" s="1"/>
  <c r="BK13" i="1"/>
  <c r="BK11" i="1" s="1"/>
  <c r="BJ13" i="1"/>
  <c r="BJ11" i="1" s="1"/>
  <c r="BI13" i="1"/>
  <c r="BI11" i="1" s="1"/>
  <c r="BG13" i="1"/>
  <c r="BG11" i="1" s="1"/>
  <c r="BF13" i="1"/>
  <c r="BF11" i="1" s="1"/>
  <c r="BE13" i="1"/>
  <c r="BE11" i="1" s="1"/>
  <c r="BD13" i="1"/>
  <c r="BD11" i="1" s="1"/>
  <c r="BC13" i="1"/>
  <c r="BC11" i="1" s="1"/>
  <c r="AY4530" i="1"/>
  <c r="AY4529" i="1" s="1"/>
  <c r="AX4530" i="1"/>
  <c r="AX4529" i="1" s="1"/>
  <c r="AW4530" i="1"/>
  <c r="AW4529" i="1" s="1"/>
  <c r="AV4530" i="1"/>
  <c r="AV4529" i="1" s="1"/>
  <c r="AU4530" i="1"/>
  <c r="AU4529" i="1" s="1"/>
  <c r="AT4530" i="1"/>
  <c r="AT4529" i="1" s="1"/>
  <c r="AS4530" i="1"/>
  <c r="AS4529" i="1" s="1"/>
  <c r="AR4530" i="1"/>
  <c r="AR4529" i="1" s="1"/>
  <c r="AQ4530" i="1"/>
  <c r="AO4530" i="1"/>
  <c r="AO4529" i="1" s="1"/>
  <c r="AN4530" i="1"/>
  <c r="AN4529" i="1" s="1"/>
  <c r="AM4530" i="1"/>
  <c r="AM4529" i="1" s="1"/>
  <c r="AL4530" i="1"/>
  <c r="AL4529" i="1" s="1"/>
  <c r="AK4530" i="1"/>
  <c r="AY4527" i="1"/>
  <c r="AY4526" i="1" s="1"/>
  <c r="AX4527" i="1"/>
  <c r="AX4526" i="1" s="1"/>
  <c r="AW4527" i="1"/>
  <c r="AW4526" i="1" s="1"/>
  <c r="AV4527" i="1"/>
  <c r="AV4526" i="1" s="1"/>
  <c r="AU4527" i="1"/>
  <c r="AU4526" i="1" s="1"/>
  <c r="AT4527" i="1"/>
  <c r="AT4526" i="1" s="1"/>
  <c r="AS4527" i="1"/>
  <c r="AS4526" i="1" s="1"/>
  <c r="AR4527" i="1"/>
  <c r="AR4526" i="1" s="1"/>
  <c r="AQ4527" i="1"/>
  <c r="AO4527" i="1"/>
  <c r="AO4526" i="1" s="1"/>
  <c r="AN4527" i="1"/>
  <c r="AN4526" i="1" s="1"/>
  <c r="AM4527" i="1"/>
  <c r="AM4526" i="1" s="1"/>
  <c r="AL4527" i="1"/>
  <c r="AL4526" i="1" s="1"/>
  <c r="AK4527" i="1"/>
  <c r="AY4522" i="1"/>
  <c r="AY4514" i="1" s="1"/>
  <c r="AX4522" i="1"/>
  <c r="AX4514" i="1" s="1"/>
  <c r="AW4522" i="1"/>
  <c r="AW4514" i="1" s="1"/>
  <c r="AV4522" i="1"/>
  <c r="AV4514" i="1" s="1"/>
  <c r="AU4522" i="1"/>
  <c r="AU4514" i="1" s="1"/>
  <c r="AT4522" i="1"/>
  <c r="AT4514" i="1" s="1"/>
  <c r="AS4522" i="1"/>
  <c r="AS4514" i="1" s="1"/>
  <c r="AR4522" i="1"/>
  <c r="AR4514" i="1" s="1"/>
  <c r="AQ4522" i="1"/>
  <c r="AO4522" i="1"/>
  <c r="AO4514" i="1" s="1"/>
  <c r="AN4522" i="1"/>
  <c r="AN4514" i="1" s="1"/>
  <c r="AM4522" i="1"/>
  <c r="AM4514" i="1" s="1"/>
  <c r="AL4522" i="1"/>
  <c r="AL4514" i="1" s="1"/>
  <c r="AK4522" i="1"/>
  <c r="AY4512" i="1"/>
  <c r="AX4512" i="1"/>
  <c r="AW4512" i="1"/>
  <c r="AV4512" i="1"/>
  <c r="AU4512" i="1"/>
  <c r="AT4512" i="1"/>
  <c r="AS4512" i="1"/>
  <c r="AR4512" i="1"/>
  <c r="AQ4512" i="1"/>
  <c r="AO4512" i="1"/>
  <c r="AN4512" i="1"/>
  <c r="AM4512" i="1"/>
  <c r="AL4512" i="1"/>
  <c r="AK4512" i="1"/>
  <c r="AY4506" i="1"/>
  <c r="AY4504" i="1" s="1"/>
  <c r="AX4506" i="1"/>
  <c r="AX4504" i="1" s="1"/>
  <c r="AW4506" i="1"/>
  <c r="AW4504" i="1" s="1"/>
  <c r="AV4506" i="1"/>
  <c r="AV4504" i="1" s="1"/>
  <c r="AU4506" i="1"/>
  <c r="AU4504" i="1" s="1"/>
  <c r="AT4506" i="1"/>
  <c r="AT4504" i="1" s="1"/>
  <c r="AS4506" i="1"/>
  <c r="AS4504" i="1" s="1"/>
  <c r="AR4506" i="1"/>
  <c r="AR4504" i="1" s="1"/>
  <c r="AQ4506" i="1"/>
  <c r="AO4506" i="1"/>
  <c r="AO4504" i="1" s="1"/>
  <c r="AN4506" i="1"/>
  <c r="AN4504" i="1" s="1"/>
  <c r="AM4506" i="1"/>
  <c r="AM4504" i="1" s="1"/>
  <c r="AL4506" i="1"/>
  <c r="AL4504" i="1" s="1"/>
  <c r="AK4506" i="1"/>
  <c r="AY4489" i="1"/>
  <c r="AY4488" i="1" s="1"/>
  <c r="AX4489" i="1"/>
  <c r="AX4488" i="1" s="1"/>
  <c r="AW4489" i="1"/>
  <c r="AW4488" i="1" s="1"/>
  <c r="AV4489" i="1"/>
  <c r="AV4488" i="1" s="1"/>
  <c r="AU4489" i="1"/>
  <c r="AU4488" i="1" s="1"/>
  <c r="AT4489" i="1"/>
  <c r="AT4488" i="1" s="1"/>
  <c r="AS4489" i="1"/>
  <c r="AS4488" i="1" s="1"/>
  <c r="AR4489" i="1"/>
  <c r="AR4488" i="1" s="1"/>
  <c r="AQ4489" i="1"/>
  <c r="AO4489" i="1"/>
  <c r="AO4488" i="1" s="1"/>
  <c r="AN4489" i="1"/>
  <c r="AN4488" i="1" s="1"/>
  <c r="AM4489" i="1"/>
  <c r="AM4488" i="1" s="1"/>
  <c r="AL4489" i="1"/>
  <c r="AL4488" i="1" s="1"/>
  <c r="AK4489" i="1"/>
  <c r="AY4486" i="1"/>
  <c r="AY4485" i="1" s="1"/>
  <c r="AX4486" i="1"/>
  <c r="AX4485" i="1" s="1"/>
  <c r="AW4486" i="1"/>
  <c r="AW4485" i="1" s="1"/>
  <c r="AV4486" i="1"/>
  <c r="AV4485" i="1" s="1"/>
  <c r="AU4486" i="1"/>
  <c r="AU4485" i="1" s="1"/>
  <c r="AT4486" i="1"/>
  <c r="AT4485" i="1" s="1"/>
  <c r="AS4486" i="1"/>
  <c r="AS4485" i="1" s="1"/>
  <c r="AR4486" i="1"/>
  <c r="AR4485" i="1" s="1"/>
  <c r="AQ4486" i="1"/>
  <c r="AO4486" i="1"/>
  <c r="AO4485" i="1" s="1"/>
  <c r="AN4486" i="1"/>
  <c r="AN4485" i="1" s="1"/>
  <c r="AM4486" i="1"/>
  <c r="AM4485" i="1" s="1"/>
  <c r="AL4486" i="1"/>
  <c r="AL4485" i="1" s="1"/>
  <c r="AK4486" i="1"/>
  <c r="AY4481" i="1"/>
  <c r="AY4473" i="1" s="1"/>
  <c r="AX4481" i="1"/>
  <c r="AX4473" i="1" s="1"/>
  <c r="AW4481" i="1"/>
  <c r="AW4473" i="1" s="1"/>
  <c r="AV4481" i="1"/>
  <c r="AV4473" i="1" s="1"/>
  <c r="AU4481" i="1"/>
  <c r="AU4473" i="1" s="1"/>
  <c r="AT4481" i="1"/>
  <c r="AT4473" i="1" s="1"/>
  <c r="AS4481" i="1"/>
  <c r="AS4473" i="1" s="1"/>
  <c r="AR4481" i="1"/>
  <c r="AR4473" i="1" s="1"/>
  <c r="AQ4481" i="1"/>
  <c r="AO4481" i="1"/>
  <c r="AO4473" i="1" s="1"/>
  <c r="AN4481" i="1"/>
  <c r="AN4473" i="1" s="1"/>
  <c r="AM4481" i="1"/>
  <c r="AM4473" i="1" s="1"/>
  <c r="AL4481" i="1"/>
  <c r="AL4473" i="1" s="1"/>
  <c r="AK4481" i="1"/>
  <c r="AY4471" i="1"/>
  <c r="AX4471" i="1"/>
  <c r="AW4471" i="1"/>
  <c r="AV4471" i="1"/>
  <c r="AU4471" i="1"/>
  <c r="AT4471" i="1"/>
  <c r="AS4471" i="1"/>
  <c r="AR4471" i="1"/>
  <c r="AQ4471" i="1"/>
  <c r="AO4471" i="1"/>
  <c r="AN4471" i="1"/>
  <c r="AM4471" i="1"/>
  <c r="AL4471" i="1"/>
  <c r="AK4471" i="1"/>
  <c r="AY4465" i="1"/>
  <c r="AY4463" i="1" s="1"/>
  <c r="AX4465" i="1"/>
  <c r="AX4463" i="1" s="1"/>
  <c r="AW4465" i="1"/>
  <c r="AW4463" i="1" s="1"/>
  <c r="AV4465" i="1"/>
  <c r="AV4463" i="1" s="1"/>
  <c r="AU4465" i="1"/>
  <c r="AU4463" i="1" s="1"/>
  <c r="AT4465" i="1"/>
  <c r="AT4463" i="1" s="1"/>
  <c r="AS4465" i="1"/>
  <c r="AS4463" i="1" s="1"/>
  <c r="AR4465" i="1"/>
  <c r="AR4463" i="1" s="1"/>
  <c r="AQ4465" i="1"/>
  <c r="AO4465" i="1"/>
  <c r="AO4463" i="1" s="1"/>
  <c r="AN4465" i="1"/>
  <c r="AN4463" i="1" s="1"/>
  <c r="AM4465" i="1"/>
  <c r="AM4463" i="1" s="1"/>
  <c r="AL4465" i="1"/>
  <c r="AL4463" i="1" s="1"/>
  <c r="AK4465" i="1"/>
  <c r="AY4448" i="1"/>
  <c r="AY4447" i="1" s="1"/>
  <c r="AX4448" i="1"/>
  <c r="AX4447" i="1" s="1"/>
  <c r="AW4448" i="1"/>
  <c r="AW4447" i="1" s="1"/>
  <c r="AV4448" i="1"/>
  <c r="AV4447" i="1" s="1"/>
  <c r="AU4448" i="1"/>
  <c r="AU4447" i="1" s="1"/>
  <c r="AT4448" i="1"/>
  <c r="AT4447" i="1" s="1"/>
  <c r="AS4448" i="1"/>
  <c r="AS4447" i="1" s="1"/>
  <c r="AR4448" i="1"/>
  <c r="AR4447" i="1" s="1"/>
  <c r="AQ4448" i="1"/>
  <c r="AO4448" i="1"/>
  <c r="AO4447" i="1" s="1"/>
  <c r="AN4448" i="1"/>
  <c r="AN4447" i="1" s="1"/>
  <c r="AM4448" i="1"/>
  <c r="AM4447" i="1" s="1"/>
  <c r="AL4448" i="1"/>
  <c r="AL4447" i="1" s="1"/>
  <c r="AK4448" i="1"/>
  <c r="AY4445" i="1"/>
  <c r="AY4444" i="1" s="1"/>
  <c r="AX4445" i="1"/>
  <c r="AX4444" i="1" s="1"/>
  <c r="AW4445" i="1"/>
  <c r="AW4444" i="1" s="1"/>
  <c r="AV4445" i="1"/>
  <c r="AV4444" i="1" s="1"/>
  <c r="AU4445" i="1"/>
  <c r="AU4444" i="1" s="1"/>
  <c r="AT4445" i="1"/>
  <c r="AT4444" i="1" s="1"/>
  <c r="AS4445" i="1"/>
  <c r="AS4444" i="1" s="1"/>
  <c r="AR4445" i="1"/>
  <c r="AR4444" i="1" s="1"/>
  <c r="AQ4445" i="1"/>
  <c r="AO4445" i="1"/>
  <c r="AO4444" i="1" s="1"/>
  <c r="AN4445" i="1"/>
  <c r="AN4444" i="1" s="1"/>
  <c r="AM4445" i="1"/>
  <c r="AM4444" i="1" s="1"/>
  <c r="AL4445" i="1"/>
  <c r="AL4444" i="1" s="1"/>
  <c r="AK4445" i="1"/>
  <c r="AY4440" i="1"/>
  <c r="AY4433" i="1" s="1"/>
  <c r="AX4440" i="1"/>
  <c r="AX4433" i="1" s="1"/>
  <c r="AW4440" i="1"/>
  <c r="AW4433" i="1" s="1"/>
  <c r="AV4440" i="1"/>
  <c r="AV4433" i="1" s="1"/>
  <c r="AU4440" i="1"/>
  <c r="AU4433" i="1" s="1"/>
  <c r="AT4440" i="1"/>
  <c r="AT4433" i="1" s="1"/>
  <c r="AS4440" i="1"/>
  <c r="AS4433" i="1" s="1"/>
  <c r="AR4440" i="1"/>
  <c r="AR4433" i="1" s="1"/>
  <c r="AQ4440" i="1"/>
  <c r="AO4440" i="1"/>
  <c r="AO4433" i="1" s="1"/>
  <c r="AN4440" i="1"/>
  <c r="AN4433" i="1" s="1"/>
  <c r="AM4440" i="1"/>
  <c r="AM4433" i="1" s="1"/>
  <c r="AL4440" i="1"/>
  <c r="AL4433" i="1" s="1"/>
  <c r="AK4440" i="1"/>
  <c r="AY4431" i="1"/>
  <c r="AX4431" i="1"/>
  <c r="AW4431" i="1"/>
  <c r="AV4431" i="1"/>
  <c r="AU4431" i="1"/>
  <c r="AT4431" i="1"/>
  <c r="AS4431" i="1"/>
  <c r="AR4431" i="1"/>
  <c r="AQ4431" i="1"/>
  <c r="AO4431" i="1"/>
  <c r="AN4431" i="1"/>
  <c r="AM4431" i="1"/>
  <c r="AL4431" i="1"/>
  <c r="AK4431" i="1"/>
  <c r="AY4425" i="1"/>
  <c r="AY4423" i="1" s="1"/>
  <c r="AX4425" i="1"/>
  <c r="AX4423" i="1" s="1"/>
  <c r="AW4425" i="1"/>
  <c r="AW4423" i="1" s="1"/>
  <c r="AV4425" i="1"/>
  <c r="AV4423" i="1" s="1"/>
  <c r="AU4425" i="1"/>
  <c r="AU4423" i="1" s="1"/>
  <c r="AT4425" i="1"/>
  <c r="AT4423" i="1" s="1"/>
  <c r="AS4425" i="1"/>
  <c r="AS4423" i="1" s="1"/>
  <c r="AR4425" i="1"/>
  <c r="AR4423" i="1" s="1"/>
  <c r="AQ4425" i="1"/>
  <c r="AO4425" i="1"/>
  <c r="AO4423" i="1" s="1"/>
  <c r="AN4425" i="1"/>
  <c r="AN4423" i="1" s="1"/>
  <c r="AM4425" i="1"/>
  <c r="AM4423" i="1" s="1"/>
  <c r="AL4425" i="1"/>
  <c r="AL4423" i="1" s="1"/>
  <c r="AK4425" i="1"/>
  <c r="AY4408" i="1"/>
  <c r="AY4407" i="1" s="1"/>
  <c r="AX4408" i="1"/>
  <c r="AX4407" i="1" s="1"/>
  <c r="AW4408" i="1"/>
  <c r="AW4407" i="1" s="1"/>
  <c r="AV4408" i="1"/>
  <c r="AV4407" i="1" s="1"/>
  <c r="AU4408" i="1"/>
  <c r="AU4407" i="1" s="1"/>
  <c r="AT4408" i="1"/>
  <c r="AT4407" i="1" s="1"/>
  <c r="AS4408" i="1"/>
  <c r="AS4407" i="1" s="1"/>
  <c r="AR4408" i="1"/>
  <c r="AR4407" i="1" s="1"/>
  <c r="AQ4408" i="1"/>
  <c r="AO4408" i="1"/>
  <c r="AO4407" i="1" s="1"/>
  <c r="AN4408" i="1"/>
  <c r="AN4407" i="1" s="1"/>
  <c r="AM4408" i="1"/>
  <c r="AM4407" i="1" s="1"/>
  <c r="AL4408" i="1"/>
  <c r="AL4407" i="1" s="1"/>
  <c r="AK4408" i="1"/>
  <c r="AY4405" i="1"/>
  <c r="AY4404" i="1" s="1"/>
  <c r="AX4405" i="1"/>
  <c r="AX4404" i="1" s="1"/>
  <c r="AW4405" i="1"/>
  <c r="AW4404" i="1" s="1"/>
  <c r="AV4405" i="1"/>
  <c r="AV4404" i="1" s="1"/>
  <c r="AU4405" i="1"/>
  <c r="AU4404" i="1" s="1"/>
  <c r="AT4405" i="1"/>
  <c r="AT4404" i="1" s="1"/>
  <c r="AS4405" i="1"/>
  <c r="AS4404" i="1" s="1"/>
  <c r="AR4405" i="1"/>
  <c r="AR4404" i="1" s="1"/>
  <c r="AQ4405" i="1"/>
  <c r="AO4405" i="1"/>
  <c r="AO4404" i="1" s="1"/>
  <c r="AN4405" i="1"/>
  <c r="AN4404" i="1" s="1"/>
  <c r="AM4405" i="1"/>
  <c r="AM4404" i="1" s="1"/>
  <c r="AL4405" i="1"/>
  <c r="AL4404" i="1" s="1"/>
  <c r="AK4405" i="1"/>
  <c r="AY4400" i="1"/>
  <c r="AY4391" i="1" s="1"/>
  <c r="AX4400" i="1"/>
  <c r="AX4391" i="1" s="1"/>
  <c r="AW4400" i="1"/>
  <c r="AW4391" i="1" s="1"/>
  <c r="AV4400" i="1"/>
  <c r="AV4391" i="1" s="1"/>
  <c r="AU4400" i="1"/>
  <c r="AU4391" i="1" s="1"/>
  <c r="AT4400" i="1"/>
  <c r="AT4391" i="1" s="1"/>
  <c r="AS4400" i="1"/>
  <c r="AS4391" i="1" s="1"/>
  <c r="AR4400" i="1"/>
  <c r="AR4391" i="1" s="1"/>
  <c r="AQ4400" i="1"/>
  <c r="AO4400" i="1"/>
  <c r="AO4391" i="1" s="1"/>
  <c r="AN4400" i="1"/>
  <c r="AN4391" i="1" s="1"/>
  <c r="AM4400" i="1"/>
  <c r="AM4391" i="1" s="1"/>
  <c r="AL4400" i="1"/>
  <c r="AL4391" i="1" s="1"/>
  <c r="AK4400" i="1"/>
  <c r="AY4389" i="1"/>
  <c r="AX4389" i="1"/>
  <c r="AW4389" i="1"/>
  <c r="AV4389" i="1"/>
  <c r="AU4389" i="1"/>
  <c r="AT4389" i="1"/>
  <c r="AS4389" i="1"/>
  <c r="AR4389" i="1"/>
  <c r="AQ4389" i="1"/>
  <c r="AO4389" i="1"/>
  <c r="AN4389" i="1"/>
  <c r="AM4389" i="1"/>
  <c r="AL4389" i="1"/>
  <c r="AK4389" i="1"/>
  <c r="AY4383" i="1"/>
  <c r="AY4381" i="1" s="1"/>
  <c r="AX4383" i="1"/>
  <c r="AX4381" i="1" s="1"/>
  <c r="AW4383" i="1"/>
  <c r="AW4381" i="1" s="1"/>
  <c r="AV4383" i="1"/>
  <c r="AV4381" i="1" s="1"/>
  <c r="AU4383" i="1"/>
  <c r="AU4381" i="1" s="1"/>
  <c r="AT4383" i="1"/>
  <c r="AT4381" i="1" s="1"/>
  <c r="AS4383" i="1"/>
  <c r="AS4381" i="1" s="1"/>
  <c r="AR4383" i="1"/>
  <c r="AR4381" i="1" s="1"/>
  <c r="AQ4383" i="1"/>
  <c r="AO4383" i="1"/>
  <c r="AO4381" i="1" s="1"/>
  <c r="AN4383" i="1"/>
  <c r="AN4381" i="1" s="1"/>
  <c r="AM4383" i="1"/>
  <c r="AM4381" i="1" s="1"/>
  <c r="AL4383" i="1"/>
  <c r="AL4381" i="1" s="1"/>
  <c r="AK4383" i="1"/>
  <c r="AY4366" i="1"/>
  <c r="AY4365" i="1" s="1"/>
  <c r="AX4366" i="1"/>
  <c r="AX4365" i="1" s="1"/>
  <c r="AW4366" i="1"/>
  <c r="AW4365" i="1" s="1"/>
  <c r="AV4366" i="1"/>
  <c r="AV4365" i="1" s="1"/>
  <c r="AU4366" i="1"/>
  <c r="AU4365" i="1" s="1"/>
  <c r="AT4366" i="1"/>
  <c r="AT4365" i="1" s="1"/>
  <c r="AS4366" i="1"/>
  <c r="AS4365" i="1" s="1"/>
  <c r="AR4366" i="1"/>
  <c r="AR4365" i="1" s="1"/>
  <c r="AQ4366" i="1"/>
  <c r="AO4366" i="1"/>
  <c r="AO4365" i="1" s="1"/>
  <c r="AN4366" i="1"/>
  <c r="AN4365" i="1" s="1"/>
  <c r="AM4366" i="1"/>
  <c r="AM4365" i="1" s="1"/>
  <c r="AL4366" i="1"/>
  <c r="AL4365" i="1" s="1"/>
  <c r="AK4366" i="1"/>
  <c r="AY4363" i="1"/>
  <c r="AY4362" i="1" s="1"/>
  <c r="AX4363" i="1"/>
  <c r="AX4362" i="1" s="1"/>
  <c r="AW4363" i="1"/>
  <c r="AW4362" i="1" s="1"/>
  <c r="AV4363" i="1"/>
  <c r="AV4362" i="1" s="1"/>
  <c r="AU4363" i="1"/>
  <c r="AU4362" i="1" s="1"/>
  <c r="AT4363" i="1"/>
  <c r="AT4362" i="1" s="1"/>
  <c r="AS4363" i="1"/>
  <c r="AS4362" i="1" s="1"/>
  <c r="AR4363" i="1"/>
  <c r="AR4362" i="1" s="1"/>
  <c r="AQ4363" i="1"/>
  <c r="AO4363" i="1"/>
  <c r="AO4362" i="1" s="1"/>
  <c r="AN4363" i="1"/>
  <c r="AN4362" i="1" s="1"/>
  <c r="AM4363" i="1"/>
  <c r="AM4362" i="1" s="1"/>
  <c r="AL4363" i="1"/>
  <c r="AL4362" i="1" s="1"/>
  <c r="AK4363" i="1"/>
  <c r="AY4358" i="1"/>
  <c r="AY4350" i="1" s="1"/>
  <c r="AX4358" i="1"/>
  <c r="AX4350" i="1" s="1"/>
  <c r="AW4358" i="1"/>
  <c r="AW4350" i="1" s="1"/>
  <c r="AV4358" i="1"/>
  <c r="AV4350" i="1" s="1"/>
  <c r="AU4358" i="1"/>
  <c r="AU4350" i="1" s="1"/>
  <c r="AT4358" i="1"/>
  <c r="AT4350" i="1" s="1"/>
  <c r="AS4358" i="1"/>
  <c r="AS4350" i="1" s="1"/>
  <c r="AR4358" i="1"/>
  <c r="AR4350" i="1" s="1"/>
  <c r="AQ4358" i="1"/>
  <c r="AO4358" i="1"/>
  <c r="AO4350" i="1" s="1"/>
  <c r="AN4358" i="1"/>
  <c r="AN4350" i="1" s="1"/>
  <c r="AM4358" i="1"/>
  <c r="AM4350" i="1" s="1"/>
  <c r="AL4358" i="1"/>
  <c r="AL4350" i="1" s="1"/>
  <c r="AK4358" i="1"/>
  <c r="AY4348" i="1"/>
  <c r="AX4348" i="1"/>
  <c r="AW4348" i="1"/>
  <c r="AV4348" i="1"/>
  <c r="AU4348" i="1"/>
  <c r="AT4348" i="1"/>
  <c r="AS4348" i="1"/>
  <c r="AR4348" i="1"/>
  <c r="AQ4348" i="1"/>
  <c r="AO4348" i="1"/>
  <c r="AN4348" i="1"/>
  <c r="AM4348" i="1"/>
  <c r="AL4348" i="1"/>
  <c r="AK4348" i="1"/>
  <c r="AY4342" i="1"/>
  <c r="AY4340" i="1" s="1"/>
  <c r="AX4342" i="1"/>
  <c r="AX4340" i="1" s="1"/>
  <c r="AW4342" i="1"/>
  <c r="AW4340" i="1" s="1"/>
  <c r="AV4342" i="1"/>
  <c r="AV4340" i="1" s="1"/>
  <c r="AU4342" i="1"/>
  <c r="AU4340" i="1" s="1"/>
  <c r="AT4342" i="1"/>
  <c r="AT4340" i="1" s="1"/>
  <c r="AS4342" i="1"/>
  <c r="AS4340" i="1" s="1"/>
  <c r="AR4342" i="1"/>
  <c r="AR4340" i="1" s="1"/>
  <c r="AQ4342" i="1"/>
  <c r="AO4342" i="1"/>
  <c r="AO4340" i="1" s="1"/>
  <c r="AN4342" i="1"/>
  <c r="AN4340" i="1" s="1"/>
  <c r="AM4342" i="1"/>
  <c r="AM4340" i="1" s="1"/>
  <c r="AL4342" i="1"/>
  <c r="AL4340" i="1" s="1"/>
  <c r="AK4342" i="1"/>
  <c r="AY4325" i="1"/>
  <c r="AY4324" i="1" s="1"/>
  <c r="AX4325" i="1"/>
  <c r="AX4324" i="1" s="1"/>
  <c r="AW4325" i="1"/>
  <c r="AW4324" i="1" s="1"/>
  <c r="AV4325" i="1"/>
  <c r="AV4324" i="1" s="1"/>
  <c r="AU4325" i="1"/>
  <c r="AU4324" i="1" s="1"/>
  <c r="AT4325" i="1"/>
  <c r="AT4324" i="1" s="1"/>
  <c r="AS4325" i="1"/>
  <c r="AS4324" i="1" s="1"/>
  <c r="AR4325" i="1"/>
  <c r="AR4324" i="1" s="1"/>
  <c r="AQ4325" i="1"/>
  <c r="AO4325" i="1"/>
  <c r="AO4324" i="1" s="1"/>
  <c r="AN4325" i="1"/>
  <c r="AN4324" i="1" s="1"/>
  <c r="AM4325" i="1"/>
  <c r="AM4324" i="1" s="1"/>
  <c r="AL4325" i="1"/>
  <c r="AL4324" i="1" s="1"/>
  <c r="AK4325" i="1"/>
  <c r="AY4322" i="1"/>
  <c r="AY4321" i="1" s="1"/>
  <c r="AX4322" i="1"/>
  <c r="AX4321" i="1" s="1"/>
  <c r="AW4322" i="1"/>
  <c r="AW4321" i="1" s="1"/>
  <c r="AV4322" i="1"/>
  <c r="AV4321" i="1" s="1"/>
  <c r="AU4322" i="1"/>
  <c r="AU4321" i="1" s="1"/>
  <c r="AT4322" i="1"/>
  <c r="AT4321" i="1" s="1"/>
  <c r="AS4322" i="1"/>
  <c r="AS4321" i="1" s="1"/>
  <c r="AR4322" i="1"/>
  <c r="AR4321" i="1" s="1"/>
  <c r="AQ4322" i="1"/>
  <c r="AO4322" i="1"/>
  <c r="AO4321" i="1" s="1"/>
  <c r="AN4322" i="1"/>
  <c r="AN4321" i="1" s="1"/>
  <c r="AM4322" i="1"/>
  <c r="AM4321" i="1" s="1"/>
  <c r="AL4322" i="1"/>
  <c r="AL4321" i="1" s="1"/>
  <c r="AK4322" i="1"/>
  <c r="AY4317" i="1"/>
  <c r="AY4310" i="1" s="1"/>
  <c r="AX4317" i="1"/>
  <c r="AX4310" i="1" s="1"/>
  <c r="AW4317" i="1"/>
  <c r="AW4310" i="1" s="1"/>
  <c r="AV4317" i="1"/>
  <c r="AV4310" i="1" s="1"/>
  <c r="AU4317" i="1"/>
  <c r="AU4310" i="1" s="1"/>
  <c r="AT4317" i="1"/>
  <c r="AT4310" i="1" s="1"/>
  <c r="AS4317" i="1"/>
  <c r="AS4310" i="1" s="1"/>
  <c r="AR4317" i="1"/>
  <c r="AR4310" i="1" s="1"/>
  <c r="AQ4317" i="1"/>
  <c r="AO4317" i="1"/>
  <c r="AO4310" i="1" s="1"/>
  <c r="AN4317" i="1"/>
  <c r="AN4310" i="1" s="1"/>
  <c r="AM4317" i="1"/>
  <c r="AM4310" i="1" s="1"/>
  <c r="AL4317" i="1"/>
  <c r="AL4310" i="1" s="1"/>
  <c r="AK4317" i="1"/>
  <c r="AY4308" i="1"/>
  <c r="AX4308" i="1"/>
  <c r="AW4308" i="1"/>
  <c r="AV4308" i="1"/>
  <c r="AU4308" i="1"/>
  <c r="AT4308" i="1"/>
  <c r="AS4308" i="1"/>
  <c r="AR4308" i="1"/>
  <c r="AQ4308" i="1"/>
  <c r="AO4308" i="1"/>
  <c r="AN4308" i="1"/>
  <c r="AM4308" i="1"/>
  <c r="AL4308" i="1"/>
  <c r="AK4308" i="1"/>
  <c r="AY4302" i="1"/>
  <c r="AY4300" i="1" s="1"/>
  <c r="AX4302" i="1"/>
  <c r="AX4300" i="1" s="1"/>
  <c r="AW4302" i="1"/>
  <c r="AW4300" i="1" s="1"/>
  <c r="AV4302" i="1"/>
  <c r="AV4300" i="1" s="1"/>
  <c r="AU4302" i="1"/>
  <c r="AU4300" i="1" s="1"/>
  <c r="AT4302" i="1"/>
  <c r="AT4300" i="1" s="1"/>
  <c r="AS4302" i="1"/>
  <c r="AS4300" i="1" s="1"/>
  <c r="AR4302" i="1"/>
  <c r="AR4300" i="1" s="1"/>
  <c r="AQ4302" i="1"/>
  <c r="AO4302" i="1"/>
  <c r="AO4300" i="1" s="1"/>
  <c r="AN4302" i="1"/>
  <c r="AN4300" i="1" s="1"/>
  <c r="AM4302" i="1"/>
  <c r="AM4300" i="1" s="1"/>
  <c r="AL4302" i="1"/>
  <c r="AL4300" i="1" s="1"/>
  <c r="AK4302" i="1"/>
  <c r="AY4285" i="1"/>
  <c r="AY4284" i="1" s="1"/>
  <c r="AX4285" i="1"/>
  <c r="AX4284" i="1" s="1"/>
  <c r="AW4285" i="1"/>
  <c r="AW4284" i="1" s="1"/>
  <c r="AV4285" i="1"/>
  <c r="AV4284" i="1" s="1"/>
  <c r="AU4285" i="1"/>
  <c r="AU4284" i="1" s="1"/>
  <c r="AT4285" i="1"/>
  <c r="AT4284" i="1" s="1"/>
  <c r="AS4285" i="1"/>
  <c r="AS4284" i="1" s="1"/>
  <c r="AR4285" i="1"/>
  <c r="AR4284" i="1" s="1"/>
  <c r="AQ4285" i="1"/>
  <c r="AO4285" i="1"/>
  <c r="AO4284" i="1" s="1"/>
  <c r="AN4285" i="1"/>
  <c r="AN4284" i="1" s="1"/>
  <c r="AM4285" i="1"/>
  <c r="AM4284" i="1" s="1"/>
  <c r="AL4285" i="1"/>
  <c r="AL4284" i="1" s="1"/>
  <c r="AK4285" i="1"/>
  <c r="AY4282" i="1"/>
  <c r="AY4281" i="1" s="1"/>
  <c r="AX4282" i="1"/>
  <c r="AX4281" i="1" s="1"/>
  <c r="AW4282" i="1"/>
  <c r="AW4281" i="1" s="1"/>
  <c r="AV4282" i="1"/>
  <c r="AV4281" i="1" s="1"/>
  <c r="AU4282" i="1"/>
  <c r="AU4281" i="1" s="1"/>
  <c r="AT4282" i="1"/>
  <c r="AT4281" i="1" s="1"/>
  <c r="AS4282" i="1"/>
  <c r="AS4281" i="1" s="1"/>
  <c r="AR4282" i="1"/>
  <c r="AR4281" i="1" s="1"/>
  <c r="AQ4282" i="1"/>
  <c r="AO4282" i="1"/>
  <c r="AO4281" i="1" s="1"/>
  <c r="AN4282" i="1"/>
  <c r="AN4281" i="1" s="1"/>
  <c r="AM4282" i="1"/>
  <c r="AM4281" i="1" s="1"/>
  <c r="AL4282" i="1"/>
  <c r="AL4281" i="1" s="1"/>
  <c r="AK4282" i="1"/>
  <c r="AY4277" i="1"/>
  <c r="AY4270" i="1" s="1"/>
  <c r="AX4277" i="1"/>
  <c r="AX4270" i="1" s="1"/>
  <c r="AW4277" i="1"/>
  <c r="AW4270" i="1" s="1"/>
  <c r="AV4277" i="1"/>
  <c r="AV4270" i="1" s="1"/>
  <c r="AU4277" i="1"/>
  <c r="AU4270" i="1" s="1"/>
  <c r="AT4277" i="1"/>
  <c r="AT4270" i="1" s="1"/>
  <c r="AS4277" i="1"/>
  <c r="AS4270" i="1" s="1"/>
  <c r="AR4277" i="1"/>
  <c r="AR4270" i="1" s="1"/>
  <c r="AQ4277" i="1"/>
  <c r="AO4277" i="1"/>
  <c r="AO4270" i="1" s="1"/>
  <c r="AN4277" i="1"/>
  <c r="AN4270" i="1" s="1"/>
  <c r="AM4277" i="1"/>
  <c r="AM4270" i="1" s="1"/>
  <c r="AL4277" i="1"/>
  <c r="AL4270" i="1" s="1"/>
  <c r="AK4277" i="1"/>
  <c r="AY4268" i="1"/>
  <c r="AX4268" i="1"/>
  <c r="AW4268" i="1"/>
  <c r="AV4268" i="1"/>
  <c r="AU4268" i="1"/>
  <c r="AT4268" i="1"/>
  <c r="AS4268" i="1"/>
  <c r="AR4268" i="1"/>
  <c r="AQ4268" i="1"/>
  <c r="AO4268" i="1"/>
  <c r="AN4268" i="1"/>
  <c r="AM4268" i="1"/>
  <c r="AL4268" i="1"/>
  <c r="AK4268" i="1"/>
  <c r="AY4262" i="1"/>
  <c r="AY4260" i="1" s="1"/>
  <c r="AX4262" i="1"/>
  <c r="AX4260" i="1" s="1"/>
  <c r="AW4262" i="1"/>
  <c r="AW4260" i="1" s="1"/>
  <c r="AV4262" i="1"/>
  <c r="AV4260" i="1" s="1"/>
  <c r="AU4262" i="1"/>
  <c r="AU4260" i="1" s="1"/>
  <c r="AT4262" i="1"/>
  <c r="AT4260" i="1" s="1"/>
  <c r="AS4262" i="1"/>
  <c r="AS4260" i="1" s="1"/>
  <c r="AR4262" i="1"/>
  <c r="AR4260" i="1" s="1"/>
  <c r="AQ4262" i="1"/>
  <c r="AO4262" i="1"/>
  <c r="AO4260" i="1" s="1"/>
  <c r="AN4262" i="1"/>
  <c r="AN4260" i="1" s="1"/>
  <c r="AM4262" i="1"/>
  <c r="AM4260" i="1" s="1"/>
  <c r="AL4262" i="1"/>
  <c r="AL4260" i="1" s="1"/>
  <c r="AK4262" i="1"/>
  <c r="AY4245" i="1"/>
  <c r="AY4244" i="1" s="1"/>
  <c r="AX4245" i="1"/>
  <c r="AX4244" i="1" s="1"/>
  <c r="AW4245" i="1"/>
  <c r="AW4244" i="1" s="1"/>
  <c r="AV4245" i="1"/>
  <c r="AV4244" i="1" s="1"/>
  <c r="AU4245" i="1"/>
  <c r="AU4244" i="1" s="1"/>
  <c r="AT4245" i="1"/>
  <c r="AT4244" i="1" s="1"/>
  <c r="AS4245" i="1"/>
  <c r="AS4244" i="1" s="1"/>
  <c r="AR4245" i="1"/>
  <c r="AR4244" i="1" s="1"/>
  <c r="AQ4245" i="1"/>
  <c r="AO4245" i="1"/>
  <c r="AO4244" i="1" s="1"/>
  <c r="AN4245" i="1"/>
  <c r="AN4244" i="1" s="1"/>
  <c r="AM4245" i="1"/>
  <c r="AM4244" i="1" s="1"/>
  <c r="AL4245" i="1"/>
  <c r="AL4244" i="1" s="1"/>
  <c r="AK4245" i="1"/>
  <c r="AY4242" i="1"/>
  <c r="AY4241" i="1" s="1"/>
  <c r="AX4242" i="1"/>
  <c r="AX4241" i="1" s="1"/>
  <c r="AW4242" i="1"/>
  <c r="AW4241" i="1" s="1"/>
  <c r="AV4242" i="1"/>
  <c r="AV4241" i="1" s="1"/>
  <c r="AU4242" i="1"/>
  <c r="AU4241" i="1" s="1"/>
  <c r="AT4242" i="1"/>
  <c r="AT4241" i="1" s="1"/>
  <c r="AS4242" i="1"/>
  <c r="AS4241" i="1" s="1"/>
  <c r="AR4242" i="1"/>
  <c r="AR4241" i="1" s="1"/>
  <c r="AQ4242" i="1"/>
  <c r="AO4242" i="1"/>
  <c r="AO4241" i="1" s="1"/>
  <c r="AN4242" i="1"/>
  <c r="AN4241" i="1" s="1"/>
  <c r="AM4242" i="1"/>
  <c r="AM4241" i="1" s="1"/>
  <c r="AL4242" i="1"/>
  <c r="AL4241" i="1" s="1"/>
  <c r="AK4242" i="1"/>
  <c r="AY4237" i="1"/>
  <c r="AY4229" i="1" s="1"/>
  <c r="AX4237" i="1"/>
  <c r="AX4229" i="1" s="1"/>
  <c r="AW4237" i="1"/>
  <c r="AW4229" i="1" s="1"/>
  <c r="AV4237" i="1"/>
  <c r="AV4229" i="1" s="1"/>
  <c r="AU4237" i="1"/>
  <c r="AU4229" i="1" s="1"/>
  <c r="AT4237" i="1"/>
  <c r="AT4229" i="1" s="1"/>
  <c r="AS4237" i="1"/>
  <c r="AS4229" i="1" s="1"/>
  <c r="AR4237" i="1"/>
  <c r="AR4229" i="1" s="1"/>
  <c r="AQ4237" i="1"/>
  <c r="AO4237" i="1"/>
  <c r="AO4229" i="1" s="1"/>
  <c r="AN4237" i="1"/>
  <c r="AN4229" i="1" s="1"/>
  <c r="AM4237" i="1"/>
  <c r="AM4229" i="1" s="1"/>
  <c r="AL4237" i="1"/>
  <c r="AL4229" i="1" s="1"/>
  <c r="AK4237" i="1"/>
  <c r="AY4227" i="1"/>
  <c r="AX4227" i="1"/>
  <c r="AW4227" i="1"/>
  <c r="AV4227" i="1"/>
  <c r="AU4227" i="1"/>
  <c r="AT4227" i="1"/>
  <c r="AS4227" i="1"/>
  <c r="AR4227" i="1"/>
  <c r="AQ4227" i="1"/>
  <c r="AO4227" i="1"/>
  <c r="AN4227" i="1"/>
  <c r="AM4227" i="1"/>
  <c r="AL4227" i="1"/>
  <c r="AK4227" i="1"/>
  <c r="AY4221" i="1"/>
  <c r="AY4219" i="1" s="1"/>
  <c r="AX4221" i="1"/>
  <c r="AX4219" i="1" s="1"/>
  <c r="AW4221" i="1"/>
  <c r="AW4219" i="1" s="1"/>
  <c r="AV4221" i="1"/>
  <c r="AV4219" i="1" s="1"/>
  <c r="AU4221" i="1"/>
  <c r="AU4219" i="1" s="1"/>
  <c r="AT4221" i="1"/>
  <c r="AT4219" i="1" s="1"/>
  <c r="AS4221" i="1"/>
  <c r="AS4219" i="1" s="1"/>
  <c r="AR4221" i="1"/>
  <c r="AR4219" i="1" s="1"/>
  <c r="AQ4221" i="1"/>
  <c r="AO4221" i="1"/>
  <c r="AO4219" i="1" s="1"/>
  <c r="AN4221" i="1"/>
  <c r="AN4219" i="1" s="1"/>
  <c r="AM4221" i="1"/>
  <c r="AM4219" i="1" s="1"/>
  <c r="AL4221" i="1"/>
  <c r="AL4219" i="1" s="1"/>
  <c r="AK4221" i="1"/>
  <c r="AY4204" i="1"/>
  <c r="AY4203" i="1" s="1"/>
  <c r="AX4204" i="1"/>
  <c r="AX4203" i="1" s="1"/>
  <c r="AW4204" i="1"/>
  <c r="AW4203" i="1" s="1"/>
  <c r="AV4204" i="1"/>
  <c r="AV4203" i="1" s="1"/>
  <c r="AU4204" i="1"/>
  <c r="AU4203" i="1" s="1"/>
  <c r="AT4204" i="1"/>
  <c r="AT4203" i="1" s="1"/>
  <c r="AS4204" i="1"/>
  <c r="AS4203" i="1" s="1"/>
  <c r="AR4204" i="1"/>
  <c r="AR4203" i="1" s="1"/>
  <c r="AQ4204" i="1"/>
  <c r="AO4204" i="1"/>
  <c r="AO4203" i="1" s="1"/>
  <c r="AN4204" i="1"/>
  <c r="AN4203" i="1" s="1"/>
  <c r="AM4204" i="1"/>
  <c r="AM4203" i="1" s="1"/>
  <c r="AL4204" i="1"/>
  <c r="AL4203" i="1" s="1"/>
  <c r="AK4204" i="1"/>
  <c r="AY4201" i="1"/>
  <c r="AY4200" i="1" s="1"/>
  <c r="AX4201" i="1"/>
  <c r="AX4200" i="1" s="1"/>
  <c r="AW4201" i="1"/>
  <c r="AW4200" i="1" s="1"/>
  <c r="AV4201" i="1"/>
  <c r="AV4200" i="1" s="1"/>
  <c r="AU4201" i="1"/>
  <c r="AU4200" i="1" s="1"/>
  <c r="AT4201" i="1"/>
  <c r="AT4200" i="1" s="1"/>
  <c r="AS4201" i="1"/>
  <c r="AS4200" i="1" s="1"/>
  <c r="AR4201" i="1"/>
  <c r="AR4200" i="1" s="1"/>
  <c r="AQ4201" i="1"/>
  <c r="AO4201" i="1"/>
  <c r="AO4200" i="1" s="1"/>
  <c r="AN4201" i="1"/>
  <c r="AN4200" i="1" s="1"/>
  <c r="AM4201" i="1"/>
  <c r="AM4200" i="1" s="1"/>
  <c r="AL4201" i="1"/>
  <c r="AL4200" i="1" s="1"/>
  <c r="AK4201" i="1"/>
  <c r="AY4196" i="1"/>
  <c r="AY4188" i="1" s="1"/>
  <c r="AX4196" i="1"/>
  <c r="AX4188" i="1" s="1"/>
  <c r="AW4196" i="1"/>
  <c r="AW4188" i="1" s="1"/>
  <c r="AV4196" i="1"/>
  <c r="AV4188" i="1" s="1"/>
  <c r="AU4196" i="1"/>
  <c r="AU4188" i="1" s="1"/>
  <c r="AT4196" i="1"/>
  <c r="AT4188" i="1" s="1"/>
  <c r="AS4196" i="1"/>
  <c r="AS4188" i="1" s="1"/>
  <c r="AR4196" i="1"/>
  <c r="AR4188" i="1" s="1"/>
  <c r="AQ4196" i="1"/>
  <c r="AO4196" i="1"/>
  <c r="AO4188" i="1" s="1"/>
  <c r="AN4196" i="1"/>
  <c r="AN4188" i="1" s="1"/>
  <c r="AM4196" i="1"/>
  <c r="AM4188" i="1" s="1"/>
  <c r="AL4196" i="1"/>
  <c r="AL4188" i="1" s="1"/>
  <c r="AK4196" i="1"/>
  <c r="AY4186" i="1"/>
  <c r="AX4186" i="1"/>
  <c r="AW4186" i="1"/>
  <c r="AV4186" i="1"/>
  <c r="AU4186" i="1"/>
  <c r="AT4186" i="1"/>
  <c r="AS4186" i="1"/>
  <c r="AR4186" i="1"/>
  <c r="AQ4186" i="1"/>
  <c r="AO4186" i="1"/>
  <c r="AN4186" i="1"/>
  <c r="AM4186" i="1"/>
  <c r="AL4186" i="1"/>
  <c r="AK4186" i="1"/>
  <c r="AY4180" i="1"/>
  <c r="AY4178" i="1" s="1"/>
  <c r="AX4180" i="1"/>
  <c r="AX4178" i="1" s="1"/>
  <c r="AW4180" i="1"/>
  <c r="AW4178" i="1" s="1"/>
  <c r="AV4180" i="1"/>
  <c r="AV4178" i="1" s="1"/>
  <c r="AU4180" i="1"/>
  <c r="AU4178" i="1" s="1"/>
  <c r="AT4180" i="1"/>
  <c r="AT4178" i="1" s="1"/>
  <c r="AS4180" i="1"/>
  <c r="AS4178" i="1" s="1"/>
  <c r="AR4180" i="1"/>
  <c r="AR4178" i="1" s="1"/>
  <c r="AQ4180" i="1"/>
  <c r="AO4180" i="1"/>
  <c r="AO4178" i="1" s="1"/>
  <c r="AN4180" i="1"/>
  <c r="AN4178" i="1" s="1"/>
  <c r="AM4180" i="1"/>
  <c r="AM4178" i="1" s="1"/>
  <c r="AL4180" i="1"/>
  <c r="AL4178" i="1" s="1"/>
  <c r="AK4180" i="1"/>
  <c r="AY4163" i="1"/>
  <c r="AY4162" i="1" s="1"/>
  <c r="AX4163" i="1"/>
  <c r="AX4162" i="1" s="1"/>
  <c r="AW4163" i="1"/>
  <c r="AW4162" i="1" s="1"/>
  <c r="AV4163" i="1"/>
  <c r="AV4162" i="1" s="1"/>
  <c r="AU4163" i="1"/>
  <c r="AU4162" i="1" s="1"/>
  <c r="AT4163" i="1"/>
  <c r="AT4162" i="1" s="1"/>
  <c r="AS4163" i="1"/>
  <c r="AS4162" i="1" s="1"/>
  <c r="AR4163" i="1"/>
  <c r="AR4162" i="1" s="1"/>
  <c r="AQ4163" i="1"/>
  <c r="AO4163" i="1"/>
  <c r="AO4162" i="1" s="1"/>
  <c r="AN4163" i="1"/>
  <c r="AN4162" i="1" s="1"/>
  <c r="AM4163" i="1"/>
  <c r="AM4162" i="1" s="1"/>
  <c r="AL4163" i="1"/>
  <c r="AL4162" i="1" s="1"/>
  <c r="AK4163" i="1"/>
  <c r="AY4160" i="1"/>
  <c r="AY4159" i="1" s="1"/>
  <c r="AX4160" i="1"/>
  <c r="AX4159" i="1" s="1"/>
  <c r="AW4160" i="1"/>
  <c r="AW4159" i="1" s="1"/>
  <c r="AV4160" i="1"/>
  <c r="AV4159" i="1" s="1"/>
  <c r="AU4160" i="1"/>
  <c r="AU4159" i="1" s="1"/>
  <c r="AT4160" i="1"/>
  <c r="AT4159" i="1" s="1"/>
  <c r="AS4160" i="1"/>
  <c r="AS4159" i="1" s="1"/>
  <c r="AR4160" i="1"/>
  <c r="AR4159" i="1" s="1"/>
  <c r="AQ4160" i="1"/>
  <c r="AO4160" i="1"/>
  <c r="AO4159" i="1" s="1"/>
  <c r="AN4160" i="1"/>
  <c r="AN4159" i="1" s="1"/>
  <c r="AM4160" i="1"/>
  <c r="AM4159" i="1" s="1"/>
  <c r="AL4160" i="1"/>
  <c r="AL4159" i="1" s="1"/>
  <c r="AK4160" i="1"/>
  <c r="AY4155" i="1"/>
  <c r="AY4147" i="1" s="1"/>
  <c r="AX4155" i="1"/>
  <c r="AX4147" i="1" s="1"/>
  <c r="AW4155" i="1"/>
  <c r="AW4147" i="1" s="1"/>
  <c r="AV4155" i="1"/>
  <c r="AV4147" i="1" s="1"/>
  <c r="AU4155" i="1"/>
  <c r="AU4147" i="1" s="1"/>
  <c r="AT4155" i="1"/>
  <c r="AT4147" i="1" s="1"/>
  <c r="AS4155" i="1"/>
  <c r="AS4147" i="1" s="1"/>
  <c r="AR4155" i="1"/>
  <c r="AR4147" i="1" s="1"/>
  <c r="AQ4155" i="1"/>
  <c r="AO4155" i="1"/>
  <c r="AO4147" i="1" s="1"/>
  <c r="AN4155" i="1"/>
  <c r="AN4147" i="1" s="1"/>
  <c r="AM4155" i="1"/>
  <c r="AM4147" i="1" s="1"/>
  <c r="AL4155" i="1"/>
  <c r="AL4147" i="1" s="1"/>
  <c r="AK4155" i="1"/>
  <c r="AY4145" i="1"/>
  <c r="AX4145" i="1"/>
  <c r="AW4145" i="1"/>
  <c r="AV4145" i="1"/>
  <c r="AU4145" i="1"/>
  <c r="AT4145" i="1"/>
  <c r="AS4145" i="1"/>
  <c r="AR4145" i="1"/>
  <c r="AQ4145" i="1"/>
  <c r="AO4145" i="1"/>
  <c r="AN4145" i="1"/>
  <c r="AM4145" i="1"/>
  <c r="AL4145" i="1"/>
  <c r="AK4145" i="1"/>
  <c r="AY4139" i="1"/>
  <c r="AY4137" i="1" s="1"/>
  <c r="AX4139" i="1"/>
  <c r="AX4137" i="1" s="1"/>
  <c r="AW4139" i="1"/>
  <c r="AW4137" i="1" s="1"/>
  <c r="AV4139" i="1"/>
  <c r="AV4137" i="1" s="1"/>
  <c r="AU4139" i="1"/>
  <c r="AU4137" i="1" s="1"/>
  <c r="AT4139" i="1"/>
  <c r="AT4137" i="1" s="1"/>
  <c r="AS4139" i="1"/>
  <c r="AS4137" i="1" s="1"/>
  <c r="AR4139" i="1"/>
  <c r="AR4137" i="1" s="1"/>
  <c r="AQ4139" i="1"/>
  <c r="AO4139" i="1"/>
  <c r="AO4137" i="1" s="1"/>
  <c r="AN4139" i="1"/>
  <c r="AN4137" i="1" s="1"/>
  <c r="AM4139" i="1"/>
  <c r="AM4137" i="1" s="1"/>
  <c r="AL4139" i="1"/>
  <c r="AL4137" i="1" s="1"/>
  <c r="AK4139" i="1"/>
  <c r="AY4122" i="1"/>
  <c r="AY4121" i="1" s="1"/>
  <c r="AX4122" i="1"/>
  <c r="AX4121" i="1" s="1"/>
  <c r="AW4122" i="1"/>
  <c r="AW4121" i="1" s="1"/>
  <c r="AV4122" i="1"/>
  <c r="AV4121" i="1" s="1"/>
  <c r="AU4122" i="1"/>
  <c r="AU4121" i="1" s="1"/>
  <c r="AT4122" i="1"/>
  <c r="AT4121" i="1" s="1"/>
  <c r="AS4122" i="1"/>
  <c r="AS4121" i="1" s="1"/>
  <c r="AR4122" i="1"/>
  <c r="AR4121" i="1" s="1"/>
  <c r="AQ4122" i="1"/>
  <c r="AO4122" i="1"/>
  <c r="AO4121" i="1" s="1"/>
  <c r="AN4122" i="1"/>
  <c r="AN4121" i="1" s="1"/>
  <c r="AM4122" i="1"/>
  <c r="AM4121" i="1" s="1"/>
  <c r="AL4122" i="1"/>
  <c r="AL4121" i="1" s="1"/>
  <c r="AK4122" i="1"/>
  <c r="AY4119" i="1"/>
  <c r="AY4118" i="1" s="1"/>
  <c r="AX4119" i="1"/>
  <c r="AX4118" i="1" s="1"/>
  <c r="AW4119" i="1"/>
  <c r="AW4118" i="1" s="1"/>
  <c r="AV4119" i="1"/>
  <c r="AV4118" i="1" s="1"/>
  <c r="AU4119" i="1"/>
  <c r="AU4118" i="1" s="1"/>
  <c r="AT4119" i="1"/>
  <c r="AT4118" i="1" s="1"/>
  <c r="AS4119" i="1"/>
  <c r="AS4118" i="1" s="1"/>
  <c r="AR4119" i="1"/>
  <c r="AR4118" i="1" s="1"/>
  <c r="AQ4119" i="1"/>
  <c r="AO4119" i="1"/>
  <c r="AO4118" i="1" s="1"/>
  <c r="AN4119" i="1"/>
  <c r="AN4118" i="1" s="1"/>
  <c r="AM4119" i="1"/>
  <c r="AM4118" i="1" s="1"/>
  <c r="AL4119" i="1"/>
  <c r="AL4118" i="1" s="1"/>
  <c r="AK4119" i="1"/>
  <c r="AY4114" i="1"/>
  <c r="AY4107" i="1" s="1"/>
  <c r="AX4114" i="1"/>
  <c r="AX4107" i="1" s="1"/>
  <c r="AW4114" i="1"/>
  <c r="AW4107" i="1" s="1"/>
  <c r="AV4114" i="1"/>
  <c r="AV4107" i="1" s="1"/>
  <c r="AU4114" i="1"/>
  <c r="AU4107" i="1" s="1"/>
  <c r="AT4114" i="1"/>
  <c r="AT4107" i="1" s="1"/>
  <c r="AS4114" i="1"/>
  <c r="AS4107" i="1" s="1"/>
  <c r="AR4114" i="1"/>
  <c r="AR4107" i="1" s="1"/>
  <c r="AQ4114" i="1"/>
  <c r="AO4114" i="1"/>
  <c r="AO4107" i="1" s="1"/>
  <c r="AN4114" i="1"/>
  <c r="AN4107" i="1" s="1"/>
  <c r="AM4114" i="1"/>
  <c r="AM4107" i="1" s="1"/>
  <c r="AL4114" i="1"/>
  <c r="AL4107" i="1" s="1"/>
  <c r="AK4114" i="1"/>
  <c r="AY4105" i="1"/>
  <c r="AX4105" i="1"/>
  <c r="AW4105" i="1"/>
  <c r="AV4105" i="1"/>
  <c r="AU4105" i="1"/>
  <c r="AT4105" i="1"/>
  <c r="AS4105" i="1"/>
  <c r="AR4105" i="1"/>
  <c r="AQ4105" i="1"/>
  <c r="AO4105" i="1"/>
  <c r="AN4105" i="1"/>
  <c r="AM4105" i="1"/>
  <c r="AL4105" i="1"/>
  <c r="AK4105" i="1"/>
  <c r="AY4099" i="1"/>
  <c r="AY4097" i="1" s="1"/>
  <c r="AX4099" i="1"/>
  <c r="AX4097" i="1" s="1"/>
  <c r="AW4099" i="1"/>
  <c r="AW4097" i="1" s="1"/>
  <c r="AV4099" i="1"/>
  <c r="AV4097" i="1" s="1"/>
  <c r="AU4099" i="1"/>
  <c r="AU4097" i="1" s="1"/>
  <c r="AT4099" i="1"/>
  <c r="AT4097" i="1" s="1"/>
  <c r="AS4099" i="1"/>
  <c r="AS4097" i="1" s="1"/>
  <c r="AR4099" i="1"/>
  <c r="AR4097" i="1" s="1"/>
  <c r="AQ4099" i="1"/>
  <c r="AO4099" i="1"/>
  <c r="AO4097" i="1" s="1"/>
  <c r="AN4099" i="1"/>
  <c r="AN4097" i="1" s="1"/>
  <c r="AM4099" i="1"/>
  <c r="AM4097" i="1" s="1"/>
  <c r="AL4099" i="1"/>
  <c r="AL4097" i="1" s="1"/>
  <c r="AK4099" i="1"/>
  <c r="AY4082" i="1"/>
  <c r="AY4081" i="1" s="1"/>
  <c r="AX4082" i="1"/>
  <c r="AX4081" i="1" s="1"/>
  <c r="AW4082" i="1"/>
  <c r="AW4081" i="1" s="1"/>
  <c r="AV4082" i="1"/>
  <c r="AV4081" i="1" s="1"/>
  <c r="AU4082" i="1"/>
  <c r="AU4081" i="1" s="1"/>
  <c r="AT4082" i="1"/>
  <c r="AT4081" i="1" s="1"/>
  <c r="AS4082" i="1"/>
  <c r="AS4081" i="1" s="1"/>
  <c r="AR4082" i="1"/>
  <c r="AR4081" i="1" s="1"/>
  <c r="AQ4082" i="1"/>
  <c r="AO4082" i="1"/>
  <c r="AO4081" i="1" s="1"/>
  <c r="AN4082" i="1"/>
  <c r="AN4081" i="1" s="1"/>
  <c r="AM4082" i="1"/>
  <c r="AM4081" i="1" s="1"/>
  <c r="AL4082" i="1"/>
  <c r="AL4081" i="1" s="1"/>
  <c r="AK4082" i="1"/>
  <c r="AY4079" i="1"/>
  <c r="AY4078" i="1" s="1"/>
  <c r="AX4079" i="1"/>
  <c r="AX4078" i="1" s="1"/>
  <c r="AW4079" i="1"/>
  <c r="AW4078" i="1" s="1"/>
  <c r="AV4079" i="1"/>
  <c r="AV4078" i="1" s="1"/>
  <c r="AU4079" i="1"/>
  <c r="AU4078" i="1" s="1"/>
  <c r="AT4079" i="1"/>
  <c r="AT4078" i="1" s="1"/>
  <c r="AS4079" i="1"/>
  <c r="AS4078" i="1" s="1"/>
  <c r="AR4079" i="1"/>
  <c r="AR4078" i="1" s="1"/>
  <c r="AQ4079" i="1"/>
  <c r="AO4079" i="1"/>
  <c r="AO4078" i="1" s="1"/>
  <c r="AN4079" i="1"/>
  <c r="AN4078" i="1" s="1"/>
  <c r="AM4079" i="1"/>
  <c r="AM4078" i="1" s="1"/>
  <c r="AL4079" i="1"/>
  <c r="AL4078" i="1" s="1"/>
  <c r="AK4079" i="1"/>
  <c r="AY4074" i="1"/>
  <c r="AY4066" i="1" s="1"/>
  <c r="AX4074" i="1"/>
  <c r="AX4066" i="1" s="1"/>
  <c r="AW4074" i="1"/>
  <c r="AW4066" i="1" s="1"/>
  <c r="AV4074" i="1"/>
  <c r="AV4066" i="1" s="1"/>
  <c r="AU4074" i="1"/>
  <c r="AU4066" i="1" s="1"/>
  <c r="AT4074" i="1"/>
  <c r="AT4066" i="1" s="1"/>
  <c r="AS4074" i="1"/>
  <c r="AS4066" i="1" s="1"/>
  <c r="AR4074" i="1"/>
  <c r="AR4066" i="1" s="1"/>
  <c r="AQ4074" i="1"/>
  <c r="AO4074" i="1"/>
  <c r="AO4066" i="1" s="1"/>
  <c r="AN4074" i="1"/>
  <c r="AN4066" i="1" s="1"/>
  <c r="AM4074" i="1"/>
  <c r="AM4066" i="1" s="1"/>
  <c r="AL4074" i="1"/>
  <c r="AL4066" i="1" s="1"/>
  <c r="AK4074" i="1"/>
  <c r="AY4064" i="1"/>
  <c r="AX4064" i="1"/>
  <c r="AW4064" i="1"/>
  <c r="AV4064" i="1"/>
  <c r="AU4064" i="1"/>
  <c r="AT4064" i="1"/>
  <c r="AS4064" i="1"/>
  <c r="AR4064" i="1"/>
  <c r="AQ4064" i="1"/>
  <c r="AO4064" i="1"/>
  <c r="AN4064" i="1"/>
  <c r="AM4064" i="1"/>
  <c r="AL4064" i="1"/>
  <c r="AK4064" i="1"/>
  <c r="AY4058" i="1"/>
  <c r="AY4056" i="1" s="1"/>
  <c r="AX4058" i="1"/>
  <c r="AX4056" i="1" s="1"/>
  <c r="AW4058" i="1"/>
  <c r="AW4056" i="1" s="1"/>
  <c r="AV4058" i="1"/>
  <c r="AV4056" i="1" s="1"/>
  <c r="AU4058" i="1"/>
  <c r="AU4056" i="1" s="1"/>
  <c r="AT4058" i="1"/>
  <c r="AT4056" i="1" s="1"/>
  <c r="AS4058" i="1"/>
  <c r="AS4056" i="1" s="1"/>
  <c r="AR4058" i="1"/>
  <c r="AR4056" i="1" s="1"/>
  <c r="AQ4058" i="1"/>
  <c r="AO4058" i="1"/>
  <c r="AO4056" i="1" s="1"/>
  <c r="AN4058" i="1"/>
  <c r="AN4056" i="1" s="1"/>
  <c r="AM4058" i="1"/>
  <c r="AM4056" i="1" s="1"/>
  <c r="AL4058" i="1"/>
  <c r="AL4056" i="1" s="1"/>
  <c r="AK4058" i="1"/>
  <c r="AY4041" i="1"/>
  <c r="AY4040" i="1" s="1"/>
  <c r="AX4041" i="1"/>
  <c r="AX4040" i="1" s="1"/>
  <c r="AW4041" i="1"/>
  <c r="AW4040" i="1" s="1"/>
  <c r="AV4041" i="1"/>
  <c r="AV4040" i="1" s="1"/>
  <c r="AU4041" i="1"/>
  <c r="AU4040" i="1" s="1"/>
  <c r="AT4041" i="1"/>
  <c r="AT4040" i="1" s="1"/>
  <c r="AS4041" i="1"/>
  <c r="AS4040" i="1" s="1"/>
  <c r="AR4041" i="1"/>
  <c r="AR4040" i="1" s="1"/>
  <c r="AQ4041" i="1"/>
  <c r="AO4041" i="1"/>
  <c r="AO4040" i="1" s="1"/>
  <c r="AN4041" i="1"/>
  <c r="AN4040" i="1" s="1"/>
  <c r="AM4041" i="1"/>
  <c r="AM4040" i="1" s="1"/>
  <c r="AL4041" i="1"/>
  <c r="AL4040" i="1" s="1"/>
  <c r="AK4041" i="1"/>
  <c r="AY4038" i="1"/>
  <c r="AY4037" i="1" s="1"/>
  <c r="AX4038" i="1"/>
  <c r="AX4037" i="1" s="1"/>
  <c r="AW4038" i="1"/>
  <c r="AW4037" i="1" s="1"/>
  <c r="AV4038" i="1"/>
  <c r="AV4037" i="1" s="1"/>
  <c r="AU4038" i="1"/>
  <c r="AU4037" i="1" s="1"/>
  <c r="AT4038" i="1"/>
  <c r="AT4037" i="1" s="1"/>
  <c r="AS4038" i="1"/>
  <c r="AS4037" i="1" s="1"/>
  <c r="AR4038" i="1"/>
  <c r="AR4037" i="1" s="1"/>
  <c r="AQ4038" i="1"/>
  <c r="AO4038" i="1"/>
  <c r="AO4037" i="1" s="1"/>
  <c r="AN4038" i="1"/>
  <c r="AN4037" i="1" s="1"/>
  <c r="AM4038" i="1"/>
  <c r="AM4037" i="1" s="1"/>
  <c r="AL4038" i="1"/>
  <c r="AL4037" i="1" s="1"/>
  <c r="AK4038" i="1"/>
  <c r="AY4034" i="1"/>
  <c r="AY4027" i="1" s="1"/>
  <c r="AX4034" i="1"/>
  <c r="AX4027" i="1" s="1"/>
  <c r="AW4034" i="1"/>
  <c r="AW4027" i="1" s="1"/>
  <c r="AV4034" i="1"/>
  <c r="AV4027" i="1" s="1"/>
  <c r="AU4034" i="1"/>
  <c r="AU4027" i="1" s="1"/>
  <c r="AT4034" i="1"/>
  <c r="AT4027" i="1" s="1"/>
  <c r="AS4034" i="1"/>
  <c r="AS4027" i="1" s="1"/>
  <c r="AR4034" i="1"/>
  <c r="AR4027" i="1" s="1"/>
  <c r="AQ4034" i="1"/>
  <c r="AO4034" i="1"/>
  <c r="AO4027" i="1" s="1"/>
  <c r="AN4034" i="1"/>
  <c r="AN4027" i="1" s="1"/>
  <c r="AM4034" i="1"/>
  <c r="AM4027" i="1" s="1"/>
  <c r="AL4034" i="1"/>
  <c r="AL4027" i="1" s="1"/>
  <c r="AK4034" i="1"/>
  <c r="AY4025" i="1"/>
  <c r="AX4025" i="1"/>
  <c r="AW4025" i="1"/>
  <c r="AV4025" i="1"/>
  <c r="AU4025" i="1"/>
  <c r="AT4025" i="1"/>
  <c r="AS4025" i="1"/>
  <c r="AR4025" i="1"/>
  <c r="AQ4025" i="1"/>
  <c r="AO4025" i="1"/>
  <c r="AN4025" i="1"/>
  <c r="AM4025" i="1"/>
  <c r="AL4025" i="1"/>
  <c r="AK4025" i="1"/>
  <c r="AY4019" i="1"/>
  <c r="AY4017" i="1" s="1"/>
  <c r="AX4019" i="1"/>
  <c r="AX4017" i="1" s="1"/>
  <c r="AW4019" i="1"/>
  <c r="AW4017" i="1" s="1"/>
  <c r="AV4019" i="1"/>
  <c r="AV4017" i="1" s="1"/>
  <c r="AU4019" i="1"/>
  <c r="AU4017" i="1" s="1"/>
  <c r="AT4019" i="1"/>
  <c r="AT4017" i="1" s="1"/>
  <c r="AS4019" i="1"/>
  <c r="AS4017" i="1" s="1"/>
  <c r="AR4019" i="1"/>
  <c r="AR4017" i="1" s="1"/>
  <c r="AQ4019" i="1"/>
  <c r="AO4019" i="1"/>
  <c r="AO4017" i="1" s="1"/>
  <c r="AN4019" i="1"/>
  <c r="AN4017" i="1" s="1"/>
  <c r="AM4019" i="1"/>
  <c r="AM4017" i="1" s="1"/>
  <c r="AL4019" i="1"/>
  <c r="AL4017" i="1" s="1"/>
  <c r="AK4019" i="1"/>
  <c r="AY4002" i="1"/>
  <c r="AY4001" i="1" s="1"/>
  <c r="AX4002" i="1"/>
  <c r="AX4001" i="1" s="1"/>
  <c r="AW4002" i="1"/>
  <c r="AW4001" i="1" s="1"/>
  <c r="AV4002" i="1"/>
  <c r="AV4001" i="1" s="1"/>
  <c r="AU4002" i="1"/>
  <c r="AU4001" i="1" s="1"/>
  <c r="AT4002" i="1"/>
  <c r="AT4001" i="1" s="1"/>
  <c r="AS4002" i="1"/>
  <c r="AS4001" i="1" s="1"/>
  <c r="AR4002" i="1"/>
  <c r="AR4001" i="1" s="1"/>
  <c r="AQ4002" i="1"/>
  <c r="AO4002" i="1"/>
  <c r="AO4001" i="1" s="1"/>
  <c r="AN4002" i="1"/>
  <c r="AN4001" i="1" s="1"/>
  <c r="AM4002" i="1"/>
  <c r="AM4001" i="1" s="1"/>
  <c r="AL4002" i="1"/>
  <c r="AL4001" i="1" s="1"/>
  <c r="AK4002" i="1"/>
  <c r="AY3999" i="1"/>
  <c r="AY3998" i="1" s="1"/>
  <c r="AX3999" i="1"/>
  <c r="AX3998" i="1" s="1"/>
  <c r="AW3999" i="1"/>
  <c r="AW3998" i="1" s="1"/>
  <c r="AV3999" i="1"/>
  <c r="AV3998" i="1" s="1"/>
  <c r="AU3999" i="1"/>
  <c r="AU3998" i="1" s="1"/>
  <c r="AT3999" i="1"/>
  <c r="AT3998" i="1" s="1"/>
  <c r="AS3999" i="1"/>
  <c r="AS3998" i="1" s="1"/>
  <c r="AR3999" i="1"/>
  <c r="AR3998" i="1" s="1"/>
  <c r="AQ3999" i="1"/>
  <c r="AO3999" i="1"/>
  <c r="AO3998" i="1" s="1"/>
  <c r="AN3999" i="1"/>
  <c r="AN3998" i="1" s="1"/>
  <c r="AM3999" i="1"/>
  <c r="AM3998" i="1" s="1"/>
  <c r="AL3999" i="1"/>
  <c r="AL3998" i="1" s="1"/>
  <c r="AK3999" i="1"/>
  <c r="AY3994" i="1"/>
  <c r="AY3987" i="1" s="1"/>
  <c r="AX3994" i="1"/>
  <c r="AX3987" i="1" s="1"/>
  <c r="AW3994" i="1"/>
  <c r="AW3987" i="1" s="1"/>
  <c r="AV3994" i="1"/>
  <c r="AV3987" i="1" s="1"/>
  <c r="AU3994" i="1"/>
  <c r="AU3987" i="1" s="1"/>
  <c r="AT3994" i="1"/>
  <c r="AT3987" i="1" s="1"/>
  <c r="AS3994" i="1"/>
  <c r="AS3987" i="1" s="1"/>
  <c r="AR3994" i="1"/>
  <c r="AR3987" i="1" s="1"/>
  <c r="AQ3994" i="1"/>
  <c r="AO3994" i="1"/>
  <c r="AO3987" i="1" s="1"/>
  <c r="AN3994" i="1"/>
  <c r="AN3987" i="1" s="1"/>
  <c r="AM3994" i="1"/>
  <c r="AM3987" i="1" s="1"/>
  <c r="AL3994" i="1"/>
  <c r="AL3987" i="1" s="1"/>
  <c r="AK3994" i="1"/>
  <c r="AY3985" i="1"/>
  <c r="AX3985" i="1"/>
  <c r="AW3985" i="1"/>
  <c r="AV3985" i="1"/>
  <c r="AU3985" i="1"/>
  <c r="AT3985" i="1"/>
  <c r="AS3985" i="1"/>
  <c r="AR3985" i="1"/>
  <c r="AQ3985" i="1"/>
  <c r="AO3985" i="1"/>
  <c r="AN3985" i="1"/>
  <c r="AM3985" i="1"/>
  <c r="AL3985" i="1"/>
  <c r="AK3985" i="1"/>
  <c r="AY3979" i="1"/>
  <c r="AY3977" i="1" s="1"/>
  <c r="AX3979" i="1"/>
  <c r="AX3977" i="1" s="1"/>
  <c r="AW3979" i="1"/>
  <c r="AW3977" i="1" s="1"/>
  <c r="AV3979" i="1"/>
  <c r="AV3977" i="1" s="1"/>
  <c r="AU3979" i="1"/>
  <c r="AU3977" i="1" s="1"/>
  <c r="AT3979" i="1"/>
  <c r="AT3977" i="1" s="1"/>
  <c r="AS3979" i="1"/>
  <c r="AS3977" i="1" s="1"/>
  <c r="AR3979" i="1"/>
  <c r="AR3977" i="1" s="1"/>
  <c r="AQ3979" i="1"/>
  <c r="AO3979" i="1"/>
  <c r="AO3977" i="1" s="1"/>
  <c r="AN3979" i="1"/>
  <c r="AN3977" i="1" s="1"/>
  <c r="AM3979" i="1"/>
  <c r="AM3977" i="1" s="1"/>
  <c r="AL3979" i="1"/>
  <c r="AL3977" i="1" s="1"/>
  <c r="AK3979" i="1"/>
  <c r="AY3962" i="1"/>
  <c r="AY3961" i="1" s="1"/>
  <c r="AX3962" i="1"/>
  <c r="AX3961" i="1" s="1"/>
  <c r="AW3962" i="1"/>
  <c r="AW3961" i="1" s="1"/>
  <c r="AV3962" i="1"/>
  <c r="AV3961" i="1" s="1"/>
  <c r="AU3962" i="1"/>
  <c r="AU3961" i="1" s="1"/>
  <c r="AT3962" i="1"/>
  <c r="AT3961" i="1" s="1"/>
  <c r="AS3962" i="1"/>
  <c r="AS3961" i="1" s="1"/>
  <c r="AR3962" i="1"/>
  <c r="AR3961" i="1" s="1"/>
  <c r="AQ3962" i="1"/>
  <c r="AO3962" i="1"/>
  <c r="AO3961" i="1" s="1"/>
  <c r="AN3962" i="1"/>
  <c r="AN3961" i="1" s="1"/>
  <c r="AM3962" i="1"/>
  <c r="AM3961" i="1" s="1"/>
  <c r="AL3962" i="1"/>
  <c r="AL3961" i="1" s="1"/>
  <c r="AK3962" i="1"/>
  <c r="AY3959" i="1"/>
  <c r="AY3958" i="1" s="1"/>
  <c r="AX3959" i="1"/>
  <c r="AX3958" i="1" s="1"/>
  <c r="AW3959" i="1"/>
  <c r="AW3958" i="1" s="1"/>
  <c r="AV3959" i="1"/>
  <c r="AV3958" i="1" s="1"/>
  <c r="AU3959" i="1"/>
  <c r="AU3958" i="1" s="1"/>
  <c r="AT3959" i="1"/>
  <c r="AT3958" i="1" s="1"/>
  <c r="AS3959" i="1"/>
  <c r="AS3958" i="1" s="1"/>
  <c r="AR3959" i="1"/>
  <c r="AR3958" i="1" s="1"/>
  <c r="AQ3959" i="1"/>
  <c r="AO3959" i="1"/>
  <c r="AO3958" i="1" s="1"/>
  <c r="AN3959" i="1"/>
  <c r="AN3958" i="1" s="1"/>
  <c r="AM3959" i="1"/>
  <c r="AM3958" i="1" s="1"/>
  <c r="AL3959" i="1"/>
  <c r="AL3958" i="1" s="1"/>
  <c r="AK3959" i="1"/>
  <c r="AY3954" i="1"/>
  <c r="AY3947" i="1" s="1"/>
  <c r="AX3954" i="1"/>
  <c r="AX3947" i="1" s="1"/>
  <c r="AW3954" i="1"/>
  <c r="AW3947" i="1" s="1"/>
  <c r="AV3954" i="1"/>
  <c r="AV3947" i="1" s="1"/>
  <c r="AU3954" i="1"/>
  <c r="AU3947" i="1" s="1"/>
  <c r="AT3954" i="1"/>
  <c r="AT3947" i="1" s="1"/>
  <c r="AS3954" i="1"/>
  <c r="AS3947" i="1" s="1"/>
  <c r="AR3954" i="1"/>
  <c r="AR3947" i="1" s="1"/>
  <c r="AQ3954" i="1"/>
  <c r="AO3954" i="1"/>
  <c r="AO3947" i="1" s="1"/>
  <c r="AN3954" i="1"/>
  <c r="AN3947" i="1" s="1"/>
  <c r="AM3954" i="1"/>
  <c r="AM3947" i="1" s="1"/>
  <c r="AL3954" i="1"/>
  <c r="AL3947" i="1" s="1"/>
  <c r="AK3954" i="1"/>
  <c r="AY3945" i="1"/>
  <c r="AX3945" i="1"/>
  <c r="AW3945" i="1"/>
  <c r="AV3945" i="1"/>
  <c r="AU3945" i="1"/>
  <c r="AT3945" i="1"/>
  <c r="AS3945" i="1"/>
  <c r="AR3945" i="1"/>
  <c r="AQ3945" i="1"/>
  <c r="AO3945" i="1"/>
  <c r="AN3945" i="1"/>
  <c r="AM3945" i="1"/>
  <c r="AL3945" i="1"/>
  <c r="AK3945" i="1"/>
  <c r="AY3939" i="1"/>
  <c r="AY3937" i="1" s="1"/>
  <c r="AX3939" i="1"/>
  <c r="AX3937" i="1" s="1"/>
  <c r="AW3939" i="1"/>
  <c r="AW3937" i="1" s="1"/>
  <c r="AV3939" i="1"/>
  <c r="AV3937" i="1" s="1"/>
  <c r="AU3939" i="1"/>
  <c r="AU3937" i="1" s="1"/>
  <c r="AT3939" i="1"/>
  <c r="AT3937" i="1" s="1"/>
  <c r="AS3939" i="1"/>
  <c r="AS3937" i="1" s="1"/>
  <c r="AR3939" i="1"/>
  <c r="AR3937" i="1" s="1"/>
  <c r="AQ3939" i="1"/>
  <c r="AO3939" i="1"/>
  <c r="AO3937" i="1" s="1"/>
  <c r="AN3939" i="1"/>
  <c r="AN3937" i="1" s="1"/>
  <c r="AM3939" i="1"/>
  <c r="AM3937" i="1" s="1"/>
  <c r="AL3939" i="1"/>
  <c r="AL3937" i="1" s="1"/>
  <c r="AK3939" i="1"/>
  <c r="AY3922" i="1"/>
  <c r="AY3921" i="1" s="1"/>
  <c r="AX3922" i="1"/>
  <c r="AX3921" i="1" s="1"/>
  <c r="AW3922" i="1"/>
  <c r="AW3921" i="1" s="1"/>
  <c r="AV3922" i="1"/>
  <c r="AV3921" i="1" s="1"/>
  <c r="AU3922" i="1"/>
  <c r="AU3921" i="1" s="1"/>
  <c r="AT3922" i="1"/>
  <c r="AT3921" i="1" s="1"/>
  <c r="AS3922" i="1"/>
  <c r="AS3921" i="1" s="1"/>
  <c r="AR3922" i="1"/>
  <c r="AR3921" i="1" s="1"/>
  <c r="AQ3922" i="1"/>
  <c r="AO3922" i="1"/>
  <c r="AO3921" i="1" s="1"/>
  <c r="AN3922" i="1"/>
  <c r="AN3921" i="1" s="1"/>
  <c r="AM3922" i="1"/>
  <c r="AM3921" i="1" s="1"/>
  <c r="AL3922" i="1"/>
  <c r="AL3921" i="1" s="1"/>
  <c r="AK3922" i="1"/>
  <c r="AY3919" i="1"/>
  <c r="AY3918" i="1" s="1"/>
  <c r="AX3919" i="1"/>
  <c r="AX3918" i="1" s="1"/>
  <c r="AW3919" i="1"/>
  <c r="AW3918" i="1" s="1"/>
  <c r="AV3919" i="1"/>
  <c r="AV3918" i="1" s="1"/>
  <c r="AU3919" i="1"/>
  <c r="AU3918" i="1" s="1"/>
  <c r="AT3919" i="1"/>
  <c r="AT3918" i="1" s="1"/>
  <c r="AS3919" i="1"/>
  <c r="AS3918" i="1" s="1"/>
  <c r="AR3919" i="1"/>
  <c r="AR3918" i="1" s="1"/>
  <c r="AQ3919" i="1"/>
  <c r="AO3919" i="1"/>
  <c r="AO3918" i="1" s="1"/>
  <c r="AN3919" i="1"/>
  <c r="AN3918" i="1" s="1"/>
  <c r="AM3919" i="1"/>
  <c r="AM3918" i="1" s="1"/>
  <c r="AL3919" i="1"/>
  <c r="AL3918" i="1" s="1"/>
  <c r="AK3919" i="1"/>
  <c r="AY3914" i="1"/>
  <c r="AY3907" i="1" s="1"/>
  <c r="AX3914" i="1"/>
  <c r="AX3907" i="1" s="1"/>
  <c r="AW3914" i="1"/>
  <c r="AW3907" i="1" s="1"/>
  <c r="AV3914" i="1"/>
  <c r="AV3907" i="1" s="1"/>
  <c r="AU3914" i="1"/>
  <c r="AU3907" i="1" s="1"/>
  <c r="AT3914" i="1"/>
  <c r="AT3907" i="1" s="1"/>
  <c r="AS3914" i="1"/>
  <c r="AS3907" i="1" s="1"/>
  <c r="AR3914" i="1"/>
  <c r="AR3907" i="1" s="1"/>
  <c r="AQ3914" i="1"/>
  <c r="AO3914" i="1"/>
  <c r="AO3907" i="1" s="1"/>
  <c r="AN3914" i="1"/>
  <c r="AN3907" i="1" s="1"/>
  <c r="AM3914" i="1"/>
  <c r="AM3907" i="1" s="1"/>
  <c r="AL3914" i="1"/>
  <c r="AL3907" i="1" s="1"/>
  <c r="AK3914" i="1"/>
  <c r="AY3905" i="1"/>
  <c r="AX3905" i="1"/>
  <c r="AW3905" i="1"/>
  <c r="AV3905" i="1"/>
  <c r="AU3905" i="1"/>
  <c r="AT3905" i="1"/>
  <c r="AS3905" i="1"/>
  <c r="AR3905" i="1"/>
  <c r="AQ3905" i="1"/>
  <c r="AO3905" i="1"/>
  <c r="AN3905" i="1"/>
  <c r="AM3905" i="1"/>
  <c r="AL3905" i="1"/>
  <c r="AK3905" i="1"/>
  <c r="AY3899" i="1"/>
  <c r="AY3897" i="1" s="1"/>
  <c r="AX3899" i="1"/>
  <c r="AX3897" i="1" s="1"/>
  <c r="AW3899" i="1"/>
  <c r="AW3897" i="1" s="1"/>
  <c r="AV3899" i="1"/>
  <c r="AV3897" i="1" s="1"/>
  <c r="AU3899" i="1"/>
  <c r="AU3897" i="1" s="1"/>
  <c r="AT3899" i="1"/>
  <c r="AT3897" i="1" s="1"/>
  <c r="AS3899" i="1"/>
  <c r="AS3897" i="1" s="1"/>
  <c r="AR3899" i="1"/>
  <c r="AR3897" i="1" s="1"/>
  <c r="AQ3899" i="1"/>
  <c r="AO3899" i="1"/>
  <c r="AO3897" i="1" s="1"/>
  <c r="AN3899" i="1"/>
  <c r="AN3897" i="1" s="1"/>
  <c r="AM3899" i="1"/>
  <c r="AM3897" i="1" s="1"/>
  <c r="AL3899" i="1"/>
  <c r="AL3897" i="1" s="1"/>
  <c r="AK3899" i="1"/>
  <c r="AY3882" i="1"/>
  <c r="AY3881" i="1" s="1"/>
  <c r="AX3882" i="1"/>
  <c r="AX3881" i="1" s="1"/>
  <c r="AW3882" i="1"/>
  <c r="AW3881" i="1" s="1"/>
  <c r="AV3882" i="1"/>
  <c r="AV3881" i="1" s="1"/>
  <c r="AU3882" i="1"/>
  <c r="AU3881" i="1" s="1"/>
  <c r="AT3882" i="1"/>
  <c r="AT3881" i="1" s="1"/>
  <c r="AS3882" i="1"/>
  <c r="AS3881" i="1" s="1"/>
  <c r="AR3882" i="1"/>
  <c r="AR3881" i="1" s="1"/>
  <c r="AQ3882" i="1"/>
  <c r="AO3882" i="1"/>
  <c r="AO3881" i="1" s="1"/>
  <c r="AN3882" i="1"/>
  <c r="AN3881" i="1" s="1"/>
  <c r="AM3882" i="1"/>
  <c r="AM3881" i="1" s="1"/>
  <c r="AL3882" i="1"/>
  <c r="AL3881" i="1" s="1"/>
  <c r="AK3882" i="1"/>
  <c r="AY3879" i="1"/>
  <c r="AY3878" i="1" s="1"/>
  <c r="AX3879" i="1"/>
  <c r="AX3878" i="1" s="1"/>
  <c r="AW3879" i="1"/>
  <c r="AW3878" i="1" s="1"/>
  <c r="AV3879" i="1"/>
  <c r="AV3878" i="1" s="1"/>
  <c r="AU3879" i="1"/>
  <c r="AU3878" i="1" s="1"/>
  <c r="AT3879" i="1"/>
  <c r="AT3878" i="1" s="1"/>
  <c r="AS3879" i="1"/>
  <c r="AS3878" i="1" s="1"/>
  <c r="AR3879" i="1"/>
  <c r="AR3878" i="1" s="1"/>
  <c r="AQ3879" i="1"/>
  <c r="AO3879" i="1"/>
  <c r="AO3878" i="1" s="1"/>
  <c r="AN3879" i="1"/>
  <c r="AN3878" i="1" s="1"/>
  <c r="AM3879" i="1"/>
  <c r="AM3878" i="1" s="1"/>
  <c r="AL3879" i="1"/>
  <c r="AL3878" i="1" s="1"/>
  <c r="AK3879" i="1"/>
  <c r="AY3874" i="1"/>
  <c r="AY3866" i="1" s="1"/>
  <c r="AX3874" i="1"/>
  <c r="AX3866" i="1" s="1"/>
  <c r="AW3874" i="1"/>
  <c r="AW3866" i="1" s="1"/>
  <c r="AV3874" i="1"/>
  <c r="AV3866" i="1" s="1"/>
  <c r="AU3874" i="1"/>
  <c r="AU3866" i="1" s="1"/>
  <c r="AT3874" i="1"/>
  <c r="AT3866" i="1" s="1"/>
  <c r="AS3874" i="1"/>
  <c r="AS3866" i="1" s="1"/>
  <c r="AR3874" i="1"/>
  <c r="AR3866" i="1" s="1"/>
  <c r="AQ3874" i="1"/>
  <c r="AO3874" i="1"/>
  <c r="AO3866" i="1" s="1"/>
  <c r="AN3874" i="1"/>
  <c r="AN3866" i="1" s="1"/>
  <c r="AM3874" i="1"/>
  <c r="AM3866" i="1" s="1"/>
  <c r="AL3874" i="1"/>
  <c r="AL3866" i="1" s="1"/>
  <c r="AK3874" i="1"/>
  <c r="AY3864" i="1"/>
  <c r="AX3864" i="1"/>
  <c r="AW3864" i="1"/>
  <c r="AV3864" i="1"/>
  <c r="AU3864" i="1"/>
  <c r="AT3864" i="1"/>
  <c r="AS3864" i="1"/>
  <c r="AR3864" i="1"/>
  <c r="AQ3864" i="1"/>
  <c r="AO3864" i="1"/>
  <c r="AN3864" i="1"/>
  <c r="AM3864" i="1"/>
  <c r="AL3864" i="1"/>
  <c r="AK3864" i="1"/>
  <c r="AY3858" i="1"/>
  <c r="AY3856" i="1" s="1"/>
  <c r="AX3858" i="1"/>
  <c r="AX3856" i="1" s="1"/>
  <c r="AW3858" i="1"/>
  <c r="AW3856" i="1" s="1"/>
  <c r="AV3858" i="1"/>
  <c r="AV3856" i="1" s="1"/>
  <c r="AU3858" i="1"/>
  <c r="AU3856" i="1" s="1"/>
  <c r="AT3858" i="1"/>
  <c r="AT3856" i="1" s="1"/>
  <c r="AS3858" i="1"/>
  <c r="AS3856" i="1" s="1"/>
  <c r="AR3858" i="1"/>
  <c r="AR3856" i="1" s="1"/>
  <c r="AQ3858" i="1"/>
  <c r="AO3858" i="1"/>
  <c r="AO3856" i="1" s="1"/>
  <c r="AN3858" i="1"/>
  <c r="AN3856" i="1" s="1"/>
  <c r="AM3858" i="1"/>
  <c r="AM3856" i="1" s="1"/>
  <c r="AL3858" i="1"/>
  <c r="AL3856" i="1" s="1"/>
  <c r="AK3858" i="1"/>
  <c r="AY3841" i="1"/>
  <c r="AY3840" i="1" s="1"/>
  <c r="AX3841" i="1"/>
  <c r="AX3840" i="1" s="1"/>
  <c r="AW3841" i="1"/>
  <c r="AW3840" i="1" s="1"/>
  <c r="AV3841" i="1"/>
  <c r="AV3840" i="1" s="1"/>
  <c r="AU3841" i="1"/>
  <c r="AU3840" i="1" s="1"/>
  <c r="AT3841" i="1"/>
  <c r="AT3840" i="1" s="1"/>
  <c r="AS3841" i="1"/>
  <c r="AS3840" i="1" s="1"/>
  <c r="AR3841" i="1"/>
  <c r="AR3840" i="1" s="1"/>
  <c r="AQ3841" i="1"/>
  <c r="AO3841" i="1"/>
  <c r="AO3840" i="1" s="1"/>
  <c r="AN3841" i="1"/>
  <c r="AN3840" i="1" s="1"/>
  <c r="AM3841" i="1"/>
  <c r="AM3840" i="1" s="1"/>
  <c r="AL3841" i="1"/>
  <c r="AL3840" i="1" s="1"/>
  <c r="AK3841" i="1"/>
  <c r="AY3838" i="1"/>
  <c r="AY3837" i="1" s="1"/>
  <c r="AX3838" i="1"/>
  <c r="AX3837" i="1" s="1"/>
  <c r="AW3838" i="1"/>
  <c r="AW3837" i="1" s="1"/>
  <c r="AV3838" i="1"/>
  <c r="AV3837" i="1" s="1"/>
  <c r="AU3838" i="1"/>
  <c r="AU3837" i="1" s="1"/>
  <c r="AT3838" i="1"/>
  <c r="AT3837" i="1" s="1"/>
  <c r="AS3838" i="1"/>
  <c r="AS3837" i="1" s="1"/>
  <c r="AR3838" i="1"/>
  <c r="AR3837" i="1" s="1"/>
  <c r="AQ3838" i="1"/>
  <c r="AO3838" i="1"/>
  <c r="AO3837" i="1" s="1"/>
  <c r="AN3838" i="1"/>
  <c r="AN3837" i="1" s="1"/>
  <c r="AM3838" i="1"/>
  <c r="AM3837" i="1" s="1"/>
  <c r="AL3838" i="1"/>
  <c r="AL3837" i="1" s="1"/>
  <c r="AK3838" i="1"/>
  <c r="AY3833" i="1"/>
  <c r="AY3826" i="1" s="1"/>
  <c r="AX3833" i="1"/>
  <c r="AX3826" i="1" s="1"/>
  <c r="AW3833" i="1"/>
  <c r="AW3826" i="1" s="1"/>
  <c r="AV3833" i="1"/>
  <c r="AV3826" i="1" s="1"/>
  <c r="AU3833" i="1"/>
  <c r="AU3826" i="1" s="1"/>
  <c r="AT3833" i="1"/>
  <c r="AT3826" i="1" s="1"/>
  <c r="AS3833" i="1"/>
  <c r="AS3826" i="1" s="1"/>
  <c r="AR3833" i="1"/>
  <c r="AR3826" i="1" s="1"/>
  <c r="AQ3833" i="1"/>
  <c r="AO3833" i="1"/>
  <c r="AO3826" i="1" s="1"/>
  <c r="AN3833" i="1"/>
  <c r="AN3826" i="1" s="1"/>
  <c r="AM3833" i="1"/>
  <c r="AM3826" i="1" s="1"/>
  <c r="AL3833" i="1"/>
  <c r="AL3826" i="1" s="1"/>
  <c r="AK3833" i="1"/>
  <c r="AY3824" i="1"/>
  <c r="AX3824" i="1"/>
  <c r="AW3824" i="1"/>
  <c r="AV3824" i="1"/>
  <c r="AU3824" i="1"/>
  <c r="AT3824" i="1"/>
  <c r="AS3824" i="1"/>
  <c r="AR3824" i="1"/>
  <c r="AQ3824" i="1"/>
  <c r="AO3824" i="1"/>
  <c r="AN3824" i="1"/>
  <c r="AM3824" i="1"/>
  <c r="AL3824" i="1"/>
  <c r="AK3824" i="1"/>
  <c r="AY3818" i="1"/>
  <c r="AY3816" i="1" s="1"/>
  <c r="AX3818" i="1"/>
  <c r="AX3816" i="1" s="1"/>
  <c r="AW3818" i="1"/>
  <c r="AW3816" i="1" s="1"/>
  <c r="AV3818" i="1"/>
  <c r="AV3816" i="1" s="1"/>
  <c r="AU3818" i="1"/>
  <c r="AU3816" i="1" s="1"/>
  <c r="AT3818" i="1"/>
  <c r="AT3816" i="1" s="1"/>
  <c r="AS3818" i="1"/>
  <c r="AS3816" i="1" s="1"/>
  <c r="AR3818" i="1"/>
  <c r="AR3816" i="1" s="1"/>
  <c r="AQ3818" i="1"/>
  <c r="AO3818" i="1"/>
  <c r="AO3816" i="1" s="1"/>
  <c r="AN3818" i="1"/>
  <c r="AN3816" i="1" s="1"/>
  <c r="AM3818" i="1"/>
  <c r="AM3816" i="1" s="1"/>
  <c r="AL3818" i="1"/>
  <c r="AL3816" i="1" s="1"/>
  <c r="AK3818" i="1"/>
  <c r="AY3801" i="1"/>
  <c r="AY3800" i="1" s="1"/>
  <c r="AX3801" i="1"/>
  <c r="AX3800" i="1" s="1"/>
  <c r="AW3801" i="1"/>
  <c r="AW3800" i="1" s="1"/>
  <c r="AV3801" i="1"/>
  <c r="AV3800" i="1" s="1"/>
  <c r="AU3801" i="1"/>
  <c r="AU3800" i="1" s="1"/>
  <c r="AT3801" i="1"/>
  <c r="AT3800" i="1" s="1"/>
  <c r="AS3801" i="1"/>
  <c r="AS3800" i="1" s="1"/>
  <c r="AR3801" i="1"/>
  <c r="AR3800" i="1" s="1"/>
  <c r="AQ3801" i="1"/>
  <c r="AO3801" i="1"/>
  <c r="AO3800" i="1" s="1"/>
  <c r="AN3801" i="1"/>
  <c r="AN3800" i="1" s="1"/>
  <c r="AM3801" i="1"/>
  <c r="AM3800" i="1" s="1"/>
  <c r="AL3801" i="1"/>
  <c r="AL3800" i="1" s="1"/>
  <c r="AK3801" i="1"/>
  <c r="AY3798" i="1"/>
  <c r="AY3797" i="1" s="1"/>
  <c r="AX3798" i="1"/>
  <c r="AX3797" i="1" s="1"/>
  <c r="AW3798" i="1"/>
  <c r="AW3797" i="1" s="1"/>
  <c r="AV3798" i="1"/>
  <c r="AV3797" i="1" s="1"/>
  <c r="AU3798" i="1"/>
  <c r="AU3797" i="1" s="1"/>
  <c r="AT3798" i="1"/>
  <c r="AT3797" i="1" s="1"/>
  <c r="AS3798" i="1"/>
  <c r="AS3797" i="1" s="1"/>
  <c r="AR3798" i="1"/>
  <c r="AR3797" i="1" s="1"/>
  <c r="AQ3798" i="1"/>
  <c r="AO3798" i="1"/>
  <c r="AO3797" i="1" s="1"/>
  <c r="AN3798" i="1"/>
  <c r="AN3797" i="1" s="1"/>
  <c r="AM3798" i="1"/>
  <c r="AM3797" i="1" s="1"/>
  <c r="AL3798" i="1"/>
  <c r="AL3797" i="1" s="1"/>
  <c r="AK3798" i="1"/>
  <c r="AY3793" i="1"/>
  <c r="AY3785" i="1" s="1"/>
  <c r="AX3793" i="1"/>
  <c r="AX3785" i="1" s="1"/>
  <c r="AW3793" i="1"/>
  <c r="AW3785" i="1" s="1"/>
  <c r="AV3793" i="1"/>
  <c r="AV3785" i="1" s="1"/>
  <c r="AU3793" i="1"/>
  <c r="AU3785" i="1" s="1"/>
  <c r="AT3793" i="1"/>
  <c r="AT3785" i="1" s="1"/>
  <c r="AS3793" i="1"/>
  <c r="AS3785" i="1" s="1"/>
  <c r="AR3793" i="1"/>
  <c r="AR3785" i="1" s="1"/>
  <c r="AQ3793" i="1"/>
  <c r="AO3793" i="1"/>
  <c r="AO3785" i="1" s="1"/>
  <c r="AN3793" i="1"/>
  <c r="AN3785" i="1" s="1"/>
  <c r="AM3793" i="1"/>
  <c r="AM3785" i="1" s="1"/>
  <c r="AL3793" i="1"/>
  <c r="AL3785" i="1" s="1"/>
  <c r="AK3793" i="1"/>
  <c r="AY3783" i="1"/>
  <c r="AX3783" i="1"/>
  <c r="AW3783" i="1"/>
  <c r="AV3783" i="1"/>
  <c r="AU3783" i="1"/>
  <c r="AT3783" i="1"/>
  <c r="AS3783" i="1"/>
  <c r="AR3783" i="1"/>
  <c r="AQ3783" i="1"/>
  <c r="AO3783" i="1"/>
  <c r="AN3783" i="1"/>
  <c r="AM3783" i="1"/>
  <c r="AL3783" i="1"/>
  <c r="AK3783" i="1"/>
  <c r="AY3777" i="1"/>
  <c r="AY3775" i="1" s="1"/>
  <c r="AX3777" i="1"/>
  <c r="AX3775" i="1" s="1"/>
  <c r="AW3777" i="1"/>
  <c r="AW3775" i="1" s="1"/>
  <c r="AV3777" i="1"/>
  <c r="AV3775" i="1" s="1"/>
  <c r="AU3777" i="1"/>
  <c r="AU3775" i="1" s="1"/>
  <c r="AT3777" i="1"/>
  <c r="AT3775" i="1" s="1"/>
  <c r="AS3777" i="1"/>
  <c r="AS3775" i="1" s="1"/>
  <c r="AR3777" i="1"/>
  <c r="AR3775" i="1" s="1"/>
  <c r="AQ3777" i="1"/>
  <c r="AO3777" i="1"/>
  <c r="AO3775" i="1" s="1"/>
  <c r="AN3777" i="1"/>
  <c r="AN3775" i="1" s="1"/>
  <c r="AM3777" i="1"/>
  <c r="AM3775" i="1" s="1"/>
  <c r="AL3777" i="1"/>
  <c r="AL3775" i="1" s="1"/>
  <c r="AK3777" i="1"/>
  <c r="AY3760" i="1"/>
  <c r="AY3759" i="1" s="1"/>
  <c r="AX3760" i="1"/>
  <c r="AX3759" i="1" s="1"/>
  <c r="AW3760" i="1"/>
  <c r="AW3759" i="1" s="1"/>
  <c r="AV3760" i="1"/>
  <c r="AV3759" i="1" s="1"/>
  <c r="AU3760" i="1"/>
  <c r="AU3759" i="1" s="1"/>
  <c r="AT3760" i="1"/>
  <c r="AT3759" i="1" s="1"/>
  <c r="AS3760" i="1"/>
  <c r="AS3759" i="1" s="1"/>
  <c r="AR3760" i="1"/>
  <c r="AR3759" i="1" s="1"/>
  <c r="AQ3760" i="1"/>
  <c r="AO3760" i="1"/>
  <c r="AO3759" i="1" s="1"/>
  <c r="AN3760" i="1"/>
  <c r="AN3759" i="1" s="1"/>
  <c r="AM3760" i="1"/>
  <c r="AM3759" i="1" s="1"/>
  <c r="AL3760" i="1"/>
  <c r="AL3759" i="1" s="1"/>
  <c r="AK3760" i="1"/>
  <c r="AY3757" i="1"/>
  <c r="AY3756" i="1" s="1"/>
  <c r="AX3757" i="1"/>
  <c r="AX3756" i="1" s="1"/>
  <c r="AW3757" i="1"/>
  <c r="AW3756" i="1" s="1"/>
  <c r="AV3757" i="1"/>
  <c r="AV3756" i="1" s="1"/>
  <c r="AU3757" i="1"/>
  <c r="AU3756" i="1" s="1"/>
  <c r="AT3757" i="1"/>
  <c r="AT3756" i="1" s="1"/>
  <c r="AS3757" i="1"/>
  <c r="AS3756" i="1" s="1"/>
  <c r="AR3757" i="1"/>
  <c r="AR3756" i="1" s="1"/>
  <c r="AQ3757" i="1"/>
  <c r="AO3757" i="1"/>
  <c r="AO3756" i="1" s="1"/>
  <c r="AN3757" i="1"/>
  <c r="AN3756" i="1" s="1"/>
  <c r="AM3757" i="1"/>
  <c r="AM3756" i="1" s="1"/>
  <c r="AL3757" i="1"/>
  <c r="AL3756" i="1" s="1"/>
  <c r="AK3757" i="1"/>
  <c r="AY3752" i="1"/>
  <c r="AY3744" i="1" s="1"/>
  <c r="AX3752" i="1"/>
  <c r="AX3744" i="1" s="1"/>
  <c r="AW3752" i="1"/>
  <c r="AW3744" i="1" s="1"/>
  <c r="AV3752" i="1"/>
  <c r="AV3744" i="1" s="1"/>
  <c r="AU3752" i="1"/>
  <c r="AU3744" i="1" s="1"/>
  <c r="AT3752" i="1"/>
  <c r="AT3744" i="1" s="1"/>
  <c r="AS3752" i="1"/>
  <c r="AS3744" i="1" s="1"/>
  <c r="AR3752" i="1"/>
  <c r="AR3744" i="1" s="1"/>
  <c r="AQ3752" i="1"/>
  <c r="AO3752" i="1"/>
  <c r="AO3744" i="1" s="1"/>
  <c r="AN3752" i="1"/>
  <c r="AN3744" i="1" s="1"/>
  <c r="AM3752" i="1"/>
  <c r="AM3744" i="1" s="1"/>
  <c r="AL3752" i="1"/>
  <c r="AL3744" i="1" s="1"/>
  <c r="AK3752" i="1"/>
  <c r="AY3742" i="1"/>
  <c r="AX3742" i="1"/>
  <c r="AW3742" i="1"/>
  <c r="AV3742" i="1"/>
  <c r="AU3742" i="1"/>
  <c r="AT3742" i="1"/>
  <c r="AS3742" i="1"/>
  <c r="AR3742" i="1"/>
  <c r="AQ3742" i="1"/>
  <c r="AO3742" i="1"/>
  <c r="AN3742" i="1"/>
  <c r="AM3742" i="1"/>
  <c r="AL3742" i="1"/>
  <c r="AK3742" i="1"/>
  <c r="AY3736" i="1"/>
  <c r="AY3734" i="1" s="1"/>
  <c r="AX3736" i="1"/>
  <c r="AX3734" i="1" s="1"/>
  <c r="AW3736" i="1"/>
  <c r="AW3734" i="1" s="1"/>
  <c r="AV3736" i="1"/>
  <c r="AV3734" i="1" s="1"/>
  <c r="AU3736" i="1"/>
  <c r="AU3734" i="1" s="1"/>
  <c r="AT3736" i="1"/>
  <c r="AT3734" i="1" s="1"/>
  <c r="AS3736" i="1"/>
  <c r="AS3734" i="1" s="1"/>
  <c r="AR3736" i="1"/>
  <c r="AR3734" i="1" s="1"/>
  <c r="AQ3736" i="1"/>
  <c r="AO3736" i="1"/>
  <c r="AO3734" i="1" s="1"/>
  <c r="AN3736" i="1"/>
  <c r="AN3734" i="1" s="1"/>
  <c r="AM3736" i="1"/>
  <c r="AM3734" i="1" s="1"/>
  <c r="AL3736" i="1"/>
  <c r="AL3734" i="1" s="1"/>
  <c r="AK3736" i="1"/>
  <c r="AY3719" i="1"/>
  <c r="AY3718" i="1" s="1"/>
  <c r="AX3719" i="1"/>
  <c r="AX3718" i="1" s="1"/>
  <c r="AW3719" i="1"/>
  <c r="AW3718" i="1" s="1"/>
  <c r="AV3719" i="1"/>
  <c r="AV3718" i="1" s="1"/>
  <c r="AU3719" i="1"/>
  <c r="AU3718" i="1" s="1"/>
  <c r="AT3719" i="1"/>
  <c r="AT3718" i="1" s="1"/>
  <c r="AS3719" i="1"/>
  <c r="AS3718" i="1" s="1"/>
  <c r="AR3719" i="1"/>
  <c r="AR3718" i="1" s="1"/>
  <c r="AQ3719" i="1"/>
  <c r="AO3719" i="1"/>
  <c r="AO3718" i="1" s="1"/>
  <c r="AN3719" i="1"/>
  <c r="AN3718" i="1" s="1"/>
  <c r="AM3719" i="1"/>
  <c r="AM3718" i="1" s="1"/>
  <c r="AL3719" i="1"/>
  <c r="AL3718" i="1" s="1"/>
  <c r="AK3719" i="1"/>
  <c r="AY3716" i="1"/>
  <c r="AY3715" i="1" s="1"/>
  <c r="AX3716" i="1"/>
  <c r="AX3715" i="1" s="1"/>
  <c r="AW3716" i="1"/>
  <c r="AW3715" i="1" s="1"/>
  <c r="AV3716" i="1"/>
  <c r="AV3715" i="1" s="1"/>
  <c r="AU3716" i="1"/>
  <c r="AU3715" i="1" s="1"/>
  <c r="AT3716" i="1"/>
  <c r="AT3715" i="1" s="1"/>
  <c r="AS3716" i="1"/>
  <c r="AS3715" i="1" s="1"/>
  <c r="AR3716" i="1"/>
  <c r="AR3715" i="1" s="1"/>
  <c r="AQ3716" i="1"/>
  <c r="AO3716" i="1"/>
  <c r="AO3715" i="1" s="1"/>
  <c r="AN3716" i="1"/>
  <c r="AN3715" i="1" s="1"/>
  <c r="AM3716" i="1"/>
  <c r="AM3715" i="1" s="1"/>
  <c r="AL3716" i="1"/>
  <c r="AL3715" i="1" s="1"/>
  <c r="AK3716" i="1"/>
  <c r="AY3711" i="1"/>
  <c r="AY3704" i="1" s="1"/>
  <c r="AX3711" i="1"/>
  <c r="AX3704" i="1" s="1"/>
  <c r="AW3711" i="1"/>
  <c r="AW3704" i="1" s="1"/>
  <c r="AV3711" i="1"/>
  <c r="AV3704" i="1" s="1"/>
  <c r="AU3711" i="1"/>
  <c r="AU3704" i="1" s="1"/>
  <c r="AT3711" i="1"/>
  <c r="AT3704" i="1" s="1"/>
  <c r="AS3711" i="1"/>
  <c r="AS3704" i="1" s="1"/>
  <c r="AR3711" i="1"/>
  <c r="AR3704" i="1" s="1"/>
  <c r="AQ3711" i="1"/>
  <c r="AO3711" i="1"/>
  <c r="AO3704" i="1" s="1"/>
  <c r="AN3711" i="1"/>
  <c r="AN3704" i="1" s="1"/>
  <c r="AM3711" i="1"/>
  <c r="AM3704" i="1" s="1"/>
  <c r="AL3711" i="1"/>
  <c r="AL3704" i="1" s="1"/>
  <c r="AK3711" i="1"/>
  <c r="AY3702" i="1"/>
  <c r="AX3702" i="1"/>
  <c r="AW3702" i="1"/>
  <c r="AV3702" i="1"/>
  <c r="AU3702" i="1"/>
  <c r="AT3702" i="1"/>
  <c r="AS3702" i="1"/>
  <c r="AR3702" i="1"/>
  <c r="AQ3702" i="1"/>
  <c r="AO3702" i="1"/>
  <c r="AN3702" i="1"/>
  <c r="AM3702" i="1"/>
  <c r="AL3702" i="1"/>
  <c r="AK3702" i="1"/>
  <c r="AY3696" i="1"/>
  <c r="AY3694" i="1" s="1"/>
  <c r="AX3696" i="1"/>
  <c r="AX3694" i="1" s="1"/>
  <c r="AW3696" i="1"/>
  <c r="AW3694" i="1" s="1"/>
  <c r="AV3696" i="1"/>
  <c r="AV3694" i="1" s="1"/>
  <c r="AU3696" i="1"/>
  <c r="AU3694" i="1" s="1"/>
  <c r="AT3696" i="1"/>
  <c r="AT3694" i="1" s="1"/>
  <c r="AS3696" i="1"/>
  <c r="AS3694" i="1" s="1"/>
  <c r="AR3696" i="1"/>
  <c r="AR3694" i="1" s="1"/>
  <c r="AQ3696" i="1"/>
  <c r="AO3696" i="1"/>
  <c r="AO3694" i="1" s="1"/>
  <c r="AN3696" i="1"/>
  <c r="AN3694" i="1" s="1"/>
  <c r="AM3696" i="1"/>
  <c r="AM3694" i="1" s="1"/>
  <c r="AL3696" i="1"/>
  <c r="AL3694" i="1" s="1"/>
  <c r="AK3696" i="1"/>
  <c r="AY3679" i="1"/>
  <c r="AY3678" i="1" s="1"/>
  <c r="AX3679" i="1"/>
  <c r="AX3678" i="1" s="1"/>
  <c r="AW3679" i="1"/>
  <c r="AW3678" i="1" s="1"/>
  <c r="AV3679" i="1"/>
  <c r="AV3678" i="1" s="1"/>
  <c r="AU3679" i="1"/>
  <c r="AU3678" i="1" s="1"/>
  <c r="AT3679" i="1"/>
  <c r="AT3678" i="1" s="1"/>
  <c r="AS3679" i="1"/>
  <c r="AS3678" i="1" s="1"/>
  <c r="AR3679" i="1"/>
  <c r="AR3678" i="1" s="1"/>
  <c r="AQ3679" i="1"/>
  <c r="AO3679" i="1"/>
  <c r="AO3678" i="1" s="1"/>
  <c r="AN3679" i="1"/>
  <c r="AN3678" i="1" s="1"/>
  <c r="AM3679" i="1"/>
  <c r="AM3678" i="1" s="1"/>
  <c r="AL3679" i="1"/>
  <c r="AL3678" i="1" s="1"/>
  <c r="AK3679" i="1"/>
  <c r="AY3676" i="1"/>
  <c r="AY3675" i="1" s="1"/>
  <c r="AX3676" i="1"/>
  <c r="AX3675" i="1" s="1"/>
  <c r="AW3676" i="1"/>
  <c r="AW3675" i="1" s="1"/>
  <c r="AV3676" i="1"/>
  <c r="AV3675" i="1" s="1"/>
  <c r="AU3676" i="1"/>
  <c r="AU3675" i="1" s="1"/>
  <c r="AT3676" i="1"/>
  <c r="AT3675" i="1" s="1"/>
  <c r="AS3676" i="1"/>
  <c r="AS3675" i="1" s="1"/>
  <c r="AR3676" i="1"/>
  <c r="AR3675" i="1" s="1"/>
  <c r="AQ3676" i="1"/>
  <c r="AO3676" i="1"/>
  <c r="AO3675" i="1" s="1"/>
  <c r="AN3676" i="1"/>
  <c r="AN3675" i="1" s="1"/>
  <c r="AM3676" i="1"/>
  <c r="AM3675" i="1" s="1"/>
  <c r="AL3676" i="1"/>
  <c r="AL3675" i="1" s="1"/>
  <c r="AK3676" i="1"/>
  <c r="AY3671" i="1"/>
  <c r="AY3663" i="1" s="1"/>
  <c r="AX3671" i="1"/>
  <c r="AX3663" i="1" s="1"/>
  <c r="AW3671" i="1"/>
  <c r="AW3663" i="1" s="1"/>
  <c r="AV3671" i="1"/>
  <c r="AV3663" i="1" s="1"/>
  <c r="AU3671" i="1"/>
  <c r="AU3663" i="1" s="1"/>
  <c r="AT3671" i="1"/>
  <c r="AT3663" i="1" s="1"/>
  <c r="AS3671" i="1"/>
  <c r="AS3663" i="1" s="1"/>
  <c r="AR3671" i="1"/>
  <c r="AR3663" i="1" s="1"/>
  <c r="AQ3671" i="1"/>
  <c r="AO3671" i="1"/>
  <c r="AO3663" i="1" s="1"/>
  <c r="AN3671" i="1"/>
  <c r="AN3663" i="1" s="1"/>
  <c r="AM3671" i="1"/>
  <c r="AM3663" i="1" s="1"/>
  <c r="AL3671" i="1"/>
  <c r="AL3663" i="1" s="1"/>
  <c r="AK3671" i="1"/>
  <c r="AY3661" i="1"/>
  <c r="AX3661" i="1"/>
  <c r="AW3661" i="1"/>
  <c r="AV3661" i="1"/>
  <c r="AU3661" i="1"/>
  <c r="AT3661" i="1"/>
  <c r="AS3661" i="1"/>
  <c r="AR3661" i="1"/>
  <c r="AQ3661" i="1"/>
  <c r="AO3661" i="1"/>
  <c r="AN3661" i="1"/>
  <c r="AM3661" i="1"/>
  <c r="AL3661" i="1"/>
  <c r="AK3661" i="1"/>
  <c r="AY3655" i="1"/>
  <c r="AY3653" i="1" s="1"/>
  <c r="AX3655" i="1"/>
  <c r="AX3653" i="1" s="1"/>
  <c r="AW3655" i="1"/>
  <c r="AW3653" i="1" s="1"/>
  <c r="AV3655" i="1"/>
  <c r="AV3653" i="1" s="1"/>
  <c r="AU3655" i="1"/>
  <c r="AU3653" i="1" s="1"/>
  <c r="AT3655" i="1"/>
  <c r="AT3653" i="1" s="1"/>
  <c r="AS3655" i="1"/>
  <c r="AS3653" i="1" s="1"/>
  <c r="AR3655" i="1"/>
  <c r="AR3653" i="1" s="1"/>
  <c r="AQ3655" i="1"/>
  <c r="AO3655" i="1"/>
  <c r="AO3653" i="1" s="1"/>
  <c r="AN3655" i="1"/>
  <c r="AN3653" i="1" s="1"/>
  <c r="AM3655" i="1"/>
  <c r="AM3653" i="1" s="1"/>
  <c r="AL3655" i="1"/>
  <c r="AL3653" i="1" s="1"/>
  <c r="AK3655" i="1"/>
  <c r="AY3638" i="1"/>
  <c r="AY3637" i="1" s="1"/>
  <c r="AX3638" i="1"/>
  <c r="AX3637" i="1" s="1"/>
  <c r="AW3638" i="1"/>
  <c r="AW3637" i="1" s="1"/>
  <c r="AV3638" i="1"/>
  <c r="AV3637" i="1" s="1"/>
  <c r="AU3638" i="1"/>
  <c r="AU3637" i="1" s="1"/>
  <c r="AT3638" i="1"/>
  <c r="AT3637" i="1" s="1"/>
  <c r="AS3638" i="1"/>
  <c r="AS3637" i="1" s="1"/>
  <c r="AR3638" i="1"/>
  <c r="AR3637" i="1" s="1"/>
  <c r="AQ3638" i="1"/>
  <c r="AO3638" i="1"/>
  <c r="AO3637" i="1" s="1"/>
  <c r="AN3638" i="1"/>
  <c r="AN3637" i="1" s="1"/>
  <c r="AM3638" i="1"/>
  <c r="AM3637" i="1" s="1"/>
  <c r="AL3638" i="1"/>
  <c r="AL3637" i="1" s="1"/>
  <c r="AK3638" i="1"/>
  <c r="AY3635" i="1"/>
  <c r="AY3634" i="1" s="1"/>
  <c r="AX3635" i="1"/>
  <c r="AX3634" i="1" s="1"/>
  <c r="AW3635" i="1"/>
  <c r="AW3634" i="1" s="1"/>
  <c r="AV3635" i="1"/>
  <c r="AV3634" i="1" s="1"/>
  <c r="AU3635" i="1"/>
  <c r="AU3634" i="1" s="1"/>
  <c r="AT3635" i="1"/>
  <c r="AT3634" i="1" s="1"/>
  <c r="AS3635" i="1"/>
  <c r="AS3634" i="1" s="1"/>
  <c r="AR3635" i="1"/>
  <c r="AR3634" i="1" s="1"/>
  <c r="AQ3635" i="1"/>
  <c r="AO3635" i="1"/>
  <c r="AO3634" i="1" s="1"/>
  <c r="AN3635" i="1"/>
  <c r="AN3634" i="1" s="1"/>
  <c r="AM3635" i="1"/>
  <c r="AM3634" i="1" s="1"/>
  <c r="AL3635" i="1"/>
  <c r="AL3634" i="1" s="1"/>
  <c r="AK3635" i="1"/>
  <c r="AY3630" i="1"/>
  <c r="AY3622" i="1" s="1"/>
  <c r="AX3630" i="1"/>
  <c r="AX3622" i="1" s="1"/>
  <c r="AW3630" i="1"/>
  <c r="AW3622" i="1" s="1"/>
  <c r="AV3630" i="1"/>
  <c r="AV3622" i="1" s="1"/>
  <c r="AU3630" i="1"/>
  <c r="AU3622" i="1" s="1"/>
  <c r="AT3630" i="1"/>
  <c r="AT3622" i="1" s="1"/>
  <c r="AS3630" i="1"/>
  <c r="AS3622" i="1" s="1"/>
  <c r="AR3630" i="1"/>
  <c r="AR3622" i="1" s="1"/>
  <c r="AQ3630" i="1"/>
  <c r="AO3630" i="1"/>
  <c r="AO3622" i="1" s="1"/>
  <c r="AN3630" i="1"/>
  <c r="AN3622" i="1" s="1"/>
  <c r="AM3630" i="1"/>
  <c r="AM3622" i="1" s="1"/>
  <c r="AL3630" i="1"/>
  <c r="AL3622" i="1" s="1"/>
  <c r="AK3630" i="1"/>
  <c r="AY3620" i="1"/>
  <c r="AX3620" i="1"/>
  <c r="AW3620" i="1"/>
  <c r="AV3620" i="1"/>
  <c r="AU3620" i="1"/>
  <c r="AT3620" i="1"/>
  <c r="AS3620" i="1"/>
  <c r="AR3620" i="1"/>
  <c r="AQ3620" i="1"/>
  <c r="AO3620" i="1"/>
  <c r="AN3620" i="1"/>
  <c r="AM3620" i="1"/>
  <c r="AL3620" i="1"/>
  <c r="AK3620" i="1"/>
  <c r="AY3614" i="1"/>
  <c r="AY3612" i="1" s="1"/>
  <c r="AX3614" i="1"/>
  <c r="AX3612" i="1" s="1"/>
  <c r="AW3614" i="1"/>
  <c r="AW3612" i="1" s="1"/>
  <c r="AV3614" i="1"/>
  <c r="AV3612" i="1" s="1"/>
  <c r="AU3614" i="1"/>
  <c r="AU3612" i="1" s="1"/>
  <c r="AT3614" i="1"/>
  <c r="AT3612" i="1" s="1"/>
  <c r="AS3614" i="1"/>
  <c r="AS3612" i="1" s="1"/>
  <c r="AR3614" i="1"/>
  <c r="AR3612" i="1" s="1"/>
  <c r="AQ3614" i="1"/>
  <c r="AO3614" i="1"/>
  <c r="AO3612" i="1" s="1"/>
  <c r="AN3614" i="1"/>
  <c r="AN3612" i="1" s="1"/>
  <c r="AM3614" i="1"/>
  <c r="AM3612" i="1" s="1"/>
  <c r="AL3614" i="1"/>
  <c r="AL3612" i="1" s="1"/>
  <c r="AK3614" i="1"/>
  <c r="AY3597" i="1"/>
  <c r="AY3596" i="1" s="1"/>
  <c r="AX3597" i="1"/>
  <c r="AX3596" i="1" s="1"/>
  <c r="AW3597" i="1"/>
  <c r="AW3596" i="1" s="1"/>
  <c r="AV3597" i="1"/>
  <c r="AV3596" i="1" s="1"/>
  <c r="AU3597" i="1"/>
  <c r="AU3596" i="1" s="1"/>
  <c r="AT3597" i="1"/>
  <c r="AT3596" i="1" s="1"/>
  <c r="AS3597" i="1"/>
  <c r="AS3596" i="1" s="1"/>
  <c r="AR3597" i="1"/>
  <c r="AR3596" i="1" s="1"/>
  <c r="AQ3597" i="1"/>
  <c r="AO3597" i="1"/>
  <c r="AO3596" i="1" s="1"/>
  <c r="AN3597" i="1"/>
  <c r="AN3596" i="1" s="1"/>
  <c r="AM3597" i="1"/>
  <c r="AM3596" i="1" s="1"/>
  <c r="AL3597" i="1"/>
  <c r="AL3596" i="1" s="1"/>
  <c r="AK3597" i="1"/>
  <c r="AY3594" i="1"/>
  <c r="AY3593" i="1" s="1"/>
  <c r="AX3594" i="1"/>
  <c r="AX3593" i="1" s="1"/>
  <c r="AW3594" i="1"/>
  <c r="AW3593" i="1" s="1"/>
  <c r="AV3594" i="1"/>
  <c r="AV3593" i="1" s="1"/>
  <c r="AU3594" i="1"/>
  <c r="AU3593" i="1" s="1"/>
  <c r="AT3594" i="1"/>
  <c r="AT3593" i="1" s="1"/>
  <c r="AS3594" i="1"/>
  <c r="AS3593" i="1" s="1"/>
  <c r="AR3594" i="1"/>
  <c r="AR3593" i="1" s="1"/>
  <c r="AQ3594" i="1"/>
  <c r="AO3594" i="1"/>
  <c r="AO3593" i="1" s="1"/>
  <c r="AN3594" i="1"/>
  <c r="AN3593" i="1" s="1"/>
  <c r="AM3594" i="1"/>
  <c r="AM3593" i="1" s="1"/>
  <c r="AL3594" i="1"/>
  <c r="AL3593" i="1" s="1"/>
  <c r="AK3594" i="1"/>
  <c r="AY3589" i="1"/>
  <c r="AY3582" i="1" s="1"/>
  <c r="AX3589" i="1"/>
  <c r="AX3582" i="1" s="1"/>
  <c r="AW3589" i="1"/>
  <c r="AW3582" i="1" s="1"/>
  <c r="AV3589" i="1"/>
  <c r="AV3582" i="1" s="1"/>
  <c r="AU3589" i="1"/>
  <c r="AU3582" i="1" s="1"/>
  <c r="AT3589" i="1"/>
  <c r="AT3582" i="1" s="1"/>
  <c r="AS3589" i="1"/>
  <c r="AS3582" i="1" s="1"/>
  <c r="AR3589" i="1"/>
  <c r="AR3582" i="1" s="1"/>
  <c r="AQ3589" i="1"/>
  <c r="AO3589" i="1"/>
  <c r="AO3582" i="1" s="1"/>
  <c r="AN3589" i="1"/>
  <c r="AN3582" i="1" s="1"/>
  <c r="AM3589" i="1"/>
  <c r="AM3582" i="1" s="1"/>
  <c r="AL3589" i="1"/>
  <c r="AL3582" i="1" s="1"/>
  <c r="AK3589" i="1"/>
  <c r="AY3580" i="1"/>
  <c r="AX3580" i="1"/>
  <c r="AW3580" i="1"/>
  <c r="AV3580" i="1"/>
  <c r="AU3580" i="1"/>
  <c r="AT3580" i="1"/>
  <c r="AS3580" i="1"/>
  <c r="AR3580" i="1"/>
  <c r="AQ3580" i="1"/>
  <c r="AO3580" i="1"/>
  <c r="AN3580" i="1"/>
  <c r="AM3580" i="1"/>
  <c r="AL3580" i="1"/>
  <c r="AK3580" i="1"/>
  <c r="AY3574" i="1"/>
  <c r="AY3572" i="1" s="1"/>
  <c r="AX3574" i="1"/>
  <c r="AX3572" i="1" s="1"/>
  <c r="AW3574" i="1"/>
  <c r="AW3572" i="1" s="1"/>
  <c r="AV3574" i="1"/>
  <c r="AV3572" i="1" s="1"/>
  <c r="AU3574" i="1"/>
  <c r="AU3572" i="1" s="1"/>
  <c r="AT3574" i="1"/>
  <c r="AT3572" i="1" s="1"/>
  <c r="AS3574" i="1"/>
  <c r="AS3572" i="1" s="1"/>
  <c r="AR3574" i="1"/>
  <c r="AR3572" i="1" s="1"/>
  <c r="AQ3574" i="1"/>
  <c r="AO3574" i="1"/>
  <c r="AO3572" i="1" s="1"/>
  <c r="AN3574" i="1"/>
  <c r="AN3572" i="1" s="1"/>
  <c r="AM3574" i="1"/>
  <c r="AM3572" i="1" s="1"/>
  <c r="AL3574" i="1"/>
  <c r="AL3572" i="1" s="1"/>
  <c r="AK3574" i="1"/>
  <c r="AY3557" i="1"/>
  <c r="AY3556" i="1" s="1"/>
  <c r="AX3557" i="1"/>
  <c r="AX3556" i="1" s="1"/>
  <c r="AW3557" i="1"/>
  <c r="AW3556" i="1" s="1"/>
  <c r="AV3557" i="1"/>
  <c r="AV3556" i="1" s="1"/>
  <c r="AU3557" i="1"/>
  <c r="AU3556" i="1" s="1"/>
  <c r="AT3557" i="1"/>
  <c r="AT3556" i="1" s="1"/>
  <c r="AS3557" i="1"/>
  <c r="AS3556" i="1" s="1"/>
  <c r="AR3557" i="1"/>
  <c r="AR3556" i="1" s="1"/>
  <c r="AQ3557" i="1"/>
  <c r="AO3557" i="1"/>
  <c r="AO3556" i="1" s="1"/>
  <c r="AN3557" i="1"/>
  <c r="AN3556" i="1" s="1"/>
  <c r="AM3557" i="1"/>
  <c r="AM3556" i="1" s="1"/>
  <c r="AL3557" i="1"/>
  <c r="AL3556" i="1" s="1"/>
  <c r="AK3557" i="1"/>
  <c r="AY3554" i="1"/>
  <c r="AY3553" i="1" s="1"/>
  <c r="AX3554" i="1"/>
  <c r="AX3553" i="1" s="1"/>
  <c r="AW3554" i="1"/>
  <c r="AW3553" i="1" s="1"/>
  <c r="AV3554" i="1"/>
  <c r="AV3553" i="1" s="1"/>
  <c r="AU3554" i="1"/>
  <c r="AU3553" i="1" s="1"/>
  <c r="AT3554" i="1"/>
  <c r="AT3553" i="1" s="1"/>
  <c r="AS3554" i="1"/>
  <c r="AS3553" i="1" s="1"/>
  <c r="AR3554" i="1"/>
  <c r="AR3553" i="1" s="1"/>
  <c r="AQ3554" i="1"/>
  <c r="AO3554" i="1"/>
  <c r="AO3553" i="1" s="1"/>
  <c r="AN3554" i="1"/>
  <c r="AN3553" i="1" s="1"/>
  <c r="AM3554" i="1"/>
  <c r="AM3553" i="1" s="1"/>
  <c r="AL3554" i="1"/>
  <c r="AL3553" i="1" s="1"/>
  <c r="AK3554" i="1"/>
  <c r="AY3549" i="1"/>
  <c r="AY3541" i="1" s="1"/>
  <c r="AX3549" i="1"/>
  <c r="AX3541" i="1" s="1"/>
  <c r="AW3549" i="1"/>
  <c r="AW3541" i="1" s="1"/>
  <c r="AV3549" i="1"/>
  <c r="AV3541" i="1" s="1"/>
  <c r="AU3549" i="1"/>
  <c r="AU3541" i="1" s="1"/>
  <c r="AT3549" i="1"/>
  <c r="AT3541" i="1" s="1"/>
  <c r="AS3549" i="1"/>
  <c r="AS3541" i="1" s="1"/>
  <c r="AR3549" i="1"/>
  <c r="AR3541" i="1" s="1"/>
  <c r="AQ3549" i="1"/>
  <c r="AO3549" i="1"/>
  <c r="AO3541" i="1" s="1"/>
  <c r="AN3549" i="1"/>
  <c r="AN3541" i="1" s="1"/>
  <c r="AM3549" i="1"/>
  <c r="AM3541" i="1" s="1"/>
  <c r="AL3549" i="1"/>
  <c r="AL3541" i="1" s="1"/>
  <c r="AK3549" i="1"/>
  <c r="AY3539" i="1"/>
  <c r="AX3539" i="1"/>
  <c r="AW3539" i="1"/>
  <c r="AV3539" i="1"/>
  <c r="AU3539" i="1"/>
  <c r="AT3539" i="1"/>
  <c r="AS3539" i="1"/>
  <c r="AR3539" i="1"/>
  <c r="AQ3539" i="1"/>
  <c r="AO3539" i="1"/>
  <c r="AN3539" i="1"/>
  <c r="AM3539" i="1"/>
  <c r="AL3539" i="1"/>
  <c r="AK3539" i="1"/>
  <c r="AY3533" i="1"/>
  <c r="AY3531" i="1" s="1"/>
  <c r="AX3533" i="1"/>
  <c r="AX3531" i="1" s="1"/>
  <c r="AW3533" i="1"/>
  <c r="AW3531" i="1" s="1"/>
  <c r="AV3533" i="1"/>
  <c r="AV3531" i="1" s="1"/>
  <c r="AU3533" i="1"/>
  <c r="AU3531" i="1" s="1"/>
  <c r="AT3533" i="1"/>
  <c r="AT3531" i="1" s="1"/>
  <c r="AS3533" i="1"/>
  <c r="AS3531" i="1" s="1"/>
  <c r="AR3533" i="1"/>
  <c r="AR3531" i="1" s="1"/>
  <c r="AQ3533" i="1"/>
  <c r="AO3533" i="1"/>
  <c r="AO3531" i="1" s="1"/>
  <c r="AN3533" i="1"/>
  <c r="AN3531" i="1" s="1"/>
  <c r="AM3533" i="1"/>
  <c r="AM3531" i="1" s="1"/>
  <c r="AL3533" i="1"/>
  <c r="AL3531" i="1" s="1"/>
  <c r="AK3533" i="1"/>
  <c r="AY3516" i="1"/>
  <c r="AY3515" i="1" s="1"/>
  <c r="AX3516" i="1"/>
  <c r="AX3515" i="1" s="1"/>
  <c r="AW3516" i="1"/>
  <c r="AW3515" i="1" s="1"/>
  <c r="AV3516" i="1"/>
  <c r="AV3515" i="1" s="1"/>
  <c r="AU3516" i="1"/>
  <c r="AU3515" i="1" s="1"/>
  <c r="AT3516" i="1"/>
  <c r="AT3515" i="1" s="1"/>
  <c r="AS3516" i="1"/>
  <c r="AS3515" i="1" s="1"/>
  <c r="AR3516" i="1"/>
  <c r="AR3515" i="1" s="1"/>
  <c r="AQ3516" i="1"/>
  <c r="AO3516" i="1"/>
  <c r="AO3515" i="1" s="1"/>
  <c r="AN3516" i="1"/>
  <c r="AN3515" i="1" s="1"/>
  <c r="AM3516" i="1"/>
  <c r="AM3515" i="1" s="1"/>
  <c r="AL3516" i="1"/>
  <c r="AL3515" i="1" s="1"/>
  <c r="AK3516" i="1"/>
  <c r="AY3513" i="1"/>
  <c r="AY3512" i="1" s="1"/>
  <c r="AX3513" i="1"/>
  <c r="AX3512" i="1" s="1"/>
  <c r="AW3513" i="1"/>
  <c r="AW3512" i="1" s="1"/>
  <c r="AV3513" i="1"/>
  <c r="AV3512" i="1" s="1"/>
  <c r="AU3513" i="1"/>
  <c r="AU3512" i="1" s="1"/>
  <c r="AT3513" i="1"/>
  <c r="AT3512" i="1" s="1"/>
  <c r="AS3513" i="1"/>
  <c r="AS3512" i="1" s="1"/>
  <c r="AR3513" i="1"/>
  <c r="AR3512" i="1" s="1"/>
  <c r="AQ3513" i="1"/>
  <c r="AO3513" i="1"/>
  <c r="AO3512" i="1" s="1"/>
  <c r="AN3513" i="1"/>
  <c r="AN3512" i="1" s="1"/>
  <c r="AM3513" i="1"/>
  <c r="AM3512" i="1" s="1"/>
  <c r="AL3513" i="1"/>
  <c r="AL3512" i="1" s="1"/>
  <c r="AK3513" i="1"/>
  <c r="AY3508" i="1"/>
  <c r="AY3500" i="1" s="1"/>
  <c r="AX3508" i="1"/>
  <c r="AX3500" i="1" s="1"/>
  <c r="AW3508" i="1"/>
  <c r="AW3500" i="1" s="1"/>
  <c r="AV3508" i="1"/>
  <c r="AV3500" i="1" s="1"/>
  <c r="AU3508" i="1"/>
  <c r="AU3500" i="1" s="1"/>
  <c r="AT3508" i="1"/>
  <c r="AT3500" i="1" s="1"/>
  <c r="AS3508" i="1"/>
  <c r="AS3500" i="1" s="1"/>
  <c r="AR3508" i="1"/>
  <c r="AR3500" i="1" s="1"/>
  <c r="AQ3508" i="1"/>
  <c r="AO3508" i="1"/>
  <c r="AO3500" i="1" s="1"/>
  <c r="AN3508" i="1"/>
  <c r="AN3500" i="1" s="1"/>
  <c r="AM3508" i="1"/>
  <c r="AM3500" i="1" s="1"/>
  <c r="AL3508" i="1"/>
  <c r="AL3500" i="1" s="1"/>
  <c r="AK3508" i="1"/>
  <c r="AY3498" i="1"/>
  <c r="AX3498" i="1"/>
  <c r="AW3498" i="1"/>
  <c r="AV3498" i="1"/>
  <c r="AU3498" i="1"/>
  <c r="AT3498" i="1"/>
  <c r="AS3498" i="1"/>
  <c r="AR3498" i="1"/>
  <c r="AQ3498" i="1"/>
  <c r="AO3498" i="1"/>
  <c r="AN3498" i="1"/>
  <c r="AM3498" i="1"/>
  <c r="AL3498" i="1"/>
  <c r="AK3498" i="1"/>
  <c r="AY3492" i="1"/>
  <c r="AY3490" i="1" s="1"/>
  <c r="AX3492" i="1"/>
  <c r="AX3490" i="1" s="1"/>
  <c r="AW3492" i="1"/>
  <c r="AW3490" i="1" s="1"/>
  <c r="AV3492" i="1"/>
  <c r="AV3490" i="1" s="1"/>
  <c r="AU3492" i="1"/>
  <c r="AU3490" i="1" s="1"/>
  <c r="AT3492" i="1"/>
  <c r="AT3490" i="1" s="1"/>
  <c r="AS3492" i="1"/>
  <c r="AS3490" i="1" s="1"/>
  <c r="AR3492" i="1"/>
  <c r="AR3490" i="1" s="1"/>
  <c r="AQ3492" i="1"/>
  <c r="AO3492" i="1"/>
  <c r="AO3490" i="1" s="1"/>
  <c r="AN3492" i="1"/>
  <c r="AN3490" i="1" s="1"/>
  <c r="AM3492" i="1"/>
  <c r="AM3490" i="1" s="1"/>
  <c r="AL3492" i="1"/>
  <c r="AL3490" i="1" s="1"/>
  <c r="AK3492" i="1"/>
  <c r="AY3475" i="1"/>
  <c r="AY3474" i="1" s="1"/>
  <c r="AX3475" i="1"/>
  <c r="AX3474" i="1" s="1"/>
  <c r="AW3475" i="1"/>
  <c r="AW3474" i="1" s="1"/>
  <c r="AV3475" i="1"/>
  <c r="AV3474" i="1" s="1"/>
  <c r="AU3475" i="1"/>
  <c r="AU3474" i="1" s="1"/>
  <c r="AT3475" i="1"/>
  <c r="AT3474" i="1" s="1"/>
  <c r="AS3475" i="1"/>
  <c r="AS3474" i="1" s="1"/>
  <c r="AR3475" i="1"/>
  <c r="AR3474" i="1" s="1"/>
  <c r="AQ3475" i="1"/>
  <c r="AO3475" i="1"/>
  <c r="AO3474" i="1" s="1"/>
  <c r="AN3475" i="1"/>
  <c r="AN3474" i="1" s="1"/>
  <c r="AM3475" i="1"/>
  <c r="AM3474" i="1" s="1"/>
  <c r="AL3475" i="1"/>
  <c r="AL3474" i="1" s="1"/>
  <c r="AK3475" i="1"/>
  <c r="AY3472" i="1"/>
  <c r="AY3471" i="1" s="1"/>
  <c r="AX3472" i="1"/>
  <c r="AX3471" i="1" s="1"/>
  <c r="AW3472" i="1"/>
  <c r="AW3471" i="1" s="1"/>
  <c r="AV3472" i="1"/>
  <c r="AV3471" i="1" s="1"/>
  <c r="AU3472" i="1"/>
  <c r="AU3471" i="1" s="1"/>
  <c r="AT3472" i="1"/>
  <c r="AT3471" i="1" s="1"/>
  <c r="AS3472" i="1"/>
  <c r="AS3471" i="1" s="1"/>
  <c r="AR3472" i="1"/>
  <c r="AR3471" i="1" s="1"/>
  <c r="AQ3472" i="1"/>
  <c r="AO3472" i="1"/>
  <c r="AO3471" i="1" s="1"/>
  <c r="AN3472" i="1"/>
  <c r="AN3471" i="1" s="1"/>
  <c r="AM3472" i="1"/>
  <c r="AM3471" i="1" s="1"/>
  <c r="AL3472" i="1"/>
  <c r="AL3471" i="1" s="1"/>
  <c r="AK3472" i="1"/>
  <c r="AY3467" i="1"/>
  <c r="AY3460" i="1" s="1"/>
  <c r="AX3467" i="1"/>
  <c r="AX3460" i="1" s="1"/>
  <c r="AW3467" i="1"/>
  <c r="AW3460" i="1" s="1"/>
  <c r="AV3467" i="1"/>
  <c r="AV3460" i="1" s="1"/>
  <c r="AU3467" i="1"/>
  <c r="AU3460" i="1" s="1"/>
  <c r="AT3467" i="1"/>
  <c r="AT3460" i="1" s="1"/>
  <c r="AS3467" i="1"/>
  <c r="AS3460" i="1" s="1"/>
  <c r="AR3467" i="1"/>
  <c r="AR3460" i="1" s="1"/>
  <c r="AQ3467" i="1"/>
  <c r="AO3467" i="1"/>
  <c r="AO3460" i="1" s="1"/>
  <c r="AN3467" i="1"/>
  <c r="AN3460" i="1" s="1"/>
  <c r="AM3467" i="1"/>
  <c r="AM3460" i="1" s="1"/>
  <c r="AL3467" i="1"/>
  <c r="AL3460" i="1" s="1"/>
  <c r="AK3467" i="1"/>
  <c r="AY3458" i="1"/>
  <c r="AX3458" i="1"/>
  <c r="AW3458" i="1"/>
  <c r="AV3458" i="1"/>
  <c r="AU3458" i="1"/>
  <c r="AT3458" i="1"/>
  <c r="AS3458" i="1"/>
  <c r="AR3458" i="1"/>
  <c r="AQ3458" i="1"/>
  <c r="AO3458" i="1"/>
  <c r="AN3458" i="1"/>
  <c r="AM3458" i="1"/>
  <c r="AL3458" i="1"/>
  <c r="AK3458" i="1"/>
  <c r="AY3452" i="1"/>
  <c r="AY3450" i="1" s="1"/>
  <c r="AX3452" i="1"/>
  <c r="AX3450" i="1" s="1"/>
  <c r="AW3452" i="1"/>
  <c r="AW3450" i="1" s="1"/>
  <c r="AV3452" i="1"/>
  <c r="AV3450" i="1" s="1"/>
  <c r="AU3452" i="1"/>
  <c r="AU3450" i="1" s="1"/>
  <c r="AT3452" i="1"/>
  <c r="AT3450" i="1" s="1"/>
  <c r="AS3452" i="1"/>
  <c r="AS3450" i="1" s="1"/>
  <c r="AR3452" i="1"/>
  <c r="AR3450" i="1" s="1"/>
  <c r="AQ3452" i="1"/>
  <c r="AO3452" i="1"/>
  <c r="AO3450" i="1" s="1"/>
  <c r="AN3452" i="1"/>
  <c r="AN3450" i="1" s="1"/>
  <c r="AM3452" i="1"/>
  <c r="AM3450" i="1" s="1"/>
  <c r="AL3452" i="1"/>
  <c r="AL3450" i="1" s="1"/>
  <c r="AK3452" i="1"/>
  <c r="AY3435" i="1"/>
  <c r="AY3434" i="1" s="1"/>
  <c r="AX3435" i="1"/>
  <c r="AX3434" i="1" s="1"/>
  <c r="AW3435" i="1"/>
  <c r="AW3434" i="1" s="1"/>
  <c r="AV3435" i="1"/>
  <c r="AV3434" i="1" s="1"/>
  <c r="AU3435" i="1"/>
  <c r="AU3434" i="1" s="1"/>
  <c r="AT3435" i="1"/>
  <c r="AT3434" i="1" s="1"/>
  <c r="AS3435" i="1"/>
  <c r="AS3434" i="1" s="1"/>
  <c r="AR3435" i="1"/>
  <c r="AR3434" i="1" s="1"/>
  <c r="AQ3435" i="1"/>
  <c r="AO3435" i="1"/>
  <c r="AO3434" i="1" s="1"/>
  <c r="AN3435" i="1"/>
  <c r="AN3434" i="1" s="1"/>
  <c r="AM3435" i="1"/>
  <c r="AM3434" i="1" s="1"/>
  <c r="AL3435" i="1"/>
  <c r="AL3434" i="1" s="1"/>
  <c r="AK3435" i="1"/>
  <c r="AY3432" i="1"/>
  <c r="AY3431" i="1" s="1"/>
  <c r="AX3432" i="1"/>
  <c r="AX3431" i="1" s="1"/>
  <c r="AW3432" i="1"/>
  <c r="AW3431" i="1" s="1"/>
  <c r="AV3432" i="1"/>
  <c r="AV3431" i="1" s="1"/>
  <c r="AU3432" i="1"/>
  <c r="AU3431" i="1" s="1"/>
  <c r="AT3432" i="1"/>
  <c r="AT3431" i="1" s="1"/>
  <c r="AS3432" i="1"/>
  <c r="AS3431" i="1" s="1"/>
  <c r="AR3432" i="1"/>
  <c r="AR3431" i="1" s="1"/>
  <c r="AQ3432" i="1"/>
  <c r="AO3432" i="1"/>
  <c r="AO3431" i="1" s="1"/>
  <c r="AN3432" i="1"/>
  <c r="AN3431" i="1" s="1"/>
  <c r="AM3432" i="1"/>
  <c r="AM3431" i="1" s="1"/>
  <c r="AL3432" i="1"/>
  <c r="AL3431" i="1" s="1"/>
  <c r="AK3432" i="1"/>
  <c r="AY3427" i="1"/>
  <c r="AY3419" i="1" s="1"/>
  <c r="AX3427" i="1"/>
  <c r="AX3419" i="1" s="1"/>
  <c r="AW3427" i="1"/>
  <c r="AW3419" i="1" s="1"/>
  <c r="AV3427" i="1"/>
  <c r="AV3419" i="1" s="1"/>
  <c r="AU3427" i="1"/>
  <c r="AU3419" i="1" s="1"/>
  <c r="AT3427" i="1"/>
  <c r="AT3419" i="1" s="1"/>
  <c r="AS3427" i="1"/>
  <c r="AS3419" i="1" s="1"/>
  <c r="AR3427" i="1"/>
  <c r="AR3419" i="1" s="1"/>
  <c r="AQ3427" i="1"/>
  <c r="AO3427" i="1"/>
  <c r="AO3419" i="1" s="1"/>
  <c r="AN3427" i="1"/>
  <c r="AN3419" i="1" s="1"/>
  <c r="AM3427" i="1"/>
  <c r="AM3419" i="1" s="1"/>
  <c r="AL3427" i="1"/>
  <c r="AL3419" i="1" s="1"/>
  <c r="AK3427" i="1"/>
  <c r="AY3417" i="1"/>
  <c r="AX3417" i="1"/>
  <c r="AW3417" i="1"/>
  <c r="AV3417" i="1"/>
  <c r="AU3417" i="1"/>
  <c r="AT3417" i="1"/>
  <c r="AS3417" i="1"/>
  <c r="AR3417" i="1"/>
  <c r="AQ3417" i="1"/>
  <c r="AO3417" i="1"/>
  <c r="AN3417" i="1"/>
  <c r="AM3417" i="1"/>
  <c r="AL3417" i="1"/>
  <c r="AK3417" i="1"/>
  <c r="AY3411" i="1"/>
  <c r="AY3409" i="1" s="1"/>
  <c r="AX3411" i="1"/>
  <c r="AX3409" i="1" s="1"/>
  <c r="AW3411" i="1"/>
  <c r="AW3409" i="1" s="1"/>
  <c r="AV3411" i="1"/>
  <c r="AV3409" i="1" s="1"/>
  <c r="AU3411" i="1"/>
  <c r="AU3409" i="1" s="1"/>
  <c r="AT3411" i="1"/>
  <c r="AT3409" i="1" s="1"/>
  <c r="AS3411" i="1"/>
  <c r="AS3409" i="1" s="1"/>
  <c r="AR3411" i="1"/>
  <c r="AR3409" i="1" s="1"/>
  <c r="AQ3411" i="1"/>
  <c r="AO3411" i="1"/>
  <c r="AO3409" i="1" s="1"/>
  <c r="AN3411" i="1"/>
  <c r="AN3409" i="1" s="1"/>
  <c r="AM3411" i="1"/>
  <c r="AM3409" i="1" s="1"/>
  <c r="AL3411" i="1"/>
  <c r="AL3409" i="1" s="1"/>
  <c r="AK3411" i="1"/>
  <c r="AY3394" i="1"/>
  <c r="AY3393" i="1" s="1"/>
  <c r="AX3394" i="1"/>
  <c r="AX3393" i="1" s="1"/>
  <c r="AW3394" i="1"/>
  <c r="AW3393" i="1" s="1"/>
  <c r="AV3394" i="1"/>
  <c r="AV3393" i="1" s="1"/>
  <c r="AU3394" i="1"/>
  <c r="AU3393" i="1" s="1"/>
  <c r="AT3394" i="1"/>
  <c r="AT3393" i="1" s="1"/>
  <c r="AS3394" i="1"/>
  <c r="AS3393" i="1" s="1"/>
  <c r="AR3394" i="1"/>
  <c r="AR3393" i="1" s="1"/>
  <c r="AQ3394" i="1"/>
  <c r="AO3394" i="1"/>
  <c r="AO3393" i="1" s="1"/>
  <c r="AN3394" i="1"/>
  <c r="AN3393" i="1" s="1"/>
  <c r="AM3394" i="1"/>
  <c r="AM3393" i="1" s="1"/>
  <c r="AL3394" i="1"/>
  <c r="AL3393" i="1" s="1"/>
  <c r="AK3394" i="1"/>
  <c r="AY3391" i="1"/>
  <c r="AY3390" i="1" s="1"/>
  <c r="AX3391" i="1"/>
  <c r="AX3390" i="1" s="1"/>
  <c r="AW3391" i="1"/>
  <c r="AW3390" i="1" s="1"/>
  <c r="AV3391" i="1"/>
  <c r="AV3390" i="1" s="1"/>
  <c r="AU3391" i="1"/>
  <c r="AU3390" i="1" s="1"/>
  <c r="AT3391" i="1"/>
  <c r="AT3390" i="1" s="1"/>
  <c r="AS3391" i="1"/>
  <c r="AS3390" i="1" s="1"/>
  <c r="AR3391" i="1"/>
  <c r="AR3390" i="1" s="1"/>
  <c r="AQ3391" i="1"/>
  <c r="AO3391" i="1"/>
  <c r="AO3390" i="1" s="1"/>
  <c r="AN3391" i="1"/>
  <c r="AN3390" i="1" s="1"/>
  <c r="AM3391" i="1"/>
  <c r="AM3390" i="1" s="1"/>
  <c r="AL3391" i="1"/>
  <c r="AL3390" i="1" s="1"/>
  <c r="AK3391" i="1"/>
  <c r="AY3386" i="1"/>
  <c r="AY3378" i="1" s="1"/>
  <c r="AX3386" i="1"/>
  <c r="AX3378" i="1" s="1"/>
  <c r="AW3386" i="1"/>
  <c r="AW3378" i="1" s="1"/>
  <c r="AV3386" i="1"/>
  <c r="AV3378" i="1" s="1"/>
  <c r="AU3386" i="1"/>
  <c r="AU3378" i="1" s="1"/>
  <c r="AT3386" i="1"/>
  <c r="AT3378" i="1" s="1"/>
  <c r="AS3386" i="1"/>
  <c r="AS3378" i="1" s="1"/>
  <c r="AR3386" i="1"/>
  <c r="AR3378" i="1" s="1"/>
  <c r="AQ3386" i="1"/>
  <c r="AO3386" i="1"/>
  <c r="AO3378" i="1" s="1"/>
  <c r="AN3386" i="1"/>
  <c r="AN3378" i="1" s="1"/>
  <c r="AM3386" i="1"/>
  <c r="AM3378" i="1" s="1"/>
  <c r="AL3386" i="1"/>
  <c r="AL3378" i="1" s="1"/>
  <c r="AK3386" i="1"/>
  <c r="AY3376" i="1"/>
  <c r="AX3376" i="1"/>
  <c r="AW3376" i="1"/>
  <c r="AV3376" i="1"/>
  <c r="AU3376" i="1"/>
  <c r="AT3376" i="1"/>
  <c r="AS3376" i="1"/>
  <c r="AR3376" i="1"/>
  <c r="AQ3376" i="1"/>
  <c r="AO3376" i="1"/>
  <c r="AN3376" i="1"/>
  <c r="AM3376" i="1"/>
  <c r="AL3376" i="1"/>
  <c r="AK3376" i="1"/>
  <c r="AY3370" i="1"/>
  <c r="AY3368" i="1" s="1"/>
  <c r="AX3370" i="1"/>
  <c r="AX3368" i="1" s="1"/>
  <c r="AW3370" i="1"/>
  <c r="AW3368" i="1" s="1"/>
  <c r="AV3370" i="1"/>
  <c r="AV3368" i="1" s="1"/>
  <c r="AU3370" i="1"/>
  <c r="AU3368" i="1" s="1"/>
  <c r="AT3370" i="1"/>
  <c r="AT3368" i="1" s="1"/>
  <c r="AS3370" i="1"/>
  <c r="AS3368" i="1" s="1"/>
  <c r="AR3370" i="1"/>
  <c r="AR3368" i="1" s="1"/>
  <c r="AQ3370" i="1"/>
  <c r="AO3370" i="1"/>
  <c r="AO3368" i="1" s="1"/>
  <c r="AN3370" i="1"/>
  <c r="AN3368" i="1" s="1"/>
  <c r="AM3370" i="1"/>
  <c r="AM3368" i="1" s="1"/>
  <c r="AL3370" i="1"/>
  <c r="AL3368" i="1" s="1"/>
  <c r="AK3370" i="1"/>
  <c r="AY3353" i="1"/>
  <c r="AY3352" i="1" s="1"/>
  <c r="AX3353" i="1"/>
  <c r="AX3352" i="1" s="1"/>
  <c r="AW3353" i="1"/>
  <c r="AW3352" i="1" s="1"/>
  <c r="AV3353" i="1"/>
  <c r="AV3352" i="1" s="1"/>
  <c r="AU3353" i="1"/>
  <c r="AU3352" i="1" s="1"/>
  <c r="AT3353" i="1"/>
  <c r="AT3352" i="1" s="1"/>
  <c r="AS3353" i="1"/>
  <c r="AS3352" i="1" s="1"/>
  <c r="AR3353" i="1"/>
  <c r="AR3352" i="1" s="1"/>
  <c r="AQ3353" i="1"/>
  <c r="AO3353" i="1"/>
  <c r="AO3352" i="1" s="1"/>
  <c r="AN3353" i="1"/>
  <c r="AN3352" i="1" s="1"/>
  <c r="AM3353" i="1"/>
  <c r="AM3352" i="1" s="1"/>
  <c r="AL3353" i="1"/>
  <c r="AL3352" i="1" s="1"/>
  <c r="AK3353" i="1"/>
  <c r="AY3350" i="1"/>
  <c r="AY3349" i="1" s="1"/>
  <c r="AX3350" i="1"/>
  <c r="AX3349" i="1" s="1"/>
  <c r="AW3350" i="1"/>
  <c r="AW3349" i="1" s="1"/>
  <c r="AV3350" i="1"/>
  <c r="AV3349" i="1" s="1"/>
  <c r="AU3350" i="1"/>
  <c r="AU3349" i="1" s="1"/>
  <c r="AT3350" i="1"/>
  <c r="AT3349" i="1" s="1"/>
  <c r="AS3350" i="1"/>
  <c r="AS3349" i="1" s="1"/>
  <c r="AR3350" i="1"/>
  <c r="AR3349" i="1" s="1"/>
  <c r="AQ3350" i="1"/>
  <c r="AO3350" i="1"/>
  <c r="AO3349" i="1" s="1"/>
  <c r="AN3350" i="1"/>
  <c r="AN3349" i="1" s="1"/>
  <c r="AM3350" i="1"/>
  <c r="AM3349" i="1" s="1"/>
  <c r="AL3350" i="1"/>
  <c r="AL3349" i="1" s="1"/>
  <c r="AK3350" i="1"/>
  <c r="AY3345" i="1"/>
  <c r="AY3338" i="1" s="1"/>
  <c r="AX3345" i="1"/>
  <c r="AX3338" i="1" s="1"/>
  <c r="AW3345" i="1"/>
  <c r="AW3338" i="1" s="1"/>
  <c r="AV3345" i="1"/>
  <c r="AV3338" i="1" s="1"/>
  <c r="AU3345" i="1"/>
  <c r="AU3338" i="1" s="1"/>
  <c r="AT3345" i="1"/>
  <c r="AT3338" i="1" s="1"/>
  <c r="AS3345" i="1"/>
  <c r="AS3338" i="1" s="1"/>
  <c r="AR3345" i="1"/>
  <c r="AR3338" i="1" s="1"/>
  <c r="AQ3345" i="1"/>
  <c r="AO3345" i="1"/>
  <c r="AO3338" i="1" s="1"/>
  <c r="AN3345" i="1"/>
  <c r="AN3338" i="1" s="1"/>
  <c r="AM3345" i="1"/>
  <c r="AM3338" i="1" s="1"/>
  <c r="AL3345" i="1"/>
  <c r="AL3338" i="1" s="1"/>
  <c r="AK3345" i="1"/>
  <c r="AY3336" i="1"/>
  <c r="AX3336" i="1"/>
  <c r="AW3336" i="1"/>
  <c r="AV3336" i="1"/>
  <c r="AU3336" i="1"/>
  <c r="AT3336" i="1"/>
  <c r="AS3336" i="1"/>
  <c r="AR3336" i="1"/>
  <c r="AQ3336" i="1"/>
  <c r="AO3336" i="1"/>
  <c r="AN3336" i="1"/>
  <c r="AM3336" i="1"/>
  <c r="AL3336" i="1"/>
  <c r="AK3336" i="1"/>
  <c r="AY3330" i="1"/>
  <c r="AY3328" i="1" s="1"/>
  <c r="AX3330" i="1"/>
  <c r="AX3328" i="1" s="1"/>
  <c r="AW3330" i="1"/>
  <c r="AW3328" i="1" s="1"/>
  <c r="AV3330" i="1"/>
  <c r="AV3328" i="1" s="1"/>
  <c r="AU3330" i="1"/>
  <c r="AU3328" i="1" s="1"/>
  <c r="AT3330" i="1"/>
  <c r="AT3328" i="1" s="1"/>
  <c r="AS3330" i="1"/>
  <c r="AS3328" i="1" s="1"/>
  <c r="AR3330" i="1"/>
  <c r="AR3328" i="1" s="1"/>
  <c r="AQ3330" i="1"/>
  <c r="AO3330" i="1"/>
  <c r="AO3328" i="1" s="1"/>
  <c r="AN3330" i="1"/>
  <c r="AN3328" i="1" s="1"/>
  <c r="AM3330" i="1"/>
  <c r="AM3328" i="1" s="1"/>
  <c r="AL3330" i="1"/>
  <c r="AL3328" i="1" s="1"/>
  <c r="AK3330" i="1"/>
  <c r="AY3313" i="1"/>
  <c r="AY3312" i="1" s="1"/>
  <c r="AX3313" i="1"/>
  <c r="AX3312" i="1" s="1"/>
  <c r="AW3313" i="1"/>
  <c r="AW3312" i="1" s="1"/>
  <c r="AV3313" i="1"/>
  <c r="AV3312" i="1" s="1"/>
  <c r="AU3313" i="1"/>
  <c r="AU3312" i="1" s="1"/>
  <c r="AT3313" i="1"/>
  <c r="AT3312" i="1" s="1"/>
  <c r="AS3313" i="1"/>
  <c r="AS3312" i="1" s="1"/>
  <c r="AR3313" i="1"/>
  <c r="AR3312" i="1" s="1"/>
  <c r="AQ3313" i="1"/>
  <c r="AO3313" i="1"/>
  <c r="AO3312" i="1" s="1"/>
  <c r="AN3313" i="1"/>
  <c r="AN3312" i="1" s="1"/>
  <c r="AM3313" i="1"/>
  <c r="AM3312" i="1" s="1"/>
  <c r="AL3313" i="1"/>
  <c r="AL3312" i="1" s="1"/>
  <c r="AK3313" i="1"/>
  <c r="AY3308" i="1"/>
  <c r="AY3300" i="1" s="1"/>
  <c r="AX3308" i="1"/>
  <c r="AX3300" i="1" s="1"/>
  <c r="AW3308" i="1"/>
  <c r="AW3300" i="1" s="1"/>
  <c r="AV3308" i="1"/>
  <c r="AV3300" i="1" s="1"/>
  <c r="AU3308" i="1"/>
  <c r="AU3300" i="1" s="1"/>
  <c r="AT3308" i="1"/>
  <c r="AT3300" i="1" s="1"/>
  <c r="AS3308" i="1"/>
  <c r="AS3300" i="1" s="1"/>
  <c r="AR3308" i="1"/>
  <c r="AR3300" i="1" s="1"/>
  <c r="AQ3308" i="1"/>
  <c r="AO3308" i="1"/>
  <c r="AO3300" i="1" s="1"/>
  <c r="AN3308" i="1"/>
  <c r="AN3300" i="1" s="1"/>
  <c r="AM3308" i="1"/>
  <c r="AM3300" i="1" s="1"/>
  <c r="AL3308" i="1"/>
  <c r="AL3300" i="1" s="1"/>
  <c r="AK3308" i="1"/>
  <c r="AY3298" i="1"/>
  <c r="AX3298" i="1"/>
  <c r="AW3298" i="1"/>
  <c r="AV3298" i="1"/>
  <c r="AU3298" i="1"/>
  <c r="AT3298" i="1"/>
  <c r="AS3298" i="1"/>
  <c r="AR3298" i="1"/>
  <c r="AQ3298" i="1"/>
  <c r="AO3298" i="1"/>
  <c r="AN3298" i="1"/>
  <c r="AM3298" i="1"/>
  <c r="AL3298" i="1"/>
  <c r="AK3298" i="1"/>
  <c r="AY3292" i="1"/>
  <c r="AY3290" i="1" s="1"/>
  <c r="AX3292" i="1"/>
  <c r="AX3290" i="1" s="1"/>
  <c r="AW3292" i="1"/>
  <c r="AW3290" i="1" s="1"/>
  <c r="AV3292" i="1"/>
  <c r="AV3290" i="1" s="1"/>
  <c r="AU3292" i="1"/>
  <c r="AU3290" i="1" s="1"/>
  <c r="AT3292" i="1"/>
  <c r="AT3290" i="1" s="1"/>
  <c r="AS3292" i="1"/>
  <c r="AS3290" i="1" s="1"/>
  <c r="AR3292" i="1"/>
  <c r="AR3290" i="1" s="1"/>
  <c r="AQ3292" i="1"/>
  <c r="AO3292" i="1"/>
  <c r="AO3290" i="1" s="1"/>
  <c r="AN3292" i="1"/>
  <c r="AN3290" i="1" s="1"/>
  <c r="AM3292" i="1"/>
  <c r="AM3290" i="1" s="1"/>
  <c r="AL3292" i="1"/>
  <c r="AL3290" i="1" s="1"/>
  <c r="AK3292" i="1"/>
  <c r="AY3275" i="1"/>
  <c r="AY3274" i="1" s="1"/>
  <c r="AX3275" i="1"/>
  <c r="AX3274" i="1" s="1"/>
  <c r="AW3275" i="1"/>
  <c r="AW3274" i="1" s="1"/>
  <c r="AV3275" i="1"/>
  <c r="AV3274" i="1" s="1"/>
  <c r="AU3275" i="1"/>
  <c r="AU3274" i="1" s="1"/>
  <c r="AT3275" i="1"/>
  <c r="AT3274" i="1" s="1"/>
  <c r="AS3275" i="1"/>
  <c r="AS3274" i="1" s="1"/>
  <c r="AR3275" i="1"/>
  <c r="AR3274" i="1" s="1"/>
  <c r="AQ3275" i="1"/>
  <c r="AO3275" i="1"/>
  <c r="AO3274" i="1" s="1"/>
  <c r="AN3275" i="1"/>
  <c r="AN3274" i="1" s="1"/>
  <c r="AM3275" i="1"/>
  <c r="AM3274" i="1" s="1"/>
  <c r="AL3275" i="1"/>
  <c r="AL3274" i="1" s="1"/>
  <c r="AK3275" i="1"/>
  <c r="AY3272" i="1"/>
  <c r="AY3271" i="1" s="1"/>
  <c r="AX3272" i="1"/>
  <c r="AX3271" i="1" s="1"/>
  <c r="AW3272" i="1"/>
  <c r="AW3271" i="1" s="1"/>
  <c r="AV3272" i="1"/>
  <c r="AV3271" i="1" s="1"/>
  <c r="AU3272" i="1"/>
  <c r="AU3271" i="1" s="1"/>
  <c r="AT3272" i="1"/>
  <c r="AT3271" i="1" s="1"/>
  <c r="AS3272" i="1"/>
  <c r="AS3271" i="1" s="1"/>
  <c r="AR3272" i="1"/>
  <c r="AR3271" i="1" s="1"/>
  <c r="AQ3272" i="1"/>
  <c r="AO3272" i="1"/>
  <c r="AO3271" i="1" s="1"/>
  <c r="AN3272" i="1"/>
  <c r="AN3271" i="1" s="1"/>
  <c r="AM3272" i="1"/>
  <c r="AM3271" i="1" s="1"/>
  <c r="AL3272" i="1"/>
  <c r="AL3271" i="1" s="1"/>
  <c r="AK3272" i="1"/>
  <c r="AY3267" i="1"/>
  <c r="AY3259" i="1" s="1"/>
  <c r="AX3267" i="1"/>
  <c r="AX3259" i="1" s="1"/>
  <c r="AW3267" i="1"/>
  <c r="AW3259" i="1" s="1"/>
  <c r="AV3267" i="1"/>
  <c r="AV3259" i="1" s="1"/>
  <c r="AU3267" i="1"/>
  <c r="AU3259" i="1" s="1"/>
  <c r="AT3267" i="1"/>
  <c r="AT3259" i="1" s="1"/>
  <c r="AS3267" i="1"/>
  <c r="AS3259" i="1" s="1"/>
  <c r="AR3267" i="1"/>
  <c r="AR3259" i="1" s="1"/>
  <c r="AQ3267" i="1"/>
  <c r="AO3267" i="1"/>
  <c r="AO3259" i="1" s="1"/>
  <c r="AN3267" i="1"/>
  <c r="AN3259" i="1" s="1"/>
  <c r="AM3267" i="1"/>
  <c r="AM3259" i="1" s="1"/>
  <c r="AL3267" i="1"/>
  <c r="AL3259" i="1" s="1"/>
  <c r="AK3267" i="1"/>
  <c r="AY3257" i="1"/>
  <c r="AX3257" i="1"/>
  <c r="AW3257" i="1"/>
  <c r="AV3257" i="1"/>
  <c r="AU3257" i="1"/>
  <c r="AT3257" i="1"/>
  <c r="AS3257" i="1"/>
  <c r="AR3257" i="1"/>
  <c r="AQ3257" i="1"/>
  <c r="AO3257" i="1"/>
  <c r="AN3257" i="1"/>
  <c r="AM3257" i="1"/>
  <c r="AL3257" i="1"/>
  <c r="AK3257" i="1"/>
  <c r="AY3251" i="1"/>
  <c r="AY3249" i="1" s="1"/>
  <c r="AX3251" i="1"/>
  <c r="AX3249" i="1" s="1"/>
  <c r="AW3251" i="1"/>
  <c r="AW3249" i="1" s="1"/>
  <c r="AV3251" i="1"/>
  <c r="AV3249" i="1" s="1"/>
  <c r="AU3251" i="1"/>
  <c r="AU3249" i="1" s="1"/>
  <c r="AT3251" i="1"/>
  <c r="AT3249" i="1" s="1"/>
  <c r="AS3251" i="1"/>
  <c r="AS3249" i="1" s="1"/>
  <c r="AR3251" i="1"/>
  <c r="AR3249" i="1" s="1"/>
  <c r="AQ3251" i="1"/>
  <c r="AO3251" i="1"/>
  <c r="AO3249" i="1" s="1"/>
  <c r="AN3251" i="1"/>
  <c r="AN3249" i="1" s="1"/>
  <c r="AM3251" i="1"/>
  <c r="AM3249" i="1" s="1"/>
  <c r="AL3251" i="1"/>
  <c r="AL3249" i="1" s="1"/>
  <c r="AK3251" i="1"/>
  <c r="AY3234" i="1"/>
  <c r="AY3233" i="1" s="1"/>
  <c r="AX3234" i="1"/>
  <c r="AX3233" i="1" s="1"/>
  <c r="AW3234" i="1"/>
  <c r="AW3233" i="1" s="1"/>
  <c r="AV3234" i="1"/>
  <c r="AV3233" i="1" s="1"/>
  <c r="AU3234" i="1"/>
  <c r="AU3233" i="1" s="1"/>
  <c r="AT3234" i="1"/>
  <c r="AT3233" i="1" s="1"/>
  <c r="AS3234" i="1"/>
  <c r="AS3233" i="1" s="1"/>
  <c r="AR3234" i="1"/>
  <c r="AR3233" i="1" s="1"/>
  <c r="AQ3234" i="1"/>
  <c r="AO3234" i="1"/>
  <c r="AO3233" i="1" s="1"/>
  <c r="AN3234" i="1"/>
  <c r="AN3233" i="1" s="1"/>
  <c r="AM3234" i="1"/>
  <c r="AM3233" i="1" s="1"/>
  <c r="AL3234" i="1"/>
  <c r="AL3233" i="1" s="1"/>
  <c r="AK3234" i="1"/>
  <c r="AY3231" i="1"/>
  <c r="AY3230" i="1" s="1"/>
  <c r="AX3231" i="1"/>
  <c r="AX3230" i="1" s="1"/>
  <c r="AW3231" i="1"/>
  <c r="AW3230" i="1" s="1"/>
  <c r="AV3231" i="1"/>
  <c r="AV3230" i="1" s="1"/>
  <c r="AU3231" i="1"/>
  <c r="AU3230" i="1" s="1"/>
  <c r="AT3231" i="1"/>
  <c r="AT3230" i="1" s="1"/>
  <c r="AS3231" i="1"/>
  <c r="AS3230" i="1" s="1"/>
  <c r="AR3231" i="1"/>
  <c r="AR3230" i="1" s="1"/>
  <c r="AQ3231" i="1"/>
  <c r="AO3231" i="1"/>
  <c r="AO3230" i="1" s="1"/>
  <c r="AN3231" i="1"/>
  <c r="AN3230" i="1" s="1"/>
  <c r="AM3231" i="1"/>
  <c r="AM3230" i="1" s="1"/>
  <c r="AL3231" i="1"/>
  <c r="AL3230" i="1" s="1"/>
  <c r="AK3231" i="1"/>
  <c r="AY3226" i="1"/>
  <c r="AY3217" i="1" s="1"/>
  <c r="AX3226" i="1"/>
  <c r="AX3217" i="1" s="1"/>
  <c r="AW3226" i="1"/>
  <c r="AW3217" i="1" s="1"/>
  <c r="AV3226" i="1"/>
  <c r="AV3217" i="1" s="1"/>
  <c r="AU3226" i="1"/>
  <c r="AU3217" i="1" s="1"/>
  <c r="AT3226" i="1"/>
  <c r="AT3217" i="1" s="1"/>
  <c r="AS3226" i="1"/>
  <c r="AS3217" i="1" s="1"/>
  <c r="AR3226" i="1"/>
  <c r="AR3217" i="1" s="1"/>
  <c r="AQ3226" i="1"/>
  <c r="AO3226" i="1"/>
  <c r="AO3217" i="1" s="1"/>
  <c r="AN3226" i="1"/>
  <c r="AN3217" i="1" s="1"/>
  <c r="AM3226" i="1"/>
  <c r="AM3217" i="1" s="1"/>
  <c r="AL3226" i="1"/>
  <c r="AL3217" i="1" s="1"/>
  <c r="AK3226" i="1"/>
  <c r="AY3215" i="1"/>
  <c r="AX3215" i="1"/>
  <c r="AW3215" i="1"/>
  <c r="AV3215" i="1"/>
  <c r="AU3215" i="1"/>
  <c r="AT3215" i="1"/>
  <c r="AS3215" i="1"/>
  <c r="AR3215" i="1"/>
  <c r="AQ3215" i="1"/>
  <c r="AO3215" i="1"/>
  <c r="AN3215" i="1"/>
  <c r="AM3215" i="1"/>
  <c r="AL3215" i="1"/>
  <c r="AK3215" i="1"/>
  <c r="AY3209" i="1"/>
  <c r="AY3207" i="1" s="1"/>
  <c r="AX3209" i="1"/>
  <c r="AX3207" i="1" s="1"/>
  <c r="AW3209" i="1"/>
  <c r="AW3207" i="1" s="1"/>
  <c r="AV3209" i="1"/>
  <c r="AV3207" i="1" s="1"/>
  <c r="AU3209" i="1"/>
  <c r="AU3207" i="1" s="1"/>
  <c r="AT3209" i="1"/>
  <c r="AT3207" i="1" s="1"/>
  <c r="AS3209" i="1"/>
  <c r="AS3207" i="1" s="1"/>
  <c r="AR3209" i="1"/>
  <c r="AR3207" i="1" s="1"/>
  <c r="AQ3209" i="1"/>
  <c r="AO3209" i="1"/>
  <c r="AO3207" i="1" s="1"/>
  <c r="AN3209" i="1"/>
  <c r="AN3207" i="1" s="1"/>
  <c r="AM3209" i="1"/>
  <c r="AM3207" i="1" s="1"/>
  <c r="AL3209" i="1"/>
  <c r="AL3207" i="1" s="1"/>
  <c r="AK3209" i="1"/>
  <c r="AY3192" i="1"/>
  <c r="AY3191" i="1" s="1"/>
  <c r="AX3192" i="1"/>
  <c r="AX3191" i="1" s="1"/>
  <c r="AW3192" i="1"/>
  <c r="AW3191" i="1" s="1"/>
  <c r="AV3192" i="1"/>
  <c r="AV3191" i="1" s="1"/>
  <c r="AU3192" i="1"/>
  <c r="AU3191" i="1" s="1"/>
  <c r="AT3192" i="1"/>
  <c r="AT3191" i="1" s="1"/>
  <c r="AS3192" i="1"/>
  <c r="AS3191" i="1" s="1"/>
  <c r="AR3192" i="1"/>
  <c r="AR3191" i="1" s="1"/>
  <c r="AQ3192" i="1"/>
  <c r="AO3192" i="1"/>
  <c r="AO3191" i="1" s="1"/>
  <c r="AN3192" i="1"/>
  <c r="AN3191" i="1" s="1"/>
  <c r="AM3192" i="1"/>
  <c r="AM3191" i="1" s="1"/>
  <c r="AL3192" i="1"/>
  <c r="AL3191" i="1" s="1"/>
  <c r="AK3192" i="1"/>
  <c r="AY3189" i="1"/>
  <c r="AY3188" i="1" s="1"/>
  <c r="AX3189" i="1"/>
  <c r="AX3188" i="1" s="1"/>
  <c r="AW3189" i="1"/>
  <c r="AW3188" i="1" s="1"/>
  <c r="AV3189" i="1"/>
  <c r="AV3188" i="1" s="1"/>
  <c r="AU3189" i="1"/>
  <c r="AU3188" i="1" s="1"/>
  <c r="AT3189" i="1"/>
  <c r="AT3188" i="1" s="1"/>
  <c r="AS3189" i="1"/>
  <c r="AS3188" i="1" s="1"/>
  <c r="AR3189" i="1"/>
  <c r="AR3188" i="1" s="1"/>
  <c r="AQ3189" i="1"/>
  <c r="AO3189" i="1"/>
  <c r="AO3188" i="1" s="1"/>
  <c r="AN3189" i="1"/>
  <c r="AN3188" i="1" s="1"/>
  <c r="AM3189" i="1"/>
  <c r="AM3188" i="1" s="1"/>
  <c r="AL3189" i="1"/>
  <c r="AL3188" i="1" s="1"/>
  <c r="AK3189" i="1"/>
  <c r="AY3184" i="1"/>
  <c r="AY3176" i="1" s="1"/>
  <c r="AX3184" i="1"/>
  <c r="AX3176" i="1" s="1"/>
  <c r="AW3184" i="1"/>
  <c r="AW3176" i="1" s="1"/>
  <c r="AV3184" i="1"/>
  <c r="AV3176" i="1" s="1"/>
  <c r="AU3184" i="1"/>
  <c r="AU3176" i="1" s="1"/>
  <c r="AT3184" i="1"/>
  <c r="AT3176" i="1" s="1"/>
  <c r="AS3184" i="1"/>
  <c r="AS3176" i="1" s="1"/>
  <c r="AR3184" i="1"/>
  <c r="AR3176" i="1" s="1"/>
  <c r="AQ3184" i="1"/>
  <c r="AO3184" i="1"/>
  <c r="AO3176" i="1" s="1"/>
  <c r="AN3184" i="1"/>
  <c r="AN3176" i="1" s="1"/>
  <c r="AM3184" i="1"/>
  <c r="AM3176" i="1" s="1"/>
  <c r="AL3184" i="1"/>
  <c r="AL3176" i="1" s="1"/>
  <c r="AK3184" i="1"/>
  <c r="AY3174" i="1"/>
  <c r="AX3174" i="1"/>
  <c r="AW3174" i="1"/>
  <c r="AV3174" i="1"/>
  <c r="AU3174" i="1"/>
  <c r="AT3174" i="1"/>
  <c r="AS3174" i="1"/>
  <c r="AR3174" i="1"/>
  <c r="AQ3174" i="1"/>
  <c r="AO3174" i="1"/>
  <c r="AN3174" i="1"/>
  <c r="AM3174" i="1"/>
  <c r="AL3174" i="1"/>
  <c r="AK3174" i="1"/>
  <c r="AY3168" i="1"/>
  <c r="AY3166" i="1" s="1"/>
  <c r="AX3168" i="1"/>
  <c r="AX3166" i="1" s="1"/>
  <c r="AW3168" i="1"/>
  <c r="AW3166" i="1" s="1"/>
  <c r="AV3168" i="1"/>
  <c r="AV3166" i="1" s="1"/>
  <c r="AU3168" i="1"/>
  <c r="AU3166" i="1" s="1"/>
  <c r="AT3168" i="1"/>
  <c r="AT3166" i="1" s="1"/>
  <c r="AS3168" i="1"/>
  <c r="AS3166" i="1" s="1"/>
  <c r="AR3168" i="1"/>
  <c r="AR3166" i="1" s="1"/>
  <c r="AQ3168" i="1"/>
  <c r="AO3168" i="1"/>
  <c r="AO3166" i="1" s="1"/>
  <c r="AN3168" i="1"/>
  <c r="AN3166" i="1" s="1"/>
  <c r="AM3168" i="1"/>
  <c r="AM3166" i="1" s="1"/>
  <c r="AL3168" i="1"/>
  <c r="AL3166" i="1" s="1"/>
  <c r="AK3168" i="1"/>
  <c r="AY3151" i="1"/>
  <c r="AY3150" i="1" s="1"/>
  <c r="AX3151" i="1"/>
  <c r="AX3150" i="1" s="1"/>
  <c r="AW3151" i="1"/>
  <c r="AW3150" i="1" s="1"/>
  <c r="AV3151" i="1"/>
  <c r="AV3150" i="1" s="1"/>
  <c r="AU3151" i="1"/>
  <c r="AU3150" i="1" s="1"/>
  <c r="AT3151" i="1"/>
  <c r="AT3150" i="1" s="1"/>
  <c r="AS3151" i="1"/>
  <c r="AS3150" i="1" s="1"/>
  <c r="AR3151" i="1"/>
  <c r="AR3150" i="1" s="1"/>
  <c r="AQ3151" i="1"/>
  <c r="AO3151" i="1"/>
  <c r="AO3150" i="1" s="1"/>
  <c r="AN3151" i="1"/>
  <c r="AN3150" i="1" s="1"/>
  <c r="AM3151" i="1"/>
  <c r="AM3150" i="1" s="1"/>
  <c r="AL3151" i="1"/>
  <c r="AL3150" i="1" s="1"/>
  <c r="AK3151" i="1"/>
  <c r="AY3148" i="1"/>
  <c r="AY3147" i="1" s="1"/>
  <c r="AX3148" i="1"/>
  <c r="AX3147" i="1" s="1"/>
  <c r="AW3148" i="1"/>
  <c r="AW3147" i="1" s="1"/>
  <c r="AV3148" i="1"/>
  <c r="AV3147" i="1" s="1"/>
  <c r="AU3148" i="1"/>
  <c r="AU3147" i="1" s="1"/>
  <c r="AT3148" i="1"/>
  <c r="AT3147" i="1" s="1"/>
  <c r="AS3148" i="1"/>
  <c r="AS3147" i="1" s="1"/>
  <c r="AR3148" i="1"/>
  <c r="AR3147" i="1" s="1"/>
  <c r="AQ3148" i="1"/>
  <c r="AO3148" i="1"/>
  <c r="AO3147" i="1" s="1"/>
  <c r="AN3148" i="1"/>
  <c r="AN3147" i="1" s="1"/>
  <c r="AM3148" i="1"/>
  <c r="AM3147" i="1" s="1"/>
  <c r="AL3148" i="1"/>
  <c r="AL3147" i="1" s="1"/>
  <c r="AK3148" i="1"/>
  <c r="AY3143" i="1"/>
  <c r="AY3135" i="1" s="1"/>
  <c r="AX3143" i="1"/>
  <c r="AX3135" i="1" s="1"/>
  <c r="AW3143" i="1"/>
  <c r="AW3135" i="1" s="1"/>
  <c r="AV3143" i="1"/>
  <c r="AV3135" i="1" s="1"/>
  <c r="AU3143" i="1"/>
  <c r="AU3135" i="1" s="1"/>
  <c r="AT3143" i="1"/>
  <c r="AT3135" i="1" s="1"/>
  <c r="AS3143" i="1"/>
  <c r="AS3135" i="1" s="1"/>
  <c r="AR3143" i="1"/>
  <c r="AR3135" i="1" s="1"/>
  <c r="AQ3143" i="1"/>
  <c r="AO3143" i="1"/>
  <c r="AO3135" i="1" s="1"/>
  <c r="AN3143" i="1"/>
  <c r="AN3135" i="1" s="1"/>
  <c r="AM3143" i="1"/>
  <c r="AM3135" i="1" s="1"/>
  <c r="AL3143" i="1"/>
  <c r="AL3135" i="1" s="1"/>
  <c r="AK3143" i="1"/>
  <c r="AY3133" i="1"/>
  <c r="AX3133" i="1"/>
  <c r="AW3133" i="1"/>
  <c r="AV3133" i="1"/>
  <c r="AU3133" i="1"/>
  <c r="AT3133" i="1"/>
  <c r="AS3133" i="1"/>
  <c r="AR3133" i="1"/>
  <c r="AQ3133" i="1"/>
  <c r="AO3133" i="1"/>
  <c r="AN3133" i="1"/>
  <c r="AM3133" i="1"/>
  <c r="AL3133" i="1"/>
  <c r="AK3133" i="1"/>
  <c r="AY3127" i="1"/>
  <c r="AY3125" i="1" s="1"/>
  <c r="AX3127" i="1"/>
  <c r="AX3125" i="1" s="1"/>
  <c r="AW3127" i="1"/>
  <c r="AW3125" i="1" s="1"/>
  <c r="AV3127" i="1"/>
  <c r="AV3125" i="1" s="1"/>
  <c r="AU3127" i="1"/>
  <c r="AU3125" i="1" s="1"/>
  <c r="AT3127" i="1"/>
  <c r="AT3125" i="1" s="1"/>
  <c r="AS3127" i="1"/>
  <c r="AS3125" i="1" s="1"/>
  <c r="AR3127" i="1"/>
  <c r="AR3125" i="1" s="1"/>
  <c r="AQ3127" i="1"/>
  <c r="AO3127" i="1"/>
  <c r="AO3125" i="1" s="1"/>
  <c r="AN3127" i="1"/>
  <c r="AN3125" i="1" s="1"/>
  <c r="AM3127" i="1"/>
  <c r="AM3125" i="1" s="1"/>
  <c r="AL3127" i="1"/>
  <c r="AL3125" i="1" s="1"/>
  <c r="AK3127" i="1"/>
  <c r="AY3110" i="1"/>
  <c r="AY3109" i="1" s="1"/>
  <c r="AX3110" i="1"/>
  <c r="AX3109" i="1" s="1"/>
  <c r="AW3110" i="1"/>
  <c r="AW3109" i="1" s="1"/>
  <c r="AV3110" i="1"/>
  <c r="AV3109" i="1" s="1"/>
  <c r="AU3110" i="1"/>
  <c r="AU3109" i="1" s="1"/>
  <c r="AT3110" i="1"/>
  <c r="AT3109" i="1" s="1"/>
  <c r="AS3110" i="1"/>
  <c r="AS3109" i="1" s="1"/>
  <c r="AR3110" i="1"/>
  <c r="AR3109" i="1" s="1"/>
  <c r="AQ3110" i="1"/>
  <c r="AO3110" i="1"/>
  <c r="AO3109" i="1" s="1"/>
  <c r="AN3110" i="1"/>
  <c r="AN3109" i="1" s="1"/>
  <c r="AM3110" i="1"/>
  <c r="AM3109" i="1" s="1"/>
  <c r="AL3110" i="1"/>
  <c r="AL3109" i="1" s="1"/>
  <c r="AK3110" i="1"/>
  <c r="AY3107" i="1"/>
  <c r="AY3106" i="1" s="1"/>
  <c r="AX3107" i="1"/>
  <c r="AX3106" i="1" s="1"/>
  <c r="AW3107" i="1"/>
  <c r="AW3106" i="1" s="1"/>
  <c r="AV3107" i="1"/>
  <c r="AV3106" i="1" s="1"/>
  <c r="AU3107" i="1"/>
  <c r="AU3106" i="1" s="1"/>
  <c r="AT3107" i="1"/>
  <c r="AT3106" i="1" s="1"/>
  <c r="AS3107" i="1"/>
  <c r="AS3106" i="1" s="1"/>
  <c r="AR3107" i="1"/>
  <c r="AR3106" i="1" s="1"/>
  <c r="AQ3107" i="1"/>
  <c r="AO3107" i="1"/>
  <c r="AO3106" i="1" s="1"/>
  <c r="AN3107" i="1"/>
  <c r="AN3106" i="1" s="1"/>
  <c r="AM3107" i="1"/>
  <c r="AM3106" i="1" s="1"/>
  <c r="AL3107" i="1"/>
  <c r="AL3106" i="1" s="1"/>
  <c r="AK3107" i="1"/>
  <c r="AY3102" i="1"/>
  <c r="AY3093" i="1" s="1"/>
  <c r="AX3102" i="1"/>
  <c r="AX3093" i="1" s="1"/>
  <c r="AW3102" i="1"/>
  <c r="AW3093" i="1" s="1"/>
  <c r="AV3102" i="1"/>
  <c r="AV3093" i="1" s="1"/>
  <c r="AU3102" i="1"/>
  <c r="AU3093" i="1" s="1"/>
  <c r="AT3102" i="1"/>
  <c r="AT3093" i="1" s="1"/>
  <c r="AS3102" i="1"/>
  <c r="AS3093" i="1" s="1"/>
  <c r="AR3102" i="1"/>
  <c r="AR3093" i="1" s="1"/>
  <c r="AQ3102" i="1"/>
  <c r="AO3102" i="1"/>
  <c r="AO3093" i="1" s="1"/>
  <c r="AN3102" i="1"/>
  <c r="AN3093" i="1" s="1"/>
  <c r="AM3102" i="1"/>
  <c r="AM3093" i="1" s="1"/>
  <c r="AL3102" i="1"/>
  <c r="AL3093" i="1" s="1"/>
  <c r="AK3102" i="1"/>
  <c r="AY3091" i="1"/>
  <c r="AX3091" i="1"/>
  <c r="AW3091" i="1"/>
  <c r="AV3091" i="1"/>
  <c r="AU3091" i="1"/>
  <c r="AT3091" i="1"/>
  <c r="AS3091" i="1"/>
  <c r="AR3091" i="1"/>
  <c r="AQ3091" i="1"/>
  <c r="AO3091" i="1"/>
  <c r="AN3091" i="1"/>
  <c r="AM3091" i="1"/>
  <c r="AL3091" i="1"/>
  <c r="AK3091" i="1"/>
  <c r="AY3085" i="1"/>
  <c r="AY3083" i="1" s="1"/>
  <c r="AX3085" i="1"/>
  <c r="AX3083" i="1" s="1"/>
  <c r="AW3085" i="1"/>
  <c r="AW3083" i="1" s="1"/>
  <c r="AV3085" i="1"/>
  <c r="AV3083" i="1" s="1"/>
  <c r="AU3085" i="1"/>
  <c r="AU3083" i="1" s="1"/>
  <c r="AT3085" i="1"/>
  <c r="AT3083" i="1" s="1"/>
  <c r="AS3085" i="1"/>
  <c r="AS3083" i="1" s="1"/>
  <c r="AR3085" i="1"/>
  <c r="AR3083" i="1" s="1"/>
  <c r="AQ3085" i="1"/>
  <c r="AO3085" i="1"/>
  <c r="AO3083" i="1" s="1"/>
  <c r="AN3085" i="1"/>
  <c r="AN3083" i="1" s="1"/>
  <c r="AM3085" i="1"/>
  <c r="AM3083" i="1" s="1"/>
  <c r="AL3085" i="1"/>
  <c r="AL3083" i="1" s="1"/>
  <c r="AK3085" i="1"/>
  <c r="AY3068" i="1"/>
  <c r="AY3067" i="1" s="1"/>
  <c r="AX3068" i="1"/>
  <c r="AX3067" i="1" s="1"/>
  <c r="AW3068" i="1"/>
  <c r="AW3067" i="1" s="1"/>
  <c r="AV3068" i="1"/>
  <c r="AV3067" i="1" s="1"/>
  <c r="AU3068" i="1"/>
  <c r="AU3067" i="1" s="1"/>
  <c r="AT3068" i="1"/>
  <c r="AT3067" i="1" s="1"/>
  <c r="AS3068" i="1"/>
  <c r="AS3067" i="1" s="1"/>
  <c r="AR3068" i="1"/>
  <c r="AR3067" i="1" s="1"/>
  <c r="AQ3068" i="1"/>
  <c r="AO3068" i="1"/>
  <c r="AO3067" i="1" s="1"/>
  <c r="AN3068" i="1"/>
  <c r="AN3067" i="1" s="1"/>
  <c r="AM3068" i="1"/>
  <c r="AM3067" i="1" s="1"/>
  <c r="AL3068" i="1"/>
  <c r="AL3067" i="1" s="1"/>
  <c r="AK3068" i="1"/>
  <c r="AY3065" i="1"/>
  <c r="AY3064" i="1" s="1"/>
  <c r="AX3065" i="1"/>
  <c r="AX3064" i="1" s="1"/>
  <c r="AW3065" i="1"/>
  <c r="AW3064" i="1" s="1"/>
  <c r="AV3065" i="1"/>
  <c r="AV3064" i="1" s="1"/>
  <c r="AU3065" i="1"/>
  <c r="AU3064" i="1" s="1"/>
  <c r="AT3065" i="1"/>
  <c r="AT3064" i="1" s="1"/>
  <c r="AS3065" i="1"/>
  <c r="AS3064" i="1" s="1"/>
  <c r="AR3065" i="1"/>
  <c r="AR3064" i="1" s="1"/>
  <c r="AQ3065" i="1"/>
  <c r="AO3065" i="1"/>
  <c r="AO3064" i="1" s="1"/>
  <c r="AN3065" i="1"/>
  <c r="AN3064" i="1" s="1"/>
  <c r="AM3065" i="1"/>
  <c r="AM3064" i="1" s="1"/>
  <c r="AL3065" i="1"/>
  <c r="AL3064" i="1" s="1"/>
  <c r="AK3065" i="1"/>
  <c r="AY3060" i="1"/>
  <c r="AY3052" i="1" s="1"/>
  <c r="AX3060" i="1"/>
  <c r="AX3052" i="1" s="1"/>
  <c r="AW3060" i="1"/>
  <c r="AW3052" i="1" s="1"/>
  <c r="AV3060" i="1"/>
  <c r="AV3052" i="1" s="1"/>
  <c r="AU3060" i="1"/>
  <c r="AU3052" i="1" s="1"/>
  <c r="AT3060" i="1"/>
  <c r="AT3052" i="1" s="1"/>
  <c r="AS3060" i="1"/>
  <c r="AS3052" i="1" s="1"/>
  <c r="AR3060" i="1"/>
  <c r="AR3052" i="1" s="1"/>
  <c r="AQ3060" i="1"/>
  <c r="AO3060" i="1"/>
  <c r="AO3052" i="1" s="1"/>
  <c r="AN3060" i="1"/>
  <c r="AN3052" i="1" s="1"/>
  <c r="AM3060" i="1"/>
  <c r="AM3052" i="1" s="1"/>
  <c r="AL3060" i="1"/>
  <c r="AL3052" i="1" s="1"/>
  <c r="AK3060" i="1"/>
  <c r="AY3050" i="1"/>
  <c r="AX3050" i="1"/>
  <c r="AW3050" i="1"/>
  <c r="AV3050" i="1"/>
  <c r="AU3050" i="1"/>
  <c r="AT3050" i="1"/>
  <c r="AS3050" i="1"/>
  <c r="AR3050" i="1"/>
  <c r="AQ3050" i="1"/>
  <c r="AO3050" i="1"/>
  <c r="AN3050" i="1"/>
  <c r="AM3050" i="1"/>
  <c r="AL3050" i="1"/>
  <c r="AK3050" i="1"/>
  <c r="AY3044" i="1"/>
  <c r="AY3042" i="1" s="1"/>
  <c r="AX3044" i="1"/>
  <c r="AX3042" i="1" s="1"/>
  <c r="AW3044" i="1"/>
  <c r="AW3042" i="1" s="1"/>
  <c r="AV3044" i="1"/>
  <c r="AV3042" i="1" s="1"/>
  <c r="AU3044" i="1"/>
  <c r="AU3042" i="1" s="1"/>
  <c r="AT3044" i="1"/>
  <c r="AT3042" i="1" s="1"/>
  <c r="AS3044" i="1"/>
  <c r="AS3042" i="1" s="1"/>
  <c r="AR3044" i="1"/>
  <c r="AR3042" i="1" s="1"/>
  <c r="AQ3044" i="1"/>
  <c r="AO3044" i="1"/>
  <c r="AO3042" i="1" s="1"/>
  <c r="AN3044" i="1"/>
  <c r="AN3042" i="1" s="1"/>
  <c r="AM3044" i="1"/>
  <c r="AM3042" i="1" s="1"/>
  <c r="AL3044" i="1"/>
  <c r="AL3042" i="1" s="1"/>
  <c r="AK3044" i="1"/>
  <c r="AY3027" i="1"/>
  <c r="AY3026" i="1" s="1"/>
  <c r="AX3027" i="1"/>
  <c r="AX3026" i="1" s="1"/>
  <c r="AW3027" i="1"/>
  <c r="AW3026" i="1" s="1"/>
  <c r="AV3027" i="1"/>
  <c r="AV3026" i="1" s="1"/>
  <c r="AU3027" i="1"/>
  <c r="AU3026" i="1" s="1"/>
  <c r="AT3027" i="1"/>
  <c r="AT3026" i="1" s="1"/>
  <c r="AS3027" i="1"/>
  <c r="AS3026" i="1" s="1"/>
  <c r="AR3027" i="1"/>
  <c r="AR3026" i="1" s="1"/>
  <c r="AQ3027" i="1"/>
  <c r="AO3027" i="1"/>
  <c r="AO3026" i="1" s="1"/>
  <c r="AN3027" i="1"/>
  <c r="AN3026" i="1" s="1"/>
  <c r="AM3027" i="1"/>
  <c r="AM3026" i="1" s="1"/>
  <c r="AL3027" i="1"/>
  <c r="AL3026" i="1" s="1"/>
  <c r="AK3027" i="1"/>
  <c r="AY3024" i="1"/>
  <c r="AY3023" i="1" s="1"/>
  <c r="AX3024" i="1"/>
  <c r="AX3023" i="1" s="1"/>
  <c r="AW3024" i="1"/>
  <c r="AW3023" i="1" s="1"/>
  <c r="AV3024" i="1"/>
  <c r="AV3023" i="1" s="1"/>
  <c r="AU3024" i="1"/>
  <c r="AU3023" i="1" s="1"/>
  <c r="AT3024" i="1"/>
  <c r="AT3023" i="1" s="1"/>
  <c r="AS3024" i="1"/>
  <c r="AS3023" i="1" s="1"/>
  <c r="AR3024" i="1"/>
  <c r="AR3023" i="1" s="1"/>
  <c r="AQ3024" i="1"/>
  <c r="AO3024" i="1"/>
  <c r="AO3023" i="1" s="1"/>
  <c r="AN3024" i="1"/>
  <c r="AN3023" i="1" s="1"/>
  <c r="AM3024" i="1"/>
  <c r="AM3023" i="1" s="1"/>
  <c r="AL3024" i="1"/>
  <c r="AL3023" i="1" s="1"/>
  <c r="AK3024" i="1"/>
  <c r="AY3019" i="1"/>
  <c r="AY3011" i="1" s="1"/>
  <c r="AX3019" i="1"/>
  <c r="AX3011" i="1" s="1"/>
  <c r="AW3019" i="1"/>
  <c r="AW3011" i="1" s="1"/>
  <c r="AV3019" i="1"/>
  <c r="AV3011" i="1" s="1"/>
  <c r="AU3019" i="1"/>
  <c r="AU3011" i="1" s="1"/>
  <c r="AT3019" i="1"/>
  <c r="AT3011" i="1" s="1"/>
  <c r="AS3019" i="1"/>
  <c r="AS3011" i="1" s="1"/>
  <c r="AR3019" i="1"/>
  <c r="AR3011" i="1" s="1"/>
  <c r="AQ3019" i="1"/>
  <c r="AO3019" i="1"/>
  <c r="AO3011" i="1" s="1"/>
  <c r="AN3019" i="1"/>
  <c r="AN3011" i="1" s="1"/>
  <c r="AM3019" i="1"/>
  <c r="AM3011" i="1" s="1"/>
  <c r="AL3019" i="1"/>
  <c r="AL3011" i="1" s="1"/>
  <c r="AK3019" i="1"/>
  <c r="AY3009" i="1"/>
  <c r="AX3009" i="1"/>
  <c r="AW3009" i="1"/>
  <c r="AV3009" i="1"/>
  <c r="AU3009" i="1"/>
  <c r="AT3009" i="1"/>
  <c r="AS3009" i="1"/>
  <c r="AR3009" i="1"/>
  <c r="AQ3009" i="1"/>
  <c r="AO3009" i="1"/>
  <c r="AN3009" i="1"/>
  <c r="AM3009" i="1"/>
  <c r="AL3009" i="1"/>
  <c r="AK3009" i="1"/>
  <c r="AY3003" i="1"/>
  <c r="AY3001" i="1" s="1"/>
  <c r="AX3003" i="1"/>
  <c r="AX3001" i="1" s="1"/>
  <c r="AW3003" i="1"/>
  <c r="AW3001" i="1" s="1"/>
  <c r="AV3003" i="1"/>
  <c r="AV3001" i="1" s="1"/>
  <c r="AU3003" i="1"/>
  <c r="AU3001" i="1" s="1"/>
  <c r="AT3003" i="1"/>
  <c r="AT3001" i="1" s="1"/>
  <c r="AS3003" i="1"/>
  <c r="AS3001" i="1" s="1"/>
  <c r="AR3003" i="1"/>
  <c r="AR3001" i="1" s="1"/>
  <c r="AQ3003" i="1"/>
  <c r="AO3003" i="1"/>
  <c r="AO3001" i="1" s="1"/>
  <c r="AN3003" i="1"/>
  <c r="AN3001" i="1" s="1"/>
  <c r="AM3003" i="1"/>
  <c r="AM3001" i="1" s="1"/>
  <c r="AL3003" i="1"/>
  <c r="AL3001" i="1" s="1"/>
  <c r="AK3003" i="1"/>
  <c r="AY2986" i="1"/>
  <c r="AY2985" i="1" s="1"/>
  <c r="AX2986" i="1"/>
  <c r="AX2985" i="1" s="1"/>
  <c r="AW2986" i="1"/>
  <c r="AW2985" i="1" s="1"/>
  <c r="AV2986" i="1"/>
  <c r="AV2985" i="1" s="1"/>
  <c r="AU2986" i="1"/>
  <c r="AU2985" i="1" s="1"/>
  <c r="AT2986" i="1"/>
  <c r="AT2985" i="1" s="1"/>
  <c r="AS2986" i="1"/>
  <c r="AS2985" i="1" s="1"/>
  <c r="AR2986" i="1"/>
  <c r="AR2985" i="1" s="1"/>
  <c r="AQ2986" i="1"/>
  <c r="AO2986" i="1"/>
  <c r="AO2985" i="1" s="1"/>
  <c r="AN2986" i="1"/>
  <c r="AN2985" i="1" s="1"/>
  <c r="AM2986" i="1"/>
  <c r="AM2985" i="1" s="1"/>
  <c r="AL2986" i="1"/>
  <c r="AL2985" i="1" s="1"/>
  <c r="AK2986" i="1"/>
  <c r="AY2983" i="1"/>
  <c r="AY2982" i="1" s="1"/>
  <c r="AX2983" i="1"/>
  <c r="AX2982" i="1" s="1"/>
  <c r="AW2983" i="1"/>
  <c r="AW2982" i="1" s="1"/>
  <c r="AV2983" i="1"/>
  <c r="AV2982" i="1" s="1"/>
  <c r="AU2983" i="1"/>
  <c r="AU2982" i="1" s="1"/>
  <c r="AT2983" i="1"/>
  <c r="AT2982" i="1" s="1"/>
  <c r="AS2983" i="1"/>
  <c r="AS2982" i="1" s="1"/>
  <c r="AR2983" i="1"/>
  <c r="AR2982" i="1" s="1"/>
  <c r="AQ2983" i="1"/>
  <c r="AO2983" i="1"/>
  <c r="AO2982" i="1" s="1"/>
  <c r="AN2983" i="1"/>
  <c r="AN2982" i="1" s="1"/>
  <c r="AM2983" i="1"/>
  <c r="AM2982" i="1" s="1"/>
  <c r="AL2983" i="1"/>
  <c r="AL2982" i="1" s="1"/>
  <c r="AK2983" i="1"/>
  <c r="AY2978" i="1"/>
  <c r="AY2970" i="1" s="1"/>
  <c r="AX2978" i="1"/>
  <c r="AX2970" i="1" s="1"/>
  <c r="AW2978" i="1"/>
  <c r="AW2970" i="1" s="1"/>
  <c r="AV2978" i="1"/>
  <c r="AV2970" i="1" s="1"/>
  <c r="AU2978" i="1"/>
  <c r="AU2970" i="1" s="1"/>
  <c r="AT2978" i="1"/>
  <c r="AT2970" i="1" s="1"/>
  <c r="AS2978" i="1"/>
  <c r="AS2970" i="1" s="1"/>
  <c r="AR2978" i="1"/>
  <c r="AR2970" i="1" s="1"/>
  <c r="AQ2978" i="1"/>
  <c r="AO2978" i="1"/>
  <c r="AO2970" i="1" s="1"/>
  <c r="AN2978" i="1"/>
  <c r="AN2970" i="1" s="1"/>
  <c r="AM2978" i="1"/>
  <c r="AM2970" i="1" s="1"/>
  <c r="AL2978" i="1"/>
  <c r="AL2970" i="1" s="1"/>
  <c r="AK2978" i="1"/>
  <c r="AY2968" i="1"/>
  <c r="AX2968" i="1"/>
  <c r="AW2968" i="1"/>
  <c r="AV2968" i="1"/>
  <c r="AU2968" i="1"/>
  <c r="AT2968" i="1"/>
  <c r="AS2968" i="1"/>
  <c r="AR2968" i="1"/>
  <c r="AQ2968" i="1"/>
  <c r="AO2968" i="1"/>
  <c r="AN2968" i="1"/>
  <c r="AM2968" i="1"/>
  <c r="AL2968" i="1"/>
  <c r="AK2968" i="1"/>
  <c r="AY2962" i="1"/>
  <c r="AY2960" i="1" s="1"/>
  <c r="AX2962" i="1"/>
  <c r="AX2960" i="1" s="1"/>
  <c r="AW2962" i="1"/>
  <c r="AW2960" i="1" s="1"/>
  <c r="AV2962" i="1"/>
  <c r="AV2960" i="1" s="1"/>
  <c r="AU2962" i="1"/>
  <c r="AU2960" i="1" s="1"/>
  <c r="AT2962" i="1"/>
  <c r="AT2960" i="1" s="1"/>
  <c r="AS2962" i="1"/>
  <c r="AS2960" i="1" s="1"/>
  <c r="AR2962" i="1"/>
  <c r="AR2960" i="1" s="1"/>
  <c r="AQ2962" i="1"/>
  <c r="AO2962" i="1"/>
  <c r="AO2960" i="1" s="1"/>
  <c r="AN2962" i="1"/>
  <c r="AN2960" i="1" s="1"/>
  <c r="AM2962" i="1"/>
  <c r="AM2960" i="1" s="1"/>
  <c r="AL2962" i="1"/>
  <c r="AL2960" i="1" s="1"/>
  <c r="AK2962" i="1"/>
  <c r="AY2945" i="1"/>
  <c r="AY2944" i="1" s="1"/>
  <c r="AX2945" i="1"/>
  <c r="AX2944" i="1" s="1"/>
  <c r="AW2945" i="1"/>
  <c r="AW2944" i="1" s="1"/>
  <c r="AV2945" i="1"/>
  <c r="AV2944" i="1" s="1"/>
  <c r="AU2945" i="1"/>
  <c r="AU2944" i="1" s="1"/>
  <c r="AT2945" i="1"/>
  <c r="AT2944" i="1" s="1"/>
  <c r="AS2945" i="1"/>
  <c r="AS2944" i="1" s="1"/>
  <c r="AR2945" i="1"/>
  <c r="AR2944" i="1" s="1"/>
  <c r="AQ2945" i="1"/>
  <c r="AO2945" i="1"/>
  <c r="AO2944" i="1" s="1"/>
  <c r="AN2945" i="1"/>
  <c r="AN2944" i="1" s="1"/>
  <c r="AM2945" i="1"/>
  <c r="AM2944" i="1" s="1"/>
  <c r="AL2945" i="1"/>
  <c r="AL2944" i="1" s="1"/>
  <c r="AK2945" i="1"/>
  <c r="AY2942" i="1"/>
  <c r="AY2941" i="1" s="1"/>
  <c r="AX2942" i="1"/>
  <c r="AX2941" i="1" s="1"/>
  <c r="AW2942" i="1"/>
  <c r="AW2941" i="1" s="1"/>
  <c r="AV2942" i="1"/>
  <c r="AV2941" i="1" s="1"/>
  <c r="AU2942" i="1"/>
  <c r="AU2941" i="1" s="1"/>
  <c r="AT2942" i="1"/>
  <c r="AT2941" i="1" s="1"/>
  <c r="AS2942" i="1"/>
  <c r="AS2941" i="1" s="1"/>
  <c r="AR2942" i="1"/>
  <c r="AR2941" i="1" s="1"/>
  <c r="AQ2942" i="1"/>
  <c r="AO2942" i="1"/>
  <c r="AO2941" i="1" s="1"/>
  <c r="AN2942" i="1"/>
  <c r="AN2941" i="1" s="1"/>
  <c r="AM2942" i="1"/>
  <c r="AM2941" i="1" s="1"/>
  <c r="AL2942" i="1"/>
  <c r="AL2941" i="1" s="1"/>
  <c r="AK2942" i="1"/>
  <c r="AY2937" i="1"/>
  <c r="AY2929" i="1" s="1"/>
  <c r="AX2937" i="1"/>
  <c r="AX2929" i="1" s="1"/>
  <c r="AW2937" i="1"/>
  <c r="AW2929" i="1" s="1"/>
  <c r="AV2937" i="1"/>
  <c r="AV2929" i="1" s="1"/>
  <c r="AU2937" i="1"/>
  <c r="AU2929" i="1" s="1"/>
  <c r="AT2937" i="1"/>
  <c r="AT2929" i="1" s="1"/>
  <c r="AS2937" i="1"/>
  <c r="AS2929" i="1" s="1"/>
  <c r="AR2937" i="1"/>
  <c r="AR2929" i="1" s="1"/>
  <c r="AQ2937" i="1"/>
  <c r="AO2937" i="1"/>
  <c r="AO2929" i="1" s="1"/>
  <c r="AN2937" i="1"/>
  <c r="AN2929" i="1" s="1"/>
  <c r="AM2937" i="1"/>
  <c r="AM2929" i="1" s="1"/>
  <c r="AL2937" i="1"/>
  <c r="AL2929" i="1" s="1"/>
  <c r="AK2937" i="1"/>
  <c r="AY2927" i="1"/>
  <c r="AX2927" i="1"/>
  <c r="AW2927" i="1"/>
  <c r="AV2927" i="1"/>
  <c r="AU2927" i="1"/>
  <c r="AT2927" i="1"/>
  <c r="AS2927" i="1"/>
  <c r="AR2927" i="1"/>
  <c r="AQ2927" i="1"/>
  <c r="AO2927" i="1"/>
  <c r="AN2927" i="1"/>
  <c r="AM2927" i="1"/>
  <c r="AL2927" i="1"/>
  <c r="AK2927" i="1"/>
  <c r="AY2921" i="1"/>
  <c r="AY2919" i="1" s="1"/>
  <c r="AX2921" i="1"/>
  <c r="AX2919" i="1" s="1"/>
  <c r="AW2921" i="1"/>
  <c r="AW2919" i="1" s="1"/>
  <c r="AV2921" i="1"/>
  <c r="AV2919" i="1" s="1"/>
  <c r="AU2921" i="1"/>
  <c r="AU2919" i="1" s="1"/>
  <c r="AT2921" i="1"/>
  <c r="AT2919" i="1" s="1"/>
  <c r="AS2921" i="1"/>
  <c r="AS2919" i="1" s="1"/>
  <c r="AR2921" i="1"/>
  <c r="AR2919" i="1" s="1"/>
  <c r="AQ2921" i="1"/>
  <c r="AO2921" i="1"/>
  <c r="AO2919" i="1" s="1"/>
  <c r="AN2921" i="1"/>
  <c r="AN2919" i="1" s="1"/>
  <c r="AM2921" i="1"/>
  <c r="AM2919" i="1" s="1"/>
  <c r="AL2921" i="1"/>
  <c r="AL2919" i="1" s="1"/>
  <c r="AK2921" i="1"/>
  <c r="AY2904" i="1"/>
  <c r="AY2903" i="1" s="1"/>
  <c r="AX2904" i="1"/>
  <c r="AX2903" i="1" s="1"/>
  <c r="AW2904" i="1"/>
  <c r="AW2903" i="1" s="1"/>
  <c r="AV2904" i="1"/>
  <c r="AV2903" i="1" s="1"/>
  <c r="AU2904" i="1"/>
  <c r="AU2903" i="1" s="1"/>
  <c r="AT2904" i="1"/>
  <c r="AT2903" i="1" s="1"/>
  <c r="AS2904" i="1"/>
  <c r="AS2903" i="1" s="1"/>
  <c r="AR2904" i="1"/>
  <c r="AR2903" i="1" s="1"/>
  <c r="AQ2904" i="1"/>
  <c r="AO2904" i="1"/>
  <c r="AO2903" i="1" s="1"/>
  <c r="AN2904" i="1"/>
  <c r="AN2903" i="1" s="1"/>
  <c r="AM2904" i="1"/>
  <c r="AM2903" i="1" s="1"/>
  <c r="AL2904" i="1"/>
  <c r="AL2903" i="1" s="1"/>
  <c r="AK2904" i="1"/>
  <c r="AY2901" i="1"/>
  <c r="AY2900" i="1" s="1"/>
  <c r="AX2901" i="1"/>
  <c r="AX2900" i="1" s="1"/>
  <c r="AW2901" i="1"/>
  <c r="AW2900" i="1" s="1"/>
  <c r="AV2901" i="1"/>
  <c r="AV2900" i="1" s="1"/>
  <c r="AU2901" i="1"/>
  <c r="AU2900" i="1" s="1"/>
  <c r="AT2901" i="1"/>
  <c r="AT2900" i="1" s="1"/>
  <c r="AS2901" i="1"/>
  <c r="AS2900" i="1" s="1"/>
  <c r="AR2901" i="1"/>
  <c r="AR2900" i="1" s="1"/>
  <c r="AQ2901" i="1"/>
  <c r="AO2901" i="1"/>
  <c r="AO2900" i="1" s="1"/>
  <c r="AN2901" i="1"/>
  <c r="AN2900" i="1" s="1"/>
  <c r="AM2901" i="1"/>
  <c r="AM2900" i="1" s="1"/>
  <c r="AL2901" i="1"/>
  <c r="AL2900" i="1" s="1"/>
  <c r="AK2901" i="1"/>
  <c r="AY2896" i="1"/>
  <c r="AY2888" i="1" s="1"/>
  <c r="AX2896" i="1"/>
  <c r="AX2888" i="1" s="1"/>
  <c r="AW2896" i="1"/>
  <c r="AW2888" i="1" s="1"/>
  <c r="AV2896" i="1"/>
  <c r="AV2888" i="1" s="1"/>
  <c r="AU2896" i="1"/>
  <c r="AU2888" i="1" s="1"/>
  <c r="AT2896" i="1"/>
  <c r="AT2888" i="1" s="1"/>
  <c r="AS2896" i="1"/>
  <c r="AS2888" i="1" s="1"/>
  <c r="AR2896" i="1"/>
  <c r="AR2888" i="1" s="1"/>
  <c r="AQ2896" i="1"/>
  <c r="AO2896" i="1"/>
  <c r="AO2888" i="1" s="1"/>
  <c r="AN2896" i="1"/>
  <c r="AN2888" i="1" s="1"/>
  <c r="AM2896" i="1"/>
  <c r="AM2888" i="1" s="1"/>
  <c r="AL2896" i="1"/>
  <c r="AL2888" i="1" s="1"/>
  <c r="AK2896" i="1"/>
  <c r="AY2886" i="1"/>
  <c r="AX2886" i="1"/>
  <c r="AW2886" i="1"/>
  <c r="AV2886" i="1"/>
  <c r="AU2886" i="1"/>
  <c r="AT2886" i="1"/>
  <c r="AS2886" i="1"/>
  <c r="AR2886" i="1"/>
  <c r="AQ2886" i="1"/>
  <c r="AO2886" i="1"/>
  <c r="AN2886" i="1"/>
  <c r="AM2886" i="1"/>
  <c r="AL2886" i="1"/>
  <c r="AK2886" i="1"/>
  <c r="AY2880" i="1"/>
  <c r="AY2878" i="1" s="1"/>
  <c r="AX2880" i="1"/>
  <c r="AX2878" i="1" s="1"/>
  <c r="AW2880" i="1"/>
  <c r="AW2878" i="1" s="1"/>
  <c r="AV2880" i="1"/>
  <c r="AV2878" i="1" s="1"/>
  <c r="AU2880" i="1"/>
  <c r="AU2878" i="1" s="1"/>
  <c r="AT2880" i="1"/>
  <c r="AT2878" i="1" s="1"/>
  <c r="AS2880" i="1"/>
  <c r="AS2878" i="1" s="1"/>
  <c r="AR2880" i="1"/>
  <c r="AR2878" i="1" s="1"/>
  <c r="AQ2880" i="1"/>
  <c r="AO2880" i="1"/>
  <c r="AO2878" i="1" s="1"/>
  <c r="AN2880" i="1"/>
  <c r="AN2878" i="1" s="1"/>
  <c r="AM2880" i="1"/>
  <c r="AM2878" i="1" s="1"/>
  <c r="AL2880" i="1"/>
  <c r="AL2878" i="1" s="1"/>
  <c r="AK2880" i="1"/>
  <c r="AY2863" i="1"/>
  <c r="AY2862" i="1" s="1"/>
  <c r="AX2863" i="1"/>
  <c r="AX2862" i="1" s="1"/>
  <c r="AW2863" i="1"/>
  <c r="AW2862" i="1" s="1"/>
  <c r="AV2863" i="1"/>
  <c r="AV2862" i="1" s="1"/>
  <c r="AU2863" i="1"/>
  <c r="AU2862" i="1" s="1"/>
  <c r="AT2863" i="1"/>
  <c r="AT2862" i="1" s="1"/>
  <c r="AS2863" i="1"/>
  <c r="AS2862" i="1" s="1"/>
  <c r="AR2863" i="1"/>
  <c r="AR2862" i="1" s="1"/>
  <c r="AQ2863" i="1"/>
  <c r="AO2863" i="1"/>
  <c r="AO2862" i="1" s="1"/>
  <c r="AN2863" i="1"/>
  <c r="AN2862" i="1" s="1"/>
  <c r="AM2863" i="1"/>
  <c r="AM2862" i="1" s="1"/>
  <c r="AL2863" i="1"/>
  <c r="AL2862" i="1" s="1"/>
  <c r="AK2863" i="1"/>
  <c r="AY2860" i="1"/>
  <c r="AY2859" i="1" s="1"/>
  <c r="AX2860" i="1"/>
  <c r="AX2859" i="1" s="1"/>
  <c r="AW2860" i="1"/>
  <c r="AW2859" i="1" s="1"/>
  <c r="AV2860" i="1"/>
  <c r="AV2859" i="1" s="1"/>
  <c r="AU2860" i="1"/>
  <c r="AU2859" i="1" s="1"/>
  <c r="AT2860" i="1"/>
  <c r="AT2859" i="1" s="1"/>
  <c r="AS2860" i="1"/>
  <c r="AS2859" i="1" s="1"/>
  <c r="AR2860" i="1"/>
  <c r="AR2859" i="1" s="1"/>
  <c r="AQ2860" i="1"/>
  <c r="AO2860" i="1"/>
  <c r="AO2859" i="1" s="1"/>
  <c r="AN2860" i="1"/>
  <c r="AN2859" i="1" s="1"/>
  <c r="AM2860" i="1"/>
  <c r="AM2859" i="1" s="1"/>
  <c r="AL2860" i="1"/>
  <c r="AL2859" i="1" s="1"/>
  <c r="AK2860" i="1"/>
  <c r="AY2855" i="1"/>
  <c r="AY2847" i="1" s="1"/>
  <c r="AX2855" i="1"/>
  <c r="AX2847" i="1" s="1"/>
  <c r="AW2855" i="1"/>
  <c r="AW2847" i="1" s="1"/>
  <c r="AV2855" i="1"/>
  <c r="AV2847" i="1" s="1"/>
  <c r="AU2855" i="1"/>
  <c r="AU2847" i="1" s="1"/>
  <c r="AT2855" i="1"/>
  <c r="AT2847" i="1" s="1"/>
  <c r="AS2855" i="1"/>
  <c r="AS2847" i="1" s="1"/>
  <c r="AR2855" i="1"/>
  <c r="AR2847" i="1" s="1"/>
  <c r="AQ2855" i="1"/>
  <c r="AO2855" i="1"/>
  <c r="AO2847" i="1" s="1"/>
  <c r="AN2855" i="1"/>
  <c r="AN2847" i="1" s="1"/>
  <c r="AM2855" i="1"/>
  <c r="AM2847" i="1" s="1"/>
  <c r="AL2855" i="1"/>
  <c r="AL2847" i="1" s="1"/>
  <c r="AK2855" i="1"/>
  <c r="AY2845" i="1"/>
  <c r="AX2845" i="1"/>
  <c r="AW2845" i="1"/>
  <c r="AV2845" i="1"/>
  <c r="AU2845" i="1"/>
  <c r="AT2845" i="1"/>
  <c r="AS2845" i="1"/>
  <c r="AR2845" i="1"/>
  <c r="AQ2845" i="1"/>
  <c r="AO2845" i="1"/>
  <c r="AN2845" i="1"/>
  <c r="AM2845" i="1"/>
  <c r="AL2845" i="1"/>
  <c r="AK2845" i="1"/>
  <c r="AY2839" i="1"/>
  <c r="AY2837" i="1" s="1"/>
  <c r="AX2839" i="1"/>
  <c r="AX2837" i="1" s="1"/>
  <c r="AW2839" i="1"/>
  <c r="AW2837" i="1" s="1"/>
  <c r="AV2839" i="1"/>
  <c r="AV2837" i="1" s="1"/>
  <c r="AU2839" i="1"/>
  <c r="AU2837" i="1" s="1"/>
  <c r="AT2839" i="1"/>
  <c r="AT2837" i="1" s="1"/>
  <c r="AS2839" i="1"/>
  <c r="AS2837" i="1" s="1"/>
  <c r="AR2839" i="1"/>
  <c r="AR2837" i="1" s="1"/>
  <c r="AQ2839" i="1"/>
  <c r="AO2839" i="1"/>
  <c r="AO2837" i="1" s="1"/>
  <c r="AN2839" i="1"/>
  <c r="AN2837" i="1" s="1"/>
  <c r="AM2839" i="1"/>
  <c r="AM2837" i="1" s="1"/>
  <c r="AL2839" i="1"/>
  <c r="AL2837" i="1" s="1"/>
  <c r="AK2839" i="1"/>
  <c r="AY2822" i="1"/>
  <c r="AY2821" i="1" s="1"/>
  <c r="AX2822" i="1"/>
  <c r="AX2821" i="1" s="1"/>
  <c r="AW2822" i="1"/>
  <c r="AW2821" i="1" s="1"/>
  <c r="AV2822" i="1"/>
  <c r="AV2821" i="1" s="1"/>
  <c r="AU2822" i="1"/>
  <c r="AU2821" i="1" s="1"/>
  <c r="AT2822" i="1"/>
  <c r="AT2821" i="1" s="1"/>
  <c r="AS2822" i="1"/>
  <c r="AS2821" i="1" s="1"/>
  <c r="AR2822" i="1"/>
  <c r="AR2821" i="1" s="1"/>
  <c r="AQ2822" i="1"/>
  <c r="AO2822" i="1"/>
  <c r="AO2821" i="1" s="1"/>
  <c r="AN2822" i="1"/>
  <c r="AN2821" i="1" s="1"/>
  <c r="AM2822" i="1"/>
  <c r="AM2821" i="1" s="1"/>
  <c r="AL2822" i="1"/>
  <c r="AL2821" i="1" s="1"/>
  <c r="AK2822" i="1"/>
  <c r="AY2819" i="1"/>
  <c r="AY2818" i="1" s="1"/>
  <c r="AX2819" i="1"/>
  <c r="AX2818" i="1" s="1"/>
  <c r="AW2819" i="1"/>
  <c r="AW2818" i="1" s="1"/>
  <c r="AV2819" i="1"/>
  <c r="AV2818" i="1" s="1"/>
  <c r="AU2819" i="1"/>
  <c r="AU2818" i="1" s="1"/>
  <c r="AT2819" i="1"/>
  <c r="AT2818" i="1" s="1"/>
  <c r="AS2819" i="1"/>
  <c r="AS2818" i="1" s="1"/>
  <c r="AR2819" i="1"/>
  <c r="AR2818" i="1" s="1"/>
  <c r="AQ2819" i="1"/>
  <c r="AO2819" i="1"/>
  <c r="AO2818" i="1" s="1"/>
  <c r="AN2819" i="1"/>
  <c r="AN2818" i="1" s="1"/>
  <c r="AM2819" i="1"/>
  <c r="AM2818" i="1" s="1"/>
  <c r="AL2819" i="1"/>
  <c r="AL2818" i="1" s="1"/>
  <c r="AK2819" i="1"/>
  <c r="AY2814" i="1"/>
  <c r="AY2806" i="1" s="1"/>
  <c r="AX2814" i="1"/>
  <c r="AX2806" i="1" s="1"/>
  <c r="AW2814" i="1"/>
  <c r="AW2806" i="1" s="1"/>
  <c r="AV2814" i="1"/>
  <c r="AV2806" i="1" s="1"/>
  <c r="AU2814" i="1"/>
  <c r="AU2806" i="1" s="1"/>
  <c r="AT2814" i="1"/>
  <c r="AT2806" i="1" s="1"/>
  <c r="AS2814" i="1"/>
  <c r="AS2806" i="1" s="1"/>
  <c r="AR2814" i="1"/>
  <c r="AR2806" i="1" s="1"/>
  <c r="AQ2814" i="1"/>
  <c r="AO2814" i="1"/>
  <c r="AO2806" i="1" s="1"/>
  <c r="AN2814" i="1"/>
  <c r="AN2806" i="1" s="1"/>
  <c r="AM2814" i="1"/>
  <c r="AM2806" i="1" s="1"/>
  <c r="AL2814" i="1"/>
  <c r="AL2806" i="1" s="1"/>
  <c r="AK2814" i="1"/>
  <c r="AY2804" i="1"/>
  <c r="AX2804" i="1"/>
  <c r="AW2804" i="1"/>
  <c r="AV2804" i="1"/>
  <c r="AU2804" i="1"/>
  <c r="AT2804" i="1"/>
  <c r="AS2804" i="1"/>
  <c r="AR2804" i="1"/>
  <c r="AQ2804" i="1"/>
  <c r="AO2804" i="1"/>
  <c r="AN2804" i="1"/>
  <c r="AM2804" i="1"/>
  <c r="AL2804" i="1"/>
  <c r="AK2804" i="1"/>
  <c r="AY2798" i="1"/>
  <c r="AY2796" i="1" s="1"/>
  <c r="AX2798" i="1"/>
  <c r="AX2796" i="1" s="1"/>
  <c r="AW2798" i="1"/>
  <c r="AW2796" i="1" s="1"/>
  <c r="AV2798" i="1"/>
  <c r="AV2796" i="1" s="1"/>
  <c r="AU2798" i="1"/>
  <c r="AU2796" i="1" s="1"/>
  <c r="AT2798" i="1"/>
  <c r="AT2796" i="1" s="1"/>
  <c r="AS2798" i="1"/>
  <c r="AS2796" i="1" s="1"/>
  <c r="AR2798" i="1"/>
  <c r="AR2796" i="1" s="1"/>
  <c r="AQ2798" i="1"/>
  <c r="AO2798" i="1"/>
  <c r="AO2796" i="1" s="1"/>
  <c r="AN2798" i="1"/>
  <c r="AN2796" i="1" s="1"/>
  <c r="AM2798" i="1"/>
  <c r="AM2796" i="1" s="1"/>
  <c r="AL2798" i="1"/>
  <c r="AL2796" i="1" s="1"/>
  <c r="AK2798" i="1"/>
  <c r="AY2781" i="1"/>
  <c r="AY2780" i="1" s="1"/>
  <c r="AX2781" i="1"/>
  <c r="AX2780" i="1" s="1"/>
  <c r="AW2781" i="1"/>
  <c r="AW2780" i="1" s="1"/>
  <c r="AV2781" i="1"/>
  <c r="AV2780" i="1" s="1"/>
  <c r="AU2781" i="1"/>
  <c r="AU2780" i="1" s="1"/>
  <c r="AT2781" i="1"/>
  <c r="AT2780" i="1" s="1"/>
  <c r="AS2781" i="1"/>
  <c r="AS2780" i="1" s="1"/>
  <c r="AR2781" i="1"/>
  <c r="AR2780" i="1" s="1"/>
  <c r="AQ2781" i="1"/>
  <c r="AO2781" i="1"/>
  <c r="AO2780" i="1" s="1"/>
  <c r="AN2781" i="1"/>
  <c r="AN2780" i="1" s="1"/>
  <c r="AM2781" i="1"/>
  <c r="AM2780" i="1" s="1"/>
  <c r="AL2781" i="1"/>
  <c r="AL2780" i="1" s="1"/>
  <c r="AK2781" i="1"/>
  <c r="AY2778" i="1"/>
  <c r="AY2777" i="1" s="1"/>
  <c r="AX2778" i="1"/>
  <c r="AX2777" i="1" s="1"/>
  <c r="AW2778" i="1"/>
  <c r="AW2777" i="1" s="1"/>
  <c r="AV2778" i="1"/>
  <c r="AV2777" i="1" s="1"/>
  <c r="AU2778" i="1"/>
  <c r="AU2777" i="1" s="1"/>
  <c r="AT2778" i="1"/>
  <c r="AT2777" i="1" s="1"/>
  <c r="AS2778" i="1"/>
  <c r="AS2777" i="1" s="1"/>
  <c r="AR2778" i="1"/>
  <c r="AR2777" i="1" s="1"/>
  <c r="AQ2778" i="1"/>
  <c r="AO2778" i="1"/>
  <c r="AO2777" i="1" s="1"/>
  <c r="AN2778" i="1"/>
  <c r="AN2777" i="1" s="1"/>
  <c r="AM2778" i="1"/>
  <c r="AM2777" i="1" s="1"/>
  <c r="AL2778" i="1"/>
  <c r="AL2777" i="1" s="1"/>
  <c r="AK2778" i="1"/>
  <c r="AY2773" i="1"/>
  <c r="AY2765" i="1" s="1"/>
  <c r="AX2773" i="1"/>
  <c r="AX2765" i="1" s="1"/>
  <c r="AW2773" i="1"/>
  <c r="AW2765" i="1" s="1"/>
  <c r="AV2773" i="1"/>
  <c r="AV2765" i="1" s="1"/>
  <c r="AU2773" i="1"/>
  <c r="AU2765" i="1" s="1"/>
  <c r="AT2773" i="1"/>
  <c r="AT2765" i="1" s="1"/>
  <c r="AS2773" i="1"/>
  <c r="AS2765" i="1" s="1"/>
  <c r="AR2773" i="1"/>
  <c r="AR2765" i="1" s="1"/>
  <c r="AQ2773" i="1"/>
  <c r="AO2773" i="1"/>
  <c r="AO2765" i="1" s="1"/>
  <c r="AN2773" i="1"/>
  <c r="AN2765" i="1" s="1"/>
  <c r="AM2773" i="1"/>
  <c r="AM2765" i="1" s="1"/>
  <c r="AL2773" i="1"/>
  <c r="AL2765" i="1" s="1"/>
  <c r="AK2773" i="1"/>
  <c r="AY2763" i="1"/>
  <c r="AX2763" i="1"/>
  <c r="AW2763" i="1"/>
  <c r="AV2763" i="1"/>
  <c r="AU2763" i="1"/>
  <c r="AT2763" i="1"/>
  <c r="AS2763" i="1"/>
  <c r="AR2763" i="1"/>
  <c r="AQ2763" i="1"/>
  <c r="AO2763" i="1"/>
  <c r="AN2763" i="1"/>
  <c r="AM2763" i="1"/>
  <c r="AL2763" i="1"/>
  <c r="AK2763" i="1"/>
  <c r="AY2757" i="1"/>
  <c r="AY2755" i="1" s="1"/>
  <c r="AX2757" i="1"/>
  <c r="AX2755" i="1" s="1"/>
  <c r="AW2757" i="1"/>
  <c r="AW2755" i="1" s="1"/>
  <c r="AV2757" i="1"/>
  <c r="AV2755" i="1" s="1"/>
  <c r="AU2757" i="1"/>
  <c r="AU2755" i="1" s="1"/>
  <c r="AT2757" i="1"/>
  <c r="AT2755" i="1" s="1"/>
  <c r="AS2757" i="1"/>
  <c r="AS2755" i="1" s="1"/>
  <c r="AR2757" i="1"/>
  <c r="AR2755" i="1" s="1"/>
  <c r="AQ2757" i="1"/>
  <c r="AO2757" i="1"/>
  <c r="AO2755" i="1" s="1"/>
  <c r="AN2757" i="1"/>
  <c r="AN2755" i="1" s="1"/>
  <c r="AM2757" i="1"/>
  <c r="AM2755" i="1" s="1"/>
  <c r="AL2757" i="1"/>
  <c r="AL2755" i="1" s="1"/>
  <c r="AK2757" i="1"/>
  <c r="AY2740" i="1"/>
  <c r="AY2739" i="1" s="1"/>
  <c r="AX2740" i="1"/>
  <c r="AX2739" i="1" s="1"/>
  <c r="AW2740" i="1"/>
  <c r="AW2739" i="1" s="1"/>
  <c r="AV2740" i="1"/>
  <c r="AV2739" i="1" s="1"/>
  <c r="AU2740" i="1"/>
  <c r="AU2739" i="1" s="1"/>
  <c r="AT2740" i="1"/>
  <c r="AT2739" i="1" s="1"/>
  <c r="AS2740" i="1"/>
  <c r="AS2739" i="1" s="1"/>
  <c r="AR2740" i="1"/>
  <c r="AR2739" i="1" s="1"/>
  <c r="AQ2740" i="1"/>
  <c r="AO2740" i="1"/>
  <c r="AO2739" i="1" s="1"/>
  <c r="AN2740" i="1"/>
  <c r="AN2739" i="1" s="1"/>
  <c r="AM2740" i="1"/>
  <c r="AM2739" i="1" s="1"/>
  <c r="AL2740" i="1"/>
  <c r="AL2739" i="1" s="1"/>
  <c r="AK2740" i="1"/>
  <c r="AY2737" i="1"/>
  <c r="AY2736" i="1" s="1"/>
  <c r="AX2737" i="1"/>
  <c r="AX2736" i="1" s="1"/>
  <c r="AW2737" i="1"/>
  <c r="AW2736" i="1" s="1"/>
  <c r="AV2737" i="1"/>
  <c r="AV2736" i="1" s="1"/>
  <c r="AU2737" i="1"/>
  <c r="AU2736" i="1" s="1"/>
  <c r="AT2737" i="1"/>
  <c r="AT2736" i="1" s="1"/>
  <c r="AS2737" i="1"/>
  <c r="AS2736" i="1" s="1"/>
  <c r="AR2737" i="1"/>
  <c r="AR2736" i="1" s="1"/>
  <c r="AQ2737" i="1"/>
  <c r="AO2737" i="1"/>
  <c r="AO2736" i="1" s="1"/>
  <c r="AN2737" i="1"/>
  <c r="AN2736" i="1" s="1"/>
  <c r="AM2737" i="1"/>
  <c r="AM2736" i="1" s="1"/>
  <c r="AL2737" i="1"/>
  <c r="AL2736" i="1" s="1"/>
  <c r="AK2737" i="1"/>
  <c r="AY2732" i="1"/>
  <c r="AY2724" i="1" s="1"/>
  <c r="AX2732" i="1"/>
  <c r="AX2724" i="1" s="1"/>
  <c r="AW2732" i="1"/>
  <c r="AW2724" i="1" s="1"/>
  <c r="AV2732" i="1"/>
  <c r="AV2724" i="1" s="1"/>
  <c r="AU2732" i="1"/>
  <c r="AU2724" i="1" s="1"/>
  <c r="AT2732" i="1"/>
  <c r="AT2724" i="1" s="1"/>
  <c r="AS2732" i="1"/>
  <c r="AS2724" i="1" s="1"/>
  <c r="AR2732" i="1"/>
  <c r="AR2724" i="1" s="1"/>
  <c r="AQ2732" i="1"/>
  <c r="AO2732" i="1"/>
  <c r="AO2724" i="1" s="1"/>
  <c r="AN2732" i="1"/>
  <c r="AN2724" i="1" s="1"/>
  <c r="AM2732" i="1"/>
  <c r="AM2724" i="1" s="1"/>
  <c r="AL2732" i="1"/>
  <c r="AL2724" i="1" s="1"/>
  <c r="AK2732" i="1"/>
  <c r="AY2722" i="1"/>
  <c r="AX2722" i="1"/>
  <c r="AW2722" i="1"/>
  <c r="AV2722" i="1"/>
  <c r="AU2722" i="1"/>
  <c r="AT2722" i="1"/>
  <c r="AS2722" i="1"/>
  <c r="AR2722" i="1"/>
  <c r="AQ2722" i="1"/>
  <c r="AO2722" i="1"/>
  <c r="AN2722" i="1"/>
  <c r="AM2722" i="1"/>
  <c r="AL2722" i="1"/>
  <c r="AK2722" i="1"/>
  <c r="AY2716" i="1"/>
  <c r="AY2714" i="1" s="1"/>
  <c r="AX2716" i="1"/>
  <c r="AX2714" i="1" s="1"/>
  <c r="AW2716" i="1"/>
  <c r="AW2714" i="1" s="1"/>
  <c r="AV2716" i="1"/>
  <c r="AV2714" i="1" s="1"/>
  <c r="AU2716" i="1"/>
  <c r="AU2714" i="1" s="1"/>
  <c r="AT2716" i="1"/>
  <c r="AT2714" i="1" s="1"/>
  <c r="AS2716" i="1"/>
  <c r="AS2714" i="1" s="1"/>
  <c r="AR2716" i="1"/>
  <c r="AR2714" i="1" s="1"/>
  <c r="AQ2716" i="1"/>
  <c r="AO2716" i="1"/>
  <c r="AO2714" i="1" s="1"/>
  <c r="AN2716" i="1"/>
  <c r="AN2714" i="1" s="1"/>
  <c r="AM2716" i="1"/>
  <c r="AM2714" i="1" s="1"/>
  <c r="AL2716" i="1"/>
  <c r="AL2714" i="1" s="1"/>
  <c r="AK2716" i="1"/>
  <c r="AY2699" i="1"/>
  <c r="AY2698" i="1" s="1"/>
  <c r="AX2699" i="1"/>
  <c r="AX2698" i="1" s="1"/>
  <c r="AW2699" i="1"/>
  <c r="AW2698" i="1" s="1"/>
  <c r="AV2699" i="1"/>
  <c r="AV2698" i="1" s="1"/>
  <c r="AU2699" i="1"/>
  <c r="AU2698" i="1" s="1"/>
  <c r="AT2699" i="1"/>
  <c r="AT2698" i="1" s="1"/>
  <c r="AS2699" i="1"/>
  <c r="AS2698" i="1" s="1"/>
  <c r="AR2699" i="1"/>
  <c r="AR2698" i="1" s="1"/>
  <c r="AQ2699" i="1"/>
  <c r="AO2699" i="1"/>
  <c r="AO2698" i="1" s="1"/>
  <c r="AN2699" i="1"/>
  <c r="AN2698" i="1" s="1"/>
  <c r="AM2699" i="1"/>
  <c r="AM2698" i="1" s="1"/>
  <c r="AL2699" i="1"/>
  <c r="AL2698" i="1" s="1"/>
  <c r="AK2699" i="1"/>
  <c r="AY2696" i="1"/>
  <c r="AY2695" i="1" s="1"/>
  <c r="AX2696" i="1"/>
  <c r="AX2695" i="1" s="1"/>
  <c r="AW2696" i="1"/>
  <c r="AW2695" i="1" s="1"/>
  <c r="AV2696" i="1"/>
  <c r="AV2695" i="1" s="1"/>
  <c r="AU2696" i="1"/>
  <c r="AU2695" i="1" s="1"/>
  <c r="AT2696" i="1"/>
  <c r="AT2695" i="1" s="1"/>
  <c r="AS2696" i="1"/>
  <c r="AS2695" i="1" s="1"/>
  <c r="AR2696" i="1"/>
  <c r="AR2695" i="1" s="1"/>
  <c r="AQ2696" i="1"/>
  <c r="AO2696" i="1"/>
  <c r="AO2695" i="1" s="1"/>
  <c r="AN2696" i="1"/>
  <c r="AN2695" i="1" s="1"/>
  <c r="AM2696" i="1"/>
  <c r="AM2695" i="1" s="1"/>
  <c r="AL2696" i="1"/>
  <c r="AL2695" i="1" s="1"/>
  <c r="AK2696" i="1"/>
  <c r="AY2691" i="1"/>
  <c r="AY2682" i="1" s="1"/>
  <c r="AX2691" i="1"/>
  <c r="AX2682" i="1" s="1"/>
  <c r="AW2691" i="1"/>
  <c r="AW2682" i="1" s="1"/>
  <c r="AV2691" i="1"/>
  <c r="AV2682" i="1" s="1"/>
  <c r="AU2691" i="1"/>
  <c r="AU2682" i="1" s="1"/>
  <c r="AT2691" i="1"/>
  <c r="AT2682" i="1" s="1"/>
  <c r="AS2691" i="1"/>
  <c r="AS2682" i="1" s="1"/>
  <c r="AR2691" i="1"/>
  <c r="AR2682" i="1" s="1"/>
  <c r="AQ2691" i="1"/>
  <c r="AO2691" i="1"/>
  <c r="AO2682" i="1" s="1"/>
  <c r="AN2691" i="1"/>
  <c r="AN2682" i="1" s="1"/>
  <c r="AM2691" i="1"/>
  <c r="AM2682" i="1" s="1"/>
  <c r="AL2691" i="1"/>
  <c r="AL2682" i="1" s="1"/>
  <c r="AK2691" i="1"/>
  <c r="AY2680" i="1"/>
  <c r="AX2680" i="1"/>
  <c r="AW2680" i="1"/>
  <c r="AV2680" i="1"/>
  <c r="AU2680" i="1"/>
  <c r="AT2680" i="1"/>
  <c r="AS2680" i="1"/>
  <c r="AR2680" i="1"/>
  <c r="AQ2680" i="1"/>
  <c r="AO2680" i="1"/>
  <c r="AN2680" i="1"/>
  <c r="AM2680" i="1"/>
  <c r="AL2680" i="1"/>
  <c r="AK2680" i="1"/>
  <c r="AY2674" i="1"/>
  <c r="AY2672" i="1" s="1"/>
  <c r="AX2674" i="1"/>
  <c r="AX2672" i="1" s="1"/>
  <c r="AW2674" i="1"/>
  <c r="AW2672" i="1" s="1"/>
  <c r="AV2674" i="1"/>
  <c r="AV2672" i="1" s="1"/>
  <c r="AU2674" i="1"/>
  <c r="AU2672" i="1" s="1"/>
  <c r="AT2674" i="1"/>
  <c r="AT2672" i="1" s="1"/>
  <c r="AS2674" i="1"/>
  <c r="AS2672" i="1" s="1"/>
  <c r="AR2674" i="1"/>
  <c r="AR2672" i="1" s="1"/>
  <c r="AQ2674" i="1"/>
  <c r="AO2674" i="1"/>
  <c r="AO2672" i="1" s="1"/>
  <c r="AN2674" i="1"/>
  <c r="AN2672" i="1" s="1"/>
  <c r="AM2674" i="1"/>
  <c r="AM2672" i="1" s="1"/>
  <c r="AL2674" i="1"/>
  <c r="AL2672" i="1" s="1"/>
  <c r="AK2674" i="1"/>
  <c r="AY2657" i="1"/>
  <c r="AY2656" i="1" s="1"/>
  <c r="AX2657" i="1"/>
  <c r="AX2656" i="1" s="1"/>
  <c r="AW2657" i="1"/>
  <c r="AW2656" i="1" s="1"/>
  <c r="AV2657" i="1"/>
  <c r="AV2656" i="1" s="1"/>
  <c r="AU2657" i="1"/>
  <c r="AU2656" i="1" s="1"/>
  <c r="AT2657" i="1"/>
  <c r="AT2656" i="1" s="1"/>
  <c r="AS2657" i="1"/>
  <c r="AS2656" i="1" s="1"/>
  <c r="AR2657" i="1"/>
  <c r="AR2656" i="1" s="1"/>
  <c r="AQ2657" i="1"/>
  <c r="AO2657" i="1"/>
  <c r="AO2656" i="1" s="1"/>
  <c r="AN2657" i="1"/>
  <c r="AN2656" i="1" s="1"/>
  <c r="AM2657" i="1"/>
  <c r="AM2656" i="1" s="1"/>
  <c r="AL2657" i="1"/>
  <c r="AL2656" i="1" s="1"/>
  <c r="AK2657" i="1"/>
  <c r="AY2654" i="1"/>
  <c r="AY2653" i="1" s="1"/>
  <c r="AX2654" i="1"/>
  <c r="AX2653" i="1" s="1"/>
  <c r="AW2654" i="1"/>
  <c r="AW2653" i="1" s="1"/>
  <c r="AV2654" i="1"/>
  <c r="AV2653" i="1" s="1"/>
  <c r="AU2654" i="1"/>
  <c r="AU2653" i="1" s="1"/>
  <c r="AT2654" i="1"/>
  <c r="AT2653" i="1" s="1"/>
  <c r="AS2654" i="1"/>
  <c r="AS2653" i="1" s="1"/>
  <c r="AR2654" i="1"/>
  <c r="AR2653" i="1" s="1"/>
  <c r="AQ2654" i="1"/>
  <c r="AO2654" i="1"/>
  <c r="AO2653" i="1" s="1"/>
  <c r="AN2654" i="1"/>
  <c r="AN2653" i="1" s="1"/>
  <c r="AM2654" i="1"/>
  <c r="AM2653" i="1" s="1"/>
  <c r="AL2654" i="1"/>
  <c r="AL2653" i="1" s="1"/>
  <c r="AK2654" i="1"/>
  <c r="AY2649" i="1"/>
  <c r="AY2641" i="1" s="1"/>
  <c r="AX2649" i="1"/>
  <c r="AX2641" i="1" s="1"/>
  <c r="AW2649" i="1"/>
  <c r="AW2641" i="1" s="1"/>
  <c r="AV2649" i="1"/>
  <c r="AV2641" i="1" s="1"/>
  <c r="AU2649" i="1"/>
  <c r="AU2641" i="1" s="1"/>
  <c r="AT2649" i="1"/>
  <c r="AT2641" i="1" s="1"/>
  <c r="AS2649" i="1"/>
  <c r="AS2641" i="1" s="1"/>
  <c r="AR2649" i="1"/>
  <c r="AR2641" i="1" s="1"/>
  <c r="AQ2649" i="1"/>
  <c r="AO2649" i="1"/>
  <c r="AO2641" i="1" s="1"/>
  <c r="AN2649" i="1"/>
  <c r="AN2641" i="1" s="1"/>
  <c r="AM2649" i="1"/>
  <c r="AM2641" i="1" s="1"/>
  <c r="AL2649" i="1"/>
  <c r="AL2641" i="1" s="1"/>
  <c r="AK2649" i="1"/>
  <c r="AY2639" i="1"/>
  <c r="AX2639" i="1"/>
  <c r="AW2639" i="1"/>
  <c r="AV2639" i="1"/>
  <c r="AU2639" i="1"/>
  <c r="AT2639" i="1"/>
  <c r="AS2639" i="1"/>
  <c r="AR2639" i="1"/>
  <c r="AQ2639" i="1"/>
  <c r="AO2639" i="1"/>
  <c r="AN2639" i="1"/>
  <c r="AM2639" i="1"/>
  <c r="AL2639" i="1"/>
  <c r="AK2639" i="1"/>
  <c r="AY2633" i="1"/>
  <c r="AY2631" i="1" s="1"/>
  <c r="AX2633" i="1"/>
  <c r="AX2631" i="1" s="1"/>
  <c r="AW2633" i="1"/>
  <c r="AW2631" i="1" s="1"/>
  <c r="AV2633" i="1"/>
  <c r="AV2631" i="1" s="1"/>
  <c r="AU2633" i="1"/>
  <c r="AU2631" i="1" s="1"/>
  <c r="AT2633" i="1"/>
  <c r="AT2631" i="1" s="1"/>
  <c r="AS2633" i="1"/>
  <c r="AS2631" i="1" s="1"/>
  <c r="AR2633" i="1"/>
  <c r="AR2631" i="1" s="1"/>
  <c r="AQ2633" i="1"/>
  <c r="AO2633" i="1"/>
  <c r="AO2631" i="1" s="1"/>
  <c r="AN2633" i="1"/>
  <c r="AN2631" i="1" s="1"/>
  <c r="AM2633" i="1"/>
  <c r="AM2631" i="1" s="1"/>
  <c r="AL2633" i="1"/>
  <c r="AL2631" i="1" s="1"/>
  <c r="AK2633" i="1"/>
  <c r="AY2616" i="1"/>
  <c r="AY2615" i="1" s="1"/>
  <c r="AX2616" i="1"/>
  <c r="AX2615" i="1" s="1"/>
  <c r="AW2616" i="1"/>
  <c r="AW2615" i="1" s="1"/>
  <c r="AV2616" i="1"/>
  <c r="AV2615" i="1" s="1"/>
  <c r="AU2616" i="1"/>
  <c r="AU2615" i="1" s="1"/>
  <c r="AT2616" i="1"/>
  <c r="AT2615" i="1" s="1"/>
  <c r="AS2616" i="1"/>
  <c r="AS2615" i="1" s="1"/>
  <c r="AR2616" i="1"/>
  <c r="AR2615" i="1" s="1"/>
  <c r="AQ2616" i="1"/>
  <c r="AO2616" i="1"/>
  <c r="AO2615" i="1" s="1"/>
  <c r="AN2616" i="1"/>
  <c r="AN2615" i="1" s="1"/>
  <c r="AM2616" i="1"/>
  <c r="AM2615" i="1" s="1"/>
  <c r="AL2616" i="1"/>
  <c r="AL2615" i="1" s="1"/>
  <c r="AK2616" i="1"/>
  <c r="AY2613" i="1"/>
  <c r="AY2612" i="1" s="1"/>
  <c r="AX2613" i="1"/>
  <c r="AX2612" i="1" s="1"/>
  <c r="AW2613" i="1"/>
  <c r="AW2612" i="1" s="1"/>
  <c r="AV2613" i="1"/>
  <c r="AV2612" i="1" s="1"/>
  <c r="AU2613" i="1"/>
  <c r="AU2612" i="1" s="1"/>
  <c r="AT2613" i="1"/>
  <c r="AT2612" i="1" s="1"/>
  <c r="AS2613" i="1"/>
  <c r="AS2612" i="1" s="1"/>
  <c r="AR2613" i="1"/>
  <c r="AR2612" i="1" s="1"/>
  <c r="AQ2613" i="1"/>
  <c r="AO2613" i="1"/>
  <c r="AO2612" i="1" s="1"/>
  <c r="AN2613" i="1"/>
  <c r="AN2612" i="1" s="1"/>
  <c r="AM2613" i="1"/>
  <c r="AM2612" i="1" s="1"/>
  <c r="AL2613" i="1"/>
  <c r="AL2612" i="1" s="1"/>
  <c r="AK2613" i="1"/>
  <c r="AY2608" i="1"/>
  <c r="AY2600" i="1" s="1"/>
  <c r="AX2608" i="1"/>
  <c r="AX2600" i="1" s="1"/>
  <c r="AW2608" i="1"/>
  <c r="AW2600" i="1" s="1"/>
  <c r="AV2608" i="1"/>
  <c r="AV2600" i="1" s="1"/>
  <c r="AU2608" i="1"/>
  <c r="AU2600" i="1" s="1"/>
  <c r="AT2608" i="1"/>
  <c r="AT2600" i="1" s="1"/>
  <c r="AS2608" i="1"/>
  <c r="AS2600" i="1" s="1"/>
  <c r="AR2608" i="1"/>
  <c r="AR2600" i="1" s="1"/>
  <c r="AQ2608" i="1"/>
  <c r="AO2608" i="1"/>
  <c r="AO2600" i="1" s="1"/>
  <c r="AN2608" i="1"/>
  <c r="AN2600" i="1" s="1"/>
  <c r="AM2608" i="1"/>
  <c r="AM2600" i="1" s="1"/>
  <c r="AL2608" i="1"/>
  <c r="AL2600" i="1" s="1"/>
  <c r="AK2608" i="1"/>
  <c r="AY2598" i="1"/>
  <c r="AX2598" i="1"/>
  <c r="AW2598" i="1"/>
  <c r="AV2598" i="1"/>
  <c r="AU2598" i="1"/>
  <c r="AT2598" i="1"/>
  <c r="AS2598" i="1"/>
  <c r="AR2598" i="1"/>
  <c r="AQ2598" i="1"/>
  <c r="AO2598" i="1"/>
  <c r="AN2598" i="1"/>
  <c r="AM2598" i="1"/>
  <c r="AL2598" i="1"/>
  <c r="AK2598" i="1"/>
  <c r="AY2592" i="1"/>
  <c r="AY2590" i="1" s="1"/>
  <c r="AX2592" i="1"/>
  <c r="AX2590" i="1" s="1"/>
  <c r="AW2592" i="1"/>
  <c r="AW2590" i="1" s="1"/>
  <c r="AV2592" i="1"/>
  <c r="AV2590" i="1" s="1"/>
  <c r="AU2592" i="1"/>
  <c r="AU2590" i="1" s="1"/>
  <c r="AT2592" i="1"/>
  <c r="AT2590" i="1" s="1"/>
  <c r="AS2592" i="1"/>
  <c r="AS2590" i="1" s="1"/>
  <c r="AR2592" i="1"/>
  <c r="AR2590" i="1" s="1"/>
  <c r="AQ2592" i="1"/>
  <c r="AO2592" i="1"/>
  <c r="AO2590" i="1" s="1"/>
  <c r="AN2592" i="1"/>
  <c r="AN2590" i="1" s="1"/>
  <c r="AM2592" i="1"/>
  <c r="AM2590" i="1" s="1"/>
  <c r="AL2592" i="1"/>
  <c r="AL2590" i="1" s="1"/>
  <c r="AK2592" i="1"/>
  <c r="AY2575" i="1"/>
  <c r="AY2574" i="1" s="1"/>
  <c r="AX2575" i="1"/>
  <c r="AX2574" i="1" s="1"/>
  <c r="AW2575" i="1"/>
  <c r="AW2574" i="1" s="1"/>
  <c r="AV2575" i="1"/>
  <c r="AV2574" i="1" s="1"/>
  <c r="AU2575" i="1"/>
  <c r="AU2574" i="1" s="1"/>
  <c r="AT2575" i="1"/>
  <c r="AT2574" i="1" s="1"/>
  <c r="AS2575" i="1"/>
  <c r="AS2574" i="1" s="1"/>
  <c r="AR2575" i="1"/>
  <c r="AR2574" i="1" s="1"/>
  <c r="AQ2575" i="1"/>
  <c r="AO2575" i="1"/>
  <c r="AO2574" i="1" s="1"/>
  <c r="AN2575" i="1"/>
  <c r="AN2574" i="1" s="1"/>
  <c r="AM2575" i="1"/>
  <c r="AM2574" i="1" s="1"/>
  <c r="AL2575" i="1"/>
  <c r="AL2574" i="1" s="1"/>
  <c r="AK2575" i="1"/>
  <c r="AY2572" i="1"/>
  <c r="AY2571" i="1" s="1"/>
  <c r="AX2572" i="1"/>
  <c r="AX2571" i="1" s="1"/>
  <c r="AW2572" i="1"/>
  <c r="AW2571" i="1" s="1"/>
  <c r="AV2572" i="1"/>
  <c r="AV2571" i="1" s="1"/>
  <c r="AU2572" i="1"/>
  <c r="AU2571" i="1" s="1"/>
  <c r="AT2572" i="1"/>
  <c r="AT2571" i="1" s="1"/>
  <c r="AS2572" i="1"/>
  <c r="AS2571" i="1" s="1"/>
  <c r="AR2572" i="1"/>
  <c r="AR2571" i="1" s="1"/>
  <c r="AQ2572" i="1"/>
  <c r="AO2572" i="1"/>
  <c r="AO2571" i="1" s="1"/>
  <c r="AN2572" i="1"/>
  <c r="AN2571" i="1" s="1"/>
  <c r="AM2572" i="1"/>
  <c r="AM2571" i="1" s="1"/>
  <c r="AL2572" i="1"/>
  <c r="AL2571" i="1" s="1"/>
  <c r="AK2572" i="1"/>
  <c r="AY2567" i="1"/>
  <c r="AY2559" i="1" s="1"/>
  <c r="AX2567" i="1"/>
  <c r="AX2559" i="1" s="1"/>
  <c r="AW2567" i="1"/>
  <c r="AW2559" i="1" s="1"/>
  <c r="AV2567" i="1"/>
  <c r="AV2559" i="1" s="1"/>
  <c r="AU2567" i="1"/>
  <c r="AU2559" i="1" s="1"/>
  <c r="AT2567" i="1"/>
  <c r="AT2559" i="1" s="1"/>
  <c r="AS2567" i="1"/>
  <c r="AS2559" i="1" s="1"/>
  <c r="AR2567" i="1"/>
  <c r="AR2559" i="1" s="1"/>
  <c r="AQ2567" i="1"/>
  <c r="AO2567" i="1"/>
  <c r="AO2559" i="1" s="1"/>
  <c r="AN2567" i="1"/>
  <c r="AN2559" i="1" s="1"/>
  <c r="AM2567" i="1"/>
  <c r="AM2559" i="1" s="1"/>
  <c r="AL2567" i="1"/>
  <c r="AL2559" i="1" s="1"/>
  <c r="AK2567" i="1"/>
  <c r="AY2557" i="1"/>
  <c r="AX2557" i="1"/>
  <c r="AW2557" i="1"/>
  <c r="AV2557" i="1"/>
  <c r="AU2557" i="1"/>
  <c r="AT2557" i="1"/>
  <c r="AS2557" i="1"/>
  <c r="AR2557" i="1"/>
  <c r="AQ2557" i="1"/>
  <c r="AO2557" i="1"/>
  <c r="AN2557" i="1"/>
  <c r="AM2557" i="1"/>
  <c r="AL2557" i="1"/>
  <c r="AK2557" i="1"/>
  <c r="AY2551" i="1"/>
  <c r="AY2549" i="1" s="1"/>
  <c r="AX2551" i="1"/>
  <c r="AX2549" i="1" s="1"/>
  <c r="AW2551" i="1"/>
  <c r="AW2549" i="1" s="1"/>
  <c r="AV2551" i="1"/>
  <c r="AV2549" i="1" s="1"/>
  <c r="AU2551" i="1"/>
  <c r="AU2549" i="1" s="1"/>
  <c r="AT2551" i="1"/>
  <c r="AT2549" i="1" s="1"/>
  <c r="AS2551" i="1"/>
  <c r="AS2549" i="1" s="1"/>
  <c r="AR2551" i="1"/>
  <c r="AR2549" i="1" s="1"/>
  <c r="AQ2551" i="1"/>
  <c r="AO2551" i="1"/>
  <c r="AO2549" i="1" s="1"/>
  <c r="AN2551" i="1"/>
  <c r="AN2549" i="1" s="1"/>
  <c r="AM2551" i="1"/>
  <c r="AM2549" i="1" s="1"/>
  <c r="AL2551" i="1"/>
  <c r="AL2549" i="1" s="1"/>
  <c r="AK2551" i="1"/>
  <c r="AY2534" i="1"/>
  <c r="AY2533" i="1" s="1"/>
  <c r="AX2534" i="1"/>
  <c r="AX2533" i="1" s="1"/>
  <c r="AW2534" i="1"/>
  <c r="AW2533" i="1" s="1"/>
  <c r="AV2534" i="1"/>
  <c r="AV2533" i="1" s="1"/>
  <c r="AU2534" i="1"/>
  <c r="AU2533" i="1" s="1"/>
  <c r="AT2534" i="1"/>
  <c r="AT2533" i="1" s="1"/>
  <c r="AS2534" i="1"/>
  <c r="AS2533" i="1" s="1"/>
  <c r="AR2534" i="1"/>
  <c r="AR2533" i="1" s="1"/>
  <c r="AQ2534" i="1"/>
  <c r="AO2534" i="1"/>
  <c r="AO2533" i="1" s="1"/>
  <c r="AN2534" i="1"/>
  <c r="AN2533" i="1" s="1"/>
  <c r="AM2534" i="1"/>
  <c r="AM2533" i="1" s="1"/>
  <c r="AL2534" i="1"/>
  <c r="AL2533" i="1" s="1"/>
  <c r="AK2534" i="1"/>
  <c r="AY2531" i="1"/>
  <c r="AY2530" i="1" s="1"/>
  <c r="AX2531" i="1"/>
  <c r="AX2530" i="1" s="1"/>
  <c r="AW2531" i="1"/>
  <c r="AW2530" i="1" s="1"/>
  <c r="AV2531" i="1"/>
  <c r="AV2530" i="1" s="1"/>
  <c r="AU2531" i="1"/>
  <c r="AU2530" i="1" s="1"/>
  <c r="AT2531" i="1"/>
  <c r="AT2530" i="1" s="1"/>
  <c r="AS2531" i="1"/>
  <c r="AS2530" i="1" s="1"/>
  <c r="AR2531" i="1"/>
  <c r="AR2530" i="1" s="1"/>
  <c r="AQ2531" i="1"/>
  <c r="AO2531" i="1"/>
  <c r="AO2530" i="1" s="1"/>
  <c r="AN2531" i="1"/>
  <c r="AN2530" i="1" s="1"/>
  <c r="AM2531" i="1"/>
  <c r="AM2530" i="1" s="1"/>
  <c r="AL2531" i="1"/>
  <c r="AL2530" i="1" s="1"/>
  <c r="AK2531" i="1"/>
  <c r="AY2526" i="1"/>
  <c r="AY2519" i="1" s="1"/>
  <c r="AX2526" i="1"/>
  <c r="AX2519" i="1" s="1"/>
  <c r="AW2526" i="1"/>
  <c r="AW2519" i="1" s="1"/>
  <c r="AV2526" i="1"/>
  <c r="AV2519" i="1" s="1"/>
  <c r="AU2526" i="1"/>
  <c r="AU2519" i="1" s="1"/>
  <c r="AT2526" i="1"/>
  <c r="AT2519" i="1" s="1"/>
  <c r="AS2526" i="1"/>
  <c r="AS2519" i="1" s="1"/>
  <c r="AR2526" i="1"/>
  <c r="AR2519" i="1" s="1"/>
  <c r="AQ2526" i="1"/>
  <c r="AO2526" i="1"/>
  <c r="AO2519" i="1" s="1"/>
  <c r="AN2526" i="1"/>
  <c r="AN2519" i="1" s="1"/>
  <c r="AM2526" i="1"/>
  <c r="AM2519" i="1" s="1"/>
  <c r="AL2526" i="1"/>
  <c r="AL2519" i="1" s="1"/>
  <c r="AK2526" i="1"/>
  <c r="AY2517" i="1"/>
  <c r="AX2517" i="1"/>
  <c r="AW2517" i="1"/>
  <c r="AV2517" i="1"/>
  <c r="AU2517" i="1"/>
  <c r="AT2517" i="1"/>
  <c r="AS2517" i="1"/>
  <c r="AR2517" i="1"/>
  <c r="AQ2517" i="1"/>
  <c r="AO2517" i="1"/>
  <c r="AN2517" i="1"/>
  <c r="AM2517" i="1"/>
  <c r="AL2517" i="1"/>
  <c r="AK2517" i="1"/>
  <c r="AY2511" i="1"/>
  <c r="AY2509" i="1" s="1"/>
  <c r="AX2511" i="1"/>
  <c r="AX2509" i="1" s="1"/>
  <c r="AW2511" i="1"/>
  <c r="AW2509" i="1" s="1"/>
  <c r="AV2511" i="1"/>
  <c r="AV2509" i="1" s="1"/>
  <c r="AU2511" i="1"/>
  <c r="AU2509" i="1" s="1"/>
  <c r="AT2511" i="1"/>
  <c r="AT2509" i="1" s="1"/>
  <c r="AS2511" i="1"/>
  <c r="AS2509" i="1" s="1"/>
  <c r="AR2511" i="1"/>
  <c r="AR2509" i="1" s="1"/>
  <c r="AQ2511" i="1"/>
  <c r="AO2511" i="1"/>
  <c r="AO2509" i="1" s="1"/>
  <c r="AN2511" i="1"/>
  <c r="AN2509" i="1" s="1"/>
  <c r="AM2511" i="1"/>
  <c r="AM2509" i="1" s="1"/>
  <c r="AL2511" i="1"/>
  <c r="AL2509" i="1" s="1"/>
  <c r="AK2511" i="1"/>
  <c r="AY2494" i="1"/>
  <c r="AY2493" i="1" s="1"/>
  <c r="AX2494" i="1"/>
  <c r="AX2493" i="1" s="1"/>
  <c r="AW2494" i="1"/>
  <c r="AW2493" i="1" s="1"/>
  <c r="AV2494" i="1"/>
  <c r="AV2493" i="1" s="1"/>
  <c r="AU2494" i="1"/>
  <c r="AU2493" i="1" s="1"/>
  <c r="AT2494" i="1"/>
  <c r="AT2493" i="1" s="1"/>
  <c r="AS2494" i="1"/>
  <c r="AS2493" i="1" s="1"/>
  <c r="AR2494" i="1"/>
  <c r="AR2493" i="1" s="1"/>
  <c r="AQ2494" i="1"/>
  <c r="AO2494" i="1"/>
  <c r="AO2493" i="1" s="1"/>
  <c r="AN2494" i="1"/>
  <c r="AN2493" i="1" s="1"/>
  <c r="AM2494" i="1"/>
  <c r="AM2493" i="1" s="1"/>
  <c r="AL2494" i="1"/>
  <c r="AL2493" i="1" s="1"/>
  <c r="AK2494" i="1"/>
  <c r="AY2489" i="1"/>
  <c r="AY2480" i="1" s="1"/>
  <c r="AX2489" i="1"/>
  <c r="AX2480" i="1" s="1"/>
  <c r="AW2489" i="1"/>
  <c r="AW2480" i="1" s="1"/>
  <c r="AV2489" i="1"/>
  <c r="AV2480" i="1" s="1"/>
  <c r="AU2489" i="1"/>
  <c r="AU2480" i="1" s="1"/>
  <c r="AT2489" i="1"/>
  <c r="AT2480" i="1" s="1"/>
  <c r="AS2489" i="1"/>
  <c r="AS2480" i="1" s="1"/>
  <c r="AR2489" i="1"/>
  <c r="AR2480" i="1" s="1"/>
  <c r="AQ2489" i="1"/>
  <c r="AO2489" i="1"/>
  <c r="AO2480" i="1" s="1"/>
  <c r="AN2489" i="1"/>
  <c r="AN2480" i="1" s="1"/>
  <c r="AM2489" i="1"/>
  <c r="AM2480" i="1" s="1"/>
  <c r="AL2489" i="1"/>
  <c r="AL2480" i="1" s="1"/>
  <c r="AK2489" i="1"/>
  <c r="AY2478" i="1"/>
  <c r="AX2478" i="1"/>
  <c r="AW2478" i="1"/>
  <c r="AV2478" i="1"/>
  <c r="AU2478" i="1"/>
  <c r="AT2478" i="1"/>
  <c r="AS2478" i="1"/>
  <c r="AR2478" i="1"/>
  <c r="AQ2478" i="1"/>
  <c r="AO2478" i="1"/>
  <c r="AN2478" i="1"/>
  <c r="AM2478" i="1"/>
  <c r="AL2478" i="1"/>
  <c r="AK2478" i="1"/>
  <c r="AY2472" i="1"/>
  <c r="AY2470" i="1" s="1"/>
  <c r="AX2472" i="1"/>
  <c r="AX2470" i="1" s="1"/>
  <c r="AW2472" i="1"/>
  <c r="AW2470" i="1" s="1"/>
  <c r="AV2472" i="1"/>
  <c r="AV2470" i="1" s="1"/>
  <c r="AU2472" i="1"/>
  <c r="AU2470" i="1" s="1"/>
  <c r="AT2472" i="1"/>
  <c r="AT2470" i="1" s="1"/>
  <c r="AS2472" i="1"/>
  <c r="AS2470" i="1" s="1"/>
  <c r="AR2472" i="1"/>
  <c r="AR2470" i="1" s="1"/>
  <c r="AQ2472" i="1"/>
  <c r="AO2472" i="1"/>
  <c r="AO2470" i="1" s="1"/>
  <c r="AN2472" i="1"/>
  <c r="AN2470" i="1" s="1"/>
  <c r="AM2472" i="1"/>
  <c r="AM2470" i="1" s="1"/>
  <c r="AL2472" i="1"/>
  <c r="AL2470" i="1" s="1"/>
  <c r="AK2472" i="1"/>
  <c r="AY2455" i="1"/>
  <c r="AY2454" i="1" s="1"/>
  <c r="AX2455" i="1"/>
  <c r="AX2454" i="1" s="1"/>
  <c r="AW2455" i="1"/>
  <c r="AW2454" i="1" s="1"/>
  <c r="AV2455" i="1"/>
  <c r="AV2454" i="1" s="1"/>
  <c r="AU2455" i="1"/>
  <c r="AU2454" i="1" s="1"/>
  <c r="AT2455" i="1"/>
  <c r="AT2454" i="1" s="1"/>
  <c r="AS2455" i="1"/>
  <c r="AS2454" i="1" s="1"/>
  <c r="AR2455" i="1"/>
  <c r="AR2454" i="1" s="1"/>
  <c r="AQ2455" i="1"/>
  <c r="AO2455" i="1"/>
  <c r="AO2454" i="1" s="1"/>
  <c r="AN2455" i="1"/>
  <c r="AN2454" i="1" s="1"/>
  <c r="AM2455" i="1"/>
  <c r="AM2454" i="1" s="1"/>
  <c r="AL2455" i="1"/>
  <c r="AL2454" i="1" s="1"/>
  <c r="AK2455" i="1"/>
  <c r="AY2452" i="1"/>
  <c r="AY2451" i="1" s="1"/>
  <c r="AX2452" i="1"/>
  <c r="AX2451" i="1" s="1"/>
  <c r="AW2452" i="1"/>
  <c r="AW2451" i="1" s="1"/>
  <c r="AV2452" i="1"/>
  <c r="AV2451" i="1" s="1"/>
  <c r="AU2452" i="1"/>
  <c r="AU2451" i="1" s="1"/>
  <c r="AT2452" i="1"/>
  <c r="AT2451" i="1" s="1"/>
  <c r="AS2452" i="1"/>
  <c r="AS2451" i="1" s="1"/>
  <c r="AR2452" i="1"/>
  <c r="AR2451" i="1" s="1"/>
  <c r="AQ2452" i="1"/>
  <c r="AO2452" i="1"/>
  <c r="AO2451" i="1" s="1"/>
  <c r="AN2452" i="1"/>
  <c r="AN2451" i="1" s="1"/>
  <c r="AM2452" i="1"/>
  <c r="AM2451" i="1" s="1"/>
  <c r="AL2452" i="1"/>
  <c r="AL2451" i="1" s="1"/>
  <c r="AK2452" i="1"/>
  <c r="AY2447" i="1"/>
  <c r="AY2439" i="1" s="1"/>
  <c r="AX2447" i="1"/>
  <c r="AX2439" i="1" s="1"/>
  <c r="AW2447" i="1"/>
  <c r="AW2439" i="1" s="1"/>
  <c r="AV2447" i="1"/>
  <c r="AV2439" i="1" s="1"/>
  <c r="AU2447" i="1"/>
  <c r="AU2439" i="1" s="1"/>
  <c r="AT2447" i="1"/>
  <c r="AT2439" i="1" s="1"/>
  <c r="AS2447" i="1"/>
  <c r="AS2439" i="1" s="1"/>
  <c r="AR2447" i="1"/>
  <c r="AR2439" i="1" s="1"/>
  <c r="AQ2447" i="1"/>
  <c r="AO2447" i="1"/>
  <c r="AO2439" i="1" s="1"/>
  <c r="AN2447" i="1"/>
  <c r="AN2439" i="1" s="1"/>
  <c r="AM2447" i="1"/>
  <c r="AM2439" i="1" s="1"/>
  <c r="AL2447" i="1"/>
  <c r="AL2439" i="1" s="1"/>
  <c r="AK2447" i="1"/>
  <c r="AY2437" i="1"/>
  <c r="AX2437" i="1"/>
  <c r="AW2437" i="1"/>
  <c r="AV2437" i="1"/>
  <c r="AU2437" i="1"/>
  <c r="AT2437" i="1"/>
  <c r="AS2437" i="1"/>
  <c r="AR2437" i="1"/>
  <c r="AQ2437" i="1"/>
  <c r="AO2437" i="1"/>
  <c r="AN2437" i="1"/>
  <c r="AM2437" i="1"/>
  <c r="AL2437" i="1"/>
  <c r="AK2437" i="1"/>
  <c r="AY2431" i="1"/>
  <c r="AY2429" i="1" s="1"/>
  <c r="AX2431" i="1"/>
  <c r="AX2429" i="1" s="1"/>
  <c r="AW2431" i="1"/>
  <c r="AW2429" i="1" s="1"/>
  <c r="AV2431" i="1"/>
  <c r="AV2429" i="1" s="1"/>
  <c r="AU2431" i="1"/>
  <c r="AU2429" i="1" s="1"/>
  <c r="AT2431" i="1"/>
  <c r="AT2429" i="1" s="1"/>
  <c r="AS2431" i="1"/>
  <c r="AS2429" i="1" s="1"/>
  <c r="AR2431" i="1"/>
  <c r="AR2429" i="1" s="1"/>
  <c r="AQ2431" i="1"/>
  <c r="AO2431" i="1"/>
  <c r="AO2429" i="1" s="1"/>
  <c r="AN2431" i="1"/>
  <c r="AN2429" i="1" s="1"/>
  <c r="AM2431" i="1"/>
  <c r="AM2429" i="1" s="1"/>
  <c r="AL2431" i="1"/>
  <c r="AL2429" i="1" s="1"/>
  <c r="AK2431" i="1"/>
  <c r="AY2414" i="1"/>
  <c r="AY2413" i="1" s="1"/>
  <c r="AX2414" i="1"/>
  <c r="AX2413" i="1" s="1"/>
  <c r="AW2414" i="1"/>
  <c r="AW2413" i="1" s="1"/>
  <c r="AV2414" i="1"/>
  <c r="AV2413" i="1" s="1"/>
  <c r="AU2414" i="1"/>
  <c r="AU2413" i="1" s="1"/>
  <c r="AT2414" i="1"/>
  <c r="AT2413" i="1" s="1"/>
  <c r="AS2414" i="1"/>
  <c r="AS2413" i="1" s="1"/>
  <c r="AR2414" i="1"/>
  <c r="AR2413" i="1" s="1"/>
  <c r="AQ2414" i="1"/>
  <c r="AO2414" i="1"/>
  <c r="AO2413" i="1" s="1"/>
  <c r="AN2414" i="1"/>
  <c r="AN2413" i="1" s="1"/>
  <c r="AM2414" i="1"/>
  <c r="AM2413" i="1" s="1"/>
  <c r="AL2414" i="1"/>
  <c r="AL2413" i="1" s="1"/>
  <c r="AK2414" i="1"/>
  <c r="AY2409" i="1"/>
  <c r="AY2401" i="1" s="1"/>
  <c r="AX2409" i="1"/>
  <c r="AX2401" i="1" s="1"/>
  <c r="AW2409" i="1"/>
  <c r="AW2401" i="1" s="1"/>
  <c r="AV2409" i="1"/>
  <c r="AV2401" i="1" s="1"/>
  <c r="AU2409" i="1"/>
  <c r="AU2401" i="1" s="1"/>
  <c r="AT2409" i="1"/>
  <c r="AT2401" i="1" s="1"/>
  <c r="AS2409" i="1"/>
  <c r="AS2401" i="1" s="1"/>
  <c r="AR2409" i="1"/>
  <c r="AR2401" i="1" s="1"/>
  <c r="AQ2409" i="1"/>
  <c r="AO2409" i="1"/>
  <c r="AO2401" i="1" s="1"/>
  <c r="AN2409" i="1"/>
  <c r="AN2401" i="1" s="1"/>
  <c r="AM2409" i="1"/>
  <c r="AM2401" i="1" s="1"/>
  <c r="AL2409" i="1"/>
  <c r="AL2401" i="1" s="1"/>
  <c r="AK2409" i="1"/>
  <c r="AY2399" i="1"/>
  <c r="AX2399" i="1"/>
  <c r="AW2399" i="1"/>
  <c r="AV2399" i="1"/>
  <c r="AU2399" i="1"/>
  <c r="AT2399" i="1"/>
  <c r="AS2399" i="1"/>
  <c r="AR2399" i="1"/>
  <c r="AQ2399" i="1"/>
  <c r="AO2399" i="1"/>
  <c r="AN2399" i="1"/>
  <c r="AM2399" i="1"/>
  <c r="AL2399" i="1"/>
  <c r="AK2399" i="1"/>
  <c r="AY2393" i="1"/>
  <c r="AY2391" i="1" s="1"/>
  <c r="AX2393" i="1"/>
  <c r="AX2391" i="1" s="1"/>
  <c r="AW2393" i="1"/>
  <c r="AW2391" i="1" s="1"/>
  <c r="AV2393" i="1"/>
  <c r="AV2391" i="1" s="1"/>
  <c r="AU2393" i="1"/>
  <c r="AU2391" i="1" s="1"/>
  <c r="AT2393" i="1"/>
  <c r="AT2391" i="1" s="1"/>
  <c r="AS2393" i="1"/>
  <c r="AS2391" i="1" s="1"/>
  <c r="AR2393" i="1"/>
  <c r="AR2391" i="1" s="1"/>
  <c r="AQ2393" i="1"/>
  <c r="AO2393" i="1"/>
  <c r="AO2391" i="1" s="1"/>
  <c r="AN2393" i="1"/>
  <c r="AN2391" i="1" s="1"/>
  <c r="AM2393" i="1"/>
  <c r="AM2391" i="1" s="1"/>
  <c r="AL2393" i="1"/>
  <c r="AL2391" i="1" s="1"/>
  <c r="AK2393" i="1"/>
  <c r="AY2376" i="1"/>
  <c r="AY2375" i="1" s="1"/>
  <c r="AX2376" i="1"/>
  <c r="AX2375" i="1" s="1"/>
  <c r="AW2376" i="1"/>
  <c r="AW2375" i="1" s="1"/>
  <c r="AV2376" i="1"/>
  <c r="AV2375" i="1" s="1"/>
  <c r="AU2376" i="1"/>
  <c r="AU2375" i="1" s="1"/>
  <c r="AT2376" i="1"/>
  <c r="AT2375" i="1" s="1"/>
  <c r="AS2376" i="1"/>
  <c r="AS2375" i="1" s="1"/>
  <c r="AR2376" i="1"/>
  <c r="AR2375" i="1" s="1"/>
  <c r="AQ2376" i="1"/>
  <c r="AO2376" i="1"/>
  <c r="AO2375" i="1" s="1"/>
  <c r="AN2376" i="1"/>
  <c r="AN2375" i="1" s="1"/>
  <c r="AM2376" i="1"/>
  <c r="AM2375" i="1" s="1"/>
  <c r="AL2376" i="1"/>
  <c r="AL2375" i="1" s="1"/>
  <c r="AK2376" i="1"/>
  <c r="AY2372" i="1"/>
  <c r="AY2371" i="1" s="1"/>
  <c r="AX2372" i="1"/>
  <c r="AX2371" i="1" s="1"/>
  <c r="AW2372" i="1"/>
  <c r="AW2371" i="1" s="1"/>
  <c r="AV2372" i="1"/>
  <c r="AV2371" i="1" s="1"/>
  <c r="AU2372" i="1"/>
  <c r="AU2371" i="1" s="1"/>
  <c r="AT2372" i="1"/>
  <c r="AT2371" i="1" s="1"/>
  <c r="AS2372" i="1"/>
  <c r="AS2371" i="1" s="1"/>
  <c r="AR2372" i="1"/>
  <c r="AR2371" i="1" s="1"/>
  <c r="AQ2372" i="1"/>
  <c r="AO2372" i="1"/>
  <c r="AO2371" i="1" s="1"/>
  <c r="AN2372" i="1"/>
  <c r="AN2371" i="1" s="1"/>
  <c r="AM2372" i="1"/>
  <c r="AM2371" i="1" s="1"/>
  <c r="AL2372" i="1"/>
  <c r="AL2371" i="1" s="1"/>
  <c r="AK2372" i="1"/>
  <c r="AY2367" i="1"/>
  <c r="AY2359" i="1" s="1"/>
  <c r="AX2367" i="1"/>
  <c r="AX2359" i="1" s="1"/>
  <c r="AW2367" i="1"/>
  <c r="AW2359" i="1" s="1"/>
  <c r="AV2367" i="1"/>
  <c r="AV2359" i="1" s="1"/>
  <c r="AU2367" i="1"/>
  <c r="AU2359" i="1" s="1"/>
  <c r="AT2367" i="1"/>
  <c r="AT2359" i="1" s="1"/>
  <c r="AS2367" i="1"/>
  <c r="AS2359" i="1" s="1"/>
  <c r="AR2367" i="1"/>
  <c r="AR2359" i="1" s="1"/>
  <c r="AQ2367" i="1"/>
  <c r="AO2367" i="1"/>
  <c r="AO2359" i="1" s="1"/>
  <c r="AN2367" i="1"/>
  <c r="AN2359" i="1" s="1"/>
  <c r="AM2367" i="1"/>
  <c r="AM2359" i="1" s="1"/>
  <c r="AL2367" i="1"/>
  <c r="AL2359" i="1" s="1"/>
  <c r="AK2367" i="1"/>
  <c r="AY2357" i="1"/>
  <c r="AX2357" i="1"/>
  <c r="AW2357" i="1"/>
  <c r="AV2357" i="1"/>
  <c r="AU2357" i="1"/>
  <c r="AT2357" i="1"/>
  <c r="AS2357" i="1"/>
  <c r="AR2357" i="1"/>
  <c r="AQ2357" i="1"/>
  <c r="AO2357" i="1"/>
  <c r="AN2357" i="1"/>
  <c r="AM2357" i="1"/>
  <c r="AL2357" i="1"/>
  <c r="AK2357" i="1"/>
  <c r="AY2351" i="1"/>
  <c r="AY2349" i="1" s="1"/>
  <c r="AX2351" i="1"/>
  <c r="AX2349" i="1" s="1"/>
  <c r="AW2351" i="1"/>
  <c r="AW2349" i="1" s="1"/>
  <c r="AV2351" i="1"/>
  <c r="AV2349" i="1" s="1"/>
  <c r="AU2351" i="1"/>
  <c r="AU2349" i="1" s="1"/>
  <c r="AT2351" i="1"/>
  <c r="AT2349" i="1" s="1"/>
  <c r="AS2351" i="1"/>
  <c r="AS2349" i="1" s="1"/>
  <c r="AR2351" i="1"/>
  <c r="AR2349" i="1" s="1"/>
  <c r="AQ2351" i="1"/>
  <c r="AO2351" i="1"/>
  <c r="AO2349" i="1" s="1"/>
  <c r="AN2351" i="1"/>
  <c r="AN2349" i="1" s="1"/>
  <c r="AM2351" i="1"/>
  <c r="AM2349" i="1" s="1"/>
  <c r="AL2351" i="1"/>
  <c r="AL2349" i="1" s="1"/>
  <c r="AK2351" i="1"/>
  <c r="AY2334" i="1"/>
  <c r="AY2333" i="1" s="1"/>
  <c r="AX2334" i="1"/>
  <c r="AX2333" i="1" s="1"/>
  <c r="AW2334" i="1"/>
  <c r="AW2333" i="1" s="1"/>
  <c r="AV2334" i="1"/>
  <c r="AV2333" i="1" s="1"/>
  <c r="AU2334" i="1"/>
  <c r="AU2333" i="1" s="1"/>
  <c r="AT2334" i="1"/>
  <c r="AT2333" i="1" s="1"/>
  <c r="AS2334" i="1"/>
  <c r="AS2333" i="1" s="1"/>
  <c r="AR2334" i="1"/>
  <c r="AR2333" i="1" s="1"/>
  <c r="AQ2334" i="1"/>
  <c r="AO2334" i="1"/>
  <c r="AO2333" i="1" s="1"/>
  <c r="AN2334" i="1"/>
  <c r="AN2333" i="1" s="1"/>
  <c r="AM2334" i="1"/>
  <c r="AM2333" i="1" s="1"/>
  <c r="AL2334" i="1"/>
  <c r="AL2333" i="1" s="1"/>
  <c r="AK2334" i="1"/>
  <c r="AY2331" i="1"/>
  <c r="AY2330" i="1" s="1"/>
  <c r="AX2331" i="1"/>
  <c r="AX2330" i="1" s="1"/>
  <c r="AW2331" i="1"/>
  <c r="AW2330" i="1" s="1"/>
  <c r="AV2331" i="1"/>
  <c r="AV2330" i="1" s="1"/>
  <c r="AU2331" i="1"/>
  <c r="AU2330" i="1" s="1"/>
  <c r="AT2331" i="1"/>
  <c r="AT2330" i="1" s="1"/>
  <c r="AS2331" i="1"/>
  <c r="AS2330" i="1" s="1"/>
  <c r="AR2331" i="1"/>
  <c r="AR2330" i="1" s="1"/>
  <c r="AQ2331" i="1"/>
  <c r="AO2331" i="1"/>
  <c r="AO2330" i="1" s="1"/>
  <c r="AN2331" i="1"/>
  <c r="AN2330" i="1" s="1"/>
  <c r="AM2331" i="1"/>
  <c r="AM2330" i="1" s="1"/>
  <c r="AL2331" i="1"/>
  <c r="AL2330" i="1" s="1"/>
  <c r="AK2331" i="1"/>
  <c r="AY2326" i="1"/>
  <c r="AY2318" i="1" s="1"/>
  <c r="AX2326" i="1"/>
  <c r="AX2318" i="1" s="1"/>
  <c r="AW2326" i="1"/>
  <c r="AW2318" i="1" s="1"/>
  <c r="AV2326" i="1"/>
  <c r="AV2318" i="1" s="1"/>
  <c r="AU2326" i="1"/>
  <c r="AU2318" i="1" s="1"/>
  <c r="AT2326" i="1"/>
  <c r="AT2318" i="1" s="1"/>
  <c r="AS2326" i="1"/>
  <c r="AS2318" i="1" s="1"/>
  <c r="AR2326" i="1"/>
  <c r="AR2318" i="1" s="1"/>
  <c r="AQ2326" i="1"/>
  <c r="AO2326" i="1"/>
  <c r="AO2318" i="1" s="1"/>
  <c r="AN2326" i="1"/>
  <c r="AN2318" i="1" s="1"/>
  <c r="AM2326" i="1"/>
  <c r="AM2318" i="1" s="1"/>
  <c r="AL2326" i="1"/>
  <c r="AL2318" i="1" s="1"/>
  <c r="AK2326" i="1"/>
  <c r="AY2316" i="1"/>
  <c r="AX2316" i="1"/>
  <c r="AW2316" i="1"/>
  <c r="AV2316" i="1"/>
  <c r="AU2316" i="1"/>
  <c r="AT2316" i="1"/>
  <c r="AS2316" i="1"/>
  <c r="AR2316" i="1"/>
  <c r="AQ2316" i="1"/>
  <c r="AO2316" i="1"/>
  <c r="AN2316" i="1"/>
  <c r="AM2316" i="1"/>
  <c r="AL2316" i="1"/>
  <c r="AK2316" i="1"/>
  <c r="AY2310" i="1"/>
  <c r="AY2308" i="1" s="1"/>
  <c r="AX2310" i="1"/>
  <c r="AX2308" i="1" s="1"/>
  <c r="AW2310" i="1"/>
  <c r="AW2308" i="1" s="1"/>
  <c r="AV2310" i="1"/>
  <c r="AV2308" i="1" s="1"/>
  <c r="AU2310" i="1"/>
  <c r="AU2308" i="1" s="1"/>
  <c r="AT2310" i="1"/>
  <c r="AT2308" i="1" s="1"/>
  <c r="AS2310" i="1"/>
  <c r="AS2308" i="1" s="1"/>
  <c r="AR2310" i="1"/>
  <c r="AR2308" i="1" s="1"/>
  <c r="AQ2310" i="1"/>
  <c r="AO2310" i="1"/>
  <c r="AO2308" i="1" s="1"/>
  <c r="AN2310" i="1"/>
  <c r="AN2308" i="1" s="1"/>
  <c r="AM2310" i="1"/>
  <c r="AM2308" i="1" s="1"/>
  <c r="AL2310" i="1"/>
  <c r="AL2308" i="1" s="1"/>
  <c r="AK2310" i="1"/>
  <c r="AY2293" i="1"/>
  <c r="AY2292" i="1" s="1"/>
  <c r="AX2293" i="1"/>
  <c r="AX2292" i="1" s="1"/>
  <c r="AW2293" i="1"/>
  <c r="AW2292" i="1" s="1"/>
  <c r="AV2293" i="1"/>
  <c r="AV2292" i="1" s="1"/>
  <c r="AU2293" i="1"/>
  <c r="AU2292" i="1" s="1"/>
  <c r="AT2293" i="1"/>
  <c r="AT2292" i="1" s="1"/>
  <c r="AS2293" i="1"/>
  <c r="AS2292" i="1" s="1"/>
  <c r="AR2293" i="1"/>
  <c r="AR2292" i="1" s="1"/>
  <c r="AQ2293" i="1"/>
  <c r="AO2293" i="1"/>
  <c r="AO2292" i="1" s="1"/>
  <c r="AN2293" i="1"/>
  <c r="AN2292" i="1" s="1"/>
  <c r="AM2293" i="1"/>
  <c r="AM2292" i="1" s="1"/>
  <c r="AL2293" i="1"/>
  <c r="AL2292" i="1" s="1"/>
  <c r="AK2293" i="1"/>
  <c r="AY2290" i="1"/>
  <c r="AY2289" i="1" s="1"/>
  <c r="AX2290" i="1"/>
  <c r="AX2289" i="1" s="1"/>
  <c r="AW2290" i="1"/>
  <c r="AW2289" i="1" s="1"/>
  <c r="AV2290" i="1"/>
  <c r="AV2289" i="1" s="1"/>
  <c r="AU2290" i="1"/>
  <c r="AU2289" i="1" s="1"/>
  <c r="AT2290" i="1"/>
  <c r="AT2289" i="1" s="1"/>
  <c r="AS2290" i="1"/>
  <c r="AS2289" i="1" s="1"/>
  <c r="AR2290" i="1"/>
  <c r="AR2289" i="1" s="1"/>
  <c r="AQ2290" i="1"/>
  <c r="AO2290" i="1"/>
  <c r="AO2289" i="1" s="1"/>
  <c r="AN2290" i="1"/>
  <c r="AN2289" i="1" s="1"/>
  <c r="AM2290" i="1"/>
  <c r="AM2289" i="1" s="1"/>
  <c r="AL2290" i="1"/>
  <c r="AL2289" i="1" s="1"/>
  <c r="AK2290" i="1"/>
  <c r="AY2285" i="1"/>
  <c r="AY2277" i="1" s="1"/>
  <c r="AX2285" i="1"/>
  <c r="AX2277" i="1" s="1"/>
  <c r="AW2285" i="1"/>
  <c r="AW2277" i="1" s="1"/>
  <c r="AV2285" i="1"/>
  <c r="AV2277" i="1" s="1"/>
  <c r="AU2285" i="1"/>
  <c r="AU2277" i="1" s="1"/>
  <c r="AT2285" i="1"/>
  <c r="AT2277" i="1" s="1"/>
  <c r="AS2285" i="1"/>
  <c r="AS2277" i="1" s="1"/>
  <c r="AR2285" i="1"/>
  <c r="AR2277" i="1" s="1"/>
  <c r="AQ2285" i="1"/>
  <c r="AO2285" i="1"/>
  <c r="AO2277" i="1" s="1"/>
  <c r="AN2285" i="1"/>
  <c r="AN2277" i="1" s="1"/>
  <c r="AM2285" i="1"/>
  <c r="AM2277" i="1" s="1"/>
  <c r="AL2285" i="1"/>
  <c r="AL2277" i="1" s="1"/>
  <c r="AK2285" i="1"/>
  <c r="AY2275" i="1"/>
  <c r="AX2275" i="1"/>
  <c r="AW2275" i="1"/>
  <c r="AV2275" i="1"/>
  <c r="AU2275" i="1"/>
  <c r="AT2275" i="1"/>
  <c r="AS2275" i="1"/>
  <c r="AR2275" i="1"/>
  <c r="AQ2275" i="1"/>
  <c r="AO2275" i="1"/>
  <c r="AN2275" i="1"/>
  <c r="AM2275" i="1"/>
  <c r="AL2275" i="1"/>
  <c r="AK2275" i="1"/>
  <c r="AY2269" i="1"/>
  <c r="AY2267" i="1" s="1"/>
  <c r="AX2269" i="1"/>
  <c r="AX2267" i="1" s="1"/>
  <c r="AW2269" i="1"/>
  <c r="AW2267" i="1" s="1"/>
  <c r="AV2269" i="1"/>
  <c r="AV2267" i="1" s="1"/>
  <c r="AU2269" i="1"/>
  <c r="AU2267" i="1" s="1"/>
  <c r="AT2269" i="1"/>
  <c r="AT2267" i="1" s="1"/>
  <c r="AS2269" i="1"/>
  <c r="AS2267" i="1" s="1"/>
  <c r="AR2269" i="1"/>
  <c r="AR2267" i="1" s="1"/>
  <c r="AQ2269" i="1"/>
  <c r="AO2269" i="1"/>
  <c r="AO2267" i="1" s="1"/>
  <c r="AN2269" i="1"/>
  <c r="AN2267" i="1" s="1"/>
  <c r="AM2269" i="1"/>
  <c r="AM2267" i="1" s="1"/>
  <c r="AL2269" i="1"/>
  <c r="AL2267" i="1" s="1"/>
  <c r="AK2269" i="1"/>
  <c r="AY2252" i="1"/>
  <c r="AY2251" i="1" s="1"/>
  <c r="AX2252" i="1"/>
  <c r="AX2251" i="1" s="1"/>
  <c r="AW2252" i="1"/>
  <c r="AW2251" i="1" s="1"/>
  <c r="AV2252" i="1"/>
  <c r="AV2251" i="1" s="1"/>
  <c r="AU2252" i="1"/>
  <c r="AU2251" i="1" s="1"/>
  <c r="AT2252" i="1"/>
  <c r="AT2251" i="1" s="1"/>
  <c r="AS2252" i="1"/>
  <c r="AS2251" i="1" s="1"/>
  <c r="AR2252" i="1"/>
  <c r="AR2251" i="1" s="1"/>
  <c r="AQ2252" i="1"/>
  <c r="AO2252" i="1"/>
  <c r="AO2251" i="1" s="1"/>
  <c r="AN2252" i="1"/>
  <c r="AN2251" i="1" s="1"/>
  <c r="AM2252" i="1"/>
  <c r="AM2251" i="1" s="1"/>
  <c r="AL2252" i="1"/>
  <c r="AL2251" i="1" s="1"/>
  <c r="AK2252" i="1"/>
  <c r="AY2249" i="1"/>
  <c r="AY2248" i="1" s="1"/>
  <c r="AX2249" i="1"/>
  <c r="AX2248" i="1" s="1"/>
  <c r="AW2249" i="1"/>
  <c r="AW2248" i="1" s="1"/>
  <c r="AV2249" i="1"/>
  <c r="AV2248" i="1" s="1"/>
  <c r="AU2249" i="1"/>
  <c r="AU2248" i="1" s="1"/>
  <c r="AT2249" i="1"/>
  <c r="AT2248" i="1" s="1"/>
  <c r="AS2249" i="1"/>
  <c r="AS2248" i="1" s="1"/>
  <c r="AR2249" i="1"/>
  <c r="AR2248" i="1" s="1"/>
  <c r="AQ2249" i="1"/>
  <c r="AO2249" i="1"/>
  <c r="AO2248" i="1" s="1"/>
  <c r="AN2249" i="1"/>
  <c r="AN2248" i="1" s="1"/>
  <c r="AM2249" i="1"/>
  <c r="AM2248" i="1" s="1"/>
  <c r="AL2249" i="1"/>
  <c r="AL2248" i="1" s="1"/>
  <c r="AK2249" i="1"/>
  <c r="AY2244" i="1"/>
  <c r="AY2237" i="1" s="1"/>
  <c r="AX2244" i="1"/>
  <c r="AX2237" i="1" s="1"/>
  <c r="AW2244" i="1"/>
  <c r="AW2237" i="1" s="1"/>
  <c r="AV2244" i="1"/>
  <c r="AV2237" i="1" s="1"/>
  <c r="AU2244" i="1"/>
  <c r="AU2237" i="1" s="1"/>
  <c r="AT2244" i="1"/>
  <c r="AT2237" i="1" s="1"/>
  <c r="AS2244" i="1"/>
  <c r="AS2237" i="1" s="1"/>
  <c r="AR2244" i="1"/>
  <c r="AR2237" i="1" s="1"/>
  <c r="AQ2244" i="1"/>
  <c r="AO2244" i="1"/>
  <c r="AO2237" i="1" s="1"/>
  <c r="AN2244" i="1"/>
  <c r="AN2237" i="1" s="1"/>
  <c r="AM2244" i="1"/>
  <c r="AM2237" i="1" s="1"/>
  <c r="AL2244" i="1"/>
  <c r="AL2237" i="1" s="1"/>
  <c r="AK2244" i="1"/>
  <c r="AY2235" i="1"/>
  <c r="AX2235" i="1"/>
  <c r="AW2235" i="1"/>
  <c r="AV2235" i="1"/>
  <c r="AU2235" i="1"/>
  <c r="AT2235" i="1"/>
  <c r="AS2235" i="1"/>
  <c r="AR2235" i="1"/>
  <c r="AQ2235" i="1"/>
  <c r="AO2235" i="1"/>
  <c r="AN2235" i="1"/>
  <c r="AM2235" i="1"/>
  <c r="AL2235" i="1"/>
  <c r="AK2235" i="1"/>
  <c r="AY2229" i="1"/>
  <c r="AY2227" i="1" s="1"/>
  <c r="AX2229" i="1"/>
  <c r="AX2227" i="1" s="1"/>
  <c r="AW2229" i="1"/>
  <c r="AW2227" i="1" s="1"/>
  <c r="AV2229" i="1"/>
  <c r="AV2227" i="1" s="1"/>
  <c r="AU2229" i="1"/>
  <c r="AU2227" i="1" s="1"/>
  <c r="AT2229" i="1"/>
  <c r="AT2227" i="1" s="1"/>
  <c r="AS2229" i="1"/>
  <c r="AS2227" i="1" s="1"/>
  <c r="AR2229" i="1"/>
  <c r="AR2227" i="1" s="1"/>
  <c r="AQ2229" i="1"/>
  <c r="AO2229" i="1"/>
  <c r="AO2227" i="1" s="1"/>
  <c r="AN2229" i="1"/>
  <c r="AN2227" i="1" s="1"/>
  <c r="AM2229" i="1"/>
  <c r="AM2227" i="1" s="1"/>
  <c r="AL2229" i="1"/>
  <c r="AL2227" i="1" s="1"/>
  <c r="AK2229" i="1"/>
  <c r="AY2212" i="1"/>
  <c r="AY2211" i="1" s="1"/>
  <c r="AX2212" i="1"/>
  <c r="AX2211" i="1" s="1"/>
  <c r="AW2212" i="1"/>
  <c r="AW2211" i="1" s="1"/>
  <c r="AV2212" i="1"/>
  <c r="AV2211" i="1" s="1"/>
  <c r="AU2212" i="1"/>
  <c r="AU2211" i="1" s="1"/>
  <c r="AT2212" i="1"/>
  <c r="AT2211" i="1" s="1"/>
  <c r="AS2212" i="1"/>
  <c r="AS2211" i="1" s="1"/>
  <c r="AR2212" i="1"/>
  <c r="AR2211" i="1" s="1"/>
  <c r="AQ2212" i="1"/>
  <c r="AO2212" i="1"/>
  <c r="AO2211" i="1" s="1"/>
  <c r="AN2212" i="1"/>
  <c r="AN2211" i="1" s="1"/>
  <c r="AM2212" i="1"/>
  <c r="AM2211" i="1" s="1"/>
  <c r="AL2212" i="1"/>
  <c r="AL2211" i="1" s="1"/>
  <c r="AK2212" i="1"/>
  <c r="AY2209" i="1"/>
  <c r="AY2208" i="1" s="1"/>
  <c r="AX2209" i="1"/>
  <c r="AX2208" i="1" s="1"/>
  <c r="AW2209" i="1"/>
  <c r="AW2208" i="1" s="1"/>
  <c r="AV2209" i="1"/>
  <c r="AV2208" i="1" s="1"/>
  <c r="AU2209" i="1"/>
  <c r="AU2208" i="1" s="1"/>
  <c r="AT2209" i="1"/>
  <c r="AT2208" i="1" s="1"/>
  <c r="AS2209" i="1"/>
  <c r="AS2208" i="1" s="1"/>
  <c r="AR2209" i="1"/>
  <c r="AR2208" i="1" s="1"/>
  <c r="AQ2209" i="1"/>
  <c r="AO2209" i="1"/>
  <c r="AO2208" i="1" s="1"/>
  <c r="AN2209" i="1"/>
  <c r="AN2208" i="1" s="1"/>
  <c r="AM2209" i="1"/>
  <c r="AM2208" i="1" s="1"/>
  <c r="AL2209" i="1"/>
  <c r="AL2208" i="1" s="1"/>
  <c r="AK2209" i="1"/>
  <c r="AY2204" i="1"/>
  <c r="AY2196" i="1" s="1"/>
  <c r="AX2204" i="1"/>
  <c r="AX2196" i="1" s="1"/>
  <c r="AW2204" i="1"/>
  <c r="AW2196" i="1" s="1"/>
  <c r="AV2204" i="1"/>
  <c r="AV2196" i="1" s="1"/>
  <c r="AU2204" i="1"/>
  <c r="AU2196" i="1" s="1"/>
  <c r="AT2204" i="1"/>
  <c r="AT2196" i="1" s="1"/>
  <c r="AS2204" i="1"/>
  <c r="AS2196" i="1" s="1"/>
  <c r="AR2204" i="1"/>
  <c r="AR2196" i="1" s="1"/>
  <c r="AQ2204" i="1"/>
  <c r="AO2204" i="1"/>
  <c r="AO2196" i="1" s="1"/>
  <c r="AN2204" i="1"/>
  <c r="AN2196" i="1" s="1"/>
  <c r="AM2204" i="1"/>
  <c r="AM2196" i="1" s="1"/>
  <c r="AL2204" i="1"/>
  <c r="AL2196" i="1" s="1"/>
  <c r="AK2204" i="1"/>
  <c r="AY2194" i="1"/>
  <c r="AX2194" i="1"/>
  <c r="AW2194" i="1"/>
  <c r="AV2194" i="1"/>
  <c r="AU2194" i="1"/>
  <c r="AT2194" i="1"/>
  <c r="AS2194" i="1"/>
  <c r="AR2194" i="1"/>
  <c r="AQ2194" i="1"/>
  <c r="AO2194" i="1"/>
  <c r="AN2194" i="1"/>
  <c r="AM2194" i="1"/>
  <c r="AL2194" i="1"/>
  <c r="AK2194" i="1"/>
  <c r="AY2188" i="1"/>
  <c r="AY2186" i="1" s="1"/>
  <c r="AX2188" i="1"/>
  <c r="AX2186" i="1" s="1"/>
  <c r="AW2188" i="1"/>
  <c r="AW2186" i="1" s="1"/>
  <c r="AV2188" i="1"/>
  <c r="AV2186" i="1" s="1"/>
  <c r="AU2188" i="1"/>
  <c r="AU2186" i="1" s="1"/>
  <c r="AT2188" i="1"/>
  <c r="AT2186" i="1" s="1"/>
  <c r="AS2188" i="1"/>
  <c r="AS2186" i="1" s="1"/>
  <c r="AR2188" i="1"/>
  <c r="AR2186" i="1" s="1"/>
  <c r="AQ2188" i="1"/>
  <c r="AO2188" i="1"/>
  <c r="AO2186" i="1" s="1"/>
  <c r="AN2188" i="1"/>
  <c r="AN2186" i="1" s="1"/>
  <c r="AM2188" i="1"/>
  <c r="AM2186" i="1" s="1"/>
  <c r="AL2188" i="1"/>
  <c r="AL2186" i="1" s="1"/>
  <c r="AK2188" i="1"/>
  <c r="AY2171" i="1"/>
  <c r="AY2170" i="1" s="1"/>
  <c r="AX2171" i="1"/>
  <c r="AX2170" i="1" s="1"/>
  <c r="AW2171" i="1"/>
  <c r="AW2170" i="1" s="1"/>
  <c r="AV2171" i="1"/>
  <c r="AV2170" i="1" s="1"/>
  <c r="AU2171" i="1"/>
  <c r="AU2170" i="1" s="1"/>
  <c r="AT2171" i="1"/>
  <c r="AT2170" i="1" s="1"/>
  <c r="AS2171" i="1"/>
  <c r="AS2170" i="1" s="1"/>
  <c r="AR2171" i="1"/>
  <c r="AR2170" i="1" s="1"/>
  <c r="AQ2171" i="1"/>
  <c r="AO2171" i="1"/>
  <c r="AO2170" i="1" s="1"/>
  <c r="AN2171" i="1"/>
  <c r="AN2170" i="1" s="1"/>
  <c r="AM2171" i="1"/>
  <c r="AM2170" i="1" s="1"/>
  <c r="AL2171" i="1"/>
  <c r="AL2170" i="1" s="1"/>
  <c r="AK2171" i="1"/>
  <c r="AY2168" i="1"/>
  <c r="AY2167" i="1" s="1"/>
  <c r="AX2168" i="1"/>
  <c r="AX2167" i="1" s="1"/>
  <c r="AW2168" i="1"/>
  <c r="AW2167" i="1" s="1"/>
  <c r="AV2168" i="1"/>
  <c r="AV2167" i="1" s="1"/>
  <c r="AU2168" i="1"/>
  <c r="AU2167" i="1" s="1"/>
  <c r="AT2168" i="1"/>
  <c r="AT2167" i="1" s="1"/>
  <c r="AS2168" i="1"/>
  <c r="AS2167" i="1" s="1"/>
  <c r="AR2168" i="1"/>
  <c r="AR2167" i="1" s="1"/>
  <c r="AQ2168" i="1"/>
  <c r="AO2168" i="1"/>
  <c r="AO2167" i="1" s="1"/>
  <c r="AN2168" i="1"/>
  <c r="AN2167" i="1" s="1"/>
  <c r="AM2168" i="1"/>
  <c r="AM2167" i="1" s="1"/>
  <c r="AL2168" i="1"/>
  <c r="AL2167" i="1" s="1"/>
  <c r="AK2168" i="1"/>
  <c r="AY2163" i="1"/>
  <c r="AY2155" i="1" s="1"/>
  <c r="AX2163" i="1"/>
  <c r="AX2155" i="1" s="1"/>
  <c r="AW2163" i="1"/>
  <c r="AW2155" i="1" s="1"/>
  <c r="AV2163" i="1"/>
  <c r="AV2155" i="1" s="1"/>
  <c r="AU2163" i="1"/>
  <c r="AU2155" i="1" s="1"/>
  <c r="AT2163" i="1"/>
  <c r="AT2155" i="1" s="1"/>
  <c r="AS2163" i="1"/>
  <c r="AS2155" i="1" s="1"/>
  <c r="AR2163" i="1"/>
  <c r="AR2155" i="1" s="1"/>
  <c r="AQ2163" i="1"/>
  <c r="AO2163" i="1"/>
  <c r="AO2155" i="1" s="1"/>
  <c r="AN2163" i="1"/>
  <c r="AN2155" i="1" s="1"/>
  <c r="AM2163" i="1"/>
  <c r="AM2155" i="1" s="1"/>
  <c r="AL2163" i="1"/>
  <c r="AL2155" i="1" s="1"/>
  <c r="AK2163" i="1"/>
  <c r="AY2153" i="1"/>
  <c r="AX2153" i="1"/>
  <c r="AW2153" i="1"/>
  <c r="AV2153" i="1"/>
  <c r="AU2153" i="1"/>
  <c r="AT2153" i="1"/>
  <c r="AS2153" i="1"/>
  <c r="AR2153" i="1"/>
  <c r="AQ2153" i="1"/>
  <c r="AO2153" i="1"/>
  <c r="AN2153" i="1"/>
  <c r="AM2153" i="1"/>
  <c r="AL2153" i="1"/>
  <c r="AK2153" i="1"/>
  <c r="AY2147" i="1"/>
  <c r="AY2145" i="1" s="1"/>
  <c r="AX2147" i="1"/>
  <c r="AX2145" i="1" s="1"/>
  <c r="AW2147" i="1"/>
  <c r="AW2145" i="1" s="1"/>
  <c r="AV2147" i="1"/>
  <c r="AV2145" i="1" s="1"/>
  <c r="AU2147" i="1"/>
  <c r="AU2145" i="1" s="1"/>
  <c r="AT2147" i="1"/>
  <c r="AT2145" i="1" s="1"/>
  <c r="AS2147" i="1"/>
  <c r="AS2145" i="1" s="1"/>
  <c r="AR2147" i="1"/>
  <c r="AR2145" i="1" s="1"/>
  <c r="AQ2147" i="1"/>
  <c r="AO2147" i="1"/>
  <c r="AO2145" i="1" s="1"/>
  <c r="AN2147" i="1"/>
  <c r="AN2145" i="1" s="1"/>
  <c r="AM2147" i="1"/>
  <c r="AM2145" i="1" s="1"/>
  <c r="AL2147" i="1"/>
  <c r="AL2145" i="1" s="1"/>
  <c r="AK2147" i="1"/>
  <c r="AY2130" i="1"/>
  <c r="AY2129" i="1" s="1"/>
  <c r="AX2130" i="1"/>
  <c r="AX2129" i="1" s="1"/>
  <c r="AW2130" i="1"/>
  <c r="AW2129" i="1" s="1"/>
  <c r="AV2130" i="1"/>
  <c r="AV2129" i="1" s="1"/>
  <c r="AU2130" i="1"/>
  <c r="AU2129" i="1" s="1"/>
  <c r="AT2130" i="1"/>
  <c r="AT2129" i="1" s="1"/>
  <c r="AS2130" i="1"/>
  <c r="AS2129" i="1" s="1"/>
  <c r="AR2130" i="1"/>
  <c r="AR2129" i="1" s="1"/>
  <c r="AQ2130" i="1"/>
  <c r="AO2130" i="1"/>
  <c r="AO2129" i="1" s="1"/>
  <c r="AN2130" i="1"/>
  <c r="AN2129" i="1" s="1"/>
  <c r="AM2130" i="1"/>
  <c r="AM2129" i="1" s="1"/>
  <c r="AL2130" i="1"/>
  <c r="AL2129" i="1" s="1"/>
  <c r="AK2130" i="1"/>
  <c r="AY2127" i="1"/>
  <c r="AY2126" i="1" s="1"/>
  <c r="AX2127" i="1"/>
  <c r="AX2126" i="1" s="1"/>
  <c r="AW2127" i="1"/>
  <c r="AW2126" i="1" s="1"/>
  <c r="AV2127" i="1"/>
  <c r="AV2126" i="1" s="1"/>
  <c r="AU2127" i="1"/>
  <c r="AU2126" i="1" s="1"/>
  <c r="AT2127" i="1"/>
  <c r="AT2126" i="1" s="1"/>
  <c r="AS2127" i="1"/>
  <c r="AS2126" i="1" s="1"/>
  <c r="AR2127" i="1"/>
  <c r="AR2126" i="1" s="1"/>
  <c r="AQ2127" i="1"/>
  <c r="AO2127" i="1"/>
  <c r="AO2126" i="1" s="1"/>
  <c r="AN2127" i="1"/>
  <c r="AN2126" i="1" s="1"/>
  <c r="AM2127" i="1"/>
  <c r="AM2126" i="1" s="1"/>
  <c r="AL2127" i="1"/>
  <c r="AL2126" i="1" s="1"/>
  <c r="AK2127" i="1"/>
  <c r="AY2122" i="1"/>
  <c r="AY2113" i="1" s="1"/>
  <c r="AX2122" i="1"/>
  <c r="AX2113" i="1" s="1"/>
  <c r="AW2122" i="1"/>
  <c r="AW2113" i="1" s="1"/>
  <c r="AV2122" i="1"/>
  <c r="AV2113" i="1" s="1"/>
  <c r="AU2122" i="1"/>
  <c r="AU2113" i="1" s="1"/>
  <c r="AT2122" i="1"/>
  <c r="AT2113" i="1" s="1"/>
  <c r="AS2122" i="1"/>
  <c r="AS2113" i="1" s="1"/>
  <c r="AR2122" i="1"/>
  <c r="AR2113" i="1" s="1"/>
  <c r="AQ2122" i="1"/>
  <c r="AO2122" i="1"/>
  <c r="AO2113" i="1" s="1"/>
  <c r="AN2122" i="1"/>
  <c r="AN2113" i="1" s="1"/>
  <c r="AM2122" i="1"/>
  <c r="AM2113" i="1" s="1"/>
  <c r="AL2122" i="1"/>
  <c r="AL2113" i="1" s="1"/>
  <c r="AK2122" i="1"/>
  <c r="AY2111" i="1"/>
  <c r="AX2111" i="1"/>
  <c r="AW2111" i="1"/>
  <c r="AV2111" i="1"/>
  <c r="AU2111" i="1"/>
  <c r="AT2111" i="1"/>
  <c r="AS2111" i="1"/>
  <c r="AR2111" i="1"/>
  <c r="AQ2111" i="1"/>
  <c r="AO2111" i="1"/>
  <c r="AN2111" i="1"/>
  <c r="AM2111" i="1"/>
  <c r="AL2111" i="1"/>
  <c r="AK2111" i="1"/>
  <c r="AY2105" i="1"/>
  <c r="AY2103" i="1" s="1"/>
  <c r="AX2105" i="1"/>
  <c r="AX2103" i="1" s="1"/>
  <c r="AW2105" i="1"/>
  <c r="AW2103" i="1" s="1"/>
  <c r="AV2105" i="1"/>
  <c r="AV2103" i="1" s="1"/>
  <c r="AU2105" i="1"/>
  <c r="AU2103" i="1" s="1"/>
  <c r="AT2105" i="1"/>
  <c r="AT2103" i="1" s="1"/>
  <c r="AS2105" i="1"/>
  <c r="AS2103" i="1" s="1"/>
  <c r="AR2105" i="1"/>
  <c r="AR2103" i="1" s="1"/>
  <c r="AQ2105" i="1"/>
  <c r="AO2105" i="1"/>
  <c r="AO2103" i="1" s="1"/>
  <c r="AN2105" i="1"/>
  <c r="AN2103" i="1" s="1"/>
  <c r="AM2105" i="1"/>
  <c r="AM2103" i="1" s="1"/>
  <c r="AL2105" i="1"/>
  <c r="AL2103" i="1" s="1"/>
  <c r="AK2105" i="1"/>
  <c r="AY2088" i="1"/>
  <c r="AY2087" i="1" s="1"/>
  <c r="AX2088" i="1"/>
  <c r="AX2087" i="1" s="1"/>
  <c r="AW2088" i="1"/>
  <c r="AW2087" i="1" s="1"/>
  <c r="AV2088" i="1"/>
  <c r="AV2087" i="1" s="1"/>
  <c r="AU2088" i="1"/>
  <c r="AU2087" i="1" s="1"/>
  <c r="AT2088" i="1"/>
  <c r="AT2087" i="1" s="1"/>
  <c r="AS2088" i="1"/>
  <c r="AS2087" i="1" s="1"/>
  <c r="AR2088" i="1"/>
  <c r="AR2087" i="1" s="1"/>
  <c r="AQ2088" i="1"/>
  <c r="AO2088" i="1"/>
  <c r="AO2087" i="1" s="1"/>
  <c r="AN2088" i="1"/>
  <c r="AN2087" i="1" s="1"/>
  <c r="AM2088" i="1"/>
  <c r="AM2087" i="1" s="1"/>
  <c r="AL2088" i="1"/>
  <c r="AL2087" i="1" s="1"/>
  <c r="AK2088" i="1"/>
  <c r="AY2085" i="1"/>
  <c r="AY2084" i="1" s="1"/>
  <c r="AX2085" i="1"/>
  <c r="AX2084" i="1" s="1"/>
  <c r="AW2085" i="1"/>
  <c r="AW2084" i="1" s="1"/>
  <c r="AV2085" i="1"/>
  <c r="AV2084" i="1" s="1"/>
  <c r="AU2085" i="1"/>
  <c r="AU2084" i="1" s="1"/>
  <c r="AT2085" i="1"/>
  <c r="AT2084" i="1" s="1"/>
  <c r="AS2085" i="1"/>
  <c r="AS2084" i="1" s="1"/>
  <c r="AR2085" i="1"/>
  <c r="AR2084" i="1" s="1"/>
  <c r="AQ2085" i="1"/>
  <c r="AO2085" i="1"/>
  <c r="AO2084" i="1" s="1"/>
  <c r="AN2085" i="1"/>
  <c r="AN2084" i="1" s="1"/>
  <c r="AM2085" i="1"/>
  <c r="AM2084" i="1" s="1"/>
  <c r="AL2085" i="1"/>
  <c r="AL2084" i="1" s="1"/>
  <c r="AK2085" i="1"/>
  <c r="AY2080" i="1"/>
  <c r="AY2073" i="1" s="1"/>
  <c r="AX2080" i="1"/>
  <c r="AX2073" i="1" s="1"/>
  <c r="AW2080" i="1"/>
  <c r="AW2073" i="1" s="1"/>
  <c r="AV2080" i="1"/>
  <c r="AV2073" i="1" s="1"/>
  <c r="AU2080" i="1"/>
  <c r="AU2073" i="1" s="1"/>
  <c r="AT2080" i="1"/>
  <c r="AT2073" i="1" s="1"/>
  <c r="AS2080" i="1"/>
  <c r="AS2073" i="1" s="1"/>
  <c r="AR2080" i="1"/>
  <c r="AR2073" i="1" s="1"/>
  <c r="AQ2080" i="1"/>
  <c r="AO2080" i="1"/>
  <c r="AO2073" i="1" s="1"/>
  <c r="AN2080" i="1"/>
  <c r="AN2073" i="1" s="1"/>
  <c r="AM2080" i="1"/>
  <c r="AM2073" i="1" s="1"/>
  <c r="AL2080" i="1"/>
  <c r="AL2073" i="1" s="1"/>
  <c r="AK2080" i="1"/>
  <c r="AY2071" i="1"/>
  <c r="AX2071" i="1"/>
  <c r="AW2071" i="1"/>
  <c r="AV2071" i="1"/>
  <c r="AU2071" i="1"/>
  <c r="AT2071" i="1"/>
  <c r="AS2071" i="1"/>
  <c r="AR2071" i="1"/>
  <c r="AQ2071" i="1"/>
  <c r="AO2071" i="1"/>
  <c r="AN2071" i="1"/>
  <c r="AM2071" i="1"/>
  <c r="AL2071" i="1"/>
  <c r="AK2071" i="1"/>
  <c r="AY2065" i="1"/>
  <c r="AY2063" i="1" s="1"/>
  <c r="AX2065" i="1"/>
  <c r="AX2063" i="1" s="1"/>
  <c r="AW2065" i="1"/>
  <c r="AW2063" i="1" s="1"/>
  <c r="AV2065" i="1"/>
  <c r="AV2063" i="1" s="1"/>
  <c r="AU2065" i="1"/>
  <c r="AU2063" i="1" s="1"/>
  <c r="AT2065" i="1"/>
  <c r="AT2063" i="1" s="1"/>
  <c r="AS2065" i="1"/>
  <c r="AS2063" i="1" s="1"/>
  <c r="AR2065" i="1"/>
  <c r="AR2063" i="1" s="1"/>
  <c r="AQ2065" i="1"/>
  <c r="AO2065" i="1"/>
  <c r="AO2063" i="1" s="1"/>
  <c r="AN2065" i="1"/>
  <c r="AN2063" i="1" s="1"/>
  <c r="AM2065" i="1"/>
  <c r="AM2063" i="1" s="1"/>
  <c r="AL2065" i="1"/>
  <c r="AL2063" i="1" s="1"/>
  <c r="AK2065" i="1"/>
  <c r="AY2048" i="1"/>
  <c r="AY2047" i="1" s="1"/>
  <c r="AX2048" i="1"/>
  <c r="AX2047" i="1" s="1"/>
  <c r="AW2048" i="1"/>
  <c r="AW2047" i="1" s="1"/>
  <c r="AV2048" i="1"/>
  <c r="AV2047" i="1" s="1"/>
  <c r="AU2048" i="1"/>
  <c r="AU2047" i="1" s="1"/>
  <c r="AT2048" i="1"/>
  <c r="AT2047" i="1" s="1"/>
  <c r="AS2048" i="1"/>
  <c r="AS2047" i="1" s="1"/>
  <c r="AR2048" i="1"/>
  <c r="AR2047" i="1" s="1"/>
  <c r="AQ2048" i="1"/>
  <c r="AO2048" i="1"/>
  <c r="AO2047" i="1" s="1"/>
  <c r="AN2048" i="1"/>
  <c r="AN2047" i="1" s="1"/>
  <c r="AM2048" i="1"/>
  <c r="AM2047" i="1" s="1"/>
  <c r="AL2048" i="1"/>
  <c r="AL2047" i="1" s="1"/>
  <c r="AK2048" i="1"/>
  <c r="AY2045" i="1"/>
  <c r="AY2044" i="1" s="1"/>
  <c r="AX2045" i="1"/>
  <c r="AX2044" i="1" s="1"/>
  <c r="AW2045" i="1"/>
  <c r="AW2044" i="1" s="1"/>
  <c r="AV2045" i="1"/>
  <c r="AV2044" i="1" s="1"/>
  <c r="AU2045" i="1"/>
  <c r="AU2044" i="1" s="1"/>
  <c r="AT2045" i="1"/>
  <c r="AT2044" i="1" s="1"/>
  <c r="AS2045" i="1"/>
  <c r="AS2044" i="1" s="1"/>
  <c r="AR2045" i="1"/>
  <c r="AR2044" i="1" s="1"/>
  <c r="AQ2045" i="1"/>
  <c r="AO2045" i="1"/>
  <c r="AO2044" i="1" s="1"/>
  <c r="AN2045" i="1"/>
  <c r="AN2044" i="1" s="1"/>
  <c r="AM2045" i="1"/>
  <c r="AM2044" i="1" s="1"/>
  <c r="AL2045" i="1"/>
  <c r="AL2044" i="1" s="1"/>
  <c r="AK2045" i="1"/>
  <c r="AY2041" i="1"/>
  <c r="AY2033" i="1" s="1"/>
  <c r="AX2041" i="1"/>
  <c r="AX2033" i="1" s="1"/>
  <c r="AW2041" i="1"/>
  <c r="AW2033" i="1" s="1"/>
  <c r="AV2041" i="1"/>
  <c r="AV2033" i="1" s="1"/>
  <c r="AU2041" i="1"/>
  <c r="AU2033" i="1" s="1"/>
  <c r="AT2041" i="1"/>
  <c r="AT2033" i="1" s="1"/>
  <c r="AS2041" i="1"/>
  <c r="AS2033" i="1" s="1"/>
  <c r="AR2041" i="1"/>
  <c r="AR2033" i="1" s="1"/>
  <c r="AQ2041" i="1"/>
  <c r="AO2041" i="1"/>
  <c r="AO2033" i="1" s="1"/>
  <c r="AN2041" i="1"/>
  <c r="AN2033" i="1" s="1"/>
  <c r="AM2041" i="1"/>
  <c r="AM2033" i="1" s="1"/>
  <c r="AL2041" i="1"/>
  <c r="AL2033" i="1" s="1"/>
  <c r="AK2041" i="1"/>
  <c r="AY2031" i="1"/>
  <c r="AX2031" i="1"/>
  <c r="AW2031" i="1"/>
  <c r="AV2031" i="1"/>
  <c r="AU2031" i="1"/>
  <c r="AT2031" i="1"/>
  <c r="AS2031" i="1"/>
  <c r="AR2031" i="1"/>
  <c r="AQ2031" i="1"/>
  <c r="AO2031" i="1"/>
  <c r="AN2031" i="1"/>
  <c r="AM2031" i="1"/>
  <c r="AL2031" i="1"/>
  <c r="AK2031" i="1"/>
  <c r="AY2025" i="1"/>
  <c r="AY2023" i="1" s="1"/>
  <c r="AX2025" i="1"/>
  <c r="AX2023" i="1" s="1"/>
  <c r="AW2025" i="1"/>
  <c r="AW2023" i="1" s="1"/>
  <c r="AV2025" i="1"/>
  <c r="AV2023" i="1" s="1"/>
  <c r="AU2025" i="1"/>
  <c r="AU2023" i="1" s="1"/>
  <c r="AT2025" i="1"/>
  <c r="AT2023" i="1" s="1"/>
  <c r="AS2025" i="1"/>
  <c r="AS2023" i="1" s="1"/>
  <c r="AR2025" i="1"/>
  <c r="AR2023" i="1" s="1"/>
  <c r="AQ2025" i="1"/>
  <c r="AO2025" i="1"/>
  <c r="AO2023" i="1" s="1"/>
  <c r="AN2025" i="1"/>
  <c r="AN2023" i="1" s="1"/>
  <c r="AM2025" i="1"/>
  <c r="AM2023" i="1" s="1"/>
  <c r="AL2025" i="1"/>
  <c r="AL2023" i="1" s="1"/>
  <c r="AK2025" i="1"/>
  <c r="AY2008" i="1"/>
  <c r="AY2007" i="1" s="1"/>
  <c r="AX2008" i="1"/>
  <c r="AX2007" i="1" s="1"/>
  <c r="AW2008" i="1"/>
  <c r="AW2007" i="1" s="1"/>
  <c r="AV2008" i="1"/>
  <c r="AV2007" i="1" s="1"/>
  <c r="AU2008" i="1"/>
  <c r="AU2007" i="1" s="1"/>
  <c r="AT2008" i="1"/>
  <c r="AT2007" i="1" s="1"/>
  <c r="AS2008" i="1"/>
  <c r="AS2007" i="1" s="1"/>
  <c r="AR2008" i="1"/>
  <c r="AR2007" i="1" s="1"/>
  <c r="AQ2008" i="1"/>
  <c r="AO2008" i="1"/>
  <c r="AO2007" i="1" s="1"/>
  <c r="AN2008" i="1"/>
  <c r="AN2007" i="1" s="1"/>
  <c r="AM2008" i="1"/>
  <c r="AM2007" i="1" s="1"/>
  <c r="AL2008" i="1"/>
  <c r="AL2007" i="1" s="1"/>
  <c r="AK2008" i="1"/>
  <c r="AY2005" i="1"/>
  <c r="AY2004" i="1" s="1"/>
  <c r="AX2005" i="1"/>
  <c r="AX2004" i="1" s="1"/>
  <c r="AW2005" i="1"/>
  <c r="AW2004" i="1" s="1"/>
  <c r="AV2005" i="1"/>
  <c r="AV2004" i="1" s="1"/>
  <c r="AU2005" i="1"/>
  <c r="AU2004" i="1" s="1"/>
  <c r="AT2005" i="1"/>
  <c r="AT2004" i="1" s="1"/>
  <c r="AS2005" i="1"/>
  <c r="AS2004" i="1" s="1"/>
  <c r="AR2005" i="1"/>
  <c r="AR2004" i="1" s="1"/>
  <c r="AQ2005" i="1"/>
  <c r="AO2005" i="1"/>
  <c r="AO2004" i="1" s="1"/>
  <c r="AN2005" i="1"/>
  <c r="AN2004" i="1" s="1"/>
  <c r="AM2005" i="1"/>
  <c r="AM2004" i="1" s="1"/>
  <c r="AL2005" i="1"/>
  <c r="AL2004" i="1" s="1"/>
  <c r="AK2005" i="1"/>
  <c r="AY2000" i="1"/>
  <c r="AY1992" i="1" s="1"/>
  <c r="AX2000" i="1"/>
  <c r="AX1992" i="1" s="1"/>
  <c r="AW2000" i="1"/>
  <c r="AW1992" i="1" s="1"/>
  <c r="AV2000" i="1"/>
  <c r="AV1992" i="1" s="1"/>
  <c r="AU2000" i="1"/>
  <c r="AU1992" i="1" s="1"/>
  <c r="AT2000" i="1"/>
  <c r="AT1992" i="1" s="1"/>
  <c r="AS2000" i="1"/>
  <c r="AS1992" i="1" s="1"/>
  <c r="AR2000" i="1"/>
  <c r="AR1992" i="1" s="1"/>
  <c r="AQ2000" i="1"/>
  <c r="AO2000" i="1"/>
  <c r="AO1992" i="1" s="1"/>
  <c r="AN2000" i="1"/>
  <c r="AN1992" i="1" s="1"/>
  <c r="AM2000" i="1"/>
  <c r="AM1992" i="1" s="1"/>
  <c r="AL2000" i="1"/>
  <c r="AL1992" i="1" s="1"/>
  <c r="AK2000" i="1"/>
  <c r="AY1990" i="1"/>
  <c r="AX1990" i="1"/>
  <c r="AW1990" i="1"/>
  <c r="AV1990" i="1"/>
  <c r="AU1990" i="1"/>
  <c r="AT1990" i="1"/>
  <c r="AS1990" i="1"/>
  <c r="AR1990" i="1"/>
  <c r="AQ1990" i="1"/>
  <c r="AO1990" i="1"/>
  <c r="AN1990" i="1"/>
  <c r="AM1990" i="1"/>
  <c r="AL1990" i="1"/>
  <c r="AK1990" i="1"/>
  <c r="AY1984" i="1"/>
  <c r="AY1982" i="1" s="1"/>
  <c r="AX1984" i="1"/>
  <c r="AX1982" i="1" s="1"/>
  <c r="AW1984" i="1"/>
  <c r="AW1982" i="1" s="1"/>
  <c r="AV1984" i="1"/>
  <c r="AV1982" i="1" s="1"/>
  <c r="AU1984" i="1"/>
  <c r="AU1982" i="1" s="1"/>
  <c r="AT1984" i="1"/>
  <c r="AT1982" i="1" s="1"/>
  <c r="AS1984" i="1"/>
  <c r="AS1982" i="1" s="1"/>
  <c r="AR1984" i="1"/>
  <c r="AR1982" i="1" s="1"/>
  <c r="AQ1984" i="1"/>
  <c r="AO1984" i="1"/>
  <c r="AO1982" i="1" s="1"/>
  <c r="AN1984" i="1"/>
  <c r="AN1982" i="1" s="1"/>
  <c r="AM1984" i="1"/>
  <c r="AM1982" i="1" s="1"/>
  <c r="AL1984" i="1"/>
  <c r="AL1982" i="1" s="1"/>
  <c r="AK1984" i="1"/>
  <c r="AY1967" i="1"/>
  <c r="AY1966" i="1" s="1"/>
  <c r="AX1967" i="1"/>
  <c r="AX1966" i="1" s="1"/>
  <c r="AW1967" i="1"/>
  <c r="AW1966" i="1" s="1"/>
  <c r="AV1967" i="1"/>
  <c r="AV1966" i="1" s="1"/>
  <c r="AU1967" i="1"/>
  <c r="AU1966" i="1" s="1"/>
  <c r="AT1967" i="1"/>
  <c r="AT1966" i="1" s="1"/>
  <c r="AS1967" i="1"/>
  <c r="AS1966" i="1" s="1"/>
  <c r="AR1967" i="1"/>
  <c r="AR1966" i="1" s="1"/>
  <c r="AQ1967" i="1"/>
  <c r="AO1967" i="1"/>
  <c r="AO1966" i="1" s="1"/>
  <c r="AN1967" i="1"/>
  <c r="AN1966" i="1" s="1"/>
  <c r="AM1967" i="1"/>
  <c r="AM1966" i="1" s="1"/>
  <c r="AL1967" i="1"/>
  <c r="AL1966" i="1" s="1"/>
  <c r="AK1967" i="1"/>
  <c r="AY1964" i="1"/>
  <c r="AY1963" i="1" s="1"/>
  <c r="AX1964" i="1"/>
  <c r="AX1963" i="1" s="1"/>
  <c r="AW1964" i="1"/>
  <c r="AW1963" i="1" s="1"/>
  <c r="AV1964" i="1"/>
  <c r="AV1963" i="1" s="1"/>
  <c r="AU1964" i="1"/>
  <c r="AU1963" i="1" s="1"/>
  <c r="AT1964" i="1"/>
  <c r="AT1963" i="1" s="1"/>
  <c r="AS1964" i="1"/>
  <c r="AS1963" i="1" s="1"/>
  <c r="AR1964" i="1"/>
  <c r="AR1963" i="1" s="1"/>
  <c r="AQ1964" i="1"/>
  <c r="AO1964" i="1"/>
  <c r="AO1963" i="1" s="1"/>
  <c r="AN1964" i="1"/>
  <c r="AN1963" i="1" s="1"/>
  <c r="AM1964" i="1"/>
  <c r="AM1963" i="1" s="1"/>
  <c r="AL1964" i="1"/>
  <c r="AL1963" i="1" s="1"/>
  <c r="AK1964" i="1"/>
  <c r="AY1959" i="1"/>
  <c r="AY1950" i="1" s="1"/>
  <c r="AX1959" i="1"/>
  <c r="AX1950" i="1" s="1"/>
  <c r="AW1959" i="1"/>
  <c r="AW1950" i="1" s="1"/>
  <c r="AV1959" i="1"/>
  <c r="AV1950" i="1" s="1"/>
  <c r="AU1959" i="1"/>
  <c r="AU1950" i="1" s="1"/>
  <c r="AT1959" i="1"/>
  <c r="AT1950" i="1" s="1"/>
  <c r="AS1959" i="1"/>
  <c r="AS1950" i="1" s="1"/>
  <c r="AR1959" i="1"/>
  <c r="AR1950" i="1" s="1"/>
  <c r="AQ1959" i="1"/>
  <c r="AO1959" i="1"/>
  <c r="AO1950" i="1" s="1"/>
  <c r="AN1959" i="1"/>
  <c r="AN1950" i="1" s="1"/>
  <c r="AM1959" i="1"/>
  <c r="AM1950" i="1" s="1"/>
  <c r="AL1959" i="1"/>
  <c r="AL1950" i="1" s="1"/>
  <c r="AK1959" i="1"/>
  <c r="AY1948" i="1"/>
  <c r="AX1948" i="1"/>
  <c r="AW1948" i="1"/>
  <c r="AV1948" i="1"/>
  <c r="AU1948" i="1"/>
  <c r="AT1948" i="1"/>
  <c r="AS1948" i="1"/>
  <c r="AR1948" i="1"/>
  <c r="AQ1948" i="1"/>
  <c r="AO1948" i="1"/>
  <c r="AN1948" i="1"/>
  <c r="AM1948" i="1"/>
  <c r="AL1948" i="1"/>
  <c r="AK1948" i="1"/>
  <c r="AY1942" i="1"/>
  <c r="AY1940" i="1" s="1"/>
  <c r="AX1942" i="1"/>
  <c r="AX1940" i="1" s="1"/>
  <c r="AW1942" i="1"/>
  <c r="AW1940" i="1" s="1"/>
  <c r="AV1942" i="1"/>
  <c r="AV1940" i="1" s="1"/>
  <c r="AU1942" i="1"/>
  <c r="AU1940" i="1" s="1"/>
  <c r="AT1942" i="1"/>
  <c r="AT1940" i="1" s="1"/>
  <c r="AS1942" i="1"/>
  <c r="AS1940" i="1" s="1"/>
  <c r="AR1942" i="1"/>
  <c r="AR1940" i="1" s="1"/>
  <c r="AQ1942" i="1"/>
  <c r="AO1942" i="1"/>
  <c r="AO1940" i="1" s="1"/>
  <c r="AN1942" i="1"/>
  <c r="AN1940" i="1" s="1"/>
  <c r="AM1942" i="1"/>
  <c r="AM1940" i="1" s="1"/>
  <c r="AL1942" i="1"/>
  <c r="AL1940" i="1" s="1"/>
  <c r="AK1942" i="1"/>
  <c r="AY1925" i="1"/>
  <c r="AY1924" i="1" s="1"/>
  <c r="AX1925" i="1"/>
  <c r="AX1924" i="1" s="1"/>
  <c r="AW1925" i="1"/>
  <c r="AW1924" i="1" s="1"/>
  <c r="AV1925" i="1"/>
  <c r="AV1924" i="1" s="1"/>
  <c r="AU1925" i="1"/>
  <c r="AU1924" i="1" s="1"/>
  <c r="AT1925" i="1"/>
  <c r="AT1924" i="1" s="1"/>
  <c r="AS1925" i="1"/>
  <c r="AS1924" i="1" s="1"/>
  <c r="AR1925" i="1"/>
  <c r="AR1924" i="1" s="1"/>
  <c r="AQ1925" i="1"/>
  <c r="AO1925" i="1"/>
  <c r="AO1924" i="1" s="1"/>
  <c r="AN1925" i="1"/>
  <c r="AN1924" i="1" s="1"/>
  <c r="AM1925" i="1"/>
  <c r="AM1924" i="1" s="1"/>
  <c r="AL1925" i="1"/>
  <c r="AL1924" i="1" s="1"/>
  <c r="AK1925" i="1"/>
  <c r="AY1922" i="1"/>
  <c r="AY1921" i="1" s="1"/>
  <c r="AX1922" i="1"/>
  <c r="AX1921" i="1" s="1"/>
  <c r="AW1922" i="1"/>
  <c r="AW1921" i="1" s="1"/>
  <c r="AV1922" i="1"/>
  <c r="AV1921" i="1" s="1"/>
  <c r="AU1922" i="1"/>
  <c r="AU1921" i="1" s="1"/>
  <c r="AT1922" i="1"/>
  <c r="AT1921" i="1" s="1"/>
  <c r="AS1922" i="1"/>
  <c r="AS1921" i="1" s="1"/>
  <c r="AR1922" i="1"/>
  <c r="AR1921" i="1" s="1"/>
  <c r="AQ1922" i="1"/>
  <c r="AO1922" i="1"/>
  <c r="AO1921" i="1" s="1"/>
  <c r="AN1922" i="1"/>
  <c r="AN1921" i="1" s="1"/>
  <c r="AM1922" i="1"/>
  <c r="AM1921" i="1" s="1"/>
  <c r="AL1922" i="1"/>
  <c r="AL1921" i="1" s="1"/>
  <c r="AK1922" i="1"/>
  <c r="AY1917" i="1"/>
  <c r="AY1910" i="1" s="1"/>
  <c r="AX1917" i="1"/>
  <c r="AX1910" i="1" s="1"/>
  <c r="AW1917" i="1"/>
  <c r="AW1910" i="1" s="1"/>
  <c r="AV1917" i="1"/>
  <c r="AV1910" i="1" s="1"/>
  <c r="AU1917" i="1"/>
  <c r="AU1910" i="1" s="1"/>
  <c r="AT1917" i="1"/>
  <c r="AT1910" i="1" s="1"/>
  <c r="AS1917" i="1"/>
  <c r="AS1910" i="1" s="1"/>
  <c r="AR1917" i="1"/>
  <c r="AR1910" i="1" s="1"/>
  <c r="AQ1917" i="1"/>
  <c r="AO1917" i="1"/>
  <c r="AO1910" i="1" s="1"/>
  <c r="AN1917" i="1"/>
  <c r="AN1910" i="1" s="1"/>
  <c r="AM1917" i="1"/>
  <c r="AM1910" i="1" s="1"/>
  <c r="AL1917" i="1"/>
  <c r="AL1910" i="1" s="1"/>
  <c r="AK1917" i="1"/>
  <c r="AY1908" i="1"/>
  <c r="AX1908" i="1"/>
  <c r="AW1908" i="1"/>
  <c r="AV1908" i="1"/>
  <c r="AU1908" i="1"/>
  <c r="AT1908" i="1"/>
  <c r="AS1908" i="1"/>
  <c r="AR1908" i="1"/>
  <c r="AQ1908" i="1"/>
  <c r="AO1908" i="1"/>
  <c r="AN1908" i="1"/>
  <c r="AM1908" i="1"/>
  <c r="AL1908" i="1"/>
  <c r="AK1908" i="1"/>
  <c r="AY1902" i="1"/>
  <c r="AY1900" i="1" s="1"/>
  <c r="AX1902" i="1"/>
  <c r="AX1900" i="1" s="1"/>
  <c r="AW1902" i="1"/>
  <c r="AW1900" i="1" s="1"/>
  <c r="AV1902" i="1"/>
  <c r="AV1900" i="1" s="1"/>
  <c r="AU1902" i="1"/>
  <c r="AU1900" i="1" s="1"/>
  <c r="AT1902" i="1"/>
  <c r="AT1900" i="1" s="1"/>
  <c r="AS1902" i="1"/>
  <c r="AS1900" i="1" s="1"/>
  <c r="AR1902" i="1"/>
  <c r="AR1900" i="1" s="1"/>
  <c r="AQ1902" i="1"/>
  <c r="AO1902" i="1"/>
  <c r="AO1900" i="1" s="1"/>
  <c r="AN1902" i="1"/>
  <c r="AN1900" i="1" s="1"/>
  <c r="AM1902" i="1"/>
  <c r="AM1900" i="1" s="1"/>
  <c r="AL1902" i="1"/>
  <c r="AL1900" i="1" s="1"/>
  <c r="AK1902" i="1"/>
  <c r="AY1885" i="1"/>
  <c r="AY1884" i="1" s="1"/>
  <c r="AX1885" i="1"/>
  <c r="AX1884" i="1" s="1"/>
  <c r="AW1885" i="1"/>
  <c r="AW1884" i="1" s="1"/>
  <c r="AV1885" i="1"/>
  <c r="AV1884" i="1" s="1"/>
  <c r="AU1885" i="1"/>
  <c r="AU1884" i="1" s="1"/>
  <c r="AT1885" i="1"/>
  <c r="AT1884" i="1" s="1"/>
  <c r="AS1885" i="1"/>
  <c r="AS1884" i="1" s="1"/>
  <c r="AR1885" i="1"/>
  <c r="AR1884" i="1" s="1"/>
  <c r="AQ1885" i="1"/>
  <c r="AO1885" i="1"/>
  <c r="AO1884" i="1" s="1"/>
  <c r="AN1885" i="1"/>
  <c r="AN1884" i="1" s="1"/>
  <c r="AM1885" i="1"/>
  <c r="AM1884" i="1" s="1"/>
  <c r="AL1885" i="1"/>
  <c r="AL1884" i="1" s="1"/>
  <c r="AK1885" i="1"/>
  <c r="AY1882" i="1"/>
  <c r="AY1881" i="1" s="1"/>
  <c r="AX1882" i="1"/>
  <c r="AX1881" i="1" s="1"/>
  <c r="AW1882" i="1"/>
  <c r="AW1881" i="1" s="1"/>
  <c r="AV1882" i="1"/>
  <c r="AV1881" i="1" s="1"/>
  <c r="AU1882" i="1"/>
  <c r="AU1881" i="1" s="1"/>
  <c r="AT1882" i="1"/>
  <c r="AT1881" i="1" s="1"/>
  <c r="AS1882" i="1"/>
  <c r="AS1881" i="1" s="1"/>
  <c r="AR1882" i="1"/>
  <c r="AR1881" i="1" s="1"/>
  <c r="AQ1882" i="1"/>
  <c r="AO1882" i="1"/>
  <c r="AO1881" i="1" s="1"/>
  <c r="AN1882" i="1"/>
  <c r="AN1881" i="1" s="1"/>
  <c r="AM1882" i="1"/>
  <c r="AM1881" i="1" s="1"/>
  <c r="AL1882" i="1"/>
  <c r="AL1881" i="1" s="1"/>
  <c r="AK1882" i="1"/>
  <c r="AY1877" i="1"/>
  <c r="AY1869" i="1" s="1"/>
  <c r="AX1877" i="1"/>
  <c r="AX1869" i="1" s="1"/>
  <c r="AW1877" i="1"/>
  <c r="AW1869" i="1" s="1"/>
  <c r="AV1877" i="1"/>
  <c r="AV1869" i="1" s="1"/>
  <c r="AU1877" i="1"/>
  <c r="AU1869" i="1" s="1"/>
  <c r="AT1877" i="1"/>
  <c r="AT1869" i="1" s="1"/>
  <c r="AS1877" i="1"/>
  <c r="AS1869" i="1" s="1"/>
  <c r="AR1877" i="1"/>
  <c r="AR1869" i="1" s="1"/>
  <c r="AQ1877" i="1"/>
  <c r="AO1877" i="1"/>
  <c r="AO1869" i="1" s="1"/>
  <c r="AN1877" i="1"/>
  <c r="AN1869" i="1" s="1"/>
  <c r="AM1877" i="1"/>
  <c r="AM1869" i="1" s="1"/>
  <c r="AL1877" i="1"/>
  <c r="AL1869" i="1" s="1"/>
  <c r="AK1877" i="1"/>
  <c r="AY1867" i="1"/>
  <c r="AX1867" i="1"/>
  <c r="AW1867" i="1"/>
  <c r="AV1867" i="1"/>
  <c r="AU1867" i="1"/>
  <c r="AT1867" i="1"/>
  <c r="AS1867" i="1"/>
  <c r="AR1867" i="1"/>
  <c r="AQ1867" i="1"/>
  <c r="AO1867" i="1"/>
  <c r="AN1867" i="1"/>
  <c r="AM1867" i="1"/>
  <c r="AL1867" i="1"/>
  <c r="AK1867" i="1"/>
  <c r="AY1862" i="1"/>
  <c r="AY1860" i="1" s="1"/>
  <c r="AX1862" i="1"/>
  <c r="AX1860" i="1" s="1"/>
  <c r="AW1862" i="1"/>
  <c r="AW1860" i="1" s="1"/>
  <c r="AV1862" i="1"/>
  <c r="AV1860" i="1" s="1"/>
  <c r="AU1862" i="1"/>
  <c r="AU1860" i="1" s="1"/>
  <c r="AT1862" i="1"/>
  <c r="AT1860" i="1" s="1"/>
  <c r="AS1862" i="1"/>
  <c r="AS1860" i="1" s="1"/>
  <c r="AR1862" i="1"/>
  <c r="AR1860" i="1" s="1"/>
  <c r="AQ1862" i="1"/>
  <c r="AO1862" i="1"/>
  <c r="AO1860" i="1" s="1"/>
  <c r="AN1862" i="1"/>
  <c r="AN1860" i="1" s="1"/>
  <c r="AM1862" i="1"/>
  <c r="AM1860" i="1" s="1"/>
  <c r="AL1862" i="1"/>
  <c r="AL1860" i="1" s="1"/>
  <c r="AK1862" i="1"/>
  <c r="AY1845" i="1"/>
  <c r="AY1844" i="1" s="1"/>
  <c r="AX1845" i="1"/>
  <c r="AX1844" i="1" s="1"/>
  <c r="AW1845" i="1"/>
  <c r="AW1844" i="1" s="1"/>
  <c r="AV1845" i="1"/>
  <c r="AV1844" i="1" s="1"/>
  <c r="AU1845" i="1"/>
  <c r="AU1844" i="1" s="1"/>
  <c r="AT1845" i="1"/>
  <c r="AT1844" i="1" s="1"/>
  <c r="AS1845" i="1"/>
  <c r="AS1844" i="1" s="1"/>
  <c r="AR1845" i="1"/>
  <c r="AR1844" i="1" s="1"/>
  <c r="AQ1845" i="1"/>
  <c r="AO1845" i="1"/>
  <c r="AO1844" i="1" s="1"/>
  <c r="AN1845" i="1"/>
  <c r="AN1844" i="1" s="1"/>
  <c r="AM1845" i="1"/>
  <c r="AM1844" i="1" s="1"/>
  <c r="AL1845" i="1"/>
  <c r="AL1844" i="1" s="1"/>
  <c r="AK1845" i="1"/>
  <c r="AY1842" i="1"/>
  <c r="AY1841" i="1" s="1"/>
  <c r="AX1842" i="1"/>
  <c r="AX1841" i="1" s="1"/>
  <c r="AW1842" i="1"/>
  <c r="AW1841" i="1" s="1"/>
  <c r="AV1842" i="1"/>
  <c r="AV1841" i="1" s="1"/>
  <c r="AU1842" i="1"/>
  <c r="AU1841" i="1" s="1"/>
  <c r="AT1842" i="1"/>
  <c r="AT1841" i="1" s="1"/>
  <c r="AS1842" i="1"/>
  <c r="AS1841" i="1" s="1"/>
  <c r="AR1842" i="1"/>
  <c r="AR1841" i="1" s="1"/>
  <c r="AQ1842" i="1"/>
  <c r="AO1842" i="1"/>
  <c r="AO1841" i="1" s="1"/>
  <c r="AN1842" i="1"/>
  <c r="AN1841" i="1" s="1"/>
  <c r="AM1842" i="1"/>
  <c r="AM1841" i="1" s="1"/>
  <c r="AL1842" i="1"/>
  <c r="AL1841" i="1" s="1"/>
  <c r="AK1842" i="1"/>
  <c r="AY1837" i="1"/>
  <c r="AY1830" i="1" s="1"/>
  <c r="AX1837" i="1"/>
  <c r="AX1830" i="1" s="1"/>
  <c r="AW1837" i="1"/>
  <c r="AW1830" i="1" s="1"/>
  <c r="AV1837" i="1"/>
  <c r="AV1830" i="1" s="1"/>
  <c r="AU1837" i="1"/>
  <c r="AU1830" i="1" s="1"/>
  <c r="AT1837" i="1"/>
  <c r="AT1830" i="1" s="1"/>
  <c r="AS1837" i="1"/>
  <c r="AS1830" i="1" s="1"/>
  <c r="AR1837" i="1"/>
  <c r="AR1830" i="1" s="1"/>
  <c r="AQ1837" i="1"/>
  <c r="AO1837" i="1"/>
  <c r="AO1830" i="1" s="1"/>
  <c r="AN1837" i="1"/>
  <c r="AN1830" i="1" s="1"/>
  <c r="AM1837" i="1"/>
  <c r="AM1830" i="1" s="1"/>
  <c r="AL1837" i="1"/>
  <c r="AL1830" i="1" s="1"/>
  <c r="AK1837" i="1"/>
  <c r="AY1828" i="1"/>
  <c r="AX1828" i="1"/>
  <c r="AW1828" i="1"/>
  <c r="AV1828" i="1"/>
  <c r="AU1828" i="1"/>
  <c r="AT1828" i="1"/>
  <c r="AS1828" i="1"/>
  <c r="AR1828" i="1"/>
  <c r="AQ1828" i="1"/>
  <c r="AO1828" i="1"/>
  <c r="AN1828" i="1"/>
  <c r="AM1828" i="1"/>
  <c r="AL1828" i="1"/>
  <c r="AK1828" i="1"/>
  <c r="AY1822" i="1"/>
  <c r="AY1820" i="1" s="1"/>
  <c r="AX1822" i="1"/>
  <c r="AX1820" i="1" s="1"/>
  <c r="AW1822" i="1"/>
  <c r="AW1820" i="1" s="1"/>
  <c r="AV1822" i="1"/>
  <c r="AV1820" i="1" s="1"/>
  <c r="AU1822" i="1"/>
  <c r="AU1820" i="1" s="1"/>
  <c r="AT1822" i="1"/>
  <c r="AT1820" i="1" s="1"/>
  <c r="AS1822" i="1"/>
  <c r="AS1820" i="1" s="1"/>
  <c r="AR1822" i="1"/>
  <c r="AR1820" i="1" s="1"/>
  <c r="AQ1822" i="1"/>
  <c r="AO1822" i="1"/>
  <c r="AO1820" i="1" s="1"/>
  <c r="AN1822" i="1"/>
  <c r="AN1820" i="1" s="1"/>
  <c r="AM1822" i="1"/>
  <c r="AM1820" i="1" s="1"/>
  <c r="AL1822" i="1"/>
  <c r="AL1820" i="1" s="1"/>
  <c r="AK1822" i="1"/>
  <c r="AY1805" i="1"/>
  <c r="AY1804" i="1" s="1"/>
  <c r="AX1805" i="1"/>
  <c r="AX1804" i="1" s="1"/>
  <c r="AW1805" i="1"/>
  <c r="AW1804" i="1" s="1"/>
  <c r="AV1805" i="1"/>
  <c r="AV1804" i="1" s="1"/>
  <c r="AU1805" i="1"/>
  <c r="AU1804" i="1" s="1"/>
  <c r="AT1805" i="1"/>
  <c r="AT1804" i="1" s="1"/>
  <c r="AS1805" i="1"/>
  <c r="AS1804" i="1" s="1"/>
  <c r="AR1805" i="1"/>
  <c r="AR1804" i="1" s="1"/>
  <c r="AQ1805" i="1"/>
  <c r="AO1805" i="1"/>
  <c r="AO1804" i="1" s="1"/>
  <c r="AN1805" i="1"/>
  <c r="AN1804" i="1" s="1"/>
  <c r="AM1805" i="1"/>
  <c r="AM1804" i="1" s="1"/>
  <c r="AL1805" i="1"/>
  <c r="AL1804" i="1" s="1"/>
  <c r="AK1805" i="1"/>
  <c r="AY1802" i="1"/>
  <c r="AY1801" i="1" s="1"/>
  <c r="AX1802" i="1"/>
  <c r="AX1801" i="1" s="1"/>
  <c r="AW1802" i="1"/>
  <c r="AW1801" i="1" s="1"/>
  <c r="AV1802" i="1"/>
  <c r="AV1801" i="1" s="1"/>
  <c r="AU1802" i="1"/>
  <c r="AU1801" i="1" s="1"/>
  <c r="AT1802" i="1"/>
  <c r="AT1801" i="1" s="1"/>
  <c r="AS1802" i="1"/>
  <c r="AS1801" i="1" s="1"/>
  <c r="AR1802" i="1"/>
  <c r="AR1801" i="1" s="1"/>
  <c r="AQ1802" i="1"/>
  <c r="AO1802" i="1"/>
  <c r="AO1801" i="1" s="1"/>
  <c r="AN1802" i="1"/>
  <c r="AN1801" i="1" s="1"/>
  <c r="AM1802" i="1"/>
  <c r="AM1801" i="1" s="1"/>
  <c r="AL1802" i="1"/>
  <c r="AL1801" i="1" s="1"/>
  <c r="AK1802" i="1"/>
  <c r="AY1798" i="1"/>
  <c r="AY1791" i="1" s="1"/>
  <c r="AX1798" i="1"/>
  <c r="AX1791" i="1" s="1"/>
  <c r="AW1798" i="1"/>
  <c r="AW1791" i="1" s="1"/>
  <c r="AV1798" i="1"/>
  <c r="AV1791" i="1" s="1"/>
  <c r="AU1798" i="1"/>
  <c r="AU1791" i="1" s="1"/>
  <c r="AT1798" i="1"/>
  <c r="AT1791" i="1" s="1"/>
  <c r="AS1798" i="1"/>
  <c r="AS1791" i="1" s="1"/>
  <c r="AR1798" i="1"/>
  <c r="AR1791" i="1" s="1"/>
  <c r="AQ1798" i="1"/>
  <c r="AO1798" i="1"/>
  <c r="AO1791" i="1" s="1"/>
  <c r="AN1798" i="1"/>
  <c r="AN1791" i="1" s="1"/>
  <c r="AM1798" i="1"/>
  <c r="AM1791" i="1" s="1"/>
  <c r="AL1798" i="1"/>
  <c r="AL1791" i="1" s="1"/>
  <c r="AK1798" i="1"/>
  <c r="AY1789" i="1"/>
  <c r="AX1789" i="1"/>
  <c r="AW1789" i="1"/>
  <c r="AV1789" i="1"/>
  <c r="AU1789" i="1"/>
  <c r="AT1789" i="1"/>
  <c r="AS1789" i="1"/>
  <c r="AR1789" i="1"/>
  <c r="AQ1789" i="1"/>
  <c r="AO1789" i="1"/>
  <c r="AN1789" i="1"/>
  <c r="AM1789" i="1"/>
  <c r="AL1789" i="1"/>
  <c r="AK1789" i="1"/>
  <c r="AY1783" i="1"/>
  <c r="AY1781" i="1" s="1"/>
  <c r="AX1783" i="1"/>
  <c r="AX1781" i="1" s="1"/>
  <c r="AW1783" i="1"/>
  <c r="AW1781" i="1" s="1"/>
  <c r="AV1783" i="1"/>
  <c r="AV1781" i="1" s="1"/>
  <c r="AU1783" i="1"/>
  <c r="AU1781" i="1" s="1"/>
  <c r="AT1783" i="1"/>
  <c r="AT1781" i="1" s="1"/>
  <c r="AS1783" i="1"/>
  <c r="AS1781" i="1" s="1"/>
  <c r="AR1783" i="1"/>
  <c r="AR1781" i="1" s="1"/>
  <c r="AQ1783" i="1"/>
  <c r="AO1783" i="1"/>
  <c r="AO1781" i="1" s="1"/>
  <c r="AN1783" i="1"/>
  <c r="AN1781" i="1" s="1"/>
  <c r="AM1783" i="1"/>
  <c r="AM1781" i="1" s="1"/>
  <c r="AL1783" i="1"/>
  <c r="AL1781" i="1" s="1"/>
  <c r="AK1783" i="1"/>
  <c r="AY1766" i="1"/>
  <c r="AY1765" i="1" s="1"/>
  <c r="AX1766" i="1"/>
  <c r="AX1765" i="1" s="1"/>
  <c r="AW1766" i="1"/>
  <c r="AW1765" i="1" s="1"/>
  <c r="AV1766" i="1"/>
  <c r="AV1765" i="1" s="1"/>
  <c r="AU1766" i="1"/>
  <c r="AU1765" i="1" s="1"/>
  <c r="AT1766" i="1"/>
  <c r="AT1765" i="1" s="1"/>
  <c r="AS1766" i="1"/>
  <c r="AS1765" i="1" s="1"/>
  <c r="AR1766" i="1"/>
  <c r="AR1765" i="1" s="1"/>
  <c r="AQ1766" i="1"/>
  <c r="AO1766" i="1"/>
  <c r="AO1765" i="1" s="1"/>
  <c r="AN1766" i="1"/>
  <c r="AN1765" i="1" s="1"/>
  <c r="AM1766" i="1"/>
  <c r="AM1765" i="1" s="1"/>
  <c r="AL1766" i="1"/>
  <c r="AL1765" i="1" s="1"/>
  <c r="AK1766" i="1"/>
  <c r="AY1763" i="1"/>
  <c r="AY1762" i="1" s="1"/>
  <c r="AX1763" i="1"/>
  <c r="AX1762" i="1" s="1"/>
  <c r="AW1763" i="1"/>
  <c r="AW1762" i="1" s="1"/>
  <c r="AV1763" i="1"/>
  <c r="AV1762" i="1" s="1"/>
  <c r="AU1763" i="1"/>
  <c r="AU1762" i="1" s="1"/>
  <c r="AT1763" i="1"/>
  <c r="AT1762" i="1" s="1"/>
  <c r="AS1763" i="1"/>
  <c r="AS1762" i="1" s="1"/>
  <c r="AR1763" i="1"/>
  <c r="AR1762" i="1" s="1"/>
  <c r="AQ1763" i="1"/>
  <c r="AO1763" i="1"/>
  <c r="AO1762" i="1" s="1"/>
  <c r="AN1763" i="1"/>
  <c r="AN1762" i="1" s="1"/>
  <c r="AM1763" i="1"/>
  <c r="AM1762" i="1" s="1"/>
  <c r="AL1763" i="1"/>
  <c r="AL1762" i="1" s="1"/>
  <c r="AK1763" i="1"/>
  <c r="AY1758" i="1"/>
  <c r="AY1751" i="1" s="1"/>
  <c r="AX1758" i="1"/>
  <c r="AX1751" i="1" s="1"/>
  <c r="AW1758" i="1"/>
  <c r="AW1751" i="1" s="1"/>
  <c r="AV1758" i="1"/>
  <c r="AV1751" i="1" s="1"/>
  <c r="AU1758" i="1"/>
  <c r="AU1751" i="1" s="1"/>
  <c r="AT1758" i="1"/>
  <c r="AT1751" i="1" s="1"/>
  <c r="AS1758" i="1"/>
  <c r="AS1751" i="1" s="1"/>
  <c r="AR1758" i="1"/>
  <c r="AR1751" i="1" s="1"/>
  <c r="AQ1758" i="1"/>
  <c r="AO1758" i="1"/>
  <c r="AO1751" i="1" s="1"/>
  <c r="AN1758" i="1"/>
  <c r="AN1751" i="1" s="1"/>
  <c r="AM1758" i="1"/>
  <c r="AM1751" i="1" s="1"/>
  <c r="AL1758" i="1"/>
  <c r="AL1751" i="1" s="1"/>
  <c r="AK1758" i="1"/>
  <c r="AY1749" i="1"/>
  <c r="AX1749" i="1"/>
  <c r="AW1749" i="1"/>
  <c r="AV1749" i="1"/>
  <c r="AU1749" i="1"/>
  <c r="AT1749" i="1"/>
  <c r="AS1749" i="1"/>
  <c r="AR1749" i="1"/>
  <c r="AQ1749" i="1"/>
  <c r="AO1749" i="1"/>
  <c r="AN1749" i="1"/>
  <c r="AM1749" i="1"/>
  <c r="AL1749" i="1"/>
  <c r="AK1749" i="1"/>
  <c r="AY1743" i="1"/>
  <c r="AY1741" i="1" s="1"/>
  <c r="AX1743" i="1"/>
  <c r="AX1741" i="1" s="1"/>
  <c r="AW1743" i="1"/>
  <c r="AW1741" i="1" s="1"/>
  <c r="AV1743" i="1"/>
  <c r="AV1741" i="1" s="1"/>
  <c r="AU1743" i="1"/>
  <c r="AU1741" i="1" s="1"/>
  <c r="AT1743" i="1"/>
  <c r="AT1741" i="1" s="1"/>
  <c r="AS1743" i="1"/>
  <c r="AS1741" i="1" s="1"/>
  <c r="AR1743" i="1"/>
  <c r="AR1741" i="1" s="1"/>
  <c r="AQ1743" i="1"/>
  <c r="AO1743" i="1"/>
  <c r="AO1741" i="1" s="1"/>
  <c r="AN1743" i="1"/>
  <c r="AN1741" i="1" s="1"/>
  <c r="AM1743" i="1"/>
  <c r="AM1741" i="1" s="1"/>
  <c r="AL1743" i="1"/>
  <c r="AL1741" i="1" s="1"/>
  <c r="AK1743" i="1"/>
  <c r="AY1726" i="1"/>
  <c r="AY1725" i="1" s="1"/>
  <c r="AX1726" i="1"/>
  <c r="AX1725" i="1" s="1"/>
  <c r="AW1726" i="1"/>
  <c r="AW1725" i="1" s="1"/>
  <c r="AV1726" i="1"/>
  <c r="AV1725" i="1" s="1"/>
  <c r="AU1726" i="1"/>
  <c r="AU1725" i="1" s="1"/>
  <c r="AT1726" i="1"/>
  <c r="AT1725" i="1" s="1"/>
  <c r="AS1726" i="1"/>
  <c r="AS1725" i="1" s="1"/>
  <c r="AR1726" i="1"/>
  <c r="AR1725" i="1" s="1"/>
  <c r="AQ1726" i="1"/>
  <c r="AO1726" i="1"/>
  <c r="AO1725" i="1" s="1"/>
  <c r="AN1726" i="1"/>
  <c r="AN1725" i="1" s="1"/>
  <c r="AM1726" i="1"/>
  <c r="AM1725" i="1" s="1"/>
  <c r="AL1726" i="1"/>
  <c r="AL1725" i="1" s="1"/>
  <c r="AK1726" i="1"/>
  <c r="AY1723" i="1"/>
  <c r="AY1722" i="1" s="1"/>
  <c r="AX1723" i="1"/>
  <c r="AX1722" i="1" s="1"/>
  <c r="AW1723" i="1"/>
  <c r="AW1722" i="1" s="1"/>
  <c r="AV1723" i="1"/>
  <c r="AV1722" i="1" s="1"/>
  <c r="AU1723" i="1"/>
  <c r="AU1722" i="1" s="1"/>
  <c r="AT1723" i="1"/>
  <c r="AT1722" i="1" s="1"/>
  <c r="AS1723" i="1"/>
  <c r="AS1722" i="1" s="1"/>
  <c r="AR1723" i="1"/>
  <c r="AR1722" i="1" s="1"/>
  <c r="AQ1723" i="1"/>
  <c r="AO1723" i="1"/>
  <c r="AO1722" i="1" s="1"/>
  <c r="AN1723" i="1"/>
  <c r="AN1722" i="1" s="1"/>
  <c r="AM1723" i="1"/>
  <c r="AM1722" i="1" s="1"/>
  <c r="AL1723" i="1"/>
  <c r="AL1722" i="1" s="1"/>
  <c r="AK1723" i="1"/>
  <c r="AY1718" i="1"/>
  <c r="AX1718" i="1"/>
  <c r="AW1718" i="1"/>
  <c r="AW1711" i="1" s="1"/>
  <c r="AV1718" i="1"/>
  <c r="AU1718" i="1"/>
  <c r="AU1711" i="1" s="1"/>
  <c r="AT1718" i="1"/>
  <c r="AT1711" i="1" s="1"/>
  <c r="AS1718" i="1"/>
  <c r="AR1718" i="1"/>
  <c r="AQ1718" i="1"/>
  <c r="AO1718" i="1"/>
  <c r="AO1711" i="1" s="1"/>
  <c r="AN1718" i="1"/>
  <c r="AN1711" i="1" s="1"/>
  <c r="AM1718" i="1"/>
  <c r="AL1718" i="1"/>
  <c r="AK1718" i="1"/>
  <c r="AY1709" i="1"/>
  <c r="AX1709" i="1"/>
  <c r="AW1709" i="1"/>
  <c r="AV1709" i="1"/>
  <c r="AU1709" i="1"/>
  <c r="AT1709" i="1"/>
  <c r="AS1709" i="1"/>
  <c r="AR1709" i="1"/>
  <c r="AQ1709" i="1"/>
  <c r="AO1709" i="1"/>
  <c r="AN1709" i="1"/>
  <c r="AM1709" i="1"/>
  <c r="AL1709" i="1"/>
  <c r="AK1709" i="1"/>
  <c r="AY1703" i="1"/>
  <c r="AY1701" i="1" s="1"/>
  <c r="AX1703" i="1"/>
  <c r="AX1701" i="1" s="1"/>
  <c r="AW1703" i="1"/>
  <c r="AW1701" i="1" s="1"/>
  <c r="AV1703" i="1"/>
  <c r="AV1701" i="1" s="1"/>
  <c r="AU1703" i="1"/>
  <c r="AU1701" i="1" s="1"/>
  <c r="AT1703" i="1"/>
  <c r="AT1701" i="1" s="1"/>
  <c r="AS1703" i="1"/>
  <c r="AS1701" i="1" s="1"/>
  <c r="AR1703" i="1"/>
  <c r="AR1701" i="1" s="1"/>
  <c r="AQ1703" i="1"/>
  <c r="AO1703" i="1"/>
  <c r="AO1701" i="1" s="1"/>
  <c r="AN1703" i="1"/>
  <c r="AN1701" i="1" s="1"/>
  <c r="AM1703" i="1"/>
  <c r="AM1701" i="1" s="1"/>
  <c r="AL1703" i="1"/>
  <c r="AL1701" i="1" s="1"/>
  <c r="AK1703" i="1"/>
  <c r="AY1686" i="1"/>
  <c r="AY1685" i="1" s="1"/>
  <c r="AX1686" i="1"/>
  <c r="AX1685" i="1" s="1"/>
  <c r="AW1686" i="1"/>
  <c r="AW1685" i="1" s="1"/>
  <c r="AV1686" i="1"/>
  <c r="AV1685" i="1" s="1"/>
  <c r="AU1686" i="1"/>
  <c r="AU1685" i="1" s="1"/>
  <c r="AT1686" i="1"/>
  <c r="AT1685" i="1" s="1"/>
  <c r="AS1686" i="1"/>
  <c r="AS1685" i="1" s="1"/>
  <c r="AR1686" i="1"/>
  <c r="AR1685" i="1" s="1"/>
  <c r="AQ1686" i="1"/>
  <c r="AO1686" i="1"/>
  <c r="AO1685" i="1" s="1"/>
  <c r="AN1686" i="1"/>
  <c r="AN1685" i="1" s="1"/>
  <c r="AM1686" i="1"/>
  <c r="AM1685" i="1" s="1"/>
  <c r="AL1686" i="1"/>
  <c r="AL1685" i="1" s="1"/>
  <c r="AK1686" i="1"/>
  <c r="AY1683" i="1"/>
  <c r="AY1682" i="1" s="1"/>
  <c r="AX1683" i="1"/>
  <c r="AX1682" i="1" s="1"/>
  <c r="AW1683" i="1"/>
  <c r="AW1682" i="1" s="1"/>
  <c r="AV1683" i="1"/>
  <c r="AV1682" i="1" s="1"/>
  <c r="AU1683" i="1"/>
  <c r="AU1682" i="1" s="1"/>
  <c r="AT1683" i="1"/>
  <c r="AT1682" i="1" s="1"/>
  <c r="AS1683" i="1"/>
  <c r="AS1682" i="1" s="1"/>
  <c r="AR1683" i="1"/>
  <c r="AR1682" i="1" s="1"/>
  <c r="AQ1683" i="1"/>
  <c r="AO1683" i="1"/>
  <c r="AO1682" i="1" s="1"/>
  <c r="AN1683" i="1"/>
  <c r="AN1682" i="1" s="1"/>
  <c r="AM1683" i="1"/>
  <c r="AM1682" i="1" s="1"/>
  <c r="AL1683" i="1"/>
  <c r="AL1682" i="1" s="1"/>
  <c r="AK1683" i="1"/>
  <c r="AY1678" i="1"/>
  <c r="AY1671" i="1" s="1"/>
  <c r="AX1678" i="1"/>
  <c r="AX1671" i="1" s="1"/>
  <c r="AW1678" i="1"/>
  <c r="AW1671" i="1" s="1"/>
  <c r="AV1678" i="1"/>
  <c r="AV1671" i="1" s="1"/>
  <c r="AU1678" i="1"/>
  <c r="AU1671" i="1" s="1"/>
  <c r="AT1678" i="1"/>
  <c r="AT1671" i="1" s="1"/>
  <c r="AS1678" i="1"/>
  <c r="AS1671" i="1" s="1"/>
  <c r="AR1678" i="1"/>
  <c r="AR1671" i="1" s="1"/>
  <c r="AQ1678" i="1"/>
  <c r="AO1678" i="1"/>
  <c r="AO1671" i="1" s="1"/>
  <c r="AN1678" i="1"/>
  <c r="AN1671" i="1" s="1"/>
  <c r="AM1678" i="1"/>
  <c r="AM1671" i="1" s="1"/>
  <c r="AL1678" i="1"/>
  <c r="AL1671" i="1" s="1"/>
  <c r="AK1678" i="1"/>
  <c r="AY1669" i="1"/>
  <c r="AX1669" i="1"/>
  <c r="AW1669" i="1"/>
  <c r="AV1669" i="1"/>
  <c r="AU1669" i="1"/>
  <c r="AT1669" i="1"/>
  <c r="AS1669" i="1"/>
  <c r="AR1669" i="1"/>
  <c r="AQ1669" i="1"/>
  <c r="AO1669" i="1"/>
  <c r="AN1669" i="1"/>
  <c r="AM1669" i="1"/>
  <c r="AL1669" i="1"/>
  <c r="AK1669" i="1"/>
  <c r="AY1663" i="1"/>
  <c r="AY1661" i="1" s="1"/>
  <c r="AX1663" i="1"/>
  <c r="AX1661" i="1" s="1"/>
  <c r="AW1663" i="1"/>
  <c r="AW1661" i="1" s="1"/>
  <c r="AV1663" i="1"/>
  <c r="AV1661" i="1" s="1"/>
  <c r="AU1663" i="1"/>
  <c r="AU1661" i="1" s="1"/>
  <c r="AT1663" i="1"/>
  <c r="AT1661" i="1" s="1"/>
  <c r="AS1663" i="1"/>
  <c r="AS1661" i="1" s="1"/>
  <c r="AR1663" i="1"/>
  <c r="AR1661" i="1" s="1"/>
  <c r="AQ1663" i="1"/>
  <c r="AO1663" i="1"/>
  <c r="AO1661" i="1" s="1"/>
  <c r="AN1663" i="1"/>
  <c r="AN1661" i="1" s="1"/>
  <c r="AM1663" i="1"/>
  <c r="AM1661" i="1" s="1"/>
  <c r="AL1663" i="1"/>
  <c r="AL1661" i="1" s="1"/>
  <c r="AK1663" i="1"/>
  <c r="AY1644" i="1"/>
  <c r="AX1644" i="1"/>
  <c r="AW1644" i="1"/>
  <c r="AV1644" i="1"/>
  <c r="AU1644" i="1"/>
  <c r="AT1644" i="1"/>
  <c r="AS1644" i="1"/>
  <c r="AR1644" i="1"/>
  <c r="AQ1644" i="1"/>
  <c r="AO1644" i="1"/>
  <c r="AN1644" i="1"/>
  <c r="AM1644" i="1"/>
  <c r="AL1644" i="1"/>
  <c r="AK1644" i="1"/>
  <c r="AY1643" i="1"/>
  <c r="AX1643" i="1"/>
  <c r="AW1643" i="1"/>
  <c r="AV1643" i="1"/>
  <c r="AU1643" i="1"/>
  <c r="AT1643" i="1"/>
  <c r="AS1643" i="1"/>
  <c r="AR1643" i="1"/>
  <c r="AQ1643" i="1"/>
  <c r="AO1643" i="1"/>
  <c r="AN1643" i="1"/>
  <c r="AM1643" i="1"/>
  <c r="AL1643" i="1"/>
  <c r="AK1643" i="1"/>
  <c r="AY1642" i="1"/>
  <c r="AX1642" i="1"/>
  <c r="AW1642" i="1"/>
  <c r="AV1642" i="1"/>
  <c r="AU1642" i="1"/>
  <c r="AT1642" i="1"/>
  <c r="AS1642" i="1"/>
  <c r="AR1642" i="1"/>
  <c r="AQ1642" i="1"/>
  <c r="AO1642" i="1"/>
  <c r="AN1642" i="1"/>
  <c r="AM1642" i="1"/>
  <c r="AL1642" i="1"/>
  <c r="AK1642" i="1"/>
  <c r="AY1639" i="1"/>
  <c r="AX1639" i="1"/>
  <c r="AW1639" i="1"/>
  <c r="AV1639" i="1"/>
  <c r="AU1639" i="1"/>
  <c r="AT1639" i="1"/>
  <c r="AS1639" i="1"/>
  <c r="AR1639" i="1"/>
  <c r="AQ1639" i="1"/>
  <c r="AO1639" i="1"/>
  <c r="AN1639" i="1"/>
  <c r="AM1639" i="1"/>
  <c r="AL1639" i="1"/>
  <c r="AK1639" i="1"/>
  <c r="AY1638" i="1"/>
  <c r="AX1638" i="1"/>
  <c r="AW1638" i="1"/>
  <c r="AV1638" i="1"/>
  <c r="AU1638" i="1"/>
  <c r="AT1638" i="1"/>
  <c r="AS1638" i="1"/>
  <c r="AR1638" i="1"/>
  <c r="AQ1638" i="1"/>
  <c r="AO1638" i="1"/>
  <c r="AN1638" i="1"/>
  <c r="AM1638" i="1"/>
  <c r="AL1638" i="1"/>
  <c r="AK1638" i="1"/>
  <c r="AY1634" i="1"/>
  <c r="AX1634" i="1"/>
  <c r="AW1634" i="1"/>
  <c r="AV1634" i="1"/>
  <c r="AU1634" i="1"/>
  <c r="AT1634" i="1"/>
  <c r="AS1634" i="1"/>
  <c r="AR1634" i="1"/>
  <c r="AQ1634" i="1"/>
  <c r="AO1634" i="1"/>
  <c r="AN1634" i="1"/>
  <c r="AM1634" i="1"/>
  <c r="AL1634" i="1"/>
  <c r="AK1634" i="1"/>
  <c r="AY1633" i="1"/>
  <c r="AX1633" i="1"/>
  <c r="AW1633" i="1"/>
  <c r="AV1633" i="1"/>
  <c r="AU1633" i="1"/>
  <c r="AT1633" i="1"/>
  <c r="AS1633" i="1"/>
  <c r="AR1633" i="1"/>
  <c r="AQ1633" i="1"/>
  <c r="AO1633" i="1"/>
  <c r="AN1633" i="1"/>
  <c r="AM1633" i="1"/>
  <c r="AL1633" i="1"/>
  <c r="AK1633" i="1"/>
  <c r="AY1632" i="1"/>
  <c r="AX1632" i="1"/>
  <c r="AW1632" i="1"/>
  <c r="AV1632" i="1"/>
  <c r="AU1632" i="1"/>
  <c r="AT1632" i="1"/>
  <c r="AS1632" i="1"/>
  <c r="AR1632" i="1"/>
  <c r="AQ1632" i="1"/>
  <c r="AO1632" i="1"/>
  <c r="AN1632" i="1"/>
  <c r="AM1632" i="1"/>
  <c r="AL1632" i="1"/>
  <c r="AK1632" i="1"/>
  <c r="AY1631" i="1"/>
  <c r="AX1631" i="1"/>
  <c r="AW1631" i="1"/>
  <c r="AV1631" i="1"/>
  <c r="AU1631" i="1"/>
  <c r="AT1631" i="1"/>
  <c r="AS1631" i="1"/>
  <c r="AR1631" i="1"/>
  <c r="AQ1631" i="1"/>
  <c r="AO1631" i="1"/>
  <c r="AN1631" i="1"/>
  <c r="AM1631" i="1"/>
  <c r="AL1631" i="1"/>
  <c r="AK1631" i="1"/>
  <c r="AY1630" i="1"/>
  <c r="AX1630" i="1"/>
  <c r="AW1630" i="1"/>
  <c r="AV1630" i="1"/>
  <c r="AU1630" i="1"/>
  <c r="AT1630" i="1"/>
  <c r="AS1630" i="1"/>
  <c r="AR1630" i="1"/>
  <c r="AQ1630" i="1"/>
  <c r="AO1630" i="1"/>
  <c r="AN1630" i="1"/>
  <c r="AM1630" i="1"/>
  <c r="AL1630" i="1"/>
  <c r="AK1630" i="1"/>
  <c r="AY1629" i="1"/>
  <c r="AX1629" i="1"/>
  <c r="AW1629" i="1"/>
  <c r="AV1629" i="1"/>
  <c r="AU1629" i="1"/>
  <c r="AT1629" i="1"/>
  <c r="AS1629" i="1"/>
  <c r="AR1629" i="1"/>
  <c r="AQ1629" i="1"/>
  <c r="AO1629" i="1"/>
  <c r="AN1629" i="1"/>
  <c r="AM1629" i="1"/>
  <c r="AL1629" i="1"/>
  <c r="AK1629" i="1"/>
  <c r="AY1628" i="1"/>
  <c r="AX1628" i="1"/>
  <c r="AW1628" i="1"/>
  <c r="AV1628" i="1"/>
  <c r="AU1628" i="1"/>
  <c r="AT1628" i="1"/>
  <c r="AS1628" i="1"/>
  <c r="AR1628" i="1"/>
  <c r="AQ1628" i="1"/>
  <c r="AO1628" i="1"/>
  <c r="AN1628" i="1"/>
  <c r="AM1628" i="1"/>
  <c r="AL1628" i="1"/>
  <c r="AK1628" i="1"/>
  <c r="AY1627" i="1"/>
  <c r="AX1627" i="1"/>
  <c r="AW1627" i="1"/>
  <c r="AV1627" i="1"/>
  <c r="AU1627" i="1"/>
  <c r="AT1627" i="1"/>
  <c r="AS1627" i="1"/>
  <c r="AR1627" i="1"/>
  <c r="AQ1627" i="1"/>
  <c r="AO1627" i="1"/>
  <c r="AN1627" i="1"/>
  <c r="AM1627" i="1"/>
  <c r="AL1627" i="1"/>
  <c r="AK1627" i="1"/>
  <c r="AY1625" i="1"/>
  <c r="AX1625" i="1"/>
  <c r="AW1625" i="1"/>
  <c r="AV1625" i="1"/>
  <c r="AU1625" i="1"/>
  <c r="AT1625" i="1"/>
  <c r="AS1625" i="1"/>
  <c r="AR1625" i="1"/>
  <c r="AQ1625" i="1"/>
  <c r="AO1625" i="1"/>
  <c r="AN1625" i="1"/>
  <c r="AM1625" i="1"/>
  <c r="AL1625" i="1"/>
  <c r="AK1625" i="1"/>
  <c r="AY1623" i="1"/>
  <c r="AX1623" i="1"/>
  <c r="AW1623" i="1"/>
  <c r="AV1623" i="1"/>
  <c r="AU1623" i="1"/>
  <c r="AT1623" i="1"/>
  <c r="AS1623" i="1"/>
  <c r="AR1623" i="1"/>
  <c r="AQ1623" i="1"/>
  <c r="AO1623" i="1"/>
  <c r="AN1623" i="1"/>
  <c r="AM1623" i="1"/>
  <c r="AL1623" i="1"/>
  <c r="AK1623" i="1"/>
  <c r="AY1622" i="1"/>
  <c r="AX1622" i="1"/>
  <c r="AW1622" i="1"/>
  <c r="AV1622" i="1"/>
  <c r="AU1622" i="1"/>
  <c r="AT1622" i="1"/>
  <c r="AS1622" i="1"/>
  <c r="AR1622" i="1"/>
  <c r="AQ1622" i="1"/>
  <c r="AO1622" i="1"/>
  <c r="AN1622" i="1"/>
  <c r="AM1622" i="1"/>
  <c r="AL1622" i="1"/>
  <c r="AK1622" i="1"/>
  <c r="AY1621" i="1"/>
  <c r="AX1621" i="1"/>
  <c r="AW1621" i="1"/>
  <c r="AV1621" i="1"/>
  <c r="AU1621" i="1"/>
  <c r="AT1621" i="1"/>
  <c r="AS1621" i="1"/>
  <c r="AR1621" i="1"/>
  <c r="AQ1621" i="1"/>
  <c r="AO1621" i="1"/>
  <c r="AN1621" i="1"/>
  <c r="AM1621" i="1"/>
  <c r="AL1621" i="1"/>
  <c r="AK1621" i="1"/>
  <c r="AY1620" i="1"/>
  <c r="AX1620" i="1"/>
  <c r="AW1620" i="1"/>
  <c r="AV1620" i="1"/>
  <c r="AU1620" i="1"/>
  <c r="AT1620" i="1"/>
  <c r="AS1620" i="1"/>
  <c r="AR1620" i="1"/>
  <c r="AQ1620" i="1"/>
  <c r="AO1620" i="1"/>
  <c r="AN1620" i="1"/>
  <c r="AM1620" i="1"/>
  <c r="AL1620" i="1"/>
  <c r="AK1620" i="1"/>
  <c r="AY1619" i="1"/>
  <c r="AX1619" i="1"/>
  <c r="AW1619" i="1"/>
  <c r="AV1619" i="1"/>
  <c r="AU1619" i="1"/>
  <c r="AT1619" i="1"/>
  <c r="AS1619" i="1"/>
  <c r="AR1619" i="1"/>
  <c r="AQ1619" i="1"/>
  <c r="AO1619" i="1"/>
  <c r="AN1619" i="1"/>
  <c r="AM1619" i="1"/>
  <c r="AL1619" i="1"/>
  <c r="AK1619" i="1"/>
  <c r="AY1617" i="1"/>
  <c r="AX1617" i="1"/>
  <c r="AW1617" i="1"/>
  <c r="AV1617" i="1"/>
  <c r="AU1617" i="1"/>
  <c r="AT1617" i="1"/>
  <c r="AS1617" i="1"/>
  <c r="AR1617" i="1"/>
  <c r="AQ1617" i="1"/>
  <c r="AO1617" i="1"/>
  <c r="AN1617" i="1"/>
  <c r="AM1617" i="1"/>
  <c r="AL1617" i="1"/>
  <c r="AK1617" i="1"/>
  <c r="AY1606" i="1"/>
  <c r="AX1606" i="1"/>
  <c r="AW1606" i="1"/>
  <c r="AV1606" i="1"/>
  <c r="AU1606" i="1"/>
  <c r="AT1606" i="1"/>
  <c r="AS1606" i="1"/>
  <c r="AR1606" i="1"/>
  <c r="AQ1606" i="1"/>
  <c r="AO1606" i="1"/>
  <c r="AN1606" i="1"/>
  <c r="AM1606" i="1"/>
  <c r="AL1606" i="1"/>
  <c r="AK1606" i="1"/>
  <c r="AY1605" i="1"/>
  <c r="AX1605" i="1"/>
  <c r="AW1605" i="1"/>
  <c r="AV1605" i="1"/>
  <c r="AU1605" i="1"/>
  <c r="AT1605" i="1"/>
  <c r="AS1605" i="1"/>
  <c r="AR1605" i="1"/>
  <c r="AQ1605" i="1"/>
  <c r="AO1605" i="1"/>
  <c r="AN1605" i="1"/>
  <c r="AM1605" i="1"/>
  <c r="AL1605" i="1"/>
  <c r="AK1605" i="1"/>
  <c r="AY1604" i="1"/>
  <c r="AX1604" i="1"/>
  <c r="AW1604" i="1"/>
  <c r="AV1604" i="1"/>
  <c r="AU1604" i="1"/>
  <c r="AT1604" i="1"/>
  <c r="AS1604" i="1"/>
  <c r="AR1604" i="1"/>
  <c r="AQ1604" i="1"/>
  <c r="AO1604" i="1"/>
  <c r="AN1604" i="1"/>
  <c r="AM1604" i="1"/>
  <c r="AL1604" i="1"/>
  <c r="AK1604" i="1"/>
  <c r="AY1603" i="1"/>
  <c r="AX1603" i="1"/>
  <c r="AW1603" i="1"/>
  <c r="AV1603" i="1"/>
  <c r="AU1603" i="1"/>
  <c r="AT1603" i="1"/>
  <c r="AS1603" i="1"/>
  <c r="AR1603" i="1"/>
  <c r="AQ1603" i="1"/>
  <c r="AO1603" i="1"/>
  <c r="AN1603" i="1"/>
  <c r="AM1603" i="1"/>
  <c r="AL1603" i="1"/>
  <c r="AK1603" i="1"/>
  <c r="AY1588" i="1"/>
  <c r="AX1588" i="1"/>
  <c r="AW1588" i="1"/>
  <c r="AV1588" i="1"/>
  <c r="AU1588" i="1"/>
  <c r="AT1588" i="1"/>
  <c r="AS1588" i="1"/>
  <c r="AR1588" i="1"/>
  <c r="AQ1588" i="1"/>
  <c r="AO1588" i="1"/>
  <c r="AN1588" i="1"/>
  <c r="AM1588" i="1"/>
  <c r="AL1588" i="1"/>
  <c r="AK1588" i="1"/>
  <c r="AY1586" i="1"/>
  <c r="AX1586" i="1"/>
  <c r="AW1586" i="1"/>
  <c r="AV1586" i="1"/>
  <c r="AU1586" i="1"/>
  <c r="AT1586" i="1"/>
  <c r="AS1586" i="1"/>
  <c r="AR1586" i="1"/>
  <c r="AQ1586" i="1"/>
  <c r="AO1586" i="1"/>
  <c r="AN1586" i="1"/>
  <c r="AM1586" i="1"/>
  <c r="AL1586" i="1"/>
  <c r="AK1586" i="1"/>
  <c r="AY1574" i="1"/>
  <c r="AX1574" i="1"/>
  <c r="AW1574" i="1"/>
  <c r="AV1574" i="1"/>
  <c r="AU1574" i="1"/>
  <c r="AT1574" i="1"/>
  <c r="AS1574" i="1"/>
  <c r="AR1574" i="1"/>
  <c r="AQ1574" i="1"/>
  <c r="AO1574" i="1"/>
  <c r="AN1574" i="1"/>
  <c r="AM1574" i="1"/>
  <c r="AL1574" i="1"/>
  <c r="AK1574" i="1"/>
  <c r="AY1566" i="1"/>
  <c r="AX1566" i="1"/>
  <c r="AW1566" i="1"/>
  <c r="AV1566" i="1"/>
  <c r="AU1566" i="1"/>
  <c r="AT1566" i="1"/>
  <c r="AS1566" i="1"/>
  <c r="AR1566" i="1"/>
  <c r="AQ1566" i="1"/>
  <c r="AO1566" i="1"/>
  <c r="AN1566" i="1"/>
  <c r="AM1566" i="1"/>
  <c r="AL1566" i="1"/>
  <c r="AK1566" i="1"/>
  <c r="AY1562" i="1"/>
  <c r="AX1562" i="1"/>
  <c r="AW1562" i="1"/>
  <c r="AV1562" i="1"/>
  <c r="AU1562" i="1"/>
  <c r="AT1562" i="1"/>
  <c r="AS1562" i="1"/>
  <c r="AR1562" i="1"/>
  <c r="AQ1562" i="1"/>
  <c r="AO1562" i="1"/>
  <c r="AN1562" i="1"/>
  <c r="AM1562" i="1"/>
  <c r="AL1562" i="1"/>
  <c r="AK1562" i="1"/>
  <c r="AY1554" i="1"/>
  <c r="AX1554" i="1"/>
  <c r="AW1554" i="1"/>
  <c r="AV1554" i="1"/>
  <c r="AU1554" i="1"/>
  <c r="AT1554" i="1"/>
  <c r="AS1554" i="1"/>
  <c r="AR1554" i="1"/>
  <c r="AQ1554" i="1"/>
  <c r="AO1554" i="1"/>
  <c r="AN1554" i="1"/>
  <c r="AM1554" i="1"/>
  <c r="AL1554" i="1"/>
  <c r="AK1554" i="1"/>
  <c r="AY1552" i="1"/>
  <c r="AX1552" i="1"/>
  <c r="AW1552" i="1"/>
  <c r="AV1552" i="1"/>
  <c r="AU1552" i="1"/>
  <c r="AT1552" i="1"/>
  <c r="AS1552" i="1"/>
  <c r="AR1552" i="1"/>
  <c r="AQ1552" i="1"/>
  <c r="AO1552" i="1"/>
  <c r="AN1552" i="1"/>
  <c r="AM1552" i="1"/>
  <c r="AL1552" i="1"/>
  <c r="AK1552" i="1"/>
  <c r="AY1550" i="1"/>
  <c r="AX1550" i="1"/>
  <c r="AW1550" i="1"/>
  <c r="AV1550" i="1"/>
  <c r="AU1550" i="1"/>
  <c r="AT1550" i="1"/>
  <c r="AS1550" i="1"/>
  <c r="AR1550" i="1"/>
  <c r="AQ1550" i="1"/>
  <c r="AO1550" i="1"/>
  <c r="AN1550" i="1"/>
  <c r="AM1550" i="1"/>
  <c r="AL1550" i="1"/>
  <c r="AK1550" i="1"/>
  <c r="AY1531" i="1"/>
  <c r="AX1531" i="1"/>
  <c r="AW1531" i="1"/>
  <c r="AV1531" i="1"/>
  <c r="AU1531" i="1"/>
  <c r="AT1531" i="1"/>
  <c r="AS1531" i="1"/>
  <c r="AR1531" i="1"/>
  <c r="AQ1531" i="1"/>
  <c r="AO1531" i="1"/>
  <c r="AN1531" i="1"/>
  <c r="AM1531" i="1"/>
  <c r="AL1531" i="1"/>
  <c r="AK1531" i="1"/>
  <c r="AY1522" i="1"/>
  <c r="AX1522" i="1"/>
  <c r="AW1522" i="1"/>
  <c r="AV1522" i="1"/>
  <c r="AU1522" i="1"/>
  <c r="AT1522" i="1"/>
  <c r="AS1522" i="1"/>
  <c r="AR1522" i="1"/>
  <c r="AQ1522" i="1"/>
  <c r="AO1522" i="1"/>
  <c r="AN1522" i="1"/>
  <c r="AM1522" i="1"/>
  <c r="AL1522" i="1"/>
  <c r="AK1522" i="1"/>
  <c r="AY1515" i="1"/>
  <c r="AY1513" i="1" s="1"/>
  <c r="AX1515" i="1"/>
  <c r="AX1513" i="1" s="1"/>
  <c r="AW1515" i="1"/>
  <c r="AW1513" i="1" s="1"/>
  <c r="AV1515" i="1"/>
  <c r="AV1513" i="1" s="1"/>
  <c r="AU1515" i="1"/>
  <c r="AU1513" i="1" s="1"/>
  <c r="AT1515" i="1"/>
  <c r="AT1513" i="1" s="1"/>
  <c r="AS1515" i="1"/>
  <c r="AS1513" i="1" s="1"/>
  <c r="AR1515" i="1"/>
  <c r="AR1513" i="1" s="1"/>
  <c r="AQ1515" i="1"/>
  <c r="AO1515" i="1"/>
  <c r="AO1513" i="1" s="1"/>
  <c r="AN1515" i="1"/>
  <c r="AN1513" i="1" s="1"/>
  <c r="AM1515" i="1"/>
  <c r="AM1513" i="1" s="1"/>
  <c r="AL1515" i="1"/>
  <c r="AL1513" i="1" s="1"/>
  <c r="AK1515" i="1"/>
  <c r="AY1499" i="1"/>
  <c r="AX1499" i="1"/>
  <c r="AW1499" i="1"/>
  <c r="AV1499" i="1"/>
  <c r="AU1499" i="1"/>
  <c r="AT1499" i="1"/>
  <c r="AS1499" i="1"/>
  <c r="AR1499" i="1"/>
  <c r="AQ1499" i="1"/>
  <c r="AO1499" i="1"/>
  <c r="AN1499" i="1"/>
  <c r="AM1499" i="1"/>
  <c r="AL1499" i="1"/>
  <c r="AK1499" i="1"/>
  <c r="AY1498" i="1"/>
  <c r="AX1498" i="1"/>
  <c r="AW1498" i="1"/>
  <c r="AV1498" i="1"/>
  <c r="AU1498" i="1"/>
  <c r="AT1498" i="1"/>
  <c r="AS1498" i="1"/>
  <c r="AR1498" i="1"/>
  <c r="AQ1498" i="1"/>
  <c r="AO1498" i="1"/>
  <c r="AN1498" i="1"/>
  <c r="AM1498" i="1"/>
  <c r="AL1498" i="1"/>
  <c r="AK1498" i="1"/>
  <c r="AY1497" i="1"/>
  <c r="AX1497" i="1"/>
  <c r="AW1497" i="1"/>
  <c r="AV1497" i="1"/>
  <c r="AU1497" i="1"/>
  <c r="AT1497" i="1"/>
  <c r="AS1497" i="1"/>
  <c r="AR1497" i="1"/>
  <c r="AQ1497" i="1"/>
  <c r="AO1497" i="1"/>
  <c r="AN1497" i="1"/>
  <c r="AM1497" i="1"/>
  <c r="AL1497" i="1"/>
  <c r="AK1497" i="1"/>
  <c r="AY1496" i="1"/>
  <c r="AX1496" i="1"/>
  <c r="AW1496" i="1"/>
  <c r="AV1496" i="1"/>
  <c r="AU1496" i="1"/>
  <c r="AT1496" i="1"/>
  <c r="AS1496" i="1"/>
  <c r="AR1496" i="1"/>
  <c r="AQ1496" i="1"/>
  <c r="AO1496" i="1"/>
  <c r="AN1496" i="1"/>
  <c r="AM1496" i="1"/>
  <c r="AL1496" i="1"/>
  <c r="AK1496" i="1"/>
  <c r="AY1490" i="1"/>
  <c r="AY1489" i="1" s="1"/>
  <c r="AX1490" i="1"/>
  <c r="AX1489" i="1" s="1"/>
  <c r="AW1490" i="1"/>
  <c r="AW1489" i="1" s="1"/>
  <c r="AV1490" i="1"/>
  <c r="AV1489" i="1" s="1"/>
  <c r="AU1490" i="1"/>
  <c r="AU1489" i="1" s="1"/>
  <c r="AT1490" i="1"/>
  <c r="AT1489" i="1" s="1"/>
  <c r="AS1490" i="1"/>
  <c r="AS1489" i="1" s="1"/>
  <c r="AR1490" i="1"/>
  <c r="AR1489" i="1" s="1"/>
  <c r="AQ1490" i="1"/>
  <c r="AO1490" i="1"/>
  <c r="AO1489" i="1" s="1"/>
  <c r="AN1490" i="1"/>
  <c r="AN1489" i="1" s="1"/>
  <c r="AM1490" i="1"/>
  <c r="AM1489" i="1" s="1"/>
  <c r="AL1490" i="1"/>
  <c r="AL1489" i="1" s="1"/>
  <c r="AK1490" i="1"/>
  <c r="AY1456" i="1"/>
  <c r="AX1456" i="1"/>
  <c r="AW1456" i="1"/>
  <c r="AV1456" i="1"/>
  <c r="AU1456" i="1"/>
  <c r="AT1456" i="1"/>
  <c r="AS1456" i="1"/>
  <c r="AR1456" i="1"/>
  <c r="AQ1456" i="1"/>
  <c r="AO1456" i="1"/>
  <c r="AN1456" i="1"/>
  <c r="AM1456" i="1"/>
  <c r="AL1456" i="1"/>
  <c r="AK1456" i="1"/>
  <c r="AY1454" i="1"/>
  <c r="AX1454" i="1"/>
  <c r="AW1454" i="1"/>
  <c r="AV1454" i="1"/>
  <c r="AU1454" i="1"/>
  <c r="AT1454" i="1"/>
  <c r="AS1454" i="1"/>
  <c r="AR1454" i="1"/>
  <c r="AQ1454" i="1"/>
  <c r="AO1454" i="1"/>
  <c r="AN1454" i="1"/>
  <c r="AM1454" i="1"/>
  <c r="AL1454" i="1"/>
  <c r="AK1454" i="1"/>
  <c r="AY1444" i="1"/>
  <c r="AX1444" i="1"/>
  <c r="AW1444" i="1"/>
  <c r="AV1444" i="1"/>
  <c r="AU1444" i="1"/>
  <c r="AT1444" i="1"/>
  <c r="AS1444" i="1"/>
  <c r="AR1444" i="1"/>
  <c r="AQ1444" i="1"/>
  <c r="AO1444" i="1"/>
  <c r="AN1444" i="1"/>
  <c r="AM1444" i="1"/>
  <c r="AL1444" i="1"/>
  <c r="AK1444" i="1"/>
  <c r="AY1441" i="1"/>
  <c r="AX1441" i="1"/>
  <c r="AW1441" i="1"/>
  <c r="AV1441" i="1"/>
  <c r="AU1441" i="1"/>
  <c r="AT1441" i="1"/>
  <c r="AS1441" i="1"/>
  <c r="AR1441" i="1"/>
  <c r="AQ1441" i="1"/>
  <c r="AO1441" i="1"/>
  <c r="AN1441" i="1"/>
  <c r="AM1441" i="1"/>
  <c r="AL1441" i="1"/>
  <c r="AK1441" i="1"/>
  <c r="AY1439" i="1"/>
  <c r="AX1439" i="1"/>
  <c r="AW1439" i="1"/>
  <c r="AV1439" i="1"/>
  <c r="AU1439" i="1"/>
  <c r="AT1439" i="1"/>
  <c r="AS1439" i="1"/>
  <c r="AR1439" i="1"/>
  <c r="AQ1439" i="1"/>
  <c r="AO1439" i="1"/>
  <c r="AN1439" i="1"/>
  <c r="AM1439" i="1"/>
  <c r="AL1439" i="1"/>
  <c r="AK1439" i="1"/>
  <c r="AY1431" i="1"/>
  <c r="AX1431" i="1"/>
  <c r="AW1431" i="1"/>
  <c r="AV1431" i="1"/>
  <c r="AU1431" i="1"/>
  <c r="AT1431" i="1"/>
  <c r="AS1431" i="1"/>
  <c r="AR1431" i="1"/>
  <c r="AQ1431" i="1"/>
  <c r="AO1431" i="1"/>
  <c r="AN1431" i="1"/>
  <c r="AM1431" i="1"/>
  <c r="AL1431" i="1"/>
  <c r="AK1431" i="1"/>
  <c r="AY1427" i="1"/>
  <c r="AX1427" i="1"/>
  <c r="AW1427" i="1"/>
  <c r="AV1427" i="1"/>
  <c r="AU1427" i="1"/>
  <c r="AT1427" i="1"/>
  <c r="AS1427" i="1"/>
  <c r="AR1427" i="1"/>
  <c r="AQ1427" i="1"/>
  <c r="AO1427" i="1"/>
  <c r="AN1427" i="1"/>
  <c r="AM1427" i="1"/>
  <c r="AL1427" i="1"/>
  <c r="AK1427" i="1"/>
  <c r="AY1421" i="1"/>
  <c r="AY1419" i="1" s="1"/>
  <c r="AX1421" i="1"/>
  <c r="AX1419" i="1" s="1"/>
  <c r="AW1421" i="1"/>
  <c r="AW1419" i="1" s="1"/>
  <c r="AV1421" i="1"/>
  <c r="AV1419" i="1" s="1"/>
  <c r="AU1421" i="1"/>
  <c r="AU1419" i="1" s="1"/>
  <c r="AT1421" i="1"/>
  <c r="AT1419" i="1" s="1"/>
  <c r="AS1421" i="1"/>
  <c r="AS1419" i="1" s="1"/>
  <c r="AR1421" i="1"/>
  <c r="AR1419" i="1" s="1"/>
  <c r="AQ1421" i="1"/>
  <c r="AO1421" i="1"/>
  <c r="AO1419" i="1" s="1"/>
  <c r="AN1421" i="1"/>
  <c r="AN1419" i="1" s="1"/>
  <c r="AM1421" i="1"/>
  <c r="AM1419" i="1" s="1"/>
  <c r="AL1421" i="1"/>
  <c r="AL1419" i="1" s="1"/>
  <c r="AK1421" i="1"/>
  <c r="AY1404" i="1"/>
  <c r="AX1404" i="1"/>
  <c r="AW1404" i="1"/>
  <c r="AV1404" i="1"/>
  <c r="AU1404" i="1"/>
  <c r="AT1404" i="1"/>
  <c r="AS1404" i="1"/>
  <c r="AR1404" i="1"/>
  <c r="AQ1404" i="1"/>
  <c r="AO1404" i="1"/>
  <c r="AN1404" i="1"/>
  <c r="AM1404" i="1"/>
  <c r="AL1404" i="1"/>
  <c r="AK1404" i="1"/>
  <c r="AY1403" i="1"/>
  <c r="AX1403" i="1"/>
  <c r="AW1403" i="1"/>
  <c r="AV1403" i="1"/>
  <c r="AU1403" i="1"/>
  <c r="AT1403" i="1"/>
  <c r="AS1403" i="1"/>
  <c r="AR1403" i="1"/>
  <c r="AQ1403" i="1"/>
  <c r="AO1403" i="1"/>
  <c r="AN1403" i="1"/>
  <c r="AM1403" i="1"/>
  <c r="AL1403" i="1"/>
  <c r="AK1403" i="1"/>
  <c r="AY1402" i="1"/>
  <c r="AX1402" i="1"/>
  <c r="AW1402" i="1"/>
  <c r="AV1402" i="1"/>
  <c r="AU1402" i="1"/>
  <c r="AT1402" i="1"/>
  <c r="AS1402" i="1"/>
  <c r="AR1402" i="1"/>
  <c r="AQ1402" i="1"/>
  <c r="AO1402" i="1"/>
  <c r="AN1402" i="1"/>
  <c r="AM1402" i="1"/>
  <c r="AL1402" i="1"/>
  <c r="AK1402" i="1"/>
  <c r="AY1394" i="1"/>
  <c r="AY1393" i="1" s="1"/>
  <c r="AX1394" i="1"/>
  <c r="AX1393" i="1" s="1"/>
  <c r="AW1394" i="1"/>
  <c r="AW1393" i="1" s="1"/>
  <c r="AV1394" i="1"/>
  <c r="AV1393" i="1" s="1"/>
  <c r="AU1394" i="1"/>
  <c r="AU1393" i="1" s="1"/>
  <c r="AT1394" i="1"/>
  <c r="AT1393" i="1" s="1"/>
  <c r="AS1394" i="1"/>
  <c r="AS1393" i="1" s="1"/>
  <c r="AR1394" i="1"/>
  <c r="AR1393" i="1" s="1"/>
  <c r="AQ1394" i="1"/>
  <c r="AO1394" i="1"/>
  <c r="AO1393" i="1" s="1"/>
  <c r="AN1394" i="1"/>
  <c r="AN1393" i="1" s="1"/>
  <c r="AM1394" i="1"/>
  <c r="AM1393" i="1" s="1"/>
  <c r="AL1394" i="1"/>
  <c r="AL1393" i="1" s="1"/>
  <c r="AK1394" i="1"/>
  <c r="AY1391" i="1"/>
  <c r="AY1390" i="1" s="1"/>
  <c r="AX1391" i="1"/>
  <c r="AX1390" i="1" s="1"/>
  <c r="AW1391" i="1"/>
  <c r="AW1390" i="1" s="1"/>
  <c r="AV1391" i="1"/>
  <c r="AV1390" i="1" s="1"/>
  <c r="AU1391" i="1"/>
  <c r="AU1390" i="1" s="1"/>
  <c r="AT1391" i="1"/>
  <c r="AT1390" i="1" s="1"/>
  <c r="AS1391" i="1"/>
  <c r="AS1390" i="1" s="1"/>
  <c r="AR1391" i="1"/>
  <c r="AR1390" i="1" s="1"/>
  <c r="AQ1391" i="1"/>
  <c r="AO1391" i="1"/>
  <c r="AO1390" i="1" s="1"/>
  <c r="AN1391" i="1"/>
  <c r="AN1390" i="1" s="1"/>
  <c r="AM1391" i="1"/>
  <c r="AM1390" i="1" s="1"/>
  <c r="AL1391" i="1"/>
  <c r="AL1390" i="1" s="1"/>
  <c r="AK1391" i="1"/>
  <c r="AY1387" i="1"/>
  <c r="AY1386" i="1" s="1"/>
  <c r="AX1387" i="1"/>
  <c r="AX1386" i="1" s="1"/>
  <c r="AW1387" i="1"/>
  <c r="AW1386" i="1" s="1"/>
  <c r="AV1387" i="1"/>
  <c r="AV1386" i="1" s="1"/>
  <c r="AU1387" i="1"/>
  <c r="AU1386" i="1" s="1"/>
  <c r="AT1387" i="1"/>
  <c r="AT1386" i="1" s="1"/>
  <c r="AS1387" i="1"/>
  <c r="AS1386" i="1" s="1"/>
  <c r="AR1387" i="1"/>
  <c r="AR1386" i="1" s="1"/>
  <c r="AQ1387" i="1"/>
  <c r="AO1387" i="1"/>
  <c r="AO1386" i="1" s="1"/>
  <c r="AN1387" i="1"/>
  <c r="AN1386" i="1" s="1"/>
  <c r="AM1387" i="1"/>
  <c r="AM1386" i="1" s="1"/>
  <c r="AL1387" i="1"/>
  <c r="AL1386" i="1" s="1"/>
  <c r="AK1387" i="1"/>
  <c r="AY1382" i="1"/>
  <c r="AY1381" i="1" s="1"/>
  <c r="AX1382" i="1"/>
  <c r="AX1381" i="1" s="1"/>
  <c r="AW1382" i="1"/>
  <c r="AW1381" i="1" s="1"/>
  <c r="AV1382" i="1"/>
  <c r="AV1381" i="1" s="1"/>
  <c r="AU1382" i="1"/>
  <c r="AU1381" i="1" s="1"/>
  <c r="AT1382" i="1"/>
  <c r="AT1381" i="1" s="1"/>
  <c r="AS1382" i="1"/>
  <c r="AS1381" i="1" s="1"/>
  <c r="AR1382" i="1"/>
  <c r="AR1381" i="1" s="1"/>
  <c r="AQ1382" i="1"/>
  <c r="AO1382" i="1"/>
  <c r="AO1381" i="1" s="1"/>
  <c r="AN1382" i="1"/>
  <c r="AN1381" i="1" s="1"/>
  <c r="AM1382" i="1"/>
  <c r="AM1381" i="1" s="1"/>
  <c r="AL1382" i="1"/>
  <c r="AL1381" i="1" s="1"/>
  <c r="AK1382" i="1"/>
  <c r="AY1377" i="1"/>
  <c r="AX1377" i="1"/>
  <c r="AW1377" i="1"/>
  <c r="AV1377" i="1"/>
  <c r="AU1377" i="1"/>
  <c r="AT1377" i="1"/>
  <c r="AS1377" i="1"/>
  <c r="AR1377" i="1"/>
  <c r="AQ1377" i="1"/>
  <c r="AO1377" i="1"/>
  <c r="AN1377" i="1"/>
  <c r="AM1377" i="1"/>
  <c r="AL1377" i="1"/>
  <c r="AK1377" i="1"/>
  <c r="AY1375" i="1"/>
  <c r="AX1375" i="1"/>
  <c r="AW1375" i="1"/>
  <c r="AV1375" i="1"/>
  <c r="AU1375" i="1"/>
  <c r="AT1375" i="1"/>
  <c r="AS1375" i="1"/>
  <c r="AR1375" i="1"/>
  <c r="AQ1375" i="1"/>
  <c r="AO1375" i="1"/>
  <c r="AN1375" i="1"/>
  <c r="AM1375" i="1"/>
  <c r="AL1375" i="1"/>
  <c r="AK1375" i="1"/>
  <c r="AY1366" i="1"/>
  <c r="AX1366" i="1"/>
  <c r="AW1366" i="1"/>
  <c r="AV1366" i="1"/>
  <c r="AU1366" i="1"/>
  <c r="AT1366" i="1"/>
  <c r="AS1366" i="1"/>
  <c r="AR1366" i="1"/>
  <c r="AQ1366" i="1"/>
  <c r="AO1366" i="1"/>
  <c r="AN1366" i="1"/>
  <c r="AM1366" i="1"/>
  <c r="AL1366" i="1"/>
  <c r="AK1366" i="1"/>
  <c r="AY1355" i="1"/>
  <c r="AX1355" i="1"/>
  <c r="AW1355" i="1"/>
  <c r="AV1355" i="1"/>
  <c r="AU1355" i="1"/>
  <c r="AT1355" i="1"/>
  <c r="AS1355" i="1"/>
  <c r="AR1355" i="1"/>
  <c r="AQ1355" i="1"/>
  <c r="AO1355" i="1"/>
  <c r="AN1355" i="1"/>
  <c r="AM1355" i="1"/>
  <c r="AL1355" i="1"/>
  <c r="AK1355" i="1"/>
  <c r="AY1349" i="1"/>
  <c r="AY1347" i="1" s="1"/>
  <c r="AX1349" i="1"/>
  <c r="AX1347" i="1" s="1"/>
  <c r="AW1349" i="1"/>
  <c r="AW1347" i="1" s="1"/>
  <c r="AV1349" i="1"/>
  <c r="AV1347" i="1" s="1"/>
  <c r="AU1349" i="1"/>
  <c r="AU1347" i="1" s="1"/>
  <c r="AT1349" i="1"/>
  <c r="AT1347" i="1" s="1"/>
  <c r="AS1349" i="1"/>
  <c r="AS1347" i="1" s="1"/>
  <c r="AR1349" i="1"/>
  <c r="AR1347" i="1" s="1"/>
  <c r="AQ1349" i="1"/>
  <c r="AO1349" i="1"/>
  <c r="AO1347" i="1" s="1"/>
  <c r="AN1349" i="1"/>
  <c r="AN1347" i="1" s="1"/>
  <c r="AM1349" i="1"/>
  <c r="AM1347" i="1" s="1"/>
  <c r="AL1349" i="1"/>
  <c r="AL1347" i="1" s="1"/>
  <c r="AK1349" i="1"/>
  <c r="AY1325" i="1"/>
  <c r="AX1325" i="1"/>
  <c r="AW1325" i="1"/>
  <c r="AV1325" i="1"/>
  <c r="AU1325" i="1"/>
  <c r="AT1325" i="1"/>
  <c r="AS1325" i="1"/>
  <c r="AR1325" i="1"/>
  <c r="AQ1325" i="1"/>
  <c r="AO1325" i="1"/>
  <c r="AN1325" i="1"/>
  <c r="AM1325" i="1"/>
  <c r="AL1325" i="1"/>
  <c r="AK1325" i="1"/>
  <c r="AY1319" i="1"/>
  <c r="AX1319" i="1"/>
  <c r="AW1319" i="1"/>
  <c r="AV1319" i="1"/>
  <c r="AU1319" i="1"/>
  <c r="AT1319" i="1"/>
  <c r="AS1319" i="1"/>
  <c r="AR1319" i="1"/>
  <c r="AQ1319" i="1"/>
  <c r="AO1319" i="1"/>
  <c r="AN1319" i="1"/>
  <c r="AM1319" i="1"/>
  <c r="AL1319" i="1"/>
  <c r="AK1319" i="1"/>
  <c r="AY1308" i="1"/>
  <c r="AX1308" i="1"/>
  <c r="AW1308" i="1"/>
  <c r="AV1308" i="1"/>
  <c r="AU1308" i="1"/>
  <c r="AT1308" i="1"/>
  <c r="AS1308" i="1"/>
  <c r="AR1308" i="1"/>
  <c r="AQ1308" i="1"/>
  <c r="AO1308" i="1"/>
  <c r="AN1308" i="1"/>
  <c r="AM1308" i="1"/>
  <c r="AL1308" i="1"/>
  <c r="AK1308" i="1"/>
  <c r="AY1302" i="1"/>
  <c r="AY1300" i="1" s="1"/>
  <c r="AX1302" i="1"/>
  <c r="AX1300" i="1" s="1"/>
  <c r="AW1302" i="1"/>
  <c r="AW1300" i="1" s="1"/>
  <c r="AV1302" i="1"/>
  <c r="AV1300" i="1" s="1"/>
  <c r="AU1302" i="1"/>
  <c r="AU1300" i="1" s="1"/>
  <c r="AT1302" i="1"/>
  <c r="AT1300" i="1" s="1"/>
  <c r="AS1302" i="1"/>
  <c r="AS1300" i="1" s="1"/>
  <c r="AR1302" i="1"/>
  <c r="AR1300" i="1" s="1"/>
  <c r="AQ1302" i="1"/>
  <c r="AO1302" i="1"/>
  <c r="AO1300" i="1" s="1"/>
  <c r="AN1302" i="1"/>
  <c r="AN1300" i="1" s="1"/>
  <c r="AM1302" i="1"/>
  <c r="AM1300" i="1" s="1"/>
  <c r="AL1302" i="1"/>
  <c r="AL1300" i="1" s="1"/>
  <c r="AK1302" i="1"/>
  <c r="AY1289" i="1"/>
  <c r="AX1289" i="1"/>
  <c r="AW1289" i="1"/>
  <c r="AV1289" i="1"/>
  <c r="AU1289" i="1"/>
  <c r="AT1289" i="1"/>
  <c r="AS1289" i="1"/>
  <c r="AR1289" i="1"/>
  <c r="AQ1289" i="1"/>
  <c r="AO1289" i="1"/>
  <c r="AN1289" i="1"/>
  <c r="AM1289" i="1"/>
  <c r="AL1289" i="1"/>
  <c r="AK1289" i="1"/>
  <c r="AY1288" i="1"/>
  <c r="AX1288" i="1"/>
  <c r="AW1288" i="1"/>
  <c r="AV1288" i="1"/>
  <c r="AU1288" i="1"/>
  <c r="AT1288" i="1"/>
  <c r="AS1288" i="1"/>
  <c r="AR1288" i="1"/>
  <c r="AQ1288" i="1"/>
  <c r="AO1288" i="1"/>
  <c r="AN1288" i="1"/>
  <c r="AM1288" i="1"/>
  <c r="AL1288" i="1"/>
  <c r="AK1288" i="1"/>
  <c r="AY1287" i="1"/>
  <c r="AX1287" i="1"/>
  <c r="AW1287" i="1"/>
  <c r="AV1287" i="1"/>
  <c r="AU1287" i="1"/>
  <c r="AT1287" i="1"/>
  <c r="AS1287" i="1"/>
  <c r="AR1287" i="1"/>
  <c r="AQ1287" i="1"/>
  <c r="AO1287" i="1"/>
  <c r="AN1287" i="1"/>
  <c r="AM1287" i="1"/>
  <c r="AL1287" i="1"/>
  <c r="AK1287" i="1"/>
  <c r="AY1286" i="1"/>
  <c r="AX1286" i="1"/>
  <c r="AW1286" i="1"/>
  <c r="AV1286" i="1"/>
  <c r="AU1286" i="1"/>
  <c r="AT1286" i="1"/>
  <c r="AS1286" i="1"/>
  <c r="AR1286" i="1"/>
  <c r="AQ1286" i="1"/>
  <c r="AO1286" i="1"/>
  <c r="AN1286" i="1"/>
  <c r="AM1286" i="1"/>
  <c r="AL1286" i="1"/>
  <c r="AK1286" i="1"/>
  <c r="AY1271" i="1"/>
  <c r="AX1271" i="1"/>
  <c r="AW1271" i="1"/>
  <c r="AV1271" i="1"/>
  <c r="AU1271" i="1"/>
  <c r="AT1271" i="1"/>
  <c r="AS1271" i="1"/>
  <c r="AR1271" i="1"/>
  <c r="AQ1271" i="1"/>
  <c r="AO1271" i="1"/>
  <c r="AN1271" i="1"/>
  <c r="AM1271" i="1"/>
  <c r="AL1271" i="1"/>
  <c r="AK1271" i="1"/>
  <c r="AY1260" i="1"/>
  <c r="AX1260" i="1"/>
  <c r="AW1260" i="1"/>
  <c r="AV1260" i="1"/>
  <c r="AU1260" i="1"/>
  <c r="AT1260" i="1"/>
  <c r="AS1260" i="1"/>
  <c r="AR1260" i="1"/>
  <c r="AQ1260" i="1"/>
  <c r="AO1260" i="1"/>
  <c r="AN1260" i="1"/>
  <c r="AM1260" i="1"/>
  <c r="AL1260" i="1"/>
  <c r="AK1260" i="1"/>
  <c r="AY1255" i="1"/>
  <c r="AX1255" i="1"/>
  <c r="AW1255" i="1"/>
  <c r="AV1255" i="1"/>
  <c r="AU1255" i="1"/>
  <c r="AT1255" i="1"/>
  <c r="AS1255" i="1"/>
  <c r="AR1255" i="1"/>
  <c r="AQ1255" i="1"/>
  <c r="AO1255" i="1"/>
  <c r="AN1255" i="1"/>
  <c r="AM1255" i="1"/>
  <c r="AL1255" i="1"/>
  <c r="AK1255" i="1"/>
  <c r="AY1249" i="1"/>
  <c r="AX1249" i="1"/>
  <c r="AW1249" i="1"/>
  <c r="AV1249" i="1"/>
  <c r="AU1249" i="1"/>
  <c r="AT1249" i="1"/>
  <c r="AS1249" i="1"/>
  <c r="AR1249" i="1"/>
  <c r="AQ1249" i="1"/>
  <c r="AO1249" i="1"/>
  <c r="AN1249" i="1"/>
  <c r="AM1249" i="1"/>
  <c r="AL1249" i="1"/>
  <c r="AK1249" i="1"/>
  <c r="AY1247" i="1"/>
  <c r="AX1247" i="1"/>
  <c r="AW1247" i="1"/>
  <c r="AV1247" i="1"/>
  <c r="AU1247" i="1"/>
  <c r="AT1247" i="1"/>
  <c r="AS1247" i="1"/>
  <c r="AR1247" i="1"/>
  <c r="AQ1247" i="1"/>
  <c r="AO1247" i="1"/>
  <c r="AN1247" i="1"/>
  <c r="AM1247" i="1"/>
  <c r="AL1247" i="1"/>
  <c r="AK1247" i="1"/>
  <c r="AY1240" i="1"/>
  <c r="AX1240" i="1"/>
  <c r="AW1240" i="1"/>
  <c r="AV1240" i="1"/>
  <c r="AU1240" i="1"/>
  <c r="AT1240" i="1"/>
  <c r="AS1240" i="1"/>
  <c r="AR1240" i="1"/>
  <c r="AQ1240" i="1"/>
  <c r="AO1240" i="1"/>
  <c r="AN1240" i="1"/>
  <c r="AM1240" i="1"/>
  <c r="AL1240" i="1"/>
  <c r="AK1240" i="1"/>
  <c r="AY1233" i="1"/>
  <c r="AX1233" i="1"/>
  <c r="AW1233" i="1"/>
  <c r="AV1233" i="1"/>
  <c r="AU1233" i="1"/>
  <c r="AT1233" i="1"/>
  <c r="AS1233" i="1"/>
  <c r="AR1233" i="1"/>
  <c r="AQ1233" i="1"/>
  <c r="AO1233" i="1"/>
  <c r="AN1233" i="1"/>
  <c r="AM1233" i="1"/>
  <c r="AL1233" i="1"/>
  <c r="AK1233" i="1"/>
  <c r="AY1226" i="1"/>
  <c r="AX1226" i="1"/>
  <c r="AW1226" i="1"/>
  <c r="AV1226" i="1"/>
  <c r="AU1226" i="1"/>
  <c r="AT1226" i="1"/>
  <c r="AS1226" i="1"/>
  <c r="AR1226" i="1"/>
  <c r="AQ1226" i="1"/>
  <c r="AO1226" i="1"/>
  <c r="AN1226" i="1"/>
  <c r="AM1226" i="1"/>
  <c r="AL1226" i="1"/>
  <c r="AK1226" i="1"/>
  <c r="AY1222" i="1"/>
  <c r="AX1222" i="1"/>
  <c r="AW1222" i="1"/>
  <c r="AV1222" i="1"/>
  <c r="AU1222" i="1"/>
  <c r="AT1222" i="1"/>
  <c r="AS1222" i="1"/>
  <c r="AR1222" i="1"/>
  <c r="AQ1222" i="1"/>
  <c r="AO1222" i="1"/>
  <c r="AN1222" i="1"/>
  <c r="AM1222" i="1"/>
  <c r="AL1222" i="1"/>
  <c r="AK1222" i="1"/>
  <c r="AY1213" i="1"/>
  <c r="AX1213" i="1"/>
  <c r="AW1213" i="1"/>
  <c r="AV1213" i="1"/>
  <c r="AU1213" i="1"/>
  <c r="AT1213" i="1"/>
  <c r="AS1213" i="1"/>
  <c r="AR1213" i="1"/>
  <c r="AQ1213" i="1"/>
  <c r="AO1213" i="1"/>
  <c r="AN1213" i="1"/>
  <c r="AM1213" i="1"/>
  <c r="AL1213" i="1"/>
  <c r="AK1213" i="1"/>
  <c r="AY1203" i="1"/>
  <c r="AX1203" i="1"/>
  <c r="AW1203" i="1"/>
  <c r="AV1203" i="1"/>
  <c r="AU1203" i="1"/>
  <c r="AT1203" i="1"/>
  <c r="AS1203" i="1"/>
  <c r="AR1203" i="1"/>
  <c r="AQ1203" i="1"/>
  <c r="AO1203" i="1"/>
  <c r="AN1203" i="1"/>
  <c r="AM1203" i="1"/>
  <c r="AL1203" i="1"/>
  <c r="AK1203" i="1"/>
  <c r="AY1197" i="1"/>
  <c r="AY1195" i="1" s="1"/>
  <c r="AX1197" i="1"/>
  <c r="AX1195" i="1" s="1"/>
  <c r="AW1197" i="1"/>
  <c r="AW1195" i="1" s="1"/>
  <c r="AV1197" i="1"/>
  <c r="AV1195" i="1" s="1"/>
  <c r="AU1197" i="1"/>
  <c r="AU1195" i="1" s="1"/>
  <c r="AT1197" i="1"/>
  <c r="AT1195" i="1" s="1"/>
  <c r="AS1197" i="1"/>
  <c r="AS1195" i="1" s="1"/>
  <c r="AR1197" i="1"/>
  <c r="AR1195" i="1" s="1"/>
  <c r="AQ1197" i="1"/>
  <c r="AO1197" i="1"/>
  <c r="AO1195" i="1" s="1"/>
  <c r="AN1197" i="1"/>
  <c r="AN1195" i="1" s="1"/>
  <c r="AM1197" i="1"/>
  <c r="AM1195" i="1" s="1"/>
  <c r="AL1197" i="1"/>
  <c r="AL1195" i="1" s="1"/>
  <c r="AK1197" i="1"/>
  <c r="AY1167" i="1"/>
  <c r="AX1167" i="1"/>
  <c r="AW1167" i="1"/>
  <c r="AV1167" i="1"/>
  <c r="AU1167" i="1"/>
  <c r="AT1167" i="1"/>
  <c r="AS1167" i="1"/>
  <c r="AR1167" i="1"/>
  <c r="AQ1167" i="1"/>
  <c r="AQ1166" i="1" s="1"/>
  <c r="AO1167" i="1"/>
  <c r="AN1167" i="1"/>
  <c r="AM1167" i="1"/>
  <c r="AL1167" i="1"/>
  <c r="AK1167" i="1"/>
  <c r="AK1166" i="1" s="1"/>
  <c r="AY1162" i="1"/>
  <c r="AX1162" i="1"/>
  <c r="AW1162" i="1"/>
  <c r="AV1162" i="1"/>
  <c r="AU1162" i="1"/>
  <c r="AT1162" i="1"/>
  <c r="AS1162" i="1"/>
  <c r="AR1162" i="1"/>
  <c r="AQ1162" i="1"/>
  <c r="AO1162" i="1"/>
  <c r="AN1162" i="1"/>
  <c r="AM1162" i="1"/>
  <c r="AL1162" i="1"/>
  <c r="AK1162" i="1"/>
  <c r="AY1153" i="1"/>
  <c r="AX1153" i="1"/>
  <c r="AW1153" i="1"/>
  <c r="AV1153" i="1"/>
  <c r="AU1153" i="1"/>
  <c r="AT1153" i="1"/>
  <c r="AS1153" i="1"/>
  <c r="AR1153" i="1"/>
  <c r="AQ1153" i="1"/>
  <c r="AO1153" i="1"/>
  <c r="AN1153" i="1"/>
  <c r="AM1153" i="1"/>
  <c r="AL1153" i="1"/>
  <c r="AK1153" i="1"/>
  <c r="AY1146" i="1"/>
  <c r="AX1146" i="1"/>
  <c r="AW1146" i="1"/>
  <c r="AV1146" i="1"/>
  <c r="AU1146" i="1"/>
  <c r="AT1146" i="1"/>
  <c r="AS1146" i="1"/>
  <c r="AR1146" i="1"/>
  <c r="AQ1146" i="1"/>
  <c r="AO1146" i="1"/>
  <c r="AN1146" i="1"/>
  <c r="AM1146" i="1"/>
  <c r="AL1146" i="1"/>
  <c r="AK1146" i="1"/>
  <c r="AY1141" i="1"/>
  <c r="AX1141" i="1"/>
  <c r="AW1141" i="1"/>
  <c r="AV1141" i="1"/>
  <c r="AU1141" i="1"/>
  <c r="AT1141" i="1"/>
  <c r="AS1141" i="1"/>
  <c r="AR1141" i="1"/>
  <c r="AQ1141" i="1"/>
  <c r="AO1141" i="1"/>
  <c r="AN1141" i="1"/>
  <c r="AM1141" i="1"/>
  <c r="AL1141" i="1"/>
  <c r="AK1141" i="1"/>
  <c r="AY1135" i="1"/>
  <c r="AY1133" i="1" s="1"/>
  <c r="AX1135" i="1"/>
  <c r="AX1133" i="1" s="1"/>
  <c r="AW1135" i="1"/>
  <c r="AW1133" i="1" s="1"/>
  <c r="AV1135" i="1"/>
  <c r="AV1133" i="1" s="1"/>
  <c r="AU1135" i="1"/>
  <c r="AU1133" i="1" s="1"/>
  <c r="AT1135" i="1"/>
  <c r="AT1133" i="1" s="1"/>
  <c r="AS1135" i="1"/>
  <c r="AS1133" i="1" s="1"/>
  <c r="AR1135" i="1"/>
  <c r="AR1133" i="1" s="1"/>
  <c r="AQ1135" i="1"/>
  <c r="AO1135" i="1"/>
  <c r="AO1133" i="1" s="1"/>
  <c r="AN1135" i="1"/>
  <c r="AN1133" i="1" s="1"/>
  <c r="AM1135" i="1"/>
  <c r="AM1133" i="1" s="1"/>
  <c r="AL1135" i="1"/>
  <c r="AL1133" i="1" s="1"/>
  <c r="AK1135" i="1"/>
  <c r="AY1105" i="1"/>
  <c r="AX1105" i="1"/>
  <c r="AW1105" i="1"/>
  <c r="AV1105" i="1"/>
  <c r="AU1105" i="1"/>
  <c r="AT1105" i="1"/>
  <c r="AS1105" i="1"/>
  <c r="AR1105" i="1"/>
  <c r="AQ1105" i="1"/>
  <c r="AO1105" i="1"/>
  <c r="AN1105" i="1"/>
  <c r="AM1105" i="1"/>
  <c r="AL1105" i="1"/>
  <c r="AK1105" i="1"/>
  <c r="AY1101" i="1"/>
  <c r="AX1101" i="1"/>
  <c r="AW1101" i="1"/>
  <c r="AV1101" i="1"/>
  <c r="AU1101" i="1"/>
  <c r="AT1101" i="1"/>
  <c r="AS1101" i="1"/>
  <c r="AR1101" i="1"/>
  <c r="AQ1101" i="1"/>
  <c r="AO1101" i="1"/>
  <c r="AN1101" i="1"/>
  <c r="AM1101" i="1"/>
  <c r="AL1101" i="1"/>
  <c r="AK1101" i="1"/>
  <c r="AY1099" i="1"/>
  <c r="AX1099" i="1"/>
  <c r="AW1099" i="1"/>
  <c r="AV1099" i="1"/>
  <c r="AU1099" i="1"/>
  <c r="AT1099" i="1"/>
  <c r="AS1099" i="1"/>
  <c r="AR1099" i="1"/>
  <c r="AQ1099" i="1"/>
  <c r="AO1099" i="1"/>
  <c r="AN1099" i="1"/>
  <c r="AM1099" i="1"/>
  <c r="AL1099" i="1"/>
  <c r="AK1099" i="1"/>
  <c r="AY1095" i="1"/>
  <c r="AX1095" i="1"/>
  <c r="AW1095" i="1"/>
  <c r="AV1095" i="1"/>
  <c r="AU1095" i="1"/>
  <c r="AT1095" i="1"/>
  <c r="AS1095" i="1"/>
  <c r="AR1095" i="1"/>
  <c r="AQ1095" i="1"/>
  <c r="AO1095" i="1"/>
  <c r="AN1095" i="1"/>
  <c r="AM1095" i="1"/>
  <c r="AL1095" i="1"/>
  <c r="AK1095" i="1"/>
  <c r="AY1090" i="1"/>
  <c r="AX1090" i="1"/>
  <c r="AW1090" i="1"/>
  <c r="AV1090" i="1"/>
  <c r="AU1090" i="1"/>
  <c r="AT1090" i="1"/>
  <c r="AS1090" i="1"/>
  <c r="AR1090" i="1"/>
  <c r="AQ1090" i="1"/>
  <c r="AO1090" i="1"/>
  <c r="AN1090" i="1"/>
  <c r="AM1090" i="1"/>
  <c r="AL1090" i="1"/>
  <c r="AK1090" i="1"/>
  <c r="AY1088" i="1"/>
  <c r="AX1088" i="1"/>
  <c r="AW1088" i="1"/>
  <c r="AV1088" i="1"/>
  <c r="AU1088" i="1"/>
  <c r="AT1088" i="1"/>
  <c r="AS1088" i="1"/>
  <c r="AR1088" i="1"/>
  <c r="AQ1088" i="1"/>
  <c r="AO1088" i="1"/>
  <c r="AN1088" i="1"/>
  <c r="AM1088" i="1"/>
  <c r="AL1088" i="1"/>
  <c r="AK1088" i="1"/>
  <c r="AY1086" i="1"/>
  <c r="AX1086" i="1"/>
  <c r="AW1086" i="1"/>
  <c r="AV1086" i="1"/>
  <c r="AU1086" i="1"/>
  <c r="AT1086" i="1"/>
  <c r="AS1086" i="1"/>
  <c r="AR1086" i="1"/>
  <c r="AQ1086" i="1"/>
  <c r="AO1086" i="1"/>
  <c r="AN1086" i="1"/>
  <c r="AM1086" i="1"/>
  <c r="AL1086" i="1"/>
  <c r="AK1086" i="1"/>
  <c r="AY1075" i="1"/>
  <c r="AX1075" i="1"/>
  <c r="AW1075" i="1"/>
  <c r="AV1075" i="1"/>
  <c r="AU1075" i="1"/>
  <c r="AT1075" i="1"/>
  <c r="AS1075" i="1"/>
  <c r="AR1075" i="1"/>
  <c r="AQ1075" i="1"/>
  <c r="AO1075" i="1"/>
  <c r="AN1075" i="1"/>
  <c r="AM1075" i="1"/>
  <c r="AL1075" i="1"/>
  <c r="AK1075" i="1"/>
  <c r="AY1064" i="1"/>
  <c r="AX1064" i="1"/>
  <c r="AW1064" i="1"/>
  <c r="AV1064" i="1"/>
  <c r="AU1064" i="1"/>
  <c r="AT1064" i="1"/>
  <c r="AS1064" i="1"/>
  <c r="AR1064" i="1"/>
  <c r="AQ1064" i="1"/>
  <c r="AO1064" i="1"/>
  <c r="AN1064" i="1"/>
  <c r="AM1064" i="1"/>
  <c r="AL1064" i="1"/>
  <c r="AK1064" i="1"/>
  <c r="AY1058" i="1"/>
  <c r="AY1056" i="1" s="1"/>
  <c r="AX1058" i="1"/>
  <c r="AX1056" i="1" s="1"/>
  <c r="AW1058" i="1"/>
  <c r="AW1056" i="1" s="1"/>
  <c r="AV1058" i="1"/>
  <c r="AV1056" i="1" s="1"/>
  <c r="AU1058" i="1"/>
  <c r="AU1056" i="1" s="1"/>
  <c r="AT1058" i="1"/>
  <c r="AT1056" i="1" s="1"/>
  <c r="AS1058" i="1"/>
  <c r="AS1056" i="1" s="1"/>
  <c r="AR1058" i="1"/>
  <c r="AR1056" i="1" s="1"/>
  <c r="AQ1058" i="1"/>
  <c r="AO1058" i="1"/>
  <c r="AO1056" i="1" s="1"/>
  <c r="AN1058" i="1"/>
  <c r="AN1056" i="1" s="1"/>
  <c r="AM1058" i="1"/>
  <c r="AM1056" i="1" s="1"/>
  <c r="AL1058" i="1"/>
  <c r="AL1056" i="1" s="1"/>
  <c r="AK1058" i="1"/>
  <c r="AY1035" i="1"/>
  <c r="AX1035" i="1"/>
  <c r="AW1035" i="1"/>
  <c r="AV1035" i="1"/>
  <c r="AU1035" i="1"/>
  <c r="AT1035" i="1"/>
  <c r="AS1035" i="1"/>
  <c r="AR1035" i="1"/>
  <c r="AQ1035" i="1"/>
  <c r="AO1035" i="1"/>
  <c r="AN1035" i="1"/>
  <c r="AM1035" i="1"/>
  <c r="AL1035" i="1"/>
  <c r="AK1035" i="1"/>
  <c r="AY1033" i="1"/>
  <c r="AX1033" i="1"/>
  <c r="AW1033" i="1"/>
  <c r="AV1033" i="1"/>
  <c r="AU1033" i="1"/>
  <c r="AT1033" i="1"/>
  <c r="AS1033" i="1"/>
  <c r="AR1033" i="1"/>
  <c r="AQ1033" i="1"/>
  <c r="AO1033" i="1"/>
  <c r="AN1033" i="1"/>
  <c r="AM1033" i="1"/>
  <c r="AL1033" i="1"/>
  <c r="AK1033" i="1"/>
  <c r="AY1030" i="1"/>
  <c r="AX1030" i="1"/>
  <c r="AW1030" i="1"/>
  <c r="AV1030" i="1"/>
  <c r="AU1030" i="1"/>
  <c r="AT1030" i="1"/>
  <c r="AS1030" i="1"/>
  <c r="AR1030" i="1"/>
  <c r="AQ1030" i="1"/>
  <c r="AO1030" i="1"/>
  <c r="AN1030" i="1"/>
  <c r="AM1030" i="1"/>
  <c r="AL1030" i="1"/>
  <c r="AK1030" i="1"/>
  <c r="AY1026" i="1"/>
  <c r="AX1026" i="1"/>
  <c r="AW1026" i="1"/>
  <c r="AV1026" i="1"/>
  <c r="AU1026" i="1"/>
  <c r="AT1026" i="1"/>
  <c r="AS1026" i="1"/>
  <c r="AR1026" i="1"/>
  <c r="AQ1026" i="1"/>
  <c r="AO1026" i="1"/>
  <c r="AN1026" i="1"/>
  <c r="AM1026" i="1"/>
  <c r="AL1026" i="1"/>
  <c r="AK1026" i="1"/>
  <c r="AY1024" i="1"/>
  <c r="AX1024" i="1"/>
  <c r="AW1024" i="1"/>
  <c r="AV1024" i="1"/>
  <c r="AU1024" i="1"/>
  <c r="AT1024" i="1"/>
  <c r="AS1024" i="1"/>
  <c r="AR1024" i="1"/>
  <c r="AQ1024" i="1"/>
  <c r="AO1024" i="1"/>
  <c r="AN1024" i="1"/>
  <c r="AM1024" i="1"/>
  <c r="AL1024" i="1"/>
  <c r="AK1024" i="1"/>
  <c r="AY1019" i="1"/>
  <c r="AX1019" i="1"/>
  <c r="AW1019" i="1"/>
  <c r="AV1019" i="1"/>
  <c r="AU1019" i="1"/>
  <c r="AT1019" i="1"/>
  <c r="AS1019" i="1"/>
  <c r="AR1019" i="1"/>
  <c r="AQ1019" i="1"/>
  <c r="AO1019" i="1"/>
  <c r="AN1019" i="1"/>
  <c r="AM1019" i="1"/>
  <c r="AL1019" i="1"/>
  <c r="AK1019" i="1"/>
  <c r="AY1017" i="1"/>
  <c r="AX1017" i="1"/>
  <c r="AW1017" i="1"/>
  <c r="AV1017" i="1"/>
  <c r="AU1017" i="1"/>
  <c r="AT1017" i="1"/>
  <c r="AS1017" i="1"/>
  <c r="AR1017" i="1"/>
  <c r="AQ1017" i="1"/>
  <c r="AO1017" i="1"/>
  <c r="AN1017" i="1"/>
  <c r="AM1017" i="1"/>
  <c r="AL1017" i="1"/>
  <c r="AK1017" i="1"/>
  <c r="AY1007" i="1"/>
  <c r="AX1007" i="1"/>
  <c r="AW1007" i="1"/>
  <c r="AV1007" i="1"/>
  <c r="AU1007" i="1"/>
  <c r="AT1007" i="1"/>
  <c r="AS1007" i="1"/>
  <c r="AR1007" i="1"/>
  <c r="AQ1007" i="1"/>
  <c r="AO1007" i="1"/>
  <c r="AN1007" i="1"/>
  <c r="AM1007" i="1"/>
  <c r="AL1007" i="1"/>
  <c r="AK1007" i="1"/>
  <c r="AY998" i="1"/>
  <c r="AX998" i="1"/>
  <c r="AW998" i="1"/>
  <c r="AV998" i="1"/>
  <c r="AU998" i="1"/>
  <c r="AT998" i="1"/>
  <c r="AS998" i="1"/>
  <c r="AR998" i="1"/>
  <c r="AQ998" i="1"/>
  <c r="AO998" i="1"/>
  <c r="AN998" i="1"/>
  <c r="AM998" i="1"/>
  <c r="AL998" i="1"/>
  <c r="AK998" i="1"/>
  <c r="AY990" i="1"/>
  <c r="AX990" i="1"/>
  <c r="AW990" i="1"/>
  <c r="AV990" i="1"/>
  <c r="AU990" i="1"/>
  <c r="AT990" i="1"/>
  <c r="AS990" i="1"/>
  <c r="AR990" i="1"/>
  <c r="AQ990" i="1"/>
  <c r="AO990" i="1"/>
  <c r="AN990" i="1"/>
  <c r="AM990" i="1"/>
  <c r="AL990" i="1"/>
  <c r="AK990" i="1"/>
  <c r="AY984" i="1"/>
  <c r="AY982" i="1" s="1"/>
  <c r="AX984" i="1"/>
  <c r="AX982" i="1" s="1"/>
  <c r="AW984" i="1"/>
  <c r="AW982" i="1" s="1"/>
  <c r="AV984" i="1"/>
  <c r="AV982" i="1" s="1"/>
  <c r="AU984" i="1"/>
  <c r="AU982" i="1" s="1"/>
  <c r="AT984" i="1"/>
  <c r="AT982" i="1" s="1"/>
  <c r="AS984" i="1"/>
  <c r="AS982" i="1" s="1"/>
  <c r="AR984" i="1"/>
  <c r="AR982" i="1" s="1"/>
  <c r="AQ984" i="1"/>
  <c r="AO984" i="1"/>
  <c r="AO982" i="1" s="1"/>
  <c r="AN984" i="1"/>
  <c r="AN982" i="1" s="1"/>
  <c r="AM984" i="1"/>
  <c r="AM982" i="1" s="1"/>
  <c r="AL984" i="1"/>
  <c r="AL982" i="1" s="1"/>
  <c r="AK984" i="1"/>
  <c r="AY971" i="1"/>
  <c r="AX971" i="1"/>
  <c r="AW971" i="1"/>
  <c r="AV971" i="1"/>
  <c r="AU971" i="1"/>
  <c r="AT971" i="1"/>
  <c r="AS971" i="1"/>
  <c r="AR971" i="1"/>
  <c r="AQ971" i="1"/>
  <c r="AO971" i="1"/>
  <c r="AN971" i="1"/>
  <c r="AM971" i="1"/>
  <c r="AL971" i="1"/>
  <c r="AK971" i="1"/>
  <c r="AY970" i="1"/>
  <c r="AX970" i="1"/>
  <c r="AW970" i="1"/>
  <c r="AV970" i="1"/>
  <c r="AU970" i="1"/>
  <c r="AT970" i="1"/>
  <c r="AS970" i="1"/>
  <c r="AR970" i="1"/>
  <c r="AQ970" i="1"/>
  <c r="AO970" i="1"/>
  <c r="AN970" i="1"/>
  <c r="AM970" i="1"/>
  <c r="AL970" i="1"/>
  <c r="AK970" i="1"/>
  <c r="AY969" i="1"/>
  <c r="AX969" i="1"/>
  <c r="AW969" i="1"/>
  <c r="AV969" i="1"/>
  <c r="AU969" i="1"/>
  <c r="AT969" i="1"/>
  <c r="AS969" i="1"/>
  <c r="AR969" i="1"/>
  <c r="AQ969" i="1"/>
  <c r="AO969" i="1"/>
  <c r="AN969" i="1"/>
  <c r="AM969" i="1"/>
  <c r="AL969" i="1"/>
  <c r="AK969" i="1"/>
  <c r="AY962" i="1"/>
  <c r="AX962" i="1"/>
  <c r="AW962" i="1"/>
  <c r="AV962" i="1"/>
  <c r="AU962" i="1"/>
  <c r="AT962" i="1"/>
  <c r="AS962" i="1"/>
  <c r="AR962" i="1"/>
  <c r="AQ962" i="1"/>
  <c r="AO962" i="1"/>
  <c r="AN962" i="1"/>
  <c r="AM962" i="1"/>
  <c r="AL962" i="1"/>
  <c r="AK962" i="1"/>
  <c r="AY954" i="1"/>
  <c r="AX954" i="1"/>
  <c r="AW954" i="1"/>
  <c r="AV954" i="1"/>
  <c r="AU954" i="1"/>
  <c r="AT954" i="1"/>
  <c r="AS954" i="1"/>
  <c r="AR954" i="1"/>
  <c r="AQ954" i="1"/>
  <c r="AO954" i="1"/>
  <c r="AN954" i="1"/>
  <c r="AM954" i="1"/>
  <c r="AL954" i="1"/>
  <c r="AK954" i="1"/>
  <c r="AY948" i="1"/>
  <c r="AX948" i="1"/>
  <c r="AW948" i="1"/>
  <c r="AV948" i="1"/>
  <c r="AU948" i="1"/>
  <c r="AT948" i="1"/>
  <c r="AS948" i="1"/>
  <c r="AR948" i="1"/>
  <c r="AQ948" i="1"/>
  <c r="AO948" i="1"/>
  <c r="AN948" i="1"/>
  <c r="AM948" i="1"/>
  <c r="AL948" i="1"/>
  <c r="AK948" i="1"/>
  <c r="AY941" i="1"/>
  <c r="AX941" i="1"/>
  <c r="AW941" i="1"/>
  <c r="AV941" i="1"/>
  <c r="AU941" i="1"/>
  <c r="AT941" i="1"/>
  <c r="AS941" i="1"/>
  <c r="AR941" i="1"/>
  <c r="AQ941" i="1"/>
  <c r="AO941" i="1"/>
  <c r="AN941" i="1"/>
  <c r="AM941" i="1"/>
  <c r="AL941" i="1"/>
  <c r="AK941" i="1"/>
  <c r="AY926" i="1"/>
  <c r="AX926" i="1"/>
  <c r="AW926" i="1"/>
  <c r="AV926" i="1"/>
  <c r="AU926" i="1"/>
  <c r="AT926" i="1"/>
  <c r="AS926" i="1"/>
  <c r="AR926" i="1"/>
  <c r="AQ926" i="1"/>
  <c r="AO926" i="1"/>
  <c r="AN926" i="1"/>
  <c r="AM926" i="1"/>
  <c r="AL926" i="1"/>
  <c r="AK926" i="1"/>
  <c r="AY924" i="1"/>
  <c r="AX924" i="1"/>
  <c r="AW924" i="1"/>
  <c r="AV924" i="1"/>
  <c r="AU924" i="1"/>
  <c r="AT924" i="1"/>
  <c r="AS924" i="1"/>
  <c r="AR924" i="1"/>
  <c r="AQ924" i="1"/>
  <c r="AO924" i="1"/>
  <c r="AN924" i="1"/>
  <c r="AM924" i="1"/>
  <c r="AL924" i="1"/>
  <c r="AK924" i="1"/>
  <c r="AY916" i="1"/>
  <c r="AX916" i="1"/>
  <c r="AW916" i="1"/>
  <c r="AV916" i="1"/>
  <c r="AU916" i="1"/>
  <c r="AT916" i="1"/>
  <c r="AS916" i="1"/>
  <c r="AR916" i="1"/>
  <c r="AQ916" i="1"/>
  <c r="AO916" i="1"/>
  <c r="AN916" i="1"/>
  <c r="AM916" i="1"/>
  <c r="AL916" i="1"/>
  <c r="AK916" i="1"/>
  <c r="AY913" i="1"/>
  <c r="AX913" i="1"/>
  <c r="AW913" i="1"/>
  <c r="AV913" i="1"/>
  <c r="AU913" i="1"/>
  <c r="AT913" i="1"/>
  <c r="AS913" i="1"/>
  <c r="AR913" i="1"/>
  <c r="AQ913" i="1"/>
  <c r="AO913" i="1"/>
  <c r="AN913" i="1"/>
  <c r="AM913" i="1"/>
  <c r="AL913" i="1"/>
  <c r="AK913" i="1"/>
  <c r="AY904" i="1"/>
  <c r="AX904" i="1"/>
  <c r="AW904" i="1"/>
  <c r="AV904" i="1"/>
  <c r="AU904" i="1"/>
  <c r="AT904" i="1"/>
  <c r="AS904" i="1"/>
  <c r="AR904" i="1"/>
  <c r="AQ904" i="1"/>
  <c r="AO904" i="1"/>
  <c r="AN904" i="1"/>
  <c r="AM904" i="1"/>
  <c r="AL904" i="1"/>
  <c r="AK904" i="1"/>
  <c r="AY898" i="1"/>
  <c r="AX898" i="1"/>
  <c r="AW898" i="1"/>
  <c r="AV898" i="1"/>
  <c r="AU898" i="1"/>
  <c r="AT898" i="1"/>
  <c r="AS898" i="1"/>
  <c r="AR898" i="1"/>
  <c r="AQ898" i="1"/>
  <c r="AO898" i="1"/>
  <c r="AN898" i="1"/>
  <c r="AM898" i="1"/>
  <c r="AL898" i="1"/>
  <c r="AK898" i="1"/>
  <c r="AY896" i="1"/>
  <c r="AX896" i="1"/>
  <c r="AW896" i="1"/>
  <c r="AV896" i="1"/>
  <c r="AU896" i="1"/>
  <c r="AT896" i="1"/>
  <c r="AS896" i="1"/>
  <c r="AR896" i="1"/>
  <c r="AQ896" i="1"/>
  <c r="AO896" i="1"/>
  <c r="AN896" i="1"/>
  <c r="AM896" i="1"/>
  <c r="AL896" i="1"/>
  <c r="AK896" i="1"/>
  <c r="AY892" i="1"/>
  <c r="AX892" i="1"/>
  <c r="AW892" i="1"/>
  <c r="AV892" i="1"/>
  <c r="AU892" i="1"/>
  <c r="AT892" i="1"/>
  <c r="AS892" i="1"/>
  <c r="AR892" i="1"/>
  <c r="AQ892" i="1"/>
  <c r="AO892" i="1"/>
  <c r="AN892" i="1"/>
  <c r="AM892" i="1"/>
  <c r="AL892" i="1"/>
  <c r="AK892" i="1"/>
  <c r="AY886" i="1"/>
  <c r="AY884" i="1" s="1"/>
  <c r="AX886" i="1"/>
  <c r="AX884" i="1" s="1"/>
  <c r="AW886" i="1"/>
  <c r="AW884" i="1" s="1"/>
  <c r="AV886" i="1"/>
  <c r="AV884" i="1" s="1"/>
  <c r="AU886" i="1"/>
  <c r="AU884" i="1" s="1"/>
  <c r="AT886" i="1"/>
  <c r="AT884" i="1" s="1"/>
  <c r="AS886" i="1"/>
  <c r="AS884" i="1" s="1"/>
  <c r="AR886" i="1"/>
  <c r="AR884" i="1" s="1"/>
  <c r="AQ886" i="1"/>
  <c r="AO886" i="1"/>
  <c r="AO884" i="1" s="1"/>
  <c r="AN886" i="1"/>
  <c r="AN884" i="1" s="1"/>
  <c r="AM886" i="1"/>
  <c r="AM884" i="1" s="1"/>
  <c r="AL886" i="1"/>
  <c r="AL884" i="1" s="1"/>
  <c r="AK886" i="1"/>
  <c r="AY863" i="1"/>
  <c r="AX863" i="1"/>
  <c r="AW863" i="1"/>
  <c r="AV863" i="1"/>
  <c r="AU863" i="1"/>
  <c r="AT863" i="1"/>
  <c r="AS863" i="1"/>
  <c r="AR863" i="1"/>
  <c r="AQ863" i="1"/>
  <c r="AO863" i="1"/>
  <c r="AN863" i="1"/>
  <c r="AM863" i="1"/>
  <c r="AL863" i="1"/>
  <c r="AK863" i="1"/>
  <c r="AY860" i="1"/>
  <c r="AX860" i="1"/>
  <c r="AW860" i="1"/>
  <c r="AV860" i="1"/>
  <c r="AU860" i="1"/>
  <c r="AT860" i="1"/>
  <c r="AS860" i="1"/>
  <c r="AR860" i="1"/>
  <c r="AQ860" i="1"/>
  <c r="AO860" i="1"/>
  <c r="AN860" i="1"/>
  <c r="AM860" i="1"/>
  <c r="AL860" i="1"/>
  <c r="AK860" i="1"/>
  <c r="AY858" i="1"/>
  <c r="AX858" i="1"/>
  <c r="AW858" i="1"/>
  <c r="AV858" i="1"/>
  <c r="AU858" i="1"/>
  <c r="AT858" i="1"/>
  <c r="AS858" i="1"/>
  <c r="AR858" i="1"/>
  <c r="AQ858" i="1"/>
  <c r="AO858" i="1"/>
  <c r="AN858" i="1"/>
  <c r="AM858" i="1"/>
  <c r="AL858" i="1"/>
  <c r="AK858" i="1"/>
  <c r="AY856" i="1"/>
  <c r="AX856" i="1"/>
  <c r="AW856" i="1"/>
  <c r="AV856" i="1"/>
  <c r="AU856" i="1"/>
  <c r="AT856" i="1"/>
  <c r="AS856" i="1"/>
  <c r="AR856" i="1"/>
  <c r="AQ856" i="1"/>
  <c r="AO856" i="1"/>
  <c r="AN856" i="1"/>
  <c r="AM856" i="1"/>
  <c r="AL856" i="1"/>
  <c r="AK856" i="1"/>
  <c r="AY851" i="1"/>
  <c r="AX851" i="1"/>
  <c r="AW851" i="1"/>
  <c r="AV851" i="1"/>
  <c r="AU851" i="1"/>
  <c r="AT851" i="1"/>
  <c r="AS851" i="1"/>
  <c r="AR851" i="1"/>
  <c r="AQ851" i="1"/>
  <c r="AO851" i="1"/>
  <c r="AN851" i="1"/>
  <c r="AM851" i="1"/>
  <c r="AL851" i="1"/>
  <c r="AK851" i="1"/>
  <c r="AY847" i="1"/>
  <c r="AX847" i="1"/>
  <c r="AW847" i="1"/>
  <c r="AV847" i="1"/>
  <c r="AU847" i="1"/>
  <c r="AT847" i="1"/>
  <c r="AS847" i="1"/>
  <c r="AR847" i="1"/>
  <c r="AQ847" i="1"/>
  <c r="AO847" i="1"/>
  <c r="AN847" i="1"/>
  <c r="AM847" i="1"/>
  <c r="AL847" i="1"/>
  <c r="AK847" i="1"/>
  <c r="AY844" i="1"/>
  <c r="AX844" i="1"/>
  <c r="AW844" i="1"/>
  <c r="AV844" i="1"/>
  <c r="AU844" i="1"/>
  <c r="AT844" i="1"/>
  <c r="AS844" i="1"/>
  <c r="AR844" i="1"/>
  <c r="AQ844" i="1"/>
  <c r="AO844" i="1"/>
  <c r="AN844" i="1"/>
  <c r="AM844" i="1"/>
  <c r="AL844" i="1"/>
  <c r="AK844" i="1"/>
  <c r="AY836" i="1"/>
  <c r="AX836" i="1"/>
  <c r="AW836" i="1"/>
  <c r="AV836" i="1"/>
  <c r="AU836" i="1"/>
  <c r="AT836" i="1"/>
  <c r="AS836" i="1"/>
  <c r="AR836" i="1"/>
  <c r="AQ836" i="1"/>
  <c r="AO836" i="1"/>
  <c r="AN836" i="1"/>
  <c r="AM836" i="1"/>
  <c r="AL836" i="1"/>
  <c r="AK836" i="1"/>
  <c r="AY831" i="1"/>
  <c r="AX831" i="1"/>
  <c r="AW831" i="1"/>
  <c r="AV831" i="1"/>
  <c r="AU831" i="1"/>
  <c r="AT831" i="1"/>
  <c r="AS831" i="1"/>
  <c r="AR831" i="1"/>
  <c r="AQ831" i="1"/>
  <c r="AO831" i="1"/>
  <c r="AN831" i="1"/>
  <c r="AM831" i="1"/>
  <c r="AL831" i="1"/>
  <c r="AK831" i="1"/>
  <c r="AY826" i="1"/>
  <c r="AX826" i="1"/>
  <c r="AW826" i="1"/>
  <c r="AV826" i="1"/>
  <c r="AU826" i="1"/>
  <c r="AT826" i="1"/>
  <c r="AS826" i="1"/>
  <c r="AR826" i="1"/>
  <c r="AQ826" i="1"/>
  <c r="AO826" i="1"/>
  <c r="AN826" i="1"/>
  <c r="AM826" i="1"/>
  <c r="AL826" i="1"/>
  <c r="AK826" i="1"/>
  <c r="AY822" i="1"/>
  <c r="AX822" i="1"/>
  <c r="AW822" i="1"/>
  <c r="AV822" i="1"/>
  <c r="AU822" i="1"/>
  <c r="AT822" i="1"/>
  <c r="AS822" i="1"/>
  <c r="AR822" i="1"/>
  <c r="AQ822" i="1"/>
  <c r="AO822" i="1"/>
  <c r="AN822" i="1"/>
  <c r="AM822" i="1"/>
  <c r="AL822" i="1"/>
  <c r="AK822" i="1"/>
  <c r="AY817" i="1"/>
  <c r="AX817" i="1"/>
  <c r="AW817" i="1"/>
  <c r="AV817" i="1"/>
  <c r="AU817" i="1"/>
  <c r="AT817" i="1"/>
  <c r="AS817" i="1"/>
  <c r="AR817" i="1"/>
  <c r="AQ817" i="1"/>
  <c r="AO817" i="1"/>
  <c r="AN817" i="1"/>
  <c r="AM817" i="1"/>
  <c r="AL817" i="1"/>
  <c r="AK817" i="1"/>
  <c r="AY811" i="1"/>
  <c r="AY809" i="1" s="1"/>
  <c r="AX811" i="1"/>
  <c r="AX809" i="1" s="1"/>
  <c r="AW811" i="1"/>
  <c r="AW809" i="1" s="1"/>
  <c r="AV811" i="1"/>
  <c r="AV809" i="1" s="1"/>
  <c r="AU811" i="1"/>
  <c r="AU809" i="1" s="1"/>
  <c r="AT811" i="1"/>
  <c r="AT809" i="1" s="1"/>
  <c r="AS811" i="1"/>
  <c r="AS809" i="1" s="1"/>
  <c r="AR811" i="1"/>
  <c r="AR809" i="1" s="1"/>
  <c r="AQ811" i="1"/>
  <c r="AO811" i="1"/>
  <c r="AO809" i="1" s="1"/>
  <c r="AN811" i="1"/>
  <c r="AN809" i="1" s="1"/>
  <c r="AM811" i="1"/>
  <c r="AM809" i="1" s="1"/>
  <c r="AL811" i="1"/>
  <c r="AL809" i="1" s="1"/>
  <c r="AK811" i="1"/>
  <c r="AY798" i="1"/>
  <c r="AX798" i="1"/>
  <c r="AW798" i="1"/>
  <c r="AV798" i="1"/>
  <c r="AU798" i="1"/>
  <c r="AT798" i="1"/>
  <c r="AS798" i="1"/>
  <c r="AR798" i="1"/>
  <c r="AQ798" i="1"/>
  <c r="AO798" i="1"/>
  <c r="AN798" i="1"/>
  <c r="AM798" i="1"/>
  <c r="AL798" i="1"/>
  <c r="AK798" i="1"/>
  <c r="AY797" i="1"/>
  <c r="AX797" i="1"/>
  <c r="AW797" i="1"/>
  <c r="AV797" i="1"/>
  <c r="AU797" i="1"/>
  <c r="AT797" i="1"/>
  <c r="AS797" i="1"/>
  <c r="AR797" i="1"/>
  <c r="AQ797" i="1"/>
  <c r="AO797" i="1"/>
  <c r="AN797" i="1"/>
  <c r="AM797" i="1"/>
  <c r="AL797" i="1"/>
  <c r="AK797" i="1"/>
  <c r="AY796" i="1"/>
  <c r="AX796" i="1"/>
  <c r="AW796" i="1"/>
  <c r="AV796" i="1"/>
  <c r="AU796" i="1"/>
  <c r="AT796" i="1"/>
  <c r="AS796" i="1"/>
  <c r="AR796" i="1"/>
  <c r="AQ796" i="1"/>
  <c r="AO796" i="1"/>
  <c r="AN796" i="1"/>
  <c r="AM796" i="1"/>
  <c r="AL796" i="1"/>
  <c r="AK796" i="1"/>
  <c r="AY790" i="1"/>
  <c r="AX790" i="1"/>
  <c r="AW790" i="1"/>
  <c r="AV790" i="1"/>
  <c r="AU790" i="1"/>
  <c r="AT790" i="1"/>
  <c r="AS790" i="1"/>
  <c r="AR790" i="1"/>
  <c r="AQ790" i="1"/>
  <c r="AO790" i="1"/>
  <c r="AN790" i="1"/>
  <c r="AM790" i="1"/>
  <c r="AL790" i="1"/>
  <c r="AK790" i="1"/>
  <c r="AY785" i="1"/>
  <c r="AX785" i="1"/>
  <c r="AW785" i="1"/>
  <c r="AV785" i="1"/>
  <c r="AU785" i="1"/>
  <c r="AT785" i="1"/>
  <c r="AS785" i="1"/>
  <c r="AR785" i="1"/>
  <c r="AQ785" i="1"/>
  <c r="AO785" i="1"/>
  <c r="AN785" i="1"/>
  <c r="AM785" i="1"/>
  <c r="AL785" i="1"/>
  <c r="AK785" i="1"/>
  <c r="AY782" i="1"/>
  <c r="AX782" i="1"/>
  <c r="AW782" i="1"/>
  <c r="AV782" i="1"/>
  <c r="AU782" i="1"/>
  <c r="AT782" i="1"/>
  <c r="AS782" i="1"/>
  <c r="AR782" i="1"/>
  <c r="AQ782" i="1"/>
  <c r="AO782" i="1"/>
  <c r="AN782" i="1"/>
  <c r="AM782" i="1"/>
  <c r="AL782" i="1"/>
  <c r="AK782" i="1"/>
  <c r="AY778" i="1"/>
  <c r="AX778" i="1"/>
  <c r="AW778" i="1"/>
  <c r="AV778" i="1"/>
  <c r="AU778" i="1"/>
  <c r="AT778" i="1"/>
  <c r="AS778" i="1"/>
  <c r="AR778" i="1"/>
  <c r="AQ778" i="1"/>
  <c r="AO778" i="1"/>
  <c r="AN778" i="1"/>
  <c r="AM778" i="1"/>
  <c r="AL778" i="1"/>
  <c r="AK778" i="1"/>
  <c r="AY773" i="1"/>
  <c r="AX773" i="1"/>
  <c r="AW773" i="1"/>
  <c r="AV773" i="1"/>
  <c r="AU773" i="1"/>
  <c r="AT773" i="1"/>
  <c r="AS773" i="1"/>
  <c r="AR773" i="1"/>
  <c r="AQ773" i="1"/>
  <c r="AO773" i="1"/>
  <c r="AN773" i="1"/>
  <c r="AM773" i="1"/>
  <c r="AL773" i="1"/>
  <c r="AK773" i="1"/>
  <c r="AY768" i="1"/>
  <c r="AX768" i="1"/>
  <c r="AW768" i="1"/>
  <c r="AV768" i="1"/>
  <c r="AU768" i="1"/>
  <c r="AT768" i="1"/>
  <c r="AS768" i="1"/>
  <c r="AR768" i="1"/>
  <c r="AQ768" i="1"/>
  <c r="AO768" i="1"/>
  <c r="AN768" i="1"/>
  <c r="AM768" i="1"/>
  <c r="AL768" i="1"/>
  <c r="AK768" i="1"/>
  <c r="AY761" i="1"/>
  <c r="AX761" i="1"/>
  <c r="AW761" i="1"/>
  <c r="AV761" i="1"/>
  <c r="AU761" i="1"/>
  <c r="AT761" i="1"/>
  <c r="AS761" i="1"/>
  <c r="AR761" i="1"/>
  <c r="AQ761" i="1"/>
  <c r="AO761" i="1"/>
  <c r="AN761" i="1"/>
  <c r="AM761" i="1"/>
  <c r="AL761" i="1"/>
  <c r="AK761" i="1"/>
  <c r="AY759" i="1"/>
  <c r="AX759" i="1"/>
  <c r="AW759" i="1"/>
  <c r="AV759" i="1"/>
  <c r="AU759" i="1"/>
  <c r="AT759" i="1"/>
  <c r="AS759" i="1"/>
  <c r="AR759" i="1"/>
  <c r="AQ759" i="1"/>
  <c r="AO759" i="1"/>
  <c r="AN759" i="1"/>
  <c r="AM759" i="1"/>
  <c r="AL759" i="1"/>
  <c r="AK759" i="1"/>
  <c r="AY753" i="1"/>
  <c r="AX753" i="1"/>
  <c r="AW753" i="1"/>
  <c r="AV753" i="1"/>
  <c r="AU753" i="1"/>
  <c r="AT753" i="1"/>
  <c r="AS753" i="1"/>
  <c r="AR753" i="1"/>
  <c r="AQ753" i="1"/>
  <c r="AO753" i="1"/>
  <c r="AN753" i="1"/>
  <c r="AM753" i="1"/>
  <c r="AL753" i="1"/>
  <c r="AK753" i="1"/>
  <c r="AY742" i="1"/>
  <c r="AX742" i="1"/>
  <c r="AW742" i="1"/>
  <c r="AV742" i="1"/>
  <c r="AU742" i="1"/>
  <c r="AT742" i="1"/>
  <c r="AS742" i="1"/>
  <c r="AR742" i="1"/>
  <c r="AQ742" i="1"/>
  <c r="AO742" i="1"/>
  <c r="AN742" i="1"/>
  <c r="AM742" i="1"/>
  <c r="AL742" i="1"/>
  <c r="AK742" i="1"/>
  <c r="AY736" i="1"/>
  <c r="AY734" i="1" s="1"/>
  <c r="AX736" i="1"/>
  <c r="AX734" i="1" s="1"/>
  <c r="AW736" i="1"/>
  <c r="AW734" i="1" s="1"/>
  <c r="AV736" i="1"/>
  <c r="AV734" i="1" s="1"/>
  <c r="AU736" i="1"/>
  <c r="AU734" i="1" s="1"/>
  <c r="AT736" i="1"/>
  <c r="AT734" i="1" s="1"/>
  <c r="AS736" i="1"/>
  <c r="AS734" i="1" s="1"/>
  <c r="AR736" i="1"/>
  <c r="AR734" i="1" s="1"/>
  <c r="AQ736" i="1"/>
  <c r="AO736" i="1"/>
  <c r="AO734" i="1" s="1"/>
  <c r="AN736" i="1"/>
  <c r="AN734" i="1" s="1"/>
  <c r="AM736" i="1"/>
  <c r="AM734" i="1" s="1"/>
  <c r="AL736" i="1"/>
  <c r="AL734" i="1" s="1"/>
  <c r="AK736" i="1"/>
  <c r="AY715" i="1"/>
  <c r="AY714" i="1" s="1"/>
  <c r="AX715" i="1"/>
  <c r="AX714" i="1" s="1"/>
  <c r="AW715" i="1"/>
  <c r="AW714" i="1" s="1"/>
  <c r="AV715" i="1"/>
  <c r="AV714" i="1" s="1"/>
  <c r="AU715" i="1"/>
  <c r="AU714" i="1" s="1"/>
  <c r="AT715" i="1"/>
  <c r="AT714" i="1" s="1"/>
  <c r="AS715" i="1"/>
  <c r="AS714" i="1" s="1"/>
  <c r="AR715" i="1"/>
  <c r="AR714" i="1" s="1"/>
  <c r="AQ715" i="1"/>
  <c r="AO715" i="1"/>
  <c r="AO714" i="1" s="1"/>
  <c r="AN715" i="1"/>
  <c r="AN714" i="1" s="1"/>
  <c r="AM715" i="1"/>
  <c r="AM714" i="1" s="1"/>
  <c r="AL715" i="1"/>
  <c r="AL714" i="1" s="1"/>
  <c r="AK715" i="1"/>
  <c r="AY712" i="1"/>
  <c r="AY711" i="1" s="1"/>
  <c r="AX712" i="1"/>
  <c r="AX711" i="1" s="1"/>
  <c r="AW712" i="1"/>
  <c r="AW711" i="1" s="1"/>
  <c r="AV712" i="1"/>
  <c r="AV711" i="1" s="1"/>
  <c r="AU712" i="1"/>
  <c r="AU711" i="1" s="1"/>
  <c r="AT712" i="1"/>
  <c r="AT711" i="1" s="1"/>
  <c r="AS712" i="1"/>
  <c r="AS711" i="1" s="1"/>
  <c r="AR712" i="1"/>
  <c r="AR711" i="1" s="1"/>
  <c r="AQ712" i="1"/>
  <c r="AO712" i="1"/>
  <c r="AO711" i="1" s="1"/>
  <c r="AN712" i="1"/>
  <c r="AN711" i="1" s="1"/>
  <c r="AM712" i="1"/>
  <c r="AM711" i="1" s="1"/>
  <c r="AL712" i="1"/>
  <c r="AL711" i="1" s="1"/>
  <c r="AK712" i="1"/>
  <c r="AY707" i="1"/>
  <c r="AX707" i="1"/>
  <c r="AW707" i="1"/>
  <c r="AV707" i="1"/>
  <c r="AU707" i="1"/>
  <c r="AT707" i="1"/>
  <c r="AS707" i="1"/>
  <c r="AR707" i="1"/>
  <c r="AQ707" i="1"/>
  <c r="AO707" i="1"/>
  <c r="AN707" i="1"/>
  <c r="AM707" i="1"/>
  <c r="AL707" i="1"/>
  <c r="AK707" i="1"/>
  <c r="AY696" i="1"/>
  <c r="AX696" i="1"/>
  <c r="AW696" i="1"/>
  <c r="AV696" i="1"/>
  <c r="AU696" i="1"/>
  <c r="AT696" i="1"/>
  <c r="AS696" i="1"/>
  <c r="AR696" i="1"/>
  <c r="AQ696" i="1"/>
  <c r="AO696" i="1"/>
  <c r="AN696" i="1"/>
  <c r="AM696" i="1"/>
  <c r="AL696" i="1"/>
  <c r="AK696" i="1"/>
  <c r="AY690" i="1"/>
  <c r="AY688" i="1" s="1"/>
  <c r="AX690" i="1"/>
  <c r="AX688" i="1" s="1"/>
  <c r="AW690" i="1"/>
  <c r="AW688" i="1" s="1"/>
  <c r="AV690" i="1"/>
  <c r="AV688" i="1" s="1"/>
  <c r="AU690" i="1"/>
  <c r="AU688" i="1" s="1"/>
  <c r="AT690" i="1"/>
  <c r="AT688" i="1" s="1"/>
  <c r="AS690" i="1"/>
  <c r="AS688" i="1" s="1"/>
  <c r="AR690" i="1"/>
  <c r="AR688" i="1" s="1"/>
  <c r="AQ690" i="1"/>
  <c r="AO690" i="1"/>
  <c r="AO688" i="1" s="1"/>
  <c r="AN690" i="1"/>
  <c r="AN688" i="1" s="1"/>
  <c r="AM690" i="1"/>
  <c r="AM688" i="1" s="1"/>
  <c r="AL690" i="1"/>
  <c r="AL688" i="1" s="1"/>
  <c r="AK690" i="1"/>
  <c r="AY670" i="1"/>
  <c r="AY669" i="1" s="1"/>
  <c r="AX670" i="1"/>
  <c r="AX669" i="1" s="1"/>
  <c r="AW670" i="1"/>
  <c r="AW669" i="1" s="1"/>
  <c r="AV670" i="1"/>
  <c r="AV669" i="1" s="1"/>
  <c r="AU670" i="1"/>
  <c r="AU669" i="1" s="1"/>
  <c r="AT670" i="1"/>
  <c r="AT669" i="1" s="1"/>
  <c r="AS670" i="1"/>
  <c r="AS669" i="1" s="1"/>
  <c r="AR670" i="1"/>
  <c r="AR669" i="1" s="1"/>
  <c r="AQ670" i="1"/>
  <c r="AO670" i="1"/>
  <c r="AO669" i="1" s="1"/>
  <c r="AN670" i="1"/>
  <c r="AN669" i="1" s="1"/>
  <c r="AM670" i="1"/>
  <c r="AM669" i="1" s="1"/>
  <c r="AL670" i="1"/>
  <c r="AL669" i="1" s="1"/>
  <c r="AK670" i="1"/>
  <c r="AY667" i="1"/>
  <c r="AY666" i="1" s="1"/>
  <c r="AX667" i="1"/>
  <c r="AX666" i="1" s="1"/>
  <c r="AW667" i="1"/>
  <c r="AW666" i="1" s="1"/>
  <c r="AV667" i="1"/>
  <c r="AV666" i="1" s="1"/>
  <c r="AU667" i="1"/>
  <c r="AU666" i="1" s="1"/>
  <c r="AT667" i="1"/>
  <c r="AT666" i="1" s="1"/>
  <c r="AS667" i="1"/>
  <c r="AS666" i="1" s="1"/>
  <c r="AR667" i="1"/>
  <c r="AR666" i="1" s="1"/>
  <c r="AQ667" i="1"/>
  <c r="AO667" i="1"/>
  <c r="AO666" i="1" s="1"/>
  <c r="AN667" i="1"/>
  <c r="AN666" i="1" s="1"/>
  <c r="AM667" i="1"/>
  <c r="AM666" i="1" s="1"/>
  <c r="AL667" i="1"/>
  <c r="AL666" i="1" s="1"/>
  <c r="AK667" i="1"/>
  <c r="AY661" i="1"/>
  <c r="AX661" i="1"/>
  <c r="AW661" i="1"/>
  <c r="AV661" i="1"/>
  <c r="AU661" i="1"/>
  <c r="AT661" i="1"/>
  <c r="AS661" i="1"/>
  <c r="AR661" i="1"/>
  <c r="AQ661" i="1"/>
  <c r="AO661" i="1"/>
  <c r="AN661" i="1"/>
  <c r="AM661" i="1"/>
  <c r="AL661" i="1"/>
  <c r="AK661" i="1"/>
  <c r="AY651" i="1"/>
  <c r="AX651" i="1"/>
  <c r="AW651" i="1"/>
  <c r="AV651" i="1"/>
  <c r="AU651" i="1"/>
  <c r="AT651" i="1"/>
  <c r="AS651" i="1"/>
  <c r="AR651" i="1"/>
  <c r="AQ651" i="1"/>
  <c r="AO651" i="1"/>
  <c r="AN651" i="1"/>
  <c r="AM651" i="1"/>
  <c r="AL651" i="1"/>
  <c r="AK651" i="1"/>
  <c r="AY644" i="1"/>
  <c r="AY642" i="1" s="1"/>
  <c r="AX644" i="1"/>
  <c r="AX642" i="1" s="1"/>
  <c r="AW644" i="1"/>
  <c r="AW642" i="1" s="1"/>
  <c r="AV644" i="1"/>
  <c r="AV642" i="1" s="1"/>
  <c r="AU644" i="1"/>
  <c r="AU642" i="1" s="1"/>
  <c r="AT644" i="1"/>
  <c r="AT642" i="1" s="1"/>
  <c r="AS644" i="1"/>
  <c r="AS642" i="1" s="1"/>
  <c r="AR644" i="1"/>
  <c r="AR642" i="1" s="1"/>
  <c r="AQ644" i="1"/>
  <c r="AO644" i="1"/>
  <c r="AO642" i="1" s="1"/>
  <c r="AN644" i="1"/>
  <c r="AN642" i="1" s="1"/>
  <c r="AM644" i="1"/>
  <c r="AM642" i="1" s="1"/>
  <c r="AL644" i="1"/>
  <c r="AL642" i="1" s="1"/>
  <c r="AK644" i="1"/>
  <c r="AY625" i="1"/>
  <c r="AY624" i="1" s="1"/>
  <c r="AX625" i="1"/>
  <c r="AX624" i="1" s="1"/>
  <c r="AW625" i="1"/>
  <c r="AW624" i="1" s="1"/>
  <c r="AV625" i="1"/>
  <c r="AV624" i="1" s="1"/>
  <c r="AU625" i="1"/>
  <c r="AU624" i="1" s="1"/>
  <c r="AT625" i="1"/>
  <c r="AT624" i="1" s="1"/>
  <c r="AS625" i="1"/>
  <c r="AS624" i="1" s="1"/>
  <c r="AR625" i="1"/>
  <c r="AR624" i="1" s="1"/>
  <c r="AQ625" i="1"/>
  <c r="AO625" i="1"/>
  <c r="AO624" i="1" s="1"/>
  <c r="AN625" i="1"/>
  <c r="AN624" i="1" s="1"/>
  <c r="AM625" i="1"/>
  <c r="AM624" i="1" s="1"/>
  <c r="AL625" i="1"/>
  <c r="AL624" i="1" s="1"/>
  <c r="AK625" i="1"/>
  <c r="AY622" i="1"/>
  <c r="AY621" i="1" s="1"/>
  <c r="AX622" i="1"/>
  <c r="AX621" i="1" s="1"/>
  <c r="AW622" i="1"/>
  <c r="AW621" i="1" s="1"/>
  <c r="AV622" i="1"/>
  <c r="AV621" i="1" s="1"/>
  <c r="AU622" i="1"/>
  <c r="AU621" i="1" s="1"/>
  <c r="AT622" i="1"/>
  <c r="AT621" i="1" s="1"/>
  <c r="AS622" i="1"/>
  <c r="AS621" i="1" s="1"/>
  <c r="AR622" i="1"/>
  <c r="AR621" i="1" s="1"/>
  <c r="AQ622" i="1"/>
  <c r="AO622" i="1"/>
  <c r="AO621" i="1" s="1"/>
  <c r="AN622" i="1"/>
  <c r="AN621" i="1" s="1"/>
  <c r="AM622" i="1"/>
  <c r="AM621" i="1" s="1"/>
  <c r="AL622" i="1"/>
  <c r="AL621" i="1" s="1"/>
  <c r="AK622" i="1"/>
  <c r="AY615" i="1"/>
  <c r="AX615" i="1"/>
  <c r="AW615" i="1"/>
  <c r="AV615" i="1"/>
  <c r="AU615" i="1"/>
  <c r="AT615" i="1"/>
  <c r="AS615" i="1"/>
  <c r="AR615" i="1"/>
  <c r="AQ615" i="1"/>
  <c r="AO615" i="1"/>
  <c r="AN615" i="1"/>
  <c r="AM615" i="1"/>
  <c r="AL615" i="1"/>
  <c r="AK615" i="1"/>
  <c r="AY604" i="1"/>
  <c r="AX604" i="1"/>
  <c r="AW604" i="1"/>
  <c r="AV604" i="1"/>
  <c r="AU604" i="1"/>
  <c r="AT604" i="1"/>
  <c r="AS604" i="1"/>
  <c r="AR604" i="1"/>
  <c r="AQ604" i="1"/>
  <c r="AO604" i="1"/>
  <c r="AN604" i="1"/>
  <c r="AM604" i="1"/>
  <c r="AL604" i="1"/>
  <c r="AK604" i="1"/>
  <c r="AY597" i="1"/>
  <c r="AY595" i="1" s="1"/>
  <c r="AX597" i="1"/>
  <c r="AX595" i="1" s="1"/>
  <c r="AW597" i="1"/>
  <c r="AW595" i="1" s="1"/>
  <c r="AV597" i="1"/>
  <c r="AV595" i="1" s="1"/>
  <c r="AU597" i="1"/>
  <c r="AU595" i="1" s="1"/>
  <c r="AT597" i="1"/>
  <c r="AT595" i="1" s="1"/>
  <c r="AS597" i="1"/>
  <c r="AS595" i="1" s="1"/>
  <c r="AR597" i="1"/>
  <c r="AR595" i="1" s="1"/>
  <c r="AQ597" i="1"/>
  <c r="AO597" i="1"/>
  <c r="AO595" i="1" s="1"/>
  <c r="AN597" i="1"/>
  <c r="AN595" i="1" s="1"/>
  <c r="AM597" i="1"/>
  <c r="AM595" i="1" s="1"/>
  <c r="AL597" i="1"/>
  <c r="AL595" i="1" s="1"/>
  <c r="AK597" i="1"/>
  <c r="AY581" i="1"/>
  <c r="AY580" i="1" s="1"/>
  <c r="AX581" i="1"/>
  <c r="AX580" i="1" s="1"/>
  <c r="AW581" i="1"/>
  <c r="AW580" i="1" s="1"/>
  <c r="AV581" i="1"/>
  <c r="AV580" i="1" s="1"/>
  <c r="AU581" i="1"/>
  <c r="AU580" i="1" s="1"/>
  <c r="AT581" i="1"/>
  <c r="AT580" i="1" s="1"/>
  <c r="AS581" i="1"/>
  <c r="AS580" i="1" s="1"/>
  <c r="AR581" i="1"/>
  <c r="AR580" i="1" s="1"/>
  <c r="AQ581" i="1"/>
  <c r="AO581" i="1"/>
  <c r="AO580" i="1" s="1"/>
  <c r="AN581" i="1"/>
  <c r="AN580" i="1" s="1"/>
  <c r="AM581" i="1"/>
  <c r="AM580" i="1" s="1"/>
  <c r="AL581" i="1"/>
  <c r="AL580" i="1" s="1"/>
  <c r="AK581" i="1"/>
  <c r="AY578" i="1"/>
  <c r="AY577" i="1" s="1"/>
  <c r="AX578" i="1"/>
  <c r="AX577" i="1" s="1"/>
  <c r="AW578" i="1"/>
  <c r="AW577" i="1" s="1"/>
  <c r="AV578" i="1"/>
  <c r="AV577" i="1" s="1"/>
  <c r="AU578" i="1"/>
  <c r="AU577" i="1" s="1"/>
  <c r="AT578" i="1"/>
  <c r="AT577" i="1" s="1"/>
  <c r="AS578" i="1"/>
  <c r="AS577" i="1" s="1"/>
  <c r="AR578" i="1"/>
  <c r="AR577" i="1" s="1"/>
  <c r="AQ578" i="1"/>
  <c r="AO578" i="1"/>
  <c r="AO577" i="1" s="1"/>
  <c r="AN578" i="1"/>
  <c r="AN577" i="1" s="1"/>
  <c r="AM578" i="1"/>
  <c r="AM577" i="1" s="1"/>
  <c r="AL578" i="1"/>
  <c r="AL577" i="1" s="1"/>
  <c r="AK578" i="1"/>
  <c r="AY570" i="1"/>
  <c r="AX570" i="1"/>
  <c r="AW570" i="1"/>
  <c r="AV570" i="1"/>
  <c r="AU570" i="1"/>
  <c r="AT570" i="1"/>
  <c r="AS570" i="1"/>
  <c r="AR570" i="1"/>
  <c r="AQ570" i="1"/>
  <c r="AO570" i="1"/>
  <c r="AN570" i="1"/>
  <c r="AM570" i="1"/>
  <c r="AL570" i="1"/>
  <c r="AK570" i="1"/>
  <c r="AY559" i="1"/>
  <c r="AX559" i="1"/>
  <c r="AW559" i="1"/>
  <c r="AV559" i="1"/>
  <c r="AU559" i="1"/>
  <c r="AT559" i="1"/>
  <c r="AS559" i="1"/>
  <c r="AR559" i="1"/>
  <c r="AQ559" i="1"/>
  <c r="AO559" i="1"/>
  <c r="AN559" i="1"/>
  <c r="AM559" i="1"/>
  <c r="AL559" i="1"/>
  <c r="AK559" i="1"/>
  <c r="AY552" i="1"/>
  <c r="AY550" i="1" s="1"/>
  <c r="AX552" i="1"/>
  <c r="AX550" i="1" s="1"/>
  <c r="AW552" i="1"/>
  <c r="AW550" i="1" s="1"/>
  <c r="AV552" i="1"/>
  <c r="AV550" i="1" s="1"/>
  <c r="AU552" i="1"/>
  <c r="AU550" i="1" s="1"/>
  <c r="AT552" i="1"/>
  <c r="AT550" i="1" s="1"/>
  <c r="AS552" i="1"/>
  <c r="AS550" i="1" s="1"/>
  <c r="AR552" i="1"/>
  <c r="AR550" i="1" s="1"/>
  <c r="AQ552" i="1"/>
  <c r="AO552" i="1"/>
  <c r="AO550" i="1" s="1"/>
  <c r="AN552" i="1"/>
  <c r="AN550" i="1" s="1"/>
  <c r="AM552" i="1"/>
  <c r="AM550" i="1" s="1"/>
  <c r="AL552" i="1"/>
  <c r="AL550" i="1" s="1"/>
  <c r="AK552" i="1"/>
  <c r="AY539" i="1"/>
  <c r="AX539" i="1"/>
  <c r="AW539" i="1"/>
  <c r="AV539" i="1"/>
  <c r="AU539" i="1"/>
  <c r="AT539" i="1"/>
  <c r="AS539" i="1"/>
  <c r="AR539" i="1"/>
  <c r="AQ539" i="1"/>
  <c r="AO539" i="1"/>
  <c r="AN539" i="1"/>
  <c r="AM539" i="1"/>
  <c r="AL539" i="1"/>
  <c r="AK539" i="1"/>
  <c r="AY538" i="1"/>
  <c r="AX538" i="1"/>
  <c r="AW538" i="1"/>
  <c r="AV538" i="1"/>
  <c r="AU538" i="1"/>
  <c r="AT538" i="1"/>
  <c r="AS538" i="1"/>
  <c r="AR538" i="1"/>
  <c r="AQ538" i="1"/>
  <c r="AO538" i="1"/>
  <c r="AN538" i="1"/>
  <c r="AM538" i="1"/>
  <c r="AL538" i="1"/>
  <c r="AK538" i="1"/>
  <c r="AY537" i="1"/>
  <c r="AX537" i="1"/>
  <c r="AW537" i="1"/>
  <c r="AV537" i="1"/>
  <c r="AU537" i="1"/>
  <c r="AT537" i="1"/>
  <c r="AS537" i="1"/>
  <c r="AR537" i="1"/>
  <c r="AQ537" i="1"/>
  <c r="AO537" i="1"/>
  <c r="AN537" i="1"/>
  <c r="AM537" i="1"/>
  <c r="AL537" i="1"/>
  <c r="AK537" i="1"/>
  <c r="AY531" i="1"/>
  <c r="AY530" i="1" s="1"/>
  <c r="AX531" i="1"/>
  <c r="AX530" i="1" s="1"/>
  <c r="AW531" i="1"/>
  <c r="AW530" i="1" s="1"/>
  <c r="AV531" i="1"/>
  <c r="AV530" i="1" s="1"/>
  <c r="AU531" i="1"/>
  <c r="AU530" i="1" s="1"/>
  <c r="AT531" i="1"/>
  <c r="AT530" i="1" s="1"/>
  <c r="AS531" i="1"/>
  <c r="AS530" i="1" s="1"/>
  <c r="AR531" i="1"/>
  <c r="AR530" i="1" s="1"/>
  <c r="AQ531" i="1"/>
  <c r="AO531" i="1"/>
  <c r="AO530" i="1" s="1"/>
  <c r="AN531" i="1"/>
  <c r="AN530" i="1" s="1"/>
  <c r="AM531" i="1"/>
  <c r="AM530" i="1" s="1"/>
  <c r="AL531" i="1"/>
  <c r="AL530" i="1" s="1"/>
  <c r="AK531" i="1"/>
  <c r="AY528" i="1"/>
  <c r="AX528" i="1"/>
  <c r="AW528" i="1"/>
  <c r="AV528" i="1"/>
  <c r="AU528" i="1"/>
  <c r="AT528" i="1"/>
  <c r="AS528" i="1"/>
  <c r="AR528" i="1"/>
  <c r="AQ528" i="1"/>
  <c r="AO528" i="1"/>
  <c r="AN528" i="1"/>
  <c r="AM528" i="1"/>
  <c r="AL528" i="1"/>
  <c r="AK528" i="1"/>
  <c r="AY526" i="1"/>
  <c r="AX526" i="1"/>
  <c r="AW526" i="1"/>
  <c r="AV526" i="1"/>
  <c r="AU526" i="1"/>
  <c r="AT526" i="1"/>
  <c r="AS526" i="1"/>
  <c r="AR526" i="1"/>
  <c r="AQ526" i="1"/>
  <c r="AO526" i="1"/>
  <c r="AN526" i="1"/>
  <c r="AM526" i="1"/>
  <c r="AL526" i="1"/>
  <c r="AK526" i="1"/>
  <c r="AY524" i="1"/>
  <c r="AX524" i="1"/>
  <c r="AW524" i="1"/>
  <c r="AV524" i="1"/>
  <c r="AU524" i="1"/>
  <c r="AT524" i="1"/>
  <c r="AS524" i="1"/>
  <c r="AR524" i="1"/>
  <c r="AQ524" i="1"/>
  <c r="AO524" i="1"/>
  <c r="AN524" i="1"/>
  <c r="AM524" i="1"/>
  <c r="AL524" i="1"/>
  <c r="AK524" i="1"/>
  <c r="AY520" i="1"/>
  <c r="AX520" i="1"/>
  <c r="AW520" i="1"/>
  <c r="AV520" i="1"/>
  <c r="AU520" i="1"/>
  <c r="AT520" i="1"/>
  <c r="AS520" i="1"/>
  <c r="AR520" i="1"/>
  <c r="AQ520" i="1"/>
  <c r="AO520" i="1"/>
  <c r="AN520" i="1"/>
  <c r="AM520" i="1"/>
  <c r="AL520" i="1"/>
  <c r="AK520" i="1"/>
  <c r="AY518" i="1"/>
  <c r="AX518" i="1"/>
  <c r="AW518" i="1"/>
  <c r="AV518" i="1"/>
  <c r="AU518" i="1"/>
  <c r="AT518" i="1"/>
  <c r="AS518" i="1"/>
  <c r="AR518" i="1"/>
  <c r="AQ518" i="1"/>
  <c r="AO518" i="1"/>
  <c r="AN518" i="1"/>
  <c r="AM518" i="1"/>
  <c r="AL518" i="1"/>
  <c r="AK518" i="1"/>
  <c r="AY515" i="1"/>
  <c r="AX515" i="1"/>
  <c r="AW515" i="1"/>
  <c r="AV515" i="1"/>
  <c r="AU515" i="1"/>
  <c r="AT515" i="1"/>
  <c r="AS515" i="1"/>
  <c r="AR515" i="1"/>
  <c r="AQ515" i="1"/>
  <c r="AO515" i="1"/>
  <c r="AN515" i="1"/>
  <c r="AM515" i="1"/>
  <c r="AL515" i="1"/>
  <c r="AK515" i="1"/>
  <c r="AY513" i="1"/>
  <c r="AX513" i="1"/>
  <c r="AW513" i="1"/>
  <c r="AV513" i="1"/>
  <c r="AU513" i="1"/>
  <c r="AT513" i="1"/>
  <c r="AS513" i="1"/>
  <c r="AR513" i="1"/>
  <c r="AQ513" i="1"/>
  <c r="AO513" i="1"/>
  <c r="AN513" i="1"/>
  <c r="AM513" i="1"/>
  <c r="AL513" i="1"/>
  <c r="AK513" i="1"/>
  <c r="AY504" i="1"/>
  <c r="AX504" i="1"/>
  <c r="AW504" i="1"/>
  <c r="AV504" i="1"/>
  <c r="AU504" i="1"/>
  <c r="AT504" i="1"/>
  <c r="AS504" i="1"/>
  <c r="AR504" i="1"/>
  <c r="AQ504" i="1"/>
  <c r="AO504" i="1"/>
  <c r="AN504" i="1"/>
  <c r="AM504" i="1"/>
  <c r="AL504" i="1"/>
  <c r="AK504" i="1"/>
  <c r="AY500" i="1"/>
  <c r="AX500" i="1"/>
  <c r="AW500" i="1"/>
  <c r="AV500" i="1"/>
  <c r="AU500" i="1"/>
  <c r="AT500" i="1"/>
  <c r="AS500" i="1"/>
  <c r="AR500" i="1"/>
  <c r="AQ500" i="1"/>
  <c r="AO500" i="1"/>
  <c r="AN500" i="1"/>
  <c r="AM500" i="1"/>
  <c r="AL500" i="1"/>
  <c r="AK500" i="1"/>
  <c r="AY494" i="1"/>
  <c r="AY492" i="1" s="1"/>
  <c r="AX494" i="1"/>
  <c r="AX492" i="1" s="1"/>
  <c r="AW494" i="1"/>
  <c r="AW492" i="1" s="1"/>
  <c r="AV494" i="1"/>
  <c r="AV492" i="1" s="1"/>
  <c r="AU494" i="1"/>
  <c r="AU492" i="1" s="1"/>
  <c r="AT494" i="1"/>
  <c r="AT492" i="1" s="1"/>
  <c r="AS494" i="1"/>
  <c r="AS492" i="1" s="1"/>
  <c r="AR494" i="1"/>
  <c r="AR492" i="1" s="1"/>
  <c r="AQ494" i="1"/>
  <c r="AO494" i="1"/>
  <c r="AO492" i="1" s="1"/>
  <c r="AN494" i="1"/>
  <c r="AN492" i="1" s="1"/>
  <c r="AM494" i="1"/>
  <c r="AM492" i="1" s="1"/>
  <c r="AL494" i="1"/>
  <c r="AL492" i="1" s="1"/>
  <c r="AK494" i="1"/>
  <c r="AY471" i="1"/>
  <c r="AY470" i="1" s="1"/>
  <c r="AX471" i="1"/>
  <c r="AX470" i="1" s="1"/>
  <c r="AW471" i="1"/>
  <c r="AW470" i="1" s="1"/>
  <c r="AV471" i="1"/>
  <c r="AV470" i="1" s="1"/>
  <c r="AU471" i="1"/>
  <c r="AU470" i="1" s="1"/>
  <c r="AT471" i="1"/>
  <c r="AT470" i="1" s="1"/>
  <c r="AS471" i="1"/>
  <c r="AS470" i="1" s="1"/>
  <c r="AR471" i="1"/>
  <c r="AR470" i="1" s="1"/>
  <c r="AQ471" i="1"/>
  <c r="AO471" i="1"/>
  <c r="AO470" i="1" s="1"/>
  <c r="AN471" i="1"/>
  <c r="AN470" i="1" s="1"/>
  <c r="AM471" i="1"/>
  <c r="AM470" i="1" s="1"/>
  <c r="AL471" i="1"/>
  <c r="AL470" i="1" s="1"/>
  <c r="AK471" i="1"/>
  <c r="AY466" i="1"/>
  <c r="AX466" i="1"/>
  <c r="AW466" i="1"/>
  <c r="AV466" i="1"/>
  <c r="AU466" i="1"/>
  <c r="AT466" i="1"/>
  <c r="AS466" i="1"/>
  <c r="AR466" i="1"/>
  <c r="AQ466" i="1"/>
  <c r="AO466" i="1"/>
  <c r="AN466" i="1"/>
  <c r="AM466" i="1"/>
  <c r="AL466" i="1"/>
  <c r="AK466" i="1"/>
  <c r="AY464" i="1"/>
  <c r="AX464" i="1"/>
  <c r="AW464" i="1"/>
  <c r="AV464" i="1"/>
  <c r="AU464" i="1"/>
  <c r="AT464" i="1"/>
  <c r="AS464" i="1"/>
  <c r="AR464" i="1"/>
  <c r="AQ464" i="1"/>
  <c r="AO464" i="1"/>
  <c r="AN464" i="1"/>
  <c r="AM464" i="1"/>
  <c r="AL464" i="1"/>
  <c r="AK464" i="1"/>
  <c r="AY458" i="1"/>
  <c r="AX458" i="1"/>
  <c r="AW458" i="1"/>
  <c r="AV458" i="1"/>
  <c r="AU458" i="1"/>
  <c r="AT458" i="1"/>
  <c r="AS458" i="1"/>
  <c r="AR458" i="1"/>
  <c r="AQ458" i="1"/>
  <c r="AO458" i="1"/>
  <c r="AN458" i="1"/>
  <c r="AM458" i="1"/>
  <c r="AL458" i="1"/>
  <c r="AK458" i="1"/>
  <c r="AY453" i="1"/>
  <c r="AX453" i="1"/>
  <c r="AW453" i="1"/>
  <c r="AV453" i="1"/>
  <c r="AU453" i="1"/>
  <c r="AT453" i="1"/>
  <c r="AS453" i="1"/>
  <c r="AR453" i="1"/>
  <c r="AQ453" i="1"/>
  <c r="AO453" i="1"/>
  <c r="AN453" i="1"/>
  <c r="AM453" i="1"/>
  <c r="AL453" i="1"/>
  <c r="AK453" i="1"/>
  <c r="AY448" i="1"/>
  <c r="AY446" i="1" s="1"/>
  <c r="AX448" i="1"/>
  <c r="AX446" i="1" s="1"/>
  <c r="AW448" i="1"/>
  <c r="AW446" i="1" s="1"/>
  <c r="AV448" i="1"/>
  <c r="AV446" i="1" s="1"/>
  <c r="AU448" i="1"/>
  <c r="AU446" i="1" s="1"/>
  <c r="AT448" i="1"/>
  <c r="AT446" i="1" s="1"/>
  <c r="AS448" i="1"/>
  <c r="AS446" i="1" s="1"/>
  <c r="AR448" i="1"/>
  <c r="AR446" i="1" s="1"/>
  <c r="AQ448" i="1"/>
  <c r="AO448" i="1"/>
  <c r="AO446" i="1" s="1"/>
  <c r="AN448" i="1"/>
  <c r="AN446" i="1" s="1"/>
  <c r="AM448" i="1"/>
  <c r="AM446" i="1" s="1"/>
  <c r="AL448" i="1"/>
  <c r="AL446" i="1" s="1"/>
  <c r="AK448" i="1"/>
  <c r="AY428" i="1"/>
  <c r="AY427" i="1" s="1"/>
  <c r="AX428" i="1"/>
  <c r="AX427" i="1" s="1"/>
  <c r="AW428" i="1"/>
  <c r="AW427" i="1" s="1"/>
  <c r="AV428" i="1"/>
  <c r="AV427" i="1" s="1"/>
  <c r="AU428" i="1"/>
  <c r="AU427" i="1" s="1"/>
  <c r="AT428" i="1"/>
  <c r="AT427" i="1" s="1"/>
  <c r="AS428" i="1"/>
  <c r="AS427" i="1" s="1"/>
  <c r="AR428" i="1"/>
  <c r="AR427" i="1" s="1"/>
  <c r="AQ428" i="1"/>
  <c r="AO428" i="1"/>
  <c r="AO427" i="1" s="1"/>
  <c r="AN428" i="1"/>
  <c r="AN427" i="1" s="1"/>
  <c r="AM428" i="1"/>
  <c r="AM427" i="1" s="1"/>
  <c r="AL428" i="1"/>
  <c r="AL427" i="1" s="1"/>
  <c r="AK428" i="1"/>
  <c r="AY425" i="1"/>
  <c r="AY424" i="1" s="1"/>
  <c r="AX425" i="1"/>
  <c r="AX424" i="1" s="1"/>
  <c r="AW425" i="1"/>
  <c r="AW424" i="1" s="1"/>
  <c r="AV425" i="1"/>
  <c r="AV424" i="1" s="1"/>
  <c r="AU425" i="1"/>
  <c r="AU424" i="1" s="1"/>
  <c r="AT425" i="1"/>
  <c r="AT424" i="1" s="1"/>
  <c r="AS425" i="1"/>
  <c r="AS424" i="1" s="1"/>
  <c r="AR425" i="1"/>
  <c r="AR424" i="1" s="1"/>
  <c r="AQ425" i="1"/>
  <c r="AO425" i="1"/>
  <c r="AO424" i="1" s="1"/>
  <c r="AN425" i="1"/>
  <c r="AN424" i="1" s="1"/>
  <c r="AM425" i="1"/>
  <c r="AM424" i="1" s="1"/>
  <c r="AL425" i="1"/>
  <c r="AL424" i="1" s="1"/>
  <c r="AK425" i="1"/>
  <c r="AY420" i="1"/>
  <c r="AX420" i="1"/>
  <c r="AW420" i="1"/>
  <c r="AV420" i="1"/>
  <c r="AU420" i="1"/>
  <c r="AT420" i="1"/>
  <c r="AS420" i="1"/>
  <c r="AR420" i="1"/>
  <c r="AQ420" i="1"/>
  <c r="AO420" i="1"/>
  <c r="AN420" i="1"/>
  <c r="AM420" i="1"/>
  <c r="AL420" i="1"/>
  <c r="AK420" i="1"/>
  <c r="AY414" i="1"/>
  <c r="AX414" i="1"/>
  <c r="AW414" i="1"/>
  <c r="AV414" i="1"/>
  <c r="AU414" i="1"/>
  <c r="AT414" i="1"/>
  <c r="AS414" i="1"/>
  <c r="AR414" i="1"/>
  <c r="AQ414" i="1"/>
  <c r="AO414" i="1"/>
  <c r="AN414" i="1"/>
  <c r="AM414" i="1"/>
  <c r="AL414" i="1"/>
  <c r="AK414" i="1"/>
  <c r="AY409" i="1"/>
  <c r="AY407" i="1" s="1"/>
  <c r="AX409" i="1"/>
  <c r="AX407" i="1" s="1"/>
  <c r="AW409" i="1"/>
  <c r="AW407" i="1" s="1"/>
  <c r="AV409" i="1"/>
  <c r="AV407" i="1" s="1"/>
  <c r="AU409" i="1"/>
  <c r="AU407" i="1" s="1"/>
  <c r="AT409" i="1"/>
  <c r="AT407" i="1" s="1"/>
  <c r="AS409" i="1"/>
  <c r="AS407" i="1" s="1"/>
  <c r="AR409" i="1"/>
  <c r="AR407" i="1" s="1"/>
  <c r="AQ409" i="1"/>
  <c r="AO409" i="1"/>
  <c r="AO407" i="1" s="1"/>
  <c r="AN409" i="1"/>
  <c r="AN407" i="1" s="1"/>
  <c r="AM409" i="1"/>
  <c r="AM407" i="1" s="1"/>
  <c r="AL409" i="1"/>
  <c r="AL407" i="1" s="1"/>
  <c r="AK409" i="1"/>
  <c r="AY389" i="1"/>
  <c r="AY388" i="1" s="1"/>
  <c r="AX389" i="1"/>
  <c r="AX388" i="1" s="1"/>
  <c r="AW389" i="1"/>
  <c r="AW388" i="1" s="1"/>
  <c r="AV389" i="1"/>
  <c r="AV388" i="1" s="1"/>
  <c r="AU389" i="1"/>
  <c r="AU388" i="1" s="1"/>
  <c r="AT389" i="1"/>
  <c r="AT388" i="1" s="1"/>
  <c r="AS389" i="1"/>
  <c r="AS388" i="1" s="1"/>
  <c r="AR389" i="1"/>
  <c r="AR388" i="1" s="1"/>
  <c r="AQ389" i="1"/>
  <c r="AO389" i="1"/>
  <c r="AO388" i="1" s="1"/>
  <c r="AN389" i="1"/>
  <c r="AN388" i="1" s="1"/>
  <c r="AM389" i="1"/>
  <c r="AM388" i="1" s="1"/>
  <c r="AL389" i="1"/>
  <c r="AL388" i="1" s="1"/>
  <c r="AK389" i="1"/>
  <c r="AY386" i="1"/>
  <c r="AY385" i="1" s="1"/>
  <c r="AX386" i="1"/>
  <c r="AX385" i="1" s="1"/>
  <c r="AW386" i="1"/>
  <c r="AW385" i="1" s="1"/>
  <c r="AV386" i="1"/>
  <c r="AV385" i="1" s="1"/>
  <c r="AU386" i="1"/>
  <c r="AU385" i="1" s="1"/>
  <c r="AT386" i="1"/>
  <c r="AT385" i="1" s="1"/>
  <c r="AS386" i="1"/>
  <c r="AS385" i="1" s="1"/>
  <c r="AR386" i="1"/>
  <c r="AR385" i="1" s="1"/>
  <c r="AQ386" i="1"/>
  <c r="AO386" i="1"/>
  <c r="AO385" i="1" s="1"/>
  <c r="AN386" i="1"/>
  <c r="AN385" i="1" s="1"/>
  <c r="AM386" i="1"/>
  <c r="AM385" i="1" s="1"/>
  <c r="AL386" i="1"/>
  <c r="AL385" i="1" s="1"/>
  <c r="AK386" i="1"/>
  <c r="AY379" i="1"/>
  <c r="AX379" i="1"/>
  <c r="AW379" i="1"/>
  <c r="AV379" i="1"/>
  <c r="AU379" i="1"/>
  <c r="AT379" i="1"/>
  <c r="AS379" i="1"/>
  <c r="AR379" i="1"/>
  <c r="AQ379" i="1"/>
  <c r="AO379" i="1"/>
  <c r="AN379" i="1"/>
  <c r="AM379" i="1"/>
  <c r="AL379" i="1"/>
  <c r="AK379" i="1"/>
  <c r="AY374" i="1"/>
  <c r="AX374" i="1"/>
  <c r="AW374" i="1"/>
  <c r="AV374" i="1"/>
  <c r="AU374" i="1"/>
  <c r="AT374" i="1"/>
  <c r="AS374" i="1"/>
  <c r="AR374" i="1"/>
  <c r="AQ374" i="1"/>
  <c r="AO374" i="1"/>
  <c r="AN374" i="1"/>
  <c r="AM374" i="1"/>
  <c r="AL374" i="1"/>
  <c r="AK374" i="1"/>
  <c r="AY369" i="1"/>
  <c r="AY367" i="1" s="1"/>
  <c r="AX369" i="1"/>
  <c r="AX367" i="1" s="1"/>
  <c r="AW369" i="1"/>
  <c r="AW367" i="1" s="1"/>
  <c r="AV369" i="1"/>
  <c r="AV367" i="1" s="1"/>
  <c r="AU369" i="1"/>
  <c r="AU367" i="1" s="1"/>
  <c r="AT369" i="1"/>
  <c r="AT367" i="1" s="1"/>
  <c r="AS369" i="1"/>
  <c r="AS367" i="1" s="1"/>
  <c r="AR369" i="1"/>
  <c r="AR367" i="1" s="1"/>
  <c r="AQ369" i="1"/>
  <c r="AO369" i="1"/>
  <c r="AO367" i="1" s="1"/>
  <c r="AN369" i="1"/>
  <c r="AN367" i="1" s="1"/>
  <c r="AM369" i="1"/>
  <c r="AM367" i="1" s="1"/>
  <c r="AL369" i="1"/>
  <c r="AL367" i="1" s="1"/>
  <c r="AK369" i="1"/>
  <c r="AY343" i="1"/>
  <c r="AX343" i="1"/>
  <c r="AW343" i="1"/>
  <c r="AV343" i="1"/>
  <c r="AU343" i="1"/>
  <c r="AT343" i="1"/>
  <c r="AS343" i="1"/>
  <c r="AR343" i="1"/>
  <c r="AQ343" i="1"/>
  <c r="AO343" i="1"/>
  <c r="AN343" i="1"/>
  <c r="AM343" i="1"/>
  <c r="AL343" i="1"/>
  <c r="AK343" i="1"/>
  <c r="AY338" i="1"/>
  <c r="AX338" i="1"/>
  <c r="AW338" i="1"/>
  <c r="AV338" i="1"/>
  <c r="AU338" i="1"/>
  <c r="AT338" i="1"/>
  <c r="AS338" i="1"/>
  <c r="AR338" i="1"/>
  <c r="AQ338" i="1"/>
  <c r="AO338" i="1"/>
  <c r="AN338" i="1"/>
  <c r="AM338" i="1"/>
  <c r="AL338" i="1"/>
  <c r="AK338" i="1"/>
  <c r="AY332" i="1"/>
  <c r="AX332" i="1"/>
  <c r="AW332" i="1"/>
  <c r="AV332" i="1"/>
  <c r="AU332" i="1"/>
  <c r="AT332" i="1"/>
  <c r="AS332" i="1"/>
  <c r="AR332" i="1"/>
  <c r="AQ332" i="1"/>
  <c r="AO332" i="1"/>
  <c r="AN332" i="1"/>
  <c r="AM332" i="1"/>
  <c r="AL332" i="1"/>
  <c r="AK332" i="1"/>
  <c r="AY321" i="1"/>
  <c r="AX321" i="1"/>
  <c r="AW321" i="1"/>
  <c r="AV321" i="1"/>
  <c r="AU321" i="1"/>
  <c r="AT321" i="1"/>
  <c r="AS321" i="1"/>
  <c r="AR321" i="1"/>
  <c r="AQ321" i="1"/>
  <c r="AO321" i="1"/>
  <c r="AN321" i="1"/>
  <c r="AM321" i="1"/>
  <c r="AL321" i="1"/>
  <c r="AK321" i="1"/>
  <c r="AY315" i="1"/>
  <c r="AY313" i="1" s="1"/>
  <c r="AX315" i="1"/>
  <c r="AX313" i="1" s="1"/>
  <c r="AW315" i="1"/>
  <c r="AW313" i="1" s="1"/>
  <c r="AV315" i="1"/>
  <c r="AV313" i="1" s="1"/>
  <c r="AU315" i="1"/>
  <c r="AU313" i="1" s="1"/>
  <c r="AT315" i="1"/>
  <c r="AT313" i="1" s="1"/>
  <c r="AS315" i="1"/>
  <c r="AS313" i="1" s="1"/>
  <c r="AR315" i="1"/>
  <c r="AR313" i="1" s="1"/>
  <c r="AQ315" i="1"/>
  <c r="AO315" i="1"/>
  <c r="AO313" i="1" s="1"/>
  <c r="AN315" i="1"/>
  <c r="AN313" i="1" s="1"/>
  <c r="AM315" i="1"/>
  <c r="AM313" i="1" s="1"/>
  <c r="AL315" i="1"/>
  <c r="AL313" i="1" s="1"/>
  <c r="AK315" i="1"/>
  <c r="AY294" i="1"/>
  <c r="AY293" i="1" s="1"/>
  <c r="AX294" i="1"/>
  <c r="AX293" i="1" s="1"/>
  <c r="AW294" i="1"/>
  <c r="AW293" i="1" s="1"/>
  <c r="AV294" i="1"/>
  <c r="AV293" i="1" s="1"/>
  <c r="AU294" i="1"/>
  <c r="AU293" i="1" s="1"/>
  <c r="AT294" i="1"/>
  <c r="AT293" i="1" s="1"/>
  <c r="AS294" i="1"/>
  <c r="AS293" i="1" s="1"/>
  <c r="AR294" i="1"/>
  <c r="AR293" i="1" s="1"/>
  <c r="AQ294" i="1"/>
  <c r="AO294" i="1"/>
  <c r="AO293" i="1" s="1"/>
  <c r="AN294" i="1"/>
  <c r="AN293" i="1" s="1"/>
  <c r="AM294" i="1"/>
  <c r="AM293" i="1" s="1"/>
  <c r="AL294" i="1"/>
  <c r="AL293" i="1" s="1"/>
  <c r="AK294" i="1"/>
  <c r="AY291" i="1"/>
  <c r="AY290" i="1" s="1"/>
  <c r="AX291" i="1"/>
  <c r="AX290" i="1" s="1"/>
  <c r="AW291" i="1"/>
  <c r="AW290" i="1" s="1"/>
  <c r="AV291" i="1"/>
  <c r="AV290" i="1" s="1"/>
  <c r="AU291" i="1"/>
  <c r="AU290" i="1" s="1"/>
  <c r="AT291" i="1"/>
  <c r="AT290" i="1" s="1"/>
  <c r="AS291" i="1"/>
  <c r="AS290" i="1" s="1"/>
  <c r="AR291" i="1"/>
  <c r="AR290" i="1" s="1"/>
  <c r="AQ291" i="1"/>
  <c r="AO291" i="1"/>
  <c r="AO290" i="1" s="1"/>
  <c r="AN291" i="1"/>
  <c r="AN290" i="1" s="1"/>
  <c r="AM291" i="1"/>
  <c r="AM290" i="1" s="1"/>
  <c r="AL291" i="1"/>
  <c r="AL290" i="1" s="1"/>
  <c r="AK291" i="1"/>
  <c r="AY286" i="1"/>
  <c r="AX286" i="1"/>
  <c r="AW286" i="1"/>
  <c r="AV286" i="1"/>
  <c r="AU286" i="1"/>
  <c r="AT286" i="1"/>
  <c r="AS286" i="1"/>
  <c r="AR286" i="1"/>
  <c r="AQ286" i="1"/>
  <c r="AO286" i="1"/>
  <c r="AN286" i="1"/>
  <c r="AM286" i="1"/>
  <c r="AL286" i="1"/>
  <c r="AK286" i="1"/>
  <c r="AY282" i="1"/>
  <c r="AX282" i="1"/>
  <c r="AW282" i="1"/>
  <c r="AV282" i="1"/>
  <c r="AU282" i="1"/>
  <c r="AT282" i="1"/>
  <c r="AS282" i="1"/>
  <c r="AR282" i="1"/>
  <c r="AQ282" i="1"/>
  <c r="AO282" i="1"/>
  <c r="AN282" i="1"/>
  <c r="AM282" i="1"/>
  <c r="AL282" i="1"/>
  <c r="AK282" i="1"/>
  <c r="AY277" i="1"/>
  <c r="AY275" i="1" s="1"/>
  <c r="AX277" i="1"/>
  <c r="AX275" i="1" s="1"/>
  <c r="AW277" i="1"/>
  <c r="AW275" i="1" s="1"/>
  <c r="AV277" i="1"/>
  <c r="AV275" i="1" s="1"/>
  <c r="AU277" i="1"/>
  <c r="AU275" i="1" s="1"/>
  <c r="AT277" i="1"/>
  <c r="AT275" i="1" s="1"/>
  <c r="AS277" i="1"/>
  <c r="AS275" i="1" s="1"/>
  <c r="AR277" i="1"/>
  <c r="AR275" i="1" s="1"/>
  <c r="AQ277" i="1"/>
  <c r="AO277" i="1"/>
  <c r="AO275" i="1" s="1"/>
  <c r="AN277" i="1"/>
  <c r="AN275" i="1" s="1"/>
  <c r="AM277" i="1"/>
  <c r="AM275" i="1" s="1"/>
  <c r="AL277" i="1"/>
  <c r="AL275" i="1" s="1"/>
  <c r="AK277" i="1"/>
  <c r="AY257" i="1"/>
  <c r="AY256" i="1" s="1"/>
  <c r="AX257" i="1"/>
  <c r="AX256" i="1" s="1"/>
  <c r="AW257" i="1"/>
  <c r="AW256" i="1" s="1"/>
  <c r="AV257" i="1"/>
  <c r="AV256" i="1" s="1"/>
  <c r="AU257" i="1"/>
  <c r="AU256" i="1" s="1"/>
  <c r="AT257" i="1"/>
  <c r="AT256" i="1" s="1"/>
  <c r="AS257" i="1"/>
  <c r="AS256" i="1" s="1"/>
  <c r="AR257" i="1"/>
  <c r="AR256" i="1" s="1"/>
  <c r="AQ257" i="1"/>
  <c r="AO257" i="1"/>
  <c r="AO256" i="1" s="1"/>
  <c r="AN257" i="1"/>
  <c r="AN256" i="1" s="1"/>
  <c r="AM257" i="1"/>
  <c r="AM256" i="1" s="1"/>
  <c r="AL257" i="1"/>
  <c r="AL256" i="1" s="1"/>
  <c r="AK257" i="1"/>
  <c r="AY252" i="1"/>
  <c r="AX252" i="1"/>
  <c r="AW252" i="1"/>
  <c r="AV252" i="1"/>
  <c r="AU252" i="1"/>
  <c r="AT252" i="1"/>
  <c r="AS252" i="1"/>
  <c r="AR252" i="1"/>
  <c r="AQ252" i="1"/>
  <c r="AO252" i="1"/>
  <c r="AN252" i="1"/>
  <c r="AM252" i="1"/>
  <c r="AL252" i="1"/>
  <c r="AK252" i="1"/>
  <c r="AY249" i="1"/>
  <c r="AX249" i="1"/>
  <c r="AW249" i="1"/>
  <c r="AV249" i="1"/>
  <c r="AU249" i="1"/>
  <c r="AT249" i="1"/>
  <c r="AS249" i="1"/>
  <c r="AR249" i="1"/>
  <c r="AQ249" i="1"/>
  <c r="AO249" i="1"/>
  <c r="AN249" i="1"/>
  <c r="AM249" i="1"/>
  <c r="AL249" i="1"/>
  <c r="AK249" i="1"/>
  <c r="AY244" i="1"/>
  <c r="AY242" i="1" s="1"/>
  <c r="AX244" i="1"/>
  <c r="AX242" i="1" s="1"/>
  <c r="AW244" i="1"/>
  <c r="AW242" i="1" s="1"/>
  <c r="AV244" i="1"/>
  <c r="AV242" i="1" s="1"/>
  <c r="AU244" i="1"/>
  <c r="AU242" i="1" s="1"/>
  <c r="AT244" i="1"/>
  <c r="AT242" i="1" s="1"/>
  <c r="AS244" i="1"/>
  <c r="AS242" i="1" s="1"/>
  <c r="AR244" i="1"/>
  <c r="AR242" i="1" s="1"/>
  <c r="AQ244" i="1"/>
  <c r="AO244" i="1"/>
  <c r="AO242" i="1" s="1"/>
  <c r="AN244" i="1"/>
  <c r="AN242" i="1" s="1"/>
  <c r="AM244" i="1"/>
  <c r="AM242" i="1" s="1"/>
  <c r="AL244" i="1"/>
  <c r="AL242" i="1" s="1"/>
  <c r="AK244" i="1"/>
  <c r="AY230" i="1"/>
  <c r="AX230" i="1"/>
  <c r="AW230" i="1"/>
  <c r="AV230" i="1"/>
  <c r="AU230" i="1"/>
  <c r="AT230" i="1"/>
  <c r="AS230" i="1"/>
  <c r="AR230" i="1"/>
  <c r="AQ230" i="1"/>
  <c r="AO230" i="1"/>
  <c r="AN230" i="1"/>
  <c r="AM230" i="1"/>
  <c r="AL230" i="1"/>
  <c r="AK230" i="1"/>
  <c r="AY229" i="1"/>
  <c r="AX229" i="1"/>
  <c r="AW229" i="1"/>
  <c r="AV229" i="1"/>
  <c r="AU229" i="1"/>
  <c r="AT229" i="1"/>
  <c r="AS229" i="1"/>
  <c r="AR229" i="1"/>
  <c r="AQ229" i="1"/>
  <c r="AO229" i="1"/>
  <c r="AN229" i="1"/>
  <c r="AM229" i="1"/>
  <c r="AL229" i="1"/>
  <c r="AK229" i="1"/>
  <c r="AY221" i="1"/>
  <c r="AX221" i="1"/>
  <c r="AW221" i="1"/>
  <c r="AV221" i="1"/>
  <c r="AU221" i="1"/>
  <c r="AT221" i="1"/>
  <c r="AS221" i="1"/>
  <c r="AR221" i="1"/>
  <c r="AQ221" i="1"/>
  <c r="AO221" i="1"/>
  <c r="AN221" i="1"/>
  <c r="AM221" i="1"/>
  <c r="AL221" i="1"/>
  <c r="AK221" i="1"/>
  <c r="AY202" i="1"/>
  <c r="AY201" i="1" s="1"/>
  <c r="AX202" i="1"/>
  <c r="AX201" i="1" s="1"/>
  <c r="AW202" i="1"/>
  <c r="AW201" i="1" s="1"/>
  <c r="AV202" i="1"/>
  <c r="AV201" i="1" s="1"/>
  <c r="AU202" i="1"/>
  <c r="AU201" i="1" s="1"/>
  <c r="AT202" i="1"/>
  <c r="AT201" i="1" s="1"/>
  <c r="AS202" i="1"/>
  <c r="AS201" i="1" s="1"/>
  <c r="AR202" i="1"/>
  <c r="AR201" i="1" s="1"/>
  <c r="AQ202" i="1"/>
  <c r="AO202" i="1"/>
  <c r="AO201" i="1" s="1"/>
  <c r="AN202" i="1"/>
  <c r="AN201" i="1" s="1"/>
  <c r="AM202" i="1"/>
  <c r="AM201" i="1" s="1"/>
  <c r="AL202" i="1"/>
  <c r="AL201" i="1" s="1"/>
  <c r="AK202" i="1"/>
  <c r="AY199" i="1"/>
  <c r="AY198" i="1" s="1"/>
  <c r="AX199" i="1"/>
  <c r="AX198" i="1" s="1"/>
  <c r="AW199" i="1"/>
  <c r="AW198" i="1" s="1"/>
  <c r="AV199" i="1"/>
  <c r="AV198" i="1" s="1"/>
  <c r="AU199" i="1"/>
  <c r="AU198" i="1" s="1"/>
  <c r="AT199" i="1"/>
  <c r="AT198" i="1" s="1"/>
  <c r="AS199" i="1"/>
  <c r="AS198" i="1" s="1"/>
  <c r="AR199" i="1"/>
  <c r="AR198" i="1" s="1"/>
  <c r="AQ199" i="1"/>
  <c r="AO199" i="1"/>
  <c r="AO198" i="1" s="1"/>
  <c r="AN199" i="1"/>
  <c r="AN198" i="1" s="1"/>
  <c r="AM199" i="1"/>
  <c r="AM198" i="1" s="1"/>
  <c r="AL199" i="1"/>
  <c r="AL198" i="1" s="1"/>
  <c r="AK199" i="1"/>
  <c r="AY194" i="1"/>
  <c r="AX194" i="1"/>
  <c r="AW194" i="1"/>
  <c r="AV194" i="1"/>
  <c r="AU194" i="1"/>
  <c r="AT194" i="1"/>
  <c r="AS194" i="1"/>
  <c r="AR194" i="1"/>
  <c r="AQ194" i="1"/>
  <c r="AO194" i="1"/>
  <c r="AN194" i="1"/>
  <c r="AM194" i="1"/>
  <c r="AL194" i="1"/>
  <c r="AK194" i="1"/>
  <c r="AY190" i="1"/>
  <c r="AX190" i="1"/>
  <c r="AW190" i="1"/>
  <c r="AV190" i="1"/>
  <c r="AU190" i="1"/>
  <c r="AT190" i="1"/>
  <c r="AS190" i="1"/>
  <c r="AR190" i="1"/>
  <c r="AQ190" i="1"/>
  <c r="AO190" i="1"/>
  <c r="AN190" i="1"/>
  <c r="AM190" i="1"/>
  <c r="AL190" i="1"/>
  <c r="AK190" i="1"/>
  <c r="AY185" i="1"/>
  <c r="AY183" i="1" s="1"/>
  <c r="AX185" i="1"/>
  <c r="AX183" i="1" s="1"/>
  <c r="AW185" i="1"/>
  <c r="AW183" i="1" s="1"/>
  <c r="AV185" i="1"/>
  <c r="AV183" i="1" s="1"/>
  <c r="AU185" i="1"/>
  <c r="AU183" i="1" s="1"/>
  <c r="AT185" i="1"/>
  <c r="AT183" i="1" s="1"/>
  <c r="AS185" i="1"/>
  <c r="AS183" i="1" s="1"/>
  <c r="AR185" i="1"/>
  <c r="AR183" i="1" s="1"/>
  <c r="AQ185" i="1"/>
  <c r="AO185" i="1"/>
  <c r="AO183" i="1" s="1"/>
  <c r="AN185" i="1"/>
  <c r="AN183" i="1" s="1"/>
  <c r="AM185" i="1"/>
  <c r="AM183" i="1" s="1"/>
  <c r="AL185" i="1"/>
  <c r="AL183" i="1" s="1"/>
  <c r="AK185" i="1"/>
  <c r="AY167" i="1"/>
  <c r="AY166" i="1" s="1"/>
  <c r="AX167" i="1"/>
  <c r="AX166" i="1" s="1"/>
  <c r="AW167" i="1"/>
  <c r="AW166" i="1" s="1"/>
  <c r="AV167" i="1"/>
  <c r="AV166" i="1" s="1"/>
  <c r="AU167" i="1"/>
  <c r="AU166" i="1" s="1"/>
  <c r="AT167" i="1"/>
  <c r="AT166" i="1" s="1"/>
  <c r="AS167" i="1"/>
  <c r="AS166" i="1" s="1"/>
  <c r="AR167" i="1"/>
  <c r="AR166" i="1" s="1"/>
  <c r="AQ167" i="1"/>
  <c r="AO167" i="1"/>
  <c r="AO166" i="1" s="1"/>
  <c r="AN167" i="1"/>
  <c r="AN166" i="1" s="1"/>
  <c r="AM167" i="1"/>
  <c r="AM166" i="1" s="1"/>
  <c r="AL167" i="1"/>
  <c r="AL166" i="1" s="1"/>
  <c r="AK167" i="1"/>
  <c r="AY164" i="1"/>
  <c r="AX164" i="1"/>
  <c r="AW164" i="1"/>
  <c r="AV164" i="1"/>
  <c r="AU164" i="1"/>
  <c r="AT164" i="1"/>
  <c r="AS164" i="1"/>
  <c r="AR164" i="1"/>
  <c r="AQ164" i="1"/>
  <c r="AO164" i="1"/>
  <c r="AN164" i="1"/>
  <c r="AM164" i="1"/>
  <c r="AL164" i="1"/>
  <c r="AK164" i="1"/>
  <c r="AY146" i="1"/>
  <c r="AX146" i="1"/>
  <c r="AW146" i="1"/>
  <c r="AV146" i="1"/>
  <c r="AU146" i="1"/>
  <c r="AT146" i="1"/>
  <c r="AS146" i="1"/>
  <c r="AR146" i="1"/>
  <c r="AQ146" i="1"/>
  <c r="AO146" i="1"/>
  <c r="AN146" i="1"/>
  <c r="AM146" i="1"/>
  <c r="AL146" i="1"/>
  <c r="AK146" i="1"/>
  <c r="AY142" i="1"/>
  <c r="AX142" i="1"/>
  <c r="AW142" i="1"/>
  <c r="AV142" i="1"/>
  <c r="AU142" i="1"/>
  <c r="AT142" i="1"/>
  <c r="AS142" i="1"/>
  <c r="AR142" i="1"/>
  <c r="AQ142" i="1"/>
  <c r="AO142" i="1"/>
  <c r="AN142" i="1"/>
  <c r="AM142" i="1"/>
  <c r="AL142" i="1"/>
  <c r="AK142" i="1"/>
  <c r="AY137" i="1"/>
  <c r="AY135" i="1" s="1"/>
  <c r="AX137" i="1"/>
  <c r="AX135" i="1" s="1"/>
  <c r="AW137" i="1"/>
  <c r="AW135" i="1" s="1"/>
  <c r="AV137" i="1"/>
  <c r="AV135" i="1" s="1"/>
  <c r="AU137" i="1"/>
  <c r="AU135" i="1" s="1"/>
  <c r="AT137" i="1"/>
  <c r="AT135" i="1" s="1"/>
  <c r="AS137" i="1"/>
  <c r="AS135" i="1" s="1"/>
  <c r="AR137" i="1"/>
  <c r="AR135" i="1" s="1"/>
  <c r="AQ137" i="1"/>
  <c r="AO137" i="1"/>
  <c r="AO135" i="1" s="1"/>
  <c r="AN137" i="1"/>
  <c r="AN135" i="1" s="1"/>
  <c r="AM137" i="1"/>
  <c r="AM135" i="1" s="1"/>
  <c r="AL137" i="1"/>
  <c r="AL135" i="1" s="1"/>
  <c r="AK137" i="1"/>
  <c r="AY114" i="1"/>
  <c r="AY113" i="1" s="1"/>
  <c r="AX114" i="1"/>
  <c r="AX113" i="1" s="1"/>
  <c r="AW114" i="1"/>
  <c r="AW113" i="1" s="1"/>
  <c r="AV114" i="1"/>
  <c r="AV113" i="1" s="1"/>
  <c r="AU114" i="1"/>
  <c r="AU113" i="1" s="1"/>
  <c r="AT114" i="1"/>
  <c r="AT113" i="1" s="1"/>
  <c r="AS114" i="1"/>
  <c r="AS113" i="1" s="1"/>
  <c r="AR114" i="1"/>
  <c r="AR113" i="1" s="1"/>
  <c r="AQ114" i="1"/>
  <c r="AO114" i="1"/>
  <c r="AO113" i="1" s="1"/>
  <c r="AN114" i="1"/>
  <c r="AN113" i="1" s="1"/>
  <c r="AM114" i="1"/>
  <c r="AM113" i="1" s="1"/>
  <c r="AL114" i="1"/>
  <c r="AL113" i="1" s="1"/>
  <c r="AK114" i="1"/>
  <c r="AY109" i="1"/>
  <c r="AX109" i="1"/>
  <c r="AW109" i="1"/>
  <c r="AV109" i="1"/>
  <c r="AU109" i="1"/>
  <c r="AT109" i="1"/>
  <c r="AS109" i="1"/>
  <c r="AR109" i="1"/>
  <c r="AQ109" i="1"/>
  <c r="AO109" i="1"/>
  <c r="AN109" i="1"/>
  <c r="AM109" i="1"/>
  <c r="AL109" i="1"/>
  <c r="AK109" i="1"/>
  <c r="AY106" i="1"/>
  <c r="AX106" i="1"/>
  <c r="AW106" i="1"/>
  <c r="AV106" i="1"/>
  <c r="AU106" i="1"/>
  <c r="AT106" i="1"/>
  <c r="AS106" i="1"/>
  <c r="AR106" i="1"/>
  <c r="AQ106" i="1"/>
  <c r="AO106" i="1"/>
  <c r="AN106" i="1"/>
  <c r="AM106" i="1"/>
  <c r="AL106" i="1"/>
  <c r="AK106" i="1"/>
  <c r="AY100" i="1"/>
  <c r="AX100" i="1"/>
  <c r="AW100" i="1"/>
  <c r="AV100" i="1"/>
  <c r="AU100" i="1"/>
  <c r="AT100" i="1"/>
  <c r="AS100" i="1"/>
  <c r="AR100" i="1"/>
  <c r="AQ100" i="1"/>
  <c r="AO100" i="1"/>
  <c r="AN100" i="1"/>
  <c r="AM100" i="1"/>
  <c r="AL100" i="1"/>
  <c r="AK100" i="1"/>
  <c r="AY96" i="1"/>
  <c r="AX96" i="1"/>
  <c r="AW96" i="1"/>
  <c r="AV96" i="1"/>
  <c r="AU96" i="1"/>
  <c r="AT96" i="1"/>
  <c r="AS96" i="1"/>
  <c r="AR96" i="1"/>
  <c r="AQ96" i="1"/>
  <c r="AO96" i="1"/>
  <c r="AN96" i="1"/>
  <c r="AM96" i="1"/>
  <c r="AL96" i="1"/>
  <c r="AK96" i="1"/>
  <c r="AY91" i="1"/>
  <c r="AY89" i="1" s="1"/>
  <c r="AX91" i="1"/>
  <c r="AX89" i="1" s="1"/>
  <c r="AW91" i="1"/>
  <c r="AW89" i="1" s="1"/>
  <c r="AV91" i="1"/>
  <c r="AV89" i="1" s="1"/>
  <c r="AU91" i="1"/>
  <c r="AU89" i="1" s="1"/>
  <c r="AT91" i="1"/>
  <c r="AT89" i="1" s="1"/>
  <c r="AS91" i="1"/>
  <c r="AS89" i="1" s="1"/>
  <c r="AR91" i="1"/>
  <c r="AR89" i="1" s="1"/>
  <c r="AQ91" i="1"/>
  <c r="AO91" i="1"/>
  <c r="AO89" i="1" s="1"/>
  <c r="AN91" i="1"/>
  <c r="AN89" i="1" s="1"/>
  <c r="AM91" i="1"/>
  <c r="AM89" i="1" s="1"/>
  <c r="AL91" i="1"/>
  <c r="AL89" i="1" s="1"/>
  <c r="AK91" i="1"/>
  <c r="AY71" i="1"/>
  <c r="AY70" i="1" s="1"/>
  <c r="AX71" i="1"/>
  <c r="AX70" i="1" s="1"/>
  <c r="AW71" i="1"/>
  <c r="AW70" i="1" s="1"/>
  <c r="AV71" i="1"/>
  <c r="AV70" i="1" s="1"/>
  <c r="AU71" i="1"/>
  <c r="AU70" i="1" s="1"/>
  <c r="AT71" i="1"/>
  <c r="AT70" i="1" s="1"/>
  <c r="AS71" i="1"/>
  <c r="AS70" i="1" s="1"/>
  <c r="AR71" i="1"/>
  <c r="AR70" i="1" s="1"/>
  <c r="AQ71" i="1"/>
  <c r="AO71" i="1"/>
  <c r="AO70" i="1" s="1"/>
  <c r="AN71" i="1"/>
  <c r="AN70" i="1" s="1"/>
  <c r="AM71" i="1"/>
  <c r="AM70" i="1" s="1"/>
  <c r="AL71" i="1"/>
  <c r="AL70" i="1" s="1"/>
  <c r="AK71" i="1"/>
  <c r="AY68" i="1"/>
  <c r="AY67" i="1" s="1"/>
  <c r="AX68" i="1"/>
  <c r="AX67" i="1" s="1"/>
  <c r="AW68" i="1"/>
  <c r="AW67" i="1" s="1"/>
  <c r="AV68" i="1"/>
  <c r="AV67" i="1" s="1"/>
  <c r="AU68" i="1"/>
  <c r="AU67" i="1" s="1"/>
  <c r="AT68" i="1"/>
  <c r="AT67" i="1" s="1"/>
  <c r="AS68" i="1"/>
  <c r="AS67" i="1" s="1"/>
  <c r="AR68" i="1"/>
  <c r="AR67" i="1" s="1"/>
  <c r="AQ68" i="1"/>
  <c r="AO68" i="1"/>
  <c r="AO67" i="1" s="1"/>
  <c r="AN68" i="1"/>
  <c r="AN67" i="1" s="1"/>
  <c r="AM68" i="1"/>
  <c r="AM67" i="1" s="1"/>
  <c r="AL68" i="1"/>
  <c r="AL67" i="1" s="1"/>
  <c r="AK68" i="1"/>
  <c r="AY63" i="1"/>
  <c r="AX63" i="1"/>
  <c r="AW63" i="1"/>
  <c r="AV63" i="1"/>
  <c r="AU63" i="1"/>
  <c r="AT63" i="1"/>
  <c r="AS63" i="1"/>
  <c r="AR63" i="1"/>
  <c r="AQ63" i="1"/>
  <c r="AO63" i="1"/>
  <c r="AN63" i="1"/>
  <c r="AM63" i="1"/>
  <c r="AL63" i="1"/>
  <c r="AK63" i="1"/>
  <c r="AY59" i="1"/>
  <c r="AX59" i="1"/>
  <c r="AW59" i="1"/>
  <c r="AV59" i="1"/>
  <c r="AU59" i="1"/>
  <c r="AT59" i="1"/>
  <c r="AS59" i="1"/>
  <c r="AR59" i="1"/>
  <c r="AQ59" i="1"/>
  <c r="AO59" i="1"/>
  <c r="AN59" i="1"/>
  <c r="AM59" i="1"/>
  <c r="AL59" i="1"/>
  <c r="AK59" i="1"/>
  <c r="AY54" i="1"/>
  <c r="AY52" i="1" s="1"/>
  <c r="AX54" i="1"/>
  <c r="AX52" i="1" s="1"/>
  <c r="AW54" i="1"/>
  <c r="AW52" i="1" s="1"/>
  <c r="AV54" i="1"/>
  <c r="AV52" i="1" s="1"/>
  <c r="AU54" i="1"/>
  <c r="AU52" i="1" s="1"/>
  <c r="AT54" i="1"/>
  <c r="AT52" i="1" s="1"/>
  <c r="AS54" i="1"/>
  <c r="AS52" i="1" s="1"/>
  <c r="AR54" i="1"/>
  <c r="AR52" i="1" s="1"/>
  <c r="AQ54" i="1"/>
  <c r="AO54" i="1"/>
  <c r="AO52" i="1" s="1"/>
  <c r="AN54" i="1"/>
  <c r="AN52" i="1" s="1"/>
  <c r="AM54" i="1"/>
  <c r="AM52" i="1" s="1"/>
  <c r="AL54" i="1"/>
  <c r="AL52" i="1" s="1"/>
  <c r="AK54" i="1"/>
  <c r="AY37" i="1"/>
  <c r="AY36" i="1" s="1"/>
  <c r="AX37" i="1"/>
  <c r="AX36" i="1" s="1"/>
  <c r="AW37" i="1"/>
  <c r="AW36" i="1" s="1"/>
  <c r="AV37" i="1"/>
  <c r="AV36" i="1" s="1"/>
  <c r="AU37" i="1"/>
  <c r="AU36" i="1" s="1"/>
  <c r="AT37" i="1"/>
  <c r="AT36" i="1" s="1"/>
  <c r="AS37" i="1"/>
  <c r="AS36" i="1" s="1"/>
  <c r="AR37" i="1"/>
  <c r="AR36" i="1" s="1"/>
  <c r="AQ37" i="1"/>
  <c r="AO37" i="1"/>
  <c r="AO36" i="1" s="1"/>
  <c r="AN37" i="1"/>
  <c r="AN36" i="1" s="1"/>
  <c r="AM37" i="1"/>
  <c r="AM36" i="1" s="1"/>
  <c r="AL37" i="1"/>
  <c r="AL36" i="1" s="1"/>
  <c r="AK37" i="1"/>
  <c r="AY32" i="1"/>
  <c r="AX32" i="1"/>
  <c r="AW32" i="1"/>
  <c r="AV32" i="1"/>
  <c r="AU32" i="1"/>
  <c r="AT32" i="1"/>
  <c r="AS32" i="1"/>
  <c r="AR32" i="1"/>
  <c r="AQ32" i="1"/>
  <c r="AO32" i="1"/>
  <c r="AN32" i="1"/>
  <c r="AM32" i="1"/>
  <c r="AL32" i="1"/>
  <c r="AK32" i="1"/>
  <c r="AY22" i="1"/>
  <c r="AX22" i="1"/>
  <c r="AW22" i="1"/>
  <c r="AV22" i="1"/>
  <c r="AU22" i="1"/>
  <c r="AT22" i="1"/>
  <c r="AS22" i="1"/>
  <c r="AR22" i="1"/>
  <c r="AQ22" i="1"/>
  <c r="AO22" i="1"/>
  <c r="AN22" i="1"/>
  <c r="AM22" i="1"/>
  <c r="AL22" i="1"/>
  <c r="AK22" i="1"/>
  <c r="AY18" i="1"/>
  <c r="AX18" i="1"/>
  <c r="AW18" i="1"/>
  <c r="AV18" i="1"/>
  <c r="AU18" i="1"/>
  <c r="AT18" i="1"/>
  <c r="AS18" i="1"/>
  <c r="AR18" i="1"/>
  <c r="AQ18" i="1"/>
  <c r="AO18" i="1"/>
  <c r="AN18" i="1"/>
  <c r="AM18" i="1"/>
  <c r="AL18" i="1"/>
  <c r="AK18" i="1"/>
  <c r="AY13" i="1"/>
  <c r="AY11" i="1" s="1"/>
  <c r="AX13" i="1"/>
  <c r="AX11" i="1" s="1"/>
  <c r="AW13" i="1"/>
  <c r="AW11" i="1" s="1"/>
  <c r="AV13" i="1"/>
  <c r="AV11" i="1" s="1"/>
  <c r="AU13" i="1"/>
  <c r="AU11" i="1" s="1"/>
  <c r="AT13" i="1"/>
  <c r="AT11" i="1" s="1"/>
  <c r="AS13" i="1"/>
  <c r="AS11" i="1" s="1"/>
  <c r="AR13" i="1"/>
  <c r="AR11" i="1" s="1"/>
  <c r="AQ13" i="1"/>
  <c r="AQ11" i="1" s="1"/>
  <c r="AO13" i="1"/>
  <c r="AO11" i="1" s="1"/>
  <c r="AN13" i="1"/>
  <c r="AN11" i="1" s="1"/>
  <c r="AM13" i="1"/>
  <c r="AM11" i="1" s="1"/>
  <c r="AL13" i="1"/>
  <c r="AL11" i="1" s="1"/>
  <c r="AK13" i="1"/>
  <c r="AK11" i="1" s="1"/>
  <c r="AG4530" i="1"/>
  <c r="AG4529" i="1" s="1"/>
  <c r="AF4530" i="1"/>
  <c r="AF4529" i="1" s="1"/>
  <c r="AE4530" i="1"/>
  <c r="AE4529" i="1" s="1"/>
  <c r="AD4530" i="1"/>
  <c r="AD4529" i="1" s="1"/>
  <c r="AC4530" i="1"/>
  <c r="AC4529" i="1" s="1"/>
  <c r="AB4530" i="1"/>
  <c r="AB4529" i="1" s="1"/>
  <c r="AA4530" i="1"/>
  <c r="AA4529" i="1" s="1"/>
  <c r="Z4530" i="1"/>
  <c r="Z4529" i="1" s="1"/>
  <c r="Y4530" i="1"/>
  <c r="W4530" i="1"/>
  <c r="W4529" i="1" s="1"/>
  <c r="V4530" i="1"/>
  <c r="V4529" i="1" s="1"/>
  <c r="U4530" i="1"/>
  <c r="U4529" i="1" s="1"/>
  <c r="T4530" i="1"/>
  <c r="T4529" i="1" s="1"/>
  <c r="S4530" i="1"/>
  <c r="AG4527" i="1"/>
  <c r="AG4526" i="1" s="1"/>
  <c r="AF4527" i="1"/>
  <c r="AF4526" i="1" s="1"/>
  <c r="AE4527" i="1"/>
  <c r="AE4526" i="1" s="1"/>
  <c r="AD4527" i="1"/>
  <c r="AD4526" i="1" s="1"/>
  <c r="AC4527" i="1"/>
  <c r="AC4526" i="1" s="1"/>
  <c r="AB4527" i="1"/>
  <c r="AB4526" i="1" s="1"/>
  <c r="AA4527" i="1"/>
  <c r="AA4526" i="1" s="1"/>
  <c r="Z4527" i="1"/>
  <c r="Z4526" i="1" s="1"/>
  <c r="Y4527" i="1"/>
  <c r="W4527" i="1"/>
  <c r="W4526" i="1" s="1"/>
  <c r="V4527" i="1"/>
  <c r="V4526" i="1" s="1"/>
  <c r="U4527" i="1"/>
  <c r="U4526" i="1" s="1"/>
  <c r="T4527" i="1"/>
  <c r="T4526" i="1" s="1"/>
  <c r="S4527" i="1"/>
  <c r="AG4522" i="1"/>
  <c r="AG4514" i="1" s="1"/>
  <c r="AF4522" i="1"/>
  <c r="AF4514" i="1" s="1"/>
  <c r="AE4522" i="1"/>
  <c r="AE4514" i="1" s="1"/>
  <c r="AD4522" i="1"/>
  <c r="AD4514" i="1" s="1"/>
  <c r="AC4522" i="1"/>
  <c r="AC4514" i="1" s="1"/>
  <c r="AB4522" i="1"/>
  <c r="AB4514" i="1" s="1"/>
  <c r="AA4522" i="1"/>
  <c r="AA4514" i="1" s="1"/>
  <c r="Z4522" i="1"/>
  <c r="Z4514" i="1" s="1"/>
  <c r="Y4522" i="1"/>
  <c r="W4522" i="1"/>
  <c r="W4514" i="1" s="1"/>
  <c r="V4522" i="1"/>
  <c r="V4514" i="1" s="1"/>
  <c r="U4522" i="1"/>
  <c r="U4514" i="1" s="1"/>
  <c r="T4522" i="1"/>
  <c r="T4514" i="1" s="1"/>
  <c r="S4522" i="1"/>
  <c r="AG4512" i="1"/>
  <c r="AF4512" i="1"/>
  <c r="AE4512" i="1"/>
  <c r="AD4512" i="1"/>
  <c r="AC4512" i="1"/>
  <c r="AB4512" i="1"/>
  <c r="AA4512" i="1"/>
  <c r="Z4512" i="1"/>
  <c r="Y4512" i="1"/>
  <c r="W4512" i="1"/>
  <c r="V4512" i="1"/>
  <c r="U4512" i="1"/>
  <c r="T4512" i="1"/>
  <c r="S4512" i="1"/>
  <c r="AG4506" i="1"/>
  <c r="AG4504" i="1" s="1"/>
  <c r="AF4506" i="1"/>
  <c r="AF4504" i="1" s="1"/>
  <c r="AE4506" i="1"/>
  <c r="AE4504" i="1" s="1"/>
  <c r="AD4506" i="1"/>
  <c r="AD4504" i="1" s="1"/>
  <c r="AC4506" i="1"/>
  <c r="AC4504" i="1" s="1"/>
  <c r="AB4506" i="1"/>
  <c r="AB4504" i="1" s="1"/>
  <c r="AA4506" i="1"/>
  <c r="AA4504" i="1" s="1"/>
  <c r="Z4506" i="1"/>
  <c r="Z4504" i="1" s="1"/>
  <c r="Y4506" i="1"/>
  <c r="W4506" i="1"/>
  <c r="W4504" i="1" s="1"/>
  <c r="V4506" i="1"/>
  <c r="V4504" i="1" s="1"/>
  <c r="U4506" i="1"/>
  <c r="U4504" i="1" s="1"/>
  <c r="T4506" i="1"/>
  <c r="T4504" i="1" s="1"/>
  <c r="S4506" i="1"/>
  <c r="AG4489" i="1"/>
  <c r="AG4488" i="1" s="1"/>
  <c r="AF4489" i="1"/>
  <c r="AF4488" i="1" s="1"/>
  <c r="AE4489" i="1"/>
  <c r="AE4488" i="1" s="1"/>
  <c r="AD4489" i="1"/>
  <c r="AD4488" i="1" s="1"/>
  <c r="AC4489" i="1"/>
  <c r="AC4488" i="1" s="1"/>
  <c r="AB4489" i="1"/>
  <c r="AB4488" i="1" s="1"/>
  <c r="AA4489" i="1"/>
  <c r="AA4488" i="1" s="1"/>
  <c r="Z4489" i="1"/>
  <c r="Z4488" i="1" s="1"/>
  <c r="Y4489" i="1"/>
  <c r="W4489" i="1"/>
  <c r="W4488" i="1" s="1"/>
  <c r="V4489" i="1"/>
  <c r="V4488" i="1" s="1"/>
  <c r="U4489" i="1"/>
  <c r="U4488" i="1" s="1"/>
  <c r="T4489" i="1"/>
  <c r="T4488" i="1" s="1"/>
  <c r="S4489" i="1"/>
  <c r="AG4486" i="1"/>
  <c r="AG4485" i="1" s="1"/>
  <c r="AF4486" i="1"/>
  <c r="AF4485" i="1" s="1"/>
  <c r="AE4486" i="1"/>
  <c r="AE4485" i="1" s="1"/>
  <c r="AD4486" i="1"/>
  <c r="AD4485" i="1" s="1"/>
  <c r="AC4486" i="1"/>
  <c r="AC4485" i="1" s="1"/>
  <c r="AB4486" i="1"/>
  <c r="AB4485" i="1" s="1"/>
  <c r="AA4486" i="1"/>
  <c r="AA4485" i="1" s="1"/>
  <c r="Z4486" i="1"/>
  <c r="Z4485" i="1" s="1"/>
  <c r="Y4486" i="1"/>
  <c r="W4486" i="1"/>
  <c r="W4485" i="1" s="1"/>
  <c r="V4486" i="1"/>
  <c r="V4485" i="1" s="1"/>
  <c r="U4486" i="1"/>
  <c r="U4485" i="1" s="1"/>
  <c r="T4486" i="1"/>
  <c r="T4485" i="1" s="1"/>
  <c r="S4486" i="1"/>
  <c r="AG4481" i="1"/>
  <c r="AG4473" i="1" s="1"/>
  <c r="AF4481" i="1"/>
  <c r="AF4473" i="1" s="1"/>
  <c r="AE4481" i="1"/>
  <c r="AE4473" i="1" s="1"/>
  <c r="AD4481" i="1"/>
  <c r="AD4473" i="1" s="1"/>
  <c r="AC4481" i="1"/>
  <c r="AC4473" i="1" s="1"/>
  <c r="AB4481" i="1"/>
  <c r="AB4473" i="1" s="1"/>
  <c r="AA4481" i="1"/>
  <c r="AA4473" i="1" s="1"/>
  <c r="Z4481" i="1"/>
  <c r="Z4473" i="1" s="1"/>
  <c r="Y4481" i="1"/>
  <c r="W4481" i="1"/>
  <c r="W4473" i="1" s="1"/>
  <c r="V4481" i="1"/>
  <c r="V4473" i="1" s="1"/>
  <c r="U4481" i="1"/>
  <c r="U4473" i="1" s="1"/>
  <c r="T4481" i="1"/>
  <c r="T4473" i="1" s="1"/>
  <c r="S4481" i="1"/>
  <c r="AG4471" i="1"/>
  <c r="AF4471" i="1"/>
  <c r="AE4471" i="1"/>
  <c r="AD4471" i="1"/>
  <c r="AC4471" i="1"/>
  <c r="AB4471" i="1"/>
  <c r="AA4471" i="1"/>
  <c r="Z4471" i="1"/>
  <c r="Y4471" i="1"/>
  <c r="W4471" i="1"/>
  <c r="V4471" i="1"/>
  <c r="U4471" i="1"/>
  <c r="T4471" i="1"/>
  <c r="S4471" i="1"/>
  <c r="AG4465" i="1"/>
  <c r="AG4463" i="1" s="1"/>
  <c r="AF4465" i="1"/>
  <c r="AF4463" i="1" s="1"/>
  <c r="AE4465" i="1"/>
  <c r="AE4463" i="1" s="1"/>
  <c r="AD4465" i="1"/>
  <c r="AD4463" i="1" s="1"/>
  <c r="AC4465" i="1"/>
  <c r="AC4463" i="1" s="1"/>
  <c r="AB4465" i="1"/>
  <c r="AB4463" i="1" s="1"/>
  <c r="AA4465" i="1"/>
  <c r="AA4463" i="1" s="1"/>
  <c r="Z4465" i="1"/>
  <c r="Z4463" i="1" s="1"/>
  <c r="Y4465" i="1"/>
  <c r="W4465" i="1"/>
  <c r="W4463" i="1" s="1"/>
  <c r="V4465" i="1"/>
  <c r="V4463" i="1" s="1"/>
  <c r="U4465" i="1"/>
  <c r="U4463" i="1" s="1"/>
  <c r="T4465" i="1"/>
  <c r="T4463" i="1" s="1"/>
  <c r="S4465" i="1"/>
  <c r="AG4448" i="1"/>
  <c r="AG4447" i="1" s="1"/>
  <c r="AF4448" i="1"/>
  <c r="AF4447" i="1" s="1"/>
  <c r="AE4448" i="1"/>
  <c r="AE4447" i="1" s="1"/>
  <c r="AD4448" i="1"/>
  <c r="AD4447" i="1" s="1"/>
  <c r="AC4448" i="1"/>
  <c r="AC4447" i="1" s="1"/>
  <c r="AB4448" i="1"/>
  <c r="AB4447" i="1" s="1"/>
  <c r="AA4448" i="1"/>
  <c r="AA4447" i="1" s="1"/>
  <c r="Z4448" i="1"/>
  <c r="Z4447" i="1" s="1"/>
  <c r="Y4448" i="1"/>
  <c r="W4448" i="1"/>
  <c r="W4447" i="1" s="1"/>
  <c r="V4448" i="1"/>
  <c r="V4447" i="1" s="1"/>
  <c r="U4448" i="1"/>
  <c r="U4447" i="1" s="1"/>
  <c r="T4448" i="1"/>
  <c r="T4447" i="1" s="1"/>
  <c r="S4448" i="1"/>
  <c r="AG4445" i="1"/>
  <c r="AG4444" i="1" s="1"/>
  <c r="AF4445" i="1"/>
  <c r="AF4444" i="1" s="1"/>
  <c r="AE4445" i="1"/>
  <c r="AE4444" i="1" s="1"/>
  <c r="AD4445" i="1"/>
  <c r="AD4444" i="1" s="1"/>
  <c r="AC4445" i="1"/>
  <c r="AC4444" i="1" s="1"/>
  <c r="AB4445" i="1"/>
  <c r="AB4444" i="1" s="1"/>
  <c r="AA4445" i="1"/>
  <c r="AA4444" i="1" s="1"/>
  <c r="Z4445" i="1"/>
  <c r="Z4444" i="1" s="1"/>
  <c r="Y4445" i="1"/>
  <c r="W4445" i="1"/>
  <c r="W4444" i="1" s="1"/>
  <c r="V4445" i="1"/>
  <c r="V4444" i="1" s="1"/>
  <c r="U4445" i="1"/>
  <c r="U4444" i="1" s="1"/>
  <c r="T4445" i="1"/>
  <c r="T4444" i="1" s="1"/>
  <c r="S4445" i="1"/>
  <c r="AG4440" i="1"/>
  <c r="AG4433" i="1" s="1"/>
  <c r="AF4440" i="1"/>
  <c r="AF4433" i="1" s="1"/>
  <c r="AE4440" i="1"/>
  <c r="AE4433" i="1" s="1"/>
  <c r="AD4440" i="1"/>
  <c r="AD4433" i="1" s="1"/>
  <c r="AC4440" i="1"/>
  <c r="AC4433" i="1" s="1"/>
  <c r="AB4440" i="1"/>
  <c r="AB4433" i="1" s="1"/>
  <c r="AA4440" i="1"/>
  <c r="AA4433" i="1" s="1"/>
  <c r="Z4440" i="1"/>
  <c r="Z4433" i="1" s="1"/>
  <c r="Y4440" i="1"/>
  <c r="W4440" i="1"/>
  <c r="W4433" i="1" s="1"/>
  <c r="V4440" i="1"/>
  <c r="V4433" i="1" s="1"/>
  <c r="U4440" i="1"/>
  <c r="U4433" i="1" s="1"/>
  <c r="T4440" i="1"/>
  <c r="T4433" i="1" s="1"/>
  <c r="S4440" i="1"/>
  <c r="AG4431" i="1"/>
  <c r="AF4431" i="1"/>
  <c r="AE4431" i="1"/>
  <c r="AD4431" i="1"/>
  <c r="AC4431" i="1"/>
  <c r="AB4431" i="1"/>
  <c r="AA4431" i="1"/>
  <c r="Z4431" i="1"/>
  <c r="Y4431" i="1"/>
  <c r="W4431" i="1"/>
  <c r="V4431" i="1"/>
  <c r="U4431" i="1"/>
  <c r="T4431" i="1"/>
  <c r="S4431" i="1"/>
  <c r="AG4425" i="1"/>
  <c r="AG4423" i="1" s="1"/>
  <c r="AF4425" i="1"/>
  <c r="AF4423" i="1" s="1"/>
  <c r="AE4425" i="1"/>
  <c r="AE4423" i="1" s="1"/>
  <c r="AD4425" i="1"/>
  <c r="AD4423" i="1" s="1"/>
  <c r="AC4425" i="1"/>
  <c r="AC4423" i="1" s="1"/>
  <c r="AB4425" i="1"/>
  <c r="AB4423" i="1" s="1"/>
  <c r="AA4425" i="1"/>
  <c r="AA4423" i="1" s="1"/>
  <c r="Z4425" i="1"/>
  <c r="Z4423" i="1" s="1"/>
  <c r="Y4425" i="1"/>
  <c r="W4425" i="1"/>
  <c r="W4423" i="1" s="1"/>
  <c r="V4425" i="1"/>
  <c r="V4423" i="1" s="1"/>
  <c r="U4425" i="1"/>
  <c r="U4423" i="1" s="1"/>
  <c r="T4425" i="1"/>
  <c r="T4423" i="1" s="1"/>
  <c r="S4425" i="1"/>
  <c r="AG4408" i="1"/>
  <c r="AG4407" i="1" s="1"/>
  <c r="AF4408" i="1"/>
  <c r="AF4407" i="1" s="1"/>
  <c r="AE4408" i="1"/>
  <c r="AE4407" i="1" s="1"/>
  <c r="AD4408" i="1"/>
  <c r="AD4407" i="1" s="1"/>
  <c r="AC4408" i="1"/>
  <c r="AC4407" i="1" s="1"/>
  <c r="AB4408" i="1"/>
  <c r="AB4407" i="1" s="1"/>
  <c r="AA4408" i="1"/>
  <c r="AA4407" i="1" s="1"/>
  <c r="Z4408" i="1"/>
  <c r="Z4407" i="1" s="1"/>
  <c r="Y4408" i="1"/>
  <c r="W4408" i="1"/>
  <c r="W4407" i="1" s="1"/>
  <c r="V4408" i="1"/>
  <c r="V4407" i="1" s="1"/>
  <c r="U4408" i="1"/>
  <c r="U4407" i="1" s="1"/>
  <c r="T4408" i="1"/>
  <c r="T4407" i="1" s="1"/>
  <c r="S4408" i="1"/>
  <c r="AG4405" i="1"/>
  <c r="AG4404" i="1" s="1"/>
  <c r="AF4405" i="1"/>
  <c r="AF4404" i="1" s="1"/>
  <c r="AE4405" i="1"/>
  <c r="AE4404" i="1" s="1"/>
  <c r="AD4405" i="1"/>
  <c r="AD4404" i="1" s="1"/>
  <c r="AC4405" i="1"/>
  <c r="AC4404" i="1" s="1"/>
  <c r="AB4405" i="1"/>
  <c r="AB4404" i="1" s="1"/>
  <c r="AA4405" i="1"/>
  <c r="AA4404" i="1" s="1"/>
  <c r="Z4405" i="1"/>
  <c r="Z4404" i="1" s="1"/>
  <c r="Y4405" i="1"/>
  <c r="W4405" i="1"/>
  <c r="W4404" i="1" s="1"/>
  <c r="V4405" i="1"/>
  <c r="V4404" i="1" s="1"/>
  <c r="U4405" i="1"/>
  <c r="U4404" i="1" s="1"/>
  <c r="T4405" i="1"/>
  <c r="T4404" i="1" s="1"/>
  <c r="S4405" i="1"/>
  <c r="AG4400" i="1"/>
  <c r="AG4391" i="1" s="1"/>
  <c r="AF4400" i="1"/>
  <c r="AF4391" i="1" s="1"/>
  <c r="AE4400" i="1"/>
  <c r="AE4391" i="1" s="1"/>
  <c r="AD4400" i="1"/>
  <c r="AD4391" i="1" s="1"/>
  <c r="AC4400" i="1"/>
  <c r="AC4391" i="1" s="1"/>
  <c r="AB4400" i="1"/>
  <c r="AB4391" i="1" s="1"/>
  <c r="AA4400" i="1"/>
  <c r="AA4391" i="1" s="1"/>
  <c r="Z4400" i="1"/>
  <c r="Z4391" i="1" s="1"/>
  <c r="Y4400" i="1"/>
  <c r="W4400" i="1"/>
  <c r="W4391" i="1" s="1"/>
  <c r="V4400" i="1"/>
  <c r="V4391" i="1" s="1"/>
  <c r="U4400" i="1"/>
  <c r="U4391" i="1" s="1"/>
  <c r="T4400" i="1"/>
  <c r="T4391" i="1" s="1"/>
  <c r="S4400" i="1"/>
  <c r="AG4389" i="1"/>
  <c r="AF4389" i="1"/>
  <c r="AE4389" i="1"/>
  <c r="AD4389" i="1"/>
  <c r="AC4389" i="1"/>
  <c r="AB4389" i="1"/>
  <c r="AA4389" i="1"/>
  <c r="Z4389" i="1"/>
  <c r="Y4389" i="1"/>
  <c r="W4389" i="1"/>
  <c r="V4389" i="1"/>
  <c r="U4389" i="1"/>
  <c r="T4389" i="1"/>
  <c r="S4389" i="1"/>
  <c r="AG4383" i="1"/>
  <c r="AG4381" i="1" s="1"/>
  <c r="AF4383" i="1"/>
  <c r="AF4381" i="1" s="1"/>
  <c r="AE4383" i="1"/>
  <c r="AE4381" i="1" s="1"/>
  <c r="AD4383" i="1"/>
  <c r="AD4381" i="1" s="1"/>
  <c r="AC4383" i="1"/>
  <c r="AC4381" i="1" s="1"/>
  <c r="AB4383" i="1"/>
  <c r="AB4381" i="1" s="1"/>
  <c r="AA4383" i="1"/>
  <c r="AA4381" i="1" s="1"/>
  <c r="Z4383" i="1"/>
  <c r="Z4381" i="1" s="1"/>
  <c r="Y4383" i="1"/>
  <c r="W4383" i="1"/>
  <c r="W4381" i="1" s="1"/>
  <c r="V4383" i="1"/>
  <c r="V4381" i="1" s="1"/>
  <c r="U4383" i="1"/>
  <c r="U4381" i="1" s="1"/>
  <c r="T4383" i="1"/>
  <c r="T4381" i="1" s="1"/>
  <c r="S4383" i="1"/>
  <c r="AG4366" i="1"/>
  <c r="AG4365" i="1" s="1"/>
  <c r="AF4366" i="1"/>
  <c r="AF4365" i="1" s="1"/>
  <c r="AE4366" i="1"/>
  <c r="AE4365" i="1" s="1"/>
  <c r="AD4366" i="1"/>
  <c r="AD4365" i="1" s="1"/>
  <c r="AC4366" i="1"/>
  <c r="AC4365" i="1" s="1"/>
  <c r="AB4366" i="1"/>
  <c r="AB4365" i="1" s="1"/>
  <c r="AA4366" i="1"/>
  <c r="AA4365" i="1" s="1"/>
  <c r="Z4366" i="1"/>
  <c r="Z4365" i="1" s="1"/>
  <c r="Y4366" i="1"/>
  <c r="W4366" i="1"/>
  <c r="W4365" i="1" s="1"/>
  <c r="V4366" i="1"/>
  <c r="V4365" i="1" s="1"/>
  <c r="U4366" i="1"/>
  <c r="U4365" i="1" s="1"/>
  <c r="T4366" i="1"/>
  <c r="T4365" i="1" s="1"/>
  <c r="S4366" i="1"/>
  <c r="AG4363" i="1"/>
  <c r="AG4362" i="1" s="1"/>
  <c r="AF4363" i="1"/>
  <c r="AF4362" i="1" s="1"/>
  <c r="AE4363" i="1"/>
  <c r="AE4362" i="1" s="1"/>
  <c r="AD4363" i="1"/>
  <c r="AD4362" i="1" s="1"/>
  <c r="AC4363" i="1"/>
  <c r="AC4362" i="1" s="1"/>
  <c r="AB4363" i="1"/>
  <c r="AB4362" i="1" s="1"/>
  <c r="AA4363" i="1"/>
  <c r="AA4362" i="1" s="1"/>
  <c r="Z4363" i="1"/>
  <c r="Z4362" i="1" s="1"/>
  <c r="Y4363" i="1"/>
  <c r="W4363" i="1"/>
  <c r="W4362" i="1" s="1"/>
  <c r="V4363" i="1"/>
  <c r="V4362" i="1" s="1"/>
  <c r="U4363" i="1"/>
  <c r="U4362" i="1" s="1"/>
  <c r="T4363" i="1"/>
  <c r="T4362" i="1" s="1"/>
  <c r="S4363" i="1"/>
  <c r="AG4358" i="1"/>
  <c r="AG4350" i="1" s="1"/>
  <c r="AF4358" i="1"/>
  <c r="AF4350" i="1" s="1"/>
  <c r="AE4358" i="1"/>
  <c r="AE4350" i="1" s="1"/>
  <c r="AD4358" i="1"/>
  <c r="AD4350" i="1" s="1"/>
  <c r="AC4358" i="1"/>
  <c r="AC4350" i="1" s="1"/>
  <c r="AB4358" i="1"/>
  <c r="AB4350" i="1" s="1"/>
  <c r="AA4358" i="1"/>
  <c r="AA4350" i="1" s="1"/>
  <c r="Z4358" i="1"/>
  <c r="Z4350" i="1" s="1"/>
  <c r="Y4358" i="1"/>
  <c r="W4358" i="1"/>
  <c r="W4350" i="1" s="1"/>
  <c r="V4358" i="1"/>
  <c r="V4350" i="1" s="1"/>
  <c r="U4358" i="1"/>
  <c r="U4350" i="1" s="1"/>
  <c r="T4358" i="1"/>
  <c r="T4350" i="1" s="1"/>
  <c r="S4358" i="1"/>
  <c r="AG4348" i="1"/>
  <c r="AF4348" i="1"/>
  <c r="AE4348" i="1"/>
  <c r="AD4348" i="1"/>
  <c r="AC4348" i="1"/>
  <c r="AB4348" i="1"/>
  <c r="AA4348" i="1"/>
  <c r="Z4348" i="1"/>
  <c r="Y4348" i="1"/>
  <c r="W4348" i="1"/>
  <c r="V4348" i="1"/>
  <c r="U4348" i="1"/>
  <c r="T4348" i="1"/>
  <c r="S4348" i="1"/>
  <c r="AG4342" i="1"/>
  <c r="AG4340" i="1" s="1"/>
  <c r="AF4342" i="1"/>
  <c r="AF4340" i="1" s="1"/>
  <c r="AE4342" i="1"/>
  <c r="AE4340" i="1" s="1"/>
  <c r="AD4342" i="1"/>
  <c r="AD4340" i="1" s="1"/>
  <c r="AC4342" i="1"/>
  <c r="AC4340" i="1" s="1"/>
  <c r="AB4342" i="1"/>
  <c r="AB4340" i="1" s="1"/>
  <c r="AA4342" i="1"/>
  <c r="AA4340" i="1" s="1"/>
  <c r="Z4342" i="1"/>
  <c r="Z4340" i="1" s="1"/>
  <c r="Y4342" i="1"/>
  <c r="W4342" i="1"/>
  <c r="W4340" i="1" s="1"/>
  <c r="V4342" i="1"/>
  <c r="V4340" i="1" s="1"/>
  <c r="U4342" i="1"/>
  <c r="U4340" i="1" s="1"/>
  <c r="T4342" i="1"/>
  <c r="T4340" i="1" s="1"/>
  <c r="S4342" i="1"/>
  <c r="AG4325" i="1"/>
  <c r="AG4324" i="1" s="1"/>
  <c r="AF4325" i="1"/>
  <c r="AF4324" i="1" s="1"/>
  <c r="AE4325" i="1"/>
  <c r="AE4324" i="1" s="1"/>
  <c r="AD4325" i="1"/>
  <c r="AD4324" i="1" s="1"/>
  <c r="AC4325" i="1"/>
  <c r="AC4324" i="1" s="1"/>
  <c r="AB4325" i="1"/>
  <c r="AB4324" i="1" s="1"/>
  <c r="AA4325" i="1"/>
  <c r="AA4324" i="1" s="1"/>
  <c r="Z4325" i="1"/>
  <c r="Z4324" i="1" s="1"/>
  <c r="Y4325" i="1"/>
  <c r="W4325" i="1"/>
  <c r="W4324" i="1" s="1"/>
  <c r="V4325" i="1"/>
  <c r="V4324" i="1" s="1"/>
  <c r="U4325" i="1"/>
  <c r="U4324" i="1" s="1"/>
  <c r="T4325" i="1"/>
  <c r="T4324" i="1" s="1"/>
  <c r="S4325" i="1"/>
  <c r="AG4322" i="1"/>
  <c r="AG4321" i="1" s="1"/>
  <c r="AF4322" i="1"/>
  <c r="AF4321" i="1" s="1"/>
  <c r="AE4322" i="1"/>
  <c r="AE4321" i="1" s="1"/>
  <c r="AD4322" i="1"/>
  <c r="AD4321" i="1" s="1"/>
  <c r="AC4322" i="1"/>
  <c r="AC4321" i="1" s="1"/>
  <c r="AB4322" i="1"/>
  <c r="AB4321" i="1" s="1"/>
  <c r="AA4322" i="1"/>
  <c r="AA4321" i="1" s="1"/>
  <c r="Z4322" i="1"/>
  <c r="Z4321" i="1" s="1"/>
  <c r="Y4322" i="1"/>
  <c r="W4322" i="1"/>
  <c r="W4321" i="1" s="1"/>
  <c r="V4322" i="1"/>
  <c r="V4321" i="1" s="1"/>
  <c r="U4322" i="1"/>
  <c r="U4321" i="1" s="1"/>
  <c r="T4322" i="1"/>
  <c r="T4321" i="1" s="1"/>
  <c r="S4322" i="1"/>
  <c r="AG4317" i="1"/>
  <c r="AG4310" i="1" s="1"/>
  <c r="AF4317" i="1"/>
  <c r="AF4310" i="1" s="1"/>
  <c r="AE4317" i="1"/>
  <c r="AE4310" i="1" s="1"/>
  <c r="AD4317" i="1"/>
  <c r="AD4310" i="1" s="1"/>
  <c r="AC4317" i="1"/>
  <c r="AC4310" i="1" s="1"/>
  <c r="AB4317" i="1"/>
  <c r="AB4310" i="1" s="1"/>
  <c r="AA4317" i="1"/>
  <c r="AA4310" i="1" s="1"/>
  <c r="Z4317" i="1"/>
  <c r="Z4310" i="1" s="1"/>
  <c r="Y4317" i="1"/>
  <c r="W4317" i="1"/>
  <c r="W4310" i="1" s="1"/>
  <c r="V4317" i="1"/>
  <c r="V4310" i="1" s="1"/>
  <c r="U4317" i="1"/>
  <c r="U4310" i="1" s="1"/>
  <c r="T4317" i="1"/>
  <c r="T4310" i="1" s="1"/>
  <c r="S4317" i="1"/>
  <c r="AG4308" i="1"/>
  <c r="AF4308" i="1"/>
  <c r="AE4308" i="1"/>
  <c r="AD4308" i="1"/>
  <c r="AC4308" i="1"/>
  <c r="AB4308" i="1"/>
  <c r="AA4308" i="1"/>
  <c r="Z4308" i="1"/>
  <c r="Y4308" i="1"/>
  <c r="W4308" i="1"/>
  <c r="V4308" i="1"/>
  <c r="U4308" i="1"/>
  <c r="T4308" i="1"/>
  <c r="S4308" i="1"/>
  <c r="AG4302" i="1"/>
  <c r="AG4300" i="1" s="1"/>
  <c r="AF4302" i="1"/>
  <c r="AF4300" i="1" s="1"/>
  <c r="AE4302" i="1"/>
  <c r="AE4300" i="1" s="1"/>
  <c r="AD4302" i="1"/>
  <c r="AD4300" i="1" s="1"/>
  <c r="AC4302" i="1"/>
  <c r="AC4300" i="1" s="1"/>
  <c r="AB4302" i="1"/>
  <c r="AB4300" i="1" s="1"/>
  <c r="AA4302" i="1"/>
  <c r="AA4300" i="1" s="1"/>
  <c r="Z4302" i="1"/>
  <c r="Z4300" i="1" s="1"/>
  <c r="Y4302" i="1"/>
  <c r="W4302" i="1"/>
  <c r="W4300" i="1" s="1"/>
  <c r="V4302" i="1"/>
  <c r="V4300" i="1" s="1"/>
  <c r="U4302" i="1"/>
  <c r="U4300" i="1" s="1"/>
  <c r="T4302" i="1"/>
  <c r="T4300" i="1" s="1"/>
  <c r="S4302" i="1"/>
  <c r="AG4285" i="1"/>
  <c r="AG4284" i="1" s="1"/>
  <c r="AF4285" i="1"/>
  <c r="AF4284" i="1" s="1"/>
  <c r="AE4285" i="1"/>
  <c r="AE4284" i="1" s="1"/>
  <c r="AD4285" i="1"/>
  <c r="AD4284" i="1" s="1"/>
  <c r="AC4285" i="1"/>
  <c r="AC4284" i="1" s="1"/>
  <c r="AB4285" i="1"/>
  <c r="AB4284" i="1" s="1"/>
  <c r="AA4285" i="1"/>
  <c r="AA4284" i="1" s="1"/>
  <c r="Z4285" i="1"/>
  <c r="Z4284" i="1" s="1"/>
  <c r="Y4285" i="1"/>
  <c r="W4285" i="1"/>
  <c r="W4284" i="1" s="1"/>
  <c r="V4285" i="1"/>
  <c r="V4284" i="1" s="1"/>
  <c r="U4285" i="1"/>
  <c r="U4284" i="1" s="1"/>
  <c r="T4285" i="1"/>
  <c r="T4284" i="1" s="1"/>
  <c r="S4285" i="1"/>
  <c r="AG4282" i="1"/>
  <c r="AG4281" i="1" s="1"/>
  <c r="AF4282" i="1"/>
  <c r="AF4281" i="1" s="1"/>
  <c r="AE4282" i="1"/>
  <c r="AE4281" i="1" s="1"/>
  <c r="AD4282" i="1"/>
  <c r="AD4281" i="1" s="1"/>
  <c r="AC4282" i="1"/>
  <c r="AC4281" i="1" s="1"/>
  <c r="AB4282" i="1"/>
  <c r="AB4281" i="1" s="1"/>
  <c r="AA4282" i="1"/>
  <c r="AA4281" i="1" s="1"/>
  <c r="Z4282" i="1"/>
  <c r="Z4281" i="1" s="1"/>
  <c r="Y4282" i="1"/>
  <c r="W4282" i="1"/>
  <c r="W4281" i="1" s="1"/>
  <c r="V4282" i="1"/>
  <c r="V4281" i="1" s="1"/>
  <c r="U4282" i="1"/>
  <c r="U4281" i="1" s="1"/>
  <c r="T4282" i="1"/>
  <c r="T4281" i="1" s="1"/>
  <c r="S4282" i="1"/>
  <c r="AG4277" i="1"/>
  <c r="AG4270" i="1" s="1"/>
  <c r="AF4277" i="1"/>
  <c r="AF4270" i="1" s="1"/>
  <c r="AE4277" i="1"/>
  <c r="AE4270" i="1" s="1"/>
  <c r="AD4277" i="1"/>
  <c r="AD4270" i="1" s="1"/>
  <c r="AC4277" i="1"/>
  <c r="AC4270" i="1" s="1"/>
  <c r="AB4277" i="1"/>
  <c r="AB4270" i="1" s="1"/>
  <c r="AA4277" i="1"/>
  <c r="AA4270" i="1" s="1"/>
  <c r="Z4270" i="1"/>
  <c r="Y4277" i="1"/>
  <c r="W4277" i="1"/>
  <c r="W4270" i="1" s="1"/>
  <c r="V4277" i="1"/>
  <c r="V4270" i="1" s="1"/>
  <c r="U4277" i="1"/>
  <c r="U4270" i="1" s="1"/>
  <c r="T4277" i="1"/>
  <c r="T4270" i="1" s="1"/>
  <c r="S4277" i="1"/>
  <c r="AG4268" i="1"/>
  <c r="AF4268" i="1"/>
  <c r="AE4268" i="1"/>
  <c r="AD4268" i="1"/>
  <c r="AC4268" i="1"/>
  <c r="AB4268" i="1"/>
  <c r="AA4268" i="1"/>
  <c r="Z4268" i="1"/>
  <c r="Y4268" i="1"/>
  <c r="W4268" i="1"/>
  <c r="V4268" i="1"/>
  <c r="U4268" i="1"/>
  <c r="T4268" i="1"/>
  <c r="S4268" i="1"/>
  <c r="AG4262" i="1"/>
  <c r="AG4260" i="1" s="1"/>
  <c r="AF4262" i="1"/>
  <c r="AF4260" i="1" s="1"/>
  <c r="AE4262" i="1"/>
  <c r="AE4260" i="1" s="1"/>
  <c r="AD4262" i="1"/>
  <c r="AD4260" i="1" s="1"/>
  <c r="AC4262" i="1"/>
  <c r="AC4260" i="1" s="1"/>
  <c r="AB4262" i="1"/>
  <c r="AB4260" i="1" s="1"/>
  <c r="AA4262" i="1"/>
  <c r="AA4260" i="1" s="1"/>
  <c r="Z4262" i="1"/>
  <c r="Z4260" i="1" s="1"/>
  <c r="Y4262" i="1"/>
  <c r="W4262" i="1"/>
  <c r="W4260" i="1" s="1"/>
  <c r="V4262" i="1"/>
  <c r="V4260" i="1" s="1"/>
  <c r="U4262" i="1"/>
  <c r="U4260" i="1" s="1"/>
  <c r="T4262" i="1"/>
  <c r="T4260" i="1" s="1"/>
  <c r="S4262" i="1"/>
  <c r="AG4245" i="1"/>
  <c r="AG4244" i="1" s="1"/>
  <c r="AF4245" i="1"/>
  <c r="AF4244" i="1" s="1"/>
  <c r="AE4245" i="1"/>
  <c r="AE4244" i="1" s="1"/>
  <c r="AD4245" i="1"/>
  <c r="AD4244" i="1" s="1"/>
  <c r="AC4245" i="1"/>
  <c r="AC4244" i="1" s="1"/>
  <c r="AB4245" i="1"/>
  <c r="AB4244" i="1" s="1"/>
  <c r="AA4245" i="1"/>
  <c r="AA4244" i="1" s="1"/>
  <c r="Z4245" i="1"/>
  <c r="Z4244" i="1" s="1"/>
  <c r="Y4245" i="1"/>
  <c r="W4245" i="1"/>
  <c r="W4244" i="1" s="1"/>
  <c r="V4245" i="1"/>
  <c r="V4244" i="1" s="1"/>
  <c r="U4245" i="1"/>
  <c r="U4244" i="1" s="1"/>
  <c r="T4245" i="1"/>
  <c r="T4244" i="1" s="1"/>
  <c r="S4245" i="1"/>
  <c r="AG4242" i="1"/>
  <c r="AG4241" i="1" s="1"/>
  <c r="AF4242" i="1"/>
  <c r="AF4241" i="1" s="1"/>
  <c r="AE4242" i="1"/>
  <c r="AE4241" i="1" s="1"/>
  <c r="AD4242" i="1"/>
  <c r="AD4241" i="1" s="1"/>
  <c r="AC4242" i="1"/>
  <c r="AC4241" i="1" s="1"/>
  <c r="AB4242" i="1"/>
  <c r="AB4241" i="1" s="1"/>
  <c r="AA4242" i="1"/>
  <c r="AA4241" i="1" s="1"/>
  <c r="Z4242" i="1"/>
  <c r="Z4241" i="1" s="1"/>
  <c r="Y4242" i="1"/>
  <c r="W4242" i="1"/>
  <c r="W4241" i="1" s="1"/>
  <c r="V4242" i="1"/>
  <c r="V4241" i="1" s="1"/>
  <c r="U4242" i="1"/>
  <c r="U4241" i="1" s="1"/>
  <c r="T4242" i="1"/>
  <c r="T4241" i="1" s="1"/>
  <c r="S4242" i="1"/>
  <c r="AG4237" i="1"/>
  <c r="AG4229" i="1" s="1"/>
  <c r="AF4237" i="1"/>
  <c r="AF4229" i="1" s="1"/>
  <c r="AE4237" i="1"/>
  <c r="AE4229" i="1" s="1"/>
  <c r="AD4237" i="1"/>
  <c r="AD4229" i="1" s="1"/>
  <c r="AC4237" i="1"/>
  <c r="AC4229" i="1" s="1"/>
  <c r="AB4237" i="1"/>
  <c r="AB4229" i="1" s="1"/>
  <c r="AA4237" i="1"/>
  <c r="AA4229" i="1" s="1"/>
  <c r="Z4237" i="1"/>
  <c r="Z4229" i="1" s="1"/>
  <c r="Y4237" i="1"/>
  <c r="W4237" i="1"/>
  <c r="W4229" i="1" s="1"/>
  <c r="V4237" i="1"/>
  <c r="V4229" i="1" s="1"/>
  <c r="U4237" i="1"/>
  <c r="U4229" i="1" s="1"/>
  <c r="T4237" i="1"/>
  <c r="T4229" i="1" s="1"/>
  <c r="S4237" i="1"/>
  <c r="AG4227" i="1"/>
  <c r="AF4227" i="1"/>
  <c r="AE4227" i="1"/>
  <c r="AD4227" i="1"/>
  <c r="AC4227" i="1"/>
  <c r="AB4227" i="1"/>
  <c r="AA4227" i="1"/>
  <c r="Z4227" i="1"/>
  <c r="Y4227" i="1"/>
  <c r="W4227" i="1"/>
  <c r="V4227" i="1"/>
  <c r="U4227" i="1"/>
  <c r="T4227" i="1"/>
  <c r="S4227" i="1"/>
  <c r="AG4221" i="1"/>
  <c r="AG4219" i="1" s="1"/>
  <c r="AF4221" i="1"/>
  <c r="AF4219" i="1" s="1"/>
  <c r="AE4221" i="1"/>
  <c r="AE4219" i="1" s="1"/>
  <c r="AD4221" i="1"/>
  <c r="AD4219" i="1" s="1"/>
  <c r="AC4221" i="1"/>
  <c r="AC4219" i="1" s="1"/>
  <c r="AB4221" i="1"/>
  <c r="AB4219" i="1" s="1"/>
  <c r="AA4221" i="1"/>
  <c r="AA4219" i="1" s="1"/>
  <c r="Z4221" i="1"/>
  <c r="Z4219" i="1" s="1"/>
  <c r="Y4221" i="1"/>
  <c r="W4221" i="1"/>
  <c r="W4219" i="1" s="1"/>
  <c r="V4221" i="1"/>
  <c r="V4219" i="1" s="1"/>
  <c r="U4221" i="1"/>
  <c r="U4219" i="1" s="1"/>
  <c r="T4221" i="1"/>
  <c r="T4219" i="1" s="1"/>
  <c r="S4221" i="1"/>
  <c r="AG4204" i="1"/>
  <c r="AG4203" i="1" s="1"/>
  <c r="AF4204" i="1"/>
  <c r="AF4203" i="1" s="1"/>
  <c r="AE4204" i="1"/>
  <c r="AE4203" i="1" s="1"/>
  <c r="AD4204" i="1"/>
  <c r="AD4203" i="1" s="1"/>
  <c r="AC4204" i="1"/>
  <c r="AC4203" i="1" s="1"/>
  <c r="AB4204" i="1"/>
  <c r="AB4203" i="1" s="1"/>
  <c r="AA4204" i="1"/>
  <c r="AA4203" i="1" s="1"/>
  <c r="Z4204" i="1"/>
  <c r="Z4203" i="1" s="1"/>
  <c r="Y4204" i="1"/>
  <c r="W4204" i="1"/>
  <c r="W4203" i="1" s="1"/>
  <c r="V4204" i="1"/>
  <c r="V4203" i="1" s="1"/>
  <c r="U4204" i="1"/>
  <c r="U4203" i="1" s="1"/>
  <c r="T4204" i="1"/>
  <c r="T4203" i="1" s="1"/>
  <c r="S4204" i="1"/>
  <c r="AG4201" i="1"/>
  <c r="AG4200" i="1" s="1"/>
  <c r="AF4201" i="1"/>
  <c r="AF4200" i="1" s="1"/>
  <c r="AE4201" i="1"/>
  <c r="AE4200" i="1" s="1"/>
  <c r="AD4201" i="1"/>
  <c r="AD4200" i="1" s="1"/>
  <c r="AC4201" i="1"/>
  <c r="AC4200" i="1" s="1"/>
  <c r="AB4201" i="1"/>
  <c r="AB4200" i="1" s="1"/>
  <c r="AA4201" i="1"/>
  <c r="AA4200" i="1" s="1"/>
  <c r="Z4201" i="1"/>
  <c r="Z4200" i="1" s="1"/>
  <c r="Y4201" i="1"/>
  <c r="W4201" i="1"/>
  <c r="W4200" i="1" s="1"/>
  <c r="V4201" i="1"/>
  <c r="V4200" i="1" s="1"/>
  <c r="U4201" i="1"/>
  <c r="U4200" i="1" s="1"/>
  <c r="T4201" i="1"/>
  <c r="T4200" i="1" s="1"/>
  <c r="S4201" i="1"/>
  <c r="AG4196" i="1"/>
  <c r="AG4188" i="1" s="1"/>
  <c r="AF4196" i="1"/>
  <c r="AF4188" i="1" s="1"/>
  <c r="AE4196" i="1"/>
  <c r="AE4188" i="1" s="1"/>
  <c r="AD4196" i="1"/>
  <c r="AD4188" i="1" s="1"/>
  <c r="AC4196" i="1"/>
  <c r="AC4188" i="1" s="1"/>
  <c r="AB4196" i="1"/>
  <c r="AB4188" i="1" s="1"/>
  <c r="AA4196" i="1"/>
  <c r="AA4188" i="1" s="1"/>
  <c r="Z4196" i="1"/>
  <c r="Z4188" i="1" s="1"/>
  <c r="Y4196" i="1"/>
  <c r="W4196" i="1"/>
  <c r="W4188" i="1" s="1"/>
  <c r="V4196" i="1"/>
  <c r="V4188" i="1" s="1"/>
  <c r="U4196" i="1"/>
  <c r="U4188" i="1" s="1"/>
  <c r="T4196" i="1"/>
  <c r="T4188" i="1" s="1"/>
  <c r="S4196" i="1"/>
  <c r="AG4186" i="1"/>
  <c r="AF4186" i="1"/>
  <c r="AE4186" i="1"/>
  <c r="AD4186" i="1"/>
  <c r="AC4186" i="1"/>
  <c r="AB4186" i="1"/>
  <c r="AA4186" i="1"/>
  <c r="Z4186" i="1"/>
  <c r="Y4186" i="1"/>
  <c r="W4186" i="1"/>
  <c r="V4186" i="1"/>
  <c r="U4186" i="1"/>
  <c r="T4186" i="1"/>
  <c r="S4186" i="1"/>
  <c r="AG4180" i="1"/>
  <c r="AG4178" i="1" s="1"/>
  <c r="AF4180" i="1"/>
  <c r="AF4178" i="1" s="1"/>
  <c r="AE4180" i="1"/>
  <c r="AE4178" i="1" s="1"/>
  <c r="AD4180" i="1"/>
  <c r="AD4178" i="1" s="1"/>
  <c r="AC4180" i="1"/>
  <c r="AC4178" i="1" s="1"/>
  <c r="AB4180" i="1"/>
  <c r="AB4178" i="1" s="1"/>
  <c r="AA4180" i="1"/>
  <c r="AA4178" i="1" s="1"/>
  <c r="Z4180" i="1"/>
  <c r="Z4178" i="1" s="1"/>
  <c r="Y4180" i="1"/>
  <c r="W4180" i="1"/>
  <c r="W4178" i="1" s="1"/>
  <c r="V4180" i="1"/>
  <c r="V4178" i="1" s="1"/>
  <c r="U4180" i="1"/>
  <c r="U4178" i="1" s="1"/>
  <c r="T4180" i="1"/>
  <c r="T4178" i="1" s="1"/>
  <c r="S4180" i="1"/>
  <c r="AG4163" i="1"/>
  <c r="AG4162" i="1" s="1"/>
  <c r="AF4163" i="1"/>
  <c r="AF4162" i="1" s="1"/>
  <c r="AE4163" i="1"/>
  <c r="AE4162" i="1" s="1"/>
  <c r="AD4163" i="1"/>
  <c r="AD4162" i="1" s="1"/>
  <c r="AC4163" i="1"/>
  <c r="AC4162" i="1" s="1"/>
  <c r="AB4163" i="1"/>
  <c r="AB4162" i="1" s="1"/>
  <c r="AA4163" i="1"/>
  <c r="AA4162" i="1" s="1"/>
  <c r="Z4163" i="1"/>
  <c r="Z4162" i="1" s="1"/>
  <c r="Y4163" i="1"/>
  <c r="W4163" i="1"/>
  <c r="W4162" i="1" s="1"/>
  <c r="V4163" i="1"/>
  <c r="V4162" i="1" s="1"/>
  <c r="U4163" i="1"/>
  <c r="U4162" i="1" s="1"/>
  <c r="T4163" i="1"/>
  <c r="T4162" i="1" s="1"/>
  <c r="S4163" i="1"/>
  <c r="AG4160" i="1"/>
  <c r="AG4159" i="1" s="1"/>
  <c r="AF4160" i="1"/>
  <c r="AF4159" i="1" s="1"/>
  <c r="AE4160" i="1"/>
  <c r="AE4159" i="1" s="1"/>
  <c r="AD4160" i="1"/>
  <c r="AD4159" i="1" s="1"/>
  <c r="AC4160" i="1"/>
  <c r="AC4159" i="1" s="1"/>
  <c r="AB4160" i="1"/>
  <c r="AB4159" i="1" s="1"/>
  <c r="AA4160" i="1"/>
  <c r="AA4159" i="1" s="1"/>
  <c r="Z4160" i="1"/>
  <c r="Z4159" i="1" s="1"/>
  <c r="Y4160" i="1"/>
  <c r="W4160" i="1"/>
  <c r="W4159" i="1" s="1"/>
  <c r="V4160" i="1"/>
  <c r="V4159" i="1" s="1"/>
  <c r="U4160" i="1"/>
  <c r="U4159" i="1" s="1"/>
  <c r="T4160" i="1"/>
  <c r="T4159" i="1" s="1"/>
  <c r="S4160" i="1"/>
  <c r="AG4155" i="1"/>
  <c r="AG4147" i="1" s="1"/>
  <c r="AF4155" i="1"/>
  <c r="AF4147" i="1" s="1"/>
  <c r="AE4155" i="1"/>
  <c r="AE4147" i="1" s="1"/>
  <c r="AD4155" i="1"/>
  <c r="AD4147" i="1" s="1"/>
  <c r="AC4155" i="1"/>
  <c r="AC4147" i="1" s="1"/>
  <c r="AB4155" i="1"/>
  <c r="AB4147" i="1" s="1"/>
  <c r="AA4155" i="1"/>
  <c r="AA4147" i="1" s="1"/>
  <c r="Z4155" i="1"/>
  <c r="Z4147" i="1" s="1"/>
  <c r="Y4155" i="1"/>
  <c r="W4155" i="1"/>
  <c r="W4147" i="1" s="1"/>
  <c r="V4155" i="1"/>
  <c r="V4147" i="1" s="1"/>
  <c r="U4155" i="1"/>
  <c r="U4147" i="1" s="1"/>
  <c r="T4155" i="1"/>
  <c r="T4147" i="1" s="1"/>
  <c r="S4155" i="1"/>
  <c r="AG4145" i="1"/>
  <c r="AF4145" i="1"/>
  <c r="AE4145" i="1"/>
  <c r="AD4145" i="1"/>
  <c r="AC4145" i="1"/>
  <c r="AB4145" i="1"/>
  <c r="AA4145" i="1"/>
  <c r="Z4145" i="1"/>
  <c r="Y4145" i="1"/>
  <c r="W4145" i="1"/>
  <c r="V4145" i="1"/>
  <c r="U4145" i="1"/>
  <c r="T4145" i="1"/>
  <c r="S4145" i="1"/>
  <c r="AG4139" i="1"/>
  <c r="AG4137" i="1" s="1"/>
  <c r="AF4139" i="1"/>
  <c r="AF4137" i="1" s="1"/>
  <c r="AE4139" i="1"/>
  <c r="AE4137" i="1" s="1"/>
  <c r="AD4139" i="1"/>
  <c r="AD4137" i="1" s="1"/>
  <c r="AC4139" i="1"/>
  <c r="AC4137" i="1" s="1"/>
  <c r="AB4139" i="1"/>
  <c r="AB4137" i="1" s="1"/>
  <c r="AA4139" i="1"/>
  <c r="AA4137" i="1" s="1"/>
  <c r="Z4139" i="1"/>
  <c r="Z4137" i="1" s="1"/>
  <c r="Y4139" i="1"/>
  <c r="W4139" i="1"/>
  <c r="W4137" i="1" s="1"/>
  <c r="V4139" i="1"/>
  <c r="V4137" i="1" s="1"/>
  <c r="U4139" i="1"/>
  <c r="U4137" i="1" s="1"/>
  <c r="T4139" i="1"/>
  <c r="T4137" i="1" s="1"/>
  <c r="S4139" i="1"/>
  <c r="AG4122" i="1"/>
  <c r="AG4121" i="1" s="1"/>
  <c r="AF4122" i="1"/>
  <c r="AF4121" i="1" s="1"/>
  <c r="AE4122" i="1"/>
  <c r="AE4121" i="1" s="1"/>
  <c r="AD4122" i="1"/>
  <c r="AD4121" i="1" s="1"/>
  <c r="AC4122" i="1"/>
  <c r="AC4121" i="1" s="1"/>
  <c r="AB4122" i="1"/>
  <c r="AB4121" i="1" s="1"/>
  <c r="AA4122" i="1"/>
  <c r="AA4121" i="1" s="1"/>
  <c r="Z4122" i="1"/>
  <c r="Z4121" i="1" s="1"/>
  <c r="Y4122" i="1"/>
  <c r="W4122" i="1"/>
  <c r="W4121" i="1" s="1"/>
  <c r="V4122" i="1"/>
  <c r="V4121" i="1" s="1"/>
  <c r="U4122" i="1"/>
  <c r="U4121" i="1" s="1"/>
  <c r="T4122" i="1"/>
  <c r="T4121" i="1" s="1"/>
  <c r="S4122" i="1"/>
  <c r="AG4119" i="1"/>
  <c r="AG4118" i="1" s="1"/>
  <c r="AF4119" i="1"/>
  <c r="AF4118" i="1" s="1"/>
  <c r="AE4119" i="1"/>
  <c r="AE4118" i="1" s="1"/>
  <c r="AD4119" i="1"/>
  <c r="AD4118" i="1" s="1"/>
  <c r="AC4119" i="1"/>
  <c r="AC4118" i="1" s="1"/>
  <c r="AB4119" i="1"/>
  <c r="AB4118" i="1" s="1"/>
  <c r="AA4119" i="1"/>
  <c r="AA4118" i="1" s="1"/>
  <c r="Z4119" i="1"/>
  <c r="Z4118" i="1" s="1"/>
  <c r="Y4119" i="1"/>
  <c r="W4119" i="1"/>
  <c r="W4118" i="1" s="1"/>
  <c r="V4119" i="1"/>
  <c r="V4118" i="1" s="1"/>
  <c r="U4119" i="1"/>
  <c r="U4118" i="1" s="1"/>
  <c r="T4119" i="1"/>
  <c r="T4118" i="1" s="1"/>
  <c r="S4119" i="1"/>
  <c r="AG4114" i="1"/>
  <c r="AG4107" i="1" s="1"/>
  <c r="AF4114" i="1"/>
  <c r="AF4107" i="1" s="1"/>
  <c r="AE4114" i="1"/>
  <c r="AE4107" i="1" s="1"/>
  <c r="AD4114" i="1"/>
  <c r="AD4107" i="1" s="1"/>
  <c r="AC4114" i="1"/>
  <c r="AC4107" i="1" s="1"/>
  <c r="AB4114" i="1"/>
  <c r="AB4107" i="1" s="1"/>
  <c r="AA4114" i="1"/>
  <c r="AA4107" i="1" s="1"/>
  <c r="Z4114" i="1"/>
  <c r="Z4107" i="1" s="1"/>
  <c r="Y4114" i="1"/>
  <c r="W4114" i="1"/>
  <c r="W4107" i="1" s="1"/>
  <c r="V4114" i="1"/>
  <c r="V4107" i="1" s="1"/>
  <c r="U4114" i="1"/>
  <c r="U4107" i="1" s="1"/>
  <c r="T4114" i="1"/>
  <c r="T4107" i="1" s="1"/>
  <c r="S4114" i="1"/>
  <c r="AG4105" i="1"/>
  <c r="AF4105" i="1"/>
  <c r="AE4105" i="1"/>
  <c r="AD4105" i="1"/>
  <c r="AC4105" i="1"/>
  <c r="AB4105" i="1"/>
  <c r="AA4105" i="1"/>
  <c r="Z4105" i="1"/>
  <c r="Y4105" i="1"/>
  <c r="W4105" i="1"/>
  <c r="V4105" i="1"/>
  <c r="U4105" i="1"/>
  <c r="T4105" i="1"/>
  <c r="S4105" i="1"/>
  <c r="AG4099" i="1"/>
  <c r="AG4097" i="1" s="1"/>
  <c r="AF4099" i="1"/>
  <c r="AF4097" i="1" s="1"/>
  <c r="AE4099" i="1"/>
  <c r="AE4097" i="1" s="1"/>
  <c r="AD4099" i="1"/>
  <c r="AD4097" i="1" s="1"/>
  <c r="AC4099" i="1"/>
  <c r="AC4097" i="1" s="1"/>
  <c r="AB4099" i="1"/>
  <c r="AB4097" i="1" s="1"/>
  <c r="AA4099" i="1"/>
  <c r="AA4097" i="1" s="1"/>
  <c r="Z4099" i="1"/>
  <c r="Z4097" i="1" s="1"/>
  <c r="Y4099" i="1"/>
  <c r="W4099" i="1"/>
  <c r="W4097" i="1" s="1"/>
  <c r="V4099" i="1"/>
  <c r="V4097" i="1" s="1"/>
  <c r="U4099" i="1"/>
  <c r="U4097" i="1" s="1"/>
  <c r="T4099" i="1"/>
  <c r="T4097" i="1" s="1"/>
  <c r="S4099" i="1"/>
  <c r="AG4082" i="1"/>
  <c r="AG4081" i="1" s="1"/>
  <c r="AF4082" i="1"/>
  <c r="AF4081" i="1" s="1"/>
  <c r="AE4082" i="1"/>
  <c r="AE4081" i="1" s="1"/>
  <c r="AD4082" i="1"/>
  <c r="AD4081" i="1" s="1"/>
  <c r="AC4082" i="1"/>
  <c r="AC4081" i="1" s="1"/>
  <c r="AB4082" i="1"/>
  <c r="AB4081" i="1" s="1"/>
  <c r="AA4082" i="1"/>
  <c r="AA4081" i="1" s="1"/>
  <c r="Z4082" i="1"/>
  <c r="Z4081" i="1" s="1"/>
  <c r="Y4082" i="1"/>
  <c r="W4082" i="1"/>
  <c r="W4081" i="1" s="1"/>
  <c r="V4082" i="1"/>
  <c r="V4081" i="1" s="1"/>
  <c r="U4082" i="1"/>
  <c r="U4081" i="1" s="1"/>
  <c r="T4082" i="1"/>
  <c r="T4081" i="1" s="1"/>
  <c r="S4082" i="1"/>
  <c r="AG4079" i="1"/>
  <c r="AG4078" i="1" s="1"/>
  <c r="AF4079" i="1"/>
  <c r="AF4078" i="1" s="1"/>
  <c r="AE4079" i="1"/>
  <c r="AE4078" i="1" s="1"/>
  <c r="AD4079" i="1"/>
  <c r="AD4078" i="1" s="1"/>
  <c r="AC4079" i="1"/>
  <c r="AC4078" i="1" s="1"/>
  <c r="AB4079" i="1"/>
  <c r="AB4078" i="1" s="1"/>
  <c r="AA4079" i="1"/>
  <c r="AA4078" i="1" s="1"/>
  <c r="Z4079" i="1"/>
  <c r="Z4078" i="1" s="1"/>
  <c r="Y4079" i="1"/>
  <c r="W4079" i="1"/>
  <c r="W4078" i="1" s="1"/>
  <c r="V4079" i="1"/>
  <c r="V4078" i="1" s="1"/>
  <c r="U4079" i="1"/>
  <c r="U4078" i="1" s="1"/>
  <c r="T4079" i="1"/>
  <c r="T4078" i="1" s="1"/>
  <c r="S4079" i="1"/>
  <c r="AG4074" i="1"/>
  <c r="AG4066" i="1" s="1"/>
  <c r="AF4074" i="1"/>
  <c r="AF4066" i="1" s="1"/>
  <c r="AE4074" i="1"/>
  <c r="AE4066" i="1" s="1"/>
  <c r="AD4074" i="1"/>
  <c r="AD4066" i="1" s="1"/>
  <c r="AC4074" i="1"/>
  <c r="AC4066" i="1" s="1"/>
  <c r="AB4074" i="1"/>
  <c r="AB4066" i="1" s="1"/>
  <c r="AA4074" i="1"/>
  <c r="AA4066" i="1" s="1"/>
  <c r="Z4074" i="1"/>
  <c r="Z4066" i="1" s="1"/>
  <c r="Y4074" i="1"/>
  <c r="W4074" i="1"/>
  <c r="W4066" i="1" s="1"/>
  <c r="V4074" i="1"/>
  <c r="V4066" i="1" s="1"/>
  <c r="U4074" i="1"/>
  <c r="U4066" i="1" s="1"/>
  <c r="T4074" i="1"/>
  <c r="T4066" i="1" s="1"/>
  <c r="S4074" i="1"/>
  <c r="AG4064" i="1"/>
  <c r="AF4064" i="1"/>
  <c r="AE4064" i="1"/>
  <c r="AD4064" i="1"/>
  <c r="AC4064" i="1"/>
  <c r="AB4064" i="1"/>
  <c r="AA4064" i="1"/>
  <c r="Z4064" i="1"/>
  <c r="Y4064" i="1"/>
  <c r="W4064" i="1"/>
  <c r="V4064" i="1"/>
  <c r="U4064" i="1"/>
  <c r="T4064" i="1"/>
  <c r="S4064" i="1"/>
  <c r="AG4058" i="1"/>
  <c r="AG4056" i="1" s="1"/>
  <c r="AF4058" i="1"/>
  <c r="AF4056" i="1" s="1"/>
  <c r="AE4058" i="1"/>
  <c r="AE4056" i="1" s="1"/>
  <c r="AD4058" i="1"/>
  <c r="AD4056" i="1" s="1"/>
  <c r="AC4058" i="1"/>
  <c r="AC4056" i="1" s="1"/>
  <c r="AB4058" i="1"/>
  <c r="AB4056" i="1" s="1"/>
  <c r="AA4058" i="1"/>
  <c r="AA4056" i="1" s="1"/>
  <c r="Z4058" i="1"/>
  <c r="Z4056" i="1" s="1"/>
  <c r="Y4058" i="1"/>
  <c r="W4058" i="1"/>
  <c r="W4056" i="1" s="1"/>
  <c r="V4058" i="1"/>
  <c r="V4056" i="1" s="1"/>
  <c r="U4058" i="1"/>
  <c r="U4056" i="1" s="1"/>
  <c r="T4058" i="1"/>
  <c r="T4056" i="1" s="1"/>
  <c r="S4058" i="1"/>
  <c r="AG4041" i="1"/>
  <c r="AG4040" i="1" s="1"/>
  <c r="AF4041" i="1"/>
  <c r="AF4040" i="1" s="1"/>
  <c r="AE4041" i="1"/>
  <c r="AE4040" i="1" s="1"/>
  <c r="AD4041" i="1"/>
  <c r="AD4040" i="1" s="1"/>
  <c r="AC4041" i="1"/>
  <c r="AC4040" i="1" s="1"/>
  <c r="AB4041" i="1"/>
  <c r="AB4040" i="1" s="1"/>
  <c r="AA4041" i="1"/>
  <c r="AA4040" i="1" s="1"/>
  <c r="Z4041" i="1"/>
  <c r="Z4040" i="1" s="1"/>
  <c r="Y4041" i="1"/>
  <c r="W4041" i="1"/>
  <c r="W4040" i="1" s="1"/>
  <c r="V4041" i="1"/>
  <c r="V4040" i="1" s="1"/>
  <c r="U4041" i="1"/>
  <c r="U4040" i="1" s="1"/>
  <c r="T4041" i="1"/>
  <c r="T4040" i="1" s="1"/>
  <c r="S4041" i="1"/>
  <c r="AG4038" i="1"/>
  <c r="AG4037" i="1" s="1"/>
  <c r="AF4038" i="1"/>
  <c r="AF4037" i="1" s="1"/>
  <c r="AE4038" i="1"/>
  <c r="AE4037" i="1" s="1"/>
  <c r="AD4038" i="1"/>
  <c r="AD4037" i="1" s="1"/>
  <c r="AC4038" i="1"/>
  <c r="AC4037" i="1" s="1"/>
  <c r="AB4038" i="1"/>
  <c r="AB4037" i="1" s="1"/>
  <c r="AA4038" i="1"/>
  <c r="AA4037" i="1" s="1"/>
  <c r="Z4038" i="1"/>
  <c r="Z4037" i="1" s="1"/>
  <c r="Y4038" i="1"/>
  <c r="W4038" i="1"/>
  <c r="W4037" i="1" s="1"/>
  <c r="V4038" i="1"/>
  <c r="V4037" i="1" s="1"/>
  <c r="U4038" i="1"/>
  <c r="U4037" i="1" s="1"/>
  <c r="T4038" i="1"/>
  <c r="T4037" i="1" s="1"/>
  <c r="S4038" i="1"/>
  <c r="AG4034" i="1"/>
  <c r="AG4027" i="1" s="1"/>
  <c r="AF4034" i="1"/>
  <c r="AF4027" i="1" s="1"/>
  <c r="AE4034" i="1"/>
  <c r="AE4027" i="1" s="1"/>
  <c r="AD4034" i="1"/>
  <c r="AD4027" i="1" s="1"/>
  <c r="AC4034" i="1"/>
  <c r="AC4027" i="1" s="1"/>
  <c r="AB4034" i="1"/>
  <c r="AB4027" i="1" s="1"/>
  <c r="AA4034" i="1"/>
  <c r="AA4027" i="1" s="1"/>
  <c r="Z4034" i="1"/>
  <c r="Z4027" i="1" s="1"/>
  <c r="Y4034" i="1"/>
  <c r="W4034" i="1"/>
  <c r="W4027" i="1" s="1"/>
  <c r="V4034" i="1"/>
  <c r="V4027" i="1" s="1"/>
  <c r="U4034" i="1"/>
  <c r="U4027" i="1" s="1"/>
  <c r="T4034" i="1"/>
  <c r="T4027" i="1" s="1"/>
  <c r="S4034" i="1"/>
  <c r="AG4025" i="1"/>
  <c r="AF4025" i="1"/>
  <c r="AE4025" i="1"/>
  <c r="AD4025" i="1"/>
  <c r="AC4025" i="1"/>
  <c r="AB4025" i="1"/>
  <c r="AA4025" i="1"/>
  <c r="Z4025" i="1"/>
  <c r="Y4025" i="1"/>
  <c r="W4025" i="1"/>
  <c r="V4025" i="1"/>
  <c r="U4025" i="1"/>
  <c r="T4025" i="1"/>
  <c r="S4025" i="1"/>
  <c r="AG4019" i="1"/>
  <c r="AG4017" i="1" s="1"/>
  <c r="AF4019" i="1"/>
  <c r="AF4017" i="1" s="1"/>
  <c r="AE4019" i="1"/>
  <c r="AE4017" i="1" s="1"/>
  <c r="AD4019" i="1"/>
  <c r="AD4017" i="1" s="1"/>
  <c r="AC4019" i="1"/>
  <c r="AC4017" i="1" s="1"/>
  <c r="AB4019" i="1"/>
  <c r="AB4017" i="1" s="1"/>
  <c r="AA4019" i="1"/>
  <c r="AA4017" i="1" s="1"/>
  <c r="Z4019" i="1"/>
  <c r="Z4017" i="1" s="1"/>
  <c r="Y4019" i="1"/>
  <c r="W4019" i="1"/>
  <c r="W4017" i="1" s="1"/>
  <c r="V4019" i="1"/>
  <c r="V4017" i="1" s="1"/>
  <c r="U4019" i="1"/>
  <c r="U4017" i="1" s="1"/>
  <c r="T4019" i="1"/>
  <c r="T4017" i="1" s="1"/>
  <c r="S4019" i="1"/>
  <c r="AG4002" i="1"/>
  <c r="AG4001" i="1" s="1"/>
  <c r="AF4002" i="1"/>
  <c r="AF4001" i="1" s="1"/>
  <c r="AE4002" i="1"/>
  <c r="AE4001" i="1" s="1"/>
  <c r="AD4002" i="1"/>
  <c r="AD4001" i="1" s="1"/>
  <c r="AC4002" i="1"/>
  <c r="AC4001" i="1" s="1"/>
  <c r="AB4002" i="1"/>
  <c r="AB4001" i="1" s="1"/>
  <c r="AA4002" i="1"/>
  <c r="AA4001" i="1" s="1"/>
  <c r="Z4002" i="1"/>
  <c r="Z4001" i="1" s="1"/>
  <c r="Y4002" i="1"/>
  <c r="W4002" i="1"/>
  <c r="W4001" i="1" s="1"/>
  <c r="V4002" i="1"/>
  <c r="V4001" i="1" s="1"/>
  <c r="U4002" i="1"/>
  <c r="U4001" i="1" s="1"/>
  <c r="T4002" i="1"/>
  <c r="T4001" i="1" s="1"/>
  <c r="S4002" i="1"/>
  <c r="AG3999" i="1"/>
  <c r="AG3998" i="1" s="1"/>
  <c r="AF3999" i="1"/>
  <c r="AF3998" i="1" s="1"/>
  <c r="AE3999" i="1"/>
  <c r="AE3998" i="1" s="1"/>
  <c r="AD3999" i="1"/>
  <c r="AD3998" i="1" s="1"/>
  <c r="AC3999" i="1"/>
  <c r="AC3998" i="1" s="1"/>
  <c r="AB3999" i="1"/>
  <c r="AB3998" i="1" s="1"/>
  <c r="AA3999" i="1"/>
  <c r="AA3998" i="1" s="1"/>
  <c r="Z3999" i="1"/>
  <c r="Z3998" i="1" s="1"/>
  <c r="Y3999" i="1"/>
  <c r="W3999" i="1"/>
  <c r="W3998" i="1" s="1"/>
  <c r="V3999" i="1"/>
  <c r="V3998" i="1" s="1"/>
  <c r="U3999" i="1"/>
  <c r="U3998" i="1" s="1"/>
  <c r="T3999" i="1"/>
  <c r="T3998" i="1" s="1"/>
  <c r="S3999" i="1"/>
  <c r="AG3994" i="1"/>
  <c r="AG3987" i="1" s="1"/>
  <c r="AF3994" i="1"/>
  <c r="AF3987" i="1" s="1"/>
  <c r="AE3994" i="1"/>
  <c r="AE3987" i="1" s="1"/>
  <c r="AD3994" i="1"/>
  <c r="AD3987" i="1" s="1"/>
  <c r="AC3994" i="1"/>
  <c r="AC3987" i="1" s="1"/>
  <c r="AB3994" i="1"/>
  <c r="AB3987" i="1" s="1"/>
  <c r="AA3994" i="1"/>
  <c r="AA3987" i="1" s="1"/>
  <c r="Z3994" i="1"/>
  <c r="Z3987" i="1" s="1"/>
  <c r="Y3994" i="1"/>
  <c r="W3994" i="1"/>
  <c r="W3987" i="1" s="1"/>
  <c r="V3994" i="1"/>
  <c r="V3987" i="1" s="1"/>
  <c r="U3994" i="1"/>
  <c r="U3987" i="1" s="1"/>
  <c r="T3994" i="1"/>
  <c r="T3987" i="1" s="1"/>
  <c r="S3994" i="1"/>
  <c r="AG3985" i="1"/>
  <c r="AF3985" i="1"/>
  <c r="AE3985" i="1"/>
  <c r="AD3985" i="1"/>
  <c r="AC3985" i="1"/>
  <c r="AB3985" i="1"/>
  <c r="AA3985" i="1"/>
  <c r="Z3985" i="1"/>
  <c r="Y3985" i="1"/>
  <c r="W3985" i="1"/>
  <c r="V3985" i="1"/>
  <c r="U3985" i="1"/>
  <c r="T3985" i="1"/>
  <c r="S3985" i="1"/>
  <c r="AG3979" i="1"/>
  <c r="AG3977" i="1" s="1"/>
  <c r="AF3979" i="1"/>
  <c r="AF3977" i="1" s="1"/>
  <c r="AE3979" i="1"/>
  <c r="AE3977" i="1" s="1"/>
  <c r="AD3979" i="1"/>
  <c r="AD3977" i="1" s="1"/>
  <c r="AC3979" i="1"/>
  <c r="AC3977" i="1" s="1"/>
  <c r="AB3979" i="1"/>
  <c r="AB3977" i="1" s="1"/>
  <c r="AA3979" i="1"/>
  <c r="AA3977" i="1" s="1"/>
  <c r="Z3979" i="1"/>
  <c r="Z3977" i="1" s="1"/>
  <c r="Y3979" i="1"/>
  <c r="W3979" i="1"/>
  <c r="W3977" i="1" s="1"/>
  <c r="V3979" i="1"/>
  <c r="V3977" i="1" s="1"/>
  <c r="U3979" i="1"/>
  <c r="U3977" i="1" s="1"/>
  <c r="T3979" i="1"/>
  <c r="T3977" i="1" s="1"/>
  <c r="S3979" i="1"/>
  <c r="AG3962" i="1"/>
  <c r="AG3961" i="1" s="1"/>
  <c r="AF3962" i="1"/>
  <c r="AF3961" i="1" s="1"/>
  <c r="AE3962" i="1"/>
  <c r="AE3961" i="1" s="1"/>
  <c r="AD3962" i="1"/>
  <c r="AD3961" i="1" s="1"/>
  <c r="AC3962" i="1"/>
  <c r="AC3961" i="1" s="1"/>
  <c r="AB3962" i="1"/>
  <c r="AB3961" i="1" s="1"/>
  <c r="AA3962" i="1"/>
  <c r="AA3961" i="1" s="1"/>
  <c r="Z3962" i="1"/>
  <c r="Z3961" i="1" s="1"/>
  <c r="Y3962" i="1"/>
  <c r="W3962" i="1"/>
  <c r="W3961" i="1" s="1"/>
  <c r="V3962" i="1"/>
  <c r="V3961" i="1" s="1"/>
  <c r="U3962" i="1"/>
  <c r="U3961" i="1" s="1"/>
  <c r="T3962" i="1"/>
  <c r="T3961" i="1" s="1"/>
  <c r="S3962" i="1"/>
  <c r="AG3959" i="1"/>
  <c r="AG3958" i="1" s="1"/>
  <c r="AF3959" i="1"/>
  <c r="AF3958" i="1" s="1"/>
  <c r="AE3959" i="1"/>
  <c r="AE3958" i="1" s="1"/>
  <c r="AD3959" i="1"/>
  <c r="AD3958" i="1" s="1"/>
  <c r="AC3959" i="1"/>
  <c r="AC3958" i="1" s="1"/>
  <c r="AB3959" i="1"/>
  <c r="AB3958" i="1" s="1"/>
  <c r="AA3959" i="1"/>
  <c r="AA3958" i="1" s="1"/>
  <c r="Z3959" i="1"/>
  <c r="Z3958" i="1" s="1"/>
  <c r="Y3959" i="1"/>
  <c r="W3959" i="1"/>
  <c r="W3958" i="1" s="1"/>
  <c r="V3959" i="1"/>
  <c r="V3958" i="1" s="1"/>
  <c r="U3959" i="1"/>
  <c r="U3958" i="1" s="1"/>
  <c r="T3959" i="1"/>
  <c r="T3958" i="1" s="1"/>
  <c r="S3959" i="1"/>
  <c r="AG3954" i="1"/>
  <c r="AG3947" i="1" s="1"/>
  <c r="AF3954" i="1"/>
  <c r="AF3947" i="1" s="1"/>
  <c r="AE3954" i="1"/>
  <c r="AE3947" i="1" s="1"/>
  <c r="AD3954" i="1"/>
  <c r="AD3947" i="1" s="1"/>
  <c r="AC3954" i="1"/>
  <c r="AC3947" i="1" s="1"/>
  <c r="AB3954" i="1"/>
  <c r="AB3947" i="1" s="1"/>
  <c r="AA3954" i="1"/>
  <c r="AA3947" i="1" s="1"/>
  <c r="Z3954" i="1"/>
  <c r="Z3947" i="1" s="1"/>
  <c r="Y3954" i="1"/>
  <c r="W3954" i="1"/>
  <c r="W3947" i="1" s="1"/>
  <c r="V3954" i="1"/>
  <c r="V3947" i="1" s="1"/>
  <c r="U3954" i="1"/>
  <c r="U3947" i="1" s="1"/>
  <c r="T3954" i="1"/>
  <c r="T3947" i="1" s="1"/>
  <c r="S3954" i="1"/>
  <c r="AG3945" i="1"/>
  <c r="AF3945" i="1"/>
  <c r="AE3945" i="1"/>
  <c r="AD3945" i="1"/>
  <c r="AC3945" i="1"/>
  <c r="AB3945" i="1"/>
  <c r="AA3945" i="1"/>
  <c r="Z3945" i="1"/>
  <c r="Y3945" i="1"/>
  <c r="W3945" i="1"/>
  <c r="V3945" i="1"/>
  <c r="U3945" i="1"/>
  <c r="T3945" i="1"/>
  <c r="S3945" i="1"/>
  <c r="AG3939" i="1"/>
  <c r="AG3937" i="1" s="1"/>
  <c r="AF3939" i="1"/>
  <c r="AF3937" i="1" s="1"/>
  <c r="AE3939" i="1"/>
  <c r="AE3937" i="1" s="1"/>
  <c r="AD3939" i="1"/>
  <c r="AD3937" i="1" s="1"/>
  <c r="AC3939" i="1"/>
  <c r="AC3937" i="1" s="1"/>
  <c r="AB3939" i="1"/>
  <c r="AB3937" i="1" s="1"/>
  <c r="AA3939" i="1"/>
  <c r="AA3937" i="1" s="1"/>
  <c r="Z3939" i="1"/>
  <c r="Z3937" i="1" s="1"/>
  <c r="Y3939" i="1"/>
  <c r="W3939" i="1"/>
  <c r="W3937" i="1" s="1"/>
  <c r="V3939" i="1"/>
  <c r="V3937" i="1" s="1"/>
  <c r="U3939" i="1"/>
  <c r="U3937" i="1" s="1"/>
  <c r="T3939" i="1"/>
  <c r="T3937" i="1" s="1"/>
  <c r="S3939" i="1"/>
  <c r="AG3922" i="1"/>
  <c r="AG3921" i="1" s="1"/>
  <c r="AF3922" i="1"/>
  <c r="AF3921" i="1" s="1"/>
  <c r="AE3922" i="1"/>
  <c r="AE3921" i="1" s="1"/>
  <c r="AD3922" i="1"/>
  <c r="AD3921" i="1" s="1"/>
  <c r="AC3922" i="1"/>
  <c r="AC3921" i="1" s="1"/>
  <c r="AB3922" i="1"/>
  <c r="AB3921" i="1" s="1"/>
  <c r="AA3922" i="1"/>
  <c r="AA3921" i="1" s="1"/>
  <c r="Z3922" i="1"/>
  <c r="Z3921" i="1" s="1"/>
  <c r="Y3922" i="1"/>
  <c r="W3922" i="1"/>
  <c r="W3921" i="1" s="1"/>
  <c r="V3922" i="1"/>
  <c r="V3921" i="1" s="1"/>
  <c r="U3922" i="1"/>
  <c r="U3921" i="1" s="1"/>
  <c r="T3922" i="1"/>
  <c r="T3921" i="1" s="1"/>
  <c r="S3922" i="1"/>
  <c r="AG3919" i="1"/>
  <c r="AG3918" i="1" s="1"/>
  <c r="AF3919" i="1"/>
  <c r="AF3918" i="1" s="1"/>
  <c r="AE3919" i="1"/>
  <c r="AE3918" i="1" s="1"/>
  <c r="AD3919" i="1"/>
  <c r="AD3918" i="1" s="1"/>
  <c r="AC3919" i="1"/>
  <c r="AC3918" i="1" s="1"/>
  <c r="AB3919" i="1"/>
  <c r="AB3918" i="1" s="1"/>
  <c r="AA3919" i="1"/>
  <c r="AA3918" i="1" s="1"/>
  <c r="Z3919" i="1"/>
  <c r="Z3918" i="1" s="1"/>
  <c r="Y3919" i="1"/>
  <c r="W3919" i="1"/>
  <c r="W3918" i="1" s="1"/>
  <c r="V3919" i="1"/>
  <c r="V3918" i="1" s="1"/>
  <c r="U3919" i="1"/>
  <c r="U3918" i="1" s="1"/>
  <c r="T3919" i="1"/>
  <c r="T3918" i="1" s="1"/>
  <c r="S3919" i="1"/>
  <c r="AG3914" i="1"/>
  <c r="AG3907" i="1" s="1"/>
  <c r="AF3914" i="1"/>
  <c r="AF3907" i="1" s="1"/>
  <c r="AE3914" i="1"/>
  <c r="AE3907" i="1" s="1"/>
  <c r="AD3914" i="1"/>
  <c r="AD3907" i="1" s="1"/>
  <c r="AC3914" i="1"/>
  <c r="AC3907" i="1" s="1"/>
  <c r="AB3914" i="1"/>
  <c r="AB3907" i="1" s="1"/>
  <c r="AA3914" i="1"/>
  <c r="AA3907" i="1" s="1"/>
  <c r="Z3914" i="1"/>
  <c r="Z3907" i="1" s="1"/>
  <c r="Y3914" i="1"/>
  <c r="W3914" i="1"/>
  <c r="W3907" i="1" s="1"/>
  <c r="V3914" i="1"/>
  <c r="V3907" i="1" s="1"/>
  <c r="U3914" i="1"/>
  <c r="U3907" i="1" s="1"/>
  <c r="T3914" i="1"/>
  <c r="T3907" i="1" s="1"/>
  <c r="S3914" i="1"/>
  <c r="AG3905" i="1"/>
  <c r="AF3905" i="1"/>
  <c r="AE3905" i="1"/>
  <c r="AD3905" i="1"/>
  <c r="AC3905" i="1"/>
  <c r="AB3905" i="1"/>
  <c r="AA3905" i="1"/>
  <c r="Z3905" i="1"/>
  <c r="Y3905" i="1"/>
  <c r="W3905" i="1"/>
  <c r="V3905" i="1"/>
  <c r="U3905" i="1"/>
  <c r="T3905" i="1"/>
  <c r="S3905" i="1"/>
  <c r="AG3899" i="1"/>
  <c r="AG3897" i="1" s="1"/>
  <c r="AF3899" i="1"/>
  <c r="AF3897" i="1" s="1"/>
  <c r="AE3899" i="1"/>
  <c r="AE3897" i="1" s="1"/>
  <c r="AD3899" i="1"/>
  <c r="AD3897" i="1" s="1"/>
  <c r="AC3899" i="1"/>
  <c r="AC3897" i="1" s="1"/>
  <c r="AB3899" i="1"/>
  <c r="AB3897" i="1" s="1"/>
  <c r="AA3899" i="1"/>
  <c r="AA3897" i="1" s="1"/>
  <c r="Z3899" i="1"/>
  <c r="Z3897" i="1" s="1"/>
  <c r="Y3899" i="1"/>
  <c r="W3899" i="1"/>
  <c r="W3897" i="1" s="1"/>
  <c r="V3899" i="1"/>
  <c r="V3897" i="1" s="1"/>
  <c r="U3899" i="1"/>
  <c r="U3897" i="1" s="1"/>
  <c r="T3899" i="1"/>
  <c r="T3897" i="1" s="1"/>
  <c r="S3899" i="1"/>
  <c r="AG3882" i="1"/>
  <c r="AG3881" i="1" s="1"/>
  <c r="AF3882" i="1"/>
  <c r="AF3881" i="1" s="1"/>
  <c r="AE3882" i="1"/>
  <c r="AE3881" i="1" s="1"/>
  <c r="AD3882" i="1"/>
  <c r="AD3881" i="1" s="1"/>
  <c r="AC3882" i="1"/>
  <c r="AC3881" i="1" s="1"/>
  <c r="AB3882" i="1"/>
  <c r="AB3881" i="1" s="1"/>
  <c r="AA3882" i="1"/>
  <c r="AA3881" i="1" s="1"/>
  <c r="Z3882" i="1"/>
  <c r="Z3881" i="1" s="1"/>
  <c r="Y3882" i="1"/>
  <c r="W3882" i="1"/>
  <c r="W3881" i="1" s="1"/>
  <c r="V3882" i="1"/>
  <c r="V3881" i="1" s="1"/>
  <c r="U3882" i="1"/>
  <c r="U3881" i="1" s="1"/>
  <c r="T3882" i="1"/>
  <c r="T3881" i="1" s="1"/>
  <c r="S3882" i="1"/>
  <c r="AG3879" i="1"/>
  <c r="AG3878" i="1" s="1"/>
  <c r="AF3879" i="1"/>
  <c r="AF3878" i="1" s="1"/>
  <c r="AE3879" i="1"/>
  <c r="AE3878" i="1" s="1"/>
  <c r="AD3879" i="1"/>
  <c r="AD3878" i="1" s="1"/>
  <c r="AC3879" i="1"/>
  <c r="AC3878" i="1" s="1"/>
  <c r="AB3879" i="1"/>
  <c r="AB3878" i="1" s="1"/>
  <c r="AA3879" i="1"/>
  <c r="AA3878" i="1" s="1"/>
  <c r="Z3879" i="1"/>
  <c r="Z3878" i="1" s="1"/>
  <c r="Y3879" i="1"/>
  <c r="W3879" i="1"/>
  <c r="W3878" i="1" s="1"/>
  <c r="V3879" i="1"/>
  <c r="V3878" i="1" s="1"/>
  <c r="U3879" i="1"/>
  <c r="U3878" i="1" s="1"/>
  <c r="T3879" i="1"/>
  <c r="T3878" i="1" s="1"/>
  <c r="S3879" i="1"/>
  <c r="AG3874" i="1"/>
  <c r="AG3866" i="1" s="1"/>
  <c r="AF3874" i="1"/>
  <c r="AF3866" i="1" s="1"/>
  <c r="AE3874" i="1"/>
  <c r="AE3866" i="1" s="1"/>
  <c r="AD3874" i="1"/>
  <c r="AD3866" i="1" s="1"/>
  <c r="AC3874" i="1"/>
  <c r="AC3866" i="1" s="1"/>
  <c r="AB3874" i="1"/>
  <c r="AB3866" i="1" s="1"/>
  <c r="AA3874" i="1"/>
  <c r="AA3866" i="1" s="1"/>
  <c r="Z3874" i="1"/>
  <c r="Z3866" i="1" s="1"/>
  <c r="Y3874" i="1"/>
  <c r="W3874" i="1"/>
  <c r="W3866" i="1" s="1"/>
  <c r="V3874" i="1"/>
  <c r="V3866" i="1" s="1"/>
  <c r="U3874" i="1"/>
  <c r="U3866" i="1" s="1"/>
  <c r="T3874" i="1"/>
  <c r="T3866" i="1" s="1"/>
  <c r="S3874" i="1"/>
  <c r="AG3864" i="1"/>
  <c r="AF3864" i="1"/>
  <c r="AE3864" i="1"/>
  <c r="AD3864" i="1"/>
  <c r="AC3864" i="1"/>
  <c r="AB3864" i="1"/>
  <c r="AA3864" i="1"/>
  <c r="Z3864" i="1"/>
  <c r="Y3864" i="1"/>
  <c r="W3864" i="1"/>
  <c r="V3864" i="1"/>
  <c r="U3864" i="1"/>
  <c r="T3864" i="1"/>
  <c r="S3864" i="1"/>
  <c r="AG3858" i="1"/>
  <c r="AG3856" i="1" s="1"/>
  <c r="AF3858" i="1"/>
  <c r="AF3856" i="1" s="1"/>
  <c r="AE3858" i="1"/>
  <c r="AE3856" i="1" s="1"/>
  <c r="AD3858" i="1"/>
  <c r="AD3856" i="1" s="1"/>
  <c r="AC3858" i="1"/>
  <c r="AC3856" i="1" s="1"/>
  <c r="AB3858" i="1"/>
  <c r="AB3856" i="1" s="1"/>
  <c r="AA3858" i="1"/>
  <c r="AA3856" i="1" s="1"/>
  <c r="Z3858" i="1"/>
  <c r="Z3856" i="1" s="1"/>
  <c r="Y3858" i="1"/>
  <c r="W3858" i="1"/>
  <c r="W3856" i="1" s="1"/>
  <c r="V3858" i="1"/>
  <c r="V3856" i="1" s="1"/>
  <c r="U3858" i="1"/>
  <c r="U3856" i="1" s="1"/>
  <c r="T3858" i="1"/>
  <c r="T3856" i="1" s="1"/>
  <c r="S3858" i="1"/>
  <c r="AG3841" i="1"/>
  <c r="AG3840" i="1" s="1"/>
  <c r="AF3841" i="1"/>
  <c r="AF3840" i="1" s="1"/>
  <c r="AE3841" i="1"/>
  <c r="AE3840" i="1" s="1"/>
  <c r="AD3841" i="1"/>
  <c r="AD3840" i="1" s="1"/>
  <c r="AC3841" i="1"/>
  <c r="AC3840" i="1" s="1"/>
  <c r="AB3841" i="1"/>
  <c r="AB3840" i="1" s="1"/>
  <c r="AA3841" i="1"/>
  <c r="AA3840" i="1" s="1"/>
  <c r="Z3841" i="1"/>
  <c r="Z3840" i="1" s="1"/>
  <c r="Y3841" i="1"/>
  <c r="W3841" i="1"/>
  <c r="W3840" i="1" s="1"/>
  <c r="V3841" i="1"/>
  <c r="V3840" i="1" s="1"/>
  <c r="U3841" i="1"/>
  <c r="U3840" i="1" s="1"/>
  <c r="T3841" i="1"/>
  <c r="T3840" i="1" s="1"/>
  <c r="S3841" i="1"/>
  <c r="AG3838" i="1"/>
  <c r="AG3837" i="1" s="1"/>
  <c r="AF3838" i="1"/>
  <c r="AF3837" i="1" s="1"/>
  <c r="AE3838" i="1"/>
  <c r="AE3837" i="1" s="1"/>
  <c r="AD3838" i="1"/>
  <c r="AD3837" i="1" s="1"/>
  <c r="AC3838" i="1"/>
  <c r="AC3837" i="1" s="1"/>
  <c r="AB3838" i="1"/>
  <c r="AB3837" i="1" s="1"/>
  <c r="AA3838" i="1"/>
  <c r="AA3837" i="1" s="1"/>
  <c r="Z3838" i="1"/>
  <c r="Z3837" i="1" s="1"/>
  <c r="Y3838" i="1"/>
  <c r="W3838" i="1"/>
  <c r="W3837" i="1" s="1"/>
  <c r="V3838" i="1"/>
  <c r="V3837" i="1" s="1"/>
  <c r="U3838" i="1"/>
  <c r="U3837" i="1" s="1"/>
  <c r="T3838" i="1"/>
  <c r="T3837" i="1" s="1"/>
  <c r="S3838" i="1"/>
  <c r="AG3833" i="1"/>
  <c r="AG3826" i="1" s="1"/>
  <c r="AF3833" i="1"/>
  <c r="AF3826" i="1" s="1"/>
  <c r="AE3833" i="1"/>
  <c r="AE3826" i="1" s="1"/>
  <c r="AD3833" i="1"/>
  <c r="AD3826" i="1" s="1"/>
  <c r="AC3833" i="1"/>
  <c r="AC3826" i="1" s="1"/>
  <c r="AB3833" i="1"/>
  <c r="AB3826" i="1" s="1"/>
  <c r="AA3833" i="1"/>
  <c r="AA3826" i="1" s="1"/>
  <c r="Z3833" i="1"/>
  <c r="Z3826" i="1" s="1"/>
  <c r="Y3833" i="1"/>
  <c r="W3833" i="1"/>
  <c r="W3826" i="1" s="1"/>
  <c r="V3833" i="1"/>
  <c r="V3826" i="1" s="1"/>
  <c r="U3833" i="1"/>
  <c r="U3826" i="1" s="1"/>
  <c r="T3833" i="1"/>
  <c r="T3826" i="1" s="1"/>
  <c r="S3833" i="1"/>
  <c r="AG3824" i="1"/>
  <c r="AF3824" i="1"/>
  <c r="AE3824" i="1"/>
  <c r="AD3824" i="1"/>
  <c r="AC3824" i="1"/>
  <c r="AB3824" i="1"/>
  <c r="AA3824" i="1"/>
  <c r="Z3824" i="1"/>
  <c r="Y3824" i="1"/>
  <c r="W3824" i="1"/>
  <c r="V3824" i="1"/>
  <c r="U3824" i="1"/>
  <c r="T3824" i="1"/>
  <c r="S3824" i="1"/>
  <c r="AG3818" i="1"/>
  <c r="AG3816" i="1" s="1"/>
  <c r="AF3818" i="1"/>
  <c r="AF3816" i="1" s="1"/>
  <c r="AE3818" i="1"/>
  <c r="AE3816" i="1" s="1"/>
  <c r="AD3818" i="1"/>
  <c r="AD3816" i="1" s="1"/>
  <c r="AC3818" i="1"/>
  <c r="AC3816" i="1" s="1"/>
  <c r="AB3818" i="1"/>
  <c r="AB3816" i="1" s="1"/>
  <c r="AA3818" i="1"/>
  <c r="AA3816" i="1" s="1"/>
  <c r="Z3818" i="1"/>
  <c r="Z3816" i="1" s="1"/>
  <c r="Y3818" i="1"/>
  <c r="W3818" i="1"/>
  <c r="W3816" i="1" s="1"/>
  <c r="V3818" i="1"/>
  <c r="V3816" i="1" s="1"/>
  <c r="U3818" i="1"/>
  <c r="U3816" i="1" s="1"/>
  <c r="T3818" i="1"/>
  <c r="T3816" i="1" s="1"/>
  <c r="S3818" i="1"/>
  <c r="AG3801" i="1"/>
  <c r="AG3800" i="1" s="1"/>
  <c r="AF3801" i="1"/>
  <c r="AF3800" i="1" s="1"/>
  <c r="AE3801" i="1"/>
  <c r="AE3800" i="1" s="1"/>
  <c r="AD3801" i="1"/>
  <c r="AD3800" i="1" s="1"/>
  <c r="AC3801" i="1"/>
  <c r="AC3800" i="1" s="1"/>
  <c r="AB3801" i="1"/>
  <c r="AB3800" i="1" s="1"/>
  <c r="AA3801" i="1"/>
  <c r="AA3800" i="1" s="1"/>
  <c r="Z3801" i="1"/>
  <c r="Z3800" i="1" s="1"/>
  <c r="Y3801" i="1"/>
  <c r="W3801" i="1"/>
  <c r="W3800" i="1" s="1"/>
  <c r="V3801" i="1"/>
  <c r="V3800" i="1" s="1"/>
  <c r="U3801" i="1"/>
  <c r="U3800" i="1" s="1"/>
  <c r="T3801" i="1"/>
  <c r="T3800" i="1" s="1"/>
  <c r="S3801" i="1"/>
  <c r="AG3798" i="1"/>
  <c r="AG3797" i="1" s="1"/>
  <c r="AF3798" i="1"/>
  <c r="AF3797" i="1" s="1"/>
  <c r="AE3798" i="1"/>
  <c r="AE3797" i="1" s="1"/>
  <c r="AD3798" i="1"/>
  <c r="AD3797" i="1" s="1"/>
  <c r="AC3798" i="1"/>
  <c r="AC3797" i="1" s="1"/>
  <c r="AB3798" i="1"/>
  <c r="AB3797" i="1" s="1"/>
  <c r="AA3798" i="1"/>
  <c r="AA3797" i="1" s="1"/>
  <c r="Z3798" i="1"/>
  <c r="Z3797" i="1" s="1"/>
  <c r="Y3798" i="1"/>
  <c r="W3798" i="1"/>
  <c r="W3797" i="1" s="1"/>
  <c r="V3798" i="1"/>
  <c r="V3797" i="1" s="1"/>
  <c r="U3798" i="1"/>
  <c r="U3797" i="1" s="1"/>
  <c r="T3798" i="1"/>
  <c r="T3797" i="1" s="1"/>
  <c r="S3798" i="1"/>
  <c r="AG3793" i="1"/>
  <c r="AG3785" i="1" s="1"/>
  <c r="AF3793" i="1"/>
  <c r="AF3785" i="1" s="1"/>
  <c r="AE3793" i="1"/>
  <c r="AE3785" i="1" s="1"/>
  <c r="AD3793" i="1"/>
  <c r="AD3785" i="1" s="1"/>
  <c r="AC3793" i="1"/>
  <c r="AC3785" i="1" s="1"/>
  <c r="AB3793" i="1"/>
  <c r="AB3785" i="1" s="1"/>
  <c r="AA3793" i="1"/>
  <c r="AA3785" i="1" s="1"/>
  <c r="Z3793" i="1"/>
  <c r="Z3785" i="1" s="1"/>
  <c r="Y3793" i="1"/>
  <c r="W3793" i="1"/>
  <c r="W3785" i="1" s="1"/>
  <c r="V3793" i="1"/>
  <c r="V3785" i="1" s="1"/>
  <c r="U3793" i="1"/>
  <c r="U3785" i="1" s="1"/>
  <c r="T3793" i="1"/>
  <c r="T3785" i="1" s="1"/>
  <c r="S3793" i="1"/>
  <c r="AG3783" i="1"/>
  <c r="AF3783" i="1"/>
  <c r="AE3783" i="1"/>
  <c r="AD3783" i="1"/>
  <c r="AC3783" i="1"/>
  <c r="AB3783" i="1"/>
  <c r="AA3783" i="1"/>
  <c r="Z3783" i="1"/>
  <c r="Y3783" i="1"/>
  <c r="W3783" i="1"/>
  <c r="V3783" i="1"/>
  <c r="U3783" i="1"/>
  <c r="T3783" i="1"/>
  <c r="S3783" i="1"/>
  <c r="AG3777" i="1"/>
  <c r="AG3775" i="1" s="1"/>
  <c r="AF3777" i="1"/>
  <c r="AF3775" i="1" s="1"/>
  <c r="AE3777" i="1"/>
  <c r="AE3775" i="1" s="1"/>
  <c r="AD3777" i="1"/>
  <c r="AD3775" i="1" s="1"/>
  <c r="AC3777" i="1"/>
  <c r="AC3775" i="1" s="1"/>
  <c r="AB3777" i="1"/>
  <c r="AB3775" i="1" s="1"/>
  <c r="AA3777" i="1"/>
  <c r="AA3775" i="1" s="1"/>
  <c r="Z3777" i="1"/>
  <c r="Z3775" i="1" s="1"/>
  <c r="Y3777" i="1"/>
  <c r="W3777" i="1"/>
  <c r="W3775" i="1" s="1"/>
  <c r="V3777" i="1"/>
  <c r="V3775" i="1" s="1"/>
  <c r="U3777" i="1"/>
  <c r="U3775" i="1" s="1"/>
  <c r="T3777" i="1"/>
  <c r="T3775" i="1" s="1"/>
  <c r="S3777" i="1"/>
  <c r="AG3760" i="1"/>
  <c r="AG3759" i="1" s="1"/>
  <c r="AF3760" i="1"/>
  <c r="AF3759" i="1" s="1"/>
  <c r="AE3760" i="1"/>
  <c r="AE3759" i="1" s="1"/>
  <c r="AD3760" i="1"/>
  <c r="AD3759" i="1" s="1"/>
  <c r="AC3760" i="1"/>
  <c r="AC3759" i="1" s="1"/>
  <c r="AB3760" i="1"/>
  <c r="AB3759" i="1" s="1"/>
  <c r="AA3760" i="1"/>
  <c r="AA3759" i="1" s="1"/>
  <c r="Z3760" i="1"/>
  <c r="Z3759" i="1" s="1"/>
  <c r="Y3760" i="1"/>
  <c r="W3760" i="1"/>
  <c r="W3759" i="1" s="1"/>
  <c r="V3760" i="1"/>
  <c r="V3759" i="1" s="1"/>
  <c r="U3760" i="1"/>
  <c r="U3759" i="1" s="1"/>
  <c r="T3760" i="1"/>
  <c r="T3759" i="1" s="1"/>
  <c r="S3760" i="1"/>
  <c r="AG3757" i="1"/>
  <c r="AG3756" i="1" s="1"/>
  <c r="AF3757" i="1"/>
  <c r="AF3756" i="1" s="1"/>
  <c r="AE3757" i="1"/>
  <c r="AE3756" i="1" s="1"/>
  <c r="AD3757" i="1"/>
  <c r="AD3756" i="1" s="1"/>
  <c r="AC3757" i="1"/>
  <c r="AC3756" i="1" s="1"/>
  <c r="AB3757" i="1"/>
  <c r="AB3756" i="1" s="1"/>
  <c r="AA3757" i="1"/>
  <c r="AA3756" i="1" s="1"/>
  <c r="Z3757" i="1"/>
  <c r="Z3756" i="1" s="1"/>
  <c r="Y3757" i="1"/>
  <c r="W3757" i="1"/>
  <c r="W3756" i="1" s="1"/>
  <c r="V3757" i="1"/>
  <c r="V3756" i="1" s="1"/>
  <c r="U3757" i="1"/>
  <c r="U3756" i="1" s="1"/>
  <c r="T3757" i="1"/>
  <c r="T3756" i="1" s="1"/>
  <c r="S3757" i="1"/>
  <c r="AG3752" i="1"/>
  <c r="AG3744" i="1" s="1"/>
  <c r="AF3752" i="1"/>
  <c r="AF3744" i="1" s="1"/>
  <c r="AE3752" i="1"/>
  <c r="AE3744" i="1" s="1"/>
  <c r="AD3752" i="1"/>
  <c r="AD3744" i="1" s="1"/>
  <c r="AC3752" i="1"/>
  <c r="AC3744" i="1" s="1"/>
  <c r="AB3752" i="1"/>
  <c r="AB3744" i="1" s="1"/>
  <c r="AA3752" i="1"/>
  <c r="AA3744" i="1" s="1"/>
  <c r="Z3752" i="1"/>
  <c r="Z3744" i="1" s="1"/>
  <c r="Y3752" i="1"/>
  <c r="W3752" i="1"/>
  <c r="W3744" i="1" s="1"/>
  <c r="V3752" i="1"/>
  <c r="V3744" i="1" s="1"/>
  <c r="U3752" i="1"/>
  <c r="U3744" i="1" s="1"/>
  <c r="T3752" i="1"/>
  <c r="T3744" i="1" s="1"/>
  <c r="S3752" i="1"/>
  <c r="AG3742" i="1"/>
  <c r="AF3742" i="1"/>
  <c r="AE3742" i="1"/>
  <c r="AD3742" i="1"/>
  <c r="AC3742" i="1"/>
  <c r="AB3742" i="1"/>
  <c r="AA3742" i="1"/>
  <c r="Z3742" i="1"/>
  <c r="Y3742" i="1"/>
  <c r="W3742" i="1"/>
  <c r="V3742" i="1"/>
  <c r="U3742" i="1"/>
  <c r="T3742" i="1"/>
  <c r="S3742" i="1"/>
  <c r="AG3736" i="1"/>
  <c r="AG3734" i="1" s="1"/>
  <c r="AF3736" i="1"/>
  <c r="AF3734" i="1" s="1"/>
  <c r="AE3736" i="1"/>
  <c r="AE3734" i="1" s="1"/>
  <c r="AD3736" i="1"/>
  <c r="AD3734" i="1" s="1"/>
  <c r="AC3736" i="1"/>
  <c r="AC3734" i="1" s="1"/>
  <c r="AB3736" i="1"/>
  <c r="AB3734" i="1" s="1"/>
  <c r="AA3736" i="1"/>
  <c r="AA3734" i="1" s="1"/>
  <c r="Z3736" i="1"/>
  <c r="Z3734" i="1" s="1"/>
  <c r="Y3736" i="1"/>
  <c r="W3736" i="1"/>
  <c r="W3734" i="1" s="1"/>
  <c r="V3736" i="1"/>
  <c r="V3734" i="1" s="1"/>
  <c r="U3736" i="1"/>
  <c r="U3734" i="1" s="1"/>
  <c r="T3736" i="1"/>
  <c r="T3734" i="1" s="1"/>
  <c r="S3736" i="1"/>
  <c r="AG3719" i="1"/>
  <c r="AG3718" i="1" s="1"/>
  <c r="AF3719" i="1"/>
  <c r="AF3718" i="1" s="1"/>
  <c r="AE3719" i="1"/>
  <c r="AE3718" i="1" s="1"/>
  <c r="AD3719" i="1"/>
  <c r="AD3718" i="1" s="1"/>
  <c r="AC3719" i="1"/>
  <c r="AC3718" i="1" s="1"/>
  <c r="AB3719" i="1"/>
  <c r="AB3718" i="1" s="1"/>
  <c r="AA3719" i="1"/>
  <c r="AA3718" i="1" s="1"/>
  <c r="Z3719" i="1"/>
  <c r="Z3718" i="1" s="1"/>
  <c r="Y3719" i="1"/>
  <c r="W3719" i="1"/>
  <c r="W3718" i="1" s="1"/>
  <c r="V3719" i="1"/>
  <c r="V3718" i="1" s="1"/>
  <c r="U3719" i="1"/>
  <c r="U3718" i="1" s="1"/>
  <c r="T3719" i="1"/>
  <c r="T3718" i="1" s="1"/>
  <c r="S3719" i="1"/>
  <c r="AG3716" i="1"/>
  <c r="AG3715" i="1" s="1"/>
  <c r="AF3716" i="1"/>
  <c r="AF3715" i="1" s="1"/>
  <c r="AE3716" i="1"/>
  <c r="AE3715" i="1" s="1"/>
  <c r="AD3716" i="1"/>
  <c r="AD3715" i="1" s="1"/>
  <c r="AC3716" i="1"/>
  <c r="AC3715" i="1" s="1"/>
  <c r="AB3716" i="1"/>
  <c r="AB3715" i="1" s="1"/>
  <c r="AA3716" i="1"/>
  <c r="AA3715" i="1" s="1"/>
  <c r="Z3716" i="1"/>
  <c r="Z3715" i="1" s="1"/>
  <c r="Y3716" i="1"/>
  <c r="W3716" i="1"/>
  <c r="W3715" i="1" s="1"/>
  <c r="V3716" i="1"/>
  <c r="V3715" i="1" s="1"/>
  <c r="U3716" i="1"/>
  <c r="U3715" i="1" s="1"/>
  <c r="T3716" i="1"/>
  <c r="T3715" i="1" s="1"/>
  <c r="S3716" i="1"/>
  <c r="AG3711" i="1"/>
  <c r="AG3704" i="1" s="1"/>
  <c r="AF3711" i="1"/>
  <c r="AF3704" i="1" s="1"/>
  <c r="AE3711" i="1"/>
  <c r="AE3704" i="1" s="1"/>
  <c r="AD3711" i="1"/>
  <c r="AD3704" i="1" s="1"/>
  <c r="AC3711" i="1"/>
  <c r="AC3704" i="1" s="1"/>
  <c r="AB3711" i="1"/>
  <c r="AB3704" i="1" s="1"/>
  <c r="AA3711" i="1"/>
  <c r="AA3704" i="1" s="1"/>
  <c r="Z3711" i="1"/>
  <c r="Z3704" i="1" s="1"/>
  <c r="Y3711" i="1"/>
  <c r="W3711" i="1"/>
  <c r="W3704" i="1" s="1"/>
  <c r="V3711" i="1"/>
  <c r="V3704" i="1" s="1"/>
  <c r="U3711" i="1"/>
  <c r="U3704" i="1" s="1"/>
  <c r="T3711" i="1"/>
  <c r="T3704" i="1" s="1"/>
  <c r="S3711" i="1"/>
  <c r="AG3702" i="1"/>
  <c r="AF3702" i="1"/>
  <c r="AE3702" i="1"/>
  <c r="AD3702" i="1"/>
  <c r="AC3702" i="1"/>
  <c r="AB3702" i="1"/>
  <c r="AA3702" i="1"/>
  <c r="Z3702" i="1"/>
  <c r="Y3702" i="1"/>
  <c r="W3702" i="1"/>
  <c r="V3702" i="1"/>
  <c r="U3702" i="1"/>
  <c r="T3702" i="1"/>
  <c r="S3702" i="1"/>
  <c r="AG3696" i="1"/>
  <c r="AG3694" i="1" s="1"/>
  <c r="AF3696" i="1"/>
  <c r="AF3694" i="1" s="1"/>
  <c r="AE3696" i="1"/>
  <c r="AE3694" i="1" s="1"/>
  <c r="AD3696" i="1"/>
  <c r="AD3694" i="1" s="1"/>
  <c r="AC3696" i="1"/>
  <c r="AC3694" i="1" s="1"/>
  <c r="AB3696" i="1"/>
  <c r="AB3694" i="1" s="1"/>
  <c r="AA3696" i="1"/>
  <c r="AA3694" i="1" s="1"/>
  <c r="Z3696" i="1"/>
  <c r="Z3694" i="1" s="1"/>
  <c r="Y3696" i="1"/>
  <c r="W3696" i="1"/>
  <c r="W3694" i="1" s="1"/>
  <c r="V3696" i="1"/>
  <c r="V3694" i="1" s="1"/>
  <c r="U3696" i="1"/>
  <c r="U3694" i="1" s="1"/>
  <c r="T3696" i="1"/>
  <c r="T3694" i="1" s="1"/>
  <c r="S3696" i="1"/>
  <c r="AG3679" i="1"/>
  <c r="AG3678" i="1" s="1"/>
  <c r="AF3679" i="1"/>
  <c r="AF3678" i="1" s="1"/>
  <c r="AE3679" i="1"/>
  <c r="AE3678" i="1" s="1"/>
  <c r="AD3679" i="1"/>
  <c r="AD3678" i="1" s="1"/>
  <c r="AC3679" i="1"/>
  <c r="AC3678" i="1" s="1"/>
  <c r="AB3679" i="1"/>
  <c r="AB3678" i="1" s="1"/>
  <c r="AA3679" i="1"/>
  <c r="AA3678" i="1" s="1"/>
  <c r="Z3679" i="1"/>
  <c r="Z3678" i="1" s="1"/>
  <c r="Y3679" i="1"/>
  <c r="W3679" i="1"/>
  <c r="W3678" i="1" s="1"/>
  <c r="V3679" i="1"/>
  <c r="V3678" i="1" s="1"/>
  <c r="U3679" i="1"/>
  <c r="U3678" i="1" s="1"/>
  <c r="T3679" i="1"/>
  <c r="T3678" i="1" s="1"/>
  <c r="S3679" i="1"/>
  <c r="AG3676" i="1"/>
  <c r="AG3675" i="1" s="1"/>
  <c r="AF3676" i="1"/>
  <c r="AF3675" i="1" s="1"/>
  <c r="AE3676" i="1"/>
  <c r="AE3675" i="1" s="1"/>
  <c r="AD3676" i="1"/>
  <c r="AD3675" i="1" s="1"/>
  <c r="AC3676" i="1"/>
  <c r="AC3675" i="1" s="1"/>
  <c r="AB3676" i="1"/>
  <c r="AB3675" i="1" s="1"/>
  <c r="AA3676" i="1"/>
  <c r="AA3675" i="1" s="1"/>
  <c r="Z3676" i="1"/>
  <c r="Z3675" i="1" s="1"/>
  <c r="Y3676" i="1"/>
  <c r="W3676" i="1"/>
  <c r="W3675" i="1" s="1"/>
  <c r="V3676" i="1"/>
  <c r="V3675" i="1" s="1"/>
  <c r="U3676" i="1"/>
  <c r="U3675" i="1" s="1"/>
  <c r="T3676" i="1"/>
  <c r="T3675" i="1" s="1"/>
  <c r="S3676" i="1"/>
  <c r="AG3671" i="1"/>
  <c r="AG3663" i="1" s="1"/>
  <c r="AF3671" i="1"/>
  <c r="AF3663" i="1" s="1"/>
  <c r="AE3671" i="1"/>
  <c r="AE3663" i="1" s="1"/>
  <c r="AD3671" i="1"/>
  <c r="AD3663" i="1" s="1"/>
  <c r="AC3671" i="1"/>
  <c r="AC3663" i="1" s="1"/>
  <c r="AB3671" i="1"/>
  <c r="AB3663" i="1" s="1"/>
  <c r="AA3671" i="1"/>
  <c r="AA3663" i="1" s="1"/>
  <c r="Z3671" i="1"/>
  <c r="Z3663" i="1" s="1"/>
  <c r="Y3671" i="1"/>
  <c r="W3671" i="1"/>
  <c r="W3663" i="1" s="1"/>
  <c r="V3671" i="1"/>
  <c r="V3663" i="1" s="1"/>
  <c r="U3671" i="1"/>
  <c r="U3663" i="1" s="1"/>
  <c r="T3671" i="1"/>
  <c r="T3663" i="1" s="1"/>
  <c r="S3671" i="1"/>
  <c r="AG3661" i="1"/>
  <c r="AF3661" i="1"/>
  <c r="AE3661" i="1"/>
  <c r="AD3661" i="1"/>
  <c r="AC3661" i="1"/>
  <c r="AB3661" i="1"/>
  <c r="AA3661" i="1"/>
  <c r="Z3661" i="1"/>
  <c r="Y3661" i="1"/>
  <c r="W3661" i="1"/>
  <c r="V3661" i="1"/>
  <c r="U3661" i="1"/>
  <c r="T3661" i="1"/>
  <c r="S3661" i="1"/>
  <c r="AG3655" i="1"/>
  <c r="AG3653" i="1" s="1"/>
  <c r="AF3655" i="1"/>
  <c r="AF3653" i="1" s="1"/>
  <c r="AE3655" i="1"/>
  <c r="AE3653" i="1" s="1"/>
  <c r="AD3655" i="1"/>
  <c r="AD3653" i="1" s="1"/>
  <c r="AC3655" i="1"/>
  <c r="AC3653" i="1" s="1"/>
  <c r="AB3655" i="1"/>
  <c r="AB3653" i="1" s="1"/>
  <c r="AA3655" i="1"/>
  <c r="AA3653" i="1" s="1"/>
  <c r="Z3655" i="1"/>
  <c r="Z3653" i="1" s="1"/>
  <c r="Y3655" i="1"/>
  <c r="W3655" i="1"/>
  <c r="W3653" i="1" s="1"/>
  <c r="V3655" i="1"/>
  <c r="V3653" i="1" s="1"/>
  <c r="U3655" i="1"/>
  <c r="U3653" i="1" s="1"/>
  <c r="T3655" i="1"/>
  <c r="T3653" i="1" s="1"/>
  <c r="S3655" i="1"/>
  <c r="AG3638" i="1"/>
  <c r="AG3637" i="1" s="1"/>
  <c r="AF3638" i="1"/>
  <c r="AF3637" i="1" s="1"/>
  <c r="AE3638" i="1"/>
  <c r="AE3637" i="1" s="1"/>
  <c r="AD3638" i="1"/>
  <c r="AD3637" i="1" s="1"/>
  <c r="AC3638" i="1"/>
  <c r="AC3637" i="1" s="1"/>
  <c r="AB3638" i="1"/>
  <c r="AB3637" i="1" s="1"/>
  <c r="AA3638" i="1"/>
  <c r="AA3637" i="1" s="1"/>
  <c r="Z3638" i="1"/>
  <c r="Z3637" i="1" s="1"/>
  <c r="Y3638" i="1"/>
  <c r="W3638" i="1"/>
  <c r="W3637" i="1" s="1"/>
  <c r="V3638" i="1"/>
  <c r="V3637" i="1" s="1"/>
  <c r="U3638" i="1"/>
  <c r="U3637" i="1" s="1"/>
  <c r="T3638" i="1"/>
  <c r="T3637" i="1" s="1"/>
  <c r="S3638" i="1"/>
  <c r="AG3635" i="1"/>
  <c r="AG3634" i="1" s="1"/>
  <c r="AF3635" i="1"/>
  <c r="AF3634" i="1" s="1"/>
  <c r="AE3635" i="1"/>
  <c r="AE3634" i="1" s="1"/>
  <c r="AD3635" i="1"/>
  <c r="AD3634" i="1" s="1"/>
  <c r="AC3635" i="1"/>
  <c r="AC3634" i="1" s="1"/>
  <c r="AB3635" i="1"/>
  <c r="AB3634" i="1" s="1"/>
  <c r="AA3635" i="1"/>
  <c r="AA3634" i="1" s="1"/>
  <c r="Z3635" i="1"/>
  <c r="Z3634" i="1" s="1"/>
  <c r="Y3635" i="1"/>
  <c r="W3635" i="1"/>
  <c r="W3634" i="1" s="1"/>
  <c r="V3635" i="1"/>
  <c r="V3634" i="1" s="1"/>
  <c r="U3635" i="1"/>
  <c r="U3634" i="1" s="1"/>
  <c r="T3635" i="1"/>
  <c r="T3634" i="1" s="1"/>
  <c r="S3635" i="1"/>
  <c r="AG3630" i="1"/>
  <c r="AG3622" i="1" s="1"/>
  <c r="AF3630" i="1"/>
  <c r="AF3622" i="1" s="1"/>
  <c r="AE3630" i="1"/>
  <c r="AE3622" i="1" s="1"/>
  <c r="AD3630" i="1"/>
  <c r="AD3622" i="1" s="1"/>
  <c r="AC3630" i="1"/>
  <c r="AC3622" i="1" s="1"/>
  <c r="AB3630" i="1"/>
  <c r="AB3622" i="1" s="1"/>
  <c r="AA3630" i="1"/>
  <c r="AA3622" i="1" s="1"/>
  <c r="Z3630" i="1"/>
  <c r="Z3622" i="1" s="1"/>
  <c r="Y3630" i="1"/>
  <c r="W3630" i="1"/>
  <c r="W3622" i="1" s="1"/>
  <c r="V3630" i="1"/>
  <c r="V3622" i="1" s="1"/>
  <c r="U3630" i="1"/>
  <c r="U3622" i="1" s="1"/>
  <c r="T3630" i="1"/>
  <c r="T3622" i="1" s="1"/>
  <c r="S3630" i="1"/>
  <c r="AG3620" i="1"/>
  <c r="AF3620" i="1"/>
  <c r="AE3620" i="1"/>
  <c r="AD3620" i="1"/>
  <c r="AC3620" i="1"/>
  <c r="AB3620" i="1"/>
  <c r="AA3620" i="1"/>
  <c r="Z3620" i="1"/>
  <c r="Y3620" i="1"/>
  <c r="W3620" i="1"/>
  <c r="V3620" i="1"/>
  <c r="U3620" i="1"/>
  <c r="T3620" i="1"/>
  <c r="S3620" i="1"/>
  <c r="AG3614" i="1"/>
  <c r="AG3612" i="1" s="1"/>
  <c r="AF3614" i="1"/>
  <c r="AF3612" i="1" s="1"/>
  <c r="AE3614" i="1"/>
  <c r="AE3612" i="1" s="1"/>
  <c r="AD3614" i="1"/>
  <c r="AD3612" i="1" s="1"/>
  <c r="AC3614" i="1"/>
  <c r="AC3612" i="1" s="1"/>
  <c r="AB3614" i="1"/>
  <c r="AB3612" i="1" s="1"/>
  <c r="AA3614" i="1"/>
  <c r="AA3612" i="1" s="1"/>
  <c r="Z3614" i="1"/>
  <c r="Z3612" i="1" s="1"/>
  <c r="Y3614" i="1"/>
  <c r="W3614" i="1"/>
  <c r="W3612" i="1" s="1"/>
  <c r="V3614" i="1"/>
  <c r="V3612" i="1" s="1"/>
  <c r="U3614" i="1"/>
  <c r="U3612" i="1" s="1"/>
  <c r="T3614" i="1"/>
  <c r="T3612" i="1" s="1"/>
  <c r="S3614" i="1"/>
  <c r="AG3597" i="1"/>
  <c r="AG3596" i="1" s="1"/>
  <c r="AF3597" i="1"/>
  <c r="AF3596" i="1" s="1"/>
  <c r="AE3597" i="1"/>
  <c r="AE3596" i="1" s="1"/>
  <c r="AD3597" i="1"/>
  <c r="AD3596" i="1" s="1"/>
  <c r="AC3597" i="1"/>
  <c r="AC3596" i="1" s="1"/>
  <c r="AB3597" i="1"/>
  <c r="AB3596" i="1" s="1"/>
  <c r="AA3597" i="1"/>
  <c r="AA3596" i="1" s="1"/>
  <c r="Z3597" i="1"/>
  <c r="Z3596" i="1" s="1"/>
  <c r="Y3597" i="1"/>
  <c r="W3597" i="1"/>
  <c r="W3596" i="1" s="1"/>
  <c r="V3597" i="1"/>
  <c r="V3596" i="1" s="1"/>
  <c r="U3597" i="1"/>
  <c r="U3596" i="1" s="1"/>
  <c r="T3597" i="1"/>
  <c r="T3596" i="1" s="1"/>
  <c r="S3597" i="1"/>
  <c r="AG3594" i="1"/>
  <c r="AG3593" i="1" s="1"/>
  <c r="AF3594" i="1"/>
  <c r="AF3593" i="1" s="1"/>
  <c r="AE3594" i="1"/>
  <c r="AE3593" i="1" s="1"/>
  <c r="AD3594" i="1"/>
  <c r="AD3593" i="1" s="1"/>
  <c r="AC3594" i="1"/>
  <c r="AC3593" i="1" s="1"/>
  <c r="AB3594" i="1"/>
  <c r="AB3593" i="1" s="1"/>
  <c r="AA3594" i="1"/>
  <c r="AA3593" i="1" s="1"/>
  <c r="Z3594" i="1"/>
  <c r="Z3593" i="1" s="1"/>
  <c r="Y3594" i="1"/>
  <c r="W3594" i="1"/>
  <c r="W3593" i="1" s="1"/>
  <c r="V3594" i="1"/>
  <c r="V3593" i="1" s="1"/>
  <c r="U3594" i="1"/>
  <c r="U3593" i="1" s="1"/>
  <c r="T3594" i="1"/>
  <c r="T3593" i="1" s="1"/>
  <c r="S3594" i="1"/>
  <c r="AG3589" i="1"/>
  <c r="AG3582" i="1" s="1"/>
  <c r="AF3589" i="1"/>
  <c r="AF3582" i="1" s="1"/>
  <c r="AE3589" i="1"/>
  <c r="AE3582" i="1" s="1"/>
  <c r="AD3589" i="1"/>
  <c r="AD3582" i="1" s="1"/>
  <c r="AC3589" i="1"/>
  <c r="AC3582" i="1" s="1"/>
  <c r="AB3589" i="1"/>
  <c r="AB3582" i="1" s="1"/>
  <c r="AA3589" i="1"/>
  <c r="AA3582" i="1" s="1"/>
  <c r="Z3589" i="1"/>
  <c r="Z3582" i="1" s="1"/>
  <c r="Y3589" i="1"/>
  <c r="W3589" i="1"/>
  <c r="W3582" i="1" s="1"/>
  <c r="V3589" i="1"/>
  <c r="V3582" i="1" s="1"/>
  <c r="U3589" i="1"/>
  <c r="U3582" i="1" s="1"/>
  <c r="T3589" i="1"/>
  <c r="T3582" i="1" s="1"/>
  <c r="S3589" i="1"/>
  <c r="AG3580" i="1"/>
  <c r="AF3580" i="1"/>
  <c r="AE3580" i="1"/>
  <c r="AD3580" i="1"/>
  <c r="AC3580" i="1"/>
  <c r="AB3580" i="1"/>
  <c r="AA3580" i="1"/>
  <c r="Z3580" i="1"/>
  <c r="Y3580" i="1"/>
  <c r="W3580" i="1"/>
  <c r="V3580" i="1"/>
  <c r="U3580" i="1"/>
  <c r="T3580" i="1"/>
  <c r="S3580" i="1"/>
  <c r="AG3574" i="1"/>
  <c r="AG3572" i="1" s="1"/>
  <c r="AF3574" i="1"/>
  <c r="AF3572" i="1" s="1"/>
  <c r="AE3574" i="1"/>
  <c r="AE3572" i="1" s="1"/>
  <c r="AD3574" i="1"/>
  <c r="AD3572" i="1" s="1"/>
  <c r="AC3574" i="1"/>
  <c r="AC3572" i="1" s="1"/>
  <c r="AB3574" i="1"/>
  <c r="AB3572" i="1" s="1"/>
  <c r="AA3574" i="1"/>
  <c r="AA3572" i="1" s="1"/>
  <c r="Z3574" i="1"/>
  <c r="Z3572" i="1" s="1"/>
  <c r="Y3574" i="1"/>
  <c r="W3574" i="1"/>
  <c r="W3572" i="1" s="1"/>
  <c r="V3574" i="1"/>
  <c r="V3572" i="1" s="1"/>
  <c r="U3574" i="1"/>
  <c r="U3572" i="1" s="1"/>
  <c r="T3574" i="1"/>
  <c r="T3572" i="1" s="1"/>
  <c r="S3574" i="1"/>
  <c r="AG3557" i="1"/>
  <c r="AG3556" i="1" s="1"/>
  <c r="AF3557" i="1"/>
  <c r="AF3556" i="1" s="1"/>
  <c r="AE3557" i="1"/>
  <c r="AE3556" i="1" s="1"/>
  <c r="AD3557" i="1"/>
  <c r="AD3556" i="1" s="1"/>
  <c r="AC3557" i="1"/>
  <c r="AC3556" i="1" s="1"/>
  <c r="AB3557" i="1"/>
  <c r="AB3556" i="1" s="1"/>
  <c r="AA3557" i="1"/>
  <c r="AA3556" i="1" s="1"/>
  <c r="Z3557" i="1"/>
  <c r="Z3556" i="1" s="1"/>
  <c r="Y3557" i="1"/>
  <c r="W3557" i="1"/>
  <c r="W3556" i="1" s="1"/>
  <c r="V3557" i="1"/>
  <c r="V3556" i="1" s="1"/>
  <c r="U3557" i="1"/>
  <c r="U3556" i="1" s="1"/>
  <c r="T3557" i="1"/>
  <c r="T3556" i="1" s="1"/>
  <c r="S3557" i="1"/>
  <c r="AG3554" i="1"/>
  <c r="AG3553" i="1" s="1"/>
  <c r="AF3554" i="1"/>
  <c r="AF3553" i="1" s="1"/>
  <c r="AE3554" i="1"/>
  <c r="AE3553" i="1" s="1"/>
  <c r="AD3554" i="1"/>
  <c r="AD3553" i="1" s="1"/>
  <c r="AC3554" i="1"/>
  <c r="AC3553" i="1" s="1"/>
  <c r="AB3554" i="1"/>
  <c r="AB3553" i="1" s="1"/>
  <c r="AA3554" i="1"/>
  <c r="AA3553" i="1" s="1"/>
  <c r="Z3554" i="1"/>
  <c r="Z3553" i="1" s="1"/>
  <c r="Y3554" i="1"/>
  <c r="W3554" i="1"/>
  <c r="W3553" i="1" s="1"/>
  <c r="V3554" i="1"/>
  <c r="V3553" i="1" s="1"/>
  <c r="U3554" i="1"/>
  <c r="U3553" i="1" s="1"/>
  <c r="T3554" i="1"/>
  <c r="T3553" i="1" s="1"/>
  <c r="S3554" i="1"/>
  <c r="AG3549" i="1"/>
  <c r="AG3541" i="1" s="1"/>
  <c r="AF3549" i="1"/>
  <c r="AF3541" i="1" s="1"/>
  <c r="AE3549" i="1"/>
  <c r="AE3541" i="1" s="1"/>
  <c r="AD3549" i="1"/>
  <c r="AD3541" i="1" s="1"/>
  <c r="AC3549" i="1"/>
  <c r="AC3541" i="1" s="1"/>
  <c r="AB3549" i="1"/>
  <c r="AB3541" i="1" s="1"/>
  <c r="AA3549" i="1"/>
  <c r="AA3541" i="1" s="1"/>
  <c r="Z3549" i="1"/>
  <c r="Z3541" i="1" s="1"/>
  <c r="Y3549" i="1"/>
  <c r="W3549" i="1"/>
  <c r="W3541" i="1" s="1"/>
  <c r="V3549" i="1"/>
  <c r="V3541" i="1" s="1"/>
  <c r="U3549" i="1"/>
  <c r="U3541" i="1" s="1"/>
  <c r="T3549" i="1"/>
  <c r="T3541" i="1" s="1"/>
  <c r="S3549" i="1"/>
  <c r="AG3539" i="1"/>
  <c r="AF3539" i="1"/>
  <c r="AE3539" i="1"/>
  <c r="AD3539" i="1"/>
  <c r="AC3539" i="1"/>
  <c r="AB3539" i="1"/>
  <c r="AA3539" i="1"/>
  <c r="Z3539" i="1"/>
  <c r="Y3539" i="1"/>
  <c r="W3539" i="1"/>
  <c r="V3539" i="1"/>
  <c r="U3539" i="1"/>
  <c r="T3539" i="1"/>
  <c r="S3539" i="1"/>
  <c r="AG3533" i="1"/>
  <c r="AG3531" i="1" s="1"/>
  <c r="AF3533" i="1"/>
  <c r="AF3531" i="1" s="1"/>
  <c r="AE3533" i="1"/>
  <c r="AE3531" i="1" s="1"/>
  <c r="AD3533" i="1"/>
  <c r="AD3531" i="1" s="1"/>
  <c r="AC3533" i="1"/>
  <c r="AC3531" i="1" s="1"/>
  <c r="AB3533" i="1"/>
  <c r="AB3531" i="1" s="1"/>
  <c r="AA3533" i="1"/>
  <c r="AA3531" i="1" s="1"/>
  <c r="Z3533" i="1"/>
  <c r="Z3531" i="1" s="1"/>
  <c r="Y3533" i="1"/>
  <c r="W3533" i="1"/>
  <c r="W3531" i="1" s="1"/>
  <c r="V3533" i="1"/>
  <c r="V3531" i="1" s="1"/>
  <c r="U3533" i="1"/>
  <c r="U3531" i="1" s="1"/>
  <c r="T3533" i="1"/>
  <c r="T3531" i="1" s="1"/>
  <c r="S3533" i="1"/>
  <c r="AG3516" i="1"/>
  <c r="AG3515" i="1" s="1"/>
  <c r="AF3516" i="1"/>
  <c r="AF3515" i="1" s="1"/>
  <c r="AE3516" i="1"/>
  <c r="AE3515" i="1" s="1"/>
  <c r="AD3516" i="1"/>
  <c r="AD3515" i="1" s="1"/>
  <c r="AC3516" i="1"/>
  <c r="AC3515" i="1" s="1"/>
  <c r="AB3516" i="1"/>
  <c r="AB3515" i="1" s="1"/>
  <c r="AA3516" i="1"/>
  <c r="AA3515" i="1" s="1"/>
  <c r="Z3516" i="1"/>
  <c r="Z3515" i="1" s="1"/>
  <c r="Y3516" i="1"/>
  <c r="W3516" i="1"/>
  <c r="W3515" i="1" s="1"/>
  <c r="V3516" i="1"/>
  <c r="V3515" i="1" s="1"/>
  <c r="U3516" i="1"/>
  <c r="U3515" i="1" s="1"/>
  <c r="T3516" i="1"/>
  <c r="T3515" i="1" s="1"/>
  <c r="S3516" i="1"/>
  <c r="AG3513" i="1"/>
  <c r="AG3512" i="1" s="1"/>
  <c r="AF3513" i="1"/>
  <c r="AF3512" i="1" s="1"/>
  <c r="AE3513" i="1"/>
  <c r="AE3512" i="1" s="1"/>
  <c r="AD3513" i="1"/>
  <c r="AD3512" i="1" s="1"/>
  <c r="AC3513" i="1"/>
  <c r="AC3512" i="1" s="1"/>
  <c r="AB3513" i="1"/>
  <c r="AB3512" i="1" s="1"/>
  <c r="AA3513" i="1"/>
  <c r="AA3512" i="1" s="1"/>
  <c r="Z3513" i="1"/>
  <c r="Z3512" i="1" s="1"/>
  <c r="Y3513" i="1"/>
  <c r="W3513" i="1"/>
  <c r="W3512" i="1" s="1"/>
  <c r="V3513" i="1"/>
  <c r="V3512" i="1" s="1"/>
  <c r="U3513" i="1"/>
  <c r="U3512" i="1" s="1"/>
  <c r="T3513" i="1"/>
  <c r="T3512" i="1" s="1"/>
  <c r="S3513" i="1"/>
  <c r="AG3508" i="1"/>
  <c r="AG3500" i="1" s="1"/>
  <c r="AF3508" i="1"/>
  <c r="AF3500" i="1" s="1"/>
  <c r="AE3508" i="1"/>
  <c r="AE3500" i="1" s="1"/>
  <c r="AD3508" i="1"/>
  <c r="AD3500" i="1" s="1"/>
  <c r="AC3508" i="1"/>
  <c r="AC3500" i="1" s="1"/>
  <c r="AB3508" i="1"/>
  <c r="AB3500" i="1" s="1"/>
  <c r="AA3508" i="1"/>
  <c r="AA3500" i="1" s="1"/>
  <c r="Z3508" i="1"/>
  <c r="Z3500" i="1" s="1"/>
  <c r="Y3508" i="1"/>
  <c r="W3508" i="1"/>
  <c r="W3500" i="1" s="1"/>
  <c r="V3508" i="1"/>
  <c r="V3500" i="1" s="1"/>
  <c r="U3508" i="1"/>
  <c r="U3500" i="1" s="1"/>
  <c r="T3508" i="1"/>
  <c r="T3500" i="1" s="1"/>
  <c r="S3508" i="1"/>
  <c r="AG3498" i="1"/>
  <c r="AF3498" i="1"/>
  <c r="AE3498" i="1"/>
  <c r="AD3498" i="1"/>
  <c r="AC3498" i="1"/>
  <c r="AB3498" i="1"/>
  <c r="AA3498" i="1"/>
  <c r="Z3498" i="1"/>
  <c r="Y3498" i="1"/>
  <c r="W3498" i="1"/>
  <c r="V3498" i="1"/>
  <c r="U3498" i="1"/>
  <c r="T3498" i="1"/>
  <c r="S3498" i="1"/>
  <c r="AG3492" i="1"/>
  <c r="AG3490" i="1" s="1"/>
  <c r="AF3492" i="1"/>
  <c r="AF3490" i="1" s="1"/>
  <c r="AE3492" i="1"/>
  <c r="AE3490" i="1" s="1"/>
  <c r="AD3492" i="1"/>
  <c r="AD3490" i="1" s="1"/>
  <c r="AC3492" i="1"/>
  <c r="AC3490" i="1" s="1"/>
  <c r="AB3492" i="1"/>
  <c r="AB3490" i="1" s="1"/>
  <c r="AA3492" i="1"/>
  <c r="AA3490" i="1" s="1"/>
  <c r="Z3492" i="1"/>
  <c r="Z3490" i="1" s="1"/>
  <c r="Y3492" i="1"/>
  <c r="W3492" i="1"/>
  <c r="W3490" i="1" s="1"/>
  <c r="V3492" i="1"/>
  <c r="V3490" i="1" s="1"/>
  <c r="U3492" i="1"/>
  <c r="U3490" i="1" s="1"/>
  <c r="T3492" i="1"/>
  <c r="T3490" i="1" s="1"/>
  <c r="S3492" i="1"/>
  <c r="AG3475" i="1"/>
  <c r="AG3474" i="1" s="1"/>
  <c r="AF3475" i="1"/>
  <c r="AF3474" i="1" s="1"/>
  <c r="AE3475" i="1"/>
  <c r="AE3474" i="1" s="1"/>
  <c r="AD3475" i="1"/>
  <c r="AD3474" i="1" s="1"/>
  <c r="AC3475" i="1"/>
  <c r="AC3474" i="1" s="1"/>
  <c r="AB3475" i="1"/>
  <c r="AB3474" i="1" s="1"/>
  <c r="AA3475" i="1"/>
  <c r="AA3474" i="1" s="1"/>
  <c r="Z3475" i="1"/>
  <c r="Z3474" i="1" s="1"/>
  <c r="Y3475" i="1"/>
  <c r="W3475" i="1"/>
  <c r="W3474" i="1" s="1"/>
  <c r="V3475" i="1"/>
  <c r="V3474" i="1" s="1"/>
  <c r="U3475" i="1"/>
  <c r="U3474" i="1" s="1"/>
  <c r="T3475" i="1"/>
  <c r="T3474" i="1" s="1"/>
  <c r="S3475" i="1"/>
  <c r="AG3472" i="1"/>
  <c r="AG3471" i="1" s="1"/>
  <c r="AF3472" i="1"/>
  <c r="AF3471" i="1" s="1"/>
  <c r="AE3472" i="1"/>
  <c r="AE3471" i="1" s="1"/>
  <c r="AD3472" i="1"/>
  <c r="AD3471" i="1" s="1"/>
  <c r="AC3472" i="1"/>
  <c r="AC3471" i="1" s="1"/>
  <c r="AB3472" i="1"/>
  <c r="AB3471" i="1" s="1"/>
  <c r="AA3472" i="1"/>
  <c r="AA3471" i="1" s="1"/>
  <c r="Z3472" i="1"/>
  <c r="Z3471" i="1" s="1"/>
  <c r="Y3472" i="1"/>
  <c r="W3472" i="1"/>
  <c r="W3471" i="1" s="1"/>
  <c r="V3472" i="1"/>
  <c r="V3471" i="1" s="1"/>
  <c r="U3472" i="1"/>
  <c r="U3471" i="1" s="1"/>
  <c r="T3472" i="1"/>
  <c r="T3471" i="1" s="1"/>
  <c r="S3472" i="1"/>
  <c r="AG3467" i="1"/>
  <c r="AG3460" i="1" s="1"/>
  <c r="AF3467" i="1"/>
  <c r="AF3460" i="1" s="1"/>
  <c r="AE3467" i="1"/>
  <c r="AE3460" i="1" s="1"/>
  <c r="AD3467" i="1"/>
  <c r="AD3460" i="1" s="1"/>
  <c r="AC3467" i="1"/>
  <c r="AC3460" i="1" s="1"/>
  <c r="AB3467" i="1"/>
  <c r="AB3460" i="1" s="1"/>
  <c r="AA3467" i="1"/>
  <c r="AA3460" i="1" s="1"/>
  <c r="Z3467" i="1"/>
  <c r="Z3460" i="1" s="1"/>
  <c r="Y3467" i="1"/>
  <c r="W3467" i="1"/>
  <c r="W3460" i="1" s="1"/>
  <c r="V3467" i="1"/>
  <c r="V3460" i="1" s="1"/>
  <c r="U3467" i="1"/>
  <c r="U3460" i="1" s="1"/>
  <c r="T3467" i="1"/>
  <c r="T3460" i="1" s="1"/>
  <c r="S3467" i="1"/>
  <c r="AG3458" i="1"/>
  <c r="AF3458" i="1"/>
  <c r="AE3458" i="1"/>
  <c r="AD3458" i="1"/>
  <c r="AC3458" i="1"/>
  <c r="AB3458" i="1"/>
  <c r="AA3458" i="1"/>
  <c r="Z3458" i="1"/>
  <c r="Y3458" i="1"/>
  <c r="W3458" i="1"/>
  <c r="V3458" i="1"/>
  <c r="U3458" i="1"/>
  <c r="T3458" i="1"/>
  <c r="S3458" i="1"/>
  <c r="AG3452" i="1"/>
  <c r="AG3450" i="1" s="1"/>
  <c r="AF3452" i="1"/>
  <c r="AF3450" i="1" s="1"/>
  <c r="AE3452" i="1"/>
  <c r="AE3450" i="1" s="1"/>
  <c r="AD3452" i="1"/>
  <c r="AD3450" i="1" s="1"/>
  <c r="AC3452" i="1"/>
  <c r="AC3450" i="1" s="1"/>
  <c r="AB3452" i="1"/>
  <c r="AB3450" i="1" s="1"/>
  <c r="AA3452" i="1"/>
  <c r="AA3450" i="1" s="1"/>
  <c r="Z3452" i="1"/>
  <c r="Z3450" i="1" s="1"/>
  <c r="Y3452" i="1"/>
  <c r="W3452" i="1"/>
  <c r="W3450" i="1" s="1"/>
  <c r="V3452" i="1"/>
  <c r="V3450" i="1" s="1"/>
  <c r="U3452" i="1"/>
  <c r="U3450" i="1" s="1"/>
  <c r="T3452" i="1"/>
  <c r="T3450" i="1" s="1"/>
  <c r="S3452" i="1"/>
  <c r="AG3435" i="1"/>
  <c r="AG3434" i="1" s="1"/>
  <c r="AF3435" i="1"/>
  <c r="AF3434" i="1" s="1"/>
  <c r="AE3435" i="1"/>
  <c r="AE3434" i="1" s="1"/>
  <c r="AD3435" i="1"/>
  <c r="AD3434" i="1" s="1"/>
  <c r="AC3435" i="1"/>
  <c r="AC3434" i="1" s="1"/>
  <c r="AB3435" i="1"/>
  <c r="AB3434" i="1" s="1"/>
  <c r="AA3435" i="1"/>
  <c r="AA3434" i="1" s="1"/>
  <c r="Z3435" i="1"/>
  <c r="Z3434" i="1" s="1"/>
  <c r="Y3435" i="1"/>
  <c r="W3435" i="1"/>
  <c r="W3434" i="1" s="1"/>
  <c r="V3435" i="1"/>
  <c r="V3434" i="1" s="1"/>
  <c r="U3435" i="1"/>
  <c r="U3434" i="1" s="1"/>
  <c r="T3435" i="1"/>
  <c r="T3434" i="1" s="1"/>
  <c r="S3435" i="1"/>
  <c r="AG3432" i="1"/>
  <c r="AG3431" i="1" s="1"/>
  <c r="AF3432" i="1"/>
  <c r="AF3431" i="1" s="1"/>
  <c r="AE3432" i="1"/>
  <c r="AE3431" i="1" s="1"/>
  <c r="AD3432" i="1"/>
  <c r="AD3431" i="1" s="1"/>
  <c r="AC3432" i="1"/>
  <c r="AC3431" i="1" s="1"/>
  <c r="AB3432" i="1"/>
  <c r="AB3431" i="1" s="1"/>
  <c r="AA3432" i="1"/>
  <c r="AA3431" i="1" s="1"/>
  <c r="Z3432" i="1"/>
  <c r="Z3431" i="1" s="1"/>
  <c r="Y3432" i="1"/>
  <c r="W3432" i="1"/>
  <c r="W3431" i="1" s="1"/>
  <c r="V3432" i="1"/>
  <c r="V3431" i="1" s="1"/>
  <c r="U3432" i="1"/>
  <c r="U3431" i="1" s="1"/>
  <c r="T3432" i="1"/>
  <c r="T3431" i="1" s="1"/>
  <c r="S3432" i="1"/>
  <c r="AG3427" i="1"/>
  <c r="AG3419" i="1" s="1"/>
  <c r="AF3427" i="1"/>
  <c r="AF3419" i="1" s="1"/>
  <c r="AE3427" i="1"/>
  <c r="AE3419" i="1" s="1"/>
  <c r="AD3427" i="1"/>
  <c r="AD3419" i="1" s="1"/>
  <c r="AC3427" i="1"/>
  <c r="AC3419" i="1" s="1"/>
  <c r="AB3427" i="1"/>
  <c r="AB3419" i="1" s="1"/>
  <c r="AA3427" i="1"/>
  <c r="AA3419" i="1" s="1"/>
  <c r="Z3427" i="1"/>
  <c r="Z3419" i="1" s="1"/>
  <c r="Y3427" i="1"/>
  <c r="W3427" i="1"/>
  <c r="W3419" i="1" s="1"/>
  <c r="V3427" i="1"/>
  <c r="V3419" i="1" s="1"/>
  <c r="U3427" i="1"/>
  <c r="U3419" i="1" s="1"/>
  <c r="T3427" i="1"/>
  <c r="T3419" i="1" s="1"/>
  <c r="S3427" i="1"/>
  <c r="AG3417" i="1"/>
  <c r="AF3417" i="1"/>
  <c r="AE3417" i="1"/>
  <c r="AD3417" i="1"/>
  <c r="AC3417" i="1"/>
  <c r="AB3417" i="1"/>
  <c r="AA3417" i="1"/>
  <c r="Z3417" i="1"/>
  <c r="Y3417" i="1"/>
  <c r="W3417" i="1"/>
  <c r="V3417" i="1"/>
  <c r="U3417" i="1"/>
  <c r="T3417" i="1"/>
  <c r="S3417" i="1"/>
  <c r="AG3411" i="1"/>
  <c r="AG3409" i="1" s="1"/>
  <c r="AF3411" i="1"/>
  <c r="AF3409" i="1" s="1"/>
  <c r="AE3411" i="1"/>
  <c r="AE3409" i="1" s="1"/>
  <c r="AD3411" i="1"/>
  <c r="AD3409" i="1" s="1"/>
  <c r="AC3411" i="1"/>
  <c r="AC3409" i="1" s="1"/>
  <c r="AB3411" i="1"/>
  <c r="AB3409" i="1" s="1"/>
  <c r="AA3411" i="1"/>
  <c r="AA3409" i="1" s="1"/>
  <c r="Z3411" i="1"/>
  <c r="Z3409" i="1" s="1"/>
  <c r="Y3411" i="1"/>
  <c r="W3411" i="1"/>
  <c r="W3409" i="1" s="1"/>
  <c r="V3411" i="1"/>
  <c r="V3409" i="1" s="1"/>
  <c r="U3411" i="1"/>
  <c r="U3409" i="1" s="1"/>
  <c r="T3411" i="1"/>
  <c r="T3409" i="1" s="1"/>
  <c r="S3411" i="1"/>
  <c r="AG3394" i="1"/>
  <c r="AG3393" i="1" s="1"/>
  <c r="AF3394" i="1"/>
  <c r="AF3393" i="1" s="1"/>
  <c r="AE3394" i="1"/>
  <c r="AE3393" i="1" s="1"/>
  <c r="AD3394" i="1"/>
  <c r="AD3393" i="1" s="1"/>
  <c r="AC3394" i="1"/>
  <c r="AC3393" i="1" s="1"/>
  <c r="AB3394" i="1"/>
  <c r="AB3393" i="1" s="1"/>
  <c r="AA3394" i="1"/>
  <c r="AA3393" i="1" s="1"/>
  <c r="Z3394" i="1"/>
  <c r="Z3393" i="1" s="1"/>
  <c r="Y3394" i="1"/>
  <c r="W3394" i="1"/>
  <c r="W3393" i="1" s="1"/>
  <c r="V3394" i="1"/>
  <c r="V3393" i="1" s="1"/>
  <c r="U3394" i="1"/>
  <c r="U3393" i="1" s="1"/>
  <c r="T3394" i="1"/>
  <c r="T3393" i="1" s="1"/>
  <c r="S3394" i="1"/>
  <c r="AG3391" i="1"/>
  <c r="AG3390" i="1" s="1"/>
  <c r="AF3391" i="1"/>
  <c r="AF3390" i="1" s="1"/>
  <c r="AE3391" i="1"/>
  <c r="AE3390" i="1" s="1"/>
  <c r="AD3391" i="1"/>
  <c r="AD3390" i="1" s="1"/>
  <c r="AC3391" i="1"/>
  <c r="AC3390" i="1" s="1"/>
  <c r="AB3391" i="1"/>
  <c r="AB3390" i="1" s="1"/>
  <c r="AA3391" i="1"/>
  <c r="AA3390" i="1" s="1"/>
  <c r="Z3391" i="1"/>
  <c r="Z3390" i="1" s="1"/>
  <c r="Y3391" i="1"/>
  <c r="W3391" i="1"/>
  <c r="W3390" i="1" s="1"/>
  <c r="V3391" i="1"/>
  <c r="V3390" i="1" s="1"/>
  <c r="U3391" i="1"/>
  <c r="U3390" i="1" s="1"/>
  <c r="T3391" i="1"/>
  <c r="T3390" i="1" s="1"/>
  <c r="S3391" i="1"/>
  <c r="AG3386" i="1"/>
  <c r="AG3378" i="1" s="1"/>
  <c r="AF3386" i="1"/>
  <c r="AF3378" i="1" s="1"/>
  <c r="AE3386" i="1"/>
  <c r="AE3378" i="1" s="1"/>
  <c r="AD3386" i="1"/>
  <c r="AD3378" i="1" s="1"/>
  <c r="AC3386" i="1"/>
  <c r="AC3378" i="1" s="1"/>
  <c r="AB3386" i="1"/>
  <c r="AB3378" i="1" s="1"/>
  <c r="AA3386" i="1"/>
  <c r="AA3378" i="1" s="1"/>
  <c r="Z3386" i="1"/>
  <c r="Z3378" i="1" s="1"/>
  <c r="Y3386" i="1"/>
  <c r="W3386" i="1"/>
  <c r="W3378" i="1" s="1"/>
  <c r="V3386" i="1"/>
  <c r="V3378" i="1" s="1"/>
  <c r="U3386" i="1"/>
  <c r="U3378" i="1" s="1"/>
  <c r="T3386" i="1"/>
  <c r="T3378" i="1" s="1"/>
  <c r="S3386" i="1"/>
  <c r="AG3376" i="1"/>
  <c r="AF3376" i="1"/>
  <c r="AE3376" i="1"/>
  <c r="AD3376" i="1"/>
  <c r="AC3376" i="1"/>
  <c r="AB3376" i="1"/>
  <c r="AA3376" i="1"/>
  <c r="Z3376" i="1"/>
  <c r="Y3376" i="1"/>
  <c r="W3376" i="1"/>
  <c r="V3376" i="1"/>
  <c r="U3376" i="1"/>
  <c r="T3376" i="1"/>
  <c r="S3376" i="1"/>
  <c r="AG3370" i="1"/>
  <c r="AG3368" i="1" s="1"/>
  <c r="AF3370" i="1"/>
  <c r="AF3368" i="1" s="1"/>
  <c r="AE3370" i="1"/>
  <c r="AE3368" i="1" s="1"/>
  <c r="AD3370" i="1"/>
  <c r="AD3368" i="1" s="1"/>
  <c r="AC3370" i="1"/>
  <c r="AC3368" i="1" s="1"/>
  <c r="AB3370" i="1"/>
  <c r="AB3368" i="1" s="1"/>
  <c r="AA3370" i="1"/>
  <c r="AA3368" i="1" s="1"/>
  <c r="Z3370" i="1"/>
  <c r="Z3368" i="1" s="1"/>
  <c r="Y3370" i="1"/>
  <c r="W3370" i="1"/>
  <c r="W3368" i="1" s="1"/>
  <c r="V3370" i="1"/>
  <c r="V3368" i="1" s="1"/>
  <c r="U3370" i="1"/>
  <c r="U3368" i="1" s="1"/>
  <c r="T3370" i="1"/>
  <c r="T3368" i="1" s="1"/>
  <c r="S3370" i="1"/>
  <c r="AG3353" i="1"/>
  <c r="AG3352" i="1" s="1"/>
  <c r="AF3353" i="1"/>
  <c r="AF3352" i="1" s="1"/>
  <c r="AE3353" i="1"/>
  <c r="AE3352" i="1" s="1"/>
  <c r="AD3353" i="1"/>
  <c r="AD3352" i="1" s="1"/>
  <c r="AC3353" i="1"/>
  <c r="AC3352" i="1" s="1"/>
  <c r="AB3353" i="1"/>
  <c r="AB3352" i="1" s="1"/>
  <c r="AA3353" i="1"/>
  <c r="AA3352" i="1" s="1"/>
  <c r="Z3353" i="1"/>
  <c r="Z3352" i="1" s="1"/>
  <c r="Y3353" i="1"/>
  <c r="W3353" i="1"/>
  <c r="W3352" i="1" s="1"/>
  <c r="V3353" i="1"/>
  <c r="V3352" i="1" s="1"/>
  <c r="U3353" i="1"/>
  <c r="U3352" i="1" s="1"/>
  <c r="T3353" i="1"/>
  <c r="T3352" i="1" s="1"/>
  <c r="S3353" i="1"/>
  <c r="AG3350" i="1"/>
  <c r="AG3349" i="1" s="1"/>
  <c r="AF3350" i="1"/>
  <c r="AF3349" i="1" s="1"/>
  <c r="AE3350" i="1"/>
  <c r="AE3349" i="1" s="1"/>
  <c r="AD3350" i="1"/>
  <c r="AD3349" i="1" s="1"/>
  <c r="AC3350" i="1"/>
  <c r="AC3349" i="1" s="1"/>
  <c r="AB3350" i="1"/>
  <c r="AB3349" i="1" s="1"/>
  <c r="AA3350" i="1"/>
  <c r="AA3349" i="1" s="1"/>
  <c r="Z3350" i="1"/>
  <c r="Z3349" i="1" s="1"/>
  <c r="Y3350" i="1"/>
  <c r="W3350" i="1"/>
  <c r="W3349" i="1" s="1"/>
  <c r="V3350" i="1"/>
  <c r="V3349" i="1" s="1"/>
  <c r="U3350" i="1"/>
  <c r="U3349" i="1" s="1"/>
  <c r="T3350" i="1"/>
  <c r="T3349" i="1" s="1"/>
  <c r="S3350" i="1"/>
  <c r="AG3345" i="1"/>
  <c r="AG3338" i="1" s="1"/>
  <c r="AF3345" i="1"/>
  <c r="AF3338" i="1" s="1"/>
  <c r="AE3345" i="1"/>
  <c r="AE3338" i="1" s="1"/>
  <c r="AD3345" i="1"/>
  <c r="AD3338" i="1" s="1"/>
  <c r="AC3345" i="1"/>
  <c r="AC3338" i="1" s="1"/>
  <c r="AB3345" i="1"/>
  <c r="AB3338" i="1" s="1"/>
  <c r="AA3345" i="1"/>
  <c r="AA3338" i="1" s="1"/>
  <c r="Z3345" i="1"/>
  <c r="Z3338" i="1" s="1"/>
  <c r="Y3345" i="1"/>
  <c r="W3345" i="1"/>
  <c r="W3338" i="1" s="1"/>
  <c r="V3345" i="1"/>
  <c r="V3338" i="1" s="1"/>
  <c r="U3345" i="1"/>
  <c r="U3338" i="1" s="1"/>
  <c r="T3345" i="1"/>
  <c r="T3338" i="1" s="1"/>
  <c r="S3345" i="1"/>
  <c r="AG3336" i="1"/>
  <c r="AF3336" i="1"/>
  <c r="AE3336" i="1"/>
  <c r="AD3336" i="1"/>
  <c r="AC3336" i="1"/>
  <c r="AB3336" i="1"/>
  <c r="AA3336" i="1"/>
  <c r="Z3336" i="1"/>
  <c r="Y3336" i="1"/>
  <c r="W3336" i="1"/>
  <c r="V3336" i="1"/>
  <c r="U3336" i="1"/>
  <c r="T3336" i="1"/>
  <c r="S3336" i="1"/>
  <c r="AG3330" i="1"/>
  <c r="AG3328" i="1" s="1"/>
  <c r="AF3330" i="1"/>
  <c r="AF3328" i="1" s="1"/>
  <c r="AE3330" i="1"/>
  <c r="AE3328" i="1" s="1"/>
  <c r="AD3330" i="1"/>
  <c r="AD3328" i="1" s="1"/>
  <c r="AC3330" i="1"/>
  <c r="AC3328" i="1" s="1"/>
  <c r="AB3330" i="1"/>
  <c r="AB3328" i="1" s="1"/>
  <c r="AA3330" i="1"/>
  <c r="AA3328" i="1" s="1"/>
  <c r="Z3330" i="1"/>
  <c r="Z3328" i="1" s="1"/>
  <c r="Y3330" i="1"/>
  <c r="W3330" i="1"/>
  <c r="W3328" i="1" s="1"/>
  <c r="V3330" i="1"/>
  <c r="V3328" i="1" s="1"/>
  <c r="U3330" i="1"/>
  <c r="U3328" i="1" s="1"/>
  <c r="T3330" i="1"/>
  <c r="T3328" i="1" s="1"/>
  <c r="S3330" i="1"/>
  <c r="AG3313" i="1"/>
  <c r="AG3312" i="1" s="1"/>
  <c r="AF3313" i="1"/>
  <c r="AF3312" i="1" s="1"/>
  <c r="AE3313" i="1"/>
  <c r="AE3312" i="1" s="1"/>
  <c r="AD3313" i="1"/>
  <c r="AD3312" i="1" s="1"/>
  <c r="AC3313" i="1"/>
  <c r="AC3312" i="1" s="1"/>
  <c r="AB3313" i="1"/>
  <c r="AB3312" i="1" s="1"/>
  <c r="AA3313" i="1"/>
  <c r="AA3312" i="1" s="1"/>
  <c r="Z3313" i="1"/>
  <c r="Z3312" i="1" s="1"/>
  <c r="Y3313" i="1"/>
  <c r="W3313" i="1"/>
  <c r="W3312" i="1" s="1"/>
  <c r="V3313" i="1"/>
  <c r="V3312" i="1" s="1"/>
  <c r="U3313" i="1"/>
  <c r="U3312" i="1" s="1"/>
  <c r="T3313" i="1"/>
  <c r="T3312" i="1" s="1"/>
  <c r="S3313" i="1"/>
  <c r="AG3308" i="1"/>
  <c r="AG3300" i="1" s="1"/>
  <c r="AF3308" i="1"/>
  <c r="AF3300" i="1" s="1"/>
  <c r="AE3308" i="1"/>
  <c r="AE3300" i="1" s="1"/>
  <c r="AD3308" i="1"/>
  <c r="AD3300" i="1" s="1"/>
  <c r="AC3308" i="1"/>
  <c r="AC3300" i="1" s="1"/>
  <c r="AB3308" i="1"/>
  <c r="AB3300" i="1" s="1"/>
  <c r="AA3308" i="1"/>
  <c r="AA3300" i="1" s="1"/>
  <c r="Z3308" i="1"/>
  <c r="Z3300" i="1" s="1"/>
  <c r="Y3308" i="1"/>
  <c r="W3308" i="1"/>
  <c r="W3300" i="1" s="1"/>
  <c r="V3308" i="1"/>
  <c r="V3300" i="1" s="1"/>
  <c r="U3308" i="1"/>
  <c r="U3300" i="1" s="1"/>
  <c r="T3308" i="1"/>
  <c r="T3300" i="1" s="1"/>
  <c r="S3308" i="1"/>
  <c r="AG3298" i="1"/>
  <c r="AF3298" i="1"/>
  <c r="AE3298" i="1"/>
  <c r="AD3298" i="1"/>
  <c r="AC3298" i="1"/>
  <c r="AB3298" i="1"/>
  <c r="AA3298" i="1"/>
  <c r="Z3298" i="1"/>
  <c r="Y3298" i="1"/>
  <c r="W3298" i="1"/>
  <c r="V3298" i="1"/>
  <c r="U3298" i="1"/>
  <c r="T3298" i="1"/>
  <c r="S3298" i="1"/>
  <c r="AG3292" i="1"/>
  <c r="AG3290" i="1" s="1"/>
  <c r="AF3292" i="1"/>
  <c r="AF3290" i="1" s="1"/>
  <c r="AE3292" i="1"/>
  <c r="AE3290" i="1" s="1"/>
  <c r="AD3292" i="1"/>
  <c r="AD3290" i="1" s="1"/>
  <c r="AC3292" i="1"/>
  <c r="AC3290" i="1" s="1"/>
  <c r="AB3292" i="1"/>
  <c r="AB3290" i="1" s="1"/>
  <c r="AA3292" i="1"/>
  <c r="AA3290" i="1" s="1"/>
  <c r="Z3292" i="1"/>
  <c r="Z3290" i="1" s="1"/>
  <c r="Y3292" i="1"/>
  <c r="W3292" i="1"/>
  <c r="W3290" i="1" s="1"/>
  <c r="V3292" i="1"/>
  <c r="V3290" i="1" s="1"/>
  <c r="U3292" i="1"/>
  <c r="U3290" i="1" s="1"/>
  <c r="T3292" i="1"/>
  <c r="T3290" i="1" s="1"/>
  <c r="S3292" i="1"/>
  <c r="AG3275" i="1"/>
  <c r="AG3274" i="1" s="1"/>
  <c r="AF3275" i="1"/>
  <c r="AF3274" i="1" s="1"/>
  <c r="AE3275" i="1"/>
  <c r="AE3274" i="1" s="1"/>
  <c r="AD3275" i="1"/>
  <c r="AD3274" i="1" s="1"/>
  <c r="AC3275" i="1"/>
  <c r="AC3274" i="1" s="1"/>
  <c r="AB3275" i="1"/>
  <c r="AB3274" i="1" s="1"/>
  <c r="AA3275" i="1"/>
  <c r="AA3274" i="1" s="1"/>
  <c r="Z3275" i="1"/>
  <c r="Z3274" i="1" s="1"/>
  <c r="Y3275" i="1"/>
  <c r="W3275" i="1"/>
  <c r="W3274" i="1" s="1"/>
  <c r="V3275" i="1"/>
  <c r="V3274" i="1" s="1"/>
  <c r="U3275" i="1"/>
  <c r="U3274" i="1" s="1"/>
  <c r="T3275" i="1"/>
  <c r="T3274" i="1" s="1"/>
  <c r="S3275" i="1"/>
  <c r="AG3272" i="1"/>
  <c r="AG3271" i="1" s="1"/>
  <c r="AF3272" i="1"/>
  <c r="AF3271" i="1" s="1"/>
  <c r="AE3272" i="1"/>
  <c r="AE3271" i="1" s="1"/>
  <c r="AD3272" i="1"/>
  <c r="AD3271" i="1" s="1"/>
  <c r="AC3272" i="1"/>
  <c r="AC3271" i="1" s="1"/>
  <c r="AB3272" i="1"/>
  <c r="AB3271" i="1" s="1"/>
  <c r="AA3272" i="1"/>
  <c r="AA3271" i="1" s="1"/>
  <c r="Z3272" i="1"/>
  <c r="Z3271" i="1" s="1"/>
  <c r="Y3272" i="1"/>
  <c r="W3272" i="1"/>
  <c r="W3271" i="1" s="1"/>
  <c r="V3272" i="1"/>
  <c r="V3271" i="1" s="1"/>
  <c r="U3272" i="1"/>
  <c r="U3271" i="1" s="1"/>
  <c r="T3272" i="1"/>
  <c r="T3271" i="1" s="1"/>
  <c r="S3272" i="1"/>
  <c r="AG3267" i="1"/>
  <c r="AG3259" i="1" s="1"/>
  <c r="AF3267" i="1"/>
  <c r="AF3259" i="1" s="1"/>
  <c r="AE3267" i="1"/>
  <c r="AE3259" i="1" s="1"/>
  <c r="AD3267" i="1"/>
  <c r="AD3259" i="1" s="1"/>
  <c r="AC3267" i="1"/>
  <c r="AC3259" i="1" s="1"/>
  <c r="AB3267" i="1"/>
  <c r="AB3259" i="1" s="1"/>
  <c r="AA3267" i="1"/>
  <c r="AA3259" i="1" s="1"/>
  <c r="Z3267" i="1"/>
  <c r="Z3259" i="1" s="1"/>
  <c r="Y3267" i="1"/>
  <c r="W3267" i="1"/>
  <c r="W3259" i="1" s="1"/>
  <c r="V3267" i="1"/>
  <c r="V3259" i="1" s="1"/>
  <c r="U3267" i="1"/>
  <c r="U3259" i="1" s="1"/>
  <c r="T3267" i="1"/>
  <c r="T3259" i="1" s="1"/>
  <c r="S3267" i="1"/>
  <c r="AG3257" i="1"/>
  <c r="AF3257" i="1"/>
  <c r="AE3257" i="1"/>
  <c r="AD3257" i="1"/>
  <c r="AC3257" i="1"/>
  <c r="AB3257" i="1"/>
  <c r="AA3257" i="1"/>
  <c r="Z3257" i="1"/>
  <c r="Y3257" i="1"/>
  <c r="W3257" i="1"/>
  <c r="V3257" i="1"/>
  <c r="U3257" i="1"/>
  <c r="T3257" i="1"/>
  <c r="S3257" i="1"/>
  <c r="AG3251" i="1"/>
  <c r="AG3249" i="1" s="1"/>
  <c r="AF3251" i="1"/>
  <c r="AF3249" i="1" s="1"/>
  <c r="AE3251" i="1"/>
  <c r="AE3249" i="1" s="1"/>
  <c r="AD3251" i="1"/>
  <c r="AD3249" i="1" s="1"/>
  <c r="AC3251" i="1"/>
  <c r="AC3249" i="1" s="1"/>
  <c r="AB3251" i="1"/>
  <c r="AB3249" i="1" s="1"/>
  <c r="AA3251" i="1"/>
  <c r="AA3249" i="1" s="1"/>
  <c r="Z3251" i="1"/>
  <c r="Z3249" i="1" s="1"/>
  <c r="Y3251" i="1"/>
  <c r="W3251" i="1"/>
  <c r="W3249" i="1" s="1"/>
  <c r="V3251" i="1"/>
  <c r="V3249" i="1" s="1"/>
  <c r="U3251" i="1"/>
  <c r="U3249" i="1" s="1"/>
  <c r="T3251" i="1"/>
  <c r="T3249" i="1" s="1"/>
  <c r="S3251" i="1"/>
  <c r="AG3234" i="1"/>
  <c r="AG3233" i="1" s="1"/>
  <c r="AF3234" i="1"/>
  <c r="AF3233" i="1" s="1"/>
  <c r="AE3234" i="1"/>
  <c r="AE3233" i="1" s="1"/>
  <c r="AD3234" i="1"/>
  <c r="AD3233" i="1" s="1"/>
  <c r="AC3234" i="1"/>
  <c r="AC3233" i="1" s="1"/>
  <c r="AB3234" i="1"/>
  <c r="AB3233" i="1" s="1"/>
  <c r="AA3234" i="1"/>
  <c r="AA3233" i="1" s="1"/>
  <c r="Z3234" i="1"/>
  <c r="Z3233" i="1" s="1"/>
  <c r="Y3234" i="1"/>
  <c r="W3234" i="1"/>
  <c r="W3233" i="1" s="1"/>
  <c r="V3234" i="1"/>
  <c r="V3233" i="1" s="1"/>
  <c r="U3234" i="1"/>
  <c r="U3233" i="1" s="1"/>
  <c r="T3234" i="1"/>
  <c r="T3233" i="1" s="1"/>
  <c r="S3234" i="1"/>
  <c r="AG3231" i="1"/>
  <c r="AG3230" i="1" s="1"/>
  <c r="AF3231" i="1"/>
  <c r="AF3230" i="1" s="1"/>
  <c r="AE3231" i="1"/>
  <c r="AE3230" i="1" s="1"/>
  <c r="AD3231" i="1"/>
  <c r="AD3230" i="1" s="1"/>
  <c r="AC3231" i="1"/>
  <c r="AC3230" i="1" s="1"/>
  <c r="AB3231" i="1"/>
  <c r="AB3230" i="1" s="1"/>
  <c r="AA3231" i="1"/>
  <c r="AA3230" i="1" s="1"/>
  <c r="Z3231" i="1"/>
  <c r="Z3230" i="1" s="1"/>
  <c r="Y3231" i="1"/>
  <c r="W3231" i="1"/>
  <c r="W3230" i="1" s="1"/>
  <c r="V3231" i="1"/>
  <c r="V3230" i="1" s="1"/>
  <c r="U3231" i="1"/>
  <c r="U3230" i="1" s="1"/>
  <c r="T3231" i="1"/>
  <c r="T3230" i="1" s="1"/>
  <c r="S3231" i="1"/>
  <c r="AG3226" i="1"/>
  <c r="AG3217" i="1" s="1"/>
  <c r="AF3226" i="1"/>
  <c r="AF3217" i="1" s="1"/>
  <c r="AE3226" i="1"/>
  <c r="AE3217" i="1" s="1"/>
  <c r="AD3226" i="1"/>
  <c r="AD3217" i="1" s="1"/>
  <c r="AC3226" i="1"/>
  <c r="AC3217" i="1" s="1"/>
  <c r="AB3226" i="1"/>
  <c r="AB3217" i="1" s="1"/>
  <c r="AA3226" i="1"/>
  <c r="AA3217" i="1" s="1"/>
  <c r="Z3226" i="1"/>
  <c r="Z3217" i="1" s="1"/>
  <c r="Y3226" i="1"/>
  <c r="W3226" i="1"/>
  <c r="W3217" i="1" s="1"/>
  <c r="V3226" i="1"/>
  <c r="V3217" i="1" s="1"/>
  <c r="U3226" i="1"/>
  <c r="U3217" i="1" s="1"/>
  <c r="T3226" i="1"/>
  <c r="T3217" i="1" s="1"/>
  <c r="S3226" i="1"/>
  <c r="AG3215" i="1"/>
  <c r="AF3215" i="1"/>
  <c r="AE3215" i="1"/>
  <c r="AD3215" i="1"/>
  <c r="AC3215" i="1"/>
  <c r="AB3215" i="1"/>
  <c r="AA3215" i="1"/>
  <c r="Z3215" i="1"/>
  <c r="Y3215" i="1"/>
  <c r="W3215" i="1"/>
  <c r="V3215" i="1"/>
  <c r="U3215" i="1"/>
  <c r="T3215" i="1"/>
  <c r="S3215" i="1"/>
  <c r="AG3209" i="1"/>
  <c r="AG3207" i="1" s="1"/>
  <c r="AF3209" i="1"/>
  <c r="AF3207" i="1" s="1"/>
  <c r="AE3209" i="1"/>
  <c r="AE3207" i="1" s="1"/>
  <c r="AD3209" i="1"/>
  <c r="AD3207" i="1" s="1"/>
  <c r="AC3209" i="1"/>
  <c r="AC3207" i="1" s="1"/>
  <c r="AB3209" i="1"/>
  <c r="AB3207" i="1" s="1"/>
  <c r="AA3209" i="1"/>
  <c r="AA3207" i="1" s="1"/>
  <c r="Z3209" i="1"/>
  <c r="Z3207" i="1" s="1"/>
  <c r="Y3209" i="1"/>
  <c r="W3209" i="1"/>
  <c r="W3207" i="1" s="1"/>
  <c r="V3209" i="1"/>
  <c r="V3207" i="1" s="1"/>
  <c r="U3209" i="1"/>
  <c r="U3207" i="1" s="1"/>
  <c r="T3209" i="1"/>
  <c r="T3207" i="1" s="1"/>
  <c r="S3209" i="1"/>
  <c r="AG3192" i="1"/>
  <c r="AG3191" i="1" s="1"/>
  <c r="AF3192" i="1"/>
  <c r="AF3191" i="1" s="1"/>
  <c r="AE3192" i="1"/>
  <c r="AE3191" i="1" s="1"/>
  <c r="AD3192" i="1"/>
  <c r="AD3191" i="1" s="1"/>
  <c r="AC3192" i="1"/>
  <c r="AC3191" i="1" s="1"/>
  <c r="AB3192" i="1"/>
  <c r="AB3191" i="1" s="1"/>
  <c r="AA3192" i="1"/>
  <c r="AA3191" i="1" s="1"/>
  <c r="Z3192" i="1"/>
  <c r="Z3191" i="1" s="1"/>
  <c r="Y3192" i="1"/>
  <c r="W3192" i="1"/>
  <c r="W3191" i="1" s="1"/>
  <c r="V3192" i="1"/>
  <c r="V3191" i="1" s="1"/>
  <c r="U3192" i="1"/>
  <c r="U3191" i="1" s="1"/>
  <c r="T3192" i="1"/>
  <c r="T3191" i="1" s="1"/>
  <c r="S3192" i="1"/>
  <c r="AG3189" i="1"/>
  <c r="AG3188" i="1" s="1"/>
  <c r="AF3189" i="1"/>
  <c r="AF3188" i="1" s="1"/>
  <c r="AE3189" i="1"/>
  <c r="AE3188" i="1" s="1"/>
  <c r="AD3189" i="1"/>
  <c r="AD3188" i="1" s="1"/>
  <c r="AC3189" i="1"/>
  <c r="AC3188" i="1" s="1"/>
  <c r="AB3189" i="1"/>
  <c r="AB3188" i="1" s="1"/>
  <c r="AA3189" i="1"/>
  <c r="AA3188" i="1" s="1"/>
  <c r="Z3189" i="1"/>
  <c r="Z3188" i="1" s="1"/>
  <c r="Y3189" i="1"/>
  <c r="W3189" i="1"/>
  <c r="W3188" i="1" s="1"/>
  <c r="V3189" i="1"/>
  <c r="V3188" i="1" s="1"/>
  <c r="U3189" i="1"/>
  <c r="U3188" i="1" s="1"/>
  <c r="T3189" i="1"/>
  <c r="T3188" i="1" s="1"/>
  <c r="S3189" i="1"/>
  <c r="AG3184" i="1"/>
  <c r="AG3176" i="1" s="1"/>
  <c r="AF3184" i="1"/>
  <c r="AF3176" i="1" s="1"/>
  <c r="AE3184" i="1"/>
  <c r="AE3176" i="1" s="1"/>
  <c r="AD3184" i="1"/>
  <c r="AD3176" i="1" s="1"/>
  <c r="AC3184" i="1"/>
  <c r="AC3176" i="1" s="1"/>
  <c r="AB3184" i="1"/>
  <c r="AB3176" i="1" s="1"/>
  <c r="AA3184" i="1"/>
  <c r="AA3176" i="1" s="1"/>
  <c r="Z3184" i="1"/>
  <c r="Z3176" i="1" s="1"/>
  <c r="Y3184" i="1"/>
  <c r="W3184" i="1"/>
  <c r="W3176" i="1" s="1"/>
  <c r="V3184" i="1"/>
  <c r="V3176" i="1" s="1"/>
  <c r="U3184" i="1"/>
  <c r="U3176" i="1" s="1"/>
  <c r="T3184" i="1"/>
  <c r="T3176" i="1" s="1"/>
  <c r="S3184" i="1"/>
  <c r="AG3174" i="1"/>
  <c r="AF3174" i="1"/>
  <c r="AE3174" i="1"/>
  <c r="AD3174" i="1"/>
  <c r="AC3174" i="1"/>
  <c r="AB3174" i="1"/>
  <c r="AA3174" i="1"/>
  <c r="Z3174" i="1"/>
  <c r="Y3174" i="1"/>
  <c r="W3174" i="1"/>
  <c r="V3174" i="1"/>
  <c r="U3174" i="1"/>
  <c r="T3174" i="1"/>
  <c r="S3174" i="1"/>
  <c r="AG3168" i="1"/>
  <c r="AG3166" i="1" s="1"/>
  <c r="AF3168" i="1"/>
  <c r="AF3166" i="1" s="1"/>
  <c r="AE3168" i="1"/>
  <c r="AE3166" i="1" s="1"/>
  <c r="AD3168" i="1"/>
  <c r="AD3166" i="1" s="1"/>
  <c r="AC3168" i="1"/>
  <c r="AC3166" i="1" s="1"/>
  <c r="AB3168" i="1"/>
  <c r="AB3166" i="1" s="1"/>
  <c r="AA3168" i="1"/>
  <c r="AA3166" i="1" s="1"/>
  <c r="Z3168" i="1"/>
  <c r="Z3166" i="1" s="1"/>
  <c r="Y3168" i="1"/>
  <c r="W3168" i="1"/>
  <c r="W3166" i="1" s="1"/>
  <c r="V3168" i="1"/>
  <c r="V3166" i="1" s="1"/>
  <c r="U3168" i="1"/>
  <c r="U3166" i="1" s="1"/>
  <c r="T3168" i="1"/>
  <c r="T3166" i="1" s="1"/>
  <c r="S3168" i="1"/>
  <c r="AG3151" i="1"/>
  <c r="AG3150" i="1" s="1"/>
  <c r="AF3151" i="1"/>
  <c r="AF3150" i="1" s="1"/>
  <c r="AE3151" i="1"/>
  <c r="AE3150" i="1" s="1"/>
  <c r="AD3151" i="1"/>
  <c r="AD3150" i="1" s="1"/>
  <c r="AC3151" i="1"/>
  <c r="AC3150" i="1" s="1"/>
  <c r="AB3151" i="1"/>
  <c r="AB3150" i="1" s="1"/>
  <c r="AA3151" i="1"/>
  <c r="AA3150" i="1" s="1"/>
  <c r="Z3151" i="1"/>
  <c r="Z3150" i="1" s="1"/>
  <c r="Y3151" i="1"/>
  <c r="W3151" i="1"/>
  <c r="W3150" i="1" s="1"/>
  <c r="V3151" i="1"/>
  <c r="V3150" i="1" s="1"/>
  <c r="U3151" i="1"/>
  <c r="U3150" i="1" s="1"/>
  <c r="T3151" i="1"/>
  <c r="T3150" i="1" s="1"/>
  <c r="S3151" i="1"/>
  <c r="AG3148" i="1"/>
  <c r="AG3147" i="1" s="1"/>
  <c r="AF3148" i="1"/>
  <c r="AF3147" i="1" s="1"/>
  <c r="AE3148" i="1"/>
  <c r="AE3147" i="1" s="1"/>
  <c r="AD3148" i="1"/>
  <c r="AD3147" i="1" s="1"/>
  <c r="AC3148" i="1"/>
  <c r="AC3147" i="1" s="1"/>
  <c r="AB3148" i="1"/>
  <c r="AB3147" i="1" s="1"/>
  <c r="AA3148" i="1"/>
  <c r="AA3147" i="1" s="1"/>
  <c r="Z3148" i="1"/>
  <c r="Z3147" i="1" s="1"/>
  <c r="Y3148" i="1"/>
  <c r="W3148" i="1"/>
  <c r="W3147" i="1" s="1"/>
  <c r="V3148" i="1"/>
  <c r="V3147" i="1" s="1"/>
  <c r="U3148" i="1"/>
  <c r="U3147" i="1" s="1"/>
  <c r="T3148" i="1"/>
  <c r="T3147" i="1" s="1"/>
  <c r="S3148" i="1"/>
  <c r="AG3143" i="1"/>
  <c r="AG3135" i="1" s="1"/>
  <c r="AF3143" i="1"/>
  <c r="AF3135" i="1" s="1"/>
  <c r="AE3143" i="1"/>
  <c r="AE3135" i="1" s="1"/>
  <c r="AD3143" i="1"/>
  <c r="AD3135" i="1" s="1"/>
  <c r="AC3143" i="1"/>
  <c r="AC3135" i="1" s="1"/>
  <c r="AB3143" i="1"/>
  <c r="AB3135" i="1" s="1"/>
  <c r="AA3143" i="1"/>
  <c r="AA3135" i="1" s="1"/>
  <c r="Z3143" i="1"/>
  <c r="Z3135" i="1" s="1"/>
  <c r="Y3143" i="1"/>
  <c r="W3143" i="1"/>
  <c r="W3135" i="1" s="1"/>
  <c r="V3143" i="1"/>
  <c r="V3135" i="1" s="1"/>
  <c r="U3143" i="1"/>
  <c r="U3135" i="1" s="1"/>
  <c r="T3143" i="1"/>
  <c r="T3135" i="1" s="1"/>
  <c r="S3143" i="1"/>
  <c r="AG3133" i="1"/>
  <c r="AF3133" i="1"/>
  <c r="AE3133" i="1"/>
  <c r="AD3133" i="1"/>
  <c r="AC3133" i="1"/>
  <c r="AB3133" i="1"/>
  <c r="AA3133" i="1"/>
  <c r="Z3133" i="1"/>
  <c r="Y3133" i="1"/>
  <c r="W3133" i="1"/>
  <c r="V3133" i="1"/>
  <c r="U3133" i="1"/>
  <c r="T3133" i="1"/>
  <c r="S3133" i="1"/>
  <c r="AG3127" i="1"/>
  <c r="AG3125" i="1" s="1"/>
  <c r="AF3127" i="1"/>
  <c r="AF3125" i="1" s="1"/>
  <c r="AE3127" i="1"/>
  <c r="AE3125" i="1" s="1"/>
  <c r="AD3127" i="1"/>
  <c r="AD3125" i="1" s="1"/>
  <c r="AC3127" i="1"/>
  <c r="AC3125" i="1" s="1"/>
  <c r="AB3127" i="1"/>
  <c r="AB3125" i="1" s="1"/>
  <c r="AA3127" i="1"/>
  <c r="AA3125" i="1" s="1"/>
  <c r="Z3127" i="1"/>
  <c r="Z3125" i="1" s="1"/>
  <c r="Y3127" i="1"/>
  <c r="W3127" i="1"/>
  <c r="W3125" i="1" s="1"/>
  <c r="V3127" i="1"/>
  <c r="V3125" i="1" s="1"/>
  <c r="U3127" i="1"/>
  <c r="U3125" i="1" s="1"/>
  <c r="T3127" i="1"/>
  <c r="T3125" i="1" s="1"/>
  <c r="S3127" i="1"/>
  <c r="AG3110" i="1"/>
  <c r="AG3109" i="1" s="1"/>
  <c r="AF3110" i="1"/>
  <c r="AF3109" i="1" s="1"/>
  <c r="AE3110" i="1"/>
  <c r="AE3109" i="1" s="1"/>
  <c r="AD3110" i="1"/>
  <c r="AD3109" i="1" s="1"/>
  <c r="AC3110" i="1"/>
  <c r="AC3109" i="1" s="1"/>
  <c r="AB3110" i="1"/>
  <c r="AB3109" i="1" s="1"/>
  <c r="AA3110" i="1"/>
  <c r="AA3109" i="1" s="1"/>
  <c r="Z3110" i="1"/>
  <c r="Z3109" i="1" s="1"/>
  <c r="Y3110" i="1"/>
  <c r="W3110" i="1"/>
  <c r="W3109" i="1" s="1"/>
  <c r="V3110" i="1"/>
  <c r="V3109" i="1" s="1"/>
  <c r="U3110" i="1"/>
  <c r="U3109" i="1" s="1"/>
  <c r="T3110" i="1"/>
  <c r="T3109" i="1" s="1"/>
  <c r="S3110" i="1"/>
  <c r="AG3107" i="1"/>
  <c r="AG3106" i="1" s="1"/>
  <c r="AF3107" i="1"/>
  <c r="AF3106" i="1" s="1"/>
  <c r="AE3107" i="1"/>
  <c r="AE3106" i="1" s="1"/>
  <c r="AD3107" i="1"/>
  <c r="AD3106" i="1" s="1"/>
  <c r="AC3107" i="1"/>
  <c r="AC3106" i="1" s="1"/>
  <c r="AB3107" i="1"/>
  <c r="AB3106" i="1" s="1"/>
  <c r="AA3107" i="1"/>
  <c r="AA3106" i="1" s="1"/>
  <c r="Z3107" i="1"/>
  <c r="Z3106" i="1" s="1"/>
  <c r="Y3107" i="1"/>
  <c r="W3107" i="1"/>
  <c r="W3106" i="1" s="1"/>
  <c r="V3107" i="1"/>
  <c r="V3106" i="1" s="1"/>
  <c r="U3107" i="1"/>
  <c r="U3106" i="1" s="1"/>
  <c r="T3107" i="1"/>
  <c r="T3106" i="1" s="1"/>
  <c r="S3107" i="1"/>
  <c r="AG3102" i="1"/>
  <c r="AG3093" i="1" s="1"/>
  <c r="AF3102" i="1"/>
  <c r="AF3093" i="1" s="1"/>
  <c r="AE3102" i="1"/>
  <c r="AE3093" i="1" s="1"/>
  <c r="AD3102" i="1"/>
  <c r="AD3093" i="1" s="1"/>
  <c r="AC3102" i="1"/>
  <c r="AC3093" i="1" s="1"/>
  <c r="AB3102" i="1"/>
  <c r="AB3093" i="1" s="1"/>
  <c r="AA3102" i="1"/>
  <c r="AA3093" i="1" s="1"/>
  <c r="Z3102" i="1"/>
  <c r="Z3093" i="1" s="1"/>
  <c r="Y3102" i="1"/>
  <c r="W3102" i="1"/>
  <c r="W3093" i="1" s="1"/>
  <c r="V3102" i="1"/>
  <c r="V3093" i="1" s="1"/>
  <c r="U3102" i="1"/>
  <c r="U3093" i="1" s="1"/>
  <c r="T3102" i="1"/>
  <c r="T3093" i="1" s="1"/>
  <c r="S3102" i="1"/>
  <c r="AG3091" i="1"/>
  <c r="AF3091" i="1"/>
  <c r="AE3091" i="1"/>
  <c r="AD3091" i="1"/>
  <c r="AC3091" i="1"/>
  <c r="AB3091" i="1"/>
  <c r="AA3091" i="1"/>
  <c r="Z3091" i="1"/>
  <c r="Y3091" i="1"/>
  <c r="W3091" i="1"/>
  <c r="V3091" i="1"/>
  <c r="U3091" i="1"/>
  <c r="T3091" i="1"/>
  <c r="S3091" i="1"/>
  <c r="AG3085" i="1"/>
  <c r="AG3083" i="1" s="1"/>
  <c r="AF3085" i="1"/>
  <c r="AF3083" i="1" s="1"/>
  <c r="AE3085" i="1"/>
  <c r="AE3083" i="1" s="1"/>
  <c r="AD3085" i="1"/>
  <c r="AD3083" i="1" s="1"/>
  <c r="AC3085" i="1"/>
  <c r="AC3083" i="1" s="1"/>
  <c r="AB3085" i="1"/>
  <c r="AB3083" i="1" s="1"/>
  <c r="AA3085" i="1"/>
  <c r="AA3083" i="1" s="1"/>
  <c r="Z3085" i="1"/>
  <c r="Z3083" i="1" s="1"/>
  <c r="Y3085" i="1"/>
  <c r="W3085" i="1"/>
  <c r="W3083" i="1" s="1"/>
  <c r="V3085" i="1"/>
  <c r="V3083" i="1" s="1"/>
  <c r="U3085" i="1"/>
  <c r="U3083" i="1" s="1"/>
  <c r="T3085" i="1"/>
  <c r="T3083" i="1" s="1"/>
  <c r="S3085" i="1"/>
  <c r="AG3068" i="1"/>
  <c r="AG3067" i="1" s="1"/>
  <c r="AF3068" i="1"/>
  <c r="AF3067" i="1" s="1"/>
  <c r="AE3068" i="1"/>
  <c r="AE3067" i="1" s="1"/>
  <c r="AD3068" i="1"/>
  <c r="AD3067" i="1" s="1"/>
  <c r="AC3068" i="1"/>
  <c r="AC3067" i="1" s="1"/>
  <c r="AB3068" i="1"/>
  <c r="AB3067" i="1" s="1"/>
  <c r="AA3068" i="1"/>
  <c r="AA3067" i="1" s="1"/>
  <c r="Z3068" i="1"/>
  <c r="Z3067" i="1" s="1"/>
  <c r="Y3068" i="1"/>
  <c r="W3068" i="1"/>
  <c r="W3067" i="1" s="1"/>
  <c r="V3068" i="1"/>
  <c r="V3067" i="1" s="1"/>
  <c r="U3068" i="1"/>
  <c r="U3067" i="1" s="1"/>
  <c r="T3068" i="1"/>
  <c r="T3067" i="1" s="1"/>
  <c r="S3068" i="1"/>
  <c r="AG3065" i="1"/>
  <c r="AG3064" i="1" s="1"/>
  <c r="AF3065" i="1"/>
  <c r="AF3064" i="1" s="1"/>
  <c r="AE3065" i="1"/>
  <c r="AE3064" i="1" s="1"/>
  <c r="AD3065" i="1"/>
  <c r="AD3064" i="1" s="1"/>
  <c r="AC3065" i="1"/>
  <c r="AC3064" i="1" s="1"/>
  <c r="AB3065" i="1"/>
  <c r="AB3064" i="1" s="1"/>
  <c r="AA3065" i="1"/>
  <c r="AA3064" i="1" s="1"/>
  <c r="Z3065" i="1"/>
  <c r="Z3064" i="1" s="1"/>
  <c r="Y3065" i="1"/>
  <c r="W3065" i="1"/>
  <c r="W3064" i="1" s="1"/>
  <c r="V3065" i="1"/>
  <c r="V3064" i="1" s="1"/>
  <c r="U3065" i="1"/>
  <c r="U3064" i="1" s="1"/>
  <c r="T3065" i="1"/>
  <c r="T3064" i="1" s="1"/>
  <c r="S3065" i="1"/>
  <c r="AG3060" i="1"/>
  <c r="AG3052" i="1" s="1"/>
  <c r="AF3060" i="1"/>
  <c r="AF3052" i="1" s="1"/>
  <c r="AE3060" i="1"/>
  <c r="AE3052" i="1" s="1"/>
  <c r="AD3060" i="1"/>
  <c r="AD3052" i="1" s="1"/>
  <c r="AC3060" i="1"/>
  <c r="AC3052" i="1" s="1"/>
  <c r="AB3060" i="1"/>
  <c r="AB3052" i="1" s="1"/>
  <c r="AA3060" i="1"/>
  <c r="AA3052" i="1" s="1"/>
  <c r="Z3060" i="1"/>
  <c r="Z3052" i="1" s="1"/>
  <c r="Y3060" i="1"/>
  <c r="W3060" i="1"/>
  <c r="W3052" i="1" s="1"/>
  <c r="V3060" i="1"/>
  <c r="V3052" i="1" s="1"/>
  <c r="U3060" i="1"/>
  <c r="U3052" i="1" s="1"/>
  <c r="T3060" i="1"/>
  <c r="T3052" i="1" s="1"/>
  <c r="S3060" i="1"/>
  <c r="AG3050" i="1"/>
  <c r="AF3050" i="1"/>
  <c r="AE3050" i="1"/>
  <c r="AD3050" i="1"/>
  <c r="AC3050" i="1"/>
  <c r="AB3050" i="1"/>
  <c r="AA3050" i="1"/>
  <c r="Z3050" i="1"/>
  <c r="Y3050" i="1"/>
  <c r="W3050" i="1"/>
  <c r="V3050" i="1"/>
  <c r="U3050" i="1"/>
  <c r="T3050" i="1"/>
  <c r="S3050" i="1"/>
  <c r="AG3044" i="1"/>
  <c r="AG3042" i="1" s="1"/>
  <c r="AF3044" i="1"/>
  <c r="AF3042" i="1" s="1"/>
  <c r="AE3044" i="1"/>
  <c r="AE3042" i="1" s="1"/>
  <c r="AD3044" i="1"/>
  <c r="AD3042" i="1" s="1"/>
  <c r="AC3044" i="1"/>
  <c r="AC3042" i="1" s="1"/>
  <c r="AB3044" i="1"/>
  <c r="AB3042" i="1" s="1"/>
  <c r="AA3044" i="1"/>
  <c r="AA3042" i="1" s="1"/>
  <c r="Z3044" i="1"/>
  <c r="Z3042" i="1" s="1"/>
  <c r="Y3044" i="1"/>
  <c r="W3044" i="1"/>
  <c r="W3042" i="1" s="1"/>
  <c r="V3044" i="1"/>
  <c r="V3042" i="1" s="1"/>
  <c r="U3044" i="1"/>
  <c r="U3042" i="1" s="1"/>
  <c r="T3044" i="1"/>
  <c r="T3042" i="1" s="1"/>
  <c r="S3044" i="1"/>
  <c r="AG3027" i="1"/>
  <c r="AG3026" i="1" s="1"/>
  <c r="AF3027" i="1"/>
  <c r="AF3026" i="1" s="1"/>
  <c r="AE3027" i="1"/>
  <c r="AE3026" i="1" s="1"/>
  <c r="AD3027" i="1"/>
  <c r="AD3026" i="1" s="1"/>
  <c r="AC3027" i="1"/>
  <c r="AC3026" i="1" s="1"/>
  <c r="AB3027" i="1"/>
  <c r="AB3026" i="1" s="1"/>
  <c r="AA3027" i="1"/>
  <c r="AA3026" i="1" s="1"/>
  <c r="Z3027" i="1"/>
  <c r="Z3026" i="1" s="1"/>
  <c r="Y3027" i="1"/>
  <c r="W3027" i="1"/>
  <c r="W3026" i="1" s="1"/>
  <c r="V3027" i="1"/>
  <c r="V3026" i="1" s="1"/>
  <c r="U3027" i="1"/>
  <c r="U3026" i="1" s="1"/>
  <c r="T3027" i="1"/>
  <c r="T3026" i="1" s="1"/>
  <c r="S3027" i="1"/>
  <c r="AG3024" i="1"/>
  <c r="AG3023" i="1" s="1"/>
  <c r="AF3024" i="1"/>
  <c r="AF3023" i="1" s="1"/>
  <c r="AE3024" i="1"/>
  <c r="AE3023" i="1" s="1"/>
  <c r="AD3024" i="1"/>
  <c r="AD3023" i="1" s="1"/>
  <c r="AC3024" i="1"/>
  <c r="AC3023" i="1" s="1"/>
  <c r="AB3024" i="1"/>
  <c r="AB3023" i="1" s="1"/>
  <c r="AA3024" i="1"/>
  <c r="AA3023" i="1" s="1"/>
  <c r="Z3024" i="1"/>
  <c r="Z3023" i="1" s="1"/>
  <c r="Y3024" i="1"/>
  <c r="W3024" i="1"/>
  <c r="W3023" i="1" s="1"/>
  <c r="V3024" i="1"/>
  <c r="V3023" i="1" s="1"/>
  <c r="U3024" i="1"/>
  <c r="U3023" i="1" s="1"/>
  <c r="T3024" i="1"/>
  <c r="T3023" i="1" s="1"/>
  <c r="S3024" i="1"/>
  <c r="AG3019" i="1"/>
  <c r="AG3011" i="1" s="1"/>
  <c r="AF3019" i="1"/>
  <c r="AF3011" i="1" s="1"/>
  <c r="AE3019" i="1"/>
  <c r="AE3011" i="1" s="1"/>
  <c r="AD3019" i="1"/>
  <c r="AD3011" i="1" s="1"/>
  <c r="AC3019" i="1"/>
  <c r="AC3011" i="1" s="1"/>
  <c r="AB3019" i="1"/>
  <c r="AB3011" i="1" s="1"/>
  <c r="AA3019" i="1"/>
  <c r="AA3011" i="1" s="1"/>
  <c r="Z3019" i="1"/>
  <c r="Z3011" i="1" s="1"/>
  <c r="Y3019" i="1"/>
  <c r="W3019" i="1"/>
  <c r="W3011" i="1" s="1"/>
  <c r="V3019" i="1"/>
  <c r="V3011" i="1" s="1"/>
  <c r="U3019" i="1"/>
  <c r="U3011" i="1" s="1"/>
  <c r="T3019" i="1"/>
  <c r="T3011" i="1" s="1"/>
  <c r="S3019" i="1"/>
  <c r="AG3009" i="1"/>
  <c r="AF3009" i="1"/>
  <c r="AE3009" i="1"/>
  <c r="AD3009" i="1"/>
  <c r="AC3009" i="1"/>
  <c r="AB3009" i="1"/>
  <c r="AA3009" i="1"/>
  <c r="Z3009" i="1"/>
  <c r="Y3009" i="1"/>
  <c r="W3009" i="1"/>
  <c r="V3009" i="1"/>
  <c r="U3009" i="1"/>
  <c r="T3009" i="1"/>
  <c r="S3009" i="1"/>
  <c r="AG3003" i="1"/>
  <c r="AG3001" i="1" s="1"/>
  <c r="AF3003" i="1"/>
  <c r="AF3001" i="1" s="1"/>
  <c r="AE3003" i="1"/>
  <c r="AE3001" i="1" s="1"/>
  <c r="AD3003" i="1"/>
  <c r="AD3001" i="1" s="1"/>
  <c r="AC3003" i="1"/>
  <c r="AC3001" i="1" s="1"/>
  <c r="AB3003" i="1"/>
  <c r="AB3001" i="1" s="1"/>
  <c r="AA3003" i="1"/>
  <c r="AA3001" i="1" s="1"/>
  <c r="Z3003" i="1"/>
  <c r="Z3001" i="1" s="1"/>
  <c r="Y3003" i="1"/>
  <c r="W3003" i="1"/>
  <c r="W3001" i="1" s="1"/>
  <c r="V3003" i="1"/>
  <c r="V3001" i="1" s="1"/>
  <c r="U3003" i="1"/>
  <c r="U3001" i="1" s="1"/>
  <c r="T3003" i="1"/>
  <c r="T3001" i="1" s="1"/>
  <c r="S3003" i="1"/>
  <c r="AG2986" i="1"/>
  <c r="AG2985" i="1" s="1"/>
  <c r="AF2986" i="1"/>
  <c r="AF2985" i="1" s="1"/>
  <c r="AE2986" i="1"/>
  <c r="AE2985" i="1" s="1"/>
  <c r="AD2986" i="1"/>
  <c r="AD2985" i="1" s="1"/>
  <c r="AC2986" i="1"/>
  <c r="AC2985" i="1" s="1"/>
  <c r="AB2986" i="1"/>
  <c r="AB2985" i="1" s="1"/>
  <c r="AA2986" i="1"/>
  <c r="AA2985" i="1" s="1"/>
  <c r="Z2986" i="1"/>
  <c r="Z2985" i="1" s="1"/>
  <c r="Y2986" i="1"/>
  <c r="W2986" i="1"/>
  <c r="W2985" i="1" s="1"/>
  <c r="V2986" i="1"/>
  <c r="V2985" i="1" s="1"/>
  <c r="U2986" i="1"/>
  <c r="U2985" i="1" s="1"/>
  <c r="T2986" i="1"/>
  <c r="T2985" i="1" s="1"/>
  <c r="S2986" i="1"/>
  <c r="AG2983" i="1"/>
  <c r="AG2982" i="1" s="1"/>
  <c r="AF2983" i="1"/>
  <c r="AF2982" i="1" s="1"/>
  <c r="AE2983" i="1"/>
  <c r="AE2982" i="1" s="1"/>
  <c r="AD2983" i="1"/>
  <c r="AD2982" i="1" s="1"/>
  <c r="AC2983" i="1"/>
  <c r="AC2982" i="1" s="1"/>
  <c r="AB2983" i="1"/>
  <c r="AB2982" i="1" s="1"/>
  <c r="AA2983" i="1"/>
  <c r="AA2982" i="1" s="1"/>
  <c r="Z2983" i="1"/>
  <c r="Z2982" i="1" s="1"/>
  <c r="Y2983" i="1"/>
  <c r="W2983" i="1"/>
  <c r="W2982" i="1" s="1"/>
  <c r="V2983" i="1"/>
  <c r="V2982" i="1" s="1"/>
  <c r="U2983" i="1"/>
  <c r="U2982" i="1" s="1"/>
  <c r="T2983" i="1"/>
  <c r="T2982" i="1" s="1"/>
  <c r="S2983" i="1"/>
  <c r="AG2978" i="1"/>
  <c r="AG2970" i="1" s="1"/>
  <c r="AF2978" i="1"/>
  <c r="AF2970" i="1" s="1"/>
  <c r="AE2978" i="1"/>
  <c r="AE2970" i="1" s="1"/>
  <c r="AD2978" i="1"/>
  <c r="AD2970" i="1" s="1"/>
  <c r="AC2978" i="1"/>
  <c r="AC2970" i="1" s="1"/>
  <c r="AB2978" i="1"/>
  <c r="AB2970" i="1" s="1"/>
  <c r="AA2978" i="1"/>
  <c r="AA2970" i="1" s="1"/>
  <c r="Z2978" i="1"/>
  <c r="Z2970" i="1" s="1"/>
  <c r="Y2978" i="1"/>
  <c r="W2978" i="1"/>
  <c r="W2970" i="1" s="1"/>
  <c r="V2978" i="1"/>
  <c r="V2970" i="1" s="1"/>
  <c r="U2978" i="1"/>
  <c r="U2970" i="1" s="1"/>
  <c r="T2978" i="1"/>
  <c r="T2970" i="1" s="1"/>
  <c r="S2978" i="1"/>
  <c r="AG2968" i="1"/>
  <c r="AF2968" i="1"/>
  <c r="AE2968" i="1"/>
  <c r="AD2968" i="1"/>
  <c r="AC2968" i="1"/>
  <c r="AB2968" i="1"/>
  <c r="AA2968" i="1"/>
  <c r="Z2968" i="1"/>
  <c r="Y2968" i="1"/>
  <c r="W2968" i="1"/>
  <c r="V2968" i="1"/>
  <c r="U2968" i="1"/>
  <c r="T2968" i="1"/>
  <c r="S2968" i="1"/>
  <c r="AG2962" i="1"/>
  <c r="AG2960" i="1" s="1"/>
  <c r="AF2962" i="1"/>
  <c r="AF2960" i="1" s="1"/>
  <c r="AE2962" i="1"/>
  <c r="AE2960" i="1" s="1"/>
  <c r="AD2962" i="1"/>
  <c r="AD2960" i="1" s="1"/>
  <c r="AC2962" i="1"/>
  <c r="AC2960" i="1" s="1"/>
  <c r="AB2962" i="1"/>
  <c r="AB2960" i="1" s="1"/>
  <c r="AA2962" i="1"/>
  <c r="AA2960" i="1" s="1"/>
  <c r="Z2962" i="1"/>
  <c r="Z2960" i="1" s="1"/>
  <c r="Y2962" i="1"/>
  <c r="W2962" i="1"/>
  <c r="W2960" i="1" s="1"/>
  <c r="V2962" i="1"/>
  <c r="V2960" i="1" s="1"/>
  <c r="U2962" i="1"/>
  <c r="U2960" i="1" s="1"/>
  <c r="T2962" i="1"/>
  <c r="T2960" i="1" s="1"/>
  <c r="S2962" i="1"/>
  <c r="AG2945" i="1"/>
  <c r="AG2944" i="1" s="1"/>
  <c r="AF2945" i="1"/>
  <c r="AF2944" i="1" s="1"/>
  <c r="AE2945" i="1"/>
  <c r="AE2944" i="1" s="1"/>
  <c r="AD2945" i="1"/>
  <c r="AD2944" i="1" s="1"/>
  <c r="AC2945" i="1"/>
  <c r="AC2944" i="1" s="1"/>
  <c r="AB2945" i="1"/>
  <c r="AB2944" i="1" s="1"/>
  <c r="AA2945" i="1"/>
  <c r="AA2944" i="1" s="1"/>
  <c r="Z2945" i="1"/>
  <c r="Z2944" i="1" s="1"/>
  <c r="Y2945" i="1"/>
  <c r="W2945" i="1"/>
  <c r="W2944" i="1" s="1"/>
  <c r="V2945" i="1"/>
  <c r="V2944" i="1" s="1"/>
  <c r="U2945" i="1"/>
  <c r="U2944" i="1" s="1"/>
  <c r="T2945" i="1"/>
  <c r="T2944" i="1" s="1"/>
  <c r="S2945" i="1"/>
  <c r="AG2942" i="1"/>
  <c r="AG2941" i="1" s="1"/>
  <c r="AF2942" i="1"/>
  <c r="AF2941" i="1" s="1"/>
  <c r="AE2942" i="1"/>
  <c r="AE2941" i="1" s="1"/>
  <c r="AD2942" i="1"/>
  <c r="AD2941" i="1" s="1"/>
  <c r="AC2942" i="1"/>
  <c r="AC2941" i="1" s="1"/>
  <c r="AB2942" i="1"/>
  <c r="AB2941" i="1" s="1"/>
  <c r="AA2942" i="1"/>
  <c r="AA2941" i="1" s="1"/>
  <c r="Z2942" i="1"/>
  <c r="Z2941" i="1" s="1"/>
  <c r="Y2942" i="1"/>
  <c r="W2942" i="1"/>
  <c r="W2941" i="1" s="1"/>
  <c r="V2942" i="1"/>
  <c r="V2941" i="1" s="1"/>
  <c r="U2942" i="1"/>
  <c r="U2941" i="1" s="1"/>
  <c r="T2942" i="1"/>
  <c r="T2941" i="1" s="1"/>
  <c r="S2942" i="1"/>
  <c r="AG2937" i="1"/>
  <c r="AG2929" i="1" s="1"/>
  <c r="AF2937" i="1"/>
  <c r="AF2929" i="1" s="1"/>
  <c r="AE2937" i="1"/>
  <c r="AE2929" i="1" s="1"/>
  <c r="AD2937" i="1"/>
  <c r="AD2929" i="1" s="1"/>
  <c r="AC2937" i="1"/>
  <c r="AC2929" i="1" s="1"/>
  <c r="AB2937" i="1"/>
  <c r="AB2929" i="1" s="1"/>
  <c r="AA2937" i="1"/>
  <c r="AA2929" i="1" s="1"/>
  <c r="Z2937" i="1"/>
  <c r="Z2929" i="1" s="1"/>
  <c r="Y2937" i="1"/>
  <c r="W2937" i="1"/>
  <c r="W2929" i="1" s="1"/>
  <c r="V2937" i="1"/>
  <c r="V2929" i="1" s="1"/>
  <c r="U2937" i="1"/>
  <c r="U2929" i="1" s="1"/>
  <c r="T2937" i="1"/>
  <c r="T2929" i="1" s="1"/>
  <c r="S2937" i="1"/>
  <c r="AG2927" i="1"/>
  <c r="AF2927" i="1"/>
  <c r="AE2927" i="1"/>
  <c r="AD2927" i="1"/>
  <c r="AC2927" i="1"/>
  <c r="AB2927" i="1"/>
  <c r="AA2927" i="1"/>
  <c r="Z2927" i="1"/>
  <c r="Y2927" i="1"/>
  <c r="W2927" i="1"/>
  <c r="V2927" i="1"/>
  <c r="U2927" i="1"/>
  <c r="T2927" i="1"/>
  <c r="S2927" i="1"/>
  <c r="AG2921" i="1"/>
  <c r="AG2919" i="1" s="1"/>
  <c r="AF2921" i="1"/>
  <c r="AF2919" i="1" s="1"/>
  <c r="AE2921" i="1"/>
  <c r="AE2919" i="1" s="1"/>
  <c r="AD2921" i="1"/>
  <c r="AD2919" i="1" s="1"/>
  <c r="AC2921" i="1"/>
  <c r="AC2919" i="1" s="1"/>
  <c r="AB2921" i="1"/>
  <c r="AB2919" i="1" s="1"/>
  <c r="AA2921" i="1"/>
  <c r="AA2919" i="1" s="1"/>
  <c r="Z2921" i="1"/>
  <c r="Z2919" i="1" s="1"/>
  <c r="Y2921" i="1"/>
  <c r="W2921" i="1"/>
  <c r="W2919" i="1" s="1"/>
  <c r="V2921" i="1"/>
  <c r="V2919" i="1" s="1"/>
  <c r="U2921" i="1"/>
  <c r="U2919" i="1" s="1"/>
  <c r="T2921" i="1"/>
  <c r="T2919" i="1" s="1"/>
  <c r="S2921" i="1"/>
  <c r="AG2904" i="1"/>
  <c r="AG2903" i="1" s="1"/>
  <c r="AF2904" i="1"/>
  <c r="AF2903" i="1" s="1"/>
  <c r="AE2904" i="1"/>
  <c r="AE2903" i="1" s="1"/>
  <c r="AD2904" i="1"/>
  <c r="AD2903" i="1" s="1"/>
  <c r="AC2904" i="1"/>
  <c r="AC2903" i="1" s="1"/>
  <c r="AB2904" i="1"/>
  <c r="AB2903" i="1" s="1"/>
  <c r="AA2904" i="1"/>
  <c r="AA2903" i="1" s="1"/>
  <c r="Z2904" i="1"/>
  <c r="Z2903" i="1" s="1"/>
  <c r="Y2904" i="1"/>
  <c r="W2904" i="1"/>
  <c r="W2903" i="1" s="1"/>
  <c r="V2904" i="1"/>
  <c r="V2903" i="1" s="1"/>
  <c r="U2904" i="1"/>
  <c r="U2903" i="1" s="1"/>
  <c r="T2904" i="1"/>
  <c r="T2903" i="1" s="1"/>
  <c r="S2904" i="1"/>
  <c r="AG2901" i="1"/>
  <c r="AG2900" i="1" s="1"/>
  <c r="AF2901" i="1"/>
  <c r="AF2900" i="1" s="1"/>
  <c r="AE2901" i="1"/>
  <c r="AE2900" i="1" s="1"/>
  <c r="AD2901" i="1"/>
  <c r="AD2900" i="1" s="1"/>
  <c r="AC2901" i="1"/>
  <c r="AC2900" i="1" s="1"/>
  <c r="AB2901" i="1"/>
  <c r="AB2900" i="1" s="1"/>
  <c r="AA2901" i="1"/>
  <c r="AA2900" i="1" s="1"/>
  <c r="Z2901" i="1"/>
  <c r="Z2900" i="1" s="1"/>
  <c r="Y2901" i="1"/>
  <c r="W2901" i="1"/>
  <c r="W2900" i="1" s="1"/>
  <c r="V2901" i="1"/>
  <c r="V2900" i="1" s="1"/>
  <c r="U2901" i="1"/>
  <c r="U2900" i="1" s="1"/>
  <c r="T2901" i="1"/>
  <c r="T2900" i="1" s="1"/>
  <c r="S2901" i="1"/>
  <c r="AG2896" i="1"/>
  <c r="AG2888" i="1" s="1"/>
  <c r="AF2896" i="1"/>
  <c r="AF2888" i="1" s="1"/>
  <c r="AE2896" i="1"/>
  <c r="AE2888" i="1" s="1"/>
  <c r="AD2896" i="1"/>
  <c r="AD2888" i="1" s="1"/>
  <c r="AC2896" i="1"/>
  <c r="AC2888" i="1" s="1"/>
  <c r="AB2896" i="1"/>
  <c r="AB2888" i="1" s="1"/>
  <c r="AA2896" i="1"/>
  <c r="AA2888" i="1" s="1"/>
  <c r="Z2896" i="1"/>
  <c r="Z2888" i="1" s="1"/>
  <c r="Y2896" i="1"/>
  <c r="W2896" i="1"/>
  <c r="W2888" i="1" s="1"/>
  <c r="V2896" i="1"/>
  <c r="V2888" i="1" s="1"/>
  <c r="U2896" i="1"/>
  <c r="U2888" i="1" s="1"/>
  <c r="T2896" i="1"/>
  <c r="T2888" i="1" s="1"/>
  <c r="S2896" i="1"/>
  <c r="AG2886" i="1"/>
  <c r="AF2886" i="1"/>
  <c r="AE2886" i="1"/>
  <c r="AD2886" i="1"/>
  <c r="AC2886" i="1"/>
  <c r="AB2886" i="1"/>
  <c r="AA2886" i="1"/>
  <c r="Z2886" i="1"/>
  <c r="Y2886" i="1"/>
  <c r="W2886" i="1"/>
  <c r="V2886" i="1"/>
  <c r="U2886" i="1"/>
  <c r="T2886" i="1"/>
  <c r="S2886" i="1"/>
  <c r="AG2880" i="1"/>
  <c r="AG2878" i="1" s="1"/>
  <c r="AF2880" i="1"/>
  <c r="AF2878" i="1" s="1"/>
  <c r="AE2880" i="1"/>
  <c r="AE2878" i="1" s="1"/>
  <c r="AD2880" i="1"/>
  <c r="AD2878" i="1" s="1"/>
  <c r="AC2880" i="1"/>
  <c r="AC2878" i="1" s="1"/>
  <c r="AB2880" i="1"/>
  <c r="AB2878" i="1" s="1"/>
  <c r="AA2880" i="1"/>
  <c r="AA2878" i="1" s="1"/>
  <c r="Z2880" i="1"/>
  <c r="Z2878" i="1" s="1"/>
  <c r="Y2880" i="1"/>
  <c r="W2880" i="1"/>
  <c r="W2878" i="1" s="1"/>
  <c r="V2880" i="1"/>
  <c r="V2878" i="1" s="1"/>
  <c r="U2880" i="1"/>
  <c r="U2878" i="1" s="1"/>
  <c r="T2880" i="1"/>
  <c r="T2878" i="1" s="1"/>
  <c r="S2880" i="1"/>
  <c r="AG2863" i="1"/>
  <c r="AG2862" i="1" s="1"/>
  <c r="AF2863" i="1"/>
  <c r="AF2862" i="1" s="1"/>
  <c r="AE2863" i="1"/>
  <c r="AE2862" i="1" s="1"/>
  <c r="AD2863" i="1"/>
  <c r="AD2862" i="1" s="1"/>
  <c r="AC2863" i="1"/>
  <c r="AC2862" i="1" s="1"/>
  <c r="AB2863" i="1"/>
  <c r="AB2862" i="1" s="1"/>
  <c r="AA2863" i="1"/>
  <c r="AA2862" i="1" s="1"/>
  <c r="Z2863" i="1"/>
  <c r="Z2862" i="1" s="1"/>
  <c r="Y2863" i="1"/>
  <c r="W2863" i="1"/>
  <c r="W2862" i="1" s="1"/>
  <c r="V2863" i="1"/>
  <c r="V2862" i="1" s="1"/>
  <c r="U2863" i="1"/>
  <c r="U2862" i="1" s="1"/>
  <c r="T2863" i="1"/>
  <c r="T2862" i="1" s="1"/>
  <c r="S2863" i="1"/>
  <c r="AG2860" i="1"/>
  <c r="AG2859" i="1" s="1"/>
  <c r="AF2860" i="1"/>
  <c r="AF2859" i="1" s="1"/>
  <c r="AE2860" i="1"/>
  <c r="AE2859" i="1" s="1"/>
  <c r="AD2860" i="1"/>
  <c r="AD2859" i="1" s="1"/>
  <c r="AC2860" i="1"/>
  <c r="AC2859" i="1" s="1"/>
  <c r="AB2860" i="1"/>
  <c r="AB2859" i="1" s="1"/>
  <c r="AA2860" i="1"/>
  <c r="AA2859" i="1" s="1"/>
  <c r="Z2860" i="1"/>
  <c r="Z2859" i="1" s="1"/>
  <c r="Y2860" i="1"/>
  <c r="W2860" i="1"/>
  <c r="W2859" i="1" s="1"/>
  <c r="V2860" i="1"/>
  <c r="V2859" i="1" s="1"/>
  <c r="U2860" i="1"/>
  <c r="U2859" i="1" s="1"/>
  <c r="T2860" i="1"/>
  <c r="T2859" i="1" s="1"/>
  <c r="S2860" i="1"/>
  <c r="AG2855" i="1"/>
  <c r="AG2847" i="1" s="1"/>
  <c r="AF2855" i="1"/>
  <c r="AF2847" i="1" s="1"/>
  <c r="AE2855" i="1"/>
  <c r="AE2847" i="1" s="1"/>
  <c r="AD2855" i="1"/>
  <c r="AD2847" i="1" s="1"/>
  <c r="AC2855" i="1"/>
  <c r="AC2847" i="1" s="1"/>
  <c r="AB2855" i="1"/>
  <c r="AB2847" i="1" s="1"/>
  <c r="AA2855" i="1"/>
  <c r="AA2847" i="1" s="1"/>
  <c r="Z2855" i="1"/>
  <c r="Z2847" i="1" s="1"/>
  <c r="Y2855" i="1"/>
  <c r="W2855" i="1"/>
  <c r="W2847" i="1" s="1"/>
  <c r="V2855" i="1"/>
  <c r="V2847" i="1" s="1"/>
  <c r="U2855" i="1"/>
  <c r="U2847" i="1" s="1"/>
  <c r="T2855" i="1"/>
  <c r="T2847" i="1" s="1"/>
  <c r="S2855" i="1"/>
  <c r="AG2845" i="1"/>
  <c r="AF2845" i="1"/>
  <c r="AE2845" i="1"/>
  <c r="AD2845" i="1"/>
  <c r="AC2845" i="1"/>
  <c r="AB2845" i="1"/>
  <c r="AA2845" i="1"/>
  <c r="Z2845" i="1"/>
  <c r="Y2845" i="1"/>
  <c r="W2845" i="1"/>
  <c r="V2845" i="1"/>
  <c r="U2845" i="1"/>
  <c r="T2845" i="1"/>
  <c r="S2845" i="1"/>
  <c r="AG2839" i="1"/>
  <c r="AG2837" i="1" s="1"/>
  <c r="AF2839" i="1"/>
  <c r="AF2837" i="1" s="1"/>
  <c r="AE2839" i="1"/>
  <c r="AE2837" i="1" s="1"/>
  <c r="AD2839" i="1"/>
  <c r="AD2837" i="1" s="1"/>
  <c r="AC2839" i="1"/>
  <c r="AC2837" i="1" s="1"/>
  <c r="AB2839" i="1"/>
  <c r="AB2837" i="1" s="1"/>
  <c r="AA2839" i="1"/>
  <c r="AA2837" i="1" s="1"/>
  <c r="Z2839" i="1"/>
  <c r="Z2837" i="1" s="1"/>
  <c r="Y2839" i="1"/>
  <c r="W2839" i="1"/>
  <c r="W2837" i="1" s="1"/>
  <c r="V2839" i="1"/>
  <c r="V2837" i="1" s="1"/>
  <c r="U2839" i="1"/>
  <c r="U2837" i="1" s="1"/>
  <c r="T2839" i="1"/>
  <c r="T2837" i="1" s="1"/>
  <c r="S2839" i="1"/>
  <c r="AG2822" i="1"/>
  <c r="AG2821" i="1" s="1"/>
  <c r="AF2822" i="1"/>
  <c r="AF2821" i="1" s="1"/>
  <c r="AE2822" i="1"/>
  <c r="AE2821" i="1" s="1"/>
  <c r="AD2822" i="1"/>
  <c r="AD2821" i="1" s="1"/>
  <c r="AC2822" i="1"/>
  <c r="AC2821" i="1" s="1"/>
  <c r="AB2822" i="1"/>
  <c r="AB2821" i="1" s="1"/>
  <c r="AA2822" i="1"/>
  <c r="AA2821" i="1" s="1"/>
  <c r="Z2822" i="1"/>
  <c r="Z2821" i="1" s="1"/>
  <c r="Y2822" i="1"/>
  <c r="W2822" i="1"/>
  <c r="W2821" i="1" s="1"/>
  <c r="V2822" i="1"/>
  <c r="V2821" i="1" s="1"/>
  <c r="U2822" i="1"/>
  <c r="U2821" i="1" s="1"/>
  <c r="T2822" i="1"/>
  <c r="T2821" i="1" s="1"/>
  <c r="S2822" i="1"/>
  <c r="AG2819" i="1"/>
  <c r="AG2818" i="1" s="1"/>
  <c r="AF2819" i="1"/>
  <c r="AF2818" i="1" s="1"/>
  <c r="AE2819" i="1"/>
  <c r="AE2818" i="1" s="1"/>
  <c r="AD2819" i="1"/>
  <c r="AD2818" i="1" s="1"/>
  <c r="AC2819" i="1"/>
  <c r="AC2818" i="1" s="1"/>
  <c r="AB2819" i="1"/>
  <c r="AB2818" i="1" s="1"/>
  <c r="AA2819" i="1"/>
  <c r="AA2818" i="1" s="1"/>
  <c r="Z2819" i="1"/>
  <c r="Z2818" i="1" s="1"/>
  <c r="Y2819" i="1"/>
  <c r="W2819" i="1"/>
  <c r="W2818" i="1" s="1"/>
  <c r="V2819" i="1"/>
  <c r="V2818" i="1" s="1"/>
  <c r="U2819" i="1"/>
  <c r="U2818" i="1" s="1"/>
  <c r="T2819" i="1"/>
  <c r="T2818" i="1" s="1"/>
  <c r="S2819" i="1"/>
  <c r="AG2814" i="1"/>
  <c r="AG2806" i="1" s="1"/>
  <c r="AF2814" i="1"/>
  <c r="AF2806" i="1" s="1"/>
  <c r="AE2814" i="1"/>
  <c r="AE2806" i="1" s="1"/>
  <c r="AD2814" i="1"/>
  <c r="AD2806" i="1" s="1"/>
  <c r="AC2814" i="1"/>
  <c r="AC2806" i="1" s="1"/>
  <c r="AB2814" i="1"/>
  <c r="AB2806" i="1" s="1"/>
  <c r="AA2814" i="1"/>
  <c r="AA2806" i="1" s="1"/>
  <c r="Z2814" i="1"/>
  <c r="Z2806" i="1" s="1"/>
  <c r="Y2814" i="1"/>
  <c r="W2814" i="1"/>
  <c r="W2806" i="1" s="1"/>
  <c r="V2814" i="1"/>
  <c r="V2806" i="1" s="1"/>
  <c r="U2814" i="1"/>
  <c r="U2806" i="1" s="1"/>
  <c r="T2814" i="1"/>
  <c r="T2806" i="1" s="1"/>
  <c r="S2814" i="1"/>
  <c r="AG2804" i="1"/>
  <c r="AF2804" i="1"/>
  <c r="AE2804" i="1"/>
  <c r="AD2804" i="1"/>
  <c r="AC2804" i="1"/>
  <c r="AB2804" i="1"/>
  <c r="AA2804" i="1"/>
  <c r="Z2804" i="1"/>
  <c r="Y2804" i="1"/>
  <c r="W2804" i="1"/>
  <c r="V2804" i="1"/>
  <c r="U2804" i="1"/>
  <c r="T2804" i="1"/>
  <c r="S2804" i="1"/>
  <c r="AG2798" i="1"/>
  <c r="AG2796" i="1" s="1"/>
  <c r="AF2798" i="1"/>
  <c r="AF2796" i="1" s="1"/>
  <c r="AE2798" i="1"/>
  <c r="AE2796" i="1" s="1"/>
  <c r="AD2798" i="1"/>
  <c r="AD2796" i="1" s="1"/>
  <c r="AC2798" i="1"/>
  <c r="AC2796" i="1" s="1"/>
  <c r="AB2798" i="1"/>
  <c r="AB2796" i="1" s="1"/>
  <c r="AA2798" i="1"/>
  <c r="AA2796" i="1" s="1"/>
  <c r="Z2798" i="1"/>
  <c r="Z2796" i="1" s="1"/>
  <c r="Y2798" i="1"/>
  <c r="W2798" i="1"/>
  <c r="W2796" i="1" s="1"/>
  <c r="V2798" i="1"/>
  <c r="V2796" i="1" s="1"/>
  <c r="U2798" i="1"/>
  <c r="U2796" i="1" s="1"/>
  <c r="T2798" i="1"/>
  <c r="T2796" i="1" s="1"/>
  <c r="S2798" i="1"/>
  <c r="AG2781" i="1"/>
  <c r="AG2780" i="1" s="1"/>
  <c r="AF2781" i="1"/>
  <c r="AF2780" i="1" s="1"/>
  <c r="AE2781" i="1"/>
  <c r="AE2780" i="1" s="1"/>
  <c r="AD2781" i="1"/>
  <c r="AD2780" i="1" s="1"/>
  <c r="AC2781" i="1"/>
  <c r="AC2780" i="1" s="1"/>
  <c r="AB2781" i="1"/>
  <c r="AB2780" i="1" s="1"/>
  <c r="AA2781" i="1"/>
  <c r="AA2780" i="1" s="1"/>
  <c r="Z2781" i="1"/>
  <c r="Z2780" i="1" s="1"/>
  <c r="Y2781" i="1"/>
  <c r="W2781" i="1"/>
  <c r="W2780" i="1" s="1"/>
  <c r="V2781" i="1"/>
  <c r="V2780" i="1" s="1"/>
  <c r="U2781" i="1"/>
  <c r="U2780" i="1" s="1"/>
  <c r="T2781" i="1"/>
  <c r="T2780" i="1" s="1"/>
  <c r="S2781" i="1"/>
  <c r="AG2778" i="1"/>
  <c r="AG2777" i="1" s="1"/>
  <c r="AF2778" i="1"/>
  <c r="AF2777" i="1" s="1"/>
  <c r="AE2778" i="1"/>
  <c r="AE2777" i="1" s="1"/>
  <c r="AD2778" i="1"/>
  <c r="AD2777" i="1" s="1"/>
  <c r="AC2778" i="1"/>
  <c r="AC2777" i="1" s="1"/>
  <c r="AB2778" i="1"/>
  <c r="AB2777" i="1" s="1"/>
  <c r="AA2778" i="1"/>
  <c r="AA2777" i="1" s="1"/>
  <c r="Z2778" i="1"/>
  <c r="Z2777" i="1" s="1"/>
  <c r="Y2778" i="1"/>
  <c r="W2778" i="1"/>
  <c r="W2777" i="1" s="1"/>
  <c r="V2778" i="1"/>
  <c r="V2777" i="1" s="1"/>
  <c r="U2778" i="1"/>
  <c r="U2777" i="1" s="1"/>
  <c r="T2778" i="1"/>
  <c r="T2777" i="1" s="1"/>
  <c r="S2778" i="1"/>
  <c r="AG2773" i="1"/>
  <c r="AG2765" i="1" s="1"/>
  <c r="AF2773" i="1"/>
  <c r="AF2765" i="1" s="1"/>
  <c r="AE2773" i="1"/>
  <c r="AE2765" i="1" s="1"/>
  <c r="AD2773" i="1"/>
  <c r="AD2765" i="1" s="1"/>
  <c r="AC2773" i="1"/>
  <c r="AC2765" i="1" s="1"/>
  <c r="AB2773" i="1"/>
  <c r="AB2765" i="1" s="1"/>
  <c r="AA2773" i="1"/>
  <c r="AA2765" i="1" s="1"/>
  <c r="Z2773" i="1"/>
  <c r="Z2765" i="1" s="1"/>
  <c r="Y2773" i="1"/>
  <c r="W2773" i="1"/>
  <c r="W2765" i="1" s="1"/>
  <c r="V2773" i="1"/>
  <c r="V2765" i="1" s="1"/>
  <c r="U2773" i="1"/>
  <c r="U2765" i="1" s="1"/>
  <c r="T2773" i="1"/>
  <c r="T2765" i="1" s="1"/>
  <c r="S2773" i="1"/>
  <c r="AG2763" i="1"/>
  <c r="AF2763" i="1"/>
  <c r="AE2763" i="1"/>
  <c r="AD2763" i="1"/>
  <c r="AC2763" i="1"/>
  <c r="AB2763" i="1"/>
  <c r="AA2763" i="1"/>
  <c r="Z2763" i="1"/>
  <c r="Y2763" i="1"/>
  <c r="W2763" i="1"/>
  <c r="V2763" i="1"/>
  <c r="U2763" i="1"/>
  <c r="T2763" i="1"/>
  <c r="S2763" i="1"/>
  <c r="AG2757" i="1"/>
  <c r="AG2755" i="1" s="1"/>
  <c r="AF2757" i="1"/>
  <c r="AF2755" i="1" s="1"/>
  <c r="AE2757" i="1"/>
  <c r="AE2755" i="1" s="1"/>
  <c r="AD2757" i="1"/>
  <c r="AD2755" i="1" s="1"/>
  <c r="AC2757" i="1"/>
  <c r="AC2755" i="1" s="1"/>
  <c r="AB2757" i="1"/>
  <c r="AB2755" i="1" s="1"/>
  <c r="AA2757" i="1"/>
  <c r="AA2755" i="1" s="1"/>
  <c r="Z2757" i="1"/>
  <c r="Z2755" i="1" s="1"/>
  <c r="Y2757" i="1"/>
  <c r="W2757" i="1"/>
  <c r="W2755" i="1" s="1"/>
  <c r="V2757" i="1"/>
  <c r="V2755" i="1" s="1"/>
  <c r="U2757" i="1"/>
  <c r="U2755" i="1" s="1"/>
  <c r="T2757" i="1"/>
  <c r="T2755" i="1" s="1"/>
  <c r="S2757" i="1"/>
  <c r="AG2740" i="1"/>
  <c r="AG2739" i="1" s="1"/>
  <c r="AF2740" i="1"/>
  <c r="AF2739" i="1" s="1"/>
  <c r="AE2740" i="1"/>
  <c r="AE2739" i="1" s="1"/>
  <c r="AD2740" i="1"/>
  <c r="AD2739" i="1" s="1"/>
  <c r="AC2740" i="1"/>
  <c r="AC2739" i="1" s="1"/>
  <c r="AB2740" i="1"/>
  <c r="AB2739" i="1" s="1"/>
  <c r="AA2740" i="1"/>
  <c r="AA2739" i="1" s="1"/>
  <c r="Z2740" i="1"/>
  <c r="Z2739" i="1" s="1"/>
  <c r="Y2740" i="1"/>
  <c r="W2740" i="1"/>
  <c r="W2739" i="1" s="1"/>
  <c r="V2740" i="1"/>
  <c r="V2739" i="1" s="1"/>
  <c r="U2740" i="1"/>
  <c r="U2739" i="1" s="1"/>
  <c r="T2740" i="1"/>
  <c r="T2739" i="1" s="1"/>
  <c r="S2740" i="1"/>
  <c r="AG2737" i="1"/>
  <c r="AG2736" i="1" s="1"/>
  <c r="AF2737" i="1"/>
  <c r="AF2736" i="1" s="1"/>
  <c r="AE2737" i="1"/>
  <c r="AE2736" i="1" s="1"/>
  <c r="AD2737" i="1"/>
  <c r="AD2736" i="1" s="1"/>
  <c r="AC2737" i="1"/>
  <c r="AC2736" i="1" s="1"/>
  <c r="AB2737" i="1"/>
  <c r="AB2736" i="1" s="1"/>
  <c r="AA2737" i="1"/>
  <c r="AA2736" i="1" s="1"/>
  <c r="Z2737" i="1"/>
  <c r="Z2736" i="1" s="1"/>
  <c r="Y2737" i="1"/>
  <c r="W2737" i="1"/>
  <c r="W2736" i="1" s="1"/>
  <c r="V2737" i="1"/>
  <c r="V2736" i="1" s="1"/>
  <c r="U2737" i="1"/>
  <c r="U2736" i="1" s="1"/>
  <c r="T2737" i="1"/>
  <c r="T2736" i="1" s="1"/>
  <c r="S2737" i="1"/>
  <c r="AG2732" i="1"/>
  <c r="AG2724" i="1" s="1"/>
  <c r="AF2732" i="1"/>
  <c r="AF2724" i="1" s="1"/>
  <c r="AE2732" i="1"/>
  <c r="AE2724" i="1" s="1"/>
  <c r="AD2732" i="1"/>
  <c r="AD2724" i="1" s="1"/>
  <c r="AC2732" i="1"/>
  <c r="AC2724" i="1" s="1"/>
  <c r="AB2732" i="1"/>
  <c r="AB2724" i="1" s="1"/>
  <c r="AA2732" i="1"/>
  <c r="AA2724" i="1" s="1"/>
  <c r="Z2732" i="1"/>
  <c r="Z2724" i="1" s="1"/>
  <c r="Y2732" i="1"/>
  <c r="W2732" i="1"/>
  <c r="W2724" i="1" s="1"/>
  <c r="V2732" i="1"/>
  <c r="V2724" i="1" s="1"/>
  <c r="U2732" i="1"/>
  <c r="U2724" i="1" s="1"/>
  <c r="T2732" i="1"/>
  <c r="T2724" i="1" s="1"/>
  <c r="S2732" i="1"/>
  <c r="AG2722" i="1"/>
  <c r="AF2722" i="1"/>
  <c r="AE2722" i="1"/>
  <c r="AD2722" i="1"/>
  <c r="AC2722" i="1"/>
  <c r="AB2722" i="1"/>
  <c r="AA2722" i="1"/>
  <c r="Z2722" i="1"/>
  <c r="Y2722" i="1"/>
  <c r="W2722" i="1"/>
  <c r="V2722" i="1"/>
  <c r="U2722" i="1"/>
  <c r="T2722" i="1"/>
  <c r="S2722" i="1"/>
  <c r="AG2716" i="1"/>
  <c r="AG2714" i="1" s="1"/>
  <c r="AF2716" i="1"/>
  <c r="AF2714" i="1" s="1"/>
  <c r="AE2716" i="1"/>
  <c r="AE2714" i="1" s="1"/>
  <c r="AD2716" i="1"/>
  <c r="AD2714" i="1" s="1"/>
  <c r="AC2716" i="1"/>
  <c r="AC2714" i="1" s="1"/>
  <c r="AB2716" i="1"/>
  <c r="AB2714" i="1" s="1"/>
  <c r="AA2716" i="1"/>
  <c r="AA2714" i="1" s="1"/>
  <c r="Z2716" i="1"/>
  <c r="Z2714" i="1" s="1"/>
  <c r="Y2716" i="1"/>
  <c r="W2716" i="1"/>
  <c r="W2714" i="1" s="1"/>
  <c r="V2716" i="1"/>
  <c r="V2714" i="1" s="1"/>
  <c r="U2716" i="1"/>
  <c r="U2714" i="1" s="1"/>
  <c r="T2716" i="1"/>
  <c r="T2714" i="1" s="1"/>
  <c r="S2716" i="1"/>
  <c r="AG2699" i="1"/>
  <c r="AG2698" i="1" s="1"/>
  <c r="AF2699" i="1"/>
  <c r="AF2698" i="1" s="1"/>
  <c r="AE2699" i="1"/>
  <c r="AE2698" i="1" s="1"/>
  <c r="AD2699" i="1"/>
  <c r="AD2698" i="1" s="1"/>
  <c r="AC2699" i="1"/>
  <c r="AC2698" i="1" s="1"/>
  <c r="AB2699" i="1"/>
  <c r="AB2698" i="1" s="1"/>
  <c r="AA2699" i="1"/>
  <c r="AA2698" i="1" s="1"/>
  <c r="Z2699" i="1"/>
  <c r="Z2698" i="1" s="1"/>
  <c r="Y2699" i="1"/>
  <c r="W2699" i="1"/>
  <c r="W2698" i="1" s="1"/>
  <c r="V2699" i="1"/>
  <c r="V2698" i="1" s="1"/>
  <c r="U2699" i="1"/>
  <c r="U2698" i="1" s="1"/>
  <c r="T2699" i="1"/>
  <c r="T2698" i="1" s="1"/>
  <c r="S2699" i="1"/>
  <c r="AG2696" i="1"/>
  <c r="AG2695" i="1" s="1"/>
  <c r="AF2696" i="1"/>
  <c r="AF2695" i="1" s="1"/>
  <c r="AE2696" i="1"/>
  <c r="AE2695" i="1" s="1"/>
  <c r="AD2696" i="1"/>
  <c r="AD2695" i="1" s="1"/>
  <c r="AC2696" i="1"/>
  <c r="AC2695" i="1" s="1"/>
  <c r="AB2696" i="1"/>
  <c r="AB2695" i="1" s="1"/>
  <c r="AA2696" i="1"/>
  <c r="AA2695" i="1" s="1"/>
  <c r="Z2696" i="1"/>
  <c r="Z2695" i="1" s="1"/>
  <c r="Y2696" i="1"/>
  <c r="W2696" i="1"/>
  <c r="W2695" i="1" s="1"/>
  <c r="V2696" i="1"/>
  <c r="V2695" i="1" s="1"/>
  <c r="U2696" i="1"/>
  <c r="U2695" i="1" s="1"/>
  <c r="T2696" i="1"/>
  <c r="T2695" i="1" s="1"/>
  <c r="S2696" i="1"/>
  <c r="AG2691" i="1"/>
  <c r="AG2682" i="1" s="1"/>
  <c r="AF2691" i="1"/>
  <c r="AF2682" i="1" s="1"/>
  <c r="AE2691" i="1"/>
  <c r="AE2682" i="1" s="1"/>
  <c r="AD2691" i="1"/>
  <c r="AD2682" i="1" s="1"/>
  <c r="AC2691" i="1"/>
  <c r="AC2682" i="1" s="1"/>
  <c r="AB2691" i="1"/>
  <c r="AB2682" i="1" s="1"/>
  <c r="AA2691" i="1"/>
  <c r="AA2682" i="1" s="1"/>
  <c r="Z2691" i="1"/>
  <c r="Z2682" i="1" s="1"/>
  <c r="Y2691" i="1"/>
  <c r="W2691" i="1"/>
  <c r="W2682" i="1" s="1"/>
  <c r="V2691" i="1"/>
  <c r="V2682" i="1" s="1"/>
  <c r="U2691" i="1"/>
  <c r="U2682" i="1" s="1"/>
  <c r="T2691" i="1"/>
  <c r="T2682" i="1" s="1"/>
  <c r="S2691" i="1"/>
  <c r="AG2680" i="1"/>
  <c r="AF2680" i="1"/>
  <c r="AE2680" i="1"/>
  <c r="AD2680" i="1"/>
  <c r="AC2680" i="1"/>
  <c r="AB2680" i="1"/>
  <c r="AA2680" i="1"/>
  <c r="Z2680" i="1"/>
  <c r="Y2680" i="1"/>
  <c r="W2680" i="1"/>
  <c r="V2680" i="1"/>
  <c r="U2680" i="1"/>
  <c r="T2680" i="1"/>
  <c r="S2680" i="1"/>
  <c r="AG2674" i="1"/>
  <c r="AG2672" i="1" s="1"/>
  <c r="AF2674" i="1"/>
  <c r="AF2672" i="1" s="1"/>
  <c r="AE2674" i="1"/>
  <c r="AE2672" i="1" s="1"/>
  <c r="AD2674" i="1"/>
  <c r="AD2672" i="1" s="1"/>
  <c r="AC2674" i="1"/>
  <c r="AC2672" i="1" s="1"/>
  <c r="AB2674" i="1"/>
  <c r="AB2672" i="1" s="1"/>
  <c r="AA2674" i="1"/>
  <c r="AA2672" i="1" s="1"/>
  <c r="Z2674" i="1"/>
  <c r="Z2672" i="1" s="1"/>
  <c r="Y2674" i="1"/>
  <c r="W2674" i="1"/>
  <c r="W2672" i="1" s="1"/>
  <c r="V2674" i="1"/>
  <c r="V2672" i="1" s="1"/>
  <c r="U2674" i="1"/>
  <c r="U2672" i="1" s="1"/>
  <c r="T2674" i="1"/>
  <c r="T2672" i="1" s="1"/>
  <c r="S2674" i="1"/>
  <c r="AG2657" i="1"/>
  <c r="AG2656" i="1" s="1"/>
  <c r="AF2657" i="1"/>
  <c r="AF2656" i="1" s="1"/>
  <c r="AE2657" i="1"/>
  <c r="AE2656" i="1" s="1"/>
  <c r="AD2657" i="1"/>
  <c r="AD2656" i="1" s="1"/>
  <c r="AC2657" i="1"/>
  <c r="AC2656" i="1" s="1"/>
  <c r="AB2657" i="1"/>
  <c r="AB2656" i="1" s="1"/>
  <c r="AA2657" i="1"/>
  <c r="AA2656" i="1" s="1"/>
  <c r="Z2657" i="1"/>
  <c r="Z2656" i="1" s="1"/>
  <c r="Y2657" i="1"/>
  <c r="W2657" i="1"/>
  <c r="W2656" i="1" s="1"/>
  <c r="V2657" i="1"/>
  <c r="V2656" i="1" s="1"/>
  <c r="U2657" i="1"/>
  <c r="U2656" i="1" s="1"/>
  <c r="T2657" i="1"/>
  <c r="T2656" i="1" s="1"/>
  <c r="S2657" i="1"/>
  <c r="AG2654" i="1"/>
  <c r="AG2653" i="1" s="1"/>
  <c r="AF2654" i="1"/>
  <c r="AF2653" i="1" s="1"/>
  <c r="AE2654" i="1"/>
  <c r="AE2653" i="1" s="1"/>
  <c r="AD2654" i="1"/>
  <c r="AD2653" i="1" s="1"/>
  <c r="AC2654" i="1"/>
  <c r="AC2653" i="1" s="1"/>
  <c r="AB2654" i="1"/>
  <c r="AB2653" i="1" s="1"/>
  <c r="AA2654" i="1"/>
  <c r="AA2653" i="1" s="1"/>
  <c r="Z2654" i="1"/>
  <c r="Z2653" i="1" s="1"/>
  <c r="Y2654" i="1"/>
  <c r="W2654" i="1"/>
  <c r="W2653" i="1" s="1"/>
  <c r="V2654" i="1"/>
  <c r="V2653" i="1" s="1"/>
  <c r="U2654" i="1"/>
  <c r="U2653" i="1" s="1"/>
  <c r="T2654" i="1"/>
  <c r="T2653" i="1" s="1"/>
  <c r="S2654" i="1"/>
  <c r="AG2649" i="1"/>
  <c r="AG2641" i="1" s="1"/>
  <c r="AF2649" i="1"/>
  <c r="AF2641" i="1" s="1"/>
  <c r="AE2649" i="1"/>
  <c r="AE2641" i="1" s="1"/>
  <c r="AD2649" i="1"/>
  <c r="AD2641" i="1" s="1"/>
  <c r="AC2649" i="1"/>
  <c r="AC2641" i="1" s="1"/>
  <c r="AB2649" i="1"/>
  <c r="AB2641" i="1" s="1"/>
  <c r="AA2649" i="1"/>
  <c r="AA2641" i="1" s="1"/>
  <c r="Z2649" i="1"/>
  <c r="Z2641" i="1" s="1"/>
  <c r="Y2649" i="1"/>
  <c r="W2649" i="1"/>
  <c r="W2641" i="1" s="1"/>
  <c r="V2649" i="1"/>
  <c r="V2641" i="1" s="1"/>
  <c r="U2649" i="1"/>
  <c r="U2641" i="1" s="1"/>
  <c r="T2649" i="1"/>
  <c r="T2641" i="1" s="1"/>
  <c r="S2649" i="1"/>
  <c r="AG2639" i="1"/>
  <c r="AF2639" i="1"/>
  <c r="AE2639" i="1"/>
  <c r="AD2639" i="1"/>
  <c r="AC2639" i="1"/>
  <c r="AB2639" i="1"/>
  <c r="AA2639" i="1"/>
  <c r="Z2639" i="1"/>
  <c r="Y2639" i="1"/>
  <c r="W2639" i="1"/>
  <c r="V2639" i="1"/>
  <c r="U2639" i="1"/>
  <c r="T2639" i="1"/>
  <c r="S2639" i="1"/>
  <c r="AG2633" i="1"/>
  <c r="AG2631" i="1" s="1"/>
  <c r="AF2633" i="1"/>
  <c r="AF2631" i="1" s="1"/>
  <c r="AE2633" i="1"/>
  <c r="AE2631" i="1" s="1"/>
  <c r="AD2633" i="1"/>
  <c r="AD2631" i="1" s="1"/>
  <c r="AC2633" i="1"/>
  <c r="AC2631" i="1" s="1"/>
  <c r="AB2633" i="1"/>
  <c r="AB2631" i="1" s="1"/>
  <c r="AA2633" i="1"/>
  <c r="AA2631" i="1" s="1"/>
  <c r="Z2633" i="1"/>
  <c r="Z2631" i="1" s="1"/>
  <c r="Y2633" i="1"/>
  <c r="W2633" i="1"/>
  <c r="W2631" i="1" s="1"/>
  <c r="V2633" i="1"/>
  <c r="V2631" i="1" s="1"/>
  <c r="U2633" i="1"/>
  <c r="U2631" i="1" s="1"/>
  <c r="T2633" i="1"/>
  <c r="T2631" i="1" s="1"/>
  <c r="S2633" i="1"/>
  <c r="AG2616" i="1"/>
  <c r="AG2615" i="1" s="1"/>
  <c r="AF2616" i="1"/>
  <c r="AF2615" i="1" s="1"/>
  <c r="AE2616" i="1"/>
  <c r="AE2615" i="1" s="1"/>
  <c r="AD2616" i="1"/>
  <c r="AD2615" i="1" s="1"/>
  <c r="AC2616" i="1"/>
  <c r="AC2615" i="1" s="1"/>
  <c r="AB2616" i="1"/>
  <c r="AB2615" i="1" s="1"/>
  <c r="AA2616" i="1"/>
  <c r="AA2615" i="1" s="1"/>
  <c r="Z2616" i="1"/>
  <c r="Z2615" i="1" s="1"/>
  <c r="Y2616" i="1"/>
  <c r="W2616" i="1"/>
  <c r="W2615" i="1" s="1"/>
  <c r="V2616" i="1"/>
  <c r="V2615" i="1" s="1"/>
  <c r="U2616" i="1"/>
  <c r="U2615" i="1" s="1"/>
  <c r="T2616" i="1"/>
  <c r="T2615" i="1" s="1"/>
  <c r="S2616" i="1"/>
  <c r="AG2613" i="1"/>
  <c r="AG2612" i="1" s="1"/>
  <c r="AF2613" i="1"/>
  <c r="AF2612" i="1" s="1"/>
  <c r="AE2613" i="1"/>
  <c r="AE2612" i="1" s="1"/>
  <c r="AD2613" i="1"/>
  <c r="AD2612" i="1" s="1"/>
  <c r="AC2613" i="1"/>
  <c r="AC2612" i="1" s="1"/>
  <c r="AB2613" i="1"/>
  <c r="AB2612" i="1" s="1"/>
  <c r="AA2613" i="1"/>
  <c r="AA2612" i="1" s="1"/>
  <c r="Z2613" i="1"/>
  <c r="Z2612" i="1" s="1"/>
  <c r="Y2613" i="1"/>
  <c r="W2613" i="1"/>
  <c r="W2612" i="1" s="1"/>
  <c r="V2613" i="1"/>
  <c r="V2612" i="1" s="1"/>
  <c r="U2613" i="1"/>
  <c r="U2612" i="1" s="1"/>
  <c r="T2613" i="1"/>
  <c r="T2612" i="1" s="1"/>
  <c r="S2613" i="1"/>
  <c r="AG2608" i="1"/>
  <c r="AG2600" i="1" s="1"/>
  <c r="AF2608" i="1"/>
  <c r="AF2600" i="1" s="1"/>
  <c r="AE2608" i="1"/>
  <c r="AE2600" i="1" s="1"/>
  <c r="AD2608" i="1"/>
  <c r="AD2600" i="1" s="1"/>
  <c r="AC2608" i="1"/>
  <c r="AC2600" i="1" s="1"/>
  <c r="AB2608" i="1"/>
  <c r="AB2600" i="1" s="1"/>
  <c r="AA2608" i="1"/>
  <c r="AA2600" i="1" s="1"/>
  <c r="Z2608" i="1"/>
  <c r="Z2600" i="1" s="1"/>
  <c r="Y2608" i="1"/>
  <c r="W2608" i="1"/>
  <c r="W2600" i="1" s="1"/>
  <c r="V2608" i="1"/>
  <c r="V2600" i="1" s="1"/>
  <c r="U2608" i="1"/>
  <c r="U2600" i="1" s="1"/>
  <c r="T2608" i="1"/>
  <c r="T2600" i="1" s="1"/>
  <c r="S2608" i="1"/>
  <c r="AG2598" i="1"/>
  <c r="AF2598" i="1"/>
  <c r="AE2598" i="1"/>
  <c r="AD2598" i="1"/>
  <c r="AC2598" i="1"/>
  <c r="AB2598" i="1"/>
  <c r="AA2598" i="1"/>
  <c r="Z2598" i="1"/>
  <c r="Y2598" i="1"/>
  <c r="W2598" i="1"/>
  <c r="V2598" i="1"/>
  <c r="U2598" i="1"/>
  <c r="T2598" i="1"/>
  <c r="S2598" i="1"/>
  <c r="AG2592" i="1"/>
  <c r="AG2590" i="1" s="1"/>
  <c r="AF2592" i="1"/>
  <c r="AF2590" i="1" s="1"/>
  <c r="AE2592" i="1"/>
  <c r="AE2590" i="1" s="1"/>
  <c r="AD2592" i="1"/>
  <c r="AD2590" i="1" s="1"/>
  <c r="AC2592" i="1"/>
  <c r="AC2590" i="1" s="1"/>
  <c r="AB2592" i="1"/>
  <c r="AB2590" i="1" s="1"/>
  <c r="AA2592" i="1"/>
  <c r="AA2590" i="1" s="1"/>
  <c r="Z2592" i="1"/>
  <c r="Z2590" i="1" s="1"/>
  <c r="Y2592" i="1"/>
  <c r="W2592" i="1"/>
  <c r="W2590" i="1" s="1"/>
  <c r="V2592" i="1"/>
  <c r="V2590" i="1" s="1"/>
  <c r="U2592" i="1"/>
  <c r="U2590" i="1" s="1"/>
  <c r="T2592" i="1"/>
  <c r="T2590" i="1" s="1"/>
  <c r="S2592" i="1"/>
  <c r="AG2575" i="1"/>
  <c r="AG2574" i="1" s="1"/>
  <c r="AF2575" i="1"/>
  <c r="AF2574" i="1" s="1"/>
  <c r="AE2575" i="1"/>
  <c r="AE2574" i="1" s="1"/>
  <c r="AD2575" i="1"/>
  <c r="AD2574" i="1" s="1"/>
  <c r="AC2575" i="1"/>
  <c r="AC2574" i="1" s="1"/>
  <c r="AB2575" i="1"/>
  <c r="AB2574" i="1" s="1"/>
  <c r="AA2575" i="1"/>
  <c r="AA2574" i="1" s="1"/>
  <c r="Z2575" i="1"/>
  <c r="Z2574" i="1" s="1"/>
  <c r="Y2575" i="1"/>
  <c r="W2575" i="1"/>
  <c r="W2574" i="1" s="1"/>
  <c r="V2575" i="1"/>
  <c r="V2574" i="1" s="1"/>
  <c r="U2575" i="1"/>
  <c r="U2574" i="1" s="1"/>
  <c r="T2575" i="1"/>
  <c r="T2574" i="1" s="1"/>
  <c r="S2575" i="1"/>
  <c r="AG2572" i="1"/>
  <c r="AG2571" i="1" s="1"/>
  <c r="AF2572" i="1"/>
  <c r="AF2571" i="1" s="1"/>
  <c r="AE2572" i="1"/>
  <c r="AE2571" i="1" s="1"/>
  <c r="AD2572" i="1"/>
  <c r="AD2571" i="1" s="1"/>
  <c r="AC2572" i="1"/>
  <c r="AC2571" i="1" s="1"/>
  <c r="AB2572" i="1"/>
  <c r="AB2571" i="1" s="1"/>
  <c r="AA2572" i="1"/>
  <c r="AA2571" i="1" s="1"/>
  <c r="Z2572" i="1"/>
  <c r="Z2571" i="1" s="1"/>
  <c r="Y2572" i="1"/>
  <c r="W2572" i="1"/>
  <c r="W2571" i="1" s="1"/>
  <c r="V2572" i="1"/>
  <c r="V2571" i="1" s="1"/>
  <c r="U2572" i="1"/>
  <c r="U2571" i="1" s="1"/>
  <c r="T2572" i="1"/>
  <c r="T2571" i="1" s="1"/>
  <c r="S2572" i="1"/>
  <c r="AG2567" i="1"/>
  <c r="AG2559" i="1" s="1"/>
  <c r="AF2567" i="1"/>
  <c r="AF2559" i="1" s="1"/>
  <c r="AE2567" i="1"/>
  <c r="AE2559" i="1" s="1"/>
  <c r="AD2567" i="1"/>
  <c r="AD2559" i="1" s="1"/>
  <c r="AC2567" i="1"/>
  <c r="AC2559" i="1" s="1"/>
  <c r="AB2567" i="1"/>
  <c r="AB2559" i="1" s="1"/>
  <c r="AA2567" i="1"/>
  <c r="AA2559" i="1" s="1"/>
  <c r="Z2567" i="1"/>
  <c r="Z2559" i="1" s="1"/>
  <c r="Y2567" i="1"/>
  <c r="W2567" i="1"/>
  <c r="W2559" i="1" s="1"/>
  <c r="V2567" i="1"/>
  <c r="V2559" i="1" s="1"/>
  <c r="U2567" i="1"/>
  <c r="U2559" i="1" s="1"/>
  <c r="T2567" i="1"/>
  <c r="T2559" i="1" s="1"/>
  <c r="S2567" i="1"/>
  <c r="AG2557" i="1"/>
  <c r="AF2557" i="1"/>
  <c r="AE2557" i="1"/>
  <c r="AD2557" i="1"/>
  <c r="AC2557" i="1"/>
  <c r="AB2557" i="1"/>
  <c r="AA2557" i="1"/>
  <c r="Z2557" i="1"/>
  <c r="Y2557" i="1"/>
  <c r="W2557" i="1"/>
  <c r="V2557" i="1"/>
  <c r="U2557" i="1"/>
  <c r="T2557" i="1"/>
  <c r="S2557" i="1"/>
  <c r="AG2551" i="1"/>
  <c r="AG2549" i="1" s="1"/>
  <c r="AF2551" i="1"/>
  <c r="AF2549" i="1" s="1"/>
  <c r="AE2551" i="1"/>
  <c r="AE2549" i="1" s="1"/>
  <c r="AD2551" i="1"/>
  <c r="AD2549" i="1" s="1"/>
  <c r="AC2551" i="1"/>
  <c r="AC2549" i="1" s="1"/>
  <c r="AB2551" i="1"/>
  <c r="AB2549" i="1" s="1"/>
  <c r="AA2551" i="1"/>
  <c r="AA2549" i="1" s="1"/>
  <c r="Z2551" i="1"/>
  <c r="Z2549" i="1" s="1"/>
  <c r="Y2551" i="1"/>
  <c r="W2551" i="1"/>
  <c r="W2549" i="1" s="1"/>
  <c r="V2551" i="1"/>
  <c r="V2549" i="1" s="1"/>
  <c r="U2551" i="1"/>
  <c r="U2549" i="1" s="1"/>
  <c r="T2551" i="1"/>
  <c r="T2549" i="1" s="1"/>
  <c r="S2551" i="1"/>
  <c r="AG2534" i="1"/>
  <c r="AG2533" i="1" s="1"/>
  <c r="AF2534" i="1"/>
  <c r="AF2533" i="1" s="1"/>
  <c r="AE2534" i="1"/>
  <c r="AE2533" i="1" s="1"/>
  <c r="AD2534" i="1"/>
  <c r="AD2533" i="1" s="1"/>
  <c r="AC2534" i="1"/>
  <c r="AC2533" i="1" s="1"/>
  <c r="AB2534" i="1"/>
  <c r="AB2533" i="1" s="1"/>
  <c r="AA2534" i="1"/>
  <c r="AA2533" i="1" s="1"/>
  <c r="Z2534" i="1"/>
  <c r="Z2533" i="1" s="1"/>
  <c r="Y2534" i="1"/>
  <c r="W2534" i="1"/>
  <c r="W2533" i="1" s="1"/>
  <c r="V2534" i="1"/>
  <c r="V2533" i="1" s="1"/>
  <c r="U2534" i="1"/>
  <c r="U2533" i="1" s="1"/>
  <c r="T2534" i="1"/>
  <c r="T2533" i="1" s="1"/>
  <c r="S2534" i="1"/>
  <c r="AG2531" i="1"/>
  <c r="AG2530" i="1" s="1"/>
  <c r="AF2531" i="1"/>
  <c r="AF2530" i="1" s="1"/>
  <c r="AE2531" i="1"/>
  <c r="AE2530" i="1" s="1"/>
  <c r="AD2531" i="1"/>
  <c r="AD2530" i="1" s="1"/>
  <c r="AC2531" i="1"/>
  <c r="AC2530" i="1" s="1"/>
  <c r="AB2531" i="1"/>
  <c r="AB2530" i="1" s="1"/>
  <c r="AA2531" i="1"/>
  <c r="AA2530" i="1" s="1"/>
  <c r="Z2531" i="1"/>
  <c r="Z2530" i="1" s="1"/>
  <c r="Y2531" i="1"/>
  <c r="W2531" i="1"/>
  <c r="W2530" i="1" s="1"/>
  <c r="V2531" i="1"/>
  <c r="V2530" i="1" s="1"/>
  <c r="U2531" i="1"/>
  <c r="U2530" i="1" s="1"/>
  <c r="T2531" i="1"/>
  <c r="T2530" i="1" s="1"/>
  <c r="S2531" i="1"/>
  <c r="AG2526" i="1"/>
  <c r="AG2519" i="1" s="1"/>
  <c r="AF2526" i="1"/>
  <c r="AF2519" i="1" s="1"/>
  <c r="AE2526" i="1"/>
  <c r="AE2519" i="1" s="1"/>
  <c r="AD2526" i="1"/>
  <c r="AD2519" i="1" s="1"/>
  <c r="AC2526" i="1"/>
  <c r="AC2519" i="1" s="1"/>
  <c r="AB2526" i="1"/>
  <c r="AB2519" i="1" s="1"/>
  <c r="AA2526" i="1"/>
  <c r="AA2519" i="1" s="1"/>
  <c r="Z2526" i="1"/>
  <c r="Z2519" i="1" s="1"/>
  <c r="Y2526" i="1"/>
  <c r="W2526" i="1"/>
  <c r="W2519" i="1" s="1"/>
  <c r="V2526" i="1"/>
  <c r="V2519" i="1" s="1"/>
  <c r="U2526" i="1"/>
  <c r="U2519" i="1" s="1"/>
  <c r="T2526" i="1"/>
  <c r="T2519" i="1" s="1"/>
  <c r="S2526" i="1"/>
  <c r="AG2517" i="1"/>
  <c r="AF2517" i="1"/>
  <c r="AE2517" i="1"/>
  <c r="AD2517" i="1"/>
  <c r="AC2517" i="1"/>
  <c r="AB2517" i="1"/>
  <c r="AA2517" i="1"/>
  <c r="Z2517" i="1"/>
  <c r="Y2517" i="1"/>
  <c r="W2517" i="1"/>
  <c r="V2517" i="1"/>
  <c r="U2517" i="1"/>
  <c r="T2517" i="1"/>
  <c r="S2517" i="1"/>
  <c r="AG2511" i="1"/>
  <c r="AG2509" i="1" s="1"/>
  <c r="AF2511" i="1"/>
  <c r="AF2509" i="1" s="1"/>
  <c r="AE2511" i="1"/>
  <c r="AE2509" i="1" s="1"/>
  <c r="AD2511" i="1"/>
  <c r="AD2509" i="1" s="1"/>
  <c r="AC2511" i="1"/>
  <c r="AC2509" i="1" s="1"/>
  <c r="AB2511" i="1"/>
  <c r="AB2509" i="1" s="1"/>
  <c r="AA2511" i="1"/>
  <c r="AA2509" i="1" s="1"/>
  <c r="Z2511" i="1"/>
  <c r="Z2509" i="1" s="1"/>
  <c r="Y2511" i="1"/>
  <c r="W2511" i="1"/>
  <c r="W2509" i="1" s="1"/>
  <c r="V2511" i="1"/>
  <c r="V2509" i="1" s="1"/>
  <c r="U2511" i="1"/>
  <c r="U2509" i="1" s="1"/>
  <c r="T2511" i="1"/>
  <c r="T2509" i="1" s="1"/>
  <c r="S2511" i="1"/>
  <c r="AG2494" i="1"/>
  <c r="AG2493" i="1" s="1"/>
  <c r="AF2494" i="1"/>
  <c r="AF2493" i="1" s="1"/>
  <c r="AE2494" i="1"/>
  <c r="AE2493" i="1" s="1"/>
  <c r="AD2494" i="1"/>
  <c r="AD2493" i="1" s="1"/>
  <c r="AC2494" i="1"/>
  <c r="AC2493" i="1" s="1"/>
  <c r="AB2494" i="1"/>
  <c r="AB2493" i="1" s="1"/>
  <c r="AA2494" i="1"/>
  <c r="AA2493" i="1" s="1"/>
  <c r="Z2494" i="1"/>
  <c r="Z2493" i="1" s="1"/>
  <c r="Y2494" i="1"/>
  <c r="W2494" i="1"/>
  <c r="W2493" i="1" s="1"/>
  <c r="V2494" i="1"/>
  <c r="V2493" i="1" s="1"/>
  <c r="U2494" i="1"/>
  <c r="U2493" i="1" s="1"/>
  <c r="T2494" i="1"/>
  <c r="T2493" i="1" s="1"/>
  <c r="S2494" i="1"/>
  <c r="AG2489" i="1"/>
  <c r="AG2480" i="1" s="1"/>
  <c r="AF2489" i="1"/>
  <c r="AF2480" i="1" s="1"/>
  <c r="AE2489" i="1"/>
  <c r="AE2480" i="1" s="1"/>
  <c r="AD2489" i="1"/>
  <c r="AD2480" i="1" s="1"/>
  <c r="AC2489" i="1"/>
  <c r="AC2480" i="1" s="1"/>
  <c r="AB2489" i="1"/>
  <c r="AB2480" i="1" s="1"/>
  <c r="AA2489" i="1"/>
  <c r="AA2480" i="1" s="1"/>
  <c r="Z2489" i="1"/>
  <c r="Z2480" i="1" s="1"/>
  <c r="Y2489" i="1"/>
  <c r="W2489" i="1"/>
  <c r="W2480" i="1" s="1"/>
  <c r="V2489" i="1"/>
  <c r="V2480" i="1" s="1"/>
  <c r="U2489" i="1"/>
  <c r="U2480" i="1" s="1"/>
  <c r="T2489" i="1"/>
  <c r="T2480" i="1" s="1"/>
  <c r="S2489" i="1"/>
  <c r="AG2478" i="1"/>
  <c r="AF2478" i="1"/>
  <c r="AE2478" i="1"/>
  <c r="AD2478" i="1"/>
  <c r="AC2478" i="1"/>
  <c r="AB2478" i="1"/>
  <c r="AA2478" i="1"/>
  <c r="Z2478" i="1"/>
  <c r="Y2478" i="1"/>
  <c r="W2478" i="1"/>
  <c r="V2478" i="1"/>
  <c r="U2478" i="1"/>
  <c r="T2478" i="1"/>
  <c r="S2478" i="1"/>
  <c r="AG2472" i="1"/>
  <c r="AG2470" i="1" s="1"/>
  <c r="AF2472" i="1"/>
  <c r="AF2470" i="1" s="1"/>
  <c r="AE2472" i="1"/>
  <c r="AE2470" i="1" s="1"/>
  <c r="AD2472" i="1"/>
  <c r="AD2470" i="1" s="1"/>
  <c r="AC2472" i="1"/>
  <c r="AC2470" i="1" s="1"/>
  <c r="AB2472" i="1"/>
  <c r="AB2470" i="1" s="1"/>
  <c r="AA2472" i="1"/>
  <c r="AA2470" i="1" s="1"/>
  <c r="Z2472" i="1"/>
  <c r="Z2470" i="1" s="1"/>
  <c r="Y2472" i="1"/>
  <c r="W2472" i="1"/>
  <c r="W2470" i="1" s="1"/>
  <c r="V2472" i="1"/>
  <c r="V2470" i="1" s="1"/>
  <c r="U2472" i="1"/>
  <c r="U2470" i="1" s="1"/>
  <c r="T2472" i="1"/>
  <c r="T2470" i="1" s="1"/>
  <c r="S2472" i="1"/>
  <c r="AG2455" i="1"/>
  <c r="AG2454" i="1" s="1"/>
  <c r="AF2455" i="1"/>
  <c r="AF2454" i="1" s="1"/>
  <c r="AE2455" i="1"/>
  <c r="AE2454" i="1" s="1"/>
  <c r="AD2455" i="1"/>
  <c r="AD2454" i="1" s="1"/>
  <c r="AC2455" i="1"/>
  <c r="AC2454" i="1" s="1"/>
  <c r="AB2455" i="1"/>
  <c r="AB2454" i="1" s="1"/>
  <c r="AA2455" i="1"/>
  <c r="AA2454" i="1" s="1"/>
  <c r="Z2455" i="1"/>
  <c r="Z2454" i="1" s="1"/>
  <c r="Y2455" i="1"/>
  <c r="W2455" i="1"/>
  <c r="W2454" i="1" s="1"/>
  <c r="V2455" i="1"/>
  <c r="V2454" i="1" s="1"/>
  <c r="U2455" i="1"/>
  <c r="U2454" i="1" s="1"/>
  <c r="T2455" i="1"/>
  <c r="T2454" i="1" s="1"/>
  <c r="S2455" i="1"/>
  <c r="AG2452" i="1"/>
  <c r="AG2451" i="1" s="1"/>
  <c r="AF2452" i="1"/>
  <c r="AF2451" i="1" s="1"/>
  <c r="AE2452" i="1"/>
  <c r="AE2451" i="1" s="1"/>
  <c r="AD2452" i="1"/>
  <c r="AD2451" i="1" s="1"/>
  <c r="AC2452" i="1"/>
  <c r="AC2451" i="1" s="1"/>
  <c r="AB2452" i="1"/>
  <c r="AB2451" i="1" s="1"/>
  <c r="AA2452" i="1"/>
  <c r="AA2451" i="1" s="1"/>
  <c r="Z2452" i="1"/>
  <c r="Z2451" i="1" s="1"/>
  <c r="Y2452" i="1"/>
  <c r="W2452" i="1"/>
  <c r="W2451" i="1" s="1"/>
  <c r="V2452" i="1"/>
  <c r="V2451" i="1" s="1"/>
  <c r="U2452" i="1"/>
  <c r="U2451" i="1" s="1"/>
  <c r="T2452" i="1"/>
  <c r="T2451" i="1" s="1"/>
  <c r="S2452" i="1"/>
  <c r="AG2447" i="1"/>
  <c r="AG2439" i="1" s="1"/>
  <c r="AF2447" i="1"/>
  <c r="AF2439" i="1" s="1"/>
  <c r="AE2447" i="1"/>
  <c r="AE2439" i="1" s="1"/>
  <c r="AD2447" i="1"/>
  <c r="AD2439" i="1" s="1"/>
  <c r="AC2447" i="1"/>
  <c r="AC2439" i="1" s="1"/>
  <c r="AB2447" i="1"/>
  <c r="AB2439" i="1" s="1"/>
  <c r="AA2447" i="1"/>
  <c r="AA2439" i="1" s="1"/>
  <c r="Z2447" i="1"/>
  <c r="Z2439" i="1" s="1"/>
  <c r="Y2447" i="1"/>
  <c r="W2447" i="1"/>
  <c r="W2439" i="1" s="1"/>
  <c r="V2447" i="1"/>
  <c r="V2439" i="1" s="1"/>
  <c r="U2447" i="1"/>
  <c r="U2439" i="1" s="1"/>
  <c r="T2447" i="1"/>
  <c r="T2439" i="1" s="1"/>
  <c r="S2447" i="1"/>
  <c r="AG2437" i="1"/>
  <c r="AF2437" i="1"/>
  <c r="AE2437" i="1"/>
  <c r="AD2437" i="1"/>
  <c r="AC2437" i="1"/>
  <c r="AB2437" i="1"/>
  <c r="AA2437" i="1"/>
  <c r="Z2437" i="1"/>
  <c r="Y2437" i="1"/>
  <c r="W2437" i="1"/>
  <c r="V2437" i="1"/>
  <c r="U2437" i="1"/>
  <c r="T2437" i="1"/>
  <c r="S2437" i="1"/>
  <c r="AG2431" i="1"/>
  <c r="AG2429" i="1" s="1"/>
  <c r="AF2431" i="1"/>
  <c r="AF2429" i="1" s="1"/>
  <c r="AE2431" i="1"/>
  <c r="AE2429" i="1" s="1"/>
  <c r="AD2431" i="1"/>
  <c r="AD2429" i="1" s="1"/>
  <c r="AC2431" i="1"/>
  <c r="AC2429" i="1" s="1"/>
  <c r="AB2431" i="1"/>
  <c r="AB2429" i="1" s="1"/>
  <c r="AA2431" i="1"/>
  <c r="AA2429" i="1" s="1"/>
  <c r="Z2431" i="1"/>
  <c r="Z2429" i="1" s="1"/>
  <c r="Y2431" i="1"/>
  <c r="W2431" i="1"/>
  <c r="W2429" i="1" s="1"/>
  <c r="V2431" i="1"/>
  <c r="V2429" i="1" s="1"/>
  <c r="U2431" i="1"/>
  <c r="U2429" i="1" s="1"/>
  <c r="T2431" i="1"/>
  <c r="T2429" i="1" s="1"/>
  <c r="S2431" i="1"/>
  <c r="AG2414" i="1"/>
  <c r="AG2413" i="1" s="1"/>
  <c r="AF2414" i="1"/>
  <c r="AF2413" i="1" s="1"/>
  <c r="AE2414" i="1"/>
  <c r="AE2413" i="1" s="1"/>
  <c r="AD2414" i="1"/>
  <c r="AD2413" i="1" s="1"/>
  <c r="AC2414" i="1"/>
  <c r="AC2413" i="1" s="1"/>
  <c r="AB2414" i="1"/>
  <c r="AB2413" i="1" s="1"/>
  <c r="AA2414" i="1"/>
  <c r="AA2413" i="1" s="1"/>
  <c r="Z2414" i="1"/>
  <c r="Z2413" i="1" s="1"/>
  <c r="Y2414" i="1"/>
  <c r="W2414" i="1"/>
  <c r="W2413" i="1" s="1"/>
  <c r="V2414" i="1"/>
  <c r="V2413" i="1" s="1"/>
  <c r="U2414" i="1"/>
  <c r="U2413" i="1" s="1"/>
  <c r="T2414" i="1"/>
  <c r="T2413" i="1" s="1"/>
  <c r="S2414" i="1"/>
  <c r="AG2409" i="1"/>
  <c r="AG2401" i="1" s="1"/>
  <c r="AF2409" i="1"/>
  <c r="AF2401" i="1" s="1"/>
  <c r="AE2409" i="1"/>
  <c r="AE2401" i="1" s="1"/>
  <c r="AD2409" i="1"/>
  <c r="AD2401" i="1" s="1"/>
  <c r="AC2409" i="1"/>
  <c r="AC2401" i="1" s="1"/>
  <c r="AB2409" i="1"/>
  <c r="AB2401" i="1" s="1"/>
  <c r="AA2409" i="1"/>
  <c r="AA2401" i="1" s="1"/>
  <c r="Z2409" i="1"/>
  <c r="Z2401" i="1" s="1"/>
  <c r="Y2409" i="1"/>
  <c r="W2409" i="1"/>
  <c r="W2401" i="1" s="1"/>
  <c r="V2409" i="1"/>
  <c r="V2401" i="1" s="1"/>
  <c r="U2409" i="1"/>
  <c r="U2401" i="1" s="1"/>
  <c r="T2409" i="1"/>
  <c r="T2401" i="1" s="1"/>
  <c r="S2409" i="1"/>
  <c r="AG2399" i="1"/>
  <c r="AF2399" i="1"/>
  <c r="AE2399" i="1"/>
  <c r="AD2399" i="1"/>
  <c r="AC2399" i="1"/>
  <c r="AB2399" i="1"/>
  <c r="AA2399" i="1"/>
  <c r="Z2399" i="1"/>
  <c r="Y2399" i="1"/>
  <c r="W2399" i="1"/>
  <c r="V2399" i="1"/>
  <c r="U2399" i="1"/>
  <c r="T2399" i="1"/>
  <c r="S2399" i="1"/>
  <c r="AG2393" i="1"/>
  <c r="AG2391" i="1" s="1"/>
  <c r="AF2393" i="1"/>
  <c r="AF2391" i="1" s="1"/>
  <c r="AE2393" i="1"/>
  <c r="AE2391" i="1" s="1"/>
  <c r="AD2393" i="1"/>
  <c r="AD2391" i="1" s="1"/>
  <c r="AC2393" i="1"/>
  <c r="AC2391" i="1" s="1"/>
  <c r="AB2393" i="1"/>
  <c r="AB2391" i="1" s="1"/>
  <c r="AA2393" i="1"/>
  <c r="AA2391" i="1" s="1"/>
  <c r="Z2393" i="1"/>
  <c r="Z2391" i="1" s="1"/>
  <c r="Y2393" i="1"/>
  <c r="W2393" i="1"/>
  <c r="W2391" i="1" s="1"/>
  <c r="V2393" i="1"/>
  <c r="V2391" i="1" s="1"/>
  <c r="U2393" i="1"/>
  <c r="U2391" i="1" s="1"/>
  <c r="T2393" i="1"/>
  <c r="T2391" i="1" s="1"/>
  <c r="S2393" i="1"/>
  <c r="AG2376" i="1"/>
  <c r="AG2375" i="1" s="1"/>
  <c r="AF2376" i="1"/>
  <c r="AF2375" i="1" s="1"/>
  <c r="AE2376" i="1"/>
  <c r="AE2375" i="1" s="1"/>
  <c r="AD2376" i="1"/>
  <c r="AD2375" i="1" s="1"/>
  <c r="AC2376" i="1"/>
  <c r="AC2375" i="1" s="1"/>
  <c r="AB2376" i="1"/>
  <c r="AB2375" i="1" s="1"/>
  <c r="AA2376" i="1"/>
  <c r="AA2375" i="1" s="1"/>
  <c r="Z2376" i="1"/>
  <c r="Z2375" i="1" s="1"/>
  <c r="Y2376" i="1"/>
  <c r="W2376" i="1"/>
  <c r="W2375" i="1" s="1"/>
  <c r="V2376" i="1"/>
  <c r="V2375" i="1" s="1"/>
  <c r="U2376" i="1"/>
  <c r="U2375" i="1" s="1"/>
  <c r="T2376" i="1"/>
  <c r="T2375" i="1" s="1"/>
  <c r="S2376" i="1"/>
  <c r="AG2372" i="1"/>
  <c r="AG2371" i="1" s="1"/>
  <c r="AF2372" i="1"/>
  <c r="AF2371" i="1" s="1"/>
  <c r="AE2372" i="1"/>
  <c r="AE2371" i="1" s="1"/>
  <c r="AD2372" i="1"/>
  <c r="AD2371" i="1" s="1"/>
  <c r="AC2372" i="1"/>
  <c r="AC2371" i="1" s="1"/>
  <c r="AB2372" i="1"/>
  <c r="AB2371" i="1" s="1"/>
  <c r="AA2372" i="1"/>
  <c r="AA2371" i="1" s="1"/>
  <c r="Z2372" i="1"/>
  <c r="Z2371" i="1" s="1"/>
  <c r="Y2372" i="1"/>
  <c r="W2372" i="1"/>
  <c r="W2371" i="1" s="1"/>
  <c r="V2372" i="1"/>
  <c r="V2371" i="1" s="1"/>
  <c r="U2372" i="1"/>
  <c r="U2371" i="1" s="1"/>
  <c r="T2372" i="1"/>
  <c r="T2371" i="1" s="1"/>
  <c r="S2372" i="1"/>
  <c r="AG2367" i="1"/>
  <c r="AG2359" i="1" s="1"/>
  <c r="AF2367" i="1"/>
  <c r="AF2359" i="1" s="1"/>
  <c r="AE2367" i="1"/>
  <c r="AE2359" i="1" s="1"/>
  <c r="AD2367" i="1"/>
  <c r="AD2359" i="1" s="1"/>
  <c r="AC2367" i="1"/>
  <c r="AC2359" i="1" s="1"/>
  <c r="AB2367" i="1"/>
  <c r="AB2359" i="1" s="1"/>
  <c r="AA2367" i="1"/>
  <c r="AA2359" i="1" s="1"/>
  <c r="Z2367" i="1"/>
  <c r="Z2359" i="1" s="1"/>
  <c r="Y2367" i="1"/>
  <c r="W2367" i="1"/>
  <c r="W2359" i="1" s="1"/>
  <c r="V2367" i="1"/>
  <c r="V2359" i="1" s="1"/>
  <c r="U2367" i="1"/>
  <c r="U2359" i="1" s="1"/>
  <c r="T2367" i="1"/>
  <c r="T2359" i="1" s="1"/>
  <c r="S2367" i="1"/>
  <c r="AG2357" i="1"/>
  <c r="AF2357" i="1"/>
  <c r="AE2357" i="1"/>
  <c r="AD2357" i="1"/>
  <c r="AC2357" i="1"/>
  <c r="AB2357" i="1"/>
  <c r="AA2357" i="1"/>
  <c r="Z2357" i="1"/>
  <c r="Y2357" i="1"/>
  <c r="W2357" i="1"/>
  <c r="V2357" i="1"/>
  <c r="U2357" i="1"/>
  <c r="T2357" i="1"/>
  <c r="S2357" i="1"/>
  <c r="AG2351" i="1"/>
  <c r="AG2349" i="1" s="1"/>
  <c r="AF2351" i="1"/>
  <c r="AF2349" i="1" s="1"/>
  <c r="AE2351" i="1"/>
  <c r="AE2349" i="1" s="1"/>
  <c r="AD2351" i="1"/>
  <c r="AD2349" i="1" s="1"/>
  <c r="AC2351" i="1"/>
  <c r="AC2349" i="1" s="1"/>
  <c r="AB2351" i="1"/>
  <c r="AB2349" i="1" s="1"/>
  <c r="AA2351" i="1"/>
  <c r="AA2349" i="1" s="1"/>
  <c r="Z2351" i="1"/>
  <c r="Z2349" i="1" s="1"/>
  <c r="Y2351" i="1"/>
  <c r="W2351" i="1"/>
  <c r="W2349" i="1" s="1"/>
  <c r="V2351" i="1"/>
  <c r="V2349" i="1" s="1"/>
  <c r="U2351" i="1"/>
  <c r="U2349" i="1" s="1"/>
  <c r="T2351" i="1"/>
  <c r="T2349" i="1" s="1"/>
  <c r="S2351" i="1"/>
  <c r="AG2334" i="1"/>
  <c r="AG2333" i="1" s="1"/>
  <c r="AF2334" i="1"/>
  <c r="AF2333" i="1" s="1"/>
  <c r="AE2334" i="1"/>
  <c r="AE2333" i="1" s="1"/>
  <c r="AD2334" i="1"/>
  <c r="AD2333" i="1" s="1"/>
  <c r="AC2334" i="1"/>
  <c r="AC2333" i="1" s="1"/>
  <c r="AB2334" i="1"/>
  <c r="AB2333" i="1" s="1"/>
  <c r="AA2334" i="1"/>
  <c r="AA2333" i="1" s="1"/>
  <c r="Z2334" i="1"/>
  <c r="Z2333" i="1" s="1"/>
  <c r="Y2334" i="1"/>
  <c r="W2334" i="1"/>
  <c r="W2333" i="1" s="1"/>
  <c r="V2334" i="1"/>
  <c r="V2333" i="1" s="1"/>
  <c r="U2334" i="1"/>
  <c r="U2333" i="1" s="1"/>
  <c r="T2334" i="1"/>
  <c r="T2333" i="1" s="1"/>
  <c r="S2334" i="1"/>
  <c r="AG2331" i="1"/>
  <c r="AG2330" i="1" s="1"/>
  <c r="AF2331" i="1"/>
  <c r="AF2330" i="1" s="1"/>
  <c r="AE2331" i="1"/>
  <c r="AE2330" i="1" s="1"/>
  <c r="AD2331" i="1"/>
  <c r="AD2330" i="1" s="1"/>
  <c r="AC2331" i="1"/>
  <c r="AC2330" i="1" s="1"/>
  <c r="AB2331" i="1"/>
  <c r="AB2330" i="1" s="1"/>
  <c r="AA2331" i="1"/>
  <c r="AA2330" i="1" s="1"/>
  <c r="Z2331" i="1"/>
  <c r="Z2330" i="1" s="1"/>
  <c r="Y2331" i="1"/>
  <c r="W2331" i="1"/>
  <c r="W2330" i="1" s="1"/>
  <c r="V2331" i="1"/>
  <c r="V2330" i="1" s="1"/>
  <c r="U2331" i="1"/>
  <c r="U2330" i="1" s="1"/>
  <c r="T2331" i="1"/>
  <c r="T2330" i="1" s="1"/>
  <c r="S2331" i="1"/>
  <c r="AG2326" i="1"/>
  <c r="AG2318" i="1" s="1"/>
  <c r="AF2326" i="1"/>
  <c r="AF2318" i="1" s="1"/>
  <c r="AE2326" i="1"/>
  <c r="AE2318" i="1" s="1"/>
  <c r="AD2326" i="1"/>
  <c r="AD2318" i="1" s="1"/>
  <c r="AC2326" i="1"/>
  <c r="AC2318" i="1" s="1"/>
  <c r="AB2326" i="1"/>
  <c r="AB2318" i="1" s="1"/>
  <c r="AA2326" i="1"/>
  <c r="AA2318" i="1" s="1"/>
  <c r="Z2326" i="1"/>
  <c r="Z2318" i="1" s="1"/>
  <c r="Y2326" i="1"/>
  <c r="W2326" i="1"/>
  <c r="W2318" i="1" s="1"/>
  <c r="V2326" i="1"/>
  <c r="V2318" i="1" s="1"/>
  <c r="U2326" i="1"/>
  <c r="U2318" i="1" s="1"/>
  <c r="T2326" i="1"/>
  <c r="T2318" i="1" s="1"/>
  <c r="S2326" i="1"/>
  <c r="AG2316" i="1"/>
  <c r="AF2316" i="1"/>
  <c r="AE2316" i="1"/>
  <c r="AD2316" i="1"/>
  <c r="AC2316" i="1"/>
  <c r="AB2316" i="1"/>
  <c r="AA2316" i="1"/>
  <c r="Z2316" i="1"/>
  <c r="Y2316" i="1"/>
  <c r="W2316" i="1"/>
  <c r="V2316" i="1"/>
  <c r="U2316" i="1"/>
  <c r="T2316" i="1"/>
  <c r="S2316" i="1"/>
  <c r="AG2310" i="1"/>
  <c r="AG2308" i="1" s="1"/>
  <c r="AF2310" i="1"/>
  <c r="AF2308" i="1" s="1"/>
  <c r="AE2310" i="1"/>
  <c r="AE2308" i="1" s="1"/>
  <c r="AD2310" i="1"/>
  <c r="AD2308" i="1" s="1"/>
  <c r="AC2310" i="1"/>
  <c r="AC2308" i="1" s="1"/>
  <c r="AB2310" i="1"/>
  <c r="AB2308" i="1" s="1"/>
  <c r="AA2310" i="1"/>
  <c r="AA2308" i="1" s="1"/>
  <c r="Z2310" i="1"/>
  <c r="Z2308" i="1" s="1"/>
  <c r="Y2310" i="1"/>
  <c r="W2310" i="1"/>
  <c r="W2308" i="1" s="1"/>
  <c r="V2310" i="1"/>
  <c r="V2308" i="1" s="1"/>
  <c r="U2310" i="1"/>
  <c r="U2308" i="1" s="1"/>
  <c r="T2310" i="1"/>
  <c r="T2308" i="1" s="1"/>
  <c r="S2310" i="1"/>
  <c r="AG2293" i="1"/>
  <c r="AG2292" i="1" s="1"/>
  <c r="AF2293" i="1"/>
  <c r="AF2292" i="1" s="1"/>
  <c r="AE2293" i="1"/>
  <c r="AE2292" i="1" s="1"/>
  <c r="AD2293" i="1"/>
  <c r="AD2292" i="1" s="1"/>
  <c r="AC2293" i="1"/>
  <c r="AC2292" i="1" s="1"/>
  <c r="AB2293" i="1"/>
  <c r="AB2292" i="1" s="1"/>
  <c r="AA2293" i="1"/>
  <c r="AA2292" i="1" s="1"/>
  <c r="Z2293" i="1"/>
  <c r="Z2292" i="1" s="1"/>
  <c r="Y2293" i="1"/>
  <c r="W2293" i="1"/>
  <c r="W2292" i="1" s="1"/>
  <c r="V2293" i="1"/>
  <c r="V2292" i="1" s="1"/>
  <c r="U2293" i="1"/>
  <c r="U2292" i="1" s="1"/>
  <c r="T2293" i="1"/>
  <c r="T2292" i="1" s="1"/>
  <c r="S2293" i="1"/>
  <c r="AG2290" i="1"/>
  <c r="AG2289" i="1" s="1"/>
  <c r="AF2290" i="1"/>
  <c r="AF2289" i="1" s="1"/>
  <c r="AE2290" i="1"/>
  <c r="AE2289" i="1" s="1"/>
  <c r="AD2290" i="1"/>
  <c r="AD2289" i="1" s="1"/>
  <c r="AC2290" i="1"/>
  <c r="AC2289" i="1" s="1"/>
  <c r="AB2290" i="1"/>
  <c r="AB2289" i="1" s="1"/>
  <c r="AA2290" i="1"/>
  <c r="AA2289" i="1" s="1"/>
  <c r="Z2290" i="1"/>
  <c r="Z2289" i="1" s="1"/>
  <c r="Y2290" i="1"/>
  <c r="W2290" i="1"/>
  <c r="W2289" i="1" s="1"/>
  <c r="V2290" i="1"/>
  <c r="V2289" i="1" s="1"/>
  <c r="U2290" i="1"/>
  <c r="U2289" i="1" s="1"/>
  <c r="T2290" i="1"/>
  <c r="T2289" i="1" s="1"/>
  <c r="S2290" i="1"/>
  <c r="AG2285" i="1"/>
  <c r="AG2277" i="1" s="1"/>
  <c r="AF2285" i="1"/>
  <c r="AF2277" i="1" s="1"/>
  <c r="AE2285" i="1"/>
  <c r="AE2277" i="1" s="1"/>
  <c r="AD2285" i="1"/>
  <c r="AD2277" i="1" s="1"/>
  <c r="AC2285" i="1"/>
  <c r="AC2277" i="1" s="1"/>
  <c r="AB2285" i="1"/>
  <c r="AB2277" i="1" s="1"/>
  <c r="AA2285" i="1"/>
  <c r="AA2277" i="1" s="1"/>
  <c r="Z2285" i="1"/>
  <c r="Z2277" i="1" s="1"/>
  <c r="Y2285" i="1"/>
  <c r="W2285" i="1"/>
  <c r="W2277" i="1" s="1"/>
  <c r="V2285" i="1"/>
  <c r="V2277" i="1" s="1"/>
  <c r="U2285" i="1"/>
  <c r="U2277" i="1" s="1"/>
  <c r="T2285" i="1"/>
  <c r="T2277" i="1" s="1"/>
  <c r="S2285" i="1"/>
  <c r="AG2275" i="1"/>
  <c r="AF2275" i="1"/>
  <c r="AE2275" i="1"/>
  <c r="AD2275" i="1"/>
  <c r="AC2275" i="1"/>
  <c r="AB2275" i="1"/>
  <c r="AA2275" i="1"/>
  <c r="Z2275" i="1"/>
  <c r="Y2275" i="1"/>
  <c r="W2275" i="1"/>
  <c r="V2275" i="1"/>
  <c r="U2275" i="1"/>
  <c r="T2275" i="1"/>
  <c r="S2275" i="1"/>
  <c r="AG2269" i="1"/>
  <c r="AG2267" i="1" s="1"/>
  <c r="AF2269" i="1"/>
  <c r="AF2267" i="1" s="1"/>
  <c r="AE2269" i="1"/>
  <c r="AE2267" i="1" s="1"/>
  <c r="AD2269" i="1"/>
  <c r="AD2267" i="1" s="1"/>
  <c r="AC2269" i="1"/>
  <c r="AC2267" i="1" s="1"/>
  <c r="AB2269" i="1"/>
  <c r="AB2267" i="1" s="1"/>
  <c r="AA2269" i="1"/>
  <c r="AA2267" i="1" s="1"/>
  <c r="Z2269" i="1"/>
  <c r="Z2267" i="1" s="1"/>
  <c r="Y2269" i="1"/>
  <c r="W2269" i="1"/>
  <c r="W2267" i="1" s="1"/>
  <c r="V2269" i="1"/>
  <c r="V2267" i="1" s="1"/>
  <c r="U2269" i="1"/>
  <c r="U2267" i="1" s="1"/>
  <c r="T2269" i="1"/>
  <c r="T2267" i="1" s="1"/>
  <c r="S2269" i="1"/>
  <c r="AG2252" i="1"/>
  <c r="AG2251" i="1" s="1"/>
  <c r="AF2252" i="1"/>
  <c r="AF2251" i="1" s="1"/>
  <c r="AE2252" i="1"/>
  <c r="AE2251" i="1" s="1"/>
  <c r="AD2252" i="1"/>
  <c r="AD2251" i="1" s="1"/>
  <c r="AC2252" i="1"/>
  <c r="AC2251" i="1" s="1"/>
  <c r="AB2252" i="1"/>
  <c r="AB2251" i="1" s="1"/>
  <c r="AA2252" i="1"/>
  <c r="AA2251" i="1" s="1"/>
  <c r="Z2252" i="1"/>
  <c r="Z2251" i="1" s="1"/>
  <c r="Y2252" i="1"/>
  <c r="W2252" i="1"/>
  <c r="W2251" i="1" s="1"/>
  <c r="V2252" i="1"/>
  <c r="V2251" i="1" s="1"/>
  <c r="U2252" i="1"/>
  <c r="U2251" i="1" s="1"/>
  <c r="T2252" i="1"/>
  <c r="T2251" i="1" s="1"/>
  <c r="S2252" i="1"/>
  <c r="AG2249" i="1"/>
  <c r="AG2248" i="1" s="1"/>
  <c r="AF2249" i="1"/>
  <c r="AF2248" i="1" s="1"/>
  <c r="AE2249" i="1"/>
  <c r="AE2248" i="1" s="1"/>
  <c r="AD2249" i="1"/>
  <c r="AD2248" i="1" s="1"/>
  <c r="AC2249" i="1"/>
  <c r="AC2248" i="1" s="1"/>
  <c r="AB2249" i="1"/>
  <c r="AB2248" i="1" s="1"/>
  <c r="AA2249" i="1"/>
  <c r="AA2248" i="1" s="1"/>
  <c r="Z2249" i="1"/>
  <c r="Z2248" i="1" s="1"/>
  <c r="Y2249" i="1"/>
  <c r="W2249" i="1"/>
  <c r="W2248" i="1" s="1"/>
  <c r="V2249" i="1"/>
  <c r="V2248" i="1" s="1"/>
  <c r="U2249" i="1"/>
  <c r="U2248" i="1" s="1"/>
  <c r="T2249" i="1"/>
  <c r="T2248" i="1" s="1"/>
  <c r="S2249" i="1"/>
  <c r="AG2244" i="1"/>
  <c r="AG2237" i="1" s="1"/>
  <c r="AF2244" i="1"/>
  <c r="AF2237" i="1" s="1"/>
  <c r="AE2244" i="1"/>
  <c r="AE2237" i="1" s="1"/>
  <c r="AD2244" i="1"/>
  <c r="AD2237" i="1" s="1"/>
  <c r="AC2244" i="1"/>
  <c r="AC2237" i="1" s="1"/>
  <c r="AB2244" i="1"/>
  <c r="AB2237" i="1" s="1"/>
  <c r="AA2244" i="1"/>
  <c r="AA2237" i="1" s="1"/>
  <c r="Z2244" i="1"/>
  <c r="Z2237" i="1" s="1"/>
  <c r="Y2244" i="1"/>
  <c r="W2244" i="1"/>
  <c r="W2237" i="1" s="1"/>
  <c r="V2244" i="1"/>
  <c r="V2237" i="1" s="1"/>
  <c r="U2244" i="1"/>
  <c r="U2237" i="1" s="1"/>
  <c r="T2244" i="1"/>
  <c r="T2237" i="1" s="1"/>
  <c r="S2244" i="1"/>
  <c r="AG2235" i="1"/>
  <c r="AF2235" i="1"/>
  <c r="AE2235" i="1"/>
  <c r="AD2235" i="1"/>
  <c r="AC2235" i="1"/>
  <c r="AB2235" i="1"/>
  <c r="AA2235" i="1"/>
  <c r="Z2235" i="1"/>
  <c r="Y2235" i="1"/>
  <c r="W2235" i="1"/>
  <c r="V2235" i="1"/>
  <c r="U2235" i="1"/>
  <c r="T2235" i="1"/>
  <c r="S2235" i="1"/>
  <c r="AG2229" i="1"/>
  <c r="AG2227" i="1" s="1"/>
  <c r="AF2229" i="1"/>
  <c r="AF2227" i="1" s="1"/>
  <c r="AE2229" i="1"/>
  <c r="AE2227" i="1" s="1"/>
  <c r="AD2229" i="1"/>
  <c r="AD2227" i="1" s="1"/>
  <c r="AC2229" i="1"/>
  <c r="AC2227" i="1" s="1"/>
  <c r="AB2229" i="1"/>
  <c r="AB2227" i="1" s="1"/>
  <c r="AA2229" i="1"/>
  <c r="AA2227" i="1" s="1"/>
  <c r="Z2229" i="1"/>
  <c r="Z2227" i="1" s="1"/>
  <c r="Y2229" i="1"/>
  <c r="W2229" i="1"/>
  <c r="W2227" i="1" s="1"/>
  <c r="V2229" i="1"/>
  <c r="V2227" i="1" s="1"/>
  <c r="U2229" i="1"/>
  <c r="U2227" i="1" s="1"/>
  <c r="T2229" i="1"/>
  <c r="T2227" i="1" s="1"/>
  <c r="S2229" i="1"/>
  <c r="AG2212" i="1"/>
  <c r="AG2211" i="1" s="1"/>
  <c r="AF2212" i="1"/>
  <c r="AF2211" i="1" s="1"/>
  <c r="AE2212" i="1"/>
  <c r="AE2211" i="1" s="1"/>
  <c r="AD2212" i="1"/>
  <c r="AD2211" i="1" s="1"/>
  <c r="AC2212" i="1"/>
  <c r="AC2211" i="1" s="1"/>
  <c r="AB2212" i="1"/>
  <c r="AB2211" i="1" s="1"/>
  <c r="AA2212" i="1"/>
  <c r="AA2211" i="1" s="1"/>
  <c r="Z2212" i="1"/>
  <c r="Z2211" i="1" s="1"/>
  <c r="Y2212" i="1"/>
  <c r="W2212" i="1"/>
  <c r="W2211" i="1" s="1"/>
  <c r="V2212" i="1"/>
  <c r="V2211" i="1" s="1"/>
  <c r="U2212" i="1"/>
  <c r="U2211" i="1" s="1"/>
  <c r="T2212" i="1"/>
  <c r="T2211" i="1" s="1"/>
  <c r="S2212" i="1"/>
  <c r="AG2209" i="1"/>
  <c r="AG2208" i="1" s="1"/>
  <c r="AF2209" i="1"/>
  <c r="AF2208" i="1" s="1"/>
  <c r="AE2209" i="1"/>
  <c r="AE2208" i="1" s="1"/>
  <c r="AD2209" i="1"/>
  <c r="AD2208" i="1" s="1"/>
  <c r="AC2209" i="1"/>
  <c r="AC2208" i="1" s="1"/>
  <c r="AB2209" i="1"/>
  <c r="AB2208" i="1" s="1"/>
  <c r="AA2209" i="1"/>
  <c r="AA2208" i="1" s="1"/>
  <c r="Z2209" i="1"/>
  <c r="Z2208" i="1" s="1"/>
  <c r="Y2209" i="1"/>
  <c r="W2209" i="1"/>
  <c r="W2208" i="1" s="1"/>
  <c r="V2209" i="1"/>
  <c r="V2208" i="1" s="1"/>
  <c r="U2209" i="1"/>
  <c r="U2208" i="1" s="1"/>
  <c r="T2209" i="1"/>
  <c r="T2208" i="1" s="1"/>
  <c r="S2209" i="1"/>
  <c r="AG2204" i="1"/>
  <c r="AG2196" i="1" s="1"/>
  <c r="AF2204" i="1"/>
  <c r="AF2196" i="1" s="1"/>
  <c r="AE2204" i="1"/>
  <c r="AE2196" i="1" s="1"/>
  <c r="AD2204" i="1"/>
  <c r="AD2196" i="1" s="1"/>
  <c r="AC2204" i="1"/>
  <c r="AC2196" i="1" s="1"/>
  <c r="AB2204" i="1"/>
  <c r="AB2196" i="1" s="1"/>
  <c r="AA2204" i="1"/>
  <c r="AA2196" i="1" s="1"/>
  <c r="Z2204" i="1"/>
  <c r="Z2196" i="1" s="1"/>
  <c r="Y2204" i="1"/>
  <c r="W2204" i="1"/>
  <c r="W2196" i="1" s="1"/>
  <c r="V2204" i="1"/>
  <c r="V2196" i="1" s="1"/>
  <c r="U2204" i="1"/>
  <c r="U2196" i="1" s="1"/>
  <c r="T2204" i="1"/>
  <c r="T2196" i="1" s="1"/>
  <c r="S2204" i="1"/>
  <c r="AG2194" i="1"/>
  <c r="AF2194" i="1"/>
  <c r="AE2194" i="1"/>
  <c r="AD2194" i="1"/>
  <c r="AC2194" i="1"/>
  <c r="AB2194" i="1"/>
  <c r="AA2194" i="1"/>
  <c r="Z2194" i="1"/>
  <c r="Y2194" i="1"/>
  <c r="W2194" i="1"/>
  <c r="V2194" i="1"/>
  <c r="U2194" i="1"/>
  <c r="T2194" i="1"/>
  <c r="S2194" i="1"/>
  <c r="AG2188" i="1"/>
  <c r="AG2186" i="1" s="1"/>
  <c r="AF2188" i="1"/>
  <c r="AF2186" i="1" s="1"/>
  <c r="AE2188" i="1"/>
  <c r="AE2186" i="1" s="1"/>
  <c r="AD2188" i="1"/>
  <c r="AD2186" i="1" s="1"/>
  <c r="AC2188" i="1"/>
  <c r="AC2186" i="1" s="1"/>
  <c r="AB2188" i="1"/>
  <c r="AB2186" i="1" s="1"/>
  <c r="AA2188" i="1"/>
  <c r="AA2186" i="1" s="1"/>
  <c r="Z2188" i="1"/>
  <c r="Z2186" i="1" s="1"/>
  <c r="Y2188" i="1"/>
  <c r="W2188" i="1"/>
  <c r="W2186" i="1" s="1"/>
  <c r="V2188" i="1"/>
  <c r="V2186" i="1" s="1"/>
  <c r="U2188" i="1"/>
  <c r="U2186" i="1" s="1"/>
  <c r="T2188" i="1"/>
  <c r="T2186" i="1" s="1"/>
  <c r="S2188" i="1"/>
  <c r="AG2171" i="1"/>
  <c r="AG2170" i="1" s="1"/>
  <c r="AF2171" i="1"/>
  <c r="AF2170" i="1" s="1"/>
  <c r="AE2171" i="1"/>
  <c r="AE2170" i="1" s="1"/>
  <c r="AD2171" i="1"/>
  <c r="AD2170" i="1" s="1"/>
  <c r="AC2171" i="1"/>
  <c r="AC2170" i="1" s="1"/>
  <c r="AB2171" i="1"/>
  <c r="AB2170" i="1" s="1"/>
  <c r="AA2171" i="1"/>
  <c r="AA2170" i="1" s="1"/>
  <c r="Z2171" i="1"/>
  <c r="Z2170" i="1" s="1"/>
  <c r="Y2171" i="1"/>
  <c r="W2171" i="1"/>
  <c r="W2170" i="1" s="1"/>
  <c r="V2171" i="1"/>
  <c r="V2170" i="1" s="1"/>
  <c r="U2171" i="1"/>
  <c r="U2170" i="1" s="1"/>
  <c r="T2171" i="1"/>
  <c r="T2170" i="1" s="1"/>
  <c r="S2171" i="1"/>
  <c r="AG2168" i="1"/>
  <c r="AG2167" i="1" s="1"/>
  <c r="AF2168" i="1"/>
  <c r="AF2167" i="1" s="1"/>
  <c r="AE2168" i="1"/>
  <c r="AE2167" i="1" s="1"/>
  <c r="AD2168" i="1"/>
  <c r="AD2167" i="1" s="1"/>
  <c r="AC2168" i="1"/>
  <c r="AC2167" i="1" s="1"/>
  <c r="AB2168" i="1"/>
  <c r="AB2167" i="1" s="1"/>
  <c r="AA2168" i="1"/>
  <c r="AA2167" i="1" s="1"/>
  <c r="Z2168" i="1"/>
  <c r="Z2167" i="1" s="1"/>
  <c r="Y2168" i="1"/>
  <c r="W2168" i="1"/>
  <c r="W2167" i="1" s="1"/>
  <c r="V2168" i="1"/>
  <c r="V2167" i="1" s="1"/>
  <c r="U2168" i="1"/>
  <c r="U2167" i="1" s="1"/>
  <c r="T2168" i="1"/>
  <c r="T2167" i="1" s="1"/>
  <c r="S2168" i="1"/>
  <c r="AG2163" i="1"/>
  <c r="AG2155" i="1" s="1"/>
  <c r="AF2163" i="1"/>
  <c r="AF2155" i="1" s="1"/>
  <c r="AE2163" i="1"/>
  <c r="AE2155" i="1" s="1"/>
  <c r="AD2163" i="1"/>
  <c r="AD2155" i="1" s="1"/>
  <c r="AC2163" i="1"/>
  <c r="AC2155" i="1" s="1"/>
  <c r="AB2163" i="1"/>
  <c r="AB2155" i="1" s="1"/>
  <c r="AA2163" i="1"/>
  <c r="AA2155" i="1" s="1"/>
  <c r="Z2163" i="1"/>
  <c r="Z2155" i="1" s="1"/>
  <c r="Y2163" i="1"/>
  <c r="W2163" i="1"/>
  <c r="W2155" i="1" s="1"/>
  <c r="V2163" i="1"/>
  <c r="V2155" i="1" s="1"/>
  <c r="U2163" i="1"/>
  <c r="U2155" i="1" s="1"/>
  <c r="T2163" i="1"/>
  <c r="T2155" i="1" s="1"/>
  <c r="S2163" i="1"/>
  <c r="AG2153" i="1"/>
  <c r="AF2153" i="1"/>
  <c r="AE2153" i="1"/>
  <c r="AD2153" i="1"/>
  <c r="AC2153" i="1"/>
  <c r="AB2153" i="1"/>
  <c r="AA2153" i="1"/>
  <c r="Z2153" i="1"/>
  <c r="Y2153" i="1"/>
  <c r="W2153" i="1"/>
  <c r="V2153" i="1"/>
  <c r="U2153" i="1"/>
  <c r="T2153" i="1"/>
  <c r="S2153" i="1"/>
  <c r="AG2147" i="1"/>
  <c r="AG2145" i="1" s="1"/>
  <c r="AF2147" i="1"/>
  <c r="AF2145" i="1" s="1"/>
  <c r="AE2147" i="1"/>
  <c r="AE2145" i="1" s="1"/>
  <c r="AD2147" i="1"/>
  <c r="AD2145" i="1" s="1"/>
  <c r="AC2147" i="1"/>
  <c r="AC2145" i="1" s="1"/>
  <c r="AB2147" i="1"/>
  <c r="AB2145" i="1" s="1"/>
  <c r="AA2147" i="1"/>
  <c r="AA2145" i="1" s="1"/>
  <c r="Z2147" i="1"/>
  <c r="Z2145" i="1" s="1"/>
  <c r="Y2147" i="1"/>
  <c r="W2147" i="1"/>
  <c r="W2145" i="1" s="1"/>
  <c r="V2147" i="1"/>
  <c r="V2145" i="1" s="1"/>
  <c r="U2147" i="1"/>
  <c r="U2145" i="1" s="1"/>
  <c r="T2147" i="1"/>
  <c r="T2145" i="1" s="1"/>
  <c r="S2147" i="1"/>
  <c r="AG2130" i="1"/>
  <c r="AG2129" i="1" s="1"/>
  <c r="AF2130" i="1"/>
  <c r="AF2129" i="1" s="1"/>
  <c r="AE2130" i="1"/>
  <c r="AE2129" i="1" s="1"/>
  <c r="AD2130" i="1"/>
  <c r="AD2129" i="1" s="1"/>
  <c r="AC2130" i="1"/>
  <c r="AC2129" i="1" s="1"/>
  <c r="AB2130" i="1"/>
  <c r="AB2129" i="1" s="1"/>
  <c r="AA2130" i="1"/>
  <c r="AA2129" i="1" s="1"/>
  <c r="Z2130" i="1"/>
  <c r="Z2129" i="1" s="1"/>
  <c r="Y2130" i="1"/>
  <c r="W2130" i="1"/>
  <c r="W2129" i="1" s="1"/>
  <c r="V2130" i="1"/>
  <c r="V2129" i="1" s="1"/>
  <c r="U2130" i="1"/>
  <c r="U2129" i="1" s="1"/>
  <c r="T2130" i="1"/>
  <c r="T2129" i="1" s="1"/>
  <c r="S2130" i="1"/>
  <c r="AG2127" i="1"/>
  <c r="AG2126" i="1" s="1"/>
  <c r="AF2127" i="1"/>
  <c r="AF2126" i="1" s="1"/>
  <c r="AE2127" i="1"/>
  <c r="AE2126" i="1" s="1"/>
  <c r="AD2127" i="1"/>
  <c r="AD2126" i="1" s="1"/>
  <c r="AC2127" i="1"/>
  <c r="AC2126" i="1" s="1"/>
  <c r="AB2127" i="1"/>
  <c r="AB2126" i="1" s="1"/>
  <c r="AA2127" i="1"/>
  <c r="AA2126" i="1" s="1"/>
  <c r="Z2127" i="1"/>
  <c r="Z2126" i="1" s="1"/>
  <c r="Y2127" i="1"/>
  <c r="W2127" i="1"/>
  <c r="W2126" i="1" s="1"/>
  <c r="V2127" i="1"/>
  <c r="V2126" i="1" s="1"/>
  <c r="U2127" i="1"/>
  <c r="U2126" i="1" s="1"/>
  <c r="T2127" i="1"/>
  <c r="T2126" i="1" s="1"/>
  <c r="S2127" i="1"/>
  <c r="AG2122" i="1"/>
  <c r="AG2113" i="1" s="1"/>
  <c r="AF2122" i="1"/>
  <c r="AF2113" i="1" s="1"/>
  <c r="AE2122" i="1"/>
  <c r="AE2113" i="1" s="1"/>
  <c r="AD2122" i="1"/>
  <c r="AD2113" i="1" s="1"/>
  <c r="AC2122" i="1"/>
  <c r="AC2113" i="1" s="1"/>
  <c r="AB2122" i="1"/>
  <c r="AB2113" i="1" s="1"/>
  <c r="AA2122" i="1"/>
  <c r="AA2113" i="1" s="1"/>
  <c r="Z2122" i="1"/>
  <c r="Z2113" i="1" s="1"/>
  <c r="Y2122" i="1"/>
  <c r="W2122" i="1"/>
  <c r="W2113" i="1" s="1"/>
  <c r="V2122" i="1"/>
  <c r="V2113" i="1" s="1"/>
  <c r="U2122" i="1"/>
  <c r="U2113" i="1" s="1"/>
  <c r="T2122" i="1"/>
  <c r="T2113" i="1" s="1"/>
  <c r="S2122" i="1"/>
  <c r="AG2111" i="1"/>
  <c r="AF2111" i="1"/>
  <c r="AE2111" i="1"/>
  <c r="AD2111" i="1"/>
  <c r="AC2111" i="1"/>
  <c r="AB2111" i="1"/>
  <c r="AA2111" i="1"/>
  <c r="Z2111" i="1"/>
  <c r="Y2111" i="1"/>
  <c r="W2111" i="1"/>
  <c r="V2111" i="1"/>
  <c r="U2111" i="1"/>
  <c r="T2111" i="1"/>
  <c r="S2111" i="1"/>
  <c r="AG2105" i="1"/>
  <c r="AG2103" i="1" s="1"/>
  <c r="AF2105" i="1"/>
  <c r="AF2103" i="1" s="1"/>
  <c r="AE2105" i="1"/>
  <c r="AE2103" i="1" s="1"/>
  <c r="AD2105" i="1"/>
  <c r="AD2103" i="1" s="1"/>
  <c r="AC2105" i="1"/>
  <c r="AC2103" i="1" s="1"/>
  <c r="AB2105" i="1"/>
  <c r="AB2103" i="1" s="1"/>
  <c r="AA2105" i="1"/>
  <c r="AA2103" i="1" s="1"/>
  <c r="Z2105" i="1"/>
  <c r="Z2103" i="1" s="1"/>
  <c r="Y2105" i="1"/>
  <c r="W2105" i="1"/>
  <c r="W2103" i="1" s="1"/>
  <c r="V2105" i="1"/>
  <c r="V2103" i="1" s="1"/>
  <c r="U2105" i="1"/>
  <c r="U2103" i="1" s="1"/>
  <c r="T2105" i="1"/>
  <c r="T2103" i="1" s="1"/>
  <c r="S2105" i="1"/>
  <c r="AG2088" i="1"/>
  <c r="AG2087" i="1" s="1"/>
  <c r="AF2088" i="1"/>
  <c r="AF2087" i="1" s="1"/>
  <c r="AE2088" i="1"/>
  <c r="AE2087" i="1" s="1"/>
  <c r="AD2088" i="1"/>
  <c r="AD2087" i="1" s="1"/>
  <c r="AC2088" i="1"/>
  <c r="AC2087" i="1" s="1"/>
  <c r="AB2088" i="1"/>
  <c r="AB2087" i="1" s="1"/>
  <c r="AA2088" i="1"/>
  <c r="AA2087" i="1" s="1"/>
  <c r="Z2088" i="1"/>
  <c r="Z2087" i="1" s="1"/>
  <c r="Y2088" i="1"/>
  <c r="W2088" i="1"/>
  <c r="W2087" i="1" s="1"/>
  <c r="V2088" i="1"/>
  <c r="V2087" i="1" s="1"/>
  <c r="U2088" i="1"/>
  <c r="U2087" i="1" s="1"/>
  <c r="T2088" i="1"/>
  <c r="T2087" i="1" s="1"/>
  <c r="S2088" i="1"/>
  <c r="AG2085" i="1"/>
  <c r="AG2084" i="1" s="1"/>
  <c r="AF2085" i="1"/>
  <c r="AF2084" i="1" s="1"/>
  <c r="AE2085" i="1"/>
  <c r="AE2084" i="1" s="1"/>
  <c r="AD2085" i="1"/>
  <c r="AD2084" i="1" s="1"/>
  <c r="AC2085" i="1"/>
  <c r="AC2084" i="1" s="1"/>
  <c r="AB2085" i="1"/>
  <c r="AB2084" i="1" s="1"/>
  <c r="AA2085" i="1"/>
  <c r="AA2084" i="1" s="1"/>
  <c r="Z2085" i="1"/>
  <c r="Z2084" i="1" s="1"/>
  <c r="Y2085" i="1"/>
  <c r="W2085" i="1"/>
  <c r="W2084" i="1" s="1"/>
  <c r="V2085" i="1"/>
  <c r="V2084" i="1" s="1"/>
  <c r="U2085" i="1"/>
  <c r="U2084" i="1" s="1"/>
  <c r="T2085" i="1"/>
  <c r="T2084" i="1" s="1"/>
  <c r="S2085" i="1"/>
  <c r="AG2080" i="1"/>
  <c r="AG2073" i="1" s="1"/>
  <c r="AF2080" i="1"/>
  <c r="AF2073" i="1" s="1"/>
  <c r="AE2080" i="1"/>
  <c r="AE2073" i="1" s="1"/>
  <c r="AD2080" i="1"/>
  <c r="AD2073" i="1" s="1"/>
  <c r="AC2080" i="1"/>
  <c r="AC2073" i="1" s="1"/>
  <c r="AB2080" i="1"/>
  <c r="AB2073" i="1" s="1"/>
  <c r="AA2080" i="1"/>
  <c r="AA2073" i="1" s="1"/>
  <c r="Z2080" i="1"/>
  <c r="Z2073" i="1" s="1"/>
  <c r="Y2080" i="1"/>
  <c r="W2080" i="1"/>
  <c r="W2073" i="1" s="1"/>
  <c r="V2080" i="1"/>
  <c r="V2073" i="1" s="1"/>
  <c r="U2080" i="1"/>
  <c r="U2073" i="1" s="1"/>
  <c r="T2080" i="1"/>
  <c r="T2073" i="1" s="1"/>
  <c r="S2080" i="1"/>
  <c r="AG2071" i="1"/>
  <c r="AF2071" i="1"/>
  <c r="AE2071" i="1"/>
  <c r="AD2071" i="1"/>
  <c r="AC2071" i="1"/>
  <c r="AB2071" i="1"/>
  <c r="AA2071" i="1"/>
  <c r="Z2071" i="1"/>
  <c r="Y2071" i="1"/>
  <c r="W2071" i="1"/>
  <c r="V2071" i="1"/>
  <c r="U2071" i="1"/>
  <c r="T2071" i="1"/>
  <c r="S2071" i="1"/>
  <c r="AG2065" i="1"/>
  <c r="AG2063" i="1" s="1"/>
  <c r="AF2065" i="1"/>
  <c r="AF2063" i="1" s="1"/>
  <c r="AE2065" i="1"/>
  <c r="AE2063" i="1" s="1"/>
  <c r="AD2065" i="1"/>
  <c r="AD2063" i="1" s="1"/>
  <c r="AC2065" i="1"/>
  <c r="AC2063" i="1" s="1"/>
  <c r="AB2065" i="1"/>
  <c r="AB2063" i="1" s="1"/>
  <c r="AA2065" i="1"/>
  <c r="AA2063" i="1" s="1"/>
  <c r="Z2065" i="1"/>
  <c r="Z2063" i="1" s="1"/>
  <c r="Y2065" i="1"/>
  <c r="W2065" i="1"/>
  <c r="W2063" i="1" s="1"/>
  <c r="V2065" i="1"/>
  <c r="V2063" i="1" s="1"/>
  <c r="U2065" i="1"/>
  <c r="U2063" i="1" s="1"/>
  <c r="T2065" i="1"/>
  <c r="T2063" i="1" s="1"/>
  <c r="S2065" i="1"/>
  <c r="AG2048" i="1"/>
  <c r="AG2047" i="1" s="1"/>
  <c r="AF2048" i="1"/>
  <c r="AF2047" i="1" s="1"/>
  <c r="AE2048" i="1"/>
  <c r="AE2047" i="1" s="1"/>
  <c r="AD2048" i="1"/>
  <c r="AD2047" i="1" s="1"/>
  <c r="AC2048" i="1"/>
  <c r="AC2047" i="1" s="1"/>
  <c r="AB2048" i="1"/>
  <c r="AB2047" i="1" s="1"/>
  <c r="AA2048" i="1"/>
  <c r="AA2047" i="1" s="1"/>
  <c r="Z2048" i="1"/>
  <c r="Z2047" i="1" s="1"/>
  <c r="Y2048" i="1"/>
  <c r="W2048" i="1"/>
  <c r="W2047" i="1" s="1"/>
  <c r="V2048" i="1"/>
  <c r="V2047" i="1" s="1"/>
  <c r="U2048" i="1"/>
  <c r="U2047" i="1" s="1"/>
  <c r="T2048" i="1"/>
  <c r="T2047" i="1" s="1"/>
  <c r="S2048" i="1"/>
  <c r="AG2045" i="1"/>
  <c r="AG2044" i="1" s="1"/>
  <c r="AF2045" i="1"/>
  <c r="AF2044" i="1" s="1"/>
  <c r="AE2045" i="1"/>
  <c r="AE2044" i="1" s="1"/>
  <c r="AD2045" i="1"/>
  <c r="AD2044" i="1" s="1"/>
  <c r="AC2045" i="1"/>
  <c r="AC2044" i="1" s="1"/>
  <c r="AB2045" i="1"/>
  <c r="AB2044" i="1" s="1"/>
  <c r="AA2045" i="1"/>
  <c r="AA2044" i="1" s="1"/>
  <c r="Z2045" i="1"/>
  <c r="Z2044" i="1" s="1"/>
  <c r="Y2045" i="1"/>
  <c r="W2045" i="1"/>
  <c r="W2044" i="1" s="1"/>
  <c r="V2045" i="1"/>
  <c r="V2044" i="1" s="1"/>
  <c r="U2045" i="1"/>
  <c r="U2044" i="1" s="1"/>
  <c r="T2045" i="1"/>
  <c r="T2044" i="1" s="1"/>
  <c r="S2045" i="1"/>
  <c r="AG2041" i="1"/>
  <c r="AG2033" i="1" s="1"/>
  <c r="AF2041" i="1"/>
  <c r="AF2033" i="1" s="1"/>
  <c r="AE2041" i="1"/>
  <c r="AE2033" i="1" s="1"/>
  <c r="AD2041" i="1"/>
  <c r="AD2033" i="1" s="1"/>
  <c r="AC2041" i="1"/>
  <c r="AC2033" i="1" s="1"/>
  <c r="AB2041" i="1"/>
  <c r="AB2033" i="1" s="1"/>
  <c r="AA2041" i="1"/>
  <c r="AA2033" i="1" s="1"/>
  <c r="Z2041" i="1"/>
  <c r="Z2033" i="1" s="1"/>
  <c r="Y2041" i="1"/>
  <c r="W2041" i="1"/>
  <c r="W2033" i="1" s="1"/>
  <c r="V2041" i="1"/>
  <c r="V2033" i="1" s="1"/>
  <c r="U2041" i="1"/>
  <c r="U2033" i="1" s="1"/>
  <c r="T2041" i="1"/>
  <c r="T2033" i="1" s="1"/>
  <c r="S2041" i="1"/>
  <c r="AG2031" i="1"/>
  <c r="AF2031" i="1"/>
  <c r="AE2031" i="1"/>
  <c r="AD2031" i="1"/>
  <c r="AC2031" i="1"/>
  <c r="AB2031" i="1"/>
  <c r="AA2031" i="1"/>
  <c r="Z2031" i="1"/>
  <c r="Y2031" i="1"/>
  <c r="W2031" i="1"/>
  <c r="V2031" i="1"/>
  <c r="U2031" i="1"/>
  <c r="T2031" i="1"/>
  <c r="S2031" i="1"/>
  <c r="AG2025" i="1"/>
  <c r="AG2023" i="1" s="1"/>
  <c r="AF2025" i="1"/>
  <c r="AF2023" i="1" s="1"/>
  <c r="AE2025" i="1"/>
  <c r="AE2023" i="1" s="1"/>
  <c r="AD2025" i="1"/>
  <c r="AD2023" i="1" s="1"/>
  <c r="AC2025" i="1"/>
  <c r="AC2023" i="1" s="1"/>
  <c r="AB2025" i="1"/>
  <c r="AB2023" i="1" s="1"/>
  <c r="AA2025" i="1"/>
  <c r="AA2023" i="1" s="1"/>
  <c r="Z2025" i="1"/>
  <c r="Z2023" i="1" s="1"/>
  <c r="Y2025" i="1"/>
  <c r="W2025" i="1"/>
  <c r="W2023" i="1" s="1"/>
  <c r="V2025" i="1"/>
  <c r="V2023" i="1" s="1"/>
  <c r="U2025" i="1"/>
  <c r="U2023" i="1" s="1"/>
  <c r="T2025" i="1"/>
  <c r="T2023" i="1" s="1"/>
  <c r="S2025" i="1"/>
  <c r="AG2008" i="1"/>
  <c r="AG2007" i="1" s="1"/>
  <c r="AF2008" i="1"/>
  <c r="AF2007" i="1" s="1"/>
  <c r="AE2008" i="1"/>
  <c r="AE2007" i="1" s="1"/>
  <c r="AD2008" i="1"/>
  <c r="AD2007" i="1" s="1"/>
  <c r="AC2008" i="1"/>
  <c r="AC2007" i="1" s="1"/>
  <c r="AB2008" i="1"/>
  <c r="AB2007" i="1" s="1"/>
  <c r="AA2008" i="1"/>
  <c r="AA2007" i="1" s="1"/>
  <c r="Z2008" i="1"/>
  <c r="Z2007" i="1" s="1"/>
  <c r="Y2008" i="1"/>
  <c r="W2008" i="1"/>
  <c r="W2007" i="1" s="1"/>
  <c r="V2008" i="1"/>
  <c r="V2007" i="1" s="1"/>
  <c r="U2008" i="1"/>
  <c r="U2007" i="1" s="1"/>
  <c r="T2008" i="1"/>
  <c r="T2007" i="1" s="1"/>
  <c r="S2008" i="1"/>
  <c r="AG2005" i="1"/>
  <c r="AG2004" i="1" s="1"/>
  <c r="AF2005" i="1"/>
  <c r="AF2004" i="1" s="1"/>
  <c r="AE2005" i="1"/>
  <c r="AE2004" i="1" s="1"/>
  <c r="AD2005" i="1"/>
  <c r="AD2004" i="1" s="1"/>
  <c r="AC2005" i="1"/>
  <c r="AC2004" i="1" s="1"/>
  <c r="AB2005" i="1"/>
  <c r="AB2004" i="1" s="1"/>
  <c r="AA2005" i="1"/>
  <c r="AA2004" i="1" s="1"/>
  <c r="Z2005" i="1"/>
  <c r="Z2004" i="1" s="1"/>
  <c r="Y2005" i="1"/>
  <c r="W2005" i="1"/>
  <c r="W2004" i="1" s="1"/>
  <c r="V2005" i="1"/>
  <c r="V2004" i="1" s="1"/>
  <c r="U2005" i="1"/>
  <c r="U2004" i="1" s="1"/>
  <c r="T2005" i="1"/>
  <c r="T2004" i="1" s="1"/>
  <c r="S2005" i="1"/>
  <c r="AG2000" i="1"/>
  <c r="AG1992" i="1" s="1"/>
  <c r="AF2000" i="1"/>
  <c r="AF1992" i="1" s="1"/>
  <c r="AE2000" i="1"/>
  <c r="AE1992" i="1" s="1"/>
  <c r="AD2000" i="1"/>
  <c r="AD1992" i="1" s="1"/>
  <c r="AC2000" i="1"/>
  <c r="AC1992" i="1" s="1"/>
  <c r="AB2000" i="1"/>
  <c r="AB1992" i="1" s="1"/>
  <c r="AA2000" i="1"/>
  <c r="AA1992" i="1" s="1"/>
  <c r="Z2000" i="1"/>
  <c r="Z1992" i="1" s="1"/>
  <c r="Y2000" i="1"/>
  <c r="W2000" i="1"/>
  <c r="W1992" i="1" s="1"/>
  <c r="V2000" i="1"/>
  <c r="V1992" i="1" s="1"/>
  <c r="U2000" i="1"/>
  <c r="U1992" i="1" s="1"/>
  <c r="T2000" i="1"/>
  <c r="T1992" i="1" s="1"/>
  <c r="S2000" i="1"/>
  <c r="AG1990" i="1"/>
  <c r="AF1990" i="1"/>
  <c r="AE1990" i="1"/>
  <c r="AD1990" i="1"/>
  <c r="AC1990" i="1"/>
  <c r="AB1990" i="1"/>
  <c r="AA1990" i="1"/>
  <c r="Z1990" i="1"/>
  <c r="Y1990" i="1"/>
  <c r="W1990" i="1"/>
  <c r="V1990" i="1"/>
  <c r="U1990" i="1"/>
  <c r="T1990" i="1"/>
  <c r="S1990" i="1"/>
  <c r="AG1984" i="1"/>
  <c r="AG1982" i="1" s="1"/>
  <c r="AF1984" i="1"/>
  <c r="AF1982" i="1" s="1"/>
  <c r="AE1984" i="1"/>
  <c r="AE1982" i="1" s="1"/>
  <c r="AD1984" i="1"/>
  <c r="AD1982" i="1" s="1"/>
  <c r="AC1984" i="1"/>
  <c r="AC1982" i="1" s="1"/>
  <c r="AB1984" i="1"/>
  <c r="AB1982" i="1" s="1"/>
  <c r="AA1984" i="1"/>
  <c r="AA1982" i="1" s="1"/>
  <c r="Z1984" i="1"/>
  <c r="Z1982" i="1" s="1"/>
  <c r="Y1984" i="1"/>
  <c r="W1984" i="1"/>
  <c r="W1982" i="1" s="1"/>
  <c r="V1984" i="1"/>
  <c r="V1982" i="1" s="1"/>
  <c r="U1984" i="1"/>
  <c r="U1982" i="1" s="1"/>
  <c r="T1984" i="1"/>
  <c r="T1982" i="1" s="1"/>
  <c r="S1984" i="1"/>
  <c r="AG1967" i="1"/>
  <c r="AG1966" i="1" s="1"/>
  <c r="AF1967" i="1"/>
  <c r="AF1966" i="1" s="1"/>
  <c r="AE1967" i="1"/>
  <c r="AE1966" i="1" s="1"/>
  <c r="AD1967" i="1"/>
  <c r="AD1966" i="1" s="1"/>
  <c r="AC1967" i="1"/>
  <c r="AC1966" i="1" s="1"/>
  <c r="AB1967" i="1"/>
  <c r="AB1966" i="1" s="1"/>
  <c r="AA1967" i="1"/>
  <c r="AA1966" i="1" s="1"/>
  <c r="Z1967" i="1"/>
  <c r="Z1966" i="1" s="1"/>
  <c r="Y1967" i="1"/>
  <c r="W1967" i="1"/>
  <c r="W1966" i="1" s="1"/>
  <c r="V1967" i="1"/>
  <c r="V1966" i="1" s="1"/>
  <c r="U1967" i="1"/>
  <c r="U1966" i="1" s="1"/>
  <c r="T1967" i="1"/>
  <c r="T1966" i="1" s="1"/>
  <c r="S1967" i="1"/>
  <c r="AG1964" i="1"/>
  <c r="AG1963" i="1" s="1"/>
  <c r="AF1964" i="1"/>
  <c r="AF1963" i="1" s="1"/>
  <c r="AE1964" i="1"/>
  <c r="AE1963" i="1" s="1"/>
  <c r="AD1964" i="1"/>
  <c r="AD1963" i="1" s="1"/>
  <c r="AC1964" i="1"/>
  <c r="AC1963" i="1" s="1"/>
  <c r="AB1964" i="1"/>
  <c r="AB1963" i="1" s="1"/>
  <c r="AA1964" i="1"/>
  <c r="AA1963" i="1" s="1"/>
  <c r="Z1964" i="1"/>
  <c r="Z1963" i="1" s="1"/>
  <c r="Y1964" i="1"/>
  <c r="W1964" i="1"/>
  <c r="W1963" i="1" s="1"/>
  <c r="V1964" i="1"/>
  <c r="V1963" i="1" s="1"/>
  <c r="U1964" i="1"/>
  <c r="U1963" i="1" s="1"/>
  <c r="T1964" i="1"/>
  <c r="T1963" i="1" s="1"/>
  <c r="S1964" i="1"/>
  <c r="AG1959" i="1"/>
  <c r="AG1950" i="1" s="1"/>
  <c r="AF1959" i="1"/>
  <c r="AF1950" i="1" s="1"/>
  <c r="AE1959" i="1"/>
  <c r="AE1950" i="1" s="1"/>
  <c r="AD1959" i="1"/>
  <c r="AD1950" i="1" s="1"/>
  <c r="AC1959" i="1"/>
  <c r="AC1950" i="1" s="1"/>
  <c r="AB1959" i="1"/>
  <c r="AB1950" i="1" s="1"/>
  <c r="AA1959" i="1"/>
  <c r="AA1950" i="1" s="1"/>
  <c r="Z1959" i="1"/>
  <c r="Z1950" i="1" s="1"/>
  <c r="Y1959" i="1"/>
  <c r="W1959" i="1"/>
  <c r="W1950" i="1" s="1"/>
  <c r="V1959" i="1"/>
  <c r="V1950" i="1" s="1"/>
  <c r="U1959" i="1"/>
  <c r="U1950" i="1" s="1"/>
  <c r="T1959" i="1"/>
  <c r="T1950" i="1" s="1"/>
  <c r="S1959" i="1"/>
  <c r="AG1948" i="1"/>
  <c r="AF1948" i="1"/>
  <c r="AE1948" i="1"/>
  <c r="AD1948" i="1"/>
  <c r="AC1948" i="1"/>
  <c r="AB1948" i="1"/>
  <c r="AA1948" i="1"/>
  <c r="Z1948" i="1"/>
  <c r="Y1948" i="1"/>
  <c r="W1948" i="1"/>
  <c r="V1948" i="1"/>
  <c r="U1948" i="1"/>
  <c r="T1948" i="1"/>
  <c r="S1948" i="1"/>
  <c r="AG1942" i="1"/>
  <c r="AG1940" i="1" s="1"/>
  <c r="AF1942" i="1"/>
  <c r="AF1940" i="1" s="1"/>
  <c r="AE1942" i="1"/>
  <c r="AE1940" i="1" s="1"/>
  <c r="AD1942" i="1"/>
  <c r="AD1940" i="1" s="1"/>
  <c r="AC1942" i="1"/>
  <c r="AC1940" i="1" s="1"/>
  <c r="AB1942" i="1"/>
  <c r="AB1940" i="1" s="1"/>
  <c r="AA1942" i="1"/>
  <c r="AA1940" i="1" s="1"/>
  <c r="Z1942" i="1"/>
  <c r="Z1940" i="1" s="1"/>
  <c r="Y1942" i="1"/>
  <c r="W1942" i="1"/>
  <c r="W1940" i="1" s="1"/>
  <c r="V1942" i="1"/>
  <c r="V1940" i="1" s="1"/>
  <c r="U1942" i="1"/>
  <c r="U1940" i="1" s="1"/>
  <c r="T1942" i="1"/>
  <c r="T1940" i="1" s="1"/>
  <c r="S1942" i="1"/>
  <c r="AG1925" i="1"/>
  <c r="AG1924" i="1" s="1"/>
  <c r="AF1925" i="1"/>
  <c r="AF1924" i="1" s="1"/>
  <c r="AE1925" i="1"/>
  <c r="AE1924" i="1" s="1"/>
  <c r="AD1925" i="1"/>
  <c r="AD1924" i="1" s="1"/>
  <c r="AC1925" i="1"/>
  <c r="AC1924" i="1" s="1"/>
  <c r="AB1925" i="1"/>
  <c r="AB1924" i="1" s="1"/>
  <c r="AA1925" i="1"/>
  <c r="AA1924" i="1" s="1"/>
  <c r="Z1925" i="1"/>
  <c r="Z1924" i="1" s="1"/>
  <c r="Y1925" i="1"/>
  <c r="W1925" i="1"/>
  <c r="W1924" i="1" s="1"/>
  <c r="V1925" i="1"/>
  <c r="V1924" i="1" s="1"/>
  <c r="U1925" i="1"/>
  <c r="U1924" i="1" s="1"/>
  <c r="T1925" i="1"/>
  <c r="T1924" i="1" s="1"/>
  <c r="S1925" i="1"/>
  <c r="AG1922" i="1"/>
  <c r="AG1921" i="1" s="1"/>
  <c r="AF1922" i="1"/>
  <c r="AF1921" i="1" s="1"/>
  <c r="AE1922" i="1"/>
  <c r="AE1921" i="1" s="1"/>
  <c r="AD1922" i="1"/>
  <c r="AD1921" i="1" s="1"/>
  <c r="AC1922" i="1"/>
  <c r="AC1921" i="1" s="1"/>
  <c r="AB1922" i="1"/>
  <c r="AB1921" i="1" s="1"/>
  <c r="AA1922" i="1"/>
  <c r="AA1921" i="1" s="1"/>
  <c r="Z1922" i="1"/>
  <c r="Z1921" i="1" s="1"/>
  <c r="Y1922" i="1"/>
  <c r="W1922" i="1"/>
  <c r="W1921" i="1" s="1"/>
  <c r="V1922" i="1"/>
  <c r="V1921" i="1" s="1"/>
  <c r="U1922" i="1"/>
  <c r="U1921" i="1" s="1"/>
  <c r="T1922" i="1"/>
  <c r="T1921" i="1" s="1"/>
  <c r="S1922" i="1"/>
  <c r="AG1917" i="1"/>
  <c r="AG1910" i="1" s="1"/>
  <c r="AF1917" i="1"/>
  <c r="AF1910" i="1" s="1"/>
  <c r="AE1917" i="1"/>
  <c r="AE1910" i="1" s="1"/>
  <c r="AD1917" i="1"/>
  <c r="AD1910" i="1" s="1"/>
  <c r="AC1917" i="1"/>
  <c r="AC1910" i="1" s="1"/>
  <c r="AB1917" i="1"/>
  <c r="AB1910" i="1" s="1"/>
  <c r="AA1917" i="1"/>
  <c r="AA1910" i="1" s="1"/>
  <c r="Z1917" i="1"/>
  <c r="Z1910" i="1" s="1"/>
  <c r="Y1917" i="1"/>
  <c r="W1917" i="1"/>
  <c r="W1910" i="1" s="1"/>
  <c r="V1917" i="1"/>
  <c r="V1910" i="1" s="1"/>
  <c r="U1917" i="1"/>
  <c r="U1910" i="1" s="1"/>
  <c r="T1917" i="1"/>
  <c r="T1910" i="1" s="1"/>
  <c r="S1917" i="1"/>
  <c r="AG1908" i="1"/>
  <c r="AF1908" i="1"/>
  <c r="AE1908" i="1"/>
  <c r="AD1908" i="1"/>
  <c r="AC1908" i="1"/>
  <c r="AB1908" i="1"/>
  <c r="AA1908" i="1"/>
  <c r="Z1908" i="1"/>
  <c r="Y1908" i="1"/>
  <c r="W1908" i="1"/>
  <c r="V1908" i="1"/>
  <c r="U1908" i="1"/>
  <c r="T1908" i="1"/>
  <c r="S1908" i="1"/>
  <c r="AG1902" i="1"/>
  <c r="AG1900" i="1" s="1"/>
  <c r="AF1902" i="1"/>
  <c r="AF1900" i="1" s="1"/>
  <c r="AE1902" i="1"/>
  <c r="AE1900" i="1" s="1"/>
  <c r="AD1902" i="1"/>
  <c r="AD1900" i="1" s="1"/>
  <c r="AC1902" i="1"/>
  <c r="AC1900" i="1" s="1"/>
  <c r="AB1902" i="1"/>
  <c r="AB1900" i="1" s="1"/>
  <c r="AA1902" i="1"/>
  <c r="AA1900" i="1" s="1"/>
  <c r="Z1902" i="1"/>
  <c r="Z1900" i="1" s="1"/>
  <c r="Y1902" i="1"/>
  <c r="W1902" i="1"/>
  <c r="W1900" i="1" s="1"/>
  <c r="V1902" i="1"/>
  <c r="V1900" i="1" s="1"/>
  <c r="U1902" i="1"/>
  <c r="U1900" i="1" s="1"/>
  <c r="T1902" i="1"/>
  <c r="T1900" i="1" s="1"/>
  <c r="S1902" i="1"/>
  <c r="AG1885" i="1"/>
  <c r="AG1884" i="1" s="1"/>
  <c r="AF1885" i="1"/>
  <c r="AF1884" i="1" s="1"/>
  <c r="AE1885" i="1"/>
  <c r="AE1884" i="1" s="1"/>
  <c r="AD1885" i="1"/>
  <c r="AD1884" i="1" s="1"/>
  <c r="AC1885" i="1"/>
  <c r="AC1884" i="1" s="1"/>
  <c r="AB1885" i="1"/>
  <c r="AB1884" i="1" s="1"/>
  <c r="AA1885" i="1"/>
  <c r="AA1884" i="1" s="1"/>
  <c r="Z1885" i="1"/>
  <c r="Z1884" i="1" s="1"/>
  <c r="Y1885" i="1"/>
  <c r="W1885" i="1"/>
  <c r="W1884" i="1" s="1"/>
  <c r="V1885" i="1"/>
  <c r="V1884" i="1" s="1"/>
  <c r="U1885" i="1"/>
  <c r="U1884" i="1" s="1"/>
  <c r="T1885" i="1"/>
  <c r="T1884" i="1" s="1"/>
  <c r="S1885" i="1"/>
  <c r="AG1882" i="1"/>
  <c r="AG1881" i="1" s="1"/>
  <c r="AF1882" i="1"/>
  <c r="AF1881" i="1" s="1"/>
  <c r="AE1882" i="1"/>
  <c r="AE1881" i="1" s="1"/>
  <c r="AD1882" i="1"/>
  <c r="AD1881" i="1" s="1"/>
  <c r="AC1882" i="1"/>
  <c r="AC1881" i="1" s="1"/>
  <c r="AB1882" i="1"/>
  <c r="AB1881" i="1" s="1"/>
  <c r="AA1882" i="1"/>
  <c r="AA1881" i="1" s="1"/>
  <c r="Z1882" i="1"/>
  <c r="Z1881" i="1" s="1"/>
  <c r="Y1882" i="1"/>
  <c r="W1882" i="1"/>
  <c r="W1881" i="1" s="1"/>
  <c r="V1882" i="1"/>
  <c r="V1881" i="1" s="1"/>
  <c r="U1882" i="1"/>
  <c r="U1881" i="1" s="1"/>
  <c r="T1882" i="1"/>
  <c r="T1881" i="1" s="1"/>
  <c r="S1882" i="1"/>
  <c r="AG1877" i="1"/>
  <c r="AG1869" i="1" s="1"/>
  <c r="AF1877" i="1"/>
  <c r="AF1869" i="1" s="1"/>
  <c r="AE1877" i="1"/>
  <c r="AE1869" i="1" s="1"/>
  <c r="AD1877" i="1"/>
  <c r="AD1869" i="1" s="1"/>
  <c r="AC1877" i="1"/>
  <c r="AC1869" i="1" s="1"/>
  <c r="AB1877" i="1"/>
  <c r="AB1869" i="1" s="1"/>
  <c r="AA1877" i="1"/>
  <c r="AA1869" i="1" s="1"/>
  <c r="Z1877" i="1"/>
  <c r="Z1869" i="1" s="1"/>
  <c r="Y1877" i="1"/>
  <c r="W1877" i="1"/>
  <c r="W1869" i="1" s="1"/>
  <c r="V1877" i="1"/>
  <c r="V1869" i="1" s="1"/>
  <c r="U1877" i="1"/>
  <c r="U1869" i="1" s="1"/>
  <c r="T1877" i="1"/>
  <c r="T1869" i="1" s="1"/>
  <c r="S1877" i="1"/>
  <c r="AG1867" i="1"/>
  <c r="AF1867" i="1"/>
  <c r="AE1867" i="1"/>
  <c r="AD1867" i="1"/>
  <c r="AC1867" i="1"/>
  <c r="AB1867" i="1"/>
  <c r="AA1867" i="1"/>
  <c r="Z1867" i="1"/>
  <c r="Y1867" i="1"/>
  <c r="W1867" i="1"/>
  <c r="V1867" i="1"/>
  <c r="U1867" i="1"/>
  <c r="T1867" i="1"/>
  <c r="S1867" i="1"/>
  <c r="AG1862" i="1"/>
  <c r="AG1860" i="1" s="1"/>
  <c r="AF1862" i="1"/>
  <c r="AF1860" i="1" s="1"/>
  <c r="AE1862" i="1"/>
  <c r="AE1860" i="1" s="1"/>
  <c r="AD1862" i="1"/>
  <c r="AD1860" i="1" s="1"/>
  <c r="AC1862" i="1"/>
  <c r="AC1860" i="1" s="1"/>
  <c r="AB1862" i="1"/>
  <c r="AB1860" i="1" s="1"/>
  <c r="AA1862" i="1"/>
  <c r="AA1860" i="1" s="1"/>
  <c r="Z1862" i="1"/>
  <c r="Z1860" i="1" s="1"/>
  <c r="Y1862" i="1"/>
  <c r="W1862" i="1"/>
  <c r="W1860" i="1" s="1"/>
  <c r="V1862" i="1"/>
  <c r="V1860" i="1" s="1"/>
  <c r="U1862" i="1"/>
  <c r="U1860" i="1" s="1"/>
  <c r="T1862" i="1"/>
  <c r="T1860" i="1" s="1"/>
  <c r="S1862" i="1"/>
  <c r="AG1845" i="1"/>
  <c r="AG1844" i="1" s="1"/>
  <c r="AF1845" i="1"/>
  <c r="AF1844" i="1" s="1"/>
  <c r="AE1845" i="1"/>
  <c r="AE1844" i="1" s="1"/>
  <c r="AD1845" i="1"/>
  <c r="AD1844" i="1" s="1"/>
  <c r="AC1845" i="1"/>
  <c r="AC1844" i="1" s="1"/>
  <c r="AB1845" i="1"/>
  <c r="AB1844" i="1" s="1"/>
  <c r="AA1845" i="1"/>
  <c r="AA1844" i="1" s="1"/>
  <c r="Z1845" i="1"/>
  <c r="Z1844" i="1" s="1"/>
  <c r="Y1845" i="1"/>
  <c r="W1845" i="1"/>
  <c r="W1844" i="1" s="1"/>
  <c r="V1845" i="1"/>
  <c r="V1844" i="1" s="1"/>
  <c r="U1845" i="1"/>
  <c r="U1844" i="1" s="1"/>
  <c r="T1845" i="1"/>
  <c r="T1844" i="1" s="1"/>
  <c r="S1845" i="1"/>
  <c r="AG1842" i="1"/>
  <c r="AG1841" i="1" s="1"/>
  <c r="AF1842" i="1"/>
  <c r="AF1841" i="1" s="1"/>
  <c r="AE1842" i="1"/>
  <c r="AE1841" i="1" s="1"/>
  <c r="AD1842" i="1"/>
  <c r="AD1841" i="1" s="1"/>
  <c r="AC1842" i="1"/>
  <c r="AC1841" i="1" s="1"/>
  <c r="AB1842" i="1"/>
  <c r="AB1841" i="1" s="1"/>
  <c r="AA1842" i="1"/>
  <c r="AA1841" i="1" s="1"/>
  <c r="Z1842" i="1"/>
  <c r="Z1841" i="1" s="1"/>
  <c r="Y1842" i="1"/>
  <c r="W1842" i="1"/>
  <c r="W1841" i="1" s="1"/>
  <c r="V1842" i="1"/>
  <c r="V1841" i="1" s="1"/>
  <c r="U1842" i="1"/>
  <c r="U1841" i="1" s="1"/>
  <c r="T1842" i="1"/>
  <c r="T1841" i="1" s="1"/>
  <c r="S1842" i="1"/>
  <c r="AG1837" i="1"/>
  <c r="AG1830" i="1" s="1"/>
  <c r="AF1837" i="1"/>
  <c r="AF1830" i="1" s="1"/>
  <c r="AE1837" i="1"/>
  <c r="AE1830" i="1" s="1"/>
  <c r="AD1837" i="1"/>
  <c r="AD1830" i="1" s="1"/>
  <c r="AC1837" i="1"/>
  <c r="AC1830" i="1" s="1"/>
  <c r="AB1837" i="1"/>
  <c r="AB1830" i="1" s="1"/>
  <c r="AA1837" i="1"/>
  <c r="AA1830" i="1" s="1"/>
  <c r="Z1837" i="1"/>
  <c r="Z1830" i="1" s="1"/>
  <c r="Y1837" i="1"/>
  <c r="W1837" i="1"/>
  <c r="W1830" i="1" s="1"/>
  <c r="V1837" i="1"/>
  <c r="V1830" i="1" s="1"/>
  <c r="U1837" i="1"/>
  <c r="U1830" i="1" s="1"/>
  <c r="T1837" i="1"/>
  <c r="T1830" i="1" s="1"/>
  <c r="S1837" i="1"/>
  <c r="AG1828" i="1"/>
  <c r="AF1828" i="1"/>
  <c r="AE1828" i="1"/>
  <c r="AD1828" i="1"/>
  <c r="AC1828" i="1"/>
  <c r="AB1828" i="1"/>
  <c r="AA1828" i="1"/>
  <c r="Z1828" i="1"/>
  <c r="Y1828" i="1"/>
  <c r="W1828" i="1"/>
  <c r="V1828" i="1"/>
  <c r="U1828" i="1"/>
  <c r="T1828" i="1"/>
  <c r="S1828" i="1"/>
  <c r="AG1822" i="1"/>
  <c r="AG1820" i="1" s="1"/>
  <c r="AF1822" i="1"/>
  <c r="AF1820" i="1" s="1"/>
  <c r="AE1822" i="1"/>
  <c r="AE1820" i="1" s="1"/>
  <c r="AD1822" i="1"/>
  <c r="AD1820" i="1" s="1"/>
  <c r="AC1822" i="1"/>
  <c r="AC1820" i="1" s="1"/>
  <c r="AB1822" i="1"/>
  <c r="AB1820" i="1" s="1"/>
  <c r="AA1822" i="1"/>
  <c r="AA1820" i="1" s="1"/>
  <c r="Z1822" i="1"/>
  <c r="Z1820" i="1" s="1"/>
  <c r="Y1822" i="1"/>
  <c r="W1822" i="1"/>
  <c r="W1820" i="1" s="1"/>
  <c r="V1822" i="1"/>
  <c r="V1820" i="1" s="1"/>
  <c r="U1822" i="1"/>
  <c r="U1820" i="1" s="1"/>
  <c r="T1822" i="1"/>
  <c r="T1820" i="1" s="1"/>
  <c r="S1822" i="1"/>
  <c r="AG1805" i="1"/>
  <c r="AG1804" i="1" s="1"/>
  <c r="AF1805" i="1"/>
  <c r="AF1804" i="1" s="1"/>
  <c r="AE1805" i="1"/>
  <c r="AE1804" i="1" s="1"/>
  <c r="AD1805" i="1"/>
  <c r="AD1804" i="1" s="1"/>
  <c r="AC1805" i="1"/>
  <c r="AC1804" i="1" s="1"/>
  <c r="AB1805" i="1"/>
  <c r="AB1804" i="1" s="1"/>
  <c r="AA1805" i="1"/>
  <c r="AA1804" i="1" s="1"/>
  <c r="Z1805" i="1"/>
  <c r="Z1804" i="1" s="1"/>
  <c r="Y1805" i="1"/>
  <c r="W1805" i="1"/>
  <c r="W1804" i="1" s="1"/>
  <c r="V1805" i="1"/>
  <c r="V1804" i="1" s="1"/>
  <c r="U1805" i="1"/>
  <c r="U1804" i="1" s="1"/>
  <c r="T1805" i="1"/>
  <c r="T1804" i="1" s="1"/>
  <c r="S1805" i="1"/>
  <c r="AG1802" i="1"/>
  <c r="AG1801" i="1" s="1"/>
  <c r="AF1802" i="1"/>
  <c r="AF1801" i="1" s="1"/>
  <c r="AE1802" i="1"/>
  <c r="AE1801" i="1" s="1"/>
  <c r="AD1802" i="1"/>
  <c r="AD1801" i="1" s="1"/>
  <c r="AC1802" i="1"/>
  <c r="AC1801" i="1" s="1"/>
  <c r="AB1802" i="1"/>
  <c r="AB1801" i="1" s="1"/>
  <c r="AA1802" i="1"/>
  <c r="AA1801" i="1" s="1"/>
  <c r="Z1802" i="1"/>
  <c r="Z1801" i="1" s="1"/>
  <c r="Y1802" i="1"/>
  <c r="W1802" i="1"/>
  <c r="W1801" i="1" s="1"/>
  <c r="V1802" i="1"/>
  <c r="V1801" i="1" s="1"/>
  <c r="U1802" i="1"/>
  <c r="U1801" i="1" s="1"/>
  <c r="T1802" i="1"/>
  <c r="T1801" i="1" s="1"/>
  <c r="S1802" i="1"/>
  <c r="AG1798" i="1"/>
  <c r="AF1798" i="1"/>
  <c r="AF1791" i="1" s="1"/>
  <c r="AE1798" i="1"/>
  <c r="AE1791" i="1" s="1"/>
  <c r="AD1798" i="1"/>
  <c r="AD1791" i="1" s="1"/>
  <c r="AC1798" i="1"/>
  <c r="AC1791" i="1" s="1"/>
  <c r="AB1798" i="1"/>
  <c r="AB1791" i="1" s="1"/>
  <c r="AA1798" i="1"/>
  <c r="Z1798" i="1"/>
  <c r="Z1791" i="1" s="1"/>
  <c r="Y1798" i="1"/>
  <c r="W1798" i="1"/>
  <c r="W1791" i="1" s="1"/>
  <c r="V1798" i="1"/>
  <c r="V1791" i="1" s="1"/>
  <c r="U1798" i="1"/>
  <c r="T1798" i="1"/>
  <c r="T1791" i="1" s="1"/>
  <c r="S1798" i="1"/>
  <c r="AG1789" i="1"/>
  <c r="AF1789" i="1"/>
  <c r="AE1789" i="1"/>
  <c r="AD1789" i="1"/>
  <c r="AC1789" i="1"/>
  <c r="AB1789" i="1"/>
  <c r="AA1789" i="1"/>
  <c r="Z1789" i="1"/>
  <c r="Y1789" i="1"/>
  <c r="W1789" i="1"/>
  <c r="V1789" i="1"/>
  <c r="U1789" i="1"/>
  <c r="T1789" i="1"/>
  <c r="S1789" i="1"/>
  <c r="AG1783" i="1"/>
  <c r="AG1781" i="1" s="1"/>
  <c r="AF1783" i="1"/>
  <c r="AF1781" i="1" s="1"/>
  <c r="AE1783" i="1"/>
  <c r="AE1781" i="1" s="1"/>
  <c r="AD1783" i="1"/>
  <c r="AD1781" i="1" s="1"/>
  <c r="AC1783" i="1"/>
  <c r="AC1781" i="1" s="1"/>
  <c r="AB1783" i="1"/>
  <c r="AB1781" i="1" s="1"/>
  <c r="AA1783" i="1"/>
  <c r="AA1781" i="1" s="1"/>
  <c r="Z1783" i="1"/>
  <c r="Z1781" i="1" s="1"/>
  <c r="Y1783" i="1"/>
  <c r="W1783" i="1"/>
  <c r="W1781" i="1" s="1"/>
  <c r="V1783" i="1"/>
  <c r="V1781" i="1" s="1"/>
  <c r="U1783" i="1"/>
  <c r="U1781" i="1" s="1"/>
  <c r="T1783" i="1"/>
  <c r="T1781" i="1" s="1"/>
  <c r="S1783" i="1"/>
  <c r="AG1766" i="1"/>
  <c r="AG1765" i="1" s="1"/>
  <c r="AF1766" i="1"/>
  <c r="AF1765" i="1" s="1"/>
  <c r="AE1766" i="1"/>
  <c r="AE1765" i="1" s="1"/>
  <c r="AD1766" i="1"/>
  <c r="AD1765" i="1" s="1"/>
  <c r="AC1766" i="1"/>
  <c r="AC1765" i="1" s="1"/>
  <c r="AB1766" i="1"/>
  <c r="AB1765" i="1" s="1"/>
  <c r="AA1766" i="1"/>
  <c r="AA1765" i="1" s="1"/>
  <c r="Z1766" i="1"/>
  <c r="Z1765" i="1" s="1"/>
  <c r="Y1766" i="1"/>
  <c r="W1766" i="1"/>
  <c r="W1765" i="1" s="1"/>
  <c r="V1766" i="1"/>
  <c r="V1765" i="1" s="1"/>
  <c r="U1766" i="1"/>
  <c r="U1765" i="1" s="1"/>
  <c r="T1766" i="1"/>
  <c r="T1765" i="1" s="1"/>
  <c r="S1766" i="1"/>
  <c r="AG1763" i="1"/>
  <c r="AG1762" i="1" s="1"/>
  <c r="AF1763" i="1"/>
  <c r="AF1762" i="1" s="1"/>
  <c r="AE1763" i="1"/>
  <c r="AE1762" i="1" s="1"/>
  <c r="AD1763" i="1"/>
  <c r="AD1762" i="1" s="1"/>
  <c r="AC1763" i="1"/>
  <c r="AC1762" i="1" s="1"/>
  <c r="AB1763" i="1"/>
  <c r="AB1762" i="1" s="1"/>
  <c r="AA1763" i="1"/>
  <c r="AA1762" i="1" s="1"/>
  <c r="Z1763" i="1"/>
  <c r="Z1762" i="1" s="1"/>
  <c r="Y1763" i="1"/>
  <c r="W1763" i="1"/>
  <c r="W1762" i="1" s="1"/>
  <c r="V1763" i="1"/>
  <c r="V1762" i="1" s="1"/>
  <c r="U1763" i="1"/>
  <c r="U1762" i="1" s="1"/>
  <c r="T1763" i="1"/>
  <c r="T1762" i="1" s="1"/>
  <c r="S1763" i="1"/>
  <c r="AG1758" i="1"/>
  <c r="AG1751" i="1" s="1"/>
  <c r="AF1758" i="1"/>
  <c r="AF1751" i="1" s="1"/>
  <c r="AE1758" i="1"/>
  <c r="AE1751" i="1" s="1"/>
  <c r="AD1758" i="1"/>
  <c r="AC1758" i="1"/>
  <c r="AC1751" i="1" s="1"/>
  <c r="AB1758" i="1"/>
  <c r="AB1751" i="1" s="1"/>
  <c r="AA1758" i="1"/>
  <c r="AA1751" i="1" s="1"/>
  <c r="Z1758" i="1"/>
  <c r="Z1751" i="1" s="1"/>
  <c r="Y1758" i="1"/>
  <c r="W1758" i="1"/>
  <c r="W1751" i="1" s="1"/>
  <c r="V1758" i="1"/>
  <c r="V1751" i="1" s="1"/>
  <c r="U1758" i="1"/>
  <c r="U1751" i="1" s="1"/>
  <c r="T1758" i="1"/>
  <c r="T1751" i="1" s="1"/>
  <c r="S1758" i="1"/>
  <c r="AG1749" i="1"/>
  <c r="AF1749" i="1"/>
  <c r="AE1749" i="1"/>
  <c r="AD1749" i="1"/>
  <c r="AC1749" i="1"/>
  <c r="AB1749" i="1"/>
  <c r="AA1749" i="1"/>
  <c r="Z1749" i="1"/>
  <c r="Y1749" i="1"/>
  <c r="W1749" i="1"/>
  <c r="V1749" i="1"/>
  <c r="U1749" i="1"/>
  <c r="T1749" i="1"/>
  <c r="S1749" i="1"/>
  <c r="AG1743" i="1"/>
  <c r="AG1741" i="1" s="1"/>
  <c r="AF1743" i="1"/>
  <c r="AF1741" i="1" s="1"/>
  <c r="AE1743" i="1"/>
  <c r="AE1741" i="1" s="1"/>
  <c r="AD1743" i="1"/>
  <c r="AD1741" i="1" s="1"/>
  <c r="AC1743" i="1"/>
  <c r="AC1741" i="1" s="1"/>
  <c r="AB1743" i="1"/>
  <c r="AB1741" i="1" s="1"/>
  <c r="AA1743" i="1"/>
  <c r="AA1741" i="1" s="1"/>
  <c r="Z1743" i="1"/>
  <c r="Z1741" i="1" s="1"/>
  <c r="Y1743" i="1"/>
  <c r="W1743" i="1"/>
  <c r="W1741" i="1" s="1"/>
  <c r="V1743" i="1"/>
  <c r="V1741" i="1" s="1"/>
  <c r="U1743" i="1"/>
  <c r="U1741" i="1" s="1"/>
  <c r="T1743" i="1"/>
  <c r="T1741" i="1" s="1"/>
  <c r="S1743" i="1"/>
  <c r="AG1726" i="1"/>
  <c r="AG1725" i="1" s="1"/>
  <c r="AF1726" i="1"/>
  <c r="AF1725" i="1" s="1"/>
  <c r="AE1726" i="1"/>
  <c r="AE1725" i="1" s="1"/>
  <c r="AD1726" i="1"/>
  <c r="AD1725" i="1" s="1"/>
  <c r="AC1726" i="1"/>
  <c r="AC1725" i="1" s="1"/>
  <c r="AB1726" i="1"/>
  <c r="AB1725" i="1" s="1"/>
  <c r="AA1726" i="1"/>
  <c r="AA1725" i="1" s="1"/>
  <c r="Z1726" i="1"/>
  <c r="Z1725" i="1" s="1"/>
  <c r="Y1726" i="1"/>
  <c r="W1726" i="1"/>
  <c r="W1725" i="1" s="1"/>
  <c r="V1726" i="1"/>
  <c r="V1725" i="1" s="1"/>
  <c r="U1726" i="1"/>
  <c r="U1725" i="1" s="1"/>
  <c r="T1726" i="1"/>
  <c r="T1725" i="1" s="1"/>
  <c r="S1726" i="1"/>
  <c r="AG1723" i="1"/>
  <c r="AG1722" i="1" s="1"/>
  <c r="AF1723" i="1"/>
  <c r="AF1722" i="1" s="1"/>
  <c r="AE1723" i="1"/>
  <c r="AE1722" i="1" s="1"/>
  <c r="AD1723" i="1"/>
  <c r="AD1722" i="1" s="1"/>
  <c r="AC1723" i="1"/>
  <c r="AC1722" i="1" s="1"/>
  <c r="AB1723" i="1"/>
  <c r="AB1722" i="1" s="1"/>
  <c r="AA1723" i="1"/>
  <c r="AA1722" i="1" s="1"/>
  <c r="Z1723" i="1"/>
  <c r="Z1722" i="1" s="1"/>
  <c r="Y1723" i="1"/>
  <c r="W1723" i="1"/>
  <c r="W1722" i="1" s="1"/>
  <c r="V1723" i="1"/>
  <c r="V1722" i="1" s="1"/>
  <c r="U1723" i="1"/>
  <c r="U1722" i="1" s="1"/>
  <c r="T1723" i="1"/>
  <c r="T1722" i="1" s="1"/>
  <c r="S1723" i="1"/>
  <c r="AG1718" i="1"/>
  <c r="AG1711" i="1" s="1"/>
  <c r="AF1718" i="1"/>
  <c r="AF1711" i="1" s="1"/>
  <c r="AE1718" i="1"/>
  <c r="AE1711" i="1" s="1"/>
  <c r="AD1718" i="1"/>
  <c r="AD1711" i="1" s="1"/>
  <c r="AC1718" i="1"/>
  <c r="AC1711" i="1" s="1"/>
  <c r="AB1718" i="1"/>
  <c r="AB1711" i="1" s="1"/>
  <c r="AA1718" i="1"/>
  <c r="AA1711" i="1" s="1"/>
  <c r="Z1718" i="1"/>
  <c r="Z1711" i="1" s="1"/>
  <c r="Y1718" i="1"/>
  <c r="W1718" i="1"/>
  <c r="V1718" i="1"/>
  <c r="V1711" i="1" s="1"/>
  <c r="U1718" i="1"/>
  <c r="U1711" i="1" s="1"/>
  <c r="T1718" i="1"/>
  <c r="T1711" i="1" s="1"/>
  <c r="S1718" i="1"/>
  <c r="AG1709" i="1"/>
  <c r="AF1709" i="1"/>
  <c r="AE1709" i="1"/>
  <c r="AD1709" i="1"/>
  <c r="AC1709" i="1"/>
  <c r="AB1709" i="1"/>
  <c r="AA1709" i="1"/>
  <c r="Z1709" i="1"/>
  <c r="Y1709" i="1"/>
  <c r="W1709" i="1"/>
  <c r="V1709" i="1"/>
  <c r="U1709" i="1"/>
  <c r="T1709" i="1"/>
  <c r="S1709" i="1"/>
  <c r="AG1703" i="1"/>
  <c r="AG1701" i="1" s="1"/>
  <c r="AF1703" i="1"/>
  <c r="AF1701" i="1" s="1"/>
  <c r="AE1703" i="1"/>
  <c r="AE1701" i="1" s="1"/>
  <c r="AD1703" i="1"/>
  <c r="AD1701" i="1" s="1"/>
  <c r="AC1703" i="1"/>
  <c r="AC1701" i="1" s="1"/>
  <c r="AB1703" i="1"/>
  <c r="AB1701" i="1" s="1"/>
  <c r="AA1703" i="1"/>
  <c r="AA1701" i="1" s="1"/>
  <c r="Z1703" i="1"/>
  <c r="Z1701" i="1" s="1"/>
  <c r="Y1703" i="1"/>
  <c r="W1703" i="1"/>
  <c r="W1701" i="1" s="1"/>
  <c r="V1703" i="1"/>
  <c r="V1701" i="1" s="1"/>
  <c r="U1703" i="1"/>
  <c r="U1701" i="1" s="1"/>
  <c r="T1703" i="1"/>
  <c r="T1701" i="1" s="1"/>
  <c r="S1703" i="1"/>
  <c r="AG1686" i="1"/>
  <c r="AG1685" i="1" s="1"/>
  <c r="AF1686" i="1"/>
  <c r="AF1685" i="1" s="1"/>
  <c r="AE1686" i="1"/>
  <c r="AE1685" i="1" s="1"/>
  <c r="AD1686" i="1"/>
  <c r="AD1685" i="1" s="1"/>
  <c r="AC1686" i="1"/>
  <c r="AC1685" i="1" s="1"/>
  <c r="AB1686" i="1"/>
  <c r="AB1685" i="1" s="1"/>
  <c r="AA1686" i="1"/>
  <c r="AA1685" i="1" s="1"/>
  <c r="Z1686" i="1"/>
  <c r="Z1685" i="1" s="1"/>
  <c r="Y1686" i="1"/>
  <c r="W1686" i="1"/>
  <c r="W1685" i="1" s="1"/>
  <c r="V1686" i="1"/>
  <c r="V1685" i="1" s="1"/>
  <c r="U1686" i="1"/>
  <c r="U1685" i="1" s="1"/>
  <c r="T1686" i="1"/>
  <c r="T1685" i="1" s="1"/>
  <c r="S1686" i="1"/>
  <c r="AG1683" i="1"/>
  <c r="AG1682" i="1" s="1"/>
  <c r="AF1683" i="1"/>
  <c r="AF1682" i="1" s="1"/>
  <c r="AE1683" i="1"/>
  <c r="AE1682" i="1" s="1"/>
  <c r="AD1683" i="1"/>
  <c r="AD1682" i="1" s="1"/>
  <c r="AC1683" i="1"/>
  <c r="AC1682" i="1" s="1"/>
  <c r="AB1683" i="1"/>
  <c r="AB1682" i="1" s="1"/>
  <c r="AA1683" i="1"/>
  <c r="AA1682" i="1" s="1"/>
  <c r="Z1683" i="1"/>
  <c r="Z1682" i="1" s="1"/>
  <c r="Y1683" i="1"/>
  <c r="W1683" i="1"/>
  <c r="W1682" i="1" s="1"/>
  <c r="V1683" i="1"/>
  <c r="V1682" i="1" s="1"/>
  <c r="U1683" i="1"/>
  <c r="U1682" i="1" s="1"/>
  <c r="T1683" i="1"/>
  <c r="T1682" i="1" s="1"/>
  <c r="S1683" i="1"/>
  <c r="AG1678" i="1"/>
  <c r="AG1671" i="1" s="1"/>
  <c r="AF1678" i="1"/>
  <c r="AF1671" i="1" s="1"/>
  <c r="AE1678" i="1"/>
  <c r="AE1671" i="1" s="1"/>
  <c r="AD1678" i="1"/>
  <c r="AD1671" i="1" s="1"/>
  <c r="AC1678" i="1"/>
  <c r="AC1671" i="1" s="1"/>
  <c r="AB1678" i="1"/>
  <c r="AB1671" i="1" s="1"/>
  <c r="AA1678" i="1"/>
  <c r="AA1671" i="1" s="1"/>
  <c r="Z1678" i="1"/>
  <c r="Z1671" i="1" s="1"/>
  <c r="Y1678" i="1"/>
  <c r="W1678" i="1"/>
  <c r="W1671" i="1" s="1"/>
  <c r="V1678" i="1"/>
  <c r="V1671" i="1" s="1"/>
  <c r="U1678" i="1"/>
  <c r="U1671" i="1" s="1"/>
  <c r="T1678" i="1"/>
  <c r="T1671" i="1" s="1"/>
  <c r="S1678" i="1"/>
  <c r="AG1669" i="1"/>
  <c r="AF1669" i="1"/>
  <c r="AE1669" i="1"/>
  <c r="AD1669" i="1"/>
  <c r="AC1669" i="1"/>
  <c r="AB1669" i="1"/>
  <c r="AA1669" i="1"/>
  <c r="Z1669" i="1"/>
  <c r="Y1669" i="1"/>
  <c r="W1669" i="1"/>
  <c r="V1669" i="1"/>
  <c r="U1669" i="1"/>
  <c r="T1669" i="1"/>
  <c r="S1669" i="1"/>
  <c r="AG1663" i="1"/>
  <c r="AG1661" i="1" s="1"/>
  <c r="AF1663" i="1"/>
  <c r="AF1661" i="1" s="1"/>
  <c r="AE1663" i="1"/>
  <c r="AE1661" i="1" s="1"/>
  <c r="AD1663" i="1"/>
  <c r="AD1661" i="1" s="1"/>
  <c r="AC1663" i="1"/>
  <c r="AC1661" i="1" s="1"/>
  <c r="AB1663" i="1"/>
  <c r="AB1661" i="1" s="1"/>
  <c r="AA1663" i="1"/>
  <c r="AA1661" i="1" s="1"/>
  <c r="Z1663" i="1"/>
  <c r="Z1661" i="1" s="1"/>
  <c r="Y1663" i="1"/>
  <c r="W1663" i="1"/>
  <c r="W1661" i="1" s="1"/>
  <c r="V1663" i="1"/>
  <c r="V1661" i="1" s="1"/>
  <c r="U1663" i="1"/>
  <c r="U1661" i="1" s="1"/>
  <c r="T1663" i="1"/>
  <c r="T1661" i="1" s="1"/>
  <c r="S1663" i="1"/>
  <c r="AG1644" i="1"/>
  <c r="AF1644" i="1"/>
  <c r="AE1644" i="1"/>
  <c r="AD1644" i="1"/>
  <c r="AC1644" i="1"/>
  <c r="AB1644" i="1"/>
  <c r="AA1644" i="1"/>
  <c r="Z1644" i="1"/>
  <c r="Y1644" i="1"/>
  <c r="W1644" i="1"/>
  <c r="V1644" i="1"/>
  <c r="U1644" i="1"/>
  <c r="T1644" i="1"/>
  <c r="S1644" i="1"/>
  <c r="AG1643" i="1"/>
  <c r="AF1643" i="1"/>
  <c r="AE1643" i="1"/>
  <c r="AD1643" i="1"/>
  <c r="AC1643" i="1"/>
  <c r="AB1643" i="1"/>
  <c r="AA1643" i="1"/>
  <c r="Z1643" i="1"/>
  <c r="Y1643" i="1"/>
  <c r="W1643" i="1"/>
  <c r="V1643" i="1"/>
  <c r="U1643" i="1"/>
  <c r="T1643" i="1"/>
  <c r="S1643" i="1"/>
  <c r="AG1642" i="1"/>
  <c r="AF1642" i="1"/>
  <c r="AE1642" i="1"/>
  <c r="AD1642" i="1"/>
  <c r="AC1642" i="1"/>
  <c r="AB1642" i="1"/>
  <c r="AA1642" i="1"/>
  <c r="Z1642" i="1"/>
  <c r="Y1642" i="1"/>
  <c r="W1642" i="1"/>
  <c r="V1642" i="1"/>
  <c r="U1642" i="1"/>
  <c r="T1642" i="1"/>
  <c r="S1642" i="1"/>
  <c r="AG1639" i="1"/>
  <c r="AF1639" i="1"/>
  <c r="AE1639" i="1"/>
  <c r="AD1639" i="1"/>
  <c r="AC1639" i="1"/>
  <c r="AB1639" i="1"/>
  <c r="AA1639" i="1"/>
  <c r="Z1639" i="1"/>
  <c r="Y1639" i="1"/>
  <c r="W1639" i="1"/>
  <c r="V1639" i="1"/>
  <c r="U1639" i="1"/>
  <c r="T1639" i="1"/>
  <c r="S1639" i="1"/>
  <c r="AG1638" i="1"/>
  <c r="AF1638" i="1"/>
  <c r="AE1638" i="1"/>
  <c r="AD1638" i="1"/>
  <c r="AC1638" i="1"/>
  <c r="AB1638" i="1"/>
  <c r="AA1638" i="1"/>
  <c r="Z1638" i="1"/>
  <c r="Y1638" i="1"/>
  <c r="W1638" i="1"/>
  <c r="V1638" i="1"/>
  <c r="U1638" i="1"/>
  <c r="T1638" i="1"/>
  <c r="S1638" i="1"/>
  <c r="AG1634" i="1"/>
  <c r="AF1634" i="1"/>
  <c r="AE1634" i="1"/>
  <c r="AD1634" i="1"/>
  <c r="AC1634" i="1"/>
  <c r="AB1634" i="1"/>
  <c r="AA1634" i="1"/>
  <c r="Z1634" i="1"/>
  <c r="Y1634" i="1"/>
  <c r="W1634" i="1"/>
  <c r="V1634" i="1"/>
  <c r="U1634" i="1"/>
  <c r="T1634" i="1"/>
  <c r="S1634" i="1"/>
  <c r="AG1633" i="1"/>
  <c r="AF1633" i="1"/>
  <c r="AE1633" i="1"/>
  <c r="AD1633" i="1"/>
  <c r="AC1633" i="1"/>
  <c r="AB1633" i="1"/>
  <c r="AA1633" i="1"/>
  <c r="Z1633" i="1"/>
  <c r="Y1633" i="1"/>
  <c r="W1633" i="1"/>
  <c r="V1633" i="1"/>
  <c r="U1633" i="1"/>
  <c r="T1633" i="1"/>
  <c r="S1633" i="1"/>
  <c r="AG1632" i="1"/>
  <c r="AF1632" i="1"/>
  <c r="AE1632" i="1"/>
  <c r="AD1632" i="1"/>
  <c r="AC1632" i="1"/>
  <c r="AB1632" i="1"/>
  <c r="AA1632" i="1"/>
  <c r="Z1632" i="1"/>
  <c r="Y1632" i="1"/>
  <c r="W1632" i="1"/>
  <c r="V1632" i="1"/>
  <c r="U1632" i="1"/>
  <c r="T1632" i="1"/>
  <c r="S1632" i="1"/>
  <c r="AG1631" i="1"/>
  <c r="AF1631" i="1"/>
  <c r="AE1631" i="1"/>
  <c r="AD1631" i="1"/>
  <c r="AC1631" i="1"/>
  <c r="AB1631" i="1"/>
  <c r="AA1631" i="1"/>
  <c r="Z1631" i="1"/>
  <c r="Y1631" i="1"/>
  <c r="W1631" i="1"/>
  <c r="V1631" i="1"/>
  <c r="U1631" i="1"/>
  <c r="T1631" i="1"/>
  <c r="S1631" i="1"/>
  <c r="AG1630" i="1"/>
  <c r="AF1630" i="1"/>
  <c r="AE1630" i="1"/>
  <c r="AD1630" i="1"/>
  <c r="AC1630" i="1"/>
  <c r="AB1630" i="1"/>
  <c r="AA1630" i="1"/>
  <c r="Z1630" i="1"/>
  <c r="Y1630" i="1"/>
  <c r="W1630" i="1"/>
  <c r="V1630" i="1"/>
  <c r="U1630" i="1"/>
  <c r="T1630" i="1"/>
  <c r="S1630" i="1"/>
  <c r="AG1629" i="1"/>
  <c r="AF1629" i="1"/>
  <c r="AE1629" i="1"/>
  <c r="AD1629" i="1"/>
  <c r="AC1629" i="1"/>
  <c r="AB1629" i="1"/>
  <c r="AA1629" i="1"/>
  <c r="Z1629" i="1"/>
  <c r="Y1629" i="1"/>
  <c r="W1629" i="1"/>
  <c r="V1629" i="1"/>
  <c r="U1629" i="1"/>
  <c r="T1629" i="1"/>
  <c r="S1629" i="1"/>
  <c r="AG1628" i="1"/>
  <c r="AF1628" i="1"/>
  <c r="AE1628" i="1"/>
  <c r="AD1628" i="1"/>
  <c r="AC1628" i="1"/>
  <c r="AB1628" i="1"/>
  <c r="AA1628" i="1"/>
  <c r="Z1628" i="1"/>
  <c r="Y1628" i="1"/>
  <c r="W1628" i="1"/>
  <c r="V1628" i="1"/>
  <c r="U1628" i="1"/>
  <c r="T1628" i="1"/>
  <c r="S1628" i="1"/>
  <c r="AG1627" i="1"/>
  <c r="AF1627" i="1"/>
  <c r="AE1627" i="1"/>
  <c r="AD1627" i="1"/>
  <c r="AC1627" i="1"/>
  <c r="AB1627" i="1"/>
  <c r="AA1627" i="1"/>
  <c r="Z1627" i="1"/>
  <c r="Y1627" i="1"/>
  <c r="W1627" i="1"/>
  <c r="V1627" i="1"/>
  <c r="U1627" i="1"/>
  <c r="T1627" i="1"/>
  <c r="S1627" i="1"/>
  <c r="AG1625" i="1"/>
  <c r="AF1625" i="1"/>
  <c r="AE1625" i="1"/>
  <c r="AD1625" i="1"/>
  <c r="AC1625" i="1"/>
  <c r="AB1625" i="1"/>
  <c r="AA1625" i="1"/>
  <c r="Z1625" i="1"/>
  <c r="Y1625" i="1"/>
  <c r="W1625" i="1"/>
  <c r="V1625" i="1"/>
  <c r="U1625" i="1"/>
  <c r="T1625" i="1"/>
  <c r="S1625" i="1"/>
  <c r="AG1623" i="1"/>
  <c r="AF1623" i="1"/>
  <c r="AE1623" i="1"/>
  <c r="AD1623" i="1"/>
  <c r="AC1623" i="1"/>
  <c r="AB1623" i="1"/>
  <c r="AA1623" i="1"/>
  <c r="Z1623" i="1"/>
  <c r="Y1623" i="1"/>
  <c r="W1623" i="1"/>
  <c r="V1623" i="1"/>
  <c r="U1623" i="1"/>
  <c r="T1623" i="1"/>
  <c r="S1623" i="1"/>
  <c r="AG1622" i="1"/>
  <c r="AF1622" i="1"/>
  <c r="AE1622" i="1"/>
  <c r="AD1622" i="1"/>
  <c r="AC1622" i="1"/>
  <c r="AB1622" i="1"/>
  <c r="AA1622" i="1"/>
  <c r="Z1622" i="1"/>
  <c r="Y1622" i="1"/>
  <c r="W1622" i="1"/>
  <c r="V1622" i="1"/>
  <c r="U1622" i="1"/>
  <c r="T1622" i="1"/>
  <c r="S1622" i="1"/>
  <c r="AG1621" i="1"/>
  <c r="AF1621" i="1"/>
  <c r="AE1621" i="1"/>
  <c r="AD1621" i="1"/>
  <c r="AC1621" i="1"/>
  <c r="AB1621" i="1"/>
  <c r="AA1621" i="1"/>
  <c r="Z1621" i="1"/>
  <c r="Y1621" i="1"/>
  <c r="W1621" i="1"/>
  <c r="V1621" i="1"/>
  <c r="U1621" i="1"/>
  <c r="T1621" i="1"/>
  <c r="S1621" i="1"/>
  <c r="AG1620" i="1"/>
  <c r="AF1620" i="1"/>
  <c r="AE1620" i="1"/>
  <c r="AD1620" i="1"/>
  <c r="AC1620" i="1"/>
  <c r="AB1620" i="1"/>
  <c r="AA1620" i="1"/>
  <c r="Z1620" i="1"/>
  <c r="Y1620" i="1"/>
  <c r="W1620" i="1"/>
  <c r="V1620" i="1"/>
  <c r="U1620" i="1"/>
  <c r="T1620" i="1"/>
  <c r="S1620" i="1"/>
  <c r="AG1619" i="1"/>
  <c r="AF1619" i="1"/>
  <c r="AE1619" i="1"/>
  <c r="AD1619" i="1"/>
  <c r="AC1619" i="1"/>
  <c r="AB1619" i="1"/>
  <c r="AA1619" i="1"/>
  <c r="Z1619" i="1"/>
  <c r="Y1619" i="1"/>
  <c r="W1619" i="1"/>
  <c r="V1619" i="1"/>
  <c r="U1619" i="1"/>
  <c r="T1619" i="1"/>
  <c r="S1619" i="1"/>
  <c r="AG1617" i="1"/>
  <c r="AF1617" i="1"/>
  <c r="AE1617" i="1"/>
  <c r="AD1617" i="1"/>
  <c r="AC1617" i="1"/>
  <c r="AB1617" i="1"/>
  <c r="AA1617" i="1"/>
  <c r="Z1617" i="1"/>
  <c r="Y1617" i="1"/>
  <c r="W1617" i="1"/>
  <c r="V1617" i="1"/>
  <c r="U1617" i="1"/>
  <c r="T1617" i="1"/>
  <c r="S1617" i="1"/>
  <c r="AG1606" i="1"/>
  <c r="AF1606" i="1"/>
  <c r="AE1606" i="1"/>
  <c r="AD1606" i="1"/>
  <c r="AC1606" i="1"/>
  <c r="AB1606" i="1"/>
  <c r="AA1606" i="1"/>
  <c r="Z1606" i="1"/>
  <c r="Y1606" i="1"/>
  <c r="W1606" i="1"/>
  <c r="V1606" i="1"/>
  <c r="U1606" i="1"/>
  <c r="T1606" i="1"/>
  <c r="S1606" i="1"/>
  <c r="AG1605" i="1"/>
  <c r="AF1605" i="1"/>
  <c r="AE1605" i="1"/>
  <c r="AD1605" i="1"/>
  <c r="AC1605" i="1"/>
  <c r="AB1605" i="1"/>
  <c r="AA1605" i="1"/>
  <c r="Z1605" i="1"/>
  <c r="Y1605" i="1"/>
  <c r="W1605" i="1"/>
  <c r="V1605" i="1"/>
  <c r="U1605" i="1"/>
  <c r="T1605" i="1"/>
  <c r="S1605" i="1"/>
  <c r="AG1604" i="1"/>
  <c r="AF1604" i="1"/>
  <c r="AE1604" i="1"/>
  <c r="AD1604" i="1"/>
  <c r="AC1604" i="1"/>
  <c r="AB1604" i="1"/>
  <c r="AA1604" i="1"/>
  <c r="Z1604" i="1"/>
  <c r="Y1604" i="1"/>
  <c r="W1604" i="1"/>
  <c r="V1604" i="1"/>
  <c r="U1604" i="1"/>
  <c r="T1604" i="1"/>
  <c r="S1604" i="1"/>
  <c r="AG1603" i="1"/>
  <c r="AF1603" i="1"/>
  <c r="AE1603" i="1"/>
  <c r="AD1603" i="1"/>
  <c r="AC1603" i="1"/>
  <c r="AB1603" i="1"/>
  <c r="AA1603" i="1"/>
  <c r="Z1603" i="1"/>
  <c r="Y1603" i="1"/>
  <c r="W1603" i="1"/>
  <c r="V1603" i="1"/>
  <c r="U1603" i="1"/>
  <c r="T1603" i="1"/>
  <c r="S1603" i="1"/>
  <c r="AG1588" i="1"/>
  <c r="AF1588" i="1"/>
  <c r="AE1588" i="1"/>
  <c r="AD1588" i="1"/>
  <c r="AC1588" i="1"/>
  <c r="AB1588" i="1"/>
  <c r="AA1588" i="1"/>
  <c r="Z1588" i="1"/>
  <c r="Y1588" i="1"/>
  <c r="W1588" i="1"/>
  <c r="V1588" i="1"/>
  <c r="U1588" i="1"/>
  <c r="T1588" i="1"/>
  <c r="S1588" i="1"/>
  <c r="AG1586" i="1"/>
  <c r="AF1586" i="1"/>
  <c r="AE1586" i="1"/>
  <c r="AD1586" i="1"/>
  <c r="AC1586" i="1"/>
  <c r="AB1586" i="1"/>
  <c r="AA1586" i="1"/>
  <c r="Z1586" i="1"/>
  <c r="Y1586" i="1"/>
  <c r="W1586" i="1"/>
  <c r="V1586" i="1"/>
  <c r="U1586" i="1"/>
  <c r="T1586" i="1"/>
  <c r="S1586" i="1"/>
  <c r="AG1574" i="1"/>
  <c r="AF1574" i="1"/>
  <c r="AE1574" i="1"/>
  <c r="AD1574" i="1"/>
  <c r="AC1574" i="1"/>
  <c r="AB1574" i="1"/>
  <c r="AA1574" i="1"/>
  <c r="Z1574" i="1"/>
  <c r="Y1574" i="1"/>
  <c r="W1574" i="1"/>
  <c r="V1574" i="1"/>
  <c r="U1574" i="1"/>
  <c r="T1574" i="1"/>
  <c r="S1574" i="1"/>
  <c r="AG1566" i="1"/>
  <c r="AF1566" i="1"/>
  <c r="AE1566" i="1"/>
  <c r="AD1566" i="1"/>
  <c r="AC1566" i="1"/>
  <c r="AB1566" i="1"/>
  <c r="AA1566" i="1"/>
  <c r="Z1566" i="1"/>
  <c r="Y1566" i="1"/>
  <c r="W1566" i="1"/>
  <c r="V1566" i="1"/>
  <c r="U1566" i="1"/>
  <c r="T1566" i="1"/>
  <c r="S1566" i="1"/>
  <c r="AG1562" i="1"/>
  <c r="AF1562" i="1"/>
  <c r="AE1562" i="1"/>
  <c r="AD1562" i="1"/>
  <c r="AC1562" i="1"/>
  <c r="AB1562" i="1"/>
  <c r="AA1562" i="1"/>
  <c r="Z1562" i="1"/>
  <c r="Y1562" i="1"/>
  <c r="W1562" i="1"/>
  <c r="V1562" i="1"/>
  <c r="U1562" i="1"/>
  <c r="T1562" i="1"/>
  <c r="S1562" i="1"/>
  <c r="AG1554" i="1"/>
  <c r="AF1554" i="1"/>
  <c r="AE1554" i="1"/>
  <c r="AD1554" i="1"/>
  <c r="AC1554" i="1"/>
  <c r="AB1554" i="1"/>
  <c r="AA1554" i="1"/>
  <c r="Z1554" i="1"/>
  <c r="Y1554" i="1"/>
  <c r="W1554" i="1"/>
  <c r="V1554" i="1"/>
  <c r="U1554" i="1"/>
  <c r="T1554" i="1"/>
  <c r="S1554" i="1"/>
  <c r="AG1552" i="1"/>
  <c r="AF1552" i="1"/>
  <c r="AE1552" i="1"/>
  <c r="AD1552" i="1"/>
  <c r="AC1552" i="1"/>
  <c r="AB1552" i="1"/>
  <c r="AA1552" i="1"/>
  <c r="Z1552" i="1"/>
  <c r="Y1552" i="1"/>
  <c r="W1552" i="1"/>
  <c r="V1552" i="1"/>
  <c r="U1552" i="1"/>
  <c r="T1552" i="1"/>
  <c r="S1552" i="1"/>
  <c r="AG1550" i="1"/>
  <c r="AF1550" i="1"/>
  <c r="AE1550" i="1"/>
  <c r="AD1550" i="1"/>
  <c r="AC1550" i="1"/>
  <c r="AB1550" i="1"/>
  <c r="AA1550" i="1"/>
  <c r="Z1550" i="1"/>
  <c r="Y1550" i="1"/>
  <c r="W1550" i="1"/>
  <c r="V1550" i="1"/>
  <c r="U1550" i="1"/>
  <c r="T1550" i="1"/>
  <c r="S1550" i="1"/>
  <c r="AG1531" i="1"/>
  <c r="AF1531" i="1"/>
  <c r="AE1531" i="1"/>
  <c r="AD1531" i="1"/>
  <c r="AC1531" i="1"/>
  <c r="AB1531" i="1"/>
  <c r="AA1531" i="1"/>
  <c r="Z1531" i="1"/>
  <c r="Y1531" i="1"/>
  <c r="W1531" i="1"/>
  <c r="V1531" i="1"/>
  <c r="U1531" i="1"/>
  <c r="T1531" i="1"/>
  <c r="S1531" i="1"/>
  <c r="AG1522" i="1"/>
  <c r="AF1522" i="1"/>
  <c r="AE1522" i="1"/>
  <c r="AD1522" i="1"/>
  <c r="AC1522" i="1"/>
  <c r="AB1522" i="1"/>
  <c r="AA1522" i="1"/>
  <c r="Z1522" i="1"/>
  <c r="Y1522" i="1"/>
  <c r="W1522" i="1"/>
  <c r="V1522" i="1"/>
  <c r="U1522" i="1"/>
  <c r="T1522" i="1"/>
  <c r="S1522" i="1"/>
  <c r="AG1515" i="1"/>
  <c r="AG1513" i="1" s="1"/>
  <c r="AF1515" i="1"/>
  <c r="AF1513" i="1" s="1"/>
  <c r="AE1515" i="1"/>
  <c r="AE1513" i="1" s="1"/>
  <c r="AD1515" i="1"/>
  <c r="AD1513" i="1" s="1"/>
  <c r="AC1515" i="1"/>
  <c r="AC1513" i="1" s="1"/>
  <c r="AB1515" i="1"/>
  <c r="AB1513" i="1" s="1"/>
  <c r="AA1515" i="1"/>
  <c r="AA1513" i="1" s="1"/>
  <c r="Z1515" i="1"/>
  <c r="Z1513" i="1" s="1"/>
  <c r="Y1515" i="1"/>
  <c r="W1515" i="1"/>
  <c r="W1513" i="1" s="1"/>
  <c r="V1515" i="1"/>
  <c r="V1513" i="1" s="1"/>
  <c r="U1515" i="1"/>
  <c r="U1513" i="1" s="1"/>
  <c r="T1515" i="1"/>
  <c r="T1513" i="1" s="1"/>
  <c r="S1515" i="1"/>
  <c r="AG1499" i="1"/>
  <c r="AF1499" i="1"/>
  <c r="AE1499" i="1"/>
  <c r="AD1499" i="1"/>
  <c r="AC1499" i="1"/>
  <c r="AB1499" i="1"/>
  <c r="AA1499" i="1"/>
  <c r="Z1499" i="1"/>
  <c r="Y1499" i="1"/>
  <c r="W1499" i="1"/>
  <c r="V1499" i="1"/>
  <c r="U1499" i="1"/>
  <c r="T1499" i="1"/>
  <c r="S1499" i="1"/>
  <c r="AG1498" i="1"/>
  <c r="AF1498" i="1"/>
  <c r="AE1498" i="1"/>
  <c r="AD1498" i="1"/>
  <c r="AC1498" i="1"/>
  <c r="AB1498" i="1"/>
  <c r="AA1498" i="1"/>
  <c r="Z1498" i="1"/>
  <c r="Y1498" i="1"/>
  <c r="W1498" i="1"/>
  <c r="V1498" i="1"/>
  <c r="U1498" i="1"/>
  <c r="T1498" i="1"/>
  <c r="S1498" i="1"/>
  <c r="AG1497" i="1"/>
  <c r="AF1497" i="1"/>
  <c r="AE1497" i="1"/>
  <c r="AD1497" i="1"/>
  <c r="AC1497" i="1"/>
  <c r="AB1497" i="1"/>
  <c r="AA1497" i="1"/>
  <c r="Z1497" i="1"/>
  <c r="Y1497" i="1"/>
  <c r="W1497" i="1"/>
  <c r="V1497" i="1"/>
  <c r="U1497" i="1"/>
  <c r="T1497" i="1"/>
  <c r="S1497" i="1"/>
  <c r="AG1496" i="1"/>
  <c r="AF1496" i="1"/>
  <c r="AE1496" i="1"/>
  <c r="AD1496" i="1"/>
  <c r="AC1496" i="1"/>
  <c r="AB1496" i="1"/>
  <c r="AA1496" i="1"/>
  <c r="Z1496" i="1"/>
  <c r="Y1496" i="1"/>
  <c r="W1496" i="1"/>
  <c r="V1496" i="1"/>
  <c r="U1496" i="1"/>
  <c r="T1496" i="1"/>
  <c r="S1496" i="1"/>
  <c r="AG1490" i="1"/>
  <c r="AG1489" i="1" s="1"/>
  <c r="AF1490" i="1"/>
  <c r="AF1489" i="1" s="1"/>
  <c r="AE1490" i="1"/>
  <c r="AE1489" i="1" s="1"/>
  <c r="AD1490" i="1"/>
  <c r="AD1489" i="1" s="1"/>
  <c r="AC1490" i="1"/>
  <c r="AC1489" i="1" s="1"/>
  <c r="AB1490" i="1"/>
  <c r="AB1489" i="1" s="1"/>
  <c r="AA1490" i="1"/>
  <c r="AA1489" i="1" s="1"/>
  <c r="Z1490" i="1"/>
  <c r="Z1489" i="1" s="1"/>
  <c r="Y1490" i="1"/>
  <c r="W1490" i="1"/>
  <c r="W1489" i="1" s="1"/>
  <c r="V1490" i="1"/>
  <c r="V1489" i="1" s="1"/>
  <c r="U1490" i="1"/>
  <c r="U1489" i="1" s="1"/>
  <c r="T1490" i="1"/>
  <c r="T1489" i="1" s="1"/>
  <c r="S1490" i="1"/>
  <c r="AG1456" i="1"/>
  <c r="AF1456" i="1"/>
  <c r="AE1456" i="1"/>
  <c r="AD1456" i="1"/>
  <c r="AC1456" i="1"/>
  <c r="AB1456" i="1"/>
  <c r="AA1456" i="1"/>
  <c r="Z1456" i="1"/>
  <c r="Y1456" i="1"/>
  <c r="W1456" i="1"/>
  <c r="V1456" i="1"/>
  <c r="U1456" i="1"/>
  <c r="T1456" i="1"/>
  <c r="S1456" i="1"/>
  <c r="AG1454" i="1"/>
  <c r="AF1454" i="1"/>
  <c r="AE1454" i="1"/>
  <c r="AD1454" i="1"/>
  <c r="AC1454" i="1"/>
  <c r="AB1454" i="1"/>
  <c r="AA1454" i="1"/>
  <c r="Z1454" i="1"/>
  <c r="Y1454" i="1"/>
  <c r="W1454" i="1"/>
  <c r="V1454" i="1"/>
  <c r="U1454" i="1"/>
  <c r="T1454" i="1"/>
  <c r="S1454" i="1"/>
  <c r="AG1444" i="1"/>
  <c r="AF1444" i="1"/>
  <c r="AE1444" i="1"/>
  <c r="AD1444" i="1"/>
  <c r="AC1444" i="1"/>
  <c r="AB1444" i="1"/>
  <c r="AA1444" i="1"/>
  <c r="Z1444" i="1"/>
  <c r="Y1444" i="1"/>
  <c r="W1444" i="1"/>
  <c r="V1444" i="1"/>
  <c r="U1444" i="1"/>
  <c r="T1444" i="1"/>
  <c r="S1444" i="1"/>
  <c r="AG1441" i="1"/>
  <c r="AF1441" i="1"/>
  <c r="AE1441" i="1"/>
  <c r="AD1441" i="1"/>
  <c r="AC1441" i="1"/>
  <c r="AB1441" i="1"/>
  <c r="AA1441" i="1"/>
  <c r="Z1441" i="1"/>
  <c r="Y1441" i="1"/>
  <c r="W1441" i="1"/>
  <c r="V1441" i="1"/>
  <c r="U1441" i="1"/>
  <c r="T1441" i="1"/>
  <c r="S1441" i="1"/>
  <c r="AG1439" i="1"/>
  <c r="AF1439" i="1"/>
  <c r="AE1439" i="1"/>
  <c r="AD1439" i="1"/>
  <c r="AC1439" i="1"/>
  <c r="AB1439" i="1"/>
  <c r="AA1439" i="1"/>
  <c r="Z1439" i="1"/>
  <c r="Y1439" i="1"/>
  <c r="W1439" i="1"/>
  <c r="V1439" i="1"/>
  <c r="U1439" i="1"/>
  <c r="T1439" i="1"/>
  <c r="S1439" i="1"/>
  <c r="AG1431" i="1"/>
  <c r="AF1431" i="1"/>
  <c r="AE1431" i="1"/>
  <c r="AD1431" i="1"/>
  <c r="AC1431" i="1"/>
  <c r="AB1431" i="1"/>
  <c r="AA1431" i="1"/>
  <c r="Z1431" i="1"/>
  <c r="Y1431" i="1"/>
  <c r="W1431" i="1"/>
  <c r="V1431" i="1"/>
  <c r="U1431" i="1"/>
  <c r="T1431" i="1"/>
  <c r="S1431" i="1"/>
  <c r="AG1427" i="1"/>
  <c r="AF1427" i="1"/>
  <c r="AE1427" i="1"/>
  <c r="AD1427" i="1"/>
  <c r="AC1427" i="1"/>
  <c r="AB1427" i="1"/>
  <c r="AA1427" i="1"/>
  <c r="Z1427" i="1"/>
  <c r="Y1427" i="1"/>
  <c r="W1427" i="1"/>
  <c r="V1427" i="1"/>
  <c r="U1427" i="1"/>
  <c r="T1427" i="1"/>
  <c r="S1427" i="1"/>
  <c r="AG1421" i="1"/>
  <c r="AG1419" i="1" s="1"/>
  <c r="AF1421" i="1"/>
  <c r="AF1419" i="1" s="1"/>
  <c r="AE1421" i="1"/>
  <c r="AE1419" i="1" s="1"/>
  <c r="AD1421" i="1"/>
  <c r="AD1419" i="1" s="1"/>
  <c r="AC1421" i="1"/>
  <c r="AC1419" i="1" s="1"/>
  <c r="AB1421" i="1"/>
  <c r="AB1419" i="1" s="1"/>
  <c r="AA1421" i="1"/>
  <c r="AA1419" i="1" s="1"/>
  <c r="Z1421" i="1"/>
  <c r="Z1419" i="1" s="1"/>
  <c r="Y1421" i="1"/>
  <c r="W1421" i="1"/>
  <c r="W1419" i="1" s="1"/>
  <c r="V1421" i="1"/>
  <c r="V1419" i="1" s="1"/>
  <c r="U1421" i="1"/>
  <c r="U1419" i="1" s="1"/>
  <c r="T1421" i="1"/>
  <c r="T1419" i="1" s="1"/>
  <c r="S1421" i="1"/>
  <c r="AG1404" i="1"/>
  <c r="AF1404" i="1"/>
  <c r="AE1404" i="1"/>
  <c r="AD1404" i="1"/>
  <c r="AC1404" i="1"/>
  <c r="AB1404" i="1"/>
  <c r="AA1404" i="1"/>
  <c r="Z1404" i="1"/>
  <c r="Y1404" i="1"/>
  <c r="W1404" i="1"/>
  <c r="V1404" i="1"/>
  <c r="U1404" i="1"/>
  <c r="T1404" i="1"/>
  <c r="S1404" i="1"/>
  <c r="AG1403" i="1"/>
  <c r="AF1403" i="1"/>
  <c r="AE1403" i="1"/>
  <c r="AD1403" i="1"/>
  <c r="AC1403" i="1"/>
  <c r="AB1403" i="1"/>
  <c r="AA1403" i="1"/>
  <c r="Z1403" i="1"/>
  <c r="Y1403" i="1"/>
  <c r="W1403" i="1"/>
  <c r="V1403" i="1"/>
  <c r="U1403" i="1"/>
  <c r="T1403" i="1"/>
  <c r="S1403" i="1"/>
  <c r="AG1402" i="1"/>
  <c r="AF1402" i="1"/>
  <c r="AE1402" i="1"/>
  <c r="AD1402" i="1"/>
  <c r="AC1402" i="1"/>
  <c r="AB1402" i="1"/>
  <c r="AA1402" i="1"/>
  <c r="Z1402" i="1"/>
  <c r="Y1402" i="1"/>
  <c r="W1402" i="1"/>
  <c r="V1402" i="1"/>
  <c r="U1402" i="1"/>
  <c r="T1402" i="1"/>
  <c r="S1402" i="1"/>
  <c r="AG1394" i="1"/>
  <c r="AG1393" i="1" s="1"/>
  <c r="AF1394" i="1"/>
  <c r="AF1393" i="1" s="1"/>
  <c r="AE1394" i="1"/>
  <c r="AE1393" i="1" s="1"/>
  <c r="AD1394" i="1"/>
  <c r="AD1393" i="1" s="1"/>
  <c r="AC1394" i="1"/>
  <c r="AC1393" i="1" s="1"/>
  <c r="AB1394" i="1"/>
  <c r="AB1393" i="1" s="1"/>
  <c r="AA1394" i="1"/>
  <c r="AA1393" i="1" s="1"/>
  <c r="Z1394" i="1"/>
  <c r="Z1393" i="1" s="1"/>
  <c r="Y1394" i="1"/>
  <c r="W1394" i="1"/>
  <c r="W1393" i="1" s="1"/>
  <c r="V1394" i="1"/>
  <c r="V1393" i="1" s="1"/>
  <c r="U1394" i="1"/>
  <c r="U1393" i="1" s="1"/>
  <c r="T1394" i="1"/>
  <c r="T1393" i="1" s="1"/>
  <c r="S1394" i="1"/>
  <c r="AG1391" i="1"/>
  <c r="AG1390" i="1" s="1"/>
  <c r="AF1391" i="1"/>
  <c r="AF1390" i="1" s="1"/>
  <c r="AE1391" i="1"/>
  <c r="AE1390" i="1" s="1"/>
  <c r="AD1391" i="1"/>
  <c r="AD1390" i="1" s="1"/>
  <c r="AC1391" i="1"/>
  <c r="AC1390" i="1" s="1"/>
  <c r="AB1391" i="1"/>
  <c r="AB1390" i="1" s="1"/>
  <c r="AA1391" i="1"/>
  <c r="AA1390" i="1" s="1"/>
  <c r="Z1391" i="1"/>
  <c r="Z1390" i="1" s="1"/>
  <c r="Y1391" i="1"/>
  <c r="W1391" i="1"/>
  <c r="W1390" i="1" s="1"/>
  <c r="V1391" i="1"/>
  <c r="V1390" i="1" s="1"/>
  <c r="U1391" i="1"/>
  <c r="U1390" i="1" s="1"/>
  <c r="T1391" i="1"/>
  <c r="T1390" i="1" s="1"/>
  <c r="S1391" i="1"/>
  <c r="AG1387" i="1"/>
  <c r="AG1386" i="1" s="1"/>
  <c r="AF1387" i="1"/>
  <c r="AF1386" i="1" s="1"/>
  <c r="AE1387" i="1"/>
  <c r="AE1386" i="1" s="1"/>
  <c r="AD1387" i="1"/>
  <c r="AD1386" i="1" s="1"/>
  <c r="AC1387" i="1"/>
  <c r="AC1386" i="1" s="1"/>
  <c r="AB1387" i="1"/>
  <c r="AB1386" i="1" s="1"/>
  <c r="AA1387" i="1"/>
  <c r="AA1386" i="1" s="1"/>
  <c r="Z1387" i="1"/>
  <c r="Z1386" i="1" s="1"/>
  <c r="Y1387" i="1"/>
  <c r="W1387" i="1"/>
  <c r="W1386" i="1" s="1"/>
  <c r="V1387" i="1"/>
  <c r="V1386" i="1" s="1"/>
  <c r="U1387" i="1"/>
  <c r="U1386" i="1" s="1"/>
  <c r="T1387" i="1"/>
  <c r="T1386" i="1" s="1"/>
  <c r="S1387" i="1"/>
  <c r="AG1382" i="1"/>
  <c r="AG1381" i="1" s="1"/>
  <c r="AF1382" i="1"/>
  <c r="AF1381" i="1" s="1"/>
  <c r="AE1382" i="1"/>
  <c r="AE1381" i="1" s="1"/>
  <c r="AD1382" i="1"/>
  <c r="AD1381" i="1" s="1"/>
  <c r="AC1382" i="1"/>
  <c r="AC1381" i="1" s="1"/>
  <c r="AB1382" i="1"/>
  <c r="AB1381" i="1" s="1"/>
  <c r="AA1382" i="1"/>
  <c r="AA1381" i="1" s="1"/>
  <c r="Z1382" i="1"/>
  <c r="Z1381" i="1" s="1"/>
  <c r="Y1382" i="1"/>
  <c r="W1382" i="1"/>
  <c r="W1381" i="1" s="1"/>
  <c r="V1382" i="1"/>
  <c r="V1381" i="1" s="1"/>
  <c r="U1382" i="1"/>
  <c r="U1381" i="1" s="1"/>
  <c r="T1382" i="1"/>
  <c r="T1381" i="1" s="1"/>
  <c r="S1382" i="1"/>
  <c r="AG1377" i="1"/>
  <c r="AF1377" i="1"/>
  <c r="AE1377" i="1"/>
  <c r="AD1377" i="1"/>
  <c r="AC1377" i="1"/>
  <c r="AB1377" i="1"/>
  <c r="AA1377" i="1"/>
  <c r="Z1377" i="1"/>
  <c r="Y1377" i="1"/>
  <c r="W1377" i="1"/>
  <c r="V1377" i="1"/>
  <c r="U1377" i="1"/>
  <c r="T1377" i="1"/>
  <c r="S1377" i="1"/>
  <c r="AG1375" i="1"/>
  <c r="AF1375" i="1"/>
  <c r="AE1375" i="1"/>
  <c r="AD1375" i="1"/>
  <c r="AC1375" i="1"/>
  <c r="AB1375" i="1"/>
  <c r="AA1375" i="1"/>
  <c r="Z1375" i="1"/>
  <c r="Y1375" i="1"/>
  <c r="W1375" i="1"/>
  <c r="V1375" i="1"/>
  <c r="U1375" i="1"/>
  <c r="T1375" i="1"/>
  <c r="S1375" i="1"/>
  <c r="AG1366" i="1"/>
  <c r="AF1366" i="1"/>
  <c r="AE1366" i="1"/>
  <c r="AD1366" i="1"/>
  <c r="AC1366" i="1"/>
  <c r="AB1366" i="1"/>
  <c r="AA1366" i="1"/>
  <c r="Z1366" i="1"/>
  <c r="Y1366" i="1"/>
  <c r="W1366" i="1"/>
  <c r="V1366" i="1"/>
  <c r="U1366" i="1"/>
  <c r="T1366" i="1"/>
  <c r="S1366" i="1"/>
  <c r="AG1355" i="1"/>
  <c r="AF1355" i="1"/>
  <c r="AE1355" i="1"/>
  <c r="AD1355" i="1"/>
  <c r="AC1355" i="1"/>
  <c r="AB1355" i="1"/>
  <c r="AA1355" i="1"/>
  <c r="Z1355" i="1"/>
  <c r="Y1355" i="1"/>
  <c r="W1355" i="1"/>
  <c r="V1355" i="1"/>
  <c r="U1355" i="1"/>
  <c r="T1355" i="1"/>
  <c r="S1355" i="1"/>
  <c r="AG1349" i="1"/>
  <c r="AG1347" i="1" s="1"/>
  <c r="AF1349" i="1"/>
  <c r="AF1347" i="1" s="1"/>
  <c r="AE1349" i="1"/>
  <c r="AE1347" i="1" s="1"/>
  <c r="AD1349" i="1"/>
  <c r="AD1347" i="1" s="1"/>
  <c r="AC1349" i="1"/>
  <c r="AC1347" i="1" s="1"/>
  <c r="AB1349" i="1"/>
  <c r="AB1347" i="1" s="1"/>
  <c r="AA1349" i="1"/>
  <c r="AA1347" i="1" s="1"/>
  <c r="Z1349" i="1"/>
  <c r="Z1347" i="1" s="1"/>
  <c r="Y1349" i="1"/>
  <c r="W1349" i="1"/>
  <c r="W1347" i="1" s="1"/>
  <c r="V1349" i="1"/>
  <c r="V1347" i="1" s="1"/>
  <c r="U1349" i="1"/>
  <c r="U1347" i="1" s="1"/>
  <c r="T1349" i="1"/>
  <c r="T1347" i="1" s="1"/>
  <c r="S1349" i="1"/>
  <c r="AG1325" i="1"/>
  <c r="AF1325" i="1"/>
  <c r="AE1325" i="1"/>
  <c r="AD1325" i="1"/>
  <c r="AC1325" i="1"/>
  <c r="AB1325" i="1"/>
  <c r="AA1325" i="1"/>
  <c r="Z1325" i="1"/>
  <c r="Y1325" i="1"/>
  <c r="W1325" i="1"/>
  <c r="V1325" i="1"/>
  <c r="U1325" i="1"/>
  <c r="T1325" i="1"/>
  <c r="S1325" i="1"/>
  <c r="AG1319" i="1"/>
  <c r="AF1319" i="1"/>
  <c r="AE1319" i="1"/>
  <c r="AD1319" i="1"/>
  <c r="AC1319" i="1"/>
  <c r="AB1319" i="1"/>
  <c r="AA1319" i="1"/>
  <c r="Z1319" i="1"/>
  <c r="Y1319" i="1"/>
  <c r="W1319" i="1"/>
  <c r="V1319" i="1"/>
  <c r="U1319" i="1"/>
  <c r="T1319" i="1"/>
  <c r="S1319" i="1"/>
  <c r="AG1308" i="1"/>
  <c r="AF1308" i="1"/>
  <c r="AE1308" i="1"/>
  <c r="AD1308" i="1"/>
  <c r="AC1308" i="1"/>
  <c r="AB1308" i="1"/>
  <c r="AA1308" i="1"/>
  <c r="Z1308" i="1"/>
  <c r="Y1308" i="1"/>
  <c r="W1308" i="1"/>
  <c r="V1308" i="1"/>
  <c r="U1308" i="1"/>
  <c r="T1308" i="1"/>
  <c r="S1308" i="1"/>
  <c r="AG1302" i="1"/>
  <c r="AG1300" i="1" s="1"/>
  <c r="AF1302" i="1"/>
  <c r="AF1300" i="1" s="1"/>
  <c r="AE1302" i="1"/>
  <c r="AE1300" i="1" s="1"/>
  <c r="AD1302" i="1"/>
  <c r="AD1300" i="1" s="1"/>
  <c r="AC1302" i="1"/>
  <c r="AC1300" i="1" s="1"/>
  <c r="AB1302" i="1"/>
  <c r="AB1300" i="1" s="1"/>
  <c r="AA1302" i="1"/>
  <c r="AA1300" i="1" s="1"/>
  <c r="Z1302" i="1"/>
  <c r="Z1300" i="1" s="1"/>
  <c r="Y1302" i="1"/>
  <c r="W1302" i="1"/>
  <c r="W1300" i="1" s="1"/>
  <c r="V1302" i="1"/>
  <c r="V1300" i="1" s="1"/>
  <c r="U1302" i="1"/>
  <c r="U1300" i="1" s="1"/>
  <c r="T1302" i="1"/>
  <c r="T1300" i="1" s="1"/>
  <c r="S1302" i="1"/>
  <c r="AG1289" i="1"/>
  <c r="AF1289" i="1"/>
  <c r="AE1289" i="1"/>
  <c r="AD1289" i="1"/>
  <c r="AC1289" i="1"/>
  <c r="AB1289" i="1"/>
  <c r="AA1289" i="1"/>
  <c r="Z1289" i="1"/>
  <c r="Y1289" i="1"/>
  <c r="W1289" i="1"/>
  <c r="V1289" i="1"/>
  <c r="U1289" i="1"/>
  <c r="T1289" i="1"/>
  <c r="S1289" i="1"/>
  <c r="AG1288" i="1"/>
  <c r="AF1288" i="1"/>
  <c r="AE1288" i="1"/>
  <c r="AD1288" i="1"/>
  <c r="AC1288" i="1"/>
  <c r="AB1288" i="1"/>
  <c r="AA1288" i="1"/>
  <c r="Z1288" i="1"/>
  <c r="Y1288" i="1"/>
  <c r="W1288" i="1"/>
  <c r="V1288" i="1"/>
  <c r="U1288" i="1"/>
  <c r="T1288" i="1"/>
  <c r="S1288" i="1"/>
  <c r="AG1287" i="1"/>
  <c r="AF1287" i="1"/>
  <c r="AE1287" i="1"/>
  <c r="AD1287" i="1"/>
  <c r="AC1287" i="1"/>
  <c r="AB1287" i="1"/>
  <c r="AA1287" i="1"/>
  <c r="Z1287" i="1"/>
  <c r="Y1287" i="1"/>
  <c r="W1287" i="1"/>
  <c r="V1287" i="1"/>
  <c r="U1287" i="1"/>
  <c r="T1287" i="1"/>
  <c r="S1287" i="1"/>
  <c r="AG1286" i="1"/>
  <c r="AF1286" i="1"/>
  <c r="AE1286" i="1"/>
  <c r="AD1286" i="1"/>
  <c r="AC1286" i="1"/>
  <c r="AB1286" i="1"/>
  <c r="AA1286" i="1"/>
  <c r="Z1286" i="1"/>
  <c r="Y1286" i="1"/>
  <c r="W1286" i="1"/>
  <c r="V1286" i="1"/>
  <c r="U1286" i="1"/>
  <c r="T1286" i="1"/>
  <c r="S1286" i="1"/>
  <c r="AG1271" i="1"/>
  <c r="AF1271" i="1"/>
  <c r="AE1271" i="1"/>
  <c r="AD1271" i="1"/>
  <c r="AC1271" i="1"/>
  <c r="AB1271" i="1"/>
  <c r="AA1271" i="1"/>
  <c r="Z1271" i="1"/>
  <c r="Y1271" i="1"/>
  <c r="W1271" i="1"/>
  <c r="V1271" i="1"/>
  <c r="U1271" i="1"/>
  <c r="T1271" i="1"/>
  <c r="S1271" i="1"/>
  <c r="AG1260" i="1"/>
  <c r="AF1260" i="1"/>
  <c r="AE1260" i="1"/>
  <c r="AD1260" i="1"/>
  <c r="AC1260" i="1"/>
  <c r="AB1260" i="1"/>
  <c r="AA1260" i="1"/>
  <c r="Z1260" i="1"/>
  <c r="Y1260" i="1"/>
  <c r="W1260" i="1"/>
  <c r="V1260" i="1"/>
  <c r="U1260" i="1"/>
  <c r="T1260" i="1"/>
  <c r="S1260" i="1"/>
  <c r="AG1255" i="1"/>
  <c r="AF1255" i="1"/>
  <c r="AE1255" i="1"/>
  <c r="AD1255" i="1"/>
  <c r="AC1255" i="1"/>
  <c r="AB1255" i="1"/>
  <c r="AA1255" i="1"/>
  <c r="Z1255" i="1"/>
  <c r="Y1255" i="1"/>
  <c r="W1255" i="1"/>
  <c r="V1255" i="1"/>
  <c r="U1255" i="1"/>
  <c r="T1255" i="1"/>
  <c r="S1255" i="1"/>
  <c r="AG1249" i="1"/>
  <c r="AF1249" i="1"/>
  <c r="AE1249" i="1"/>
  <c r="AD1249" i="1"/>
  <c r="AC1249" i="1"/>
  <c r="AB1249" i="1"/>
  <c r="AA1249" i="1"/>
  <c r="Z1249" i="1"/>
  <c r="Y1249" i="1"/>
  <c r="W1249" i="1"/>
  <c r="V1249" i="1"/>
  <c r="U1249" i="1"/>
  <c r="T1249" i="1"/>
  <c r="S1249" i="1"/>
  <c r="AG1247" i="1"/>
  <c r="AF1247" i="1"/>
  <c r="AE1247" i="1"/>
  <c r="AD1247" i="1"/>
  <c r="AC1247" i="1"/>
  <c r="AB1247" i="1"/>
  <c r="AA1247" i="1"/>
  <c r="Z1247" i="1"/>
  <c r="Y1247" i="1"/>
  <c r="W1247" i="1"/>
  <c r="V1247" i="1"/>
  <c r="U1247" i="1"/>
  <c r="T1247" i="1"/>
  <c r="S1247" i="1"/>
  <c r="AG1240" i="1"/>
  <c r="AF1240" i="1"/>
  <c r="AE1240" i="1"/>
  <c r="AD1240" i="1"/>
  <c r="AC1240" i="1"/>
  <c r="AB1240" i="1"/>
  <c r="AA1240" i="1"/>
  <c r="Z1240" i="1"/>
  <c r="Y1240" i="1"/>
  <c r="W1240" i="1"/>
  <c r="V1240" i="1"/>
  <c r="U1240" i="1"/>
  <c r="T1240" i="1"/>
  <c r="S1240" i="1"/>
  <c r="AG1233" i="1"/>
  <c r="AF1233" i="1"/>
  <c r="AE1233" i="1"/>
  <c r="AD1233" i="1"/>
  <c r="AC1233" i="1"/>
  <c r="AB1233" i="1"/>
  <c r="AA1233" i="1"/>
  <c r="Z1233" i="1"/>
  <c r="Y1233" i="1"/>
  <c r="W1233" i="1"/>
  <c r="V1233" i="1"/>
  <c r="U1233" i="1"/>
  <c r="T1233" i="1"/>
  <c r="S1233" i="1"/>
  <c r="AG1226" i="1"/>
  <c r="AF1226" i="1"/>
  <c r="AE1226" i="1"/>
  <c r="AD1226" i="1"/>
  <c r="AC1226" i="1"/>
  <c r="AB1226" i="1"/>
  <c r="AA1226" i="1"/>
  <c r="Z1226" i="1"/>
  <c r="Y1226" i="1"/>
  <c r="W1226" i="1"/>
  <c r="V1226" i="1"/>
  <c r="U1226" i="1"/>
  <c r="T1226" i="1"/>
  <c r="S1226" i="1"/>
  <c r="AG1222" i="1"/>
  <c r="AF1222" i="1"/>
  <c r="AE1222" i="1"/>
  <c r="AD1222" i="1"/>
  <c r="AC1222" i="1"/>
  <c r="AB1222" i="1"/>
  <c r="AA1222" i="1"/>
  <c r="Z1222" i="1"/>
  <c r="Y1222" i="1"/>
  <c r="W1222" i="1"/>
  <c r="V1222" i="1"/>
  <c r="U1222" i="1"/>
  <c r="T1222" i="1"/>
  <c r="S1222" i="1"/>
  <c r="AG1213" i="1"/>
  <c r="AF1213" i="1"/>
  <c r="AE1213" i="1"/>
  <c r="AD1213" i="1"/>
  <c r="AC1213" i="1"/>
  <c r="AB1213" i="1"/>
  <c r="AA1213" i="1"/>
  <c r="Z1213" i="1"/>
  <c r="Y1213" i="1"/>
  <c r="W1213" i="1"/>
  <c r="V1213" i="1"/>
  <c r="U1213" i="1"/>
  <c r="T1213" i="1"/>
  <c r="S1213" i="1"/>
  <c r="AG1203" i="1"/>
  <c r="AF1203" i="1"/>
  <c r="AE1203" i="1"/>
  <c r="AD1203" i="1"/>
  <c r="AC1203" i="1"/>
  <c r="AB1203" i="1"/>
  <c r="AA1203" i="1"/>
  <c r="Z1203" i="1"/>
  <c r="Y1203" i="1"/>
  <c r="W1203" i="1"/>
  <c r="V1203" i="1"/>
  <c r="U1203" i="1"/>
  <c r="T1203" i="1"/>
  <c r="S1203" i="1"/>
  <c r="AG1197" i="1"/>
  <c r="AG1195" i="1" s="1"/>
  <c r="AF1197" i="1"/>
  <c r="AF1195" i="1" s="1"/>
  <c r="AE1197" i="1"/>
  <c r="AE1195" i="1" s="1"/>
  <c r="AD1197" i="1"/>
  <c r="AD1195" i="1" s="1"/>
  <c r="AC1197" i="1"/>
  <c r="AC1195" i="1" s="1"/>
  <c r="AB1197" i="1"/>
  <c r="AB1195" i="1" s="1"/>
  <c r="AA1197" i="1"/>
  <c r="AA1195" i="1" s="1"/>
  <c r="Z1197" i="1"/>
  <c r="Z1195" i="1" s="1"/>
  <c r="Y1197" i="1"/>
  <c r="W1197" i="1"/>
  <c r="W1195" i="1" s="1"/>
  <c r="V1197" i="1"/>
  <c r="V1195" i="1" s="1"/>
  <c r="U1197" i="1"/>
  <c r="U1195" i="1" s="1"/>
  <c r="T1197" i="1"/>
  <c r="T1195" i="1" s="1"/>
  <c r="S1197" i="1"/>
  <c r="AG1167" i="1"/>
  <c r="AF1167" i="1"/>
  <c r="AE1167" i="1"/>
  <c r="AD1167" i="1"/>
  <c r="AC1167" i="1"/>
  <c r="AB1167" i="1"/>
  <c r="AA1167" i="1"/>
  <c r="Z1167" i="1"/>
  <c r="Z1166" i="1" s="1"/>
  <c r="Y1167" i="1"/>
  <c r="Y1166" i="1" s="1"/>
  <c r="W1167" i="1"/>
  <c r="W1166" i="1" s="1"/>
  <c r="V1167" i="1"/>
  <c r="U1167" i="1"/>
  <c r="T1167" i="1"/>
  <c r="T1166" i="1" s="1"/>
  <c r="S1167" i="1"/>
  <c r="S1166" i="1" s="1"/>
  <c r="AG1162" i="1"/>
  <c r="AF1162" i="1"/>
  <c r="AE1162" i="1"/>
  <c r="AD1162" i="1"/>
  <c r="AC1162" i="1"/>
  <c r="AB1162" i="1"/>
  <c r="AA1162" i="1"/>
  <c r="Z1162" i="1"/>
  <c r="Y1162" i="1"/>
  <c r="W1162" i="1"/>
  <c r="V1162" i="1"/>
  <c r="U1162" i="1"/>
  <c r="T1162" i="1"/>
  <c r="S1162" i="1"/>
  <c r="AG1153" i="1"/>
  <c r="AF1153" i="1"/>
  <c r="AE1153" i="1"/>
  <c r="AD1153" i="1"/>
  <c r="AC1153" i="1"/>
  <c r="AB1153" i="1"/>
  <c r="AA1153" i="1"/>
  <c r="Z1153" i="1"/>
  <c r="Y1153" i="1"/>
  <c r="W1153" i="1"/>
  <c r="V1153" i="1"/>
  <c r="U1153" i="1"/>
  <c r="T1153" i="1"/>
  <c r="S1153" i="1"/>
  <c r="AG1146" i="1"/>
  <c r="AF1146" i="1"/>
  <c r="AE1146" i="1"/>
  <c r="AD1146" i="1"/>
  <c r="AC1146" i="1"/>
  <c r="AB1146" i="1"/>
  <c r="AA1146" i="1"/>
  <c r="Z1146" i="1"/>
  <c r="Y1146" i="1"/>
  <c r="W1146" i="1"/>
  <c r="V1146" i="1"/>
  <c r="U1146" i="1"/>
  <c r="T1146" i="1"/>
  <c r="S1146" i="1"/>
  <c r="AG1141" i="1"/>
  <c r="AF1141" i="1"/>
  <c r="AE1141" i="1"/>
  <c r="AD1141" i="1"/>
  <c r="AC1141" i="1"/>
  <c r="AB1141" i="1"/>
  <c r="AA1141" i="1"/>
  <c r="Z1141" i="1"/>
  <c r="Y1141" i="1"/>
  <c r="W1141" i="1"/>
  <c r="V1141" i="1"/>
  <c r="U1141" i="1"/>
  <c r="T1141" i="1"/>
  <c r="S1141" i="1"/>
  <c r="AG1135" i="1"/>
  <c r="AG1133" i="1" s="1"/>
  <c r="AF1135" i="1"/>
  <c r="AF1133" i="1" s="1"/>
  <c r="AE1135" i="1"/>
  <c r="AE1133" i="1" s="1"/>
  <c r="AD1135" i="1"/>
  <c r="AD1133" i="1" s="1"/>
  <c r="AC1135" i="1"/>
  <c r="AC1133" i="1" s="1"/>
  <c r="AB1135" i="1"/>
  <c r="AB1133" i="1" s="1"/>
  <c r="AA1135" i="1"/>
  <c r="AA1133" i="1" s="1"/>
  <c r="Z1135" i="1"/>
  <c r="Z1133" i="1" s="1"/>
  <c r="Y1135" i="1"/>
  <c r="W1135" i="1"/>
  <c r="W1133" i="1" s="1"/>
  <c r="V1135" i="1"/>
  <c r="V1133" i="1" s="1"/>
  <c r="U1135" i="1"/>
  <c r="U1133" i="1" s="1"/>
  <c r="T1135" i="1"/>
  <c r="T1133" i="1" s="1"/>
  <c r="S1135" i="1"/>
  <c r="AG1105" i="1"/>
  <c r="AF1105" i="1"/>
  <c r="AE1105" i="1"/>
  <c r="AD1105" i="1"/>
  <c r="AC1105" i="1"/>
  <c r="AB1105" i="1"/>
  <c r="AA1105" i="1"/>
  <c r="Z1105" i="1"/>
  <c r="Y1105" i="1"/>
  <c r="W1105" i="1"/>
  <c r="V1105" i="1"/>
  <c r="U1105" i="1"/>
  <c r="T1105" i="1"/>
  <c r="S1105" i="1"/>
  <c r="AG1101" i="1"/>
  <c r="AF1101" i="1"/>
  <c r="AE1101" i="1"/>
  <c r="AD1101" i="1"/>
  <c r="AC1101" i="1"/>
  <c r="AB1101" i="1"/>
  <c r="AA1101" i="1"/>
  <c r="Z1101" i="1"/>
  <c r="Y1101" i="1"/>
  <c r="W1101" i="1"/>
  <c r="V1101" i="1"/>
  <c r="U1101" i="1"/>
  <c r="T1101" i="1"/>
  <c r="S1101" i="1"/>
  <c r="AG1099" i="1"/>
  <c r="AF1099" i="1"/>
  <c r="AE1099" i="1"/>
  <c r="AD1099" i="1"/>
  <c r="AC1099" i="1"/>
  <c r="AB1099" i="1"/>
  <c r="AA1099" i="1"/>
  <c r="Z1099" i="1"/>
  <c r="Y1099" i="1"/>
  <c r="W1099" i="1"/>
  <c r="V1099" i="1"/>
  <c r="U1099" i="1"/>
  <c r="T1099" i="1"/>
  <c r="S1099" i="1"/>
  <c r="AG1095" i="1"/>
  <c r="AF1095" i="1"/>
  <c r="AE1095" i="1"/>
  <c r="AD1095" i="1"/>
  <c r="AC1095" i="1"/>
  <c r="AB1095" i="1"/>
  <c r="AA1095" i="1"/>
  <c r="Z1095" i="1"/>
  <c r="Y1095" i="1"/>
  <c r="W1095" i="1"/>
  <c r="V1095" i="1"/>
  <c r="U1095" i="1"/>
  <c r="T1095" i="1"/>
  <c r="S1095" i="1"/>
  <c r="AG1090" i="1"/>
  <c r="AF1090" i="1"/>
  <c r="AE1090" i="1"/>
  <c r="AD1090" i="1"/>
  <c r="AC1090" i="1"/>
  <c r="AB1090" i="1"/>
  <c r="AA1090" i="1"/>
  <c r="Z1090" i="1"/>
  <c r="Y1090" i="1"/>
  <c r="W1090" i="1"/>
  <c r="V1090" i="1"/>
  <c r="U1090" i="1"/>
  <c r="T1090" i="1"/>
  <c r="S1090" i="1"/>
  <c r="AG1088" i="1"/>
  <c r="AF1088" i="1"/>
  <c r="AE1088" i="1"/>
  <c r="AD1088" i="1"/>
  <c r="AC1088" i="1"/>
  <c r="AB1088" i="1"/>
  <c r="AA1088" i="1"/>
  <c r="Z1088" i="1"/>
  <c r="Y1088" i="1"/>
  <c r="W1088" i="1"/>
  <c r="V1088" i="1"/>
  <c r="U1088" i="1"/>
  <c r="T1088" i="1"/>
  <c r="S1088" i="1"/>
  <c r="AG1086" i="1"/>
  <c r="AF1086" i="1"/>
  <c r="AE1086" i="1"/>
  <c r="AD1086" i="1"/>
  <c r="AC1086" i="1"/>
  <c r="AB1086" i="1"/>
  <c r="AA1086" i="1"/>
  <c r="Z1086" i="1"/>
  <c r="Y1086" i="1"/>
  <c r="W1086" i="1"/>
  <c r="V1086" i="1"/>
  <c r="U1086" i="1"/>
  <c r="T1086" i="1"/>
  <c r="S1086" i="1"/>
  <c r="AG1075" i="1"/>
  <c r="AF1075" i="1"/>
  <c r="AE1075" i="1"/>
  <c r="AD1075" i="1"/>
  <c r="AC1075" i="1"/>
  <c r="AB1075" i="1"/>
  <c r="AA1075" i="1"/>
  <c r="Z1075" i="1"/>
  <c r="Y1075" i="1"/>
  <c r="W1075" i="1"/>
  <c r="V1075" i="1"/>
  <c r="U1075" i="1"/>
  <c r="T1075" i="1"/>
  <c r="S1075" i="1"/>
  <c r="AG1064" i="1"/>
  <c r="AF1064" i="1"/>
  <c r="AE1064" i="1"/>
  <c r="AD1064" i="1"/>
  <c r="AC1064" i="1"/>
  <c r="AB1064" i="1"/>
  <c r="AA1064" i="1"/>
  <c r="Z1064" i="1"/>
  <c r="Y1064" i="1"/>
  <c r="W1064" i="1"/>
  <c r="V1064" i="1"/>
  <c r="U1064" i="1"/>
  <c r="T1064" i="1"/>
  <c r="S1064" i="1"/>
  <c r="AG1058" i="1"/>
  <c r="AG1056" i="1" s="1"/>
  <c r="AF1058" i="1"/>
  <c r="AF1056" i="1" s="1"/>
  <c r="AE1058" i="1"/>
  <c r="AE1056" i="1" s="1"/>
  <c r="AD1058" i="1"/>
  <c r="AD1056" i="1" s="1"/>
  <c r="AC1058" i="1"/>
  <c r="AC1056" i="1" s="1"/>
  <c r="AB1058" i="1"/>
  <c r="AB1056" i="1" s="1"/>
  <c r="AA1058" i="1"/>
  <c r="AA1056" i="1" s="1"/>
  <c r="Z1058" i="1"/>
  <c r="Z1056" i="1" s="1"/>
  <c r="Y1058" i="1"/>
  <c r="W1058" i="1"/>
  <c r="W1056" i="1" s="1"/>
  <c r="V1058" i="1"/>
  <c r="V1056" i="1" s="1"/>
  <c r="U1058" i="1"/>
  <c r="U1056" i="1" s="1"/>
  <c r="T1058" i="1"/>
  <c r="T1056" i="1" s="1"/>
  <c r="S1058" i="1"/>
  <c r="AG1035" i="1"/>
  <c r="AF1035" i="1"/>
  <c r="AE1035" i="1"/>
  <c r="AD1035" i="1"/>
  <c r="AC1035" i="1"/>
  <c r="AB1035" i="1"/>
  <c r="AA1035" i="1"/>
  <c r="Z1035" i="1"/>
  <c r="Y1035" i="1"/>
  <c r="W1035" i="1"/>
  <c r="V1035" i="1"/>
  <c r="U1035" i="1"/>
  <c r="T1035" i="1"/>
  <c r="S1035" i="1"/>
  <c r="AG1033" i="1"/>
  <c r="AF1033" i="1"/>
  <c r="AE1033" i="1"/>
  <c r="AD1033" i="1"/>
  <c r="AC1033" i="1"/>
  <c r="AB1033" i="1"/>
  <c r="AA1033" i="1"/>
  <c r="Z1033" i="1"/>
  <c r="Y1033" i="1"/>
  <c r="W1033" i="1"/>
  <c r="V1033" i="1"/>
  <c r="U1033" i="1"/>
  <c r="T1033" i="1"/>
  <c r="S1033" i="1"/>
  <c r="AG1030" i="1"/>
  <c r="AF1030" i="1"/>
  <c r="AE1030" i="1"/>
  <c r="AD1030" i="1"/>
  <c r="AC1030" i="1"/>
  <c r="AB1030" i="1"/>
  <c r="AA1030" i="1"/>
  <c r="Z1030" i="1"/>
  <c r="Y1030" i="1"/>
  <c r="W1030" i="1"/>
  <c r="V1030" i="1"/>
  <c r="U1030" i="1"/>
  <c r="T1030" i="1"/>
  <c r="S1030" i="1"/>
  <c r="AG1026" i="1"/>
  <c r="AF1026" i="1"/>
  <c r="AE1026" i="1"/>
  <c r="AD1026" i="1"/>
  <c r="AC1026" i="1"/>
  <c r="AB1026" i="1"/>
  <c r="AA1026" i="1"/>
  <c r="Z1026" i="1"/>
  <c r="Y1026" i="1"/>
  <c r="W1026" i="1"/>
  <c r="V1026" i="1"/>
  <c r="U1026" i="1"/>
  <c r="T1026" i="1"/>
  <c r="S1026" i="1"/>
  <c r="AG1024" i="1"/>
  <c r="AF1024" i="1"/>
  <c r="AE1024" i="1"/>
  <c r="AD1024" i="1"/>
  <c r="AC1024" i="1"/>
  <c r="AB1024" i="1"/>
  <c r="AA1024" i="1"/>
  <c r="Z1024" i="1"/>
  <c r="Y1024" i="1"/>
  <c r="W1024" i="1"/>
  <c r="V1024" i="1"/>
  <c r="U1024" i="1"/>
  <c r="T1024" i="1"/>
  <c r="S1024" i="1"/>
  <c r="AG1019" i="1"/>
  <c r="AF1019" i="1"/>
  <c r="AE1019" i="1"/>
  <c r="AD1019" i="1"/>
  <c r="AC1019" i="1"/>
  <c r="AB1019" i="1"/>
  <c r="AA1019" i="1"/>
  <c r="Z1019" i="1"/>
  <c r="Y1019" i="1"/>
  <c r="W1019" i="1"/>
  <c r="V1019" i="1"/>
  <c r="U1019" i="1"/>
  <c r="T1019" i="1"/>
  <c r="S1019" i="1"/>
  <c r="AG1017" i="1"/>
  <c r="AF1017" i="1"/>
  <c r="AE1017" i="1"/>
  <c r="AD1017" i="1"/>
  <c r="AC1017" i="1"/>
  <c r="AB1017" i="1"/>
  <c r="AA1017" i="1"/>
  <c r="Z1017" i="1"/>
  <c r="Y1017" i="1"/>
  <c r="W1017" i="1"/>
  <c r="V1017" i="1"/>
  <c r="U1017" i="1"/>
  <c r="T1017" i="1"/>
  <c r="S1017" i="1"/>
  <c r="AG1007" i="1"/>
  <c r="AF1007" i="1"/>
  <c r="AE1007" i="1"/>
  <c r="AD1007" i="1"/>
  <c r="AC1007" i="1"/>
  <c r="AB1007" i="1"/>
  <c r="AA1007" i="1"/>
  <c r="Z1007" i="1"/>
  <c r="Y1007" i="1"/>
  <c r="W1007" i="1"/>
  <c r="V1007" i="1"/>
  <c r="U1007" i="1"/>
  <c r="T1007" i="1"/>
  <c r="S1007" i="1"/>
  <c r="AG998" i="1"/>
  <c r="AF998" i="1"/>
  <c r="AE998" i="1"/>
  <c r="AD998" i="1"/>
  <c r="AC998" i="1"/>
  <c r="AB998" i="1"/>
  <c r="AA998" i="1"/>
  <c r="Z998" i="1"/>
  <c r="Y998" i="1"/>
  <c r="W998" i="1"/>
  <c r="V998" i="1"/>
  <c r="U998" i="1"/>
  <c r="T998" i="1"/>
  <c r="S998" i="1"/>
  <c r="AG990" i="1"/>
  <c r="AF990" i="1"/>
  <c r="AE990" i="1"/>
  <c r="AD990" i="1"/>
  <c r="AC990" i="1"/>
  <c r="AB990" i="1"/>
  <c r="AA990" i="1"/>
  <c r="Z990" i="1"/>
  <c r="Y990" i="1"/>
  <c r="W990" i="1"/>
  <c r="V990" i="1"/>
  <c r="U990" i="1"/>
  <c r="T990" i="1"/>
  <c r="S990" i="1"/>
  <c r="AG984" i="1"/>
  <c r="AG982" i="1" s="1"/>
  <c r="AF984" i="1"/>
  <c r="AF982" i="1" s="1"/>
  <c r="AE984" i="1"/>
  <c r="AE982" i="1" s="1"/>
  <c r="AD984" i="1"/>
  <c r="AD982" i="1" s="1"/>
  <c r="AC984" i="1"/>
  <c r="AC982" i="1" s="1"/>
  <c r="AB984" i="1"/>
  <c r="AB982" i="1" s="1"/>
  <c r="AA984" i="1"/>
  <c r="AA982" i="1" s="1"/>
  <c r="Z984" i="1"/>
  <c r="Z982" i="1" s="1"/>
  <c r="Y984" i="1"/>
  <c r="W984" i="1"/>
  <c r="W982" i="1" s="1"/>
  <c r="V984" i="1"/>
  <c r="V982" i="1" s="1"/>
  <c r="U984" i="1"/>
  <c r="U982" i="1" s="1"/>
  <c r="T984" i="1"/>
  <c r="T982" i="1" s="1"/>
  <c r="S984" i="1"/>
  <c r="AG971" i="1"/>
  <c r="AF971" i="1"/>
  <c r="AE971" i="1"/>
  <c r="AD971" i="1"/>
  <c r="AC971" i="1"/>
  <c r="AB971" i="1"/>
  <c r="AA971" i="1"/>
  <c r="Z971" i="1"/>
  <c r="Y971" i="1"/>
  <c r="W971" i="1"/>
  <c r="V971" i="1"/>
  <c r="U971" i="1"/>
  <c r="T971" i="1"/>
  <c r="S971" i="1"/>
  <c r="AG970" i="1"/>
  <c r="AF970" i="1"/>
  <c r="AE970" i="1"/>
  <c r="AD970" i="1"/>
  <c r="AC970" i="1"/>
  <c r="AB970" i="1"/>
  <c r="AA970" i="1"/>
  <c r="Z970" i="1"/>
  <c r="Y970" i="1"/>
  <c r="W970" i="1"/>
  <c r="V970" i="1"/>
  <c r="U970" i="1"/>
  <c r="T970" i="1"/>
  <c r="S970" i="1"/>
  <c r="AG969" i="1"/>
  <c r="AF969" i="1"/>
  <c r="AE969" i="1"/>
  <c r="AD969" i="1"/>
  <c r="AC969" i="1"/>
  <c r="AB969" i="1"/>
  <c r="AA969" i="1"/>
  <c r="Z969" i="1"/>
  <c r="Y969" i="1"/>
  <c r="W969" i="1"/>
  <c r="V969" i="1"/>
  <c r="U969" i="1"/>
  <c r="T969" i="1"/>
  <c r="S969" i="1"/>
  <c r="AG962" i="1"/>
  <c r="AF962" i="1"/>
  <c r="AE962" i="1"/>
  <c r="AD962" i="1"/>
  <c r="AC962" i="1"/>
  <c r="AB962" i="1"/>
  <c r="AA962" i="1"/>
  <c r="Z962" i="1"/>
  <c r="Y962" i="1"/>
  <c r="W962" i="1"/>
  <c r="V962" i="1"/>
  <c r="U962" i="1"/>
  <c r="T962" i="1"/>
  <c r="S962" i="1"/>
  <c r="AG954" i="1"/>
  <c r="AF954" i="1"/>
  <c r="AE954" i="1"/>
  <c r="AD954" i="1"/>
  <c r="AC954" i="1"/>
  <c r="AB954" i="1"/>
  <c r="AA954" i="1"/>
  <c r="Z954" i="1"/>
  <c r="Y954" i="1"/>
  <c r="W954" i="1"/>
  <c r="V954" i="1"/>
  <c r="U954" i="1"/>
  <c r="T954" i="1"/>
  <c r="S954" i="1"/>
  <c r="AG948" i="1"/>
  <c r="AF948" i="1"/>
  <c r="AE948" i="1"/>
  <c r="AD948" i="1"/>
  <c r="AC948" i="1"/>
  <c r="AB948" i="1"/>
  <c r="AA948" i="1"/>
  <c r="Z948" i="1"/>
  <c r="Y948" i="1"/>
  <c r="W948" i="1"/>
  <c r="V948" i="1"/>
  <c r="U948" i="1"/>
  <c r="T948" i="1"/>
  <c r="S948" i="1"/>
  <c r="AG941" i="1"/>
  <c r="AF941" i="1"/>
  <c r="AE941" i="1"/>
  <c r="AD941" i="1"/>
  <c r="AC941" i="1"/>
  <c r="AB941" i="1"/>
  <c r="AA941" i="1"/>
  <c r="Z941" i="1"/>
  <c r="Y941" i="1"/>
  <c r="W941" i="1"/>
  <c r="V941" i="1"/>
  <c r="U941" i="1"/>
  <c r="T941" i="1"/>
  <c r="S941" i="1"/>
  <c r="AG926" i="1"/>
  <c r="AF926" i="1"/>
  <c r="AE926" i="1"/>
  <c r="AD926" i="1"/>
  <c r="AC926" i="1"/>
  <c r="AB926" i="1"/>
  <c r="AA926" i="1"/>
  <c r="Z926" i="1"/>
  <c r="Y926" i="1"/>
  <c r="W926" i="1"/>
  <c r="V926" i="1"/>
  <c r="U926" i="1"/>
  <c r="T926" i="1"/>
  <c r="S926" i="1"/>
  <c r="AG924" i="1"/>
  <c r="AF924" i="1"/>
  <c r="AE924" i="1"/>
  <c r="AD924" i="1"/>
  <c r="AC924" i="1"/>
  <c r="AB924" i="1"/>
  <c r="AA924" i="1"/>
  <c r="Z924" i="1"/>
  <c r="Y924" i="1"/>
  <c r="W924" i="1"/>
  <c r="V924" i="1"/>
  <c r="U924" i="1"/>
  <c r="T924" i="1"/>
  <c r="S924" i="1"/>
  <c r="AG916" i="1"/>
  <c r="AF916" i="1"/>
  <c r="AE916" i="1"/>
  <c r="AD916" i="1"/>
  <c r="AC916" i="1"/>
  <c r="AB916" i="1"/>
  <c r="AA916" i="1"/>
  <c r="Z916" i="1"/>
  <c r="Y916" i="1"/>
  <c r="W916" i="1"/>
  <c r="V916" i="1"/>
  <c r="U916" i="1"/>
  <c r="T916" i="1"/>
  <c r="S916" i="1"/>
  <c r="AG913" i="1"/>
  <c r="AF913" i="1"/>
  <c r="AE913" i="1"/>
  <c r="AD913" i="1"/>
  <c r="AC913" i="1"/>
  <c r="AB913" i="1"/>
  <c r="AA913" i="1"/>
  <c r="Z913" i="1"/>
  <c r="Y913" i="1"/>
  <c r="W913" i="1"/>
  <c r="V913" i="1"/>
  <c r="U913" i="1"/>
  <c r="T913" i="1"/>
  <c r="S913" i="1"/>
  <c r="AG904" i="1"/>
  <c r="AF904" i="1"/>
  <c r="AE904" i="1"/>
  <c r="AD904" i="1"/>
  <c r="AC904" i="1"/>
  <c r="AB904" i="1"/>
  <c r="AA904" i="1"/>
  <c r="Z904" i="1"/>
  <c r="Y904" i="1"/>
  <c r="W904" i="1"/>
  <c r="V904" i="1"/>
  <c r="U904" i="1"/>
  <c r="T904" i="1"/>
  <c r="S904" i="1"/>
  <c r="AG898" i="1"/>
  <c r="AF898" i="1"/>
  <c r="AE898" i="1"/>
  <c r="AD898" i="1"/>
  <c r="AC898" i="1"/>
  <c r="AB898" i="1"/>
  <c r="AA898" i="1"/>
  <c r="Z898" i="1"/>
  <c r="Y898" i="1"/>
  <c r="W898" i="1"/>
  <c r="V898" i="1"/>
  <c r="U898" i="1"/>
  <c r="T898" i="1"/>
  <c r="S898" i="1"/>
  <c r="AG896" i="1"/>
  <c r="AF896" i="1"/>
  <c r="AE896" i="1"/>
  <c r="AD896" i="1"/>
  <c r="AC896" i="1"/>
  <c r="AB896" i="1"/>
  <c r="AA896" i="1"/>
  <c r="Z896" i="1"/>
  <c r="Y896" i="1"/>
  <c r="W896" i="1"/>
  <c r="V896" i="1"/>
  <c r="U896" i="1"/>
  <c r="T896" i="1"/>
  <c r="S896" i="1"/>
  <c r="AG892" i="1"/>
  <c r="AF892" i="1"/>
  <c r="AE892" i="1"/>
  <c r="AD892" i="1"/>
  <c r="AC892" i="1"/>
  <c r="AB892" i="1"/>
  <c r="AA892" i="1"/>
  <c r="Z892" i="1"/>
  <c r="Y892" i="1"/>
  <c r="W892" i="1"/>
  <c r="V892" i="1"/>
  <c r="U892" i="1"/>
  <c r="T892" i="1"/>
  <c r="S892" i="1"/>
  <c r="AG886" i="1"/>
  <c r="AG884" i="1" s="1"/>
  <c r="AF886" i="1"/>
  <c r="AF884" i="1" s="1"/>
  <c r="AE886" i="1"/>
  <c r="AE884" i="1" s="1"/>
  <c r="AD886" i="1"/>
  <c r="AD884" i="1" s="1"/>
  <c r="AC886" i="1"/>
  <c r="AC884" i="1" s="1"/>
  <c r="AB886" i="1"/>
  <c r="AB884" i="1" s="1"/>
  <c r="AA886" i="1"/>
  <c r="AA884" i="1" s="1"/>
  <c r="Z886" i="1"/>
  <c r="Z884" i="1" s="1"/>
  <c r="Y886" i="1"/>
  <c r="W886" i="1"/>
  <c r="W884" i="1" s="1"/>
  <c r="V886" i="1"/>
  <c r="V884" i="1" s="1"/>
  <c r="U886" i="1"/>
  <c r="U884" i="1" s="1"/>
  <c r="T886" i="1"/>
  <c r="T884" i="1" s="1"/>
  <c r="S886" i="1"/>
  <c r="AG863" i="1"/>
  <c r="AF863" i="1"/>
  <c r="AE863" i="1"/>
  <c r="AD863" i="1"/>
  <c r="AC863" i="1"/>
  <c r="AB863" i="1"/>
  <c r="AA863" i="1"/>
  <c r="Z863" i="1"/>
  <c r="Y863" i="1"/>
  <c r="W863" i="1"/>
  <c r="V863" i="1"/>
  <c r="U863" i="1"/>
  <c r="T863" i="1"/>
  <c r="S863" i="1"/>
  <c r="AG860" i="1"/>
  <c r="AF860" i="1"/>
  <c r="AE860" i="1"/>
  <c r="AD860" i="1"/>
  <c r="AC860" i="1"/>
  <c r="AB860" i="1"/>
  <c r="AA860" i="1"/>
  <c r="Z860" i="1"/>
  <c r="Y860" i="1"/>
  <c r="W860" i="1"/>
  <c r="V860" i="1"/>
  <c r="U860" i="1"/>
  <c r="T860" i="1"/>
  <c r="S860" i="1"/>
  <c r="AG858" i="1"/>
  <c r="AF858" i="1"/>
  <c r="AE858" i="1"/>
  <c r="AD858" i="1"/>
  <c r="AC858" i="1"/>
  <c r="AB858" i="1"/>
  <c r="AA858" i="1"/>
  <c r="Z858" i="1"/>
  <c r="Y858" i="1"/>
  <c r="W858" i="1"/>
  <c r="V858" i="1"/>
  <c r="U858" i="1"/>
  <c r="T858" i="1"/>
  <c r="S858" i="1"/>
  <c r="AG856" i="1"/>
  <c r="AF856" i="1"/>
  <c r="AE856" i="1"/>
  <c r="AD856" i="1"/>
  <c r="AC856" i="1"/>
  <c r="AB856" i="1"/>
  <c r="AA856" i="1"/>
  <c r="Z856" i="1"/>
  <c r="Y856" i="1"/>
  <c r="W856" i="1"/>
  <c r="V856" i="1"/>
  <c r="U856" i="1"/>
  <c r="T856" i="1"/>
  <c r="S856" i="1"/>
  <c r="AG851" i="1"/>
  <c r="AF851" i="1"/>
  <c r="AE851" i="1"/>
  <c r="AD851" i="1"/>
  <c r="AC851" i="1"/>
  <c r="AB851" i="1"/>
  <c r="AA851" i="1"/>
  <c r="Z851" i="1"/>
  <c r="Y851" i="1"/>
  <c r="W851" i="1"/>
  <c r="V851" i="1"/>
  <c r="U851" i="1"/>
  <c r="T851" i="1"/>
  <c r="S851" i="1"/>
  <c r="AG847" i="1"/>
  <c r="AF847" i="1"/>
  <c r="AE847" i="1"/>
  <c r="AD847" i="1"/>
  <c r="AC847" i="1"/>
  <c r="AB847" i="1"/>
  <c r="AA847" i="1"/>
  <c r="Z847" i="1"/>
  <c r="Y847" i="1"/>
  <c r="W847" i="1"/>
  <c r="V847" i="1"/>
  <c r="U847" i="1"/>
  <c r="T847" i="1"/>
  <c r="S847" i="1"/>
  <c r="AG844" i="1"/>
  <c r="AF844" i="1"/>
  <c r="AE844" i="1"/>
  <c r="AD844" i="1"/>
  <c r="AC844" i="1"/>
  <c r="AB844" i="1"/>
  <c r="AA844" i="1"/>
  <c r="Z844" i="1"/>
  <c r="Y844" i="1"/>
  <c r="W844" i="1"/>
  <c r="V844" i="1"/>
  <c r="U844" i="1"/>
  <c r="T844" i="1"/>
  <c r="S844" i="1"/>
  <c r="AG836" i="1"/>
  <c r="AF836" i="1"/>
  <c r="AE836" i="1"/>
  <c r="AD836" i="1"/>
  <c r="AC836" i="1"/>
  <c r="AB836" i="1"/>
  <c r="AA836" i="1"/>
  <c r="Z836" i="1"/>
  <c r="Y836" i="1"/>
  <c r="W836" i="1"/>
  <c r="V836" i="1"/>
  <c r="U836" i="1"/>
  <c r="T836" i="1"/>
  <c r="S836" i="1"/>
  <c r="AG831" i="1"/>
  <c r="AF831" i="1"/>
  <c r="AE831" i="1"/>
  <c r="AD831" i="1"/>
  <c r="AC831" i="1"/>
  <c r="AB831" i="1"/>
  <c r="AA831" i="1"/>
  <c r="Z831" i="1"/>
  <c r="Y831" i="1"/>
  <c r="W831" i="1"/>
  <c r="V831" i="1"/>
  <c r="U831" i="1"/>
  <c r="T831" i="1"/>
  <c r="S831" i="1"/>
  <c r="AG826" i="1"/>
  <c r="AF826" i="1"/>
  <c r="AE826" i="1"/>
  <c r="AD826" i="1"/>
  <c r="AC826" i="1"/>
  <c r="AB826" i="1"/>
  <c r="AA826" i="1"/>
  <c r="Z826" i="1"/>
  <c r="Y826" i="1"/>
  <c r="W826" i="1"/>
  <c r="V826" i="1"/>
  <c r="U826" i="1"/>
  <c r="T826" i="1"/>
  <c r="S826" i="1"/>
  <c r="AG822" i="1"/>
  <c r="AF822" i="1"/>
  <c r="AE822" i="1"/>
  <c r="AD822" i="1"/>
  <c r="AC822" i="1"/>
  <c r="AB822" i="1"/>
  <c r="AA822" i="1"/>
  <c r="Z822" i="1"/>
  <c r="Y822" i="1"/>
  <c r="W822" i="1"/>
  <c r="V822" i="1"/>
  <c r="U822" i="1"/>
  <c r="T822" i="1"/>
  <c r="S822" i="1"/>
  <c r="AG817" i="1"/>
  <c r="AF817" i="1"/>
  <c r="AE817" i="1"/>
  <c r="AD817" i="1"/>
  <c r="AC817" i="1"/>
  <c r="AB817" i="1"/>
  <c r="AA817" i="1"/>
  <c r="Z817" i="1"/>
  <c r="Y817" i="1"/>
  <c r="W817" i="1"/>
  <c r="V817" i="1"/>
  <c r="U817" i="1"/>
  <c r="T817" i="1"/>
  <c r="S817" i="1"/>
  <c r="AG811" i="1"/>
  <c r="AG809" i="1" s="1"/>
  <c r="AF811" i="1"/>
  <c r="AF809" i="1" s="1"/>
  <c r="AE811" i="1"/>
  <c r="AE809" i="1" s="1"/>
  <c r="AD811" i="1"/>
  <c r="AD809" i="1" s="1"/>
  <c r="AC811" i="1"/>
  <c r="AC809" i="1" s="1"/>
  <c r="AB811" i="1"/>
  <c r="AB809" i="1" s="1"/>
  <c r="AA811" i="1"/>
  <c r="AA809" i="1" s="1"/>
  <c r="Z811" i="1"/>
  <c r="Z809" i="1" s="1"/>
  <c r="Y811" i="1"/>
  <c r="W811" i="1"/>
  <c r="W809" i="1" s="1"/>
  <c r="V811" i="1"/>
  <c r="V809" i="1" s="1"/>
  <c r="U811" i="1"/>
  <c r="U809" i="1" s="1"/>
  <c r="T811" i="1"/>
  <c r="T809" i="1" s="1"/>
  <c r="S811" i="1"/>
  <c r="AG798" i="1"/>
  <c r="AF798" i="1"/>
  <c r="AE798" i="1"/>
  <c r="AD798" i="1"/>
  <c r="AC798" i="1"/>
  <c r="AB798" i="1"/>
  <c r="AA798" i="1"/>
  <c r="Z798" i="1"/>
  <c r="Y798" i="1"/>
  <c r="W798" i="1"/>
  <c r="V798" i="1"/>
  <c r="U798" i="1"/>
  <c r="T798" i="1"/>
  <c r="S798" i="1"/>
  <c r="AG797" i="1"/>
  <c r="AF797" i="1"/>
  <c r="AE797" i="1"/>
  <c r="AD797" i="1"/>
  <c r="AC797" i="1"/>
  <c r="AB797" i="1"/>
  <c r="AA797" i="1"/>
  <c r="Z797" i="1"/>
  <c r="Y797" i="1"/>
  <c r="W797" i="1"/>
  <c r="V797" i="1"/>
  <c r="U797" i="1"/>
  <c r="T797" i="1"/>
  <c r="S797" i="1"/>
  <c r="AG796" i="1"/>
  <c r="AF796" i="1"/>
  <c r="AE796" i="1"/>
  <c r="AD796" i="1"/>
  <c r="AC796" i="1"/>
  <c r="AB796" i="1"/>
  <c r="AA796" i="1"/>
  <c r="Z796" i="1"/>
  <c r="Y796" i="1"/>
  <c r="W796" i="1"/>
  <c r="V796" i="1"/>
  <c r="U796" i="1"/>
  <c r="T796" i="1"/>
  <c r="S796" i="1"/>
  <c r="AG790" i="1"/>
  <c r="AF790" i="1"/>
  <c r="AE790" i="1"/>
  <c r="AD790" i="1"/>
  <c r="AC790" i="1"/>
  <c r="AB790" i="1"/>
  <c r="AA790" i="1"/>
  <c r="Z790" i="1"/>
  <c r="Y790" i="1"/>
  <c r="W790" i="1"/>
  <c r="V790" i="1"/>
  <c r="U790" i="1"/>
  <c r="T790" i="1"/>
  <c r="S790" i="1"/>
  <c r="AG785" i="1"/>
  <c r="AF785" i="1"/>
  <c r="AE785" i="1"/>
  <c r="AD785" i="1"/>
  <c r="AC785" i="1"/>
  <c r="AB785" i="1"/>
  <c r="AA785" i="1"/>
  <c r="Z785" i="1"/>
  <c r="Y785" i="1"/>
  <c r="W785" i="1"/>
  <c r="V785" i="1"/>
  <c r="U785" i="1"/>
  <c r="T785" i="1"/>
  <c r="S785" i="1"/>
  <c r="AG782" i="1"/>
  <c r="AF782" i="1"/>
  <c r="AE782" i="1"/>
  <c r="AD782" i="1"/>
  <c r="AC782" i="1"/>
  <c r="AB782" i="1"/>
  <c r="AA782" i="1"/>
  <c r="Z782" i="1"/>
  <c r="Y782" i="1"/>
  <c r="W782" i="1"/>
  <c r="V782" i="1"/>
  <c r="U782" i="1"/>
  <c r="T782" i="1"/>
  <c r="S782" i="1"/>
  <c r="AG778" i="1"/>
  <c r="AF778" i="1"/>
  <c r="AE778" i="1"/>
  <c r="AD778" i="1"/>
  <c r="AC778" i="1"/>
  <c r="AB778" i="1"/>
  <c r="AA778" i="1"/>
  <c r="Z778" i="1"/>
  <c r="Y778" i="1"/>
  <c r="W778" i="1"/>
  <c r="V778" i="1"/>
  <c r="U778" i="1"/>
  <c r="T778" i="1"/>
  <c r="S778" i="1"/>
  <c r="AG773" i="1"/>
  <c r="AF773" i="1"/>
  <c r="AE773" i="1"/>
  <c r="AD773" i="1"/>
  <c r="AC773" i="1"/>
  <c r="AB773" i="1"/>
  <c r="AA773" i="1"/>
  <c r="Z773" i="1"/>
  <c r="Y773" i="1"/>
  <c r="W773" i="1"/>
  <c r="V773" i="1"/>
  <c r="U773" i="1"/>
  <c r="T773" i="1"/>
  <c r="S773" i="1"/>
  <c r="AG768" i="1"/>
  <c r="AF768" i="1"/>
  <c r="AE768" i="1"/>
  <c r="AD768" i="1"/>
  <c r="AC768" i="1"/>
  <c r="AB768" i="1"/>
  <c r="AA768" i="1"/>
  <c r="Z768" i="1"/>
  <c r="Y768" i="1"/>
  <c r="W768" i="1"/>
  <c r="V768" i="1"/>
  <c r="U768" i="1"/>
  <c r="T768" i="1"/>
  <c r="S768" i="1"/>
  <c r="AG761" i="1"/>
  <c r="AF761" i="1"/>
  <c r="AE761" i="1"/>
  <c r="AD761" i="1"/>
  <c r="AC761" i="1"/>
  <c r="AB761" i="1"/>
  <c r="AA761" i="1"/>
  <c r="Z761" i="1"/>
  <c r="Y761" i="1"/>
  <c r="W761" i="1"/>
  <c r="V761" i="1"/>
  <c r="U761" i="1"/>
  <c r="T761" i="1"/>
  <c r="S761" i="1"/>
  <c r="AG759" i="1"/>
  <c r="AF759" i="1"/>
  <c r="AE759" i="1"/>
  <c r="AD759" i="1"/>
  <c r="AC759" i="1"/>
  <c r="AB759" i="1"/>
  <c r="AA759" i="1"/>
  <c r="Z759" i="1"/>
  <c r="Y759" i="1"/>
  <c r="W759" i="1"/>
  <c r="V759" i="1"/>
  <c r="U759" i="1"/>
  <c r="T759" i="1"/>
  <c r="S759" i="1"/>
  <c r="AG753" i="1"/>
  <c r="AF753" i="1"/>
  <c r="AE753" i="1"/>
  <c r="AD753" i="1"/>
  <c r="AC753" i="1"/>
  <c r="AB753" i="1"/>
  <c r="AA753" i="1"/>
  <c r="Z753" i="1"/>
  <c r="Y753" i="1"/>
  <c r="W753" i="1"/>
  <c r="V753" i="1"/>
  <c r="U753" i="1"/>
  <c r="T753" i="1"/>
  <c r="S753" i="1"/>
  <c r="AG742" i="1"/>
  <c r="AF742" i="1"/>
  <c r="AE742" i="1"/>
  <c r="AD742" i="1"/>
  <c r="AC742" i="1"/>
  <c r="AB742" i="1"/>
  <c r="AA742" i="1"/>
  <c r="Z742" i="1"/>
  <c r="Y742" i="1"/>
  <c r="W742" i="1"/>
  <c r="V742" i="1"/>
  <c r="U742" i="1"/>
  <c r="T742" i="1"/>
  <c r="S742" i="1"/>
  <c r="AG736" i="1"/>
  <c r="AG734" i="1" s="1"/>
  <c r="AF736" i="1"/>
  <c r="AF734" i="1" s="1"/>
  <c r="AE736" i="1"/>
  <c r="AE734" i="1" s="1"/>
  <c r="AD736" i="1"/>
  <c r="AD734" i="1" s="1"/>
  <c r="AC736" i="1"/>
  <c r="AC734" i="1" s="1"/>
  <c r="AB736" i="1"/>
  <c r="AB734" i="1" s="1"/>
  <c r="AA736" i="1"/>
  <c r="AA734" i="1" s="1"/>
  <c r="Z736" i="1"/>
  <c r="Z734" i="1" s="1"/>
  <c r="Y736" i="1"/>
  <c r="W736" i="1"/>
  <c r="W734" i="1" s="1"/>
  <c r="V736" i="1"/>
  <c r="V734" i="1" s="1"/>
  <c r="U736" i="1"/>
  <c r="U734" i="1" s="1"/>
  <c r="T736" i="1"/>
  <c r="T734" i="1" s="1"/>
  <c r="S736" i="1"/>
  <c r="AG715" i="1"/>
  <c r="AG714" i="1" s="1"/>
  <c r="AF715" i="1"/>
  <c r="AF714" i="1" s="1"/>
  <c r="AE715" i="1"/>
  <c r="AE714" i="1" s="1"/>
  <c r="AD715" i="1"/>
  <c r="AD714" i="1" s="1"/>
  <c r="AC715" i="1"/>
  <c r="AC714" i="1" s="1"/>
  <c r="AB715" i="1"/>
  <c r="AB714" i="1" s="1"/>
  <c r="AA715" i="1"/>
  <c r="AA714" i="1" s="1"/>
  <c r="Z715" i="1"/>
  <c r="Z714" i="1" s="1"/>
  <c r="Y715" i="1"/>
  <c r="W715" i="1"/>
  <c r="W714" i="1" s="1"/>
  <c r="V715" i="1"/>
  <c r="V714" i="1" s="1"/>
  <c r="U715" i="1"/>
  <c r="U714" i="1" s="1"/>
  <c r="T715" i="1"/>
  <c r="T714" i="1" s="1"/>
  <c r="S715" i="1"/>
  <c r="AG712" i="1"/>
  <c r="AG711" i="1" s="1"/>
  <c r="AF712" i="1"/>
  <c r="AF711" i="1" s="1"/>
  <c r="AE712" i="1"/>
  <c r="AE711" i="1" s="1"/>
  <c r="AD712" i="1"/>
  <c r="AD711" i="1" s="1"/>
  <c r="AC712" i="1"/>
  <c r="AC711" i="1" s="1"/>
  <c r="AB712" i="1"/>
  <c r="AB711" i="1" s="1"/>
  <c r="AA712" i="1"/>
  <c r="AA711" i="1" s="1"/>
  <c r="Z712" i="1"/>
  <c r="Z711" i="1" s="1"/>
  <c r="Y712" i="1"/>
  <c r="W712" i="1"/>
  <c r="W711" i="1" s="1"/>
  <c r="V712" i="1"/>
  <c r="V711" i="1" s="1"/>
  <c r="U712" i="1"/>
  <c r="U711" i="1" s="1"/>
  <c r="T712" i="1"/>
  <c r="T711" i="1" s="1"/>
  <c r="S712" i="1"/>
  <c r="AG707" i="1"/>
  <c r="AF707" i="1"/>
  <c r="AE707" i="1"/>
  <c r="AD707" i="1"/>
  <c r="AC707" i="1"/>
  <c r="AB707" i="1"/>
  <c r="AA707" i="1"/>
  <c r="Z707" i="1"/>
  <c r="Y707" i="1"/>
  <c r="W707" i="1"/>
  <c r="V707" i="1"/>
  <c r="U707" i="1"/>
  <c r="T707" i="1"/>
  <c r="S707" i="1"/>
  <c r="AG696" i="1"/>
  <c r="AF696" i="1"/>
  <c r="AE696" i="1"/>
  <c r="AD696" i="1"/>
  <c r="AC696" i="1"/>
  <c r="AB696" i="1"/>
  <c r="AA696" i="1"/>
  <c r="Z696" i="1"/>
  <c r="Y696" i="1"/>
  <c r="W696" i="1"/>
  <c r="V696" i="1"/>
  <c r="U696" i="1"/>
  <c r="T696" i="1"/>
  <c r="S696" i="1"/>
  <c r="AG690" i="1"/>
  <c r="AG688" i="1" s="1"/>
  <c r="AF690" i="1"/>
  <c r="AF688" i="1" s="1"/>
  <c r="AE690" i="1"/>
  <c r="AE688" i="1" s="1"/>
  <c r="AD690" i="1"/>
  <c r="AD688" i="1" s="1"/>
  <c r="AC690" i="1"/>
  <c r="AC688" i="1" s="1"/>
  <c r="AB690" i="1"/>
  <c r="AB688" i="1" s="1"/>
  <c r="AA690" i="1"/>
  <c r="AA688" i="1" s="1"/>
  <c r="Z690" i="1"/>
  <c r="Z688" i="1" s="1"/>
  <c r="Y690" i="1"/>
  <c r="W690" i="1"/>
  <c r="W688" i="1" s="1"/>
  <c r="V690" i="1"/>
  <c r="V688" i="1" s="1"/>
  <c r="U690" i="1"/>
  <c r="U688" i="1" s="1"/>
  <c r="T690" i="1"/>
  <c r="T688" i="1" s="1"/>
  <c r="S690" i="1"/>
  <c r="AG670" i="1"/>
  <c r="AG669" i="1" s="1"/>
  <c r="AF670" i="1"/>
  <c r="AF669" i="1" s="1"/>
  <c r="AE670" i="1"/>
  <c r="AE669" i="1" s="1"/>
  <c r="AD670" i="1"/>
  <c r="AD669" i="1" s="1"/>
  <c r="AC670" i="1"/>
  <c r="AC669" i="1" s="1"/>
  <c r="AB670" i="1"/>
  <c r="AB669" i="1" s="1"/>
  <c r="AA670" i="1"/>
  <c r="AA669" i="1" s="1"/>
  <c r="Z670" i="1"/>
  <c r="Z669" i="1" s="1"/>
  <c r="Y670" i="1"/>
  <c r="W670" i="1"/>
  <c r="W669" i="1" s="1"/>
  <c r="V670" i="1"/>
  <c r="V669" i="1" s="1"/>
  <c r="U670" i="1"/>
  <c r="U669" i="1" s="1"/>
  <c r="T670" i="1"/>
  <c r="T669" i="1" s="1"/>
  <c r="S670" i="1"/>
  <c r="AG667" i="1"/>
  <c r="AG666" i="1" s="1"/>
  <c r="AF667" i="1"/>
  <c r="AF666" i="1" s="1"/>
  <c r="AE667" i="1"/>
  <c r="AE666" i="1" s="1"/>
  <c r="AD667" i="1"/>
  <c r="AD666" i="1" s="1"/>
  <c r="AC667" i="1"/>
  <c r="AC666" i="1" s="1"/>
  <c r="AB667" i="1"/>
  <c r="AB666" i="1" s="1"/>
  <c r="AA667" i="1"/>
  <c r="AA666" i="1" s="1"/>
  <c r="Z667" i="1"/>
  <c r="Z666" i="1" s="1"/>
  <c r="Y667" i="1"/>
  <c r="W667" i="1"/>
  <c r="W666" i="1" s="1"/>
  <c r="V667" i="1"/>
  <c r="V666" i="1" s="1"/>
  <c r="U667" i="1"/>
  <c r="U666" i="1" s="1"/>
  <c r="T667" i="1"/>
  <c r="T666" i="1" s="1"/>
  <c r="S667" i="1"/>
  <c r="AG661" i="1"/>
  <c r="AF661" i="1"/>
  <c r="AE661" i="1"/>
  <c r="AD661" i="1"/>
  <c r="AC661" i="1"/>
  <c r="AB661" i="1"/>
  <c r="AA661" i="1"/>
  <c r="Z661" i="1"/>
  <c r="Y661" i="1"/>
  <c r="W661" i="1"/>
  <c r="V661" i="1"/>
  <c r="U661" i="1"/>
  <c r="T661" i="1"/>
  <c r="S661" i="1"/>
  <c r="AG651" i="1"/>
  <c r="AF651" i="1"/>
  <c r="AE651" i="1"/>
  <c r="AD651" i="1"/>
  <c r="AC651" i="1"/>
  <c r="AB651" i="1"/>
  <c r="AA651" i="1"/>
  <c r="Z651" i="1"/>
  <c r="Y651" i="1"/>
  <c r="W651" i="1"/>
  <c r="V651" i="1"/>
  <c r="U651" i="1"/>
  <c r="T651" i="1"/>
  <c r="S651" i="1"/>
  <c r="AG644" i="1"/>
  <c r="AG642" i="1" s="1"/>
  <c r="AF644" i="1"/>
  <c r="AF642" i="1" s="1"/>
  <c r="AE644" i="1"/>
  <c r="AE642" i="1" s="1"/>
  <c r="AD644" i="1"/>
  <c r="AD642" i="1" s="1"/>
  <c r="AC644" i="1"/>
  <c r="AC642" i="1" s="1"/>
  <c r="AB644" i="1"/>
  <c r="AB642" i="1" s="1"/>
  <c r="AA644" i="1"/>
  <c r="AA642" i="1" s="1"/>
  <c r="Z644" i="1"/>
  <c r="Z642" i="1" s="1"/>
  <c r="Y644" i="1"/>
  <c r="W644" i="1"/>
  <c r="W642" i="1" s="1"/>
  <c r="V644" i="1"/>
  <c r="V642" i="1" s="1"/>
  <c r="U644" i="1"/>
  <c r="U642" i="1" s="1"/>
  <c r="T644" i="1"/>
  <c r="T642" i="1" s="1"/>
  <c r="S644" i="1"/>
  <c r="AG625" i="1"/>
  <c r="AG624" i="1" s="1"/>
  <c r="AF625" i="1"/>
  <c r="AF624" i="1" s="1"/>
  <c r="AE625" i="1"/>
  <c r="AE624" i="1" s="1"/>
  <c r="AD625" i="1"/>
  <c r="AD624" i="1" s="1"/>
  <c r="AC625" i="1"/>
  <c r="AC624" i="1" s="1"/>
  <c r="AB625" i="1"/>
  <c r="AB624" i="1" s="1"/>
  <c r="AA625" i="1"/>
  <c r="AA624" i="1" s="1"/>
  <c r="Z625" i="1"/>
  <c r="Z624" i="1" s="1"/>
  <c r="Y625" i="1"/>
  <c r="W625" i="1"/>
  <c r="W624" i="1" s="1"/>
  <c r="V625" i="1"/>
  <c r="V624" i="1" s="1"/>
  <c r="U625" i="1"/>
  <c r="U624" i="1" s="1"/>
  <c r="T625" i="1"/>
  <c r="T624" i="1" s="1"/>
  <c r="S625" i="1"/>
  <c r="AG622" i="1"/>
  <c r="AG621" i="1" s="1"/>
  <c r="AF622" i="1"/>
  <c r="AF621" i="1" s="1"/>
  <c r="AE622" i="1"/>
  <c r="AE621" i="1" s="1"/>
  <c r="AD622" i="1"/>
  <c r="AD621" i="1" s="1"/>
  <c r="AC622" i="1"/>
  <c r="AC621" i="1" s="1"/>
  <c r="AB622" i="1"/>
  <c r="AB621" i="1" s="1"/>
  <c r="AA622" i="1"/>
  <c r="AA621" i="1" s="1"/>
  <c r="Z622" i="1"/>
  <c r="Z621" i="1" s="1"/>
  <c r="Y622" i="1"/>
  <c r="W622" i="1"/>
  <c r="W621" i="1" s="1"/>
  <c r="V622" i="1"/>
  <c r="V621" i="1" s="1"/>
  <c r="U622" i="1"/>
  <c r="U621" i="1" s="1"/>
  <c r="T622" i="1"/>
  <c r="T621" i="1" s="1"/>
  <c r="S622" i="1"/>
  <c r="AG615" i="1"/>
  <c r="AF615" i="1"/>
  <c r="AE615" i="1"/>
  <c r="AD615" i="1"/>
  <c r="AC615" i="1"/>
  <c r="AB615" i="1"/>
  <c r="AA615" i="1"/>
  <c r="Z615" i="1"/>
  <c r="Y615" i="1"/>
  <c r="W615" i="1"/>
  <c r="V615" i="1"/>
  <c r="U615" i="1"/>
  <c r="T615" i="1"/>
  <c r="S615" i="1"/>
  <c r="AG604" i="1"/>
  <c r="AF604" i="1"/>
  <c r="AE604" i="1"/>
  <c r="AD604" i="1"/>
  <c r="AC604" i="1"/>
  <c r="AB604" i="1"/>
  <c r="AA604" i="1"/>
  <c r="Z604" i="1"/>
  <c r="Y604" i="1"/>
  <c r="W604" i="1"/>
  <c r="V604" i="1"/>
  <c r="U604" i="1"/>
  <c r="T604" i="1"/>
  <c r="S604" i="1"/>
  <c r="AG597" i="1"/>
  <c r="AG595" i="1" s="1"/>
  <c r="AF597" i="1"/>
  <c r="AF595" i="1" s="1"/>
  <c r="AE597" i="1"/>
  <c r="AE595" i="1" s="1"/>
  <c r="AD597" i="1"/>
  <c r="AD595" i="1" s="1"/>
  <c r="AC597" i="1"/>
  <c r="AC595" i="1" s="1"/>
  <c r="AB597" i="1"/>
  <c r="AB595" i="1" s="1"/>
  <c r="AA597" i="1"/>
  <c r="AA595" i="1" s="1"/>
  <c r="Z597" i="1"/>
  <c r="Z595" i="1" s="1"/>
  <c r="Y597" i="1"/>
  <c r="W597" i="1"/>
  <c r="W595" i="1" s="1"/>
  <c r="V597" i="1"/>
  <c r="V595" i="1" s="1"/>
  <c r="U597" i="1"/>
  <c r="U595" i="1" s="1"/>
  <c r="T597" i="1"/>
  <c r="T595" i="1" s="1"/>
  <c r="S597" i="1"/>
  <c r="AG581" i="1"/>
  <c r="AG580" i="1" s="1"/>
  <c r="AF581" i="1"/>
  <c r="AF580" i="1" s="1"/>
  <c r="AE581" i="1"/>
  <c r="AE580" i="1" s="1"/>
  <c r="AD581" i="1"/>
  <c r="AD580" i="1" s="1"/>
  <c r="AC581" i="1"/>
  <c r="AC580" i="1" s="1"/>
  <c r="AB581" i="1"/>
  <c r="AB580" i="1" s="1"/>
  <c r="AA581" i="1"/>
  <c r="AA580" i="1" s="1"/>
  <c r="Z581" i="1"/>
  <c r="Z580" i="1" s="1"/>
  <c r="Y581" i="1"/>
  <c r="W581" i="1"/>
  <c r="W580" i="1" s="1"/>
  <c r="V581" i="1"/>
  <c r="V580" i="1" s="1"/>
  <c r="U581" i="1"/>
  <c r="U580" i="1" s="1"/>
  <c r="T581" i="1"/>
  <c r="T580" i="1" s="1"/>
  <c r="S581" i="1"/>
  <c r="AG578" i="1"/>
  <c r="AG577" i="1" s="1"/>
  <c r="AF578" i="1"/>
  <c r="AF577" i="1" s="1"/>
  <c r="AE578" i="1"/>
  <c r="AE577" i="1" s="1"/>
  <c r="AD578" i="1"/>
  <c r="AD577" i="1" s="1"/>
  <c r="AC578" i="1"/>
  <c r="AC577" i="1" s="1"/>
  <c r="AB578" i="1"/>
  <c r="AB577" i="1" s="1"/>
  <c r="AA578" i="1"/>
  <c r="AA577" i="1" s="1"/>
  <c r="Z578" i="1"/>
  <c r="Z577" i="1" s="1"/>
  <c r="Y578" i="1"/>
  <c r="W578" i="1"/>
  <c r="W577" i="1" s="1"/>
  <c r="V578" i="1"/>
  <c r="V577" i="1" s="1"/>
  <c r="U578" i="1"/>
  <c r="U577" i="1" s="1"/>
  <c r="T578" i="1"/>
  <c r="T577" i="1" s="1"/>
  <c r="S578" i="1"/>
  <c r="AG570" i="1"/>
  <c r="AF570" i="1"/>
  <c r="AE570" i="1"/>
  <c r="AD570" i="1"/>
  <c r="AC570" i="1"/>
  <c r="AB570" i="1"/>
  <c r="AA570" i="1"/>
  <c r="Z570" i="1"/>
  <c r="Y570" i="1"/>
  <c r="W570" i="1"/>
  <c r="V570" i="1"/>
  <c r="U570" i="1"/>
  <c r="T570" i="1"/>
  <c r="S570" i="1"/>
  <c r="AG559" i="1"/>
  <c r="AF559" i="1"/>
  <c r="AE559" i="1"/>
  <c r="AD559" i="1"/>
  <c r="AC559" i="1"/>
  <c r="AB559" i="1"/>
  <c r="AA559" i="1"/>
  <c r="Z559" i="1"/>
  <c r="Y559" i="1"/>
  <c r="W559" i="1"/>
  <c r="V559" i="1"/>
  <c r="U559" i="1"/>
  <c r="T559" i="1"/>
  <c r="S559" i="1"/>
  <c r="AG552" i="1"/>
  <c r="AG550" i="1" s="1"/>
  <c r="AF552" i="1"/>
  <c r="AF550" i="1" s="1"/>
  <c r="AE552" i="1"/>
  <c r="AE550" i="1" s="1"/>
  <c r="AD552" i="1"/>
  <c r="AD550" i="1" s="1"/>
  <c r="AC552" i="1"/>
  <c r="AC550" i="1" s="1"/>
  <c r="AB552" i="1"/>
  <c r="AB550" i="1" s="1"/>
  <c r="AA552" i="1"/>
  <c r="AA550" i="1" s="1"/>
  <c r="Z552" i="1"/>
  <c r="Z550" i="1" s="1"/>
  <c r="Y552" i="1"/>
  <c r="W552" i="1"/>
  <c r="W550" i="1" s="1"/>
  <c r="V552" i="1"/>
  <c r="V550" i="1" s="1"/>
  <c r="U552" i="1"/>
  <c r="U550" i="1" s="1"/>
  <c r="T552" i="1"/>
  <c r="T550" i="1" s="1"/>
  <c r="S552" i="1"/>
  <c r="AG539" i="1"/>
  <c r="AF539" i="1"/>
  <c r="AE539" i="1"/>
  <c r="AD539" i="1"/>
  <c r="AC539" i="1"/>
  <c r="AB539" i="1"/>
  <c r="AA539" i="1"/>
  <c r="Z539" i="1"/>
  <c r="Y539" i="1"/>
  <c r="W539" i="1"/>
  <c r="V539" i="1"/>
  <c r="U539" i="1"/>
  <c r="T539" i="1"/>
  <c r="S539" i="1"/>
  <c r="AG538" i="1"/>
  <c r="AF538" i="1"/>
  <c r="AE538" i="1"/>
  <c r="AD538" i="1"/>
  <c r="AC538" i="1"/>
  <c r="AB538" i="1"/>
  <c r="AA538" i="1"/>
  <c r="Z538" i="1"/>
  <c r="Y538" i="1"/>
  <c r="W538" i="1"/>
  <c r="V538" i="1"/>
  <c r="U538" i="1"/>
  <c r="T538" i="1"/>
  <c r="S538" i="1"/>
  <c r="AG537" i="1"/>
  <c r="AF537" i="1"/>
  <c r="AE537" i="1"/>
  <c r="AD537" i="1"/>
  <c r="AC537" i="1"/>
  <c r="AB537" i="1"/>
  <c r="AA537" i="1"/>
  <c r="Z537" i="1"/>
  <c r="Y537" i="1"/>
  <c r="W537" i="1"/>
  <c r="V537" i="1"/>
  <c r="U537" i="1"/>
  <c r="T537" i="1"/>
  <c r="S537" i="1"/>
  <c r="AG531" i="1"/>
  <c r="AG530" i="1" s="1"/>
  <c r="AF531" i="1"/>
  <c r="AF530" i="1" s="1"/>
  <c r="AE531" i="1"/>
  <c r="AE530" i="1" s="1"/>
  <c r="AD531" i="1"/>
  <c r="AD530" i="1" s="1"/>
  <c r="AC531" i="1"/>
  <c r="AC530" i="1" s="1"/>
  <c r="AB531" i="1"/>
  <c r="AB530" i="1" s="1"/>
  <c r="AA531" i="1"/>
  <c r="AA530" i="1" s="1"/>
  <c r="Z531" i="1"/>
  <c r="Z530" i="1" s="1"/>
  <c r="Y531" i="1"/>
  <c r="W531" i="1"/>
  <c r="W530" i="1" s="1"/>
  <c r="V531" i="1"/>
  <c r="V530" i="1" s="1"/>
  <c r="U531" i="1"/>
  <c r="U530" i="1" s="1"/>
  <c r="T531" i="1"/>
  <c r="T530" i="1" s="1"/>
  <c r="S531" i="1"/>
  <c r="AG528" i="1"/>
  <c r="AF528" i="1"/>
  <c r="AE528" i="1"/>
  <c r="AD528" i="1"/>
  <c r="AC528" i="1"/>
  <c r="AB528" i="1"/>
  <c r="AA528" i="1"/>
  <c r="Z528" i="1"/>
  <c r="Y528" i="1"/>
  <c r="W528" i="1"/>
  <c r="V528" i="1"/>
  <c r="U528" i="1"/>
  <c r="T528" i="1"/>
  <c r="S528" i="1"/>
  <c r="AG526" i="1"/>
  <c r="AF526" i="1"/>
  <c r="AE526" i="1"/>
  <c r="AD526" i="1"/>
  <c r="AC526" i="1"/>
  <c r="AB526" i="1"/>
  <c r="AA526" i="1"/>
  <c r="Z526" i="1"/>
  <c r="Y526" i="1"/>
  <c r="W526" i="1"/>
  <c r="V526" i="1"/>
  <c r="U526" i="1"/>
  <c r="T526" i="1"/>
  <c r="S526" i="1"/>
  <c r="AG524" i="1"/>
  <c r="AF524" i="1"/>
  <c r="AE524" i="1"/>
  <c r="AD524" i="1"/>
  <c r="AC524" i="1"/>
  <c r="AB524" i="1"/>
  <c r="AA524" i="1"/>
  <c r="Z524" i="1"/>
  <c r="Y524" i="1"/>
  <c r="W524" i="1"/>
  <c r="V524" i="1"/>
  <c r="U524" i="1"/>
  <c r="T524" i="1"/>
  <c r="S524" i="1"/>
  <c r="AG520" i="1"/>
  <c r="AF520" i="1"/>
  <c r="AE520" i="1"/>
  <c r="AD520" i="1"/>
  <c r="AC520" i="1"/>
  <c r="AB520" i="1"/>
  <c r="AA520" i="1"/>
  <c r="Z520" i="1"/>
  <c r="Y520" i="1"/>
  <c r="W520" i="1"/>
  <c r="V520" i="1"/>
  <c r="U520" i="1"/>
  <c r="T520" i="1"/>
  <c r="S520" i="1"/>
  <c r="AG518" i="1"/>
  <c r="AF518" i="1"/>
  <c r="AE518" i="1"/>
  <c r="AD518" i="1"/>
  <c r="AC518" i="1"/>
  <c r="AB518" i="1"/>
  <c r="AA518" i="1"/>
  <c r="Z518" i="1"/>
  <c r="Y518" i="1"/>
  <c r="W518" i="1"/>
  <c r="V518" i="1"/>
  <c r="U518" i="1"/>
  <c r="T518" i="1"/>
  <c r="S518" i="1"/>
  <c r="AG515" i="1"/>
  <c r="AF515" i="1"/>
  <c r="AE515" i="1"/>
  <c r="AD515" i="1"/>
  <c r="AC515" i="1"/>
  <c r="AB515" i="1"/>
  <c r="AA515" i="1"/>
  <c r="Z515" i="1"/>
  <c r="Y515" i="1"/>
  <c r="W515" i="1"/>
  <c r="V515" i="1"/>
  <c r="U515" i="1"/>
  <c r="T515" i="1"/>
  <c r="S515" i="1"/>
  <c r="AG513" i="1"/>
  <c r="AF513" i="1"/>
  <c r="AE513" i="1"/>
  <c r="AD513" i="1"/>
  <c r="AC513" i="1"/>
  <c r="AB513" i="1"/>
  <c r="AA513" i="1"/>
  <c r="Z513" i="1"/>
  <c r="Y513" i="1"/>
  <c r="W513" i="1"/>
  <c r="V513" i="1"/>
  <c r="U513" i="1"/>
  <c r="T513" i="1"/>
  <c r="S513" i="1"/>
  <c r="AG504" i="1"/>
  <c r="AF504" i="1"/>
  <c r="AE504" i="1"/>
  <c r="AD504" i="1"/>
  <c r="AC504" i="1"/>
  <c r="AB504" i="1"/>
  <c r="AA504" i="1"/>
  <c r="Z504" i="1"/>
  <c r="Y504" i="1"/>
  <c r="W504" i="1"/>
  <c r="V504" i="1"/>
  <c r="U504" i="1"/>
  <c r="T504" i="1"/>
  <c r="S504" i="1"/>
  <c r="AG500" i="1"/>
  <c r="AF500" i="1"/>
  <c r="AE500" i="1"/>
  <c r="AD500" i="1"/>
  <c r="AC500" i="1"/>
  <c r="AB500" i="1"/>
  <c r="AA500" i="1"/>
  <c r="Z500" i="1"/>
  <c r="Y500" i="1"/>
  <c r="W500" i="1"/>
  <c r="V500" i="1"/>
  <c r="U500" i="1"/>
  <c r="T500" i="1"/>
  <c r="S500" i="1"/>
  <c r="AG494" i="1"/>
  <c r="AG492" i="1" s="1"/>
  <c r="AF494" i="1"/>
  <c r="AF492" i="1" s="1"/>
  <c r="AE494" i="1"/>
  <c r="AE492" i="1" s="1"/>
  <c r="AD494" i="1"/>
  <c r="AD492" i="1" s="1"/>
  <c r="AC494" i="1"/>
  <c r="AC492" i="1" s="1"/>
  <c r="AB494" i="1"/>
  <c r="AB492" i="1" s="1"/>
  <c r="AA494" i="1"/>
  <c r="AA492" i="1" s="1"/>
  <c r="Z494" i="1"/>
  <c r="Z492" i="1" s="1"/>
  <c r="Y494" i="1"/>
  <c r="W494" i="1"/>
  <c r="W492" i="1" s="1"/>
  <c r="V494" i="1"/>
  <c r="V492" i="1" s="1"/>
  <c r="U494" i="1"/>
  <c r="U492" i="1" s="1"/>
  <c r="T494" i="1"/>
  <c r="T492" i="1" s="1"/>
  <c r="S494" i="1"/>
  <c r="AG471" i="1"/>
  <c r="AG470" i="1" s="1"/>
  <c r="AF471" i="1"/>
  <c r="AF470" i="1" s="1"/>
  <c r="AE471" i="1"/>
  <c r="AE470" i="1" s="1"/>
  <c r="AD471" i="1"/>
  <c r="AD470" i="1" s="1"/>
  <c r="AC471" i="1"/>
  <c r="AC470" i="1" s="1"/>
  <c r="AB471" i="1"/>
  <c r="AB470" i="1" s="1"/>
  <c r="AA471" i="1"/>
  <c r="AA470" i="1" s="1"/>
  <c r="Z471" i="1"/>
  <c r="Z470" i="1" s="1"/>
  <c r="Y471" i="1"/>
  <c r="W471" i="1"/>
  <c r="W470" i="1" s="1"/>
  <c r="V471" i="1"/>
  <c r="V470" i="1" s="1"/>
  <c r="U471" i="1"/>
  <c r="U470" i="1" s="1"/>
  <c r="T471" i="1"/>
  <c r="T470" i="1" s="1"/>
  <c r="S471" i="1"/>
  <c r="AG466" i="1"/>
  <c r="AF466" i="1"/>
  <c r="AE466" i="1"/>
  <c r="AD466" i="1"/>
  <c r="AC466" i="1"/>
  <c r="AB466" i="1"/>
  <c r="AA466" i="1"/>
  <c r="Z466" i="1"/>
  <c r="Y466" i="1"/>
  <c r="W466" i="1"/>
  <c r="V466" i="1"/>
  <c r="U466" i="1"/>
  <c r="T466" i="1"/>
  <c r="S466" i="1"/>
  <c r="AG464" i="1"/>
  <c r="AF464" i="1"/>
  <c r="AE464" i="1"/>
  <c r="AD464" i="1"/>
  <c r="AC464" i="1"/>
  <c r="AB464" i="1"/>
  <c r="AA464" i="1"/>
  <c r="Z464" i="1"/>
  <c r="Y464" i="1"/>
  <c r="W464" i="1"/>
  <c r="V464" i="1"/>
  <c r="U464" i="1"/>
  <c r="T464" i="1"/>
  <c r="S464" i="1"/>
  <c r="AG458" i="1"/>
  <c r="AF458" i="1"/>
  <c r="AE458" i="1"/>
  <c r="AD458" i="1"/>
  <c r="AC458" i="1"/>
  <c r="AB458" i="1"/>
  <c r="AA458" i="1"/>
  <c r="Z458" i="1"/>
  <c r="Y458" i="1"/>
  <c r="W458" i="1"/>
  <c r="V458" i="1"/>
  <c r="U458" i="1"/>
  <c r="T458" i="1"/>
  <c r="S458" i="1"/>
  <c r="AG453" i="1"/>
  <c r="AF453" i="1"/>
  <c r="AE453" i="1"/>
  <c r="AD453" i="1"/>
  <c r="AC453" i="1"/>
  <c r="AB453" i="1"/>
  <c r="AA453" i="1"/>
  <c r="Z453" i="1"/>
  <c r="Y453" i="1"/>
  <c r="W453" i="1"/>
  <c r="V453" i="1"/>
  <c r="U453" i="1"/>
  <c r="T453" i="1"/>
  <c r="S453" i="1"/>
  <c r="AG448" i="1"/>
  <c r="AG446" i="1" s="1"/>
  <c r="AF448" i="1"/>
  <c r="AF446" i="1" s="1"/>
  <c r="AE448" i="1"/>
  <c r="AE446" i="1" s="1"/>
  <c r="AD448" i="1"/>
  <c r="AD446" i="1" s="1"/>
  <c r="AC448" i="1"/>
  <c r="AC446" i="1" s="1"/>
  <c r="AB448" i="1"/>
  <c r="AB446" i="1" s="1"/>
  <c r="AA448" i="1"/>
  <c r="AA446" i="1" s="1"/>
  <c r="Z448" i="1"/>
  <c r="Z446" i="1" s="1"/>
  <c r="Y448" i="1"/>
  <c r="W448" i="1"/>
  <c r="W446" i="1" s="1"/>
  <c r="V448" i="1"/>
  <c r="V446" i="1" s="1"/>
  <c r="U448" i="1"/>
  <c r="U446" i="1" s="1"/>
  <c r="T448" i="1"/>
  <c r="T446" i="1" s="1"/>
  <c r="S448" i="1"/>
  <c r="AG428" i="1"/>
  <c r="AG427" i="1" s="1"/>
  <c r="AF428" i="1"/>
  <c r="AF427" i="1" s="1"/>
  <c r="AE428" i="1"/>
  <c r="AE427" i="1" s="1"/>
  <c r="AD428" i="1"/>
  <c r="AD427" i="1" s="1"/>
  <c r="AC428" i="1"/>
  <c r="AC427" i="1" s="1"/>
  <c r="AB428" i="1"/>
  <c r="AB427" i="1" s="1"/>
  <c r="AA428" i="1"/>
  <c r="AA427" i="1" s="1"/>
  <c r="Z428" i="1"/>
  <c r="Z427" i="1" s="1"/>
  <c r="Y428" i="1"/>
  <c r="W428" i="1"/>
  <c r="W427" i="1" s="1"/>
  <c r="V428" i="1"/>
  <c r="V427" i="1" s="1"/>
  <c r="U428" i="1"/>
  <c r="U427" i="1" s="1"/>
  <c r="T428" i="1"/>
  <c r="T427" i="1" s="1"/>
  <c r="S428" i="1"/>
  <c r="AG425" i="1"/>
  <c r="AG424" i="1" s="1"/>
  <c r="AF425" i="1"/>
  <c r="AF424" i="1" s="1"/>
  <c r="AE425" i="1"/>
  <c r="AE424" i="1" s="1"/>
  <c r="AD425" i="1"/>
  <c r="AD424" i="1" s="1"/>
  <c r="AC425" i="1"/>
  <c r="AC424" i="1" s="1"/>
  <c r="AB425" i="1"/>
  <c r="AB424" i="1" s="1"/>
  <c r="AA425" i="1"/>
  <c r="AA424" i="1" s="1"/>
  <c r="Z425" i="1"/>
  <c r="Z424" i="1" s="1"/>
  <c r="Y425" i="1"/>
  <c r="W425" i="1"/>
  <c r="W424" i="1" s="1"/>
  <c r="V425" i="1"/>
  <c r="V424" i="1" s="1"/>
  <c r="U425" i="1"/>
  <c r="U424" i="1" s="1"/>
  <c r="T425" i="1"/>
  <c r="T424" i="1" s="1"/>
  <c r="S425" i="1"/>
  <c r="AG420" i="1"/>
  <c r="AF420" i="1"/>
  <c r="AE420" i="1"/>
  <c r="AD420" i="1"/>
  <c r="AC420" i="1"/>
  <c r="AB420" i="1"/>
  <c r="AA420" i="1"/>
  <c r="Z420" i="1"/>
  <c r="Y420" i="1"/>
  <c r="W420" i="1"/>
  <c r="V420" i="1"/>
  <c r="U420" i="1"/>
  <c r="T420" i="1"/>
  <c r="S420" i="1"/>
  <c r="AG414" i="1"/>
  <c r="AF414" i="1"/>
  <c r="AE414" i="1"/>
  <c r="AD414" i="1"/>
  <c r="AC414" i="1"/>
  <c r="AB414" i="1"/>
  <c r="AA414" i="1"/>
  <c r="Z414" i="1"/>
  <c r="Y414" i="1"/>
  <c r="W414" i="1"/>
  <c r="V414" i="1"/>
  <c r="U414" i="1"/>
  <c r="T414" i="1"/>
  <c r="S414" i="1"/>
  <c r="AG409" i="1"/>
  <c r="AG407" i="1" s="1"/>
  <c r="AF409" i="1"/>
  <c r="AF407" i="1" s="1"/>
  <c r="AE409" i="1"/>
  <c r="AE407" i="1" s="1"/>
  <c r="AD409" i="1"/>
  <c r="AD407" i="1" s="1"/>
  <c r="AC409" i="1"/>
  <c r="AC407" i="1" s="1"/>
  <c r="AB409" i="1"/>
  <c r="AB407" i="1" s="1"/>
  <c r="AA409" i="1"/>
  <c r="AA407" i="1" s="1"/>
  <c r="Z409" i="1"/>
  <c r="Z407" i="1" s="1"/>
  <c r="Y409" i="1"/>
  <c r="W409" i="1"/>
  <c r="W407" i="1" s="1"/>
  <c r="V409" i="1"/>
  <c r="V407" i="1" s="1"/>
  <c r="U409" i="1"/>
  <c r="U407" i="1" s="1"/>
  <c r="T409" i="1"/>
  <c r="T407" i="1" s="1"/>
  <c r="S409" i="1"/>
  <c r="AG389" i="1"/>
  <c r="AG388" i="1" s="1"/>
  <c r="AF389" i="1"/>
  <c r="AF388" i="1" s="1"/>
  <c r="AE389" i="1"/>
  <c r="AE388" i="1" s="1"/>
  <c r="AD389" i="1"/>
  <c r="AD388" i="1" s="1"/>
  <c r="AC389" i="1"/>
  <c r="AC388" i="1" s="1"/>
  <c r="AB389" i="1"/>
  <c r="AB388" i="1" s="1"/>
  <c r="AA389" i="1"/>
  <c r="AA388" i="1" s="1"/>
  <c r="Z389" i="1"/>
  <c r="Z388" i="1" s="1"/>
  <c r="Y389" i="1"/>
  <c r="W389" i="1"/>
  <c r="W388" i="1" s="1"/>
  <c r="V389" i="1"/>
  <c r="V388" i="1" s="1"/>
  <c r="U389" i="1"/>
  <c r="U388" i="1" s="1"/>
  <c r="T389" i="1"/>
  <c r="T388" i="1" s="1"/>
  <c r="S389" i="1"/>
  <c r="AG386" i="1"/>
  <c r="AG385" i="1" s="1"/>
  <c r="AF386" i="1"/>
  <c r="AF385" i="1" s="1"/>
  <c r="AE386" i="1"/>
  <c r="AE385" i="1" s="1"/>
  <c r="AD386" i="1"/>
  <c r="AD385" i="1" s="1"/>
  <c r="AC386" i="1"/>
  <c r="AC385" i="1" s="1"/>
  <c r="AB386" i="1"/>
  <c r="AB385" i="1" s="1"/>
  <c r="AA386" i="1"/>
  <c r="AA385" i="1" s="1"/>
  <c r="Z386" i="1"/>
  <c r="Z385" i="1" s="1"/>
  <c r="Y386" i="1"/>
  <c r="W386" i="1"/>
  <c r="W385" i="1" s="1"/>
  <c r="V386" i="1"/>
  <c r="V385" i="1" s="1"/>
  <c r="U386" i="1"/>
  <c r="U385" i="1" s="1"/>
  <c r="T386" i="1"/>
  <c r="T385" i="1" s="1"/>
  <c r="S386" i="1"/>
  <c r="AG379" i="1"/>
  <c r="AF379" i="1"/>
  <c r="AE379" i="1"/>
  <c r="AD379" i="1"/>
  <c r="AC379" i="1"/>
  <c r="AB379" i="1"/>
  <c r="AA379" i="1"/>
  <c r="Z379" i="1"/>
  <c r="Y379" i="1"/>
  <c r="W379" i="1"/>
  <c r="V379" i="1"/>
  <c r="U379" i="1"/>
  <c r="T379" i="1"/>
  <c r="S379" i="1"/>
  <c r="AG374" i="1"/>
  <c r="AF374" i="1"/>
  <c r="AE374" i="1"/>
  <c r="AD374" i="1"/>
  <c r="AC374" i="1"/>
  <c r="AB374" i="1"/>
  <c r="AA374" i="1"/>
  <c r="Z374" i="1"/>
  <c r="Y374" i="1"/>
  <c r="W374" i="1"/>
  <c r="V374" i="1"/>
  <c r="U374" i="1"/>
  <c r="T374" i="1"/>
  <c r="S374" i="1"/>
  <c r="AG369" i="1"/>
  <c r="AG367" i="1" s="1"/>
  <c r="AF369" i="1"/>
  <c r="AF367" i="1" s="1"/>
  <c r="AE369" i="1"/>
  <c r="AE367" i="1" s="1"/>
  <c r="AD369" i="1"/>
  <c r="AD367" i="1" s="1"/>
  <c r="AC369" i="1"/>
  <c r="AC367" i="1" s="1"/>
  <c r="AB369" i="1"/>
  <c r="AB367" i="1" s="1"/>
  <c r="AA369" i="1"/>
  <c r="AA367" i="1" s="1"/>
  <c r="Z369" i="1"/>
  <c r="Z367" i="1" s="1"/>
  <c r="Y369" i="1"/>
  <c r="W369" i="1"/>
  <c r="W367" i="1" s="1"/>
  <c r="V369" i="1"/>
  <c r="V367" i="1" s="1"/>
  <c r="U369" i="1"/>
  <c r="U367" i="1" s="1"/>
  <c r="T369" i="1"/>
  <c r="T367" i="1" s="1"/>
  <c r="S369" i="1"/>
  <c r="AG343" i="1"/>
  <c r="AF343" i="1"/>
  <c r="AE343" i="1"/>
  <c r="AD343" i="1"/>
  <c r="AC343" i="1"/>
  <c r="AB343" i="1"/>
  <c r="AA343" i="1"/>
  <c r="Z343" i="1"/>
  <c r="Y343" i="1"/>
  <c r="W343" i="1"/>
  <c r="V343" i="1"/>
  <c r="U343" i="1"/>
  <c r="T343" i="1"/>
  <c r="S343" i="1"/>
  <c r="AG338" i="1"/>
  <c r="AF338" i="1"/>
  <c r="AE338" i="1"/>
  <c r="AD338" i="1"/>
  <c r="AC338" i="1"/>
  <c r="AB338" i="1"/>
  <c r="AA338" i="1"/>
  <c r="Z338" i="1"/>
  <c r="Y338" i="1"/>
  <c r="W338" i="1"/>
  <c r="V338" i="1"/>
  <c r="U338" i="1"/>
  <c r="T338" i="1"/>
  <c r="S338" i="1"/>
  <c r="AG332" i="1"/>
  <c r="AF332" i="1"/>
  <c r="AE332" i="1"/>
  <c r="AD332" i="1"/>
  <c r="AC332" i="1"/>
  <c r="AB332" i="1"/>
  <c r="AA332" i="1"/>
  <c r="Z332" i="1"/>
  <c r="Y332" i="1"/>
  <c r="W332" i="1"/>
  <c r="V332" i="1"/>
  <c r="U332" i="1"/>
  <c r="T332" i="1"/>
  <c r="S332" i="1"/>
  <c r="AG321" i="1"/>
  <c r="AF321" i="1"/>
  <c r="AE321" i="1"/>
  <c r="AD321" i="1"/>
  <c r="AC321" i="1"/>
  <c r="AB321" i="1"/>
  <c r="AA321" i="1"/>
  <c r="Z321" i="1"/>
  <c r="Y321" i="1"/>
  <c r="W321" i="1"/>
  <c r="V321" i="1"/>
  <c r="U321" i="1"/>
  <c r="T321" i="1"/>
  <c r="S321" i="1"/>
  <c r="AG315" i="1"/>
  <c r="AG313" i="1" s="1"/>
  <c r="AF315" i="1"/>
  <c r="AF313" i="1" s="1"/>
  <c r="AE315" i="1"/>
  <c r="AE313" i="1" s="1"/>
  <c r="AD315" i="1"/>
  <c r="AD313" i="1" s="1"/>
  <c r="AC315" i="1"/>
  <c r="AC313" i="1" s="1"/>
  <c r="AB315" i="1"/>
  <c r="AB313" i="1" s="1"/>
  <c r="AA315" i="1"/>
  <c r="AA313" i="1" s="1"/>
  <c r="Z315" i="1"/>
  <c r="Z313" i="1" s="1"/>
  <c r="Y315" i="1"/>
  <c r="W315" i="1"/>
  <c r="W313" i="1" s="1"/>
  <c r="V315" i="1"/>
  <c r="V313" i="1" s="1"/>
  <c r="U315" i="1"/>
  <c r="U313" i="1" s="1"/>
  <c r="T315" i="1"/>
  <c r="T313" i="1" s="1"/>
  <c r="S315" i="1"/>
  <c r="AG294" i="1"/>
  <c r="AG293" i="1" s="1"/>
  <c r="AF294" i="1"/>
  <c r="AF293" i="1" s="1"/>
  <c r="AE294" i="1"/>
  <c r="AE293" i="1" s="1"/>
  <c r="AD294" i="1"/>
  <c r="AD293" i="1" s="1"/>
  <c r="AC294" i="1"/>
  <c r="AC293" i="1" s="1"/>
  <c r="AB294" i="1"/>
  <c r="AB293" i="1" s="1"/>
  <c r="AA294" i="1"/>
  <c r="AA293" i="1" s="1"/>
  <c r="Z294" i="1"/>
  <c r="Z293" i="1" s="1"/>
  <c r="Y294" i="1"/>
  <c r="W294" i="1"/>
  <c r="W293" i="1" s="1"/>
  <c r="V294" i="1"/>
  <c r="V293" i="1" s="1"/>
  <c r="U294" i="1"/>
  <c r="U293" i="1" s="1"/>
  <c r="T294" i="1"/>
  <c r="T293" i="1" s="1"/>
  <c r="S294" i="1"/>
  <c r="AG291" i="1"/>
  <c r="AG290" i="1" s="1"/>
  <c r="AF291" i="1"/>
  <c r="AF290" i="1" s="1"/>
  <c r="AE291" i="1"/>
  <c r="AE290" i="1" s="1"/>
  <c r="AD291" i="1"/>
  <c r="AD290" i="1" s="1"/>
  <c r="AC291" i="1"/>
  <c r="AC290" i="1" s="1"/>
  <c r="AB291" i="1"/>
  <c r="AB290" i="1" s="1"/>
  <c r="AA291" i="1"/>
  <c r="AA290" i="1" s="1"/>
  <c r="Z291" i="1"/>
  <c r="Z290" i="1" s="1"/>
  <c r="Y291" i="1"/>
  <c r="W291" i="1"/>
  <c r="W290" i="1" s="1"/>
  <c r="V291" i="1"/>
  <c r="V290" i="1" s="1"/>
  <c r="U291" i="1"/>
  <c r="U290" i="1" s="1"/>
  <c r="T291" i="1"/>
  <c r="T290" i="1" s="1"/>
  <c r="S291" i="1"/>
  <c r="AG286" i="1"/>
  <c r="AF286" i="1"/>
  <c r="AE286" i="1"/>
  <c r="AD286" i="1"/>
  <c r="AC286" i="1"/>
  <c r="AB286" i="1"/>
  <c r="AA286" i="1"/>
  <c r="Z286" i="1"/>
  <c r="Y286" i="1"/>
  <c r="W286" i="1"/>
  <c r="V286" i="1"/>
  <c r="U286" i="1"/>
  <c r="T286" i="1"/>
  <c r="S286" i="1"/>
  <c r="AG282" i="1"/>
  <c r="AF282" i="1"/>
  <c r="AE282" i="1"/>
  <c r="AD282" i="1"/>
  <c r="AC282" i="1"/>
  <c r="AB282" i="1"/>
  <c r="AA282" i="1"/>
  <c r="Z282" i="1"/>
  <c r="Y282" i="1"/>
  <c r="W282" i="1"/>
  <c r="V282" i="1"/>
  <c r="U282" i="1"/>
  <c r="T282" i="1"/>
  <c r="S282" i="1"/>
  <c r="AG277" i="1"/>
  <c r="AG275" i="1" s="1"/>
  <c r="AF277" i="1"/>
  <c r="AF275" i="1" s="1"/>
  <c r="AE277" i="1"/>
  <c r="AE275" i="1" s="1"/>
  <c r="AD277" i="1"/>
  <c r="AD275" i="1" s="1"/>
  <c r="AC277" i="1"/>
  <c r="AC275" i="1" s="1"/>
  <c r="AB277" i="1"/>
  <c r="AB275" i="1" s="1"/>
  <c r="AA277" i="1"/>
  <c r="AA275" i="1" s="1"/>
  <c r="Z277" i="1"/>
  <c r="Z275" i="1" s="1"/>
  <c r="Y277" i="1"/>
  <c r="W277" i="1"/>
  <c r="W275" i="1" s="1"/>
  <c r="V277" i="1"/>
  <c r="V275" i="1" s="1"/>
  <c r="U277" i="1"/>
  <c r="U275" i="1" s="1"/>
  <c r="T277" i="1"/>
  <c r="T275" i="1" s="1"/>
  <c r="S277" i="1"/>
  <c r="AG257" i="1"/>
  <c r="AG256" i="1" s="1"/>
  <c r="AF257" i="1"/>
  <c r="AF256" i="1" s="1"/>
  <c r="AE257" i="1"/>
  <c r="AE256" i="1" s="1"/>
  <c r="AD257" i="1"/>
  <c r="AD256" i="1" s="1"/>
  <c r="AC257" i="1"/>
  <c r="AC256" i="1" s="1"/>
  <c r="AB257" i="1"/>
  <c r="AB256" i="1" s="1"/>
  <c r="AA257" i="1"/>
  <c r="AA256" i="1" s="1"/>
  <c r="Z257" i="1"/>
  <c r="Z256" i="1" s="1"/>
  <c r="Y257" i="1"/>
  <c r="W257" i="1"/>
  <c r="W256" i="1" s="1"/>
  <c r="V257" i="1"/>
  <c r="V256" i="1" s="1"/>
  <c r="U257" i="1"/>
  <c r="U256" i="1" s="1"/>
  <c r="T257" i="1"/>
  <c r="T256" i="1" s="1"/>
  <c r="S257" i="1"/>
  <c r="AG252" i="1"/>
  <c r="AF252" i="1"/>
  <c r="AE252" i="1"/>
  <c r="AD252" i="1"/>
  <c r="AC252" i="1"/>
  <c r="AB252" i="1"/>
  <c r="AA252" i="1"/>
  <c r="Z252" i="1"/>
  <c r="Y252" i="1"/>
  <c r="W252" i="1"/>
  <c r="V252" i="1"/>
  <c r="U252" i="1"/>
  <c r="T252" i="1"/>
  <c r="S252" i="1"/>
  <c r="AG249" i="1"/>
  <c r="AF249" i="1"/>
  <c r="AE249" i="1"/>
  <c r="AD249" i="1"/>
  <c r="AC249" i="1"/>
  <c r="AB249" i="1"/>
  <c r="AA249" i="1"/>
  <c r="Z249" i="1"/>
  <c r="Y249" i="1"/>
  <c r="W249" i="1"/>
  <c r="V249" i="1"/>
  <c r="U249" i="1"/>
  <c r="T249" i="1"/>
  <c r="S249" i="1"/>
  <c r="AG244" i="1"/>
  <c r="AG242" i="1" s="1"/>
  <c r="AF244" i="1"/>
  <c r="AF242" i="1" s="1"/>
  <c r="AE244" i="1"/>
  <c r="AE242" i="1" s="1"/>
  <c r="AD244" i="1"/>
  <c r="AD242" i="1" s="1"/>
  <c r="AC244" i="1"/>
  <c r="AC242" i="1" s="1"/>
  <c r="AB244" i="1"/>
  <c r="AB242" i="1" s="1"/>
  <c r="AA244" i="1"/>
  <c r="AA242" i="1" s="1"/>
  <c r="Z244" i="1"/>
  <c r="Z242" i="1" s="1"/>
  <c r="Y244" i="1"/>
  <c r="W244" i="1"/>
  <c r="W242" i="1" s="1"/>
  <c r="V244" i="1"/>
  <c r="V242" i="1" s="1"/>
  <c r="U244" i="1"/>
  <c r="U242" i="1" s="1"/>
  <c r="T244" i="1"/>
  <c r="T242" i="1" s="1"/>
  <c r="S244" i="1"/>
  <c r="AG230" i="1"/>
  <c r="AF230" i="1"/>
  <c r="AE230" i="1"/>
  <c r="AD230" i="1"/>
  <c r="AC230" i="1"/>
  <c r="AB230" i="1"/>
  <c r="AA230" i="1"/>
  <c r="Z230" i="1"/>
  <c r="Y230" i="1"/>
  <c r="W230" i="1"/>
  <c r="V230" i="1"/>
  <c r="U230" i="1"/>
  <c r="T230" i="1"/>
  <c r="S230" i="1"/>
  <c r="AG229" i="1"/>
  <c r="AF229" i="1"/>
  <c r="AE229" i="1"/>
  <c r="AD229" i="1"/>
  <c r="AC229" i="1"/>
  <c r="AB229" i="1"/>
  <c r="AA229" i="1"/>
  <c r="Z229" i="1"/>
  <c r="Y229" i="1"/>
  <c r="W229" i="1"/>
  <c r="V229" i="1"/>
  <c r="U229" i="1"/>
  <c r="T229" i="1"/>
  <c r="S229" i="1"/>
  <c r="AG221" i="1"/>
  <c r="AF221" i="1"/>
  <c r="AE221" i="1"/>
  <c r="AD221" i="1"/>
  <c r="AC221" i="1"/>
  <c r="AB221" i="1"/>
  <c r="AA221" i="1"/>
  <c r="Z221" i="1"/>
  <c r="Y221" i="1"/>
  <c r="W221" i="1"/>
  <c r="V221" i="1"/>
  <c r="U221" i="1"/>
  <c r="T221" i="1"/>
  <c r="S221" i="1"/>
  <c r="AG202" i="1"/>
  <c r="AG201" i="1" s="1"/>
  <c r="AF202" i="1"/>
  <c r="AF201" i="1" s="1"/>
  <c r="AE202" i="1"/>
  <c r="AE201" i="1" s="1"/>
  <c r="AD202" i="1"/>
  <c r="AD201" i="1" s="1"/>
  <c r="AC202" i="1"/>
  <c r="AC201" i="1" s="1"/>
  <c r="AB202" i="1"/>
  <c r="AB201" i="1" s="1"/>
  <c r="AA202" i="1"/>
  <c r="AA201" i="1" s="1"/>
  <c r="Z202" i="1"/>
  <c r="Z201" i="1" s="1"/>
  <c r="Y202" i="1"/>
  <c r="W202" i="1"/>
  <c r="W201" i="1" s="1"/>
  <c r="V202" i="1"/>
  <c r="V201" i="1" s="1"/>
  <c r="U202" i="1"/>
  <c r="U201" i="1" s="1"/>
  <c r="T202" i="1"/>
  <c r="T201" i="1" s="1"/>
  <c r="S202" i="1"/>
  <c r="AG199" i="1"/>
  <c r="AG198" i="1" s="1"/>
  <c r="AF199" i="1"/>
  <c r="AF198" i="1" s="1"/>
  <c r="AE199" i="1"/>
  <c r="AE198" i="1" s="1"/>
  <c r="AD199" i="1"/>
  <c r="AD198" i="1" s="1"/>
  <c r="AC199" i="1"/>
  <c r="AC198" i="1" s="1"/>
  <c r="AB199" i="1"/>
  <c r="AB198" i="1" s="1"/>
  <c r="AA199" i="1"/>
  <c r="AA198" i="1" s="1"/>
  <c r="Z199" i="1"/>
  <c r="Z198" i="1" s="1"/>
  <c r="Y199" i="1"/>
  <c r="W199" i="1"/>
  <c r="W198" i="1" s="1"/>
  <c r="V199" i="1"/>
  <c r="V198" i="1" s="1"/>
  <c r="U199" i="1"/>
  <c r="U198" i="1" s="1"/>
  <c r="T199" i="1"/>
  <c r="T198" i="1" s="1"/>
  <c r="S199" i="1"/>
  <c r="AG194" i="1"/>
  <c r="AF194" i="1"/>
  <c r="AE194" i="1"/>
  <c r="AD194" i="1"/>
  <c r="AC194" i="1"/>
  <c r="AB194" i="1"/>
  <c r="AA194" i="1"/>
  <c r="Z194" i="1"/>
  <c r="Y194" i="1"/>
  <c r="W194" i="1"/>
  <c r="V194" i="1"/>
  <c r="U194" i="1"/>
  <c r="T194" i="1"/>
  <c r="S194" i="1"/>
  <c r="AG190" i="1"/>
  <c r="AF190" i="1"/>
  <c r="AE190" i="1"/>
  <c r="AD190" i="1"/>
  <c r="AC190" i="1"/>
  <c r="AB190" i="1"/>
  <c r="AA190" i="1"/>
  <c r="Z190" i="1"/>
  <c r="Y190" i="1"/>
  <c r="W190" i="1"/>
  <c r="V190" i="1"/>
  <c r="U190" i="1"/>
  <c r="T190" i="1"/>
  <c r="S190" i="1"/>
  <c r="AG185" i="1"/>
  <c r="AG183" i="1" s="1"/>
  <c r="AF185" i="1"/>
  <c r="AF183" i="1" s="1"/>
  <c r="AE185" i="1"/>
  <c r="AE183" i="1" s="1"/>
  <c r="AD185" i="1"/>
  <c r="AD183" i="1" s="1"/>
  <c r="AC185" i="1"/>
  <c r="AC183" i="1" s="1"/>
  <c r="AB185" i="1"/>
  <c r="AB183" i="1" s="1"/>
  <c r="AA185" i="1"/>
  <c r="AA183" i="1" s="1"/>
  <c r="Z185" i="1"/>
  <c r="Z183" i="1" s="1"/>
  <c r="Y185" i="1"/>
  <c r="W185" i="1"/>
  <c r="W183" i="1" s="1"/>
  <c r="V185" i="1"/>
  <c r="V183" i="1" s="1"/>
  <c r="U185" i="1"/>
  <c r="U183" i="1" s="1"/>
  <c r="T185" i="1"/>
  <c r="T183" i="1" s="1"/>
  <c r="S185" i="1"/>
  <c r="AG167" i="1"/>
  <c r="AG166" i="1" s="1"/>
  <c r="AF167" i="1"/>
  <c r="AF166" i="1" s="1"/>
  <c r="AE167" i="1"/>
  <c r="AE166" i="1" s="1"/>
  <c r="AD167" i="1"/>
  <c r="AD166" i="1" s="1"/>
  <c r="AC167" i="1"/>
  <c r="AC166" i="1" s="1"/>
  <c r="AB167" i="1"/>
  <c r="AB166" i="1" s="1"/>
  <c r="AA167" i="1"/>
  <c r="AA166" i="1" s="1"/>
  <c r="Z167" i="1"/>
  <c r="Z166" i="1" s="1"/>
  <c r="Y167" i="1"/>
  <c r="W167" i="1"/>
  <c r="W166" i="1" s="1"/>
  <c r="V167" i="1"/>
  <c r="V166" i="1" s="1"/>
  <c r="U167" i="1"/>
  <c r="U166" i="1" s="1"/>
  <c r="T167" i="1"/>
  <c r="T166" i="1" s="1"/>
  <c r="S167" i="1"/>
  <c r="AG164" i="1"/>
  <c r="AF164" i="1"/>
  <c r="AE164" i="1"/>
  <c r="AD164" i="1"/>
  <c r="AC164" i="1"/>
  <c r="AB164" i="1"/>
  <c r="AA164" i="1"/>
  <c r="Z164" i="1"/>
  <c r="Y164" i="1"/>
  <c r="W164" i="1"/>
  <c r="V164" i="1"/>
  <c r="U164" i="1"/>
  <c r="T164" i="1"/>
  <c r="S164" i="1"/>
  <c r="AG146" i="1"/>
  <c r="AF146" i="1"/>
  <c r="AE146" i="1"/>
  <c r="AD146" i="1"/>
  <c r="AC146" i="1"/>
  <c r="AB146" i="1"/>
  <c r="AA146" i="1"/>
  <c r="Z146" i="1"/>
  <c r="Y146" i="1"/>
  <c r="W146" i="1"/>
  <c r="V146" i="1"/>
  <c r="U146" i="1"/>
  <c r="T146" i="1"/>
  <c r="S146" i="1"/>
  <c r="AG142" i="1"/>
  <c r="AF142" i="1"/>
  <c r="AE142" i="1"/>
  <c r="AD142" i="1"/>
  <c r="AC142" i="1"/>
  <c r="AB142" i="1"/>
  <c r="AA142" i="1"/>
  <c r="Z142" i="1"/>
  <c r="Y142" i="1"/>
  <c r="W142" i="1"/>
  <c r="V142" i="1"/>
  <c r="U142" i="1"/>
  <c r="T142" i="1"/>
  <c r="S142" i="1"/>
  <c r="AG137" i="1"/>
  <c r="AG135" i="1" s="1"/>
  <c r="AF137" i="1"/>
  <c r="AF135" i="1" s="1"/>
  <c r="AE137" i="1"/>
  <c r="AE135" i="1" s="1"/>
  <c r="AD137" i="1"/>
  <c r="AD135" i="1" s="1"/>
  <c r="AC137" i="1"/>
  <c r="AC135" i="1" s="1"/>
  <c r="AB137" i="1"/>
  <c r="AB135" i="1" s="1"/>
  <c r="AA137" i="1"/>
  <c r="AA135" i="1" s="1"/>
  <c r="Z137" i="1"/>
  <c r="Z135" i="1" s="1"/>
  <c r="Y137" i="1"/>
  <c r="W137" i="1"/>
  <c r="W135" i="1" s="1"/>
  <c r="V137" i="1"/>
  <c r="V135" i="1" s="1"/>
  <c r="U137" i="1"/>
  <c r="U135" i="1" s="1"/>
  <c r="T137" i="1"/>
  <c r="T135" i="1" s="1"/>
  <c r="S137" i="1"/>
  <c r="AG114" i="1"/>
  <c r="AG113" i="1" s="1"/>
  <c r="AF114" i="1"/>
  <c r="AF113" i="1" s="1"/>
  <c r="AE114" i="1"/>
  <c r="AE113" i="1" s="1"/>
  <c r="AD114" i="1"/>
  <c r="AD113" i="1" s="1"/>
  <c r="AC114" i="1"/>
  <c r="AC113" i="1" s="1"/>
  <c r="AB114" i="1"/>
  <c r="AB113" i="1" s="1"/>
  <c r="AA114" i="1"/>
  <c r="AA113" i="1" s="1"/>
  <c r="Z114" i="1"/>
  <c r="Z113" i="1" s="1"/>
  <c r="Y114" i="1"/>
  <c r="W114" i="1"/>
  <c r="W113" i="1" s="1"/>
  <c r="V114" i="1"/>
  <c r="V113" i="1" s="1"/>
  <c r="U114" i="1"/>
  <c r="U113" i="1" s="1"/>
  <c r="T114" i="1"/>
  <c r="T113" i="1" s="1"/>
  <c r="S114" i="1"/>
  <c r="AG109" i="1"/>
  <c r="AF109" i="1"/>
  <c r="AE109" i="1"/>
  <c r="AD109" i="1"/>
  <c r="AC109" i="1"/>
  <c r="AB109" i="1"/>
  <c r="AA109" i="1"/>
  <c r="Z109" i="1"/>
  <c r="Y109" i="1"/>
  <c r="W109" i="1"/>
  <c r="V109" i="1"/>
  <c r="U109" i="1"/>
  <c r="T109" i="1"/>
  <c r="S109" i="1"/>
  <c r="AG106" i="1"/>
  <c r="AF106" i="1"/>
  <c r="AE106" i="1"/>
  <c r="AD106" i="1"/>
  <c r="AC106" i="1"/>
  <c r="AB106" i="1"/>
  <c r="AA106" i="1"/>
  <c r="Z106" i="1"/>
  <c r="Y106" i="1"/>
  <c r="W106" i="1"/>
  <c r="V106" i="1"/>
  <c r="U106" i="1"/>
  <c r="T106" i="1"/>
  <c r="S106" i="1"/>
  <c r="AG100" i="1"/>
  <c r="AF100" i="1"/>
  <c r="AE100" i="1"/>
  <c r="AD100" i="1"/>
  <c r="AC100" i="1"/>
  <c r="AB100" i="1"/>
  <c r="AA100" i="1"/>
  <c r="Z100" i="1"/>
  <c r="Y100" i="1"/>
  <c r="W100" i="1"/>
  <c r="V100" i="1"/>
  <c r="U100" i="1"/>
  <c r="T100" i="1"/>
  <c r="S100" i="1"/>
  <c r="AG96" i="1"/>
  <c r="AF96" i="1"/>
  <c r="AE96" i="1"/>
  <c r="AD96" i="1"/>
  <c r="AC96" i="1"/>
  <c r="AB96" i="1"/>
  <c r="AA96" i="1"/>
  <c r="Z96" i="1"/>
  <c r="Y96" i="1"/>
  <c r="W96" i="1"/>
  <c r="V96" i="1"/>
  <c r="U96" i="1"/>
  <c r="T96" i="1"/>
  <c r="S96" i="1"/>
  <c r="AG91" i="1"/>
  <c r="AG89" i="1" s="1"/>
  <c r="AF91" i="1"/>
  <c r="AF89" i="1" s="1"/>
  <c r="AE91" i="1"/>
  <c r="AE89" i="1" s="1"/>
  <c r="AD91" i="1"/>
  <c r="AD89" i="1" s="1"/>
  <c r="AC91" i="1"/>
  <c r="AC89" i="1" s="1"/>
  <c r="AB91" i="1"/>
  <c r="AB89" i="1" s="1"/>
  <c r="AA91" i="1"/>
  <c r="AA89" i="1" s="1"/>
  <c r="Z91" i="1"/>
  <c r="Z89" i="1" s="1"/>
  <c r="Y91" i="1"/>
  <c r="W91" i="1"/>
  <c r="W89" i="1" s="1"/>
  <c r="V91" i="1"/>
  <c r="V89" i="1" s="1"/>
  <c r="U91" i="1"/>
  <c r="U89" i="1" s="1"/>
  <c r="T91" i="1"/>
  <c r="T89" i="1" s="1"/>
  <c r="S91" i="1"/>
  <c r="AG71" i="1"/>
  <c r="AG70" i="1" s="1"/>
  <c r="AF71" i="1"/>
  <c r="AF70" i="1" s="1"/>
  <c r="AE71" i="1"/>
  <c r="AE70" i="1" s="1"/>
  <c r="AD71" i="1"/>
  <c r="AD70" i="1" s="1"/>
  <c r="AC71" i="1"/>
  <c r="AC70" i="1" s="1"/>
  <c r="AB71" i="1"/>
  <c r="AB70" i="1" s="1"/>
  <c r="AA71" i="1"/>
  <c r="AA70" i="1" s="1"/>
  <c r="Z71" i="1"/>
  <c r="Z70" i="1" s="1"/>
  <c r="Y71" i="1"/>
  <c r="W71" i="1"/>
  <c r="W70" i="1" s="1"/>
  <c r="V71" i="1"/>
  <c r="V70" i="1" s="1"/>
  <c r="U71" i="1"/>
  <c r="U70" i="1" s="1"/>
  <c r="T71" i="1"/>
  <c r="T70" i="1" s="1"/>
  <c r="S71" i="1"/>
  <c r="AG68" i="1"/>
  <c r="AG67" i="1" s="1"/>
  <c r="AF68" i="1"/>
  <c r="AF67" i="1" s="1"/>
  <c r="AE68" i="1"/>
  <c r="AE67" i="1" s="1"/>
  <c r="AD68" i="1"/>
  <c r="AD67" i="1" s="1"/>
  <c r="AC68" i="1"/>
  <c r="AC67" i="1" s="1"/>
  <c r="AB68" i="1"/>
  <c r="AB67" i="1" s="1"/>
  <c r="AA68" i="1"/>
  <c r="AA67" i="1" s="1"/>
  <c r="Z68" i="1"/>
  <c r="Z67" i="1" s="1"/>
  <c r="Y68" i="1"/>
  <c r="W68" i="1"/>
  <c r="W67" i="1" s="1"/>
  <c r="V68" i="1"/>
  <c r="V67" i="1" s="1"/>
  <c r="U68" i="1"/>
  <c r="U67" i="1" s="1"/>
  <c r="T68" i="1"/>
  <c r="T67" i="1" s="1"/>
  <c r="S68" i="1"/>
  <c r="AG63" i="1"/>
  <c r="AF63" i="1"/>
  <c r="AE63" i="1"/>
  <c r="AD63" i="1"/>
  <c r="AC63" i="1"/>
  <c r="AB63" i="1"/>
  <c r="AA63" i="1"/>
  <c r="Z63" i="1"/>
  <c r="Y63" i="1"/>
  <c r="W63" i="1"/>
  <c r="V63" i="1"/>
  <c r="U63" i="1"/>
  <c r="T63" i="1"/>
  <c r="S63" i="1"/>
  <c r="AG59" i="1"/>
  <c r="AF59" i="1"/>
  <c r="AE59" i="1"/>
  <c r="AD59" i="1"/>
  <c r="AC59" i="1"/>
  <c r="AB59" i="1"/>
  <c r="AA59" i="1"/>
  <c r="Z59" i="1"/>
  <c r="Y59" i="1"/>
  <c r="W59" i="1"/>
  <c r="V59" i="1"/>
  <c r="U59" i="1"/>
  <c r="T59" i="1"/>
  <c r="S59" i="1"/>
  <c r="AG54" i="1"/>
  <c r="AG52" i="1" s="1"/>
  <c r="AF54" i="1"/>
  <c r="AF52" i="1" s="1"/>
  <c r="AE54" i="1"/>
  <c r="AE52" i="1" s="1"/>
  <c r="AD54" i="1"/>
  <c r="AD52" i="1" s="1"/>
  <c r="AC54" i="1"/>
  <c r="AC52" i="1" s="1"/>
  <c r="AB54" i="1"/>
  <c r="AB52" i="1" s="1"/>
  <c r="AA54" i="1"/>
  <c r="AA52" i="1" s="1"/>
  <c r="Z54" i="1"/>
  <c r="Z52" i="1" s="1"/>
  <c r="Y54" i="1"/>
  <c r="W54" i="1"/>
  <c r="W52" i="1" s="1"/>
  <c r="V54" i="1"/>
  <c r="V52" i="1" s="1"/>
  <c r="U54" i="1"/>
  <c r="U52" i="1" s="1"/>
  <c r="T54" i="1"/>
  <c r="T52" i="1" s="1"/>
  <c r="S54" i="1"/>
  <c r="AG37" i="1"/>
  <c r="AG36" i="1" s="1"/>
  <c r="AF37" i="1"/>
  <c r="AF36" i="1" s="1"/>
  <c r="AE37" i="1"/>
  <c r="AE36" i="1" s="1"/>
  <c r="AD37" i="1"/>
  <c r="AD36" i="1" s="1"/>
  <c r="AC37" i="1"/>
  <c r="AC36" i="1" s="1"/>
  <c r="AB37" i="1"/>
  <c r="AB36" i="1" s="1"/>
  <c r="AA37" i="1"/>
  <c r="AA36" i="1" s="1"/>
  <c r="Z37" i="1"/>
  <c r="Z36" i="1" s="1"/>
  <c r="Y37" i="1"/>
  <c r="W37" i="1"/>
  <c r="W36" i="1" s="1"/>
  <c r="V37" i="1"/>
  <c r="V36" i="1" s="1"/>
  <c r="U37" i="1"/>
  <c r="U36" i="1" s="1"/>
  <c r="T37" i="1"/>
  <c r="T36" i="1" s="1"/>
  <c r="S37" i="1"/>
  <c r="AG32" i="1"/>
  <c r="AF32" i="1"/>
  <c r="AE32" i="1"/>
  <c r="AD32" i="1"/>
  <c r="AC32" i="1"/>
  <c r="AB32" i="1"/>
  <c r="AA32" i="1"/>
  <c r="Z32" i="1"/>
  <c r="Y32" i="1"/>
  <c r="W32" i="1"/>
  <c r="V32" i="1"/>
  <c r="U32" i="1"/>
  <c r="T32" i="1"/>
  <c r="S32" i="1"/>
  <c r="AG22" i="1"/>
  <c r="AF22" i="1"/>
  <c r="AE22" i="1"/>
  <c r="AD22" i="1"/>
  <c r="AC22" i="1"/>
  <c r="AB22" i="1"/>
  <c r="AA22" i="1"/>
  <c r="Z22" i="1"/>
  <c r="Y22" i="1"/>
  <c r="W22" i="1"/>
  <c r="V22" i="1"/>
  <c r="U22" i="1"/>
  <c r="T22" i="1"/>
  <c r="S22" i="1"/>
  <c r="AG18" i="1"/>
  <c r="AF18" i="1"/>
  <c r="AE18" i="1"/>
  <c r="AD18" i="1"/>
  <c r="AC18" i="1"/>
  <c r="AB18" i="1"/>
  <c r="AA18" i="1"/>
  <c r="Z18" i="1"/>
  <c r="Y18" i="1"/>
  <c r="W18" i="1"/>
  <c r="V18" i="1"/>
  <c r="U18" i="1"/>
  <c r="T18" i="1"/>
  <c r="S18" i="1"/>
  <c r="AG13" i="1"/>
  <c r="AG11" i="1" s="1"/>
  <c r="AF13" i="1"/>
  <c r="AF11" i="1" s="1"/>
  <c r="AE13" i="1"/>
  <c r="AE11" i="1" s="1"/>
  <c r="AD13" i="1"/>
  <c r="AD11" i="1" s="1"/>
  <c r="AC13" i="1"/>
  <c r="AC11" i="1" s="1"/>
  <c r="AB13" i="1"/>
  <c r="AB11" i="1" s="1"/>
  <c r="AA13" i="1"/>
  <c r="AA11" i="1" s="1"/>
  <c r="Z13" i="1"/>
  <c r="Z11" i="1" s="1"/>
  <c r="Y13" i="1"/>
  <c r="Y11" i="1" s="1"/>
  <c r="W13" i="1"/>
  <c r="W11" i="1" s="1"/>
  <c r="V13" i="1"/>
  <c r="V11" i="1" s="1"/>
  <c r="U13" i="1"/>
  <c r="U11" i="1" s="1"/>
  <c r="T13" i="1"/>
  <c r="T11" i="1" s="1"/>
  <c r="S13" i="1"/>
  <c r="S11" i="1" s="1"/>
  <c r="X169" i="1" l="1"/>
  <c r="X173" i="1" s="1"/>
  <c r="X174" i="1" s="1"/>
  <c r="AP533" i="1"/>
  <c r="AR1166" i="1"/>
  <c r="BD1166" i="1"/>
  <c r="BK1166" i="1"/>
  <c r="AL1166" i="1"/>
  <c r="AS1166" i="1"/>
  <c r="BE1166" i="1"/>
  <c r="BL1166" i="1"/>
  <c r="AA1166" i="1"/>
  <c r="AM1166" i="1"/>
  <c r="AT1166" i="1"/>
  <c r="BF1166" i="1"/>
  <c r="U1166" i="1"/>
  <c r="AB1166" i="1"/>
  <c r="AN1166" i="1"/>
  <c r="BG1166" i="1"/>
  <c r="V1166" i="1"/>
  <c r="V1165" i="1" s="1"/>
  <c r="AO1166" i="1"/>
  <c r="BJ1166" i="1"/>
  <c r="BJ1165" i="1" s="1"/>
  <c r="BH1330" i="1"/>
  <c r="X1330" i="1"/>
  <c r="X1336" i="1" s="1"/>
  <c r="BH1176" i="1"/>
  <c r="BH234" i="1"/>
  <c r="X865" i="1"/>
  <c r="S912" i="1"/>
  <c r="BH473" i="1"/>
  <c r="AK912" i="1"/>
  <c r="BI912" i="1"/>
  <c r="AQ912" i="1"/>
  <c r="Y912" i="1"/>
  <c r="Z912" i="1"/>
  <c r="AF912" i="1"/>
  <c r="AN912" i="1"/>
  <c r="AU912" i="1"/>
  <c r="AU911" i="1" s="1"/>
  <c r="BD912" i="1"/>
  <c r="BK912" i="1"/>
  <c r="BK911" i="1" s="1"/>
  <c r="BQ912" i="1"/>
  <c r="T912" i="1"/>
  <c r="AA912" i="1"/>
  <c r="AA911" i="1" s="1"/>
  <c r="AG912" i="1"/>
  <c r="AG911" i="1" s="1"/>
  <c r="AO912" i="1"/>
  <c r="AV912" i="1"/>
  <c r="AV911" i="1" s="1"/>
  <c r="BE912" i="1"/>
  <c r="BL912" i="1"/>
  <c r="BL911" i="1" s="1"/>
  <c r="U912" i="1"/>
  <c r="AB912" i="1"/>
  <c r="AB911" i="1" s="1"/>
  <c r="AW912" i="1"/>
  <c r="BF912" i="1"/>
  <c r="BF911" i="1" s="1"/>
  <c r="BM912" i="1"/>
  <c r="V912" i="1"/>
  <c r="V911" i="1" s="1"/>
  <c r="AC912" i="1"/>
  <c r="AR912" i="1"/>
  <c r="AR911" i="1" s="1"/>
  <c r="AX912" i="1"/>
  <c r="BG912" i="1"/>
  <c r="BN912" i="1"/>
  <c r="W912" i="1"/>
  <c r="W911" i="1" s="1"/>
  <c r="AD912" i="1"/>
  <c r="AL912" i="1"/>
  <c r="AS912" i="1"/>
  <c r="AY912" i="1"/>
  <c r="AY911" i="1" s="1"/>
  <c r="BO912" i="1"/>
  <c r="BO911" i="1" s="1"/>
  <c r="AE912" i="1"/>
  <c r="AM912" i="1"/>
  <c r="AT912" i="1"/>
  <c r="BC912" i="1"/>
  <c r="BJ912" i="1"/>
  <c r="BP912" i="1"/>
  <c r="BP911" i="1" s="1"/>
  <c r="X473" i="1"/>
  <c r="X533" i="1"/>
  <c r="X542" i="1" s="1"/>
  <c r="BU4539" i="1"/>
  <c r="CB4539" i="1" s="1"/>
  <c r="CB4538" i="1"/>
  <c r="BH1037" i="1"/>
  <c r="AP792" i="1"/>
  <c r="X39" i="1"/>
  <c r="BH351" i="1"/>
  <c r="BH533" i="1"/>
  <c r="BH395" i="1"/>
  <c r="BH396" i="1" s="1"/>
  <c r="BH399" i="1"/>
  <c r="AP473" i="1"/>
  <c r="X965" i="1"/>
  <c r="AP351" i="1"/>
  <c r="AP355" i="1" s="1"/>
  <c r="AP356" i="1" s="1"/>
  <c r="AP169" i="1"/>
  <c r="AP1117" i="1"/>
  <c r="AP1121" i="1" s="1"/>
  <c r="AP1122" i="1" s="1"/>
  <c r="AP116" i="1"/>
  <c r="X351" i="1"/>
  <c r="X116" i="1"/>
  <c r="AP1330" i="1"/>
  <c r="BH39" i="1"/>
  <c r="AP434" i="1"/>
  <c r="AP435" i="1" s="1"/>
  <c r="X1599" i="1"/>
  <c r="X1037" i="1"/>
  <c r="BH965" i="1"/>
  <c r="AP39" i="1"/>
  <c r="AP45" i="1" s="1"/>
  <c r="AP1599" i="1"/>
  <c r="X1176" i="1"/>
  <c r="X1180" i="1" s="1"/>
  <c r="X1181" i="1" s="1"/>
  <c r="X1117" i="1"/>
  <c r="X1125" i="1" s="1"/>
  <c r="X792" i="1"/>
  <c r="BH1117" i="1"/>
  <c r="BH81" i="1"/>
  <c r="BH77" i="1"/>
  <c r="BH78" i="1" s="1"/>
  <c r="X723" i="1"/>
  <c r="AP301" i="1"/>
  <c r="AP302" i="1" s="1"/>
  <c r="BH792" i="1"/>
  <c r="BH801" i="1" s="1"/>
  <c r="BH1599" i="1"/>
  <c r="BH865" i="1"/>
  <c r="BH869" i="1" s="1"/>
  <c r="BH870" i="1" s="1"/>
  <c r="AP267" i="1"/>
  <c r="AP263" i="1"/>
  <c r="AP264" i="1" s="1"/>
  <c r="X438" i="1"/>
  <c r="BH1398" i="1"/>
  <c r="BH434" i="1"/>
  <c r="BH435" i="1" s="1"/>
  <c r="BH438" i="1"/>
  <c r="BH169" i="1"/>
  <c r="BH173" i="1" s="1"/>
  <c r="BH174" i="1" s="1"/>
  <c r="AP865" i="1"/>
  <c r="AP869" i="1" s="1"/>
  <c r="AP870" i="1" s="1"/>
  <c r="X632" i="1"/>
  <c r="X633" i="1" s="1"/>
  <c r="AP1037" i="1"/>
  <c r="X721" i="1"/>
  <c r="X722" i="1" s="1"/>
  <c r="AP208" i="1"/>
  <c r="AP209" i="1" s="1"/>
  <c r="AP395" i="1"/>
  <c r="AP396" i="1" s="1"/>
  <c r="BH208" i="1"/>
  <c r="BH209" i="1" s="1"/>
  <c r="BH589" i="1"/>
  <c r="BH590" i="1" s="1"/>
  <c r="BH634" i="1"/>
  <c r="AP438" i="1"/>
  <c r="BH212" i="1"/>
  <c r="BH1626" i="1"/>
  <c r="BH1615" i="1" s="1"/>
  <c r="BH1645" i="1" s="1"/>
  <c r="AP634" i="1"/>
  <c r="BH721" i="1"/>
  <c r="BH722" i="1" s="1"/>
  <c r="X1282" i="1"/>
  <c r="AP589" i="1"/>
  <c r="AP590" i="1" s="1"/>
  <c r="BH723" i="1"/>
  <c r="BH116" i="1"/>
  <c r="BH305" i="1"/>
  <c r="BH4542" i="1"/>
  <c r="BH1282" i="1"/>
  <c r="BH301" i="1"/>
  <c r="BH302" i="1" s="1"/>
  <c r="BH263" i="1"/>
  <c r="BH264" i="1" s="1"/>
  <c r="BH267" i="1"/>
  <c r="BH1492" i="1"/>
  <c r="AP1282" i="1"/>
  <c r="AP1292" i="1" s="1"/>
  <c r="AP721" i="1"/>
  <c r="AP722" i="1" s="1"/>
  <c r="BH678" i="1"/>
  <c r="BH679" i="1" s="1"/>
  <c r="BH680" i="1"/>
  <c r="AP542" i="1"/>
  <c r="AP1398" i="1"/>
  <c r="BH632" i="1"/>
  <c r="BH633" i="1" s="1"/>
  <c r="X208" i="1"/>
  <c r="X209" i="1" s="1"/>
  <c r="X395" i="1"/>
  <c r="X396" i="1" s="1"/>
  <c r="AP77" i="1"/>
  <c r="AP78" i="1" s="1"/>
  <c r="AP965" i="1"/>
  <c r="AP4542" i="1"/>
  <c r="AP234" i="1"/>
  <c r="AP678" i="1"/>
  <c r="AP679" i="1" s="1"/>
  <c r="AP680" i="1"/>
  <c r="AP1626" i="1"/>
  <c r="AP1615" i="1" s="1"/>
  <c r="AP1645" i="1" s="1"/>
  <c r="AP1176" i="1"/>
  <c r="AP1492" i="1"/>
  <c r="AP632" i="1"/>
  <c r="AP633" i="1" s="1"/>
  <c r="X1398" i="1"/>
  <c r="X1492" i="1"/>
  <c r="X680" i="1"/>
  <c r="X634" i="1"/>
  <c r="X589" i="1"/>
  <c r="X590" i="1" s="1"/>
  <c r="X434" i="1"/>
  <c r="X435" i="1" s="1"/>
  <c r="X301" i="1"/>
  <c r="X302" i="1" s="1"/>
  <c r="X305" i="1"/>
  <c r="X267" i="1"/>
  <c r="X263" i="1"/>
  <c r="X264" i="1" s="1"/>
  <c r="X1626" i="1"/>
  <c r="X1615" i="1" s="1"/>
  <c r="X1645" i="1" s="1"/>
  <c r="X81" i="1"/>
  <c r="X77" i="1"/>
  <c r="X78" i="1" s="1"/>
  <c r="X234" i="1"/>
  <c r="X4542" i="1"/>
  <c r="X873" i="1"/>
  <c r="X869" i="1"/>
  <c r="X870" i="1" s="1"/>
  <c r="AG1160" i="1"/>
  <c r="AG1159" i="1" s="1"/>
  <c r="AG1166" i="1"/>
  <c r="AG1165" i="1" s="1"/>
  <c r="AV1094" i="1"/>
  <c r="AV1093" i="1" s="1"/>
  <c r="BN1205" i="1"/>
  <c r="BN1194" i="1" s="1"/>
  <c r="AV337" i="1"/>
  <c r="AV336" i="1" s="1"/>
  <c r="BI52" i="1"/>
  <c r="BC67" i="1"/>
  <c r="BI135" i="1"/>
  <c r="BI367" i="1"/>
  <c r="BI388" i="1"/>
  <c r="BI424" i="1"/>
  <c r="BI36" i="1"/>
  <c r="BC52" i="1"/>
  <c r="BI113" i="1"/>
  <c r="BC135" i="1"/>
  <c r="BI242" i="1"/>
  <c r="BI275" i="1"/>
  <c r="BI293" i="1"/>
  <c r="BC367" i="1"/>
  <c r="BI385" i="1"/>
  <c r="BC388" i="1"/>
  <c r="BI407" i="1"/>
  <c r="BC424" i="1"/>
  <c r="BI446" i="1"/>
  <c r="BI666" i="1"/>
  <c r="BC669" i="1"/>
  <c r="BC36" i="1"/>
  <c r="BC113" i="1"/>
  <c r="BI201" i="1"/>
  <c r="BC242" i="1"/>
  <c r="BI256" i="1"/>
  <c r="BC275" i="1"/>
  <c r="BI290" i="1"/>
  <c r="BC293" i="1"/>
  <c r="BI313" i="1"/>
  <c r="BC385" i="1"/>
  <c r="BC407" i="1"/>
  <c r="BI89" i="1"/>
  <c r="BI198" i="1"/>
  <c r="BC201" i="1"/>
  <c r="BC256" i="1"/>
  <c r="BC290" i="1"/>
  <c r="BC313" i="1"/>
  <c r="BI734" i="1"/>
  <c r="BI70" i="1"/>
  <c r="BC89" i="1"/>
  <c r="BI166" i="1"/>
  <c r="BI183" i="1"/>
  <c r="BC198" i="1"/>
  <c r="BI624" i="1"/>
  <c r="BC642" i="1"/>
  <c r="BI67" i="1"/>
  <c r="BC70" i="1"/>
  <c r="BC166" i="1"/>
  <c r="BC183" i="1"/>
  <c r="BI492" i="1"/>
  <c r="BC530" i="1"/>
  <c r="BI580" i="1"/>
  <c r="BC595" i="1"/>
  <c r="BI714" i="1"/>
  <c r="BI884" i="1"/>
  <c r="BC1056" i="1"/>
  <c r="BC1133" i="1"/>
  <c r="BI1195" i="1"/>
  <c r="BI1300" i="1"/>
  <c r="BI1381" i="1"/>
  <c r="BC1386" i="1"/>
  <c r="BC1419" i="1"/>
  <c r="BI1661" i="1"/>
  <c r="BC1671" i="1"/>
  <c r="BI1711" i="1"/>
  <c r="BC1722" i="1"/>
  <c r="BI1762" i="1"/>
  <c r="BC1765" i="1"/>
  <c r="BI1804" i="1"/>
  <c r="BI1820" i="1"/>
  <c r="BC1830" i="1"/>
  <c r="BC1841" i="1"/>
  <c r="BI1881" i="1"/>
  <c r="BI1884" i="1"/>
  <c r="BC1900" i="1"/>
  <c r="BI1950" i="1"/>
  <c r="BC1963" i="1"/>
  <c r="BI2033" i="1"/>
  <c r="BC2044" i="1"/>
  <c r="BI2047" i="1"/>
  <c r="BC2063" i="1"/>
  <c r="BI2103" i="1"/>
  <c r="BI2167" i="1"/>
  <c r="BI2170" i="1"/>
  <c r="BC2196" i="1"/>
  <c r="BC2208" i="1"/>
  <c r="BI2248" i="1"/>
  <c r="BI2251" i="1"/>
  <c r="BI2267" i="1"/>
  <c r="BC2277" i="1"/>
  <c r="BC2308" i="1"/>
  <c r="BC2359" i="1"/>
  <c r="BC2439" i="1"/>
  <c r="BI2493" i="1"/>
  <c r="BC2509" i="1"/>
  <c r="BC2559" i="1"/>
  <c r="BI2600" i="1"/>
  <c r="BC2612" i="1"/>
  <c r="BI2653" i="1"/>
  <c r="BI2656" i="1"/>
  <c r="BI2672" i="1"/>
  <c r="BC2724" i="1"/>
  <c r="BC2736" i="1"/>
  <c r="BI2777" i="1"/>
  <c r="BC2780" i="1"/>
  <c r="BI2837" i="1"/>
  <c r="BI2888" i="1"/>
  <c r="BC2900" i="1"/>
  <c r="BC2903" i="1"/>
  <c r="BI2960" i="1"/>
  <c r="BI3011" i="1"/>
  <c r="BC3023" i="1"/>
  <c r="BC3026" i="1"/>
  <c r="BI3067" i="1"/>
  <c r="BC3093" i="1"/>
  <c r="BI3135" i="1"/>
  <c r="BC3147" i="1"/>
  <c r="BI3188" i="1"/>
  <c r="BC3259" i="1"/>
  <c r="BC3271" i="1"/>
  <c r="BI3274" i="1"/>
  <c r="BC3290" i="1"/>
  <c r="BC3300" i="1"/>
  <c r="BI3349" i="1"/>
  <c r="BC3352" i="1"/>
  <c r="BI3368" i="1"/>
  <c r="BI3419" i="1"/>
  <c r="BC3431" i="1"/>
  <c r="BI3471" i="1"/>
  <c r="BC3474" i="1"/>
  <c r="BI3553" i="1"/>
  <c r="BC3556" i="1"/>
  <c r="BI3572" i="1"/>
  <c r="BI3622" i="1"/>
  <c r="BC3634" i="1"/>
  <c r="BI3653" i="1"/>
  <c r="BI3718" i="1"/>
  <c r="BC3734" i="1"/>
  <c r="BC3785" i="1"/>
  <c r="BI3826" i="1"/>
  <c r="BC3837" i="1"/>
  <c r="BI3878" i="1"/>
  <c r="BI3921" i="1"/>
  <c r="BC3937" i="1"/>
  <c r="BC3977" i="1"/>
  <c r="BI4017" i="1"/>
  <c r="BI4066" i="1"/>
  <c r="BC4078" i="1"/>
  <c r="BI4121" i="1"/>
  <c r="BC4137" i="1"/>
  <c r="BI4188" i="1"/>
  <c r="BC4200" i="1"/>
  <c r="BI4203" i="1"/>
  <c r="BC4219" i="1"/>
  <c r="BI4260" i="1"/>
  <c r="BI4281" i="1"/>
  <c r="BC4284" i="1"/>
  <c r="BC4324" i="1"/>
  <c r="BC4391" i="1"/>
  <c r="BI4433" i="1"/>
  <c r="BC4444" i="1"/>
  <c r="BI4485" i="1"/>
  <c r="BC4488" i="1"/>
  <c r="BC492" i="1"/>
  <c r="BI550" i="1"/>
  <c r="BI577" i="1"/>
  <c r="BC580" i="1"/>
  <c r="BI688" i="1"/>
  <c r="BI711" i="1"/>
  <c r="BC714" i="1"/>
  <c r="BC884" i="1"/>
  <c r="BI982" i="1"/>
  <c r="BC1195" i="1"/>
  <c r="BC1300" i="1"/>
  <c r="BC1381" i="1"/>
  <c r="BC1661" i="1"/>
  <c r="BC1711" i="1"/>
  <c r="BI1751" i="1"/>
  <c r="BC1762" i="1"/>
  <c r="BI1801" i="1"/>
  <c r="BC1804" i="1"/>
  <c r="BC1820" i="1"/>
  <c r="BI1869" i="1"/>
  <c r="BC1881" i="1"/>
  <c r="BC1884" i="1"/>
  <c r="BC1950" i="1"/>
  <c r="BI1992" i="1"/>
  <c r="BI2004" i="1"/>
  <c r="BC2033" i="1"/>
  <c r="BC2047" i="1"/>
  <c r="BI2087" i="1"/>
  <c r="BC2103" i="1"/>
  <c r="BI2155" i="1"/>
  <c r="BC2167" i="1"/>
  <c r="BC2170" i="1"/>
  <c r="BI2186" i="1"/>
  <c r="BI2237" i="1"/>
  <c r="BC2248" i="1"/>
  <c r="BC2251" i="1"/>
  <c r="BC2267" i="1"/>
  <c r="BI2349" i="1"/>
  <c r="BI2429" i="1"/>
  <c r="BI2480" i="1"/>
  <c r="BC2493" i="1"/>
  <c r="BI2549" i="1"/>
  <c r="BC2600" i="1"/>
  <c r="BI2641" i="1"/>
  <c r="BC2653" i="1"/>
  <c r="BC2656" i="1"/>
  <c r="BC2672" i="1"/>
  <c r="BI2714" i="1"/>
  <c r="BI2765" i="1"/>
  <c r="BC2777" i="1"/>
  <c r="BI2821" i="1"/>
  <c r="BC2837" i="1"/>
  <c r="BC2888" i="1"/>
  <c r="BI2944" i="1"/>
  <c r="BC2960" i="1"/>
  <c r="BC3011" i="1"/>
  <c r="BI3064" i="1"/>
  <c r="BC3067" i="1"/>
  <c r="BI3083" i="1"/>
  <c r="BC3135" i="1"/>
  <c r="BI3176" i="1"/>
  <c r="BC3188" i="1"/>
  <c r="BI3249" i="1"/>
  <c r="BC3274" i="1"/>
  <c r="BI3338" i="1"/>
  <c r="BC3349" i="1"/>
  <c r="BC3368" i="1"/>
  <c r="BI3409" i="1"/>
  <c r="BC3419" i="1"/>
  <c r="BI3460" i="1"/>
  <c r="BC3471" i="1"/>
  <c r="BI3541" i="1"/>
  <c r="BC3553" i="1"/>
  <c r="BC3572" i="1"/>
  <c r="BI3612" i="1"/>
  <c r="BC3622" i="1"/>
  <c r="BI3637" i="1"/>
  <c r="BC3653" i="1"/>
  <c r="BI3715" i="1"/>
  <c r="BC3718" i="1"/>
  <c r="BI3775" i="1"/>
  <c r="BI3800" i="1"/>
  <c r="BC3826" i="1"/>
  <c r="BI3866" i="1"/>
  <c r="BC3878" i="1"/>
  <c r="BI3907" i="1"/>
  <c r="BI3918" i="1"/>
  <c r="BC3921" i="1"/>
  <c r="BI4001" i="1"/>
  <c r="BC4017" i="1"/>
  <c r="BI4056" i="1"/>
  <c r="BC4066" i="1"/>
  <c r="BI4118" i="1"/>
  <c r="BC4121" i="1"/>
  <c r="BC4188" i="1"/>
  <c r="BC4203" i="1"/>
  <c r="BI4244" i="1"/>
  <c r="BC4260" i="1"/>
  <c r="BC4281" i="1"/>
  <c r="BI4381" i="1"/>
  <c r="BC4433" i="1"/>
  <c r="BI4473" i="1"/>
  <c r="BC4485" i="1"/>
  <c r="BC550" i="1"/>
  <c r="BC577" i="1"/>
  <c r="BI642" i="1"/>
  <c r="BI669" i="1"/>
  <c r="BC688" i="1"/>
  <c r="BC711" i="1"/>
  <c r="BC982" i="1"/>
  <c r="BI1347" i="1"/>
  <c r="BI1701" i="1"/>
  <c r="BC1751" i="1"/>
  <c r="BI1791" i="1"/>
  <c r="BC1801" i="1"/>
  <c r="BC1869" i="1"/>
  <c r="BI1940" i="1"/>
  <c r="BC1992" i="1"/>
  <c r="BC2004" i="1"/>
  <c r="BI2007" i="1"/>
  <c r="BI2023" i="1"/>
  <c r="BI2084" i="1"/>
  <c r="BC2087" i="1"/>
  <c r="BC2155" i="1"/>
  <c r="BC2186" i="1"/>
  <c r="BC2237" i="1"/>
  <c r="BI2333" i="1"/>
  <c r="BC2349" i="1"/>
  <c r="BI2413" i="1"/>
  <c r="BC2429" i="1"/>
  <c r="BI2470" i="1"/>
  <c r="BC2480" i="1"/>
  <c r="BI2530" i="1"/>
  <c r="BI2533" i="1"/>
  <c r="BC2549" i="1"/>
  <c r="BI2590" i="1"/>
  <c r="BC2641" i="1"/>
  <c r="BI2698" i="1"/>
  <c r="BC2714" i="1"/>
  <c r="BC2765" i="1"/>
  <c r="BI2818" i="1"/>
  <c r="BC2821" i="1"/>
  <c r="BI2878" i="1"/>
  <c r="BI2941" i="1"/>
  <c r="BC2944" i="1"/>
  <c r="BI3001" i="1"/>
  <c r="BI3052" i="1"/>
  <c r="BC3064" i="1"/>
  <c r="BC3083" i="1"/>
  <c r="BI3125" i="1"/>
  <c r="BC3176" i="1"/>
  <c r="BI3207" i="1"/>
  <c r="BI3233" i="1"/>
  <c r="BC3249" i="1"/>
  <c r="BC3338" i="1"/>
  <c r="BI3393" i="1"/>
  <c r="BC3409" i="1"/>
  <c r="BC3460" i="1"/>
  <c r="BI3515" i="1"/>
  <c r="BI3531" i="1"/>
  <c r="BC3541" i="1"/>
  <c r="BI3593" i="1"/>
  <c r="BI3596" i="1"/>
  <c r="BC3612" i="1"/>
  <c r="BC3637" i="1"/>
  <c r="BI3704" i="1"/>
  <c r="BC3715" i="1"/>
  <c r="BI3759" i="1"/>
  <c r="BC3775" i="1"/>
  <c r="BI3797" i="1"/>
  <c r="BC3800" i="1"/>
  <c r="BI3816" i="1"/>
  <c r="BC3866" i="1"/>
  <c r="BC3907" i="1"/>
  <c r="BC3918" i="1"/>
  <c r="BI3958" i="1"/>
  <c r="BI3961" i="1"/>
  <c r="BI3998" i="1"/>
  <c r="BC4001" i="1"/>
  <c r="BI4040" i="1"/>
  <c r="BC4056" i="1"/>
  <c r="BI4107" i="1"/>
  <c r="BC4118" i="1"/>
  <c r="BI4178" i="1"/>
  <c r="BI4241" i="1"/>
  <c r="BC4244" i="1"/>
  <c r="BI4340" i="1"/>
  <c r="BI4365" i="1"/>
  <c r="BC4381" i="1"/>
  <c r="BI4423" i="1"/>
  <c r="BC4473" i="1"/>
  <c r="BI4514" i="1"/>
  <c r="BI4529" i="1"/>
  <c r="BC1347" i="1"/>
  <c r="BI1393" i="1"/>
  <c r="BI1489" i="1"/>
  <c r="BI1685" i="1"/>
  <c r="BC1701" i="1"/>
  <c r="BI1741" i="1"/>
  <c r="BC1791" i="1"/>
  <c r="BI1860" i="1"/>
  <c r="BI1921" i="1"/>
  <c r="BI1924" i="1"/>
  <c r="BC1940" i="1"/>
  <c r="BI1982" i="1"/>
  <c r="BC2007" i="1"/>
  <c r="BC2023" i="1"/>
  <c r="BI2073" i="1"/>
  <c r="BC2084" i="1"/>
  <c r="BI2145" i="1"/>
  <c r="BI2227" i="1"/>
  <c r="BI2318" i="1"/>
  <c r="BI2330" i="1"/>
  <c r="BC2333" i="1"/>
  <c r="BI2401" i="1"/>
  <c r="BC2413" i="1"/>
  <c r="BI2454" i="1"/>
  <c r="BC2470" i="1"/>
  <c r="BI2519" i="1"/>
  <c r="BC2530" i="1"/>
  <c r="BC2533" i="1"/>
  <c r="BI2574" i="1"/>
  <c r="BC2590" i="1"/>
  <c r="BI2631" i="1"/>
  <c r="BI2695" i="1"/>
  <c r="BC2698" i="1"/>
  <c r="BI2755" i="1"/>
  <c r="BI2806" i="1"/>
  <c r="BC2818" i="1"/>
  <c r="BI2862" i="1"/>
  <c r="BC2878" i="1"/>
  <c r="BI2929" i="1"/>
  <c r="BC2941" i="1"/>
  <c r="BI2982" i="1"/>
  <c r="BI2985" i="1"/>
  <c r="BC3001" i="1"/>
  <c r="BC3000" i="1" s="1"/>
  <c r="BC3052" i="1"/>
  <c r="BI3109" i="1"/>
  <c r="BC3125" i="1"/>
  <c r="BI3166" i="1"/>
  <c r="BI3191" i="1"/>
  <c r="BC3207" i="1"/>
  <c r="BI3230" i="1"/>
  <c r="BC3233" i="1"/>
  <c r="BI3328" i="1"/>
  <c r="BI3390" i="1"/>
  <c r="BC3393" i="1"/>
  <c r="BI3450" i="1"/>
  <c r="BI3512" i="1"/>
  <c r="BC3515" i="1"/>
  <c r="BC3531" i="1"/>
  <c r="BC3593" i="1"/>
  <c r="BC3596" i="1"/>
  <c r="BI3675" i="1"/>
  <c r="BI3694" i="1"/>
  <c r="BC3704" i="1"/>
  <c r="BI3756" i="1"/>
  <c r="BC3759" i="1"/>
  <c r="BC3797" i="1"/>
  <c r="BC3816" i="1"/>
  <c r="BI3856" i="1"/>
  <c r="BI3881" i="1"/>
  <c r="BI3897" i="1"/>
  <c r="BI3947" i="1"/>
  <c r="BC3958" i="1"/>
  <c r="BC3961" i="1"/>
  <c r="BI3987" i="1"/>
  <c r="BC3998" i="1"/>
  <c r="BI4037" i="1"/>
  <c r="BC4040" i="1"/>
  <c r="BC4107" i="1"/>
  <c r="BI4147" i="1"/>
  <c r="BI4162" i="1"/>
  <c r="BC4178" i="1"/>
  <c r="BC4177" i="1" s="1"/>
  <c r="BI4229" i="1"/>
  <c r="BC4241" i="1"/>
  <c r="BI4321" i="1"/>
  <c r="BC4340" i="1"/>
  <c r="BI4362" i="1"/>
  <c r="BC4365" i="1"/>
  <c r="BI4407" i="1"/>
  <c r="BC4423" i="1"/>
  <c r="BI4463" i="1"/>
  <c r="BC4514" i="1"/>
  <c r="BI4526" i="1"/>
  <c r="BC4529" i="1"/>
  <c r="BI427" i="1"/>
  <c r="BC446" i="1"/>
  <c r="BI470" i="1"/>
  <c r="BI621" i="1"/>
  <c r="BC624" i="1"/>
  <c r="BC666" i="1"/>
  <c r="BC734" i="1"/>
  <c r="BI809" i="1"/>
  <c r="BI1390" i="1"/>
  <c r="BC1393" i="1"/>
  <c r="BC1489" i="1"/>
  <c r="BI1513" i="1"/>
  <c r="BI1682" i="1"/>
  <c r="BC1685" i="1"/>
  <c r="BI1725" i="1"/>
  <c r="BC1741" i="1"/>
  <c r="BI1781" i="1"/>
  <c r="BI1844" i="1"/>
  <c r="BC1860" i="1"/>
  <c r="BI1910" i="1"/>
  <c r="BC1921" i="1"/>
  <c r="BC1924" i="1"/>
  <c r="BI1966" i="1"/>
  <c r="BC1982" i="1"/>
  <c r="BC2073" i="1"/>
  <c r="BI2113" i="1"/>
  <c r="BI2126" i="1"/>
  <c r="BI2129" i="1"/>
  <c r="BC2145" i="1"/>
  <c r="BI2211" i="1"/>
  <c r="BC2227" i="1"/>
  <c r="BI2289" i="1"/>
  <c r="BI2292" i="1"/>
  <c r="BC2318" i="1"/>
  <c r="BC2330" i="1"/>
  <c r="BI2371" i="1"/>
  <c r="BI2375" i="1"/>
  <c r="BI2391" i="1"/>
  <c r="BC2401" i="1"/>
  <c r="BI2451" i="1"/>
  <c r="BC2454" i="1"/>
  <c r="BC2519" i="1"/>
  <c r="BI2571" i="1"/>
  <c r="BC2574" i="1"/>
  <c r="BI2615" i="1"/>
  <c r="BC2631" i="1"/>
  <c r="BI2682" i="1"/>
  <c r="BC2695" i="1"/>
  <c r="BI2739" i="1"/>
  <c r="BC2755" i="1"/>
  <c r="BI2796" i="1"/>
  <c r="BC2806" i="1"/>
  <c r="BI2847" i="1"/>
  <c r="BI2859" i="1"/>
  <c r="BC2862" i="1"/>
  <c r="BI2919" i="1"/>
  <c r="BC2929" i="1"/>
  <c r="BI2970" i="1"/>
  <c r="BC2982" i="1"/>
  <c r="BC2985" i="1"/>
  <c r="BI3042" i="1"/>
  <c r="BI3106" i="1"/>
  <c r="BC3109" i="1"/>
  <c r="BI3150" i="1"/>
  <c r="BC3166" i="1"/>
  <c r="BC3191" i="1"/>
  <c r="BI3217" i="1"/>
  <c r="BC3230" i="1"/>
  <c r="BI3312" i="1"/>
  <c r="BC3328" i="1"/>
  <c r="BI3378" i="1"/>
  <c r="BC3390" i="1"/>
  <c r="BI3434" i="1"/>
  <c r="BC3450" i="1"/>
  <c r="BI3490" i="1"/>
  <c r="BI3500" i="1"/>
  <c r="BC3512" i="1"/>
  <c r="BI3582" i="1"/>
  <c r="BI3663" i="1"/>
  <c r="BC3675" i="1"/>
  <c r="BI3678" i="1"/>
  <c r="BC3694" i="1"/>
  <c r="BI3744" i="1"/>
  <c r="BC3756" i="1"/>
  <c r="BI3840" i="1"/>
  <c r="BC3856" i="1"/>
  <c r="BC3881" i="1"/>
  <c r="BC3897" i="1"/>
  <c r="BC3896" i="1" s="1"/>
  <c r="BC3947" i="1"/>
  <c r="BC3987" i="1"/>
  <c r="BI4027" i="1"/>
  <c r="BC4037" i="1"/>
  <c r="BI4081" i="1"/>
  <c r="BI4097" i="1"/>
  <c r="BC4147" i="1"/>
  <c r="BI4159" i="1"/>
  <c r="BC4162" i="1"/>
  <c r="BC4229" i="1"/>
  <c r="BI4270" i="1"/>
  <c r="BI4300" i="1"/>
  <c r="BI4310" i="1"/>
  <c r="BC4321" i="1"/>
  <c r="BI4350" i="1"/>
  <c r="BC4362" i="1"/>
  <c r="BI4404" i="1"/>
  <c r="BC4407" i="1"/>
  <c r="BI4447" i="1"/>
  <c r="BC4463" i="1"/>
  <c r="BI4504" i="1"/>
  <c r="BC4526" i="1"/>
  <c r="BC427" i="1"/>
  <c r="BC470" i="1"/>
  <c r="BI530" i="1"/>
  <c r="BI595" i="1"/>
  <c r="BC621" i="1"/>
  <c r="BC809" i="1"/>
  <c r="BI1056" i="1"/>
  <c r="BI1133" i="1"/>
  <c r="BI1386" i="1"/>
  <c r="BC1390" i="1"/>
  <c r="BI1419" i="1"/>
  <c r="BC1513" i="1"/>
  <c r="BI1671" i="1"/>
  <c r="BC1682" i="1"/>
  <c r="BI1722" i="1"/>
  <c r="BC1725" i="1"/>
  <c r="BI1765" i="1"/>
  <c r="BC1781" i="1"/>
  <c r="BI1830" i="1"/>
  <c r="BI1841" i="1"/>
  <c r="BC1844" i="1"/>
  <c r="BI1900" i="1"/>
  <c r="BC1910" i="1"/>
  <c r="BI1963" i="1"/>
  <c r="BC1966" i="1"/>
  <c r="BI2044" i="1"/>
  <c r="BI2063" i="1"/>
  <c r="BC2113" i="1"/>
  <c r="BC2126" i="1"/>
  <c r="BC2129" i="1"/>
  <c r="BI2196" i="1"/>
  <c r="BI2208" i="1"/>
  <c r="BC2211" i="1"/>
  <c r="BI2277" i="1"/>
  <c r="BC2289" i="1"/>
  <c r="BC2292" i="1"/>
  <c r="BI2308" i="1"/>
  <c r="BI2359" i="1"/>
  <c r="BC2371" i="1"/>
  <c r="BC2375" i="1"/>
  <c r="BC2391" i="1"/>
  <c r="BI2439" i="1"/>
  <c r="BC2451" i="1"/>
  <c r="BI2509" i="1"/>
  <c r="BI2559" i="1"/>
  <c r="BC2571" i="1"/>
  <c r="BI2612" i="1"/>
  <c r="BC2615" i="1"/>
  <c r="BC2682" i="1"/>
  <c r="BI2724" i="1"/>
  <c r="BI2736" i="1"/>
  <c r="BC2739" i="1"/>
  <c r="BI2780" i="1"/>
  <c r="BC2796" i="1"/>
  <c r="BC2847" i="1"/>
  <c r="BC2859" i="1"/>
  <c r="BI2900" i="1"/>
  <c r="BI2903" i="1"/>
  <c r="BC2919" i="1"/>
  <c r="BC2970" i="1"/>
  <c r="BC2959" i="1" s="1"/>
  <c r="BI3023" i="1"/>
  <c r="BI3026" i="1"/>
  <c r="BC3042" i="1"/>
  <c r="BI3093" i="1"/>
  <c r="BC3106" i="1"/>
  <c r="BI3147" i="1"/>
  <c r="BC3150" i="1"/>
  <c r="BC3217" i="1"/>
  <c r="BI3259" i="1"/>
  <c r="BI3271" i="1"/>
  <c r="BI3290" i="1"/>
  <c r="BI3300" i="1"/>
  <c r="BC3312" i="1"/>
  <c r="BI3352" i="1"/>
  <c r="BC3378" i="1"/>
  <c r="BI3431" i="1"/>
  <c r="BC3434" i="1"/>
  <c r="BI3474" i="1"/>
  <c r="BC3490" i="1"/>
  <c r="BC3500" i="1"/>
  <c r="BI3556" i="1"/>
  <c r="BC3582" i="1"/>
  <c r="BI3634" i="1"/>
  <c r="BC3663" i="1"/>
  <c r="BC3678" i="1"/>
  <c r="BI3734" i="1"/>
  <c r="BC3744" i="1"/>
  <c r="BI3785" i="1"/>
  <c r="BI3837" i="1"/>
  <c r="BC3840" i="1"/>
  <c r="BI3937" i="1"/>
  <c r="BI3977" i="1"/>
  <c r="BC4027" i="1"/>
  <c r="BI4078" i="1"/>
  <c r="BC4081" i="1"/>
  <c r="BC4097" i="1"/>
  <c r="BI4137" i="1"/>
  <c r="BC4159" i="1"/>
  <c r="BI4200" i="1"/>
  <c r="BI4219" i="1"/>
  <c r="BC4270" i="1"/>
  <c r="BI4284" i="1"/>
  <c r="BC4300" i="1"/>
  <c r="BC4310" i="1"/>
  <c r="BI4324" i="1"/>
  <c r="BC4350" i="1"/>
  <c r="BI4391" i="1"/>
  <c r="BC4404" i="1"/>
  <c r="BI4444" i="1"/>
  <c r="BC4447" i="1"/>
  <c r="BI4488" i="1"/>
  <c r="BC4504" i="1"/>
  <c r="AV1205" i="1"/>
  <c r="AV1194" i="1" s="1"/>
  <c r="AK166" i="1"/>
  <c r="AK183" i="1"/>
  <c r="AQ313" i="1"/>
  <c r="AK367" i="1"/>
  <c r="AQ388" i="1"/>
  <c r="AQ407" i="1"/>
  <c r="AQ470" i="1"/>
  <c r="AK550" i="1"/>
  <c r="AK577" i="1"/>
  <c r="AQ642" i="1"/>
  <c r="AQ666" i="1"/>
  <c r="AK669" i="1"/>
  <c r="AK711" i="1"/>
  <c r="AQ809" i="1"/>
  <c r="AK1133" i="1"/>
  <c r="AK1195" i="1"/>
  <c r="AK1300" i="1"/>
  <c r="AK1381" i="1"/>
  <c r="AQ1390" i="1"/>
  <c r="AK1393" i="1"/>
  <c r="AK1489" i="1"/>
  <c r="AQ1513" i="1"/>
  <c r="AQ1682" i="1"/>
  <c r="AK1711" i="1"/>
  <c r="AQ1751" i="1"/>
  <c r="AQ1781" i="1"/>
  <c r="AK1791" i="1"/>
  <c r="AQ1804" i="1"/>
  <c r="AK1869" i="1"/>
  <c r="AQ1884" i="1"/>
  <c r="AK1900" i="1"/>
  <c r="AQ1940" i="1"/>
  <c r="AK1992" i="1"/>
  <c r="AK2004" i="1"/>
  <c r="AQ2047" i="1"/>
  <c r="AQ2126" i="1"/>
  <c r="AK2129" i="1"/>
  <c r="AQ2237" i="1"/>
  <c r="AK2292" i="1"/>
  <c r="AK2359" i="1"/>
  <c r="AK2439" i="1"/>
  <c r="AQ2480" i="1"/>
  <c r="AK2493" i="1"/>
  <c r="AQ2559" i="1"/>
  <c r="AK2571" i="1"/>
  <c r="AQ2612" i="1"/>
  <c r="AK2615" i="1"/>
  <c r="AQ2724" i="1"/>
  <c r="AQ2736" i="1"/>
  <c r="AQ2739" i="1"/>
  <c r="AK2755" i="1"/>
  <c r="AK2777" i="1"/>
  <c r="AQ2780" i="1"/>
  <c r="AK2796" i="1"/>
  <c r="AK2837" i="1"/>
  <c r="AQ2900" i="1"/>
  <c r="AQ2919" i="1"/>
  <c r="AK2960" i="1"/>
  <c r="AQ2982" i="1"/>
  <c r="AK2985" i="1"/>
  <c r="AK3023" i="1"/>
  <c r="AQ3064" i="1"/>
  <c r="AQ3083" i="1"/>
  <c r="AQ3109" i="1"/>
  <c r="AK3125" i="1"/>
  <c r="AQ3147" i="1"/>
  <c r="AK3150" i="1"/>
  <c r="AQ3259" i="1"/>
  <c r="AK3300" i="1"/>
  <c r="AQ3349" i="1"/>
  <c r="AQ3368" i="1"/>
  <c r="AQ3378" i="1"/>
  <c r="AK3390" i="1"/>
  <c r="AQ3450" i="1"/>
  <c r="AQ3474" i="1"/>
  <c r="AK3490" i="1"/>
  <c r="AK3515" i="1"/>
  <c r="AQ3556" i="1"/>
  <c r="AK3572" i="1"/>
  <c r="AQ3637" i="1"/>
  <c r="AK3653" i="1"/>
  <c r="AQ3704" i="1"/>
  <c r="AK3715" i="1"/>
  <c r="AQ3756" i="1"/>
  <c r="AK3759" i="1"/>
  <c r="AK3826" i="1"/>
  <c r="AK3840" i="1"/>
  <c r="AQ3856" i="1"/>
  <c r="AQ3866" i="1"/>
  <c r="AK3878" i="1"/>
  <c r="AQ3918" i="1"/>
  <c r="AQ3921" i="1"/>
  <c r="AK3937" i="1"/>
  <c r="AQ4001" i="1"/>
  <c r="AK4017" i="1"/>
  <c r="AQ4159" i="1"/>
  <c r="AK4162" i="1"/>
  <c r="AQ4244" i="1"/>
  <c r="AK4260" i="1"/>
  <c r="AK4310" i="1"/>
  <c r="AK4321" i="1"/>
  <c r="AQ4381" i="1"/>
  <c r="AQ4433" i="1"/>
  <c r="AQ4444" i="1"/>
  <c r="AK4473" i="1"/>
  <c r="AK4485" i="1"/>
  <c r="AK4488" i="1"/>
  <c r="AK4526" i="1"/>
  <c r="AQ52" i="1"/>
  <c r="AQ135" i="1"/>
  <c r="AQ275" i="1"/>
  <c r="AQ293" i="1"/>
  <c r="AK313" i="1"/>
  <c r="AQ385" i="1"/>
  <c r="AK388" i="1"/>
  <c r="AK407" i="1"/>
  <c r="AQ424" i="1"/>
  <c r="AK470" i="1"/>
  <c r="AQ624" i="1"/>
  <c r="AK642" i="1"/>
  <c r="AK666" i="1"/>
  <c r="AK809" i="1"/>
  <c r="AQ884" i="1"/>
  <c r="AK1390" i="1"/>
  <c r="AQ1419" i="1"/>
  <c r="AK1513" i="1"/>
  <c r="AQ1671" i="1"/>
  <c r="AK1682" i="1"/>
  <c r="AK1751" i="1"/>
  <c r="AQ1765" i="1"/>
  <c r="AK1781" i="1"/>
  <c r="AK1804" i="1"/>
  <c r="AQ1860" i="1"/>
  <c r="AQ1881" i="1"/>
  <c r="AK1884" i="1"/>
  <c r="AQ1924" i="1"/>
  <c r="AK1940" i="1"/>
  <c r="AQ1982" i="1"/>
  <c r="AQ2044" i="1"/>
  <c r="AK2047" i="1"/>
  <c r="AQ2063" i="1"/>
  <c r="AQ2113" i="1"/>
  <c r="AK2126" i="1"/>
  <c r="AQ2167" i="1"/>
  <c r="AQ2186" i="1"/>
  <c r="AK2237" i="1"/>
  <c r="AQ2349" i="1"/>
  <c r="AQ2413" i="1"/>
  <c r="AQ2429" i="1"/>
  <c r="AK2480" i="1"/>
  <c r="AQ2530" i="1"/>
  <c r="AQ2533" i="1"/>
  <c r="AQ2549" i="1"/>
  <c r="AK2559" i="1"/>
  <c r="AQ2600" i="1"/>
  <c r="AK2612" i="1"/>
  <c r="AQ2653" i="1"/>
  <c r="AQ2698" i="1"/>
  <c r="AQ2714" i="1"/>
  <c r="AK2724" i="1"/>
  <c r="AK2736" i="1"/>
  <c r="AK2739" i="1"/>
  <c r="AK2780" i="1"/>
  <c r="AQ2888" i="1"/>
  <c r="AK2900" i="1"/>
  <c r="AQ2903" i="1"/>
  <c r="AK2919" i="1"/>
  <c r="AQ2970" i="1"/>
  <c r="AK2982" i="1"/>
  <c r="AQ3052" i="1"/>
  <c r="AK3064" i="1"/>
  <c r="AK3083" i="1"/>
  <c r="AQ3106" i="1"/>
  <c r="AK3109" i="1"/>
  <c r="AK3147" i="1"/>
  <c r="AQ3188" i="1"/>
  <c r="AQ3207" i="1"/>
  <c r="AK3259" i="1"/>
  <c r="AQ3290" i="1"/>
  <c r="AQ3338" i="1"/>
  <c r="AK3349" i="1"/>
  <c r="AQ3352" i="1"/>
  <c r="AK3368" i="1"/>
  <c r="AK3378" i="1"/>
  <c r="AQ3419" i="1"/>
  <c r="AQ3434" i="1"/>
  <c r="AK3450" i="1"/>
  <c r="AQ3471" i="1"/>
  <c r="AK3474" i="1"/>
  <c r="AQ3553" i="1"/>
  <c r="AK3556" i="1"/>
  <c r="AQ3634" i="1"/>
  <c r="AK3637" i="1"/>
  <c r="AK3704" i="1"/>
  <c r="AQ3744" i="1"/>
  <c r="AK3756" i="1"/>
  <c r="AQ3816" i="1"/>
  <c r="AK3856" i="1"/>
  <c r="AK3866" i="1"/>
  <c r="AQ3907" i="1"/>
  <c r="AK3918" i="1"/>
  <c r="AK3921" i="1"/>
  <c r="AQ3961" i="1"/>
  <c r="AQ3998" i="1"/>
  <c r="AK4001" i="1"/>
  <c r="AQ4056" i="1"/>
  <c r="AQ4097" i="1"/>
  <c r="AQ4107" i="1"/>
  <c r="AQ4147" i="1"/>
  <c r="AK4159" i="1"/>
  <c r="AQ4200" i="1"/>
  <c r="AQ4229" i="1"/>
  <c r="AQ4241" i="1"/>
  <c r="AK4244" i="1"/>
  <c r="AQ4300" i="1"/>
  <c r="AQ4340" i="1"/>
  <c r="AQ4365" i="1"/>
  <c r="AK4381" i="1"/>
  <c r="AQ4423" i="1"/>
  <c r="AK4433" i="1"/>
  <c r="AK4444" i="1"/>
  <c r="AQ4463" i="1"/>
  <c r="AQ36" i="1"/>
  <c r="AK52" i="1"/>
  <c r="AQ113" i="1"/>
  <c r="AK135" i="1"/>
  <c r="AQ242" i="1"/>
  <c r="AQ256" i="1"/>
  <c r="AK275" i="1"/>
  <c r="AQ290" i="1"/>
  <c r="AK293" i="1"/>
  <c r="AK385" i="1"/>
  <c r="AK424" i="1"/>
  <c r="AQ446" i="1"/>
  <c r="AQ492" i="1"/>
  <c r="AQ621" i="1"/>
  <c r="AK624" i="1"/>
  <c r="AK884" i="1"/>
  <c r="AQ982" i="1"/>
  <c r="AQ1056" i="1"/>
  <c r="AQ1347" i="1"/>
  <c r="AK1419" i="1"/>
  <c r="AK1671" i="1"/>
  <c r="AQ1685" i="1"/>
  <c r="AQ1741" i="1"/>
  <c r="AQ1762" i="1"/>
  <c r="AK1765" i="1"/>
  <c r="AQ1820" i="1"/>
  <c r="AQ1844" i="1"/>
  <c r="AK1860" i="1"/>
  <c r="AK1881" i="1"/>
  <c r="AQ1921" i="1"/>
  <c r="AK1924" i="1"/>
  <c r="AQ1966" i="1"/>
  <c r="AK1982" i="1"/>
  <c r="AQ2033" i="1"/>
  <c r="AK2044" i="1"/>
  <c r="AK2063" i="1"/>
  <c r="AQ2103" i="1"/>
  <c r="AK2113" i="1"/>
  <c r="AQ2155" i="1"/>
  <c r="AK2167" i="1"/>
  <c r="AK2186" i="1"/>
  <c r="AQ2227" i="1"/>
  <c r="AQ2289" i="1"/>
  <c r="AQ2308" i="1"/>
  <c r="AQ2333" i="1"/>
  <c r="AK2349" i="1"/>
  <c r="AK2348" i="1" s="1"/>
  <c r="AQ2371" i="1"/>
  <c r="AQ2401" i="1"/>
  <c r="AK2413" i="1"/>
  <c r="AK2429" i="1"/>
  <c r="AQ2470" i="1"/>
  <c r="AQ2519" i="1"/>
  <c r="AK2530" i="1"/>
  <c r="AK2533" i="1"/>
  <c r="AK2549" i="1"/>
  <c r="AK2600" i="1"/>
  <c r="AQ2641" i="1"/>
  <c r="AK2653" i="1"/>
  <c r="AQ2656" i="1"/>
  <c r="AQ2695" i="1"/>
  <c r="AK2698" i="1"/>
  <c r="AK2714" i="1"/>
  <c r="AQ2878" i="1"/>
  <c r="AK2888" i="1"/>
  <c r="AK2903" i="1"/>
  <c r="AQ2944" i="1"/>
  <c r="AK2970" i="1"/>
  <c r="AK2959" i="1" s="1"/>
  <c r="AQ3011" i="1"/>
  <c r="AK3052" i="1"/>
  <c r="AQ3093" i="1"/>
  <c r="AK3106" i="1"/>
  <c r="AQ3176" i="1"/>
  <c r="AK3188" i="1"/>
  <c r="AK3207" i="1"/>
  <c r="AQ3249" i="1"/>
  <c r="AQ3274" i="1"/>
  <c r="AK3290" i="1"/>
  <c r="AK3338" i="1"/>
  <c r="AK3352" i="1"/>
  <c r="AK3419" i="1"/>
  <c r="AQ3431" i="1"/>
  <c r="AK3434" i="1"/>
  <c r="AK3471" i="1"/>
  <c r="AQ3512" i="1"/>
  <c r="AQ3541" i="1"/>
  <c r="AK3553" i="1"/>
  <c r="AQ3593" i="1"/>
  <c r="AQ3612" i="1"/>
  <c r="AQ3622" i="1"/>
  <c r="AK3634" i="1"/>
  <c r="AQ3694" i="1"/>
  <c r="AK3744" i="1"/>
  <c r="AQ3785" i="1"/>
  <c r="AQ3800" i="1"/>
  <c r="AK3816" i="1"/>
  <c r="AK3907" i="1"/>
  <c r="AQ3958" i="1"/>
  <c r="AK3961" i="1"/>
  <c r="AQ3987" i="1"/>
  <c r="AK3998" i="1"/>
  <c r="AQ4040" i="1"/>
  <c r="AK4056" i="1"/>
  <c r="AQ4066" i="1"/>
  <c r="AQ4081" i="1"/>
  <c r="AK4097" i="1"/>
  <c r="AK4107" i="1"/>
  <c r="AQ4118" i="1"/>
  <c r="AQ4121" i="1"/>
  <c r="AK4147" i="1"/>
  <c r="AQ4188" i="1"/>
  <c r="AK4200" i="1"/>
  <c r="AQ4203" i="1"/>
  <c r="AK4229" i="1"/>
  <c r="AK4241" i="1"/>
  <c r="AQ4284" i="1"/>
  <c r="AK4300" i="1"/>
  <c r="AK4340" i="1"/>
  <c r="AQ4362" i="1"/>
  <c r="AK4365" i="1"/>
  <c r="AQ4407" i="1"/>
  <c r="AK4423" i="1"/>
  <c r="AK4463" i="1"/>
  <c r="AQ4514" i="1"/>
  <c r="AK36" i="1"/>
  <c r="AQ70" i="1"/>
  <c r="AQ89" i="1"/>
  <c r="AK113" i="1"/>
  <c r="AQ201" i="1"/>
  <c r="AK242" i="1"/>
  <c r="AK256" i="1"/>
  <c r="AK290" i="1"/>
  <c r="AQ427" i="1"/>
  <c r="AK446" i="1"/>
  <c r="AK492" i="1"/>
  <c r="AQ530" i="1"/>
  <c r="AQ595" i="1"/>
  <c r="AK621" i="1"/>
  <c r="AQ734" i="1"/>
  <c r="AK982" i="1"/>
  <c r="AK1056" i="1"/>
  <c r="AK1347" i="1"/>
  <c r="AQ1661" i="1"/>
  <c r="AK1685" i="1"/>
  <c r="AQ1725" i="1"/>
  <c r="AK1741" i="1"/>
  <c r="AK1762" i="1"/>
  <c r="AK1820" i="1"/>
  <c r="AQ1830" i="1"/>
  <c r="AQ1841" i="1"/>
  <c r="AK1844" i="1"/>
  <c r="AQ1910" i="1"/>
  <c r="AK1921" i="1"/>
  <c r="AQ1963" i="1"/>
  <c r="AK1966" i="1"/>
  <c r="AK2033" i="1"/>
  <c r="AQ2084" i="1"/>
  <c r="AQ2087" i="1"/>
  <c r="AK2103" i="1"/>
  <c r="AK2155" i="1"/>
  <c r="AQ2196" i="1"/>
  <c r="AQ2211" i="1"/>
  <c r="AK2227" i="1"/>
  <c r="AQ2248" i="1"/>
  <c r="AQ2251" i="1"/>
  <c r="AQ2267" i="1"/>
  <c r="AQ2277" i="1"/>
  <c r="AK2289" i="1"/>
  <c r="AK2308" i="1"/>
  <c r="AQ2330" i="1"/>
  <c r="AK2333" i="1"/>
  <c r="AK2371" i="1"/>
  <c r="AQ2375" i="1"/>
  <c r="AK2401" i="1"/>
  <c r="AQ2454" i="1"/>
  <c r="AK2470" i="1"/>
  <c r="AK2519" i="1"/>
  <c r="AQ2590" i="1"/>
  <c r="AK2641" i="1"/>
  <c r="AK2656" i="1"/>
  <c r="AQ2672" i="1"/>
  <c r="AQ2682" i="1"/>
  <c r="AK2695" i="1"/>
  <c r="AQ2765" i="1"/>
  <c r="AQ2806" i="1"/>
  <c r="AQ2818" i="1"/>
  <c r="AQ2859" i="1"/>
  <c r="AQ2862" i="1"/>
  <c r="AK2878" i="1"/>
  <c r="AQ2941" i="1"/>
  <c r="AK2944" i="1"/>
  <c r="AK3011" i="1"/>
  <c r="AQ3042" i="1"/>
  <c r="AQ3067" i="1"/>
  <c r="AK3093" i="1"/>
  <c r="AQ3135" i="1"/>
  <c r="AK3176" i="1"/>
  <c r="AQ3217" i="1"/>
  <c r="AQ3233" i="1"/>
  <c r="AK3249" i="1"/>
  <c r="AQ3271" i="1"/>
  <c r="AK3274" i="1"/>
  <c r="AQ3328" i="1"/>
  <c r="AQ3409" i="1"/>
  <c r="AK3431" i="1"/>
  <c r="AQ3500" i="1"/>
  <c r="AK3512" i="1"/>
  <c r="AK3541" i="1"/>
  <c r="AQ3582" i="1"/>
  <c r="AK3593" i="1"/>
  <c r="AQ3596" i="1"/>
  <c r="AK3612" i="1"/>
  <c r="AK3622" i="1"/>
  <c r="AQ3663" i="1"/>
  <c r="AQ3678" i="1"/>
  <c r="AK3694" i="1"/>
  <c r="AQ3734" i="1"/>
  <c r="AK3785" i="1"/>
  <c r="AQ3797" i="1"/>
  <c r="AK3800" i="1"/>
  <c r="AQ3897" i="1"/>
  <c r="AQ3947" i="1"/>
  <c r="AK3958" i="1"/>
  <c r="AQ3977" i="1"/>
  <c r="AK3987" i="1"/>
  <c r="AQ4027" i="1"/>
  <c r="AQ4037" i="1"/>
  <c r="AK4040" i="1"/>
  <c r="AK4066" i="1"/>
  <c r="AQ4078" i="1"/>
  <c r="AK4081" i="1"/>
  <c r="AK4118" i="1"/>
  <c r="AK4121" i="1"/>
  <c r="AQ4137" i="1"/>
  <c r="AK4188" i="1"/>
  <c r="AK4203" i="1"/>
  <c r="AQ4219" i="1"/>
  <c r="AQ4270" i="1"/>
  <c r="AQ4281" i="1"/>
  <c r="AK4284" i="1"/>
  <c r="AQ4324" i="1"/>
  <c r="AQ4350" i="1"/>
  <c r="AK4362" i="1"/>
  <c r="AQ4404" i="1"/>
  <c r="AK4407" i="1"/>
  <c r="AQ4447" i="1"/>
  <c r="AK4514" i="1"/>
  <c r="AQ67" i="1"/>
  <c r="AK70" i="1"/>
  <c r="AK89" i="1"/>
  <c r="AQ198" i="1"/>
  <c r="AK201" i="1"/>
  <c r="AK427" i="1"/>
  <c r="AK530" i="1"/>
  <c r="AQ580" i="1"/>
  <c r="AK595" i="1"/>
  <c r="AQ688" i="1"/>
  <c r="AQ714" i="1"/>
  <c r="AK734" i="1"/>
  <c r="AQ1386" i="1"/>
  <c r="AK1661" i="1"/>
  <c r="AQ1701" i="1"/>
  <c r="AQ1722" i="1"/>
  <c r="AK1725" i="1"/>
  <c r="AQ1801" i="1"/>
  <c r="AK1830" i="1"/>
  <c r="AK1841" i="1"/>
  <c r="AK1910" i="1"/>
  <c r="AQ1950" i="1"/>
  <c r="AK1963" i="1"/>
  <c r="AQ2007" i="1"/>
  <c r="AQ2023" i="1"/>
  <c r="AQ2073" i="1"/>
  <c r="AK2084" i="1"/>
  <c r="AK2087" i="1"/>
  <c r="AQ2145" i="1"/>
  <c r="AQ2170" i="1"/>
  <c r="AK2196" i="1"/>
  <c r="AQ2208" i="1"/>
  <c r="AK2211" i="1"/>
  <c r="AK2248" i="1"/>
  <c r="AK2251" i="1"/>
  <c r="AK2267" i="1"/>
  <c r="AQ2318" i="1"/>
  <c r="AK2330" i="1"/>
  <c r="AK2375" i="1"/>
  <c r="AQ2391" i="1"/>
  <c r="AQ2451" i="1"/>
  <c r="AK2454" i="1"/>
  <c r="AQ2509" i="1"/>
  <c r="AQ2574" i="1"/>
  <c r="AK2590" i="1"/>
  <c r="AQ2631" i="1"/>
  <c r="AK2672" i="1"/>
  <c r="AK2682" i="1"/>
  <c r="AK2765" i="1"/>
  <c r="AK2806" i="1"/>
  <c r="AK2795" i="1" s="1"/>
  <c r="AK2818" i="1"/>
  <c r="AQ2821" i="1"/>
  <c r="AQ2847" i="1"/>
  <c r="AK2859" i="1"/>
  <c r="AK2862" i="1"/>
  <c r="AQ2929" i="1"/>
  <c r="AK2941" i="1"/>
  <c r="AQ3001" i="1"/>
  <c r="AQ3026" i="1"/>
  <c r="AK3042" i="1"/>
  <c r="AK3067" i="1"/>
  <c r="AK3135" i="1"/>
  <c r="AQ3166" i="1"/>
  <c r="AQ3191" i="1"/>
  <c r="AK3217" i="1"/>
  <c r="AQ3230" i="1"/>
  <c r="AK3233" i="1"/>
  <c r="AK3271" i="1"/>
  <c r="AQ3312" i="1"/>
  <c r="AK3328" i="1"/>
  <c r="AK3327" i="1" s="1"/>
  <c r="AQ3393" i="1"/>
  <c r="AK3409" i="1"/>
  <c r="AK3408" i="1" s="1"/>
  <c r="AQ3460" i="1"/>
  <c r="AK3500" i="1"/>
  <c r="AQ3531" i="1"/>
  <c r="AK3582" i="1"/>
  <c r="AK3596" i="1"/>
  <c r="AK3663" i="1"/>
  <c r="AQ3675" i="1"/>
  <c r="AK3678" i="1"/>
  <c r="AQ3718" i="1"/>
  <c r="AK3734" i="1"/>
  <c r="AQ3775" i="1"/>
  <c r="AK3797" i="1"/>
  <c r="AQ3837" i="1"/>
  <c r="AQ3881" i="1"/>
  <c r="AK3897" i="1"/>
  <c r="AK3947" i="1"/>
  <c r="AK3977" i="1"/>
  <c r="AK4027" i="1"/>
  <c r="AK4016" i="1" s="1"/>
  <c r="AK4037" i="1"/>
  <c r="AK4078" i="1"/>
  <c r="AK4137" i="1"/>
  <c r="AQ4178" i="1"/>
  <c r="AK4219" i="1"/>
  <c r="AK4270" i="1"/>
  <c r="AK4281" i="1"/>
  <c r="AK4324" i="1"/>
  <c r="AK4350" i="1"/>
  <c r="AQ4391" i="1"/>
  <c r="AK4404" i="1"/>
  <c r="AK4447" i="1"/>
  <c r="AQ4504" i="1"/>
  <c r="AQ4529" i="1"/>
  <c r="AK67" i="1"/>
  <c r="AQ166" i="1"/>
  <c r="AQ183" i="1"/>
  <c r="AK198" i="1"/>
  <c r="AQ367" i="1"/>
  <c r="AQ550" i="1"/>
  <c r="AQ577" i="1"/>
  <c r="AK580" i="1"/>
  <c r="AQ669" i="1"/>
  <c r="AK688" i="1"/>
  <c r="AQ711" i="1"/>
  <c r="AK714" i="1"/>
  <c r="AQ1133" i="1"/>
  <c r="AQ1195" i="1"/>
  <c r="AQ1300" i="1"/>
  <c r="AQ1381" i="1"/>
  <c r="AK1386" i="1"/>
  <c r="AQ1393" i="1"/>
  <c r="AQ1489" i="1"/>
  <c r="AK1701" i="1"/>
  <c r="AQ1711" i="1"/>
  <c r="AK1722" i="1"/>
  <c r="AQ1791" i="1"/>
  <c r="AK1801" i="1"/>
  <c r="AQ1869" i="1"/>
  <c r="AQ1900" i="1"/>
  <c r="AK1950" i="1"/>
  <c r="AK1939" i="1" s="1"/>
  <c r="AQ1992" i="1"/>
  <c r="AQ2004" i="1"/>
  <c r="AK2007" i="1"/>
  <c r="AK2023" i="1"/>
  <c r="AK2022" i="1" s="1"/>
  <c r="AK2073" i="1"/>
  <c r="AQ2129" i="1"/>
  <c r="AK2145" i="1"/>
  <c r="AK2170" i="1"/>
  <c r="AK2208" i="1"/>
  <c r="AQ2292" i="1"/>
  <c r="AK2318" i="1"/>
  <c r="AQ2359" i="1"/>
  <c r="AK2391" i="1"/>
  <c r="AQ2439" i="1"/>
  <c r="AK2451" i="1"/>
  <c r="AQ2493" i="1"/>
  <c r="AK2509" i="1"/>
  <c r="AQ2571" i="1"/>
  <c r="AK2574" i="1"/>
  <c r="AQ2615" i="1"/>
  <c r="AK2631" i="1"/>
  <c r="AQ2755" i="1"/>
  <c r="AQ2777" i="1"/>
  <c r="AQ2796" i="1"/>
  <c r="AK2821" i="1"/>
  <c r="AQ2837" i="1"/>
  <c r="AK2847" i="1"/>
  <c r="AK2929" i="1"/>
  <c r="AQ2960" i="1"/>
  <c r="AQ2985" i="1"/>
  <c r="AK3001" i="1"/>
  <c r="AQ3023" i="1"/>
  <c r="AK3026" i="1"/>
  <c r="AQ3125" i="1"/>
  <c r="AQ3150" i="1"/>
  <c r="AK3166" i="1"/>
  <c r="AK3191" i="1"/>
  <c r="AK3230" i="1"/>
  <c r="AQ3300" i="1"/>
  <c r="AK3312" i="1"/>
  <c r="AQ3390" i="1"/>
  <c r="AK3393" i="1"/>
  <c r="AK3460" i="1"/>
  <c r="AQ3490" i="1"/>
  <c r="AQ3515" i="1"/>
  <c r="AK3531" i="1"/>
  <c r="AK3530" i="1" s="1"/>
  <c r="AQ3572" i="1"/>
  <c r="AQ3653" i="1"/>
  <c r="AK3675" i="1"/>
  <c r="AQ3715" i="1"/>
  <c r="AK3718" i="1"/>
  <c r="AQ3759" i="1"/>
  <c r="AK3775" i="1"/>
  <c r="AQ3826" i="1"/>
  <c r="AK3837" i="1"/>
  <c r="AQ3840" i="1"/>
  <c r="AQ3878" i="1"/>
  <c r="AK3881" i="1"/>
  <c r="AQ3937" i="1"/>
  <c r="AQ4017" i="1"/>
  <c r="AQ4162" i="1"/>
  <c r="AK4178" i="1"/>
  <c r="AQ4260" i="1"/>
  <c r="AQ4310" i="1"/>
  <c r="AQ4321" i="1"/>
  <c r="AK4391" i="1"/>
  <c r="AQ4473" i="1"/>
  <c r="AQ4485" i="1"/>
  <c r="AQ4488" i="1"/>
  <c r="AK4504" i="1"/>
  <c r="AQ4526" i="1"/>
  <c r="AK4529" i="1"/>
  <c r="AD455" i="1"/>
  <c r="AD445" i="1" s="1"/>
  <c r="AG1561" i="1"/>
  <c r="AG1560" i="1" s="1"/>
  <c r="Y113" i="1"/>
  <c r="Y135" i="1"/>
  <c r="Y166" i="1"/>
  <c r="S183" i="1"/>
  <c r="S256" i="1"/>
  <c r="S290" i="1"/>
  <c r="Y492" i="1"/>
  <c r="S550" i="1"/>
  <c r="S577" i="1"/>
  <c r="Y595" i="1"/>
  <c r="S621" i="1"/>
  <c r="Y734" i="1"/>
  <c r="Y1056" i="1"/>
  <c r="Y1300" i="1"/>
  <c r="S1489" i="1"/>
  <c r="S1661" i="1"/>
  <c r="Y1701" i="1"/>
  <c r="S1711" i="1"/>
  <c r="Y1725" i="1"/>
  <c r="S1741" i="1"/>
  <c r="Y1781" i="1"/>
  <c r="Y1801" i="1"/>
  <c r="S1804" i="1"/>
  <c r="S1869" i="1"/>
  <c r="Y1881" i="1"/>
  <c r="S1884" i="1"/>
  <c r="S1900" i="1"/>
  <c r="Y1940" i="1"/>
  <c r="Y1966" i="1"/>
  <c r="S1982" i="1"/>
  <c r="Y2023" i="1"/>
  <c r="Y2047" i="1"/>
  <c r="Y2063" i="1"/>
  <c r="Y2103" i="1"/>
  <c r="Y2129" i="1"/>
  <c r="S2145" i="1"/>
  <c r="S2186" i="1"/>
  <c r="Y2208" i="1"/>
  <c r="S2211" i="1"/>
  <c r="S2248" i="1"/>
  <c r="Y2251" i="1"/>
  <c r="Y2289" i="1"/>
  <c r="Y2308" i="1"/>
  <c r="S2359" i="1"/>
  <c r="Y2401" i="1"/>
  <c r="S2413" i="1"/>
  <c r="S2451" i="1"/>
  <c r="Y2493" i="1"/>
  <c r="S2509" i="1"/>
  <c r="S2530" i="1"/>
  <c r="S2533" i="1"/>
  <c r="Y2549" i="1"/>
  <c r="S2559" i="1"/>
  <c r="S2571" i="1"/>
  <c r="S2574" i="1"/>
  <c r="Y2641" i="1"/>
  <c r="Y2653" i="1"/>
  <c r="Y2656" i="1"/>
  <c r="S2672" i="1"/>
  <c r="Y2682" i="1"/>
  <c r="S2695" i="1"/>
  <c r="Y2739" i="1"/>
  <c r="Y2755" i="1"/>
  <c r="S2765" i="1"/>
  <c r="Y2780" i="1"/>
  <c r="Y2837" i="1"/>
  <c r="Y2859" i="1"/>
  <c r="Y2862" i="1"/>
  <c r="S2878" i="1"/>
  <c r="Y2919" i="1"/>
  <c r="Y2941" i="1"/>
  <c r="S2944" i="1"/>
  <c r="Y3023" i="1"/>
  <c r="S3052" i="1"/>
  <c r="S3064" i="1"/>
  <c r="Y3125" i="1"/>
  <c r="S3166" i="1"/>
  <c r="S3176" i="1"/>
  <c r="Y3217" i="1"/>
  <c r="Y3233" i="1"/>
  <c r="S3249" i="1"/>
  <c r="Y3271" i="1"/>
  <c r="Y3274" i="1"/>
  <c r="Y3312" i="1"/>
  <c r="S3328" i="1"/>
  <c r="Y3378" i="1"/>
  <c r="S3390" i="1"/>
  <c r="S3393" i="1"/>
  <c r="S3409" i="1"/>
  <c r="Y3512" i="1"/>
  <c r="S3515" i="1"/>
  <c r="Y3556" i="1"/>
  <c r="Y3572" i="1"/>
  <c r="S3582" i="1"/>
  <c r="Y3637" i="1"/>
  <c r="S3653" i="1"/>
  <c r="Y3718" i="1"/>
  <c r="S3734" i="1"/>
  <c r="Y3816" i="1"/>
  <c r="Y3840" i="1"/>
  <c r="Y3856" i="1"/>
  <c r="S3866" i="1"/>
  <c r="Y3907" i="1"/>
  <c r="Y3921" i="1"/>
  <c r="S3937" i="1"/>
  <c r="Y3958" i="1"/>
  <c r="S3961" i="1"/>
  <c r="S3977" i="1"/>
  <c r="S4001" i="1"/>
  <c r="S4066" i="1"/>
  <c r="Y4097" i="1"/>
  <c r="S4107" i="1"/>
  <c r="Y4147" i="1"/>
  <c r="Y4162" i="1"/>
  <c r="S4178" i="1"/>
  <c r="Y4241" i="1"/>
  <c r="S4244" i="1"/>
  <c r="Y4300" i="1"/>
  <c r="Y89" i="1"/>
  <c r="S113" i="1"/>
  <c r="S135" i="1"/>
  <c r="S166" i="1"/>
  <c r="Y367" i="1"/>
  <c r="Y470" i="1"/>
  <c r="S492" i="1"/>
  <c r="Y580" i="1"/>
  <c r="S595" i="1"/>
  <c r="Y688" i="1"/>
  <c r="Y711" i="1"/>
  <c r="Y714" i="1"/>
  <c r="S734" i="1"/>
  <c r="Y809" i="1"/>
  <c r="S1056" i="1"/>
  <c r="S1300" i="1"/>
  <c r="Y1386" i="1"/>
  <c r="Y1390" i="1"/>
  <c r="Y1393" i="1"/>
  <c r="Y1513" i="1"/>
  <c r="Y1685" i="1"/>
  <c r="S1701" i="1"/>
  <c r="S1725" i="1"/>
  <c r="Y1765" i="1"/>
  <c r="S1781" i="1"/>
  <c r="Y1791" i="1"/>
  <c r="S1801" i="1"/>
  <c r="Y1860" i="1"/>
  <c r="S1881" i="1"/>
  <c r="S1940" i="1"/>
  <c r="Y1963" i="1"/>
  <c r="S1966" i="1"/>
  <c r="Y2007" i="1"/>
  <c r="S2023" i="1"/>
  <c r="S2047" i="1"/>
  <c r="S2063" i="1"/>
  <c r="Y2087" i="1"/>
  <c r="S2103" i="1"/>
  <c r="Y2126" i="1"/>
  <c r="S2129" i="1"/>
  <c r="Y2196" i="1"/>
  <c r="S2208" i="1"/>
  <c r="S2251" i="1"/>
  <c r="Y2267" i="1"/>
  <c r="Y2277" i="1"/>
  <c r="S2289" i="1"/>
  <c r="S2308" i="1"/>
  <c r="Y2349" i="1"/>
  <c r="S2401" i="1"/>
  <c r="Y2480" i="1"/>
  <c r="S2493" i="1"/>
  <c r="S2549" i="1"/>
  <c r="S2641" i="1"/>
  <c r="S2653" i="1"/>
  <c r="S2656" i="1"/>
  <c r="S2682" i="1"/>
  <c r="Y2736" i="1"/>
  <c r="S2739" i="1"/>
  <c r="S2755" i="1"/>
  <c r="S2780" i="1"/>
  <c r="Y2821" i="1"/>
  <c r="S2837" i="1"/>
  <c r="S2859" i="1"/>
  <c r="S2862" i="1"/>
  <c r="S2919" i="1"/>
  <c r="Y2929" i="1"/>
  <c r="S2941" i="1"/>
  <c r="Y3011" i="1"/>
  <c r="S3023" i="1"/>
  <c r="Y3093" i="1"/>
  <c r="Y3109" i="1"/>
  <c r="S3125" i="1"/>
  <c r="S3217" i="1"/>
  <c r="Y3230" i="1"/>
  <c r="S3233" i="1"/>
  <c r="S3271" i="1"/>
  <c r="S3274" i="1"/>
  <c r="Y3290" i="1"/>
  <c r="Y3300" i="1"/>
  <c r="S3312" i="1"/>
  <c r="Y3352" i="1"/>
  <c r="Y3368" i="1"/>
  <c r="S3378" i="1"/>
  <c r="Y3500" i="1"/>
  <c r="S3512" i="1"/>
  <c r="Y3553" i="1"/>
  <c r="S3556" i="1"/>
  <c r="S3572" i="1"/>
  <c r="Y3622" i="1"/>
  <c r="Y3634" i="1"/>
  <c r="S3637" i="1"/>
  <c r="Y3715" i="1"/>
  <c r="S3718" i="1"/>
  <c r="Y3775" i="1"/>
  <c r="Y3800" i="1"/>
  <c r="S3816" i="1"/>
  <c r="Y3837" i="1"/>
  <c r="S3840" i="1"/>
  <c r="S3856" i="1"/>
  <c r="Y3881" i="1"/>
  <c r="S3907" i="1"/>
  <c r="Y3918" i="1"/>
  <c r="S3921" i="1"/>
  <c r="S3958" i="1"/>
  <c r="Y4056" i="1"/>
  <c r="Y4081" i="1"/>
  <c r="S4097" i="1"/>
  <c r="Y4121" i="1"/>
  <c r="S4147" i="1"/>
  <c r="Y4159" i="1"/>
  <c r="S4162" i="1"/>
  <c r="Y4229" i="1"/>
  <c r="S4241" i="1"/>
  <c r="Y52" i="1"/>
  <c r="Y67" i="1"/>
  <c r="Y70" i="1"/>
  <c r="S89" i="1"/>
  <c r="Y201" i="1"/>
  <c r="Y242" i="1"/>
  <c r="S367" i="1"/>
  <c r="Y385" i="1"/>
  <c r="Y388" i="1"/>
  <c r="Y446" i="1"/>
  <c r="S470" i="1"/>
  <c r="Y530" i="1"/>
  <c r="S580" i="1"/>
  <c r="Y669" i="1"/>
  <c r="S688" i="1"/>
  <c r="S711" i="1"/>
  <c r="S714" i="1"/>
  <c r="S809" i="1"/>
  <c r="Y884" i="1"/>
  <c r="Y1381" i="1"/>
  <c r="S1386" i="1"/>
  <c r="S1390" i="1"/>
  <c r="S1393" i="1"/>
  <c r="S1513" i="1"/>
  <c r="Y1682" i="1"/>
  <c r="S1685" i="1"/>
  <c r="Y1762" i="1"/>
  <c r="S1765" i="1"/>
  <c r="S1791" i="1"/>
  <c r="Y1844" i="1"/>
  <c r="S1860" i="1"/>
  <c r="S1859" i="1" s="1"/>
  <c r="Y1950" i="1"/>
  <c r="S1963" i="1"/>
  <c r="Y2004" i="1"/>
  <c r="S2007" i="1"/>
  <c r="Y2073" i="1"/>
  <c r="Y2084" i="1"/>
  <c r="S2087" i="1"/>
  <c r="S2126" i="1"/>
  <c r="Y2167" i="1"/>
  <c r="Y2170" i="1"/>
  <c r="S2196" i="1"/>
  <c r="Y2237" i="1"/>
  <c r="S2267" i="1"/>
  <c r="S2277" i="1"/>
  <c r="Y2318" i="1"/>
  <c r="Y2333" i="1"/>
  <c r="S2349" i="1"/>
  <c r="Y2371" i="1"/>
  <c r="Y2391" i="1"/>
  <c r="Y2439" i="1"/>
  <c r="S2480" i="1"/>
  <c r="Y2615" i="1"/>
  <c r="Y2631" i="1"/>
  <c r="Y2724" i="1"/>
  <c r="S2736" i="1"/>
  <c r="Y2796" i="1"/>
  <c r="Y2818" i="1"/>
  <c r="S2821" i="1"/>
  <c r="Y2900" i="1"/>
  <c r="S2929" i="1"/>
  <c r="Y2970" i="1"/>
  <c r="S3011" i="1"/>
  <c r="Y3026" i="1"/>
  <c r="S3093" i="1"/>
  <c r="Y3106" i="1"/>
  <c r="S3109" i="1"/>
  <c r="Y3207" i="1"/>
  <c r="S3230" i="1"/>
  <c r="S3290" i="1"/>
  <c r="S3300" i="1"/>
  <c r="Y3349" i="1"/>
  <c r="S3352" i="1"/>
  <c r="S3368" i="1"/>
  <c r="S3500" i="1"/>
  <c r="Y3541" i="1"/>
  <c r="S3553" i="1"/>
  <c r="S3622" i="1"/>
  <c r="S3634" i="1"/>
  <c r="Y3675" i="1"/>
  <c r="Y3704" i="1"/>
  <c r="S3715" i="1"/>
  <c r="Y3756" i="1"/>
  <c r="S3775" i="1"/>
  <c r="Y3797" i="1"/>
  <c r="S3800" i="1"/>
  <c r="S3837" i="1"/>
  <c r="S3881" i="1"/>
  <c r="S3918" i="1"/>
  <c r="Y3998" i="1"/>
  <c r="Y4017" i="1"/>
  <c r="Y4040" i="1"/>
  <c r="S4056" i="1"/>
  <c r="Y4078" i="1"/>
  <c r="S4081" i="1"/>
  <c r="S4121" i="1"/>
  <c r="S4159" i="1"/>
  <c r="S4229" i="1"/>
  <c r="Y36" i="1"/>
  <c r="S52" i="1"/>
  <c r="S67" i="1"/>
  <c r="S70" i="1"/>
  <c r="Y198" i="1"/>
  <c r="S201" i="1"/>
  <c r="S242" i="1"/>
  <c r="Y313" i="1"/>
  <c r="S385" i="1"/>
  <c r="S388" i="1"/>
  <c r="Y427" i="1"/>
  <c r="S446" i="1"/>
  <c r="S530" i="1"/>
  <c r="Y666" i="1"/>
  <c r="S669" i="1"/>
  <c r="S884" i="1"/>
  <c r="Y982" i="1"/>
  <c r="Y1133" i="1"/>
  <c r="S1381" i="1"/>
  <c r="Y1419" i="1"/>
  <c r="Y1671" i="1"/>
  <c r="S1682" i="1"/>
  <c r="Y1751" i="1"/>
  <c r="S1762" i="1"/>
  <c r="Y1841" i="1"/>
  <c r="S1844" i="1"/>
  <c r="Y1910" i="1"/>
  <c r="Y1924" i="1"/>
  <c r="S1950" i="1"/>
  <c r="Y1992" i="1"/>
  <c r="S2004" i="1"/>
  <c r="Y2044" i="1"/>
  <c r="S2073" i="1"/>
  <c r="S2084" i="1"/>
  <c r="Y2155" i="1"/>
  <c r="S2167" i="1"/>
  <c r="S2170" i="1"/>
  <c r="S2237" i="1"/>
  <c r="Y2292" i="1"/>
  <c r="S2318" i="1"/>
  <c r="Y2330" i="1"/>
  <c r="S2333" i="1"/>
  <c r="S2371" i="1"/>
  <c r="Y2375" i="1"/>
  <c r="S2391" i="1"/>
  <c r="S2439" i="1"/>
  <c r="Y2470" i="1"/>
  <c r="Y2519" i="1"/>
  <c r="Y2612" i="1"/>
  <c r="S2615" i="1"/>
  <c r="S2631" i="1"/>
  <c r="S2724" i="1"/>
  <c r="S2796" i="1"/>
  <c r="Y2806" i="1"/>
  <c r="S2818" i="1"/>
  <c r="Y2888" i="1"/>
  <c r="S2900" i="1"/>
  <c r="S2970" i="1"/>
  <c r="Y2985" i="1"/>
  <c r="Y3001" i="1"/>
  <c r="S3026" i="1"/>
  <c r="Y3083" i="1"/>
  <c r="S3106" i="1"/>
  <c r="Y3147" i="1"/>
  <c r="Y3191" i="1"/>
  <c r="S3207" i="1"/>
  <c r="Y3259" i="1"/>
  <c r="Y3338" i="1"/>
  <c r="S3349" i="1"/>
  <c r="Y3434" i="1"/>
  <c r="Y3460" i="1"/>
  <c r="Y3490" i="1"/>
  <c r="S3541" i="1"/>
  <c r="Y3596" i="1"/>
  <c r="Y3612" i="1"/>
  <c r="Y3663" i="1"/>
  <c r="S3675" i="1"/>
  <c r="Y3678" i="1"/>
  <c r="S3704" i="1"/>
  <c r="Y3744" i="1"/>
  <c r="S3756" i="1"/>
  <c r="Y3785" i="1"/>
  <c r="S3797" i="1"/>
  <c r="Y3947" i="1"/>
  <c r="Y3987" i="1"/>
  <c r="S3998" i="1"/>
  <c r="S4017" i="1"/>
  <c r="Y4037" i="1"/>
  <c r="S4040" i="1"/>
  <c r="S4078" i="1"/>
  <c r="Y4188" i="1"/>
  <c r="Y4200" i="1"/>
  <c r="Y4203" i="1"/>
  <c r="Y4219" i="1"/>
  <c r="S36" i="1"/>
  <c r="S198" i="1"/>
  <c r="Y275" i="1"/>
  <c r="Y293" i="1"/>
  <c r="S313" i="1"/>
  <c r="Y407" i="1"/>
  <c r="Y424" i="1"/>
  <c r="S427" i="1"/>
  <c r="Y624" i="1"/>
  <c r="Y642" i="1"/>
  <c r="S666" i="1"/>
  <c r="S982" i="1"/>
  <c r="S1133" i="1"/>
  <c r="Y1195" i="1"/>
  <c r="Y1347" i="1"/>
  <c r="S1419" i="1"/>
  <c r="S1671" i="1"/>
  <c r="Y1722" i="1"/>
  <c r="S1751" i="1"/>
  <c r="Y1820" i="1"/>
  <c r="Y1830" i="1"/>
  <c r="S1841" i="1"/>
  <c r="S1910" i="1"/>
  <c r="Y1921" i="1"/>
  <c r="S1924" i="1"/>
  <c r="S1992" i="1"/>
  <c r="Y2033" i="1"/>
  <c r="S2044" i="1"/>
  <c r="Y2113" i="1"/>
  <c r="S2155" i="1"/>
  <c r="Y2227" i="1"/>
  <c r="S2292" i="1"/>
  <c r="S2330" i="1"/>
  <c r="S2375" i="1"/>
  <c r="Y2429" i="1"/>
  <c r="Y2454" i="1"/>
  <c r="S2470" i="1"/>
  <c r="S2519" i="1"/>
  <c r="Y2590" i="1"/>
  <c r="Y2600" i="1"/>
  <c r="S2612" i="1"/>
  <c r="Y2698" i="1"/>
  <c r="Y2714" i="1"/>
  <c r="Y2777" i="1"/>
  <c r="S2806" i="1"/>
  <c r="Y2847" i="1"/>
  <c r="S2888" i="1"/>
  <c r="Y2903" i="1"/>
  <c r="Y2960" i="1"/>
  <c r="Y2982" i="1"/>
  <c r="S2985" i="1"/>
  <c r="S3001" i="1"/>
  <c r="Y3042" i="1"/>
  <c r="Y3067" i="1"/>
  <c r="S3083" i="1"/>
  <c r="Y3135" i="1"/>
  <c r="S3147" i="1"/>
  <c r="Y3150" i="1"/>
  <c r="Y3188" i="1"/>
  <c r="S3191" i="1"/>
  <c r="S3259" i="1"/>
  <c r="S3338" i="1"/>
  <c r="Y3419" i="1"/>
  <c r="Y3431" i="1"/>
  <c r="S3434" i="1"/>
  <c r="Y3450" i="1"/>
  <c r="S3460" i="1"/>
  <c r="Y3471" i="1"/>
  <c r="Y3474" i="1"/>
  <c r="S3490" i="1"/>
  <c r="Y3531" i="1"/>
  <c r="Y3593" i="1"/>
  <c r="S3596" i="1"/>
  <c r="S3612" i="1"/>
  <c r="S3663" i="1"/>
  <c r="S3678" i="1"/>
  <c r="Y3694" i="1"/>
  <c r="S3744" i="1"/>
  <c r="Y3759" i="1"/>
  <c r="S3785" i="1"/>
  <c r="Y3826" i="1"/>
  <c r="Y3878" i="1"/>
  <c r="Y3897" i="1"/>
  <c r="S3947" i="1"/>
  <c r="S3987" i="1"/>
  <c r="Y4027" i="1"/>
  <c r="S4037" i="1"/>
  <c r="Y4118" i="1"/>
  <c r="Y4137" i="1"/>
  <c r="S4188" i="1"/>
  <c r="S4200" i="1"/>
  <c r="S4203" i="1"/>
  <c r="S4219" i="1"/>
  <c r="Y4260" i="1"/>
  <c r="Y183" i="1"/>
  <c r="Y256" i="1"/>
  <c r="S275" i="1"/>
  <c r="Y290" i="1"/>
  <c r="S293" i="1"/>
  <c r="S407" i="1"/>
  <c r="S424" i="1"/>
  <c r="Y550" i="1"/>
  <c r="Y577" i="1"/>
  <c r="Y621" i="1"/>
  <c r="S624" i="1"/>
  <c r="S642" i="1"/>
  <c r="S1195" i="1"/>
  <c r="S1347" i="1"/>
  <c r="Y1489" i="1"/>
  <c r="Y1661" i="1"/>
  <c r="Y1711" i="1"/>
  <c r="S1722" i="1"/>
  <c r="Y1741" i="1"/>
  <c r="Y1804" i="1"/>
  <c r="S1820" i="1"/>
  <c r="S1830" i="1"/>
  <c r="Y1869" i="1"/>
  <c r="Y1884" i="1"/>
  <c r="Y1900" i="1"/>
  <c r="S1921" i="1"/>
  <c r="Y1982" i="1"/>
  <c r="S2033" i="1"/>
  <c r="S2113" i="1"/>
  <c r="Y2145" i="1"/>
  <c r="Y2186" i="1"/>
  <c r="Y2211" i="1"/>
  <c r="S2227" i="1"/>
  <c r="Y2248" i="1"/>
  <c r="Y2359" i="1"/>
  <c r="Y2413" i="1"/>
  <c r="S2429" i="1"/>
  <c r="S2428" i="1" s="1"/>
  <c r="Y2451" i="1"/>
  <c r="S2454" i="1"/>
  <c r="Y2509" i="1"/>
  <c r="Y2530" i="1"/>
  <c r="Y2533" i="1"/>
  <c r="Y2559" i="1"/>
  <c r="Y2571" i="1"/>
  <c r="Y2574" i="1"/>
  <c r="S2590" i="1"/>
  <c r="S2600" i="1"/>
  <c r="Y2672" i="1"/>
  <c r="Y2695" i="1"/>
  <c r="S2698" i="1"/>
  <c r="S2714" i="1"/>
  <c r="Y2765" i="1"/>
  <c r="S2777" i="1"/>
  <c r="S2847" i="1"/>
  <c r="Y2878" i="1"/>
  <c r="S2903" i="1"/>
  <c r="Y2944" i="1"/>
  <c r="S2960" i="1"/>
  <c r="S2982" i="1"/>
  <c r="S3042" i="1"/>
  <c r="Y3052" i="1"/>
  <c r="Y3064" i="1"/>
  <c r="S3067" i="1"/>
  <c r="S3135" i="1"/>
  <c r="S3150" i="1"/>
  <c r="Y3166" i="1"/>
  <c r="Y3176" i="1"/>
  <c r="S3188" i="1"/>
  <c r="Y3249" i="1"/>
  <c r="Y3328" i="1"/>
  <c r="Y3390" i="1"/>
  <c r="Y3393" i="1"/>
  <c r="Y3409" i="1"/>
  <c r="S3419" i="1"/>
  <c r="S3431" i="1"/>
  <c r="S3450" i="1"/>
  <c r="S3471" i="1"/>
  <c r="S3474" i="1"/>
  <c r="Y3515" i="1"/>
  <c r="S3531" i="1"/>
  <c r="Y3582" i="1"/>
  <c r="S3593" i="1"/>
  <c r="Y3653" i="1"/>
  <c r="S3694" i="1"/>
  <c r="Y3734" i="1"/>
  <c r="S3759" i="1"/>
  <c r="S3826" i="1"/>
  <c r="Y3866" i="1"/>
  <c r="S3878" i="1"/>
  <c r="S3897" i="1"/>
  <c r="Y3937" i="1"/>
  <c r="Y3961" i="1"/>
  <c r="Y3977" i="1"/>
  <c r="Y4001" i="1"/>
  <c r="S4027" i="1"/>
  <c r="Y4066" i="1"/>
  <c r="Y4107" i="1"/>
  <c r="S4118" i="1"/>
  <c r="S4137" i="1"/>
  <c r="Y4178" i="1"/>
  <c r="Y4244" i="1"/>
  <c r="S4260" i="1"/>
  <c r="Y4362" i="1"/>
  <c r="Y4365" i="1"/>
  <c r="S4381" i="1"/>
  <c r="S4433" i="1"/>
  <c r="S4444" i="1"/>
  <c r="S4463" i="1"/>
  <c r="Y4270" i="1"/>
  <c r="S4281" i="1"/>
  <c r="Y4321" i="1"/>
  <c r="Y4324" i="1"/>
  <c r="S4340" i="1"/>
  <c r="Y4404" i="1"/>
  <c r="S4407" i="1"/>
  <c r="Y4473" i="1"/>
  <c r="S4485" i="1"/>
  <c r="S4488" i="1"/>
  <c r="S4504" i="1"/>
  <c r="S4270" i="1"/>
  <c r="Y4310" i="1"/>
  <c r="S4321" i="1"/>
  <c r="S4324" i="1"/>
  <c r="Y4391" i="1"/>
  <c r="S4404" i="1"/>
  <c r="Y4447" i="1"/>
  <c r="S4473" i="1"/>
  <c r="S4310" i="1"/>
  <c r="Y4381" i="1"/>
  <c r="S4391" i="1"/>
  <c r="Y4433" i="1"/>
  <c r="Y4444" i="1"/>
  <c r="S4447" i="1"/>
  <c r="Y4463" i="1"/>
  <c r="Y4514" i="1"/>
  <c r="Y4529" i="1"/>
  <c r="Y4284" i="1"/>
  <c r="S4300" i="1"/>
  <c r="Y4350" i="1"/>
  <c r="S4362" i="1"/>
  <c r="S4365" i="1"/>
  <c r="Y4423" i="1"/>
  <c r="S4514" i="1"/>
  <c r="Y4526" i="1"/>
  <c r="S4529" i="1"/>
  <c r="Y4281" i="1"/>
  <c r="S4284" i="1"/>
  <c r="Y4340" i="1"/>
  <c r="S4350" i="1"/>
  <c r="Y4407" i="1"/>
  <c r="S4423" i="1"/>
  <c r="Y4485" i="1"/>
  <c r="Y4488" i="1"/>
  <c r="Y4504" i="1"/>
  <c r="S4526" i="1"/>
  <c r="AN251" i="1"/>
  <c r="AN241" i="1" s="1"/>
  <c r="AN259" i="1" s="1"/>
  <c r="BQ144" i="1"/>
  <c r="AG20" i="1"/>
  <c r="Y653" i="1"/>
  <c r="T1819" i="1"/>
  <c r="T1848" i="1" s="1"/>
  <c r="T1852" i="1" s="1"/>
  <c r="T1853" i="1" s="1"/>
  <c r="Z1819" i="1"/>
  <c r="Z1848" i="1" s="1"/>
  <c r="Z1852" i="1" s="1"/>
  <c r="Z1853" i="1" s="1"/>
  <c r="AF1819" i="1"/>
  <c r="AF1848" i="1" s="1"/>
  <c r="AF1852" i="1" s="1"/>
  <c r="AF1853" i="1" s="1"/>
  <c r="BC1094" i="1"/>
  <c r="AQ31" i="1"/>
  <c r="AW31" i="1"/>
  <c r="AW30" i="1" s="1"/>
  <c r="V2266" i="1"/>
  <c r="V2296" i="1" s="1"/>
  <c r="V2300" i="1" s="1"/>
  <c r="V2301" i="1" s="1"/>
  <c r="AB2266" i="1"/>
  <c r="Z2469" i="1"/>
  <c r="Z2497" i="1" s="1"/>
  <c r="Z2501" i="1" s="1"/>
  <c r="Z2502" i="1" s="1"/>
  <c r="S337" i="1"/>
  <c r="T2469" i="1"/>
  <c r="T2497" i="1" s="1"/>
  <c r="T2501" i="1" s="1"/>
  <c r="T2502" i="1" s="1"/>
  <c r="AL789" i="1"/>
  <c r="AL788" i="1" s="1"/>
  <c r="AC337" i="1"/>
  <c r="AC336" i="1" s="1"/>
  <c r="AF20" i="1"/>
  <c r="AF10" i="1" s="1"/>
  <c r="U1819" i="1"/>
  <c r="U1848" i="1" s="1"/>
  <c r="U1852" i="1" s="1"/>
  <c r="U1853" i="1" s="1"/>
  <c r="AA1819" i="1"/>
  <c r="BP220" i="1"/>
  <c r="BP219" i="1" s="1"/>
  <c r="BP225" i="1" s="1"/>
  <c r="BP234" i="1" s="1"/>
  <c r="AB850" i="1"/>
  <c r="AB849" i="1" s="1"/>
  <c r="AV1066" i="1"/>
  <c r="AV1055" i="1" s="1"/>
  <c r="BQ220" i="1"/>
  <c r="BQ219" i="1" s="1"/>
  <c r="BQ225" i="1" s="1"/>
  <c r="AB98" i="1"/>
  <c r="AB88" i="1" s="1"/>
  <c r="AB2307" i="1"/>
  <c r="AB2337" i="1" s="1"/>
  <c r="AB2341" i="1" s="1"/>
  <c r="AB2342" i="1" s="1"/>
  <c r="AW1859" i="1"/>
  <c r="AW1888" i="1" s="1"/>
  <c r="AW1892" i="1" s="1"/>
  <c r="AW1893" i="1" s="1"/>
  <c r="AU220" i="1"/>
  <c r="AU219" i="1" s="1"/>
  <c r="AU225" i="1" s="1"/>
  <c r="BI1094" i="1"/>
  <c r="W2469" i="1"/>
  <c r="W2497" i="1" s="1"/>
  <c r="W2501" i="1" s="1"/>
  <c r="W2502" i="1" s="1"/>
  <c r="AY342" i="1"/>
  <c r="AY341" i="1" s="1"/>
  <c r="AO251" i="1"/>
  <c r="AO241" i="1" s="1"/>
  <c r="AO259" i="1" s="1"/>
  <c r="AV31" i="1"/>
  <c r="AV30" i="1" s="1"/>
  <c r="AU251" i="1"/>
  <c r="AW606" i="1"/>
  <c r="AW594" i="1" s="1"/>
  <c r="AW628" i="1" s="1"/>
  <c r="AK231" i="1"/>
  <c r="AQ231" i="1"/>
  <c r="AW231" i="1"/>
  <c r="BM284" i="1"/>
  <c r="BM274" i="1" s="1"/>
  <c r="BM297" i="1" s="1"/>
  <c r="AT231" i="1"/>
  <c r="AM342" i="1"/>
  <c r="AM341" i="1" s="1"/>
  <c r="AR789" i="1"/>
  <c r="AR788" i="1" s="1"/>
  <c r="AV2185" i="1"/>
  <c r="AV2215" i="1" s="1"/>
  <c r="AV2219" i="1" s="1"/>
  <c r="AV2220" i="1" s="1"/>
  <c r="AV2266" i="1"/>
  <c r="AV2296" i="1" s="1"/>
  <c r="AV2300" i="1" s="1"/>
  <c r="AV2301" i="1" s="1"/>
  <c r="AS342" i="1"/>
  <c r="AS341" i="1" s="1"/>
  <c r="AX789" i="1"/>
  <c r="AX788" i="1" s="1"/>
  <c r="AE154" i="1"/>
  <c r="AE153" i="1" s="1"/>
  <c r="T1429" i="1"/>
  <c r="BO98" i="1"/>
  <c r="BO88" i="1" s="1"/>
  <c r="AE144" i="1"/>
  <c r="AE134" i="1" s="1"/>
  <c r="AY455" i="1"/>
  <c r="AY445" i="1" s="1"/>
  <c r="V98" i="1"/>
  <c r="V88" i="1" s="1"/>
  <c r="AK850" i="1"/>
  <c r="AR3571" i="1"/>
  <c r="AC606" i="1"/>
  <c r="AC789" i="1"/>
  <c r="AC788" i="1" s="1"/>
  <c r="Y154" i="1"/>
  <c r="AM3206" i="1"/>
  <c r="AM3237" i="1" s="1"/>
  <c r="AM3241" i="1" s="1"/>
  <c r="AM3242" i="1" s="1"/>
  <c r="AS3206" i="1"/>
  <c r="AS3237" i="1" s="1"/>
  <c r="AS3241" i="1" s="1"/>
  <c r="AS3242" i="1" s="1"/>
  <c r="AO3248" i="1"/>
  <c r="AO3278" i="1" s="1"/>
  <c r="AO3282" i="1" s="1"/>
  <c r="AO3283" i="1" s="1"/>
  <c r="AU3248" i="1"/>
  <c r="BC502" i="1"/>
  <c r="BN3693" i="1"/>
  <c r="BN3722" i="1" s="1"/>
  <c r="BN3726" i="1" s="1"/>
  <c r="BN3727" i="1" s="1"/>
  <c r="AT284" i="1"/>
  <c r="AT274" i="1" s="1"/>
  <c r="AT297" i="1" s="1"/>
  <c r="AW416" i="1"/>
  <c r="AW406" i="1" s="1"/>
  <c r="AS2508" i="1"/>
  <c r="AS2537" i="1" s="1"/>
  <c r="AS2541" i="1" s="1"/>
  <c r="AS2542" i="1" s="1"/>
  <c r="AY3449" i="1"/>
  <c r="AV3896" i="1"/>
  <c r="AX1660" i="1"/>
  <c r="AX1689" i="1" s="1"/>
  <c r="AX1693" i="1" s="1"/>
  <c r="AX1694" i="1" s="1"/>
  <c r="AG1819" i="1"/>
  <c r="AG1848" i="1" s="1"/>
  <c r="AG1852" i="1" s="1"/>
  <c r="AG1853" i="1" s="1"/>
  <c r="W1981" i="1"/>
  <c r="AC1981" i="1"/>
  <c r="AC2011" i="1" s="1"/>
  <c r="AC2015" i="1" s="1"/>
  <c r="AC2016" i="1" s="1"/>
  <c r="U2348" i="1"/>
  <c r="AA2348" i="1"/>
  <c r="AA2379" i="1" s="1"/>
  <c r="AA2383" i="1" s="1"/>
  <c r="AA2384" i="1" s="1"/>
  <c r="AG2348" i="1"/>
  <c r="AG2379" i="1" s="1"/>
  <c r="AG2383" i="1" s="1"/>
  <c r="AG2384" i="1" s="1"/>
  <c r="AX2508" i="1"/>
  <c r="AX2537" i="1" s="1"/>
  <c r="AX2541" i="1" s="1"/>
  <c r="AX2542" i="1" s="1"/>
  <c r="AY2589" i="1"/>
  <c r="AY2619" i="1" s="1"/>
  <c r="AY2623" i="1" s="1"/>
  <c r="AY2624" i="1" s="1"/>
  <c r="BI4096" i="1"/>
  <c r="BE231" i="1"/>
  <c r="BK231" i="1"/>
  <c r="BQ231" i="1"/>
  <c r="AA744" i="1"/>
  <c r="AA733" i="1" s="1"/>
  <c r="AX455" i="1"/>
  <c r="AX445" i="1" s="1"/>
  <c r="AE2390" i="1"/>
  <c r="AE2417" i="1" s="1"/>
  <c r="AE2421" i="1" s="1"/>
  <c r="AE2422" i="1" s="1"/>
  <c r="AW2548" i="1"/>
  <c r="AW2578" i="1" s="1"/>
  <c r="AW2582" i="1" s="1"/>
  <c r="AW2583" i="1" s="1"/>
  <c r="AF850" i="1"/>
  <c r="AF849" i="1" s="1"/>
  <c r="AO850" i="1"/>
  <c r="AO849" i="1" s="1"/>
  <c r="Y455" i="1"/>
  <c r="AG1939" i="1"/>
  <c r="AG1970" i="1" s="1"/>
  <c r="AG1974" i="1" s="1"/>
  <c r="AG1975" i="1" s="1"/>
  <c r="AE1981" i="1"/>
  <c r="U2390" i="1"/>
  <c r="U2417" i="1" s="1"/>
  <c r="U2421" i="1" s="1"/>
  <c r="U2422" i="1" s="1"/>
  <c r="AA2390" i="1"/>
  <c r="AG2390" i="1"/>
  <c r="AG2417" i="1" s="1"/>
  <c r="AG2421" i="1" s="1"/>
  <c r="AG2422" i="1" s="1"/>
  <c r="AX144" i="1"/>
  <c r="AX134" i="1" s="1"/>
  <c r="AS337" i="1"/>
  <c r="AS336" i="1" s="1"/>
  <c r="AU850" i="1"/>
  <c r="AU849" i="1" s="1"/>
  <c r="AE2266" i="1"/>
  <c r="AE2296" i="1" s="1"/>
  <c r="AE2300" i="1" s="1"/>
  <c r="AE2301" i="1" s="1"/>
  <c r="AV789" i="1"/>
  <c r="AV788" i="1" s="1"/>
  <c r="AO2390" i="1"/>
  <c r="AO2417" i="1" s="1"/>
  <c r="AO2421" i="1" s="1"/>
  <c r="AO2422" i="1" s="1"/>
  <c r="AT1429" i="1"/>
  <c r="AW2630" i="1"/>
  <c r="AW2660" i="1" s="1"/>
  <c r="AW2664" i="1" s="1"/>
  <c r="AW2665" i="1" s="1"/>
  <c r="BM1624" i="1"/>
  <c r="BL3774" i="1"/>
  <c r="BL3804" i="1" s="1"/>
  <c r="BL3808" i="1" s="1"/>
  <c r="BL3809" i="1" s="1"/>
  <c r="AW2795" i="1"/>
  <c r="AW2825" i="1" s="1"/>
  <c r="AW2829" i="1" s="1"/>
  <c r="AW2830" i="1" s="1"/>
  <c r="BG416" i="1"/>
  <c r="BG406" i="1" s="1"/>
  <c r="BG430" i="1" s="1"/>
  <c r="BG438" i="1" s="1"/>
  <c r="BJ1524" i="1"/>
  <c r="BJ1512" i="1" s="1"/>
  <c r="BK376" i="1"/>
  <c r="BK366" i="1" s="1"/>
  <c r="BK391" i="1" s="1"/>
  <c r="AL2428" i="1"/>
  <c r="AL2458" i="1" s="1"/>
  <c r="AL2462" i="1" s="1"/>
  <c r="AL2463" i="1" s="1"/>
  <c r="BQ376" i="1"/>
  <c r="BQ366" i="1" s="1"/>
  <c r="BQ391" i="1" s="1"/>
  <c r="BQ606" i="1"/>
  <c r="BQ594" i="1" s="1"/>
  <c r="BQ628" i="1" s="1"/>
  <c r="BE3206" i="1"/>
  <c r="BE3237" i="1" s="1"/>
  <c r="BE3241" i="1" s="1"/>
  <c r="BE3242" i="1" s="1"/>
  <c r="AM2390" i="1"/>
  <c r="AM2417" i="1" s="1"/>
  <c r="AM2421" i="1" s="1"/>
  <c r="AM2422" i="1" s="1"/>
  <c r="AS2390" i="1"/>
  <c r="AS2417" i="1" s="1"/>
  <c r="AS2421" i="1" s="1"/>
  <c r="AS2422" i="1" s="1"/>
  <c r="AY2390" i="1"/>
  <c r="AY2417" i="1" s="1"/>
  <c r="AY2421" i="1" s="1"/>
  <c r="AY2422" i="1" s="1"/>
  <c r="AV2713" i="1"/>
  <c r="AV2743" i="1" s="1"/>
  <c r="AV2747" i="1" s="1"/>
  <c r="AV2748" i="1" s="1"/>
  <c r="AT2836" i="1"/>
  <c r="AT2866" i="1" s="1"/>
  <c r="AT2870" i="1" s="1"/>
  <c r="AT2871" i="1" s="1"/>
  <c r="AO3855" i="1"/>
  <c r="AO3885" i="1" s="1"/>
  <c r="AO3889" i="1" s="1"/>
  <c r="AO3890" i="1" s="1"/>
  <c r="AU3855" i="1"/>
  <c r="AU3885" i="1" s="1"/>
  <c r="AU3889" i="1" s="1"/>
  <c r="AU3890" i="1" s="1"/>
  <c r="BD220" i="1"/>
  <c r="BD219" i="1" s="1"/>
  <c r="BD225" i="1" s="1"/>
  <c r="BL1624" i="1"/>
  <c r="BF2390" i="1"/>
  <c r="BF2417" i="1" s="1"/>
  <c r="BF2421" i="1" s="1"/>
  <c r="BF2422" i="1" s="1"/>
  <c r="BL2390" i="1"/>
  <c r="BL2417" i="1" s="1"/>
  <c r="BL2421" i="1" s="1"/>
  <c r="BL2422" i="1" s="1"/>
  <c r="BC4380" i="1"/>
  <c r="Y323" i="1"/>
  <c r="AY561" i="1"/>
  <c r="AY549" i="1" s="1"/>
  <c r="AY585" i="1" s="1"/>
  <c r="AE2877" i="1"/>
  <c r="AE2907" i="1" s="1"/>
  <c r="AE2911" i="1" s="1"/>
  <c r="AE2912" i="1" s="1"/>
  <c r="AR3041" i="1"/>
  <c r="AT2469" i="1"/>
  <c r="AT2497" i="1" s="1"/>
  <c r="AT2501" i="1" s="1"/>
  <c r="AT2502" i="1" s="1"/>
  <c r="AE3165" i="1"/>
  <c r="AG4136" i="1"/>
  <c r="AG4166" i="1" s="1"/>
  <c r="AG4170" i="1" s="1"/>
  <c r="AG4171" i="1" s="1"/>
  <c r="AO1660" i="1"/>
  <c r="AO1689" i="1" s="1"/>
  <c r="AO1693" i="1" s="1"/>
  <c r="AO1694" i="1" s="1"/>
  <c r="AU1660" i="1"/>
  <c r="AU1689" i="1" s="1"/>
  <c r="AU1693" i="1" s="1"/>
  <c r="AU1694" i="1" s="1"/>
  <c r="AW2022" i="1"/>
  <c r="AW2051" i="1" s="1"/>
  <c r="AW2055" i="1" s="1"/>
  <c r="AW2056" i="1" s="1"/>
  <c r="BE192" i="1"/>
  <c r="BE182" i="1" s="1"/>
  <c r="BE204" i="1" s="1"/>
  <c r="BE208" i="1" s="1"/>
  <c r="BE209" i="1" s="1"/>
  <c r="BP653" i="1"/>
  <c r="BP641" i="1" s="1"/>
  <c r="BP674" i="1" s="1"/>
  <c r="BK192" i="1"/>
  <c r="BK182" i="1" s="1"/>
  <c r="BK204" i="1" s="1"/>
  <c r="BK212" i="1" s="1"/>
  <c r="BD2390" i="1"/>
  <c r="BD2417" i="1" s="1"/>
  <c r="BD2421" i="1" s="1"/>
  <c r="BD2422" i="1" s="1"/>
  <c r="BJ2390" i="1"/>
  <c r="BJ2417" i="1" s="1"/>
  <c r="BJ2421" i="1" s="1"/>
  <c r="BJ2422" i="1" s="1"/>
  <c r="BP2390" i="1"/>
  <c r="BP2417" i="1" s="1"/>
  <c r="BP2421" i="1" s="1"/>
  <c r="BP2422" i="1" s="1"/>
  <c r="BQ192" i="1"/>
  <c r="BQ182" i="1" s="1"/>
  <c r="BQ204" i="1" s="1"/>
  <c r="BI251" i="1"/>
  <c r="BI241" i="1" s="1"/>
  <c r="BJ455" i="1"/>
  <c r="BJ445" i="1" s="1"/>
  <c r="BG284" i="1"/>
  <c r="BG274" i="1" s="1"/>
  <c r="BK455" i="1"/>
  <c r="BK445" i="1" s="1"/>
  <c r="BD992" i="1"/>
  <c r="BD981" i="1" s="1"/>
  <c r="BE3041" i="1"/>
  <c r="BE3071" i="1" s="1"/>
  <c r="BE3075" i="1" s="1"/>
  <c r="BE3076" i="1" s="1"/>
  <c r="BO4299" i="1"/>
  <c r="BO4328" i="1" s="1"/>
  <c r="BO4332" i="1" s="1"/>
  <c r="BO4333" i="1" s="1"/>
  <c r="BQ2469" i="1"/>
  <c r="BQ2497" i="1" s="1"/>
  <c r="BQ2501" i="1" s="1"/>
  <c r="BQ2502" i="1" s="1"/>
  <c r="BE3571" i="1"/>
  <c r="BE3600" i="1" s="1"/>
  <c r="BE3604" i="1" s="1"/>
  <c r="BE3605" i="1" s="1"/>
  <c r="BK3571" i="1"/>
  <c r="BK3600" i="1" s="1"/>
  <c r="BK3604" i="1" s="1"/>
  <c r="BK3605" i="1" s="1"/>
  <c r="BQ3571" i="1"/>
  <c r="BQ3600" i="1" s="1"/>
  <c r="BQ3604" i="1" s="1"/>
  <c r="BQ3605" i="1" s="1"/>
  <c r="BP4177" i="1"/>
  <c r="BP4207" i="1" s="1"/>
  <c r="BP4211" i="1" s="1"/>
  <c r="BP4212" i="1" s="1"/>
  <c r="BK4462" i="1"/>
  <c r="BK4492" i="1" s="1"/>
  <c r="BK4496" i="1" s="1"/>
  <c r="BK4497" i="1" s="1"/>
  <c r="U850" i="1"/>
  <c r="U849" i="1" s="1"/>
  <c r="AU20" i="1"/>
  <c r="AU10" i="1" s="1"/>
  <c r="AW342" i="1"/>
  <c r="AW341" i="1" s="1"/>
  <c r="AR455" i="1"/>
  <c r="AS653" i="1"/>
  <c r="AW1269" i="1"/>
  <c r="AW1268" i="1" s="1"/>
  <c r="AY144" i="1"/>
  <c r="AB502" i="1"/>
  <c r="AG850" i="1"/>
  <c r="AG849" i="1" s="1"/>
  <c r="AT1023" i="1"/>
  <c r="AT1022" i="1" s="1"/>
  <c r="Z284" i="1"/>
  <c r="AD4136" i="1"/>
  <c r="AD4166" i="1" s="1"/>
  <c r="AD4170" i="1" s="1"/>
  <c r="AD4171" i="1" s="1"/>
  <c r="AV251" i="1"/>
  <c r="AV241" i="1" s="1"/>
  <c r="AV259" i="1" s="1"/>
  <c r="AL455" i="1"/>
  <c r="AL445" i="1" s="1"/>
  <c r="AQ1269" i="1"/>
  <c r="AX2836" i="1"/>
  <c r="AX2866" i="1" s="1"/>
  <c r="AX2870" i="1" s="1"/>
  <c r="AX2871" i="1" s="1"/>
  <c r="AV3000" i="1"/>
  <c r="AV3030" i="1" s="1"/>
  <c r="AV3034" i="1" s="1"/>
  <c r="AV3035" i="1" s="1"/>
  <c r="AV3936" i="1"/>
  <c r="AV3965" i="1" s="1"/>
  <c r="AV3969" i="1" s="1"/>
  <c r="AV3970" i="1" s="1"/>
  <c r="BF20" i="1"/>
  <c r="BF10" i="1" s="1"/>
  <c r="BN98" i="1"/>
  <c r="BN88" i="1" s="1"/>
  <c r="BL850" i="1"/>
  <c r="BL849" i="1" s="1"/>
  <c r="BN1780" i="1"/>
  <c r="BN1808" i="1" s="1"/>
  <c r="BN1812" i="1" s="1"/>
  <c r="BN1813" i="1" s="1"/>
  <c r="BM2877" i="1"/>
  <c r="BM2907" i="1" s="1"/>
  <c r="BM2911" i="1" s="1"/>
  <c r="BM2912" i="1" s="1"/>
  <c r="AL2022" i="1"/>
  <c r="AL2051" i="1" s="1"/>
  <c r="AL2055" i="1" s="1"/>
  <c r="AL2056" i="1" s="1"/>
  <c r="AM2671" i="1"/>
  <c r="AS2671" i="1"/>
  <c r="AS2702" i="1" s="1"/>
  <c r="AS2706" i="1" s="1"/>
  <c r="AS2707" i="1" s="1"/>
  <c r="AY2671" i="1"/>
  <c r="AY2702" i="1" s="1"/>
  <c r="AY2706" i="1" s="1"/>
  <c r="AY2707" i="1" s="1"/>
  <c r="AM3165" i="1"/>
  <c r="AM3195" i="1" s="1"/>
  <c r="AM3199" i="1" s="1"/>
  <c r="AM3200" i="1" s="1"/>
  <c r="AS3165" i="1"/>
  <c r="AS3195" i="1" s="1"/>
  <c r="AS3199" i="1" s="1"/>
  <c r="AS3200" i="1" s="1"/>
  <c r="AY3165" i="1"/>
  <c r="AY3195" i="1" s="1"/>
  <c r="AY3199" i="1" s="1"/>
  <c r="AY3200" i="1" s="1"/>
  <c r="BP154" i="1"/>
  <c r="BP153" i="1" s="1"/>
  <c r="AV1660" i="1"/>
  <c r="AV1689" i="1" s="1"/>
  <c r="AV1693" i="1" s="1"/>
  <c r="AV1694" i="1" s="1"/>
  <c r="BQ154" i="1"/>
  <c r="BQ153" i="1" s="1"/>
  <c r="BO1066" i="1"/>
  <c r="BQ1357" i="1"/>
  <c r="BQ1346" i="1" s="1"/>
  <c r="BL1561" i="1"/>
  <c r="BL1560" i="1" s="1"/>
  <c r="BN1859" i="1"/>
  <c r="BN1888" i="1" s="1"/>
  <c r="BN1892" i="1" s="1"/>
  <c r="BN1893" i="1" s="1"/>
  <c r="BN2022" i="1"/>
  <c r="BN2051" i="1" s="1"/>
  <c r="BN2055" i="1" s="1"/>
  <c r="BN2056" i="1" s="1"/>
  <c r="BJ4462" i="1"/>
  <c r="BJ4492" i="1" s="1"/>
  <c r="BJ4496" i="1" s="1"/>
  <c r="BJ4497" i="1" s="1"/>
  <c r="BP4462" i="1"/>
  <c r="BP4492" i="1" s="1"/>
  <c r="BP4496" i="1" s="1"/>
  <c r="BP4497" i="1" s="1"/>
  <c r="BE789" i="1"/>
  <c r="BE788" i="1" s="1"/>
  <c r="BQ1254" i="1"/>
  <c r="BQ1253" i="1" s="1"/>
  <c r="AR1660" i="1"/>
  <c r="AR1689" i="1" s="1"/>
  <c r="AR1693" i="1" s="1"/>
  <c r="AR1694" i="1" s="1"/>
  <c r="AU2022" i="1"/>
  <c r="AU2051" i="1" s="1"/>
  <c r="AU2055" i="1" s="1"/>
  <c r="AU2056" i="1" s="1"/>
  <c r="AY2102" i="1"/>
  <c r="AY2133" i="1" s="1"/>
  <c r="AY2137" i="1" s="1"/>
  <c r="AY2138" i="1" s="1"/>
  <c r="AL2836" i="1"/>
  <c r="AL2866" i="1" s="1"/>
  <c r="AL2870" i="1" s="1"/>
  <c r="AL2871" i="1" s="1"/>
  <c r="AR2836" i="1"/>
  <c r="AU4299" i="1"/>
  <c r="AU4328" i="1" s="1"/>
  <c r="AU4332" i="1" s="1"/>
  <c r="AU4333" i="1" s="1"/>
  <c r="AT4380" i="1"/>
  <c r="AT4411" i="1" s="1"/>
  <c r="AT4415" i="1" s="1"/>
  <c r="AT4416" i="1" s="1"/>
  <c r="BF376" i="1"/>
  <c r="BF366" i="1" s="1"/>
  <c r="BF391" i="1" s="1"/>
  <c r="BG502" i="1"/>
  <c r="BG491" i="1" s="1"/>
  <c r="BL1165" i="1"/>
  <c r="BD2022" i="1"/>
  <c r="BD2051" i="1" s="1"/>
  <c r="BD2055" i="1" s="1"/>
  <c r="BD2056" i="1" s="1"/>
  <c r="BP3571" i="1"/>
  <c r="BP3600" i="1" s="1"/>
  <c r="BP3604" i="1" s="1"/>
  <c r="BP3605" i="1" s="1"/>
  <c r="BM4339" i="1"/>
  <c r="BM4369" i="1" s="1"/>
  <c r="BM4373" i="1" s="1"/>
  <c r="BM4374" i="1" s="1"/>
  <c r="AN3976" i="1"/>
  <c r="AN4005" i="1" s="1"/>
  <c r="AN4009" i="1" s="1"/>
  <c r="AN4010" i="1" s="1"/>
  <c r="BN337" i="1"/>
  <c r="BN336" i="1" s="1"/>
  <c r="AB20" i="1"/>
  <c r="AB10" i="1" s="1"/>
  <c r="AL144" i="1"/>
  <c r="AL134" i="1" s="1"/>
  <c r="AO3976" i="1"/>
  <c r="AO4005" i="1" s="1"/>
  <c r="AO4009" i="1" s="1"/>
  <c r="AO4010" i="1" s="1"/>
  <c r="AU3976" i="1"/>
  <c r="AU4005" i="1" s="1"/>
  <c r="AU4009" i="1" s="1"/>
  <c r="AU4010" i="1" s="1"/>
  <c r="W342" i="1"/>
  <c r="W341" i="1" s="1"/>
  <c r="W3165" i="1"/>
  <c r="W3195" i="1" s="1"/>
  <c r="W3199" i="1" s="1"/>
  <c r="W3200" i="1" s="1"/>
  <c r="AW1899" i="1"/>
  <c r="AW1928" i="1" s="1"/>
  <c r="AW1932" i="1" s="1"/>
  <c r="AW1933" i="1" s="1"/>
  <c r="AN2226" i="1"/>
  <c r="AN2255" i="1" s="1"/>
  <c r="AN2259" i="1" s="1"/>
  <c r="AN2260" i="1" s="1"/>
  <c r="AT2226" i="1"/>
  <c r="AS3530" i="1"/>
  <c r="AS3560" i="1" s="1"/>
  <c r="AS3564" i="1" s="1"/>
  <c r="AS3565" i="1" s="1"/>
  <c r="AV3571" i="1"/>
  <c r="AV3600" i="1" s="1"/>
  <c r="AV3604" i="1" s="1"/>
  <c r="AV3605" i="1" s="1"/>
  <c r="AV3976" i="1"/>
  <c r="AV4005" i="1" s="1"/>
  <c r="AV4009" i="1" s="1"/>
  <c r="AV4010" i="1" s="1"/>
  <c r="BJ606" i="1"/>
  <c r="BJ594" i="1" s="1"/>
  <c r="BJ628" i="1" s="1"/>
  <c r="BJ632" i="1" s="1"/>
  <c r="BJ633" i="1" s="1"/>
  <c r="BP606" i="1"/>
  <c r="BP594" i="1" s="1"/>
  <c r="BP628" i="1" s="1"/>
  <c r="AC323" i="1"/>
  <c r="AC312" i="1" s="1"/>
  <c r="W337" i="1"/>
  <c r="W336" i="1" s="1"/>
  <c r="AC342" i="1"/>
  <c r="AC341" i="1" s="1"/>
  <c r="AF502" i="1"/>
  <c r="AF491" i="1" s="1"/>
  <c r="V3693" i="1"/>
  <c r="V3722" i="1" s="1"/>
  <c r="V3726" i="1" s="1"/>
  <c r="V3727" i="1" s="1"/>
  <c r="AB3693" i="1"/>
  <c r="AB3722" i="1" s="1"/>
  <c r="AB3726" i="1" s="1"/>
  <c r="AB3727" i="1" s="1"/>
  <c r="AO220" i="1"/>
  <c r="AO219" i="1" s="1"/>
  <c r="AO225" i="1" s="1"/>
  <c r="BN342" i="1"/>
  <c r="BN341" i="1" s="1"/>
  <c r="AE1660" i="1"/>
  <c r="BJ463" i="1"/>
  <c r="BJ462" i="1" s="1"/>
  <c r="BM744" i="1"/>
  <c r="BM733" i="1" s="1"/>
  <c r="U3248" i="1"/>
  <c r="U3278" i="1" s="1"/>
  <c r="U3282" i="1" s="1"/>
  <c r="U3283" i="1" s="1"/>
  <c r="U3733" i="1"/>
  <c r="U3763" i="1" s="1"/>
  <c r="U3767" i="1" s="1"/>
  <c r="U3768" i="1" s="1"/>
  <c r="AA3733" i="1"/>
  <c r="AG3733" i="1"/>
  <c r="AG3763" i="1" s="1"/>
  <c r="AG3767" i="1" s="1"/>
  <c r="AG3768" i="1" s="1"/>
  <c r="AX220" i="1"/>
  <c r="AX219" i="1" s="1"/>
  <c r="AX225" i="1" s="1"/>
  <c r="AW1780" i="1"/>
  <c r="AW1808" i="1" s="1"/>
  <c r="AW1812" i="1" s="1"/>
  <c r="AW1813" i="1" s="1"/>
  <c r="AN2589" i="1"/>
  <c r="AN2619" i="1" s="1"/>
  <c r="AN2623" i="1" s="1"/>
  <c r="AN2624" i="1" s="1"/>
  <c r="AL4259" i="1"/>
  <c r="AL4288" i="1" s="1"/>
  <c r="AL4292" i="1" s="1"/>
  <c r="AL4293" i="1" s="1"/>
  <c r="BO337" i="1"/>
  <c r="BO336" i="1" s="1"/>
  <c r="BI1160" i="1"/>
  <c r="BP416" i="1"/>
  <c r="BP406" i="1" s="1"/>
  <c r="BP430" i="1" s="1"/>
  <c r="BO561" i="1"/>
  <c r="BO549" i="1" s="1"/>
  <c r="BO585" i="1" s="1"/>
  <c r="BQ789" i="1"/>
  <c r="BQ788" i="1" s="1"/>
  <c r="BF1310" i="1"/>
  <c r="BF1299" i="1" s="1"/>
  <c r="BD1660" i="1"/>
  <c r="BD1689" i="1" s="1"/>
  <c r="BD1693" i="1" s="1"/>
  <c r="BD1694" i="1" s="1"/>
  <c r="BJ1660" i="1"/>
  <c r="BJ1689" i="1" s="1"/>
  <c r="BJ1693" i="1" s="1"/>
  <c r="BJ1694" i="1" s="1"/>
  <c r="BP2022" i="1"/>
  <c r="BP2051" i="1" s="1"/>
  <c r="BP2055" i="1" s="1"/>
  <c r="BP2056" i="1" s="1"/>
  <c r="BC337" i="1"/>
  <c r="BC342" i="1"/>
  <c r="BF1165" i="1"/>
  <c r="BO2307" i="1"/>
  <c r="BO2337" i="1" s="1"/>
  <c r="BO2341" i="1" s="1"/>
  <c r="BO2342" i="1" s="1"/>
  <c r="BN3530" i="1"/>
  <c r="BN3560" i="1" s="1"/>
  <c r="BN3564" i="1" s="1"/>
  <c r="BN3565" i="1" s="1"/>
  <c r="BD231" i="1"/>
  <c r="BJ231" i="1"/>
  <c r="BP231" i="1"/>
  <c r="BM3408" i="1"/>
  <c r="BM3438" i="1" s="1"/>
  <c r="BM3442" i="1" s="1"/>
  <c r="BM3443" i="1" s="1"/>
  <c r="BQ3855" i="1"/>
  <c r="BQ3885" i="1" s="1"/>
  <c r="BQ3889" i="1" s="1"/>
  <c r="BQ3890" i="1" s="1"/>
  <c r="BP2144" i="1"/>
  <c r="BP2174" i="1" s="1"/>
  <c r="BP2178" i="1" s="1"/>
  <c r="BP2179" i="1" s="1"/>
  <c r="BQ3000" i="1"/>
  <c r="BQ3030" i="1" s="1"/>
  <c r="BQ3034" i="1" s="1"/>
  <c r="BQ3035" i="1" s="1"/>
  <c r="BP3165" i="1"/>
  <c r="BP3195" i="1" s="1"/>
  <c r="BP3199" i="1" s="1"/>
  <c r="BP3200" i="1" s="1"/>
  <c r="BG3571" i="1"/>
  <c r="BG3600" i="1" s="1"/>
  <c r="BG3604" i="1" s="1"/>
  <c r="BG3605" i="1" s="1"/>
  <c r="BJ3611" i="1"/>
  <c r="BJ3641" i="1" s="1"/>
  <c r="BJ3645" i="1" s="1"/>
  <c r="BJ3646" i="1" s="1"/>
  <c r="BF4136" i="1"/>
  <c r="BF4166" i="1" s="1"/>
  <c r="BF4170" i="1" s="1"/>
  <c r="BF4171" i="1" s="1"/>
  <c r="BE3774" i="1"/>
  <c r="BE3804" i="1" s="1"/>
  <c r="BE3808" i="1" s="1"/>
  <c r="BE3809" i="1" s="1"/>
  <c r="BK3774" i="1"/>
  <c r="BK3804" i="1" s="1"/>
  <c r="BK3808" i="1" s="1"/>
  <c r="BK3809" i="1" s="1"/>
  <c r="BQ3774" i="1"/>
  <c r="BQ3804" i="1" s="1"/>
  <c r="BQ3808" i="1" s="1"/>
  <c r="BQ3809" i="1" s="1"/>
  <c r="BQ3124" i="1"/>
  <c r="BQ3154" i="1" s="1"/>
  <c r="BQ3158" i="1" s="1"/>
  <c r="BQ3159" i="1" s="1"/>
  <c r="BO2713" i="1"/>
  <c r="BO2743" i="1" s="1"/>
  <c r="BO2747" i="1" s="1"/>
  <c r="BO2748" i="1" s="1"/>
  <c r="BF3408" i="1"/>
  <c r="BF3438" i="1" s="1"/>
  <c r="BF3442" i="1" s="1"/>
  <c r="BF3443" i="1" s="1"/>
  <c r="BL3408" i="1"/>
  <c r="BL3438" i="1" s="1"/>
  <c r="BL3442" i="1" s="1"/>
  <c r="BL3443" i="1" s="1"/>
  <c r="BD3449" i="1"/>
  <c r="BD3478" i="1" s="1"/>
  <c r="BD3482" i="1" s="1"/>
  <c r="BD3483" i="1" s="1"/>
  <c r="BQ4462" i="1"/>
  <c r="BQ4492" i="1" s="1"/>
  <c r="BQ4496" i="1" s="1"/>
  <c r="BQ4497" i="1" s="1"/>
  <c r="AF144" i="1"/>
  <c r="AF134" i="1" s="1"/>
  <c r="AE3693" i="1"/>
  <c r="AW251" i="1"/>
  <c r="AW241" i="1" s="1"/>
  <c r="AW259" i="1" s="1"/>
  <c r="AQ1641" i="1"/>
  <c r="AM2428" i="1"/>
  <c r="AM2458" i="1" s="1"/>
  <c r="AM2462" i="1" s="1"/>
  <c r="AM2463" i="1" s="1"/>
  <c r="AS2428" i="1"/>
  <c r="AS2458" i="1" s="1"/>
  <c r="AS2462" i="1" s="1"/>
  <c r="AS2463" i="1" s="1"/>
  <c r="AY2428" i="1"/>
  <c r="AY2458" i="1" s="1"/>
  <c r="AY2462" i="1" s="1"/>
  <c r="AY2463" i="1" s="1"/>
  <c r="AX2428" i="1"/>
  <c r="AX2458" i="1" s="1"/>
  <c r="AX2462" i="1" s="1"/>
  <c r="AX2463" i="1" s="1"/>
  <c r="BK323" i="1"/>
  <c r="BK312" i="1" s="1"/>
  <c r="BG561" i="1"/>
  <c r="BG549" i="1" s="1"/>
  <c r="BG585" i="1" s="1"/>
  <c r="BG589" i="1" s="1"/>
  <c r="BG590" i="1" s="1"/>
  <c r="BG653" i="1"/>
  <c r="BG641" i="1" s="1"/>
  <c r="BG674" i="1" s="1"/>
  <c r="BG680" i="1" s="1"/>
  <c r="V31" i="1"/>
  <c r="V30" i="1" s="1"/>
  <c r="AA2062" i="1"/>
  <c r="AA2091" i="1" s="1"/>
  <c r="AA2095" i="1" s="1"/>
  <c r="AA2096" i="1" s="1"/>
  <c r="W2185" i="1"/>
  <c r="W2215" i="1" s="1"/>
  <c r="W2219" i="1" s="1"/>
  <c r="W2220" i="1" s="1"/>
  <c r="V3489" i="1"/>
  <c r="V3519" i="1" s="1"/>
  <c r="V3523" i="1" s="1"/>
  <c r="V3524" i="1" s="1"/>
  <c r="V4259" i="1"/>
  <c r="V4288" i="1" s="1"/>
  <c r="V4292" i="1" s="1"/>
  <c r="V4293" i="1" s="1"/>
  <c r="AB4259" i="1"/>
  <c r="AB4288" i="1" s="1"/>
  <c r="AB4292" i="1" s="1"/>
  <c r="AB4293" i="1" s="1"/>
  <c r="AW98" i="1"/>
  <c r="AW88" i="1" s="1"/>
  <c r="AW284" i="1"/>
  <c r="AW274" i="1" s="1"/>
  <c r="AW297" i="1" s="1"/>
  <c r="AK1290" i="1"/>
  <c r="AQ1290" i="1"/>
  <c r="AW1290" i="1"/>
  <c r="AU1561" i="1"/>
  <c r="AU1560" i="1" s="1"/>
  <c r="AN2630" i="1"/>
  <c r="AN2660" i="1" s="1"/>
  <c r="AN2664" i="1" s="1"/>
  <c r="AN2665" i="1" s="1"/>
  <c r="AT2630" i="1"/>
  <c r="AT2660" i="1" s="1"/>
  <c r="AT2664" i="1" s="1"/>
  <c r="AT2665" i="1" s="1"/>
  <c r="BG251" i="1"/>
  <c r="BG241" i="1" s="1"/>
  <c r="BG259" i="1" s="1"/>
  <c r="BM850" i="1"/>
  <c r="BM849" i="1" s="1"/>
  <c r="BM1561" i="1"/>
  <c r="BM1560" i="1" s="1"/>
  <c r="AG502" i="1"/>
  <c r="AG491" i="1" s="1"/>
  <c r="V2062" i="1"/>
  <c r="AO4299" i="1"/>
  <c r="AO4328" i="1" s="1"/>
  <c r="AO4332" i="1" s="1"/>
  <c r="AO4333" i="1" s="1"/>
  <c r="BM31" i="1"/>
  <c r="BM30" i="1" s="1"/>
  <c r="BL61" i="1"/>
  <c r="BL51" i="1" s="1"/>
  <c r="BL73" i="1" s="1"/>
  <c r="BE220" i="1"/>
  <c r="BE219" i="1" s="1"/>
  <c r="BE225" i="1" s="1"/>
  <c r="BO653" i="1"/>
  <c r="BO641" i="1" s="1"/>
  <c r="BO674" i="1" s="1"/>
  <c r="BK698" i="1"/>
  <c r="BK687" i="1" s="1"/>
  <c r="BK717" i="1" s="1"/>
  <c r="BI744" i="1"/>
  <c r="AR2348" i="1"/>
  <c r="AR2379" i="1" s="1"/>
  <c r="AR2383" i="1" s="1"/>
  <c r="AR2384" i="1" s="1"/>
  <c r="BO342" i="1"/>
  <c r="BO341" i="1" s="1"/>
  <c r="BF1429" i="1"/>
  <c r="BF1418" i="1" s="1"/>
  <c r="BJ1637" i="1"/>
  <c r="BJ1636" i="1" s="1"/>
  <c r="BP1637" i="1"/>
  <c r="BP1636" i="1" s="1"/>
  <c r="AR2428" i="1"/>
  <c r="AR2458" i="1" s="1"/>
  <c r="AR2462" i="1" s="1"/>
  <c r="AR2463" i="1" s="1"/>
  <c r="AW4380" i="1"/>
  <c r="AW4411" i="1" s="1"/>
  <c r="AW4415" i="1" s="1"/>
  <c r="AW4416" i="1" s="1"/>
  <c r="BQ561" i="1"/>
  <c r="BQ549" i="1" s="1"/>
  <c r="BQ585" i="1" s="1"/>
  <c r="U2428" i="1"/>
  <c r="U2458" i="1" s="1"/>
  <c r="U2462" i="1" s="1"/>
  <c r="U2463" i="1" s="1"/>
  <c r="AR337" i="1"/>
  <c r="AR336" i="1" s="1"/>
  <c r="AO1561" i="1"/>
  <c r="AO1560" i="1" s="1"/>
  <c r="AU2548" i="1"/>
  <c r="AU2578" i="1" s="1"/>
  <c r="AU2582" i="1" s="1"/>
  <c r="AU2583" i="1" s="1"/>
  <c r="AO3000" i="1"/>
  <c r="AU3000" i="1"/>
  <c r="AU3030" i="1" s="1"/>
  <c r="AU3034" i="1" s="1"/>
  <c r="AU3035" i="1" s="1"/>
  <c r="AR4503" i="1"/>
  <c r="AR4534" i="1" s="1"/>
  <c r="AR4538" i="1" s="1"/>
  <c r="AR4539" i="1" s="1"/>
  <c r="BE323" i="1"/>
  <c r="BE312" i="1" s="1"/>
  <c r="BQ323" i="1"/>
  <c r="BQ312" i="1" s="1"/>
  <c r="BQ342" i="1"/>
  <c r="BQ341" i="1" s="1"/>
  <c r="BJ1254" i="1"/>
  <c r="BJ1253" i="1" s="1"/>
  <c r="BN31" i="1"/>
  <c r="BN30" i="1" s="1"/>
  <c r="BF251" i="1"/>
  <c r="BF241" i="1" s="1"/>
  <c r="BF259" i="1" s="1"/>
  <c r="BF263" i="1" s="1"/>
  <c r="BF264" i="1" s="1"/>
  <c r="BG2144" i="1"/>
  <c r="BG2174" i="1" s="1"/>
  <c r="BG2178" i="1" s="1"/>
  <c r="BG2179" i="1" s="1"/>
  <c r="BM2144" i="1"/>
  <c r="BM2174" i="1" s="1"/>
  <c r="BM2178" i="1" s="1"/>
  <c r="BM2179" i="1" s="1"/>
  <c r="BG2185" i="1"/>
  <c r="BG2215" i="1" s="1"/>
  <c r="BG2219" i="1" s="1"/>
  <c r="BG2220" i="1" s="1"/>
  <c r="BE2428" i="1"/>
  <c r="BE2458" i="1" s="1"/>
  <c r="BE2462" i="1" s="1"/>
  <c r="BE2463" i="1" s="1"/>
  <c r="BK2428" i="1"/>
  <c r="BK2458" i="1" s="1"/>
  <c r="BK2462" i="1" s="1"/>
  <c r="BK2463" i="1" s="1"/>
  <c r="BQ2428" i="1"/>
  <c r="BQ2458" i="1" s="1"/>
  <c r="BQ2462" i="1" s="1"/>
  <c r="BQ2463" i="1" s="1"/>
  <c r="BD3041" i="1"/>
  <c r="BD3071" i="1" s="1"/>
  <c r="BD3075" i="1" s="1"/>
  <c r="BD3076" i="1" s="1"/>
  <c r="BJ3041" i="1"/>
  <c r="BJ3071" i="1" s="1"/>
  <c r="BJ3075" i="1" s="1"/>
  <c r="BJ3076" i="1" s="1"/>
  <c r="BJ3248" i="1"/>
  <c r="BJ3278" i="1" s="1"/>
  <c r="BJ3282" i="1" s="1"/>
  <c r="BJ3283" i="1" s="1"/>
  <c r="BN3289" i="1"/>
  <c r="BN3316" i="1" s="1"/>
  <c r="BN3320" i="1" s="1"/>
  <c r="BN3321" i="1" s="1"/>
  <c r="BQ416" i="1"/>
  <c r="BQ406" i="1" s="1"/>
  <c r="BQ430" i="1" s="1"/>
  <c r="BQ455" i="1"/>
  <c r="BQ445" i="1" s="1"/>
  <c r="BO502" i="1"/>
  <c r="BO491" i="1" s="1"/>
  <c r="BQ512" i="1"/>
  <c r="BQ511" i="1" s="1"/>
  <c r="BK789" i="1"/>
  <c r="BK788" i="1" s="1"/>
  <c r="BQ911" i="1"/>
  <c r="BN972" i="1"/>
  <c r="BE992" i="1"/>
  <c r="BE981" i="1" s="1"/>
  <c r="BC1066" i="1"/>
  <c r="BC1160" i="1"/>
  <c r="BE1405" i="1"/>
  <c r="BK1405" i="1"/>
  <c r="BQ1405" i="1"/>
  <c r="BL1438" i="1"/>
  <c r="BL1437" i="1" s="1"/>
  <c r="BD2348" i="1"/>
  <c r="BD2379" i="1" s="1"/>
  <c r="BD2383" i="1" s="1"/>
  <c r="BD2384" i="1" s="1"/>
  <c r="BJ2348" i="1"/>
  <c r="BJ2379" i="1" s="1"/>
  <c r="BJ2383" i="1" s="1"/>
  <c r="BJ2384" i="1" s="1"/>
  <c r="BE2390" i="1"/>
  <c r="BE2417" i="1" s="1"/>
  <c r="BE2421" i="1" s="1"/>
  <c r="BE2422" i="1" s="1"/>
  <c r="BK2390" i="1"/>
  <c r="BK2417" i="1" s="1"/>
  <c r="BK2421" i="1" s="1"/>
  <c r="BK2422" i="1" s="1"/>
  <c r="BL3082" i="1"/>
  <c r="BL3113" i="1" s="1"/>
  <c r="BL3117" i="1" s="1"/>
  <c r="BL3118" i="1" s="1"/>
  <c r="BJ3124" i="1"/>
  <c r="BJ3154" i="1" s="1"/>
  <c r="BJ3158" i="1" s="1"/>
  <c r="BJ3159" i="1" s="1"/>
  <c r="BM3165" i="1"/>
  <c r="BM3195" i="1" s="1"/>
  <c r="BM3199" i="1" s="1"/>
  <c r="BM3200" i="1" s="1"/>
  <c r="BF3571" i="1"/>
  <c r="BF3600" i="1" s="1"/>
  <c r="BF3604" i="1" s="1"/>
  <c r="BF3605" i="1" s="1"/>
  <c r="BL3571" i="1"/>
  <c r="BL3600" i="1" s="1"/>
  <c r="BL3604" i="1" s="1"/>
  <c r="BL3605" i="1" s="1"/>
  <c r="BJ2022" i="1"/>
  <c r="BJ2051" i="1" s="1"/>
  <c r="BJ2055" i="1" s="1"/>
  <c r="BJ2056" i="1" s="1"/>
  <c r="BD2266" i="1"/>
  <c r="BD2296" i="1" s="1"/>
  <c r="BD2300" i="1" s="1"/>
  <c r="BD2301" i="1" s="1"/>
  <c r="BJ2266" i="1"/>
  <c r="BJ2296" i="1" s="1"/>
  <c r="BJ2300" i="1" s="1"/>
  <c r="BJ2301" i="1" s="1"/>
  <c r="BN2307" i="1"/>
  <c r="BN2337" i="1" s="1"/>
  <c r="BN2341" i="1" s="1"/>
  <c r="BN2342" i="1" s="1"/>
  <c r="BE455" i="1"/>
  <c r="BE445" i="1" s="1"/>
  <c r="BQ1094" i="1"/>
  <c r="BQ1093" i="1" s="1"/>
  <c r="BI1269" i="1"/>
  <c r="BL1700" i="1"/>
  <c r="BL1729" i="1" s="1"/>
  <c r="BL1733" i="1" s="1"/>
  <c r="BL1734" i="1" s="1"/>
  <c r="BO1740" i="1"/>
  <c r="BO1769" i="1" s="1"/>
  <c r="BO1773" i="1" s="1"/>
  <c r="BO1774" i="1" s="1"/>
  <c r="BG1740" i="1"/>
  <c r="BG1769" i="1" s="1"/>
  <c r="BG1773" i="1" s="1"/>
  <c r="BG1774" i="1" s="1"/>
  <c r="BI2307" i="1"/>
  <c r="BP3248" i="1"/>
  <c r="BP3278" i="1" s="1"/>
  <c r="BP3282" i="1" s="1"/>
  <c r="BP3283" i="1" s="1"/>
  <c r="BG3367" i="1"/>
  <c r="BG3397" i="1" s="1"/>
  <c r="BG3401" i="1" s="1"/>
  <c r="BG3402" i="1" s="1"/>
  <c r="BG3408" i="1"/>
  <c r="BG3438" i="1" s="1"/>
  <c r="BG3442" i="1" s="1"/>
  <c r="BG3443" i="1" s="1"/>
  <c r="BO3896" i="1"/>
  <c r="BO3925" i="1" s="1"/>
  <c r="BO3929" i="1" s="1"/>
  <c r="BO3930" i="1" s="1"/>
  <c r="BM3936" i="1"/>
  <c r="BM3965" i="1" s="1"/>
  <c r="BM3969" i="1" s="1"/>
  <c r="BM3970" i="1" s="1"/>
  <c r="BJ220" i="1"/>
  <c r="BJ219" i="1" s="1"/>
  <c r="BJ225" i="1" s="1"/>
  <c r="BI455" i="1"/>
  <c r="BN744" i="1"/>
  <c r="BN733" i="1" s="1"/>
  <c r="BF850" i="1"/>
  <c r="BF849" i="1" s="1"/>
  <c r="BN1899" i="1"/>
  <c r="BN1928" i="1" s="1"/>
  <c r="BN1932" i="1" s="1"/>
  <c r="BN1933" i="1" s="1"/>
  <c r="BF1899" i="1"/>
  <c r="BF1928" i="1" s="1"/>
  <c r="BF1932" i="1" s="1"/>
  <c r="BF1933" i="1" s="1"/>
  <c r="BG2102" i="1"/>
  <c r="BG2133" i="1" s="1"/>
  <c r="BG2137" i="1" s="1"/>
  <c r="BG2138" i="1" s="1"/>
  <c r="BM2102" i="1"/>
  <c r="BM2133" i="1" s="1"/>
  <c r="BM2137" i="1" s="1"/>
  <c r="BM2138" i="1" s="1"/>
  <c r="BD2918" i="1"/>
  <c r="BD2948" i="1" s="1"/>
  <c r="BD2952" i="1" s="1"/>
  <c r="BD2953" i="1" s="1"/>
  <c r="BF3000" i="1"/>
  <c r="BF3030" i="1" s="1"/>
  <c r="BF3034" i="1" s="1"/>
  <c r="BF3035" i="1" s="1"/>
  <c r="BO3041" i="1"/>
  <c r="BO3071" i="1" s="1"/>
  <c r="BO3075" i="1" s="1"/>
  <c r="BO3076" i="1" s="1"/>
  <c r="BN3652" i="1"/>
  <c r="BN3682" i="1" s="1"/>
  <c r="BN3686" i="1" s="1"/>
  <c r="BN3687" i="1" s="1"/>
  <c r="BF3815" i="1"/>
  <c r="BF3844" i="1" s="1"/>
  <c r="BF3848" i="1" s="1"/>
  <c r="BF3849" i="1" s="1"/>
  <c r="BL3815" i="1"/>
  <c r="BL3844" i="1" s="1"/>
  <c r="BL3848" i="1" s="1"/>
  <c r="BL3849" i="1" s="1"/>
  <c r="BQ4259" i="1"/>
  <c r="BQ4288" i="1" s="1"/>
  <c r="BQ4292" i="1" s="1"/>
  <c r="BQ4293" i="1" s="1"/>
  <c r="BQ4299" i="1"/>
  <c r="BQ4328" i="1" s="1"/>
  <c r="BQ4332" i="1" s="1"/>
  <c r="BQ4333" i="1" s="1"/>
  <c r="BI3976" i="1"/>
  <c r="BI4005" i="1" s="1"/>
  <c r="BO3976" i="1"/>
  <c r="BO4005" i="1" s="1"/>
  <c r="BO4009" i="1" s="1"/>
  <c r="BO4010" i="1" s="1"/>
  <c r="BI4380" i="1"/>
  <c r="BL4096" i="1"/>
  <c r="BL4125" i="1" s="1"/>
  <c r="BL4129" i="1" s="1"/>
  <c r="BL4130" i="1" s="1"/>
  <c r="BL4136" i="1"/>
  <c r="BL4166" i="1" s="1"/>
  <c r="BL4170" i="1" s="1"/>
  <c r="BL4171" i="1" s="1"/>
  <c r="BM4096" i="1"/>
  <c r="BM4125" i="1" s="1"/>
  <c r="BM4129" i="1" s="1"/>
  <c r="BM4130" i="1" s="1"/>
  <c r="AW2144" i="1"/>
  <c r="AW2174" i="1" s="1"/>
  <c r="AW2178" i="1" s="1"/>
  <c r="AW2179" i="1" s="1"/>
  <c r="AF1899" i="1"/>
  <c r="AF1928" i="1" s="1"/>
  <c r="AF1932" i="1" s="1"/>
  <c r="AF1933" i="1" s="1"/>
  <c r="T3289" i="1"/>
  <c r="T3316" i="1" s="1"/>
  <c r="T3320" i="1" s="1"/>
  <c r="T3321" i="1" s="1"/>
  <c r="Z3289" i="1"/>
  <c r="Z3316" i="1" s="1"/>
  <c r="Z3320" i="1" s="1"/>
  <c r="Z3321" i="1" s="1"/>
  <c r="AE3327" i="1"/>
  <c r="AE3356" i="1" s="1"/>
  <c r="AE3360" i="1" s="1"/>
  <c r="AE3361" i="1" s="1"/>
  <c r="U3449" i="1"/>
  <c r="U3478" i="1" s="1"/>
  <c r="U3482" i="1" s="1"/>
  <c r="U3483" i="1" s="1"/>
  <c r="AA3449" i="1"/>
  <c r="AA3478" i="1" s="1"/>
  <c r="AA3482" i="1" s="1"/>
  <c r="AA3483" i="1" s="1"/>
  <c r="AG3449" i="1"/>
  <c r="AB3489" i="1"/>
  <c r="AB3519" i="1" s="1"/>
  <c r="AB3523" i="1" s="1"/>
  <c r="AB3524" i="1" s="1"/>
  <c r="AO1740" i="1"/>
  <c r="AU1740" i="1"/>
  <c r="AU1769" i="1" s="1"/>
  <c r="AU1773" i="1" s="1"/>
  <c r="AU1774" i="1" s="1"/>
  <c r="S653" i="1"/>
  <c r="AE2226" i="1"/>
  <c r="AE2255" i="1" s="1"/>
  <c r="AE2259" i="1" s="1"/>
  <c r="AE2260" i="1" s="1"/>
  <c r="W3611" i="1"/>
  <c r="W3641" i="1" s="1"/>
  <c r="W3645" i="1" s="1"/>
  <c r="W3646" i="1" s="1"/>
  <c r="AC3611" i="1"/>
  <c r="AC3641" i="1" s="1"/>
  <c r="AC3645" i="1" s="1"/>
  <c r="AC3646" i="1" s="1"/>
  <c r="AG61" i="1"/>
  <c r="AG51" i="1" s="1"/>
  <c r="AG73" i="1" s="1"/>
  <c r="AC2185" i="1"/>
  <c r="AC2215" i="1" s="1"/>
  <c r="AC2219" i="1" s="1"/>
  <c r="AC2220" i="1" s="1"/>
  <c r="AN220" i="1"/>
  <c r="AN219" i="1" s="1"/>
  <c r="AN225" i="1" s="1"/>
  <c r="AX561" i="1"/>
  <c r="AX549" i="1" s="1"/>
  <c r="AX585" i="1" s="1"/>
  <c r="AO1310" i="1"/>
  <c r="AO1299" i="1" s="1"/>
  <c r="AE653" i="1"/>
  <c r="AE641" i="1" s="1"/>
  <c r="AE674" i="1" s="1"/>
  <c r="AR144" i="1"/>
  <c r="AR134" i="1" s="1"/>
  <c r="AV923" i="1"/>
  <c r="AV922" i="1" s="1"/>
  <c r="AX1094" i="1"/>
  <c r="AX1093" i="1" s="1"/>
  <c r="AU1310" i="1"/>
  <c r="AU1299" i="1" s="1"/>
  <c r="AV1624" i="1"/>
  <c r="AT1981" i="1"/>
  <c r="AT2011" i="1" s="1"/>
  <c r="AT2015" i="1" s="1"/>
  <c r="AT2016" i="1" s="1"/>
  <c r="T744" i="1"/>
  <c r="T733" i="1" s="1"/>
  <c r="AF2144" i="1"/>
  <c r="AB2226" i="1"/>
  <c r="AB2255" i="1" s="1"/>
  <c r="AB2259" i="1" s="1"/>
  <c r="AB2260" i="1" s="1"/>
  <c r="U2266" i="1"/>
  <c r="U2296" i="1" s="1"/>
  <c r="U2300" i="1" s="1"/>
  <c r="U2301" i="1" s="1"/>
  <c r="AA2266" i="1"/>
  <c r="AA2296" i="1" s="1"/>
  <c r="AA2300" i="1" s="1"/>
  <c r="AA2301" i="1" s="1"/>
  <c r="U3000" i="1"/>
  <c r="U3030" i="1" s="1"/>
  <c r="U3034" i="1" s="1"/>
  <c r="U3035" i="1" s="1"/>
  <c r="AA3000" i="1"/>
  <c r="AA3030" i="1" s="1"/>
  <c r="AA3034" i="1" s="1"/>
  <c r="AA3035" i="1" s="1"/>
  <c r="AG3000" i="1"/>
  <c r="V3530" i="1"/>
  <c r="V3560" i="1" s="1"/>
  <c r="V3564" i="1" s="1"/>
  <c r="V3565" i="1" s="1"/>
  <c r="AT220" i="1"/>
  <c r="AT219" i="1" s="1"/>
  <c r="AT225" i="1" s="1"/>
  <c r="AT234" i="1" s="1"/>
  <c r="AV231" i="1"/>
  <c r="AW2671" i="1"/>
  <c r="AW2702" i="1" s="1"/>
  <c r="AW2706" i="1" s="1"/>
  <c r="AW2707" i="1" s="1"/>
  <c r="AM2713" i="1"/>
  <c r="AM2743" i="1" s="1"/>
  <c r="AM2747" i="1" s="1"/>
  <c r="AM2748" i="1" s="1"/>
  <c r="BP561" i="1"/>
  <c r="BP549" i="1" s="1"/>
  <c r="BP585" i="1" s="1"/>
  <c r="BK561" i="1"/>
  <c r="BK549" i="1" s="1"/>
  <c r="BK585" i="1" s="1"/>
  <c r="BI606" i="1"/>
  <c r="BF777" i="1"/>
  <c r="BF776" i="1" s="1"/>
  <c r="BQ992" i="1"/>
  <c r="BQ981" i="1" s="1"/>
  <c r="AL4422" i="1"/>
  <c r="AL4451" i="1" s="1"/>
  <c r="AL4455" i="1" s="1"/>
  <c r="AL4456" i="1" s="1"/>
  <c r="AR4422" i="1"/>
  <c r="AR4451" i="1" s="1"/>
  <c r="AR4455" i="1" s="1"/>
  <c r="AR4456" i="1" s="1"/>
  <c r="BM20" i="1"/>
  <c r="BM10" i="1" s="1"/>
  <c r="BL31" i="1"/>
  <c r="BL30" i="1" s="1"/>
  <c r="BC192" i="1"/>
  <c r="BO192" i="1"/>
  <c r="BO182" i="1" s="1"/>
  <c r="BO204" i="1" s="1"/>
  <c r="BL220" i="1"/>
  <c r="BL219" i="1" s="1"/>
  <c r="BL225" i="1" s="1"/>
  <c r="BO463" i="1"/>
  <c r="BO462" i="1" s="1"/>
  <c r="BC789" i="1"/>
  <c r="BN20" i="1"/>
  <c r="BN10" i="1" s="1"/>
  <c r="BD463" i="1"/>
  <c r="BD462" i="1" s="1"/>
  <c r="BP463" i="1"/>
  <c r="BP462" i="1" s="1"/>
  <c r="BL698" i="1"/>
  <c r="BL687" i="1" s="1"/>
  <c r="BL717" i="1" s="1"/>
  <c r="BG698" i="1"/>
  <c r="BG687" i="1" s="1"/>
  <c r="BG717" i="1" s="1"/>
  <c r="BK758" i="1"/>
  <c r="BK757" i="1" s="1"/>
  <c r="BD789" i="1"/>
  <c r="BD788" i="1" s="1"/>
  <c r="BP789" i="1"/>
  <c r="BP788" i="1" s="1"/>
  <c r="AN2428" i="1"/>
  <c r="AN2458" i="1" s="1"/>
  <c r="AN2462" i="1" s="1"/>
  <c r="AN2463" i="1" s="1"/>
  <c r="AO2671" i="1"/>
  <c r="AO2702" i="1" s="1"/>
  <c r="AO2706" i="1" s="1"/>
  <c r="AO2707" i="1" s="1"/>
  <c r="AS4503" i="1"/>
  <c r="AS4534" i="1" s="1"/>
  <c r="AS4538" i="1" s="1"/>
  <c r="AS4539" i="1" s="1"/>
  <c r="BF220" i="1"/>
  <c r="BF219" i="1" s="1"/>
  <c r="BF225" i="1" s="1"/>
  <c r="BF284" i="1"/>
  <c r="BF274" i="1" s="1"/>
  <c r="BF297" i="1" s="1"/>
  <c r="BL284" i="1"/>
  <c r="BL274" i="1" s="1"/>
  <c r="BL297" i="1" s="1"/>
  <c r="BM512" i="1"/>
  <c r="BM511" i="1" s="1"/>
  <c r="BO512" i="1"/>
  <c r="BO511" i="1" s="1"/>
  <c r="BE523" i="1"/>
  <c r="BE522" i="1" s="1"/>
  <c r="BM698" i="1"/>
  <c r="BM687" i="1" s="1"/>
  <c r="BM717" i="1" s="1"/>
  <c r="BF2226" i="1"/>
  <c r="BF2255" i="1" s="1"/>
  <c r="BF2259" i="1" s="1"/>
  <c r="BF2260" i="1" s="1"/>
  <c r="AU2671" i="1"/>
  <c r="AU2702" i="1" s="1"/>
  <c r="AU2706" i="1" s="1"/>
  <c r="AU2707" i="1" s="1"/>
  <c r="BD98" i="1"/>
  <c r="BD88" i="1" s="1"/>
  <c r="BP98" i="1"/>
  <c r="BP88" i="1" s="1"/>
  <c r="BG144" i="1"/>
  <c r="BG134" i="1" s="1"/>
  <c r="BM144" i="1"/>
  <c r="BM134" i="1" s="1"/>
  <c r="BI192" i="1"/>
  <c r="BE337" i="1"/>
  <c r="BE336" i="1" s="1"/>
  <c r="BK337" i="1"/>
  <c r="BK336" i="1" s="1"/>
  <c r="BQ337" i="1"/>
  <c r="BQ336" i="1" s="1"/>
  <c r="BN376" i="1"/>
  <c r="BN366" i="1" s="1"/>
  <c r="BN391" i="1" s="1"/>
  <c r="BK416" i="1"/>
  <c r="BK406" i="1" s="1"/>
  <c r="BK430" i="1" s="1"/>
  <c r="BM653" i="1"/>
  <c r="BM641" i="1" s="1"/>
  <c r="BM674" i="1" s="1"/>
  <c r="BJ789" i="1"/>
  <c r="BJ788" i="1" s="1"/>
  <c r="AL2469" i="1"/>
  <c r="AL2497" i="1" s="1"/>
  <c r="AL2501" i="1" s="1"/>
  <c r="AL2502" i="1" s="1"/>
  <c r="AR2469" i="1"/>
  <c r="AR2497" i="1" s="1"/>
  <c r="AR2501" i="1" s="1"/>
  <c r="AR2502" i="1" s="1"/>
  <c r="AX2469" i="1"/>
  <c r="AX2497" i="1" s="1"/>
  <c r="AX2501" i="1" s="1"/>
  <c r="AX2502" i="1" s="1"/>
  <c r="AS2589" i="1"/>
  <c r="AS2619" i="1" s="1"/>
  <c r="AS2623" i="1" s="1"/>
  <c r="AS2624" i="1" s="1"/>
  <c r="AV2671" i="1"/>
  <c r="AV2702" i="1" s="1"/>
  <c r="AV2706" i="1" s="1"/>
  <c r="AV2707" i="1" s="1"/>
  <c r="AR4259" i="1"/>
  <c r="AR4288" i="1" s="1"/>
  <c r="AR4292" i="1" s="1"/>
  <c r="AR4293" i="1" s="1"/>
  <c r="AS4462" i="1"/>
  <c r="AS4492" i="1" s="1"/>
  <c r="AS4496" i="1" s="1"/>
  <c r="AS4497" i="1" s="1"/>
  <c r="BK98" i="1"/>
  <c r="BK88" i="1" s="1"/>
  <c r="BO251" i="1"/>
  <c r="BO241" i="1" s="1"/>
  <c r="BO259" i="1" s="1"/>
  <c r="BI463" i="1"/>
  <c r="BM502" i="1"/>
  <c r="BM491" i="1" s="1"/>
  <c r="BJ561" i="1"/>
  <c r="BJ549" i="1" s="1"/>
  <c r="BJ585" i="1" s="1"/>
  <c r="BC606" i="1"/>
  <c r="BO606" i="1"/>
  <c r="BO594" i="1" s="1"/>
  <c r="BO628" i="1" s="1"/>
  <c r="BN1094" i="1"/>
  <c r="BN1093" i="1" s="1"/>
  <c r="BQ1780" i="1"/>
  <c r="BQ1808" i="1" s="1"/>
  <c r="BQ1812" i="1" s="1"/>
  <c r="BQ1813" i="1" s="1"/>
  <c r="BL2226" i="1"/>
  <c r="BL2255" i="1" s="1"/>
  <c r="BL2259" i="1" s="1"/>
  <c r="BL2260" i="1" s="1"/>
  <c r="BL20" i="1"/>
  <c r="BL10" i="1" s="1"/>
  <c r="BC98" i="1"/>
  <c r="BF144" i="1"/>
  <c r="BF134" i="1" s="1"/>
  <c r="BK220" i="1"/>
  <c r="BK219" i="1" s="1"/>
  <c r="BK225" i="1" s="1"/>
  <c r="BK234" i="1" s="1"/>
  <c r="BM251" i="1"/>
  <c r="BM241" i="1" s="1"/>
  <c r="BM259" i="1" s="1"/>
  <c r="BE342" i="1"/>
  <c r="BE341" i="1" s="1"/>
  <c r="BM376" i="1"/>
  <c r="BM366" i="1" s="1"/>
  <c r="BM391" i="1" s="1"/>
  <c r="BL502" i="1"/>
  <c r="BL491" i="1" s="1"/>
  <c r="BE540" i="1"/>
  <c r="BK540" i="1"/>
  <c r="BQ540" i="1"/>
  <c r="BK606" i="1"/>
  <c r="BK594" i="1" s="1"/>
  <c r="BK628" i="1" s="1"/>
  <c r="BJ653" i="1"/>
  <c r="BJ641" i="1" s="1"/>
  <c r="BJ674" i="1" s="1"/>
  <c r="BO744" i="1"/>
  <c r="BO733" i="1" s="1"/>
  <c r="BN789" i="1"/>
  <c r="BN788" i="1" s="1"/>
  <c r="BJ1094" i="1"/>
  <c r="BJ1093" i="1" s="1"/>
  <c r="BN1160" i="1"/>
  <c r="BN1159" i="1" s="1"/>
  <c r="BJ1205" i="1"/>
  <c r="BJ1194" i="1" s="1"/>
  <c r="BC1453" i="1"/>
  <c r="BD1939" i="1"/>
  <c r="BD1970" i="1" s="1"/>
  <c r="BD1974" i="1" s="1"/>
  <c r="BD1975" i="1" s="1"/>
  <c r="BJ1939" i="1"/>
  <c r="BJ1970" i="1" s="1"/>
  <c r="BJ1974" i="1" s="1"/>
  <c r="BJ1975" i="1" s="1"/>
  <c r="BO2185" i="1"/>
  <c r="BO2215" i="1" s="1"/>
  <c r="BO2219" i="1" s="1"/>
  <c r="BO2220" i="1" s="1"/>
  <c r="BN61" i="1"/>
  <c r="BN51" i="1" s="1"/>
  <c r="BN73" i="1" s="1"/>
  <c r="BN81" i="1" s="1"/>
  <c r="BG1607" i="1"/>
  <c r="BM1607" i="1"/>
  <c r="BE1607" i="1"/>
  <c r="BK1607" i="1"/>
  <c r="BQ1607" i="1"/>
  <c r="BL1740" i="1"/>
  <c r="BL1769" i="1" s="1"/>
  <c r="BL1773" i="1" s="1"/>
  <c r="BL1774" i="1" s="1"/>
  <c r="BC1859" i="1"/>
  <c r="BO1859" i="1"/>
  <c r="BO1888" i="1" s="1"/>
  <c r="BO1892" i="1" s="1"/>
  <c r="BO1893" i="1" s="1"/>
  <c r="BF2022" i="1"/>
  <c r="BF2051" i="1" s="1"/>
  <c r="BF2055" i="1" s="1"/>
  <c r="BF2056" i="1" s="1"/>
  <c r="BL2022" i="1"/>
  <c r="BL2051" i="1" s="1"/>
  <c r="BL2055" i="1" s="1"/>
  <c r="BL2056" i="1" s="1"/>
  <c r="BD2062" i="1"/>
  <c r="BD2091" i="1" s="1"/>
  <c r="BD2095" i="1" s="1"/>
  <c r="BD2096" i="1" s="1"/>
  <c r="BJ2062" i="1"/>
  <c r="BJ2091" i="1" s="1"/>
  <c r="BJ2095" i="1" s="1"/>
  <c r="BJ2096" i="1" s="1"/>
  <c r="BP2062" i="1"/>
  <c r="BP2091" i="1" s="1"/>
  <c r="BP2095" i="1" s="1"/>
  <c r="BP2096" i="1" s="1"/>
  <c r="BF2348" i="1"/>
  <c r="BF2379" i="1" s="1"/>
  <c r="BF2383" i="1" s="1"/>
  <c r="BF2384" i="1" s="1"/>
  <c r="BO3124" i="1"/>
  <c r="BO3154" i="1" s="1"/>
  <c r="BO3158" i="1" s="1"/>
  <c r="BO3159" i="1" s="1"/>
  <c r="BI98" i="1"/>
  <c r="BJ154" i="1"/>
  <c r="BJ153" i="1" s="1"/>
  <c r="BI337" i="1"/>
  <c r="BK342" i="1"/>
  <c r="BK341" i="1" s="1"/>
  <c r="BJ416" i="1"/>
  <c r="BJ406" i="1" s="1"/>
  <c r="BJ430" i="1" s="1"/>
  <c r="BM561" i="1"/>
  <c r="BM549" i="1" s="1"/>
  <c r="BM585" i="1" s="1"/>
  <c r="BE606" i="1"/>
  <c r="BE594" i="1" s="1"/>
  <c r="BE628" i="1" s="1"/>
  <c r="BC744" i="1"/>
  <c r="BI1066" i="1"/>
  <c r="BP1094" i="1"/>
  <c r="BP1093" i="1" s="1"/>
  <c r="BJ1635" i="1"/>
  <c r="BL1819" i="1"/>
  <c r="BL1848" i="1" s="1"/>
  <c r="BL1852" i="1" s="1"/>
  <c r="BL1853" i="1" s="1"/>
  <c r="BL1899" i="1"/>
  <c r="BL1928" i="1" s="1"/>
  <c r="BL1932" i="1" s="1"/>
  <c r="BL1933" i="1" s="1"/>
  <c r="BM2022" i="1"/>
  <c r="BM2051" i="1" s="1"/>
  <c r="BM2055" i="1" s="1"/>
  <c r="BM2056" i="1" s="1"/>
  <c r="BD2226" i="1"/>
  <c r="BD2255" i="1" s="1"/>
  <c r="BD2259" i="1" s="1"/>
  <c r="BD2260" i="1" s="1"/>
  <c r="BJ2226" i="1"/>
  <c r="BJ2255" i="1" s="1"/>
  <c r="BJ2259" i="1" s="1"/>
  <c r="BJ2260" i="1" s="1"/>
  <c r="BF799" i="1"/>
  <c r="BL799" i="1"/>
  <c r="BG972" i="1"/>
  <c r="BM972" i="1"/>
  <c r="BE1637" i="1"/>
  <c r="BE1636" i="1" s="1"/>
  <c r="BD1740" i="1"/>
  <c r="BD1769" i="1" s="1"/>
  <c r="BD1773" i="1" s="1"/>
  <c r="BD1774" i="1" s="1"/>
  <c r="BG1981" i="1"/>
  <c r="BG2011" i="1" s="1"/>
  <c r="BG2015" i="1" s="1"/>
  <c r="BG2016" i="1" s="1"/>
  <c r="BM1981" i="1"/>
  <c r="BM2011" i="1" s="1"/>
  <c r="BM2015" i="1" s="1"/>
  <c r="BM2016" i="1" s="1"/>
  <c r="BF2102" i="1"/>
  <c r="BF2133" i="1" s="1"/>
  <c r="BF2137" i="1" s="1"/>
  <c r="BF2138" i="1" s="1"/>
  <c r="BF2144" i="1"/>
  <c r="BF2174" i="1" s="1"/>
  <c r="BF2178" i="1" s="1"/>
  <c r="BF2179" i="1" s="1"/>
  <c r="BL2144" i="1"/>
  <c r="BL2174" i="1" s="1"/>
  <c r="BL2178" i="1" s="1"/>
  <c r="BL2179" i="1" s="1"/>
  <c r="BE2226" i="1"/>
  <c r="BE2255" i="1" s="1"/>
  <c r="BE2259" i="1" s="1"/>
  <c r="BE2260" i="1" s="1"/>
  <c r="BF2266" i="1"/>
  <c r="BF2296" i="1" s="1"/>
  <c r="BF2300" i="1" s="1"/>
  <c r="BF2301" i="1" s="1"/>
  <c r="BL2266" i="1"/>
  <c r="BL2296" i="1" s="1"/>
  <c r="BL2300" i="1" s="1"/>
  <c r="BL2301" i="1" s="1"/>
  <c r="BK3041" i="1"/>
  <c r="BK3071" i="1" s="1"/>
  <c r="BK3075" i="1" s="1"/>
  <c r="BK3076" i="1" s="1"/>
  <c r="BN3165" i="1"/>
  <c r="BD3530" i="1"/>
  <c r="BD3560" i="1" s="1"/>
  <c r="BD3564" i="1" s="1"/>
  <c r="BD3565" i="1" s="1"/>
  <c r="BO3855" i="1"/>
  <c r="BO3885" i="1" s="1"/>
  <c r="BO3889" i="1" s="1"/>
  <c r="BO3890" i="1" s="1"/>
  <c r="BL4259" i="1"/>
  <c r="BL4288" i="1" s="1"/>
  <c r="BL4292" i="1" s="1"/>
  <c r="BL4293" i="1" s="1"/>
  <c r="BG2266" i="1"/>
  <c r="BG2296" i="1" s="1"/>
  <c r="BG2300" i="1" s="1"/>
  <c r="BG2301" i="1" s="1"/>
  <c r="BM2266" i="1"/>
  <c r="BM2296" i="1" s="1"/>
  <c r="BM2300" i="1" s="1"/>
  <c r="BM2301" i="1" s="1"/>
  <c r="BO3082" i="1"/>
  <c r="BO3113" i="1" s="1"/>
  <c r="BO3117" i="1" s="1"/>
  <c r="BO3118" i="1" s="1"/>
  <c r="BK3206" i="1"/>
  <c r="BK3237" i="1" s="1"/>
  <c r="BK3241" i="1" s="1"/>
  <c r="BK3242" i="1" s="1"/>
  <c r="BE3530" i="1"/>
  <c r="BE3560" i="1" s="1"/>
  <c r="BE3564" i="1" s="1"/>
  <c r="BE3565" i="1" s="1"/>
  <c r="BQ3530" i="1"/>
  <c r="BQ3560" i="1" s="1"/>
  <c r="BQ3564" i="1" s="1"/>
  <c r="BQ3565" i="1" s="1"/>
  <c r="BM3571" i="1"/>
  <c r="BM3600" i="1" s="1"/>
  <c r="BM3604" i="1" s="1"/>
  <c r="BM3605" i="1" s="1"/>
  <c r="BF3896" i="1"/>
  <c r="BF3925" i="1" s="1"/>
  <c r="BF3929" i="1" s="1"/>
  <c r="BF3930" i="1" s="1"/>
  <c r="BO3936" i="1"/>
  <c r="BO3965" i="1" s="1"/>
  <c r="BO3969" i="1" s="1"/>
  <c r="BO3970" i="1" s="1"/>
  <c r="BJ4016" i="1"/>
  <c r="BJ4044" i="1" s="1"/>
  <c r="BJ4048" i="1" s="1"/>
  <c r="BJ4049" i="1" s="1"/>
  <c r="BF2307" i="1"/>
  <c r="BF2337" i="1" s="1"/>
  <c r="BF2341" i="1" s="1"/>
  <c r="BF2342" i="1" s="1"/>
  <c r="BG2390" i="1"/>
  <c r="BG2417" i="1" s="1"/>
  <c r="BG2421" i="1" s="1"/>
  <c r="BG2422" i="1" s="1"/>
  <c r="BM2390" i="1"/>
  <c r="BM2417" i="1" s="1"/>
  <c r="BM2421" i="1" s="1"/>
  <c r="BM2422" i="1" s="1"/>
  <c r="BE2508" i="1"/>
  <c r="BE2537" i="1" s="1"/>
  <c r="BE2541" i="1" s="1"/>
  <c r="BE2542" i="1" s="1"/>
  <c r="BG3041" i="1"/>
  <c r="BG3071" i="1" s="1"/>
  <c r="BG3075" i="1" s="1"/>
  <c r="BG3076" i="1" s="1"/>
  <c r="BM3041" i="1"/>
  <c r="BM3071" i="1" s="1"/>
  <c r="BM3075" i="1" s="1"/>
  <c r="BM3076" i="1" s="1"/>
  <c r="BJ3165" i="1"/>
  <c r="BJ3195" i="1" s="1"/>
  <c r="BJ3199" i="1" s="1"/>
  <c r="BJ3200" i="1" s="1"/>
  <c r="BF3206" i="1"/>
  <c r="BF3237" i="1" s="1"/>
  <c r="BF3241" i="1" s="1"/>
  <c r="BF3242" i="1" s="1"/>
  <c r="BN3248" i="1"/>
  <c r="BN3278" i="1" s="1"/>
  <c r="BN3282" i="1" s="1"/>
  <c r="BN3283" i="1" s="1"/>
  <c r="BE3289" i="1"/>
  <c r="BE3316" i="1" s="1"/>
  <c r="BE3320" i="1" s="1"/>
  <c r="BE3321" i="1" s="1"/>
  <c r="BK3327" i="1"/>
  <c r="BK3356" i="1" s="1"/>
  <c r="BK3360" i="1" s="1"/>
  <c r="BK3361" i="1" s="1"/>
  <c r="BK3449" i="1"/>
  <c r="BK3478" i="1" s="1"/>
  <c r="BK3482" i="1" s="1"/>
  <c r="BK3483" i="1" s="1"/>
  <c r="BQ3449" i="1"/>
  <c r="BQ3478" i="1" s="1"/>
  <c r="BQ3482" i="1" s="1"/>
  <c r="BQ3483" i="1" s="1"/>
  <c r="BD3611" i="1"/>
  <c r="BD3641" i="1" s="1"/>
  <c r="BD3645" i="1" s="1"/>
  <c r="BD3646" i="1" s="1"/>
  <c r="BL3652" i="1"/>
  <c r="BL3682" i="1" s="1"/>
  <c r="BL3686" i="1" s="1"/>
  <c r="BL3687" i="1" s="1"/>
  <c r="BE3733" i="1"/>
  <c r="BE3763" i="1" s="1"/>
  <c r="BE3767" i="1" s="1"/>
  <c r="BE3768" i="1" s="1"/>
  <c r="BK3733" i="1"/>
  <c r="BK3763" i="1" s="1"/>
  <c r="BK3767" i="1" s="1"/>
  <c r="BK3768" i="1" s="1"/>
  <c r="BQ3733" i="1"/>
  <c r="BQ3763" i="1" s="1"/>
  <c r="BQ3767" i="1" s="1"/>
  <c r="BQ3768" i="1" s="1"/>
  <c r="BI3815" i="1"/>
  <c r="BJ3936" i="1"/>
  <c r="BJ3965" i="1" s="1"/>
  <c r="BJ3969" i="1" s="1"/>
  <c r="BJ3970" i="1" s="1"/>
  <c r="BP3936" i="1"/>
  <c r="BP3965" i="1" s="1"/>
  <c r="BP3969" i="1" s="1"/>
  <c r="BP3970" i="1" s="1"/>
  <c r="BQ3976" i="1"/>
  <c r="BQ4005" i="1" s="1"/>
  <c r="BQ4009" i="1" s="1"/>
  <c r="BQ4010" i="1" s="1"/>
  <c r="BE3976" i="1"/>
  <c r="BE4005" i="1" s="1"/>
  <c r="BE4009" i="1" s="1"/>
  <c r="BE4010" i="1" s="1"/>
  <c r="BK3976" i="1"/>
  <c r="BK4005" i="1" s="1"/>
  <c r="BK4009" i="1" s="1"/>
  <c r="BK4010" i="1" s="1"/>
  <c r="BE4055" i="1"/>
  <c r="BE4085" i="1" s="1"/>
  <c r="BE4089" i="1" s="1"/>
  <c r="BE4090" i="1" s="1"/>
  <c r="BF4218" i="1"/>
  <c r="BF4248" i="1" s="1"/>
  <c r="BF4252" i="1" s="1"/>
  <c r="BF4253" i="1" s="1"/>
  <c r="BL4218" i="1"/>
  <c r="BL4248" i="1" s="1"/>
  <c r="BL4252" i="1" s="1"/>
  <c r="BL4253" i="1" s="1"/>
  <c r="BO4380" i="1"/>
  <c r="BO4411" i="1" s="1"/>
  <c r="BO4415" i="1" s="1"/>
  <c r="BO4416" i="1" s="1"/>
  <c r="BE2754" i="1"/>
  <c r="BE2784" i="1" s="1"/>
  <c r="BE2788" i="1" s="1"/>
  <c r="BE2789" i="1" s="1"/>
  <c r="BN3041" i="1"/>
  <c r="BN3071" i="1" s="1"/>
  <c r="BN3075" i="1" s="1"/>
  <c r="BN3076" i="1" s="1"/>
  <c r="BG3124" i="1"/>
  <c r="BG3154" i="1" s="1"/>
  <c r="BG3158" i="1" s="1"/>
  <c r="BG3159" i="1" s="1"/>
  <c r="BM3124" i="1"/>
  <c r="BM3154" i="1" s="1"/>
  <c r="BM3158" i="1" s="1"/>
  <c r="BM3159" i="1" s="1"/>
  <c r="BQ3165" i="1"/>
  <c r="BQ3195" i="1" s="1"/>
  <c r="BQ3199" i="1" s="1"/>
  <c r="BQ3200" i="1" s="1"/>
  <c r="BF3449" i="1"/>
  <c r="BF3478" i="1" s="1"/>
  <c r="BF3482" i="1" s="1"/>
  <c r="BF3483" i="1" s="1"/>
  <c r="BP3530" i="1"/>
  <c r="BP3560" i="1" s="1"/>
  <c r="BP3564" i="1" s="1"/>
  <c r="BP3565" i="1" s="1"/>
  <c r="BD3571" i="1"/>
  <c r="BD3600" i="1" s="1"/>
  <c r="BD3604" i="1" s="1"/>
  <c r="BD3605" i="1" s="1"/>
  <c r="BQ3936" i="1"/>
  <c r="BQ3965" i="1" s="1"/>
  <c r="BQ3969" i="1" s="1"/>
  <c r="BQ3970" i="1" s="1"/>
  <c r="BL3976" i="1"/>
  <c r="BL4005" i="1" s="1"/>
  <c r="BL4009" i="1" s="1"/>
  <c r="BL4010" i="1" s="1"/>
  <c r="BN4055" i="1"/>
  <c r="BN4085" i="1" s="1"/>
  <c r="BN4089" i="1" s="1"/>
  <c r="BN4090" i="1" s="1"/>
  <c r="BQ4096" i="1"/>
  <c r="BQ4125" i="1" s="1"/>
  <c r="BQ4129" i="1" s="1"/>
  <c r="BQ4130" i="1" s="1"/>
  <c r="BE4096" i="1"/>
  <c r="BE4125" i="1" s="1"/>
  <c r="BE4129" i="1" s="1"/>
  <c r="BE4130" i="1" s="1"/>
  <c r="BK4096" i="1"/>
  <c r="BK4125" i="1" s="1"/>
  <c r="BK4129" i="1" s="1"/>
  <c r="BK4130" i="1" s="1"/>
  <c r="BO4259" i="1"/>
  <c r="BO4288" i="1" s="1"/>
  <c r="BO4292" i="1" s="1"/>
  <c r="BO4293" i="1" s="1"/>
  <c r="BG4339" i="1"/>
  <c r="BG4369" i="1" s="1"/>
  <c r="BG4373" i="1" s="1"/>
  <c r="BG4374" i="1" s="1"/>
  <c r="BN4339" i="1"/>
  <c r="BN4369" i="1" s="1"/>
  <c r="BN4373" i="1" s="1"/>
  <c r="BN4374" i="1" s="1"/>
  <c r="BE4503" i="1"/>
  <c r="BE4534" i="1" s="1"/>
  <c r="BE4538" i="1" s="1"/>
  <c r="BE4539" i="1" s="1"/>
  <c r="BK4503" i="1"/>
  <c r="BK4534" i="1" s="1"/>
  <c r="BK4538" i="1" s="1"/>
  <c r="BK4539" i="1" s="1"/>
  <c r="BQ4503" i="1"/>
  <c r="BQ4534" i="1" s="1"/>
  <c r="BQ4538" i="1" s="1"/>
  <c r="BQ4539" i="1" s="1"/>
  <c r="T3248" i="1"/>
  <c r="T3278" i="1" s="1"/>
  <c r="T3282" i="1" s="1"/>
  <c r="T3283" i="1" s="1"/>
  <c r="Z3248" i="1"/>
  <c r="Z3278" i="1" s="1"/>
  <c r="Z3282" i="1" s="1"/>
  <c r="Z3283" i="1" s="1"/>
  <c r="AC3367" i="1"/>
  <c r="AC3397" i="1" s="1"/>
  <c r="AC3401" i="1" s="1"/>
  <c r="AC3402" i="1" s="1"/>
  <c r="AD3976" i="1"/>
  <c r="AT20" i="1"/>
  <c r="AT10" i="1" s="1"/>
  <c r="AT376" i="1"/>
  <c r="AT366" i="1" s="1"/>
  <c r="AT391" i="1" s="1"/>
  <c r="AK1205" i="1"/>
  <c r="AD220" i="1"/>
  <c r="AD219" i="1" s="1"/>
  <c r="AD225" i="1" s="1"/>
  <c r="Z231" i="1"/>
  <c r="W416" i="1"/>
  <c r="W406" i="1" s="1"/>
  <c r="W430" i="1" s="1"/>
  <c r="W438" i="1" s="1"/>
  <c r="U1066" i="1"/>
  <c r="U1055" i="1" s="1"/>
  <c r="AA4055" i="1"/>
  <c r="AA4085" i="1" s="1"/>
  <c r="AA4089" i="1" s="1"/>
  <c r="AA4090" i="1" s="1"/>
  <c r="AR2266" i="1"/>
  <c r="AR2296" i="1" s="1"/>
  <c r="AR2300" i="1" s="1"/>
  <c r="AR2301" i="1" s="1"/>
  <c r="AC192" i="1"/>
  <c r="AC182" i="1" s="1"/>
  <c r="AC204" i="1" s="1"/>
  <c r="AG220" i="1"/>
  <c r="AG219" i="1" s="1"/>
  <c r="AG225" i="1" s="1"/>
  <c r="AB3611" i="1"/>
  <c r="AB3641" i="1" s="1"/>
  <c r="AB3645" i="1" s="1"/>
  <c r="AB3646" i="1" s="1"/>
  <c r="AL653" i="1"/>
  <c r="AL641" i="1" s="1"/>
  <c r="AL674" i="1" s="1"/>
  <c r="AN744" i="1"/>
  <c r="AN733" i="1" s="1"/>
  <c r="AS2102" i="1"/>
  <c r="AS2133" i="1" s="1"/>
  <c r="AS2137" i="1" s="1"/>
  <c r="AS2138" i="1" s="1"/>
  <c r="AL2713" i="1"/>
  <c r="AL2743" i="1" s="1"/>
  <c r="AL2747" i="1" s="1"/>
  <c r="AL2748" i="1" s="1"/>
  <c r="AX2713" i="1"/>
  <c r="AX2743" i="1" s="1"/>
  <c r="AX2747" i="1" s="1"/>
  <c r="AX2748" i="1" s="1"/>
  <c r="AO3896" i="1"/>
  <c r="AO3925" i="1" s="1"/>
  <c r="AO3929" i="1" s="1"/>
  <c r="AO3930" i="1" s="1"/>
  <c r="Z4218" i="1"/>
  <c r="Z4248" i="1" s="1"/>
  <c r="Z4252" i="1" s="1"/>
  <c r="Z4253" i="1" s="1"/>
  <c r="AO61" i="1"/>
  <c r="AO51" i="1" s="1"/>
  <c r="AO73" i="1" s="1"/>
  <c r="BE1780" i="1"/>
  <c r="BE1808" i="1" s="1"/>
  <c r="BE1812" i="1" s="1"/>
  <c r="BE1813" i="1" s="1"/>
  <c r="U1160" i="1"/>
  <c r="U1159" i="1" s="1"/>
  <c r="U1324" i="1"/>
  <c r="U1323" i="1" s="1"/>
  <c r="Z2630" i="1"/>
  <c r="Z2660" i="1" s="1"/>
  <c r="Z2664" i="1" s="1"/>
  <c r="Z2665" i="1" s="1"/>
  <c r="AQ98" i="1"/>
  <c r="AS154" i="1"/>
  <c r="AS153" i="1" s="1"/>
  <c r="AK192" i="1"/>
  <c r="AV606" i="1"/>
  <c r="AV594" i="1" s="1"/>
  <c r="AV628" i="1" s="1"/>
  <c r="AN2836" i="1"/>
  <c r="AN2866" i="1" s="1"/>
  <c r="AN2870" i="1" s="1"/>
  <c r="AN2871" i="1" s="1"/>
  <c r="AS3082" i="1"/>
  <c r="AS3113" i="1" s="1"/>
  <c r="AS3117" i="1" s="1"/>
  <c r="AS3118" i="1" s="1"/>
  <c r="BO31" i="1"/>
  <c r="BO30" i="1" s="1"/>
  <c r="BO61" i="1"/>
  <c r="BO51" i="1" s="1"/>
  <c r="BO73" i="1" s="1"/>
  <c r="BE98" i="1"/>
  <c r="BE88" i="1" s="1"/>
  <c r="BQ98" i="1"/>
  <c r="BQ88" i="1" s="1"/>
  <c r="BM455" i="1"/>
  <c r="BM445" i="1" s="1"/>
  <c r="BF512" i="1"/>
  <c r="BF511" i="1" s="1"/>
  <c r="BI653" i="1"/>
  <c r="BF1066" i="1"/>
  <c r="BF1055" i="1" s="1"/>
  <c r="BE1357" i="1"/>
  <c r="BE1346" i="1" s="1"/>
  <c r="BJ1859" i="1"/>
  <c r="BJ1888" i="1" s="1"/>
  <c r="BJ1892" i="1" s="1"/>
  <c r="BJ1893" i="1" s="1"/>
  <c r="BO2062" i="1"/>
  <c r="BO2091" i="1" s="1"/>
  <c r="BO2095" i="1" s="1"/>
  <c r="BO2096" i="1" s="1"/>
  <c r="BJ2630" i="1"/>
  <c r="BJ2660" i="1" s="1"/>
  <c r="BJ2664" i="1" s="1"/>
  <c r="BJ2665" i="1" s="1"/>
  <c r="BF2713" i="1"/>
  <c r="BF2743" i="1" s="1"/>
  <c r="BF2747" i="1" s="1"/>
  <c r="BF2748" i="1" s="1"/>
  <c r="BL2713" i="1"/>
  <c r="BL2743" i="1" s="1"/>
  <c r="BL2747" i="1" s="1"/>
  <c r="BL2748" i="1" s="1"/>
  <c r="BN2918" i="1"/>
  <c r="BN2948" i="1" s="1"/>
  <c r="BN2952" i="1" s="1"/>
  <c r="BN2953" i="1" s="1"/>
  <c r="BF2918" i="1"/>
  <c r="BF2948" i="1" s="1"/>
  <c r="BF2952" i="1" s="1"/>
  <c r="BF2953" i="1" s="1"/>
  <c r="BL2918" i="1"/>
  <c r="BL2948" i="1" s="1"/>
  <c r="BL2952" i="1" s="1"/>
  <c r="BL2953" i="1" s="1"/>
  <c r="BK2959" i="1"/>
  <c r="BK2989" i="1" s="1"/>
  <c r="BK2993" i="1" s="1"/>
  <c r="BK2994" i="1" s="1"/>
  <c r="BQ2959" i="1"/>
  <c r="BQ2989" i="1" s="1"/>
  <c r="BQ2993" i="1" s="1"/>
  <c r="BQ2994" i="1" s="1"/>
  <c r="BD3000" i="1"/>
  <c r="BD3030" i="1" s="1"/>
  <c r="BD3034" i="1" s="1"/>
  <c r="BD3035" i="1" s="1"/>
  <c r="BJ3000" i="1"/>
  <c r="BJ3030" i="1" s="1"/>
  <c r="BJ3034" i="1" s="1"/>
  <c r="BJ3035" i="1" s="1"/>
  <c r="BP3000" i="1"/>
  <c r="BP3030" i="1" s="1"/>
  <c r="BP3034" i="1" s="1"/>
  <c r="BP3035" i="1" s="1"/>
  <c r="AT4218" i="1"/>
  <c r="AT4248" i="1" s="1"/>
  <c r="AT4252" i="1" s="1"/>
  <c r="AT4253" i="1" s="1"/>
  <c r="BC31" i="1"/>
  <c r="BG1066" i="1"/>
  <c r="BG1055" i="1" s="1"/>
  <c r="BQ1205" i="1"/>
  <c r="BQ1194" i="1" s="1"/>
  <c r="BG1310" i="1"/>
  <c r="BG1299" i="1" s="1"/>
  <c r="BK1524" i="1"/>
  <c r="BK1512" i="1" s="1"/>
  <c r="BQ1859" i="1"/>
  <c r="BQ1888" i="1" s="1"/>
  <c r="BQ1892" i="1" s="1"/>
  <c r="BQ1893" i="1" s="1"/>
  <c r="BN2548" i="1"/>
  <c r="BN2578" i="1" s="1"/>
  <c r="BN2582" i="1" s="1"/>
  <c r="BN2583" i="1" s="1"/>
  <c r="BE2548" i="1"/>
  <c r="BE2578" i="1" s="1"/>
  <c r="BE2582" i="1" s="1"/>
  <c r="BE2583" i="1" s="1"/>
  <c r="BE2630" i="1"/>
  <c r="BE2660" i="1" s="1"/>
  <c r="BE2664" i="1" s="1"/>
  <c r="BE2665" i="1" s="1"/>
  <c r="BK2630" i="1"/>
  <c r="BK2660" i="1" s="1"/>
  <c r="BK2664" i="1" s="1"/>
  <c r="BK2665" i="1" s="1"/>
  <c r="BQ2630" i="1"/>
  <c r="BQ2660" i="1" s="1"/>
  <c r="BQ2664" i="1" s="1"/>
  <c r="BQ2665" i="1" s="1"/>
  <c r="BG2630" i="1"/>
  <c r="BG2660" i="1" s="1"/>
  <c r="BG2664" i="1" s="1"/>
  <c r="BG2665" i="1" s="1"/>
  <c r="BG20" i="1"/>
  <c r="BG10" i="1" s="1"/>
  <c r="BG31" i="1"/>
  <c r="BG30" i="1" s="1"/>
  <c r="BF744" i="1"/>
  <c r="BF733" i="1" s="1"/>
  <c r="BJ1740" i="1"/>
  <c r="BJ1769" i="1" s="1"/>
  <c r="BJ1773" i="1" s="1"/>
  <c r="BJ1774" i="1" s="1"/>
  <c r="BK1780" i="1"/>
  <c r="BK1808" i="1" s="1"/>
  <c r="BK1812" i="1" s="1"/>
  <c r="BK1813" i="1" s="1"/>
  <c r="BL2348" i="1"/>
  <c r="BL2379" i="1" s="1"/>
  <c r="BL2383" i="1" s="1"/>
  <c r="BL2384" i="1" s="1"/>
  <c r="BP2428" i="1"/>
  <c r="BP2458" i="1" s="1"/>
  <c r="BP2462" i="1" s="1"/>
  <c r="BP2463" i="1" s="1"/>
  <c r="BE2671" i="1"/>
  <c r="BE2702" i="1" s="1"/>
  <c r="BE2706" i="1" s="1"/>
  <c r="BE2707" i="1" s="1"/>
  <c r="BQ2671" i="1"/>
  <c r="BQ2702" i="1" s="1"/>
  <c r="BQ2706" i="1" s="1"/>
  <c r="BQ2707" i="1" s="1"/>
  <c r="BQ2754" i="1"/>
  <c r="BQ2784" i="1" s="1"/>
  <c r="BQ2788" i="1" s="1"/>
  <c r="BQ2789" i="1" s="1"/>
  <c r="BJ2877" i="1"/>
  <c r="BJ2907" i="1" s="1"/>
  <c r="BJ2911" i="1" s="1"/>
  <c r="BJ2912" i="1" s="1"/>
  <c r="BP2877" i="1"/>
  <c r="BP2907" i="1" s="1"/>
  <c r="BP2911" i="1" s="1"/>
  <c r="BP2912" i="1" s="1"/>
  <c r="BP144" i="1"/>
  <c r="BP134" i="1" s="1"/>
  <c r="BD154" i="1"/>
  <c r="BD153" i="1" s="1"/>
  <c r="BE1205" i="1"/>
  <c r="BE1194" i="1" s="1"/>
  <c r="BM1780" i="1"/>
  <c r="BM1808" i="1" s="1"/>
  <c r="BM1812" i="1" s="1"/>
  <c r="BM1813" i="1" s="1"/>
  <c r="BG2226" i="1"/>
  <c r="BG2255" i="1" s="1"/>
  <c r="BG2259" i="1" s="1"/>
  <c r="BG2260" i="1" s="1"/>
  <c r="BK2671" i="1"/>
  <c r="BK2702" i="1" s="1"/>
  <c r="BK2706" i="1" s="1"/>
  <c r="BK2707" i="1" s="1"/>
  <c r="BP3041" i="1"/>
  <c r="BP3071" i="1" s="1"/>
  <c r="BP3075" i="1" s="1"/>
  <c r="BP3076" i="1" s="1"/>
  <c r="AL4380" i="1"/>
  <c r="AL4411" i="1" s="1"/>
  <c r="AL4415" i="1" s="1"/>
  <c r="AL4416" i="1" s="1"/>
  <c r="AR4380" i="1"/>
  <c r="AR4411" i="1" s="1"/>
  <c r="AR4415" i="1" s="1"/>
  <c r="AR4416" i="1" s="1"/>
  <c r="AX4380" i="1"/>
  <c r="AX4411" i="1" s="1"/>
  <c r="AX4415" i="1" s="1"/>
  <c r="AX4416" i="1" s="1"/>
  <c r="BF231" i="1"/>
  <c r="BL231" i="1"/>
  <c r="BL744" i="1"/>
  <c r="BL733" i="1" s="1"/>
  <c r="BG777" i="1"/>
  <c r="BG776" i="1" s="1"/>
  <c r="BM2062" i="1"/>
  <c r="BM2091" i="1" s="1"/>
  <c r="BM2095" i="1" s="1"/>
  <c r="BM2096" i="1" s="1"/>
  <c r="BG2959" i="1"/>
  <c r="BG2989" i="1" s="1"/>
  <c r="BG2993" i="1" s="1"/>
  <c r="BG2994" i="1" s="1"/>
  <c r="BD144" i="1"/>
  <c r="BD134" i="1" s="1"/>
  <c r="BI342" i="1"/>
  <c r="BL376" i="1"/>
  <c r="BL366" i="1" s="1"/>
  <c r="BL391" i="1" s="1"/>
  <c r="BL399" i="1" s="1"/>
  <c r="BM416" i="1"/>
  <c r="BM406" i="1" s="1"/>
  <c r="BM430" i="1" s="1"/>
  <c r="BL455" i="1"/>
  <c r="BL445" i="1" s="1"/>
  <c r="BC512" i="1"/>
  <c r="BD606" i="1"/>
  <c r="BD594" i="1" s="1"/>
  <c r="BD628" i="1" s="1"/>
  <c r="BD632" i="1" s="1"/>
  <c r="BD633" i="1" s="1"/>
  <c r="BN2469" i="1"/>
  <c r="BN2497" i="1" s="1"/>
  <c r="BN2501" i="1" s="1"/>
  <c r="BN2502" i="1" s="1"/>
  <c r="BG2877" i="1"/>
  <c r="BG2907" i="1" s="1"/>
  <c r="BG2911" i="1" s="1"/>
  <c r="BG2912" i="1" s="1"/>
  <c r="BK2918" i="1"/>
  <c r="BK2948" i="1" s="1"/>
  <c r="BK2952" i="1" s="1"/>
  <c r="BK2953" i="1" s="1"/>
  <c r="BP2959" i="1"/>
  <c r="BP2989" i="1" s="1"/>
  <c r="BP2993" i="1" s="1"/>
  <c r="BP2994" i="1" s="1"/>
  <c r="BO3248" i="1"/>
  <c r="BO3278" i="1" s="1"/>
  <c r="BO3282" i="1" s="1"/>
  <c r="BO3283" i="1" s="1"/>
  <c r="BJ3530" i="1"/>
  <c r="BJ3560" i="1" s="1"/>
  <c r="BJ3564" i="1" s="1"/>
  <c r="BJ3565" i="1" s="1"/>
  <c r="BP3693" i="1"/>
  <c r="BP3722" i="1" s="1"/>
  <c r="BP3726" i="1" s="1"/>
  <c r="BP3727" i="1" s="1"/>
  <c r="BD4016" i="1"/>
  <c r="BD4044" i="1" s="1"/>
  <c r="BD4048" i="1" s="1"/>
  <c r="BD4049" i="1" s="1"/>
  <c r="BC4096" i="1"/>
  <c r="BG4096" i="1"/>
  <c r="BG4125" i="1" s="1"/>
  <c r="BG4129" i="1" s="1"/>
  <c r="BG4130" i="1" s="1"/>
  <c r="BE4136" i="1"/>
  <c r="BE4166" i="1" s="1"/>
  <c r="BE4170" i="1" s="1"/>
  <c r="BE4171" i="1" s="1"/>
  <c r="BO4177" i="1"/>
  <c r="BO4207" i="1" s="1"/>
  <c r="BO4211" i="1" s="1"/>
  <c r="BO4212" i="1" s="1"/>
  <c r="BE4218" i="1"/>
  <c r="BE4248" i="1" s="1"/>
  <c r="BE4252" i="1" s="1"/>
  <c r="BE4253" i="1" s="1"/>
  <c r="BE4299" i="1"/>
  <c r="BE4328" i="1" s="1"/>
  <c r="BE4332" i="1" s="1"/>
  <c r="BE4333" i="1" s="1"/>
  <c r="BO3165" i="1"/>
  <c r="BO3195" i="1" s="1"/>
  <c r="BO3199" i="1" s="1"/>
  <c r="BO3200" i="1" s="1"/>
  <c r="BM3206" i="1"/>
  <c r="BM3237" i="1" s="1"/>
  <c r="BM3241" i="1" s="1"/>
  <c r="BM3242" i="1" s="1"/>
  <c r="BD4177" i="1"/>
  <c r="BD4207" i="1" s="1"/>
  <c r="BD4211" i="1" s="1"/>
  <c r="BD4212" i="1" s="1"/>
  <c r="BN4299" i="1"/>
  <c r="BN4328" i="1" s="1"/>
  <c r="BN4332" i="1" s="1"/>
  <c r="BN4333" i="1" s="1"/>
  <c r="BE4462" i="1"/>
  <c r="BE4492" i="1" s="1"/>
  <c r="BE4496" i="1" s="1"/>
  <c r="BE4497" i="1" s="1"/>
  <c r="BN4503" i="1"/>
  <c r="BN4534" i="1" s="1"/>
  <c r="BN4538" i="1" s="1"/>
  <c r="BN4539" i="1" s="1"/>
  <c r="BQ3041" i="1"/>
  <c r="BQ3071" i="1" s="1"/>
  <c r="BQ3075" i="1" s="1"/>
  <c r="BQ3076" i="1" s="1"/>
  <c r="BN3489" i="1"/>
  <c r="BN3519" i="1" s="1"/>
  <c r="BN3523" i="1" s="1"/>
  <c r="BN3524" i="1" s="1"/>
  <c r="BD3896" i="1"/>
  <c r="BD3925" i="1" s="1"/>
  <c r="BD3929" i="1" s="1"/>
  <c r="BD3930" i="1" s="1"/>
  <c r="BQ4055" i="1"/>
  <c r="BQ4085" i="1" s="1"/>
  <c r="BQ4089" i="1" s="1"/>
  <c r="BQ4090" i="1" s="1"/>
  <c r="BM4218" i="1"/>
  <c r="BM4248" i="1" s="1"/>
  <c r="BM4252" i="1" s="1"/>
  <c r="BM4253" i="1" s="1"/>
  <c r="BE4259" i="1"/>
  <c r="BE4288" i="1" s="1"/>
  <c r="BE4292" i="1" s="1"/>
  <c r="BE4293" i="1" s="1"/>
  <c r="BG4299" i="1"/>
  <c r="BG4328" i="1" s="1"/>
  <c r="BG4332" i="1" s="1"/>
  <c r="BG4333" i="1" s="1"/>
  <c r="BM4299" i="1"/>
  <c r="BM4328" i="1" s="1"/>
  <c r="BM4332" i="1" s="1"/>
  <c r="BM4333" i="1" s="1"/>
  <c r="BF4503" i="1"/>
  <c r="BF4534" i="1" s="1"/>
  <c r="BF4538" i="1" s="1"/>
  <c r="BF4539" i="1" s="1"/>
  <c r="BL3449" i="1"/>
  <c r="BL3478" i="1" s="1"/>
  <c r="BL3482" i="1" s="1"/>
  <c r="BL3483" i="1" s="1"/>
  <c r="BE4016" i="1"/>
  <c r="BE4044" i="1" s="1"/>
  <c r="BE4048" i="1" s="1"/>
  <c r="BE4049" i="1" s="1"/>
  <c r="BK4259" i="1"/>
  <c r="BK4288" i="1" s="1"/>
  <c r="BK4292" i="1" s="1"/>
  <c r="BK4293" i="1" s="1"/>
  <c r="BL4422" i="1"/>
  <c r="BL4451" i="1" s="1"/>
  <c r="BL4455" i="1" s="1"/>
  <c r="BL4456" i="1" s="1"/>
  <c r="BN3082" i="1"/>
  <c r="BN3113" i="1" s="1"/>
  <c r="BN3117" i="1" s="1"/>
  <c r="BN3118" i="1" s="1"/>
  <c r="BO3327" i="1"/>
  <c r="BO3356" i="1" s="1"/>
  <c r="BO3360" i="1" s="1"/>
  <c r="BO3361" i="1" s="1"/>
  <c r="BG3815" i="1"/>
  <c r="BG3844" i="1" s="1"/>
  <c r="BG3848" i="1" s="1"/>
  <c r="BG3849" i="1" s="1"/>
  <c r="BD3936" i="1"/>
  <c r="BD3965" i="1" s="1"/>
  <c r="BD3969" i="1" s="1"/>
  <c r="BD3970" i="1" s="1"/>
  <c r="BO4503" i="1"/>
  <c r="BO4534" i="1" s="1"/>
  <c r="BO4538" i="1" s="1"/>
  <c r="BO4539" i="1" s="1"/>
  <c r="BG3082" i="1"/>
  <c r="BG3113" i="1" s="1"/>
  <c r="BG3117" i="1" s="1"/>
  <c r="BG3118" i="1" s="1"/>
  <c r="BM3082" i="1"/>
  <c r="BM3113" i="1" s="1"/>
  <c r="BM3117" i="1" s="1"/>
  <c r="BM3118" i="1" s="1"/>
  <c r="BF3248" i="1"/>
  <c r="BF3278" i="1" s="1"/>
  <c r="BF3282" i="1" s="1"/>
  <c r="BF3283" i="1" s="1"/>
  <c r="BF4016" i="1"/>
  <c r="BF4044" i="1" s="1"/>
  <c r="BF4048" i="1" s="1"/>
  <c r="BF4049" i="1" s="1"/>
  <c r="BN4096" i="1"/>
  <c r="BN4125" i="1" s="1"/>
  <c r="BN4129" i="1" s="1"/>
  <c r="BN4130" i="1" s="1"/>
  <c r="AK323" i="1"/>
  <c r="AX1981" i="1"/>
  <c r="AX2011" i="1" s="1"/>
  <c r="AX2015" i="1" s="1"/>
  <c r="AX2016" i="1" s="1"/>
  <c r="AO2307" i="1"/>
  <c r="AO2337" i="1" s="1"/>
  <c r="AO2341" i="1" s="1"/>
  <c r="AO2342" i="1" s="1"/>
  <c r="AN2469" i="1"/>
  <c r="AN2497" i="1" s="1"/>
  <c r="AN2501" i="1" s="1"/>
  <c r="AN2502" i="1" s="1"/>
  <c r="AF3248" i="1"/>
  <c r="AF3278" i="1" s="1"/>
  <c r="AF3282" i="1" s="1"/>
  <c r="AF3283" i="1" s="1"/>
  <c r="W3733" i="1"/>
  <c r="W3763" i="1" s="1"/>
  <c r="W3767" i="1" s="1"/>
  <c r="W3768" i="1" s="1"/>
  <c r="AR98" i="1"/>
  <c r="AR88" i="1" s="1"/>
  <c r="AS144" i="1"/>
  <c r="AS134" i="1" s="1"/>
  <c r="AW192" i="1"/>
  <c r="AW182" i="1" s="1"/>
  <c r="AW204" i="1" s="1"/>
  <c r="AQ323" i="1"/>
  <c r="AX337" i="1"/>
  <c r="AX336" i="1" s="1"/>
  <c r="AT455" i="1"/>
  <c r="AT445" i="1" s="1"/>
  <c r="AY653" i="1"/>
  <c r="AY641" i="1" s="1"/>
  <c r="AY674" i="1" s="1"/>
  <c r="AU698" i="1"/>
  <c r="AU687" i="1" s="1"/>
  <c r="AU717" i="1" s="1"/>
  <c r="AV1221" i="1"/>
  <c r="AV1220" i="1" s="1"/>
  <c r="AV2918" i="1"/>
  <c r="AV2948" i="1" s="1"/>
  <c r="AV2952" i="1" s="1"/>
  <c r="AV2953" i="1" s="1"/>
  <c r="AU3896" i="1"/>
  <c r="AU3925" i="1" s="1"/>
  <c r="AU3929" i="1" s="1"/>
  <c r="AU3930" i="1" s="1"/>
  <c r="AW4055" i="1"/>
  <c r="AW4085" i="1" s="1"/>
  <c r="AW4089" i="1" s="1"/>
  <c r="AW4090" i="1" s="1"/>
  <c r="AT4177" i="1"/>
  <c r="AT4207" i="1" s="1"/>
  <c r="AT4211" i="1" s="1"/>
  <c r="AT4212" i="1" s="1"/>
  <c r="AA1066" i="1"/>
  <c r="AA1055" i="1" s="1"/>
  <c r="T1374" i="1"/>
  <c r="T1373" i="1" s="1"/>
  <c r="AD3571" i="1"/>
  <c r="AD3600" i="1" s="1"/>
  <c r="AD3604" i="1" s="1"/>
  <c r="AD3605" i="1" s="1"/>
  <c r="W3936" i="1"/>
  <c r="W3965" i="1" s="1"/>
  <c r="W3969" i="1" s="1"/>
  <c r="W3970" i="1" s="1"/>
  <c r="AC3936" i="1"/>
  <c r="AC3965" i="1" s="1"/>
  <c r="AC3969" i="1" s="1"/>
  <c r="AC3970" i="1" s="1"/>
  <c r="AV98" i="1"/>
  <c r="AV88" i="1" s="1"/>
  <c r="AR323" i="1"/>
  <c r="AR312" i="1" s="1"/>
  <c r="AL337" i="1"/>
  <c r="AL336" i="1" s="1"/>
  <c r="AY337" i="1"/>
  <c r="AY336" i="1" s="1"/>
  <c r="AV376" i="1"/>
  <c r="AV366" i="1" s="1"/>
  <c r="AV391" i="1" s="1"/>
  <c r="AL992" i="1"/>
  <c r="AL981" i="1" s="1"/>
  <c r="AN2795" i="1"/>
  <c r="AN2825" i="1" s="1"/>
  <c r="AN2829" i="1" s="1"/>
  <c r="AN2830" i="1" s="1"/>
  <c r="AT2795" i="1"/>
  <c r="AT2825" i="1" s="1"/>
  <c r="AT2829" i="1" s="1"/>
  <c r="AT2830" i="1" s="1"/>
  <c r="AN3449" i="1"/>
  <c r="AN3478" i="1" s="1"/>
  <c r="AN3482" i="1" s="1"/>
  <c r="AN3483" i="1" s="1"/>
  <c r="AT3449" i="1"/>
  <c r="AT3478" i="1" s="1"/>
  <c r="AT3482" i="1" s="1"/>
  <c r="AT3483" i="1" s="1"/>
  <c r="T850" i="1"/>
  <c r="T849" i="1" s="1"/>
  <c r="AB894" i="1"/>
  <c r="AB883" i="1" s="1"/>
  <c r="AG1066" i="1"/>
  <c r="AG1055" i="1" s="1"/>
  <c r="Z1374" i="1"/>
  <c r="Z1373" i="1" s="1"/>
  <c r="V1500" i="1"/>
  <c r="AB1500" i="1"/>
  <c r="AA1939" i="1"/>
  <c r="AA1970" i="1" s="1"/>
  <c r="AA1974" i="1" s="1"/>
  <c r="AA1975" i="1" s="1"/>
  <c r="AB3530" i="1"/>
  <c r="AB3560" i="1" s="1"/>
  <c r="AB3564" i="1" s="1"/>
  <c r="AB3565" i="1" s="1"/>
  <c r="AQ61" i="1"/>
  <c r="AK284" i="1"/>
  <c r="AW323" i="1"/>
  <c r="AW312" i="1" s="1"/>
  <c r="AM337" i="1"/>
  <c r="AM336" i="1" s="1"/>
  <c r="AX992" i="1"/>
  <c r="AX981" i="1" s="1"/>
  <c r="AY1269" i="1"/>
  <c r="AY1268" i="1" s="1"/>
  <c r="AV1310" i="1"/>
  <c r="AV1299" i="1" s="1"/>
  <c r="AN1324" i="1"/>
  <c r="AN1323" i="1" s="1"/>
  <c r="AO2548" i="1"/>
  <c r="AO2578" i="1" s="1"/>
  <c r="AO2582" i="1" s="1"/>
  <c r="AO2583" i="1" s="1"/>
  <c r="AS2959" i="1"/>
  <c r="AS2989" i="1" s="1"/>
  <c r="AS2993" i="1" s="1"/>
  <c r="AS2994" i="1" s="1"/>
  <c r="AX3248" i="1"/>
  <c r="AX3278" i="1" s="1"/>
  <c r="AX3282" i="1" s="1"/>
  <c r="AX3283" i="1" s="1"/>
  <c r="AB105" i="1"/>
  <c r="AB104" i="1" s="1"/>
  <c r="AB116" i="1" s="1"/>
  <c r="AF1205" i="1"/>
  <c r="AF1194" i="1" s="1"/>
  <c r="U1660" i="1"/>
  <c r="U1689" i="1" s="1"/>
  <c r="AG1660" i="1"/>
  <c r="AG1689" i="1" s="1"/>
  <c r="W3289" i="1"/>
  <c r="W3316" i="1" s="1"/>
  <c r="W3320" i="1" s="1"/>
  <c r="W3321" i="1" s="1"/>
  <c r="AA3327" i="1"/>
  <c r="AA3356" i="1" s="1"/>
  <c r="AA3360" i="1" s="1"/>
  <c r="AA3361" i="1" s="1"/>
  <c r="AA4259" i="1"/>
  <c r="AA4288" i="1" s="1"/>
  <c r="AA4292" i="1" s="1"/>
  <c r="AA4293" i="1" s="1"/>
  <c r="AN540" i="1"/>
  <c r="AT540" i="1"/>
  <c r="AX1205" i="1"/>
  <c r="AX1194" i="1" s="1"/>
  <c r="AL1524" i="1"/>
  <c r="AL1512" i="1" s="1"/>
  <c r="AN2185" i="1"/>
  <c r="AN2215" i="1" s="1"/>
  <c r="AN2219" i="1" s="1"/>
  <c r="AN2220" i="1" s="1"/>
  <c r="AM2836" i="1"/>
  <c r="AM2866" i="1" s="1"/>
  <c r="AM2870" i="1" s="1"/>
  <c r="AM2871" i="1" s="1"/>
  <c r="AV2877" i="1"/>
  <c r="AV2907" i="1" s="1"/>
  <c r="AV2911" i="1" s="1"/>
  <c r="AV2912" i="1" s="1"/>
  <c r="AV3082" i="1"/>
  <c r="AV3113" i="1" s="1"/>
  <c r="AV3117" i="1" s="1"/>
  <c r="AV3118" i="1" s="1"/>
  <c r="S154" i="1"/>
  <c r="S323" i="1"/>
  <c r="Z850" i="1"/>
  <c r="Z849" i="1" s="1"/>
  <c r="V3124" i="1"/>
  <c r="V3154" i="1" s="1"/>
  <c r="V3158" i="1" s="1"/>
  <c r="V3159" i="1" s="1"/>
  <c r="AB3124" i="1"/>
  <c r="AB3154" i="1" s="1"/>
  <c r="AB3158" i="1" s="1"/>
  <c r="AB3159" i="1" s="1"/>
  <c r="AG3408" i="1"/>
  <c r="AG3438" i="1" s="1"/>
  <c r="AG3442" i="1" s="1"/>
  <c r="AG3443" i="1" s="1"/>
  <c r="AO1160" i="1"/>
  <c r="AO1159" i="1" s="1"/>
  <c r="AT1324" i="1"/>
  <c r="AT1323" i="1" s="1"/>
  <c r="AM1780" i="1"/>
  <c r="AS1780" i="1"/>
  <c r="AS1808" i="1" s="1"/>
  <c r="AS1812" i="1" s="1"/>
  <c r="AS1813" i="1" s="1"/>
  <c r="AY1899" i="1"/>
  <c r="AY1928" i="1" s="1"/>
  <c r="AY1932" i="1" s="1"/>
  <c r="AY1933" i="1" s="1"/>
  <c r="AR1981" i="1"/>
  <c r="AR2011" i="1" s="1"/>
  <c r="AR2015" i="1" s="1"/>
  <c r="AR2016" i="1" s="1"/>
  <c r="AN2102" i="1"/>
  <c r="AN2133" i="1" s="1"/>
  <c r="AN2137" i="1" s="1"/>
  <c r="AN2138" i="1" s="1"/>
  <c r="AO2185" i="1"/>
  <c r="AU2185" i="1"/>
  <c r="AU2215" i="1" s="1"/>
  <c r="AU2219" i="1" s="1"/>
  <c r="AU2220" i="1" s="1"/>
  <c r="AN2266" i="1"/>
  <c r="AN2296" i="1" s="1"/>
  <c r="AN2300" i="1" s="1"/>
  <c r="AN2301" i="1" s="1"/>
  <c r="AT2266" i="1"/>
  <c r="AT2296" i="1" s="1"/>
  <c r="AT2300" i="1" s="1"/>
  <c r="AT2301" i="1" s="1"/>
  <c r="AU3041" i="1"/>
  <c r="AU3071" i="1" s="1"/>
  <c r="AU3075" i="1" s="1"/>
  <c r="AU3076" i="1" s="1"/>
  <c r="AS4380" i="1"/>
  <c r="AS4411" i="1" s="1"/>
  <c r="AS4415" i="1" s="1"/>
  <c r="AS4416" i="1" s="1"/>
  <c r="BF61" i="1"/>
  <c r="BF51" i="1" s="1"/>
  <c r="BF73" i="1" s="1"/>
  <c r="BL144" i="1"/>
  <c r="BL134" i="1" s="1"/>
  <c r="BK154" i="1"/>
  <c r="BK153" i="1" s="1"/>
  <c r="BO376" i="1"/>
  <c r="BO366" i="1" s="1"/>
  <c r="BO391" i="1" s="1"/>
  <c r="BE1859" i="1"/>
  <c r="BE1888" i="1" s="1"/>
  <c r="BE1892" i="1" s="1"/>
  <c r="BE1893" i="1" s="1"/>
  <c r="BG61" i="1"/>
  <c r="BG51" i="1" s="1"/>
  <c r="BG73" i="1" s="1"/>
  <c r="BP192" i="1"/>
  <c r="BP182" i="1" s="1"/>
  <c r="BP204" i="1" s="1"/>
  <c r="BL251" i="1"/>
  <c r="BL241" i="1" s="1"/>
  <c r="BL259" i="1" s="1"/>
  <c r="BG337" i="1"/>
  <c r="BG336" i="1" s="1"/>
  <c r="BM337" i="1"/>
  <c r="BM336" i="1" s="1"/>
  <c r="AT4422" i="1"/>
  <c r="AT4451" i="1" s="1"/>
  <c r="AT4455" i="1" s="1"/>
  <c r="AT4456" i="1" s="1"/>
  <c r="BN105" i="1"/>
  <c r="BN104" i="1" s="1"/>
  <c r="BG323" i="1"/>
  <c r="BG312" i="1" s="1"/>
  <c r="BM323" i="1"/>
  <c r="BM312" i="1" s="1"/>
  <c r="BM342" i="1"/>
  <c r="BM341" i="1" s="1"/>
  <c r="BK1859" i="1"/>
  <c r="BK1888" i="1" s="1"/>
  <c r="BK1892" i="1" s="1"/>
  <c r="BK1893" i="1" s="1"/>
  <c r="AT4462" i="1"/>
  <c r="AT4492" i="1" s="1"/>
  <c r="AT4496" i="1" s="1"/>
  <c r="AT4497" i="1" s="1"/>
  <c r="AX4422" i="1"/>
  <c r="AX4451" i="1" s="1"/>
  <c r="AX4455" i="1" s="1"/>
  <c r="AX4456" i="1" s="1"/>
  <c r="BM61" i="1"/>
  <c r="BM51" i="1" s="1"/>
  <c r="BM73" i="1" s="1"/>
  <c r="BE154" i="1"/>
  <c r="BE153" i="1" s="1"/>
  <c r="BC376" i="1"/>
  <c r="BI376" i="1"/>
  <c r="BO416" i="1"/>
  <c r="BO406" i="1" s="1"/>
  <c r="BO430" i="1" s="1"/>
  <c r="BI31" i="1"/>
  <c r="BJ144" i="1"/>
  <c r="BJ134" i="1" s="1"/>
  <c r="BN192" i="1"/>
  <c r="BN182" i="1" s="1"/>
  <c r="BN204" i="1" s="1"/>
  <c r="BG220" i="1"/>
  <c r="BG219" i="1" s="1"/>
  <c r="BG225" i="1" s="1"/>
  <c r="BM220" i="1"/>
  <c r="BM219" i="1" s="1"/>
  <c r="BM225" i="1" s="1"/>
  <c r="BD455" i="1"/>
  <c r="BD445" i="1" s="1"/>
  <c r="BP455" i="1"/>
  <c r="BP445" i="1" s="1"/>
  <c r="BF523" i="1"/>
  <c r="BF522" i="1" s="1"/>
  <c r="BL523" i="1"/>
  <c r="BL522" i="1" s="1"/>
  <c r="BN231" i="1"/>
  <c r="BN323" i="1"/>
  <c r="BN312" i="1" s="1"/>
  <c r="BI502" i="1"/>
  <c r="BK512" i="1"/>
  <c r="BK511" i="1" s="1"/>
  <c r="BM523" i="1"/>
  <c r="BM522" i="1" s="1"/>
  <c r="BC540" i="1"/>
  <c r="BI540" i="1"/>
  <c r="BO540" i="1"/>
  <c r="BF653" i="1"/>
  <c r="BF641" i="1" s="1"/>
  <c r="BF674" i="1" s="1"/>
  <c r="BI698" i="1"/>
  <c r="BI789" i="1"/>
  <c r="BM1066" i="1"/>
  <c r="BM1055" i="1" s="1"/>
  <c r="BM1166" i="1"/>
  <c r="BM1165" i="1" s="1"/>
  <c r="BD1205" i="1"/>
  <c r="BD1194" i="1" s="1"/>
  <c r="BN1221" i="1"/>
  <c r="BN1220" i="1" s="1"/>
  <c r="BG1324" i="1"/>
  <c r="BG1323" i="1" s="1"/>
  <c r="BI1357" i="1"/>
  <c r="BO1453" i="1"/>
  <c r="BO1452" i="1" s="1"/>
  <c r="BC1500" i="1"/>
  <c r="BI1500" i="1"/>
  <c r="BO1500" i="1"/>
  <c r="BG1500" i="1"/>
  <c r="BM1500" i="1"/>
  <c r="BD1524" i="1"/>
  <c r="BD1512" i="1" s="1"/>
  <c r="BM1565" i="1"/>
  <c r="BM1564" i="1" s="1"/>
  <c r="BG1624" i="1"/>
  <c r="BN1700" i="1"/>
  <c r="BN1729" i="1" s="1"/>
  <c r="BN1733" i="1" s="1"/>
  <c r="BN1734" i="1" s="1"/>
  <c r="BM1740" i="1"/>
  <c r="BM1769" i="1" s="1"/>
  <c r="BM1773" i="1" s="1"/>
  <c r="BM1774" i="1" s="1"/>
  <c r="BE1740" i="1"/>
  <c r="BE1769" i="1" s="1"/>
  <c r="BE1773" i="1" s="1"/>
  <c r="BE1774" i="1" s="1"/>
  <c r="BQ1740" i="1"/>
  <c r="BQ1769" i="1" s="1"/>
  <c r="BQ1773" i="1" s="1"/>
  <c r="BQ1774" i="1" s="1"/>
  <c r="BG1780" i="1"/>
  <c r="BG1808" i="1" s="1"/>
  <c r="BG1812" i="1" s="1"/>
  <c r="BG1813" i="1" s="1"/>
  <c r="BD1780" i="1"/>
  <c r="BD1808" i="1" s="1"/>
  <c r="BD1812" i="1" s="1"/>
  <c r="BD1813" i="1" s="1"/>
  <c r="BD1819" i="1"/>
  <c r="BD1848" i="1" s="1"/>
  <c r="BD1852" i="1" s="1"/>
  <c r="BD1853" i="1" s="1"/>
  <c r="BJ1819" i="1"/>
  <c r="BJ1848" i="1" s="1"/>
  <c r="BJ1852" i="1" s="1"/>
  <c r="BJ1853" i="1" s="1"/>
  <c r="BP1819" i="1"/>
  <c r="BP1848" i="1" s="1"/>
  <c r="BP1852" i="1" s="1"/>
  <c r="BP1853" i="1" s="1"/>
  <c r="BD1899" i="1"/>
  <c r="BD1928" i="1" s="1"/>
  <c r="BD1932" i="1" s="1"/>
  <c r="BD1933" i="1" s="1"/>
  <c r="BD3165" i="1"/>
  <c r="BD3195" i="1" s="1"/>
  <c r="BD3199" i="1" s="1"/>
  <c r="BD3200" i="1" s="1"/>
  <c r="BC231" i="1"/>
  <c r="BI231" i="1"/>
  <c r="BO231" i="1"/>
  <c r="BO455" i="1"/>
  <c r="BO445" i="1" s="1"/>
  <c r="BC463" i="1"/>
  <c r="BI561" i="1"/>
  <c r="BE799" i="1"/>
  <c r="BK799" i="1"/>
  <c r="BQ799" i="1"/>
  <c r="BC843" i="1"/>
  <c r="BC850" i="1"/>
  <c r="BI1016" i="1"/>
  <c r="BE1094" i="1"/>
  <c r="BE1093" i="1" s="1"/>
  <c r="BO1094" i="1"/>
  <c r="BO1093" i="1" s="1"/>
  <c r="BN1166" i="1"/>
  <c r="BN1165" i="1" s="1"/>
  <c r="BL1324" i="1"/>
  <c r="BL1323" i="1" s="1"/>
  <c r="BK1357" i="1"/>
  <c r="BK1346" i="1" s="1"/>
  <c r="BE1524" i="1"/>
  <c r="BE1512" i="1" s="1"/>
  <c r="BF1607" i="1"/>
  <c r="BL1607" i="1"/>
  <c r="BD1607" i="1"/>
  <c r="BJ1607" i="1"/>
  <c r="BP1607" i="1"/>
  <c r="BF1660" i="1"/>
  <c r="BF1689" i="1" s="1"/>
  <c r="BF1693" i="1" s="1"/>
  <c r="BF1694" i="1" s="1"/>
  <c r="BL1660" i="1"/>
  <c r="BL1689" i="1" s="1"/>
  <c r="BL1693" i="1" s="1"/>
  <c r="BL1694" i="1" s="1"/>
  <c r="BN1740" i="1"/>
  <c r="BN1769" i="1" s="1"/>
  <c r="BN1773" i="1" s="1"/>
  <c r="BN1774" i="1" s="1"/>
  <c r="BP1899" i="1"/>
  <c r="BP1928" i="1" s="1"/>
  <c r="BP1932" i="1" s="1"/>
  <c r="BP1933" i="1" s="1"/>
  <c r="BE1899" i="1"/>
  <c r="BE1928" i="1" s="1"/>
  <c r="BE1932" i="1" s="1"/>
  <c r="BE1933" i="1" s="1"/>
  <c r="BK1899" i="1"/>
  <c r="BK1928" i="1" s="1"/>
  <c r="BK1932" i="1" s="1"/>
  <c r="BK1933" i="1" s="1"/>
  <c r="BQ1899" i="1"/>
  <c r="BQ1928" i="1" s="1"/>
  <c r="BQ1932" i="1" s="1"/>
  <c r="BQ1933" i="1" s="1"/>
  <c r="BO1899" i="1"/>
  <c r="BO1928" i="1" s="1"/>
  <c r="BO1932" i="1" s="1"/>
  <c r="BO1933" i="1" s="1"/>
  <c r="BE744" i="1"/>
  <c r="BE733" i="1" s="1"/>
  <c r="BC1098" i="1"/>
  <c r="BG1160" i="1"/>
  <c r="BG1159" i="1" s="1"/>
  <c r="BM1324" i="1"/>
  <c r="BM1323" i="1" s="1"/>
  <c r="BK1637" i="1"/>
  <c r="BK1636" i="1" s="1"/>
  <c r="BI1641" i="1"/>
  <c r="BO1700" i="1"/>
  <c r="BO1729" i="1" s="1"/>
  <c r="BO1733" i="1" s="1"/>
  <c r="BO1734" i="1" s="1"/>
  <c r="BO1780" i="1"/>
  <c r="BO1808" i="1" s="1"/>
  <c r="BO1812" i="1" s="1"/>
  <c r="BO1813" i="1" s="1"/>
  <c r="BP1859" i="1"/>
  <c r="BP1888" i="1" s="1"/>
  <c r="BP1892" i="1" s="1"/>
  <c r="BP1893" i="1" s="1"/>
  <c r="BD1981" i="1"/>
  <c r="BD2011" i="1" s="1"/>
  <c r="BD2015" i="1" s="1"/>
  <c r="BD2016" i="1" s="1"/>
  <c r="BN3206" i="1"/>
  <c r="BN3237" i="1" s="1"/>
  <c r="BN3241" i="1" s="1"/>
  <c r="BN3242" i="1" s="1"/>
  <c r="BF1819" i="1"/>
  <c r="BF1848" i="1" s="1"/>
  <c r="BF1852" i="1" s="1"/>
  <c r="BF1853" i="1" s="1"/>
  <c r="BJ1899" i="1"/>
  <c r="BJ1928" i="1" s="1"/>
  <c r="BJ1932" i="1" s="1"/>
  <c r="BJ1933" i="1" s="1"/>
  <c r="BG512" i="1"/>
  <c r="BG511" i="1" s="1"/>
  <c r="BG540" i="1"/>
  <c r="BM540" i="1"/>
  <c r="BC561" i="1"/>
  <c r="BC549" i="1" s="1"/>
  <c r="BL561" i="1"/>
  <c r="BL549" i="1" s="1"/>
  <c r="BL585" i="1" s="1"/>
  <c r="BM606" i="1"/>
  <c r="BM594" i="1" s="1"/>
  <c r="BM628" i="1" s="1"/>
  <c r="BL653" i="1"/>
  <c r="BL641" i="1" s="1"/>
  <c r="BL674" i="1" s="1"/>
  <c r="BF698" i="1"/>
  <c r="BF687" i="1" s="1"/>
  <c r="BF717" i="1" s="1"/>
  <c r="BN698" i="1"/>
  <c r="BN687" i="1" s="1"/>
  <c r="BN717" i="1" s="1"/>
  <c r="BQ744" i="1"/>
  <c r="BQ733" i="1" s="1"/>
  <c r="BQ777" i="1"/>
  <c r="BQ776" i="1" s="1"/>
  <c r="BO789" i="1"/>
  <c r="BO788" i="1" s="1"/>
  <c r="BN819" i="1"/>
  <c r="BN808" i="1" s="1"/>
  <c r="BM855" i="1"/>
  <c r="BM854" i="1" s="1"/>
  <c r="BD911" i="1"/>
  <c r="BI1098" i="1"/>
  <c r="BI1143" i="1"/>
  <c r="BL1160" i="1"/>
  <c r="BL1159" i="1" s="1"/>
  <c r="BC1221" i="1"/>
  <c r="BI1310" i="1"/>
  <c r="BF1405" i="1"/>
  <c r="BL1405" i="1"/>
  <c r="BL1429" i="1"/>
  <c r="BL1418" i="1" s="1"/>
  <c r="BI1453" i="1"/>
  <c r="BP1524" i="1"/>
  <c r="BP1512" i="1" s="1"/>
  <c r="BG1561" i="1"/>
  <c r="BG1560" i="1" s="1"/>
  <c r="BF1565" i="1"/>
  <c r="BF1564" i="1" s="1"/>
  <c r="BG1819" i="1"/>
  <c r="BG1848" i="1" s="1"/>
  <c r="BG1852" i="1" s="1"/>
  <c r="BG1853" i="1" s="1"/>
  <c r="BM1819" i="1"/>
  <c r="BM1848" i="1" s="1"/>
  <c r="BM1852" i="1" s="1"/>
  <c r="BM1853" i="1" s="1"/>
  <c r="BF1981" i="1"/>
  <c r="BF2011" i="1" s="1"/>
  <c r="BF2015" i="1" s="1"/>
  <c r="BF2016" i="1" s="1"/>
  <c r="BP2918" i="1"/>
  <c r="BP2948" i="1" s="1"/>
  <c r="BP2952" i="1" s="1"/>
  <c r="BP2953" i="1" s="1"/>
  <c r="BG231" i="1"/>
  <c r="BM231" i="1"/>
  <c r="BK463" i="1"/>
  <c r="BK462" i="1" s="1"/>
  <c r="BI512" i="1"/>
  <c r="BN540" i="1"/>
  <c r="BE561" i="1"/>
  <c r="BE549" i="1" s="1"/>
  <c r="BE585" i="1" s="1"/>
  <c r="BG606" i="1"/>
  <c r="BG594" i="1" s="1"/>
  <c r="BG628" i="1" s="1"/>
  <c r="BC653" i="1"/>
  <c r="BO698" i="1"/>
  <c r="BO687" i="1" s="1"/>
  <c r="BO717" i="1" s="1"/>
  <c r="BK744" i="1"/>
  <c r="BK733" i="1" s="1"/>
  <c r="BO850" i="1"/>
  <c r="BO849" i="1" s="1"/>
  <c r="BJ911" i="1"/>
  <c r="BM940" i="1"/>
  <c r="BM939" i="1" s="1"/>
  <c r="BJ992" i="1"/>
  <c r="BJ981" i="1" s="1"/>
  <c r="BL1066" i="1"/>
  <c r="BL1055" i="1" s="1"/>
  <c r="BK1094" i="1"/>
  <c r="BK1093" i="1" s="1"/>
  <c r="BO1098" i="1"/>
  <c r="BO1097" i="1" s="1"/>
  <c r="BN1143" i="1"/>
  <c r="BN1132" i="1" s="1"/>
  <c r="BM1160" i="1"/>
  <c r="BM1159" i="1" s="1"/>
  <c r="BP1205" i="1"/>
  <c r="BP1194" i="1" s="1"/>
  <c r="BK1269" i="1"/>
  <c r="BK1268" i="1" s="1"/>
  <c r="BO1310" i="1"/>
  <c r="BO1299" i="1" s="1"/>
  <c r="BF1324" i="1"/>
  <c r="BF1323" i="1" s="1"/>
  <c r="BN1453" i="1"/>
  <c r="BN1452" i="1" s="1"/>
  <c r="BQ1524" i="1"/>
  <c r="BQ1512" i="1" s="1"/>
  <c r="BG1565" i="1"/>
  <c r="BG1564" i="1" s="1"/>
  <c r="BN1635" i="1"/>
  <c r="BD1859" i="1"/>
  <c r="BD1888" i="1" s="1"/>
  <c r="BD1892" i="1" s="1"/>
  <c r="BD1893" i="1" s="1"/>
  <c r="BK1939" i="1"/>
  <c r="BK1970" i="1" s="1"/>
  <c r="BK1974" i="1" s="1"/>
  <c r="BK1975" i="1" s="1"/>
  <c r="BG2022" i="1"/>
  <c r="BG2051" i="1" s="1"/>
  <c r="BG2055" i="1" s="1"/>
  <c r="BG2056" i="1" s="1"/>
  <c r="BK3165" i="1"/>
  <c r="BK3195" i="1" s="1"/>
  <c r="BK3199" i="1" s="1"/>
  <c r="BK3200" i="1" s="1"/>
  <c r="BK2102" i="1"/>
  <c r="BK2133" i="1" s="1"/>
  <c r="BK2137" i="1" s="1"/>
  <c r="BK2138" i="1" s="1"/>
  <c r="BL2307" i="1"/>
  <c r="BL2337" i="1" s="1"/>
  <c r="BL2341" i="1" s="1"/>
  <c r="BL2342" i="1" s="1"/>
  <c r="BM2428" i="1"/>
  <c r="BM2458" i="1" s="1"/>
  <c r="BM2462" i="1" s="1"/>
  <c r="BM2463" i="1" s="1"/>
  <c r="BG2589" i="1"/>
  <c r="BG2619" i="1" s="1"/>
  <c r="BG2623" i="1" s="1"/>
  <c r="BG2624" i="1" s="1"/>
  <c r="BE2877" i="1"/>
  <c r="BE2907" i="1" s="1"/>
  <c r="BE2911" i="1" s="1"/>
  <c r="BE2912" i="1" s="1"/>
  <c r="BK2877" i="1"/>
  <c r="BK2907" i="1" s="1"/>
  <c r="BK2911" i="1" s="1"/>
  <c r="BK2912" i="1" s="1"/>
  <c r="BO2918" i="1"/>
  <c r="BO2948" i="1" s="1"/>
  <c r="BO2952" i="1" s="1"/>
  <c r="BO2953" i="1" s="1"/>
  <c r="BQ2918" i="1"/>
  <c r="BQ2948" i="1" s="1"/>
  <c r="BQ2952" i="1" s="1"/>
  <c r="BQ2953" i="1" s="1"/>
  <c r="BL2959" i="1"/>
  <c r="BL2989" i="1" s="1"/>
  <c r="BL2993" i="1" s="1"/>
  <c r="BL2994" i="1" s="1"/>
  <c r="BL3000" i="1"/>
  <c r="BL3030" i="1" s="1"/>
  <c r="BL3034" i="1" s="1"/>
  <c r="BL3035" i="1" s="1"/>
  <c r="BE2022" i="1"/>
  <c r="BE2051" i="1" s="1"/>
  <c r="BE2055" i="1" s="1"/>
  <c r="BE2056" i="1" s="1"/>
  <c r="BK2022" i="1"/>
  <c r="BK2051" i="1" s="1"/>
  <c r="BK2055" i="1" s="1"/>
  <c r="BK2056" i="1" s="1"/>
  <c r="BQ2022" i="1"/>
  <c r="BQ2051" i="1" s="1"/>
  <c r="BQ2055" i="1" s="1"/>
  <c r="BQ2056" i="1" s="1"/>
  <c r="BO2022" i="1"/>
  <c r="BO2051" i="1" s="1"/>
  <c r="BO2055" i="1" s="1"/>
  <c r="BO2056" i="1" s="1"/>
  <c r="BE2469" i="1"/>
  <c r="BE2497" i="1" s="1"/>
  <c r="BE2501" i="1" s="1"/>
  <c r="BE2502" i="1" s="1"/>
  <c r="BG2508" i="1"/>
  <c r="BG2537" i="1" s="1"/>
  <c r="BG2541" i="1" s="1"/>
  <c r="BG2542" i="1" s="1"/>
  <c r="BM2630" i="1"/>
  <c r="BM2660" i="1" s="1"/>
  <c r="BM2664" i="1" s="1"/>
  <c r="BM2665" i="1" s="1"/>
  <c r="BD2754" i="1"/>
  <c r="BD2784" i="1" s="1"/>
  <c r="BD2788" i="1" s="1"/>
  <c r="BD2789" i="1" s="1"/>
  <c r="BP2754" i="1"/>
  <c r="BP2784" i="1" s="1"/>
  <c r="BP2788" i="1" s="1"/>
  <c r="BP2789" i="1" s="1"/>
  <c r="BN2795" i="1"/>
  <c r="BN2825" i="1" s="1"/>
  <c r="BN2829" i="1" s="1"/>
  <c r="BN2830" i="1" s="1"/>
  <c r="BQ2877" i="1"/>
  <c r="BQ2907" i="1" s="1"/>
  <c r="BQ2911" i="1" s="1"/>
  <c r="BQ2912" i="1" s="1"/>
  <c r="BF2877" i="1"/>
  <c r="BF2907" i="1" s="1"/>
  <c r="BF2911" i="1" s="1"/>
  <c r="BF2912" i="1" s="1"/>
  <c r="BF3041" i="1"/>
  <c r="BF3071" i="1" s="1"/>
  <c r="BF3075" i="1" s="1"/>
  <c r="BF3076" i="1" s="1"/>
  <c r="BL3041" i="1"/>
  <c r="BL3071" i="1" s="1"/>
  <c r="BL3075" i="1" s="1"/>
  <c r="BL3076" i="1" s="1"/>
  <c r="BD3082" i="1"/>
  <c r="BD3113" i="1" s="1"/>
  <c r="BD3117" i="1" s="1"/>
  <c r="BD3118" i="1" s="1"/>
  <c r="BJ3082" i="1"/>
  <c r="BJ3113" i="1" s="1"/>
  <c r="BJ3117" i="1" s="1"/>
  <c r="BJ3118" i="1" s="1"/>
  <c r="BP3082" i="1"/>
  <c r="BP3113" i="1" s="1"/>
  <c r="BP3117" i="1" s="1"/>
  <c r="BP3118" i="1" s="1"/>
  <c r="BN3124" i="1"/>
  <c r="BN3154" i="1" s="1"/>
  <c r="BN3158" i="1" s="1"/>
  <c r="BN3159" i="1" s="1"/>
  <c r="BL3124" i="1"/>
  <c r="BL3154" i="1" s="1"/>
  <c r="BL3158" i="1" s="1"/>
  <c r="BL3159" i="1" s="1"/>
  <c r="BJ3571" i="1"/>
  <c r="BJ3600" i="1" s="1"/>
  <c r="BJ3604" i="1" s="1"/>
  <c r="BJ3605" i="1" s="1"/>
  <c r="BN2062" i="1"/>
  <c r="BN2091" i="1" s="1"/>
  <c r="BN2095" i="1" s="1"/>
  <c r="BN2096" i="1" s="1"/>
  <c r="BC2102" i="1"/>
  <c r="BO2102" i="1"/>
  <c r="BO2133" i="1" s="1"/>
  <c r="BO2137" i="1" s="1"/>
  <c r="BO2138" i="1" s="1"/>
  <c r="BQ2144" i="1"/>
  <c r="BQ2174" i="1" s="1"/>
  <c r="BQ2178" i="1" s="1"/>
  <c r="BQ2179" i="1" s="1"/>
  <c r="BP2226" i="1"/>
  <c r="BP2255" i="1" s="1"/>
  <c r="BP2259" i="1" s="1"/>
  <c r="BP2260" i="1" s="1"/>
  <c r="BG2348" i="1"/>
  <c r="BG2379" i="1" s="1"/>
  <c r="BG2383" i="1" s="1"/>
  <c r="BG2384" i="1" s="1"/>
  <c r="BO2469" i="1"/>
  <c r="BO2497" i="1" s="1"/>
  <c r="BO2501" i="1" s="1"/>
  <c r="BO2502" i="1" s="1"/>
  <c r="BE3367" i="1"/>
  <c r="BE3397" i="1" s="1"/>
  <c r="BE3401" i="1" s="1"/>
  <c r="BE3402" i="1" s="1"/>
  <c r="BP2266" i="1"/>
  <c r="BP2296" i="1" s="1"/>
  <c r="BP2300" i="1" s="1"/>
  <c r="BP2301" i="1" s="1"/>
  <c r="BQ2390" i="1"/>
  <c r="BQ2417" i="1" s="1"/>
  <c r="BQ2421" i="1" s="1"/>
  <c r="BQ2422" i="1" s="1"/>
  <c r="BJ2918" i="1"/>
  <c r="BJ2948" i="1" s="1"/>
  <c r="BJ2952" i="1" s="1"/>
  <c r="BJ2953" i="1" s="1"/>
  <c r="BP2348" i="1"/>
  <c r="BP2379" i="1" s="1"/>
  <c r="BP2383" i="1" s="1"/>
  <c r="BP2384" i="1" s="1"/>
  <c r="BD2428" i="1"/>
  <c r="BD2458" i="1" s="1"/>
  <c r="BD2462" i="1" s="1"/>
  <c r="BD2463" i="1" s="1"/>
  <c r="BJ2428" i="1"/>
  <c r="BJ2458" i="1" s="1"/>
  <c r="BJ2462" i="1" s="1"/>
  <c r="BJ2463" i="1" s="1"/>
  <c r="BM2589" i="1"/>
  <c r="BM2619" i="1" s="1"/>
  <c r="BM2623" i="1" s="1"/>
  <c r="BM2624" i="1" s="1"/>
  <c r="BJ2754" i="1"/>
  <c r="BJ2784" i="1" s="1"/>
  <c r="BJ2788" i="1" s="1"/>
  <c r="BJ2789" i="1" s="1"/>
  <c r="BF2959" i="1"/>
  <c r="BF2989" i="1" s="1"/>
  <c r="BF2993" i="1" s="1"/>
  <c r="BF2994" i="1" s="1"/>
  <c r="BE3124" i="1"/>
  <c r="BE3154" i="1" s="1"/>
  <c r="BE3158" i="1" s="1"/>
  <c r="BE3159" i="1" s="1"/>
  <c r="BI3165" i="1"/>
  <c r="BE3165" i="1"/>
  <c r="BE3195" i="1" s="1"/>
  <c r="BE3199" i="1" s="1"/>
  <c r="BE3200" i="1" s="1"/>
  <c r="BL3206" i="1"/>
  <c r="BL3237" i="1" s="1"/>
  <c r="BL3241" i="1" s="1"/>
  <c r="BL3242" i="1" s="1"/>
  <c r="BL2062" i="1"/>
  <c r="BL2091" i="1" s="1"/>
  <c r="BL2095" i="1" s="1"/>
  <c r="BL2096" i="1" s="1"/>
  <c r="BE2102" i="1"/>
  <c r="BE2133" i="1" s="1"/>
  <c r="BE2137" i="1" s="1"/>
  <c r="BE2138" i="1" s="1"/>
  <c r="BL2102" i="1"/>
  <c r="BL2133" i="1" s="1"/>
  <c r="BL2137" i="1" s="1"/>
  <c r="BL2138" i="1" s="1"/>
  <c r="BM2348" i="1"/>
  <c r="BM2379" i="1" s="1"/>
  <c r="BM2383" i="1" s="1"/>
  <c r="BM2384" i="1" s="1"/>
  <c r="BG2428" i="1"/>
  <c r="BG2458" i="1" s="1"/>
  <c r="BG2462" i="1" s="1"/>
  <c r="BG2463" i="1" s="1"/>
  <c r="BD2877" i="1"/>
  <c r="BD2907" i="1" s="1"/>
  <c r="BD2911" i="1" s="1"/>
  <c r="BD2912" i="1" s="1"/>
  <c r="BE2959" i="1"/>
  <c r="BE2989" i="1" s="1"/>
  <c r="BE2993" i="1" s="1"/>
  <c r="BE2994" i="1" s="1"/>
  <c r="BG3000" i="1"/>
  <c r="BG3030" i="1" s="1"/>
  <c r="BG3034" i="1" s="1"/>
  <c r="BG3035" i="1" s="1"/>
  <c r="BM3000" i="1"/>
  <c r="BM3030" i="1" s="1"/>
  <c r="BM3034" i="1" s="1"/>
  <c r="BM3035" i="1" s="1"/>
  <c r="BG3206" i="1"/>
  <c r="BG3237" i="1" s="1"/>
  <c r="BG3241" i="1" s="1"/>
  <c r="BG3242" i="1" s="1"/>
  <c r="BJ3289" i="1"/>
  <c r="BJ3316" i="1" s="1"/>
  <c r="BJ3320" i="1" s="1"/>
  <c r="BJ3321" i="1" s="1"/>
  <c r="BO3367" i="1"/>
  <c r="BO3397" i="1" s="1"/>
  <c r="BO3401" i="1" s="1"/>
  <c r="BO3402" i="1" s="1"/>
  <c r="BN3408" i="1"/>
  <c r="BN3438" i="1" s="1"/>
  <c r="BN3442" i="1" s="1"/>
  <c r="BN3443" i="1" s="1"/>
  <c r="BG3489" i="1"/>
  <c r="BG3519" i="1" s="1"/>
  <c r="BG3523" i="1" s="1"/>
  <c r="BG3524" i="1" s="1"/>
  <c r="BM3489" i="1"/>
  <c r="BM3519" i="1" s="1"/>
  <c r="BM3523" i="1" s="1"/>
  <c r="BM3524" i="1" s="1"/>
  <c r="BN3571" i="1"/>
  <c r="BN3600" i="1" s="1"/>
  <c r="BN3604" i="1" s="1"/>
  <c r="BN3605" i="1" s="1"/>
  <c r="BC3652" i="1"/>
  <c r="BO3652" i="1"/>
  <c r="BO3682" i="1" s="1"/>
  <c r="BO3686" i="1" s="1"/>
  <c r="BO3687" i="1" s="1"/>
  <c r="BQ3693" i="1"/>
  <c r="BQ3722" i="1" s="1"/>
  <c r="BQ3726" i="1" s="1"/>
  <c r="BQ3727" i="1" s="1"/>
  <c r="BE3693" i="1"/>
  <c r="BE3722" i="1" s="1"/>
  <c r="BE3726" i="1" s="1"/>
  <c r="BE3727" i="1" s="1"/>
  <c r="BK3693" i="1"/>
  <c r="BK3722" i="1" s="1"/>
  <c r="BK3726" i="1" s="1"/>
  <c r="BK3727" i="1" s="1"/>
  <c r="BN3733" i="1"/>
  <c r="BN3763" i="1" s="1"/>
  <c r="BN3767" i="1" s="1"/>
  <c r="BN3768" i="1" s="1"/>
  <c r="BO3774" i="1"/>
  <c r="BO3804" i="1" s="1"/>
  <c r="BO3808" i="1" s="1"/>
  <c r="BO3809" i="1" s="1"/>
  <c r="BN3855" i="1"/>
  <c r="BN3885" i="1" s="1"/>
  <c r="BN3889" i="1" s="1"/>
  <c r="BN3890" i="1" s="1"/>
  <c r="BG3976" i="1"/>
  <c r="BG4005" i="1" s="1"/>
  <c r="BG4009" i="1" s="1"/>
  <c r="BG4010" i="1" s="1"/>
  <c r="BG3289" i="1"/>
  <c r="BG3316" i="1" s="1"/>
  <c r="BG3320" i="1" s="1"/>
  <c r="BG3321" i="1" s="1"/>
  <c r="BQ3289" i="1"/>
  <c r="BQ3316" i="1" s="1"/>
  <c r="BQ3320" i="1" s="1"/>
  <c r="BQ3321" i="1" s="1"/>
  <c r="BG3327" i="1"/>
  <c r="BG3356" i="1" s="1"/>
  <c r="BG3360" i="1" s="1"/>
  <c r="BG3361" i="1" s="1"/>
  <c r="BM3327" i="1"/>
  <c r="BM3356" i="1" s="1"/>
  <c r="BM3360" i="1" s="1"/>
  <c r="BM3361" i="1" s="1"/>
  <c r="BE3327" i="1"/>
  <c r="BE3356" i="1" s="1"/>
  <c r="BE3360" i="1" s="1"/>
  <c r="BE3361" i="1" s="1"/>
  <c r="BQ3327" i="1"/>
  <c r="BQ3356" i="1" s="1"/>
  <c r="BQ3360" i="1" s="1"/>
  <c r="BQ3361" i="1" s="1"/>
  <c r="BQ3367" i="1"/>
  <c r="BQ3397" i="1" s="1"/>
  <c r="BQ3401" i="1" s="1"/>
  <c r="BQ3402" i="1" s="1"/>
  <c r="BM3449" i="1"/>
  <c r="BM3478" i="1" s="1"/>
  <c r="BM3482" i="1" s="1"/>
  <c r="BM3483" i="1" s="1"/>
  <c r="BD3489" i="1"/>
  <c r="BD3519" i="1" s="1"/>
  <c r="BD3523" i="1" s="1"/>
  <c r="BD3524" i="1" s="1"/>
  <c r="BK3489" i="1"/>
  <c r="BK3519" i="1" s="1"/>
  <c r="BK3523" i="1" s="1"/>
  <c r="BK3524" i="1" s="1"/>
  <c r="BO3571" i="1"/>
  <c r="BO3600" i="1" s="1"/>
  <c r="BO3604" i="1" s="1"/>
  <c r="BO3605" i="1" s="1"/>
  <c r="BD3652" i="1"/>
  <c r="BD3682" i="1" s="1"/>
  <c r="BD3686" i="1" s="1"/>
  <c r="BD3687" i="1" s="1"/>
  <c r="BD3693" i="1"/>
  <c r="BD3722" i="1" s="1"/>
  <c r="BD3726" i="1" s="1"/>
  <c r="BD3727" i="1" s="1"/>
  <c r="BP3774" i="1"/>
  <c r="BP3804" i="1" s="1"/>
  <c r="BP3808" i="1" s="1"/>
  <c r="BP3809" i="1" s="1"/>
  <c r="BD3815" i="1"/>
  <c r="BD3844" i="1" s="1"/>
  <c r="BD3848" i="1" s="1"/>
  <c r="BD3849" i="1" s="1"/>
  <c r="BJ3815" i="1"/>
  <c r="BJ3844" i="1" s="1"/>
  <c r="BJ3848" i="1" s="1"/>
  <c r="BJ3849" i="1" s="1"/>
  <c r="BP3815" i="1"/>
  <c r="BP3844" i="1" s="1"/>
  <c r="BP3848" i="1" s="1"/>
  <c r="BP3849" i="1" s="1"/>
  <c r="BP3896" i="1"/>
  <c r="BP3925" i="1" s="1"/>
  <c r="BP3929" i="1" s="1"/>
  <c r="BP3930" i="1" s="1"/>
  <c r="BN3936" i="1"/>
  <c r="BN3965" i="1" s="1"/>
  <c r="BN3969" i="1" s="1"/>
  <c r="BN3970" i="1" s="1"/>
  <c r="BE4177" i="1"/>
  <c r="BE4207" i="1" s="1"/>
  <c r="BE4211" i="1" s="1"/>
  <c r="BE4212" i="1" s="1"/>
  <c r="BK4177" i="1"/>
  <c r="BK4207" i="1" s="1"/>
  <c r="BK4211" i="1" s="1"/>
  <c r="BK4212" i="1" s="1"/>
  <c r="BM3289" i="1"/>
  <c r="BM3316" i="1" s="1"/>
  <c r="BM3320" i="1" s="1"/>
  <c r="BM3321" i="1" s="1"/>
  <c r="BJ3327" i="1"/>
  <c r="BJ3356" i="1" s="1"/>
  <c r="BJ3360" i="1" s="1"/>
  <c r="BJ3361" i="1" s="1"/>
  <c r="BO3408" i="1"/>
  <c r="BO3438" i="1" s="1"/>
  <c r="BO3442" i="1" s="1"/>
  <c r="BO3443" i="1" s="1"/>
  <c r="BP3449" i="1"/>
  <c r="BP3478" i="1" s="1"/>
  <c r="BP3482" i="1" s="1"/>
  <c r="BP3483" i="1" s="1"/>
  <c r="BE3449" i="1"/>
  <c r="BE3478" i="1" s="1"/>
  <c r="BE3482" i="1" s="1"/>
  <c r="BE3483" i="1" s="1"/>
  <c r="BO3449" i="1"/>
  <c r="BO3478" i="1" s="1"/>
  <c r="BO3482" i="1" s="1"/>
  <c r="BO3483" i="1" s="1"/>
  <c r="BK3530" i="1"/>
  <c r="BK3560" i="1" s="1"/>
  <c r="BK3564" i="1" s="1"/>
  <c r="BK3565" i="1" s="1"/>
  <c r="BG3693" i="1"/>
  <c r="BG3722" i="1" s="1"/>
  <c r="BG3726" i="1" s="1"/>
  <c r="BG3727" i="1" s="1"/>
  <c r="BM3693" i="1"/>
  <c r="BM3722" i="1" s="1"/>
  <c r="BM3726" i="1" s="1"/>
  <c r="BM3727" i="1" s="1"/>
  <c r="BO3815" i="1"/>
  <c r="BO3844" i="1" s="1"/>
  <c r="BO3848" i="1" s="1"/>
  <c r="BO3849" i="1" s="1"/>
  <c r="BJ3896" i="1"/>
  <c r="BJ3925" i="1" s="1"/>
  <c r="BJ3929" i="1" s="1"/>
  <c r="BJ3930" i="1" s="1"/>
  <c r="BG3936" i="1"/>
  <c r="BG3965" i="1" s="1"/>
  <c r="BG3969" i="1" s="1"/>
  <c r="BG3970" i="1" s="1"/>
  <c r="BG3896" i="1"/>
  <c r="BG3925" i="1" s="1"/>
  <c r="BG3929" i="1" s="1"/>
  <c r="BG3930" i="1" s="1"/>
  <c r="BM3896" i="1"/>
  <c r="BM3925" i="1" s="1"/>
  <c r="BM3929" i="1" s="1"/>
  <c r="BM3930" i="1" s="1"/>
  <c r="BE3896" i="1"/>
  <c r="BE3925" i="1" s="1"/>
  <c r="BE3929" i="1" s="1"/>
  <c r="BE3930" i="1" s="1"/>
  <c r="BK3896" i="1"/>
  <c r="BK3925" i="1" s="1"/>
  <c r="BK3929" i="1" s="1"/>
  <c r="BK3930" i="1" s="1"/>
  <c r="BE3936" i="1"/>
  <c r="BE3965" i="1" s="1"/>
  <c r="BE3969" i="1" s="1"/>
  <c r="BE3970" i="1" s="1"/>
  <c r="BK3936" i="1"/>
  <c r="BK3965" i="1" s="1"/>
  <c r="BK3969" i="1" s="1"/>
  <c r="BK3970" i="1" s="1"/>
  <c r="BP4016" i="1"/>
  <c r="BP4044" i="1" s="1"/>
  <c r="BP4048" i="1" s="1"/>
  <c r="BP4049" i="1" s="1"/>
  <c r="BL4016" i="1"/>
  <c r="BL4044" i="1" s="1"/>
  <c r="BL4048" i="1" s="1"/>
  <c r="BL4049" i="1" s="1"/>
  <c r="BM4259" i="1"/>
  <c r="BM4288" i="1" s="1"/>
  <c r="BM4292" i="1" s="1"/>
  <c r="BM4293" i="1" s="1"/>
  <c r="BJ4299" i="1"/>
  <c r="BJ4328" i="1" s="1"/>
  <c r="BJ4332" i="1" s="1"/>
  <c r="BJ4333" i="1" s="1"/>
  <c r="BL3248" i="1"/>
  <c r="BL3278" i="1" s="1"/>
  <c r="BL3282" i="1" s="1"/>
  <c r="BL3283" i="1" s="1"/>
  <c r="BK3289" i="1"/>
  <c r="BK3316" i="1" s="1"/>
  <c r="BK3320" i="1" s="1"/>
  <c r="BK3321" i="1" s="1"/>
  <c r="BE3408" i="1"/>
  <c r="BE3438" i="1" s="1"/>
  <c r="BE3442" i="1" s="1"/>
  <c r="BE3443" i="1" s="1"/>
  <c r="BQ3408" i="1"/>
  <c r="BQ3438" i="1" s="1"/>
  <c r="BQ3442" i="1" s="1"/>
  <c r="BQ3443" i="1" s="1"/>
  <c r="BJ3489" i="1"/>
  <c r="BJ3519" i="1" s="1"/>
  <c r="BJ3523" i="1" s="1"/>
  <c r="BJ3524" i="1" s="1"/>
  <c r="BF3652" i="1"/>
  <c r="BF3682" i="1" s="1"/>
  <c r="BF3686" i="1" s="1"/>
  <c r="BF3687" i="1" s="1"/>
  <c r="BG3855" i="1"/>
  <c r="BG3885" i="1" s="1"/>
  <c r="BG3889" i="1" s="1"/>
  <c r="BG3890" i="1" s="1"/>
  <c r="BM3855" i="1"/>
  <c r="BM3885" i="1" s="1"/>
  <c r="BM3889" i="1" s="1"/>
  <c r="BM3890" i="1" s="1"/>
  <c r="BE3855" i="1"/>
  <c r="BE3885" i="1" s="1"/>
  <c r="BE3889" i="1" s="1"/>
  <c r="BE3890" i="1" s="1"/>
  <c r="BK3855" i="1"/>
  <c r="BK3885" i="1" s="1"/>
  <c r="BK3889" i="1" s="1"/>
  <c r="BK3890" i="1" s="1"/>
  <c r="BL3896" i="1"/>
  <c r="BL3925" i="1" s="1"/>
  <c r="BL3929" i="1" s="1"/>
  <c r="BL3930" i="1" s="1"/>
  <c r="BK4016" i="1"/>
  <c r="BK4044" i="1" s="1"/>
  <c r="BK4048" i="1" s="1"/>
  <c r="BK4049" i="1" s="1"/>
  <c r="BD4055" i="1"/>
  <c r="BD4085" i="1" s="1"/>
  <c r="BD4089" i="1" s="1"/>
  <c r="BD4090" i="1" s="1"/>
  <c r="BK4136" i="1"/>
  <c r="BK4166" i="1" s="1"/>
  <c r="BK4170" i="1" s="1"/>
  <c r="BK4171" i="1" s="1"/>
  <c r="BQ4136" i="1"/>
  <c r="BQ4166" i="1" s="1"/>
  <c r="BQ4170" i="1" s="1"/>
  <c r="BQ4171" i="1" s="1"/>
  <c r="BG4259" i="1"/>
  <c r="BG4288" i="1" s="1"/>
  <c r="BG4292" i="1" s="1"/>
  <c r="BG4293" i="1" s="1"/>
  <c r="BM3976" i="1"/>
  <c r="BM4005" i="1" s="1"/>
  <c r="BM4009" i="1" s="1"/>
  <c r="BM4010" i="1" s="1"/>
  <c r="BO4016" i="1"/>
  <c r="BO4044" i="1" s="1"/>
  <c r="BO4048" i="1" s="1"/>
  <c r="BO4049" i="1" s="1"/>
  <c r="BG4016" i="1"/>
  <c r="BG4044" i="1" s="1"/>
  <c r="BG4048" i="1" s="1"/>
  <c r="BG4049" i="1" s="1"/>
  <c r="BM4016" i="1"/>
  <c r="BM4044" i="1" s="1"/>
  <c r="BM4048" i="1" s="1"/>
  <c r="BM4049" i="1" s="1"/>
  <c r="BP4055" i="1"/>
  <c r="BP4085" i="1" s="1"/>
  <c r="BP4089" i="1" s="1"/>
  <c r="BP4090" i="1" s="1"/>
  <c r="BD4136" i="1"/>
  <c r="BD4166" i="1" s="1"/>
  <c r="BD4170" i="1" s="1"/>
  <c r="BD4171" i="1" s="1"/>
  <c r="BJ4136" i="1"/>
  <c r="BJ4166" i="1" s="1"/>
  <c r="BJ4170" i="1" s="1"/>
  <c r="BJ4171" i="1" s="1"/>
  <c r="BP4136" i="1"/>
  <c r="BP4166" i="1" s="1"/>
  <c r="BP4170" i="1" s="1"/>
  <c r="BP4171" i="1" s="1"/>
  <c r="BG4136" i="1"/>
  <c r="BG4166" i="1" s="1"/>
  <c r="BG4170" i="1" s="1"/>
  <c r="BG4171" i="1" s="1"/>
  <c r="BJ4177" i="1"/>
  <c r="BJ4207" i="1" s="1"/>
  <c r="BJ4211" i="1" s="1"/>
  <c r="BJ4212" i="1" s="1"/>
  <c r="BK4218" i="1"/>
  <c r="BK4248" i="1" s="1"/>
  <c r="BK4252" i="1" s="1"/>
  <c r="BK4253" i="1" s="1"/>
  <c r="BQ4218" i="1"/>
  <c r="BQ4248" i="1" s="1"/>
  <c r="BQ4252" i="1" s="1"/>
  <c r="BQ4253" i="1" s="1"/>
  <c r="BN4422" i="1"/>
  <c r="BN4451" i="1" s="1"/>
  <c r="BN4455" i="1" s="1"/>
  <c r="BN4456" i="1" s="1"/>
  <c r="BD4259" i="1"/>
  <c r="BD4288" i="1" s="1"/>
  <c r="BD4292" i="1" s="1"/>
  <c r="BD4293" i="1" s="1"/>
  <c r="BJ4259" i="1"/>
  <c r="BJ4288" i="1" s="1"/>
  <c r="BJ4292" i="1" s="1"/>
  <c r="BJ4293" i="1" s="1"/>
  <c r="BP4259" i="1"/>
  <c r="BP4288" i="1" s="1"/>
  <c r="BP4292" i="1" s="1"/>
  <c r="BP4293" i="1" s="1"/>
  <c r="BD4299" i="1"/>
  <c r="BD4328" i="1" s="1"/>
  <c r="BD4332" i="1" s="1"/>
  <c r="BD4333" i="1" s="1"/>
  <c r="BP4299" i="1"/>
  <c r="BP4328" i="1" s="1"/>
  <c r="BP4332" i="1" s="1"/>
  <c r="BP4333" i="1" s="1"/>
  <c r="BK4380" i="1"/>
  <c r="BK4411" i="1" s="1"/>
  <c r="BK4415" i="1" s="1"/>
  <c r="BK4416" i="1" s="1"/>
  <c r="BQ4380" i="1"/>
  <c r="BQ4411" i="1" s="1"/>
  <c r="BQ4415" i="1" s="1"/>
  <c r="BQ4416" i="1" s="1"/>
  <c r="BN4462" i="1"/>
  <c r="BN4492" i="1" s="1"/>
  <c r="BN4496" i="1" s="1"/>
  <c r="BN4497" i="1" s="1"/>
  <c r="BO4055" i="1"/>
  <c r="BO4085" i="1" s="1"/>
  <c r="BO4089" i="1" s="1"/>
  <c r="BO4090" i="1" s="1"/>
  <c r="BF4096" i="1"/>
  <c r="BF4125" i="1" s="1"/>
  <c r="BF4129" i="1" s="1"/>
  <c r="BF4130" i="1" s="1"/>
  <c r="BM4177" i="1"/>
  <c r="BM4207" i="1" s="1"/>
  <c r="BM4211" i="1" s="1"/>
  <c r="BM4212" i="1" s="1"/>
  <c r="BP4422" i="1"/>
  <c r="BP4451" i="1" s="1"/>
  <c r="BP4455" i="1" s="1"/>
  <c r="BP4456" i="1" s="1"/>
  <c r="BO4462" i="1"/>
  <c r="BO4492" i="1" s="1"/>
  <c r="BO4496" i="1" s="1"/>
  <c r="BO4497" i="1" s="1"/>
  <c r="BG4503" i="1"/>
  <c r="BG4534" i="1" s="1"/>
  <c r="BG4538" i="1" s="1"/>
  <c r="BG4539" i="1" s="1"/>
  <c r="BM4503" i="1"/>
  <c r="BM4534" i="1" s="1"/>
  <c r="BM4538" i="1" s="1"/>
  <c r="BM4539" i="1" s="1"/>
  <c r="BG4218" i="1"/>
  <c r="BG4248" i="1" s="1"/>
  <c r="BG4252" i="1" s="1"/>
  <c r="BG4253" i="1" s="1"/>
  <c r="BK4299" i="1"/>
  <c r="BK4328" i="1" s="1"/>
  <c r="BK4332" i="1" s="1"/>
  <c r="BK4333" i="1" s="1"/>
  <c r="BE4380" i="1"/>
  <c r="BE4411" i="1" s="1"/>
  <c r="BE4415" i="1" s="1"/>
  <c r="BE4416" i="1" s="1"/>
  <c r="BG4462" i="1"/>
  <c r="BG4492" i="1" s="1"/>
  <c r="BG4496" i="1" s="1"/>
  <c r="BG4497" i="1" s="1"/>
  <c r="BL4503" i="1"/>
  <c r="BL4534" i="1" s="1"/>
  <c r="BL4538" i="1" s="1"/>
  <c r="BL4539" i="1" s="1"/>
  <c r="BM4136" i="1"/>
  <c r="BM4166" i="1" s="1"/>
  <c r="BM4170" i="1" s="1"/>
  <c r="BM4171" i="1" s="1"/>
  <c r="BJ4422" i="1"/>
  <c r="BJ4451" i="1" s="1"/>
  <c r="BJ4455" i="1" s="1"/>
  <c r="BJ4456" i="1" s="1"/>
  <c r="AA20" i="1"/>
  <c r="AA10" i="1" s="1"/>
  <c r="W61" i="1"/>
  <c r="W51" i="1" s="1"/>
  <c r="W73" i="1" s="1"/>
  <c r="AG2266" i="1"/>
  <c r="AG2296" i="1" s="1"/>
  <c r="AG2300" i="1" s="1"/>
  <c r="AG2301" i="1" s="1"/>
  <c r="AB3571" i="1"/>
  <c r="AM20" i="1"/>
  <c r="AM10" i="1" s="1"/>
  <c r="AT144" i="1"/>
  <c r="AT134" i="1" s="1"/>
  <c r="AX416" i="1"/>
  <c r="AX406" i="1" s="1"/>
  <c r="AX430" i="1" s="1"/>
  <c r="AM789" i="1"/>
  <c r="AM788" i="1" s="1"/>
  <c r="AK843" i="1"/>
  <c r="AS992" i="1"/>
  <c r="AS981" i="1" s="1"/>
  <c r="AY1094" i="1"/>
  <c r="AY1093" i="1" s="1"/>
  <c r="AW1160" i="1"/>
  <c r="AW1159" i="1" s="1"/>
  <c r="AV1269" i="1"/>
  <c r="AV1268" i="1" s="1"/>
  <c r="AM1549" i="1"/>
  <c r="AM1548" i="1" s="1"/>
  <c r="AY1637" i="1"/>
  <c r="AY1636" i="1" s="1"/>
  <c r="AW3289" i="1"/>
  <c r="AW3316" i="1" s="1"/>
  <c r="AW3320" i="1" s="1"/>
  <c r="AW3321" i="1" s="1"/>
  <c r="AM3896" i="1"/>
  <c r="AU4016" i="1"/>
  <c r="AU4044" i="1" s="1"/>
  <c r="AU4048" i="1" s="1"/>
  <c r="AU4049" i="1" s="1"/>
  <c r="AW4259" i="1"/>
  <c r="AW4288" i="1" s="1"/>
  <c r="AW4292" i="1" s="1"/>
  <c r="AW4293" i="1" s="1"/>
  <c r="AW4462" i="1"/>
  <c r="AW4492" i="1" s="1"/>
  <c r="AW4496" i="1" s="1"/>
  <c r="AW4497" i="1" s="1"/>
  <c r="AY4503" i="1"/>
  <c r="AY4534" i="1" s="1"/>
  <c r="AY4538" i="1" s="1"/>
  <c r="AY4539" i="1" s="1"/>
  <c r="AG10" i="1"/>
  <c r="AC61" i="1"/>
  <c r="AC51" i="1" s="1"/>
  <c r="Z744" i="1"/>
  <c r="Z733" i="1" s="1"/>
  <c r="AA1165" i="1"/>
  <c r="AC1429" i="1"/>
  <c r="AC1418" i="1" s="1"/>
  <c r="T1700" i="1"/>
  <c r="T1729" i="1" s="1"/>
  <c r="T1733" i="1" s="1"/>
  <c r="T1734" i="1" s="1"/>
  <c r="Z1700" i="1"/>
  <c r="Z1729" i="1" s="1"/>
  <c r="Z1733" i="1" s="1"/>
  <c r="Z1734" i="1" s="1"/>
  <c r="AF1700" i="1"/>
  <c r="Z2754" i="1"/>
  <c r="Z2784" i="1" s="1"/>
  <c r="Z2788" i="1" s="1"/>
  <c r="Z2789" i="1" s="1"/>
  <c r="AF2754" i="1"/>
  <c r="AF2784" i="1" s="1"/>
  <c r="AF2788" i="1" s="1"/>
  <c r="AF2789" i="1" s="1"/>
  <c r="Y2877" i="1"/>
  <c r="W3327" i="1"/>
  <c r="W3356" i="1" s="1"/>
  <c r="W3360" i="1" s="1"/>
  <c r="W3361" i="1" s="1"/>
  <c r="W3896" i="1"/>
  <c r="W3925" i="1" s="1"/>
  <c r="W3929" i="1" s="1"/>
  <c r="W3930" i="1" s="1"/>
  <c r="AD4096" i="1"/>
  <c r="AD4125" i="1" s="1"/>
  <c r="AD4129" i="1" s="1"/>
  <c r="AD4130" i="1" s="1"/>
  <c r="AN20" i="1"/>
  <c r="AN10" i="1" s="1"/>
  <c r="AK31" i="1"/>
  <c r="AU61" i="1"/>
  <c r="AU51" i="1" s="1"/>
  <c r="AU73" i="1" s="1"/>
  <c r="AL323" i="1"/>
  <c r="AL312" i="1" s="1"/>
  <c r="AN777" i="1"/>
  <c r="AN776" i="1" s="1"/>
  <c r="AO799" i="1"/>
  <c r="AU799" i="1"/>
  <c r="AN972" i="1"/>
  <c r="AT972" i="1"/>
  <c r="AL1899" i="1"/>
  <c r="AL1928" i="1" s="1"/>
  <c r="AL1932" i="1" s="1"/>
  <c r="AL1933" i="1" s="1"/>
  <c r="AR1939" i="1"/>
  <c r="AR1970" i="1" s="1"/>
  <c r="AR1974" i="1" s="1"/>
  <c r="AR1975" i="1" s="1"/>
  <c r="AL1981" i="1"/>
  <c r="AL2011" i="1" s="1"/>
  <c r="AL2015" i="1" s="1"/>
  <c r="AL2016" i="1" s="1"/>
  <c r="AL2508" i="1"/>
  <c r="AL2537" i="1" s="1"/>
  <c r="AL2541" i="1" s="1"/>
  <c r="AL2542" i="1" s="1"/>
  <c r="AM2508" i="1"/>
  <c r="AM2537" i="1" s="1"/>
  <c r="AM2541" i="1" s="1"/>
  <c r="AM2542" i="1" s="1"/>
  <c r="AU2795" i="1"/>
  <c r="AU2825" i="1" s="1"/>
  <c r="AU2829" i="1" s="1"/>
  <c r="AU2830" i="1" s="1"/>
  <c r="AN3000" i="1"/>
  <c r="AN3030" i="1" s="1"/>
  <c r="AN3034" i="1" s="1"/>
  <c r="AN3035" i="1" s="1"/>
  <c r="AY3124" i="1"/>
  <c r="AY3154" i="1" s="1"/>
  <c r="AY3158" i="1" s="1"/>
  <c r="AY3159" i="1" s="1"/>
  <c r="AN3124" i="1"/>
  <c r="AN3154" i="1" s="1"/>
  <c r="AN3158" i="1" s="1"/>
  <c r="AN3159" i="1" s="1"/>
  <c r="AX3489" i="1"/>
  <c r="AX3519" i="1" s="1"/>
  <c r="AX3523" i="1" s="1"/>
  <c r="AX3524" i="1" s="1"/>
  <c r="AO4096" i="1"/>
  <c r="AO4125" i="1" s="1"/>
  <c r="AO4129" i="1" s="1"/>
  <c r="AO4130" i="1" s="1"/>
  <c r="AL4096" i="1"/>
  <c r="AL4125" i="1" s="1"/>
  <c r="AL4129" i="1" s="1"/>
  <c r="AL4130" i="1" s="1"/>
  <c r="AV4136" i="1"/>
  <c r="AV4166" i="1" s="1"/>
  <c r="AV4170" i="1" s="1"/>
  <c r="AV4171" i="1" s="1"/>
  <c r="AM4339" i="1"/>
  <c r="AM4369" i="1" s="1"/>
  <c r="AM4373" i="1" s="1"/>
  <c r="AM4374" i="1" s="1"/>
  <c r="AF61" i="1"/>
  <c r="AF51" i="1" s="1"/>
  <c r="AF73" i="1" s="1"/>
  <c r="AA231" i="1"/>
  <c r="AG231" i="1"/>
  <c r="AB1165" i="1"/>
  <c r="AD2671" i="1"/>
  <c r="AD2702" i="1" s="1"/>
  <c r="AD2706" i="1" s="1"/>
  <c r="AD2707" i="1" s="1"/>
  <c r="AD3408" i="1"/>
  <c r="AD3438" i="1" s="1"/>
  <c r="AD3442" i="1" s="1"/>
  <c r="AD3443" i="1" s="1"/>
  <c r="U4339" i="1"/>
  <c r="U4369" i="1" s="1"/>
  <c r="U4373" i="1" s="1"/>
  <c r="U4374" i="1" s="1"/>
  <c r="AG4339" i="1"/>
  <c r="AG4369" i="1" s="1"/>
  <c r="AG4373" i="1" s="1"/>
  <c r="AG4374" i="1" s="1"/>
  <c r="AS20" i="1"/>
  <c r="AS10" i="1" s="1"/>
  <c r="AQ376" i="1"/>
  <c r="AQ366" i="1" s="1"/>
  <c r="AT502" i="1"/>
  <c r="AT491" i="1" s="1"/>
  <c r="AO523" i="1"/>
  <c r="AO522" i="1" s="1"/>
  <c r="AK606" i="1"/>
  <c r="AO698" i="1"/>
  <c r="AO687" i="1" s="1"/>
  <c r="AO717" i="1" s="1"/>
  <c r="AS789" i="1"/>
  <c r="AS788" i="1" s="1"/>
  <c r="AQ850" i="1"/>
  <c r="AO855" i="1"/>
  <c r="AO854" i="1" s="1"/>
  <c r="AQ1143" i="1"/>
  <c r="AK1160" i="1"/>
  <c r="AK1453" i="1"/>
  <c r="AN1981" i="1"/>
  <c r="AN2011" i="1" s="1"/>
  <c r="AN2015" i="1" s="1"/>
  <c r="AN2016" i="1" s="1"/>
  <c r="AV2022" i="1"/>
  <c r="AV2051" i="1" s="1"/>
  <c r="AV2055" i="1" s="1"/>
  <c r="AV2056" i="1" s="1"/>
  <c r="AO2062" i="1"/>
  <c r="AY2348" i="1"/>
  <c r="AY2379" i="1" s="1"/>
  <c r="AY2383" i="1" s="1"/>
  <c r="AY2384" i="1" s="1"/>
  <c r="AT2428" i="1"/>
  <c r="AT2458" i="1" s="1"/>
  <c r="AT2462" i="1" s="1"/>
  <c r="AT2463" i="1" s="1"/>
  <c r="AW2469" i="1"/>
  <c r="AW2497" i="1" s="1"/>
  <c r="AW2501" i="1" s="1"/>
  <c r="AW2502" i="1" s="1"/>
  <c r="AL2630" i="1"/>
  <c r="AL2660" i="1" s="1"/>
  <c r="AL2664" i="1" s="1"/>
  <c r="AL2665" i="1" s="1"/>
  <c r="AX2630" i="1"/>
  <c r="AX2660" i="1" s="1"/>
  <c r="AX2664" i="1" s="1"/>
  <c r="AX2665" i="1" s="1"/>
  <c r="AO2795" i="1"/>
  <c r="AO2825" i="1" s="1"/>
  <c r="AO2829" i="1" s="1"/>
  <c r="AO2830" i="1" s="1"/>
  <c r="AM3815" i="1"/>
  <c r="AM3844" i="1" s="1"/>
  <c r="AM3848" i="1" s="1"/>
  <c r="AM3849" i="1" s="1"/>
  <c r="AS3815" i="1"/>
  <c r="AS3844" i="1" s="1"/>
  <c r="AS3848" i="1" s="1"/>
  <c r="AS3849" i="1" s="1"/>
  <c r="AY3815" i="1"/>
  <c r="AY3844" i="1" s="1"/>
  <c r="AY3848" i="1" s="1"/>
  <c r="AY3849" i="1" s="1"/>
  <c r="AV4218" i="1"/>
  <c r="AV4248" i="1" s="1"/>
  <c r="AV4252" i="1" s="1"/>
  <c r="AV4253" i="1" s="1"/>
  <c r="AW4503" i="1"/>
  <c r="AW4534" i="1" s="1"/>
  <c r="AW4538" i="1" s="1"/>
  <c r="AW4539" i="1" s="1"/>
  <c r="Y789" i="1"/>
  <c r="AE1205" i="1"/>
  <c r="V2589" i="1"/>
  <c r="V2619" i="1" s="1"/>
  <c r="V2623" i="1" s="1"/>
  <c r="V2624" i="1" s="1"/>
  <c r="V3327" i="1"/>
  <c r="V3571" i="1"/>
  <c r="V3600" i="1" s="1"/>
  <c r="V3604" i="1" s="1"/>
  <c r="V3605" i="1" s="1"/>
  <c r="AT2102" i="1"/>
  <c r="AT2133" i="1" s="1"/>
  <c r="AT2137" i="1" s="1"/>
  <c r="AT2138" i="1" s="1"/>
  <c r="AX2266" i="1"/>
  <c r="AX2296" i="1" s="1"/>
  <c r="AX2300" i="1" s="1"/>
  <c r="AX2301" i="1" s="1"/>
  <c r="AL2390" i="1"/>
  <c r="AL2417" i="1" s="1"/>
  <c r="AL2421" i="1" s="1"/>
  <c r="AL2422" i="1" s="1"/>
  <c r="AR2390" i="1"/>
  <c r="AR2417" i="1" s="1"/>
  <c r="AR2421" i="1" s="1"/>
  <c r="AR2422" i="1" s="1"/>
  <c r="AT2713" i="1"/>
  <c r="AT2743" i="1" s="1"/>
  <c r="AT2747" i="1" s="1"/>
  <c r="AT2748" i="1" s="1"/>
  <c r="AU3165" i="1"/>
  <c r="AU3195" i="1" s="1"/>
  <c r="AU3199" i="1" s="1"/>
  <c r="AU3200" i="1" s="1"/>
  <c r="AT3248" i="1"/>
  <c r="AT3278" i="1" s="1"/>
  <c r="AT3282" i="1" s="1"/>
  <c r="AT3283" i="1" s="1"/>
  <c r="AU3611" i="1"/>
  <c r="AU3641" i="1" s="1"/>
  <c r="AU3645" i="1" s="1"/>
  <c r="AU3646" i="1" s="1"/>
  <c r="AL4503" i="1"/>
  <c r="AL4534" i="1" s="1"/>
  <c r="AL4538" i="1" s="1"/>
  <c r="AL4539" i="1" s="1"/>
  <c r="AX4503" i="1"/>
  <c r="AX4534" i="1" s="1"/>
  <c r="AX4538" i="1" s="1"/>
  <c r="AX4539" i="1" s="1"/>
  <c r="AB31" i="1"/>
  <c r="AB30" i="1" s="1"/>
  <c r="Z1453" i="1"/>
  <c r="Z1452" i="1" s="1"/>
  <c r="T1899" i="1"/>
  <c r="T1928" i="1" s="1"/>
  <c r="T1932" i="1" s="1"/>
  <c r="T1933" i="1" s="1"/>
  <c r="AG2226" i="1"/>
  <c r="AG2255" i="1" s="1"/>
  <c r="AG2259" i="1" s="1"/>
  <c r="AG2260" i="1" s="1"/>
  <c r="AD3082" i="1"/>
  <c r="W3248" i="1"/>
  <c r="W3278" i="1" s="1"/>
  <c r="W3282" i="1" s="1"/>
  <c r="W3283" i="1" s="1"/>
  <c r="AC3248" i="1"/>
  <c r="AC3278" i="1" s="1"/>
  <c r="AC3282" i="1" s="1"/>
  <c r="AC3283" i="1" s="1"/>
  <c r="AC3327" i="1"/>
  <c r="AC3356" i="1" s="1"/>
  <c r="AC3360" i="1" s="1"/>
  <c r="AC3361" i="1" s="1"/>
  <c r="W3652" i="1"/>
  <c r="W3682" i="1" s="1"/>
  <c r="W3686" i="1" s="1"/>
  <c r="W3687" i="1" s="1"/>
  <c r="AC3652" i="1"/>
  <c r="AC3682" i="1" s="1"/>
  <c r="AC3686" i="1" s="1"/>
  <c r="AC3687" i="1" s="1"/>
  <c r="T3693" i="1"/>
  <c r="T3722" i="1" s="1"/>
  <c r="T3726" i="1" s="1"/>
  <c r="T3727" i="1" s="1"/>
  <c r="Z3693" i="1"/>
  <c r="Z3722" i="1" s="1"/>
  <c r="Z3726" i="1" s="1"/>
  <c r="Z3727" i="1" s="1"/>
  <c r="AF3693" i="1"/>
  <c r="AF3722" i="1" s="1"/>
  <c r="AF3726" i="1" s="1"/>
  <c r="AF3727" i="1" s="1"/>
  <c r="AQ284" i="1"/>
  <c r="AX342" i="1"/>
  <c r="AX341" i="1" s="1"/>
  <c r="AQ416" i="1"/>
  <c r="AS455" i="1"/>
  <c r="AS445" i="1" s="1"/>
  <c r="AR653" i="1"/>
  <c r="AR641" i="1" s="1"/>
  <c r="AR674" i="1" s="1"/>
  <c r="AW1094" i="1"/>
  <c r="AW1093" i="1" s="1"/>
  <c r="AW1660" i="1"/>
  <c r="AW1689" i="1" s="1"/>
  <c r="AW1693" i="1" s="1"/>
  <c r="AW1694" i="1" s="1"/>
  <c r="AM1740" i="1"/>
  <c r="AM1769" i="1" s="1"/>
  <c r="AM1773" i="1" s="1"/>
  <c r="AM1774" i="1" s="1"/>
  <c r="AS1740" i="1"/>
  <c r="AS1769" i="1" s="1"/>
  <c r="AS1773" i="1" s="1"/>
  <c r="AS1774" i="1" s="1"/>
  <c r="AY1740" i="1"/>
  <c r="AY1769" i="1" s="1"/>
  <c r="AY1773" i="1" s="1"/>
  <c r="AY1774" i="1" s="1"/>
  <c r="AN1939" i="1"/>
  <c r="AN1970" i="1" s="1"/>
  <c r="AN1974" i="1" s="1"/>
  <c r="AN1975" i="1" s="1"/>
  <c r="AN2022" i="1"/>
  <c r="AN2051" i="1" s="1"/>
  <c r="AN2055" i="1" s="1"/>
  <c r="AN2056" i="1" s="1"/>
  <c r="AY2226" i="1"/>
  <c r="AY2255" i="1" s="1"/>
  <c r="AY2259" i="1" s="1"/>
  <c r="AY2260" i="1" s="1"/>
  <c r="AV2508" i="1"/>
  <c r="AV2537" i="1" s="1"/>
  <c r="AV2541" i="1" s="1"/>
  <c r="AV2542" i="1" s="1"/>
  <c r="AV2548" i="1"/>
  <c r="AV2578" i="1" s="1"/>
  <c r="AV2582" i="1" s="1"/>
  <c r="AV2583" i="1" s="1"/>
  <c r="AM2754" i="1"/>
  <c r="AM2784" i="1" s="1"/>
  <c r="AM2788" i="1" s="1"/>
  <c r="AM2789" i="1" s="1"/>
  <c r="AY2754" i="1"/>
  <c r="AY2784" i="1" s="1"/>
  <c r="AY2788" i="1" s="1"/>
  <c r="AY2789" i="1" s="1"/>
  <c r="AR2918" i="1"/>
  <c r="AR2948" i="1" s="1"/>
  <c r="AR2952" i="1" s="1"/>
  <c r="AR2953" i="1" s="1"/>
  <c r="AM3041" i="1"/>
  <c r="AM3071" i="1" s="1"/>
  <c r="AM3075" i="1" s="1"/>
  <c r="AM3076" i="1" s="1"/>
  <c r="AS3041" i="1"/>
  <c r="AS3071" i="1" s="1"/>
  <c r="AS3075" i="1" s="1"/>
  <c r="AS3076" i="1" s="1"/>
  <c r="AV3206" i="1"/>
  <c r="AV3237" i="1" s="1"/>
  <c r="AV3241" i="1" s="1"/>
  <c r="AV3242" i="1" s="1"/>
  <c r="AW3327" i="1"/>
  <c r="AW3356" i="1" s="1"/>
  <c r="AW3360" i="1" s="1"/>
  <c r="AW3361" i="1" s="1"/>
  <c r="AO3489" i="1"/>
  <c r="AO3519" i="1" s="1"/>
  <c r="AO3523" i="1" s="1"/>
  <c r="AO3524" i="1" s="1"/>
  <c r="AL3489" i="1"/>
  <c r="AL3519" i="1" s="1"/>
  <c r="AL3523" i="1" s="1"/>
  <c r="AL3524" i="1" s="1"/>
  <c r="AR3489" i="1"/>
  <c r="AR3519" i="1" s="1"/>
  <c r="AR3523" i="1" s="1"/>
  <c r="AR3524" i="1" s="1"/>
  <c r="AL3733" i="1"/>
  <c r="AL3763" i="1" s="1"/>
  <c r="AL3767" i="1" s="1"/>
  <c r="AL3768" i="1" s="1"/>
  <c r="AR3733" i="1"/>
  <c r="AR3763" i="1" s="1"/>
  <c r="AR3767" i="1" s="1"/>
  <c r="AR3768" i="1" s="1"/>
  <c r="AW4136" i="1"/>
  <c r="AW4166" i="1" s="1"/>
  <c r="AW4170" i="1" s="1"/>
  <c r="AW4171" i="1" s="1"/>
  <c r="AT4259" i="1"/>
  <c r="AT4288" i="1" s="1"/>
  <c r="AT4292" i="1" s="1"/>
  <c r="AT4293" i="1" s="1"/>
  <c r="AT4299" i="1"/>
  <c r="AT4328" i="1" s="1"/>
  <c r="AT4332" i="1" s="1"/>
  <c r="AT4333" i="1" s="1"/>
  <c r="AY4380" i="1"/>
  <c r="AY4411" i="1" s="1"/>
  <c r="AY4415" i="1" s="1"/>
  <c r="AY4416" i="1" s="1"/>
  <c r="AF284" i="1"/>
  <c r="AF274" i="1" s="1"/>
  <c r="AF297" i="1" s="1"/>
  <c r="W323" i="1"/>
  <c r="W312" i="1" s="1"/>
  <c r="AD606" i="1"/>
  <c r="AD594" i="1" s="1"/>
  <c r="AD628" i="1" s="1"/>
  <c r="AD1094" i="1"/>
  <c r="AD1093" i="1" s="1"/>
  <c r="V1819" i="1"/>
  <c r="AB1819" i="1"/>
  <c r="AB1848" i="1" s="1"/>
  <c r="AB1852" i="1" s="1"/>
  <c r="AB1853" i="1" s="1"/>
  <c r="U1899" i="1"/>
  <c r="U1928" i="1" s="1"/>
  <c r="U1932" i="1" s="1"/>
  <c r="U1933" i="1" s="1"/>
  <c r="AA1899" i="1"/>
  <c r="AA1928" i="1" s="1"/>
  <c r="AA1932" i="1" s="1"/>
  <c r="AA1933" i="1" s="1"/>
  <c r="T1939" i="1"/>
  <c r="T1970" i="1" s="1"/>
  <c r="T1974" i="1" s="1"/>
  <c r="T1975" i="1" s="1"/>
  <c r="Z1939" i="1"/>
  <c r="AF1939" i="1"/>
  <c r="AF1970" i="1" s="1"/>
  <c r="AF1974" i="1" s="1"/>
  <c r="AF1975" i="1" s="1"/>
  <c r="AD3449" i="1"/>
  <c r="AY98" i="1"/>
  <c r="AY88" i="1" s="1"/>
  <c r="AX192" i="1"/>
  <c r="AX182" i="1" s="1"/>
  <c r="AX204" i="1" s="1"/>
  <c r="AO231" i="1"/>
  <c r="AX323" i="1"/>
  <c r="AX312" i="1" s="1"/>
  <c r="AW376" i="1"/>
  <c r="AR445" i="1"/>
  <c r="AS561" i="1"/>
  <c r="AS549" i="1" s="1"/>
  <c r="AS585" i="1" s="1"/>
  <c r="AY789" i="1"/>
  <c r="AY788" i="1" s="1"/>
  <c r="AN940" i="1"/>
  <c r="AN939" i="1" s="1"/>
  <c r="AQ1160" i="1"/>
  <c r="AW1205" i="1"/>
  <c r="AW1194" i="1" s="1"/>
  <c r="AX1254" i="1"/>
  <c r="AX1253" i="1" s="1"/>
  <c r="AM1405" i="1"/>
  <c r="AS1405" i="1"/>
  <c r="AQ1635" i="1"/>
  <c r="AQ1626" i="1" s="1"/>
  <c r="AO2022" i="1"/>
  <c r="AO2051" i="1" s="1"/>
  <c r="AO2055" i="1" s="1"/>
  <c r="AO2056" i="1" s="1"/>
  <c r="AN2144" i="1"/>
  <c r="AN2174" i="1" s="1"/>
  <c r="AN2178" i="1" s="1"/>
  <c r="AN2179" i="1" s="1"/>
  <c r="AT2144" i="1"/>
  <c r="AT2174" i="1" s="1"/>
  <c r="AT2178" i="1" s="1"/>
  <c r="AT2179" i="1" s="1"/>
  <c r="AR2144" i="1"/>
  <c r="AR2174" i="1" s="1"/>
  <c r="AR2178" i="1" s="1"/>
  <c r="AR2179" i="1" s="1"/>
  <c r="AO3082" i="1"/>
  <c r="AO3113" i="1" s="1"/>
  <c r="AO3117" i="1" s="1"/>
  <c r="AO3118" i="1" s="1"/>
  <c r="AO3206" i="1"/>
  <c r="AO3237" i="1" s="1"/>
  <c r="AO3241" i="1" s="1"/>
  <c r="AO3242" i="1" s="1"/>
  <c r="AW3611" i="1"/>
  <c r="AW3641" i="1" s="1"/>
  <c r="AW3645" i="1" s="1"/>
  <c r="AW3646" i="1" s="1"/>
  <c r="AM3693" i="1"/>
  <c r="AM3722" i="1" s="1"/>
  <c r="AM3726" i="1" s="1"/>
  <c r="AM3727" i="1" s="1"/>
  <c r="AS3693" i="1"/>
  <c r="AS3722" i="1" s="1"/>
  <c r="AS3726" i="1" s="1"/>
  <c r="AS3727" i="1" s="1"/>
  <c r="AY3693" i="1"/>
  <c r="AY3722" i="1" s="1"/>
  <c r="AY3726" i="1" s="1"/>
  <c r="AY3727" i="1" s="1"/>
  <c r="AM3733" i="1"/>
  <c r="AM3763" i="1" s="1"/>
  <c r="AM3767" i="1" s="1"/>
  <c r="AM3768" i="1" s="1"/>
  <c r="AS3733" i="1"/>
  <c r="AS3763" i="1" s="1"/>
  <c r="AS3767" i="1" s="1"/>
  <c r="AS3768" i="1" s="1"/>
  <c r="AY3733" i="1"/>
  <c r="AY3763" i="1" s="1"/>
  <c r="AY3767" i="1" s="1"/>
  <c r="AY3768" i="1" s="1"/>
  <c r="AW3855" i="1"/>
  <c r="AW3885" i="1" s="1"/>
  <c r="AW3889" i="1" s="1"/>
  <c r="AW3890" i="1" s="1"/>
  <c r="AX4177" i="1"/>
  <c r="AX4207" i="1" s="1"/>
  <c r="AX4211" i="1" s="1"/>
  <c r="AX4212" i="1" s="1"/>
  <c r="AT4503" i="1"/>
  <c r="AT4534" i="1" s="1"/>
  <c r="AT4538" i="1" s="1"/>
  <c r="AT4539" i="1" s="1"/>
  <c r="BI20" i="1"/>
  <c r="BI105" i="1"/>
  <c r="BF31" i="1"/>
  <c r="BF30" i="1" s="1"/>
  <c r="BC61" i="1"/>
  <c r="BC20" i="1"/>
  <c r="BO105" i="1"/>
  <c r="BO104" i="1" s="1"/>
  <c r="BK144" i="1"/>
  <c r="BK134" i="1" s="1"/>
  <c r="BJ192" i="1"/>
  <c r="BJ182" i="1" s="1"/>
  <c r="BJ204" i="1" s="1"/>
  <c r="BO20" i="1"/>
  <c r="BO10" i="1" s="1"/>
  <c r="BC105" i="1"/>
  <c r="BQ134" i="1"/>
  <c r="BI61" i="1"/>
  <c r="BJ98" i="1"/>
  <c r="BJ88" i="1" s="1"/>
  <c r="BE144" i="1"/>
  <c r="BE134" i="1" s="1"/>
  <c r="BD192" i="1"/>
  <c r="BD182" i="1" s="1"/>
  <c r="BD204" i="1" s="1"/>
  <c r="BG463" i="1"/>
  <c r="BG462" i="1" s="1"/>
  <c r="BI523" i="1"/>
  <c r="BD561" i="1"/>
  <c r="BD549" i="1" s="1"/>
  <c r="BD585" i="1" s="1"/>
  <c r="BF758" i="1"/>
  <c r="BF757" i="1" s="1"/>
  <c r="BO758" i="1"/>
  <c r="BO757" i="1" s="1"/>
  <c r="BL777" i="1"/>
  <c r="BL776" i="1" s="1"/>
  <c r="BC799" i="1"/>
  <c r="BI799" i="1"/>
  <c r="BO799" i="1"/>
  <c r="BC819" i="1"/>
  <c r="BN843" i="1"/>
  <c r="BN842" i="1" s="1"/>
  <c r="BF855" i="1"/>
  <c r="BF854" i="1" s="1"/>
  <c r="BO894" i="1"/>
  <c r="BO883" i="1" s="1"/>
  <c r="BO923" i="1"/>
  <c r="BO922" i="1" s="1"/>
  <c r="BE972" i="1"/>
  <c r="BK972" i="1"/>
  <c r="BQ972" i="1"/>
  <c r="BK992" i="1"/>
  <c r="BK981" i="1" s="1"/>
  <c r="BL1023" i="1"/>
  <c r="BL1022" i="1" s="1"/>
  <c r="BF1085" i="1"/>
  <c r="BF1084" i="1" s="1"/>
  <c r="BD1094" i="1"/>
  <c r="BD1093" i="1" s="1"/>
  <c r="BN1098" i="1"/>
  <c r="BN1097" i="1" s="1"/>
  <c r="BC1143" i="1"/>
  <c r="BC1205" i="1"/>
  <c r="BO1269" i="1"/>
  <c r="BO1268" i="1" s="1"/>
  <c r="BO1357" i="1"/>
  <c r="BO1346" i="1" s="1"/>
  <c r="BC1405" i="1"/>
  <c r="BI1405" i="1"/>
  <c r="BO1405" i="1"/>
  <c r="BJ1549" i="1"/>
  <c r="BJ1548" i="1" s="1"/>
  <c r="BD1549" i="1"/>
  <c r="BD1548" i="1" s="1"/>
  <c r="BQ2102" i="1"/>
  <c r="BQ2133" i="1" s="1"/>
  <c r="BQ2137" i="1" s="1"/>
  <c r="BQ2138" i="1" s="1"/>
  <c r="BO323" i="1"/>
  <c r="BO312" i="1" s="1"/>
  <c r="BC455" i="1"/>
  <c r="BQ463" i="1"/>
  <c r="BQ462" i="1" s="1"/>
  <c r="BF502" i="1"/>
  <c r="BF491" i="1" s="1"/>
  <c r="BN502" i="1"/>
  <c r="BN491" i="1" s="1"/>
  <c r="BL512" i="1"/>
  <c r="BL511" i="1" s="1"/>
  <c r="BK523" i="1"/>
  <c r="BK522" i="1" s="1"/>
  <c r="BF540" i="1"/>
  <c r="BL540" i="1"/>
  <c r="BG758" i="1"/>
  <c r="BG757" i="1" s="1"/>
  <c r="BQ758" i="1"/>
  <c r="BQ757" i="1" s="1"/>
  <c r="BC777" i="1"/>
  <c r="BM777" i="1"/>
  <c r="BM776" i="1" s="1"/>
  <c r="BD799" i="1"/>
  <c r="BJ799" i="1"/>
  <c r="BP799" i="1"/>
  <c r="BO843" i="1"/>
  <c r="BO842" i="1" s="1"/>
  <c r="BI850" i="1"/>
  <c r="BG855" i="1"/>
  <c r="BG854" i="1" s="1"/>
  <c r="BF940" i="1"/>
  <c r="BF939" i="1" s="1"/>
  <c r="BC1016" i="1"/>
  <c r="BM1023" i="1"/>
  <c r="BM1022" i="1" s="1"/>
  <c r="BF1023" i="1"/>
  <c r="BF1022" i="1" s="1"/>
  <c r="BG1085" i="1"/>
  <c r="BG1084" i="1" s="1"/>
  <c r="BO1160" i="1"/>
  <c r="BO1159" i="1" s="1"/>
  <c r="BO1205" i="1"/>
  <c r="BO1194" i="1" s="1"/>
  <c r="BE1290" i="1"/>
  <c r="BK1290" i="1"/>
  <c r="BQ1290" i="1"/>
  <c r="BC1310" i="1"/>
  <c r="BI1324" i="1"/>
  <c r="BC1357" i="1"/>
  <c r="BN1374" i="1"/>
  <c r="BN1373" i="1" s="1"/>
  <c r="BE1500" i="1"/>
  <c r="BK1500" i="1"/>
  <c r="BQ1500" i="1"/>
  <c r="BK1549" i="1"/>
  <c r="BK1548" i="1" s="1"/>
  <c r="BM1618" i="1"/>
  <c r="BM1616" i="1" s="1"/>
  <c r="BG1700" i="1"/>
  <c r="BG1729" i="1" s="1"/>
  <c r="BG1733" i="1" s="1"/>
  <c r="BG1734" i="1" s="1"/>
  <c r="BQ2266" i="1"/>
  <c r="BQ2296" i="1" s="1"/>
  <c r="BQ2300" i="1" s="1"/>
  <c r="BQ2301" i="1" s="1"/>
  <c r="BC523" i="1"/>
  <c r="BF561" i="1"/>
  <c r="BF549" i="1" s="1"/>
  <c r="BF585" i="1" s="1"/>
  <c r="BN606" i="1"/>
  <c r="BN594" i="1" s="1"/>
  <c r="BN628" i="1" s="1"/>
  <c r="BQ653" i="1"/>
  <c r="BQ641" i="1" s="1"/>
  <c r="BQ674" i="1" s="1"/>
  <c r="BQ698" i="1"/>
  <c r="BQ687" i="1" s="1"/>
  <c r="BQ717" i="1" s="1"/>
  <c r="BI758" i="1"/>
  <c r="BO777" i="1"/>
  <c r="BO776" i="1" s="1"/>
  <c r="BI819" i="1"/>
  <c r="BL855" i="1"/>
  <c r="BL854" i="1" s="1"/>
  <c r="BC894" i="1"/>
  <c r="BC923" i="1"/>
  <c r="BL940" i="1"/>
  <c r="BL939" i="1" s="1"/>
  <c r="BM1085" i="1"/>
  <c r="BM1084" i="1" s="1"/>
  <c r="BL1085" i="1"/>
  <c r="BL1084" i="1" s="1"/>
  <c r="BK1205" i="1"/>
  <c r="BK1194" i="1" s="1"/>
  <c r="BI1221" i="1"/>
  <c r="BD1254" i="1"/>
  <c r="BD1253" i="1" s="1"/>
  <c r="BM1310" i="1"/>
  <c r="BM1299" i="1" s="1"/>
  <c r="BF1438" i="1"/>
  <c r="BF1437" i="1" s="1"/>
  <c r="BG1618" i="1"/>
  <c r="BG1616" i="1" s="1"/>
  <c r="BL1780" i="1"/>
  <c r="BL1808" i="1" s="1"/>
  <c r="BL1812" i="1" s="1"/>
  <c r="BL1813" i="1" s="1"/>
  <c r="BC1269" i="1"/>
  <c r="BD416" i="1"/>
  <c r="BD406" i="1" s="1"/>
  <c r="BD430" i="1" s="1"/>
  <c r="BM463" i="1"/>
  <c r="BM462" i="1" s="1"/>
  <c r="BO523" i="1"/>
  <c r="BO522" i="1" s="1"/>
  <c r="BD653" i="1"/>
  <c r="BD641" i="1" s="1"/>
  <c r="BD674" i="1" s="1"/>
  <c r="BC698" i="1"/>
  <c r="BC758" i="1"/>
  <c r="BL758" i="1"/>
  <c r="BL757" i="1" s="1"/>
  <c r="BI777" i="1"/>
  <c r="BG799" i="1"/>
  <c r="BM799" i="1"/>
  <c r="BO819" i="1"/>
  <c r="BO808" i="1" s="1"/>
  <c r="BN850" i="1"/>
  <c r="BN849" i="1" s="1"/>
  <c r="BI894" i="1"/>
  <c r="BE911" i="1"/>
  <c r="BI923" i="1"/>
  <c r="BG940" i="1"/>
  <c r="BG939" i="1" s="1"/>
  <c r="BC972" i="1"/>
  <c r="BI972" i="1"/>
  <c r="BO972" i="1"/>
  <c r="BP992" i="1"/>
  <c r="BP981" i="1" s="1"/>
  <c r="BN1016" i="1"/>
  <c r="BN1015" i="1" s="1"/>
  <c r="BO1055" i="1"/>
  <c r="BO1143" i="1"/>
  <c r="BO1132" i="1" s="1"/>
  <c r="BF1160" i="1"/>
  <c r="BF1159" i="1" s="1"/>
  <c r="BO1166" i="1"/>
  <c r="BO1165" i="1" s="1"/>
  <c r="BI1205" i="1"/>
  <c r="BK1254" i="1"/>
  <c r="BK1253" i="1" s="1"/>
  <c r="BE1254" i="1"/>
  <c r="BE1253" i="1" s="1"/>
  <c r="BN1290" i="1"/>
  <c r="BF1290" i="1"/>
  <c r="BL1290" i="1"/>
  <c r="BC1324" i="1"/>
  <c r="BO1324" i="1"/>
  <c r="BO1323" i="1" s="1"/>
  <c r="BI1374" i="1"/>
  <c r="BO1374" i="1"/>
  <c r="BO1373" i="1" s="1"/>
  <c r="BG1405" i="1"/>
  <c r="BM1405" i="1"/>
  <c r="BG1429" i="1"/>
  <c r="BG1418" i="1" s="1"/>
  <c r="BM1429" i="1"/>
  <c r="BM1418" i="1" s="1"/>
  <c r="BM1438" i="1"/>
  <c r="BM1437" i="1" s="1"/>
  <c r="BG1438" i="1"/>
  <c r="BG1437" i="1" s="1"/>
  <c r="BE376" i="1"/>
  <c r="BE366" i="1" s="1"/>
  <c r="BE391" i="1" s="1"/>
  <c r="BE416" i="1"/>
  <c r="BE406" i="1" s="1"/>
  <c r="BE430" i="1" s="1"/>
  <c r="BN416" i="1"/>
  <c r="BN406" i="1" s="1"/>
  <c r="BN430" i="1" s="1"/>
  <c r="BE463" i="1"/>
  <c r="BE462" i="1" s="1"/>
  <c r="BG523" i="1"/>
  <c r="BG522" i="1" s="1"/>
  <c r="BQ523" i="1"/>
  <c r="BQ522" i="1" s="1"/>
  <c r="BD540" i="1"/>
  <c r="BJ540" i="1"/>
  <c r="BP540" i="1"/>
  <c r="BE653" i="1"/>
  <c r="BE641" i="1" s="1"/>
  <c r="BE674" i="1" s="1"/>
  <c r="BE698" i="1"/>
  <c r="BE687" i="1" s="1"/>
  <c r="BE717" i="1" s="1"/>
  <c r="BE758" i="1"/>
  <c r="BE757" i="1" s="1"/>
  <c r="BM758" i="1"/>
  <c r="BM757" i="1" s="1"/>
  <c r="BK777" i="1"/>
  <c r="BK776" i="1" s="1"/>
  <c r="BN799" i="1"/>
  <c r="BI843" i="1"/>
  <c r="BG850" i="1"/>
  <c r="BG849" i="1" s="1"/>
  <c r="BN894" i="1"/>
  <c r="BN883" i="1" s="1"/>
  <c r="BN923" i="1"/>
  <c r="BN922" i="1" s="1"/>
  <c r="BD972" i="1"/>
  <c r="BJ972" i="1"/>
  <c r="BP972" i="1"/>
  <c r="BO1016" i="1"/>
  <c r="BO1015" i="1" s="1"/>
  <c r="BG1023" i="1"/>
  <c r="BG1022" i="1" s="1"/>
  <c r="BG1165" i="1"/>
  <c r="BO1221" i="1"/>
  <c r="BO1220" i="1" s="1"/>
  <c r="BP1254" i="1"/>
  <c r="BP1253" i="1" s="1"/>
  <c r="BN1269" i="1"/>
  <c r="BN1268" i="1" s="1"/>
  <c r="BQ1269" i="1"/>
  <c r="BQ1268" i="1" s="1"/>
  <c r="BC1290" i="1"/>
  <c r="BI1290" i="1"/>
  <c r="BO1290" i="1"/>
  <c r="BG1290" i="1"/>
  <c r="BM1290" i="1"/>
  <c r="BL1310" i="1"/>
  <c r="BL1299" i="1" s="1"/>
  <c r="BN1357" i="1"/>
  <c r="BN1346" i="1" s="1"/>
  <c r="BC1374" i="1"/>
  <c r="BE1549" i="1"/>
  <c r="BE1548" i="1" s="1"/>
  <c r="BQ1549" i="1"/>
  <c r="BQ1548" i="1" s="1"/>
  <c r="BP1549" i="1"/>
  <c r="BP1548" i="1" s="1"/>
  <c r="BF1618" i="1"/>
  <c r="BF1616" i="1" s="1"/>
  <c r="BD1635" i="1"/>
  <c r="BO1635" i="1"/>
  <c r="BE1819" i="1"/>
  <c r="BE1848" i="1" s="1"/>
  <c r="BE1852" i="1" s="1"/>
  <c r="BE1853" i="1" s="1"/>
  <c r="BQ1819" i="1"/>
  <c r="BQ1848" i="1" s="1"/>
  <c r="BQ1852" i="1" s="1"/>
  <c r="BQ1853" i="1" s="1"/>
  <c r="BF1939" i="1"/>
  <c r="BF1970" i="1" s="1"/>
  <c r="BF1974" i="1" s="1"/>
  <c r="BF1975" i="1" s="1"/>
  <c r="BL1939" i="1"/>
  <c r="BL1970" i="1" s="1"/>
  <c r="BL1974" i="1" s="1"/>
  <c r="BL1975" i="1" s="1"/>
  <c r="BL1981" i="1"/>
  <c r="BL2011" i="1" s="1"/>
  <c r="BL2015" i="1" s="1"/>
  <c r="BL2016" i="1" s="1"/>
  <c r="BG2062" i="1"/>
  <c r="BG2091" i="1" s="1"/>
  <c r="BG2095" i="1" s="1"/>
  <c r="BG2096" i="1" s="1"/>
  <c r="BD2144" i="1"/>
  <c r="BD2174" i="1" s="1"/>
  <c r="BD2178" i="1" s="1"/>
  <c r="BD2179" i="1" s="1"/>
  <c r="BJ2144" i="1"/>
  <c r="BJ2174" i="1" s="1"/>
  <c r="BJ2178" i="1" s="1"/>
  <c r="BJ2179" i="1" s="1"/>
  <c r="BN2185" i="1"/>
  <c r="BN2215" i="1" s="1"/>
  <c r="BN2219" i="1" s="1"/>
  <c r="BN2220" i="1" s="1"/>
  <c r="BF2185" i="1"/>
  <c r="BF2215" i="1" s="1"/>
  <c r="BF2219" i="1" s="1"/>
  <c r="BF2220" i="1" s="1"/>
  <c r="BE2348" i="1"/>
  <c r="BE2379" i="1" s="1"/>
  <c r="BE2383" i="1" s="1"/>
  <c r="BE2384" i="1" s="1"/>
  <c r="BO2671" i="1"/>
  <c r="BO2702" i="1" s="1"/>
  <c r="BO2706" i="1" s="1"/>
  <c r="BO2707" i="1" s="1"/>
  <c r="BM2713" i="1"/>
  <c r="BM2743" i="1" s="1"/>
  <c r="BM2747" i="1" s="1"/>
  <c r="BM2748" i="1" s="1"/>
  <c r="BI2795" i="1"/>
  <c r="BO2795" i="1"/>
  <c r="BO2825" i="1" s="1"/>
  <c r="BO2829" i="1" s="1"/>
  <c r="BO2830" i="1" s="1"/>
  <c r="BF2836" i="1"/>
  <c r="BF2866" i="1" s="1"/>
  <c r="BF2870" i="1" s="1"/>
  <c r="BF2871" i="1" s="1"/>
  <c r="BM2959" i="1"/>
  <c r="BM2989" i="1" s="1"/>
  <c r="BM2993" i="1" s="1"/>
  <c r="BM2994" i="1" s="1"/>
  <c r="BD3124" i="1"/>
  <c r="BD3154" i="1" s="1"/>
  <c r="BD3158" i="1" s="1"/>
  <c r="BD3159" i="1" s="1"/>
  <c r="BK3408" i="1"/>
  <c r="BK3438" i="1" s="1"/>
  <c r="BK3442" i="1" s="1"/>
  <c r="BK3443" i="1" s="1"/>
  <c r="BQ3489" i="1"/>
  <c r="BQ3519" i="1" s="1"/>
  <c r="BQ3523" i="1" s="1"/>
  <c r="BQ3524" i="1" s="1"/>
  <c r="BL1618" i="1"/>
  <c r="BL1616" i="1" s="1"/>
  <c r="BG1635" i="1"/>
  <c r="BD1637" i="1"/>
  <c r="BD1636" i="1" s="1"/>
  <c r="BP1671" i="1"/>
  <c r="BP1660" i="1" s="1"/>
  <c r="BP1689" i="1" s="1"/>
  <c r="BP1693" i="1" s="1"/>
  <c r="BP1694" i="1" s="1"/>
  <c r="BP1635" i="1"/>
  <c r="BF1780" i="1"/>
  <c r="BF1808" i="1" s="1"/>
  <c r="BF1812" i="1" s="1"/>
  <c r="BF1813" i="1" s="1"/>
  <c r="BI1635" i="1"/>
  <c r="BG1939" i="1"/>
  <c r="BG1970" i="1" s="1"/>
  <c r="BG1974" i="1" s="1"/>
  <c r="BG1975" i="1" s="1"/>
  <c r="BM1939" i="1"/>
  <c r="BM1970" i="1" s="1"/>
  <c r="BM1974" i="1" s="1"/>
  <c r="BM1975" i="1" s="1"/>
  <c r="BJ1981" i="1"/>
  <c r="BJ2011" i="1" s="1"/>
  <c r="BJ2015" i="1" s="1"/>
  <c r="BJ2016" i="1" s="1"/>
  <c r="BE2144" i="1"/>
  <c r="BE2174" i="1" s="1"/>
  <c r="BE2178" i="1" s="1"/>
  <c r="BE2179" i="1" s="1"/>
  <c r="BK2144" i="1"/>
  <c r="BK2174" i="1" s="1"/>
  <c r="BK2178" i="1" s="1"/>
  <c r="BK2179" i="1" s="1"/>
  <c r="BM2185" i="1"/>
  <c r="BM2215" i="1" s="1"/>
  <c r="BM2219" i="1" s="1"/>
  <c r="BM2220" i="1" s="1"/>
  <c r="BK2469" i="1"/>
  <c r="BK2497" i="1" s="1"/>
  <c r="BK2501" i="1" s="1"/>
  <c r="BK2502" i="1" s="1"/>
  <c r="BQ2508" i="1"/>
  <c r="BQ2537" i="1" s="1"/>
  <c r="BQ2541" i="1" s="1"/>
  <c r="BQ2542" i="1" s="1"/>
  <c r="BK2548" i="1"/>
  <c r="BK2578" i="1" s="1"/>
  <c r="BK2582" i="1" s="1"/>
  <c r="BK2583" i="1" s="1"/>
  <c r="BQ2548" i="1"/>
  <c r="BQ2578" i="1" s="1"/>
  <c r="BQ2582" i="1" s="1"/>
  <c r="BQ2583" i="1" s="1"/>
  <c r="BL2877" i="1"/>
  <c r="BL2907" i="1" s="1"/>
  <c r="BL2911" i="1" s="1"/>
  <c r="BL2912" i="1" s="1"/>
  <c r="BE2918" i="1"/>
  <c r="BE2948" i="1" s="1"/>
  <c r="BE2952" i="1" s="1"/>
  <c r="BE2953" i="1" s="1"/>
  <c r="BN3000" i="1"/>
  <c r="BN3030" i="1" s="1"/>
  <c r="BN3034" i="1" s="1"/>
  <c r="BN3035" i="1" s="1"/>
  <c r="BF3124" i="1"/>
  <c r="BF3154" i="1" s="1"/>
  <c r="BF3158" i="1" s="1"/>
  <c r="BF3159" i="1" s="1"/>
  <c r="BK3124" i="1"/>
  <c r="BK3154" i="1" s="1"/>
  <c r="BK3158" i="1" s="1"/>
  <c r="BK3159" i="1" s="1"/>
  <c r="BE1671" i="1"/>
  <c r="BE1660" i="1" s="1"/>
  <c r="BE1689" i="1" s="1"/>
  <c r="BE1693" i="1" s="1"/>
  <c r="BE1694" i="1" s="1"/>
  <c r="BE1635" i="1"/>
  <c r="BP1740" i="1"/>
  <c r="BP1769" i="1" s="1"/>
  <c r="BP1773" i="1" s="1"/>
  <c r="BP1774" i="1" s="1"/>
  <c r="BE1981" i="1"/>
  <c r="BE2011" i="1" s="1"/>
  <c r="BE2015" i="1" s="1"/>
  <c r="BE2016" i="1" s="1"/>
  <c r="BM2226" i="1"/>
  <c r="BM2255" i="1" s="1"/>
  <c r="BM2259" i="1" s="1"/>
  <c r="BM2260" i="1" s="1"/>
  <c r="BM2508" i="1"/>
  <c r="BM2537" i="1" s="1"/>
  <c r="BM2541" i="1" s="1"/>
  <c r="BM2542" i="1" s="1"/>
  <c r="BO2589" i="1"/>
  <c r="BO2619" i="1" s="1"/>
  <c r="BO2623" i="1" s="1"/>
  <c r="BO2624" i="1" s="1"/>
  <c r="BF1561" i="1"/>
  <c r="BF1560" i="1" s="1"/>
  <c r="BL1565" i="1"/>
  <c r="BL1564" i="1" s="1"/>
  <c r="BN1607" i="1"/>
  <c r="BF1624" i="1"/>
  <c r="BK1635" i="1"/>
  <c r="BN1660" i="1"/>
  <c r="BN1689" i="1" s="1"/>
  <c r="BN1693" i="1" s="1"/>
  <c r="BN1694" i="1" s="1"/>
  <c r="BF1740" i="1"/>
  <c r="BF1769" i="1" s="1"/>
  <c r="BF1773" i="1" s="1"/>
  <c r="BF1774" i="1" s="1"/>
  <c r="BK1819" i="1"/>
  <c r="BK1848" i="1" s="1"/>
  <c r="BK1852" i="1" s="1"/>
  <c r="BK1853" i="1" s="1"/>
  <c r="BO1819" i="1"/>
  <c r="BO1848" i="1" s="1"/>
  <c r="BO1852" i="1" s="1"/>
  <c r="BO1853" i="1" s="1"/>
  <c r="BE2266" i="1"/>
  <c r="BE2296" i="1" s="1"/>
  <c r="BE2300" i="1" s="1"/>
  <c r="BE2301" i="1" s="1"/>
  <c r="BK2266" i="1"/>
  <c r="BK2296" i="1" s="1"/>
  <c r="BK2300" i="1" s="1"/>
  <c r="BK2301" i="1" s="1"/>
  <c r="BG2307" i="1"/>
  <c r="BG2337" i="1" s="1"/>
  <c r="BG2341" i="1" s="1"/>
  <c r="BG2342" i="1" s="1"/>
  <c r="BM2307" i="1"/>
  <c r="BM2337" i="1" s="1"/>
  <c r="BM2341" i="1" s="1"/>
  <c r="BM2342" i="1" s="1"/>
  <c r="BO2548" i="1"/>
  <c r="BO2578" i="1" s="1"/>
  <c r="BO2582" i="1" s="1"/>
  <c r="BO2583" i="1" s="1"/>
  <c r="BN2671" i="1"/>
  <c r="BN2702" i="1" s="1"/>
  <c r="BN2706" i="1" s="1"/>
  <c r="BN2707" i="1" s="1"/>
  <c r="BF3082" i="1"/>
  <c r="BF3113" i="1" s="1"/>
  <c r="BF3117" i="1" s="1"/>
  <c r="BF3118" i="1" s="1"/>
  <c r="BN4218" i="1"/>
  <c r="BN4248" i="1" s="1"/>
  <c r="BN4252" i="1" s="1"/>
  <c r="BN4253" i="1" s="1"/>
  <c r="BF4259" i="1"/>
  <c r="BF4288" i="1" s="1"/>
  <c r="BF4292" i="1" s="1"/>
  <c r="BF4293" i="1" s="1"/>
  <c r="BM1671" i="1"/>
  <c r="BM1660" i="1" s="1"/>
  <c r="BM1689" i="1" s="1"/>
  <c r="BM1635" i="1"/>
  <c r="BM1700" i="1"/>
  <c r="BM1729" i="1" s="1"/>
  <c r="BM1733" i="1" s="1"/>
  <c r="BM1734" i="1" s="1"/>
  <c r="BC1635" i="1"/>
  <c r="BQ1635" i="1"/>
  <c r="BN1641" i="1"/>
  <c r="BN1640" i="1" s="1"/>
  <c r="BK1740" i="1"/>
  <c r="BK1769" i="1" s="1"/>
  <c r="BK1773" i="1" s="1"/>
  <c r="BK1774" i="1" s="1"/>
  <c r="BN1819" i="1"/>
  <c r="BN1848" i="1" s="1"/>
  <c r="BN1852" i="1" s="1"/>
  <c r="BN1853" i="1" s="1"/>
  <c r="BK1981" i="1"/>
  <c r="BK2011" i="1" s="1"/>
  <c r="BK2015" i="1" s="1"/>
  <c r="BK2016" i="1" s="1"/>
  <c r="BN1981" i="1"/>
  <c r="BN2011" i="1" s="1"/>
  <c r="BN2015" i="1" s="1"/>
  <c r="BN2016" i="1" s="1"/>
  <c r="BF2062" i="1"/>
  <c r="BF2091" i="1" s="1"/>
  <c r="BF2095" i="1" s="1"/>
  <c r="BF2096" i="1" s="1"/>
  <c r="BL2185" i="1"/>
  <c r="BL2215" i="1" s="1"/>
  <c r="BL2219" i="1" s="1"/>
  <c r="BL2220" i="1" s="1"/>
  <c r="BE3000" i="1"/>
  <c r="BE3030" i="1" s="1"/>
  <c r="BE3034" i="1" s="1"/>
  <c r="BE3035" i="1" s="1"/>
  <c r="BK3000" i="1"/>
  <c r="BK3030" i="1" s="1"/>
  <c r="BK3034" i="1" s="1"/>
  <c r="BK3035" i="1" s="1"/>
  <c r="BE3082" i="1"/>
  <c r="BE3113" i="1" s="1"/>
  <c r="BE3117" i="1" s="1"/>
  <c r="BE3118" i="1" s="1"/>
  <c r="BK3082" i="1"/>
  <c r="BK3113" i="1" s="1"/>
  <c r="BK3117" i="1" s="1"/>
  <c r="BK3118" i="1" s="1"/>
  <c r="BQ3082" i="1"/>
  <c r="BQ3113" i="1" s="1"/>
  <c r="BQ3117" i="1" s="1"/>
  <c r="BQ3118" i="1" s="1"/>
  <c r="BM3248" i="1"/>
  <c r="BM3278" i="1" s="1"/>
  <c r="BM3282" i="1" s="1"/>
  <c r="BM3283" i="1" s="1"/>
  <c r="BO4136" i="1"/>
  <c r="BO4166" i="1" s="1"/>
  <c r="BO4170" i="1" s="1"/>
  <c r="BO4171" i="1" s="1"/>
  <c r="BJ1780" i="1"/>
  <c r="BJ1808" i="1" s="1"/>
  <c r="BJ1812" i="1" s="1"/>
  <c r="BJ1813" i="1" s="1"/>
  <c r="BP1780" i="1"/>
  <c r="BP1808" i="1" s="1"/>
  <c r="BP1812" i="1" s="1"/>
  <c r="BP1813" i="1" s="1"/>
  <c r="BG1859" i="1"/>
  <c r="BG1888" i="1" s="1"/>
  <c r="BG1892" i="1" s="1"/>
  <c r="BG1893" i="1" s="1"/>
  <c r="BM1859" i="1"/>
  <c r="BM1888" i="1" s="1"/>
  <c r="BM1892" i="1" s="1"/>
  <c r="BM1893" i="1" s="1"/>
  <c r="BQ1939" i="1"/>
  <c r="BQ1970" i="1" s="1"/>
  <c r="BQ1974" i="1" s="1"/>
  <c r="BQ1975" i="1" s="1"/>
  <c r="BD2102" i="1"/>
  <c r="BD2133" i="1" s="1"/>
  <c r="BD2137" i="1" s="1"/>
  <c r="BD2138" i="1" s="1"/>
  <c r="BO2144" i="1"/>
  <c r="BO2174" i="1" s="1"/>
  <c r="BO2178" i="1" s="1"/>
  <c r="BO2179" i="1" s="1"/>
  <c r="BO2266" i="1"/>
  <c r="BO2296" i="1" s="1"/>
  <c r="BO2300" i="1" s="1"/>
  <c r="BO2301" i="1" s="1"/>
  <c r="BO2390" i="1"/>
  <c r="BO2417" i="1" s="1"/>
  <c r="BO2421" i="1" s="1"/>
  <c r="BO2422" i="1" s="1"/>
  <c r="BO2428" i="1"/>
  <c r="BO2458" i="1" s="1"/>
  <c r="BO2462" i="1" s="1"/>
  <c r="BO2463" i="1" s="1"/>
  <c r="BD2469" i="1"/>
  <c r="BD2497" i="1" s="1"/>
  <c r="BD2501" i="1" s="1"/>
  <c r="BD2502" i="1" s="1"/>
  <c r="BJ2469" i="1"/>
  <c r="BJ2497" i="1" s="1"/>
  <c r="BJ2501" i="1" s="1"/>
  <c r="BJ2502" i="1" s="1"/>
  <c r="BP2469" i="1"/>
  <c r="BP2497" i="1" s="1"/>
  <c r="BP2501" i="1" s="1"/>
  <c r="BP2502" i="1" s="1"/>
  <c r="BD2508" i="1"/>
  <c r="BD2537" i="1" s="1"/>
  <c r="BD2541" i="1" s="1"/>
  <c r="BD2542" i="1" s="1"/>
  <c r="BP2508" i="1"/>
  <c r="BP2537" i="1" s="1"/>
  <c r="BP2541" i="1" s="1"/>
  <c r="BP2542" i="1" s="1"/>
  <c r="BF2548" i="1"/>
  <c r="BF2578" i="1" s="1"/>
  <c r="BF2582" i="1" s="1"/>
  <c r="BF2583" i="1" s="1"/>
  <c r="BL2548" i="1"/>
  <c r="BL2578" i="1" s="1"/>
  <c r="BL2582" i="1" s="1"/>
  <c r="BL2583" i="1" s="1"/>
  <c r="BF2589" i="1"/>
  <c r="BF2619" i="1" s="1"/>
  <c r="BF2623" i="1" s="1"/>
  <c r="BF2624" i="1" s="1"/>
  <c r="BN2713" i="1"/>
  <c r="BN2743" i="1" s="1"/>
  <c r="BN2747" i="1" s="1"/>
  <c r="BN2748" i="1" s="1"/>
  <c r="BN2877" i="1"/>
  <c r="BN2907" i="1" s="1"/>
  <c r="BN2911" i="1" s="1"/>
  <c r="BN2912" i="1" s="1"/>
  <c r="BO2877" i="1"/>
  <c r="BO2907" i="1" s="1"/>
  <c r="BO2911" i="1" s="1"/>
  <c r="BO2912" i="1" s="1"/>
  <c r="BQ3206" i="1"/>
  <c r="BQ3237" i="1" s="1"/>
  <c r="BQ3241" i="1" s="1"/>
  <c r="BQ3242" i="1" s="1"/>
  <c r="BG3248" i="1"/>
  <c r="BG3278" i="1" s="1"/>
  <c r="BG3282" i="1" s="1"/>
  <c r="BG3283" i="1" s="1"/>
  <c r="BF3289" i="1"/>
  <c r="BF3316" i="1" s="1"/>
  <c r="BF3320" i="1" s="1"/>
  <c r="BF3321" i="1" s="1"/>
  <c r="BL3289" i="1"/>
  <c r="BL3316" i="1" s="1"/>
  <c r="BL3320" i="1" s="1"/>
  <c r="BL3321" i="1" s="1"/>
  <c r="BD3289" i="1"/>
  <c r="BD3316" i="1" s="1"/>
  <c r="BD3320" i="1" s="1"/>
  <c r="BD3321" i="1" s="1"/>
  <c r="BP3289" i="1"/>
  <c r="BP3316" i="1" s="1"/>
  <c r="BP3320" i="1" s="1"/>
  <c r="BP3321" i="1" s="1"/>
  <c r="BF3327" i="1"/>
  <c r="BF3356" i="1" s="1"/>
  <c r="BF3360" i="1" s="1"/>
  <c r="BF3361" i="1" s="1"/>
  <c r="BL3327" i="1"/>
  <c r="BL3356" i="1" s="1"/>
  <c r="BL3360" i="1" s="1"/>
  <c r="BL3361" i="1" s="1"/>
  <c r="BP3489" i="1"/>
  <c r="BP3519" i="1" s="1"/>
  <c r="BP3523" i="1" s="1"/>
  <c r="BP3524" i="1" s="1"/>
  <c r="BE3489" i="1"/>
  <c r="BE3519" i="1" s="1"/>
  <c r="BE3523" i="1" s="1"/>
  <c r="BE3524" i="1" s="1"/>
  <c r="BO3000" i="1"/>
  <c r="BO3030" i="1" s="1"/>
  <c r="BO3034" i="1" s="1"/>
  <c r="BO3035" i="1" s="1"/>
  <c r="BN3327" i="1"/>
  <c r="BN3356" i="1" s="1"/>
  <c r="BN3360" i="1" s="1"/>
  <c r="BN3361" i="1" s="1"/>
  <c r="BM3367" i="1"/>
  <c r="BM3397" i="1" s="1"/>
  <c r="BM3401" i="1" s="1"/>
  <c r="BM3402" i="1" s="1"/>
  <c r="BF3530" i="1"/>
  <c r="BF3560" i="1" s="1"/>
  <c r="BF3564" i="1" s="1"/>
  <c r="BF3565" i="1" s="1"/>
  <c r="BF3774" i="1"/>
  <c r="BF3804" i="1" s="1"/>
  <c r="BF3808" i="1" s="1"/>
  <c r="BF3809" i="1" s="1"/>
  <c r="BJ4055" i="1"/>
  <c r="BJ4085" i="1" s="1"/>
  <c r="BJ4089" i="1" s="1"/>
  <c r="BJ4090" i="1" s="1"/>
  <c r="BF4055" i="1"/>
  <c r="BF4085" i="1" s="1"/>
  <c r="BF4089" i="1" s="1"/>
  <c r="BF4090" i="1" s="1"/>
  <c r="BL4055" i="1"/>
  <c r="BL4085" i="1" s="1"/>
  <c r="BL4089" i="1" s="1"/>
  <c r="BL4090" i="1" s="1"/>
  <c r="BO4218" i="1"/>
  <c r="BO4248" i="1" s="1"/>
  <c r="BO4252" i="1" s="1"/>
  <c r="BO4253" i="1" s="1"/>
  <c r="BF972" i="1"/>
  <c r="BL972" i="1"/>
  <c r="BD1290" i="1"/>
  <c r="BJ1290" i="1"/>
  <c r="BP1290" i="1"/>
  <c r="BN1405" i="1"/>
  <c r="BD1500" i="1"/>
  <c r="BJ1500" i="1"/>
  <c r="BP1500" i="1"/>
  <c r="BO1641" i="1"/>
  <c r="BO1640" i="1" s="1"/>
  <c r="BK1660" i="1"/>
  <c r="BK1689" i="1" s="1"/>
  <c r="BK1693" i="1" s="1"/>
  <c r="BK1694" i="1" s="1"/>
  <c r="BQ1660" i="1"/>
  <c r="BQ1689" i="1" s="1"/>
  <c r="BQ1693" i="1" s="1"/>
  <c r="BQ1694" i="1" s="1"/>
  <c r="BO1671" i="1"/>
  <c r="BO1660" i="1" s="1"/>
  <c r="BO1689" i="1" s="1"/>
  <c r="BO1693" i="1" s="1"/>
  <c r="BO1694" i="1" s="1"/>
  <c r="BM1899" i="1"/>
  <c r="BM1928" i="1" s="1"/>
  <c r="BM1932" i="1" s="1"/>
  <c r="BM1933" i="1" s="1"/>
  <c r="BN1939" i="1"/>
  <c r="BN1970" i="1" s="1"/>
  <c r="BN1974" i="1" s="1"/>
  <c r="BN1975" i="1" s="1"/>
  <c r="BO1981" i="1"/>
  <c r="BO2011" i="1" s="1"/>
  <c r="BO2015" i="1" s="1"/>
  <c r="BO2016" i="1" s="1"/>
  <c r="BQ2226" i="1"/>
  <c r="BQ2255" i="1" s="1"/>
  <c r="BQ2259" i="1" s="1"/>
  <c r="BQ2260" i="1" s="1"/>
  <c r="BQ2348" i="1"/>
  <c r="BQ2379" i="1" s="1"/>
  <c r="BQ2383" i="1" s="1"/>
  <c r="BQ2384" i="1" s="1"/>
  <c r="BJ2508" i="1"/>
  <c r="BJ2537" i="1" s="1"/>
  <c r="BJ2541" i="1" s="1"/>
  <c r="BJ2542" i="1" s="1"/>
  <c r="BL2589" i="1"/>
  <c r="BL2619" i="1" s="1"/>
  <c r="BL2623" i="1" s="1"/>
  <c r="BL2624" i="1" s="1"/>
  <c r="BK2754" i="1"/>
  <c r="BK2784" i="1" s="1"/>
  <c r="BK2788" i="1" s="1"/>
  <c r="BK2789" i="1" s="1"/>
  <c r="BD2795" i="1"/>
  <c r="BD2825" i="1" s="1"/>
  <c r="BD2829" i="1" s="1"/>
  <c r="BD2830" i="1" s="1"/>
  <c r="BJ2795" i="1"/>
  <c r="BJ2825" i="1" s="1"/>
  <c r="BJ2829" i="1" s="1"/>
  <c r="BJ2830" i="1" s="1"/>
  <c r="BP2795" i="1"/>
  <c r="BP2825" i="1" s="1"/>
  <c r="BP2829" i="1" s="1"/>
  <c r="BP2830" i="1" s="1"/>
  <c r="BG2836" i="1"/>
  <c r="BG2866" i="1" s="1"/>
  <c r="BG2870" i="1" s="1"/>
  <c r="BG2871" i="1" s="1"/>
  <c r="BD2836" i="1"/>
  <c r="BD2866" i="1" s="1"/>
  <c r="BD2870" i="1" s="1"/>
  <c r="BD2871" i="1" s="1"/>
  <c r="BJ2836" i="1"/>
  <c r="BJ2866" i="1" s="1"/>
  <c r="BJ2870" i="1" s="1"/>
  <c r="BJ2871" i="1" s="1"/>
  <c r="BP2836" i="1"/>
  <c r="BP2866" i="1" s="1"/>
  <c r="BP2870" i="1" s="1"/>
  <c r="BP2871" i="1" s="1"/>
  <c r="BJ2959" i="1"/>
  <c r="BJ2989" i="1" s="1"/>
  <c r="BJ2993" i="1" s="1"/>
  <c r="BJ2994" i="1" s="1"/>
  <c r="BP3124" i="1"/>
  <c r="BP3154" i="1" s="1"/>
  <c r="BP3158" i="1" s="1"/>
  <c r="BP3159" i="1" s="1"/>
  <c r="BD3248" i="1"/>
  <c r="BD3278" i="1" s="1"/>
  <c r="BD3282" i="1" s="1"/>
  <c r="BD3283" i="1" s="1"/>
  <c r="BO3289" i="1"/>
  <c r="BO3316" i="1" s="1"/>
  <c r="BO3320" i="1" s="1"/>
  <c r="BO3321" i="1" s="1"/>
  <c r="BD3327" i="1"/>
  <c r="BD3356" i="1" s="1"/>
  <c r="BD3360" i="1" s="1"/>
  <c r="BD3361" i="1" s="1"/>
  <c r="BJ3449" i="1"/>
  <c r="BJ3478" i="1" s="1"/>
  <c r="BJ3482" i="1" s="1"/>
  <c r="BJ3483" i="1" s="1"/>
  <c r="BG3449" i="1"/>
  <c r="BG3478" i="1" s="1"/>
  <c r="BG3482" i="1" s="1"/>
  <c r="BG3483" i="1" s="1"/>
  <c r="BN3611" i="1"/>
  <c r="BN3641" i="1" s="1"/>
  <c r="BN3645" i="1" s="1"/>
  <c r="BN3646" i="1" s="1"/>
  <c r="BP3652" i="1"/>
  <c r="BP3682" i="1" s="1"/>
  <c r="BP3686" i="1" s="1"/>
  <c r="BP3687" i="1" s="1"/>
  <c r="BG3774" i="1"/>
  <c r="BG3804" i="1" s="1"/>
  <c r="BG3808" i="1" s="1"/>
  <c r="BG3809" i="1" s="1"/>
  <c r="BQ4016" i="1"/>
  <c r="BQ4044" i="1" s="1"/>
  <c r="BQ4048" i="1" s="1"/>
  <c r="BQ4049" i="1" s="1"/>
  <c r="BK4055" i="1"/>
  <c r="BK4085" i="1" s="1"/>
  <c r="BK4089" i="1" s="1"/>
  <c r="BK4090" i="1" s="1"/>
  <c r="BG4055" i="1"/>
  <c r="BG4085" i="1" s="1"/>
  <c r="BG4089" i="1" s="1"/>
  <c r="BG4090" i="1" s="1"/>
  <c r="BM4055" i="1"/>
  <c r="BM4085" i="1" s="1"/>
  <c r="BM4089" i="1" s="1"/>
  <c r="BM4090" i="1" s="1"/>
  <c r="BI4136" i="1"/>
  <c r="BQ4177" i="1"/>
  <c r="BQ4207" i="1" s="1"/>
  <c r="BQ4211" i="1" s="1"/>
  <c r="BQ4212" i="1" s="1"/>
  <c r="BI4218" i="1"/>
  <c r="BE4339" i="1"/>
  <c r="BE4369" i="1" s="1"/>
  <c r="BE4373" i="1" s="1"/>
  <c r="BE4374" i="1" s="1"/>
  <c r="BK4339" i="1"/>
  <c r="BK4369" i="1" s="1"/>
  <c r="BK4373" i="1" s="1"/>
  <c r="BK4374" i="1" s="1"/>
  <c r="BG1899" i="1"/>
  <c r="BG1928" i="1" s="1"/>
  <c r="BG1932" i="1" s="1"/>
  <c r="BG1933" i="1" s="1"/>
  <c r="BE1939" i="1"/>
  <c r="BE1970" i="1" s="1"/>
  <c r="BE1974" i="1" s="1"/>
  <c r="BE1975" i="1" s="1"/>
  <c r="BC1939" i="1"/>
  <c r="BO1939" i="1"/>
  <c r="BO1970" i="1" s="1"/>
  <c r="BO1974" i="1" s="1"/>
  <c r="BO1975" i="1" s="1"/>
  <c r="BP1981" i="1"/>
  <c r="BP2011" i="1" s="1"/>
  <c r="BP2015" i="1" s="1"/>
  <c r="BP2016" i="1" s="1"/>
  <c r="BP2102" i="1"/>
  <c r="BP2133" i="1" s="1"/>
  <c r="BP2137" i="1" s="1"/>
  <c r="BP2138" i="1" s="1"/>
  <c r="BI2469" i="1"/>
  <c r="BK2508" i="1"/>
  <c r="BK2537" i="1" s="1"/>
  <c r="BK2541" i="1" s="1"/>
  <c r="BK2542" i="1" s="1"/>
  <c r="BD2630" i="1"/>
  <c r="BD2660" i="1" s="1"/>
  <c r="BD2664" i="1" s="1"/>
  <c r="BD2665" i="1" s="1"/>
  <c r="BP2630" i="1"/>
  <c r="BP2660" i="1" s="1"/>
  <c r="BP2664" i="1" s="1"/>
  <c r="BP2665" i="1" s="1"/>
  <c r="BL2836" i="1"/>
  <c r="BL2866" i="1" s="1"/>
  <c r="BL2870" i="1" s="1"/>
  <c r="BL2871" i="1" s="1"/>
  <c r="BE2836" i="1"/>
  <c r="BE2866" i="1" s="1"/>
  <c r="BE2870" i="1" s="1"/>
  <c r="BE2871" i="1" s="1"/>
  <c r="BK2836" i="1"/>
  <c r="BK2866" i="1" s="1"/>
  <c r="BK2870" i="1" s="1"/>
  <c r="BK2871" i="1" s="1"/>
  <c r="BQ2836" i="1"/>
  <c r="BQ2866" i="1" s="1"/>
  <c r="BQ2870" i="1" s="1"/>
  <c r="BQ2871" i="1" s="1"/>
  <c r="BK3367" i="1"/>
  <c r="BK3397" i="1" s="1"/>
  <c r="BK3401" i="1" s="1"/>
  <c r="BK3402" i="1" s="1"/>
  <c r="BC3611" i="1"/>
  <c r="BO3611" i="1"/>
  <c r="BO3641" i="1" s="1"/>
  <c r="BO3645" i="1" s="1"/>
  <c r="BO3646" i="1" s="1"/>
  <c r="BG3652" i="1"/>
  <c r="BG3682" i="1" s="1"/>
  <c r="BG3686" i="1" s="1"/>
  <c r="BG3687" i="1" s="1"/>
  <c r="BO3733" i="1"/>
  <c r="BO3763" i="1" s="1"/>
  <c r="BO3767" i="1" s="1"/>
  <c r="BO3768" i="1" s="1"/>
  <c r="BD3774" i="1"/>
  <c r="BD3804" i="1" s="1"/>
  <c r="BD3808" i="1" s="1"/>
  <c r="BD3809" i="1" s="1"/>
  <c r="BJ3774" i="1"/>
  <c r="BJ3804" i="1" s="1"/>
  <c r="BJ3808" i="1" s="1"/>
  <c r="BJ3809" i="1" s="1"/>
  <c r="BC3855" i="1"/>
  <c r="BQ3896" i="1"/>
  <c r="BQ3925" i="1" s="1"/>
  <c r="BQ3929" i="1" s="1"/>
  <c r="BQ3930" i="1" s="1"/>
  <c r="BN3976" i="1"/>
  <c r="BN4005" i="1" s="1"/>
  <c r="BN4009" i="1" s="1"/>
  <c r="BN4010" i="1" s="1"/>
  <c r="BO4096" i="1"/>
  <c r="BO4125" i="1" s="1"/>
  <c r="BO4129" i="1" s="1"/>
  <c r="BO4130" i="1" s="1"/>
  <c r="BN4177" i="1"/>
  <c r="BN4207" i="1" s="1"/>
  <c r="BN4211" i="1" s="1"/>
  <c r="BN4212" i="1" s="1"/>
  <c r="BF4339" i="1"/>
  <c r="BF4369" i="1" s="1"/>
  <c r="BF4373" i="1" s="1"/>
  <c r="BF4374" i="1" s="1"/>
  <c r="BD1405" i="1"/>
  <c r="BJ1405" i="1"/>
  <c r="BP1405" i="1"/>
  <c r="BN1500" i="1"/>
  <c r="BF1500" i="1"/>
  <c r="BL1500" i="1"/>
  <c r="BC1607" i="1"/>
  <c r="BI1607" i="1"/>
  <c r="BO1607" i="1"/>
  <c r="BQ1637" i="1"/>
  <c r="BQ1636" i="1" s="1"/>
  <c r="BC1641" i="1"/>
  <c r="BF1859" i="1"/>
  <c r="BF1888" i="1" s="1"/>
  <c r="BF1892" i="1" s="1"/>
  <c r="BF1893" i="1" s="1"/>
  <c r="BL1859" i="1"/>
  <c r="BL1888" i="1" s="1"/>
  <c r="BL1892" i="1" s="1"/>
  <c r="BL1893" i="1" s="1"/>
  <c r="BP1939" i="1"/>
  <c r="BP1970" i="1" s="1"/>
  <c r="BP1974" i="1" s="1"/>
  <c r="BP1975" i="1" s="1"/>
  <c r="BQ1981" i="1"/>
  <c r="BQ2011" i="1" s="1"/>
  <c r="BQ2015" i="1" s="1"/>
  <c r="BQ2016" i="1" s="1"/>
  <c r="BK2062" i="1"/>
  <c r="BK2091" i="1" s="1"/>
  <c r="BK2095" i="1" s="1"/>
  <c r="BK2096" i="1" s="1"/>
  <c r="BQ2062" i="1"/>
  <c r="BQ2091" i="1" s="1"/>
  <c r="BQ2095" i="1" s="1"/>
  <c r="BQ2096" i="1" s="1"/>
  <c r="BE2062" i="1"/>
  <c r="BE2091" i="1" s="1"/>
  <c r="BE2095" i="1" s="1"/>
  <c r="BE2096" i="1" s="1"/>
  <c r="BJ2102" i="1"/>
  <c r="BJ2133" i="1" s="1"/>
  <c r="BJ2137" i="1" s="1"/>
  <c r="BJ2138" i="1" s="1"/>
  <c r="BN2144" i="1"/>
  <c r="BN2174" i="1" s="1"/>
  <c r="BN2178" i="1" s="1"/>
  <c r="BN2179" i="1" s="1"/>
  <c r="BD2185" i="1"/>
  <c r="BD2215" i="1" s="1"/>
  <c r="BD2219" i="1" s="1"/>
  <c r="BD2220" i="1" s="1"/>
  <c r="BJ2185" i="1"/>
  <c r="BJ2215" i="1" s="1"/>
  <c r="BJ2219" i="1" s="1"/>
  <c r="BJ2220" i="1" s="1"/>
  <c r="BP2185" i="1"/>
  <c r="BP2215" i="1" s="1"/>
  <c r="BP2219" i="1" s="1"/>
  <c r="BP2220" i="1" s="1"/>
  <c r="BK2226" i="1"/>
  <c r="BK2255" i="1" s="1"/>
  <c r="BK2259" i="1" s="1"/>
  <c r="BK2260" i="1" s="1"/>
  <c r="BN2266" i="1"/>
  <c r="BN2296" i="1" s="1"/>
  <c r="BN2300" i="1" s="1"/>
  <c r="BN2301" i="1" s="1"/>
  <c r="BD2307" i="1"/>
  <c r="BD2337" i="1" s="1"/>
  <c r="BD2341" i="1" s="1"/>
  <c r="BD2342" i="1" s="1"/>
  <c r="BJ2307" i="1"/>
  <c r="BJ2337" i="1" s="1"/>
  <c r="BJ2341" i="1" s="1"/>
  <c r="BJ2342" i="1" s="1"/>
  <c r="BP2307" i="1"/>
  <c r="BP2337" i="1" s="1"/>
  <c r="BP2341" i="1" s="1"/>
  <c r="BP2342" i="1" s="1"/>
  <c r="BK2348" i="1"/>
  <c r="BK2379" i="1" s="1"/>
  <c r="BK2383" i="1" s="1"/>
  <c r="BK2384" i="1" s="1"/>
  <c r="BN2390" i="1"/>
  <c r="BN2417" i="1" s="1"/>
  <c r="BN2421" i="1" s="1"/>
  <c r="BN2422" i="1" s="1"/>
  <c r="BN2428" i="1"/>
  <c r="BN2458" i="1" s="1"/>
  <c r="BN2462" i="1" s="1"/>
  <c r="BN2463" i="1" s="1"/>
  <c r="BE2589" i="1"/>
  <c r="BE2619" i="1" s="1"/>
  <c r="BE2623" i="1" s="1"/>
  <c r="BE2624" i="1" s="1"/>
  <c r="BK2589" i="1"/>
  <c r="BK2619" i="1" s="1"/>
  <c r="BK2623" i="1" s="1"/>
  <c r="BK2624" i="1" s="1"/>
  <c r="BQ2589" i="1"/>
  <c r="BQ2619" i="1" s="1"/>
  <c r="BQ2623" i="1" s="1"/>
  <c r="BQ2624" i="1" s="1"/>
  <c r="BF2630" i="1"/>
  <c r="BF2660" i="1" s="1"/>
  <c r="BF2664" i="1" s="1"/>
  <c r="BF2665" i="1" s="1"/>
  <c r="BL2630" i="1"/>
  <c r="BL2660" i="1" s="1"/>
  <c r="BL2664" i="1" s="1"/>
  <c r="BL2665" i="1" s="1"/>
  <c r="BG2671" i="1"/>
  <c r="BG2702" i="1" s="1"/>
  <c r="BG2706" i="1" s="1"/>
  <c r="BG2707" i="1" s="1"/>
  <c r="BM2671" i="1"/>
  <c r="BM2702" i="1" s="1"/>
  <c r="BM2706" i="1" s="1"/>
  <c r="BM2707" i="1" s="1"/>
  <c r="BG2713" i="1"/>
  <c r="BG2743" i="1" s="1"/>
  <c r="BG2747" i="1" s="1"/>
  <c r="BG2748" i="1" s="1"/>
  <c r="BG2754" i="1"/>
  <c r="BG2784" i="1" s="1"/>
  <c r="BG2788" i="1" s="1"/>
  <c r="BG2789" i="1" s="1"/>
  <c r="BM2754" i="1"/>
  <c r="BM2784" i="1" s="1"/>
  <c r="BM2788" i="1" s="1"/>
  <c r="BM2789" i="1" s="1"/>
  <c r="BF2795" i="1"/>
  <c r="BF2825" i="1" s="1"/>
  <c r="BF2829" i="1" s="1"/>
  <c r="BF2830" i="1" s="1"/>
  <c r="BL2795" i="1"/>
  <c r="BL2825" i="1" s="1"/>
  <c r="BL2829" i="1" s="1"/>
  <c r="BL2830" i="1" s="1"/>
  <c r="BM2836" i="1"/>
  <c r="BM2866" i="1" s="1"/>
  <c r="BM2870" i="1" s="1"/>
  <c r="BM2871" i="1" s="1"/>
  <c r="BD2959" i="1"/>
  <c r="BD2989" i="1" s="1"/>
  <c r="BD2993" i="1" s="1"/>
  <c r="BD2994" i="1" s="1"/>
  <c r="BO2959" i="1"/>
  <c r="BO2989" i="1" s="1"/>
  <c r="BO2993" i="1" s="1"/>
  <c r="BO2994" i="1" s="1"/>
  <c r="BG3165" i="1"/>
  <c r="BG3195" i="1" s="1"/>
  <c r="BG3199" i="1" s="1"/>
  <c r="BG3200" i="1" s="1"/>
  <c r="BO3206" i="1"/>
  <c r="BO3237" i="1" s="1"/>
  <c r="BO3241" i="1" s="1"/>
  <c r="BO3242" i="1" s="1"/>
  <c r="BO3489" i="1"/>
  <c r="BO3519" i="1" s="1"/>
  <c r="BO3523" i="1" s="1"/>
  <c r="BO3524" i="1" s="1"/>
  <c r="BO3530" i="1"/>
  <c r="BO3560" i="1" s="1"/>
  <c r="BO3564" i="1" s="1"/>
  <c r="BO3565" i="1" s="1"/>
  <c r="BP3611" i="1"/>
  <c r="BP3641" i="1" s="1"/>
  <c r="BP3645" i="1" s="1"/>
  <c r="BP3646" i="1" s="1"/>
  <c r="BJ3693" i="1"/>
  <c r="BJ3722" i="1" s="1"/>
  <c r="BJ3726" i="1" s="1"/>
  <c r="BJ3727" i="1" s="1"/>
  <c r="BL3733" i="1"/>
  <c r="BL3763" i="1" s="1"/>
  <c r="BL3767" i="1" s="1"/>
  <c r="BL3768" i="1" s="1"/>
  <c r="BE3815" i="1"/>
  <c r="BE3844" i="1" s="1"/>
  <c r="BE3848" i="1" s="1"/>
  <c r="BE3849" i="1" s="1"/>
  <c r="BK3815" i="1"/>
  <c r="BK3844" i="1" s="1"/>
  <c r="BK3848" i="1" s="1"/>
  <c r="BK3849" i="1" s="1"/>
  <c r="BQ3815" i="1"/>
  <c r="BQ3844" i="1" s="1"/>
  <c r="BQ3848" i="1" s="1"/>
  <c r="BQ3849" i="1" s="1"/>
  <c r="BF3855" i="1"/>
  <c r="BF3885" i="1" s="1"/>
  <c r="BF3889" i="1" s="1"/>
  <c r="BF3890" i="1" s="1"/>
  <c r="BN3896" i="1"/>
  <c r="BN3925" i="1" s="1"/>
  <c r="BN3929" i="1" s="1"/>
  <c r="BN3930" i="1" s="1"/>
  <c r="BG4177" i="1"/>
  <c r="BG4207" i="1" s="1"/>
  <c r="BG4211" i="1" s="1"/>
  <c r="BG4212" i="1" s="1"/>
  <c r="BD3206" i="1"/>
  <c r="BD3237" i="1" s="1"/>
  <c r="BD3241" i="1" s="1"/>
  <c r="BD3242" i="1" s="1"/>
  <c r="BJ3206" i="1"/>
  <c r="BJ3237" i="1" s="1"/>
  <c r="BJ3241" i="1" s="1"/>
  <c r="BJ3242" i="1" s="1"/>
  <c r="BP3206" i="1"/>
  <c r="BP3237" i="1" s="1"/>
  <c r="BP3241" i="1" s="1"/>
  <c r="BP3242" i="1" s="1"/>
  <c r="BG3611" i="1"/>
  <c r="BG3641" i="1" s="1"/>
  <c r="BG3645" i="1" s="1"/>
  <c r="BG3646" i="1" s="1"/>
  <c r="BM3774" i="1"/>
  <c r="BM3804" i="1" s="1"/>
  <c r="BM3808" i="1" s="1"/>
  <c r="BM3809" i="1" s="1"/>
  <c r="BN3774" i="1"/>
  <c r="BN3804" i="1" s="1"/>
  <c r="BN3808" i="1" s="1"/>
  <c r="BN3809" i="1" s="1"/>
  <c r="BL3855" i="1"/>
  <c r="BL3885" i="1" s="1"/>
  <c r="BL3889" i="1" s="1"/>
  <c r="BL3890" i="1" s="1"/>
  <c r="BL4339" i="1"/>
  <c r="BL4369" i="1" s="1"/>
  <c r="BL4373" i="1" s="1"/>
  <c r="BL4374" i="1" s="1"/>
  <c r="BE4422" i="1"/>
  <c r="BE4451" i="1" s="1"/>
  <c r="BE4455" i="1" s="1"/>
  <c r="BE4456" i="1" s="1"/>
  <c r="BK4422" i="1"/>
  <c r="BK4451" i="1" s="1"/>
  <c r="BK4455" i="1" s="1"/>
  <c r="BK4456" i="1" s="1"/>
  <c r="BQ4422" i="1"/>
  <c r="BQ4451" i="1" s="1"/>
  <c r="BQ4455" i="1" s="1"/>
  <c r="BQ4456" i="1" s="1"/>
  <c r="BD4462" i="1"/>
  <c r="BD4492" i="1" s="1"/>
  <c r="BD4496" i="1" s="1"/>
  <c r="BD4497" i="1" s="1"/>
  <c r="BJ3652" i="1"/>
  <c r="BJ3682" i="1" s="1"/>
  <c r="BJ3686" i="1" s="1"/>
  <c r="BJ3687" i="1" s="1"/>
  <c r="BF3733" i="1"/>
  <c r="BF3763" i="1" s="1"/>
  <c r="BF3767" i="1" s="1"/>
  <c r="BF3768" i="1" s="1"/>
  <c r="BD3733" i="1"/>
  <c r="BD3763" i="1" s="1"/>
  <c r="BD3767" i="1" s="1"/>
  <c r="BD3768" i="1" s="1"/>
  <c r="BJ3733" i="1"/>
  <c r="BJ3763" i="1" s="1"/>
  <c r="BJ3767" i="1" s="1"/>
  <c r="BJ3768" i="1" s="1"/>
  <c r="BP3733" i="1"/>
  <c r="BP3763" i="1" s="1"/>
  <c r="BP3767" i="1" s="1"/>
  <c r="BP3768" i="1" s="1"/>
  <c r="BQ4339" i="1"/>
  <c r="BQ4369" i="1" s="1"/>
  <c r="BQ4373" i="1" s="1"/>
  <c r="BQ4374" i="1" s="1"/>
  <c r="BM4462" i="1"/>
  <c r="BM4492" i="1" s="1"/>
  <c r="BM4496" i="1" s="1"/>
  <c r="BM4497" i="1" s="1"/>
  <c r="BL3530" i="1"/>
  <c r="BL3560" i="1" s="1"/>
  <c r="BL3564" i="1" s="1"/>
  <c r="BL3565" i="1" s="1"/>
  <c r="BE3652" i="1"/>
  <c r="BE3682" i="1" s="1"/>
  <c r="BE3686" i="1" s="1"/>
  <c r="BE3687" i="1" s="1"/>
  <c r="BK3652" i="1"/>
  <c r="BK3682" i="1" s="1"/>
  <c r="BK3686" i="1" s="1"/>
  <c r="BK3687" i="1" s="1"/>
  <c r="BQ3652" i="1"/>
  <c r="BQ3682" i="1" s="1"/>
  <c r="BQ3686" i="1" s="1"/>
  <c r="BQ3687" i="1" s="1"/>
  <c r="BM3815" i="1"/>
  <c r="BM3844" i="1" s="1"/>
  <c r="BM3848" i="1" s="1"/>
  <c r="BM3849" i="1" s="1"/>
  <c r="BD4422" i="1"/>
  <c r="BD4451" i="1" s="1"/>
  <c r="BD4455" i="1" s="1"/>
  <c r="BD4456" i="1" s="1"/>
  <c r="BM4422" i="1"/>
  <c r="BM4451" i="1" s="1"/>
  <c r="BM4455" i="1" s="1"/>
  <c r="BM4456" i="1" s="1"/>
  <c r="BF3165" i="1"/>
  <c r="BF3195" i="1" s="1"/>
  <c r="BF3199" i="1" s="1"/>
  <c r="BF3200" i="1" s="1"/>
  <c r="BL3165" i="1"/>
  <c r="BL3195" i="1" s="1"/>
  <c r="BL3199" i="1" s="1"/>
  <c r="BL3200" i="1" s="1"/>
  <c r="BK3248" i="1"/>
  <c r="BK3278" i="1" s="1"/>
  <c r="BK3282" i="1" s="1"/>
  <c r="BK3283" i="1" s="1"/>
  <c r="BQ3248" i="1"/>
  <c r="BQ3278" i="1" s="1"/>
  <c r="BQ3282" i="1" s="1"/>
  <c r="BQ3283" i="1" s="1"/>
  <c r="BE3248" i="1"/>
  <c r="BE3278" i="1" s="1"/>
  <c r="BE3282" i="1" s="1"/>
  <c r="BE3283" i="1" s="1"/>
  <c r="BP3327" i="1"/>
  <c r="BP3356" i="1" s="1"/>
  <c r="BP3360" i="1" s="1"/>
  <c r="BP3361" i="1" s="1"/>
  <c r="BN3367" i="1"/>
  <c r="BN3397" i="1" s="1"/>
  <c r="BN3401" i="1" s="1"/>
  <c r="BN3402" i="1" s="1"/>
  <c r="BD3408" i="1"/>
  <c r="BD3438" i="1" s="1"/>
  <c r="BD3442" i="1" s="1"/>
  <c r="BD3443" i="1" s="1"/>
  <c r="BJ3408" i="1"/>
  <c r="BJ3438" i="1" s="1"/>
  <c r="BJ3442" i="1" s="1"/>
  <c r="BJ3443" i="1" s="1"/>
  <c r="BP3408" i="1"/>
  <c r="BP3438" i="1" s="1"/>
  <c r="BP3442" i="1" s="1"/>
  <c r="BP3443" i="1" s="1"/>
  <c r="BN3449" i="1"/>
  <c r="BN3478" i="1" s="1"/>
  <c r="BN3482" i="1" s="1"/>
  <c r="BN3483" i="1" s="1"/>
  <c r="BF3489" i="1"/>
  <c r="BF3519" i="1" s="1"/>
  <c r="BF3523" i="1" s="1"/>
  <c r="BF3524" i="1" s="1"/>
  <c r="BL3489" i="1"/>
  <c r="BL3519" i="1" s="1"/>
  <c r="BL3523" i="1" s="1"/>
  <c r="BL3524" i="1" s="1"/>
  <c r="BG3530" i="1"/>
  <c r="BG3560" i="1" s="1"/>
  <c r="BG3564" i="1" s="1"/>
  <c r="BG3565" i="1" s="1"/>
  <c r="BM3530" i="1"/>
  <c r="BM3560" i="1" s="1"/>
  <c r="BM3564" i="1" s="1"/>
  <c r="BM3565" i="1" s="1"/>
  <c r="BF3611" i="1"/>
  <c r="BF3641" i="1" s="1"/>
  <c r="BF3645" i="1" s="1"/>
  <c r="BF3646" i="1" s="1"/>
  <c r="BL3611" i="1"/>
  <c r="BL3641" i="1" s="1"/>
  <c r="BL3645" i="1" s="1"/>
  <c r="BL3646" i="1" s="1"/>
  <c r="BM3652" i="1"/>
  <c r="BM3682" i="1" s="1"/>
  <c r="BM3686" i="1" s="1"/>
  <c r="BM3687" i="1" s="1"/>
  <c r="BI3693" i="1"/>
  <c r="BO3693" i="1"/>
  <c r="BO3722" i="1" s="1"/>
  <c r="BO3726" i="1" s="1"/>
  <c r="BO3727" i="1" s="1"/>
  <c r="BN3815" i="1"/>
  <c r="BN3844" i="1" s="1"/>
  <c r="BN3848" i="1" s="1"/>
  <c r="BN3849" i="1" s="1"/>
  <c r="BF3936" i="1"/>
  <c r="BF3965" i="1" s="1"/>
  <c r="BF3969" i="1" s="1"/>
  <c r="BF3970" i="1" s="1"/>
  <c r="BL3936" i="1"/>
  <c r="BL3965" i="1" s="1"/>
  <c r="BL3969" i="1" s="1"/>
  <c r="BL3970" i="1" s="1"/>
  <c r="BF3976" i="1"/>
  <c r="BF4005" i="1" s="1"/>
  <c r="BF4009" i="1" s="1"/>
  <c r="BF4010" i="1" s="1"/>
  <c r="BN4136" i="1"/>
  <c r="BN4166" i="1" s="1"/>
  <c r="BN4170" i="1" s="1"/>
  <c r="BN4171" i="1" s="1"/>
  <c r="BN4259" i="1"/>
  <c r="BN4288" i="1" s="1"/>
  <c r="BN4292" i="1" s="1"/>
  <c r="BN4293" i="1" s="1"/>
  <c r="BF4422" i="1"/>
  <c r="BF4451" i="1" s="1"/>
  <c r="BF4455" i="1" s="1"/>
  <c r="BF4456" i="1" s="1"/>
  <c r="BO4422" i="1"/>
  <c r="BO4451" i="1" s="1"/>
  <c r="BO4455" i="1" s="1"/>
  <c r="BO4456" i="1" s="1"/>
  <c r="BF4380" i="1"/>
  <c r="BF4411" i="1" s="1"/>
  <c r="BF4415" i="1" s="1"/>
  <c r="BF4416" i="1" s="1"/>
  <c r="BG4380" i="1"/>
  <c r="BG4411" i="1" s="1"/>
  <c r="BG4415" i="1" s="1"/>
  <c r="BG4416" i="1" s="1"/>
  <c r="BM4380" i="1"/>
  <c r="BM4411" i="1" s="1"/>
  <c r="BM4415" i="1" s="1"/>
  <c r="BM4416" i="1" s="1"/>
  <c r="BL4380" i="1"/>
  <c r="BL4411" i="1" s="1"/>
  <c r="BL4415" i="1" s="1"/>
  <c r="BL4416" i="1" s="1"/>
  <c r="BG4422" i="1"/>
  <c r="BG4451" i="1" s="1"/>
  <c r="BG4455" i="1" s="1"/>
  <c r="BG4456" i="1" s="1"/>
  <c r="BG1660" i="1"/>
  <c r="BG1689" i="1" s="1"/>
  <c r="BG297" i="1"/>
  <c r="BE105" i="1"/>
  <c r="BE104" i="1" s="1"/>
  <c r="BK105" i="1"/>
  <c r="BK104" i="1" s="1"/>
  <c r="BQ105" i="1"/>
  <c r="BQ104" i="1" s="1"/>
  <c r="BG154" i="1"/>
  <c r="BG153" i="1" s="1"/>
  <c r="BM154" i="1"/>
  <c r="BM153" i="1" s="1"/>
  <c r="BC251" i="1"/>
  <c r="BC284" i="1"/>
  <c r="BI284" i="1"/>
  <c r="BO284" i="1"/>
  <c r="BO274" i="1" s="1"/>
  <c r="BO297" i="1" s="1"/>
  <c r="BG455" i="1"/>
  <c r="BG445" i="1" s="1"/>
  <c r="BE819" i="1"/>
  <c r="BE808" i="1" s="1"/>
  <c r="BK819" i="1"/>
  <c r="BK808" i="1" s="1"/>
  <c r="BQ819" i="1"/>
  <c r="BQ808" i="1" s="1"/>
  <c r="BE843" i="1"/>
  <c r="BE842" i="1" s="1"/>
  <c r="BK843" i="1"/>
  <c r="BK842" i="1" s="1"/>
  <c r="BQ843" i="1"/>
  <c r="BQ842" i="1" s="1"/>
  <c r="BC855" i="1"/>
  <c r="BI855" i="1"/>
  <c r="BO855" i="1"/>
  <c r="BO854" i="1" s="1"/>
  <c r="BE894" i="1"/>
  <c r="BE883" i="1" s="1"/>
  <c r="BK894" i="1"/>
  <c r="BK883" i="1" s="1"/>
  <c r="BQ894" i="1"/>
  <c r="BQ883" i="1" s="1"/>
  <c r="BG911" i="1"/>
  <c r="BM911" i="1"/>
  <c r="BE923" i="1"/>
  <c r="BE922" i="1" s="1"/>
  <c r="BK923" i="1"/>
  <c r="BK922" i="1" s="1"/>
  <c r="BQ923" i="1"/>
  <c r="BQ922" i="1" s="1"/>
  <c r="BC940" i="1"/>
  <c r="BI940" i="1"/>
  <c r="BO940" i="1"/>
  <c r="BO939" i="1" s="1"/>
  <c r="BG992" i="1"/>
  <c r="BG981" i="1" s="1"/>
  <c r="BM992" i="1"/>
  <c r="BM981" i="1" s="1"/>
  <c r="BE1016" i="1"/>
  <c r="BE1015" i="1" s="1"/>
  <c r="BK1016" i="1"/>
  <c r="BK1015" i="1" s="1"/>
  <c r="BQ1016" i="1"/>
  <c r="BQ1015" i="1" s="1"/>
  <c r="BC1023" i="1"/>
  <c r="BI1023" i="1"/>
  <c r="BO1023" i="1"/>
  <c r="BO1022" i="1" s="1"/>
  <c r="BC1085" i="1"/>
  <c r="BI1085" i="1"/>
  <c r="BO1085" i="1"/>
  <c r="BO1084" i="1" s="1"/>
  <c r="BE1098" i="1"/>
  <c r="BE1097" i="1" s="1"/>
  <c r="BK1098" i="1"/>
  <c r="BK1097" i="1" s="1"/>
  <c r="BQ1098" i="1"/>
  <c r="BQ1097" i="1" s="1"/>
  <c r="BE1143" i="1"/>
  <c r="BE1132" i="1" s="1"/>
  <c r="BK1143" i="1"/>
  <c r="BK1132" i="1" s="1"/>
  <c r="BQ1143" i="1"/>
  <c r="BQ1132" i="1" s="1"/>
  <c r="BE1221" i="1"/>
  <c r="BE1220" i="1" s="1"/>
  <c r="BK1221" i="1"/>
  <c r="BK1220" i="1" s="1"/>
  <c r="BQ1221" i="1"/>
  <c r="BQ1220" i="1" s="1"/>
  <c r="BG1254" i="1"/>
  <c r="BG1253" i="1" s="1"/>
  <c r="BM1254" i="1"/>
  <c r="BM1253" i="1" s="1"/>
  <c r="BE1269" i="1"/>
  <c r="BE1268" i="1" s="1"/>
  <c r="BE1374" i="1"/>
  <c r="BE1373" i="1" s="1"/>
  <c r="BK1374" i="1"/>
  <c r="BK1373" i="1" s="1"/>
  <c r="BQ1374" i="1"/>
  <c r="BQ1373" i="1" s="1"/>
  <c r="BC1429" i="1"/>
  <c r="BI1429" i="1"/>
  <c r="BO1429" i="1"/>
  <c r="BO1418" i="1" s="1"/>
  <c r="BC1438" i="1"/>
  <c r="BI1438" i="1"/>
  <c r="BO1438" i="1"/>
  <c r="BO1437" i="1" s="1"/>
  <c r="BE1453" i="1"/>
  <c r="BE1452" i="1" s="1"/>
  <c r="BK1453" i="1"/>
  <c r="BK1452" i="1" s="1"/>
  <c r="BQ1453" i="1"/>
  <c r="BQ1452" i="1" s="1"/>
  <c r="BG1524" i="1"/>
  <c r="BG1512" i="1" s="1"/>
  <c r="BM1524" i="1"/>
  <c r="BM1512" i="1" s="1"/>
  <c r="BG1549" i="1"/>
  <c r="BG1548" i="1" s="1"/>
  <c r="BM1549" i="1"/>
  <c r="BM1548" i="1" s="1"/>
  <c r="BC1561" i="1"/>
  <c r="BI1561" i="1"/>
  <c r="BO1561" i="1"/>
  <c r="BO1560" i="1" s="1"/>
  <c r="BC1565" i="1"/>
  <c r="BI1565" i="1"/>
  <c r="BO1565" i="1"/>
  <c r="BO1564" i="1" s="1"/>
  <c r="BC1618" i="1"/>
  <c r="BI1618" i="1"/>
  <c r="BO1618" i="1"/>
  <c r="BO1616" i="1" s="1"/>
  <c r="BC1624" i="1"/>
  <c r="BI1624" i="1"/>
  <c r="BO1624" i="1"/>
  <c r="BG1637" i="1"/>
  <c r="BG1636" i="1" s="1"/>
  <c r="BM1637" i="1"/>
  <c r="BM1636" i="1" s="1"/>
  <c r="BE1641" i="1"/>
  <c r="BE1640" i="1" s="1"/>
  <c r="BK1641" i="1"/>
  <c r="BK1640" i="1" s="1"/>
  <c r="BQ1641" i="1"/>
  <c r="BQ1640" i="1" s="1"/>
  <c r="BE1700" i="1"/>
  <c r="BE1729" i="1" s="1"/>
  <c r="BE1733" i="1" s="1"/>
  <c r="BE1734" i="1" s="1"/>
  <c r="BK1700" i="1"/>
  <c r="BK1729" i="1" s="1"/>
  <c r="BK1733" i="1" s="1"/>
  <c r="BK1734" i="1" s="1"/>
  <c r="BQ1700" i="1"/>
  <c r="BQ1729" i="1" s="1"/>
  <c r="BQ1733" i="1" s="1"/>
  <c r="BQ1734" i="1" s="1"/>
  <c r="BF2469" i="1"/>
  <c r="BF2497" i="1" s="1"/>
  <c r="BF2501" i="1" s="1"/>
  <c r="BF2502" i="1" s="1"/>
  <c r="BL2469" i="1"/>
  <c r="BL2497" i="1" s="1"/>
  <c r="BL2501" i="1" s="1"/>
  <c r="BL2502" i="1" s="1"/>
  <c r="BN2589" i="1"/>
  <c r="BN2619" i="1" s="1"/>
  <c r="BN2623" i="1" s="1"/>
  <c r="BN2624" i="1" s="1"/>
  <c r="BI2630" i="1"/>
  <c r="BO2630" i="1"/>
  <c r="BO2660" i="1" s="1"/>
  <c r="BO2664" i="1" s="1"/>
  <c r="BO2665" i="1" s="1"/>
  <c r="BD2671" i="1"/>
  <c r="BD2702" i="1" s="1"/>
  <c r="BD2706" i="1" s="1"/>
  <c r="BD2707" i="1" s="1"/>
  <c r="BJ2671" i="1"/>
  <c r="BJ2702" i="1" s="1"/>
  <c r="BJ2706" i="1" s="1"/>
  <c r="BJ2707" i="1" s="1"/>
  <c r="BP2671" i="1"/>
  <c r="BP2702" i="1" s="1"/>
  <c r="BP2706" i="1" s="1"/>
  <c r="BP2707" i="1" s="1"/>
  <c r="BD2713" i="1"/>
  <c r="BD2743" i="1" s="1"/>
  <c r="BD2747" i="1" s="1"/>
  <c r="BD2748" i="1" s="1"/>
  <c r="BJ2713" i="1"/>
  <c r="BJ2743" i="1" s="1"/>
  <c r="BJ2747" i="1" s="1"/>
  <c r="BJ2748" i="1" s="1"/>
  <c r="BP2713" i="1"/>
  <c r="BP2743" i="1" s="1"/>
  <c r="BP2747" i="1" s="1"/>
  <c r="BP2748" i="1" s="1"/>
  <c r="BC2836" i="1"/>
  <c r="BI2836" i="1"/>
  <c r="BO2836" i="1"/>
  <c r="BO2866" i="1" s="1"/>
  <c r="BO2870" i="1" s="1"/>
  <c r="BO2871" i="1" s="1"/>
  <c r="BD20" i="1"/>
  <c r="BD10" i="1" s="1"/>
  <c r="BJ20" i="1"/>
  <c r="BJ10" i="1" s="1"/>
  <c r="BP20" i="1"/>
  <c r="BP10" i="1" s="1"/>
  <c r="BD31" i="1"/>
  <c r="BD30" i="1" s="1"/>
  <c r="BJ31" i="1"/>
  <c r="BJ30" i="1" s="1"/>
  <c r="BP31" i="1"/>
  <c r="BP30" i="1" s="1"/>
  <c r="BD61" i="1"/>
  <c r="BD51" i="1" s="1"/>
  <c r="BD73" i="1" s="1"/>
  <c r="BJ61" i="1"/>
  <c r="BJ51" i="1" s="1"/>
  <c r="BJ73" i="1" s="1"/>
  <c r="BP61" i="1"/>
  <c r="BP51" i="1" s="1"/>
  <c r="BP73" i="1" s="1"/>
  <c r="BF98" i="1"/>
  <c r="BF88" i="1" s="1"/>
  <c r="BL98" i="1"/>
  <c r="BL88" i="1" s="1"/>
  <c r="BF105" i="1"/>
  <c r="BF104" i="1" s="1"/>
  <c r="BL105" i="1"/>
  <c r="BL104" i="1" s="1"/>
  <c r="BN144" i="1"/>
  <c r="BN134" i="1" s="1"/>
  <c r="BN154" i="1"/>
  <c r="BN153" i="1" s="1"/>
  <c r="BF192" i="1"/>
  <c r="BF182" i="1" s="1"/>
  <c r="BF204" i="1" s="1"/>
  <c r="BL192" i="1"/>
  <c r="BL182" i="1" s="1"/>
  <c r="BL204" i="1" s="1"/>
  <c r="BN220" i="1"/>
  <c r="BN219" i="1" s="1"/>
  <c r="BN225" i="1" s="1"/>
  <c r="BD251" i="1"/>
  <c r="BD241" i="1" s="1"/>
  <c r="BD259" i="1" s="1"/>
  <c r="BJ251" i="1"/>
  <c r="BJ241" i="1" s="1"/>
  <c r="BJ259" i="1" s="1"/>
  <c r="BP251" i="1"/>
  <c r="BP241" i="1" s="1"/>
  <c r="BP259" i="1" s="1"/>
  <c r="BD284" i="1"/>
  <c r="BD274" i="1" s="1"/>
  <c r="BD297" i="1" s="1"/>
  <c r="BJ284" i="1"/>
  <c r="BJ274" i="1" s="1"/>
  <c r="BJ297" i="1" s="1"/>
  <c r="BP284" i="1"/>
  <c r="BP274" i="1" s="1"/>
  <c r="BP297" i="1" s="1"/>
  <c r="BF323" i="1"/>
  <c r="BF312" i="1" s="1"/>
  <c r="BL323" i="1"/>
  <c r="BL312" i="1" s="1"/>
  <c r="BF337" i="1"/>
  <c r="BF336" i="1" s="1"/>
  <c r="BL337" i="1"/>
  <c r="BL336" i="1" s="1"/>
  <c r="BF342" i="1"/>
  <c r="BF341" i="1" s="1"/>
  <c r="BL342" i="1"/>
  <c r="BL341" i="1" s="1"/>
  <c r="BD376" i="1"/>
  <c r="BD366" i="1" s="1"/>
  <c r="BD391" i="1" s="1"/>
  <c r="BJ376" i="1"/>
  <c r="BJ366" i="1" s="1"/>
  <c r="BJ391" i="1" s="1"/>
  <c r="BP376" i="1"/>
  <c r="BP366" i="1" s="1"/>
  <c r="BP391" i="1" s="1"/>
  <c r="BF416" i="1"/>
  <c r="BF406" i="1" s="1"/>
  <c r="BF430" i="1" s="1"/>
  <c r="BL416" i="1"/>
  <c r="BL406" i="1" s="1"/>
  <c r="BL430" i="1" s="1"/>
  <c r="BN455" i="1"/>
  <c r="BN445" i="1" s="1"/>
  <c r="BN463" i="1"/>
  <c r="BN462" i="1" s="1"/>
  <c r="BD502" i="1"/>
  <c r="BD491" i="1" s="1"/>
  <c r="BJ502" i="1"/>
  <c r="BJ491" i="1" s="1"/>
  <c r="BP502" i="1"/>
  <c r="BP491" i="1" s="1"/>
  <c r="BD512" i="1"/>
  <c r="BD511" i="1" s="1"/>
  <c r="BJ512" i="1"/>
  <c r="BJ511" i="1" s="1"/>
  <c r="BP512" i="1"/>
  <c r="BP511" i="1" s="1"/>
  <c r="BD523" i="1"/>
  <c r="BD522" i="1" s="1"/>
  <c r="BJ523" i="1"/>
  <c r="BJ522" i="1" s="1"/>
  <c r="BP523" i="1"/>
  <c r="BP522" i="1" s="1"/>
  <c r="BN561" i="1"/>
  <c r="BN549" i="1" s="1"/>
  <c r="BN585" i="1" s="1"/>
  <c r="BF606" i="1"/>
  <c r="BF594" i="1" s="1"/>
  <c r="BF628" i="1" s="1"/>
  <c r="BL606" i="1"/>
  <c r="BL594" i="1" s="1"/>
  <c r="BL628" i="1" s="1"/>
  <c r="BN653" i="1"/>
  <c r="BN641" i="1" s="1"/>
  <c r="BN674" i="1" s="1"/>
  <c r="BD698" i="1"/>
  <c r="BD687" i="1" s="1"/>
  <c r="BD717" i="1" s="1"/>
  <c r="BJ698" i="1"/>
  <c r="BJ687" i="1" s="1"/>
  <c r="BJ717" i="1" s="1"/>
  <c r="BP698" i="1"/>
  <c r="BP687" i="1" s="1"/>
  <c r="BP717" i="1" s="1"/>
  <c r="BD744" i="1"/>
  <c r="BD733" i="1" s="1"/>
  <c r="BJ744" i="1"/>
  <c r="BJ733" i="1" s="1"/>
  <c r="BP744" i="1"/>
  <c r="BP733" i="1" s="1"/>
  <c r="BD758" i="1"/>
  <c r="BD757" i="1" s="1"/>
  <c r="BJ758" i="1"/>
  <c r="BJ757" i="1" s="1"/>
  <c r="BP758" i="1"/>
  <c r="BP757" i="1" s="1"/>
  <c r="BD777" i="1"/>
  <c r="BD776" i="1" s="1"/>
  <c r="BJ777" i="1"/>
  <c r="BJ776" i="1" s="1"/>
  <c r="BP777" i="1"/>
  <c r="BP776" i="1" s="1"/>
  <c r="BF789" i="1"/>
  <c r="BF788" i="1" s="1"/>
  <c r="BL789" i="1"/>
  <c r="BL788" i="1" s="1"/>
  <c r="BF819" i="1"/>
  <c r="BF808" i="1" s="1"/>
  <c r="BL819" i="1"/>
  <c r="BL808" i="1" s="1"/>
  <c r="BF843" i="1"/>
  <c r="BF842" i="1" s="1"/>
  <c r="BL843" i="1"/>
  <c r="BL842" i="1" s="1"/>
  <c r="BD850" i="1"/>
  <c r="BD849" i="1" s="1"/>
  <c r="BJ850" i="1"/>
  <c r="BJ849" i="1" s="1"/>
  <c r="BP850" i="1"/>
  <c r="BP849" i="1" s="1"/>
  <c r="BD855" i="1"/>
  <c r="BD854" i="1" s="1"/>
  <c r="BJ855" i="1"/>
  <c r="BJ854" i="1" s="1"/>
  <c r="BP855" i="1"/>
  <c r="BP854" i="1" s="1"/>
  <c r="BF894" i="1"/>
  <c r="BF883" i="1" s="1"/>
  <c r="BL894" i="1"/>
  <c r="BL883" i="1" s="1"/>
  <c r="BN911" i="1"/>
  <c r="BF923" i="1"/>
  <c r="BF922" i="1" s="1"/>
  <c r="BL923" i="1"/>
  <c r="BL922" i="1" s="1"/>
  <c r="BD940" i="1"/>
  <c r="BD939" i="1" s="1"/>
  <c r="BJ940" i="1"/>
  <c r="BJ939" i="1" s="1"/>
  <c r="BP940" i="1"/>
  <c r="BP939" i="1" s="1"/>
  <c r="BN992" i="1"/>
  <c r="BN981" i="1" s="1"/>
  <c r="BF1016" i="1"/>
  <c r="BF1015" i="1" s="1"/>
  <c r="BL1016" i="1"/>
  <c r="BL1015" i="1" s="1"/>
  <c r="BD1023" i="1"/>
  <c r="BD1022" i="1" s="1"/>
  <c r="BJ1023" i="1"/>
  <c r="BJ1022" i="1" s="1"/>
  <c r="BP1023" i="1"/>
  <c r="BP1022" i="1" s="1"/>
  <c r="BD1066" i="1"/>
  <c r="BD1055" i="1" s="1"/>
  <c r="BJ1066" i="1"/>
  <c r="BJ1055" i="1" s="1"/>
  <c r="BP1066" i="1"/>
  <c r="BP1055" i="1" s="1"/>
  <c r="BD1085" i="1"/>
  <c r="BD1084" i="1" s="1"/>
  <c r="BJ1085" i="1"/>
  <c r="BJ1084" i="1" s="1"/>
  <c r="BP1085" i="1"/>
  <c r="BP1084" i="1" s="1"/>
  <c r="BF1094" i="1"/>
  <c r="BF1093" i="1" s="1"/>
  <c r="BL1094" i="1"/>
  <c r="BL1093" i="1" s="1"/>
  <c r="BF1098" i="1"/>
  <c r="BF1097" i="1" s="1"/>
  <c r="BL1098" i="1"/>
  <c r="BL1097" i="1" s="1"/>
  <c r="BF1143" i="1"/>
  <c r="BF1132" i="1" s="1"/>
  <c r="BL1143" i="1"/>
  <c r="BL1132" i="1" s="1"/>
  <c r="BD1160" i="1"/>
  <c r="BD1159" i="1" s="1"/>
  <c r="BJ1160" i="1"/>
  <c r="BJ1159" i="1" s="1"/>
  <c r="BP1160" i="1"/>
  <c r="BP1159" i="1" s="1"/>
  <c r="BD1165" i="1"/>
  <c r="BP1166" i="1"/>
  <c r="BP1165" i="1" s="1"/>
  <c r="BF1205" i="1"/>
  <c r="BF1194" i="1" s="1"/>
  <c r="BL1205" i="1"/>
  <c r="BL1194" i="1" s="1"/>
  <c r="BF1221" i="1"/>
  <c r="BF1220" i="1" s="1"/>
  <c r="BL1221" i="1"/>
  <c r="BL1220" i="1" s="1"/>
  <c r="BN1254" i="1"/>
  <c r="BN1253" i="1" s="1"/>
  <c r="BF1269" i="1"/>
  <c r="BF1268" i="1" s="1"/>
  <c r="BL1269" i="1"/>
  <c r="BL1268" i="1" s="1"/>
  <c r="BD1310" i="1"/>
  <c r="BD1299" i="1" s="1"/>
  <c r="BJ1310" i="1"/>
  <c r="BJ1299" i="1" s="1"/>
  <c r="BP1310" i="1"/>
  <c r="BP1299" i="1" s="1"/>
  <c r="BD1324" i="1"/>
  <c r="BD1323" i="1" s="1"/>
  <c r="BJ1324" i="1"/>
  <c r="BJ1323" i="1" s="1"/>
  <c r="BP1324" i="1"/>
  <c r="BP1323" i="1" s="1"/>
  <c r="BF1357" i="1"/>
  <c r="BF1346" i="1" s="1"/>
  <c r="BL1357" i="1"/>
  <c r="BL1346" i="1" s="1"/>
  <c r="BF1374" i="1"/>
  <c r="BF1373" i="1" s="1"/>
  <c r="BL1374" i="1"/>
  <c r="BL1373" i="1" s="1"/>
  <c r="BD1429" i="1"/>
  <c r="BD1418" i="1" s="1"/>
  <c r="BJ1429" i="1"/>
  <c r="BJ1418" i="1" s="1"/>
  <c r="BP1429" i="1"/>
  <c r="BP1418" i="1" s="1"/>
  <c r="BD1438" i="1"/>
  <c r="BD1437" i="1" s="1"/>
  <c r="BJ1438" i="1"/>
  <c r="BJ1437" i="1" s="1"/>
  <c r="BP1438" i="1"/>
  <c r="BP1437" i="1" s="1"/>
  <c r="BF1453" i="1"/>
  <c r="BF1452" i="1" s="1"/>
  <c r="BL1453" i="1"/>
  <c r="BL1452" i="1" s="1"/>
  <c r="BN1524" i="1"/>
  <c r="BN1512" i="1" s="1"/>
  <c r="BN1549" i="1"/>
  <c r="BN1548" i="1" s="1"/>
  <c r="BD1561" i="1"/>
  <c r="BD1560" i="1" s="1"/>
  <c r="BJ1561" i="1"/>
  <c r="BJ1560" i="1" s="1"/>
  <c r="BP1561" i="1"/>
  <c r="BP1560" i="1" s="1"/>
  <c r="BD1565" i="1"/>
  <c r="BD1564" i="1" s="1"/>
  <c r="BJ1565" i="1"/>
  <c r="BJ1564" i="1" s="1"/>
  <c r="BP1565" i="1"/>
  <c r="BP1564" i="1" s="1"/>
  <c r="BD1618" i="1"/>
  <c r="BD1616" i="1" s="1"/>
  <c r="BJ1618" i="1"/>
  <c r="BJ1616" i="1" s="1"/>
  <c r="BP1618" i="1"/>
  <c r="BP1616" i="1" s="1"/>
  <c r="BD1624" i="1"/>
  <c r="BJ1624" i="1"/>
  <c r="BP1624" i="1"/>
  <c r="BF1635" i="1"/>
  <c r="BL1635" i="1"/>
  <c r="BN1637" i="1"/>
  <c r="BN1636" i="1" s="1"/>
  <c r="BF1641" i="1"/>
  <c r="BF1640" i="1" s="1"/>
  <c r="BL1641" i="1"/>
  <c r="BL1640" i="1" s="1"/>
  <c r="BF1700" i="1"/>
  <c r="BF1729" i="1" s="1"/>
  <c r="BF1733" i="1" s="1"/>
  <c r="BF1734" i="1" s="1"/>
  <c r="BN2102" i="1"/>
  <c r="BN2133" i="1" s="1"/>
  <c r="BN2137" i="1" s="1"/>
  <c r="BN2138" i="1" s="1"/>
  <c r="BF2428" i="1"/>
  <c r="BF2458" i="1" s="1"/>
  <c r="BF2462" i="1" s="1"/>
  <c r="BF2463" i="1" s="1"/>
  <c r="BL2428" i="1"/>
  <c r="BL2458" i="1" s="1"/>
  <c r="BL2462" i="1" s="1"/>
  <c r="BL2463" i="1" s="1"/>
  <c r="BG2469" i="1"/>
  <c r="BG2497" i="1" s="1"/>
  <c r="BG2501" i="1" s="1"/>
  <c r="BG2502" i="1" s="1"/>
  <c r="BM2469" i="1"/>
  <c r="BM2497" i="1" s="1"/>
  <c r="BM2501" i="1" s="1"/>
  <c r="BM2502" i="1" s="1"/>
  <c r="BN2508" i="1"/>
  <c r="BN2537" i="1" s="1"/>
  <c r="BN2541" i="1" s="1"/>
  <c r="BN2542" i="1" s="1"/>
  <c r="BE2713" i="1"/>
  <c r="BE2743" i="1" s="1"/>
  <c r="BE2747" i="1" s="1"/>
  <c r="BE2748" i="1" s="1"/>
  <c r="BK2713" i="1"/>
  <c r="BK2743" i="1" s="1"/>
  <c r="BK2747" i="1" s="1"/>
  <c r="BK2748" i="1" s="1"/>
  <c r="BQ2713" i="1"/>
  <c r="BQ2743" i="1" s="1"/>
  <c r="BQ2747" i="1" s="1"/>
  <c r="BQ2748" i="1" s="1"/>
  <c r="BE20" i="1"/>
  <c r="BE10" i="1" s="1"/>
  <c r="BK20" i="1"/>
  <c r="BK10" i="1" s="1"/>
  <c r="BQ20" i="1"/>
  <c r="BQ10" i="1" s="1"/>
  <c r="BE31" i="1"/>
  <c r="BE30" i="1" s="1"/>
  <c r="BK31" i="1"/>
  <c r="BK30" i="1" s="1"/>
  <c r="BQ31" i="1"/>
  <c r="BQ30" i="1" s="1"/>
  <c r="BE61" i="1"/>
  <c r="BE51" i="1" s="1"/>
  <c r="BE73" i="1" s="1"/>
  <c r="BK61" i="1"/>
  <c r="BK51" i="1" s="1"/>
  <c r="BK73" i="1" s="1"/>
  <c r="BQ61" i="1"/>
  <c r="BQ51" i="1" s="1"/>
  <c r="BQ73" i="1" s="1"/>
  <c r="BG98" i="1"/>
  <c r="BG88" i="1" s="1"/>
  <c r="BM98" i="1"/>
  <c r="BM88" i="1" s="1"/>
  <c r="BG105" i="1"/>
  <c r="BG104" i="1" s="1"/>
  <c r="BM105" i="1"/>
  <c r="BM104" i="1" s="1"/>
  <c r="BC144" i="1"/>
  <c r="BI144" i="1"/>
  <c r="BO144" i="1"/>
  <c r="BO134" i="1" s="1"/>
  <c r="BC154" i="1"/>
  <c r="BI154" i="1"/>
  <c r="BO154" i="1"/>
  <c r="BO153" i="1" s="1"/>
  <c r="BG192" i="1"/>
  <c r="BG182" i="1" s="1"/>
  <c r="BG204" i="1" s="1"/>
  <c r="BM192" i="1"/>
  <c r="BM182" i="1" s="1"/>
  <c r="BM204" i="1" s="1"/>
  <c r="BC220" i="1"/>
  <c r="BI220" i="1"/>
  <c r="BO220" i="1"/>
  <c r="BO219" i="1" s="1"/>
  <c r="BO225" i="1" s="1"/>
  <c r="BE251" i="1"/>
  <c r="BE241" i="1" s="1"/>
  <c r="BE259" i="1" s="1"/>
  <c r="BK251" i="1"/>
  <c r="BK241" i="1" s="1"/>
  <c r="BK259" i="1" s="1"/>
  <c r="BQ251" i="1"/>
  <c r="BQ241" i="1" s="1"/>
  <c r="BQ259" i="1" s="1"/>
  <c r="BE284" i="1"/>
  <c r="BE274" i="1" s="1"/>
  <c r="BE297" i="1" s="1"/>
  <c r="BK284" i="1"/>
  <c r="BK274" i="1" s="1"/>
  <c r="BK297" i="1" s="1"/>
  <c r="BQ284" i="1"/>
  <c r="BQ274" i="1" s="1"/>
  <c r="BQ297" i="1" s="1"/>
  <c r="BG342" i="1"/>
  <c r="BG341" i="1" s="1"/>
  <c r="BE502" i="1"/>
  <c r="BE491" i="1" s="1"/>
  <c r="BK502" i="1"/>
  <c r="BK491" i="1" s="1"/>
  <c r="BQ502" i="1"/>
  <c r="BQ491" i="1" s="1"/>
  <c r="BE512" i="1"/>
  <c r="BE511" i="1" s="1"/>
  <c r="BE777" i="1"/>
  <c r="BE776" i="1" s="1"/>
  <c r="BG789" i="1"/>
  <c r="BG788" i="1" s="1"/>
  <c r="BM789" i="1"/>
  <c r="BM788" i="1" s="1"/>
  <c r="BG819" i="1"/>
  <c r="BG808" i="1" s="1"/>
  <c r="BM819" i="1"/>
  <c r="BM808" i="1" s="1"/>
  <c r="BG843" i="1"/>
  <c r="BG842" i="1" s="1"/>
  <c r="BM843" i="1"/>
  <c r="BM842" i="1" s="1"/>
  <c r="BE850" i="1"/>
  <c r="BE849" i="1" s="1"/>
  <c r="BK850" i="1"/>
  <c r="BK849" i="1" s="1"/>
  <c r="BQ850" i="1"/>
  <c r="BQ849" i="1" s="1"/>
  <c r="BE855" i="1"/>
  <c r="BE854" i="1" s="1"/>
  <c r="BK855" i="1"/>
  <c r="BK854" i="1" s="1"/>
  <c r="BQ855" i="1"/>
  <c r="BQ854" i="1" s="1"/>
  <c r="BG894" i="1"/>
  <c r="BG883" i="1" s="1"/>
  <c r="BM894" i="1"/>
  <c r="BM883" i="1" s="1"/>
  <c r="BG923" i="1"/>
  <c r="BG922" i="1" s="1"/>
  <c r="BM923" i="1"/>
  <c r="BM922" i="1" s="1"/>
  <c r="BE940" i="1"/>
  <c r="BE939" i="1" s="1"/>
  <c r="BK940" i="1"/>
  <c r="BK939" i="1" s="1"/>
  <c r="BQ940" i="1"/>
  <c r="BQ939" i="1" s="1"/>
  <c r="BC992" i="1"/>
  <c r="BI992" i="1"/>
  <c r="BO992" i="1"/>
  <c r="BO981" i="1" s="1"/>
  <c r="BG1016" i="1"/>
  <c r="BG1015" i="1" s="1"/>
  <c r="BM1016" i="1"/>
  <c r="BM1015" i="1" s="1"/>
  <c r="BE1023" i="1"/>
  <c r="BE1022" i="1" s="1"/>
  <c r="BK1023" i="1"/>
  <c r="BK1022" i="1" s="1"/>
  <c r="BQ1023" i="1"/>
  <c r="BQ1022" i="1" s="1"/>
  <c r="BE1066" i="1"/>
  <c r="BE1055" i="1" s="1"/>
  <c r="BK1066" i="1"/>
  <c r="BK1055" i="1" s="1"/>
  <c r="BQ1066" i="1"/>
  <c r="BQ1055" i="1" s="1"/>
  <c r="BE1085" i="1"/>
  <c r="BE1084" i="1" s="1"/>
  <c r="BK1085" i="1"/>
  <c r="BK1084" i="1" s="1"/>
  <c r="BQ1085" i="1"/>
  <c r="BQ1084" i="1" s="1"/>
  <c r="BG1094" i="1"/>
  <c r="BG1093" i="1" s="1"/>
  <c r="BM1094" i="1"/>
  <c r="BM1093" i="1" s="1"/>
  <c r="BG1098" i="1"/>
  <c r="BG1097" i="1" s="1"/>
  <c r="BM1098" i="1"/>
  <c r="BM1097" i="1" s="1"/>
  <c r="BG1143" i="1"/>
  <c r="BG1132" i="1" s="1"/>
  <c r="BM1143" i="1"/>
  <c r="BM1132" i="1" s="1"/>
  <c r="BE1160" i="1"/>
  <c r="BE1159" i="1" s="1"/>
  <c r="BK1160" i="1"/>
  <c r="BK1159" i="1" s="1"/>
  <c r="BQ1160" i="1"/>
  <c r="BQ1159" i="1" s="1"/>
  <c r="BE1165" i="1"/>
  <c r="BK1165" i="1"/>
  <c r="BQ1166" i="1"/>
  <c r="BQ1165" i="1" s="1"/>
  <c r="BG1205" i="1"/>
  <c r="BG1194" i="1" s="1"/>
  <c r="BM1205" i="1"/>
  <c r="BM1194" i="1" s="1"/>
  <c r="BG1221" i="1"/>
  <c r="BG1220" i="1" s="1"/>
  <c r="BM1221" i="1"/>
  <c r="BM1220" i="1" s="1"/>
  <c r="BC1254" i="1"/>
  <c r="BI1254" i="1"/>
  <c r="BO1254" i="1"/>
  <c r="BO1253" i="1" s="1"/>
  <c r="BG1269" i="1"/>
  <c r="BG1268" i="1" s="1"/>
  <c r="BM1269" i="1"/>
  <c r="BM1268" i="1" s="1"/>
  <c r="BE1310" i="1"/>
  <c r="BE1299" i="1" s="1"/>
  <c r="BK1310" i="1"/>
  <c r="BK1299" i="1" s="1"/>
  <c r="BQ1310" i="1"/>
  <c r="BQ1299" i="1" s="1"/>
  <c r="BE1324" i="1"/>
  <c r="BE1323" i="1" s="1"/>
  <c r="BK1324" i="1"/>
  <c r="BK1323" i="1" s="1"/>
  <c r="BQ1324" i="1"/>
  <c r="BQ1323" i="1" s="1"/>
  <c r="BG1357" i="1"/>
  <c r="BG1346" i="1" s="1"/>
  <c r="BM1357" i="1"/>
  <c r="BM1346" i="1" s="1"/>
  <c r="BG1374" i="1"/>
  <c r="BG1373" i="1" s="1"/>
  <c r="BM1374" i="1"/>
  <c r="BM1373" i="1" s="1"/>
  <c r="BE1429" i="1"/>
  <c r="BE1418" i="1" s="1"/>
  <c r="BK1429" i="1"/>
  <c r="BK1418" i="1" s="1"/>
  <c r="BQ1429" i="1"/>
  <c r="BQ1418" i="1" s="1"/>
  <c r="BE1438" i="1"/>
  <c r="BE1437" i="1" s="1"/>
  <c r="BK1438" i="1"/>
  <c r="BK1437" i="1" s="1"/>
  <c r="BQ1438" i="1"/>
  <c r="BQ1437" i="1" s="1"/>
  <c r="BG1453" i="1"/>
  <c r="BG1452" i="1" s="1"/>
  <c r="BM1453" i="1"/>
  <c r="BM1452" i="1" s="1"/>
  <c r="BC1524" i="1"/>
  <c r="BI1524" i="1"/>
  <c r="BO1524" i="1"/>
  <c r="BO1512" i="1" s="1"/>
  <c r="BC1549" i="1"/>
  <c r="BI1549" i="1"/>
  <c r="BO1549" i="1"/>
  <c r="BO1548" i="1" s="1"/>
  <c r="BE1561" i="1"/>
  <c r="BE1560" i="1" s="1"/>
  <c r="BK1561" i="1"/>
  <c r="BK1560" i="1" s="1"/>
  <c r="BQ1561" i="1"/>
  <c r="BQ1560" i="1" s="1"/>
  <c r="BE1565" i="1"/>
  <c r="BE1564" i="1" s="1"/>
  <c r="BK1565" i="1"/>
  <c r="BK1564" i="1" s="1"/>
  <c r="BQ1565" i="1"/>
  <c r="BQ1564" i="1" s="1"/>
  <c r="BE1618" i="1"/>
  <c r="BE1616" i="1" s="1"/>
  <c r="BK1618" i="1"/>
  <c r="BK1616" i="1" s="1"/>
  <c r="BQ1618" i="1"/>
  <c r="BQ1616" i="1" s="1"/>
  <c r="BE1624" i="1"/>
  <c r="BK1624" i="1"/>
  <c r="BQ1624" i="1"/>
  <c r="BC1637" i="1"/>
  <c r="BI1637" i="1"/>
  <c r="BO1637" i="1"/>
  <c r="BO1636" i="1" s="1"/>
  <c r="BG1641" i="1"/>
  <c r="BG1640" i="1" s="1"/>
  <c r="BM1641" i="1"/>
  <c r="BM1640" i="1" s="1"/>
  <c r="BO2508" i="1"/>
  <c r="BO2537" i="1" s="1"/>
  <c r="BO2541" i="1" s="1"/>
  <c r="BO2542" i="1" s="1"/>
  <c r="BD2548" i="1"/>
  <c r="BD2578" i="1" s="1"/>
  <c r="BD2582" i="1" s="1"/>
  <c r="BD2583" i="1" s="1"/>
  <c r="BJ2548" i="1"/>
  <c r="BJ2578" i="1" s="1"/>
  <c r="BJ2582" i="1" s="1"/>
  <c r="BJ2583" i="1" s="1"/>
  <c r="BP2548" i="1"/>
  <c r="BP2578" i="1" s="1"/>
  <c r="BP2582" i="1" s="1"/>
  <c r="BP2583" i="1" s="1"/>
  <c r="BD2589" i="1"/>
  <c r="BD2619" i="1" s="1"/>
  <c r="BD2623" i="1" s="1"/>
  <c r="BD2624" i="1" s="1"/>
  <c r="BJ2589" i="1"/>
  <c r="BJ2619" i="1" s="1"/>
  <c r="BJ2623" i="1" s="1"/>
  <c r="BJ2624" i="1" s="1"/>
  <c r="BP2589" i="1"/>
  <c r="BP2619" i="1" s="1"/>
  <c r="BP2623" i="1" s="1"/>
  <c r="BP2624" i="1" s="1"/>
  <c r="BF2671" i="1"/>
  <c r="BF2702" i="1" s="1"/>
  <c r="BF2706" i="1" s="1"/>
  <c r="BF2707" i="1" s="1"/>
  <c r="BL2671" i="1"/>
  <c r="BL2702" i="1" s="1"/>
  <c r="BL2706" i="1" s="1"/>
  <c r="BL2707" i="1" s="1"/>
  <c r="BF2754" i="1"/>
  <c r="BF2784" i="1" s="1"/>
  <c r="BF2788" i="1" s="1"/>
  <c r="BF2789" i="1" s="1"/>
  <c r="BL2754" i="1"/>
  <c r="BL2784" i="1" s="1"/>
  <c r="BL2788" i="1" s="1"/>
  <c r="BL2789" i="1" s="1"/>
  <c r="BE2795" i="1"/>
  <c r="BE2825" i="1" s="1"/>
  <c r="BE2829" i="1" s="1"/>
  <c r="BE2830" i="1" s="1"/>
  <c r="BK2795" i="1"/>
  <c r="BK2825" i="1" s="1"/>
  <c r="BK2829" i="1" s="1"/>
  <c r="BK2830" i="1" s="1"/>
  <c r="BQ2795" i="1"/>
  <c r="BQ2825" i="1" s="1"/>
  <c r="BQ2829" i="1" s="1"/>
  <c r="BQ2830" i="1" s="1"/>
  <c r="BC323" i="1"/>
  <c r="BI323" i="1"/>
  <c r="BG376" i="1"/>
  <c r="BG366" i="1" s="1"/>
  <c r="BG391" i="1" s="1"/>
  <c r="BC416" i="1"/>
  <c r="BI416" i="1"/>
  <c r="BK653" i="1"/>
  <c r="BK641" i="1" s="1"/>
  <c r="BK674" i="1" s="1"/>
  <c r="BG744" i="1"/>
  <c r="BG733" i="1" s="1"/>
  <c r="BE2185" i="1"/>
  <c r="BE2215" i="1" s="1"/>
  <c r="BE2219" i="1" s="1"/>
  <c r="BE2220" i="1" s="1"/>
  <c r="BK2185" i="1"/>
  <c r="BK2215" i="1" s="1"/>
  <c r="BK2219" i="1" s="1"/>
  <c r="BK2220" i="1" s="1"/>
  <c r="BQ2185" i="1"/>
  <c r="BQ2215" i="1" s="1"/>
  <c r="BQ2219" i="1" s="1"/>
  <c r="BQ2220" i="1" s="1"/>
  <c r="BN2226" i="1"/>
  <c r="BN2255" i="1" s="1"/>
  <c r="BN2259" i="1" s="1"/>
  <c r="BN2260" i="1" s="1"/>
  <c r="BE2307" i="1"/>
  <c r="BE2337" i="1" s="1"/>
  <c r="BE2341" i="1" s="1"/>
  <c r="BE2342" i="1" s="1"/>
  <c r="BK2307" i="1"/>
  <c r="BK2337" i="1" s="1"/>
  <c r="BK2341" i="1" s="1"/>
  <c r="BK2342" i="1" s="1"/>
  <c r="BQ2307" i="1"/>
  <c r="BQ2337" i="1" s="1"/>
  <c r="BQ2341" i="1" s="1"/>
  <c r="BQ2342" i="1" s="1"/>
  <c r="BN2348" i="1"/>
  <c r="BN2379" i="1" s="1"/>
  <c r="BN2383" i="1" s="1"/>
  <c r="BN2384" i="1" s="1"/>
  <c r="BN2754" i="1"/>
  <c r="BN2784" i="1" s="1"/>
  <c r="BN2788" i="1" s="1"/>
  <c r="BN2789" i="1" s="1"/>
  <c r="BG2795" i="1"/>
  <c r="BG2825" i="1" s="1"/>
  <c r="BG2829" i="1" s="1"/>
  <c r="BG2830" i="1" s="1"/>
  <c r="BM2795" i="1"/>
  <c r="BM2825" i="1" s="1"/>
  <c r="BM2829" i="1" s="1"/>
  <c r="BM2830" i="1" s="1"/>
  <c r="BD105" i="1"/>
  <c r="BD104" i="1" s="1"/>
  <c r="BJ105" i="1"/>
  <c r="BJ104" i="1" s="1"/>
  <c r="BP105" i="1"/>
  <c r="BP104" i="1" s="1"/>
  <c r="BF154" i="1"/>
  <c r="BF153" i="1" s="1"/>
  <c r="BL154" i="1"/>
  <c r="BL153" i="1" s="1"/>
  <c r="BN251" i="1"/>
  <c r="BN241" i="1" s="1"/>
  <c r="BN259" i="1" s="1"/>
  <c r="BN284" i="1"/>
  <c r="BN274" i="1" s="1"/>
  <c r="BN297" i="1" s="1"/>
  <c r="BD323" i="1"/>
  <c r="BD312" i="1" s="1"/>
  <c r="BJ323" i="1"/>
  <c r="BJ312" i="1" s="1"/>
  <c r="BP323" i="1"/>
  <c r="BP312" i="1" s="1"/>
  <c r="BD337" i="1"/>
  <c r="BD336" i="1" s="1"/>
  <c r="BJ337" i="1"/>
  <c r="BJ336" i="1" s="1"/>
  <c r="BP337" i="1"/>
  <c r="BP336" i="1" s="1"/>
  <c r="BD342" i="1"/>
  <c r="BD341" i="1" s="1"/>
  <c r="BJ342" i="1"/>
  <c r="BJ341" i="1" s="1"/>
  <c r="BP342" i="1"/>
  <c r="BP341" i="1" s="1"/>
  <c r="BF455" i="1"/>
  <c r="BF445" i="1" s="1"/>
  <c r="BF463" i="1"/>
  <c r="BF462" i="1" s="1"/>
  <c r="BL463" i="1"/>
  <c r="BL462" i="1" s="1"/>
  <c r="BN512" i="1"/>
  <c r="BN511" i="1" s="1"/>
  <c r="BN523" i="1"/>
  <c r="BN522" i="1" s="1"/>
  <c r="BN758" i="1"/>
  <c r="BN757" i="1" s="1"/>
  <c r="BN777" i="1"/>
  <c r="BN776" i="1" s="1"/>
  <c r="BD819" i="1"/>
  <c r="BD808" i="1" s="1"/>
  <c r="BJ819" i="1"/>
  <c r="BJ808" i="1" s="1"/>
  <c r="BP819" i="1"/>
  <c r="BP808" i="1" s="1"/>
  <c r="BD843" i="1"/>
  <c r="BD842" i="1" s="1"/>
  <c r="BJ843" i="1"/>
  <c r="BJ842" i="1" s="1"/>
  <c r="BP843" i="1"/>
  <c r="BP842" i="1" s="1"/>
  <c r="BN855" i="1"/>
  <c r="BN854" i="1" s="1"/>
  <c r="BD894" i="1"/>
  <c r="BD883" i="1" s="1"/>
  <c r="BJ894" i="1"/>
  <c r="BJ883" i="1" s="1"/>
  <c r="BP894" i="1"/>
  <c r="BP883" i="1" s="1"/>
  <c r="BD923" i="1"/>
  <c r="BD922" i="1" s="1"/>
  <c r="BJ923" i="1"/>
  <c r="BJ922" i="1" s="1"/>
  <c r="BP923" i="1"/>
  <c r="BP922" i="1" s="1"/>
  <c r="BN940" i="1"/>
  <c r="BN939" i="1" s="1"/>
  <c r="BF992" i="1"/>
  <c r="BF981" i="1" s="1"/>
  <c r="BL992" i="1"/>
  <c r="BL981" i="1" s="1"/>
  <c r="BD1016" i="1"/>
  <c r="BD1015" i="1" s="1"/>
  <c r="BJ1016" i="1"/>
  <c r="BJ1015" i="1" s="1"/>
  <c r="BP1016" i="1"/>
  <c r="BP1015" i="1" s="1"/>
  <c r="BN1023" i="1"/>
  <c r="BN1022" i="1" s="1"/>
  <c r="BN1066" i="1"/>
  <c r="BN1055" i="1" s="1"/>
  <c r="BN1085" i="1"/>
  <c r="BN1084" i="1" s="1"/>
  <c r="BD1098" i="1"/>
  <c r="BD1097" i="1" s="1"/>
  <c r="BJ1098" i="1"/>
  <c r="BJ1097" i="1" s="1"/>
  <c r="BP1098" i="1"/>
  <c r="BP1097" i="1" s="1"/>
  <c r="BD1143" i="1"/>
  <c r="BD1132" i="1" s="1"/>
  <c r="BJ1143" i="1"/>
  <c r="BJ1132" i="1" s="1"/>
  <c r="BP1143" i="1"/>
  <c r="BP1132" i="1" s="1"/>
  <c r="BD1221" i="1"/>
  <c r="BD1220" i="1" s="1"/>
  <c r="BJ1221" i="1"/>
  <c r="BJ1220" i="1" s="1"/>
  <c r="BP1221" i="1"/>
  <c r="BP1220" i="1" s="1"/>
  <c r="BF1254" i="1"/>
  <c r="BF1253" i="1" s="1"/>
  <c r="BL1254" i="1"/>
  <c r="BL1253" i="1" s="1"/>
  <c r="BD1269" i="1"/>
  <c r="BD1268" i="1" s="1"/>
  <c r="BJ1269" i="1"/>
  <c r="BJ1268" i="1" s="1"/>
  <c r="BP1269" i="1"/>
  <c r="BP1268" i="1" s="1"/>
  <c r="BN1310" i="1"/>
  <c r="BN1299" i="1" s="1"/>
  <c r="BN1324" i="1"/>
  <c r="BN1323" i="1" s="1"/>
  <c r="BD1357" i="1"/>
  <c r="BD1346" i="1" s="1"/>
  <c r="BJ1357" i="1"/>
  <c r="BJ1346" i="1" s="1"/>
  <c r="BP1357" i="1"/>
  <c r="BP1346" i="1" s="1"/>
  <c r="BD1374" i="1"/>
  <c r="BD1373" i="1" s="1"/>
  <c r="BJ1374" i="1"/>
  <c r="BJ1373" i="1" s="1"/>
  <c r="BP1374" i="1"/>
  <c r="BP1373" i="1" s="1"/>
  <c r="BN1429" i="1"/>
  <c r="BN1418" i="1" s="1"/>
  <c r="BN1438" i="1"/>
  <c r="BN1437" i="1" s="1"/>
  <c r="BD1453" i="1"/>
  <c r="BD1452" i="1" s="1"/>
  <c r="BJ1453" i="1"/>
  <c r="BJ1452" i="1" s="1"/>
  <c r="BP1453" i="1"/>
  <c r="BP1452" i="1" s="1"/>
  <c r="BF1524" i="1"/>
  <c r="BF1512" i="1" s="1"/>
  <c r="BL1524" i="1"/>
  <c r="BL1512" i="1" s="1"/>
  <c r="BF1549" i="1"/>
  <c r="BF1548" i="1" s="1"/>
  <c r="BL1549" i="1"/>
  <c r="BL1548" i="1" s="1"/>
  <c r="BN1561" i="1"/>
  <c r="BN1560" i="1" s="1"/>
  <c r="BN1565" i="1"/>
  <c r="BN1564" i="1" s="1"/>
  <c r="BN1618" i="1"/>
  <c r="BN1616" i="1" s="1"/>
  <c r="BN1624" i="1"/>
  <c r="BF1637" i="1"/>
  <c r="BF1636" i="1" s="1"/>
  <c r="BL1637" i="1"/>
  <c r="BL1636" i="1" s="1"/>
  <c r="BD1641" i="1"/>
  <c r="BD1640" i="1" s="1"/>
  <c r="BJ1641" i="1"/>
  <c r="BJ1640" i="1" s="1"/>
  <c r="BP1641" i="1"/>
  <c r="BP1640" i="1" s="1"/>
  <c r="BD1700" i="1"/>
  <c r="BD1729" i="1" s="1"/>
  <c r="BD1733" i="1" s="1"/>
  <c r="BD1734" i="1" s="1"/>
  <c r="BJ1700" i="1"/>
  <c r="BJ1729" i="1" s="1"/>
  <c r="BJ1733" i="1" s="1"/>
  <c r="BJ1734" i="1" s="1"/>
  <c r="BP1700" i="1"/>
  <c r="BP1729" i="1" s="1"/>
  <c r="BP1733" i="1" s="1"/>
  <c r="BP1734" i="1" s="1"/>
  <c r="BO2226" i="1"/>
  <c r="BO2255" i="1" s="1"/>
  <c r="BO2259" i="1" s="1"/>
  <c r="BO2260" i="1" s="1"/>
  <c r="BO2348" i="1"/>
  <c r="BO2379" i="1" s="1"/>
  <c r="BO2383" i="1" s="1"/>
  <c r="BO2384" i="1" s="1"/>
  <c r="BF2508" i="1"/>
  <c r="BF2537" i="1" s="1"/>
  <c r="BF2541" i="1" s="1"/>
  <c r="BF2542" i="1" s="1"/>
  <c r="BL2508" i="1"/>
  <c r="BL2537" i="1" s="1"/>
  <c r="BL2541" i="1" s="1"/>
  <c r="BL2542" i="1" s="1"/>
  <c r="BG2548" i="1"/>
  <c r="BG2578" i="1" s="1"/>
  <c r="BG2582" i="1" s="1"/>
  <c r="BG2583" i="1" s="1"/>
  <c r="BM2548" i="1"/>
  <c r="BM2578" i="1" s="1"/>
  <c r="BM2582" i="1" s="1"/>
  <c r="BM2583" i="1" s="1"/>
  <c r="BN2630" i="1"/>
  <c r="BN2660" i="1" s="1"/>
  <c r="BN2664" i="1" s="1"/>
  <c r="BN2665" i="1" s="1"/>
  <c r="BO2754" i="1"/>
  <c r="BO2784" i="1" s="1"/>
  <c r="BO2788" i="1" s="1"/>
  <c r="BO2789" i="1" s="1"/>
  <c r="BN2836" i="1"/>
  <c r="BN2866" i="1" s="1"/>
  <c r="BN2870" i="1" s="1"/>
  <c r="BN2871" i="1" s="1"/>
  <c r="BF3367" i="1"/>
  <c r="BF3397" i="1" s="1"/>
  <c r="BF3401" i="1" s="1"/>
  <c r="BF3402" i="1" s="1"/>
  <c r="BL3367" i="1"/>
  <c r="BL3397" i="1" s="1"/>
  <c r="BL3401" i="1" s="1"/>
  <c r="BL3402" i="1" s="1"/>
  <c r="BF3693" i="1"/>
  <c r="BF3722" i="1" s="1"/>
  <c r="BF3726" i="1" s="1"/>
  <c r="BF3727" i="1" s="1"/>
  <c r="BL3693" i="1"/>
  <c r="BL3722" i="1" s="1"/>
  <c r="BL3726" i="1" s="1"/>
  <c r="BL3727" i="1" s="1"/>
  <c r="BD3976" i="1"/>
  <c r="BD4005" i="1" s="1"/>
  <c r="BD4009" i="1" s="1"/>
  <c r="BD4010" i="1" s="1"/>
  <c r="BJ3976" i="1"/>
  <c r="BJ4005" i="1" s="1"/>
  <c r="BJ4009" i="1" s="1"/>
  <c r="BJ4010" i="1" s="1"/>
  <c r="BP3976" i="1"/>
  <c r="BP4005" i="1" s="1"/>
  <c r="BP4009" i="1" s="1"/>
  <c r="BP4010" i="1" s="1"/>
  <c r="BD4339" i="1"/>
  <c r="BD4369" i="1" s="1"/>
  <c r="BD4373" i="1" s="1"/>
  <c r="BD4374" i="1" s="1"/>
  <c r="BJ4339" i="1"/>
  <c r="BJ4369" i="1" s="1"/>
  <c r="BJ4373" i="1" s="1"/>
  <c r="BJ4374" i="1" s="1"/>
  <c r="BP4339" i="1"/>
  <c r="BP4369" i="1" s="1"/>
  <c r="BP4373" i="1" s="1"/>
  <c r="BP4374" i="1" s="1"/>
  <c r="BD4380" i="1"/>
  <c r="BD4411" i="1" s="1"/>
  <c r="BD4415" i="1" s="1"/>
  <c r="BD4416" i="1" s="1"/>
  <c r="BJ4380" i="1"/>
  <c r="BJ4411" i="1" s="1"/>
  <c r="BJ4415" i="1" s="1"/>
  <c r="BJ4416" i="1" s="1"/>
  <c r="BP4380" i="1"/>
  <c r="BP4411" i="1" s="1"/>
  <c r="BP4415" i="1" s="1"/>
  <c r="BP4416" i="1" s="1"/>
  <c r="BN2959" i="1"/>
  <c r="BN2989" i="1" s="1"/>
  <c r="BN2993" i="1" s="1"/>
  <c r="BN2994" i="1" s="1"/>
  <c r="BE3611" i="1"/>
  <c r="BE3641" i="1" s="1"/>
  <c r="BE3645" i="1" s="1"/>
  <c r="BE3646" i="1" s="1"/>
  <c r="BK3611" i="1"/>
  <c r="BK3641" i="1" s="1"/>
  <c r="BK3645" i="1" s="1"/>
  <c r="BK3646" i="1" s="1"/>
  <c r="BQ3611" i="1"/>
  <c r="BQ3641" i="1" s="1"/>
  <c r="BQ3645" i="1" s="1"/>
  <c r="BQ3646" i="1" s="1"/>
  <c r="BD3855" i="1"/>
  <c r="BD3885" i="1" s="1"/>
  <c r="BD3889" i="1" s="1"/>
  <c r="BD3890" i="1" s="1"/>
  <c r="BJ3855" i="1"/>
  <c r="BJ3885" i="1" s="1"/>
  <c r="BJ3889" i="1" s="1"/>
  <c r="BJ3890" i="1" s="1"/>
  <c r="BP3855" i="1"/>
  <c r="BP3885" i="1" s="1"/>
  <c r="BP3889" i="1" s="1"/>
  <c r="BP3890" i="1" s="1"/>
  <c r="BF4177" i="1"/>
  <c r="BF4207" i="1" s="1"/>
  <c r="BF4211" i="1" s="1"/>
  <c r="BF4212" i="1" s="1"/>
  <c r="BL4177" i="1"/>
  <c r="BL4207" i="1" s="1"/>
  <c r="BL4211" i="1" s="1"/>
  <c r="BL4212" i="1" s="1"/>
  <c r="BF4299" i="1"/>
  <c r="BF4328" i="1" s="1"/>
  <c r="BF4332" i="1" s="1"/>
  <c r="BF4333" i="1" s="1"/>
  <c r="BL4299" i="1"/>
  <c r="BL4328" i="1" s="1"/>
  <c r="BL4332" i="1" s="1"/>
  <c r="BL4333" i="1" s="1"/>
  <c r="BG2918" i="1"/>
  <c r="BG2948" i="1" s="1"/>
  <c r="BG2952" i="1" s="1"/>
  <c r="BG2953" i="1" s="1"/>
  <c r="BM2918" i="1"/>
  <c r="BM2948" i="1" s="1"/>
  <c r="BM2952" i="1" s="1"/>
  <c r="BM2953" i="1" s="1"/>
  <c r="BN3195" i="1"/>
  <c r="BN3199" i="1" s="1"/>
  <c r="BN3200" i="1" s="1"/>
  <c r="BD3367" i="1"/>
  <c r="BD3397" i="1" s="1"/>
  <c r="BD3401" i="1" s="1"/>
  <c r="BD3402" i="1" s="1"/>
  <c r="BJ3367" i="1"/>
  <c r="BJ3397" i="1" s="1"/>
  <c r="BJ3401" i="1" s="1"/>
  <c r="BJ3402" i="1" s="1"/>
  <c r="BP3367" i="1"/>
  <c r="BP3397" i="1" s="1"/>
  <c r="BP3401" i="1" s="1"/>
  <c r="BP3402" i="1" s="1"/>
  <c r="BM3611" i="1"/>
  <c r="BM3641" i="1" s="1"/>
  <c r="BM3645" i="1" s="1"/>
  <c r="BM3646" i="1" s="1"/>
  <c r="BG3733" i="1"/>
  <c r="BG3763" i="1" s="1"/>
  <c r="BG3767" i="1" s="1"/>
  <c r="BG3768" i="1" s="1"/>
  <c r="BM3733" i="1"/>
  <c r="BM3763" i="1" s="1"/>
  <c r="BM3767" i="1" s="1"/>
  <c r="BM3768" i="1" s="1"/>
  <c r="BN4016" i="1"/>
  <c r="BN4044" i="1" s="1"/>
  <c r="BN4048" i="1" s="1"/>
  <c r="BN4049" i="1" s="1"/>
  <c r="BF4462" i="1"/>
  <c r="BF4492" i="1" s="1"/>
  <c r="BF4496" i="1" s="1"/>
  <c r="BF4497" i="1" s="1"/>
  <c r="BL4462" i="1"/>
  <c r="BL4492" i="1" s="1"/>
  <c r="BL4496" i="1" s="1"/>
  <c r="BL4497" i="1" s="1"/>
  <c r="BD4096" i="1"/>
  <c r="BD4125" i="1" s="1"/>
  <c r="BD4129" i="1" s="1"/>
  <c r="BD4130" i="1" s="1"/>
  <c r="BJ4096" i="1"/>
  <c r="BJ4125" i="1" s="1"/>
  <c r="BJ4129" i="1" s="1"/>
  <c r="BJ4130" i="1" s="1"/>
  <c r="BP4096" i="1"/>
  <c r="BP4125" i="1" s="1"/>
  <c r="BP4129" i="1" s="1"/>
  <c r="BP4130" i="1" s="1"/>
  <c r="BD4218" i="1"/>
  <c r="BD4248" i="1" s="1"/>
  <c r="BD4252" i="1" s="1"/>
  <c r="BD4253" i="1" s="1"/>
  <c r="BJ4218" i="1"/>
  <c r="BJ4248" i="1" s="1"/>
  <c r="BJ4252" i="1" s="1"/>
  <c r="BJ4253" i="1" s="1"/>
  <c r="BP4218" i="1"/>
  <c r="BP4248" i="1" s="1"/>
  <c r="BP4252" i="1" s="1"/>
  <c r="BP4253" i="1" s="1"/>
  <c r="BO4339" i="1"/>
  <c r="BO4369" i="1" s="1"/>
  <c r="BO4373" i="1" s="1"/>
  <c r="BO4374" i="1" s="1"/>
  <c r="BN4380" i="1"/>
  <c r="BN4411" i="1" s="1"/>
  <c r="BN4415" i="1" s="1"/>
  <c r="BN4416" i="1" s="1"/>
  <c r="BD4503" i="1"/>
  <c r="BD4534" i="1" s="1"/>
  <c r="BD4538" i="1" s="1"/>
  <c r="BD4539" i="1" s="1"/>
  <c r="BJ4503" i="1"/>
  <c r="BJ4534" i="1" s="1"/>
  <c r="BJ4538" i="1" s="1"/>
  <c r="BJ4539" i="1" s="1"/>
  <c r="BP4503" i="1"/>
  <c r="BP4534" i="1" s="1"/>
  <c r="BP4538" i="1" s="1"/>
  <c r="BP4539" i="1" s="1"/>
  <c r="T502" i="1"/>
  <c r="T491" i="1" s="1"/>
  <c r="V1160" i="1"/>
  <c r="V1159" i="1" s="1"/>
  <c r="Z2022" i="1"/>
  <c r="Z2051" i="1" s="1"/>
  <c r="Z2055" i="1" s="1"/>
  <c r="Z2056" i="1" s="1"/>
  <c r="W2144" i="1"/>
  <c r="W2174" i="1" s="1"/>
  <c r="W2178" i="1" s="1"/>
  <c r="W2179" i="1" s="1"/>
  <c r="V2713" i="1"/>
  <c r="V2743" i="1" s="1"/>
  <c r="V2747" i="1" s="1"/>
  <c r="V2748" i="1" s="1"/>
  <c r="AE4422" i="1"/>
  <c r="AE4451" i="1" s="1"/>
  <c r="AE4455" i="1" s="1"/>
  <c r="AE4456" i="1" s="1"/>
  <c r="AD4503" i="1"/>
  <c r="AD4534" i="1" s="1"/>
  <c r="AD4538" i="1" s="1"/>
  <c r="AD4539" i="1" s="1"/>
  <c r="Z502" i="1"/>
  <c r="Z491" i="1" s="1"/>
  <c r="U744" i="1"/>
  <c r="U733" i="1" s="1"/>
  <c r="U789" i="1"/>
  <c r="U788" i="1" s="1"/>
  <c r="W799" i="1"/>
  <c r="AC799" i="1"/>
  <c r="T1418" i="1"/>
  <c r="AF1429" i="1"/>
  <c r="AF1418" i="1" s="1"/>
  <c r="W1561" i="1"/>
  <c r="W1560" i="1" s="1"/>
  <c r="AG1624" i="1"/>
  <c r="U2022" i="1"/>
  <c r="U2051" i="1" s="1"/>
  <c r="U2055" i="1" s="1"/>
  <c r="U2056" i="1" s="1"/>
  <c r="W2102" i="1"/>
  <c r="W2133" i="1" s="1"/>
  <c r="W2137" i="1" s="1"/>
  <c r="W2138" i="1" s="1"/>
  <c r="AC2102" i="1"/>
  <c r="AC2133" i="1" s="1"/>
  <c r="AC2137" i="1" s="1"/>
  <c r="AC2138" i="1" s="1"/>
  <c r="V2144" i="1"/>
  <c r="V2174" i="1" s="1"/>
  <c r="V2178" i="1" s="1"/>
  <c r="V2179" i="1" s="1"/>
  <c r="AB2144" i="1"/>
  <c r="AB2174" i="1" s="1"/>
  <c r="AB2178" i="1" s="1"/>
  <c r="AB2179" i="1" s="1"/>
  <c r="AA2428" i="1"/>
  <c r="AA2458" i="1" s="1"/>
  <c r="AA2462" i="1" s="1"/>
  <c r="AA2463" i="1" s="1"/>
  <c r="AD2428" i="1"/>
  <c r="AD2458" i="1" s="1"/>
  <c r="AD2462" i="1" s="1"/>
  <c r="AD2463" i="1" s="1"/>
  <c r="Z3815" i="1"/>
  <c r="Z3844" i="1" s="1"/>
  <c r="Z3848" i="1" s="1"/>
  <c r="Z3849" i="1" s="1"/>
  <c r="Y4055" i="1"/>
  <c r="V4055" i="1"/>
  <c r="V4085" i="1" s="1"/>
  <c r="V4089" i="1" s="1"/>
  <c r="V4090" i="1" s="1"/>
  <c r="U4380" i="1"/>
  <c r="T698" i="1"/>
  <c r="T687" i="1" s="1"/>
  <c r="T717" i="1" s="1"/>
  <c r="W850" i="1"/>
  <c r="W849" i="1" s="1"/>
  <c r="S1635" i="1"/>
  <c r="S1626" i="1" s="1"/>
  <c r="AG1700" i="1"/>
  <c r="AG1729" i="1" s="1"/>
  <c r="AG1733" i="1" s="1"/>
  <c r="AG1734" i="1" s="1"/>
  <c r="AA2226" i="1"/>
  <c r="AA2255" i="1" s="1"/>
  <c r="AA2259" i="1" s="1"/>
  <c r="AA2260" i="1" s="1"/>
  <c r="Y2348" i="1"/>
  <c r="AE2469" i="1"/>
  <c r="AE2497" i="1" s="1"/>
  <c r="AE2501" i="1" s="1"/>
  <c r="AE2502" i="1" s="1"/>
  <c r="U3815" i="1"/>
  <c r="U3844" i="1" s="1"/>
  <c r="U3848" i="1" s="1"/>
  <c r="U3849" i="1" s="1"/>
  <c r="AG3896" i="1"/>
  <c r="AG3925" i="1" s="1"/>
  <c r="AG3929" i="1" s="1"/>
  <c r="AG3930" i="1" s="1"/>
  <c r="U3896" i="1"/>
  <c r="U3925" i="1" s="1"/>
  <c r="U3929" i="1" s="1"/>
  <c r="U3930" i="1" s="1"/>
  <c r="T3976" i="1"/>
  <c r="T4005" i="1" s="1"/>
  <c r="T4009" i="1" s="1"/>
  <c r="T4010" i="1" s="1"/>
  <c r="Z3976" i="1"/>
  <c r="Z4005" i="1" s="1"/>
  <c r="Z4009" i="1" s="1"/>
  <c r="Z4010" i="1" s="1"/>
  <c r="W4016" i="1"/>
  <c r="W4044" i="1" s="1"/>
  <c r="W4048" i="1" s="1"/>
  <c r="W4049" i="1" s="1"/>
  <c r="Z4055" i="1"/>
  <c r="Z4085" i="1" s="1"/>
  <c r="Z4089" i="1" s="1"/>
  <c r="Z4090" i="1" s="1"/>
  <c r="AG4380" i="1"/>
  <c r="AG4411" i="1" s="1"/>
  <c r="AG4415" i="1" s="1"/>
  <c r="AG4416" i="1" s="1"/>
  <c r="AE1635" i="1"/>
  <c r="U4503" i="1"/>
  <c r="U4534" i="1" s="1"/>
  <c r="U4538" i="1" s="1"/>
  <c r="U4539" i="1" s="1"/>
  <c r="AA4503" i="1"/>
  <c r="AA4534" i="1" s="1"/>
  <c r="AA4538" i="1" s="1"/>
  <c r="AA4539" i="1" s="1"/>
  <c r="W251" i="1"/>
  <c r="W241" i="1" s="1"/>
  <c r="W259" i="1" s="1"/>
  <c r="V416" i="1"/>
  <c r="V406" i="1" s="1"/>
  <c r="V430" i="1" s="1"/>
  <c r="AG744" i="1"/>
  <c r="AG733" i="1" s="1"/>
  <c r="AG789" i="1"/>
  <c r="AG788" i="1" s="1"/>
  <c r="W2011" i="1"/>
  <c r="W2015" i="1" s="1"/>
  <c r="W2016" i="1" s="1"/>
  <c r="U2226" i="1"/>
  <c r="U2255" i="1" s="1"/>
  <c r="U2259" i="1" s="1"/>
  <c r="U2260" i="1" s="1"/>
  <c r="S3289" i="1"/>
  <c r="AG251" i="1"/>
  <c r="AG241" i="1" s="1"/>
  <c r="AG259" i="1" s="1"/>
  <c r="AC850" i="1"/>
  <c r="AC849" i="1" s="1"/>
  <c r="AC1357" i="1"/>
  <c r="AC1346" i="1" s="1"/>
  <c r="Z1429" i="1"/>
  <c r="Z1418" i="1" s="1"/>
  <c r="Y1740" i="1"/>
  <c r="AE1740" i="1"/>
  <c r="AE1769" i="1" s="1"/>
  <c r="AE1773" i="1" s="1"/>
  <c r="AE1774" i="1" s="1"/>
  <c r="W1740" i="1"/>
  <c r="W1769" i="1" s="1"/>
  <c r="W1773" i="1" s="1"/>
  <c r="W1774" i="1" s="1"/>
  <c r="AD2185" i="1"/>
  <c r="AD2215" i="1" s="1"/>
  <c r="AD2219" i="1" s="1"/>
  <c r="AD2220" i="1" s="1"/>
  <c r="AB2348" i="1"/>
  <c r="AB2379" i="1" s="1"/>
  <c r="AB2383" i="1" s="1"/>
  <c r="AB2384" i="1" s="1"/>
  <c r="AB2428" i="1"/>
  <c r="AB2458" i="1" s="1"/>
  <c r="AB2462" i="1" s="1"/>
  <c r="AB2463" i="1" s="1"/>
  <c r="Z2589" i="1"/>
  <c r="Z2619" i="1" s="1"/>
  <c r="Z2623" i="1" s="1"/>
  <c r="Z2624" i="1" s="1"/>
  <c r="V3855" i="1"/>
  <c r="V3885" i="1" s="1"/>
  <c r="V3889" i="1" s="1"/>
  <c r="V3890" i="1" s="1"/>
  <c r="AB3855" i="1"/>
  <c r="AB3885" i="1" s="1"/>
  <c r="AB3889" i="1" s="1"/>
  <c r="AB3890" i="1" s="1"/>
  <c r="AD3896" i="1"/>
  <c r="AD3925" i="1" s="1"/>
  <c r="AD3929" i="1" s="1"/>
  <c r="AD3930" i="1" s="1"/>
  <c r="AF4218" i="1"/>
  <c r="AF4248" i="1" s="1"/>
  <c r="AF4252" i="1" s="1"/>
  <c r="AF4253" i="1" s="1"/>
  <c r="AS31" i="1"/>
  <c r="AS30" i="1" s="1"/>
  <c r="AQ192" i="1"/>
  <c r="AV416" i="1"/>
  <c r="AV406" i="1" s="1"/>
  <c r="AV430" i="1" s="1"/>
  <c r="AR463" i="1"/>
  <c r="AR462" i="1" s="1"/>
  <c r="AR561" i="1"/>
  <c r="AR549" i="1" s="1"/>
  <c r="AR585" i="1" s="1"/>
  <c r="AT744" i="1"/>
  <c r="AT733" i="1" s="1"/>
  <c r="AT758" i="1"/>
  <c r="AT757" i="1" s="1"/>
  <c r="AN799" i="1"/>
  <c r="AT799" i="1"/>
  <c r="AW843" i="1"/>
  <c r="AW842" i="1" s="1"/>
  <c r="AM972" i="1"/>
  <c r="AS972" i="1"/>
  <c r="AY972" i="1"/>
  <c r="AY992" i="1"/>
  <c r="AY981" i="1" s="1"/>
  <c r="AN1023" i="1"/>
  <c r="AN1022" i="1" s="1"/>
  <c r="AT1066" i="1"/>
  <c r="AT1055" i="1" s="1"/>
  <c r="AT1085" i="1"/>
  <c r="AT1084" i="1" s="1"/>
  <c r="AV1098" i="1"/>
  <c r="AV1097" i="1" s="1"/>
  <c r="AU1166" i="1"/>
  <c r="AU1165" i="1" s="1"/>
  <c r="AQ1205" i="1"/>
  <c r="AR1269" i="1"/>
  <c r="AR1268" i="1" s="1"/>
  <c r="AY1405" i="1"/>
  <c r="AV1429" i="1"/>
  <c r="AV1418" i="1" s="1"/>
  <c r="AM1500" i="1"/>
  <c r="AS1500" i="1"/>
  <c r="AY1500" i="1"/>
  <c r="AN1561" i="1"/>
  <c r="AN1560" i="1" s="1"/>
  <c r="AU1618" i="1"/>
  <c r="AU1616" i="1" s="1"/>
  <c r="AR1637" i="1"/>
  <c r="AR1636" i="1" s="1"/>
  <c r="AK1641" i="1"/>
  <c r="AL1740" i="1"/>
  <c r="AL1769" i="1" s="1"/>
  <c r="AL1773" i="1" s="1"/>
  <c r="AL1774" i="1" s="1"/>
  <c r="AR1740" i="1"/>
  <c r="AR1769" i="1" s="1"/>
  <c r="AR1773" i="1" s="1"/>
  <c r="AR1774" i="1" s="1"/>
  <c r="AX1740" i="1"/>
  <c r="AX1769" i="1" s="1"/>
  <c r="AX1773" i="1" s="1"/>
  <c r="AX1774" i="1" s="1"/>
  <c r="AX1780" i="1"/>
  <c r="AX1808" i="1" s="1"/>
  <c r="AX1812" i="1" s="1"/>
  <c r="AX1813" i="1" s="1"/>
  <c r="AR1780" i="1"/>
  <c r="AR1808" i="1" s="1"/>
  <c r="AR1812" i="1" s="1"/>
  <c r="AR1813" i="1" s="1"/>
  <c r="AV1819" i="1"/>
  <c r="AV1848" i="1" s="1"/>
  <c r="AV1852" i="1" s="1"/>
  <c r="AV1853" i="1" s="1"/>
  <c r="AY1859" i="1"/>
  <c r="AY1888" i="1" s="1"/>
  <c r="AY1892" i="1" s="1"/>
  <c r="AY1893" i="1" s="1"/>
  <c r="AM1939" i="1"/>
  <c r="AM1970" i="1" s="1"/>
  <c r="AM1974" i="1" s="1"/>
  <c r="AM1975" i="1" s="1"/>
  <c r="AL2062" i="1"/>
  <c r="AL2091" i="1" s="1"/>
  <c r="AL2095" i="1" s="1"/>
  <c r="AL2096" i="1" s="1"/>
  <c r="AR2062" i="1"/>
  <c r="AR2091" i="1" s="1"/>
  <c r="AR2095" i="1" s="1"/>
  <c r="AR2096" i="1" s="1"/>
  <c r="AT3082" i="1"/>
  <c r="AT3113" i="1" s="1"/>
  <c r="AT3117" i="1" s="1"/>
  <c r="AT3118" i="1" s="1"/>
  <c r="AU3289" i="1"/>
  <c r="AU3316" i="1" s="1"/>
  <c r="AU3320" i="1" s="1"/>
  <c r="AU3321" i="1" s="1"/>
  <c r="AT31" i="1"/>
  <c r="AT30" i="1" s="1"/>
  <c r="AR154" i="1"/>
  <c r="AR153" i="1" s="1"/>
  <c r="AS192" i="1"/>
  <c r="AS182" i="1" s="1"/>
  <c r="AS204" i="1" s="1"/>
  <c r="AS463" i="1"/>
  <c r="AS462" i="1" s="1"/>
  <c r="AU512" i="1"/>
  <c r="AU511" i="1" s="1"/>
  <c r="AN698" i="1"/>
  <c r="AN687" i="1" s="1"/>
  <c r="AN717" i="1" s="1"/>
  <c r="AO1899" i="1"/>
  <c r="AO1928" i="1" s="1"/>
  <c r="AO1932" i="1" s="1"/>
  <c r="AO1933" i="1" s="1"/>
  <c r="AK1899" i="1"/>
  <c r="AY1939" i="1"/>
  <c r="AY1970" i="1" s="1"/>
  <c r="AY1974" i="1" s="1"/>
  <c r="AY1975" i="1" s="1"/>
  <c r="AQ2022" i="1"/>
  <c r="AW3693" i="1"/>
  <c r="AW3722" i="1" s="1"/>
  <c r="AW3726" i="1" s="1"/>
  <c r="AW3727" i="1" s="1"/>
  <c r="AW20" i="1"/>
  <c r="AW10" i="1" s="1"/>
  <c r="AM31" i="1"/>
  <c r="AM30" i="1" s="1"/>
  <c r="AU31" i="1"/>
  <c r="AU30" i="1" s="1"/>
  <c r="AU39" i="1" s="1"/>
  <c r="AV61" i="1"/>
  <c r="AV51" i="1" s="1"/>
  <c r="AV73" i="1" s="1"/>
  <c r="AV81" i="1" s="1"/>
  <c r="AV192" i="1"/>
  <c r="AV182" i="1" s="1"/>
  <c r="AV204" i="1" s="1"/>
  <c r="AT251" i="1"/>
  <c r="AT241" i="1" s="1"/>
  <c r="AT259" i="1" s="1"/>
  <c r="AU284" i="1"/>
  <c r="AU274" i="1" s="1"/>
  <c r="AU297" i="1" s="1"/>
  <c r="AM323" i="1"/>
  <c r="AM312" i="1" s="1"/>
  <c r="AY323" i="1"/>
  <c r="AY312" i="1" s="1"/>
  <c r="AV342" i="1"/>
  <c r="AV341" i="1" s="1"/>
  <c r="AW1143" i="1"/>
  <c r="AW1132" i="1" s="1"/>
  <c r="AO1290" i="1"/>
  <c r="AU1290" i="1"/>
  <c r="AO1324" i="1"/>
  <c r="AO1323" i="1" s="1"/>
  <c r="AQ1453" i="1"/>
  <c r="AL1780" i="1"/>
  <c r="AL1808" i="1" s="1"/>
  <c r="AL1812" i="1" s="1"/>
  <c r="AL1813" i="1" s="1"/>
  <c r="AN31" i="1"/>
  <c r="AN30" i="1" s="1"/>
  <c r="AX98" i="1"/>
  <c r="AX88" i="1" s="1"/>
  <c r="AN231" i="1"/>
  <c r="AY416" i="1"/>
  <c r="AY406" i="1" s="1"/>
  <c r="AY430" i="1" s="1"/>
  <c r="AT698" i="1"/>
  <c r="AT687" i="1" s="1"/>
  <c r="AT717" i="1" s="1"/>
  <c r="AW789" i="1"/>
  <c r="AW788" i="1" s="1"/>
  <c r="AV894" i="1"/>
  <c r="AV883" i="1" s="1"/>
  <c r="AM992" i="1"/>
  <c r="AM981" i="1" s="1"/>
  <c r="AV1160" i="1"/>
  <c r="AV1159" i="1" s="1"/>
  <c r="AX1269" i="1"/>
  <c r="AX1268" i="1" s="1"/>
  <c r="AL1290" i="1"/>
  <c r="AR1290" i="1"/>
  <c r="AX1290" i="1"/>
  <c r="AN1310" i="1"/>
  <c r="AN1299" i="1" s="1"/>
  <c r="AK1357" i="1"/>
  <c r="AV1374" i="1"/>
  <c r="AV1373" i="1" s="1"/>
  <c r="AN1429" i="1"/>
  <c r="AN1418" i="1" s="1"/>
  <c r="AW1453" i="1"/>
  <c r="AW1452" i="1" s="1"/>
  <c r="AL1549" i="1"/>
  <c r="AL1548" i="1" s="1"/>
  <c r="AO1565" i="1"/>
  <c r="AO1564" i="1" s="1"/>
  <c r="AK1607" i="1"/>
  <c r="AQ1607" i="1"/>
  <c r="AW1607" i="1"/>
  <c r="AU1700" i="1"/>
  <c r="AU1729" i="1" s="1"/>
  <c r="AU1733" i="1" s="1"/>
  <c r="AU1734" i="1" s="1"/>
  <c r="AU1939" i="1"/>
  <c r="AU1970" i="1" s="1"/>
  <c r="AU1974" i="1" s="1"/>
  <c r="AU1975" i="1" s="1"/>
  <c r="AU2062" i="1"/>
  <c r="AU2091" i="1" s="1"/>
  <c r="AU2095" i="1" s="1"/>
  <c r="AU2096" i="1" s="1"/>
  <c r="AT2754" i="1"/>
  <c r="AT2784" i="1" s="1"/>
  <c r="AT2788" i="1" s="1"/>
  <c r="AT2789" i="1" s="1"/>
  <c r="AY1205" i="1"/>
  <c r="AY1194" i="1" s="1"/>
  <c r="AY1254" i="1"/>
  <c r="AY1253" i="1" s="1"/>
  <c r="AQ1357" i="1"/>
  <c r="AQ1346" i="1" s="1"/>
  <c r="AU1565" i="1"/>
  <c r="AU1564" i="1" s="1"/>
  <c r="AL1660" i="1"/>
  <c r="AL1689" i="1" s="1"/>
  <c r="AL1693" i="1" s="1"/>
  <c r="AL1694" i="1" s="1"/>
  <c r="AM1981" i="1"/>
  <c r="AM2011" i="1" s="1"/>
  <c r="AM2015" i="1" s="1"/>
  <c r="AM2016" i="1" s="1"/>
  <c r="AS1981" i="1"/>
  <c r="AS2011" i="1" s="1"/>
  <c r="AS2015" i="1" s="1"/>
  <c r="AS2016" i="1" s="1"/>
  <c r="AY1981" i="1"/>
  <c r="AY2011" i="1" s="1"/>
  <c r="AY2015" i="1" s="1"/>
  <c r="AY2016" i="1" s="1"/>
  <c r="AY31" i="1"/>
  <c r="AY30" i="1" s="1"/>
  <c r="AY192" i="1"/>
  <c r="AY182" i="1" s="1"/>
  <c r="AY204" i="1" s="1"/>
  <c r="AL231" i="1"/>
  <c r="AR231" i="1"/>
  <c r="AX231" i="1"/>
  <c r="AS323" i="1"/>
  <c r="AS312" i="1" s="1"/>
  <c r="AO540" i="1"/>
  <c r="AU540" i="1"/>
  <c r="AL561" i="1"/>
  <c r="AL549" i="1" s="1"/>
  <c r="AL585" i="1" s="1"/>
  <c r="AM653" i="1"/>
  <c r="AM641" i="1" s="1"/>
  <c r="AM674" i="1" s="1"/>
  <c r="AO744" i="1"/>
  <c r="AO733" i="1" s="1"/>
  <c r="AT777" i="1"/>
  <c r="AT776" i="1" s="1"/>
  <c r="AQ843" i="1"/>
  <c r="AU855" i="1"/>
  <c r="AU854" i="1" s="1"/>
  <c r="AN1066" i="1"/>
  <c r="AN1055" i="1" s="1"/>
  <c r="AQ1094" i="1"/>
  <c r="AU1324" i="1"/>
  <c r="AU1323" i="1" s="1"/>
  <c r="AW1357" i="1"/>
  <c r="AW1346" i="1" s="1"/>
  <c r="AL1405" i="1"/>
  <c r="AR1405" i="1"/>
  <c r="AX1405" i="1"/>
  <c r="AT1438" i="1"/>
  <c r="AT1437" i="1" s="1"/>
  <c r="AL1500" i="1"/>
  <c r="AR1500" i="1"/>
  <c r="AX1500" i="1"/>
  <c r="AX1524" i="1"/>
  <c r="AX1512" i="1" s="1"/>
  <c r="AO1618" i="1"/>
  <c r="AO1616" i="1" s="1"/>
  <c r="AU1624" i="1"/>
  <c r="AM1637" i="1"/>
  <c r="AM1636" i="1" s="1"/>
  <c r="AW1700" i="1"/>
  <c r="AW1729" i="1" s="1"/>
  <c r="AW1733" i="1" s="1"/>
  <c r="AW1734" i="1" s="1"/>
  <c r="AO1819" i="1"/>
  <c r="AO1848" i="1" s="1"/>
  <c r="AO1852" i="1" s="1"/>
  <c r="AO1853" i="1" s="1"/>
  <c r="AN1859" i="1"/>
  <c r="AN1888" i="1" s="1"/>
  <c r="AN1892" i="1" s="1"/>
  <c r="AN1893" i="1" s="1"/>
  <c r="AT1859" i="1"/>
  <c r="AT1888" i="1" s="1"/>
  <c r="AT1892" i="1" s="1"/>
  <c r="AT1893" i="1" s="1"/>
  <c r="AM1899" i="1"/>
  <c r="AM1928" i="1" s="1"/>
  <c r="AM1932" i="1" s="1"/>
  <c r="AM1933" i="1" s="1"/>
  <c r="AS1899" i="1"/>
  <c r="AS1928" i="1" s="1"/>
  <c r="AS1932" i="1" s="1"/>
  <c r="AS1933" i="1" s="1"/>
  <c r="AW1939" i="1"/>
  <c r="AW1970" i="1" s="1"/>
  <c r="AW1974" i="1" s="1"/>
  <c r="AW1975" i="1" s="1"/>
  <c r="AO1939" i="1"/>
  <c r="AO1970" i="1" s="1"/>
  <c r="AO1974" i="1" s="1"/>
  <c r="AO1975" i="1" s="1"/>
  <c r="AR2102" i="1"/>
  <c r="AR2133" i="1" s="1"/>
  <c r="AR2137" i="1" s="1"/>
  <c r="AR2138" i="1" s="1"/>
  <c r="AX2062" i="1"/>
  <c r="AX2091" i="1" s="1"/>
  <c r="AX2095" i="1" s="1"/>
  <c r="AX2096" i="1" s="1"/>
  <c r="AM2102" i="1"/>
  <c r="AM2133" i="1" s="1"/>
  <c r="AM2137" i="1" s="1"/>
  <c r="AM2138" i="1" s="1"/>
  <c r="AW2102" i="1"/>
  <c r="AW2133" i="1" s="1"/>
  <c r="AW2137" i="1" s="1"/>
  <c r="AW2138" i="1" s="1"/>
  <c r="AO2144" i="1"/>
  <c r="AO2174" i="1" s="1"/>
  <c r="AO2178" i="1" s="1"/>
  <c r="AO2179" i="1" s="1"/>
  <c r="AV2144" i="1"/>
  <c r="AV2174" i="1" s="1"/>
  <c r="AV2178" i="1" s="1"/>
  <c r="AV2179" i="1" s="1"/>
  <c r="AM2226" i="1"/>
  <c r="AM2255" i="1" s="1"/>
  <c r="AM2259" i="1" s="1"/>
  <c r="AM2260" i="1" s="1"/>
  <c r="AS2226" i="1"/>
  <c r="AS2255" i="1" s="1"/>
  <c r="AS2259" i="1" s="1"/>
  <c r="AS2260" i="1" s="1"/>
  <c r="AM2348" i="1"/>
  <c r="AM2379" i="1" s="1"/>
  <c r="AM2383" i="1" s="1"/>
  <c r="AM2384" i="1" s="1"/>
  <c r="AS2348" i="1"/>
  <c r="AS2379" i="1" s="1"/>
  <c r="AS2383" i="1" s="1"/>
  <c r="AS2384" i="1" s="1"/>
  <c r="AS2548" i="1"/>
  <c r="AS2578" i="1" s="1"/>
  <c r="AS2582" i="1" s="1"/>
  <c r="AS2583" i="1" s="1"/>
  <c r="AO2836" i="1"/>
  <c r="AO2866" i="1" s="1"/>
  <c r="AO2870" i="1" s="1"/>
  <c r="AO2871" i="1" s="1"/>
  <c r="AU2836" i="1"/>
  <c r="AU2866" i="1" s="1"/>
  <c r="AU2870" i="1" s="1"/>
  <c r="AU2871" i="1" s="1"/>
  <c r="AO2959" i="1"/>
  <c r="AO2989" i="1" s="1"/>
  <c r="AO2993" i="1" s="1"/>
  <c r="AO2994" i="1" s="1"/>
  <c r="AW3165" i="1"/>
  <c r="AW3195" i="1" s="1"/>
  <c r="AW3199" i="1" s="1"/>
  <c r="AW3200" i="1" s="1"/>
  <c r="AL3289" i="1"/>
  <c r="AL3316" i="1" s="1"/>
  <c r="AL3320" i="1" s="1"/>
  <c r="AL3321" i="1" s="1"/>
  <c r="AR3289" i="1"/>
  <c r="AR3316" i="1" s="1"/>
  <c r="AR3320" i="1" s="1"/>
  <c r="AR3321" i="1" s="1"/>
  <c r="AX3289" i="1"/>
  <c r="AX3316" i="1" s="1"/>
  <c r="AX3320" i="1" s="1"/>
  <c r="AX3321" i="1" s="1"/>
  <c r="AM3408" i="1"/>
  <c r="AM3438" i="1" s="1"/>
  <c r="AM3442" i="1" s="1"/>
  <c r="AM3443" i="1" s="1"/>
  <c r="AY3408" i="1"/>
  <c r="AY3438" i="1" s="1"/>
  <c r="AY3442" i="1" s="1"/>
  <c r="AY3443" i="1" s="1"/>
  <c r="AR3600" i="1"/>
  <c r="AR3604" i="1" s="1"/>
  <c r="AR3605" i="1" s="1"/>
  <c r="AM3652" i="1"/>
  <c r="AM3682" i="1" s="1"/>
  <c r="AM3686" i="1" s="1"/>
  <c r="AM3687" i="1" s="1"/>
  <c r="AY3652" i="1"/>
  <c r="AY3682" i="1" s="1"/>
  <c r="AY3686" i="1" s="1"/>
  <c r="AY3687" i="1" s="1"/>
  <c r="AO3733" i="1"/>
  <c r="AO3763" i="1" s="1"/>
  <c r="AO3767" i="1" s="1"/>
  <c r="AO3768" i="1" s="1"/>
  <c r="AN3855" i="1"/>
  <c r="AN3885" i="1" s="1"/>
  <c r="AN3889" i="1" s="1"/>
  <c r="AN3890" i="1" s="1"/>
  <c r="AT3855" i="1"/>
  <c r="AT3885" i="1" s="1"/>
  <c r="AT3889" i="1" s="1"/>
  <c r="AT3890" i="1" s="1"/>
  <c r="AX3936" i="1"/>
  <c r="AX3965" i="1" s="1"/>
  <c r="AX3969" i="1" s="1"/>
  <c r="AX3970" i="1" s="1"/>
  <c r="AY4016" i="1"/>
  <c r="AY4044" i="1" s="1"/>
  <c r="AY4048" i="1" s="1"/>
  <c r="AY4049" i="1" s="1"/>
  <c r="AU4339" i="1"/>
  <c r="AU4369" i="1" s="1"/>
  <c r="AU4373" i="1" s="1"/>
  <c r="AU4374" i="1" s="1"/>
  <c r="AN2062" i="1"/>
  <c r="AN2091" i="1" s="1"/>
  <c r="AN2095" i="1" s="1"/>
  <c r="AN2096" i="1" s="1"/>
  <c r="AL2102" i="1"/>
  <c r="AL2133" i="1" s="1"/>
  <c r="AL2137" i="1" s="1"/>
  <c r="AL2138" i="1" s="1"/>
  <c r="AO2215" i="1"/>
  <c r="AO2219" i="1" s="1"/>
  <c r="AO2220" i="1" s="1"/>
  <c r="AV2307" i="1"/>
  <c r="AV2337" i="1" s="1"/>
  <c r="AV2341" i="1" s="1"/>
  <c r="AV2342" i="1" s="1"/>
  <c r="AY2508" i="1"/>
  <c r="AY2537" i="1" s="1"/>
  <c r="AY2541" i="1" s="1"/>
  <c r="AY2542" i="1" s="1"/>
  <c r="AT2548" i="1"/>
  <c r="AT2578" i="1" s="1"/>
  <c r="AT2582" i="1" s="1"/>
  <c r="AT2583" i="1" s="1"/>
  <c r="AT2589" i="1"/>
  <c r="AT2619" i="1" s="1"/>
  <c r="AT2623" i="1" s="1"/>
  <c r="AT2624" i="1" s="1"/>
  <c r="AM2702" i="1"/>
  <c r="AM2706" i="1" s="1"/>
  <c r="AM2707" i="1" s="1"/>
  <c r="AR2713" i="1"/>
  <c r="AR2743" i="1" s="1"/>
  <c r="AR2747" i="1" s="1"/>
  <c r="AR2748" i="1" s="1"/>
  <c r="AW2754" i="1"/>
  <c r="AW2784" i="1" s="1"/>
  <c r="AW2788" i="1" s="1"/>
  <c r="AW2789" i="1" s="1"/>
  <c r="AM2877" i="1"/>
  <c r="AM2907" i="1" s="1"/>
  <c r="AM2911" i="1" s="1"/>
  <c r="AM2912" i="1" s="1"/>
  <c r="AY2877" i="1"/>
  <c r="AY2907" i="1" s="1"/>
  <c r="AY2911" i="1" s="1"/>
  <c r="AY2912" i="1" s="1"/>
  <c r="AT3000" i="1"/>
  <c r="AT3030" i="1" s="1"/>
  <c r="AT3034" i="1" s="1"/>
  <c r="AT3035" i="1" s="1"/>
  <c r="AY3041" i="1"/>
  <c r="AY3071" i="1" s="1"/>
  <c r="AY3075" i="1" s="1"/>
  <c r="AY3076" i="1" s="1"/>
  <c r="AW3041" i="1"/>
  <c r="AW3071" i="1" s="1"/>
  <c r="AW3075" i="1" s="1"/>
  <c r="AW3076" i="1" s="1"/>
  <c r="AO3124" i="1"/>
  <c r="AO3154" i="1" s="1"/>
  <c r="AO3158" i="1" s="1"/>
  <c r="AO3159" i="1" s="1"/>
  <c r="AU3124" i="1"/>
  <c r="AU3154" i="1" s="1"/>
  <c r="AU3158" i="1" s="1"/>
  <c r="AU3159" i="1" s="1"/>
  <c r="AR3248" i="1"/>
  <c r="AR3278" i="1" s="1"/>
  <c r="AR3282" i="1" s="1"/>
  <c r="AR3283" i="1" s="1"/>
  <c r="AV3367" i="1"/>
  <c r="AV3397" i="1" s="1"/>
  <c r="AV3401" i="1" s="1"/>
  <c r="AV3402" i="1" s="1"/>
  <c r="AU3408" i="1"/>
  <c r="AU3438" i="1" s="1"/>
  <c r="AU3442" i="1" s="1"/>
  <c r="AU3443" i="1" s="1"/>
  <c r="AM3489" i="1"/>
  <c r="AM3519" i="1" s="1"/>
  <c r="AM3523" i="1" s="1"/>
  <c r="AM3524" i="1" s="1"/>
  <c r="AS3489" i="1"/>
  <c r="AS3519" i="1" s="1"/>
  <c r="AS3523" i="1" s="1"/>
  <c r="AS3524" i="1" s="1"/>
  <c r="AY3489" i="1"/>
  <c r="AY3519" i="1" s="1"/>
  <c r="AY3523" i="1" s="1"/>
  <c r="AY3524" i="1" s="1"/>
  <c r="AW3489" i="1"/>
  <c r="AW3519" i="1" s="1"/>
  <c r="AW3523" i="1" s="1"/>
  <c r="AW3524" i="1" s="1"/>
  <c r="AS3571" i="1"/>
  <c r="AS3600" i="1" s="1"/>
  <c r="AS3604" i="1" s="1"/>
  <c r="AS3605" i="1" s="1"/>
  <c r="AY3571" i="1"/>
  <c r="AY3600" i="1" s="1"/>
  <c r="AY3604" i="1" s="1"/>
  <c r="AY3605" i="1" s="1"/>
  <c r="AU3652" i="1"/>
  <c r="AU3682" i="1" s="1"/>
  <c r="AU3686" i="1" s="1"/>
  <c r="AU3687" i="1" s="1"/>
  <c r="AY4096" i="1"/>
  <c r="AY4125" i="1" s="1"/>
  <c r="AY4129" i="1" s="1"/>
  <c r="AY4130" i="1" s="1"/>
  <c r="AM2062" i="1"/>
  <c r="AM2091" i="1" s="1"/>
  <c r="AM2095" i="1" s="1"/>
  <c r="AM2096" i="1" s="1"/>
  <c r="AS2062" i="1"/>
  <c r="AS2091" i="1" s="1"/>
  <c r="AS2095" i="1" s="1"/>
  <c r="AS2096" i="1" s="1"/>
  <c r="AY2062" i="1"/>
  <c r="AY2091" i="1" s="1"/>
  <c r="AY2095" i="1" s="1"/>
  <c r="AY2096" i="1" s="1"/>
  <c r="AM2266" i="1"/>
  <c r="AM2296" i="1" s="1"/>
  <c r="AM2300" i="1" s="1"/>
  <c r="AM2301" i="1" s="1"/>
  <c r="AS2266" i="1"/>
  <c r="AS2296" i="1" s="1"/>
  <c r="AS2300" i="1" s="1"/>
  <c r="AS2301" i="1" s="1"/>
  <c r="AY2266" i="1"/>
  <c r="AY2296" i="1" s="1"/>
  <c r="AY2300" i="1" s="1"/>
  <c r="AY2301" i="1" s="1"/>
  <c r="AR2508" i="1"/>
  <c r="AR2537" i="1" s="1"/>
  <c r="AR2541" i="1" s="1"/>
  <c r="AR2542" i="1" s="1"/>
  <c r="AR2630" i="1"/>
  <c r="AR2660" i="1" s="1"/>
  <c r="AR2664" i="1" s="1"/>
  <c r="AR2665" i="1" s="1"/>
  <c r="AN2671" i="1"/>
  <c r="AN2702" i="1" s="1"/>
  <c r="AN2706" i="1" s="1"/>
  <c r="AN2707" i="1" s="1"/>
  <c r="AT2671" i="1"/>
  <c r="AT2702" i="1" s="1"/>
  <c r="AT2706" i="1" s="1"/>
  <c r="AT2707" i="1" s="1"/>
  <c r="AL2754" i="1"/>
  <c r="AL2784" i="1" s="1"/>
  <c r="AL2788" i="1" s="1"/>
  <c r="AL2789" i="1" s="1"/>
  <c r="AR2754" i="1"/>
  <c r="AR2784" i="1" s="1"/>
  <c r="AR2788" i="1" s="1"/>
  <c r="AR2789" i="1" s="1"/>
  <c r="AV2754" i="1"/>
  <c r="AV2784" i="1" s="1"/>
  <c r="AV2788" i="1" s="1"/>
  <c r="AV2789" i="1" s="1"/>
  <c r="AN2754" i="1"/>
  <c r="AN2784" i="1" s="1"/>
  <c r="AN2788" i="1" s="1"/>
  <c r="AN2789" i="1" s="1"/>
  <c r="AW2836" i="1"/>
  <c r="AW2866" i="1" s="1"/>
  <c r="AW2870" i="1" s="1"/>
  <c r="AW2871" i="1" s="1"/>
  <c r="AR2877" i="1"/>
  <c r="AR2907" i="1" s="1"/>
  <c r="AR2911" i="1" s="1"/>
  <c r="AR2912" i="1" s="1"/>
  <c r="AN2918" i="1"/>
  <c r="AN2948" i="1" s="1"/>
  <c r="AN2952" i="1" s="1"/>
  <c r="AN2953" i="1" s="1"/>
  <c r="AT2918" i="1"/>
  <c r="AT2948" i="1" s="1"/>
  <c r="AT2952" i="1" s="1"/>
  <c r="AT2953" i="1" s="1"/>
  <c r="AX2918" i="1"/>
  <c r="AX2948" i="1" s="1"/>
  <c r="AX2952" i="1" s="1"/>
  <c r="AX2953" i="1" s="1"/>
  <c r="AU2959" i="1"/>
  <c r="AU2989" i="1" s="1"/>
  <c r="AU2993" i="1" s="1"/>
  <c r="AU2994" i="1" s="1"/>
  <c r="AV2959" i="1"/>
  <c r="AV2989" i="1" s="1"/>
  <c r="AV2993" i="1" s="1"/>
  <c r="AV2994" i="1" s="1"/>
  <c r="AM3248" i="1"/>
  <c r="AM3278" i="1" s="1"/>
  <c r="AM3282" i="1" s="1"/>
  <c r="AM3283" i="1" s="1"/>
  <c r="AS3248" i="1"/>
  <c r="AS3278" i="1" s="1"/>
  <c r="AS3282" i="1" s="1"/>
  <c r="AS3283" i="1" s="1"/>
  <c r="AV3327" i="1"/>
  <c r="AV3356" i="1" s="1"/>
  <c r="AV3360" i="1" s="1"/>
  <c r="AV3361" i="1" s="1"/>
  <c r="AS3327" i="1"/>
  <c r="AS3356" i="1" s="1"/>
  <c r="AS3360" i="1" s="1"/>
  <c r="AS3361" i="1" s="1"/>
  <c r="AW3367" i="1"/>
  <c r="AW3397" i="1" s="1"/>
  <c r="AW3401" i="1" s="1"/>
  <c r="AW3402" i="1" s="1"/>
  <c r="AL3449" i="1"/>
  <c r="AL3478" i="1" s="1"/>
  <c r="AL3482" i="1" s="1"/>
  <c r="AL3483" i="1" s="1"/>
  <c r="AR3449" i="1"/>
  <c r="AR3478" i="1" s="1"/>
  <c r="AR3482" i="1" s="1"/>
  <c r="AR3483" i="1" s="1"/>
  <c r="AX3449" i="1"/>
  <c r="AX3478" i="1" s="1"/>
  <c r="AX3482" i="1" s="1"/>
  <c r="AX3483" i="1" s="1"/>
  <c r="AU3530" i="1"/>
  <c r="AU3560" i="1" s="1"/>
  <c r="AU3564" i="1" s="1"/>
  <c r="AU3565" i="1" s="1"/>
  <c r="AV3611" i="1"/>
  <c r="AV3641" i="1" s="1"/>
  <c r="AV3645" i="1" s="1"/>
  <c r="AV3646" i="1" s="1"/>
  <c r="AK3733" i="1"/>
  <c r="AO3774" i="1"/>
  <c r="AO3804" i="1" s="1"/>
  <c r="AO3808" i="1" s="1"/>
  <c r="AO3809" i="1" s="1"/>
  <c r="AU3774" i="1"/>
  <c r="AU3804" i="1" s="1"/>
  <c r="AU3808" i="1" s="1"/>
  <c r="AU3809" i="1" s="1"/>
  <c r="AL3936" i="1"/>
  <c r="AL3965" i="1" s="1"/>
  <c r="AL3969" i="1" s="1"/>
  <c r="AL3970" i="1" s="1"/>
  <c r="AR3976" i="1"/>
  <c r="AR4005" i="1" s="1"/>
  <c r="AR4009" i="1" s="1"/>
  <c r="AR4010" i="1" s="1"/>
  <c r="AQ4055" i="1"/>
  <c r="AN4462" i="1"/>
  <c r="AN4492" i="1" s="1"/>
  <c r="AN4496" i="1" s="1"/>
  <c r="AN4497" i="1" s="1"/>
  <c r="AS2185" i="1"/>
  <c r="AS2215" i="1" s="1"/>
  <c r="AS2219" i="1" s="1"/>
  <c r="AS2220" i="1" s="1"/>
  <c r="AV2428" i="1"/>
  <c r="AV2458" i="1" s="1"/>
  <c r="AV2462" i="1" s="1"/>
  <c r="AV2463" i="1" s="1"/>
  <c r="AS2754" i="1"/>
  <c r="AS2784" i="1" s="1"/>
  <c r="AS2788" i="1" s="1"/>
  <c r="AS2789" i="1" s="1"/>
  <c r="AR2866" i="1"/>
  <c r="AR2870" i="1" s="1"/>
  <c r="AR2871" i="1" s="1"/>
  <c r="AV2836" i="1"/>
  <c r="AV2866" i="1" s="1"/>
  <c r="AV2870" i="1" s="1"/>
  <c r="AV2871" i="1" s="1"/>
  <c r="AL3000" i="1"/>
  <c r="AL3030" i="1" s="1"/>
  <c r="AL3034" i="1" s="1"/>
  <c r="AL3035" i="1" s="1"/>
  <c r="AY3248" i="1"/>
  <c r="AY3278" i="1" s="1"/>
  <c r="AY3282" i="1" s="1"/>
  <c r="AY3283" i="1" s="1"/>
  <c r="AY3478" i="1"/>
  <c r="AY3482" i="1" s="1"/>
  <c r="AY3483" i="1" s="1"/>
  <c r="AV3530" i="1"/>
  <c r="AV3560" i="1" s="1"/>
  <c r="AV3564" i="1" s="1"/>
  <c r="AV3565" i="1" s="1"/>
  <c r="AO3530" i="1"/>
  <c r="AO3560" i="1" s="1"/>
  <c r="AO3564" i="1" s="1"/>
  <c r="AO3565" i="1" s="1"/>
  <c r="AX3693" i="1"/>
  <c r="AX3722" i="1" s="1"/>
  <c r="AX3726" i="1" s="1"/>
  <c r="AX3727" i="1" s="1"/>
  <c r="AX3733" i="1"/>
  <c r="AX3763" i="1" s="1"/>
  <c r="AX3767" i="1" s="1"/>
  <c r="AX3768" i="1" s="1"/>
  <c r="AN4339" i="1"/>
  <c r="AN4369" i="1" s="1"/>
  <c r="AN4373" i="1" s="1"/>
  <c r="AN4374" i="1" s="1"/>
  <c r="AX2144" i="1"/>
  <c r="AX2174" i="1" s="1"/>
  <c r="AX2178" i="1" s="1"/>
  <c r="AX2179" i="1" s="1"/>
  <c r="AU2307" i="1"/>
  <c r="AU2337" i="1" s="1"/>
  <c r="AU2341" i="1" s="1"/>
  <c r="AU2342" i="1" s="1"/>
  <c r="AV3041" i="1"/>
  <c r="AV3071" i="1" s="1"/>
  <c r="AV3075" i="1" s="1"/>
  <c r="AV3076" i="1" s="1"/>
  <c r="AT3124" i="1"/>
  <c r="AT3154" i="1" s="1"/>
  <c r="AT3158" i="1" s="1"/>
  <c r="AT3159" i="1" s="1"/>
  <c r="AN3248" i="1"/>
  <c r="AN3278" i="1" s="1"/>
  <c r="AN3282" i="1" s="1"/>
  <c r="AN3283" i="1" s="1"/>
  <c r="AT3976" i="1"/>
  <c r="AT4005" i="1" s="1"/>
  <c r="AT4009" i="1" s="1"/>
  <c r="AT4010" i="1" s="1"/>
  <c r="AT2022" i="1"/>
  <c r="AT2051" i="1" s="1"/>
  <c r="AT2055" i="1" s="1"/>
  <c r="AT2056" i="1" s="1"/>
  <c r="AV2062" i="1"/>
  <c r="AV2091" i="1" s="1"/>
  <c r="AV2095" i="1" s="1"/>
  <c r="AV2096" i="1" s="1"/>
  <c r="AL2144" i="1"/>
  <c r="AL2174" i="1" s="1"/>
  <c r="AL2178" i="1" s="1"/>
  <c r="AL2179" i="1" s="1"/>
  <c r="AM2185" i="1"/>
  <c r="AM2215" i="1" s="1"/>
  <c r="AM2219" i="1" s="1"/>
  <c r="AM2220" i="1" s="1"/>
  <c r="AL2226" i="1"/>
  <c r="AL2255" i="1" s="1"/>
  <c r="AL2259" i="1" s="1"/>
  <c r="AL2260" i="1" s="1"/>
  <c r="AR2226" i="1"/>
  <c r="AR2255" i="1" s="1"/>
  <c r="AR2259" i="1" s="1"/>
  <c r="AR2260" i="1" s="1"/>
  <c r="AX2226" i="1"/>
  <c r="AX2255" i="1" s="1"/>
  <c r="AX2259" i="1" s="1"/>
  <c r="AX2260" i="1" s="1"/>
  <c r="AX2390" i="1"/>
  <c r="AX2417" i="1" s="1"/>
  <c r="AX2421" i="1" s="1"/>
  <c r="AX2422" i="1" s="1"/>
  <c r="AM2589" i="1"/>
  <c r="AM2619" i="1" s="1"/>
  <c r="AM2623" i="1" s="1"/>
  <c r="AM2624" i="1" s="1"/>
  <c r="AK2589" i="1"/>
  <c r="AW2589" i="1"/>
  <c r="AW2619" i="1" s="1"/>
  <c r="AW2623" i="1" s="1"/>
  <c r="AW2624" i="1" s="1"/>
  <c r="AW2918" i="1"/>
  <c r="AW2948" i="1" s="1"/>
  <c r="AW2952" i="1" s="1"/>
  <c r="AW2953" i="1" s="1"/>
  <c r="AY3000" i="1"/>
  <c r="AY3030" i="1" s="1"/>
  <c r="AY3034" i="1" s="1"/>
  <c r="AY3035" i="1" s="1"/>
  <c r="AM3124" i="1"/>
  <c r="AM3154" i="1" s="1"/>
  <c r="AM3158" i="1" s="1"/>
  <c r="AM3159" i="1" s="1"/>
  <c r="AS3124" i="1"/>
  <c r="AS3154" i="1" s="1"/>
  <c r="AS3158" i="1" s="1"/>
  <c r="AS3159" i="1" s="1"/>
  <c r="AR3165" i="1"/>
  <c r="AR3195" i="1" s="1"/>
  <c r="AR3199" i="1" s="1"/>
  <c r="AR3200" i="1" s="1"/>
  <c r="AY3327" i="1"/>
  <c r="AY3356" i="1" s="1"/>
  <c r="AY3360" i="1" s="1"/>
  <c r="AY3361" i="1" s="1"/>
  <c r="AO3408" i="1"/>
  <c r="AO3438" i="1" s="1"/>
  <c r="AO3442" i="1" s="1"/>
  <c r="AO3443" i="1" s="1"/>
  <c r="AL3408" i="1"/>
  <c r="AL3438" i="1" s="1"/>
  <c r="AL3442" i="1" s="1"/>
  <c r="AL3443" i="1" s="1"/>
  <c r="AR3408" i="1"/>
  <c r="AR3438" i="1" s="1"/>
  <c r="AR3442" i="1" s="1"/>
  <c r="AR3443" i="1" s="1"/>
  <c r="AX3408" i="1"/>
  <c r="AX3438" i="1" s="1"/>
  <c r="AX3442" i="1" s="1"/>
  <c r="AX3443" i="1" s="1"/>
  <c r="AQ3489" i="1"/>
  <c r="AK3489" i="1"/>
  <c r="AW3571" i="1"/>
  <c r="AW3600" i="1" s="1"/>
  <c r="AW3604" i="1" s="1"/>
  <c r="AW3605" i="1" s="1"/>
  <c r="AO3652" i="1"/>
  <c r="AO3682" i="1" s="1"/>
  <c r="AO3686" i="1" s="1"/>
  <c r="AO3687" i="1" s="1"/>
  <c r="AL3652" i="1"/>
  <c r="AL3682" i="1" s="1"/>
  <c r="AL3686" i="1" s="1"/>
  <c r="AL3687" i="1" s="1"/>
  <c r="AR3652" i="1"/>
  <c r="AR3682" i="1" s="1"/>
  <c r="AR3686" i="1" s="1"/>
  <c r="AR3687" i="1" s="1"/>
  <c r="AX3652" i="1"/>
  <c r="AX3682" i="1" s="1"/>
  <c r="AX3686" i="1" s="1"/>
  <c r="AX3687" i="1" s="1"/>
  <c r="AL3693" i="1"/>
  <c r="AL3722" i="1" s="1"/>
  <c r="AL3726" i="1" s="1"/>
  <c r="AL3727" i="1" s="1"/>
  <c r="AR3693" i="1"/>
  <c r="AR3722" i="1" s="1"/>
  <c r="AR3726" i="1" s="1"/>
  <c r="AR3727" i="1" s="1"/>
  <c r="AN3815" i="1"/>
  <c r="AN3844" i="1" s="1"/>
  <c r="AN3848" i="1" s="1"/>
  <c r="AN3849" i="1" s="1"/>
  <c r="AT3815" i="1"/>
  <c r="AT3844" i="1" s="1"/>
  <c r="AT3848" i="1" s="1"/>
  <c r="AT3849" i="1" s="1"/>
  <c r="AS3936" i="1"/>
  <c r="AS3965" i="1" s="1"/>
  <c r="AS3969" i="1" s="1"/>
  <c r="AS3970" i="1" s="1"/>
  <c r="AV4259" i="1"/>
  <c r="AV4288" i="1" s="1"/>
  <c r="AV4292" i="1" s="1"/>
  <c r="AV4293" i="1" s="1"/>
  <c r="AT4339" i="1"/>
  <c r="AT4369" i="1" s="1"/>
  <c r="AT4373" i="1" s="1"/>
  <c r="AT4374" i="1" s="1"/>
  <c r="AW4422" i="1"/>
  <c r="AW4451" i="1" s="1"/>
  <c r="AW4455" i="1" s="1"/>
  <c r="AW4456" i="1" s="1"/>
  <c r="AS4016" i="1"/>
  <c r="AS4044" i="1" s="1"/>
  <c r="AS4048" i="1" s="1"/>
  <c r="AS4049" i="1" s="1"/>
  <c r="AN4136" i="1"/>
  <c r="AN4166" i="1" s="1"/>
  <c r="AN4170" i="1" s="1"/>
  <c r="AN4171" i="1" s="1"/>
  <c r="AT4136" i="1"/>
  <c r="AT4166" i="1" s="1"/>
  <c r="AT4170" i="1" s="1"/>
  <c r="AT4171" i="1" s="1"/>
  <c r="AN4218" i="1"/>
  <c r="AN4248" i="1" s="1"/>
  <c r="AN4252" i="1" s="1"/>
  <c r="AN4253" i="1" s="1"/>
  <c r="AO4259" i="1"/>
  <c r="AO4288" i="1" s="1"/>
  <c r="AO4292" i="1" s="1"/>
  <c r="AO4293" i="1" s="1"/>
  <c r="AU4259" i="1"/>
  <c r="AU4288" i="1" s="1"/>
  <c r="AU4292" i="1" s="1"/>
  <c r="AU4293" i="1" s="1"/>
  <c r="AR4462" i="1"/>
  <c r="AR4492" i="1" s="1"/>
  <c r="AR4496" i="1" s="1"/>
  <c r="AR4497" i="1" s="1"/>
  <c r="AY4462" i="1"/>
  <c r="AY4492" i="1" s="1"/>
  <c r="AY4496" i="1" s="1"/>
  <c r="AY4497" i="1" s="1"/>
  <c r="AM4462" i="1"/>
  <c r="AM4492" i="1" s="1"/>
  <c r="AM4496" i="1" s="1"/>
  <c r="AM4497" i="1" s="1"/>
  <c r="AL3976" i="1"/>
  <c r="AL4005" i="1" s="1"/>
  <c r="AL4009" i="1" s="1"/>
  <c r="AL4010" i="1" s="1"/>
  <c r="AX3976" i="1"/>
  <c r="AX4005" i="1" s="1"/>
  <c r="AX4009" i="1" s="1"/>
  <c r="AX4010" i="1" s="1"/>
  <c r="AT4016" i="1"/>
  <c r="AT4044" i="1" s="1"/>
  <c r="AT4048" i="1" s="1"/>
  <c r="AT4049" i="1" s="1"/>
  <c r="AM4096" i="1"/>
  <c r="AM4125" i="1" s="1"/>
  <c r="AM4129" i="1" s="1"/>
  <c r="AM4130" i="1" s="1"/>
  <c r="AS4096" i="1"/>
  <c r="AS4125" i="1" s="1"/>
  <c r="AS4129" i="1" s="1"/>
  <c r="AS4130" i="1" s="1"/>
  <c r="AL4177" i="1"/>
  <c r="AL4207" i="1" s="1"/>
  <c r="AL4211" i="1" s="1"/>
  <c r="AL4212" i="1" s="1"/>
  <c r="AR4177" i="1"/>
  <c r="AR4207" i="1" s="1"/>
  <c r="AR4211" i="1" s="1"/>
  <c r="AR4212" i="1" s="1"/>
  <c r="AM4299" i="1"/>
  <c r="AM4328" i="1" s="1"/>
  <c r="AM4332" i="1" s="1"/>
  <c r="AM4333" i="1" s="1"/>
  <c r="AS4299" i="1"/>
  <c r="AS4328" i="1" s="1"/>
  <c r="AS4332" i="1" s="1"/>
  <c r="AS4333" i="1" s="1"/>
  <c r="AY4299" i="1"/>
  <c r="AY4328" i="1" s="1"/>
  <c r="AY4332" i="1" s="1"/>
  <c r="AY4333" i="1" s="1"/>
  <c r="AV4299" i="1"/>
  <c r="AV4328" i="1" s="1"/>
  <c r="AV4332" i="1" s="1"/>
  <c r="AV4333" i="1" s="1"/>
  <c r="AV4339" i="1"/>
  <c r="AV4369" i="1" s="1"/>
  <c r="AV4373" i="1" s="1"/>
  <c r="AV4374" i="1" s="1"/>
  <c r="AL4339" i="1"/>
  <c r="AL4369" i="1" s="1"/>
  <c r="AL4373" i="1" s="1"/>
  <c r="AL4374" i="1" s="1"/>
  <c r="AR4339" i="1"/>
  <c r="AR4369" i="1" s="1"/>
  <c r="AR4373" i="1" s="1"/>
  <c r="AR4374" i="1" s="1"/>
  <c r="AX4339" i="1"/>
  <c r="AX4369" i="1" s="1"/>
  <c r="AX4373" i="1" s="1"/>
  <c r="AX4374" i="1" s="1"/>
  <c r="AV4422" i="1"/>
  <c r="AV4451" i="1" s="1"/>
  <c r="AV4455" i="1" s="1"/>
  <c r="AV4456" i="1" s="1"/>
  <c r="AN4503" i="1"/>
  <c r="AN4534" i="1" s="1"/>
  <c r="AN4538" i="1" s="1"/>
  <c r="AN4539" i="1" s="1"/>
  <c r="AY3896" i="1"/>
  <c r="AY3925" i="1" s="1"/>
  <c r="AY3929" i="1" s="1"/>
  <c r="AY3930" i="1" s="1"/>
  <c r="AW3976" i="1"/>
  <c r="AW4005" i="1" s="1"/>
  <c r="AW4009" i="1" s="1"/>
  <c r="AW4010" i="1" s="1"/>
  <c r="AT4055" i="1"/>
  <c r="AT4085" i="1" s="1"/>
  <c r="AT4089" i="1" s="1"/>
  <c r="AT4090" i="1" s="1"/>
  <c r="AN4096" i="1"/>
  <c r="AN4125" i="1" s="1"/>
  <c r="AN4129" i="1" s="1"/>
  <c r="AN4130" i="1" s="1"/>
  <c r="AT4096" i="1"/>
  <c r="AT4125" i="1" s="1"/>
  <c r="AT4129" i="1" s="1"/>
  <c r="AT4130" i="1" s="1"/>
  <c r="AX4096" i="1"/>
  <c r="AX4125" i="1" s="1"/>
  <c r="AX4129" i="1" s="1"/>
  <c r="AX4130" i="1" s="1"/>
  <c r="AW4177" i="1"/>
  <c r="AW4207" i="1" s="1"/>
  <c r="AW4211" i="1" s="1"/>
  <c r="AW4212" i="1" s="1"/>
  <c r="AQ4218" i="1"/>
  <c r="AW4218" i="1"/>
  <c r="AW4248" i="1" s="1"/>
  <c r="AW4252" i="1" s="1"/>
  <c r="AW4253" i="1" s="1"/>
  <c r="AN4299" i="1"/>
  <c r="AN4328" i="1" s="1"/>
  <c r="AN4332" i="1" s="1"/>
  <c r="AN4333" i="1" s="1"/>
  <c r="AO4339" i="1"/>
  <c r="AO4369" i="1" s="1"/>
  <c r="AO4373" i="1" s="1"/>
  <c r="AO4374" i="1" s="1"/>
  <c r="AN4380" i="1"/>
  <c r="AN4411" i="1" s="1"/>
  <c r="AN4415" i="1" s="1"/>
  <c r="AN4416" i="1" s="1"/>
  <c r="AQ4380" i="1"/>
  <c r="AQ4411" i="1" s="1"/>
  <c r="AU4462" i="1"/>
  <c r="AU4492" i="1" s="1"/>
  <c r="AU4496" i="1" s="1"/>
  <c r="AU4497" i="1" s="1"/>
  <c r="AY3936" i="1"/>
  <c r="AY3965" i="1" s="1"/>
  <c r="AY3969" i="1" s="1"/>
  <c r="AY3970" i="1" s="1"/>
  <c r="AL4016" i="1"/>
  <c r="AL4044" i="1" s="1"/>
  <c r="AL4048" i="1" s="1"/>
  <c r="AL4049" i="1" s="1"/>
  <c r="AR4016" i="1"/>
  <c r="AR4044" i="1" s="1"/>
  <c r="AR4048" i="1" s="1"/>
  <c r="AR4049" i="1" s="1"/>
  <c r="AX4016" i="1"/>
  <c r="AX4044" i="1" s="1"/>
  <c r="AX4048" i="1" s="1"/>
  <c r="AX4049" i="1" s="1"/>
  <c r="AM4136" i="1"/>
  <c r="AM4166" i="1" s="1"/>
  <c r="AM4170" i="1" s="1"/>
  <c r="AM4171" i="1" s="1"/>
  <c r="AS4136" i="1"/>
  <c r="AS4166" i="1" s="1"/>
  <c r="AS4170" i="1" s="1"/>
  <c r="AS4171" i="1" s="1"/>
  <c r="AY4136" i="1"/>
  <c r="AY4166" i="1" s="1"/>
  <c r="AY4170" i="1" s="1"/>
  <c r="AY4171" i="1" s="1"/>
  <c r="AN4177" i="1"/>
  <c r="AN4207" i="1" s="1"/>
  <c r="AN4211" i="1" s="1"/>
  <c r="AN4212" i="1" s="1"/>
  <c r="AN4259" i="1"/>
  <c r="AN4288" i="1" s="1"/>
  <c r="AN4292" i="1" s="1"/>
  <c r="AN4293" i="1" s="1"/>
  <c r="AX4259" i="1"/>
  <c r="AX4288" i="1" s="1"/>
  <c r="AX4292" i="1" s="1"/>
  <c r="AX4293" i="1" s="1"/>
  <c r="AR4299" i="1"/>
  <c r="AR4328" i="1" s="1"/>
  <c r="AR4332" i="1" s="1"/>
  <c r="AR4333" i="1" s="1"/>
  <c r="AX4462" i="1"/>
  <c r="AX4492" i="1" s="1"/>
  <c r="AX4496" i="1" s="1"/>
  <c r="AX4497" i="1" s="1"/>
  <c r="AL4462" i="1"/>
  <c r="AL4492" i="1" s="1"/>
  <c r="AL4496" i="1" s="1"/>
  <c r="AL4497" i="1" s="1"/>
  <c r="AD3611" i="1"/>
  <c r="AD3641" i="1" s="1"/>
  <c r="AD3645" i="1" s="1"/>
  <c r="AD3646" i="1" s="1"/>
  <c r="W31" i="1"/>
  <c r="W30" i="1" s="1"/>
  <c r="AG144" i="1"/>
  <c r="AG134" i="1" s="1"/>
  <c r="Y337" i="1"/>
  <c r="AG376" i="1"/>
  <c r="AG366" i="1" s="1"/>
  <c r="AG391" i="1" s="1"/>
  <c r="AB416" i="1"/>
  <c r="AB406" i="1" s="1"/>
  <c r="AB430" i="1" s="1"/>
  <c r="AG455" i="1"/>
  <c r="AG445" i="1" s="1"/>
  <c r="AC502" i="1"/>
  <c r="AC491" i="1" s="1"/>
  <c r="AD561" i="1"/>
  <c r="AD549" i="1" s="1"/>
  <c r="AD585" i="1" s="1"/>
  <c r="AC594" i="1"/>
  <c r="AC628" i="1" s="1"/>
  <c r="Y606" i="1"/>
  <c r="AC1016" i="1"/>
  <c r="AC1015" i="1" s="1"/>
  <c r="AF1524" i="1"/>
  <c r="AF1512" i="1" s="1"/>
  <c r="AE2144" i="1"/>
  <c r="AE2174" i="1" s="1"/>
  <c r="AE2178" i="1" s="1"/>
  <c r="AE2179" i="1" s="1"/>
  <c r="V2348" i="1"/>
  <c r="V2379" i="1" s="1"/>
  <c r="V2383" i="1" s="1"/>
  <c r="V2384" i="1" s="1"/>
  <c r="T2671" i="1"/>
  <c r="T2702" i="1" s="1"/>
  <c r="T2706" i="1" s="1"/>
  <c r="T2707" i="1" s="1"/>
  <c r="Z2671" i="1"/>
  <c r="Z2702" i="1" s="1"/>
  <c r="Z2706" i="1" s="1"/>
  <c r="Z2707" i="1" s="1"/>
  <c r="AF2671" i="1"/>
  <c r="AF2702" i="1" s="1"/>
  <c r="AF2706" i="1" s="1"/>
  <c r="AF2707" i="1" s="1"/>
  <c r="V2918" i="1"/>
  <c r="V2948" i="1" s="1"/>
  <c r="V2952" i="1" s="1"/>
  <c r="V2953" i="1" s="1"/>
  <c r="Z2959" i="1"/>
  <c r="Z2989" i="1" s="1"/>
  <c r="Z2993" i="1" s="1"/>
  <c r="Z2994" i="1" s="1"/>
  <c r="V3165" i="1"/>
  <c r="V3195" i="1" s="1"/>
  <c r="V3199" i="1" s="1"/>
  <c r="V3200" i="1" s="1"/>
  <c r="AB3165" i="1"/>
  <c r="AB3195" i="1" s="1"/>
  <c r="AB3199" i="1" s="1"/>
  <c r="AB3200" i="1" s="1"/>
  <c r="T3652" i="1"/>
  <c r="T3682" i="1" s="1"/>
  <c r="T3686" i="1" s="1"/>
  <c r="T3687" i="1" s="1"/>
  <c r="Z3652" i="1"/>
  <c r="Z3682" i="1" s="1"/>
  <c r="Z3686" i="1" s="1"/>
  <c r="Z3687" i="1" s="1"/>
  <c r="AA3763" i="1"/>
  <c r="AA3767" i="1" s="1"/>
  <c r="AA3768" i="1" s="1"/>
  <c r="AG3774" i="1"/>
  <c r="AG3804" i="1" s="1"/>
  <c r="AG3808" i="1" s="1"/>
  <c r="AG3809" i="1" s="1"/>
  <c r="AD4177" i="1"/>
  <c r="AD4207" i="1" s="1"/>
  <c r="AD4211" i="1" s="1"/>
  <c r="AD4212" i="1" s="1"/>
  <c r="AD192" i="1"/>
  <c r="AD182" i="1" s="1"/>
  <c r="AD204" i="1" s="1"/>
  <c r="AD212" i="1" s="1"/>
  <c r="AB337" i="1"/>
  <c r="AB336" i="1" s="1"/>
  <c r="AG561" i="1"/>
  <c r="AG549" i="1" s="1"/>
  <c r="AG585" i="1" s="1"/>
  <c r="Z758" i="1"/>
  <c r="Z757" i="1" s="1"/>
  <c r="Z1066" i="1"/>
  <c r="Z1055" i="1" s="1"/>
  <c r="AD1561" i="1"/>
  <c r="AD1560" i="1" s="1"/>
  <c r="U1607" i="1"/>
  <c r="AA1607" i="1"/>
  <c r="AG1607" i="1"/>
  <c r="S1607" i="1"/>
  <c r="Y1607" i="1"/>
  <c r="AE1607" i="1"/>
  <c r="AF1624" i="1"/>
  <c r="V1637" i="1"/>
  <c r="V1636" i="1" s="1"/>
  <c r="AG1981" i="1"/>
  <c r="AG2011" i="1" s="1"/>
  <c r="AG2015" i="1" s="1"/>
  <c r="AG2016" i="1" s="1"/>
  <c r="V2959" i="1"/>
  <c r="V2989" i="1" s="1"/>
  <c r="V2993" i="1" s="1"/>
  <c r="V2994" i="1" s="1"/>
  <c r="AF3124" i="1"/>
  <c r="AF3154" i="1" s="1"/>
  <c r="AF3158" i="1" s="1"/>
  <c r="AF3159" i="1" s="1"/>
  <c r="AF3611" i="1"/>
  <c r="AF3641" i="1" s="1"/>
  <c r="AF3645" i="1" s="1"/>
  <c r="AF3646" i="1" s="1"/>
  <c r="U3936" i="1"/>
  <c r="U3965" i="1" s="1"/>
  <c r="U3969" i="1" s="1"/>
  <c r="U3970" i="1" s="1"/>
  <c r="AG3936" i="1"/>
  <c r="AG3965" i="1" s="1"/>
  <c r="AG3969" i="1" s="1"/>
  <c r="AG3970" i="1" s="1"/>
  <c r="T4218" i="1"/>
  <c r="T4248" i="1" s="1"/>
  <c r="T4252" i="1" s="1"/>
  <c r="T4253" i="1" s="1"/>
  <c r="AE4299" i="1"/>
  <c r="AE4328" i="1" s="1"/>
  <c r="AE4332" i="1" s="1"/>
  <c r="AE4333" i="1" s="1"/>
  <c r="AA4339" i="1"/>
  <c r="AA4369" i="1" s="1"/>
  <c r="AA4373" i="1" s="1"/>
  <c r="AA4374" i="1" s="1"/>
  <c r="AB4422" i="1"/>
  <c r="AB4451" i="1" s="1"/>
  <c r="AB4455" i="1" s="1"/>
  <c r="AB4456" i="1" s="1"/>
  <c r="T20" i="1"/>
  <c r="T10" i="1" s="1"/>
  <c r="AC31" i="1"/>
  <c r="AC30" i="1" s="1"/>
  <c r="U144" i="1"/>
  <c r="U134" i="1" s="1"/>
  <c r="T220" i="1"/>
  <c r="T219" i="1" s="1"/>
  <c r="T225" i="1" s="1"/>
  <c r="V231" i="1"/>
  <c r="AB231" i="1"/>
  <c r="AB491" i="1"/>
  <c r="V819" i="1"/>
  <c r="V808" i="1" s="1"/>
  <c r="AC1160" i="1"/>
  <c r="AC1159" i="1" s="1"/>
  <c r="V1859" i="1"/>
  <c r="V1888" i="1" s="1"/>
  <c r="V1892" i="1" s="1"/>
  <c r="V1893" i="1" s="1"/>
  <c r="AD2469" i="1"/>
  <c r="AD2497" i="1" s="1"/>
  <c r="AD2501" i="1" s="1"/>
  <c r="AD2502" i="1" s="1"/>
  <c r="V2508" i="1"/>
  <c r="V2537" i="1" s="1"/>
  <c r="V2541" i="1" s="1"/>
  <c r="V2542" i="1" s="1"/>
  <c r="AB2508" i="1"/>
  <c r="AB2537" i="1" s="1"/>
  <c r="AB2541" i="1" s="1"/>
  <c r="AB2542" i="1" s="1"/>
  <c r="T3000" i="1"/>
  <c r="T3030" i="1" s="1"/>
  <c r="T3034" i="1" s="1"/>
  <c r="T3035" i="1" s="1"/>
  <c r="Z3000" i="1"/>
  <c r="Z3030" i="1" s="1"/>
  <c r="Z3034" i="1" s="1"/>
  <c r="Z3035" i="1" s="1"/>
  <c r="AG3367" i="1"/>
  <c r="AG3397" i="1" s="1"/>
  <c r="AG3401" i="1" s="1"/>
  <c r="AG3402" i="1" s="1"/>
  <c r="AA3367" i="1"/>
  <c r="AA3397" i="1" s="1"/>
  <c r="AA3401" i="1" s="1"/>
  <c r="AA3402" i="1" s="1"/>
  <c r="AF3530" i="1"/>
  <c r="AF3560" i="1" s="1"/>
  <c r="AF3564" i="1" s="1"/>
  <c r="AF3565" i="1" s="1"/>
  <c r="AC3733" i="1"/>
  <c r="AC3763" i="1" s="1"/>
  <c r="AC3767" i="1" s="1"/>
  <c r="AC3768" i="1" s="1"/>
  <c r="AD3936" i="1"/>
  <c r="AD3965" i="1" s="1"/>
  <c r="AD3969" i="1" s="1"/>
  <c r="AD3970" i="1" s="1"/>
  <c r="AC4218" i="1"/>
  <c r="AC4248" i="1" s="1"/>
  <c r="AC4252" i="1" s="1"/>
  <c r="AC4253" i="1" s="1"/>
  <c r="Z20" i="1"/>
  <c r="Z10" i="1" s="1"/>
  <c r="AF31" i="1"/>
  <c r="AF30" i="1" s="1"/>
  <c r="V61" i="1"/>
  <c r="V51" i="1" s="1"/>
  <c r="V73" i="1" s="1"/>
  <c r="Z220" i="1"/>
  <c r="Z219" i="1" s="1"/>
  <c r="Z225" i="1" s="1"/>
  <c r="AE337" i="1"/>
  <c r="AE336" i="1" s="1"/>
  <c r="U561" i="1"/>
  <c r="U549" i="1" s="1"/>
  <c r="U585" i="1" s="1"/>
  <c r="W789" i="1"/>
  <c r="W788" i="1" s="1"/>
  <c r="V799" i="1"/>
  <c r="AB799" i="1"/>
  <c r="AA819" i="1"/>
  <c r="AA808" i="1" s="1"/>
  <c r="W1357" i="1"/>
  <c r="W1346" i="1" s="1"/>
  <c r="Z1549" i="1"/>
  <c r="Z1548" i="1" s="1"/>
  <c r="V1780" i="1"/>
  <c r="V1808" i="1" s="1"/>
  <c r="V1812" i="1" s="1"/>
  <c r="V1813" i="1" s="1"/>
  <c r="Z1780" i="1"/>
  <c r="Z1808" i="1" s="1"/>
  <c r="Z1812" i="1" s="1"/>
  <c r="Z1813" i="1" s="1"/>
  <c r="W2508" i="1"/>
  <c r="W2537" i="1" s="1"/>
  <c r="W2541" i="1" s="1"/>
  <c r="W2542" i="1" s="1"/>
  <c r="AC2508" i="1"/>
  <c r="AC2537" i="1" s="1"/>
  <c r="AC2541" i="1" s="1"/>
  <c r="AC2542" i="1" s="1"/>
  <c r="AB2836" i="1"/>
  <c r="AB2866" i="1" s="1"/>
  <c r="AB2870" i="1" s="1"/>
  <c r="AB2871" i="1" s="1"/>
  <c r="AC2918" i="1"/>
  <c r="AC2948" i="1" s="1"/>
  <c r="AC2952" i="1" s="1"/>
  <c r="AC2953" i="1" s="1"/>
  <c r="W2959" i="1"/>
  <c r="W2989" i="1" s="1"/>
  <c r="W2993" i="1" s="1"/>
  <c r="W2994" i="1" s="1"/>
  <c r="AC2959" i="1"/>
  <c r="AC2989" i="1" s="1"/>
  <c r="AC2993" i="1" s="1"/>
  <c r="AC2994" i="1" s="1"/>
  <c r="AD3652" i="1"/>
  <c r="AD3682" i="1" s="1"/>
  <c r="AD3686" i="1" s="1"/>
  <c r="AD3687" i="1" s="1"/>
  <c r="AD3733" i="1"/>
  <c r="AD3763" i="1" s="1"/>
  <c r="AD3767" i="1" s="1"/>
  <c r="AD3768" i="1" s="1"/>
  <c r="AD3774" i="1"/>
  <c r="AD3804" i="1" s="1"/>
  <c r="AD3808" i="1" s="1"/>
  <c r="AD3809" i="1" s="1"/>
  <c r="AC3896" i="1"/>
  <c r="AC3925" i="1" s="1"/>
  <c r="AC3929" i="1" s="1"/>
  <c r="AC3930" i="1" s="1"/>
  <c r="W4462" i="1"/>
  <c r="W4492" i="1" s="1"/>
  <c r="W4496" i="1" s="1"/>
  <c r="W4497" i="1" s="1"/>
  <c r="T4462" i="1"/>
  <c r="V894" i="1"/>
  <c r="V883" i="1" s="1"/>
  <c r="AC923" i="1"/>
  <c r="AC922" i="1" s="1"/>
  <c r="AD1205" i="1"/>
  <c r="AD1194" i="1" s="1"/>
  <c r="T1254" i="1"/>
  <c r="T1253" i="1" s="1"/>
  <c r="Z1357" i="1"/>
  <c r="Z1346" i="1" s="1"/>
  <c r="AC1740" i="1"/>
  <c r="AC1769" i="1" s="1"/>
  <c r="AC1773" i="1" s="1"/>
  <c r="AC1774" i="1" s="1"/>
  <c r="T1740" i="1"/>
  <c r="T1769" i="1" s="1"/>
  <c r="T1773" i="1" s="1"/>
  <c r="T1774" i="1" s="1"/>
  <c r="AD3693" i="1"/>
  <c r="AD3722" i="1" s="1"/>
  <c r="AD3726" i="1" s="1"/>
  <c r="AD3727" i="1" s="1"/>
  <c r="T3855" i="1"/>
  <c r="T3885" i="1" s="1"/>
  <c r="T3889" i="1" s="1"/>
  <c r="T3890" i="1" s="1"/>
  <c r="AE4096" i="1"/>
  <c r="AE4125" i="1" s="1"/>
  <c r="AE4129" i="1" s="1"/>
  <c r="AE4130" i="1" s="1"/>
  <c r="AC4136" i="1"/>
  <c r="AC4166" i="1" s="1"/>
  <c r="AC4170" i="1" s="1"/>
  <c r="AC4171" i="1" s="1"/>
  <c r="AF220" i="1"/>
  <c r="AF219" i="1" s="1"/>
  <c r="AF225" i="1" s="1"/>
  <c r="AF234" i="1" s="1"/>
  <c r="AA376" i="1"/>
  <c r="AA366" i="1" s="1"/>
  <c r="AA391" i="1" s="1"/>
  <c r="Z561" i="1"/>
  <c r="Z549" i="1" s="1"/>
  <c r="Z585" i="1" s="1"/>
  <c r="AE1700" i="1"/>
  <c r="AE1729" i="1" s="1"/>
  <c r="AE1733" i="1" s="1"/>
  <c r="AE1734" i="1" s="1"/>
  <c r="W2428" i="1"/>
  <c r="W2458" i="1" s="1"/>
  <c r="W2462" i="1" s="1"/>
  <c r="W2463" i="1" s="1"/>
  <c r="AC2428" i="1"/>
  <c r="AC2458" i="1" s="1"/>
  <c r="AC2462" i="1" s="1"/>
  <c r="AC2463" i="1" s="1"/>
  <c r="AG2428" i="1"/>
  <c r="AG2458" i="1" s="1"/>
  <c r="AG2462" i="1" s="1"/>
  <c r="AG2463" i="1" s="1"/>
  <c r="AG3248" i="1"/>
  <c r="AG3278" i="1" s="1"/>
  <c r="AG3282" i="1" s="1"/>
  <c r="AG3283" i="1" s="1"/>
  <c r="Y3976" i="1"/>
  <c r="AC4096" i="1"/>
  <c r="AC4125" i="1" s="1"/>
  <c r="AC4129" i="1" s="1"/>
  <c r="AC4130" i="1" s="1"/>
  <c r="AU241" i="1"/>
  <c r="AU259" i="1" s="1"/>
  <c r="AU263" i="1" s="1"/>
  <c r="AU264" i="1" s="1"/>
  <c r="AL342" i="1"/>
  <c r="AL341" i="1" s="1"/>
  <c r="AR342" i="1"/>
  <c r="AR341" i="1" s="1"/>
  <c r="AO376" i="1"/>
  <c r="AO366" i="1" s="1"/>
  <c r="AO391" i="1" s="1"/>
  <c r="AU376" i="1"/>
  <c r="AU366" i="1" s="1"/>
  <c r="AU391" i="1" s="1"/>
  <c r="AN512" i="1"/>
  <c r="AN511" i="1" s="1"/>
  <c r="AT512" i="1"/>
  <c r="AT511" i="1" s="1"/>
  <c r="AN855" i="1"/>
  <c r="AN854" i="1" s="1"/>
  <c r="AT855" i="1"/>
  <c r="AT854" i="1" s="1"/>
  <c r="AK1016" i="1"/>
  <c r="AQ1016" i="1"/>
  <c r="AW1016" i="1"/>
  <c r="AW1015" i="1" s="1"/>
  <c r="AT1310" i="1"/>
  <c r="AT1299" i="1" s="1"/>
  <c r="AV1561" i="1"/>
  <c r="AV1560" i="1" s="1"/>
  <c r="AN1740" i="1"/>
  <c r="AN1769" i="1" s="1"/>
  <c r="AN1773" i="1" s="1"/>
  <c r="AN1774" i="1" s="1"/>
  <c r="AX1939" i="1"/>
  <c r="AX1970" i="1" s="1"/>
  <c r="AX1974" i="1" s="1"/>
  <c r="AX1975" i="1" s="1"/>
  <c r="AR2022" i="1"/>
  <c r="AR2051" i="1" s="1"/>
  <c r="AR2055" i="1" s="1"/>
  <c r="AR2056" i="1" s="1"/>
  <c r="AN61" i="1"/>
  <c r="AN51" i="1" s="1"/>
  <c r="AN73" i="1" s="1"/>
  <c r="AT61" i="1"/>
  <c r="AT51" i="1" s="1"/>
  <c r="AT73" i="1" s="1"/>
  <c r="AU231" i="1"/>
  <c r="AW337" i="1"/>
  <c r="AW336" i="1" s="1"/>
  <c r="AM416" i="1"/>
  <c r="AM406" i="1" s="1"/>
  <c r="AM430" i="1" s="1"/>
  <c r="AS416" i="1"/>
  <c r="AS406" i="1" s="1"/>
  <c r="AS430" i="1" s="1"/>
  <c r="AN523" i="1"/>
  <c r="AN522" i="1" s="1"/>
  <c r="AO561" i="1"/>
  <c r="AO549" i="1" s="1"/>
  <c r="AO585" i="1" s="1"/>
  <c r="AU561" i="1"/>
  <c r="AU549" i="1" s="1"/>
  <c r="AU585" i="1" s="1"/>
  <c r="AL1357" i="1"/>
  <c r="AL1346" i="1" s="1"/>
  <c r="AR1357" i="1"/>
  <c r="AR1346" i="1" s="1"/>
  <c r="AX1357" i="1"/>
  <c r="AX1346" i="1" s="1"/>
  <c r="AN1624" i="1"/>
  <c r="AT1624" i="1"/>
  <c r="AM154" i="1"/>
  <c r="AM153" i="1" s="1"/>
  <c r="AY154" i="1"/>
  <c r="AY153" i="1" s="1"/>
  <c r="AV323" i="1"/>
  <c r="AV312" i="1" s="1"/>
  <c r="AX911" i="1"/>
  <c r="AL1205" i="1"/>
  <c r="AL1194" i="1" s="1"/>
  <c r="AR1205" i="1"/>
  <c r="AR1194" i="1" s="1"/>
  <c r="AT1418" i="1"/>
  <c r="AN1565" i="1"/>
  <c r="AN1564" i="1" s="1"/>
  <c r="AT1565" i="1"/>
  <c r="AT1564" i="1" s="1"/>
  <c r="AT1700" i="1"/>
  <c r="AT1729" i="1" s="1"/>
  <c r="AT1733" i="1" s="1"/>
  <c r="AT1734" i="1" s="1"/>
  <c r="AT1740" i="1"/>
  <c r="AT1769" i="1" s="1"/>
  <c r="AT1773" i="1" s="1"/>
  <c r="AT1774" i="1" s="1"/>
  <c r="AN1819" i="1"/>
  <c r="AN1848" i="1" s="1"/>
  <c r="AN1852" i="1" s="1"/>
  <c r="AN1853" i="1" s="1"/>
  <c r="AT1819" i="1"/>
  <c r="AT1848" i="1" s="1"/>
  <c r="AT1852" i="1" s="1"/>
  <c r="AT1853" i="1" s="1"/>
  <c r="AO31" i="1"/>
  <c r="AO30" i="1" s="1"/>
  <c r="AM220" i="1"/>
  <c r="AM219" i="1" s="1"/>
  <c r="AM225" i="1" s="1"/>
  <c r="AS220" i="1"/>
  <c r="AS219" i="1" s="1"/>
  <c r="AS225" i="1" s="1"/>
  <c r="AS234" i="1" s="1"/>
  <c r="AO758" i="1"/>
  <c r="AO757" i="1" s="1"/>
  <c r="AU758" i="1"/>
  <c r="AU757" i="1" s="1"/>
  <c r="AQ1066" i="1"/>
  <c r="AW1066" i="1"/>
  <c r="AW1055" i="1" s="1"/>
  <c r="AV1166" i="1"/>
  <c r="AV1165" i="1" s="1"/>
  <c r="AK1429" i="1"/>
  <c r="AQ1429" i="1"/>
  <c r="AW1429" i="1"/>
  <c r="AW1418" i="1" s="1"/>
  <c r="AM1524" i="1"/>
  <c r="AM1512" i="1" s="1"/>
  <c r="AS1524" i="1"/>
  <c r="AS1512" i="1" s="1"/>
  <c r="AY1524" i="1"/>
  <c r="AY1512" i="1" s="1"/>
  <c r="AK2277" i="1"/>
  <c r="AK1635" i="1"/>
  <c r="AV20" i="1"/>
  <c r="AV10" i="1" s="1"/>
  <c r="AK105" i="1"/>
  <c r="AQ105" i="1"/>
  <c r="AW105" i="1"/>
  <c r="AW104" i="1" s="1"/>
  <c r="AY220" i="1"/>
  <c r="AY219" i="1" s="1"/>
  <c r="AY225" i="1" s="1"/>
  <c r="AY234" i="1" s="1"/>
  <c r="AV284" i="1"/>
  <c r="AV274" i="1" s="1"/>
  <c r="AV297" i="1" s="1"/>
  <c r="AM463" i="1"/>
  <c r="AM462" i="1" s="1"/>
  <c r="AY463" i="1"/>
  <c r="AY462" i="1" s="1"/>
  <c r="AL606" i="1"/>
  <c r="AL594" i="1" s="1"/>
  <c r="AL628" i="1" s="1"/>
  <c r="AR606" i="1"/>
  <c r="AR594" i="1" s="1"/>
  <c r="AR628" i="1" s="1"/>
  <c r="AX606" i="1"/>
  <c r="AX594" i="1" s="1"/>
  <c r="AX628" i="1" s="1"/>
  <c r="AV850" i="1"/>
  <c r="AV849" i="1" s="1"/>
  <c r="AL1094" i="1"/>
  <c r="AL1093" i="1" s="1"/>
  <c r="AR1094" i="1"/>
  <c r="AR1093" i="1" s="1"/>
  <c r="AR1254" i="1"/>
  <c r="AR1253" i="1" s="1"/>
  <c r="AN1618" i="1"/>
  <c r="AN1616" i="1" s="1"/>
  <c r="AT1618" i="1"/>
  <c r="AT1616" i="1" s="1"/>
  <c r="AU1899" i="1"/>
  <c r="AU1928" i="1" s="1"/>
  <c r="AU1932" i="1" s="1"/>
  <c r="AU1933" i="1" s="1"/>
  <c r="AK337" i="1"/>
  <c r="AQ337" i="1"/>
  <c r="AV502" i="1"/>
  <c r="AV491" i="1" s="1"/>
  <c r="AK819" i="1"/>
  <c r="AQ819" i="1"/>
  <c r="AW819" i="1"/>
  <c r="AW808" i="1" s="1"/>
  <c r="AO1085" i="1"/>
  <c r="AO1084" i="1" s="1"/>
  <c r="AU1085" i="1"/>
  <c r="AU1084" i="1" s="1"/>
  <c r="AN1160" i="1"/>
  <c r="AN1159" i="1" s="1"/>
  <c r="AT1160" i="1"/>
  <c r="AT1159" i="1" s="1"/>
  <c r="AM1269" i="1"/>
  <c r="AM1268" i="1" s="1"/>
  <c r="AS1269" i="1"/>
  <c r="AS1268" i="1" s="1"/>
  <c r="AO1438" i="1"/>
  <c r="AO1437" i="1" s="1"/>
  <c r="AU1438" i="1"/>
  <c r="AU1437" i="1" s="1"/>
  <c r="AX1549" i="1"/>
  <c r="AX1548" i="1" s="1"/>
  <c r="AV1711" i="1"/>
  <c r="AV1700" i="1" s="1"/>
  <c r="AV1729" i="1" s="1"/>
  <c r="AV1733" i="1" s="1"/>
  <c r="AV1734" i="1" s="1"/>
  <c r="AV1635" i="1"/>
  <c r="AO777" i="1"/>
  <c r="AO776" i="1" s="1"/>
  <c r="AK789" i="1"/>
  <c r="AM799" i="1"/>
  <c r="AS799" i="1"/>
  <c r="AY799" i="1"/>
  <c r="AV843" i="1"/>
  <c r="AV842" i="1" s="1"/>
  <c r="AT850" i="1"/>
  <c r="AT849" i="1" s="1"/>
  <c r="AW894" i="1"/>
  <c r="AW883" i="1" s="1"/>
  <c r="AS911" i="1"/>
  <c r="AW923" i="1"/>
  <c r="AW922" i="1" s="1"/>
  <c r="AL972" i="1"/>
  <c r="AR972" i="1"/>
  <c r="AX972" i="1"/>
  <c r="AO1023" i="1"/>
  <c r="AO1022" i="1" s="1"/>
  <c r="AU1066" i="1"/>
  <c r="AU1055" i="1" s="1"/>
  <c r="AM1094" i="1"/>
  <c r="AM1093" i="1" s="1"/>
  <c r="AW1098" i="1"/>
  <c r="AW1097" i="1" s="1"/>
  <c r="AV1143" i="1"/>
  <c r="AV1132" i="1" s="1"/>
  <c r="AT1165" i="1"/>
  <c r="AW1221" i="1"/>
  <c r="AW1220" i="1" s="1"/>
  <c r="AS1254" i="1"/>
  <c r="AS1253" i="1" s="1"/>
  <c r="AV1290" i="1"/>
  <c r="AN1290" i="1"/>
  <c r="AT1290" i="1"/>
  <c r="AV1357" i="1"/>
  <c r="AV1346" i="1" s="1"/>
  <c r="AW1374" i="1"/>
  <c r="AW1373" i="1" s="1"/>
  <c r="AK1405" i="1"/>
  <c r="AQ1405" i="1"/>
  <c r="AW1405" i="1"/>
  <c r="AU1429" i="1"/>
  <c r="AU1418" i="1" s="1"/>
  <c r="AV1453" i="1"/>
  <c r="AV1452" i="1" s="1"/>
  <c r="AK1500" i="1"/>
  <c r="AQ1500" i="1"/>
  <c r="AW1500" i="1"/>
  <c r="AO1500" i="1"/>
  <c r="AU1500" i="1"/>
  <c r="AT1524" i="1"/>
  <c r="AT1512" i="1" s="1"/>
  <c r="AY1549" i="1"/>
  <c r="AY1548" i="1" s="1"/>
  <c r="AL1637" i="1"/>
  <c r="AL1636" i="1" s="1"/>
  <c r="AW1740" i="1"/>
  <c r="AW1769" i="1" s="1"/>
  <c r="AW1773" i="1" s="1"/>
  <c r="AW1774" i="1" s="1"/>
  <c r="AM1819" i="1"/>
  <c r="AM1848" i="1" s="1"/>
  <c r="AM1852" i="1" s="1"/>
  <c r="AM1853" i="1" s="1"/>
  <c r="AS1819" i="1"/>
  <c r="AS1848" i="1" s="1"/>
  <c r="AS1852" i="1" s="1"/>
  <c r="AS1853" i="1" s="1"/>
  <c r="AY1819" i="1"/>
  <c r="AY1848" i="1" s="1"/>
  <c r="AY1852" i="1" s="1"/>
  <c r="AY1853" i="1" s="1"/>
  <c r="AN1899" i="1"/>
  <c r="AN1928" i="1" s="1"/>
  <c r="AN1932" i="1" s="1"/>
  <c r="AN1933" i="1" s="1"/>
  <c r="AV1899" i="1"/>
  <c r="AV1928" i="1" s="1"/>
  <c r="AV1932" i="1" s="1"/>
  <c r="AV1933" i="1" s="1"/>
  <c r="AV1939" i="1"/>
  <c r="AV1970" i="1" s="1"/>
  <c r="AV1974" i="1" s="1"/>
  <c r="AV1975" i="1" s="1"/>
  <c r="AT1939" i="1"/>
  <c r="AT1970" i="1" s="1"/>
  <c r="AT1974" i="1" s="1"/>
  <c r="AT1975" i="1" s="1"/>
  <c r="AL2185" i="1"/>
  <c r="AL2215" i="1" s="1"/>
  <c r="AL2219" i="1" s="1"/>
  <c r="AL2220" i="1" s="1"/>
  <c r="AR2185" i="1"/>
  <c r="AR2215" i="1" s="1"/>
  <c r="AR2219" i="1" s="1"/>
  <c r="AR2220" i="1" s="1"/>
  <c r="AX2185" i="1"/>
  <c r="AX2215" i="1" s="1"/>
  <c r="AX2219" i="1" s="1"/>
  <c r="AX2220" i="1" s="1"/>
  <c r="AM2307" i="1"/>
  <c r="AM2337" i="1" s="1"/>
  <c r="AM2341" i="1" s="1"/>
  <c r="AM2342" i="1" s="1"/>
  <c r="AN2348" i="1"/>
  <c r="AN2379" i="1" s="1"/>
  <c r="AN2383" i="1" s="1"/>
  <c r="AN2384" i="1" s="1"/>
  <c r="AT2348" i="1"/>
  <c r="AT2379" i="1" s="1"/>
  <c r="AT2383" i="1" s="1"/>
  <c r="AT2384" i="1" s="1"/>
  <c r="AR2589" i="1"/>
  <c r="AR2619" i="1" s="1"/>
  <c r="AR2623" i="1" s="1"/>
  <c r="AR2624" i="1" s="1"/>
  <c r="AV2630" i="1"/>
  <c r="AV2660" i="1" s="1"/>
  <c r="AV2664" i="1" s="1"/>
  <c r="AV2665" i="1" s="1"/>
  <c r="AM2630" i="1"/>
  <c r="AM2660" i="1" s="1"/>
  <c r="AM2664" i="1" s="1"/>
  <c r="AM2665" i="1" s="1"/>
  <c r="AS2630" i="1"/>
  <c r="AS2660" i="1" s="1"/>
  <c r="AS2664" i="1" s="1"/>
  <c r="AS2665" i="1" s="1"/>
  <c r="AY2630" i="1"/>
  <c r="AY2660" i="1" s="1"/>
  <c r="AY2664" i="1" s="1"/>
  <c r="AY2665" i="1" s="1"/>
  <c r="AL2671" i="1"/>
  <c r="AL2702" i="1" s="1"/>
  <c r="AL2706" i="1" s="1"/>
  <c r="AL2707" i="1" s="1"/>
  <c r="AR2671" i="1"/>
  <c r="AR2702" i="1" s="1"/>
  <c r="AR2706" i="1" s="1"/>
  <c r="AR2707" i="1" s="1"/>
  <c r="AX2671" i="1"/>
  <c r="AX2702" i="1" s="1"/>
  <c r="AX2706" i="1" s="1"/>
  <c r="AX2707" i="1" s="1"/>
  <c r="AN2713" i="1"/>
  <c r="AN2743" i="1" s="1"/>
  <c r="AN2747" i="1" s="1"/>
  <c r="AN2748" i="1" s="1"/>
  <c r="AL2877" i="1"/>
  <c r="AL2907" i="1" s="1"/>
  <c r="AL2911" i="1" s="1"/>
  <c r="AL2912" i="1" s="1"/>
  <c r="AX2877" i="1"/>
  <c r="AX2907" i="1" s="1"/>
  <c r="AX2911" i="1" s="1"/>
  <c r="AX2912" i="1" s="1"/>
  <c r="AL3248" i="1"/>
  <c r="AL3278" i="1" s="1"/>
  <c r="AL3282" i="1" s="1"/>
  <c r="AL3283" i="1" s="1"/>
  <c r="AO20" i="1"/>
  <c r="AO10" i="1" s="1"/>
  <c r="AK98" i="1"/>
  <c r="AS98" i="1"/>
  <c r="AS88" i="1" s="1"/>
  <c r="AM144" i="1"/>
  <c r="AM134" i="1" s="1"/>
  <c r="AU144" i="1"/>
  <c r="AU134" i="1" s="1"/>
  <c r="AX154" i="1"/>
  <c r="AX153" i="1" s="1"/>
  <c r="AR220" i="1"/>
  <c r="AR219" i="1" s="1"/>
  <c r="AR225" i="1" s="1"/>
  <c r="AQ342" i="1"/>
  <c r="AR416" i="1"/>
  <c r="AR406" i="1" s="1"/>
  <c r="AR430" i="1" s="1"/>
  <c r="AU455" i="1"/>
  <c r="AU445" i="1" s="1"/>
  <c r="AX463" i="1"/>
  <c r="AX462" i="1" s="1"/>
  <c r="AU502" i="1"/>
  <c r="AU491" i="1" s="1"/>
  <c r="AT523" i="1"/>
  <c r="AT522" i="1" s="1"/>
  <c r="AV540" i="1"/>
  <c r="AT561" i="1"/>
  <c r="AT549" i="1" s="1"/>
  <c r="AT585" i="1" s="1"/>
  <c r="AU777" i="1"/>
  <c r="AU776" i="1" s="1"/>
  <c r="AK894" i="1"/>
  <c r="AK923" i="1"/>
  <c r="AO940" i="1"/>
  <c r="AO939" i="1" s="1"/>
  <c r="AU1023" i="1"/>
  <c r="AU1022" i="1" s="1"/>
  <c r="AO1066" i="1"/>
  <c r="AO1055" i="1" s="1"/>
  <c r="AK1098" i="1"/>
  <c r="AN1165" i="1"/>
  <c r="AK1221" i="1"/>
  <c r="AV1324" i="1"/>
  <c r="AV1323" i="1" s="1"/>
  <c r="AK1374" i="1"/>
  <c r="AO1429" i="1"/>
  <c r="AO1418" i="1" s="1"/>
  <c r="AT1561" i="1"/>
  <c r="AT1560" i="1" s="1"/>
  <c r="AV1641" i="1"/>
  <c r="AV1640" i="1" s="1"/>
  <c r="AU1819" i="1"/>
  <c r="AU1848" i="1" s="1"/>
  <c r="AU1852" i="1" s="1"/>
  <c r="AU1853" i="1" s="1"/>
  <c r="AM1859" i="1"/>
  <c r="AM1888" i="1" s="1"/>
  <c r="AM1892" i="1" s="1"/>
  <c r="AM1893" i="1" s="1"/>
  <c r="AO1859" i="1"/>
  <c r="AO1888" i="1" s="1"/>
  <c r="AO1892" i="1" s="1"/>
  <c r="AO1893" i="1" s="1"/>
  <c r="AU1859" i="1"/>
  <c r="AU1888" i="1" s="1"/>
  <c r="AU1892" i="1" s="1"/>
  <c r="AU1893" i="1" s="1"/>
  <c r="AL1939" i="1"/>
  <c r="AL1970" i="1" s="1"/>
  <c r="AL1974" i="1" s="1"/>
  <c r="AL1975" i="1" s="1"/>
  <c r="AX2022" i="1"/>
  <c r="AX2051" i="1" s="1"/>
  <c r="AX2055" i="1" s="1"/>
  <c r="AX2056" i="1" s="1"/>
  <c r="AT2185" i="1"/>
  <c r="AT2215" i="1" s="1"/>
  <c r="AT2219" i="1" s="1"/>
  <c r="AT2220" i="1" s="1"/>
  <c r="AS2307" i="1"/>
  <c r="AS2337" i="1" s="1"/>
  <c r="AS2341" i="1" s="1"/>
  <c r="AS2342" i="1" s="1"/>
  <c r="AM2548" i="1"/>
  <c r="AM2578" i="1" s="1"/>
  <c r="AM2582" i="1" s="1"/>
  <c r="AM2583" i="1" s="1"/>
  <c r="AX2589" i="1"/>
  <c r="AX2619" i="1" s="1"/>
  <c r="AX2623" i="1" s="1"/>
  <c r="AX2624" i="1" s="1"/>
  <c r="AO2630" i="1"/>
  <c r="AO2660" i="1" s="1"/>
  <c r="AO2664" i="1" s="1"/>
  <c r="AO2665" i="1" s="1"/>
  <c r="AU2630" i="1"/>
  <c r="AU2660" i="1" s="1"/>
  <c r="AU2664" i="1" s="1"/>
  <c r="AU2665" i="1" s="1"/>
  <c r="AY20" i="1"/>
  <c r="AY10" i="1" s="1"/>
  <c r="AK61" i="1"/>
  <c r="AL98" i="1"/>
  <c r="AL88" i="1" s="1"/>
  <c r="AV105" i="1"/>
  <c r="AV104" i="1" s="1"/>
  <c r="AN144" i="1"/>
  <c r="AN134" i="1" s="1"/>
  <c r="AM192" i="1"/>
  <c r="AM182" i="1" s="1"/>
  <c r="AM204" i="1" s="1"/>
  <c r="AM231" i="1"/>
  <c r="AS231" i="1"/>
  <c r="AY231" i="1"/>
  <c r="AQ251" i="1"/>
  <c r="AN284" i="1"/>
  <c r="AN274" i="1" s="1"/>
  <c r="AN297" i="1" s="1"/>
  <c r="AN376" i="1"/>
  <c r="AN366" i="1" s="1"/>
  <c r="AN391" i="1" s="1"/>
  <c r="AK416" i="1"/>
  <c r="AM455" i="1"/>
  <c r="AM445" i="1" s="1"/>
  <c r="AU523" i="1"/>
  <c r="AU522" i="1" s="1"/>
  <c r="AK540" i="1"/>
  <c r="AQ540" i="1"/>
  <c r="AW540" i="1"/>
  <c r="AM561" i="1"/>
  <c r="AM549" i="1" s="1"/>
  <c r="AM585" i="1" s="1"/>
  <c r="AU744" i="1"/>
  <c r="AU733" i="1" s="1"/>
  <c r="AN758" i="1"/>
  <c r="AN757" i="1" s="1"/>
  <c r="AV799" i="1"/>
  <c r="AV819" i="1"/>
  <c r="AV808" i="1" s="1"/>
  <c r="AN850" i="1"/>
  <c r="AN849" i="1" s="1"/>
  <c r="AW850" i="1"/>
  <c r="AW849" i="1" s="1"/>
  <c r="AL911" i="1"/>
  <c r="AT940" i="1"/>
  <c r="AT939" i="1" s="1"/>
  <c r="AO972" i="1"/>
  <c r="AU972" i="1"/>
  <c r="AR992" i="1"/>
  <c r="AR981" i="1" s="1"/>
  <c r="AV1016" i="1"/>
  <c r="AV1015" i="1" s="1"/>
  <c r="AN1085" i="1"/>
  <c r="AN1084" i="1" s="1"/>
  <c r="AK1143" i="1"/>
  <c r="AU1160" i="1"/>
  <c r="AU1159" i="1" s="1"/>
  <c r="AO1165" i="1"/>
  <c r="AW1166" i="1"/>
  <c r="AW1165" i="1" s="1"/>
  <c r="AL1254" i="1"/>
  <c r="AL1253" i="1" s="1"/>
  <c r="AK1269" i="1"/>
  <c r="AM1290" i="1"/>
  <c r="AS1290" i="1"/>
  <c r="AY1290" i="1"/>
  <c r="AN1405" i="1"/>
  <c r="AT1405" i="1"/>
  <c r="AN1438" i="1"/>
  <c r="AN1437" i="1" s="1"/>
  <c r="AN1524" i="1"/>
  <c r="AN1512" i="1" s="1"/>
  <c r="AR1549" i="1"/>
  <c r="AR1548" i="1" s="1"/>
  <c r="AN1607" i="1"/>
  <c r="AT1607" i="1"/>
  <c r="AL1607" i="1"/>
  <c r="AR1607" i="1"/>
  <c r="AX1607" i="1"/>
  <c r="AO1624" i="1"/>
  <c r="AW1635" i="1"/>
  <c r="AS1637" i="1"/>
  <c r="AS1636" i="1" s="1"/>
  <c r="AW1641" i="1"/>
  <c r="AW1640" i="1" s="1"/>
  <c r="AL1635" i="1"/>
  <c r="AR1635" i="1"/>
  <c r="AX1635" i="1"/>
  <c r="AS1939" i="1"/>
  <c r="AS1970" i="1" s="1"/>
  <c r="AS1974" i="1" s="1"/>
  <c r="AS1975" i="1" s="1"/>
  <c r="AQ2548" i="1"/>
  <c r="AY2548" i="1"/>
  <c r="AY2578" i="1" s="1"/>
  <c r="AY2582" i="1" s="1"/>
  <c r="AY2583" i="1" s="1"/>
  <c r="AO2589" i="1"/>
  <c r="AO2619" i="1" s="1"/>
  <c r="AO2623" i="1" s="1"/>
  <c r="AO2624" i="1" s="1"/>
  <c r="AU2589" i="1"/>
  <c r="AU2619" i="1" s="1"/>
  <c r="AU2623" i="1" s="1"/>
  <c r="AU2624" i="1" s="1"/>
  <c r="AO2713" i="1"/>
  <c r="AO2743" i="1" s="1"/>
  <c r="AO2747" i="1" s="1"/>
  <c r="AO2748" i="1" s="1"/>
  <c r="AL3041" i="1"/>
  <c r="AL3071" i="1" s="1"/>
  <c r="AL3075" i="1" s="1"/>
  <c r="AL3076" i="1" s="1"/>
  <c r="AX3041" i="1"/>
  <c r="AX3071" i="1" s="1"/>
  <c r="AX3075" i="1" s="1"/>
  <c r="AX3076" i="1" s="1"/>
  <c r="AT3206" i="1"/>
  <c r="AT3237" i="1" s="1"/>
  <c r="AT3241" i="1" s="1"/>
  <c r="AT3242" i="1" s="1"/>
  <c r="AV3289" i="1"/>
  <c r="AV3316" i="1" s="1"/>
  <c r="AV3320" i="1" s="1"/>
  <c r="AV3321" i="1" s="1"/>
  <c r="AN4055" i="1"/>
  <c r="AN4085" i="1" s="1"/>
  <c r="AN4089" i="1" s="1"/>
  <c r="AN4090" i="1" s="1"/>
  <c r="AM98" i="1"/>
  <c r="AM88" i="1" s="1"/>
  <c r="AO144" i="1"/>
  <c r="AO134" i="1" s="1"/>
  <c r="AL154" i="1"/>
  <c r="AL153" i="1" s="1"/>
  <c r="AL220" i="1"/>
  <c r="AL219" i="1" s="1"/>
  <c r="AL225" i="1" s="1"/>
  <c r="AO284" i="1"/>
  <c r="AO274" i="1" s="1"/>
  <c r="AO297" i="1" s="1"/>
  <c r="AK342" i="1"/>
  <c r="AL416" i="1"/>
  <c r="AL406" i="1" s="1"/>
  <c r="AL430" i="1" s="1"/>
  <c r="AO455" i="1"/>
  <c r="AO445" i="1" s="1"/>
  <c r="AL463" i="1"/>
  <c r="AL462" i="1" s="1"/>
  <c r="AN502" i="1"/>
  <c r="AN491" i="1" s="1"/>
  <c r="AL540" i="1"/>
  <c r="AR540" i="1"/>
  <c r="AX540" i="1"/>
  <c r="AN561" i="1"/>
  <c r="AN549" i="1" s="1"/>
  <c r="AN585" i="1" s="1"/>
  <c r="AQ606" i="1"/>
  <c r="AS641" i="1"/>
  <c r="AS674" i="1" s="1"/>
  <c r="AX653" i="1"/>
  <c r="AX641" i="1" s="1"/>
  <c r="AX674" i="1" s="1"/>
  <c r="AQ789" i="1"/>
  <c r="AK799" i="1"/>
  <c r="AQ799" i="1"/>
  <c r="AW799" i="1"/>
  <c r="AQ894" i="1"/>
  <c r="AM911" i="1"/>
  <c r="AQ923" i="1"/>
  <c r="AU940" i="1"/>
  <c r="AU939" i="1" s="1"/>
  <c r="AV972" i="1"/>
  <c r="AK1094" i="1"/>
  <c r="AS1094" i="1"/>
  <c r="AS1093" i="1" s="1"/>
  <c r="AQ1098" i="1"/>
  <c r="AS1205" i="1"/>
  <c r="AS1194" i="1" s="1"/>
  <c r="AQ1221" i="1"/>
  <c r="AM1254" i="1"/>
  <c r="AM1253" i="1" s="1"/>
  <c r="AL1269" i="1"/>
  <c r="AL1268" i="1" s="1"/>
  <c r="AQ1374" i="1"/>
  <c r="AO1405" i="1"/>
  <c r="AU1405" i="1"/>
  <c r="AR1524" i="1"/>
  <c r="AR1512" i="1" s="1"/>
  <c r="AS1549" i="1"/>
  <c r="AS1548" i="1" s="1"/>
  <c r="AO1607" i="1"/>
  <c r="AU1607" i="1"/>
  <c r="AM1607" i="1"/>
  <c r="AS1607" i="1"/>
  <c r="AY1607" i="1"/>
  <c r="AX1637" i="1"/>
  <c r="AX1636" i="1" s="1"/>
  <c r="AN1700" i="1"/>
  <c r="AN1729" i="1" s="1"/>
  <c r="AN1733" i="1" s="1"/>
  <c r="AN1734" i="1" s="1"/>
  <c r="AM1635" i="1"/>
  <c r="AS1635" i="1"/>
  <c r="AY1635" i="1"/>
  <c r="AO1769" i="1"/>
  <c r="AO1773" i="1" s="1"/>
  <c r="AO1774" i="1" s="1"/>
  <c r="AR1859" i="1"/>
  <c r="AR1888" i="1" s="1"/>
  <c r="AR1892" i="1" s="1"/>
  <c r="AR1893" i="1" s="1"/>
  <c r="AV1981" i="1"/>
  <c r="AV2011" i="1" s="1"/>
  <c r="AV2015" i="1" s="1"/>
  <c r="AV2016" i="1" s="1"/>
  <c r="AT2062" i="1"/>
  <c r="AT2091" i="1" s="1"/>
  <c r="AT2095" i="1" s="1"/>
  <c r="AT2096" i="1" s="1"/>
  <c r="AL2266" i="1"/>
  <c r="AL2296" i="1" s="1"/>
  <c r="AL2300" i="1" s="1"/>
  <c r="AL2301" i="1" s="1"/>
  <c r="AL2348" i="1"/>
  <c r="AL2379" i="1" s="1"/>
  <c r="AL2383" i="1" s="1"/>
  <c r="AL2384" i="1" s="1"/>
  <c r="AV2469" i="1"/>
  <c r="AV2497" i="1" s="1"/>
  <c r="AV2501" i="1" s="1"/>
  <c r="AV2502" i="1" s="1"/>
  <c r="AN2548" i="1"/>
  <c r="AN2578" i="1" s="1"/>
  <c r="AN2582" i="1" s="1"/>
  <c r="AN2583" i="1" s="1"/>
  <c r="AL2589" i="1"/>
  <c r="AL2619" i="1" s="1"/>
  <c r="AL2623" i="1" s="1"/>
  <c r="AL2624" i="1" s="1"/>
  <c r="AV2589" i="1"/>
  <c r="AV2619" i="1" s="1"/>
  <c r="AV2623" i="1" s="1"/>
  <c r="AV2624" i="1" s="1"/>
  <c r="AW61" i="1"/>
  <c r="AW51" i="1" s="1"/>
  <c r="AW73" i="1" s="1"/>
  <c r="AY134" i="1"/>
  <c r="AK251" i="1"/>
  <c r="AW366" i="1"/>
  <c r="AW391" i="1" s="1"/>
  <c r="AO502" i="1"/>
  <c r="AO491" i="1" s="1"/>
  <c r="AO512" i="1"/>
  <c r="AO511" i="1" s="1"/>
  <c r="AM540" i="1"/>
  <c r="AS540" i="1"/>
  <c r="AY540" i="1"/>
  <c r="AL799" i="1"/>
  <c r="AR799" i="1"/>
  <c r="AX799" i="1"/>
  <c r="AK972" i="1"/>
  <c r="AQ972" i="1"/>
  <c r="AW972" i="1"/>
  <c r="AV1405" i="1"/>
  <c r="AV1500" i="1"/>
  <c r="AN1500" i="1"/>
  <c r="AT1500" i="1"/>
  <c r="AV1607" i="1"/>
  <c r="AM1660" i="1"/>
  <c r="AM1689" i="1" s="1"/>
  <c r="AS1660" i="1"/>
  <c r="AS1689" i="1" s="1"/>
  <c r="AY1660" i="1"/>
  <c r="AY1689" i="1" s="1"/>
  <c r="AO1700" i="1"/>
  <c r="AO1729" i="1" s="1"/>
  <c r="AO1733" i="1" s="1"/>
  <c r="AO1734" i="1" s="1"/>
  <c r="AV1780" i="1"/>
  <c r="AV1808" i="1" s="1"/>
  <c r="AV1812" i="1" s="1"/>
  <c r="AV1813" i="1" s="1"/>
  <c r="AS1859" i="1"/>
  <c r="AS1888" i="1" s="1"/>
  <c r="AS1892" i="1" s="1"/>
  <c r="AS1893" i="1" s="1"/>
  <c r="AW1981" i="1"/>
  <c r="AW2011" i="1" s="1"/>
  <c r="AW2015" i="1" s="1"/>
  <c r="AW2016" i="1" s="1"/>
  <c r="AV2226" i="1"/>
  <c r="AV2255" i="1" s="1"/>
  <c r="AV2259" i="1" s="1"/>
  <c r="AV2260" i="1" s="1"/>
  <c r="AW2266" i="1"/>
  <c r="AW2296" i="1" s="1"/>
  <c r="AW2300" i="1" s="1"/>
  <c r="AW2301" i="1" s="1"/>
  <c r="AW2390" i="1"/>
  <c r="AW2417" i="1" s="1"/>
  <c r="AW2421" i="1" s="1"/>
  <c r="AW2422" i="1" s="1"/>
  <c r="AW2428" i="1"/>
  <c r="AW2458" i="1" s="1"/>
  <c r="AW2462" i="1" s="1"/>
  <c r="AW2463" i="1" s="1"/>
  <c r="AO2508" i="1"/>
  <c r="AO2537" i="1" s="1"/>
  <c r="AO2541" i="1" s="1"/>
  <c r="AO2542" i="1" s="1"/>
  <c r="AU2508" i="1"/>
  <c r="AU2537" i="1" s="1"/>
  <c r="AU2541" i="1" s="1"/>
  <c r="AU2542" i="1" s="1"/>
  <c r="AU2713" i="1"/>
  <c r="AU2743" i="1" s="1"/>
  <c r="AU2747" i="1" s="1"/>
  <c r="AU2748" i="1" s="1"/>
  <c r="AR2795" i="1"/>
  <c r="AR2825" i="1" s="1"/>
  <c r="AR2829" i="1" s="1"/>
  <c r="AR2830" i="1" s="1"/>
  <c r="AL2795" i="1"/>
  <c r="AL2825" i="1" s="1"/>
  <c r="AL2829" i="1" s="1"/>
  <c r="AL2830" i="1" s="1"/>
  <c r="AL3165" i="1"/>
  <c r="AL3195" i="1" s="1"/>
  <c r="AL3199" i="1" s="1"/>
  <c r="AL3200" i="1" s="1"/>
  <c r="AX3165" i="1"/>
  <c r="AX3195" i="1" s="1"/>
  <c r="AX3199" i="1" s="1"/>
  <c r="AX3200" i="1" s="1"/>
  <c r="AM3571" i="1"/>
  <c r="AM3600" i="1" s="1"/>
  <c r="AM3604" i="1" s="1"/>
  <c r="AM3605" i="1" s="1"/>
  <c r="AX2102" i="1"/>
  <c r="AX2133" i="1" s="1"/>
  <c r="AX2137" i="1" s="1"/>
  <c r="AX2138" i="1" s="1"/>
  <c r="AU2144" i="1"/>
  <c r="AU2174" i="1" s="1"/>
  <c r="AU2178" i="1" s="1"/>
  <c r="AU2179" i="1" s="1"/>
  <c r="AY2185" i="1"/>
  <c r="AY2215" i="1" s="1"/>
  <c r="AY2219" i="1" s="1"/>
  <c r="AY2220" i="1" s="1"/>
  <c r="AW2226" i="1"/>
  <c r="AW2255" i="1" s="1"/>
  <c r="AW2259" i="1" s="1"/>
  <c r="AW2260" i="1" s="1"/>
  <c r="AO2266" i="1"/>
  <c r="AO2296" i="1" s="1"/>
  <c r="AO2300" i="1" s="1"/>
  <c r="AO2301" i="1" s="1"/>
  <c r="AT2307" i="1"/>
  <c r="AT2337" i="1" s="1"/>
  <c r="AT2341" i="1" s="1"/>
  <c r="AT2342" i="1" s="1"/>
  <c r="AX2348" i="1"/>
  <c r="AX2379" i="1" s="1"/>
  <c r="AX2383" i="1" s="1"/>
  <c r="AX2384" i="1" s="1"/>
  <c r="AN2508" i="1"/>
  <c r="AN2537" i="1" s="1"/>
  <c r="AN2541" i="1" s="1"/>
  <c r="AN2542" i="1" s="1"/>
  <c r="AT2508" i="1"/>
  <c r="AT2537" i="1" s="1"/>
  <c r="AT2541" i="1" s="1"/>
  <c r="AT2542" i="1" s="1"/>
  <c r="AM2795" i="1"/>
  <c r="AM2825" i="1" s="1"/>
  <c r="AM2829" i="1" s="1"/>
  <c r="AM2830" i="1" s="1"/>
  <c r="AS2795" i="1"/>
  <c r="AS2825" i="1" s="1"/>
  <c r="AS2829" i="1" s="1"/>
  <c r="AS2830" i="1" s="1"/>
  <c r="AY2795" i="1"/>
  <c r="AY2825" i="1" s="1"/>
  <c r="AY2829" i="1" s="1"/>
  <c r="AY2830" i="1" s="1"/>
  <c r="AS2877" i="1"/>
  <c r="AS2907" i="1" s="1"/>
  <c r="AS2911" i="1" s="1"/>
  <c r="AS2912" i="1" s="1"/>
  <c r="AT2959" i="1"/>
  <c r="AT2989" i="1" s="1"/>
  <c r="AT2993" i="1" s="1"/>
  <c r="AT2994" i="1" s="1"/>
  <c r="AY3774" i="1"/>
  <c r="AY3804" i="1" s="1"/>
  <c r="AY3808" i="1" s="1"/>
  <c r="AY3809" i="1" s="1"/>
  <c r="AW3896" i="1"/>
  <c r="AW3925" i="1" s="1"/>
  <c r="AW3929" i="1" s="1"/>
  <c r="AW3930" i="1" s="1"/>
  <c r="AN2307" i="1"/>
  <c r="AN2337" i="1" s="1"/>
  <c r="AN2341" i="1" s="1"/>
  <c r="AN2342" i="1" s="1"/>
  <c r="AN2390" i="1"/>
  <c r="AN2417" i="1" s="1"/>
  <c r="AN2421" i="1" s="1"/>
  <c r="AN2422" i="1" s="1"/>
  <c r="AT2390" i="1"/>
  <c r="AT2417" i="1" s="1"/>
  <c r="AT2421" i="1" s="1"/>
  <c r="AT2422" i="1" s="1"/>
  <c r="AW2508" i="1"/>
  <c r="AW2537" i="1" s="1"/>
  <c r="AW2541" i="1" s="1"/>
  <c r="AW2542" i="1" s="1"/>
  <c r="AY2713" i="1"/>
  <c r="AY2743" i="1" s="1"/>
  <c r="AY2747" i="1" s="1"/>
  <c r="AY2748" i="1" s="1"/>
  <c r="AX2754" i="1"/>
  <c r="AX2784" i="1" s="1"/>
  <c r="AX2788" i="1" s="1"/>
  <c r="AX2789" i="1" s="1"/>
  <c r="AL2918" i="1"/>
  <c r="AL2948" i="1" s="1"/>
  <c r="AL2952" i="1" s="1"/>
  <c r="AL2953" i="1" s="1"/>
  <c r="AO3041" i="1"/>
  <c r="AO3071" i="1" s="1"/>
  <c r="AO3075" i="1" s="1"/>
  <c r="AO3076" i="1" s="1"/>
  <c r="AU3082" i="1"/>
  <c r="AU3113" i="1" s="1"/>
  <c r="AU3117" i="1" s="1"/>
  <c r="AU3118" i="1" s="1"/>
  <c r="AV3124" i="1"/>
  <c r="AV3154" i="1" s="1"/>
  <c r="AV3158" i="1" s="1"/>
  <c r="AV3159" i="1" s="1"/>
  <c r="AM3289" i="1"/>
  <c r="AM3316" i="1" s="1"/>
  <c r="AM3320" i="1" s="1"/>
  <c r="AM3321" i="1" s="1"/>
  <c r="AS3289" i="1"/>
  <c r="AS3316" i="1" s="1"/>
  <c r="AS3320" i="1" s="1"/>
  <c r="AS3321" i="1" s="1"/>
  <c r="AY3289" i="1"/>
  <c r="AY3316" i="1" s="1"/>
  <c r="AY3320" i="1" s="1"/>
  <c r="AY3321" i="1" s="1"/>
  <c r="AM3327" i="1"/>
  <c r="AM3356" i="1" s="1"/>
  <c r="AM3360" i="1" s="1"/>
  <c r="AM3361" i="1" s="1"/>
  <c r="AO3367" i="1"/>
  <c r="AO3397" i="1" s="1"/>
  <c r="AO3401" i="1" s="1"/>
  <c r="AO3402" i="1" s="1"/>
  <c r="AT3408" i="1"/>
  <c r="AT3438" i="1" s="1"/>
  <c r="AT3442" i="1" s="1"/>
  <c r="AT3443" i="1" s="1"/>
  <c r="AS3408" i="1"/>
  <c r="AS3438" i="1" s="1"/>
  <c r="AS3442" i="1" s="1"/>
  <c r="AS3443" i="1" s="1"/>
  <c r="AM3449" i="1"/>
  <c r="AM3478" i="1" s="1"/>
  <c r="AM3482" i="1" s="1"/>
  <c r="AM3483" i="1" s="1"/>
  <c r="AS3449" i="1"/>
  <c r="AS3478" i="1" s="1"/>
  <c r="AS3482" i="1" s="1"/>
  <c r="AS3483" i="1" s="1"/>
  <c r="AT3652" i="1"/>
  <c r="AT3682" i="1" s="1"/>
  <c r="AT3686" i="1" s="1"/>
  <c r="AT3687" i="1" s="1"/>
  <c r="AS3652" i="1"/>
  <c r="AS3682" i="1" s="1"/>
  <c r="AS3686" i="1" s="1"/>
  <c r="AS3687" i="1" s="1"/>
  <c r="AR4096" i="1"/>
  <c r="AR4125" i="1" s="1"/>
  <c r="AR4129" i="1" s="1"/>
  <c r="AR4130" i="1" s="1"/>
  <c r="AO1780" i="1"/>
  <c r="AO1808" i="1" s="1"/>
  <c r="AO1812" i="1" s="1"/>
  <c r="AO1813" i="1" s="1"/>
  <c r="AU1780" i="1"/>
  <c r="AU1808" i="1" s="1"/>
  <c r="AU1812" i="1" s="1"/>
  <c r="AU1813" i="1" s="1"/>
  <c r="AW1819" i="1"/>
  <c r="AW1848" i="1" s="1"/>
  <c r="AW1852" i="1" s="1"/>
  <c r="AW1853" i="1" s="1"/>
  <c r="AQ1981" i="1"/>
  <c r="AO2102" i="1"/>
  <c r="AO2133" i="1" s="1"/>
  <c r="AO2137" i="1" s="1"/>
  <c r="AO2138" i="1" s="1"/>
  <c r="AU2102" i="1"/>
  <c r="AU2133" i="1" s="1"/>
  <c r="AU2137" i="1" s="1"/>
  <c r="AU2138" i="1" s="1"/>
  <c r="AY2307" i="1"/>
  <c r="AY2337" i="1" s="1"/>
  <c r="AY2341" i="1" s="1"/>
  <c r="AY2342" i="1" s="1"/>
  <c r="AO2348" i="1"/>
  <c r="AO2379" i="1" s="1"/>
  <c r="AO2383" i="1" s="1"/>
  <c r="AO2384" i="1" s="1"/>
  <c r="AU2348" i="1"/>
  <c r="AU2379" i="1" s="1"/>
  <c r="AU2383" i="1" s="1"/>
  <c r="AU2384" i="1" s="1"/>
  <c r="AU2390" i="1"/>
  <c r="AU2417" i="1" s="1"/>
  <c r="AU2421" i="1" s="1"/>
  <c r="AU2422" i="1" s="1"/>
  <c r="AO2428" i="1"/>
  <c r="AO2458" i="1" s="1"/>
  <c r="AO2462" i="1" s="1"/>
  <c r="AO2463" i="1" s="1"/>
  <c r="AU2428" i="1"/>
  <c r="AU2458" i="1" s="1"/>
  <c r="AU2462" i="1" s="1"/>
  <c r="AU2463" i="1" s="1"/>
  <c r="AU2469" i="1"/>
  <c r="AU2497" i="1" s="1"/>
  <c r="AU2501" i="1" s="1"/>
  <c r="AU2502" i="1" s="1"/>
  <c r="AS2713" i="1"/>
  <c r="AS2743" i="1" s="1"/>
  <c r="AS2747" i="1" s="1"/>
  <c r="AS2748" i="1" s="1"/>
  <c r="AV2795" i="1"/>
  <c r="AV2825" i="1" s="1"/>
  <c r="AV2829" i="1" s="1"/>
  <c r="AV2830" i="1" s="1"/>
  <c r="AY2836" i="1"/>
  <c r="AY2866" i="1" s="1"/>
  <c r="AY2870" i="1" s="1"/>
  <c r="AY2871" i="1" s="1"/>
  <c r="AO2918" i="1"/>
  <c r="AO2948" i="1" s="1"/>
  <c r="AO2952" i="1" s="1"/>
  <c r="AO2953" i="1" s="1"/>
  <c r="AM2959" i="1"/>
  <c r="AM2989" i="1" s="1"/>
  <c r="AM2993" i="1" s="1"/>
  <c r="AM2994" i="1" s="1"/>
  <c r="AN2959" i="1"/>
  <c r="AN2989" i="1" s="1"/>
  <c r="AN2993" i="1" s="1"/>
  <c r="AN2994" i="1" s="1"/>
  <c r="AX3000" i="1"/>
  <c r="AX3030" i="1" s="1"/>
  <c r="AX3034" i="1" s="1"/>
  <c r="AX3035" i="1" s="1"/>
  <c r="AR3000" i="1"/>
  <c r="AR3030" i="1" s="1"/>
  <c r="AR3034" i="1" s="1"/>
  <c r="AR3035" i="1" s="1"/>
  <c r="AQ3165" i="1"/>
  <c r="AO3165" i="1"/>
  <c r="AO3195" i="1" s="1"/>
  <c r="AO3199" i="1" s="1"/>
  <c r="AO3200" i="1" s="1"/>
  <c r="AU3206" i="1"/>
  <c r="AU3237" i="1" s="1"/>
  <c r="AU3241" i="1" s="1"/>
  <c r="AU3242" i="1" s="1"/>
  <c r="AV3248" i="1"/>
  <c r="AV3278" i="1" s="1"/>
  <c r="AV3282" i="1" s="1"/>
  <c r="AV3283" i="1" s="1"/>
  <c r="AR3327" i="1"/>
  <c r="AR3356" i="1" s="1"/>
  <c r="AR3360" i="1" s="1"/>
  <c r="AR3361" i="1" s="1"/>
  <c r="AV3733" i="1"/>
  <c r="AV3763" i="1" s="1"/>
  <c r="AV3767" i="1" s="1"/>
  <c r="AV3768" i="1" s="1"/>
  <c r="AS3896" i="1"/>
  <c r="AS3925" i="1" s="1"/>
  <c r="AS3929" i="1" s="1"/>
  <c r="AS3930" i="1" s="1"/>
  <c r="AV3925" i="1"/>
  <c r="AV3929" i="1" s="1"/>
  <c r="AV3930" i="1" s="1"/>
  <c r="AN3896" i="1"/>
  <c r="AN3925" i="1" s="1"/>
  <c r="AN3929" i="1" s="1"/>
  <c r="AN3930" i="1" s="1"/>
  <c r="AT3896" i="1"/>
  <c r="AT3925" i="1" s="1"/>
  <c r="AT3929" i="1" s="1"/>
  <c r="AT3930" i="1" s="1"/>
  <c r="AM3936" i="1"/>
  <c r="AM3965" i="1" s="1"/>
  <c r="AM3969" i="1" s="1"/>
  <c r="AM3970" i="1" s="1"/>
  <c r="AL1859" i="1"/>
  <c r="AL1888" i="1" s="1"/>
  <c r="AL1892" i="1" s="1"/>
  <c r="AL1893" i="1" s="1"/>
  <c r="AX1859" i="1"/>
  <c r="AX1888" i="1" s="1"/>
  <c r="AX1892" i="1" s="1"/>
  <c r="AX1893" i="1" s="1"/>
  <c r="AT1899" i="1"/>
  <c r="AT1928" i="1" s="1"/>
  <c r="AT1932" i="1" s="1"/>
  <c r="AT1933" i="1" s="1"/>
  <c r="AV2102" i="1"/>
  <c r="AV2133" i="1" s="1"/>
  <c r="AV2137" i="1" s="1"/>
  <c r="AV2138" i="1" s="1"/>
  <c r="AM2144" i="1"/>
  <c r="AM2174" i="1" s="1"/>
  <c r="AM2178" i="1" s="1"/>
  <c r="AM2179" i="1" s="1"/>
  <c r="AS2144" i="1"/>
  <c r="AS2174" i="1" s="1"/>
  <c r="AS2178" i="1" s="1"/>
  <c r="AS2179" i="1" s="1"/>
  <c r="AY2144" i="1"/>
  <c r="AY2174" i="1" s="1"/>
  <c r="AY2178" i="1" s="1"/>
  <c r="AY2179" i="1" s="1"/>
  <c r="AW2185" i="1"/>
  <c r="AW2215" i="1" s="1"/>
  <c r="AW2219" i="1" s="1"/>
  <c r="AW2220" i="1" s="1"/>
  <c r="AO2226" i="1"/>
  <c r="AO2255" i="1" s="1"/>
  <c r="AO2259" i="1" s="1"/>
  <c r="AO2260" i="1" s="1"/>
  <c r="AU2226" i="1"/>
  <c r="AU2255" i="1" s="1"/>
  <c r="AU2259" i="1" s="1"/>
  <c r="AU2260" i="1" s="1"/>
  <c r="AU2266" i="1"/>
  <c r="AU2296" i="1" s="1"/>
  <c r="AU2300" i="1" s="1"/>
  <c r="AU2301" i="1" s="1"/>
  <c r="AV2348" i="1"/>
  <c r="AV2379" i="1" s="1"/>
  <c r="AV2383" i="1" s="1"/>
  <c r="AV2384" i="1" s="1"/>
  <c r="AV2390" i="1"/>
  <c r="AV2417" i="1" s="1"/>
  <c r="AV2421" i="1" s="1"/>
  <c r="AV2422" i="1" s="1"/>
  <c r="AO2469" i="1"/>
  <c r="AO2497" i="1" s="1"/>
  <c r="AO2501" i="1" s="1"/>
  <c r="AO2502" i="1" s="1"/>
  <c r="AM3000" i="1"/>
  <c r="AM3030" i="1" s="1"/>
  <c r="AM3034" i="1" s="1"/>
  <c r="AM3035" i="1" s="1"/>
  <c r="AS3000" i="1"/>
  <c r="AS3030" i="1" s="1"/>
  <c r="AS3034" i="1" s="1"/>
  <c r="AS3035" i="1" s="1"/>
  <c r="AM3082" i="1"/>
  <c r="AM3113" i="1" s="1"/>
  <c r="AM3117" i="1" s="1"/>
  <c r="AM3118" i="1" s="1"/>
  <c r="AN3082" i="1"/>
  <c r="AN3113" i="1" s="1"/>
  <c r="AN3117" i="1" s="1"/>
  <c r="AN3118" i="1" s="1"/>
  <c r="AX3124" i="1"/>
  <c r="AX3154" i="1" s="1"/>
  <c r="AX3158" i="1" s="1"/>
  <c r="AX3159" i="1" s="1"/>
  <c r="AR3124" i="1"/>
  <c r="AR3154" i="1" s="1"/>
  <c r="AR3158" i="1" s="1"/>
  <c r="AR3159" i="1" s="1"/>
  <c r="AO3289" i="1"/>
  <c r="AO3316" i="1" s="1"/>
  <c r="AO3320" i="1" s="1"/>
  <c r="AO3321" i="1" s="1"/>
  <c r="AU3367" i="1"/>
  <c r="AU3397" i="1" s="1"/>
  <c r="AU3401" i="1" s="1"/>
  <c r="AU3402" i="1" s="1"/>
  <c r="AW3733" i="1"/>
  <c r="AW3763" i="1" s="1"/>
  <c r="AW3767" i="1" s="1"/>
  <c r="AW3768" i="1" s="1"/>
  <c r="AM3774" i="1"/>
  <c r="AM3804" i="1" s="1"/>
  <c r="AM3808" i="1" s="1"/>
  <c r="AM3809" i="1" s="1"/>
  <c r="AS3774" i="1"/>
  <c r="AS3804" i="1" s="1"/>
  <c r="AS3808" i="1" s="1"/>
  <c r="AS3809" i="1" s="1"/>
  <c r="AW4096" i="1"/>
  <c r="AW4125" i="1" s="1"/>
  <c r="AW4129" i="1" s="1"/>
  <c r="AW4130" i="1" s="1"/>
  <c r="AL4218" i="1"/>
  <c r="AL4248" i="1" s="1"/>
  <c r="AL4252" i="1" s="1"/>
  <c r="AL4253" i="1" s="1"/>
  <c r="AR4218" i="1"/>
  <c r="AR4248" i="1" s="1"/>
  <c r="AR4252" i="1" s="1"/>
  <c r="AR4253" i="1" s="1"/>
  <c r="AX4218" i="1"/>
  <c r="AX4248" i="1" s="1"/>
  <c r="AX4252" i="1" s="1"/>
  <c r="AX4253" i="1" s="1"/>
  <c r="AW2348" i="1"/>
  <c r="AW2379" i="1" s="1"/>
  <c r="AW2383" i="1" s="1"/>
  <c r="AW2384" i="1" s="1"/>
  <c r="AL2548" i="1"/>
  <c r="AL2578" i="1" s="1"/>
  <c r="AL2582" i="1" s="1"/>
  <c r="AL2583" i="1" s="1"/>
  <c r="AR2548" i="1"/>
  <c r="AR2578" i="1" s="1"/>
  <c r="AR2582" i="1" s="1"/>
  <c r="AR2583" i="1" s="1"/>
  <c r="AX2548" i="1"/>
  <c r="AX2578" i="1" s="1"/>
  <c r="AX2582" i="1" s="1"/>
  <c r="AX2583" i="1" s="1"/>
  <c r="AO2754" i="1"/>
  <c r="AO2784" i="1" s="1"/>
  <c r="AO2788" i="1" s="1"/>
  <c r="AO2789" i="1" s="1"/>
  <c r="AU2754" i="1"/>
  <c r="AU2784" i="1" s="1"/>
  <c r="AU2788" i="1" s="1"/>
  <c r="AU2789" i="1" s="1"/>
  <c r="AX2795" i="1"/>
  <c r="AX2825" i="1" s="1"/>
  <c r="AX2829" i="1" s="1"/>
  <c r="AX2830" i="1" s="1"/>
  <c r="AL3124" i="1"/>
  <c r="AL3154" i="1" s="1"/>
  <c r="AL3158" i="1" s="1"/>
  <c r="AL3159" i="1" s="1"/>
  <c r="AV3165" i="1"/>
  <c r="AV3195" i="1" s="1"/>
  <c r="AV3199" i="1" s="1"/>
  <c r="AV3200" i="1" s="1"/>
  <c r="AN3206" i="1"/>
  <c r="AN3237" i="1" s="1"/>
  <c r="AN3241" i="1" s="1"/>
  <c r="AN3242" i="1" s="1"/>
  <c r="AN3327" i="1"/>
  <c r="AN3356" i="1" s="1"/>
  <c r="AN3360" i="1" s="1"/>
  <c r="AN3361" i="1" s="1"/>
  <c r="AT3327" i="1"/>
  <c r="AT3356" i="1" s="1"/>
  <c r="AT3360" i="1" s="1"/>
  <c r="AT3361" i="1" s="1"/>
  <c r="AN3530" i="1"/>
  <c r="AN3560" i="1" s="1"/>
  <c r="AN3564" i="1" s="1"/>
  <c r="AN3565" i="1" s="1"/>
  <c r="AT3530" i="1"/>
  <c r="AT3560" i="1" s="1"/>
  <c r="AT3564" i="1" s="1"/>
  <c r="AT3565" i="1" s="1"/>
  <c r="AN3774" i="1"/>
  <c r="AN3804" i="1" s="1"/>
  <c r="AN3808" i="1" s="1"/>
  <c r="AN3809" i="1" s="1"/>
  <c r="AT3774" i="1"/>
  <c r="AT3804" i="1" s="1"/>
  <c r="AT3808" i="1" s="1"/>
  <c r="AT3809" i="1" s="1"/>
  <c r="AL3815" i="1"/>
  <c r="AL3844" i="1" s="1"/>
  <c r="AL3848" i="1" s="1"/>
  <c r="AL3849" i="1" s="1"/>
  <c r="AR3815" i="1"/>
  <c r="AR3844" i="1" s="1"/>
  <c r="AR3848" i="1" s="1"/>
  <c r="AR3849" i="1" s="1"/>
  <c r="AX3815" i="1"/>
  <c r="AX3844" i="1" s="1"/>
  <c r="AX3848" i="1" s="1"/>
  <c r="AX3849" i="1" s="1"/>
  <c r="AO3936" i="1"/>
  <c r="AO3965" i="1" s="1"/>
  <c r="AO3969" i="1" s="1"/>
  <c r="AO3970" i="1" s="1"/>
  <c r="AU3936" i="1"/>
  <c r="AU3965" i="1" s="1"/>
  <c r="AU3969" i="1" s="1"/>
  <c r="AU3970" i="1" s="1"/>
  <c r="AL4136" i="1"/>
  <c r="AL4166" i="1" s="1"/>
  <c r="AL4170" i="1" s="1"/>
  <c r="AL4171" i="1" s="1"/>
  <c r="AW2877" i="1"/>
  <c r="AW2907" i="1" s="1"/>
  <c r="AW2911" i="1" s="1"/>
  <c r="AW2912" i="1" s="1"/>
  <c r="AU2918" i="1"/>
  <c r="AU2948" i="1" s="1"/>
  <c r="AU2952" i="1" s="1"/>
  <c r="AU2953" i="1" s="1"/>
  <c r="AW3000" i="1"/>
  <c r="AW3030" i="1" s="1"/>
  <c r="AW3034" i="1" s="1"/>
  <c r="AW3035" i="1" s="1"/>
  <c r="AW3124" i="1"/>
  <c r="AW3154" i="1" s="1"/>
  <c r="AW3158" i="1" s="1"/>
  <c r="AW3159" i="1" s="1"/>
  <c r="AW3248" i="1"/>
  <c r="AW3278" i="1" s="1"/>
  <c r="AW3282" i="1" s="1"/>
  <c r="AW3283" i="1" s="1"/>
  <c r="AO3327" i="1"/>
  <c r="AO3356" i="1" s="1"/>
  <c r="AO3360" i="1" s="1"/>
  <c r="AO3361" i="1" s="1"/>
  <c r="AU3327" i="1"/>
  <c r="AU3356" i="1" s="1"/>
  <c r="AU3360" i="1" s="1"/>
  <c r="AU3361" i="1" s="1"/>
  <c r="AW3449" i="1"/>
  <c r="AW3478" i="1" s="1"/>
  <c r="AW3482" i="1" s="1"/>
  <c r="AW3483" i="1" s="1"/>
  <c r="AO3571" i="1"/>
  <c r="AO3600" i="1" s="1"/>
  <c r="AO3604" i="1" s="1"/>
  <c r="AO3605" i="1" s="1"/>
  <c r="AU3571" i="1"/>
  <c r="AU3600" i="1" s="1"/>
  <c r="AU3604" i="1" s="1"/>
  <c r="AU3605" i="1" s="1"/>
  <c r="AU3733" i="1"/>
  <c r="AU3763" i="1" s="1"/>
  <c r="AU3767" i="1" s="1"/>
  <c r="AU3768" i="1" s="1"/>
  <c r="AM3855" i="1"/>
  <c r="AM3885" i="1" s="1"/>
  <c r="AM3889" i="1" s="1"/>
  <c r="AM3890" i="1" s="1"/>
  <c r="AS3855" i="1"/>
  <c r="AS3885" i="1" s="1"/>
  <c r="AS3889" i="1" s="1"/>
  <c r="AS3890" i="1" s="1"/>
  <c r="AY3855" i="1"/>
  <c r="AY3885" i="1" s="1"/>
  <c r="AY3889" i="1" s="1"/>
  <c r="AY3890" i="1" s="1"/>
  <c r="AN3936" i="1"/>
  <c r="AN3965" i="1" s="1"/>
  <c r="AN3969" i="1" s="1"/>
  <c r="AN3970" i="1" s="1"/>
  <c r="AT3936" i="1"/>
  <c r="AT3965" i="1" s="1"/>
  <c r="AT3969" i="1" s="1"/>
  <c r="AT3970" i="1" s="1"/>
  <c r="AR3936" i="1"/>
  <c r="AR3965" i="1" s="1"/>
  <c r="AR3969" i="1" s="1"/>
  <c r="AR3970" i="1" s="1"/>
  <c r="AM3976" i="1"/>
  <c r="AM4005" i="1" s="1"/>
  <c r="AM4009" i="1" s="1"/>
  <c r="AM4010" i="1" s="1"/>
  <c r="AS3976" i="1"/>
  <c r="AS4005" i="1" s="1"/>
  <c r="AS4009" i="1" s="1"/>
  <c r="AS4010" i="1" s="1"/>
  <c r="AY3976" i="1"/>
  <c r="AY4005" i="1" s="1"/>
  <c r="AY4009" i="1" s="1"/>
  <c r="AY4010" i="1" s="1"/>
  <c r="AW4016" i="1"/>
  <c r="AW4044" i="1" s="1"/>
  <c r="AW4048" i="1" s="1"/>
  <c r="AW4049" i="1" s="1"/>
  <c r="AV4503" i="1"/>
  <c r="AV4534" i="1" s="1"/>
  <c r="AV4538" i="1" s="1"/>
  <c r="AV4539" i="1" s="1"/>
  <c r="AS2836" i="1"/>
  <c r="AS2866" i="1" s="1"/>
  <c r="AS2870" i="1" s="1"/>
  <c r="AS2871" i="1" s="1"/>
  <c r="AN2877" i="1"/>
  <c r="AN2907" i="1" s="1"/>
  <c r="AN2911" i="1" s="1"/>
  <c r="AN2912" i="1" s="1"/>
  <c r="AT2877" i="1"/>
  <c r="AT2907" i="1" s="1"/>
  <c r="AT2911" i="1" s="1"/>
  <c r="AT2912" i="1" s="1"/>
  <c r="AN3041" i="1"/>
  <c r="AN3071" i="1" s="1"/>
  <c r="AN3075" i="1" s="1"/>
  <c r="AN3076" i="1" s="1"/>
  <c r="AT3041" i="1"/>
  <c r="AT3071" i="1" s="1"/>
  <c r="AT3075" i="1" s="1"/>
  <c r="AT3076" i="1" s="1"/>
  <c r="AN3165" i="1"/>
  <c r="AN3195" i="1" s="1"/>
  <c r="AN3199" i="1" s="1"/>
  <c r="AN3200" i="1" s="1"/>
  <c r="AT3165" i="1"/>
  <c r="AT3195" i="1" s="1"/>
  <c r="AT3199" i="1" s="1"/>
  <c r="AT3200" i="1" s="1"/>
  <c r="AN3289" i="1"/>
  <c r="AN3316" i="1" s="1"/>
  <c r="AN3320" i="1" s="1"/>
  <c r="AN3321" i="1" s="1"/>
  <c r="AT3289" i="1"/>
  <c r="AT3316" i="1" s="1"/>
  <c r="AT3320" i="1" s="1"/>
  <c r="AT3321" i="1" s="1"/>
  <c r="AN3489" i="1"/>
  <c r="AN3519" i="1" s="1"/>
  <c r="AN3523" i="1" s="1"/>
  <c r="AN3524" i="1" s="1"/>
  <c r="AT3489" i="1"/>
  <c r="AT3519" i="1" s="1"/>
  <c r="AT3523" i="1" s="1"/>
  <c r="AT3524" i="1" s="1"/>
  <c r="AL3530" i="1"/>
  <c r="AL3560" i="1" s="1"/>
  <c r="AL3564" i="1" s="1"/>
  <c r="AL3565" i="1" s="1"/>
  <c r="AR3530" i="1"/>
  <c r="AR3560" i="1" s="1"/>
  <c r="AR3564" i="1" s="1"/>
  <c r="AR3565" i="1" s="1"/>
  <c r="AX3530" i="1"/>
  <c r="AX3560" i="1" s="1"/>
  <c r="AX3564" i="1" s="1"/>
  <c r="AX3565" i="1" s="1"/>
  <c r="AV3774" i="1"/>
  <c r="AV3804" i="1" s="1"/>
  <c r="AV3808" i="1" s="1"/>
  <c r="AV3809" i="1" s="1"/>
  <c r="AW3936" i="1"/>
  <c r="AW3965" i="1" s="1"/>
  <c r="AW3969" i="1" s="1"/>
  <c r="AW3970" i="1" s="1"/>
  <c r="AV4055" i="1"/>
  <c r="AV4085" i="1" s="1"/>
  <c r="AV4089" i="1" s="1"/>
  <c r="AV4090" i="1" s="1"/>
  <c r="AU4096" i="1"/>
  <c r="AU4125" i="1" s="1"/>
  <c r="AU4129" i="1" s="1"/>
  <c r="AU4130" i="1" s="1"/>
  <c r="AM4218" i="1"/>
  <c r="AM4248" i="1" s="1"/>
  <c r="AM4252" i="1" s="1"/>
  <c r="AM4253" i="1" s="1"/>
  <c r="AS4218" i="1"/>
  <c r="AS4248" i="1" s="1"/>
  <c r="AS4252" i="1" s="1"/>
  <c r="AS4253" i="1" s="1"/>
  <c r="AO4462" i="1"/>
  <c r="AO4492" i="1" s="1"/>
  <c r="AO4496" i="1" s="1"/>
  <c r="AO4497" i="1" s="1"/>
  <c r="AY2959" i="1"/>
  <c r="AY2989" i="1" s="1"/>
  <c r="AY2993" i="1" s="1"/>
  <c r="AY2994" i="1" s="1"/>
  <c r="AO3030" i="1"/>
  <c r="AO3034" i="1" s="1"/>
  <c r="AO3035" i="1" s="1"/>
  <c r="AY3082" i="1"/>
  <c r="AY3113" i="1" s="1"/>
  <c r="AY3117" i="1" s="1"/>
  <c r="AY3118" i="1" s="1"/>
  <c r="AY3206" i="1"/>
  <c r="AY3237" i="1" s="1"/>
  <c r="AY3241" i="1" s="1"/>
  <c r="AY3242" i="1" s="1"/>
  <c r="AU3278" i="1"/>
  <c r="AU3282" i="1" s="1"/>
  <c r="AU3283" i="1" s="1"/>
  <c r="AL3327" i="1"/>
  <c r="AL3356" i="1" s="1"/>
  <c r="AL3360" i="1" s="1"/>
  <c r="AL3361" i="1" s="1"/>
  <c r="AX3327" i="1"/>
  <c r="AX3356" i="1" s="1"/>
  <c r="AX3360" i="1" s="1"/>
  <c r="AX3361" i="1" s="1"/>
  <c r="AN3408" i="1"/>
  <c r="AN3438" i="1" s="1"/>
  <c r="AN3442" i="1" s="1"/>
  <c r="AN3443" i="1" s="1"/>
  <c r="AO3449" i="1"/>
  <c r="AO3478" i="1" s="1"/>
  <c r="AO3482" i="1" s="1"/>
  <c r="AO3483" i="1" s="1"/>
  <c r="AU3449" i="1"/>
  <c r="AU3478" i="1" s="1"/>
  <c r="AU3482" i="1" s="1"/>
  <c r="AU3483" i="1" s="1"/>
  <c r="AU3489" i="1"/>
  <c r="AU3519" i="1" s="1"/>
  <c r="AU3523" i="1" s="1"/>
  <c r="AU3524" i="1" s="1"/>
  <c r="AL3571" i="1"/>
  <c r="AL3600" i="1" s="1"/>
  <c r="AL3604" i="1" s="1"/>
  <c r="AL3605" i="1" s="1"/>
  <c r="AX3571" i="1"/>
  <c r="AX3600" i="1" s="1"/>
  <c r="AX3604" i="1" s="1"/>
  <c r="AX3605" i="1" s="1"/>
  <c r="AN3652" i="1"/>
  <c r="AN3682" i="1" s="1"/>
  <c r="AN3686" i="1" s="1"/>
  <c r="AN3687" i="1" s="1"/>
  <c r="AM4016" i="1"/>
  <c r="AM4044" i="1" s="1"/>
  <c r="AM4048" i="1" s="1"/>
  <c r="AM4049" i="1" s="1"/>
  <c r="AO4016" i="1"/>
  <c r="AO4044" i="1" s="1"/>
  <c r="AO4048" i="1" s="1"/>
  <c r="AO4049" i="1" s="1"/>
  <c r="AR4136" i="1"/>
  <c r="AR4166" i="1" s="1"/>
  <c r="AR4170" i="1" s="1"/>
  <c r="AR4171" i="1" s="1"/>
  <c r="AX4136" i="1"/>
  <c r="AX4166" i="1" s="1"/>
  <c r="AX4170" i="1" s="1"/>
  <c r="AX4171" i="1" s="1"/>
  <c r="AV4177" i="1"/>
  <c r="AV4207" i="1" s="1"/>
  <c r="AV4211" i="1" s="1"/>
  <c r="AV4212" i="1" s="1"/>
  <c r="AY4218" i="1"/>
  <c r="AY4248" i="1" s="1"/>
  <c r="AY4252" i="1" s="1"/>
  <c r="AY4253" i="1" s="1"/>
  <c r="AM4380" i="1"/>
  <c r="AM4411" i="1" s="1"/>
  <c r="AM4415" i="1" s="1"/>
  <c r="AM4416" i="1" s="1"/>
  <c r="AV4462" i="1"/>
  <c r="AV4492" i="1" s="1"/>
  <c r="AV4496" i="1" s="1"/>
  <c r="AV4497" i="1" s="1"/>
  <c r="AM4503" i="1"/>
  <c r="AM4534" i="1" s="1"/>
  <c r="AM4538" i="1" s="1"/>
  <c r="AM4539" i="1" s="1"/>
  <c r="AV3408" i="1"/>
  <c r="AV3438" i="1" s="1"/>
  <c r="AV3442" i="1" s="1"/>
  <c r="AV3443" i="1" s="1"/>
  <c r="AV3449" i="1"/>
  <c r="AV3478" i="1" s="1"/>
  <c r="AV3482" i="1" s="1"/>
  <c r="AV3483" i="1" s="1"/>
  <c r="AV3489" i="1"/>
  <c r="AV3519" i="1" s="1"/>
  <c r="AV3523" i="1" s="1"/>
  <c r="AV3524" i="1" s="1"/>
  <c r="AM3530" i="1"/>
  <c r="AM3560" i="1" s="1"/>
  <c r="AM3564" i="1" s="1"/>
  <c r="AM3565" i="1" s="1"/>
  <c r="AY3530" i="1"/>
  <c r="AY3560" i="1" s="1"/>
  <c r="AY3564" i="1" s="1"/>
  <c r="AY3565" i="1" s="1"/>
  <c r="AN3571" i="1"/>
  <c r="AN3600" i="1" s="1"/>
  <c r="AN3604" i="1" s="1"/>
  <c r="AN3605" i="1" s="1"/>
  <c r="AT3571" i="1"/>
  <c r="AT3600" i="1" s="1"/>
  <c r="AT3604" i="1" s="1"/>
  <c r="AT3605" i="1" s="1"/>
  <c r="AO3611" i="1"/>
  <c r="AO3641" i="1" s="1"/>
  <c r="AO3645" i="1" s="1"/>
  <c r="AO3646" i="1" s="1"/>
  <c r="AV3652" i="1"/>
  <c r="AV3682" i="1" s="1"/>
  <c r="AV3686" i="1" s="1"/>
  <c r="AV3687" i="1" s="1"/>
  <c r="AV3693" i="1"/>
  <c r="AV3722" i="1" s="1"/>
  <c r="AV3726" i="1" s="1"/>
  <c r="AV3727" i="1" s="1"/>
  <c r="AW3815" i="1"/>
  <c r="AW3844" i="1" s="1"/>
  <c r="AW3848" i="1" s="1"/>
  <c r="AW3849" i="1" s="1"/>
  <c r="AV3855" i="1"/>
  <c r="AV3885" i="1" s="1"/>
  <c r="AV3889" i="1" s="1"/>
  <c r="AV3890" i="1" s="1"/>
  <c r="AN4016" i="1"/>
  <c r="AN4044" i="1" s="1"/>
  <c r="AN4048" i="1" s="1"/>
  <c r="AN4049" i="1" s="1"/>
  <c r="AV4016" i="1"/>
  <c r="AV4044" i="1" s="1"/>
  <c r="AV4048" i="1" s="1"/>
  <c r="AV4049" i="1" s="1"/>
  <c r="AU4055" i="1"/>
  <c r="AU4085" i="1" s="1"/>
  <c r="AU4089" i="1" s="1"/>
  <c r="AU4090" i="1" s="1"/>
  <c r="AX4055" i="1"/>
  <c r="AX4085" i="1" s="1"/>
  <c r="AX4089" i="1" s="1"/>
  <c r="AX4090" i="1" s="1"/>
  <c r="AU4218" i="1"/>
  <c r="AU4248" i="1" s="1"/>
  <c r="AU4252" i="1" s="1"/>
  <c r="AU4253" i="1" s="1"/>
  <c r="AL4299" i="1"/>
  <c r="AL4328" i="1" s="1"/>
  <c r="AL4332" i="1" s="1"/>
  <c r="AL4333" i="1" s="1"/>
  <c r="AX4299" i="1"/>
  <c r="AX4328" i="1" s="1"/>
  <c r="AX4332" i="1" s="1"/>
  <c r="AX4333" i="1" s="1"/>
  <c r="AN4422" i="1"/>
  <c r="AN4451" i="1" s="1"/>
  <c r="AN4455" i="1" s="1"/>
  <c r="AN4456" i="1" s="1"/>
  <c r="AO4055" i="1"/>
  <c r="AO4085" i="1" s="1"/>
  <c r="AO4089" i="1" s="1"/>
  <c r="AO4090" i="1" s="1"/>
  <c r="AL4055" i="1"/>
  <c r="AL4085" i="1" s="1"/>
  <c r="AL4089" i="1" s="1"/>
  <c r="AL4090" i="1" s="1"/>
  <c r="AR4055" i="1"/>
  <c r="AR4085" i="1" s="1"/>
  <c r="AR4089" i="1" s="1"/>
  <c r="AR4090" i="1" s="1"/>
  <c r="AO4136" i="1"/>
  <c r="AO4166" i="1" s="1"/>
  <c r="AO4170" i="1" s="1"/>
  <c r="AO4171" i="1" s="1"/>
  <c r="AU4136" i="1"/>
  <c r="AU4166" i="1" s="1"/>
  <c r="AU4170" i="1" s="1"/>
  <c r="AU4171" i="1" s="1"/>
  <c r="AM4259" i="1"/>
  <c r="AM4288" i="1" s="1"/>
  <c r="AM4292" i="1" s="1"/>
  <c r="AM4293" i="1" s="1"/>
  <c r="AS4259" i="1"/>
  <c r="AS4288" i="1" s="1"/>
  <c r="AS4292" i="1" s="1"/>
  <c r="AS4293" i="1" s="1"/>
  <c r="AY4259" i="1"/>
  <c r="AY4288" i="1" s="1"/>
  <c r="AY4292" i="1" s="1"/>
  <c r="AY4293" i="1" s="1"/>
  <c r="AS4339" i="1"/>
  <c r="AS4369" i="1" s="1"/>
  <c r="AS4373" i="1" s="1"/>
  <c r="AS4374" i="1" s="1"/>
  <c r="AV4380" i="1"/>
  <c r="AV4411" i="1" s="1"/>
  <c r="AV4415" i="1" s="1"/>
  <c r="AV4416" i="1" s="1"/>
  <c r="AO4422" i="1"/>
  <c r="AO4451" i="1" s="1"/>
  <c r="AO4455" i="1" s="1"/>
  <c r="AO4456" i="1" s="1"/>
  <c r="AO4503" i="1"/>
  <c r="AO4534" i="1" s="1"/>
  <c r="AO4538" i="1" s="1"/>
  <c r="AO4539" i="1" s="1"/>
  <c r="AU4503" i="1"/>
  <c r="AU4534" i="1" s="1"/>
  <c r="AU4538" i="1" s="1"/>
  <c r="AU4539" i="1" s="1"/>
  <c r="AU4177" i="1"/>
  <c r="AU4207" i="1" s="1"/>
  <c r="AU4211" i="1" s="1"/>
  <c r="AU4212" i="1" s="1"/>
  <c r="AV4096" i="1"/>
  <c r="AV4125" i="1" s="1"/>
  <c r="AV4129" i="1" s="1"/>
  <c r="AV4130" i="1" s="1"/>
  <c r="AO4177" i="1"/>
  <c r="AO4207" i="1" s="1"/>
  <c r="AO4211" i="1" s="1"/>
  <c r="AO4212" i="1" s="1"/>
  <c r="AO4218" i="1"/>
  <c r="AO4248" i="1" s="1"/>
  <c r="AO4252" i="1" s="1"/>
  <c r="AO4253" i="1" s="1"/>
  <c r="AW4299" i="1"/>
  <c r="AW4328" i="1" s="1"/>
  <c r="AW4332" i="1" s="1"/>
  <c r="AW4333" i="1" s="1"/>
  <c r="AY4339" i="1"/>
  <c r="AY4369" i="1" s="1"/>
  <c r="AY4373" i="1" s="1"/>
  <c r="AY4374" i="1" s="1"/>
  <c r="AO4380" i="1"/>
  <c r="AO4411" i="1" s="1"/>
  <c r="AO4415" i="1" s="1"/>
  <c r="AO4416" i="1" s="1"/>
  <c r="AU4380" i="1"/>
  <c r="AU4411" i="1" s="1"/>
  <c r="AU4415" i="1" s="1"/>
  <c r="AU4416" i="1" s="1"/>
  <c r="AU4422" i="1"/>
  <c r="AU4451" i="1" s="1"/>
  <c r="AU4455" i="1" s="1"/>
  <c r="AU4456" i="1" s="1"/>
  <c r="AW430" i="1"/>
  <c r="AN1780" i="1"/>
  <c r="AN1808" i="1" s="1"/>
  <c r="AN1812" i="1" s="1"/>
  <c r="AN1813" i="1" s="1"/>
  <c r="AT1780" i="1"/>
  <c r="AT1808" i="1" s="1"/>
  <c r="AT1812" i="1" s="1"/>
  <c r="AT1813" i="1" s="1"/>
  <c r="AV1740" i="1"/>
  <c r="AV1769" i="1" s="1"/>
  <c r="AV1773" i="1" s="1"/>
  <c r="AV1774" i="1" s="1"/>
  <c r="AN1660" i="1"/>
  <c r="AN1689" i="1" s="1"/>
  <c r="AT1660" i="1"/>
  <c r="AT1689" i="1" s="1"/>
  <c r="AL1819" i="1"/>
  <c r="AL1848" i="1" s="1"/>
  <c r="AL1852" i="1" s="1"/>
  <c r="AL1853" i="1" s="1"/>
  <c r="AR1819" i="1"/>
  <c r="AR1848" i="1" s="1"/>
  <c r="AR1852" i="1" s="1"/>
  <c r="AR1853" i="1" s="1"/>
  <c r="AX1819" i="1"/>
  <c r="AX1848" i="1" s="1"/>
  <c r="AX1852" i="1" s="1"/>
  <c r="AX1853" i="1" s="1"/>
  <c r="AL20" i="1"/>
  <c r="AL10" i="1" s="1"/>
  <c r="AM1808" i="1"/>
  <c r="AM1812" i="1" s="1"/>
  <c r="AM1813" i="1" s="1"/>
  <c r="AY1780" i="1"/>
  <c r="AY1808" i="1" s="1"/>
  <c r="AY1812" i="1" s="1"/>
  <c r="AY1813" i="1" s="1"/>
  <c r="AV1859" i="1"/>
  <c r="AV1888" i="1" s="1"/>
  <c r="AV1892" i="1" s="1"/>
  <c r="AV1893" i="1" s="1"/>
  <c r="AR20" i="1"/>
  <c r="AR10" i="1" s="1"/>
  <c r="AX20" i="1"/>
  <c r="AX10" i="1" s="1"/>
  <c r="AL31" i="1"/>
  <c r="AL30" i="1" s="1"/>
  <c r="AR31" i="1"/>
  <c r="AR30" i="1" s="1"/>
  <c r="AX31" i="1"/>
  <c r="AX30" i="1" s="1"/>
  <c r="AL61" i="1"/>
  <c r="AL51" i="1" s="1"/>
  <c r="AL73" i="1" s="1"/>
  <c r="AR61" i="1"/>
  <c r="AR51" i="1" s="1"/>
  <c r="AR73" i="1" s="1"/>
  <c r="AX61" i="1"/>
  <c r="AX51" i="1" s="1"/>
  <c r="AX73" i="1" s="1"/>
  <c r="AN98" i="1"/>
  <c r="AN88" i="1" s="1"/>
  <c r="AT98" i="1"/>
  <c r="AT88" i="1" s="1"/>
  <c r="AN105" i="1"/>
  <c r="AN104" i="1" s="1"/>
  <c r="AT105" i="1"/>
  <c r="AT104" i="1" s="1"/>
  <c r="AV144" i="1"/>
  <c r="AV134" i="1" s="1"/>
  <c r="AV154" i="1"/>
  <c r="AV153" i="1" s="1"/>
  <c r="AN192" i="1"/>
  <c r="AN182" i="1" s="1"/>
  <c r="AN204" i="1" s="1"/>
  <c r="AT192" i="1"/>
  <c r="AT182" i="1" s="1"/>
  <c r="AT204" i="1" s="1"/>
  <c r="AV220" i="1"/>
  <c r="AV219" i="1" s="1"/>
  <c r="AV225" i="1" s="1"/>
  <c r="AL251" i="1"/>
  <c r="AL241" i="1" s="1"/>
  <c r="AL259" i="1" s="1"/>
  <c r="AR251" i="1"/>
  <c r="AR241" i="1" s="1"/>
  <c r="AR259" i="1" s="1"/>
  <c r="AX251" i="1"/>
  <c r="AX241" i="1" s="1"/>
  <c r="AX259" i="1" s="1"/>
  <c r="AL284" i="1"/>
  <c r="AL274" i="1" s="1"/>
  <c r="AL297" i="1" s="1"/>
  <c r="AR284" i="1"/>
  <c r="AR274" i="1" s="1"/>
  <c r="AR297" i="1" s="1"/>
  <c r="AX284" i="1"/>
  <c r="AX274" i="1" s="1"/>
  <c r="AX297" i="1" s="1"/>
  <c r="AN323" i="1"/>
  <c r="AN312" i="1" s="1"/>
  <c r="AT323" i="1"/>
  <c r="AT312" i="1" s="1"/>
  <c r="AN337" i="1"/>
  <c r="AN336" i="1" s="1"/>
  <c r="AT337" i="1"/>
  <c r="AT336" i="1" s="1"/>
  <c r="AN342" i="1"/>
  <c r="AN341" i="1" s="1"/>
  <c r="AT342" i="1"/>
  <c r="AT341" i="1" s="1"/>
  <c r="AL376" i="1"/>
  <c r="AL366" i="1" s="1"/>
  <c r="AL391" i="1" s="1"/>
  <c r="AR376" i="1"/>
  <c r="AR366" i="1" s="1"/>
  <c r="AR391" i="1" s="1"/>
  <c r="AX376" i="1"/>
  <c r="AX366" i="1" s="1"/>
  <c r="AX391" i="1" s="1"/>
  <c r="AN416" i="1"/>
  <c r="AN406" i="1" s="1"/>
  <c r="AN430" i="1" s="1"/>
  <c r="AT416" i="1"/>
  <c r="AT406" i="1" s="1"/>
  <c r="AT430" i="1" s="1"/>
  <c r="AV455" i="1"/>
  <c r="AV445" i="1" s="1"/>
  <c r="AV463" i="1"/>
  <c r="AV462" i="1" s="1"/>
  <c r="AL502" i="1"/>
  <c r="AL491" i="1" s="1"/>
  <c r="AR502" i="1"/>
  <c r="AR491" i="1" s="1"/>
  <c r="AX502" i="1"/>
  <c r="AX491" i="1" s="1"/>
  <c r="AL512" i="1"/>
  <c r="AL511" i="1" s="1"/>
  <c r="AR512" i="1"/>
  <c r="AR511" i="1" s="1"/>
  <c r="AX512" i="1"/>
  <c r="AX511" i="1" s="1"/>
  <c r="AL523" i="1"/>
  <c r="AL522" i="1" s="1"/>
  <c r="AR523" i="1"/>
  <c r="AR522" i="1" s="1"/>
  <c r="AX523" i="1"/>
  <c r="AX522" i="1" s="1"/>
  <c r="AV561" i="1"/>
  <c r="AV549" i="1" s="1"/>
  <c r="AV585" i="1" s="1"/>
  <c r="AN606" i="1"/>
  <c r="AN594" i="1" s="1"/>
  <c r="AN628" i="1" s="1"/>
  <c r="AT606" i="1"/>
  <c r="AT594" i="1" s="1"/>
  <c r="AT628" i="1" s="1"/>
  <c r="AV653" i="1"/>
  <c r="AV641" i="1" s="1"/>
  <c r="AV674" i="1" s="1"/>
  <c r="AL698" i="1"/>
  <c r="AL687" i="1" s="1"/>
  <c r="AL717" i="1" s="1"/>
  <c r="AR698" i="1"/>
  <c r="AR687" i="1" s="1"/>
  <c r="AR717" i="1" s="1"/>
  <c r="AX698" i="1"/>
  <c r="AX687" i="1" s="1"/>
  <c r="AX717" i="1" s="1"/>
  <c r="AL744" i="1"/>
  <c r="AL733" i="1" s="1"/>
  <c r="AR744" i="1"/>
  <c r="AR733" i="1" s="1"/>
  <c r="AX744" i="1"/>
  <c r="AX733" i="1" s="1"/>
  <c r="AL758" i="1"/>
  <c r="AL757" i="1" s="1"/>
  <c r="AR758" i="1"/>
  <c r="AR757" i="1" s="1"/>
  <c r="AX758" i="1"/>
  <c r="AX757" i="1" s="1"/>
  <c r="AL777" i="1"/>
  <c r="AL776" i="1" s="1"/>
  <c r="AR777" i="1"/>
  <c r="AR776" i="1" s="1"/>
  <c r="AX777" i="1"/>
  <c r="AX776" i="1" s="1"/>
  <c r="AN789" i="1"/>
  <c r="AN788" i="1" s="1"/>
  <c r="AT789" i="1"/>
  <c r="AT788" i="1" s="1"/>
  <c r="AN819" i="1"/>
  <c r="AN808" i="1" s="1"/>
  <c r="AT819" i="1"/>
  <c r="AT808" i="1" s="1"/>
  <c r="AN843" i="1"/>
  <c r="AN842" i="1" s="1"/>
  <c r="AT843" i="1"/>
  <c r="AT842" i="1" s="1"/>
  <c r="AL850" i="1"/>
  <c r="AL849" i="1" s="1"/>
  <c r="AR850" i="1"/>
  <c r="AR849" i="1" s="1"/>
  <c r="AX850" i="1"/>
  <c r="AX849" i="1" s="1"/>
  <c r="AL855" i="1"/>
  <c r="AL854" i="1" s="1"/>
  <c r="AR855" i="1"/>
  <c r="AR854" i="1" s="1"/>
  <c r="AX855" i="1"/>
  <c r="AX854" i="1" s="1"/>
  <c r="AN894" i="1"/>
  <c r="AN883" i="1" s="1"/>
  <c r="AT894" i="1"/>
  <c r="AT883" i="1" s="1"/>
  <c r="AN923" i="1"/>
  <c r="AN922" i="1" s="1"/>
  <c r="AT923" i="1"/>
  <c r="AT922" i="1" s="1"/>
  <c r="AL940" i="1"/>
  <c r="AL939" i="1" s="1"/>
  <c r="AR940" i="1"/>
  <c r="AR939" i="1" s="1"/>
  <c r="AX940" i="1"/>
  <c r="AX939" i="1" s="1"/>
  <c r="AV992" i="1"/>
  <c r="AV981" i="1" s="1"/>
  <c r="AN1016" i="1"/>
  <c r="AN1015" i="1" s="1"/>
  <c r="AT1016" i="1"/>
  <c r="AT1015" i="1" s="1"/>
  <c r="AL1023" i="1"/>
  <c r="AL1022" i="1" s="1"/>
  <c r="AR1023" i="1"/>
  <c r="AR1022" i="1" s="1"/>
  <c r="AX1023" i="1"/>
  <c r="AX1022" i="1" s="1"/>
  <c r="AL1066" i="1"/>
  <c r="AL1055" i="1" s="1"/>
  <c r="AR1066" i="1"/>
  <c r="AR1055" i="1" s="1"/>
  <c r="AX1066" i="1"/>
  <c r="AX1055" i="1" s="1"/>
  <c r="AL1085" i="1"/>
  <c r="AL1084" i="1" s="1"/>
  <c r="AR1085" i="1"/>
  <c r="AR1084" i="1" s="1"/>
  <c r="AX1085" i="1"/>
  <c r="AX1084" i="1" s="1"/>
  <c r="AN1094" i="1"/>
  <c r="AN1093" i="1" s="1"/>
  <c r="AT1094" i="1"/>
  <c r="AT1093" i="1" s="1"/>
  <c r="AN1098" i="1"/>
  <c r="AN1097" i="1" s="1"/>
  <c r="AT1098" i="1"/>
  <c r="AT1097" i="1" s="1"/>
  <c r="AN1143" i="1"/>
  <c r="AN1132" i="1" s="1"/>
  <c r="AT1143" i="1"/>
  <c r="AT1132" i="1" s="1"/>
  <c r="AL1160" i="1"/>
  <c r="AL1159" i="1" s="1"/>
  <c r="AR1160" i="1"/>
  <c r="AR1159" i="1" s="1"/>
  <c r="AX1160" i="1"/>
  <c r="AX1159" i="1" s="1"/>
  <c r="AL1165" i="1"/>
  <c r="AR1165" i="1"/>
  <c r="AX1166" i="1"/>
  <c r="AX1165" i="1" s="1"/>
  <c r="AN1205" i="1"/>
  <c r="AN1194" i="1" s="1"/>
  <c r="AT1205" i="1"/>
  <c r="AT1194" i="1" s="1"/>
  <c r="AN1221" i="1"/>
  <c r="AN1220" i="1" s="1"/>
  <c r="AT1221" i="1"/>
  <c r="AT1220" i="1" s="1"/>
  <c r="AV1254" i="1"/>
  <c r="AV1253" i="1" s="1"/>
  <c r="AN1269" i="1"/>
  <c r="AN1268" i="1" s="1"/>
  <c r="AT1269" i="1"/>
  <c r="AT1268" i="1" s="1"/>
  <c r="AL1310" i="1"/>
  <c r="AL1299" i="1" s="1"/>
  <c r="AR1310" i="1"/>
  <c r="AR1299" i="1" s="1"/>
  <c r="AX1310" i="1"/>
  <c r="AX1299" i="1" s="1"/>
  <c r="AL1324" i="1"/>
  <c r="AL1323" i="1" s="1"/>
  <c r="AR1324" i="1"/>
  <c r="AR1323" i="1" s="1"/>
  <c r="AX1324" i="1"/>
  <c r="AX1323" i="1" s="1"/>
  <c r="AN1357" i="1"/>
  <c r="AN1346" i="1" s="1"/>
  <c r="AT1357" i="1"/>
  <c r="AT1346" i="1" s="1"/>
  <c r="AN1374" i="1"/>
  <c r="AN1373" i="1" s="1"/>
  <c r="AT1374" i="1"/>
  <c r="AT1373" i="1" s="1"/>
  <c r="AL1429" i="1"/>
  <c r="AL1418" i="1" s="1"/>
  <c r="AR1429" i="1"/>
  <c r="AR1418" i="1" s="1"/>
  <c r="AX1429" i="1"/>
  <c r="AX1418" i="1" s="1"/>
  <c r="AL1438" i="1"/>
  <c r="AL1437" i="1" s="1"/>
  <c r="AR1438" i="1"/>
  <c r="AR1437" i="1" s="1"/>
  <c r="AX1438" i="1"/>
  <c r="AX1437" i="1" s="1"/>
  <c r="AN1453" i="1"/>
  <c r="AN1452" i="1" s="1"/>
  <c r="AT1453" i="1"/>
  <c r="AT1452" i="1" s="1"/>
  <c r="AV1524" i="1"/>
  <c r="AV1512" i="1" s="1"/>
  <c r="AV1549" i="1"/>
  <c r="AV1548" i="1" s="1"/>
  <c r="AL1561" i="1"/>
  <c r="AL1560" i="1" s="1"/>
  <c r="AR1561" i="1"/>
  <c r="AR1560" i="1" s="1"/>
  <c r="AX1561" i="1"/>
  <c r="AX1560" i="1" s="1"/>
  <c r="AL1565" i="1"/>
  <c r="AL1564" i="1" s="1"/>
  <c r="AR1565" i="1"/>
  <c r="AR1564" i="1" s="1"/>
  <c r="AX1565" i="1"/>
  <c r="AX1564" i="1" s="1"/>
  <c r="AL1618" i="1"/>
  <c r="AL1616" i="1" s="1"/>
  <c r="AR1618" i="1"/>
  <c r="AR1616" i="1" s="1"/>
  <c r="AX1618" i="1"/>
  <c r="AX1616" i="1" s="1"/>
  <c r="AL1624" i="1"/>
  <c r="AR1624" i="1"/>
  <c r="AX1624" i="1"/>
  <c r="AN1635" i="1"/>
  <c r="AT1635" i="1"/>
  <c r="AV1637" i="1"/>
  <c r="AV1636" i="1" s="1"/>
  <c r="AN1641" i="1"/>
  <c r="AN1640" i="1" s="1"/>
  <c r="AT1641" i="1"/>
  <c r="AT1640" i="1" s="1"/>
  <c r="AL1711" i="1"/>
  <c r="AL1700" i="1" s="1"/>
  <c r="AL1729" i="1" s="1"/>
  <c r="AR1711" i="1"/>
  <c r="AR1700" i="1" s="1"/>
  <c r="AR1729" i="1" s="1"/>
  <c r="AX1711" i="1"/>
  <c r="AX1700" i="1" s="1"/>
  <c r="AX1729" i="1" s="1"/>
  <c r="AR1899" i="1"/>
  <c r="AR1928" i="1" s="1"/>
  <c r="AR1932" i="1" s="1"/>
  <c r="AR1933" i="1" s="1"/>
  <c r="AL2307" i="1"/>
  <c r="AL2337" i="1" s="1"/>
  <c r="AL2341" i="1" s="1"/>
  <c r="AL2342" i="1" s="1"/>
  <c r="AR2307" i="1"/>
  <c r="AR2337" i="1" s="1"/>
  <c r="AR2341" i="1" s="1"/>
  <c r="AR2342" i="1" s="1"/>
  <c r="AX2307" i="1"/>
  <c r="AX2337" i="1" s="1"/>
  <c r="AX2341" i="1" s="1"/>
  <c r="AX2342" i="1" s="1"/>
  <c r="AM2469" i="1"/>
  <c r="AM2497" i="1" s="1"/>
  <c r="AM2501" i="1" s="1"/>
  <c r="AM2502" i="1" s="1"/>
  <c r="AS2469" i="1"/>
  <c r="AS2497" i="1" s="1"/>
  <c r="AS2501" i="1" s="1"/>
  <c r="AS2502" i="1" s="1"/>
  <c r="AY2469" i="1"/>
  <c r="AY2497" i="1" s="1"/>
  <c r="AY2501" i="1" s="1"/>
  <c r="AY2502" i="1" s="1"/>
  <c r="AO2877" i="1"/>
  <c r="AO2907" i="1" s="1"/>
  <c r="AO2911" i="1" s="1"/>
  <c r="AO2912" i="1" s="1"/>
  <c r="AU2877" i="1"/>
  <c r="AU2907" i="1" s="1"/>
  <c r="AU2911" i="1" s="1"/>
  <c r="AU2912" i="1" s="1"/>
  <c r="AM2918" i="1"/>
  <c r="AM2948" i="1" s="1"/>
  <c r="AM2952" i="1" s="1"/>
  <c r="AM2953" i="1" s="1"/>
  <c r="AS2918" i="1"/>
  <c r="AS2948" i="1" s="1"/>
  <c r="AS2952" i="1" s="1"/>
  <c r="AS2953" i="1" s="1"/>
  <c r="AY2918" i="1"/>
  <c r="AY2948" i="1" s="1"/>
  <c r="AY2952" i="1" s="1"/>
  <c r="AY2953" i="1" s="1"/>
  <c r="AM3367" i="1"/>
  <c r="AM3397" i="1" s="1"/>
  <c r="AM3401" i="1" s="1"/>
  <c r="AM3402" i="1" s="1"/>
  <c r="AS3367" i="1"/>
  <c r="AS3397" i="1" s="1"/>
  <c r="AS3401" i="1" s="1"/>
  <c r="AS3402" i="1" s="1"/>
  <c r="AY3367" i="1"/>
  <c r="AY3397" i="1" s="1"/>
  <c r="AY3401" i="1" s="1"/>
  <c r="AY3402" i="1" s="1"/>
  <c r="AM3611" i="1"/>
  <c r="AM3641" i="1" s="1"/>
  <c r="AM3645" i="1" s="1"/>
  <c r="AM3646" i="1" s="1"/>
  <c r="AS3611" i="1"/>
  <c r="AS3641" i="1" s="1"/>
  <c r="AS3645" i="1" s="1"/>
  <c r="AS3646" i="1" s="1"/>
  <c r="AY3611" i="1"/>
  <c r="AY3641" i="1" s="1"/>
  <c r="AY3645" i="1" s="1"/>
  <c r="AY3646" i="1" s="1"/>
  <c r="AO3693" i="1"/>
  <c r="AO3722" i="1" s="1"/>
  <c r="AO3726" i="1" s="1"/>
  <c r="AO3727" i="1" s="1"/>
  <c r="AU3693" i="1"/>
  <c r="AU3722" i="1" s="1"/>
  <c r="AU3726" i="1" s="1"/>
  <c r="AU3727" i="1" s="1"/>
  <c r="AW3774" i="1"/>
  <c r="AW3804" i="1" s="1"/>
  <c r="AW3808" i="1" s="1"/>
  <c r="AW3809" i="1" s="1"/>
  <c r="AM61" i="1"/>
  <c r="AM51" i="1" s="1"/>
  <c r="AM73" i="1" s="1"/>
  <c r="AS61" i="1"/>
  <c r="AS51" i="1" s="1"/>
  <c r="AS73" i="1" s="1"/>
  <c r="AY61" i="1"/>
  <c r="AY51" i="1" s="1"/>
  <c r="AY73" i="1" s="1"/>
  <c r="AO98" i="1"/>
  <c r="AO88" i="1" s="1"/>
  <c r="AU98" i="1"/>
  <c r="AU88" i="1" s="1"/>
  <c r="AO105" i="1"/>
  <c r="AO104" i="1" s="1"/>
  <c r="AU105" i="1"/>
  <c r="AU104" i="1" s="1"/>
  <c r="AK144" i="1"/>
  <c r="AQ144" i="1"/>
  <c r="AW144" i="1"/>
  <c r="AW134" i="1" s="1"/>
  <c r="AK154" i="1"/>
  <c r="AQ154" i="1"/>
  <c r="AW154" i="1"/>
  <c r="AW153" i="1" s="1"/>
  <c r="AO192" i="1"/>
  <c r="AO182" i="1" s="1"/>
  <c r="AO204" i="1" s="1"/>
  <c r="AU192" i="1"/>
  <c r="AU182" i="1" s="1"/>
  <c r="AU204" i="1" s="1"/>
  <c r="AK220" i="1"/>
  <c r="AQ220" i="1"/>
  <c r="AW220" i="1"/>
  <c r="AW219" i="1" s="1"/>
  <c r="AW225" i="1" s="1"/>
  <c r="AM251" i="1"/>
  <c r="AM241" i="1" s="1"/>
  <c r="AM259" i="1" s="1"/>
  <c r="AS251" i="1"/>
  <c r="AS241" i="1" s="1"/>
  <c r="AS259" i="1" s="1"/>
  <c r="AY251" i="1"/>
  <c r="AY241" i="1" s="1"/>
  <c r="AY259" i="1" s="1"/>
  <c r="AM284" i="1"/>
  <c r="AM274" i="1" s="1"/>
  <c r="AM297" i="1" s="1"/>
  <c r="AS284" i="1"/>
  <c r="AS274" i="1" s="1"/>
  <c r="AS297" i="1" s="1"/>
  <c r="AY284" i="1"/>
  <c r="AY274" i="1" s="1"/>
  <c r="AY297" i="1" s="1"/>
  <c r="AO323" i="1"/>
  <c r="AO312" i="1" s="1"/>
  <c r="AU323" i="1"/>
  <c r="AU312" i="1" s="1"/>
  <c r="AO337" i="1"/>
  <c r="AO336" i="1" s="1"/>
  <c r="AU337" i="1"/>
  <c r="AU336" i="1" s="1"/>
  <c r="AO342" i="1"/>
  <c r="AO341" i="1" s="1"/>
  <c r="AU342" i="1"/>
  <c r="AU341" i="1" s="1"/>
  <c r="AM376" i="1"/>
  <c r="AM366" i="1" s="1"/>
  <c r="AM391" i="1" s="1"/>
  <c r="AS376" i="1"/>
  <c r="AS366" i="1" s="1"/>
  <c r="AS391" i="1" s="1"/>
  <c r="AY376" i="1"/>
  <c r="AY366" i="1" s="1"/>
  <c r="AY391" i="1" s="1"/>
  <c r="AO416" i="1"/>
  <c r="AO406" i="1" s="1"/>
  <c r="AO430" i="1" s="1"/>
  <c r="AU416" i="1"/>
  <c r="AU406" i="1" s="1"/>
  <c r="AU430" i="1" s="1"/>
  <c r="AK455" i="1"/>
  <c r="AQ455" i="1"/>
  <c r="AW455" i="1"/>
  <c r="AW445" i="1" s="1"/>
  <c r="AK463" i="1"/>
  <c r="AQ463" i="1"/>
  <c r="AW463" i="1"/>
  <c r="AW462" i="1" s="1"/>
  <c r="AM502" i="1"/>
  <c r="AM491" i="1" s="1"/>
  <c r="AS502" i="1"/>
  <c r="AS491" i="1" s="1"/>
  <c r="AY502" i="1"/>
  <c r="AY491" i="1" s="1"/>
  <c r="AM512" i="1"/>
  <c r="AM511" i="1" s="1"/>
  <c r="AS512" i="1"/>
  <c r="AS511" i="1" s="1"/>
  <c r="AY512" i="1"/>
  <c r="AY511" i="1" s="1"/>
  <c r="AM523" i="1"/>
  <c r="AM522" i="1" s="1"/>
  <c r="AS523" i="1"/>
  <c r="AS522" i="1" s="1"/>
  <c r="AY523" i="1"/>
  <c r="AY522" i="1" s="1"/>
  <c r="AK561" i="1"/>
  <c r="AQ561" i="1"/>
  <c r="AW561" i="1"/>
  <c r="AW549" i="1" s="1"/>
  <c r="AW585" i="1" s="1"/>
  <c r="AO606" i="1"/>
  <c r="AO594" i="1" s="1"/>
  <c r="AO628" i="1" s="1"/>
  <c r="AU606" i="1"/>
  <c r="AU594" i="1" s="1"/>
  <c r="AU628" i="1" s="1"/>
  <c r="AK653" i="1"/>
  <c r="AQ653" i="1"/>
  <c r="AW653" i="1"/>
  <c r="AW641" i="1" s="1"/>
  <c r="AW674" i="1" s="1"/>
  <c r="AM698" i="1"/>
  <c r="AM687" i="1" s="1"/>
  <c r="AM717" i="1" s="1"/>
  <c r="AS698" i="1"/>
  <c r="AS687" i="1" s="1"/>
  <c r="AS717" i="1" s="1"/>
  <c r="AY698" i="1"/>
  <c r="AY687" i="1" s="1"/>
  <c r="AY717" i="1" s="1"/>
  <c r="AM744" i="1"/>
  <c r="AM733" i="1" s="1"/>
  <c r="AS744" i="1"/>
  <c r="AS733" i="1" s="1"/>
  <c r="AY744" i="1"/>
  <c r="AY733" i="1" s="1"/>
  <c r="AM758" i="1"/>
  <c r="AM757" i="1" s="1"/>
  <c r="AS758" i="1"/>
  <c r="AS757" i="1" s="1"/>
  <c r="AY758" i="1"/>
  <c r="AY757" i="1" s="1"/>
  <c r="AM777" i="1"/>
  <c r="AM776" i="1" s="1"/>
  <c r="AS777" i="1"/>
  <c r="AS776" i="1" s="1"/>
  <c r="AY777" i="1"/>
  <c r="AY776" i="1" s="1"/>
  <c r="AO789" i="1"/>
  <c r="AO788" i="1" s="1"/>
  <c r="AU789" i="1"/>
  <c r="AU788" i="1" s="1"/>
  <c r="AO819" i="1"/>
  <c r="AO808" i="1" s="1"/>
  <c r="AU819" i="1"/>
  <c r="AU808" i="1" s="1"/>
  <c r="AO843" i="1"/>
  <c r="AO842" i="1" s="1"/>
  <c r="AU843" i="1"/>
  <c r="AU842" i="1" s="1"/>
  <c r="AM850" i="1"/>
  <c r="AM849" i="1" s="1"/>
  <c r="AS850" i="1"/>
  <c r="AS849" i="1" s="1"/>
  <c r="AY850" i="1"/>
  <c r="AY849" i="1" s="1"/>
  <c r="AM855" i="1"/>
  <c r="AM854" i="1" s="1"/>
  <c r="AS855" i="1"/>
  <c r="AS854" i="1" s="1"/>
  <c r="AY855" i="1"/>
  <c r="AY854" i="1" s="1"/>
  <c r="AO894" i="1"/>
  <c r="AO883" i="1" s="1"/>
  <c r="AU894" i="1"/>
  <c r="AU883" i="1" s="1"/>
  <c r="AW911" i="1"/>
  <c r="AO923" i="1"/>
  <c r="AO922" i="1" s="1"/>
  <c r="AU923" i="1"/>
  <c r="AU922" i="1" s="1"/>
  <c r="AM940" i="1"/>
  <c r="AM939" i="1" s="1"/>
  <c r="AS940" i="1"/>
  <c r="AS939" i="1" s="1"/>
  <c r="AY940" i="1"/>
  <c r="AY939" i="1" s="1"/>
  <c r="AK992" i="1"/>
  <c r="AQ992" i="1"/>
  <c r="AW992" i="1"/>
  <c r="AW981" i="1" s="1"/>
  <c r="AO1016" i="1"/>
  <c r="AO1015" i="1" s="1"/>
  <c r="AU1016" i="1"/>
  <c r="AU1015" i="1" s="1"/>
  <c r="AM1023" i="1"/>
  <c r="AM1022" i="1" s="1"/>
  <c r="AS1023" i="1"/>
  <c r="AS1022" i="1" s="1"/>
  <c r="AY1023" i="1"/>
  <c r="AY1022" i="1" s="1"/>
  <c r="AM1066" i="1"/>
  <c r="AM1055" i="1" s="1"/>
  <c r="AS1066" i="1"/>
  <c r="AS1055" i="1" s="1"/>
  <c r="AY1066" i="1"/>
  <c r="AY1055" i="1" s="1"/>
  <c r="AM1085" i="1"/>
  <c r="AM1084" i="1" s="1"/>
  <c r="AS1085" i="1"/>
  <c r="AS1084" i="1" s="1"/>
  <c r="AY1085" i="1"/>
  <c r="AY1084" i="1" s="1"/>
  <c r="AO1094" i="1"/>
  <c r="AO1093" i="1" s="1"/>
  <c r="AU1094" i="1"/>
  <c r="AU1093" i="1" s="1"/>
  <c r="AO1098" i="1"/>
  <c r="AO1097" i="1" s="1"/>
  <c r="AU1098" i="1"/>
  <c r="AU1097" i="1" s="1"/>
  <c r="AO1143" i="1"/>
  <c r="AO1132" i="1" s="1"/>
  <c r="AU1143" i="1"/>
  <c r="AU1132" i="1" s="1"/>
  <c r="AM1160" i="1"/>
  <c r="AM1159" i="1" s="1"/>
  <c r="AS1160" i="1"/>
  <c r="AS1159" i="1" s="1"/>
  <c r="AY1160" i="1"/>
  <c r="AY1159" i="1" s="1"/>
  <c r="AM1165" i="1"/>
  <c r="AS1165" i="1"/>
  <c r="AY1166" i="1"/>
  <c r="AY1165" i="1" s="1"/>
  <c r="AO1205" i="1"/>
  <c r="AO1194" i="1" s="1"/>
  <c r="AU1205" i="1"/>
  <c r="AU1194" i="1" s="1"/>
  <c r="AO1221" i="1"/>
  <c r="AO1220" i="1" s="1"/>
  <c r="AU1221" i="1"/>
  <c r="AU1220" i="1" s="1"/>
  <c r="AK1254" i="1"/>
  <c r="AQ1254" i="1"/>
  <c r="AW1254" i="1"/>
  <c r="AW1253" i="1" s="1"/>
  <c r="AO1269" i="1"/>
  <c r="AO1268" i="1" s="1"/>
  <c r="AU1269" i="1"/>
  <c r="AU1268" i="1" s="1"/>
  <c r="AM1310" i="1"/>
  <c r="AM1299" i="1" s="1"/>
  <c r="AS1310" i="1"/>
  <c r="AS1299" i="1" s="1"/>
  <c r="AY1310" i="1"/>
  <c r="AY1299" i="1" s="1"/>
  <c r="AM1324" i="1"/>
  <c r="AM1323" i="1" s="1"/>
  <c r="AS1324" i="1"/>
  <c r="AS1323" i="1" s="1"/>
  <c r="AY1324" i="1"/>
  <c r="AY1323" i="1" s="1"/>
  <c r="AO1357" i="1"/>
  <c r="AO1346" i="1" s="1"/>
  <c r="AU1357" i="1"/>
  <c r="AU1346" i="1" s="1"/>
  <c r="AO1374" i="1"/>
  <c r="AO1373" i="1" s="1"/>
  <c r="AU1374" i="1"/>
  <c r="AU1373" i="1" s="1"/>
  <c r="AM1429" i="1"/>
  <c r="AM1418" i="1" s="1"/>
  <c r="AS1429" i="1"/>
  <c r="AS1418" i="1" s="1"/>
  <c r="AY1429" i="1"/>
  <c r="AY1418" i="1" s="1"/>
  <c r="AM1438" i="1"/>
  <c r="AM1437" i="1" s="1"/>
  <c r="AS1438" i="1"/>
  <c r="AS1437" i="1" s="1"/>
  <c r="AY1438" i="1"/>
  <c r="AY1437" i="1" s="1"/>
  <c r="AO1453" i="1"/>
  <c r="AO1452" i="1" s="1"/>
  <c r="AU1453" i="1"/>
  <c r="AU1452" i="1" s="1"/>
  <c r="AK1524" i="1"/>
  <c r="AQ1524" i="1"/>
  <c r="AW1524" i="1"/>
  <c r="AW1512" i="1" s="1"/>
  <c r="AK1549" i="1"/>
  <c r="AQ1549" i="1"/>
  <c r="AW1549" i="1"/>
  <c r="AW1548" i="1" s="1"/>
  <c r="AM1561" i="1"/>
  <c r="AM1560" i="1" s="1"/>
  <c r="AS1561" i="1"/>
  <c r="AS1560" i="1" s="1"/>
  <c r="AY1561" i="1"/>
  <c r="AY1560" i="1" s="1"/>
  <c r="AM1565" i="1"/>
  <c r="AM1564" i="1" s="1"/>
  <c r="AS1565" i="1"/>
  <c r="AS1564" i="1" s="1"/>
  <c r="AY1565" i="1"/>
  <c r="AY1564" i="1" s="1"/>
  <c r="AM1618" i="1"/>
  <c r="AM1616" i="1" s="1"/>
  <c r="AS1618" i="1"/>
  <c r="AS1616" i="1" s="1"/>
  <c r="AY1618" i="1"/>
  <c r="AY1616" i="1" s="1"/>
  <c r="AM1624" i="1"/>
  <c r="AS1624" i="1"/>
  <c r="AY1624" i="1"/>
  <c r="AO1635" i="1"/>
  <c r="AU1635" i="1"/>
  <c r="AK1637" i="1"/>
  <c r="AQ1637" i="1"/>
  <c r="AW1637" i="1"/>
  <c r="AW1636" i="1" s="1"/>
  <c r="AO1641" i="1"/>
  <c r="AO1640" i="1" s="1"/>
  <c r="AU1641" i="1"/>
  <c r="AU1640" i="1" s="1"/>
  <c r="AM1711" i="1"/>
  <c r="AM1700" i="1" s="1"/>
  <c r="AM1729" i="1" s="1"/>
  <c r="AM1733" i="1" s="1"/>
  <c r="AM1734" i="1" s="1"/>
  <c r="AS1711" i="1"/>
  <c r="AS1700" i="1" s="1"/>
  <c r="AS1729" i="1" s="1"/>
  <c r="AS1733" i="1" s="1"/>
  <c r="AS1734" i="1" s="1"/>
  <c r="AY1711" i="1"/>
  <c r="AY1700" i="1" s="1"/>
  <c r="AY1729" i="1" s="1"/>
  <c r="AY1733" i="1" s="1"/>
  <c r="AY1734" i="1" s="1"/>
  <c r="AK2062" i="1"/>
  <c r="AW2062" i="1"/>
  <c r="AW2091" i="1" s="1"/>
  <c r="AW2095" i="1" s="1"/>
  <c r="AW2096" i="1" s="1"/>
  <c r="AR3071" i="1"/>
  <c r="AR3075" i="1" s="1"/>
  <c r="AR3076" i="1" s="1"/>
  <c r="AN3367" i="1"/>
  <c r="AN3397" i="1" s="1"/>
  <c r="AN3401" i="1" s="1"/>
  <c r="AN3402" i="1" s="1"/>
  <c r="AT3367" i="1"/>
  <c r="AT3397" i="1" s="1"/>
  <c r="AT3401" i="1" s="1"/>
  <c r="AT3402" i="1" s="1"/>
  <c r="AN3611" i="1"/>
  <c r="AN3641" i="1" s="1"/>
  <c r="AN3645" i="1" s="1"/>
  <c r="AN3646" i="1" s="1"/>
  <c r="AT3611" i="1"/>
  <c r="AT3641" i="1" s="1"/>
  <c r="AT3645" i="1" s="1"/>
  <c r="AT3646" i="1" s="1"/>
  <c r="AL3774" i="1"/>
  <c r="AL3804" i="1" s="1"/>
  <c r="AL3808" i="1" s="1"/>
  <c r="AL3809" i="1" s="1"/>
  <c r="AR3774" i="1"/>
  <c r="AR3804" i="1" s="1"/>
  <c r="AR3808" i="1" s="1"/>
  <c r="AR3809" i="1" s="1"/>
  <c r="AX3774" i="1"/>
  <c r="AX3804" i="1" s="1"/>
  <c r="AX3808" i="1" s="1"/>
  <c r="AX3809" i="1" s="1"/>
  <c r="AL3855" i="1"/>
  <c r="AL3885" i="1" s="1"/>
  <c r="AL3889" i="1" s="1"/>
  <c r="AL3890" i="1" s="1"/>
  <c r="AR3855" i="1"/>
  <c r="AR3885" i="1" s="1"/>
  <c r="AR3889" i="1" s="1"/>
  <c r="AR3890" i="1" s="1"/>
  <c r="AX3855" i="1"/>
  <c r="AX3885" i="1" s="1"/>
  <c r="AX3889" i="1" s="1"/>
  <c r="AX3890" i="1" s="1"/>
  <c r="AW3408" i="1"/>
  <c r="AW3438" i="1" s="1"/>
  <c r="AW3442" i="1" s="1"/>
  <c r="AW3443" i="1" s="1"/>
  <c r="AW3652" i="1"/>
  <c r="AW3682" i="1" s="1"/>
  <c r="AW3686" i="1" s="1"/>
  <c r="AW3687" i="1" s="1"/>
  <c r="AL105" i="1"/>
  <c r="AL104" i="1" s="1"/>
  <c r="AR105" i="1"/>
  <c r="AR104" i="1" s="1"/>
  <c r="AX105" i="1"/>
  <c r="AX104" i="1" s="1"/>
  <c r="AN154" i="1"/>
  <c r="AN153" i="1" s="1"/>
  <c r="AT154" i="1"/>
  <c r="AT153" i="1" s="1"/>
  <c r="AL192" i="1"/>
  <c r="AL182" i="1" s="1"/>
  <c r="AL204" i="1" s="1"/>
  <c r="AR192" i="1"/>
  <c r="AR182" i="1" s="1"/>
  <c r="AR204" i="1" s="1"/>
  <c r="AN455" i="1"/>
  <c r="AN445" i="1" s="1"/>
  <c r="AN463" i="1"/>
  <c r="AN462" i="1" s="1"/>
  <c r="AT463" i="1"/>
  <c r="AT462" i="1" s="1"/>
  <c r="AV512" i="1"/>
  <c r="AV511" i="1" s="1"/>
  <c r="AV523" i="1"/>
  <c r="AV522" i="1" s="1"/>
  <c r="AN653" i="1"/>
  <c r="AN641" i="1" s="1"/>
  <c r="AN674" i="1" s="1"/>
  <c r="AT653" i="1"/>
  <c r="AT641" i="1" s="1"/>
  <c r="AT674" i="1" s="1"/>
  <c r="AV698" i="1"/>
  <c r="AV687" i="1" s="1"/>
  <c r="AV717" i="1" s="1"/>
  <c r="AV744" i="1"/>
  <c r="AV733" i="1" s="1"/>
  <c r="AV758" i="1"/>
  <c r="AV757" i="1" s="1"/>
  <c r="AV777" i="1"/>
  <c r="AV776" i="1" s="1"/>
  <c r="AL819" i="1"/>
  <c r="AL808" i="1" s="1"/>
  <c r="AR819" i="1"/>
  <c r="AR808" i="1" s="1"/>
  <c r="AX819" i="1"/>
  <c r="AX808" i="1" s="1"/>
  <c r="AL843" i="1"/>
  <c r="AL842" i="1" s="1"/>
  <c r="AR843" i="1"/>
  <c r="AR842" i="1" s="1"/>
  <c r="AX843" i="1"/>
  <c r="AX842" i="1" s="1"/>
  <c r="AV855" i="1"/>
  <c r="AV854" i="1" s="1"/>
  <c r="AL894" i="1"/>
  <c r="AL883" i="1" s="1"/>
  <c r="AR894" i="1"/>
  <c r="AR883" i="1" s="1"/>
  <c r="AX894" i="1"/>
  <c r="AX883" i="1" s="1"/>
  <c r="AN911" i="1"/>
  <c r="AT911" i="1"/>
  <c r="AL923" i="1"/>
  <c r="AL922" i="1" s="1"/>
  <c r="AR923" i="1"/>
  <c r="AR922" i="1" s="1"/>
  <c r="AX923" i="1"/>
  <c r="AX922" i="1" s="1"/>
  <c r="AV940" i="1"/>
  <c r="AV939" i="1" s="1"/>
  <c r="AN992" i="1"/>
  <c r="AN981" i="1" s="1"/>
  <c r="AT992" i="1"/>
  <c r="AT981" i="1" s="1"/>
  <c r="AL1016" i="1"/>
  <c r="AL1015" i="1" s="1"/>
  <c r="AR1016" i="1"/>
  <c r="AR1015" i="1" s="1"/>
  <c r="AX1016" i="1"/>
  <c r="AX1015" i="1" s="1"/>
  <c r="AV1023" i="1"/>
  <c r="AV1022" i="1" s="1"/>
  <c r="AV1085" i="1"/>
  <c r="AV1084" i="1" s="1"/>
  <c r="AL1098" i="1"/>
  <c r="AL1097" i="1" s="1"/>
  <c r="AR1098" i="1"/>
  <c r="AR1097" i="1" s="1"/>
  <c r="AX1098" i="1"/>
  <c r="AX1097" i="1" s="1"/>
  <c r="AL1143" i="1"/>
  <c r="AL1132" i="1" s="1"/>
  <c r="AR1143" i="1"/>
  <c r="AR1132" i="1" s="1"/>
  <c r="AX1143" i="1"/>
  <c r="AX1132" i="1" s="1"/>
  <c r="AL1221" i="1"/>
  <c r="AL1220" i="1" s="1"/>
  <c r="AR1221" i="1"/>
  <c r="AR1220" i="1" s="1"/>
  <c r="AX1221" i="1"/>
  <c r="AX1220" i="1" s="1"/>
  <c r="AN1254" i="1"/>
  <c r="AN1253" i="1" s="1"/>
  <c r="AT1254" i="1"/>
  <c r="AT1253" i="1" s="1"/>
  <c r="AL1374" i="1"/>
  <c r="AL1373" i="1" s="1"/>
  <c r="AR1374" i="1"/>
  <c r="AR1373" i="1" s="1"/>
  <c r="AX1374" i="1"/>
  <c r="AX1373" i="1" s="1"/>
  <c r="AV1438" i="1"/>
  <c r="AV1437" i="1" s="1"/>
  <c r="AL1453" i="1"/>
  <c r="AL1452" i="1" s="1"/>
  <c r="AR1453" i="1"/>
  <c r="AR1452" i="1" s="1"/>
  <c r="AX1453" i="1"/>
  <c r="AX1452" i="1" s="1"/>
  <c r="AN1549" i="1"/>
  <c r="AN1548" i="1" s="1"/>
  <c r="AT1549" i="1"/>
  <c r="AT1548" i="1" s="1"/>
  <c r="AV1565" i="1"/>
  <c r="AV1564" i="1" s="1"/>
  <c r="AV1618" i="1"/>
  <c r="AV1616" i="1" s="1"/>
  <c r="AN1637" i="1"/>
  <c r="AN1636" i="1" s="1"/>
  <c r="AT1637" i="1"/>
  <c r="AT1636" i="1" s="1"/>
  <c r="AL1641" i="1"/>
  <c r="AL1640" i="1" s="1"/>
  <c r="AR1641" i="1"/>
  <c r="AR1640" i="1" s="1"/>
  <c r="AX1641" i="1"/>
  <c r="AX1640" i="1" s="1"/>
  <c r="AM2022" i="1"/>
  <c r="AM2051" i="1" s="1"/>
  <c r="AM2055" i="1" s="1"/>
  <c r="AM2056" i="1" s="1"/>
  <c r="AS2022" i="1"/>
  <c r="AS2051" i="1" s="1"/>
  <c r="AS2055" i="1" s="1"/>
  <c r="AS2056" i="1" s="1"/>
  <c r="AY2022" i="1"/>
  <c r="AY2051" i="1" s="1"/>
  <c r="AY2055" i="1" s="1"/>
  <c r="AY2056" i="1" s="1"/>
  <c r="AO2091" i="1"/>
  <c r="AO2095" i="1" s="1"/>
  <c r="AO2096" i="1" s="1"/>
  <c r="AW2959" i="1"/>
  <c r="AW2989" i="1" s="1"/>
  <c r="AW2993" i="1" s="1"/>
  <c r="AW2994" i="1" s="1"/>
  <c r="AW3082" i="1"/>
  <c r="AW3113" i="1" s="1"/>
  <c r="AW3117" i="1" s="1"/>
  <c r="AW3118" i="1" s="1"/>
  <c r="AK3206" i="1"/>
  <c r="AQ3206" i="1"/>
  <c r="AW3206" i="1"/>
  <c r="AW3237" i="1" s="1"/>
  <c r="AW3241" i="1" s="1"/>
  <c r="AW3242" i="1" s="1"/>
  <c r="AW3530" i="1"/>
  <c r="AW3560" i="1" s="1"/>
  <c r="AW3564" i="1" s="1"/>
  <c r="AW3565" i="1" s="1"/>
  <c r="AO3815" i="1"/>
  <c r="AO3844" i="1" s="1"/>
  <c r="AO3848" i="1" s="1"/>
  <c r="AO3849" i="1" s="1"/>
  <c r="AU3815" i="1"/>
  <c r="AU3844" i="1" s="1"/>
  <c r="AU3848" i="1" s="1"/>
  <c r="AU3849" i="1" s="1"/>
  <c r="AK20" i="1"/>
  <c r="AQ20" i="1"/>
  <c r="AM105" i="1"/>
  <c r="AM104" i="1" s="1"/>
  <c r="AS105" i="1"/>
  <c r="AS104" i="1" s="1"/>
  <c r="AY105" i="1"/>
  <c r="AY104" i="1" s="1"/>
  <c r="AO154" i="1"/>
  <c r="AO153" i="1" s="1"/>
  <c r="AU154" i="1"/>
  <c r="AU153" i="1" s="1"/>
  <c r="AK376" i="1"/>
  <c r="AO463" i="1"/>
  <c r="AO462" i="1" s="1"/>
  <c r="AU463" i="1"/>
  <c r="AU462" i="1" s="1"/>
  <c r="AK502" i="1"/>
  <c r="AQ502" i="1"/>
  <c r="AW502" i="1"/>
  <c r="AW491" i="1" s="1"/>
  <c r="AK512" i="1"/>
  <c r="AQ512" i="1"/>
  <c r="AW512" i="1"/>
  <c r="AW511" i="1" s="1"/>
  <c r="AK523" i="1"/>
  <c r="AQ523" i="1"/>
  <c r="AW523" i="1"/>
  <c r="AW522" i="1" s="1"/>
  <c r="AM606" i="1"/>
  <c r="AM594" i="1" s="1"/>
  <c r="AM628" i="1" s="1"/>
  <c r="AS606" i="1"/>
  <c r="AS594" i="1" s="1"/>
  <c r="AS628" i="1" s="1"/>
  <c r="AY606" i="1"/>
  <c r="AY594" i="1" s="1"/>
  <c r="AY628" i="1" s="1"/>
  <c r="AO653" i="1"/>
  <c r="AO641" i="1" s="1"/>
  <c r="AO674" i="1" s="1"/>
  <c r="AU653" i="1"/>
  <c r="AU641" i="1" s="1"/>
  <c r="AU674" i="1" s="1"/>
  <c r="AK698" i="1"/>
  <c r="AQ698" i="1"/>
  <c r="AW698" i="1"/>
  <c r="AW687" i="1" s="1"/>
  <c r="AW717" i="1" s="1"/>
  <c r="AK744" i="1"/>
  <c r="AQ744" i="1"/>
  <c r="AW744" i="1"/>
  <c r="AW733" i="1" s="1"/>
  <c r="AK758" i="1"/>
  <c r="AQ758" i="1"/>
  <c r="AW758" i="1"/>
  <c r="AW757" i="1" s="1"/>
  <c r="AK777" i="1"/>
  <c r="AQ777" i="1"/>
  <c r="AW777" i="1"/>
  <c r="AW776" i="1" s="1"/>
  <c r="AM819" i="1"/>
  <c r="AM808" i="1" s="1"/>
  <c r="AS819" i="1"/>
  <c r="AS808" i="1" s="1"/>
  <c r="AY819" i="1"/>
  <c r="AY808" i="1" s="1"/>
  <c r="AM843" i="1"/>
  <c r="AM842" i="1" s="1"/>
  <c r="AS843" i="1"/>
  <c r="AS842" i="1" s="1"/>
  <c r="AY843" i="1"/>
  <c r="AY842" i="1" s="1"/>
  <c r="AK855" i="1"/>
  <c r="AQ855" i="1"/>
  <c r="AW855" i="1"/>
  <c r="AW854" i="1" s="1"/>
  <c r="AM894" i="1"/>
  <c r="AM883" i="1" s="1"/>
  <c r="AS894" i="1"/>
  <c r="AS883" i="1" s="1"/>
  <c r="AY894" i="1"/>
  <c r="AY883" i="1" s="1"/>
  <c r="AO911" i="1"/>
  <c r="AM923" i="1"/>
  <c r="AM922" i="1" s="1"/>
  <c r="AS923" i="1"/>
  <c r="AS922" i="1" s="1"/>
  <c r="AY923" i="1"/>
  <c r="AY922" i="1" s="1"/>
  <c r="AK940" i="1"/>
  <c r="AQ940" i="1"/>
  <c r="AW940" i="1"/>
  <c r="AW939" i="1" s="1"/>
  <c r="AO992" i="1"/>
  <c r="AO981" i="1" s="1"/>
  <c r="AU992" i="1"/>
  <c r="AU981" i="1" s="1"/>
  <c r="AM1016" i="1"/>
  <c r="AM1015" i="1" s="1"/>
  <c r="AS1016" i="1"/>
  <c r="AS1015" i="1" s="1"/>
  <c r="AY1016" i="1"/>
  <c r="AY1015" i="1" s="1"/>
  <c r="AK1023" i="1"/>
  <c r="AQ1023" i="1"/>
  <c r="AW1023" i="1"/>
  <c r="AW1022" i="1" s="1"/>
  <c r="AK1066" i="1"/>
  <c r="AK1085" i="1"/>
  <c r="AQ1085" i="1"/>
  <c r="AW1085" i="1"/>
  <c r="AW1084" i="1" s="1"/>
  <c r="AM1098" i="1"/>
  <c r="AM1097" i="1" s="1"/>
  <c r="AS1098" i="1"/>
  <c r="AS1097" i="1" s="1"/>
  <c r="AY1098" i="1"/>
  <c r="AY1097" i="1" s="1"/>
  <c r="AM1143" i="1"/>
  <c r="AM1132" i="1" s="1"/>
  <c r="AS1143" i="1"/>
  <c r="AS1132" i="1" s="1"/>
  <c r="AY1143" i="1"/>
  <c r="AY1132" i="1" s="1"/>
  <c r="AM1205" i="1"/>
  <c r="AM1194" i="1" s="1"/>
  <c r="AM1221" i="1"/>
  <c r="AM1220" i="1" s="1"/>
  <c r="AS1221" i="1"/>
  <c r="AS1220" i="1" s="1"/>
  <c r="AY1221" i="1"/>
  <c r="AY1220" i="1" s="1"/>
  <c r="AO1254" i="1"/>
  <c r="AO1253" i="1" s="1"/>
  <c r="AU1254" i="1"/>
  <c r="AU1253" i="1" s="1"/>
  <c r="AK1310" i="1"/>
  <c r="AQ1310" i="1"/>
  <c r="AW1310" i="1"/>
  <c r="AW1299" i="1" s="1"/>
  <c r="AK1324" i="1"/>
  <c r="AQ1324" i="1"/>
  <c r="AW1324" i="1"/>
  <c r="AW1323" i="1" s="1"/>
  <c r="AM1357" i="1"/>
  <c r="AM1346" i="1" s="1"/>
  <c r="AS1357" i="1"/>
  <c r="AS1346" i="1" s="1"/>
  <c r="AY1357" i="1"/>
  <c r="AY1346" i="1" s="1"/>
  <c r="AM1374" i="1"/>
  <c r="AM1373" i="1" s="1"/>
  <c r="AS1374" i="1"/>
  <c r="AS1373" i="1" s="1"/>
  <c r="AY1374" i="1"/>
  <c r="AY1373" i="1" s="1"/>
  <c r="AK1438" i="1"/>
  <c r="AQ1438" i="1"/>
  <c r="AW1438" i="1"/>
  <c r="AW1437" i="1" s="1"/>
  <c r="AM1453" i="1"/>
  <c r="AM1452" i="1" s="1"/>
  <c r="AS1453" i="1"/>
  <c r="AS1452" i="1" s="1"/>
  <c r="AY1453" i="1"/>
  <c r="AY1452" i="1" s="1"/>
  <c r="AO1524" i="1"/>
  <c r="AO1512" i="1" s="1"/>
  <c r="AU1524" i="1"/>
  <c r="AU1512" i="1" s="1"/>
  <c r="AO1549" i="1"/>
  <c r="AO1548" i="1" s="1"/>
  <c r="AU1549" i="1"/>
  <c r="AU1548" i="1" s="1"/>
  <c r="AK1561" i="1"/>
  <c r="AQ1561" i="1"/>
  <c r="AW1561" i="1"/>
  <c r="AW1560" i="1" s="1"/>
  <c r="AK1565" i="1"/>
  <c r="AQ1565" i="1"/>
  <c r="AW1565" i="1"/>
  <c r="AW1564" i="1" s="1"/>
  <c r="AK1618" i="1"/>
  <c r="AQ1618" i="1"/>
  <c r="AW1618" i="1"/>
  <c r="AW1616" i="1" s="1"/>
  <c r="AK1624" i="1"/>
  <c r="AQ1624" i="1"/>
  <c r="AW1624" i="1"/>
  <c r="AO1637" i="1"/>
  <c r="AO1636" i="1" s="1"/>
  <c r="AU1637" i="1"/>
  <c r="AU1636" i="1" s="1"/>
  <c r="AM1641" i="1"/>
  <c r="AM1640" i="1" s="1"/>
  <c r="AS1641" i="1"/>
  <c r="AS1640" i="1" s="1"/>
  <c r="AY1641" i="1"/>
  <c r="AY1640" i="1" s="1"/>
  <c r="AX1899" i="1"/>
  <c r="AX1928" i="1" s="1"/>
  <c r="AX1932" i="1" s="1"/>
  <c r="AX1933" i="1" s="1"/>
  <c r="AO1981" i="1"/>
  <c r="AO2011" i="1" s="1"/>
  <c r="AO2015" i="1" s="1"/>
  <c r="AO2016" i="1" s="1"/>
  <c r="AU1981" i="1"/>
  <c r="AU2011" i="1" s="1"/>
  <c r="AU2015" i="1" s="1"/>
  <c r="AU2016" i="1" s="1"/>
  <c r="AT2255" i="1"/>
  <c r="AT2259" i="1" s="1"/>
  <c r="AT2260" i="1" s="1"/>
  <c r="AW2307" i="1"/>
  <c r="AW2337" i="1" s="1"/>
  <c r="AW2341" i="1" s="1"/>
  <c r="AW2342" i="1" s="1"/>
  <c r="AK2713" i="1"/>
  <c r="AW2713" i="1"/>
  <c r="AW2743" i="1" s="1"/>
  <c r="AW2747" i="1" s="1"/>
  <c r="AW2748" i="1" s="1"/>
  <c r="AL2959" i="1"/>
  <c r="AL2989" i="1" s="1"/>
  <c r="AL2993" i="1" s="1"/>
  <c r="AL2994" i="1" s="1"/>
  <c r="AR2959" i="1"/>
  <c r="AR2989" i="1" s="1"/>
  <c r="AR2993" i="1" s="1"/>
  <c r="AR2994" i="1" s="1"/>
  <c r="AX2959" i="1"/>
  <c r="AX2989" i="1" s="1"/>
  <c r="AX2993" i="1" s="1"/>
  <c r="AX2994" i="1" s="1"/>
  <c r="AL3082" i="1"/>
  <c r="AL3113" i="1" s="1"/>
  <c r="AL3117" i="1" s="1"/>
  <c r="AL3118" i="1" s="1"/>
  <c r="AR3082" i="1"/>
  <c r="AR3113" i="1" s="1"/>
  <c r="AR3117" i="1" s="1"/>
  <c r="AR3118" i="1" s="1"/>
  <c r="AX3082" i="1"/>
  <c r="AX3113" i="1" s="1"/>
  <c r="AX3117" i="1" s="1"/>
  <c r="AX3118" i="1" s="1"/>
  <c r="AL3206" i="1"/>
  <c r="AL3237" i="1" s="1"/>
  <c r="AL3241" i="1" s="1"/>
  <c r="AL3242" i="1" s="1"/>
  <c r="AR3206" i="1"/>
  <c r="AR3237" i="1" s="1"/>
  <c r="AR3241" i="1" s="1"/>
  <c r="AR3242" i="1" s="1"/>
  <c r="AX3206" i="1"/>
  <c r="AX3237" i="1" s="1"/>
  <c r="AX3241" i="1" s="1"/>
  <c r="AX3242" i="1" s="1"/>
  <c r="AL3367" i="1"/>
  <c r="AL3397" i="1" s="1"/>
  <c r="AL3401" i="1" s="1"/>
  <c r="AL3402" i="1" s="1"/>
  <c r="AR3367" i="1"/>
  <c r="AR3397" i="1" s="1"/>
  <c r="AR3401" i="1" s="1"/>
  <c r="AR3402" i="1" s="1"/>
  <c r="AX3367" i="1"/>
  <c r="AX3397" i="1" s="1"/>
  <c r="AX3401" i="1" s="1"/>
  <c r="AX3402" i="1" s="1"/>
  <c r="AL3611" i="1"/>
  <c r="AL3641" i="1" s="1"/>
  <c r="AL3645" i="1" s="1"/>
  <c r="AL3646" i="1" s="1"/>
  <c r="AR3611" i="1"/>
  <c r="AR3641" i="1" s="1"/>
  <c r="AR3645" i="1" s="1"/>
  <c r="AR3646" i="1" s="1"/>
  <c r="AX3611" i="1"/>
  <c r="AX3641" i="1" s="1"/>
  <c r="AX3645" i="1" s="1"/>
  <c r="AX3646" i="1" s="1"/>
  <c r="AN3693" i="1"/>
  <c r="AN3722" i="1" s="1"/>
  <c r="AN3726" i="1" s="1"/>
  <c r="AN3727" i="1" s="1"/>
  <c r="AT3693" i="1"/>
  <c r="AT3722" i="1" s="1"/>
  <c r="AT3726" i="1" s="1"/>
  <c r="AT3727" i="1" s="1"/>
  <c r="AN3733" i="1"/>
  <c r="AN3763" i="1" s="1"/>
  <c r="AN3767" i="1" s="1"/>
  <c r="AN3768" i="1" s="1"/>
  <c r="AT3733" i="1"/>
  <c r="AT3763" i="1" s="1"/>
  <c r="AT3767" i="1" s="1"/>
  <c r="AT3768" i="1" s="1"/>
  <c r="AV3815" i="1"/>
  <c r="AV3844" i="1" s="1"/>
  <c r="AV3848" i="1" s="1"/>
  <c r="AV3849" i="1" s="1"/>
  <c r="AL3896" i="1"/>
  <c r="AL3925" i="1" s="1"/>
  <c r="AL3929" i="1" s="1"/>
  <c r="AL3930" i="1" s="1"/>
  <c r="AM4422" i="1"/>
  <c r="AM4451" i="1" s="1"/>
  <c r="AM4455" i="1" s="1"/>
  <c r="AM4456" i="1" s="1"/>
  <c r="AS4422" i="1"/>
  <c r="AS4451" i="1" s="1"/>
  <c r="AS4455" i="1" s="1"/>
  <c r="AS4456" i="1" s="1"/>
  <c r="AY4422" i="1"/>
  <c r="AY4451" i="1" s="1"/>
  <c r="AY4455" i="1" s="1"/>
  <c r="AY4456" i="1" s="1"/>
  <c r="AX3896" i="1"/>
  <c r="AX3925" i="1" s="1"/>
  <c r="AX3929" i="1" s="1"/>
  <c r="AX3930" i="1" s="1"/>
  <c r="AM4055" i="1"/>
  <c r="AM4085" i="1" s="1"/>
  <c r="AM4089" i="1" s="1"/>
  <c r="AM4090" i="1" s="1"/>
  <c r="AS4055" i="1"/>
  <c r="AS4085" i="1" s="1"/>
  <c r="AS4089" i="1" s="1"/>
  <c r="AS4090" i="1" s="1"/>
  <c r="AY4055" i="1"/>
  <c r="AY4085" i="1" s="1"/>
  <c r="AY4089" i="1" s="1"/>
  <c r="AY4090" i="1" s="1"/>
  <c r="AM4177" i="1"/>
  <c r="AM4207" i="1" s="1"/>
  <c r="AM4211" i="1" s="1"/>
  <c r="AM4212" i="1" s="1"/>
  <c r="AS4177" i="1"/>
  <c r="AS4207" i="1" s="1"/>
  <c r="AS4211" i="1" s="1"/>
  <c r="AS4212" i="1" s="1"/>
  <c r="AY4177" i="1"/>
  <c r="AY4207" i="1" s="1"/>
  <c r="AY4211" i="1" s="1"/>
  <c r="AY4212" i="1" s="1"/>
  <c r="AM3925" i="1"/>
  <c r="AM3929" i="1" s="1"/>
  <c r="AM3930" i="1" s="1"/>
  <c r="AR3896" i="1"/>
  <c r="AR3925" i="1" s="1"/>
  <c r="AR3929" i="1" s="1"/>
  <c r="AR3930" i="1" s="1"/>
  <c r="AK4339" i="1"/>
  <c r="AW4339" i="1"/>
  <c r="AW4369" i="1" s="1"/>
  <c r="AW4373" i="1" s="1"/>
  <c r="AW4374" i="1" s="1"/>
  <c r="AF1740" i="1"/>
  <c r="AF1769" i="1" s="1"/>
  <c r="AF1773" i="1" s="1"/>
  <c r="AF1774" i="1" s="1"/>
  <c r="AA1700" i="1"/>
  <c r="AA1729" i="1" s="1"/>
  <c r="AA1733" i="1" s="1"/>
  <c r="AA1734" i="1" s="1"/>
  <c r="AC98" i="1"/>
  <c r="AC88" i="1" s="1"/>
  <c r="AD144" i="1"/>
  <c r="AD134" i="1" s="1"/>
  <c r="T231" i="1"/>
  <c r="AF231" i="1"/>
  <c r="U284" i="1"/>
  <c r="U274" i="1" s="1"/>
  <c r="U297" i="1" s="1"/>
  <c r="Z376" i="1"/>
  <c r="Z366" i="1" s="1"/>
  <c r="Z391" i="1" s="1"/>
  <c r="AE416" i="1"/>
  <c r="AE406" i="1" s="1"/>
  <c r="AE430" i="1" s="1"/>
  <c r="S455" i="1"/>
  <c r="W502" i="1"/>
  <c r="W491" i="1" s="1"/>
  <c r="U512" i="1"/>
  <c r="U511" i="1" s="1"/>
  <c r="AA523" i="1"/>
  <c r="AA522" i="1" s="1"/>
  <c r="AC698" i="1"/>
  <c r="AC687" i="1" s="1"/>
  <c r="AC717" i="1" s="1"/>
  <c r="S789" i="1"/>
  <c r="T972" i="1"/>
  <c r="Z972" i="1"/>
  <c r="AF972" i="1"/>
  <c r="AC1205" i="1"/>
  <c r="AC1194" i="1" s="1"/>
  <c r="AC1374" i="1"/>
  <c r="AC1373" i="1" s="1"/>
  <c r="AD1405" i="1"/>
  <c r="S1500" i="1"/>
  <c r="Y1500" i="1"/>
  <c r="AE1500" i="1"/>
  <c r="AA1524" i="1"/>
  <c r="AA1512" i="1" s="1"/>
  <c r="V1624" i="1"/>
  <c r="U1740" i="1"/>
  <c r="U1769" i="1" s="1"/>
  <c r="U1773" i="1" s="1"/>
  <c r="U1774" i="1" s="1"/>
  <c r="AA1740" i="1"/>
  <c r="AA1769" i="1" s="1"/>
  <c r="AA1773" i="1" s="1"/>
  <c r="AA1774" i="1" s="1"/>
  <c r="AD1819" i="1"/>
  <c r="AD1848" i="1" s="1"/>
  <c r="AD1852" i="1" s="1"/>
  <c r="AD1853" i="1" s="1"/>
  <c r="AG1899" i="1"/>
  <c r="AG1928" i="1" s="1"/>
  <c r="AG1932" i="1" s="1"/>
  <c r="AG1933" i="1" s="1"/>
  <c r="U1981" i="1"/>
  <c r="U2011" i="1" s="1"/>
  <c r="U2015" i="1" s="1"/>
  <c r="U2016" i="1" s="1"/>
  <c r="Y2022" i="1"/>
  <c r="AE2022" i="1"/>
  <c r="AE2051" i="1" s="1"/>
  <c r="AE2055" i="1" s="1"/>
  <c r="AE2056" i="1" s="1"/>
  <c r="AD2062" i="1"/>
  <c r="AD2091" i="1" s="1"/>
  <c r="AD2095" i="1" s="1"/>
  <c r="AD2096" i="1" s="1"/>
  <c r="U2102" i="1"/>
  <c r="U2133" i="1" s="1"/>
  <c r="U2137" i="1" s="1"/>
  <c r="U2138" i="1" s="1"/>
  <c r="AA2102" i="1"/>
  <c r="AA2133" i="1" s="1"/>
  <c r="AA2137" i="1" s="1"/>
  <c r="AA2138" i="1" s="1"/>
  <c r="AG2102" i="1"/>
  <c r="AG2133" i="1" s="1"/>
  <c r="AG2137" i="1" s="1"/>
  <c r="AG2138" i="1" s="1"/>
  <c r="AE2348" i="1"/>
  <c r="AE2379" i="1" s="1"/>
  <c r="AE2383" i="1" s="1"/>
  <c r="AE2384" i="1" s="1"/>
  <c r="Y220" i="1"/>
  <c r="U231" i="1"/>
  <c r="AB251" i="1"/>
  <c r="AB241" i="1" s="1"/>
  <c r="AB259" i="1" s="1"/>
  <c r="S416" i="1"/>
  <c r="AA512" i="1"/>
  <c r="AA511" i="1" s="1"/>
  <c r="AF523" i="1"/>
  <c r="AF522" i="1" s="1"/>
  <c r="AF698" i="1"/>
  <c r="AF687" i="1" s="1"/>
  <c r="AF717" i="1" s="1"/>
  <c r="T758" i="1"/>
  <c r="T757" i="1" s="1"/>
  <c r="AB843" i="1"/>
  <c r="AB842" i="1" s="1"/>
  <c r="T1066" i="1"/>
  <c r="T1055" i="1" s="1"/>
  <c r="AC1094" i="1"/>
  <c r="AC1093" i="1" s="1"/>
  <c r="AD1160" i="1"/>
  <c r="AD1159" i="1" s="1"/>
  <c r="S1254" i="1"/>
  <c r="T1269" i="1"/>
  <c r="T1268" i="1" s="1"/>
  <c r="U1310" i="1"/>
  <c r="U1299" i="1" s="1"/>
  <c r="T1357" i="1"/>
  <c r="T1346" i="1" s="1"/>
  <c r="T1453" i="1"/>
  <c r="T1452" i="1" s="1"/>
  <c r="AB1524" i="1"/>
  <c r="AB1512" i="1" s="1"/>
  <c r="T1607" i="1"/>
  <c r="Z1607" i="1"/>
  <c r="AF1607" i="1"/>
  <c r="AA1624" i="1"/>
  <c r="V1740" i="1"/>
  <c r="V1769" i="1" s="1"/>
  <c r="V1773" i="1" s="1"/>
  <c r="V1774" i="1" s="1"/>
  <c r="AG1740" i="1"/>
  <c r="AG1769" i="1" s="1"/>
  <c r="AG1773" i="1" s="1"/>
  <c r="AG1774" i="1" s="1"/>
  <c r="T1780" i="1"/>
  <c r="T1808" i="1" s="1"/>
  <c r="T1812" i="1" s="1"/>
  <c r="T1813" i="1" s="1"/>
  <c r="W1859" i="1"/>
  <c r="W1888" i="1" s="1"/>
  <c r="W1892" i="1" s="1"/>
  <c r="W1893" i="1" s="1"/>
  <c r="AC1859" i="1"/>
  <c r="AC1888" i="1" s="1"/>
  <c r="AC1892" i="1" s="1"/>
  <c r="AC1893" i="1" s="1"/>
  <c r="AE1899" i="1"/>
  <c r="AE1928" i="1" s="1"/>
  <c r="AE1932" i="1" s="1"/>
  <c r="AE1933" i="1" s="1"/>
  <c r="AE2062" i="1"/>
  <c r="AE2091" i="1" s="1"/>
  <c r="AE2095" i="1" s="1"/>
  <c r="AE2096" i="1" s="1"/>
  <c r="AF2102" i="1"/>
  <c r="AF2133" i="1" s="1"/>
  <c r="AF2137" i="1" s="1"/>
  <c r="AF2138" i="1" s="1"/>
  <c r="AB2102" i="1"/>
  <c r="AB2133" i="1" s="1"/>
  <c r="AB2137" i="1" s="1"/>
  <c r="AB2138" i="1" s="1"/>
  <c r="AF251" i="1"/>
  <c r="AF241" i="1" s="1"/>
  <c r="AF259" i="1" s="1"/>
  <c r="AA284" i="1"/>
  <c r="AA274" i="1" s="1"/>
  <c r="AA297" i="1" s="1"/>
  <c r="AF376" i="1"/>
  <c r="AF366" i="1" s="1"/>
  <c r="AF391" i="1" s="1"/>
  <c r="AA1859" i="1"/>
  <c r="AA1888" i="1" s="1"/>
  <c r="AA1892" i="1" s="1"/>
  <c r="AA1893" i="1" s="1"/>
  <c r="Z1899" i="1"/>
  <c r="Z1928" i="1" s="1"/>
  <c r="Z1932" i="1" s="1"/>
  <c r="Z1933" i="1" s="1"/>
  <c r="V1939" i="1"/>
  <c r="V1970" i="1" s="1"/>
  <c r="V1974" i="1" s="1"/>
  <c r="V1975" i="1" s="1"/>
  <c r="Z1970" i="1"/>
  <c r="Z1974" i="1" s="1"/>
  <c r="Z1975" i="1" s="1"/>
  <c r="AD1939" i="1"/>
  <c r="AD1970" i="1" s="1"/>
  <c r="AD1974" i="1" s="1"/>
  <c r="AD1975" i="1" s="1"/>
  <c r="AC2022" i="1"/>
  <c r="AC2051" i="1" s="1"/>
  <c r="AC2055" i="1" s="1"/>
  <c r="AC2056" i="1" s="1"/>
  <c r="Z1254" i="1"/>
  <c r="Z1253" i="1" s="1"/>
  <c r="Z1269" i="1"/>
  <c r="Z1268" i="1" s="1"/>
  <c r="AA1310" i="1"/>
  <c r="AA1299" i="1" s="1"/>
  <c r="AD1429" i="1"/>
  <c r="AD1418" i="1" s="1"/>
  <c r="AG1524" i="1"/>
  <c r="AG1512" i="1" s="1"/>
  <c r="Z1740" i="1"/>
  <c r="Z1769" i="1" s="1"/>
  <c r="Z1773" i="1" s="1"/>
  <c r="Z1774" i="1" s="1"/>
  <c r="AB1780" i="1"/>
  <c r="AB1808" i="1" s="1"/>
  <c r="AB1812" i="1" s="1"/>
  <c r="AB1813" i="1" s="1"/>
  <c r="AD1899" i="1"/>
  <c r="AD1928" i="1" s="1"/>
  <c r="AD1932" i="1" s="1"/>
  <c r="AD1933" i="1" s="1"/>
  <c r="AA1981" i="1"/>
  <c r="AA2011" i="1" s="1"/>
  <c r="AA2015" i="1" s="1"/>
  <c r="AA2016" i="1" s="1"/>
  <c r="U31" i="1"/>
  <c r="U30" i="1" s="1"/>
  <c r="AG31" i="1"/>
  <c r="AG30" i="1" s="1"/>
  <c r="V192" i="1"/>
  <c r="V182" i="1" s="1"/>
  <c r="V204" i="1" s="1"/>
  <c r="AE220" i="1"/>
  <c r="AE219" i="1" s="1"/>
  <c r="AE225" i="1" s="1"/>
  <c r="AG284" i="1"/>
  <c r="AG274" i="1" s="1"/>
  <c r="AG297" i="1" s="1"/>
  <c r="V337" i="1"/>
  <c r="V336" i="1" s="1"/>
  <c r="Y342" i="1"/>
  <c r="AE455" i="1"/>
  <c r="AE445" i="1" s="1"/>
  <c r="AD463" i="1"/>
  <c r="AD462" i="1" s="1"/>
  <c r="AD540" i="1"/>
  <c r="AF561" i="1"/>
  <c r="AF549" i="1" s="1"/>
  <c r="AF585" i="1" s="1"/>
  <c r="T940" i="1"/>
  <c r="T939" i="1" s="1"/>
  <c r="AB1016" i="1"/>
  <c r="AB1015" i="1" s="1"/>
  <c r="AG1023" i="1"/>
  <c r="AG1022" i="1" s="1"/>
  <c r="T1085" i="1"/>
  <c r="T1084" i="1" s="1"/>
  <c r="AA1160" i="1"/>
  <c r="AA1159" i="1" s="1"/>
  <c r="AE1194" i="1"/>
  <c r="W1205" i="1"/>
  <c r="W1194" i="1" s="1"/>
  <c r="AE1254" i="1"/>
  <c r="AE1253" i="1" s="1"/>
  <c r="AF1269" i="1"/>
  <c r="AF1268" i="1" s="1"/>
  <c r="AG1310" i="1"/>
  <c r="AG1299" i="1" s="1"/>
  <c r="V1524" i="1"/>
  <c r="V1512" i="1" s="1"/>
  <c r="Y1637" i="1"/>
  <c r="U1641" i="1"/>
  <c r="U1640" i="1" s="1"/>
  <c r="U1700" i="1"/>
  <c r="U1729" i="1" s="1"/>
  <c r="U1733" i="1" s="1"/>
  <c r="U1734" i="1" s="1"/>
  <c r="AD1700" i="1"/>
  <c r="AD1729" i="1" s="1"/>
  <c r="AD1733" i="1" s="1"/>
  <c r="AD1734" i="1" s="1"/>
  <c r="AC1635" i="1"/>
  <c r="V1848" i="1"/>
  <c r="V1852" i="1" s="1"/>
  <c r="V1853" i="1" s="1"/>
  <c r="AE1819" i="1"/>
  <c r="AE1848" i="1" s="1"/>
  <c r="AE1852" i="1" s="1"/>
  <c r="AE1853" i="1" s="1"/>
  <c r="T1859" i="1"/>
  <c r="T1888" i="1" s="1"/>
  <c r="T1892" i="1" s="1"/>
  <c r="T1893" i="1" s="1"/>
  <c r="AB1981" i="1"/>
  <c r="AB2011" i="1" s="1"/>
  <c r="AB2015" i="1" s="1"/>
  <c r="AB2016" i="1" s="1"/>
  <c r="W2022" i="1"/>
  <c r="W2051" i="1" s="1"/>
  <c r="W2055" i="1" s="1"/>
  <c r="W2056" i="1" s="1"/>
  <c r="V2102" i="1"/>
  <c r="V2133" i="1" s="1"/>
  <c r="V2137" i="1" s="1"/>
  <c r="V2138" i="1" s="1"/>
  <c r="Z61" i="1"/>
  <c r="Z51" i="1" s="1"/>
  <c r="Z73" i="1" s="1"/>
  <c r="AA144" i="1"/>
  <c r="AA134" i="1" s="1"/>
  <c r="W192" i="1"/>
  <c r="W182" i="1" s="1"/>
  <c r="W204" i="1" s="1"/>
  <c r="S231" i="1"/>
  <c r="Y231" i="1"/>
  <c r="AE231" i="1"/>
  <c r="V251" i="1"/>
  <c r="V241" i="1" s="1"/>
  <c r="V259" i="1" s="1"/>
  <c r="U376" i="1"/>
  <c r="U366" i="1" s="1"/>
  <c r="U391" i="1" s="1"/>
  <c r="AC416" i="1"/>
  <c r="AC406" i="1" s="1"/>
  <c r="AC430" i="1" s="1"/>
  <c r="AF455" i="1"/>
  <c r="AF445" i="1" s="1"/>
  <c r="T512" i="1"/>
  <c r="T511" i="1" s="1"/>
  <c r="T523" i="1"/>
  <c r="T522" i="1" s="1"/>
  <c r="S540" i="1"/>
  <c r="Y540" i="1"/>
  <c r="AE540" i="1"/>
  <c r="W698" i="1"/>
  <c r="W687" i="1" s="1"/>
  <c r="W717" i="1" s="1"/>
  <c r="T777" i="1"/>
  <c r="T776" i="1" s="1"/>
  <c r="AF855" i="1"/>
  <c r="AF854" i="1" s="1"/>
  <c r="AG940" i="1"/>
  <c r="AG939" i="1" s="1"/>
  <c r="S972" i="1"/>
  <c r="Y972" i="1"/>
  <c r="AE972" i="1"/>
  <c r="AF1066" i="1"/>
  <c r="AF1055" i="1" s="1"/>
  <c r="AD1085" i="1"/>
  <c r="AD1084" i="1" s="1"/>
  <c r="AB1160" i="1"/>
  <c r="AB1159" i="1" s="1"/>
  <c r="AF1357" i="1"/>
  <c r="AF1346" i="1" s="1"/>
  <c r="W1405" i="1"/>
  <c r="AC1405" i="1"/>
  <c r="AF1438" i="1"/>
  <c r="AF1437" i="1" s="1"/>
  <c r="Z1524" i="1"/>
  <c r="Z1512" i="1" s="1"/>
  <c r="U1624" i="1"/>
  <c r="AC1641" i="1"/>
  <c r="AC1640" i="1" s="1"/>
  <c r="V1700" i="1"/>
  <c r="V1729" i="1" s="1"/>
  <c r="V1733" i="1" s="1"/>
  <c r="V1734" i="1" s="1"/>
  <c r="AD2022" i="1"/>
  <c r="AD2051" i="1" s="1"/>
  <c r="AD2055" i="1" s="1"/>
  <c r="AD2056" i="1" s="1"/>
  <c r="AF2022" i="1"/>
  <c r="AF2051" i="1" s="1"/>
  <c r="AF2055" i="1" s="1"/>
  <c r="AF2056" i="1" s="1"/>
  <c r="T2102" i="1"/>
  <c r="T2133" i="1" s="1"/>
  <c r="T2137" i="1" s="1"/>
  <c r="T2138" i="1" s="1"/>
  <c r="Z2102" i="1"/>
  <c r="Z2133" i="1" s="1"/>
  <c r="Z2137" i="1" s="1"/>
  <c r="Z2138" i="1" s="1"/>
  <c r="AC2469" i="1"/>
  <c r="AC2497" i="1" s="1"/>
  <c r="AC2501" i="1" s="1"/>
  <c r="AC2502" i="1" s="1"/>
  <c r="T2226" i="1"/>
  <c r="T2255" i="1" s="1"/>
  <c r="T2259" i="1" s="1"/>
  <c r="T2260" i="1" s="1"/>
  <c r="Z2226" i="1"/>
  <c r="Z2255" i="1" s="1"/>
  <c r="Z2259" i="1" s="1"/>
  <c r="Z2260" i="1" s="1"/>
  <c r="AF2226" i="1"/>
  <c r="AF2255" i="1" s="1"/>
  <c r="AF2259" i="1" s="1"/>
  <c r="AF2260" i="1" s="1"/>
  <c r="Z2428" i="1"/>
  <c r="Z2458" i="1" s="1"/>
  <c r="Z2462" i="1" s="1"/>
  <c r="Z2463" i="1" s="1"/>
  <c r="AF2469" i="1"/>
  <c r="AF2497" i="1" s="1"/>
  <c r="AF2501" i="1" s="1"/>
  <c r="AF2502" i="1" s="1"/>
  <c r="U2589" i="1"/>
  <c r="U2619" i="1" s="1"/>
  <c r="U2623" i="1" s="1"/>
  <c r="U2624" i="1" s="1"/>
  <c r="AA2589" i="1"/>
  <c r="AA2619" i="1" s="1"/>
  <c r="AA2623" i="1" s="1"/>
  <c r="AA2624" i="1" s="1"/>
  <c r="AG2589" i="1"/>
  <c r="AG2619" i="1" s="1"/>
  <c r="AG2623" i="1" s="1"/>
  <c r="AG2624" i="1" s="1"/>
  <c r="T2713" i="1"/>
  <c r="T2743" i="1" s="1"/>
  <c r="T2747" i="1" s="1"/>
  <c r="T2748" i="1" s="1"/>
  <c r="Z2713" i="1"/>
  <c r="Z2743" i="1" s="1"/>
  <c r="Z2747" i="1" s="1"/>
  <c r="Z2748" i="1" s="1"/>
  <c r="AF2713" i="1"/>
  <c r="AF2743" i="1" s="1"/>
  <c r="AF2747" i="1" s="1"/>
  <c r="AF2748" i="1" s="1"/>
  <c r="AB2713" i="1"/>
  <c r="AB2743" i="1" s="1"/>
  <c r="AB2747" i="1" s="1"/>
  <c r="AB2748" i="1" s="1"/>
  <c r="W2754" i="1"/>
  <c r="W2784" i="1" s="1"/>
  <c r="W2788" i="1" s="1"/>
  <c r="W2789" i="1" s="1"/>
  <c r="AC2754" i="1"/>
  <c r="AC2784" i="1" s="1"/>
  <c r="AC2788" i="1" s="1"/>
  <c r="AC2789" i="1" s="1"/>
  <c r="U2795" i="1"/>
  <c r="U2825" i="1" s="1"/>
  <c r="U2829" i="1" s="1"/>
  <c r="U2830" i="1" s="1"/>
  <c r="AA2795" i="1"/>
  <c r="AA2825" i="1" s="1"/>
  <c r="AA2829" i="1" s="1"/>
  <c r="AA2830" i="1" s="1"/>
  <c r="AG2795" i="1"/>
  <c r="AG2825" i="1" s="1"/>
  <c r="AG2829" i="1" s="1"/>
  <c r="AG2830" i="1" s="1"/>
  <c r="AF2877" i="1"/>
  <c r="AF2907" i="1" s="1"/>
  <c r="AF2911" i="1" s="1"/>
  <c r="AF2912" i="1" s="1"/>
  <c r="AD2918" i="1"/>
  <c r="AD2948" i="1" s="1"/>
  <c r="AD2952" i="1" s="1"/>
  <c r="AD2953" i="1" s="1"/>
  <c r="S3000" i="1"/>
  <c r="AF3000" i="1"/>
  <c r="AF3030" i="1" s="1"/>
  <c r="AF3034" i="1" s="1"/>
  <c r="AF3035" i="1" s="1"/>
  <c r="V3206" i="1"/>
  <c r="V3237" i="1" s="1"/>
  <c r="V3241" i="1" s="1"/>
  <c r="V3242" i="1" s="1"/>
  <c r="AA3248" i="1"/>
  <c r="AA3278" i="1" s="1"/>
  <c r="AA3282" i="1" s="1"/>
  <c r="AA3283" i="1" s="1"/>
  <c r="AF3289" i="1"/>
  <c r="AF3316" i="1" s="1"/>
  <c r="AF3320" i="1" s="1"/>
  <c r="AF3321" i="1" s="1"/>
  <c r="AB3327" i="1"/>
  <c r="AB3356" i="1" s="1"/>
  <c r="AB3360" i="1" s="1"/>
  <c r="AB3361" i="1" s="1"/>
  <c r="W3367" i="1"/>
  <c r="W3397" i="1" s="1"/>
  <c r="W3401" i="1" s="1"/>
  <c r="W3402" i="1" s="1"/>
  <c r="AB4299" i="1"/>
  <c r="AB4328" i="1" s="1"/>
  <c r="AB4332" i="1" s="1"/>
  <c r="AB4333" i="1" s="1"/>
  <c r="W2266" i="1"/>
  <c r="W2296" i="1" s="1"/>
  <c r="W2300" i="1" s="1"/>
  <c r="W2301" i="1" s="1"/>
  <c r="AB2589" i="1"/>
  <c r="AB2619" i="1" s="1"/>
  <c r="AB2623" i="1" s="1"/>
  <c r="AB2624" i="1" s="1"/>
  <c r="AA2630" i="1"/>
  <c r="AA2660" i="1" s="1"/>
  <c r="AA2664" i="1" s="1"/>
  <c r="AA2665" i="1" s="1"/>
  <c r="AG2630" i="1"/>
  <c r="AG2660" i="1" s="1"/>
  <c r="AG2664" i="1" s="1"/>
  <c r="AG2665" i="1" s="1"/>
  <c r="Y2671" i="1"/>
  <c r="AE3195" i="1"/>
  <c r="AE3199" i="1" s="1"/>
  <c r="AE3200" i="1" s="1"/>
  <c r="AB3206" i="1"/>
  <c r="AB3237" i="1" s="1"/>
  <c r="AB3241" i="1" s="1"/>
  <c r="AB3242" i="1" s="1"/>
  <c r="AB2630" i="1"/>
  <c r="AB2660" i="1" s="1"/>
  <c r="AB2664" i="1" s="1"/>
  <c r="AB2665" i="1" s="1"/>
  <c r="AF2630" i="1"/>
  <c r="AF2660" i="1" s="1"/>
  <c r="AF2664" i="1" s="1"/>
  <c r="AF2665" i="1" s="1"/>
  <c r="V2836" i="1"/>
  <c r="V2866" i="1" s="1"/>
  <c r="V2870" i="1" s="1"/>
  <c r="V2871" i="1" s="1"/>
  <c r="AB2959" i="1"/>
  <c r="AB2989" i="1" s="1"/>
  <c r="AB2993" i="1" s="1"/>
  <c r="AB2994" i="1" s="1"/>
  <c r="Y3082" i="1"/>
  <c r="AE3082" i="1"/>
  <c r="AE3113" i="1" s="1"/>
  <c r="AE3117" i="1" s="1"/>
  <c r="AE3118" i="1" s="1"/>
  <c r="AD3124" i="1"/>
  <c r="AD3154" i="1" s="1"/>
  <c r="AD3158" i="1" s="1"/>
  <c r="AD3159" i="1" s="1"/>
  <c r="AF3489" i="1"/>
  <c r="AF3519" i="1" s="1"/>
  <c r="AF3523" i="1" s="1"/>
  <c r="AF3524" i="1" s="1"/>
  <c r="Z4096" i="1"/>
  <c r="Z4125" i="1" s="1"/>
  <c r="Z4129" i="1" s="1"/>
  <c r="Z4130" i="1" s="1"/>
  <c r="T2266" i="1"/>
  <c r="T2296" i="1" s="1"/>
  <c r="T2300" i="1" s="1"/>
  <c r="T2301" i="1" s="1"/>
  <c r="Z2266" i="1"/>
  <c r="Z2296" i="1" s="1"/>
  <c r="Z2300" i="1" s="1"/>
  <c r="Z2301" i="1" s="1"/>
  <c r="AF2266" i="1"/>
  <c r="AF2296" i="1" s="1"/>
  <c r="AF2300" i="1" s="1"/>
  <c r="AF2301" i="1" s="1"/>
  <c r="AF2348" i="1"/>
  <c r="AF2379" i="1" s="1"/>
  <c r="AF2383" i="1" s="1"/>
  <c r="AF2384" i="1" s="1"/>
  <c r="AE2428" i="1"/>
  <c r="AE2458" i="1" s="1"/>
  <c r="AE2462" i="1" s="1"/>
  <c r="AE2463" i="1" s="1"/>
  <c r="AD2589" i="1"/>
  <c r="AD2619" i="1" s="1"/>
  <c r="AD2623" i="1" s="1"/>
  <c r="AD2624" i="1" s="1"/>
  <c r="T2630" i="1"/>
  <c r="T2660" i="1" s="1"/>
  <c r="T2664" i="1" s="1"/>
  <c r="T2665" i="1" s="1"/>
  <c r="AE2671" i="1"/>
  <c r="AE2702" i="1" s="1"/>
  <c r="AE2706" i="1" s="1"/>
  <c r="AE2707" i="1" s="1"/>
  <c r="AF2959" i="1"/>
  <c r="AF2989" i="1" s="1"/>
  <c r="AF2993" i="1" s="1"/>
  <c r="AF2994" i="1" s="1"/>
  <c r="V3041" i="1"/>
  <c r="V3071" i="1" s="1"/>
  <c r="V3075" i="1" s="1"/>
  <c r="V3076" i="1" s="1"/>
  <c r="AB3041" i="1"/>
  <c r="AB3071" i="1" s="1"/>
  <c r="AB3075" i="1" s="1"/>
  <c r="AB3076" i="1" s="1"/>
  <c r="Y3124" i="1"/>
  <c r="AE3124" i="1"/>
  <c r="AE3154" i="1" s="1"/>
  <c r="AE3158" i="1" s="1"/>
  <c r="AE3159" i="1" s="1"/>
  <c r="AE3206" i="1"/>
  <c r="AE3237" i="1" s="1"/>
  <c r="AE3241" i="1" s="1"/>
  <c r="AE3242" i="1" s="1"/>
  <c r="AB3248" i="1"/>
  <c r="AB3278" i="1" s="1"/>
  <c r="AB3282" i="1" s="1"/>
  <c r="AB3283" i="1" s="1"/>
  <c r="U3327" i="1"/>
  <c r="U3356" i="1" s="1"/>
  <c r="U3360" i="1" s="1"/>
  <c r="U3361" i="1" s="1"/>
  <c r="AG3327" i="1"/>
  <c r="AG3356" i="1" s="1"/>
  <c r="AG3360" i="1" s="1"/>
  <c r="AG3361" i="1" s="1"/>
  <c r="S3327" i="1"/>
  <c r="U3367" i="1"/>
  <c r="U3397" i="1" s="1"/>
  <c r="U3401" i="1" s="1"/>
  <c r="U3402" i="1" s="1"/>
  <c r="AE3408" i="1"/>
  <c r="AE3438" i="1" s="1"/>
  <c r="AE3442" i="1" s="1"/>
  <c r="AE3443" i="1" s="1"/>
  <c r="AB2185" i="1"/>
  <c r="AB2215" i="1" s="1"/>
  <c r="AB2219" i="1" s="1"/>
  <c r="AB2220" i="1" s="1"/>
  <c r="T2428" i="1"/>
  <c r="T2458" i="1" s="1"/>
  <c r="T2462" i="1" s="1"/>
  <c r="T2463" i="1" s="1"/>
  <c r="V2428" i="1"/>
  <c r="V2458" i="1" s="1"/>
  <c r="V2462" i="1" s="1"/>
  <c r="V2463" i="1" s="1"/>
  <c r="T2589" i="1"/>
  <c r="T2619" i="1" s="1"/>
  <c r="T2623" i="1" s="1"/>
  <c r="T2624" i="1" s="1"/>
  <c r="AE2795" i="1"/>
  <c r="AE2825" i="1" s="1"/>
  <c r="AE2829" i="1" s="1"/>
  <c r="AE2830" i="1" s="1"/>
  <c r="Z2836" i="1"/>
  <c r="Z2866" i="1" s="1"/>
  <c r="Z2870" i="1" s="1"/>
  <c r="Z2871" i="1" s="1"/>
  <c r="V3248" i="1"/>
  <c r="V3278" i="1" s="1"/>
  <c r="V3282" i="1" s="1"/>
  <c r="V3283" i="1" s="1"/>
  <c r="AC2144" i="1"/>
  <c r="AC2174" i="1" s="1"/>
  <c r="AC2178" i="1" s="1"/>
  <c r="AC2179" i="1" s="1"/>
  <c r="W2307" i="1"/>
  <c r="W2337" i="1" s="1"/>
  <c r="W2341" i="1" s="1"/>
  <c r="W2342" i="1" s="1"/>
  <c r="AC2307" i="1"/>
  <c r="AC2337" i="1" s="1"/>
  <c r="AC2341" i="1" s="1"/>
  <c r="AC2342" i="1" s="1"/>
  <c r="W2390" i="1"/>
  <c r="W2417" i="1" s="1"/>
  <c r="W2421" i="1" s="1"/>
  <c r="W2422" i="1" s="1"/>
  <c r="S2508" i="1"/>
  <c r="AE2508" i="1"/>
  <c r="AE2537" i="1" s="1"/>
  <c r="AE2541" i="1" s="1"/>
  <c r="AE2542" i="1" s="1"/>
  <c r="V2548" i="1"/>
  <c r="V2578" i="1" s="1"/>
  <c r="V2582" i="1" s="1"/>
  <c r="V2583" i="1" s="1"/>
  <c r="AB2548" i="1"/>
  <c r="AB2578" i="1" s="1"/>
  <c r="AB2582" i="1" s="1"/>
  <c r="AB2583" i="1" s="1"/>
  <c r="AD2630" i="1"/>
  <c r="AD2660" i="1" s="1"/>
  <c r="AD2664" i="1" s="1"/>
  <c r="AD2665" i="1" s="1"/>
  <c r="U2836" i="1"/>
  <c r="U2866" i="1" s="1"/>
  <c r="U2870" i="1" s="1"/>
  <c r="U2871" i="1" s="1"/>
  <c r="AA2836" i="1"/>
  <c r="AA2866" i="1" s="1"/>
  <c r="AA2870" i="1" s="1"/>
  <c r="AA2871" i="1" s="1"/>
  <c r="AG2836" i="1"/>
  <c r="AG2866" i="1" s="1"/>
  <c r="AG2870" i="1" s="1"/>
  <c r="AG2871" i="1" s="1"/>
  <c r="AD2877" i="1"/>
  <c r="AD2907" i="1" s="1"/>
  <c r="AD2911" i="1" s="1"/>
  <c r="AD2912" i="1" s="1"/>
  <c r="V3082" i="1"/>
  <c r="V3113" i="1" s="1"/>
  <c r="V3117" i="1" s="1"/>
  <c r="V3118" i="1" s="1"/>
  <c r="AB3082" i="1"/>
  <c r="AB3113" i="1" s="1"/>
  <c r="AB3117" i="1" s="1"/>
  <c r="AB3118" i="1" s="1"/>
  <c r="AC3165" i="1"/>
  <c r="AC3195" i="1" s="1"/>
  <c r="AC3199" i="1" s="1"/>
  <c r="AC3200" i="1" s="1"/>
  <c r="AE3289" i="1"/>
  <c r="AE3316" i="1" s="1"/>
  <c r="AE3320" i="1" s="1"/>
  <c r="AE3321" i="1" s="1"/>
  <c r="U3289" i="1"/>
  <c r="U3316" i="1" s="1"/>
  <c r="U3320" i="1" s="1"/>
  <c r="U3321" i="1" s="1"/>
  <c r="AA3289" i="1"/>
  <c r="AA3316" i="1" s="1"/>
  <c r="AA3320" i="1" s="1"/>
  <c r="AA3321" i="1" s="1"/>
  <c r="AG3289" i="1"/>
  <c r="AG3316" i="1" s="1"/>
  <c r="AG3320" i="1" s="1"/>
  <c r="AG3321" i="1" s="1"/>
  <c r="V3367" i="1"/>
  <c r="V3397" i="1" s="1"/>
  <c r="V3401" i="1" s="1"/>
  <c r="V3402" i="1" s="1"/>
  <c r="AB3367" i="1"/>
  <c r="AB3397" i="1" s="1"/>
  <c r="AB3401" i="1" s="1"/>
  <c r="AB3402" i="1" s="1"/>
  <c r="AB3408" i="1"/>
  <c r="AB3438" i="1" s="1"/>
  <c r="AB3442" i="1" s="1"/>
  <c r="AB3443" i="1" s="1"/>
  <c r="AC3489" i="1"/>
  <c r="AC3519" i="1" s="1"/>
  <c r="AC3523" i="1" s="1"/>
  <c r="AC3524" i="1" s="1"/>
  <c r="W3489" i="1"/>
  <c r="W3519" i="1" s="1"/>
  <c r="W3523" i="1" s="1"/>
  <c r="W3524" i="1" s="1"/>
  <c r="W3693" i="1"/>
  <c r="W3722" i="1" s="1"/>
  <c r="W3726" i="1" s="1"/>
  <c r="W3727" i="1" s="1"/>
  <c r="AA3774" i="1"/>
  <c r="AA3804" i="1" s="1"/>
  <c r="AA3808" i="1" s="1"/>
  <c r="AA3809" i="1" s="1"/>
  <c r="V3774" i="1"/>
  <c r="V3804" i="1" s="1"/>
  <c r="V3808" i="1" s="1"/>
  <c r="V3809" i="1" s="1"/>
  <c r="AB3774" i="1"/>
  <c r="AB3804" i="1" s="1"/>
  <c r="AB3808" i="1" s="1"/>
  <c r="AB3809" i="1" s="1"/>
  <c r="S3855" i="1"/>
  <c r="AD3855" i="1"/>
  <c r="AD3885" i="1" s="1"/>
  <c r="AD3889" i="1" s="1"/>
  <c r="AD3890" i="1" s="1"/>
  <c r="V3976" i="1"/>
  <c r="V4005" i="1" s="1"/>
  <c r="V4009" i="1" s="1"/>
  <c r="V4010" i="1" s="1"/>
  <c r="AB3976" i="1"/>
  <c r="AB4005" i="1" s="1"/>
  <c r="AB4009" i="1" s="1"/>
  <c r="AB4010" i="1" s="1"/>
  <c r="AF3976" i="1"/>
  <c r="AF4005" i="1" s="1"/>
  <c r="AF4009" i="1" s="1"/>
  <c r="AF4010" i="1" s="1"/>
  <c r="W4055" i="1"/>
  <c r="W4085" i="1" s="1"/>
  <c r="W4089" i="1" s="1"/>
  <c r="W4090" i="1" s="1"/>
  <c r="AC4055" i="1"/>
  <c r="AC4085" i="1" s="1"/>
  <c r="AC4089" i="1" s="1"/>
  <c r="AC4090" i="1" s="1"/>
  <c r="AG4055" i="1"/>
  <c r="AG4085" i="1" s="1"/>
  <c r="AG4089" i="1" s="1"/>
  <c r="AG4090" i="1" s="1"/>
  <c r="AE4177" i="1"/>
  <c r="AE4207" i="1" s="1"/>
  <c r="AE4211" i="1" s="1"/>
  <c r="AE4212" i="1" s="1"/>
  <c r="AE4218" i="1"/>
  <c r="AE4248" i="1" s="1"/>
  <c r="AE4252" i="1" s="1"/>
  <c r="AE4253" i="1" s="1"/>
  <c r="AD4259" i="1"/>
  <c r="AD4288" i="1" s="1"/>
  <c r="AD4292" i="1" s="1"/>
  <c r="AD4293" i="1" s="1"/>
  <c r="Z4299" i="1"/>
  <c r="Z4328" i="1" s="1"/>
  <c r="Z4332" i="1" s="1"/>
  <c r="Z4333" i="1" s="1"/>
  <c r="AC4299" i="1"/>
  <c r="AC4328" i="1" s="1"/>
  <c r="AC4332" i="1" s="1"/>
  <c r="AC4333" i="1" s="1"/>
  <c r="T4339" i="1"/>
  <c r="T4369" i="1" s="1"/>
  <c r="T4373" i="1" s="1"/>
  <c r="T4374" i="1" s="1"/>
  <c r="Z4339" i="1"/>
  <c r="Z4369" i="1" s="1"/>
  <c r="Z4373" i="1" s="1"/>
  <c r="Z4374" i="1" s="1"/>
  <c r="AF4339" i="1"/>
  <c r="AF4369" i="1" s="1"/>
  <c r="AF4373" i="1" s="1"/>
  <c r="AF4374" i="1" s="1"/>
  <c r="AE4380" i="1"/>
  <c r="AE4411" i="1" s="1"/>
  <c r="AE4415" i="1" s="1"/>
  <c r="AE4416" i="1" s="1"/>
  <c r="U4422" i="1"/>
  <c r="U4451" i="1" s="1"/>
  <c r="U4455" i="1" s="1"/>
  <c r="U4456" i="1" s="1"/>
  <c r="AA4422" i="1"/>
  <c r="AA4451" i="1" s="1"/>
  <c r="AA4455" i="1" s="1"/>
  <c r="AA4456" i="1" s="1"/>
  <c r="AG4422" i="1"/>
  <c r="AG4451" i="1" s="1"/>
  <c r="AG4455" i="1" s="1"/>
  <c r="AG4456" i="1" s="1"/>
  <c r="Z4462" i="1"/>
  <c r="Z4492" i="1" s="1"/>
  <c r="Z4496" i="1" s="1"/>
  <c r="Z4497" i="1" s="1"/>
  <c r="AF3449" i="1"/>
  <c r="AF3478" i="1" s="1"/>
  <c r="AF3482" i="1" s="1"/>
  <c r="AF3483" i="1" s="1"/>
  <c r="V3449" i="1"/>
  <c r="V3478" i="1" s="1"/>
  <c r="V3482" i="1" s="1"/>
  <c r="V3483" i="1" s="1"/>
  <c r="AB3449" i="1"/>
  <c r="AB3478" i="1" s="1"/>
  <c r="AB3482" i="1" s="1"/>
  <c r="AB3483" i="1" s="1"/>
  <c r="T3489" i="1"/>
  <c r="T3519" i="1" s="1"/>
  <c r="T3523" i="1" s="1"/>
  <c r="T3524" i="1" s="1"/>
  <c r="AE3571" i="1"/>
  <c r="AE3600" i="1" s="1"/>
  <c r="AE3604" i="1" s="1"/>
  <c r="AE3605" i="1" s="1"/>
  <c r="U3571" i="1"/>
  <c r="U3600" i="1" s="1"/>
  <c r="U3604" i="1" s="1"/>
  <c r="U3605" i="1" s="1"/>
  <c r="AA3571" i="1"/>
  <c r="AA3600" i="1" s="1"/>
  <c r="AA3604" i="1" s="1"/>
  <c r="AA3605" i="1" s="1"/>
  <c r="AG3571" i="1"/>
  <c r="AG3600" i="1" s="1"/>
  <c r="AG3604" i="1" s="1"/>
  <c r="AG3605" i="1" s="1"/>
  <c r="V3611" i="1"/>
  <c r="V3641" i="1" s="1"/>
  <c r="V3645" i="1" s="1"/>
  <c r="V3646" i="1" s="1"/>
  <c r="AE3611" i="1"/>
  <c r="AE3641" i="1" s="1"/>
  <c r="AE3645" i="1" s="1"/>
  <c r="AE3646" i="1" s="1"/>
  <c r="AE3733" i="1"/>
  <c r="AE3763" i="1" s="1"/>
  <c r="AE3767" i="1" s="1"/>
  <c r="AE3768" i="1" s="1"/>
  <c r="AC3774" i="1"/>
  <c r="AC3804" i="1" s="1"/>
  <c r="AC3808" i="1" s="1"/>
  <c r="AC3809" i="1" s="1"/>
  <c r="AG3815" i="1"/>
  <c r="AG3844" i="1" s="1"/>
  <c r="AG3848" i="1" s="1"/>
  <c r="AG3849" i="1" s="1"/>
  <c r="W3976" i="1"/>
  <c r="W4005" i="1" s="1"/>
  <c r="W4009" i="1" s="1"/>
  <c r="W4010" i="1" s="1"/>
  <c r="AC3976" i="1"/>
  <c r="AC4005" i="1" s="1"/>
  <c r="AC4009" i="1" s="1"/>
  <c r="AC4010" i="1" s="1"/>
  <c r="AD4016" i="1"/>
  <c r="AD4044" i="1" s="1"/>
  <c r="AD4048" i="1" s="1"/>
  <c r="AD4049" i="1" s="1"/>
  <c r="T4016" i="1"/>
  <c r="T4044" i="1" s="1"/>
  <c r="T4048" i="1" s="1"/>
  <c r="T4049" i="1" s="1"/>
  <c r="Z4016" i="1"/>
  <c r="Z4044" i="1" s="1"/>
  <c r="Z4048" i="1" s="1"/>
  <c r="Z4049" i="1" s="1"/>
  <c r="AF4016" i="1"/>
  <c r="AF4044" i="1" s="1"/>
  <c r="AF4048" i="1" s="1"/>
  <c r="AF4049" i="1" s="1"/>
  <c r="S4055" i="1"/>
  <c r="AB4055" i="1"/>
  <c r="AB4085" i="1" s="1"/>
  <c r="AB4089" i="1" s="1"/>
  <c r="AB4090" i="1" s="1"/>
  <c r="AD4055" i="1"/>
  <c r="AD4085" i="1" s="1"/>
  <c r="AD4089" i="1" s="1"/>
  <c r="AD4090" i="1" s="1"/>
  <c r="AE4339" i="1"/>
  <c r="AE4369" i="1" s="1"/>
  <c r="AE4373" i="1" s="1"/>
  <c r="AE4374" i="1" s="1"/>
  <c r="V4422" i="1"/>
  <c r="V4451" i="1" s="1"/>
  <c r="V4455" i="1" s="1"/>
  <c r="V4456" i="1" s="1"/>
  <c r="AF4462" i="1"/>
  <c r="AF4492" i="1" s="1"/>
  <c r="AF4496" i="1" s="1"/>
  <c r="AF4497" i="1" s="1"/>
  <c r="AE4503" i="1"/>
  <c r="AE4534" i="1" s="1"/>
  <c r="AE4538" i="1" s="1"/>
  <c r="AE4539" i="1" s="1"/>
  <c r="U3408" i="1"/>
  <c r="U3438" i="1" s="1"/>
  <c r="U3442" i="1" s="1"/>
  <c r="U3443" i="1" s="1"/>
  <c r="T3530" i="1"/>
  <c r="T3560" i="1" s="1"/>
  <c r="T3564" i="1" s="1"/>
  <c r="T3565" i="1" s="1"/>
  <c r="Z3530" i="1"/>
  <c r="W3774" i="1"/>
  <c r="W3804" i="1" s="1"/>
  <c r="W3808" i="1" s="1"/>
  <c r="W3809" i="1" s="1"/>
  <c r="AD3815" i="1"/>
  <c r="AD3844" i="1" s="1"/>
  <c r="AD3848" i="1" s="1"/>
  <c r="AD3849" i="1" s="1"/>
  <c r="AE3855" i="1"/>
  <c r="AE3885" i="1" s="1"/>
  <c r="AE3889" i="1" s="1"/>
  <c r="AE3890" i="1" s="1"/>
  <c r="T3896" i="1"/>
  <c r="T3925" i="1" s="1"/>
  <c r="T3929" i="1" s="1"/>
  <c r="T3930" i="1" s="1"/>
  <c r="Z3896" i="1"/>
  <c r="Z3925" i="1" s="1"/>
  <c r="Z3929" i="1" s="1"/>
  <c r="Z3930" i="1" s="1"/>
  <c r="AF3896" i="1"/>
  <c r="AF3925" i="1" s="1"/>
  <c r="AF3929" i="1" s="1"/>
  <c r="AF3930" i="1" s="1"/>
  <c r="AG4016" i="1"/>
  <c r="AG4044" i="1" s="1"/>
  <c r="AG4048" i="1" s="1"/>
  <c r="AG4049" i="1" s="1"/>
  <c r="U4016" i="1"/>
  <c r="U4044" i="1" s="1"/>
  <c r="U4048" i="1" s="1"/>
  <c r="U4049" i="1" s="1"/>
  <c r="AA4016" i="1"/>
  <c r="AA4044" i="1" s="1"/>
  <c r="AA4048" i="1" s="1"/>
  <c r="AA4049" i="1" s="1"/>
  <c r="AE4055" i="1"/>
  <c r="AE4085" i="1" s="1"/>
  <c r="AE4089" i="1" s="1"/>
  <c r="AE4090" i="1" s="1"/>
  <c r="U4055" i="1"/>
  <c r="U4085" i="1" s="1"/>
  <c r="U4089" i="1" s="1"/>
  <c r="U4090" i="1" s="1"/>
  <c r="S4096" i="1"/>
  <c r="AF4096" i="1"/>
  <c r="AF4125" i="1" s="1"/>
  <c r="AF4129" i="1" s="1"/>
  <c r="AF4130" i="1" s="1"/>
  <c r="U4259" i="1"/>
  <c r="U4288" i="1" s="1"/>
  <c r="U4292" i="1" s="1"/>
  <c r="U4293" i="1" s="1"/>
  <c r="T4299" i="1"/>
  <c r="T4328" i="1" s="1"/>
  <c r="T4332" i="1" s="1"/>
  <c r="T4333" i="1" s="1"/>
  <c r="U4299" i="1"/>
  <c r="U4328" i="1" s="1"/>
  <c r="U4332" i="1" s="1"/>
  <c r="U4333" i="1" s="1"/>
  <c r="AA4299" i="1"/>
  <c r="AA4328" i="1" s="1"/>
  <c r="AA4332" i="1" s="1"/>
  <c r="AA4333" i="1" s="1"/>
  <c r="AG4299" i="1"/>
  <c r="AG4328" i="1" s="1"/>
  <c r="AG4332" i="1" s="1"/>
  <c r="AG4333" i="1" s="1"/>
  <c r="W4422" i="1"/>
  <c r="W4451" i="1" s="1"/>
  <c r="W4455" i="1" s="1"/>
  <c r="W4456" i="1" s="1"/>
  <c r="AC4422" i="1"/>
  <c r="AC4451" i="1" s="1"/>
  <c r="AC4455" i="1" s="1"/>
  <c r="AC4456" i="1" s="1"/>
  <c r="AC3693" i="1"/>
  <c r="AC3722" i="1" s="1"/>
  <c r="AC3726" i="1" s="1"/>
  <c r="AC3727" i="1" s="1"/>
  <c r="AF3855" i="1"/>
  <c r="AF3885" i="1" s="1"/>
  <c r="AF3889" i="1" s="1"/>
  <c r="AF3890" i="1" s="1"/>
  <c r="AC4016" i="1"/>
  <c r="AC4044" i="1" s="1"/>
  <c r="AC4048" i="1" s="1"/>
  <c r="AC4049" i="1" s="1"/>
  <c r="U4136" i="1"/>
  <c r="U4166" i="1" s="1"/>
  <c r="U4170" i="1" s="1"/>
  <c r="U4171" i="1" s="1"/>
  <c r="AA4136" i="1"/>
  <c r="AA4166" i="1" s="1"/>
  <c r="AA4170" i="1" s="1"/>
  <c r="AA4171" i="1" s="1"/>
  <c r="AG4259" i="1"/>
  <c r="AG4288" i="1" s="1"/>
  <c r="AG4292" i="1" s="1"/>
  <c r="AG4293" i="1" s="1"/>
  <c r="V4299" i="1"/>
  <c r="V4328" i="1" s="1"/>
  <c r="V4332" i="1" s="1"/>
  <c r="V4333" i="1" s="1"/>
  <c r="V4380" i="1"/>
  <c r="V4411" i="1" s="1"/>
  <c r="V4415" i="1" s="1"/>
  <c r="V4416" i="1" s="1"/>
  <c r="AC4462" i="1"/>
  <c r="AC4492" i="1" s="1"/>
  <c r="AC4496" i="1" s="1"/>
  <c r="AC4497" i="1" s="1"/>
  <c r="Z3489" i="1"/>
  <c r="Z3519" i="1" s="1"/>
  <c r="Z3523" i="1" s="1"/>
  <c r="Z3524" i="1" s="1"/>
  <c r="Z3855" i="1"/>
  <c r="Z3885" i="1" s="1"/>
  <c r="Z3889" i="1" s="1"/>
  <c r="Z3890" i="1" s="1"/>
  <c r="Z3936" i="1"/>
  <c r="Z3965" i="1" s="1"/>
  <c r="Z3969" i="1" s="1"/>
  <c r="Z3970" i="1" s="1"/>
  <c r="V4136" i="1"/>
  <c r="V4166" i="1" s="1"/>
  <c r="V4170" i="1" s="1"/>
  <c r="V4171" i="1" s="1"/>
  <c r="AB4136" i="1"/>
  <c r="AB4166" i="1" s="1"/>
  <c r="AB4170" i="1" s="1"/>
  <c r="AB4171" i="1" s="1"/>
  <c r="W4218" i="1"/>
  <c r="W4248" i="1" s="1"/>
  <c r="W4252" i="1" s="1"/>
  <c r="W4253" i="1" s="1"/>
  <c r="W4299" i="1"/>
  <c r="W4328" i="1" s="1"/>
  <c r="W4332" i="1" s="1"/>
  <c r="W4333" i="1" s="1"/>
  <c r="AA4380" i="1"/>
  <c r="AA4411" i="1" s="1"/>
  <c r="AA4415" i="1" s="1"/>
  <c r="AA4416" i="1" s="1"/>
  <c r="AC4380" i="1"/>
  <c r="AC4411" i="1" s="1"/>
  <c r="AC4415" i="1" s="1"/>
  <c r="AC4416" i="1" s="1"/>
  <c r="AA3408" i="1"/>
  <c r="AA3438" i="1" s="1"/>
  <c r="AA3442" i="1" s="1"/>
  <c r="AA3443" i="1" s="1"/>
  <c r="AC3449" i="1"/>
  <c r="AC3478" i="1" s="1"/>
  <c r="AC3482" i="1" s="1"/>
  <c r="AC3483" i="1" s="1"/>
  <c r="W3530" i="1"/>
  <c r="W3560" i="1" s="1"/>
  <c r="W3564" i="1" s="1"/>
  <c r="W3565" i="1" s="1"/>
  <c r="AC3530" i="1"/>
  <c r="AC3560" i="1" s="1"/>
  <c r="AC3564" i="1" s="1"/>
  <c r="AC3565" i="1" s="1"/>
  <c r="Z3774" i="1"/>
  <c r="Z3804" i="1" s="1"/>
  <c r="Z3808" i="1" s="1"/>
  <c r="Z3809" i="1" s="1"/>
  <c r="AF3774" i="1"/>
  <c r="AF3804" i="1" s="1"/>
  <c r="AF3808" i="1" s="1"/>
  <c r="AF3809" i="1" s="1"/>
  <c r="AE3976" i="1"/>
  <c r="AE4005" i="1" s="1"/>
  <c r="AE4009" i="1" s="1"/>
  <c r="AE4010" i="1" s="1"/>
  <c r="V4177" i="1"/>
  <c r="V4207" i="1" s="1"/>
  <c r="V4211" i="1" s="1"/>
  <c r="V4212" i="1" s="1"/>
  <c r="AD4218" i="1"/>
  <c r="AD4248" i="1" s="1"/>
  <c r="AD4252" i="1" s="1"/>
  <c r="AD4253" i="1" s="1"/>
  <c r="Y4339" i="1"/>
  <c r="AC4339" i="1"/>
  <c r="AC4369" i="1" s="1"/>
  <c r="AC4373" i="1" s="1"/>
  <c r="AC4374" i="1" s="1"/>
  <c r="AD4380" i="1"/>
  <c r="AD4411" i="1" s="1"/>
  <c r="AD4415" i="1" s="1"/>
  <c r="AD4416" i="1" s="1"/>
  <c r="U20" i="1"/>
  <c r="U10" i="1" s="1"/>
  <c r="AC20" i="1"/>
  <c r="AC10" i="1" s="1"/>
  <c r="Z31" i="1"/>
  <c r="Z30" i="1" s="1"/>
  <c r="AA61" i="1"/>
  <c r="AA51" i="1" s="1"/>
  <c r="AA73" i="1" s="1"/>
  <c r="V105" i="1"/>
  <c r="V104" i="1" s="1"/>
  <c r="Y144" i="1"/>
  <c r="AB192" i="1"/>
  <c r="AB182" i="1" s="1"/>
  <c r="AB204" i="1" s="1"/>
  <c r="S220" i="1"/>
  <c r="AA220" i="1"/>
  <c r="AA219" i="1" s="1"/>
  <c r="AA225" i="1" s="1"/>
  <c r="Z251" i="1"/>
  <c r="Z241" i="1" s="1"/>
  <c r="Z259" i="1" s="1"/>
  <c r="T284" i="1"/>
  <c r="T274" i="1" s="1"/>
  <c r="T297" i="1" s="1"/>
  <c r="AB284" i="1"/>
  <c r="AB274" i="1" s="1"/>
  <c r="AB297" i="1" s="1"/>
  <c r="AE323" i="1"/>
  <c r="AE312" i="1" s="1"/>
  <c r="AE342" i="1"/>
  <c r="AE341" i="1" s="1"/>
  <c r="T376" i="1"/>
  <c r="T366" i="1" s="1"/>
  <c r="T391" i="1" s="1"/>
  <c r="AB376" i="1"/>
  <c r="AB366" i="1" s="1"/>
  <c r="AB391" i="1" s="1"/>
  <c r="Y416" i="1"/>
  <c r="Z455" i="1"/>
  <c r="Z445" i="1" s="1"/>
  <c r="AA502" i="1"/>
  <c r="AA491" i="1" s="1"/>
  <c r="Z512" i="1"/>
  <c r="Z511" i="1" s="1"/>
  <c r="AG523" i="1"/>
  <c r="AG522" i="1" s="1"/>
  <c r="AE561" i="1"/>
  <c r="AE549" i="1" s="1"/>
  <c r="AE585" i="1" s="1"/>
  <c r="S606" i="1"/>
  <c r="AD653" i="1"/>
  <c r="AD641" i="1" s="1"/>
  <c r="AD674" i="1" s="1"/>
  <c r="AA698" i="1"/>
  <c r="AA687" i="1" s="1"/>
  <c r="AA717" i="1" s="1"/>
  <c r="V789" i="1"/>
  <c r="V788" i="1" s="1"/>
  <c r="T799" i="1"/>
  <c r="Z799" i="1"/>
  <c r="AF799" i="1"/>
  <c r="U819" i="1"/>
  <c r="U808" i="1" s="1"/>
  <c r="AA855" i="1"/>
  <c r="AA854" i="1" s="1"/>
  <c r="AF1023" i="1"/>
  <c r="AF1022" i="1" s="1"/>
  <c r="AF2390" i="1"/>
  <c r="AF2417" i="1" s="1"/>
  <c r="AF2421" i="1" s="1"/>
  <c r="AF2422" i="1" s="1"/>
  <c r="V20" i="1"/>
  <c r="V10" i="1" s="1"/>
  <c r="V39" i="1" s="1"/>
  <c r="AA31" i="1"/>
  <c r="AA30" i="1" s="1"/>
  <c r="T61" i="1"/>
  <c r="T51" i="1" s="1"/>
  <c r="T73" i="1" s="1"/>
  <c r="AB61" i="1"/>
  <c r="AB51" i="1" s="1"/>
  <c r="AB73" i="1" s="1"/>
  <c r="AC73" i="1"/>
  <c r="AC81" i="1" s="1"/>
  <c r="W98" i="1"/>
  <c r="W88" i="1" s="1"/>
  <c r="W105" i="1"/>
  <c r="W104" i="1" s="1"/>
  <c r="Z144" i="1"/>
  <c r="Z134" i="1" s="1"/>
  <c r="S192" i="1"/>
  <c r="AA251" i="1"/>
  <c r="AA241" i="1" s="1"/>
  <c r="AA259" i="1" s="1"/>
  <c r="AC284" i="1"/>
  <c r="AC274" i="1" s="1"/>
  <c r="AC297" i="1" s="1"/>
  <c r="AC376" i="1"/>
  <c r="AC366" i="1" s="1"/>
  <c r="AC391" i="1" s="1"/>
  <c r="AA455" i="1"/>
  <c r="AA445" i="1" s="1"/>
  <c r="Y463" i="1"/>
  <c r="AA561" i="1"/>
  <c r="AA549" i="1" s="1"/>
  <c r="AA585" i="1" s="1"/>
  <c r="V606" i="1"/>
  <c r="V594" i="1" s="1"/>
  <c r="V628" i="1" s="1"/>
  <c r="AE606" i="1"/>
  <c r="AE594" i="1" s="1"/>
  <c r="AE628" i="1" s="1"/>
  <c r="U698" i="1"/>
  <c r="U687" i="1" s="1"/>
  <c r="U717" i="1" s="1"/>
  <c r="AG698" i="1"/>
  <c r="AG687" i="1" s="1"/>
  <c r="AG717" i="1" s="1"/>
  <c r="Y777" i="1"/>
  <c r="W843" i="1"/>
  <c r="W842" i="1" s="1"/>
  <c r="AC843" i="1"/>
  <c r="AC842" i="1" s="1"/>
  <c r="AA940" i="1"/>
  <c r="AA939" i="1" s="1"/>
  <c r="W1165" i="1"/>
  <c r="AC1166" i="1"/>
  <c r="AC1165" i="1" s="1"/>
  <c r="W20" i="1"/>
  <c r="W10" i="1" s="1"/>
  <c r="T31" i="1"/>
  <c r="T30" i="1" s="1"/>
  <c r="U61" i="1"/>
  <c r="U51" i="1" s="1"/>
  <c r="U73" i="1" s="1"/>
  <c r="Y98" i="1"/>
  <c r="S144" i="1"/>
  <c r="U220" i="1"/>
  <c r="U219" i="1" s="1"/>
  <c r="U225" i="1" s="1"/>
  <c r="W231" i="1"/>
  <c r="AC231" i="1"/>
  <c r="T251" i="1"/>
  <c r="T241" i="1" s="1"/>
  <c r="T259" i="1" s="1"/>
  <c r="V284" i="1"/>
  <c r="V274" i="1" s="1"/>
  <c r="V297" i="1" s="1"/>
  <c r="V376" i="1"/>
  <c r="V366" i="1" s="1"/>
  <c r="V391" i="1" s="1"/>
  <c r="T455" i="1"/>
  <c r="T445" i="1" s="1"/>
  <c r="U502" i="1"/>
  <c r="U491" i="1" s="1"/>
  <c r="AF512" i="1"/>
  <c r="AF511" i="1" s="1"/>
  <c r="U523" i="1"/>
  <c r="U522" i="1" s="1"/>
  <c r="AA777" i="1"/>
  <c r="AA776" i="1" s="1"/>
  <c r="U777" i="1"/>
  <c r="U776" i="1" s="1"/>
  <c r="AE777" i="1"/>
  <c r="AE776" i="1" s="1"/>
  <c r="S992" i="1"/>
  <c r="Y992" i="1"/>
  <c r="AE992" i="1"/>
  <c r="AE981" i="1" s="1"/>
  <c r="AC105" i="1"/>
  <c r="AC104" i="1" s="1"/>
  <c r="T144" i="1"/>
  <c r="T134" i="1" s="1"/>
  <c r="AD154" i="1"/>
  <c r="AD153" i="1" s="1"/>
  <c r="AE192" i="1"/>
  <c r="AE182" i="1" s="1"/>
  <c r="AE204" i="1" s="1"/>
  <c r="AD231" i="1"/>
  <c r="U251" i="1"/>
  <c r="U241" i="1" s="1"/>
  <c r="U259" i="1" s="1"/>
  <c r="AC251" i="1"/>
  <c r="AC241" i="1" s="1"/>
  <c r="AC259" i="1" s="1"/>
  <c r="W284" i="1"/>
  <c r="W274" i="1" s="1"/>
  <c r="W297" i="1" s="1"/>
  <c r="AB323" i="1"/>
  <c r="AB312" i="1" s="1"/>
  <c r="AD337" i="1"/>
  <c r="AD336" i="1" s="1"/>
  <c r="AB342" i="1"/>
  <c r="AB341" i="1" s="1"/>
  <c r="W376" i="1"/>
  <c r="W366" i="1" s="1"/>
  <c r="W391" i="1" s="1"/>
  <c r="AD416" i="1"/>
  <c r="AD406" i="1" s="1"/>
  <c r="AD430" i="1" s="1"/>
  <c r="U455" i="1"/>
  <c r="U445" i="1" s="1"/>
  <c r="AE463" i="1"/>
  <c r="AE462" i="1" s="1"/>
  <c r="V502" i="1"/>
  <c r="V491" i="1" s="1"/>
  <c r="AG512" i="1"/>
  <c r="AG511" i="1" s="1"/>
  <c r="Z523" i="1"/>
  <c r="Z522" i="1" s="1"/>
  <c r="Y561" i="1"/>
  <c r="AG777" i="1"/>
  <c r="AG776" i="1" s="1"/>
  <c r="AB789" i="1"/>
  <c r="AB788" i="1" s="1"/>
  <c r="AC819" i="1"/>
  <c r="AC808" i="1" s="1"/>
  <c r="W819" i="1"/>
  <c r="W808" i="1" s="1"/>
  <c r="AG819" i="1"/>
  <c r="AG808" i="1" s="1"/>
  <c r="AB606" i="1"/>
  <c r="AB594" i="1" s="1"/>
  <c r="AB628" i="1" s="1"/>
  <c r="U758" i="1"/>
  <c r="U757" i="1" s="1"/>
  <c r="AA758" i="1"/>
  <c r="AA757" i="1" s="1"/>
  <c r="AG758" i="1"/>
  <c r="AG757" i="1" s="1"/>
  <c r="W777" i="1"/>
  <c r="W776" i="1" s="1"/>
  <c r="AC777" i="1"/>
  <c r="AC776" i="1" s="1"/>
  <c r="U855" i="1"/>
  <c r="U854" i="1" s="1"/>
  <c r="AG855" i="1"/>
  <c r="AG854" i="1" s="1"/>
  <c r="AD911" i="1"/>
  <c r="W1143" i="1"/>
  <c r="W1132" i="1" s="1"/>
  <c r="AC1143" i="1"/>
  <c r="AC1132" i="1" s="1"/>
  <c r="S98" i="1"/>
  <c r="AE98" i="1"/>
  <c r="AE88" i="1" s="1"/>
  <c r="Y192" i="1"/>
  <c r="Z274" i="1"/>
  <c r="Z297" i="1" s="1"/>
  <c r="V323" i="1"/>
  <c r="V312" i="1" s="1"/>
  <c r="AD323" i="1"/>
  <c r="AD312" i="1" s="1"/>
  <c r="V342" i="1"/>
  <c r="V341" i="1" s="1"/>
  <c r="AD342" i="1"/>
  <c r="AD341" i="1" s="1"/>
  <c r="S463" i="1"/>
  <c r="V540" i="1"/>
  <c r="AB540" i="1"/>
  <c r="S561" i="1"/>
  <c r="S777" i="1"/>
  <c r="S819" i="1"/>
  <c r="Y819" i="1"/>
  <c r="AE819" i="1"/>
  <c r="AE808" i="1" s="1"/>
  <c r="V923" i="1"/>
  <c r="V922" i="1" s="1"/>
  <c r="AB923" i="1"/>
  <c r="AB922" i="1" s="1"/>
  <c r="Z1023" i="1"/>
  <c r="Z1022" i="1" s="1"/>
  <c r="U1085" i="1"/>
  <c r="U1084" i="1" s="1"/>
  <c r="AA1085" i="1"/>
  <c r="AA1084" i="1" s="1"/>
  <c r="AG1085" i="1"/>
  <c r="AG1084" i="1" s="1"/>
  <c r="S1205" i="1"/>
  <c r="Y1205" i="1"/>
  <c r="W1269" i="1"/>
  <c r="W1268" i="1" s="1"/>
  <c r="AC1269" i="1"/>
  <c r="AC1268" i="1" s="1"/>
  <c r="T540" i="1"/>
  <c r="Z540" i="1"/>
  <c r="AF540" i="1"/>
  <c r="W606" i="1"/>
  <c r="W594" i="1" s="1"/>
  <c r="W628" i="1" s="1"/>
  <c r="AG653" i="1"/>
  <c r="AG641" i="1" s="1"/>
  <c r="AG674" i="1" s="1"/>
  <c r="AF758" i="1"/>
  <c r="AF757" i="1" s="1"/>
  <c r="AE789" i="1"/>
  <c r="AE788" i="1" s="1"/>
  <c r="AD799" i="1"/>
  <c r="V843" i="1"/>
  <c r="V842" i="1" s="1"/>
  <c r="V850" i="1"/>
  <c r="V849" i="1" s="1"/>
  <c r="AE911" i="1"/>
  <c r="U940" i="1"/>
  <c r="U939" i="1" s="1"/>
  <c r="U972" i="1"/>
  <c r="AA972" i="1"/>
  <c r="AG972" i="1"/>
  <c r="AD992" i="1"/>
  <c r="AD981" i="1" s="1"/>
  <c r="T1023" i="1"/>
  <c r="T1022" i="1" s="1"/>
  <c r="T1094" i="1"/>
  <c r="T1093" i="1" s="1"/>
  <c r="AF1094" i="1"/>
  <c r="AF1093" i="1" s="1"/>
  <c r="AC1098" i="1"/>
  <c r="AC1097" i="1" s="1"/>
  <c r="W1160" i="1"/>
  <c r="W1159" i="1" s="1"/>
  <c r="U1165" i="1"/>
  <c r="W1221" i="1"/>
  <c r="W1220" i="1" s="1"/>
  <c r="Y1254" i="1"/>
  <c r="W1290" i="1"/>
  <c r="AC1290" i="1"/>
  <c r="U1290" i="1"/>
  <c r="AA1290" i="1"/>
  <c r="AG1290" i="1"/>
  <c r="AB1310" i="1"/>
  <c r="AB1299" i="1" s="1"/>
  <c r="AA1324" i="1"/>
  <c r="AA1323" i="1" s="1"/>
  <c r="S1405" i="1"/>
  <c r="Y1405" i="1"/>
  <c r="AE1405" i="1"/>
  <c r="AB1429" i="1"/>
  <c r="AB1418" i="1" s="1"/>
  <c r="V1438" i="1"/>
  <c r="V1437" i="1" s="1"/>
  <c r="AB1453" i="1"/>
  <c r="AB1452" i="1" s="1"/>
  <c r="W1500" i="1"/>
  <c r="AC1500" i="1"/>
  <c r="U1500" i="1"/>
  <c r="AA1500" i="1"/>
  <c r="AG1500" i="1"/>
  <c r="AE1524" i="1"/>
  <c r="AE1512" i="1" s="1"/>
  <c r="AD1549" i="1"/>
  <c r="AD1548" i="1" s="1"/>
  <c r="AA1561" i="1"/>
  <c r="AA1560" i="1" s="1"/>
  <c r="V1565" i="1"/>
  <c r="V1564" i="1" s="1"/>
  <c r="AD1565" i="1"/>
  <c r="AD1564" i="1" s="1"/>
  <c r="V1607" i="1"/>
  <c r="AB1607" i="1"/>
  <c r="Y1635" i="1"/>
  <c r="Y1626" i="1" s="1"/>
  <c r="AA1660" i="1"/>
  <c r="AA1689" i="1" s="1"/>
  <c r="AC1700" i="1"/>
  <c r="AC1729" i="1" s="1"/>
  <c r="AC1733" i="1" s="1"/>
  <c r="AC1734" i="1" s="1"/>
  <c r="AF1780" i="1"/>
  <c r="AF1808" i="1" s="1"/>
  <c r="AF1812" i="1" s="1"/>
  <c r="AF1813" i="1" s="1"/>
  <c r="U1791" i="1"/>
  <c r="U1780" i="1" s="1"/>
  <c r="U1808" i="1" s="1"/>
  <c r="U1812" i="1" s="1"/>
  <c r="U1813" i="1" s="1"/>
  <c r="U1635" i="1"/>
  <c r="AA1791" i="1"/>
  <c r="AA1780" i="1" s="1"/>
  <c r="AA1808" i="1" s="1"/>
  <c r="AA1812" i="1" s="1"/>
  <c r="AA1813" i="1" s="1"/>
  <c r="AA1635" i="1"/>
  <c r="AG1791" i="1"/>
  <c r="AG1780" i="1" s="1"/>
  <c r="AG1808" i="1" s="1"/>
  <c r="AG1812" i="1" s="1"/>
  <c r="AG1813" i="1" s="1"/>
  <c r="AG1635" i="1"/>
  <c r="AE1939" i="1"/>
  <c r="AE1970" i="1" s="1"/>
  <c r="AE1974" i="1" s="1"/>
  <c r="AE1975" i="1" s="1"/>
  <c r="V1981" i="1"/>
  <c r="V2011" i="1" s="1"/>
  <c r="V2015" i="1" s="1"/>
  <c r="V2016" i="1" s="1"/>
  <c r="Y2102" i="1"/>
  <c r="T2144" i="1"/>
  <c r="T2174" i="1" s="1"/>
  <c r="T2178" i="1" s="1"/>
  <c r="T2179" i="1" s="1"/>
  <c r="Z2144" i="1"/>
  <c r="Z2174" i="1" s="1"/>
  <c r="Z2178" i="1" s="1"/>
  <c r="Z2179" i="1" s="1"/>
  <c r="V2226" i="1"/>
  <c r="V2255" i="1" s="1"/>
  <c r="V2259" i="1" s="1"/>
  <c r="V2260" i="1" s="1"/>
  <c r="S2226" i="1"/>
  <c r="AD2754" i="1"/>
  <c r="AD2784" i="1" s="1"/>
  <c r="AD2788" i="1" s="1"/>
  <c r="AD2789" i="1" s="1"/>
  <c r="T2754" i="1"/>
  <c r="T2784" i="1" s="1"/>
  <c r="T2788" i="1" s="1"/>
  <c r="T2789" i="1" s="1"/>
  <c r="AB2918" i="1"/>
  <c r="AB2948" i="1" s="1"/>
  <c r="AB2952" i="1" s="1"/>
  <c r="AB2953" i="1" s="1"/>
  <c r="U540" i="1"/>
  <c r="AA540" i="1"/>
  <c r="AG540" i="1"/>
  <c r="T561" i="1"/>
  <c r="T549" i="1" s="1"/>
  <c r="T585" i="1" s="1"/>
  <c r="Z698" i="1"/>
  <c r="Z687" i="1" s="1"/>
  <c r="Z717" i="1" s="1"/>
  <c r="AF744" i="1"/>
  <c r="AF733" i="1" s="1"/>
  <c r="AF777" i="1"/>
  <c r="AF776" i="1" s="1"/>
  <c r="S799" i="1"/>
  <c r="Y799" i="1"/>
  <c r="AE799" i="1"/>
  <c r="T855" i="1"/>
  <c r="T854" i="1" s="1"/>
  <c r="Z940" i="1"/>
  <c r="Z939" i="1" s="1"/>
  <c r="V972" i="1"/>
  <c r="AB972" i="1"/>
  <c r="U1023" i="1"/>
  <c r="U1022" i="1" s="1"/>
  <c r="Z1085" i="1"/>
  <c r="Z1084" i="1" s="1"/>
  <c r="W1094" i="1"/>
  <c r="W1093" i="1" s="1"/>
  <c r="AD1098" i="1"/>
  <c r="AD1097" i="1" s="1"/>
  <c r="AD1166" i="1"/>
  <c r="AD1165" i="1" s="1"/>
  <c r="Z1205" i="1"/>
  <c r="Z1194" i="1" s="1"/>
  <c r="AC1221" i="1"/>
  <c r="AC1220" i="1" s="1"/>
  <c r="AD1269" i="1"/>
  <c r="AD1268" i="1" s="1"/>
  <c r="AD1290" i="1"/>
  <c r="V1290" i="1"/>
  <c r="AB1290" i="1"/>
  <c r="AD1310" i="1"/>
  <c r="AD1299" i="1" s="1"/>
  <c r="AB1324" i="1"/>
  <c r="AB1323" i="1" s="1"/>
  <c r="T1405" i="1"/>
  <c r="Z1405" i="1"/>
  <c r="AF1405" i="1"/>
  <c r="AC1453" i="1"/>
  <c r="AC1452" i="1" s="1"/>
  <c r="AD1500" i="1"/>
  <c r="S1549" i="1"/>
  <c r="AE1549" i="1"/>
  <c r="AE1548" i="1" s="1"/>
  <c r="AB1561" i="1"/>
  <c r="AB1560" i="1" s="1"/>
  <c r="W1607" i="1"/>
  <c r="AC1607" i="1"/>
  <c r="AA1618" i="1"/>
  <c r="AA1616" i="1" s="1"/>
  <c r="Z1635" i="1"/>
  <c r="AE1689" i="1"/>
  <c r="AE1693" i="1" s="1"/>
  <c r="AE1694" i="1" s="1"/>
  <c r="V1635" i="1"/>
  <c r="AB1635" i="1"/>
  <c r="AA1848" i="1"/>
  <c r="AA1852" i="1" s="1"/>
  <c r="AA1853" i="1" s="1"/>
  <c r="U2144" i="1"/>
  <c r="U2174" i="1" s="1"/>
  <c r="U2178" i="1" s="1"/>
  <c r="U2179" i="1" s="1"/>
  <c r="AA2144" i="1"/>
  <c r="AA2174" i="1" s="1"/>
  <c r="AA2178" i="1" s="1"/>
  <c r="AA2179" i="1" s="1"/>
  <c r="AG2144" i="1"/>
  <c r="AG2174" i="1" s="1"/>
  <c r="AG2178" i="1" s="1"/>
  <c r="AG2179" i="1" s="1"/>
  <c r="W923" i="1"/>
  <c r="W922" i="1" s="1"/>
  <c r="W972" i="1"/>
  <c r="AC972" i="1"/>
  <c r="V1016" i="1"/>
  <c r="V1015" i="1" s="1"/>
  <c r="AD1221" i="1"/>
  <c r="AD1220" i="1" s="1"/>
  <c r="S1290" i="1"/>
  <c r="Y1290" i="1"/>
  <c r="AE1290" i="1"/>
  <c r="AD1324" i="1"/>
  <c r="AD1323" i="1" s="1"/>
  <c r="V1324" i="1"/>
  <c r="V1323" i="1" s="1"/>
  <c r="V1357" i="1"/>
  <c r="V1346" i="1" s="1"/>
  <c r="V1374" i="1"/>
  <c r="V1373" i="1" s="1"/>
  <c r="AF1374" i="1"/>
  <c r="AF1373" i="1" s="1"/>
  <c r="Z1438" i="1"/>
  <c r="Z1437" i="1" s="1"/>
  <c r="Y1524" i="1"/>
  <c r="T1549" i="1"/>
  <c r="T1548" i="1" s="1"/>
  <c r="AF1549" i="1"/>
  <c r="AF1548" i="1" s="1"/>
  <c r="AA1565" i="1"/>
  <c r="AA1564" i="1" s="1"/>
  <c r="AB1618" i="1"/>
  <c r="AB1616" i="1" s="1"/>
  <c r="T1637" i="1"/>
  <c r="T1636" i="1" s="1"/>
  <c r="Z1637" i="1"/>
  <c r="Z1636" i="1" s="1"/>
  <c r="AD1637" i="1"/>
  <c r="AD1636" i="1" s="1"/>
  <c r="V1641" i="1"/>
  <c r="V1640" i="1" s="1"/>
  <c r="AF1660" i="1"/>
  <c r="AF1689" i="1" s="1"/>
  <c r="W1635" i="1"/>
  <c r="W1711" i="1"/>
  <c r="W1700" i="1" s="1"/>
  <c r="W1729" i="1" s="1"/>
  <c r="W1733" i="1" s="1"/>
  <c r="W1734" i="1" s="1"/>
  <c r="W2548" i="1"/>
  <c r="W2578" i="1" s="1"/>
  <c r="W2582" i="1" s="1"/>
  <c r="W2583" i="1" s="1"/>
  <c r="T2548" i="1"/>
  <c r="T2578" i="1" s="1"/>
  <c r="T2582" i="1" s="1"/>
  <c r="T2583" i="1" s="1"/>
  <c r="Z2548" i="1"/>
  <c r="Z2578" i="1" s="1"/>
  <c r="Z2582" i="1" s="1"/>
  <c r="Z2583" i="1" s="1"/>
  <c r="AF2548" i="1"/>
  <c r="AF2578" i="1" s="1"/>
  <c r="AF2582" i="1" s="1"/>
  <c r="AF2583" i="1" s="1"/>
  <c r="AF2589" i="1"/>
  <c r="AF2619" i="1" s="1"/>
  <c r="AF2623" i="1" s="1"/>
  <c r="AF2624" i="1" s="1"/>
  <c r="AD2713" i="1"/>
  <c r="AD2743" i="1" s="1"/>
  <c r="AD2747" i="1" s="1"/>
  <c r="AD2748" i="1" s="1"/>
  <c r="W540" i="1"/>
  <c r="AC540" i="1"/>
  <c r="AA653" i="1"/>
  <c r="AA641" i="1" s="1"/>
  <c r="AA674" i="1" s="1"/>
  <c r="Z777" i="1"/>
  <c r="Z776" i="1" s="1"/>
  <c r="AA789" i="1"/>
  <c r="AA788" i="1" s="1"/>
  <c r="U799" i="1"/>
  <c r="AA799" i="1"/>
  <c r="AG799" i="1"/>
  <c r="AB819" i="1"/>
  <c r="AB808" i="1" s="1"/>
  <c r="AA850" i="1"/>
  <c r="AA849" i="1" s="1"/>
  <c r="Z855" i="1"/>
  <c r="Z854" i="1" s="1"/>
  <c r="W894" i="1"/>
  <c r="W883" i="1" s="1"/>
  <c r="AF940" i="1"/>
  <c r="AF939" i="1" s="1"/>
  <c r="AD972" i="1"/>
  <c r="W1016" i="1"/>
  <c r="W1015" i="1" s="1"/>
  <c r="AA1023" i="1"/>
  <c r="AA1022" i="1" s="1"/>
  <c r="AB1085" i="1"/>
  <c r="AB1084" i="1" s="1"/>
  <c r="Z1094" i="1"/>
  <c r="Z1093" i="1" s="1"/>
  <c r="AD1143" i="1"/>
  <c r="AD1132" i="1" s="1"/>
  <c r="T1205" i="1"/>
  <c r="T1194" i="1" s="1"/>
  <c r="AF1254" i="1"/>
  <c r="AF1253" i="1" s="1"/>
  <c r="T1290" i="1"/>
  <c r="Z1290" i="1"/>
  <c r="AF1290" i="1"/>
  <c r="V1310" i="1"/>
  <c r="V1299" i="1" s="1"/>
  <c r="AG1324" i="1"/>
  <c r="AG1323" i="1" s="1"/>
  <c r="AB1357" i="1"/>
  <c r="AB1346" i="1" s="1"/>
  <c r="W1374" i="1"/>
  <c r="W1373" i="1" s="1"/>
  <c r="U1429" i="1"/>
  <c r="U1418" i="1" s="1"/>
  <c r="AA1438" i="1"/>
  <c r="AA1437" i="1" s="1"/>
  <c r="T1438" i="1"/>
  <c r="T1437" i="1" s="1"/>
  <c r="AD1438" i="1"/>
  <c r="AD1437" i="1" s="1"/>
  <c r="V1453" i="1"/>
  <c r="V1452" i="1" s="1"/>
  <c r="AF1453" i="1"/>
  <c r="AF1452" i="1" s="1"/>
  <c r="V1549" i="1"/>
  <c r="V1548" i="1" s="1"/>
  <c r="U1561" i="1"/>
  <c r="U1560" i="1" s="1"/>
  <c r="AB1565" i="1"/>
  <c r="AB1564" i="1" s="1"/>
  <c r="AD1618" i="1"/>
  <c r="AD1616" i="1" s="1"/>
  <c r="AF1635" i="1"/>
  <c r="AE1637" i="1"/>
  <c r="AE1636" i="1" s="1"/>
  <c r="AB1641" i="1"/>
  <c r="AB1640" i="1" s="1"/>
  <c r="AA1641" i="1"/>
  <c r="AA1640" i="1" s="1"/>
  <c r="AG1641" i="1"/>
  <c r="AG1640" i="1" s="1"/>
  <c r="W1641" i="1"/>
  <c r="W1640" i="1" s="1"/>
  <c r="AB1859" i="1"/>
  <c r="AB1888" i="1" s="1"/>
  <c r="AB1892" i="1" s="1"/>
  <c r="AB1893" i="1" s="1"/>
  <c r="S1899" i="1"/>
  <c r="AE2011" i="1"/>
  <c r="AE2015" i="1" s="1"/>
  <c r="AE2016" i="1" s="1"/>
  <c r="T2022" i="1"/>
  <c r="T2051" i="1" s="1"/>
  <c r="T2055" i="1" s="1"/>
  <c r="T2056" i="1" s="1"/>
  <c r="Y2144" i="1"/>
  <c r="T2348" i="1"/>
  <c r="T2379" i="1" s="1"/>
  <c r="T2383" i="1" s="1"/>
  <c r="T2384" i="1" s="1"/>
  <c r="Z2348" i="1"/>
  <c r="Z2379" i="1" s="1"/>
  <c r="Z2383" i="1" s="1"/>
  <c r="Z2384" i="1" s="1"/>
  <c r="T2390" i="1"/>
  <c r="T2417" i="1" s="1"/>
  <c r="T2421" i="1" s="1"/>
  <c r="T2422" i="1" s="1"/>
  <c r="Z2390" i="1"/>
  <c r="Z2417" i="1" s="1"/>
  <c r="Z2421" i="1" s="1"/>
  <c r="Z2422" i="1" s="1"/>
  <c r="Y2428" i="1"/>
  <c r="AE2754" i="1"/>
  <c r="AE2784" i="1" s="1"/>
  <c r="AE2788" i="1" s="1"/>
  <c r="AE2789" i="1" s="1"/>
  <c r="AD1374" i="1"/>
  <c r="AD1373" i="1" s="1"/>
  <c r="AG1429" i="1"/>
  <c r="AG1418" i="1" s="1"/>
  <c r="U1438" i="1"/>
  <c r="U1437" i="1" s="1"/>
  <c r="W1453" i="1"/>
  <c r="W1452" i="1" s="1"/>
  <c r="AD1524" i="1"/>
  <c r="AD1512" i="1" s="1"/>
  <c r="V1561" i="1"/>
  <c r="V1560" i="1" s="1"/>
  <c r="U1618" i="1"/>
  <c r="U1616" i="1" s="1"/>
  <c r="AG1618" i="1"/>
  <c r="AG1616" i="1" s="1"/>
  <c r="AD1641" i="1"/>
  <c r="AD1640" i="1" s="1"/>
  <c r="AC894" i="1"/>
  <c r="AC883" i="1" s="1"/>
  <c r="AD1357" i="1"/>
  <c r="AD1346" i="1" s="1"/>
  <c r="AB1374" i="1"/>
  <c r="AB1373" i="1" s="1"/>
  <c r="AA1429" i="1"/>
  <c r="AA1418" i="1" s="1"/>
  <c r="AG1438" i="1"/>
  <c r="AG1437" i="1" s="1"/>
  <c r="AB1438" i="1"/>
  <c r="AB1437" i="1" s="1"/>
  <c r="AD1453" i="1"/>
  <c r="AD1452" i="1" s="1"/>
  <c r="S1524" i="1"/>
  <c r="AB1549" i="1"/>
  <c r="AB1548" i="1" s="1"/>
  <c r="Y1549" i="1"/>
  <c r="AC1561" i="1"/>
  <c r="AC1560" i="1" s="1"/>
  <c r="U1565" i="1"/>
  <c r="U1564" i="1" s="1"/>
  <c r="AG1565" i="1"/>
  <c r="AG1564" i="1" s="1"/>
  <c r="V1618" i="1"/>
  <c r="V1616" i="1" s="1"/>
  <c r="T1635" i="1"/>
  <c r="AF1637" i="1"/>
  <c r="AF1636" i="1" s="1"/>
  <c r="T1660" i="1"/>
  <c r="T1689" i="1" s="1"/>
  <c r="Z1660" i="1"/>
  <c r="Z1689" i="1" s="1"/>
  <c r="Z1693" i="1" s="1"/>
  <c r="Z1694" i="1" s="1"/>
  <c r="AD1635" i="1"/>
  <c r="AE1780" i="1"/>
  <c r="AE1808" i="1" s="1"/>
  <c r="AE1812" i="1" s="1"/>
  <c r="AE1813" i="1" s="1"/>
  <c r="S1780" i="1"/>
  <c r="AB1939" i="1"/>
  <c r="AB1970" i="1" s="1"/>
  <c r="AB1974" i="1" s="1"/>
  <c r="AB1975" i="1" s="1"/>
  <c r="AD2307" i="1"/>
  <c r="AD2337" i="1" s="1"/>
  <c r="AD2341" i="1" s="1"/>
  <c r="AD2342" i="1" s="1"/>
  <c r="Z2508" i="1"/>
  <c r="Z2537" i="1" s="1"/>
  <c r="Z2541" i="1" s="1"/>
  <c r="Z2542" i="1" s="1"/>
  <c r="AC2548" i="1"/>
  <c r="AC2578" i="1" s="1"/>
  <c r="AC2582" i="1" s="1"/>
  <c r="AC2583" i="1" s="1"/>
  <c r="U2630" i="1"/>
  <c r="U2660" i="1" s="1"/>
  <c r="U2664" i="1" s="1"/>
  <c r="U2665" i="1" s="1"/>
  <c r="U2713" i="1"/>
  <c r="U2743" i="1" s="1"/>
  <c r="U2747" i="1" s="1"/>
  <c r="U2748" i="1" s="1"/>
  <c r="AA2713" i="1"/>
  <c r="AA2743" i="1" s="1"/>
  <c r="AA2747" i="1" s="1"/>
  <c r="AA2748" i="1" s="1"/>
  <c r="AD2795" i="1"/>
  <c r="AD2825" i="1" s="1"/>
  <c r="AD2829" i="1" s="1"/>
  <c r="AD2830" i="1" s="1"/>
  <c r="Z2877" i="1"/>
  <c r="Z2907" i="1" s="1"/>
  <c r="Z2911" i="1" s="1"/>
  <c r="Z2912" i="1" s="1"/>
  <c r="W1819" i="1"/>
  <c r="W1848" i="1" s="1"/>
  <c r="W1852" i="1" s="1"/>
  <c r="W1853" i="1" s="1"/>
  <c r="T1981" i="1"/>
  <c r="T2011" i="1" s="1"/>
  <c r="T2015" i="1" s="1"/>
  <c r="T2016" i="1" s="1"/>
  <c r="AA2022" i="1"/>
  <c r="AA2051" i="1" s="1"/>
  <c r="AA2055" i="1" s="1"/>
  <c r="AA2056" i="1" s="1"/>
  <c r="AF2174" i="1"/>
  <c r="AF2178" i="1" s="1"/>
  <c r="AF2179" i="1" s="1"/>
  <c r="AA2185" i="1"/>
  <c r="AA2215" i="1" s="1"/>
  <c r="AA2219" i="1" s="1"/>
  <c r="AA2220" i="1" s="1"/>
  <c r="AA2307" i="1"/>
  <c r="AA2337" i="1" s="1"/>
  <c r="AA2341" i="1" s="1"/>
  <c r="AA2342" i="1" s="1"/>
  <c r="T2508" i="1"/>
  <c r="T2537" i="1" s="1"/>
  <c r="T2541" i="1" s="1"/>
  <c r="T2542" i="1" s="1"/>
  <c r="AF2508" i="1"/>
  <c r="AF2537" i="1" s="1"/>
  <c r="AF2541" i="1" s="1"/>
  <c r="AF2542" i="1" s="1"/>
  <c r="U2548" i="1"/>
  <c r="U2578" i="1" s="1"/>
  <c r="U2582" i="1" s="1"/>
  <c r="U2583" i="1" s="1"/>
  <c r="AA2548" i="1"/>
  <c r="AA2578" i="1" s="1"/>
  <c r="AA2582" i="1" s="1"/>
  <c r="AA2583" i="1" s="1"/>
  <c r="AG2548" i="1"/>
  <c r="AG2578" i="1" s="1"/>
  <c r="AG2582" i="1" s="1"/>
  <c r="AG2583" i="1" s="1"/>
  <c r="AC2671" i="1"/>
  <c r="AC2702" i="1" s="1"/>
  <c r="AC2706" i="1" s="1"/>
  <c r="AC2707" i="1" s="1"/>
  <c r="AE2713" i="1"/>
  <c r="AE2743" i="1" s="1"/>
  <c r="AE2747" i="1" s="1"/>
  <c r="AE2748" i="1" s="1"/>
  <c r="W2795" i="1"/>
  <c r="W2825" i="1" s="1"/>
  <c r="W2829" i="1" s="1"/>
  <c r="W2830" i="1" s="1"/>
  <c r="T2836" i="1"/>
  <c r="T2866" i="1" s="1"/>
  <c r="T2870" i="1" s="1"/>
  <c r="T2871" i="1" s="1"/>
  <c r="T2877" i="1"/>
  <c r="T2907" i="1" s="1"/>
  <c r="T2911" i="1" s="1"/>
  <c r="T2912" i="1" s="1"/>
  <c r="AE2918" i="1"/>
  <c r="AE2948" i="1" s="1"/>
  <c r="AE2952" i="1" s="1"/>
  <c r="AE2953" i="1" s="1"/>
  <c r="Y3000" i="1"/>
  <c r="AA3082" i="1"/>
  <c r="AA3113" i="1" s="1"/>
  <c r="AA3117" i="1" s="1"/>
  <c r="AA3118" i="1" s="1"/>
  <c r="AD3489" i="1"/>
  <c r="AD3519" i="1" s="1"/>
  <c r="AD3523" i="1" s="1"/>
  <c r="AD3524" i="1" s="1"/>
  <c r="AE3530" i="1"/>
  <c r="AE3560" i="1" s="1"/>
  <c r="AE3564" i="1" s="1"/>
  <c r="AE3565" i="1" s="1"/>
  <c r="U3530" i="1"/>
  <c r="U3560" i="1" s="1"/>
  <c r="U3564" i="1" s="1"/>
  <c r="U3565" i="1" s="1"/>
  <c r="AA3530" i="1"/>
  <c r="AA3560" i="1" s="1"/>
  <c r="AA3564" i="1" s="1"/>
  <c r="AA3565" i="1" s="1"/>
  <c r="AG3530" i="1"/>
  <c r="AG3560" i="1" s="1"/>
  <c r="AG3564" i="1" s="1"/>
  <c r="AG3565" i="1" s="1"/>
  <c r="T3571" i="1"/>
  <c r="T3600" i="1" s="1"/>
  <c r="T3604" i="1" s="1"/>
  <c r="T3605" i="1" s="1"/>
  <c r="Z3571" i="1"/>
  <c r="Z3600" i="1" s="1"/>
  <c r="Z3604" i="1" s="1"/>
  <c r="Z3605" i="1" s="1"/>
  <c r="AF3571" i="1"/>
  <c r="AF3600" i="1" s="1"/>
  <c r="AF3604" i="1" s="1"/>
  <c r="AF3605" i="1" s="1"/>
  <c r="T3611" i="1"/>
  <c r="T3641" i="1" s="1"/>
  <c r="T3645" i="1" s="1"/>
  <c r="T3646" i="1" s="1"/>
  <c r="Z3611" i="1"/>
  <c r="Z3641" i="1" s="1"/>
  <c r="Z3645" i="1" s="1"/>
  <c r="Z3646" i="1" s="1"/>
  <c r="V3733" i="1"/>
  <c r="V3763" i="1" s="1"/>
  <c r="V3767" i="1" s="1"/>
  <c r="V3768" i="1" s="1"/>
  <c r="AA3815" i="1"/>
  <c r="AA3844" i="1" s="1"/>
  <c r="AA3848" i="1" s="1"/>
  <c r="AA3849" i="1" s="1"/>
  <c r="V3936" i="1"/>
  <c r="V3965" i="1" s="1"/>
  <c r="V3969" i="1" s="1"/>
  <c r="V3970" i="1" s="1"/>
  <c r="AB3936" i="1"/>
  <c r="AB3965" i="1" s="1"/>
  <c r="AB3969" i="1" s="1"/>
  <c r="AB3970" i="1" s="1"/>
  <c r="W4096" i="1"/>
  <c r="W4125" i="1" s="1"/>
  <c r="W4129" i="1" s="1"/>
  <c r="W4130" i="1" s="1"/>
  <c r="AB4177" i="1"/>
  <c r="AB4207" i="1" s="1"/>
  <c r="AB4211" i="1" s="1"/>
  <c r="AB4212" i="1" s="1"/>
  <c r="W4339" i="1"/>
  <c r="W4369" i="1" s="1"/>
  <c r="W4373" i="1" s="1"/>
  <c r="W4374" i="1" s="1"/>
  <c r="AF1729" i="1"/>
  <c r="AF1733" i="1" s="1"/>
  <c r="AF1734" i="1" s="1"/>
  <c r="U1859" i="1"/>
  <c r="U1888" i="1" s="1"/>
  <c r="U1892" i="1" s="1"/>
  <c r="U1893" i="1" s="1"/>
  <c r="AE1859" i="1"/>
  <c r="AE1888" i="1" s="1"/>
  <c r="AE1892" i="1" s="1"/>
  <c r="AE1893" i="1" s="1"/>
  <c r="W1939" i="1"/>
  <c r="W1970" i="1" s="1"/>
  <c r="W1974" i="1" s="1"/>
  <c r="W1975" i="1" s="1"/>
  <c r="AC1939" i="1"/>
  <c r="AC1970" i="1" s="1"/>
  <c r="AC1974" i="1" s="1"/>
  <c r="AC1975" i="1" s="1"/>
  <c r="U1939" i="1"/>
  <c r="U1970" i="1" s="1"/>
  <c r="U1974" i="1" s="1"/>
  <c r="U1975" i="1" s="1"/>
  <c r="AB2062" i="1"/>
  <c r="AB2091" i="1" s="1"/>
  <c r="AB2095" i="1" s="1"/>
  <c r="AB2096" i="1" s="1"/>
  <c r="T2062" i="1"/>
  <c r="T2091" i="1" s="1"/>
  <c r="T2095" i="1" s="1"/>
  <c r="T2096" i="1" s="1"/>
  <c r="Z2062" i="1"/>
  <c r="Z2091" i="1" s="1"/>
  <c r="Z2095" i="1" s="1"/>
  <c r="Z2096" i="1" s="1"/>
  <c r="AF2062" i="1"/>
  <c r="AF2091" i="1" s="1"/>
  <c r="AF2095" i="1" s="1"/>
  <c r="AF2096" i="1" s="1"/>
  <c r="U2185" i="1"/>
  <c r="U2215" i="1" s="1"/>
  <c r="U2219" i="1" s="1"/>
  <c r="U2220" i="1" s="1"/>
  <c r="AE2185" i="1"/>
  <c r="AE2215" i="1" s="1"/>
  <c r="AE2219" i="1" s="1"/>
  <c r="AE2220" i="1" s="1"/>
  <c r="U2307" i="1"/>
  <c r="U2337" i="1" s="1"/>
  <c r="U2341" i="1" s="1"/>
  <c r="U2342" i="1" s="1"/>
  <c r="Y2307" i="1"/>
  <c r="AE2307" i="1"/>
  <c r="AE2337" i="1" s="1"/>
  <c r="AE2341" i="1" s="1"/>
  <c r="AE2342" i="1" s="1"/>
  <c r="AA2417" i="1"/>
  <c r="AA2421" i="1" s="1"/>
  <c r="AA2422" i="1" s="1"/>
  <c r="V2630" i="1"/>
  <c r="V2660" i="1" s="1"/>
  <c r="V2664" i="1" s="1"/>
  <c r="V2665" i="1" s="1"/>
  <c r="W2671" i="1"/>
  <c r="W2702" i="1" s="1"/>
  <c r="W2706" i="1" s="1"/>
  <c r="W2707" i="1" s="1"/>
  <c r="AG2713" i="1"/>
  <c r="AG2743" i="1" s="1"/>
  <c r="AG2747" i="1" s="1"/>
  <c r="AG2748" i="1" s="1"/>
  <c r="AB2795" i="1"/>
  <c r="AB2825" i="1" s="1"/>
  <c r="AB2829" i="1" s="1"/>
  <c r="AB2830" i="1" s="1"/>
  <c r="AG3082" i="1"/>
  <c r="AG3113" i="1" s="1"/>
  <c r="AG3117" i="1" s="1"/>
  <c r="AG3118" i="1" s="1"/>
  <c r="AB3652" i="1"/>
  <c r="AB3682" i="1" s="1"/>
  <c r="AB3686" i="1" s="1"/>
  <c r="AB3687" i="1" s="1"/>
  <c r="U3774" i="1"/>
  <c r="U3804" i="1" s="1"/>
  <c r="U3808" i="1" s="1"/>
  <c r="U3809" i="1" s="1"/>
  <c r="AA3936" i="1"/>
  <c r="AA3965" i="1" s="1"/>
  <c r="AA3969" i="1" s="1"/>
  <c r="AA3970" i="1" s="1"/>
  <c r="W4136" i="1"/>
  <c r="W4166" i="1" s="1"/>
  <c r="W4170" i="1" s="1"/>
  <c r="W4171" i="1" s="1"/>
  <c r="U1405" i="1"/>
  <c r="AA1405" i="1"/>
  <c r="AG1405" i="1"/>
  <c r="T1500" i="1"/>
  <c r="Z1500" i="1"/>
  <c r="AF1500" i="1"/>
  <c r="AD1607" i="1"/>
  <c r="AF1618" i="1"/>
  <c r="AF1616" i="1" s="1"/>
  <c r="AB1624" i="1"/>
  <c r="S1637" i="1"/>
  <c r="AB1637" i="1"/>
  <c r="AB1636" i="1" s="1"/>
  <c r="AF1641" i="1"/>
  <c r="AF1640" i="1" s="1"/>
  <c r="V1660" i="1"/>
  <c r="V1689" i="1" s="1"/>
  <c r="V1693" i="1" s="1"/>
  <c r="V1694" i="1" s="1"/>
  <c r="AB1660" i="1"/>
  <c r="AB1689" i="1" s="1"/>
  <c r="AB1693" i="1" s="1"/>
  <c r="AB1694" i="1" s="1"/>
  <c r="AF1859" i="1"/>
  <c r="AF1888" i="1" s="1"/>
  <c r="AF1892" i="1" s="1"/>
  <c r="AF1893" i="1" s="1"/>
  <c r="AD1981" i="1"/>
  <c r="AD2011" i="1" s="1"/>
  <c r="AD2015" i="1" s="1"/>
  <c r="AD2016" i="1" s="1"/>
  <c r="V2185" i="1"/>
  <c r="V2215" i="1" s="1"/>
  <c r="V2219" i="1" s="1"/>
  <c r="V2220" i="1" s="1"/>
  <c r="T2185" i="1"/>
  <c r="T2215" i="1" s="1"/>
  <c r="T2219" i="1" s="1"/>
  <c r="T2220" i="1" s="1"/>
  <c r="Z2185" i="1"/>
  <c r="Z2215" i="1" s="1"/>
  <c r="Z2219" i="1" s="1"/>
  <c r="Z2220" i="1" s="1"/>
  <c r="AF2185" i="1"/>
  <c r="AF2215" i="1" s="1"/>
  <c r="AF2219" i="1" s="1"/>
  <c r="AF2220" i="1" s="1"/>
  <c r="AB2296" i="1"/>
  <c r="AB2300" i="1" s="1"/>
  <c r="AB2301" i="1" s="1"/>
  <c r="V2307" i="1"/>
  <c r="V2337" i="1" s="1"/>
  <c r="V2341" i="1" s="1"/>
  <c r="V2342" i="1" s="1"/>
  <c r="T2307" i="1"/>
  <c r="T2337" i="1" s="1"/>
  <c r="T2341" i="1" s="1"/>
  <c r="T2342" i="1" s="1"/>
  <c r="Z2307" i="1"/>
  <c r="Z2337" i="1" s="1"/>
  <c r="Z2341" i="1" s="1"/>
  <c r="Z2342" i="1" s="1"/>
  <c r="AF2307" i="1"/>
  <c r="AF2337" i="1" s="1"/>
  <c r="AF2341" i="1" s="1"/>
  <c r="AF2342" i="1" s="1"/>
  <c r="V2390" i="1"/>
  <c r="V2417" i="1" s="1"/>
  <c r="V2421" i="1" s="1"/>
  <c r="V2422" i="1" s="1"/>
  <c r="AB2390" i="1"/>
  <c r="AB2417" i="1" s="1"/>
  <c r="AB2421" i="1" s="1"/>
  <c r="AB2422" i="1" s="1"/>
  <c r="AF2428" i="1"/>
  <c r="AF2458" i="1" s="1"/>
  <c r="AF2462" i="1" s="1"/>
  <c r="AF2463" i="1" s="1"/>
  <c r="AD2508" i="1"/>
  <c r="AD2537" i="1" s="1"/>
  <c r="AD2541" i="1" s="1"/>
  <c r="AD2542" i="1" s="1"/>
  <c r="W2589" i="1"/>
  <c r="W2619" i="1" s="1"/>
  <c r="W2623" i="1" s="1"/>
  <c r="W2624" i="1" s="1"/>
  <c r="AC2589" i="1"/>
  <c r="AC2619" i="1" s="1"/>
  <c r="AC2623" i="1" s="1"/>
  <c r="AC2624" i="1" s="1"/>
  <c r="W2630" i="1"/>
  <c r="W2660" i="1" s="1"/>
  <c r="W2664" i="1" s="1"/>
  <c r="W2665" i="1" s="1"/>
  <c r="AC2630" i="1"/>
  <c r="AC2660" i="1" s="1"/>
  <c r="AC2664" i="1" s="1"/>
  <c r="AC2665" i="1" s="1"/>
  <c r="AC2795" i="1"/>
  <c r="AC2825" i="1" s="1"/>
  <c r="AC2829" i="1" s="1"/>
  <c r="AC2830" i="1" s="1"/>
  <c r="T2795" i="1"/>
  <c r="T2825" i="1" s="1"/>
  <c r="T2829" i="1" s="1"/>
  <c r="T2830" i="1" s="1"/>
  <c r="Z2795" i="1"/>
  <c r="Z2825" i="1" s="1"/>
  <c r="Z2829" i="1" s="1"/>
  <c r="Z2830" i="1" s="1"/>
  <c r="AF2795" i="1"/>
  <c r="AF2825" i="1" s="1"/>
  <c r="AF2829" i="1" s="1"/>
  <c r="AF2830" i="1" s="1"/>
  <c r="AD3000" i="1"/>
  <c r="AD3030" i="1" s="1"/>
  <c r="AD3034" i="1" s="1"/>
  <c r="AD3035" i="1" s="1"/>
  <c r="V3000" i="1"/>
  <c r="V3030" i="1" s="1"/>
  <c r="V3034" i="1" s="1"/>
  <c r="V3035" i="1" s="1"/>
  <c r="AB3000" i="1"/>
  <c r="AB3030" i="1" s="1"/>
  <c r="AB3034" i="1" s="1"/>
  <c r="AB3035" i="1" s="1"/>
  <c r="AD3041" i="1"/>
  <c r="AD3071" i="1" s="1"/>
  <c r="AD3075" i="1" s="1"/>
  <c r="AD3076" i="1" s="1"/>
  <c r="U3041" i="1"/>
  <c r="U3071" i="1" s="1"/>
  <c r="U3075" i="1" s="1"/>
  <c r="U3076" i="1" s="1"/>
  <c r="AA3041" i="1"/>
  <c r="AA3071" i="1" s="1"/>
  <c r="AA3075" i="1" s="1"/>
  <c r="AA3076" i="1" s="1"/>
  <c r="AG3041" i="1"/>
  <c r="AG3071" i="1" s="1"/>
  <c r="AG3075" i="1" s="1"/>
  <c r="AG3076" i="1" s="1"/>
  <c r="V3289" i="1"/>
  <c r="V3316" i="1" s="1"/>
  <c r="V3320" i="1" s="1"/>
  <c r="V3321" i="1" s="1"/>
  <c r="AB3289" i="1"/>
  <c r="AB3316" i="1" s="1"/>
  <c r="AB3320" i="1" s="1"/>
  <c r="AB3321" i="1" s="1"/>
  <c r="AG3489" i="1"/>
  <c r="AG3519" i="1" s="1"/>
  <c r="AG3523" i="1" s="1"/>
  <c r="AG3524" i="1" s="1"/>
  <c r="U3489" i="1"/>
  <c r="U3519" i="1" s="1"/>
  <c r="U3523" i="1" s="1"/>
  <c r="U3524" i="1" s="1"/>
  <c r="AA3489" i="1"/>
  <c r="AA3519" i="1" s="1"/>
  <c r="AA3523" i="1" s="1"/>
  <c r="AA3524" i="1" s="1"/>
  <c r="W3571" i="1"/>
  <c r="W3600" i="1" s="1"/>
  <c r="W3604" i="1" s="1"/>
  <c r="W3605" i="1" s="1"/>
  <c r="AC3571" i="1"/>
  <c r="AC3600" i="1" s="1"/>
  <c r="AC3604" i="1" s="1"/>
  <c r="AC3605" i="1" s="1"/>
  <c r="U3693" i="1"/>
  <c r="U3722" i="1" s="1"/>
  <c r="U3726" i="1" s="1"/>
  <c r="U3727" i="1" s="1"/>
  <c r="AA3693" i="1"/>
  <c r="AA3722" i="1" s="1"/>
  <c r="AA3726" i="1" s="1"/>
  <c r="AA3727" i="1" s="1"/>
  <c r="AG3693" i="1"/>
  <c r="AG3722" i="1" s="1"/>
  <c r="AG3726" i="1" s="1"/>
  <c r="AG3727" i="1" s="1"/>
  <c r="AB3733" i="1"/>
  <c r="AB3763" i="1" s="1"/>
  <c r="AB3767" i="1" s="1"/>
  <c r="AB3768" i="1" s="1"/>
  <c r="T3733" i="1"/>
  <c r="T3763" i="1" s="1"/>
  <c r="T3767" i="1" s="1"/>
  <c r="T3768" i="1" s="1"/>
  <c r="Z3733" i="1"/>
  <c r="Z3763" i="1" s="1"/>
  <c r="Z3767" i="1" s="1"/>
  <c r="Z3768" i="1" s="1"/>
  <c r="AF3733" i="1"/>
  <c r="AF3763" i="1" s="1"/>
  <c r="AF3767" i="1" s="1"/>
  <c r="AF3768" i="1" s="1"/>
  <c r="W3855" i="1"/>
  <c r="W3885" i="1" s="1"/>
  <c r="W3889" i="1" s="1"/>
  <c r="W3890" i="1" s="1"/>
  <c r="T4055" i="1"/>
  <c r="T4085" i="1" s="1"/>
  <c r="T4089" i="1" s="1"/>
  <c r="T4090" i="1" s="1"/>
  <c r="Y4299" i="1"/>
  <c r="V1405" i="1"/>
  <c r="AB1405" i="1"/>
  <c r="Z1641" i="1"/>
  <c r="Z1640" i="1" s="1"/>
  <c r="AC1660" i="1"/>
  <c r="AC1689" i="1" s="1"/>
  <c r="AC1693" i="1" s="1"/>
  <c r="AC1694" i="1" s="1"/>
  <c r="W1660" i="1"/>
  <c r="W1689" i="1" s="1"/>
  <c r="W1693" i="1" s="1"/>
  <c r="W1694" i="1" s="1"/>
  <c r="AB1700" i="1"/>
  <c r="AB1729" i="1" s="1"/>
  <c r="AB1733" i="1" s="1"/>
  <c r="AB1734" i="1" s="1"/>
  <c r="AB1740" i="1"/>
  <c r="AB1769" i="1" s="1"/>
  <c r="AB1773" i="1" s="1"/>
  <c r="AB1774" i="1" s="1"/>
  <c r="AD1751" i="1"/>
  <c r="AD1740" i="1" s="1"/>
  <c r="AD1769" i="1" s="1"/>
  <c r="AD1773" i="1" s="1"/>
  <c r="AD1774" i="1" s="1"/>
  <c r="AC1780" i="1"/>
  <c r="AC1808" i="1" s="1"/>
  <c r="AC1812" i="1" s="1"/>
  <c r="AC1813" i="1" s="1"/>
  <c r="AD1780" i="1"/>
  <c r="AD1808" i="1" s="1"/>
  <c r="AD1812" i="1" s="1"/>
  <c r="AD1813" i="1" s="1"/>
  <c r="AC1819" i="1"/>
  <c r="AC1848" i="1" s="1"/>
  <c r="AC1852" i="1" s="1"/>
  <c r="AC1853" i="1" s="1"/>
  <c r="AG1859" i="1"/>
  <c r="AG1888" i="1" s="1"/>
  <c r="AG1892" i="1" s="1"/>
  <c r="AG1893" i="1" s="1"/>
  <c r="V1899" i="1"/>
  <c r="V1928" i="1" s="1"/>
  <c r="V1932" i="1" s="1"/>
  <c r="V1933" i="1" s="1"/>
  <c r="AB1899" i="1"/>
  <c r="AB1928" i="1" s="1"/>
  <c r="AB1932" i="1" s="1"/>
  <c r="AB1933" i="1" s="1"/>
  <c r="AF1981" i="1"/>
  <c r="AF2011" i="1" s="1"/>
  <c r="AF2015" i="1" s="1"/>
  <c r="AF2016" i="1" s="1"/>
  <c r="AG2022" i="1"/>
  <c r="AG2051" i="1" s="1"/>
  <c r="AG2055" i="1" s="1"/>
  <c r="AG2056" i="1" s="1"/>
  <c r="U2062" i="1"/>
  <c r="U2091" i="1" s="1"/>
  <c r="U2095" i="1" s="1"/>
  <c r="U2096" i="1" s="1"/>
  <c r="AG2062" i="1"/>
  <c r="AG2091" i="1" s="1"/>
  <c r="AG2095" i="1" s="1"/>
  <c r="AG2096" i="1" s="1"/>
  <c r="AD2102" i="1"/>
  <c r="AD2133" i="1" s="1"/>
  <c r="AD2137" i="1" s="1"/>
  <c r="AD2138" i="1" s="1"/>
  <c r="AD2144" i="1"/>
  <c r="AD2174" i="1" s="1"/>
  <c r="AD2178" i="1" s="1"/>
  <c r="AD2179" i="1" s="1"/>
  <c r="AG2185" i="1"/>
  <c r="AG2215" i="1" s="1"/>
  <c r="AG2219" i="1" s="1"/>
  <c r="AG2220" i="1" s="1"/>
  <c r="W2226" i="1"/>
  <c r="W2255" i="1" s="1"/>
  <c r="W2259" i="1" s="1"/>
  <c r="W2260" i="1" s="1"/>
  <c r="AC2226" i="1"/>
  <c r="AC2255" i="1" s="1"/>
  <c r="AC2259" i="1" s="1"/>
  <c r="AC2260" i="1" s="1"/>
  <c r="AC2266" i="1"/>
  <c r="AC2296" i="1" s="1"/>
  <c r="AC2300" i="1" s="1"/>
  <c r="AC2301" i="1" s="1"/>
  <c r="AG2307" i="1"/>
  <c r="AG2337" i="1" s="1"/>
  <c r="AG2341" i="1" s="1"/>
  <c r="AG2342" i="1" s="1"/>
  <c r="W2348" i="1"/>
  <c r="W2379" i="1" s="1"/>
  <c r="W2383" i="1" s="1"/>
  <c r="W2384" i="1" s="1"/>
  <c r="AC2348" i="1"/>
  <c r="AC2379" i="1" s="1"/>
  <c r="AC2383" i="1" s="1"/>
  <c r="AC2384" i="1" s="1"/>
  <c r="AC2390" i="1"/>
  <c r="AC2417" i="1" s="1"/>
  <c r="AC2421" i="1" s="1"/>
  <c r="AC2422" i="1" s="1"/>
  <c r="U2469" i="1"/>
  <c r="U2497" i="1" s="1"/>
  <c r="U2501" i="1" s="1"/>
  <c r="U2502" i="1" s="1"/>
  <c r="AA2469" i="1"/>
  <c r="AA2497" i="1" s="1"/>
  <c r="AA2501" i="1" s="1"/>
  <c r="AA2502" i="1" s="1"/>
  <c r="AG2469" i="1"/>
  <c r="AG2497" i="1" s="1"/>
  <c r="AG2501" i="1" s="1"/>
  <c r="AG2502" i="1" s="1"/>
  <c r="V2754" i="1"/>
  <c r="V2784" i="1" s="1"/>
  <c r="V2788" i="1" s="1"/>
  <c r="V2789" i="1" s="1"/>
  <c r="AB2754" i="1"/>
  <c r="AB2784" i="1" s="1"/>
  <c r="AB2788" i="1" s="1"/>
  <c r="AB2789" i="1" s="1"/>
  <c r="T2959" i="1"/>
  <c r="T2989" i="1" s="1"/>
  <c r="T2993" i="1" s="1"/>
  <c r="T2994" i="1" s="1"/>
  <c r="AE3000" i="1"/>
  <c r="AE3030" i="1" s="1"/>
  <c r="AE3034" i="1" s="1"/>
  <c r="AE3035" i="1" s="1"/>
  <c r="U3082" i="1"/>
  <c r="U3113" i="1" s="1"/>
  <c r="U3117" i="1" s="1"/>
  <c r="U3118" i="1" s="1"/>
  <c r="Z3449" i="1"/>
  <c r="Z3478" i="1" s="1"/>
  <c r="Z3482" i="1" s="1"/>
  <c r="Z3483" i="1" s="1"/>
  <c r="S3449" i="1"/>
  <c r="AE3449" i="1"/>
  <c r="AE3478" i="1" s="1"/>
  <c r="AE3482" i="1" s="1"/>
  <c r="AE3483" i="1" s="1"/>
  <c r="V3652" i="1"/>
  <c r="V3682" i="1" s="1"/>
  <c r="V3686" i="1" s="1"/>
  <c r="V3687" i="1" s="1"/>
  <c r="AF3652" i="1"/>
  <c r="AF3682" i="1" s="1"/>
  <c r="AF3686" i="1" s="1"/>
  <c r="AF3687" i="1" s="1"/>
  <c r="AA3652" i="1"/>
  <c r="AA3682" i="1" s="1"/>
  <c r="AA3686" i="1" s="1"/>
  <c r="AA3687" i="1" s="1"/>
  <c r="AG3652" i="1"/>
  <c r="AG3682" i="1" s="1"/>
  <c r="AG3686" i="1" s="1"/>
  <c r="AG3687" i="1" s="1"/>
  <c r="V3815" i="1"/>
  <c r="V3844" i="1" s="1"/>
  <c r="V3848" i="1" s="1"/>
  <c r="V3849" i="1" s="1"/>
  <c r="AB3815" i="1"/>
  <c r="AB3844" i="1" s="1"/>
  <c r="AB3848" i="1" s="1"/>
  <c r="AB3849" i="1" s="1"/>
  <c r="AC3855" i="1"/>
  <c r="AC3885" i="1" s="1"/>
  <c r="AC3889" i="1" s="1"/>
  <c r="AC3890" i="1" s="1"/>
  <c r="AA3896" i="1"/>
  <c r="AA3925" i="1" s="1"/>
  <c r="AA3929" i="1" s="1"/>
  <c r="AA3930" i="1" s="1"/>
  <c r="AE4259" i="1"/>
  <c r="AE4288" i="1" s="1"/>
  <c r="AE4292" i="1" s="1"/>
  <c r="AE4293" i="1" s="1"/>
  <c r="AD1660" i="1"/>
  <c r="AD1689" i="1" s="1"/>
  <c r="AD1693" i="1" s="1"/>
  <c r="AD1694" i="1" s="1"/>
  <c r="W1780" i="1"/>
  <c r="W1808" i="1" s="1"/>
  <c r="W1812" i="1" s="1"/>
  <c r="W1813" i="1" s="1"/>
  <c r="Z1859" i="1"/>
  <c r="Z1888" i="1" s="1"/>
  <c r="Z1892" i="1" s="1"/>
  <c r="Z1893" i="1" s="1"/>
  <c r="Z1981" i="1"/>
  <c r="Z2011" i="1" s="1"/>
  <c r="Z2015" i="1" s="1"/>
  <c r="Z2016" i="1" s="1"/>
  <c r="W2062" i="1"/>
  <c r="W2091" i="1" s="1"/>
  <c r="W2095" i="1" s="1"/>
  <c r="W2096" i="1" s="1"/>
  <c r="AC2062" i="1"/>
  <c r="AC2091" i="1" s="1"/>
  <c r="AC2095" i="1" s="1"/>
  <c r="AC2096" i="1" s="1"/>
  <c r="AE2102" i="1"/>
  <c r="AE2133" i="1" s="1"/>
  <c r="AE2137" i="1" s="1"/>
  <c r="AE2138" i="1" s="1"/>
  <c r="AD2226" i="1"/>
  <c r="AD2255" i="1" s="1"/>
  <c r="AD2259" i="1" s="1"/>
  <c r="AD2260" i="1" s="1"/>
  <c r="AD2266" i="1"/>
  <c r="AD2296" i="1" s="1"/>
  <c r="AD2300" i="1" s="1"/>
  <c r="AD2301" i="1" s="1"/>
  <c r="AD2348" i="1"/>
  <c r="AD2379" i="1" s="1"/>
  <c r="AD2383" i="1" s="1"/>
  <c r="AD2384" i="1" s="1"/>
  <c r="AD2390" i="1"/>
  <c r="AD2417" i="1" s="1"/>
  <c r="AD2421" i="1" s="1"/>
  <c r="AD2422" i="1" s="1"/>
  <c r="V2469" i="1"/>
  <c r="V2497" i="1" s="1"/>
  <c r="V2501" i="1" s="1"/>
  <c r="V2502" i="1" s="1"/>
  <c r="AB2469" i="1"/>
  <c r="AB2497" i="1" s="1"/>
  <c r="AB2501" i="1" s="1"/>
  <c r="AB2502" i="1" s="1"/>
  <c r="AD2548" i="1"/>
  <c r="AD2578" i="1" s="1"/>
  <c r="AD2582" i="1" s="1"/>
  <c r="AD2583" i="1" s="1"/>
  <c r="AE2630" i="1"/>
  <c r="AE2660" i="1" s="1"/>
  <c r="AE2664" i="1" s="1"/>
  <c r="AE2665" i="1" s="1"/>
  <c r="V2671" i="1"/>
  <c r="V2702" i="1" s="1"/>
  <c r="V2706" i="1" s="1"/>
  <c r="V2707" i="1" s="1"/>
  <c r="AB2671" i="1"/>
  <c r="AB2702" i="1" s="1"/>
  <c r="AB2706" i="1" s="1"/>
  <c r="AB2707" i="1" s="1"/>
  <c r="V2795" i="1"/>
  <c r="V2825" i="1" s="1"/>
  <c r="V2829" i="1" s="1"/>
  <c r="V2830" i="1" s="1"/>
  <c r="AF2836" i="1"/>
  <c r="AF2866" i="1" s="1"/>
  <c r="AF2870" i="1" s="1"/>
  <c r="AF2871" i="1" s="1"/>
  <c r="U2959" i="1"/>
  <c r="U2989" i="1" s="1"/>
  <c r="U2993" i="1" s="1"/>
  <c r="U2994" i="1" s="1"/>
  <c r="AA2959" i="1"/>
  <c r="AA2989" i="1" s="1"/>
  <c r="AA2993" i="1" s="1"/>
  <c r="AA2994" i="1" s="1"/>
  <c r="AG2959" i="1"/>
  <c r="AG2989" i="1" s="1"/>
  <c r="AG2993" i="1" s="1"/>
  <c r="AG2994" i="1" s="1"/>
  <c r="U3206" i="1"/>
  <c r="U3237" i="1" s="1"/>
  <c r="U3241" i="1" s="1"/>
  <c r="U3242" i="1" s="1"/>
  <c r="T3449" i="1"/>
  <c r="T3478" i="1" s="1"/>
  <c r="T3482" i="1" s="1"/>
  <c r="T3483" i="1" s="1"/>
  <c r="W3815" i="1"/>
  <c r="W3844" i="1" s="1"/>
  <c r="W3848" i="1" s="1"/>
  <c r="W3849" i="1" s="1"/>
  <c r="AC3815" i="1"/>
  <c r="AC3844" i="1" s="1"/>
  <c r="AC3848" i="1" s="1"/>
  <c r="AC3849" i="1" s="1"/>
  <c r="T4096" i="1"/>
  <c r="T4125" i="1" s="1"/>
  <c r="T4129" i="1" s="1"/>
  <c r="T4130" i="1" s="1"/>
  <c r="AD4339" i="1"/>
  <c r="AD4369" i="1" s="1"/>
  <c r="AD4373" i="1" s="1"/>
  <c r="AD4374" i="1" s="1"/>
  <c r="U2918" i="1"/>
  <c r="U2948" i="1" s="1"/>
  <c r="U2952" i="1" s="1"/>
  <c r="U2953" i="1" s="1"/>
  <c r="AA2918" i="1"/>
  <c r="AA2948" i="1" s="1"/>
  <c r="AA2952" i="1" s="1"/>
  <c r="AA2953" i="1" s="1"/>
  <c r="AG2918" i="1"/>
  <c r="AG2948" i="1" s="1"/>
  <c r="AG2952" i="1" s="1"/>
  <c r="AG2953" i="1" s="1"/>
  <c r="AG3030" i="1"/>
  <c r="AG3034" i="1" s="1"/>
  <c r="AG3035" i="1" s="1"/>
  <c r="W3041" i="1"/>
  <c r="W3071" i="1" s="1"/>
  <c r="W3075" i="1" s="1"/>
  <c r="W3076" i="1" s="1"/>
  <c r="Z3082" i="1"/>
  <c r="Z3113" i="1" s="1"/>
  <c r="Z3117" i="1" s="1"/>
  <c r="Z3118" i="1" s="1"/>
  <c r="AD3113" i="1"/>
  <c r="AD3117" i="1" s="1"/>
  <c r="AD3118" i="1" s="1"/>
  <c r="T3124" i="1"/>
  <c r="T3154" i="1" s="1"/>
  <c r="T3158" i="1" s="1"/>
  <c r="T3159" i="1" s="1"/>
  <c r="AD3206" i="1"/>
  <c r="AD3237" i="1" s="1"/>
  <c r="AD3241" i="1" s="1"/>
  <c r="AD3242" i="1" s="1"/>
  <c r="Y3367" i="1"/>
  <c r="AE3367" i="1"/>
  <c r="AE3397" i="1" s="1"/>
  <c r="AE3401" i="1" s="1"/>
  <c r="AE3402" i="1" s="1"/>
  <c r="AG3478" i="1"/>
  <c r="AG3482" i="1" s="1"/>
  <c r="AG3483" i="1" s="1"/>
  <c r="AD3530" i="1"/>
  <c r="AD3560" i="1" s="1"/>
  <c r="AD3564" i="1" s="1"/>
  <c r="AD3565" i="1" s="1"/>
  <c r="AE3722" i="1"/>
  <c r="AE3726" i="1" s="1"/>
  <c r="AE3727" i="1" s="1"/>
  <c r="V3896" i="1"/>
  <c r="V3925" i="1" s="1"/>
  <c r="V3929" i="1" s="1"/>
  <c r="V3930" i="1" s="1"/>
  <c r="V4016" i="1"/>
  <c r="V4044" i="1" s="1"/>
  <c r="V4048" i="1" s="1"/>
  <c r="V4049" i="1" s="1"/>
  <c r="Z4177" i="1"/>
  <c r="Z4207" i="1" s="1"/>
  <c r="Z4211" i="1" s="1"/>
  <c r="Z4212" i="1" s="1"/>
  <c r="T4422" i="1"/>
  <c r="T4451" i="1" s="1"/>
  <c r="T4455" i="1" s="1"/>
  <c r="T4456" i="1" s="1"/>
  <c r="AD4422" i="1"/>
  <c r="AD4451" i="1" s="1"/>
  <c r="AD4455" i="1" s="1"/>
  <c r="AD4456" i="1" s="1"/>
  <c r="U2877" i="1"/>
  <c r="U2907" i="1" s="1"/>
  <c r="U2911" i="1" s="1"/>
  <c r="U2912" i="1" s="1"/>
  <c r="AA2877" i="1"/>
  <c r="AA2907" i="1" s="1"/>
  <c r="AA2911" i="1" s="1"/>
  <c r="AA2912" i="1" s="1"/>
  <c r="AG2877" i="1"/>
  <c r="AG2907" i="1" s="1"/>
  <c r="AG2911" i="1" s="1"/>
  <c r="AG2912" i="1" s="1"/>
  <c r="W2918" i="1"/>
  <c r="W2948" i="1" s="1"/>
  <c r="W2952" i="1" s="1"/>
  <c r="W2953" i="1" s="1"/>
  <c r="W3000" i="1"/>
  <c r="W3030" i="1" s="1"/>
  <c r="W3034" i="1" s="1"/>
  <c r="W3035" i="1" s="1"/>
  <c r="AC3000" i="1"/>
  <c r="AC3030" i="1" s="1"/>
  <c r="AC3034" i="1" s="1"/>
  <c r="AC3035" i="1" s="1"/>
  <c r="AE3041" i="1"/>
  <c r="AE3071" i="1" s="1"/>
  <c r="AE3075" i="1" s="1"/>
  <c r="AE3076" i="1" s="1"/>
  <c r="Z3124" i="1"/>
  <c r="Z3154" i="1" s="1"/>
  <c r="Z3158" i="1" s="1"/>
  <c r="Z3159" i="1" s="1"/>
  <c r="AD3248" i="1"/>
  <c r="AD3278" i="1" s="1"/>
  <c r="AD3282" i="1" s="1"/>
  <c r="AD3283" i="1" s="1"/>
  <c r="AC3289" i="1"/>
  <c r="AC3316" i="1" s="1"/>
  <c r="AC3320" i="1" s="1"/>
  <c r="AC3321" i="1" s="1"/>
  <c r="W3449" i="1"/>
  <c r="W3478" i="1" s="1"/>
  <c r="W3482" i="1" s="1"/>
  <c r="W3483" i="1" s="1"/>
  <c r="AE3652" i="1"/>
  <c r="AE3682" i="1" s="1"/>
  <c r="AE3686" i="1" s="1"/>
  <c r="AE3687" i="1" s="1"/>
  <c r="T3815" i="1"/>
  <c r="T3844" i="1" s="1"/>
  <c r="T3848" i="1" s="1"/>
  <c r="T3849" i="1" s="1"/>
  <c r="T3936" i="1"/>
  <c r="T3965" i="1" s="1"/>
  <c r="T3969" i="1" s="1"/>
  <c r="T3970" i="1" s="1"/>
  <c r="AF4422" i="1"/>
  <c r="AF4451" i="1" s="1"/>
  <c r="AF4455" i="1" s="1"/>
  <c r="AF4456" i="1" s="1"/>
  <c r="AC3041" i="1"/>
  <c r="AC3071" i="1" s="1"/>
  <c r="AC3075" i="1" s="1"/>
  <c r="AC3076" i="1" s="1"/>
  <c r="T3082" i="1"/>
  <c r="T3113" i="1" s="1"/>
  <c r="T3117" i="1" s="1"/>
  <c r="T3118" i="1" s="1"/>
  <c r="AF3082" i="1"/>
  <c r="AF3113" i="1" s="1"/>
  <c r="AF3117" i="1" s="1"/>
  <c r="AF3118" i="1" s="1"/>
  <c r="U3124" i="1"/>
  <c r="U3154" i="1" s="1"/>
  <c r="U3158" i="1" s="1"/>
  <c r="U3159" i="1" s="1"/>
  <c r="AA3124" i="1"/>
  <c r="AA3154" i="1" s="1"/>
  <c r="AA3158" i="1" s="1"/>
  <c r="AA3159" i="1" s="1"/>
  <c r="AG3124" i="1"/>
  <c r="AG3154" i="1" s="1"/>
  <c r="AG3158" i="1" s="1"/>
  <c r="AG3159" i="1" s="1"/>
  <c r="AA3206" i="1"/>
  <c r="AA3237" i="1" s="1"/>
  <c r="AA3241" i="1" s="1"/>
  <c r="AA3242" i="1" s="1"/>
  <c r="AE3248" i="1"/>
  <c r="AE3278" i="1" s="1"/>
  <c r="AE3282" i="1" s="1"/>
  <c r="AE3283" i="1" s="1"/>
  <c r="AD3289" i="1"/>
  <c r="AD3316" i="1" s="1"/>
  <c r="AD3320" i="1" s="1"/>
  <c r="AD3321" i="1" s="1"/>
  <c r="AE3815" i="1"/>
  <c r="AE3844" i="1" s="1"/>
  <c r="AE3848" i="1" s="1"/>
  <c r="AE3849" i="1" s="1"/>
  <c r="AE3936" i="1"/>
  <c r="AE3965" i="1" s="1"/>
  <c r="AE3969" i="1" s="1"/>
  <c r="AE3970" i="1" s="1"/>
  <c r="AF4055" i="1"/>
  <c r="AF4085" i="1" s="1"/>
  <c r="AF4089" i="1" s="1"/>
  <c r="AF4090" i="1" s="1"/>
  <c r="T4177" i="1"/>
  <c r="T4207" i="1" s="1"/>
  <c r="T4211" i="1" s="1"/>
  <c r="T4212" i="1" s="1"/>
  <c r="AF4177" i="1"/>
  <c r="AF4207" i="1" s="1"/>
  <c r="AF4211" i="1" s="1"/>
  <c r="AF4212" i="1" s="1"/>
  <c r="AA4462" i="1"/>
  <c r="AA4492" i="1" s="1"/>
  <c r="AA4496" i="1" s="1"/>
  <c r="AA4497" i="1" s="1"/>
  <c r="V4503" i="1"/>
  <c r="V4534" i="1" s="1"/>
  <c r="V4538" i="1" s="1"/>
  <c r="V4539" i="1" s="1"/>
  <c r="AD3165" i="1"/>
  <c r="AD3195" i="1" s="1"/>
  <c r="AD3199" i="1" s="1"/>
  <c r="AD3200" i="1" s="1"/>
  <c r="T3327" i="1"/>
  <c r="T3356" i="1" s="1"/>
  <c r="T3360" i="1" s="1"/>
  <c r="T3361" i="1" s="1"/>
  <c r="T3367" i="1"/>
  <c r="T3397" i="1" s="1"/>
  <c r="T3401" i="1" s="1"/>
  <c r="T3402" i="1" s="1"/>
  <c r="Z3367" i="1"/>
  <c r="Z3397" i="1" s="1"/>
  <c r="Z3401" i="1" s="1"/>
  <c r="Z3402" i="1" s="1"/>
  <c r="AF3367" i="1"/>
  <c r="AF3397" i="1" s="1"/>
  <c r="AF3401" i="1" s="1"/>
  <c r="AF3402" i="1" s="1"/>
  <c r="AD3478" i="1"/>
  <c r="AD3482" i="1" s="1"/>
  <c r="AD3483" i="1" s="1"/>
  <c r="U3652" i="1"/>
  <c r="U3682" i="1" s="1"/>
  <c r="U3686" i="1" s="1"/>
  <c r="U3687" i="1" s="1"/>
  <c r="T3774" i="1"/>
  <c r="T3804" i="1" s="1"/>
  <c r="T3808" i="1" s="1"/>
  <c r="T3809" i="1" s="1"/>
  <c r="AF3815" i="1"/>
  <c r="AF3844" i="1" s="1"/>
  <c r="AF3848" i="1" s="1"/>
  <c r="AF3849" i="1" s="1"/>
  <c r="AB3896" i="1"/>
  <c r="AB3925" i="1" s="1"/>
  <c r="AB3929" i="1" s="1"/>
  <c r="AB3930" i="1" s="1"/>
  <c r="AF3936" i="1"/>
  <c r="AF3965" i="1" s="1"/>
  <c r="AF3969" i="1" s="1"/>
  <c r="AF3970" i="1" s="1"/>
  <c r="AB4016" i="1"/>
  <c r="AB4044" i="1" s="1"/>
  <c r="AB4048" i="1" s="1"/>
  <c r="AB4049" i="1" s="1"/>
  <c r="U4096" i="1"/>
  <c r="U4125" i="1" s="1"/>
  <c r="U4129" i="1" s="1"/>
  <c r="U4130" i="1" s="1"/>
  <c r="AA4096" i="1"/>
  <c r="AA4125" i="1" s="1"/>
  <c r="AA4129" i="1" s="1"/>
  <c r="AA4130" i="1" s="1"/>
  <c r="AG4096" i="1"/>
  <c r="AG4125" i="1" s="1"/>
  <c r="AG4129" i="1" s="1"/>
  <c r="AG4130" i="1" s="1"/>
  <c r="AE4136" i="1"/>
  <c r="AE4166" i="1" s="1"/>
  <c r="AE4170" i="1" s="1"/>
  <c r="AE4171" i="1" s="1"/>
  <c r="W4259" i="1"/>
  <c r="W4288" i="1" s="1"/>
  <c r="W4292" i="1" s="1"/>
  <c r="W4293" i="1" s="1"/>
  <c r="AC4259" i="1"/>
  <c r="AC4288" i="1" s="1"/>
  <c r="AC4292" i="1" s="1"/>
  <c r="AC4293" i="1" s="1"/>
  <c r="AD4299" i="1"/>
  <c r="AD4328" i="1" s="1"/>
  <c r="AD4332" i="1" s="1"/>
  <c r="AD4333" i="1" s="1"/>
  <c r="Z4422" i="1"/>
  <c r="Z4451" i="1" s="1"/>
  <c r="Z4455" i="1" s="1"/>
  <c r="Z4456" i="1" s="1"/>
  <c r="W4503" i="1"/>
  <c r="W4534" i="1" s="1"/>
  <c r="W4538" i="1" s="1"/>
  <c r="W4539" i="1" s="1"/>
  <c r="AC4503" i="1"/>
  <c r="AC4534" i="1" s="1"/>
  <c r="AC4538" i="1" s="1"/>
  <c r="AC4539" i="1" s="1"/>
  <c r="AG4503" i="1"/>
  <c r="AG4534" i="1" s="1"/>
  <c r="AG4538" i="1" s="1"/>
  <c r="AG4539" i="1" s="1"/>
  <c r="W3124" i="1"/>
  <c r="W3154" i="1" s="1"/>
  <c r="W3158" i="1" s="1"/>
  <c r="W3159" i="1" s="1"/>
  <c r="AC3124" i="1"/>
  <c r="AC3154" i="1" s="1"/>
  <c r="AC3158" i="1" s="1"/>
  <c r="AC3159" i="1" s="1"/>
  <c r="AG3206" i="1"/>
  <c r="AG3237" i="1" s="1"/>
  <c r="AG3241" i="1" s="1"/>
  <c r="AG3242" i="1" s="1"/>
  <c r="W3206" i="1"/>
  <c r="W3237" i="1" s="1"/>
  <c r="W3241" i="1" s="1"/>
  <c r="W3242" i="1" s="1"/>
  <c r="AC3206" i="1"/>
  <c r="AC3237" i="1" s="1"/>
  <c r="AC3241" i="1" s="1"/>
  <c r="AC3242" i="1" s="1"/>
  <c r="AD3367" i="1"/>
  <c r="AD3397" i="1" s="1"/>
  <c r="AD3401" i="1" s="1"/>
  <c r="AD3402" i="1" s="1"/>
  <c r="AE3489" i="1"/>
  <c r="AE3519" i="1" s="1"/>
  <c r="AE3523" i="1" s="1"/>
  <c r="AE3524" i="1" s="1"/>
  <c r="U3611" i="1"/>
  <c r="U3641" i="1" s="1"/>
  <c r="U3645" i="1" s="1"/>
  <c r="U3646" i="1" s="1"/>
  <c r="AA3611" i="1"/>
  <c r="AA3641" i="1" s="1"/>
  <c r="AA3645" i="1" s="1"/>
  <c r="AA3646" i="1" s="1"/>
  <c r="AG3611" i="1"/>
  <c r="AG3641" i="1" s="1"/>
  <c r="AG3645" i="1" s="1"/>
  <c r="AG3646" i="1" s="1"/>
  <c r="AE3774" i="1"/>
  <c r="AE3804" i="1" s="1"/>
  <c r="AE3808" i="1" s="1"/>
  <c r="AE3809" i="1" s="1"/>
  <c r="U3855" i="1"/>
  <c r="U3885" i="1" s="1"/>
  <c r="U3889" i="1" s="1"/>
  <c r="U3890" i="1" s="1"/>
  <c r="AA3855" i="1"/>
  <c r="AA3885" i="1" s="1"/>
  <c r="AA3889" i="1" s="1"/>
  <c r="AA3890" i="1" s="1"/>
  <c r="AG3855" i="1"/>
  <c r="AG3885" i="1" s="1"/>
  <c r="AG3889" i="1" s="1"/>
  <c r="AG3890" i="1" s="1"/>
  <c r="AE3896" i="1"/>
  <c r="AE3925" i="1" s="1"/>
  <c r="AE3929" i="1" s="1"/>
  <c r="AE3930" i="1" s="1"/>
  <c r="U3976" i="1"/>
  <c r="U4005" i="1" s="1"/>
  <c r="U4009" i="1" s="1"/>
  <c r="U4010" i="1" s="1"/>
  <c r="AA3976" i="1"/>
  <c r="AA4005" i="1" s="1"/>
  <c r="AA4009" i="1" s="1"/>
  <c r="AA4010" i="1" s="1"/>
  <c r="AG3976" i="1"/>
  <c r="AG4005" i="1" s="1"/>
  <c r="AG4009" i="1" s="1"/>
  <c r="AG4010" i="1" s="1"/>
  <c r="Y4016" i="1"/>
  <c r="AE4016" i="1"/>
  <c r="AE4044" i="1" s="1"/>
  <c r="AE4048" i="1" s="1"/>
  <c r="AE4049" i="1" s="1"/>
  <c r="V4096" i="1"/>
  <c r="V4125" i="1" s="1"/>
  <c r="V4129" i="1" s="1"/>
  <c r="V4130" i="1" s="1"/>
  <c r="AB4096" i="1"/>
  <c r="AB4125" i="1" s="1"/>
  <c r="AB4129" i="1" s="1"/>
  <c r="AB4130" i="1" s="1"/>
  <c r="T4136" i="1"/>
  <c r="T4166" i="1" s="1"/>
  <c r="T4170" i="1" s="1"/>
  <c r="T4171" i="1" s="1"/>
  <c r="Z4136" i="1"/>
  <c r="Z4166" i="1" s="1"/>
  <c r="Z4170" i="1" s="1"/>
  <c r="Z4171" i="1" s="1"/>
  <c r="AF4136" i="1"/>
  <c r="AF4166" i="1" s="1"/>
  <c r="AF4170" i="1" s="1"/>
  <c r="AF4171" i="1" s="1"/>
  <c r="W4177" i="1"/>
  <c r="W4207" i="1" s="1"/>
  <c r="W4211" i="1" s="1"/>
  <c r="W4212" i="1" s="1"/>
  <c r="AC4177" i="1"/>
  <c r="AC4207" i="1" s="1"/>
  <c r="AC4211" i="1" s="1"/>
  <c r="AC4212" i="1" s="1"/>
  <c r="AF4299" i="1"/>
  <c r="AF4328" i="1" s="1"/>
  <c r="AF4332" i="1" s="1"/>
  <c r="AF4333" i="1" s="1"/>
  <c r="AB4380" i="1"/>
  <c r="AB4411" i="1" s="1"/>
  <c r="AB4415" i="1" s="1"/>
  <c r="AB4416" i="1" s="1"/>
  <c r="W4380" i="1"/>
  <c r="W4411" i="1" s="1"/>
  <c r="W4415" i="1" s="1"/>
  <c r="W4416" i="1" s="1"/>
  <c r="U4462" i="1"/>
  <c r="U4492" i="1" s="1"/>
  <c r="U4496" i="1" s="1"/>
  <c r="U4497" i="1" s="1"/>
  <c r="AD4462" i="1"/>
  <c r="AD4492" i="1" s="1"/>
  <c r="AD4496" i="1" s="1"/>
  <c r="AD4497" i="1" s="1"/>
  <c r="AG4462" i="1"/>
  <c r="AG4492" i="1" s="1"/>
  <c r="AG4496" i="1" s="1"/>
  <c r="AG4497" i="1" s="1"/>
  <c r="AB4503" i="1"/>
  <c r="AB4534" i="1" s="1"/>
  <c r="AB4538" i="1" s="1"/>
  <c r="AB4539" i="1" s="1"/>
  <c r="S105" i="1"/>
  <c r="Y105" i="1"/>
  <c r="AE105" i="1"/>
  <c r="AE104" i="1" s="1"/>
  <c r="U154" i="1"/>
  <c r="U153" i="1" s="1"/>
  <c r="AA154" i="1"/>
  <c r="AA153" i="1" s="1"/>
  <c r="AG154" i="1"/>
  <c r="AG153" i="1" s="1"/>
  <c r="S342" i="1"/>
  <c r="U463" i="1"/>
  <c r="U462" i="1" s="1"/>
  <c r="AA463" i="1"/>
  <c r="AA462" i="1" s="1"/>
  <c r="AG463" i="1"/>
  <c r="AG462" i="1" s="1"/>
  <c r="W512" i="1"/>
  <c r="W511" i="1" s="1"/>
  <c r="AC512" i="1"/>
  <c r="AC511" i="1" s="1"/>
  <c r="W523" i="1"/>
  <c r="W522" i="1" s="1"/>
  <c r="AC523" i="1"/>
  <c r="AC522" i="1" s="1"/>
  <c r="U653" i="1"/>
  <c r="U641" i="1" s="1"/>
  <c r="U674" i="1" s="1"/>
  <c r="W744" i="1"/>
  <c r="W733" i="1" s="1"/>
  <c r="AC744" i="1"/>
  <c r="AC733" i="1" s="1"/>
  <c r="W758" i="1"/>
  <c r="W757" i="1" s="1"/>
  <c r="AC758" i="1"/>
  <c r="AC757" i="1" s="1"/>
  <c r="S843" i="1"/>
  <c r="Y843" i="1"/>
  <c r="AE843" i="1"/>
  <c r="AE842" i="1" s="1"/>
  <c r="W855" i="1"/>
  <c r="W854" i="1" s="1"/>
  <c r="AC855" i="1"/>
  <c r="AC854" i="1" s="1"/>
  <c r="S894" i="1"/>
  <c r="Y894" i="1"/>
  <c r="AE894" i="1"/>
  <c r="AE883" i="1" s="1"/>
  <c r="U911" i="1"/>
  <c r="S923" i="1"/>
  <c r="Y923" i="1"/>
  <c r="AE923" i="1"/>
  <c r="AE922" i="1" s="1"/>
  <c r="W940" i="1"/>
  <c r="W939" i="1" s="1"/>
  <c r="AC940" i="1"/>
  <c r="AC939" i="1" s="1"/>
  <c r="U992" i="1"/>
  <c r="U981" i="1" s="1"/>
  <c r="AA992" i="1"/>
  <c r="AA981" i="1" s="1"/>
  <c r="AG992" i="1"/>
  <c r="AG981" i="1" s="1"/>
  <c r="S1016" i="1"/>
  <c r="Y1016" i="1"/>
  <c r="AE1016" i="1"/>
  <c r="AE1015" i="1" s="1"/>
  <c r="W1023" i="1"/>
  <c r="W1022" i="1" s="1"/>
  <c r="AC1023" i="1"/>
  <c r="AC1022" i="1" s="1"/>
  <c r="W1066" i="1"/>
  <c r="W1055" i="1" s="1"/>
  <c r="AC1066" i="1"/>
  <c r="AC1055" i="1" s="1"/>
  <c r="W1085" i="1"/>
  <c r="W1084" i="1" s="1"/>
  <c r="AC1085" i="1"/>
  <c r="AC1084" i="1" s="1"/>
  <c r="W1899" i="1"/>
  <c r="W1928" i="1" s="1"/>
  <c r="W1932" i="1" s="1"/>
  <c r="W1933" i="1" s="1"/>
  <c r="AC1899" i="1"/>
  <c r="AC1928" i="1" s="1"/>
  <c r="AC1932" i="1" s="1"/>
  <c r="AC1933" i="1" s="1"/>
  <c r="V2022" i="1"/>
  <c r="V2051" i="1" s="1"/>
  <c r="V2055" i="1" s="1"/>
  <c r="V2056" i="1" s="1"/>
  <c r="AB2022" i="1"/>
  <c r="AB2051" i="1" s="1"/>
  <c r="AB2055" i="1" s="1"/>
  <c r="AB2056" i="1" s="1"/>
  <c r="V2091" i="1"/>
  <c r="V2095" i="1" s="1"/>
  <c r="V2096" i="1" s="1"/>
  <c r="AE2589" i="1"/>
  <c r="AE2619" i="1" s="1"/>
  <c r="AE2623" i="1" s="1"/>
  <c r="AE2624" i="1" s="1"/>
  <c r="W2836" i="1"/>
  <c r="W2866" i="1" s="1"/>
  <c r="W2870" i="1" s="1"/>
  <c r="W2871" i="1" s="1"/>
  <c r="AC2836" i="1"/>
  <c r="AC2866" i="1" s="1"/>
  <c r="AC2870" i="1" s="1"/>
  <c r="AC2871" i="1" s="1"/>
  <c r="V2877" i="1"/>
  <c r="V2907" i="1" s="1"/>
  <c r="V2911" i="1" s="1"/>
  <c r="V2912" i="1" s="1"/>
  <c r="AB2877" i="1"/>
  <c r="AB2907" i="1" s="1"/>
  <c r="AB2911" i="1" s="1"/>
  <c r="AB2912" i="1" s="1"/>
  <c r="S2959" i="1"/>
  <c r="AE2959" i="1"/>
  <c r="AE2989" i="1" s="1"/>
  <c r="AE2993" i="1" s="1"/>
  <c r="AE2994" i="1" s="1"/>
  <c r="T3041" i="1"/>
  <c r="T3071" i="1" s="1"/>
  <c r="T3075" i="1" s="1"/>
  <c r="T3076" i="1" s="1"/>
  <c r="Z3041" i="1"/>
  <c r="Z3071" i="1" s="1"/>
  <c r="Z3075" i="1" s="1"/>
  <c r="Z3076" i="1" s="1"/>
  <c r="AF3041" i="1"/>
  <c r="AF3071" i="1" s="1"/>
  <c r="AF3075" i="1" s="1"/>
  <c r="AF3076" i="1" s="1"/>
  <c r="U3165" i="1"/>
  <c r="U3195" i="1" s="1"/>
  <c r="U3199" i="1" s="1"/>
  <c r="U3200" i="1" s="1"/>
  <c r="AA3165" i="1"/>
  <c r="AA3195" i="1" s="1"/>
  <c r="AA3199" i="1" s="1"/>
  <c r="AA3200" i="1" s="1"/>
  <c r="AG3165" i="1"/>
  <c r="AG3195" i="1" s="1"/>
  <c r="AG3199" i="1" s="1"/>
  <c r="AG3200" i="1" s="1"/>
  <c r="AD20" i="1"/>
  <c r="AD10" i="1" s="1"/>
  <c r="AD31" i="1"/>
  <c r="AD30" i="1" s="1"/>
  <c r="AD61" i="1"/>
  <c r="AD51" i="1" s="1"/>
  <c r="AD73" i="1" s="1"/>
  <c r="T98" i="1"/>
  <c r="T88" i="1" s="1"/>
  <c r="Z98" i="1"/>
  <c r="Z88" i="1" s="1"/>
  <c r="AF98" i="1"/>
  <c r="AF88" i="1" s="1"/>
  <c r="T105" i="1"/>
  <c r="T104" i="1" s="1"/>
  <c r="Z105" i="1"/>
  <c r="Z104" i="1" s="1"/>
  <c r="AF105" i="1"/>
  <c r="AF104" i="1" s="1"/>
  <c r="V144" i="1"/>
  <c r="V134" i="1" s="1"/>
  <c r="AB144" i="1"/>
  <c r="AB134" i="1" s="1"/>
  <c r="V154" i="1"/>
  <c r="V153" i="1" s="1"/>
  <c r="AB154" i="1"/>
  <c r="AB153" i="1" s="1"/>
  <c r="T192" i="1"/>
  <c r="T182" i="1" s="1"/>
  <c r="T204" i="1" s="1"/>
  <c r="Z192" i="1"/>
  <c r="Z182" i="1" s="1"/>
  <c r="Z204" i="1" s="1"/>
  <c r="AF192" i="1"/>
  <c r="AF182" i="1" s="1"/>
  <c r="AF204" i="1" s="1"/>
  <c r="V220" i="1"/>
  <c r="V219" i="1" s="1"/>
  <c r="V225" i="1" s="1"/>
  <c r="AB220" i="1"/>
  <c r="AB219" i="1" s="1"/>
  <c r="AB225" i="1" s="1"/>
  <c r="AD251" i="1"/>
  <c r="AD241" i="1" s="1"/>
  <c r="AD259" i="1" s="1"/>
  <c r="AD284" i="1"/>
  <c r="AD274" i="1" s="1"/>
  <c r="AD297" i="1" s="1"/>
  <c r="T323" i="1"/>
  <c r="T312" i="1" s="1"/>
  <c r="Z323" i="1"/>
  <c r="Z312" i="1" s="1"/>
  <c r="AF323" i="1"/>
  <c r="AF312" i="1" s="1"/>
  <c r="T337" i="1"/>
  <c r="T336" i="1" s="1"/>
  <c r="Z337" i="1"/>
  <c r="Z336" i="1" s="1"/>
  <c r="AF337" i="1"/>
  <c r="AF336" i="1" s="1"/>
  <c r="T342" i="1"/>
  <c r="T341" i="1" s="1"/>
  <c r="Z342" i="1"/>
  <c r="Z341" i="1" s="1"/>
  <c r="AF342" i="1"/>
  <c r="AF341" i="1" s="1"/>
  <c r="AD376" i="1"/>
  <c r="AD366" i="1" s="1"/>
  <c r="AD391" i="1" s="1"/>
  <c r="T416" i="1"/>
  <c r="T406" i="1" s="1"/>
  <c r="T430" i="1" s="1"/>
  <c r="Z416" i="1"/>
  <c r="Z406" i="1" s="1"/>
  <c r="Z430" i="1" s="1"/>
  <c r="AF416" i="1"/>
  <c r="AF406" i="1" s="1"/>
  <c r="AF430" i="1" s="1"/>
  <c r="V455" i="1"/>
  <c r="V445" i="1" s="1"/>
  <c r="AB455" i="1"/>
  <c r="AB445" i="1" s="1"/>
  <c r="V463" i="1"/>
  <c r="V462" i="1" s="1"/>
  <c r="AB463" i="1"/>
  <c r="AB462" i="1" s="1"/>
  <c r="AD502" i="1"/>
  <c r="AD491" i="1" s="1"/>
  <c r="AD512" i="1"/>
  <c r="AD511" i="1" s="1"/>
  <c r="AD523" i="1"/>
  <c r="AD522" i="1" s="1"/>
  <c r="V561" i="1"/>
  <c r="V549" i="1" s="1"/>
  <c r="V585" i="1" s="1"/>
  <c r="AB561" i="1"/>
  <c r="AB549" i="1" s="1"/>
  <c r="AB585" i="1" s="1"/>
  <c r="T606" i="1"/>
  <c r="T594" i="1" s="1"/>
  <c r="T628" i="1" s="1"/>
  <c r="Z606" i="1"/>
  <c r="Z594" i="1" s="1"/>
  <c r="Z628" i="1" s="1"/>
  <c r="AF606" i="1"/>
  <c r="AF594" i="1" s="1"/>
  <c r="AF628" i="1" s="1"/>
  <c r="V653" i="1"/>
  <c r="V641" i="1" s="1"/>
  <c r="V674" i="1" s="1"/>
  <c r="AB653" i="1"/>
  <c r="AB641" i="1" s="1"/>
  <c r="AB674" i="1" s="1"/>
  <c r="AD698" i="1"/>
  <c r="AD687" i="1" s="1"/>
  <c r="AD717" i="1" s="1"/>
  <c r="AD744" i="1"/>
  <c r="AD733" i="1" s="1"/>
  <c r="AD758" i="1"/>
  <c r="AD757" i="1" s="1"/>
  <c r="AD777" i="1"/>
  <c r="AD776" i="1" s="1"/>
  <c r="T789" i="1"/>
  <c r="T788" i="1" s="1"/>
  <c r="Z789" i="1"/>
  <c r="Z788" i="1" s="1"/>
  <c r="AF789" i="1"/>
  <c r="AF788" i="1" s="1"/>
  <c r="T819" i="1"/>
  <c r="T808" i="1" s="1"/>
  <c r="Z819" i="1"/>
  <c r="Z808" i="1" s="1"/>
  <c r="AF819" i="1"/>
  <c r="AF808" i="1" s="1"/>
  <c r="T843" i="1"/>
  <c r="T842" i="1" s="1"/>
  <c r="Z843" i="1"/>
  <c r="Z842" i="1" s="1"/>
  <c r="AF843" i="1"/>
  <c r="AF842" i="1" s="1"/>
  <c r="AD850" i="1"/>
  <c r="AD849" i="1" s="1"/>
  <c r="AD855" i="1"/>
  <c r="AD854" i="1" s="1"/>
  <c r="T894" i="1"/>
  <c r="T883" i="1" s="1"/>
  <c r="Z894" i="1"/>
  <c r="Z883" i="1" s="1"/>
  <c r="AF894" i="1"/>
  <c r="AF883" i="1" s="1"/>
  <c r="T923" i="1"/>
  <c r="T922" i="1" s="1"/>
  <c r="Z923" i="1"/>
  <c r="Z922" i="1" s="1"/>
  <c r="AF923" i="1"/>
  <c r="AF922" i="1" s="1"/>
  <c r="AD940" i="1"/>
  <c r="AD939" i="1" s="1"/>
  <c r="V992" i="1"/>
  <c r="V981" i="1" s="1"/>
  <c r="AB992" i="1"/>
  <c r="AB981" i="1" s="1"/>
  <c r="T1016" i="1"/>
  <c r="T1015" i="1" s="1"/>
  <c r="Z1016" i="1"/>
  <c r="Z1015" i="1" s="1"/>
  <c r="AF1016" i="1"/>
  <c r="AF1015" i="1" s="1"/>
  <c r="AD1023" i="1"/>
  <c r="AD1022" i="1" s="1"/>
  <c r="AD1066" i="1"/>
  <c r="AD1055" i="1" s="1"/>
  <c r="U1098" i="1"/>
  <c r="U1097" i="1" s="1"/>
  <c r="AA1098" i="1"/>
  <c r="AA1097" i="1" s="1"/>
  <c r="AG1098" i="1"/>
  <c r="AG1097" i="1" s="1"/>
  <c r="T1160" i="1"/>
  <c r="T1159" i="1" s="1"/>
  <c r="Z1160" i="1"/>
  <c r="Z1159" i="1" s="1"/>
  <c r="AF1160" i="1"/>
  <c r="AF1159" i="1" s="1"/>
  <c r="U2508" i="1"/>
  <c r="U2537" i="1" s="1"/>
  <c r="U2541" i="1" s="1"/>
  <c r="U2542" i="1" s="1"/>
  <c r="AA2508" i="1"/>
  <c r="AA2537" i="1" s="1"/>
  <c r="AA2541" i="1" s="1"/>
  <c r="AA2542" i="1" s="1"/>
  <c r="AG2508" i="1"/>
  <c r="AG2537" i="1" s="1"/>
  <c r="AG2541" i="1" s="1"/>
  <c r="AG2542" i="1" s="1"/>
  <c r="U2754" i="1"/>
  <c r="U2784" i="1" s="1"/>
  <c r="U2788" i="1" s="1"/>
  <c r="U2789" i="1" s="1"/>
  <c r="AA2754" i="1"/>
  <c r="AA2784" i="1" s="1"/>
  <c r="AA2788" i="1" s="1"/>
  <c r="AA2789" i="1" s="1"/>
  <c r="AG2754" i="1"/>
  <c r="AG2784" i="1" s="1"/>
  <c r="AG2788" i="1" s="1"/>
  <c r="AG2789" i="1" s="1"/>
  <c r="AD2836" i="1"/>
  <c r="AD2866" i="1" s="1"/>
  <c r="AD2870" i="1" s="1"/>
  <c r="AD2871" i="1" s="1"/>
  <c r="W2877" i="1"/>
  <c r="W2907" i="1" s="1"/>
  <c r="W2911" i="1" s="1"/>
  <c r="W2912" i="1" s="1"/>
  <c r="AC2877" i="1"/>
  <c r="AC2907" i="1" s="1"/>
  <c r="AC2911" i="1" s="1"/>
  <c r="AC2912" i="1" s="1"/>
  <c r="S20" i="1"/>
  <c r="Y20" i="1"/>
  <c r="AE20" i="1"/>
  <c r="AE10" i="1" s="1"/>
  <c r="S31" i="1"/>
  <c r="Y31" i="1"/>
  <c r="AE31" i="1"/>
  <c r="AE30" i="1" s="1"/>
  <c r="S61" i="1"/>
  <c r="Y61" i="1"/>
  <c r="AE61" i="1"/>
  <c r="AE51" i="1" s="1"/>
  <c r="AE73" i="1" s="1"/>
  <c r="U98" i="1"/>
  <c r="U88" i="1" s="1"/>
  <c r="AA98" i="1"/>
  <c r="AA88" i="1" s="1"/>
  <c r="AG98" i="1"/>
  <c r="AG88" i="1" s="1"/>
  <c r="U105" i="1"/>
  <c r="U104" i="1" s="1"/>
  <c r="AA105" i="1"/>
  <c r="AA104" i="1" s="1"/>
  <c r="AG105" i="1"/>
  <c r="AG104" i="1" s="1"/>
  <c r="W144" i="1"/>
  <c r="W134" i="1" s="1"/>
  <c r="AC144" i="1"/>
  <c r="AC134" i="1" s="1"/>
  <c r="W154" i="1"/>
  <c r="W153" i="1" s="1"/>
  <c r="AC154" i="1"/>
  <c r="AC153" i="1" s="1"/>
  <c r="U192" i="1"/>
  <c r="U182" i="1" s="1"/>
  <c r="U204" i="1" s="1"/>
  <c r="AA192" i="1"/>
  <c r="AA182" i="1" s="1"/>
  <c r="AA204" i="1" s="1"/>
  <c r="AG192" i="1"/>
  <c r="AG182" i="1" s="1"/>
  <c r="AG204" i="1" s="1"/>
  <c r="W220" i="1"/>
  <c r="W219" i="1" s="1"/>
  <c r="W225" i="1" s="1"/>
  <c r="AC220" i="1"/>
  <c r="AC219" i="1" s="1"/>
  <c r="AC225" i="1" s="1"/>
  <c r="S251" i="1"/>
  <c r="Y251" i="1"/>
  <c r="AE251" i="1"/>
  <c r="AE241" i="1" s="1"/>
  <c r="AE259" i="1" s="1"/>
  <c r="S284" i="1"/>
  <c r="Y284" i="1"/>
  <c r="AE284" i="1"/>
  <c r="AE274" i="1" s="1"/>
  <c r="AE297" i="1" s="1"/>
  <c r="U323" i="1"/>
  <c r="U312" i="1" s="1"/>
  <c r="AA323" i="1"/>
  <c r="AA312" i="1" s="1"/>
  <c r="AG323" i="1"/>
  <c r="AG312" i="1" s="1"/>
  <c r="U337" i="1"/>
  <c r="U336" i="1" s="1"/>
  <c r="AA337" i="1"/>
  <c r="AA336" i="1" s="1"/>
  <c r="AG337" i="1"/>
  <c r="AG336" i="1" s="1"/>
  <c r="U342" i="1"/>
  <c r="U341" i="1" s="1"/>
  <c r="AA342" i="1"/>
  <c r="AA341" i="1" s="1"/>
  <c r="AG342" i="1"/>
  <c r="AG341" i="1" s="1"/>
  <c r="S376" i="1"/>
  <c r="Y376" i="1"/>
  <c r="AE376" i="1"/>
  <c r="AE366" i="1" s="1"/>
  <c r="AE391" i="1" s="1"/>
  <c r="U416" i="1"/>
  <c r="U406" i="1" s="1"/>
  <c r="U430" i="1" s="1"/>
  <c r="AA416" i="1"/>
  <c r="AA406" i="1" s="1"/>
  <c r="AA430" i="1" s="1"/>
  <c r="AG416" i="1"/>
  <c r="AG406" i="1" s="1"/>
  <c r="AG430" i="1" s="1"/>
  <c r="W455" i="1"/>
  <c r="W445" i="1" s="1"/>
  <c r="AC455" i="1"/>
  <c r="AC445" i="1" s="1"/>
  <c r="W463" i="1"/>
  <c r="W462" i="1" s="1"/>
  <c r="AC463" i="1"/>
  <c r="AC462" i="1" s="1"/>
  <c r="S502" i="1"/>
  <c r="Y502" i="1"/>
  <c r="AE502" i="1"/>
  <c r="AE491" i="1" s="1"/>
  <c r="S512" i="1"/>
  <c r="Y512" i="1"/>
  <c r="AE512" i="1"/>
  <c r="AE511" i="1" s="1"/>
  <c r="S523" i="1"/>
  <c r="Y523" i="1"/>
  <c r="AE523" i="1"/>
  <c r="AE522" i="1" s="1"/>
  <c r="W561" i="1"/>
  <c r="W549" i="1" s="1"/>
  <c r="W585" i="1" s="1"/>
  <c r="AC561" i="1"/>
  <c r="AC549" i="1" s="1"/>
  <c r="AC585" i="1" s="1"/>
  <c r="U606" i="1"/>
  <c r="U594" i="1" s="1"/>
  <c r="U628" i="1" s="1"/>
  <c r="AA606" i="1"/>
  <c r="AA594" i="1" s="1"/>
  <c r="AA628" i="1" s="1"/>
  <c r="AG606" i="1"/>
  <c r="AG594" i="1" s="1"/>
  <c r="AG628" i="1" s="1"/>
  <c r="W653" i="1"/>
  <c r="W641" i="1" s="1"/>
  <c r="W674" i="1" s="1"/>
  <c r="AC653" i="1"/>
  <c r="AC641" i="1" s="1"/>
  <c r="AC674" i="1" s="1"/>
  <c r="S698" i="1"/>
  <c r="Y698" i="1"/>
  <c r="AE698" i="1"/>
  <c r="AE687" i="1" s="1"/>
  <c r="AE717" i="1" s="1"/>
  <c r="S744" i="1"/>
  <c r="Y744" i="1"/>
  <c r="AE744" i="1"/>
  <c r="AE733" i="1" s="1"/>
  <c r="S758" i="1"/>
  <c r="Y758" i="1"/>
  <c r="AE758" i="1"/>
  <c r="AE757" i="1" s="1"/>
  <c r="U843" i="1"/>
  <c r="U842" i="1" s="1"/>
  <c r="AA843" i="1"/>
  <c r="AA842" i="1" s="1"/>
  <c r="AG843" i="1"/>
  <c r="AG842" i="1" s="1"/>
  <c r="S850" i="1"/>
  <c r="Y850" i="1"/>
  <c r="AE850" i="1"/>
  <c r="AE849" i="1" s="1"/>
  <c r="S855" i="1"/>
  <c r="Y855" i="1"/>
  <c r="AE855" i="1"/>
  <c r="AE854" i="1" s="1"/>
  <c r="U894" i="1"/>
  <c r="U883" i="1" s="1"/>
  <c r="AA894" i="1"/>
  <c r="AA883" i="1" s="1"/>
  <c r="AG894" i="1"/>
  <c r="AG883" i="1" s="1"/>
  <c r="AC911" i="1"/>
  <c r="U923" i="1"/>
  <c r="U922" i="1" s="1"/>
  <c r="AA923" i="1"/>
  <c r="AA922" i="1" s="1"/>
  <c r="AG923" i="1"/>
  <c r="AG922" i="1" s="1"/>
  <c r="S940" i="1"/>
  <c r="Y940" i="1"/>
  <c r="AE940" i="1"/>
  <c r="AE939" i="1" s="1"/>
  <c r="W992" i="1"/>
  <c r="W981" i="1" s="1"/>
  <c r="AC992" i="1"/>
  <c r="AC981" i="1" s="1"/>
  <c r="U1016" i="1"/>
  <c r="U1015" i="1" s="1"/>
  <c r="AA1016" i="1"/>
  <c r="AA1015" i="1" s="1"/>
  <c r="AG1016" i="1"/>
  <c r="AG1015" i="1" s="1"/>
  <c r="S1023" i="1"/>
  <c r="Y1023" i="1"/>
  <c r="AE1023" i="1"/>
  <c r="AE1022" i="1" s="1"/>
  <c r="S1066" i="1"/>
  <c r="Y1066" i="1"/>
  <c r="AE1066" i="1"/>
  <c r="AE1055" i="1" s="1"/>
  <c r="S1085" i="1"/>
  <c r="Y1085" i="1"/>
  <c r="AE1085" i="1"/>
  <c r="AE1084" i="1" s="1"/>
  <c r="AF1085" i="1"/>
  <c r="AF1084" i="1" s="1"/>
  <c r="V1098" i="1"/>
  <c r="V1097" i="1" s="1"/>
  <c r="AB1098" i="1"/>
  <c r="AB1097" i="1" s="1"/>
  <c r="T1098" i="1"/>
  <c r="T1097" i="1" s="1"/>
  <c r="Z1098" i="1"/>
  <c r="Z1097" i="1" s="1"/>
  <c r="AF1098" i="1"/>
  <c r="AF1097" i="1" s="1"/>
  <c r="AD1859" i="1"/>
  <c r="AD1888" i="1" s="1"/>
  <c r="AD1892" i="1" s="1"/>
  <c r="AD1893" i="1" s="1"/>
  <c r="Y2836" i="1"/>
  <c r="AE2836" i="1"/>
  <c r="AE2866" i="1" s="1"/>
  <c r="AE2870" i="1" s="1"/>
  <c r="AE2871" i="1" s="1"/>
  <c r="T2918" i="1"/>
  <c r="T2948" i="1" s="1"/>
  <c r="T2952" i="1" s="1"/>
  <c r="T2953" i="1" s="1"/>
  <c r="Z2918" i="1"/>
  <c r="Z2948" i="1" s="1"/>
  <c r="Z2952" i="1" s="1"/>
  <c r="Z2953" i="1" s="1"/>
  <c r="AF2918" i="1"/>
  <c r="AF2948" i="1" s="1"/>
  <c r="AF2952" i="1" s="1"/>
  <c r="AF2953" i="1" s="1"/>
  <c r="W3082" i="1"/>
  <c r="W3113" i="1" s="1"/>
  <c r="W3117" i="1" s="1"/>
  <c r="W3118" i="1" s="1"/>
  <c r="AC3082" i="1"/>
  <c r="AC3113" i="1" s="1"/>
  <c r="AC3117" i="1" s="1"/>
  <c r="AC3118" i="1" s="1"/>
  <c r="U1094" i="1"/>
  <c r="U1093" i="1" s="1"/>
  <c r="AA1094" i="1"/>
  <c r="AA1093" i="1" s="1"/>
  <c r="AG1094" i="1"/>
  <c r="AG1093" i="1" s="1"/>
  <c r="T1165" i="1"/>
  <c r="Z1165" i="1"/>
  <c r="AF1166" i="1"/>
  <c r="AF1165" i="1" s="1"/>
  <c r="V1205" i="1"/>
  <c r="V1194" i="1" s="1"/>
  <c r="AB1205" i="1"/>
  <c r="AB1194" i="1" s="1"/>
  <c r="V1221" i="1"/>
  <c r="V1220" i="1" s="1"/>
  <c r="AB1221" i="1"/>
  <c r="AB1220" i="1" s="1"/>
  <c r="T1221" i="1"/>
  <c r="T1220" i="1" s="1"/>
  <c r="Z1221" i="1"/>
  <c r="Z1220" i="1" s="1"/>
  <c r="AF1221" i="1"/>
  <c r="AF1220" i="1" s="1"/>
  <c r="V1094" i="1"/>
  <c r="V1093" i="1" s="1"/>
  <c r="AB1094" i="1"/>
  <c r="AB1093" i="1" s="1"/>
  <c r="AD1254" i="1"/>
  <c r="AD1253" i="1" s="1"/>
  <c r="V1254" i="1"/>
  <c r="V1253" i="1" s="1"/>
  <c r="AB1254" i="1"/>
  <c r="AB1253" i="1" s="1"/>
  <c r="AD98" i="1"/>
  <c r="AD88" i="1" s="1"/>
  <c r="AD105" i="1"/>
  <c r="AD104" i="1" s="1"/>
  <c r="T154" i="1"/>
  <c r="T153" i="1" s="1"/>
  <c r="Z154" i="1"/>
  <c r="Z153" i="1" s="1"/>
  <c r="AF154" i="1"/>
  <c r="AF153" i="1" s="1"/>
  <c r="T463" i="1"/>
  <c r="T462" i="1" s="1"/>
  <c r="Z463" i="1"/>
  <c r="Z462" i="1" s="1"/>
  <c r="AF463" i="1"/>
  <c r="AF462" i="1" s="1"/>
  <c r="V512" i="1"/>
  <c r="V511" i="1" s="1"/>
  <c r="AB512" i="1"/>
  <c r="AB511" i="1" s="1"/>
  <c r="V523" i="1"/>
  <c r="V522" i="1" s="1"/>
  <c r="AB523" i="1"/>
  <c r="AB522" i="1" s="1"/>
  <c r="T653" i="1"/>
  <c r="T641" i="1" s="1"/>
  <c r="T674" i="1" s="1"/>
  <c r="Z653" i="1"/>
  <c r="Z641" i="1" s="1"/>
  <c r="Z674" i="1" s="1"/>
  <c r="AF653" i="1"/>
  <c r="AF641" i="1" s="1"/>
  <c r="AF674" i="1" s="1"/>
  <c r="V698" i="1"/>
  <c r="V687" i="1" s="1"/>
  <c r="V717" i="1" s="1"/>
  <c r="AB698" i="1"/>
  <c r="AB687" i="1" s="1"/>
  <c r="AB717" i="1" s="1"/>
  <c r="V744" i="1"/>
  <c r="V733" i="1" s="1"/>
  <c r="AB744" i="1"/>
  <c r="AB733" i="1" s="1"/>
  <c r="V758" i="1"/>
  <c r="V757" i="1" s="1"/>
  <c r="AB758" i="1"/>
  <c r="AB757" i="1" s="1"/>
  <c r="V777" i="1"/>
  <c r="V776" i="1" s="1"/>
  <c r="AB777" i="1"/>
  <c r="AB776" i="1" s="1"/>
  <c r="AD789" i="1"/>
  <c r="AD788" i="1" s="1"/>
  <c r="AD819" i="1"/>
  <c r="AD808" i="1" s="1"/>
  <c r="AD843" i="1"/>
  <c r="AD842" i="1" s="1"/>
  <c r="V855" i="1"/>
  <c r="V854" i="1" s="1"/>
  <c r="AB855" i="1"/>
  <c r="AB854" i="1" s="1"/>
  <c r="AD894" i="1"/>
  <c r="AD883" i="1" s="1"/>
  <c r="T911" i="1"/>
  <c r="Z911" i="1"/>
  <c r="AF911" i="1"/>
  <c r="AD923" i="1"/>
  <c r="AD922" i="1" s="1"/>
  <c r="V940" i="1"/>
  <c r="V939" i="1" s="1"/>
  <c r="AB940" i="1"/>
  <c r="AB939" i="1" s="1"/>
  <c r="T992" i="1"/>
  <c r="T981" i="1" s="1"/>
  <c r="Z992" i="1"/>
  <c r="Z981" i="1" s="1"/>
  <c r="AF992" i="1"/>
  <c r="AF981" i="1" s="1"/>
  <c r="AD1016" i="1"/>
  <c r="AD1015" i="1" s="1"/>
  <c r="V1023" i="1"/>
  <c r="V1022" i="1" s="1"/>
  <c r="AB1023" i="1"/>
  <c r="AB1022" i="1" s="1"/>
  <c r="V1066" i="1"/>
  <c r="V1055" i="1" s="1"/>
  <c r="AB1066" i="1"/>
  <c r="AB1055" i="1" s="1"/>
  <c r="V1085" i="1"/>
  <c r="V1084" i="1" s="1"/>
  <c r="W1098" i="1"/>
  <c r="W1097" i="1" s="1"/>
  <c r="V1143" i="1"/>
  <c r="V1132" i="1" s="1"/>
  <c r="AB1143" i="1"/>
  <c r="AB1132" i="1" s="1"/>
  <c r="T1143" i="1"/>
  <c r="T1132" i="1" s="1"/>
  <c r="Z1143" i="1"/>
  <c r="Z1132" i="1" s="1"/>
  <c r="AF1143" i="1"/>
  <c r="AF1132" i="1" s="1"/>
  <c r="U2379" i="1"/>
  <c r="U2383" i="1" s="1"/>
  <c r="U2384" i="1" s="1"/>
  <c r="S2548" i="1"/>
  <c r="Y2548" i="1"/>
  <c r="AE2548" i="1"/>
  <c r="AE2578" i="1" s="1"/>
  <c r="AE2582" i="1" s="1"/>
  <c r="AE2583" i="1" s="1"/>
  <c r="U2671" i="1"/>
  <c r="U2702" i="1" s="1"/>
  <c r="U2706" i="1" s="1"/>
  <c r="U2707" i="1" s="1"/>
  <c r="AA2671" i="1"/>
  <c r="AA2702" i="1" s="1"/>
  <c r="AA2706" i="1" s="1"/>
  <c r="AA2707" i="1" s="1"/>
  <c r="AG2671" i="1"/>
  <c r="AG2702" i="1" s="1"/>
  <c r="AG2706" i="1" s="1"/>
  <c r="AG2707" i="1" s="1"/>
  <c r="W2713" i="1"/>
  <c r="W2743" i="1" s="1"/>
  <c r="W2747" i="1" s="1"/>
  <c r="W2748" i="1" s="1"/>
  <c r="AC2713" i="1"/>
  <c r="AC2743" i="1" s="1"/>
  <c r="AC2747" i="1" s="1"/>
  <c r="AC2748" i="1" s="1"/>
  <c r="AD2959" i="1"/>
  <c r="AD2989" i="1" s="1"/>
  <c r="AD2993" i="1" s="1"/>
  <c r="AD2994" i="1" s="1"/>
  <c r="T3165" i="1"/>
  <c r="T3195" i="1" s="1"/>
  <c r="T3199" i="1" s="1"/>
  <c r="T3200" i="1" s="1"/>
  <c r="Z3165" i="1"/>
  <c r="Z3195" i="1" s="1"/>
  <c r="Z3199" i="1" s="1"/>
  <c r="Z3200" i="1" s="1"/>
  <c r="AF3165" i="1"/>
  <c r="AF3195" i="1" s="1"/>
  <c r="AF3199" i="1" s="1"/>
  <c r="AF3200" i="1" s="1"/>
  <c r="T3206" i="1"/>
  <c r="T3237" i="1" s="1"/>
  <c r="T3241" i="1" s="1"/>
  <c r="T3242" i="1" s="1"/>
  <c r="Z3206" i="1"/>
  <c r="Z3237" i="1" s="1"/>
  <c r="Z3241" i="1" s="1"/>
  <c r="Z3242" i="1" s="1"/>
  <c r="AF3206" i="1"/>
  <c r="AF3237" i="1" s="1"/>
  <c r="AF3241" i="1" s="1"/>
  <c r="AF3242" i="1" s="1"/>
  <c r="AD1624" i="1"/>
  <c r="T1641" i="1"/>
  <c r="T1640" i="1" s="1"/>
  <c r="AF3327" i="1"/>
  <c r="AF3356" i="1" s="1"/>
  <c r="AF3360" i="1" s="1"/>
  <c r="AF3361" i="1" s="1"/>
  <c r="U4177" i="1"/>
  <c r="U4207" i="1" s="1"/>
  <c r="U4211" i="1" s="1"/>
  <c r="U4212" i="1" s="1"/>
  <c r="AA4177" i="1"/>
  <c r="AA4207" i="1" s="1"/>
  <c r="AA4211" i="1" s="1"/>
  <c r="AA4212" i="1" s="1"/>
  <c r="AG4177" i="1"/>
  <c r="AG4207" i="1" s="1"/>
  <c r="AG4211" i="1" s="1"/>
  <c r="AG4212" i="1" s="1"/>
  <c r="U4218" i="1"/>
  <c r="U4248" i="1" s="1"/>
  <c r="U4252" i="1" s="1"/>
  <c r="U4253" i="1" s="1"/>
  <c r="AA4218" i="1"/>
  <c r="AA4248" i="1" s="1"/>
  <c r="AA4252" i="1" s="1"/>
  <c r="AA4253" i="1" s="1"/>
  <c r="AG4218" i="1"/>
  <c r="AG4248" i="1" s="1"/>
  <c r="AG4252" i="1" s="1"/>
  <c r="AG4253" i="1" s="1"/>
  <c r="V4339" i="1"/>
  <c r="V4369" i="1" s="1"/>
  <c r="V4373" i="1" s="1"/>
  <c r="V4374" i="1" s="1"/>
  <c r="AB4339" i="1"/>
  <c r="AB4369" i="1" s="1"/>
  <c r="AB4373" i="1" s="1"/>
  <c r="AB4374" i="1" s="1"/>
  <c r="T4380" i="1"/>
  <c r="T4411" i="1" s="1"/>
  <c r="T4415" i="1" s="1"/>
  <c r="T4416" i="1" s="1"/>
  <c r="Z4380" i="1"/>
  <c r="Z4411" i="1" s="1"/>
  <c r="Z4415" i="1" s="1"/>
  <c r="Z4416" i="1" s="1"/>
  <c r="AF4380" i="1"/>
  <c r="AF4411" i="1" s="1"/>
  <c r="AF4415" i="1" s="1"/>
  <c r="AF4416" i="1" s="1"/>
  <c r="T4492" i="1"/>
  <c r="T4496" i="1" s="1"/>
  <c r="T4497" i="1" s="1"/>
  <c r="T4503" i="1"/>
  <c r="T4534" i="1" s="1"/>
  <c r="T4538" i="1" s="1"/>
  <c r="T4539" i="1" s="1"/>
  <c r="Z4503" i="1"/>
  <c r="Z4534" i="1" s="1"/>
  <c r="Z4538" i="1" s="1"/>
  <c r="Z4539" i="1" s="1"/>
  <c r="AF4503" i="1"/>
  <c r="AF4534" i="1" s="1"/>
  <c r="AF4538" i="1" s="1"/>
  <c r="AF4539" i="1" s="1"/>
  <c r="U1143" i="1"/>
  <c r="U1132" i="1" s="1"/>
  <c r="AA1143" i="1"/>
  <c r="AA1132" i="1" s="1"/>
  <c r="AG1143" i="1"/>
  <c r="AG1132" i="1" s="1"/>
  <c r="S1160" i="1"/>
  <c r="Y1160" i="1"/>
  <c r="AE1160" i="1"/>
  <c r="AE1159" i="1" s="1"/>
  <c r="AE1166" i="1"/>
  <c r="AE1165" i="1" s="1"/>
  <c r="U1205" i="1"/>
  <c r="U1194" i="1" s="1"/>
  <c r="AA1205" i="1"/>
  <c r="AA1194" i="1" s="1"/>
  <c r="AG1205" i="1"/>
  <c r="AG1194" i="1" s="1"/>
  <c r="U1221" i="1"/>
  <c r="U1220" i="1" s="1"/>
  <c r="AA1221" i="1"/>
  <c r="AA1220" i="1" s="1"/>
  <c r="AG1221" i="1"/>
  <c r="AG1220" i="1" s="1"/>
  <c r="W1254" i="1"/>
  <c r="W1253" i="1" s="1"/>
  <c r="AC1254" i="1"/>
  <c r="AC1253" i="1" s="1"/>
  <c r="U1269" i="1"/>
  <c r="U1268" i="1" s="1"/>
  <c r="AA1269" i="1"/>
  <c r="AA1268" i="1" s="1"/>
  <c r="AG1269" i="1"/>
  <c r="AG1268" i="1" s="1"/>
  <c r="S1310" i="1"/>
  <c r="Y1310" i="1"/>
  <c r="AE1310" i="1"/>
  <c r="AE1299" i="1" s="1"/>
  <c r="S1324" i="1"/>
  <c r="Y1324" i="1"/>
  <c r="AE1324" i="1"/>
  <c r="AE1323" i="1" s="1"/>
  <c r="U1357" i="1"/>
  <c r="U1346" i="1" s="1"/>
  <c r="AA1357" i="1"/>
  <c r="AA1346" i="1" s="1"/>
  <c r="AG1357" i="1"/>
  <c r="AG1346" i="1" s="1"/>
  <c r="U1374" i="1"/>
  <c r="U1373" i="1" s="1"/>
  <c r="AA1374" i="1"/>
  <c r="AA1373" i="1" s="1"/>
  <c r="AG1374" i="1"/>
  <c r="AG1373" i="1" s="1"/>
  <c r="S1429" i="1"/>
  <c r="Y1429" i="1"/>
  <c r="AE1429" i="1"/>
  <c r="AE1418" i="1" s="1"/>
  <c r="S1438" i="1"/>
  <c r="Y1438" i="1"/>
  <c r="AE1438" i="1"/>
  <c r="AE1437" i="1" s="1"/>
  <c r="U1453" i="1"/>
  <c r="U1452" i="1" s="1"/>
  <c r="AA1453" i="1"/>
  <c r="AA1452" i="1" s="1"/>
  <c r="AG1453" i="1"/>
  <c r="AG1452" i="1" s="1"/>
  <c r="W1524" i="1"/>
  <c r="W1512" i="1" s="1"/>
  <c r="AC1524" i="1"/>
  <c r="AC1512" i="1" s="1"/>
  <c r="W1549" i="1"/>
  <c r="W1548" i="1" s="1"/>
  <c r="AC1549" i="1"/>
  <c r="AC1548" i="1" s="1"/>
  <c r="S1561" i="1"/>
  <c r="Y1561" i="1"/>
  <c r="AE1561" i="1"/>
  <c r="AE1560" i="1" s="1"/>
  <c r="S1565" i="1"/>
  <c r="Y1565" i="1"/>
  <c r="AE1565" i="1"/>
  <c r="AE1564" i="1" s="1"/>
  <c r="S1618" i="1"/>
  <c r="Y1618" i="1"/>
  <c r="AE1618" i="1"/>
  <c r="AE1616" i="1" s="1"/>
  <c r="S1624" i="1"/>
  <c r="Y1624" i="1"/>
  <c r="AE1624" i="1"/>
  <c r="W1637" i="1"/>
  <c r="W1636" i="1" s="1"/>
  <c r="AC1637" i="1"/>
  <c r="AC1636" i="1" s="1"/>
  <c r="Z3327" i="1"/>
  <c r="Z3356" i="1" s="1"/>
  <c r="Z3360" i="1" s="1"/>
  <c r="Z3361" i="1" s="1"/>
  <c r="V4218" i="1"/>
  <c r="V4248" i="1" s="1"/>
  <c r="V4252" i="1" s="1"/>
  <c r="V4253" i="1" s="1"/>
  <c r="AB4218" i="1"/>
  <c r="AB4248" i="1" s="1"/>
  <c r="AB4252" i="1" s="1"/>
  <c r="AB4253" i="1" s="1"/>
  <c r="V1269" i="1"/>
  <c r="V1268" i="1" s="1"/>
  <c r="AB1269" i="1"/>
  <c r="AB1268" i="1" s="1"/>
  <c r="T1310" i="1"/>
  <c r="T1299" i="1" s="1"/>
  <c r="Z1310" i="1"/>
  <c r="Z1299" i="1" s="1"/>
  <c r="AF1310" i="1"/>
  <c r="AF1299" i="1" s="1"/>
  <c r="T1324" i="1"/>
  <c r="T1323" i="1" s="1"/>
  <c r="Z1324" i="1"/>
  <c r="Z1323" i="1" s="1"/>
  <c r="AF1324" i="1"/>
  <c r="AF1323" i="1" s="1"/>
  <c r="T1561" i="1"/>
  <c r="T1560" i="1" s="1"/>
  <c r="Z1561" i="1"/>
  <c r="Z1560" i="1" s="1"/>
  <c r="AF1561" i="1"/>
  <c r="AF1560" i="1" s="1"/>
  <c r="T1565" i="1"/>
  <c r="T1564" i="1" s="1"/>
  <c r="Z1565" i="1"/>
  <c r="Z1564" i="1" s="1"/>
  <c r="AF1565" i="1"/>
  <c r="AF1564" i="1" s="1"/>
  <c r="T1618" i="1"/>
  <c r="T1616" i="1" s="1"/>
  <c r="Z1618" i="1"/>
  <c r="Z1616" i="1" s="1"/>
  <c r="T1624" i="1"/>
  <c r="Z1624" i="1"/>
  <c r="V3356" i="1"/>
  <c r="V3360" i="1" s="1"/>
  <c r="V3361" i="1" s="1"/>
  <c r="V3408" i="1"/>
  <c r="V3438" i="1" s="1"/>
  <c r="V3442" i="1" s="1"/>
  <c r="V3443" i="1" s="1"/>
  <c r="T3408" i="1"/>
  <c r="T3438" i="1" s="1"/>
  <c r="T3442" i="1" s="1"/>
  <c r="T3443" i="1" s="1"/>
  <c r="Z3408" i="1"/>
  <c r="Z3438" i="1" s="1"/>
  <c r="Z3442" i="1" s="1"/>
  <c r="Z3443" i="1" s="1"/>
  <c r="AF3408" i="1"/>
  <c r="AF3438" i="1" s="1"/>
  <c r="AF3442" i="1" s="1"/>
  <c r="AF3443" i="1" s="1"/>
  <c r="AE4462" i="1"/>
  <c r="AE4492" i="1" s="1"/>
  <c r="AE4496" i="1" s="1"/>
  <c r="AE4497" i="1" s="1"/>
  <c r="V1429" i="1"/>
  <c r="V1418" i="1" s="1"/>
  <c r="T1524" i="1"/>
  <c r="T1512" i="1" s="1"/>
  <c r="T4259" i="1"/>
  <c r="T4288" i="1" s="1"/>
  <c r="T4292" i="1" s="1"/>
  <c r="T4293" i="1" s="1"/>
  <c r="Z4259" i="1"/>
  <c r="Z4288" i="1" s="1"/>
  <c r="Z4292" i="1" s="1"/>
  <c r="Z4293" i="1" s="1"/>
  <c r="AF4259" i="1"/>
  <c r="AF4288" i="1" s="1"/>
  <c r="AF4292" i="1" s="1"/>
  <c r="AF4293" i="1" s="1"/>
  <c r="U4411" i="1"/>
  <c r="U4415" i="1" s="1"/>
  <c r="U4416" i="1" s="1"/>
  <c r="S1094" i="1"/>
  <c r="Y1094" i="1"/>
  <c r="AE1094" i="1"/>
  <c r="AE1093" i="1" s="1"/>
  <c r="S1098" i="1"/>
  <c r="Y1098" i="1"/>
  <c r="AE1098" i="1"/>
  <c r="AE1097" i="1" s="1"/>
  <c r="S1143" i="1"/>
  <c r="Y1143" i="1"/>
  <c r="AE1143" i="1"/>
  <c r="AE1132" i="1" s="1"/>
  <c r="S1221" i="1"/>
  <c r="Y1221" i="1"/>
  <c r="AE1221" i="1"/>
  <c r="AE1220" i="1" s="1"/>
  <c r="U1254" i="1"/>
  <c r="U1253" i="1" s="1"/>
  <c r="AA1254" i="1"/>
  <c r="AA1253" i="1" s="1"/>
  <c r="AG1254" i="1"/>
  <c r="AG1253" i="1" s="1"/>
  <c r="S1269" i="1"/>
  <c r="Y1269" i="1"/>
  <c r="AE1269" i="1"/>
  <c r="AE1268" i="1" s="1"/>
  <c r="W1310" i="1"/>
  <c r="W1299" i="1" s="1"/>
  <c r="AC1310" i="1"/>
  <c r="AC1299" i="1" s="1"/>
  <c r="W1324" i="1"/>
  <c r="W1323" i="1" s="1"/>
  <c r="AC1324" i="1"/>
  <c r="AC1323" i="1" s="1"/>
  <c r="S1357" i="1"/>
  <c r="Y1357" i="1"/>
  <c r="AE1357" i="1"/>
  <c r="AE1346" i="1" s="1"/>
  <c r="S1374" i="1"/>
  <c r="Y1374" i="1"/>
  <c r="AE1374" i="1"/>
  <c r="AE1373" i="1" s="1"/>
  <c r="W1429" i="1"/>
  <c r="W1418" i="1" s="1"/>
  <c r="W1438" i="1"/>
  <c r="W1437" i="1" s="1"/>
  <c r="AC1438" i="1"/>
  <c r="AC1437" i="1" s="1"/>
  <c r="S1453" i="1"/>
  <c r="Y1453" i="1"/>
  <c r="AE1453" i="1"/>
  <c r="AE1452" i="1" s="1"/>
  <c r="U1524" i="1"/>
  <c r="U1512" i="1" s="1"/>
  <c r="U1549" i="1"/>
  <c r="U1548" i="1" s="1"/>
  <c r="AA1549" i="1"/>
  <c r="AA1548" i="1" s="1"/>
  <c r="AG1549" i="1"/>
  <c r="AG1548" i="1" s="1"/>
  <c r="W1565" i="1"/>
  <c r="W1564" i="1" s="1"/>
  <c r="AC1565" i="1"/>
  <c r="AC1564" i="1" s="1"/>
  <c r="W1618" i="1"/>
  <c r="W1616" i="1" s="1"/>
  <c r="AC1618" i="1"/>
  <c r="AC1616" i="1" s="1"/>
  <c r="W1624" i="1"/>
  <c r="AC1624" i="1"/>
  <c r="U1637" i="1"/>
  <c r="U1636" i="1" s="1"/>
  <c r="AA1637" i="1"/>
  <c r="AA1636" i="1" s="1"/>
  <c r="AG1637" i="1"/>
  <c r="AG1636" i="1" s="1"/>
  <c r="S1641" i="1"/>
  <c r="Y1641" i="1"/>
  <c r="AE1641" i="1"/>
  <c r="AE1640" i="1" s="1"/>
  <c r="AD3327" i="1"/>
  <c r="AD3356" i="1" s="1"/>
  <c r="AD3360" i="1" s="1"/>
  <c r="AD3361" i="1" s="1"/>
  <c r="W3408" i="1"/>
  <c r="W3438" i="1" s="1"/>
  <c r="W3442" i="1" s="1"/>
  <c r="W3443" i="1" s="1"/>
  <c r="AC3408" i="1"/>
  <c r="AC3438" i="1" s="1"/>
  <c r="AC3442" i="1" s="1"/>
  <c r="AC3443" i="1" s="1"/>
  <c r="AB3600" i="1"/>
  <c r="AB3604" i="1" s="1"/>
  <c r="AB3605" i="1" s="1"/>
  <c r="AD4005" i="1"/>
  <c r="AD4009" i="1" s="1"/>
  <c r="AD4010" i="1" s="1"/>
  <c r="V4462" i="1"/>
  <c r="V4492" i="1" s="1"/>
  <c r="V4496" i="1" s="1"/>
  <c r="V4497" i="1" s="1"/>
  <c r="AB4462" i="1"/>
  <c r="AB4492" i="1" s="1"/>
  <c r="AB4496" i="1" s="1"/>
  <c r="AB4497" i="1" s="1"/>
  <c r="BB4530" i="1"/>
  <c r="BB4527" i="1"/>
  <c r="BB4522" i="1"/>
  <c r="BB4512" i="1"/>
  <c r="BB4506" i="1"/>
  <c r="BB4489" i="1"/>
  <c r="BB4486" i="1"/>
  <c r="BB4481" i="1"/>
  <c r="BB4471" i="1"/>
  <c r="BB4465" i="1"/>
  <c r="BB4448" i="1"/>
  <c r="BB4445" i="1"/>
  <c r="BB4440" i="1"/>
  <c r="BB4431" i="1"/>
  <c r="BB4425" i="1"/>
  <c r="BB4408" i="1"/>
  <c r="BB4405" i="1"/>
  <c r="BB4400" i="1"/>
  <c r="BB4389" i="1"/>
  <c r="BB4383" i="1"/>
  <c r="BB4366" i="1"/>
  <c r="BB4363" i="1"/>
  <c r="BB4358" i="1"/>
  <c r="BB4348" i="1"/>
  <c r="BB4342" i="1"/>
  <c r="BB4325" i="1"/>
  <c r="BB4322" i="1"/>
  <c r="BB4317" i="1"/>
  <c r="BB4308" i="1"/>
  <c r="BB4302" i="1"/>
  <c r="BB4285" i="1"/>
  <c r="BB4282" i="1"/>
  <c r="BB4277" i="1"/>
  <c r="BB4268" i="1"/>
  <c r="BB4262" i="1"/>
  <c r="BB4245" i="1"/>
  <c r="BB4242" i="1"/>
  <c r="BB4237" i="1"/>
  <c r="BB4227" i="1"/>
  <c r="BB4221" i="1"/>
  <c r="BB4204" i="1"/>
  <c r="BB4201" i="1"/>
  <c r="BB4196" i="1"/>
  <c r="BB4186" i="1"/>
  <c r="BB4180" i="1"/>
  <c r="BB4163" i="1"/>
  <c r="BB4160" i="1"/>
  <c r="BB4155" i="1"/>
  <c r="BB4145" i="1"/>
  <c r="BB4139" i="1"/>
  <c r="BB4122" i="1"/>
  <c r="BB4119" i="1"/>
  <c r="BB4114" i="1"/>
  <c r="BB4105" i="1"/>
  <c r="BB4099" i="1"/>
  <c r="BB4082" i="1"/>
  <c r="BB4079" i="1"/>
  <c r="BB4074" i="1"/>
  <c r="BB4064" i="1"/>
  <c r="BB4058" i="1"/>
  <c r="BB4041" i="1"/>
  <c r="BB4038" i="1"/>
  <c r="BB4034" i="1"/>
  <c r="BB4025" i="1"/>
  <c r="BB4019" i="1"/>
  <c r="BB4002" i="1"/>
  <c r="BB3999" i="1"/>
  <c r="BB3994" i="1"/>
  <c r="BB3985" i="1"/>
  <c r="BB3979" i="1"/>
  <c r="BB3962" i="1"/>
  <c r="BB3959" i="1"/>
  <c r="BB3954" i="1"/>
  <c r="BB3945" i="1"/>
  <c r="BB3939" i="1"/>
  <c r="BB3922" i="1"/>
  <c r="BB3919" i="1"/>
  <c r="BB3914" i="1"/>
  <c r="BB3905" i="1"/>
  <c r="BB3899" i="1"/>
  <c r="BB3882" i="1"/>
  <c r="BB3879" i="1"/>
  <c r="BB3874" i="1"/>
  <c r="BB3864" i="1"/>
  <c r="BB3858" i="1"/>
  <c r="BB3841" i="1"/>
  <c r="BB3838" i="1"/>
  <c r="BB3833" i="1"/>
  <c r="BB3824" i="1"/>
  <c r="BB3818" i="1"/>
  <c r="BB3801" i="1"/>
  <c r="BB3798" i="1"/>
  <c r="BB3793" i="1"/>
  <c r="BB3783" i="1"/>
  <c r="BB3777" i="1"/>
  <c r="BB3760" i="1"/>
  <c r="BB3757" i="1"/>
  <c r="BB3752" i="1"/>
  <c r="BB3742" i="1"/>
  <c r="BB3736" i="1"/>
  <c r="BB3719" i="1"/>
  <c r="BB3716" i="1"/>
  <c r="BB3711" i="1"/>
  <c r="BB3702" i="1"/>
  <c r="BB3696" i="1"/>
  <c r="BB3679" i="1"/>
  <c r="BB3676" i="1"/>
  <c r="BB3671" i="1"/>
  <c r="BB3661" i="1"/>
  <c r="BB3655" i="1"/>
  <c r="BB3638" i="1"/>
  <c r="BB3635" i="1"/>
  <c r="BB3630" i="1"/>
  <c r="BB3620" i="1"/>
  <c r="BB3614" i="1"/>
  <c r="BB3597" i="1"/>
  <c r="BB3594" i="1"/>
  <c r="BB3589" i="1"/>
  <c r="BB3580" i="1"/>
  <c r="BB3574" i="1"/>
  <c r="BB3557" i="1"/>
  <c r="BB3554" i="1"/>
  <c r="BB3549" i="1"/>
  <c r="BB3539" i="1"/>
  <c r="BB3533" i="1"/>
  <c r="BB3516" i="1"/>
  <c r="BB3513" i="1"/>
  <c r="BB3508" i="1"/>
  <c r="BB3498" i="1"/>
  <c r="BB3492" i="1"/>
  <c r="BB3475" i="1"/>
  <c r="BB3472" i="1"/>
  <c r="BB3467" i="1"/>
  <c r="BB3458" i="1"/>
  <c r="BB3452" i="1"/>
  <c r="BB3435" i="1"/>
  <c r="BB3432" i="1"/>
  <c r="BB3427" i="1"/>
  <c r="BB3417" i="1"/>
  <c r="BB3411" i="1"/>
  <c r="BB3394" i="1"/>
  <c r="BB3391" i="1"/>
  <c r="BB3386" i="1"/>
  <c r="BB3376" i="1"/>
  <c r="BB3370" i="1"/>
  <c r="BB3353" i="1"/>
  <c r="BB3350" i="1"/>
  <c r="BB3345" i="1"/>
  <c r="BB3336" i="1"/>
  <c r="BB3330" i="1"/>
  <c r="BB3313" i="1"/>
  <c r="BB3308" i="1"/>
  <c r="BB3298" i="1"/>
  <c r="BB3292" i="1"/>
  <c r="BB3275" i="1"/>
  <c r="BB3272" i="1"/>
  <c r="BB3267" i="1"/>
  <c r="BB3257" i="1"/>
  <c r="BB3251" i="1"/>
  <c r="BB3234" i="1"/>
  <c r="BB3231" i="1"/>
  <c r="BB3226" i="1"/>
  <c r="BB3215" i="1"/>
  <c r="BB3209" i="1"/>
  <c r="BB3192" i="1"/>
  <c r="BB3189" i="1"/>
  <c r="BB3184" i="1"/>
  <c r="BB3174" i="1"/>
  <c r="BB3168" i="1"/>
  <c r="BB3151" i="1"/>
  <c r="BB3148" i="1"/>
  <c r="BB3143" i="1"/>
  <c r="BB3133" i="1"/>
  <c r="BB3127" i="1"/>
  <c r="BB3110" i="1"/>
  <c r="BB3107" i="1"/>
  <c r="BB3102" i="1"/>
  <c r="BB3091" i="1"/>
  <c r="BB3085" i="1"/>
  <c r="BB3068" i="1"/>
  <c r="BB3065" i="1"/>
  <c r="BB3060" i="1"/>
  <c r="BB3050" i="1"/>
  <c r="BB3044" i="1"/>
  <c r="BB3027" i="1"/>
  <c r="BB3024" i="1"/>
  <c r="BB3019" i="1"/>
  <c r="BB3009" i="1"/>
  <c r="BB3003" i="1"/>
  <c r="BB2986" i="1"/>
  <c r="BB2983" i="1"/>
  <c r="BB2978" i="1"/>
  <c r="BB2968" i="1"/>
  <c r="BB2962" i="1"/>
  <c r="BB2945" i="1"/>
  <c r="BB2942" i="1"/>
  <c r="BB2937" i="1"/>
  <c r="BB2927" i="1"/>
  <c r="BB2921" i="1"/>
  <c r="BB2904" i="1"/>
  <c r="BB2901" i="1"/>
  <c r="BB2896" i="1"/>
  <c r="BB2886" i="1"/>
  <c r="BB2880" i="1"/>
  <c r="BB2863" i="1"/>
  <c r="BB2860" i="1"/>
  <c r="BB2855" i="1"/>
  <c r="BB2845" i="1"/>
  <c r="BB2839" i="1"/>
  <c r="BB2822" i="1"/>
  <c r="BB2819" i="1"/>
  <c r="BB2814" i="1"/>
  <c r="BB2804" i="1"/>
  <c r="BB2798" i="1"/>
  <c r="BB2781" i="1"/>
  <c r="BB2778" i="1"/>
  <c r="BB2773" i="1"/>
  <c r="BB2763" i="1"/>
  <c r="BB2757" i="1"/>
  <c r="BB2740" i="1"/>
  <c r="BB2737" i="1"/>
  <c r="BB2732" i="1"/>
  <c r="BB2722" i="1"/>
  <c r="BB2716" i="1"/>
  <c r="BB2699" i="1"/>
  <c r="BB2696" i="1"/>
  <c r="BB2691" i="1"/>
  <c r="BB2680" i="1"/>
  <c r="BB2674" i="1"/>
  <c r="BB2657" i="1"/>
  <c r="BB2654" i="1"/>
  <c r="BB2649" i="1"/>
  <c r="BB2639" i="1"/>
  <c r="BB2633" i="1"/>
  <c r="BB2616" i="1"/>
  <c r="BB2613" i="1"/>
  <c r="BB2608" i="1"/>
  <c r="BB2598" i="1"/>
  <c r="BB2592" i="1"/>
  <c r="BB2575" i="1"/>
  <c r="BB2572" i="1"/>
  <c r="BB2567" i="1"/>
  <c r="BB2557" i="1"/>
  <c r="BB2551" i="1"/>
  <c r="BB2534" i="1"/>
  <c r="BB2531" i="1"/>
  <c r="BB2526" i="1"/>
  <c r="BB2517" i="1"/>
  <c r="BB2511" i="1"/>
  <c r="BB2494" i="1"/>
  <c r="BB2489" i="1"/>
  <c r="BB2478" i="1"/>
  <c r="BB2472" i="1"/>
  <c r="BB2455" i="1"/>
  <c r="BB2452" i="1"/>
  <c r="BB2447" i="1"/>
  <c r="BB2437" i="1"/>
  <c r="BB2431" i="1"/>
  <c r="BB2414" i="1"/>
  <c r="BB2409" i="1"/>
  <c r="BB2399" i="1"/>
  <c r="BB2393" i="1"/>
  <c r="BB2376" i="1"/>
  <c r="BB2372" i="1"/>
  <c r="BB2367" i="1"/>
  <c r="BB2357" i="1"/>
  <c r="BB2351" i="1"/>
  <c r="BB2334" i="1"/>
  <c r="BB2331" i="1"/>
  <c r="BB2326" i="1"/>
  <c r="BB2316" i="1"/>
  <c r="BB2310" i="1"/>
  <c r="BB2293" i="1"/>
  <c r="BB2290" i="1"/>
  <c r="BB2285" i="1"/>
  <c r="BB2275" i="1"/>
  <c r="BB2269" i="1"/>
  <c r="BB2252" i="1"/>
  <c r="BB2249" i="1"/>
  <c r="BB2244" i="1"/>
  <c r="BB2235" i="1"/>
  <c r="BB2229" i="1"/>
  <c r="BB2212" i="1"/>
  <c r="BB2209" i="1"/>
  <c r="BB2204" i="1"/>
  <c r="BB2194" i="1"/>
  <c r="BB2188" i="1"/>
  <c r="BB2171" i="1"/>
  <c r="BB2168" i="1"/>
  <c r="BB2163" i="1"/>
  <c r="BB2153" i="1"/>
  <c r="BB2147" i="1"/>
  <c r="BB2130" i="1"/>
  <c r="BB2127" i="1"/>
  <c r="BB2122" i="1"/>
  <c r="BB2111" i="1"/>
  <c r="BB2105" i="1"/>
  <c r="BB2088" i="1"/>
  <c r="BB2085" i="1"/>
  <c r="BB2080" i="1"/>
  <c r="BB2071" i="1"/>
  <c r="BB2065" i="1"/>
  <c r="BB2048" i="1"/>
  <c r="BB2045" i="1"/>
  <c r="BB2041" i="1"/>
  <c r="BB2031" i="1"/>
  <c r="BB2025" i="1"/>
  <c r="BB2008" i="1"/>
  <c r="BB2005" i="1"/>
  <c r="BB2000" i="1"/>
  <c r="BB1990" i="1"/>
  <c r="BB1984" i="1"/>
  <c r="BB1967" i="1"/>
  <c r="BB1964" i="1"/>
  <c r="BB1959" i="1"/>
  <c r="BB1948" i="1"/>
  <c r="BB1942" i="1"/>
  <c r="BB1925" i="1"/>
  <c r="BB1922" i="1"/>
  <c r="BB1917" i="1"/>
  <c r="BB1908" i="1"/>
  <c r="BB1902" i="1"/>
  <c r="BB1885" i="1"/>
  <c r="BB1882" i="1"/>
  <c r="BB1877" i="1"/>
  <c r="BB1867" i="1"/>
  <c r="BB1862" i="1"/>
  <c r="BB1845" i="1"/>
  <c r="BB1842" i="1"/>
  <c r="BB1837" i="1"/>
  <c r="BB1828" i="1"/>
  <c r="BB1822" i="1"/>
  <c r="BB1805" i="1"/>
  <c r="BB1802" i="1"/>
  <c r="BB1798" i="1"/>
  <c r="BB1789" i="1"/>
  <c r="BB1783" i="1"/>
  <c r="BB1766" i="1"/>
  <c r="BB1763" i="1"/>
  <c r="BB1758" i="1"/>
  <c r="BB1749" i="1"/>
  <c r="BB1743" i="1"/>
  <c r="BB1726" i="1"/>
  <c r="BB1723" i="1"/>
  <c r="BB1718" i="1"/>
  <c r="BB1709" i="1"/>
  <c r="BB1703" i="1"/>
  <c r="BB1686" i="1"/>
  <c r="BB1683" i="1"/>
  <c r="BB1678" i="1"/>
  <c r="BB1669" i="1"/>
  <c r="BB1663" i="1"/>
  <c r="BB1644" i="1"/>
  <c r="BB1643" i="1"/>
  <c r="BB1642" i="1"/>
  <c r="BB1639" i="1"/>
  <c r="BB1638" i="1"/>
  <c r="BB1634" i="1"/>
  <c r="BB1633" i="1"/>
  <c r="BB1632" i="1"/>
  <c r="BB1631" i="1"/>
  <c r="BB1630" i="1"/>
  <c r="BB1629" i="1"/>
  <c r="BB1628" i="1"/>
  <c r="BB1627" i="1"/>
  <c r="BB1625" i="1"/>
  <c r="BB1623" i="1"/>
  <c r="BB1622" i="1"/>
  <c r="BB1621" i="1"/>
  <c r="BB1620" i="1"/>
  <c r="BB1619" i="1"/>
  <c r="BB1617" i="1"/>
  <c r="BB1606" i="1"/>
  <c r="BB1605" i="1"/>
  <c r="BB1604" i="1"/>
  <c r="BB1603" i="1"/>
  <c r="BB1588" i="1"/>
  <c r="BB1586" i="1"/>
  <c r="BB1574" i="1"/>
  <c r="BB1566" i="1"/>
  <c r="BB1562" i="1"/>
  <c r="BB1554" i="1"/>
  <c r="BB1552" i="1"/>
  <c r="BB1550" i="1"/>
  <c r="BB1531" i="1"/>
  <c r="BB1522" i="1"/>
  <c r="BB1515" i="1"/>
  <c r="BB1499" i="1"/>
  <c r="BB1498" i="1"/>
  <c r="BB1497" i="1"/>
  <c r="BB1496" i="1"/>
  <c r="BB1490" i="1"/>
  <c r="BB1456" i="1"/>
  <c r="BB1454" i="1"/>
  <c r="BB1444" i="1"/>
  <c r="BB1441" i="1"/>
  <c r="BB1439" i="1"/>
  <c r="BB1431" i="1"/>
  <c r="BB1427" i="1"/>
  <c r="BB1421" i="1"/>
  <c r="BB1404" i="1"/>
  <c r="BB1403" i="1"/>
  <c r="BB1402" i="1"/>
  <c r="BB1394" i="1"/>
  <c r="BB1391" i="1"/>
  <c r="BB1387" i="1"/>
  <c r="BB1382" i="1"/>
  <c r="BB1377" i="1"/>
  <c r="BB1375" i="1"/>
  <c r="BB1366" i="1"/>
  <c r="BB1355" i="1"/>
  <c r="BB1349" i="1"/>
  <c r="BB1325" i="1"/>
  <c r="BB1319" i="1"/>
  <c r="BB1308" i="1"/>
  <c r="BB1302" i="1"/>
  <c r="BB1289" i="1"/>
  <c r="BB1288" i="1"/>
  <c r="BB1287" i="1"/>
  <c r="BB1286" i="1"/>
  <c r="BB1271" i="1"/>
  <c r="BB1260" i="1"/>
  <c r="BB1255" i="1"/>
  <c r="BB1249" i="1"/>
  <c r="BB1247" i="1"/>
  <c r="BB1240" i="1"/>
  <c r="BB1233" i="1"/>
  <c r="BB1226" i="1"/>
  <c r="BB1222" i="1"/>
  <c r="BB1213" i="1"/>
  <c r="BB1203" i="1"/>
  <c r="BB1197" i="1"/>
  <c r="BB1167" i="1"/>
  <c r="BB1166" i="1" s="1"/>
  <c r="BB1162" i="1"/>
  <c r="BB1153" i="1"/>
  <c r="BB1146" i="1"/>
  <c r="BB1141" i="1"/>
  <c r="BB1135" i="1"/>
  <c r="BB1105" i="1"/>
  <c r="BB1101" i="1"/>
  <c r="BB1099" i="1"/>
  <c r="BB1095" i="1"/>
  <c r="BB1090" i="1"/>
  <c r="BB1088" i="1"/>
  <c r="BB1086" i="1"/>
  <c r="BB1075" i="1"/>
  <c r="BB1064" i="1"/>
  <c r="BB1058" i="1"/>
  <c r="BB1035" i="1"/>
  <c r="BB1033" i="1"/>
  <c r="BB1030" i="1"/>
  <c r="BB1026" i="1"/>
  <c r="BB1024" i="1"/>
  <c r="BB1019" i="1"/>
  <c r="BB1017" i="1"/>
  <c r="BB1007" i="1"/>
  <c r="BB998" i="1"/>
  <c r="BB990" i="1"/>
  <c r="BB984" i="1"/>
  <c r="BB971" i="1"/>
  <c r="BB970" i="1"/>
  <c r="BB969" i="1"/>
  <c r="BB962" i="1"/>
  <c r="BB954" i="1"/>
  <c r="BB948" i="1"/>
  <c r="BB941" i="1"/>
  <c r="BB926" i="1"/>
  <c r="BB924" i="1"/>
  <c r="BB916" i="1"/>
  <c r="BB913" i="1"/>
  <c r="BB904" i="1"/>
  <c r="BB898" i="1"/>
  <c r="BB896" i="1"/>
  <c r="BB892" i="1"/>
  <c r="BB886" i="1"/>
  <c r="BB863" i="1"/>
  <c r="BB860" i="1"/>
  <c r="BB858" i="1"/>
  <c r="BB856" i="1"/>
  <c r="BB851" i="1"/>
  <c r="BB847" i="1"/>
  <c r="BB844" i="1"/>
  <c r="BB836" i="1"/>
  <c r="BB831" i="1"/>
  <c r="BB826" i="1"/>
  <c r="BB822" i="1"/>
  <c r="BB817" i="1"/>
  <c r="BB811" i="1"/>
  <c r="BB798" i="1"/>
  <c r="BB797" i="1"/>
  <c r="BB796" i="1"/>
  <c r="BB790" i="1"/>
  <c r="BB785" i="1"/>
  <c r="BB782" i="1"/>
  <c r="BB778" i="1"/>
  <c r="BB773" i="1"/>
  <c r="BB768" i="1"/>
  <c r="BB761" i="1"/>
  <c r="BB759" i="1"/>
  <c r="BB753" i="1"/>
  <c r="BB742" i="1"/>
  <c r="BB736" i="1"/>
  <c r="BB715" i="1"/>
  <c r="BB712" i="1"/>
  <c r="BB707" i="1"/>
  <c r="BB696" i="1"/>
  <c r="BB690" i="1"/>
  <c r="BB670" i="1"/>
  <c r="BB667" i="1"/>
  <c r="BB661" i="1"/>
  <c r="BB651" i="1"/>
  <c r="BB644" i="1"/>
  <c r="BB625" i="1"/>
  <c r="BB622" i="1"/>
  <c r="BB615" i="1"/>
  <c r="BB604" i="1"/>
  <c r="BB597" i="1"/>
  <c r="BB581" i="1"/>
  <c r="BB578" i="1"/>
  <c r="BB570" i="1"/>
  <c r="BB559" i="1"/>
  <c r="BB552" i="1"/>
  <c r="BB539" i="1"/>
  <c r="BB538" i="1"/>
  <c r="BB537" i="1"/>
  <c r="BB531" i="1"/>
  <c r="BB528" i="1"/>
  <c r="BB526" i="1"/>
  <c r="BB524" i="1"/>
  <c r="BB520" i="1"/>
  <c r="BB518" i="1"/>
  <c r="BB515" i="1"/>
  <c r="BB513" i="1"/>
  <c r="BB504" i="1"/>
  <c r="BB500" i="1"/>
  <c r="BB494" i="1"/>
  <c r="BB471" i="1"/>
  <c r="BB466" i="1"/>
  <c r="BB464" i="1"/>
  <c r="BB458" i="1"/>
  <c r="BB453" i="1"/>
  <c r="BB448" i="1"/>
  <c r="BB428" i="1"/>
  <c r="BB425" i="1"/>
  <c r="BB420" i="1"/>
  <c r="BB414" i="1"/>
  <c r="BB409" i="1"/>
  <c r="BB389" i="1"/>
  <c r="BB386" i="1"/>
  <c r="BB379" i="1"/>
  <c r="BB374" i="1"/>
  <c r="BB369" i="1"/>
  <c r="BB343" i="1"/>
  <c r="BB338" i="1"/>
  <c r="BB332" i="1"/>
  <c r="BB321" i="1"/>
  <c r="BB315" i="1"/>
  <c r="BB294" i="1"/>
  <c r="BB291" i="1"/>
  <c r="BB286" i="1"/>
  <c r="BB282" i="1"/>
  <c r="BB277" i="1"/>
  <c r="BB257" i="1"/>
  <c r="BB252" i="1"/>
  <c r="BB249" i="1"/>
  <c r="BB244" i="1"/>
  <c r="BB230" i="1"/>
  <c r="BB229" i="1"/>
  <c r="BB221" i="1"/>
  <c r="BB202" i="1"/>
  <c r="BB199" i="1"/>
  <c r="BB194" i="1"/>
  <c r="BB190" i="1"/>
  <c r="BB185" i="1"/>
  <c r="BB167" i="1"/>
  <c r="BB164" i="1"/>
  <c r="BB146" i="1"/>
  <c r="BB142" i="1"/>
  <c r="BB137" i="1"/>
  <c r="BB114" i="1"/>
  <c r="BB109" i="1"/>
  <c r="BB106" i="1"/>
  <c r="BB100" i="1"/>
  <c r="BB96" i="1"/>
  <c r="BB91" i="1"/>
  <c r="BB71" i="1"/>
  <c r="BB68" i="1"/>
  <c r="BB63" i="1"/>
  <c r="BB59" i="1"/>
  <c r="BB54" i="1"/>
  <c r="BB37" i="1"/>
  <c r="BB32" i="1"/>
  <c r="BB22" i="1"/>
  <c r="BB18" i="1"/>
  <c r="BB13" i="1"/>
  <c r="AJ4530" i="1"/>
  <c r="AJ4527" i="1"/>
  <c r="AJ4522" i="1"/>
  <c r="AJ4512" i="1"/>
  <c r="AJ4506" i="1"/>
  <c r="AJ4489" i="1"/>
  <c r="AJ4486" i="1"/>
  <c r="AJ4481" i="1"/>
  <c r="AJ4471" i="1"/>
  <c r="AJ4465" i="1"/>
  <c r="AJ4448" i="1"/>
  <c r="AJ4445" i="1"/>
  <c r="AJ4440" i="1"/>
  <c r="AJ4431" i="1"/>
  <c r="AJ4425" i="1"/>
  <c r="AJ4408" i="1"/>
  <c r="AJ4405" i="1"/>
  <c r="AJ4400" i="1"/>
  <c r="AJ4389" i="1"/>
  <c r="AJ4383" i="1"/>
  <c r="AJ4366" i="1"/>
  <c r="AJ4363" i="1"/>
  <c r="AJ4358" i="1"/>
  <c r="AJ4348" i="1"/>
  <c r="AJ4342" i="1"/>
  <c r="AJ4325" i="1"/>
  <c r="AJ4322" i="1"/>
  <c r="AJ4317" i="1"/>
  <c r="AJ4308" i="1"/>
  <c r="AJ4302" i="1"/>
  <c r="AJ4285" i="1"/>
  <c r="AJ4282" i="1"/>
  <c r="AJ4277" i="1"/>
  <c r="AJ4268" i="1"/>
  <c r="AJ4262" i="1"/>
  <c r="AJ4245" i="1"/>
  <c r="AJ4242" i="1"/>
  <c r="AJ4237" i="1"/>
  <c r="AJ4227" i="1"/>
  <c r="AJ4221" i="1"/>
  <c r="AJ4204" i="1"/>
  <c r="AJ4201" i="1"/>
  <c r="AJ4196" i="1"/>
  <c r="AJ4186" i="1"/>
  <c r="AJ4180" i="1"/>
  <c r="AJ4163" i="1"/>
  <c r="AJ4160" i="1"/>
  <c r="AJ4155" i="1"/>
  <c r="AJ4145" i="1"/>
  <c r="AJ4139" i="1"/>
  <c r="AJ4122" i="1"/>
  <c r="AJ4119" i="1"/>
  <c r="AJ4114" i="1"/>
  <c r="AJ4105" i="1"/>
  <c r="AJ4099" i="1"/>
  <c r="AJ4082" i="1"/>
  <c r="AJ4079" i="1"/>
  <c r="AJ4074" i="1"/>
  <c r="AJ4064" i="1"/>
  <c r="AJ4058" i="1"/>
  <c r="AJ4041" i="1"/>
  <c r="AJ4038" i="1"/>
  <c r="AJ4034" i="1"/>
  <c r="AJ4025" i="1"/>
  <c r="AJ4019" i="1"/>
  <c r="AJ4002" i="1"/>
  <c r="AJ3999" i="1"/>
  <c r="AJ3994" i="1"/>
  <c r="AJ3985" i="1"/>
  <c r="AJ3979" i="1"/>
  <c r="AJ3962" i="1"/>
  <c r="AJ3959" i="1"/>
  <c r="AJ3954" i="1"/>
  <c r="AJ3945" i="1"/>
  <c r="AJ3939" i="1"/>
  <c r="AJ3922" i="1"/>
  <c r="AJ3919" i="1"/>
  <c r="AJ3914" i="1"/>
  <c r="AJ3905" i="1"/>
  <c r="AJ3899" i="1"/>
  <c r="AJ3882" i="1"/>
  <c r="AJ3879" i="1"/>
  <c r="AJ3874" i="1"/>
  <c r="AJ3864" i="1"/>
  <c r="AJ3858" i="1"/>
  <c r="AJ3841" i="1"/>
  <c r="AJ3838" i="1"/>
  <c r="AJ3833" i="1"/>
  <c r="AJ3824" i="1"/>
  <c r="AJ3818" i="1"/>
  <c r="AJ3801" i="1"/>
  <c r="AJ3798" i="1"/>
  <c r="AJ3793" i="1"/>
  <c r="AJ3783" i="1"/>
  <c r="AJ3777" i="1"/>
  <c r="AJ3760" i="1"/>
  <c r="AJ3757" i="1"/>
  <c r="AJ3752" i="1"/>
  <c r="AJ3742" i="1"/>
  <c r="AJ3736" i="1"/>
  <c r="AJ3719" i="1"/>
  <c r="AJ3716" i="1"/>
  <c r="AJ3711" i="1"/>
  <c r="AJ3702" i="1"/>
  <c r="AJ3696" i="1"/>
  <c r="AJ3679" i="1"/>
  <c r="AJ3676" i="1"/>
  <c r="AJ3671" i="1"/>
  <c r="AJ3661" i="1"/>
  <c r="AJ3655" i="1"/>
  <c r="AJ3638" i="1"/>
  <c r="AJ3635" i="1"/>
  <c r="AJ3630" i="1"/>
  <c r="AJ3620" i="1"/>
  <c r="AJ3614" i="1"/>
  <c r="AJ3597" i="1"/>
  <c r="AJ3594" i="1"/>
  <c r="AJ3589" i="1"/>
  <c r="AJ3580" i="1"/>
  <c r="AJ3574" i="1"/>
  <c r="AJ3557" i="1"/>
  <c r="AJ3554" i="1"/>
  <c r="AJ3549" i="1"/>
  <c r="AJ3539" i="1"/>
  <c r="AJ3533" i="1"/>
  <c r="AJ3516" i="1"/>
  <c r="AJ3513" i="1"/>
  <c r="AJ3508" i="1"/>
  <c r="AJ3498" i="1"/>
  <c r="AJ3492" i="1"/>
  <c r="AJ3475" i="1"/>
  <c r="AJ3472" i="1"/>
  <c r="AJ3467" i="1"/>
  <c r="AJ3458" i="1"/>
  <c r="AJ3452" i="1"/>
  <c r="AJ3435" i="1"/>
  <c r="AJ3432" i="1"/>
  <c r="AJ3427" i="1"/>
  <c r="AJ3417" i="1"/>
  <c r="AJ3411" i="1"/>
  <c r="AJ3394" i="1"/>
  <c r="AJ3391" i="1"/>
  <c r="AJ3386" i="1"/>
  <c r="AJ3376" i="1"/>
  <c r="AJ3370" i="1"/>
  <c r="AJ3353" i="1"/>
  <c r="AJ3350" i="1"/>
  <c r="AJ3345" i="1"/>
  <c r="AJ3336" i="1"/>
  <c r="AJ3330" i="1"/>
  <c r="AJ3313" i="1"/>
  <c r="AJ3308" i="1"/>
  <c r="AJ3298" i="1"/>
  <c r="AJ3292" i="1"/>
  <c r="AJ3275" i="1"/>
  <c r="AJ3272" i="1"/>
  <c r="AJ3267" i="1"/>
  <c r="AJ3257" i="1"/>
  <c r="AJ3251" i="1"/>
  <c r="AJ3234" i="1"/>
  <c r="AJ3231" i="1"/>
  <c r="AJ3226" i="1"/>
  <c r="AJ3215" i="1"/>
  <c r="AJ3209" i="1"/>
  <c r="AJ3192" i="1"/>
  <c r="AJ3189" i="1"/>
  <c r="AJ3184" i="1"/>
  <c r="AJ3174" i="1"/>
  <c r="AJ3168" i="1"/>
  <c r="AJ3151" i="1"/>
  <c r="AJ3148" i="1"/>
  <c r="AJ3143" i="1"/>
  <c r="AJ3133" i="1"/>
  <c r="AJ3127" i="1"/>
  <c r="AJ3110" i="1"/>
  <c r="AJ3107" i="1"/>
  <c r="AJ3102" i="1"/>
  <c r="AJ3091" i="1"/>
  <c r="AJ3085" i="1"/>
  <c r="AJ3068" i="1"/>
  <c r="AJ3065" i="1"/>
  <c r="AJ3060" i="1"/>
  <c r="AJ3050" i="1"/>
  <c r="AJ3044" i="1"/>
  <c r="AJ3027" i="1"/>
  <c r="AJ3024" i="1"/>
  <c r="AJ3019" i="1"/>
  <c r="AJ3009" i="1"/>
  <c r="AJ3003" i="1"/>
  <c r="AJ2986" i="1"/>
  <c r="AJ2983" i="1"/>
  <c r="AJ2978" i="1"/>
  <c r="AJ2968" i="1"/>
  <c r="AJ2962" i="1"/>
  <c r="AJ2945" i="1"/>
  <c r="AJ2942" i="1"/>
  <c r="AJ2937" i="1"/>
  <c r="AJ2927" i="1"/>
  <c r="AJ2921" i="1"/>
  <c r="AJ2904" i="1"/>
  <c r="AJ2901" i="1"/>
  <c r="AJ2896" i="1"/>
  <c r="AJ2886" i="1"/>
  <c r="AJ2880" i="1"/>
  <c r="AJ2863" i="1"/>
  <c r="AJ2860" i="1"/>
  <c r="AJ2855" i="1"/>
  <c r="AJ2845" i="1"/>
  <c r="AJ2839" i="1"/>
  <c r="AJ2822" i="1"/>
  <c r="AJ2819" i="1"/>
  <c r="AJ2814" i="1"/>
  <c r="AJ2804" i="1"/>
  <c r="AJ2798" i="1"/>
  <c r="AJ2781" i="1"/>
  <c r="AJ2778" i="1"/>
  <c r="AJ2773" i="1"/>
  <c r="AJ2763" i="1"/>
  <c r="AJ2757" i="1"/>
  <c r="AJ2740" i="1"/>
  <c r="AJ2737" i="1"/>
  <c r="AJ2732" i="1"/>
  <c r="AJ2722" i="1"/>
  <c r="AJ2716" i="1"/>
  <c r="AJ2699" i="1"/>
  <c r="AJ2696" i="1"/>
  <c r="AJ2691" i="1"/>
  <c r="AJ2680" i="1"/>
  <c r="AJ2674" i="1"/>
  <c r="AJ2657" i="1"/>
  <c r="AJ2654" i="1"/>
  <c r="AJ2649" i="1"/>
  <c r="AJ2639" i="1"/>
  <c r="AJ2633" i="1"/>
  <c r="AJ2616" i="1"/>
  <c r="AJ2613" i="1"/>
  <c r="AJ2608" i="1"/>
  <c r="AJ2598" i="1"/>
  <c r="AJ2592" i="1"/>
  <c r="AJ2575" i="1"/>
  <c r="AJ2572" i="1"/>
  <c r="AJ2567" i="1"/>
  <c r="AJ2557" i="1"/>
  <c r="AJ2551" i="1"/>
  <c r="AJ2534" i="1"/>
  <c r="AJ2531" i="1"/>
  <c r="AJ2526" i="1"/>
  <c r="AJ2517" i="1"/>
  <c r="AJ2511" i="1"/>
  <c r="AJ2494" i="1"/>
  <c r="AJ2489" i="1"/>
  <c r="AJ2478" i="1"/>
  <c r="AJ2472" i="1"/>
  <c r="AJ2455" i="1"/>
  <c r="AJ2452" i="1"/>
  <c r="AJ2447" i="1"/>
  <c r="AJ2437" i="1"/>
  <c r="AJ2431" i="1"/>
  <c r="AJ2414" i="1"/>
  <c r="AJ2409" i="1"/>
  <c r="AJ2399" i="1"/>
  <c r="AJ2393" i="1"/>
  <c r="AJ2376" i="1"/>
  <c r="AJ2372" i="1"/>
  <c r="AJ2367" i="1"/>
  <c r="AJ2357" i="1"/>
  <c r="AJ2351" i="1"/>
  <c r="AJ2334" i="1"/>
  <c r="AJ2331" i="1"/>
  <c r="AJ2326" i="1"/>
  <c r="AJ2316" i="1"/>
  <c r="AJ2310" i="1"/>
  <c r="AJ2293" i="1"/>
  <c r="AJ2290" i="1"/>
  <c r="AJ2285" i="1"/>
  <c r="AJ2275" i="1"/>
  <c r="AJ2269" i="1"/>
  <c r="AJ2252" i="1"/>
  <c r="AJ2249" i="1"/>
  <c r="AJ2244" i="1"/>
  <c r="AJ2235" i="1"/>
  <c r="AJ2229" i="1"/>
  <c r="AJ2212" i="1"/>
  <c r="AJ2209" i="1"/>
  <c r="AJ2204" i="1"/>
  <c r="AJ2194" i="1"/>
  <c r="AJ2188" i="1"/>
  <c r="AJ2171" i="1"/>
  <c r="AJ2168" i="1"/>
  <c r="AJ2163" i="1"/>
  <c r="AJ2153" i="1"/>
  <c r="AJ2147" i="1"/>
  <c r="AJ2130" i="1"/>
  <c r="AJ2127" i="1"/>
  <c r="AJ2122" i="1"/>
  <c r="AJ2111" i="1"/>
  <c r="AJ2105" i="1"/>
  <c r="AJ2088" i="1"/>
  <c r="AJ2085" i="1"/>
  <c r="AJ2080" i="1"/>
  <c r="AJ2071" i="1"/>
  <c r="AJ2065" i="1"/>
  <c r="AJ2048" i="1"/>
  <c r="AJ2045" i="1"/>
  <c r="AJ2041" i="1"/>
  <c r="AJ2031" i="1"/>
  <c r="AJ2025" i="1"/>
  <c r="AJ2008" i="1"/>
  <c r="AJ2005" i="1"/>
  <c r="AJ2000" i="1"/>
  <c r="AJ1990" i="1"/>
  <c r="AJ1984" i="1"/>
  <c r="AJ1967" i="1"/>
  <c r="AJ1964" i="1"/>
  <c r="AJ1959" i="1"/>
  <c r="AJ1948" i="1"/>
  <c r="AJ1942" i="1"/>
  <c r="AJ1925" i="1"/>
  <c r="AJ1922" i="1"/>
  <c r="AJ1917" i="1"/>
  <c r="AJ1908" i="1"/>
  <c r="AJ1902" i="1"/>
  <c r="AJ1885" i="1"/>
  <c r="AJ1882" i="1"/>
  <c r="AJ1877" i="1"/>
  <c r="AJ1867" i="1"/>
  <c r="AJ1862" i="1"/>
  <c r="AJ1845" i="1"/>
  <c r="AJ1842" i="1"/>
  <c r="AJ1837" i="1"/>
  <c r="AJ1828" i="1"/>
  <c r="AJ1822" i="1"/>
  <c r="AJ1805" i="1"/>
  <c r="AJ1802" i="1"/>
  <c r="AJ1798" i="1"/>
  <c r="AJ1789" i="1"/>
  <c r="AJ1783" i="1"/>
  <c r="AJ1766" i="1"/>
  <c r="AJ1763" i="1"/>
  <c r="AJ1758" i="1"/>
  <c r="AJ1749" i="1"/>
  <c r="AJ1743" i="1"/>
  <c r="AJ1726" i="1"/>
  <c r="AJ1723" i="1"/>
  <c r="AJ1718" i="1"/>
  <c r="AJ1709" i="1"/>
  <c r="AJ1703" i="1"/>
  <c r="AJ1686" i="1"/>
  <c r="AJ1683" i="1"/>
  <c r="AJ1678" i="1"/>
  <c r="AJ1669" i="1"/>
  <c r="AJ1663" i="1"/>
  <c r="AJ1644" i="1"/>
  <c r="AJ1643" i="1"/>
  <c r="AJ1642" i="1"/>
  <c r="AJ1639" i="1"/>
  <c r="AJ1638" i="1"/>
  <c r="AJ1634" i="1"/>
  <c r="AJ1633" i="1"/>
  <c r="AJ1632" i="1"/>
  <c r="AJ1631" i="1"/>
  <c r="AJ1630" i="1"/>
  <c r="AJ1629" i="1"/>
  <c r="AJ1628" i="1"/>
  <c r="AJ1627" i="1"/>
  <c r="AJ1625" i="1"/>
  <c r="AJ1623" i="1"/>
  <c r="AJ1622" i="1"/>
  <c r="AJ1621" i="1"/>
  <c r="AJ1620" i="1"/>
  <c r="AJ1619" i="1"/>
  <c r="AJ1617" i="1"/>
  <c r="AJ1606" i="1"/>
  <c r="AJ1605" i="1"/>
  <c r="AJ1604" i="1"/>
  <c r="AJ1603" i="1"/>
  <c r="AJ1588" i="1"/>
  <c r="AJ1586" i="1"/>
  <c r="AJ1574" i="1"/>
  <c r="AJ1566" i="1"/>
  <c r="AJ1562" i="1"/>
  <c r="AJ1554" i="1"/>
  <c r="AJ1552" i="1"/>
  <c r="AJ1550" i="1"/>
  <c r="AJ1531" i="1"/>
  <c r="AJ1522" i="1"/>
  <c r="AJ1515" i="1"/>
  <c r="AJ1499" i="1"/>
  <c r="AJ1498" i="1"/>
  <c r="AJ1497" i="1"/>
  <c r="AJ1496" i="1"/>
  <c r="AJ1490" i="1"/>
  <c r="AJ1456" i="1"/>
  <c r="AJ1454" i="1"/>
  <c r="AJ1444" i="1"/>
  <c r="AJ1441" i="1"/>
  <c r="AJ1439" i="1"/>
  <c r="AJ1431" i="1"/>
  <c r="AJ1427" i="1"/>
  <c r="AJ1421" i="1"/>
  <c r="AJ1404" i="1"/>
  <c r="AJ1403" i="1"/>
  <c r="AJ1402" i="1"/>
  <c r="AJ1394" i="1"/>
  <c r="AJ1391" i="1"/>
  <c r="AJ1387" i="1"/>
  <c r="AJ1382" i="1"/>
  <c r="AJ1377" i="1"/>
  <c r="AJ1375" i="1"/>
  <c r="AJ1366" i="1"/>
  <c r="AJ1355" i="1"/>
  <c r="AJ1349" i="1"/>
  <c r="AJ1325" i="1"/>
  <c r="AJ1319" i="1"/>
  <c r="AJ1308" i="1"/>
  <c r="AJ1302" i="1"/>
  <c r="AJ1289" i="1"/>
  <c r="AJ1288" i="1"/>
  <c r="AJ1287" i="1"/>
  <c r="AJ1286" i="1"/>
  <c r="AJ1271" i="1"/>
  <c r="AJ1260" i="1"/>
  <c r="AJ1255" i="1"/>
  <c r="AJ1249" i="1"/>
  <c r="AJ1247" i="1"/>
  <c r="AJ1240" i="1"/>
  <c r="AJ1233" i="1"/>
  <c r="AJ1226" i="1"/>
  <c r="AJ1222" i="1"/>
  <c r="AJ1213" i="1"/>
  <c r="AJ1203" i="1"/>
  <c r="AJ1197" i="1"/>
  <c r="AJ1167" i="1"/>
  <c r="AJ1166" i="1" s="1"/>
  <c r="AJ1162" i="1"/>
  <c r="AJ1153" i="1"/>
  <c r="AJ1146" i="1"/>
  <c r="AJ1141" i="1"/>
  <c r="AJ1135" i="1"/>
  <c r="AJ1105" i="1"/>
  <c r="AJ1101" i="1"/>
  <c r="AJ1099" i="1"/>
  <c r="AJ1095" i="1"/>
  <c r="AJ1090" i="1"/>
  <c r="AJ1088" i="1"/>
  <c r="AJ1086" i="1"/>
  <c r="AJ1075" i="1"/>
  <c r="AJ1064" i="1"/>
  <c r="AJ1058" i="1"/>
  <c r="AJ1035" i="1"/>
  <c r="AJ1033" i="1"/>
  <c r="AJ1030" i="1"/>
  <c r="AJ1026" i="1"/>
  <c r="AJ1024" i="1"/>
  <c r="AJ1019" i="1"/>
  <c r="AJ1017" i="1"/>
  <c r="AJ1007" i="1"/>
  <c r="AJ998" i="1"/>
  <c r="AJ990" i="1"/>
  <c r="AJ984" i="1"/>
  <c r="AJ971" i="1"/>
  <c r="AJ970" i="1"/>
  <c r="AJ969" i="1"/>
  <c r="AJ962" i="1"/>
  <c r="AJ954" i="1"/>
  <c r="AJ948" i="1"/>
  <c r="AJ941" i="1"/>
  <c r="AJ926" i="1"/>
  <c r="AJ924" i="1"/>
  <c r="AJ916" i="1"/>
  <c r="AJ913" i="1"/>
  <c r="AJ904" i="1"/>
  <c r="AJ898" i="1"/>
  <c r="AJ896" i="1"/>
  <c r="AJ892" i="1"/>
  <c r="AJ886" i="1"/>
  <c r="AJ863" i="1"/>
  <c r="AJ860" i="1"/>
  <c r="AJ858" i="1"/>
  <c r="AJ856" i="1"/>
  <c r="AJ851" i="1"/>
  <c r="AJ847" i="1"/>
  <c r="AJ844" i="1"/>
  <c r="AJ836" i="1"/>
  <c r="AJ831" i="1"/>
  <c r="AJ826" i="1"/>
  <c r="AJ822" i="1"/>
  <c r="AJ817" i="1"/>
  <c r="AJ811" i="1"/>
  <c r="AJ798" i="1"/>
  <c r="AJ797" i="1"/>
  <c r="AJ796" i="1"/>
  <c r="AJ790" i="1"/>
  <c r="AJ785" i="1"/>
  <c r="AJ782" i="1"/>
  <c r="AJ778" i="1"/>
  <c r="AJ773" i="1"/>
  <c r="AJ768" i="1"/>
  <c r="AJ761" i="1"/>
  <c r="AJ759" i="1"/>
  <c r="AJ753" i="1"/>
  <c r="AJ742" i="1"/>
  <c r="AJ736" i="1"/>
  <c r="AJ715" i="1"/>
  <c r="AJ712" i="1"/>
  <c r="AJ707" i="1"/>
  <c r="AJ696" i="1"/>
  <c r="AJ690" i="1"/>
  <c r="AJ670" i="1"/>
  <c r="AJ667" i="1"/>
  <c r="AJ661" i="1"/>
  <c r="AJ651" i="1"/>
  <c r="AJ644" i="1"/>
  <c r="AJ625" i="1"/>
  <c r="AJ622" i="1"/>
  <c r="AJ615" i="1"/>
  <c r="AJ604" i="1"/>
  <c r="AJ597" i="1"/>
  <c r="AJ581" i="1"/>
  <c r="AJ578" i="1"/>
  <c r="AJ570" i="1"/>
  <c r="AJ559" i="1"/>
  <c r="AJ552" i="1"/>
  <c r="AJ539" i="1"/>
  <c r="AJ538" i="1"/>
  <c r="AJ537" i="1"/>
  <c r="AJ531" i="1"/>
  <c r="AJ528" i="1"/>
  <c r="AJ526" i="1"/>
  <c r="AJ524" i="1"/>
  <c r="AJ520" i="1"/>
  <c r="AJ518" i="1"/>
  <c r="AJ515" i="1"/>
  <c r="AJ513" i="1"/>
  <c r="AJ504" i="1"/>
  <c r="AJ500" i="1"/>
  <c r="AJ494" i="1"/>
  <c r="AJ471" i="1"/>
  <c r="AJ466" i="1"/>
  <c r="AJ464" i="1"/>
  <c r="AJ458" i="1"/>
  <c r="AJ453" i="1"/>
  <c r="AJ448" i="1"/>
  <c r="AJ428" i="1"/>
  <c r="AJ425" i="1"/>
  <c r="AJ420" i="1"/>
  <c r="AJ414" i="1"/>
  <c r="AJ409" i="1"/>
  <c r="AJ389" i="1"/>
  <c r="AJ386" i="1"/>
  <c r="AJ379" i="1"/>
  <c r="AJ374" i="1"/>
  <c r="AJ369" i="1"/>
  <c r="AJ343" i="1"/>
  <c r="AJ338" i="1"/>
  <c r="AJ332" i="1"/>
  <c r="AJ321" i="1"/>
  <c r="AJ315" i="1"/>
  <c r="AJ294" i="1"/>
  <c r="AJ291" i="1"/>
  <c r="AJ286" i="1"/>
  <c r="AJ282" i="1"/>
  <c r="AJ277" i="1"/>
  <c r="AJ257" i="1"/>
  <c r="AJ252" i="1"/>
  <c r="AJ249" i="1"/>
  <c r="AJ244" i="1"/>
  <c r="AJ230" i="1"/>
  <c r="AJ229" i="1"/>
  <c r="AJ221" i="1"/>
  <c r="AJ202" i="1"/>
  <c r="AJ199" i="1"/>
  <c r="AJ194" i="1"/>
  <c r="AJ190" i="1"/>
  <c r="AJ185" i="1"/>
  <c r="AJ167" i="1"/>
  <c r="AJ164" i="1"/>
  <c r="AJ146" i="1"/>
  <c r="AJ142" i="1"/>
  <c r="AJ137" i="1"/>
  <c r="AJ114" i="1"/>
  <c r="AJ109" i="1"/>
  <c r="AJ106" i="1"/>
  <c r="AJ100" i="1"/>
  <c r="AJ96" i="1"/>
  <c r="AJ91" i="1"/>
  <c r="AJ71" i="1"/>
  <c r="AJ68" i="1"/>
  <c r="AJ63" i="1"/>
  <c r="AJ59" i="1"/>
  <c r="AJ54" i="1"/>
  <c r="AJ37" i="1"/>
  <c r="AJ32" i="1"/>
  <c r="AJ22" i="1"/>
  <c r="AJ18" i="1"/>
  <c r="AJ13" i="1"/>
  <c r="R4530" i="1"/>
  <c r="R4527" i="1"/>
  <c r="R4522" i="1"/>
  <c r="R4512" i="1"/>
  <c r="R4506" i="1"/>
  <c r="R4489" i="1"/>
  <c r="R4486" i="1"/>
  <c r="R4481" i="1"/>
  <c r="R4471" i="1"/>
  <c r="R4465" i="1"/>
  <c r="R4448" i="1"/>
  <c r="R4445" i="1"/>
  <c r="R4440" i="1"/>
  <c r="R4431" i="1"/>
  <c r="R4425" i="1"/>
  <c r="R4408" i="1"/>
  <c r="R4405" i="1"/>
  <c r="R4400" i="1"/>
  <c r="R4389" i="1"/>
  <c r="R4383" i="1"/>
  <c r="R4366" i="1"/>
  <c r="R4363" i="1"/>
  <c r="R4358" i="1"/>
  <c r="R4348" i="1"/>
  <c r="R4342" i="1"/>
  <c r="R4325" i="1"/>
  <c r="R4322" i="1"/>
  <c r="R4317" i="1"/>
  <c r="R4308" i="1"/>
  <c r="R4302" i="1"/>
  <c r="R4285" i="1"/>
  <c r="R4282" i="1"/>
  <c r="R4277" i="1"/>
  <c r="R4268" i="1"/>
  <c r="R4262" i="1"/>
  <c r="R4245" i="1"/>
  <c r="R4242" i="1"/>
  <c r="R4237" i="1"/>
  <c r="R4227" i="1"/>
  <c r="R4221" i="1"/>
  <c r="R4204" i="1"/>
  <c r="R4201" i="1"/>
  <c r="R4196" i="1"/>
  <c r="R4186" i="1"/>
  <c r="R4180" i="1"/>
  <c r="R4163" i="1"/>
  <c r="R4160" i="1"/>
  <c r="R4155" i="1"/>
  <c r="R4145" i="1"/>
  <c r="R4139" i="1"/>
  <c r="R4122" i="1"/>
  <c r="R4119" i="1"/>
  <c r="R4114" i="1"/>
  <c r="R4105" i="1"/>
  <c r="R4099" i="1"/>
  <c r="R4082" i="1"/>
  <c r="R4079" i="1"/>
  <c r="R4074" i="1"/>
  <c r="R4064" i="1"/>
  <c r="R4058" i="1"/>
  <c r="R4041" i="1"/>
  <c r="R4038" i="1"/>
  <c r="R4034" i="1"/>
  <c r="R4025" i="1"/>
  <c r="R4019" i="1"/>
  <c r="R4002" i="1"/>
  <c r="R3999" i="1"/>
  <c r="R3994" i="1"/>
  <c r="R3985" i="1"/>
  <c r="R3979" i="1"/>
  <c r="R3962" i="1"/>
  <c r="R3959" i="1"/>
  <c r="R3954" i="1"/>
  <c r="R3945" i="1"/>
  <c r="R3939" i="1"/>
  <c r="R3922" i="1"/>
  <c r="R3919" i="1"/>
  <c r="R3914" i="1"/>
  <c r="R3905" i="1"/>
  <c r="R3899" i="1"/>
  <c r="R3882" i="1"/>
  <c r="R3879" i="1"/>
  <c r="R3874" i="1"/>
  <c r="R3864" i="1"/>
  <c r="R3858" i="1"/>
  <c r="R3841" i="1"/>
  <c r="R3838" i="1"/>
  <c r="R3833" i="1"/>
  <c r="R3824" i="1"/>
  <c r="R3818" i="1"/>
  <c r="R3801" i="1"/>
  <c r="R3798" i="1"/>
  <c r="R3793" i="1"/>
  <c r="R3783" i="1"/>
  <c r="R3777" i="1"/>
  <c r="R3760" i="1"/>
  <c r="R3757" i="1"/>
  <c r="R3752" i="1"/>
  <c r="R3742" i="1"/>
  <c r="R3736" i="1"/>
  <c r="R3719" i="1"/>
  <c r="R3716" i="1"/>
  <c r="R3711" i="1"/>
  <c r="R3702" i="1"/>
  <c r="R3696" i="1"/>
  <c r="R3679" i="1"/>
  <c r="R3676" i="1"/>
  <c r="R3671" i="1"/>
  <c r="R3661" i="1"/>
  <c r="R3655" i="1"/>
  <c r="R3638" i="1"/>
  <c r="R3635" i="1"/>
  <c r="R3630" i="1"/>
  <c r="R3620" i="1"/>
  <c r="R3614" i="1"/>
  <c r="R3597" i="1"/>
  <c r="R3594" i="1"/>
  <c r="R3589" i="1"/>
  <c r="R3580" i="1"/>
  <c r="R3574" i="1"/>
  <c r="R3557" i="1"/>
  <c r="R3554" i="1"/>
  <c r="R3549" i="1"/>
  <c r="R3539" i="1"/>
  <c r="R3533" i="1"/>
  <c r="R3516" i="1"/>
  <c r="R3513" i="1"/>
  <c r="R3508" i="1"/>
  <c r="R3498" i="1"/>
  <c r="R3492" i="1"/>
  <c r="R3475" i="1"/>
  <c r="R3472" i="1"/>
  <c r="R3467" i="1"/>
  <c r="R3458" i="1"/>
  <c r="R3452" i="1"/>
  <c r="R3435" i="1"/>
  <c r="R3432" i="1"/>
  <c r="R3427" i="1"/>
  <c r="R3417" i="1"/>
  <c r="R3411" i="1"/>
  <c r="R3394" i="1"/>
  <c r="R3391" i="1"/>
  <c r="R3386" i="1"/>
  <c r="R3376" i="1"/>
  <c r="R3370" i="1"/>
  <c r="R3353" i="1"/>
  <c r="R3350" i="1"/>
  <c r="R3345" i="1"/>
  <c r="R3336" i="1"/>
  <c r="R3330" i="1"/>
  <c r="R3313" i="1"/>
  <c r="R3308" i="1"/>
  <c r="R3298" i="1"/>
  <c r="R3292" i="1"/>
  <c r="R3275" i="1"/>
  <c r="R3272" i="1"/>
  <c r="R3267" i="1"/>
  <c r="R3257" i="1"/>
  <c r="R3251" i="1"/>
  <c r="R3234" i="1"/>
  <c r="R3231" i="1"/>
  <c r="R3226" i="1"/>
  <c r="R3215" i="1"/>
  <c r="R3209" i="1"/>
  <c r="R3192" i="1"/>
  <c r="R3189" i="1"/>
  <c r="R3184" i="1"/>
  <c r="R3174" i="1"/>
  <c r="R3168" i="1"/>
  <c r="R3151" i="1"/>
  <c r="R3148" i="1"/>
  <c r="R3143" i="1"/>
  <c r="R3133" i="1"/>
  <c r="R3127" i="1"/>
  <c r="R3110" i="1"/>
  <c r="R3107" i="1"/>
  <c r="R3102" i="1"/>
  <c r="R3091" i="1"/>
  <c r="R3085" i="1"/>
  <c r="R3068" i="1"/>
  <c r="R3065" i="1"/>
  <c r="R3060" i="1"/>
  <c r="R3050" i="1"/>
  <c r="R3044" i="1"/>
  <c r="R3027" i="1"/>
  <c r="R3024" i="1"/>
  <c r="R3019" i="1"/>
  <c r="R3009" i="1"/>
  <c r="R3003" i="1"/>
  <c r="R2986" i="1"/>
  <c r="R2983" i="1"/>
  <c r="R2978" i="1"/>
  <c r="R2968" i="1"/>
  <c r="R2962" i="1"/>
  <c r="R2945" i="1"/>
  <c r="R2942" i="1"/>
  <c r="R2937" i="1"/>
  <c r="R2927" i="1"/>
  <c r="R2921" i="1"/>
  <c r="R2904" i="1"/>
  <c r="R2901" i="1"/>
  <c r="R2896" i="1"/>
  <c r="R2886" i="1"/>
  <c r="R2880" i="1"/>
  <c r="R2863" i="1"/>
  <c r="R2860" i="1"/>
  <c r="R2855" i="1"/>
  <c r="R2845" i="1"/>
  <c r="R2839" i="1"/>
  <c r="R2822" i="1"/>
  <c r="R2819" i="1"/>
  <c r="R2814" i="1"/>
  <c r="R2804" i="1"/>
  <c r="R2798" i="1"/>
  <c r="R2781" i="1"/>
  <c r="R2778" i="1"/>
  <c r="R2773" i="1"/>
  <c r="R2763" i="1"/>
  <c r="R2757" i="1"/>
  <c r="R2740" i="1"/>
  <c r="R2737" i="1"/>
  <c r="R2732" i="1"/>
  <c r="R2722" i="1"/>
  <c r="R2716" i="1"/>
  <c r="R2699" i="1"/>
  <c r="R2696" i="1"/>
  <c r="R2691" i="1"/>
  <c r="R2680" i="1"/>
  <c r="R2674" i="1"/>
  <c r="R2657" i="1"/>
  <c r="R2654" i="1"/>
  <c r="R2649" i="1"/>
  <c r="R2639" i="1"/>
  <c r="R2633" i="1"/>
  <c r="R2616" i="1"/>
  <c r="R2613" i="1"/>
  <c r="R2608" i="1"/>
  <c r="R2598" i="1"/>
  <c r="R2592" i="1"/>
  <c r="R2575" i="1"/>
  <c r="R2572" i="1"/>
  <c r="R2567" i="1"/>
  <c r="R2557" i="1"/>
  <c r="R2551" i="1"/>
  <c r="R2534" i="1"/>
  <c r="R2531" i="1"/>
  <c r="R2526" i="1"/>
  <c r="R2517" i="1"/>
  <c r="R2511" i="1"/>
  <c r="R2494" i="1"/>
  <c r="R2489" i="1"/>
  <c r="R2478" i="1"/>
  <c r="R2472" i="1"/>
  <c r="R2455" i="1"/>
  <c r="R2452" i="1"/>
  <c r="R2447" i="1"/>
  <c r="R2437" i="1"/>
  <c r="R2431" i="1"/>
  <c r="R2414" i="1"/>
  <c r="R2409" i="1"/>
  <c r="R2399" i="1"/>
  <c r="R2393" i="1"/>
  <c r="R2376" i="1"/>
  <c r="R2372" i="1"/>
  <c r="R2367" i="1"/>
  <c r="R2357" i="1"/>
  <c r="R2351" i="1"/>
  <c r="R2334" i="1"/>
  <c r="R2331" i="1"/>
  <c r="R2326" i="1"/>
  <c r="R2316" i="1"/>
  <c r="R2310" i="1"/>
  <c r="R2293" i="1"/>
  <c r="R2290" i="1"/>
  <c r="R2285" i="1"/>
  <c r="R2275" i="1"/>
  <c r="R2269" i="1"/>
  <c r="R2252" i="1"/>
  <c r="R2249" i="1"/>
  <c r="R2244" i="1"/>
  <c r="R2235" i="1"/>
  <c r="R2229" i="1"/>
  <c r="R2212" i="1"/>
  <c r="R2209" i="1"/>
  <c r="R2204" i="1"/>
  <c r="R2194" i="1"/>
  <c r="R2188" i="1"/>
  <c r="R2171" i="1"/>
  <c r="R2168" i="1"/>
  <c r="R2163" i="1"/>
  <c r="R2153" i="1"/>
  <c r="R2147" i="1"/>
  <c r="R2130" i="1"/>
  <c r="R2127" i="1"/>
  <c r="R2122" i="1"/>
  <c r="R2111" i="1"/>
  <c r="R2105" i="1"/>
  <c r="R2088" i="1"/>
  <c r="R2085" i="1"/>
  <c r="R2080" i="1"/>
  <c r="R2071" i="1"/>
  <c r="R2065" i="1"/>
  <c r="R2048" i="1"/>
  <c r="R2045" i="1"/>
  <c r="R2041" i="1"/>
  <c r="R2031" i="1"/>
  <c r="R2025" i="1"/>
  <c r="R2008" i="1"/>
  <c r="R2005" i="1"/>
  <c r="R2000" i="1"/>
  <c r="R1990" i="1"/>
  <c r="R1984" i="1"/>
  <c r="R1967" i="1"/>
  <c r="R1964" i="1"/>
  <c r="R1959" i="1"/>
  <c r="R1948" i="1"/>
  <c r="R1942" i="1"/>
  <c r="R1925" i="1"/>
  <c r="R1922" i="1"/>
  <c r="R1917" i="1"/>
  <c r="R1908" i="1"/>
  <c r="R1902" i="1"/>
  <c r="R1885" i="1"/>
  <c r="R1882" i="1"/>
  <c r="R1877" i="1"/>
  <c r="R1867" i="1"/>
  <c r="R1862" i="1"/>
  <c r="R1845" i="1"/>
  <c r="R1842" i="1"/>
  <c r="R1837" i="1"/>
  <c r="R1828" i="1"/>
  <c r="R1822" i="1"/>
  <c r="R1805" i="1"/>
  <c r="R1802" i="1"/>
  <c r="R1798" i="1"/>
  <c r="R1789" i="1"/>
  <c r="R1783" i="1"/>
  <c r="R1766" i="1"/>
  <c r="R1763" i="1"/>
  <c r="R1758" i="1"/>
  <c r="R1749" i="1"/>
  <c r="R1743" i="1"/>
  <c r="R1726" i="1"/>
  <c r="R1723" i="1"/>
  <c r="R1718" i="1"/>
  <c r="R1709" i="1"/>
  <c r="R1703" i="1"/>
  <c r="R1686" i="1"/>
  <c r="R1683" i="1"/>
  <c r="R1678" i="1"/>
  <c r="R1669" i="1"/>
  <c r="R1663" i="1"/>
  <c r="R1644" i="1"/>
  <c r="R1643" i="1"/>
  <c r="R1642" i="1"/>
  <c r="R1639" i="1"/>
  <c r="R1638" i="1"/>
  <c r="R1634" i="1"/>
  <c r="R1633" i="1"/>
  <c r="R1632" i="1"/>
  <c r="R1631" i="1"/>
  <c r="R1630" i="1"/>
  <c r="R1629" i="1"/>
  <c r="R1628" i="1"/>
  <c r="R1627" i="1"/>
  <c r="R1625" i="1"/>
  <c r="R1623" i="1"/>
  <c r="R1622" i="1"/>
  <c r="R1621" i="1"/>
  <c r="R1620" i="1"/>
  <c r="R1619" i="1"/>
  <c r="R1617" i="1"/>
  <c r="R1606" i="1"/>
  <c r="R1605" i="1"/>
  <c r="R1604" i="1"/>
  <c r="R1603" i="1"/>
  <c r="R1588" i="1"/>
  <c r="R1586" i="1"/>
  <c r="R1574" i="1"/>
  <c r="R1566" i="1"/>
  <c r="R1562" i="1"/>
  <c r="R1554" i="1"/>
  <c r="R1552" i="1"/>
  <c r="R1550" i="1"/>
  <c r="R1531" i="1"/>
  <c r="R1522" i="1"/>
  <c r="R1515" i="1"/>
  <c r="R1499" i="1"/>
  <c r="R1498" i="1"/>
  <c r="R1497" i="1"/>
  <c r="R1496" i="1"/>
  <c r="R1490" i="1"/>
  <c r="R1456" i="1"/>
  <c r="R1454" i="1"/>
  <c r="R1444" i="1"/>
  <c r="R1441" i="1"/>
  <c r="R1439" i="1"/>
  <c r="R1431" i="1"/>
  <c r="R1427" i="1"/>
  <c r="R1421" i="1"/>
  <c r="R1404" i="1"/>
  <c r="R1403" i="1"/>
  <c r="R1402" i="1"/>
  <c r="R1394" i="1"/>
  <c r="R1391" i="1"/>
  <c r="R1387" i="1"/>
  <c r="R1382" i="1"/>
  <c r="R1377" i="1"/>
  <c r="R1375" i="1"/>
  <c r="R1366" i="1"/>
  <c r="R1355" i="1"/>
  <c r="R1349" i="1"/>
  <c r="R1325" i="1"/>
  <c r="R1319" i="1"/>
  <c r="R1308" i="1"/>
  <c r="R1302" i="1"/>
  <c r="R1289" i="1"/>
  <c r="R1288" i="1"/>
  <c r="R1287" i="1"/>
  <c r="R1286" i="1"/>
  <c r="R1271" i="1"/>
  <c r="R1260" i="1"/>
  <c r="R1255" i="1"/>
  <c r="R1249" i="1"/>
  <c r="R1247" i="1"/>
  <c r="R1240" i="1"/>
  <c r="R1233" i="1"/>
  <c r="R1226" i="1"/>
  <c r="R1222" i="1"/>
  <c r="R1213" i="1"/>
  <c r="R1203" i="1"/>
  <c r="R1197" i="1"/>
  <c r="R1167" i="1"/>
  <c r="R1166" i="1" s="1"/>
  <c r="R1162" i="1"/>
  <c r="R1153" i="1"/>
  <c r="R1146" i="1"/>
  <c r="R1141" i="1"/>
  <c r="R1135" i="1"/>
  <c r="R1105" i="1"/>
  <c r="R1101" i="1"/>
  <c r="R1099" i="1"/>
  <c r="R1095" i="1"/>
  <c r="R1090" i="1"/>
  <c r="R1088" i="1"/>
  <c r="R1086" i="1"/>
  <c r="R1075" i="1"/>
  <c r="R1064" i="1"/>
  <c r="R1058" i="1"/>
  <c r="R1035" i="1"/>
  <c r="R1033" i="1"/>
  <c r="R1030" i="1"/>
  <c r="R1026" i="1"/>
  <c r="R1024" i="1"/>
  <c r="R1019" i="1"/>
  <c r="R1017" i="1"/>
  <c r="R1007" i="1"/>
  <c r="R998" i="1"/>
  <c r="R990" i="1"/>
  <c r="R984" i="1"/>
  <c r="R971" i="1"/>
  <c r="R970" i="1"/>
  <c r="R969" i="1"/>
  <c r="R962" i="1"/>
  <c r="R954" i="1"/>
  <c r="R948" i="1"/>
  <c r="R941" i="1"/>
  <c r="R926" i="1"/>
  <c r="R924" i="1"/>
  <c r="R916" i="1"/>
  <c r="R913" i="1"/>
  <c r="R904" i="1"/>
  <c r="R898" i="1"/>
  <c r="R896" i="1"/>
  <c r="R892" i="1"/>
  <c r="R886" i="1"/>
  <c r="R863" i="1"/>
  <c r="R860" i="1"/>
  <c r="R858" i="1"/>
  <c r="R856" i="1"/>
  <c r="R851" i="1"/>
  <c r="R847" i="1"/>
  <c r="R844" i="1"/>
  <c r="R836" i="1"/>
  <c r="R831" i="1"/>
  <c r="R826" i="1"/>
  <c r="R822" i="1"/>
  <c r="R817" i="1"/>
  <c r="R811" i="1"/>
  <c r="R798" i="1"/>
  <c r="R797" i="1"/>
  <c r="R796" i="1"/>
  <c r="R790" i="1"/>
  <c r="R785" i="1"/>
  <c r="R782" i="1"/>
  <c r="R778" i="1"/>
  <c r="R773" i="1"/>
  <c r="R768" i="1"/>
  <c r="R761" i="1"/>
  <c r="R759" i="1"/>
  <c r="R753" i="1"/>
  <c r="R742" i="1"/>
  <c r="R736" i="1"/>
  <c r="R715" i="1"/>
  <c r="R712" i="1"/>
  <c r="R707" i="1"/>
  <c r="R696" i="1"/>
  <c r="R690" i="1"/>
  <c r="R670" i="1"/>
  <c r="R667" i="1"/>
  <c r="R661" i="1"/>
  <c r="R651" i="1"/>
  <c r="R644" i="1"/>
  <c r="R625" i="1"/>
  <c r="R622" i="1"/>
  <c r="R615" i="1"/>
  <c r="R604" i="1"/>
  <c r="R597" i="1"/>
  <c r="R581" i="1"/>
  <c r="R578" i="1"/>
  <c r="R570" i="1"/>
  <c r="R559" i="1"/>
  <c r="R552" i="1"/>
  <c r="R539" i="1"/>
  <c r="R538" i="1"/>
  <c r="R537" i="1"/>
  <c r="R531" i="1"/>
  <c r="R528" i="1"/>
  <c r="R526" i="1"/>
  <c r="R524" i="1"/>
  <c r="R520" i="1"/>
  <c r="R518" i="1"/>
  <c r="R515" i="1"/>
  <c r="R513" i="1"/>
  <c r="R504" i="1"/>
  <c r="R500" i="1"/>
  <c r="R494" i="1"/>
  <c r="R471" i="1"/>
  <c r="R466" i="1"/>
  <c r="R464" i="1"/>
  <c r="R458" i="1"/>
  <c r="R453" i="1"/>
  <c r="R448" i="1"/>
  <c r="R428" i="1"/>
  <c r="R425" i="1"/>
  <c r="R420" i="1"/>
  <c r="R414" i="1"/>
  <c r="R409" i="1"/>
  <c r="R389" i="1"/>
  <c r="R386" i="1"/>
  <c r="R379" i="1"/>
  <c r="R374" i="1"/>
  <c r="R369" i="1"/>
  <c r="R343" i="1"/>
  <c r="R338" i="1"/>
  <c r="R332" i="1"/>
  <c r="R321" i="1"/>
  <c r="R315" i="1"/>
  <c r="R294" i="1"/>
  <c r="R291" i="1"/>
  <c r="R286" i="1"/>
  <c r="R282" i="1"/>
  <c r="R277" i="1"/>
  <c r="R257" i="1"/>
  <c r="R252" i="1"/>
  <c r="R249" i="1"/>
  <c r="R244" i="1"/>
  <c r="R230" i="1"/>
  <c r="R229" i="1"/>
  <c r="R221" i="1"/>
  <c r="R202" i="1"/>
  <c r="R199" i="1"/>
  <c r="R194" i="1"/>
  <c r="R190" i="1"/>
  <c r="R185" i="1"/>
  <c r="R167" i="1"/>
  <c r="R164" i="1"/>
  <c r="R146" i="1"/>
  <c r="R142" i="1"/>
  <c r="R137" i="1"/>
  <c r="R114" i="1"/>
  <c r="R109" i="1"/>
  <c r="R106" i="1"/>
  <c r="R100" i="1"/>
  <c r="R96" i="1"/>
  <c r="R91" i="1"/>
  <c r="R71" i="1"/>
  <c r="R68" i="1"/>
  <c r="R63" i="1"/>
  <c r="R59" i="1"/>
  <c r="R54" i="1"/>
  <c r="R37" i="1"/>
  <c r="R32" i="1"/>
  <c r="R22" i="1"/>
  <c r="R18" i="1"/>
  <c r="R13" i="1"/>
  <c r="S2185" i="1" l="1"/>
  <c r="BC3327" i="1"/>
  <c r="BC1740" i="1"/>
  <c r="S2469" i="1"/>
  <c r="BC4503" i="1"/>
  <c r="S4218" i="1"/>
  <c r="BH477" i="1"/>
  <c r="BH478" i="1" s="1"/>
  <c r="BH481" i="1"/>
  <c r="X1334" i="1"/>
  <c r="X1335" i="1" s="1"/>
  <c r="X1184" i="1"/>
  <c r="X176" i="1"/>
  <c r="S2022" i="1"/>
  <c r="X481" i="1"/>
  <c r="X477" i="1"/>
  <c r="X478" i="1" s="1"/>
  <c r="AU234" i="1"/>
  <c r="X484" i="1"/>
  <c r="BC2877" i="1"/>
  <c r="V116" i="1"/>
  <c r="BI2959" i="1"/>
  <c r="AQ2508" i="1"/>
  <c r="BI4411" i="1"/>
  <c r="AQ312" i="1"/>
  <c r="BI4177" i="1"/>
  <c r="BI4016" i="1"/>
  <c r="AQ2062" i="1"/>
  <c r="AQ2348" i="1"/>
  <c r="S3367" i="1"/>
  <c r="S2348" i="1"/>
  <c r="S2379" i="1" s="1"/>
  <c r="S2383" i="1" s="1"/>
  <c r="AK2428" i="1"/>
  <c r="S2918" i="1"/>
  <c r="S1819" i="1"/>
  <c r="S3571" i="1"/>
  <c r="S3600" i="1" s="1"/>
  <c r="S4136" i="1"/>
  <c r="S3206" i="1"/>
  <c r="S2062" i="1"/>
  <c r="S3082" i="1"/>
  <c r="S3113" i="1" s="1"/>
  <c r="AK1700" i="1"/>
  <c r="AK2102" i="1"/>
  <c r="S3489" i="1"/>
  <c r="AK2836" i="1"/>
  <c r="AK2877" i="1"/>
  <c r="AK2907" i="1" s="1"/>
  <c r="AK2911" i="1" s="1"/>
  <c r="AK3289" i="1"/>
  <c r="S3896" i="1"/>
  <c r="BC2713" i="1"/>
  <c r="BC2348" i="1"/>
  <c r="AG234" i="1"/>
  <c r="Y4422" i="1"/>
  <c r="Y4451" i="1" s="1"/>
  <c r="S1939" i="1"/>
  <c r="BQ234" i="1"/>
  <c r="AK2548" i="1"/>
  <c r="AK2578" i="1" s="1"/>
  <c r="AK2582" i="1" s="1"/>
  <c r="BC3041" i="1"/>
  <c r="BC3071" i="1" s="1"/>
  <c r="BC3082" i="1"/>
  <c r="BC3113" i="1" s="1"/>
  <c r="Y641" i="1"/>
  <c r="AQ4259" i="1"/>
  <c r="AQ3530" i="1"/>
  <c r="AQ4422" i="1"/>
  <c r="AQ4451" i="1" s="1"/>
  <c r="AQ3693" i="1"/>
  <c r="AQ3449" i="1"/>
  <c r="BI2713" i="1"/>
  <c r="BI2348" i="1"/>
  <c r="BI2185" i="1"/>
  <c r="BI1780" i="1"/>
  <c r="BI3041" i="1"/>
  <c r="BC4016" i="1"/>
  <c r="BI3408" i="1"/>
  <c r="BI2548" i="1"/>
  <c r="BC1899" i="1"/>
  <c r="AW39" i="1"/>
  <c r="AK594" i="1"/>
  <c r="AQ391" i="1"/>
  <c r="AK3041" i="1"/>
  <c r="AK3071" i="1" s="1"/>
  <c r="BH1334" i="1"/>
  <c r="BH1335" i="1" s="1"/>
  <c r="BH1336" i="1"/>
  <c r="AK274" i="1"/>
  <c r="AK297" i="1" s="1"/>
  <c r="AK305" i="1" s="1"/>
  <c r="AK2390" i="1"/>
  <c r="AK3936" i="1"/>
  <c r="AG39" i="1"/>
  <c r="AK1346" i="1"/>
  <c r="AK3774" i="1"/>
  <c r="AK3804" i="1" s="1"/>
  <c r="BC4259" i="1"/>
  <c r="BC3733" i="1"/>
  <c r="BH45" i="1"/>
  <c r="AP477" i="1"/>
  <c r="AP478" i="1" s="1"/>
  <c r="BH542" i="1"/>
  <c r="BC2589" i="1"/>
  <c r="BC2795" i="1"/>
  <c r="X355" i="1"/>
  <c r="X356" i="1" s="1"/>
  <c r="S2877" i="1"/>
  <c r="S2266" i="1"/>
  <c r="S2296" i="1" s="1"/>
  <c r="S2589" i="1"/>
  <c r="S2754" i="1"/>
  <c r="S2144" i="1"/>
  <c r="S1700" i="1"/>
  <c r="S1729" i="1" s="1"/>
  <c r="Y1899" i="1"/>
  <c r="AS351" i="1"/>
  <c r="Y3165" i="1"/>
  <c r="Y3195" i="1" s="1"/>
  <c r="Y3855" i="1"/>
  <c r="Y594" i="1"/>
  <c r="Y4462" i="1"/>
  <c r="Y2062" i="1"/>
  <c r="Y4136" i="1"/>
  <c r="S2255" i="1"/>
  <c r="Y4503" i="1"/>
  <c r="BC4422" i="1"/>
  <c r="BC3449" i="1"/>
  <c r="S2102" i="1"/>
  <c r="S3408" i="1"/>
  <c r="S3041" i="1"/>
  <c r="AP359" i="1"/>
  <c r="BH1184" i="1"/>
  <c r="AP1336" i="1"/>
  <c r="AP1339" i="1" s="1"/>
  <c r="BH1041" i="1"/>
  <c r="BH1042" i="1" s="1"/>
  <c r="BH1180" i="1"/>
  <c r="BH1181" i="1" s="1"/>
  <c r="BH1045" i="1"/>
  <c r="BC1700" i="1"/>
  <c r="BC1729" i="1" s="1"/>
  <c r="BC2428" i="1"/>
  <c r="BC2458" i="1" s="1"/>
  <c r="BC2022" i="1"/>
  <c r="S4259" i="1"/>
  <c r="S3124" i="1"/>
  <c r="S3154" i="1" s="1"/>
  <c r="S4503" i="1"/>
  <c r="S4534" i="1" s="1"/>
  <c r="S4538" i="1" s="1"/>
  <c r="AK4055" i="1"/>
  <c r="AK4085" i="1" s="1"/>
  <c r="AQ1700" i="1"/>
  <c r="AQ1729" i="1" s="1"/>
  <c r="AK4136" i="1"/>
  <c r="AK3855" i="1"/>
  <c r="AK3885" i="1" s="1"/>
  <c r="AK3889" i="1" s="1"/>
  <c r="BC4299" i="1"/>
  <c r="BC4328" i="1" s="1"/>
  <c r="BC4332" i="1" s="1"/>
  <c r="BC1819" i="1"/>
  <c r="BC1848" i="1" s="1"/>
  <c r="S4299" i="1"/>
  <c r="S2713" i="1"/>
  <c r="S3248" i="1"/>
  <c r="S3278" i="1" s="1"/>
  <c r="S1740" i="1"/>
  <c r="S1769" i="1" s="1"/>
  <c r="AK4422" i="1"/>
  <c r="AK4451" i="1" s="1"/>
  <c r="AK2469" i="1"/>
  <c r="AK4259" i="1"/>
  <c r="AK4288" i="1" s="1"/>
  <c r="AK4292" i="1" s="1"/>
  <c r="AK3652" i="1"/>
  <c r="AK3682" i="1" s="1"/>
  <c r="AK2754" i="1"/>
  <c r="AK2784" i="1" s="1"/>
  <c r="AK2788" i="1" s="1"/>
  <c r="BC2918" i="1"/>
  <c r="BC3530" i="1"/>
  <c r="BC3560" i="1" s="1"/>
  <c r="BC3564" i="1" s="1"/>
  <c r="BC2469" i="1"/>
  <c r="BC2497" i="1" s="1"/>
  <c r="BC3367" i="1"/>
  <c r="BC3397" i="1" s="1"/>
  <c r="BC3976" i="1"/>
  <c r="BC4005" i="1" s="1"/>
  <c r="BC2548" i="1"/>
  <c r="BC2185" i="1"/>
  <c r="BC2215" i="1" s="1"/>
  <c r="BI3936" i="1"/>
  <c r="BI3449" i="1"/>
  <c r="BI2144" i="1"/>
  <c r="BI2877" i="1"/>
  <c r="BI2589" i="1"/>
  <c r="BI2619" i="1" s="1"/>
  <c r="BI2022" i="1"/>
  <c r="BI2051" i="1" s="1"/>
  <c r="BI3896" i="1"/>
  <c r="BI3925" i="1" s="1"/>
  <c r="BI3611" i="1"/>
  <c r="BI3248" i="1"/>
  <c r="BI3000" i="1"/>
  <c r="BI2266" i="1"/>
  <c r="AQ3124" i="1"/>
  <c r="AK2307" i="1"/>
  <c r="AQ2185" i="1"/>
  <c r="BI3733" i="1"/>
  <c r="BI2428" i="1"/>
  <c r="Y2185" i="1"/>
  <c r="BI2337" i="1"/>
  <c r="BI2341" i="1" s="1"/>
  <c r="Y3449" i="1"/>
  <c r="AQ1740" i="1"/>
  <c r="AQ3855" i="1"/>
  <c r="AQ3885" i="1" s="1"/>
  <c r="AQ1939" i="1"/>
  <c r="AG1176" i="1"/>
  <c r="Y2959" i="1"/>
  <c r="Y2390" i="1"/>
  <c r="Y2417" i="1" s="1"/>
  <c r="Y3611" i="1"/>
  <c r="Y3641" i="1" s="1"/>
  <c r="AQ3936" i="1"/>
  <c r="AQ3652" i="1"/>
  <c r="AQ3682" i="1" s="1"/>
  <c r="AQ2144" i="1"/>
  <c r="AQ3041" i="1"/>
  <c r="BI3082" i="1"/>
  <c r="BI3113" i="1" s="1"/>
  <c r="BI3117" i="1" s="1"/>
  <c r="BI1819" i="1"/>
  <c r="Y3652" i="1"/>
  <c r="Y3682" i="1" s="1"/>
  <c r="Y4259" i="1"/>
  <c r="Y1859" i="1"/>
  <c r="AQ2836" i="1"/>
  <c r="AQ2866" i="1" s="1"/>
  <c r="AQ4136" i="1"/>
  <c r="AQ4166" i="1" s="1"/>
  <c r="BI1899" i="1"/>
  <c r="BI1928" i="1" s="1"/>
  <c r="Y3896" i="1"/>
  <c r="Y3925" i="1" s="1"/>
  <c r="Y3774" i="1"/>
  <c r="Y2795" i="1"/>
  <c r="AQ2630" i="1"/>
  <c r="AQ2660" i="1" s="1"/>
  <c r="AQ2226" i="1"/>
  <c r="AQ2255" i="1" s="1"/>
  <c r="Y1939" i="1"/>
  <c r="AQ51" i="1"/>
  <c r="AQ73" i="1" s="1"/>
  <c r="BC4411" i="1"/>
  <c r="AY473" i="1"/>
  <c r="AY481" i="1" s="1"/>
  <c r="AQ406" i="1"/>
  <c r="AQ430" i="1" s="1"/>
  <c r="AK3000" i="1"/>
  <c r="AK3248" i="1"/>
  <c r="AK3278" i="1" s="1"/>
  <c r="BC3641" i="1"/>
  <c r="BC3645" i="1" s="1"/>
  <c r="S3530" i="1"/>
  <c r="S3560" i="1" s="1"/>
  <c r="S2307" i="1"/>
  <c r="AK4218" i="1"/>
  <c r="AK3815" i="1"/>
  <c r="BC3489" i="1"/>
  <c r="BC2390" i="1"/>
  <c r="BC4462" i="1"/>
  <c r="BC4492" i="1" s="1"/>
  <c r="BC4496" i="1" s="1"/>
  <c r="BC3165" i="1"/>
  <c r="BC2754" i="1"/>
  <c r="BC2784" i="1" s="1"/>
  <c r="BC1981" i="1"/>
  <c r="BC2011" i="1" s="1"/>
  <c r="BC3815" i="1"/>
  <c r="BC3844" i="1" s="1"/>
  <c r="BC1660" i="1"/>
  <c r="Y3815" i="1"/>
  <c r="Y3327" i="1"/>
  <c r="Y3356" i="1" s="1"/>
  <c r="Y3360" i="1" s="1"/>
  <c r="Y445" i="1"/>
  <c r="Y2266" i="1"/>
  <c r="Y4096" i="1"/>
  <c r="Y4125" i="1" s="1"/>
  <c r="S1660" i="1"/>
  <c r="AQ4016" i="1"/>
  <c r="AQ3289" i="1"/>
  <c r="AQ3316" i="1" s="1"/>
  <c r="AQ2795" i="1"/>
  <c r="AQ3000" i="1"/>
  <c r="AQ2390" i="1"/>
  <c r="AQ4339" i="1"/>
  <c r="AQ4369" i="1" s="1"/>
  <c r="AQ3408" i="1"/>
  <c r="AQ3438" i="1" s="1"/>
  <c r="AQ1660" i="1"/>
  <c r="AQ3611" i="1"/>
  <c r="AQ3082" i="1"/>
  <c r="AQ2469" i="1"/>
  <c r="AQ3896" i="1"/>
  <c r="AQ3925" i="1" s="1"/>
  <c r="AQ2589" i="1"/>
  <c r="AQ3367" i="1"/>
  <c r="AQ1780" i="1"/>
  <c r="BI4339" i="1"/>
  <c r="BI2226" i="1"/>
  <c r="AX234" i="1"/>
  <c r="AD234" i="1"/>
  <c r="BI2671" i="1"/>
  <c r="BI2702" i="1" s="1"/>
  <c r="BI2578" i="1"/>
  <c r="X359" i="1"/>
  <c r="BI4055" i="1"/>
  <c r="BI4085" i="1" s="1"/>
  <c r="AK182" i="1"/>
  <c r="AK204" i="1" s="1"/>
  <c r="Y2379" i="1"/>
  <c r="BI3530" i="1"/>
  <c r="AP1609" i="1"/>
  <c r="AP176" i="1"/>
  <c r="Y4085" i="1"/>
  <c r="BI1939" i="1"/>
  <c r="AQ274" i="1"/>
  <c r="AQ297" i="1" s="1"/>
  <c r="BI259" i="1"/>
  <c r="AK2918" i="1"/>
  <c r="AP173" i="1"/>
  <c r="AP174" i="1" s="1"/>
  <c r="BH359" i="1"/>
  <c r="BH355" i="1"/>
  <c r="BH356" i="1" s="1"/>
  <c r="X801" i="1"/>
  <c r="AK1859" i="1"/>
  <c r="AK1888" i="1" s="1"/>
  <c r="AK1892" i="1" s="1"/>
  <c r="AK3367" i="1"/>
  <c r="AK3397" i="1" s="1"/>
  <c r="AK3401" i="1" s="1"/>
  <c r="BB912" i="1"/>
  <c r="AJ912" i="1"/>
  <c r="R912" i="1"/>
  <c r="AP801" i="1"/>
  <c r="AK2508" i="1"/>
  <c r="AK2537" i="1" s="1"/>
  <c r="AP484" i="1"/>
  <c r="AP481" i="1"/>
  <c r="BC4055" i="1"/>
  <c r="BC4085" i="1" s="1"/>
  <c r="S4462" i="1"/>
  <c r="S4492" i="1" s="1"/>
  <c r="S3815" i="1"/>
  <c r="S3936" i="1"/>
  <c r="S3965" i="1" s="1"/>
  <c r="S3611" i="1"/>
  <c r="S3641" i="1" s="1"/>
  <c r="S3645" i="1" s="1"/>
  <c r="AK3693" i="1"/>
  <c r="BC3693" i="1"/>
  <c r="BC2144" i="1"/>
  <c r="BC2174" i="1" s="1"/>
  <c r="Z3560" i="1"/>
  <c r="Z3564" i="1" s="1"/>
  <c r="Z3565" i="1" s="1"/>
  <c r="BH974" i="1"/>
  <c r="AK2671" i="1"/>
  <c r="S4380" i="1"/>
  <c r="S641" i="1"/>
  <c r="S4016" i="1"/>
  <c r="S4044" i="1" s="1"/>
  <c r="S2795" i="1"/>
  <c r="S2825" i="1" s="1"/>
  <c r="S2829" i="1" s="1"/>
  <c r="S3774" i="1"/>
  <c r="S3804" i="1" s="1"/>
  <c r="S2836" i="1"/>
  <c r="S2630" i="1"/>
  <c r="S2660" i="1" s="1"/>
  <c r="S4177" i="1"/>
  <c r="S3652" i="1"/>
  <c r="S3682" i="1" s="1"/>
  <c r="S2671" i="1"/>
  <c r="S2702" i="1" s="1"/>
  <c r="AK4177" i="1"/>
  <c r="AK3165" i="1"/>
  <c r="AK3195" i="1" s="1"/>
  <c r="AK2144" i="1"/>
  <c r="AK1819" i="1"/>
  <c r="AK3896" i="1"/>
  <c r="AK3925" i="1" s="1"/>
  <c r="AK1660" i="1"/>
  <c r="AK1689" i="1" s="1"/>
  <c r="AK4380" i="1"/>
  <c r="AK4411" i="1" s="1"/>
  <c r="AK3082" i="1"/>
  <c r="AK3113" i="1" s="1"/>
  <c r="AK2226" i="1"/>
  <c r="AK1740" i="1"/>
  <c r="AK1769" i="1" s="1"/>
  <c r="AK3571" i="1"/>
  <c r="AK3600" i="1" s="1"/>
  <c r="AK1981" i="1"/>
  <c r="AK2011" i="1" s="1"/>
  <c r="BC2619" i="1"/>
  <c r="BC2623" i="1" s="1"/>
  <c r="BC1780" i="1"/>
  <c r="BC2630" i="1"/>
  <c r="BC2660" i="1" s="1"/>
  <c r="BC2226" i="1"/>
  <c r="BC2255" i="1" s="1"/>
  <c r="BC3408" i="1"/>
  <c r="BC3438" i="1" s="1"/>
  <c r="BC2671" i="1"/>
  <c r="BC2702" i="1" s="1"/>
  <c r="BC4218" i="1"/>
  <c r="BC4248" i="1" s="1"/>
  <c r="BC4136" i="1"/>
  <c r="BC4166" i="1" s="1"/>
  <c r="BC3774" i="1"/>
  <c r="BC2307" i="1"/>
  <c r="BC2337" i="1" s="1"/>
  <c r="BC2341" i="1" s="1"/>
  <c r="Y3936" i="1"/>
  <c r="Y3965" i="1" s="1"/>
  <c r="Y2508" i="1"/>
  <c r="Y2537" i="1" s="1"/>
  <c r="Y2589" i="1"/>
  <c r="Y4218" i="1"/>
  <c r="Y4248" i="1" s="1"/>
  <c r="Y4252" i="1" s="1"/>
  <c r="Y2630" i="1"/>
  <c r="Y2660" i="1" s="1"/>
  <c r="Y2918" i="1"/>
  <c r="Y2948" i="1" s="1"/>
  <c r="AQ4299" i="1"/>
  <c r="AQ2713" i="1"/>
  <c r="AQ2743" i="1" s="1"/>
  <c r="BI4299" i="1"/>
  <c r="BI3367" i="1"/>
  <c r="BI1981" i="1"/>
  <c r="BI2011" i="1" s="1"/>
  <c r="Y3206" i="1"/>
  <c r="Y1981" i="1"/>
  <c r="Y2713" i="1"/>
  <c r="Y2743" i="1" s="1"/>
  <c r="Y4177" i="1"/>
  <c r="Y4207" i="1" s="1"/>
  <c r="AQ3774" i="1"/>
  <c r="AQ3804" i="1" s="1"/>
  <c r="AQ3248" i="1"/>
  <c r="AQ3278" i="1" s="1"/>
  <c r="AQ2102" i="1"/>
  <c r="BI3489" i="1"/>
  <c r="BI3519" i="1" s="1"/>
  <c r="BI3774" i="1"/>
  <c r="BI3804" i="1" s="1"/>
  <c r="Y1780" i="1"/>
  <c r="Y4380" i="1"/>
  <c r="S4339" i="1"/>
  <c r="S4369" i="1" s="1"/>
  <c r="S4373" i="1" s="1"/>
  <c r="Y3489" i="1"/>
  <c r="Y3519" i="1" s="1"/>
  <c r="Y3289" i="1"/>
  <c r="Y2754" i="1"/>
  <c r="Y2784" i="1" s="1"/>
  <c r="BI2390" i="1"/>
  <c r="BI2417" i="1" s="1"/>
  <c r="BI3855" i="1"/>
  <c r="BI3327" i="1"/>
  <c r="BI3356" i="1" s="1"/>
  <c r="Y1700" i="1"/>
  <c r="Y1729" i="1" s="1"/>
  <c r="Y3041" i="1"/>
  <c r="Y3071" i="1" s="1"/>
  <c r="Y1819" i="1"/>
  <c r="AQ2266" i="1"/>
  <c r="AQ2296" i="1" s="1"/>
  <c r="AQ2307" i="1"/>
  <c r="AQ3327" i="1"/>
  <c r="AQ3356" i="1" s="1"/>
  <c r="AQ2959" i="1"/>
  <c r="AK3124" i="1"/>
  <c r="AK3154" i="1" s="1"/>
  <c r="BI2508" i="1"/>
  <c r="BC4339" i="1"/>
  <c r="BC4369" i="1" s="1"/>
  <c r="BI2754" i="1"/>
  <c r="BI2784" i="1" s="1"/>
  <c r="Y3408" i="1"/>
  <c r="Y3438" i="1" s="1"/>
  <c r="Y3442" i="1" s="1"/>
  <c r="AQ4462" i="1"/>
  <c r="AQ3815" i="1"/>
  <c r="AQ3844" i="1" s="1"/>
  <c r="AK2185" i="1"/>
  <c r="AK2215" i="1" s="1"/>
  <c r="BI2102" i="1"/>
  <c r="BI2133" i="1" s="1"/>
  <c r="BI4503" i="1"/>
  <c r="BI1859" i="1"/>
  <c r="BI1888" i="1" s="1"/>
  <c r="Y2226" i="1"/>
  <c r="BI1808" i="1"/>
  <c r="BI1812" i="1" s="1"/>
  <c r="BD234" i="1"/>
  <c r="S3030" i="1"/>
  <c r="S3034" i="1" s="1"/>
  <c r="AS169" i="1"/>
  <c r="AK4248" i="1"/>
  <c r="AK4252" i="1" s="1"/>
  <c r="AK3763" i="1"/>
  <c r="BI2296" i="1"/>
  <c r="AV39" i="1"/>
  <c r="AP43" i="1"/>
  <c r="AP44" i="1" s="1"/>
  <c r="X120" i="1"/>
  <c r="X121" i="1" s="1"/>
  <c r="CA4542" i="1"/>
  <c r="CB4542" i="1" s="1"/>
  <c r="W351" i="1"/>
  <c r="AP873" i="1"/>
  <c r="AN234" i="1"/>
  <c r="AF169" i="1"/>
  <c r="AP1334" i="1"/>
  <c r="AP1335" i="1" s="1"/>
  <c r="AP1125" i="1"/>
  <c r="X974" i="1"/>
  <c r="AA39" i="1"/>
  <c r="X45" i="1"/>
  <c r="X43" i="1"/>
  <c r="X44" i="1" s="1"/>
  <c r="AW301" i="1"/>
  <c r="AW302" i="1" s="1"/>
  <c r="S3693" i="1"/>
  <c r="S3722" i="1" s="1"/>
  <c r="S3726" i="1" s="1"/>
  <c r="S2390" i="1"/>
  <c r="S2417" i="1" s="1"/>
  <c r="AK3449" i="1"/>
  <c r="AK3478" i="1" s="1"/>
  <c r="S3733" i="1"/>
  <c r="S3763" i="1" s="1"/>
  <c r="X1045" i="1"/>
  <c r="AP1045" i="1"/>
  <c r="AK3976" i="1"/>
  <c r="S4422" i="1"/>
  <c r="S3976" i="1"/>
  <c r="S4005" i="1" s="1"/>
  <c r="AK1780" i="1"/>
  <c r="AK1808" i="1" s="1"/>
  <c r="AO234" i="1"/>
  <c r="AB39" i="1"/>
  <c r="AB45" i="1" s="1"/>
  <c r="AQ1132" i="1"/>
  <c r="AQ3733" i="1"/>
  <c r="AQ3763" i="1" s="1"/>
  <c r="AP1041" i="1"/>
  <c r="AP1042" i="1" s="1"/>
  <c r="BH873" i="1"/>
  <c r="BH876" i="1" s="1"/>
  <c r="S2174" i="1"/>
  <c r="S2178" i="1" s="1"/>
  <c r="AQ2754" i="1"/>
  <c r="Y2469" i="1"/>
  <c r="AQ4503" i="1"/>
  <c r="AQ4534" i="1" s="1"/>
  <c r="Y3693" i="1"/>
  <c r="Y3722" i="1" s="1"/>
  <c r="X1041" i="1"/>
  <c r="X1042" i="1" s="1"/>
  <c r="X1187" i="1"/>
  <c r="AQ3976" i="1"/>
  <c r="X1609" i="1"/>
  <c r="AQ2428" i="1"/>
  <c r="AQ2458" i="1" s="1"/>
  <c r="AQ2918" i="1"/>
  <c r="AQ2948" i="1" s="1"/>
  <c r="Y3530" i="1"/>
  <c r="Y3733" i="1"/>
  <c r="Y3763" i="1" s="1"/>
  <c r="Y3248" i="1"/>
  <c r="AQ1819" i="1"/>
  <c r="AQ1848" i="1" s="1"/>
  <c r="AQ4177" i="1"/>
  <c r="AQ4207" i="1" s="1"/>
  <c r="AQ4211" i="1" s="1"/>
  <c r="AQ3571" i="1"/>
  <c r="AQ2671" i="1"/>
  <c r="AQ2702" i="1" s="1"/>
  <c r="Y3571" i="1"/>
  <c r="Y3600" i="1" s="1"/>
  <c r="T234" i="1"/>
  <c r="BH1125" i="1"/>
  <c r="BH1187" i="1" s="1"/>
  <c r="X124" i="1"/>
  <c r="AP124" i="1"/>
  <c r="AP127" i="1" s="1"/>
  <c r="AP120" i="1"/>
  <c r="AP121" i="1" s="1"/>
  <c r="BH43" i="1"/>
  <c r="BH44" i="1" s="1"/>
  <c r="X1121" i="1"/>
  <c r="X1122" i="1" s="1"/>
  <c r="BP169" i="1"/>
  <c r="BP173" i="1" s="1"/>
  <c r="BP174" i="1" s="1"/>
  <c r="Z1398" i="1"/>
  <c r="AM351" i="1"/>
  <c r="BH1408" i="1"/>
  <c r="BH1411" i="1" s="1"/>
  <c r="T1398" i="1"/>
  <c r="BH1121" i="1"/>
  <c r="BH1122" i="1" s="1"/>
  <c r="BG267" i="1"/>
  <c r="BH1609" i="1"/>
  <c r="BH484" i="1"/>
  <c r="BH176" i="1"/>
  <c r="AP726" i="1"/>
  <c r="BH1653" i="1"/>
  <c r="BH1649" i="1"/>
  <c r="BH1650" i="1" s="1"/>
  <c r="X1292" i="1"/>
  <c r="X1339" i="1" s="1"/>
  <c r="AC39" i="1"/>
  <c r="AP974" i="1"/>
  <c r="BH726" i="1"/>
  <c r="BH120" i="1"/>
  <c r="BH121" i="1" s="1"/>
  <c r="BH124" i="1"/>
  <c r="AP1408" i="1"/>
  <c r="AP1411" i="1" s="1"/>
  <c r="BH1292" i="1"/>
  <c r="BM169" i="1"/>
  <c r="X726" i="1"/>
  <c r="AT1492" i="1"/>
  <c r="BI1660" i="1"/>
  <c r="BH1502" i="1"/>
  <c r="BH1505" i="1" s="1"/>
  <c r="AW305" i="1"/>
  <c r="X876" i="1"/>
  <c r="BB67" i="1"/>
  <c r="BB201" i="1"/>
  <c r="BB293" i="1"/>
  <c r="BB367" i="1"/>
  <c r="BB550" i="1"/>
  <c r="BB711" i="1"/>
  <c r="BB1682" i="1"/>
  <c r="BB1725" i="1"/>
  <c r="BB1781" i="1"/>
  <c r="BB1869" i="1"/>
  <c r="BB1921" i="1"/>
  <c r="BB1966" i="1"/>
  <c r="BB2023" i="1"/>
  <c r="BB2113" i="1"/>
  <c r="BB2167" i="1"/>
  <c r="BB2211" i="1"/>
  <c r="BB2267" i="1"/>
  <c r="BB2359" i="1"/>
  <c r="BB2413" i="1"/>
  <c r="BB2470" i="1"/>
  <c r="BB2519" i="1"/>
  <c r="BB2571" i="1"/>
  <c r="BB2615" i="1"/>
  <c r="BB2672" i="1"/>
  <c r="BB2765" i="1"/>
  <c r="BB2818" i="1"/>
  <c r="BB2862" i="1"/>
  <c r="BB2919" i="1"/>
  <c r="BB3011" i="1"/>
  <c r="BB3064" i="1"/>
  <c r="BB3109" i="1"/>
  <c r="BB3166" i="1"/>
  <c r="BB3259" i="1"/>
  <c r="BB3312" i="1"/>
  <c r="BB3368" i="1"/>
  <c r="BB3460" i="1"/>
  <c r="BB3512" i="1"/>
  <c r="BB3556" i="1"/>
  <c r="BB3612" i="1"/>
  <c r="BB3704" i="1"/>
  <c r="BB3756" i="1"/>
  <c r="BB3800" i="1"/>
  <c r="BB3856" i="1"/>
  <c r="BB3947" i="1"/>
  <c r="BB3998" i="1"/>
  <c r="BB4040" i="1"/>
  <c r="BB4097" i="1"/>
  <c r="BB4188" i="1"/>
  <c r="BB4241" i="1"/>
  <c r="BB4284" i="1"/>
  <c r="BB4340" i="1"/>
  <c r="BB4433" i="1"/>
  <c r="BB4485" i="1"/>
  <c r="BB4529" i="1"/>
  <c r="BB70" i="1"/>
  <c r="BB113" i="1"/>
  <c r="BB166" i="1"/>
  <c r="BB256" i="1"/>
  <c r="BB313" i="1"/>
  <c r="BB666" i="1"/>
  <c r="BB714" i="1"/>
  <c r="BB1133" i="1"/>
  <c r="BB1195" i="1"/>
  <c r="BB1685" i="1"/>
  <c r="BB1741" i="1"/>
  <c r="BB1881" i="1"/>
  <c r="BB1924" i="1"/>
  <c r="BB1982" i="1"/>
  <c r="BB2073" i="1"/>
  <c r="BB2126" i="1"/>
  <c r="BB2170" i="1"/>
  <c r="BB2227" i="1"/>
  <c r="BB2318" i="1"/>
  <c r="BB2371" i="1"/>
  <c r="BB2429" i="1"/>
  <c r="BB2530" i="1"/>
  <c r="BB2574" i="1"/>
  <c r="BB2631" i="1"/>
  <c r="BB2724" i="1"/>
  <c r="BB2777" i="1"/>
  <c r="BB2821" i="1"/>
  <c r="BB2878" i="1"/>
  <c r="BB2970" i="1"/>
  <c r="BB3023" i="1"/>
  <c r="BB3067" i="1"/>
  <c r="BB3125" i="1"/>
  <c r="BB3217" i="1"/>
  <c r="BB3271" i="1"/>
  <c r="BB3328" i="1"/>
  <c r="BB3419" i="1"/>
  <c r="BB3471" i="1"/>
  <c r="BB3515" i="1"/>
  <c r="BB3572" i="1"/>
  <c r="BB3663" i="1"/>
  <c r="BB3715" i="1"/>
  <c r="BB3759" i="1"/>
  <c r="BB3816" i="1"/>
  <c r="BB3907" i="1"/>
  <c r="BB3958" i="1"/>
  <c r="BB4001" i="1"/>
  <c r="BB4056" i="1"/>
  <c r="BB4147" i="1"/>
  <c r="BB4200" i="1"/>
  <c r="BB4244" i="1"/>
  <c r="BB4300" i="1"/>
  <c r="BB4391" i="1"/>
  <c r="BB4444" i="1"/>
  <c r="BB4488" i="1"/>
  <c r="BB36" i="1"/>
  <c r="BB89" i="1"/>
  <c r="BB135" i="1"/>
  <c r="BB183" i="1"/>
  <c r="BB275" i="1"/>
  <c r="BB424" i="1"/>
  <c r="BB530" i="1"/>
  <c r="BB621" i="1"/>
  <c r="BB669" i="1"/>
  <c r="BB734" i="1"/>
  <c r="BB1381" i="1"/>
  <c r="BB1701" i="1"/>
  <c r="BB1791" i="1"/>
  <c r="BB1841" i="1"/>
  <c r="BB1884" i="1"/>
  <c r="BB1940" i="1"/>
  <c r="BB2033" i="1"/>
  <c r="BB2084" i="1"/>
  <c r="BB2129" i="1"/>
  <c r="BB2186" i="1"/>
  <c r="BB2277" i="1"/>
  <c r="BB2330" i="1"/>
  <c r="BB2375" i="1"/>
  <c r="BB2480" i="1"/>
  <c r="BB2533" i="1"/>
  <c r="BB2590" i="1"/>
  <c r="BB2682" i="1"/>
  <c r="BB2736" i="1"/>
  <c r="BB2780" i="1"/>
  <c r="BB2837" i="1"/>
  <c r="BB2929" i="1"/>
  <c r="BB2982" i="1"/>
  <c r="BB3026" i="1"/>
  <c r="BB3083" i="1"/>
  <c r="BB3176" i="1"/>
  <c r="BB3230" i="1"/>
  <c r="BB3274" i="1"/>
  <c r="BB3378" i="1"/>
  <c r="BB3431" i="1"/>
  <c r="BB3474" i="1"/>
  <c r="BB3531" i="1"/>
  <c r="BB3622" i="1"/>
  <c r="BB3675" i="1"/>
  <c r="BB3718" i="1"/>
  <c r="BB3775" i="1"/>
  <c r="BB3866" i="1"/>
  <c r="BB3918" i="1"/>
  <c r="BB3961" i="1"/>
  <c r="BB4017" i="1"/>
  <c r="BB4107" i="1"/>
  <c r="BB4159" i="1"/>
  <c r="BB4203" i="1"/>
  <c r="BB4260" i="1"/>
  <c r="BB4350" i="1"/>
  <c r="BB4404" i="1"/>
  <c r="BB4447" i="1"/>
  <c r="BB4504" i="1"/>
  <c r="BB52" i="1"/>
  <c r="BB385" i="1"/>
  <c r="BB427" i="1"/>
  <c r="BB470" i="1"/>
  <c r="BB577" i="1"/>
  <c r="BB624" i="1"/>
  <c r="BB688" i="1"/>
  <c r="BB1056" i="1"/>
  <c r="BB1347" i="1"/>
  <c r="BB1386" i="1"/>
  <c r="BB1419" i="1"/>
  <c r="BB1661" i="1"/>
  <c r="BB1751" i="1"/>
  <c r="BB1801" i="1"/>
  <c r="BB1844" i="1"/>
  <c r="BB1900" i="1"/>
  <c r="BB1992" i="1"/>
  <c r="BB2044" i="1"/>
  <c r="BB2087" i="1"/>
  <c r="BB2145" i="1"/>
  <c r="BB2237" i="1"/>
  <c r="BB2289" i="1"/>
  <c r="BB2333" i="1"/>
  <c r="BB2391" i="1"/>
  <c r="BB2439" i="1"/>
  <c r="BB2493" i="1"/>
  <c r="BB2549" i="1"/>
  <c r="BB2641" i="1"/>
  <c r="BB2695" i="1"/>
  <c r="BB2739" i="1"/>
  <c r="BB2796" i="1"/>
  <c r="BB2888" i="1"/>
  <c r="BB2941" i="1"/>
  <c r="BB2985" i="1"/>
  <c r="BB3042" i="1"/>
  <c r="BB3135" i="1"/>
  <c r="BB3188" i="1"/>
  <c r="BB3233" i="1"/>
  <c r="BB3290" i="1"/>
  <c r="BB3338" i="1"/>
  <c r="BB3390" i="1"/>
  <c r="BB3434" i="1"/>
  <c r="BB3490" i="1"/>
  <c r="BB3582" i="1"/>
  <c r="BB3634" i="1"/>
  <c r="BB3678" i="1"/>
  <c r="BB3734" i="1"/>
  <c r="BB3826" i="1"/>
  <c r="BB3878" i="1"/>
  <c r="BB3921" i="1"/>
  <c r="BB3977" i="1"/>
  <c r="BB4066" i="1"/>
  <c r="BB4118" i="1"/>
  <c r="BB4162" i="1"/>
  <c r="BB4219" i="1"/>
  <c r="BB4310" i="1"/>
  <c r="BB4362" i="1"/>
  <c r="BB4407" i="1"/>
  <c r="BB4463" i="1"/>
  <c r="BB11" i="1"/>
  <c r="BB242" i="1"/>
  <c r="BB388" i="1"/>
  <c r="BB446" i="1"/>
  <c r="BB492" i="1"/>
  <c r="BB580" i="1"/>
  <c r="BB642" i="1"/>
  <c r="BB809" i="1"/>
  <c r="BB982" i="1"/>
  <c r="BB1390" i="1"/>
  <c r="BB1513" i="1"/>
  <c r="BB1711" i="1"/>
  <c r="BB1762" i="1"/>
  <c r="BB1804" i="1"/>
  <c r="BB1860" i="1"/>
  <c r="BB1950" i="1"/>
  <c r="BB2004" i="1"/>
  <c r="BB2047" i="1"/>
  <c r="BB2103" i="1"/>
  <c r="BB2196" i="1"/>
  <c r="BB2248" i="1"/>
  <c r="BB2292" i="1"/>
  <c r="BB2349" i="1"/>
  <c r="BB2451" i="1"/>
  <c r="BB2509" i="1"/>
  <c r="BB2600" i="1"/>
  <c r="BB2653" i="1"/>
  <c r="BB2698" i="1"/>
  <c r="BB2755" i="1"/>
  <c r="BB2847" i="1"/>
  <c r="BB2900" i="1"/>
  <c r="BB2944" i="1"/>
  <c r="BB3001" i="1"/>
  <c r="BB3093" i="1"/>
  <c r="BB3147" i="1"/>
  <c r="BB3191" i="1"/>
  <c r="BB3249" i="1"/>
  <c r="BB3349" i="1"/>
  <c r="BB3393" i="1"/>
  <c r="BB3450" i="1"/>
  <c r="BB3541" i="1"/>
  <c r="BB3593" i="1"/>
  <c r="BB3637" i="1"/>
  <c r="BB3694" i="1"/>
  <c r="BB3785" i="1"/>
  <c r="BB3837" i="1"/>
  <c r="BB3881" i="1"/>
  <c r="BB3937" i="1"/>
  <c r="BB4027" i="1"/>
  <c r="BB4078" i="1"/>
  <c r="BB4121" i="1"/>
  <c r="BB4178" i="1"/>
  <c r="BB4270" i="1"/>
  <c r="BB4321" i="1"/>
  <c r="BB4365" i="1"/>
  <c r="BB4423" i="1"/>
  <c r="BB4514" i="1"/>
  <c r="BB198" i="1"/>
  <c r="BB290" i="1"/>
  <c r="BB407" i="1"/>
  <c r="BB595" i="1"/>
  <c r="BB884" i="1"/>
  <c r="BB1300" i="1"/>
  <c r="BB1393" i="1"/>
  <c r="BB1489" i="1"/>
  <c r="BB1671" i="1"/>
  <c r="BB1722" i="1"/>
  <c r="BB1765" i="1"/>
  <c r="BB1820" i="1"/>
  <c r="BB1910" i="1"/>
  <c r="BB1963" i="1"/>
  <c r="BB2007" i="1"/>
  <c r="BB2063" i="1"/>
  <c r="BB2155" i="1"/>
  <c r="BB2208" i="1"/>
  <c r="BB2251" i="1"/>
  <c r="BB2308" i="1"/>
  <c r="BB2401" i="1"/>
  <c r="BB2454" i="1"/>
  <c r="BB2559" i="1"/>
  <c r="BB2612" i="1"/>
  <c r="BB2656" i="1"/>
  <c r="BB2714" i="1"/>
  <c r="BB2806" i="1"/>
  <c r="BB2859" i="1"/>
  <c r="BB2903" i="1"/>
  <c r="BB2960" i="1"/>
  <c r="BB3052" i="1"/>
  <c r="BB3106" i="1"/>
  <c r="BB3150" i="1"/>
  <c r="BB3207" i="1"/>
  <c r="BB3300" i="1"/>
  <c r="BB3352" i="1"/>
  <c r="BB3409" i="1"/>
  <c r="BB3500" i="1"/>
  <c r="BB3553" i="1"/>
  <c r="BB3596" i="1"/>
  <c r="BB3653" i="1"/>
  <c r="BB3744" i="1"/>
  <c r="BB3797" i="1"/>
  <c r="BB3840" i="1"/>
  <c r="BB3897" i="1"/>
  <c r="BB3987" i="1"/>
  <c r="BB4037" i="1"/>
  <c r="BB4081" i="1"/>
  <c r="BB4137" i="1"/>
  <c r="BB4229" i="1"/>
  <c r="BB4281" i="1"/>
  <c r="BB4324" i="1"/>
  <c r="BB4381" i="1"/>
  <c r="BB4473" i="1"/>
  <c r="BB4526" i="1"/>
  <c r="AP1649" i="1"/>
  <c r="AP1650" i="1" s="1"/>
  <c r="AP1653" i="1"/>
  <c r="AP1502" i="1"/>
  <c r="AP1505" i="1" s="1"/>
  <c r="X1653" i="1"/>
  <c r="AP1180" i="1"/>
  <c r="AP1181" i="1" s="1"/>
  <c r="AP1184" i="1"/>
  <c r="X1649" i="1"/>
  <c r="X1650" i="1" s="1"/>
  <c r="X1408" i="1"/>
  <c r="X1411" i="1" s="1"/>
  <c r="AJ70" i="1"/>
  <c r="AJ2126" i="1"/>
  <c r="AJ67" i="1"/>
  <c r="AJ201" i="1"/>
  <c r="AJ293" i="1"/>
  <c r="AJ367" i="1"/>
  <c r="AJ550" i="1"/>
  <c r="AJ711" i="1"/>
  <c r="AJ1682" i="1"/>
  <c r="AJ1725" i="1"/>
  <c r="AJ1781" i="1"/>
  <c r="AJ1869" i="1"/>
  <c r="AJ1921" i="1"/>
  <c r="AJ1966" i="1"/>
  <c r="AJ2023" i="1"/>
  <c r="AJ2113" i="1"/>
  <c r="AJ2167" i="1"/>
  <c r="AJ2211" i="1"/>
  <c r="AJ2267" i="1"/>
  <c r="AJ2359" i="1"/>
  <c r="AJ2413" i="1"/>
  <c r="AJ2470" i="1"/>
  <c r="AJ2519" i="1"/>
  <c r="AJ2571" i="1"/>
  <c r="AJ2615" i="1"/>
  <c r="AJ2672" i="1"/>
  <c r="AJ2765" i="1"/>
  <c r="AJ2818" i="1"/>
  <c r="AJ2862" i="1"/>
  <c r="AJ2919" i="1"/>
  <c r="AJ3011" i="1"/>
  <c r="AJ3064" i="1"/>
  <c r="AJ3109" i="1"/>
  <c r="AJ3166" i="1"/>
  <c r="AJ3259" i="1"/>
  <c r="AJ3312" i="1"/>
  <c r="AJ3368" i="1"/>
  <c r="AJ3460" i="1"/>
  <c r="AJ3512" i="1"/>
  <c r="AJ3556" i="1"/>
  <c r="AJ3612" i="1"/>
  <c r="AJ3704" i="1"/>
  <c r="AJ3756" i="1"/>
  <c r="AJ3800" i="1"/>
  <c r="AJ3856" i="1"/>
  <c r="AJ3947" i="1"/>
  <c r="AJ3998" i="1"/>
  <c r="AJ4040" i="1"/>
  <c r="AJ4097" i="1"/>
  <c r="AJ4188" i="1"/>
  <c r="AJ4241" i="1"/>
  <c r="AJ4284" i="1"/>
  <c r="AJ4340" i="1"/>
  <c r="AJ4433" i="1"/>
  <c r="AJ4485" i="1"/>
  <c r="AJ4529" i="1"/>
  <c r="X1502" i="1"/>
  <c r="X1505" i="1" s="1"/>
  <c r="AJ113" i="1"/>
  <c r="AJ1685" i="1"/>
  <c r="AJ1881" i="1"/>
  <c r="AJ2073" i="1"/>
  <c r="AJ2318" i="1"/>
  <c r="AJ2530" i="1"/>
  <c r="AJ2777" i="1"/>
  <c r="AJ3023" i="1"/>
  <c r="AJ714" i="1"/>
  <c r="AJ3471" i="1"/>
  <c r="AJ36" i="1"/>
  <c r="AJ89" i="1"/>
  <c r="AJ135" i="1"/>
  <c r="AJ183" i="1"/>
  <c r="AJ275" i="1"/>
  <c r="AJ424" i="1"/>
  <c r="AJ530" i="1"/>
  <c r="AJ621" i="1"/>
  <c r="AJ669" i="1"/>
  <c r="AJ734" i="1"/>
  <c r="AJ1381" i="1"/>
  <c r="AJ1701" i="1"/>
  <c r="AJ1791" i="1"/>
  <c r="AJ1841" i="1"/>
  <c r="AJ1884" i="1"/>
  <c r="AJ1940" i="1"/>
  <c r="AJ2033" i="1"/>
  <c r="AJ2084" i="1"/>
  <c r="AJ2129" i="1"/>
  <c r="AJ2186" i="1"/>
  <c r="AJ2277" i="1"/>
  <c r="AJ2330" i="1"/>
  <c r="AJ2375" i="1"/>
  <c r="AJ2480" i="1"/>
  <c r="AJ2533" i="1"/>
  <c r="AJ2590" i="1"/>
  <c r="AJ2682" i="1"/>
  <c r="AJ2736" i="1"/>
  <c r="AJ2780" i="1"/>
  <c r="AJ2837" i="1"/>
  <c r="AJ2929" i="1"/>
  <c r="AJ2982" i="1"/>
  <c r="AJ3026" i="1"/>
  <c r="AJ3083" i="1"/>
  <c r="AJ3176" i="1"/>
  <c r="AJ3230" i="1"/>
  <c r="AJ3274" i="1"/>
  <c r="AJ3378" i="1"/>
  <c r="AJ3431" i="1"/>
  <c r="AJ3474" i="1"/>
  <c r="AJ3531" i="1"/>
  <c r="AJ3622" i="1"/>
  <c r="AJ3675" i="1"/>
  <c r="AJ3718" i="1"/>
  <c r="AJ3775" i="1"/>
  <c r="AJ3866" i="1"/>
  <c r="AJ3918" i="1"/>
  <c r="AJ3961" i="1"/>
  <c r="AJ4017" i="1"/>
  <c r="AJ4107" i="1"/>
  <c r="AJ4159" i="1"/>
  <c r="AJ4203" i="1"/>
  <c r="AJ4260" i="1"/>
  <c r="AJ4350" i="1"/>
  <c r="AJ4404" i="1"/>
  <c r="AJ4447" i="1"/>
  <c r="AJ4504" i="1"/>
  <c r="AJ166" i="1"/>
  <c r="AJ1133" i="1"/>
  <c r="AJ1195" i="1"/>
  <c r="AJ1741" i="1"/>
  <c r="AJ1924" i="1"/>
  <c r="AJ2170" i="1"/>
  <c r="AJ2878" i="1"/>
  <c r="AJ3125" i="1"/>
  <c r="AJ3328" i="1"/>
  <c r="AJ3759" i="1"/>
  <c r="AJ4001" i="1"/>
  <c r="AJ52" i="1"/>
  <c r="AJ385" i="1"/>
  <c r="AJ427" i="1"/>
  <c r="AJ470" i="1"/>
  <c r="AJ577" i="1"/>
  <c r="AJ624" i="1"/>
  <c r="AJ688" i="1"/>
  <c r="AJ1056" i="1"/>
  <c r="AJ1347" i="1"/>
  <c r="AJ1386" i="1"/>
  <c r="AJ1419" i="1"/>
  <c r="AJ1661" i="1"/>
  <c r="AJ1751" i="1"/>
  <c r="AJ1801" i="1"/>
  <c r="AJ1844" i="1"/>
  <c r="AJ1900" i="1"/>
  <c r="AJ1992" i="1"/>
  <c r="AJ2044" i="1"/>
  <c r="AJ2087" i="1"/>
  <c r="AJ2145" i="1"/>
  <c r="AJ2237" i="1"/>
  <c r="AJ2289" i="1"/>
  <c r="AJ2333" i="1"/>
  <c r="AJ2391" i="1"/>
  <c r="AJ2439" i="1"/>
  <c r="AJ2493" i="1"/>
  <c r="AJ2549" i="1"/>
  <c r="AJ2641" i="1"/>
  <c r="AJ2695" i="1"/>
  <c r="AJ2739" i="1"/>
  <c r="AJ2796" i="1"/>
  <c r="AJ2888" i="1"/>
  <c r="AJ2941" i="1"/>
  <c r="AJ2985" i="1"/>
  <c r="AJ3042" i="1"/>
  <c r="AJ3135" i="1"/>
  <c r="AJ3188" i="1"/>
  <c r="AJ3233" i="1"/>
  <c r="AJ3290" i="1"/>
  <c r="AJ3338" i="1"/>
  <c r="AJ3390" i="1"/>
  <c r="AJ3434" i="1"/>
  <c r="AJ3490" i="1"/>
  <c r="AJ3582" i="1"/>
  <c r="AJ3634" i="1"/>
  <c r="AJ3678" i="1"/>
  <c r="AJ3734" i="1"/>
  <c r="AJ3826" i="1"/>
  <c r="AJ3878" i="1"/>
  <c r="AJ3921" i="1"/>
  <c r="AJ3977" i="1"/>
  <c r="AJ4066" i="1"/>
  <c r="AJ4118" i="1"/>
  <c r="AJ4162" i="1"/>
  <c r="AJ4219" i="1"/>
  <c r="AJ4310" i="1"/>
  <c r="AJ4362" i="1"/>
  <c r="AJ4407" i="1"/>
  <c r="AJ4463" i="1"/>
  <c r="AJ256" i="1"/>
  <c r="AJ313" i="1"/>
  <c r="AJ666" i="1"/>
  <c r="AJ1830" i="1"/>
  <c r="AJ1982" i="1"/>
  <c r="AJ2227" i="1"/>
  <c r="AJ2371" i="1"/>
  <c r="AJ2631" i="1"/>
  <c r="AJ2821" i="1"/>
  <c r="AJ2970" i="1"/>
  <c r="AJ3271" i="1"/>
  <c r="AJ3515" i="1"/>
  <c r="AJ3663" i="1"/>
  <c r="AJ3816" i="1"/>
  <c r="AJ3958" i="1"/>
  <c r="AJ4056" i="1"/>
  <c r="AJ4147" i="1"/>
  <c r="AJ4244" i="1"/>
  <c r="AJ4300" i="1"/>
  <c r="AJ4391" i="1"/>
  <c r="AJ4444" i="1"/>
  <c r="AJ4488" i="1"/>
  <c r="AJ11" i="1"/>
  <c r="AJ242" i="1"/>
  <c r="AJ388" i="1"/>
  <c r="AJ446" i="1"/>
  <c r="AJ492" i="1"/>
  <c r="AJ580" i="1"/>
  <c r="AJ642" i="1"/>
  <c r="AJ809" i="1"/>
  <c r="AJ982" i="1"/>
  <c r="AJ1390" i="1"/>
  <c r="AJ1513" i="1"/>
  <c r="AJ1711" i="1"/>
  <c r="AJ1762" i="1"/>
  <c r="AJ1804" i="1"/>
  <c r="AJ1860" i="1"/>
  <c r="AJ1950" i="1"/>
  <c r="AJ2004" i="1"/>
  <c r="AJ2047" i="1"/>
  <c r="AJ2103" i="1"/>
  <c r="AJ2196" i="1"/>
  <c r="AJ2248" i="1"/>
  <c r="AJ2292" i="1"/>
  <c r="AJ2349" i="1"/>
  <c r="AJ2451" i="1"/>
  <c r="AJ2509" i="1"/>
  <c r="AJ2600" i="1"/>
  <c r="AJ2653" i="1"/>
  <c r="AJ2698" i="1"/>
  <c r="AJ2755" i="1"/>
  <c r="AJ2847" i="1"/>
  <c r="AJ2900" i="1"/>
  <c r="AJ2944" i="1"/>
  <c r="AJ3001" i="1"/>
  <c r="AJ3093" i="1"/>
  <c r="AJ3147" i="1"/>
  <c r="AJ3191" i="1"/>
  <c r="AJ3249" i="1"/>
  <c r="AJ3349" i="1"/>
  <c r="AJ3393" i="1"/>
  <c r="AJ3450" i="1"/>
  <c r="AJ3541" i="1"/>
  <c r="AJ3593" i="1"/>
  <c r="AJ3637" i="1"/>
  <c r="AJ3694" i="1"/>
  <c r="AJ3785" i="1"/>
  <c r="AJ3837" i="1"/>
  <c r="AJ3881" i="1"/>
  <c r="AJ3937" i="1"/>
  <c r="AJ4027" i="1"/>
  <c r="AJ4078" i="1"/>
  <c r="AJ4121" i="1"/>
  <c r="AJ4178" i="1"/>
  <c r="AJ4270" i="1"/>
  <c r="AJ4321" i="1"/>
  <c r="AJ4365" i="1"/>
  <c r="AJ4423" i="1"/>
  <c r="AJ4514" i="1"/>
  <c r="AJ2429" i="1"/>
  <c r="AJ2574" i="1"/>
  <c r="AJ2724" i="1"/>
  <c r="AJ3067" i="1"/>
  <c r="AJ3217" i="1"/>
  <c r="AJ3419" i="1"/>
  <c r="AJ3572" i="1"/>
  <c r="AJ3715" i="1"/>
  <c r="AJ3907" i="1"/>
  <c r="AJ4200" i="1"/>
  <c r="AJ198" i="1"/>
  <c r="AJ290" i="1"/>
  <c r="AJ407" i="1"/>
  <c r="AJ595" i="1"/>
  <c r="AJ884" i="1"/>
  <c r="AJ1300" i="1"/>
  <c r="AJ1393" i="1"/>
  <c r="AJ1489" i="1"/>
  <c r="AJ1671" i="1"/>
  <c r="AJ1722" i="1"/>
  <c r="AJ1765" i="1"/>
  <c r="AJ1820" i="1"/>
  <c r="AJ1910" i="1"/>
  <c r="AJ1963" i="1"/>
  <c r="AJ2007" i="1"/>
  <c r="AJ2063" i="1"/>
  <c r="AJ2155" i="1"/>
  <c r="AJ2208" i="1"/>
  <c r="AJ2251" i="1"/>
  <c r="AJ2308" i="1"/>
  <c r="AJ2401" i="1"/>
  <c r="AJ2454" i="1"/>
  <c r="AJ2559" i="1"/>
  <c r="AJ2612" i="1"/>
  <c r="AJ2656" i="1"/>
  <c r="AJ2714" i="1"/>
  <c r="AJ2806" i="1"/>
  <c r="AJ2859" i="1"/>
  <c r="AJ2903" i="1"/>
  <c r="AJ2960" i="1"/>
  <c r="AJ3052" i="1"/>
  <c r="AJ3106" i="1"/>
  <c r="AJ3150" i="1"/>
  <c r="AJ3207" i="1"/>
  <c r="AJ3300" i="1"/>
  <c r="AJ3352" i="1"/>
  <c r="AJ3409" i="1"/>
  <c r="AJ3500" i="1"/>
  <c r="AJ3553" i="1"/>
  <c r="AJ3596" i="1"/>
  <c r="AJ3653" i="1"/>
  <c r="AJ3744" i="1"/>
  <c r="AJ3797" i="1"/>
  <c r="AJ3840" i="1"/>
  <c r="AJ3897" i="1"/>
  <c r="AJ3987" i="1"/>
  <c r="AJ4037" i="1"/>
  <c r="AJ4081" i="1"/>
  <c r="AJ4137" i="1"/>
  <c r="AJ4229" i="1"/>
  <c r="AJ4281" i="1"/>
  <c r="AJ4324" i="1"/>
  <c r="AJ4381" i="1"/>
  <c r="AJ4473" i="1"/>
  <c r="AJ4526" i="1"/>
  <c r="BF39" i="1"/>
  <c r="R198" i="1"/>
  <c r="R1300" i="1"/>
  <c r="R1765" i="1"/>
  <c r="R2401" i="1"/>
  <c r="R3052" i="1"/>
  <c r="R3352" i="1"/>
  <c r="R4137" i="1"/>
  <c r="R4281" i="1"/>
  <c r="R11" i="1"/>
  <c r="R242" i="1"/>
  <c r="R388" i="1"/>
  <c r="R446" i="1"/>
  <c r="R492" i="1"/>
  <c r="R580" i="1"/>
  <c r="R642" i="1"/>
  <c r="R809" i="1"/>
  <c r="R982" i="1"/>
  <c r="R1390" i="1"/>
  <c r="R1513" i="1"/>
  <c r="R1711" i="1"/>
  <c r="R1762" i="1"/>
  <c r="R1804" i="1"/>
  <c r="R1860" i="1"/>
  <c r="R1950" i="1"/>
  <c r="R2004" i="1"/>
  <c r="R2047" i="1"/>
  <c r="R2103" i="1"/>
  <c r="R2196" i="1"/>
  <c r="R2248" i="1"/>
  <c r="R2292" i="1"/>
  <c r="R2349" i="1"/>
  <c r="R2451" i="1"/>
  <c r="R2509" i="1"/>
  <c r="R2600" i="1"/>
  <c r="R2653" i="1"/>
  <c r="R2698" i="1"/>
  <c r="R2755" i="1"/>
  <c r="R2847" i="1"/>
  <c r="R2900" i="1"/>
  <c r="R2944" i="1"/>
  <c r="R3001" i="1"/>
  <c r="R3093" i="1"/>
  <c r="R3147" i="1"/>
  <c r="R3191" i="1"/>
  <c r="R3249" i="1"/>
  <c r="R3349" i="1"/>
  <c r="R3393" i="1"/>
  <c r="R3450" i="1"/>
  <c r="R3541" i="1"/>
  <c r="R3593" i="1"/>
  <c r="R3637" i="1"/>
  <c r="R3694" i="1"/>
  <c r="R3785" i="1"/>
  <c r="R3837" i="1"/>
  <c r="R3881" i="1"/>
  <c r="R3937" i="1"/>
  <c r="R4027" i="1"/>
  <c r="R4078" i="1"/>
  <c r="R4121" i="1"/>
  <c r="R4178" i="1"/>
  <c r="R4270" i="1"/>
  <c r="R4321" i="1"/>
  <c r="R4365" i="1"/>
  <c r="R4423" i="1"/>
  <c r="R4514" i="1"/>
  <c r="AV116" i="1"/>
  <c r="R407" i="1"/>
  <c r="R595" i="1"/>
  <c r="R1489" i="1"/>
  <c r="R1722" i="1"/>
  <c r="R2007" i="1"/>
  <c r="R2308" i="1"/>
  <c r="R2656" i="1"/>
  <c r="R3300" i="1"/>
  <c r="R3596" i="1"/>
  <c r="R3744" i="1"/>
  <c r="R4037" i="1"/>
  <c r="R4381" i="1"/>
  <c r="R4526" i="1"/>
  <c r="R884" i="1"/>
  <c r="R1910" i="1"/>
  <c r="R2208" i="1"/>
  <c r="R2454" i="1"/>
  <c r="R2714" i="1"/>
  <c r="R2960" i="1"/>
  <c r="R3207" i="1"/>
  <c r="R3500" i="1"/>
  <c r="R3840" i="1"/>
  <c r="R67" i="1"/>
  <c r="R201" i="1"/>
  <c r="R293" i="1"/>
  <c r="R367" i="1"/>
  <c r="R550" i="1"/>
  <c r="R711" i="1"/>
  <c r="R1682" i="1"/>
  <c r="R1725" i="1"/>
  <c r="R1781" i="1"/>
  <c r="R1869" i="1"/>
  <c r="R1921" i="1"/>
  <c r="R1966" i="1"/>
  <c r="R2023" i="1"/>
  <c r="R2113" i="1"/>
  <c r="R2167" i="1"/>
  <c r="R2211" i="1"/>
  <c r="R2267" i="1"/>
  <c r="R2359" i="1"/>
  <c r="R2413" i="1"/>
  <c r="R2470" i="1"/>
  <c r="R2519" i="1"/>
  <c r="R2571" i="1"/>
  <c r="R2615" i="1"/>
  <c r="R2672" i="1"/>
  <c r="R2765" i="1"/>
  <c r="R2818" i="1"/>
  <c r="R2862" i="1"/>
  <c r="R2919" i="1"/>
  <c r="R3011" i="1"/>
  <c r="R3064" i="1"/>
  <c r="R3109" i="1"/>
  <c r="R3166" i="1"/>
  <c r="R3259" i="1"/>
  <c r="R3312" i="1"/>
  <c r="R3368" i="1"/>
  <c r="R3460" i="1"/>
  <c r="R3512" i="1"/>
  <c r="R3556" i="1"/>
  <c r="R3612" i="1"/>
  <c r="R3704" i="1"/>
  <c r="R3756" i="1"/>
  <c r="R3800" i="1"/>
  <c r="R3856" i="1"/>
  <c r="R3947" i="1"/>
  <c r="R3998" i="1"/>
  <c r="R4040" i="1"/>
  <c r="R4097" i="1"/>
  <c r="R4188" i="1"/>
  <c r="R4241" i="1"/>
  <c r="R4284" i="1"/>
  <c r="R4340" i="1"/>
  <c r="R4433" i="1"/>
  <c r="R4485" i="1"/>
  <c r="R4529" i="1"/>
  <c r="AC1398" i="1"/>
  <c r="BE116" i="1"/>
  <c r="BE120" i="1" s="1"/>
  <c r="BE121" i="1" s="1"/>
  <c r="R2155" i="1"/>
  <c r="R2806" i="1"/>
  <c r="R3106" i="1"/>
  <c r="R3409" i="1"/>
  <c r="R3653" i="1"/>
  <c r="R3897" i="1"/>
  <c r="R4081" i="1"/>
  <c r="R4229" i="1"/>
  <c r="R4324" i="1"/>
  <c r="R4473" i="1"/>
  <c r="R70" i="1"/>
  <c r="R113" i="1"/>
  <c r="R166" i="1"/>
  <c r="R256" i="1"/>
  <c r="R313" i="1"/>
  <c r="R666" i="1"/>
  <c r="R714" i="1"/>
  <c r="R1133" i="1"/>
  <c r="R1195" i="1"/>
  <c r="R1685" i="1"/>
  <c r="R1741" i="1"/>
  <c r="R1830" i="1"/>
  <c r="R1881" i="1"/>
  <c r="R1924" i="1"/>
  <c r="R1982" i="1"/>
  <c r="R2073" i="1"/>
  <c r="R2126" i="1"/>
  <c r="R2170" i="1"/>
  <c r="R2227" i="1"/>
  <c r="R2318" i="1"/>
  <c r="R2371" i="1"/>
  <c r="R2429" i="1"/>
  <c r="R2530" i="1"/>
  <c r="R2574" i="1"/>
  <c r="R2631" i="1"/>
  <c r="R2724" i="1"/>
  <c r="R2777" i="1"/>
  <c r="R2821" i="1"/>
  <c r="R2878" i="1"/>
  <c r="R2970" i="1"/>
  <c r="R3023" i="1"/>
  <c r="R3067" i="1"/>
  <c r="R3125" i="1"/>
  <c r="R3217" i="1"/>
  <c r="R3271" i="1"/>
  <c r="R3328" i="1"/>
  <c r="R3419" i="1"/>
  <c r="R3471" i="1"/>
  <c r="R3515" i="1"/>
  <c r="R3572" i="1"/>
  <c r="R3663" i="1"/>
  <c r="R3715" i="1"/>
  <c r="R3759" i="1"/>
  <c r="R3816" i="1"/>
  <c r="R3907" i="1"/>
  <c r="R3958" i="1"/>
  <c r="R4001" i="1"/>
  <c r="R4056" i="1"/>
  <c r="R4147" i="1"/>
  <c r="R4200" i="1"/>
  <c r="R4244" i="1"/>
  <c r="R4300" i="1"/>
  <c r="R4391" i="1"/>
  <c r="R4444" i="1"/>
  <c r="R4488" i="1"/>
  <c r="R290" i="1"/>
  <c r="R1393" i="1"/>
  <c r="R1671" i="1"/>
  <c r="R1963" i="1"/>
  <c r="R2251" i="1"/>
  <c r="R2559" i="1"/>
  <c r="R2859" i="1"/>
  <c r="R3553" i="1"/>
  <c r="R3987" i="1"/>
  <c r="R36" i="1"/>
  <c r="R89" i="1"/>
  <c r="R135" i="1"/>
  <c r="R183" i="1"/>
  <c r="R275" i="1"/>
  <c r="R424" i="1"/>
  <c r="R530" i="1"/>
  <c r="R621" i="1"/>
  <c r="R669" i="1"/>
  <c r="R734" i="1"/>
  <c r="R1381" i="1"/>
  <c r="R1701" i="1"/>
  <c r="R1791" i="1"/>
  <c r="R1841" i="1"/>
  <c r="R1884" i="1"/>
  <c r="R1940" i="1"/>
  <c r="R2033" i="1"/>
  <c r="R2084" i="1"/>
  <c r="R2129" i="1"/>
  <c r="R2186" i="1"/>
  <c r="R2277" i="1"/>
  <c r="R2330" i="1"/>
  <c r="R2375" i="1"/>
  <c r="R2480" i="1"/>
  <c r="R2533" i="1"/>
  <c r="R2590" i="1"/>
  <c r="R2682" i="1"/>
  <c r="R2736" i="1"/>
  <c r="R2780" i="1"/>
  <c r="R2837" i="1"/>
  <c r="R2929" i="1"/>
  <c r="R2982" i="1"/>
  <c r="R3026" i="1"/>
  <c r="R3083" i="1"/>
  <c r="R3176" i="1"/>
  <c r="R3230" i="1"/>
  <c r="R3274" i="1"/>
  <c r="R3378" i="1"/>
  <c r="R3431" i="1"/>
  <c r="R3474" i="1"/>
  <c r="R3531" i="1"/>
  <c r="R3622" i="1"/>
  <c r="R3675" i="1"/>
  <c r="R3718" i="1"/>
  <c r="R3775" i="1"/>
  <c r="R3866" i="1"/>
  <c r="R3918" i="1"/>
  <c r="R3961" i="1"/>
  <c r="R4017" i="1"/>
  <c r="R4107" i="1"/>
  <c r="R4159" i="1"/>
  <c r="R4203" i="1"/>
  <c r="R4260" i="1"/>
  <c r="R4350" i="1"/>
  <c r="R4404" i="1"/>
  <c r="R4447" i="1"/>
  <c r="R4504" i="1"/>
  <c r="AM234" i="1"/>
  <c r="R1820" i="1"/>
  <c r="R1819" i="1" s="1"/>
  <c r="R2063" i="1"/>
  <c r="R2612" i="1"/>
  <c r="R2903" i="1"/>
  <c r="R3150" i="1"/>
  <c r="R3797" i="1"/>
  <c r="R52" i="1"/>
  <c r="R385" i="1"/>
  <c r="R427" i="1"/>
  <c r="R470" i="1"/>
  <c r="R577" i="1"/>
  <c r="R624" i="1"/>
  <c r="R688" i="1"/>
  <c r="R1056" i="1"/>
  <c r="R1347" i="1"/>
  <c r="R1386" i="1"/>
  <c r="R1419" i="1"/>
  <c r="R1661" i="1"/>
  <c r="R1751" i="1"/>
  <c r="R1801" i="1"/>
  <c r="R1844" i="1"/>
  <c r="R1900" i="1"/>
  <c r="R1992" i="1"/>
  <c r="R2044" i="1"/>
  <c r="R2087" i="1"/>
  <c r="R2145" i="1"/>
  <c r="R2237" i="1"/>
  <c r="R2289" i="1"/>
  <c r="R2333" i="1"/>
  <c r="R2391" i="1"/>
  <c r="R2439" i="1"/>
  <c r="R2493" i="1"/>
  <c r="R2549" i="1"/>
  <c r="R2641" i="1"/>
  <c r="R2695" i="1"/>
  <c r="R2739" i="1"/>
  <c r="R2796" i="1"/>
  <c r="R2888" i="1"/>
  <c r="R2941" i="1"/>
  <c r="R2985" i="1"/>
  <c r="R3042" i="1"/>
  <c r="R3135" i="1"/>
  <c r="R3188" i="1"/>
  <c r="R3233" i="1"/>
  <c r="R3290" i="1"/>
  <c r="R3338" i="1"/>
  <c r="R3390" i="1"/>
  <c r="R3434" i="1"/>
  <c r="R3490" i="1"/>
  <c r="R3582" i="1"/>
  <c r="R3634" i="1"/>
  <c r="R3678" i="1"/>
  <c r="R3734" i="1"/>
  <c r="R3826" i="1"/>
  <c r="R3878" i="1"/>
  <c r="R3921" i="1"/>
  <c r="R3977" i="1"/>
  <c r="R4066" i="1"/>
  <c r="R4118" i="1"/>
  <c r="R4162" i="1"/>
  <c r="R4219" i="1"/>
  <c r="R4310" i="1"/>
  <c r="R4362" i="1"/>
  <c r="R4407" i="1"/>
  <c r="R4463" i="1"/>
  <c r="BL234" i="1"/>
  <c r="BM1176" i="1"/>
  <c r="U1330" i="1"/>
  <c r="BJ1626" i="1"/>
  <c r="BI1740" i="1"/>
  <c r="U1626" i="1"/>
  <c r="U1615" i="1" s="1"/>
  <c r="U1645" i="1" s="1"/>
  <c r="BI4422" i="1"/>
  <c r="BI4451" i="1" s="1"/>
  <c r="BC3936" i="1"/>
  <c r="BC3965" i="1" s="1"/>
  <c r="BI3652" i="1"/>
  <c r="BC3289" i="1"/>
  <c r="BI88" i="1"/>
  <c r="BI4125" i="1"/>
  <c r="BI3571" i="1"/>
  <c r="BI3600" i="1" s="1"/>
  <c r="BI3206" i="1"/>
  <c r="BI2918" i="1"/>
  <c r="BC2062" i="1"/>
  <c r="BI4462" i="1"/>
  <c r="BC3248" i="1"/>
  <c r="BC3278" i="1" s="1"/>
  <c r="BI1700" i="1"/>
  <c r="BI1729" i="1" s="1"/>
  <c r="BC3571" i="1"/>
  <c r="BC3600" i="1" s="1"/>
  <c r="BC3604" i="1" s="1"/>
  <c r="BC3124" i="1"/>
  <c r="BC3154" i="1" s="1"/>
  <c r="BI4259" i="1"/>
  <c r="BI3124" i="1"/>
  <c r="AK4462" i="1"/>
  <c r="AK4492" i="1" s="1"/>
  <c r="AK4496" i="1" s="1"/>
  <c r="AK4299" i="1"/>
  <c r="AK4328" i="1" s="1"/>
  <c r="AK4096" i="1"/>
  <c r="AK4125" i="1" s="1"/>
  <c r="AQ2877" i="1"/>
  <c r="AQ2907" i="1" s="1"/>
  <c r="AQ4096" i="1"/>
  <c r="AQ1859" i="1"/>
  <c r="AQ1888" i="1" s="1"/>
  <c r="AQ1892" i="1" s="1"/>
  <c r="BI3289" i="1"/>
  <c r="BC3206" i="1"/>
  <c r="BC3237" i="1" s="1"/>
  <c r="BC3241" i="1" s="1"/>
  <c r="BI2062" i="1"/>
  <c r="BC2508" i="1"/>
  <c r="BC2537" i="1" s="1"/>
  <c r="BC2266" i="1"/>
  <c r="BC2296" i="1" s="1"/>
  <c r="S3165" i="1"/>
  <c r="S3195" i="1" s="1"/>
  <c r="S3199" i="1" s="1"/>
  <c r="S1981" i="1"/>
  <c r="S2011" i="1" s="1"/>
  <c r="S2015" i="1" s="1"/>
  <c r="AK4503" i="1"/>
  <c r="AK4534" i="1" s="1"/>
  <c r="AK3611" i="1"/>
  <c r="AK3641" i="1" s="1"/>
  <c r="AK3645" i="1" s="1"/>
  <c r="AK2630" i="1"/>
  <c r="AK2660" i="1" s="1"/>
  <c r="AQ1899" i="1"/>
  <c r="AK4207" i="1"/>
  <c r="AK4211" i="1" s="1"/>
  <c r="BG1176" i="1"/>
  <c r="BE169" i="1"/>
  <c r="BP473" i="1"/>
  <c r="Z1626" i="1"/>
  <c r="Z1615" i="1" s="1"/>
  <c r="Z1645" i="1" s="1"/>
  <c r="AM1626" i="1"/>
  <c r="BC2417" i="1"/>
  <c r="BC2421" i="1" s="1"/>
  <c r="BG1626" i="1"/>
  <c r="BG1615" i="1" s="1"/>
  <c r="BG1645" i="1" s="1"/>
  <c r="BM39" i="1"/>
  <c r="BM43" i="1" s="1"/>
  <c r="BM44" i="1" s="1"/>
  <c r="AV351" i="1"/>
  <c r="AL234" i="1"/>
  <c r="AB1176" i="1"/>
  <c r="AN1176" i="1"/>
  <c r="AN1180" i="1" s="1"/>
  <c r="AN1181" i="1" s="1"/>
  <c r="BM865" i="1"/>
  <c r="BM869" i="1" s="1"/>
  <c r="BM870" i="1" s="1"/>
  <c r="BG1330" i="1"/>
  <c r="BE234" i="1"/>
  <c r="BQ1398" i="1"/>
  <c r="BF1176" i="1"/>
  <c r="BF1180" i="1" s="1"/>
  <c r="BF1181" i="1" s="1"/>
  <c r="AR1398" i="1"/>
  <c r="AR1408" i="1" s="1"/>
  <c r="AR1411" i="1" s="1"/>
  <c r="AM169" i="1"/>
  <c r="AN533" i="1"/>
  <c r="AD1117" i="1"/>
  <c r="AY1626" i="1"/>
  <c r="AY1615" i="1" s="1"/>
  <c r="AY1645" i="1" s="1"/>
  <c r="AO1176" i="1"/>
  <c r="BQ632" i="1"/>
  <c r="BQ633" i="1" s="1"/>
  <c r="AY1282" i="1"/>
  <c r="AA1626" i="1"/>
  <c r="AA1615" i="1" s="1"/>
  <c r="AA1645" i="1" s="1"/>
  <c r="AA1649" i="1" s="1"/>
  <c r="AA1650" i="1" s="1"/>
  <c r="BN77" i="1"/>
  <c r="BN78" i="1" s="1"/>
  <c r="BN533" i="1"/>
  <c r="BI4369" i="1"/>
  <c r="BC4415" i="1"/>
  <c r="BC153" i="1"/>
  <c r="BI2300" i="1"/>
  <c r="BI939" i="1"/>
  <c r="BC274" i="1"/>
  <c r="BC1015" i="1"/>
  <c r="BC842" i="1"/>
  <c r="BI3278" i="1"/>
  <c r="BI2379" i="1"/>
  <c r="BI312" i="1"/>
  <c r="BI1548" i="1"/>
  <c r="BI981" i="1"/>
  <c r="BI1564" i="1"/>
  <c r="BI1418" i="1"/>
  <c r="BI1084" i="1"/>
  <c r="BI1022" i="1"/>
  <c r="BC939" i="1"/>
  <c r="BI854" i="1"/>
  <c r="BC241" i="1"/>
  <c r="BI263" i="1"/>
  <c r="BI1323" i="1"/>
  <c r="BI1132" i="1"/>
  <c r="BC2379" i="1"/>
  <c r="BC312" i="1"/>
  <c r="BC1548" i="1"/>
  <c r="BI1253" i="1"/>
  <c r="BC981" i="1"/>
  <c r="BI911" i="1"/>
  <c r="BI219" i="1"/>
  <c r="BI134" i="1"/>
  <c r="BC2219" i="1"/>
  <c r="BC1564" i="1"/>
  <c r="BC1418" i="1"/>
  <c r="BC1084" i="1"/>
  <c r="BC1022" i="1"/>
  <c r="BC854" i="1"/>
  <c r="BC1640" i="1"/>
  <c r="BC1268" i="1"/>
  <c r="BC3682" i="1"/>
  <c r="BI4415" i="1"/>
  <c r="BC1253" i="1"/>
  <c r="BC911" i="1"/>
  <c r="BC219" i="1"/>
  <c r="BC134" i="1"/>
  <c r="BI2623" i="1"/>
  <c r="BI491" i="1"/>
  <c r="BI3071" i="1"/>
  <c r="BI406" i="1"/>
  <c r="BI1636" i="1"/>
  <c r="BI1512" i="1"/>
  <c r="BI2866" i="1"/>
  <c r="BI2660" i="1"/>
  <c r="BI1616" i="1"/>
  <c r="BI1560" i="1"/>
  <c r="BI1437" i="1"/>
  <c r="BC1132" i="1"/>
  <c r="BC88" i="1"/>
  <c r="BC594" i="1"/>
  <c r="BI2255" i="1"/>
  <c r="BC406" i="1"/>
  <c r="BC1636" i="1"/>
  <c r="BC1512" i="1"/>
  <c r="BI153" i="1"/>
  <c r="BC2866" i="1"/>
  <c r="BC1616" i="1"/>
  <c r="BC1560" i="1"/>
  <c r="BC1437" i="1"/>
  <c r="BI274" i="1"/>
  <c r="BI2497" i="1"/>
  <c r="BC776" i="1"/>
  <c r="BC104" i="1"/>
  <c r="BI594" i="1"/>
  <c r="BC1970" i="1"/>
  <c r="BC2743" i="1"/>
  <c r="BI1373" i="1"/>
  <c r="BC687" i="1"/>
  <c r="BC1346" i="1"/>
  <c r="BC1194" i="1"/>
  <c r="BI1452" i="1"/>
  <c r="BI1299" i="1"/>
  <c r="BC3195" i="1"/>
  <c r="BI687" i="1"/>
  <c r="BI366" i="1"/>
  <c r="BC2051" i="1"/>
  <c r="BC1165" i="1"/>
  <c r="BC4288" i="1"/>
  <c r="BC733" i="1"/>
  <c r="BC1452" i="1"/>
  <c r="BI3722" i="1"/>
  <c r="BC3804" i="1"/>
  <c r="BC3925" i="1"/>
  <c r="BI2458" i="1"/>
  <c r="BC1373" i="1"/>
  <c r="BI776" i="1"/>
  <c r="BC1299" i="1"/>
  <c r="BC808" i="1"/>
  <c r="BC51" i="1"/>
  <c r="BI104" i="1"/>
  <c r="BC2948" i="1"/>
  <c r="BC3763" i="1"/>
  <c r="BI511" i="1"/>
  <c r="BI1689" i="1"/>
  <c r="BI1097" i="1"/>
  <c r="BC366" i="1"/>
  <c r="BC4534" i="1"/>
  <c r="BI341" i="1"/>
  <c r="BI641" i="1"/>
  <c r="BI1055" i="1"/>
  <c r="BI336" i="1"/>
  <c r="BC1888" i="1"/>
  <c r="BC2091" i="1"/>
  <c r="BI462" i="1"/>
  <c r="BI4044" i="1"/>
  <c r="BI1268" i="1"/>
  <c r="BI1093" i="1"/>
  <c r="BC3722" i="1"/>
  <c r="BI4248" i="1"/>
  <c r="BI842" i="1"/>
  <c r="BI922" i="1"/>
  <c r="BI1165" i="1"/>
  <c r="BI808" i="1"/>
  <c r="BC10" i="1"/>
  <c r="BC4207" i="1"/>
  <c r="BC3478" i="1"/>
  <c r="BI4009" i="1"/>
  <c r="BC641" i="1"/>
  <c r="BC1097" i="1"/>
  <c r="BC849" i="1"/>
  <c r="BC462" i="1"/>
  <c r="BI30" i="1"/>
  <c r="BC30" i="1"/>
  <c r="BI2174" i="1"/>
  <c r="BI733" i="1"/>
  <c r="BI1159" i="1"/>
  <c r="BC491" i="1"/>
  <c r="BC1093" i="1"/>
  <c r="BI2989" i="1"/>
  <c r="BC3885" i="1"/>
  <c r="BC3030" i="1"/>
  <c r="BI4534" i="1"/>
  <c r="BC2907" i="1"/>
  <c r="BC2825" i="1"/>
  <c r="BI2825" i="1"/>
  <c r="BC1323" i="1"/>
  <c r="BI1194" i="1"/>
  <c r="BC757" i="1"/>
  <c r="BC922" i="1"/>
  <c r="BC585" i="1"/>
  <c r="BC589" i="1" s="1"/>
  <c r="BI10" i="1"/>
  <c r="BI3195" i="1"/>
  <c r="BC2133" i="1"/>
  <c r="BC1220" i="1"/>
  <c r="BI1640" i="1"/>
  <c r="BI1015" i="1"/>
  <c r="BI549" i="1"/>
  <c r="BC511" i="1"/>
  <c r="BC2578" i="1"/>
  <c r="BC4044" i="1"/>
  <c r="BC1808" i="1"/>
  <c r="BI182" i="1"/>
  <c r="BN39" i="1"/>
  <c r="BI445" i="1"/>
  <c r="BC1159" i="1"/>
  <c r="BC341" i="1"/>
  <c r="BC4451" i="1"/>
  <c r="BC3519" i="1"/>
  <c r="BC2989" i="1"/>
  <c r="BI1970" i="1"/>
  <c r="BI4166" i="1"/>
  <c r="BI3478" i="1"/>
  <c r="BC3356" i="1"/>
  <c r="BI1848" i="1"/>
  <c r="BC1928" i="1"/>
  <c r="BI883" i="1"/>
  <c r="BI1220" i="1"/>
  <c r="BC883" i="1"/>
  <c r="BI757" i="1"/>
  <c r="BC522" i="1"/>
  <c r="BI849" i="1"/>
  <c r="BC445" i="1"/>
  <c r="BI522" i="1"/>
  <c r="BI51" i="1"/>
  <c r="BI4207" i="1"/>
  <c r="BC3316" i="1"/>
  <c r="BI1346" i="1"/>
  <c r="BI788" i="1"/>
  <c r="BC1769" i="1"/>
  <c r="BC4125" i="1"/>
  <c r="BI3844" i="1"/>
  <c r="BI2215" i="1"/>
  <c r="BC788" i="1"/>
  <c r="BC182" i="1"/>
  <c r="BC1055" i="1"/>
  <c r="BC336" i="1"/>
  <c r="Y1660" i="1"/>
  <c r="BC1689" i="1"/>
  <c r="AK2266" i="1"/>
  <c r="AK2296" i="1" s="1"/>
  <c r="AQ1616" i="1"/>
  <c r="AQ1564" i="1"/>
  <c r="AQ1299" i="1"/>
  <c r="AK854" i="1"/>
  <c r="AK757" i="1"/>
  <c r="AK687" i="1"/>
  <c r="AQ522" i="1"/>
  <c r="AQ511" i="1"/>
  <c r="AQ10" i="1"/>
  <c r="AK3438" i="1"/>
  <c r="AQ1636" i="1"/>
  <c r="AQ1548" i="1"/>
  <c r="AK641" i="1"/>
  <c r="AK549" i="1"/>
  <c r="AK4005" i="1"/>
  <c r="AQ2011" i="1"/>
  <c r="AK2458" i="1"/>
  <c r="AQ1220" i="1"/>
  <c r="AK628" i="1"/>
  <c r="AK406" i="1"/>
  <c r="AK51" i="1"/>
  <c r="AK922" i="1"/>
  <c r="AK788" i="1"/>
  <c r="AQ808" i="1"/>
  <c r="AK336" i="1"/>
  <c r="AQ2619" i="1"/>
  <c r="AQ2784" i="1"/>
  <c r="AK2174" i="1"/>
  <c r="AK1970" i="1"/>
  <c r="AQ1093" i="1"/>
  <c r="AQ1689" i="1"/>
  <c r="AQ4125" i="1"/>
  <c r="AK2051" i="1"/>
  <c r="AQ4415" i="1"/>
  <c r="AK1616" i="1"/>
  <c r="AK1564" i="1"/>
  <c r="AK1299" i="1"/>
  <c r="AQ1084" i="1"/>
  <c r="AQ776" i="1"/>
  <c r="AK522" i="1"/>
  <c r="AK511" i="1"/>
  <c r="AK10" i="1"/>
  <c r="AQ3237" i="1"/>
  <c r="AK1636" i="1"/>
  <c r="AK1548" i="1"/>
  <c r="AQ1253" i="1"/>
  <c r="AQ445" i="1"/>
  <c r="AQ219" i="1"/>
  <c r="AQ153" i="1"/>
  <c r="AK4044" i="1"/>
  <c r="AQ1097" i="1"/>
  <c r="AQ922" i="1"/>
  <c r="AQ2578" i="1"/>
  <c r="AK1268" i="1"/>
  <c r="AK883" i="1"/>
  <c r="AK2255" i="1"/>
  <c r="AQ104" i="1"/>
  <c r="AQ1418" i="1"/>
  <c r="AQ4248" i="1"/>
  <c r="AK2948" i="1"/>
  <c r="AK2619" i="1"/>
  <c r="AK3965" i="1"/>
  <c r="AK2497" i="1"/>
  <c r="AQ3030" i="1"/>
  <c r="AQ1194" i="1"/>
  <c r="AQ1159" i="1"/>
  <c r="AQ849" i="1"/>
  <c r="AK1165" i="1"/>
  <c r="AK2702" i="1"/>
  <c r="AQ3641" i="1"/>
  <c r="AQ1640" i="1"/>
  <c r="AQ1268" i="1"/>
  <c r="AK2337" i="1"/>
  <c r="AQ1437" i="1"/>
  <c r="AK1084" i="1"/>
  <c r="AQ1022" i="1"/>
  <c r="AQ939" i="1"/>
  <c r="AK776" i="1"/>
  <c r="AQ733" i="1"/>
  <c r="AK366" i="1"/>
  <c r="AK3237" i="1"/>
  <c r="AQ2091" i="1"/>
  <c r="AK1253" i="1"/>
  <c r="AK445" i="1"/>
  <c r="AK219" i="1"/>
  <c r="AK153" i="1"/>
  <c r="AK3767" i="1"/>
  <c r="AQ4044" i="1"/>
  <c r="AQ3071" i="1"/>
  <c r="AK241" i="1"/>
  <c r="AQ1373" i="1"/>
  <c r="AQ788" i="1"/>
  <c r="AK1132" i="1"/>
  <c r="AK1373" i="1"/>
  <c r="AK1097" i="1"/>
  <c r="AK808" i="1"/>
  <c r="AQ1055" i="1"/>
  <c r="AQ1015" i="1"/>
  <c r="AQ3965" i="1"/>
  <c r="AQ2133" i="1"/>
  <c r="AK1928" i="1"/>
  <c r="AK3356" i="1"/>
  <c r="AK1812" i="1"/>
  <c r="AQ1560" i="1"/>
  <c r="AK1437" i="1"/>
  <c r="AQ1323" i="1"/>
  <c r="AK1055" i="1"/>
  <c r="AK1022" i="1"/>
  <c r="AK939" i="1"/>
  <c r="AK733" i="1"/>
  <c r="AQ491" i="1"/>
  <c r="AK3560" i="1"/>
  <c r="AK2091" i="1"/>
  <c r="AQ1512" i="1"/>
  <c r="AQ981" i="1"/>
  <c r="AK4166" i="1"/>
  <c r="AK2133" i="1"/>
  <c r="AK1093" i="1"/>
  <c r="AK341" i="1"/>
  <c r="AQ241" i="1"/>
  <c r="AQ1769" i="1"/>
  <c r="AK104" i="1"/>
  <c r="AK1418" i="1"/>
  <c r="AK2866" i="1"/>
  <c r="AQ2417" i="1"/>
  <c r="AQ842" i="1"/>
  <c r="AK2417" i="1"/>
  <c r="AK2825" i="1"/>
  <c r="AK1452" i="1"/>
  <c r="AK842" i="1"/>
  <c r="AK312" i="1"/>
  <c r="AQ30" i="1"/>
  <c r="AK2743" i="1"/>
  <c r="AK1560" i="1"/>
  <c r="AK1323" i="1"/>
  <c r="AK491" i="1"/>
  <c r="AK2989" i="1"/>
  <c r="AK1512" i="1"/>
  <c r="AK981" i="1"/>
  <c r="AQ911" i="1"/>
  <c r="AQ462" i="1"/>
  <c r="AQ134" i="1"/>
  <c r="AK1773" i="1"/>
  <c r="AK3844" i="1"/>
  <c r="AK3030" i="1"/>
  <c r="AK1848" i="1"/>
  <c r="AQ883" i="1"/>
  <c r="AQ594" i="1"/>
  <c r="AK2379" i="1"/>
  <c r="AQ399" i="1"/>
  <c r="AQ336" i="1"/>
  <c r="AK1015" i="1"/>
  <c r="AK3519" i="1"/>
  <c r="AQ4085" i="1"/>
  <c r="AK3316" i="1"/>
  <c r="AQ2825" i="1"/>
  <c r="AK1729" i="1"/>
  <c r="AK3722" i="1"/>
  <c r="AK1640" i="1"/>
  <c r="AQ182" i="1"/>
  <c r="AK1159" i="1"/>
  <c r="AK1194" i="1"/>
  <c r="AK4369" i="1"/>
  <c r="AK4332" i="1"/>
  <c r="AQ854" i="1"/>
  <c r="AQ757" i="1"/>
  <c r="AQ687" i="1"/>
  <c r="AQ3113" i="1"/>
  <c r="AK911" i="1"/>
  <c r="AQ641" i="1"/>
  <c r="AQ549" i="1"/>
  <c r="AK462" i="1"/>
  <c r="AK134" i="1"/>
  <c r="AQ2215" i="1"/>
  <c r="AQ3195" i="1"/>
  <c r="AQ2537" i="1"/>
  <c r="AQ3478" i="1"/>
  <c r="AQ2379" i="1"/>
  <c r="AK1220" i="1"/>
  <c r="AQ341" i="1"/>
  <c r="AK88" i="1"/>
  <c r="AQ3519" i="1"/>
  <c r="AQ3397" i="1"/>
  <c r="AQ1970" i="1"/>
  <c r="AQ1165" i="1"/>
  <c r="AQ1452" i="1"/>
  <c r="AQ2051" i="1"/>
  <c r="AK30" i="1"/>
  <c r="AQ88" i="1"/>
  <c r="AK849" i="1"/>
  <c r="AS473" i="1"/>
  <c r="T1492" i="1"/>
  <c r="V1176" i="1"/>
  <c r="V1180" i="1" s="1"/>
  <c r="V1181" i="1" s="1"/>
  <c r="AT1176" i="1"/>
  <c r="T1626" i="1"/>
  <c r="T1615" i="1" s="1"/>
  <c r="T1645" i="1" s="1"/>
  <c r="S1132" i="1"/>
  <c r="Y1616" i="1"/>
  <c r="Y1564" i="1"/>
  <c r="S1323" i="1"/>
  <c r="Y1165" i="1"/>
  <c r="S939" i="1"/>
  <c r="Y849" i="1"/>
  <c r="Y757" i="1"/>
  <c r="Y687" i="1"/>
  <c r="Y922" i="1"/>
  <c r="Y842" i="1"/>
  <c r="Y2337" i="1"/>
  <c r="Y1888" i="1"/>
  <c r="S1808" i="1"/>
  <c r="Y2255" i="1"/>
  <c r="S808" i="1"/>
  <c r="S549" i="1"/>
  <c r="S134" i="1"/>
  <c r="Y4089" i="1"/>
  <c r="S4085" i="1"/>
  <c r="Y3154" i="1"/>
  <c r="S911" i="1"/>
  <c r="Y341" i="1"/>
  <c r="S3844" i="1"/>
  <c r="Y1373" i="1"/>
  <c r="Y1268" i="1"/>
  <c r="Y1093" i="1"/>
  <c r="Y4492" i="1"/>
  <c r="S1616" i="1"/>
  <c r="S1615" i="1" s="1"/>
  <c r="S1564" i="1"/>
  <c r="Y1437" i="1"/>
  <c r="S1165" i="1"/>
  <c r="S3397" i="1"/>
  <c r="Y1055" i="1"/>
  <c r="Y1022" i="1"/>
  <c r="S849" i="1"/>
  <c r="S757" i="1"/>
  <c r="S687" i="1"/>
  <c r="Y491" i="1"/>
  <c r="Y241" i="1"/>
  <c r="Y2619" i="1"/>
  <c r="S922" i="1"/>
  <c r="S842" i="1"/>
  <c r="Y104" i="1"/>
  <c r="S4288" i="1"/>
  <c r="Y4044" i="1"/>
  <c r="Y3804" i="1"/>
  <c r="S2337" i="1"/>
  <c r="S1888" i="1"/>
  <c r="Y3316" i="1"/>
  <c r="S2948" i="1"/>
  <c r="S1512" i="1"/>
  <c r="S1548" i="1"/>
  <c r="Y1253" i="1"/>
  <c r="Y1194" i="1"/>
  <c r="Y88" i="1"/>
  <c r="S674" i="1"/>
  <c r="S4125" i="1"/>
  <c r="Y3278" i="1"/>
  <c r="S3438" i="1"/>
  <c r="Y2702" i="1"/>
  <c r="S1970" i="1"/>
  <c r="Y1636" i="1"/>
  <c r="S406" i="1"/>
  <c r="Y2383" i="1"/>
  <c r="Y2907" i="1"/>
  <c r="Y2296" i="1"/>
  <c r="S1373" i="1"/>
  <c r="S1268" i="1"/>
  <c r="Y1220" i="1"/>
  <c r="S1093" i="1"/>
  <c r="S1437" i="1"/>
  <c r="Y1299" i="1"/>
  <c r="Y2664" i="1"/>
  <c r="S1055" i="1"/>
  <c r="S1022" i="1"/>
  <c r="S491" i="1"/>
  <c r="S241" i="1"/>
  <c r="S2619" i="1"/>
  <c r="S104" i="1"/>
  <c r="S3925" i="1"/>
  <c r="S3071" i="1"/>
  <c r="Y3397" i="1"/>
  <c r="S2133" i="1"/>
  <c r="Y2215" i="1"/>
  <c r="Y2011" i="1"/>
  <c r="S2784" i="1"/>
  <c r="S1928" i="1"/>
  <c r="S88" i="1"/>
  <c r="Y549" i="1"/>
  <c r="Y981" i="1"/>
  <c r="Y776" i="1"/>
  <c r="Y462" i="1"/>
  <c r="Y134" i="1"/>
  <c r="S4248" i="1"/>
  <c r="Y3113" i="1"/>
  <c r="S445" i="1"/>
  <c r="S3316" i="1"/>
  <c r="Y788" i="1"/>
  <c r="S312" i="1"/>
  <c r="S1689" i="1"/>
  <c r="Y312" i="1"/>
  <c r="S336" i="1"/>
  <c r="Y1640" i="1"/>
  <c r="S1220" i="1"/>
  <c r="Y1560" i="1"/>
  <c r="S1299" i="1"/>
  <c r="Y1159" i="1"/>
  <c r="Y2866" i="1"/>
  <c r="Y854" i="1"/>
  <c r="Y733" i="1"/>
  <c r="Y522" i="1"/>
  <c r="Y51" i="1"/>
  <c r="Y30" i="1"/>
  <c r="S3519" i="1"/>
  <c r="S4328" i="1"/>
  <c r="S3478" i="1"/>
  <c r="Y4288" i="1"/>
  <c r="S2215" i="1"/>
  <c r="S2743" i="1"/>
  <c r="Y1548" i="1"/>
  <c r="S1194" i="1"/>
  <c r="S776" i="1"/>
  <c r="S462" i="1"/>
  <c r="S4411" i="1"/>
  <c r="S3356" i="1"/>
  <c r="Y3237" i="1"/>
  <c r="Y3885" i="1"/>
  <c r="S2907" i="1"/>
  <c r="Y911" i="1"/>
  <c r="S2091" i="1"/>
  <c r="S1253" i="1"/>
  <c r="S788" i="1"/>
  <c r="S4451" i="1"/>
  <c r="Y336" i="1"/>
  <c r="S153" i="1"/>
  <c r="Y3645" i="1"/>
  <c r="S1640" i="1"/>
  <c r="Y1452" i="1"/>
  <c r="Y1346" i="1"/>
  <c r="Y1097" i="1"/>
  <c r="S1560" i="1"/>
  <c r="Y1418" i="1"/>
  <c r="S1159" i="1"/>
  <c r="Y2578" i="1"/>
  <c r="S2259" i="1"/>
  <c r="S2866" i="1"/>
  <c r="Y1084" i="1"/>
  <c r="S854" i="1"/>
  <c r="S733" i="1"/>
  <c r="S522" i="1"/>
  <c r="Y511" i="1"/>
  <c r="Y366" i="1"/>
  <c r="Y274" i="1"/>
  <c r="S51" i="1"/>
  <c r="S30" i="1"/>
  <c r="Y10" i="1"/>
  <c r="S2989" i="1"/>
  <c r="Y1015" i="1"/>
  <c r="Y883" i="1"/>
  <c r="Y4166" i="1"/>
  <c r="Y4328" i="1"/>
  <c r="S1636" i="1"/>
  <c r="Y3030" i="1"/>
  <c r="Y2174" i="1"/>
  <c r="Y1808" i="1"/>
  <c r="Y1512" i="1"/>
  <c r="S1733" i="1"/>
  <c r="Y808" i="1"/>
  <c r="Y182" i="1"/>
  <c r="S981" i="1"/>
  <c r="Y406" i="1"/>
  <c r="S3885" i="1"/>
  <c r="S3237" i="1"/>
  <c r="Y219" i="1"/>
  <c r="Y2051" i="1"/>
  <c r="S2497" i="1"/>
  <c r="S1452" i="1"/>
  <c r="S1346" i="1"/>
  <c r="Y1132" i="1"/>
  <c r="S1097" i="1"/>
  <c r="S1418" i="1"/>
  <c r="Y1323" i="1"/>
  <c r="S2578" i="1"/>
  <c r="S1084" i="1"/>
  <c r="Y939" i="1"/>
  <c r="S511" i="1"/>
  <c r="S366" i="1"/>
  <c r="S274" i="1"/>
  <c r="S10" i="1"/>
  <c r="S1015" i="1"/>
  <c r="S883" i="1"/>
  <c r="S341" i="1"/>
  <c r="S4166" i="1"/>
  <c r="S2051" i="1"/>
  <c r="Y2458" i="1"/>
  <c r="Y2133" i="1"/>
  <c r="Y628" i="1"/>
  <c r="S182" i="1"/>
  <c r="S594" i="1"/>
  <c r="S219" i="1"/>
  <c r="Y4369" i="1"/>
  <c r="S4207" i="1"/>
  <c r="S2537" i="1"/>
  <c r="S2458" i="1"/>
  <c r="S1848" i="1"/>
  <c r="Y1928" i="1"/>
  <c r="Y4005" i="1"/>
  <c r="Y3844" i="1"/>
  <c r="Y1769" i="1"/>
  <c r="Y153" i="1"/>
  <c r="AT39" i="1"/>
  <c r="BM533" i="1"/>
  <c r="BQ634" i="1"/>
  <c r="AG589" i="1"/>
  <c r="AG590" i="1" s="1"/>
  <c r="W77" i="1"/>
  <c r="W78" i="1" s="1"/>
  <c r="W81" i="1"/>
  <c r="AA234" i="1"/>
  <c r="BE212" i="1"/>
  <c r="BF234" i="1"/>
  <c r="BM589" i="1"/>
  <c r="BM590" i="1" s="1"/>
  <c r="AY39" i="1"/>
  <c r="BJ234" i="1"/>
  <c r="BO533" i="1"/>
  <c r="BO39" i="1"/>
  <c r="AF1626" i="1"/>
  <c r="AF1615" i="1" s="1"/>
  <c r="AF1645" i="1" s="1"/>
  <c r="BO116" i="1"/>
  <c r="BQ1626" i="1"/>
  <c r="BQ1615" i="1" s="1"/>
  <c r="BQ1645" i="1" s="1"/>
  <c r="BO438" i="1"/>
  <c r="BL395" i="1"/>
  <c r="BL396" i="1" s="1"/>
  <c r="BO632" i="1"/>
  <c r="BO633" i="1" s="1"/>
  <c r="BO351" i="1"/>
  <c r="BG351" i="1"/>
  <c r="BP632" i="1"/>
  <c r="BP633" i="1" s="1"/>
  <c r="AR473" i="1"/>
  <c r="V1626" i="1"/>
  <c r="V1615" i="1" s="1"/>
  <c r="V1645" i="1" s="1"/>
  <c r="U234" i="1"/>
  <c r="V1492" i="1"/>
  <c r="V1502" i="1" s="1"/>
  <c r="V1505" i="1" s="1"/>
  <c r="T533" i="1"/>
  <c r="AX169" i="1"/>
  <c r="BD116" i="1"/>
  <c r="AC116" i="1"/>
  <c r="AC120" i="1" s="1"/>
  <c r="AC121" i="1" s="1"/>
  <c r="AB965" i="1"/>
  <c r="V865" i="1"/>
  <c r="Z589" i="1"/>
  <c r="Z590" i="1" s="1"/>
  <c r="AN1492" i="1"/>
  <c r="BG865" i="1"/>
  <c r="BK1282" i="1"/>
  <c r="BN1626" i="1"/>
  <c r="BN1615" i="1" s="1"/>
  <c r="BN1645" i="1" s="1"/>
  <c r="BN1649" i="1" s="1"/>
  <c r="BN1650" i="1" s="1"/>
  <c r="BD1626" i="1"/>
  <c r="BD1615" i="1" s="1"/>
  <c r="BD1645" i="1" s="1"/>
  <c r="BF533" i="1"/>
  <c r="BF542" i="1" s="1"/>
  <c r="BK351" i="1"/>
  <c r="AN39" i="1"/>
  <c r="BQ965" i="1"/>
  <c r="BL1330" i="1"/>
  <c r="BD169" i="1"/>
  <c r="AD1492" i="1"/>
  <c r="AD1502" i="1" s="1"/>
  <c r="AD1505" i="1" s="1"/>
  <c r="AC1626" i="1"/>
  <c r="AC1615" i="1" s="1"/>
  <c r="AC1645" i="1" s="1"/>
  <c r="AE234" i="1"/>
  <c r="AA1176" i="1"/>
  <c r="W533" i="1"/>
  <c r="AW351" i="1"/>
  <c r="BF1330" i="1"/>
  <c r="BF1334" i="1" s="1"/>
  <c r="BF1335" i="1" s="1"/>
  <c r="BJ634" i="1"/>
  <c r="AX473" i="1"/>
  <c r="BP634" i="1"/>
  <c r="BP589" i="1"/>
  <c r="BP590" i="1" s="1"/>
  <c r="BK395" i="1"/>
  <c r="BK396" i="1" s="1"/>
  <c r="BK399" i="1"/>
  <c r="BO473" i="1"/>
  <c r="BJ169" i="1"/>
  <c r="T39" i="1"/>
  <c r="BF1492" i="1"/>
  <c r="BQ1282" i="1"/>
  <c r="Z792" i="1"/>
  <c r="AG169" i="1"/>
  <c r="AG792" i="1"/>
  <c r="AF533" i="1"/>
  <c r="AV1117" i="1"/>
  <c r="BK1626" i="1"/>
  <c r="BK1615" i="1" s="1"/>
  <c r="BK1645" i="1" s="1"/>
  <c r="BG169" i="1"/>
  <c r="BM234" i="1"/>
  <c r="T792" i="1"/>
  <c r="AS1626" i="1"/>
  <c r="AS1615" i="1" s="1"/>
  <c r="AS1645" i="1" s="1"/>
  <c r="AT792" i="1"/>
  <c r="BM792" i="1"/>
  <c r="BE1626" i="1"/>
  <c r="BE1615" i="1" s="1"/>
  <c r="BE1645" i="1" s="1"/>
  <c r="W1282" i="1"/>
  <c r="AL1626" i="1"/>
  <c r="AL1615" i="1" s="1"/>
  <c r="AL1645" i="1" s="1"/>
  <c r="BI1626" i="1"/>
  <c r="AS434" i="1"/>
  <c r="AS435" i="1" s="1"/>
  <c r="AS438" i="1"/>
  <c r="W116" i="1"/>
  <c r="AV1176" i="1"/>
  <c r="AD1398" i="1"/>
  <c r="AR351" i="1"/>
  <c r="AO39" i="1"/>
  <c r="AO45" i="1" s="1"/>
  <c r="AR169" i="1"/>
  <c r="AO1330" i="1"/>
  <c r="AT533" i="1"/>
  <c r="U792" i="1"/>
  <c r="BQ169" i="1"/>
  <c r="AG533" i="1"/>
  <c r="AG542" i="1" s="1"/>
  <c r="AW1398" i="1"/>
  <c r="AF39" i="1"/>
  <c r="AF43" i="1" s="1"/>
  <c r="AF44" i="1" s="1"/>
  <c r="AW116" i="1"/>
  <c r="AE169" i="1"/>
  <c r="AL473" i="1"/>
  <c r="AR234" i="1"/>
  <c r="BM723" i="1"/>
  <c r="BM721" i="1"/>
  <c r="BM722" i="1" s="1"/>
  <c r="BK589" i="1"/>
  <c r="BK590" i="1" s="1"/>
  <c r="AC77" i="1"/>
  <c r="AC78" i="1" s="1"/>
  <c r="AX1626" i="1"/>
  <c r="AX1615" i="1" s="1"/>
  <c r="AX1645" i="1" s="1"/>
  <c r="V438" i="1"/>
  <c r="V434" i="1"/>
  <c r="V435" i="1" s="1"/>
  <c r="AE1626" i="1"/>
  <c r="AE1615" i="1" s="1"/>
  <c r="AE1645" i="1" s="1"/>
  <c r="BM1626" i="1"/>
  <c r="BM1615" i="1" s="1"/>
  <c r="BM1645" i="1" s="1"/>
  <c r="BF680" i="1"/>
  <c r="BF678" i="1"/>
  <c r="BF679" i="1" s="1"/>
  <c r="BF267" i="1"/>
  <c r="BQ212" i="1"/>
  <c r="BQ208" i="1"/>
  <c r="BQ209" i="1" s="1"/>
  <c r="BO208" i="1"/>
  <c r="BO209" i="1" s="1"/>
  <c r="BO212" i="1"/>
  <c r="BL77" i="1"/>
  <c r="BL78" i="1" s="1"/>
  <c r="BL81" i="1"/>
  <c r="BG678" i="1"/>
  <c r="BG679" i="1" s="1"/>
  <c r="Z234" i="1"/>
  <c r="AV77" i="1"/>
  <c r="AV78" i="1" s="1"/>
  <c r="BG723" i="1"/>
  <c r="BG721" i="1"/>
  <c r="BG722" i="1" s="1"/>
  <c r="BF395" i="1"/>
  <c r="BF396" i="1" s="1"/>
  <c r="BF399" i="1"/>
  <c r="BE632" i="1"/>
  <c r="BE633" i="1" s="1"/>
  <c r="BG234" i="1"/>
  <c r="BK721" i="1"/>
  <c r="BK722" i="1" s="1"/>
  <c r="BK723" i="1"/>
  <c r="BE351" i="1"/>
  <c r="AG1626" i="1"/>
  <c r="AG1615" i="1" s="1"/>
  <c r="AG1645" i="1" s="1"/>
  <c r="AG1649" i="1" s="1"/>
  <c r="AG1650" i="1" s="1"/>
  <c r="BJ1037" i="1"/>
  <c r="BJ1041" i="1" s="1"/>
  <c r="BJ1042" i="1" s="1"/>
  <c r="BO678" i="1"/>
  <c r="BO679" i="1" s="1"/>
  <c r="BO680" i="1"/>
  <c r="BG434" i="1"/>
  <c r="BG435" i="1" s="1"/>
  <c r="AQ395" i="1"/>
  <c r="BP1626" i="1"/>
  <c r="BP1615" i="1" s="1"/>
  <c r="BP1645" i="1" s="1"/>
  <c r="V1037" i="1"/>
  <c r="V1041" i="1" s="1"/>
  <c r="V1042" i="1" s="1"/>
  <c r="T1282" i="1"/>
  <c r="AN792" i="1"/>
  <c r="AX351" i="1"/>
  <c r="AY351" i="1"/>
  <c r="BM1398" i="1"/>
  <c r="BQ1176" i="1"/>
  <c r="BL1492" i="1"/>
  <c r="BL1502" i="1" s="1"/>
  <c r="BL1505" i="1" s="1"/>
  <c r="BO1117" i="1"/>
  <c r="AD1282" i="1"/>
  <c r="AF1282" i="1"/>
  <c r="AG865" i="1"/>
  <c r="BK965" i="1"/>
  <c r="BQ533" i="1"/>
  <c r="BN1282" i="1"/>
  <c r="AT473" i="1"/>
  <c r="AT481" i="1" s="1"/>
  <c r="BJ1492" i="1"/>
  <c r="BE965" i="1"/>
  <c r="BK533" i="1"/>
  <c r="BL1176" i="1"/>
  <c r="BL1184" i="1" s="1"/>
  <c r="BL792" i="1"/>
  <c r="BK1398" i="1"/>
  <c r="W39" i="1"/>
  <c r="W45" i="1" s="1"/>
  <c r="AC351" i="1"/>
  <c r="BN865" i="1"/>
  <c r="BN792" i="1"/>
  <c r="BN801" i="1" s="1"/>
  <c r="BF792" i="1"/>
  <c r="BG473" i="1"/>
  <c r="BM1330" i="1"/>
  <c r="BL39" i="1"/>
  <c r="U1176" i="1"/>
  <c r="T1117" i="1"/>
  <c r="AX1282" i="1"/>
  <c r="BN116" i="1"/>
  <c r="AW1037" i="1"/>
  <c r="AB1037" i="1"/>
  <c r="AB1045" i="1" s="1"/>
  <c r="AS1037" i="1"/>
  <c r="BN1176" i="1"/>
  <c r="AB1330" i="1"/>
  <c r="AB1336" i="1" s="1"/>
  <c r="AD169" i="1"/>
  <c r="W1176" i="1"/>
  <c r="W267" i="1"/>
  <c r="W263" i="1"/>
  <c r="W264" i="1" s="1"/>
  <c r="AO589" i="1"/>
  <c r="AO590" i="1" s="1"/>
  <c r="AU267" i="1"/>
  <c r="AC1282" i="1"/>
  <c r="AC1292" i="1" s="1"/>
  <c r="U39" i="1"/>
  <c r="AX1398" i="1"/>
  <c r="BG533" i="1"/>
  <c r="BK473" i="1"/>
  <c r="BL533" i="1"/>
  <c r="AC1176" i="1"/>
  <c r="AA533" i="1"/>
  <c r="AL1398" i="1"/>
  <c r="AX116" i="1"/>
  <c r="AC1492" i="1"/>
  <c r="AC1502" i="1" s="1"/>
  <c r="AC1505" i="1" s="1"/>
  <c r="Z1117" i="1"/>
  <c r="AA865" i="1"/>
  <c r="Z533" i="1"/>
  <c r="Z542" i="1" s="1"/>
  <c r="AE473" i="1"/>
  <c r="AM39" i="1"/>
  <c r="AM43" i="1" s="1"/>
  <c r="AM44" i="1" s="1"/>
  <c r="AU1330" i="1"/>
  <c r="AU1334" i="1" s="1"/>
  <c r="AU1335" i="1" s="1"/>
  <c r="AM473" i="1"/>
  <c r="AV1398" i="1"/>
  <c r="AN1330" i="1"/>
  <c r="AN1334" i="1" s="1"/>
  <c r="AN1335" i="1" s="1"/>
  <c r="AW1492" i="1"/>
  <c r="BQ351" i="1"/>
  <c r="BQ359" i="1" s="1"/>
  <c r="AU77" i="1"/>
  <c r="AU78" i="1" s="1"/>
  <c r="AU81" i="1"/>
  <c r="BO589" i="1"/>
  <c r="BO590" i="1" s="1"/>
  <c r="BO634" i="1"/>
  <c r="AO395" i="1"/>
  <c r="AO396" i="1" s="1"/>
  <c r="AO399" i="1"/>
  <c r="BQ395" i="1"/>
  <c r="BQ396" i="1" s="1"/>
  <c r="BQ399" i="1"/>
  <c r="AD208" i="1"/>
  <c r="AD209" i="1" s="1"/>
  <c r="AV434" i="1"/>
  <c r="AV435" i="1" s="1"/>
  <c r="AV438" i="1"/>
  <c r="AT305" i="1"/>
  <c r="AT301" i="1"/>
  <c r="AT302" i="1" s="1"/>
  <c r="AW263" i="1"/>
  <c r="AW264" i="1" s="1"/>
  <c r="AW267" i="1"/>
  <c r="W434" i="1"/>
  <c r="W435" i="1" s="1"/>
  <c r="AR1626" i="1"/>
  <c r="AR1615" i="1" s="1"/>
  <c r="AR1645" i="1" s="1"/>
  <c r="AY438" i="1"/>
  <c r="AY434" i="1"/>
  <c r="AY435" i="1" s="1"/>
  <c r="AS212" i="1"/>
  <c r="AS208" i="1"/>
  <c r="AS209" i="1" s="1"/>
  <c r="AC533" i="1"/>
  <c r="AW1117" i="1"/>
  <c r="AW1121" i="1" s="1"/>
  <c r="AW1122" i="1" s="1"/>
  <c r="AU1176" i="1"/>
  <c r="AT1330" i="1"/>
  <c r="AT1336" i="1" s="1"/>
  <c r="BN1037" i="1"/>
  <c r="BN1041" i="1" s="1"/>
  <c r="BN1042" i="1" s="1"/>
  <c r="BG1398" i="1"/>
  <c r="BE533" i="1"/>
  <c r="BP1492" i="1"/>
  <c r="BD1037" i="1"/>
  <c r="BO434" i="1"/>
  <c r="BO435" i="1" s="1"/>
  <c r="AV1282" i="1"/>
  <c r="BJ1599" i="1"/>
  <c r="AG1330" i="1"/>
  <c r="AR116" i="1"/>
  <c r="AR120" i="1" s="1"/>
  <c r="AR121" i="1" s="1"/>
  <c r="AV1626" i="1"/>
  <c r="AV1615" i="1" s="1"/>
  <c r="AV1645" i="1" s="1"/>
  <c r="BD1492" i="1"/>
  <c r="BQ1599" i="1"/>
  <c r="BQ1609" i="1" s="1"/>
  <c r="BG1117" i="1"/>
  <c r="BE865" i="1"/>
  <c r="BE869" i="1" s="1"/>
  <c r="BE870" i="1" s="1"/>
  <c r="BG263" i="1"/>
  <c r="BG264" i="1" s="1"/>
  <c r="BK208" i="1"/>
  <c r="BK209" i="1" s="1"/>
  <c r="AD473" i="1"/>
  <c r="AX1037" i="1"/>
  <c r="AL116" i="1"/>
  <c r="AL124" i="1" s="1"/>
  <c r="AW1282" i="1"/>
  <c r="BK1599" i="1"/>
  <c r="BJ473" i="1"/>
  <c r="BN1398" i="1"/>
  <c r="BN351" i="1"/>
  <c r="BN359" i="1" s="1"/>
  <c r="BO1626" i="1"/>
  <c r="BO1615" i="1" s="1"/>
  <c r="BO1645" i="1" s="1"/>
  <c r="BK792" i="1"/>
  <c r="BK169" i="1"/>
  <c r="BK176" i="1" s="1"/>
  <c r="BD473" i="1"/>
  <c r="AR632" i="1"/>
  <c r="AR633" i="1" s="1"/>
  <c r="AM438" i="1"/>
  <c r="AM434" i="1"/>
  <c r="AM435" i="1" s="1"/>
  <c r="AT169" i="1"/>
  <c r="BM965" i="1"/>
  <c r="BE473" i="1"/>
  <c r="AO1492" i="1"/>
  <c r="AE1282" i="1"/>
  <c r="AE1292" i="1" s="1"/>
  <c r="BE1398" i="1"/>
  <c r="BM473" i="1"/>
  <c r="AS39" i="1"/>
  <c r="BO81" i="1"/>
  <c r="BO77" i="1"/>
  <c r="BO78" i="1" s="1"/>
  <c r="AL632" i="1"/>
  <c r="AL633" i="1" s="1"/>
  <c r="AA723" i="1"/>
  <c r="AA721" i="1"/>
  <c r="AA722" i="1" s="1"/>
  <c r="AL1282" i="1"/>
  <c r="BP116" i="1"/>
  <c r="BP124" i="1" s="1"/>
  <c r="BO1176" i="1"/>
  <c r="BQ473" i="1"/>
  <c r="BL865" i="1"/>
  <c r="BQ792" i="1"/>
  <c r="AV1492" i="1"/>
  <c r="BE792" i="1"/>
  <c r="BO792" i="1"/>
  <c r="BK634" i="1"/>
  <c r="BK632" i="1"/>
  <c r="BK633" i="1" s="1"/>
  <c r="BO263" i="1"/>
  <c r="BO264" i="1" s="1"/>
  <c r="BO267" i="1"/>
  <c r="BM680" i="1"/>
  <c r="BM678" i="1"/>
  <c r="BM679" i="1" s="1"/>
  <c r="BD634" i="1"/>
  <c r="BD589" i="1"/>
  <c r="BD590" i="1" s="1"/>
  <c r="BM395" i="1"/>
  <c r="BM396" i="1" s="1"/>
  <c r="BM399" i="1"/>
  <c r="BN399" i="1"/>
  <c r="BN395" i="1"/>
  <c r="BN396" i="1" s="1"/>
  <c r="BK116" i="1"/>
  <c r="BK120" i="1" s="1"/>
  <c r="BK121" i="1" s="1"/>
  <c r="BF1599" i="1"/>
  <c r="BL116" i="1"/>
  <c r="BG39" i="1"/>
  <c r="BF169" i="1"/>
  <c r="BL473" i="1"/>
  <c r="BL481" i="1" s="1"/>
  <c r="AB351" i="1"/>
  <c r="AB359" i="1" s="1"/>
  <c r="AY212" i="1"/>
  <c r="AY208" i="1"/>
  <c r="AY209" i="1" s="1"/>
  <c r="BM434" i="1"/>
  <c r="BM435" i="1" s="1"/>
  <c r="BM438" i="1"/>
  <c r="AF1492" i="1"/>
  <c r="AL169" i="1"/>
  <c r="BQ116" i="1"/>
  <c r="AA1599" i="1"/>
  <c r="AL1037" i="1"/>
  <c r="BD1599" i="1"/>
  <c r="BO1398" i="1"/>
  <c r="BE634" i="1"/>
  <c r="BE589" i="1"/>
  <c r="BE590" i="1" s="1"/>
  <c r="BL589" i="1"/>
  <c r="BL590" i="1" s="1"/>
  <c r="BO355" i="1"/>
  <c r="BO356" i="1" s="1"/>
  <c r="BO359" i="1"/>
  <c r="BO721" i="1"/>
  <c r="BO722" i="1" s="1"/>
  <c r="BO723" i="1"/>
  <c r="BN721" i="1"/>
  <c r="BN722" i="1" s="1"/>
  <c r="BN723" i="1"/>
  <c r="BM632" i="1"/>
  <c r="BM633" i="1" s="1"/>
  <c r="BM634" i="1"/>
  <c r="AV399" i="1"/>
  <c r="AV395" i="1"/>
  <c r="AV396" i="1" s="1"/>
  <c r="BL680" i="1"/>
  <c r="BL678" i="1"/>
  <c r="BL679" i="1" s="1"/>
  <c r="BP212" i="1"/>
  <c r="BP208" i="1"/>
  <c r="BP209" i="1" s="1"/>
  <c r="AB267" i="1"/>
  <c r="AB263" i="1"/>
  <c r="AB264" i="1" s="1"/>
  <c r="BG632" i="1"/>
  <c r="BG633" i="1" s="1"/>
  <c r="BG634" i="1"/>
  <c r="BG1492" i="1"/>
  <c r="BG965" i="1"/>
  <c r="BG974" i="1" s="1"/>
  <c r="AT116" i="1"/>
  <c r="BL1599" i="1"/>
  <c r="BL1609" i="1" s="1"/>
  <c r="BL1117" i="1"/>
  <c r="BL1125" i="1" s="1"/>
  <c r="BO1330" i="1"/>
  <c r="BL169" i="1"/>
  <c r="AC865" i="1"/>
  <c r="AC873" i="1" s="1"/>
  <c r="AT865" i="1"/>
  <c r="BL1398" i="1"/>
  <c r="BL1408" i="1" s="1"/>
  <c r="BL1411" i="1" s="1"/>
  <c r="AV1330" i="1"/>
  <c r="BM351" i="1"/>
  <c r="BE721" i="1"/>
  <c r="BE722" i="1" s="1"/>
  <c r="BE723" i="1"/>
  <c r="BE680" i="1"/>
  <c r="BE678" i="1"/>
  <c r="BE679" i="1" s="1"/>
  <c r="BJ212" i="1"/>
  <c r="BJ208" i="1"/>
  <c r="BJ209" i="1" s="1"/>
  <c r="BN632" i="1"/>
  <c r="BN633" i="1" s="1"/>
  <c r="BQ721" i="1"/>
  <c r="BQ722" i="1" s="1"/>
  <c r="BQ723" i="1"/>
  <c r="AF305" i="1"/>
  <c r="AF301" i="1"/>
  <c r="AF302" i="1" s="1"/>
  <c r="BF589" i="1"/>
  <c r="BF590" i="1" s="1"/>
  <c r="BQ678" i="1"/>
  <c r="BQ679" i="1" s="1"/>
  <c r="BQ680" i="1"/>
  <c r="BD212" i="1"/>
  <c r="BD208" i="1"/>
  <c r="BD209" i="1" s="1"/>
  <c r="AF589" i="1"/>
  <c r="AF590" i="1" s="1"/>
  <c r="BE395" i="1"/>
  <c r="BE396" i="1" s="1"/>
  <c r="BE399" i="1"/>
  <c r="AF1599" i="1"/>
  <c r="U533" i="1"/>
  <c r="BM1492" i="1"/>
  <c r="BM116" i="1"/>
  <c r="BF1398" i="1"/>
  <c r="BF116" i="1"/>
  <c r="BF120" i="1" s="1"/>
  <c r="BF121" i="1" s="1"/>
  <c r="BG1599" i="1"/>
  <c r="BG1609" i="1" s="1"/>
  <c r="AV792" i="1"/>
  <c r="AV801" i="1" s="1"/>
  <c r="BP1282" i="1"/>
  <c r="BP1292" i="1" s="1"/>
  <c r="BQ865" i="1"/>
  <c r="BJ533" i="1"/>
  <c r="BJ542" i="1" s="1"/>
  <c r="AB1599" i="1"/>
  <c r="BM1117" i="1"/>
  <c r="BK865" i="1"/>
  <c r="BD533" i="1"/>
  <c r="BD542" i="1" s="1"/>
  <c r="AY116" i="1"/>
  <c r="AY124" i="1" s="1"/>
  <c r="AR1282" i="1"/>
  <c r="Z39" i="1"/>
  <c r="BN965" i="1"/>
  <c r="BJ116" i="1"/>
  <c r="BJ120" i="1" s="1"/>
  <c r="BJ121" i="1" s="1"/>
  <c r="BO865" i="1"/>
  <c r="BO869" i="1" s="1"/>
  <c r="BO870" i="1" s="1"/>
  <c r="BC1626" i="1"/>
  <c r="AB1492" i="1"/>
  <c r="BO1282" i="1"/>
  <c r="BF1626" i="1"/>
  <c r="BF1615" i="1" s="1"/>
  <c r="BF1645" i="1" s="1"/>
  <c r="BF1117" i="1"/>
  <c r="BF965" i="1"/>
  <c r="BF974" i="1" s="1"/>
  <c r="BD792" i="1"/>
  <c r="AG1398" i="1"/>
  <c r="AW473" i="1"/>
  <c r="AL351" i="1"/>
  <c r="BP1398" i="1"/>
  <c r="BP1037" i="1"/>
  <c r="BP1045" i="1" s="1"/>
  <c r="BF865" i="1"/>
  <c r="BK267" i="1"/>
  <c r="BK263" i="1"/>
  <c r="BK264" i="1" s="1"/>
  <c r="BL965" i="1"/>
  <c r="BJ792" i="1"/>
  <c r="BN678" i="1"/>
  <c r="BN679" i="1" s="1"/>
  <c r="BN680" i="1"/>
  <c r="BN589" i="1"/>
  <c r="BN590" i="1" s="1"/>
  <c r="BN634" i="1"/>
  <c r="BN473" i="1"/>
  <c r="BL434" i="1"/>
  <c r="BL435" i="1" s="1"/>
  <c r="BL438" i="1"/>
  <c r="BJ301" i="1"/>
  <c r="BJ302" i="1" s="1"/>
  <c r="BJ305" i="1"/>
  <c r="BK1492" i="1"/>
  <c r="BO1492" i="1"/>
  <c r="BO1037" i="1"/>
  <c r="BE267" i="1"/>
  <c r="BE263" i="1"/>
  <c r="BE264" i="1" s="1"/>
  <c r="BM208" i="1"/>
  <c r="BM209" i="1" s="1"/>
  <c r="BM212" i="1"/>
  <c r="BF434" i="1"/>
  <c r="BF435" i="1" s="1"/>
  <c r="BF438" i="1"/>
  <c r="BD301" i="1"/>
  <c r="BD302" i="1" s="1"/>
  <c r="BD305" i="1"/>
  <c r="BE1492" i="1"/>
  <c r="BN305" i="1"/>
  <c r="BN301" i="1"/>
  <c r="BN302" i="1" s="1"/>
  <c r="BK680" i="1"/>
  <c r="BK678" i="1"/>
  <c r="BK679" i="1" s="1"/>
  <c r="BG399" i="1"/>
  <c r="BG395" i="1"/>
  <c r="BG396" i="1" s="1"/>
  <c r="BQ301" i="1"/>
  <c r="BQ302" i="1" s="1"/>
  <c r="BQ305" i="1"/>
  <c r="BG208" i="1"/>
  <c r="BG209" i="1" s="1"/>
  <c r="BG212" i="1"/>
  <c r="BQ77" i="1"/>
  <c r="BQ78" i="1" s="1"/>
  <c r="BQ81" i="1"/>
  <c r="BP721" i="1"/>
  <c r="BP722" i="1" s="1"/>
  <c r="BP723" i="1"/>
  <c r="BP77" i="1"/>
  <c r="BP78" i="1" s="1"/>
  <c r="BP81" i="1"/>
  <c r="BM1599" i="1"/>
  <c r="BJ1398" i="1"/>
  <c r="BK301" i="1"/>
  <c r="BK302" i="1" s="1"/>
  <c r="BK305" i="1"/>
  <c r="BK77" i="1"/>
  <c r="BK78" i="1" s="1"/>
  <c r="BK81" i="1"/>
  <c r="BF1502" i="1"/>
  <c r="BF1505" i="1" s="1"/>
  <c r="BJ721" i="1"/>
  <c r="BJ722" i="1" s="1"/>
  <c r="BJ723" i="1"/>
  <c r="BL632" i="1"/>
  <c r="BL633" i="1" s="1"/>
  <c r="BL634" i="1"/>
  <c r="BP533" i="1"/>
  <c r="BP395" i="1"/>
  <c r="BP396" i="1" s="1"/>
  <c r="BP399" i="1"/>
  <c r="BP263" i="1"/>
  <c r="BP264" i="1" s="1"/>
  <c r="BP267" i="1"/>
  <c r="BJ77" i="1"/>
  <c r="BJ78" i="1" s="1"/>
  <c r="BJ81" i="1"/>
  <c r="BD1398" i="1"/>
  <c r="BE301" i="1"/>
  <c r="BE302" i="1" s="1"/>
  <c r="BE305" i="1"/>
  <c r="BG116" i="1"/>
  <c r="BE77" i="1"/>
  <c r="BE78" i="1" s="1"/>
  <c r="BE81" i="1"/>
  <c r="BD721" i="1"/>
  <c r="BD722" i="1" s="1"/>
  <c r="BD723" i="1"/>
  <c r="BF632" i="1"/>
  <c r="BF633" i="1" s="1"/>
  <c r="BF634" i="1"/>
  <c r="BJ395" i="1"/>
  <c r="BJ396" i="1" s="1"/>
  <c r="BJ399" i="1"/>
  <c r="BJ263" i="1"/>
  <c r="BJ264" i="1" s="1"/>
  <c r="BJ267" i="1"/>
  <c r="BL208" i="1"/>
  <c r="BL209" i="1" s="1"/>
  <c r="BL212" i="1"/>
  <c r="BD77" i="1"/>
  <c r="BD78" i="1" s="1"/>
  <c r="BD81" i="1"/>
  <c r="BO301" i="1"/>
  <c r="BO302" i="1" s="1"/>
  <c r="BO305" i="1"/>
  <c r="BN1492" i="1"/>
  <c r="BN1117" i="1"/>
  <c r="BN263" i="1"/>
  <c r="BN264" i="1" s="1"/>
  <c r="BN267" i="1"/>
  <c r="BM1184" i="1"/>
  <c r="BQ267" i="1"/>
  <c r="BQ263" i="1"/>
  <c r="BQ264" i="1" s="1"/>
  <c r="BP792" i="1"/>
  <c r="BD395" i="1"/>
  <c r="BD396" i="1" s="1"/>
  <c r="BD399" i="1"/>
  <c r="BP301" i="1"/>
  <c r="BP302" i="1" s="1"/>
  <c r="BP305" i="1"/>
  <c r="BD263" i="1"/>
  <c r="BD264" i="1" s="1"/>
  <c r="BD267" i="1"/>
  <c r="BF208" i="1"/>
  <c r="BF209" i="1" s="1"/>
  <c r="BF212" i="1"/>
  <c r="BQ1492" i="1"/>
  <c r="BD1330" i="1"/>
  <c r="BL1282" i="1"/>
  <c r="BL1037" i="1"/>
  <c r="BP965" i="1"/>
  <c r="BP865" i="1"/>
  <c r="BD39" i="1"/>
  <c r="BE1282" i="1"/>
  <c r="BQ1117" i="1"/>
  <c r="BK1037" i="1"/>
  <c r="BG305" i="1"/>
  <c r="BG301" i="1"/>
  <c r="BG302" i="1" s="1"/>
  <c r="BL267" i="1"/>
  <c r="BL263" i="1"/>
  <c r="BL264" i="1" s="1"/>
  <c r="BO4542" i="1"/>
  <c r="BP678" i="1"/>
  <c r="BP679" i="1" s="1"/>
  <c r="BP680" i="1"/>
  <c r="BP438" i="1"/>
  <c r="BP434" i="1"/>
  <c r="BP435" i="1" s="1"/>
  <c r="BD4542" i="1"/>
  <c r="BJ1615" i="1"/>
  <c r="BJ1645" i="1" s="1"/>
  <c r="BP1599" i="1"/>
  <c r="BF1282" i="1"/>
  <c r="BP1176" i="1"/>
  <c r="BF1037" i="1"/>
  <c r="BJ965" i="1"/>
  <c r="BJ865" i="1"/>
  <c r="BN234" i="1"/>
  <c r="BK1117" i="1"/>
  <c r="BE1037" i="1"/>
  <c r="BE434" i="1"/>
  <c r="BE435" i="1" s="1"/>
  <c r="BE438" i="1"/>
  <c r="BQ434" i="1"/>
  <c r="BQ435" i="1" s="1"/>
  <c r="BQ438" i="1"/>
  <c r="BK4542" i="1"/>
  <c r="BJ678" i="1"/>
  <c r="BJ679" i="1" s="1"/>
  <c r="BJ680" i="1"/>
  <c r="BJ438" i="1"/>
  <c r="BJ434" i="1"/>
  <c r="BJ435" i="1" s="1"/>
  <c r="BN1599" i="1"/>
  <c r="BP351" i="1"/>
  <c r="BQ1330" i="1"/>
  <c r="BL1626" i="1"/>
  <c r="BL1615" i="1" s="1"/>
  <c r="BL1645" i="1" s="1"/>
  <c r="BJ1176" i="1"/>
  <c r="BD965" i="1"/>
  <c r="BD865" i="1"/>
  <c r="BL351" i="1"/>
  <c r="BE1117" i="1"/>
  <c r="BM176" i="1"/>
  <c r="BM173" i="1"/>
  <c r="BM174" i="1" s="1"/>
  <c r="BM4542" i="1"/>
  <c r="BM1693" i="1"/>
  <c r="BM1694" i="1" s="1"/>
  <c r="BM81" i="1"/>
  <c r="BM77" i="1"/>
  <c r="BM78" i="1" s="1"/>
  <c r="BL4542" i="1"/>
  <c r="BF77" i="1"/>
  <c r="BF78" i="1" s="1"/>
  <c r="BF81" i="1"/>
  <c r="BD678" i="1"/>
  <c r="BD679" i="1" s="1"/>
  <c r="BD680" i="1"/>
  <c r="BD438" i="1"/>
  <c r="BD434" i="1"/>
  <c r="BD435" i="1" s="1"/>
  <c r="BP4542" i="1"/>
  <c r="BN1330" i="1"/>
  <c r="BP1117" i="1"/>
  <c r="BJ351" i="1"/>
  <c r="BK1330" i="1"/>
  <c r="BM1282" i="1"/>
  <c r="BM1037" i="1"/>
  <c r="BG792" i="1"/>
  <c r="BO169" i="1"/>
  <c r="BQ39" i="1"/>
  <c r="BD1176" i="1"/>
  <c r="BF351" i="1"/>
  <c r="BO965" i="1"/>
  <c r="BG176" i="1"/>
  <c r="BG173" i="1"/>
  <c r="BG174" i="1" s="1"/>
  <c r="BL301" i="1"/>
  <c r="BL302" i="1" s="1"/>
  <c r="BL305" i="1"/>
  <c r="BG4542" i="1"/>
  <c r="BG1693" i="1"/>
  <c r="BG1694" i="1" s="1"/>
  <c r="BK434" i="1"/>
  <c r="BK435" i="1" s="1"/>
  <c r="BK438" i="1"/>
  <c r="BG81" i="1"/>
  <c r="BG77" i="1"/>
  <c r="BG78" i="1" s="1"/>
  <c r="BE4542" i="1"/>
  <c r="BN208" i="1"/>
  <c r="BN209" i="1" s="1"/>
  <c r="BN212" i="1"/>
  <c r="BN434" i="1"/>
  <c r="BN435" i="1" s="1"/>
  <c r="BN438" i="1"/>
  <c r="BJ1282" i="1"/>
  <c r="BJ1117" i="1"/>
  <c r="BD351" i="1"/>
  <c r="BE1599" i="1"/>
  <c r="BE1330" i="1"/>
  <c r="BG1282" i="1"/>
  <c r="BK1176" i="1"/>
  <c r="BG1037" i="1"/>
  <c r="BK39" i="1"/>
  <c r="BP1330" i="1"/>
  <c r="BN169" i="1"/>
  <c r="BP39" i="1"/>
  <c r="BL721" i="1"/>
  <c r="BL722" i="1" s="1"/>
  <c r="BL723" i="1"/>
  <c r="BQ589" i="1"/>
  <c r="BQ590" i="1" s="1"/>
  <c r="BF301" i="1"/>
  <c r="BF302" i="1" s="1"/>
  <c r="BF305" i="1"/>
  <c r="BF4542" i="1"/>
  <c r="BJ4542" i="1"/>
  <c r="BD1282" i="1"/>
  <c r="BD1117" i="1"/>
  <c r="BF473" i="1"/>
  <c r="BE1176" i="1"/>
  <c r="BO234" i="1"/>
  <c r="BC169" i="1"/>
  <c r="BE39" i="1"/>
  <c r="BJ1330" i="1"/>
  <c r="BJ39" i="1"/>
  <c r="BO1599" i="1"/>
  <c r="BQ1037" i="1"/>
  <c r="BM305" i="1"/>
  <c r="BM301" i="1"/>
  <c r="BM302" i="1" s="1"/>
  <c r="BF721" i="1"/>
  <c r="BF722" i="1" s="1"/>
  <c r="BF723" i="1"/>
  <c r="BM263" i="1"/>
  <c r="BM264" i="1" s="1"/>
  <c r="BM267" i="1"/>
  <c r="BJ589" i="1"/>
  <c r="BJ590" i="1" s="1"/>
  <c r="BO395" i="1"/>
  <c r="BO396" i="1" s="1"/>
  <c r="BO399" i="1"/>
  <c r="BQ4542" i="1"/>
  <c r="BN4542" i="1"/>
  <c r="AX212" i="1"/>
  <c r="AX208" i="1"/>
  <c r="AX209" i="1" s="1"/>
  <c r="AL589" i="1"/>
  <c r="AL590" i="1" s="1"/>
  <c r="AL634" i="1"/>
  <c r="AS355" i="1"/>
  <c r="AS356" i="1" s="1"/>
  <c r="AS359" i="1"/>
  <c r="AF399" i="1"/>
  <c r="AF395" i="1"/>
  <c r="AF396" i="1" s="1"/>
  <c r="AM359" i="1"/>
  <c r="AM355" i="1"/>
  <c r="AM356" i="1" s="1"/>
  <c r="AT395" i="1"/>
  <c r="AT396" i="1" s="1"/>
  <c r="AT399" i="1"/>
  <c r="AV263" i="1"/>
  <c r="AV264" i="1" s="1"/>
  <c r="AV267" i="1"/>
  <c r="AO792" i="1"/>
  <c r="AO801" i="1" s="1"/>
  <c r="AU533" i="1"/>
  <c r="AU542" i="1" s="1"/>
  <c r="W1398" i="1"/>
  <c r="Z1492" i="1"/>
  <c r="V1398" i="1"/>
  <c r="AY1037" i="1"/>
  <c r="AN1398" i="1"/>
  <c r="AR792" i="1"/>
  <c r="AN116" i="1"/>
  <c r="W792" i="1"/>
  <c r="AA792" i="1"/>
  <c r="AD1330" i="1"/>
  <c r="AM1037" i="1"/>
  <c r="AM1045" i="1" s="1"/>
  <c r="AU473" i="1"/>
  <c r="AU477" i="1" s="1"/>
  <c r="AU478" i="1" s="1"/>
  <c r="AN865" i="1"/>
  <c r="AA1330" i="1"/>
  <c r="AA1336" i="1" s="1"/>
  <c r="AO1599" i="1"/>
  <c r="AY1398" i="1"/>
  <c r="AW965" i="1"/>
  <c r="AV965" i="1"/>
  <c r="AV974" i="1" s="1"/>
  <c r="AL1599" i="1"/>
  <c r="AL1609" i="1" s="1"/>
  <c r="AN1117" i="1"/>
  <c r="AN1125" i="1" s="1"/>
  <c r="AX792" i="1"/>
  <c r="AX801" i="1" s="1"/>
  <c r="U723" i="1"/>
  <c r="U721" i="1"/>
  <c r="U722" i="1" s="1"/>
  <c r="U81" i="1"/>
  <c r="U77" i="1"/>
  <c r="U78" i="1" s="1"/>
  <c r="AL438" i="1"/>
  <c r="AL434" i="1"/>
  <c r="AL435" i="1" s="1"/>
  <c r="AR680" i="1"/>
  <c r="AR678" i="1"/>
  <c r="AR679" i="1" s="1"/>
  <c r="AM212" i="1"/>
  <c r="AM208" i="1"/>
  <c r="AM209" i="1" s="1"/>
  <c r="AU395" i="1"/>
  <c r="AU396" i="1" s="1"/>
  <c r="AU399" i="1"/>
  <c r="V81" i="1"/>
  <c r="V77" i="1"/>
  <c r="V78" i="1" s="1"/>
  <c r="AC723" i="1"/>
  <c r="AC721" i="1"/>
  <c r="AC722" i="1" s="1"/>
  <c r="AO533" i="1"/>
  <c r="AW399" i="1"/>
  <c r="AW395" i="1"/>
  <c r="AW396" i="1" s="1"/>
  <c r="AX634" i="1"/>
  <c r="AX632" i="1"/>
  <c r="AX633" i="1" s="1"/>
  <c r="AO267" i="1"/>
  <c r="AO263" i="1"/>
  <c r="AO264" i="1" s="1"/>
  <c r="AN589" i="1"/>
  <c r="AN590" i="1" s="1"/>
  <c r="AT589" i="1"/>
  <c r="AT590" i="1" s="1"/>
  <c r="AU589" i="1"/>
  <c r="AU590" i="1" s="1"/>
  <c r="AX678" i="1"/>
  <c r="AX679" i="1" s="1"/>
  <c r="AX680" i="1"/>
  <c r="AN267" i="1"/>
  <c r="AN263" i="1"/>
  <c r="AN264" i="1" s="1"/>
  <c r="U589" i="1"/>
  <c r="U590" i="1" s="1"/>
  <c r="AX589" i="1"/>
  <c r="AX590" i="1" s="1"/>
  <c r="AU301" i="1"/>
  <c r="AU302" i="1" s="1"/>
  <c r="AU305" i="1"/>
  <c r="AV208" i="1"/>
  <c r="AV209" i="1" s="1"/>
  <c r="AV212" i="1"/>
  <c r="AW77" i="1"/>
  <c r="AW78" i="1" s="1"/>
  <c r="AW81" i="1"/>
  <c r="AO301" i="1"/>
  <c r="AO302" i="1" s="1"/>
  <c r="AO305" i="1"/>
  <c r="AU1599" i="1"/>
  <c r="AM1282" i="1"/>
  <c r="AW865" i="1"/>
  <c r="AO473" i="1"/>
  <c r="AO481" i="1" s="1"/>
  <c r="AN1599" i="1"/>
  <c r="AV865" i="1"/>
  <c r="AV869" i="1" s="1"/>
  <c r="AV870" i="1" s="1"/>
  <c r="AO1398" i="1"/>
  <c r="AO1408" i="1" s="1"/>
  <c r="AO1411" i="1" s="1"/>
  <c r="AT1398" i="1"/>
  <c r="AT1408" i="1" s="1"/>
  <c r="AT1411" i="1" s="1"/>
  <c r="AL533" i="1"/>
  <c r="AU1492" i="1"/>
  <c r="AO1117" i="1"/>
  <c r="AY533" i="1"/>
  <c r="AY542" i="1" s="1"/>
  <c r="AG473" i="1"/>
  <c r="AG481" i="1" s="1"/>
  <c r="AB1626" i="1"/>
  <c r="AB1615" i="1" s="1"/>
  <c r="AB1645" i="1" s="1"/>
  <c r="Z1282" i="1"/>
  <c r="AS1398" i="1"/>
  <c r="AW792" i="1"/>
  <c r="AS116" i="1"/>
  <c r="AS120" i="1" s="1"/>
  <c r="AS121" i="1" s="1"/>
  <c r="AR1037" i="1"/>
  <c r="AR1041" i="1" s="1"/>
  <c r="AR1042" i="1" s="1"/>
  <c r="AV533" i="1"/>
  <c r="AU792" i="1"/>
  <c r="AU116" i="1"/>
  <c r="AU124" i="1" s="1"/>
  <c r="AT1626" i="1"/>
  <c r="AT1615" i="1" s="1"/>
  <c r="AT1645" i="1" s="1"/>
  <c r="AT1653" i="1" s="1"/>
  <c r="AL792" i="1"/>
  <c r="AK1626" i="1"/>
  <c r="AB1282" i="1"/>
  <c r="AE1599" i="1"/>
  <c r="U169" i="1"/>
  <c r="U173" i="1" s="1"/>
  <c r="U174" i="1" s="1"/>
  <c r="AB1398" i="1"/>
  <c r="AB1408" i="1" s="1"/>
  <c r="AB1411" i="1" s="1"/>
  <c r="AU169" i="1"/>
  <c r="AU176" i="1" s="1"/>
  <c r="AM116" i="1"/>
  <c r="AN169" i="1"/>
  <c r="AN176" i="1" s="1"/>
  <c r="AS792" i="1"/>
  <c r="AS801" i="1" s="1"/>
  <c r="AB533" i="1"/>
  <c r="AO169" i="1"/>
  <c r="AO176" i="1" s="1"/>
  <c r="AV1037" i="1"/>
  <c r="AV1041" i="1" s="1"/>
  <c r="AV1042" i="1" s="1"/>
  <c r="AU865" i="1"/>
  <c r="AU869" i="1" s="1"/>
  <c r="AU870" i="1" s="1"/>
  <c r="AR1599" i="1"/>
  <c r="AR1609" i="1" s="1"/>
  <c r="AT965" i="1"/>
  <c r="AV473" i="1"/>
  <c r="AV169" i="1"/>
  <c r="AW1176" i="1"/>
  <c r="AY169" i="1"/>
  <c r="AW1626" i="1"/>
  <c r="AW1615" i="1" s="1"/>
  <c r="AW1645" i="1" s="1"/>
  <c r="V965" i="1"/>
  <c r="V974" i="1" s="1"/>
  <c r="V1599" i="1"/>
  <c r="AS1282" i="1"/>
  <c r="AT1599" i="1"/>
  <c r="AT1609" i="1" s="1"/>
  <c r="AW723" i="1"/>
  <c r="AW721" i="1"/>
  <c r="AW722" i="1" s="1"/>
  <c r="AY634" i="1"/>
  <c r="AY632" i="1"/>
  <c r="AY633" i="1" s="1"/>
  <c r="AT680" i="1"/>
  <c r="AT678" i="1"/>
  <c r="AT679" i="1" s="1"/>
  <c r="AR212" i="1"/>
  <c r="AR208" i="1"/>
  <c r="AR209" i="1" s="1"/>
  <c r="AU1398" i="1"/>
  <c r="AO965" i="1"/>
  <c r="AO865" i="1"/>
  <c r="AM721" i="1"/>
  <c r="AM722" i="1" s="1"/>
  <c r="AM723" i="1"/>
  <c r="AU632" i="1"/>
  <c r="AU633" i="1" s="1"/>
  <c r="AU634" i="1"/>
  <c r="AS395" i="1"/>
  <c r="AS396" i="1" s="1"/>
  <c r="AS399" i="1"/>
  <c r="AS301" i="1"/>
  <c r="AS302" i="1" s="1"/>
  <c r="AS305" i="1"/>
  <c r="AL1733" i="1"/>
  <c r="AL1734" i="1" s="1"/>
  <c r="AL4542" i="1"/>
  <c r="AN965" i="1"/>
  <c r="AN632" i="1"/>
  <c r="AN633" i="1" s="1"/>
  <c r="AN634" i="1"/>
  <c r="AR533" i="1"/>
  <c r="AN434" i="1"/>
  <c r="AN435" i="1" s="1"/>
  <c r="AN438" i="1"/>
  <c r="AS634" i="1"/>
  <c r="AS632" i="1"/>
  <c r="AS633" i="1" s="1"/>
  <c r="AN680" i="1"/>
  <c r="AN678" i="1"/>
  <c r="AN679" i="1" s="1"/>
  <c r="AL212" i="1"/>
  <c r="AL208" i="1"/>
  <c r="AL209" i="1" s="1"/>
  <c r="AO632" i="1"/>
  <c r="AO633" i="1" s="1"/>
  <c r="AO634" i="1"/>
  <c r="AM395" i="1"/>
  <c r="AM396" i="1" s="1"/>
  <c r="AM399" i="1"/>
  <c r="AM301" i="1"/>
  <c r="AM302" i="1" s="1"/>
  <c r="AM305" i="1"/>
  <c r="AT1502" i="1"/>
  <c r="AT1505" i="1" s="1"/>
  <c r="AX263" i="1"/>
  <c r="AX264" i="1" s="1"/>
  <c r="AX267" i="1"/>
  <c r="AX77" i="1"/>
  <c r="AX78" i="1" s="1"/>
  <c r="AX81" i="1"/>
  <c r="AM634" i="1"/>
  <c r="AM632" i="1"/>
  <c r="AM633" i="1" s="1"/>
  <c r="AW678" i="1"/>
  <c r="AW679" i="1" s="1"/>
  <c r="AW680" i="1"/>
  <c r="AY263" i="1"/>
  <c r="AY264" i="1" s="1"/>
  <c r="AY267" i="1"/>
  <c r="AY77" i="1"/>
  <c r="AY78" i="1" s="1"/>
  <c r="AY81" i="1"/>
  <c r="AV678" i="1"/>
  <c r="AV679" i="1" s="1"/>
  <c r="AV680" i="1"/>
  <c r="AV589" i="1"/>
  <c r="AV590" i="1" s="1"/>
  <c r="AX395" i="1"/>
  <c r="AX396" i="1" s="1"/>
  <c r="AX399" i="1"/>
  <c r="AT208" i="1"/>
  <c r="AT209" i="1" s="1"/>
  <c r="AT212" i="1"/>
  <c r="AR77" i="1"/>
  <c r="AR78" i="1" s="1"/>
  <c r="AR81" i="1"/>
  <c r="AV723" i="1"/>
  <c r="AV721" i="1"/>
  <c r="AV722" i="1" s="1"/>
  <c r="AY792" i="1"/>
  <c r="AW589" i="1"/>
  <c r="AW590" i="1" s="1"/>
  <c r="AS533" i="1"/>
  <c r="AU434" i="1"/>
  <c r="AU435" i="1" s="1"/>
  <c r="AU438" i="1"/>
  <c r="AS263" i="1"/>
  <c r="AS264" i="1" s="1"/>
  <c r="AS267" i="1"/>
  <c r="AS77" i="1"/>
  <c r="AS78" i="1" s="1"/>
  <c r="AS81" i="1"/>
  <c r="AR395" i="1"/>
  <c r="AR396" i="1" s="1"/>
  <c r="AR399" i="1"/>
  <c r="AX301" i="1"/>
  <c r="AX302" i="1" s="1"/>
  <c r="AX305" i="1"/>
  <c r="AL263" i="1"/>
  <c r="AL264" i="1" s="1"/>
  <c r="AL267" i="1"/>
  <c r="AN208" i="1"/>
  <c r="AN209" i="1" s="1"/>
  <c r="AN212" i="1"/>
  <c r="AL77" i="1"/>
  <c r="AL78" i="1" s="1"/>
  <c r="AL81" i="1"/>
  <c r="AL721" i="1"/>
  <c r="AL722" i="1" s="1"/>
  <c r="AL723" i="1"/>
  <c r="AM1398" i="1"/>
  <c r="AU680" i="1"/>
  <c r="AU678" i="1"/>
  <c r="AU679" i="1" s="1"/>
  <c r="AW533" i="1"/>
  <c r="AY721" i="1"/>
  <c r="AY722" i="1" s="1"/>
  <c r="AY723" i="1"/>
  <c r="AM533" i="1"/>
  <c r="AO434" i="1"/>
  <c r="AO435" i="1" s="1"/>
  <c r="AO438" i="1"/>
  <c r="AM263" i="1"/>
  <c r="AM264" i="1" s="1"/>
  <c r="AM267" i="1"/>
  <c r="AU208" i="1"/>
  <c r="AU209" i="1" s="1"/>
  <c r="AU212" i="1"/>
  <c r="AO116" i="1"/>
  <c r="AM77" i="1"/>
  <c r="AM78" i="1" s="1"/>
  <c r="AM81" i="1"/>
  <c r="AX1733" i="1"/>
  <c r="AX1734" i="1" s="1"/>
  <c r="AX4542" i="1"/>
  <c r="AX721" i="1"/>
  <c r="AX722" i="1" s="1"/>
  <c r="AX723" i="1"/>
  <c r="AL395" i="1"/>
  <c r="AL396" i="1" s="1"/>
  <c r="AL399" i="1"/>
  <c r="AR301" i="1"/>
  <c r="AR302" i="1" s="1"/>
  <c r="AR305" i="1"/>
  <c r="AO680" i="1"/>
  <c r="AO678" i="1"/>
  <c r="AO679" i="1" s="1"/>
  <c r="AU965" i="1"/>
  <c r="AM792" i="1"/>
  <c r="AS721" i="1"/>
  <c r="AS722" i="1" s="1"/>
  <c r="AS723" i="1"/>
  <c r="AY395" i="1"/>
  <c r="AY396" i="1" s="1"/>
  <c r="AY399" i="1"/>
  <c r="AY301" i="1"/>
  <c r="AY302" i="1" s="1"/>
  <c r="AY305" i="1"/>
  <c r="AO208" i="1"/>
  <c r="AO209" i="1" s="1"/>
  <c r="AO212" i="1"/>
  <c r="AR1733" i="1"/>
  <c r="AR1734" i="1" s="1"/>
  <c r="AR4542" i="1"/>
  <c r="AR721" i="1"/>
  <c r="AR722" i="1" s="1"/>
  <c r="AR723" i="1"/>
  <c r="AT632" i="1"/>
  <c r="AT633" i="1" s="1"/>
  <c r="AT634" i="1"/>
  <c r="AX533" i="1"/>
  <c r="AT434" i="1"/>
  <c r="AT435" i="1" s="1"/>
  <c r="AT438" i="1"/>
  <c r="AL301" i="1"/>
  <c r="AL302" i="1" s="1"/>
  <c r="AL305" i="1"/>
  <c r="AR263" i="1"/>
  <c r="AR264" i="1" s="1"/>
  <c r="AR267" i="1"/>
  <c r="AW1599" i="1"/>
  <c r="AM1492" i="1"/>
  <c r="AO1626" i="1"/>
  <c r="AO1615" i="1" s="1"/>
  <c r="AO1645" i="1" s="1"/>
  <c r="AM1599" i="1"/>
  <c r="AM1330" i="1"/>
  <c r="AO1282" i="1"/>
  <c r="AS1176" i="1"/>
  <c r="AU1117" i="1"/>
  <c r="AY865" i="1"/>
  <c r="AW169" i="1"/>
  <c r="AR1176" i="1"/>
  <c r="AT1117" i="1"/>
  <c r="AL965" i="1"/>
  <c r="AL865" i="1"/>
  <c r="AX438" i="1"/>
  <c r="AX434" i="1"/>
  <c r="AX435" i="1" s="1"/>
  <c r="AT77" i="1"/>
  <c r="AT78" i="1" s="1"/>
  <c r="AT81" i="1"/>
  <c r="AU721" i="1"/>
  <c r="AU722" i="1" s="1"/>
  <c r="AU723" i="1"/>
  <c r="AW1330" i="1"/>
  <c r="AX1492" i="1"/>
  <c r="AM1176" i="1"/>
  <c r="AS865" i="1"/>
  <c r="AL1176" i="1"/>
  <c r="AT267" i="1"/>
  <c r="AT263" i="1"/>
  <c r="AT264" i="1" s="1"/>
  <c r="AR438" i="1"/>
  <c r="AR434" i="1"/>
  <c r="AR435" i="1" s="1"/>
  <c r="AR589" i="1"/>
  <c r="AR590" i="1" s="1"/>
  <c r="AR176" i="1"/>
  <c r="AY4542" i="1"/>
  <c r="AY1693" i="1"/>
  <c r="AY1694" i="1" s="1"/>
  <c r="AM176" i="1"/>
  <c r="AN77" i="1"/>
  <c r="AN78" i="1" s="1"/>
  <c r="AN81" i="1"/>
  <c r="AO721" i="1"/>
  <c r="AO722" i="1" s="1"/>
  <c r="AO723" i="1"/>
  <c r="AY1117" i="1"/>
  <c r="AR1492" i="1"/>
  <c r="AX1117" i="1"/>
  <c r="AU1037" i="1"/>
  <c r="AM865" i="1"/>
  <c r="AU351" i="1"/>
  <c r="AX1330" i="1"/>
  <c r="AN301" i="1"/>
  <c r="AN302" i="1" s="1"/>
  <c r="AN305" i="1"/>
  <c r="AY589" i="1"/>
  <c r="AY590" i="1" s="1"/>
  <c r="AU4542" i="1"/>
  <c r="AL678" i="1"/>
  <c r="AL679" i="1" s="1"/>
  <c r="AL680" i="1"/>
  <c r="AT4542" i="1"/>
  <c r="AT1693" i="1"/>
  <c r="AT1694" i="1" s="1"/>
  <c r="AR634" i="1"/>
  <c r="AS4542" i="1"/>
  <c r="AS1693" i="1"/>
  <c r="AS1694" i="1" s="1"/>
  <c r="AV355" i="1"/>
  <c r="AV356" i="1" s="1"/>
  <c r="AV359" i="1"/>
  <c r="AW208" i="1"/>
  <c r="AW209" i="1" s="1"/>
  <c r="AW212" i="1"/>
  <c r="AW434" i="1"/>
  <c r="AW435" i="1" s="1"/>
  <c r="AW438" i="1"/>
  <c r="AS1117" i="1"/>
  <c r="AV1599" i="1"/>
  <c r="AL1492" i="1"/>
  <c r="AR1117" i="1"/>
  <c r="AT477" i="1"/>
  <c r="AT478" i="1" s="1"/>
  <c r="AO1037" i="1"/>
  <c r="AY965" i="1"/>
  <c r="AO351" i="1"/>
  <c r="AR1330" i="1"/>
  <c r="AV234" i="1"/>
  <c r="AX39" i="1"/>
  <c r="AV4542" i="1"/>
  <c r="AT721" i="1"/>
  <c r="AT722" i="1" s="1"/>
  <c r="AT723" i="1"/>
  <c r="AY678" i="1"/>
  <c r="AY679" i="1" s="1"/>
  <c r="AY680" i="1"/>
  <c r="AS589" i="1"/>
  <c r="AS590" i="1" s="1"/>
  <c r="AV305" i="1"/>
  <c r="AV301" i="1"/>
  <c r="AV302" i="1" s="1"/>
  <c r="AN4542" i="1"/>
  <c r="AN1693" i="1"/>
  <c r="AN1694" i="1" s="1"/>
  <c r="AV43" i="1"/>
  <c r="AV44" i="1" s="1"/>
  <c r="AV45" i="1"/>
  <c r="AM4542" i="1"/>
  <c r="AM1693" i="1"/>
  <c r="AM1694" i="1" s="1"/>
  <c r="AW632" i="1"/>
  <c r="AW633" i="1" s="1"/>
  <c r="AW634" i="1"/>
  <c r="AU45" i="1"/>
  <c r="AU43" i="1"/>
  <c r="AU44" i="1" s="1"/>
  <c r="AY1492" i="1"/>
  <c r="AM1117" i="1"/>
  <c r="AL1117" i="1"/>
  <c r="AN473" i="1"/>
  <c r="AM1615" i="1"/>
  <c r="AM1645" i="1" s="1"/>
  <c r="AY1599" i="1"/>
  <c r="AY1330" i="1"/>
  <c r="AS965" i="1"/>
  <c r="AN1626" i="1"/>
  <c r="AN1615" i="1" s="1"/>
  <c r="AN1645" i="1" s="1"/>
  <c r="AL1330" i="1"/>
  <c r="AT1282" i="1"/>
  <c r="AT1037" i="1"/>
  <c r="AX965" i="1"/>
  <c r="AX865" i="1"/>
  <c r="AT351" i="1"/>
  <c r="AR39" i="1"/>
  <c r="AN721" i="1"/>
  <c r="AN722" i="1" s="1"/>
  <c r="AN723" i="1"/>
  <c r="AS678" i="1"/>
  <c r="AS679" i="1" s="1"/>
  <c r="AS680" i="1"/>
  <c r="AM589" i="1"/>
  <c r="AM590" i="1" s="1"/>
  <c r="AO4542" i="1"/>
  <c r="AN395" i="1"/>
  <c r="AN396" i="1" s="1"/>
  <c r="AN399" i="1"/>
  <c r="AO77" i="1"/>
  <c r="AO78" i="1" s="1"/>
  <c r="AO81" i="1"/>
  <c r="AK208" i="1"/>
  <c r="AS1492" i="1"/>
  <c r="AU1626" i="1"/>
  <c r="AU1615" i="1" s="1"/>
  <c r="AU1645" i="1" s="1"/>
  <c r="AS1599" i="1"/>
  <c r="AS1330" i="1"/>
  <c r="AU1282" i="1"/>
  <c r="AY1176" i="1"/>
  <c r="AM965" i="1"/>
  <c r="AW234" i="1"/>
  <c r="AX1599" i="1"/>
  <c r="AN1282" i="1"/>
  <c r="AX1176" i="1"/>
  <c r="AN1037" i="1"/>
  <c r="AR965" i="1"/>
  <c r="AR865" i="1"/>
  <c r="AN351" i="1"/>
  <c r="AL39" i="1"/>
  <c r="AM678" i="1"/>
  <c r="AM679" i="1" s="1"/>
  <c r="AM680" i="1"/>
  <c r="AN542" i="1"/>
  <c r="AW4542" i="1"/>
  <c r="AV632" i="1"/>
  <c r="AV633" i="1" s="1"/>
  <c r="AV634" i="1"/>
  <c r="T1408" i="1"/>
  <c r="T1411" i="1" s="1"/>
  <c r="U395" i="1"/>
  <c r="U396" i="1" s="1"/>
  <c r="U399" i="1"/>
  <c r="W723" i="1"/>
  <c r="W721" i="1"/>
  <c r="W722" i="1" s="1"/>
  <c r="AG305" i="1"/>
  <c r="AG301" i="1"/>
  <c r="AG302" i="1" s="1"/>
  <c r="T301" i="1"/>
  <c r="T302" i="1" s="1"/>
  <c r="T305" i="1"/>
  <c r="V263" i="1"/>
  <c r="V264" i="1" s="1"/>
  <c r="V267" i="1"/>
  <c r="Z1599" i="1"/>
  <c r="V792" i="1"/>
  <c r="AF1398" i="1"/>
  <c r="AG1599" i="1"/>
  <c r="T116" i="1"/>
  <c r="T124" i="1" s="1"/>
  <c r="AF473" i="1"/>
  <c r="AF477" i="1" s="1"/>
  <c r="AF478" i="1" s="1"/>
  <c r="W1626" i="1"/>
  <c r="W1615" i="1" s="1"/>
  <c r="W1645" i="1" s="1"/>
  <c r="W1653" i="1" s="1"/>
  <c r="AA116" i="1"/>
  <c r="AC1117" i="1"/>
  <c r="AA169" i="1"/>
  <c r="AD438" i="1"/>
  <c r="AD434" i="1"/>
  <c r="AD435" i="1" s="1"/>
  <c r="AG723" i="1"/>
  <c r="AG721" i="1"/>
  <c r="AG722" i="1" s="1"/>
  <c r="AB81" i="1"/>
  <c r="AB77" i="1"/>
  <c r="AB78" i="1" s="1"/>
  <c r="AB399" i="1"/>
  <c r="AB395" i="1"/>
  <c r="AB396" i="1" s="1"/>
  <c r="V120" i="1"/>
  <c r="V121" i="1" s="1"/>
  <c r="V124" i="1"/>
  <c r="T589" i="1"/>
  <c r="T590" i="1" s="1"/>
  <c r="W632" i="1"/>
  <c r="W633" i="1" s="1"/>
  <c r="W395" i="1"/>
  <c r="W396" i="1" s="1"/>
  <c r="W399" i="1"/>
  <c r="AD634" i="1"/>
  <c r="AD632" i="1"/>
  <c r="AD633" i="1" s="1"/>
  <c r="AC395" i="1"/>
  <c r="AC396" i="1" s="1"/>
  <c r="AC399" i="1"/>
  <c r="T395" i="1"/>
  <c r="T396" i="1" s="1"/>
  <c r="T399" i="1"/>
  <c r="AD589" i="1"/>
  <c r="AD590" i="1" s="1"/>
  <c r="W301" i="1"/>
  <c r="W302" i="1" s="1"/>
  <c r="W305" i="1"/>
  <c r="V399" i="1"/>
  <c r="V395" i="1"/>
  <c r="V396" i="1" s="1"/>
  <c r="AC301" i="1"/>
  <c r="AC302" i="1" s="1"/>
  <c r="AC305" i="1"/>
  <c r="AB305" i="1"/>
  <c r="AB301" i="1"/>
  <c r="AB302" i="1" s="1"/>
  <c r="V305" i="1"/>
  <c r="V301" i="1"/>
  <c r="V302" i="1" s="1"/>
  <c r="V43" i="1"/>
  <c r="V44" i="1" s="1"/>
  <c r="V45" i="1"/>
  <c r="AB212" i="1"/>
  <c r="AB208" i="1"/>
  <c r="AB209" i="1" s="1"/>
  <c r="W43" i="1"/>
  <c r="W44" i="1" s="1"/>
  <c r="AE632" i="1"/>
  <c r="AE633" i="1" s="1"/>
  <c r="AE634" i="1"/>
  <c r="AA81" i="1"/>
  <c r="AA77" i="1"/>
  <c r="AA78" i="1" s="1"/>
  <c r="AE589" i="1"/>
  <c r="AE590" i="1" s="1"/>
  <c r="AC263" i="1"/>
  <c r="AC264" i="1" s="1"/>
  <c r="AC267" i="1"/>
  <c r="AE208" i="1"/>
  <c r="AE209" i="1" s="1"/>
  <c r="AE212" i="1"/>
  <c r="AA589" i="1"/>
  <c r="AA590" i="1" s="1"/>
  <c r="V533" i="1"/>
  <c r="Z116" i="1"/>
  <c r="AA473" i="1"/>
  <c r="AD1626" i="1"/>
  <c r="AD1615" i="1" s="1"/>
  <c r="AD1645" i="1" s="1"/>
  <c r="U965" i="1"/>
  <c r="AG116" i="1"/>
  <c r="W865" i="1"/>
  <c r="W869" i="1" s="1"/>
  <c r="W870" i="1" s="1"/>
  <c r="U473" i="1"/>
  <c r="U477" i="1" s="1"/>
  <c r="U478" i="1" s="1"/>
  <c r="V1330" i="1"/>
  <c r="AE1398" i="1"/>
  <c r="Z169" i="1"/>
  <c r="AF1117" i="1"/>
  <c r="AF965" i="1"/>
  <c r="AF865" i="1"/>
  <c r="AF873" i="1" s="1"/>
  <c r="AE116" i="1"/>
  <c r="AG1492" i="1"/>
  <c r="AG1502" i="1" s="1"/>
  <c r="AG1505" i="1" s="1"/>
  <c r="AB865" i="1"/>
  <c r="T169" i="1"/>
  <c r="AD351" i="1"/>
  <c r="AA1492" i="1"/>
  <c r="AA1502" i="1" s="1"/>
  <c r="AA1505" i="1" s="1"/>
  <c r="Z473" i="1"/>
  <c r="Z477" i="1" s="1"/>
  <c r="Z478" i="1" s="1"/>
  <c r="AD1176" i="1"/>
  <c r="V351" i="1"/>
  <c r="U1492" i="1"/>
  <c r="U1502" i="1" s="1"/>
  <c r="U1505" i="1" s="1"/>
  <c r="AD1037" i="1"/>
  <c r="T473" i="1"/>
  <c r="U865" i="1"/>
  <c r="U869" i="1" s="1"/>
  <c r="U870" i="1" s="1"/>
  <c r="AF792" i="1"/>
  <c r="AF116" i="1"/>
  <c r="AD1599" i="1"/>
  <c r="AE351" i="1"/>
  <c r="AA1398" i="1"/>
  <c r="AB792" i="1"/>
  <c r="T680" i="1"/>
  <c r="T678" i="1"/>
  <c r="T679" i="1" s="1"/>
  <c r="W678" i="1"/>
  <c r="W679" i="1" s="1"/>
  <c r="W680" i="1"/>
  <c r="W589" i="1"/>
  <c r="W590" i="1" s="1"/>
  <c r="W634" i="1"/>
  <c r="W473" i="1"/>
  <c r="U434" i="1"/>
  <c r="U435" i="1" s="1"/>
  <c r="U438" i="1"/>
  <c r="T965" i="1"/>
  <c r="T865" i="1"/>
  <c r="V678" i="1"/>
  <c r="V679" i="1" s="1"/>
  <c r="V680" i="1"/>
  <c r="AB589" i="1"/>
  <c r="AB590" i="1" s="1"/>
  <c r="AD533" i="1"/>
  <c r="T434" i="1"/>
  <c r="T435" i="1" s="1"/>
  <c r="T438" i="1"/>
  <c r="AC1037" i="1"/>
  <c r="U678" i="1"/>
  <c r="U679" i="1" s="1"/>
  <c r="U680" i="1"/>
  <c r="W1492" i="1"/>
  <c r="U1398" i="1"/>
  <c r="AB723" i="1"/>
  <c r="AB721" i="1"/>
  <c r="AB722" i="1" s="1"/>
  <c r="AG965" i="1"/>
  <c r="AE721" i="1"/>
  <c r="AE722" i="1" s="1"/>
  <c r="AE723" i="1"/>
  <c r="AG632" i="1"/>
  <c r="AG633" i="1" s="1"/>
  <c r="AG634" i="1"/>
  <c r="AE267" i="1"/>
  <c r="AE263" i="1"/>
  <c r="AE264" i="1" s="1"/>
  <c r="AG208" i="1"/>
  <c r="AG209" i="1" s="1"/>
  <c r="AG212" i="1"/>
  <c r="V589" i="1"/>
  <c r="V590" i="1" s="1"/>
  <c r="W1037" i="1"/>
  <c r="U1599" i="1"/>
  <c r="V723" i="1"/>
  <c r="V721" i="1"/>
  <c r="V722" i="1" s="1"/>
  <c r="AA965" i="1"/>
  <c r="AA632" i="1"/>
  <c r="AA633" i="1" s="1"/>
  <c r="AA634" i="1"/>
  <c r="AE533" i="1"/>
  <c r="AE395" i="1"/>
  <c r="AE396" i="1" s="1"/>
  <c r="AE399" i="1"/>
  <c r="AA208" i="1"/>
  <c r="AA209" i="1" s="1"/>
  <c r="AA212" i="1"/>
  <c r="AD721" i="1"/>
  <c r="AD722" i="1" s="1"/>
  <c r="AD723" i="1"/>
  <c r="AF632" i="1"/>
  <c r="AF633" i="1" s="1"/>
  <c r="AF634" i="1"/>
  <c r="AD395" i="1"/>
  <c r="AD396" i="1" s="1"/>
  <c r="AD399" i="1"/>
  <c r="AD263" i="1"/>
  <c r="AD264" i="1" s="1"/>
  <c r="AD267" i="1"/>
  <c r="AF208" i="1"/>
  <c r="AF209" i="1" s="1"/>
  <c r="AF212" i="1"/>
  <c r="AC792" i="1"/>
  <c r="U632" i="1"/>
  <c r="U633" i="1" s="1"/>
  <c r="U634" i="1"/>
  <c r="AE301" i="1"/>
  <c r="AE302" i="1" s="1"/>
  <c r="AE305" i="1"/>
  <c r="U208" i="1"/>
  <c r="U209" i="1" s="1"/>
  <c r="U212" i="1"/>
  <c r="Z632" i="1"/>
  <c r="Z633" i="1" s="1"/>
  <c r="Z634" i="1"/>
  <c r="Z208" i="1"/>
  <c r="Z209" i="1" s="1"/>
  <c r="Z212" i="1"/>
  <c r="AD77" i="1"/>
  <c r="AD78" i="1" s="1"/>
  <c r="AD81" i="1"/>
  <c r="AF680" i="1"/>
  <c r="AF678" i="1"/>
  <c r="AF679" i="1" s="1"/>
  <c r="AG434" i="1"/>
  <c r="AG435" i="1" s="1"/>
  <c r="AG438" i="1"/>
  <c r="AE77" i="1"/>
  <c r="AE78" i="1" s="1"/>
  <c r="AE81" i="1"/>
  <c r="T632" i="1"/>
  <c r="T633" i="1" s="1"/>
  <c r="T634" i="1"/>
  <c r="AB473" i="1"/>
  <c r="AF434" i="1"/>
  <c r="AF435" i="1" s="1"/>
  <c r="AF438" i="1"/>
  <c r="T208" i="1"/>
  <c r="T209" i="1" s="1"/>
  <c r="T212" i="1"/>
  <c r="Z680" i="1"/>
  <c r="Z678" i="1"/>
  <c r="Z679" i="1" s="1"/>
  <c r="AE792" i="1"/>
  <c r="AC678" i="1"/>
  <c r="AC679" i="1" s="1"/>
  <c r="AC680" i="1"/>
  <c r="AC589" i="1"/>
  <c r="AC590" i="1" s="1"/>
  <c r="AC473" i="1"/>
  <c r="AA434" i="1"/>
  <c r="AA435" i="1" s="1"/>
  <c r="AA438" i="1"/>
  <c r="U116" i="1"/>
  <c r="Z965" i="1"/>
  <c r="Z865" i="1"/>
  <c r="AB678" i="1"/>
  <c r="AB679" i="1" s="1"/>
  <c r="AB680" i="1"/>
  <c r="V473" i="1"/>
  <c r="Z434" i="1"/>
  <c r="Z435" i="1" s="1"/>
  <c r="Z438" i="1"/>
  <c r="AD301" i="1"/>
  <c r="AD302" i="1" s="1"/>
  <c r="AD305" i="1"/>
  <c r="T1599" i="1"/>
  <c r="Z1330" i="1"/>
  <c r="AA1282" i="1"/>
  <c r="AD1408" i="1"/>
  <c r="AD1411" i="1" s="1"/>
  <c r="AC1408" i="1"/>
  <c r="AC1411" i="1" s="1"/>
  <c r="AE965" i="1"/>
  <c r="U351" i="1"/>
  <c r="AG4542" i="1"/>
  <c r="AG1693" i="1"/>
  <c r="AG1694" i="1" s="1"/>
  <c r="AD965" i="1"/>
  <c r="AB169" i="1"/>
  <c r="AF4542" i="1"/>
  <c r="AF1693" i="1"/>
  <c r="AF1694" i="1" s="1"/>
  <c r="AE1037" i="1"/>
  <c r="AG678" i="1"/>
  <c r="AG679" i="1" s="1"/>
  <c r="AG680" i="1"/>
  <c r="T267" i="1"/>
  <c r="T263" i="1"/>
  <c r="T264" i="1" s="1"/>
  <c r="Z721" i="1"/>
  <c r="Z722" i="1" s="1"/>
  <c r="Z723" i="1"/>
  <c r="AB434" i="1"/>
  <c r="AB435" i="1" s="1"/>
  <c r="AB438" i="1"/>
  <c r="W212" i="1"/>
  <c r="W208" i="1"/>
  <c r="W209" i="1" s="1"/>
  <c r="AC124" i="1"/>
  <c r="T1330" i="1"/>
  <c r="U1282" i="1"/>
  <c r="AE1176" i="1"/>
  <c r="AC4542" i="1"/>
  <c r="W1117" i="1"/>
  <c r="V4542" i="1"/>
  <c r="T1176" i="1"/>
  <c r="V1117" i="1"/>
  <c r="AC169" i="1"/>
  <c r="AE39" i="1"/>
  <c r="U4542" i="1"/>
  <c r="U1693" i="1"/>
  <c r="U1694" i="1" s="1"/>
  <c r="U1117" i="1"/>
  <c r="AF1037" i="1"/>
  <c r="AF351" i="1"/>
  <c r="AB234" i="1"/>
  <c r="V169" i="1"/>
  <c r="T4542" i="1"/>
  <c r="T1693" i="1"/>
  <c r="T1694" i="1" s="1"/>
  <c r="AA678" i="1"/>
  <c r="AA679" i="1" s="1"/>
  <c r="AA680" i="1"/>
  <c r="AA305" i="1"/>
  <c r="AA301" i="1"/>
  <c r="AA302" i="1" s="1"/>
  <c r="T721" i="1"/>
  <c r="T722" i="1" s="1"/>
  <c r="T723" i="1"/>
  <c r="AB632" i="1"/>
  <c r="AB633" i="1" s="1"/>
  <c r="AB634" i="1"/>
  <c r="V208" i="1"/>
  <c r="V209" i="1" s="1"/>
  <c r="V212" i="1"/>
  <c r="AE1492" i="1"/>
  <c r="V1282" i="1"/>
  <c r="AG1037" i="1"/>
  <c r="W169" i="1"/>
  <c r="Z1037" i="1"/>
  <c r="Z351" i="1"/>
  <c r="V234" i="1"/>
  <c r="AC965" i="1"/>
  <c r="AG263" i="1"/>
  <c r="AG264" i="1" s="1"/>
  <c r="AG267" i="1"/>
  <c r="AG399" i="1"/>
  <c r="AG395" i="1"/>
  <c r="AG396" i="1" s="1"/>
  <c r="U305" i="1"/>
  <c r="U301" i="1"/>
  <c r="U302" i="1" s="1"/>
  <c r="AC438" i="1"/>
  <c r="AC434" i="1"/>
  <c r="AC435" i="1" s="1"/>
  <c r="Z395" i="1"/>
  <c r="Z396" i="1" s="1"/>
  <c r="Z399" i="1"/>
  <c r="AC634" i="1"/>
  <c r="AC632" i="1"/>
  <c r="AC633" i="1" s="1"/>
  <c r="AF77" i="1"/>
  <c r="AF78" i="1" s="1"/>
  <c r="AF81" i="1"/>
  <c r="V632" i="1"/>
  <c r="V633" i="1" s="1"/>
  <c r="V634" i="1"/>
  <c r="AC1599" i="1"/>
  <c r="AC1330" i="1"/>
  <c r="W4542" i="1"/>
  <c r="AE4542" i="1"/>
  <c r="Z4542" i="1"/>
  <c r="AF1176" i="1"/>
  <c r="AA1037" i="1"/>
  <c r="AE865" i="1"/>
  <c r="AG1117" i="1"/>
  <c r="T1037" i="1"/>
  <c r="T351" i="1"/>
  <c r="W965" i="1"/>
  <c r="AA263" i="1"/>
  <c r="AA264" i="1" s="1"/>
  <c r="AA267" i="1"/>
  <c r="AA399" i="1"/>
  <c r="AA395" i="1"/>
  <c r="AA396" i="1" s="1"/>
  <c r="Z77" i="1"/>
  <c r="Z78" i="1" s="1"/>
  <c r="Z81" i="1"/>
  <c r="AB120" i="1"/>
  <c r="AB121" i="1" s="1"/>
  <c r="AB124" i="1"/>
  <c r="W1599" i="1"/>
  <c r="W1330" i="1"/>
  <c r="AE1117" i="1"/>
  <c r="AE1330" i="1"/>
  <c r="AD116" i="1"/>
  <c r="AA4542" i="1"/>
  <c r="AA1693" i="1"/>
  <c r="AA1694" i="1" s="1"/>
  <c r="U1037" i="1"/>
  <c r="AG351" i="1"/>
  <c r="AC234" i="1"/>
  <c r="AD865" i="1"/>
  <c r="U263" i="1"/>
  <c r="U264" i="1" s="1"/>
  <c r="U267" i="1"/>
  <c r="AF267" i="1"/>
  <c r="AF263" i="1"/>
  <c r="AF264" i="1" s="1"/>
  <c r="Z301" i="1"/>
  <c r="Z302" i="1" s="1"/>
  <c r="Z305" i="1"/>
  <c r="AG81" i="1"/>
  <c r="AG77" i="1"/>
  <c r="AG78" i="1" s="1"/>
  <c r="AE680" i="1"/>
  <c r="AE678" i="1"/>
  <c r="AE679" i="1" s="1"/>
  <c r="T77" i="1"/>
  <c r="T78" i="1" s="1"/>
  <c r="T81" i="1"/>
  <c r="AD678" i="1"/>
  <c r="AD679" i="1" s="1"/>
  <c r="AD680" i="1"/>
  <c r="AF1330" i="1"/>
  <c r="AG1282" i="1"/>
  <c r="AD792" i="1"/>
  <c r="AB4542" i="1"/>
  <c r="Z1176" i="1"/>
  <c r="AB1117" i="1"/>
  <c r="AA351" i="1"/>
  <c r="W234" i="1"/>
  <c r="AA1117" i="1"/>
  <c r="AD39" i="1"/>
  <c r="AD4542" i="1"/>
  <c r="Z267" i="1"/>
  <c r="Z263" i="1"/>
  <c r="Z264" i="1" s="1"/>
  <c r="AF721" i="1"/>
  <c r="AF722" i="1" s="1"/>
  <c r="AF723" i="1"/>
  <c r="AE434" i="1"/>
  <c r="AE435" i="1" s="1"/>
  <c r="AE438" i="1"/>
  <c r="AC212" i="1"/>
  <c r="AC208" i="1"/>
  <c r="AC209" i="1" s="1"/>
  <c r="AG801" i="1"/>
  <c r="BB1269" i="1"/>
  <c r="BB1429" i="1"/>
  <c r="BB1418" i="1" s="1"/>
  <c r="R1269" i="1"/>
  <c r="BB1453" i="1"/>
  <c r="AJ20" i="1"/>
  <c r="AJ220" i="1"/>
  <c r="R1453" i="1"/>
  <c r="AJ31" i="1"/>
  <c r="BB1094" i="1"/>
  <c r="AJ502" i="1"/>
  <c r="AJ491" i="1" s="1"/>
  <c r="BB231" i="1"/>
  <c r="R61" i="1"/>
  <c r="R51" i="1" s="1"/>
  <c r="R2671" i="1"/>
  <c r="R1607" i="1"/>
  <c r="AJ653" i="1"/>
  <c r="AJ698" i="1"/>
  <c r="R1094" i="1"/>
  <c r="R843" i="1"/>
  <c r="AJ1066" i="1"/>
  <c r="BB606" i="1"/>
  <c r="BB850" i="1"/>
  <c r="AJ61" i="1"/>
  <c r="AJ1405" i="1"/>
  <c r="AJ4177" i="1"/>
  <c r="BB144" i="1"/>
  <c r="BB698" i="1"/>
  <c r="AJ1500" i="1"/>
  <c r="R799" i="1"/>
  <c r="AJ744" i="1"/>
  <c r="AJ1310" i="1"/>
  <c r="AJ1429" i="1"/>
  <c r="AJ1561" i="1"/>
  <c r="R31" i="1"/>
  <c r="R698" i="1"/>
  <c r="R1254" i="1"/>
  <c r="R1405" i="1"/>
  <c r="AJ1290" i="1"/>
  <c r="R98" i="1"/>
  <c r="R463" i="1"/>
  <c r="R502" i="1"/>
  <c r="R972" i="1"/>
  <c r="AJ758" i="1"/>
  <c r="AJ1324" i="1"/>
  <c r="AJ1565" i="1"/>
  <c r="R1635" i="1"/>
  <c r="AJ231" i="1"/>
  <c r="R606" i="1"/>
  <c r="R1143" i="1"/>
  <c r="R1374" i="1"/>
  <c r="AJ972" i="1"/>
  <c r="AJ3936" i="1"/>
  <c r="BB1310" i="1"/>
  <c r="BB284" i="1"/>
  <c r="BB744" i="1"/>
  <c r="BB1405" i="1"/>
  <c r="BB1939" i="1"/>
  <c r="AJ3367" i="1"/>
  <c r="BB3206" i="1"/>
  <c r="R220" i="1"/>
  <c r="R540" i="1"/>
  <c r="R1016" i="1"/>
  <c r="R1205" i="1"/>
  <c r="R1357" i="1"/>
  <c r="R337" i="1"/>
  <c r="R653" i="1"/>
  <c r="R923" i="1"/>
  <c r="R1500" i="1"/>
  <c r="R231" i="1"/>
  <c r="R1549" i="1"/>
  <c r="R1981" i="1"/>
  <c r="R1290" i="1"/>
  <c r="R1660" i="1"/>
  <c r="R2022" i="1"/>
  <c r="R2051" i="1" s="1"/>
  <c r="AJ850" i="1"/>
  <c r="AJ1624" i="1"/>
  <c r="AJ799" i="1"/>
  <c r="AJ1780" i="1"/>
  <c r="AJ251" i="1"/>
  <c r="AJ284" i="1"/>
  <c r="AJ376" i="1"/>
  <c r="AJ540" i="1"/>
  <c r="AJ777" i="1"/>
  <c r="AJ855" i="1"/>
  <c r="AJ1607" i="1"/>
  <c r="AJ2307" i="1"/>
  <c r="BB31" i="1"/>
  <c r="BB376" i="1"/>
  <c r="AJ1160" i="1"/>
  <c r="AJ3896" i="1"/>
  <c r="BB337" i="1"/>
  <c r="BB1221" i="1"/>
  <c r="BB61" i="1"/>
  <c r="BB251" i="1"/>
  <c r="BB1374" i="1"/>
  <c r="BB1561" i="1"/>
  <c r="BB758" i="1"/>
  <c r="BB1324" i="1"/>
  <c r="BB3652" i="1"/>
  <c r="BB220" i="1"/>
  <c r="BB540" i="1"/>
  <c r="BB653" i="1"/>
  <c r="BB1830" i="1"/>
  <c r="BB1635" i="1"/>
  <c r="BB799" i="1"/>
  <c r="BB972" i="1"/>
  <c r="BB1500" i="1"/>
  <c r="BB1607" i="1"/>
  <c r="BB2428" i="1"/>
  <c r="BB3611" i="1"/>
  <c r="BB4055" i="1"/>
  <c r="BB1859" i="1"/>
  <c r="BB2307" i="1"/>
  <c r="BB894" i="1"/>
  <c r="BB1160" i="1"/>
  <c r="BB2185" i="1"/>
  <c r="BB2226" i="1"/>
  <c r="BB1624" i="1"/>
  <c r="BB2266" i="1"/>
  <c r="BB2754" i="1"/>
  <c r="BB2836" i="1"/>
  <c r="BB3855" i="1"/>
  <c r="BB1066" i="1"/>
  <c r="BB1290" i="1"/>
  <c r="BB3976" i="1"/>
  <c r="BB4422" i="1"/>
  <c r="BB98" i="1"/>
  <c r="BB154" i="1"/>
  <c r="BB192" i="1"/>
  <c r="BB342" i="1"/>
  <c r="BB416" i="1"/>
  <c r="BB455" i="1"/>
  <c r="BB512" i="1"/>
  <c r="BB2508" i="1"/>
  <c r="BB2548" i="1"/>
  <c r="BB20" i="1"/>
  <c r="BB502" i="1"/>
  <c r="BB3327" i="1"/>
  <c r="BB3367" i="1"/>
  <c r="BB323" i="1"/>
  <c r="BB105" i="1"/>
  <c r="BB777" i="1"/>
  <c r="BB463" i="1"/>
  <c r="BB561" i="1"/>
  <c r="BB523" i="1"/>
  <c r="BB2022" i="1"/>
  <c r="BB2630" i="1"/>
  <c r="BB3000" i="1"/>
  <c r="BB3041" i="1"/>
  <c r="BB789" i="1"/>
  <c r="BB819" i="1"/>
  <c r="BB843" i="1"/>
  <c r="BB923" i="1"/>
  <c r="BB1016" i="1"/>
  <c r="BB1098" i="1"/>
  <c r="BB1143" i="1"/>
  <c r="BB1205" i="1"/>
  <c r="BB1357" i="1"/>
  <c r="BB4339" i="1"/>
  <c r="BB855" i="1"/>
  <c r="BB1565" i="1"/>
  <c r="BB3733" i="1"/>
  <c r="BB4218" i="1"/>
  <c r="BB992" i="1"/>
  <c r="BB1524" i="1"/>
  <c r="BB4096" i="1"/>
  <c r="BB1641" i="1"/>
  <c r="BB940" i="1"/>
  <c r="BB1023" i="1"/>
  <c r="BB1085" i="1"/>
  <c r="BB1438" i="1"/>
  <c r="BB1618" i="1"/>
  <c r="BB1254" i="1"/>
  <c r="BB1549" i="1"/>
  <c r="BB1637" i="1"/>
  <c r="AJ98" i="1"/>
  <c r="AJ337" i="1"/>
  <c r="AJ606" i="1"/>
  <c r="AJ894" i="1"/>
  <c r="AJ1094" i="1"/>
  <c r="AJ1221" i="1"/>
  <c r="AJ1269" i="1"/>
  <c r="AJ1374" i="1"/>
  <c r="AJ1453" i="1"/>
  <c r="AJ1635" i="1"/>
  <c r="AJ512" i="1"/>
  <c r="AJ523" i="1"/>
  <c r="AJ940" i="1"/>
  <c r="AJ1023" i="1"/>
  <c r="AJ1085" i="1"/>
  <c r="AJ1438" i="1"/>
  <c r="AJ1618" i="1"/>
  <c r="AJ2469" i="1"/>
  <c r="AJ154" i="1"/>
  <c r="AJ463" i="1"/>
  <c r="AJ1254" i="1"/>
  <c r="AJ1549" i="1"/>
  <c r="AJ1637" i="1"/>
  <c r="AJ2508" i="1"/>
  <c r="AJ105" i="1"/>
  <c r="AJ192" i="1"/>
  <c r="AJ323" i="1"/>
  <c r="AJ342" i="1"/>
  <c r="AJ416" i="1"/>
  <c r="AJ789" i="1"/>
  <c r="AJ819" i="1"/>
  <c r="AJ843" i="1"/>
  <c r="AJ923" i="1"/>
  <c r="AJ1016" i="1"/>
  <c r="AJ1098" i="1"/>
  <c r="AJ1143" i="1"/>
  <c r="AJ1205" i="1"/>
  <c r="AJ1357" i="1"/>
  <c r="AJ144" i="1"/>
  <c r="AJ455" i="1"/>
  <c r="AJ561" i="1"/>
  <c r="AJ992" i="1"/>
  <c r="AJ1524" i="1"/>
  <c r="AJ1641" i="1"/>
  <c r="AJ2428" i="1"/>
  <c r="AJ3327" i="1"/>
  <c r="AJ3855" i="1"/>
  <c r="AJ4136" i="1"/>
  <c r="R2062" i="1"/>
  <c r="R2307" i="1"/>
  <c r="R1859" i="1"/>
  <c r="R2348" i="1"/>
  <c r="R2185" i="1"/>
  <c r="R758" i="1"/>
  <c r="R777" i="1"/>
  <c r="R855" i="1"/>
  <c r="R1066" i="1"/>
  <c r="R1324" i="1"/>
  <c r="R1429" i="1"/>
  <c r="R1565" i="1"/>
  <c r="R4218" i="1"/>
  <c r="R144" i="1"/>
  <c r="R455" i="1"/>
  <c r="R561" i="1"/>
  <c r="R992" i="1"/>
  <c r="R1524" i="1"/>
  <c r="R894" i="1"/>
  <c r="R1221" i="1"/>
  <c r="R1641" i="1"/>
  <c r="R20" i="1"/>
  <c r="R251" i="1"/>
  <c r="R284" i="1"/>
  <c r="R376" i="1"/>
  <c r="R512" i="1"/>
  <c r="R523" i="1"/>
  <c r="R744" i="1"/>
  <c r="R850" i="1"/>
  <c r="R940" i="1"/>
  <c r="R1023" i="1"/>
  <c r="R1085" i="1"/>
  <c r="R1160" i="1"/>
  <c r="R1310" i="1"/>
  <c r="R1438" i="1"/>
  <c r="R1561" i="1"/>
  <c r="R1618" i="1"/>
  <c r="R1624" i="1"/>
  <c r="R3774" i="1"/>
  <c r="R4503" i="1"/>
  <c r="R154" i="1"/>
  <c r="R1637" i="1"/>
  <c r="R105" i="1"/>
  <c r="R192" i="1"/>
  <c r="R323" i="1"/>
  <c r="R342" i="1"/>
  <c r="R416" i="1"/>
  <c r="R789" i="1"/>
  <c r="R819" i="1"/>
  <c r="R1098" i="1"/>
  <c r="R3611" i="1"/>
  <c r="AJ3408" i="1" l="1"/>
  <c r="AJ3082" i="1"/>
  <c r="AJ2022" i="1"/>
  <c r="AQ1733" i="1"/>
  <c r="BP484" i="1"/>
  <c r="R3082" i="1"/>
  <c r="BB2062" i="1"/>
  <c r="BJ1502" i="1"/>
  <c r="BJ1505" i="1" s="1"/>
  <c r="AQ4005" i="1"/>
  <c r="AJ2062" i="1"/>
  <c r="R1700" i="1"/>
  <c r="R4055" i="1"/>
  <c r="R4085" i="1" s="1"/>
  <c r="R3124" i="1"/>
  <c r="R1740" i="1"/>
  <c r="R4462" i="1"/>
  <c r="R4492" i="1" s="1"/>
  <c r="R4096" i="1"/>
  <c r="R3367" i="1"/>
  <c r="R3000" i="1"/>
  <c r="R2266" i="1"/>
  <c r="R2296" i="1" s="1"/>
  <c r="R3489" i="1"/>
  <c r="R3519" i="1" s="1"/>
  <c r="R1939" i="1"/>
  <c r="BB3408" i="1"/>
  <c r="BB3438" i="1" s="1"/>
  <c r="Y3199" i="1"/>
  <c r="AQ3889" i="1"/>
  <c r="AR173" i="1"/>
  <c r="AR174" i="1" s="1"/>
  <c r="BG1184" i="1"/>
  <c r="AA45" i="1"/>
  <c r="AY359" i="1"/>
  <c r="BG1180" i="1"/>
  <c r="BG1181" i="1" s="1"/>
  <c r="R4177" i="1"/>
  <c r="AA43" i="1"/>
  <c r="AA44" i="1" s="1"/>
  <c r="BB3896" i="1"/>
  <c r="AY355" i="1"/>
  <c r="AY356" i="1" s="1"/>
  <c r="BN45" i="1"/>
  <c r="AQ2911" i="1"/>
  <c r="BL542" i="1"/>
  <c r="AJ1700" i="1"/>
  <c r="AJ2795" i="1"/>
  <c r="AJ2144" i="1"/>
  <c r="AJ2174" i="1" s="1"/>
  <c r="R2959" i="1"/>
  <c r="R2989" i="1" s="1"/>
  <c r="AJ3815" i="1"/>
  <c r="AJ2836" i="1"/>
  <c r="AJ1859" i="1"/>
  <c r="AJ1888" i="1" s="1"/>
  <c r="AJ1892" i="1" s="1"/>
  <c r="AP1187" i="1"/>
  <c r="AJ2390" i="1"/>
  <c r="AJ2417" i="1" s="1"/>
  <c r="X127" i="1"/>
  <c r="R2836" i="1"/>
  <c r="R2866" i="1" s="1"/>
  <c r="AJ2754" i="1"/>
  <c r="AJ2784" i="1" s="1"/>
  <c r="AJ4016" i="1"/>
  <c r="BB1899" i="1"/>
  <c r="BB3248" i="1"/>
  <c r="BB3278" i="1" s="1"/>
  <c r="BB1780" i="1"/>
  <c r="R3571" i="1"/>
  <c r="R2144" i="1"/>
  <c r="R2390" i="1"/>
  <c r="R2417" i="1" s="1"/>
  <c r="AJ4380" i="1"/>
  <c r="AJ2959" i="1"/>
  <c r="AJ4462" i="1"/>
  <c r="AJ1740" i="1"/>
  <c r="AJ1769" i="1" s="1"/>
  <c r="AJ4259" i="1"/>
  <c r="AJ4288" i="1" s="1"/>
  <c r="AJ2589" i="1"/>
  <c r="AJ2619" i="1" s="1"/>
  <c r="AJ1939" i="1"/>
  <c r="AJ4422" i="1"/>
  <c r="AJ4451" i="1" s="1"/>
  <c r="AJ2266" i="1"/>
  <c r="Y674" i="1"/>
  <c r="Y678" i="1" s="1"/>
  <c r="Y679" i="1" s="1"/>
  <c r="BN542" i="1"/>
  <c r="BN726" i="1" s="1"/>
  <c r="Y2091" i="1"/>
  <c r="AW43" i="1"/>
  <c r="AW44" i="1" s="1"/>
  <c r="AW45" i="1"/>
  <c r="AQ4288" i="1"/>
  <c r="AQ4292" i="1" s="1"/>
  <c r="AQ4492" i="1"/>
  <c r="Y1848" i="1"/>
  <c r="Y1852" i="1" s="1"/>
  <c r="Y1733" i="1"/>
  <c r="BI3397" i="1"/>
  <c r="BI3401" i="1" s="1"/>
  <c r="AQ4328" i="1"/>
  <c r="AK301" i="1"/>
  <c r="AK302" i="1" s="1"/>
  <c r="AK212" i="1"/>
  <c r="BI2582" i="1"/>
  <c r="AQ2497" i="1"/>
  <c r="AQ2501" i="1" s="1"/>
  <c r="Y1970" i="1"/>
  <c r="Y1974" i="1" s="1"/>
  <c r="AQ2174" i="1"/>
  <c r="AQ2178" i="1" s="1"/>
  <c r="Y3478" i="1"/>
  <c r="Y3482" i="1" s="1"/>
  <c r="BI3763" i="1"/>
  <c r="AQ3154" i="1"/>
  <c r="BI3030" i="1"/>
  <c r="BI3965" i="1"/>
  <c r="AG43" i="1"/>
  <c r="AG44" i="1" s="1"/>
  <c r="AG45" i="1"/>
  <c r="Y4534" i="1"/>
  <c r="AQ3560" i="1"/>
  <c r="Y1330" i="1"/>
  <c r="BP477" i="1"/>
  <c r="BP478" i="1" s="1"/>
  <c r="BP481" i="1"/>
  <c r="AQ4455" i="1"/>
  <c r="AQ4456" i="1" s="1"/>
  <c r="AJ3733" i="1"/>
  <c r="R2795" i="1"/>
  <c r="BB2959" i="1"/>
  <c r="BB3693" i="1"/>
  <c r="AJ2630" i="1"/>
  <c r="AJ1660" i="1"/>
  <c r="AJ3124" i="1"/>
  <c r="Y2989" i="1"/>
  <c r="T1121" i="1"/>
  <c r="T1122" i="1" s="1"/>
  <c r="T801" i="1"/>
  <c r="BI2537" i="1"/>
  <c r="BI2541" i="1" s="1"/>
  <c r="AQ2989" i="1"/>
  <c r="AQ2337" i="1"/>
  <c r="BI3885" i="1"/>
  <c r="Y4411" i="1"/>
  <c r="Y4415" i="1" s="1"/>
  <c r="BI4328" i="1"/>
  <c r="BI267" i="1"/>
  <c r="BI3560" i="1"/>
  <c r="BI3564" i="1" s="1"/>
  <c r="V1184" i="1"/>
  <c r="BI3438" i="1"/>
  <c r="BI3442" i="1" s="1"/>
  <c r="Z801" i="1"/>
  <c r="BQ1408" i="1"/>
  <c r="BQ1411" i="1" s="1"/>
  <c r="AC355" i="1"/>
  <c r="AC356" i="1" s="1"/>
  <c r="AC359" i="1"/>
  <c r="T1502" i="1"/>
  <c r="T1505" i="1" s="1"/>
  <c r="AQ77" i="1"/>
  <c r="AQ78" i="1" s="1"/>
  <c r="AQ81" i="1"/>
  <c r="BI2743" i="1"/>
  <c r="AQ434" i="1"/>
  <c r="AQ435" i="1" s="1"/>
  <c r="AQ438" i="1"/>
  <c r="BI3641" i="1"/>
  <c r="BI2907" i="1"/>
  <c r="BI2911" i="1" s="1"/>
  <c r="AF173" i="1"/>
  <c r="AF174" i="1" s="1"/>
  <c r="AF176" i="1"/>
  <c r="AS173" i="1"/>
  <c r="AS174" i="1" s="1"/>
  <c r="AS176" i="1"/>
  <c r="BJ173" i="1"/>
  <c r="BJ174" i="1" s="1"/>
  <c r="BJ176" i="1"/>
  <c r="Y2497" i="1"/>
  <c r="AQ1808" i="1"/>
  <c r="Y2825" i="1"/>
  <c r="AQ3722" i="1"/>
  <c r="AY477" i="1"/>
  <c r="AY478" i="1" s="1"/>
  <c r="AF1609" i="1"/>
  <c r="BB1808" i="1"/>
  <c r="BB1812" i="1" s="1"/>
  <c r="BB1700" i="1"/>
  <c r="BB1729" i="1" s="1"/>
  <c r="BH1048" i="1"/>
  <c r="BH127" i="1"/>
  <c r="BH1339" i="1"/>
  <c r="AP876" i="1"/>
  <c r="BB4136" i="1"/>
  <c r="BB4166" i="1" s="1"/>
  <c r="AJ1819" i="1"/>
  <c r="AJ1848" i="1" s="1"/>
  <c r="BB3082" i="1"/>
  <c r="BB3113" i="1" s="1"/>
  <c r="BB1660" i="1"/>
  <c r="S1037" i="1"/>
  <c r="R3936" i="1"/>
  <c r="R3965" i="1" s="1"/>
  <c r="R3969" i="1" s="1"/>
  <c r="AJ3693" i="1"/>
  <c r="AJ3000" i="1"/>
  <c r="AJ3030" i="1" s="1"/>
  <c r="R1899" i="1"/>
  <c r="R1928" i="1" s="1"/>
  <c r="AD1292" i="1"/>
  <c r="AW1408" i="1"/>
  <c r="AW1411" i="1" s="1"/>
  <c r="AL1408" i="1"/>
  <c r="AL1411" i="1" s="1"/>
  <c r="W124" i="1"/>
  <c r="W127" i="1" s="1"/>
  <c r="W120" i="1"/>
  <c r="W121" i="1" s="1"/>
  <c r="Y1176" i="1"/>
  <c r="BC1330" i="1"/>
  <c r="AJ3165" i="1"/>
  <c r="AJ3195" i="1" s="1"/>
  <c r="R2226" i="1"/>
  <c r="R2255" i="1" s="1"/>
  <c r="X1048" i="1"/>
  <c r="BB4259" i="1"/>
  <c r="BB4288" i="1" s="1"/>
  <c r="BB3124" i="1"/>
  <c r="BB3154" i="1" s="1"/>
  <c r="BB3489" i="1"/>
  <c r="BB2795" i="1"/>
  <c r="BB2825" i="1" s="1"/>
  <c r="S1599" i="1"/>
  <c r="S1609" i="1" s="1"/>
  <c r="AJ3041" i="1"/>
  <c r="AJ3071" i="1" s="1"/>
  <c r="R3289" i="1"/>
  <c r="R2754" i="1"/>
  <c r="R2548" i="1"/>
  <c r="BB4299" i="1"/>
  <c r="BB2877" i="1"/>
  <c r="BB2907" i="1" s="1"/>
  <c r="AJ3289" i="1"/>
  <c r="AJ3316" i="1" s="1"/>
  <c r="AJ2713" i="1"/>
  <c r="AJ1981" i="1"/>
  <c r="R4299" i="1"/>
  <c r="BB1740" i="1"/>
  <c r="BB1769" i="1" s="1"/>
  <c r="BB1773" i="1" s="1"/>
  <c r="R3206" i="1"/>
  <c r="R3237" i="1" s="1"/>
  <c r="R3652" i="1"/>
  <c r="BB2918" i="1"/>
  <c r="R3408" i="1"/>
  <c r="R3438" i="1" s="1"/>
  <c r="BB4016" i="1"/>
  <c r="BB4044" i="1" s="1"/>
  <c r="BB3571" i="1"/>
  <c r="BB3600" i="1" s="1"/>
  <c r="BB3936" i="1"/>
  <c r="BB3965" i="1" s="1"/>
  <c r="BB3165" i="1"/>
  <c r="BB2469" i="1"/>
  <c r="BB2102" i="1"/>
  <c r="BB2133" i="1" s="1"/>
  <c r="R4016" i="1"/>
  <c r="R4044" i="1" s="1"/>
  <c r="R3248" i="1"/>
  <c r="R3278" i="1" s="1"/>
  <c r="R2508" i="1"/>
  <c r="R2102" i="1"/>
  <c r="R2133" i="1" s="1"/>
  <c r="AJ4218" i="1"/>
  <c r="AJ4248" i="1" s="1"/>
  <c r="AJ3489" i="1"/>
  <c r="AJ3519" i="1" s="1"/>
  <c r="AJ1899" i="1"/>
  <c r="S1282" i="1"/>
  <c r="R2428" i="1"/>
  <c r="R2458" i="1" s="1"/>
  <c r="R3855" i="1"/>
  <c r="AG1184" i="1"/>
  <c r="AV124" i="1"/>
  <c r="AV127" i="1" s="1"/>
  <c r="AY484" i="1"/>
  <c r="BI39" i="1"/>
  <c r="BI43" i="1" s="1"/>
  <c r="BI44" i="1" s="1"/>
  <c r="AG1180" i="1"/>
  <c r="AG1181" i="1" s="1"/>
  <c r="Z1408" i="1"/>
  <c r="Z1411" i="1" s="1"/>
  <c r="AV120" i="1"/>
  <c r="AV121" i="1" s="1"/>
  <c r="BI4492" i="1"/>
  <c r="BI4496" i="1" s="1"/>
  <c r="BB2144" i="1"/>
  <c r="BB2589" i="1"/>
  <c r="BB2619" i="1" s="1"/>
  <c r="BB3774" i="1"/>
  <c r="BB3804" i="1" s="1"/>
  <c r="BB3289" i="1"/>
  <c r="BB3316" i="1" s="1"/>
  <c r="W359" i="1"/>
  <c r="AV1121" i="1"/>
  <c r="AV1122" i="1" s="1"/>
  <c r="AY1292" i="1"/>
  <c r="AJ3965" i="1"/>
  <c r="W355" i="1"/>
  <c r="W356" i="1" s="1"/>
  <c r="AX176" i="1"/>
  <c r="AV1125" i="1"/>
  <c r="BP176" i="1"/>
  <c r="AQ301" i="1"/>
  <c r="AQ302" i="1" s="1"/>
  <c r="AP1048" i="1"/>
  <c r="BB134" i="1"/>
  <c r="AJ2226" i="1"/>
  <c r="AJ2255" i="1" s="1"/>
  <c r="AJ2259" i="1" s="1"/>
  <c r="AQ305" i="1"/>
  <c r="AQ3767" i="1"/>
  <c r="AQ3768" i="1" s="1"/>
  <c r="AJ2102" i="1"/>
  <c r="AJ2133" i="1" s="1"/>
  <c r="R3976" i="1"/>
  <c r="R4005" i="1" s="1"/>
  <c r="BB4380" i="1"/>
  <c r="R3327" i="1"/>
  <c r="AJ3976" i="1"/>
  <c r="AJ4005" i="1" s="1"/>
  <c r="AJ4009" i="1" s="1"/>
  <c r="AJ4096" i="1"/>
  <c r="AJ4125" i="1" s="1"/>
  <c r="AJ2671" i="1"/>
  <c r="AJ2348" i="1"/>
  <c r="BB4462" i="1"/>
  <c r="BB2390" i="1"/>
  <c r="BB2417" i="1" s="1"/>
  <c r="BB4503" i="1"/>
  <c r="BB4534" i="1" s="1"/>
  <c r="BB3530" i="1"/>
  <c r="BB3560" i="1" s="1"/>
  <c r="BB2713" i="1"/>
  <c r="BB2743" i="1" s="1"/>
  <c r="BB1981" i="1"/>
  <c r="BB2011" i="1" s="1"/>
  <c r="BB4177" i="1"/>
  <c r="BB3449" i="1"/>
  <c r="BB3478" i="1" s="1"/>
  <c r="BB2671" i="1"/>
  <c r="BB2702" i="1" s="1"/>
  <c r="BB2348" i="1"/>
  <c r="BB2379" i="1" s="1"/>
  <c r="R4339" i="1"/>
  <c r="R2918" i="1"/>
  <c r="R4380" i="1"/>
  <c r="R4411" i="1" s="1"/>
  <c r="R4415" i="1" s="1"/>
  <c r="R3449" i="1"/>
  <c r="R3478" i="1" s="1"/>
  <c r="R3482" i="1" s="1"/>
  <c r="R4136" i="1"/>
  <c r="R4166" i="1" s="1"/>
  <c r="AJ3652" i="1"/>
  <c r="AJ3682" i="1" s="1"/>
  <c r="BI1330" i="1"/>
  <c r="BB3815" i="1"/>
  <c r="BB3844" i="1" s="1"/>
  <c r="AQ1615" i="1"/>
  <c r="AQ1645" i="1" s="1"/>
  <c r="AQ1649" i="1" s="1"/>
  <c r="V869" i="1"/>
  <c r="V870" i="1" s="1"/>
  <c r="V873" i="1"/>
  <c r="AF1292" i="1"/>
  <c r="BO120" i="1"/>
  <c r="BO121" i="1" s="1"/>
  <c r="BO124" i="1"/>
  <c r="BO542" i="1"/>
  <c r="BO726" i="1" s="1"/>
  <c r="AQ1928" i="1"/>
  <c r="BI2091" i="1"/>
  <c r="BI2095" i="1" s="1"/>
  <c r="BI3682" i="1"/>
  <c r="BI3686" i="1" s="1"/>
  <c r="AC43" i="1"/>
  <c r="AC44" i="1" s="1"/>
  <c r="AC45" i="1"/>
  <c r="AC127" i="1" s="1"/>
  <c r="BE173" i="1"/>
  <c r="BE174" i="1" s="1"/>
  <c r="BE176" i="1"/>
  <c r="AE481" i="1"/>
  <c r="AD1125" i="1"/>
  <c r="AD1121" i="1"/>
  <c r="AD1122" i="1" s="1"/>
  <c r="R2702" i="1"/>
  <c r="R2706" i="1" s="1"/>
  <c r="R2630" i="1"/>
  <c r="R2660" i="1" s="1"/>
  <c r="AJ4055" i="1"/>
  <c r="AJ4085" i="1" s="1"/>
  <c r="AB43" i="1"/>
  <c r="AB44" i="1" s="1"/>
  <c r="R4259" i="1"/>
  <c r="R4288" i="1" s="1"/>
  <c r="R3530" i="1"/>
  <c r="AJ3449" i="1"/>
  <c r="AJ3478" i="1" s="1"/>
  <c r="BC1037" i="1"/>
  <c r="AK169" i="1"/>
  <c r="R3896" i="1"/>
  <c r="R3925" i="1" s="1"/>
  <c r="R3815" i="1"/>
  <c r="R3844" i="1" s="1"/>
  <c r="R2713" i="1"/>
  <c r="R3733" i="1"/>
  <c r="R4422" i="1"/>
  <c r="R4451" i="1" s="1"/>
  <c r="R3693" i="1"/>
  <c r="R3722" i="1" s="1"/>
  <c r="R2589" i="1"/>
  <c r="R2619" i="1" s="1"/>
  <c r="R3041" i="1"/>
  <c r="R3071" i="1" s="1"/>
  <c r="AJ3206" i="1"/>
  <c r="AJ3237" i="1" s="1"/>
  <c r="AJ3571" i="1"/>
  <c r="AJ3600" i="1" s="1"/>
  <c r="AJ2877" i="1"/>
  <c r="AJ4503" i="1"/>
  <c r="AJ4534" i="1" s="1"/>
  <c r="AJ3530" i="1"/>
  <c r="AJ3560" i="1" s="1"/>
  <c r="AJ2185" i="1"/>
  <c r="AJ2215" i="1" s="1"/>
  <c r="AJ4339" i="1"/>
  <c r="AJ4369" i="1" s="1"/>
  <c r="AJ3611" i="1"/>
  <c r="AJ3641" i="1" s="1"/>
  <c r="AJ3248" i="1"/>
  <c r="AJ3278" i="1" s="1"/>
  <c r="AJ2918" i="1"/>
  <c r="AJ2948" i="1" s="1"/>
  <c r="AV1292" i="1"/>
  <c r="T45" i="1"/>
  <c r="T127" i="1" s="1"/>
  <c r="T43" i="1"/>
  <c r="T44" i="1" s="1"/>
  <c r="W542" i="1"/>
  <c r="BK1292" i="1"/>
  <c r="V1045" i="1"/>
  <c r="AA542" i="1"/>
  <c r="AA726" i="1" s="1"/>
  <c r="AX1292" i="1"/>
  <c r="R2877" i="1"/>
  <c r="R2907" i="1" s="1"/>
  <c r="R3165" i="1"/>
  <c r="R3195" i="1" s="1"/>
  <c r="R2469" i="1"/>
  <c r="R1780" i="1"/>
  <c r="R1808" i="1" s="1"/>
  <c r="BF45" i="1"/>
  <c r="BF43" i="1"/>
  <c r="BF44" i="1" s="1"/>
  <c r="AJ4299" i="1"/>
  <c r="AJ4328" i="1" s="1"/>
  <c r="AJ2548" i="1"/>
  <c r="AJ2578" i="1" s="1"/>
  <c r="AJ3774" i="1"/>
  <c r="AJ4492" i="1"/>
  <c r="AJ4496" i="1" s="1"/>
  <c r="R2948" i="1"/>
  <c r="R2952" i="1" s="1"/>
  <c r="S533" i="1"/>
  <c r="S1176" i="1"/>
  <c r="S1180" i="1" s="1"/>
  <c r="AK1599" i="1"/>
  <c r="S39" i="1"/>
  <c r="AK473" i="1"/>
  <c r="BI1117" i="1"/>
  <c r="BI1121" i="1" s="1"/>
  <c r="BI1122" i="1" s="1"/>
  <c r="BC865" i="1"/>
  <c r="AO1180" i="1"/>
  <c r="AO1181" i="1" s="1"/>
  <c r="AO1184" i="1"/>
  <c r="AM173" i="1"/>
  <c r="AM174" i="1" s="1"/>
  <c r="BM873" i="1"/>
  <c r="AN1184" i="1"/>
  <c r="AN1187" i="1" s="1"/>
  <c r="AB1184" i="1"/>
  <c r="AB1180" i="1"/>
  <c r="AB1181" i="1" s="1"/>
  <c r="BI3154" i="1"/>
  <c r="BI3158" i="1" s="1"/>
  <c r="BI3237" i="1"/>
  <c r="BI3241" i="1" s="1"/>
  <c r="BI4129" i="1"/>
  <c r="BI4130" i="1" s="1"/>
  <c r="Y1398" i="1"/>
  <c r="AQ1492" i="1"/>
  <c r="AQ792" i="1"/>
  <c r="AQ965" i="1"/>
  <c r="AQ974" i="1" s="1"/>
  <c r="Y1117" i="1"/>
  <c r="Y1125" i="1" s="1"/>
  <c r="AN43" i="1"/>
  <c r="AN44" i="1" s="1"/>
  <c r="AR477" i="1"/>
  <c r="AR478" i="1" s="1"/>
  <c r="AR484" i="1"/>
  <c r="AN45" i="1"/>
  <c r="AX481" i="1"/>
  <c r="U1336" i="1"/>
  <c r="AX477" i="1"/>
  <c r="AX478" i="1" s="1"/>
  <c r="U1334" i="1"/>
  <c r="U1335" i="1" s="1"/>
  <c r="AT43" i="1"/>
  <c r="AT44" i="1" s="1"/>
  <c r="AA869" i="1"/>
  <c r="AA870" i="1" s="1"/>
  <c r="AT45" i="1"/>
  <c r="AR481" i="1"/>
  <c r="BM1408" i="1"/>
  <c r="BM1411" i="1" s="1"/>
  <c r="BN43" i="1"/>
  <c r="BN44" i="1" s="1"/>
  <c r="BI3034" i="1"/>
  <c r="S865" i="1"/>
  <c r="W1184" i="1"/>
  <c r="U45" i="1"/>
  <c r="BK1408" i="1"/>
  <c r="BK1411" i="1" s="1"/>
  <c r="BI3316" i="1"/>
  <c r="BI3320" i="1" s="1"/>
  <c r="W1180" i="1"/>
  <c r="W1181" i="1" s="1"/>
  <c r="U43" i="1"/>
  <c r="U44" i="1" s="1"/>
  <c r="AG173" i="1"/>
  <c r="AG174" i="1" s="1"/>
  <c r="BI4288" i="1"/>
  <c r="BI4292" i="1" s="1"/>
  <c r="AG176" i="1"/>
  <c r="T1292" i="1"/>
  <c r="BM801" i="1"/>
  <c r="BQ974" i="1"/>
  <c r="AA873" i="1"/>
  <c r="AO43" i="1"/>
  <c r="AO44" i="1" s="1"/>
  <c r="BJ1045" i="1"/>
  <c r="BN1292" i="1"/>
  <c r="AC869" i="1"/>
  <c r="AC870" i="1" s="1"/>
  <c r="BC351" i="1"/>
  <c r="AK965" i="1"/>
  <c r="AK974" i="1" s="1"/>
  <c r="BM1336" i="1"/>
  <c r="AX1041" i="1"/>
  <c r="AX1042" i="1" s="1"/>
  <c r="S1330" i="1"/>
  <c r="S1334" i="1" s="1"/>
  <c r="BC1398" i="1"/>
  <c r="AK865" i="1"/>
  <c r="AB1334" i="1"/>
  <c r="AB1335" i="1" s="1"/>
  <c r="AC1184" i="1"/>
  <c r="AE477" i="1"/>
  <c r="AE478" i="1" s="1"/>
  <c r="Y1492" i="1"/>
  <c r="Y1502" i="1" s="1"/>
  <c r="Y1505" i="1" s="1"/>
  <c r="AW359" i="1"/>
  <c r="AL481" i="1"/>
  <c r="BM1334" i="1"/>
  <c r="BM1335" i="1" s="1"/>
  <c r="AD176" i="1"/>
  <c r="AA1184" i="1"/>
  <c r="AW355" i="1"/>
  <c r="AW356" i="1" s="1"/>
  <c r="AL477" i="1"/>
  <c r="AL478" i="1" s="1"/>
  <c r="AN1502" i="1"/>
  <c r="AN1505" i="1" s="1"/>
  <c r="AX355" i="1"/>
  <c r="AX356" i="1" s="1"/>
  <c r="BQ176" i="1"/>
  <c r="AB974" i="1"/>
  <c r="AB1048" i="1" s="1"/>
  <c r="AD173" i="1"/>
  <c r="AD174" i="1" s="1"/>
  <c r="AA1180" i="1"/>
  <c r="AA1181" i="1" s="1"/>
  <c r="Y865" i="1"/>
  <c r="Y869" i="1" s="1"/>
  <c r="Y870" i="1" s="1"/>
  <c r="AT173" i="1"/>
  <c r="AT174" i="1" s="1"/>
  <c r="BE542" i="1"/>
  <c r="BE726" i="1" s="1"/>
  <c r="AX1045" i="1"/>
  <c r="AW1125" i="1"/>
  <c r="BD1045" i="1"/>
  <c r="AK1037" i="1"/>
  <c r="AK1041" i="1" s="1"/>
  <c r="AK1042" i="1" s="1"/>
  <c r="S169" i="1"/>
  <c r="S4542" i="1"/>
  <c r="S1492" i="1"/>
  <c r="S1502" i="1" s="1"/>
  <c r="BC792" i="1"/>
  <c r="BN1408" i="1"/>
  <c r="BN1411" i="1" s="1"/>
  <c r="BK1609" i="1"/>
  <c r="AL120" i="1"/>
  <c r="AL121" i="1" s="1"/>
  <c r="AT801" i="1"/>
  <c r="Y632" i="1"/>
  <c r="Y633" i="1" s="1"/>
  <c r="Y1615" i="1"/>
  <c r="AQ1398" i="1"/>
  <c r="BC1176" i="1"/>
  <c r="BC1180" i="1" s="1"/>
  <c r="BC1181" i="1" s="1"/>
  <c r="BI1599" i="1"/>
  <c r="BG1336" i="1"/>
  <c r="BG1334" i="1"/>
  <c r="BG1335" i="1" s="1"/>
  <c r="BM45" i="1"/>
  <c r="AO1502" i="1"/>
  <c r="AO1505" i="1" s="1"/>
  <c r="AE176" i="1"/>
  <c r="AW124" i="1"/>
  <c r="AW127" i="1" s="1"/>
  <c r="AW120" i="1"/>
  <c r="AW121" i="1" s="1"/>
  <c r="BQ1292" i="1"/>
  <c r="AT542" i="1"/>
  <c r="AT726" i="1" s="1"/>
  <c r="W1292" i="1"/>
  <c r="AY43" i="1"/>
  <c r="AY44" i="1" s="1"/>
  <c r="AY45" i="1"/>
  <c r="Y1037" i="1"/>
  <c r="Y1041" i="1" s="1"/>
  <c r="S1398" i="1"/>
  <c r="S680" i="1"/>
  <c r="Y1282" i="1"/>
  <c r="Y1292" i="1" s="1"/>
  <c r="AW1502" i="1"/>
  <c r="AW1505" i="1" s="1"/>
  <c r="AN1336" i="1"/>
  <c r="AF542" i="1"/>
  <c r="BL1334" i="1"/>
  <c r="BL1335" i="1" s="1"/>
  <c r="BL1336" i="1"/>
  <c r="T542" i="1"/>
  <c r="AE173" i="1"/>
  <c r="AE174" i="1" s="1"/>
  <c r="U801" i="1"/>
  <c r="BQ1180" i="1"/>
  <c r="BQ1181" i="1" s="1"/>
  <c r="BQ1184" i="1"/>
  <c r="Y965" i="1"/>
  <c r="AT1184" i="1"/>
  <c r="AT1180" i="1"/>
  <c r="AT1181" i="1" s="1"/>
  <c r="AS484" i="1"/>
  <c r="AS477" i="1"/>
  <c r="AS478" i="1" s="1"/>
  <c r="AS481" i="1"/>
  <c r="Y3560" i="1"/>
  <c r="Y3564" i="1" s="1"/>
  <c r="AQ3600" i="1"/>
  <c r="AQ3604" i="1" s="1"/>
  <c r="BI1769" i="1"/>
  <c r="AE484" i="1"/>
  <c r="BM1180" i="1"/>
  <c r="BM1181" i="1" s="1"/>
  <c r="BI2948" i="1"/>
  <c r="Z43" i="1"/>
  <c r="Z44" i="1" s="1"/>
  <c r="BP1502" i="1"/>
  <c r="BP1505" i="1" s="1"/>
  <c r="W801" i="1"/>
  <c r="BC1492" i="1"/>
  <c r="BK542" i="1"/>
  <c r="BK726" i="1" s="1"/>
  <c r="AA477" i="1"/>
  <c r="AA478" i="1" s="1"/>
  <c r="AC1180" i="1"/>
  <c r="AC1181" i="1" s="1"/>
  <c r="AC542" i="1"/>
  <c r="AS45" i="1"/>
  <c r="AT176" i="1"/>
  <c r="AM45" i="1"/>
  <c r="BN124" i="1"/>
  <c r="BN127" i="1" s="1"/>
  <c r="BN873" i="1"/>
  <c r="BN876" i="1" s="1"/>
  <c r="AK1330" i="1"/>
  <c r="BN120" i="1"/>
  <c r="BN121" i="1" s="1"/>
  <c r="BN869" i="1"/>
  <c r="BN870" i="1" s="1"/>
  <c r="BE974" i="1"/>
  <c r="AK1492" i="1"/>
  <c r="AK351" i="1"/>
  <c r="AK792" i="1"/>
  <c r="S1117" i="1"/>
  <c r="S792" i="1"/>
  <c r="S801" i="1" s="1"/>
  <c r="AK1176" i="1"/>
  <c r="S965" i="1"/>
  <c r="AQ473" i="1"/>
  <c r="AQ477" i="1" s="1"/>
  <c r="Z1125" i="1"/>
  <c r="Z1121" i="1"/>
  <c r="Z1122" i="1" s="1"/>
  <c r="BL801" i="1"/>
  <c r="AQ865" i="1"/>
  <c r="AM481" i="1"/>
  <c r="AM484" i="1"/>
  <c r="U1180" i="1"/>
  <c r="U1181" i="1" s="1"/>
  <c r="U1184" i="1"/>
  <c r="Y533" i="1"/>
  <c r="Y39" i="1"/>
  <c r="Y792" i="1"/>
  <c r="AQ1037" i="1"/>
  <c r="AG869" i="1"/>
  <c r="AG870" i="1" s="1"/>
  <c r="AG873" i="1"/>
  <c r="AG876" i="1" s="1"/>
  <c r="AF45" i="1"/>
  <c r="BD173" i="1"/>
  <c r="BD174" i="1" s="1"/>
  <c r="BD176" i="1"/>
  <c r="BG869" i="1"/>
  <c r="BG870" i="1" s="1"/>
  <c r="BG873" i="1"/>
  <c r="BD120" i="1"/>
  <c r="BD121" i="1" s="1"/>
  <c r="BD124" i="1"/>
  <c r="Y1599" i="1"/>
  <c r="AQ533" i="1"/>
  <c r="BI473" i="1"/>
  <c r="BI1492" i="1"/>
  <c r="AT1334" i="1"/>
  <c r="AT1335" i="1" s="1"/>
  <c r="AQ1599" i="1"/>
  <c r="BI533" i="1"/>
  <c r="BE124" i="1"/>
  <c r="AA481" i="1"/>
  <c r="BD1041" i="1"/>
  <c r="BD1042" i="1" s="1"/>
  <c r="T1125" i="1"/>
  <c r="AX120" i="1"/>
  <c r="AX121" i="1" s="1"/>
  <c r="AO1336" i="1"/>
  <c r="Z45" i="1"/>
  <c r="BQ173" i="1"/>
  <c r="BQ174" i="1" s="1"/>
  <c r="BN1045" i="1"/>
  <c r="W1408" i="1"/>
  <c r="W1411" i="1" s="1"/>
  <c r="AW1041" i="1"/>
  <c r="AW1042" i="1" s="1"/>
  <c r="BO1180" i="1"/>
  <c r="BO1181" i="1" s="1"/>
  <c r="AB1041" i="1"/>
  <c r="AB1042" i="1" s="1"/>
  <c r="AF1502" i="1"/>
  <c r="AF1505" i="1" s="1"/>
  <c r="AX1408" i="1"/>
  <c r="AX1411" i="1" s="1"/>
  <c r="AW1045" i="1"/>
  <c r="BK974" i="1"/>
  <c r="BE873" i="1"/>
  <c r="BO1184" i="1"/>
  <c r="AV1502" i="1"/>
  <c r="AV1505" i="1" s="1"/>
  <c r="AW873" i="1"/>
  <c r="V1609" i="1"/>
  <c r="AB1609" i="1"/>
  <c r="BE1649" i="1"/>
  <c r="BE1650" i="1" s="1"/>
  <c r="BB2497" i="1"/>
  <c r="BB733" i="1"/>
  <c r="BB1299" i="1"/>
  <c r="BB594" i="1"/>
  <c r="BB2051" i="1"/>
  <c r="BB153" i="1"/>
  <c r="BB51" i="1"/>
  <c r="BB1548" i="1"/>
  <c r="BB1616" i="1"/>
  <c r="BB1097" i="1"/>
  <c r="BB3519" i="1"/>
  <c r="BB522" i="1"/>
  <c r="BB776" i="1"/>
  <c r="BB2578" i="1"/>
  <c r="BB88" i="1"/>
  <c r="BB2215" i="1"/>
  <c r="BB1819" i="1"/>
  <c r="BB1560" i="1"/>
  <c r="BB1220" i="1"/>
  <c r="BB274" i="1"/>
  <c r="BB3722" i="1"/>
  <c r="BB2948" i="1"/>
  <c r="BB1452" i="1"/>
  <c r="BB1564" i="1"/>
  <c r="BB788" i="1"/>
  <c r="BB1159" i="1"/>
  <c r="BB1437" i="1"/>
  <c r="BB1512" i="1"/>
  <c r="BB854" i="1"/>
  <c r="BB1015" i="1"/>
  <c r="BB3071" i="1"/>
  <c r="BB3397" i="1"/>
  <c r="BB2537" i="1"/>
  <c r="BB341" i="1"/>
  <c r="BB2866" i="1"/>
  <c r="BB2174" i="1"/>
  <c r="BB883" i="1"/>
  <c r="BB1888" i="1"/>
  <c r="BB2458" i="1"/>
  <c r="BB641" i="1"/>
  <c r="BB3682" i="1"/>
  <c r="BB757" i="1"/>
  <c r="BB1970" i="1"/>
  <c r="BB4328" i="1"/>
  <c r="BB1165" i="1"/>
  <c r="BB1268" i="1"/>
  <c r="BB1132" i="1"/>
  <c r="BB1323" i="1"/>
  <c r="BB3925" i="1"/>
  <c r="BB1253" i="1"/>
  <c r="BB1084" i="1"/>
  <c r="BB1640" i="1"/>
  <c r="BB981" i="1"/>
  <c r="BB4411" i="1"/>
  <c r="BB1346" i="1"/>
  <c r="BB922" i="1"/>
  <c r="BB3030" i="1"/>
  <c r="BB549" i="1"/>
  <c r="BB104" i="1"/>
  <c r="BB3356" i="1"/>
  <c r="BB511" i="1"/>
  <c r="BB4492" i="1"/>
  <c r="BB2784" i="1"/>
  <c r="BB2091" i="1"/>
  <c r="BB1373" i="1"/>
  <c r="BB366" i="1"/>
  <c r="BB3237" i="1"/>
  <c r="BB1928" i="1"/>
  <c r="BB2989" i="1"/>
  <c r="BB4207" i="1"/>
  <c r="BB687" i="1"/>
  <c r="BB4125" i="1"/>
  <c r="BB4369" i="1"/>
  <c r="BB406" i="1"/>
  <c r="BB2255" i="1"/>
  <c r="BB2337" i="1"/>
  <c r="BB1022" i="1"/>
  <c r="BB911" i="1"/>
  <c r="BB4248" i="1"/>
  <c r="BB842" i="1"/>
  <c r="BB491" i="1"/>
  <c r="BB182" i="1"/>
  <c r="BB4451" i="1"/>
  <c r="BB4085" i="1"/>
  <c r="BB219" i="1"/>
  <c r="BB3195" i="1"/>
  <c r="BB1636" i="1"/>
  <c r="BB939" i="1"/>
  <c r="BB3763" i="1"/>
  <c r="BB1194" i="1"/>
  <c r="BB808" i="1"/>
  <c r="BB2660" i="1"/>
  <c r="BB462" i="1"/>
  <c r="BB312" i="1"/>
  <c r="BB10" i="1"/>
  <c r="BB445" i="1"/>
  <c r="BB4005" i="1"/>
  <c r="BB1055" i="1"/>
  <c r="BB3885" i="1"/>
  <c r="BB2296" i="1"/>
  <c r="BB3641" i="1"/>
  <c r="BB241" i="1"/>
  <c r="BB336" i="1"/>
  <c r="BB30" i="1"/>
  <c r="BB1689" i="1"/>
  <c r="BB849" i="1"/>
  <c r="BB1093" i="1"/>
  <c r="AO1334" i="1"/>
  <c r="AO1335" i="1" s="1"/>
  <c r="AJ1616" i="1"/>
  <c r="AJ3885" i="1"/>
  <c r="AJ1512" i="1"/>
  <c r="AJ549" i="1"/>
  <c r="AJ1194" i="1"/>
  <c r="AJ808" i="1"/>
  <c r="AJ182" i="1"/>
  <c r="AJ2537" i="1"/>
  <c r="AJ1548" i="1"/>
  <c r="AJ2497" i="1"/>
  <c r="AJ1022" i="1"/>
  <c r="AJ1220" i="1"/>
  <c r="AJ88" i="1"/>
  <c r="AJ3925" i="1"/>
  <c r="AJ2989" i="1"/>
  <c r="AJ854" i="1"/>
  <c r="AJ1970" i="1"/>
  <c r="AJ1323" i="1"/>
  <c r="AJ1055" i="1"/>
  <c r="AJ1253" i="1"/>
  <c r="AJ3356" i="1"/>
  <c r="AJ981" i="1"/>
  <c r="AJ445" i="1"/>
  <c r="AJ1132" i="1"/>
  <c r="AJ788" i="1"/>
  <c r="AJ2379" i="1"/>
  <c r="AJ939" i="1"/>
  <c r="AJ1093" i="1"/>
  <c r="AJ2743" i="1"/>
  <c r="AJ2337" i="1"/>
  <c r="AJ776" i="1"/>
  <c r="AJ1689" i="1"/>
  <c r="AJ3844" i="1"/>
  <c r="AJ733" i="1"/>
  <c r="AJ2091" i="1"/>
  <c r="AJ30" i="1"/>
  <c r="AE124" i="1"/>
  <c r="AJ911" i="1"/>
  <c r="AJ134" i="1"/>
  <c r="AJ1097" i="1"/>
  <c r="AJ522" i="1"/>
  <c r="AJ757" i="1"/>
  <c r="AJ51" i="1"/>
  <c r="AJ2866" i="1"/>
  <c r="AJ3438" i="1"/>
  <c r="AJ687" i="1"/>
  <c r="AJ3113" i="1"/>
  <c r="AJ10" i="1"/>
  <c r="AJ104" i="1"/>
  <c r="AJ2458" i="1"/>
  <c r="AJ1015" i="1"/>
  <c r="AJ406" i="1"/>
  <c r="AJ2011" i="1"/>
  <c r="AJ462" i="1"/>
  <c r="AJ1437" i="1"/>
  <c r="AJ511" i="1"/>
  <c r="AJ1452" i="1"/>
  <c r="AJ883" i="1"/>
  <c r="AJ2825" i="1"/>
  <c r="AJ366" i="1"/>
  <c r="AJ3154" i="1"/>
  <c r="AJ1165" i="1"/>
  <c r="AJ3763" i="1"/>
  <c r="AJ1560" i="1"/>
  <c r="AJ641" i="1"/>
  <c r="AJ2296" i="1"/>
  <c r="AJ4411" i="1"/>
  <c r="AJ1640" i="1"/>
  <c r="AJ1346" i="1"/>
  <c r="AJ922" i="1"/>
  <c r="AJ341" i="1"/>
  <c r="AJ3804" i="1"/>
  <c r="AJ1636" i="1"/>
  <c r="AJ1373" i="1"/>
  <c r="AJ594" i="1"/>
  <c r="AJ2051" i="1"/>
  <c r="AJ1159" i="1"/>
  <c r="AJ274" i="1"/>
  <c r="AJ1808" i="1"/>
  <c r="AJ2660" i="1"/>
  <c r="AJ849" i="1"/>
  <c r="AJ3397" i="1"/>
  <c r="AJ2907" i="1"/>
  <c r="AJ1418" i="1"/>
  <c r="AJ2702" i="1"/>
  <c r="AJ4166" i="1"/>
  <c r="AJ4044" i="1"/>
  <c r="AJ842" i="1"/>
  <c r="AJ312" i="1"/>
  <c r="AJ3722" i="1"/>
  <c r="AJ153" i="1"/>
  <c r="AJ1084" i="1"/>
  <c r="AJ1268" i="1"/>
  <c r="AJ336" i="1"/>
  <c r="AJ1928" i="1"/>
  <c r="AJ3969" i="1"/>
  <c r="AJ241" i="1"/>
  <c r="AJ1729" i="1"/>
  <c r="AJ1564" i="1"/>
  <c r="AJ1299" i="1"/>
  <c r="AJ4207" i="1"/>
  <c r="AJ219" i="1"/>
  <c r="R182" i="1"/>
  <c r="R1084" i="1"/>
  <c r="R4207" i="1"/>
  <c r="R939" i="1"/>
  <c r="R274" i="1"/>
  <c r="R981" i="1"/>
  <c r="R549" i="1"/>
  <c r="R1564" i="1"/>
  <c r="R757" i="1"/>
  <c r="R1970" i="1"/>
  <c r="R2337" i="1"/>
  <c r="R2537" i="1"/>
  <c r="R3763" i="1"/>
  <c r="R336" i="1"/>
  <c r="R1194" i="1"/>
  <c r="R3316" i="1"/>
  <c r="R594" i="1"/>
  <c r="R88" i="1"/>
  <c r="R687" i="1"/>
  <c r="R3356" i="1"/>
  <c r="R2825" i="1"/>
  <c r="U481" i="1"/>
  <c r="R3885" i="1"/>
  <c r="R406" i="1"/>
  <c r="R1299" i="1"/>
  <c r="R849" i="1"/>
  <c r="R241" i="1"/>
  <c r="R911" i="1"/>
  <c r="R445" i="1"/>
  <c r="R1418" i="1"/>
  <c r="R1055" i="1"/>
  <c r="R2091" i="1"/>
  <c r="R2300" i="1"/>
  <c r="R3600" i="1"/>
  <c r="R4328" i="1"/>
  <c r="R73" i="1"/>
  <c r="R81" i="1" s="1"/>
  <c r="R1015" i="1"/>
  <c r="R2497" i="1"/>
  <c r="R30" i="1"/>
  <c r="R842" i="1"/>
  <c r="R1093" i="1"/>
  <c r="AB873" i="1"/>
  <c r="R3804" i="1"/>
  <c r="R883" i="1"/>
  <c r="R2743" i="1"/>
  <c r="R3641" i="1"/>
  <c r="R341" i="1"/>
  <c r="R1636" i="1"/>
  <c r="R1616" i="1"/>
  <c r="R733" i="1"/>
  <c r="R10" i="1"/>
  <c r="R1640" i="1"/>
  <c r="R134" i="1"/>
  <c r="R1323" i="1"/>
  <c r="R1848" i="1"/>
  <c r="R2055" i="1"/>
  <c r="R1689" i="1"/>
  <c r="R1693" i="1" s="1"/>
  <c r="R2011" i="1"/>
  <c r="R3682" i="1"/>
  <c r="R1165" i="1"/>
  <c r="R3030" i="1"/>
  <c r="R1097" i="1"/>
  <c r="R312" i="1"/>
  <c r="R4534" i="1"/>
  <c r="R1560" i="1"/>
  <c r="R1159" i="1"/>
  <c r="R522" i="1"/>
  <c r="R1220" i="1"/>
  <c r="R854" i="1"/>
  <c r="R2379" i="1"/>
  <c r="R4125" i="1"/>
  <c r="R1769" i="1"/>
  <c r="R3154" i="1"/>
  <c r="R1373" i="1"/>
  <c r="AE120" i="1"/>
  <c r="AE121" i="1" s="1"/>
  <c r="R2174" i="1"/>
  <c r="R1729" i="1"/>
  <c r="R3113" i="1"/>
  <c r="R922" i="1"/>
  <c r="R219" i="1"/>
  <c r="R1132" i="1"/>
  <c r="R491" i="1"/>
  <c r="R1253" i="1"/>
  <c r="R1452" i="1"/>
  <c r="R4369" i="1"/>
  <c r="R808" i="1"/>
  <c r="R511" i="1"/>
  <c r="R788" i="1"/>
  <c r="R104" i="1"/>
  <c r="R153" i="1"/>
  <c r="R3560" i="1"/>
  <c r="R1437" i="1"/>
  <c r="R1022" i="1"/>
  <c r="R366" i="1"/>
  <c r="R1512" i="1"/>
  <c r="R4248" i="1"/>
  <c r="R776" i="1"/>
  <c r="R2215" i="1"/>
  <c r="R1888" i="1"/>
  <c r="R2784" i="1"/>
  <c r="R1548" i="1"/>
  <c r="R641" i="1"/>
  <c r="R1346" i="1"/>
  <c r="R462" i="1"/>
  <c r="R2578" i="1"/>
  <c r="R3397" i="1"/>
  <c r="R1268" i="1"/>
  <c r="T176" i="1"/>
  <c r="AL1292" i="1"/>
  <c r="T173" i="1"/>
  <c r="T174" i="1" s="1"/>
  <c r="U542" i="1"/>
  <c r="U726" i="1" s="1"/>
  <c r="T481" i="1"/>
  <c r="T484" i="1"/>
  <c r="AN1408" i="1"/>
  <c r="AN1411" i="1" s="1"/>
  <c r="T477" i="1"/>
  <c r="T478" i="1" s="1"/>
  <c r="AL1041" i="1"/>
  <c r="AL1042" i="1" s="1"/>
  <c r="AS124" i="1"/>
  <c r="AB127" i="1"/>
  <c r="AW481" i="1"/>
  <c r="AG477" i="1"/>
  <c r="AG478" i="1" s="1"/>
  <c r="AG484" i="1"/>
  <c r="AB1292" i="1"/>
  <c r="AW869" i="1"/>
  <c r="AW870" i="1" s="1"/>
  <c r="BM1502" i="1"/>
  <c r="BM1505" i="1" s="1"/>
  <c r="AG1609" i="1"/>
  <c r="BF1125" i="1"/>
  <c r="BF1121" i="1"/>
  <c r="BF1122" i="1" s="1"/>
  <c r="AK4542" i="1"/>
  <c r="BC4542" i="1"/>
  <c r="AK1117" i="1"/>
  <c r="BO481" i="1"/>
  <c r="BO477" i="1"/>
  <c r="BO478" i="1" s="1"/>
  <c r="BN1180" i="1"/>
  <c r="BN1181" i="1" s="1"/>
  <c r="BN1184" i="1"/>
  <c r="AK1282" i="1"/>
  <c r="AK116" i="1"/>
  <c r="AK124" i="1" s="1"/>
  <c r="AQ1282" i="1"/>
  <c r="AQ1117" i="1"/>
  <c r="AQ1121" i="1" s="1"/>
  <c r="AQ1122" i="1" s="1"/>
  <c r="Y1689" i="1"/>
  <c r="BI1037" i="1"/>
  <c r="BC1282" i="1"/>
  <c r="BI1282" i="1"/>
  <c r="BC533" i="1"/>
  <c r="BC542" i="1" s="1"/>
  <c r="BI865" i="1"/>
  <c r="BI873" i="1" s="1"/>
  <c r="BI169" i="1"/>
  <c r="BI1615" i="1"/>
  <c r="BI1645" i="1" s="1"/>
  <c r="BC965" i="1"/>
  <c r="BC1117" i="1"/>
  <c r="BI965" i="1"/>
  <c r="BC1599" i="1"/>
  <c r="BI1176" i="1"/>
  <c r="BF1184" i="1"/>
  <c r="AR1045" i="1"/>
  <c r="AU1184" i="1"/>
  <c r="AK533" i="1"/>
  <c r="AK542" i="1" s="1"/>
  <c r="BI792" i="1"/>
  <c r="AQ351" i="1"/>
  <c r="V127" i="1"/>
  <c r="AS1045" i="1"/>
  <c r="AQ1330" i="1"/>
  <c r="AQ1336" i="1" s="1"/>
  <c r="AU1180" i="1"/>
  <c r="AU1181" i="1" s="1"/>
  <c r="BC473" i="1"/>
  <c r="Y116" i="1"/>
  <c r="AS1041" i="1"/>
  <c r="AS1042" i="1" s="1"/>
  <c r="AQ169" i="1"/>
  <c r="BG1125" i="1"/>
  <c r="BG1121" i="1"/>
  <c r="BG1122" i="1" s="1"/>
  <c r="BG481" i="1"/>
  <c r="BG477" i="1"/>
  <c r="BG478" i="1" s="1"/>
  <c r="BF1336" i="1"/>
  <c r="AK632" i="1"/>
  <c r="AK633" i="1" s="1"/>
  <c r="BM974" i="1"/>
  <c r="BD477" i="1"/>
  <c r="BD478" i="1" s="1"/>
  <c r="BD481" i="1"/>
  <c r="BN355" i="1"/>
  <c r="BN356" i="1" s="1"/>
  <c r="BI351" i="1"/>
  <c r="BM542" i="1"/>
  <c r="BM726" i="1" s="1"/>
  <c r="BD484" i="1"/>
  <c r="BO484" i="1"/>
  <c r="AB355" i="1"/>
  <c r="AB356" i="1" s="1"/>
  <c r="AG1408" i="1"/>
  <c r="AG1411" i="1" s="1"/>
  <c r="AX124" i="1"/>
  <c r="AO173" i="1"/>
  <c r="AO174" i="1" s="1"/>
  <c r="AL1045" i="1"/>
  <c r="AM477" i="1"/>
  <c r="AM478" i="1" s="1"/>
  <c r="AX359" i="1"/>
  <c r="BP120" i="1"/>
  <c r="BP121" i="1" s="1"/>
  <c r="BK801" i="1"/>
  <c r="R1626" i="1"/>
  <c r="Z1609" i="1"/>
  <c r="AA1609" i="1"/>
  <c r="AO484" i="1"/>
  <c r="AR801" i="1"/>
  <c r="BE1408" i="1"/>
  <c r="BE1411" i="1" s="1"/>
  <c r="AF1125" i="1"/>
  <c r="AO1121" i="1"/>
  <c r="AO1122" i="1" s="1"/>
  <c r="BF1609" i="1"/>
  <c r="BE801" i="1"/>
  <c r="BE1653" i="1"/>
  <c r="BM1121" i="1"/>
  <c r="BM1122" i="1" s="1"/>
  <c r="AB542" i="1"/>
  <c r="AB726" i="1" s="1"/>
  <c r="AV173" i="1"/>
  <c r="AV174" i="1" s="1"/>
  <c r="AV176" i="1"/>
  <c r="BO873" i="1"/>
  <c r="AB1653" i="1"/>
  <c r="AO477" i="1"/>
  <c r="AO478" i="1" s="1"/>
  <c r="AN173" i="1"/>
  <c r="AN174" i="1" s="1"/>
  <c r="AF484" i="1"/>
  <c r="AS43" i="1"/>
  <c r="AS44" i="1" s="1"/>
  <c r="AA173" i="1"/>
  <c r="AA174" i="1" s="1"/>
  <c r="BK173" i="1"/>
  <c r="BK174" i="1" s="1"/>
  <c r="AA176" i="1"/>
  <c r="AF481" i="1"/>
  <c r="AE1609" i="1"/>
  <c r="BK484" i="1"/>
  <c r="BN974" i="1"/>
  <c r="AV1045" i="1"/>
  <c r="AV1048" i="1" s="1"/>
  <c r="AL484" i="1"/>
  <c r="Z1502" i="1"/>
  <c r="Z1505" i="1" s="1"/>
  <c r="AU481" i="1"/>
  <c r="AV873" i="1"/>
  <c r="AV876" i="1" s="1"/>
  <c r="BQ477" i="1"/>
  <c r="BQ478" i="1" s="1"/>
  <c r="BC204" i="1"/>
  <c r="BI3848" i="1"/>
  <c r="BI4211" i="1"/>
  <c r="BC3523" i="1"/>
  <c r="BC4455" i="1"/>
  <c r="BI3523" i="1"/>
  <c r="BI4010" i="1"/>
  <c r="BC3726" i="1"/>
  <c r="BC2095" i="1"/>
  <c r="BC4538" i="1"/>
  <c r="BI1693" i="1"/>
  <c r="BC2952" i="1"/>
  <c r="BI116" i="1"/>
  <c r="BC2055" i="1"/>
  <c r="BC4170" i="1"/>
  <c r="BI628" i="1"/>
  <c r="BI2501" i="1"/>
  <c r="BI3889" i="1"/>
  <c r="BI4089" i="1"/>
  <c r="BC4497" i="1"/>
  <c r="BI2624" i="1"/>
  <c r="BI3360" i="1"/>
  <c r="BC2259" i="1"/>
  <c r="BI4373" i="1"/>
  <c r="BC590" i="1"/>
  <c r="BC1615" i="1"/>
  <c r="BI3645" i="1"/>
  <c r="BC1932" i="1"/>
  <c r="BC2015" i="1"/>
  <c r="BC2300" i="1"/>
  <c r="BI3604" i="1"/>
  <c r="BI1733" i="1"/>
  <c r="BC1733" i="1"/>
  <c r="BI3199" i="1"/>
  <c r="BI2829" i="1"/>
  <c r="BI4538" i="1"/>
  <c r="BC3889" i="1"/>
  <c r="BC3158" i="1"/>
  <c r="BI674" i="1"/>
  <c r="BC391" i="1"/>
  <c r="BC2706" i="1"/>
  <c r="BC3199" i="1"/>
  <c r="BC1852" i="1"/>
  <c r="BC116" i="1"/>
  <c r="BC2664" i="1"/>
  <c r="BC430" i="1"/>
  <c r="BC3565" i="1"/>
  <c r="BC628" i="1"/>
  <c r="BI1892" i="1"/>
  <c r="BC2178" i="1"/>
  <c r="BI2870" i="1"/>
  <c r="BC2541" i="1"/>
  <c r="BC3646" i="1"/>
  <c r="BC2220" i="1"/>
  <c r="BC2788" i="1"/>
  <c r="BC259" i="1"/>
  <c r="BC4373" i="1"/>
  <c r="BI3282" i="1"/>
  <c r="BC1693" i="1"/>
  <c r="BC1773" i="1"/>
  <c r="BI204" i="1"/>
  <c r="BC674" i="1"/>
  <c r="BC3482" i="1"/>
  <c r="BC39" i="1"/>
  <c r="BC4089" i="1"/>
  <c r="BI4048" i="1"/>
  <c r="BC1892" i="1"/>
  <c r="BC73" i="1"/>
  <c r="BI391" i="1"/>
  <c r="BI2055" i="1"/>
  <c r="BC1974" i="1"/>
  <c r="BC4333" i="1"/>
  <c r="BI297" i="1"/>
  <c r="BC4252" i="1"/>
  <c r="BI4416" i="1"/>
  <c r="BI2301" i="1"/>
  <c r="BC3242" i="1"/>
  <c r="BI2421" i="1"/>
  <c r="BI73" i="1"/>
  <c r="BI1852" i="1"/>
  <c r="BC3360" i="1"/>
  <c r="BI4170" i="1"/>
  <c r="BI4332" i="1"/>
  <c r="BC4048" i="1"/>
  <c r="BI1773" i="1"/>
  <c r="BI585" i="1"/>
  <c r="BI2706" i="1"/>
  <c r="BI1813" i="1"/>
  <c r="BC2911" i="1"/>
  <c r="BI2015" i="1"/>
  <c r="BC2462" i="1"/>
  <c r="BI4252" i="1"/>
  <c r="BC3075" i="1"/>
  <c r="BI2462" i="1"/>
  <c r="BC3808" i="1"/>
  <c r="BI3969" i="1"/>
  <c r="BC717" i="1"/>
  <c r="BC2747" i="1"/>
  <c r="BC2870" i="1"/>
  <c r="BI2259" i="1"/>
  <c r="BI2583" i="1"/>
  <c r="BI430" i="1"/>
  <c r="BC3282" i="1"/>
  <c r="BI264" i="1"/>
  <c r="BI2383" i="1"/>
  <c r="BC2501" i="1"/>
  <c r="BC297" i="1"/>
  <c r="BC801" i="1"/>
  <c r="BI2219" i="1"/>
  <c r="BC4129" i="1"/>
  <c r="BC2993" i="1"/>
  <c r="BI3929" i="1"/>
  <c r="BC4009" i="1"/>
  <c r="BI2993" i="1"/>
  <c r="BI2178" i="1"/>
  <c r="BC3117" i="1"/>
  <c r="BI1932" i="1"/>
  <c r="BI2952" i="1"/>
  <c r="BC4211" i="1"/>
  <c r="BC3767" i="1"/>
  <c r="BI3726" i="1"/>
  <c r="BI3075" i="1"/>
  <c r="BC225" i="1"/>
  <c r="BI3035" i="1"/>
  <c r="BC3969" i="1"/>
  <c r="BC4416" i="1"/>
  <c r="BC3320" i="1"/>
  <c r="BC3605" i="1"/>
  <c r="BI3482" i="1"/>
  <c r="BI1974" i="1"/>
  <c r="BC1812" i="1"/>
  <c r="BC2582" i="1"/>
  <c r="BC2137" i="1"/>
  <c r="BC3848" i="1"/>
  <c r="BI2342" i="1"/>
  <c r="BC2829" i="1"/>
  <c r="BC3034" i="1"/>
  <c r="BI4455" i="1"/>
  <c r="BC3929" i="1"/>
  <c r="BC3401" i="1"/>
  <c r="BC4292" i="1"/>
  <c r="BI717" i="1"/>
  <c r="BI1398" i="1"/>
  <c r="BC2342" i="1"/>
  <c r="BC2422" i="1"/>
  <c r="BC2624" i="1"/>
  <c r="BI2137" i="1"/>
  <c r="BI3118" i="1"/>
  <c r="BC3442" i="1"/>
  <c r="BI2664" i="1"/>
  <c r="BC3686" i="1"/>
  <c r="BI225" i="1"/>
  <c r="BC2383" i="1"/>
  <c r="BI3808" i="1"/>
  <c r="BI2788" i="1"/>
  <c r="U176" i="1"/>
  <c r="AF1121" i="1"/>
  <c r="AF1122" i="1" s="1"/>
  <c r="AA1334" i="1"/>
  <c r="AA1335" i="1" s="1"/>
  <c r="AO1125" i="1"/>
  <c r="AW484" i="1"/>
  <c r="AW477" i="1"/>
  <c r="AW478" i="1" s="1"/>
  <c r="BJ124" i="1"/>
  <c r="BK355" i="1"/>
  <c r="BK356" i="1" s="1"/>
  <c r="Z1292" i="1"/>
  <c r="AN120" i="1"/>
  <c r="AN121" i="1" s="1"/>
  <c r="AO1609" i="1"/>
  <c r="BK359" i="1"/>
  <c r="AN124" i="1"/>
  <c r="U484" i="1"/>
  <c r="AV542" i="1"/>
  <c r="AV726" i="1" s="1"/>
  <c r="AK4212" i="1"/>
  <c r="AQ2055" i="1"/>
  <c r="AQ1974" i="1"/>
  <c r="AQ3523" i="1"/>
  <c r="AQ3199" i="1"/>
  <c r="AK3929" i="1"/>
  <c r="AQ585" i="1"/>
  <c r="AQ3442" i="1"/>
  <c r="AQ717" i="1"/>
  <c r="AK4333" i="1"/>
  <c r="AK3199" i="1"/>
  <c r="AQ1176" i="1"/>
  <c r="AK1852" i="1"/>
  <c r="AK4497" i="1"/>
  <c r="AK3848" i="1"/>
  <c r="AK1932" i="1"/>
  <c r="AQ3969" i="1"/>
  <c r="AQ1812" i="1"/>
  <c r="AQ3075" i="1"/>
  <c r="AQ4170" i="1"/>
  <c r="AK3241" i="1"/>
  <c r="AK2341" i="1"/>
  <c r="AQ3645" i="1"/>
  <c r="AK3969" i="1"/>
  <c r="AQ4252" i="1"/>
  <c r="AQ116" i="1"/>
  <c r="AQ2952" i="1"/>
  <c r="AK2055" i="1"/>
  <c r="AQ2623" i="1"/>
  <c r="AQ2015" i="1"/>
  <c r="AK2219" i="1"/>
  <c r="AK2912" i="1"/>
  <c r="AK585" i="1"/>
  <c r="AQ39" i="1"/>
  <c r="AK717" i="1"/>
  <c r="AQ4212" i="1"/>
  <c r="AQ2259" i="1"/>
  <c r="AK3726" i="1"/>
  <c r="AQ4089" i="1"/>
  <c r="AK2383" i="1"/>
  <c r="AK2300" i="1"/>
  <c r="AK2747" i="1"/>
  <c r="AQ2706" i="1"/>
  <c r="AQ259" i="1"/>
  <c r="AK2137" i="1"/>
  <c r="AK4253" i="1"/>
  <c r="AQ1893" i="1"/>
  <c r="AK2095" i="1"/>
  <c r="AQ3890" i="1"/>
  <c r="AK3360" i="1"/>
  <c r="AQ3034" i="1"/>
  <c r="AK3808" i="1"/>
  <c r="AK39" i="1"/>
  <c r="AK2664" i="1"/>
  <c r="AK2178" i="1"/>
  <c r="AK430" i="1"/>
  <c r="AK1615" i="1"/>
  <c r="AK4089" i="1"/>
  <c r="AK3402" i="1"/>
  <c r="AQ3482" i="1"/>
  <c r="AQ2219" i="1"/>
  <c r="AQ2462" i="1"/>
  <c r="AK3158" i="1"/>
  <c r="AQ674" i="1"/>
  <c r="AQ2912" i="1"/>
  <c r="AK4373" i="1"/>
  <c r="AQ2829" i="1"/>
  <c r="AK3646" i="1"/>
  <c r="AQ4009" i="1"/>
  <c r="AK2829" i="1"/>
  <c r="AK4170" i="1"/>
  <c r="AQ2664" i="1"/>
  <c r="AQ2137" i="1"/>
  <c r="AK2789" i="1"/>
  <c r="AQ4048" i="1"/>
  <c r="AK3282" i="1"/>
  <c r="AK225" i="1"/>
  <c r="AQ2095" i="1"/>
  <c r="AQ3564" i="1"/>
  <c r="AK4129" i="1"/>
  <c r="AK2623" i="1"/>
  <c r="AQ1734" i="1"/>
  <c r="AK2259" i="1"/>
  <c r="AQ3848" i="1"/>
  <c r="AK4048" i="1"/>
  <c r="AQ1693" i="1"/>
  <c r="AK4415" i="1"/>
  <c r="AK2462" i="1"/>
  <c r="AK4009" i="1"/>
  <c r="AQ3320" i="1"/>
  <c r="AK674" i="1"/>
  <c r="AK3442" i="1"/>
  <c r="AQ204" i="1"/>
  <c r="AK3523" i="1"/>
  <c r="AQ628" i="1"/>
  <c r="AK3482" i="1"/>
  <c r="AK1893" i="1"/>
  <c r="AK3890" i="1"/>
  <c r="AQ2421" i="1"/>
  <c r="AK2870" i="1"/>
  <c r="AQ2300" i="1"/>
  <c r="AK2583" i="1"/>
  <c r="AQ2993" i="1"/>
  <c r="AK1813" i="1"/>
  <c r="AK2706" i="1"/>
  <c r="AK2501" i="1"/>
  <c r="AQ3686" i="1"/>
  <c r="AQ2788" i="1"/>
  <c r="AK73" i="1"/>
  <c r="AK209" i="1"/>
  <c r="AQ396" i="1"/>
  <c r="AK3075" i="1"/>
  <c r="AQ3401" i="1"/>
  <c r="AQ2541" i="1"/>
  <c r="AK2541" i="1"/>
  <c r="AQ3117" i="1"/>
  <c r="AK1733" i="1"/>
  <c r="AK3320" i="1"/>
  <c r="AK3034" i="1"/>
  <c r="AK4538" i="1"/>
  <c r="AK3604" i="1"/>
  <c r="AQ1773" i="1"/>
  <c r="AQ4538" i="1"/>
  <c r="AQ2870" i="1"/>
  <c r="AK1398" i="1"/>
  <c r="AK259" i="1"/>
  <c r="AK3768" i="1"/>
  <c r="AK3686" i="1"/>
  <c r="AK391" i="1"/>
  <c r="AQ3360" i="1"/>
  <c r="AK2952" i="1"/>
  <c r="AQ2582" i="1"/>
  <c r="AQ3282" i="1"/>
  <c r="AK2015" i="1"/>
  <c r="AQ3808" i="1"/>
  <c r="AK3117" i="1"/>
  <c r="AK4293" i="1"/>
  <c r="AQ2383" i="1"/>
  <c r="AQ3158" i="1"/>
  <c r="AK1774" i="1"/>
  <c r="AK2993" i="1"/>
  <c r="AQ4373" i="1"/>
  <c r="AK2421" i="1"/>
  <c r="AQ3929" i="1"/>
  <c r="AK4455" i="1"/>
  <c r="AQ1852" i="1"/>
  <c r="AK3564" i="1"/>
  <c r="AQ2747" i="1"/>
  <c r="AK1693" i="1"/>
  <c r="AQ225" i="1"/>
  <c r="AQ3241" i="1"/>
  <c r="AQ2341" i="1"/>
  <c r="AQ4416" i="1"/>
  <c r="AQ4129" i="1"/>
  <c r="AK1974" i="1"/>
  <c r="AF1408" i="1"/>
  <c r="AF1411" i="1" s="1"/>
  <c r="BF124" i="1"/>
  <c r="AM120" i="1"/>
  <c r="AM121" i="1" s="1"/>
  <c r="AT869" i="1"/>
  <c r="AT870" i="1" s="1"/>
  <c r="AT873" i="1"/>
  <c r="BE481" i="1"/>
  <c r="BE484" i="1"/>
  <c r="BE477" i="1"/>
  <c r="BE478" i="1" s="1"/>
  <c r="BG1408" i="1"/>
  <c r="BG1411" i="1" s="1"/>
  <c r="BO1121" i="1"/>
  <c r="BO1122" i="1" s="1"/>
  <c r="BO1125" i="1"/>
  <c r="AN801" i="1"/>
  <c r="AV1184" i="1"/>
  <c r="AV1180" i="1"/>
  <c r="AV1181" i="1" s="1"/>
  <c r="V1408" i="1"/>
  <c r="V1411" i="1" s="1"/>
  <c r="BM481" i="1"/>
  <c r="BM477" i="1"/>
  <c r="BM478" i="1" s="1"/>
  <c r="AD477" i="1"/>
  <c r="AD478" i="1" s="1"/>
  <c r="AD481" i="1"/>
  <c r="BD1502" i="1"/>
  <c r="BD1505" i="1" s="1"/>
  <c r="AR124" i="1"/>
  <c r="BJ1609" i="1"/>
  <c r="AY1408" i="1"/>
  <c r="AY1411" i="1" s="1"/>
  <c r="BF176" i="1"/>
  <c r="BF173" i="1"/>
  <c r="BF174" i="1" s="1"/>
  <c r="BL124" i="1"/>
  <c r="BL120" i="1"/>
  <c r="BL121" i="1" s="1"/>
  <c r="BJ477" i="1"/>
  <c r="BJ478" i="1" s="1"/>
  <c r="BJ481" i="1"/>
  <c r="AW1292" i="1"/>
  <c r="AV1408" i="1"/>
  <c r="AV1411" i="1" s="1"/>
  <c r="BG542" i="1"/>
  <c r="BG726" i="1" s="1"/>
  <c r="BL1180" i="1"/>
  <c r="BL1181" i="1" s="1"/>
  <c r="BQ542" i="1"/>
  <c r="BQ726" i="1" s="1"/>
  <c r="BK869" i="1"/>
  <c r="BK870" i="1" s="1"/>
  <c r="BK873" i="1"/>
  <c r="BL45" i="1"/>
  <c r="BL43" i="1"/>
  <c r="BL44" i="1" s="1"/>
  <c r="BF801" i="1"/>
  <c r="AD484" i="1"/>
  <c r="BG359" i="1"/>
  <c r="BO45" i="1"/>
  <c r="BG355" i="1"/>
  <c r="BG356" i="1" s="1"/>
  <c r="BG484" i="1"/>
  <c r="S351" i="1"/>
  <c r="BO43" i="1"/>
  <c r="BO44" i="1" s="1"/>
  <c r="AX173" i="1"/>
  <c r="AX174" i="1" s="1"/>
  <c r="AX484" i="1"/>
  <c r="AM124" i="1"/>
  <c r="AW974" i="1"/>
  <c r="BK124" i="1"/>
  <c r="AC726" i="1"/>
  <c r="BQ481" i="1"/>
  <c r="AB869" i="1"/>
  <c r="AB870" i="1" s="1"/>
  <c r="Z176" i="1"/>
  <c r="AU801" i="1"/>
  <c r="BQ120" i="1"/>
  <c r="BQ121" i="1" s="1"/>
  <c r="BQ484" i="1"/>
  <c r="BL873" i="1"/>
  <c r="Z173" i="1"/>
  <c r="Z174" i="1" s="1"/>
  <c r="AY1045" i="1"/>
  <c r="BQ124" i="1"/>
  <c r="BL869" i="1"/>
  <c r="BL870" i="1" s="1"/>
  <c r="AY1041" i="1"/>
  <c r="AY1042" i="1" s="1"/>
  <c r="S4211" i="1"/>
  <c r="S204" i="1"/>
  <c r="Y4253" i="1"/>
  <c r="S297" i="1"/>
  <c r="S4539" i="1"/>
  <c r="Y225" i="1"/>
  <c r="Y391" i="1"/>
  <c r="S2870" i="1"/>
  <c r="Y2582" i="1"/>
  <c r="Y3646" i="1"/>
  <c r="Y1734" i="1"/>
  <c r="S2219" i="1"/>
  <c r="S3482" i="1"/>
  <c r="Y2993" i="1"/>
  <c r="Y2870" i="1"/>
  <c r="S1693" i="1"/>
  <c r="S3320" i="1"/>
  <c r="S3767" i="1"/>
  <c r="Y2015" i="1"/>
  <c r="Y2219" i="1"/>
  <c r="S3075" i="1"/>
  <c r="S3808" i="1"/>
  <c r="Y2911" i="1"/>
  <c r="S4129" i="1"/>
  <c r="S678" i="1"/>
  <c r="Y3320" i="1"/>
  <c r="Y3929" i="1"/>
  <c r="Y259" i="1"/>
  <c r="AT974" i="1"/>
  <c r="Y3361" i="1"/>
  <c r="Y2462" i="1"/>
  <c r="Y3686" i="1"/>
  <c r="S2501" i="1"/>
  <c r="S3889" i="1"/>
  <c r="Y430" i="1"/>
  <c r="Y2178" i="1"/>
  <c r="Y4332" i="1"/>
  <c r="Y4170" i="1"/>
  <c r="S3117" i="1"/>
  <c r="Y2829" i="1"/>
  <c r="Y4455" i="1"/>
  <c r="S2706" i="1"/>
  <c r="Y169" i="1"/>
  <c r="S116" i="1"/>
  <c r="Y2665" i="1"/>
  <c r="Y4129" i="1"/>
  <c r="Y2706" i="1"/>
  <c r="S3442" i="1"/>
  <c r="Y3200" i="1"/>
  <c r="S4089" i="1"/>
  <c r="Y2952" i="1"/>
  <c r="Y2541" i="1"/>
  <c r="Y717" i="1"/>
  <c r="W873" i="1"/>
  <c r="S2462" i="1"/>
  <c r="Y4373" i="1"/>
  <c r="S225" i="1"/>
  <c r="S2055" i="1"/>
  <c r="S391" i="1"/>
  <c r="S2993" i="1"/>
  <c r="S73" i="1"/>
  <c r="S3035" i="1"/>
  <c r="S2830" i="1"/>
  <c r="S4332" i="1"/>
  <c r="S2300" i="1"/>
  <c r="S1932" i="1"/>
  <c r="Y2747" i="1"/>
  <c r="S2137" i="1"/>
  <c r="S3929" i="1"/>
  <c r="Y3767" i="1"/>
  <c r="Y3969" i="1"/>
  <c r="S1892" i="1"/>
  <c r="Y3075" i="1"/>
  <c r="Y4048" i="1"/>
  <c r="S3401" i="1"/>
  <c r="Y2259" i="1"/>
  <c r="Y3443" i="1"/>
  <c r="Y1932" i="1"/>
  <c r="Y4211" i="1"/>
  <c r="Y3034" i="1"/>
  <c r="S3969" i="1"/>
  <c r="S4455" i="1"/>
  <c r="S2911" i="1"/>
  <c r="Y3241" i="1"/>
  <c r="S4415" i="1"/>
  <c r="S2384" i="1"/>
  <c r="Y3117" i="1"/>
  <c r="S4252" i="1"/>
  <c r="Y473" i="1"/>
  <c r="Y585" i="1"/>
  <c r="S2623" i="1"/>
  <c r="Y2384" i="1"/>
  <c r="S3158" i="1"/>
  <c r="S2421" i="1"/>
  <c r="Y4496" i="1"/>
  <c r="Y3726" i="1"/>
  <c r="Y3158" i="1"/>
  <c r="Y4090" i="1"/>
  <c r="Y1892" i="1"/>
  <c r="S2179" i="1"/>
  <c r="Y1773" i="1"/>
  <c r="S2541" i="1"/>
  <c r="S628" i="1"/>
  <c r="S3727" i="1"/>
  <c r="S4170" i="1"/>
  <c r="S2582" i="1"/>
  <c r="S2664" i="1"/>
  <c r="Y2055" i="1"/>
  <c r="S3241" i="1"/>
  <c r="S1734" i="1"/>
  <c r="Y297" i="1"/>
  <c r="S2260" i="1"/>
  <c r="Y2501" i="1"/>
  <c r="S2095" i="1"/>
  <c r="S2747" i="1"/>
  <c r="Y4292" i="1"/>
  <c r="Y73" i="1"/>
  <c r="S2788" i="1"/>
  <c r="S3200" i="1"/>
  <c r="Y3401" i="1"/>
  <c r="Y3523" i="1"/>
  <c r="S4048" i="1"/>
  <c r="Y2300" i="1"/>
  <c r="S4374" i="1"/>
  <c r="S2952" i="1"/>
  <c r="S2341" i="1"/>
  <c r="Y3808" i="1"/>
  <c r="S4292" i="1"/>
  <c r="Y2623" i="1"/>
  <c r="S717" i="1"/>
  <c r="S585" i="1"/>
  <c r="S3686" i="1"/>
  <c r="S1645" i="1"/>
  <c r="S1653" i="1" s="1"/>
  <c r="S4009" i="1"/>
  <c r="Y3848" i="1"/>
  <c r="Y4009" i="1"/>
  <c r="S1852" i="1"/>
  <c r="Y2137" i="1"/>
  <c r="Y3604" i="1"/>
  <c r="Y204" i="1"/>
  <c r="Y1812" i="1"/>
  <c r="Y2788" i="1"/>
  <c r="Y3889" i="1"/>
  <c r="S3360" i="1"/>
  <c r="S3604" i="1"/>
  <c r="S473" i="1"/>
  <c r="S3523" i="1"/>
  <c r="Y2095" i="1"/>
  <c r="S3646" i="1"/>
  <c r="S259" i="1"/>
  <c r="S4496" i="1"/>
  <c r="S430" i="1"/>
  <c r="S1974" i="1"/>
  <c r="S3282" i="1"/>
  <c r="Y3282" i="1"/>
  <c r="S2016" i="1"/>
  <c r="S1773" i="1"/>
  <c r="S3848" i="1"/>
  <c r="Y351" i="1"/>
  <c r="S3564" i="1"/>
  <c r="Y2421" i="1"/>
  <c r="S1812" i="1"/>
  <c r="Y2341" i="1"/>
  <c r="V1653" i="1"/>
  <c r="BQ355" i="1"/>
  <c r="BQ356" i="1" s="1"/>
  <c r="AW801" i="1"/>
  <c r="AW876" i="1" s="1"/>
  <c r="V1649" i="1"/>
  <c r="V1650" i="1" s="1"/>
  <c r="AC1649" i="1"/>
  <c r="AC1650" i="1" s="1"/>
  <c r="V801" i="1"/>
  <c r="W726" i="1"/>
  <c r="Z1653" i="1"/>
  <c r="S1292" i="1"/>
  <c r="Z1649" i="1"/>
  <c r="Z1650" i="1" s="1"/>
  <c r="Z481" i="1"/>
  <c r="Z484" i="1"/>
  <c r="AB1649" i="1"/>
  <c r="AB1650" i="1" s="1"/>
  <c r="AF801" i="1"/>
  <c r="AF876" i="1" s="1"/>
  <c r="BI481" i="1"/>
  <c r="BI477" i="1"/>
  <c r="AF726" i="1"/>
  <c r="BG45" i="1"/>
  <c r="AT1649" i="1"/>
  <c r="AT1650" i="1" s="1"/>
  <c r="AV481" i="1"/>
  <c r="AU1502" i="1"/>
  <c r="AU1505" i="1" s="1"/>
  <c r="BO1292" i="1"/>
  <c r="AR355" i="1"/>
  <c r="AR356" i="1" s="1"/>
  <c r="AR359" i="1"/>
  <c r="BO1408" i="1"/>
  <c r="BO1411" i="1" s="1"/>
  <c r="AU1336" i="1"/>
  <c r="BE359" i="1"/>
  <c r="BE355" i="1"/>
  <c r="BE356" i="1" s="1"/>
  <c r="AM1292" i="1"/>
  <c r="AG1653" i="1"/>
  <c r="AV484" i="1"/>
  <c r="BF1408" i="1"/>
  <c r="BF1411" i="1" s="1"/>
  <c r="AB1502" i="1"/>
  <c r="AB1505" i="1" s="1"/>
  <c r="AR1292" i="1"/>
  <c r="BM1125" i="1"/>
  <c r="BM1187" i="1" s="1"/>
  <c r="BD801" i="1"/>
  <c r="BL176" i="1"/>
  <c r="BL173" i="1"/>
  <c r="BL174" i="1" s="1"/>
  <c r="AT124" i="1"/>
  <c r="AT120" i="1"/>
  <c r="AT121" i="1" s="1"/>
  <c r="BD1609" i="1"/>
  <c r="AA124" i="1"/>
  <c r="AA127" i="1" s="1"/>
  <c r="AA120" i="1"/>
  <c r="AA121" i="1" s="1"/>
  <c r="AU173" i="1"/>
  <c r="AU174" i="1" s="1"/>
  <c r="AL542" i="1"/>
  <c r="AL726" i="1" s="1"/>
  <c r="AN1609" i="1"/>
  <c r="AK873" i="1"/>
  <c r="AN1121" i="1"/>
  <c r="AN1122" i="1" s="1"/>
  <c r="AN873" i="1"/>
  <c r="BP1408" i="1"/>
  <c r="BP1411" i="1" s="1"/>
  <c r="AM1041" i="1"/>
  <c r="AM1042" i="1" s="1"/>
  <c r="AU484" i="1"/>
  <c r="AY120" i="1"/>
  <c r="AY121" i="1" s="1"/>
  <c r="BL477" i="1"/>
  <c r="BL478" i="1" s="1"/>
  <c r="BL1121" i="1"/>
  <c r="BL1122" i="1" s="1"/>
  <c r="BQ873" i="1"/>
  <c r="BK1653" i="1"/>
  <c r="BP1041" i="1"/>
  <c r="BP1042" i="1" s="1"/>
  <c r="BM124" i="1"/>
  <c r="BM127" i="1" s="1"/>
  <c r="BF873" i="1"/>
  <c r="BN1653" i="1"/>
  <c r="BQ801" i="1"/>
  <c r="BL484" i="1"/>
  <c r="BQ869" i="1"/>
  <c r="BQ870" i="1" s="1"/>
  <c r="BK1649" i="1"/>
  <c r="BK1650" i="1" s="1"/>
  <c r="BM120" i="1"/>
  <c r="BM121" i="1" s="1"/>
  <c r="BF869" i="1"/>
  <c r="BF870" i="1" s="1"/>
  <c r="AV477" i="1"/>
  <c r="AV478" i="1" s="1"/>
  <c r="BM484" i="1"/>
  <c r="AK869" i="1"/>
  <c r="AN869" i="1"/>
  <c r="AN870" i="1" s="1"/>
  <c r="BG1502" i="1"/>
  <c r="BG1505" i="1" s="1"/>
  <c r="BK477" i="1"/>
  <c r="BK478" i="1" s="1"/>
  <c r="BK481" i="1"/>
  <c r="AD1041" i="1"/>
  <c r="AD1042" i="1" s="1"/>
  <c r="AE1408" i="1"/>
  <c r="AE1411" i="1" s="1"/>
  <c r="BO1649" i="1"/>
  <c r="BO1650" i="1" s="1"/>
  <c r="BO1653" i="1"/>
  <c r="AV1653" i="1"/>
  <c r="AV1649" i="1"/>
  <c r="AV1650" i="1" s="1"/>
  <c r="BL726" i="1"/>
  <c r="AG1334" i="1"/>
  <c r="AG1335" i="1" s="1"/>
  <c r="AG1336" i="1"/>
  <c r="BG43" i="1"/>
  <c r="BG44" i="1" s="1"/>
  <c r="AA1653" i="1"/>
  <c r="BO801" i="1"/>
  <c r="AF974" i="1"/>
  <c r="AU120" i="1"/>
  <c r="AU121" i="1" s="1"/>
  <c r="U1649" i="1"/>
  <c r="U1650" i="1" s="1"/>
  <c r="U1653" i="1"/>
  <c r="V542" i="1"/>
  <c r="V726" i="1" s="1"/>
  <c r="AC1653" i="1"/>
  <c r="U974" i="1"/>
  <c r="AC1121" i="1"/>
  <c r="AC1122" i="1" s="1"/>
  <c r="AF120" i="1"/>
  <c r="AF121" i="1" s="1"/>
  <c r="AC1125" i="1"/>
  <c r="S542" i="1"/>
  <c r="BF726" i="1"/>
  <c r="AG726" i="1"/>
  <c r="AL173" i="1"/>
  <c r="AL174" i="1" s="1"/>
  <c r="AL176" i="1"/>
  <c r="BI1334" i="1"/>
  <c r="BI1336" i="1"/>
  <c r="AD1649" i="1"/>
  <c r="AD1650" i="1" s="1"/>
  <c r="AD1653" i="1"/>
  <c r="AF869" i="1"/>
  <c r="AF870" i="1" s="1"/>
  <c r="T120" i="1"/>
  <c r="T121" i="1" s="1"/>
  <c r="AU1609" i="1"/>
  <c r="AV1334" i="1"/>
  <c r="AV1335" i="1" s="1"/>
  <c r="AV1336" i="1"/>
  <c r="BO1336" i="1"/>
  <c r="BO1334" i="1"/>
  <c r="BO1335" i="1" s="1"/>
  <c r="AD1045" i="1"/>
  <c r="AL801" i="1"/>
  <c r="AK801" i="1"/>
  <c r="BM355" i="1"/>
  <c r="BM356" i="1" s="1"/>
  <c r="BM359" i="1"/>
  <c r="U873" i="1"/>
  <c r="AF124" i="1"/>
  <c r="AL359" i="1"/>
  <c r="AL355" i="1"/>
  <c r="AL356" i="1" s="1"/>
  <c r="BL1649" i="1"/>
  <c r="BL1650" i="1" s="1"/>
  <c r="BL1653" i="1"/>
  <c r="BO1609" i="1"/>
  <c r="BJ1336" i="1"/>
  <c r="BJ1334" i="1"/>
  <c r="BJ1335" i="1" s="1"/>
  <c r="BQ45" i="1"/>
  <c r="BQ43" i="1"/>
  <c r="BQ44" i="1" s="1"/>
  <c r="BG801" i="1"/>
  <c r="BN1334" i="1"/>
  <c r="BN1335" i="1" s="1"/>
  <c r="BN1336" i="1"/>
  <c r="BD974" i="1"/>
  <c r="BD1048" i="1" s="1"/>
  <c r="BQ1334" i="1"/>
  <c r="BQ1335" i="1" s="1"/>
  <c r="BQ1336" i="1"/>
  <c r="BJ873" i="1"/>
  <c r="BJ869" i="1"/>
  <c r="BJ870" i="1" s="1"/>
  <c r="BP1609" i="1"/>
  <c r="BG1653" i="1"/>
  <c r="BG1649" i="1"/>
  <c r="BG1650" i="1" s="1"/>
  <c r="BL1292" i="1"/>
  <c r="BL1339" i="1" s="1"/>
  <c r="BN1502" i="1"/>
  <c r="BN1505" i="1" s="1"/>
  <c r="BM1609" i="1"/>
  <c r="BN481" i="1"/>
  <c r="BN484" i="1"/>
  <c r="BN477" i="1"/>
  <c r="BN478" i="1" s="1"/>
  <c r="BM1653" i="1"/>
  <c r="BM1649" i="1"/>
  <c r="BM1650" i="1" s="1"/>
  <c r="BG1045" i="1"/>
  <c r="BG1048" i="1" s="1"/>
  <c r="BG1041" i="1"/>
  <c r="BG1042" i="1" s="1"/>
  <c r="BF359" i="1"/>
  <c r="BF355" i="1"/>
  <c r="BF356" i="1" s="1"/>
  <c r="BD1649" i="1"/>
  <c r="BD1650" i="1" s="1"/>
  <c r="BD1653" i="1"/>
  <c r="BJ974" i="1"/>
  <c r="BJ1649" i="1"/>
  <c r="BJ1650" i="1" s="1"/>
  <c r="BJ1653" i="1"/>
  <c r="BD1336" i="1"/>
  <c r="BD1334" i="1"/>
  <c r="BD1335" i="1" s="1"/>
  <c r="BL1187" i="1"/>
  <c r="BD1408" i="1"/>
  <c r="BD1411" i="1" s="1"/>
  <c r="BJ801" i="1"/>
  <c r="BE45" i="1"/>
  <c r="BE43" i="1"/>
  <c r="BE44" i="1" s="1"/>
  <c r="BD1121" i="1"/>
  <c r="BD1122" i="1" s="1"/>
  <c r="BD1125" i="1"/>
  <c r="BP43" i="1"/>
  <c r="BP44" i="1" s="1"/>
  <c r="BP45" i="1"/>
  <c r="BP127" i="1" s="1"/>
  <c r="BK1180" i="1"/>
  <c r="BK1181" i="1" s="1"/>
  <c r="BK1184" i="1"/>
  <c r="BJ1121" i="1"/>
  <c r="BJ1122" i="1" s="1"/>
  <c r="BJ1125" i="1"/>
  <c r="BO974" i="1"/>
  <c r="BD1184" i="1"/>
  <c r="BD1180" i="1"/>
  <c r="BD1181" i="1" s="1"/>
  <c r="BO173" i="1"/>
  <c r="BO174" i="1" s="1"/>
  <c r="BO176" i="1"/>
  <c r="BM1292" i="1"/>
  <c r="BF1649" i="1"/>
  <c r="BF1650" i="1" s="1"/>
  <c r="BF1653" i="1"/>
  <c r="BF1041" i="1"/>
  <c r="BF1042" i="1" s="1"/>
  <c r="BF1045" i="1"/>
  <c r="BF1048" i="1" s="1"/>
  <c r="BK1041" i="1"/>
  <c r="BK1042" i="1" s="1"/>
  <c r="BK1045" i="1"/>
  <c r="BK1048" i="1" s="1"/>
  <c r="BP873" i="1"/>
  <c r="BP869" i="1"/>
  <c r="BP870" i="1" s="1"/>
  <c r="BJ43" i="1"/>
  <c r="BJ44" i="1" s="1"/>
  <c r="BJ45" i="1"/>
  <c r="BE1180" i="1"/>
  <c r="BE1181" i="1" s="1"/>
  <c r="BE1184" i="1"/>
  <c r="BD1292" i="1"/>
  <c r="BP1336" i="1"/>
  <c r="BP1339" i="1" s="1"/>
  <c r="BP1334" i="1"/>
  <c r="BP1335" i="1" s="1"/>
  <c r="BG1292" i="1"/>
  <c r="BG1339" i="1" s="1"/>
  <c r="BJ1292" i="1"/>
  <c r="BK1334" i="1"/>
  <c r="BK1335" i="1" s="1"/>
  <c r="BK1336" i="1"/>
  <c r="BK1339" i="1" s="1"/>
  <c r="BJ355" i="1"/>
  <c r="BJ356" i="1" s="1"/>
  <c r="BJ359" i="1"/>
  <c r="BP1121" i="1"/>
  <c r="BP1122" i="1" s="1"/>
  <c r="BP1125" i="1"/>
  <c r="BL359" i="1"/>
  <c r="BL355" i="1"/>
  <c r="BL356" i="1" s="1"/>
  <c r="BQ1121" i="1"/>
  <c r="BQ1122" i="1" s="1"/>
  <c r="BQ1125" i="1"/>
  <c r="BQ1187" i="1" s="1"/>
  <c r="BD43" i="1"/>
  <c r="BD44" i="1" s="1"/>
  <c r="BD45" i="1"/>
  <c r="BP974" i="1"/>
  <c r="BP1048" i="1" s="1"/>
  <c r="BJ726" i="1"/>
  <c r="BE1502" i="1"/>
  <c r="BE1505" i="1" s="1"/>
  <c r="BL974" i="1"/>
  <c r="BC173" i="1"/>
  <c r="BC176" i="1"/>
  <c r="BF484" i="1"/>
  <c r="BF477" i="1"/>
  <c r="BF478" i="1" s="1"/>
  <c r="BF481" i="1"/>
  <c r="BE1334" i="1"/>
  <c r="BE1335" i="1" s="1"/>
  <c r="BE1336" i="1"/>
  <c r="BD355" i="1"/>
  <c r="BD356" i="1" s="1"/>
  <c r="BD359" i="1"/>
  <c r="BM1045" i="1"/>
  <c r="BM1048" i="1" s="1"/>
  <c r="BM1041" i="1"/>
  <c r="BM1042" i="1" s="1"/>
  <c r="BD873" i="1"/>
  <c r="BD869" i="1"/>
  <c r="BD870" i="1" s="1"/>
  <c r="BJ1184" i="1"/>
  <c r="BJ1180" i="1"/>
  <c r="BJ1181" i="1" s="1"/>
  <c r="BN1609" i="1"/>
  <c r="BE1041" i="1"/>
  <c r="BE1042" i="1" s="1"/>
  <c r="BE1045" i="1"/>
  <c r="BP1184" i="1"/>
  <c r="BP1180" i="1"/>
  <c r="BP1181" i="1" s="1"/>
  <c r="BE1292" i="1"/>
  <c r="BL1041" i="1"/>
  <c r="BL1042" i="1" s="1"/>
  <c r="BL1045" i="1"/>
  <c r="BP1649" i="1"/>
  <c r="BP1650" i="1" s="1"/>
  <c r="BP1653" i="1"/>
  <c r="BQ1649" i="1"/>
  <c r="BQ1650" i="1" s="1"/>
  <c r="BQ1653" i="1"/>
  <c r="BP801" i="1"/>
  <c r="BD726" i="1"/>
  <c r="BO1041" i="1"/>
  <c r="BO1042" i="1" s="1"/>
  <c r="BO1045" i="1"/>
  <c r="BO1502" i="1"/>
  <c r="BO1505" i="1" s="1"/>
  <c r="BQ1041" i="1"/>
  <c r="BQ1042" i="1" s="1"/>
  <c r="BQ1045" i="1"/>
  <c r="BI974" i="1"/>
  <c r="BN176" i="1"/>
  <c r="BN173" i="1"/>
  <c r="BN174" i="1" s="1"/>
  <c r="BK45" i="1"/>
  <c r="BK43" i="1"/>
  <c r="BK44" i="1" s="1"/>
  <c r="BE1609" i="1"/>
  <c r="BJ484" i="1"/>
  <c r="BE1121" i="1"/>
  <c r="BE1122" i="1" s="1"/>
  <c r="BE1125" i="1"/>
  <c r="BP355" i="1"/>
  <c r="BP356" i="1" s="1"/>
  <c r="BP359" i="1"/>
  <c r="BK1121" i="1"/>
  <c r="BK1122" i="1" s="1"/>
  <c r="BK1125" i="1"/>
  <c r="BF1292" i="1"/>
  <c r="BQ1502" i="1"/>
  <c r="BQ1505" i="1" s="1"/>
  <c r="BN1125" i="1"/>
  <c r="BN1121" i="1"/>
  <c r="BN1122" i="1" s="1"/>
  <c r="BG120" i="1"/>
  <c r="BG121" i="1" s="1"/>
  <c r="BG124" i="1"/>
  <c r="BP542" i="1"/>
  <c r="BP726" i="1" s="1"/>
  <c r="BJ1408" i="1"/>
  <c r="BJ1411" i="1" s="1"/>
  <c r="BK1502" i="1"/>
  <c r="BK1505" i="1" s="1"/>
  <c r="AU873" i="1"/>
  <c r="AD1336" i="1"/>
  <c r="AD1339" i="1" s="1"/>
  <c r="AD1334" i="1"/>
  <c r="AD1335" i="1" s="1"/>
  <c r="AA801" i="1"/>
  <c r="AS1408" i="1"/>
  <c r="AS1411" i="1" s="1"/>
  <c r="AS1292" i="1"/>
  <c r="AW1653" i="1"/>
  <c r="AW1649" i="1"/>
  <c r="AW1650" i="1" s="1"/>
  <c r="AY173" i="1"/>
  <c r="AY174" i="1" s="1"/>
  <c r="AY176" i="1"/>
  <c r="AO542" i="1"/>
  <c r="AO726" i="1" s="1"/>
  <c r="AW1184" i="1"/>
  <c r="AW1180" i="1"/>
  <c r="AW1181" i="1" s="1"/>
  <c r="AU1649" i="1"/>
  <c r="AU1650" i="1" s="1"/>
  <c r="AU1653" i="1"/>
  <c r="AN1041" i="1"/>
  <c r="AN1042" i="1" s="1"/>
  <c r="AN1045" i="1"/>
  <c r="AS1336" i="1"/>
  <c r="AS1334" i="1"/>
  <c r="AS1335" i="1" s="1"/>
  <c r="AY1336" i="1"/>
  <c r="AY1334" i="1"/>
  <c r="AY1335" i="1" s="1"/>
  <c r="AL1121" i="1"/>
  <c r="AL1122" i="1" s="1"/>
  <c r="AL1125" i="1"/>
  <c r="AY974" i="1"/>
  <c r="AR1121" i="1"/>
  <c r="AR1122" i="1" s="1"/>
  <c r="AR1125" i="1"/>
  <c r="AM873" i="1"/>
  <c r="AM869" i="1"/>
  <c r="AM870" i="1" s="1"/>
  <c r="AK1609" i="1"/>
  <c r="AR1184" i="1"/>
  <c r="AR1180" i="1"/>
  <c r="AR1181" i="1" s="1"/>
  <c r="AM1336" i="1"/>
  <c r="AM1334" i="1"/>
  <c r="AM1335" i="1" s="1"/>
  <c r="AM1502" i="1"/>
  <c r="AM1505" i="1" s="1"/>
  <c r="AM801" i="1"/>
  <c r="AR542" i="1"/>
  <c r="AR726" i="1" s="1"/>
  <c r="AL43" i="1"/>
  <c r="AL44" i="1" s="1"/>
  <c r="AL45" i="1"/>
  <c r="AL127" i="1" s="1"/>
  <c r="AS1609" i="1"/>
  <c r="AT1292" i="1"/>
  <c r="AT1339" i="1" s="1"/>
  <c r="AY1609" i="1"/>
  <c r="AM1121" i="1"/>
  <c r="AM1122" i="1" s="1"/>
  <c r="AM1125" i="1"/>
  <c r="AR1336" i="1"/>
  <c r="AR1334" i="1"/>
  <c r="AR1335" i="1" s="1"/>
  <c r="AO1041" i="1"/>
  <c r="AO1042" i="1" s="1"/>
  <c r="AO1045" i="1"/>
  <c r="AL1502" i="1"/>
  <c r="AL1505" i="1" s="1"/>
  <c r="AU1041" i="1"/>
  <c r="AU1042" i="1" s="1"/>
  <c r="AU1045" i="1"/>
  <c r="AX1121" i="1"/>
  <c r="AX1122" i="1" s="1"/>
  <c r="AX1125" i="1"/>
  <c r="AX1649" i="1"/>
  <c r="AX1650" i="1" s="1"/>
  <c r="AX1653" i="1"/>
  <c r="AM1184" i="1"/>
  <c r="AM1180" i="1"/>
  <c r="AM1181" i="1" s="1"/>
  <c r="AM1609" i="1"/>
  <c r="AW1609" i="1"/>
  <c r="AM1408" i="1"/>
  <c r="AM1411" i="1" s="1"/>
  <c r="AN974" i="1"/>
  <c r="AX1184" i="1"/>
  <c r="AX1180" i="1"/>
  <c r="AX1181" i="1" s="1"/>
  <c r="AM974" i="1"/>
  <c r="AM1048" i="1" s="1"/>
  <c r="AS1502" i="1"/>
  <c r="AS1505" i="1" s="1"/>
  <c r="AN726" i="1"/>
  <c r="AT359" i="1"/>
  <c r="AT355" i="1"/>
  <c r="AT356" i="1" s="1"/>
  <c r="AL1336" i="1"/>
  <c r="AL1334" i="1"/>
  <c r="AL1335" i="1" s="1"/>
  <c r="AM1649" i="1"/>
  <c r="AM1650" i="1" s="1"/>
  <c r="AM1653" i="1"/>
  <c r="AY1502" i="1"/>
  <c r="AY1505" i="1" s="1"/>
  <c r="AL1649" i="1"/>
  <c r="AL1650" i="1" s="1"/>
  <c r="AL1653" i="1"/>
  <c r="AS1649" i="1"/>
  <c r="AS1650" i="1" s="1"/>
  <c r="AS1653" i="1"/>
  <c r="AV1609" i="1"/>
  <c r="AS1121" i="1"/>
  <c r="AS1122" i="1" s="1"/>
  <c r="AS1125" i="1"/>
  <c r="AK176" i="1"/>
  <c r="AK173" i="1"/>
  <c r="AY1649" i="1"/>
  <c r="AY1650" i="1" s="1"/>
  <c r="AY1653" i="1"/>
  <c r="AR1502" i="1"/>
  <c r="AR1505" i="1" s="1"/>
  <c r="AS873" i="1"/>
  <c r="AS876" i="1" s="1"/>
  <c r="AS869" i="1"/>
  <c r="AS870" i="1" s="1"/>
  <c r="AX1502" i="1"/>
  <c r="AX1505" i="1" s="1"/>
  <c r="AY873" i="1"/>
  <c r="AY869" i="1"/>
  <c r="AY870" i="1" s="1"/>
  <c r="AM542" i="1"/>
  <c r="AM726" i="1" s="1"/>
  <c r="AY726" i="1"/>
  <c r="AO869" i="1"/>
  <c r="AO870" i="1" s="1"/>
  <c r="AO873" i="1"/>
  <c r="AO876" i="1" s="1"/>
  <c r="AN359" i="1"/>
  <c r="AN355" i="1"/>
  <c r="AN356" i="1" s="1"/>
  <c r="AN1292" i="1"/>
  <c r="AN1339" i="1" s="1"/>
  <c r="AR43" i="1"/>
  <c r="AR44" i="1" s="1"/>
  <c r="AR45" i="1"/>
  <c r="AX873" i="1"/>
  <c r="AX876" i="1" s="1"/>
  <c r="AX869" i="1"/>
  <c r="AX870" i="1" s="1"/>
  <c r="AO359" i="1"/>
  <c r="AO355" i="1"/>
  <c r="AO356" i="1" s="1"/>
  <c r="AU359" i="1"/>
  <c r="AU355" i="1"/>
  <c r="AU356" i="1" s="1"/>
  <c r="AL1184" i="1"/>
  <c r="AL1180" i="1"/>
  <c r="AL1181" i="1" s="1"/>
  <c r="AW1334" i="1"/>
  <c r="AW1335" i="1" s="1"/>
  <c r="AW1336" i="1"/>
  <c r="AU726" i="1"/>
  <c r="AL873" i="1"/>
  <c r="AL869" i="1"/>
  <c r="AL870" i="1" s="1"/>
  <c r="AU1121" i="1"/>
  <c r="AU1122" i="1" s="1"/>
  <c r="AU1125" i="1"/>
  <c r="AY127" i="1"/>
  <c r="AK477" i="1"/>
  <c r="AO974" i="1"/>
  <c r="AU1408" i="1"/>
  <c r="AU1411" i="1" s="1"/>
  <c r="AR873" i="1"/>
  <c r="AR869" i="1"/>
  <c r="AR870" i="1" s="1"/>
  <c r="AX1609" i="1"/>
  <c r="AY1184" i="1"/>
  <c r="AY1180" i="1"/>
  <c r="AY1181" i="1" s="1"/>
  <c r="AX974" i="1"/>
  <c r="AS974" i="1"/>
  <c r="AX1336" i="1"/>
  <c r="AX1334" i="1"/>
  <c r="AX1335" i="1" s="1"/>
  <c r="AY1121" i="1"/>
  <c r="AY1122" i="1" s="1"/>
  <c r="AY1125" i="1"/>
  <c r="AL974" i="1"/>
  <c r="AS1184" i="1"/>
  <c r="AS1180" i="1"/>
  <c r="AS1181" i="1" s="1"/>
  <c r="AU974" i="1"/>
  <c r="AO124" i="1"/>
  <c r="AO127" i="1" s="1"/>
  <c r="AO120" i="1"/>
  <c r="AO121" i="1" s="1"/>
  <c r="AU127" i="1"/>
  <c r="AS542" i="1"/>
  <c r="AS726" i="1" s="1"/>
  <c r="AY801" i="1"/>
  <c r="AR974" i="1"/>
  <c r="AU1292" i="1"/>
  <c r="AT1041" i="1"/>
  <c r="AT1042" i="1" s="1"/>
  <c r="AT1045" i="1"/>
  <c r="AN1649" i="1"/>
  <c r="AN1650" i="1" s="1"/>
  <c r="AN1653" i="1"/>
  <c r="AN484" i="1"/>
  <c r="AN477" i="1"/>
  <c r="AN478" i="1" s="1"/>
  <c r="AN481" i="1"/>
  <c r="AX43" i="1"/>
  <c r="AX44" i="1" s="1"/>
  <c r="AX45" i="1"/>
  <c r="AT484" i="1"/>
  <c r="AR1649" i="1"/>
  <c r="AR1650" i="1" s="1"/>
  <c r="AR1653" i="1"/>
  <c r="AO1649" i="1"/>
  <c r="AO1650" i="1" s="1"/>
  <c r="AO1653" i="1"/>
  <c r="AT1121" i="1"/>
  <c r="AT1122" i="1" s="1"/>
  <c r="AT1125" i="1"/>
  <c r="AW176" i="1"/>
  <c r="AW173" i="1"/>
  <c r="AW174" i="1" s="1"/>
  <c r="AO1292" i="1"/>
  <c r="AX542" i="1"/>
  <c r="AX726" i="1" s="1"/>
  <c r="AW542" i="1"/>
  <c r="AW726" i="1" s="1"/>
  <c r="Z120" i="1"/>
  <c r="Z121" i="1" s="1"/>
  <c r="Z124" i="1"/>
  <c r="AG124" i="1"/>
  <c r="AG127" i="1" s="1"/>
  <c r="AG120" i="1"/>
  <c r="AG121" i="1" s="1"/>
  <c r="W1649" i="1"/>
  <c r="W1650" i="1" s="1"/>
  <c r="AD1609" i="1"/>
  <c r="V355" i="1"/>
  <c r="V356" i="1" s="1"/>
  <c r="V359" i="1"/>
  <c r="V1334" i="1"/>
  <c r="V1335" i="1" s="1"/>
  <c r="V1336" i="1"/>
  <c r="AD1180" i="1"/>
  <c r="AD1181" i="1" s="1"/>
  <c r="AD1184" i="1"/>
  <c r="AD1187" i="1" s="1"/>
  <c r="AF1649" i="1"/>
  <c r="AF1650" i="1" s="1"/>
  <c r="AF1653" i="1"/>
  <c r="AD355" i="1"/>
  <c r="AD356" i="1" s="1"/>
  <c r="AD359" i="1"/>
  <c r="AB1339" i="1"/>
  <c r="AE359" i="1"/>
  <c r="AE355" i="1"/>
  <c r="AE356" i="1" s="1"/>
  <c r="AB1121" i="1"/>
  <c r="AB1122" i="1" s="1"/>
  <c r="AB1125" i="1"/>
  <c r="AD801" i="1"/>
  <c r="AG1292" i="1"/>
  <c r="T1649" i="1"/>
  <c r="T1650" i="1" s="1"/>
  <c r="T1653" i="1"/>
  <c r="AE1125" i="1"/>
  <c r="AE1121" i="1"/>
  <c r="AE1122" i="1" s="1"/>
  <c r="W974" i="1"/>
  <c r="T1041" i="1"/>
  <c r="T1042" i="1" s="1"/>
  <c r="T1045" i="1"/>
  <c r="S45" i="1"/>
  <c r="S43" i="1"/>
  <c r="AF1180" i="1"/>
  <c r="AF1181" i="1" s="1"/>
  <c r="AF1184" i="1"/>
  <c r="AC974" i="1"/>
  <c r="Y974" i="1"/>
  <c r="W1125" i="1"/>
  <c r="W1121" i="1"/>
  <c r="W1122" i="1" s="1"/>
  <c r="Z974" i="1"/>
  <c r="AA1408" i="1"/>
  <c r="AA1411" i="1" s="1"/>
  <c r="U1045" i="1"/>
  <c r="U1041" i="1"/>
  <c r="U1042" i="1" s="1"/>
  <c r="AG1121" i="1"/>
  <c r="AG1122" i="1" s="1"/>
  <c r="AG1125" i="1"/>
  <c r="AG1187" i="1" s="1"/>
  <c r="S1184" i="1"/>
  <c r="AC1609" i="1"/>
  <c r="W173" i="1"/>
  <c r="W174" i="1" s="1"/>
  <c r="W176" i="1"/>
  <c r="AG1045" i="1"/>
  <c r="AG1041" i="1"/>
  <c r="AG1042" i="1" s="1"/>
  <c r="V1121" i="1"/>
  <c r="V1122" i="1" s="1"/>
  <c r="V1125" i="1"/>
  <c r="T1334" i="1"/>
  <c r="T1335" i="1" s="1"/>
  <c r="T1336" i="1"/>
  <c r="AB176" i="1"/>
  <c r="AB173" i="1"/>
  <c r="AB174" i="1" s="1"/>
  <c r="U355" i="1"/>
  <c r="U356" i="1" s="1"/>
  <c r="U359" i="1"/>
  <c r="U120" i="1"/>
  <c r="U121" i="1" s="1"/>
  <c r="U124" i="1"/>
  <c r="U127" i="1" s="1"/>
  <c r="AB481" i="1"/>
  <c r="AB484" i="1"/>
  <c r="AB477" i="1"/>
  <c r="AB478" i="1" s="1"/>
  <c r="AE542" i="1"/>
  <c r="AE726" i="1" s="1"/>
  <c r="W484" i="1"/>
  <c r="W477" i="1"/>
  <c r="W478" i="1" s="1"/>
  <c r="W481" i="1"/>
  <c r="T359" i="1"/>
  <c r="T355" i="1"/>
  <c r="T356" i="1" s="1"/>
  <c r="V176" i="1"/>
  <c r="V173" i="1"/>
  <c r="V174" i="1" s="1"/>
  <c r="T1180" i="1"/>
  <c r="T1181" i="1" s="1"/>
  <c r="T1184" i="1"/>
  <c r="AE974" i="1"/>
  <c r="AA1292" i="1"/>
  <c r="AA1339" i="1" s="1"/>
  <c r="AC484" i="1"/>
  <c r="AC477" i="1"/>
  <c r="AC478" i="1" s="1"/>
  <c r="AC481" i="1"/>
  <c r="AE801" i="1"/>
  <c r="AC801" i="1"/>
  <c r="AC876" i="1" s="1"/>
  <c r="AA974" i="1"/>
  <c r="W1502" i="1"/>
  <c r="W1505" i="1" s="1"/>
  <c r="AD542" i="1"/>
  <c r="AD726" i="1" s="1"/>
  <c r="T869" i="1"/>
  <c r="T870" i="1" s="1"/>
  <c r="T873" i="1"/>
  <c r="AA355" i="1"/>
  <c r="AA356" i="1" s="1"/>
  <c r="AA359" i="1"/>
  <c r="AF1334" i="1"/>
  <c r="AF1335" i="1" s="1"/>
  <c r="AF1336" i="1"/>
  <c r="AG355" i="1"/>
  <c r="AG356" i="1" s="1"/>
  <c r="AG359" i="1"/>
  <c r="AD120" i="1"/>
  <c r="AD121" i="1" s="1"/>
  <c r="AD124" i="1"/>
  <c r="W1334" i="1"/>
  <c r="W1335" i="1" s="1"/>
  <c r="W1336" i="1"/>
  <c r="W1339" i="1" s="1"/>
  <c r="AE869" i="1"/>
  <c r="AE870" i="1" s="1"/>
  <c r="AE873" i="1"/>
  <c r="AA484" i="1"/>
  <c r="Z1041" i="1"/>
  <c r="Z1042" i="1" s="1"/>
  <c r="Z1045" i="1"/>
  <c r="V1292" i="1"/>
  <c r="AE1502" i="1"/>
  <c r="AE1505" i="1" s="1"/>
  <c r="AF1041" i="1"/>
  <c r="AF1042" i="1" s="1"/>
  <c r="AF1045" i="1"/>
  <c r="Z726" i="1"/>
  <c r="Z1334" i="1"/>
  <c r="Z1335" i="1" s="1"/>
  <c r="Z1336" i="1"/>
  <c r="V1048" i="1"/>
  <c r="W1041" i="1"/>
  <c r="W1042" i="1" s="1"/>
  <c r="W1045" i="1"/>
  <c r="AC1041" i="1"/>
  <c r="AC1042" i="1" s="1"/>
  <c r="AC1045" i="1"/>
  <c r="T974" i="1"/>
  <c r="AD43" i="1"/>
  <c r="AD44" i="1" s="1"/>
  <c r="AD45" i="1"/>
  <c r="S869" i="1"/>
  <c r="S873" i="1"/>
  <c r="AD873" i="1"/>
  <c r="AD869" i="1"/>
  <c r="AD870" i="1" s="1"/>
  <c r="AA1045" i="1"/>
  <c r="AA1041" i="1"/>
  <c r="AA1042" i="1" s="1"/>
  <c r="AC1334" i="1"/>
  <c r="AC1335" i="1" s="1"/>
  <c r="AC1336" i="1"/>
  <c r="AC1339" i="1" s="1"/>
  <c r="T726" i="1"/>
  <c r="U1121" i="1"/>
  <c r="U1122" i="1" s="1"/>
  <c r="U1125" i="1"/>
  <c r="AE45" i="1"/>
  <c r="AE43" i="1"/>
  <c r="AE44" i="1" s="1"/>
  <c r="AE1184" i="1"/>
  <c r="AE1180" i="1"/>
  <c r="AE1181" i="1" s="1"/>
  <c r="AE1041" i="1"/>
  <c r="AE1042" i="1" s="1"/>
  <c r="AE1045" i="1"/>
  <c r="T1609" i="1"/>
  <c r="V481" i="1"/>
  <c r="V484" i="1"/>
  <c r="V477" i="1"/>
  <c r="V478" i="1" s="1"/>
  <c r="U1609" i="1"/>
  <c r="AA1121" i="1"/>
  <c r="AA1122" i="1" s="1"/>
  <c r="AA1125" i="1"/>
  <c r="Z1180" i="1"/>
  <c r="Z1181" i="1" s="1"/>
  <c r="Z1184" i="1"/>
  <c r="Z1187" i="1" s="1"/>
  <c r="AE1336" i="1"/>
  <c r="AE1339" i="1" s="1"/>
  <c r="AE1334" i="1"/>
  <c r="AE1335" i="1" s="1"/>
  <c r="W1609" i="1"/>
  <c r="Z359" i="1"/>
  <c r="Z355" i="1"/>
  <c r="Z356" i="1" s="1"/>
  <c r="AF359" i="1"/>
  <c r="AF355" i="1"/>
  <c r="AF356" i="1" s="1"/>
  <c r="AC173" i="1"/>
  <c r="AC174" i="1" s="1"/>
  <c r="AC176" i="1"/>
  <c r="U1292" i="1"/>
  <c r="AD974" i="1"/>
  <c r="AE1649" i="1"/>
  <c r="AE1650" i="1" s="1"/>
  <c r="AE1653" i="1"/>
  <c r="Z869" i="1"/>
  <c r="Z870" i="1" s="1"/>
  <c r="Z873" i="1"/>
  <c r="AG974" i="1"/>
  <c r="U1408" i="1"/>
  <c r="U1411" i="1" s="1"/>
  <c r="AB801" i="1"/>
  <c r="BB1626" i="1"/>
  <c r="AJ1626" i="1"/>
  <c r="BB116" i="1"/>
  <c r="AL1048" i="1" l="1"/>
  <c r="AS1048" i="1"/>
  <c r="BL127" i="1"/>
  <c r="BC1292" i="1"/>
  <c r="BC1184" i="1"/>
  <c r="AJ533" i="1"/>
  <c r="AJ116" i="1"/>
  <c r="AK481" i="1"/>
  <c r="BG1187" i="1"/>
  <c r="AB876" i="1"/>
  <c r="V1187" i="1"/>
  <c r="AO1187" i="1"/>
  <c r="AT876" i="1"/>
  <c r="BJ127" i="1"/>
  <c r="BI542" i="1"/>
  <c r="AA1187" i="1"/>
  <c r="AF1339" i="1"/>
  <c r="AW1187" i="1"/>
  <c r="BC1045" i="1"/>
  <c r="U1187" i="1"/>
  <c r="BC1041" i="1"/>
  <c r="AN876" i="1"/>
  <c r="BI869" i="1"/>
  <c r="BC359" i="1"/>
  <c r="BK127" i="1"/>
  <c r="BC1408" i="1"/>
  <c r="BC1411" i="1" s="1"/>
  <c r="R77" i="1"/>
  <c r="R78" i="1" s="1"/>
  <c r="Y680" i="1"/>
  <c r="S1045" i="1"/>
  <c r="S974" i="1"/>
  <c r="BI3767" i="1"/>
  <c r="S1041" i="1"/>
  <c r="Y1334" i="1"/>
  <c r="BN1339" i="1"/>
  <c r="BC1334" i="1"/>
  <c r="AQ481" i="1"/>
  <c r="BF127" i="1"/>
  <c r="AQ4332" i="1"/>
  <c r="Y1336" i="1"/>
  <c r="AA876" i="1"/>
  <c r="BC1336" i="1"/>
  <c r="BC1502" i="1"/>
  <c r="Y4538" i="1"/>
  <c r="BK876" i="1"/>
  <c r="AQ4496" i="1"/>
  <c r="T876" i="1"/>
  <c r="Y4416" i="1"/>
  <c r="AJ473" i="1"/>
  <c r="AS127" i="1"/>
  <c r="U1339" i="1"/>
  <c r="BI1609" i="1"/>
  <c r="AV1187" i="1"/>
  <c r="Z876" i="1"/>
  <c r="BD127" i="1"/>
  <c r="BC1609" i="1"/>
  <c r="BO876" i="1"/>
  <c r="BL876" i="1"/>
  <c r="BI45" i="1"/>
  <c r="Y1180" i="1"/>
  <c r="AR1048" i="1"/>
  <c r="AX1339" i="1"/>
  <c r="Y1184" i="1"/>
  <c r="T1339" i="1"/>
  <c r="Y1045" i="1"/>
  <c r="BI1045" i="1"/>
  <c r="BQ1339" i="1"/>
  <c r="BG876" i="1"/>
  <c r="V876" i="1"/>
  <c r="AN127" i="1"/>
  <c r="AQ3726" i="1"/>
  <c r="BI2747" i="1"/>
  <c r="Y801" i="1"/>
  <c r="BI1041" i="1"/>
  <c r="BI1042" i="1" s="1"/>
  <c r="BN1048" i="1"/>
  <c r="AT1048" i="1"/>
  <c r="AU876" i="1"/>
  <c r="BF1339" i="1"/>
  <c r="W876" i="1"/>
  <c r="R169" i="1"/>
  <c r="BB1330" i="1"/>
  <c r="BB1336" i="1" s="1"/>
  <c r="AJ1599" i="1"/>
  <c r="BO1187" i="1"/>
  <c r="BB169" i="1"/>
  <c r="BB173" i="1" s="1"/>
  <c r="BB351" i="1"/>
  <c r="R533" i="1"/>
  <c r="AM127" i="1"/>
  <c r="Y873" i="1"/>
  <c r="BC355" i="1"/>
  <c r="BC356" i="1" s="1"/>
  <c r="AB1187" i="1"/>
  <c r="AK1336" i="1"/>
  <c r="AY1339" i="1"/>
  <c r="BN1187" i="1"/>
  <c r="BC873" i="1"/>
  <c r="S1121" i="1"/>
  <c r="Z127" i="1"/>
  <c r="AO1339" i="1"/>
  <c r="AK1334" i="1"/>
  <c r="AK1335" i="1" s="1"/>
  <c r="AQ1292" i="1"/>
  <c r="AQ1339" i="1" s="1"/>
  <c r="S1125" i="1"/>
  <c r="AX1048" i="1"/>
  <c r="BC869" i="1"/>
  <c r="BC870" i="1" s="1"/>
  <c r="AR876" i="1"/>
  <c r="BJ1048" i="1"/>
  <c r="AJ865" i="1"/>
  <c r="BB39" i="1"/>
  <c r="BB1176" i="1"/>
  <c r="BB1180" i="1" s="1"/>
  <c r="BB1181" i="1" s="1"/>
  <c r="BF1187" i="1"/>
  <c r="R1492" i="1"/>
  <c r="AJ169" i="1"/>
  <c r="BB1282" i="1"/>
  <c r="BB792" i="1"/>
  <c r="BE876" i="1"/>
  <c r="T1187" i="1"/>
  <c r="AQ1609" i="1"/>
  <c r="AL1339" i="1"/>
  <c r="BI1184" i="1"/>
  <c r="R1330" i="1"/>
  <c r="AG1339" i="1"/>
  <c r="R1615" i="1"/>
  <c r="R1645" i="1" s="1"/>
  <c r="R1599" i="1"/>
  <c r="R965" i="1"/>
  <c r="AJ792" i="1"/>
  <c r="AJ1176" i="1"/>
  <c r="AJ1180" i="1" s="1"/>
  <c r="AJ1181" i="1" s="1"/>
  <c r="R1117" i="1"/>
  <c r="AJ1117" i="1"/>
  <c r="AJ1330" i="1"/>
  <c r="BB1599" i="1"/>
  <c r="BM876" i="1"/>
  <c r="BB473" i="1"/>
  <c r="BB477" i="1" s="1"/>
  <c r="AQ4542" i="1"/>
  <c r="R865" i="1"/>
  <c r="R1282" i="1"/>
  <c r="R1292" i="1" s="1"/>
  <c r="AQ1334" i="1"/>
  <c r="AU1187" i="1"/>
  <c r="AQ1653" i="1"/>
  <c r="AQ1502" i="1"/>
  <c r="BO127" i="1"/>
  <c r="AJ351" i="1"/>
  <c r="Y1121" i="1"/>
  <c r="Y1122" i="1" s="1"/>
  <c r="AV1339" i="1"/>
  <c r="AK1125" i="1"/>
  <c r="BI1125" i="1"/>
  <c r="AQ1932" i="1"/>
  <c r="AT127" i="1"/>
  <c r="R1037" i="1"/>
  <c r="R116" i="1"/>
  <c r="BB533" i="1"/>
  <c r="BB1398" i="1"/>
  <c r="BB1117" i="1"/>
  <c r="R792" i="1"/>
  <c r="R801" i="1" s="1"/>
  <c r="AJ1492" i="1"/>
  <c r="AJ1502" i="1" s="1"/>
  <c r="AJ965" i="1"/>
  <c r="AJ1282" i="1"/>
  <c r="BB865" i="1"/>
  <c r="BB965" i="1"/>
  <c r="AJ1398" i="1"/>
  <c r="R351" i="1"/>
  <c r="Y43" i="1"/>
  <c r="Y44" i="1" s="1"/>
  <c r="AQ542" i="1"/>
  <c r="Y45" i="1"/>
  <c r="AF127" i="1"/>
  <c r="AY1048" i="1"/>
  <c r="AK120" i="1"/>
  <c r="AK121" i="1" s="1"/>
  <c r="AQ801" i="1"/>
  <c r="Y1408" i="1"/>
  <c r="Y1411" i="1" s="1"/>
  <c r="R1176" i="1"/>
  <c r="R1184" i="1" s="1"/>
  <c r="S1336" i="1"/>
  <c r="BQ1048" i="1"/>
  <c r="Y542" i="1"/>
  <c r="R4542" i="1"/>
  <c r="AW1048" i="1"/>
  <c r="BI4542" i="1"/>
  <c r="AJ1037" i="1"/>
  <c r="AJ4542" i="1"/>
  <c r="BB1037" i="1"/>
  <c r="BB1041" i="1" s="1"/>
  <c r="Z1339" i="1"/>
  <c r="AX127" i="1"/>
  <c r="AQ173" i="1"/>
  <c r="BE127" i="1"/>
  <c r="AC1187" i="1"/>
  <c r="BI1180" i="1"/>
  <c r="BI1181" i="1" s="1"/>
  <c r="AQ869" i="1"/>
  <c r="AQ870" i="1" s="1"/>
  <c r="AE127" i="1"/>
  <c r="S1408" i="1"/>
  <c r="S1411" i="1" s="1"/>
  <c r="AQ176" i="1"/>
  <c r="BE1048" i="1"/>
  <c r="U876" i="1"/>
  <c r="Y1609" i="1"/>
  <c r="BI1292" i="1"/>
  <c r="Y4542" i="1"/>
  <c r="AF1187" i="1"/>
  <c r="AT1187" i="1"/>
  <c r="BC974" i="1"/>
  <c r="BC1048" i="1" s="1"/>
  <c r="BI176" i="1"/>
  <c r="BO1339" i="1"/>
  <c r="W1187" i="1"/>
  <c r="BM1339" i="1"/>
  <c r="BI173" i="1"/>
  <c r="BI174" i="1" s="1"/>
  <c r="AQ1125" i="1"/>
  <c r="AQ873" i="1"/>
  <c r="Y1645" i="1"/>
  <c r="Y1653" i="1" s="1"/>
  <c r="AK1502" i="1"/>
  <c r="AK1505" i="1" s="1"/>
  <c r="BI484" i="1"/>
  <c r="AQ484" i="1"/>
  <c r="AK1121" i="1"/>
  <c r="AK1122" i="1" s="1"/>
  <c r="BC477" i="1"/>
  <c r="AW1339" i="1"/>
  <c r="BB1492" i="1"/>
  <c r="BB1502" i="1" s="1"/>
  <c r="BB1505" i="1" s="1"/>
  <c r="Y1693" i="1"/>
  <c r="Y1694" i="1" s="1"/>
  <c r="AK355" i="1"/>
  <c r="AK356" i="1" s="1"/>
  <c r="AK359" i="1"/>
  <c r="BQ127" i="1"/>
  <c r="S173" i="1"/>
  <c r="S174" i="1" s="1"/>
  <c r="AK1180" i="1"/>
  <c r="AK1181" i="1" s="1"/>
  <c r="S176" i="1"/>
  <c r="AK1045" i="1"/>
  <c r="AK1048" i="1" s="1"/>
  <c r="AJ39" i="1"/>
  <c r="S1649" i="1"/>
  <c r="S1650" i="1" s="1"/>
  <c r="BI801" i="1"/>
  <c r="BI876" i="1" s="1"/>
  <c r="R1398" i="1"/>
  <c r="AQ1408" i="1"/>
  <c r="AQ1411" i="1" s="1"/>
  <c r="BG127" i="1"/>
  <c r="BF876" i="1"/>
  <c r="AM1339" i="1"/>
  <c r="AK484" i="1"/>
  <c r="AK1184" i="1"/>
  <c r="BC481" i="1"/>
  <c r="BI1502" i="1"/>
  <c r="BI1505" i="1" s="1"/>
  <c r="AQ1041" i="1"/>
  <c r="AQ1042" i="1" s="1"/>
  <c r="AQ1045" i="1"/>
  <c r="AQ1048" i="1" s="1"/>
  <c r="BC484" i="1"/>
  <c r="AR127" i="1"/>
  <c r="AD1048" i="1"/>
  <c r="BI1653" i="1"/>
  <c r="BB1615" i="1"/>
  <c r="BB1693" i="1"/>
  <c r="BB259" i="1"/>
  <c r="BB4048" i="1"/>
  <c r="BB3889" i="1"/>
  <c r="BB4009" i="1"/>
  <c r="BB1733" i="1"/>
  <c r="BB2421" i="1"/>
  <c r="BB2015" i="1"/>
  <c r="BB2747" i="1"/>
  <c r="BB204" i="1"/>
  <c r="BB4252" i="1"/>
  <c r="BB4373" i="1"/>
  <c r="BB2706" i="1"/>
  <c r="BB2137" i="1"/>
  <c r="BB2582" i="1"/>
  <c r="BB3523" i="1"/>
  <c r="BB3241" i="1"/>
  <c r="BB4496" i="1"/>
  <c r="BB585" i="1"/>
  <c r="BB3282" i="1"/>
  <c r="BB674" i="1"/>
  <c r="BB2541" i="1"/>
  <c r="BB3075" i="1"/>
  <c r="BB3158" i="1"/>
  <c r="BB628" i="1"/>
  <c r="BB2501" i="1"/>
  <c r="BB4538" i="1"/>
  <c r="BB3645" i="1"/>
  <c r="BB2664" i="1"/>
  <c r="BB3848" i="1"/>
  <c r="BB4455" i="1"/>
  <c r="BB2829" i="1"/>
  <c r="BB3808" i="1"/>
  <c r="BB2341" i="1"/>
  <c r="BB4129" i="1"/>
  <c r="BB3320" i="1"/>
  <c r="BB2952" i="1"/>
  <c r="BB1848" i="1"/>
  <c r="BB3442" i="1"/>
  <c r="BB3117" i="1"/>
  <c r="BB2623" i="1"/>
  <c r="BB3199" i="1"/>
  <c r="BB4211" i="1"/>
  <c r="BB1774" i="1"/>
  <c r="BB2095" i="1"/>
  <c r="BB3360" i="1"/>
  <c r="BB3034" i="1"/>
  <c r="BB3929" i="1"/>
  <c r="BB3969" i="1"/>
  <c r="BB3401" i="1"/>
  <c r="BB3604" i="1"/>
  <c r="BB2911" i="1"/>
  <c r="BB4292" i="1"/>
  <c r="BB3564" i="1"/>
  <c r="BB1813" i="1"/>
  <c r="BB2300" i="1"/>
  <c r="BB3767" i="1"/>
  <c r="BB4170" i="1"/>
  <c r="BB225" i="1"/>
  <c r="BB4089" i="1"/>
  <c r="BB2259" i="1"/>
  <c r="BB430" i="1"/>
  <c r="BB3726" i="1"/>
  <c r="BB297" i="1"/>
  <c r="BB2219" i="1"/>
  <c r="BB73" i="1"/>
  <c r="BB2055" i="1"/>
  <c r="BB717" i="1"/>
  <c r="BB2993" i="1"/>
  <c r="BB1932" i="1"/>
  <c r="BB391" i="1"/>
  <c r="BB2383" i="1"/>
  <c r="BB2788" i="1"/>
  <c r="BB4415" i="1"/>
  <c r="BB3482" i="1"/>
  <c r="BB4332" i="1"/>
  <c r="BB1974" i="1"/>
  <c r="BB3686" i="1"/>
  <c r="BB2462" i="1"/>
  <c r="BB1892" i="1"/>
  <c r="BB2178" i="1"/>
  <c r="BB2870" i="1"/>
  <c r="AR1339" i="1"/>
  <c r="BD876" i="1"/>
  <c r="AJ481" i="1"/>
  <c r="AJ3442" i="1"/>
  <c r="AJ2421" i="1"/>
  <c r="AJ3199" i="1"/>
  <c r="AJ2095" i="1"/>
  <c r="AJ2747" i="1"/>
  <c r="AJ4373" i="1"/>
  <c r="AJ4455" i="1"/>
  <c r="AJ3604" i="1"/>
  <c r="AJ3970" i="1"/>
  <c r="AJ4048" i="1"/>
  <c r="AJ2706" i="1"/>
  <c r="AJ3401" i="1"/>
  <c r="AJ3808" i="1"/>
  <c r="AJ4415" i="1"/>
  <c r="AJ2300" i="1"/>
  <c r="AJ2788" i="1"/>
  <c r="AJ1852" i="1"/>
  <c r="AJ391" i="1"/>
  <c r="AJ2829" i="1"/>
  <c r="AJ430" i="1"/>
  <c r="AJ1773" i="1"/>
  <c r="AJ3117" i="1"/>
  <c r="AJ717" i="1"/>
  <c r="AJ73" i="1"/>
  <c r="AJ2219" i="1"/>
  <c r="AJ3241" i="1"/>
  <c r="AJ3482" i="1"/>
  <c r="AJ3686" i="1"/>
  <c r="AJ3564" i="1"/>
  <c r="AJ1693" i="1"/>
  <c r="AJ3034" i="1"/>
  <c r="AJ2341" i="1"/>
  <c r="AJ2383" i="1"/>
  <c r="AJ4010" i="1"/>
  <c r="AJ3360" i="1"/>
  <c r="AJ225" i="1"/>
  <c r="AJ1932" i="1"/>
  <c r="AJ2178" i="1"/>
  <c r="AJ4170" i="1"/>
  <c r="AJ2911" i="1"/>
  <c r="AJ1812" i="1"/>
  <c r="AJ297" i="1"/>
  <c r="AJ2055" i="1"/>
  <c r="AJ4497" i="1"/>
  <c r="AJ1893" i="1"/>
  <c r="AJ3075" i="1"/>
  <c r="AJ2582" i="1"/>
  <c r="AJ2015" i="1"/>
  <c r="AJ4129" i="1"/>
  <c r="AJ2137" i="1"/>
  <c r="AJ1974" i="1"/>
  <c r="AJ3320" i="1"/>
  <c r="AJ2541" i="1"/>
  <c r="AJ3523" i="1"/>
  <c r="AJ1615" i="1"/>
  <c r="R39" i="1"/>
  <c r="AJ2870" i="1"/>
  <c r="AJ4332" i="1"/>
  <c r="AJ2952" i="1"/>
  <c r="AJ3848" i="1"/>
  <c r="AJ3282" i="1"/>
  <c r="AJ3645" i="1"/>
  <c r="AJ4292" i="1"/>
  <c r="AJ2260" i="1"/>
  <c r="AJ801" i="1"/>
  <c r="AJ4211" i="1"/>
  <c r="AJ2623" i="1"/>
  <c r="AJ1733" i="1"/>
  <c r="AJ259" i="1"/>
  <c r="AJ3726" i="1"/>
  <c r="AJ2664" i="1"/>
  <c r="AJ4538" i="1"/>
  <c r="AJ628" i="1"/>
  <c r="AJ674" i="1"/>
  <c r="AJ3767" i="1"/>
  <c r="AJ3158" i="1"/>
  <c r="AJ4089" i="1"/>
  <c r="AJ2462" i="1"/>
  <c r="AJ4252" i="1"/>
  <c r="AJ2993" i="1"/>
  <c r="AJ3929" i="1"/>
  <c r="AJ2501" i="1"/>
  <c r="AJ204" i="1"/>
  <c r="AJ585" i="1"/>
  <c r="AJ3889" i="1"/>
  <c r="U1048" i="1"/>
  <c r="AU1339" i="1"/>
  <c r="R4373" i="1"/>
  <c r="R3442" i="1"/>
  <c r="R1733" i="1"/>
  <c r="R3282" i="1"/>
  <c r="R4048" i="1"/>
  <c r="R4538" i="1"/>
  <c r="R4332" i="1"/>
  <c r="R1812" i="1"/>
  <c r="R2301" i="1"/>
  <c r="R259" i="1"/>
  <c r="R3889" i="1"/>
  <c r="R3401" i="1"/>
  <c r="R3848" i="1"/>
  <c r="R4170" i="1"/>
  <c r="R674" i="1"/>
  <c r="R3970" i="1"/>
  <c r="R2788" i="1"/>
  <c r="R4455" i="1"/>
  <c r="R2623" i="1"/>
  <c r="R2707" i="1"/>
  <c r="R3645" i="1"/>
  <c r="R3726" i="1"/>
  <c r="R3075" i="1"/>
  <c r="R2870" i="1"/>
  <c r="R1932" i="1"/>
  <c r="R2541" i="1"/>
  <c r="R297" i="1"/>
  <c r="R2137" i="1"/>
  <c r="R2178" i="1"/>
  <c r="R3929" i="1"/>
  <c r="R1773" i="1"/>
  <c r="R4129" i="1"/>
  <c r="R2383" i="1"/>
  <c r="R3034" i="1"/>
  <c r="R2501" i="1"/>
  <c r="R3604" i="1"/>
  <c r="R2095" i="1"/>
  <c r="R4496" i="1"/>
  <c r="R2911" i="1"/>
  <c r="R1892" i="1"/>
  <c r="R4252" i="1"/>
  <c r="R2462" i="1"/>
  <c r="R3199" i="1"/>
  <c r="R3686" i="1"/>
  <c r="R2421" i="1"/>
  <c r="R2056" i="1"/>
  <c r="R3241" i="1"/>
  <c r="R4089" i="1"/>
  <c r="R2747" i="1"/>
  <c r="R3808" i="1"/>
  <c r="R3360" i="1"/>
  <c r="R717" i="1"/>
  <c r="R628" i="1"/>
  <c r="R4416" i="1"/>
  <c r="R3767" i="1"/>
  <c r="R2341" i="1"/>
  <c r="R4211" i="1"/>
  <c r="R1502" i="1"/>
  <c r="R225" i="1"/>
  <c r="R3117" i="1"/>
  <c r="R4009" i="1"/>
  <c r="R3158" i="1"/>
  <c r="R2993" i="1"/>
  <c r="R2664" i="1"/>
  <c r="R2259" i="1"/>
  <c r="R2953" i="1"/>
  <c r="R473" i="1"/>
  <c r="R4292" i="1"/>
  <c r="R430" i="1"/>
  <c r="R1694" i="1"/>
  <c r="R2582" i="1"/>
  <c r="R2219" i="1"/>
  <c r="R391" i="1"/>
  <c r="R3564" i="1"/>
  <c r="R3523" i="1"/>
  <c r="R2015" i="1"/>
  <c r="R1852" i="1"/>
  <c r="R2829" i="1"/>
  <c r="R3320" i="1"/>
  <c r="R1974" i="1"/>
  <c r="R585" i="1"/>
  <c r="R3483" i="1"/>
  <c r="R204" i="1"/>
  <c r="AJ542" i="1"/>
  <c r="BI1649" i="1"/>
  <c r="BI1650" i="1" s="1"/>
  <c r="AL876" i="1"/>
  <c r="AK1292" i="1"/>
  <c r="AQ359" i="1"/>
  <c r="AQ355" i="1"/>
  <c r="AQ356" i="1" s="1"/>
  <c r="BI355" i="1"/>
  <c r="BI356" i="1" s="1"/>
  <c r="BI359" i="1"/>
  <c r="Y124" i="1"/>
  <c r="Y120" i="1"/>
  <c r="Y121" i="1" s="1"/>
  <c r="BC1125" i="1"/>
  <c r="BC1187" i="1" s="1"/>
  <c r="BC1121" i="1"/>
  <c r="BC1122" i="1" s="1"/>
  <c r="BC1042" i="1"/>
  <c r="BC1505" i="1"/>
  <c r="BI234" i="1"/>
  <c r="BI3565" i="1"/>
  <c r="BC2583" i="1"/>
  <c r="BI3483" i="1"/>
  <c r="BC3321" i="1"/>
  <c r="BI3076" i="1"/>
  <c r="BI3727" i="1"/>
  <c r="BI2953" i="1"/>
  <c r="BI2994" i="1"/>
  <c r="BC2994" i="1"/>
  <c r="BC2502" i="1"/>
  <c r="BI589" i="1"/>
  <c r="BI1853" i="1"/>
  <c r="BC4253" i="1"/>
  <c r="BC1893" i="1"/>
  <c r="BC4090" i="1"/>
  <c r="BC1694" i="1"/>
  <c r="BC2542" i="1"/>
  <c r="BC2179" i="1"/>
  <c r="BC438" i="1"/>
  <c r="BC434" i="1"/>
  <c r="BC1853" i="1"/>
  <c r="BC2260" i="1"/>
  <c r="BC2056" i="1"/>
  <c r="BI3849" i="1"/>
  <c r="BC4293" i="1"/>
  <c r="BI4456" i="1"/>
  <c r="BC3118" i="1"/>
  <c r="BC4130" i="1"/>
  <c r="BC301" i="1"/>
  <c r="BC305" i="1"/>
  <c r="BC2748" i="1"/>
  <c r="BC3076" i="1"/>
  <c r="BI2422" i="1"/>
  <c r="BI3159" i="1"/>
  <c r="BC3483" i="1"/>
  <c r="BI678" i="1"/>
  <c r="BI680" i="1"/>
  <c r="BC3159" i="1"/>
  <c r="BI4539" i="1"/>
  <c r="BI3321" i="1"/>
  <c r="BI1734" i="1"/>
  <c r="BC1933" i="1"/>
  <c r="BI4090" i="1"/>
  <c r="BC4171" i="1"/>
  <c r="BC4539" i="1"/>
  <c r="BC3727" i="1"/>
  <c r="BC4456" i="1"/>
  <c r="BI1335" i="1"/>
  <c r="BC876" i="1"/>
  <c r="BI3809" i="1"/>
  <c r="BI2138" i="1"/>
  <c r="BC2830" i="1"/>
  <c r="BC3849" i="1"/>
  <c r="BC1813" i="1"/>
  <c r="BI3443" i="1"/>
  <c r="BC3768" i="1"/>
  <c r="BI1933" i="1"/>
  <c r="BI2384" i="1"/>
  <c r="BI438" i="1"/>
  <c r="BI434" i="1"/>
  <c r="BI3970" i="1"/>
  <c r="BC3809" i="1"/>
  <c r="BI4253" i="1"/>
  <c r="BI2016" i="1"/>
  <c r="BI1774" i="1"/>
  <c r="BI4171" i="1"/>
  <c r="BI305" i="1"/>
  <c r="BI301" i="1"/>
  <c r="BI2056" i="1"/>
  <c r="BI4049" i="1"/>
  <c r="BC45" i="1"/>
  <c r="BC43" i="1"/>
  <c r="BC680" i="1"/>
  <c r="BC678" i="1"/>
  <c r="BC1774" i="1"/>
  <c r="BC2789" i="1"/>
  <c r="BI2871" i="1"/>
  <c r="BI1893" i="1"/>
  <c r="BC2665" i="1"/>
  <c r="BI3524" i="1"/>
  <c r="BI4212" i="1"/>
  <c r="BC208" i="1"/>
  <c r="BC212" i="1"/>
  <c r="BC2384" i="1"/>
  <c r="BI721" i="1"/>
  <c r="BI723" i="1"/>
  <c r="BC3402" i="1"/>
  <c r="BI3242" i="1"/>
  <c r="BC3970" i="1"/>
  <c r="BI2542" i="1"/>
  <c r="BI2179" i="1"/>
  <c r="BC4010" i="1"/>
  <c r="BI2220" i="1"/>
  <c r="BI2260" i="1"/>
  <c r="BC721" i="1"/>
  <c r="BC723" i="1"/>
  <c r="BI4333" i="1"/>
  <c r="BI77" i="1"/>
  <c r="BI81" i="1"/>
  <c r="BC263" i="1"/>
  <c r="BC267" i="1"/>
  <c r="BI3200" i="1"/>
  <c r="BC2301" i="1"/>
  <c r="BI3361" i="1"/>
  <c r="BI2502" i="1"/>
  <c r="BI3687" i="1"/>
  <c r="BC2953" i="1"/>
  <c r="BC3524" i="1"/>
  <c r="BC1335" i="1"/>
  <c r="BC3443" i="1"/>
  <c r="BC3035" i="1"/>
  <c r="BC2138" i="1"/>
  <c r="BI1975" i="1"/>
  <c r="BC4212" i="1"/>
  <c r="BI3930" i="1"/>
  <c r="BI2463" i="1"/>
  <c r="BC2463" i="1"/>
  <c r="BC2912" i="1"/>
  <c r="BI2707" i="1"/>
  <c r="BC3361" i="1"/>
  <c r="BC1975" i="1"/>
  <c r="BI395" i="1"/>
  <c r="BI399" i="1"/>
  <c r="BC77" i="1"/>
  <c r="BC81" i="1"/>
  <c r="BI4497" i="1"/>
  <c r="BI3283" i="1"/>
  <c r="BC4374" i="1"/>
  <c r="BC632" i="1"/>
  <c r="BC634" i="1"/>
  <c r="BC3200" i="1"/>
  <c r="BI3402" i="1"/>
  <c r="BC2707" i="1"/>
  <c r="BC395" i="1"/>
  <c r="BC399" i="1"/>
  <c r="BI3605" i="1"/>
  <c r="BI4374" i="1"/>
  <c r="BI3890" i="1"/>
  <c r="BI120" i="1"/>
  <c r="BI124" i="1"/>
  <c r="BC2096" i="1"/>
  <c r="BC174" i="1"/>
  <c r="BI870" i="1"/>
  <c r="BI478" i="1"/>
  <c r="BC478" i="1"/>
  <c r="BI2789" i="1"/>
  <c r="BC3687" i="1"/>
  <c r="BI2665" i="1"/>
  <c r="BI1408" i="1"/>
  <c r="BC3930" i="1"/>
  <c r="BI2912" i="1"/>
  <c r="BC234" i="1"/>
  <c r="BI4293" i="1"/>
  <c r="BC3283" i="1"/>
  <c r="BC2871" i="1"/>
  <c r="BC4049" i="1"/>
  <c r="BI2096" i="1"/>
  <c r="BI212" i="1"/>
  <c r="BI208" i="1"/>
  <c r="BC120" i="1"/>
  <c r="BC124" i="1"/>
  <c r="BC3890" i="1"/>
  <c r="BI2830" i="1"/>
  <c r="BC1734" i="1"/>
  <c r="BC2016" i="1"/>
  <c r="BI3646" i="1"/>
  <c r="BC1645" i="1"/>
  <c r="BI634" i="1"/>
  <c r="BI632" i="1"/>
  <c r="BI1694" i="1"/>
  <c r="AK478" i="1"/>
  <c r="AQ174" i="1"/>
  <c r="AQ478" i="1"/>
  <c r="AQ4130" i="1"/>
  <c r="AK3565" i="1"/>
  <c r="AK263" i="1"/>
  <c r="AK267" i="1"/>
  <c r="AQ1774" i="1"/>
  <c r="AQ2542" i="1"/>
  <c r="AK2871" i="1"/>
  <c r="AQ632" i="1"/>
  <c r="AQ634" i="1"/>
  <c r="AK4010" i="1"/>
  <c r="AQ1694" i="1"/>
  <c r="AK4049" i="1"/>
  <c r="AK2624" i="1"/>
  <c r="AQ2665" i="1"/>
  <c r="AK3159" i="1"/>
  <c r="AQ3483" i="1"/>
  <c r="AK43" i="1"/>
  <c r="AK45" i="1"/>
  <c r="AQ2707" i="1"/>
  <c r="AK2748" i="1"/>
  <c r="AQ2260" i="1"/>
  <c r="AK589" i="1"/>
  <c r="AK634" i="1"/>
  <c r="AK2220" i="1"/>
  <c r="AQ2624" i="1"/>
  <c r="AQ3443" i="1"/>
  <c r="AQ1335" i="1"/>
  <c r="AK174" i="1"/>
  <c r="AK1975" i="1"/>
  <c r="AQ3242" i="1"/>
  <c r="AK1694" i="1"/>
  <c r="AQ4374" i="1"/>
  <c r="AK399" i="1"/>
  <c r="AK395" i="1"/>
  <c r="AQ2871" i="1"/>
  <c r="AK4539" i="1"/>
  <c r="AK3035" i="1"/>
  <c r="AQ3118" i="1"/>
  <c r="AK81" i="1"/>
  <c r="AK77" i="1"/>
  <c r="AQ2994" i="1"/>
  <c r="AQ3565" i="1"/>
  <c r="AK3283" i="1"/>
  <c r="AK4171" i="1"/>
  <c r="AQ4010" i="1"/>
  <c r="AK4374" i="1"/>
  <c r="AQ2179" i="1"/>
  <c r="AK2665" i="1"/>
  <c r="AK3361" i="1"/>
  <c r="AK2096" i="1"/>
  <c r="AQ263" i="1"/>
  <c r="AQ267" i="1"/>
  <c r="AQ2953" i="1"/>
  <c r="AK3970" i="1"/>
  <c r="AQ3646" i="1"/>
  <c r="AK3242" i="1"/>
  <c r="AQ4171" i="1"/>
  <c r="AK1933" i="1"/>
  <c r="AK3930" i="1"/>
  <c r="AQ1975" i="1"/>
  <c r="AQ3159" i="1"/>
  <c r="AQ3809" i="1"/>
  <c r="AQ3361" i="1"/>
  <c r="AQ3402" i="1"/>
  <c r="AQ2789" i="1"/>
  <c r="AK2707" i="1"/>
  <c r="AQ2422" i="1"/>
  <c r="AK3524" i="1"/>
  <c r="AK2463" i="1"/>
  <c r="AQ3849" i="1"/>
  <c r="AQ2502" i="1"/>
  <c r="AQ2463" i="1"/>
  <c r="AK3809" i="1"/>
  <c r="AK2301" i="1"/>
  <c r="AQ4090" i="1"/>
  <c r="AK723" i="1"/>
  <c r="AK721" i="1"/>
  <c r="AQ2016" i="1"/>
  <c r="AQ589" i="1"/>
  <c r="AQ234" i="1"/>
  <c r="AK4456" i="1"/>
  <c r="AK2422" i="1"/>
  <c r="AK2994" i="1"/>
  <c r="AQ2384" i="1"/>
  <c r="AQ3283" i="1"/>
  <c r="AK3687" i="1"/>
  <c r="AK1408" i="1"/>
  <c r="AK3605" i="1"/>
  <c r="AK3321" i="1"/>
  <c r="AK3443" i="1"/>
  <c r="AK4416" i="1"/>
  <c r="AQ2096" i="1"/>
  <c r="AQ4049" i="1"/>
  <c r="AQ3605" i="1"/>
  <c r="AQ43" i="1"/>
  <c r="AQ45" i="1"/>
  <c r="AQ120" i="1"/>
  <c r="AQ124" i="1"/>
  <c r="AQ3076" i="1"/>
  <c r="AK1853" i="1"/>
  <c r="AQ3200" i="1"/>
  <c r="AQ2056" i="1"/>
  <c r="AK870" i="1"/>
  <c r="AQ2748" i="1"/>
  <c r="AK2016" i="1"/>
  <c r="AK2542" i="1"/>
  <c r="AK3076" i="1"/>
  <c r="AQ3687" i="1"/>
  <c r="AK2502" i="1"/>
  <c r="AQ2301" i="1"/>
  <c r="AK3483" i="1"/>
  <c r="AQ208" i="1"/>
  <c r="AQ212" i="1"/>
  <c r="AQ3321" i="1"/>
  <c r="AK4130" i="1"/>
  <c r="AQ2220" i="1"/>
  <c r="AK434" i="1"/>
  <c r="AK438" i="1"/>
  <c r="AK2179" i="1"/>
  <c r="AK2384" i="1"/>
  <c r="AK3727" i="1"/>
  <c r="AQ4293" i="1"/>
  <c r="AK2342" i="1"/>
  <c r="AQ723" i="1"/>
  <c r="AQ721" i="1"/>
  <c r="AS1187" i="1"/>
  <c r="AK876" i="1"/>
  <c r="AQ1650" i="1"/>
  <c r="AQ2342" i="1"/>
  <c r="AQ1853" i="1"/>
  <c r="AQ3930" i="1"/>
  <c r="AQ1505" i="1"/>
  <c r="AK3118" i="1"/>
  <c r="AQ2583" i="1"/>
  <c r="AK2953" i="1"/>
  <c r="AQ4539" i="1"/>
  <c r="AK1734" i="1"/>
  <c r="AK678" i="1"/>
  <c r="AK680" i="1"/>
  <c r="AK2260" i="1"/>
  <c r="AK234" i="1"/>
  <c r="AQ2138" i="1"/>
  <c r="AK2830" i="1"/>
  <c r="AQ2830" i="1"/>
  <c r="AQ678" i="1"/>
  <c r="AQ680" i="1"/>
  <c r="AK4090" i="1"/>
  <c r="AK1645" i="1"/>
  <c r="AQ3035" i="1"/>
  <c r="AK2138" i="1"/>
  <c r="AK2056" i="1"/>
  <c r="AQ4253" i="1"/>
  <c r="AQ1813" i="1"/>
  <c r="AQ3970" i="1"/>
  <c r="AK3849" i="1"/>
  <c r="AQ1180" i="1"/>
  <c r="AQ1184" i="1"/>
  <c r="AK3200" i="1"/>
  <c r="AQ3524" i="1"/>
  <c r="V1339" i="1"/>
  <c r="S359" i="1"/>
  <c r="S355" i="1"/>
  <c r="S356" i="1" s="1"/>
  <c r="Y359" i="1"/>
  <c r="Y355" i="1"/>
  <c r="S3283" i="1"/>
  <c r="S3524" i="1"/>
  <c r="Y212" i="1"/>
  <c r="Y208" i="1"/>
  <c r="S3687" i="1"/>
  <c r="Y77" i="1"/>
  <c r="Y81" i="1"/>
  <c r="Y2502" i="1"/>
  <c r="S2583" i="1"/>
  <c r="S2542" i="1"/>
  <c r="S2422" i="1"/>
  <c r="Y4212" i="1"/>
  <c r="S3930" i="1"/>
  <c r="Y2748" i="1"/>
  <c r="S2301" i="1"/>
  <c r="Y4374" i="1"/>
  <c r="Y2953" i="1"/>
  <c r="Y173" i="1"/>
  <c r="Y176" i="1"/>
  <c r="Y3930" i="1"/>
  <c r="S679" i="1"/>
  <c r="Y2871" i="1"/>
  <c r="Y2583" i="1"/>
  <c r="S301" i="1"/>
  <c r="S305" i="1"/>
  <c r="S4212" i="1"/>
  <c r="S3605" i="1"/>
  <c r="S1853" i="1"/>
  <c r="S4293" i="1"/>
  <c r="S2953" i="1"/>
  <c r="S4049" i="1"/>
  <c r="Y1893" i="1"/>
  <c r="Y634" i="1"/>
  <c r="Y589" i="1"/>
  <c r="Y3242" i="1"/>
  <c r="Y1933" i="1"/>
  <c r="S1893" i="1"/>
  <c r="Y3970" i="1"/>
  <c r="S77" i="1"/>
  <c r="S81" i="1"/>
  <c r="S395" i="1"/>
  <c r="S399" i="1"/>
  <c r="S3443" i="1"/>
  <c r="Y4130" i="1"/>
  <c r="S2707" i="1"/>
  <c r="Y2830" i="1"/>
  <c r="Y4171" i="1"/>
  <c r="Y434" i="1"/>
  <c r="Y438" i="1"/>
  <c r="S2502" i="1"/>
  <c r="S3076" i="1"/>
  <c r="S3321" i="1"/>
  <c r="Y234" i="1"/>
  <c r="Y1181" i="1"/>
  <c r="Y1042" i="1"/>
  <c r="S1181" i="1"/>
  <c r="Y1335" i="1"/>
  <c r="Y2422" i="1"/>
  <c r="S3849" i="1"/>
  <c r="S1975" i="1"/>
  <c r="Y2789" i="1"/>
  <c r="S721" i="1"/>
  <c r="S723" i="1"/>
  <c r="Y4293" i="1"/>
  <c r="Y1853" i="1"/>
  <c r="S3159" i="1"/>
  <c r="Y477" i="1"/>
  <c r="Y481" i="1"/>
  <c r="Y484" i="1"/>
  <c r="S3970" i="1"/>
  <c r="S1933" i="1"/>
  <c r="S4333" i="1"/>
  <c r="S234" i="1"/>
  <c r="S2463" i="1"/>
  <c r="Y267" i="1"/>
  <c r="Y263" i="1"/>
  <c r="S3483" i="1"/>
  <c r="S2871" i="1"/>
  <c r="S1042" i="1"/>
  <c r="Y1339" i="1"/>
  <c r="Y2342" i="1"/>
  <c r="S267" i="1"/>
  <c r="S263" i="1"/>
  <c r="Y2096" i="1"/>
  <c r="S484" i="1"/>
  <c r="S477" i="1"/>
  <c r="S481" i="1"/>
  <c r="S3361" i="1"/>
  <c r="Y4010" i="1"/>
  <c r="S4010" i="1"/>
  <c r="S589" i="1"/>
  <c r="Y3809" i="1"/>
  <c r="Y3524" i="1"/>
  <c r="S2789" i="1"/>
  <c r="S3242" i="1"/>
  <c r="Y1774" i="1"/>
  <c r="S2624" i="1"/>
  <c r="S4253" i="1"/>
  <c r="S2912" i="1"/>
  <c r="Y3565" i="1"/>
  <c r="Y4049" i="1"/>
  <c r="Y3768" i="1"/>
  <c r="S2994" i="1"/>
  <c r="Y721" i="1"/>
  <c r="Y723" i="1"/>
  <c r="S4090" i="1"/>
  <c r="Y2707" i="1"/>
  <c r="S124" i="1"/>
  <c r="S120" i="1"/>
  <c r="Y4456" i="1"/>
  <c r="S3118" i="1"/>
  <c r="Y4333" i="1"/>
  <c r="S3890" i="1"/>
  <c r="Y3687" i="1"/>
  <c r="Y2220" i="1"/>
  <c r="S3768" i="1"/>
  <c r="S1694" i="1"/>
  <c r="Y2994" i="1"/>
  <c r="S1122" i="1"/>
  <c r="S1505" i="1"/>
  <c r="S876" i="1"/>
  <c r="S1335" i="1"/>
  <c r="S44" i="1"/>
  <c r="S3565" i="1"/>
  <c r="S1774" i="1"/>
  <c r="Y3283" i="1"/>
  <c r="S434" i="1"/>
  <c r="S438" i="1"/>
  <c r="Y1813" i="1"/>
  <c r="Y3605" i="1"/>
  <c r="Y2138" i="1"/>
  <c r="Y2624" i="1"/>
  <c r="Y2301" i="1"/>
  <c r="S2748" i="1"/>
  <c r="S2096" i="1"/>
  <c r="Y305" i="1"/>
  <c r="Y301" i="1"/>
  <c r="S2665" i="1"/>
  <c r="S4171" i="1"/>
  <c r="S634" i="1"/>
  <c r="S632" i="1"/>
  <c r="Y3159" i="1"/>
  <c r="Y3727" i="1"/>
  <c r="Y3035" i="1"/>
  <c r="Y2260" i="1"/>
  <c r="S2138" i="1"/>
  <c r="Y2542" i="1"/>
  <c r="Y3321" i="1"/>
  <c r="S2220" i="1"/>
  <c r="Y395" i="1"/>
  <c r="Y399" i="1"/>
  <c r="Y1975" i="1"/>
  <c r="S870" i="1"/>
  <c r="S1339" i="1"/>
  <c r="S1813" i="1"/>
  <c r="S4497" i="1"/>
  <c r="Y3890" i="1"/>
  <c r="Y3849" i="1"/>
  <c r="S2342" i="1"/>
  <c r="Y3402" i="1"/>
  <c r="Y2056" i="1"/>
  <c r="Y4497" i="1"/>
  <c r="Y3118" i="1"/>
  <c r="S4416" i="1"/>
  <c r="S4456" i="1"/>
  <c r="S3402" i="1"/>
  <c r="Y3076" i="1"/>
  <c r="S2056" i="1"/>
  <c r="Y3483" i="1"/>
  <c r="Y2179" i="1"/>
  <c r="Y2463" i="1"/>
  <c r="S4130" i="1"/>
  <c r="Y2912" i="1"/>
  <c r="S3809" i="1"/>
  <c r="Y2016" i="1"/>
  <c r="S208" i="1"/>
  <c r="S212" i="1"/>
  <c r="BJ1187" i="1"/>
  <c r="AD876" i="1"/>
  <c r="BQ876" i="1"/>
  <c r="AC1048" i="1"/>
  <c r="BB1408" i="1"/>
  <c r="AS1339" i="1"/>
  <c r="W1048" i="1"/>
  <c r="BB1125" i="1"/>
  <c r="AF1048" i="1"/>
  <c r="AJ869" i="1"/>
  <c r="BD1187" i="1"/>
  <c r="AJ873" i="1"/>
  <c r="R355" i="1"/>
  <c r="BI1048" i="1"/>
  <c r="AY1187" i="1"/>
  <c r="BL1048" i="1"/>
  <c r="BO1048" i="1"/>
  <c r="BE1339" i="1"/>
  <c r="AR1187" i="1"/>
  <c r="BP1187" i="1"/>
  <c r="BJ1339" i="1"/>
  <c r="BK1187" i="1"/>
  <c r="BD1339" i="1"/>
  <c r="BP876" i="1"/>
  <c r="BJ876" i="1"/>
  <c r="BE1187" i="1"/>
  <c r="AA1048" i="1"/>
  <c r="AO1048" i="1"/>
  <c r="BB1121" i="1"/>
  <c r="AU1048" i="1"/>
  <c r="BB124" i="1"/>
  <c r="Y1187" i="1"/>
  <c r="AL1187" i="1"/>
  <c r="AX1187" i="1"/>
  <c r="Z1048" i="1"/>
  <c r="AE1187" i="1"/>
  <c r="AM876" i="1"/>
  <c r="AY876" i="1"/>
  <c r="AM1187" i="1"/>
  <c r="AN1048" i="1"/>
  <c r="S1048" i="1"/>
  <c r="AE876" i="1"/>
  <c r="R359" i="1"/>
  <c r="AE1048" i="1"/>
  <c r="Y1048" i="1"/>
  <c r="S1187" i="1"/>
  <c r="T1048" i="1"/>
  <c r="AD127" i="1"/>
  <c r="AG1048" i="1"/>
  <c r="BB120" i="1"/>
  <c r="AJ124" i="1"/>
  <c r="R124" i="1"/>
  <c r="AJ120" i="1"/>
  <c r="BB974" i="1"/>
  <c r="BB1292" i="1"/>
  <c r="AJ477" i="1"/>
  <c r="BB1045" i="1"/>
  <c r="BB1609" i="1"/>
  <c r="BB359" i="1"/>
  <c r="BB355" i="1"/>
  <c r="AJ1045" i="1"/>
  <c r="AJ1041" i="1"/>
  <c r="AJ1408" i="1"/>
  <c r="AJ1292" i="1"/>
  <c r="AJ359" i="1"/>
  <c r="AJ355" i="1"/>
  <c r="R1041" i="1"/>
  <c r="R1045" i="1"/>
  <c r="R869" i="1"/>
  <c r="R173" i="1"/>
  <c r="R176" i="1"/>
  <c r="R1336" i="1"/>
  <c r="R1334" i="1"/>
  <c r="R1121" i="1"/>
  <c r="R1125" i="1"/>
  <c r="BC1339" i="1" l="1"/>
  <c r="BB1184" i="1"/>
  <c r="BB1187" i="1" s="1"/>
  <c r="Y876" i="1"/>
  <c r="BB176" i="1"/>
  <c r="R1609" i="1"/>
  <c r="R542" i="1"/>
  <c r="BB1334" i="1"/>
  <c r="BB1335" i="1" s="1"/>
  <c r="AJ173" i="1"/>
  <c r="BB869" i="1"/>
  <c r="BB870" i="1" s="1"/>
  <c r="AJ176" i="1"/>
  <c r="BB873" i="1"/>
  <c r="AQ4333" i="1"/>
  <c r="R1180" i="1"/>
  <c r="AJ1609" i="1"/>
  <c r="BB45" i="1"/>
  <c r="AJ1184" i="1"/>
  <c r="AQ4497" i="1"/>
  <c r="BI3768" i="1"/>
  <c r="Y4539" i="1"/>
  <c r="BB481" i="1"/>
  <c r="R120" i="1"/>
  <c r="R121" i="1" s="1"/>
  <c r="BI2748" i="1"/>
  <c r="AJ974" i="1"/>
  <c r="BB542" i="1"/>
  <c r="AQ3727" i="1"/>
  <c r="AK1339" i="1"/>
  <c r="AJ1336" i="1"/>
  <c r="AJ1339" i="1" s="1"/>
  <c r="AJ1334" i="1"/>
  <c r="AJ1335" i="1" s="1"/>
  <c r="R974" i="1"/>
  <c r="R1048" i="1" s="1"/>
  <c r="BB43" i="1"/>
  <c r="BB44" i="1" s="1"/>
  <c r="AJ1125" i="1"/>
  <c r="R873" i="1"/>
  <c r="R876" i="1" s="1"/>
  <c r="BB801" i="1"/>
  <c r="BI1187" i="1"/>
  <c r="AJ1121" i="1"/>
  <c r="AJ1122" i="1" s="1"/>
  <c r="R1653" i="1"/>
  <c r="R1649" i="1"/>
  <c r="R1650" i="1" s="1"/>
  <c r="AK1187" i="1"/>
  <c r="AQ876" i="1"/>
  <c r="AJ484" i="1"/>
  <c r="AQ1933" i="1"/>
  <c r="BI1339" i="1"/>
  <c r="R484" i="1"/>
  <c r="BB484" i="1"/>
  <c r="Y1649" i="1"/>
  <c r="AJ43" i="1"/>
  <c r="AJ44" i="1" s="1"/>
  <c r="AJ45" i="1"/>
  <c r="R1408" i="1"/>
  <c r="R1411" i="1" s="1"/>
  <c r="BB1893" i="1"/>
  <c r="BB1975" i="1"/>
  <c r="BB1933" i="1"/>
  <c r="BB721" i="1"/>
  <c r="BB723" i="1"/>
  <c r="BB2056" i="1"/>
  <c r="BB2220" i="1"/>
  <c r="BB234" i="1"/>
  <c r="BB2301" i="1"/>
  <c r="BB3565" i="1"/>
  <c r="BB2912" i="1"/>
  <c r="BB3402" i="1"/>
  <c r="BB2624" i="1"/>
  <c r="BB1852" i="1"/>
  <c r="BB4542" i="1"/>
  <c r="BB2953" i="1"/>
  <c r="BB4539" i="1"/>
  <c r="BB634" i="1"/>
  <c r="BB632" i="1"/>
  <c r="BB2542" i="1"/>
  <c r="BB4497" i="1"/>
  <c r="BB3242" i="1"/>
  <c r="BB2707" i="1"/>
  <c r="BB208" i="1"/>
  <c r="BB212" i="1"/>
  <c r="BB1734" i="1"/>
  <c r="BB4010" i="1"/>
  <c r="BB3970" i="1"/>
  <c r="BB3035" i="1"/>
  <c r="BB4130" i="1"/>
  <c r="BB3809" i="1"/>
  <c r="BB4456" i="1"/>
  <c r="BB3524" i="1"/>
  <c r="BB1645" i="1"/>
  <c r="BB174" i="1"/>
  <c r="BB2871" i="1"/>
  <c r="BB2463" i="1"/>
  <c r="BB3483" i="1"/>
  <c r="BB2789" i="1"/>
  <c r="BB2384" i="1"/>
  <c r="BB2994" i="1"/>
  <c r="BB305" i="1"/>
  <c r="BB301" i="1"/>
  <c r="BB434" i="1"/>
  <c r="BB438" i="1"/>
  <c r="BB4293" i="1"/>
  <c r="BB3118" i="1"/>
  <c r="BB2665" i="1"/>
  <c r="BB3159" i="1"/>
  <c r="BB3283" i="1"/>
  <c r="BB4374" i="1"/>
  <c r="BB2748" i="1"/>
  <c r="BB2422" i="1"/>
  <c r="BB3890" i="1"/>
  <c r="BB4049" i="1"/>
  <c r="BB1694" i="1"/>
  <c r="BB121" i="1"/>
  <c r="BB1411" i="1"/>
  <c r="BB3361" i="1"/>
  <c r="BB2096" i="1"/>
  <c r="BB4212" i="1"/>
  <c r="BB2830" i="1"/>
  <c r="BB3849" i="1"/>
  <c r="BB2583" i="1"/>
  <c r="BB1339" i="1"/>
  <c r="BB1122" i="1"/>
  <c r="BB2179" i="1"/>
  <c r="BB3687" i="1"/>
  <c r="BB4333" i="1"/>
  <c r="BB4416" i="1"/>
  <c r="BB395" i="1"/>
  <c r="BB399" i="1"/>
  <c r="BB77" i="1"/>
  <c r="BB81" i="1"/>
  <c r="BB3727" i="1"/>
  <c r="BB2260" i="1"/>
  <c r="BB4090" i="1"/>
  <c r="BB4171" i="1"/>
  <c r="BB3768" i="1"/>
  <c r="BB478" i="1"/>
  <c r="BB3605" i="1"/>
  <c r="BB3443" i="1"/>
  <c r="BB3321" i="1"/>
  <c r="BB3646" i="1"/>
  <c r="BB2502" i="1"/>
  <c r="BB3076" i="1"/>
  <c r="BB678" i="1"/>
  <c r="BB680" i="1"/>
  <c r="BB589" i="1"/>
  <c r="BB4253" i="1"/>
  <c r="BB2016" i="1"/>
  <c r="BB267" i="1"/>
  <c r="BB263" i="1"/>
  <c r="BB356" i="1"/>
  <c r="BB1042" i="1"/>
  <c r="BB3930" i="1"/>
  <c r="BB3200" i="1"/>
  <c r="BB2342" i="1"/>
  <c r="BB2138" i="1"/>
  <c r="AJ1042" i="1"/>
  <c r="AJ478" i="1"/>
  <c r="AJ870" i="1"/>
  <c r="AJ3890" i="1"/>
  <c r="AJ2502" i="1"/>
  <c r="AJ3930" i="1"/>
  <c r="AJ4253" i="1"/>
  <c r="AJ267" i="1"/>
  <c r="AJ263" i="1"/>
  <c r="AJ4293" i="1"/>
  <c r="AJ3524" i="1"/>
  <c r="AJ3076" i="1"/>
  <c r="AJ2056" i="1"/>
  <c r="AJ2912" i="1"/>
  <c r="AJ3687" i="1"/>
  <c r="AJ2220" i="1"/>
  <c r="AJ3118" i="1"/>
  <c r="AJ434" i="1"/>
  <c r="AJ438" i="1"/>
  <c r="AJ399" i="1"/>
  <c r="AJ395" i="1"/>
  <c r="AJ2301" i="1"/>
  <c r="AJ3809" i="1"/>
  <c r="AJ2707" i="1"/>
  <c r="AJ4456" i="1"/>
  <c r="AJ4374" i="1"/>
  <c r="AJ1505" i="1"/>
  <c r="AJ2096" i="1"/>
  <c r="AJ3200" i="1"/>
  <c r="AJ1411" i="1"/>
  <c r="AJ3159" i="1"/>
  <c r="AJ680" i="1"/>
  <c r="AJ678" i="1"/>
  <c r="AJ2665" i="1"/>
  <c r="AJ4212" i="1"/>
  <c r="AJ2953" i="1"/>
  <c r="AJ4333" i="1"/>
  <c r="AJ2179" i="1"/>
  <c r="AJ589" i="1"/>
  <c r="AJ2994" i="1"/>
  <c r="AJ3727" i="1"/>
  <c r="AJ1734" i="1"/>
  <c r="AJ3646" i="1"/>
  <c r="AJ3283" i="1"/>
  <c r="R43" i="1"/>
  <c r="R44" i="1" s="1"/>
  <c r="R45" i="1"/>
  <c r="R127" i="1" s="1"/>
  <c r="AJ1645" i="1"/>
  <c r="AJ2542" i="1"/>
  <c r="AJ3321" i="1"/>
  <c r="AJ2138" i="1"/>
  <c r="AJ4130" i="1"/>
  <c r="AJ301" i="1"/>
  <c r="AJ305" i="1"/>
  <c r="AJ2384" i="1"/>
  <c r="AJ2342" i="1"/>
  <c r="AJ77" i="1"/>
  <c r="AJ81" i="1"/>
  <c r="AJ2830" i="1"/>
  <c r="AJ1853" i="1"/>
  <c r="AJ3402" i="1"/>
  <c r="AJ4049" i="1"/>
  <c r="AJ356" i="1"/>
  <c r="AJ121" i="1"/>
  <c r="AJ2463" i="1"/>
  <c r="AJ3768" i="1"/>
  <c r="AJ2871" i="1"/>
  <c r="AJ2422" i="1"/>
  <c r="AJ208" i="1"/>
  <c r="AJ212" i="1"/>
  <c r="AJ2624" i="1"/>
  <c r="AJ3849" i="1"/>
  <c r="AJ1975" i="1"/>
  <c r="AJ2016" i="1"/>
  <c r="AJ2583" i="1"/>
  <c r="AJ1813" i="1"/>
  <c r="AJ3361" i="1"/>
  <c r="AJ3035" i="1"/>
  <c r="AJ3565" i="1"/>
  <c r="AJ3483" i="1"/>
  <c r="AJ3242" i="1"/>
  <c r="AJ721" i="1"/>
  <c r="AJ723" i="1"/>
  <c r="AJ2789" i="1"/>
  <c r="AJ4416" i="1"/>
  <c r="AJ3605" i="1"/>
  <c r="AJ2748" i="1"/>
  <c r="AJ174" i="1"/>
  <c r="AJ876" i="1"/>
  <c r="AJ4090" i="1"/>
  <c r="AJ632" i="1"/>
  <c r="AJ634" i="1"/>
  <c r="AJ4539" i="1"/>
  <c r="AJ4171" i="1"/>
  <c r="AJ1933" i="1"/>
  <c r="AJ234" i="1"/>
  <c r="AJ1694" i="1"/>
  <c r="AJ1774" i="1"/>
  <c r="AJ3443" i="1"/>
  <c r="R1335" i="1"/>
  <c r="R2220" i="1"/>
  <c r="R2583" i="1"/>
  <c r="R438" i="1"/>
  <c r="R434" i="1"/>
  <c r="R2260" i="1"/>
  <c r="R2994" i="1"/>
  <c r="R3159" i="1"/>
  <c r="R3118" i="1"/>
  <c r="R1893" i="1"/>
  <c r="R2871" i="1"/>
  <c r="R1181" i="1"/>
  <c r="R1042" i="1"/>
  <c r="R174" i="1"/>
  <c r="R870" i="1"/>
  <c r="R2342" i="1"/>
  <c r="R723" i="1"/>
  <c r="R721" i="1"/>
  <c r="R2748" i="1"/>
  <c r="R4090" i="1"/>
  <c r="R2502" i="1"/>
  <c r="R3035" i="1"/>
  <c r="R2384" i="1"/>
  <c r="R2179" i="1"/>
  <c r="R3646" i="1"/>
  <c r="R4456" i="1"/>
  <c r="R678" i="1"/>
  <c r="R680" i="1"/>
  <c r="R3402" i="1"/>
  <c r="R1813" i="1"/>
  <c r="R4049" i="1"/>
  <c r="R3443" i="1"/>
  <c r="R1122" i="1"/>
  <c r="R212" i="1"/>
  <c r="R208" i="1"/>
  <c r="R589" i="1"/>
  <c r="R3321" i="1"/>
  <c r="R2016" i="1"/>
  <c r="R3524" i="1"/>
  <c r="R3565" i="1"/>
  <c r="R4293" i="1"/>
  <c r="R2665" i="1"/>
  <c r="R234" i="1"/>
  <c r="R2912" i="1"/>
  <c r="R4497" i="1"/>
  <c r="R301" i="1"/>
  <c r="R305" i="1"/>
  <c r="R3076" i="1"/>
  <c r="R356" i="1"/>
  <c r="R4212" i="1"/>
  <c r="R3361" i="1"/>
  <c r="R3242" i="1"/>
  <c r="R2422" i="1"/>
  <c r="R3200" i="1"/>
  <c r="R3605" i="1"/>
  <c r="R4130" i="1"/>
  <c r="R4171" i="1"/>
  <c r="R3890" i="1"/>
  <c r="R4333" i="1"/>
  <c r="R3283" i="1"/>
  <c r="R1734" i="1"/>
  <c r="R4374" i="1"/>
  <c r="R1975" i="1"/>
  <c r="R2830" i="1"/>
  <c r="R1853" i="1"/>
  <c r="R395" i="1"/>
  <c r="R399" i="1"/>
  <c r="R477" i="1"/>
  <c r="R481" i="1"/>
  <c r="R4010" i="1"/>
  <c r="R4253" i="1"/>
  <c r="R2096" i="1"/>
  <c r="R2542" i="1"/>
  <c r="R1933" i="1"/>
  <c r="R1505" i="1"/>
  <c r="R3768" i="1"/>
  <c r="R632" i="1"/>
  <c r="R634" i="1"/>
  <c r="R3809" i="1"/>
  <c r="R3687" i="1"/>
  <c r="R2463" i="1"/>
  <c r="R1774" i="1"/>
  <c r="R3930" i="1"/>
  <c r="R2138" i="1"/>
  <c r="R3727" i="1"/>
  <c r="R2624" i="1"/>
  <c r="R2789" i="1"/>
  <c r="R3849" i="1"/>
  <c r="R267" i="1"/>
  <c r="R263" i="1"/>
  <c r="R4539" i="1"/>
  <c r="R1339" i="1"/>
  <c r="Y127" i="1"/>
  <c r="BC1649" i="1"/>
  <c r="BC1653" i="1"/>
  <c r="BC127" i="1"/>
  <c r="BI121" i="1"/>
  <c r="BI78" i="1"/>
  <c r="BC726" i="1"/>
  <c r="BC209" i="1"/>
  <c r="BI435" i="1"/>
  <c r="BI679" i="1"/>
  <c r="BC121" i="1"/>
  <c r="BC722" i="1"/>
  <c r="BI722" i="1"/>
  <c r="BI590" i="1"/>
  <c r="BI633" i="1"/>
  <c r="BI1411" i="1"/>
  <c r="BI396" i="1"/>
  <c r="BI302" i="1"/>
  <c r="BC302" i="1"/>
  <c r="BI726" i="1"/>
  <c r="BC396" i="1"/>
  <c r="BC44" i="1"/>
  <c r="BC633" i="1"/>
  <c r="BC78" i="1"/>
  <c r="BC435" i="1"/>
  <c r="BI209" i="1"/>
  <c r="BI127" i="1"/>
  <c r="BC264" i="1"/>
  <c r="BC679" i="1"/>
  <c r="AQ679" i="1"/>
  <c r="AQ726" i="1"/>
  <c r="AQ722" i="1"/>
  <c r="AQ121" i="1"/>
  <c r="AK396" i="1"/>
  <c r="AK590" i="1"/>
  <c r="AK44" i="1"/>
  <c r="AQ1187" i="1"/>
  <c r="AQ209" i="1"/>
  <c r="AQ44" i="1"/>
  <c r="AK1411" i="1"/>
  <c r="AQ1181" i="1"/>
  <c r="AK679" i="1"/>
  <c r="AK435" i="1"/>
  <c r="AQ590" i="1"/>
  <c r="AK78" i="1"/>
  <c r="AQ633" i="1"/>
  <c r="AQ264" i="1"/>
  <c r="AK127" i="1"/>
  <c r="AK264" i="1"/>
  <c r="AK1653" i="1"/>
  <c r="AK1649" i="1"/>
  <c r="AQ127" i="1"/>
  <c r="AK726" i="1"/>
  <c r="AK722" i="1"/>
  <c r="S726" i="1"/>
  <c r="S121" i="1"/>
  <c r="Y722" i="1"/>
  <c r="S722" i="1"/>
  <c r="Y78" i="1"/>
  <c r="S478" i="1"/>
  <c r="Y478" i="1"/>
  <c r="S209" i="1"/>
  <c r="S633" i="1"/>
  <c r="Y590" i="1"/>
  <c r="S302" i="1"/>
  <c r="Y356" i="1"/>
  <c r="Y396" i="1"/>
  <c r="S264" i="1"/>
  <c r="Y435" i="1"/>
  <c r="S78" i="1"/>
  <c r="Y209" i="1"/>
  <c r="S127" i="1"/>
  <c r="Y302" i="1"/>
  <c r="S590" i="1"/>
  <c r="Y264" i="1"/>
  <c r="Y174" i="1"/>
  <c r="S435" i="1"/>
  <c r="Y726" i="1"/>
  <c r="S396" i="1"/>
  <c r="BB1048" i="1"/>
  <c r="R1187" i="1"/>
  <c r="AJ1048" i="1"/>
  <c r="BB876" i="1" l="1"/>
  <c r="BB127" i="1"/>
  <c r="AJ1187" i="1"/>
  <c r="Y1650" i="1"/>
  <c r="AJ127" i="1"/>
  <c r="BB264" i="1"/>
  <c r="BB302" i="1"/>
  <c r="BB209" i="1"/>
  <c r="BB1653" i="1"/>
  <c r="BB1649" i="1"/>
  <c r="BB78" i="1"/>
  <c r="BB396" i="1"/>
  <c r="BB435" i="1"/>
  <c r="BB633" i="1"/>
  <c r="BB722" i="1"/>
  <c r="BB726" i="1"/>
  <c r="BB590" i="1"/>
  <c r="BB679" i="1"/>
  <c r="BB1853" i="1"/>
  <c r="AJ209" i="1"/>
  <c r="AJ302" i="1"/>
  <c r="AJ1653" i="1"/>
  <c r="AJ1649" i="1"/>
  <c r="AJ726" i="1"/>
  <c r="AJ78" i="1"/>
  <c r="AJ590" i="1"/>
  <c r="AJ679" i="1"/>
  <c r="AJ396" i="1"/>
  <c r="AJ722" i="1"/>
  <c r="AJ264" i="1"/>
  <c r="AJ633" i="1"/>
  <c r="AJ435" i="1"/>
  <c r="R633" i="1"/>
  <c r="R478" i="1"/>
  <c r="R396" i="1"/>
  <c r="R679" i="1"/>
  <c r="R722" i="1"/>
  <c r="R302" i="1"/>
  <c r="R264" i="1"/>
  <c r="R209" i="1"/>
  <c r="R590" i="1"/>
  <c r="R726" i="1"/>
  <c r="R435" i="1"/>
  <c r="BC1650" i="1"/>
  <c r="AK1650" i="1"/>
  <c r="BB1650" i="1" l="1"/>
  <c r="AJ1650" i="1"/>
  <c r="K1606" i="1" l="1"/>
  <c r="M1606" i="1"/>
  <c r="N1606" i="1"/>
  <c r="O1606" i="1"/>
  <c r="P1606" i="1"/>
  <c r="Q1606" i="1"/>
  <c r="J1530" i="1"/>
  <c r="K1498" i="1"/>
  <c r="M1498" i="1"/>
  <c r="N1498" i="1"/>
  <c r="O1498" i="1"/>
  <c r="P1498" i="1"/>
  <c r="Q1498" i="1"/>
  <c r="K1497" i="1"/>
  <c r="M1497" i="1"/>
  <c r="N1497" i="1"/>
  <c r="O1497" i="1"/>
  <c r="P1497" i="1"/>
  <c r="Q1497" i="1"/>
  <c r="J1484" i="1"/>
  <c r="J151" i="1"/>
  <c r="J1558" i="1"/>
  <c r="J1596" i="1"/>
  <c r="J1597" i="1"/>
  <c r="J1584" i="1"/>
  <c r="K1444" i="1"/>
  <c r="M1444" i="1"/>
  <c r="N1444" i="1"/>
  <c r="O1444" i="1"/>
  <c r="P1444" i="1"/>
  <c r="Q1444" i="1"/>
  <c r="K1456" i="1"/>
  <c r="M1456" i="1"/>
  <c r="N1456" i="1"/>
  <c r="O1456" i="1"/>
  <c r="P1456" i="1"/>
  <c r="Q1456" i="1"/>
  <c r="J1485" i="1"/>
  <c r="J1486" i="1"/>
  <c r="J1487" i="1"/>
  <c r="J1488" i="1"/>
  <c r="J1458" i="1"/>
  <c r="K1289" i="1"/>
  <c r="M1289" i="1"/>
  <c r="N1289" i="1"/>
  <c r="O1289" i="1"/>
  <c r="P1289" i="1"/>
  <c r="Q1289" i="1"/>
  <c r="J1248" i="1"/>
  <c r="J1247" i="1" s="1"/>
  <c r="K1247" i="1"/>
  <c r="L1247" i="1"/>
  <c r="M1247" i="1"/>
  <c r="N1247" i="1"/>
  <c r="O1247" i="1"/>
  <c r="P1247" i="1"/>
  <c r="Q1247" i="1"/>
  <c r="K1075" i="1"/>
  <c r="M1075" i="1"/>
  <c r="N1075" i="1"/>
  <c r="O1075" i="1"/>
  <c r="P1075" i="1"/>
  <c r="Q1075" i="1"/>
  <c r="J1082" i="1"/>
  <c r="J1083" i="1"/>
  <c r="K798" i="1" l="1"/>
  <c r="M798" i="1"/>
  <c r="N798" i="1"/>
  <c r="O798" i="1"/>
  <c r="P798" i="1"/>
  <c r="Q798" i="1"/>
  <c r="J1089" i="1"/>
  <c r="J1088" i="1" s="1"/>
  <c r="K1088" i="1"/>
  <c r="L1088" i="1"/>
  <c r="M1088" i="1"/>
  <c r="N1088" i="1"/>
  <c r="O1088" i="1"/>
  <c r="P1088" i="1"/>
  <c r="Q1088" i="1"/>
  <c r="J1113" i="1"/>
  <c r="J1114" i="1"/>
  <c r="J1115" i="1"/>
  <c r="K778" i="1"/>
  <c r="M778" i="1"/>
  <c r="N778" i="1"/>
  <c r="O778" i="1"/>
  <c r="P778" i="1"/>
  <c r="Q778" i="1"/>
  <c r="J781" i="1"/>
  <c r="K4543" i="1" l="1"/>
  <c r="J4543" i="1" s="1"/>
  <c r="J4535" i="1"/>
  <c r="L4533" i="1"/>
  <c r="J4533" i="1" s="1"/>
  <c r="L4532" i="1"/>
  <c r="J4532" i="1" s="1"/>
  <c r="L4531" i="1"/>
  <c r="J4531" i="1" s="1"/>
  <c r="Q4530" i="1"/>
  <c r="Q4529" i="1" s="1"/>
  <c r="P4530" i="1"/>
  <c r="P4529" i="1" s="1"/>
  <c r="O4530" i="1"/>
  <c r="O4529" i="1" s="1"/>
  <c r="N4530" i="1"/>
  <c r="N4529" i="1" s="1"/>
  <c r="M4530" i="1"/>
  <c r="M4529" i="1" s="1"/>
  <c r="K4530" i="1"/>
  <c r="L4528" i="1"/>
  <c r="J4528" i="1" s="1"/>
  <c r="Q4527" i="1"/>
  <c r="Q4526" i="1" s="1"/>
  <c r="P4527" i="1"/>
  <c r="P4526" i="1" s="1"/>
  <c r="O4527" i="1"/>
  <c r="O4526" i="1" s="1"/>
  <c r="N4527" i="1"/>
  <c r="N4526" i="1" s="1"/>
  <c r="M4527" i="1"/>
  <c r="M4526" i="1" s="1"/>
  <c r="K4527" i="1"/>
  <c r="L4525" i="1"/>
  <c r="J4525" i="1" s="1"/>
  <c r="L4524" i="1"/>
  <c r="J4524" i="1" s="1"/>
  <c r="L4523" i="1"/>
  <c r="J4523" i="1" s="1"/>
  <c r="Q4522" i="1"/>
  <c r="Q4514" i="1" s="1"/>
  <c r="P4522" i="1"/>
  <c r="P4514" i="1" s="1"/>
  <c r="O4522" i="1"/>
  <c r="O4514" i="1" s="1"/>
  <c r="N4522" i="1"/>
  <c r="N4514" i="1" s="1"/>
  <c r="M4522" i="1"/>
  <c r="M4514" i="1" s="1"/>
  <c r="K4522" i="1"/>
  <c r="L4521" i="1"/>
  <c r="J4521" i="1" s="1"/>
  <c r="L4520" i="1"/>
  <c r="J4520" i="1" s="1"/>
  <c r="L4519" i="1"/>
  <c r="J4519" i="1" s="1"/>
  <c r="L4518" i="1"/>
  <c r="J4518" i="1" s="1"/>
  <c r="L4517" i="1"/>
  <c r="J4517" i="1" s="1"/>
  <c r="L4516" i="1"/>
  <c r="J4516" i="1" s="1"/>
  <c r="L4515" i="1"/>
  <c r="J4515" i="1" s="1"/>
  <c r="L4513" i="1"/>
  <c r="J4513" i="1" s="1"/>
  <c r="Q4512" i="1"/>
  <c r="P4512" i="1"/>
  <c r="O4512" i="1"/>
  <c r="N4512" i="1"/>
  <c r="M4512" i="1"/>
  <c r="K4512" i="1"/>
  <c r="L4511" i="1"/>
  <c r="J4511" i="1" s="1"/>
  <c r="L4510" i="1"/>
  <c r="J4510" i="1" s="1"/>
  <c r="L4509" i="1"/>
  <c r="J4509" i="1" s="1"/>
  <c r="L4508" i="1"/>
  <c r="J4508" i="1" s="1"/>
  <c r="L4507" i="1"/>
  <c r="J4507" i="1" s="1"/>
  <c r="Q4506" i="1"/>
  <c r="Q4504" i="1" s="1"/>
  <c r="P4506" i="1"/>
  <c r="P4504" i="1" s="1"/>
  <c r="O4506" i="1"/>
  <c r="O4504" i="1" s="1"/>
  <c r="N4506" i="1"/>
  <c r="N4504" i="1" s="1"/>
  <c r="M4506" i="1"/>
  <c r="K4506" i="1"/>
  <c r="K4504" i="1" s="1"/>
  <c r="L4505" i="1"/>
  <c r="J4505" i="1" s="1"/>
  <c r="J4502" i="1"/>
  <c r="J4493" i="1"/>
  <c r="L4491" i="1"/>
  <c r="J4491" i="1" s="1"/>
  <c r="L4490" i="1"/>
  <c r="J4490" i="1" s="1"/>
  <c r="Q4489" i="1"/>
  <c r="P4489" i="1"/>
  <c r="P4488" i="1" s="1"/>
  <c r="O4489" i="1"/>
  <c r="O4488" i="1" s="1"/>
  <c r="N4489" i="1"/>
  <c r="N4488" i="1" s="1"/>
  <c r="M4489" i="1"/>
  <c r="K4489" i="1"/>
  <c r="K4488" i="1" s="1"/>
  <c r="Q4488" i="1"/>
  <c r="L4487" i="1"/>
  <c r="J4487" i="1" s="1"/>
  <c r="Q4486" i="1"/>
  <c r="Q4485" i="1" s="1"/>
  <c r="P4486" i="1"/>
  <c r="P4485" i="1" s="1"/>
  <c r="O4486" i="1"/>
  <c r="O4485" i="1" s="1"/>
  <c r="N4486" i="1"/>
  <c r="N4485" i="1" s="1"/>
  <c r="M4486" i="1"/>
  <c r="K4486" i="1"/>
  <c r="K4485" i="1" s="1"/>
  <c r="L4484" i="1"/>
  <c r="J4484" i="1" s="1"/>
  <c r="L4483" i="1"/>
  <c r="J4483" i="1" s="1"/>
  <c r="L4482" i="1"/>
  <c r="J4482" i="1" s="1"/>
  <c r="Q4481" i="1"/>
  <c r="Q4473" i="1" s="1"/>
  <c r="P4481" i="1"/>
  <c r="P4473" i="1" s="1"/>
  <c r="O4481" i="1"/>
  <c r="O4473" i="1" s="1"/>
  <c r="N4481" i="1"/>
  <c r="N4473" i="1" s="1"/>
  <c r="M4481" i="1"/>
  <c r="K4481" i="1"/>
  <c r="K4473" i="1" s="1"/>
  <c r="L4480" i="1"/>
  <c r="J4480" i="1" s="1"/>
  <c r="L4479" i="1"/>
  <c r="J4479" i="1" s="1"/>
  <c r="L4478" i="1"/>
  <c r="J4478" i="1" s="1"/>
  <c r="L4477" i="1"/>
  <c r="J4477" i="1" s="1"/>
  <c r="L4476" i="1"/>
  <c r="J4476" i="1" s="1"/>
  <c r="L4475" i="1"/>
  <c r="J4475" i="1" s="1"/>
  <c r="L4474" i="1"/>
  <c r="J4474" i="1" s="1"/>
  <c r="L4472" i="1"/>
  <c r="J4472" i="1" s="1"/>
  <c r="Q4471" i="1"/>
  <c r="P4471" i="1"/>
  <c r="O4471" i="1"/>
  <c r="N4471" i="1"/>
  <c r="M4471" i="1"/>
  <c r="K4471" i="1"/>
  <c r="L4470" i="1"/>
  <c r="J4470" i="1" s="1"/>
  <c r="L4469" i="1"/>
  <c r="J4469" i="1" s="1"/>
  <c r="L4468" i="1"/>
  <c r="J4468" i="1" s="1"/>
  <c r="L4467" i="1"/>
  <c r="J4467" i="1" s="1"/>
  <c r="L4466" i="1"/>
  <c r="J4466" i="1" s="1"/>
  <c r="Q4465" i="1"/>
  <c r="Q4463" i="1" s="1"/>
  <c r="P4465" i="1"/>
  <c r="P4463" i="1" s="1"/>
  <c r="O4465" i="1"/>
  <c r="O4463" i="1" s="1"/>
  <c r="N4465" i="1"/>
  <c r="N4463" i="1" s="1"/>
  <c r="M4465" i="1"/>
  <c r="M4463" i="1" s="1"/>
  <c r="K4465" i="1"/>
  <c r="K4463" i="1" s="1"/>
  <c r="L4464" i="1"/>
  <c r="J4464" i="1" s="1"/>
  <c r="J4461" i="1"/>
  <c r="J4452" i="1"/>
  <c r="L4450" i="1"/>
  <c r="J4450" i="1" s="1"/>
  <c r="L4449" i="1"/>
  <c r="J4449" i="1" s="1"/>
  <c r="Q4448" i="1"/>
  <c r="Q4447" i="1" s="1"/>
  <c r="P4448" i="1"/>
  <c r="P4447" i="1" s="1"/>
  <c r="O4448" i="1"/>
  <c r="O4447" i="1" s="1"/>
  <c r="N4448" i="1"/>
  <c r="M4448" i="1"/>
  <c r="M4447" i="1" s="1"/>
  <c r="K4448" i="1"/>
  <c r="K4447" i="1" s="1"/>
  <c r="L4446" i="1"/>
  <c r="J4446" i="1" s="1"/>
  <c r="Q4445" i="1"/>
  <c r="Q4444" i="1" s="1"/>
  <c r="P4445" i="1"/>
  <c r="P4444" i="1" s="1"/>
  <c r="O4445" i="1"/>
  <c r="O4444" i="1" s="1"/>
  <c r="N4445" i="1"/>
  <c r="M4445" i="1"/>
  <c r="M4444" i="1" s="1"/>
  <c r="K4445" i="1"/>
  <c r="K4444" i="1" s="1"/>
  <c r="L4443" i="1"/>
  <c r="J4443" i="1" s="1"/>
  <c r="L4442" i="1"/>
  <c r="J4442" i="1" s="1"/>
  <c r="L4441" i="1"/>
  <c r="J4441" i="1" s="1"/>
  <c r="Q4440" i="1"/>
  <c r="Q4433" i="1" s="1"/>
  <c r="P4440" i="1"/>
  <c r="P4433" i="1" s="1"/>
  <c r="O4440" i="1"/>
  <c r="O4433" i="1" s="1"/>
  <c r="N4440" i="1"/>
  <c r="N4433" i="1" s="1"/>
  <c r="M4440" i="1"/>
  <c r="K4440" i="1"/>
  <c r="K4433" i="1" s="1"/>
  <c r="L4439" i="1"/>
  <c r="J4439" i="1" s="1"/>
  <c r="L4438" i="1"/>
  <c r="J4438" i="1" s="1"/>
  <c r="L4437" i="1"/>
  <c r="J4437" i="1" s="1"/>
  <c r="L4436" i="1"/>
  <c r="J4436" i="1" s="1"/>
  <c r="L4435" i="1"/>
  <c r="J4435" i="1" s="1"/>
  <c r="L4434" i="1"/>
  <c r="J4434" i="1" s="1"/>
  <c r="L4432" i="1"/>
  <c r="J4432" i="1" s="1"/>
  <c r="Q4431" i="1"/>
  <c r="P4431" i="1"/>
  <c r="O4431" i="1"/>
  <c r="N4431" i="1"/>
  <c r="M4431" i="1"/>
  <c r="K4431" i="1"/>
  <c r="L4430" i="1"/>
  <c r="J4430" i="1" s="1"/>
  <c r="L4429" i="1"/>
  <c r="J4429" i="1" s="1"/>
  <c r="L4428" i="1"/>
  <c r="J4428" i="1" s="1"/>
  <c r="L4427" i="1"/>
  <c r="J4427" i="1" s="1"/>
  <c r="L4426" i="1"/>
  <c r="J4426" i="1" s="1"/>
  <c r="Q4425" i="1"/>
  <c r="Q4423" i="1" s="1"/>
  <c r="P4425" i="1"/>
  <c r="P4423" i="1" s="1"/>
  <c r="O4425" i="1"/>
  <c r="O4423" i="1" s="1"/>
  <c r="N4425" i="1"/>
  <c r="N4423" i="1" s="1"/>
  <c r="M4425" i="1"/>
  <c r="M4423" i="1" s="1"/>
  <c r="K4425" i="1"/>
  <c r="K4423" i="1" s="1"/>
  <c r="L4424" i="1"/>
  <c r="J4424" i="1" s="1"/>
  <c r="J4421" i="1"/>
  <c r="J4412" i="1"/>
  <c r="L4410" i="1"/>
  <c r="J4410" i="1" s="1"/>
  <c r="L4409" i="1"/>
  <c r="J4409" i="1" s="1"/>
  <c r="Q4408" i="1"/>
  <c r="P4408" i="1"/>
  <c r="P4407" i="1" s="1"/>
  <c r="O4408" i="1"/>
  <c r="O4407" i="1" s="1"/>
  <c r="N4408" i="1"/>
  <c r="M4408" i="1"/>
  <c r="M4407" i="1" s="1"/>
  <c r="K4408" i="1"/>
  <c r="K4407" i="1" s="1"/>
  <c r="Q4407" i="1"/>
  <c r="L4406" i="1"/>
  <c r="J4406" i="1" s="1"/>
  <c r="Q4405" i="1"/>
  <c r="P4405" i="1"/>
  <c r="P4404" i="1" s="1"/>
  <c r="O4405" i="1"/>
  <c r="O4404" i="1" s="1"/>
  <c r="N4405" i="1"/>
  <c r="M4405" i="1"/>
  <c r="M4404" i="1" s="1"/>
  <c r="K4405" i="1"/>
  <c r="K4404" i="1" s="1"/>
  <c r="Q4404" i="1"/>
  <c r="L4403" i="1"/>
  <c r="J4403" i="1" s="1"/>
  <c r="L4402" i="1"/>
  <c r="J4402" i="1" s="1"/>
  <c r="L4401" i="1"/>
  <c r="J4401" i="1" s="1"/>
  <c r="Q4400" i="1"/>
  <c r="Q4391" i="1" s="1"/>
  <c r="P4400" i="1"/>
  <c r="P4391" i="1" s="1"/>
  <c r="O4400" i="1"/>
  <c r="O4391" i="1" s="1"/>
  <c r="N4400" i="1"/>
  <c r="N4391" i="1" s="1"/>
  <c r="M4400" i="1"/>
  <c r="K4400" i="1"/>
  <c r="K4391" i="1" s="1"/>
  <c r="L4399" i="1"/>
  <c r="J4399" i="1" s="1"/>
  <c r="L4398" i="1"/>
  <c r="J4398" i="1" s="1"/>
  <c r="L4397" i="1"/>
  <c r="J4397" i="1" s="1"/>
  <c r="L4396" i="1"/>
  <c r="J4396" i="1" s="1"/>
  <c r="L4395" i="1"/>
  <c r="J4395" i="1" s="1"/>
  <c r="L4394" i="1"/>
  <c r="J4394" i="1" s="1"/>
  <c r="L4393" i="1"/>
  <c r="J4393" i="1" s="1"/>
  <c r="L4392" i="1"/>
  <c r="J4392" i="1" s="1"/>
  <c r="L4390" i="1"/>
  <c r="J4390" i="1" s="1"/>
  <c r="Q4389" i="1"/>
  <c r="P4389" i="1"/>
  <c r="O4389" i="1"/>
  <c r="N4389" i="1"/>
  <c r="M4389" i="1"/>
  <c r="K4389" i="1"/>
  <c r="L4388" i="1"/>
  <c r="J4388" i="1" s="1"/>
  <c r="L4387" i="1"/>
  <c r="J4387" i="1" s="1"/>
  <c r="L4386" i="1"/>
  <c r="J4386" i="1" s="1"/>
  <c r="L4385" i="1"/>
  <c r="J4385" i="1" s="1"/>
  <c r="L4384" i="1"/>
  <c r="J4384" i="1" s="1"/>
  <c r="Q4383" i="1"/>
  <c r="Q4381" i="1" s="1"/>
  <c r="P4383" i="1"/>
  <c r="P4381" i="1" s="1"/>
  <c r="O4383" i="1"/>
  <c r="O4381" i="1" s="1"/>
  <c r="N4383" i="1"/>
  <c r="N4381" i="1" s="1"/>
  <c r="M4383" i="1"/>
  <c r="M4381" i="1" s="1"/>
  <c r="K4383" i="1"/>
  <c r="K4381" i="1" s="1"/>
  <c r="L4382" i="1"/>
  <c r="J4382" i="1" s="1"/>
  <c r="J4379" i="1"/>
  <c r="J4370" i="1"/>
  <c r="L4368" i="1"/>
  <c r="J4368" i="1" s="1"/>
  <c r="L4367" i="1"/>
  <c r="J4367" i="1" s="1"/>
  <c r="Q4366" i="1"/>
  <c r="P4366" i="1"/>
  <c r="P4365" i="1" s="1"/>
  <c r="O4366" i="1"/>
  <c r="O4365" i="1" s="1"/>
  <c r="N4366" i="1"/>
  <c r="N4365" i="1" s="1"/>
  <c r="M4366" i="1"/>
  <c r="K4366" i="1"/>
  <c r="K4365" i="1" s="1"/>
  <c r="Q4365" i="1"/>
  <c r="L4364" i="1"/>
  <c r="J4364" i="1" s="1"/>
  <c r="Q4363" i="1"/>
  <c r="P4363" i="1"/>
  <c r="P4362" i="1" s="1"/>
  <c r="O4363" i="1"/>
  <c r="O4362" i="1" s="1"/>
  <c r="N4363" i="1"/>
  <c r="N4362" i="1" s="1"/>
  <c r="M4363" i="1"/>
  <c r="K4363" i="1"/>
  <c r="K4362" i="1" s="1"/>
  <c r="Q4362" i="1"/>
  <c r="L4361" i="1"/>
  <c r="J4361" i="1" s="1"/>
  <c r="L4360" i="1"/>
  <c r="J4360" i="1" s="1"/>
  <c r="L4359" i="1"/>
  <c r="J4359" i="1" s="1"/>
  <c r="Q4358" i="1"/>
  <c r="Q4350" i="1" s="1"/>
  <c r="P4358" i="1"/>
  <c r="O4358" i="1"/>
  <c r="N4358" i="1"/>
  <c r="M4358" i="1"/>
  <c r="M4350" i="1" s="1"/>
  <c r="K4358" i="1"/>
  <c r="K4350" i="1" s="1"/>
  <c r="L4357" i="1"/>
  <c r="J4357" i="1" s="1"/>
  <c r="L4356" i="1"/>
  <c r="J4356" i="1" s="1"/>
  <c r="L4355" i="1"/>
  <c r="J4355" i="1" s="1"/>
  <c r="L4354" i="1"/>
  <c r="J4354" i="1" s="1"/>
  <c r="L4353" i="1"/>
  <c r="J4353" i="1" s="1"/>
  <c r="L4352" i="1"/>
  <c r="J4352" i="1" s="1"/>
  <c r="L4351" i="1"/>
  <c r="J4351" i="1" s="1"/>
  <c r="P4350" i="1"/>
  <c r="O4350" i="1"/>
  <c r="L4349" i="1"/>
  <c r="J4349" i="1" s="1"/>
  <c r="Q4348" i="1"/>
  <c r="P4348" i="1"/>
  <c r="O4348" i="1"/>
  <c r="N4348" i="1"/>
  <c r="M4348" i="1"/>
  <c r="K4348" i="1"/>
  <c r="L4347" i="1"/>
  <c r="J4347" i="1" s="1"/>
  <c r="L4346" i="1"/>
  <c r="J4346" i="1" s="1"/>
  <c r="L4345" i="1"/>
  <c r="J4345" i="1" s="1"/>
  <c r="L4344" i="1"/>
  <c r="J4344" i="1" s="1"/>
  <c r="L4343" i="1"/>
  <c r="J4343" i="1" s="1"/>
  <c r="Q4342" i="1"/>
  <c r="Q4340" i="1" s="1"/>
  <c r="P4342" i="1"/>
  <c r="P4340" i="1" s="1"/>
  <c r="O4342" i="1"/>
  <c r="O4340" i="1" s="1"/>
  <c r="N4342" i="1"/>
  <c r="N4340" i="1" s="1"/>
  <c r="M4342" i="1"/>
  <c r="M4340" i="1" s="1"/>
  <c r="K4342" i="1"/>
  <c r="K4340" i="1" s="1"/>
  <c r="L4341" i="1"/>
  <c r="J4341" i="1" s="1"/>
  <c r="J4338" i="1"/>
  <c r="J4329" i="1"/>
  <c r="L4327" i="1"/>
  <c r="J4327" i="1" s="1"/>
  <c r="L4326" i="1"/>
  <c r="J4326" i="1" s="1"/>
  <c r="Q4325" i="1"/>
  <c r="Q4324" i="1" s="1"/>
  <c r="P4325" i="1"/>
  <c r="P4324" i="1" s="1"/>
  <c r="O4325" i="1"/>
  <c r="O4324" i="1" s="1"/>
  <c r="N4325" i="1"/>
  <c r="M4325" i="1"/>
  <c r="M4324" i="1" s="1"/>
  <c r="K4325" i="1"/>
  <c r="K4324" i="1" s="1"/>
  <c r="L4323" i="1"/>
  <c r="J4323" i="1" s="1"/>
  <c r="Q4322" i="1"/>
  <c r="P4322" i="1"/>
  <c r="P4321" i="1" s="1"/>
  <c r="O4322" i="1"/>
  <c r="O4321" i="1" s="1"/>
  <c r="N4322" i="1"/>
  <c r="M4322" i="1"/>
  <c r="M4321" i="1" s="1"/>
  <c r="K4322" i="1"/>
  <c r="K4321" i="1" s="1"/>
  <c r="Q4321" i="1"/>
  <c r="L4320" i="1"/>
  <c r="J4320" i="1" s="1"/>
  <c r="L4319" i="1"/>
  <c r="J4319" i="1" s="1"/>
  <c r="L4318" i="1"/>
  <c r="J4318" i="1" s="1"/>
  <c r="Q4317" i="1"/>
  <c r="Q4310" i="1" s="1"/>
  <c r="P4317" i="1"/>
  <c r="P4310" i="1" s="1"/>
  <c r="O4317" i="1"/>
  <c r="O4310" i="1" s="1"/>
  <c r="N4317" i="1"/>
  <c r="N4310" i="1" s="1"/>
  <c r="M4317" i="1"/>
  <c r="K4317" i="1"/>
  <c r="K4310" i="1" s="1"/>
  <c r="L4316" i="1"/>
  <c r="J4316" i="1" s="1"/>
  <c r="L4315" i="1"/>
  <c r="J4315" i="1" s="1"/>
  <c r="L4314" i="1"/>
  <c r="J4314" i="1" s="1"/>
  <c r="L4313" i="1"/>
  <c r="J4313" i="1" s="1"/>
  <c r="L4312" i="1"/>
  <c r="J4312" i="1" s="1"/>
  <c r="L4311" i="1"/>
  <c r="J4311" i="1" s="1"/>
  <c r="L4309" i="1"/>
  <c r="J4309" i="1" s="1"/>
  <c r="Q4308" i="1"/>
  <c r="P4308" i="1"/>
  <c r="O4308" i="1"/>
  <c r="N4308" i="1"/>
  <c r="M4308" i="1"/>
  <c r="K4308" i="1"/>
  <c r="L4307" i="1"/>
  <c r="J4307" i="1" s="1"/>
  <c r="L4306" i="1"/>
  <c r="J4306" i="1" s="1"/>
  <c r="L4305" i="1"/>
  <c r="J4305" i="1" s="1"/>
  <c r="L4304" i="1"/>
  <c r="J4304" i="1" s="1"/>
  <c r="L4303" i="1"/>
  <c r="J4303" i="1" s="1"/>
  <c r="Q4302" i="1"/>
  <c r="Q4300" i="1" s="1"/>
  <c r="P4302" i="1"/>
  <c r="O4302" i="1"/>
  <c r="O4300" i="1" s="1"/>
  <c r="N4302" i="1"/>
  <c r="N4300" i="1" s="1"/>
  <c r="M4302" i="1"/>
  <c r="M4300" i="1" s="1"/>
  <c r="K4302" i="1"/>
  <c r="K4300" i="1" s="1"/>
  <c r="L4301" i="1"/>
  <c r="J4301" i="1" s="1"/>
  <c r="P4300" i="1"/>
  <c r="J4298" i="1"/>
  <c r="J4289" i="1"/>
  <c r="L4287" i="1"/>
  <c r="J4287" i="1" s="1"/>
  <c r="L4286" i="1"/>
  <c r="J4286" i="1" s="1"/>
  <c r="Q4285" i="1"/>
  <c r="Q4284" i="1" s="1"/>
  <c r="P4285" i="1"/>
  <c r="P4284" i="1" s="1"/>
  <c r="O4285" i="1"/>
  <c r="O4284" i="1" s="1"/>
  <c r="N4285" i="1"/>
  <c r="M4285" i="1"/>
  <c r="M4284" i="1" s="1"/>
  <c r="K4285" i="1"/>
  <c r="K4284" i="1" s="1"/>
  <c r="L4283" i="1"/>
  <c r="J4283" i="1" s="1"/>
  <c r="Q4282" i="1"/>
  <c r="P4282" i="1"/>
  <c r="P4281" i="1" s="1"/>
  <c r="O4282" i="1"/>
  <c r="O4281" i="1" s="1"/>
  <c r="N4282" i="1"/>
  <c r="M4282" i="1"/>
  <c r="M4281" i="1" s="1"/>
  <c r="K4282" i="1"/>
  <c r="K4281" i="1" s="1"/>
  <c r="Q4281" i="1"/>
  <c r="L4280" i="1"/>
  <c r="J4280" i="1" s="1"/>
  <c r="L4279" i="1"/>
  <c r="J4279" i="1" s="1"/>
  <c r="L4278" i="1"/>
  <c r="J4278" i="1" s="1"/>
  <c r="Q4277" i="1"/>
  <c r="Q4270" i="1" s="1"/>
  <c r="P4277" i="1"/>
  <c r="P4270" i="1" s="1"/>
  <c r="O4277" i="1"/>
  <c r="O4270" i="1" s="1"/>
  <c r="N4277" i="1"/>
  <c r="N4270" i="1" s="1"/>
  <c r="M4277" i="1"/>
  <c r="K4277" i="1"/>
  <c r="K4270" i="1" s="1"/>
  <c r="L4276" i="1"/>
  <c r="J4276" i="1" s="1"/>
  <c r="L4275" i="1"/>
  <c r="J4275" i="1" s="1"/>
  <c r="L4274" i="1"/>
  <c r="J4274" i="1" s="1"/>
  <c r="L4273" i="1"/>
  <c r="J4273" i="1" s="1"/>
  <c r="L4272" i="1"/>
  <c r="J4272" i="1" s="1"/>
  <c r="L4271" i="1"/>
  <c r="J4271" i="1" s="1"/>
  <c r="L4269" i="1"/>
  <c r="J4269" i="1" s="1"/>
  <c r="Q4268" i="1"/>
  <c r="P4268" i="1"/>
  <c r="O4268" i="1"/>
  <c r="N4268" i="1"/>
  <c r="M4268" i="1"/>
  <c r="K4268" i="1"/>
  <c r="L4267" i="1"/>
  <c r="J4267" i="1" s="1"/>
  <c r="L4266" i="1"/>
  <c r="J4266" i="1" s="1"/>
  <c r="L4265" i="1"/>
  <c r="J4265" i="1" s="1"/>
  <c r="L4264" i="1"/>
  <c r="J4264" i="1" s="1"/>
  <c r="L4263" i="1"/>
  <c r="J4263" i="1" s="1"/>
  <c r="Q4262" i="1"/>
  <c r="Q4260" i="1" s="1"/>
  <c r="P4262" i="1"/>
  <c r="P4260" i="1" s="1"/>
  <c r="O4262" i="1"/>
  <c r="O4260" i="1" s="1"/>
  <c r="N4262" i="1"/>
  <c r="N4260" i="1" s="1"/>
  <c r="M4262" i="1"/>
  <c r="M4260" i="1" s="1"/>
  <c r="K4262" i="1"/>
  <c r="K4260" i="1" s="1"/>
  <c r="L4261" i="1"/>
  <c r="J4261" i="1" s="1"/>
  <c r="J4258" i="1"/>
  <c r="J4249" i="1"/>
  <c r="L4247" i="1"/>
  <c r="J4247" i="1" s="1"/>
  <c r="L4246" i="1"/>
  <c r="J4246" i="1" s="1"/>
  <c r="Q4245" i="1"/>
  <c r="Q4244" i="1" s="1"/>
  <c r="P4245" i="1"/>
  <c r="P4244" i="1" s="1"/>
  <c r="O4245" i="1"/>
  <c r="O4244" i="1" s="1"/>
  <c r="N4245" i="1"/>
  <c r="M4245" i="1"/>
  <c r="M4244" i="1" s="1"/>
  <c r="K4245" i="1"/>
  <c r="K4244" i="1" s="1"/>
  <c r="L4243" i="1"/>
  <c r="J4243" i="1" s="1"/>
  <c r="Q4242" i="1"/>
  <c r="Q4241" i="1" s="1"/>
  <c r="P4242" i="1"/>
  <c r="P4241" i="1" s="1"/>
  <c r="O4242" i="1"/>
  <c r="O4241" i="1" s="1"/>
  <c r="N4242" i="1"/>
  <c r="M4242" i="1"/>
  <c r="M4241" i="1" s="1"/>
  <c r="K4242" i="1"/>
  <c r="K4241" i="1" s="1"/>
  <c r="L4240" i="1"/>
  <c r="J4240" i="1" s="1"/>
  <c r="L4239" i="1"/>
  <c r="J4239" i="1" s="1"/>
  <c r="L4238" i="1"/>
  <c r="J4238" i="1" s="1"/>
  <c r="Q4237" i="1"/>
  <c r="Q4229" i="1" s="1"/>
  <c r="P4237" i="1"/>
  <c r="O4237" i="1"/>
  <c r="O4229" i="1" s="1"/>
  <c r="N4237" i="1"/>
  <c r="N4229" i="1" s="1"/>
  <c r="M4237" i="1"/>
  <c r="M4229" i="1" s="1"/>
  <c r="K4237" i="1"/>
  <c r="K4229" i="1" s="1"/>
  <c r="L4236" i="1"/>
  <c r="J4236" i="1" s="1"/>
  <c r="L4235" i="1"/>
  <c r="J4235" i="1" s="1"/>
  <c r="L4234" i="1"/>
  <c r="J4234" i="1" s="1"/>
  <c r="L4233" i="1"/>
  <c r="J4233" i="1" s="1"/>
  <c r="L4232" i="1"/>
  <c r="J4232" i="1" s="1"/>
  <c r="L4231" i="1"/>
  <c r="J4231" i="1" s="1"/>
  <c r="L4230" i="1"/>
  <c r="J4230" i="1" s="1"/>
  <c r="P4229" i="1"/>
  <c r="L4228" i="1"/>
  <c r="J4228" i="1" s="1"/>
  <c r="Q4227" i="1"/>
  <c r="P4227" i="1"/>
  <c r="O4227" i="1"/>
  <c r="N4227" i="1"/>
  <c r="M4227" i="1"/>
  <c r="K4227" i="1"/>
  <c r="L4226" i="1"/>
  <c r="J4226" i="1" s="1"/>
  <c r="L4225" i="1"/>
  <c r="J4225" i="1" s="1"/>
  <c r="L4224" i="1"/>
  <c r="J4224" i="1" s="1"/>
  <c r="L4223" i="1"/>
  <c r="J4223" i="1" s="1"/>
  <c r="L4222" i="1"/>
  <c r="J4222" i="1" s="1"/>
  <c r="Q4221" i="1"/>
  <c r="Q4219" i="1" s="1"/>
  <c r="P4221" i="1"/>
  <c r="P4219" i="1" s="1"/>
  <c r="O4221" i="1"/>
  <c r="O4219" i="1" s="1"/>
  <c r="N4221" i="1"/>
  <c r="N4219" i="1" s="1"/>
  <c r="M4221" i="1"/>
  <c r="M4219" i="1" s="1"/>
  <c r="K4221" i="1"/>
  <c r="K4219" i="1" s="1"/>
  <c r="L4220" i="1"/>
  <c r="J4220" i="1" s="1"/>
  <c r="J4217" i="1"/>
  <c r="J4208" i="1"/>
  <c r="L4206" i="1"/>
  <c r="J4206" i="1" s="1"/>
  <c r="L4205" i="1"/>
  <c r="J4205" i="1" s="1"/>
  <c r="Q4204" i="1"/>
  <c r="Q4203" i="1" s="1"/>
  <c r="P4204" i="1"/>
  <c r="P4203" i="1" s="1"/>
  <c r="O4204" i="1"/>
  <c r="N4204" i="1"/>
  <c r="N4203" i="1" s="1"/>
  <c r="M4204" i="1"/>
  <c r="M4203" i="1" s="1"/>
  <c r="K4204" i="1"/>
  <c r="L4202" i="1"/>
  <c r="J4202" i="1" s="1"/>
  <c r="Q4201" i="1"/>
  <c r="Q4200" i="1" s="1"/>
  <c r="P4201" i="1"/>
  <c r="P4200" i="1" s="1"/>
  <c r="O4201" i="1"/>
  <c r="N4201" i="1"/>
  <c r="N4200" i="1" s="1"/>
  <c r="M4201" i="1"/>
  <c r="M4200" i="1" s="1"/>
  <c r="K4201" i="1"/>
  <c r="L4199" i="1"/>
  <c r="J4199" i="1" s="1"/>
  <c r="L4198" i="1"/>
  <c r="J4198" i="1" s="1"/>
  <c r="L4197" i="1"/>
  <c r="J4197" i="1" s="1"/>
  <c r="Q4196" i="1"/>
  <c r="Q4188" i="1" s="1"/>
  <c r="P4196" i="1"/>
  <c r="P4188" i="1" s="1"/>
  <c r="O4196" i="1"/>
  <c r="O4188" i="1" s="1"/>
  <c r="N4196" i="1"/>
  <c r="N4188" i="1" s="1"/>
  <c r="M4196" i="1"/>
  <c r="M4188" i="1" s="1"/>
  <c r="K4196" i="1"/>
  <c r="K4188" i="1" s="1"/>
  <c r="L4195" i="1"/>
  <c r="J4195" i="1" s="1"/>
  <c r="L4194" i="1"/>
  <c r="J4194" i="1" s="1"/>
  <c r="L4193" i="1"/>
  <c r="J4193" i="1" s="1"/>
  <c r="L4192" i="1"/>
  <c r="J4192" i="1" s="1"/>
  <c r="L4191" i="1"/>
  <c r="J4191" i="1" s="1"/>
  <c r="L4190" i="1"/>
  <c r="J4190" i="1" s="1"/>
  <c r="L4189" i="1"/>
  <c r="J4189" i="1" s="1"/>
  <c r="L4187" i="1"/>
  <c r="J4187" i="1" s="1"/>
  <c r="Q4186" i="1"/>
  <c r="P4186" i="1"/>
  <c r="O4186" i="1"/>
  <c r="N4186" i="1"/>
  <c r="M4186" i="1"/>
  <c r="K4186" i="1"/>
  <c r="L4185" i="1"/>
  <c r="J4185" i="1" s="1"/>
  <c r="L4184" i="1"/>
  <c r="J4184" i="1" s="1"/>
  <c r="L4183" i="1"/>
  <c r="J4183" i="1" s="1"/>
  <c r="L4182" i="1"/>
  <c r="J4182" i="1" s="1"/>
  <c r="L4181" i="1"/>
  <c r="J4181" i="1" s="1"/>
  <c r="Q4180" i="1"/>
  <c r="Q4178" i="1" s="1"/>
  <c r="P4180" i="1"/>
  <c r="P4178" i="1" s="1"/>
  <c r="O4180" i="1"/>
  <c r="O4178" i="1" s="1"/>
  <c r="N4180" i="1"/>
  <c r="N4178" i="1" s="1"/>
  <c r="M4180" i="1"/>
  <c r="K4180" i="1"/>
  <c r="K4178" i="1" s="1"/>
  <c r="L4179" i="1"/>
  <c r="J4179" i="1" s="1"/>
  <c r="J4176" i="1"/>
  <c r="J4167" i="1"/>
  <c r="L4165" i="1"/>
  <c r="J4165" i="1" s="1"/>
  <c r="L4164" i="1"/>
  <c r="J4164" i="1" s="1"/>
  <c r="Q4163" i="1"/>
  <c r="Q4162" i="1" s="1"/>
  <c r="P4163" i="1"/>
  <c r="P4162" i="1" s="1"/>
  <c r="O4163" i="1"/>
  <c r="O4162" i="1" s="1"/>
  <c r="N4163" i="1"/>
  <c r="N4162" i="1" s="1"/>
  <c r="M4163" i="1"/>
  <c r="K4163" i="1"/>
  <c r="K4162" i="1" s="1"/>
  <c r="L4161" i="1"/>
  <c r="J4161" i="1" s="1"/>
  <c r="Q4160" i="1"/>
  <c r="P4160" i="1"/>
  <c r="O4160" i="1"/>
  <c r="O4159" i="1" s="1"/>
  <c r="N4160" i="1"/>
  <c r="N4159" i="1" s="1"/>
  <c r="M4160" i="1"/>
  <c r="K4160" i="1"/>
  <c r="K4159" i="1" s="1"/>
  <c r="Q4159" i="1"/>
  <c r="P4159" i="1"/>
  <c r="L4158" i="1"/>
  <c r="J4158" i="1" s="1"/>
  <c r="L4157" i="1"/>
  <c r="J4157" i="1" s="1"/>
  <c r="L4156" i="1"/>
  <c r="J4156" i="1" s="1"/>
  <c r="Q4155" i="1"/>
  <c r="Q4147" i="1" s="1"/>
  <c r="P4155" i="1"/>
  <c r="P4147" i="1" s="1"/>
  <c r="O4155" i="1"/>
  <c r="O4147" i="1" s="1"/>
  <c r="N4155" i="1"/>
  <c r="N4147" i="1" s="1"/>
  <c r="M4155" i="1"/>
  <c r="K4155" i="1"/>
  <c r="K4147" i="1" s="1"/>
  <c r="L4154" i="1"/>
  <c r="J4154" i="1" s="1"/>
  <c r="L4153" i="1"/>
  <c r="J4153" i="1" s="1"/>
  <c r="L4152" i="1"/>
  <c r="J4152" i="1" s="1"/>
  <c r="L4151" i="1"/>
  <c r="J4151" i="1" s="1"/>
  <c r="L4150" i="1"/>
  <c r="J4150" i="1" s="1"/>
  <c r="L4149" i="1"/>
  <c r="J4149" i="1" s="1"/>
  <c r="L4148" i="1"/>
  <c r="J4148" i="1" s="1"/>
  <c r="L4146" i="1"/>
  <c r="J4146" i="1" s="1"/>
  <c r="Q4145" i="1"/>
  <c r="P4145" i="1"/>
  <c r="O4145" i="1"/>
  <c r="N4145" i="1"/>
  <c r="M4145" i="1"/>
  <c r="K4145" i="1"/>
  <c r="L4144" i="1"/>
  <c r="J4144" i="1" s="1"/>
  <c r="L4143" i="1"/>
  <c r="J4143" i="1" s="1"/>
  <c r="L4142" i="1"/>
  <c r="J4142" i="1" s="1"/>
  <c r="L4141" i="1"/>
  <c r="J4141" i="1" s="1"/>
  <c r="L4140" i="1"/>
  <c r="J4140" i="1" s="1"/>
  <c r="Q4139" i="1"/>
  <c r="Q4137" i="1" s="1"/>
  <c r="P4139" i="1"/>
  <c r="P4137" i="1" s="1"/>
  <c r="O4139" i="1"/>
  <c r="O4137" i="1" s="1"/>
  <c r="N4139" i="1"/>
  <c r="N4137" i="1" s="1"/>
  <c r="M4139" i="1"/>
  <c r="M4137" i="1" s="1"/>
  <c r="K4139" i="1"/>
  <c r="K4137" i="1" s="1"/>
  <c r="L4138" i="1"/>
  <c r="J4138" i="1" s="1"/>
  <c r="J4135" i="1"/>
  <c r="J4126" i="1"/>
  <c r="L4124" i="1"/>
  <c r="J4124" i="1" s="1"/>
  <c r="L4123" i="1"/>
  <c r="J4123" i="1" s="1"/>
  <c r="Q4122" i="1"/>
  <c r="Q4121" i="1" s="1"/>
  <c r="P4122" i="1"/>
  <c r="P4121" i="1" s="1"/>
  <c r="O4122" i="1"/>
  <c r="O4121" i="1" s="1"/>
  <c r="N4122" i="1"/>
  <c r="M4122" i="1"/>
  <c r="M4121" i="1" s="1"/>
  <c r="K4122" i="1"/>
  <c r="K4121" i="1" s="1"/>
  <c r="L4120" i="1"/>
  <c r="J4120" i="1" s="1"/>
  <c r="Q4119" i="1"/>
  <c r="Q4118" i="1" s="1"/>
  <c r="P4119" i="1"/>
  <c r="P4118" i="1" s="1"/>
  <c r="O4119" i="1"/>
  <c r="O4118" i="1" s="1"/>
  <c r="N4119" i="1"/>
  <c r="M4119" i="1"/>
  <c r="M4118" i="1" s="1"/>
  <c r="K4119" i="1"/>
  <c r="K4118" i="1" s="1"/>
  <c r="L4117" i="1"/>
  <c r="J4117" i="1" s="1"/>
  <c r="L4116" i="1"/>
  <c r="J4116" i="1" s="1"/>
  <c r="L4115" i="1"/>
  <c r="J4115" i="1" s="1"/>
  <c r="Q4114" i="1"/>
  <c r="Q4107" i="1" s="1"/>
  <c r="P4114" i="1"/>
  <c r="P4107" i="1" s="1"/>
  <c r="O4114" i="1"/>
  <c r="O4107" i="1" s="1"/>
  <c r="N4114" i="1"/>
  <c r="N4107" i="1" s="1"/>
  <c r="M4114" i="1"/>
  <c r="K4114" i="1"/>
  <c r="K4107" i="1" s="1"/>
  <c r="L4113" i="1"/>
  <c r="J4113" i="1" s="1"/>
  <c r="L4112" i="1"/>
  <c r="J4112" i="1" s="1"/>
  <c r="L4111" i="1"/>
  <c r="J4111" i="1" s="1"/>
  <c r="L4110" i="1"/>
  <c r="J4110" i="1" s="1"/>
  <c r="L4109" i="1"/>
  <c r="J4109" i="1" s="1"/>
  <c r="L4108" i="1"/>
  <c r="J4108" i="1" s="1"/>
  <c r="L4106" i="1"/>
  <c r="J4106" i="1" s="1"/>
  <c r="Q4105" i="1"/>
  <c r="P4105" i="1"/>
  <c r="O4105" i="1"/>
  <c r="N4105" i="1"/>
  <c r="M4105" i="1"/>
  <c r="K4105" i="1"/>
  <c r="L4104" i="1"/>
  <c r="J4104" i="1" s="1"/>
  <c r="L4103" i="1"/>
  <c r="J4103" i="1" s="1"/>
  <c r="L4102" i="1"/>
  <c r="J4102" i="1" s="1"/>
  <c r="L4101" i="1"/>
  <c r="J4101" i="1" s="1"/>
  <c r="L4100" i="1"/>
  <c r="J4100" i="1" s="1"/>
  <c r="Q4099" i="1"/>
  <c r="Q4097" i="1" s="1"/>
  <c r="P4099" i="1"/>
  <c r="P4097" i="1" s="1"/>
  <c r="O4099" i="1"/>
  <c r="O4097" i="1" s="1"/>
  <c r="N4099" i="1"/>
  <c r="N4097" i="1" s="1"/>
  <c r="M4099" i="1"/>
  <c r="M4097" i="1" s="1"/>
  <c r="K4099" i="1"/>
  <c r="K4097" i="1" s="1"/>
  <c r="L4098" i="1"/>
  <c r="J4098" i="1" s="1"/>
  <c r="J4095" i="1"/>
  <c r="J4086" i="1"/>
  <c r="L4084" i="1"/>
  <c r="J4084" i="1" s="1"/>
  <c r="L4083" i="1"/>
  <c r="J4083" i="1" s="1"/>
  <c r="Q4082" i="1"/>
  <c r="P4082" i="1"/>
  <c r="P4081" i="1" s="1"/>
  <c r="O4082" i="1"/>
  <c r="O4081" i="1" s="1"/>
  <c r="N4082" i="1"/>
  <c r="M4082" i="1"/>
  <c r="M4081" i="1" s="1"/>
  <c r="K4082" i="1"/>
  <c r="K4081" i="1" s="1"/>
  <c r="Q4081" i="1"/>
  <c r="L4080" i="1"/>
  <c r="J4080" i="1" s="1"/>
  <c r="Q4079" i="1"/>
  <c r="Q4078" i="1" s="1"/>
  <c r="P4079" i="1"/>
  <c r="P4078" i="1" s="1"/>
  <c r="O4079" i="1"/>
  <c r="O4078" i="1" s="1"/>
  <c r="N4079" i="1"/>
  <c r="M4079" i="1"/>
  <c r="M4078" i="1" s="1"/>
  <c r="K4079" i="1"/>
  <c r="K4078" i="1" s="1"/>
  <c r="L4077" i="1"/>
  <c r="J4077" i="1" s="1"/>
  <c r="L4076" i="1"/>
  <c r="J4076" i="1" s="1"/>
  <c r="L4075" i="1"/>
  <c r="J4075" i="1" s="1"/>
  <c r="Q4074" i="1"/>
  <c r="Q4066" i="1" s="1"/>
  <c r="P4074" i="1"/>
  <c r="P4066" i="1" s="1"/>
  <c r="O4074" i="1"/>
  <c r="O4066" i="1" s="1"/>
  <c r="N4074" i="1"/>
  <c r="N4066" i="1" s="1"/>
  <c r="M4074" i="1"/>
  <c r="M4066" i="1" s="1"/>
  <c r="K4074" i="1"/>
  <c r="K4066" i="1" s="1"/>
  <c r="L4073" i="1"/>
  <c r="J4073" i="1" s="1"/>
  <c r="L4072" i="1"/>
  <c r="J4072" i="1" s="1"/>
  <c r="L4071" i="1"/>
  <c r="J4071" i="1" s="1"/>
  <c r="L4070" i="1"/>
  <c r="J4070" i="1" s="1"/>
  <c r="L4069" i="1"/>
  <c r="J4069" i="1" s="1"/>
  <c r="L4068" i="1"/>
  <c r="J4068" i="1" s="1"/>
  <c r="L4067" i="1"/>
  <c r="J4067" i="1" s="1"/>
  <c r="L4065" i="1"/>
  <c r="J4065" i="1" s="1"/>
  <c r="Q4064" i="1"/>
  <c r="P4064" i="1"/>
  <c r="O4064" i="1"/>
  <c r="N4064" i="1"/>
  <c r="M4064" i="1"/>
  <c r="K4064" i="1"/>
  <c r="L4063" i="1"/>
  <c r="J4063" i="1" s="1"/>
  <c r="L4062" i="1"/>
  <c r="J4062" i="1" s="1"/>
  <c r="L4061" i="1"/>
  <c r="J4061" i="1" s="1"/>
  <c r="L4060" i="1"/>
  <c r="J4060" i="1" s="1"/>
  <c r="L4059" i="1"/>
  <c r="J4059" i="1" s="1"/>
  <c r="Q4058" i="1"/>
  <c r="Q4056" i="1" s="1"/>
  <c r="P4058" i="1"/>
  <c r="P4056" i="1" s="1"/>
  <c r="O4058" i="1"/>
  <c r="O4056" i="1" s="1"/>
  <c r="N4058" i="1"/>
  <c r="M4058" i="1"/>
  <c r="M4056" i="1" s="1"/>
  <c r="K4058" i="1"/>
  <c r="K4056" i="1" s="1"/>
  <c r="L4057" i="1"/>
  <c r="J4057" i="1" s="1"/>
  <c r="J4054" i="1"/>
  <c r="J4045" i="1"/>
  <c r="L4043" i="1"/>
  <c r="J4043" i="1" s="1"/>
  <c r="L4042" i="1"/>
  <c r="J4042" i="1" s="1"/>
  <c r="Q4041" i="1"/>
  <c r="Q4040" i="1" s="1"/>
  <c r="P4041" i="1"/>
  <c r="P4040" i="1" s="1"/>
  <c r="O4041" i="1"/>
  <c r="O4040" i="1" s="1"/>
  <c r="N4041" i="1"/>
  <c r="M4041" i="1"/>
  <c r="M4040" i="1" s="1"/>
  <c r="K4041" i="1"/>
  <c r="L4039" i="1"/>
  <c r="J4039" i="1" s="1"/>
  <c r="Q4038" i="1"/>
  <c r="Q4037" i="1" s="1"/>
  <c r="P4038" i="1"/>
  <c r="P4037" i="1" s="1"/>
  <c r="O4038" i="1"/>
  <c r="O4037" i="1" s="1"/>
  <c r="N4038" i="1"/>
  <c r="N4037" i="1" s="1"/>
  <c r="M4038" i="1"/>
  <c r="M4037" i="1" s="1"/>
  <c r="K4038" i="1"/>
  <c r="L4036" i="1"/>
  <c r="J4036" i="1" s="1"/>
  <c r="L4035" i="1"/>
  <c r="J4035" i="1" s="1"/>
  <c r="Q4034" i="1"/>
  <c r="Q4027" i="1" s="1"/>
  <c r="P4034" i="1"/>
  <c r="P4027" i="1" s="1"/>
  <c r="O4034" i="1"/>
  <c r="O4027" i="1" s="1"/>
  <c r="N4034" i="1"/>
  <c r="N4027" i="1" s="1"/>
  <c r="M4034" i="1"/>
  <c r="K4034" i="1"/>
  <c r="K4027" i="1" s="1"/>
  <c r="L4033" i="1"/>
  <c r="J4033" i="1" s="1"/>
  <c r="L4032" i="1"/>
  <c r="J4032" i="1" s="1"/>
  <c r="L4031" i="1"/>
  <c r="J4031" i="1" s="1"/>
  <c r="L4030" i="1"/>
  <c r="J4030" i="1" s="1"/>
  <c r="L4029" i="1"/>
  <c r="J4029" i="1" s="1"/>
  <c r="L4028" i="1"/>
  <c r="J4028" i="1" s="1"/>
  <c r="L4026" i="1"/>
  <c r="J4026" i="1" s="1"/>
  <c r="Q4025" i="1"/>
  <c r="P4025" i="1"/>
  <c r="O4025" i="1"/>
  <c r="N4025" i="1"/>
  <c r="M4025" i="1"/>
  <c r="K4025" i="1"/>
  <c r="L4024" i="1"/>
  <c r="J4024" i="1" s="1"/>
  <c r="L4023" i="1"/>
  <c r="J4023" i="1" s="1"/>
  <c r="L4022" i="1"/>
  <c r="J4022" i="1" s="1"/>
  <c r="L4021" i="1"/>
  <c r="J4021" i="1" s="1"/>
  <c r="L4020" i="1"/>
  <c r="J4020" i="1" s="1"/>
  <c r="Q4019" i="1"/>
  <c r="Q4017" i="1" s="1"/>
  <c r="P4019" i="1"/>
  <c r="P4017" i="1" s="1"/>
  <c r="O4019" i="1"/>
  <c r="O4017" i="1" s="1"/>
  <c r="N4019" i="1"/>
  <c r="N4017" i="1" s="1"/>
  <c r="M4019" i="1"/>
  <c r="M4017" i="1" s="1"/>
  <c r="K4019" i="1"/>
  <c r="K4017" i="1" s="1"/>
  <c r="L4018" i="1"/>
  <c r="J4018" i="1" s="1"/>
  <c r="J4015" i="1"/>
  <c r="J4006" i="1"/>
  <c r="L4004" i="1"/>
  <c r="J4004" i="1" s="1"/>
  <c r="L4003" i="1"/>
  <c r="J4003" i="1" s="1"/>
  <c r="Q4002" i="1"/>
  <c r="P4002" i="1"/>
  <c r="P4001" i="1" s="1"/>
  <c r="O4002" i="1"/>
  <c r="O4001" i="1" s="1"/>
  <c r="N4002" i="1"/>
  <c r="M4002" i="1"/>
  <c r="M4001" i="1" s="1"/>
  <c r="K4002" i="1"/>
  <c r="K4001" i="1" s="1"/>
  <c r="Q4001" i="1"/>
  <c r="L4000" i="1"/>
  <c r="J4000" i="1" s="1"/>
  <c r="Q3999" i="1"/>
  <c r="Q3998" i="1" s="1"/>
  <c r="P3999" i="1"/>
  <c r="P3998" i="1" s="1"/>
  <c r="O3999" i="1"/>
  <c r="O3998" i="1" s="1"/>
  <c r="N3999" i="1"/>
  <c r="M3999" i="1"/>
  <c r="M3998" i="1" s="1"/>
  <c r="K3999" i="1"/>
  <c r="K3998" i="1" s="1"/>
  <c r="L3997" i="1"/>
  <c r="J3997" i="1" s="1"/>
  <c r="L3996" i="1"/>
  <c r="J3996" i="1" s="1"/>
  <c r="L3995" i="1"/>
  <c r="J3995" i="1" s="1"/>
  <c r="Q3994" i="1"/>
  <c r="Q3987" i="1" s="1"/>
  <c r="P3994" i="1"/>
  <c r="P3987" i="1" s="1"/>
  <c r="O3994" i="1"/>
  <c r="O3987" i="1" s="1"/>
  <c r="N3994" i="1"/>
  <c r="N3987" i="1" s="1"/>
  <c r="M3994" i="1"/>
  <c r="K3994" i="1"/>
  <c r="K3987" i="1" s="1"/>
  <c r="L3993" i="1"/>
  <c r="J3993" i="1" s="1"/>
  <c r="L3992" i="1"/>
  <c r="J3992" i="1" s="1"/>
  <c r="L3991" i="1"/>
  <c r="J3991" i="1" s="1"/>
  <c r="L3990" i="1"/>
  <c r="J3990" i="1" s="1"/>
  <c r="L3989" i="1"/>
  <c r="J3989" i="1" s="1"/>
  <c r="L3988" i="1"/>
  <c r="J3988" i="1" s="1"/>
  <c r="L3986" i="1"/>
  <c r="J3986" i="1" s="1"/>
  <c r="Q3985" i="1"/>
  <c r="P3985" i="1"/>
  <c r="O3985" i="1"/>
  <c r="N3985" i="1"/>
  <c r="M3985" i="1"/>
  <c r="K3985" i="1"/>
  <c r="L3984" i="1"/>
  <c r="J3984" i="1" s="1"/>
  <c r="L3983" i="1"/>
  <c r="J3983" i="1" s="1"/>
  <c r="L3982" i="1"/>
  <c r="J3982" i="1" s="1"/>
  <c r="L3981" i="1"/>
  <c r="J3981" i="1" s="1"/>
  <c r="L3980" i="1"/>
  <c r="J3980" i="1" s="1"/>
  <c r="Q3979" i="1"/>
  <c r="Q3977" i="1" s="1"/>
  <c r="P3979" i="1"/>
  <c r="P3977" i="1" s="1"/>
  <c r="O3979" i="1"/>
  <c r="O3977" i="1" s="1"/>
  <c r="N3979" i="1"/>
  <c r="N3977" i="1" s="1"/>
  <c r="M3979" i="1"/>
  <c r="M3977" i="1" s="1"/>
  <c r="K3979" i="1"/>
  <c r="K3977" i="1" s="1"/>
  <c r="L3978" i="1"/>
  <c r="J3978" i="1" s="1"/>
  <c r="J3975" i="1"/>
  <c r="J3966" i="1"/>
  <c r="L3964" i="1"/>
  <c r="J3964" i="1" s="1"/>
  <c r="L3963" i="1"/>
  <c r="J3963" i="1" s="1"/>
  <c r="Q3962" i="1"/>
  <c r="Q3961" i="1" s="1"/>
  <c r="P3962" i="1"/>
  <c r="P3961" i="1" s="1"/>
  <c r="O3962" i="1"/>
  <c r="O3961" i="1" s="1"/>
  <c r="N3962" i="1"/>
  <c r="M3962" i="1"/>
  <c r="M3961" i="1" s="1"/>
  <c r="K3962" i="1"/>
  <c r="K3961" i="1" s="1"/>
  <c r="L3960" i="1"/>
  <c r="J3960" i="1" s="1"/>
  <c r="Q3959" i="1"/>
  <c r="Q3958" i="1" s="1"/>
  <c r="P3959" i="1"/>
  <c r="P3958" i="1" s="1"/>
  <c r="O3959" i="1"/>
  <c r="O3958" i="1" s="1"/>
  <c r="N3959" i="1"/>
  <c r="M3959" i="1"/>
  <c r="M3958" i="1" s="1"/>
  <c r="K3959" i="1"/>
  <c r="K3958" i="1" s="1"/>
  <c r="L3957" i="1"/>
  <c r="J3957" i="1" s="1"/>
  <c r="L3956" i="1"/>
  <c r="J3956" i="1" s="1"/>
  <c r="L3955" i="1"/>
  <c r="J3955" i="1" s="1"/>
  <c r="Q3954" i="1"/>
  <c r="Q3947" i="1" s="1"/>
  <c r="P3954" i="1"/>
  <c r="P3947" i="1" s="1"/>
  <c r="O3954" i="1"/>
  <c r="O3947" i="1" s="1"/>
  <c r="N3954" i="1"/>
  <c r="M3954" i="1"/>
  <c r="M3947" i="1" s="1"/>
  <c r="K3954" i="1"/>
  <c r="K3947" i="1" s="1"/>
  <c r="L3953" i="1"/>
  <c r="J3953" i="1" s="1"/>
  <c r="L3952" i="1"/>
  <c r="J3952" i="1" s="1"/>
  <c r="L3951" i="1"/>
  <c r="J3951" i="1" s="1"/>
  <c r="L3950" i="1"/>
  <c r="J3950" i="1" s="1"/>
  <c r="L3949" i="1"/>
  <c r="J3949" i="1" s="1"/>
  <c r="L3948" i="1"/>
  <c r="J3948" i="1" s="1"/>
  <c r="L3946" i="1"/>
  <c r="J3946" i="1" s="1"/>
  <c r="Q3945" i="1"/>
  <c r="P3945" i="1"/>
  <c r="O3945" i="1"/>
  <c r="N3945" i="1"/>
  <c r="M3945" i="1"/>
  <c r="K3945" i="1"/>
  <c r="L3944" i="1"/>
  <c r="J3944" i="1" s="1"/>
  <c r="L3943" i="1"/>
  <c r="J3943" i="1" s="1"/>
  <c r="L3942" i="1"/>
  <c r="J3942" i="1" s="1"/>
  <c r="L3941" i="1"/>
  <c r="J3941" i="1" s="1"/>
  <c r="L3940" i="1"/>
  <c r="J3940" i="1" s="1"/>
  <c r="Q3939" i="1"/>
  <c r="Q3937" i="1" s="1"/>
  <c r="P3939" i="1"/>
  <c r="P3937" i="1" s="1"/>
  <c r="O3939" i="1"/>
  <c r="O3937" i="1" s="1"/>
  <c r="N3939" i="1"/>
  <c r="N3937" i="1" s="1"/>
  <c r="M3939" i="1"/>
  <c r="M3937" i="1" s="1"/>
  <c r="K3939" i="1"/>
  <c r="K3937" i="1" s="1"/>
  <c r="L3938" i="1"/>
  <c r="J3938" i="1" s="1"/>
  <c r="J3935" i="1"/>
  <c r="J3926" i="1"/>
  <c r="L3924" i="1"/>
  <c r="J3924" i="1" s="1"/>
  <c r="L3923" i="1"/>
  <c r="J3923" i="1" s="1"/>
  <c r="Q3922" i="1"/>
  <c r="Q3921" i="1" s="1"/>
  <c r="P3922" i="1"/>
  <c r="P3921" i="1" s="1"/>
  <c r="O3922" i="1"/>
  <c r="O3921" i="1" s="1"/>
  <c r="N3922" i="1"/>
  <c r="M3922" i="1"/>
  <c r="M3921" i="1" s="1"/>
  <c r="K3922" i="1"/>
  <c r="K3921" i="1" s="1"/>
  <c r="L3920" i="1"/>
  <c r="J3920" i="1" s="1"/>
  <c r="Q3919" i="1"/>
  <c r="Q3918" i="1" s="1"/>
  <c r="P3919" i="1"/>
  <c r="P3918" i="1" s="1"/>
  <c r="O3919" i="1"/>
  <c r="O3918" i="1" s="1"/>
  <c r="N3919" i="1"/>
  <c r="M3919" i="1"/>
  <c r="M3918" i="1" s="1"/>
  <c r="K3919" i="1"/>
  <c r="K3918" i="1" s="1"/>
  <c r="L3917" i="1"/>
  <c r="J3917" i="1" s="1"/>
  <c r="L3916" i="1"/>
  <c r="J3916" i="1" s="1"/>
  <c r="L3915" i="1"/>
  <c r="J3915" i="1" s="1"/>
  <c r="Q3914" i="1"/>
  <c r="Q3907" i="1" s="1"/>
  <c r="P3914" i="1"/>
  <c r="P3907" i="1" s="1"/>
  <c r="O3914" i="1"/>
  <c r="O3907" i="1" s="1"/>
  <c r="N3914" i="1"/>
  <c r="M3914" i="1"/>
  <c r="M3907" i="1" s="1"/>
  <c r="K3914" i="1"/>
  <c r="K3907" i="1" s="1"/>
  <c r="L3913" i="1"/>
  <c r="J3913" i="1" s="1"/>
  <c r="L3912" i="1"/>
  <c r="J3912" i="1" s="1"/>
  <c r="L3911" i="1"/>
  <c r="J3911" i="1" s="1"/>
  <c r="L3910" i="1"/>
  <c r="J3910" i="1" s="1"/>
  <c r="L3909" i="1"/>
  <c r="J3909" i="1" s="1"/>
  <c r="L3908" i="1"/>
  <c r="J3908" i="1" s="1"/>
  <c r="L3906" i="1"/>
  <c r="J3906" i="1" s="1"/>
  <c r="Q3905" i="1"/>
  <c r="P3905" i="1"/>
  <c r="O3905" i="1"/>
  <c r="N3905" i="1"/>
  <c r="M3905" i="1"/>
  <c r="K3905" i="1"/>
  <c r="L3904" i="1"/>
  <c r="J3904" i="1" s="1"/>
  <c r="L3903" i="1"/>
  <c r="J3903" i="1" s="1"/>
  <c r="L3902" i="1"/>
  <c r="J3902" i="1" s="1"/>
  <c r="L3901" i="1"/>
  <c r="J3901" i="1" s="1"/>
  <c r="L3900" i="1"/>
  <c r="J3900" i="1" s="1"/>
  <c r="Q3899" i="1"/>
  <c r="Q3897" i="1" s="1"/>
  <c r="P3899" i="1"/>
  <c r="P3897" i="1" s="1"/>
  <c r="O3899" i="1"/>
  <c r="O3897" i="1" s="1"/>
  <c r="N3899" i="1"/>
  <c r="N3897" i="1" s="1"/>
  <c r="M3899" i="1"/>
  <c r="M3897" i="1" s="1"/>
  <c r="K3899" i="1"/>
  <c r="K3897" i="1" s="1"/>
  <c r="L3898" i="1"/>
  <c r="J3898" i="1" s="1"/>
  <c r="J3895" i="1"/>
  <c r="J3886" i="1"/>
  <c r="L3884" i="1"/>
  <c r="J3884" i="1" s="1"/>
  <c r="L3883" i="1"/>
  <c r="J3883" i="1" s="1"/>
  <c r="Q3882" i="1"/>
  <c r="Q3881" i="1" s="1"/>
  <c r="P3882" i="1"/>
  <c r="P3881" i="1" s="1"/>
  <c r="O3882" i="1"/>
  <c r="O3881" i="1" s="1"/>
  <c r="N3882" i="1"/>
  <c r="M3882" i="1"/>
  <c r="M3881" i="1" s="1"/>
  <c r="K3882" i="1"/>
  <c r="K3881" i="1" s="1"/>
  <c r="L3880" i="1"/>
  <c r="J3880" i="1" s="1"/>
  <c r="Q3879" i="1"/>
  <c r="Q3878" i="1" s="1"/>
  <c r="P3879" i="1"/>
  <c r="P3878" i="1" s="1"/>
  <c r="O3879" i="1"/>
  <c r="O3878" i="1" s="1"/>
  <c r="N3879" i="1"/>
  <c r="M3879" i="1"/>
  <c r="M3878" i="1" s="1"/>
  <c r="K3879" i="1"/>
  <c r="K3878" i="1" s="1"/>
  <c r="L3877" i="1"/>
  <c r="J3877" i="1" s="1"/>
  <c r="L3876" i="1"/>
  <c r="J3876" i="1" s="1"/>
  <c r="L3875" i="1"/>
  <c r="J3875" i="1" s="1"/>
  <c r="Q3874" i="1"/>
  <c r="Q3866" i="1" s="1"/>
  <c r="P3874" i="1"/>
  <c r="P3866" i="1" s="1"/>
  <c r="O3874" i="1"/>
  <c r="O3866" i="1" s="1"/>
  <c r="N3874" i="1"/>
  <c r="N3866" i="1" s="1"/>
  <c r="M3874" i="1"/>
  <c r="M3866" i="1" s="1"/>
  <c r="K3874" i="1"/>
  <c r="K3866" i="1" s="1"/>
  <c r="L3873" i="1"/>
  <c r="J3873" i="1" s="1"/>
  <c r="L3872" i="1"/>
  <c r="J3872" i="1" s="1"/>
  <c r="L3871" i="1"/>
  <c r="J3871" i="1" s="1"/>
  <c r="L3870" i="1"/>
  <c r="J3870" i="1" s="1"/>
  <c r="L3869" i="1"/>
  <c r="J3869" i="1" s="1"/>
  <c r="L3868" i="1"/>
  <c r="J3868" i="1" s="1"/>
  <c r="L3867" i="1"/>
  <c r="J3867" i="1" s="1"/>
  <c r="L3865" i="1"/>
  <c r="J3865" i="1" s="1"/>
  <c r="Q3864" i="1"/>
  <c r="P3864" i="1"/>
  <c r="O3864" i="1"/>
  <c r="N3864" i="1"/>
  <c r="M3864" i="1"/>
  <c r="K3864" i="1"/>
  <c r="L3863" i="1"/>
  <c r="J3863" i="1" s="1"/>
  <c r="L3862" i="1"/>
  <c r="J3862" i="1" s="1"/>
  <c r="L3861" i="1"/>
  <c r="J3861" i="1" s="1"/>
  <c r="L3860" i="1"/>
  <c r="J3860" i="1" s="1"/>
  <c r="L3859" i="1"/>
  <c r="J3859" i="1" s="1"/>
  <c r="Q3858" i="1"/>
  <c r="Q3856" i="1" s="1"/>
  <c r="P3858" i="1"/>
  <c r="P3856" i="1" s="1"/>
  <c r="O3858" i="1"/>
  <c r="O3856" i="1" s="1"/>
  <c r="N3858" i="1"/>
  <c r="N3856" i="1" s="1"/>
  <c r="M3858" i="1"/>
  <c r="M3856" i="1" s="1"/>
  <c r="K3858" i="1"/>
  <c r="K3856" i="1" s="1"/>
  <c r="L3857" i="1"/>
  <c r="J3857" i="1" s="1"/>
  <c r="J3854" i="1"/>
  <c r="J3845" i="1"/>
  <c r="L3843" i="1"/>
  <c r="J3843" i="1" s="1"/>
  <c r="L3842" i="1"/>
  <c r="J3842" i="1" s="1"/>
  <c r="Q3841" i="1"/>
  <c r="Q3840" i="1" s="1"/>
  <c r="P3841" i="1"/>
  <c r="P3840" i="1" s="1"/>
  <c r="O3841" i="1"/>
  <c r="O3840" i="1" s="1"/>
  <c r="N3841" i="1"/>
  <c r="N3840" i="1" s="1"/>
  <c r="M3841" i="1"/>
  <c r="M3840" i="1" s="1"/>
  <c r="K3841" i="1"/>
  <c r="L3839" i="1"/>
  <c r="J3839" i="1" s="1"/>
  <c r="Q3838" i="1"/>
  <c r="Q3837" i="1" s="1"/>
  <c r="P3838" i="1"/>
  <c r="P3837" i="1" s="1"/>
  <c r="O3838" i="1"/>
  <c r="O3837" i="1" s="1"/>
  <c r="N3838" i="1"/>
  <c r="M3838" i="1"/>
  <c r="M3837" i="1" s="1"/>
  <c r="K3838" i="1"/>
  <c r="L3836" i="1"/>
  <c r="J3836" i="1" s="1"/>
  <c r="L3835" i="1"/>
  <c r="J3835" i="1" s="1"/>
  <c r="L3834" i="1"/>
  <c r="J3834" i="1" s="1"/>
  <c r="Q3833" i="1"/>
  <c r="Q3826" i="1" s="1"/>
  <c r="P3833" i="1"/>
  <c r="P3826" i="1" s="1"/>
  <c r="O3833" i="1"/>
  <c r="O3826" i="1" s="1"/>
  <c r="N3833" i="1"/>
  <c r="N3826" i="1" s="1"/>
  <c r="M3833" i="1"/>
  <c r="M3826" i="1" s="1"/>
  <c r="K3833" i="1"/>
  <c r="K3826" i="1" s="1"/>
  <c r="L3832" i="1"/>
  <c r="J3832" i="1" s="1"/>
  <c r="L3831" i="1"/>
  <c r="J3831" i="1" s="1"/>
  <c r="L3830" i="1"/>
  <c r="J3830" i="1" s="1"/>
  <c r="L3829" i="1"/>
  <c r="J3829" i="1" s="1"/>
  <c r="L3828" i="1"/>
  <c r="J3828" i="1" s="1"/>
  <c r="L3827" i="1"/>
  <c r="J3827" i="1" s="1"/>
  <c r="L3825" i="1"/>
  <c r="J3825" i="1" s="1"/>
  <c r="Q3824" i="1"/>
  <c r="P3824" i="1"/>
  <c r="O3824" i="1"/>
  <c r="N3824" i="1"/>
  <c r="M3824" i="1"/>
  <c r="K3824" i="1"/>
  <c r="L3823" i="1"/>
  <c r="J3823" i="1" s="1"/>
  <c r="L3822" i="1"/>
  <c r="J3822" i="1" s="1"/>
  <c r="L3821" i="1"/>
  <c r="J3821" i="1" s="1"/>
  <c r="L3820" i="1"/>
  <c r="J3820" i="1" s="1"/>
  <c r="L3819" i="1"/>
  <c r="J3819" i="1" s="1"/>
  <c r="Q3818" i="1"/>
  <c r="Q3816" i="1" s="1"/>
  <c r="P3818" i="1"/>
  <c r="P3816" i="1" s="1"/>
  <c r="O3818" i="1"/>
  <c r="O3816" i="1" s="1"/>
  <c r="N3818" i="1"/>
  <c r="M3818" i="1"/>
  <c r="M3816" i="1" s="1"/>
  <c r="K3818" i="1"/>
  <c r="L3817" i="1"/>
  <c r="J3817" i="1" s="1"/>
  <c r="J3814" i="1"/>
  <c r="J3805" i="1"/>
  <c r="L3803" i="1"/>
  <c r="J3803" i="1" s="1"/>
  <c r="L3802" i="1"/>
  <c r="J3802" i="1" s="1"/>
  <c r="Q3801" i="1"/>
  <c r="Q3800" i="1" s="1"/>
  <c r="P3801" i="1"/>
  <c r="P3800" i="1" s="1"/>
  <c r="O3801" i="1"/>
  <c r="O3800" i="1" s="1"/>
  <c r="N3801" i="1"/>
  <c r="N3800" i="1" s="1"/>
  <c r="M3801" i="1"/>
  <c r="K3801" i="1"/>
  <c r="K3800" i="1" s="1"/>
  <c r="L3799" i="1"/>
  <c r="J3799" i="1" s="1"/>
  <c r="Q3798" i="1"/>
  <c r="Q3797" i="1" s="1"/>
  <c r="P3798" i="1"/>
  <c r="P3797" i="1" s="1"/>
  <c r="O3798" i="1"/>
  <c r="O3797" i="1" s="1"/>
  <c r="N3798" i="1"/>
  <c r="N3797" i="1" s="1"/>
  <c r="M3798" i="1"/>
  <c r="M3797" i="1" s="1"/>
  <c r="K3798" i="1"/>
  <c r="K3797" i="1" s="1"/>
  <c r="L3796" i="1"/>
  <c r="J3796" i="1" s="1"/>
  <c r="L3795" i="1"/>
  <c r="J3795" i="1" s="1"/>
  <c r="L3794" i="1"/>
  <c r="J3794" i="1" s="1"/>
  <c r="Q3793" i="1"/>
  <c r="Q3785" i="1" s="1"/>
  <c r="P3793" i="1"/>
  <c r="P3785" i="1" s="1"/>
  <c r="O3793" i="1"/>
  <c r="O3785" i="1" s="1"/>
  <c r="N3793" i="1"/>
  <c r="N3785" i="1" s="1"/>
  <c r="M3793" i="1"/>
  <c r="M3785" i="1" s="1"/>
  <c r="K3793" i="1"/>
  <c r="K3785" i="1" s="1"/>
  <c r="L3792" i="1"/>
  <c r="J3792" i="1" s="1"/>
  <c r="L3791" i="1"/>
  <c r="J3791" i="1" s="1"/>
  <c r="L3790" i="1"/>
  <c r="J3790" i="1" s="1"/>
  <c r="L3789" i="1"/>
  <c r="J3789" i="1" s="1"/>
  <c r="L3788" i="1"/>
  <c r="J3788" i="1" s="1"/>
  <c r="L3787" i="1"/>
  <c r="J3787" i="1" s="1"/>
  <c r="L3786" i="1"/>
  <c r="J3786" i="1" s="1"/>
  <c r="L3784" i="1"/>
  <c r="J3784" i="1" s="1"/>
  <c r="Q3783" i="1"/>
  <c r="P3783" i="1"/>
  <c r="O3783" i="1"/>
  <c r="N3783" i="1"/>
  <c r="M3783" i="1"/>
  <c r="K3783" i="1"/>
  <c r="L3782" i="1"/>
  <c r="J3782" i="1" s="1"/>
  <c r="L3781" i="1"/>
  <c r="J3781" i="1" s="1"/>
  <c r="L3780" i="1"/>
  <c r="J3780" i="1" s="1"/>
  <c r="L3779" i="1"/>
  <c r="J3779" i="1" s="1"/>
  <c r="L3778" i="1"/>
  <c r="J3778" i="1" s="1"/>
  <c r="Q3777" i="1"/>
  <c r="Q3775" i="1" s="1"/>
  <c r="P3777" i="1"/>
  <c r="P3775" i="1" s="1"/>
  <c r="O3777" i="1"/>
  <c r="O3775" i="1" s="1"/>
  <c r="N3777" i="1"/>
  <c r="N3775" i="1" s="1"/>
  <c r="M3777" i="1"/>
  <c r="M3775" i="1" s="1"/>
  <c r="K3777" i="1"/>
  <c r="K3775" i="1" s="1"/>
  <c r="L3776" i="1"/>
  <c r="J3776" i="1" s="1"/>
  <c r="J3773" i="1"/>
  <c r="J3764" i="1"/>
  <c r="L3762" i="1"/>
  <c r="J3762" i="1" s="1"/>
  <c r="L3761" i="1"/>
  <c r="J3761" i="1" s="1"/>
  <c r="Q3760" i="1"/>
  <c r="Q3759" i="1" s="1"/>
  <c r="P3760" i="1"/>
  <c r="P3759" i="1" s="1"/>
  <c r="O3760" i="1"/>
  <c r="O3759" i="1" s="1"/>
  <c r="N3760" i="1"/>
  <c r="M3760" i="1"/>
  <c r="M3759" i="1" s="1"/>
  <c r="K3760" i="1"/>
  <c r="K3759" i="1" s="1"/>
  <c r="L3758" i="1"/>
  <c r="J3758" i="1" s="1"/>
  <c r="Q3757" i="1"/>
  <c r="Q3756" i="1" s="1"/>
  <c r="P3757" i="1"/>
  <c r="P3756" i="1" s="1"/>
  <c r="O3757" i="1"/>
  <c r="O3756" i="1" s="1"/>
  <c r="N3757" i="1"/>
  <c r="M3757" i="1"/>
  <c r="M3756" i="1" s="1"/>
  <c r="K3757" i="1"/>
  <c r="K3756" i="1" s="1"/>
  <c r="L3755" i="1"/>
  <c r="J3755" i="1" s="1"/>
  <c r="L3754" i="1"/>
  <c r="J3754" i="1" s="1"/>
  <c r="L3753" i="1"/>
  <c r="J3753" i="1" s="1"/>
  <c r="Q3752" i="1"/>
  <c r="Q3744" i="1" s="1"/>
  <c r="P3752" i="1"/>
  <c r="P3744" i="1" s="1"/>
  <c r="O3752" i="1"/>
  <c r="N3752" i="1"/>
  <c r="N3744" i="1" s="1"/>
  <c r="M3752" i="1"/>
  <c r="M3744" i="1" s="1"/>
  <c r="K3752" i="1"/>
  <c r="K3744" i="1" s="1"/>
  <c r="L3751" i="1"/>
  <c r="J3751" i="1" s="1"/>
  <c r="L3750" i="1"/>
  <c r="J3750" i="1" s="1"/>
  <c r="L3749" i="1"/>
  <c r="J3749" i="1" s="1"/>
  <c r="L3748" i="1"/>
  <c r="J3748" i="1" s="1"/>
  <c r="L3747" i="1"/>
  <c r="J3747" i="1" s="1"/>
  <c r="L3746" i="1"/>
  <c r="J3746" i="1" s="1"/>
  <c r="L3745" i="1"/>
  <c r="J3745" i="1" s="1"/>
  <c r="L3743" i="1"/>
  <c r="J3743" i="1" s="1"/>
  <c r="Q3742" i="1"/>
  <c r="P3742" i="1"/>
  <c r="O3742" i="1"/>
  <c r="N3742" i="1"/>
  <c r="M3742" i="1"/>
  <c r="K3742" i="1"/>
  <c r="L3741" i="1"/>
  <c r="J3741" i="1" s="1"/>
  <c r="L3740" i="1"/>
  <c r="J3740" i="1" s="1"/>
  <c r="L3739" i="1"/>
  <c r="J3739" i="1" s="1"/>
  <c r="L3738" i="1"/>
  <c r="J3738" i="1" s="1"/>
  <c r="L3737" i="1"/>
  <c r="J3737" i="1" s="1"/>
  <c r="Q3736" i="1"/>
  <c r="Q3734" i="1" s="1"/>
  <c r="P3736" i="1"/>
  <c r="P3734" i="1" s="1"/>
  <c r="O3736" i="1"/>
  <c r="O3734" i="1" s="1"/>
  <c r="N3736" i="1"/>
  <c r="N3734" i="1" s="1"/>
  <c r="M3736" i="1"/>
  <c r="M3734" i="1" s="1"/>
  <c r="K3736" i="1"/>
  <c r="K3734" i="1" s="1"/>
  <c r="L3735" i="1"/>
  <c r="J3735" i="1" s="1"/>
  <c r="J3732" i="1"/>
  <c r="J3723" i="1"/>
  <c r="L3721" i="1"/>
  <c r="J3721" i="1" s="1"/>
  <c r="L3720" i="1"/>
  <c r="J3720" i="1" s="1"/>
  <c r="Q3719" i="1"/>
  <c r="P3719" i="1"/>
  <c r="P3718" i="1" s="1"/>
  <c r="O3719" i="1"/>
  <c r="O3718" i="1" s="1"/>
  <c r="N3719" i="1"/>
  <c r="M3719" i="1"/>
  <c r="M3718" i="1" s="1"/>
  <c r="K3719" i="1"/>
  <c r="K3718" i="1" s="1"/>
  <c r="Q3718" i="1"/>
  <c r="L3717" i="1"/>
  <c r="J3717" i="1" s="1"/>
  <c r="Q3716" i="1"/>
  <c r="Q3715" i="1" s="1"/>
  <c r="P3716" i="1"/>
  <c r="P3715" i="1" s="1"/>
  <c r="O3716" i="1"/>
  <c r="O3715" i="1" s="1"/>
  <c r="N3716" i="1"/>
  <c r="M3716" i="1"/>
  <c r="M3715" i="1" s="1"/>
  <c r="K3716" i="1"/>
  <c r="K3715" i="1" s="1"/>
  <c r="L3714" i="1"/>
  <c r="J3714" i="1" s="1"/>
  <c r="L3713" i="1"/>
  <c r="J3713" i="1" s="1"/>
  <c r="L3712" i="1"/>
  <c r="J3712" i="1" s="1"/>
  <c r="Q3711" i="1"/>
  <c r="Q3704" i="1" s="1"/>
  <c r="P3711" i="1"/>
  <c r="P3704" i="1" s="1"/>
  <c r="O3711" i="1"/>
  <c r="O3704" i="1" s="1"/>
  <c r="N3711" i="1"/>
  <c r="M3711" i="1"/>
  <c r="M3704" i="1" s="1"/>
  <c r="K3711" i="1"/>
  <c r="K3704" i="1" s="1"/>
  <c r="L3710" i="1"/>
  <c r="J3710" i="1" s="1"/>
  <c r="L3709" i="1"/>
  <c r="J3709" i="1" s="1"/>
  <c r="L3708" i="1"/>
  <c r="J3708" i="1" s="1"/>
  <c r="L3707" i="1"/>
  <c r="J3707" i="1" s="1"/>
  <c r="L3706" i="1"/>
  <c r="J3706" i="1" s="1"/>
  <c r="L3705" i="1"/>
  <c r="J3705" i="1" s="1"/>
  <c r="L3703" i="1"/>
  <c r="J3703" i="1" s="1"/>
  <c r="Q3702" i="1"/>
  <c r="P3702" i="1"/>
  <c r="O3702" i="1"/>
  <c r="N3702" i="1"/>
  <c r="M3702" i="1"/>
  <c r="K3702" i="1"/>
  <c r="L3701" i="1"/>
  <c r="J3701" i="1" s="1"/>
  <c r="L3700" i="1"/>
  <c r="J3700" i="1" s="1"/>
  <c r="L3699" i="1"/>
  <c r="J3699" i="1" s="1"/>
  <c r="L3698" i="1"/>
  <c r="J3698" i="1" s="1"/>
  <c r="L3697" i="1"/>
  <c r="J3697" i="1" s="1"/>
  <c r="Q3696" i="1"/>
  <c r="Q3694" i="1" s="1"/>
  <c r="P3696" i="1"/>
  <c r="P3694" i="1" s="1"/>
  <c r="O3696" i="1"/>
  <c r="O3694" i="1" s="1"/>
  <c r="N3696" i="1"/>
  <c r="N3694" i="1" s="1"/>
  <c r="M3696" i="1"/>
  <c r="M3694" i="1" s="1"/>
  <c r="K3696" i="1"/>
  <c r="K3694" i="1" s="1"/>
  <c r="L3695" i="1"/>
  <c r="J3695" i="1" s="1"/>
  <c r="J3692" i="1"/>
  <c r="J3683" i="1"/>
  <c r="L3681" i="1"/>
  <c r="J3681" i="1" s="1"/>
  <c r="L3680" i="1"/>
  <c r="J3680" i="1" s="1"/>
  <c r="Q3679" i="1"/>
  <c r="Q3678" i="1" s="1"/>
  <c r="P3679" i="1"/>
  <c r="P3678" i="1" s="1"/>
  <c r="O3679" i="1"/>
  <c r="O3678" i="1" s="1"/>
  <c r="N3679" i="1"/>
  <c r="N3678" i="1" s="1"/>
  <c r="M3679" i="1"/>
  <c r="K3679" i="1"/>
  <c r="K3678" i="1" s="1"/>
  <c r="L3677" i="1"/>
  <c r="J3677" i="1" s="1"/>
  <c r="Q3676" i="1"/>
  <c r="P3676" i="1"/>
  <c r="P3675" i="1" s="1"/>
  <c r="O3676" i="1"/>
  <c r="O3675" i="1" s="1"/>
  <c r="N3676" i="1"/>
  <c r="M3676" i="1"/>
  <c r="M3675" i="1" s="1"/>
  <c r="K3676" i="1"/>
  <c r="Q3675" i="1"/>
  <c r="L3674" i="1"/>
  <c r="J3674" i="1" s="1"/>
  <c r="L3673" i="1"/>
  <c r="J3673" i="1" s="1"/>
  <c r="L3672" i="1"/>
  <c r="J3672" i="1" s="1"/>
  <c r="Q3671" i="1"/>
  <c r="Q3663" i="1" s="1"/>
  <c r="P3671" i="1"/>
  <c r="P3663" i="1" s="1"/>
  <c r="O3671" i="1"/>
  <c r="O3663" i="1" s="1"/>
  <c r="N3671" i="1"/>
  <c r="N3663" i="1" s="1"/>
  <c r="M3671" i="1"/>
  <c r="M3663" i="1" s="1"/>
  <c r="K3671" i="1"/>
  <c r="K3663" i="1" s="1"/>
  <c r="L3670" i="1"/>
  <c r="J3670" i="1" s="1"/>
  <c r="L3669" i="1"/>
  <c r="J3669" i="1" s="1"/>
  <c r="L3668" i="1"/>
  <c r="J3668" i="1" s="1"/>
  <c r="L3667" i="1"/>
  <c r="J3667" i="1" s="1"/>
  <c r="L3666" i="1"/>
  <c r="J3666" i="1" s="1"/>
  <c r="L3665" i="1"/>
  <c r="J3665" i="1" s="1"/>
  <c r="L3664" i="1"/>
  <c r="J3664" i="1" s="1"/>
  <c r="L3662" i="1"/>
  <c r="J3662" i="1" s="1"/>
  <c r="Q3661" i="1"/>
  <c r="P3661" i="1"/>
  <c r="O3661" i="1"/>
  <c r="N3661" i="1"/>
  <c r="M3661" i="1"/>
  <c r="K3661" i="1"/>
  <c r="L3660" i="1"/>
  <c r="J3660" i="1" s="1"/>
  <c r="L3659" i="1"/>
  <c r="J3659" i="1" s="1"/>
  <c r="L3658" i="1"/>
  <c r="J3658" i="1" s="1"/>
  <c r="L3657" i="1"/>
  <c r="J3657" i="1" s="1"/>
  <c r="L3656" i="1"/>
  <c r="J3656" i="1" s="1"/>
  <c r="Q3655" i="1"/>
  <c r="Q3653" i="1" s="1"/>
  <c r="P3655" i="1"/>
  <c r="P3653" i="1" s="1"/>
  <c r="O3655" i="1"/>
  <c r="O3653" i="1" s="1"/>
  <c r="N3655" i="1"/>
  <c r="N3653" i="1" s="1"/>
  <c r="M3655" i="1"/>
  <c r="M3653" i="1" s="1"/>
  <c r="K3655" i="1"/>
  <c r="K3653" i="1" s="1"/>
  <c r="L3654" i="1"/>
  <c r="J3654" i="1" s="1"/>
  <c r="J3651" i="1"/>
  <c r="J3642" i="1"/>
  <c r="L3640" i="1"/>
  <c r="J3640" i="1" s="1"/>
  <c r="L3639" i="1"/>
  <c r="J3639" i="1" s="1"/>
  <c r="Q3638" i="1"/>
  <c r="Q3637" i="1" s="1"/>
  <c r="P3638" i="1"/>
  <c r="P3637" i="1" s="1"/>
  <c r="O3638" i="1"/>
  <c r="O3637" i="1" s="1"/>
  <c r="N3638" i="1"/>
  <c r="M3638" i="1"/>
  <c r="M3637" i="1" s="1"/>
  <c r="K3638" i="1"/>
  <c r="K3637" i="1" s="1"/>
  <c r="L3636" i="1"/>
  <c r="J3636" i="1" s="1"/>
  <c r="Q3635" i="1"/>
  <c r="Q3634" i="1" s="1"/>
  <c r="P3635" i="1"/>
  <c r="P3634" i="1" s="1"/>
  <c r="O3635" i="1"/>
  <c r="O3634" i="1" s="1"/>
  <c r="N3635" i="1"/>
  <c r="N3634" i="1" s="1"/>
  <c r="M3635" i="1"/>
  <c r="M3634" i="1" s="1"/>
  <c r="K3635" i="1"/>
  <c r="K3634" i="1" s="1"/>
  <c r="L3633" i="1"/>
  <c r="J3633" i="1" s="1"/>
  <c r="L3632" i="1"/>
  <c r="J3632" i="1" s="1"/>
  <c r="L3631" i="1"/>
  <c r="J3631" i="1" s="1"/>
  <c r="Q3630" i="1"/>
  <c r="Q3622" i="1" s="1"/>
  <c r="P3630" i="1"/>
  <c r="P3622" i="1" s="1"/>
  <c r="O3630" i="1"/>
  <c r="O3622" i="1" s="1"/>
  <c r="N3630" i="1"/>
  <c r="N3622" i="1" s="1"/>
  <c r="M3630" i="1"/>
  <c r="M3622" i="1" s="1"/>
  <c r="K3630" i="1"/>
  <c r="L3629" i="1"/>
  <c r="J3629" i="1" s="1"/>
  <c r="L3628" i="1"/>
  <c r="J3628" i="1" s="1"/>
  <c r="L3627" i="1"/>
  <c r="J3627" i="1" s="1"/>
  <c r="L3626" i="1"/>
  <c r="J3626" i="1" s="1"/>
  <c r="L3625" i="1"/>
  <c r="J3625" i="1" s="1"/>
  <c r="L3624" i="1"/>
  <c r="J3624" i="1" s="1"/>
  <c r="L3623" i="1"/>
  <c r="J3623" i="1" s="1"/>
  <c r="L3621" i="1"/>
  <c r="J3621" i="1" s="1"/>
  <c r="Q3620" i="1"/>
  <c r="P3620" i="1"/>
  <c r="O3620" i="1"/>
  <c r="N3620" i="1"/>
  <c r="M3620" i="1"/>
  <c r="K3620" i="1"/>
  <c r="L3619" i="1"/>
  <c r="J3619" i="1" s="1"/>
  <c r="L3618" i="1"/>
  <c r="J3618" i="1" s="1"/>
  <c r="L3617" i="1"/>
  <c r="J3617" i="1" s="1"/>
  <c r="L3616" i="1"/>
  <c r="J3616" i="1" s="1"/>
  <c r="L3615" i="1"/>
  <c r="J3615" i="1" s="1"/>
  <c r="Q3614" i="1"/>
  <c r="Q3612" i="1" s="1"/>
  <c r="P3614" i="1"/>
  <c r="P3612" i="1" s="1"/>
  <c r="O3614" i="1"/>
  <c r="O3612" i="1" s="1"/>
  <c r="N3614" i="1"/>
  <c r="N3612" i="1" s="1"/>
  <c r="M3614" i="1"/>
  <c r="M3612" i="1" s="1"/>
  <c r="K3614" i="1"/>
  <c r="K3612" i="1" s="1"/>
  <c r="L3613" i="1"/>
  <c r="J3613" i="1" s="1"/>
  <c r="J3610" i="1"/>
  <c r="J3601" i="1"/>
  <c r="L3599" i="1"/>
  <c r="J3599" i="1" s="1"/>
  <c r="L3598" i="1"/>
  <c r="J3598" i="1" s="1"/>
  <c r="Q3597" i="1"/>
  <c r="Q3596" i="1" s="1"/>
  <c r="P3597" i="1"/>
  <c r="P3596" i="1" s="1"/>
  <c r="O3597" i="1"/>
  <c r="O3596" i="1" s="1"/>
  <c r="N3597" i="1"/>
  <c r="M3597" i="1"/>
  <c r="M3596" i="1" s="1"/>
  <c r="K3597" i="1"/>
  <c r="K3596" i="1" s="1"/>
  <c r="L3595" i="1"/>
  <c r="J3595" i="1" s="1"/>
  <c r="Q3594" i="1"/>
  <c r="Q3593" i="1" s="1"/>
  <c r="P3594" i="1"/>
  <c r="P3593" i="1" s="1"/>
  <c r="O3594" i="1"/>
  <c r="O3593" i="1" s="1"/>
  <c r="N3594" i="1"/>
  <c r="M3594" i="1"/>
  <c r="M3593" i="1" s="1"/>
  <c r="K3594" i="1"/>
  <c r="K3593" i="1" s="1"/>
  <c r="L3592" i="1"/>
  <c r="J3592" i="1" s="1"/>
  <c r="L3591" i="1"/>
  <c r="J3591" i="1" s="1"/>
  <c r="L3590" i="1"/>
  <c r="J3590" i="1" s="1"/>
  <c r="Q3589" i="1"/>
  <c r="Q3582" i="1" s="1"/>
  <c r="P3589" i="1"/>
  <c r="P3582" i="1" s="1"/>
  <c r="O3589" i="1"/>
  <c r="O3582" i="1" s="1"/>
  <c r="N3589" i="1"/>
  <c r="M3589" i="1"/>
  <c r="M3582" i="1" s="1"/>
  <c r="K3589" i="1"/>
  <c r="K3582" i="1" s="1"/>
  <c r="L3588" i="1"/>
  <c r="J3588" i="1" s="1"/>
  <c r="L3587" i="1"/>
  <c r="J3587" i="1" s="1"/>
  <c r="L3586" i="1"/>
  <c r="J3586" i="1" s="1"/>
  <c r="L3585" i="1"/>
  <c r="J3585" i="1" s="1"/>
  <c r="L3584" i="1"/>
  <c r="J3584" i="1" s="1"/>
  <c r="L3583" i="1"/>
  <c r="J3583" i="1" s="1"/>
  <c r="L3581" i="1"/>
  <c r="J3581" i="1" s="1"/>
  <c r="Q3580" i="1"/>
  <c r="P3580" i="1"/>
  <c r="O3580" i="1"/>
  <c r="N3580" i="1"/>
  <c r="M3580" i="1"/>
  <c r="K3580" i="1"/>
  <c r="L3579" i="1"/>
  <c r="J3579" i="1" s="1"/>
  <c r="L3578" i="1"/>
  <c r="J3578" i="1" s="1"/>
  <c r="L3577" i="1"/>
  <c r="J3577" i="1" s="1"/>
  <c r="L3576" i="1"/>
  <c r="J3576" i="1" s="1"/>
  <c r="L3575" i="1"/>
  <c r="J3575" i="1" s="1"/>
  <c r="Q3574" i="1"/>
  <c r="Q3572" i="1" s="1"/>
  <c r="P3574" i="1"/>
  <c r="P3572" i="1" s="1"/>
  <c r="O3574" i="1"/>
  <c r="O3572" i="1" s="1"/>
  <c r="N3574" i="1"/>
  <c r="N3572" i="1" s="1"/>
  <c r="M3574" i="1"/>
  <c r="M3572" i="1" s="1"/>
  <c r="K3574" i="1"/>
  <c r="K3572" i="1" s="1"/>
  <c r="L3573" i="1"/>
  <c r="J3573" i="1" s="1"/>
  <c r="J3570" i="1"/>
  <c r="J3561" i="1"/>
  <c r="L3559" i="1"/>
  <c r="J3559" i="1" s="1"/>
  <c r="L3558" i="1"/>
  <c r="J3558" i="1" s="1"/>
  <c r="Q3557" i="1"/>
  <c r="Q3556" i="1" s="1"/>
  <c r="P3557" i="1"/>
  <c r="P3556" i="1" s="1"/>
  <c r="O3557" i="1"/>
  <c r="O3556" i="1" s="1"/>
  <c r="N3557" i="1"/>
  <c r="M3557" i="1"/>
  <c r="M3556" i="1" s="1"/>
  <c r="K3557" i="1"/>
  <c r="K3556" i="1" s="1"/>
  <c r="L3555" i="1"/>
  <c r="J3555" i="1" s="1"/>
  <c r="Q3554" i="1"/>
  <c r="P3554" i="1"/>
  <c r="P3553" i="1" s="1"/>
  <c r="O3554" i="1"/>
  <c r="O3553" i="1" s="1"/>
  <c r="N3554" i="1"/>
  <c r="M3554" i="1"/>
  <c r="M3553" i="1" s="1"/>
  <c r="K3554" i="1"/>
  <c r="K3553" i="1" s="1"/>
  <c r="Q3553" i="1"/>
  <c r="L3552" i="1"/>
  <c r="J3552" i="1" s="1"/>
  <c r="L3551" i="1"/>
  <c r="J3551" i="1" s="1"/>
  <c r="L3550" i="1"/>
  <c r="J3550" i="1" s="1"/>
  <c r="Q3549" i="1"/>
  <c r="Q3541" i="1" s="1"/>
  <c r="P3549" i="1"/>
  <c r="P3541" i="1" s="1"/>
  <c r="O3549" i="1"/>
  <c r="O3541" i="1" s="1"/>
  <c r="N3549" i="1"/>
  <c r="N3541" i="1" s="1"/>
  <c r="M3549" i="1"/>
  <c r="K3549" i="1"/>
  <c r="K3541" i="1" s="1"/>
  <c r="L3548" i="1"/>
  <c r="J3548" i="1" s="1"/>
  <c r="L3547" i="1"/>
  <c r="J3547" i="1" s="1"/>
  <c r="L3546" i="1"/>
  <c r="J3546" i="1" s="1"/>
  <c r="L3545" i="1"/>
  <c r="J3545" i="1" s="1"/>
  <c r="L3544" i="1"/>
  <c r="J3544" i="1" s="1"/>
  <c r="L3543" i="1"/>
  <c r="J3543" i="1" s="1"/>
  <c r="L3542" i="1"/>
  <c r="J3542" i="1" s="1"/>
  <c r="L3540" i="1"/>
  <c r="J3540" i="1" s="1"/>
  <c r="Q3539" i="1"/>
  <c r="P3539" i="1"/>
  <c r="O3539" i="1"/>
  <c r="N3539" i="1"/>
  <c r="M3539" i="1"/>
  <c r="K3539" i="1"/>
  <c r="L3538" i="1"/>
  <c r="J3538" i="1" s="1"/>
  <c r="L3537" i="1"/>
  <c r="J3537" i="1" s="1"/>
  <c r="L3536" i="1"/>
  <c r="J3536" i="1" s="1"/>
  <c r="L3535" i="1"/>
  <c r="J3535" i="1" s="1"/>
  <c r="L3534" i="1"/>
  <c r="J3534" i="1" s="1"/>
  <c r="Q3533" i="1"/>
  <c r="Q3531" i="1" s="1"/>
  <c r="P3533" i="1"/>
  <c r="P3531" i="1" s="1"/>
  <c r="O3533" i="1"/>
  <c r="O3531" i="1" s="1"/>
  <c r="N3533" i="1"/>
  <c r="N3531" i="1" s="1"/>
  <c r="M3533" i="1"/>
  <c r="M3531" i="1" s="1"/>
  <c r="K3533" i="1"/>
  <c r="K3531" i="1" s="1"/>
  <c r="L3532" i="1"/>
  <c r="J3532" i="1" s="1"/>
  <c r="J3529" i="1"/>
  <c r="J3520" i="1"/>
  <c r="L3518" i="1"/>
  <c r="J3518" i="1" s="1"/>
  <c r="L3517" i="1"/>
  <c r="J3517" i="1" s="1"/>
  <c r="Q3516" i="1"/>
  <c r="Q3515" i="1" s="1"/>
  <c r="P3516" i="1"/>
  <c r="P3515" i="1" s="1"/>
  <c r="O3516" i="1"/>
  <c r="O3515" i="1" s="1"/>
  <c r="N3516" i="1"/>
  <c r="M3516" i="1"/>
  <c r="M3515" i="1" s="1"/>
  <c r="K3516" i="1"/>
  <c r="K3515" i="1" s="1"/>
  <c r="L3514" i="1"/>
  <c r="J3514" i="1" s="1"/>
  <c r="Q3513" i="1"/>
  <c r="Q3512" i="1" s="1"/>
  <c r="P3513" i="1"/>
  <c r="P3512" i="1" s="1"/>
  <c r="O3513" i="1"/>
  <c r="O3512" i="1" s="1"/>
  <c r="N3513" i="1"/>
  <c r="M3513" i="1"/>
  <c r="M3512" i="1" s="1"/>
  <c r="K3513" i="1"/>
  <c r="K3512" i="1" s="1"/>
  <c r="L3511" i="1"/>
  <c r="J3511" i="1" s="1"/>
  <c r="L3510" i="1"/>
  <c r="J3510" i="1" s="1"/>
  <c r="L3509" i="1"/>
  <c r="J3509" i="1" s="1"/>
  <c r="Q3508" i="1"/>
  <c r="Q3500" i="1" s="1"/>
  <c r="P3508" i="1"/>
  <c r="P3500" i="1" s="1"/>
  <c r="O3508" i="1"/>
  <c r="O3500" i="1" s="1"/>
  <c r="N3508" i="1"/>
  <c r="N3500" i="1" s="1"/>
  <c r="M3508" i="1"/>
  <c r="M3500" i="1" s="1"/>
  <c r="K3508" i="1"/>
  <c r="K3500" i="1" s="1"/>
  <c r="L3507" i="1"/>
  <c r="J3507" i="1" s="1"/>
  <c r="L3506" i="1"/>
  <c r="J3506" i="1" s="1"/>
  <c r="L3505" i="1"/>
  <c r="J3505" i="1" s="1"/>
  <c r="L3504" i="1"/>
  <c r="J3504" i="1" s="1"/>
  <c r="L3503" i="1"/>
  <c r="J3503" i="1" s="1"/>
  <c r="L3502" i="1"/>
  <c r="J3502" i="1" s="1"/>
  <c r="L3501" i="1"/>
  <c r="J3501" i="1" s="1"/>
  <c r="L3499" i="1"/>
  <c r="J3499" i="1" s="1"/>
  <c r="Q3498" i="1"/>
  <c r="P3498" i="1"/>
  <c r="O3498" i="1"/>
  <c r="N3498" i="1"/>
  <c r="M3498" i="1"/>
  <c r="K3498" i="1"/>
  <c r="L3497" i="1"/>
  <c r="J3497" i="1" s="1"/>
  <c r="L3496" i="1"/>
  <c r="J3496" i="1" s="1"/>
  <c r="L3495" i="1"/>
  <c r="J3495" i="1" s="1"/>
  <c r="L3494" i="1"/>
  <c r="J3494" i="1" s="1"/>
  <c r="L3493" i="1"/>
  <c r="J3493" i="1" s="1"/>
  <c r="Q3492" i="1"/>
  <c r="Q3490" i="1" s="1"/>
  <c r="P3492" i="1"/>
  <c r="P3490" i="1" s="1"/>
  <c r="O3492" i="1"/>
  <c r="O3490" i="1" s="1"/>
  <c r="N3492" i="1"/>
  <c r="M3492" i="1"/>
  <c r="M3490" i="1" s="1"/>
  <c r="K3492" i="1"/>
  <c r="K3490" i="1" s="1"/>
  <c r="L3491" i="1"/>
  <c r="J3491" i="1" s="1"/>
  <c r="J3488" i="1"/>
  <c r="J3479" i="1"/>
  <c r="L3477" i="1"/>
  <c r="J3477" i="1" s="1"/>
  <c r="L3476" i="1"/>
  <c r="J3476" i="1" s="1"/>
  <c r="Q3475" i="1"/>
  <c r="Q3474" i="1" s="1"/>
  <c r="P3475" i="1"/>
  <c r="P3474" i="1" s="1"/>
  <c r="O3475" i="1"/>
  <c r="O3474" i="1" s="1"/>
  <c r="N3475" i="1"/>
  <c r="N3474" i="1" s="1"/>
  <c r="M3475" i="1"/>
  <c r="M3474" i="1" s="1"/>
  <c r="K3475" i="1"/>
  <c r="L3473" i="1"/>
  <c r="J3473" i="1" s="1"/>
  <c r="Q3472" i="1"/>
  <c r="Q3471" i="1" s="1"/>
  <c r="P3472" i="1"/>
  <c r="P3471" i="1" s="1"/>
  <c r="O3472" i="1"/>
  <c r="O3471" i="1" s="1"/>
  <c r="N3472" i="1"/>
  <c r="N3471" i="1" s="1"/>
  <c r="M3472" i="1"/>
  <c r="M3471" i="1" s="1"/>
  <c r="K3472" i="1"/>
  <c r="K3471" i="1" s="1"/>
  <c r="L3470" i="1"/>
  <c r="J3470" i="1" s="1"/>
  <c r="L3469" i="1"/>
  <c r="J3469" i="1" s="1"/>
  <c r="L3468" i="1"/>
  <c r="J3468" i="1" s="1"/>
  <c r="Q3467" i="1"/>
  <c r="Q3460" i="1" s="1"/>
  <c r="P3467" i="1"/>
  <c r="P3460" i="1" s="1"/>
  <c r="O3467" i="1"/>
  <c r="O3460" i="1" s="1"/>
  <c r="N3467" i="1"/>
  <c r="N3460" i="1" s="1"/>
  <c r="M3467" i="1"/>
  <c r="M3460" i="1" s="1"/>
  <c r="K3467" i="1"/>
  <c r="K3460" i="1" s="1"/>
  <c r="L3466" i="1"/>
  <c r="J3466" i="1" s="1"/>
  <c r="L3465" i="1"/>
  <c r="J3465" i="1" s="1"/>
  <c r="L3464" i="1"/>
  <c r="J3464" i="1" s="1"/>
  <c r="L3463" i="1"/>
  <c r="J3463" i="1" s="1"/>
  <c r="L3462" i="1"/>
  <c r="J3462" i="1" s="1"/>
  <c r="L3461" i="1"/>
  <c r="J3461" i="1" s="1"/>
  <c r="L3459" i="1"/>
  <c r="J3459" i="1" s="1"/>
  <c r="Q3458" i="1"/>
  <c r="P3458" i="1"/>
  <c r="O3458" i="1"/>
  <c r="N3458" i="1"/>
  <c r="M3458" i="1"/>
  <c r="K3458" i="1"/>
  <c r="L3457" i="1"/>
  <c r="J3457" i="1" s="1"/>
  <c r="L3456" i="1"/>
  <c r="J3456" i="1" s="1"/>
  <c r="L3455" i="1"/>
  <c r="J3455" i="1" s="1"/>
  <c r="L3454" i="1"/>
  <c r="J3454" i="1" s="1"/>
  <c r="L3453" i="1"/>
  <c r="J3453" i="1" s="1"/>
  <c r="Q3452" i="1"/>
  <c r="Q3450" i="1" s="1"/>
  <c r="P3452" i="1"/>
  <c r="P3450" i="1" s="1"/>
  <c r="O3452" i="1"/>
  <c r="O3450" i="1" s="1"/>
  <c r="N3452" i="1"/>
  <c r="N3450" i="1" s="1"/>
  <c r="M3452" i="1"/>
  <c r="M3450" i="1" s="1"/>
  <c r="K3452" i="1"/>
  <c r="K3450" i="1" s="1"/>
  <c r="L3451" i="1"/>
  <c r="J3451" i="1" s="1"/>
  <c r="J3448" i="1"/>
  <c r="J3439" i="1"/>
  <c r="L3437" i="1"/>
  <c r="J3437" i="1" s="1"/>
  <c r="L3436" i="1"/>
  <c r="J3436" i="1" s="1"/>
  <c r="Q3435" i="1"/>
  <c r="Q3434" i="1" s="1"/>
  <c r="P3435" i="1"/>
  <c r="P3434" i="1" s="1"/>
  <c r="O3435" i="1"/>
  <c r="O3434" i="1" s="1"/>
  <c r="N3435" i="1"/>
  <c r="N3434" i="1" s="1"/>
  <c r="M3435" i="1"/>
  <c r="M3434" i="1" s="1"/>
  <c r="K3435" i="1"/>
  <c r="K3434" i="1" s="1"/>
  <c r="L3433" i="1"/>
  <c r="J3433" i="1" s="1"/>
  <c r="Q3432" i="1"/>
  <c r="Q3431" i="1" s="1"/>
  <c r="P3432" i="1"/>
  <c r="P3431" i="1" s="1"/>
  <c r="O3432" i="1"/>
  <c r="O3431" i="1" s="1"/>
  <c r="N3432" i="1"/>
  <c r="N3431" i="1" s="1"/>
  <c r="M3432" i="1"/>
  <c r="M3431" i="1" s="1"/>
  <c r="K3432" i="1"/>
  <c r="K3431" i="1" s="1"/>
  <c r="L3430" i="1"/>
  <c r="J3430" i="1" s="1"/>
  <c r="L3429" i="1"/>
  <c r="J3429" i="1" s="1"/>
  <c r="L3428" i="1"/>
  <c r="J3428" i="1" s="1"/>
  <c r="Q3427" i="1"/>
  <c r="Q3419" i="1" s="1"/>
  <c r="P3427" i="1"/>
  <c r="P3419" i="1" s="1"/>
  <c r="O3427" i="1"/>
  <c r="O3419" i="1" s="1"/>
  <c r="N3427" i="1"/>
  <c r="N3419" i="1" s="1"/>
  <c r="M3427" i="1"/>
  <c r="M3419" i="1" s="1"/>
  <c r="K3427" i="1"/>
  <c r="K3419" i="1" s="1"/>
  <c r="L3426" i="1"/>
  <c r="J3426" i="1" s="1"/>
  <c r="L3425" i="1"/>
  <c r="J3425" i="1" s="1"/>
  <c r="L3424" i="1"/>
  <c r="J3424" i="1" s="1"/>
  <c r="L3423" i="1"/>
  <c r="J3423" i="1" s="1"/>
  <c r="L3422" i="1"/>
  <c r="J3422" i="1" s="1"/>
  <c r="L3421" i="1"/>
  <c r="J3421" i="1" s="1"/>
  <c r="L3420" i="1"/>
  <c r="J3420" i="1" s="1"/>
  <c r="L3418" i="1"/>
  <c r="J3418" i="1" s="1"/>
  <c r="Q3417" i="1"/>
  <c r="P3417" i="1"/>
  <c r="O3417" i="1"/>
  <c r="N3417" i="1"/>
  <c r="M3417" i="1"/>
  <c r="K3417" i="1"/>
  <c r="L3416" i="1"/>
  <c r="J3416" i="1" s="1"/>
  <c r="L3415" i="1"/>
  <c r="J3415" i="1" s="1"/>
  <c r="L3414" i="1"/>
  <c r="J3414" i="1" s="1"/>
  <c r="L3413" i="1"/>
  <c r="J3413" i="1" s="1"/>
  <c r="L3412" i="1"/>
  <c r="J3412" i="1" s="1"/>
  <c r="Q3411" i="1"/>
  <c r="Q3409" i="1" s="1"/>
  <c r="P3411" i="1"/>
  <c r="P3409" i="1" s="1"/>
  <c r="O3411" i="1"/>
  <c r="O3409" i="1" s="1"/>
  <c r="N3411" i="1"/>
  <c r="N3409" i="1" s="1"/>
  <c r="M3411" i="1"/>
  <c r="M3409" i="1" s="1"/>
  <c r="K3411" i="1"/>
  <c r="K3409" i="1" s="1"/>
  <c r="L3410" i="1"/>
  <c r="J3410" i="1" s="1"/>
  <c r="J3407" i="1"/>
  <c r="J3398" i="1"/>
  <c r="L3396" i="1"/>
  <c r="J3396" i="1" s="1"/>
  <c r="L3395" i="1"/>
  <c r="J3395" i="1" s="1"/>
  <c r="Q3394" i="1"/>
  <c r="P3394" i="1"/>
  <c r="P3393" i="1" s="1"/>
  <c r="O3394" i="1"/>
  <c r="O3393" i="1" s="1"/>
  <c r="N3394" i="1"/>
  <c r="N3393" i="1" s="1"/>
  <c r="M3394" i="1"/>
  <c r="M3393" i="1" s="1"/>
  <c r="K3394" i="1"/>
  <c r="K3393" i="1" s="1"/>
  <c r="Q3393" i="1"/>
  <c r="L3392" i="1"/>
  <c r="J3392" i="1" s="1"/>
  <c r="Q3391" i="1"/>
  <c r="Q3390" i="1" s="1"/>
  <c r="P3391" i="1"/>
  <c r="P3390" i="1" s="1"/>
  <c r="O3391" i="1"/>
  <c r="O3390" i="1" s="1"/>
  <c r="N3391" i="1"/>
  <c r="N3390" i="1" s="1"/>
  <c r="M3391" i="1"/>
  <c r="K3391" i="1"/>
  <c r="K3390" i="1" s="1"/>
  <c r="L3389" i="1"/>
  <c r="J3389" i="1" s="1"/>
  <c r="L3388" i="1"/>
  <c r="J3388" i="1" s="1"/>
  <c r="L3387" i="1"/>
  <c r="J3387" i="1" s="1"/>
  <c r="Q3386" i="1"/>
  <c r="Q3378" i="1" s="1"/>
  <c r="P3386" i="1"/>
  <c r="P3378" i="1" s="1"/>
  <c r="O3386" i="1"/>
  <c r="O3378" i="1" s="1"/>
  <c r="N3386" i="1"/>
  <c r="N3378" i="1" s="1"/>
  <c r="M3386" i="1"/>
  <c r="M3378" i="1" s="1"/>
  <c r="K3386" i="1"/>
  <c r="K3378" i="1" s="1"/>
  <c r="L3385" i="1"/>
  <c r="J3385" i="1" s="1"/>
  <c r="L3384" i="1"/>
  <c r="J3384" i="1" s="1"/>
  <c r="L3383" i="1"/>
  <c r="J3383" i="1" s="1"/>
  <c r="L3382" i="1"/>
  <c r="J3382" i="1" s="1"/>
  <c r="L3381" i="1"/>
  <c r="J3381" i="1" s="1"/>
  <c r="L3380" i="1"/>
  <c r="J3380" i="1" s="1"/>
  <c r="L3379" i="1"/>
  <c r="J3379" i="1" s="1"/>
  <c r="L3377" i="1"/>
  <c r="J3377" i="1" s="1"/>
  <c r="Q3376" i="1"/>
  <c r="P3376" i="1"/>
  <c r="O3376" i="1"/>
  <c r="N3376" i="1"/>
  <c r="M3376" i="1"/>
  <c r="K3376" i="1"/>
  <c r="L3375" i="1"/>
  <c r="J3375" i="1" s="1"/>
  <c r="L3374" i="1"/>
  <c r="J3374" i="1" s="1"/>
  <c r="L3373" i="1"/>
  <c r="J3373" i="1" s="1"/>
  <c r="L3372" i="1"/>
  <c r="J3372" i="1" s="1"/>
  <c r="L3371" i="1"/>
  <c r="J3371" i="1" s="1"/>
  <c r="Q3370" i="1"/>
  <c r="Q3368" i="1" s="1"/>
  <c r="P3370" i="1"/>
  <c r="P3368" i="1" s="1"/>
  <c r="O3370" i="1"/>
  <c r="O3368" i="1" s="1"/>
  <c r="N3370" i="1"/>
  <c r="N3368" i="1" s="1"/>
  <c r="M3370" i="1"/>
  <c r="M3368" i="1" s="1"/>
  <c r="K3370" i="1"/>
  <c r="K3368" i="1" s="1"/>
  <c r="L3369" i="1"/>
  <c r="J3369" i="1" s="1"/>
  <c r="J3366" i="1"/>
  <c r="J3357" i="1"/>
  <c r="L3355" i="1"/>
  <c r="J3355" i="1" s="1"/>
  <c r="L3354" i="1"/>
  <c r="J3354" i="1" s="1"/>
  <c r="Q3353" i="1"/>
  <c r="Q3352" i="1" s="1"/>
  <c r="P3353" i="1"/>
  <c r="P3352" i="1" s="1"/>
  <c r="O3353" i="1"/>
  <c r="O3352" i="1" s="1"/>
  <c r="N3353" i="1"/>
  <c r="M3353" i="1"/>
  <c r="M3352" i="1" s="1"/>
  <c r="K3353" i="1"/>
  <c r="K3352" i="1" s="1"/>
  <c r="L3351" i="1"/>
  <c r="J3351" i="1" s="1"/>
  <c r="Q3350" i="1"/>
  <c r="Q3349" i="1" s="1"/>
  <c r="P3350" i="1"/>
  <c r="P3349" i="1" s="1"/>
  <c r="O3350" i="1"/>
  <c r="O3349" i="1" s="1"/>
  <c r="N3350" i="1"/>
  <c r="M3350" i="1"/>
  <c r="M3349" i="1" s="1"/>
  <c r="K3350" i="1"/>
  <c r="K3349" i="1" s="1"/>
  <c r="L3348" i="1"/>
  <c r="J3348" i="1" s="1"/>
  <c r="L3347" i="1"/>
  <c r="J3347" i="1" s="1"/>
  <c r="L3346" i="1"/>
  <c r="J3346" i="1" s="1"/>
  <c r="Q3345" i="1"/>
  <c r="Q3338" i="1" s="1"/>
  <c r="P3345" i="1"/>
  <c r="P3338" i="1" s="1"/>
  <c r="O3345" i="1"/>
  <c r="O3338" i="1" s="1"/>
  <c r="N3345" i="1"/>
  <c r="N3338" i="1" s="1"/>
  <c r="M3345" i="1"/>
  <c r="M3338" i="1" s="1"/>
  <c r="K3345" i="1"/>
  <c r="L3344" i="1"/>
  <c r="J3344" i="1" s="1"/>
  <c r="L3343" i="1"/>
  <c r="J3343" i="1" s="1"/>
  <c r="L3342" i="1"/>
  <c r="J3342" i="1" s="1"/>
  <c r="L3341" i="1"/>
  <c r="J3341" i="1" s="1"/>
  <c r="L3340" i="1"/>
  <c r="J3340" i="1" s="1"/>
  <c r="L3339" i="1"/>
  <c r="J3339" i="1" s="1"/>
  <c r="L3337" i="1"/>
  <c r="J3337" i="1" s="1"/>
  <c r="Q3336" i="1"/>
  <c r="P3336" i="1"/>
  <c r="O3336" i="1"/>
  <c r="N3336" i="1"/>
  <c r="M3336" i="1"/>
  <c r="K3336" i="1"/>
  <c r="L3335" i="1"/>
  <c r="J3335" i="1" s="1"/>
  <c r="L3334" i="1"/>
  <c r="J3334" i="1" s="1"/>
  <c r="L3333" i="1"/>
  <c r="J3333" i="1" s="1"/>
  <c r="L3332" i="1"/>
  <c r="J3332" i="1" s="1"/>
  <c r="L3331" i="1"/>
  <c r="J3331" i="1" s="1"/>
  <c r="Q3330" i="1"/>
  <c r="Q3328" i="1" s="1"/>
  <c r="P3330" i="1"/>
  <c r="P3328" i="1" s="1"/>
  <c r="O3330" i="1"/>
  <c r="O3328" i="1" s="1"/>
  <c r="N3330" i="1"/>
  <c r="N3328" i="1" s="1"/>
  <c r="M3330" i="1"/>
  <c r="K3330" i="1"/>
  <c r="K3328" i="1" s="1"/>
  <c r="L3329" i="1"/>
  <c r="J3329" i="1" s="1"/>
  <c r="J3326" i="1"/>
  <c r="J3317" i="1"/>
  <c r="L3315" i="1"/>
  <c r="J3315" i="1" s="1"/>
  <c r="L3314" i="1"/>
  <c r="J3314" i="1" s="1"/>
  <c r="Q3313" i="1"/>
  <c r="P3313" i="1"/>
  <c r="O3313" i="1"/>
  <c r="O3312" i="1" s="1"/>
  <c r="N3313" i="1"/>
  <c r="M3313" i="1"/>
  <c r="M3312" i="1" s="1"/>
  <c r="K3313" i="1"/>
  <c r="K3312" i="1" s="1"/>
  <c r="Q3312" i="1"/>
  <c r="P3312" i="1"/>
  <c r="L3311" i="1"/>
  <c r="J3311" i="1" s="1"/>
  <c r="L3310" i="1"/>
  <c r="J3310" i="1" s="1"/>
  <c r="L3309" i="1"/>
  <c r="J3309" i="1" s="1"/>
  <c r="Q3308" i="1"/>
  <c r="Q3300" i="1" s="1"/>
  <c r="P3308" i="1"/>
  <c r="P3300" i="1" s="1"/>
  <c r="O3308" i="1"/>
  <c r="O3300" i="1" s="1"/>
  <c r="N3308" i="1"/>
  <c r="N3300" i="1" s="1"/>
  <c r="M3308" i="1"/>
  <c r="M3300" i="1" s="1"/>
  <c r="K3308" i="1"/>
  <c r="K3300" i="1" s="1"/>
  <c r="L3307" i="1"/>
  <c r="J3307" i="1" s="1"/>
  <c r="L3306" i="1"/>
  <c r="J3306" i="1" s="1"/>
  <c r="L3305" i="1"/>
  <c r="J3305" i="1" s="1"/>
  <c r="L3304" i="1"/>
  <c r="J3304" i="1" s="1"/>
  <c r="L3303" i="1"/>
  <c r="J3303" i="1" s="1"/>
  <c r="L3302" i="1"/>
  <c r="J3302" i="1" s="1"/>
  <c r="L3301" i="1"/>
  <c r="J3301" i="1" s="1"/>
  <c r="L3299" i="1"/>
  <c r="J3299" i="1" s="1"/>
  <c r="Q3298" i="1"/>
  <c r="P3298" i="1"/>
  <c r="O3298" i="1"/>
  <c r="N3298" i="1"/>
  <c r="M3298" i="1"/>
  <c r="K3298" i="1"/>
  <c r="L3297" i="1"/>
  <c r="J3297" i="1" s="1"/>
  <c r="L3296" i="1"/>
  <c r="J3296" i="1" s="1"/>
  <c r="L3295" i="1"/>
  <c r="J3295" i="1" s="1"/>
  <c r="L3294" i="1"/>
  <c r="J3294" i="1" s="1"/>
  <c r="L3293" i="1"/>
  <c r="J3293" i="1" s="1"/>
  <c r="Q3292" i="1"/>
  <c r="Q3290" i="1" s="1"/>
  <c r="P3292" i="1"/>
  <c r="P3290" i="1" s="1"/>
  <c r="O3292" i="1"/>
  <c r="O3290" i="1" s="1"/>
  <c r="N3292" i="1"/>
  <c r="N3290" i="1" s="1"/>
  <c r="M3292" i="1"/>
  <c r="M3290" i="1" s="1"/>
  <c r="K3292" i="1"/>
  <c r="K3290" i="1" s="1"/>
  <c r="L3291" i="1"/>
  <c r="J3291" i="1" s="1"/>
  <c r="J3288" i="1"/>
  <c r="J3279" i="1"/>
  <c r="L3277" i="1"/>
  <c r="J3277" i="1" s="1"/>
  <c r="L3276" i="1"/>
  <c r="J3276" i="1" s="1"/>
  <c r="Q3275" i="1"/>
  <c r="Q3274" i="1" s="1"/>
  <c r="P3275" i="1"/>
  <c r="P3274" i="1" s="1"/>
  <c r="O3275" i="1"/>
  <c r="O3274" i="1" s="1"/>
  <c r="N3275" i="1"/>
  <c r="M3275" i="1"/>
  <c r="M3274" i="1" s="1"/>
  <c r="K3275" i="1"/>
  <c r="K3274" i="1" s="1"/>
  <c r="L3273" i="1"/>
  <c r="J3273" i="1" s="1"/>
  <c r="Q3272" i="1"/>
  <c r="Q3271" i="1" s="1"/>
  <c r="P3272" i="1"/>
  <c r="P3271" i="1" s="1"/>
  <c r="O3272" i="1"/>
  <c r="O3271" i="1" s="1"/>
  <c r="N3272" i="1"/>
  <c r="M3272" i="1"/>
  <c r="M3271" i="1" s="1"/>
  <c r="K3272" i="1"/>
  <c r="K3271" i="1" s="1"/>
  <c r="L3270" i="1"/>
  <c r="J3270" i="1" s="1"/>
  <c r="L3269" i="1"/>
  <c r="J3269" i="1" s="1"/>
  <c r="L3268" i="1"/>
  <c r="J3268" i="1" s="1"/>
  <c r="Q3267" i="1"/>
  <c r="Q3259" i="1" s="1"/>
  <c r="P3267" i="1"/>
  <c r="P3259" i="1" s="1"/>
  <c r="O3267" i="1"/>
  <c r="O3259" i="1" s="1"/>
  <c r="N3267" i="1"/>
  <c r="N3259" i="1" s="1"/>
  <c r="M3267" i="1"/>
  <c r="M3259" i="1" s="1"/>
  <c r="K3267" i="1"/>
  <c r="K3259" i="1" s="1"/>
  <c r="L3266" i="1"/>
  <c r="J3266" i="1" s="1"/>
  <c r="L3265" i="1"/>
  <c r="J3265" i="1" s="1"/>
  <c r="L3264" i="1"/>
  <c r="J3264" i="1" s="1"/>
  <c r="L3263" i="1"/>
  <c r="J3263" i="1" s="1"/>
  <c r="L3262" i="1"/>
  <c r="J3262" i="1" s="1"/>
  <c r="L3261" i="1"/>
  <c r="J3261" i="1" s="1"/>
  <c r="L3260" i="1"/>
  <c r="J3260" i="1" s="1"/>
  <c r="L3258" i="1"/>
  <c r="J3258" i="1" s="1"/>
  <c r="Q3257" i="1"/>
  <c r="P3257" i="1"/>
  <c r="O3257" i="1"/>
  <c r="N3257" i="1"/>
  <c r="M3257" i="1"/>
  <c r="K3257" i="1"/>
  <c r="L3256" i="1"/>
  <c r="J3256" i="1" s="1"/>
  <c r="L3255" i="1"/>
  <c r="J3255" i="1" s="1"/>
  <c r="L3254" i="1"/>
  <c r="J3254" i="1" s="1"/>
  <c r="L3253" i="1"/>
  <c r="J3253" i="1" s="1"/>
  <c r="L3252" i="1"/>
  <c r="J3252" i="1" s="1"/>
  <c r="Q3251" i="1"/>
  <c r="Q3249" i="1" s="1"/>
  <c r="P3251" i="1"/>
  <c r="P3249" i="1" s="1"/>
  <c r="O3251" i="1"/>
  <c r="O3249" i="1" s="1"/>
  <c r="N3251" i="1"/>
  <c r="M3251" i="1"/>
  <c r="M3249" i="1" s="1"/>
  <c r="K3251" i="1"/>
  <c r="K3249" i="1" s="1"/>
  <c r="L3250" i="1"/>
  <c r="J3250" i="1" s="1"/>
  <c r="J3247" i="1"/>
  <c r="J3238" i="1"/>
  <c r="L3236" i="1"/>
  <c r="J3236" i="1" s="1"/>
  <c r="L3235" i="1"/>
  <c r="J3235" i="1" s="1"/>
  <c r="Q3234" i="1"/>
  <c r="Q3233" i="1" s="1"/>
  <c r="P3234" i="1"/>
  <c r="P3233" i="1" s="1"/>
  <c r="O3234" i="1"/>
  <c r="N3234" i="1"/>
  <c r="N3233" i="1" s="1"/>
  <c r="M3234" i="1"/>
  <c r="M3233" i="1" s="1"/>
  <c r="K3234" i="1"/>
  <c r="K3233" i="1" s="1"/>
  <c r="L3232" i="1"/>
  <c r="J3232" i="1" s="1"/>
  <c r="Q3231" i="1"/>
  <c r="Q3230" i="1" s="1"/>
  <c r="P3231" i="1"/>
  <c r="P3230" i="1" s="1"/>
  <c r="O3231" i="1"/>
  <c r="N3231" i="1"/>
  <c r="N3230" i="1" s="1"/>
  <c r="M3231" i="1"/>
  <c r="M3230" i="1" s="1"/>
  <c r="K3231" i="1"/>
  <c r="K3230" i="1" s="1"/>
  <c r="L3229" i="1"/>
  <c r="J3229" i="1" s="1"/>
  <c r="L3228" i="1"/>
  <c r="J3228" i="1" s="1"/>
  <c r="L3227" i="1"/>
  <c r="J3227" i="1" s="1"/>
  <c r="Q3226" i="1"/>
  <c r="Q3217" i="1" s="1"/>
  <c r="P3226" i="1"/>
  <c r="P3217" i="1" s="1"/>
  <c r="O3226" i="1"/>
  <c r="O3217" i="1" s="1"/>
  <c r="N3226" i="1"/>
  <c r="N3217" i="1" s="1"/>
  <c r="M3226" i="1"/>
  <c r="M3217" i="1" s="1"/>
  <c r="K3226" i="1"/>
  <c r="K3217" i="1" s="1"/>
  <c r="L3225" i="1"/>
  <c r="J3225" i="1" s="1"/>
  <c r="L3224" i="1"/>
  <c r="J3224" i="1" s="1"/>
  <c r="L3223" i="1"/>
  <c r="J3223" i="1" s="1"/>
  <c r="L3222" i="1"/>
  <c r="J3222" i="1" s="1"/>
  <c r="L3221" i="1"/>
  <c r="J3221" i="1" s="1"/>
  <c r="L3220" i="1"/>
  <c r="J3220" i="1" s="1"/>
  <c r="L3219" i="1"/>
  <c r="J3219" i="1" s="1"/>
  <c r="L3218" i="1"/>
  <c r="J3218" i="1" s="1"/>
  <c r="L3216" i="1"/>
  <c r="J3216" i="1" s="1"/>
  <c r="Q3215" i="1"/>
  <c r="P3215" i="1"/>
  <c r="O3215" i="1"/>
  <c r="N3215" i="1"/>
  <c r="M3215" i="1"/>
  <c r="K3215" i="1"/>
  <c r="L3214" i="1"/>
  <c r="J3214" i="1" s="1"/>
  <c r="L3213" i="1"/>
  <c r="J3213" i="1" s="1"/>
  <c r="L3212" i="1"/>
  <c r="J3212" i="1" s="1"/>
  <c r="L3211" i="1"/>
  <c r="J3211" i="1" s="1"/>
  <c r="L3210" i="1"/>
  <c r="J3210" i="1" s="1"/>
  <c r="Q3209" i="1"/>
  <c r="Q3207" i="1" s="1"/>
  <c r="P3209" i="1"/>
  <c r="P3207" i="1" s="1"/>
  <c r="O3209" i="1"/>
  <c r="O3207" i="1" s="1"/>
  <c r="N3209" i="1"/>
  <c r="N3207" i="1" s="1"/>
  <c r="M3209" i="1"/>
  <c r="M3207" i="1" s="1"/>
  <c r="K3209" i="1"/>
  <c r="K3207" i="1" s="1"/>
  <c r="L3208" i="1"/>
  <c r="J3208" i="1" s="1"/>
  <c r="J3205" i="1"/>
  <c r="J3196" i="1"/>
  <c r="L3194" i="1"/>
  <c r="J3194" i="1" s="1"/>
  <c r="L3193" i="1"/>
  <c r="J3193" i="1" s="1"/>
  <c r="Q3192" i="1"/>
  <c r="P3192" i="1"/>
  <c r="P3191" i="1" s="1"/>
  <c r="O3192" i="1"/>
  <c r="O3191" i="1" s="1"/>
  <c r="N3192" i="1"/>
  <c r="M3192" i="1"/>
  <c r="M3191" i="1" s="1"/>
  <c r="K3192" i="1"/>
  <c r="K3191" i="1" s="1"/>
  <c r="Q3191" i="1"/>
  <c r="L3190" i="1"/>
  <c r="J3190" i="1" s="1"/>
  <c r="Q3189" i="1"/>
  <c r="Q3188" i="1" s="1"/>
  <c r="P3189" i="1"/>
  <c r="P3188" i="1" s="1"/>
  <c r="O3189" i="1"/>
  <c r="O3188" i="1" s="1"/>
  <c r="N3189" i="1"/>
  <c r="M3189" i="1"/>
  <c r="M3188" i="1" s="1"/>
  <c r="K3189" i="1"/>
  <c r="K3188" i="1" s="1"/>
  <c r="L3187" i="1"/>
  <c r="J3187" i="1" s="1"/>
  <c r="L3186" i="1"/>
  <c r="J3186" i="1" s="1"/>
  <c r="L3185" i="1"/>
  <c r="J3185" i="1" s="1"/>
  <c r="Q3184" i="1"/>
  <c r="Q3176" i="1" s="1"/>
  <c r="P3184" i="1"/>
  <c r="P3176" i="1" s="1"/>
  <c r="O3184" i="1"/>
  <c r="O3176" i="1" s="1"/>
  <c r="N3184" i="1"/>
  <c r="N3176" i="1" s="1"/>
  <c r="M3184" i="1"/>
  <c r="M3176" i="1" s="1"/>
  <c r="K3184" i="1"/>
  <c r="K3176" i="1" s="1"/>
  <c r="L3183" i="1"/>
  <c r="J3183" i="1" s="1"/>
  <c r="L3182" i="1"/>
  <c r="J3182" i="1" s="1"/>
  <c r="L3181" i="1"/>
  <c r="J3181" i="1" s="1"/>
  <c r="L3180" i="1"/>
  <c r="J3180" i="1" s="1"/>
  <c r="L3179" i="1"/>
  <c r="J3179" i="1" s="1"/>
  <c r="L3178" i="1"/>
  <c r="J3178" i="1" s="1"/>
  <c r="L3177" i="1"/>
  <c r="J3177" i="1" s="1"/>
  <c r="L3175" i="1"/>
  <c r="J3175" i="1" s="1"/>
  <c r="Q3174" i="1"/>
  <c r="P3174" i="1"/>
  <c r="O3174" i="1"/>
  <c r="N3174" i="1"/>
  <c r="M3174" i="1"/>
  <c r="K3174" i="1"/>
  <c r="L3173" i="1"/>
  <c r="J3173" i="1" s="1"/>
  <c r="L3172" i="1"/>
  <c r="J3172" i="1" s="1"/>
  <c r="L3171" i="1"/>
  <c r="J3171" i="1" s="1"/>
  <c r="L3170" i="1"/>
  <c r="J3170" i="1" s="1"/>
  <c r="L3169" i="1"/>
  <c r="J3169" i="1" s="1"/>
  <c r="Q3168" i="1"/>
  <c r="Q3166" i="1" s="1"/>
  <c r="P3168" i="1"/>
  <c r="P3166" i="1" s="1"/>
  <c r="O3168" i="1"/>
  <c r="O3166" i="1" s="1"/>
  <c r="N3168" i="1"/>
  <c r="M3168" i="1"/>
  <c r="M3166" i="1" s="1"/>
  <c r="K3168" i="1"/>
  <c r="K3166" i="1" s="1"/>
  <c r="L3167" i="1"/>
  <c r="J3167" i="1" s="1"/>
  <c r="J3164" i="1"/>
  <c r="J3155" i="1"/>
  <c r="L3153" i="1"/>
  <c r="J3153" i="1" s="1"/>
  <c r="L3152" i="1"/>
  <c r="J3152" i="1" s="1"/>
  <c r="Q3151" i="1"/>
  <c r="Q3150" i="1" s="1"/>
  <c r="P3151" i="1"/>
  <c r="P3150" i="1" s="1"/>
  <c r="O3151" i="1"/>
  <c r="N3151" i="1"/>
  <c r="N3150" i="1" s="1"/>
  <c r="M3151" i="1"/>
  <c r="M3150" i="1" s="1"/>
  <c r="K3151" i="1"/>
  <c r="K3150" i="1" s="1"/>
  <c r="L3149" i="1"/>
  <c r="J3149" i="1" s="1"/>
  <c r="Q3148" i="1"/>
  <c r="Q3147" i="1" s="1"/>
  <c r="P3148" i="1"/>
  <c r="P3147" i="1" s="1"/>
  <c r="O3148" i="1"/>
  <c r="N3148" i="1"/>
  <c r="N3147" i="1" s="1"/>
  <c r="M3148" i="1"/>
  <c r="M3147" i="1" s="1"/>
  <c r="K3148" i="1"/>
  <c r="K3147" i="1" s="1"/>
  <c r="L3146" i="1"/>
  <c r="J3146" i="1" s="1"/>
  <c r="L3145" i="1"/>
  <c r="J3145" i="1" s="1"/>
  <c r="L3144" i="1"/>
  <c r="J3144" i="1" s="1"/>
  <c r="Q3143" i="1"/>
  <c r="Q3135" i="1" s="1"/>
  <c r="P3143" i="1"/>
  <c r="P3135" i="1" s="1"/>
  <c r="O3143" i="1"/>
  <c r="O3135" i="1" s="1"/>
  <c r="N3143" i="1"/>
  <c r="N3135" i="1" s="1"/>
  <c r="M3143" i="1"/>
  <c r="M3135" i="1" s="1"/>
  <c r="K3143" i="1"/>
  <c r="K3135" i="1" s="1"/>
  <c r="L3142" i="1"/>
  <c r="J3142" i="1" s="1"/>
  <c r="L3141" i="1"/>
  <c r="J3141" i="1" s="1"/>
  <c r="L3140" i="1"/>
  <c r="J3140" i="1" s="1"/>
  <c r="L3139" i="1"/>
  <c r="J3139" i="1" s="1"/>
  <c r="L3138" i="1"/>
  <c r="J3138" i="1" s="1"/>
  <c r="L3137" i="1"/>
  <c r="J3137" i="1" s="1"/>
  <c r="L3136" i="1"/>
  <c r="J3136" i="1" s="1"/>
  <c r="L3134" i="1"/>
  <c r="J3134" i="1" s="1"/>
  <c r="Q3133" i="1"/>
  <c r="P3133" i="1"/>
  <c r="O3133" i="1"/>
  <c r="N3133" i="1"/>
  <c r="M3133" i="1"/>
  <c r="K3133" i="1"/>
  <c r="L3132" i="1"/>
  <c r="J3132" i="1" s="1"/>
  <c r="L3131" i="1"/>
  <c r="J3131" i="1" s="1"/>
  <c r="L3130" i="1"/>
  <c r="J3130" i="1" s="1"/>
  <c r="L3129" i="1"/>
  <c r="J3129" i="1" s="1"/>
  <c r="L3128" i="1"/>
  <c r="J3128" i="1" s="1"/>
  <c r="Q3127" i="1"/>
  <c r="Q3125" i="1" s="1"/>
  <c r="P3127" i="1"/>
  <c r="P3125" i="1" s="1"/>
  <c r="O3127" i="1"/>
  <c r="O3125" i="1" s="1"/>
  <c r="N3127" i="1"/>
  <c r="N3125" i="1" s="1"/>
  <c r="M3127" i="1"/>
  <c r="K3127" i="1"/>
  <c r="K3125" i="1" s="1"/>
  <c r="L3126" i="1"/>
  <c r="J3126" i="1" s="1"/>
  <c r="J3123" i="1"/>
  <c r="J3114" i="1"/>
  <c r="L3112" i="1"/>
  <c r="J3112" i="1" s="1"/>
  <c r="L3111" i="1"/>
  <c r="J3111" i="1" s="1"/>
  <c r="Q3110" i="1"/>
  <c r="Q3109" i="1" s="1"/>
  <c r="P3110" i="1"/>
  <c r="P3109" i="1" s="1"/>
  <c r="O3110" i="1"/>
  <c r="O3109" i="1" s="1"/>
  <c r="N3110" i="1"/>
  <c r="M3110" i="1"/>
  <c r="M3109" i="1" s="1"/>
  <c r="K3110" i="1"/>
  <c r="K3109" i="1" s="1"/>
  <c r="L3108" i="1"/>
  <c r="J3108" i="1" s="1"/>
  <c r="Q3107" i="1"/>
  <c r="Q3106" i="1" s="1"/>
  <c r="P3107" i="1"/>
  <c r="P3106" i="1" s="1"/>
  <c r="O3107" i="1"/>
  <c r="O3106" i="1" s="1"/>
  <c r="N3107" i="1"/>
  <c r="M3107" i="1"/>
  <c r="M3106" i="1" s="1"/>
  <c r="K3107" i="1"/>
  <c r="K3106" i="1" s="1"/>
  <c r="L3105" i="1"/>
  <c r="J3105" i="1" s="1"/>
  <c r="L3104" i="1"/>
  <c r="J3104" i="1" s="1"/>
  <c r="L3103" i="1"/>
  <c r="J3103" i="1" s="1"/>
  <c r="Q3102" i="1"/>
  <c r="Q3093" i="1" s="1"/>
  <c r="P3102" i="1"/>
  <c r="P3093" i="1" s="1"/>
  <c r="O3102" i="1"/>
  <c r="O3093" i="1" s="1"/>
  <c r="N3102" i="1"/>
  <c r="N3093" i="1" s="1"/>
  <c r="M3102" i="1"/>
  <c r="M3093" i="1" s="1"/>
  <c r="K3102" i="1"/>
  <c r="K3093" i="1" s="1"/>
  <c r="L3101" i="1"/>
  <c r="J3101" i="1" s="1"/>
  <c r="L3100" i="1"/>
  <c r="J3100" i="1" s="1"/>
  <c r="L3099" i="1"/>
  <c r="J3099" i="1" s="1"/>
  <c r="L3098" i="1"/>
  <c r="J3098" i="1" s="1"/>
  <c r="L3097" i="1"/>
  <c r="J3097" i="1" s="1"/>
  <c r="L3096" i="1"/>
  <c r="J3096" i="1" s="1"/>
  <c r="L3095" i="1"/>
  <c r="J3095" i="1" s="1"/>
  <c r="L3094" i="1"/>
  <c r="J3094" i="1" s="1"/>
  <c r="L3092" i="1"/>
  <c r="J3092" i="1" s="1"/>
  <c r="Q3091" i="1"/>
  <c r="P3091" i="1"/>
  <c r="O3091" i="1"/>
  <c r="N3091" i="1"/>
  <c r="M3091" i="1"/>
  <c r="K3091" i="1"/>
  <c r="L3090" i="1"/>
  <c r="J3090" i="1" s="1"/>
  <c r="L3089" i="1"/>
  <c r="J3089" i="1" s="1"/>
  <c r="L3088" i="1"/>
  <c r="J3088" i="1" s="1"/>
  <c r="L3087" i="1"/>
  <c r="J3087" i="1" s="1"/>
  <c r="L3086" i="1"/>
  <c r="J3086" i="1" s="1"/>
  <c r="Q3085" i="1"/>
  <c r="Q3083" i="1" s="1"/>
  <c r="P3085" i="1"/>
  <c r="P3083" i="1" s="1"/>
  <c r="O3085" i="1"/>
  <c r="O3083" i="1" s="1"/>
  <c r="N3085" i="1"/>
  <c r="N3083" i="1" s="1"/>
  <c r="M3085" i="1"/>
  <c r="M3083" i="1" s="1"/>
  <c r="K3085" i="1"/>
  <c r="K3083" i="1" s="1"/>
  <c r="L3084" i="1"/>
  <c r="J3084" i="1" s="1"/>
  <c r="J3081" i="1"/>
  <c r="J3072" i="1"/>
  <c r="L3070" i="1"/>
  <c r="J3070" i="1" s="1"/>
  <c r="L3069" i="1"/>
  <c r="J3069" i="1" s="1"/>
  <c r="Q3068" i="1"/>
  <c r="Q3067" i="1" s="1"/>
  <c r="P3068" i="1"/>
  <c r="P3067" i="1" s="1"/>
  <c r="O3068" i="1"/>
  <c r="O3067" i="1" s="1"/>
  <c r="N3068" i="1"/>
  <c r="M3068" i="1"/>
  <c r="M3067" i="1" s="1"/>
  <c r="K3068" i="1"/>
  <c r="K3067" i="1" s="1"/>
  <c r="L3066" i="1"/>
  <c r="J3066" i="1" s="1"/>
  <c r="Q3065" i="1"/>
  <c r="Q3064" i="1" s="1"/>
  <c r="P3065" i="1"/>
  <c r="P3064" i="1" s="1"/>
  <c r="O3065" i="1"/>
  <c r="O3064" i="1" s="1"/>
  <c r="N3065" i="1"/>
  <c r="M3065" i="1"/>
  <c r="M3064" i="1" s="1"/>
  <c r="K3065" i="1"/>
  <c r="K3064" i="1" s="1"/>
  <c r="L3063" i="1"/>
  <c r="J3063" i="1" s="1"/>
  <c r="L3062" i="1"/>
  <c r="J3062" i="1" s="1"/>
  <c r="L3061" i="1"/>
  <c r="J3061" i="1" s="1"/>
  <c r="Q3060" i="1"/>
  <c r="Q3052" i="1" s="1"/>
  <c r="P3060" i="1"/>
  <c r="P3052" i="1" s="1"/>
  <c r="O3060" i="1"/>
  <c r="O3052" i="1" s="1"/>
  <c r="N3060" i="1"/>
  <c r="N3052" i="1" s="1"/>
  <c r="M3060" i="1"/>
  <c r="M3052" i="1" s="1"/>
  <c r="K3060" i="1"/>
  <c r="K3052" i="1" s="1"/>
  <c r="L3059" i="1"/>
  <c r="J3059" i="1" s="1"/>
  <c r="L3058" i="1"/>
  <c r="J3058" i="1" s="1"/>
  <c r="L3057" i="1"/>
  <c r="J3057" i="1" s="1"/>
  <c r="L3056" i="1"/>
  <c r="J3056" i="1" s="1"/>
  <c r="L3055" i="1"/>
  <c r="J3055" i="1" s="1"/>
  <c r="L3054" i="1"/>
  <c r="J3054" i="1" s="1"/>
  <c r="L3053" i="1"/>
  <c r="J3053" i="1" s="1"/>
  <c r="L3051" i="1"/>
  <c r="J3051" i="1" s="1"/>
  <c r="Q3050" i="1"/>
  <c r="P3050" i="1"/>
  <c r="O3050" i="1"/>
  <c r="N3050" i="1"/>
  <c r="M3050" i="1"/>
  <c r="K3050" i="1"/>
  <c r="L3049" i="1"/>
  <c r="J3049" i="1" s="1"/>
  <c r="L3048" i="1"/>
  <c r="J3048" i="1" s="1"/>
  <c r="L3047" i="1"/>
  <c r="J3047" i="1" s="1"/>
  <c r="L3046" i="1"/>
  <c r="J3046" i="1" s="1"/>
  <c r="L3045" i="1"/>
  <c r="J3045" i="1" s="1"/>
  <c r="Q3044" i="1"/>
  <c r="Q3042" i="1" s="1"/>
  <c r="P3044" i="1"/>
  <c r="P3042" i="1" s="1"/>
  <c r="O3044" i="1"/>
  <c r="O3042" i="1" s="1"/>
  <c r="N3044" i="1"/>
  <c r="N3042" i="1" s="1"/>
  <c r="M3044" i="1"/>
  <c r="M3042" i="1" s="1"/>
  <c r="K3044" i="1"/>
  <c r="K3042" i="1" s="1"/>
  <c r="L3043" i="1"/>
  <c r="J3043" i="1" s="1"/>
  <c r="J3040" i="1"/>
  <c r="J3031" i="1"/>
  <c r="L3029" i="1"/>
  <c r="J3029" i="1" s="1"/>
  <c r="L3028" i="1"/>
  <c r="J3028" i="1" s="1"/>
  <c r="Q3027" i="1"/>
  <c r="Q3026" i="1" s="1"/>
  <c r="P3027" i="1"/>
  <c r="P3026" i="1" s="1"/>
  <c r="O3027" i="1"/>
  <c r="O3026" i="1" s="1"/>
  <c r="N3027" i="1"/>
  <c r="M3027" i="1"/>
  <c r="M3026" i="1" s="1"/>
  <c r="K3027" i="1"/>
  <c r="K3026" i="1" s="1"/>
  <c r="L3025" i="1"/>
  <c r="J3025" i="1" s="1"/>
  <c r="Q3024" i="1"/>
  <c r="Q3023" i="1" s="1"/>
  <c r="P3024" i="1"/>
  <c r="P3023" i="1" s="1"/>
  <c r="O3024" i="1"/>
  <c r="O3023" i="1" s="1"/>
  <c r="N3024" i="1"/>
  <c r="M3024" i="1"/>
  <c r="M3023" i="1" s="1"/>
  <c r="K3024" i="1"/>
  <c r="K3023" i="1" s="1"/>
  <c r="L3022" i="1"/>
  <c r="J3022" i="1" s="1"/>
  <c r="L3021" i="1"/>
  <c r="J3021" i="1" s="1"/>
  <c r="L3020" i="1"/>
  <c r="J3020" i="1" s="1"/>
  <c r="Q3019" i="1"/>
  <c r="Q3011" i="1" s="1"/>
  <c r="P3019" i="1"/>
  <c r="P3011" i="1" s="1"/>
  <c r="O3019" i="1"/>
  <c r="N3019" i="1"/>
  <c r="N3011" i="1" s="1"/>
  <c r="M3019" i="1"/>
  <c r="M3011" i="1" s="1"/>
  <c r="K3019" i="1"/>
  <c r="K3011" i="1" s="1"/>
  <c r="L3018" i="1"/>
  <c r="J3018" i="1" s="1"/>
  <c r="L3017" i="1"/>
  <c r="J3017" i="1" s="1"/>
  <c r="L3016" i="1"/>
  <c r="J3016" i="1" s="1"/>
  <c r="L3015" i="1"/>
  <c r="J3015" i="1" s="1"/>
  <c r="L3014" i="1"/>
  <c r="J3014" i="1" s="1"/>
  <c r="L3013" i="1"/>
  <c r="J3013" i="1" s="1"/>
  <c r="L3012" i="1"/>
  <c r="J3012" i="1" s="1"/>
  <c r="L3010" i="1"/>
  <c r="J3010" i="1" s="1"/>
  <c r="Q3009" i="1"/>
  <c r="P3009" i="1"/>
  <c r="O3009" i="1"/>
  <c r="N3009" i="1"/>
  <c r="M3009" i="1"/>
  <c r="K3009" i="1"/>
  <c r="L3008" i="1"/>
  <c r="J3008" i="1" s="1"/>
  <c r="L3007" i="1"/>
  <c r="J3007" i="1" s="1"/>
  <c r="L3006" i="1"/>
  <c r="J3006" i="1" s="1"/>
  <c r="L3005" i="1"/>
  <c r="J3005" i="1" s="1"/>
  <c r="L3004" i="1"/>
  <c r="J3004" i="1" s="1"/>
  <c r="Q3003" i="1"/>
  <c r="Q3001" i="1" s="1"/>
  <c r="P3003" i="1"/>
  <c r="P3001" i="1" s="1"/>
  <c r="O3003" i="1"/>
  <c r="O3001" i="1" s="1"/>
  <c r="N3003" i="1"/>
  <c r="N3001" i="1" s="1"/>
  <c r="M3003" i="1"/>
  <c r="M3001" i="1" s="1"/>
  <c r="K3003" i="1"/>
  <c r="K3001" i="1" s="1"/>
  <c r="L3002" i="1"/>
  <c r="J3002" i="1" s="1"/>
  <c r="J2999" i="1"/>
  <c r="J2990" i="1"/>
  <c r="L2988" i="1"/>
  <c r="J2988" i="1" s="1"/>
  <c r="L2987" i="1"/>
  <c r="J2987" i="1" s="1"/>
  <c r="Q2986" i="1"/>
  <c r="Q2985" i="1" s="1"/>
  <c r="P2986" i="1"/>
  <c r="P2985" i="1" s="1"/>
  <c r="O2986" i="1"/>
  <c r="O2985" i="1" s="1"/>
  <c r="N2986" i="1"/>
  <c r="M2986" i="1"/>
  <c r="M2985" i="1" s="1"/>
  <c r="K2986" i="1"/>
  <c r="K2985" i="1" s="1"/>
  <c r="L2984" i="1"/>
  <c r="J2984" i="1" s="1"/>
  <c r="Q2983" i="1"/>
  <c r="P2983" i="1"/>
  <c r="P2982" i="1" s="1"/>
  <c r="O2983" i="1"/>
  <c r="O2982" i="1" s="1"/>
  <c r="N2983" i="1"/>
  <c r="M2983" i="1"/>
  <c r="M2982" i="1" s="1"/>
  <c r="K2983" i="1"/>
  <c r="K2982" i="1" s="1"/>
  <c r="Q2982" i="1"/>
  <c r="L2981" i="1"/>
  <c r="J2981" i="1" s="1"/>
  <c r="L2980" i="1"/>
  <c r="J2980" i="1" s="1"/>
  <c r="L2979" i="1"/>
  <c r="J2979" i="1" s="1"/>
  <c r="Q2978" i="1"/>
  <c r="Q2970" i="1" s="1"/>
  <c r="P2978" i="1"/>
  <c r="P2970" i="1" s="1"/>
  <c r="O2978" i="1"/>
  <c r="O2970" i="1" s="1"/>
  <c r="N2978" i="1"/>
  <c r="N2970" i="1" s="1"/>
  <c r="M2978" i="1"/>
  <c r="M2970" i="1" s="1"/>
  <c r="K2978" i="1"/>
  <c r="K2970" i="1" s="1"/>
  <c r="L2977" i="1"/>
  <c r="J2977" i="1" s="1"/>
  <c r="L2976" i="1"/>
  <c r="J2976" i="1" s="1"/>
  <c r="L2975" i="1"/>
  <c r="J2975" i="1" s="1"/>
  <c r="L2974" i="1"/>
  <c r="J2974" i="1" s="1"/>
  <c r="L2973" i="1"/>
  <c r="J2973" i="1" s="1"/>
  <c r="L2972" i="1"/>
  <c r="J2972" i="1" s="1"/>
  <c r="L2971" i="1"/>
  <c r="J2971" i="1" s="1"/>
  <c r="L2969" i="1"/>
  <c r="J2969" i="1" s="1"/>
  <c r="Q2968" i="1"/>
  <c r="P2968" i="1"/>
  <c r="O2968" i="1"/>
  <c r="N2968" i="1"/>
  <c r="M2968" i="1"/>
  <c r="K2968" i="1"/>
  <c r="L2967" i="1"/>
  <c r="J2967" i="1" s="1"/>
  <c r="L2966" i="1"/>
  <c r="J2966" i="1" s="1"/>
  <c r="L2965" i="1"/>
  <c r="J2965" i="1" s="1"/>
  <c r="L2964" i="1"/>
  <c r="J2964" i="1" s="1"/>
  <c r="L2963" i="1"/>
  <c r="J2963" i="1" s="1"/>
  <c r="Q2962" i="1"/>
  <c r="Q2960" i="1" s="1"/>
  <c r="P2962" i="1"/>
  <c r="P2960" i="1" s="1"/>
  <c r="O2962" i="1"/>
  <c r="O2960" i="1" s="1"/>
  <c r="N2962" i="1"/>
  <c r="N2960" i="1" s="1"/>
  <c r="M2962" i="1"/>
  <c r="M2960" i="1" s="1"/>
  <c r="K2962" i="1"/>
  <c r="K2960" i="1" s="1"/>
  <c r="L2961" i="1"/>
  <c r="J2961" i="1" s="1"/>
  <c r="J2958" i="1"/>
  <c r="J2949" i="1"/>
  <c r="L2947" i="1"/>
  <c r="J2947" i="1" s="1"/>
  <c r="L2946" i="1"/>
  <c r="J2946" i="1" s="1"/>
  <c r="Q2945" i="1"/>
  <c r="Q2944" i="1" s="1"/>
  <c r="P2945" i="1"/>
  <c r="P2944" i="1" s="1"/>
  <c r="O2945" i="1"/>
  <c r="O2944" i="1" s="1"/>
  <c r="N2945" i="1"/>
  <c r="N2944" i="1" s="1"/>
  <c r="M2945" i="1"/>
  <c r="K2945" i="1"/>
  <c r="K2944" i="1" s="1"/>
  <c r="L2943" i="1"/>
  <c r="J2943" i="1" s="1"/>
  <c r="Q2942" i="1"/>
  <c r="Q2941" i="1" s="1"/>
  <c r="P2942" i="1"/>
  <c r="P2941" i="1" s="1"/>
  <c r="O2942" i="1"/>
  <c r="O2941" i="1" s="1"/>
  <c r="N2942" i="1"/>
  <c r="N2941" i="1" s="1"/>
  <c r="M2942" i="1"/>
  <c r="K2942" i="1"/>
  <c r="K2941" i="1" s="1"/>
  <c r="L2940" i="1"/>
  <c r="J2940" i="1" s="1"/>
  <c r="L2939" i="1"/>
  <c r="J2939" i="1" s="1"/>
  <c r="L2938" i="1"/>
  <c r="J2938" i="1" s="1"/>
  <c r="Q2937" i="1"/>
  <c r="Q2929" i="1" s="1"/>
  <c r="P2937" i="1"/>
  <c r="P2929" i="1" s="1"/>
  <c r="O2937" i="1"/>
  <c r="O2929" i="1" s="1"/>
  <c r="N2937" i="1"/>
  <c r="M2937" i="1"/>
  <c r="M2929" i="1" s="1"/>
  <c r="K2937" i="1"/>
  <c r="K2929" i="1" s="1"/>
  <c r="L2936" i="1"/>
  <c r="J2936" i="1" s="1"/>
  <c r="L2935" i="1"/>
  <c r="J2935" i="1" s="1"/>
  <c r="L2934" i="1"/>
  <c r="J2934" i="1" s="1"/>
  <c r="L2933" i="1"/>
  <c r="J2933" i="1" s="1"/>
  <c r="L2932" i="1"/>
  <c r="J2932" i="1" s="1"/>
  <c r="L2931" i="1"/>
  <c r="J2931" i="1" s="1"/>
  <c r="L2930" i="1"/>
  <c r="J2930" i="1" s="1"/>
  <c r="L2928" i="1"/>
  <c r="J2928" i="1" s="1"/>
  <c r="Q2927" i="1"/>
  <c r="P2927" i="1"/>
  <c r="O2927" i="1"/>
  <c r="N2927" i="1"/>
  <c r="M2927" i="1"/>
  <c r="K2927" i="1"/>
  <c r="L2926" i="1"/>
  <c r="J2926" i="1" s="1"/>
  <c r="L2925" i="1"/>
  <c r="J2925" i="1" s="1"/>
  <c r="L2924" i="1"/>
  <c r="J2924" i="1" s="1"/>
  <c r="L2923" i="1"/>
  <c r="J2923" i="1" s="1"/>
  <c r="L2922" i="1"/>
  <c r="J2922" i="1" s="1"/>
  <c r="Q2921" i="1"/>
  <c r="Q2919" i="1" s="1"/>
  <c r="P2921" i="1"/>
  <c r="P2919" i="1" s="1"/>
  <c r="O2921" i="1"/>
  <c r="O2919" i="1" s="1"/>
  <c r="N2921" i="1"/>
  <c r="N2919" i="1" s="1"/>
  <c r="M2921" i="1"/>
  <c r="M2919" i="1" s="1"/>
  <c r="K2921" i="1"/>
  <c r="K2919" i="1" s="1"/>
  <c r="L2920" i="1"/>
  <c r="J2920" i="1" s="1"/>
  <c r="J2917" i="1"/>
  <c r="J2908" i="1"/>
  <c r="L2906" i="1"/>
  <c r="J2906" i="1" s="1"/>
  <c r="L2905" i="1"/>
  <c r="J2905" i="1" s="1"/>
  <c r="Q2904" i="1"/>
  <c r="Q2903" i="1" s="1"/>
  <c r="P2904" i="1"/>
  <c r="P2903" i="1" s="1"/>
  <c r="O2904" i="1"/>
  <c r="O2903" i="1" s="1"/>
  <c r="N2904" i="1"/>
  <c r="M2904" i="1"/>
  <c r="M2903" i="1" s="1"/>
  <c r="K2904" i="1"/>
  <c r="K2903" i="1" s="1"/>
  <c r="L2902" i="1"/>
  <c r="J2902" i="1" s="1"/>
  <c r="Q2901" i="1"/>
  <c r="Q2900" i="1" s="1"/>
  <c r="P2901" i="1"/>
  <c r="P2900" i="1" s="1"/>
  <c r="O2901" i="1"/>
  <c r="O2900" i="1" s="1"/>
  <c r="N2901" i="1"/>
  <c r="M2901" i="1"/>
  <c r="M2900" i="1" s="1"/>
  <c r="K2901" i="1"/>
  <c r="K2900" i="1" s="1"/>
  <c r="L2899" i="1"/>
  <c r="J2899" i="1" s="1"/>
  <c r="L2898" i="1"/>
  <c r="J2898" i="1" s="1"/>
  <c r="L2897" i="1"/>
  <c r="J2897" i="1" s="1"/>
  <c r="Q2896" i="1"/>
  <c r="Q2888" i="1" s="1"/>
  <c r="P2896" i="1"/>
  <c r="O2896" i="1"/>
  <c r="O2888" i="1" s="1"/>
  <c r="N2896" i="1"/>
  <c r="M2896" i="1"/>
  <c r="M2888" i="1" s="1"/>
  <c r="K2896" i="1"/>
  <c r="K2888" i="1" s="1"/>
  <c r="L2895" i="1"/>
  <c r="J2895" i="1" s="1"/>
  <c r="L2894" i="1"/>
  <c r="J2894" i="1" s="1"/>
  <c r="L2893" i="1"/>
  <c r="J2893" i="1" s="1"/>
  <c r="L2892" i="1"/>
  <c r="J2892" i="1" s="1"/>
  <c r="L2891" i="1"/>
  <c r="J2891" i="1" s="1"/>
  <c r="L2890" i="1"/>
  <c r="J2890" i="1" s="1"/>
  <c r="L2889" i="1"/>
  <c r="J2889" i="1" s="1"/>
  <c r="P2888" i="1"/>
  <c r="L2887" i="1"/>
  <c r="J2887" i="1" s="1"/>
  <c r="Q2886" i="1"/>
  <c r="P2886" i="1"/>
  <c r="O2886" i="1"/>
  <c r="N2886" i="1"/>
  <c r="M2886" i="1"/>
  <c r="K2886" i="1"/>
  <c r="L2885" i="1"/>
  <c r="J2885" i="1" s="1"/>
  <c r="L2884" i="1"/>
  <c r="J2884" i="1" s="1"/>
  <c r="L2883" i="1"/>
  <c r="J2883" i="1" s="1"/>
  <c r="L2882" i="1"/>
  <c r="J2882" i="1" s="1"/>
  <c r="L2881" i="1"/>
  <c r="J2881" i="1" s="1"/>
  <c r="Q2880" i="1"/>
  <c r="Q2878" i="1" s="1"/>
  <c r="P2880" i="1"/>
  <c r="P2878" i="1" s="1"/>
  <c r="O2880" i="1"/>
  <c r="O2878" i="1" s="1"/>
  <c r="N2880" i="1"/>
  <c r="N2878" i="1" s="1"/>
  <c r="M2880" i="1"/>
  <c r="M2878" i="1" s="1"/>
  <c r="K2880" i="1"/>
  <c r="K2878" i="1" s="1"/>
  <c r="L2879" i="1"/>
  <c r="J2879" i="1" s="1"/>
  <c r="J2876" i="1"/>
  <c r="J2867" i="1"/>
  <c r="L2865" i="1"/>
  <c r="J2865" i="1" s="1"/>
  <c r="L2864" i="1"/>
  <c r="J2864" i="1" s="1"/>
  <c r="Q2863" i="1"/>
  <c r="Q2862" i="1" s="1"/>
  <c r="P2863" i="1"/>
  <c r="P2862" i="1" s="1"/>
  <c r="O2863" i="1"/>
  <c r="O2862" i="1" s="1"/>
  <c r="N2863" i="1"/>
  <c r="M2863" i="1"/>
  <c r="M2862" i="1" s="1"/>
  <c r="K2863" i="1"/>
  <c r="K2862" i="1" s="1"/>
  <c r="L2861" i="1"/>
  <c r="J2861" i="1" s="1"/>
  <c r="Q2860" i="1"/>
  <c r="Q2859" i="1" s="1"/>
  <c r="P2860" i="1"/>
  <c r="P2859" i="1" s="1"/>
  <c r="O2860" i="1"/>
  <c r="O2859" i="1" s="1"/>
  <c r="N2860" i="1"/>
  <c r="M2860" i="1"/>
  <c r="M2859" i="1" s="1"/>
  <c r="K2860" i="1"/>
  <c r="K2859" i="1" s="1"/>
  <c r="L2858" i="1"/>
  <c r="J2858" i="1" s="1"/>
  <c r="L2857" i="1"/>
  <c r="J2857" i="1" s="1"/>
  <c r="L2856" i="1"/>
  <c r="J2856" i="1" s="1"/>
  <c r="Q2855" i="1"/>
  <c r="Q2847" i="1" s="1"/>
  <c r="P2855" i="1"/>
  <c r="P2847" i="1" s="1"/>
  <c r="O2855" i="1"/>
  <c r="O2847" i="1" s="1"/>
  <c r="N2855" i="1"/>
  <c r="N2847" i="1" s="1"/>
  <c r="M2855" i="1"/>
  <c r="M2847" i="1" s="1"/>
  <c r="K2855" i="1"/>
  <c r="K2847" i="1" s="1"/>
  <c r="L2854" i="1"/>
  <c r="J2854" i="1" s="1"/>
  <c r="L2853" i="1"/>
  <c r="J2853" i="1" s="1"/>
  <c r="L2852" i="1"/>
  <c r="J2852" i="1" s="1"/>
  <c r="L2851" i="1"/>
  <c r="J2851" i="1" s="1"/>
  <c r="L2850" i="1"/>
  <c r="J2850" i="1" s="1"/>
  <c r="L2849" i="1"/>
  <c r="J2849" i="1" s="1"/>
  <c r="L2848" i="1"/>
  <c r="J2848" i="1" s="1"/>
  <c r="L2846" i="1"/>
  <c r="J2846" i="1" s="1"/>
  <c r="Q2845" i="1"/>
  <c r="P2845" i="1"/>
  <c r="O2845" i="1"/>
  <c r="N2845" i="1"/>
  <c r="M2845" i="1"/>
  <c r="K2845" i="1"/>
  <c r="L2844" i="1"/>
  <c r="J2844" i="1" s="1"/>
  <c r="L2843" i="1"/>
  <c r="J2843" i="1" s="1"/>
  <c r="L2842" i="1"/>
  <c r="J2842" i="1" s="1"/>
  <c r="L2841" i="1"/>
  <c r="J2841" i="1" s="1"/>
  <c r="L2840" i="1"/>
  <c r="J2840" i="1" s="1"/>
  <c r="Q2839" i="1"/>
  <c r="Q2837" i="1" s="1"/>
  <c r="P2839" i="1"/>
  <c r="P2837" i="1" s="1"/>
  <c r="O2839" i="1"/>
  <c r="O2837" i="1" s="1"/>
  <c r="N2839" i="1"/>
  <c r="M2839" i="1"/>
  <c r="M2837" i="1" s="1"/>
  <c r="K2839" i="1"/>
  <c r="K2837" i="1" s="1"/>
  <c r="L2838" i="1"/>
  <c r="J2838" i="1" s="1"/>
  <c r="J2835" i="1"/>
  <c r="J2826" i="1"/>
  <c r="L2824" i="1"/>
  <c r="J2824" i="1" s="1"/>
  <c r="L2823" i="1"/>
  <c r="J2823" i="1" s="1"/>
  <c r="Q2822" i="1"/>
  <c r="Q2821" i="1" s="1"/>
  <c r="P2822" i="1"/>
  <c r="P2821" i="1" s="1"/>
  <c r="O2822" i="1"/>
  <c r="O2821" i="1" s="1"/>
  <c r="N2822" i="1"/>
  <c r="N2821" i="1" s="1"/>
  <c r="M2822" i="1"/>
  <c r="K2822" i="1"/>
  <c r="K2821" i="1" s="1"/>
  <c r="L2820" i="1"/>
  <c r="J2820" i="1" s="1"/>
  <c r="Q2819" i="1"/>
  <c r="Q2818" i="1" s="1"/>
  <c r="P2819" i="1"/>
  <c r="P2818" i="1" s="1"/>
  <c r="O2819" i="1"/>
  <c r="O2818" i="1" s="1"/>
  <c r="N2819" i="1"/>
  <c r="M2819" i="1"/>
  <c r="M2818" i="1" s="1"/>
  <c r="K2819" i="1"/>
  <c r="K2818" i="1" s="1"/>
  <c r="L2817" i="1"/>
  <c r="J2817" i="1" s="1"/>
  <c r="L2816" i="1"/>
  <c r="J2816" i="1" s="1"/>
  <c r="L2815" i="1"/>
  <c r="J2815" i="1" s="1"/>
  <c r="Q2814" i="1"/>
  <c r="Q2806" i="1" s="1"/>
  <c r="P2814" i="1"/>
  <c r="P2806" i="1" s="1"/>
  <c r="O2814" i="1"/>
  <c r="O2806" i="1" s="1"/>
  <c r="N2814" i="1"/>
  <c r="N2806" i="1" s="1"/>
  <c r="M2814" i="1"/>
  <c r="M2806" i="1" s="1"/>
  <c r="K2814" i="1"/>
  <c r="K2806" i="1" s="1"/>
  <c r="L2813" i="1"/>
  <c r="J2813" i="1" s="1"/>
  <c r="L2812" i="1"/>
  <c r="J2812" i="1" s="1"/>
  <c r="L2811" i="1"/>
  <c r="J2811" i="1" s="1"/>
  <c r="L2810" i="1"/>
  <c r="J2810" i="1" s="1"/>
  <c r="L2809" i="1"/>
  <c r="J2809" i="1" s="1"/>
  <c r="L2808" i="1"/>
  <c r="J2808" i="1" s="1"/>
  <c r="L2807" i="1"/>
  <c r="J2807" i="1" s="1"/>
  <c r="L2805" i="1"/>
  <c r="J2805" i="1" s="1"/>
  <c r="Q2804" i="1"/>
  <c r="P2804" i="1"/>
  <c r="O2804" i="1"/>
  <c r="N2804" i="1"/>
  <c r="M2804" i="1"/>
  <c r="K2804" i="1"/>
  <c r="L2803" i="1"/>
  <c r="J2803" i="1" s="1"/>
  <c r="L2802" i="1"/>
  <c r="J2802" i="1" s="1"/>
  <c r="L2801" i="1"/>
  <c r="J2801" i="1" s="1"/>
  <c r="L2800" i="1"/>
  <c r="J2800" i="1" s="1"/>
  <c r="L2799" i="1"/>
  <c r="J2799" i="1" s="1"/>
  <c r="Q2798" i="1"/>
  <c r="Q2796" i="1" s="1"/>
  <c r="P2798" i="1"/>
  <c r="P2796" i="1" s="1"/>
  <c r="O2798" i="1"/>
  <c r="N2798" i="1"/>
  <c r="N2796" i="1" s="1"/>
  <c r="M2798" i="1"/>
  <c r="M2796" i="1" s="1"/>
  <c r="K2798" i="1"/>
  <c r="K2796" i="1" s="1"/>
  <c r="L2797" i="1"/>
  <c r="J2797" i="1" s="1"/>
  <c r="J2794" i="1"/>
  <c r="J2785" i="1"/>
  <c r="L2783" i="1"/>
  <c r="J2783" i="1" s="1"/>
  <c r="L2782" i="1"/>
  <c r="J2782" i="1" s="1"/>
  <c r="Q2781" i="1"/>
  <c r="Q2780" i="1" s="1"/>
  <c r="P2781" i="1"/>
  <c r="P2780" i="1" s="1"/>
  <c r="O2781" i="1"/>
  <c r="O2780" i="1" s="1"/>
  <c r="N2781" i="1"/>
  <c r="M2781" i="1"/>
  <c r="M2780" i="1" s="1"/>
  <c r="K2781" i="1"/>
  <c r="K2780" i="1" s="1"/>
  <c r="L2779" i="1"/>
  <c r="J2779" i="1" s="1"/>
  <c r="Q2778" i="1"/>
  <c r="Q2777" i="1" s="1"/>
  <c r="P2778" i="1"/>
  <c r="P2777" i="1" s="1"/>
  <c r="O2778" i="1"/>
  <c r="O2777" i="1" s="1"/>
  <c r="N2778" i="1"/>
  <c r="M2778" i="1"/>
  <c r="M2777" i="1" s="1"/>
  <c r="K2778" i="1"/>
  <c r="K2777" i="1" s="1"/>
  <c r="L2776" i="1"/>
  <c r="J2776" i="1" s="1"/>
  <c r="L2775" i="1"/>
  <c r="J2775" i="1" s="1"/>
  <c r="L2774" i="1"/>
  <c r="J2774" i="1" s="1"/>
  <c r="Q2773" i="1"/>
  <c r="Q2765" i="1" s="1"/>
  <c r="P2773" i="1"/>
  <c r="P2765" i="1" s="1"/>
  <c r="O2773" i="1"/>
  <c r="O2765" i="1" s="1"/>
  <c r="N2773" i="1"/>
  <c r="N2765" i="1" s="1"/>
  <c r="M2773" i="1"/>
  <c r="K2773" i="1"/>
  <c r="K2765" i="1" s="1"/>
  <c r="L2772" i="1"/>
  <c r="J2772" i="1" s="1"/>
  <c r="L2771" i="1"/>
  <c r="J2771" i="1" s="1"/>
  <c r="L2770" i="1"/>
  <c r="J2770" i="1" s="1"/>
  <c r="L2769" i="1"/>
  <c r="J2769" i="1" s="1"/>
  <c r="L2768" i="1"/>
  <c r="J2768" i="1" s="1"/>
  <c r="L2767" i="1"/>
  <c r="J2767" i="1" s="1"/>
  <c r="L2766" i="1"/>
  <c r="J2766" i="1" s="1"/>
  <c r="L2764" i="1"/>
  <c r="J2764" i="1" s="1"/>
  <c r="Q2763" i="1"/>
  <c r="P2763" i="1"/>
  <c r="O2763" i="1"/>
  <c r="N2763" i="1"/>
  <c r="M2763" i="1"/>
  <c r="K2763" i="1"/>
  <c r="L2762" i="1"/>
  <c r="J2762" i="1" s="1"/>
  <c r="L2761" i="1"/>
  <c r="J2761" i="1" s="1"/>
  <c r="L2760" i="1"/>
  <c r="J2760" i="1" s="1"/>
  <c r="L2759" i="1"/>
  <c r="J2759" i="1" s="1"/>
  <c r="L2758" i="1"/>
  <c r="J2758" i="1" s="1"/>
  <c r="Q2757" i="1"/>
  <c r="Q2755" i="1" s="1"/>
  <c r="P2757" i="1"/>
  <c r="P2755" i="1" s="1"/>
  <c r="O2757" i="1"/>
  <c r="O2755" i="1" s="1"/>
  <c r="N2757" i="1"/>
  <c r="N2755" i="1" s="1"/>
  <c r="M2757" i="1"/>
  <c r="M2755" i="1" s="1"/>
  <c r="K2757" i="1"/>
  <c r="K2755" i="1" s="1"/>
  <c r="L2756" i="1"/>
  <c r="J2756" i="1" s="1"/>
  <c r="J2753" i="1"/>
  <c r="J2744" i="1"/>
  <c r="L2742" i="1"/>
  <c r="J2742" i="1" s="1"/>
  <c r="L2741" i="1"/>
  <c r="J2741" i="1" s="1"/>
  <c r="Q2740" i="1"/>
  <c r="Q2739" i="1" s="1"/>
  <c r="P2740" i="1"/>
  <c r="P2739" i="1" s="1"/>
  <c r="O2740" i="1"/>
  <c r="O2739" i="1" s="1"/>
  <c r="N2740" i="1"/>
  <c r="M2740" i="1"/>
  <c r="M2739" i="1" s="1"/>
  <c r="K2740" i="1"/>
  <c r="K2739" i="1" s="1"/>
  <c r="L2738" i="1"/>
  <c r="J2738" i="1" s="1"/>
  <c r="Q2737" i="1"/>
  <c r="Q2736" i="1" s="1"/>
  <c r="P2737" i="1"/>
  <c r="P2736" i="1" s="1"/>
  <c r="O2737" i="1"/>
  <c r="O2736" i="1" s="1"/>
  <c r="N2737" i="1"/>
  <c r="M2737" i="1"/>
  <c r="M2736" i="1" s="1"/>
  <c r="K2737" i="1"/>
  <c r="K2736" i="1" s="1"/>
  <c r="L2735" i="1"/>
  <c r="J2735" i="1" s="1"/>
  <c r="L2734" i="1"/>
  <c r="J2734" i="1" s="1"/>
  <c r="L2733" i="1"/>
  <c r="J2733" i="1" s="1"/>
  <c r="Q2732" i="1"/>
  <c r="Q2724" i="1" s="1"/>
  <c r="P2732" i="1"/>
  <c r="P2724" i="1" s="1"/>
  <c r="O2732" i="1"/>
  <c r="O2724" i="1" s="1"/>
  <c r="N2732" i="1"/>
  <c r="N2724" i="1" s="1"/>
  <c r="M2732" i="1"/>
  <c r="M2724" i="1" s="1"/>
  <c r="K2732" i="1"/>
  <c r="K2724" i="1" s="1"/>
  <c r="L2731" i="1"/>
  <c r="J2731" i="1" s="1"/>
  <c r="L2730" i="1"/>
  <c r="J2730" i="1" s="1"/>
  <c r="L2729" i="1"/>
  <c r="J2729" i="1" s="1"/>
  <c r="L2728" i="1"/>
  <c r="J2728" i="1" s="1"/>
  <c r="L2727" i="1"/>
  <c r="J2727" i="1" s="1"/>
  <c r="L2726" i="1"/>
  <c r="J2726" i="1" s="1"/>
  <c r="L2725" i="1"/>
  <c r="J2725" i="1" s="1"/>
  <c r="L2723" i="1"/>
  <c r="J2723" i="1" s="1"/>
  <c r="Q2722" i="1"/>
  <c r="P2722" i="1"/>
  <c r="O2722" i="1"/>
  <c r="N2722" i="1"/>
  <c r="M2722" i="1"/>
  <c r="K2722" i="1"/>
  <c r="L2721" i="1"/>
  <c r="J2721" i="1" s="1"/>
  <c r="L2720" i="1"/>
  <c r="J2720" i="1" s="1"/>
  <c r="L2719" i="1"/>
  <c r="J2719" i="1" s="1"/>
  <c r="L2718" i="1"/>
  <c r="J2718" i="1" s="1"/>
  <c r="L2717" i="1"/>
  <c r="J2717" i="1" s="1"/>
  <c r="Q2716" i="1"/>
  <c r="Q2714" i="1" s="1"/>
  <c r="P2716" i="1"/>
  <c r="P2714" i="1" s="1"/>
  <c r="O2716" i="1"/>
  <c r="O2714" i="1" s="1"/>
  <c r="N2716" i="1"/>
  <c r="N2714" i="1" s="1"/>
  <c r="M2716" i="1"/>
  <c r="M2714" i="1" s="1"/>
  <c r="K2716" i="1"/>
  <c r="K2714" i="1" s="1"/>
  <c r="L2715" i="1"/>
  <c r="J2715" i="1" s="1"/>
  <c r="J2712" i="1"/>
  <c r="J2703" i="1"/>
  <c r="L2701" i="1"/>
  <c r="J2701" i="1" s="1"/>
  <c r="L2700" i="1"/>
  <c r="J2700" i="1" s="1"/>
  <c r="Q2699" i="1"/>
  <c r="Q2698" i="1" s="1"/>
  <c r="P2699" i="1"/>
  <c r="P2698" i="1" s="1"/>
  <c r="O2699" i="1"/>
  <c r="O2698" i="1" s="1"/>
  <c r="N2699" i="1"/>
  <c r="N2698" i="1" s="1"/>
  <c r="M2699" i="1"/>
  <c r="M2698" i="1" s="1"/>
  <c r="K2699" i="1"/>
  <c r="K2698" i="1" s="1"/>
  <c r="L2697" i="1"/>
  <c r="J2697" i="1" s="1"/>
  <c r="Q2696" i="1"/>
  <c r="Q2695" i="1" s="1"/>
  <c r="P2696" i="1"/>
  <c r="P2695" i="1" s="1"/>
  <c r="O2696" i="1"/>
  <c r="O2695" i="1" s="1"/>
  <c r="N2696" i="1"/>
  <c r="N2695" i="1" s="1"/>
  <c r="M2696" i="1"/>
  <c r="M2695" i="1" s="1"/>
  <c r="K2696" i="1"/>
  <c r="K2695" i="1" s="1"/>
  <c r="L2694" i="1"/>
  <c r="J2694" i="1" s="1"/>
  <c r="L2693" i="1"/>
  <c r="J2693" i="1" s="1"/>
  <c r="L2692" i="1"/>
  <c r="J2692" i="1" s="1"/>
  <c r="Q2691" i="1"/>
  <c r="Q2682" i="1" s="1"/>
  <c r="P2691" i="1"/>
  <c r="P2682" i="1" s="1"/>
  <c r="O2691" i="1"/>
  <c r="O2682" i="1" s="1"/>
  <c r="N2691" i="1"/>
  <c r="N2682" i="1" s="1"/>
  <c r="M2691" i="1"/>
  <c r="M2682" i="1" s="1"/>
  <c r="K2691" i="1"/>
  <c r="K2682" i="1" s="1"/>
  <c r="L2690" i="1"/>
  <c r="J2690" i="1" s="1"/>
  <c r="L2689" i="1"/>
  <c r="J2689" i="1" s="1"/>
  <c r="L2688" i="1"/>
  <c r="J2688" i="1" s="1"/>
  <c r="L2687" i="1"/>
  <c r="J2687" i="1" s="1"/>
  <c r="L2686" i="1"/>
  <c r="J2686" i="1" s="1"/>
  <c r="L2685" i="1"/>
  <c r="J2685" i="1" s="1"/>
  <c r="L2684" i="1"/>
  <c r="J2684" i="1" s="1"/>
  <c r="L2683" i="1"/>
  <c r="J2683" i="1" s="1"/>
  <c r="L2681" i="1"/>
  <c r="J2681" i="1" s="1"/>
  <c r="Q2680" i="1"/>
  <c r="P2680" i="1"/>
  <c r="O2680" i="1"/>
  <c r="N2680" i="1"/>
  <c r="M2680" i="1"/>
  <c r="K2680" i="1"/>
  <c r="L2679" i="1"/>
  <c r="J2679" i="1" s="1"/>
  <c r="L2678" i="1"/>
  <c r="J2678" i="1" s="1"/>
  <c r="L2677" i="1"/>
  <c r="J2677" i="1" s="1"/>
  <c r="L2676" i="1"/>
  <c r="J2676" i="1" s="1"/>
  <c r="L2675" i="1"/>
  <c r="J2675" i="1" s="1"/>
  <c r="Q2674" i="1"/>
  <c r="Q2672" i="1" s="1"/>
  <c r="P2674" i="1"/>
  <c r="P2672" i="1" s="1"/>
  <c r="O2674" i="1"/>
  <c r="O2672" i="1" s="1"/>
  <c r="N2674" i="1"/>
  <c r="N2672" i="1" s="1"/>
  <c r="M2674" i="1"/>
  <c r="M2672" i="1" s="1"/>
  <c r="K2674" i="1"/>
  <c r="K2672" i="1" s="1"/>
  <c r="L2673" i="1"/>
  <c r="J2673" i="1" s="1"/>
  <c r="J2670" i="1"/>
  <c r="J2661" i="1"/>
  <c r="L2659" i="1"/>
  <c r="J2659" i="1" s="1"/>
  <c r="L2658" i="1"/>
  <c r="J2658" i="1" s="1"/>
  <c r="Q2657" i="1"/>
  <c r="Q2656" i="1" s="1"/>
  <c r="P2657" i="1"/>
  <c r="P2656" i="1" s="1"/>
  <c r="O2657" i="1"/>
  <c r="O2656" i="1" s="1"/>
  <c r="N2657" i="1"/>
  <c r="M2657" i="1"/>
  <c r="M2656" i="1" s="1"/>
  <c r="K2657" i="1"/>
  <c r="K2656" i="1" s="1"/>
  <c r="L2655" i="1"/>
  <c r="J2655" i="1" s="1"/>
  <c r="Q2654" i="1"/>
  <c r="Q2653" i="1" s="1"/>
  <c r="P2654" i="1"/>
  <c r="P2653" i="1" s="1"/>
  <c r="O2654" i="1"/>
  <c r="O2653" i="1" s="1"/>
  <c r="N2654" i="1"/>
  <c r="M2654" i="1"/>
  <c r="M2653" i="1" s="1"/>
  <c r="K2654" i="1"/>
  <c r="K2653" i="1" s="1"/>
  <c r="L2652" i="1"/>
  <c r="J2652" i="1" s="1"/>
  <c r="L2651" i="1"/>
  <c r="J2651" i="1" s="1"/>
  <c r="L2650" i="1"/>
  <c r="J2650" i="1" s="1"/>
  <c r="Q2649" i="1"/>
  <c r="Q2641" i="1" s="1"/>
  <c r="P2649" i="1"/>
  <c r="O2649" i="1"/>
  <c r="O2641" i="1" s="1"/>
  <c r="N2649" i="1"/>
  <c r="N2641" i="1" s="1"/>
  <c r="M2649" i="1"/>
  <c r="M2641" i="1" s="1"/>
  <c r="K2649" i="1"/>
  <c r="K2641" i="1" s="1"/>
  <c r="L2648" i="1"/>
  <c r="J2648" i="1" s="1"/>
  <c r="L2647" i="1"/>
  <c r="J2647" i="1" s="1"/>
  <c r="L2646" i="1"/>
  <c r="J2646" i="1" s="1"/>
  <c r="L2645" i="1"/>
  <c r="J2645" i="1" s="1"/>
  <c r="L2644" i="1"/>
  <c r="J2644" i="1" s="1"/>
  <c r="L2643" i="1"/>
  <c r="J2643" i="1" s="1"/>
  <c r="L2642" i="1"/>
  <c r="J2642" i="1" s="1"/>
  <c r="P2641" i="1"/>
  <c r="L2640" i="1"/>
  <c r="J2640" i="1" s="1"/>
  <c r="Q2639" i="1"/>
  <c r="P2639" i="1"/>
  <c r="O2639" i="1"/>
  <c r="N2639" i="1"/>
  <c r="M2639" i="1"/>
  <c r="K2639" i="1"/>
  <c r="L2638" i="1"/>
  <c r="J2638" i="1" s="1"/>
  <c r="L2637" i="1"/>
  <c r="J2637" i="1" s="1"/>
  <c r="L2636" i="1"/>
  <c r="J2636" i="1" s="1"/>
  <c r="L2635" i="1"/>
  <c r="J2635" i="1" s="1"/>
  <c r="L2634" i="1"/>
  <c r="J2634" i="1" s="1"/>
  <c r="Q2633" i="1"/>
  <c r="Q2631" i="1" s="1"/>
  <c r="P2633" i="1"/>
  <c r="P2631" i="1" s="1"/>
  <c r="O2633" i="1"/>
  <c r="O2631" i="1" s="1"/>
  <c r="N2633" i="1"/>
  <c r="N2631" i="1" s="1"/>
  <c r="M2633" i="1"/>
  <c r="M2631" i="1" s="1"/>
  <c r="K2633" i="1"/>
  <c r="K2631" i="1" s="1"/>
  <c r="L2632" i="1"/>
  <c r="J2632" i="1" s="1"/>
  <c r="J2629" i="1"/>
  <c r="J2620" i="1"/>
  <c r="L2618" i="1"/>
  <c r="J2618" i="1" s="1"/>
  <c r="L2617" i="1"/>
  <c r="J2617" i="1" s="1"/>
  <c r="Q2616" i="1"/>
  <c r="Q2615" i="1" s="1"/>
  <c r="P2616" i="1"/>
  <c r="P2615" i="1" s="1"/>
  <c r="O2616" i="1"/>
  <c r="N2616" i="1"/>
  <c r="N2615" i="1" s="1"/>
  <c r="M2616" i="1"/>
  <c r="M2615" i="1" s="1"/>
  <c r="K2616" i="1"/>
  <c r="K2615" i="1" s="1"/>
  <c r="L2614" i="1"/>
  <c r="J2614" i="1" s="1"/>
  <c r="Q2613" i="1"/>
  <c r="Q2612" i="1" s="1"/>
  <c r="P2613" i="1"/>
  <c r="P2612" i="1" s="1"/>
  <c r="O2613" i="1"/>
  <c r="N2613" i="1"/>
  <c r="N2612" i="1" s="1"/>
  <c r="M2613" i="1"/>
  <c r="M2612" i="1" s="1"/>
  <c r="K2613" i="1"/>
  <c r="K2612" i="1" s="1"/>
  <c r="L2611" i="1"/>
  <c r="J2611" i="1" s="1"/>
  <c r="L2610" i="1"/>
  <c r="J2610" i="1" s="1"/>
  <c r="L2609" i="1"/>
  <c r="J2609" i="1" s="1"/>
  <c r="Q2608" i="1"/>
  <c r="Q2600" i="1" s="1"/>
  <c r="P2608" i="1"/>
  <c r="P2600" i="1" s="1"/>
  <c r="O2608" i="1"/>
  <c r="O2600" i="1" s="1"/>
  <c r="N2608" i="1"/>
  <c r="N2600" i="1" s="1"/>
  <c r="M2608" i="1"/>
  <c r="M2600" i="1" s="1"/>
  <c r="K2608" i="1"/>
  <c r="K2600" i="1" s="1"/>
  <c r="L2607" i="1"/>
  <c r="J2607" i="1" s="1"/>
  <c r="L2606" i="1"/>
  <c r="J2606" i="1" s="1"/>
  <c r="L2605" i="1"/>
  <c r="J2605" i="1" s="1"/>
  <c r="L2604" i="1"/>
  <c r="J2604" i="1" s="1"/>
  <c r="L2603" i="1"/>
  <c r="J2603" i="1" s="1"/>
  <c r="L2602" i="1"/>
  <c r="J2602" i="1" s="1"/>
  <c r="L2601" i="1"/>
  <c r="J2601" i="1" s="1"/>
  <c r="L2599" i="1"/>
  <c r="J2599" i="1" s="1"/>
  <c r="Q2598" i="1"/>
  <c r="P2598" i="1"/>
  <c r="O2598" i="1"/>
  <c r="N2598" i="1"/>
  <c r="M2598" i="1"/>
  <c r="K2598" i="1"/>
  <c r="L2597" i="1"/>
  <c r="J2597" i="1" s="1"/>
  <c r="L2596" i="1"/>
  <c r="J2596" i="1" s="1"/>
  <c r="L2595" i="1"/>
  <c r="J2595" i="1" s="1"/>
  <c r="L2594" i="1"/>
  <c r="J2594" i="1" s="1"/>
  <c r="L2593" i="1"/>
  <c r="J2593" i="1" s="1"/>
  <c r="Q2592" i="1"/>
  <c r="Q2590" i="1" s="1"/>
  <c r="P2592" i="1"/>
  <c r="P2590" i="1" s="1"/>
  <c r="O2592" i="1"/>
  <c r="O2590" i="1" s="1"/>
  <c r="N2592" i="1"/>
  <c r="M2592" i="1"/>
  <c r="M2590" i="1" s="1"/>
  <c r="K2592" i="1"/>
  <c r="K2590" i="1" s="1"/>
  <c r="L2591" i="1"/>
  <c r="J2591" i="1" s="1"/>
  <c r="J2588" i="1"/>
  <c r="J2579" i="1"/>
  <c r="L2577" i="1"/>
  <c r="J2577" i="1" s="1"/>
  <c r="L2576" i="1"/>
  <c r="J2576" i="1" s="1"/>
  <c r="Q2575" i="1"/>
  <c r="Q2574" i="1" s="1"/>
  <c r="P2575" i="1"/>
  <c r="P2574" i="1" s="1"/>
  <c r="O2575" i="1"/>
  <c r="O2574" i="1" s="1"/>
  <c r="N2575" i="1"/>
  <c r="M2575" i="1"/>
  <c r="M2574" i="1" s="1"/>
  <c r="K2575" i="1"/>
  <c r="K2574" i="1" s="1"/>
  <c r="L2573" i="1"/>
  <c r="J2573" i="1" s="1"/>
  <c r="Q2572" i="1"/>
  <c r="Q2571" i="1" s="1"/>
  <c r="P2572" i="1"/>
  <c r="P2571" i="1" s="1"/>
  <c r="O2572" i="1"/>
  <c r="O2571" i="1" s="1"/>
  <c r="N2572" i="1"/>
  <c r="M2572" i="1"/>
  <c r="M2571" i="1" s="1"/>
  <c r="K2572" i="1"/>
  <c r="K2571" i="1" s="1"/>
  <c r="L2570" i="1"/>
  <c r="J2570" i="1" s="1"/>
  <c r="L2569" i="1"/>
  <c r="J2569" i="1" s="1"/>
  <c r="L2568" i="1"/>
  <c r="J2568" i="1" s="1"/>
  <c r="Q2567" i="1"/>
  <c r="Q2559" i="1" s="1"/>
  <c r="P2567" i="1"/>
  <c r="P2559" i="1" s="1"/>
  <c r="O2567" i="1"/>
  <c r="O2559" i="1" s="1"/>
  <c r="N2567" i="1"/>
  <c r="M2567" i="1"/>
  <c r="M2559" i="1" s="1"/>
  <c r="K2567" i="1"/>
  <c r="K2559" i="1" s="1"/>
  <c r="L2566" i="1"/>
  <c r="J2566" i="1" s="1"/>
  <c r="L2565" i="1"/>
  <c r="J2565" i="1" s="1"/>
  <c r="L2564" i="1"/>
  <c r="J2564" i="1" s="1"/>
  <c r="L2563" i="1"/>
  <c r="J2563" i="1" s="1"/>
  <c r="L2562" i="1"/>
  <c r="J2562" i="1" s="1"/>
  <c r="L2561" i="1"/>
  <c r="J2561" i="1" s="1"/>
  <c r="L2560" i="1"/>
  <c r="J2560" i="1" s="1"/>
  <c r="L2558" i="1"/>
  <c r="J2558" i="1" s="1"/>
  <c r="Q2557" i="1"/>
  <c r="P2557" i="1"/>
  <c r="O2557" i="1"/>
  <c r="N2557" i="1"/>
  <c r="M2557" i="1"/>
  <c r="K2557" i="1"/>
  <c r="L2556" i="1"/>
  <c r="J2556" i="1" s="1"/>
  <c r="L2555" i="1"/>
  <c r="J2555" i="1" s="1"/>
  <c r="L2554" i="1"/>
  <c r="J2554" i="1" s="1"/>
  <c r="L2553" i="1"/>
  <c r="J2553" i="1" s="1"/>
  <c r="L2552" i="1"/>
  <c r="J2552" i="1" s="1"/>
  <c r="Q2551" i="1"/>
  <c r="Q2549" i="1" s="1"/>
  <c r="P2551" i="1"/>
  <c r="P2549" i="1" s="1"/>
  <c r="O2551" i="1"/>
  <c r="O2549" i="1" s="1"/>
  <c r="N2551" i="1"/>
  <c r="N2549" i="1" s="1"/>
  <c r="M2551" i="1"/>
  <c r="M2549" i="1" s="1"/>
  <c r="K2551" i="1"/>
  <c r="K2549" i="1" s="1"/>
  <c r="L2550" i="1"/>
  <c r="J2550" i="1" s="1"/>
  <c r="J2547" i="1"/>
  <c r="J2538" i="1"/>
  <c r="L2536" i="1"/>
  <c r="J2536" i="1" s="1"/>
  <c r="L2535" i="1"/>
  <c r="J2535" i="1" s="1"/>
  <c r="Q2534" i="1"/>
  <c r="Q2533" i="1" s="1"/>
  <c r="P2534" i="1"/>
  <c r="P2533" i="1" s="1"/>
  <c r="O2534" i="1"/>
  <c r="O2533" i="1" s="1"/>
  <c r="N2534" i="1"/>
  <c r="M2534" i="1"/>
  <c r="M2533" i="1" s="1"/>
  <c r="K2534" i="1"/>
  <c r="K2533" i="1" s="1"/>
  <c r="L2532" i="1"/>
  <c r="J2532" i="1" s="1"/>
  <c r="Q2531" i="1"/>
  <c r="Q2530" i="1" s="1"/>
  <c r="P2531" i="1"/>
  <c r="P2530" i="1" s="1"/>
  <c r="O2531" i="1"/>
  <c r="O2530" i="1" s="1"/>
  <c r="N2531" i="1"/>
  <c r="M2531" i="1"/>
  <c r="M2530" i="1" s="1"/>
  <c r="K2531" i="1"/>
  <c r="K2530" i="1" s="1"/>
  <c r="L2529" i="1"/>
  <c r="J2529" i="1" s="1"/>
  <c r="L2528" i="1"/>
  <c r="J2528" i="1" s="1"/>
  <c r="L2527" i="1"/>
  <c r="J2527" i="1" s="1"/>
  <c r="Q2526" i="1"/>
  <c r="Q2519" i="1" s="1"/>
  <c r="P2526" i="1"/>
  <c r="P2519" i="1" s="1"/>
  <c r="O2526" i="1"/>
  <c r="O2519" i="1" s="1"/>
  <c r="N2526" i="1"/>
  <c r="M2526" i="1"/>
  <c r="M2519" i="1" s="1"/>
  <c r="K2526" i="1"/>
  <c r="K2519" i="1" s="1"/>
  <c r="L2525" i="1"/>
  <c r="J2525" i="1" s="1"/>
  <c r="L2524" i="1"/>
  <c r="J2524" i="1" s="1"/>
  <c r="L2523" i="1"/>
  <c r="J2523" i="1" s="1"/>
  <c r="L2522" i="1"/>
  <c r="J2522" i="1" s="1"/>
  <c r="L2521" i="1"/>
  <c r="J2521" i="1" s="1"/>
  <c r="L2520" i="1"/>
  <c r="J2520" i="1" s="1"/>
  <c r="L2518" i="1"/>
  <c r="J2518" i="1" s="1"/>
  <c r="Q2517" i="1"/>
  <c r="P2517" i="1"/>
  <c r="O2517" i="1"/>
  <c r="N2517" i="1"/>
  <c r="M2517" i="1"/>
  <c r="K2517" i="1"/>
  <c r="L2516" i="1"/>
  <c r="J2516" i="1" s="1"/>
  <c r="L2515" i="1"/>
  <c r="J2515" i="1" s="1"/>
  <c r="L2514" i="1"/>
  <c r="J2514" i="1" s="1"/>
  <c r="L2513" i="1"/>
  <c r="J2513" i="1" s="1"/>
  <c r="L2512" i="1"/>
  <c r="J2512" i="1" s="1"/>
  <c r="Q2511" i="1"/>
  <c r="Q2509" i="1" s="1"/>
  <c r="P2511" i="1"/>
  <c r="P2509" i="1" s="1"/>
  <c r="O2511" i="1"/>
  <c r="O2509" i="1" s="1"/>
  <c r="N2511" i="1"/>
  <c r="N2509" i="1" s="1"/>
  <c r="M2511" i="1"/>
  <c r="M2509" i="1" s="1"/>
  <c r="K2511" i="1"/>
  <c r="K2509" i="1" s="1"/>
  <c r="L2510" i="1"/>
  <c r="J2510" i="1" s="1"/>
  <c r="J2507" i="1"/>
  <c r="J2498" i="1"/>
  <c r="L2496" i="1"/>
  <c r="J2496" i="1" s="1"/>
  <c r="L2495" i="1"/>
  <c r="J2495" i="1" s="1"/>
  <c r="Q2494" i="1"/>
  <c r="Q2493" i="1" s="1"/>
  <c r="P2494" i="1"/>
  <c r="P2493" i="1" s="1"/>
  <c r="O2494" i="1"/>
  <c r="O2493" i="1" s="1"/>
  <c r="N2494" i="1"/>
  <c r="M2494" i="1"/>
  <c r="M2493" i="1" s="1"/>
  <c r="K2494" i="1"/>
  <c r="K2493" i="1" s="1"/>
  <c r="L2492" i="1"/>
  <c r="J2492" i="1" s="1"/>
  <c r="L2491" i="1"/>
  <c r="J2491" i="1" s="1"/>
  <c r="L2490" i="1"/>
  <c r="J2490" i="1" s="1"/>
  <c r="Q2489" i="1"/>
  <c r="Q2480" i="1" s="1"/>
  <c r="P2489" i="1"/>
  <c r="P2480" i="1" s="1"/>
  <c r="O2489" i="1"/>
  <c r="O2480" i="1" s="1"/>
  <c r="N2489" i="1"/>
  <c r="N2480" i="1" s="1"/>
  <c r="M2489" i="1"/>
  <c r="M2480" i="1" s="1"/>
  <c r="K2489" i="1"/>
  <c r="K2480" i="1" s="1"/>
  <c r="L2488" i="1"/>
  <c r="J2488" i="1" s="1"/>
  <c r="L2487" i="1"/>
  <c r="J2487" i="1" s="1"/>
  <c r="L2486" i="1"/>
  <c r="J2486" i="1" s="1"/>
  <c r="L2485" i="1"/>
  <c r="J2485" i="1" s="1"/>
  <c r="L2484" i="1"/>
  <c r="J2484" i="1" s="1"/>
  <c r="L2483" i="1"/>
  <c r="J2483" i="1" s="1"/>
  <c r="L2482" i="1"/>
  <c r="J2482" i="1" s="1"/>
  <c r="L2481" i="1"/>
  <c r="J2481" i="1" s="1"/>
  <c r="L2479" i="1"/>
  <c r="J2479" i="1" s="1"/>
  <c r="Q2478" i="1"/>
  <c r="P2478" i="1"/>
  <c r="O2478" i="1"/>
  <c r="N2478" i="1"/>
  <c r="M2478" i="1"/>
  <c r="K2478" i="1"/>
  <c r="L2477" i="1"/>
  <c r="J2477" i="1" s="1"/>
  <c r="L2476" i="1"/>
  <c r="J2476" i="1" s="1"/>
  <c r="L2475" i="1"/>
  <c r="J2475" i="1" s="1"/>
  <c r="L2474" i="1"/>
  <c r="J2474" i="1" s="1"/>
  <c r="L2473" i="1"/>
  <c r="J2473" i="1" s="1"/>
  <c r="Q2472" i="1"/>
  <c r="Q2470" i="1" s="1"/>
  <c r="P2472" i="1"/>
  <c r="P2470" i="1" s="1"/>
  <c r="O2472" i="1"/>
  <c r="O2470" i="1" s="1"/>
  <c r="N2472" i="1"/>
  <c r="M2472" i="1"/>
  <c r="M2470" i="1" s="1"/>
  <c r="K2472" i="1"/>
  <c r="K2470" i="1" s="1"/>
  <c r="L2471" i="1"/>
  <c r="J2471" i="1" s="1"/>
  <c r="J2468" i="1"/>
  <c r="J2459" i="1"/>
  <c r="L2457" i="1"/>
  <c r="J2457" i="1" s="1"/>
  <c r="L2456" i="1"/>
  <c r="J2456" i="1" s="1"/>
  <c r="Q2455" i="1"/>
  <c r="Q2454" i="1" s="1"/>
  <c r="P2455" i="1"/>
  <c r="P2454" i="1" s="1"/>
  <c r="O2455" i="1"/>
  <c r="O2454" i="1" s="1"/>
  <c r="N2455" i="1"/>
  <c r="M2455" i="1"/>
  <c r="M2454" i="1" s="1"/>
  <c r="K2455" i="1"/>
  <c r="K2454" i="1" s="1"/>
  <c r="L2453" i="1"/>
  <c r="J2453" i="1" s="1"/>
  <c r="Q2452" i="1"/>
  <c r="Q2451" i="1" s="1"/>
  <c r="P2452" i="1"/>
  <c r="P2451" i="1" s="1"/>
  <c r="O2452" i="1"/>
  <c r="O2451" i="1" s="1"/>
  <c r="N2452" i="1"/>
  <c r="M2452" i="1"/>
  <c r="M2451" i="1" s="1"/>
  <c r="K2452" i="1"/>
  <c r="K2451" i="1" s="1"/>
  <c r="L2450" i="1"/>
  <c r="J2450" i="1" s="1"/>
  <c r="L2449" i="1"/>
  <c r="J2449" i="1" s="1"/>
  <c r="L2448" i="1"/>
  <c r="J2448" i="1" s="1"/>
  <c r="Q2447" i="1"/>
  <c r="Q2439" i="1" s="1"/>
  <c r="P2447" i="1"/>
  <c r="P2439" i="1" s="1"/>
  <c r="O2447" i="1"/>
  <c r="O2439" i="1" s="1"/>
  <c r="N2447" i="1"/>
  <c r="N2439" i="1" s="1"/>
  <c r="M2447" i="1"/>
  <c r="K2447" i="1"/>
  <c r="K2439" i="1" s="1"/>
  <c r="L2446" i="1"/>
  <c r="J2446" i="1" s="1"/>
  <c r="L2445" i="1"/>
  <c r="J2445" i="1" s="1"/>
  <c r="L2444" i="1"/>
  <c r="J2444" i="1" s="1"/>
  <c r="L2443" i="1"/>
  <c r="J2443" i="1" s="1"/>
  <c r="L2442" i="1"/>
  <c r="J2442" i="1" s="1"/>
  <c r="L2441" i="1"/>
  <c r="J2441" i="1" s="1"/>
  <c r="L2440" i="1"/>
  <c r="J2440" i="1" s="1"/>
  <c r="L2438" i="1"/>
  <c r="J2438" i="1" s="1"/>
  <c r="Q2437" i="1"/>
  <c r="P2437" i="1"/>
  <c r="O2437" i="1"/>
  <c r="N2437" i="1"/>
  <c r="M2437" i="1"/>
  <c r="K2437" i="1"/>
  <c r="L2436" i="1"/>
  <c r="J2436" i="1" s="1"/>
  <c r="L2435" i="1"/>
  <c r="J2435" i="1" s="1"/>
  <c r="L2434" i="1"/>
  <c r="J2434" i="1" s="1"/>
  <c r="L2433" i="1"/>
  <c r="J2433" i="1" s="1"/>
  <c r="L2432" i="1"/>
  <c r="J2432" i="1" s="1"/>
  <c r="Q2431" i="1"/>
  <c r="Q2429" i="1" s="1"/>
  <c r="P2431" i="1"/>
  <c r="P2429" i="1" s="1"/>
  <c r="O2431" i="1"/>
  <c r="O2429" i="1" s="1"/>
  <c r="N2431" i="1"/>
  <c r="N2429" i="1" s="1"/>
  <c r="M2431" i="1"/>
  <c r="M2429" i="1" s="1"/>
  <c r="K2431" i="1"/>
  <c r="K2429" i="1" s="1"/>
  <c r="L2430" i="1"/>
  <c r="J2430" i="1" s="1"/>
  <c r="J2427" i="1"/>
  <c r="J2418" i="1"/>
  <c r="L2416" i="1"/>
  <c r="J2416" i="1" s="1"/>
  <c r="L2415" i="1"/>
  <c r="J2415" i="1" s="1"/>
  <c r="Q2414" i="1"/>
  <c r="Q2413" i="1" s="1"/>
  <c r="P2414" i="1"/>
  <c r="P2413" i="1" s="1"/>
  <c r="O2414" i="1"/>
  <c r="O2413" i="1" s="1"/>
  <c r="N2414" i="1"/>
  <c r="M2414" i="1"/>
  <c r="M2413" i="1" s="1"/>
  <c r="K2414" i="1"/>
  <c r="K2413" i="1" s="1"/>
  <c r="L2412" i="1"/>
  <c r="J2412" i="1" s="1"/>
  <c r="L2411" i="1"/>
  <c r="J2411" i="1" s="1"/>
  <c r="L2410" i="1"/>
  <c r="J2410" i="1" s="1"/>
  <c r="Q2409" i="1"/>
  <c r="Q2401" i="1" s="1"/>
  <c r="P2409" i="1"/>
  <c r="P2401" i="1" s="1"/>
  <c r="O2409" i="1"/>
  <c r="O2401" i="1" s="1"/>
  <c r="N2409" i="1"/>
  <c r="N2401" i="1" s="1"/>
  <c r="M2409" i="1"/>
  <c r="M2401" i="1" s="1"/>
  <c r="K2409" i="1"/>
  <c r="K2401" i="1" s="1"/>
  <c r="L2408" i="1"/>
  <c r="J2408" i="1" s="1"/>
  <c r="L2407" i="1"/>
  <c r="J2407" i="1" s="1"/>
  <c r="L2406" i="1"/>
  <c r="J2406" i="1" s="1"/>
  <c r="L2405" i="1"/>
  <c r="J2405" i="1" s="1"/>
  <c r="L2404" i="1"/>
  <c r="J2404" i="1" s="1"/>
  <c r="L2403" i="1"/>
  <c r="J2403" i="1" s="1"/>
  <c r="L2402" i="1"/>
  <c r="J2402" i="1" s="1"/>
  <c r="L2400" i="1"/>
  <c r="J2400" i="1" s="1"/>
  <c r="Q2399" i="1"/>
  <c r="P2399" i="1"/>
  <c r="O2399" i="1"/>
  <c r="N2399" i="1"/>
  <c r="M2399" i="1"/>
  <c r="K2399" i="1"/>
  <c r="L2398" i="1"/>
  <c r="J2398" i="1" s="1"/>
  <c r="L2397" i="1"/>
  <c r="J2397" i="1" s="1"/>
  <c r="L2396" i="1"/>
  <c r="J2396" i="1" s="1"/>
  <c r="L2395" i="1"/>
  <c r="J2395" i="1" s="1"/>
  <c r="L2394" i="1"/>
  <c r="J2394" i="1" s="1"/>
  <c r="Q2393" i="1"/>
  <c r="Q2391" i="1" s="1"/>
  <c r="P2393" i="1"/>
  <c r="P2391" i="1" s="1"/>
  <c r="O2393" i="1"/>
  <c r="O2391" i="1" s="1"/>
  <c r="N2393" i="1"/>
  <c r="M2393" i="1"/>
  <c r="M2391" i="1" s="1"/>
  <c r="K2393" i="1"/>
  <c r="K2391" i="1" s="1"/>
  <c r="L2392" i="1"/>
  <c r="J2392" i="1" s="1"/>
  <c r="J2389" i="1"/>
  <c r="J2380" i="1"/>
  <c r="L2378" i="1"/>
  <c r="J2378" i="1" s="1"/>
  <c r="L2377" i="1"/>
  <c r="J2377" i="1" s="1"/>
  <c r="Q2376" i="1"/>
  <c r="Q2375" i="1" s="1"/>
  <c r="P2376" i="1"/>
  <c r="P2375" i="1" s="1"/>
  <c r="O2376" i="1"/>
  <c r="O2375" i="1" s="1"/>
  <c r="N2376" i="1"/>
  <c r="N2375" i="1" s="1"/>
  <c r="M2376" i="1"/>
  <c r="M2375" i="1" s="1"/>
  <c r="K2376" i="1"/>
  <c r="K2375" i="1" s="1"/>
  <c r="L2374" i="1"/>
  <c r="J2374" i="1" s="1"/>
  <c r="L2373" i="1"/>
  <c r="J2373" i="1" s="1"/>
  <c r="Q2372" i="1"/>
  <c r="Q2371" i="1" s="1"/>
  <c r="P2372" i="1"/>
  <c r="P2371" i="1" s="1"/>
  <c r="O2372" i="1"/>
  <c r="O2371" i="1" s="1"/>
  <c r="N2372" i="1"/>
  <c r="M2372" i="1"/>
  <c r="M2371" i="1" s="1"/>
  <c r="K2372" i="1"/>
  <c r="K2371" i="1" s="1"/>
  <c r="L2370" i="1"/>
  <c r="J2370" i="1" s="1"/>
  <c r="L2369" i="1"/>
  <c r="J2369" i="1" s="1"/>
  <c r="L2368" i="1"/>
  <c r="J2368" i="1" s="1"/>
  <c r="Q2367" i="1"/>
  <c r="Q2359" i="1" s="1"/>
  <c r="P2367" i="1"/>
  <c r="P2359" i="1" s="1"/>
  <c r="O2367" i="1"/>
  <c r="N2367" i="1"/>
  <c r="N2359" i="1" s="1"/>
  <c r="M2367" i="1"/>
  <c r="M2359" i="1" s="1"/>
  <c r="K2367" i="1"/>
  <c r="K2359" i="1" s="1"/>
  <c r="L2366" i="1"/>
  <c r="J2366" i="1" s="1"/>
  <c r="L2365" i="1"/>
  <c r="J2365" i="1" s="1"/>
  <c r="L2364" i="1"/>
  <c r="J2364" i="1" s="1"/>
  <c r="L2363" i="1"/>
  <c r="J2363" i="1" s="1"/>
  <c r="L2362" i="1"/>
  <c r="J2362" i="1" s="1"/>
  <c r="L2361" i="1"/>
  <c r="J2361" i="1" s="1"/>
  <c r="L2360" i="1"/>
  <c r="J2360" i="1" s="1"/>
  <c r="L2358" i="1"/>
  <c r="J2358" i="1" s="1"/>
  <c r="Q2357" i="1"/>
  <c r="P2357" i="1"/>
  <c r="O2357" i="1"/>
  <c r="N2357" i="1"/>
  <c r="M2357" i="1"/>
  <c r="K2357" i="1"/>
  <c r="L2356" i="1"/>
  <c r="J2356" i="1" s="1"/>
  <c r="L2355" i="1"/>
  <c r="J2355" i="1" s="1"/>
  <c r="L2354" i="1"/>
  <c r="J2354" i="1" s="1"/>
  <c r="L2353" i="1"/>
  <c r="J2353" i="1" s="1"/>
  <c r="L2352" i="1"/>
  <c r="J2352" i="1" s="1"/>
  <c r="Q2351" i="1"/>
  <c r="Q2349" i="1" s="1"/>
  <c r="P2351" i="1"/>
  <c r="P2349" i="1" s="1"/>
  <c r="O2351" i="1"/>
  <c r="O2349" i="1" s="1"/>
  <c r="N2351" i="1"/>
  <c r="N2349" i="1" s="1"/>
  <c r="M2351" i="1"/>
  <c r="M2349" i="1" s="1"/>
  <c r="K2351" i="1"/>
  <c r="K2349" i="1" s="1"/>
  <c r="L2350" i="1"/>
  <c r="J2350" i="1" s="1"/>
  <c r="J2347" i="1"/>
  <c r="J2338" i="1"/>
  <c r="L2336" i="1"/>
  <c r="J2336" i="1" s="1"/>
  <c r="L2335" i="1"/>
  <c r="J2335" i="1" s="1"/>
  <c r="Q2334" i="1"/>
  <c r="Q2333" i="1" s="1"/>
  <c r="P2334" i="1"/>
  <c r="P2333" i="1" s="1"/>
  <c r="O2334" i="1"/>
  <c r="O2333" i="1" s="1"/>
  <c r="N2334" i="1"/>
  <c r="M2334" i="1"/>
  <c r="M2333" i="1" s="1"/>
  <c r="K2334" i="1"/>
  <c r="K2333" i="1" s="1"/>
  <c r="L2332" i="1"/>
  <c r="J2332" i="1" s="1"/>
  <c r="Q2331" i="1"/>
  <c r="P2331" i="1"/>
  <c r="P2330" i="1" s="1"/>
  <c r="O2331" i="1"/>
  <c r="O2330" i="1" s="1"/>
  <c r="N2331" i="1"/>
  <c r="M2331" i="1"/>
  <c r="M2330" i="1" s="1"/>
  <c r="K2331" i="1"/>
  <c r="K2330" i="1" s="1"/>
  <c r="Q2330" i="1"/>
  <c r="L2329" i="1"/>
  <c r="J2329" i="1" s="1"/>
  <c r="L2328" i="1"/>
  <c r="J2328" i="1" s="1"/>
  <c r="L2327" i="1"/>
  <c r="J2327" i="1" s="1"/>
  <c r="Q2326" i="1"/>
  <c r="Q2318" i="1" s="1"/>
  <c r="P2326" i="1"/>
  <c r="P2318" i="1" s="1"/>
  <c r="O2326" i="1"/>
  <c r="O2318" i="1" s="1"/>
  <c r="N2326" i="1"/>
  <c r="N2318" i="1" s="1"/>
  <c r="M2326" i="1"/>
  <c r="M2318" i="1" s="1"/>
  <c r="K2326" i="1"/>
  <c r="K2318" i="1" s="1"/>
  <c r="L2325" i="1"/>
  <c r="J2325" i="1" s="1"/>
  <c r="L2324" i="1"/>
  <c r="J2324" i="1" s="1"/>
  <c r="L2323" i="1"/>
  <c r="J2323" i="1" s="1"/>
  <c r="L2322" i="1"/>
  <c r="J2322" i="1" s="1"/>
  <c r="L2321" i="1"/>
  <c r="J2321" i="1" s="1"/>
  <c r="L2320" i="1"/>
  <c r="J2320" i="1" s="1"/>
  <c r="L2319" i="1"/>
  <c r="J2319" i="1" s="1"/>
  <c r="L2317" i="1"/>
  <c r="J2317" i="1" s="1"/>
  <c r="Q2316" i="1"/>
  <c r="P2316" i="1"/>
  <c r="O2316" i="1"/>
  <c r="N2316" i="1"/>
  <c r="M2316" i="1"/>
  <c r="K2316" i="1"/>
  <c r="L2315" i="1"/>
  <c r="J2315" i="1" s="1"/>
  <c r="L2314" i="1"/>
  <c r="J2314" i="1" s="1"/>
  <c r="L2313" i="1"/>
  <c r="J2313" i="1" s="1"/>
  <c r="L2312" i="1"/>
  <c r="J2312" i="1" s="1"/>
  <c r="L2311" i="1"/>
  <c r="J2311" i="1" s="1"/>
  <c r="Q2310" i="1"/>
  <c r="Q2308" i="1" s="1"/>
  <c r="P2310" i="1"/>
  <c r="P2308" i="1" s="1"/>
  <c r="O2310" i="1"/>
  <c r="O2308" i="1" s="1"/>
  <c r="N2310" i="1"/>
  <c r="N2308" i="1" s="1"/>
  <c r="M2310" i="1"/>
  <c r="M2308" i="1" s="1"/>
  <c r="K2310" i="1"/>
  <c r="K2308" i="1" s="1"/>
  <c r="L2309" i="1"/>
  <c r="J2309" i="1" s="1"/>
  <c r="J2306" i="1"/>
  <c r="J2297" i="1"/>
  <c r="L2295" i="1"/>
  <c r="J2295" i="1" s="1"/>
  <c r="L2294" i="1"/>
  <c r="J2294" i="1" s="1"/>
  <c r="Q2293" i="1"/>
  <c r="Q2292" i="1" s="1"/>
  <c r="P2293" i="1"/>
  <c r="P2292" i="1" s="1"/>
  <c r="O2293" i="1"/>
  <c r="N2293" i="1"/>
  <c r="N2292" i="1" s="1"/>
  <c r="M2293" i="1"/>
  <c r="M2292" i="1" s="1"/>
  <c r="K2293" i="1"/>
  <c r="K2292" i="1" s="1"/>
  <c r="L2291" i="1"/>
  <c r="J2291" i="1" s="1"/>
  <c r="Q2290" i="1"/>
  <c r="Q2289" i="1" s="1"/>
  <c r="P2290" i="1"/>
  <c r="P2289" i="1" s="1"/>
  <c r="O2290" i="1"/>
  <c r="O2289" i="1" s="1"/>
  <c r="N2290" i="1"/>
  <c r="N2289" i="1" s="1"/>
  <c r="M2290" i="1"/>
  <c r="K2290" i="1"/>
  <c r="K2289" i="1" s="1"/>
  <c r="L2288" i="1"/>
  <c r="J2288" i="1" s="1"/>
  <c r="L2287" i="1"/>
  <c r="J2287" i="1" s="1"/>
  <c r="L2286" i="1"/>
  <c r="J2286" i="1" s="1"/>
  <c r="Q2285" i="1"/>
  <c r="Q2277" i="1" s="1"/>
  <c r="P2285" i="1"/>
  <c r="P2277" i="1" s="1"/>
  <c r="O2285" i="1"/>
  <c r="O2277" i="1" s="1"/>
  <c r="N2285" i="1"/>
  <c r="N2277" i="1" s="1"/>
  <c r="M2285" i="1"/>
  <c r="M2277" i="1" s="1"/>
  <c r="K2285" i="1"/>
  <c r="K2277" i="1" s="1"/>
  <c r="L2284" i="1"/>
  <c r="J2284" i="1" s="1"/>
  <c r="L2283" i="1"/>
  <c r="J2283" i="1" s="1"/>
  <c r="L2282" i="1"/>
  <c r="J2282" i="1" s="1"/>
  <c r="L2281" i="1"/>
  <c r="J2281" i="1" s="1"/>
  <c r="L2280" i="1"/>
  <c r="J2280" i="1" s="1"/>
  <c r="L2279" i="1"/>
  <c r="J2279" i="1" s="1"/>
  <c r="L2278" i="1"/>
  <c r="J2278" i="1" s="1"/>
  <c r="L2276" i="1"/>
  <c r="J2276" i="1" s="1"/>
  <c r="Q2275" i="1"/>
  <c r="P2275" i="1"/>
  <c r="O2275" i="1"/>
  <c r="N2275" i="1"/>
  <c r="M2275" i="1"/>
  <c r="K2275" i="1"/>
  <c r="L2274" i="1"/>
  <c r="J2274" i="1" s="1"/>
  <c r="L2273" i="1"/>
  <c r="J2273" i="1" s="1"/>
  <c r="L2272" i="1"/>
  <c r="J2272" i="1" s="1"/>
  <c r="L2271" i="1"/>
  <c r="J2271" i="1" s="1"/>
  <c r="L2270" i="1"/>
  <c r="J2270" i="1" s="1"/>
  <c r="Q2269" i="1"/>
  <c r="Q2267" i="1" s="1"/>
  <c r="P2269" i="1"/>
  <c r="P2267" i="1" s="1"/>
  <c r="O2269" i="1"/>
  <c r="O2267" i="1" s="1"/>
  <c r="N2269" i="1"/>
  <c r="N2267" i="1" s="1"/>
  <c r="M2269" i="1"/>
  <c r="M2267" i="1" s="1"/>
  <c r="K2269" i="1"/>
  <c r="K2267" i="1" s="1"/>
  <c r="L2268" i="1"/>
  <c r="J2268" i="1" s="1"/>
  <c r="J2265" i="1"/>
  <c r="J2256" i="1"/>
  <c r="L2254" i="1"/>
  <c r="J2254" i="1" s="1"/>
  <c r="L2253" i="1"/>
  <c r="J2253" i="1" s="1"/>
  <c r="Q2252" i="1"/>
  <c r="Q2251" i="1" s="1"/>
  <c r="P2252" i="1"/>
  <c r="P2251" i="1" s="1"/>
  <c r="O2252" i="1"/>
  <c r="O2251" i="1" s="1"/>
  <c r="N2252" i="1"/>
  <c r="M2252" i="1"/>
  <c r="M2251" i="1" s="1"/>
  <c r="K2252" i="1"/>
  <c r="K2251" i="1" s="1"/>
  <c r="L2250" i="1"/>
  <c r="J2250" i="1" s="1"/>
  <c r="Q2249" i="1"/>
  <c r="Q2248" i="1" s="1"/>
  <c r="P2249" i="1"/>
  <c r="P2248" i="1" s="1"/>
  <c r="O2249" i="1"/>
  <c r="O2248" i="1" s="1"/>
  <c r="N2249" i="1"/>
  <c r="M2249" i="1"/>
  <c r="M2248" i="1" s="1"/>
  <c r="K2249" i="1"/>
  <c r="K2248" i="1" s="1"/>
  <c r="L2247" i="1"/>
  <c r="J2247" i="1" s="1"/>
  <c r="L2246" i="1"/>
  <c r="J2246" i="1" s="1"/>
  <c r="L2245" i="1"/>
  <c r="J2245" i="1" s="1"/>
  <c r="Q2244" i="1"/>
  <c r="Q2237" i="1" s="1"/>
  <c r="P2244" i="1"/>
  <c r="P2237" i="1" s="1"/>
  <c r="O2244" i="1"/>
  <c r="O2237" i="1" s="1"/>
  <c r="N2244" i="1"/>
  <c r="N2237" i="1" s="1"/>
  <c r="M2244" i="1"/>
  <c r="M2237" i="1" s="1"/>
  <c r="K2244" i="1"/>
  <c r="K2237" i="1" s="1"/>
  <c r="L2243" i="1"/>
  <c r="J2243" i="1" s="1"/>
  <c r="L2242" i="1"/>
  <c r="J2242" i="1" s="1"/>
  <c r="L2241" i="1"/>
  <c r="J2241" i="1" s="1"/>
  <c r="L2240" i="1"/>
  <c r="J2240" i="1" s="1"/>
  <c r="L2239" i="1"/>
  <c r="J2239" i="1" s="1"/>
  <c r="L2238" i="1"/>
  <c r="J2238" i="1" s="1"/>
  <c r="L2236" i="1"/>
  <c r="J2236" i="1" s="1"/>
  <c r="Q2235" i="1"/>
  <c r="P2235" i="1"/>
  <c r="O2235" i="1"/>
  <c r="N2235" i="1"/>
  <c r="M2235" i="1"/>
  <c r="K2235" i="1"/>
  <c r="L2234" i="1"/>
  <c r="J2234" i="1" s="1"/>
  <c r="L2233" i="1"/>
  <c r="J2233" i="1" s="1"/>
  <c r="L2232" i="1"/>
  <c r="J2232" i="1" s="1"/>
  <c r="L2231" i="1"/>
  <c r="J2231" i="1" s="1"/>
  <c r="L2230" i="1"/>
  <c r="J2230" i="1" s="1"/>
  <c r="Q2229" i="1"/>
  <c r="Q2227" i="1" s="1"/>
  <c r="P2229" i="1"/>
  <c r="P2227" i="1" s="1"/>
  <c r="O2229" i="1"/>
  <c r="O2227" i="1" s="1"/>
  <c r="N2229" i="1"/>
  <c r="M2229" i="1"/>
  <c r="M2227" i="1" s="1"/>
  <c r="K2229" i="1"/>
  <c r="K2227" i="1" s="1"/>
  <c r="L2228" i="1"/>
  <c r="J2228" i="1" s="1"/>
  <c r="J2225" i="1"/>
  <c r="J2216" i="1"/>
  <c r="L2214" i="1"/>
  <c r="J2214" i="1" s="1"/>
  <c r="L2213" i="1"/>
  <c r="J2213" i="1" s="1"/>
  <c r="Q2212" i="1"/>
  <c r="Q2211" i="1" s="1"/>
  <c r="P2212" i="1"/>
  <c r="P2211" i="1" s="1"/>
  <c r="O2212" i="1"/>
  <c r="O2211" i="1" s="1"/>
  <c r="N2212" i="1"/>
  <c r="M2212" i="1"/>
  <c r="M2211" i="1" s="1"/>
  <c r="K2212" i="1"/>
  <c r="K2211" i="1" s="1"/>
  <c r="L2210" i="1"/>
  <c r="J2210" i="1" s="1"/>
  <c r="Q2209" i="1"/>
  <c r="Q2208" i="1" s="1"/>
  <c r="P2209" i="1"/>
  <c r="P2208" i="1" s="1"/>
  <c r="O2209" i="1"/>
  <c r="O2208" i="1" s="1"/>
  <c r="N2209" i="1"/>
  <c r="M2209" i="1"/>
  <c r="M2208" i="1" s="1"/>
  <c r="K2209" i="1"/>
  <c r="K2208" i="1" s="1"/>
  <c r="L2207" i="1"/>
  <c r="J2207" i="1" s="1"/>
  <c r="L2206" i="1"/>
  <c r="J2206" i="1" s="1"/>
  <c r="L2205" i="1"/>
  <c r="J2205" i="1" s="1"/>
  <c r="Q2204" i="1"/>
  <c r="Q2196" i="1" s="1"/>
  <c r="P2204" i="1"/>
  <c r="P2196" i="1" s="1"/>
  <c r="O2204" i="1"/>
  <c r="O2196" i="1" s="1"/>
  <c r="N2204" i="1"/>
  <c r="M2204" i="1"/>
  <c r="M2196" i="1" s="1"/>
  <c r="K2204" i="1"/>
  <c r="K2196" i="1" s="1"/>
  <c r="L2203" i="1"/>
  <c r="J2203" i="1" s="1"/>
  <c r="L2202" i="1"/>
  <c r="J2202" i="1" s="1"/>
  <c r="L2201" i="1"/>
  <c r="J2201" i="1" s="1"/>
  <c r="L2200" i="1"/>
  <c r="J2200" i="1" s="1"/>
  <c r="L2199" i="1"/>
  <c r="J2199" i="1" s="1"/>
  <c r="L2198" i="1"/>
  <c r="J2198" i="1" s="1"/>
  <c r="L2197" i="1"/>
  <c r="J2197" i="1" s="1"/>
  <c r="L2195" i="1"/>
  <c r="J2195" i="1" s="1"/>
  <c r="Q2194" i="1"/>
  <c r="P2194" i="1"/>
  <c r="O2194" i="1"/>
  <c r="N2194" i="1"/>
  <c r="M2194" i="1"/>
  <c r="K2194" i="1"/>
  <c r="L2193" i="1"/>
  <c r="J2193" i="1" s="1"/>
  <c r="L2192" i="1"/>
  <c r="J2192" i="1" s="1"/>
  <c r="L2191" i="1"/>
  <c r="J2191" i="1" s="1"/>
  <c r="L2190" i="1"/>
  <c r="J2190" i="1" s="1"/>
  <c r="L2189" i="1"/>
  <c r="J2189" i="1" s="1"/>
  <c r="Q2188" i="1"/>
  <c r="Q2186" i="1" s="1"/>
  <c r="P2188" i="1"/>
  <c r="O2188" i="1"/>
  <c r="O2186" i="1" s="1"/>
  <c r="N2188" i="1"/>
  <c r="N2186" i="1" s="1"/>
  <c r="M2188" i="1"/>
  <c r="M2186" i="1" s="1"/>
  <c r="K2188" i="1"/>
  <c r="K2186" i="1" s="1"/>
  <c r="L2187" i="1"/>
  <c r="J2187" i="1" s="1"/>
  <c r="P2186" i="1"/>
  <c r="J2184" i="1"/>
  <c r="J2175" i="1"/>
  <c r="L2173" i="1"/>
  <c r="J2173" i="1" s="1"/>
  <c r="L2172" i="1"/>
  <c r="J2172" i="1" s="1"/>
  <c r="Q2171" i="1"/>
  <c r="Q2170" i="1" s="1"/>
  <c r="P2171" i="1"/>
  <c r="P2170" i="1" s="1"/>
  <c r="O2171" i="1"/>
  <c r="O2170" i="1" s="1"/>
  <c r="N2171" i="1"/>
  <c r="M2171" i="1"/>
  <c r="M2170" i="1" s="1"/>
  <c r="K2171" i="1"/>
  <c r="K2170" i="1" s="1"/>
  <c r="L2169" i="1"/>
  <c r="J2169" i="1" s="1"/>
  <c r="Q2168" i="1"/>
  <c r="Q2167" i="1" s="1"/>
  <c r="P2168" i="1"/>
  <c r="P2167" i="1" s="1"/>
  <c r="O2168" i="1"/>
  <c r="O2167" i="1" s="1"/>
  <c r="N2168" i="1"/>
  <c r="M2168" i="1"/>
  <c r="M2167" i="1" s="1"/>
  <c r="K2168" i="1"/>
  <c r="K2167" i="1" s="1"/>
  <c r="L2166" i="1"/>
  <c r="J2166" i="1" s="1"/>
  <c r="L2165" i="1"/>
  <c r="J2165" i="1" s="1"/>
  <c r="L2164" i="1"/>
  <c r="J2164" i="1" s="1"/>
  <c r="Q2163" i="1"/>
  <c r="Q2155" i="1" s="1"/>
  <c r="P2163" i="1"/>
  <c r="O2163" i="1"/>
  <c r="O2155" i="1" s="1"/>
  <c r="N2163" i="1"/>
  <c r="N2155" i="1" s="1"/>
  <c r="M2163" i="1"/>
  <c r="M2155" i="1" s="1"/>
  <c r="K2163" i="1"/>
  <c r="K2155" i="1" s="1"/>
  <c r="L2162" i="1"/>
  <c r="J2162" i="1" s="1"/>
  <c r="L2161" i="1"/>
  <c r="J2161" i="1" s="1"/>
  <c r="L2160" i="1"/>
  <c r="J2160" i="1" s="1"/>
  <c r="L2159" i="1"/>
  <c r="J2159" i="1" s="1"/>
  <c r="L2158" i="1"/>
  <c r="J2158" i="1" s="1"/>
  <c r="L2157" i="1"/>
  <c r="J2157" i="1" s="1"/>
  <c r="L2156" i="1"/>
  <c r="J2156" i="1" s="1"/>
  <c r="P2155" i="1"/>
  <c r="L2154" i="1"/>
  <c r="J2154" i="1" s="1"/>
  <c r="Q2153" i="1"/>
  <c r="P2153" i="1"/>
  <c r="O2153" i="1"/>
  <c r="N2153" i="1"/>
  <c r="M2153" i="1"/>
  <c r="K2153" i="1"/>
  <c r="L2152" i="1"/>
  <c r="J2152" i="1" s="1"/>
  <c r="L2151" i="1"/>
  <c r="J2151" i="1" s="1"/>
  <c r="L2150" i="1"/>
  <c r="J2150" i="1" s="1"/>
  <c r="L2149" i="1"/>
  <c r="J2149" i="1" s="1"/>
  <c r="L2148" i="1"/>
  <c r="J2148" i="1" s="1"/>
  <c r="Q2147" i="1"/>
  <c r="Q2145" i="1" s="1"/>
  <c r="P2147" i="1"/>
  <c r="P2145" i="1" s="1"/>
  <c r="O2147" i="1"/>
  <c r="O2145" i="1" s="1"/>
  <c r="N2147" i="1"/>
  <c r="N2145" i="1" s="1"/>
  <c r="M2147" i="1"/>
  <c r="M2145" i="1" s="1"/>
  <c r="K2147" i="1"/>
  <c r="K2145" i="1" s="1"/>
  <c r="L2146" i="1"/>
  <c r="J2146" i="1" s="1"/>
  <c r="J2143" i="1"/>
  <c r="J2134" i="1"/>
  <c r="L2132" i="1"/>
  <c r="J2132" i="1" s="1"/>
  <c r="L2131" i="1"/>
  <c r="J2131" i="1" s="1"/>
  <c r="Q2130" i="1"/>
  <c r="Q2129" i="1" s="1"/>
  <c r="P2130" i="1"/>
  <c r="P2129" i="1" s="1"/>
  <c r="O2130" i="1"/>
  <c r="O2129" i="1" s="1"/>
  <c r="N2130" i="1"/>
  <c r="M2130" i="1"/>
  <c r="M2129" i="1" s="1"/>
  <c r="K2130" i="1"/>
  <c r="K2129" i="1" s="1"/>
  <c r="L2128" i="1"/>
  <c r="J2128" i="1" s="1"/>
  <c r="Q2127" i="1"/>
  <c r="Q2126" i="1" s="1"/>
  <c r="P2127" i="1"/>
  <c r="P2126" i="1" s="1"/>
  <c r="O2127" i="1"/>
  <c r="O2126" i="1" s="1"/>
  <c r="N2127" i="1"/>
  <c r="N2126" i="1" s="1"/>
  <c r="M2127" i="1"/>
  <c r="M2126" i="1" s="1"/>
  <c r="K2127" i="1"/>
  <c r="K2126" i="1" s="1"/>
  <c r="L2125" i="1"/>
  <c r="J2125" i="1" s="1"/>
  <c r="L2124" i="1"/>
  <c r="J2124" i="1" s="1"/>
  <c r="L2123" i="1"/>
  <c r="J2123" i="1" s="1"/>
  <c r="Q2122" i="1"/>
  <c r="Q2113" i="1" s="1"/>
  <c r="P2122" i="1"/>
  <c r="P2113" i="1" s="1"/>
  <c r="O2122" i="1"/>
  <c r="O2113" i="1" s="1"/>
  <c r="N2122" i="1"/>
  <c r="N2113" i="1" s="1"/>
  <c r="M2122" i="1"/>
  <c r="M2113" i="1" s="1"/>
  <c r="K2122" i="1"/>
  <c r="K2113" i="1" s="1"/>
  <c r="L2121" i="1"/>
  <c r="J2121" i="1" s="1"/>
  <c r="L2120" i="1"/>
  <c r="J2120" i="1" s="1"/>
  <c r="L2119" i="1"/>
  <c r="J2119" i="1" s="1"/>
  <c r="L2118" i="1"/>
  <c r="J2118" i="1" s="1"/>
  <c r="L2117" i="1"/>
  <c r="J2117" i="1" s="1"/>
  <c r="L2116" i="1"/>
  <c r="J2116" i="1" s="1"/>
  <c r="L2115" i="1"/>
  <c r="J2115" i="1" s="1"/>
  <c r="L2114" i="1"/>
  <c r="J2114" i="1" s="1"/>
  <c r="L2112" i="1"/>
  <c r="J2112" i="1" s="1"/>
  <c r="Q2111" i="1"/>
  <c r="P2111" i="1"/>
  <c r="O2111" i="1"/>
  <c r="N2111" i="1"/>
  <c r="M2111" i="1"/>
  <c r="K2111" i="1"/>
  <c r="L2110" i="1"/>
  <c r="J2110" i="1" s="1"/>
  <c r="L2109" i="1"/>
  <c r="J2109" i="1" s="1"/>
  <c r="L2108" i="1"/>
  <c r="J2108" i="1" s="1"/>
  <c r="L2107" i="1"/>
  <c r="J2107" i="1" s="1"/>
  <c r="L2106" i="1"/>
  <c r="J2106" i="1" s="1"/>
  <c r="Q2105" i="1"/>
  <c r="Q2103" i="1" s="1"/>
  <c r="P2105" i="1"/>
  <c r="P2103" i="1" s="1"/>
  <c r="O2105" i="1"/>
  <c r="O2103" i="1" s="1"/>
  <c r="N2105" i="1"/>
  <c r="N2103" i="1" s="1"/>
  <c r="M2105" i="1"/>
  <c r="M2103" i="1" s="1"/>
  <c r="K2105" i="1"/>
  <c r="K2103" i="1" s="1"/>
  <c r="L2104" i="1"/>
  <c r="J2104" i="1" s="1"/>
  <c r="J2101" i="1"/>
  <c r="J2092" i="1"/>
  <c r="L2090" i="1"/>
  <c r="J2090" i="1" s="1"/>
  <c r="L2089" i="1"/>
  <c r="J2089" i="1" s="1"/>
  <c r="Q2088" i="1"/>
  <c r="Q2087" i="1" s="1"/>
  <c r="P2088" i="1"/>
  <c r="P2087" i="1" s="1"/>
  <c r="O2088" i="1"/>
  <c r="O2087" i="1" s="1"/>
  <c r="N2088" i="1"/>
  <c r="N2087" i="1" s="1"/>
  <c r="M2088" i="1"/>
  <c r="K2088" i="1"/>
  <c r="K2087" i="1" s="1"/>
  <c r="L2086" i="1"/>
  <c r="J2086" i="1" s="1"/>
  <c r="Q2085" i="1"/>
  <c r="Q2084" i="1" s="1"/>
  <c r="P2085" i="1"/>
  <c r="P2084" i="1" s="1"/>
  <c r="O2085" i="1"/>
  <c r="O2084" i="1" s="1"/>
  <c r="N2085" i="1"/>
  <c r="M2085" i="1"/>
  <c r="M2084" i="1" s="1"/>
  <c r="K2085" i="1"/>
  <c r="L2083" i="1"/>
  <c r="J2083" i="1" s="1"/>
  <c r="L2082" i="1"/>
  <c r="J2082" i="1" s="1"/>
  <c r="L2081" i="1"/>
  <c r="J2081" i="1" s="1"/>
  <c r="Q2080" i="1"/>
  <c r="Q2073" i="1" s="1"/>
  <c r="P2080" i="1"/>
  <c r="P2073" i="1" s="1"/>
  <c r="O2080" i="1"/>
  <c r="O2073" i="1" s="1"/>
  <c r="N2080" i="1"/>
  <c r="M2080" i="1"/>
  <c r="M2073" i="1" s="1"/>
  <c r="K2080" i="1"/>
  <c r="K2073" i="1" s="1"/>
  <c r="L2079" i="1"/>
  <c r="J2079" i="1" s="1"/>
  <c r="L2078" i="1"/>
  <c r="J2078" i="1" s="1"/>
  <c r="L2077" i="1"/>
  <c r="J2077" i="1" s="1"/>
  <c r="L2076" i="1"/>
  <c r="J2076" i="1" s="1"/>
  <c r="L2075" i="1"/>
  <c r="J2075" i="1" s="1"/>
  <c r="L2074" i="1"/>
  <c r="J2074" i="1" s="1"/>
  <c r="L2072" i="1"/>
  <c r="J2072" i="1" s="1"/>
  <c r="Q2071" i="1"/>
  <c r="P2071" i="1"/>
  <c r="O2071" i="1"/>
  <c r="N2071" i="1"/>
  <c r="M2071" i="1"/>
  <c r="K2071" i="1"/>
  <c r="L2070" i="1"/>
  <c r="J2070" i="1" s="1"/>
  <c r="L2069" i="1"/>
  <c r="J2069" i="1" s="1"/>
  <c r="L2068" i="1"/>
  <c r="J2068" i="1" s="1"/>
  <c r="L2067" i="1"/>
  <c r="J2067" i="1" s="1"/>
  <c r="L2066" i="1"/>
  <c r="J2066" i="1" s="1"/>
  <c r="Q2065" i="1"/>
  <c r="Q2063" i="1" s="1"/>
  <c r="P2065" i="1"/>
  <c r="P2063" i="1" s="1"/>
  <c r="O2065" i="1"/>
  <c r="O2063" i="1" s="1"/>
  <c r="N2065" i="1"/>
  <c r="N2063" i="1" s="1"/>
  <c r="M2065" i="1"/>
  <c r="M2063" i="1" s="1"/>
  <c r="K2065" i="1"/>
  <c r="K2063" i="1" s="1"/>
  <c r="L2064" i="1"/>
  <c r="J2064" i="1" s="1"/>
  <c r="J2061" i="1"/>
  <c r="J2052" i="1"/>
  <c r="L2050" i="1"/>
  <c r="J2050" i="1" s="1"/>
  <c r="L2049" i="1"/>
  <c r="J2049" i="1" s="1"/>
  <c r="Q2048" i="1"/>
  <c r="Q2047" i="1" s="1"/>
  <c r="P2048" i="1"/>
  <c r="P2047" i="1" s="1"/>
  <c r="O2048" i="1"/>
  <c r="O2047" i="1" s="1"/>
  <c r="N2048" i="1"/>
  <c r="N2047" i="1" s="1"/>
  <c r="M2048" i="1"/>
  <c r="M2047" i="1" s="1"/>
  <c r="K2048" i="1"/>
  <c r="K2047" i="1" s="1"/>
  <c r="L2046" i="1"/>
  <c r="J2046" i="1" s="1"/>
  <c r="Q2045" i="1"/>
  <c r="Q2044" i="1" s="1"/>
  <c r="P2045" i="1"/>
  <c r="P2044" i="1" s="1"/>
  <c r="O2045" i="1"/>
  <c r="O2044" i="1" s="1"/>
  <c r="N2045" i="1"/>
  <c r="N2044" i="1" s="1"/>
  <c r="M2045" i="1"/>
  <c r="M2044" i="1" s="1"/>
  <c r="K2045" i="1"/>
  <c r="L2043" i="1"/>
  <c r="J2043" i="1" s="1"/>
  <c r="L2042" i="1"/>
  <c r="J2042" i="1" s="1"/>
  <c r="Q2041" i="1"/>
  <c r="Q2033" i="1" s="1"/>
  <c r="P2041" i="1"/>
  <c r="P2033" i="1" s="1"/>
  <c r="O2041" i="1"/>
  <c r="O2033" i="1" s="1"/>
  <c r="N2041" i="1"/>
  <c r="N2033" i="1" s="1"/>
  <c r="M2041" i="1"/>
  <c r="M2033" i="1" s="1"/>
  <c r="K2041" i="1"/>
  <c r="K2033" i="1" s="1"/>
  <c r="L2040" i="1"/>
  <c r="J2040" i="1" s="1"/>
  <c r="L2039" i="1"/>
  <c r="J2039" i="1" s="1"/>
  <c r="L2038" i="1"/>
  <c r="J2038" i="1" s="1"/>
  <c r="L2037" i="1"/>
  <c r="J2037" i="1" s="1"/>
  <c r="L2036" i="1"/>
  <c r="J2036" i="1" s="1"/>
  <c r="L2035" i="1"/>
  <c r="J2035" i="1" s="1"/>
  <c r="L2034" i="1"/>
  <c r="J2034" i="1" s="1"/>
  <c r="L2032" i="1"/>
  <c r="J2032" i="1" s="1"/>
  <c r="Q2031" i="1"/>
  <c r="P2031" i="1"/>
  <c r="O2031" i="1"/>
  <c r="N2031" i="1"/>
  <c r="M2031" i="1"/>
  <c r="K2031" i="1"/>
  <c r="L2030" i="1"/>
  <c r="J2030" i="1" s="1"/>
  <c r="L2029" i="1"/>
  <c r="J2029" i="1" s="1"/>
  <c r="L2028" i="1"/>
  <c r="J2028" i="1" s="1"/>
  <c r="L2027" i="1"/>
  <c r="J2027" i="1" s="1"/>
  <c r="L2026" i="1"/>
  <c r="J2026" i="1" s="1"/>
  <c r="Q2025" i="1"/>
  <c r="Q2023" i="1" s="1"/>
  <c r="P2025" i="1"/>
  <c r="P2023" i="1" s="1"/>
  <c r="O2025" i="1"/>
  <c r="O2023" i="1" s="1"/>
  <c r="N2025" i="1"/>
  <c r="N2023" i="1" s="1"/>
  <c r="M2025" i="1"/>
  <c r="M2023" i="1" s="1"/>
  <c r="K2025" i="1"/>
  <c r="K2023" i="1" s="1"/>
  <c r="L2024" i="1"/>
  <c r="J2024" i="1" s="1"/>
  <c r="J2021" i="1"/>
  <c r="J2012" i="1"/>
  <c r="L2010" i="1"/>
  <c r="J2010" i="1" s="1"/>
  <c r="L2009" i="1"/>
  <c r="J2009" i="1" s="1"/>
  <c r="Q2008" i="1"/>
  <c r="Q2007" i="1" s="1"/>
  <c r="P2008" i="1"/>
  <c r="P2007" i="1" s="1"/>
  <c r="O2008" i="1"/>
  <c r="N2008" i="1"/>
  <c r="N2007" i="1" s="1"/>
  <c r="M2008" i="1"/>
  <c r="M2007" i="1" s="1"/>
  <c r="K2008" i="1"/>
  <c r="L2006" i="1"/>
  <c r="J2006" i="1" s="1"/>
  <c r="Q2005" i="1"/>
  <c r="Q2004" i="1" s="1"/>
  <c r="P2005" i="1"/>
  <c r="P2004" i="1" s="1"/>
  <c r="O2005" i="1"/>
  <c r="O2004" i="1" s="1"/>
  <c r="N2005" i="1"/>
  <c r="N2004" i="1" s="1"/>
  <c r="M2005" i="1"/>
  <c r="K2005" i="1"/>
  <c r="K2004" i="1" s="1"/>
  <c r="L2003" i="1"/>
  <c r="J2003" i="1" s="1"/>
  <c r="L2002" i="1"/>
  <c r="J2002" i="1" s="1"/>
  <c r="L2001" i="1"/>
  <c r="J2001" i="1" s="1"/>
  <c r="Q2000" i="1"/>
  <c r="Q1992" i="1" s="1"/>
  <c r="P2000" i="1"/>
  <c r="O2000" i="1"/>
  <c r="O1992" i="1" s="1"/>
  <c r="N2000" i="1"/>
  <c r="N1992" i="1" s="1"/>
  <c r="M2000" i="1"/>
  <c r="M1992" i="1" s="1"/>
  <c r="K2000" i="1"/>
  <c r="K1992" i="1" s="1"/>
  <c r="L1999" i="1"/>
  <c r="J1999" i="1" s="1"/>
  <c r="L1998" i="1"/>
  <c r="J1998" i="1" s="1"/>
  <c r="L1997" i="1"/>
  <c r="J1997" i="1" s="1"/>
  <c r="L1996" i="1"/>
  <c r="J1996" i="1" s="1"/>
  <c r="L1995" i="1"/>
  <c r="J1995" i="1" s="1"/>
  <c r="L1994" i="1"/>
  <c r="J1994" i="1" s="1"/>
  <c r="L1993" i="1"/>
  <c r="J1993" i="1" s="1"/>
  <c r="P1992" i="1"/>
  <c r="L1991" i="1"/>
  <c r="J1991" i="1" s="1"/>
  <c r="Q1990" i="1"/>
  <c r="P1990" i="1"/>
  <c r="O1990" i="1"/>
  <c r="N1990" i="1"/>
  <c r="M1990" i="1"/>
  <c r="K1990" i="1"/>
  <c r="L1989" i="1"/>
  <c r="J1989" i="1" s="1"/>
  <c r="L1988" i="1"/>
  <c r="J1988" i="1" s="1"/>
  <c r="L1987" i="1"/>
  <c r="J1987" i="1" s="1"/>
  <c r="L1986" i="1"/>
  <c r="J1986" i="1" s="1"/>
  <c r="L1985" i="1"/>
  <c r="J1985" i="1" s="1"/>
  <c r="Q1984" i="1"/>
  <c r="Q1982" i="1" s="1"/>
  <c r="P1984" i="1"/>
  <c r="P1982" i="1" s="1"/>
  <c r="O1984" i="1"/>
  <c r="O1982" i="1" s="1"/>
  <c r="N1984" i="1"/>
  <c r="N1982" i="1" s="1"/>
  <c r="M1984" i="1"/>
  <c r="K1984" i="1"/>
  <c r="K1982" i="1" s="1"/>
  <c r="L1983" i="1"/>
  <c r="J1983" i="1" s="1"/>
  <c r="J1980" i="1"/>
  <c r="J1971" i="1"/>
  <c r="L1969" i="1"/>
  <c r="J1969" i="1" s="1"/>
  <c r="L1968" i="1"/>
  <c r="J1968" i="1" s="1"/>
  <c r="Q1967" i="1"/>
  <c r="Q1966" i="1" s="1"/>
  <c r="P1967" i="1"/>
  <c r="P1966" i="1" s="1"/>
  <c r="O1967" i="1"/>
  <c r="O1966" i="1" s="1"/>
  <c r="N1967" i="1"/>
  <c r="N1966" i="1" s="1"/>
  <c r="M1967" i="1"/>
  <c r="K1967" i="1"/>
  <c r="K1966" i="1" s="1"/>
  <c r="L1965" i="1"/>
  <c r="J1965" i="1" s="1"/>
  <c r="Q1964" i="1"/>
  <c r="Q1963" i="1" s="1"/>
  <c r="P1964" i="1"/>
  <c r="P1963" i="1" s="1"/>
  <c r="O1964" i="1"/>
  <c r="O1963" i="1" s="1"/>
  <c r="N1964" i="1"/>
  <c r="M1964" i="1"/>
  <c r="M1963" i="1" s="1"/>
  <c r="K1964" i="1"/>
  <c r="K1963" i="1" s="1"/>
  <c r="L1962" i="1"/>
  <c r="J1962" i="1" s="1"/>
  <c r="L1961" i="1"/>
  <c r="J1961" i="1" s="1"/>
  <c r="L1960" i="1"/>
  <c r="J1960" i="1" s="1"/>
  <c r="Q1959" i="1"/>
  <c r="Q1950" i="1" s="1"/>
  <c r="P1959" i="1"/>
  <c r="P1950" i="1" s="1"/>
  <c r="O1959" i="1"/>
  <c r="O1950" i="1" s="1"/>
  <c r="N1959" i="1"/>
  <c r="N1950" i="1" s="1"/>
  <c r="M1959" i="1"/>
  <c r="M1950" i="1" s="1"/>
  <c r="K1959" i="1"/>
  <c r="K1950" i="1" s="1"/>
  <c r="L1958" i="1"/>
  <c r="J1958" i="1" s="1"/>
  <c r="L1957" i="1"/>
  <c r="J1957" i="1" s="1"/>
  <c r="L1956" i="1"/>
  <c r="J1956" i="1" s="1"/>
  <c r="L1955" i="1"/>
  <c r="J1955" i="1" s="1"/>
  <c r="L1954" i="1"/>
  <c r="J1954" i="1" s="1"/>
  <c r="L1953" i="1"/>
  <c r="J1953" i="1" s="1"/>
  <c r="L1952" i="1"/>
  <c r="J1952" i="1" s="1"/>
  <c r="L1951" i="1"/>
  <c r="J1951" i="1" s="1"/>
  <c r="L1949" i="1"/>
  <c r="J1949" i="1" s="1"/>
  <c r="Q1948" i="1"/>
  <c r="P1948" i="1"/>
  <c r="O1948" i="1"/>
  <c r="N1948" i="1"/>
  <c r="M1948" i="1"/>
  <c r="K1948" i="1"/>
  <c r="L1947" i="1"/>
  <c r="J1947" i="1" s="1"/>
  <c r="L1946" i="1"/>
  <c r="J1946" i="1" s="1"/>
  <c r="L1945" i="1"/>
  <c r="J1945" i="1" s="1"/>
  <c r="L1944" i="1"/>
  <c r="J1944" i="1" s="1"/>
  <c r="L1943" i="1"/>
  <c r="J1943" i="1" s="1"/>
  <c r="Q1942" i="1"/>
  <c r="Q1940" i="1" s="1"/>
  <c r="P1942" i="1"/>
  <c r="P1940" i="1" s="1"/>
  <c r="O1942" i="1"/>
  <c r="O1940" i="1" s="1"/>
  <c r="N1942" i="1"/>
  <c r="N1940" i="1" s="1"/>
  <c r="M1942" i="1"/>
  <c r="M1940" i="1" s="1"/>
  <c r="K1942" i="1"/>
  <c r="K1940" i="1" s="1"/>
  <c r="L1941" i="1"/>
  <c r="J1941" i="1" s="1"/>
  <c r="J1938" i="1"/>
  <c r="J1929" i="1"/>
  <c r="L1927" i="1"/>
  <c r="J1927" i="1" s="1"/>
  <c r="L1926" i="1"/>
  <c r="J1926" i="1" s="1"/>
  <c r="Q1925" i="1"/>
  <c r="Q1924" i="1" s="1"/>
  <c r="P1925" i="1"/>
  <c r="P1924" i="1" s="1"/>
  <c r="O1925" i="1"/>
  <c r="O1924" i="1" s="1"/>
  <c r="N1925" i="1"/>
  <c r="M1925" i="1"/>
  <c r="M1924" i="1" s="1"/>
  <c r="K1925" i="1"/>
  <c r="L1923" i="1"/>
  <c r="J1923" i="1" s="1"/>
  <c r="Q1922" i="1"/>
  <c r="Q1921" i="1" s="1"/>
  <c r="P1922" i="1"/>
  <c r="P1921" i="1" s="1"/>
  <c r="O1922" i="1"/>
  <c r="O1921" i="1" s="1"/>
  <c r="N1922" i="1"/>
  <c r="N1921" i="1" s="1"/>
  <c r="M1922" i="1"/>
  <c r="K1922" i="1"/>
  <c r="K1921" i="1" s="1"/>
  <c r="L1920" i="1"/>
  <c r="J1920" i="1" s="1"/>
  <c r="L1919" i="1"/>
  <c r="J1919" i="1" s="1"/>
  <c r="L1918" i="1"/>
  <c r="J1918" i="1" s="1"/>
  <c r="Q1917" i="1"/>
  <c r="Q1910" i="1" s="1"/>
  <c r="P1917" i="1"/>
  <c r="P1910" i="1" s="1"/>
  <c r="O1917" i="1"/>
  <c r="O1910" i="1" s="1"/>
  <c r="N1917" i="1"/>
  <c r="M1917" i="1"/>
  <c r="M1910" i="1" s="1"/>
  <c r="K1917" i="1"/>
  <c r="K1910" i="1" s="1"/>
  <c r="L1916" i="1"/>
  <c r="J1916" i="1" s="1"/>
  <c r="L1915" i="1"/>
  <c r="J1915" i="1" s="1"/>
  <c r="L1914" i="1"/>
  <c r="J1914" i="1" s="1"/>
  <c r="L1913" i="1"/>
  <c r="J1913" i="1" s="1"/>
  <c r="L1912" i="1"/>
  <c r="J1912" i="1" s="1"/>
  <c r="L1911" i="1"/>
  <c r="J1911" i="1" s="1"/>
  <c r="L1909" i="1"/>
  <c r="J1909" i="1" s="1"/>
  <c r="Q1908" i="1"/>
  <c r="P1908" i="1"/>
  <c r="O1908" i="1"/>
  <c r="N1908" i="1"/>
  <c r="M1908" i="1"/>
  <c r="K1908" i="1"/>
  <c r="L1907" i="1"/>
  <c r="J1907" i="1" s="1"/>
  <c r="L1906" i="1"/>
  <c r="J1906" i="1" s="1"/>
  <c r="L1905" i="1"/>
  <c r="J1905" i="1" s="1"/>
  <c r="L1904" i="1"/>
  <c r="J1904" i="1" s="1"/>
  <c r="L1903" i="1"/>
  <c r="J1903" i="1" s="1"/>
  <c r="Q1902" i="1"/>
  <c r="Q1900" i="1" s="1"/>
  <c r="P1902" i="1"/>
  <c r="P1900" i="1" s="1"/>
  <c r="O1902" i="1"/>
  <c r="O1900" i="1" s="1"/>
  <c r="N1902" i="1"/>
  <c r="N1900" i="1" s="1"/>
  <c r="M1902" i="1"/>
  <c r="M1900" i="1" s="1"/>
  <c r="K1902" i="1"/>
  <c r="K1900" i="1" s="1"/>
  <c r="L1901" i="1"/>
  <c r="J1901" i="1" s="1"/>
  <c r="J1898" i="1"/>
  <c r="J1889" i="1"/>
  <c r="L1887" i="1"/>
  <c r="J1887" i="1" s="1"/>
  <c r="L1886" i="1"/>
  <c r="J1886" i="1" s="1"/>
  <c r="Q1885" i="1"/>
  <c r="Q1884" i="1" s="1"/>
  <c r="P1885" i="1"/>
  <c r="P1884" i="1" s="1"/>
  <c r="O1885" i="1"/>
  <c r="O1884" i="1" s="1"/>
  <c r="N1885" i="1"/>
  <c r="N1884" i="1" s="1"/>
  <c r="M1885" i="1"/>
  <c r="M1884" i="1" s="1"/>
  <c r="K1885" i="1"/>
  <c r="K1884" i="1" s="1"/>
  <c r="L1883" i="1"/>
  <c r="J1883" i="1" s="1"/>
  <c r="Q1882" i="1"/>
  <c r="Q1881" i="1" s="1"/>
  <c r="P1882" i="1"/>
  <c r="P1881" i="1" s="1"/>
  <c r="O1882" i="1"/>
  <c r="O1881" i="1" s="1"/>
  <c r="N1882" i="1"/>
  <c r="M1882" i="1"/>
  <c r="M1881" i="1" s="1"/>
  <c r="K1882" i="1"/>
  <c r="K1881" i="1" s="1"/>
  <c r="L1880" i="1"/>
  <c r="J1880" i="1" s="1"/>
  <c r="L1879" i="1"/>
  <c r="J1879" i="1" s="1"/>
  <c r="L1878" i="1"/>
  <c r="J1878" i="1" s="1"/>
  <c r="Q1877" i="1"/>
  <c r="Q1869" i="1" s="1"/>
  <c r="P1877" i="1"/>
  <c r="P1869" i="1" s="1"/>
  <c r="O1877" i="1"/>
  <c r="O1869" i="1" s="1"/>
  <c r="N1877" i="1"/>
  <c r="N1869" i="1" s="1"/>
  <c r="M1877" i="1"/>
  <c r="M1869" i="1" s="1"/>
  <c r="K1877" i="1"/>
  <c r="K1869" i="1" s="1"/>
  <c r="L1876" i="1"/>
  <c r="J1876" i="1" s="1"/>
  <c r="L1875" i="1"/>
  <c r="J1875" i="1" s="1"/>
  <c r="L1874" i="1"/>
  <c r="J1874" i="1" s="1"/>
  <c r="L1873" i="1"/>
  <c r="J1873" i="1" s="1"/>
  <c r="L1872" i="1"/>
  <c r="J1872" i="1" s="1"/>
  <c r="L1871" i="1"/>
  <c r="J1871" i="1" s="1"/>
  <c r="L1870" i="1"/>
  <c r="J1870" i="1" s="1"/>
  <c r="L1868" i="1"/>
  <c r="J1868" i="1" s="1"/>
  <c r="Q1867" i="1"/>
  <c r="P1867" i="1"/>
  <c r="O1867" i="1"/>
  <c r="N1867" i="1"/>
  <c r="M1867" i="1"/>
  <c r="K1867" i="1"/>
  <c r="L1866" i="1"/>
  <c r="J1866" i="1" s="1"/>
  <c r="L1865" i="1"/>
  <c r="J1865" i="1" s="1"/>
  <c r="L1864" i="1"/>
  <c r="J1864" i="1" s="1"/>
  <c r="L1863" i="1"/>
  <c r="J1863" i="1" s="1"/>
  <c r="Q1862" i="1"/>
  <c r="Q1860" i="1" s="1"/>
  <c r="P1862" i="1"/>
  <c r="P1860" i="1" s="1"/>
  <c r="O1862" i="1"/>
  <c r="O1860" i="1" s="1"/>
  <c r="N1862" i="1"/>
  <c r="N1860" i="1" s="1"/>
  <c r="M1862" i="1"/>
  <c r="M1860" i="1" s="1"/>
  <c r="K1862" i="1"/>
  <c r="K1860" i="1" s="1"/>
  <c r="L1861" i="1"/>
  <c r="J1861" i="1" s="1"/>
  <c r="J1858" i="1"/>
  <c r="J1849" i="1"/>
  <c r="L1847" i="1"/>
  <c r="J1847" i="1" s="1"/>
  <c r="L1846" i="1"/>
  <c r="J1846" i="1" s="1"/>
  <c r="Q1845" i="1"/>
  <c r="Q1844" i="1" s="1"/>
  <c r="P1845" i="1"/>
  <c r="P1844" i="1" s="1"/>
  <c r="O1845" i="1"/>
  <c r="N1845" i="1"/>
  <c r="N1844" i="1" s="1"/>
  <c r="M1845" i="1"/>
  <c r="M1844" i="1" s="1"/>
  <c r="K1845" i="1"/>
  <c r="K1844" i="1" s="1"/>
  <c r="L1843" i="1"/>
  <c r="J1843" i="1" s="1"/>
  <c r="Q1842" i="1"/>
  <c r="Q1841" i="1" s="1"/>
  <c r="P1842" i="1"/>
  <c r="P1841" i="1" s="1"/>
  <c r="O1842" i="1"/>
  <c r="O1841" i="1" s="1"/>
  <c r="N1842" i="1"/>
  <c r="N1841" i="1" s="1"/>
  <c r="M1842" i="1"/>
  <c r="K1842" i="1"/>
  <c r="K1841" i="1" s="1"/>
  <c r="L1840" i="1"/>
  <c r="J1840" i="1" s="1"/>
  <c r="L1839" i="1"/>
  <c r="J1839" i="1" s="1"/>
  <c r="L1838" i="1"/>
  <c r="J1838" i="1" s="1"/>
  <c r="Q1837" i="1"/>
  <c r="Q1830" i="1" s="1"/>
  <c r="P1837" i="1"/>
  <c r="P1830" i="1" s="1"/>
  <c r="O1837" i="1"/>
  <c r="O1830" i="1" s="1"/>
  <c r="N1837" i="1"/>
  <c r="M1837" i="1"/>
  <c r="M1830" i="1" s="1"/>
  <c r="K1837" i="1"/>
  <c r="K1830" i="1" s="1"/>
  <c r="L1836" i="1"/>
  <c r="J1836" i="1" s="1"/>
  <c r="L1835" i="1"/>
  <c r="J1835" i="1" s="1"/>
  <c r="L1834" i="1"/>
  <c r="J1834" i="1" s="1"/>
  <c r="L1833" i="1"/>
  <c r="J1833" i="1" s="1"/>
  <c r="L1832" i="1"/>
  <c r="J1832" i="1" s="1"/>
  <c r="L1831" i="1"/>
  <c r="J1831" i="1" s="1"/>
  <c r="L1829" i="1"/>
  <c r="J1829" i="1" s="1"/>
  <c r="Q1828" i="1"/>
  <c r="P1828" i="1"/>
  <c r="O1828" i="1"/>
  <c r="N1828" i="1"/>
  <c r="M1828" i="1"/>
  <c r="K1828" i="1"/>
  <c r="L1827" i="1"/>
  <c r="J1827" i="1" s="1"/>
  <c r="L1826" i="1"/>
  <c r="J1826" i="1" s="1"/>
  <c r="L1825" i="1"/>
  <c r="J1825" i="1" s="1"/>
  <c r="L1824" i="1"/>
  <c r="J1824" i="1" s="1"/>
  <c r="L1823" i="1"/>
  <c r="J1823" i="1" s="1"/>
  <c r="Q1822" i="1"/>
  <c r="Q1820" i="1" s="1"/>
  <c r="P1822" i="1"/>
  <c r="P1820" i="1" s="1"/>
  <c r="O1822" i="1"/>
  <c r="O1820" i="1" s="1"/>
  <c r="N1822" i="1"/>
  <c r="M1822" i="1"/>
  <c r="M1820" i="1" s="1"/>
  <c r="K1822" i="1"/>
  <c r="K1820" i="1" s="1"/>
  <c r="L1821" i="1"/>
  <c r="J1821" i="1" s="1"/>
  <c r="J1818" i="1"/>
  <c r="J1809" i="1"/>
  <c r="L1807" i="1"/>
  <c r="J1807" i="1" s="1"/>
  <c r="L1806" i="1"/>
  <c r="J1806" i="1" s="1"/>
  <c r="Q1805" i="1"/>
  <c r="Q1804" i="1" s="1"/>
  <c r="P1805" i="1"/>
  <c r="P1804" i="1" s="1"/>
  <c r="O1805" i="1"/>
  <c r="O1804" i="1" s="1"/>
  <c r="N1805" i="1"/>
  <c r="M1805" i="1"/>
  <c r="M1804" i="1" s="1"/>
  <c r="K1805" i="1"/>
  <c r="L1803" i="1"/>
  <c r="J1803" i="1" s="1"/>
  <c r="Q1802" i="1"/>
  <c r="P1802" i="1"/>
  <c r="P1801" i="1" s="1"/>
  <c r="O1802" i="1"/>
  <c r="O1801" i="1" s="1"/>
  <c r="N1802" i="1"/>
  <c r="M1802" i="1"/>
  <c r="M1801" i="1" s="1"/>
  <c r="K1802" i="1"/>
  <c r="K1801" i="1" s="1"/>
  <c r="Q1801" i="1"/>
  <c r="L1800" i="1"/>
  <c r="J1800" i="1" s="1"/>
  <c r="L1799" i="1"/>
  <c r="J1799" i="1" s="1"/>
  <c r="Q1798" i="1"/>
  <c r="P1798" i="1"/>
  <c r="P1791" i="1" s="1"/>
  <c r="O1798" i="1"/>
  <c r="O1791" i="1" s="1"/>
  <c r="N1798" i="1"/>
  <c r="N1791" i="1" s="1"/>
  <c r="M1798" i="1"/>
  <c r="M1791" i="1" s="1"/>
  <c r="K1798" i="1"/>
  <c r="K1791" i="1" s="1"/>
  <c r="L1797" i="1"/>
  <c r="J1797" i="1" s="1"/>
  <c r="L1796" i="1"/>
  <c r="J1796" i="1" s="1"/>
  <c r="L1795" i="1"/>
  <c r="J1795" i="1" s="1"/>
  <c r="L1794" i="1"/>
  <c r="J1794" i="1" s="1"/>
  <c r="L1793" i="1"/>
  <c r="J1793" i="1" s="1"/>
  <c r="L1792" i="1"/>
  <c r="J1792" i="1" s="1"/>
  <c r="Q1791" i="1"/>
  <c r="L1790" i="1"/>
  <c r="J1790" i="1" s="1"/>
  <c r="Q1789" i="1"/>
  <c r="P1789" i="1"/>
  <c r="O1789" i="1"/>
  <c r="N1789" i="1"/>
  <c r="M1789" i="1"/>
  <c r="K1789" i="1"/>
  <c r="L1788" i="1"/>
  <c r="J1788" i="1" s="1"/>
  <c r="L1787" i="1"/>
  <c r="J1787" i="1" s="1"/>
  <c r="L1786" i="1"/>
  <c r="J1786" i="1" s="1"/>
  <c r="L1785" i="1"/>
  <c r="J1785" i="1" s="1"/>
  <c r="L1784" i="1"/>
  <c r="J1784" i="1" s="1"/>
  <c r="Q1783" i="1"/>
  <c r="Q1781" i="1" s="1"/>
  <c r="P1783" i="1"/>
  <c r="P1781" i="1" s="1"/>
  <c r="O1783" i="1"/>
  <c r="O1781" i="1" s="1"/>
  <c r="N1783" i="1"/>
  <c r="M1783" i="1"/>
  <c r="M1781" i="1" s="1"/>
  <c r="K1783" i="1"/>
  <c r="K1781" i="1" s="1"/>
  <c r="L1782" i="1"/>
  <c r="J1782" i="1" s="1"/>
  <c r="J1779" i="1"/>
  <c r="J1770" i="1"/>
  <c r="L1768" i="1"/>
  <c r="J1768" i="1" s="1"/>
  <c r="L1767" i="1"/>
  <c r="J1767" i="1" s="1"/>
  <c r="Q1766" i="1"/>
  <c r="Q1765" i="1" s="1"/>
  <c r="P1766" i="1"/>
  <c r="P1765" i="1" s="1"/>
  <c r="O1766" i="1"/>
  <c r="O1765" i="1" s="1"/>
  <c r="N1766" i="1"/>
  <c r="M1766" i="1"/>
  <c r="M1765" i="1" s="1"/>
  <c r="K1766" i="1"/>
  <c r="K1765" i="1" s="1"/>
  <c r="L1764" i="1"/>
  <c r="J1764" i="1" s="1"/>
  <c r="Q1763" i="1"/>
  <c r="Q1762" i="1" s="1"/>
  <c r="P1763" i="1"/>
  <c r="P1762" i="1" s="1"/>
  <c r="O1763" i="1"/>
  <c r="O1762" i="1" s="1"/>
  <c r="N1763" i="1"/>
  <c r="M1763" i="1"/>
  <c r="M1762" i="1" s="1"/>
  <c r="K1763" i="1"/>
  <c r="K1762" i="1" s="1"/>
  <c r="L1761" i="1"/>
  <c r="J1761" i="1" s="1"/>
  <c r="L1760" i="1"/>
  <c r="J1760" i="1" s="1"/>
  <c r="L1759" i="1"/>
  <c r="J1759" i="1" s="1"/>
  <c r="Q1758" i="1"/>
  <c r="Q1751" i="1" s="1"/>
  <c r="P1758" i="1"/>
  <c r="P1751" i="1" s="1"/>
  <c r="O1758" i="1"/>
  <c r="O1751" i="1" s="1"/>
  <c r="N1758" i="1"/>
  <c r="N1751" i="1" s="1"/>
  <c r="M1758" i="1"/>
  <c r="K1758" i="1"/>
  <c r="K1751" i="1" s="1"/>
  <c r="L1757" i="1"/>
  <c r="J1757" i="1" s="1"/>
  <c r="L1756" i="1"/>
  <c r="J1756" i="1" s="1"/>
  <c r="L1755" i="1"/>
  <c r="J1755" i="1" s="1"/>
  <c r="L1754" i="1"/>
  <c r="J1754" i="1" s="1"/>
  <c r="L1753" i="1"/>
  <c r="J1753" i="1" s="1"/>
  <c r="L1752" i="1"/>
  <c r="J1752" i="1" s="1"/>
  <c r="L1750" i="1"/>
  <c r="J1750" i="1" s="1"/>
  <c r="Q1749" i="1"/>
  <c r="P1749" i="1"/>
  <c r="O1749" i="1"/>
  <c r="N1749" i="1"/>
  <c r="M1749" i="1"/>
  <c r="K1749" i="1"/>
  <c r="L1748" i="1"/>
  <c r="J1748" i="1" s="1"/>
  <c r="L1747" i="1"/>
  <c r="J1747" i="1" s="1"/>
  <c r="L1746" i="1"/>
  <c r="J1746" i="1" s="1"/>
  <c r="L1745" i="1"/>
  <c r="J1745" i="1" s="1"/>
  <c r="L1744" i="1"/>
  <c r="J1744" i="1" s="1"/>
  <c r="Q1743" i="1"/>
  <c r="Q1741" i="1" s="1"/>
  <c r="P1743" i="1"/>
  <c r="P1741" i="1" s="1"/>
  <c r="O1743" i="1"/>
  <c r="N1743" i="1"/>
  <c r="N1741" i="1" s="1"/>
  <c r="M1743" i="1"/>
  <c r="M1741" i="1" s="1"/>
  <c r="K1743" i="1"/>
  <c r="K1741" i="1" s="1"/>
  <c r="L1742" i="1"/>
  <c r="J1742" i="1" s="1"/>
  <c r="J1739" i="1"/>
  <c r="J1730" i="1"/>
  <c r="L1728" i="1"/>
  <c r="J1728" i="1" s="1"/>
  <c r="L1727" i="1"/>
  <c r="J1727" i="1" s="1"/>
  <c r="Q1726" i="1"/>
  <c r="Q1725" i="1" s="1"/>
  <c r="P1726" i="1"/>
  <c r="P1725" i="1" s="1"/>
  <c r="O1726" i="1"/>
  <c r="O1725" i="1" s="1"/>
  <c r="N1726" i="1"/>
  <c r="M1726" i="1"/>
  <c r="M1725" i="1" s="1"/>
  <c r="K1726" i="1"/>
  <c r="K1725" i="1" s="1"/>
  <c r="L1724" i="1"/>
  <c r="J1724" i="1" s="1"/>
  <c r="Q1723" i="1"/>
  <c r="Q1722" i="1" s="1"/>
  <c r="P1723" i="1"/>
  <c r="P1722" i="1" s="1"/>
  <c r="O1723" i="1"/>
  <c r="O1722" i="1" s="1"/>
  <c r="N1723" i="1"/>
  <c r="M1723" i="1"/>
  <c r="M1722" i="1" s="1"/>
  <c r="K1723" i="1"/>
  <c r="K1722" i="1" s="1"/>
  <c r="L1721" i="1"/>
  <c r="J1721" i="1" s="1"/>
  <c r="L1720" i="1"/>
  <c r="J1720" i="1" s="1"/>
  <c r="L1719" i="1"/>
  <c r="J1719" i="1" s="1"/>
  <c r="Q1718" i="1"/>
  <c r="Q1711" i="1" s="1"/>
  <c r="P1718" i="1"/>
  <c r="P1711" i="1" s="1"/>
  <c r="O1718" i="1"/>
  <c r="O1711" i="1" s="1"/>
  <c r="N1718" i="1"/>
  <c r="N1711" i="1" s="1"/>
  <c r="M1718" i="1"/>
  <c r="K1718" i="1"/>
  <c r="K1711" i="1" s="1"/>
  <c r="L1717" i="1"/>
  <c r="J1717" i="1" s="1"/>
  <c r="L1716" i="1"/>
  <c r="J1716" i="1" s="1"/>
  <c r="L1715" i="1"/>
  <c r="J1715" i="1" s="1"/>
  <c r="L1714" i="1"/>
  <c r="J1714" i="1" s="1"/>
  <c r="L1713" i="1"/>
  <c r="J1713" i="1" s="1"/>
  <c r="L1712" i="1"/>
  <c r="J1712" i="1" s="1"/>
  <c r="L1710" i="1"/>
  <c r="J1710" i="1" s="1"/>
  <c r="Q1709" i="1"/>
  <c r="P1709" i="1"/>
  <c r="O1709" i="1"/>
  <c r="N1709" i="1"/>
  <c r="M1709" i="1"/>
  <c r="K1709" i="1"/>
  <c r="L1708" i="1"/>
  <c r="J1708" i="1" s="1"/>
  <c r="L1707" i="1"/>
  <c r="J1707" i="1" s="1"/>
  <c r="L1706" i="1"/>
  <c r="J1706" i="1" s="1"/>
  <c r="L1705" i="1"/>
  <c r="J1705" i="1" s="1"/>
  <c r="L1704" i="1"/>
  <c r="J1704" i="1" s="1"/>
  <c r="Q1703" i="1"/>
  <c r="Q1701" i="1" s="1"/>
  <c r="P1703" i="1"/>
  <c r="P1701" i="1" s="1"/>
  <c r="O1703" i="1"/>
  <c r="N1703" i="1"/>
  <c r="N1701" i="1" s="1"/>
  <c r="M1703" i="1"/>
  <c r="M1701" i="1" s="1"/>
  <c r="K1703" i="1"/>
  <c r="K1701" i="1" s="1"/>
  <c r="L1702" i="1"/>
  <c r="J1702" i="1" s="1"/>
  <c r="J1699" i="1"/>
  <c r="J1690" i="1"/>
  <c r="L1688" i="1"/>
  <c r="J1688" i="1" s="1"/>
  <c r="L1687" i="1"/>
  <c r="J1687" i="1" s="1"/>
  <c r="Q1686" i="1"/>
  <c r="Q1685" i="1" s="1"/>
  <c r="P1686" i="1"/>
  <c r="P1685" i="1" s="1"/>
  <c r="O1686" i="1"/>
  <c r="O1685" i="1" s="1"/>
  <c r="N1686" i="1"/>
  <c r="M1686" i="1"/>
  <c r="M1685" i="1" s="1"/>
  <c r="K1686" i="1"/>
  <c r="K1685" i="1" s="1"/>
  <c r="L1684" i="1"/>
  <c r="J1684" i="1" s="1"/>
  <c r="Q1683" i="1"/>
  <c r="Q1682" i="1" s="1"/>
  <c r="P1683" i="1"/>
  <c r="P1682" i="1" s="1"/>
  <c r="O1683" i="1"/>
  <c r="O1682" i="1" s="1"/>
  <c r="N1683" i="1"/>
  <c r="M1683" i="1"/>
  <c r="M1682" i="1" s="1"/>
  <c r="K1683" i="1"/>
  <c r="K1682" i="1" s="1"/>
  <c r="L1681" i="1"/>
  <c r="J1681" i="1" s="1"/>
  <c r="L1680" i="1"/>
  <c r="J1680" i="1" s="1"/>
  <c r="L1679" i="1"/>
  <c r="J1679" i="1" s="1"/>
  <c r="Q1678" i="1"/>
  <c r="P1678" i="1"/>
  <c r="P1671" i="1" s="1"/>
  <c r="O1678" i="1"/>
  <c r="O1671" i="1" s="1"/>
  <c r="N1678" i="1"/>
  <c r="N1671" i="1" s="1"/>
  <c r="M1678" i="1"/>
  <c r="M1671" i="1" s="1"/>
  <c r="K1678" i="1"/>
  <c r="K1671" i="1" s="1"/>
  <c r="L1677" i="1"/>
  <c r="J1677" i="1" s="1"/>
  <c r="L1676" i="1"/>
  <c r="J1676" i="1" s="1"/>
  <c r="L1675" i="1"/>
  <c r="J1675" i="1" s="1"/>
  <c r="L1674" i="1"/>
  <c r="J1674" i="1" s="1"/>
  <c r="L1673" i="1"/>
  <c r="J1673" i="1" s="1"/>
  <c r="L1672" i="1"/>
  <c r="J1672" i="1" s="1"/>
  <c r="L1670" i="1"/>
  <c r="J1670" i="1" s="1"/>
  <c r="Q1669" i="1"/>
  <c r="P1669" i="1"/>
  <c r="O1669" i="1"/>
  <c r="N1669" i="1"/>
  <c r="M1669" i="1"/>
  <c r="K1669" i="1"/>
  <c r="L1668" i="1"/>
  <c r="J1668" i="1" s="1"/>
  <c r="L1667" i="1"/>
  <c r="J1667" i="1" s="1"/>
  <c r="L1666" i="1"/>
  <c r="J1666" i="1" s="1"/>
  <c r="L1665" i="1"/>
  <c r="J1665" i="1" s="1"/>
  <c r="L1664" i="1"/>
  <c r="J1664" i="1" s="1"/>
  <c r="Q1663" i="1"/>
  <c r="Q1661" i="1" s="1"/>
  <c r="P1663" i="1"/>
  <c r="P1661" i="1" s="1"/>
  <c r="O1663" i="1"/>
  <c r="O1661" i="1" s="1"/>
  <c r="N1663" i="1"/>
  <c r="N1661" i="1" s="1"/>
  <c r="M1663" i="1"/>
  <c r="K1663" i="1"/>
  <c r="K1661" i="1" s="1"/>
  <c r="L1662" i="1"/>
  <c r="J1662" i="1" s="1"/>
  <c r="J1659" i="1"/>
  <c r="Q1644" i="1"/>
  <c r="P1644" i="1"/>
  <c r="O1644" i="1"/>
  <c r="N1644" i="1"/>
  <c r="M1644" i="1"/>
  <c r="K1644" i="1"/>
  <c r="Q1643" i="1"/>
  <c r="P1643" i="1"/>
  <c r="O1643" i="1"/>
  <c r="N1643" i="1"/>
  <c r="M1643" i="1"/>
  <c r="K1643" i="1"/>
  <c r="Q1642" i="1"/>
  <c r="P1642" i="1"/>
  <c r="O1642" i="1"/>
  <c r="N1642" i="1"/>
  <c r="M1642" i="1"/>
  <c r="K1642" i="1"/>
  <c r="Q1639" i="1"/>
  <c r="P1639" i="1"/>
  <c r="O1639" i="1"/>
  <c r="N1639" i="1"/>
  <c r="M1639" i="1"/>
  <c r="K1639" i="1"/>
  <c r="Q1638" i="1"/>
  <c r="P1638" i="1"/>
  <c r="O1638" i="1"/>
  <c r="N1638" i="1"/>
  <c r="M1638" i="1"/>
  <c r="K1638" i="1"/>
  <c r="Q1634" i="1"/>
  <c r="P1634" i="1"/>
  <c r="O1634" i="1"/>
  <c r="N1634" i="1"/>
  <c r="M1634" i="1"/>
  <c r="K1634" i="1"/>
  <c r="Q1633" i="1"/>
  <c r="P1633" i="1"/>
  <c r="O1633" i="1"/>
  <c r="N1633" i="1"/>
  <c r="M1633" i="1"/>
  <c r="K1633" i="1"/>
  <c r="Q1632" i="1"/>
  <c r="P1632" i="1"/>
  <c r="O1632" i="1"/>
  <c r="N1632" i="1"/>
  <c r="M1632" i="1"/>
  <c r="K1632" i="1"/>
  <c r="Q1631" i="1"/>
  <c r="P1631" i="1"/>
  <c r="O1631" i="1"/>
  <c r="N1631" i="1"/>
  <c r="M1631" i="1"/>
  <c r="K1631" i="1"/>
  <c r="Q1630" i="1"/>
  <c r="P1630" i="1"/>
  <c r="O1630" i="1"/>
  <c r="N1630" i="1"/>
  <c r="M1630" i="1"/>
  <c r="K1630" i="1"/>
  <c r="Q1629" i="1"/>
  <c r="P1629" i="1"/>
  <c r="O1629" i="1"/>
  <c r="N1629" i="1"/>
  <c r="M1629" i="1"/>
  <c r="K1629" i="1"/>
  <c r="Q1628" i="1"/>
  <c r="P1628" i="1"/>
  <c r="O1628" i="1"/>
  <c r="N1628" i="1"/>
  <c r="M1628" i="1"/>
  <c r="K1628" i="1"/>
  <c r="Q1627" i="1"/>
  <c r="P1627" i="1"/>
  <c r="O1627" i="1"/>
  <c r="N1627" i="1"/>
  <c r="M1627" i="1"/>
  <c r="K1627" i="1"/>
  <c r="Q1625" i="1"/>
  <c r="P1625" i="1"/>
  <c r="O1625" i="1"/>
  <c r="N1625" i="1"/>
  <c r="M1625" i="1"/>
  <c r="K1625" i="1"/>
  <c r="Q1623" i="1"/>
  <c r="P1623" i="1"/>
  <c r="O1623" i="1"/>
  <c r="N1623" i="1"/>
  <c r="M1623" i="1"/>
  <c r="K1623" i="1"/>
  <c r="Q1622" i="1"/>
  <c r="P1622" i="1"/>
  <c r="O1622" i="1"/>
  <c r="N1622" i="1"/>
  <c r="M1622" i="1"/>
  <c r="K1622" i="1"/>
  <c r="Q1621" i="1"/>
  <c r="P1621" i="1"/>
  <c r="O1621" i="1"/>
  <c r="N1621" i="1"/>
  <c r="M1621" i="1"/>
  <c r="K1621" i="1"/>
  <c r="Q1620" i="1"/>
  <c r="P1620" i="1"/>
  <c r="O1620" i="1"/>
  <c r="N1620" i="1"/>
  <c r="M1620" i="1"/>
  <c r="K1620" i="1"/>
  <c r="Q1619" i="1"/>
  <c r="P1619" i="1"/>
  <c r="O1619" i="1"/>
  <c r="N1619" i="1"/>
  <c r="M1619" i="1"/>
  <c r="K1619" i="1"/>
  <c r="Q1617" i="1"/>
  <c r="P1617" i="1"/>
  <c r="O1617" i="1"/>
  <c r="N1617" i="1"/>
  <c r="M1617" i="1"/>
  <c r="K1617" i="1"/>
  <c r="J1614" i="1"/>
  <c r="K1610" i="1"/>
  <c r="J1610" i="1" s="1"/>
  <c r="Q1605" i="1"/>
  <c r="P1605" i="1"/>
  <c r="O1605" i="1"/>
  <c r="N1605" i="1"/>
  <c r="M1605" i="1"/>
  <c r="K1605" i="1"/>
  <c r="Q1604" i="1"/>
  <c r="P1604" i="1"/>
  <c r="O1604" i="1"/>
  <c r="N1604" i="1"/>
  <c r="M1604" i="1"/>
  <c r="K1604" i="1"/>
  <c r="Q1603" i="1"/>
  <c r="P1603" i="1"/>
  <c r="O1603" i="1"/>
  <c r="N1603" i="1"/>
  <c r="M1603" i="1"/>
  <c r="K1603" i="1"/>
  <c r="J1600" i="1"/>
  <c r="L1598" i="1"/>
  <c r="L1595" i="1"/>
  <c r="J1595" i="1" s="1"/>
  <c r="L1594" i="1"/>
  <c r="J1594" i="1" s="1"/>
  <c r="L1593" i="1"/>
  <c r="J1593" i="1" s="1"/>
  <c r="L1592" i="1"/>
  <c r="J1592" i="1" s="1"/>
  <c r="L1589" i="1"/>
  <c r="J1589" i="1" s="1"/>
  <c r="Q1588" i="1"/>
  <c r="P1588" i="1"/>
  <c r="O1588" i="1"/>
  <c r="N1588" i="1"/>
  <c r="M1588" i="1"/>
  <c r="K1588" i="1"/>
  <c r="L1587" i="1"/>
  <c r="J1587" i="1" s="1"/>
  <c r="Q1586" i="1"/>
  <c r="P1586" i="1"/>
  <c r="O1586" i="1"/>
  <c r="N1586" i="1"/>
  <c r="M1586" i="1"/>
  <c r="K1586" i="1"/>
  <c r="L1585" i="1"/>
  <c r="J1585" i="1" s="1"/>
  <c r="L1583" i="1"/>
  <c r="J1583" i="1" s="1"/>
  <c r="L1582" i="1"/>
  <c r="J1582" i="1" s="1"/>
  <c r="L1581" i="1"/>
  <c r="J1581" i="1" s="1"/>
  <c r="L1580" i="1"/>
  <c r="J1580" i="1" s="1"/>
  <c r="L1579" i="1"/>
  <c r="J1579" i="1" s="1"/>
  <c r="L1578" i="1"/>
  <c r="J1578" i="1" s="1"/>
  <c r="L1577" i="1"/>
  <c r="J1577" i="1" s="1"/>
  <c r="L1575" i="1"/>
  <c r="J1575" i="1" s="1"/>
  <c r="Q1574" i="1"/>
  <c r="P1574" i="1"/>
  <c r="O1574" i="1"/>
  <c r="N1574" i="1"/>
  <c r="M1574" i="1"/>
  <c r="K1574" i="1"/>
  <c r="L1573" i="1"/>
  <c r="J1573" i="1" s="1"/>
  <c r="L1571" i="1"/>
  <c r="J1571" i="1" s="1"/>
  <c r="L1570" i="1"/>
  <c r="J1570" i="1" s="1"/>
  <c r="L1569" i="1"/>
  <c r="J1569" i="1" s="1"/>
  <c r="L1568" i="1"/>
  <c r="J1568" i="1" s="1"/>
  <c r="L1567" i="1"/>
  <c r="J1567" i="1" s="1"/>
  <c r="Q1566" i="1"/>
  <c r="P1566" i="1"/>
  <c r="O1566" i="1"/>
  <c r="N1566" i="1"/>
  <c r="M1566" i="1"/>
  <c r="K1566" i="1"/>
  <c r="L1563" i="1"/>
  <c r="J1563" i="1" s="1"/>
  <c r="Q1562" i="1"/>
  <c r="P1562" i="1"/>
  <c r="O1562" i="1"/>
  <c r="N1562" i="1"/>
  <c r="M1562" i="1"/>
  <c r="K1562" i="1"/>
  <c r="L1559" i="1"/>
  <c r="L1557" i="1"/>
  <c r="J1557" i="1" s="1"/>
  <c r="L1556" i="1"/>
  <c r="J1556" i="1" s="1"/>
  <c r="L1555" i="1"/>
  <c r="J1555" i="1" s="1"/>
  <c r="Q1554" i="1"/>
  <c r="P1554" i="1"/>
  <c r="O1554" i="1"/>
  <c r="N1554" i="1"/>
  <c r="M1554" i="1"/>
  <c r="K1554" i="1"/>
  <c r="L1553" i="1"/>
  <c r="J1553" i="1" s="1"/>
  <c r="Q1552" i="1"/>
  <c r="P1552" i="1"/>
  <c r="O1552" i="1"/>
  <c r="N1552" i="1"/>
  <c r="M1552" i="1"/>
  <c r="K1552" i="1"/>
  <c r="L1551" i="1"/>
  <c r="J1551" i="1" s="1"/>
  <c r="Q1550" i="1"/>
  <c r="P1550" i="1"/>
  <c r="O1550" i="1"/>
  <c r="N1550" i="1"/>
  <c r="M1550" i="1"/>
  <c r="K1550" i="1"/>
  <c r="L1547" i="1"/>
  <c r="J1547" i="1" s="1"/>
  <c r="L1546" i="1"/>
  <c r="J1546" i="1" s="1"/>
  <c r="L1545" i="1"/>
  <c r="J1545" i="1" s="1"/>
  <c r="L1544" i="1"/>
  <c r="J1544" i="1" s="1"/>
  <c r="L1543" i="1"/>
  <c r="J1543" i="1" s="1"/>
  <c r="L1542" i="1"/>
  <c r="J1542" i="1" s="1"/>
  <c r="L1541" i="1"/>
  <c r="J1541" i="1" s="1"/>
  <c r="L1540" i="1"/>
  <c r="J1540" i="1" s="1"/>
  <c r="L1539" i="1"/>
  <c r="J1539" i="1" s="1"/>
  <c r="L1538" i="1"/>
  <c r="J1538" i="1" s="1"/>
  <c r="L1537" i="1"/>
  <c r="J1537" i="1" s="1"/>
  <c r="L1536" i="1"/>
  <c r="J1536" i="1" s="1"/>
  <c r="L1535" i="1"/>
  <c r="J1535" i="1" s="1"/>
  <c r="L1534" i="1"/>
  <c r="J1534" i="1" s="1"/>
  <c r="L1533" i="1"/>
  <c r="J1533" i="1" s="1"/>
  <c r="L1532" i="1"/>
  <c r="J1532" i="1" s="1"/>
  <c r="Q1531" i="1"/>
  <c r="P1531" i="1"/>
  <c r="O1531" i="1"/>
  <c r="N1531" i="1"/>
  <c r="M1531" i="1"/>
  <c r="K1531" i="1"/>
  <c r="L1529" i="1"/>
  <c r="L1528" i="1"/>
  <c r="L1527" i="1"/>
  <c r="L1526" i="1"/>
  <c r="L1525" i="1"/>
  <c r="L1523" i="1"/>
  <c r="Q1522" i="1"/>
  <c r="P1522" i="1"/>
  <c r="O1522" i="1"/>
  <c r="N1522" i="1"/>
  <c r="M1522" i="1"/>
  <c r="K1522" i="1"/>
  <c r="L1521" i="1"/>
  <c r="L1520" i="1"/>
  <c r="L1519" i="1"/>
  <c r="L1518" i="1"/>
  <c r="L1517" i="1"/>
  <c r="L1516" i="1"/>
  <c r="Q1515" i="1"/>
  <c r="Q1513" i="1" s="1"/>
  <c r="P1515" i="1"/>
  <c r="P1513" i="1" s="1"/>
  <c r="O1515" i="1"/>
  <c r="O1513" i="1" s="1"/>
  <c r="N1515" i="1"/>
  <c r="N1513" i="1" s="1"/>
  <c r="M1515" i="1"/>
  <c r="M1513" i="1" s="1"/>
  <c r="K1515" i="1"/>
  <c r="K1513" i="1" s="1"/>
  <c r="L1514" i="1"/>
  <c r="J1511" i="1"/>
  <c r="J1507" i="1"/>
  <c r="K1503" i="1"/>
  <c r="J1503" i="1" s="1"/>
  <c r="Q1499" i="1"/>
  <c r="P1499" i="1"/>
  <c r="O1499" i="1"/>
  <c r="N1499" i="1"/>
  <c r="M1499" i="1"/>
  <c r="K1499" i="1"/>
  <c r="Q1496" i="1"/>
  <c r="P1496" i="1"/>
  <c r="O1496" i="1"/>
  <c r="N1496" i="1"/>
  <c r="M1496" i="1"/>
  <c r="K1496" i="1"/>
  <c r="J1493" i="1"/>
  <c r="L1491" i="1"/>
  <c r="Q1490" i="1"/>
  <c r="Q1489" i="1" s="1"/>
  <c r="P1490" i="1"/>
  <c r="P1489" i="1" s="1"/>
  <c r="O1490" i="1"/>
  <c r="O1489" i="1" s="1"/>
  <c r="N1490" i="1"/>
  <c r="M1490" i="1"/>
  <c r="M1489" i="1" s="1"/>
  <c r="K1490" i="1"/>
  <c r="K1489" i="1" s="1"/>
  <c r="L1483" i="1"/>
  <c r="J1483" i="1" s="1"/>
  <c r="L1482" i="1"/>
  <c r="J1482" i="1" s="1"/>
  <c r="L1481" i="1"/>
  <c r="J1481" i="1" s="1"/>
  <c r="L1480" i="1"/>
  <c r="J1480" i="1" s="1"/>
  <c r="L1479" i="1"/>
  <c r="J1479" i="1" s="1"/>
  <c r="L1478" i="1"/>
  <c r="J1478" i="1" s="1"/>
  <c r="L1477" i="1"/>
  <c r="J1477" i="1" s="1"/>
  <c r="L1476" i="1"/>
  <c r="J1476" i="1" s="1"/>
  <c r="L1475" i="1"/>
  <c r="J1475" i="1" s="1"/>
  <c r="L1474" i="1"/>
  <c r="J1474" i="1" s="1"/>
  <c r="L1473" i="1"/>
  <c r="J1473" i="1" s="1"/>
  <c r="L1472" i="1"/>
  <c r="J1472" i="1" s="1"/>
  <c r="L1471" i="1"/>
  <c r="J1471" i="1" s="1"/>
  <c r="L1470" i="1"/>
  <c r="J1470" i="1" s="1"/>
  <c r="L1469" i="1"/>
  <c r="J1469" i="1" s="1"/>
  <c r="L1468" i="1"/>
  <c r="J1468" i="1" s="1"/>
  <c r="L1467" i="1"/>
  <c r="J1467" i="1" s="1"/>
  <c r="L1466" i="1"/>
  <c r="J1466" i="1" s="1"/>
  <c r="L1465" i="1"/>
  <c r="J1465" i="1" s="1"/>
  <c r="L1464" i="1"/>
  <c r="J1464" i="1" s="1"/>
  <c r="L1463" i="1"/>
  <c r="J1463" i="1" s="1"/>
  <c r="L1462" i="1"/>
  <c r="J1462" i="1" s="1"/>
  <c r="L1461" i="1"/>
  <c r="J1461" i="1" s="1"/>
  <c r="L1460" i="1"/>
  <c r="J1460" i="1" s="1"/>
  <c r="L1457" i="1"/>
  <c r="L1455" i="1"/>
  <c r="Q1454" i="1"/>
  <c r="P1454" i="1"/>
  <c r="O1454" i="1"/>
  <c r="N1454" i="1"/>
  <c r="M1454" i="1"/>
  <c r="K1454" i="1"/>
  <c r="L1451" i="1"/>
  <c r="L1450" i="1"/>
  <c r="J1450" i="1" s="1"/>
  <c r="L1449" i="1"/>
  <c r="J1449" i="1" s="1"/>
  <c r="L1448" i="1"/>
  <c r="J1448" i="1" s="1"/>
  <c r="L1447" i="1"/>
  <c r="J1447" i="1" s="1"/>
  <c r="L1446" i="1"/>
  <c r="J1446" i="1" s="1"/>
  <c r="L1445" i="1"/>
  <c r="L1443" i="1"/>
  <c r="J1443" i="1" s="1"/>
  <c r="L1442" i="1"/>
  <c r="J1442" i="1" s="1"/>
  <c r="Q1441" i="1"/>
  <c r="P1441" i="1"/>
  <c r="O1441" i="1"/>
  <c r="N1441" i="1"/>
  <c r="M1441" i="1"/>
  <c r="K1441" i="1"/>
  <c r="L1440" i="1"/>
  <c r="J1440" i="1" s="1"/>
  <c r="Q1439" i="1"/>
  <c r="P1439" i="1"/>
  <c r="O1439" i="1"/>
  <c r="N1439" i="1"/>
  <c r="M1439" i="1"/>
  <c r="K1439" i="1"/>
  <c r="L1436" i="1"/>
  <c r="J1436" i="1" s="1"/>
  <c r="L1435" i="1"/>
  <c r="J1435" i="1" s="1"/>
  <c r="L1434" i="1"/>
  <c r="J1434" i="1" s="1"/>
  <c r="L1433" i="1"/>
  <c r="J1433" i="1" s="1"/>
  <c r="L1432" i="1"/>
  <c r="J1432" i="1" s="1"/>
  <c r="Q1431" i="1"/>
  <c r="P1431" i="1"/>
  <c r="O1431" i="1"/>
  <c r="N1431" i="1"/>
  <c r="M1431" i="1"/>
  <c r="K1431" i="1"/>
  <c r="L1430" i="1"/>
  <c r="L1428" i="1"/>
  <c r="Q1427" i="1"/>
  <c r="P1427" i="1"/>
  <c r="O1427" i="1"/>
  <c r="N1427" i="1"/>
  <c r="M1427" i="1"/>
  <c r="K1427" i="1"/>
  <c r="L1426" i="1"/>
  <c r="L1425" i="1"/>
  <c r="L1424" i="1"/>
  <c r="L1423" i="1"/>
  <c r="L1422" i="1"/>
  <c r="Q1421" i="1"/>
  <c r="Q1419" i="1" s="1"/>
  <c r="P1421" i="1"/>
  <c r="P1419" i="1" s="1"/>
  <c r="O1421" i="1"/>
  <c r="O1419" i="1" s="1"/>
  <c r="N1421" i="1"/>
  <c r="N1419" i="1" s="1"/>
  <c r="M1421" i="1"/>
  <c r="M1419" i="1" s="1"/>
  <c r="K1421" i="1"/>
  <c r="K1419" i="1" s="1"/>
  <c r="L1420" i="1"/>
  <c r="J1417" i="1"/>
  <c r="J1413" i="1"/>
  <c r="K1409" i="1"/>
  <c r="K1412" i="1" s="1"/>
  <c r="J1412" i="1" s="1"/>
  <c r="Q1404" i="1"/>
  <c r="P1404" i="1"/>
  <c r="O1404" i="1"/>
  <c r="N1404" i="1"/>
  <c r="M1404" i="1"/>
  <c r="K1404" i="1"/>
  <c r="Q1403" i="1"/>
  <c r="P1403" i="1"/>
  <c r="O1403" i="1"/>
  <c r="N1403" i="1"/>
  <c r="M1403" i="1"/>
  <c r="K1403" i="1"/>
  <c r="Q1402" i="1"/>
  <c r="P1402" i="1"/>
  <c r="P1405" i="1" s="1"/>
  <c r="O1402" i="1"/>
  <c r="N1402" i="1"/>
  <c r="M1402" i="1"/>
  <c r="M1405" i="1" s="1"/>
  <c r="K1402" i="1"/>
  <c r="J1399" i="1"/>
  <c r="L1397" i="1"/>
  <c r="L1396" i="1"/>
  <c r="L1395" i="1"/>
  <c r="Q1394" i="1"/>
  <c r="Q1393" i="1" s="1"/>
  <c r="P1394" i="1"/>
  <c r="P1393" i="1" s="1"/>
  <c r="O1394" i="1"/>
  <c r="O1393" i="1" s="1"/>
  <c r="N1394" i="1"/>
  <c r="N1393" i="1" s="1"/>
  <c r="M1394" i="1"/>
  <c r="K1394" i="1"/>
  <c r="K1393" i="1" s="1"/>
  <c r="L1392" i="1"/>
  <c r="Q1391" i="1"/>
  <c r="Q1390" i="1" s="1"/>
  <c r="P1391" i="1"/>
  <c r="P1390" i="1" s="1"/>
  <c r="O1391" i="1"/>
  <c r="O1390" i="1" s="1"/>
  <c r="N1391" i="1"/>
  <c r="N1390" i="1" s="1"/>
  <c r="M1391" i="1"/>
  <c r="K1391" i="1"/>
  <c r="K1390" i="1" s="1"/>
  <c r="L1389" i="1"/>
  <c r="L1388" i="1"/>
  <c r="Q1387" i="1"/>
  <c r="Q1386" i="1" s="1"/>
  <c r="P1387" i="1"/>
  <c r="P1386" i="1" s="1"/>
  <c r="O1387" i="1"/>
  <c r="O1386" i="1" s="1"/>
  <c r="N1387" i="1"/>
  <c r="N1386" i="1" s="1"/>
  <c r="M1387" i="1"/>
  <c r="M1386" i="1" s="1"/>
  <c r="K1387" i="1"/>
  <c r="K1386" i="1" s="1"/>
  <c r="L1385" i="1"/>
  <c r="L1384" i="1"/>
  <c r="L1383" i="1"/>
  <c r="Q1382" i="1"/>
  <c r="Q1381" i="1" s="1"/>
  <c r="P1382" i="1"/>
  <c r="P1381" i="1" s="1"/>
  <c r="O1382" i="1"/>
  <c r="O1381" i="1" s="1"/>
  <c r="N1382" i="1"/>
  <c r="N1381" i="1" s="1"/>
  <c r="M1382" i="1"/>
  <c r="K1382" i="1"/>
  <c r="K1381" i="1" s="1"/>
  <c r="L1380" i="1"/>
  <c r="J1380" i="1" s="1"/>
  <c r="L1379" i="1"/>
  <c r="J1379" i="1" s="1"/>
  <c r="L1378" i="1"/>
  <c r="J1378" i="1" s="1"/>
  <c r="Q1377" i="1"/>
  <c r="P1377" i="1"/>
  <c r="O1377" i="1"/>
  <c r="N1377" i="1"/>
  <c r="M1377" i="1"/>
  <c r="K1377" i="1"/>
  <c r="L1376" i="1"/>
  <c r="J1376" i="1" s="1"/>
  <c r="Q1375" i="1"/>
  <c r="P1375" i="1"/>
  <c r="O1375" i="1"/>
  <c r="N1375" i="1"/>
  <c r="M1375" i="1"/>
  <c r="K1375" i="1"/>
  <c r="L1372" i="1"/>
  <c r="J1372" i="1" s="1"/>
  <c r="L1371" i="1"/>
  <c r="J1371" i="1" s="1"/>
  <c r="L1370" i="1"/>
  <c r="J1370" i="1" s="1"/>
  <c r="L1369" i="1"/>
  <c r="J1369" i="1" s="1"/>
  <c r="L1368" i="1"/>
  <c r="J1368" i="1" s="1"/>
  <c r="L1367" i="1"/>
  <c r="J1367" i="1" s="1"/>
  <c r="Q1366" i="1"/>
  <c r="P1366" i="1"/>
  <c r="O1366" i="1"/>
  <c r="N1366" i="1"/>
  <c r="M1366" i="1"/>
  <c r="K1366" i="1"/>
  <c r="L1365" i="1"/>
  <c r="L1364" i="1"/>
  <c r="L1363" i="1"/>
  <c r="L1362" i="1"/>
  <c r="L1361" i="1"/>
  <c r="L1360" i="1"/>
  <c r="L1359" i="1"/>
  <c r="L1358" i="1"/>
  <c r="L1356" i="1"/>
  <c r="Q1355" i="1"/>
  <c r="P1355" i="1"/>
  <c r="O1355" i="1"/>
  <c r="N1355" i="1"/>
  <c r="M1355" i="1"/>
  <c r="K1355" i="1"/>
  <c r="L1354" i="1"/>
  <c r="L1353" i="1"/>
  <c r="L1352" i="1"/>
  <c r="L1351" i="1"/>
  <c r="L1350" i="1"/>
  <c r="Q1349" i="1"/>
  <c r="Q1347" i="1" s="1"/>
  <c r="P1349" i="1"/>
  <c r="P1347" i="1" s="1"/>
  <c r="O1349" i="1"/>
  <c r="O1347" i="1" s="1"/>
  <c r="N1349" i="1"/>
  <c r="N1347" i="1" s="1"/>
  <c r="M1349" i="1"/>
  <c r="M1347" i="1" s="1"/>
  <c r="K1349" i="1"/>
  <c r="K1347" i="1" s="1"/>
  <c r="L1348" i="1"/>
  <c r="J1345" i="1"/>
  <c r="J1341" i="1"/>
  <c r="K1337" i="1"/>
  <c r="J1337" i="1" s="1"/>
  <c r="J1331" i="1"/>
  <c r="L1329" i="1"/>
  <c r="L1328" i="1"/>
  <c r="L1327" i="1"/>
  <c r="J1327" i="1" s="1"/>
  <c r="L1326" i="1"/>
  <c r="J1326" i="1" s="1"/>
  <c r="Q1325" i="1"/>
  <c r="P1325" i="1"/>
  <c r="O1325" i="1"/>
  <c r="N1325" i="1"/>
  <c r="M1325" i="1"/>
  <c r="K1325" i="1"/>
  <c r="Q1324" i="1"/>
  <c r="Q1323" i="1" s="1"/>
  <c r="L1322" i="1"/>
  <c r="J1322" i="1" s="1"/>
  <c r="L1321" i="1"/>
  <c r="J1321" i="1" s="1"/>
  <c r="L1320" i="1"/>
  <c r="J1320" i="1" s="1"/>
  <c r="Q1319" i="1"/>
  <c r="P1319" i="1"/>
  <c r="O1319" i="1"/>
  <c r="N1319" i="1"/>
  <c r="M1319" i="1"/>
  <c r="K1319" i="1"/>
  <c r="L1318" i="1"/>
  <c r="L1317" i="1"/>
  <c r="L1316" i="1"/>
  <c r="L1315" i="1"/>
  <c r="L1314" i="1"/>
  <c r="L1313" i="1"/>
  <c r="L1312" i="1"/>
  <c r="L1311" i="1"/>
  <c r="L1309" i="1"/>
  <c r="Q1308" i="1"/>
  <c r="P1308" i="1"/>
  <c r="O1308" i="1"/>
  <c r="N1308" i="1"/>
  <c r="M1308" i="1"/>
  <c r="K1308" i="1"/>
  <c r="L1307" i="1"/>
  <c r="L1306" i="1"/>
  <c r="L1305" i="1"/>
  <c r="L1304" i="1"/>
  <c r="L1303" i="1"/>
  <c r="Q1302" i="1"/>
  <c r="Q1300" i="1" s="1"/>
  <c r="P1302" i="1"/>
  <c r="P1300" i="1" s="1"/>
  <c r="O1302" i="1"/>
  <c r="O1300" i="1" s="1"/>
  <c r="N1302" i="1"/>
  <c r="N1300" i="1" s="1"/>
  <c r="M1302" i="1"/>
  <c r="M1300" i="1" s="1"/>
  <c r="K1302" i="1"/>
  <c r="K1300" i="1" s="1"/>
  <c r="L1301" i="1"/>
  <c r="J1298" i="1"/>
  <c r="K1293" i="1"/>
  <c r="Q1288" i="1"/>
  <c r="P1288" i="1"/>
  <c r="O1288" i="1"/>
  <c r="N1288" i="1"/>
  <c r="M1288" i="1"/>
  <c r="K1288" i="1"/>
  <c r="Q1287" i="1"/>
  <c r="P1287" i="1"/>
  <c r="O1287" i="1"/>
  <c r="N1287" i="1"/>
  <c r="M1287" i="1"/>
  <c r="K1287" i="1"/>
  <c r="Q1286" i="1"/>
  <c r="P1286" i="1"/>
  <c r="O1286" i="1"/>
  <c r="N1286" i="1"/>
  <c r="M1286" i="1"/>
  <c r="K1286" i="1"/>
  <c r="J1283" i="1"/>
  <c r="L1281" i="1"/>
  <c r="J1281" i="1" s="1"/>
  <c r="L1280" i="1"/>
  <c r="J1280" i="1" s="1"/>
  <c r="L1279" i="1"/>
  <c r="J1279" i="1" s="1"/>
  <c r="L1278" i="1"/>
  <c r="J1278" i="1" s="1"/>
  <c r="L1277" i="1"/>
  <c r="J1277" i="1" s="1"/>
  <c r="L1276" i="1"/>
  <c r="J1276" i="1" s="1"/>
  <c r="L1275" i="1"/>
  <c r="J1275" i="1" s="1"/>
  <c r="L1274" i="1"/>
  <c r="J1274" i="1" s="1"/>
  <c r="L1273" i="1"/>
  <c r="J1273" i="1" s="1"/>
  <c r="L1272" i="1"/>
  <c r="J1272" i="1" s="1"/>
  <c r="Q1271" i="1"/>
  <c r="P1271" i="1"/>
  <c r="O1271" i="1"/>
  <c r="N1271" i="1"/>
  <c r="M1271" i="1"/>
  <c r="K1271" i="1"/>
  <c r="L1270" i="1"/>
  <c r="L1267" i="1"/>
  <c r="J1267" i="1" s="1"/>
  <c r="L1266" i="1"/>
  <c r="J1266" i="1" s="1"/>
  <c r="L1265" i="1"/>
  <c r="J1265" i="1" s="1"/>
  <c r="L1264" i="1"/>
  <c r="J1264" i="1" s="1"/>
  <c r="L1263" i="1"/>
  <c r="J1263" i="1" s="1"/>
  <c r="L1262" i="1"/>
  <c r="J1262" i="1" s="1"/>
  <c r="L1261" i="1"/>
  <c r="J1261" i="1" s="1"/>
  <c r="Q1260" i="1"/>
  <c r="P1260" i="1"/>
  <c r="O1260" i="1"/>
  <c r="N1260" i="1"/>
  <c r="M1260" i="1"/>
  <c r="K1260" i="1"/>
  <c r="L1259" i="1"/>
  <c r="J1259" i="1" s="1"/>
  <c r="L1258" i="1"/>
  <c r="J1258" i="1" s="1"/>
  <c r="L1257" i="1"/>
  <c r="J1257" i="1" s="1"/>
  <c r="L1256" i="1"/>
  <c r="J1256" i="1" s="1"/>
  <c r="Q1255" i="1"/>
  <c r="P1255" i="1"/>
  <c r="O1255" i="1"/>
  <c r="N1255" i="1"/>
  <c r="M1255" i="1"/>
  <c r="K1255" i="1"/>
  <c r="L1252" i="1"/>
  <c r="J1252" i="1" s="1"/>
  <c r="L1251" i="1"/>
  <c r="J1251" i="1" s="1"/>
  <c r="L1250" i="1"/>
  <c r="J1250" i="1" s="1"/>
  <c r="Q1249" i="1"/>
  <c r="P1249" i="1"/>
  <c r="O1249" i="1"/>
  <c r="N1249" i="1"/>
  <c r="M1249" i="1"/>
  <c r="K1249" i="1"/>
  <c r="L1246" i="1"/>
  <c r="J1246" i="1" s="1"/>
  <c r="L1245" i="1"/>
  <c r="J1245" i="1" s="1"/>
  <c r="L1244" i="1"/>
  <c r="J1244" i="1" s="1"/>
  <c r="L1243" i="1"/>
  <c r="J1243" i="1" s="1"/>
  <c r="L1242" i="1"/>
  <c r="J1242" i="1" s="1"/>
  <c r="L1241" i="1"/>
  <c r="J1241" i="1" s="1"/>
  <c r="Q1240" i="1"/>
  <c r="P1240" i="1"/>
  <c r="O1240" i="1"/>
  <c r="N1240" i="1"/>
  <c r="M1240" i="1"/>
  <c r="K1240" i="1"/>
  <c r="L1239" i="1"/>
  <c r="J1239" i="1" s="1"/>
  <c r="L1238" i="1"/>
  <c r="J1238" i="1" s="1"/>
  <c r="L1237" i="1"/>
  <c r="J1237" i="1" s="1"/>
  <c r="L1236" i="1"/>
  <c r="J1236" i="1" s="1"/>
  <c r="L1235" i="1"/>
  <c r="J1235" i="1" s="1"/>
  <c r="L1234" i="1"/>
  <c r="J1234" i="1" s="1"/>
  <c r="Q1233" i="1"/>
  <c r="P1233" i="1"/>
  <c r="O1233" i="1"/>
  <c r="N1233" i="1"/>
  <c r="M1233" i="1"/>
  <c r="K1233" i="1"/>
  <c r="L1232" i="1"/>
  <c r="J1232" i="1" s="1"/>
  <c r="L1231" i="1"/>
  <c r="J1231" i="1" s="1"/>
  <c r="L1230" i="1"/>
  <c r="J1230" i="1" s="1"/>
  <c r="L1229" i="1"/>
  <c r="J1229" i="1" s="1"/>
  <c r="L1228" i="1"/>
  <c r="L1227" i="1"/>
  <c r="J1227" i="1" s="1"/>
  <c r="Q1226" i="1"/>
  <c r="P1226" i="1"/>
  <c r="O1226" i="1"/>
  <c r="N1226" i="1"/>
  <c r="M1226" i="1"/>
  <c r="K1226" i="1"/>
  <c r="L1225" i="1"/>
  <c r="L1224" i="1"/>
  <c r="J1224" i="1" s="1"/>
  <c r="L1223" i="1"/>
  <c r="J1223" i="1" s="1"/>
  <c r="Q1222" i="1"/>
  <c r="P1222" i="1"/>
  <c r="O1222" i="1"/>
  <c r="N1222" i="1"/>
  <c r="M1222" i="1"/>
  <c r="K1222" i="1"/>
  <c r="L1219" i="1"/>
  <c r="J1219" i="1" s="1"/>
  <c r="L1218" i="1"/>
  <c r="J1218" i="1" s="1"/>
  <c r="L1217" i="1"/>
  <c r="J1217" i="1" s="1"/>
  <c r="L1216" i="1"/>
  <c r="J1216" i="1" s="1"/>
  <c r="L1215" i="1"/>
  <c r="J1215" i="1" s="1"/>
  <c r="L1214" i="1"/>
  <c r="J1214" i="1" s="1"/>
  <c r="Q1213" i="1"/>
  <c r="P1213" i="1"/>
  <c r="O1213" i="1"/>
  <c r="N1213" i="1"/>
  <c r="M1213" i="1"/>
  <c r="K1213" i="1"/>
  <c r="L1212" i="1"/>
  <c r="L1211" i="1"/>
  <c r="L1210" i="1"/>
  <c r="L1209" i="1"/>
  <c r="L1208" i="1"/>
  <c r="L1207" i="1"/>
  <c r="L1206" i="1"/>
  <c r="L1204" i="1"/>
  <c r="Q1203" i="1"/>
  <c r="P1203" i="1"/>
  <c r="O1203" i="1"/>
  <c r="N1203" i="1"/>
  <c r="M1203" i="1"/>
  <c r="K1203" i="1"/>
  <c r="L1202" i="1"/>
  <c r="L1201" i="1"/>
  <c r="L1200" i="1"/>
  <c r="L1199" i="1"/>
  <c r="L1198" i="1"/>
  <c r="Q1197" i="1"/>
  <c r="Q1195" i="1" s="1"/>
  <c r="P1197" i="1"/>
  <c r="P1195" i="1" s="1"/>
  <c r="O1197" i="1"/>
  <c r="O1195" i="1" s="1"/>
  <c r="N1197" i="1"/>
  <c r="N1195" i="1" s="1"/>
  <c r="M1197" i="1"/>
  <c r="M1195" i="1" s="1"/>
  <c r="K1197" i="1"/>
  <c r="K1195" i="1" s="1"/>
  <c r="L1196" i="1"/>
  <c r="J1193" i="1"/>
  <c r="J1189" i="1"/>
  <c r="K1185" i="1"/>
  <c r="J1185" i="1" s="1"/>
  <c r="J1177" i="1"/>
  <c r="L1174" i="1"/>
  <c r="L1172" i="1"/>
  <c r="J1172" i="1" s="1"/>
  <c r="L1171" i="1"/>
  <c r="J1171" i="1" s="1"/>
  <c r="L1170" i="1"/>
  <c r="J1170" i="1" s="1"/>
  <c r="L1169" i="1"/>
  <c r="J1169" i="1" s="1"/>
  <c r="L1168" i="1"/>
  <c r="J1168" i="1" s="1"/>
  <c r="Q1167" i="1"/>
  <c r="P1167" i="1"/>
  <c r="O1167" i="1"/>
  <c r="N1167" i="1"/>
  <c r="M1167" i="1"/>
  <c r="M1166" i="1" s="1"/>
  <c r="K1167" i="1"/>
  <c r="K1166" i="1" s="1"/>
  <c r="K1165" i="1" s="1"/>
  <c r="L1164" i="1"/>
  <c r="J1164" i="1" s="1"/>
  <c r="L1163" i="1"/>
  <c r="J1163" i="1" s="1"/>
  <c r="Q1162" i="1"/>
  <c r="P1162" i="1"/>
  <c r="O1162" i="1"/>
  <c r="N1162" i="1"/>
  <c r="M1162" i="1"/>
  <c r="M1160" i="1" s="1"/>
  <c r="K1162" i="1"/>
  <c r="L1161" i="1"/>
  <c r="L1158" i="1"/>
  <c r="J1158" i="1" s="1"/>
  <c r="L1157" i="1"/>
  <c r="J1157" i="1" s="1"/>
  <c r="L1156" i="1"/>
  <c r="J1156" i="1" s="1"/>
  <c r="L1155" i="1"/>
  <c r="J1155" i="1" s="1"/>
  <c r="L1154" i="1"/>
  <c r="J1154" i="1" s="1"/>
  <c r="Q1153" i="1"/>
  <c r="P1153" i="1"/>
  <c r="O1153" i="1"/>
  <c r="N1153" i="1"/>
  <c r="M1153" i="1"/>
  <c r="K1153" i="1"/>
  <c r="L1152" i="1"/>
  <c r="L1151" i="1"/>
  <c r="L1150" i="1"/>
  <c r="L1149" i="1"/>
  <c r="L1148" i="1"/>
  <c r="J1148" i="1" s="1"/>
  <c r="L1147" i="1"/>
  <c r="J1147" i="1" s="1"/>
  <c r="Q1146" i="1"/>
  <c r="P1146" i="1"/>
  <c r="O1146" i="1"/>
  <c r="N1146" i="1"/>
  <c r="M1146" i="1"/>
  <c r="M1143" i="1" s="1"/>
  <c r="K1146" i="1"/>
  <c r="L1145" i="1"/>
  <c r="L1144" i="1"/>
  <c r="L1142" i="1"/>
  <c r="Q1141" i="1"/>
  <c r="P1141" i="1"/>
  <c r="O1141" i="1"/>
  <c r="N1141" i="1"/>
  <c r="M1141" i="1"/>
  <c r="K1141" i="1"/>
  <c r="L1140" i="1"/>
  <c r="L1139" i="1"/>
  <c r="L1138" i="1"/>
  <c r="L1137" i="1"/>
  <c r="L1136" i="1"/>
  <c r="Q1135" i="1"/>
  <c r="Q1133" i="1" s="1"/>
  <c r="P1135" i="1"/>
  <c r="P1133" i="1" s="1"/>
  <c r="O1135" i="1"/>
  <c r="O1133" i="1" s="1"/>
  <c r="N1135" i="1"/>
  <c r="N1133" i="1" s="1"/>
  <c r="M1135" i="1"/>
  <c r="K1135" i="1"/>
  <c r="K1133" i="1" s="1"/>
  <c r="L1134" i="1"/>
  <c r="J1131" i="1"/>
  <c r="K1126" i="1"/>
  <c r="J1126" i="1" s="1"/>
  <c r="J1118" i="1"/>
  <c r="L1116" i="1"/>
  <c r="J1116" i="1" s="1"/>
  <c r="L1112" i="1"/>
  <c r="J1112" i="1" s="1"/>
  <c r="L1111" i="1"/>
  <c r="J1111" i="1" s="1"/>
  <c r="L1110" i="1"/>
  <c r="J1110" i="1" s="1"/>
  <c r="L1109" i="1"/>
  <c r="J1109" i="1" s="1"/>
  <c r="L1108" i="1"/>
  <c r="J1108" i="1" s="1"/>
  <c r="L1107" i="1"/>
  <c r="J1107" i="1" s="1"/>
  <c r="L1106" i="1"/>
  <c r="J1106" i="1" s="1"/>
  <c r="Q1105" i="1"/>
  <c r="P1105" i="1"/>
  <c r="O1105" i="1"/>
  <c r="N1105" i="1"/>
  <c r="M1105" i="1"/>
  <c r="K1105" i="1"/>
  <c r="L1104" i="1"/>
  <c r="L1103" i="1"/>
  <c r="J1103" i="1" s="1"/>
  <c r="L1102" i="1"/>
  <c r="J1102" i="1" s="1"/>
  <c r="Q1101" i="1"/>
  <c r="P1101" i="1"/>
  <c r="O1101" i="1"/>
  <c r="N1101" i="1"/>
  <c r="M1101" i="1"/>
  <c r="K1101" i="1"/>
  <c r="L1100" i="1"/>
  <c r="J1100" i="1" s="1"/>
  <c r="Q1099" i="1"/>
  <c r="P1099" i="1"/>
  <c r="O1099" i="1"/>
  <c r="N1099" i="1"/>
  <c r="M1099" i="1"/>
  <c r="K1099" i="1"/>
  <c r="L1096" i="1"/>
  <c r="J1096" i="1" s="1"/>
  <c r="Q1095" i="1"/>
  <c r="P1095" i="1"/>
  <c r="O1095" i="1"/>
  <c r="N1095" i="1"/>
  <c r="M1095" i="1"/>
  <c r="M1094" i="1" s="1"/>
  <c r="K1095" i="1"/>
  <c r="L1092" i="1"/>
  <c r="J1092" i="1" s="1"/>
  <c r="L1091" i="1"/>
  <c r="J1091" i="1" s="1"/>
  <c r="Q1090" i="1"/>
  <c r="P1090" i="1"/>
  <c r="O1090" i="1"/>
  <c r="N1090" i="1"/>
  <c r="M1090" i="1"/>
  <c r="K1090" i="1"/>
  <c r="L1087" i="1"/>
  <c r="J1087" i="1" s="1"/>
  <c r="Q1086" i="1"/>
  <c r="P1086" i="1"/>
  <c r="O1086" i="1"/>
  <c r="N1086" i="1"/>
  <c r="M1086" i="1"/>
  <c r="K1086" i="1"/>
  <c r="L1081" i="1"/>
  <c r="J1081" i="1" s="1"/>
  <c r="L1080" i="1"/>
  <c r="J1080" i="1" s="1"/>
  <c r="L1079" i="1"/>
  <c r="J1079" i="1" s="1"/>
  <c r="L1078" i="1"/>
  <c r="J1078" i="1" s="1"/>
  <c r="L1077" i="1"/>
  <c r="J1077" i="1" s="1"/>
  <c r="L1076" i="1"/>
  <c r="L1074" i="1"/>
  <c r="L1073" i="1"/>
  <c r="L1072" i="1"/>
  <c r="L1071" i="1"/>
  <c r="L1070" i="1"/>
  <c r="L1069" i="1"/>
  <c r="L1068" i="1"/>
  <c r="L1067" i="1"/>
  <c r="L1065" i="1"/>
  <c r="Q1064" i="1"/>
  <c r="P1064" i="1"/>
  <c r="O1064" i="1"/>
  <c r="N1064" i="1"/>
  <c r="M1064" i="1"/>
  <c r="K1064" i="1"/>
  <c r="L1063" i="1"/>
  <c r="L1062" i="1"/>
  <c r="L1061" i="1"/>
  <c r="L1060" i="1"/>
  <c r="L1059" i="1"/>
  <c r="Q1058" i="1"/>
  <c r="Q1056" i="1" s="1"/>
  <c r="P1058" i="1"/>
  <c r="P1056" i="1" s="1"/>
  <c r="O1058" i="1"/>
  <c r="O1056" i="1" s="1"/>
  <c r="N1058" i="1"/>
  <c r="N1056" i="1" s="1"/>
  <c r="M1058" i="1"/>
  <c r="M1056" i="1" s="1"/>
  <c r="K1058" i="1"/>
  <c r="L1057" i="1"/>
  <c r="J1054" i="1"/>
  <c r="J1050" i="1"/>
  <c r="K1046" i="1"/>
  <c r="J1038" i="1"/>
  <c r="L1036" i="1"/>
  <c r="J1036" i="1" s="1"/>
  <c r="Q1035" i="1"/>
  <c r="P1035" i="1"/>
  <c r="O1035" i="1"/>
  <c r="N1035" i="1"/>
  <c r="M1035" i="1"/>
  <c r="K1035" i="1"/>
  <c r="L1034" i="1"/>
  <c r="J1034" i="1" s="1"/>
  <c r="Q1033" i="1"/>
  <c r="P1033" i="1"/>
  <c r="O1033" i="1"/>
  <c r="N1033" i="1"/>
  <c r="M1033" i="1"/>
  <c r="K1033" i="1"/>
  <c r="L1032" i="1"/>
  <c r="J1032" i="1" s="1"/>
  <c r="L1031" i="1"/>
  <c r="J1031" i="1" s="1"/>
  <c r="Q1030" i="1"/>
  <c r="P1030" i="1"/>
  <c r="O1030" i="1"/>
  <c r="N1030" i="1"/>
  <c r="M1030" i="1"/>
  <c r="K1030" i="1"/>
  <c r="L1029" i="1"/>
  <c r="J1029" i="1" s="1"/>
  <c r="L1028" i="1"/>
  <c r="J1028" i="1" s="1"/>
  <c r="L1027" i="1"/>
  <c r="J1027" i="1" s="1"/>
  <c r="Q1026" i="1"/>
  <c r="P1026" i="1"/>
  <c r="O1026" i="1"/>
  <c r="N1026" i="1"/>
  <c r="M1026" i="1"/>
  <c r="K1026" i="1"/>
  <c r="L1025" i="1"/>
  <c r="J1025" i="1" s="1"/>
  <c r="Q1024" i="1"/>
  <c r="P1024" i="1"/>
  <c r="O1024" i="1"/>
  <c r="N1024" i="1"/>
  <c r="M1024" i="1"/>
  <c r="K1024" i="1"/>
  <c r="L1021" i="1"/>
  <c r="J1021" i="1" s="1"/>
  <c r="L1020" i="1"/>
  <c r="J1020" i="1" s="1"/>
  <c r="Q1019" i="1"/>
  <c r="P1019" i="1"/>
  <c r="O1019" i="1"/>
  <c r="N1019" i="1"/>
  <c r="M1019" i="1"/>
  <c r="K1019" i="1"/>
  <c r="L1018" i="1"/>
  <c r="J1018" i="1" s="1"/>
  <c r="Q1017" i="1"/>
  <c r="P1017" i="1"/>
  <c r="O1017" i="1"/>
  <c r="N1017" i="1"/>
  <c r="M1017" i="1"/>
  <c r="K1017" i="1"/>
  <c r="L1014" i="1"/>
  <c r="J1014" i="1" s="1"/>
  <c r="L1013" i="1"/>
  <c r="J1013" i="1" s="1"/>
  <c r="L1012" i="1"/>
  <c r="J1012" i="1" s="1"/>
  <c r="L1011" i="1"/>
  <c r="J1011" i="1" s="1"/>
  <c r="L1010" i="1"/>
  <c r="J1010" i="1" s="1"/>
  <c r="L1009" i="1"/>
  <c r="J1009" i="1" s="1"/>
  <c r="L1008" i="1"/>
  <c r="J1008" i="1" s="1"/>
  <c r="Q1007" i="1"/>
  <c r="P1007" i="1"/>
  <c r="O1007" i="1"/>
  <c r="N1007" i="1"/>
  <c r="M1007" i="1"/>
  <c r="K1007" i="1"/>
  <c r="L1006" i="1"/>
  <c r="L1005" i="1"/>
  <c r="J1005" i="1" s="1"/>
  <c r="L1004" i="1"/>
  <c r="J1004" i="1" s="1"/>
  <c r="L1003" i="1"/>
  <c r="J1003" i="1" s="1"/>
  <c r="L1002" i="1"/>
  <c r="J1002" i="1" s="1"/>
  <c r="L1001" i="1"/>
  <c r="J1001" i="1" s="1"/>
  <c r="L1000" i="1"/>
  <c r="J1000" i="1" s="1"/>
  <c r="L999" i="1"/>
  <c r="J999" i="1" s="1"/>
  <c r="Q998" i="1"/>
  <c r="P998" i="1"/>
  <c r="O998" i="1"/>
  <c r="N998" i="1"/>
  <c r="M998" i="1"/>
  <c r="K998" i="1"/>
  <c r="L997" i="1"/>
  <c r="L996" i="1"/>
  <c r="L995" i="1"/>
  <c r="L994" i="1"/>
  <c r="L993" i="1"/>
  <c r="L991" i="1"/>
  <c r="Q990" i="1"/>
  <c r="P990" i="1"/>
  <c r="O990" i="1"/>
  <c r="N990" i="1"/>
  <c r="M990" i="1"/>
  <c r="K990" i="1"/>
  <c r="L989" i="1"/>
  <c r="L988" i="1"/>
  <c r="L987" i="1"/>
  <c r="L986" i="1"/>
  <c r="L985" i="1"/>
  <c r="Q984" i="1"/>
  <c r="Q982" i="1" s="1"/>
  <c r="P984" i="1"/>
  <c r="P982" i="1" s="1"/>
  <c r="O984" i="1"/>
  <c r="O982" i="1" s="1"/>
  <c r="N984" i="1"/>
  <c r="M984" i="1"/>
  <c r="M982" i="1" s="1"/>
  <c r="K984" i="1"/>
  <c r="K982" i="1" s="1"/>
  <c r="L983" i="1"/>
  <c r="J980" i="1"/>
  <c r="K975" i="1"/>
  <c r="J975" i="1" s="1"/>
  <c r="Q971" i="1"/>
  <c r="P971" i="1"/>
  <c r="O971" i="1"/>
  <c r="N971" i="1"/>
  <c r="M971" i="1"/>
  <c r="K971" i="1"/>
  <c r="Q970" i="1"/>
  <c r="P970" i="1"/>
  <c r="O970" i="1"/>
  <c r="N970" i="1"/>
  <c r="M970" i="1"/>
  <c r="K970" i="1"/>
  <c r="Q969" i="1"/>
  <c r="P969" i="1"/>
  <c r="O969" i="1"/>
  <c r="N969" i="1"/>
  <c r="M969" i="1"/>
  <c r="K969" i="1"/>
  <c r="J966" i="1"/>
  <c r="L964" i="1"/>
  <c r="J964" i="1" s="1"/>
  <c r="L963" i="1"/>
  <c r="J963" i="1" s="1"/>
  <c r="Q962" i="1"/>
  <c r="P962" i="1"/>
  <c r="O962" i="1"/>
  <c r="N962" i="1"/>
  <c r="M962" i="1"/>
  <c r="K962" i="1"/>
  <c r="L961" i="1"/>
  <c r="J961" i="1" s="1"/>
  <c r="L960" i="1"/>
  <c r="J960" i="1" s="1"/>
  <c r="L959" i="1"/>
  <c r="J959" i="1" s="1"/>
  <c r="L958" i="1"/>
  <c r="J958" i="1" s="1"/>
  <c r="L957" i="1"/>
  <c r="J957" i="1" s="1"/>
  <c r="L956" i="1"/>
  <c r="J956" i="1" s="1"/>
  <c r="L955" i="1"/>
  <c r="J955" i="1" s="1"/>
  <c r="Q954" i="1"/>
  <c r="P954" i="1"/>
  <c r="O954" i="1"/>
  <c r="N954" i="1"/>
  <c r="M954" i="1"/>
  <c r="K954" i="1"/>
  <c r="L953" i="1"/>
  <c r="J953" i="1" s="1"/>
  <c r="L952" i="1"/>
  <c r="J952" i="1" s="1"/>
  <c r="L951" i="1"/>
  <c r="J951" i="1" s="1"/>
  <c r="L950" i="1"/>
  <c r="J950" i="1" s="1"/>
  <c r="L949" i="1"/>
  <c r="J949" i="1" s="1"/>
  <c r="Q948" i="1"/>
  <c r="P948" i="1"/>
  <c r="O948" i="1"/>
  <c r="N948" i="1"/>
  <c r="M948" i="1"/>
  <c r="K948" i="1"/>
  <c r="L945" i="1"/>
  <c r="J945" i="1" s="1"/>
  <c r="L944" i="1"/>
  <c r="J944" i="1" s="1"/>
  <c r="Q943" i="1"/>
  <c r="P943" i="1"/>
  <c r="O943" i="1"/>
  <c r="N943" i="1"/>
  <c r="M943" i="1"/>
  <c r="K943" i="1"/>
  <c r="L942" i="1"/>
  <c r="J942" i="1" s="1"/>
  <c r="Q941" i="1"/>
  <c r="P941" i="1"/>
  <c r="O941" i="1"/>
  <c r="N941" i="1"/>
  <c r="M941" i="1"/>
  <c r="K941" i="1"/>
  <c r="L938" i="1"/>
  <c r="J938" i="1" s="1"/>
  <c r="L937" i="1"/>
  <c r="J937" i="1" s="1"/>
  <c r="L936" i="1"/>
  <c r="J936" i="1" s="1"/>
  <c r="L935" i="1"/>
  <c r="J935" i="1" s="1"/>
  <c r="L934" i="1"/>
  <c r="L933" i="1"/>
  <c r="J933" i="1" s="1"/>
  <c r="L932" i="1"/>
  <c r="J932" i="1" s="1"/>
  <c r="L931" i="1"/>
  <c r="J931" i="1" s="1"/>
  <c r="L930" i="1"/>
  <c r="J930" i="1" s="1"/>
  <c r="L929" i="1"/>
  <c r="J929" i="1" s="1"/>
  <c r="L928" i="1"/>
  <c r="J928" i="1" s="1"/>
  <c r="L927" i="1"/>
  <c r="J927" i="1" s="1"/>
  <c r="Q926" i="1"/>
  <c r="P926" i="1"/>
  <c r="O926" i="1"/>
  <c r="N926" i="1"/>
  <c r="M926" i="1"/>
  <c r="K926" i="1"/>
  <c r="L925" i="1"/>
  <c r="J925" i="1" s="1"/>
  <c r="Q924" i="1"/>
  <c r="P924" i="1"/>
  <c r="O924" i="1"/>
  <c r="N924" i="1"/>
  <c r="M924" i="1"/>
  <c r="K924" i="1"/>
  <c r="L920" i="1"/>
  <c r="L919" i="1"/>
  <c r="J919" i="1" s="1"/>
  <c r="L918" i="1"/>
  <c r="J918" i="1" s="1"/>
  <c r="L917" i="1"/>
  <c r="J917" i="1" s="1"/>
  <c r="Q916" i="1"/>
  <c r="P916" i="1"/>
  <c r="O916" i="1"/>
  <c r="N916" i="1"/>
  <c r="M916" i="1"/>
  <c r="K916" i="1"/>
  <c r="L915" i="1"/>
  <c r="J915" i="1" s="1"/>
  <c r="L914" i="1"/>
  <c r="J914" i="1" s="1"/>
  <c r="Q913" i="1"/>
  <c r="P913" i="1"/>
  <c r="O913" i="1"/>
  <c r="N913" i="1"/>
  <c r="M913" i="1"/>
  <c r="K913" i="1"/>
  <c r="L910" i="1"/>
  <c r="J910" i="1" s="1"/>
  <c r="L909" i="1"/>
  <c r="J909" i="1" s="1"/>
  <c r="L908" i="1"/>
  <c r="J908" i="1" s="1"/>
  <c r="L907" i="1"/>
  <c r="J907" i="1" s="1"/>
  <c r="L906" i="1"/>
  <c r="J906" i="1" s="1"/>
  <c r="L905" i="1"/>
  <c r="J905" i="1" s="1"/>
  <c r="Q904" i="1"/>
  <c r="P904" i="1"/>
  <c r="O904" i="1"/>
  <c r="N904" i="1"/>
  <c r="M904" i="1"/>
  <c r="K904" i="1"/>
  <c r="L903" i="1"/>
  <c r="L902" i="1"/>
  <c r="J902" i="1" s="1"/>
  <c r="L901" i="1"/>
  <c r="J901" i="1" s="1"/>
  <c r="L900" i="1"/>
  <c r="J900" i="1" s="1"/>
  <c r="L899" i="1"/>
  <c r="J899" i="1" s="1"/>
  <c r="Q898" i="1"/>
  <c r="P898" i="1"/>
  <c r="O898" i="1"/>
  <c r="N898" i="1"/>
  <c r="M898" i="1"/>
  <c r="K898" i="1"/>
  <c r="L897" i="1"/>
  <c r="J897" i="1" s="1"/>
  <c r="Q896" i="1"/>
  <c r="P896" i="1"/>
  <c r="O896" i="1"/>
  <c r="N896" i="1"/>
  <c r="M896" i="1"/>
  <c r="K896" i="1"/>
  <c r="L895" i="1"/>
  <c r="L893" i="1"/>
  <c r="Q892" i="1"/>
  <c r="P892" i="1"/>
  <c r="O892" i="1"/>
  <c r="N892" i="1"/>
  <c r="M892" i="1"/>
  <c r="K892" i="1"/>
  <c r="L891" i="1"/>
  <c r="L890" i="1"/>
  <c r="L889" i="1"/>
  <c r="L888" i="1"/>
  <c r="L887" i="1"/>
  <c r="Q886" i="1"/>
  <c r="Q884" i="1" s="1"/>
  <c r="P886" i="1"/>
  <c r="P884" i="1" s="1"/>
  <c r="O886" i="1"/>
  <c r="O884" i="1" s="1"/>
  <c r="N886" i="1"/>
  <c r="N884" i="1" s="1"/>
  <c r="M886" i="1"/>
  <c r="M884" i="1" s="1"/>
  <c r="K886" i="1"/>
  <c r="K884" i="1" s="1"/>
  <c r="L885" i="1"/>
  <c r="J882" i="1"/>
  <c r="J878" i="1"/>
  <c r="K874" i="1"/>
  <c r="J866" i="1"/>
  <c r="L864" i="1"/>
  <c r="J864" i="1" s="1"/>
  <c r="Q863" i="1"/>
  <c r="P863" i="1"/>
  <c r="O863" i="1"/>
  <c r="N863" i="1"/>
  <c r="M863" i="1"/>
  <c r="K863" i="1"/>
  <c r="L862" i="1"/>
  <c r="L861" i="1"/>
  <c r="J861" i="1" s="1"/>
  <c r="Q860" i="1"/>
  <c r="P860" i="1"/>
  <c r="O860" i="1"/>
  <c r="N860" i="1"/>
  <c r="M860" i="1"/>
  <c r="K860" i="1"/>
  <c r="L859" i="1"/>
  <c r="J859" i="1" s="1"/>
  <c r="Q858" i="1"/>
  <c r="P858" i="1"/>
  <c r="O858" i="1"/>
  <c r="N858" i="1"/>
  <c r="M858" i="1"/>
  <c r="K858" i="1"/>
  <c r="L857" i="1"/>
  <c r="J857" i="1" s="1"/>
  <c r="Q856" i="1"/>
  <c r="P856" i="1"/>
  <c r="O856" i="1"/>
  <c r="N856" i="1"/>
  <c r="M856" i="1"/>
  <c r="K856" i="1"/>
  <c r="L853" i="1"/>
  <c r="J853" i="1" s="1"/>
  <c r="L852" i="1"/>
  <c r="J852" i="1" s="1"/>
  <c r="Q851" i="1"/>
  <c r="P851" i="1"/>
  <c r="O851" i="1"/>
  <c r="N851" i="1"/>
  <c r="M851" i="1"/>
  <c r="K851" i="1"/>
  <c r="L848" i="1"/>
  <c r="J848" i="1" s="1"/>
  <c r="Q847" i="1"/>
  <c r="P847" i="1"/>
  <c r="O847" i="1"/>
  <c r="N847" i="1"/>
  <c r="M847" i="1"/>
  <c r="K847" i="1"/>
  <c r="L846" i="1"/>
  <c r="J846" i="1" s="1"/>
  <c r="L845" i="1"/>
  <c r="J845" i="1" s="1"/>
  <c r="Q844" i="1"/>
  <c r="P844" i="1"/>
  <c r="O844" i="1"/>
  <c r="N844" i="1"/>
  <c r="M844" i="1"/>
  <c r="K844" i="1"/>
  <c r="L841" i="1"/>
  <c r="J841" i="1" s="1"/>
  <c r="L840" i="1"/>
  <c r="J840" i="1" s="1"/>
  <c r="L839" i="1"/>
  <c r="J839" i="1" s="1"/>
  <c r="L838" i="1"/>
  <c r="J838" i="1" s="1"/>
  <c r="L837" i="1"/>
  <c r="J837" i="1" s="1"/>
  <c r="Q836" i="1"/>
  <c r="P836" i="1"/>
  <c r="O836" i="1"/>
  <c r="N836" i="1"/>
  <c r="M836" i="1"/>
  <c r="K836" i="1"/>
  <c r="L835" i="1"/>
  <c r="L834" i="1"/>
  <c r="J834" i="1" s="1"/>
  <c r="L833" i="1"/>
  <c r="J833" i="1" s="1"/>
  <c r="L832" i="1"/>
  <c r="J832" i="1" s="1"/>
  <c r="Q831" i="1"/>
  <c r="P831" i="1"/>
  <c r="O831" i="1"/>
  <c r="N831" i="1"/>
  <c r="M831" i="1"/>
  <c r="K831" i="1"/>
  <c r="L830" i="1"/>
  <c r="L829" i="1"/>
  <c r="L828" i="1"/>
  <c r="J828" i="1" s="1"/>
  <c r="L827" i="1"/>
  <c r="J827" i="1" s="1"/>
  <c r="Q826" i="1"/>
  <c r="P826" i="1"/>
  <c r="O826" i="1"/>
  <c r="N826" i="1"/>
  <c r="M826" i="1"/>
  <c r="K826" i="1"/>
  <c r="L825" i="1"/>
  <c r="J825" i="1" s="1"/>
  <c r="L824" i="1"/>
  <c r="J824" i="1" s="1"/>
  <c r="L823" i="1"/>
  <c r="J823" i="1" s="1"/>
  <c r="Q822" i="1"/>
  <c r="P822" i="1"/>
  <c r="O822" i="1"/>
  <c r="N822" i="1"/>
  <c r="M822" i="1"/>
  <c r="K822" i="1"/>
  <c r="L821" i="1"/>
  <c r="L820" i="1"/>
  <c r="L818" i="1"/>
  <c r="Q817" i="1"/>
  <c r="P817" i="1"/>
  <c r="O817" i="1"/>
  <c r="N817" i="1"/>
  <c r="M817" i="1"/>
  <c r="K817" i="1"/>
  <c r="L816" i="1"/>
  <c r="L815" i="1"/>
  <c r="L814" i="1"/>
  <c r="L813" i="1"/>
  <c r="L812" i="1"/>
  <c r="Q811" i="1"/>
  <c r="Q809" i="1" s="1"/>
  <c r="P811" i="1"/>
  <c r="P809" i="1" s="1"/>
  <c r="O811" i="1"/>
  <c r="O809" i="1" s="1"/>
  <c r="N811" i="1"/>
  <c r="N809" i="1" s="1"/>
  <c r="M811" i="1"/>
  <c r="K811" i="1"/>
  <c r="K809" i="1" s="1"/>
  <c r="L810" i="1"/>
  <c r="J807" i="1"/>
  <c r="K802" i="1"/>
  <c r="J802" i="1" s="1"/>
  <c r="Q797" i="1"/>
  <c r="P797" i="1"/>
  <c r="O797" i="1"/>
  <c r="N797" i="1"/>
  <c r="M797" i="1"/>
  <c r="K797" i="1"/>
  <c r="Q796" i="1"/>
  <c r="Q799" i="1" s="1"/>
  <c r="P796" i="1"/>
  <c r="O796" i="1"/>
  <c r="O799" i="1" s="1"/>
  <c r="N796" i="1"/>
  <c r="N799" i="1" s="1"/>
  <c r="M796" i="1"/>
  <c r="K796" i="1"/>
  <c r="K799" i="1" s="1"/>
  <c r="J793" i="1"/>
  <c r="L791" i="1"/>
  <c r="J791" i="1" s="1"/>
  <c r="Q790" i="1"/>
  <c r="P790" i="1"/>
  <c r="O790" i="1"/>
  <c r="N790" i="1"/>
  <c r="M790" i="1"/>
  <c r="K790" i="1"/>
  <c r="L787" i="1"/>
  <c r="L786" i="1"/>
  <c r="J786" i="1" s="1"/>
  <c r="Q785" i="1"/>
  <c r="P785" i="1"/>
  <c r="O785" i="1"/>
  <c r="N785" i="1"/>
  <c r="M785" i="1"/>
  <c r="K785" i="1"/>
  <c r="L784" i="1"/>
  <c r="J784" i="1" s="1"/>
  <c r="L783" i="1"/>
  <c r="J783" i="1" s="1"/>
  <c r="Q782" i="1"/>
  <c r="P782" i="1"/>
  <c r="O782" i="1"/>
  <c r="N782" i="1"/>
  <c r="M782" i="1"/>
  <c r="K782" i="1"/>
  <c r="L780" i="1"/>
  <c r="J780" i="1" s="1"/>
  <c r="L779" i="1"/>
  <c r="L775" i="1"/>
  <c r="J775" i="1" s="1"/>
  <c r="L774" i="1"/>
  <c r="J774" i="1" s="1"/>
  <c r="Q773" i="1"/>
  <c r="P773" i="1"/>
  <c r="O773" i="1"/>
  <c r="N773" i="1"/>
  <c r="M773" i="1"/>
  <c r="K773" i="1"/>
  <c r="L772" i="1"/>
  <c r="J772" i="1" s="1"/>
  <c r="L771" i="1"/>
  <c r="J771" i="1" s="1"/>
  <c r="L770" i="1"/>
  <c r="J770" i="1" s="1"/>
  <c r="L769" i="1"/>
  <c r="J769" i="1" s="1"/>
  <c r="Q768" i="1"/>
  <c r="P768" i="1"/>
  <c r="O768" i="1"/>
  <c r="N768" i="1"/>
  <c r="M768" i="1"/>
  <c r="K768" i="1"/>
  <c r="L767" i="1"/>
  <c r="J767" i="1" s="1"/>
  <c r="L766" i="1"/>
  <c r="J766" i="1" s="1"/>
  <c r="L765" i="1"/>
  <c r="J765" i="1" s="1"/>
  <c r="L764" i="1"/>
  <c r="J764" i="1" s="1"/>
  <c r="L763" i="1"/>
  <c r="J763" i="1" s="1"/>
  <c r="L762" i="1"/>
  <c r="J762" i="1" s="1"/>
  <c r="Q761" i="1"/>
  <c r="P761" i="1"/>
  <c r="O761" i="1"/>
  <c r="N761" i="1"/>
  <c r="M761" i="1"/>
  <c r="K761" i="1"/>
  <c r="L760" i="1"/>
  <c r="J760" i="1" s="1"/>
  <c r="Q759" i="1"/>
  <c r="P759" i="1"/>
  <c r="O759" i="1"/>
  <c r="N759" i="1"/>
  <c r="M759" i="1"/>
  <c r="K759" i="1"/>
  <c r="L756" i="1"/>
  <c r="J756" i="1" s="1"/>
  <c r="L755" i="1"/>
  <c r="J755" i="1" s="1"/>
  <c r="L754" i="1"/>
  <c r="J754" i="1" s="1"/>
  <c r="Q753" i="1"/>
  <c r="P753" i="1"/>
  <c r="O753" i="1"/>
  <c r="N753" i="1"/>
  <c r="M753" i="1"/>
  <c r="K753" i="1"/>
  <c r="L752" i="1"/>
  <c r="L751" i="1"/>
  <c r="L750" i="1"/>
  <c r="L749" i="1"/>
  <c r="L748" i="1"/>
  <c r="L747" i="1"/>
  <c r="L746" i="1"/>
  <c r="L745" i="1"/>
  <c r="L743" i="1"/>
  <c r="Q742" i="1"/>
  <c r="P742" i="1"/>
  <c r="O742" i="1"/>
  <c r="N742" i="1"/>
  <c r="M742" i="1"/>
  <c r="K742" i="1"/>
  <c r="L741" i="1"/>
  <c r="L740" i="1"/>
  <c r="L739" i="1"/>
  <c r="L738" i="1"/>
  <c r="L737" i="1"/>
  <c r="Q736" i="1"/>
  <c r="Q734" i="1" s="1"/>
  <c r="P736" i="1"/>
  <c r="P734" i="1" s="1"/>
  <c r="O736" i="1"/>
  <c r="O734" i="1" s="1"/>
  <c r="N736" i="1"/>
  <c r="N734" i="1" s="1"/>
  <c r="M736" i="1"/>
  <c r="K736" i="1"/>
  <c r="K734" i="1" s="1"/>
  <c r="L735" i="1"/>
  <c r="J732" i="1"/>
  <c r="J728" i="1"/>
  <c r="K724" i="1"/>
  <c r="J724" i="1" s="1"/>
  <c r="J718" i="1"/>
  <c r="L716" i="1"/>
  <c r="Q715" i="1"/>
  <c r="Q714" i="1" s="1"/>
  <c r="P715" i="1"/>
  <c r="P714" i="1" s="1"/>
  <c r="O715" i="1"/>
  <c r="O714" i="1" s="1"/>
  <c r="N715" i="1"/>
  <c r="N714" i="1" s="1"/>
  <c r="M715" i="1"/>
  <c r="M714" i="1" s="1"/>
  <c r="K715" i="1"/>
  <c r="K714" i="1" s="1"/>
  <c r="L713" i="1"/>
  <c r="Q712" i="1"/>
  <c r="Q711" i="1" s="1"/>
  <c r="P712" i="1"/>
  <c r="P711" i="1" s="1"/>
  <c r="O712" i="1"/>
  <c r="O711" i="1" s="1"/>
  <c r="N712" i="1"/>
  <c r="N711" i="1" s="1"/>
  <c r="M712" i="1"/>
  <c r="M711" i="1" s="1"/>
  <c r="K712" i="1"/>
  <c r="K711" i="1" s="1"/>
  <c r="L710" i="1"/>
  <c r="J710" i="1" s="1"/>
  <c r="L709" i="1"/>
  <c r="J709" i="1" s="1"/>
  <c r="L708" i="1"/>
  <c r="J708" i="1" s="1"/>
  <c r="Q707" i="1"/>
  <c r="P707" i="1"/>
  <c r="O707" i="1"/>
  <c r="N707" i="1"/>
  <c r="M707" i="1"/>
  <c r="K707" i="1"/>
  <c r="L706" i="1"/>
  <c r="L705" i="1"/>
  <c r="L704" i="1"/>
  <c r="L703" i="1"/>
  <c r="L702" i="1"/>
  <c r="L701" i="1"/>
  <c r="L700" i="1"/>
  <c r="L699" i="1"/>
  <c r="O698" i="1"/>
  <c r="L697" i="1"/>
  <c r="Q696" i="1"/>
  <c r="P696" i="1"/>
  <c r="O696" i="1"/>
  <c r="N696" i="1"/>
  <c r="M696" i="1"/>
  <c r="K696" i="1"/>
  <c r="L695" i="1"/>
  <c r="L694" i="1"/>
  <c r="L693" i="1"/>
  <c r="L692" i="1"/>
  <c r="L691" i="1"/>
  <c r="Q690" i="1"/>
  <c r="Q688" i="1" s="1"/>
  <c r="P690" i="1"/>
  <c r="P688" i="1" s="1"/>
  <c r="O690" i="1"/>
  <c r="N690" i="1"/>
  <c r="N688" i="1" s="1"/>
  <c r="M690" i="1"/>
  <c r="M688" i="1" s="1"/>
  <c r="K690" i="1"/>
  <c r="K688" i="1" s="1"/>
  <c r="L689" i="1"/>
  <c r="J686" i="1"/>
  <c r="K681" i="1"/>
  <c r="J681" i="1" s="1"/>
  <c r="J675" i="1"/>
  <c r="L673" i="1"/>
  <c r="L672" i="1"/>
  <c r="L671" i="1"/>
  <c r="Q670" i="1"/>
  <c r="Q669" i="1" s="1"/>
  <c r="P670" i="1"/>
  <c r="P669" i="1" s="1"/>
  <c r="O670" i="1"/>
  <c r="O669" i="1" s="1"/>
  <c r="N670" i="1"/>
  <c r="N669" i="1" s="1"/>
  <c r="M670" i="1"/>
  <c r="K670" i="1"/>
  <c r="K669" i="1" s="1"/>
  <c r="L668" i="1"/>
  <c r="Q667" i="1"/>
  <c r="Q666" i="1" s="1"/>
  <c r="P667" i="1"/>
  <c r="P666" i="1" s="1"/>
  <c r="O667" i="1"/>
  <c r="O666" i="1" s="1"/>
  <c r="N667" i="1"/>
  <c r="N666" i="1" s="1"/>
  <c r="M667" i="1"/>
  <c r="K667" i="1"/>
  <c r="K666" i="1" s="1"/>
  <c r="L665" i="1"/>
  <c r="J665" i="1" s="1"/>
  <c r="L664" i="1"/>
  <c r="J664" i="1" s="1"/>
  <c r="L663" i="1"/>
  <c r="J663" i="1" s="1"/>
  <c r="L662" i="1"/>
  <c r="J662" i="1" s="1"/>
  <c r="Q661" i="1"/>
  <c r="P661" i="1"/>
  <c r="O661" i="1"/>
  <c r="N661" i="1"/>
  <c r="M661" i="1"/>
  <c r="K661" i="1"/>
  <c r="L660" i="1"/>
  <c r="L659" i="1"/>
  <c r="L658" i="1"/>
  <c r="L657" i="1"/>
  <c r="L656" i="1"/>
  <c r="L655" i="1"/>
  <c r="L654" i="1"/>
  <c r="L652" i="1"/>
  <c r="Q651" i="1"/>
  <c r="P651" i="1"/>
  <c r="O651" i="1"/>
  <c r="N651" i="1"/>
  <c r="M651" i="1"/>
  <c r="K651" i="1"/>
  <c r="L650" i="1"/>
  <c r="L649" i="1"/>
  <c r="L648" i="1"/>
  <c r="L647" i="1"/>
  <c r="L646" i="1"/>
  <c r="L645" i="1"/>
  <c r="Q644" i="1"/>
  <c r="Q642" i="1" s="1"/>
  <c r="P644" i="1"/>
  <c r="P642" i="1" s="1"/>
  <c r="O644" i="1"/>
  <c r="N644" i="1"/>
  <c r="N642" i="1" s="1"/>
  <c r="M644" i="1"/>
  <c r="M642" i="1" s="1"/>
  <c r="K644" i="1"/>
  <c r="K642" i="1" s="1"/>
  <c r="L643" i="1"/>
  <c r="J640" i="1"/>
  <c r="J635" i="1"/>
  <c r="J629" i="1"/>
  <c r="L627" i="1"/>
  <c r="L626" i="1"/>
  <c r="Q625" i="1"/>
  <c r="Q624" i="1" s="1"/>
  <c r="P625" i="1"/>
  <c r="P624" i="1" s="1"/>
  <c r="O625" i="1"/>
  <c r="O624" i="1" s="1"/>
  <c r="N625" i="1"/>
  <c r="N624" i="1" s="1"/>
  <c r="M625" i="1"/>
  <c r="K625" i="1"/>
  <c r="K624" i="1" s="1"/>
  <c r="L623" i="1"/>
  <c r="Q622" i="1"/>
  <c r="Q621" i="1" s="1"/>
  <c r="P622" i="1"/>
  <c r="P621" i="1" s="1"/>
  <c r="O622" i="1"/>
  <c r="O621" i="1" s="1"/>
  <c r="N622" i="1"/>
  <c r="N621" i="1" s="1"/>
  <c r="M622" i="1"/>
  <c r="K622" i="1"/>
  <c r="K621" i="1" s="1"/>
  <c r="L620" i="1"/>
  <c r="J620" i="1" s="1"/>
  <c r="L619" i="1"/>
  <c r="J619" i="1" s="1"/>
  <c r="L618" i="1"/>
  <c r="J618" i="1" s="1"/>
  <c r="L617" i="1"/>
  <c r="J617" i="1" s="1"/>
  <c r="L616" i="1"/>
  <c r="J616" i="1" s="1"/>
  <c r="Q615" i="1"/>
  <c r="P615" i="1"/>
  <c r="O615" i="1"/>
  <c r="N615" i="1"/>
  <c r="M615" i="1"/>
  <c r="K615" i="1"/>
  <c r="L614" i="1"/>
  <c r="L613" i="1"/>
  <c r="L612" i="1"/>
  <c r="L611" i="1"/>
  <c r="L610" i="1"/>
  <c r="L609" i="1"/>
  <c r="L608" i="1"/>
  <c r="L607" i="1"/>
  <c r="L605" i="1"/>
  <c r="Q604" i="1"/>
  <c r="P604" i="1"/>
  <c r="O604" i="1"/>
  <c r="N604" i="1"/>
  <c r="M604" i="1"/>
  <c r="K604" i="1"/>
  <c r="L603" i="1"/>
  <c r="L602" i="1"/>
  <c r="L601" i="1"/>
  <c r="L600" i="1"/>
  <c r="L599" i="1"/>
  <c r="L598" i="1"/>
  <c r="Q597" i="1"/>
  <c r="Q595" i="1" s="1"/>
  <c r="P597" i="1"/>
  <c r="P595" i="1" s="1"/>
  <c r="O597" i="1"/>
  <c r="O595" i="1" s="1"/>
  <c r="N597" i="1"/>
  <c r="N595" i="1" s="1"/>
  <c r="M597" i="1"/>
  <c r="M595" i="1" s="1"/>
  <c r="K597" i="1"/>
  <c r="K595" i="1" s="1"/>
  <c r="L596" i="1"/>
  <c r="J593" i="1"/>
  <c r="J586" i="1"/>
  <c r="L584" i="1"/>
  <c r="L583" i="1"/>
  <c r="L582" i="1"/>
  <c r="Q581" i="1"/>
  <c r="Q580" i="1" s="1"/>
  <c r="P581" i="1"/>
  <c r="P580" i="1" s="1"/>
  <c r="O581" i="1"/>
  <c r="O580" i="1" s="1"/>
  <c r="N581" i="1"/>
  <c r="N580" i="1" s="1"/>
  <c r="M581" i="1"/>
  <c r="K581" i="1"/>
  <c r="K580" i="1" s="1"/>
  <c r="L579" i="1"/>
  <c r="Q578" i="1"/>
  <c r="Q577" i="1" s="1"/>
  <c r="P578" i="1"/>
  <c r="P577" i="1" s="1"/>
  <c r="O578" i="1"/>
  <c r="O577" i="1" s="1"/>
  <c r="N578" i="1"/>
  <c r="N577" i="1" s="1"/>
  <c r="M578" i="1"/>
  <c r="K578" i="1"/>
  <c r="K577" i="1" s="1"/>
  <c r="L576" i="1"/>
  <c r="J576" i="1" s="1"/>
  <c r="L575" i="1"/>
  <c r="J575" i="1" s="1"/>
  <c r="L574" i="1"/>
  <c r="J574" i="1" s="1"/>
  <c r="L573" i="1"/>
  <c r="J573" i="1" s="1"/>
  <c r="L572" i="1"/>
  <c r="J572" i="1" s="1"/>
  <c r="L571" i="1"/>
  <c r="J571" i="1" s="1"/>
  <c r="Q570" i="1"/>
  <c r="P570" i="1"/>
  <c r="O570" i="1"/>
  <c r="N570" i="1"/>
  <c r="M570" i="1"/>
  <c r="K570" i="1"/>
  <c r="L569" i="1"/>
  <c r="L568" i="1"/>
  <c r="L567" i="1"/>
  <c r="L566" i="1"/>
  <c r="L565" i="1"/>
  <c r="L564" i="1"/>
  <c r="L563" i="1"/>
  <c r="L562" i="1"/>
  <c r="L560" i="1"/>
  <c r="Q559" i="1"/>
  <c r="P559" i="1"/>
  <c r="O559" i="1"/>
  <c r="N559" i="1"/>
  <c r="M559" i="1"/>
  <c r="K559" i="1"/>
  <c r="L558" i="1"/>
  <c r="L557" i="1"/>
  <c r="L556" i="1"/>
  <c r="L555" i="1"/>
  <c r="L554" i="1"/>
  <c r="L553" i="1"/>
  <c r="Q552" i="1"/>
  <c r="Q550" i="1" s="1"/>
  <c r="P552" i="1"/>
  <c r="P550" i="1" s="1"/>
  <c r="O552" i="1"/>
  <c r="O550" i="1" s="1"/>
  <c r="N552" i="1"/>
  <c r="N550" i="1" s="1"/>
  <c r="M552" i="1"/>
  <c r="M550" i="1" s="1"/>
  <c r="K552" i="1"/>
  <c r="L551" i="1"/>
  <c r="J548" i="1"/>
  <c r="K543" i="1"/>
  <c r="J543" i="1" s="1"/>
  <c r="Q539" i="1"/>
  <c r="P539" i="1"/>
  <c r="O539" i="1"/>
  <c r="N539" i="1"/>
  <c r="M539" i="1"/>
  <c r="K539" i="1"/>
  <c r="Q538" i="1"/>
  <c r="P538" i="1"/>
  <c r="O538" i="1"/>
  <c r="N538" i="1"/>
  <c r="M538" i="1"/>
  <c r="K538" i="1"/>
  <c r="Q537" i="1"/>
  <c r="P537" i="1"/>
  <c r="O537" i="1"/>
  <c r="N537" i="1"/>
  <c r="M537" i="1"/>
  <c r="K537" i="1"/>
  <c r="J534" i="1"/>
  <c r="L532" i="1"/>
  <c r="Q531" i="1"/>
  <c r="Q530" i="1" s="1"/>
  <c r="P531" i="1"/>
  <c r="P530" i="1" s="1"/>
  <c r="O531" i="1"/>
  <c r="O530" i="1" s="1"/>
  <c r="N531" i="1"/>
  <c r="N530" i="1" s="1"/>
  <c r="M531" i="1"/>
  <c r="K531" i="1"/>
  <c r="K530" i="1" s="1"/>
  <c r="L529" i="1"/>
  <c r="J529" i="1" s="1"/>
  <c r="Q528" i="1"/>
  <c r="P528" i="1"/>
  <c r="O528" i="1"/>
  <c r="N528" i="1"/>
  <c r="M528" i="1"/>
  <c r="K528" i="1"/>
  <c r="L527" i="1"/>
  <c r="J527" i="1" s="1"/>
  <c r="Q526" i="1"/>
  <c r="P526" i="1"/>
  <c r="O526" i="1"/>
  <c r="N526" i="1"/>
  <c r="M526" i="1"/>
  <c r="K526" i="1"/>
  <c r="L525" i="1"/>
  <c r="J525" i="1" s="1"/>
  <c r="Q524" i="1"/>
  <c r="P524" i="1"/>
  <c r="O524" i="1"/>
  <c r="N524" i="1"/>
  <c r="M524" i="1"/>
  <c r="K524" i="1"/>
  <c r="L521" i="1"/>
  <c r="J521" i="1" s="1"/>
  <c r="Q520" i="1"/>
  <c r="P520" i="1"/>
  <c r="O520" i="1"/>
  <c r="N520" i="1"/>
  <c r="M520" i="1"/>
  <c r="K520" i="1"/>
  <c r="L519" i="1"/>
  <c r="J519" i="1" s="1"/>
  <c r="Q518" i="1"/>
  <c r="P518" i="1"/>
  <c r="O518" i="1"/>
  <c r="N518" i="1"/>
  <c r="M518" i="1"/>
  <c r="K518" i="1"/>
  <c r="L517" i="1"/>
  <c r="J517" i="1" s="1"/>
  <c r="L516" i="1"/>
  <c r="J516" i="1" s="1"/>
  <c r="Q515" i="1"/>
  <c r="P515" i="1"/>
  <c r="O515" i="1"/>
  <c r="N515" i="1"/>
  <c r="M515" i="1"/>
  <c r="K515" i="1"/>
  <c r="L514" i="1"/>
  <c r="J514" i="1" s="1"/>
  <c r="Q513" i="1"/>
  <c r="P513" i="1"/>
  <c r="O513" i="1"/>
  <c r="N513" i="1"/>
  <c r="M513" i="1"/>
  <c r="K513" i="1"/>
  <c r="L510" i="1"/>
  <c r="J510" i="1" s="1"/>
  <c r="L509" i="1"/>
  <c r="J509" i="1" s="1"/>
  <c r="L508" i="1"/>
  <c r="J508" i="1" s="1"/>
  <c r="L507" i="1"/>
  <c r="J507" i="1" s="1"/>
  <c r="L506" i="1"/>
  <c r="J506" i="1" s="1"/>
  <c r="L505" i="1"/>
  <c r="J505" i="1" s="1"/>
  <c r="Q504" i="1"/>
  <c r="P504" i="1"/>
  <c r="O504" i="1"/>
  <c r="N504" i="1"/>
  <c r="M504" i="1"/>
  <c r="K504" i="1"/>
  <c r="L503" i="1"/>
  <c r="L501" i="1"/>
  <c r="Q500" i="1"/>
  <c r="P500" i="1"/>
  <c r="O500" i="1"/>
  <c r="N500" i="1"/>
  <c r="M500" i="1"/>
  <c r="K500" i="1"/>
  <c r="L499" i="1"/>
  <c r="L498" i="1"/>
  <c r="L497" i="1"/>
  <c r="L496" i="1"/>
  <c r="L495" i="1"/>
  <c r="Q494" i="1"/>
  <c r="Q492" i="1" s="1"/>
  <c r="P494" i="1"/>
  <c r="P492" i="1" s="1"/>
  <c r="O494" i="1"/>
  <c r="O492" i="1" s="1"/>
  <c r="N494" i="1"/>
  <c r="N492" i="1" s="1"/>
  <c r="M494" i="1"/>
  <c r="K494" i="1"/>
  <c r="K492" i="1" s="1"/>
  <c r="L493" i="1"/>
  <c r="J490" i="1"/>
  <c r="J486" i="1"/>
  <c r="K482" i="1"/>
  <c r="J482" i="1" s="1"/>
  <c r="J474" i="1"/>
  <c r="L472" i="1"/>
  <c r="Q471" i="1"/>
  <c r="Q470" i="1" s="1"/>
  <c r="P471" i="1"/>
  <c r="P470" i="1" s="1"/>
  <c r="O471" i="1"/>
  <c r="O470" i="1" s="1"/>
  <c r="N471" i="1"/>
  <c r="N470" i="1" s="1"/>
  <c r="M471" i="1"/>
  <c r="M470" i="1" s="1"/>
  <c r="K471" i="1"/>
  <c r="K470" i="1" s="1"/>
  <c r="L469" i="1"/>
  <c r="L468" i="1"/>
  <c r="J468" i="1" s="1"/>
  <c r="L467" i="1"/>
  <c r="J467" i="1" s="1"/>
  <c r="Q466" i="1"/>
  <c r="P466" i="1"/>
  <c r="O466" i="1"/>
  <c r="N466" i="1"/>
  <c r="M466" i="1"/>
  <c r="K466" i="1"/>
  <c r="L465" i="1"/>
  <c r="J465" i="1" s="1"/>
  <c r="Q464" i="1"/>
  <c r="P464" i="1"/>
  <c r="O464" i="1"/>
  <c r="N464" i="1"/>
  <c r="M464" i="1"/>
  <c r="K464" i="1"/>
  <c r="L461" i="1"/>
  <c r="J461" i="1" s="1"/>
  <c r="L460" i="1"/>
  <c r="J460" i="1" s="1"/>
  <c r="L459" i="1"/>
  <c r="J459" i="1" s="1"/>
  <c r="Q458" i="1"/>
  <c r="P458" i="1"/>
  <c r="O458" i="1"/>
  <c r="N458" i="1"/>
  <c r="M458" i="1"/>
  <c r="K458" i="1"/>
  <c r="L457" i="1"/>
  <c r="L456" i="1"/>
  <c r="L454" i="1"/>
  <c r="Q453" i="1"/>
  <c r="P453" i="1"/>
  <c r="O453" i="1"/>
  <c r="N453" i="1"/>
  <c r="M453" i="1"/>
  <c r="K453" i="1"/>
  <c r="L452" i="1"/>
  <c r="L451" i="1"/>
  <c r="L450" i="1"/>
  <c r="L449" i="1"/>
  <c r="Q448" i="1"/>
  <c r="Q446" i="1" s="1"/>
  <c r="P448" i="1"/>
  <c r="P446" i="1" s="1"/>
  <c r="O448" i="1"/>
  <c r="O446" i="1" s="1"/>
  <c r="N448" i="1"/>
  <c r="N446" i="1" s="1"/>
  <c r="M448" i="1"/>
  <c r="M446" i="1" s="1"/>
  <c r="K448" i="1"/>
  <c r="K446" i="1" s="1"/>
  <c r="L447" i="1"/>
  <c r="J444" i="1"/>
  <c r="K439" i="1"/>
  <c r="J439" i="1" s="1"/>
  <c r="J431" i="1"/>
  <c r="L429" i="1"/>
  <c r="Q428" i="1"/>
  <c r="Q427" i="1" s="1"/>
  <c r="P428" i="1"/>
  <c r="P427" i="1" s="1"/>
  <c r="O428" i="1"/>
  <c r="O427" i="1" s="1"/>
  <c r="N428" i="1"/>
  <c r="N427" i="1" s="1"/>
  <c r="M428" i="1"/>
  <c r="K428" i="1"/>
  <c r="L426" i="1"/>
  <c r="Q425" i="1"/>
  <c r="Q424" i="1" s="1"/>
  <c r="P425" i="1"/>
  <c r="P424" i="1" s="1"/>
  <c r="O425" i="1"/>
  <c r="O424" i="1" s="1"/>
  <c r="N425" i="1"/>
  <c r="N424" i="1" s="1"/>
  <c r="M425" i="1"/>
  <c r="K425" i="1"/>
  <c r="K424" i="1" s="1"/>
  <c r="L423" i="1"/>
  <c r="J423" i="1" s="1"/>
  <c r="L422" i="1"/>
  <c r="J422" i="1" s="1"/>
  <c r="L421" i="1"/>
  <c r="J421" i="1" s="1"/>
  <c r="Q420" i="1"/>
  <c r="P420" i="1"/>
  <c r="O420" i="1"/>
  <c r="N420" i="1"/>
  <c r="M420" i="1"/>
  <c r="K420" i="1"/>
  <c r="L419" i="1"/>
  <c r="L418" i="1"/>
  <c r="L417" i="1"/>
  <c r="L415" i="1"/>
  <c r="Q414" i="1"/>
  <c r="P414" i="1"/>
  <c r="O414" i="1"/>
  <c r="N414" i="1"/>
  <c r="M414" i="1"/>
  <c r="K414" i="1"/>
  <c r="L413" i="1"/>
  <c r="L412" i="1"/>
  <c r="L411" i="1"/>
  <c r="L410" i="1"/>
  <c r="Q409" i="1"/>
  <c r="Q407" i="1" s="1"/>
  <c r="P409" i="1"/>
  <c r="P407" i="1" s="1"/>
  <c r="O409" i="1"/>
  <c r="O407" i="1" s="1"/>
  <c r="N409" i="1"/>
  <c r="N407" i="1" s="1"/>
  <c r="M409" i="1"/>
  <c r="M407" i="1" s="1"/>
  <c r="K409" i="1"/>
  <c r="K407" i="1" s="1"/>
  <c r="L408" i="1"/>
  <c r="J405" i="1"/>
  <c r="K400" i="1"/>
  <c r="J400" i="1" s="1"/>
  <c r="J392" i="1"/>
  <c r="L390" i="1"/>
  <c r="Q389" i="1"/>
  <c r="Q388" i="1" s="1"/>
  <c r="P389" i="1"/>
  <c r="P388" i="1" s="1"/>
  <c r="O389" i="1"/>
  <c r="O388" i="1" s="1"/>
  <c r="N389" i="1"/>
  <c r="N388" i="1" s="1"/>
  <c r="M389" i="1"/>
  <c r="K389" i="1"/>
  <c r="L387" i="1"/>
  <c r="Q386" i="1"/>
  <c r="Q385" i="1" s="1"/>
  <c r="P386" i="1"/>
  <c r="P385" i="1" s="1"/>
  <c r="O386" i="1"/>
  <c r="O385" i="1" s="1"/>
  <c r="N386" i="1"/>
  <c r="N385" i="1" s="1"/>
  <c r="M386" i="1"/>
  <c r="K386" i="1"/>
  <c r="K385" i="1" s="1"/>
  <c r="L384" i="1"/>
  <c r="J384" i="1" s="1"/>
  <c r="L383" i="1"/>
  <c r="J383" i="1" s="1"/>
  <c r="L382" i="1"/>
  <c r="J382" i="1" s="1"/>
  <c r="L381" i="1"/>
  <c r="J381" i="1" s="1"/>
  <c r="L380" i="1"/>
  <c r="J380" i="1" s="1"/>
  <c r="Q379" i="1"/>
  <c r="P379" i="1"/>
  <c r="O379" i="1"/>
  <c r="N379" i="1"/>
  <c r="M379" i="1"/>
  <c r="K379" i="1"/>
  <c r="L378" i="1"/>
  <c r="L377" i="1"/>
  <c r="L375" i="1"/>
  <c r="Q374" i="1"/>
  <c r="P374" i="1"/>
  <c r="O374" i="1"/>
  <c r="N374" i="1"/>
  <c r="M374" i="1"/>
  <c r="K374" i="1"/>
  <c r="L373" i="1"/>
  <c r="L372" i="1"/>
  <c r="L371" i="1"/>
  <c r="L370" i="1"/>
  <c r="Q369" i="1"/>
  <c r="Q367" i="1" s="1"/>
  <c r="P369" i="1"/>
  <c r="P367" i="1" s="1"/>
  <c r="O369" i="1"/>
  <c r="O367" i="1" s="1"/>
  <c r="N369" i="1"/>
  <c r="N367" i="1" s="1"/>
  <c r="M369" i="1"/>
  <c r="M367" i="1" s="1"/>
  <c r="K369" i="1"/>
  <c r="K367" i="1" s="1"/>
  <c r="L368" i="1"/>
  <c r="J365" i="1"/>
  <c r="K360" i="1"/>
  <c r="J360" i="1" s="1"/>
  <c r="J352" i="1"/>
  <c r="L350" i="1"/>
  <c r="J350" i="1" s="1"/>
  <c r="L349" i="1"/>
  <c r="J349" i="1" s="1"/>
  <c r="L348" i="1"/>
  <c r="J348" i="1" s="1"/>
  <c r="L347" i="1"/>
  <c r="J347" i="1" s="1"/>
  <c r="L346" i="1"/>
  <c r="J346" i="1" s="1"/>
  <c r="L345" i="1"/>
  <c r="J345" i="1" s="1"/>
  <c r="L344" i="1"/>
  <c r="J344" i="1" s="1"/>
  <c r="Q343" i="1"/>
  <c r="P343" i="1"/>
  <c r="O343" i="1"/>
  <c r="N343" i="1"/>
  <c r="M343" i="1"/>
  <c r="K343" i="1"/>
  <c r="L340" i="1"/>
  <c r="L339" i="1"/>
  <c r="J339" i="1" s="1"/>
  <c r="Q338" i="1"/>
  <c r="P338" i="1"/>
  <c r="O338" i="1"/>
  <c r="N338" i="1"/>
  <c r="M338" i="1"/>
  <c r="K338" i="1"/>
  <c r="L335" i="1"/>
  <c r="J335" i="1" s="1"/>
  <c r="L334" i="1"/>
  <c r="J334" i="1" s="1"/>
  <c r="L333" i="1"/>
  <c r="J333" i="1" s="1"/>
  <c r="Q332" i="1"/>
  <c r="P332" i="1"/>
  <c r="O332" i="1"/>
  <c r="N332" i="1"/>
  <c r="M332" i="1"/>
  <c r="K332" i="1"/>
  <c r="L331" i="1"/>
  <c r="L330" i="1"/>
  <c r="L329" i="1"/>
  <c r="L328" i="1"/>
  <c r="L327" i="1"/>
  <c r="L326" i="1"/>
  <c r="L325" i="1"/>
  <c r="L324" i="1"/>
  <c r="L322" i="1"/>
  <c r="Q321" i="1"/>
  <c r="P321" i="1"/>
  <c r="O321" i="1"/>
  <c r="N321" i="1"/>
  <c r="M321" i="1"/>
  <c r="K321" i="1"/>
  <c r="L320" i="1"/>
  <c r="L319" i="1"/>
  <c r="L318" i="1"/>
  <c r="L317" i="1"/>
  <c r="L316" i="1"/>
  <c r="Q315" i="1"/>
  <c r="Q313" i="1" s="1"/>
  <c r="P315" i="1"/>
  <c r="P313" i="1" s="1"/>
  <c r="O315" i="1"/>
  <c r="O313" i="1" s="1"/>
  <c r="N315" i="1"/>
  <c r="N313" i="1" s="1"/>
  <c r="M315" i="1"/>
  <c r="M313" i="1" s="1"/>
  <c r="K315" i="1"/>
  <c r="K313" i="1" s="1"/>
  <c r="L314" i="1"/>
  <c r="J311" i="1"/>
  <c r="K306" i="1"/>
  <c r="J306" i="1" s="1"/>
  <c r="J298" i="1"/>
  <c r="L296" i="1"/>
  <c r="L295" i="1"/>
  <c r="Q294" i="1"/>
  <c r="Q293" i="1" s="1"/>
  <c r="P294" i="1"/>
  <c r="P293" i="1" s="1"/>
  <c r="O294" i="1"/>
  <c r="O293" i="1" s="1"/>
  <c r="N294" i="1"/>
  <c r="N293" i="1" s="1"/>
  <c r="M294" i="1"/>
  <c r="M293" i="1" s="1"/>
  <c r="K294" i="1"/>
  <c r="K293" i="1" s="1"/>
  <c r="L292" i="1"/>
  <c r="Q291" i="1"/>
  <c r="Q290" i="1" s="1"/>
  <c r="P291" i="1"/>
  <c r="P290" i="1" s="1"/>
  <c r="O291" i="1"/>
  <c r="O290" i="1" s="1"/>
  <c r="N291" i="1"/>
  <c r="N290" i="1" s="1"/>
  <c r="M291" i="1"/>
  <c r="M290" i="1" s="1"/>
  <c r="K291" i="1"/>
  <c r="K290" i="1" s="1"/>
  <c r="L289" i="1"/>
  <c r="J289" i="1" s="1"/>
  <c r="L288" i="1"/>
  <c r="J288" i="1" s="1"/>
  <c r="L287" i="1"/>
  <c r="J287" i="1" s="1"/>
  <c r="Q286" i="1"/>
  <c r="P286" i="1"/>
  <c r="O286" i="1"/>
  <c r="N286" i="1"/>
  <c r="M286" i="1"/>
  <c r="K286" i="1"/>
  <c r="L285" i="1"/>
  <c r="L283" i="1"/>
  <c r="Q282" i="1"/>
  <c r="P282" i="1"/>
  <c r="O282" i="1"/>
  <c r="N282" i="1"/>
  <c r="M282" i="1"/>
  <c r="K282" i="1"/>
  <c r="L281" i="1"/>
  <c r="L280" i="1"/>
  <c r="L279" i="1"/>
  <c r="L278" i="1"/>
  <c r="Q277" i="1"/>
  <c r="Q275" i="1" s="1"/>
  <c r="P277" i="1"/>
  <c r="P275" i="1" s="1"/>
  <c r="O277" i="1"/>
  <c r="O275" i="1" s="1"/>
  <c r="N277" i="1"/>
  <c r="N275" i="1" s="1"/>
  <c r="M277" i="1"/>
  <c r="M275" i="1" s="1"/>
  <c r="K277" i="1"/>
  <c r="K275" i="1" s="1"/>
  <c r="L276" i="1"/>
  <c r="J273" i="1"/>
  <c r="K268" i="1"/>
  <c r="J268" i="1" s="1"/>
  <c r="J260" i="1"/>
  <c r="L258" i="1"/>
  <c r="Q257" i="1"/>
  <c r="Q256" i="1" s="1"/>
  <c r="P257" i="1"/>
  <c r="P256" i="1" s="1"/>
  <c r="O257" i="1"/>
  <c r="O256" i="1" s="1"/>
  <c r="N257" i="1"/>
  <c r="N256" i="1" s="1"/>
  <c r="M257" i="1"/>
  <c r="M256" i="1" s="1"/>
  <c r="K257" i="1"/>
  <c r="K256" i="1" s="1"/>
  <c r="L255" i="1"/>
  <c r="J255" i="1" s="1"/>
  <c r="L254" i="1"/>
  <c r="J254" i="1" s="1"/>
  <c r="L253" i="1"/>
  <c r="J253" i="1" s="1"/>
  <c r="Q252" i="1"/>
  <c r="P252" i="1"/>
  <c r="O252" i="1"/>
  <c r="N252" i="1"/>
  <c r="M252" i="1"/>
  <c r="K252" i="1"/>
  <c r="L250" i="1"/>
  <c r="Q249" i="1"/>
  <c r="P249" i="1"/>
  <c r="O249" i="1"/>
  <c r="N249" i="1"/>
  <c r="M249" i="1"/>
  <c r="K249" i="1"/>
  <c r="L248" i="1"/>
  <c r="L247" i="1"/>
  <c r="L246" i="1"/>
  <c r="L245" i="1"/>
  <c r="Q244" i="1"/>
  <c r="Q242" i="1" s="1"/>
  <c r="P244" i="1"/>
  <c r="P242" i="1" s="1"/>
  <c r="O244" i="1"/>
  <c r="O242" i="1" s="1"/>
  <c r="N244" i="1"/>
  <c r="N242" i="1" s="1"/>
  <c r="M244" i="1"/>
  <c r="M242" i="1" s="1"/>
  <c r="K244" i="1"/>
  <c r="K242" i="1" s="1"/>
  <c r="L243" i="1"/>
  <c r="J240" i="1"/>
  <c r="J235" i="1"/>
  <c r="Q230" i="1"/>
  <c r="P230" i="1"/>
  <c r="O230" i="1"/>
  <c r="N230" i="1"/>
  <c r="M230" i="1"/>
  <c r="K230" i="1"/>
  <c r="Q229" i="1"/>
  <c r="P229" i="1"/>
  <c r="O229" i="1"/>
  <c r="N229" i="1"/>
  <c r="M229" i="1"/>
  <c r="K229" i="1"/>
  <c r="J226" i="1"/>
  <c r="L224" i="1"/>
  <c r="J224" i="1" s="1"/>
  <c r="L223" i="1"/>
  <c r="J223" i="1" s="1"/>
  <c r="L222" i="1"/>
  <c r="J222" i="1" s="1"/>
  <c r="Q221" i="1"/>
  <c r="P221" i="1"/>
  <c r="O221" i="1"/>
  <c r="N221" i="1"/>
  <c r="M221" i="1"/>
  <c r="K221" i="1"/>
  <c r="K213" i="1"/>
  <c r="J213" i="1" s="1"/>
  <c r="J205" i="1"/>
  <c r="L203" i="1"/>
  <c r="Q202" i="1"/>
  <c r="Q201" i="1" s="1"/>
  <c r="P202" i="1"/>
  <c r="P201" i="1" s="1"/>
  <c r="O202" i="1"/>
  <c r="O201" i="1" s="1"/>
  <c r="N202" i="1"/>
  <c r="N201" i="1" s="1"/>
  <c r="M202" i="1"/>
  <c r="K202" i="1"/>
  <c r="L200" i="1"/>
  <c r="Q199" i="1"/>
  <c r="Q198" i="1" s="1"/>
  <c r="P199" i="1"/>
  <c r="P198" i="1" s="1"/>
  <c r="O199" i="1"/>
  <c r="O198" i="1" s="1"/>
  <c r="N199" i="1"/>
  <c r="N198" i="1" s="1"/>
  <c r="M199" i="1"/>
  <c r="K199" i="1"/>
  <c r="L197" i="1"/>
  <c r="J197" i="1" s="1"/>
  <c r="L196" i="1"/>
  <c r="J196" i="1" s="1"/>
  <c r="L195" i="1"/>
  <c r="J195" i="1" s="1"/>
  <c r="Q194" i="1"/>
  <c r="P194" i="1"/>
  <c r="O194" i="1"/>
  <c r="N194" i="1"/>
  <c r="M194" i="1"/>
  <c r="K194" i="1"/>
  <c r="L193" i="1"/>
  <c r="L191" i="1"/>
  <c r="Q190" i="1"/>
  <c r="P190" i="1"/>
  <c r="O190" i="1"/>
  <c r="N190" i="1"/>
  <c r="M190" i="1"/>
  <c r="K190" i="1"/>
  <c r="L189" i="1"/>
  <c r="L188" i="1"/>
  <c r="L187" i="1"/>
  <c r="L186" i="1"/>
  <c r="Q185" i="1"/>
  <c r="Q183" i="1" s="1"/>
  <c r="P185" i="1"/>
  <c r="P183" i="1" s="1"/>
  <c r="O185" i="1"/>
  <c r="O183" i="1" s="1"/>
  <c r="N185" i="1"/>
  <c r="N183" i="1" s="1"/>
  <c r="M185" i="1"/>
  <c r="M183" i="1" s="1"/>
  <c r="K185" i="1"/>
  <c r="K183" i="1" s="1"/>
  <c r="L184" i="1"/>
  <c r="K177" i="1"/>
  <c r="J177" i="1" s="1"/>
  <c r="J170" i="1"/>
  <c r="J168" i="1"/>
  <c r="Q167" i="1"/>
  <c r="Q166" i="1" s="1"/>
  <c r="P167" i="1"/>
  <c r="P166" i="1" s="1"/>
  <c r="O167" i="1"/>
  <c r="O166" i="1" s="1"/>
  <c r="N167" i="1"/>
  <c r="N166" i="1" s="1"/>
  <c r="M167" i="1"/>
  <c r="M166" i="1" s="1"/>
  <c r="L167" i="1"/>
  <c r="L166" i="1" s="1"/>
  <c r="K167" i="1"/>
  <c r="K166" i="1" s="1"/>
  <c r="L165" i="1"/>
  <c r="J165" i="1" s="1"/>
  <c r="Q164" i="1"/>
  <c r="P164" i="1"/>
  <c r="O164" i="1"/>
  <c r="N164" i="1"/>
  <c r="M164" i="1"/>
  <c r="K164" i="1"/>
  <c r="L159" i="1"/>
  <c r="J159" i="1" s="1"/>
  <c r="L158" i="1"/>
  <c r="J158" i="1" s="1"/>
  <c r="Q156" i="1"/>
  <c r="P156" i="1"/>
  <c r="O156" i="1"/>
  <c r="N156" i="1"/>
  <c r="M156" i="1"/>
  <c r="K156" i="1"/>
  <c r="J155" i="1"/>
  <c r="L152" i="1"/>
  <c r="J152" i="1" s="1"/>
  <c r="L150" i="1"/>
  <c r="J150" i="1" s="1"/>
  <c r="L149" i="1"/>
  <c r="J149" i="1" s="1"/>
  <c r="L148" i="1"/>
  <c r="J148" i="1" s="1"/>
  <c r="L147" i="1"/>
  <c r="J147" i="1" s="1"/>
  <c r="Q146" i="1"/>
  <c r="P146" i="1"/>
  <c r="O146" i="1"/>
  <c r="N146" i="1"/>
  <c r="M146" i="1"/>
  <c r="K146" i="1"/>
  <c r="L145" i="1"/>
  <c r="L143" i="1"/>
  <c r="Q142" i="1"/>
  <c r="P142" i="1"/>
  <c r="O142" i="1"/>
  <c r="N142" i="1"/>
  <c r="M142" i="1"/>
  <c r="K142" i="1"/>
  <c r="L141" i="1"/>
  <c r="L140" i="1"/>
  <c r="L139" i="1"/>
  <c r="L138" i="1"/>
  <c r="Q137" i="1"/>
  <c r="Q135" i="1" s="1"/>
  <c r="P137" i="1"/>
  <c r="P135" i="1" s="1"/>
  <c r="O137" i="1"/>
  <c r="O135" i="1" s="1"/>
  <c r="N137" i="1"/>
  <c r="N135" i="1" s="1"/>
  <c r="M137" i="1"/>
  <c r="M135" i="1" s="1"/>
  <c r="K137" i="1"/>
  <c r="K135" i="1" s="1"/>
  <c r="L136" i="1"/>
  <c r="K125" i="1"/>
  <c r="J125" i="1" s="1"/>
  <c r="J117" i="1"/>
  <c r="L115" i="1"/>
  <c r="Q114" i="1"/>
  <c r="Q113" i="1" s="1"/>
  <c r="P114" i="1"/>
  <c r="P113" i="1" s="1"/>
  <c r="O114" i="1"/>
  <c r="O113" i="1" s="1"/>
  <c r="N114" i="1"/>
  <c r="N113" i="1" s="1"/>
  <c r="M114" i="1"/>
  <c r="K114" i="1"/>
  <c r="K113" i="1" s="1"/>
  <c r="L112" i="1"/>
  <c r="L111" i="1"/>
  <c r="J111" i="1" s="1"/>
  <c r="L110" i="1"/>
  <c r="J110" i="1" s="1"/>
  <c r="Q109" i="1"/>
  <c r="P109" i="1"/>
  <c r="O109" i="1"/>
  <c r="N109" i="1"/>
  <c r="M109" i="1"/>
  <c r="K109" i="1"/>
  <c r="L108" i="1"/>
  <c r="J108" i="1" s="1"/>
  <c r="L107" i="1"/>
  <c r="J107" i="1" s="1"/>
  <c r="Q106" i="1"/>
  <c r="P106" i="1"/>
  <c r="O106" i="1"/>
  <c r="N106" i="1"/>
  <c r="M106" i="1"/>
  <c r="K106" i="1"/>
  <c r="L103" i="1"/>
  <c r="J103" i="1" s="1"/>
  <c r="L102" i="1"/>
  <c r="J102" i="1" s="1"/>
  <c r="L101" i="1"/>
  <c r="J101" i="1" s="1"/>
  <c r="Q100" i="1"/>
  <c r="P100" i="1"/>
  <c r="O100" i="1"/>
  <c r="N100" i="1"/>
  <c r="M100" i="1"/>
  <c r="K100" i="1"/>
  <c r="L99" i="1"/>
  <c r="L97" i="1"/>
  <c r="Q96" i="1"/>
  <c r="P96" i="1"/>
  <c r="O96" i="1"/>
  <c r="N96" i="1"/>
  <c r="M96" i="1"/>
  <c r="K96" i="1"/>
  <c r="L95" i="1"/>
  <c r="L94" i="1"/>
  <c r="L93" i="1"/>
  <c r="L92" i="1"/>
  <c r="Q91" i="1"/>
  <c r="Q89" i="1" s="1"/>
  <c r="P91" i="1"/>
  <c r="P89" i="1" s="1"/>
  <c r="O91" i="1"/>
  <c r="O89" i="1" s="1"/>
  <c r="N91" i="1"/>
  <c r="N89" i="1" s="1"/>
  <c r="M91" i="1"/>
  <c r="M89" i="1" s="1"/>
  <c r="K91" i="1"/>
  <c r="K89" i="1" s="1"/>
  <c r="L90" i="1"/>
  <c r="K82" i="1"/>
  <c r="J82" i="1" s="1"/>
  <c r="J74" i="1"/>
  <c r="L72" i="1"/>
  <c r="Q71" i="1"/>
  <c r="Q70" i="1" s="1"/>
  <c r="P71" i="1"/>
  <c r="P70" i="1" s="1"/>
  <c r="O71" i="1"/>
  <c r="O70" i="1" s="1"/>
  <c r="N71" i="1"/>
  <c r="N70" i="1" s="1"/>
  <c r="M71" i="1"/>
  <c r="M70" i="1" s="1"/>
  <c r="K71" i="1"/>
  <c r="K70" i="1" s="1"/>
  <c r="L69" i="1"/>
  <c r="Q68" i="1"/>
  <c r="Q67" i="1" s="1"/>
  <c r="P68" i="1"/>
  <c r="P67" i="1" s="1"/>
  <c r="O68" i="1"/>
  <c r="O67" i="1" s="1"/>
  <c r="N68" i="1"/>
  <c r="N67" i="1" s="1"/>
  <c r="M68" i="1"/>
  <c r="M67" i="1" s="1"/>
  <c r="K68" i="1"/>
  <c r="K67" i="1" s="1"/>
  <c r="L66" i="1"/>
  <c r="J66" i="1" s="1"/>
  <c r="L65" i="1"/>
  <c r="J65" i="1" s="1"/>
  <c r="L64" i="1"/>
  <c r="J64" i="1" s="1"/>
  <c r="Q63" i="1"/>
  <c r="P63" i="1"/>
  <c r="O63" i="1"/>
  <c r="N63" i="1"/>
  <c r="M63" i="1"/>
  <c r="K63" i="1"/>
  <c r="L62" i="1"/>
  <c r="L60" i="1"/>
  <c r="Q59" i="1"/>
  <c r="P59" i="1"/>
  <c r="O59" i="1"/>
  <c r="N59" i="1"/>
  <c r="M59" i="1"/>
  <c r="K59" i="1"/>
  <c r="L58" i="1"/>
  <c r="L57" i="1"/>
  <c r="L56" i="1"/>
  <c r="L55" i="1"/>
  <c r="Q54" i="1"/>
  <c r="Q52" i="1" s="1"/>
  <c r="P54" i="1"/>
  <c r="P52" i="1" s="1"/>
  <c r="O54" i="1"/>
  <c r="O52" i="1" s="1"/>
  <c r="N54" i="1"/>
  <c r="N52" i="1" s="1"/>
  <c r="M54" i="1"/>
  <c r="K54" i="1"/>
  <c r="K52" i="1" s="1"/>
  <c r="L53" i="1"/>
  <c r="K46" i="1"/>
  <c r="J46" i="1" s="1"/>
  <c r="J40" i="1"/>
  <c r="L38" i="1"/>
  <c r="Q37" i="1"/>
  <c r="Q36" i="1" s="1"/>
  <c r="P37" i="1"/>
  <c r="P36" i="1" s="1"/>
  <c r="O37" i="1"/>
  <c r="O36" i="1" s="1"/>
  <c r="N37" i="1"/>
  <c r="N36" i="1" s="1"/>
  <c r="M37" i="1"/>
  <c r="M36" i="1" s="1"/>
  <c r="K37" i="1"/>
  <c r="K36" i="1" s="1"/>
  <c r="L35" i="1"/>
  <c r="L34" i="1"/>
  <c r="J34" i="1" s="1"/>
  <c r="L33" i="1"/>
  <c r="J33" i="1" s="1"/>
  <c r="Q32" i="1"/>
  <c r="P32" i="1"/>
  <c r="O32" i="1"/>
  <c r="N32" i="1"/>
  <c r="M32" i="1"/>
  <c r="K32" i="1"/>
  <c r="L29" i="1"/>
  <c r="J29" i="1" s="1"/>
  <c r="L28" i="1"/>
  <c r="J28" i="1" s="1"/>
  <c r="L27" i="1"/>
  <c r="J27" i="1" s="1"/>
  <c r="L26" i="1"/>
  <c r="J26" i="1" s="1"/>
  <c r="L25" i="1"/>
  <c r="J25" i="1" s="1"/>
  <c r="L24" i="1"/>
  <c r="J24" i="1" s="1"/>
  <c r="L23" i="1"/>
  <c r="J23" i="1" s="1"/>
  <c r="Q22" i="1"/>
  <c r="P22" i="1"/>
  <c r="O22" i="1"/>
  <c r="N22" i="1"/>
  <c r="M22" i="1"/>
  <c r="K22" i="1"/>
  <c r="L21" i="1"/>
  <c r="L19" i="1"/>
  <c r="Q18" i="1"/>
  <c r="P18" i="1"/>
  <c r="O18" i="1"/>
  <c r="N18" i="1"/>
  <c r="M18" i="1"/>
  <c r="K18" i="1"/>
  <c r="L17" i="1"/>
  <c r="L16" i="1"/>
  <c r="L15" i="1"/>
  <c r="L14" i="1"/>
  <c r="Q13" i="1"/>
  <c r="Q11" i="1" s="1"/>
  <c r="P13" i="1"/>
  <c r="P11" i="1" s="1"/>
  <c r="O13" i="1"/>
  <c r="O11" i="1" s="1"/>
  <c r="N13" i="1"/>
  <c r="N11" i="1" s="1"/>
  <c r="M13" i="1"/>
  <c r="M11" i="1" s="1"/>
  <c r="K13" i="1"/>
  <c r="K11" i="1" s="1"/>
  <c r="L12" i="1"/>
  <c r="I156" i="1"/>
  <c r="I167" i="1"/>
  <c r="I166" i="1" s="1"/>
  <c r="J156" i="1" l="1"/>
  <c r="K1524" i="1"/>
  <c r="K1512" i="1" s="1"/>
  <c r="Q1624" i="1"/>
  <c r="P799" i="1"/>
  <c r="L1606" i="1"/>
  <c r="L1497" i="1"/>
  <c r="L1498" i="1"/>
  <c r="Q1549" i="1"/>
  <c r="Q1548" i="1" s="1"/>
  <c r="K1549" i="1"/>
  <c r="K1548" i="1" s="1"/>
  <c r="M1549" i="1"/>
  <c r="M1548" i="1" s="1"/>
  <c r="N1549" i="1"/>
  <c r="N1548" i="1" s="1"/>
  <c r="O1549" i="1"/>
  <c r="O1548" i="1" s="1"/>
  <c r="P1549" i="1"/>
  <c r="P1548" i="1" s="1"/>
  <c r="J1598" i="1"/>
  <c r="J1445" i="1"/>
  <c r="J1497" i="1" s="1"/>
  <c r="L1444" i="1"/>
  <c r="J1455" i="1"/>
  <c r="J1457" i="1"/>
  <c r="J1456" i="1" s="1"/>
  <c r="L1456" i="1"/>
  <c r="P1221" i="1"/>
  <c r="P1220" i="1" s="1"/>
  <c r="J1228" i="1"/>
  <c r="J1289" i="1" s="1"/>
  <c r="L1289" i="1"/>
  <c r="K1221" i="1"/>
  <c r="K1220" i="1" s="1"/>
  <c r="M1221" i="1"/>
  <c r="M1220" i="1" s="1"/>
  <c r="Q1221" i="1"/>
  <c r="Q1220" i="1" s="1"/>
  <c r="N1221" i="1"/>
  <c r="O1221" i="1"/>
  <c r="O1220" i="1" s="1"/>
  <c r="J1076" i="1"/>
  <c r="J1075" i="1" s="1"/>
  <c r="L1075" i="1"/>
  <c r="N1085" i="1"/>
  <c r="N1084" i="1" s="1"/>
  <c r="J787" i="1"/>
  <c r="L798" i="1"/>
  <c r="M1085" i="1"/>
  <c r="Q789" i="1"/>
  <c r="Q788" i="1" s="1"/>
  <c r="O1085" i="1"/>
  <c r="O1084" i="1" s="1"/>
  <c r="P1085" i="1"/>
  <c r="Q1085" i="1"/>
  <c r="Q1084" i="1" s="1"/>
  <c r="K1085" i="1"/>
  <c r="K1084" i="1" s="1"/>
  <c r="Q337" i="1"/>
  <c r="Q336" i="1" s="1"/>
  <c r="J779" i="1"/>
  <c r="J778" i="1" s="1"/>
  <c r="L778" i="1"/>
  <c r="Q220" i="1"/>
  <c r="Q219" i="1" s="1"/>
  <c r="Q225" i="1" s="1"/>
  <c r="K1646" i="1"/>
  <c r="K1654" i="1" s="1"/>
  <c r="J1654" i="1" s="1"/>
  <c r="P337" i="1"/>
  <c r="P336" i="1" s="1"/>
  <c r="Q1094" i="1"/>
  <c r="Q1093" i="1" s="1"/>
  <c r="P1641" i="1"/>
  <c r="P1640" i="1" s="1"/>
  <c r="O220" i="1"/>
  <c r="O219" i="1" s="1"/>
  <c r="O225" i="1" s="1"/>
  <c r="M3367" i="1"/>
  <c r="K192" i="1"/>
  <c r="K182" i="1" s="1"/>
  <c r="P251" i="1"/>
  <c r="P241" i="1" s="1"/>
  <c r="P259" i="1" s="1"/>
  <c r="J983" i="1"/>
  <c r="P1094" i="1"/>
  <c r="P1093" i="1" s="1"/>
  <c r="J920" i="1"/>
  <c r="P220" i="1"/>
  <c r="P219" i="1" s="1"/>
  <c r="P225" i="1" s="1"/>
  <c r="Q843" i="1"/>
  <c r="Q842" i="1" s="1"/>
  <c r="P20" i="1"/>
  <c r="P10" i="1" s="1"/>
  <c r="P98" i="1"/>
  <c r="P88" i="1" s="1"/>
  <c r="Q251" i="1"/>
  <c r="Q241" i="1" s="1"/>
  <c r="Q259" i="1" s="1"/>
  <c r="P323" i="1"/>
  <c r="P312" i="1" s="1"/>
  <c r="K502" i="1"/>
  <c r="K491" i="1" s="1"/>
  <c r="P1066" i="1"/>
  <c r="P1055" i="1" s="1"/>
  <c r="N1310" i="1"/>
  <c r="N1299" i="1" s="1"/>
  <c r="O251" i="1"/>
  <c r="O241" i="1" s="1"/>
  <c r="O259" i="1" s="1"/>
  <c r="N1269" i="1"/>
  <c r="N1268" i="1" s="1"/>
  <c r="P1561" i="1"/>
  <c r="P1560" i="1" s="1"/>
  <c r="M698" i="1"/>
  <c r="M687" i="1" s="1"/>
  <c r="M717" i="1" s="1"/>
  <c r="P789" i="1"/>
  <c r="P788" i="1" s="1"/>
  <c r="O284" i="1"/>
  <c r="O274" i="1" s="1"/>
  <c r="O297" i="1" s="1"/>
  <c r="M2102" i="1"/>
  <c r="M2133" i="1" s="1"/>
  <c r="L3376" i="1"/>
  <c r="J3376" i="1" s="1"/>
  <c r="K1310" i="1"/>
  <c r="K1299" i="1" s="1"/>
  <c r="N251" i="1"/>
  <c r="N241" i="1" s="1"/>
  <c r="N259" i="1" s="1"/>
  <c r="P1429" i="1"/>
  <c r="P1418" i="1" s="1"/>
  <c r="Q1618" i="1"/>
  <c r="Q1616" i="1" s="1"/>
  <c r="Q192" i="1"/>
  <c r="Q182" i="1" s="1"/>
  <c r="Q204" i="1" s="1"/>
  <c r="O416" i="1"/>
  <c r="O406" i="1" s="1"/>
  <c r="O430" i="1" s="1"/>
  <c r="O20" i="1"/>
  <c r="O10" i="1" s="1"/>
  <c r="P1624" i="1"/>
  <c r="O144" i="1"/>
  <c r="O134" i="1" s="1"/>
  <c r="O2266" i="1"/>
  <c r="Q2348" i="1"/>
  <c r="Q2379" i="1" s="1"/>
  <c r="Q2383" i="1" s="1"/>
  <c r="Q2384" i="1" s="1"/>
  <c r="M799" i="1"/>
  <c r="L799" i="1" s="1"/>
  <c r="P192" i="1"/>
  <c r="P182" i="1" s="1"/>
  <c r="P204" i="1" s="1"/>
  <c r="P1143" i="1"/>
  <c r="P1132" i="1" s="1"/>
  <c r="K2102" i="1"/>
  <c r="K2133" i="1" s="1"/>
  <c r="P3611" i="1"/>
  <c r="P3641" i="1" s="1"/>
  <c r="P3645" i="1" s="1"/>
  <c r="P3646" i="1" s="1"/>
  <c r="K144" i="1"/>
  <c r="K134" i="1" s="1"/>
  <c r="N744" i="1"/>
  <c r="N733" i="1" s="1"/>
  <c r="O1561" i="1"/>
  <c r="O1560" i="1" s="1"/>
  <c r="M2144" i="1"/>
  <c r="M2174" i="1" s="1"/>
  <c r="P284" i="1"/>
  <c r="P274" i="1" s="1"/>
  <c r="P297" i="1" s="1"/>
  <c r="M1357" i="1"/>
  <c r="M1346" i="1" s="1"/>
  <c r="N31" i="1"/>
  <c r="N30" i="1" s="1"/>
  <c r="M455" i="1"/>
  <c r="M445" i="1" s="1"/>
  <c r="N2754" i="1"/>
  <c r="J143" i="1"/>
  <c r="O192" i="1"/>
  <c r="O182" i="1" s="1"/>
  <c r="O204" i="1" s="1"/>
  <c r="L1948" i="1"/>
  <c r="J1948" i="1" s="1"/>
  <c r="O2102" i="1"/>
  <c r="O2133" i="1" s="1"/>
  <c r="O2137" i="1" s="1"/>
  <c r="O2138" i="1" s="1"/>
  <c r="N3327" i="1"/>
  <c r="O61" i="1"/>
  <c r="O51" i="1" s="1"/>
  <c r="O73" i="1" s="1"/>
  <c r="N1166" i="1"/>
  <c r="N1165" i="1" s="1"/>
  <c r="J1491" i="1"/>
  <c r="Q3041" i="1"/>
  <c r="Q3071" i="1" s="1"/>
  <c r="Q3075" i="1" s="1"/>
  <c r="Q3076" i="1" s="1"/>
  <c r="K1066" i="1"/>
  <c r="P2307" i="1"/>
  <c r="P2337" i="1" s="1"/>
  <c r="P2341" i="1" s="1"/>
  <c r="P2342" i="1" s="1"/>
  <c r="J600" i="1"/>
  <c r="J749" i="1"/>
  <c r="J1212" i="1"/>
  <c r="L2080" i="1"/>
  <c r="J2080" i="1" s="1"/>
  <c r="Q2307" i="1"/>
  <c r="Q2337" i="1" s="1"/>
  <c r="J1329" i="1"/>
  <c r="L1884" i="1"/>
  <c r="J1884" i="1" s="1"/>
  <c r="L1984" i="1"/>
  <c r="J1984" i="1" s="1"/>
  <c r="L2290" i="1"/>
  <c r="J2290" i="1" s="1"/>
  <c r="Q3774" i="1"/>
  <c r="Q3804" i="1" s="1"/>
  <c r="Q3808" i="1" s="1"/>
  <c r="Q3809" i="1" s="1"/>
  <c r="N192" i="1"/>
  <c r="N182" i="1" s="1"/>
  <c r="N204" i="1" s="1"/>
  <c r="N923" i="1"/>
  <c r="N922" i="1" s="1"/>
  <c r="M1624" i="1"/>
  <c r="K2022" i="1"/>
  <c r="L3630" i="1"/>
  <c r="J3630" i="1" s="1"/>
  <c r="N1357" i="1"/>
  <c r="N1346" i="1" s="1"/>
  <c r="N284" i="1"/>
  <c r="N274" i="1" s="1"/>
  <c r="N297" i="1" s="1"/>
  <c r="O502" i="1"/>
  <c r="O491" i="1" s="1"/>
  <c r="K323" i="1"/>
  <c r="K312" i="1" s="1"/>
  <c r="J551" i="1"/>
  <c r="O1637" i="1"/>
  <c r="O1636" i="1" s="1"/>
  <c r="Q1740" i="1"/>
  <c r="Q1769" i="1" s="1"/>
  <c r="Q1773" i="1" s="1"/>
  <c r="Q1774" i="1" s="1"/>
  <c r="L1802" i="1"/>
  <c r="J1802" i="1" s="1"/>
  <c r="K1981" i="1"/>
  <c r="N4299" i="1"/>
  <c r="N455" i="1"/>
  <c r="N445" i="1" s="1"/>
  <c r="Q323" i="1"/>
  <c r="Q312" i="1" s="1"/>
  <c r="L531" i="1"/>
  <c r="J531" i="1" s="1"/>
  <c r="J584" i="1"/>
  <c r="P1374" i="1"/>
  <c r="P1373" i="1" s="1"/>
  <c r="Q2144" i="1"/>
  <c r="Q2174" i="1" s="1"/>
  <c r="M3652" i="1"/>
  <c r="Q2390" i="1"/>
  <c r="Q2417" i="1" s="1"/>
  <c r="K3530" i="1"/>
  <c r="K3560" i="1" s="1"/>
  <c r="L3050" i="1"/>
  <c r="J3050" i="1" s="1"/>
  <c r="M2630" i="1"/>
  <c r="M2660" i="1" s="1"/>
  <c r="Q4177" i="1"/>
  <c r="Q4207" i="1" s="1"/>
  <c r="P3000" i="1"/>
  <c r="P3030" i="1" s="1"/>
  <c r="P3034" i="1" s="1"/>
  <c r="P3035" i="1" s="1"/>
  <c r="O3611" i="1"/>
  <c r="O3641" i="1" s="1"/>
  <c r="P2185" i="1"/>
  <c r="P2215" i="1" s="1"/>
  <c r="K3206" i="1"/>
  <c r="K3237" i="1" s="1"/>
  <c r="Q144" i="1"/>
  <c r="Q134" i="1" s="1"/>
  <c r="J563" i="1"/>
  <c r="J603" i="1"/>
  <c r="N1205" i="1"/>
  <c r="N1194" i="1" s="1"/>
  <c r="P1269" i="1"/>
  <c r="P1268" i="1" s="1"/>
  <c r="J1301" i="1"/>
  <c r="L1671" i="1"/>
  <c r="L1686" i="1"/>
  <c r="J1686" i="1" s="1"/>
  <c r="L2085" i="1"/>
  <c r="J2085" i="1" s="1"/>
  <c r="Q2226" i="1"/>
  <c r="Q2255" i="1" s="1"/>
  <c r="P2348" i="1"/>
  <c r="P2379" i="1" s="1"/>
  <c r="L2804" i="1"/>
  <c r="J2804" i="1" s="1"/>
  <c r="L2986" i="1"/>
  <c r="J2986" i="1" s="1"/>
  <c r="K3000" i="1"/>
  <c r="K3030" i="1" s="1"/>
  <c r="M3449" i="1"/>
  <c r="M3478" i="1" s="1"/>
  <c r="L3539" i="1"/>
  <c r="J3539" i="1" s="1"/>
  <c r="L4221" i="1"/>
  <c r="J4221" i="1" s="1"/>
  <c r="L4227" i="1"/>
  <c r="J4227" i="1" s="1"/>
  <c r="J57" i="1"/>
  <c r="J145" i="1"/>
  <c r="J1206" i="1"/>
  <c r="J1210" i="1"/>
  <c r="J1270" i="1"/>
  <c r="J1328" i="1"/>
  <c r="L1723" i="1"/>
  <c r="J1723" i="1" s="1"/>
  <c r="L1726" i="1"/>
  <c r="J1726" i="1" s="1"/>
  <c r="L1922" i="1"/>
  <c r="J1922" i="1" s="1"/>
  <c r="L2127" i="1"/>
  <c r="J2127" i="1" s="1"/>
  <c r="L2155" i="1"/>
  <c r="J2155" i="1" s="1"/>
  <c r="O2428" i="1"/>
  <c r="O2458" i="1" s="1"/>
  <c r="L3024" i="1"/>
  <c r="J3024" i="1" s="1"/>
  <c r="Q3206" i="1"/>
  <c r="Q3237" i="1" s="1"/>
  <c r="Q3289" i="1"/>
  <c r="Q3316" i="1" s="1"/>
  <c r="Q3320" i="1" s="1"/>
  <c r="Q3321" i="1" s="1"/>
  <c r="L3919" i="1"/>
  <c r="J3919" i="1" s="1"/>
  <c r="O3530" i="1"/>
  <c r="O3560" i="1" s="1"/>
  <c r="O3564" i="1" s="1"/>
  <c r="O3565" i="1" s="1"/>
  <c r="N376" i="1"/>
  <c r="N366" i="1" s="1"/>
  <c r="N391" i="1" s="1"/>
  <c r="M606" i="1"/>
  <c r="M594" i="1" s="1"/>
  <c r="J660" i="1"/>
  <c r="J903" i="1"/>
  <c r="J1196" i="1"/>
  <c r="M1310" i="1"/>
  <c r="M1299" i="1" s="1"/>
  <c r="M1565" i="1"/>
  <c r="M1564" i="1" s="1"/>
  <c r="O1660" i="1"/>
  <c r="O1689" i="1" s="1"/>
  <c r="L1798" i="1"/>
  <c r="J1798" i="1" s="1"/>
  <c r="M2508" i="1"/>
  <c r="M2537" i="1" s="1"/>
  <c r="L3716" i="1"/>
  <c r="J3716" i="1" s="1"/>
  <c r="N4177" i="1"/>
  <c r="N4207" i="1" s="1"/>
  <c r="P4339" i="1"/>
  <c r="P4369" i="1" s="1"/>
  <c r="P4373" i="1" s="1"/>
  <c r="P4374" i="1" s="1"/>
  <c r="Q4380" i="1"/>
  <c r="Q4411" i="1" s="1"/>
  <c r="J139" i="1"/>
  <c r="L142" i="1"/>
  <c r="J142" i="1" s="1"/>
  <c r="P154" i="1"/>
  <c r="P153" i="1" s="1"/>
  <c r="K337" i="1"/>
  <c r="K336" i="1" s="1"/>
  <c r="M1429" i="1"/>
  <c r="M1418" i="1" s="1"/>
  <c r="M1899" i="1"/>
  <c r="M1921" i="1"/>
  <c r="L1921" i="1" s="1"/>
  <c r="J1921" i="1" s="1"/>
  <c r="K2428" i="1"/>
  <c r="K2458" i="1" s="1"/>
  <c r="P3327" i="1"/>
  <c r="P3356" i="1" s="1"/>
  <c r="P3360" i="1" s="1"/>
  <c r="P3361" i="1" s="1"/>
  <c r="Q3489" i="1"/>
  <c r="Q3519" i="1" s="1"/>
  <c r="Q3523" i="1" s="1"/>
  <c r="Q3524" i="1" s="1"/>
  <c r="K3733" i="1"/>
  <c r="K3763" i="1" s="1"/>
  <c r="O4177" i="1"/>
  <c r="L59" i="1"/>
  <c r="J59" i="1" s="1"/>
  <c r="L96" i="1"/>
  <c r="J96" i="1" s="1"/>
  <c r="P416" i="1"/>
  <c r="P406" i="1" s="1"/>
  <c r="P430" i="1" s="1"/>
  <c r="M1205" i="1"/>
  <c r="M1194" i="1" s="1"/>
  <c r="J1209" i="1"/>
  <c r="P1660" i="1"/>
  <c r="P1689" i="1" s="1"/>
  <c r="L1990" i="1"/>
  <c r="J1990" i="1" s="1"/>
  <c r="L2044" i="1"/>
  <c r="O3408" i="1"/>
  <c r="O3438" i="1" s="1"/>
  <c r="K3449" i="1"/>
  <c r="L3549" i="1"/>
  <c r="J3549" i="1" s="1"/>
  <c r="P3571" i="1"/>
  <c r="P3600" i="1" s="1"/>
  <c r="P3604" i="1" s="1"/>
  <c r="P3605" i="1" s="1"/>
  <c r="L3959" i="1"/>
  <c r="J3959" i="1" s="1"/>
  <c r="P3976" i="1"/>
  <c r="P4005" i="1" s="1"/>
  <c r="O3976" i="1"/>
  <c r="O4005" i="1" s="1"/>
  <c r="P850" i="1"/>
  <c r="P849" i="1" s="1"/>
  <c r="N1160" i="1"/>
  <c r="N1159" i="1" s="1"/>
  <c r="L1203" i="1"/>
  <c r="J1203" i="1" s="1"/>
  <c r="L18" i="1"/>
  <c r="J18" i="1" s="1"/>
  <c r="J53" i="1"/>
  <c r="N144" i="1"/>
  <c r="N134" i="1" s="1"/>
  <c r="O323" i="1"/>
  <c r="O312" i="1" s="1"/>
  <c r="J556" i="1"/>
  <c r="J627" i="1"/>
  <c r="J691" i="1"/>
  <c r="J700" i="1"/>
  <c r="J740" i="1"/>
  <c r="J745" i="1"/>
  <c r="J989" i="1"/>
  <c r="M1066" i="1"/>
  <c r="M1055" i="1" s="1"/>
  <c r="J1199" i="1"/>
  <c r="J1204" i="1"/>
  <c r="N1374" i="1"/>
  <c r="N1373" i="1" s="1"/>
  <c r="J1423" i="1"/>
  <c r="Q1438" i="1"/>
  <c r="Q1437" i="1" s="1"/>
  <c r="M1524" i="1"/>
  <c r="M1512" i="1" s="1"/>
  <c r="Q1780" i="1"/>
  <c r="Q1808" i="1" s="1"/>
  <c r="O1819" i="1"/>
  <c r="L1967" i="1"/>
  <c r="J1967" i="1" s="1"/>
  <c r="M2062" i="1"/>
  <c r="Q2102" i="1"/>
  <c r="Q2133" i="1" s="1"/>
  <c r="Q2137" i="1" s="1"/>
  <c r="Q2138" i="1" s="1"/>
  <c r="O2144" i="1"/>
  <c r="O2174" i="1" s="1"/>
  <c r="O2178" i="1" s="1"/>
  <c r="O2179" i="1" s="1"/>
  <c r="K2185" i="1"/>
  <c r="K2215" i="1" s="1"/>
  <c r="L2275" i="1"/>
  <c r="J2275" i="1" s="1"/>
  <c r="L2334" i="1"/>
  <c r="J2334" i="1" s="1"/>
  <c r="L2819" i="1"/>
  <c r="J2819" i="1" s="1"/>
  <c r="N2818" i="1"/>
  <c r="L2818" i="1" s="1"/>
  <c r="J2818" i="1" s="1"/>
  <c r="Q1405" i="1"/>
  <c r="N1740" i="1"/>
  <c r="Q1939" i="1"/>
  <c r="Q1970" i="1" s="1"/>
  <c r="Q1974" i="1" s="1"/>
  <c r="Q1975" i="1" s="1"/>
  <c r="L1964" i="1"/>
  <c r="J1964" i="1" s="1"/>
  <c r="Q1981" i="1"/>
  <c r="Q2011" i="1" s="1"/>
  <c r="L2113" i="1"/>
  <c r="J2113" i="1" s="1"/>
  <c r="Q2508" i="1"/>
  <c r="Q2537" i="1" s="1"/>
  <c r="Q2541" i="1" s="1"/>
  <c r="Q2542" i="1" s="1"/>
  <c r="M2821" i="1"/>
  <c r="L2821" i="1" s="1"/>
  <c r="J2821" i="1" s="1"/>
  <c r="L2822" i="1"/>
  <c r="J2822" i="1" s="1"/>
  <c r="O3327" i="1"/>
  <c r="O3356" i="1" s="1"/>
  <c r="O3360" i="1" s="1"/>
  <c r="O3361" i="1" s="1"/>
  <c r="M3408" i="1"/>
  <c r="M3438" i="1" s="1"/>
  <c r="O31" i="1"/>
  <c r="O30" i="1" s="1"/>
  <c r="P31" i="1"/>
  <c r="P30" i="1" s="1"/>
  <c r="J62" i="1"/>
  <c r="N98" i="1"/>
  <c r="N88" i="1" s="1"/>
  <c r="L202" i="1"/>
  <c r="J202" i="1" s="1"/>
  <c r="N337" i="1"/>
  <c r="N336" i="1" s="1"/>
  <c r="M376" i="1"/>
  <c r="M366" i="1" s="1"/>
  <c r="L428" i="1"/>
  <c r="J428" i="1" s="1"/>
  <c r="K455" i="1"/>
  <c r="K445" i="1" s="1"/>
  <c r="L494" i="1"/>
  <c r="J494" i="1" s="1"/>
  <c r="L500" i="1"/>
  <c r="J500" i="1" s="1"/>
  <c r="Q606" i="1"/>
  <c r="Q594" i="1" s="1"/>
  <c r="Q628" i="1" s="1"/>
  <c r="P698" i="1"/>
  <c r="P687" i="1" s="1"/>
  <c r="P717" i="1" s="1"/>
  <c r="K789" i="1"/>
  <c r="K788" i="1" s="1"/>
  <c r="L831" i="1"/>
  <c r="J862" i="1"/>
  <c r="M992" i="1"/>
  <c r="M981" i="1" s="1"/>
  <c r="M1098" i="1"/>
  <c r="M1097" i="1" s="1"/>
  <c r="O1160" i="1"/>
  <c r="O1159" i="1" s="1"/>
  <c r="K1324" i="1"/>
  <c r="K1323" i="1" s="1"/>
  <c r="Q1357" i="1"/>
  <c r="Q1346" i="1" s="1"/>
  <c r="L1382" i="1"/>
  <c r="J1382" i="1" s="1"/>
  <c r="Q1429" i="1"/>
  <c r="Q1418" i="1" s="1"/>
  <c r="K1700" i="1"/>
  <c r="K1729" i="1" s="1"/>
  <c r="Q1899" i="1"/>
  <c r="Q1928" i="1" s="1"/>
  <c r="N1963" i="1"/>
  <c r="L1963" i="1" s="1"/>
  <c r="J1963" i="1" s="1"/>
  <c r="Q2185" i="1"/>
  <c r="Q2215" i="1" s="1"/>
  <c r="Q2219" i="1" s="1"/>
  <c r="Q2220" i="1" s="1"/>
  <c r="K2266" i="1"/>
  <c r="K2296" i="1" s="1"/>
  <c r="L2293" i="1"/>
  <c r="J2293" i="1" s="1"/>
  <c r="L4358" i="1"/>
  <c r="J4358" i="1" s="1"/>
  <c r="N4350" i="1"/>
  <c r="L4350" i="1" s="1"/>
  <c r="J4350" i="1" s="1"/>
  <c r="Q1641" i="1"/>
  <c r="Q1640" i="1" s="1"/>
  <c r="J413" i="1"/>
  <c r="J497" i="1"/>
  <c r="J560" i="1"/>
  <c r="L597" i="1"/>
  <c r="J597" i="1" s="1"/>
  <c r="J598" i="1"/>
  <c r="J607" i="1"/>
  <c r="J612" i="1"/>
  <c r="Q698" i="1"/>
  <c r="Q687" i="1" s="1"/>
  <c r="Q717" i="1" s="1"/>
  <c r="J703" i="1"/>
  <c r="M744" i="1"/>
  <c r="M789" i="1"/>
  <c r="M788" i="1" s="1"/>
  <c r="J988" i="1"/>
  <c r="N992" i="1"/>
  <c r="J997" i="1"/>
  <c r="K1094" i="1"/>
  <c r="K1093" i="1" s="1"/>
  <c r="J1202" i="1"/>
  <c r="Q1205" i="1"/>
  <c r="Q1194" i="1" s="1"/>
  <c r="J1313" i="1"/>
  <c r="J1422" i="1"/>
  <c r="J1426" i="1"/>
  <c r="J1430" i="1"/>
  <c r="N1635" i="1"/>
  <c r="N2084" i="1"/>
  <c r="L2084" i="1" s="1"/>
  <c r="L2269" i="1"/>
  <c r="J2269" i="1" s="1"/>
  <c r="K2348" i="1"/>
  <c r="K2379" i="1" s="1"/>
  <c r="K2390" i="1"/>
  <c r="K2417" i="1" s="1"/>
  <c r="Q2548" i="1"/>
  <c r="Q2578" i="1" s="1"/>
  <c r="Q2582" i="1" s="1"/>
  <c r="Q2583" i="1" s="1"/>
  <c r="O2959" i="1"/>
  <c r="O2989" i="1" s="1"/>
  <c r="N3124" i="1"/>
  <c r="N3154" i="1" s="1"/>
  <c r="J167" i="1"/>
  <c r="J166" i="1" s="1"/>
  <c r="M912" i="1"/>
  <c r="M911" i="1" s="1"/>
  <c r="Q992" i="1"/>
  <c r="Q981" i="1" s="1"/>
  <c r="M1016" i="1"/>
  <c r="M1015" i="1" s="1"/>
  <c r="M1618" i="1"/>
  <c r="M1616" i="1" s="1"/>
  <c r="K1740" i="1"/>
  <c r="K1769" i="1" s="1"/>
  <c r="O1859" i="1"/>
  <c r="O1888" i="1" s="1"/>
  <c r="K2548" i="1"/>
  <c r="K2578" i="1" s="1"/>
  <c r="Q3165" i="1"/>
  <c r="Q3195" i="1" s="1"/>
  <c r="Q3199" i="1" s="1"/>
  <c r="Q3200" i="1" s="1"/>
  <c r="M3693" i="1"/>
  <c r="M3722" i="1" s="1"/>
  <c r="P2589" i="1"/>
  <c r="P2619" i="1" s="1"/>
  <c r="L2960" i="1"/>
  <c r="J2960" i="1" s="1"/>
  <c r="L2968" i="1"/>
  <c r="J2968" i="1" s="1"/>
  <c r="M3082" i="1"/>
  <c r="M3113" i="1" s="1"/>
  <c r="L3133" i="1"/>
  <c r="J3133" i="1" s="1"/>
  <c r="P3289" i="1"/>
  <c r="P3316" i="1" s="1"/>
  <c r="L3336" i="1"/>
  <c r="J3336" i="1" s="1"/>
  <c r="L3467" i="1"/>
  <c r="J3467" i="1" s="1"/>
  <c r="L3840" i="1"/>
  <c r="P3896" i="1"/>
  <c r="P3925" i="1" s="1"/>
  <c r="L4114" i="1"/>
  <c r="J4114" i="1" s="1"/>
  <c r="P4136" i="1"/>
  <c r="P4166" i="1" s="1"/>
  <c r="P4177" i="1"/>
  <c r="P4207" i="1" s="1"/>
  <c r="P4211" i="1" s="1"/>
  <c r="P4212" i="1" s="1"/>
  <c r="L4219" i="1"/>
  <c r="J4219" i="1" s="1"/>
  <c r="L4408" i="1"/>
  <c r="J4408" i="1" s="1"/>
  <c r="Q2428" i="1"/>
  <c r="Q2458" i="1" s="1"/>
  <c r="L2517" i="1"/>
  <c r="J2517" i="1" s="1"/>
  <c r="L3027" i="1"/>
  <c r="J3027" i="1" s="1"/>
  <c r="N3041" i="1"/>
  <c r="L3353" i="1"/>
  <c r="J3353" i="1" s="1"/>
  <c r="L3492" i="1"/>
  <c r="J3492" i="1" s="1"/>
  <c r="L3580" i="1"/>
  <c r="J3580" i="1" s="1"/>
  <c r="L3752" i="1"/>
  <c r="J3752" i="1" s="1"/>
  <c r="L3760" i="1"/>
  <c r="J3760" i="1" s="1"/>
  <c r="Q3976" i="1"/>
  <c r="Q4005" i="1" s="1"/>
  <c r="Q4009" i="1" s="1"/>
  <c r="Q4010" i="1" s="1"/>
  <c r="M2390" i="1"/>
  <c r="M2417" i="1" s="1"/>
  <c r="P2428" i="1"/>
  <c r="P2458" i="1" s="1"/>
  <c r="P2462" i="1" s="1"/>
  <c r="P2463" i="1" s="1"/>
  <c r="P2469" i="1"/>
  <c r="P2497" i="1" s="1"/>
  <c r="P3082" i="1"/>
  <c r="P3113" i="1" s="1"/>
  <c r="O3206" i="1"/>
  <c r="Q3248" i="1"/>
  <c r="Q3278" i="1" s="1"/>
  <c r="O3489" i="1"/>
  <c r="O3519" i="1" s="1"/>
  <c r="O3523" i="1" s="1"/>
  <c r="O3524" i="1" s="1"/>
  <c r="L3498" i="1"/>
  <c r="J3498" i="1" s="1"/>
  <c r="K3896" i="1"/>
  <c r="K3925" i="1" s="1"/>
  <c r="L4277" i="1"/>
  <c r="J4277" i="1" s="1"/>
  <c r="P4299" i="1"/>
  <c r="P4328" i="1" s="1"/>
  <c r="L4389" i="1"/>
  <c r="J4389" i="1" s="1"/>
  <c r="L2927" i="1"/>
  <c r="J2927" i="1" s="1"/>
  <c r="L2937" i="1"/>
  <c r="J2937" i="1" s="1"/>
  <c r="Q3082" i="1"/>
  <c r="Q3113" i="1" s="1"/>
  <c r="Q3117" i="1" s="1"/>
  <c r="Q3118" i="1" s="1"/>
  <c r="L3168" i="1"/>
  <c r="J3168" i="1" s="1"/>
  <c r="Q3652" i="1"/>
  <c r="Q3682" i="1" s="1"/>
  <c r="P3936" i="1"/>
  <c r="P3965" i="1" s="1"/>
  <c r="P3969" i="1" s="1"/>
  <c r="P3970" i="1" s="1"/>
  <c r="O4259" i="1"/>
  <c r="O4288" i="1" s="1"/>
  <c r="P4422" i="1"/>
  <c r="P4451" i="1" s="1"/>
  <c r="L3474" i="1"/>
  <c r="L3798" i="1"/>
  <c r="J3798" i="1" s="1"/>
  <c r="L4025" i="1"/>
  <c r="J4025" i="1" s="1"/>
  <c r="N4096" i="1"/>
  <c r="L4366" i="1"/>
  <c r="J4366" i="1" s="1"/>
  <c r="Q463" i="1"/>
  <c r="Q462" i="1" s="1"/>
  <c r="L146" i="1"/>
  <c r="J450" i="1"/>
  <c r="J566" i="1"/>
  <c r="J56" i="1"/>
  <c r="J136" i="1"/>
  <c r="J60" i="1"/>
  <c r="J583" i="1"/>
  <c r="N416" i="1"/>
  <c r="N406" i="1" s="1"/>
  <c r="N430" i="1" s="1"/>
  <c r="M502" i="1"/>
  <c r="P376" i="1"/>
  <c r="P366" i="1" s="1"/>
  <c r="P391" i="1" s="1"/>
  <c r="J554" i="1"/>
  <c r="M561" i="1"/>
  <c r="M549" i="1" s="1"/>
  <c r="L570" i="1"/>
  <c r="L54" i="1"/>
  <c r="J54" i="1" s="1"/>
  <c r="L114" i="1"/>
  <c r="J114" i="1" s="1"/>
  <c r="L199" i="1"/>
  <c r="J199" i="1" s="1"/>
  <c r="L407" i="1"/>
  <c r="J407" i="1" s="1"/>
  <c r="L425" i="1"/>
  <c r="J425" i="1" s="1"/>
  <c r="L448" i="1"/>
  <c r="J448" i="1" s="1"/>
  <c r="L581" i="1"/>
  <c r="J581" i="1" s="1"/>
  <c r="J610" i="1"/>
  <c r="L625" i="1"/>
  <c r="J625" i="1" s="1"/>
  <c r="J648" i="1"/>
  <c r="J654" i="1"/>
  <c r="L670" i="1"/>
  <c r="J670" i="1" s="1"/>
  <c r="J672" i="1"/>
  <c r="J751" i="1"/>
  <c r="Q923" i="1"/>
  <c r="Q922" i="1" s="1"/>
  <c r="J1063" i="1"/>
  <c r="J1072" i="1"/>
  <c r="J1198" i="1"/>
  <c r="O1254" i="1"/>
  <c r="O1253" i="1" s="1"/>
  <c r="J1305" i="1"/>
  <c r="J1425" i="1"/>
  <c r="P1438" i="1"/>
  <c r="P1437" i="1" s="1"/>
  <c r="L1678" i="1"/>
  <c r="J1678" i="1" s="1"/>
  <c r="Q1700" i="1"/>
  <c r="Q1729" i="1" s="1"/>
  <c r="Q1733" i="1" s="1"/>
  <c r="Q1734" i="1" s="1"/>
  <c r="L1749" i="1"/>
  <c r="J1749" i="1" s="1"/>
  <c r="L1763" i="1"/>
  <c r="J1763" i="1" s="1"/>
  <c r="M1780" i="1"/>
  <c r="M1808" i="1" s="1"/>
  <c r="L1869" i="1"/>
  <c r="J1869" i="1" s="1"/>
  <c r="L1917" i="1"/>
  <c r="J1917" i="1" s="1"/>
  <c r="M1982" i="1"/>
  <c r="M1981" i="1" s="1"/>
  <c r="L2041" i="1"/>
  <c r="J2041" i="1" s="1"/>
  <c r="Q2062" i="1"/>
  <c r="Q2091" i="1" s="1"/>
  <c r="Q2095" i="1" s="1"/>
  <c r="Q2096" i="1" s="1"/>
  <c r="M2185" i="1"/>
  <c r="M2215" i="1" s="1"/>
  <c r="L2244" i="1"/>
  <c r="J2244" i="1" s="1"/>
  <c r="L2357" i="1"/>
  <c r="J2357" i="1" s="1"/>
  <c r="P2548" i="1"/>
  <c r="P2578" i="1" s="1"/>
  <c r="M2548" i="1"/>
  <c r="M2578" i="1" s="1"/>
  <c r="O2671" i="1"/>
  <c r="O2702" i="1" s="1"/>
  <c r="O2706" i="1" s="1"/>
  <c r="O2707" i="1" s="1"/>
  <c r="Q1254" i="1"/>
  <c r="Q1253" i="1" s="1"/>
  <c r="K2062" i="1"/>
  <c r="K128" i="1"/>
  <c r="J128" i="1" s="1"/>
  <c r="J456" i="1"/>
  <c r="K512" i="1"/>
  <c r="K511" i="1" s="1"/>
  <c r="J645" i="1"/>
  <c r="O744" i="1"/>
  <c r="O733" i="1" s="1"/>
  <c r="M758" i="1"/>
  <c r="M757" i="1" s="1"/>
  <c r="N789" i="1"/>
  <c r="N788" i="1" s="1"/>
  <c r="P912" i="1"/>
  <c r="P911" i="1" s="1"/>
  <c r="P1016" i="1"/>
  <c r="P1015" i="1" s="1"/>
  <c r="L1195" i="1"/>
  <c r="J1195" i="1" s="1"/>
  <c r="L1197" i="1"/>
  <c r="J1197" i="1" s="1"/>
  <c r="O1524" i="1"/>
  <c r="O1512" i="1" s="1"/>
  <c r="N1801" i="1"/>
  <c r="L1801" i="1" s="1"/>
  <c r="J1801" i="1" s="1"/>
  <c r="O1635" i="1"/>
  <c r="O1626" i="1" s="1"/>
  <c r="O1939" i="1"/>
  <c r="O1970" i="1" s="1"/>
  <c r="O1974" i="1" s="1"/>
  <c r="O1975" i="1" s="1"/>
  <c r="L2033" i="1"/>
  <c r="J2033" i="1" s="1"/>
  <c r="L2130" i="1"/>
  <c r="J2130" i="1" s="1"/>
  <c r="Q2266" i="1"/>
  <c r="Q2296" i="1" s="1"/>
  <c r="Q2300" i="1" s="1"/>
  <c r="Q2301" i="1" s="1"/>
  <c r="M2289" i="1"/>
  <c r="L2289" i="1" s="1"/>
  <c r="J2289" i="1" s="1"/>
  <c r="O2630" i="1"/>
  <c r="O2660" i="1" s="1"/>
  <c r="N2671" i="1"/>
  <c r="N2702" i="1" s="1"/>
  <c r="L2698" i="1"/>
  <c r="J2698" i="1" s="1"/>
  <c r="L2737" i="1"/>
  <c r="J2737" i="1" s="1"/>
  <c r="M3125" i="1"/>
  <c r="L3125" i="1" s="1"/>
  <c r="J3125" i="1" s="1"/>
  <c r="L3127" i="1"/>
  <c r="J3127" i="1" s="1"/>
  <c r="N3367" i="1"/>
  <c r="N3397" i="1" s="1"/>
  <c r="N3401" i="1" s="1"/>
  <c r="N3402" i="1" s="1"/>
  <c r="Q3449" i="1"/>
  <c r="Q3478" i="1" s="1"/>
  <c r="Q3482" i="1" s="1"/>
  <c r="Q3483" i="1" s="1"/>
  <c r="L3838" i="1"/>
  <c r="J3838" i="1" s="1"/>
  <c r="N3837" i="1"/>
  <c r="L3837" i="1" s="1"/>
  <c r="J15" i="1"/>
  <c r="L71" i="1"/>
  <c r="J71" i="1" s="1"/>
  <c r="J72" i="1"/>
  <c r="K463" i="1"/>
  <c r="K462" i="1" s="1"/>
  <c r="L520" i="1"/>
  <c r="L526" i="1"/>
  <c r="O819" i="1"/>
  <c r="O808" i="1" s="1"/>
  <c r="L822" i="1"/>
  <c r="L1064" i="1"/>
  <c r="J1064" i="1" s="1"/>
  <c r="Q1160" i="1"/>
  <c r="Q1159" i="1" s="1"/>
  <c r="O1310" i="1"/>
  <c r="M1324" i="1"/>
  <c r="M1323" i="1" s="1"/>
  <c r="P1524" i="1"/>
  <c r="P1512" i="1" s="1"/>
  <c r="M1561" i="1"/>
  <c r="M1560" i="1" s="1"/>
  <c r="K1624" i="1"/>
  <c r="L1669" i="1"/>
  <c r="J1669" i="1" s="1"/>
  <c r="L1709" i="1"/>
  <c r="J1709" i="1" s="1"/>
  <c r="O1899" i="1"/>
  <c r="O1928" i="1" s="1"/>
  <c r="O1932" i="1" s="1"/>
  <c r="O1933" i="1" s="1"/>
  <c r="Q2022" i="1"/>
  <c r="Q2051" i="1" s="1"/>
  <c r="Q2055" i="1" s="1"/>
  <c r="Q2056" i="1" s="1"/>
  <c r="O2062" i="1"/>
  <c r="O2091" i="1" s="1"/>
  <c r="P2102" i="1"/>
  <c r="P2133" i="1" s="1"/>
  <c r="L2153" i="1"/>
  <c r="J2153" i="1" s="1"/>
  <c r="M2226" i="1"/>
  <c r="M2255" i="1" s="1"/>
  <c r="L2331" i="1"/>
  <c r="J2331" i="1" s="1"/>
  <c r="L2372" i="1"/>
  <c r="J2372" i="1" s="1"/>
  <c r="L2452" i="1"/>
  <c r="J2452" i="1" s="1"/>
  <c r="O2508" i="1"/>
  <c r="O2537" i="1" s="1"/>
  <c r="O2541" i="1" s="1"/>
  <c r="O2542" i="1" s="1"/>
  <c r="L2598" i="1"/>
  <c r="J2598" i="1" s="1"/>
  <c r="P2630" i="1"/>
  <c r="P2660" i="1" s="1"/>
  <c r="L2639" i="1"/>
  <c r="J2639" i="1" s="1"/>
  <c r="M2713" i="1"/>
  <c r="M2743" i="1" s="1"/>
  <c r="L3614" i="1"/>
  <c r="J3614" i="1" s="1"/>
  <c r="Q3733" i="1"/>
  <c r="Q3763" i="1" s="1"/>
  <c r="Q3767" i="1" s="1"/>
  <c r="Q3768" i="1" s="1"/>
  <c r="P1939" i="1"/>
  <c r="P1970" i="1" s="1"/>
  <c r="P1974" i="1" s="1"/>
  <c r="P1975" i="1" s="1"/>
  <c r="M3390" i="1"/>
  <c r="L3390" i="1" s="1"/>
  <c r="J3390" i="1" s="1"/>
  <c r="L3391" i="1"/>
  <c r="J3391" i="1" s="1"/>
  <c r="M337" i="1"/>
  <c r="M336" i="1" s="1"/>
  <c r="P342" i="1"/>
  <c r="P341" i="1" s="1"/>
  <c r="N463" i="1"/>
  <c r="N462" i="1" s="1"/>
  <c r="J503" i="1"/>
  <c r="J553" i="1"/>
  <c r="N561" i="1"/>
  <c r="N549" i="1" s="1"/>
  <c r="N585" i="1" s="1"/>
  <c r="J565" i="1"/>
  <c r="L667" i="1"/>
  <c r="J667" i="1" s="1"/>
  <c r="N698" i="1"/>
  <c r="N687" i="1" s="1"/>
  <c r="N717" i="1" s="1"/>
  <c r="L736" i="1"/>
  <c r="J736" i="1" s="1"/>
  <c r="L753" i="1"/>
  <c r="L759" i="1"/>
  <c r="K777" i="1"/>
  <c r="K776" i="1" s="1"/>
  <c r="Q819" i="1"/>
  <c r="Q808" i="1" s="1"/>
  <c r="J829" i="1"/>
  <c r="K843" i="1"/>
  <c r="K842" i="1" s="1"/>
  <c r="J891" i="1"/>
  <c r="K923" i="1"/>
  <c r="K922" i="1" s="1"/>
  <c r="J986" i="1"/>
  <c r="L1090" i="1"/>
  <c r="J1309" i="1"/>
  <c r="P1310" i="1"/>
  <c r="P1299" i="1" s="1"/>
  <c r="O1357" i="1"/>
  <c r="O1346" i="1" s="1"/>
  <c r="L1403" i="1"/>
  <c r="J1409" i="1"/>
  <c r="Q1453" i="1"/>
  <c r="Q1452" i="1" s="1"/>
  <c r="L1490" i="1"/>
  <c r="J1490" i="1" s="1"/>
  <c r="Q1859" i="1"/>
  <c r="Q1888" i="1" s="1"/>
  <c r="K1899" i="1"/>
  <c r="L1950" i="1"/>
  <c r="J1950" i="1" s="1"/>
  <c r="P1981" i="1"/>
  <c r="P2011" i="1" s="1"/>
  <c r="M2022" i="1"/>
  <c r="M2051" i="1" s="1"/>
  <c r="K2226" i="1"/>
  <c r="K2255" i="1" s="1"/>
  <c r="L2235" i="1"/>
  <c r="J2235" i="1" s="1"/>
  <c r="L2249" i="1"/>
  <c r="J2249" i="1" s="1"/>
  <c r="L2376" i="1"/>
  <c r="J2376" i="1" s="1"/>
  <c r="Q2469" i="1"/>
  <c r="Q2497" i="1" s="1"/>
  <c r="M2469" i="1"/>
  <c r="M2497" i="1" s="1"/>
  <c r="P2508" i="1"/>
  <c r="P2537" i="1" s="1"/>
  <c r="M2589" i="1"/>
  <c r="M2619" i="1" s="1"/>
  <c r="P2671" i="1"/>
  <c r="P2702" i="1" s="1"/>
  <c r="P2706" i="1" s="1"/>
  <c r="P2707" i="1" s="1"/>
  <c r="P2877" i="1"/>
  <c r="P2907" i="1" s="1"/>
  <c r="P2911" i="1" s="1"/>
  <c r="P2912" i="1" s="1"/>
  <c r="L3620" i="1"/>
  <c r="J3620" i="1" s="1"/>
  <c r="M3611" i="1"/>
  <c r="M3641" i="1" s="1"/>
  <c r="L3824" i="1"/>
  <c r="J3824" i="1" s="1"/>
  <c r="Q3936" i="1"/>
  <c r="Q3965" i="1" s="1"/>
  <c r="P1618" i="1"/>
  <c r="P1616" i="1" s="1"/>
  <c r="J140" i="1"/>
  <c r="L249" i="1"/>
  <c r="J249" i="1" s="1"/>
  <c r="L321" i="1"/>
  <c r="J321" i="1" s="1"/>
  <c r="O376" i="1"/>
  <c r="O366" i="1" s="1"/>
  <c r="O391" i="1" s="1"/>
  <c r="L414" i="1"/>
  <c r="J414" i="1" s="1"/>
  <c r="O523" i="1"/>
  <c r="O522" i="1" s="1"/>
  <c r="O561" i="1"/>
  <c r="O549" i="1" s="1"/>
  <c r="L578" i="1"/>
  <c r="J578" i="1" s="1"/>
  <c r="K606" i="1"/>
  <c r="K594" i="1" s="1"/>
  <c r="K628" i="1" s="1"/>
  <c r="J626" i="1"/>
  <c r="L651" i="1"/>
  <c r="J651" i="1" s="1"/>
  <c r="P653" i="1"/>
  <c r="P641" i="1" s="1"/>
  <c r="P674" i="1" s="1"/>
  <c r="J694" i="1"/>
  <c r="L696" i="1"/>
  <c r="J696" i="1" s="1"/>
  <c r="J706" i="1"/>
  <c r="J739" i="1"/>
  <c r="L742" i="1"/>
  <c r="J742" i="1" s="1"/>
  <c r="J746" i="1"/>
  <c r="Q777" i="1"/>
  <c r="Q776" i="1" s="1"/>
  <c r="J820" i="1"/>
  <c r="O843" i="1"/>
  <c r="O842" i="1" s="1"/>
  <c r="M850" i="1"/>
  <c r="M849" i="1" s="1"/>
  <c r="J934" i="1"/>
  <c r="J995" i="1"/>
  <c r="O1066" i="1"/>
  <c r="O1055" i="1" s="1"/>
  <c r="P1098" i="1"/>
  <c r="P1097" i="1" s="1"/>
  <c r="J1201" i="1"/>
  <c r="J1207" i="1"/>
  <c r="J1316" i="1"/>
  <c r="P1357" i="1"/>
  <c r="P1346" i="1" s="1"/>
  <c r="N1405" i="1"/>
  <c r="M1438" i="1"/>
  <c r="M1437" i="1" s="1"/>
  <c r="Q1819" i="1"/>
  <c r="Q1848" i="1" s="1"/>
  <c r="Q1852" i="1" s="1"/>
  <c r="Q1853" i="1" s="1"/>
  <c r="L1867" i="1"/>
  <c r="J1867" i="1" s="1"/>
  <c r="K1939" i="1"/>
  <c r="K1970" i="1" s="1"/>
  <c r="L1959" i="1"/>
  <c r="J1959" i="1" s="1"/>
  <c r="O2022" i="1"/>
  <c r="O2051" i="1" s="1"/>
  <c r="O2055" i="1" s="1"/>
  <c r="O2056" i="1" s="1"/>
  <c r="K2144" i="1"/>
  <c r="K2174" i="1" s="1"/>
  <c r="O2185" i="1"/>
  <c r="O2215" i="1" s="1"/>
  <c r="M2307" i="1"/>
  <c r="M2337" i="1" s="1"/>
  <c r="L2494" i="1"/>
  <c r="J2494" i="1" s="1"/>
  <c r="O2548" i="1"/>
  <c r="O2578" i="1" s="1"/>
  <c r="O2582" i="1" s="1"/>
  <c r="O2583" i="1" s="1"/>
  <c r="Q2671" i="1"/>
  <c r="Q2702" i="1" s="1"/>
  <c r="Q4016" i="1"/>
  <c r="Q4044" i="1" s="1"/>
  <c r="L3052" i="1"/>
  <c r="J3052" i="1" s="1"/>
  <c r="L3460" i="1"/>
  <c r="J3460" i="1" s="1"/>
  <c r="L3500" i="1"/>
  <c r="J3500" i="1" s="1"/>
  <c r="L3655" i="1"/>
  <c r="J3655" i="1" s="1"/>
  <c r="L3801" i="1"/>
  <c r="J3801" i="1" s="1"/>
  <c r="L3833" i="1"/>
  <c r="J3833" i="1" s="1"/>
  <c r="L3914" i="1"/>
  <c r="J3914" i="1" s="1"/>
  <c r="L4058" i="1"/>
  <c r="J4058" i="1" s="1"/>
  <c r="Q4096" i="1"/>
  <c r="Q4125" i="1" s="1"/>
  <c r="Q4129" i="1" s="1"/>
  <c r="Q4130" i="1" s="1"/>
  <c r="L4268" i="1"/>
  <c r="J4268" i="1" s="1"/>
  <c r="L4325" i="1"/>
  <c r="J4325" i="1" s="1"/>
  <c r="P4380" i="1"/>
  <c r="P4411" i="1" s="1"/>
  <c r="P4415" i="1" s="1"/>
  <c r="P4416" i="1" s="1"/>
  <c r="L4445" i="1"/>
  <c r="J4445" i="1" s="1"/>
  <c r="L4471" i="1"/>
  <c r="J4471" i="1" s="1"/>
  <c r="L4512" i="1"/>
  <c r="J4512" i="1" s="1"/>
  <c r="L4514" i="1"/>
  <c r="Q2877" i="1"/>
  <c r="Q2907" i="1" s="1"/>
  <c r="Q2911" i="1" s="1"/>
  <c r="Q2912" i="1" s="1"/>
  <c r="L3009" i="1"/>
  <c r="J3009" i="1" s="1"/>
  <c r="L3251" i="1"/>
  <c r="J3251" i="1" s="1"/>
  <c r="Q3408" i="1"/>
  <c r="Q3438" i="1" s="1"/>
  <c r="L3435" i="1"/>
  <c r="J3435" i="1" s="1"/>
  <c r="L3557" i="1"/>
  <c r="J3557" i="1" s="1"/>
  <c r="L3757" i="1"/>
  <c r="J3757" i="1" s="1"/>
  <c r="L3797" i="1"/>
  <c r="J3797" i="1" s="1"/>
  <c r="M3800" i="1"/>
  <c r="L3800" i="1" s="1"/>
  <c r="J3800" i="1" s="1"/>
  <c r="L4122" i="1"/>
  <c r="J4122" i="1" s="1"/>
  <c r="Q4136" i="1"/>
  <c r="Q4166" i="1" s="1"/>
  <c r="Q4170" i="1" s="1"/>
  <c r="Q4171" i="1" s="1"/>
  <c r="L4196" i="1"/>
  <c r="J4196" i="1" s="1"/>
  <c r="N4422" i="1"/>
  <c r="Q4462" i="1"/>
  <c r="Q4492" i="1" s="1"/>
  <c r="N4503" i="1"/>
  <c r="N4534" i="1" s="1"/>
  <c r="N4538" i="1" s="1"/>
  <c r="N4539" i="1" s="1"/>
  <c r="P2918" i="1"/>
  <c r="P2948" i="1" s="1"/>
  <c r="P2952" i="1" s="1"/>
  <c r="P2953" i="1" s="1"/>
  <c r="Q3000" i="1"/>
  <c r="Q3030" i="1" s="1"/>
  <c r="O3124" i="1"/>
  <c r="K3408" i="1"/>
  <c r="K3438" i="1" s="1"/>
  <c r="O3652" i="1"/>
  <c r="O3682" i="1" s="1"/>
  <c r="L3783" i="1"/>
  <c r="J3783" i="1" s="1"/>
  <c r="M3855" i="1"/>
  <c r="M3885" i="1" s="1"/>
  <c r="Q3896" i="1"/>
  <c r="Q3925" i="1" s="1"/>
  <c r="O4422" i="1"/>
  <c r="O4451" i="1" s="1"/>
  <c r="O4503" i="1"/>
  <c r="O4534" i="1" s="1"/>
  <c r="N3206" i="1"/>
  <c r="N3237" i="1" s="1"/>
  <c r="P3367" i="1"/>
  <c r="P3397" i="1" s="1"/>
  <c r="L3417" i="1"/>
  <c r="J3417" i="1" s="1"/>
  <c r="L3434" i="1"/>
  <c r="J3434" i="1" s="1"/>
  <c r="P3449" i="1"/>
  <c r="P3478" i="1" s="1"/>
  <c r="K3489" i="1"/>
  <c r="K3519" i="1" s="1"/>
  <c r="L3574" i="1"/>
  <c r="J3574" i="1" s="1"/>
  <c r="K3936" i="1"/>
  <c r="K3965" i="1" s="1"/>
  <c r="O3936" i="1"/>
  <c r="O3965" i="1" s="1"/>
  <c r="P4016" i="1"/>
  <c r="P4044" i="1" s="1"/>
  <c r="L4163" i="1"/>
  <c r="J4163" i="1" s="1"/>
  <c r="O4218" i="1"/>
  <c r="O4248" i="1" s="1"/>
  <c r="K3367" i="1"/>
  <c r="K3397" i="1" s="1"/>
  <c r="M3489" i="1"/>
  <c r="M3519" i="1" s="1"/>
  <c r="M3571" i="1"/>
  <c r="M3600" i="1" s="1"/>
  <c r="L3612" i="1"/>
  <c r="J3612" i="1" s="1"/>
  <c r="Q3611" i="1"/>
  <c r="Q3641" i="1" s="1"/>
  <c r="K3652" i="1"/>
  <c r="Q3693" i="1"/>
  <c r="Q3722" i="1" s="1"/>
  <c r="P3733" i="1"/>
  <c r="P3763" i="1" s="1"/>
  <c r="P3767" i="1" s="1"/>
  <c r="P3768" i="1" s="1"/>
  <c r="L3742" i="1"/>
  <c r="J3742" i="1" s="1"/>
  <c r="L3775" i="1"/>
  <c r="J3775" i="1" s="1"/>
  <c r="L3777" i="1"/>
  <c r="J3777" i="1" s="1"/>
  <c r="L3864" i="1"/>
  <c r="J3864" i="1" s="1"/>
  <c r="L3882" i="1"/>
  <c r="J3882" i="1" s="1"/>
  <c r="N4136" i="1"/>
  <c r="N4166" i="1" s="1"/>
  <c r="L4229" i="1"/>
  <c r="J4229" i="1" s="1"/>
  <c r="L4285" i="1"/>
  <c r="J4285" i="1" s="1"/>
  <c r="L595" i="1"/>
  <c r="J595" i="1" s="1"/>
  <c r="M31" i="1"/>
  <c r="M30" i="1" s="1"/>
  <c r="Q1143" i="1"/>
  <c r="Q1132" i="1" s="1"/>
  <c r="N758" i="1"/>
  <c r="N757" i="1" s="1"/>
  <c r="N843" i="1"/>
  <c r="N842" i="1" s="1"/>
  <c r="J885" i="1"/>
  <c r="O992" i="1"/>
  <c r="J1208" i="1"/>
  <c r="L1233" i="1"/>
  <c r="J1233" i="1" s="1"/>
  <c r="O1269" i="1"/>
  <c r="O1268" i="1" s="1"/>
  <c r="L1605" i="1"/>
  <c r="L1743" i="1"/>
  <c r="J1743" i="1" s="1"/>
  <c r="O1741" i="1"/>
  <c r="L1882" i="1"/>
  <c r="J1882" i="1" s="1"/>
  <c r="N1881" i="1"/>
  <c r="L1881" i="1" s="1"/>
  <c r="J1881" i="1" s="1"/>
  <c r="M1966" i="1"/>
  <c r="L1966" i="1" s="1"/>
  <c r="J1966" i="1" s="1"/>
  <c r="O1981" i="1"/>
  <c r="N2129" i="1"/>
  <c r="L2129" i="1" s="1"/>
  <c r="J2129" i="1" s="1"/>
  <c r="O2307" i="1"/>
  <c r="O2337" i="1" s="1"/>
  <c r="K2307" i="1"/>
  <c r="K2337" i="1" s="1"/>
  <c r="K2469" i="1"/>
  <c r="K2497" i="1" s="1"/>
  <c r="L2478" i="1"/>
  <c r="J2478" i="1" s="1"/>
  <c r="O2469" i="1"/>
  <c r="O2497" i="1" s="1"/>
  <c r="L2567" i="1"/>
  <c r="J2567" i="1" s="1"/>
  <c r="N2559" i="1"/>
  <c r="L2559" i="1" s="1"/>
  <c r="J2559" i="1" s="1"/>
  <c r="L2592" i="1"/>
  <c r="J2592" i="1" s="1"/>
  <c r="N2590" i="1"/>
  <c r="L2590" i="1" s="1"/>
  <c r="J2590" i="1" s="1"/>
  <c r="Q2630" i="1"/>
  <c r="Q2660" i="1" s="1"/>
  <c r="L2695" i="1"/>
  <c r="J2695" i="1" s="1"/>
  <c r="L3068" i="1"/>
  <c r="J3068" i="1" s="1"/>
  <c r="N3067" i="1"/>
  <c r="L3067" i="1" s="1"/>
  <c r="J3067" i="1" s="1"/>
  <c r="L3234" i="1"/>
  <c r="J3234" i="1" s="1"/>
  <c r="O3233" i="1"/>
  <c r="L3233" i="1" s="1"/>
  <c r="J3233" i="1" s="1"/>
  <c r="O3367" i="1"/>
  <c r="O3397" i="1" s="1"/>
  <c r="L3368" i="1"/>
  <c r="J3368" i="1" s="1"/>
  <c r="N3449" i="1"/>
  <c r="N3478" i="1" s="1"/>
  <c r="P3530" i="1"/>
  <c r="P3560" i="1" s="1"/>
  <c r="M113" i="1"/>
  <c r="L113" i="1" s="1"/>
  <c r="J113" i="1" s="1"/>
  <c r="K105" i="1"/>
  <c r="K104" i="1" s="1"/>
  <c r="K198" i="1"/>
  <c r="M201" i="1"/>
  <c r="L201" i="1" s="1"/>
  <c r="K220" i="1"/>
  <c r="K219" i="1" s="1"/>
  <c r="K225" i="1" s="1"/>
  <c r="K231" i="1"/>
  <c r="K251" i="1"/>
  <c r="K241" i="1" s="1"/>
  <c r="K259" i="1" s="1"/>
  <c r="N342" i="1"/>
  <c r="N341" i="1" s="1"/>
  <c r="L409" i="1"/>
  <c r="J409" i="1" s="1"/>
  <c r="K427" i="1"/>
  <c r="O512" i="1"/>
  <c r="O511" i="1" s="1"/>
  <c r="K540" i="1"/>
  <c r="M669" i="1"/>
  <c r="L669" i="1" s="1"/>
  <c r="J669" i="1" s="1"/>
  <c r="O758" i="1"/>
  <c r="O757" i="1" s="1"/>
  <c r="L858" i="1"/>
  <c r="K877" i="1"/>
  <c r="J877" i="1" s="1"/>
  <c r="J874" i="1"/>
  <c r="Q972" i="1"/>
  <c r="J1006" i="1"/>
  <c r="J1318" i="1"/>
  <c r="Q1310" i="1"/>
  <c r="Q1299" i="1" s="1"/>
  <c r="Q1330" i="1" s="1"/>
  <c r="O1324" i="1"/>
  <c r="O1323" i="1" s="1"/>
  <c r="Q1565" i="1"/>
  <c r="Q1564" i="1" s="1"/>
  <c r="P1607" i="1"/>
  <c r="Q1635" i="1"/>
  <c r="Q1671" i="1"/>
  <c r="Q1660" i="1" s="1"/>
  <c r="Q1689" i="1" s="1"/>
  <c r="L1703" i="1"/>
  <c r="J1703" i="1" s="1"/>
  <c r="O1701" i="1"/>
  <c r="O1700" i="1" s="1"/>
  <c r="O1729" i="1" s="1"/>
  <c r="K1819" i="1"/>
  <c r="K1848" i="1" s="1"/>
  <c r="L2005" i="1"/>
  <c r="J2005" i="1" s="1"/>
  <c r="M2004" i="1"/>
  <c r="L2004" i="1" s="1"/>
  <c r="J2004" i="1" s="1"/>
  <c r="L2008" i="1"/>
  <c r="J2008" i="1" s="1"/>
  <c r="O2007" i="1"/>
  <c r="L2007" i="1" s="1"/>
  <c r="L2367" i="1"/>
  <c r="J2367" i="1" s="1"/>
  <c r="O2359" i="1"/>
  <c r="O2348" i="1" s="1"/>
  <c r="O2379" i="1" s="1"/>
  <c r="K2508" i="1"/>
  <c r="K2537" i="1" s="1"/>
  <c r="L2613" i="1"/>
  <c r="J2613" i="1" s="1"/>
  <c r="O2612" i="1"/>
  <c r="L2612" i="1" s="1"/>
  <c r="J2612" i="1" s="1"/>
  <c r="L3093" i="1"/>
  <c r="J3093" i="1" s="1"/>
  <c r="L3622" i="1"/>
  <c r="N3611" i="1"/>
  <c r="O3896" i="1"/>
  <c r="O3925" i="1" s="1"/>
  <c r="L4041" i="1"/>
  <c r="J4041" i="1" s="1"/>
  <c r="N4040" i="1"/>
  <c r="L4040" i="1" s="1"/>
  <c r="L290" i="1"/>
  <c r="J290" i="1" s="1"/>
  <c r="P540" i="1"/>
  <c r="Q1066" i="1"/>
  <c r="Q1055" i="1" s="1"/>
  <c r="Q1098" i="1"/>
  <c r="Q1097" i="1" s="1"/>
  <c r="J1420" i="1"/>
  <c r="Q1500" i="1"/>
  <c r="L1805" i="1"/>
  <c r="J1805" i="1" s="1"/>
  <c r="N1804" i="1"/>
  <c r="L1804" i="1" s="1"/>
  <c r="M2439" i="1"/>
  <c r="M2428" i="1" s="1"/>
  <c r="M2458" i="1" s="1"/>
  <c r="L2447" i="1"/>
  <c r="J2447" i="1" s="1"/>
  <c r="K20" i="1"/>
  <c r="K10" i="1" s="1"/>
  <c r="M98" i="1"/>
  <c r="M88" i="1" s="1"/>
  <c r="M105" i="1"/>
  <c r="M104" i="1" s="1"/>
  <c r="M220" i="1"/>
  <c r="M219" i="1" s="1"/>
  <c r="M225" i="1" s="1"/>
  <c r="L229" i="1"/>
  <c r="J229" i="1" s="1"/>
  <c r="M231" i="1"/>
  <c r="Q231" i="1"/>
  <c r="O342" i="1"/>
  <c r="O341" i="1" s="1"/>
  <c r="L389" i="1"/>
  <c r="J389" i="1" s="1"/>
  <c r="O455" i="1"/>
  <c r="P512" i="1"/>
  <c r="P511" i="1" s="1"/>
  <c r="L515" i="1"/>
  <c r="L518" i="1"/>
  <c r="M540" i="1"/>
  <c r="L538" i="1"/>
  <c r="J538" i="1" s="1"/>
  <c r="P561" i="1"/>
  <c r="P549" i="1" s="1"/>
  <c r="P585" i="1" s="1"/>
  <c r="J568" i="1"/>
  <c r="N606" i="1"/>
  <c r="L622" i="1"/>
  <c r="J622" i="1" s="1"/>
  <c r="M624" i="1"/>
  <c r="L624" i="1" s="1"/>
  <c r="J624" i="1" s="1"/>
  <c r="L644" i="1"/>
  <c r="J644" i="1" s="1"/>
  <c r="M653" i="1"/>
  <c r="M641" i="1" s="1"/>
  <c r="J697" i="1"/>
  <c r="L711" i="1"/>
  <c r="J711" i="1" s="1"/>
  <c r="J743" i="1"/>
  <c r="P758" i="1"/>
  <c r="P757" i="1" s="1"/>
  <c r="L768" i="1"/>
  <c r="M777" i="1"/>
  <c r="O855" i="1"/>
  <c r="O854" i="1" s="1"/>
  <c r="J888" i="1"/>
  <c r="L892" i="1"/>
  <c r="J892" i="1" s="1"/>
  <c r="M894" i="1"/>
  <c r="M883" i="1" s="1"/>
  <c r="M923" i="1"/>
  <c r="M922" i="1" s="1"/>
  <c r="M940" i="1"/>
  <c r="M939" i="1" s="1"/>
  <c r="J985" i="1"/>
  <c r="O1016" i="1"/>
  <c r="O1015" i="1" s="1"/>
  <c r="N1023" i="1"/>
  <c r="N1022" i="1" s="1"/>
  <c r="N1066" i="1"/>
  <c r="N1055" i="1" s="1"/>
  <c r="N1143" i="1"/>
  <c r="N1132" i="1" s="1"/>
  <c r="P1160" i="1"/>
  <c r="P1159" i="1" s="1"/>
  <c r="K1340" i="1"/>
  <c r="J1340" i="1" s="1"/>
  <c r="J1307" i="1"/>
  <c r="K1357" i="1"/>
  <c r="K1346" i="1" s="1"/>
  <c r="K1438" i="1"/>
  <c r="K1437" i="1" s="1"/>
  <c r="K1635" i="1"/>
  <c r="L1758" i="1"/>
  <c r="J1758" i="1" s="1"/>
  <c r="M1751" i="1"/>
  <c r="M1740" i="1" s="1"/>
  <c r="K1780" i="1"/>
  <c r="L1789" i="1"/>
  <c r="J1789" i="1" s="1"/>
  <c r="O1780" i="1"/>
  <c r="O1808" i="1" s="1"/>
  <c r="N1859" i="1"/>
  <c r="L2267" i="1"/>
  <c r="J2267" i="1" s="1"/>
  <c r="O2292" i="1"/>
  <c r="L2393" i="1"/>
  <c r="J2393" i="1" s="1"/>
  <c r="N2391" i="1"/>
  <c r="L2391" i="1" s="1"/>
  <c r="J2391" i="1" s="1"/>
  <c r="L2472" i="1"/>
  <c r="J2472" i="1" s="1"/>
  <c r="N2470" i="1"/>
  <c r="L2470" i="1" s="1"/>
  <c r="J2470" i="1" s="1"/>
  <c r="O2796" i="1"/>
  <c r="O2795" i="1" s="1"/>
  <c r="O2825" i="1" s="1"/>
  <c r="L2798" i="1"/>
  <c r="J2798" i="1" s="1"/>
  <c r="L2896" i="1"/>
  <c r="J2896" i="1" s="1"/>
  <c r="N2888" i="1"/>
  <c r="N2877" i="1" s="1"/>
  <c r="M2941" i="1"/>
  <c r="L2941" i="1" s="1"/>
  <c r="J2941" i="1" s="1"/>
  <c r="L2942" i="1"/>
  <c r="J2942" i="1" s="1"/>
  <c r="L3065" i="1"/>
  <c r="J3065" i="1" s="1"/>
  <c r="N3064" i="1"/>
  <c r="L3064" i="1" s="1"/>
  <c r="J3064" i="1" s="1"/>
  <c r="L3083" i="1"/>
  <c r="J3083" i="1" s="1"/>
  <c r="L3151" i="1"/>
  <c r="J3151" i="1" s="1"/>
  <c r="O3150" i="1"/>
  <c r="L3150" i="1" s="1"/>
  <c r="J3150" i="1" s="1"/>
  <c r="M3328" i="1"/>
  <c r="L3328" i="1" s="1"/>
  <c r="J3328" i="1" s="1"/>
  <c r="L3330" i="1"/>
  <c r="J3330" i="1" s="1"/>
  <c r="K3474" i="1"/>
  <c r="K3571" i="1"/>
  <c r="K3600" i="1" s="1"/>
  <c r="K3675" i="1"/>
  <c r="Q105" i="1"/>
  <c r="Q104" i="1" s="1"/>
  <c r="P231" i="1"/>
  <c r="O850" i="1"/>
  <c r="O849" i="1" s="1"/>
  <c r="J1060" i="1"/>
  <c r="J1069" i="1"/>
  <c r="O1205" i="1"/>
  <c r="J1312" i="1"/>
  <c r="N1429" i="1"/>
  <c r="N1418" i="1" s="1"/>
  <c r="L3148" i="1"/>
  <c r="J3148" i="1" s="1"/>
  <c r="O3147" i="1"/>
  <c r="M342" i="1"/>
  <c r="M341" i="1" s="1"/>
  <c r="P463" i="1"/>
  <c r="P462" i="1" s="1"/>
  <c r="Q540" i="1"/>
  <c r="Q20" i="1"/>
  <c r="Q10" i="1" s="1"/>
  <c r="M52" i="1"/>
  <c r="M61" i="1"/>
  <c r="L63" i="1"/>
  <c r="L68" i="1"/>
  <c r="J68" i="1" s="1"/>
  <c r="J69" i="1"/>
  <c r="N105" i="1"/>
  <c r="N104" i="1" s="1"/>
  <c r="N231" i="1"/>
  <c r="L257" i="1"/>
  <c r="J257" i="1" s="1"/>
  <c r="M323" i="1"/>
  <c r="M312" i="1" s="1"/>
  <c r="J447" i="1"/>
  <c r="P455" i="1"/>
  <c r="P445" i="1" s="1"/>
  <c r="Q512" i="1"/>
  <c r="Q511" i="1" s="1"/>
  <c r="K523" i="1"/>
  <c r="K522" i="1" s="1"/>
  <c r="L524" i="1"/>
  <c r="N540" i="1"/>
  <c r="L539" i="1"/>
  <c r="L552" i="1"/>
  <c r="J552" i="1" s="1"/>
  <c r="K561" i="1"/>
  <c r="Q561" i="1"/>
  <c r="Q549" i="1" s="1"/>
  <c r="Q585" i="1" s="1"/>
  <c r="O606" i="1"/>
  <c r="O594" i="1" s="1"/>
  <c r="O628" i="1" s="1"/>
  <c r="J609" i="1"/>
  <c r="L615" i="1"/>
  <c r="N653" i="1"/>
  <c r="N641" i="1" s="1"/>
  <c r="N674" i="1" s="1"/>
  <c r="M666" i="1"/>
  <c r="L666" i="1" s="1"/>
  <c r="J666" i="1" s="1"/>
  <c r="M734" i="1"/>
  <c r="P744" i="1"/>
  <c r="P733" i="1" s="1"/>
  <c r="Q758" i="1"/>
  <c r="Q757" i="1" s="1"/>
  <c r="N777" i="1"/>
  <c r="N776" i="1" s="1"/>
  <c r="L785" i="1"/>
  <c r="L790" i="1"/>
  <c r="L797" i="1"/>
  <c r="J797" i="1" s="1"/>
  <c r="L811" i="1"/>
  <c r="J811" i="1" s="1"/>
  <c r="L817" i="1"/>
  <c r="J817" i="1" s="1"/>
  <c r="K819" i="1"/>
  <c r="K808" i="1" s="1"/>
  <c r="P894" i="1"/>
  <c r="P883" i="1" s="1"/>
  <c r="P940" i="1"/>
  <c r="P939" i="1" s="1"/>
  <c r="J994" i="1"/>
  <c r="K992" i="1"/>
  <c r="K981" i="1" s="1"/>
  <c r="Q1023" i="1"/>
  <c r="Q1022" i="1" s="1"/>
  <c r="K1023" i="1"/>
  <c r="K1022" i="1" s="1"/>
  <c r="J1057" i="1"/>
  <c r="N1098" i="1"/>
  <c r="N1097" i="1" s="1"/>
  <c r="J1200" i="1"/>
  <c r="J1315" i="1"/>
  <c r="J1428" i="1"/>
  <c r="M1453" i="1"/>
  <c r="M1452" i="1" s="1"/>
  <c r="K1660" i="1"/>
  <c r="K1689" i="1" s="1"/>
  <c r="P1700" i="1"/>
  <c r="P1729" i="1" s="1"/>
  <c r="L1718" i="1"/>
  <c r="J1718" i="1" s="1"/>
  <c r="M1711" i="1"/>
  <c r="M1700" i="1" s="1"/>
  <c r="M1729" i="1" s="1"/>
  <c r="M1635" i="1"/>
  <c r="L1822" i="1"/>
  <c r="J1822" i="1" s="1"/>
  <c r="N1820" i="1"/>
  <c r="L1820" i="1" s="1"/>
  <c r="J1820" i="1" s="1"/>
  <c r="L1842" i="1"/>
  <c r="J1842" i="1" s="1"/>
  <c r="M1841" i="1"/>
  <c r="L1841" i="1" s="1"/>
  <c r="J1841" i="1" s="1"/>
  <c r="M1939" i="1"/>
  <c r="K2084" i="1"/>
  <c r="L2088" i="1"/>
  <c r="J2088" i="1" s="1"/>
  <c r="M2087" i="1"/>
  <c r="L2087" i="1" s="1"/>
  <c r="J2087" i="1" s="1"/>
  <c r="L2204" i="1"/>
  <c r="J2204" i="1" s="1"/>
  <c r="N2196" i="1"/>
  <c r="L2196" i="1" s="1"/>
  <c r="J2196" i="1" s="1"/>
  <c r="O2226" i="1"/>
  <c r="O2255" i="1" s="1"/>
  <c r="O3011" i="1"/>
  <c r="O3000" i="1" s="1"/>
  <c r="O3030" i="1" s="1"/>
  <c r="L3019" i="1"/>
  <c r="J3019" i="1" s="1"/>
  <c r="L3231" i="1"/>
  <c r="J3231" i="1" s="1"/>
  <c r="O3230" i="1"/>
  <c r="L3230" i="1" s="1"/>
  <c r="J3230" i="1" s="1"/>
  <c r="O3744" i="1"/>
  <c r="O3733" i="1" s="1"/>
  <c r="O3763" i="1" s="1"/>
  <c r="J1211" i="1"/>
  <c r="K201" i="1"/>
  <c r="M512" i="1"/>
  <c r="M511" i="1" s="1"/>
  <c r="Q523" i="1"/>
  <c r="Q522" i="1" s="1"/>
  <c r="J12" i="1"/>
  <c r="J21" i="1"/>
  <c r="L32" i="1"/>
  <c r="J55" i="1"/>
  <c r="J58" i="1"/>
  <c r="N61" i="1"/>
  <c r="L67" i="1"/>
  <c r="J67" i="1" s="1"/>
  <c r="L91" i="1"/>
  <c r="J91" i="1" s="1"/>
  <c r="P105" i="1"/>
  <c r="P104" i="1" s="1"/>
  <c r="L137" i="1"/>
  <c r="J137" i="1" s="1"/>
  <c r="J138" i="1"/>
  <c r="J141" i="1"/>
  <c r="M144" i="1"/>
  <c r="M134" i="1" s="1"/>
  <c r="N154" i="1"/>
  <c r="N153" i="1" s="1"/>
  <c r="L190" i="1"/>
  <c r="J190" i="1" s="1"/>
  <c r="O231" i="1"/>
  <c r="L282" i="1"/>
  <c r="J282" i="1" s="1"/>
  <c r="N323" i="1"/>
  <c r="N312" i="1" s="1"/>
  <c r="L374" i="1"/>
  <c r="J374" i="1" s="1"/>
  <c r="K376" i="1"/>
  <c r="K366" i="1" s="1"/>
  <c r="L386" i="1"/>
  <c r="J386" i="1" s="1"/>
  <c r="K388" i="1"/>
  <c r="J410" i="1"/>
  <c r="Q455" i="1"/>
  <c r="Q445" i="1" s="1"/>
  <c r="M463" i="1"/>
  <c r="M462" i="1" s="1"/>
  <c r="Q502" i="1"/>
  <c r="Q491" i="1" s="1"/>
  <c r="M523" i="1"/>
  <c r="M522" i="1" s="1"/>
  <c r="O540" i="1"/>
  <c r="J557" i="1"/>
  <c r="L559" i="1"/>
  <c r="J559" i="1" s="1"/>
  <c r="J562" i="1"/>
  <c r="J569" i="1"/>
  <c r="J601" i="1"/>
  <c r="L604" i="1"/>
  <c r="J604" i="1" s="1"/>
  <c r="P606" i="1"/>
  <c r="P594" i="1" s="1"/>
  <c r="P628" i="1" s="1"/>
  <c r="J613" i="1"/>
  <c r="O653" i="1"/>
  <c r="J657" i="1"/>
  <c r="L690" i="1"/>
  <c r="J690" i="1" s="1"/>
  <c r="K698" i="1"/>
  <c r="K687" i="1" s="1"/>
  <c r="K717" i="1" s="1"/>
  <c r="L707" i="1"/>
  <c r="J737" i="1"/>
  <c r="K744" i="1"/>
  <c r="Q744" i="1"/>
  <c r="Q733" i="1" s="1"/>
  <c r="J748" i="1"/>
  <c r="K758" i="1"/>
  <c r="O777" i="1"/>
  <c r="O776" i="1" s="1"/>
  <c r="M809" i="1"/>
  <c r="L809" i="1" s="1"/>
  <c r="J809" i="1" s="1"/>
  <c r="J814" i="1"/>
  <c r="M819" i="1"/>
  <c r="J835" i="1"/>
  <c r="O912" i="1"/>
  <c r="O911" i="1" s="1"/>
  <c r="N972" i="1"/>
  <c r="L969" i="1"/>
  <c r="J969" i="1" s="1"/>
  <c r="J991" i="1"/>
  <c r="M1023" i="1"/>
  <c r="M1022" i="1" s="1"/>
  <c r="K1049" i="1"/>
  <c r="J1049" i="1" s="1"/>
  <c r="J1046" i="1"/>
  <c r="O1166" i="1"/>
  <c r="O1165" i="1" s="1"/>
  <c r="J1304" i="1"/>
  <c r="J1424" i="1"/>
  <c r="O1453" i="1"/>
  <c r="O1452" i="1" s="1"/>
  <c r="Q1524" i="1"/>
  <c r="Q1512" i="1" s="1"/>
  <c r="N1561" i="1"/>
  <c r="N1560" i="1" s="1"/>
  <c r="M1661" i="1"/>
  <c r="M1660" i="1" s="1"/>
  <c r="M1689" i="1" s="1"/>
  <c r="L1663" i="1"/>
  <c r="J1663" i="1" s="1"/>
  <c r="L1783" i="1"/>
  <c r="J1783" i="1" s="1"/>
  <c r="N1781" i="1"/>
  <c r="N1780" i="1" s="1"/>
  <c r="M1819" i="1"/>
  <c r="L1845" i="1"/>
  <c r="J1845" i="1" s="1"/>
  <c r="O1844" i="1"/>
  <c r="L1925" i="1"/>
  <c r="J1925" i="1" s="1"/>
  <c r="N1924" i="1"/>
  <c r="L1924" i="1" s="1"/>
  <c r="K2044" i="1"/>
  <c r="L2047" i="1"/>
  <c r="J2047" i="1" s="1"/>
  <c r="L2229" i="1"/>
  <c r="J2229" i="1" s="1"/>
  <c r="N2227" i="1"/>
  <c r="L2227" i="1" s="1"/>
  <c r="J2227" i="1" s="1"/>
  <c r="M2266" i="1"/>
  <c r="P2266" i="1"/>
  <c r="P2296" i="1" s="1"/>
  <c r="M2348" i="1"/>
  <c r="M2379" i="1" s="1"/>
  <c r="O2390" i="1"/>
  <c r="O2417" i="1" s="1"/>
  <c r="L2616" i="1"/>
  <c r="J2616" i="1" s="1"/>
  <c r="O2615" i="1"/>
  <c r="L2615" i="1" s="1"/>
  <c r="J2615" i="1" s="1"/>
  <c r="P2754" i="1"/>
  <c r="P2784" i="1" s="1"/>
  <c r="M2765" i="1"/>
  <c r="L2765" i="1" s="1"/>
  <c r="J2765" i="1" s="1"/>
  <c r="L2773" i="1"/>
  <c r="J2773" i="1" s="1"/>
  <c r="L2806" i="1"/>
  <c r="J2806" i="1" s="1"/>
  <c r="L2839" i="1"/>
  <c r="J2839" i="1" s="1"/>
  <c r="N2837" i="1"/>
  <c r="L2837" i="1" s="1"/>
  <c r="J2837" i="1" s="1"/>
  <c r="M2944" i="1"/>
  <c r="L2944" i="1" s="1"/>
  <c r="J2944" i="1" s="1"/>
  <c r="L2945" i="1"/>
  <c r="J2945" i="1" s="1"/>
  <c r="M972" i="1"/>
  <c r="L970" i="1"/>
  <c r="L971" i="1"/>
  <c r="J971" i="1" s="1"/>
  <c r="N1094" i="1"/>
  <c r="N1093" i="1" s="1"/>
  <c r="K1188" i="1"/>
  <c r="J1188" i="1" s="1"/>
  <c r="Q1290" i="1"/>
  <c r="L1391" i="1"/>
  <c r="J1391" i="1" s="1"/>
  <c r="K1405" i="1"/>
  <c r="P1500" i="1"/>
  <c r="O1607" i="1"/>
  <c r="K1618" i="1"/>
  <c r="K1616" i="1" s="1"/>
  <c r="M1641" i="1"/>
  <c r="M1640" i="1" s="1"/>
  <c r="P1780" i="1"/>
  <c r="P1808" i="1" s="1"/>
  <c r="L1837" i="1"/>
  <c r="J1837" i="1" s="1"/>
  <c r="K1859" i="1"/>
  <c r="K1888" i="1" s="1"/>
  <c r="L1908" i="1"/>
  <c r="J1908" i="1" s="1"/>
  <c r="L1992" i="1"/>
  <c r="J1992" i="1" s="1"/>
  <c r="L2048" i="1"/>
  <c r="J2048" i="1" s="1"/>
  <c r="P2062" i="1"/>
  <c r="P2091" i="1" s="1"/>
  <c r="L2147" i="1"/>
  <c r="J2147" i="1" s="1"/>
  <c r="L2209" i="1"/>
  <c r="J2209" i="1" s="1"/>
  <c r="L2212" i="1"/>
  <c r="J2212" i="1" s="1"/>
  <c r="L2318" i="1"/>
  <c r="J2318" i="1" s="1"/>
  <c r="L2414" i="1"/>
  <c r="J2414" i="1" s="1"/>
  <c r="L2489" i="1"/>
  <c r="J2489" i="1" s="1"/>
  <c r="L2633" i="1"/>
  <c r="J2633" i="1" s="1"/>
  <c r="K2671" i="1"/>
  <c r="K2702" i="1" s="1"/>
  <c r="L2680" i="1"/>
  <c r="J2680" i="1" s="1"/>
  <c r="L2691" i="1"/>
  <c r="J2691" i="1" s="1"/>
  <c r="L2722" i="1"/>
  <c r="J2722" i="1" s="1"/>
  <c r="L2763" i="1"/>
  <c r="J2763" i="1" s="1"/>
  <c r="L2778" i="1"/>
  <c r="J2778" i="1" s="1"/>
  <c r="L2781" i="1"/>
  <c r="J2781" i="1" s="1"/>
  <c r="L2962" i="1"/>
  <c r="J2962" i="1" s="1"/>
  <c r="N3000" i="1"/>
  <c r="O3082" i="1"/>
  <c r="O3113" i="1" s="1"/>
  <c r="P3165" i="1"/>
  <c r="P3195" i="1" s="1"/>
  <c r="L3189" i="1"/>
  <c r="J3189" i="1" s="1"/>
  <c r="P3248" i="1"/>
  <c r="P3278" i="1" s="1"/>
  <c r="L3272" i="1"/>
  <c r="J3272" i="1" s="1"/>
  <c r="P3408" i="1"/>
  <c r="P3438" i="1" s="1"/>
  <c r="L3432" i="1"/>
  <c r="J3432" i="1" s="1"/>
  <c r="P3489" i="1"/>
  <c r="P3519" i="1" s="1"/>
  <c r="M3541" i="1"/>
  <c r="L3541" i="1" s="1"/>
  <c r="J3541" i="1" s="1"/>
  <c r="Q3571" i="1"/>
  <c r="Q3600" i="1" s="1"/>
  <c r="L3597" i="1"/>
  <c r="J3597" i="1" s="1"/>
  <c r="L3653" i="1"/>
  <c r="J3653" i="1" s="1"/>
  <c r="M3774" i="1"/>
  <c r="M3815" i="1"/>
  <c r="M3844" i="1" s="1"/>
  <c r="Q3815" i="1"/>
  <c r="Q3844" i="1" s="1"/>
  <c r="K3855" i="1"/>
  <c r="K3885" i="1" s="1"/>
  <c r="L3905" i="1"/>
  <c r="J3905" i="1" s="1"/>
  <c r="L3954" i="1"/>
  <c r="J3954" i="1" s="1"/>
  <c r="O972" i="1"/>
  <c r="L984" i="1"/>
  <c r="J984" i="1" s="1"/>
  <c r="K1254" i="1"/>
  <c r="K1253" i="1" s="1"/>
  <c r="L1286" i="1"/>
  <c r="J1286" i="1" s="1"/>
  <c r="M1290" i="1"/>
  <c r="L1288" i="1"/>
  <c r="J1288" i="1" s="1"/>
  <c r="K1374" i="1"/>
  <c r="K1373" i="1" s="1"/>
  <c r="L1386" i="1"/>
  <c r="J1386" i="1" s="1"/>
  <c r="L1427" i="1"/>
  <c r="J1427" i="1" s="1"/>
  <c r="K1429" i="1"/>
  <c r="K1418" i="1" s="1"/>
  <c r="O1438" i="1"/>
  <c r="O1437" i="1" s="1"/>
  <c r="P1453" i="1"/>
  <c r="P1452" i="1" s="1"/>
  <c r="K1500" i="1"/>
  <c r="N1565" i="1"/>
  <c r="N1564" i="1" s="1"/>
  <c r="Q1607" i="1"/>
  <c r="L1766" i="1"/>
  <c r="J1766" i="1" s="1"/>
  <c r="L1791" i="1"/>
  <c r="J1791" i="1" s="1"/>
  <c r="L1862" i="1"/>
  <c r="J1862" i="1" s="1"/>
  <c r="L1877" i="1"/>
  <c r="J1877" i="1" s="1"/>
  <c r="K2007" i="1"/>
  <c r="L2045" i="1"/>
  <c r="J2045" i="1" s="1"/>
  <c r="P2144" i="1"/>
  <c r="P2174" i="1" s="1"/>
  <c r="L2194" i="1"/>
  <c r="J2194" i="1" s="1"/>
  <c r="L2237" i="1"/>
  <c r="J2237" i="1" s="1"/>
  <c r="L2252" i="1"/>
  <c r="J2252" i="1" s="1"/>
  <c r="L2375" i="1"/>
  <c r="J2375" i="1" s="1"/>
  <c r="L2401" i="1"/>
  <c r="J2401" i="1" s="1"/>
  <c r="L2455" i="1"/>
  <c r="J2455" i="1" s="1"/>
  <c r="L2480" i="1"/>
  <c r="J2480" i="1" s="1"/>
  <c r="L2526" i="1"/>
  <c r="J2526" i="1" s="1"/>
  <c r="L2557" i="1"/>
  <c r="J2557" i="1" s="1"/>
  <c r="L2600" i="1"/>
  <c r="J2600" i="1" s="1"/>
  <c r="L2608" i="1"/>
  <c r="J2608" i="1" s="1"/>
  <c r="L2657" i="1"/>
  <c r="J2657" i="1" s="1"/>
  <c r="L2682" i="1"/>
  <c r="J2682" i="1" s="1"/>
  <c r="L2696" i="1"/>
  <c r="J2696" i="1" s="1"/>
  <c r="L2699" i="1"/>
  <c r="J2699" i="1" s="1"/>
  <c r="L2716" i="1"/>
  <c r="J2716" i="1" s="1"/>
  <c r="O2836" i="1"/>
  <c r="O2866" i="1" s="1"/>
  <c r="L2863" i="1"/>
  <c r="J2863" i="1" s="1"/>
  <c r="O2877" i="1"/>
  <c r="O2907" i="1" s="1"/>
  <c r="Q2918" i="1"/>
  <c r="Q2948" i="1" s="1"/>
  <c r="P2959" i="1"/>
  <c r="P2989" i="1" s="1"/>
  <c r="L2983" i="1"/>
  <c r="J2983" i="1" s="1"/>
  <c r="L3044" i="1"/>
  <c r="J3044" i="1" s="1"/>
  <c r="L3143" i="1"/>
  <c r="J3143" i="1" s="1"/>
  <c r="L3174" i="1"/>
  <c r="J3174" i="1" s="1"/>
  <c r="L3176" i="1"/>
  <c r="J3176" i="1" s="1"/>
  <c r="L3215" i="1"/>
  <c r="J3215" i="1" s="1"/>
  <c r="L3226" i="1"/>
  <c r="J3226" i="1" s="1"/>
  <c r="L3257" i="1"/>
  <c r="J3257" i="1" s="1"/>
  <c r="L3259" i="1"/>
  <c r="J3259" i="1" s="1"/>
  <c r="L3298" i="1"/>
  <c r="J3298" i="1" s="1"/>
  <c r="L3308" i="1"/>
  <c r="J3308" i="1" s="1"/>
  <c r="L3313" i="1"/>
  <c r="J3313" i="1" s="1"/>
  <c r="L3350" i="1"/>
  <c r="J3350" i="1" s="1"/>
  <c r="L3386" i="1"/>
  <c r="J3386" i="1" s="1"/>
  <c r="L3411" i="1"/>
  <c r="J3411" i="1" s="1"/>
  <c r="L3452" i="1"/>
  <c r="J3452" i="1" s="1"/>
  <c r="L3472" i="1"/>
  <c r="J3472" i="1" s="1"/>
  <c r="L3475" i="1"/>
  <c r="J3475" i="1" s="1"/>
  <c r="L3508" i="1"/>
  <c r="J3508" i="1" s="1"/>
  <c r="L3513" i="1"/>
  <c r="J3513" i="1" s="1"/>
  <c r="L3554" i="1"/>
  <c r="J3554" i="1" s="1"/>
  <c r="L3635" i="1"/>
  <c r="J3635" i="1" s="1"/>
  <c r="P3652" i="1"/>
  <c r="P3682" i="1" s="1"/>
  <c r="L3661" i="1"/>
  <c r="J3661" i="1" s="1"/>
  <c r="K3693" i="1"/>
  <c r="K3722" i="1" s="1"/>
  <c r="P3774" i="1"/>
  <c r="P3804" i="1" s="1"/>
  <c r="L3841" i="1"/>
  <c r="J3841" i="1" s="1"/>
  <c r="L3945" i="1"/>
  <c r="J3945" i="1" s="1"/>
  <c r="L4002" i="1"/>
  <c r="J4002" i="1" s="1"/>
  <c r="P972" i="1"/>
  <c r="P992" i="1"/>
  <c r="P981" i="1" s="1"/>
  <c r="L1058" i="1"/>
  <c r="J1058" i="1" s="1"/>
  <c r="L1135" i="1"/>
  <c r="J1135" i="1" s="1"/>
  <c r="P1166" i="1"/>
  <c r="P1165" i="1" s="1"/>
  <c r="K1205" i="1"/>
  <c r="K1194" i="1" s="1"/>
  <c r="J1225" i="1"/>
  <c r="M1269" i="1"/>
  <c r="M1268" i="1" s="1"/>
  <c r="N1290" i="1"/>
  <c r="L1394" i="1"/>
  <c r="J1394" i="1" s="1"/>
  <c r="O1405" i="1"/>
  <c r="L1404" i="1"/>
  <c r="J1404" i="1" s="1"/>
  <c r="M1500" i="1"/>
  <c r="L1499" i="1"/>
  <c r="K1506" i="1"/>
  <c r="J1506" i="1" s="1"/>
  <c r="L1522" i="1"/>
  <c r="J1522" i="1" s="1"/>
  <c r="K1607" i="1"/>
  <c r="P1635" i="1"/>
  <c r="L1683" i="1"/>
  <c r="J1683" i="1" s="1"/>
  <c r="K1804" i="1"/>
  <c r="P1819" i="1"/>
  <c r="P1848" i="1" s="1"/>
  <c r="L1885" i="1"/>
  <c r="J1885" i="1" s="1"/>
  <c r="P1899" i="1"/>
  <c r="P1928" i="1" s="1"/>
  <c r="K1924" i="1"/>
  <c r="L2031" i="1"/>
  <c r="J2031" i="1" s="1"/>
  <c r="P2022" i="1"/>
  <c r="P2051" i="1" s="1"/>
  <c r="L2071" i="1"/>
  <c r="J2071" i="1" s="1"/>
  <c r="L2316" i="1"/>
  <c r="J2316" i="1" s="1"/>
  <c r="P2390" i="1"/>
  <c r="P2417" i="1" s="1"/>
  <c r="L2437" i="1"/>
  <c r="J2437" i="1" s="1"/>
  <c r="L2654" i="1"/>
  <c r="J2654" i="1" s="1"/>
  <c r="L2714" i="1"/>
  <c r="J2714" i="1" s="1"/>
  <c r="L2740" i="1"/>
  <c r="J2740" i="1" s="1"/>
  <c r="O2754" i="1"/>
  <c r="O2784" i="1" s="1"/>
  <c r="P2836" i="1"/>
  <c r="P2866" i="1" s="1"/>
  <c r="L2860" i="1"/>
  <c r="J2860" i="1" s="1"/>
  <c r="L2921" i="1"/>
  <c r="J2921" i="1" s="1"/>
  <c r="Q2959" i="1"/>
  <c r="Q2989" i="1" s="1"/>
  <c r="L3060" i="1"/>
  <c r="J3060" i="1" s="1"/>
  <c r="L3091" i="1"/>
  <c r="J3091" i="1" s="1"/>
  <c r="L3102" i="1"/>
  <c r="J3102" i="1" s="1"/>
  <c r="L3107" i="1"/>
  <c r="J3107" i="1" s="1"/>
  <c r="L3110" i="1"/>
  <c r="J3110" i="1" s="1"/>
  <c r="L3135" i="1"/>
  <c r="J3135" i="1" s="1"/>
  <c r="L3300" i="1"/>
  <c r="J3300" i="1" s="1"/>
  <c r="L3345" i="1"/>
  <c r="J3345" i="1" s="1"/>
  <c r="Q3367" i="1"/>
  <c r="Q3397" i="1" s="1"/>
  <c r="L3431" i="1"/>
  <c r="J3431" i="1" s="1"/>
  <c r="L3471" i="1"/>
  <c r="J3471" i="1" s="1"/>
  <c r="Q3530" i="1"/>
  <c r="Q3560" i="1" s="1"/>
  <c r="L3572" i="1"/>
  <c r="J3572" i="1" s="1"/>
  <c r="K3622" i="1"/>
  <c r="K3611" i="1" s="1"/>
  <c r="K3641" i="1" s="1"/>
  <c r="N3675" i="1"/>
  <c r="L3675" i="1" s="1"/>
  <c r="L3676" i="1"/>
  <c r="J3676" i="1" s="1"/>
  <c r="L3679" i="1"/>
  <c r="J3679" i="1" s="1"/>
  <c r="M3678" i="1"/>
  <c r="L3678" i="1" s="1"/>
  <c r="J3678" i="1" s="1"/>
  <c r="O3693" i="1"/>
  <c r="O3722" i="1" s="1"/>
  <c r="L3719" i="1"/>
  <c r="J3719" i="1" s="1"/>
  <c r="M3733" i="1"/>
  <c r="M3763" i="1" s="1"/>
  <c r="O3774" i="1"/>
  <c r="O3804" i="1" s="1"/>
  <c r="K3816" i="1"/>
  <c r="K3815" i="1" s="1"/>
  <c r="Q3855" i="1"/>
  <c r="Q3885" i="1" s="1"/>
  <c r="O3855" i="1"/>
  <c r="O3885" i="1" s="1"/>
  <c r="L4038" i="1"/>
  <c r="J4038" i="1" s="1"/>
  <c r="M4147" i="1"/>
  <c r="L4147" i="1" s="1"/>
  <c r="J4147" i="1" s="1"/>
  <c r="L4155" i="1"/>
  <c r="J4155" i="1" s="1"/>
  <c r="L1271" i="1"/>
  <c r="O1290" i="1"/>
  <c r="J1303" i="1"/>
  <c r="J1306" i="1"/>
  <c r="L1308" i="1"/>
  <c r="J1308" i="1" s="1"/>
  <c r="J1311" i="1"/>
  <c r="J1314" i="1"/>
  <c r="J1317" i="1"/>
  <c r="N1500" i="1"/>
  <c r="M1607" i="1"/>
  <c r="P1859" i="1"/>
  <c r="P1888" i="1" s="1"/>
  <c r="L2277" i="1"/>
  <c r="J2277" i="1" s="1"/>
  <c r="L2308" i="1"/>
  <c r="J2308" i="1" s="1"/>
  <c r="Q2589" i="1"/>
  <c r="Q2619" i="1" s="1"/>
  <c r="K2630" i="1"/>
  <c r="K2660" i="1" s="1"/>
  <c r="P2713" i="1"/>
  <c r="P2743" i="1" s="1"/>
  <c r="N2795" i="1"/>
  <c r="Q2836" i="1"/>
  <c r="Q2866" i="1" s="1"/>
  <c r="P3206" i="1"/>
  <c r="P3237" i="1" s="1"/>
  <c r="L3217" i="1"/>
  <c r="J3217" i="1" s="1"/>
  <c r="N3289" i="1"/>
  <c r="L3338" i="1"/>
  <c r="O3571" i="1"/>
  <c r="O3600" i="1" s="1"/>
  <c r="N3582" i="1"/>
  <c r="L3589" i="1"/>
  <c r="J3589" i="1" s="1"/>
  <c r="N3637" i="1"/>
  <c r="L3637" i="1" s="1"/>
  <c r="J3637" i="1" s="1"/>
  <c r="L3638" i="1"/>
  <c r="J3638" i="1" s="1"/>
  <c r="M4178" i="1"/>
  <c r="L4178" i="1" s="1"/>
  <c r="J4178" i="1" s="1"/>
  <c r="L4180" i="1"/>
  <c r="J4180" i="1" s="1"/>
  <c r="L990" i="1"/>
  <c r="J990" i="1" s="1"/>
  <c r="K1098" i="1"/>
  <c r="K1097" i="1" s="1"/>
  <c r="P1290" i="1"/>
  <c r="L1355" i="1"/>
  <c r="J1355" i="1" s="1"/>
  <c r="Q1374" i="1"/>
  <c r="Q1373" i="1" s="1"/>
  <c r="O1429" i="1"/>
  <c r="O1418" i="1" s="1"/>
  <c r="L1431" i="1"/>
  <c r="J1451" i="1"/>
  <c r="K1453" i="1"/>
  <c r="K1452" i="1" s="1"/>
  <c r="O1500" i="1"/>
  <c r="N1524" i="1"/>
  <c r="L1603" i="1"/>
  <c r="L1604" i="1"/>
  <c r="P1740" i="1"/>
  <c r="P1769" i="1" s="1"/>
  <c r="L1828" i="1"/>
  <c r="J1828" i="1" s="1"/>
  <c r="L2111" i="1"/>
  <c r="J2111" i="1" s="1"/>
  <c r="L2122" i="1"/>
  <c r="J2122" i="1" s="1"/>
  <c r="L2126" i="1"/>
  <c r="J2126" i="1" s="1"/>
  <c r="L2145" i="1"/>
  <c r="J2145" i="1" s="1"/>
  <c r="L2168" i="1"/>
  <c r="J2168" i="1" s="1"/>
  <c r="L2171" i="1"/>
  <c r="J2171" i="1" s="1"/>
  <c r="L2285" i="1"/>
  <c r="J2285" i="1" s="1"/>
  <c r="L2310" i="1"/>
  <c r="J2310" i="1" s="1"/>
  <c r="L2399" i="1"/>
  <c r="J2399" i="1" s="1"/>
  <c r="L2531" i="1"/>
  <c r="J2531" i="1" s="1"/>
  <c r="L2534" i="1"/>
  <c r="J2534" i="1" s="1"/>
  <c r="L2572" i="1"/>
  <c r="J2572" i="1" s="1"/>
  <c r="L2575" i="1"/>
  <c r="J2575" i="1" s="1"/>
  <c r="L2641" i="1"/>
  <c r="J2641" i="1" s="1"/>
  <c r="Q2713" i="1"/>
  <c r="Q2743" i="1" s="1"/>
  <c r="L2814" i="1"/>
  <c r="J2814" i="1" s="1"/>
  <c r="L2845" i="1"/>
  <c r="J2845" i="1" s="1"/>
  <c r="L2847" i="1"/>
  <c r="J2847" i="1" s="1"/>
  <c r="L2886" i="1"/>
  <c r="J2886" i="1" s="1"/>
  <c r="L2901" i="1"/>
  <c r="J2901" i="1" s="1"/>
  <c r="L2904" i="1"/>
  <c r="J2904" i="1" s="1"/>
  <c r="N2929" i="1"/>
  <c r="L2929" i="1" s="1"/>
  <c r="J2929" i="1" s="1"/>
  <c r="L3085" i="1"/>
  <c r="J3085" i="1" s="1"/>
  <c r="N3166" i="1"/>
  <c r="L3166" i="1" s="1"/>
  <c r="J3166" i="1" s="1"/>
  <c r="O3165" i="1"/>
  <c r="O3195" i="1" s="1"/>
  <c r="L3192" i="1"/>
  <c r="J3192" i="1" s="1"/>
  <c r="N3249" i="1"/>
  <c r="L3249" i="1" s="1"/>
  <c r="J3249" i="1" s="1"/>
  <c r="O3248" i="1"/>
  <c r="O3278" i="1" s="1"/>
  <c r="L3275" i="1"/>
  <c r="J3275" i="1" s="1"/>
  <c r="O3289" i="1"/>
  <c r="O3316" i="1" s="1"/>
  <c r="Q3327" i="1"/>
  <c r="Q3356" i="1" s="1"/>
  <c r="L3419" i="1"/>
  <c r="J3419" i="1" s="1"/>
  <c r="L3702" i="1"/>
  <c r="J3702" i="1" s="1"/>
  <c r="L3818" i="1"/>
  <c r="J3818" i="1" s="1"/>
  <c r="N3816" i="1"/>
  <c r="L3816" i="1" s="1"/>
  <c r="O4016" i="1"/>
  <c r="O4044" i="1" s="1"/>
  <c r="L4037" i="1"/>
  <c r="L3409" i="1"/>
  <c r="J3409" i="1" s="1"/>
  <c r="L3427" i="1"/>
  <c r="J3427" i="1" s="1"/>
  <c r="L3516" i="1"/>
  <c r="J3516" i="1" s="1"/>
  <c r="L3711" i="1"/>
  <c r="J3711" i="1" s="1"/>
  <c r="P3815" i="1"/>
  <c r="P3844" i="1" s="1"/>
  <c r="L3858" i="1"/>
  <c r="J3858" i="1" s="1"/>
  <c r="L3922" i="1"/>
  <c r="J3922" i="1" s="1"/>
  <c r="L3962" i="1"/>
  <c r="J3962" i="1" s="1"/>
  <c r="L3985" i="1"/>
  <c r="J3985" i="1" s="1"/>
  <c r="L3999" i="1"/>
  <c r="J3999" i="1" s="1"/>
  <c r="O4136" i="1"/>
  <c r="O4166" i="1" s="1"/>
  <c r="L4145" i="1"/>
  <c r="J4145" i="1" s="1"/>
  <c r="L4186" i="1"/>
  <c r="J4186" i="1" s="1"/>
  <c r="L4400" i="1"/>
  <c r="J4400" i="1" s="1"/>
  <c r="M4391" i="1"/>
  <c r="L4391" i="1" s="1"/>
  <c r="J4391" i="1" s="1"/>
  <c r="O4462" i="1"/>
  <c r="O4492" i="1" s="1"/>
  <c r="P4096" i="1"/>
  <c r="P4125" i="1" s="1"/>
  <c r="L4204" i="1"/>
  <c r="J4204" i="1" s="1"/>
  <c r="O4203" i="1"/>
  <c r="L4203" i="1" s="1"/>
  <c r="L3370" i="1"/>
  <c r="J3370" i="1" s="1"/>
  <c r="L3663" i="1"/>
  <c r="J3663" i="1" s="1"/>
  <c r="P3693" i="1"/>
  <c r="P3722" i="1" s="1"/>
  <c r="N3774" i="1"/>
  <c r="N3804" i="1" s="1"/>
  <c r="L3793" i="1"/>
  <c r="J3793" i="1" s="1"/>
  <c r="L3826" i="1"/>
  <c r="J3826" i="1" s="1"/>
  <c r="P3855" i="1"/>
  <c r="P3885" i="1" s="1"/>
  <c r="L3879" i="1"/>
  <c r="J3879" i="1" s="1"/>
  <c r="L4034" i="1"/>
  <c r="J4034" i="1" s="1"/>
  <c r="O4055" i="1"/>
  <c r="O4085" i="1" s="1"/>
  <c r="O4096" i="1"/>
  <c r="O4125" i="1" s="1"/>
  <c r="L4105" i="1"/>
  <c r="J4105" i="1" s="1"/>
  <c r="L4119" i="1"/>
  <c r="J4119" i="1" s="1"/>
  <c r="L4160" i="1"/>
  <c r="J4160" i="1" s="1"/>
  <c r="L3378" i="1"/>
  <c r="J3378" i="1" s="1"/>
  <c r="L3393" i="1"/>
  <c r="J3393" i="1" s="1"/>
  <c r="L3394" i="1"/>
  <c r="J3394" i="1" s="1"/>
  <c r="L3458" i="1"/>
  <c r="J3458" i="1" s="1"/>
  <c r="L3594" i="1"/>
  <c r="J3594" i="1" s="1"/>
  <c r="L3994" i="1"/>
  <c r="J3994" i="1" s="1"/>
  <c r="N4056" i="1"/>
  <c r="L4056" i="1" s="1"/>
  <c r="J4056" i="1" s="1"/>
  <c r="P4055" i="1"/>
  <c r="P4085" i="1" s="1"/>
  <c r="L4064" i="1"/>
  <c r="J4064" i="1" s="1"/>
  <c r="L4082" i="1"/>
  <c r="J4082" i="1" s="1"/>
  <c r="L4201" i="1"/>
  <c r="J4201" i="1" s="1"/>
  <c r="O4200" i="1"/>
  <c r="L4200" i="1" s="1"/>
  <c r="N4380" i="1"/>
  <c r="Q4055" i="1"/>
  <c r="Q4085" i="1" s="1"/>
  <c r="L4079" i="1"/>
  <c r="J4079" i="1" s="1"/>
  <c r="Q4218" i="1"/>
  <c r="Q4248" i="1" s="1"/>
  <c r="L4242" i="1"/>
  <c r="J4242" i="1" s="1"/>
  <c r="O4339" i="1"/>
  <c r="O4369" i="1" s="1"/>
  <c r="L4348" i="1"/>
  <c r="J4348" i="1" s="1"/>
  <c r="O4380" i="1"/>
  <c r="O4411" i="1" s="1"/>
  <c r="L4440" i="1"/>
  <c r="J4440" i="1" s="1"/>
  <c r="P4462" i="1"/>
  <c r="P4492" i="1" s="1"/>
  <c r="N4462" i="1"/>
  <c r="N4492" i="1" s="1"/>
  <c r="L4486" i="1"/>
  <c r="J4486" i="1" s="1"/>
  <c r="L4526" i="1"/>
  <c r="Q4299" i="1"/>
  <c r="Q4328" i="1" s="1"/>
  <c r="O4299" i="1"/>
  <c r="O4328" i="1" s="1"/>
  <c r="L4308" i="1"/>
  <c r="J4308" i="1" s="1"/>
  <c r="L4322" i="1"/>
  <c r="J4322" i="1" s="1"/>
  <c r="L4363" i="1"/>
  <c r="J4363" i="1" s="1"/>
  <c r="Q4422" i="1"/>
  <c r="Q4451" i="1" s="1"/>
  <c r="L4431" i="1"/>
  <c r="J4431" i="1" s="1"/>
  <c r="L4448" i="1"/>
  <c r="J4448" i="1" s="1"/>
  <c r="L4506" i="1"/>
  <c r="J4506" i="1" s="1"/>
  <c r="L4530" i="1"/>
  <c r="J4530" i="1" s="1"/>
  <c r="P4259" i="1"/>
  <c r="P4288" i="1" s="1"/>
  <c r="Q4259" i="1"/>
  <c r="Q4288" i="1" s="1"/>
  <c r="L4282" i="1"/>
  <c r="J4282" i="1" s="1"/>
  <c r="L4405" i="1"/>
  <c r="J4405" i="1" s="1"/>
  <c r="L4481" i="1"/>
  <c r="J4481" i="1" s="1"/>
  <c r="P4503" i="1"/>
  <c r="P4534" i="1" s="1"/>
  <c r="L4522" i="1"/>
  <c r="J4522" i="1" s="1"/>
  <c r="L4527" i="1"/>
  <c r="J4527" i="1" s="1"/>
  <c r="L4529" i="1"/>
  <c r="P4218" i="1"/>
  <c r="P4248" i="1" s="1"/>
  <c r="L4245" i="1"/>
  <c r="J4245" i="1" s="1"/>
  <c r="L4317" i="1"/>
  <c r="J4317" i="1" s="1"/>
  <c r="L4383" i="1"/>
  <c r="J4383" i="1" s="1"/>
  <c r="L4489" i="1"/>
  <c r="J4489" i="1" s="1"/>
  <c r="L550" i="1"/>
  <c r="L36" i="1"/>
  <c r="J36" i="1" s="1"/>
  <c r="L70" i="1"/>
  <c r="J70" i="1" s="1"/>
  <c r="L183" i="1"/>
  <c r="J183" i="1" s="1"/>
  <c r="L275" i="1"/>
  <c r="J275" i="1" s="1"/>
  <c r="L367" i="1"/>
  <c r="J367" i="1" s="1"/>
  <c r="L884" i="1"/>
  <c r="J884" i="1" s="1"/>
  <c r="L11" i="1"/>
  <c r="J11" i="1" s="1"/>
  <c r="L1056" i="1"/>
  <c r="M1093" i="1"/>
  <c r="M1159" i="1"/>
  <c r="L470" i="1"/>
  <c r="J470" i="1" s="1"/>
  <c r="L714" i="1"/>
  <c r="J714" i="1" s="1"/>
  <c r="M1165" i="1"/>
  <c r="L135" i="1"/>
  <c r="J135" i="1" s="1"/>
  <c r="L293" i="1"/>
  <c r="J293" i="1" s="1"/>
  <c r="L242" i="1"/>
  <c r="J242" i="1" s="1"/>
  <c r="L313" i="1"/>
  <c r="J313" i="1" s="1"/>
  <c r="L13" i="1"/>
  <c r="J13" i="1" s="1"/>
  <c r="J14" i="1"/>
  <c r="J17" i="1"/>
  <c r="L22" i="1"/>
  <c r="J35" i="1"/>
  <c r="L37" i="1"/>
  <c r="J37" i="1" s="1"/>
  <c r="J38" i="1"/>
  <c r="L89" i="1"/>
  <c r="J89" i="1" s="1"/>
  <c r="J90" i="1"/>
  <c r="J93" i="1"/>
  <c r="J99" i="1"/>
  <c r="M154" i="1"/>
  <c r="M153" i="1" s="1"/>
  <c r="L185" i="1"/>
  <c r="J185" i="1" s="1"/>
  <c r="J186" i="1"/>
  <c r="J189" i="1"/>
  <c r="L194" i="1"/>
  <c r="L230" i="1"/>
  <c r="J247" i="1"/>
  <c r="J250" i="1"/>
  <c r="L252" i="1"/>
  <c r="J280" i="1"/>
  <c r="J283" i="1"/>
  <c r="L291" i="1"/>
  <c r="J291" i="1" s="1"/>
  <c r="J292" i="1"/>
  <c r="L294" i="1"/>
  <c r="J294" i="1" s="1"/>
  <c r="J295" i="1"/>
  <c r="L315" i="1"/>
  <c r="J315" i="1" s="1"/>
  <c r="J316" i="1"/>
  <c r="J319" i="1"/>
  <c r="J322" i="1"/>
  <c r="J325" i="1"/>
  <c r="J328" i="1"/>
  <c r="J331" i="1"/>
  <c r="J340" i="1"/>
  <c r="L369" i="1"/>
  <c r="J369" i="1" s="1"/>
  <c r="J370" i="1"/>
  <c r="J373" i="1"/>
  <c r="J412" i="1"/>
  <c r="J415" i="1"/>
  <c r="J418" i="1"/>
  <c r="L420" i="1"/>
  <c r="J451" i="1"/>
  <c r="L453" i="1"/>
  <c r="J453" i="1" s="1"/>
  <c r="J454" i="1"/>
  <c r="J457" i="1"/>
  <c r="J469" i="1"/>
  <c r="L471" i="1"/>
  <c r="J471" i="1" s="1"/>
  <c r="J472" i="1"/>
  <c r="M492" i="1"/>
  <c r="L537" i="1"/>
  <c r="J643" i="1"/>
  <c r="J646" i="1"/>
  <c r="J649" i="1"/>
  <c r="J652" i="1"/>
  <c r="J655" i="1"/>
  <c r="J658" i="1"/>
  <c r="J673" i="1"/>
  <c r="J689" i="1"/>
  <c r="J692" i="1"/>
  <c r="J695" i="1"/>
  <c r="J701" i="1"/>
  <c r="J704" i="1"/>
  <c r="L712" i="1"/>
  <c r="J712" i="1" s="1"/>
  <c r="J713" i="1"/>
  <c r="L715" i="1"/>
  <c r="J715" i="1" s="1"/>
  <c r="J716" i="1"/>
  <c r="K855" i="1"/>
  <c r="Q855" i="1"/>
  <c r="Q854" i="1" s="1"/>
  <c r="J889" i="1"/>
  <c r="J895" i="1"/>
  <c r="P923" i="1"/>
  <c r="P922" i="1" s="1"/>
  <c r="L943" i="1"/>
  <c r="L948" i="1"/>
  <c r="L954" i="1"/>
  <c r="K972" i="1"/>
  <c r="N982" i="1"/>
  <c r="J987" i="1"/>
  <c r="J993" i="1"/>
  <c r="J996" i="1"/>
  <c r="L998" i="1"/>
  <c r="L1007" i="1"/>
  <c r="L1019" i="1"/>
  <c r="P1023" i="1"/>
  <c r="P1022" i="1" s="1"/>
  <c r="K1056" i="1"/>
  <c r="O1098" i="1"/>
  <c r="O1097" i="1" s="1"/>
  <c r="J1104" i="1"/>
  <c r="J1137" i="1"/>
  <c r="J1145" i="1"/>
  <c r="J1152" i="1"/>
  <c r="L1249" i="1"/>
  <c r="K1290" i="1"/>
  <c r="L1860" i="1"/>
  <c r="J1860" i="1" s="1"/>
  <c r="M1859" i="1"/>
  <c r="L2103" i="1"/>
  <c r="J2103" i="1" s="1"/>
  <c r="N2102" i="1"/>
  <c r="L2672" i="1"/>
  <c r="J2672" i="1" s="1"/>
  <c r="M2671" i="1"/>
  <c r="K2754" i="1"/>
  <c r="L2755" i="1"/>
  <c r="J2755" i="1" s="1"/>
  <c r="M2836" i="1"/>
  <c r="K3041" i="1"/>
  <c r="L1162" i="1"/>
  <c r="K2918" i="1"/>
  <c r="J94" i="1"/>
  <c r="J97" i="1"/>
  <c r="J112" i="1"/>
  <c r="J115" i="1"/>
  <c r="O154" i="1"/>
  <c r="O153" i="1" s="1"/>
  <c r="L156" i="1"/>
  <c r="J184" i="1"/>
  <c r="J187" i="1"/>
  <c r="J193" i="1"/>
  <c r="L244" i="1"/>
  <c r="J244" i="1" s="1"/>
  <c r="J245" i="1"/>
  <c r="J248" i="1"/>
  <c r="L256" i="1"/>
  <c r="J256" i="1" s="1"/>
  <c r="L277" i="1"/>
  <c r="J277" i="1" s="1"/>
  <c r="J278" i="1"/>
  <c r="J281" i="1"/>
  <c r="L286" i="1"/>
  <c r="J296" i="1"/>
  <c r="J314" i="1"/>
  <c r="J317" i="1"/>
  <c r="J320" i="1"/>
  <c r="J326" i="1"/>
  <c r="J329" i="1"/>
  <c r="L343" i="1"/>
  <c r="J368" i="1"/>
  <c r="J371" i="1"/>
  <c r="J377" i="1"/>
  <c r="L379" i="1"/>
  <c r="J419" i="1"/>
  <c r="J449" i="1"/>
  <c r="J452" i="1"/>
  <c r="L466" i="1"/>
  <c r="K550" i="1"/>
  <c r="J647" i="1"/>
  <c r="J650" i="1"/>
  <c r="J656" i="1"/>
  <c r="J659" i="1"/>
  <c r="L661" i="1"/>
  <c r="J668" i="1"/>
  <c r="J671" i="1"/>
  <c r="J693" i="1"/>
  <c r="J699" i="1"/>
  <c r="J702" i="1"/>
  <c r="J705" i="1"/>
  <c r="O789" i="1"/>
  <c r="O788" i="1" s="1"/>
  <c r="L796" i="1"/>
  <c r="J796" i="1" s="1"/>
  <c r="M843" i="1"/>
  <c r="K850" i="1"/>
  <c r="Q850" i="1"/>
  <c r="Q849" i="1" s="1"/>
  <c r="M855" i="1"/>
  <c r="L886" i="1"/>
  <c r="J886" i="1" s="1"/>
  <c r="J887" i="1"/>
  <c r="J890" i="1"/>
  <c r="J893" i="1"/>
  <c r="N894" i="1"/>
  <c r="N883" i="1" s="1"/>
  <c r="L898" i="1"/>
  <c r="L904" i="1"/>
  <c r="N912" i="1"/>
  <c r="N911" i="1" s="1"/>
  <c r="L913" i="1"/>
  <c r="L916" i="1"/>
  <c r="L926" i="1"/>
  <c r="N940" i="1"/>
  <c r="N939" i="1" s="1"/>
  <c r="L941" i="1"/>
  <c r="N1016" i="1"/>
  <c r="N1015" i="1" s="1"/>
  <c r="L1017" i="1"/>
  <c r="L1026" i="1"/>
  <c r="L1035" i="1"/>
  <c r="L1105" i="1"/>
  <c r="J1139" i="1"/>
  <c r="O1143" i="1"/>
  <c r="L1146" i="1"/>
  <c r="L1153" i="1"/>
  <c r="P1205" i="1"/>
  <c r="P1194" i="1" s="1"/>
  <c r="L1255" i="1"/>
  <c r="N1254" i="1"/>
  <c r="N1253" i="1" s="1"/>
  <c r="L1513" i="1"/>
  <c r="J1513" i="1" s="1"/>
  <c r="L2349" i="1"/>
  <c r="J2349" i="1" s="1"/>
  <c r="N2348" i="1"/>
  <c r="L2509" i="1"/>
  <c r="J2509" i="1" s="1"/>
  <c r="O2713" i="1"/>
  <c r="O2743" i="1" s="1"/>
  <c r="Q2754" i="1"/>
  <c r="Q2784" i="1" s="1"/>
  <c r="K2795" i="1"/>
  <c r="Q2795" i="1"/>
  <c r="Q2825" i="1" s="1"/>
  <c r="O3041" i="1"/>
  <c r="O3071" i="1" s="1"/>
  <c r="L3042" i="1"/>
  <c r="J3042" i="1" s="1"/>
  <c r="M3041" i="1"/>
  <c r="K3082" i="1"/>
  <c r="P3124" i="1"/>
  <c r="P3154" i="1" s="1"/>
  <c r="L3207" i="1"/>
  <c r="J3207" i="1" s="1"/>
  <c r="M3206" i="1"/>
  <c r="K3289" i="1"/>
  <c r="L3290" i="1"/>
  <c r="J3290" i="1" s="1"/>
  <c r="M3289" i="1"/>
  <c r="Q376" i="1"/>
  <c r="Q366" i="1" s="1"/>
  <c r="L1900" i="1"/>
  <c r="J1900" i="1" s="1"/>
  <c r="M20" i="1"/>
  <c r="P61" i="1"/>
  <c r="P51" i="1" s="1"/>
  <c r="P73" i="1" s="1"/>
  <c r="O98" i="1"/>
  <c r="O88" i="1" s="1"/>
  <c r="P144" i="1"/>
  <c r="P134" i="1" s="1"/>
  <c r="M192" i="1"/>
  <c r="M198" i="1"/>
  <c r="L198" i="1" s="1"/>
  <c r="K284" i="1"/>
  <c r="Q284" i="1"/>
  <c r="Q274" i="1" s="1"/>
  <c r="Q297" i="1" s="1"/>
  <c r="M385" i="1"/>
  <c r="L385" i="1" s="1"/>
  <c r="J385" i="1" s="1"/>
  <c r="M388" i="1"/>
  <c r="K416" i="1"/>
  <c r="K406" i="1" s="1"/>
  <c r="Q416" i="1"/>
  <c r="Q406" i="1" s="1"/>
  <c r="Q430" i="1" s="1"/>
  <c r="M424" i="1"/>
  <c r="L424" i="1" s="1"/>
  <c r="J424" i="1" s="1"/>
  <c r="M427" i="1"/>
  <c r="J495" i="1"/>
  <c r="J498" i="1"/>
  <c r="J501" i="1"/>
  <c r="N502" i="1"/>
  <c r="N523" i="1"/>
  <c r="O642" i="1"/>
  <c r="K653" i="1"/>
  <c r="Q653" i="1"/>
  <c r="Q641" i="1" s="1"/>
  <c r="Q674" i="1" s="1"/>
  <c r="O688" i="1"/>
  <c r="O687" i="1" s="1"/>
  <c r="O717" i="1" s="1"/>
  <c r="J752" i="1"/>
  <c r="L782" i="1"/>
  <c r="J812" i="1"/>
  <c r="J815" i="1"/>
  <c r="J818" i="1"/>
  <c r="N819" i="1"/>
  <c r="J821" i="1"/>
  <c r="L826" i="1"/>
  <c r="J830" i="1"/>
  <c r="L844" i="1"/>
  <c r="L847" i="1"/>
  <c r="N855" i="1"/>
  <c r="N854" i="1" s="1"/>
  <c r="L856" i="1"/>
  <c r="O894" i="1"/>
  <c r="O883" i="1" s="1"/>
  <c r="O940" i="1"/>
  <c r="O939" i="1" s="1"/>
  <c r="J1061" i="1"/>
  <c r="J1067" i="1"/>
  <c r="J1070" i="1"/>
  <c r="J1073" i="1"/>
  <c r="L1086" i="1"/>
  <c r="J1140" i="1"/>
  <c r="J1149" i="1"/>
  <c r="L1419" i="1"/>
  <c r="J1419" i="1" s="1"/>
  <c r="L2186" i="1"/>
  <c r="J2186" i="1" s="1"/>
  <c r="L2549" i="1"/>
  <c r="J2549" i="1" s="1"/>
  <c r="K2589" i="1"/>
  <c r="O2918" i="1"/>
  <c r="O2948" i="1" s="1"/>
  <c r="L2919" i="1"/>
  <c r="J2919" i="1" s="1"/>
  <c r="M2918" i="1"/>
  <c r="K2959" i="1"/>
  <c r="L2970" i="1"/>
  <c r="J2970" i="1" s="1"/>
  <c r="P3041" i="1"/>
  <c r="P3071" i="1" s="1"/>
  <c r="M3165" i="1"/>
  <c r="M3248" i="1"/>
  <c r="J16" i="1"/>
  <c r="J19" i="1"/>
  <c r="N20" i="1"/>
  <c r="N10" i="1" s="1"/>
  <c r="K61" i="1"/>
  <c r="Q61" i="1"/>
  <c r="Q51" i="1" s="1"/>
  <c r="Q73" i="1" s="1"/>
  <c r="J92" i="1"/>
  <c r="J95" i="1"/>
  <c r="L100" i="1"/>
  <c r="L106" i="1"/>
  <c r="L109" i="1"/>
  <c r="K154" i="1"/>
  <c r="K153" i="1" s="1"/>
  <c r="Q154" i="1"/>
  <c r="Q153" i="1" s="1"/>
  <c r="L164" i="1"/>
  <c r="J188" i="1"/>
  <c r="J191" i="1"/>
  <c r="J200" i="1"/>
  <c r="J203" i="1"/>
  <c r="J243" i="1"/>
  <c r="J246" i="1"/>
  <c r="J258" i="1"/>
  <c r="J276" i="1"/>
  <c r="J279" i="1"/>
  <c r="J285" i="1"/>
  <c r="J318" i="1"/>
  <c r="J324" i="1"/>
  <c r="J327" i="1"/>
  <c r="J330" i="1"/>
  <c r="L332" i="1"/>
  <c r="L338" i="1"/>
  <c r="J372" i="1"/>
  <c r="J375" i="1"/>
  <c r="J378" i="1"/>
  <c r="J387" i="1"/>
  <c r="J390" i="1"/>
  <c r="J408" i="1"/>
  <c r="J411" i="1"/>
  <c r="J417" i="1"/>
  <c r="J426" i="1"/>
  <c r="J429" i="1"/>
  <c r="L446" i="1"/>
  <c r="J446" i="1" s="1"/>
  <c r="L458" i="1"/>
  <c r="L464" i="1"/>
  <c r="K485" i="1"/>
  <c r="J485" i="1" s="1"/>
  <c r="M530" i="1"/>
  <c r="M577" i="1"/>
  <c r="L577" i="1" s="1"/>
  <c r="J577" i="1" s="1"/>
  <c r="M580" i="1"/>
  <c r="M621" i="1"/>
  <c r="L621" i="1" s="1"/>
  <c r="J621" i="1" s="1"/>
  <c r="K727" i="1"/>
  <c r="J727" i="1" s="1"/>
  <c r="L896" i="1"/>
  <c r="L924" i="1"/>
  <c r="L962" i="1"/>
  <c r="L1024" i="1"/>
  <c r="L1030" i="1"/>
  <c r="L1033" i="1"/>
  <c r="L1095" i="1"/>
  <c r="L1099" i="1"/>
  <c r="J1134" i="1"/>
  <c r="J1142" i="1"/>
  <c r="J1150" i="1"/>
  <c r="L1226" i="1"/>
  <c r="P1254" i="1"/>
  <c r="P1253" i="1" s="1"/>
  <c r="L2023" i="1"/>
  <c r="J2023" i="1" s="1"/>
  <c r="N2022" i="1"/>
  <c r="L2063" i="1"/>
  <c r="J2063" i="1" s="1"/>
  <c r="L2429" i="1"/>
  <c r="J2429" i="1" s="1"/>
  <c r="N2428" i="1"/>
  <c r="M2795" i="1"/>
  <c r="K2836" i="1"/>
  <c r="L3001" i="1"/>
  <c r="J3001" i="1" s="1"/>
  <c r="M3000" i="1"/>
  <c r="J1138" i="1"/>
  <c r="L1167" i="1"/>
  <c r="K3165" i="1"/>
  <c r="K3248" i="1"/>
  <c r="K31" i="1"/>
  <c r="Q31" i="1"/>
  <c r="Q30" i="1" s="1"/>
  <c r="K98" i="1"/>
  <c r="K88" i="1" s="1"/>
  <c r="Q98" i="1"/>
  <c r="Q88" i="1" s="1"/>
  <c r="O105" i="1"/>
  <c r="O104" i="1" s="1"/>
  <c r="N220" i="1"/>
  <c r="L221" i="1"/>
  <c r="M251" i="1"/>
  <c r="M284" i="1"/>
  <c r="O337" i="1"/>
  <c r="O336" i="1" s="1"/>
  <c r="K342" i="1"/>
  <c r="Q342" i="1"/>
  <c r="Q341" i="1" s="1"/>
  <c r="M416" i="1"/>
  <c r="O463" i="1"/>
  <c r="O462" i="1" s="1"/>
  <c r="J493" i="1"/>
  <c r="J496" i="1"/>
  <c r="J499" i="1"/>
  <c r="P502" i="1"/>
  <c r="P491" i="1" s="1"/>
  <c r="L504" i="1"/>
  <c r="N512" i="1"/>
  <c r="N511" i="1" s="1"/>
  <c r="L513" i="1"/>
  <c r="P523" i="1"/>
  <c r="P522" i="1" s="1"/>
  <c r="L528" i="1"/>
  <c r="J532" i="1"/>
  <c r="J555" i="1"/>
  <c r="J558" i="1"/>
  <c r="J564" i="1"/>
  <c r="J567" i="1"/>
  <c r="J579" i="1"/>
  <c r="J582" i="1"/>
  <c r="J596" i="1"/>
  <c r="J599" i="1"/>
  <c r="J602" i="1"/>
  <c r="J605" i="1"/>
  <c r="J608" i="1"/>
  <c r="J611" i="1"/>
  <c r="J614" i="1"/>
  <c r="J623" i="1"/>
  <c r="J735" i="1"/>
  <c r="J738" i="1"/>
  <c r="J741" i="1"/>
  <c r="J747" i="1"/>
  <c r="J750" i="1"/>
  <c r="L761" i="1"/>
  <c r="L773" i="1"/>
  <c r="P777" i="1"/>
  <c r="P776" i="1" s="1"/>
  <c r="J810" i="1"/>
  <c r="J813" i="1"/>
  <c r="J816" i="1"/>
  <c r="P819" i="1"/>
  <c r="P808" i="1" s="1"/>
  <c r="L836" i="1"/>
  <c r="P843" i="1"/>
  <c r="P842" i="1" s="1"/>
  <c r="N850" i="1"/>
  <c r="N849" i="1" s="1"/>
  <c r="L851" i="1"/>
  <c r="P855" i="1"/>
  <c r="P854" i="1" s="1"/>
  <c r="L860" i="1"/>
  <c r="L863" i="1"/>
  <c r="K894" i="1"/>
  <c r="K883" i="1" s="1"/>
  <c r="Q894" i="1"/>
  <c r="Q883" i="1" s="1"/>
  <c r="K912" i="1"/>
  <c r="Q912" i="1"/>
  <c r="Q911" i="1" s="1"/>
  <c r="O923" i="1"/>
  <c r="O922" i="1" s="1"/>
  <c r="K940" i="1"/>
  <c r="Q940" i="1"/>
  <c r="Q939" i="1" s="1"/>
  <c r="K1016" i="1"/>
  <c r="Q1016" i="1"/>
  <c r="Q1015" i="1" s="1"/>
  <c r="O1023" i="1"/>
  <c r="O1022" i="1" s="1"/>
  <c r="J1059" i="1"/>
  <c r="J1062" i="1"/>
  <c r="J1065" i="1"/>
  <c r="J1068" i="1"/>
  <c r="J1071" i="1"/>
  <c r="J1074" i="1"/>
  <c r="P1084" i="1"/>
  <c r="O1094" i="1"/>
  <c r="O1093" i="1" s="1"/>
  <c r="L1101" i="1"/>
  <c r="M1133" i="1"/>
  <c r="J1136" i="1"/>
  <c r="L1141" i="1"/>
  <c r="J1141" i="1" s="1"/>
  <c r="K1143" i="1"/>
  <c r="J1144" i="1"/>
  <c r="J1151" i="1"/>
  <c r="K1160" i="1"/>
  <c r="J1161" i="1"/>
  <c r="Q1166" i="1"/>
  <c r="Q1165" i="1" s="1"/>
  <c r="J1174" i="1"/>
  <c r="L1300" i="1"/>
  <c r="J1300" i="1" s="1"/>
  <c r="L1347" i="1"/>
  <c r="J1347" i="1" s="1"/>
  <c r="L1940" i="1"/>
  <c r="J1940" i="1" s="1"/>
  <c r="N1939" i="1"/>
  <c r="P2226" i="1"/>
  <c r="P2255" i="1" s="1"/>
  <c r="O2589" i="1"/>
  <c r="L2631" i="1"/>
  <c r="J2631" i="1" s="1"/>
  <c r="K2713" i="1"/>
  <c r="L2724" i="1"/>
  <c r="J2724" i="1" s="1"/>
  <c r="P2795" i="1"/>
  <c r="P2825" i="1" s="1"/>
  <c r="K2877" i="1"/>
  <c r="L2878" i="1"/>
  <c r="J2878" i="1" s="1"/>
  <c r="M2877" i="1"/>
  <c r="M2959" i="1"/>
  <c r="K3124" i="1"/>
  <c r="Q3124" i="1"/>
  <c r="Q3154" i="1" s="1"/>
  <c r="M1254" i="1"/>
  <c r="L1287" i="1"/>
  <c r="J1352" i="1"/>
  <c r="J1358" i="1"/>
  <c r="J1361" i="1"/>
  <c r="J1364" i="1"/>
  <c r="L1366" i="1"/>
  <c r="L1375" i="1"/>
  <c r="J1385" i="1"/>
  <c r="L1387" i="1"/>
  <c r="J1387" i="1" s="1"/>
  <c r="J1388" i="1"/>
  <c r="J1397" i="1"/>
  <c r="L1496" i="1"/>
  <c r="J1518" i="1"/>
  <c r="J1521" i="1"/>
  <c r="J1527" i="1"/>
  <c r="L1554" i="1"/>
  <c r="J1559" i="1"/>
  <c r="P1565" i="1"/>
  <c r="P1564" i="1" s="1"/>
  <c r="L1574" i="1"/>
  <c r="L1588" i="1"/>
  <c r="L1617" i="1"/>
  <c r="L1620" i="1"/>
  <c r="L1623" i="1"/>
  <c r="L1629" i="1"/>
  <c r="L1632" i="1"/>
  <c r="N1637" i="1"/>
  <c r="N1636" i="1" s="1"/>
  <c r="L1638" i="1"/>
  <c r="L1644" i="1"/>
  <c r="K3338" i="1"/>
  <c r="O3815" i="1"/>
  <c r="O3844" i="1" s="1"/>
  <c r="L3866" i="1"/>
  <c r="J3866" i="1" s="1"/>
  <c r="L3897" i="1"/>
  <c r="J3897" i="1" s="1"/>
  <c r="M3896" i="1"/>
  <c r="L3937" i="1"/>
  <c r="J3937" i="1" s="1"/>
  <c r="M3936" i="1"/>
  <c r="N3976" i="1"/>
  <c r="K4055" i="1"/>
  <c r="L4188" i="1"/>
  <c r="J4188" i="1" s="1"/>
  <c r="L4300" i="1"/>
  <c r="J4300" i="1" s="1"/>
  <c r="Q4339" i="1"/>
  <c r="Q4369" i="1" s="1"/>
  <c r="L4381" i="1"/>
  <c r="J4381" i="1" s="1"/>
  <c r="L4423" i="1"/>
  <c r="J4423" i="1" s="1"/>
  <c r="Q4503" i="1"/>
  <c r="Q4534" i="1" s="1"/>
  <c r="L1302" i="1"/>
  <c r="J1302" i="1" s="1"/>
  <c r="P1324" i="1"/>
  <c r="P1323" i="1" s="1"/>
  <c r="O1374" i="1"/>
  <c r="O1373" i="1" s="1"/>
  <c r="M1381" i="1"/>
  <c r="L1381" i="1" s="1"/>
  <c r="J1381" i="1" s="1"/>
  <c r="M1390" i="1"/>
  <c r="L1390" i="1" s="1"/>
  <c r="J1390" i="1" s="1"/>
  <c r="M1393" i="1"/>
  <c r="L1402" i="1"/>
  <c r="J1402" i="1" s="1"/>
  <c r="L1421" i="1"/>
  <c r="J1421" i="1" s="1"/>
  <c r="N1438" i="1"/>
  <c r="L1439" i="1"/>
  <c r="N1453" i="1"/>
  <c r="L1454" i="1"/>
  <c r="K1565" i="1"/>
  <c r="N1682" i="1"/>
  <c r="L1682" i="1" s="1"/>
  <c r="J1682" i="1" s="1"/>
  <c r="N1685" i="1"/>
  <c r="L1685" i="1" s="1"/>
  <c r="J1685" i="1" s="1"/>
  <c r="N1722" i="1"/>
  <c r="L1722" i="1" s="1"/>
  <c r="J1722" i="1" s="1"/>
  <c r="N1725" i="1"/>
  <c r="L1725" i="1" s="1"/>
  <c r="J1725" i="1" s="1"/>
  <c r="N1762" i="1"/>
  <c r="L1762" i="1" s="1"/>
  <c r="J1762" i="1" s="1"/>
  <c r="N1765" i="1"/>
  <c r="L1765" i="1" s="1"/>
  <c r="J1765" i="1" s="1"/>
  <c r="N1830" i="1"/>
  <c r="L1902" i="1"/>
  <c r="J1902" i="1" s="1"/>
  <c r="N1910" i="1"/>
  <c r="L1910" i="1" s="1"/>
  <c r="J1910" i="1" s="1"/>
  <c r="L1942" i="1"/>
  <c r="J1942" i="1" s="1"/>
  <c r="N1981" i="1"/>
  <c r="L2000" i="1"/>
  <c r="J2000" i="1" s="1"/>
  <c r="L2025" i="1"/>
  <c r="J2025" i="1" s="1"/>
  <c r="L2065" i="1"/>
  <c r="J2065" i="1" s="1"/>
  <c r="N2073" i="1"/>
  <c r="L2073" i="1" s="1"/>
  <c r="J2073" i="1" s="1"/>
  <c r="L2105" i="1"/>
  <c r="J2105" i="1" s="1"/>
  <c r="N2144" i="1"/>
  <c r="L2163" i="1"/>
  <c r="J2163" i="1" s="1"/>
  <c r="L2188" i="1"/>
  <c r="J2188" i="1" s="1"/>
  <c r="N2208" i="1"/>
  <c r="L2208" i="1" s="1"/>
  <c r="J2208" i="1" s="1"/>
  <c r="N2211" i="1"/>
  <c r="L2211" i="1" s="1"/>
  <c r="J2211" i="1" s="1"/>
  <c r="N2248" i="1"/>
  <c r="L2248" i="1" s="1"/>
  <c r="J2248" i="1" s="1"/>
  <c r="N2251" i="1"/>
  <c r="L2251" i="1" s="1"/>
  <c r="J2251" i="1" s="1"/>
  <c r="N2307" i="1"/>
  <c r="L2326" i="1"/>
  <c r="J2326" i="1" s="1"/>
  <c r="L2351" i="1"/>
  <c r="J2351" i="1" s="1"/>
  <c r="N2371" i="1"/>
  <c r="L2371" i="1" s="1"/>
  <c r="J2371" i="1" s="1"/>
  <c r="L2409" i="1"/>
  <c r="J2409" i="1" s="1"/>
  <c r="L2431" i="1"/>
  <c r="J2431" i="1" s="1"/>
  <c r="N2451" i="1"/>
  <c r="L2451" i="1" s="1"/>
  <c r="J2451" i="1" s="1"/>
  <c r="N2454" i="1"/>
  <c r="L2454" i="1" s="1"/>
  <c r="J2454" i="1" s="1"/>
  <c r="L2511" i="1"/>
  <c r="J2511" i="1" s="1"/>
  <c r="N2519" i="1"/>
  <c r="L2519" i="1" s="1"/>
  <c r="J2519" i="1" s="1"/>
  <c r="L2551" i="1"/>
  <c r="J2551" i="1" s="1"/>
  <c r="N2571" i="1"/>
  <c r="L2571" i="1" s="1"/>
  <c r="J2571" i="1" s="1"/>
  <c r="N2574" i="1"/>
  <c r="L2574" i="1" s="1"/>
  <c r="J2574" i="1" s="1"/>
  <c r="N2630" i="1"/>
  <c r="L2649" i="1"/>
  <c r="J2649" i="1" s="1"/>
  <c r="L2674" i="1"/>
  <c r="J2674" i="1" s="1"/>
  <c r="N2713" i="1"/>
  <c r="L2732" i="1"/>
  <c r="J2732" i="1" s="1"/>
  <c r="L2757" i="1"/>
  <c r="J2757" i="1" s="1"/>
  <c r="N2777" i="1"/>
  <c r="N2780" i="1"/>
  <c r="L2780" i="1" s="1"/>
  <c r="J2780" i="1" s="1"/>
  <c r="L2855" i="1"/>
  <c r="J2855" i="1" s="1"/>
  <c r="L2880" i="1"/>
  <c r="J2880" i="1" s="1"/>
  <c r="N2900" i="1"/>
  <c r="L2900" i="1" s="1"/>
  <c r="J2900" i="1" s="1"/>
  <c r="N2903" i="1"/>
  <c r="L2903" i="1" s="1"/>
  <c r="J2903" i="1" s="1"/>
  <c r="N2959" i="1"/>
  <c r="L2978" i="1"/>
  <c r="J2978" i="1" s="1"/>
  <c r="L3003" i="1"/>
  <c r="J3003" i="1" s="1"/>
  <c r="N3023" i="1"/>
  <c r="L3023" i="1" s="1"/>
  <c r="J3023" i="1" s="1"/>
  <c r="N3026" i="1"/>
  <c r="L3026" i="1" s="1"/>
  <c r="J3026" i="1" s="1"/>
  <c r="N3082" i="1"/>
  <c r="N3106" i="1"/>
  <c r="L3106" i="1" s="1"/>
  <c r="J3106" i="1" s="1"/>
  <c r="N3109" i="1"/>
  <c r="L3109" i="1" s="1"/>
  <c r="J3109" i="1" s="1"/>
  <c r="L3184" i="1"/>
  <c r="J3184" i="1" s="1"/>
  <c r="L3209" i="1"/>
  <c r="J3209" i="1" s="1"/>
  <c r="L3267" i="1"/>
  <c r="J3267" i="1" s="1"/>
  <c r="L3292" i="1"/>
  <c r="J3292" i="1" s="1"/>
  <c r="N3312" i="1"/>
  <c r="L3312" i="1" s="1"/>
  <c r="J3312" i="1" s="1"/>
  <c r="N3349" i="1"/>
  <c r="L3349" i="1" s="1"/>
  <c r="J3349" i="1" s="1"/>
  <c r="N3352" i="1"/>
  <c r="L3352" i="1" s="1"/>
  <c r="J3352" i="1" s="1"/>
  <c r="O3449" i="1"/>
  <c r="O3478" i="1" s="1"/>
  <c r="L3450" i="1"/>
  <c r="J3450" i="1" s="1"/>
  <c r="L3531" i="1"/>
  <c r="J3531" i="1" s="1"/>
  <c r="N3530" i="1"/>
  <c r="L3856" i="1"/>
  <c r="J3856" i="1" s="1"/>
  <c r="L4097" i="1"/>
  <c r="J4097" i="1" s="1"/>
  <c r="K4218" i="1"/>
  <c r="J1293" i="1"/>
  <c r="L1349" i="1"/>
  <c r="J1349" i="1" s="1"/>
  <c r="J1350" i="1"/>
  <c r="J1353" i="1"/>
  <c r="J1356" i="1"/>
  <c r="J1359" i="1"/>
  <c r="J1362" i="1"/>
  <c r="J1365" i="1"/>
  <c r="J1383" i="1"/>
  <c r="J1389" i="1"/>
  <c r="J1392" i="1"/>
  <c r="J1395" i="1"/>
  <c r="L1515" i="1"/>
  <c r="J1515" i="1" s="1"/>
  <c r="J1516" i="1"/>
  <c r="J1519" i="1"/>
  <c r="J1525" i="1"/>
  <c r="J1528" i="1"/>
  <c r="L1531" i="1"/>
  <c r="L1552" i="1"/>
  <c r="L1562" i="1"/>
  <c r="L1586" i="1"/>
  <c r="L1621" i="1"/>
  <c r="L1627" i="1"/>
  <c r="L1630" i="1"/>
  <c r="L1633" i="1"/>
  <c r="P1637" i="1"/>
  <c r="P1636" i="1" s="1"/>
  <c r="L1639" i="1"/>
  <c r="N1641" i="1"/>
  <c r="N1640" i="1" s="1"/>
  <c r="L1642" i="1"/>
  <c r="J1646" i="1"/>
  <c r="L3634" i="1"/>
  <c r="J3634" i="1" s="1"/>
  <c r="L3694" i="1"/>
  <c r="J3694" i="1" s="1"/>
  <c r="L4066" i="1"/>
  <c r="J4066" i="1" s="1"/>
  <c r="L4260" i="1"/>
  <c r="J4260" i="1" s="1"/>
  <c r="N1607" i="1"/>
  <c r="K1637" i="1"/>
  <c r="Q1637" i="1"/>
  <c r="Q1636" i="1" s="1"/>
  <c r="O1641" i="1"/>
  <c r="O1640" i="1" s="1"/>
  <c r="N4259" i="1"/>
  <c r="K1269" i="1"/>
  <c r="Q1269" i="1"/>
  <c r="Q1268" i="1" s="1"/>
  <c r="J1348" i="1"/>
  <c r="J1351" i="1"/>
  <c r="J1354" i="1"/>
  <c r="J1360" i="1"/>
  <c r="J1363" i="1"/>
  <c r="L1377" i="1"/>
  <c r="J1384" i="1"/>
  <c r="J1396" i="1"/>
  <c r="J1514" i="1"/>
  <c r="J1517" i="1"/>
  <c r="J1520" i="1"/>
  <c r="J1523" i="1"/>
  <c r="J1526" i="1"/>
  <c r="J1529" i="1"/>
  <c r="L1550" i="1"/>
  <c r="L1566" i="1"/>
  <c r="N1618" i="1"/>
  <c r="L1619" i="1"/>
  <c r="L1622" i="1"/>
  <c r="N1624" i="1"/>
  <c r="L1625" i="1"/>
  <c r="L1628" i="1"/>
  <c r="L1631" i="1"/>
  <c r="L1634" i="1"/>
  <c r="L1643" i="1"/>
  <c r="L3734" i="1"/>
  <c r="J3734" i="1" s="1"/>
  <c r="N3733" i="1"/>
  <c r="L4017" i="1"/>
  <c r="J4017" i="1" s="1"/>
  <c r="L4340" i="1"/>
  <c r="J4340" i="1" s="1"/>
  <c r="M4339" i="1"/>
  <c r="K4380" i="1"/>
  <c r="L1213" i="1"/>
  <c r="L1222" i="1"/>
  <c r="L1240" i="1"/>
  <c r="L1260" i="1"/>
  <c r="L1319" i="1"/>
  <c r="N1324" i="1"/>
  <c r="L1325" i="1"/>
  <c r="M1374" i="1"/>
  <c r="L1441" i="1"/>
  <c r="N1489" i="1"/>
  <c r="K1561" i="1"/>
  <c r="Q1561" i="1"/>
  <c r="Q1560" i="1" s="1"/>
  <c r="O1565" i="1"/>
  <c r="O1564" i="1" s="1"/>
  <c r="O1618" i="1"/>
  <c r="O1616" i="1" s="1"/>
  <c r="O1624" i="1"/>
  <c r="M1637" i="1"/>
  <c r="K1641" i="1"/>
  <c r="N1660" i="1"/>
  <c r="N1700" i="1"/>
  <c r="N2167" i="1"/>
  <c r="L2167" i="1" s="1"/>
  <c r="J2167" i="1" s="1"/>
  <c r="N2170" i="1"/>
  <c r="L2170" i="1" s="1"/>
  <c r="J2170" i="1" s="1"/>
  <c r="N2266" i="1"/>
  <c r="N2330" i="1"/>
  <c r="L2330" i="1" s="1"/>
  <c r="J2330" i="1" s="1"/>
  <c r="N2333" i="1"/>
  <c r="L2333" i="1" s="1"/>
  <c r="J2333" i="1" s="1"/>
  <c r="N2413" i="1"/>
  <c r="L2413" i="1" s="1"/>
  <c r="J2413" i="1" s="1"/>
  <c r="N2493" i="1"/>
  <c r="L2493" i="1" s="1"/>
  <c r="J2493" i="1" s="1"/>
  <c r="N2530" i="1"/>
  <c r="L2530" i="1" s="1"/>
  <c r="J2530" i="1" s="1"/>
  <c r="N2533" i="1"/>
  <c r="L2533" i="1" s="1"/>
  <c r="J2533" i="1" s="1"/>
  <c r="N2653" i="1"/>
  <c r="L2653" i="1" s="1"/>
  <c r="J2653" i="1" s="1"/>
  <c r="N2656" i="1"/>
  <c r="L2656" i="1" s="1"/>
  <c r="J2656" i="1" s="1"/>
  <c r="N2736" i="1"/>
  <c r="L2736" i="1" s="1"/>
  <c r="J2736" i="1" s="1"/>
  <c r="N2739" i="1"/>
  <c r="L2739" i="1" s="1"/>
  <c r="J2739" i="1" s="1"/>
  <c r="N2859" i="1"/>
  <c r="L2859" i="1" s="1"/>
  <c r="J2859" i="1" s="1"/>
  <c r="N2862" i="1"/>
  <c r="L2862" i="1" s="1"/>
  <c r="J2862" i="1" s="1"/>
  <c r="N2982" i="1"/>
  <c r="L2982" i="1" s="1"/>
  <c r="J2982" i="1" s="1"/>
  <c r="N2985" i="1"/>
  <c r="L2985" i="1" s="1"/>
  <c r="J2985" i="1" s="1"/>
  <c r="N3188" i="1"/>
  <c r="L3188" i="1" s="1"/>
  <c r="J3188" i="1" s="1"/>
  <c r="N3191" i="1"/>
  <c r="L3191" i="1" s="1"/>
  <c r="J3191" i="1" s="1"/>
  <c r="N3271" i="1"/>
  <c r="L3271" i="1" s="1"/>
  <c r="J3271" i="1" s="1"/>
  <c r="N3274" i="1"/>
  <c r="L3274" i="1" s="1"/>
  <c r="J3274" i="1" s="1"/>
  <c r="K3774" i="1"/>
  <c r="L3977" i="1"/>
  <c r="J3977" i="1" s="1"/>
  <c r="N4016" i="1"/>
  <c r="L4137" i="1"/>
  <c r="J4137" i="1" s="1"/>
  <c r="K4177" i="1"/>
  <c r="N4218" i="1"/>
  <c r="L4463" i="1"/>
  <c r="J4463" i="1" s="1"/>
  <c r="K3837" i="1"/>
  <c r="K3840" i="1"/>
  <c r="K3976" i="1"/>
  <c r="M3987" i="1"/>
  <c r="L3987" i="1" s="1"/>
  <c r="J3987" i="1" s="1"/>
  <c r="K4016" i="1"/>
  <c r="M4027" i="1"/>
  <c r="L4027" i="1" s="1"/>
  <c r="J4027" i="1" s="1"/>
  <c r="K4037" i="1"/>
  <c r="K4040" i="1"/>
  <c r="M4055" i="1"/>
  <c r="K4096" i="1"/>
  <c r="M4107" i="1"/>
  <c r="L4107" i="1" s="1"/>
  <c r="J4107" i="1" s="1"/>
  <c r="K4136" i="1"/>
  <c r="M4159" i="1"/>
  <c r="L4159" i="1" s="1"/>
  <c r="J4159" i="1" s="1"/>
  <c r="M4162" i="1"/>
  <c r="L4162" i="1" s="1"/>
  <c r="J4162" i="1" s="1"/>
  <c r="K4200" i="1"/>
  <c r="K4203" i="1"/>
  <c r="M4218" i="1"/>
  <c r="K4259" i="1"/>
  <c r="M4270" i="1"/>
  <c r="L4270" i="1" s="1"/>
  <c r="J4270" i="1" s="1"/>
  <c r="K4299" i="1"/>
  <c r="M4310" i="1"/>
  <c r="L4310" i="1" s="1"/>
  <c r="J4310" i="1" s="1"/>
  <c r="K4339" i="1"/>
  <c r="M4362" i="1"/>
  <c r="L4362" i="1" s="1"/>
  <c r="J4362" i="1" s="1"/>
  <c r="M4365" i="1"/>
  <c r="L4365" i="1" s="1"/>
  <c r="J4365" i="1" s="1"/>
  <c r="K4422" i="1"/>
  <c r="M4433" i="1"/>
  <c r="L4433" i="1" s="1"/>
  <c r="J4433" i="1" s="1"/>
  <c r="K4462" i="1"/>
  <c r="M4473" i="1"/>
  <c r="L4473" i="1" s="1"/>
  <c r="J4473" i="1" s="1"/>
  <c r="M4485" i="1"/>
  <c r="L4485" i="1" s="1"/>
  <c r="J4485" i="1" s="1"/>
  <c r="M4488" i="1"/>
  <c r="L4488" i="1" s="1"/>
  <c r="J4488" i="1" s="1"/>
  <c r="M4504" i="1"/>
  <c r="K4514" i="1"/>
  <c r="K4526" i="1"/>
  <c r="K4529" i="1"/>
  <c r="L3533" i="1"/>
  <c r="J3533" i="1" s="1"/>
  <c r="N3553" i="1"/>
  <c r="L3553" i="1" s="1"/>
  <c r="J3553" i="1" s="1"/>
  <c r="N3556" i="1"/>
  <c r="L3556" i="1" s="1"/>
  <c r="J3556" i="1" s="1"/>
  <c r="N3593" i="1"/>
  <c r="L3593" i="1" s="1"/>
  <c r="J3593" i="1" s="1"/>
  <c r="N3596" i="1"/>
  <c r="L3596" i="1" s="1"/>
  <c r="J3596" i="1" s="1"/>
  <c r="N3652" i="1"/>
  <c r="L3671" i="1"/>
  <c r="J3671" i="1" s="1"/>
  <c r="L3696" i="1"/>
  <c r="J3696" i="1" s="1"/>
  <c r="N3704" i="1"/>
  <c r="L3704" i="1" s="1"/>
  <c r="J3704" i="1" s="1"/>
  <c r="L3736" i="1"/>
  <c r="J3736" i="1" s="1"/>
  <c r="N3756" i="1"/>
  <c r="L3756" i="1" s="1"/>
  <c r="J3756" i="1" s="1"/>
  <c r="N3759" i="1"/>
  <c r="L3759" i="1" s="1"/>
  <c r="J3759" i="1" s="1"/>
  <c r="L3785" i="1"/>
  <c r="J3785" i="1" s="1"/>
  <c r="N3855" i="1"/>
  <c r="L3874" i="1"/>
  <c r="J3874" i="1" s="1"/>
  <c r="L3899" i="1"/>
  <c r="J3899" i="1" s="1"/>
  <c r="N3907" i="1"/>
  <c r="N3896" i="1" s="1"/>
  <c r="L3939" i="1"/>
  <c r="J3939" i="1" s="1"/>
  <c r="N3947" i="1"/>
  <c r="N3936" i="1" s="1"/>
  <c r="L3979" i="1"/>
  <c r="J3979" i="1" s="1"/>
  <c r="L4019" i="1"/>
  <c r="J4019" i="1" s="1"/>
  <c r="L4074" i="1"/>
  <c r="J4074" i="1" s="1"/>
  <c r="L4099" i="1"/>
  <c r="J4099" i="1" s="1"/>
  <c r="L4139" i="1"/>
  <c r="J4139" i="1" s="1"/>
  <c r="L4237" i="1"/>
  <c r="J4237" i="1" s="1"/>
  <c r="L4262" i="1"/>
  <c r="J4262" i="1" s="1"/>
  <c r="L4302" i="1"/>
  <c r="J4302" i="1" s="1"/>
  <c r="L4342" i="1"/>
  <c r="J4342" i="1" s="1"/>
  <c r="L4425" i="1"/>
  <c r="J4425" i="1" s="1"/>
  <c r="L4465" i="1"/>
  <c r="J4465" i="1" s="1"/>
  <c r="N3490" i="1"/>
  <c r="N3408" i="1"/>
  <c r="N3512" i="1"/>
  <c r="L3512" i="1" s="1"/>
  <c r="J3512" i="1" s="1"/>
  <c r="N3515" i="1"/>
  <c r="L3515" i="1" s="1"/>
  <c r="J3515" i="1" s="1"/>
  <c r="N3715" i="1"/>
  <c r="L3715" i="1" s="1"/>
  <c r="J3715" i="1" s="1"/>
  <c r="N3718" i="1"/>
  <c r="L3718" i="1" s="1"/>
  <c r="J3718" i="1" s="1"/>
  <c r="N3878" i="1"/>
  <c r="L3878" i="1" s="1"/>
  <c r="J3878" i="1" s="1"/>
  <c r="N3881" i="1"/>
  <c r="L3881" i="1" s="1"/>
  <c r="J3881" i="1" s="1"/>
  <c r="N3918" i="1"/>
  <c r="L3918" i="1" s="1"/>
  <c r="J3918" i="1" s="1"/>
  <c r="N3921" i="1"/>
  <c r="L3921" i="1" s="1"/>
  <c r="J3921" i="1" s="1"/>
  <c r="N3958" i="1"/>
  <c r="L3958" i="1" s="1"/>
  <c r="J3958" i="1" s="1"/>
  <c r="N3961" i="1"/>
  <c r="L3961" i="1" s="1"/>
  <c r="J3961" i="1" s="1"/>
  <c r="N3998" i="1"/>
  <c r="L3998" i="1" s="1"/>
  <c r="J3998" i="1" s="1"/>
  <c r="N4001" i="1"/>
  <c r="L4001" i="1" s="1"/>
  <c r="J4001" i="1" s="1"/>
  <c r="N4078" i="1"/>
  <c r="L4078" i="1" s="1"/>
  <c r="J4078" i="1" s="1"/>
  <c r="N4081" i="1"/>
  <c r="L4081" i="1" s="1"/>
  <c r="J4081" i="1" s="1"/>
  <c r="N4118" i="1"/>
  <c r="L4118" i="1" s="1"/>
  <c r="J4118" i="1" s="1"/>
  <c r="N4121" i="1"/>
  <c r="L4121" i="1" s="1"/>
  <c r="J4121" i="1" s="1"/>
  <c r="N4241" i="1"/>
  <c r="L4241" i="1" s="1"/>
  <c r="J4241" i="1" s="1"/>
  <c r="N4244" i="1"/>
  <c r="L4244" i="1" s="1"/>
  <c r="J4244" i="1" s="1"/>
  <c r="N4281" i="1"/>
  <c r="L4281" i="1" s="1"/>
  <c r="J4281" i="1" s="1"/>
  <c r="N4284" i="1"/>
  <c r="L4284" i="1" s="1"/>
  <c r="J4284" i="1" s="1"/>
  <c r="N4321" i="1"/>
  <c r="L4321" i="1" s="1"/>
  <c r="J4321" i="1" s="1"/>
  <c r="N4324" i="1"/>
  <c r="L4324" i="1" s="1"/>
  <c r="J4324" i="1" s="1"/>
  <c r="N4404" i="1"/>
  <c r="L4404" i="1" s="1"/>
  <c r="J4404" i="1" s="1"/>
  <c r="N4407" i="1"/>
  <c r="L4407" i="1" s="1"/>
  <c r="J4407" i="1" s="1"/>
  <c r="N4444" i="1"/>
  <c r="L4444" i="1" s="1"/>
  <c r="J4444" i="1" s="1"/>
  <c r="N4447" i="1"/>
  <c r="L4447" i="1" s="1"/>
  <c r="J4447" i="1" s="1"/>
  <c r="Q234" i="1" l="1"/>
  <c r="M1812" i="1"/>
  <c r="K2541" i="1"/>
  <c r="K2542" i="1" s="1"/>
  <c r="J799" i="1"/>
  <c r="P234" i="1"/>
  <c r="Q2178" i="1"/>
  <c r="Q2179" i="1" s="1"/>
  <c r="J1498" i="1"/>
  <c r="J1606" i="1"/>
  <c r="L1549" i="1"/>
  <c r="K3604" i="1"/>
  <c r="K3605" i="1" s="1"/>
  <c r="L1085" i="1"/>
  <c r="N4339" i="1"/>
  <c r="N4369" i="1" s="1"/>
  <c r="J1444" i="1"/>
  <c r="L1221" i="1"/>
  <c r="N1626" i="1"/>
  <c r="J798" i="1"/>
  <c r="P4170" i="1"/>
  <c r="P4171" i="1" s="1"/>
  <c r="J1271" i="1"/>
  <c r="J520" i="1"/>
  <c r="M3767" i="1"/>
  <c r="M3768" i="1" s="1"/>
  <c r="J1403" i="1"/>
  <c r="O234" i="1"/>
  <c r="M4136" i="1"/>
  <c r="M4166" i="1" s="1"/>
  <c r="J1090" i="1"/>
  <c r="P4332" i="1"/>
  <c r="P4333" i="1" s="1"/>
  <c r="P2219" i="1"/>
  <c r="P2220" i="1" s="1"/>
  <c r="J858" i="1"/>
  <c r="M3124" i="1"/>
  <c r="L3124" i="1" s="1"/>
  <c r="J3124" i="1" s="1"/>
  <c r="N473" i="1"/>
  <c r="M2259" i="1"/>
  <c r="M2260" i="1" s="1"/>
  <c r="M2582" i="1"/>
  <c r="N2185" i="1"/>
  <c r="N2215" i="1" s="1"/>
  <c r="N2589" i="1"/>
  <c r="L2589" i="1" s="1"/>
  <c r="J2589" i="1" s="1"/>
  <c r="Q473" i="1"/>
  <c r="Q2341" i="1"/>
  <c r="Q2342" i="1" s="1"/>
  <c r="K2091" i="1"/>
  <c r="K3889" i="1"/>
  <c r="K3890" i="1" s="1"/>
  <c r="M2383" i="1"/>
  <c r="M2384" i="1" s="1"/>
  <c r="K1974" i="1"/>
  <c r="K1975" i="1" s="1"/>
  <c r="J4037" i="1"/>
  <c r="N39" i="1"/>
  <c r="N4044" i="1"/>
  <c r="N4048" i="1" s="1"/>
  <c r="N4049" i="1" s="1"/>
  <c r="L2796" i="1"/>
  <c r="J2796" i="1" s="1"/>
  <c r="L992" i="1"/>
  <c r="J992" i="1" s="1"/>
  <c r="L284" i="1"/>
  <c r="J284" i="1" s="1"/>
  <c r="M2421" i="1"/>
  <c r="L192" i="1"/>
  <c r="J192" i="1" s="1"/>
  <c r="J1146" i="1"/>
  <c r="K3478" i="1"/>
  <c r="J831" i="1"/>
  <c r="Q1892" i="1"/>
  <c r="Q1893" i="1" s="1"/>
  <c r="O2296" i="1"/>
  <c r="O2300" i="1" s="1"/>
  <c r="O2301" i="1" s="1"/>
  <c r="Q1626" i="1"/>
  <c r="Q1615" i="1" s="1"/>
  <c r="Q1645" i="1" s="1"/>
  <c r="J63" i="1"/>
  <c r="K1330" i="1"/>
  <c r="O641" i="1"/>
  <c r="O674" i="1" s="1"/>
  <c r="K1928" i="1"/>
  <c r="J4514" i="1"/>
  <c r="J3840" i="1"/>
  <c r="N3165" i="1"/>
  <c r="L3165" i="1" s="1"/>
  <c r="J3165" i="1" s="1"/>
  <c r="O2462" i="1"/>
  <c r="O2463" i="1" s="1"/>
  <c r="L2888" i="1"/>
  <c r="J2888" i="1" s="1"/>
  <c r="P351" i="1"/>
  <c r="L511" i="1"/>
  <c r="J511" i="1" s="1"/>
  <c r="L251" i="1"/>
  <c r="J251" i="1" s="1"/>
  <c r="K2341" i="1"/>
  <c r="K2342" i="1" s="1"/>
  <c r="P3320" i="1"/>
  <c r="P3321" i="1" s="1"/>
  <c r="O4009" i="1"/>
  <c r="O4010" i="1" s="1"/>
  <c r="Q1037" i="1"/>
  <c r="L1015" i="1"/>
  <c r="J194" i="1"/>
  <c r="M473" i="1"/>
  <c r="M2296" i="1"/>
  <c r="M2137" i="1"/>
  <c r="M2138" i="1" s="1"/>
  <c r="K1626" i="1"/>
  <c r="K1615" i="1" s="1"/>
  <c r="L1143" i="1"/>
  <c r="J1143" i="1" s="1"/>
  <c r="M4380" i="1"/>
  <c r="L4380" i="1" s="1"/>
  <c r="J4380" i="1" s="1"/>
  <c r="J3338" i="1"/>
  <c r="J768" i="1"/>
  <c r="L2439" i="1"/>
  <c r="J2439" i="1" s="1"/>
  <c r="L1524" i="1"/>
  <c r="J1524" i="1" s="1"/>
  <c r="M3604" i="1"/>
  <c r="M3605" i="1" s="1"/>
  <c r="K2421" i="1"/>
  <c r="K2422" i="1" s="1"/>
  <c r="J570" i="1"/>
  <c r="J146" i="1"/>
  <c r="P1693" i="1"/>
  <c r="P1694" i="1" s="1"/>
  <c r="J539" i="1"/>
  <c r="Q4496" i="1"/>
  <c r="Q4497" i="1" s="1"/>
  <c r="L455" i="1"/>
  <c r="J455" i="1" s="1"/>
  <c r="M2623" i="1"/>
  <c r="M2624" i="1" s="1"/>
  <c r="M1037" i="1"/>
  <c r="L144" i="1"/>
  <c r="J144" i="1" s="1"/>
  <c r="Q2015" i="1"/>
  <c r="Q2016" i="1" s="1"/>
  <c r="Q208" i="1"/>
  <c r="Q209" i="1" s="1"/>
  <c r="Q212" i="1"/>
  <c r="L502" i="1"/>
  <c r="J502" i="1" s="1"/>
  <c r="O2664" i="1"/>
  <c r="O2665" i="1" s="1"/>
  <c r="J4529" i="1"/>
  <c r="J1623" i="1"/>
  <c r="J2044" i="1"/>
  <c r="P3482" i="1"/>
  <c r="P3483" i="1" s="1"/>
  <c r="L104" i="1"/>
  <c r="J104" i="1" s="1"/>
  <c r="J790" i="1"/>
  <c r="O4292" i="1"/>
  <c r="O4293" i="1" s="1"/>
  <c r="K1773" i="1"/>
  <c r="K1774" i="1" s="1"/>
  <c r="J420" i="1"/>
  <c r="L1560" i="1"/>
  <c r="Q1492" i="1"/>
  <c r="K2383" i="1"/>
  <c r="K2384" i="1" s="1"/>
  <c r="J3837" i="1"/>
  <c r="M2341" i="1"/>
  <c r="M2342" i="1" s="1"/>
  <c r="K2011" i="1"/>
  <c r="P1176" i="1"/>
  <c r="Q2462" i="1"/>
  <c r="Q2463" i="1" s="1"/>
  <c r="L1418" i="1"/>
  <c r="J1418" i="1" s="1"/>
  <c r="Q1932" i="1"/>
  <c r="Q1933" i="1" s="1"/>
  <c r="J759" i="1"/>
  <c r="L3611" i="1"/>
  <c r="J3611" i="1" s="1"/>
  <c r="O533" i="1"/>
  <c r="O39" i="1"/>
  <c r="O45" i="1" s="1"/>
  <c r="L1561" i="1"/>
  <c r="J1561" i="1" s="1"/>
  <c r="P1117" i="1"/>
  <c r="J526" i="1"/>
  <c r="M2541" i="1"/>
  <c r="M2542" i="1" s="1"/>
  <c r="L1405" i="1"/>
  <c r="J1405" i="1" s="1"/>
  <c r="N351" i="1"/>
  <c r="J2084" i="1"/>
  <c r="O1848" i="1"/>
  <c r="O1852" i="1" s="1"/>
  <c r="O1853" i="1" s="1"/>
  <c r="L757" i="1"/>
  <c r="K3682" i="1"/>
  <c r="O3442" i="1"/>
  <c r="O3443" i="1" s="1"/>
  <c r="P395" i="1"/>
  <c r="P396" i="1" s="1"/>
  <c r="P399" i="1"/>
  <c r="M3442" i="1"/>
  <c r="M3443" i="1" s="1"/>
  <c r="Q2259" i="1"/>
  <c r="Q2260" i="1" s="1"/>
  <c r="Q2421" i="1"/>
  <c r="Q2422" i="1" s="1"/>
  <c r="N212" i="1"/>
  <c r="N208" i="1"/>
  <c r="N209" i="1" s="1"/>
  <c r="O351" i="1"/>
  <c r="L3744" i="1"/>
  <c r="J3744" i="1" s="1"/>
  <c r="O981" i="1"/>
  <c r="O1037" i="1" s="1"/>
  <c r="L1357" i="1"/>
  <c r="J1357" i="1" s="1"/>
  <c r="M1492" i="1"/>
  <c r="L341" i="1"/>
  <c r="P3401" i="1"/>
  <c r="P3402" i="1" s="1"/>
  <c r="P1398" i="1"/>
  <c r="L1066" i="1"/>
  <c r="J1066" i="1" s="1"/>
  <c r="N1176" i="1"/>
  <c r="M1928" i="1"/>
  <c r="M1932" i="1" s="1"/>
  <c r="M1933" i="1" s="1"/>
  <c r="M234" i="1"/>
  <c r="J1629" i="1"/>
  <c r="J1620" i="1"/>
  <c r="Q169" i="1"/>
  <c r="J198" i="1"/>
  <c r="Q533" i="1"/>
  <c r="M1330" i="1"/>
  <c r="K3401" i="1"/>
  <c r="K3402" i="1" s="1"/>
  <c r="M116" i="1"/>
  <c r="L1310" i="1"/>
  <c r="J1310" i="1" s="1"/>
  <c r="J1644" i="1"/>
  <c r="L3011" i="1"/>
  <c r="J3011" i="1" s="1"/>
  <c r="L1701" i="1"/>
  <c r="J1701" i="1" s="1"/>
  <c r="M808" i="1"/>
  <c r="K204" i="1"/>
  <c r="K3645" i="1"/>
  <c r="K3646" i="1" s="1"/>
  <c r="P4455" i="1"/>
  <c r="P4456" i="1" s="1"/>
  <c r="N301" i="1"/>
  <c r="N302" i="1" s="1"/>
  <c r="N305" i="1"/>
  <c r="K3564" i="1"/>
  <c r="K3565" i="1" s="1"/>
  <c r="L1205" i="1"/>
  <c r="J1205" i="1" s="1"/>
  <c r="N1888" i="1"/>
  <c r="Q3241" i="1"/>
  <c r="Q3242" i="1" s="1"/>
  <c r="Q1812" i="1"/>
  <c r="Q1813" i="1" s="1"/>
  <c r="K473" i="1"/>
  <c r="P39" i="1"/>
  <c r="N1398" i="1"/>
  <c r="O2619" i="1"/>
  <c r="M2055" i="1"/>
  <c r="M2056" i="1" s="1"/>
  <c r="L1159" i="1"/>
  <c r="J3474" i="1"/>
  <c r="N2825" i="1"/>
  <c r="N2829" i="1" s="1"/>
  <c r="N2830" i="1" s="1"/>
  <c r="Q3282" i="1"/>
  <c r="Q3283" i="1" s="1"/>
  <c r="J1375" i="1"/>
  <c r="M3523" i="1"/>
  <c r="M3524" i="1" s="1"/>
  <c r="O1693" i="1"/>
  <c r="O1694" i="1" s="1"/>
  <c r="L1160" i="1"/>
  <c r="J1160" i="1" s="1"/>
  <c r="M3804" i="1"/>
  <c r="M3808" i="1" s="1"/>
  <c r="M3809" i="1" s="1"/>
  <c r="P116" i="1"/>
  <c r="P124" i="1" s="1"/>
  <c r="L540" i="1"/>
  <c r="J540" i="1" s="1"/>
  <c r="Q3034" i="1"/>
  <c r="Q3035" i="1" s="1"/>
  <c r="L30" i="1"/>
  <c r="M3645" i="1"/>
  <c r="M3646" i="1" s="1"/>
  <c r="J252" i="1"/>
  <c r="K2219" i="1"/>
  <c r="K2220" i="1" s="1"/>
  <c r="J707" i="1"/>
  <c r="L342" i="1"/>
  <c r="J342" i="1" s="1"/>
  <c r="N395" i="1"/>
  <c r="N396" i="1" s="1"/>
  <c r="L1500" i="1"/>
  <c r="J1500" i="1" s="1"/>
  <c r="N1808" i="1"/>
  <c r="L1808" i="1" s="1"/>
  <c r="Q792" i="1"/>
  <c r="N169" i="1"/>
  <c r="P1492" i="1"/>
  <c r="L1548" i="1"/>
  <c r="J1548" i="1" s="1"/>
  <c r="N399" i="1"/>
  <c r="Q632" i="1"/>
  <c r="Q633" i="1" s="1"/>
  <c r="P3117" i="1"/>
  <c r="P3118" i="1" s="1"/>
  <c r="P3929" i="1"/>
  <c r="P3930" i="1" s="1"/>
  <c r="P2501" i="1"/>
  <c r="P2502" i="1" s="1"/>
  <c r="K3726" i="1"/>
  <c r="K3727" i="1" s="1"/>
  <c r="L416" i="1"/>
  <c r="J416" i="1" s="1"/>
  <c r="K1852" i="1"/>
  <c r="K1853" i="1" s="1"/>
  <c r="J1101" i="1"/>
  <c r="K1733" i="1"/>
  <c r="K1734" i="1" s="1"/>
  <c r="L376" i="1"/>
  <c r="J376" i="1" s="1"/>
  <c r="K3767" i="1"/>
  <c r="K3768" i="1" s="1"/>
  <c r="M3726" i="1"/>
  <c r="M3727" i="1" s="1"/>
  <c r="N3248" i="1"/>
  <c r="N3278" i="1" s="1"/>
  <c r="J822" i="1"/>
  <c r="Q351" i="1"/>
  <c r="Q116" i="1"/>
  <c r="M3327" i="1"/>
  <c r="M3356" i="1" s="1"/>
  <c r="M2754" i="1"/>
  <c r="M2784" i="1" s="1"/>
  <c r="L31" i="1"/>
  <c r="J31" i="1" s="1"/>
  <c r="L1844" i="1"/>
  <c r="J1844" i="1" s="1"/>
  <c r="L972" i="1"/>
  <c r="J972" i="1" s="1"/>
  <c r="N4055" i="1"/>
  <c r="L4055" i="1" s="1"/>
  <c r="J4055" i="1" s="1"/>
  <c r="O1398" i="1"/>
  <c r="J753" i="1"/>
  <c r="M1848" i="1"/>
  <c r="L312" i="1"/>
  <c r="J312" i="1" s="1"/>
  <c r="J4040" i="1"/>
  <c r="J1153" i="1"/>
  <c r="K2582" i="1"/>
  <c r="K2583" i="1" s="1"/>
  <c r="L134" i="1"/>
  <c r="J134" i="1" s="1"/>
  <c r="Q1398" i="1"/>
  <c r="L1346" i="1"/>
  <c r="J1346" i="1" s="1"/>
  <c r="O169" i="1"/>
  <c r="J3816" i="1"/>
  <c r="J3675" i="1"/>
  <c r="L2359" i="1"/>
  <c r="J2359" i="1" s="1"/>
  <c r="L2292" i="1"/>
  <c r="J2292" i="1" s="1"/>
  <c r="L653" i="1"/>
  <c r="J653" i="1" s="1"/>
  <c r="N116" i="1"/>
  <c r="L231" i="1"/>
  <c r="J231" i="1" s="1"/>
  <c r="J2007" i="1"/>
  <c r="N721" i="1"/>
  <c r="N722" i="1" s="1"/>
  <c r="N723" i="1"/>
  <c r="O399" i="1"/>
  <c r="O395" i="1"/>
  <c r="O396" i="1" s="1"/>
  <c r="K3523" i="1"/>
  <c r="K3524" i="1" s="1"/>
  <c r="N267" i="1"/>
  <c r="N263" i="1"/>
  <c r="N264" i="1" s="1"/>
  <c r="P723" i="1"/>
  <c r="P721" i="1"/>
  <c r="P722" i="1" s="1"/>
  <c r="L549" i="1"/>
  <c r="O585" i="1"/>
  <c r="O589" i="1" s="1"/>
  <c r="N3925" i="1"/>
  <c r="L3367" i="1"/>
  <c r="J3367" i="1" s="1"/>
  <c r="L2713" i="1"/>
  <c r="J2713" i="1" s="1"/>
  <c r="K1693" i="1"/>
  <c r="K1694" i="1" s="1"/>
  <c r="O1492" i="1"/>
  <c r="M51" i="1"/>
  <c r="M73" i="1" s="1"/>
  <c r="O445" i="1"/>
  <c r="L445" i="1" s="1"/>
  <c r="J445" i="1" s="1"/>
  <c r="O1299" i="1"/>
  <c r="O1330" i="1" s="1"/>
  <c r="Q1282" i="1"/>
  <c r="K3442" i="1"/>
  <c r="K3443" i="1" s="1"/>
  <c r="N2836" i="1"/>
  <c r="N2866" i="1" s="1"/>
  <c r="N2390" i="1"/>
  <c r="L2390" i="1" s="1"/>
  <c r="J2390" i="1" s="1"/>
  <c r="L1635" i="1"/>
  <c r="K2300" i="1"/>
  <c r="K2301" i="1" s="1"/>
  <c r="K2178" i="1"/>
  <c r="K2179" i="1" s="1"/>
  <c r="L819" i="1"/>
  <c r="J819" i="1" s="1"/>
  <c r="O792" i="1"/>
  <c r="J201" i="1"/>
  <c r="J1499" i="1"/>
  <c r="L1982" i="1"/>
  <c r="J1982" i="1" s="1"/>
  <c r="K391" i="1"/>
  <c r="L61" i="1"/>
  <c r="J61" i="1" s="1"/>
  <c r="M1970" i="1"/>
  <c r="Q1117" i="1"/>
  <c r="L1711" i="1"/>
  <c r="J1711" i="1" s="1"/>
  <c r="L698" i="1"/>
  <c r="J698" i="1" s="1"/>
  <c r="L744" i="1"/>
  <c r="J744" i="1" s="1"/>
  <c r="J1638" i="1"/>
  <c r="M1693" i="1"/>
  <c r="M1694" i="1" s="1"/>
  <c r="K2259" i="1"/>
  <c r="K2260" i="1" s="1"/>
  <c r="L88" i="1"/>
  <c r="J88" i="1" s="1"/>
  <c r="M2501" i="1"/>
  <c r="M2502" i="1" s="1"/>
  <c r="L366" i="1"/>
  <c r="J366" i="1" s="1"/>
  <c r="K3844" i="1"/>
  <c r="M3530" i="1"/>
  <c r="M3560" i="1" s="1"/>
  <c r="O865" i="1"/>
  <c r="M965" i="1"/>
  <c r="M4177" i="1"/>
  <c r="M4207" i="1" s="1"/>
  <c r="P1330" i="1"/>
  <c r="M2178" i="1"/>
  <c r="M2179" i="1" s="1"/>
  <c r="L1098" i="1"/>
  <c r="J1098" i="1" s="1"/>
  <c r="M3397" i="1"/>
  <c r="L1781" i="1"/>
  <c r="J1781" i="1" s="1"/>
  <c r="K1808" i="1"/>
  <c r="L561" i="1"/>
  <c r="J561" i="1" s="1"/>
  <c r="J4526" i="1"/>
  <c r="L1607" i="1"/>
  <c r="J1607" i="1" s="1"/>
  <c r="L1640" i="1"/>
  <c r="K2462" i="1"/>
  <c r="K2463" i="1" s="1"/>
  <c r="P1037" i="1"/>
  <c r="J32" i="1"/>
  <c r="K234" i="1"/>
  <c r="O4207" i="1"/>
  <c r="O4211" i="1" s="1"/>
  <c r="O4212" i="1" s="1"/>
  <c r="L1661" i="1"/>
  <c r="J1661" i="1" s="1"/>
  <c r="P473" i="1"/>
  <c r="P477" i="1" s="1"/>
  <c r="P478" i="1" s="1"/>
  <c r="O3154" i="1"/>
  <c r="O3158" i="1" s="1"/>
  <c r="O3159" i="1" s="1"/>
  <c r="L758" i="1"/>
  <c r="J758" i="1" s="1"/>
  <c r="M674" i="1"/>
  <c r="O3034" i="1"/>
  <c r="O3035" i="1" s="1"/>
  <c r="O2383" i="1"/>
  <c r="O2384" i="1" s="1"/>
  <c r="O4415" i="1"/>
  <c r="O4416" i="1" s="1"/>
  <c r="N1117" i="1"/>
  <c r="L1055" i="1"/>
  <c r="Q1693" i="1"/>
  <c r="Q1694" i="1" s="1"/>
  <c r="P2870" i="1"/>
  <c r="P2871" i="1" s="1"/>
  <c r="P2421" i="1"/>
  <c r="P2422" i="1" s="1"/>
  <c r="M1733" i="1"/>
  <c r="M1734" i="1" s="1"/>
  <c r="N438" i="1"/>
  <c r="N434" i="1"/>
  <c r="N435" i="1" s="1"/>
  <c r="O3929" i="1"/>
  <c r="O3930" i="1" s="1"/>
  <c r="Q1336" i="1"/>
  <c r="Q1334" i="1"/>
  <c r="O632" i="1"/>
  <c r="O633" i="1" s="1"/>
  <c r="K1492" i="1"/>
  <c r="N4373" i="1"/>
  <c r="N4374" i="1" s="1"/>
  <c r="J4200" i="1"/>
  <c r="P4252" i="1"/>
  <c r="P4253" i="1" s="1"/>
  <c r="J1554" i="1"/>
  <c r="N4170" i="1"/>
  <c r="N4171" i="1" s="1"/>
  <c r="O3969" i="1"/>
  <c r="O3970" i="1" s="1"/>
  <c r="J1496" i="1"/>
  <c r="P3282" i="1"/>
  <c r="P3283" i="1" s="1"/>
  <c r="P2829" i="1"/>
  <c r="P2830" i="1" s="1"/>
  <c r="K2137" i="1"/>
  <c r="K2138" i="1" s="1"/>
  <c r="P1812" i="1"/>
  <c r="P1813" i="1" s="1"/>
  <c r="N51" i="1"/>
  <c r="N73" i="1" s="1"/>
  <c r="M2462" i="1"/>
  <c r="M2463" i="1" s="1"/>
  <c r="P3241" i="1"/>
  <c r="P3242" i="1" s="1"/>
  <c r="P3158" i="1"/>
  <c r="P3159" i="1" s="1"/>
  <c r="O2747" i="1"/>
  <c r="O2748" i="1" s="1"/>
  <c r="P2383" i="1"/>
  <c r="P2384" i="1" s="1"/>
  <c r="J230" i="1"/>
  <c r="Q634" i="1"/>
  <c r="Q4415" i="1"/>
  <c r="Q4416" i="1" s="1"/>
  <c r="Q3726" i="1"/>
  <c r="Q3727" i="1" s="1"/>
  <c r="M3682" i="1"/>
  <c r="L3582" i="1"/>
  <c r="J3582" i="1" s="1"/>
  <c r="N3571" i="1"/>
  <c r="L3571" i="1" s="1"/>
  <c r="J3571" i="1" s="1"/>
  <c r="Q2870" i="1"/>
  <c r="Q2871" i="1" s="1"/>
  <c r="Q3889" i="1"/>
  <c r="Q3890" i="1" s="1"/>
  <c r="O2788" i="1"/>
  <c r="O2789" i="1" s="1"/>
  <c r="P1626" i="1"/>
  <c r="P1615" i="1" s="1"/>
  <c r="P1645" i="1" s="1"/>
  <c r="P3686" i="1"/>
  <c r="P3687" i="1" s="1"/>
  <c r="N2706" i="1"/>
  <c r="N2707" i="1" s="1"/>
  <c r="J970" i="1"/>
  <c r="O3767" i="1"/>
  <c r="O3768" i="1" s="1"/>
  <c r="J615" i="1"/>
  <c r="M2011" i="1"/>
  <c r="O1194" i="1"/>
  <c r="O1282" i="1" s="1"/>
  <c r="M776" i="1"/>
  <c r="L776" i="1" s="1"/>
  <c r="J776" i="1" s="1"/>
  <c r="L777" i="1"/>
  <c r="J777" i="1" s="1"/>
  <c r="K733" i="1"/>
  <c r="N2918" i="1"/>
  <c r="N2948" i="1" s="1"/>
  <c r="N3071" i="1"/>
  <c r="N3482" i="1"/>
  <c r="N3483" i="1" s="1"/>
  <c r="N3158" i="1"/>
  <c r="N3159" i="1" s="1"/>
  <c r="O2011" i="1"/>
  <c r="P4089" i="1"/>
  <c r="P4090" i="1" s="1"/>
  <c r="P4009" i="1"/>
  <c r="P4010" i="1" s="1"/>
  <c r="P1892" i="1"/>
  <c r="P1893" i="1" s="1"/>
  <c r="Q2788" i="1"/>
  <c r="Q2789" i="1" s="1"/>
  <c r="Q4292" i="1"/>
  <c r="Q4293" i="1" s="1"/>
  <c r="O3282" i="1"/>
  <c r="O3283" i="1" s="1"/>
  <c r="Q2501" i="1"/>
  <c r="Q2502" i="1" s="1"/>
  <c r="P3523" i="1"/>
  <c r="P3524" i="1" s="1"/>
  <c r="J785" i="1"/>
  <c r="L734" i="1"/>
  <c r="J734" i="1" s="1"/>
  <c r="M733" i="1"/>
  <c r="L733" i="1" s="1"/>
  <c r="M4462" i="1"/>
  <c r="M4492" i="1" s="1"/>
  <c r="N4248" i="1"/>
  <c r="L3774" i="1"/>
  <c r="J3774" i="1" s="1"/>
  <c r="O3645" i="1"/>
  <c r="O3646" i="1" s="1"/>
  <c r="Q4538" i="1"/>
  <c r="Q4539" i="1" s="1"/>
  <c r="P3199" i="1"/>
  <c r="P3200" i="1" s="1"/>
  <c r="K2501" i="1"/>
  <c r="K2502" i="1" s="1"/>
  <c r="P2095" i="1"/>
  <c r="P2096" i="1" s="1"/>
  <c r="Q2706" i="1"/>
  <c r="Q2707" i="1" s="1"/>
  <c r="P2541" i="1"/>
  <c r="P2542" i="1" s="1"/>
  <c r="P1932" i="1"/>
  <c r="P1933" i="1" s="1"/>
  <c r="L911" i="1"/>
  <c r="O2993" i="1"/>
  <c r="O2994" i="1" s="1"/>
  <c r="O4373" i="1"/>
  <c r="O4374" i="1" s="1"/>
  <c r="O3237" i="1"/>
  <c r="P1773" i="1"/>
  <c r="P1774" i="1" s="1"/>
  <c r="J1604" i="1"/>
  <c r="Q3686" i="1"/>
  <c r="Q3687" i="1" s="1"/>
  <c r="Q3564" i="1"/>
  <c r="Q3565" i="1" s="1"/>
  <c r="O2870" i="1"/>
  <c r="O2871" i="1" s="1"/>
  <c r="P3442" i="1"/>
  <c r="P3443" i="1" s="1"/>
  <c r="O3117" i="1"/>
  <c r="O3118" i="1" s="1"/>
  <c r="Q3645" i="1"/>
  <c r="Q3646" i="1" s="1"/>
  <c r="O2421" i="1"/>
  <c r="O2422" i="1" s="1"/>
  <c r="J1671" i="1"/>
  <c r="O2259" i="1"/>
  <c r="O2260" i="1" s="1"/>
  <c r="L1429" i="1"/>
  <c r="J1429" i="1" s="1"/>
  <c r="M1769" i="1"/>
  <c r="N3641" i="1"/>
  <c r="L1780" i="1"/>
  <c r="J1780" i="1" s="1"/>
  <c r="Q2664" i="1"/>
  <c r="Q2665" i="1" s="1"/>
  <c r="J1605" i="1"/>
  <c r="P2015" i="1"/>
  <c r="P2016" i="1" s="1"/>
  <c r="P2747" i="1"/>
  <c r="P2748" i="1" s="1"/>
  <c r="O4496" i="1"/>
  <c r="O4497" i="1" s="1"/>
  <c r="O1892" i="1"/>
  <c r="O1893" i="1" s="1"/>
  <c r="P2788" i="1"/>
  <c r="P2789" i="1" s="1"/>
  <c r="Q4211" i="1"/>
  <c r="Q4212" i="1" s="1"/>
  <c r="N2226" i="1"/>
  <c r="L2226" i="1" s="1"/>
  <c r="J2226" i="1" s="1"/>
  <c r="O1599" i="1"/>
  <c r="L1268" i="1"/>
  <c r="L3947" i="1"/>
  <c r="J3947" i="1" s="1"/>
  <c r="Q3442" i="1"/>
  <c r="Q3443" i="1" s="1"/>
  <c r="L1618" i="1"/>
  <c r="J1618" i="1" s="1"/>
  <c r="N3808" i="1"/>
  <c r="N3809" i="1" s="1"/>
  <c r="N4125" i="1"/>
  <c r="O3482" i="1"/>
  <c r="O3483" i="1" s="1"/>
  <c r="N3113" i="1"/>
  <c r="N2784" i="1"/>
  <c r="N2660" i="1"/>
  <c r="L2660" i="1" s="1"/>
  <c r="Q4373" i="1"/>
  <c r="Q4374" i="1" s="1"/>
  <c r="O3848" i="1"/>
  <c r="O3849" i="1" s="1"/>
  <c r="P1599" i="1"/>
  <c r="O2095" i="1"/>
  <c r="O2096" i="1" s="1"/>
  <c r="P1282" i="1"/>
  <c r="J22" i="1"/>
  <c r="L1166" i="1"/>
  <c r="J1166" i="1" s="1"/>
  <c r="P3726" i="1"/>
  <c r="P3727" i="1" s="1"/>
  <c r="Q3969" i="1"/>
  <c r="Q3970" i="1" s="1"/>
  <c r="O4048" i="1"/>
  <c r="O4049" i="1" s="1"/>
  <c r="Q3360" i="1"/>
  <c r="Q3361" i="1" s="1"/>
  <c r="Q2623" i="1"/>
  <c r="Q2624" i="1" s="1"/>
  <c r="L1269" i="1"/>
  <c r="J1269" i="1" s="1"/>
  <c r="O3726" i="1"/>
  <c r="O3727" i="1" s="1"/>
  <c r="Q2993" i="1"/>
  <c r="Q2994" i="1" s="1"/>
  <c r="P2993" i="1"/>
  <c r="P2994" i="1" s="1"/>
  <c r="P2664" i="1"/>
  <c r="P2665" i="1" s="1"/>
  <c r="P2178" i="1"/>
  <c r="P2179" i="1" s="1"/>
  <c r="P1733" i="1"/>
  <c r="P1734" i="1" s="1"/>
  <c r="O2829" i="1"/>
  <c r="O2830" i="1" s="1"/>
  <c r="J3622" i="1"/>
  <c r="Q1176" i="1"/>
  <c r="Q2747" i="1"/>
  <c r="Q2748" i="1" s="1"/>
  <c r="K2051" i="1"/>
  <c r="P3564" i="1"/>
  <c r="P3565" i="1" s="1"/>
  <c r="N3965" i="1"/>
  <c r="P4048" i="1"/>
  <c r="P4049" i="1" s="1"/>
  <c r="N2469" i="1"/>
  <c r="L2469" i="1" s="1"/>
  <c r="J2469" i="1" s="1"/>
  <c r="Q1599" i="1"/>
  <c r="O4252" i="1"/>
  <c r="O4253" i="1" s="1"/>
  <c r="L1624" i="1"/>
  <c r="J1624" i="1" s="1"/>
  <c r="J1588" i="1"/>
  <c r="J1377" i="1"/>
  <c r="O3604" i="1"/>
  <c r="O3605" i="1" s="1"/>
  <c r="N4496" i="1"/>
  <c r="N4497" i="1" s="1"/>
  <c r="Q4048" i="1"/>
  <c r="Q4049" i="1" s="1"/>
  <c r="J1287" i="1"/>
  <c r="Q3158" i="1"/>
  <c r="Q3159" i="1" s="1"/>
  <c r="Q39" i="1"/>
  <c r="N2548" i="1"/>
  <c r="N2578" i="1" s="1"/>
  <c r="Q2829" i="1"/>
  <c r="Q2830" i="1" s="1"/>
  <c r="P1852" i="1"/>
  <c r="P1853" i="1" s="1"/>
  <c r="L1022" i="1"/>
  <c r="J1022" i="1" s="1"/>
  <c r="K757" i="1"/>
  <c r="P965" i="1"/>
  <c r="P4538" i="1"/>
  <c r="P4539" i="1" s="1"/>
  <c r="P4292" i="1"/>
  <c r="P4293" i="1" s="1"/>
  <c r="O4455" i="1"/>
  <c r="O4456" i="1" s="1"/>
  <c r="O4332" i="1"/>
  <c r="O4333" i="1" s="1"/>
  <c r="P4496" i="1"/>
  <c r="P4497" i="1" s="1"/>
  <c r="Q4252" i="1"/>
  <c r="Q4253" i="1" s="1"/>
  <c r="Q4089" i="1"/>
  <c r="Q4090" i="1" s="1"/>
  <c r="P3889" i="1"/>
  <c r="P3890" i="1" s="1"/>
  <c r="P4129" i="1"/>
  <c r="P4130" i="1" s="1"/>
  <c r="O3320" i="1"/>
  <c r="O3321" i="1" s="1"/>
  <c r="O3199" i="1"/>
  <c r="O3200" i="1" s="1"/>
  <c r="J1603" i="1"/>
  <c r="N3241" i="1"/>
  <c r="N3242" i="1" s="1"/>
  <c r="P2582" i="1"/>
  <c r="P2583" i="1" s="1"/>
  <c r="P3808" i="1"/>
  <c r="P3809" i="1" s="1"/>
  <c r="Q3604" i="1"/>
  <c r="Q3605" i="1" s="1"/>
  <c r="P2300" i="1"/>
  <c r="P2301" i="1" s="1"/>
  <c r="M1626" i="1"/>
  <c r="J524" i="1"/>
  <c r="O2219" i="1"/>
  <c r="O2220" i="1" s="1"/>
  <c r="O1812" i="1"/>
  <c r="O1813" i="1" s="1"/>
  <c r="L606" i="1"/>
  <c r="J606" i="1" s="1"/>
  <c r="J518" i="1"/>
  <c r="J1804" i="1"/>
  <c r="L3147" i="1"/>
  <c r="J3147" i="1" s="1"/>
  <c r="O1733" i="1"/>
  <c r="O1734" i="1" s="1"/>
  <c r="O3401" i="1"/>
  <c r="O3402" i="1" s="1"/>
  <c r="O2501" i="1"/>
  <c r="O2502" i="1" s="1"/>
  <c r="O2341" i="1"/>
  <c r="O2342" i="1" s="1"/>
  <c r="L1751" i="1"/>
  <c r="J1751" i="1" s="1"/>
  <c r="L52" i="1"/>
  <c r="J52" i="1" s="1"/>
  <c r="J4203" i="1"/>
  <c r="Q3848" i="1"/>
  <c r="Q3849" i="1" s="1"/>
  <c r="O3075" i="1"/>
  <c r="O3076" i="1" s="1"/>
  <c r="P2055" i="1"/>
  <c r="P2056" i="1" s="1"/>
  <c r="O4089" i="1"/>
  <c r="O4090" i="1" s="1"/>
  <c r="N1512" i="1"/>
  <c r="N1599" i="1" s="1"/>
  <c r="O3889" i="1"/>
  <c r="O3890" i="1" s="1"/>
  <c r="O2911" i="1"/>
  <c r="O2912" i="1" s="1"/>
  <c r="L1290" i="1"/>
  <c r="J1290" i="1" s="1"/>
  <c r="N4211" i="1"/>
  <c r="N4212" i="1" s="1"/>
  <c r="N3815" i="1"/>
  <c r="N3844" i="1" s="1"/>
  <c r="L3844" i="1" s="1"/>
  <c r="J1632" i="1"/>
  <c r="J1574" i="1"/>
  <c r="J1431" i="1"/>
  <c r="P2259" i="1"/>
  <c r="P2260" i="1" s="1"/>
  <c r="P3075" i="1"/>
  <c r="P3076" i="1" s="1"/>
  <c r="O2952" i="1"/>
  <c r="O2953" i="1" s="1"/>
  <c r="P2137" i="1"/>
  <c r="P2138" i="1" s="1"/>
  <c r="L922" i="1"/>
  <c r="J922" i="1" s="1"/>
  <c r="P2623" i="1"/>
  <c r="P2624" i="1" s="1"/>
  <c r="J537" i="1"/>
  <c r="O4538" i="1"/>
  <c r="O4539" i="1" s="1"/>
  <c r="Q4455" i="1"/>
  <c r="Q4456" i="1" s="1"/>
  <c r="Q4332" i="1"/>
  <c r="Q4333" i="1" s="1"/>
  <c r="O4129" i="1"/>
  <c r="O4130" i="1" s="1"/>
  <c r="Q3929" i="1"/>
  <c r="Q3930" i="1" s="1"/>
  <c r="O4170" i="1"/>
  <c r="O4171" i="1" s="1"/>
  <c r="P3848" i="1"/>
  <c r="P3849" i="1" s="1"/>
  <c r="O3808" i="1"/>
  <c r="O3809" i="1" s="1"/>
  <c r="Q3401" i="1"/>
  <c r="Q3402" i="1" s="1"/>
  <c r="Q2952" i="1"/>
  <c r="Q2953" i="1" s="1"/>
  <c r="J1924" i="1"/>
  <c r="L323" i="1"/>
  <c r="J323" i="1" s="1"/>
  <c r="O3686" i="1"/>
  <c r="O3687" i="1" s="1"/>
  <c r="M2091" i="1"/>
  <c r="J515" i="1"/>
  <c r="N594" i="1"/>
  <c r="O1740" i="1"/>
  <c r="O1769" i="1" s="1"/>
  <c r="L1741" i="1"/>
  <c r="J1741" i="1" s="1"/>
  <c r="P533" i="1"/>
  <c r="Q680" i="1"/>
  <c r="Q678" i="1"/>
  <c r="Q679" i="1" s="1"/>
  <c r="P81" i="1"/>
  <c r="P77" i="1"/>
  <c r="P78" i="1" s="1"/>
  <c r="K116" i="1"/>
  <c r="Q81" i="1"/>
  <c r="Q77" i="1"/>
  <c r="Q78" i="1" s="1"/>
  <c r="P169" i="1"/>
  <c r="Q434" i="1"/>
  <c r="Q435" i="1" s="1"/>
  <c r="Q438" i="1"/>
  <c r="O721" i="1"/>
  <c r="O722" i="1" s="1"/>
  <c r="O723" i="1"/>
  <c r="K430" i="1"/>
  <c r="Q391" i="1"/>
  <c r="Q301" i="1"/>
  <c r="Q305" i="1"/>
  <c r="N3438" i="1"/>
  <c r="L3408" i="1"/>
  <c r="J3408" i="1" s="1"/>
  <c r="K4369" i="1"/>
  <c r="K4125" i="1"/>
  <c r="N4411" i="1"/>
  <c r="N1689" i="1"/>
  <c r="L1660" i="1"/>
  <c r="J1660" i="1" s="1"/>
  <c r="O1615" i="1"/>
  <c r="O1645" i="1" s="1"/>
  <c r="J1441" i="1"/>
  <c r="J1319" i="1"/>
  <c r="J1240" i="1"/>
  <c r="L3907" i="1"/>
  <c r="J3907" i="1" s="1"/>
  <c r="J1617" i="1"/>
  <c r="N3693" i="1"/>
  <c r="J1628" i="1"/>
  <c r="J1619" i="1"/>
  <c r="J1550" i="1"/>
  <c r="K4503" i="1"/>
  <c r="K4248" i="1"/>
  <c r="N3560" i="1"/>
  <c r="L1830" i="1"/>
  <c r="J1830" i="1" s="1"/>
  <c r="N1819" i="1"/>
  <c r="L1438" i="1"/>
  <c r="J1438" i="1" s="1"/>
  <c r="N1437" i="1"/>
  <c r="L1437" i="1" s="1"/>
  <c r="J1437" i="1" s="1"/>
  <c r="L1393" i="1"/>
  <c r="J1393" i="1" s="1"/>
  <c r="N4005" i="1"/>
  <c r="L3896" i="1"/>
  <c r="J3896" i="1" s="1"/>
  <c r="M3925" i="1"/>
  <c r="N1616" i="1"/>
  <c r="J1562" i="1"/>
  <c r="K2743" i="1"/>
  <c r="L1097" i="1"/>
  <c r="J1097" i="1" s="1"/>
  <c r="K939" i="1"/>
  <c r="P865" i="1"/>
  <c r="J761" i="1"/>
  <c r="J504" i="1"/>
  <c r="K341" i="1"/>
  <c r="K3278" i="1"/>
  <c r="J1226" i="1"/>
  <c r="J1095" i="1"/>
  <c r="L530" i="1"/>
  <c r="J530" i="1" s="1"/>
  <c r="N3316" i="1"/>
  <c r="K2619" i="1"/>
  <c r="M2219" i="1"/>
  <c r="J860" i="1"/>
  <c r="J836" i="1"/>
  <c r="M406" i="1"/>
  <c r="L406" i="1" s="1"/>
  <c r="J406" i="1" s="1"/>
  <c r="N1899" i="1"/>
  <c r="K3316" i="1"/>
  <c r="M3071" i="1"/>
  <c r="L3041" i="1"/>
  <c r="J3041" i="1" s="1"/>
  <c r="K849" i="1"/>
  <c r="J106" i="1"/>
  <c r="N2907" i="1"/>
  <c r="M2422" i="1"/>
  <c r="L1859" i="1"/>
  <c r="J1859" i="1" s="1"/>
  <c r="M1888" i="1"/>
  <c r="L1016" i="1"/>
  <c r="J1016" i="1" s="1"/>
  <c r="L153" i="1"/>
  <c r="M169" i="1"/>
  <c r="N808" i="1"/>
  <c r="N865" i="1" s="1"/>
  <c r="L687" i="1"/>
  <c r="J687" i="1" s="1"/>
  <c r="O116" i="1"/>
  <c r="L883" i="1"/>
  <c r="J883" i="1" s="1"/>
  <c r="Q723" i="1"/>
  <c r="Q721" i="1"/>
  <c r="Q722" i="1" s="1"/>
  <c r="P263" i="1"/>
  <c r="P264" i="1" s="1"/>
  <c r="P267" i="1"/>
  <c r="L3652" i="1"/>
  <c r="J3652" i="1" s="1"/>
  <c r="N3682" i="1"/>
  <c r="K4492" i="1"/>
  <c r="M4085" i="1"/>
  <c r="K4005" i="1"/>
  <c r="K4207" i="1"/>
  <c r="K3929" i="1"/>
  <c r="N2296" i="1"/>
  <c r="L2266" i="1"/>
  <c r="J2266" i="1" s="1"/>
  <c r="K1640" i="1"/>
  <c r="J1222" i="1"/>
  <c r="L2307" i="1"/>
  <c r="J2307" i="1" s="1"/>
  <c r="N2337" i="1"/>
  <c r="K1564" i="1"/>
  <c r="M4422" i="1"/>
  <c r="J1627" i="1"/>
  <c r="L1254" i="1"/>
  <c r="J1254" i="1" s="1"/>
  <c r="M1253" i="1"/>
  <c r="K3154" i="1"/>
  <c r="K2907" i="1"/>
  <c r="L788" i="1"/>
  <c r="J788" i="1" s="1"/>
  <c r="N792" i="1"/>
  <c r="Q4542" i="1"/>
  <c r="K3327" i="1"/>
  <c r="K3034" i="1"/>
  <c r="J962" i="1"/>
  <c r="M3278" i="1"/>
  <c r="M2583" i="1"/>
  <c r="J1086" i="1"/>
  <c r="J856" i="1"/>
  <c r="L427" i="1"/>
  <c r="J427" i="1" s="1"/>
  <c r="M391" i="1"/>
  <c r="L388" i="1"/>
  <c r="J388" i="1" s="1"/>
  <c r="L20" i="1"/>
  <c r="J20" i="1" s="1"/>
  <c r="L849" i="1"/>
  <c r="J550" i="1"/>
  <c r="K549" i="1"/>
  <c r="J338" i="1"/>
  <c r="J100" i="1"/>
  <c r="K2948" i="1"/>
  <c r="M2866" i="1"/>
  <c r="M2702" i="1"/>
  <c r="L2671" i="1"/>
  <c r="J2671" i="1" s="1"/>
  <c r="J1007" i="1"/>
  <c r="L982" i="1"/>
  <c r="J982" i="1" s="1"/>
  <c r="N981" i="1"/>
  <c r="N1037" i="1" s="1"/>
  <c r="J941" i="1"/>
  <c r="J916" i="1"/>
  <c r="L463" i="1"/>
  <c r="J463" i="1" s="1"/>
  <c r="L1165" i="1"/>
  <c r="J1165" i="1" s="1"/>
  <c r="P792" i="1"/>
  <c r="M628" i="1"/>
  <c r="O434" i="1"/>
  <c r="O435" i="1" s="1"/>
  <c r="O438" i="1"/>
  <c r="O208" i="1"/>
  <c r="O209" i="1" s="1"/>
  <c r="O212" i="1"/>
  <c r="L105" i="1"/>
  <c r="J105" i="1" s="1"/>
  <c r="L923" i="1"/>
  <c r="J923" i="1" s="1"/>
  <c r="L462" i="1"/>
  <c r="J462" i="1" s="1"/>
  <c r="N680" i="1"/>
  <c r="N678" i="1"/>
  <c r="N679" i="1" s="1"/>
  <c r="K4328" i="1"/>
  <c r="L1637" i="1"/>
  <c r="J1637" i="1" s="1"/>
  <c r="M1636" i="1"/>
  <c r="L1374" i="1"/>
  <c r="J1374" i="1" s="1"/>
  <c r="M1373" i="1"/>
  <c r="L1373" i="1" s="1"/>
  <c r="J1373" i="1" s="1"/>
  <c r="N1220" i="1"/>
  <c r="L1220" i="1" s="1"/>
  <c r="J1220" i="1" s="1"/>
  <c r="M4016" i="1"/>
  <c r="L3478" i="1"/>
  <c r="M3482" i="1"/>
  <c r="N4288" i="1"/>
  <c r="M4259" i="1"/>
  <c r="J1643" i="1"/>
  <c r="J1634" i="1"/>
  <c r="N2743" i="1"/>
  <c r="L2743" i="1" s="1"/>
  <c r="L2144" i="1"/>
  <c r="J2144" i="1" s="1"/>
  <c r="N2174" i="1"/>
  <c r="L1981" i="1"/>
  <c r="J1981" i="1" s="1"/>
  <c r="N2011" i="1"/>
  <c r="M1599" i="1"/>
  <c r="L1564" i="1"/>
  <c r="M4299" i="1"/>
  <c r="J1586" i="1"/>
  <c r="J1531" i="1"/>
  <c r="N3356" i="1"/>
  <c r="K2706" i="1"/>
  <c r="L1489" i="1"/>
  <c r="J1489" i="1" s="1"/>
  <c r="L1133" i="1"/>
  <c r="J1133" i="1" s="1"/>
  <c r="M1132" i="1"/>
  <c r="M1176" i="1" s="1"/>
  <c r="K1015" i="1"/>
  <c r="K3195" i="1"/>
  <c r="L2777" i="1"/>
  <c r="J2777" i="1" s="1"/>
  <c r="J924" i="1"/>
  <c r="J464" i="1"/>
  <c r="K169" i="1"/>
  <c r="K2989" i="1"/>
  <c r="J826" i="1"/>
  <c r="M1813" i="1"/>
  <c r="N2508" i="1"/>
  <c r="M1084" i="1"/>
  <c r="L1084" i="1" s="1"/>
  <c r="J1084" i="1" s="1"/>
  <c r="L843" i="1"/>
  <c r="J843" i="1" s="1"/>
  <c r="M842" i="1"/>
  <c r="L842" i="1" s="1"/>
  <c r="J842" i="1" s="1"/>
  <c r="J332" i="1"/>
  <c r="J1167" i="1"/>
  <c r="J998" i="1"/>
  <c r="L940" i="1"/>
  <c r="J940" i="1" s="1"/>
  <c r="J913" i="1"/>
  <c r="Q865" i="1"/>
  <c r="J286" i="1"/>
  <c r="P305" i="1"/>
  <c r="P301" i="1"/>
  <c r="L98" i="1"/>
  <c r="J98" i="1" s="1"/>
  <c r="L789" i="1"/>
  <c r="J789" i="1" s="1"/>
  <c r="L894" i="1"/>
  <c r="J894" i="1" s="1"/>
  <c r="M10" i="1"/>
  <c r="P634" i="1"/>
  <c r="P632" i="1"/>
  <c r="P633" i="1" s="1"/>
  <c r="L337" i="1"/>
  <c r="J337" i="1" s="1"/>
  <c r="N3885" i="1"/>
  <c r="L4504" i="1"/>
  <c r="J4504" i="1" s="1"/>
  <c r="M4503" i="1"/>
  <c r="K4451" i="1"/>
  <c r="M3976" i="1"/>
  <c r="J1213" i="1"/>
  <c r="K4411" i="1"/>
  <c r="L3449" i="1"/>
  <c r="J3449" i="1" s="1"/>
  <c r="K1636" i="1"/>
  <c r="J1625" i="1"/>
  <c r="J1566" i="1"/>
  <c r="N4451" i="1"/>
  <c r="J1454" i="1"/>
  <c r="K4085" i="1"/>
  <c r="L3936" i="1"/>
  <c r="J3936" i="1" s="1"/>
  <c r="M3965" i="1"/>
  <c r="M3889" i="1"/>
  <c r="J1642" i="1"/>
  <c r="J1633" i="1"/>
  <c r="J1621" i="1"/>
  <c r="N3030" i="1"/>
  <c r="K1892" i="1"/>
  <c r="K1132" i="1"/>
  <c r="K911" i="1"/>
  <c r="M3117" i="1"/>
  <c r="K2866" i="1"/>
  <c r="M2664" i="1"/>
  <c r="J1033" i="1"/>
  <c r="J896" i="1"/>
  <c r="L580" i="1"/>
  <c r="J580" i="1" s="1"/>
  <c r="M585" i="1"/>
  <c r="J458" i="1"/>
  <c r="M3195" i="1"/>
  <c r="J851" i="1"/>
  <c r="J782" i="1"/>
  <c r="L523" i="1"/>
  <c r="J523" i="1" s="1"/>
  <c r="N522" i="1"/>
  <c r="M3237" i="1"/>
  <c r="L3206" i="1"/>
  <c r="J3206" i="1" s="1"/>
  <c r="K2825" i="1"/>
  <c r="N2379" i="1"/>
  <c r="L2348" i="1"/>
  <c r="J2348" i="1" s="1"/>
  <c r="J1255" i="1"/>
  <c r="J109" i="1"/>
  <c r="J1105" i="1"/>
  <c r="K3071" i="1"/>
  <c r="J1056" i="1"/>
  <c r="K1055" i="1"/>
  <c r="J1019" i="1"/>
  <c r="J954" i="1"/>
  <c r="J926" i="1"/>
  <c r="L912" i="1"/>
  <c r="J912" i="1" s="1"/>
  <c r="K854" i="1"/>
  <c r="J661" i="1"/>
  <c r="J466" i="1"/>
  <c r="Q589" i="1"/>
  <c r="O1132" i="1"/>
  <c r="O1176" i="1" s="1"/>
  <c r="L717" i="1"/>
  <c r="M721" i="1"/>
  <c r="M723" i="1"/>
  <c r="K533" i="1"/>
  <c r="L1093" i="1"/>
  <c r="J1093" i="1" s="1"/>
  <c r="L336" i="1"/>
  <c r="J336" i="1" s="1"/>
  <c r="N589" i="1"/>
  <c r="K632" i="1"/>
  <c r="K4288" i="1"/>
  <c r="K4166" i="1"/>
  <c r="K3804" i="1"/>
  <c r="K1560" i="1"/>
  <c r="J1325" i="1"/>
  <c r="J1260" i="1"/>
  <c r="J1366" i="1"/>
  <c r="M3848" i="1"/>
  <c r="J1631" i="1"/>
  <c r="J1622" i="1"/>
  <c r="N4328" i="1"/>
  <c r="N2989" i="1"/>
  <c r="L1453" i="1"/>
  <c r="J1453" i="1" s="1"/>
  <c r="N1452" i="1"/>
  <c r="L1452" i="1" s="1"/>
  <c r="J1452" i="1" s="1"/>
  <c r="L3855" i="1"/>
  <c r="J3855" i="1" s="1"/>
  <c r="L1641" i="1"/>
  <c r="J1641" i="1" s="1"/>
  <c r="J1552" i="1"/>
  <c r="L2959" i="1"/>
  <c r="J2959" i="1" s="1"/>
  <c r="M2989" i="1"/>
  <c r="N1970" i="1"/>
  <c r="L1939" i="1"/>
  <c r="J1939" i="1" s="1"/>
  <c r="K1159" i="1"/>
  <c r="J773" i="1"/>
  <c r="J528" i="1"/>
  <c r="J513" i="1"/>
  <c r="J221" i="1"/>
  <c r="L3082" i="1"/>
  <c r="J3082" i="1" s="1"/>
  <c r="L2630" i="1"/>
  <c r="J2630" i="1" s="1"/>
  <c r="N2051" i="1"/>
  <c r="L2022" i="1"/>
  <c r="J2022" i="1" s="1"/>
  <c r="J1030" i="1"/>
  <c r="M2948" i="1"/>
  <c r="J847" i="1"/>
  <c r="K1398" i="1"/>
  <c r="M3316" i="1"/>
  <c r="L3289" i="1"/>
  <c r="J3289" i="1" s="1"/>
  <c r="K3113" i="1"/>
  <c r="L855" i="1"/>
  <c r="J855" i="1" s="1"/>
  <c r="M854" i="1"/>
  <c r="J164" i="1"/>
  <c r="K2784" i="1"/>
  <c r="N2133" i="1"/>
  <c r="L2102" i="1"/>
  <c r="J2102" i="1" s="1"/>
  <c r="L1565" i="1"/>
  <c r="J1565" i="1" s="1"/>
  <c r="J1249" i="1"/>
  <c r="J1162" i="1"/>
  <c r="O1117" i="1"/>
  <c r="J1035" i="1"/>
  <c r="J948" i="1"/>
  <c r="J904" i="1"/>
  <c r="L688" i="1"/>
  <c r="J688" i="1" s="1"/>
  <c r="L642" i="1"/>
  <c r="J642" i="1" s="1"/>
  <c r="J343" i="1"/>
  <c r="P678" i="1"/>
  <c r="P679" i="1" s="1"/>
  <c r="P680" i="1"/>
  <c r="P589" i="1"/>
  <c r="K263" i="1"/>
  <c r="K267" i="1"/>
  <c r="P212" i="1"/>
  <c r="P208" i="1"/>
  <c r="P209" i="1" s="1"/>
  <c r="K51" i="1"/>
  <c r="K641" i="1"/>
  <c r="K723" i="1"/>
  <c r="K721" i="1"/>
  <c r="N491" i="1"/>
  <c r="L1094" i="1"/>
  <c r="J1094" i="1" s="1"/>
  <c r="O305" i="1"/>
  <c r="O301" i="1"/>
  <c r="K274" i="1"/>
  <c r="L512" i="1"/>
  <c r="J512" i="1" s="1"/>
  <c r="M274" i="1"/>
  <c r="O263" i="1"/>
  <c r="O264" i="1" s="1"/>
  <c r="O267" i="1"/>
  <c r="L3490" i="1"/>
  <c r="J3490" i="1" s="1"/>
  <c r="N3489" i="1"/>
  <c r="L4218" i="1"/>
  <c r="J4218" i="1" s="1"/>
  <c r="M4248" i="1"/>
  <c r="K4044" i="1"/>
  <c r="K3969" i="1"/>
  <c r="N1729" i="1"/>
  <c r="L1700" i="1"/>
  <c r="J1700" i="1" s="1"/>
  <c r="L1324" i="1"/>
  <c r="J1324" i="1" s="1"/>
  <c r="N1323" i="1"/>
  <c r="M4369" i="1"/>
  <c r="L4339" i="1"/>
  <c r="J4339" i="1" s="1"/>
  <c r="N3763" i="1"/>
  <c r="L3733" i="1"/>
  <c r="J3733" i="1" s="1"/>
  <c r="K1268" i="1"/>
  <c r="M4096" i="1"/>
  <c r="J1439" i="1"/>
  <c r="J1639" i="1"/>
  <c r="J1630" i="1"/>
  <c r="M2907" i="1"/>
  <c r="L2877" i="1"/>
  <c r="J2877" i="1" s="1"/>
  <c r="Q965" i="1"/>
  <c r="L220" i="1"/>
  <c r="J220" i="1" s="1"/>
  <c r="N219" i="1"/>
  <c r="K30" i="1"/>
  <c r="N1769" i="1"/>
  <c r="M3030" i="1"/>
  <c r="L3000" i="1"/>
  <c r="J3000" i="1" s="1"/>
  <c r="M2825" i="1"/>
  <c r="L2795" i="1"/>
  <c r="J2795" i="1" s="1"/>
  <c r="N2458" i="1"/>
  <c r="L2428" i="1"/>
  <c r="J2428" i="1" s="1"/>
  <c r="N2062" i="1"/>
  <c r="J1024" i="1"/>
  <c r="M2747" i="1"/>
  <c r="K2664" i="1"/>
  <c r="J1099" i="1"/>
  <c r="O965" i="1"/>
  <c r="J863" i="1"/>
  <c r="J844" i="1"/>
  <c r="K3241" i="1"/>
  <c r="N965" i="1"/>
  <c r="L154" i="1"/>
  <c r="P4542" i="1"/>
  <c r="J1026" i="1"/>
  <c r="J1017" i="1"/>
  <c r="J943" i="1"/>
  <c r="J898" i="1"/>
  <c r="L492" i="1"/>
  <c r="J492" i="1" s="1"/>
  <c r="M491" i="1"/>
  <c r="J379" i="1"/>
  <c r="P438" i="1"/>
  <c r="P434" i="1"/>
  <c r="P435" i="1" s="1"/>
  <c r="M241" i="1"/>
  <c r="L850" i="1"/>
  <c r="J850" i="1" s="1"/>
  <c r="L939" i="1"/>
  <c r="Q263" i="1"/>
  <c r="Q264" i="1" s="1"/>
  <c r="Q267" i="1"/>
  <c r="O77" i="1"/>
  <c r="O78" i="1" s="1"/>
  <c r="O81" i="1"/>
  <c r="M351" i="1"/>
  <c r="M182" i="1"/>
  <c r="L182" i="1" s="1"/>
  <c r="J182" i="1" s="1"/>
  <c r="L1023" i="1"/>
  <c r="J1023" i="1" s="1"/>
  <c r="P355" i="1" l="1"/>
  <c r="P356" i="1" s="1"/>
  <c r="N2619" i="1"/>
  <c r="L1626" i="1"/>
  <c r="J1626" i="1" s="1"/>
  <c r="N481" i="1"/>
  <c r="N477" i="1"/>
  <c r="N478" i="1" s="1"/>
  <c r="K3482" i="1"/>
  <c r="K3483" i="1" s="1"/>
  <c r="K1334" i="1"/>
  <c r="K1336" i="1"/>
  <c r="P359" i="1"/>
  <c r="L2185" i="1"/>
  <c r="J2185" i="1" s="1"/>
  <c r="M3154" i="1"/>
  <c r="N3929" i="1"/>
  <c r="N3930" i="1" s="1"/>
  <c r="M1502" i="1"/>
  <c r="M1505" i="1" s="1"/>
  <c r="K2015" i="1"/>
  <c r="K2016" i="1" s="1"/>
  <c r="J1549" i="1"/>
  <c r="J1221" i="1"/>
  <c r="J1085" i="1"/>
  <c r="K212" i="1"/>
  <c r="O873" i="1"/>
  <c r="P1292" i="1"/>
  <c r="K399" i="1"/>
  <c r="L3248" i="1"/>
  <c r="J3248" i="1" s="1"/>
  <c r="K1932" i="1"/>
  <c r="K1933" i="1" s="1"/>
  <c r="N1180" i="1"/>
  <c r="N1181" i="1" s="1"/>
  <c r="M2300" i="1"/>
  <c r="M2301" i="1" s="1"/>
  <c r="L4136" i="1"/>
  <c r="J4136" i="1" s="1"/>
  <c r="L169" i="1"/>
  <c r="K208" i="1"/>
  <c r="K209" i="1" s="1"/>
  <c r="N3195" i="1"/>
  <c r="N3199" i="1" s="1"/>
  <c r="N3200" i="1" s="1"/>
  <c r="M81" i="1"/>
  <c r="Q1041" i="1"/>
  <c r="Q1042" i="1" s="1"/>
  <c r="Q124" i="1"/>
  <c r="Q1045" i="1"/>
  <c r="O869" i="1"/>
  <c r="O870" i="1" s="1"/>
  <c r="N45" i="1"/>
  <c r="P1041" i="1"/>
  <c r="P1045" i="1"/>
  <c r="M481" i="1"/>
  <c r="N2417" i="1"/>
  <c r="Q477" i="1"/>
  <c r="Q478" i="1" s="1"/>
  <c r="Q481" i="1"/>
  <c r="M477" i="1"/>
  <c r="M478" i="1" s="1"/>
  <c r="Q120" i="1"/>
  <c r="Q121" i="1" s="1"/>
  <c r="N43" i="1"/>
  <c r="N44" i="1" s="1"/>
  <c r="N1184" i="1"/>
  <c r="K1812" i="1"/>
  <c r="K1813" i="1" s="1"/>
  <c r="O355" i="1"/>
  <c r="O356" i="1" s="1"/>
  <c r="O542" i="1"/>
  <c r="N359" i="1"/>
  <c r="O359" i="1"/>
  <c r="P1125" i="1"/>
  <c r="N124" i="1"/>
  <c r="N355" i="1"/>
  <c r="N356" i="1" s="1"/>
  <c r="P1121" i="1"/>
  <c r="P1122" i="1" s="1"/>
  <c r="K2095" i="1"/>
  <c r="K2096" i="1" s="1"/>
  <c r="J1808" i="1"/>
  <c r="N1812" i="1"/>
  <c r="N1813" i="1" s="1"/>
  <c r="L1813" i="1" s="1"/>
  <c r="L3327" i="1"/>
  <c r="J3327" i="1" s="1"/>
  <c r="M1045" i="1"/>
  <c r="N173" i="1"/>
  <c r="N174" i="1" s="1"/>
  <c r="P974" i="1"/>
  <c r="N176" i="1"/>
  <c r="P1336" i="1"/>
  <c r="J1560" i="1"/>
  <c r="L641" i="1"/>
  <c r="J641" i="1" s="1"/>
  <c r="M1041" i="1"/>
  <c r="M4411" i="1"/>
  <c r="O1292" i="1"/>
  <c r="O680" i="1"/>
  <c r="P1609" i="1"/>
  <c r="O678" i="1"/>
  <c r="O679" i="1" s="1"/>
  <c r="M680" i="1"/>
  <c r="L2836" i="1"/>
  <c r="J2836" i="1" s="1"/>
  <c r="M678" i="1"/>
  <c r="Q173" i="1"/>
  <c r="Q174" i="1" s="1"/>
  <c r="P1408" i="1"/>
  <c r="P1411" i="1" s="1"/>
  <c r="L674" i="1"/>
  <c r="Q176" i="1"/>
  <c r="P481" i="1"/>
  <c r="Q1649" i="1"/>
  <c r="Q1653" i="1"/>
  <c r="M124" i="1"/>
  <c r="M120" i="1"/>
  <c r="M121" i="1" s="1"/>
  <c r="N3600" i="1"/>
  <c r="L2918" i="1"/>
  <c r="J2918" i="1" s="1"/>
  <c r="K3686" i="1"/>
  <c r="K3687" i="1" s="1"/>
  <c r="J757" i="1"/>
  <c r="P1334" i="1"/>
  <c r="P1335" i="1" s="1"/>
  <c r="M974" i="1"/>
  <c r="O43" i="1"/>
  <c r="O44" i="1" s="1"/>
  <c r="N1125" i="1"/>
  <c r="N1121" i="1"/>
  <c r="N1122" i="1" s="1"/>
  <c r="Q1502" i="1"/>
  <c r="Q1505" i="1" s="1"/>
  <c r="Q1609" i="1"/>
  <c r="K395" i="1"/>
  <c r="K396" i="1" s="1"/>
  <c r="J911" i="1"/>
  <c r="Q542" i="1"/>
  <c r="Q726" i="1" s="1"/>
  <c r="J1055" i="1"/>
  <c r="N2255" i="1"/>
  <c r="L981" i="1"/>
  <c r="J981" i="1" s="1"/>
  <c r="N1892" i="1"/>
  <c r="N1893" i="1" s="1"/>
  <c r="O2623" i="1"/>
  <c r="O2624" i="1" s="1"/>
  <c r="L2754" i="1"/>
  <c r="J2754" i="1" s="1"/>
  <c r="J1640" i="1"/>
  <c r="L1299" i="1"/>
  <c r="J1299" i="1" s="1"/>
  <c r="K477" i="1"/>
  <c r="K478" i="1" s="1"/>
  <c r="K481" i="1"/>
  <c r="P1184" i="1"/>
  <c r="O1334" i="1"/>
  <c r="P1180" i="1"/>
  <c r="P1181" i="1" s="1"/>
  <c r="M1336" i="1"/>
  <c r="O1045" i="1"/>
  <c r="O1041" i="1"/>
  <c r="O1042" i="1" s="1"/>
  <c r="O1336" i="1"/>
  <c r="L3530" i="1"/>
  <c r="J3530" i="1" s="1"/>
  <c r="M1334" i="1"/>
  <c r="P1502" i="1"/>
  <c r="P1505" i="1" s="1"/>
  <c r="N77" i="1"/>
  <c r="N78" i="1" s="1"/>
  <c r="N120" i="1"/>
  <c r="N121" i="1" s="1"/>
  <c r="L1037" i="1"/>
  <c r="P43" i="1"/>
  <c r="P44" i="1" s="1"/>
  <c r="L3809" i="1"/>
  <c r="N1408" i="1"/>
  <c r="N1411" i="1" s="1"/>
  <c r="L73" i="1"/>
  <c r="L4462" i="1"/>
  <c r="J4462" i="1" s="1"/>
  <c r="L808" i="1"/>
  <c r="J808" i="1" s="1"/>
  <c r="L51" i="1"/>
  <c r="J51" i="1" s="1"/>
  <c r="P45" i="1"/>
  <c r="P127" i="1" s="1"/>
  <c r="L3804" i="1"/>
  <c r="O1408" i="1"/>
  <c r="O1411" i="1" s="1"/>
  <c r="Q801" i="1"/>
  <c r="N2497" i="1"/>
  <c r="Q1408" i="1"/>
  <c r="Q1411" i="1" s="1"/>
  <c r="Q1121" i="1"/>
  <c r="Q1122" i="1" s="1"/>
  <c r="O634" i="1"/>
  <c r="P484" i="1"/>
  <c r="L2548" i="1"/>
  <c r="J2548" i="1" s="1"/>
  <c r="Q1125" i="1"/>
  <c r="J1635" i="1"/>
  <c r="P120" i="1"/>
  <c r="P121" i="1" s="1"/>
  <c r="K792" i="1"/>
  <c r="M77" i="1"/>
  <c r="K1117" i="1"/>
  <c r="K3848" i="1"/>
  <c r="K3849" i="1" s="1"/>
  <c r="N81" i="1"/>
  <c r="Q484" i="1"/>
  <c r="Q1292" i="1"/>
  <c r="Q1339" i="1" s="1"/>
  <c r="L3808" i="1"/>
  <c r="Q359" i="1"/>
  <c r="Q1180" i="1"/>
  <c r="Q1181" i="1" s="1"/>
  <c r="O173" i="1"/>
  <c r="O174" i="1" s="1"/>
  <c r="O473" i="1"/>
  <c r="Q355" i="1"/>
  <c r="Q356" i="1" s="1"/>
  <c r="Q1184" i="1"/>
  <c r="L4177" i="1"/>
  <c r="J4177" i="1" s="1"/>
  <c r="O176" i="1"/>
  <c r="M1852" i="1"/>
  <c r="M1853" i="1" s="1"/>
  <c r="N4085" i="1"/>
  <c r="O801" i="1"/>
  <c r="M3401" i="1"/>
  <c r="M3402" i="1" s="1"/>
  <c r="L3402" i="1" s="1"/>
  <c r="J3402" i="1" s="1"/>
  <c r="L3397" i="1"/>
  <c r="L3815" i="1"/>
  <c r="J3815" i="1" s="1"/>
  <c r="M3564" i="1"/>
  <c r="M3565" i="1" s="1"/>
  <c r="L1512" i="1"/>
  <c r="J1512" i="1" s="1"/>
  <c r="M1974" i="1"/>
  <c r="M1975" i="1" s="1"/>
  <c r="J2660" i="1"/>
  <c r="O1609" i="1"/>
  <c r="L116" i="1"/>
  <c r="L1740" i="1"/>
  <c r="J1740" i="1" s="1"/>
  <c r="O1502" i="1"/>
  <c r="O1505" i="1" s="1"/>
  <c r="J153" i="1"/>
  <c r="J169" i="1" s="1"/>
  <c r="N1609" i="1"/>
  <c r="P1653" i="1"/>
  <c r="P1649" i="1"/>
  <c r="L491" i="1"/>
  <c r="J491" i="1" s="1"/>
  <c r="N4332" i="1"/>
  <c r="N4333" i="1" s="1"/>
  <c r="N3034" i="1"/>
  <c r="N3035" i="1" s="1"/>
  <c r="N4455" i="1"/>
  <c r="N4456" i="1" s="1"/>
  <c r="O590" i="1"/>
  <c r="N4292" i="1"/>
  <c r="N4293" i="1" s="1"/>
  <c r="N3320" i="1"/>
  <c r="N3321" i="1" s="1"/>
  <c r="Q302" i="1"/>
  <c r="Q45" i="1"/>
  <c r="M2095" i="1"/>
  <c r="M2096" i="1" s="1"/>
  <c r="N2788" i="1"/>
  <c r="N2789" i="1" s="1"/>
  <c r="N4129" i="1"/>
  <c r="N4130" i="1" s="1"/>
  <c r="N3645" i="1"/>
  <c r="L3641" i="1"/>
  <c r="K1502" i="1"/>
  <c r="K1505" i="1" s="1"/>
  <c r="K2055" i="1"/>
  <c r="K2056" i="1" s="1"/>
  <c r="N3117" i="1"/>
  <c r="N3118" i="1" s="1"/>
  <c r="O2015" i="1"/>
  <c r="O2016" i="1" s="1"/>
  <c r="N3075" i="1"/>
  <c r="N3076" i="1" s="1"/>
  <c r="M2015" i="1"/>
  <c r="M2016" i="1" s="1"/>
  <c r="N4415" i="1"/>
  <c r="N4416" i="1" s="1"/>
  <c r="N590" i="1"/>
  <c r="N3889" i="1"/>
  <c r="N3890" i="1" s="1"/>
  <c r="J3478" i="1"/>
  <c r="O4542" i="1"/>
  <c r="N2911" i="1"/>
  <c r="N2912" i="1" s="1"/>
  <c r="L594" i="1"/>
  <c r="J594" i="1" s="1"/>
  <c r="N628" i="1"/>
  <c r="L628" i="1" s="1"/>
  <c r="N3848" i="1"/>
  <c r="N3849" i="1" s="1"/>
  <c r="M1773" i="1"/>
  <c r="M1774" i="1" s="1"/>
  <c r="O3241" i="1"/>
  <c r="O3242" i="1" s="1"/>
  <c r="N2952" i="1"/>
  <c r="N2953" i="1" s="1"/>
  <c r="N3282" i="1"/>
  <c r="N3283" i="1" s="1"/>
  <c r="O302" i="1"/>
  <c r="J717" i="1"/>
  <c r="N2870" i="1"/>
  <c r="N2871" i="1" s="1"/>
  <c r="P302" i="1"/>
  <c r="N3360" i="1"/>
  <c r="N3361" i="1" s="1"/>
  <c r="N2747" i="1"/>
  <c r="N2748" i="1" s="1"/>
  <c r="L1194" i="1"/>
  <c r="J1194" i="1" s="1"/>
  <c r="J733" i="1"/>
  <c r="Q590" i="1"/>
  <c r="P590" i="1"/>
  <c r="J3844" i="1"/>
  <c r="N1282" i="1"/>
  <c r="M3686" i="1"/>
  <c r="M3687" i="1" s="1"/>
  <c r="Q1335" i="1"/>
  <c r="N2219" i="1"/>
  <c r="N2220" i="1" s="1"/>
  <c r="N2993" i="1"/>
  <c r="N2994" i="1" s="1"/>
  <c r="L3113" i="1"/>
  <c r="M430" i="1"/>
  <c r="N4009" i="1"/>
  <c r="N4010" i="1" s="1"/>
  <c r="Q43" i="1"/>
  <c r="O1773" i="1"/>
  <c r="O1774" i="1" s="1"/>
  <c r="M1615" i="1"/>
  <c r="M1645" i="1" s="1"/>
  <c r="N3969" i="1"/>
  <c r="N3970" i="1" s="1"/>
  <c r="N2664" i="1"/>
  <c r="N2665" i="1" s="1"/>
  <c r="N4252" i="1"/>
  <c r="N4253" i="1" s="1"/>
  <c r="M792" i="1"/>
  <c r="L792" i="1" s="1"/>
  <c r="L1176" i="1"/>
  <c r="M1180" i="1"/>
  <c r="M1184" i="1"/>
  <c r="L241" i="1"/>
  <c r="J241" i="1" s="1"/>
  <c r="M259" i="1"/>
  <c r="N974" i="1"/>
  <c r="M2911" i="1"/>
  <c r="L2907" i="1"/>
  <c r="L4096" i="1"/>
  <c r="J4096" i="1" s="1"/>
  <c r="M4125" i="1"/>
  <c r="N3767" i="1"/>
  <c r="L3763" i="1"/>
  <c r="N1330" i="1"/>
  <c r="L1323" i="1"/>
  <c r="J1323" i="1" s="1"/>
  <c r="K4048" i="1"/>
  <c r="N2137" i="1"/>
  <c r="L2133" i="1"/>
  <c r="J154" i="1"/>
  <c r="K1408" i="1"/>
  <c r="N2582" i="1"/>
  <c r="L2578" i="1"/>
  <c r="N2055" i="1"/>
  <c r="L2051" i="1"/>
  <c r="L721" i="1"/>
  <c r="J721" i="1" s="1"/>
  <c r="M722" i="1"/>
  <c r="L722" i="1" s="1"/>
  <c r="M3118" i="1"/>
  <c r="L3885" i="1"/>
  <c r="L4207" i="1"/>
  <c r="M4211" i="1"/>
  <c r="L4503" i="1"/>
  <c r="J4503" i="1" s="1"/>
  <c r="M4534" i="1"/>
  <c r="K2993" i="1"/>
  <c r="L1636" i="1"/>
  <c r="J1636" i="1" s="1"/>
  <c r="K3035" i="1"/>
  <c r="L1253" i="1"/>
  <c r="J1253" i="1" s="1"/>
  <c r="M1282" i="1"/>
  <c r="N2300" i="1"/>
  <c r="L2296" i="1"/>
  <c r="K4211" i="1"/>
  <c r="K3320" i="1"/>
  <c r="O1649" i="1"/>
  <c r="O1653" i="1"/>
  <c r="K4373" i="1"/>
  <c r="Q395" i="1"/>
  <c r="Q396" i="1" s="1"/>
  <c r="Q399" i="1"/>
  <c r="N2091" i="1"/>
  <c r="L2062" i="1"/>
  <c r="J2062" i="1" s="1"/>
  <c r="M3034" i="1"/>
  <c r="L3030" i="1"/>
  <c r="Q974" i="1"/>
  <c r="N2623" i="1"/>
  <c r="L2619" i="1"/>
  <c r="L274" i="1"/>
  <c r="J274" i="1" s="1"/>
  <c r="M297" i="1"/>
  <c r="N1974" i="1"/>
  <c r="L1970" i="1"/>
  <c r="K1645" i="1"/>
  <c r="K865" i="1"/>
  <c r="N2383" i="1"/>
  <c r="L2379" i="1"/>
  <c r="N533" i="1"/>
  <c r="L522" i="1"/>
  <c r="J522" i="1" s="1"/>
  <c r="M2665" i="1"/>
  <c r="L3965" i="1"/>
  <c r="M3969" i="1"/>
  <c r="L3976" i="1"/>
  <c r="J3976" i="1" s="1"/>
  <c r="M4005" i="1"/>
  <c r="L10" i="1"/>
  <c r="J10" i="1" s="1"/>
  <c r="M39" i="1"/>
  <c r="N869" i="1"/>
  <c r="N873" i="1"/>
  <c r="K2707" i="1"/>
  <c r="N2178" i="1"/>
  <c r="L2174" i="1"/>
  <c r="L4259" i="1"/>
  <c r="J4259" i="1" s="1"/>
  <c r="M4288" i="1"/>
  <c r="M4496" i="1"/>
  <c r="L4492" i="1"/>
  <c r="N801" i="1"/>
  <c r="J1564" i="1"/>
  <c r="K1599" i="1"/>
  <c r="K4496" i="1"/>
  <c r="J849" i="1"/>
  <c r="L2215" i="1"/>
  <c r="M533" i="1"/>
  <c r="M1117" i="1"/>
  <c r="N1615" i="1"/>
  <c r="L1616" i="1"/>
  <c r="J1616" i="1" s="1"/>
  <c r="K434" i="1"/>
  <c r="K438" i="1"/>
  <c r="K120" i="1"/>
  <c r="K124" i="1"/>
  <c r="M355" i="1"/>
  <c r="M359" i="1"/>
  <c r="L351" i="1"/>
  <c r="N1773" i="1"/>
  <c r="L1769" i="1"/>
  <c r="M4373" i="1"/>
  <c r="L4369" i="1"/>
  <c r="L4248" i="1"/>
  <c r="M4252" i="1"/>
  <c r="L3489" i="1"/>
  <c r="J3489" i="1" s="1"/>
  <c r="N3519" i="1"/>
  <c r="K3117" i="1"/>
  <c r="L2948" i="1"/>
  <c r="M2952" i="1"/>
  <c r="M3849" i="1"/>
  <c r="K3808" i="1"/>
  <c r="K3075" i="1"/>
  <c r="M3199" i="1"/>
  <c r="M589" i="1"/>
  <c r="L585" i="1"/>
  <c r="K1037" i="1"/>
  <c r="J1015" i="1"/>
  <c r="L4299" i="1"/>
  <c r="J4299" i="1" s="1"/>
  <c r="M4328" i="1"/>
  <c r="M4044" i="1"/>
  <c r="L4016" i="1"/>
  <c r="J4016" i="1" s="1"/>
  <c r="K4332" i="1"/>
  <c r="K2952" i="1"/>
  <c r="M399" i="1"/>
  <c r="L399" i="1" s="1"/>
  <c r="L391" i="1"/>
  <c r="M395" i="1"/>
  <c r="K3356" i="1"/>
  <c r="K2911" i="1"/>
  <c r="N2341" i="1"/>
  <c r="L2337" i="1"/>
  <c r="N3686" i="1"/>
  <c r="L3682" i="1"/>
  <c r="L965" i="1"/>
  <c r="N1928" i="1"/>
  <c r="L1899" i="1"/>
  <c r="J1899" i="1" s="1"/>
  <c r="M2220" i="1"/>
  <c r="K3282" i="1"/>
  <c r="M1398" i="1"/>
  <c r="N3564" i="1"/>
  <c r="L3560" i="1"/>
  <c r="N1693" i="1"/>
  <c r="L1689" i="1"/>
  <c r="P542" i="1"/>
  <c r="P726" i="1" s="1"/>
  <c r="J30" i="1"/>
  <c r="K39" i="1"/>
  <c r="J1268" i="1"/>
  <c r="K1282" i="1"/>
  <c r="K297" i="1"/>
  <c r="K722" i="1"/>
  <c r="K674" i="1"/>
  <c r="K2788" i="1"/>
  <c r="L854" i="1"/>
  <c r="J854" i="1" s="1"/>
  <c r="M865" i="1"/>
  <c r="J1159" i="1"/>
  <c r="K1176" i="1"/>
  <c r="K4170" i="1"/>
  <c r="M204" i="1"/>
  <c r="O1180" i="1"/>
  <c r="O1181" i="1" s="1"/>
  <c r="O1184" i="1"/>
  <c r="K2829" i="1"/>
  <c r="M4170" i="1"/>
  <c r="L4166" i="1"/>
  <c r="K173" i="1"/>
  <c r="K176" i="1"/>
  <c r="N1492" i="1"/>
  <c r="J549" i="1"/>
  <c r="K585" i="1"/>
  <c r="L4422" i="1"/>
  <c r="J4422" i="1" s="1"/>
  <c r="M4451" i="1"/>
  <c r="K3930" i="1"/>
  <c r="K4009" i="1"/>
  <c r="L1888" i="1"/>
  <c r="M1892" i="1"/>
  <c r="L3925" i="1"/>
  <c r="M3929" i="1"/>
  <c r="M2748" i="1"/>
  <c r="N2462" i="1"/>
  <c r="L2458" i="1"/>
  <c r="M3360" i="1"/>
  <c r="L3356" i="1"/>
  <c r="K3242" i="1"/>
  <c r="K2665" i="1"/>
  <c r="K3970" i="1"/>
  <c r="K73" i="1"/>
  <c r="O1121" i="1"/>
  <c r="O1125" i="1"/>
  <c r="L2989" i="1"/>
  <c r="M2993" i="1"/>
  <c r="K633" i="1"/>
  <c r="K542" i="1"/>
  <c r="K2870" i="1"/>
  <c r="K1893" i="1"/>
  <c r="K4089" i="1"/>
  <c r="K4415" i="1"/>
  <c r="K4455" i="1"/>
  <c r="Q869" i="1"/>
  <c r="Q873" i="1"/>
  <c r="N2537" i="1"/>
  <c r="L2508" i="1"/>
  <c r="J2508" i="1" s="1"/>
  <c r="L1132" i="1"/>
  <c r="J1132" i="1" s="1"/>
  <c r="M1609" i="1"/>
  <c r="L1599" i="1"/>
  <c r="M3483" i="1"/>
  <c r="L3483" i="1" s="1"/>
  <c r="J3483" i="1" s="1"/>
  <c r="L3482" i="1"/>
  <c r="J3482" i="1" s="1"/>
  <c r="M634" i="1"/>
  <c r="M632" i="1"/>
  <c r="L2702" i="1"/>
  <c r="M2706" i="1"/>
  <c r="L3278" i="1"/>
  <c r="M3282" i="1"/>
  <c r="K2623" i="1"/>
  <c r="K351" i="1"/>
  <c r="J341" i="1"/>
  <c r="P869" i="1"/>
  <c r="P873" i="1"/>
  <c r="J2743" i="1"/>
  <c r="K2747" i="1"/>
  <c r="K4252" i="1"/>
  <c r="K4129" i="1"/>
  <c r="N3442" i="1"/>
  <c r="L3438" i="1"/>
  <c r="O974" i="1"/>
  <c r="L2825" i="1"/>
  <c r="M2829" i="1"/>
  <c r="N225" i="1"/>
  <c r="L219" i="1"/>
  <c r="J219" i="1" s="1"/>
  <c r="N1733" i="1"/>
  <c r="L1729" i="1"/>
  <c r="K264" i="1"/>
  <c r="M3320" i="1"/>
  <c r="L3316" i="1"/>
  <c r="K4292" i="1"/>
  <c r="L723" i="1"/>
  <c r="J723" i="1" s="1"/>
  <c r="L3237" i="1"/>
  <c r="M3241" i="1"/>
  <c r="M3890" i="1"/>
  <c r="M2788" i="1"/>
  <c r="L2784" i="1"/>
  <c r="N1041" i="1"/>
  <c r="N1045" i="1"/>
  <c r="K3199" i="1"/>
  <c r="N2015" i="1"/>
  <c r="L2011" i="1"/>
  <c r="P801" i="1"/>
  <c r="L2866" i="1"/>
  <c r="M2870" i="1"/>
  <c r="K3158" i="1"/>
  <c r="M4089" i="1"/>
  <c r="O124" i="1"/>
  <c r="O127" i="1" s="1"/>
  <c r="O120" i="1"/>
  <c r="O121" i="1" s="1"/>
  <c r="M173" i="1"/>
  <c r="M176" i="1"/>
  <c r="L3071" i="1"/>
  <c r="M3075" i="1"/>
  <c r="K965" i="1"/>
  <c r="J939" i="1"/>
  <c r="N1848" i="1"/>
  <c r="L1819" i="1"/>
  <c r="J1819" i="1" s="1"/>
  <c r="K4534" i="1"/>
  <c r="N3722" i="1"/>
  <c r="L3693" i="1"/>
  <c r="J3693" i="1" s="1"/>
  <c r="P173" i="1"/>
  <c r="P176" i="1"/>
  <c r="M1042" i="1" l="1"/>
  <c r="L3195" i="1"/>
  <c r="M1048" i="1"/>
  <c r="K1335" i="1"/>
  <c r="Q1048" i="1"/>
  <c r="M3158" i="1"/>
  <c r="M3159" i="1" s="1"/>
  <c r="L3159" i="1" s="1"/>
  <c r="L3154" i="1"/>
  <c r="L1812" i="1"/>
  <c r="J1812" i="1" s="1"/>
  <c r="O876" i="1"/>
  <c r="P1339" i="1"/>
  <c r="N2421" i="1"/>
  <c r="L2421" i="1" s="1"/>
  <c r="J2421" i="1" s="1"/>
  <c r="Q1650" i="1"/>
  <c r="J116" i="1"/>
  <c r="L2417" i="1"/>
  <c r="J2417" i="1" s="1"/>
  <c r="P1048" i="1"/>
  <c r="J1813" i="1"/>
  <c r="L81" i="1"/>
  <c r="L1041" i="1"/>
  <c r="N127" i="1"/>
  <c r="P1042" i="1"/>
  <c r="Q127" i="1"/>
  <c r="O1339" i="1"/>
  <c r="N4089" i="1"/>
  <c r="N4090" i="1" s="1"/>
  <c r="J3804" i="1"/>
  <c r="L680" i="1"/>
  <c r="N1187" i="1"/>
  <c r="L359" i="1"/>
  <c r="P1187" i="1"/>
  <c r="Q876" i="1"/>
  <c r="L3848" i="1"/>
  <c r="J3848" i="1" s="1"/>
  <c r="K801" i="1"/>
  <c r="L3849" i="1"/>
  <c r="J3849" i="1" s="1"/>
  <c r="J792" i="1"/>
  <c r="L678" i="1"/>
  <c r="L2255" i="1"/>
  <c r="J2255" i="1" s="1"/>
  <c r="N2259" i="1"/>
  <c r="N2260" i="1" s="1"/>
  <c r="L2260" i="1" s="1"/>
  <c r="J2260" i="1" s="1"/>
  <c r="M679" i="1"/>
  <c r="L679" i="1" s="1"/>
  <c r="L176" i="1"/>
  <c r="J176" i="1" s="1"/>
  <c r="L2747" i="1"/>
  <c r="J2747" i="1" s="1"/>
  <c r="O1335" i="1"/>
  <c r="L2748" i="1"/>
  <c r="O726" i="1"/>
  <c r="M4415" i="1"/>
  <c r="M4416" i="1" s="1"/>
  <c r="L4416" i="1" s="1"/>
  <c r="L4411" i="1"/>
  <c r="O1048" i="1"/>
  <c r="K1121" i="1"/>
  <c r="K1122" i="1" s="1"/>
  <c r="K1125" i="1"/>
  <c r="L77" i="1"/>
  <c r="L4085" i="1"/>
  <c r="J4085" i="1" s="1"/>
  <c r="J722" i="1"/>
  <c r="L2664" i="1"/>
  <c r="J2664" i="1" s="1"/>
  <c r="L3401" i="1"/>
  <c r="J3401" i="1" s="1"/>
  <c r="L3600" i="1"/>
  <c r="J3600" i="1" s="1"/>
  <c r="L3118" i="1"/>
  <c r="L3889" i="1"/>
  <c r="J3889" i="1" s="1"/>
  <c r="L3890" i="1"/>
  <c r="J3890" i="1" s="1"/>
  <c r="N3604" i="1"/>
  <c r="N3605" i="1" s="1"/>
  <c r="L3605" i="1" s="1"/>
  <c r="J3605" i="1" s="1"/>
  <c r="L3117" i="1"/>
  <c r="J3117" i="1" s="1"/>
  <c r="M78" i="1"/>
  <c r="L78" i="1" s="1"/>
  <c r="M434" i="1"/>
  <c r="L434" i="1" s="1"/>
  <c r="J434" i="1" s="1"/>
  <c r="L430" i="1"/>
  <c r="N1048" i="1"/>
  <c r="J3113" i="1"/>
  <c r="N876" i="1"/>
  <c r="M1335" i="1"/>
  <c r="Q1187" i="1"/>
  <c r="J2907" i="1"/>
  <c r="L2497" i="1"/>
  <c r="N2501" i="1"/>
  <c r="L2501" i="1" s="1"/>
  <c r="J2501" i="1" s="1"/>
  <c r="L2665" i="1"/>
  <c r="J2665" i="1" s="1"/>
  <c r="M438" i="1"/>
  <c r="L438" i="1" s="1"/>
  <c r="J438" i="1" s="1"/>
  <c r="O484" i="1"/>
  <c r="O477" i="1"/>
  <c r="O481" i="1"/>
  <c r="L481" i="1" s="1"/>
  <c r="J481" i="1" s="1"/>
  <c r="L473" i="1"/>
  <c r="J2619" i="1"/>
  <c r="J399" i="1"/>
  <c r="N1292" i="1"/>
  <c r="L1045" i="1"/>
  <c r="L2219" i="1"/>
  <c r="J2219" i="1" s="1"/>
  <c r="L1609" i="1"/>
  <c r="J2948" i="1"/>
  <c r="J3397" i="1"/>
  <c r="J4248" i="1"/>
  <c r="M4542" i="1"/>
  <c r="L2220" i="1"/>
  <c r="J2220" i="1" s="1"/>
  <c r="P174" i="1"/>
  <c r="J3071" i="1"/>
  <c r="J1729" i="1"/>
  <c r="N1042" i="1"/>
  <c r="P870" i="1"/>
  <c r="J1689" i="1"/>
  <c r="J1970" i="1"/>
  <c r="J2011" i="1"/>
  <c r="J2702" i="1"/>
  <c r="J4166" i="1"/>
  <c r="O1650" i="1"/>
  <c r="J2578" i="1"/>
  <c r="Q44" i="1"/>
  <c r="N634" i="1"/>
  <c r="L634" i="1" s="1"/>
  <c r="N632" i="1"/>
  <c r="L632" i="1" s="1"/>
  <c r="J632" i="1" s="1"/>
  <c r="J3641" i="1"/>
  <c r="J2784" i="1"/>
  <c r="J3682" i="1"/>
  <c r="J2174" i="1"/>
  <c r="N870" i="1"/>
  <c r="J2379" i="1"/>
  <c r="J2133" i="1"/>
  <c r="J2458" i="1"/>
  <c r="J1888" i="1"/>
  <c r="J3560" i="1"/>
  <c r="J1769" i="1"/>
  <c r="J3965" i="1"/>
  <c r="J4207" i="1"/>
  <c r="N3646" i="1"/>
  <c r="L3646" i="1" s="1"/>
  <c r="J3646" i="1" s="1"/>
  <c r="L3645" i="1"/>
  <c r="J3645" i="1" s="1"/>
  <c r="J3438" i="1"/>
  <c r="J3237" i="1"/>
  <c r="J2825" i="1"/>
  <c r="J2866" i="1"/>
  <c r="K4542" i="1"/>
  <c r="J2215" i="1"/>
  <c r="J4492" i="1"/>
  <c r="J3030" i="1"/>
  <c r="J3316" i="1"/>
  <c r="J3278" i="1"/>
  <c r="N4542" i="1"/>
  <c r="J2989" i="1"/>
  <c r="P876" i="1"/>
  <c r="Q870" i="1"/>
  <c r="O1122" i="1"/>
  <c r="J3925" i="1"/>
  <c r="J2337" i="1"/>
  <c r="J4369" i="1"/>
  <c r="J2296" i="1"/>
  <c r="J3885" i="1"/>
  <c r="J2051" i="1"/>
  <c r="J3763" i="1"/>
  <c r="M801" i="1"/>
  <c r="L801" i="1" s="1"/>
  <c r="P1650" i="1"/>
  <c r="K2624" i="1"/>
  <c r="K4171" i="1"/>
  <c r="L4044" i="1"/>
  <c r="M4048" i="1"/>
  <c r="J3808" i="1"/>
  <c r="K3809" i="1"/>
  <c r="J3809" i="1" s="1"/>
  <c r="K3118" i="1"/>
  <c r="L1117" i="1"/>
  <c r="M1121" i="1"/>
  <c r="M1125" i="1"/>
  <c r="L1125" i="1" s="1"/>
  <c r="N2016" i="1"/>
  <c r="L2016" i="1" s="1"/>
  <c r="J2016" i="1" s="1"/>
  <c r="L2015" i="1"/>
  <c r="J2015" i="1" s="1"/>
  <c r="N1734" i="1"/>
  <c r="L1734" i="1" s="1"/>
  <c r="J1734" i="1" s="1"/>
  <c r="L1733" i="1"/>
  <c r="J1733" i="1" s="1"/>
  <c r="J351" i="1"/>
  <c r="K355" i="1"/>
  <c r="K359" i="1"/>
  <c r="K484" i="1"/>
  <c r="N1852" i="1"/>
  <c r="L1848" i="1"/>
  <c r="M2871" i="1"/>
  <c r="L2871" i="1" s="1"/>
  <c r="L2870" i="1"/>
  <c r="J2870" i="1" s="1"/>
  <c r="M3242" i="1"/>
  <c r="L3242" i="1" s="1"/>
  <c r="J3242" i="1" s="1"/>
  <c r="L3241" i="1"/>
  <c r="J3241" i="1" s="1"/>
  <c r="K4130" i="1"/>
  <c r="M633" i="1"/>
  <c r="K81" i="1"/>
  <c r="J73" i="1"/>
  <c r="K77" i="1"/>
  <c r="L974" i="1"/>
  <c r="N1502" i="1"/>
  <c r="L1492" i="1"/>
  <c r="L4170" i="1"/>
  <c r="J4170" i="1" s="1"/>
  <c r="M4171" i="1"/>
  <c r="L4171" i="1" s="1"/>
  <c r="K1184" i="1"/>
  <c r="J1176" i="1"/>
  <c r="K1180" i="1"/>
  <c r="N1694" i="1"/>
  <c r="L1694" i="1" s="1"/>
  <c r="J1694" i="1" s="1"/>
  <c r="L1693" i="1"/>
  <c r="J1693" i="1" s="1"/>
  <c r="N2342" i="1"/>
  <c r="L2342" i="1" s="1"/>
  <c r="J2342" i="1" s="1"/>
  <c r="L2341" i="1"/>
  <c r="J2341" i="1" s="1"/>
  <c r="K4333" i="1"/>
  <c r="N3523" i="1"/>
  <c r="L3519" i="1"/>
  <c r="K121" i="1"/>
  <c r="K435" i="1"/>
  <c r="M3970" i="1"/>
  <c r="L3970" i="1" s="1"/>
  <c r="J3970" i="1" s="1"/>
  <c r="L3969" i="1"/>
  <c r="J3969" i="1" s="1"/>
  <c r="N542" i="1"/>
  <c r="K3321" i="1"/>
  <c r="N2301" i="1"/>
  <c r="L2301" i="1" s="1"/>
  <c r="J2301" i="1" s="1"/>
  <c r="L2300" i="1"/>
  <c r="J2300" i="1" s="1"/>
  <c r="K1411" i="1"/>
  <c r="N2138" i="1"/>
  <c r="L2138" i="1" s="1"/>
  <c r="J2138" i="1" s="1"/>
  <c r="L2137" i="1"/>
  <c r="J2137" i="1" s="1"/>
  <c r="N3768" i="1"/>
  <c r="L3768" i="1" s="1"/>
  <c r="J3768" i="1" s="1"/>
  <c r="L3767" i="1"/>
  <c r="J3767" i="1" s="1"/>
  <c r="M174" i="1"/>
  <c r="L174" i="1" s="1"/>
  <c r="L173" i="1"/>
  <c r="J173" i="1" s="1"/>
  <c r="K4010" i="1"/>
  <c r="M873" i="1"/>
  <c r="L865" i="1"/>
  <c r="J865" i="1" s="1"/>
  <c r="M869" i="1"/>
  <c r="K3283" i="1"/>
  <c r="N1932" i="1"/>
  <c r="L1928" i="1"/>
  <c r="J1037" i="1"/>
  <c r="K1041" i="1"/>
  <c r="K1045" i="1"/>
  <c r="L4373" i="1"/>
  <c r="J4373" i="1" s="1"/>
  <c r="M4374" i="1"/>
  <c r="L4374" i="1" s="1"/>
  <c r="K1609" i="1"/>
  <c r="J1599" i="1"/>
  <c r="N2179" i="1"/>
  <c r="L2179" i="1" s="1"/>
  <c r="J2179" i="1" s="1"/>
  <c r="L2178" i="1"/>
  <c r="J2178" i="1" s="1"/>
  <c r="M1292" i="1"/>
  <c r="L1282" i="1"/>
  <c r="M1653" i="1"/>
  <c r="M1649" i="1"/>
  <c r="L4125" i="1"/>
  <c r="M4129" i="1"/>
  <c r="M4090" i="1"/>
  <c r="K3200" i="1"/>
  <c r="N2541" i="1"/>
  <c r="L2537" i="1"/>
  <c r="N3726" i="1"/>
  <c r="L3722" i="1"/>
  <c r="K974" i="1"/>
  <c r="J965" i="1"/>
  <c r="L2788" i="1"/>
  <c r="J2788" i="1" s="1"/>
  <c r="M2789" i="1"/>
  <c r="L2789" i="1" s="1"/>
  <c r="N3443" i="1"/>
  <c r="L3443" i="1" s="1"/>
  <c r="J3443" i="1" s="1"/>
  <c r="L3442" i="1"/>
  <c r="J3442" i="1" s="1"/>
  <c r="J628" i="1"/>
  <c r="K4416" i="1"/>
  <c r="K2871" i="1"/>
  <c r="M3361" i="1"/>
  <c r="L3361" i="1" s="1"/>
  <c r="L3360" i="1"/>
  <c r="M212" i="1"/>
  <c r="L212" i="1" s="1"/>
  <c r="J212" i="1" s="1"/>
  <c r="L204" i="1"/>
  <c r="M208" i="1"/>
  <c r="K1292" i="1"/>
  <c r="K2912" i="1"/>
  <c r="K2953" i="1"/>
  <c r="N1645" i="1"/>
  <c r="L1645" i="1" s="1"/>
  <c r="L1615" i="1"/>
  <c r="J1615" i="1" s="1"/>
  <c r="N2384" i="1"/>
  <c r="L2384" i="1" s="1"/>
  <c r="J2384" i="1" s="1"/>
  <c r="L2383" i="1"/>
  <c r="J2383" i="1" s="1"/>
  <c r="K1649" i="1"/>
  <c r="K1653" i="1"/>
  <c r="K2994" i="1"/>
  <c r="M4212" i="1"/>
  <c r="L4212" i="1" s="1"/>
  <c r="L4211" i="1"/>
  <c r="J4211" i="1" s="1"/>
  <c r="N2056" i="1"/>
  <c r="L2056" i="1" s="1"/>
  <c r="J2056" i="1" s="1"/>
  <c r="L2055" i="1"/>
  <c r="J2055" i="1" s="1"/>
  <c r="K4049" i="1"/>
  <c r="K4293" i="1"/>
  <c r="K2789" i="1"/>
  <c r="M301" i="1"/>
  <c r="M305" i="1"/>
  <c r="L305" i="1" s="1"/>
  <c r="L297" i="1"/>
  <c r="J297" i="1" s="1"/>
  <c r="L3034" i="1"/>
  <c r="J3034" i="1" s="1"/>
  <c r="M3035" i="1"/>
  <c r="L3035" i="1" s="1"/>
  <c r="J3035" i="1" s="1"/>
  <c r="L4534" i="1"/>
  <c r="M4538" i="1"/>
  <c r="M3076" i="1"/>
  <c r="L3076" i="1" s="1"/>
  <c r="L3075" i="1"/>
  <c r="J3075" i="1" s="1"/>
  <c r="N234" i="1"/>
  <c r="L234" i="1" s="1"/>
  <c r="J234" i="1" s="1"/>
  <c r="L225" i="1"/>
  <c r="N484" i="1"/>
  <c r="K2830" i="1"/>
  <c r="K301" i="1"/>
  <c r="K305" i="1"/>
  <c r="N3687" i="1"/>
  <c r="L3687" i="1" s="1"/>
  <c r="J3687" i="1" s="1"/>
  <c r="L3686" i="1"/>
  <c r="J3686" i="1" s="1"/>
  <c r="L395" i="1"/>
  <c r="J395" i="1" s="1"/>
  <c r="M396" i="1"/>
  <c r="L396" i="1" s="1"/>
  <c r="J396" i="1" s="1"/>
  <c r="K3076" i="1"/>
  <c r="L4496" i="1"/>
  <c r="J4496" i="1" s="1"/>
  <c r="M4497" i="1"/>
  <c r="L4497" i="1" s="1"/>
  <c r="K4538" i="1"/>
  <c r="L3320" i="1"/>
  <c r="J3320" i="1" s="1"/>
  <c r="M3321" i="1"/>
  <c r="L3321" i="1" s="1"/>
  <c r="M2830" i="1"/>
  <c r="L2830" i="1" s="1"/>
  <c r="L2829" i="1"/>
  <c r="J2829" i="1" s="1"/>
  <c r="M3283" i="1"/>
  <c r="L3283" i="1" s="1"/>
  <c r="L3282" i="1"/>
  <c r="J3282" i="1" s="1"/>
  <c r="M2707" i="1"/>
  <c r="L2707" i="1" s="1"/>
  <c r="J2707" i="1" s="1"/>
  <c r="L2706" i="1"/>
  <c r="J2706" i="1" s="1"/>
  <c r="K4090" i="1"/>
  <c r="M3930" i="1"/>
  <c r="L3930" i="1" s="1"/>
  <c r="J3930" i="1" s="1"/>
  <c r="L3929" i="1"/>
  <c r="J3929" i="1" s="1"/>
  <c r="M1893" i="1"/>
  <c r="L1893" i="1" s="1"/>
  <c r="J1893" i="1" s="1"/>
  <c r="L1892" i="1"/>
  <c r="J1892" i="1" s="1"/>
  <c r="J585" i="1"/>
  <c r="K589" i="1"/>
  <c r="K634" i="1"/>
  <c r="K45" i="1"/>
  <c r="K43" i="1"/>
  <c r="N3565" i="1"/>
  <c r="L3565" i="1" s="1"/>
  <c r="J3565" i="1" s="1"/>
  <c r="L3564" i="1"/>
  <c r="J3564" i="1" s="1"/>
  <c r="J391" i="1"/>
  <c r="L4328" i="1"/>
  <c r="M4332" i="1"/>
  <c r="M2953" i="1"/>
  <c r="L2953" i="1" s="1"/>
  <c r="L2952" i="1"/>
  <c r="J2952" i="1" s="1"/>
  <c r="M4253" i="1"/>
  <c r="L4253" i="1" s="1"/>
  <c r="L4252" i="1"/>
  <c r="J4252" i="1" s="1"/>
  <c r="N1774" i="1"/>
  <c r="L1774" i="1" s="1"/>
  <c r="J1774" i="1" s="1"/>
  <c r="L1773" i="1"/>
  <c r="J1773" i="1" s="1"/>
  <c r="K4497" i="1"/>
  <c r="L4288" i="1"/>
  <c r="M4292" i="1"/>
  <c r="L4005" i="1"/>
  <c r="M4009" i="1"/>
  <c r="K869" i="1"/>
  <c r="K873" i="1"/>
  <c r="N2624" i="1"/>
  <c r="L2624" i="1" s="1"/>
  <c r="L2623" i="1"/>
  <c r="J2623" i="1" s="1"/>
  <c r="K4374" i="1"/>
  <c r="K4212" i="1"/>
  <c r="N2583" i="1"/>
  <c r="L2583" i="1" s="1"/>
  <c r="J2583" i="1" s="1"/>
  <c r="L2582" i="1"/>
  <c r="J2582" i="1" s="1"/>
  <c r="N1334" i="1"/>
  <c r="N1336" i="1"/>
  <c r="L1330" i="1"/>
  <c r="L2911" i="1"/>
  <c r="J2911" i="1" s="1"/>
  <c r="M2912" i="1"/>
  <c r="L2912" i="1" s="1"/>
  <c r="M484" i="1"/>
  <c r="L1184" i="1"/>
  <c r="K4253" i="1"/>
  <c r="L589" i="1"/>
  <c r="M590" i="1"/>
  <c r="L590" i="1" s="1"/>
  <c r="L355" i="1"/>
  <c r="M356" i="1"/>
  <c r="L356" i="1" s="1"/>
  <c r="K3159" i="1"/>
  <c r="L121" i="1"/>
  <c r="L120" i="1"/>
  <c r="J120" i="1" s="1"/>
  <c r="K2748" i="1"/>
  <c r="L124" i="1"/>
  <c r="J124" i="1" s="1"/>
  <c r="K4456" i="1"/>
  <c r="M2994" i="1"/>
  <c r="L2994" i="1" s="1"/>
  <c r="L2993" i="1"/>
  <c r="J2993" i="1" s="1"/>
  <c r="N2463" i="1"/>
  <c r="L2463" i="1" s="1"/>
  <c r="J2463" i="1" s="1"/>
  <c r="L2462" i="1"/>
  <c r="J2462" i="1" s="1"/>
  <c r="L4451" i="1"/>
  <c r="M4455" i="1"/>
  <c r="K174" i="1"/>
  <c r="O1187" i="1"/>
  <c r="K680" i="1"/>
  <c r="J674" i="1"/>
  <c r="K678" i="1"/>
  <c r="M1408" i="1"/>
  <c r="L1398" i="1"/>
  <c r="K3360" i="1"/>
  <c r="J3356" i="1"/>
  <c r="M3200" i="1"/>
  <c r="L3200" i="1" s="1"/>
  <c r="L3199" i="1"/>
  <c r="J3199" i="1" s="1"/>
  <c r="M542" i="1"/>
  <c r="L533" i="1"/>
  <c r="L39" i="1"/>
  <c r="M43" i="1"/>
  <c r="M45" i="1"/>
  <c r="N1975" i="1"/>
  <c r="L1975" i="1" s="1"/>
  <c r="J1975" i="1" s="1"/>
  <c r="L1974" i="1"/>
  <c r="J1974" i="1" s="1"/>
  <c r="N2095" i="1"/>
  <c r="L2091" i="1"/>
  <c r="M267" i="1"/>
  <c r="L267" i="1" s="1"/>
  <c r="J267" i="1" s="1"/>
  <c r="L259" i="1"/>
  <c r="M263" i="1"/>
  <c r="M1181" i="1"/>
  <c r="L1181" i="1" s="1"/>
  <c r="L1180" i="1"/>
  <c r="J3195" i="1" l="1"/>
  <c r="L1042" i="1"/>
  <c r="N2422" i="1"/>
  <c r="L2422" i="1" s="1"/>
  <c r="J2422" i="1" s="1"/>
  <c r="J81" i="1"/>
  <c r="L3158" i="1"/>
  <c r="J3158" i="1" s="1"/>
  <c r="J3154" i="1"/>
  <c r="J359" i="1"/>
  <c r="N2502" i="1"/>
  <c r="L2502" i="1" s="1"/>
  <c r="J2502" i="1" s="1"/>
  <c r="L4090" i="1"/>
  <c r="J4090" i="1" s="1"/>
  <c r="M1187" i="1"/>
  <c r="L1187" i="1" s="1"/>
  <c r="L1048" i="1"/>
  <c r="J430" i="1"/>
  <c r="J3118" i="1"/>
  <c r="L4089" i="1"/>
  <c r="J4089" i="1" s="1"/>
  <c r="J4411" i="1"/>
  <c r="J801" i="1"/>
  <c r="L3604" i="1"/>
  <c r="J3604" i="1" s="1"/>
  <c r="L2259" i="1"/>
  <c r="J2259" i="1" s="1"/>
  <c r="J1125" i="1"/>
  <c r="L4415" i="1"/>
  <c r="J4415" i="1" s="1"/>
  <c r="J2748" i="1"/>
  <c r="M435" i="1"/>
  <c r="L435" i="1" s="1"/>
  <c r="J435" i="1" s="1"/>
  <c r="L4542" i="1"/>
  <c r="J4542" i="1" s="1"/>
  <c r="N726" i="1"/>
  <c r="L542" i="1"/>
  <c r="J542" i="1" s="1"/>
  <c r="J974" i="1"/>
  <c r="J2497" i="1"/>
  <c r="J1609" i="1"/>
  <c r="J3159" i="1"/>
  <c r="J473" i="1"/>
  <c r="L484" i="1"/>
  <c r="J484" i="1" s="1"/>
  <c r="O478" i="1"/>
  <c r="L478" i="1" s="1"/>
  <c r="J478" i="1" s="1"/>
  <c r="L477" i="1"/>
  <c r="J477" i="1" s="1"/>
  <c r="K127" i="1"/>
  <c r="J4212" i="1"/>
  <c r="J174" i="1"/>
  <c r="J4374" i="1"/>
  <c r="J2830" i="1"/>
  <c r="J1645" i="1"/>
  <c r="J4288" i="1"/>
  <c r="J4497" i="1"/>
  <c r="J2789" i="1"/>
  <c r="J2994" i="1"/>
  <c r="J1928" i="1"/>
  <c r="J2091" i="1"/>
  <c r="J634" i="1"/>
  <c r="J4534" i="1"/>
  <c r="J2953" i="1"/>
  <c r="J2537" i="1"/>
  <c r="J4005" i="1"/>
  <c r="J4328" i="1"/>
  <c r="J1848" i="1"/>
  <c r="J4044" i="1"/>
  <c r="N633" i="1"/>
  <c r="L633" i="1" s="1"/>
  <c r="J633" i="1" s="1"/>
  <c r="J3519" i="1"/>
  <c r="J4451" i="1"/>
  <c r="J4253" i="1"/>
  <c r="J3722" i="1"/>
  <c r="J4125" i="1"/>
  <c r="J678" i="1"/>
  <c r="K679" i="1"/>
  <c r="J679" i="1" s="1"/>
  <c r="L45" i="1"/>
  <c r="J45" i="1" s="1"/>
  <c r="M127" i="1"/>
  <c r="L127" i="1" s="1"/>
  <c r="N1339" i="1"/>
  <c r="L1336" i="1"/>
  <c r="J1336" i="1" s="1"/>
  <c r="M44" i="1"/>
  <c r="L44" i="1" s="1"/>
  <c r="L43" i="1"/>
  <c r="J43" i="1" s="1"/>
  <c r="J680" i="1"/>
  <c r="K726" i="1"/>
  <c r="N1335" i="1"/>
  <c r="L1335" i="1" s="1"/>
  <c r="J1335" i="1" s="1"/>
  <c r="L1334" i="1"/>
  <c r="K590" i="1"/>
  <c r="J590" i="1" s="1"/>
  <c r="J589" i="1"/>
  <c r="K4539" i="1"/>
  <c r="J3076" i="1"/>
  <c r="J305" i="1"/>
  <c r="K1650" i="1"/>
  <c r="N1649" i="1"/>
  <c r="N1653" i="1"/>
  <c r="L1653" i="1" s="1"/>
  <c r="J1653" i="1" s="1"/>
  <c r="J1282" i="1"/>
  <c r="J2871" i="1"/>
  <c r="J1045" i="1"/>
  <c r="K1048" i="1"/>
  <c r="L873" i="1"/>
  <c r="J873" i="1" s="1"/>
  <c r="M876" i="1"/>
  <c r="L876" i="1" s="1"/>
  <c r="J3321" i="1"/>
  <c r="J121" i="1"/>
  <c r="K78" i="1"/>
  <c r="J78" i="1" s="1"/>
  <c r="J77" i="1"/>
  <c r="M726" i="1"/>
  <c r="J355" i="1"/>
  <c r="K356" i="1"/>
  <c r="J356" i="1" s="1"/>
  <c r="J1398" i="1"/>
  <c r="M4010" i="1"/>
  <c r="L4010" i="1" s="1"/>
  <c r="J4010" i="1" s="1"/>
  <c r="L4009" i="1"/>
  <c r="J4009" i="1" s="1"/>
  <c r="K302" i="1"/>
  <c r="L208" i="1"/>
  <c r="J208" i="1" s="1"/>
  <c r="M209" i="1"/>
  <c r="L209" i="1" s="1"/>
  <c r="J209" i="1" s="1"/>
  <c r="K1042" i="1"/>
  <c r="J1041" i="1"/>
  <c r="N1933" i="1"/>
  <c r="L1933" i="1" s="1"/>
  <c r="J1933" i="1" s="1"/>
  <c r="L1932" i="1"/>
  <c r="J1932" i="1" s="1"/>
  <c r="J1180" i="1"/>
  <c r="K1181" i="1"/>
  <c r="J1181" i="1" s="1"/>
  <c r="J1492" i="1"/>
  <c r="N1853" i="1"/>
  <c r="L1853" i="1" s="1"/>
  <c r="J1853" i="1" s="1"/>
  <c r="L1852" i="1"/>
  <c r="J1852" i="1" s="1"/>
  <c r="J204" i="1"/>
  <c r="J4416" i="1"/>
  <c r="M1650" i="1"/>
  <c r="L1292" i="1"/>
  <c r="J1292" i="1" s="1"/>
  <c r="M1339" i="1"/>
  <c r="N3524" i="1"/>
  <c r="L3524" i="1" s="1"/>
  <c r="J3524" i="1" s="1"/>
  <c r="L3523" i="1"/>
  <c r="J3523" i="1" s="1"/>
  <c r="N1505" i="1"/>
  <c r="L1505" i="1" s="1"/>
  <c r="J1505" i="1" s="1"/>
  <c r="L1502" i="1"/>
  <c r="J1502" i="1" s="1"/>
  <c r="M1122" i="1"/>
  <c r="L1122" i="1" s="1"/>
  <c r="J1122" i="1" s="1"/>
  <c r="L1121" i="1"/>
  <c r="L1408" i="1"/>
  <c r="J1408" i="1" s="1"/>
  <c r="M1411" i="1"/>
  <c r="L1411" i="1" s="1"/>
  <c r="J1411" i="1" s="1"/>
  <c r="J259" i="1"/>
  <c r="N2096" i="1"/>
  <c r="L2096" i="1" s="1"/>
  <c r="J2096" i="1" s="1"/>
  <c r="L2095" i="1"/>
  <c r="J2095" i="1" s="1"/>
  <c r="J533" i="1"/>
  <c r="K876" i="1"/>
  <c r="M4333" i="1"/>
  <c r="L4333" i="1" s="1"/>
  <c r="J4333" i="1" s="1"/>
  <c r="L4332" i="1"/>
  <c r="J4332" i="1" s="1"/>
  <c r="K44" i="1"/>
  <c r="J225" i="1"/>
  <c r="M4539" i="1"/>
  <c r="L4539" i="1" s="1"/>
  <c r="L4538" i="1"/>
  <c r="J4538" i="1" s="1"/>
  <c r="J3283" i="1"/>
  <c r="K1187" i="1"/>
  <c r="J1184" i="1"/>
  <c r="J1117" i="1"/>
  <c r="L263" i="1"/>
  <c r="J263" i="1" s="1"/>
  <c r="M264" i="1"/>
  <c r="L264" i="1" s="1"/>
  <c r="J264" i="1" s="1"/>
  <c r="K3361" i="1"/>
  <c r="J3361" i="1" s="1"/>
  <c r="J3360" i="1"/>
  <c r="J1330" i="1"/>
  <c r="M4293" i="1"/>
  <c r="L4293" i="1" s="1"/>
  <c r="J4293" i="1" s="1"/>
  <c r="L4292" i="1"/>
  <c r="J4292" i="1" s="1"/>
  <c r="J39" i="1"/>
  <c r="J2912" i="1"/>
  <c r="N2542" i="1"/>
  <c r="L2542" i="1" s="1"/>
  <c r="J2542" i="1" s="1"/>
  <c r="L2541" i="1"/>
  <c r="J2541" i="1" s="1"/>
  <c r="M4130" i="1"/>
  <c r="L4130" i="1" s="1"/>
  <c r="J4130" i="1" s="1"/>
  <c r="L4129" i="1"/>
  <c r="J4129" i="1" s="1"/>
  <c r="M870" i="1"/>
  <c r="L870" i="1" s="1"/>
  <c r="L869" i="1"/>
  <c r="M4456" i="1"/>
  <c r="L4456" i="1" s="1"/>
  <c r="J4456" i="1" s="1"/>
  <c r="L4455" i="1"/>
  <c r="J4455" i="1" s="1"/>
  <c r="K870" i="1"/>
  <c r="L301" i="1"/>
  <c r="M302" i="1"/>
  <c r="L302" i="1" s="1"/>
  <c r="K1339" i="1"/>
  <c r="N3727" i="1"/>
  <c r="L3727" i="1" s="1"/>
  <c r="J3727" i="1" s="1"/>
  <c r="L3726" i="1"/>
  <c r="J3726" i="1" s="1"/>
  <c r="J3200" i="1"/>
  <c r="M4049" i="1"/>
  <c r="L4049" i="1" s="1"/>
  <c r="J4049" i="1" s="1"/>
  <c r="L4048" i="1"/>
  <c r="J4048" i="1" s="1"/>
  <c r="J4171" i="1"/>
  <c r="J2624" i="1"/>
  <c r="J1042" i="1" l="1"/>
  <c r="J1048" i="1"/>
  <c r="L726" i="1"/>
  <c r="J726" i="1" s="1"/>
  <c r="J127" i="1"/>
  <c r="L1339" i="1"/>
  <c r="J1339" i="1" s="1"/>
  <c r="J869" i="1"/>
  <c r="J876" i="1"/>
  <c r="J1121" i="1"/>
  <c r="N1650" i="1"/>
  <c r="L1650" i="1" s="1"/>
  <c r="J1650" i="1" s="1"/>
  <c r="L1649" i="1"/>
  <c r="J301" i="1"/>
  <c r="J1187" i="1"/>
  <c r="J44" i="1"/>
  <c r="J1334" i="1"/>
  <c r="J4539" i="1"/>
  <c r="J870" i="1"/>
  <c r="J302" i="1"/>
  <c r="J1649" i="1" l="1"/>
  <c r="I466" i="1" l="1"/>
  <c r="I32" i="1"/>
  <c r="I1402" i="1"/>
  <c r="I1403" i="1"/>
  <c r="I4543" i="1" l="1"/>
  <c r="I4530" i="1"/>
  <c r="I4529" i="1" s="1"/>
  <c r="I4527" i="1"/>
  <c r="I4526" i="1" s="1"/>
  <c r="I4522" i="1"/>
  <c r="I4514" i="1" s="1"/>
  <c r="I4512" i="1"/>
  <c r="I4506" i="1"/>
  <c r="I4504" i="1" s="1"/>
  <c r="I4489" i="1"/>
  <c r="I4488" i="1" s="1"/>
  <c r="I4486" i="1"/>
  <c r="I4485" i="1" s="1"/>
  <c r="I4481" i="1"/>
  <c r="I4473" i="1" s="1"/>
  <c r="I4471" i="1"/>
  <c r="I4465" i="1"/>
  <c r="I4463" i="1" s="1"/>
  <c r="I4448" i="1"/>
  <c r="I4447" i="1" s="1"/>
  <c r="I4445" i="1"/>
  <c r="I4444" i="1" s="1"/>
  <c r="I4440" i="1"/>
  <c r="I4433" i="1" s="1"/>
  <c r="I4431" i="1"/>
  <c r="I4425" i="1"/>
  <c r="I4423" i="1" s="1"/>
  <c r="I4408" i="1"/>
  <c r="I4407" i="1" s="1"/>
  <c r="I4405" i="1"/>
  <c r="I4404" i="1" s="1"/>
  <c r="I4400" i="1"/>
  <c r="I4391" i="1" s="1"/>
  <c r="I4389" i="1"/>
  <c r="I4383" i="1"/>
  <c r="I4381" i="1" s="1"/>
  <c r="I4366" i="1"/>
  <c r="I4365" i="1" s="1"/>
  <c r="I4363" i="1"/>
  <c r="I4362" i="1" s="1"/>
  <c r="I4358" i="1"/>
  <c r="I4350" i="1" s="1"/>
  <c r="I4348" i="1"/>
  <c r="I4342" i="1"/>
  <c r="I4340" i="1" s="1"/>
  <c r="I4325" i="1"/>
  <c r="I4324" i="1" s="1"/>
  <c r="I4322" i="1"/>
  <c r="I4321" i="1" s="1"/>
  <c r="I4317" i="1"/>
  <c r="I4310" i="1" s="1"/>
  <c r="I4308" i="1"/>
  <c r="I4302" i="1"/>
  <c r="I4300" i="1" s="1"/>
  <c r="I4285" i="1"/>
  <c r="I4284" i="1" s="1"/>
  <c r="I4282" i="1"/>
  <c r="I4281" i="1" s="1"/>
  <c r="I4277" i="1"/>
  <c r="I4270" i="1" s="1"/>
  <c r="I4268" i="1"/>
  <c r="I4262" i="1"/>
  <c r="I4260" i="1" s="1"/>
  <c r="I4245" i="1"/>
  <c r="I4244" i="1" s="1"/>
  <c r="I4242" i="1"/>
  <c r="I4241" i="1" s="1"/>
  <c r="I4237" i="1"/>
  <c r="I4229" i="1" s="1"/>
  <c r="I4227" i="1"/>
  <c r="I4221" i="1"/>
  <c r="I4219" i="1" s="1"/>
  <c r="I4204" i="1"/>
  <c r="I4203" i="1" s="1"/>
  <c r="I4201" i="1"/>
  <c r="I4200" i="1" s="1"/>
  <c r="I4196" i="1"/>
  <c r="I4188" i="1" s="1"/>
  <c r="I4186" i="1"/>
  <c r="I4180" i="1"/>
  <c r="I4178" i="1" s="1"/>
  <c r="I4163" i="1"/>
  <c r="I4162" i="1" s="1"/>
  <c r="I4160" i="1"/>
  <c r="I4159" i="1" s="1"/>
  <c r="I4155" i="1"/>
  <c r="I4147" i="1" s="1"/>
  <c r="I4145" i="1"/>
  <c r="I4139" i="1"/>
  <c r="I4137" i="1" s="1"/>
  <c r="I4122" i="1"/>
  <c r="I4121" i="1" s="1"/>
  <c r="I4119" i="1"/>
  <c r="I4118" i="1" s="1"/>
  <c r="I4114" i="1"/>
  <c r="I4107" i="1" s="1"/>
  <c r="I4105" i="1"/>
  <c r="I4099" i="1"/>
  <c r="I4097" i="1" s="1"/>
  <c r="I4082" i="1"/>
  <c r="I4081" i="1" s="1"/>
  <c r="I4079" i="1"/>
  <c r="I4078" i="1" s="1"/>
  <c r="I4074" i="1"/>
  <c r="I4066" i="1" s="1"/>
  <c r="I4064" i="1"/>
  <c r="I4058" i="1"/>
  <c r="I4056" i="1" s="1"/>
  <c r="I4041" i="1"/>
  <c r="I4040" i="1" s="1"/>
  <c r="I4038" i="1"/>
  <c r="I4037" i="1" s="1"/>
  <c r="I4034" i="1"/>
  <c r="I4027" i="1" s="1"/>
  <c r="I4025" i="1"/>
  <c r="I4019" i="1"/>
  <c r="I4017" i="1" s="1"/>
  <c r="I4002" i="1"/>
  <c r="I4001" i="1" s="1"/>
  <c r="I3999" i="1"/>
  <c r="I3998" i="1" s="1"/>
  <c r="I3994" i="1"/>
  <c r="I3987" i="1" s="1"/>
  <c r="I3985" i="1"/>
  <c r="I3979" i="1"/>
  <c r="I3977" i="1" s="1"/>
  <c r="I3962" i="1"/>
  <c r="I3961" i="1" s="1"/>
  <c r="I3959" i="1"/>
  <c r="I3958" i="1" s="1"/>
  <c r="I3954" i="1"/>
  <c r="I3947" i="1" s="1"/>
  <c r="I3945" i="1"/>
  <c r="I3939" i="1"/>
  <c r="I3937" i="1" s="1"/>
  <c r="I3922" i="1"/>
  <c r="I3921" i="1" s="1"/>
  <c r="I3919" i="1"/>
  <c r="I3918" i="1" s="1"/>
  <c r="I3914" i="1"/>
  <c r="I3907" i="1" s="1"/>
  <c r="I3905" i="1"/>
  <c r="I3899" i="1"/>
  <c r="I3897" i="1" s="1"/>
  <c r="I3882" i="1"/>
  <c r="I3881" i="1" s="1"/>
  <c r="I3879" i="1"/>
  <c r="I3878" i="1" s="1"/>
  <c r="I3874" i="1"/>
  <c r="I3866" i="1" s="1"/>
  <c r="I3864" i="1"/>
  <c r="I3858" i="1"/>
  <c r="I3856" i="1" s="1"/>
  <c r="I3841" i="1"/>
  <c r="I3840" i="1" s="1"/>
  <c r="I3838" i="1"/>
  <c r="I3837" i="1" s="1"/>
  <c r="I3833" i="1"/>
  <c r="I3826" i="1" s="1"/>
  <c r="I3824" i="1"/>
  <c r="I3818" i="1"/>
  <c r="I3816" i="1" s="1"/>
  <c r="I3801" i="1"/>
  <c r="I3800" i="1" s="1"/>
  <c r="I3798" i="1"/>
  <c r="I3797" i="1" s="1"/>
  <c r="I3793" i="1"/>
  <c r="I3785" i="1" s="1"/>
  <c r="I3783" i="1"/>
  <c r="I3777" i="1"/>
  <c r="I3775" i="1" s="1"/>
  <c r="I3760" i="1"/>
  <c r="I3759" i="1" s="1"/>
  <c r="I3757" i="1"/>
  <c r="I3756" i="1" s="1"/>
  <c r="I3752" i="1"/>
  <c r="I3744" i="1" s="1"/>
  <c r="I3742" i="1"/>
  <c r="I3736" i="1"/>
  <c r="I3734" i="1" s="1"/>
  <c r="I3719" i="1"/>
  <c r="I3718" i="1" s="1"/>
  <c r="I3716" i="1"/>
  <c r="I3715" i="1" s="1"/>
  <c r="I3711" i="1"/>
  <c r="I3704" i="1" s="1"/>
  <c r="I3702" i="1"/>
  <c r="I3696" i="1"/>
  <c r="I3694" i="1" s="1"/>
  <c r="I3679" i="1"/>
  <c r="I3678" i="1" s="1"/>
  <c r="I3676" i="1"/>
  <c r="I3675" i="1" s="1"/>
  <c r="I3671" i="1"/>
  <c r="I3663" i="1" s="1"/>
  <c r="I3661" i="1"/>
  <c r="I3655" i="1"/>
  <c r="I3653" i="1" s="1"/>
  <c r="I3638" i="1"/>
  <c r="I3637" i="1" s="1"/>
  <c r="I3635" i="1"/>
  <c r="I3634" i="1" s="1"/>
  <c r="I3630" i="1"/>
  <c r="I3622" i="1" s="1"/>
  <c r="I3620" i="1"/>
  <c r="I3614" i="1"/>
  <c r="I3612" i="1" s="1"/>
  <c r="I3597" i="1"/>
  <c r="I3596" i="1" s="1"/>
  <c r="I3594" i="1"/>
  <c r="I3593" i="1" s="1"/>
  <c r="I3589" i="1"/>
  <c r="I3582" i="1" s="1"/>
  <c r="I3580" i="1"/>
  <c r="I3574" i="1"/>
  <c r="I3572" i="1" s="1"/>
  <c r="I3557" i="1"/>
  <c r="I3556" i="1" s="1"/>
  <c r="I3554" i="1"/>
  <c r="I3553" i="1" s="1"/>
  <c r="I3549" i="1"/>
  <c r="I3541" i="1" s="1"/>
  <c r="I3539" i="1"/>
  <c r="I3533" i="1"/>
  <c r="I3531" i="1" s="1"/>
  <c r="I3516" i="1"/>
  <c r="I3515" i="1" s="1"/>
  <c r="I3513" i="1"/>
  <c r="I3512" i="1" s="1"/>
  <c r="I3508" i="1"/>
  <c r="I3500" i="1" s="1"/>
  <c r="I3498" i="1"/>
  <c r="I3492" i="1"/>
  <c r="I3490" i="1" s="1"/>
  <c r="I3475" i="1"/>
  <c r="I3474" i="1" s="1"/>
  <c r="I3472" i="1"/>
  <c r="I3471" i="1" s="1"/>
  <c r="I3467" i="1"/>
  <c r="I3460" i="1" s="1"/>
  <c r="I3458" i="1"/>
  <c r="I3452" i="1"/>
  <c r="I3450" i="1" s="1"/>
  <c r="I3435" i="1"/>
  <c r="I3434" i="1" s="1"/>
  <c r="I3432" i="1"/>
  <c r="I3431" i="1" s="1"/>
  <c r="I3427" i="1"/>
  <c r="I3419" i="1" s="1"/>
  <c r="I3417" i="1"/>
  <c r="I3411" i="1"/>
  <c r="I3409" i="1" s="1"/>
  <c r="I3394" i="1"/>
  <c r="I3393" i="1" s="1"/>
  <c r="I3391" i="1"/>
  <c r="I3390" i="1" s="1"/>
  <c r="I3386" i="1"/>
  <c r="I3378" i="1" s="1"/>
  <c r="I3376" i="1"/>
  <c r="I3370" i="1"/>
  <c r="I3368" i="1" s="1"/>
  <c r="I3353" i="1"/>
  <c r="I3352" i="1" s="1"/>
  <c r="I3350" i="1"/>
  <c r="I3349" i="1" s="1"/>
  <c r="I3345" i="1"/>
  <c r="I3338" i="1" s="1"/>
  <c r="I3336" i="1"/>
  <c r="I3330" i="1"/>
  <c r="I3328" i="1" s="1"/>
  <c r="I3313" i="1"/>
  <c r="I3312" i="1" s="1"/>
  <c r="I3308" i="1"/>
  <c r="I3300" i="1" s="1"/>
  <c r="I3298" i="1"/>
  <c r="I3292" i="1"/>
  <c r="I3290" i="1" s="1"/>
  <c r="I3275" i="1"/>
  <c r="I3274" i="1" s="1"/>
  <c r="I3272" i="1"/>
  <c r="I3271" i="1" s="1"/>
  <c r="I3267" i="1"/>
  <c r="I3259" i="1" s="1"/>
  <c r="I3257" i="1"/>
  <c r="I3251" i="1"/>
  <c r="I3249" i="1" s="1"/>
  <c r="I3234" i="1"/>
  <c r="I3233" i="1" s="1"/>
  <c r="I3231" i="1"/>
  <c r="I3230" i="1" s="1"/>
  <c r="I3226" i="1"/>
  <c r="I3217" i="1" s="1"/>
  <c r="I3215" i="1"/>
  <c r="I3209" i="1"/>
  <c r="I3207" i="1" s="1"/>
  <c r="I3192" i="1"/>
  <c r="I3191" i="1" s="1"/>
  <c r="I3189" i="1"/>
  <c r="I3188" i="1" s="1"/>
  <c r="I3184" i="1"/>
  <c r="I3176" i="1" s="1"/>
  <c r="I3174" i="1"/>
  <c r="I3168" i="1"/>
  <c r="I3166" i="1" s="1"/>
  <c r="I3151" i="1"/>
  <c r="I3150" i="1" s="1"/>
  <c r="I3148" i="1"/>
  <c r="I3147" i="1" s="1"/>
  <c r="I3143" i="1"/>
  <c r="I3135" i="1" s="1"/>
  <c r="I3133" i="1"/>
  <c r="I3127" i="1"/>
  <c r="I3125" i="1" s="1"/>
  <c r="I3110" i="1"/>
  <c r="I3109" i="1" s="1"/>
  <c r="I3107" i="1"/>
  <c r="I3106" i="1" s="1"/>
  <c r="I3102" i="1"/>
  <c r="I3093" i="1" s="1"/>
  <c r="I3091" i="1"/>
  <c r="I3085" i="1"/>
  <c r="I3083" i="1" s="1"/>
  <c r="I3068" i="1"/>
  <c r="I3067" i="1" s="1"/>
  <c r="I3065" i="1"/>
  <c r="I3064" i="1" s="1"/>
  <c r="I3060" i="1"/>
  <c r="I3052" i="1" s="1"/>
  <c r="I3050" i="1"/>
  <c r="I3044" i="1"/>
  <c r="I3042" i="1" s="1"/>
  <c r="I3027" i="1"/>
  <c r="I3026" i="1" s="1"/>
  <c r="I3024" i="1"/>
  <c r="I3023" i="1" s="1"/>
  <c r="I3019" i="1"/>
  <c r="I3011" i="1" s="1"/>
  <c r="I3009" i="1"/>
  <c r="I3003" i="1"/>
  <c r="I3001" i="1" s="1"/>
  <c r="I2986" i="1"/>
  <c r="I2985" i="1" s="1"/>
  <c r="I2983" i="1"/>
  <c r="I2982" i="1" s="1"/>
  <c r="I2978" i="1"/>
  <c r="I2970" i="1" s="1"/>
  <c r="I2968" i="1"/>
  <c r="I2962" i="1"/>
  <c r="I2960" i="1" s="1"/>
  <c r="I2945" i="1"/>
  <c r="I2944" i="1" s="1"/>
  <c r="I2942" i="1"/>
  <c r="I2941" i="1" s="1"/>
  <c r="I2937" i="1"/>
  <c r="I2929" i="1" s="1"/>
  <c r="I2927" i="1"/>
  <c r="I2921" i="1"/>
  <c r="I2919" i="1" s="1"/>
  <c r="I2904" i="1"/>
  <c r="I2903" i="1" s="1"/>
  <c r="I2901" i="1"/>
  <c r="I2900" i="1" s="1"/>
  <c r="I2896" i="1"/>
  <c r="I2888" i="1" s="1"/>
  <c r="I2886" i="1"/>
  <c r="I2880" i="1"/>
  <c r="I2878" i="1" s="1"/>
  <c r="I2863" i="1"/>
  <c r="I2862" i="1" s="1"/>
  <c r="I2860" i="1"/>
  <c r="I2859" i="1" s="1"/>
  <c r="I2855" i="1"/>
  <c r="I2847" i="1" s="1"/>
  <c r="I2845" i="1"/>
  <c r="I2839" i="1"/>
  <c r="I2837" i="1" s="1"/>
  <c r="I2822" i="1"/>
  <c r="I2821" i="1" s="1"/>
  <c r="I2819" i="1"/>
  <c r="I2818" i="1" s="1"/>
  <c r="I2814" i="1"/>
  <c r="I2806" i="1" s="1"/>
  <c r="I2804" i="1"/>
  <c r="I2798" i="1"/>
  <c r="I2796" i="1" s="1"/>
  <c r="I2781" i="1"/>
  <c r="I2780" i="1" s="1"/>
  <c r="I2778" i="1"/>
  <c r="I2777" i="1" s="1"/>
  <c r="I2773" i="1"/>
  <c r="I2765" i="1" s="1"/>
  <c r="I2763" i="1"/>
  <c r="I2757" i="1"/>
  <c r="I2755" i="1" s="1"/>
  <c r="I2740" i="1"/>
  <c r="I2739" i="1" s="1"/>
  <c r="I2737" i="1"/>
  <c r="I2736" i="1" s="1"/>
  <c r="I2732" i="1"/>
  <c r="I2724" i="1" s="1"/>
  <c r="I2722" i="1"/>
  <c r="I2716" i="1"/>
  <c r="I2714" i="1" s="1"/>
  <c r="I2699" i="1"/>
  <c r="I2698" i="1" s="1"/>
  <c r="I2696" i="1"/>
  <c r="I2695" i="1" s="1"/>
  <c r="I2691" i="1"/>
  <c r="I2682" i="1" s="1"/>
  <c r="I2680" i="1"/>
  <c r="I2674" i="1"/>
  <c r="I2672" i="1" s="1"/>
  <c r="I2657" i="1"/>
  <c r="I2656" i="1" s="1"/>
  <c r="I2654" i="1"/>
  <c r="I2653" i="1" s="1"/>
  <c r="I2649" i="1"/>
  <c r="I2641" i="1" s="1"/>
  <c r="I2639" i="1"/>
  <c r="I2633" i="1"/>
  <c r="I2631" i="1" s="1"/>
  <c r="I2616" i="1"/>
  <c r="I2615" i="1" s="1"/>
  <c r="I2613" i="1"/>
  <c r="I2612" i="1" s="1"/>
  <c r="I2608" i="1"/>
  <c r="I2600" i="1" s="1"/>
  <c r="I2598" i="1"/>
  <c r="I2592" i="1"/>
  <c r="I2590" i="1" s="1"/>
  <c r="I2575" i="1"/>
  <c r="I2574" i="1" s="1"/>
  <c r="I2572" i="1"/>
  <c r="I2571" i="1" s="1"/>
  <c r="I2567" i="1"/>
  <c r="I2559" i="1" s="1"/>
  <c r="I2557" i="1"/>
  <c r="I2551" i="1"/>
  <c r="I2549" i="1" s="1"/>
  <c r="I2534" i="1"/>
  <c r="I2533" i="1" s="1"/>
  <c r="I2531" i="1"/>
  <c r="I2530" i="1" s="1"/>
  <c r="I2526" i="1"/>
  <c r="I2519" i="1" s="1"/>
  <c r="I2517" i="1"/>
  <c r="I2511" i="1"/>
  <c r="I2509" i="1" s="1"/>
  <c r="I2494" i="1"/>
  <c r="I2493" i="1" s="1"/>
  <c r="I2489" i="1"/>
  <c r="I2480" i="1" s="1"/>
  <c r="I2478" i="1"/>
  <c r="I2472" i="1"/>
  <c r="I2470" i="1" s="1"/>
  <c r="I2455" i="1"/>
  <c r="I2454" i="1" s="1"/>
  <c r="I2452" i="1"/>
  <c r="I2451" i="1" s="1"/>
  <c r="I2447" i="1"/>
  <c r="I2439" i="1" s="1"/>
  <c r="I2437" i="1"/>
  <c r="I2431" i="1"/>
  <c r="I2429" i="1" s="1"/>
  <c r="I2414" i="1"/>
  <c r="I2413" i="1" s="1"/>
  <c r="I2409" i="1"/>
  <c r="I2401" i="1" s="1"/>
  <c r="I2399" i="1"/>
  <c r="I2393" i="1"/>
  <c r="I2391" i="1" s="1"/>
  <c r="I2376" i="1"/>
  <c r="I2375" i="1" s="1"/>
  <c r="I2372" i="1"/>
  <c r="I2371" i="1" s="1"/>
  <c r="I2367" i="1"/>
  <c r="I2359" i="1" s="1"/>
  <c r="I2357" i="1"/>
  <c r="I2351" i="1"/>
  <c r="I2349" i="1" s="1"/>
  <c r="I2334" i="1"/>
  <c r="I2333" i="1" s="1"/>
  <c r="I2331" i="1"/>
  <c r="I2330" i="1" s="1"/>
  <c r="I2326" i="1"/>
  <c r="I2318" i="1" s="1"/>
  <c r="I2316" i="1"/>
  <c r="I2310" i="1"/>
  <c r="I2308" i="1" s="1"/>
  <c r="I2293" i="1"/>
  <c r="I2292" i="1" s="1"/>
  <c r="I2290" i="1"/>
  <c r="I2289" i="1" s="1"/>
  <c r="I2285" i="1"/>
  <c r="I2277" i="1" s="1"/>
  <c r="I2275" i="1"/>
  <c r="I2269" i="1"/>
  <c r="I2267" i="1" s="1"/>
  <c r="I2252" i="1"/>
  <c r="I2251" i="1" s="1"/>
  <c r="I2249" i="1"/>
  <c r="I2248" i="1" s="1"/>
  <c r="I2244" i="1"/>
  <c r="I2237" i="1" s="1"/>
  <c r="I2235" i="1"/>
  <c r="I2229" i="1"/>
  <c r="I2227" i="1" s="1"/>
  <c r="I2212" i="1"/>
  <c r="I2211" i="1" s="1"/>
  <c r="I2209" i="1"/>
  <c r="I2208" i="1" s="1"/>
  <c r="I2204" i="1"/>
  <c r="I2196" i="1" s="1"/>
  <c r="I2194" i="1"/>
  <c r="I2188" i="1"/>
  <c r="I2186" i="1" s="1"/>
  <c r="I2171" i="1"/>
  <c r="I2170" i="1" s="1"/>
  <c r="I2168" i="1"/>
  <c r="I2167" i="1" s="1"/>
  <c r="I2163" i="1"/>
  <c r="I2155" i="1" s="1"/>
  <c r="I2153" i="1"/>
  <c r="I2147" i="1"/>
  <c r="I2145" i="1" s="1"/>
  <c r="I2130" i="1"/>
  <c r="I2129" i="1" s="1"/>
  <c r="I2127" i="1"/>
  <c r="I2126" i="1" s="1"/>
  <c r="I2122" i="1"/>
  <c r="I2113" i="1" s="1"/>
  <c r="I2111" i="1"/>
  <c r="I2105" i="1"/>
  <c r="I2103" i="1" s="1"/>
  <c r="I2088" i="1"/>
  <c r="I2087" i="1" s="1"/>
  <c r="I2085" i="1"/>
  <c r="I2084" i="1" s="1"/>
  <c r="I2080" i="1"/>
  <c r="I2073" i="1" s="1"/>
  <c r="I2071" i="1"/>
  <c r="I2065" i="1"/>
  <c r="I2063" i="1" s="1"/>
  <c r="I2048" i="1"/>
  <c r="I2047" i="1" s="1"/>
  <c r="I2045" i="1"/>
  <c r="I2044" i="1" s="1"/>
  <c r="I2041" i="1"/>
  <c r="I2033" i="1" s="1"/>
  <c r="I2031" i="1"/>
  <c r="I2025" i="1"/>
  <c r="I2023" i="1" s="1"/>
  <c r="I2008" i="1"/>
  <c r="I2007" i="1" s="1"/>
  <c r="I2005" i="1"/>
  <c r="I2004" i="1" s="1"/>
  <c r="I2000" i="1"/>
  <c r="I1992" i="1" s="1"/>
  <c r="I1990" i="1"/>
  <c r="I1984" i="1"/>
  <c r="I1982" i="1" s="1"/>
  <c r="I1967" i="1"/>
  <c r="I1966" i="1" s="1"/>
  <c r="I1964" i="1"/>
  <c r="I1963" i="1" s="1"/>
  <c r="I1959" i="1"/>
  <c r="I1950" i="1" s="1"/>
  <c r="I1948" i="1"/>
  <c r="I1942" i="1"/>
  <c r="I1940" i="1" s="1"/>
  <c r="I1925" i="1"/>
  <c r="I1924" i="1" s="1"/>
  <c r="I1922" i="1"/>
  <c r="I1921" i="1" s="1"/>
  <c r="I1917" i="1"/>
  <c r="I1910" i="1" s="1"/>
  <c r="I1908" i="1"/>
  <c r="I1902" i="1"/>
  <c r="I1900" i="1" s="1"/>
  <c r="I1885" i="1"/>
  <c r="I1884" i="1" s="1"/>
  <c r="I1882" i="1"/>
  <c r="I1881" i="1" s="1"/>
  <c r="I1877" i="1"/>
  <c r="I1869" i="1" s="1"/>
  <c r="I1867" i="1"/>
  <c r="I1862" i="1"/>
  <c r="I1860" i="1" s="1"/>
  <c r="I1845" i="1"/>
  <c r="I1844" i="1" s="1"/>
  <c r="I1842" i="1"/>
  <c r="I1841" i="1" s="1"/>
  <c r="I1837" i="1"/>
  <c r="I1830" i="1" s="1"/>
  <c r="I1828" i="1"/>
  <c r="I1822" i="1"/>
  <c r="I1820" i="1" s="1"/>
  <c r="I1805" i="1"/>
  <c r="I1804" i="1" s="1"/>
  <c r="I1802" i="1"/>
  <c r="I1801" i="1" s="1"/>
  <c r="I1798" i="1"/>
  <c r="I1791" i="1" s="1"/>
  <c r="I1789" i="1"/>
  <c r="I1783" i="1"/>
  <c r="I1781" i="1" s="1"/>
  <c r="I1766" i="1"/>
  <c r="I1765" i="1" s="1"/>
  <c r="I1763" i="1"/>
  <c r="I1762" i="1" s="1"/>
  <c r="I1758" i="1"/>
  <c r="I1751" i="1" s="1"/>
  <c r="I1749" i="1"/>
  <c r="I1743" i="1"/>
  <c r="I1741" i="1" s="1"/>
  <c r="I1726" i="1"/>
  <c r="I1725" i="1" s="1"/>
  <c r="I1723" i="1"/>
  <c r="I1722" i="1" s="1"/>
  <c r="I1718" i="1"/>
  <c r="I1711" i="1" s="1"/>
  <c r="I1709" i="1"/>
  <c r="I1703" i="1"/>
  <c r="I1701" i="1" s="1"/>
  <c r="I1686" i="1"/>
  <c r="I1685" i="1" s="1"/>
  <c r="I1683" i="1"/>
  <c r="I1682" i="1" s="1"/>
  <c r="I1678" i="1"/>
  <c r="I1671" i="1" s="1"/>
  <c r="I1669" i="1"/>
  <c r="I1663" i="1"/>
  <c r="I1661" i="1" s="1"/>
  <c r="I2508" i="1" l="1"/>
  <c r="I2537" i="1" s="1"/>
  <c r="I3082" i="1"/>
  <c r="I3113" i="1" s="1"/>
  <c r="I4299" i="1"/>
  <c r="I4328" i="1" s="1"/>
  <c r="I2918" i="1"/>
  <c r="I2948" i="1" s="1"/>
  <c r="I1819" i="1"/>
  <c r="I1848" i="1" s="1"/>
  <c r="I4055" i="1"/>
  <c r="I4085" i="1" s="1"/>
  <c r="I1899" i="1"/>
  <c r="I1928" i="1" s="1"/>
  <c r="I2754" i="1"/>
  <c r="I2784" i="1" s="1"/>
  <c r="I3652" i="1"/>
  <c r="I3682" i="1" s="1"/>
  <c r="I3248" i="1"/>
  <c r="I3278" i="1" s="1"/>
  <c r="I2428" i="1"/>
  <c r="I2458" i="1" s="1"/>
  <c r="I3611" i="1"/>
  <c r="I3641" i="1" s="1"/>
  <c r="I4218" i="1"/>
  <c r="I4248" i="1" s="1"/>
  <c r="I1660" i="1"/>
  <c r="I1689" i="1" s="1"/>
  <c r="I2062" i="1"/>
  <c r="I2091" i="1" s="1"/>
  <c r="I1700" i="1"/>
  <c r="I1729" i="1" s="1"/>
  <c r="I4380" i="1"/>
  <c r="I4411" i="1" s="1"/>
  <c r="I2877" i="1"/>
  <c r="I2907" i="1" s="1"/>
  <c r="I2671" i="1"/>
  <c r="I2702" i="1" s="1"/>
  <c r="I3693" i="1"/>
  <c r="I3722" i="1" s="1"/>
  <c r="I2630" i="1"/>
  <c r="I2660" i="1" s="1"/>
  <c r="I2390" i="1"/>
  <c r="I2417" i="1" s="1"/>
  <c r="I2548" i="1"/>
  <c r="I2578" i="1" s="1"/>
  <c r="I2589" i="1"/>
  <c r="I2619" i="1" s="1"/>
  <c r="I3936" i="1"/>
  <c r="I3965" i="1" s="1"/>
  <c r="I3976" i="1"/>
  <c r="I4005" i="1" s="1"/>
  <c r="I1780" i="1"/>
  <c r="I1808" i="1" s="1"/>
  <c r="I2226" i="1"/>
  <c r="I2255" i="1" s="1"/>
  <c r="I1859" i="1"/>
  <c r="I1888" i="1" s="1"/>
  <c r="I2144" i="1"/>
  <c r="I2174" i="1" s="1"/>
  <c r="I2713" i="1"/>
  <c r="I2743" i="1" s="1"/>
  <c r="I1981" i="1"/>
  <c r="I2011" i="1" s="1"/>
  <c r="I2307" i="1"/>
  <c r="I2337" i="1" s="1"/>
  <c r="I1740" i="1"/>
  <c r="I1769" i="1" s="1"/>
  <c r="I1939" i="1"/>
  <c r="I1970" i="1" s="1"/>
  <c r="I2022" i="1"/>
  <c r="I2051" i="1" s="1"/>
  <c r="I2469" i="1"/>
  <c r="I2497" i="1" s="1"/>
  <c r="I2836" i="1"/>
  <c r="I2866" i="1" s="1"/>
  <c r="I3530" i="1"/>
  <c r="I3560" i="1" s="1"/>
  <c r="I3774" i="1"/>
  <c r="I3804" i="1" s="1"/>
  <c r="I4016" i="1"/>
  <c r="I4044" i="1" s="1"/>
  <c r="I4339" i="1"/>
  <c r="I4369" i="1" s="1"/>
  <c r="I4422" i="1"/>
  <c r="I4451" i="1" s="1"/>
  <c r="I4462" i="1"/>
  <c r="I4492" i="1" s="1"/>
  <c r="I3367" i="1"/>
  <c r="I3397" i="1" s="1"/>
  <c r="I3733" i="1"/>
  <c r="I3763" i="1" s="1"/>
  <c r="I3489" i="1"/>
  <c r="I3519" i="1" s="1"/>
  <c r="I3408" i="1"/>
  <c r="I3438" i="1" s="1"/>
  <c r="I3327" i="1"/>
  <c r="I3356" i="1" s="1"/>
  <c r="I2795" i="1"/>
  <c r="I2825" i="1" s="1"/>
  <c r="I3041" i="1"/>
  <c r="I3071" i="1" s="1"/>
  <c r="I3124" i="1"/>
  <c r="I3154" i="1" s="1"/>
  <c r="I3449" i="1"/>
  <c r="I3478" i="1" s="1"/>
  <c r="I2959" i="1"/>
  <c r="I2989" i="1" s="1"/>
  <c r="I3165" i="1"/>
  <c r="I3195" i="1" s="1"/>
  <c r="I4503" i="1"/>
  <c r="I4534" i="1" s="1"/>
  <c r="I3855" i="1"/>
  <c r="I3885" i="1" s="1"/>
  <c r="I4136" i="1"/>
  <c r="I4166" i="1" s="1"/>
  <c r="I4259" i="1"/>
  <c r="I4288" i="1" s="1"/>
  <c r="I2102" i="1"/>
  <c r="I2133" i="1" s="1"/>
  <c r="I2185" i="1"/>
  <c r="I2215" i="1" s="1"/>
  <c r="I2266" i="1"/>
  <c r="I2296" i="1" s="1"/>
  <c r="I2348" i="1"/>
  <c r="I2379" i="1" s="1"/>
  <c r="I3000" i="1"/>
  <c r="I3030" i="1" s="1"/>
  <c r="I3206" i="1"/>
  <c r="I3237" i="1" s="1"/>
  <c r="I3289" i="1"/>
  <c r="I3316" i="1" s="1"/>
  <c r="I3571" i="1"/>
  <c r="I3600" i="1" s="1"/>
  <c r="I3815" i="1"/>
  <c r="I3844" i="1" s="1"/>
  <c r="I4177" i="1"/>
  <c r="I4207" i="1" s="1"/>
  <c r="I3896" i="1"/>
  <c r="I3925" i="1" s="1"/>
  <c r="I4096" i="1"/>
  <c r="I4125" i="1" s="1"/>
  <c r="I3929" i="1" l="1"/>
  <c r="I3930" i="1" s="1"/>
  <c r="I3767" i="1"/>
  <c r="I3768" i="1" s="1"/>
  <c r="I2706" i="1"/>
  <c r="I2707" i="1" s="1"/>
  <c r="I2952" i="1"/>
  <c r="I2953" i="1" s="1"/>
  <c r="I4129" i="1"/>
  <c r="I4130" i="1" s="1"/>
  <c r="I4292" i="1"/>
  <c r="I4293" i="1" s="1"/>
  <c r="I3158" i="1"/>
  <c r="I3159" i="1" s="1"/>
  <c r="I3604" i="1"/>
  <c r="I3605" i="1" s="1"/>
  <c r="I2219" i="1"/>
  <c r="I2220" i="1" s="1"/>
  <c r="I4170" i="1"/>
  <c r="I4171" i="1" s="1"/>
  <c r="I3889" i="1"/>
  <c r="I3890" i="1" s="1"/>
  <c r="I3075" i="1"/>
  <c r="I3076" i="1" s="1"/>
  <c r="I3360" i="1"/>
  <c r="I3361" i="1" s="1"/>
  <c r="I2259" i="1"/>
  <c r="I2260" i="1" s="1"/>
  <c r="I3969" i="1"/>
  <c r="I3970" i="1" s="1"/>
  <c r="I1693" i="1"/>
  <c r="I1694" i="1" s="1"/>
  <c r="I2462" i="1"/>
  <c r="I2463" i="1" s="1"/>
  <c r="I2788" i="1"/>
  <c r="I2789" i="1" s="1"/>
  <c r="I4089" i="1"/>
  <c r="I4090" i="1" s="1"/>
  <c r="I3117" i="1"/>
  <c r="I3118" i="1" s="1"/>
  <c r="I2829" i="1"/>
  <c r="I2830" i="1" s="1"/>
  <c r="I3442" i="1"/>
  <c r="I3443" i="1" s="1"/>
  <c r="I4048" i="1"/>
  <c r="I4049" i="1" s="1"/>
  <c r="I3564" i="1"/>
  <c r="I3565" i="1" s="1"/>
  <c r="I2870" i="1"/>
  <c r="I2871" i="1" s="1"/>
  <c r="I2178" i="1"/>
  <c r="I2179" i="1" s="1"/>
  <c r="I2623" i="1"/>
  <c r="I2624" i="1" s="1"/>
  <c r="I3282" i="1"/>
  <c r="I3283" i="1" s="1"/>
  <c r="I1932" i="1"/>
  <c r="I1933" i="1" s="1"/>
  <c r="I4455" i="1"/>
  <c r="I4456" i="1" s="1"/>
  <c r="I2055" i="1"/>
  <c r="I2056" i="1" s="1"/>
  <c r="I2341" i="1"/>
  <c r="I2342" i="1" s="1"/>
  <c r="I2095" i="1"/>
  <c r="I2096" i="1" s="1"/>
  <c r="I3686" i="1"/>
  <c r="I3687" i="1" s="1"/>
  <c r="I2137" i="1"/>
  <c r="I2138" i="1" s="1"/>
  <c r="I3482" i="1"/>
  <c r="I3483" i="1" s="1"/>
  <c r="I3320" i="1"/>
  <c r="I3321" i="1" s="1"/>
  <c r="I4538" i="1"/>
  <c r="I4539" i="1" s="1"/>
  <c r="I3034" i="1"/>
  <c r="I3035" i="1" s="1"/>
  <c r="I4373" i="1"/>
  <c r="I4374" i="1" s="1"/>
  <c r="I1974" i="1"/>
  <c r="I1975" i="1" s="1"/>
  <c r="I2015" i="1"/>
  <c r="I2016" i="1" s="1"/>
  <c r="I2747" i="1"/>
  <c r="I2748" i="1" s="1"/>
  <c r="I2582" i="1"/>
  <c r="I2583" i="1" s="1"/>
  <c r="I2664" i="1"/>
  <c r="I2665" i="1" s="1"/>
  <c r="I3726" i="1"/>
  <c r="I3727" i="1" s="1"/>
  <c r="I3645" i="1"/>
  <c r="I3646" i="1" s="1"/>
  <c r="I1773" i="1"/>
  <c r="I1774" i="1" s="1"/>
  <c r="I2911" i="1"/>
  <c r="I2912" i="1" s="1"/>
  <c r="I4252" i="1"/>
  <c r="I4253" i="1" s="1"/>
  <c r="I4211" i="1"/>
  <c r="I4212" i="1" s="1"/>
  <c r="I2993" i="1"/>
  <c r="I2994" i="1" s="1"/>
  <c r="I3401" i="1"/>
  <c r="I3402" i="1" s="1"/>
  <c r="I3848" i="1"/>
  <c r="I3849" i="1" s="1"/>
  <c r="I3241" i="1"/>
  <c r="I3242" i="1" s="1"/>
  <c r="I2383" i="1"/>
  <c r="I2384" i="1" s="1"/>
  <c r="I2300" i="1"/>
  <c r="I2301" i="1" s="1"/>
  <c r="I3523" i="1"/>
  <c r="I3524" i="1" s="1"/>
  <c r="I4496" i="1"/>
  <c r="I4497" i="1" s="1"/>
  <c r="I3808" i="1"/>
  <c r="I3809" i="1" s="1"/>
  <c r="I2501" i="1"/>
  <c r="I2502" i="1" s="1"/>
  <c r="I1892" i="1"/>
  <c r="I1893" i="1" s="1"/>
  <c r="I1812" i="1"/>
  <c r="I1813" i="1" s="1"/>
  <c r="I4009" i="1"/>
  <c r="I4010" i="1" s="1"/>
  <c r="I2421" i="1"/>
  <c r="I2422" i="1" s="1"/>
  <c r="I4415" i="1"/>
  <c r="I4416" i="1" s="1"/>
  <c r="I1733" i="1"/>
  <c r="I1734" i="1" s="1"/>
  <c r="I1852" i="1"/>
  <c r="I1853" i="1" s="1"/>
  <c r="I4332" i="1"/>
  <c r="I4333" i="1" s="1"/>
  <c r="I2541" i="1"/>
  <c r="I2542" i="1" s="1"/>
  <c r="I3199" i="1"/>
  <c r="I3200" i="1" s="1"/>
  <c r="I4542" i="1"/>
  <c r="I1605" i="1" l="1"/>
  <c r="I1606" i="1"/>
  <c r="I1604" i="1"/>
  <c r="I1603" i="1"/>
  <c r="I1588" i="1"/>
  <c r="I1586" i="1"/>
  <c r="I1574" i="1"/>
  <c r="I1566" i="1"/>
  <c r="I1562" i="1"/>
  <c r="I1554" i="1"/>
  <c r="I1552" i="1"/>
  <c r="I1550" i="1"/>
  <c r="I1531" i="1"/>
  <c r="I1522" i="1"/>
  <c r="I1515" i="1"/>
  <c r="I1513" i="1" s="1"/>
  <c r="I1499" i="1"/>
  <c r="I1498" i="1"/>
  <c r="I1497" i="1"/>
  <c r="I1496" i="1"/>
  <c r="I1490" i="1"/>
  <c r="I1489" i="1" s="1"/>
  <c r="I1456" i="1"/>
  <c r="I1454" i="1"/>
  <c r="I1444" i="1"/>
  <c r="I1441" i="1"/>
  <c r="I1439" i="1"/>
  <c r="I1431" i="1"/>
  <c r="I1427" i="1"/>
  <c r="I1421" i="1"/>
  <c r="I1419" i="1" s="1"/>
  <c r="I1404" i="1"/>
  <c r="I1394" i="1"/>
  <c r="I1393" i="1" s="1"/>
  <c r="I1391" i="1"/>
  <c r="I1390" i="1" s="1"/>
  <c r="I1387" i="1"/>
  <c r="I1386" i="1" s="1"/>
  <c r="I1382" i="1"/>
  <c r="I1381" i="1" s="1"/>
  <c r="I1377" i="1"/>
  <c r="I1375" i="1"/>
  <c r="I1366" i="1"/>
  <c r="I1355" i="1"/>
  <c r="I1349" i="1"/>
  <c r="I1347" i="1" s="1"/>
  <c r="I1325" i="1"/>
  <c r="I1319" i="1"/>
  <c r="I1308" i="1"/>
  <c r="I1302" i="1"/>
  <c r="I1300" i="1" s="1"/>
  <c r="I1287" i="1"/>
  <c r="I1289" i="1"/>
  <c r="I1288" i="1"/>
  <c r="I1286" i="1"/>
  <c r="I1271" i="1"/>
  <c r="I1260" i="1"/>
  <c r="I1255" i="1"/>
  <c r="I1249" i="1"/>
  <c r="I1240" i="1"/>
  <c r="I1233" i="1"/>
  <c r="I1226" i="1"/>
  <c r="I1222" i="1"/>
  <c r="I1213" i="1"/>
  <c r="I1203" i="1"/>
  <c r="I1197" i="1"/>
  <c r="I1195" i="1" s="1"/>
  <c r="I1167" i="1"/>
  <c r="I1162" i="1"/>
  <c r="I1153" i="1"/>
  <c r="I1146" i="1"/>
  <c r="I1141" i="1"/>
  <c r="I1135" i="1"/>
  <c r="I1133" i="1" s="1"/>
  <c r="I1105" i="1"/>
  <c r="I1101" i="1"/>
  <c r="I1099" i="1"/>
  <c r="I1095" i="1"/>
  <c r="I1090" i="1"/>
  <c r="I1086" i="1"/>
  <c r="I1075" i="1"/>
  <c r="I1064" i="1"/>
  <c r="I1058" i="1"/>
  <c r="I1056" i="1" s="1"/>
  <c r="I1035" i="1"/>
  <c r="I1033" i="1"/>
  <c r="I1030" i="1"/>
  <c r="I1026" i="1"/>
  <c r="I1024" i="1"/>
  <c r="I1019" i="1"/>
  <c r="I1017" i="1"/>
  <c r="I1007" i="1"/>
  <c r="I998" i="1"/>
  <c r="I990" i="1"/>
  <c r="I984" i="1"/>
  <c r="I982" i="1" s="1"/>
  <c r="I971" i="1"/>
  <c r="I970" i="1"/>
  <c r="I969" i="1"/>
  <c r="I962" i="1"/>
  <c r="I954" i="1"/>
  <c r="I948" i="1"/>
  <c r="I943" i="1"/>
  <c r="I941" i="1"/>
  <c r="I934" i="1"/>
  <c r="I926" i="1"/>
  <c r="I924" i="1"/>
  <c r="I916" i="1"/>
  <c r="I913" i="1"/>
  <c r="I904" i="1"/>
  <c r="I898" i="1"/>
  <c r="I896" i="1"/>
  <c r="I892" i="1"/>
  <c r="I886" i="1"/>
  <c r="I884" i="1" s="1"/>
  <c r="I863" i="1"/>
  <c r="I860" i="1"/>
  <c r="I858" i="1"/>
  <c r="I856" i="1"/>
  <c r="I851" i="1"/>
  <c r="I847" i="1"/>
  <c r="I844" i="1"/>
  <c r="I836" i="1"/>
  <c r="I831" i="1"/>
  <c r="I826" i="1"/>
  <c r="I822" i="1"/>
  <c r="I817" i="1"/>
  <c r="I811" i="1"/>
  <c r="I809" i="1" s="1"/>
  <c r="I798" i="1"/>
  <c r="I797" i="1"/>
  <c r="I796" i="1"/>
  <c r="I790" i="1"/>
  <c r="I785" i="1"/>
  <c r="I782" i="1"/>
  <c r="I778" i="1"/>
  <c r="I773" i="1"/>
  <c r="I768" i="1"/>
  <c r="I761" i="1"/>
  <c r="I759" i="1"/>
  <c r="I753" i="1"/>
  <c r="I742" i="1"/>
  <c r="I736" i="1"/>
  <c r="I734" i="1" s="1"/>
  <c r="I715" i="1"/>
  <c r="I714" i="1" s="1"/>
  <c r="I712" i="1"/>
  <c r="I711" i="1" s="1"/>
  <c r="I707" i="1"/>
  <c r="I696" i="1"/>
  <c r="I690" i="1"/>
  <c r="I688" i="1" s="1"/>
  <c r="I670" i="1"/>
  <c r="I669" i="1" s="1"/>
  <c r="I667" i="1"/>
  <c r="I666" i="1" s="1"/>
  <c r="I661" i="1"/>
  <c r="I651" i="1"/>
  <c r="I644" i="1"/>
  <c r="I642" i="1" s="1"/>
  <c r="I625" i="1"/>
  <c r="I624" i="1" s="1"/>
  <c r="I622" i="1"/>
  <c r="I621" i="1" s="1"/>
  <c r="I615" i="1"/>
  <c r="I604" i="1"/>
  <c r="I597" i="1"/>
  <c r="I595" i="1" s="1"/>
  <c r="I581" i="1"/>
  <c r="I580" i="1" s="1"/>
  <c r="I578" i="1"/>
  <c r="I577" i="1" s="1"/>
  <c r="I570" i="1"/>
  <c r="I559" i="1"/>
  <c r="I552" i="1"/>
  <c r="I550" i="1" s="1"/>
  <c r="I539" i="1"/>
  <c r="I538" i="1"/>
  <c r="I537" i="1"/>
  <c r="I531" i="1"/>
  <c r="I530" i="1" s="1"/>
  <c r="I528" i="1"/>
  <c r="I526" i="1"/>
  <c r="I524" i="1"/>
  <c r="I520" i="1"/>
  <c r="I518" i="1"/>
  <c r="I515" i="1"/>
  <c r="I513" i="1"/>
  <c r="I504" i="1"/>
  <c r="I500" i="1"/>
  <c r="I494" i="1"/>
  <c r="I492" i="1" s="1"/>
  <c r="I471" i="1"/>
  <c r="I470" i="1" s="1"/>
  <c r="I464" i="1"/>
  <c r="I463" i="1" s="1"/>
  <c r="I458" i="1"/>
  <c r="I453" i="1"/>
  <c r="I448" i="1"/>
  <c r="I446" i="1" s="1"/>
  <c r="I428" i="1"/>
  <c r="I427" i="1" s="1"/>
  <c r="I425" i="1"/>
  <c r="I424" i="1" s="1"/>
  <c r="I420" i="1"/>
  <c r="I414" i="1"/>
  <c r="I409" i="1"/>
  <c r="I407" i="1" s="1"/>
  <c r="I389" i="1"/>
  <c r="I388" i="1" s="1"/>
  <c r="I386" i="1"/>
  <c r="I385" i="1" s="1"/>
  <c r="I379" i="1"/>
  <c r="I374" i="1"/>
  <c r="I369" i="1"/>
  <c r="I367" i="1" s="1"/>
  <c r="I338" i="1"/>
  <c r="I343" i="1"/>
  <c r="I332" i="1"/>
  <c r="I321" i="1"/>
  <c r="I315" i="1"/>
  <c r="I313" i="1" s="1"/>
  <c r="I294" i="1"/>
  <c r="I293" i="1" s="1"/>
  <c r="I291" i="1"/>
  <c r="I290" i="1" s="1"/>
  <c r="I286" i="1"/>
  <c r="I282" i="1"/>
  <c r="I277" i="1"/>
  <c r="I275" i="1" s="1"/>
  <c r="I257" i="1"/>
  <c r="I256" i="1" s="1"/>
  <c r="I252" i="1"/>
  <c r="I249" i="1"/>
  <c r="I244" i="1"/>
  <c r="I242" i="1" s="1"/>
  <c r="I230" i="1"/>
  <c r="I229" i="1"/>
  <c r="I221" i="1"/>
  <c r="I202" i="1"/>
  <c r="I201" i="1" s="1"/>
  <c r="I199" i="1"/>
  <c r="I198" i="1" s="1"/>
  <c r="I194" i="1"/>
  <c r="I190" i="1"/>
  <c r="I185" i="1"/>
  <c r="I183" i="1" s="1"/>
  <c r="I164" i="1"/>
  <c r="I146" i="1"/>
  <c r="I142" i="1"/>
  <c r="I137" i="1"/>
  <c r="I135" i="1" s="1"/>
  <c r="I114" i="1"/>
  <c r="I113" i="1" s="1"/>
  <c r="I109" i="1"/>
  <c r="I106" i="1"/>
  <c r="I100" i="1"/>
  <c r="I96" i="1"/>
  <c r="I91" i="1"/>
  <c r="I89" i="1" s="1"/>
  <c r="I71" i="1"/>
  <c r="I70" i="1" s="1"/>
  <c r="I68" i="1"/>
  <c r="I67" i="1" s="1"/>
  <c r="I63" i="1"/>
  <c r="I59" i="1"/>
  <c r="I54" i="1"/>
  <c r="I52" i="1" s="1"/>
  <c r="I37" i="1"/>
  <c r="I36" i="1" s="1"/>
  <c r="I22" i="1"/>
  <c r="I18" i="1"/>
  <c r="I13" i="1"/>
  <c r="I11" i="1" s="1"/>
  <c r="I1638" i="1"/>
  <c r="I154" i="1" l="1"/>
  <c r="I61" i="1"/>
  <c r="I51" i="1" s="1"/>
  <c r="I73" i="1" s="1"/>
  <c r="I455" i="1"/>
  <c r="I445" i="1" s="1"/>
  <c r="I606" i="1"/>
  <c r="I594" i="1" s="1"/>
  <c r="I628" i="1" s="1"/>
  <c r="I653" i="1"/>
  <c r="I641" i="1" s="1"/>
  <c r="I674" i="1" s="1"/>
  <c r="I20" i="1"/>
  <c r="I10" i="1" s="1"/>
  <c r="I416" i="1"/>
  <c r="I406" i="1" s="1"/>
  <c r="I430" i="1" s="1"/>
  <c r="I561" i="1"/>
  <c r="I549" i="1" s="1"/>
  <c r="I585" i="1" s="1"/>
  <c r="I251" i="1"/>
  <c r="I241" i="1" s="1"/>
  <c r="I259" i="1" s="1"/>
  <c r="I1066" i="1"/>
  <c r="I1055" i="1" s="1"/>
  <c r="I1310" i="1"/>
  <c r="I1299" i="1" s="1"/>
  <c r="I323" i="1"/>
  <c r="I312" i="1" s="1"/>
  <c r="I376" i="1"/>
  <c r="I366" i="1" s="1"/>
  <c r="I391" i="1" s="1"/>
  <c r="I1205" i="1"/>
  <c r="I1194" i="1" s="1"/>
  <c r="I502" i="1"/>
  <c r="I491" i="1" s="1"/>
  <c r="I192" i="1"/>
  <c r="I182" i="1" s="1"/>
  <c r="I204" i="1" s="1"/>
  <c r="I284" i="1"/>
  <c r="I274" i="1" s="1"/>
  <c r="I297" i="1" s="1"/>
  <c r="I744" i="1"/>
  <c r="I733" i="1" s="1"/>
  <c r="I1357" i="1"/>
  <c r="I1346" i="1" s="1"/>
  <c r="I1429" i="1"/>
  <c r="I1418" i="1" s="1"/>
  <c r="I98" i="1"/>
  <c r="I88" i="1" s="1"/>
  <c r="I144" i="1"/>
  <c r="I134" i="1" s="1"/>
  <c r="I698" i="1"/>
  <c r="I687" i="1" s="1"/>
  <c r="I717" i="1" s="1"/>
  <c r="I1524" i="1"/>
  <c r="I1512" i="1" s="1"/>
  <c r="I1160" i="1"/>
  <c r="I1159" i="1" s="1"/>
  <c r="I31" i="1"/>
  <c r="I30" i="1" s="1"/>
  <c r="I337" i="1"/>
  <c r="I336" i="1" s="1"/>
  <c r="I220" i="1"/>
  <c r="I219" i="1" s="1"/>
  <c r="I225" i="1" s="1"/>
  <c r="I462" i="1"/>
  <c r="I850" i="1"/>
  <c r="I849" i="1" s="1"/>
  <c r="I1561" i="1"/>
  <c r="I1560" i="1" s="1"/>
  <c r="I1094" i="1"/>
  <c r="I1093" i="1" s="1"/>
  <c r="I1269" i="1"/>
  <c r="I1268" i="1" s="1"/>
  <c r="I1324" i="1"/>
  <c r="I1323" i="1" s="1"/>
  <c r="I342" i="1"/>
  <c r="I341" i="1" s="1"/>
  <c r="I789" i="1"/>
  <c r="I788" i="1" s="1"/>
  <c r="I1166" i="1"/>
  <c r="I1165" i="1" s="1"/>
  <c r="I105" i="1"/>
  <c r="I104" i="1" s="1"/>
  <c r="I1085" i="1"/>
  <c r="I1084" i="1" s="1"/>
  <c r="I231" i="1"/>
  <c r="I1254" i="1"/>
  <c r="I1253" i="1" s="1"/>
  <c r="I912" i="1"/>
  <c r="I911" i="1" s="1"/>
  <c r="I1453" i="1"/>
  <c r="I1452" i="1" s="1"/>
  <c r="I1143" i="1"/>
  <c r="I1132" i="1" s="1"/>
  <c r="I799" i="1"/>
  <c r="I992" i="1"/>
  <c r="I981" i="1" s="1"/>
  <c r="I153" i="1"/>
  <c r="I758" i="1"/>
  <c r="I757" i="1" s="1"/>
  <c r="I1098" i="1"/>
  <c r="I1097" i="1" s="1"/>
  <c r="I1290" i="1"/>
  <c r="I1221" i="1"/>
  <c r="I1220" i="1" s="1"/>
  <c r="I1374" i="1"/>
  <c r="I1373" i="1" s="1"/>
  <c r="I843" i="1"/>
  <c r="I842" i="1" s="1"/>
  <c r="I1016" i="1"/>
  <c r="I1015" i="1" s="1"/>
  <c r="I1405" i="1"/>
  <c r="I1500" i="1"/>
  <c r="I512" i="1"/>
  <c r="I511" i="1" s="1"/>
  <c r="I819" i="1"/>
  <c r="I808" i="1" s="1"/>
  <c r="I940" i="1"/>
  <c r="I939" i="1" s="1"/>
  <c r="I1565" i="1"/>
  <c r="I1564" i="1" s="1"/>
  <c r="I1607" i="1"/>
  <c r="I894" i="1"/>
  <c r="I883" i="1" s="1"/>
  <c r="I972" i="1"/>
  <c r="I540" i="1"/>
  <c r="I523" i="1"/>
  <c r="I522" i="1" s="1"/>
  <c r="I1438" i="1"/>
  <c r="I1437" i="1" s="1"/>
  <c r="I1549" i="1"/>
  <c r="I1548" i="1" s="1"/>
  <c r="I777" i="1"/>
  <c r="I776" i="1" s="1"/>
  <c r="I923" i="1"/>
  <c r="I922" i="1" s="1"/>
  <c r="I855" i="1"/>
  <c r="I854" i="1" s="1"/>
  <c r="I1023" i="1"/>
  <c r="I1022" i="1" s="1"/>
  <c r="I234" i="1" l="1"/>
  <c r="I169" i="1"/>
  <c r="I176" i="1" s="1"/>
  <c r="I473" i="1"/>
  <c r="I39" i="1"/>
  <c r="I351" i="1"/>
  <c r="I1330" i="1"/>
  <c r="I1176" i="1"/>
  <c r="I116" i="1"/>
  <c r="I1117" i="1"/>
  <c r="I533" i="1"/>
  <c r="I1398" i="1"/>
  <c r="I1282" i="1"/>
  <c r="I1599" i="1"/>
  <c r="I438" i="1"/>
  <c r="I1492" i="1"/>
  <c r="I865" i="1"/>
  <c r="I434" i="1"/>
  <c r="I435" i="1" s="1"/>
  <c r="I792" i="1"/>
  <c r="I1037" i="1"/>
  <c r="I723" i="1"/>
  <c r="I721" i="1"/>
  <c r="I722" i="1" s="1"/>
  <c r="I632" i="1"/>
  <c r="I633" i="1" s="1"/>
  <c r="I634" i="1"/>
  <c r="I208" i="1"/>
  <c r="I209" i="1" s="1"/>
  <c r="I212" i="1"/>
  <c r="I680" i="1"/>
  <c r="I678" i="1"/>
  <c r="I679" i="1" s="1"/>
  <c r="I399" i="1"/>
  <c r="I395" i="1"/>
  <c r="I396" i="1" s="1"/>
  <c r="I267" i="1"/>
  <c r="I263" i="1"/>
  <c r="I264" i="1" s="1"/>
  <c r="I305" i="1"/>
  <c r="I301" i="1"/>
  <c r="I965" i="1"/>
  <c r="I81" i="1"/>
  <c r="I77" i="1"/>
  <c r="I78" i="1" s="1"/>
  <c r="I589" i="1"/>
  <c r="I124" i="1" l="1"/>
  <c r="I355" i="1"/>
  <c r="I356" i="1" s="1"/>
  <c r="I481" i="1"/>
  <c r="I873" i="1"/>
  <c r="I801" i="1"/>
  <c r="I1334" i="1"/>
  <c r="I1184" i="1"/>
  <c r="I1609" i="1"/>
  <c r="I45" i="1"/>
  <c r="I43" i="1"/>
  <c r="I477" i="1"/>
  <c r="I478" i="1" s="1"/>
  <c r="I359" i="1"/>
  <c r="I1336" i="1"/>
  <c r="I1180" i="1"/>
  <c r="I1181" i="1" s="1"/>
  <c r="I120" i="1"/>
  <c r="I121" i="1" s="1"/>
  <c r="I590" i="1"/>
  <c r="I542" i="1"/>
  <c r="I726" i="1" s="1"/>
  <c r="I1125" i="1"/>
  <c r="I302" i="1"/>
  <c r="I1502" i="1"/>
  <c r="I1505" i="1" s="1"/>
  <c r="I1408" i="1"/>
  <c r="I1411" i="1" s="1"/>
  <c r="I484" i="1"/>
  <c r="I173" i="1"/>
  <c r="I174" i="1" s="1"/>
  <c r="I1121" i="1"/>
  <c r="I1292" i="1"/>
  <c r="I869" i="1"/>
  <c r="I1041" i="1"/>
  <c r="I1045" i="1"/>
  <c r="I974" i="1"/>
  <c r="I127" i="1" l="1"/>
  <c r="I44" i="1"/>
  <c r="I1335" i="1"/>
  <c r="I876" i="1"/>
  <c r="I1187" i="1"/>
  <c r="I1339" i="1"/>
  <c r="I870" i="1"/>
  <c r="I1042" i="1"/>
  <c r="I1122" i="1"/>
  <c r="I1048" i="1"/>
  <c r="I1642" i="1"/>
  <c r="I1644" i="1"/>
  <c r="I1643" i="1"/>
  <c r="I1639" i="1" l="1"/>
  <c r="I1635" i="1"/>
  <c r="I1634" i="1"/>
  <c r="I1633" i="1"/>
  <c r="I1632" i="1"/>
  <c r="I1631" i="1"/>
  <c r="I1630" i="1"/>
  <c r="I1629" i="1"/>
  <c r="I1628" i="1"/>
  <c r="I1627" i="1"/>
  <c r="I1625" i="1"/>
  <c r="I1623" i="1"/>
  <c r="I1622" i="1"/>
  <c r="I1621" i="1"/>
  <c r="I1620" i="1"/>
  <c r="I1619" i="1"/>
  <c r="I1617" i="1"/>
  <c r="I1646" i="1"/>
  <c r="I1641" i="1"/>
  <c r="I1640" i="1" l="1"/>
  <c r="I1654" i="1"/>
  <c r="I1624" i="1"/>
  <c r="I1637" i="1"/>
  <c r="I1626" i="1"/>
  <c r="I1618" i="1"/>
  <c r="I1636" i="1" l="1"/>
  <c r="I1616" i="1"/>
  <c r="I1615" i="1" s="1"/>
  <c r="I1645" i="1" l="1"/>
  <c r="I1649" i="1" l="1"/>
  <c r="I1653" i="1"/>
  <c r="I1650" i="1" l="1"/>
  <c r="I1610" i="1" l="1"/>
  <c r="I1503" i="1"/>
  <c r="I1506" i="1" s="1"/>
  <c r="I1409" i="1"/>
  <c r="I1412" i="1" s="1"/>
  <c r="I1337" i="1"/>
  <c r="I1293" i="1"/>
  <c r="I1185" i="1"/>
  <c r="I1126" i="1"/>
  <c r="I1046" i="1"/>
  <c r="I975" i="1"/>
  <c r="I874" i="1"/>
  <c r="I802" i="1"/>
  <c r="I724" i="1"/>
  <c r="I681" i="1"/>
  <c r="I635" i="1"/>
  <c r="I543" i="1"/>
  <c r="I482" i="1"/>
  <c r="I439" i="1"/>
  <c r="I400" i="1"/>
  <c r="I360" i="1"/>
  <c r="I306" i="1"/>
  <c r="I268" i="1"/>
  <c r="I213" i="1"/>
  <c r="I177" i="1"/>
  <c r="I125" i="1"/>
  <c r="I82" i="1"/>
  <c r="I46" i="1"/>
  <c r="I877" i="1" l="1"/>
  <c r="I485" i="1"/>
  <c r="I1188" i="1"/>
  <c r="I1340" i="1"/>
  <c r="I727" i="1"/>
  <c r="I1049" i="1"/>
  <c r="I1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samra</author>
  </authors>
  <commentList>
    <comment ref="BC2527" authorId="0" shapeId="0" xr:uid="{29E3D253-5027-4736-83F4-E212CDCE44F4}">
      <text>
        <r>
          <rPr>
            <b/>
            <sz val="9"/>
            <color indexed="81"/>
            <rFont val="Tahoma"/>
            <family val="2"/>
            <charset val="238"/>
          </rPr>
          <t>samra:</t>
        </r>
        <r>
          <rPr>
            <sz val="9"/>
            <color indexed="81"/>
            <rFont val="Tahoma"/>
            <family val="2"/>
            <charset val="238"/>
          </rPr>
          <t xml:space="preserve">
storno po riješenju o povratu neutrošenog transfera</t>
        </r>
      </text>
    </comment>
  </commentList>
</comments>
</file>

<file path=xl/sharedStrings.xml><?xml version="1.0" encoding="utf-8"?>
<sst xmlns="http://schemas.openxmlformats.org/spreadsheetml/2006/main" count="50113" uniqueCount="1949">
  <si>
    <t>10</t>
  </si>
  <si>
    <t/>
  </si>
  <si>
    <t>Skupština Kantona Sarajevo, poslanici i parlamentarne grupe</t>
  </si>
  <si>
    <t>01</t>
  </si>
  <si>
    <t>Raz</t>
  </si>
  <si>
    <t>Glava</t>
  </si>
  <si>
    <t>Potr jed</t>
  </si>
  <si>
    <t>Ekon. kod</t>
  </si>
  <si>
    <t>Sub-analitika</t>
  </si>
  <si>
    <t>Funkcija</t>
  </si>
  <si>
    <t>OPIS</t>
  </si>
  <si>
    <t>Budžet Kantona Sarajevo za 2023. godinu</t>
  </si>
  <si>
    <t>Izvor 10 (budžetsk sredstva)</t>
  </si>
  <si>
    <t>Od toga iz prihoda korisnika</t>
  </si>
  <si>
    <t>Izvor 20 (vlastiti)</t>
  </si>
  <si>
    <r>
      <rPr>
        <b/>
        <sz val="8"/>
        <color rgb="FF000000"/>
        <rFont val="Arial"/>
        <family val="2"/>
      </rPr>
      <t xml:space="preserve">Izvor 40
</t>
    </r>
    <r>
      <rPr>
        <b/>
        <sz val="8"/>
        <color rgb="FF000000"/>
        <rFont val="Arial"/>
        <family val="2"/>
      </rPr>
      <t>(donacije)</t>
    </r>
  </si>
  <si>
    <t>Izvor 50 (transferi)</t>
  </si>
  <si>
    <t>Izvor 30 (namjensk sredstva)</t>
  </si>
  <si>
    <t>Izvor 60 (primici)</t>
  </si>
  <si>
    <t>1</t>
  </si>
  <si>
    <t>3</t>
  </si>
  <si>
    <t>4 (5+6+7)</t>
  </si>
  <si>
    <t>5</t>
  </si>
  <si>
    <t>6</t>
  </si>
  <si>
    <t>7</t>
  </si>
  <si>
    <t>8</t>
  </si>
  <si>
    <t>9</t>
  </si>
  <si>
    <t>11</t>
  </si>
  <si>
    <t>0001</t>
  </si>
  <si>
    <t>10010001</t>
  </si>
  <si>
    <t xml:space="preserve">I   UKUPNO TEKUĆI IZDACI ORGANA UPRAVE (611000+612000+613000)
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</si>
  <si>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</si>
  <si>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t>Plaće i naknade troškova zaposlenih</t>
  </si>
  <si>
    <t>Bruto plaće i naknade plaća</t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</si>
  <si>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</si>
  <si>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t>Naknade troškova zaposlenih</t>
  </si>
  <si>
    <t>AAA003</t>
  </si>
  <si>
    <t>Otpremnine zbog odlazka u penziju</t>
  </si>
  <si>
    <t>AAA004</t>
  </si>
  <si>
    <t>Naknade za topli obrok</t>
  </si>
  <si>
    <t>AAA005</t>
  </si>
  <si>
    <t>Naknade za regres za godišnji odmor</t>
  </si>
  <si>
    <t>AAA007</t>
  </si>
  <si>
    <t>Naknade u slučaju smrti i teže invalidnosti</t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</si>
  <si>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</si>
  <si>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t>Doprinosi poslodavca i ostali doprinosi</t>
  </si>
  <si>
    <t>Doprinosi poslodavca</t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</si>
  <si>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</si>
  <si>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t>Izdaci za materijal, sitan inventar i usluge</t>
  </si>
  <si>
    <t>Putni troškovi</t>
  </si>
  <si>
    <r>
      <rPr>
        <b/>
        <sz val="8"/>
        <color rgb="FF000000"/>
        <rFont val="Arial"/>
        <family val="2"/>
      </rPr>
      <t>6139</t>
    </r>
    <r>
      <rPr>
        <b/>
        <sz val="8"/>
        <color rgb="FF000000"/>
        <rFont val="Arial"/>
        <family val="2"/>
      </rPr>
      <t>00</t>
    </r>
  </si>
  <si>
    <t xml:space="preserve">Ugovorene i druge posebne usluge </t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</si>
  <si>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</si>
  <si>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</si>
  <si>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</si>
  <si>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</si>
  <si>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</si>
  <si>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</si>
  <si>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</si>
  <si>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</si>
  <si>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</si>
  <si>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</si>
  <si>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</si>
  <si>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</si>
  <si>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</si>
  <si>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</si>
  <si>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t xml:space="preserve">II   UKUPNO TEKUĆI TRANSFERI (614000)
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</si>
  <si>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</si>
  <si>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t>TEKUĆI TRANSFERI I DRUGI TEKUĆI RASHODI</t>
  </si>
  <si>
    <r>
      <rPr>
        <b/>
        <sz val="8"/>
        <color rgb="FF000000"/>
        <rFont val="Arial"/>
        <family val="2"/>
      </rPr>
      <t>6143</t>
    </r>
    <r>
      <rPr>
        <b/>
        <sz val="8"/>
        <color rgb="FF000000"/>
        <rFont val="Arial"/>
        <family val="2"/>
      </rPr>
      <t>00</t>
    </r>
  </si>
  <si>
    <t>Tekući transferi neprofitnim organizacijama</t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</si>
  <si>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</si>
  <si>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</si>
  <si>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</si>
  <si>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</si>
  <si>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</rPr>
      <t>6148</t>
    </r>
    <r>
      <rPr>
        <b/>
        <sz val="8"/>
        <color rgb="FF000000"/>
        <rFont val="Arial"/>
        <family val="2"/>
      </rPr>
      <t>00</t>
    </r>
  </si>
  <si>
    <t>Drugi tekući rashodi</t>
  </si>
  <si>
    <t xml:space="preserve">V   UKUPNO NABAVKA STALNIH SREDSTAVA (821000)
</t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</si>
  <si>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</si>
  <si>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t>Izdaci za nabavku stalnih sredstava</t>
  </si>
  <si>
    <r>
      <rPr>
        <b/>
        <sz val="8"/>
        <color rgb="FF000000"/>
        <rFont val="Arial"/>
        <family val="2"/>
      </rPr>
      <t>8213</t>
    </r>
    <r>
      <rPr>
        <b/>
        <sz val="8"/>
        <color rgb="FF000000"/>
        <rFont val="Arial"/>
        <family val="2"/>
      </rPr>
      <t>00</t>
    </r>
  </si>
  <si>
    <t>Nabavka opreme</t>
  </si>
  <si>
    <t>Ukupno za: Skupština Kantona Sarajevo, poslanici i parlamentarne grupe</t>
  </si>
  <si>
    <t xml:space="preserve">Broj zaposlenih </t>
  </si>
  <si>
    <t>REKAPITULACIJA PO FUNKCIJAMA</t>
  </si>
  <si>
    <t>011F - Izvršni i zakonodavni organi, finansijski i fiskalni poslovi, spoljni poslovi</t>
  </si>
  <si>
    <t>UKUPNO</t>
  </si>
  <si>
    <t>Ukupno za glavu: 1001</t>
  </si>
  <si>
    <t>02</t>
  </si>
  <si>
    <t>10020001</t>
  </si>
  <si>
    <t>Služba za skupštinske poslove Skupštine Kantona Sarajevo</t>
  </si>
  <si>
    <t>ABA001</t>
  </si>
  <si>
    <t>Naknade troškova prevoza na posao i s posla</t>
  </si>
  <si>
    <t>ABA002</t>
  </si>
  <si>
    <t>ABA003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</si>
  <si>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</si>
  <si>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</si>
  <si>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</si>
  <si>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</si>
  <si>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</si>
  <si>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</si>
  <si>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</si>
  <si>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</si>
  <si>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</si>
  <si>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</si>
  <si>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</si>
  <si>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</si>
  <si>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</si>
  <si>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</si>
  <si>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</rPr>
      <t>6142</t>
    </r>
    <r>
      <rPr>
        <b/>
        <sz val="8"/>
        <color rgb="FF000000"/>
        <rFont val="Arial"/>
        <family val="2"/>
      </rPr>
      <t>00</t>
    </r>
  </si>
  <si>
    <t xml:space="preserve">Tekući transferi pojedincima </t>
  </si>
  <si>
    <t>ACM001</t>
  </si>
  <si>
    <t>Projekti održivog povratka u RS</t>
  </si>
  <si>
    <t>AAN016</t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</si>
  <si>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</si>
  <si>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</si>
  <si>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</si>
  <si>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</si>
  <si>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</si>
  <si>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</si>
  <si>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</si>
  <si>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</si>
  <si>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</si>
  <si>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</si>
  <si>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</si>
  <si>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</si>
  <si>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BAK005</t>
  </si>
  <si>
    <t>Net Zero Cities</t>
  </si>
  <si>
    <t>Naši dani u mjesecu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</si>
  <si>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</si>
  <si>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</si>
  <si>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</si>
  <si>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</si>
  <si>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r>
      <rPr>
        <b/>
        <sz val="8"/>
        <color rgb="FF000000"/>
        <rFont val="Arial"/>
        <family val="2"/>
      </rPr>
      <t>6147</t>
    </r>
    <r>
      <rPr>
        <b/>
        <sz val="8"/>
        <color rgb="FF000000"/>
        <rFont val="Arial"/>
        <family val="2"/>
      </rPr>
      <t>00</t>
    </r>
  </si>
  <si>
    <t>Tekući transferi u inostranstvo</t>
  </si>
  <si>
    <t>BAR001</t>
  </si>
  <si>
    <t>Tekući transferi u inostranstvo (pomoć Turskoj i Siriji)</t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</si>
  <si>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</si>
  <si>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</si>
  <si>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</si>
  <si>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</si>
  <si>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</si>
  <si>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</si>
  <si>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</si>
  <si>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</si>
  <si>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</si>
  <si>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</si>
  <si>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</si>
  <si>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</si>
  <si>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</si>
  <si>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</si>
  <si>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</si>
  <si>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BDN002</t>
  </si>
  <si>
    <t>Podrška i pomoć radu Memorijalnog centra Srebrenica-Potočari Spomen obilježje i mezarje za žrtve genocida iz 1995. godine</t>
  </si>
  <si>
    <t>BDN003</t>
  </si>
  <si>
    <t>Transferi vjerskim zajednicama</t>
  </si>
  <si>
    <t>BDN005</t>
  </si>
  <si>
    <t>Transfer neprofitnim organizacijama i udruženjima za fin/suf projekata za podrčja Srebrenice</t>
  </si>
  <si>
    <t>Ukupno za: Neprofitne organizacije i pomoć vjerskim zajednicama</t>
  </si>
  <si>
    <t xml:space="preserve">082F - Usluge kulture </t>
  </si>
  <si>
    <t>085F - IiR Rekreacija, kultura i religija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</si>
  <si>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</si>
  <si>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</si>
  <si>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</si>
  <si>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</si>
  <si>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</si>
  <si>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</si>
  <si>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</si>
  <si>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</si>
  <si>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</si>
  <si>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</si>
  <si>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</si>
  <si>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</si>
  <si>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</si>
  <si>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</si>
  <si>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</si>
  <si>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</si>
  <si>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</si>
  <si>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</si>
  <si>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</si>
  <si>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</si>
  <si>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</si>
  <si>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</rPr>
      <t>8215</t>
    </r>
    <r>
      <rPr>
        <b/>
        <sz val="8"/>
        <color rgb="FF000000"/>
        <rFont val="Arial"/>
        <family val="2"/>
      </rPr>
      <t>00</t>
    </r>
  </si>
  <si>
    <t>Nabavka  stalnih sredstava u obliku prava</t>
  </si>
  <si>
    <t>Ukupno za: Ured za borbu protiv korupcije i upravljanje kvalitetom Kantona Sarajevo</t>
  </si>
  <si>
    <t>013F - Opće usluge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</si>
  <si>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</si>
  <si>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</si>
  <si>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</si>
  <si>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</si>
  <si>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</si>
  <si>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</si>
  <si>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</si>
  <si>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</si>
  <si>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</si>
  <si>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r>
      <rPr>
        <b/>
        <sz val="8"/>
        <color rgb="FF000000"/>
        <rFont val="Arial"/>
        <family val="2"/>
      </rPr>
      <t>6132</t>
    </r>
    <r>
      <rPr>
        <b/>
        <sz val="8"/>
        <color rgb="FF000000"/>
        <rFont val="Arial"/>
        <family val="2"/>
      </rPr>
      <t>00</t>
    </r>
  </si>
  <si>
    <t xml:space="preserve">Izdaci za energiju </t>
  </si>
  <si>
    <r>
      <rPr>
        <b/>
        <sz val="8"/>
        <color rgb="FF000000"/>
        <rFont val="Arial"/>
        <family val="2"/>
      </rPr>
      <t>6133</t>
    </r>
    <r>
      <rPr>
        <b/>
        <sz val="8"/>
        <color rgb="FF000000"/>
        <rFont val="Arial"/>
        <family val="2"/>
      </rPr>
      <t>00</t>
    </r>
  </si>
  <si>
    <t>Izdaci za komunikaciju i komunalne usluge</t>
  </si>
  <si>
    <r>
      <rPr>
        <b/>
        <sz val="8"/>
        <color rgb="FF000000"/>
        <rFont val="Arial"/>
        <family val="2"/>
      </rPr>
      <t>6134</t>
    </r>
    <r>
      <rPr>
        <b/>
        <sz val="8"/>
        <color rgb="FF000000"/>
        <rFont val="Arial"/>
        <family val="2"/>
      </rPr>
      <t>00</t>
    </r>
  </si>
  <si>
    <t>Nabavka materijala i sitnog inventara</t>
  </si>
  <si>
    <t>Izdaci za usluge prevoza i goriva</t>
  </si>
  <si>
    <t>Unajmljivanje imovine, opreme i nematerijalne imovine</t>
  </si>
  <si>
    <r>
      <rPr>
        <b/>
        <sz val="8"/>
        <color rgb="FF000000"/>
        <rFont val="Arial"/>
        <family val="2"/>
      </rPr>
      <t>6137</t>
    </r>
    <r>
      <rPr>
        <b/>
        <sz val="8"/>
        <color rgb="FF000000"/>
        <rFont val="Arial"/>
        <family val="2"/>
      </rPr>
      <t>00</t>
    </r>
  </si>
  <si>
    <t>Izdaci za tekuće održavanje</t>
  </si>
  <si>
    <t xml:space="preserve">Izdaci osiguranja, bankarskih usluga i usluga platnog prometa </t>
  </si>
  <si>
    <t>BIK001</t>
  </si>
  <si>
    <t>BIK002</t>
  </si>
  <si>
    <t>BIN002</t>
  </si>
  <si>
    <t>Vršenje analiza uzorkovanih artikala za potrebe inspekcijskog nadzora</t>
  </si>
  <si>
    <t>BIX001</t>
  </si>
  <si>
    <t>Nabavka uredskog namještaja</t>
  </si>
  <si>
    <t>BIX002</t>
  </si>
  <si>
    <t xml:space="preserve">Nabavka kompjuterske opreme  </t>
  </si>
  <si>
    <t>BIX005</t>
  </si>
  <si>
    <t>Nabavka motornih vozila</t>
  </si>
  <si>
    <t>BIX006</t>
  </si>
  <si>
    <t xml:space="preserve">Nabavka specifične opreme za vršenje inspekcijskog nadzora </t>
  </si>
  <si>
    <t>BIX007</t>
  </si>
  <si>
    <t xml:space="preserve">Nabavka elektronske ifotografske opreme </t>
  </si>
  <si>
    <t>BIX008</t>
  </si>
  <si>
    <t>Inventar</t>
  </si>
  <si>
    <t>Ukupno za: Kanton Sarajevo - Kantonalna uprava za inspekcijske poslove</t>
  </si>
  <si>
    <t>Ukupno za glavu: 1109</t>
  </si>
  <si>
    <t>11110001</t>
  </si>
  <si>
    <t>Služba za protokol i press Kantona Sarajevo</t>
  </si>
  <si>
    <t>BKA001</t>
  </si>
  <si>
    <t>BKA002</t>
  </si>
  <si>
    <t>BKA003</t>
  </si>
  <si>
    <t>BKA005</t>
  </si>
  <si>
    <t>BKK001</t>
  </si>
  <si>
    <t>BKK002</t>
  </si>
  <si>
    <t>BKK003</t>
  </si>
  <si>
    <t>Dani Kantona Sarajevo, 1 mart i 25 novembar</t>
  </si>
  <si>
    <t>BKK004</t>
  </si>
  <si>
    <t>Obilježavanje 30 godina opsade</t>
  </si>
  <si>
    <t>Ukupno za: Služba za protokol i press Kantona Sarajevo</t>
  </si>
  <si>
    <t>Ukupno za glavu: 1111</t>
  </si>
  <si>
    <t>12</t>
  </si>
  <si>
    <t>11120001</t>
  </si>
  <si>
    <t>Ured Vlade Kantona Sarajevo za dijasporu</t>
  </si>
  <si>
    <t>Posebna naknada za podsticanje rehabilitacije i zapošljavanja osoba sa invaliditetom</t>
  </si>
  <si>
    <t>Ukupno za: Ured Vlade Kantona Sarajevo za dijasporu</t>
  </si>
  <si>
    <t>Ukupno za glavu: 1112</t>
  </si>
  <si>
    <t>13</t>
  </si>
  <si>
    <t>11130001</t>
  </si>
  <si>
    <t>Ured Vlade Kantona Sarajevo za podršku Srebrenici</t>
  </si>
  <si>
    <t>Implementacija Zakona o Srebrenici</t>
  </si>
  <si>
    <t>Ukupno za: Ured Vlade Kantona Sarajevo za podršku Srebrenici</t>
  </si>
  <si>
    <t>Ukupno za glavu: 1113</t>
  </si>
  <si>
    <t>Ukupno za razdjel: 11</t>
  </si>
  <si>
    <t>Ministarstvo pravde i uprave Kantona Sarajevo</t>
  </si>
  <si>
    <t>12010001</t>
  </si>
  <si>
    <t>CAA001</t>
  </si>
  <si>
    <t>CAA002</t>
  </si>
  <si>
    <t>CAA003</t>
  </si>
  <si>
    <t>CAA004</t>
  </si>
  <si>
    <t>CAA005</t>
  </si>
  <si>
    <t>CAK002</t>
  </si>
  <si>
    <t>CAK003</t>
  </si>
  <si>
    <t>Troškovi izvršenja mjere pritvora (zatvori)</t>
  </si>
  <si>
    <t>CAK004</t>
  </si>
  <si>
    <t>Ostale ugovorene usluge</t>
  </si>
  <si>
    <t>CAK008</t>
  </si>
  <si>
    <t>CAK011</t>
  </si>
  <si>
    <t>Projekat digitalna transformacija</t>
  </si>
  <si>
    <t>Naknade za dobijanje dozvola za radova na rekontrukciji zgrade KPZ Miljacka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</si>
  <si>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</si>
  <si>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Tekući transferi drugim nivoima vlasti i fondovima</t>
  </si>
  <si>
    <t>CAL007</t>
  </si>
  <si>
    <t>CAL004</t>
  </si>
  <si>
    <t>Tekući transfer neprofitnim organizacijama</t>
  </si>
  <si>
    <t>CAL005</t>
  </si>
  <si>
    <t>Savez nacionalnih manjina Kantona Sarajevo</t>
  </si>
  <si>
    <r>
      <rPr>
        <b/>
        <sz val="8"/>
        <color rgb="FF000000"/>
        <rFont val="Arial"/>
        <family val="2"/>
      </rPr>
      <t>6144</t>
    </r>
    <r>
      <rPr>
        <b/>
        <sz val="8"/>
        <color rgb="FF000000"/>
        <rFont val="Arial"/>
        <family val="2"/>
      </rPr>
      <t>00</t>
    </r>
  </si>
  <si>
    <t>Subvencije javnim preduzećima</t>
  </si>
  <si>
    <t>CAO002</t>
  </si>
  <si>
    <t>Subvencije javnim preduzećima - JP Televizija Kantona Sarajevo</t>
  </si>
  <si>
    <t>CAS004</t>
  </si>
  <si>
    <t xml:space="preserve">III   UKUPNO KAPITALNI TRANSFERI (615000)
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</si>
  <si>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</si>
  <si>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t>KAPITALNI TRANSFERI</t>
  </si>
  <si>
    <r>
      <rPr>
        <b/>
        <sz val="8"/>
        <color rgb="FF000000"/>
        <rFont val="Arial"/>
        <family val="2"/>
      </rPr>
      <t>6151</t>
    </r>
    <r>
      <rPr>
        <b/>
        <sz val="8"/>
        <color rgb="FF000000"/>
        <rFont val="Arial"/>
        <family val="2"/>
      </rPr>
      <t>00</t>
    </r>
  </si>
  <si>
    <t>Kapitalni transferi drugim nivoima vlasti i fondovima</t>
  </si>
  <si>
    <t>CAI001</t>
  </si>
  <si>
    <t>Kapitalni transferi Gradu i općinama</t>
  </si>
  <si>
    <r>
      <rPr>
        <b/>
        <sz val="8"/>
        <color rgb="FF000000"/>
        <rFont val="Arial"/>
        <family val="2"/>
      </rPr>
      <t>6153</t>
    </r>
    <r>
      <rPr>
        <b/>
        <sz val="8"/>
        <color rgb="FF000000"/>
        <rFont val="Arial"/>
        <family val="2"/>
      </rPr>
      <t>00</t>
    </r>
  </si>
  <si>
    <t>Kapitalni transferi neprofitnim organizacijama</t>
  </si>
  <si>
    <t>CAU004</t>
  </si>
  <si>
    <t xml:space="preserve">Opremanje Austrijske kuće </t>
  </si>
  <si>
    <r>
      <rPr>
        <b/>
        <sz val="8"/>
        <color rgb="FF000000"/>
        <rFont val="Arial"/>
        <family val="2"/>
      </rPr>
      <t>6154</t>
    </r>
    <r>
      <rPr>
        <b/>
        <sz val="8"/>
        <color rgb="FF000000"/>
        <rFont val="Arial"/>
        <family val="2"/>
      </rPr>
      <t>00</t>
    </r>
  </si>
  <si>
    <t>Kapitalni transferi javnim preduzećima</t>
  </si>
  <si>
    <t>CAU003</t>
  </si>
  <si>
    <t>Nabavka opreme za TVSA</t>
  </si>
  <si>
    <t>Ukupno za: Ministarstvo pravde i uprave Kantona Sarajevo</t>
  </si>
  <si>
    <t>034F - Zatvori</t>
  </si>
  <si>
    <t>036F - Javni red i sigurnost n. k.</t>
  </si>
  <si>
    <t xml:space="preserve">083F - Usluge emitovanja i izdavaštva </t>
  </si>
  <si>
    <t>Ukupno za glavu: 1201</t>
  </si>
  <si>
    <t>12020001</t>
  </si>
  <si>
    <t>Kantonalni sud u Sarajevu</t>
  </si>
  <si>
    <t>CBA001</t>
  </si>
  <si>
    <t>CBA002</t>
  </si>
  <si>
    <t>CBA003</t>
  </si>
  <si>
    <t>CBA004</t>
  </si>
  <si>
    <t>CBA005</t>
  </si>
  <si>
    <t>CBA006</t>
  </si>
  <si>
    <t>Naknada za odvojeni život od porodice i troškove smještaja</t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</si>
  <si>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</si>
  <si>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</si>
  <si>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</si>
  <si>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</si>
  <si>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</si>
  <si>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</si>
  <si>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</si>
  <si>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</si>
  <si>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</si>
  <si>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t xml:space="preserve"> Troškovi usluga za provođenje mjere zadržavanja lica</t>
  </si>
  <si>
    <r>
      <rPr>
        <b/>
        <sz val="8"/>
        <color rgb="FF000000"/>
        <rFont val="Arial"/>
        <family val="2"/>
      </rPr>
      <t>8216</t>
    </r>
    <r>
      <rPr>
        <b/>
        <sz val="8"/>
        <color rgb="FF000000"/>
        <rFont val="Arial"/>
        <family val="2"/>
      </rPr>
      <t>00</t>
    </r>
  </si>
  <si>
    <t>Rekonstrukcija  i investiciono održavanje</t>
  </si>
  <si>
    <t>Ukupno za: Kantonalni sud u Sarajevu</t>
  </si>
  <si>
    <t>033F - Sudovi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</si>
  <si>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</si>
  <si>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</si>
  <si>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</si>
  <si>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</si>
  <si>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</si>
  <si>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</si>
  <si>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</si>
  <si>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</si>
  <si>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CCA006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</si>
  <si>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</si>
  <si>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</si>
  <si>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</si>
  <si>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</si>
  <si>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</si>
  <si>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</si>
  <si>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</si>
  <si>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</si>
  <si>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</si>
  <si>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</si>
  <si>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</si>
  <si>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</si>
  <si>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</si>
  <si>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</si>
  <si>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CDA006</t>
  </si>
  <si>
    <t>CDK001</t>
  </si>
  <si>
    <t>CDK002</t>
  </si>
  <si>
    <t>Troškovi usluga za provođenje mjere zadržavanja lica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</si>
  <si>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</si>
  <si>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</si>
  <si>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</si>
  <si>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</si>
  <si>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</si>
  <si>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</si>
  <si>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</si>
  <si>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</si>
  <si>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</si>
  <si>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</si>
  <si>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</si>
  <si>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</si>
  <si>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</si>
  <si>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</si>
  <si>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</si>
  <si>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</si>
  <si>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</si>
  <si>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</si>
  <si>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</si>
  <si>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</si>
  <si>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</si>
  <si>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</si>
  <si>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</si>
  <si>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</si>
  <si>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</si>
  <si>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</si>
  <si>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</si>
  <si>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</si>
  <si>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</si>
  <si>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</si>
  <si>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</si>
  <si>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</si>
  <si>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</si>
  <si>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</si>
  <si>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</si>
  <si>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</si>
  <si>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</si>
  <si>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</si>
  <si>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</si>
  <si>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</si>
  <si>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</si>
  <si>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</si>
  <si>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</si>
  <si>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</si>
  <si>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</si>
  <si>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</si>
  <si>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</si>
  <si>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DAI012</t>
  </si>
  <si>
    <t>DAI013</t>
  </si>
  <si>
    <t>Kapitalni transferi za očuvanje tekovina OOR 92-95 i NOR 41-45</t>
  </si>
  <si>
    <r>
      <rPr>
        <b/>
        <sz val="8"/>
        <color rgb="FF000000"/>
        <rFont val="Arial"/>
        <family val="2"/>
      </rPr>
      <t>6152</t>
    </r>
    <r>
      <rPr>
        <b/>
        <sz val="8"/>
        <color rgb="FF000000"/>
        <rFont val="Arial"/>
        <family val="2"/>
      </rPr>
      <t>00</t>
    </r>
  </si>
  <si>
    <t>Kapitalni transferi pojedincima</t>
  </si>
  <si>
    <t>DAU013</t>
  </si>
  <si>
    <t>Kupovina stanova u vlasništvo za boračku populaciju</t>
  </si>
  <si>
    <t>DAU018</t>
  </si>
  <si>
    <t>Pomoć za rješavanje stambenih potreba boračke populacije</t>
  </si>
  <si>
    <t>DAU019</t>
  </si>
  <si>
    <t>Sredstva za izgradnju i opremanje veteranske bolnice</t>
  </si>
  <si>
    <t>DAU020</t>
  </si>
  <si>
    <t>Sredstva za izgradnju i opremanje dnevne bolnice za PTSP</t>
  </si>
  <si>
    <t>DAX008</t>
  </si>
  <si>
    <t>Nabavka opreme (uredska oprema)</t>
  </si>
  <si>
    <t>Ukupno za: Ministarstvo za boračka pitanja Kantona Sarajevo</t>
  </si>
  <si>
    <t>107F - Socijalno isključenje n. k.</t>
  </si>
  <si>
    <t>Ukupno za glavu: 1301</t>
  </si>
  <si>
    <t>13020001</t>
  </si>
  <si>
    <t>DBA001</t>
  </si>
  <si>
    <t>DBA002</t>
  </si>
  <si>
    <t>DBA003</t>
  </si>
  <si>
    <t>DBA004</t>
  </si>
  <si>
    <t>DBA005</t>
  </si>
  <si>
    <t>DBE001</t>
  </si>
  <si>
    <t xml:space="preserve">Izdaci za komunalne usluge Fonda </t>
  </si>
  <si>
    <t>DBE002</t>
  </si>
  <si>
    <t>Održavanje grobnih mjesta šehida na grobljima na kojima gazduje KJKP "Pokop"</t>
  </si>
  <si>
    <t>DBE003</t>
  </si>
  <si>
    <t>Troškovi redovnog mjesečnog odvoza smeća sa šehidskih grobalja</t>
  </si>
  <si>
    <t>DBF001</t>
  </si>
  <si>
    <t xml:space="preserve">Nabavka materijala za potrebe Fonda </t>
  </si>
  <si>
    <t>DBF002</t>
  </si>
  <si>
    <t>Nabavka i zamjena zastava i jarbola na grobljima šehida i poginulih boraca</t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</si>
  <si>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</si>
  <si>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</si>
  <si>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</si>
  <si>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</si>
  <si>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</si>
  <si>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</si>
  <si>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</si>
  <si>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</si>
  <si>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</si>
  <si>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</si>
  <si>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</si>
  <si>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</si>
  <si>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</si>
  <si>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</si>
  <si>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</si>
  <si>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</si>
  <si>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Sufinasiranje projekata iz oblasti njegovanja tekovina</t>
  </si>
  <si>
    <t>DBS001</t>
  </si>
  <si>
    <t>DBU001</t>
  </si>
  <si>
    <t xml:space="preserve">Sredstva za šehidska groblja i groblja poginulih boraca </t>
  </si>
  <si>
    <t>Sufinasiranje izgradnje spomen obilježja izvan Kantona Sarajevo</t>
  </si>
  <si>
    <r>
      <rPr>
        <b/>
        <sz val="8"/>
        <color rgb="FF000000"/>
        <rFont val="Arial"/>
        <family val="2"/>
      </rPr>
      <t>8211</t>
    </r>
    <r>
      <rPr>
        <b/>
        <sz val="8"/>
        <color rgb="FF000000"/>
        <rFont val="Arial"/>
        <family val="2"/>
      </rPr>
      <t>00</t>
    </r>
  </si>
  <si>
    <t>Nabavka zemljišta, šuma i višegodišnjih zasada</t>
  </si>
  <si>
    <t>DBX023</t>
  </si>
  <si>
    <t>Nabavka zemljišta za proširenje Fonda Memorijala</t>
  </si>
  <si>
    <r>
      <rPr>
        <b/>
        <sz val="8"/>
        <color rgb="FF000000"/>
        <rFont val="Arial"/>
        <family val="2"/>
      </rPr>
      <t>8212</t>
    </r>
    <r>
      <rPr>
        <b/>
        <sz val="8"/>
        <color rgb="FF000000"/>
        <rFont val="Arial"/>
        <family val="2"/>
      </rPr>
      <t>00</t>
    </r>
  </si>
  <si>
    <t>Nabavka građevina</t>
  </si>
  <si>
    <t>DBX024</t>
  </si>
  <si>
    <t>Nabavka građevina za Fond Memorijala</t>
  </si>
  <si>
    <t>DBX007</t>
  </si>
  <si>
    <t>Nabavka opreme za Fond Memorijala</t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</si>
  <si>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</si>
  <si>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</si>
  <si>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</si>
  <si>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</si>
  <si>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</si>
  <si>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</si>
  <si>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</si>
  <si>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</si>
  <si>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</si>
  <si>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</si>
  <si>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</si>
  <si>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</si>
  <si>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</si>
  <si>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</si>
  <si>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</si>
  <si>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</si>
  <si>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</si>
  <si>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EAI008</t>
  </si>
  <si>
    <t>Održavanje infrastrukture javnog prevoza</t>
  </si>
  <si>
    <t>EAI009</t>
  </si>
  <si>
    <t>Održavanje sistema elektronske naplate karata i praćenje vozila u javnom prevozu putnika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</si>
  <si>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</si>
  <si>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</si>
  <si>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</si>
  <si>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</si>
  <si>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</si>
  <si>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</si>
  <si>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</si>
  <si>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</si>
  <si>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EAK011</t>
  </si>
  <si>
    <t>Izrada projektne dokumentacije za žičaru Hrasnica - Igman</t>
  </si>
  <si>
    <t>EAL003</t>
  </si>
  <si>
    <t>EAL004</t>
  </si>
  <si>
    <t>EAO001</t>
  </si>
  <si>
    <t>Inkluzija</t>
  </si>
  <si>
    <t>EAO008</t>
  </si>
  <si>
    <t>Pokriće gubitaka za javni prevoz</t>
  </si>
  <si>
    <t>EAO010</t>
  </si>
  <si>
    <t>Subvencije za javni prijevoz</t>
  </si>
  <si>
    <t>EAI007</t>
  </si>
  <si>
    <t>EAU003</t>
  </si>
  <si>
    <t>Bicikli JPP u javnom prevozu</t>
  </si>
  <si>
    <t>EAU004</t>
  </si>
  <si>
    <t>Plaćanje prije proglašenja efektivnosti kredita</t>
  </si>
  <si>
    <t>EAU033</t>
  </si>
  <si>
    <t>Izgradnja i ulaganje u otvaranje novih parkirališta i javnih garaža u Kantonu Sarajevo</t>
  </si>
  <si>
    <t>EAU097</t>
  </si>
  <si>
    <t>Izgradnja i rješavanje imovinsko pravnih odnosa</t>
  </si>
  <si>
    <t>EAU098</t>
  </si>
  <si>
    <t>Izgradnja saobraćajnice I tranferzala</t>
  </si>
  <si>
    <t>EAU099</t>
  </si>
  <si>
    <t>Izgradnja zgrade na trasi Južne longitudinale</t>
  </si>
  <si>
    <t>EAU0A0</t>
  </si>
  <si>
    <t>Vlastito učešće za projekte EBRD-a i EIB</t>
  </si>
  <si>
    <t>EAU018</t>
  </si>
  <si>
    <t>Nabavka i remont autobusa, trolejbusa i minibusa za JGPP</t>
  </si>
  <si>
    <t>EAU089</t>
  </si>
  <si>
    <t>Izgradnja i opremanje tramvajskih stajališta za kontrolisanu naplatu karata i uvođenje elektronskog sistema naplate</t>
  </si>
  <si>
    <t>EAU094</t>
  </si>
  <si>
    <t>Rekonstrukcija i investiciono održavanje tramvajske pruge</t>
  </si>
  <si>
    <t>EAU095</t>
  </si>
  <si>
    <t>Nabavka opreme i ostalih sredstava za parkirališta</t>
  </si>
  <si>
    <t>EAX052</t>
  </si>
  <si>
    <t>Rješavanje imovinsko - pravnih odnosa</t>
  </si>
  <si>
    <t>EAX050</t>
  </si>
  <si>
    <t>Izgradnja saobraćajnica na području Kantona Sarajevo</t>
  </si>
  <si>
    <t>EAX051</t>
  </si>
  <si>
    <t>Izgradnja zgrade i saobraćajnice Južna longitudinala</t>
  </si>
  <si>
    <t>EAX001</t>
  </si>
  <si>
    <t xml:space="preserve">Motorna vozila za javni prevoz </t>
  </si>
  <si>
    <t>EAX015</t>
  </si>
  <si>
    <t>EAX029</t>
  </si>
  <si>
    <t>Nabavka opreme za parkirališta</t>
  </si>
  <si>
    <t>EAX038</t>
  </si>
  <si>
    <t>Opremanje centra za upravljanje saobraćajem i oprema za unapređenje mobilnosti</t>
  </si>
  <si>
    <t>EAX048</t>
  </si>
  <si>
    <t>Adaptivno upravljanje saobraćajem</t>
  </si>
  <si>
    <t>EAX002</t>
  </si>
  <si>
    <t xml:space="preserve">Osnivačka ulaganja </t>
  </si>
  <si>
    <t>EAX039</t>
  </si>
  <si>
    <t>Izrada projektne dokumentacije za sanaciju, rekonstrukciju  i modernizaciju tramvajske pruge</t>
  </si>
  <si>
    <t>EAX040</t>
  </si>
  <si>
    <t>Nabavka prava i licenci za softvere - e Arhiva</t>
  </si>
  <si>
    <t>EAX041</t>
  </si>
  <si>
    <t>Izrada studija za urbanističke planove</t>
  </si>
  <si>
    <t>EAX042</t>
  </si>
  <si>
    <t>Izrada projektne studije o taksi prevozu</t>
  </si>
  <si>
    <t>EAX046</t>
  </si>
  <si>
    <t>Nabavka prava i licenci za softvere za parking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</si>
  <si>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</si>
  <si>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</si>
  <si>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</si>
  <si>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</si>
  <si>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</si>
  <si>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</si>
  <si>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</si>
  <si>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045F - Transport</t>
  </si>
  <si>
    <t>048F - IiR Ekonomski poslovi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</si>
  <si>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</si>
  <si>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</si>
  <si>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</si>
  <si>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</si>
  <si>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</si>
  <si>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</si>
  <si>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</si>
  <si>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EBA006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</si>
  <si>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</si>
  <si>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</si>
  <si>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</si>
  <si>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</si>
  <si>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</si>
  <si>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</si>
  <si>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</si>
  <si>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</si>
  <si>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EBI009</t>
  </si>
  <si>
    <t>Uklanjanje objekata radi izgradnje saobraćajnica u KS</t>
  </si>
  <si>
    <t>EBI010</t>
  </si>
  <si>
    <t>Usluge popravke i održavanja vozila</t>
  </si>
  <si>
    <t>EBI011</t>
  </si>
  <si>
    <t>Održavanje pružnih prelaza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</si>
  <si>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</si>
  <si>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</si>
  <si>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</si>
  <si>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</si>
  <si>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</si>
  <si>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</si>
  <si>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</si>
  <si>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</si>
  <si>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</si>
  <si>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</si>
  <si>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EBK010</t>
  </si>
  <si>
    <t>Izrada web GIS aplikacije</t>
  </si>
  <si>
    <t>EBL002</t>
  </si>
  <si>
    <t>Tekući transferi općinama</t>
  </si>
  <si>
    <t>EBS001</t>
  </si>
  <si>
    <t>EBS002</t>
  </si>
  <si>
    <t>Drugi tekući rashodi-ostale sudske presude</t>
  </si>
  <si>
    <t>EBX001</t>
  </si>
  <si>
    <t>EBX023</t>
  </si>
  <si>
    <t>Informativno - obavještenje table</t>
  </si>
  <si>
    <t>EBX028</t>
  </si>
  <si>
    <t>Izgradnja biciklističkih staza na području KS</t>
  </si>
  <si>
    <t>EBX030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</si>
  <si>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</si>
  <si>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</si>
  <si>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</si>
  <si>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</si>
  <si>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</si>
  <si>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</si>
  <si>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</si>
  <si>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</si>
  <si>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</si>
  <si>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</si>
  <si>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</si>
  <si>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</si>
  <si>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</si>
  <si>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</si>
  <si>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</si>
  <si>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</si>
  <si>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</si>
  <si>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</si>
  <si>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</si>
  <si>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</si>
  <si>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</si>
  <si>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</si>
  <si>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</si>
  <si>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HAK007</t>
  </si>
  <si>
    <t>Obuka za pilote</t>
  </si>
  <si>
    <t>HAK008</t>
  </si>
  <si>
    <t>Uspostavljanje helikopterske jedinice</t>
  </si>
  <si>
    <t>HAL002</t>
  </si>
  <si>
    <t>HAS001</t>
  </si>
  <si>
    <t>HAI001</t>
  </si>
  <si>
    <t>HAX005</t>
  </si>
  <si>
    <t>Nabavka zemljišta za hangar</t>
  </si>
  <si>
    <t>HAX001</t>
  </si>
  <si>
    <t>Nabavka helikoptera</t>
  </si>
  <si>
    <t>HAX023</t>
  </si>
  <si>
    <t xml:space="preserve">Nabavka opreme </t>
  </si>
  <si>
    <t>HAX004</t>
  </si>
  <si>
    <t>V PU PS ILIDŽA - Izgradnja objekta (prva faza)</t>
  </si>
  <si>
    <t>HAX021</t>
  </si>
  <si>
    <t>Rekonstrukcije i sanacije na više objekata Ministarstva</t>
  </si>
  <si>
    <t>HAX025</t>
  </si>
  <si>
    <t>Dogradnja i adaptacija IV PU</t>
  </si>
  <si>
    <t>HAX028</t>
  </si>
  <si>
    <t>Izgradnja novih objekata za potrebe Ministarstva</t>
  </si>
  <si>
    <t>HAX031</t>
  </si>
  <si>
    <t>Rekonstrukcija i nadziđivanje objekta I PU</t>
  </si>
  <si>
    <t>HAX032</t>
  </si>
  <si>
    <t>HAX033</t>
  </si>
  <si>
    <t>Izgradnja hangara za helikopter</t>
  </si>
  <si>
    <t>Projektna dokumentacija V PU PS ILIDŽA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</si>
  <si>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</si>
  <si>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</si>
  <si>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</si>
  <si>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</si>
  <si>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</si>
  <si>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</si>
  <si>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</si>
  <si>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</si>
  <si>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</si>
  <si>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</si>
  <si>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</si>
  <si>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</si>
  <si>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</si>
  <si>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</si>
  <si>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</si>
  <si>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</si>
  <si>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</si>
  <si>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</si>
  <si>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</si>
  <si>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</si>
  <si>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</si>
  <si>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</si>
  <si>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</si>
  <si>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</si>
  <si>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</si>
  <si>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</si>
  <si>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HBX011</t>
  </si>
  <si>
    <t xml:space="preserve">Nabavka laboratorije za forenzičku DNK analizu 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</si>
  <si>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</si>
  <si>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</si>
  <si>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</si>
  <si>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</si>
  <si>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</si>
  <si>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</si>
  <si>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</si>
  <si>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</si>
  <si>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</si>
  <si>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</si>
  <si>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</si>
  <si>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</si>
  <si>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IAK002</t>
  </si>
  <si>
    <t>IAK003</t>
  </si>
  <si>
    <t>IAK004</t>
  </si>
  <si>
    <t>Nadzor nad izradom šumsko-gospodarske osnove</t>
  </si>
  <si>
    <t>IAK005</t>
  </si>
  <si>
    <t>Istraživanje potencijala prirodnih resursa</t>
  </si>
  <si>
    <t>IAL001</t>
  </si>
  <si>
    <t>IAL003</t>
  </si>
  <si>
    <t>Podrška JLS u pripremi projekata JPP</t>
  </si>
  <si>
    <t>IAN013</t>
  </si>
  <si>
    <t>Pretvaranje nepoljoprivrednog u poljoprivredno zemljište</t>
  </si>
  <si>
    <t>IAN015</t>
  </si>
  <si>
    <t>Podrška projektima neprofitnih organizacija</t>
  </si>
  <si>
    <t>IAN024</t>
  </si>
  <si>
    <t>Izrada lovnogospodarskih osnova i naknade šteta od divljači- zakupnine lovišta</t>
  </si>
  <si>
    <t>IAN038</t>
  </si>
  <si>
    <t>Izrada ribarskih osnova</t>
  </si>
  <si>
    <t>IAN059</t>
  </si>
  <si>
    <t>Organizacija privrednih i sajamskih manifestacija</t>
  </si>
  <si>
    <t>IAN060</t>
  </si>
  <si>
    <t>Tekući transfer Turističkoj zajednici KS za sufinansiranje projekata od značaja za razvoj turizma</t>
  </si>
  <si>
    <t>IAO001</t>
  </si>
  <si>
    <t>Tekući transferi-podrška poslovanju KJP Veterianrska stanica d.o.o. Sarajevo</t>
  </si>
  <si>
    <t>IAO002</t>
  </si>
  <si>
    <t>Tekući transferi-podrška poslovanju KJP "ZOI 84" Olimpijski Centar Sarajevo d.o.o.</t>
  </si>
  <si>
    <t>IAO003</t>
  </si>
  <si>
    <t>Tekući transferi-podrška poslovanju KJP "Skenderija"</t>
  </si>
  <si>
    <t>IAO004</t>
  </si>
  <si>
    <t>Tekući transferi-podrška poslovanju KJP "Sarajevošume" - čuvari šuma</t>
  </si>
  <si>
    <t>IAO005</t>
  </si>
  <si>
    <t>Tekući transferi-podrška poslovanju Kantonalna Agencija za privatizaciju</t>
  </si>
  <si>
    <t>IAO015</t>
  </si>
  <si>
    <t>Fond-podrška privrednim društvima sa učešćem državnog kapitala-interventne mjere</t>
  </si>
  <si>
    <r>
      <rPr>
        <b/>
        <sz val="8"/>
        <color rgb="FF000000"/>
        <rFont val="Arial"/>
        <family val="2"/>
      </rPr>
      <t>6145</t>
    </r>
    <r>
      <rPr>
        <b/>
        <sz val="8"/>
        <color rgb="FF000000"/>
        <rFont val="Arial"/>
        <family val="2"/>
      </rPr>
      <t>00</t>
    </r>
  </si>
  <si>
    <t>Subvencije privatnim preduzećima i poduzetnicima</t>
  </si>
  <si>
    <t>IAP001</t>
  </si>
  <si>
    <t>Fond podrške privredi zbog posljedica izazvanih pandemijom koronavirusa i elementarnim nepogodama</t>
  </si>
  <si>
    <t>IAP002</t>
  </si>
  <si>
    <t>Sufinansiranje projekata organizacije poslovnih događaja i učešće na sajmovima</t>
  </si>
  <si>
    <t>IAP003</t>
  </si>
  <si>
    <t>Podsticaji u primarnoj poljoprivrednoj proizvodnji</t>
  </si>
  <si>
    <t>IAP004</t>
  </si>
  <si>
    <t>Unapređenje zdravstvenog stanja životinja</t>
  </si>
  <si>
    <t>IAP005</t>
  </si>
  <si>
    <t>Poticaj razvoju male privrede</t>
  </si>
  <si>
    <t>IAP006</t>
  </si>
  <si>
    <t>Podrška očuvanju starih i tradicionalnih zanata</t>
  </si>
  <si>
    <t>IAS003</t>
  </si>
  <si>
    <t>Naknada štete po osnovu ujeda pasa</t>
  </si>
  <si>
    <t>IAS004</t>
  </si>
  <si>
    <t>Odluke Evropskog suda za ljudska prava po apelacijama radnika Sarabona d.o.o.</t>
  </si>
  <si>
    <t>IAI006</t>
  </si>
  <si>
    <t>IAI007</t>
  </si>
  <si>
    <t>Infrastrukturno uređenje i rješavanje imovinsko-pravnih odnosa u poslovnim zonama KS</t>
  </si>
  <si>
    <t>IAI008</t>
  </si>
  <si>
    <t>Zaštita vodotoka i inundacionih područja</t>
  </si>
  <si>
    <t>IAU001</t>
  </si>
  <si>
    <t>Podrška projektima ZOI 84 Olimpijski centar Sarajevo d.o.o</t>
  </si>
  <si>
    <t>IAU002</t>
  </si>
  <si>
    <t>Podrška projektima Skenderija Sarajevo d.o.o</t>
  </si>
  <si>
    <t>IAU005</t>
  </si>
  <si>
    <t>Azil za napuštene životinje- Rakovica</t>
  </si>
  <si>
    <t>IAU013</t>
  </si>
  <si>
    <t>Kapitalni projekti iz šumarstva</t>
  </si>
  <si>
    <t>IAU039</t>
  </si>
  <si>
    <t>Izgradnja poslovno-sportskog centra Trnovo</t>
  </si>
  <si>
    <t>IAU041</t>
  </si>
  <si>
    <t>Projekat opremanja prihvatilišta pasa lutalica</t>
  </si>
  <si>
    <t>IAU060</t>
  </si>
  <si>
    <t>Podrška projektima PD Butmir</t>
  </si>
  <si>
    <t>IAX001</t>
  </si>
  <si>
    <t>Izrada šumsko-gospodarske osnove za državne šume ŠGP Gornjebosansko</t>
  </si>
  <si>
    <t>IAX002</t>
  </si>
  <si>
    <t>Izrada web platforme za javne pozive</t>
  </si>
  <si>
    <t>IAX003</t>
  </si>
  <si>
    <t>Izrada projektne dokumentacije za novu industrijsku zonu "Doglodi"</t>
  </si>
  <si>
    <t>IAX004</t>
  </si>
  <si>
    <t>Izrada šumsko-gospodarskih osnova</t>
  </si>
  <si>
    <t>Izrada šumsko-gospodarske osnove za državne šume ŠGP Igmansko</t>
  </si>
  <si>
    <t>Izrada šumsko-gospodarske osnove z državne šume ŠGP Bistričko</t>
  </si>
  <si>
    <t>Izradu šumsko-gospodarskih osnova za državne šume ŠGP Trnovsko</t>
  </si>
  <si>
    <t>Izrada Kantonalnog šumsko-razvojnog plana</t>
  </si>
  <si>
    <t>Ukupno za: Ministarstvo privrede Kantona Sarajevo</t>
  </si>
  <si>
    <t>041F - Opći ekonomski, komercijalni i poslovi po pitanju rada</t>
  </si>
  <si>
    <t>042F - Poljoprivreda, šumarstvo, lov i ribolov</t>
  </si>
  <si>
    <t>047F - Ostale industrije</t>
  </si>
  <si>
    <t>049F - Ekonomski poslovi n. k.</t>
  </si>
  <si>
    <t>Ukupno za glavu: 1801</t>
  </si>
  <si>
    <t>18030001</t>
  </si>
  <si>
    <t>JU Centar za napredne tehnologije u Sarajevu</t>
  </si>
  <si>
    <t>ICA001</t>
  </si>
  <si>
    <t>ICA002</t>
  </si>
  <si>
    <t>ICA003</t>
  </si>
  <si>
    <t>ICA004</t>
  </si>
  <si>
    <t>ICA005</t>
  </si>
  <si>
    <t>ICK001</t>
  </si>
  <si>
    <t>ICK003</t>
  </si>
  <si>
    <t>Ugovorene i druge posebne usluge - Sistem sa nepokretnim pogonom</t>
  </si>
  <si>
    <t>ICX001</t>
  </si>
  <si>
    <t>Hidrogen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</si>
  <si>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</si>
  <si>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</si>
  <si>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</si>
  <si>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</si>
  <si>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</si>
  <si>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</si>
  <si>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</si>
  <si>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</si>
  <si>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</si>
  <si>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</si>
  <si>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</si>
  <si>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</si>
  <si>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</si>
  <si>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</si>
  <si>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</si>
  <si>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</si>
  <si>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</si>
  <si>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</si>
  <si>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</si>
  <si>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</si>
  <si>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</si>
  <si>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JAP002</t>
  </si>
  <si>
    <t>"SERDA"</t>
  </si>
  <si>
    <t>JAS001</t>
  </si>
  <si>
    <t>JAS002</t>
  </si>
  <si>
    <t>Drugi tekući rashodi - naknade po presudama Ustavnog suda</t>
  </si>
  <si>
    <t xml:space="preserve">IV   UKUPNO OBAVEZE PO KREDITIMA (616000)
</t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</si>
  <si>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</si>
  <si>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t xml:space="preserve">IZDACI ZA KAMATE </t>
  </si>
  <si>
    <t>Izdaci za pozajmice primljene kroz Državu</t>
  </si>
  <si>
    <t>Izdaci za inostrane kamate</t>
  </si>
  <si>
    <t>Kamate na domaće pozajmljivanje</t>
  </si>
  <si>
    <t xml:space="preserve">VI   UKUPNO POZAJMLJIVANJE SREDSTAVA (822000)
</t>
  </si>
  <si>
    <r>
      <rPr>
        <b/>
        <sz val="8"/>
        <color rgb="FF000000"/>
        <rFont val="Arial"/>
        <family val="2"/>
      </rPr>
      <t>822</t>
    </r>
    <r>
      <rPr>
        <b/>
        <sz val="8"/>
        <color rgb="FF000000"/>
        <rFont val="Arial"/>
        <family val="2"/>
      </rPr>
      <t>000</t>
    </r>
  </si>
  <si>
    <t>Izdaci za finansijsku imovinu</t>
  </si>
  <si>
    <t>Ostala domaća pozajmljivanja</t>
  </si>
  <si>
    <t xml:space="preserve">VII   UKUPNO OTPLATA DUGOVA (823000)
</t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</si>
  <si>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</si>
  <si>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IZDACI ZA OTPLATE  DUGOVA</t>
  </si>
  <si>
    <t>Otplate dugova primlj. kroz Državu</t>
  </si>
  <si>
    <t>Vanjske otplate</t>
  </si>
  <si>
    <t>Otplate domaćeg pozajmljivanja</t>
  </si>
  <si>
    <t>Ukupno za: Ministarstvo finansija Kantona Sarajevo</t>
  </si>
  <si>
    <t xml:space="preserve">017F - Transakcije vezane za javni dug 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</si>
  <si>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</si>
  <si>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</si>
  <si>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</si>
  <si>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</si>
  <si>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</si>
  <si>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</si>
  <si>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</si>
  <si>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</si>
  <si>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</si>
  <si>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</si>
  <si>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</si>
  <si>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</si>
  <si>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</si>
  <si>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</si>
  <si>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</si>
  <si>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</si>
  <si>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</si>
  <si>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</si>
  <si>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</si>
  <si>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Zdravstveno osiguranje trudnica i porodilja</t>
  </si>
  <si>
    <t>KAM003</t>
  </si>
  <si>
    <t>Troškovi primjene Odluke o proširenom obimu prava ratnih vojnih invalida sa područja KS</t>
  </si>
  <si>
    <t>KAN005</t>
  </si>
  <si>
    <t>KAN007</t>
  </si>
  <si>
    <t>Rana intervencija i inkluzija</t>
  </si>
  <si>
    <t>KAN008</t>
  </si>
  <si>
    <t>Sufinansiranje nabavke ortopedskih pomagala za reprezentativce BiH u sjedećoj odbojci</t>
  </si>
  <si>
    <t>KAN014</t>
  </si>
  <si>
    <t xml:space="preserve">Zdravstveno zbrinjavanje osoba sa invaliditetom - protetička i druga pomoć </t>
  </si>
  <si>
    <t>KAN015</t>
  </si>
  <si>
    <t>Finansiranje specijalizacija</t>
  </si>
  <si>
    <t>KAN083</t>
  </si>
  <si>
    <t>Prevencija, očuvanje i unapređenje zdravlja stanovništva Kantona Sarajevo</t>
  </si>
  <si>
    <t>KAI001</t>
  </si>
  <si>
    <t>KAU0A5</t>
  </si>
  <si>
    <t>Izgradjna, rekonstrukcija i sanacija JU Dom zdravlja KS</t>
  </si>
  <si>
    <t>KAU0B1</t>
  </si>
  <si>
    <t>Rekonstrukcija i sanacija Centralnog objekta JU Zavod za hitnu med.pomoć KS</t>
  </si>
  <si>
    <t>KAU0B3</t>
  </si>
  <si>
    <t>Izgradnja, rekonstrukcija i opremanje javnih zdravstvenih ustanova Kantona Sarajevo</t>
  </si>
  <si>
    <t>KAU0B7</t>
  </si>
  <si>
    <t>Rekonstrukcija objakata kogeneracijskog postrojenja u Centru za upravljanje medicinskog otpadom u Kliničkom centru Univerziteta u Sarajevo</t>
  </si>
  <si>
    <t>KAU0B8</t>
  </si>
  <si>
    <t>Sanacija trafostanice 925 - Stara hirurgija u Kliničkom centru Univerziteta u Sarajevo</t>
  </si>
  <si>
    <t>KAU0B9</t>
  </si>
  <si>
    <t>Sanacija fasada i ugradnja termofasada na objaktu JU Opća bolnice "Prim.dr.Abdulah Nakaš"</t>
  </si>
  <si>
    <t>KAU0C1</t>
  </si>
  <si>
    <t>Nabavka opreme za održavanje higijene i pripremu i distribuciju hrane u JU Opća bolnice "Prim.dr.Abdulah Nakaš"</t>
  </si>
  <si>
    <t>KAU0C2</t>
  </si>
  <si>
    <t>Zamjena postojećeg sistema ventilacije i klimatizacije u JU Opća bolnice "Prim.dr.Abdulah Nakaš"</t>
  </si>
  <si>
    <t>KAU0C3</t>
  </si>
  <si>
    <t>Rekonstrukcija i integracija operacionih sala u JU Opća bolnice "Prim.dr.Abdulah Nakaš"</t>
  </si>
  <si>
    <t>KAU0C4</t>
  </si>
  <si>
    <t>Obnavljanje voznog parka u JU Dom zdravlja Kantona Sarajevo</t>
  </si>
  <si>
    <t>KAU0C5</t>
  </si>
  <si>
    <t>Rekonstrukcija i sanacija centralnih i ambulantnih objekata u JU Dom zdravlja Kantona Sarajevo</t>
  </si>
  <si>
    <t>KAU0C6</t>
  </si>
  <si>
    <t>Nabavka kardiomobila sa medicinskom opremom za potrebe JU Zavod za hitnu medicinsku pomoć Kantona Sarajevo</t>
  </si>
  <si>
    <t>KAU0C7</t>
  </si>
  <si>
    <t>Nabavka medicinske opreme za potrebe JU Zavod za javno zdravstvo Kantona Sarajevo</t>
  </si>
  <si>
    <t>KAU0C8</t>
  </si>
  <si>
    <t>Nabavka opreme za JU Zavod za transuzijsku medicinu FBiH</t>
  </si>
  <si>
    <t>KAU0C9</t>
  </si>
  <si>
    <t>Nabavka opreme za potrebe JU Zavod za zdravstvenu zaštitu zaposlenika MUP-a Kantona Sarajevo</t>
  </si>
  <si>
    <t>KAU0D1</t>
  </si>
  <si>
    <t>Nabavka medicinske opreme za potrebe KCUS-a</t>
  </si>
  <si>
    <t>KAU0D2</t>
  </si>
  <si>
    <t>Sanacija odjela za patologiju i prosekturu u JU Opća bolnica "Prim. dr Abdulah Nakaš"</t>
  </si>
  <si>
    <t>KAU0D3</t>
  </si>
  <si>
    <t>Sanacija ravnih krovova i podova na objektu JU Opća bolnica "Prim. dr Abdulah Nakaš"</t>
  </si>
  <si>
    <t>KAU0D4</t>
  </si>
  <si>
    <t>Obnavljanje voznog parka u svrhu efikasnosti i dostupnosti zdravstvenih usluga JU Dom zdravlja KS</t>
  </si>
  <si>
    <t>KAU0D5</t>
  </si>
  <si>
    <t>Rekonsktrukcija i sanacija centralnih i ambulantnih objekata u sklopu JU DZ KS</t>
  </si>
  <si>
    <t>KAU0D6</t>
  </si>
  <si>
    <t>KAU0D7</t>
  </si>
  <si>
    <t>Parking i vanjsko uređenje, aluminijska i drvena stolarija za potrebe JU Zavod za zdravstvenu zaštitu žena i materinstva KS</t>
  </si>
  <si>
    <t>KAU0D8</t>
  </si>
  <si>
    <t>Nabavka opreme za potrebe Zavoda za zdravstvenu zaštitu zaposlenika MUP-a Kantona Sarajevo</t>
  </si>
  <si>
    <t>KAU0D9</t>
  </si>
  <si>
    <t>Sanacija krovnih površina na objektu JU Zavod za zdravstvenu zaštitu žena i materinstva KS</t>
  </si>
  <si>
    <t>KAU0E1</t>
  </si>
  <si>
    <t>Nabavka medicinske opreme za JU Opća bolnica "Prim. Dr. Abdulah Nakaš"</t>
  </si>
  <si>
    <t>Ukupno za: Ministarstvo zdravstva Kantona Sarajevo</t>
  </si>
  <si>
    <t>071F - Medicinski proizvodi, uređaji i oprema</t>
  </si>
  <si>
    <t>074F - Usluge zdravstvene zaštite</t>
  </si>
  <si>
    <t>075F - IiR Zdravstvo</t>
  </si>
  <si>
    <t>076F - Zdravstvo n. k.</t>
  </si>
  <si>
    <t>Ukupno za glavu: 2001</t>
  </si>
  <si>
    <t>Ukupno za razdjel: 20</t>
  </si>
  <si>
    <t>21</t>
  </si>
  <si>
    <t>Ministarstvo za odgoj i obrazovanje Kantona Sarajevo</t>
  </si>
  <si>
    <t>21010001</t>
  </si>
  <si>
    <t>LAA001</t>
  </si>
  <si>
    <t>LAA002</t>
  </si>
  <si>
    <t>LAA003</t>
  </si>
  <si>
    <t>LAA004</t>
  </si>
  <si>
    <t>LAA005</t>
  </si>
  <si>
    <t>LAA007</t>
  </si>
  <si>
    <t>Naknade za rezultate rada za predškolsko, osnovno i srednje obrazovanje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</si>
  <si>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</si>
  <si>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</si>
  <si>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</si>
  <si>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</si>
  <si>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</si>
  <si>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</si>
  <si>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</si>
  <si>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</si>
  <si>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</si>
  <si>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</si>
  <si>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</si>
  <si>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</si>
  <si>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</si>
  <si>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</si>
  <si>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</si>
  <si>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</si>
  <si>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</si>
  <si>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</si>
  <si>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</si>
  <si>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</si>
  <si>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LAK020</t>
  </si>
  <si>
    <t>Upravni i nadzorni odbor Instituta za razvoj preduniverzitetskog obrazovanja</t>
  </si>
  <si>
    <t>LAK021</t>
  </si>
  <si>
    <t>Komisija za nostrifikaciju/ekvivalenciju inostranih diploma</t>
  </si>
  <si>
    <t>LAK022</t>
  </si>
  <si>
    <t>Usluge izrade strategije o sanaciji i rekonstrukciji i investicionom održavanju objekata ustanova iz nadležnosti Ministarstva</t>
  </si>
  <si>
    <t>LAK023</t>
  </si>
  <si>
    <t>Revizija cyber sigurnosti informacionog sistema Ministarstva za odgoj i obrazovanje</t>
  </si>
  <si>
    <t>LAK024</t>
  </si>
  <si>
    <t xml:space="preserve">Komisije za akreditovanje programa za obrazovanje odraslih </t>
  </si>
  <si>
    <t>LAL001</t>
  </si>
  <si>
    <t>LAM007</t>
  </si>
  <si>
    <t>Tekući transferi pojedincima</t>
  </si>
  <si>
    <t>LAN0Q6</t>
  </si>
  <si>
    <t>Tekući transferi neprofitnim organizacijama - predškolsko i osnovno obrazovanje</t>
  </si>
  <si>
    <t>LAN0Q7</t>
  </si>
  <si>
    <t>Tekući transferi neprofitnim organizacijama - srednje obrazovanje</t>
  </si>
  <si>
    <t>LAN0Q9</t>
  </si>
  <si>
    <t>Tekući transferi neprofitnim organizacijama - pomoćne usluge u obrazovanju</t>
  </si>
  <si>
    <t>LAI002</t>
  </si>
  <si>
    <t>LAX013</t>
  </si>
  <si>
    <t>Dogradnja OŠ Izet Šabić</t>
  </si>
  <si>
    <t>LAX092</t>
  </si>
  <si>
    <t>Sufinansiranje izgradnje OŠ "Pofalići"</t>
  </si>
  <si>
    <t>LAX0C1</t>
  </si>
  <si>
    <t>Sufinansiranje izgradnje OŠ na Stupu</t>
  </si>
  <si>
    <t>LAX0C2</t>
  </si>
  <si>
    <t>Izgradnja fiskulturne sale OŠ Džemaludin Čaušević</t>
  </si>
  <si>
    <t>LAX0C3</t>
  </si>
  <si>
    <t>Izgradnja fiskulturne sale OŠ Vladislav Skarić</t>
  </si>
  <si>
    <t>LAX0D6</t>
  </si>
  <si>
    <t>Sufinansiranje izgradnje OŠ na Rosuljama</t>
  </si>
  <si>
    <t>LAX0B5</t>
  </si>
  <si>
    <t>LAX0C5</t>
  </si>
  <si>
    <t>Nabavka opreme za osnovne i srednje škole - opremanje kabineta fizike, hemije i biologije</t>
  </si>
  <si>
    <t>LAX0C7</t>
  </si>
  <si>
    <t>Nabavka računarske opreme</t>
  </si>
  <si>
    <t>LAX0C8</t>
  </si>
  <si>
    <t>Izgradnja mrežnih kapaciteta za potrebe informatizacije škola</t>
  </si>
  <si>
    <t>LAX0D7</t>
  </si>
  <si>
    <t>Nabavka opreme za školske kuhinje</t>
  </si>
  <si>
    <t>Nabavka sportske opreme za sportske sale i opreme za kabinete muzičke kulture</t>
  </si>
  <si>
    <t>Oprema za OŠ "Zahid Baručija"</t>
  </si>
  <si>
    <t>Oprema za fiskulturnu salu OŠ "Vladislav Skarić"</t>
  </si>
  <si>
    <t>LAX0B6</t>
  </si>
  <si>
    <t>LAX0B7</t>
  </si>
  <si>
    <t>Rekonstrukcija i investiciono održavanje školskih objekata</t>
  </si>
  <si>
    <t>LAX0D3</t>
  </si>
  <si>
    <t>Izrada projektne dokumentacije odgojno obrazovnih ustanova</t>
  </si>
  <si>
    <t>LAX0D4</t>
  </si>
  <si>
    <t>Rekonstrukcija OŠ Aleksa Šantić</t>
  </si>
  <si>
    <t>LAX0D5</t>
  </si>
  <si>
    <t>Rekonstrukcija OŠ Avdo Smailović</t>
  </si>
  <si>
    <t>LAX0D8</t>
  </si>
  <si>
    <t>Rekonstrukcija OŠ Malta</t>
  </si>
  <si>
    <t>Rekonstrukcija Gimnazija Obala</t>
  </si>
  <si>
    <t>Ukupno za: Ministarstvo za odgoj i obrazovanje Kantona Sarajevo</t>
  </si>
  <si>
    <t>091F - Predškolsko i osnovno obrazovanje</t>
  </si>
  <si>
    <t>092F - Srednje obrazovanje</t>
  </si>
  <si>
    <t>096F - Pomoćne usluge obrazovanju</t>
  </si>
  <si>
    <t>098F - Obrazovanje n. k.</t>
  </si>
  <si>
    <t>Ukupno za glavu: 2101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</si>
  <si>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</si>
  <si>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</si>
  <si>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</si>
  <si>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</si>
  <si>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</si>
  <si>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</si>
  <si>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</si>
  <si>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</si>
  <si>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</si>
  <si>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</si>
  <si>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</si>
  <si>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</si>
  <si>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</si>
  <si>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</si>
  <si>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</si>
  <si>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</si>
  <si>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</si>
  <si>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</si>
  <si>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</si>
  <si>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</si>
  <si>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</si>
  <si>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</si>
  <si>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</si>
  <si>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</si>
  <si>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</si>
  <si>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</si>
  <si>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</si>
  <si>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</si>
  <si>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</si>
  <si>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</si>
  <si>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</si>
  <si>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</si>
  <si>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</si>
  <si>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</si>
  <si>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</si>
  <si>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</si>
  <si>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</si>
  <si>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</si>
  <si>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</si>
  <si>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</si>
  <si>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</si>
  <si>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</si>
  <si>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</si>
  <si>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</si>
  <si>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</si>
  <si>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</si>
  <si>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</si>
  <si>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</si>
  <si>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</si>
  <si>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</si>
  <si>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</si>
  <si>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</si>
  <si>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</si>
  <si>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</si>
  <si>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</si>
  <si>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</si>
  <si>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</si>
  <si>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</si>
  <si>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</si>
  <si>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</si>
  <si>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</si>
  <si>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</si>
  <si>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</si>
  <si>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</si>
  <si>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</si>
  <si>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</si>
  <si>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</si>
  <si>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</si>
  <si>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</si>
  <si>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</si>
  <si>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</si>
  <si>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</si>
  <si>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</si>
  <si>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</si>
  <si>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</si>
  <si>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</si>
  <si>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</si>
  <si>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</si>
  <si>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</si>
  <si>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</si>
  <si>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</si>
  <si>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</si>
  <si>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</si>
  <si>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</si>
  <si>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</si>
  <si>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</si>
  <si>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</si>
  <si>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</si>
  <si>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</si>
  <si>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</si>
  <si>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LBA044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</si>
  <si>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</si>
  <si>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</si>
  <si>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</si>
  <si>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</si>
  <si>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</si>
  <si>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</si>
  <si>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</si>
  <si>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</si>
  <si>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</si>
  <si>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</si>
  <si>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</si>
  <si>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</si>
  <si>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</si>
  <si>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</si>
  <si>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</si>
  <si>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</si>
  <si>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</si>
  <si>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</si>
  <si>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</si>
  <si>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</si>
  <si>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</si>
  <si>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</si>
  <si>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</si>
  <si>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</si>
  <si>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</si>
  <si>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</si>
  <si>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</si>
  <si>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</si>
  <si>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</si>
  <si>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</si>
  <si>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</si>
  <si>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</si>
  <si>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</si>
  <si>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</si>
  <si>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</si>
  <si>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</si>
  <si>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</si>
  <si>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</si>
  <si>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</si>
  <si>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</si>
  <si>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</si>
  <si>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</si>
  <si>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</si>
  <si>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</si>
  <si>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</si>
  <si>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</si>
  <si>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</si>
  <si>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</si>
  <si>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</si>
  <si>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</si>
  <si>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</si>
  <si>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</si>
  <si>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</si>
  <si>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</si>
  <si>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</si>
  <si>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</si>
  <si>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</si>
  <si>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</si>
  <si>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</si>
  <si>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</si>
  <si>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</si>
  <si>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</si>
  <si>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</si>
  <si>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</si>
  <si>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</si>
  <si>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</si>
  <si>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</si>
  <si>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</si>
  <si>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</si>
  <si>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</si>
  <si>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</si>
  <si>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</si>
  <si>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</si>
  <si>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</si>
  <si>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</si>
  <si>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</si>
  <si>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</si>
  <si>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</si>
  <si>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</si>
  <si>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</si>
  <si>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</si>
  <si>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</si>
  <si>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</si>
  <si>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</si>
  <si>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</si>
  <si>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</si>
  <si>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</si>
  <si>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</si>
  <si>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</si>
  <si>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</si>
  <si>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</si>
  <si>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</si>
  <si>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</si>
  <si>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</si>
  <si>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</si>
  <si>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</si>
  <si>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</si>
  <si>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</si>
  <si>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</si>
  <si>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</si>
  <si>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</si>
  <si>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</si>
  <si>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</si>
  <si>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</si>
  <si>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</si>
  <si>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</si>
  <si>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</si>
  <si>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</si>
  <si>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</si>
  <si>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</si>
  <si>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</si>
  <si>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</si>
  <si>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</si>
  <si>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</si>
  <si>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</si>
  <si>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</si>
  <si>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</si>
  <si>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</si>
  <si>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</si>
  <si>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</si>
  <si>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</si>
  <si>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</si>
  <si>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</si>
  <si>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</si>
  <si>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</si>
  <si>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</si>
  <si>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</si>
  <si>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</si>
  <si>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</si>
  <si>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</si>
  <si>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</si>
  <si>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</si>
  <si>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</si>
  <si>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</si>
  <si>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</si>
  <si>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</si>
  <si>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</si>
  <si>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</si>
  <si>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</si>
  <si>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</si>
  <si>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</si>
  <si>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</si>
  <si>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</si>
  <si>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</si>
  <si>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</si>
  <si>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</si>
  <si>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</si>
  <si>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</si>
  <si>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</si>
  <si>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</si>
  <si>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</si>
  <si>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</si>
  <si>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</si>
  <si>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</si>
  <si>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</si>
  <si>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</si>
  <si>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</si>
  <si>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</si>
  <si>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</si>
  <si>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</si>
  <si>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</si>
  <si>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</si>
  <si>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</si>
  <si>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</si>
  <si>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</si>
  <si>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</si>
  <si>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</si>
  <si>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</si>
  <si>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</si>
  <si>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</si>
  <si>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</si>
  <si>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</si>
  <si>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</si>
  <si>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</si>
  <si>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</si>
  <si>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</si>
  <si>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</si>
  <si>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</si>
  <si>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</si>
  <si>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</si>
  <si>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</si>
  <si>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</si>
  <si>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</si>
  <si>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</si>
  <si>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</si>
  <si>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</si>
  <si>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</si>
  <si>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</si>
  <si>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</si>
  <si>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</si>
  <si>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</si>
  <si>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</si>
  <si>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</si>
  <si>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</si>
  <si>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</si>
  <si>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</si>
  <si>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</si>
  <si>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</si>
  <si>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</si>
  <si>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</si>
  <si>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</si>
  <si>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</si>
  <si>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</si>
  <si>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</si>
  <si>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</si>
  <si>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</si>
  <si>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</si>
  <si>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</si>
  <si>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</si>
  <si>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</si>
  <si>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</si>
  <si>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</si>
  <si>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</si>
  <si>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</si>
  <si>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</si>
  <si>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</si>
  <si>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</si>
  <si>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</si>
  <si>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</si>
  <si>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</si>
  <si>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</si>
  <si>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</si>
  <si>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</si>
  <si>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</si>
  <si>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</si>
  <si>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</si>
  <si>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</si>
  <si>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</si>
  <si>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</si>
  <si>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</si>
  <si>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</si>
  <si>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</si>
  <si>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</si>
  <si>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</si>
  <si>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</si>
  <si>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</si>
  <si>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</si>
  <si>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</si>
  <si>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</si>
  <si>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</si>
  <si>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</si>
  <si>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</si>
  <si>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</si>
  <si>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</si>
  <si>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</si>
  <si>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</si>
  <si>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</si>
  <si>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</si>
  <si>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</si>
  <si>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</si>
  <si>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</si>
  <si>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</si>
  <si>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</si>
  <si>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</si>
  <si>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</si>
  <si>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</si>
  <si>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</si>
  <si>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</si>
  <si>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</si>
  <si>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</si>
  <si>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</si>
  <si>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</si>
  <si>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</si>
  <si>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</si>
  <si>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</si>
  <si>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</si>
  <si>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</si>
  <si>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</si>
  <si>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</si>
  <si>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</si>
  <si>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</si>
  <si>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</si>
  <si>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</si>
  <si>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</si>
  <si>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</si>
  <si>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</si>
  <si>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</si>
  <si>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</si>
  <si>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</si>
  <si>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</si>
  <si>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</si>
  <si>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</si>
  <si>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</si>
  <si>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</si>
  <si>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</si>
  <si>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</si>
  <si>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</si>
  <si>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</si>
  <si>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</si>
  <si>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</si>
  <si>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</si>
  <si>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</si>
  <si>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</si>
  <si>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</si>
  <si>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</si>
  <si>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</si>
  <si>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</si>
  <si>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</si>
  <si>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</si>
  <si>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</si>
  <si>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</si>
  <si>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</si>
  <si>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</si>
  <si>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</si>
  <si>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</si>
  <si>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</si>
  <si>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</si>
  <si>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</si>
  <si>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</si>
  <si>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</si>
  <si>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</si>
  <si>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</si>
  <si>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</si>
  <si>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</si>
  <si>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</si>
  <si>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</si>
  <si>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</si>
  <si>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</si>
  <si>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</si>
  <si>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</si>
  <si>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</si>
  <si>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</si>
  <si>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</si>
  <si>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</si>
  <si>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</si>
  <si>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</si>
  <si>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</si>
  <si>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</si>
  <si>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</si>
  <si>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</si>
  <si>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</si>
  <si>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</si>
  <si>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</si>
  <si>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</si>
  <si>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</si>
  <si>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</si>
  <si>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</si>
  <si>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</si>
  <si>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</si>
  <si>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</si>
  <si>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</si>
  <si>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</si>
  <si>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</si>
  <si>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</si>
  <si>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</si>
  <si>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</si>
  <si>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</si>
  <si>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</si>
  <si>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</si>
  <si>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</si>
  <si>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</si>
  <si>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</si>
  <si>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</si>
  <si>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</si>
  <si>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</si>
  <si>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</si>
  <si>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</si>
  <si>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</si>
  <si>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</si>
  <si>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</si>
  <si>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</si>
  <si>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</si>
  <si>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</si>
  <si>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</si>
  <si>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</si>
  <si>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</si>
  <si>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</si>
  <si>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</si>
  <si>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</si>
  <si>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</si>
  <si>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</si>
  <si>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</si>
  <si>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</si>
  <si>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</si>
  <si>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</si>
  <si>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</si>
  <si>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</si>
  <si>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</si>
  <si>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</si>
  <si>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</si>
  <si>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</si>
  <si>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</si>
  <si>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</si>
  <si>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</si>
  <si>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</si>
  <si>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</si>
  <si>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</si>
  <si>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</si>
  <si>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</si>
  <si>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</si>
  <si>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</si>
  <si>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</si>
  <si>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</si>
  <si>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</si>
  <si>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</si>
  <si>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</si>
  <si>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</si>
  <si>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</si>
  <si>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</si>
  <si>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</si>
  <si>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</si>
  <si>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</si>
  <si>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</si>
  <si>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</si>
  <si>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</si>
  <si>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</si>
  <si>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</si>
  <si>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</si>
  <si>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</si>
  <si>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</si>
  <si>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</si>
  <si>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</si>
  <si>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</si>
  <si>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</si>
  <si>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</si>
  <si>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</si>
  <si>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</si>
  <si>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</si>
  <si>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</si>
  <si>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</si>
  <si>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</si>
  <si>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</si>
  <si>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</si>
  <si>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</si>
  <si>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</si>
  <si>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</si>
  <si>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</si>
  <si>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</si>
  <si>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</si>
  <si>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</si>
  <si>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</si>
  <si>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</si>
  <si>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</si>
  <si>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</si>
  <si>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</si>
  <si>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</si>
  <si>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</si>
  <si>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</si>
  <si>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</si>
  <si>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</si>
  <si>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</si>
  <si>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</si>
  <si>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</si>
  <si>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</si>
  <si>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</si>
  <si>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</si>
  <si>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</si>
  <si>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</si>
  <si>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</si>
  <si>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</si>
  <si>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</si>
  <si>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</si>
  <si>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</si>
  <si>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</si>
  <si>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</si>
  <si>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</si>
  <si>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</si>
  <si>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</si>
  <si>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</si>
  <si>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</si>
  <si>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</si>
  <si>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</si>
  <si>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</si>
  <si>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</si>
  <si>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</si>
  <si>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</si>
  <si>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</si>
  <si>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</si>
  <si>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</si>
  <si>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</si>
  <si>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</si>
  <si>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</si>
  <si>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</si>
  <si>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</si>
  <si>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</si>
  <si>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</si>
  <si>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</si>
  <si>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</si>
  <si>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</si>
  <si>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</si>
  <si>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</si>
  <si>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</si>
  <si>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</si>
  <si>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</si>
  <si>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</si>
  <si>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</si>
  <si>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</si>
  <si>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</si>
  <si>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</si>
  <si>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</si>
  <si>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</si>
  <si>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</si>
  <si>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</si>
  <si>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</si>
  <si>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</si>
  <si>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</si>
  <si>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</si>
  <si>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</si>
  <si>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</si>
  <si>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</si>
  <si>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</si>
  <si>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</si>
  <si>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</si>
  <si>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</si>
  <si>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</si>
  <si>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</si>
  <si>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</si>
  <si>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</si>
  <si>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</si>
  <si>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</si>
  <si>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</si>
  <si>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</si>
  <si>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</si>
  <si>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</si>
  <si>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</si>
  <si>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</si>
  <si>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</si>
  <si>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</si>
  <si>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</si>
  <si>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</si>
  <si>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</si>
  <si>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</si>
  <si>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</si>
  <si>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</si>
  <si>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</si>
  <si>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</si>
  <si>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</si>
  <si>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</si>
  <si>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</si>
  <si>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</si>
  <si>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</si>
  <si>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</si>
  <si>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</si>
  <si>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</si>
  <si>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</si>
  <si>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</si>
  <si>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</si>
  <si>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</si>
  <si>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</si>
  <si>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</si>
  <si>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</si>
  <si>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</si>
  <si>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</si>
  <si>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</si>
  <si>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</si>
  <si>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</si>
  <si>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</si>
  <si>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</si>
  <si>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</si>
  <si>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</si>
  <si>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</si>
  <si>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</si>
  <si>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</si>
  <si>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</si>
  <si>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</si>
  <si>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</si>
  <si>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</si>
  <si>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</si>
  <si>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</si>
  <si>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</si>
  <si>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</si>
  <si>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</si>
  <si>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</si>
  <si>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</si>
  <si>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</si>
  <si>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</si>
  <si>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</si>
  <si>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</si>
  <si>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</si>
  <si>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</si>
  <si>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</si>
  <si>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</si>
  <si>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</si>
  <si>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</si>
  <si>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</si>
  <si>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</si>
  <si>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</si>
  <si>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</si>
  <si>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</si>
  <si>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</si>
  <si>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</si>
  <si>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</si>
  <si>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</si>
  <si>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</si>
  <si>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</si>
  <si>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</si>
  <si>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</si>
  <si>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</si>
  <si>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</si>
  <si>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</si>
  <si>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</si>
  <si>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</si>
  <si>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</si>
  <si>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</si>
  <si>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</si>
  <si>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</si>
  <si>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</si>
  <si>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</si>
  <si>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</si>
  <si>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</si>
  <si>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</si>
  <si>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</si>
  <si>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</si>
  <si>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</si>
  <si>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</si>
  <si>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</si>
  <si>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</si>
  <si>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</si>
  <si>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</si>
  <si>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</si>
  <si>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</si>
  <si>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</si>
  <si>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</si>
  <si>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</si>
  <si>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</si>
  <si>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</si>
  <si>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</si>
  <si>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</si>
  <si>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</si>
  <si>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</si>
  <si>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</si>
  <si>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</si>
  <si>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</si>
  <si>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</si>
  <si>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LBA0Y4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</si>
  <si>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</si>
  <si>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</si>
  <si>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</si>
  <si>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</si>
  <si>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</si>
  <si>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</si>
  <si>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</si>
  <si>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</si>
  <si>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</si>
  <si>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</si>
  <si>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</si>
  <si>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</si>
  <si>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</si>
  <si>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</si>
  <si>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</si>
  <si>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</si>
  <si>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</si>
  <si>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</si>
  <si>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</si>
  <si>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</si>
  <si>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</si>
  <si>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</si>
  <si>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</si>
  <si>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</si>
  <si>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</si>
  <si>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</si>
  <si>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</si>
  <si>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</si>
  <si>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</si>
  <si>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</si>
  <si>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</si>
  <si>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</si>
  <si>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</si>
  <si>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</si>
  <si>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</si>
  <si>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</si>
  <si>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</si>
  <si>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</si>
  <si>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</si>
  <si>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</si>
  <si>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</si>
  <si>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</si>
  <si>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</si>
  <si>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LAN0Q4</t>
  </si>
  <si>
    <t>LAN0Q5</t>
  </si>
  <si>
    <t>LBK0E1</t>
  </si>
  <si>
    <t>LBK0E2</t>
  </si>
  <si>
    <t>Ukupno za: JU OŠ "Aneks"</t>
  </si>
  <si>
    <t>0072</t>
  </si>
  <si>
    <t>21020072</t>
  </si>
  <si>
    <t>JU OŠ "Šip"</t>
  </si>
  <si>
    <t>LBA0Q1</t>
  </si>
  <si>
    <t>LBA0Q2</t>
  </si>
  <si>
    <t>LBA0Q3</t>
  </si>
  <si>
    <t>LBA0Q4</t>
  </si>
  <si>
    <t>LBA0Q5</t>
  </si>
  <si>
    <t>LBK0E3</t>
  </si>
  <si>
    <t>LBK0E4</t>
  </si>
  <si>
    <t>Ukupno za: JU OŠ "Šip"</t>
  </si>
  <si>
    <t>Ukupno za glavu: 2102</t>
  </si>
  <si>
    <t>Transferi neprofitnim organizacijama</t>
  </si>
  <si>
    <t>Tekuća rezerva</t>
  </si>
  <si>
    <t>4(5+6+7)</t>
  </si>
  <si>
    <t>0000</t>
  </si>
  <si>
    <t>2102000</t>
  </si>
  <si>
    <t>OSNOVNO OBRAZOVANJE  - ZBIRNI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</si>
  <si>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</si>
  <si>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</si>
  <si>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</si>
  <si>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</si>
  <si>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</si>
  <si>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</si>
  <si>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t xml:space="preserve">Ukupno za glavu: </t>
  </si>
  <si>
    <t>Nacrt Budžeta Kantona Sarajevo za 2024. godinu</t>
  </si>
  <si>
    <t>Nabavka školskog namještaja</t>
  </si>
  <si>
    <t>Nabavka opreme za potrebe JU Zavod za zdravstvenu zaštitu žena i materinstva KS</t>
  </si>
  <si>
    <t>Uređenje kasarne Zmajevac</t>
  </si>
  <si>
    <t>Izgradnja PS Dobrinja</t>
  </si>
  <si>
    <t>Projektna dokumentacija i izgradnja PS Trnovo</t>
  </si>
  <si>
    <t>Projektna dokumentacija za autoservis i garaže</t>
  </si>
  <si>
    <t>Izgradnja autoservisa i garaže</t>
  </si>
  <si>
    <t>Akcioni plan "Kampanja za prevenciju i suzbijanje zloupotrebe narkotika u KS</t>
  </si>
  <si>
    <t>Projekat "Kampanja za poboljšanje stanja sigurnosti saobraćaja na području KS</t>
  </si>
  <si>
    <t>Provođenje aktivnosti iz Zakona o JPP</t>
  </si>
  <si>
    <t>KAU026</t>
  </si>
  <si>
    <t>Kupovina nove medicinske i nemedicinske opreme za potrebe JU Dom zdravlja KS</t>
  </si>
  <si>
    <t>Nabavka opreme za digitalizaciju patohistologije u KCUS</t>
  </si>
  <si>
    <t>Nabavka opreme za digitalizaciju patohistologije u Opća bolnica</t>
  </si>
  <si>
    <t>Nabavka oftamološkog mikroskopa za opću bolnicu</t>
  </si>
  <si>
    <t>Nabavka stuba za laproskopiju za opću bolnicu</t>
  </si>
  <si>
    <t>Uspostavljanje Hospice</t>
  </si>
  <si>
    <t>Oprema za psihološko testiranje</t>
  </si>
  <si>
    <t>Rekonstrukcija kabineta biologije, hemije i fizike</t>
  </si>
  <si>
    <t>Rekonstrukcija prostora u školskim objektima za školske kuhinje</t>
  </si>
  <si>
    <t>Nabavka opreme i nabavka opreme za laboratorije</t>
  </si>
  <si>
    <t>Implementacija Zakona o GSS</t>
  </si>
  <si>
    <t>Unos</t>
  </si>
  <si>
    <t>Preraspodjela interna</t>
  </si>
  <si>
    <t>Preraspodjela vladina</t>
  </si>
  <si>
    <t>Februar</t>
  </si>
  <si>
    <t>Mart</t>
  </si>
  <si>
    <t>April</t>
  </si>
  <si>
    <t>Maj</t>
  </si>
  <si>
    <t>Juni</t>
  </si>
  <si>
    <t>Juli</t>
  </si>
  <si>
    <t>Ukupno ubačeno</t>
  </si>
  <si>
    <t>Ostatak</t>
  </si>
  <si>
    <t>Razgraničenje</t>
  </si>
  <si>
    <t>Januar</t>
  </si>
  <si>
    <t>Avgust</t>
  </si>
  <si>
    <t>Septembar</t>
  </si>
  <si>
    <t>Izvor 20             (vlastiti) RAZGRANIČENJE + TEKUĆA REZERVA+UNOS + PRERASPODJELA</t>
  </si>
  <si>
    <t>Izvor 40
(donacije) RAZGRANIČENJE + TEKUĆA REZERVA+UNOS + PRERASPODJELA</t>
  </si>
  <si>
    <t>Izvor 50     (transferi) RAZGRANIČENJE + TEKUĆA REZERVA+UNOS + PRERASPODJELA</t>
  </si>
  <si>
    <t>BAK006</t>
  </si>
  <si>
    <t>BAN036</t>
  </si>
  <si>
    <t>BAN037</t>
  </si>
  <si>
    <t>HAK009</t>
  </si>
  <si>
    <t>HAK010</t>
  </si>
  <si>
    <t>KAU0E2</t>
  </si>
  <si>
    <t>LAX0E3</t>
  </si>
  <si>
    <t>LAX0E5</t>
  </si>
  <si>
    <t>LAX0E6</t>
  </si>
  <si>
    <t>BAK007</t>
  </si>
  <si>
    <t>BIX009</t>
  </si>
  <si>
    <t>CAK012</t>
  </si>
  <si>
    <t>CBK004</t>
  </si>
  <si>
    <t>CDK003</t>
  </si>
  <si>
    <t>DAI002</t>
  </si>
  <si>
    <t>DBN002</t>
  </si>
  <si>
    <t>DBU002</t>
  </si>
  <si>
    <t>HAX034</t>
  </si>
  <si>
    <t>HAX035</t>
  </si>
  <si>
    <t>HAX036</t>
  </si>
  <si>
    <t>HAX037</t>
  </si>
  <si>
    <t>IAX005</t>
  </si>
  <si>
    <t>IAX006</t>
  </si>
  <si>
    <t>IAX007</t>
  </si>
  <si>
    <t>IAX008</t>
  </si>
  <si>
    <t>IAX009</t>
  </si>
  <si>
    <t>KAU0E3</t>
  </si>
  <si>
    <t>KAU0E4</t>
  </si>
  <si>
    <t>KAU0E5</t>
  </si>
  <si>
    <t>KAU0E6</t>
  </si>
  <si>
    <t>LAX0D9</t>
  </si>
  <si>
    <t>LAX0E1</t>
  </si>
  <si>
    <t>LAX0E2</t>
  </si>
  <si>
    <t>LAX0E4</t>
  </si>
  <si>
    <t>LAX0E7</t>
  </si>
  <si>
    <t>BAN038</t>
  </si>
  <si>
    <t>BAN039</t>
  </si>
  <si>
    <t>011</t>
  </si>
  <si>
    <t>013</t>
  </si>
  <si>
    <t>017</t>
  </si>
  <si>
    <t>033</t>
  </si>
  <si>
    <t>034</t>
  </si>
  <si>
    <t>036</t>
  </si>
  <si>
    <t>041</t>
  </si>
  <si>
    <t>042</t>
  </si>
  <si>
    <t>045</t>
  </si>
  <si>
    <t>047</t>
  </si>
  <si>
    <t>048</t>
  </si>
  <si>
    <t>049</t>
  </si>
  <si>
    <t>071</t>
  </si>
  <si>
    <t>074</t>
  </si>
  <si>
    <t>075</t>
  </si>
  <si>
    <t>076</t>
  </si>
  <si>
    <t>082</t>
  </si>
  <si>
    <t>083</t>
  </si>
  <si>
    <t>085</t>
  </si>
  <si>
    <t>091</t>
  </si>
  <si>
    <t>092</t>
  </si>
  <si>
    <t>096</t>
  </si>
  <si>
    <t>098</t>
  </si>
  <si>
    <t>107</t>
  </si>
  <si>
    <t>Budžet Kantona Sarajevo za 2024. godinu</t>
  </si>
  <si>
    <t>Operativni plan I - III</t>
  </si>
  <si>
    <t>Operativni plan Januar 2024. godine</t>
  </si>
  <si>
    <t>Operativni plan Februar 2024. godine</t>
  </si>
  <si>
    <t>Operativni plan Mart 2024. godine</t>
  </si>
  <si>
    <t>Index 8/2</t>
  </si>
  <si>
    <t>8 (3+4)</t>
  </si>
  <si>
    <t>000000</t>
  </si>
  <si>
    <t>BHA004</t>
  </si>
  <si>
    <t>BIN004</t>
  </si>
  <si>
    <t>BIN005</t>
  </si>
  <si>
    <t>BIM001</t>
  </si>
  <si>
    <t>000</t>
  </si>
  <si>
    <t>EAX054</t>
  </si>
  <si>
    <t>Izgradnja i ulaganje u otvaranje novih parkirališta i javnih garaža u KS</t>
  </si>
  <si>
    <t>EAS001</t>
  </si>
  <si>
    <t>Sredstva po garanciji za uredno izvršenje Ugovora broj: MS-KS-SPTM-02/20</t>
  </si>
  <si>
    <t>EAX053</t>
  </si>
  <si>
    <t>KAU027</t>
  </si>
  <si>
    <t>Nabavka opreme za Klinički centar Univerziteta u Sarajevu</t>
  </si>
  <si>
    <t>LAX0B9</t>
  </si>
  <si>
    <t>Nabavka opreme za osnovnu školu na Šipu</t>
  </si>
  <si>
    <t>LAX0B8</t>
  </si>
  <si>
    <t>Energetska efikasnost</t>
  </si>
  <si>
    <t>LAX0C4</t>
  </si>
  <si>
    <t>Dogradnja OŠ Zahid Baručija</t>
  </si>
  <si>
    <t>LAX0D1</t>
  </si>
  <si>
    <t>Rekonstrukcija vrtića "Šareni voz"</t>
  </si>
  <si>
    <t xml:space="preserve"> "Memorijalni centar Sarajevo"</t>
  </si>
  <si>
    <t>8214</t>
  </si>
  <si>
    <t xml:space="preserve">Nabavka ostalih stalnih sredstava </t>
  </si>
  <si>
    <t xml:space="preserve">Izvor 10       (budžetska sredstva) </t>
  </si>
  <si>
    <t>Operativni plan I-VI</t>
  </si>
  <si>
    <t>Operativni plan VII-IX</t>
  </si>
  <si>
    <t>Operativni plan Juli</t>
  </si>
  <si>
    <t>Operativni plan August</t>
  </si>
  <si>
    <t xml:space="preserve">Operativni plan Septembar </t>
  </si>
  <si>
    <t>Operativni plan I - 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</si>
</sst>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101A]#,##0;\-#,##0"/>
    <numFmt numFmtId="167" formatCode="_(* #,##0.00_);_(* \(#,##0.00\);_(* &quot;-&quot;??_);_(@_)"/>
  </numFmts>
  <fonts count="21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color rgb="FF000000"/>
      <name val="Tahoma"/>
      <family val="2"/>
    </font>
    <font>
      <sz val="8"/>
      <name val="Tahoma"/>
      <family val="2"/>
    </font>
    <font>
      <sz val="8"/>
      <color rgb="FF000000"/>
      <name val="Arial"/>
      <family val="2"/>
      <charset val="238"/>
    </font>
    <font>
      <sz val="8"/>
      <name val="Arial"/>
      <family val="2"/>
      <charset val="238"/>
    </font>
    <font>
      <sz val="11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rgb="FFD3D3D3"/>
      </patternFill>
    </fill>
    <fill>
      <patternFill patternType="solid">
        <fgColor rgb="FF00B050"/>
        <bgColor rgb="FFD3D3D3"/>
      </patternFill>
    </fill>
    <fill>
      <patternFill patternType="solid">
        <fgColor theme="9" tint="-0.249977111117893"/>
        <bgColor rgb="FFD3D3D3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2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000000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medium">
        <color rgb="FF000000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medium">
        <color rgb="FF000000"/>
      </bottom>
      <diagonal/>
    </border>
    <border>
      <left style="thin">
        <color rgb="FFD3D3D3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4">
    <xf numFmtId="0" fontId="0" fillId="0" borderId="0"/>
    <xf numFmtId="49" fontId="16" fillId="9" borderId="25">
      <alignment wrapText="1"/>
      <protection locked="0"/>
    </xf>
    <xf numFmtId="3" fontId="17" fillId="9" borderId="26">
      <protection locked="0"/>
    </xf>
    <xf numFmtId="167" fontId="1" fillId="0" borderId="0" applyFont="0" applyFill="0" applyBorder="0" applyAlignment="0" applyProtection="0"/>
  </cellStyleXfs>
  <cellXfs count="154">
    <xf numFmtId="0" fontId="1" fillId="0" borderId="0" xfId="0" applyFont="1"/>
    <xf numFmtId="0" fontId="2" fillId="0" borderId="1" xfId="0" applyFont="1" applyBorder="1" applyAlignment="1">
      <alignment horizontal="center" vertical="top" wrapText="1" readingOrder="1"/>
    </xf>
    <xf numFmtId="0" fontId="2" fillId="0" borderId="1" xfId="0" applyFont="1" applyBorder="1" applyAlignment="1">
      <alignment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2" fillId="2" borderId="3" xfId="0" applyFont="1" applyFill="1" applyBorder="1" applyAlignment="1">
      <alignment horizontal="center" vertical="center" wrapText="1" readingOrder="1"/>
    </xf>
    <xf numFmtId="0" fontId="3" fillId="0" borderId="4" xfId="0" applyFont="1" applyBorder="1" applyAlignment="1">
      <alignment vertical="top" wrapText="1" readingOrder="1"/>
    </xf>
    <xf numFmtId="0" fontId="3" fillId="0" borderId="7" xfId="0" applyFont="1" applyBorder="1" applyAlignment="1">
      <alignment horizontal="center" vertical="center" wrapText="1" readingOrder="1"/>
    </xf>
    <xf numFmtId="0" fontId="3" fillId="0" borderId="8" xfId="0" applyFont="1" applyBorder="1" applyAlignment="1">
      <alignment horizontal="center" vertical="center" wrapText="1" readingOrder="1"/>
    </xf>
    <xf numFmtId="0" fontId="3" fillId="0" borderId="8" xfId="0" applyFont="1" applyBorder="1" applyAlignment="1">
      <alignment horizontal="center" vertical="top" wrapText="1" readingOrder="1"/>
    </xf>
    <xf numFmtId="0" fontId="2" fillId="2" borderId="1" xfId="0" applyFont="1" applyFill="1" applyBorder="1" applyAlignment="1">
      <alignment vertical="top" wrapText="1" readingOrder="1"/>
    </xf>
    <xf numFmtId="164" fontId="3" fillId="2" borderId="1" xfId="0" applyNumberFormat="1" applyFont="1" applyFill="1" applyBorder="1" applyAlignment="1">
      <alignment horizontal="right" vertical="top" wrapText="1" readingOrder="1"/>
    </xf>
    <xf numFmtId="164" fontId="2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vertical="top" wrapText="1" readingOrder="1"/>
    </xf>
    <xf numFmtId="164" fontId="3" fillId="0" borderId="1" xfId="0" applyNumberFormat="1" applyFont="1" applyBorder="1" applyAlignment="1">
      <alignment horizontal="right" vertical="top" wrapText="1" readingOrder="1"/>
    </xf>
    <xf numFmtId="0" fontId="2" fillId="0" borderId="10" xfId="0" applyFont="1" applyBorder="1" applyAlignment="1">
      <alignment horizontal="left" vertical="top" wrapText="1" readingOrder="1"/>
    </xf>
    <xf numFmtId="0" fontId="3" fillId="0" borderId="11" xfId="0" applyFont="1" applyBorder="1" applyAlignment="1">
      <alignment horizontal="left" vertical="top" wrapText="1" readingOrder="1"/>
    </xf>
    <xf numFmtId="164" fontId="3" fillId="0" borderId="11" xfId="0" applyNumberFormat="1" applyFont="1" applyBorder="1" applyAlignment="1">
      <alignment horizontal="right" vertical="top" wrapText="1" readingOrder="1"/>
    </xf>
    <xf numFmtId="0" fontId="3" fillId="0" borderId="11" xfId="0" applyFont="1" applyBorder="1" applyAlignment="1">
      <alignment vertical="top" wrapText="1" readingOrder="1"/>
    </xf>
    <xf numFmtId="0" fontId="4" fillId="0" borderId="0" xfId="0" applyFont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0" fontId="3" fillId="0" borderId="0" xfId="0" applyFont="1" applyAlignment="1">
      <alignment horizontal="right" vertical="top" wrapText="1" readingOrder="1"/>
    </xf>
    <xf numFmtId="164" fontId="2" fillId="2" borderId="1" xfId="0" applyNumberFormat="1" applyFont="1" applyFill="1" applyBorder="1" applyAlignment="1">
      <alignment horizontal="right" vertical="top" wrapText="1" readingOrder="1"/>
    </xf>
    <xf numFmtId="164" fontId="3" fillId="0" borderId="0" xfId="0" applyNumberFormat="1" applyFont="1" applyAlignment="1">
      <alignment horizontal="right" vertical="top" wrapText="1" readingOrder="1"/>
    </xf>
    <xf numFmtId="0" fontId="3" fillId="0" borderId="2" xfId="0" applyFont="1" applyBorder="1" applyAlignment="1">
      <alignment horizontal="right" vertical="top" wrapText="1" readingOrder="1"/>
    </xf>
    <xf numFmtId="0" fontId="3" fillId="0" borderId="16" xfId="0" applyFont="1" applyBorder="1" applyAlignment="1">
      <alignment horizontal="right" vertical="top" wrapText="1" readingOrder="1"/>
    </xf>
    <xf numFmtId="0" fontId="3" fillId="0" borderId="15" xfId="0" applyFont="1" applyBorder="1" applyAlignment="1">
      <alignment horizontal="right" vertical="top" wrapText="1" readingOrder="1"/>
    </xf>
    <xf numFmtId="0" fontId="3" fillId="0" borderId="17" xfId="0" applyFont="1" applyBorder="1" applyAlignment="1">
      <alignment vertical="top" wrapText="1" readingOrder="1"/>
    </xf>
    <xf numFmtId="0" fontId="4" fillId="0" borderId="14" xfId="0" applyFont="1" applyBorder="1" applyAlignment="1">
      <alignment vertical="top" wrapText="1" readingOrder="1"/>
    </xf>
    <xf numFmtId="0" fontId="3" fillId="0" borderId="2" xfId="0" applyFont="1" applyBorder="1" applyAlignment="1">
      <alignment vertical="top" wrapText="1" readingOrder="1"/>
    </xf>
    <xf numFmtId="0" fontId="3" fillId="0" borderId="13" xfId="0" applyFont="1" applyBorder="1" applyAlignment="1">
      <alignment horizontal="right" vertical="top" wrapText="1" readingOrder="1"/>
    </xf>
    <xf numFmtId="0" fontId="4" fillId="0" borderId="18" xfId="0" applyFont="1" applyBorder="1" applyAlignment="1">
      <alignment vertical="top" wrapText="1" readingOrder="1"/>
    </xf>
    <xf numFmtId="0" fontId="5" fillId="2" borderId="3" xfId="0" applyFont="1" applyFill="1" applyBorder="1" applyAlignment="1">
      <alignment horizontal="center" vertical="center" wrapText="1" readingOrder="1"/>
    </xf>
    <xf numFmtId="0" fontId="0" fillId="0" borderId="0" xfId="0"/>
    <xf numFmtId="0" fontId="6" fillId="0" borderId="4" xfId="0" applyFont="1" applyBorder="1" applyAlignment="1">
      <alignment vertical="top" wrapText="1" readingOrder="1"/>
    </xf>
    <xf numFmtId="0" fontId="6" fillId="0" borderId="7" xfId="0" applyFont="1" applyBorder="1" applyAlignment="1">
      <alignment horizontal="center" vertical="center" wrapText="1" readingOrder="1"/>
    </xf>
    <xf numFmtId="0" fontId="6" fillId="0" borderId="8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top" wrapText="1" readingOrder="1"/>
    </xf>
    <xf numFmtId="0" fontId="5" fillId="0" borderId="1" xfId="0" applyFont="1" applyBorder="1" applyAlignment="1">
      <alignment vertical="top" wrapText="1" readingOrder="1"/>
    </xf>
    <xf numFmtId="0" fontId="6" fillId="0" borderId="1" xfId="0" applyFont="1" applyBorder="1" applyAlignment="1">
      <alignment horizontal="right" vertical="top" wrapText="1" readingOrder="1"/>
    </xf>
    <xf numFmtId="0" fontId="5" fillId="2" borderId="1" xfId="0" applyFont="1" applyFill="1" applyBorder="1" applyAlignment="1">
      <alignment vertical="top" wrapText="1" readingOrder="1"/>
    </xf>
    <xf numFmtId="164" fontId="6" fillId="2" borderId="1" xfId="0" applyNumberFormat="1" applyFont="1" applyFill="1" applyBorder="1" applyAlignment="1">
      <alignment horizontal="right" vertical="top" wrapText="1" readingOrder="1"/>
    </xf>
    <xf numFmtId="164" fontId="5" fillId="0" borderId="1" xfId="0" applyNumberFormat="1" applyFont="1" applyBorder="1" applyAlignment="1">
      <alignment horizontal="right" vertical="top" wrapText="1" readingOrder="1"/>
    </xf>
    <xf numFmtId="0" fontId="6" fillId="0" borderId="1" xfId="0" applyFont="1" applyBorder="1" applyAlignment="1">
      <alignment vertical="top" wrapText="1" readingOrder="1"/>
    </xf>
    <xf numFmtId="164" fontId="6" fillId="0" borderId="1" xfId="0" applyNumberFormat="1" applyFont="1" applyBorder="1" applyAlignment="1">
      <alignment horizontal="right" vertical="top" wrapText="1" readingOrder="1"/>
    </xf>
    <xf numFmtId="0" fontId="5" fillId="0" borderId="10" xfId="0" applyFont="1" applyBorder="1" applyAlignment="1">
      <alignment horizontal="left" vertical="top" wrapText="1" readingOrder="1"/>
    </xf>
    <xf numFmtId="0" fontId="6" fillId="0" borderId="11" xfId="0" applyFont="1" applyBorder="1" applyAlignment="1">
      <alignment horizontal="left" vertical="top" wrapText="1" readingOrder="1"/>
    </xf>
    <xf numFmtId="164" fontId="6" fillId="0" borderId="11" xfId="0" applyNumberFormat="1" applyFont="1" applyBorder="1" applyAlignment="1">
      <alignment horizontal="right" vertical="top" wrapText="1" readingOrder="1"/>
    </xf>
    <xf numFmtId="0" fontId="6" fillId="0" borderId="11" xfId="0" applyFont="1" applyBorder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0" fontId="6" fillId="0" borderId="0" xfId="0" applyFont="1" applyAlignment="1">
      <alignment vertical="top" wrapText="1" readingOrder="1"/>
    </xf>
    <xf numFmtId="49" fontId="5" fillId="0" borderId="1" xfId="0" applyNumberFormat="1" applyFont="1" applyBorder="1" applyAlignment="1">
      <alignment horizontal="center" vertical="top" wrapText="1" readingOrder="1"/>
    </xf>
    <xf numFmtId="49" fontId="6" fillId="0" borderId="1" xfId="0" applyNumberFormat="1" applyFont="1" applyBorder="1" applyAlignment="1">
      <alignment horizontal="center" vertical="top" wrapText="1" readingOrder="1"/>
    </xf>
    <xf numFmtId="164" fontId="0" fillId="0" borderId="0" xfId="0" applyNumberFormat="1"/>
    <xf numFmtId="164" fontId="7" fillId="0" borderId="0" xfId="0" applyNumberFormat="1" applyFont="1" applyAlignment="1">
      <alignment vertical="top" wrapText="1" readingOrder="1"/>
    </xf>
    <xf numFmtId="164" fontId="6" fillId="0" borderId="0" xfId="0" applyNumberFormat="1" applyFont="1" applyAlignment="1">
      <alignment horizontal="right" vertical="top" wrapText="1" readingOrder="1"/>
    </xf>
    <xf numFmtId="0" fontId="8" fillId="0" borderId="0" xfId="0" applyFont="1"/>
    <xf numFmtId="164" fontId="9" fillId="0" borderId="1" xfId="0" applyNumberFormat="1" applyFont="1" applyBorder="1" applyAlignment="1">
      <alignment horizontal="right" vertical="top" wrapText="1" readingOrder="1"/>
    </xf>
    <xf numFmtId="0" fontId="11" fillId="0" borderId="0" xfId="0" applyFont="1"/>
    <xf numFmtId="0" fontId="10" fillId="0" borderId="1" xfId="0" applyFont="1" applyBorder="1" applyAlignment="1">
      <alignment vertical="top" wrapText="1" readingOrder="1"/>
    </xf>
    <xf numFmtId="164" fontId="3" fillId="4" borderId="1" xfId="0" applyNumberFormat="1" applyFont="1" applyFill="1" applyBorder="1" applyAlignment="1">
      <alignment horizontal="right" vertical="top" wrapText="1" readingOrder="1"/>
    </xf>
    <xf numFmtId="0" fontId="1" fillId="4" borderId="0" xfId="0" applyFont="1" applyFill="1"/>
    <xf numFmtId="0" fontId="13" fillId="0" borderId="0" xfId="0" applyFont="1"/>
    <xf numFmtId="0" fontId="12" fillId="0" borderId="0" xfId="0" applyFont="1"/>
    <xf numFmtId="164" fontId="3" fillId="5" borderId="1" xfId="0" applyNumberFormat="1" applyFont="1" applyFill="1" applyBorder="1" applyAlignment="1">
      <alignment horizontal="right" vertical="top" wrapText="1" readingOrder="1"/>
    </xf>
    <xf numFmtId="164" fontId="10" fillId="0" borderId="1" xfId="0" applyNumberFormat="1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vertical="top" wrapText="1" readingOrder="1"/>
    </xf>
    <xf numFmtId="0" fontId="3" fillId="3" borderId="1" xfId="0" applyFont="1" applyFill="1" applyBorder="1" applyAlignment="1">
      <alignment horizontal="center" vertical="top" wrapText="1" readingOrder="1"/>
    </xf>
    <xf numFmtId="0" fontId="3" fillId="3" borderId="1" xfId="0" applyFont="1" applyFill="1" applyBorder="1" applyAlignment="1">
      <alignment vertical="top" wrapText="1" readingOrder="1"/>
    </xf>
    <xf numFmtId="164" fontId="3" fillId="3" borderId="1" xfId="0" applyNumberFormat="1" applyFont="1" applyFill="1" applyBorder="1" applyAlignment="1">
      <alignment horizontal="right" vertical="top" wrapText="1" readingOrder="1"/>
    </xf>
    <xf numFmtId="0" fontId="2" fillId="6" borderId="3" xfId="0" applyFont="1" applyFill="1" applyBorder="1" applyAlignment="1">
      <alignment horizontal="center" vertical="center" wrapText="1" readingOrder="1"/>
    </xf>
    <xf numFmtId="0" fontId="2" fillId="7" borderId="3" xfId="0" applyFont="1" applyFill="1" applyBorder="1" applyAlignment="1">
      <alignment horizontal="center" vertical="center" wrapText="1" readingOrder="1"/>
    </xf>
    <xf numFmtId="0" fontId="2" fillId="8" borderId="3" xfId="0" applyFont="1" applyFill="1" applyBorder="1" applyAlignment="1">
      <alignment horizontal="center" vertical="center" wrapText="1" readingOrder="1"/>
    </xf>
    <xf numFmtId="49" fontId="3" fillId="0" borderId="1" xfId="0" applyNumberFormat="1" applyFont="1" applyBorder="1" applyAlignment="1">
      <alignment vertical="top" wrapText="1" readingOrder="1"/>
    </xf>
    <xf numFmtId="49" fontId="3" fillId="3" borderId="1" xfId="0" applyNumberFormat="1" applyFont="1" applyFill="1" applyBorder="1" applyAlignment="1">
      <alignment vertical="top" wrapText="1" readingOrder="1"/>
    </xf>
    <xf numFmtId="49" fontId="13" fillId="0" borderId="0" xfId="0" applyNumberFormat="1" applyFont="1"/>
    <xf numFmtId="49" fontId="1" fillId="0" borderId="0" xfId="0" applyNumberFormat="1" applyFont="1"/>
    <xf numFmtId="49" fontId="2" fillId="0" borderId="1" xfId="0" applyNumberFormat="1" applyFont="1" applyBorder="1" applyAlignment="1">
      <alignment vertical="top" wrapText="1" readingOrder="1"/>
    </xf>
    <xf numFmtId="49" fontId="3" fillId="0" borderId="1" xfId="0" applyNumberFormat="1" applyFont="1" applyBorder="1" applyAlignment="1">
      <alignment horizontal="center" vertical="top" wrapText="1" readingOrder="1"/>
    </xf>
    <xf numFmtId="49" fontId="2" fillId="2" borderId="3" xfId="0" applyNumberFormat="1" applyFont="1" applyFill="1" applyBorder="1" applyAlignment="1">
      <alignment vertical="top" wrapText="1" readingOrder="1"/>
    </xf>
    <xf numFmtId="49" fontId="3" fillId="0" borderId="5" xfId="0" applyNumberFormat="1" applyFont="1" applyBorder="1" applyAlignment="1">
      <alignment vertical="top" wrapText="1" readingOrder="1"/>
    </xf>
    <xf numFmtId="49" fontId="2" fillId="0" borderId="1" xfId="0" applyNumberFormat="1" applyFont="1" applyBorder="1" applyAlignment="1">
      <alignment horizontal="center" vertical="top" wrapText="1" readingOrder="1"/>
    </xf>
    <xf numFmtId="49" fontId="3" fillId="3" borderId="1" xfId="0" applyNumberFormat="1" applyFont="1" applyFill="1" applyBorder="1" applyAlignment="1">
      <alignment horizontal="center" vertical="top" wrapText="1" readingOrder="1"/>
    </xf>
    <xf numFmtId="49" fontId="5" fillId="2" borderId="3" xfId="0" applyNumberFormat="1" applyFont="1" applyFill="1" applyBorder="1" applyAlignment="1">
      <alignment vertical="top" wrapText="1" readingOrder="1"/>
    </xf>
    <xf numFmtId="49" fontId="6" fillId="0" borderId="5" xfId="0" applyNumberFormat="1" applyFont="1" applyBorder="1" applyAlignment="1">
      <alignment vertical="top" wrapText="1" readingOrder="1"/>
    </xf>
    <xf numFmtId="49" fontId="5" fillId="0" borderId="1" xfId="0" applyNumberFormat="1" applyFont="1" applyBorder="1" applyAlignment="1">
      <alignment vertical="top" wrapText="1" readingOrder="1"/>
    </xf>
    <xf numFmtId="49" fontId="6" fillId="0" borderId="1" xfId="0" applyNumberFormat="1" applyFont="1" applyBorder="1" applyAlignment="1">
      <alignment vertical="top" wrapText="1" readingOrder="1"/>
    </xf>
    <xf numFmtId="49" fontId="2" fillId="2" borderId="3" xfId="0" applyNumberFormat="1" applyFont="1" applyFill="1" applyBorder="1" applyAlignment="1">
      <alignment horizontal="center" vertical="center" wrapText="1" readingOrder="1"/>
    </xf>
    <xf numFmtId="49" fontId="3" fillId="0" borderId="1" xfId="0" applyNumberFormat="1" applyFont="1" applyBorder="1" applyAlignment="1">
      <alignment horizontal="right" vertical="top" wrapText="1" readingOrder="1"/>
    </xf>
    <xf numFmtId="49" fontId="10" fillId="0" borderId="1" xfId="0" applyNumberFormat="1" applyFont="1" applyBorder="1" applyAlignment="1">
      <alignment horizontal="right" vertical="top" wrapText="1" readingOrder="1"/>
    </xf>
    <xf numFmtId="49" fontId="3" fillId="3" borderId="1" xfId="0" applyNumberFormat="1" applyFont="1" applyFill="1" applyBorder="1" applyAlignment="1">
      <alignment horizontal="right" vertical="top" wrapText="1" readingOrder="1"/>
    </xf>
    <xf numFmtId="49" fontId="5" fillId="2" borderId="3" xfId="0" applyNumberFormat="1" applyFont="1" applyFill="1" applyBorder="1" applyAlignment="1">
      <alignment horizontal="center" vertical="center" wrapText="1" readingOrder="1"/>
    </xf>
    <xf numFmtId="49" fontId="6" fillId="0" borderId="1" xfId="0" applyNumberFormat="1" applyFont="1" applyBorder="1" applyAlignment="1">
      <alignment horizontal="right" vertical="top" wrapText="1" readingOrder="1"/>
    </xf>
    <xf numFmtId="49" fontId="3" fillId="0" borderId="6" xfId="0" applyNumberFormat="1" applyFont="1" applyBorder="1" applyAlignment="1">
      <alignment vertical="top" wrapText="1" readingOrder="1"/>
    </xf>
    <xf numFmtId="49" fontId="10" fillId="0" borderId="1" xfId="0" applyNumberFormat="1" applyFont="1" applyBorder="1" applyAlignment="1">
      <alignment horizontal="center" vertical="top" wrapText="1" readingOrder="1"/>
    </xf>
    <xf numFmtId="49" fontId="6" fillId="0" borderId="6" xfId="0" applyNumberFormat="1" applyFont="1" applyBorder="1" applyAlignment="1">
      <alignment vertical="top" wrapText="1" readingOrder="1"/>
    </xf>
    <xf numFmtId="164" fontId="4" fillId="0" borderId="0" xfId="0" applyNumberFormat="1" applyFont="1" applyAlignment="1">
      <alignment vertical="top" wrapText="1" readingOrder="1"/>
    </xf>
    <xf numFmtId="0" fontId="18" fillId="0" borderId="1" xfId="0" applyFont="1" applyBorder="1" applyAlignment="1">
      <alignment horizontal="center" vertical="top" wrapText="1" readingOrder="1"/>
    </xf>
    <xf numFmtId="49" fontId="18" fillId="0" borderId="1" xfId="0" applyNumberFormat="1" applyFont="1" applyBorder="1" applyAlignment="1">
      <alignment horizontal="center" vertical="top" wrapText="1" readingOrder="1"/>
    </xf>
    <xf numFmtId="0" fontId="18" fillId="0" borderId="1" xfId="0" applyFont="1" applyBorder="1" applyAlignment="1">
      <alignment vertical="top" wrapText="1" readingOrder="1"/>
    </xf>
    <xf numFmtId="3" fontId="1" fillId="0" borderId="0" xfId="0" applyNumberFormat="1" applyFont="1"/>
    <xf numFmtId="0" fontId="19" fillId="10" borderId="1" xfId="0" applyFont="1" applyFill="1" applyBorder="1" applyAlignment="1">
      <alignment horizontal="center" vertical="top" wrapText="1" readingOrder="1"/>
    </xf>
    <xf numFmtId="49" fontId="19" fillId="10" borderId="1" xfId="0" applyNumberFormat="1" applyFont="1" applyFill="1" applyBorder="1" applyAlignment="1">
      <alignment horizontal="center" vertical="top" wrapText="1" readingOrder="1"/>
    </xf>
    <xf numFmtId="49" fontId="19" fillId="10" borderId="1" xfId="0" applyNumberFormat="1" applyFont="1" applyFill="1" applyBorder="1" applyAlignment="1">
      <alignment horizontal="right" vertical="top" wrapText="1" readingOrder="1"/>
    </xf>
    <xf numFmtId="49" fontId="19" fillId="10" borderId="1" xfId="0" applyNumberFormat="1" applyFont="1" applyFill="1" applyBorder="1" applyAlignment="1">
      <alignment vertical="top" wrapText="1" readingOrder="1"/>
    </xf>
    <xf numFmtId="0" fontId="19" fillId="10" borderId="1" xfId="0" applyFont="1" applyFill="1" applyBorder="1" applyAlignment="1">
      <alignment vertical="top" wrapText="1" readingOrder="1"/>
    </xf>
    <xf numFmtId="164" fontId="19" fillId="10" borderId="1" xfId="0" applyNumberFormat="1" applyFont="1" applyFill="1" applyBorder="1" applyAlignment="1">
      <alignment horizontal="right" vertical="top" wrapText="1" readingOrder="1"/>
    </xf>
    <xf numFmtId="0" fontId="20" fillId="10" borderId="0" xfId="0" applyFont="1" applyFill="1"/>
    <xf numFmtId="0" fontId="3" fillId="10" borderId="1" xfId="0" applyFont="1" applyFill="1" applyBorder="1" applyAlignment="1">
      <alignment horizontal="center" vertical="top" wrapText="1" readingOrder="1"/>
    </xf>
    <xf numFmtId="49" fontId="3" fillId="10" borderId="1" xfId="0" applyNumberFormat="1" applyFont="1" applyFill="1" applyBorder="1" applyAlignment="1">
      <alignment horizontal="center" vertical="top" wrapText="1" readingOrder="1"/>
    </xf>
    <xf numFmtId="49" fontId="3" fillId="10" borderId="1" xfId="0" applyNumberFormat="1" applyFont="1" applyFill="1" applyBorder="1" applyAlignment="1">
      <alignment horizontal="right" vertical="top" wrapText="1" readingOrder="1"/>
    </xf>
    <xf numFmtId="49" fontId="3" fillId="10" borderId="1" xfId="0" applyNumberFormat="1" applyFont="1" applyFill="1" applyBorder="1" applyAlignment="1">
      <alignment vertical="top" wrapText="1" readingOrder="1"/>
    </xf>
    <xf numFmtId="0" fontId="3" fillId="10" borderId="1" xfId="0" applyFont="1" applyFill="1" applyBorder="1" applyAlignment="1">
      <alignment vertical="top" wrapText="1" readingOrder="1"/>
    </xf>
    <xf numFmtId="164" fontId="3" fillId="10" borderId="1" xfId="0" applyNumberFormat="1" applyFont="1" applyFill="1" applyBorder="1" applyAlignment="1">
      <alignment horizontal="right" vertical="top" wrapText="1" readingOrder="1"/>
    </xf>
    <xf numFmtId="0" fontId="1" fillId="10" borderId="0" xfId="0" applyFont="1" applyFill="1"/>
    <xf numFmtId="0" fontId="3" fillId="10" borderId="1" xfId="0" applyFont="1" applyFill="1" applyBorder="1" applyAlignment="1">
      <alignment horizontal="right" vertical="top" wrapText="1" readingOrder="1"/>
    </xf>
    <xf numFmtId="4" fontId="1" fillId="0" borderId="0" xfId="0" applyNumberFormat="1" applyFont="1"/>
    <xf numFmtId="4" fontId="3" fillId="0" borderId="1" xfId="0" applyNumberFormat="1" applyFont="1" applyBorder="1" applyAlignment="1">
      <alignment horizontal="right" vertical="top" wrapText="1" readingOrder="1"/>
    </xf>
    <xf numFmtId="49" fontId="3" fillId="10" borderId="1" xfId="0" applyNumberFormat="1" applyFont="1" applyFill="1" applyBorder="1" applyAlignment="1">
      <alignment horizontal="left" vertical="top" wrapText="1" readingOrder="1"/>
    </xf>
    <xf numFmtId="1" fontId="2" fillId="2" borderId="3" xfId="0" applyNumberFormat="1" applyFont="1" applyFill="1" applyBorder="1" applyAlignment="1">
      <alignment horizontal="center" vertical="center" wrapText="1" readingOrder="1"/>
    </xf>
    <xf numFmtId="1" fontId="3" fillId="0" borderId="8" xfId="0" applyNumberFormat="1" applyFont="1" applyBorder="1" applyAlignment="1">
      <alignment horizontal="center" vertical="top" wrapText="1" readingOrder="1"/>
    </xf>
    <xf numFmtId="1" fontId="3" fillId="0" borderId="1" xfId="0" applyNumberFormat="1" applyFont="1" applyBorder="1" applyAlignment="1">
      <alignment horizontal="right" vertical="top" wrapText="1" readingOrder="1"/>
    </xf>
    <xf numFmtId="1" fontId="3" fillId="2" borderId="1" xfId="0" applyNumberFormat="1" applyFont="1" applyFill="1" applyBorder="1" applyAlignment="1">
      <alignment horizontal="right" vertical="top" wrapText="1" readingOrder="1"/>
    </xf>
    <xf numFmtId="1" fontId="2" fillId="0" borderId="1" xfId="0" applyNumberFormat="1" applyFont="1" applyBorder="1" applyAlignment="1">
      <alignment horizontal="right" vertical="top" wrapText="1" readingOrder="1"/>
    </xf>
    <xf numFmtId="1" fontId="3" fillId="0" borderId="11" xfId="0" applyNumberFormat="1" applyFont="1" applyBorder="1" applyAlignment="1">
      <alignment horizontal="right" vertical="top" wrapText="1" readingOrder="1"/>
    </xf>
    <xf numFmtId="1" fontId="1" fillId="0" borderId="0" xfId="0" applyNumberFormat="1" applyFont="1"/>
    <xf numFmtId="1" fontId="4" fillId="0" borderId="0" xfId="0" applyNumberFormat="1" applyFont="1" applyAlignment="1">
      <alignment vertical="top" wrapText="1" readingOrder="1"/>
    </xf>
    <xf numFmtId="1" fontId="3" fillId="0" borderId="0" xfId="0" applyNumberFormat="1" applyFont="1" applyAlignment="1">
      <alignment horizontal="right" vertical="top" wrapText="1" readingOrder="1"/>
    </xf>
    <xf numFmtId="1" fontId="2" fillId="2" borderId="1" xfId="0" applyNumberFormat="1" applyFont="1" applyFill="1" applyBorder="1" applyAlignment="1">
      <alignment horizontal="right" vertical="top" wrapText="1" readingOrder="1"/>
    </xf>
    <xf numFmtId="1" fontId="0" fillId="0" borderId="0" xfId="0" applyNumberFormat="1"/>
    <xf numFmtId="164" fontId="3" fillId="11" borderId="1" xfId="0" applyNumberFormat="1" applyFont="1" applyFill="1" applyBorder="1" applyAlignment="1">
      <alignment horizontal="right" vertical="top" wrapText="1" readingOrder="1"/>
    </xf>
    <xf numFmtId="1" fontId="3" fillId="11" borderId="1" xfId="0" applyNumberFormat="1" applyFont="1" applyFill="1" applyBorder="1" applyAlignment="1">
      <alignment horizontal="right" vertical="top" wrapText="1" readingOrder="1"/>
    </xf>
    <xf numFmtId="0" fontId="3" fillId="0" borderId="19" xfId="0" applyFont="1" applyBorder="1" applyAlignment="1">
      <alignment vertical="top" wrapText="1" readingOrder="1"/>
    </xf>
    <xf numFmtId="0" fontId="3" fillId="0" borderId="9" xfId="0" applyFont="1" applyBorder="1" applyAlignment="1">
      <alignment vertical="top" wrapText="1" readingOrder="1"/>
    </xf>
    <xf numFmtId="49" fontId="3" fillId="0" borderId="19" xfId="0" applyNumberFormat="1" applyFont="1" applyBorder="1" applyAlignment="1">
      <alignment vertical="top" wrapText="1" readingOrder="1"/>
    </xf>
    <xf numFmtId="49" fontId="3" fillId="0" borderId="9" xfId="0" applyNumberFormat="1" applyFont="1" applyBorder="1" applyAlignment="1">
      <alignment vertical="top" wrapText="1" readingOrder="1"/>
    </xf>
    <xf numFmtId="0" fontId="3" fillId="0" borderId="20" xfId="0" applyFont="1" applyBorder="1" applyAlignment="1">
      <alignment vertical="top" wrapText="1" readingOrder="1"/>
    </xf>
    <xf numFmtId="0" fontId="3" fillId="0" borderId="21" xfId="0" applyFont="1" applyBorder="1" applyAlignment="1">
      <alignment vertical="top" wrapText="1" readingOrder="1"/>
    </xf>
    <xf numFmtId="0" fontId="3" fillId="0" borderId="12" xfId="0" applyFont="1" applyBorder="1" applyAlignment="1">
      <alignment vertical="top" wrapText="1" readingOrder="1"/>
    </xf>
    <xf numFmtId="49" fontId="3" fillId="0" borderId="12" xfId="0" applyNumberFormat="1" applyFont="1" applyBorder="1" applyAlignment="1">
      <alignment vertical="top" wrapText="1" readingOrder="1"/>
    </xf>
    <xf numFmtId="0" fontId="3" fillId="0" borderId="22" xfId="0" applyFont="1" applyBorder="1" applyAlignment="1">
      <alignment vertical="top" wrapText="1" readingOrder="1"/>
    </xf>
    <xf numFmtId="49" fontId="3" fillId="0" borderId="23" xfId="0" applyNumberFormat="1" applyFont="1" applyBorder="1" applyAlignment="1">
      <alignment vertical="top" wrapText="1" readingOrder="1"/>
    </xf>
    <xf numFmtId="0" fontId="3" fillId="0" borderId="24" xfId="0" applyFont="1" applyBorder="1" applyAlignment="1">
      <alignment vertical="top" wrapText="1" readingOrder="1"/>
    </xf>
    <xf numFmtId="0" fontId="3" fillId="0" borderId="23" xfId="0" applyFont="1" applyBorder="1" applyAlignment="1">
      <alignment vertical="top" wrapText="1" readingOrder="1"/>
    </xf>
    <xf numFmtId="49" fontId="6" fillId="0" borderId="19" xfId="0" applyNumberFormat="1" applyFont="1" applyBorder="1" applyAlignment="1">
      <alignment vertical="top" wrapText="1" readingOrder="1"/>
    </xf>
    <xf numFmtId="49" fontId="6" fillId="0" borderId="9" xfId="0" applyNumberFormat="1" applyFont="1" applyBorder="1" applyAlignment="1">
      <alignment vertical="top" wrapText="1" readingOrder="1"/>
    </xf>
    <xf numFmtId="49" fontId="6" fillId="0" borderId="12" xfId="0" applyNumberFormat="1" applyFont="1" applyBorder="1" applyAlignment="1">
      <alignment vertical="top" wrapText="1" readingOrder="1"/>
    </xf>
    <xf numFmtId="0" fontId="6" fillId="0" borderId="20" xfId="0" applyFont="1" applyBorder="1" applyAlignment="1">
      <alignment vertical="top" wrapText="1" readingOrder="1"/>
    </xf>
    <xf numFmtId="0" fontId="6" fillId="0" borderId="21" xfId="0" applyFont="1" applyBorder="1" applyAlignment="1">
      <alignment vertical="top" wrapText="1" readingOrder="1"/>
    </xf>
    <xf numFmtId="0" fontId="6" fillId="0" borderId="22" xfId="0" applyFont="1" applyBorder="1" applyAlignment="1">
      <alignment vertical="top" wrapText="1" readingOrder="1"/>
    </xf>
    <xf numFmtId="0" fontId="6" fillId="0" borderId="19" xfId="0" applyFont="1" applyBorder="1" applyAlignment="1">
      <alignment vertical="top" wrapText="1" readingOrder="1"/>
    </xf>
    <xf numFmtId="0" fontId="6" fillId="0" borderId="9" xfId="0" applyFont="1" applyBorder="1" applyAlignment="1">
      <alignment vertical="top" wrapText="1" readingOrder="1"/>
    </xf>
    <xf numFmtId="0" fontId="6" fillId="0" borderId="12" xfId="0" applyFont="1" applyBorder="1" applyAlignment="1">
      <alignment vertical="top" wrapText="1" readingOrder="1"/>
    </xf>
  </cellXfs>
  <cellStyles count="4">
    <cellStyle name="_ADFDI_DataEntryGridStyle_integer" xfId="2" xr:uid="{E9348AE8-9A09-49C6-A660-78183BBE77CC}"/>
    <cellStyle name="_ADFDI_TableCellStyleText1" xfId="1" xr:uid="{392A6190-9F46-4419-ABF9-463668AEA769}"/>
    <cellStyle name="Normal" xfId="0" builtinId="0"/>
    <cellStyle name="Zarez 2" xfId="3" xr:uid="{A1E2C086-36E0-4224-8CBB-9D9F3EF6742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57F92-8225-4898-B0CF-2B55A34DD2F8}">
  <dimension ref="G2:M105"/>
  <sheetViews>
    <sheetView topLeftCell="A70" workbookViewId="0">
      <selection activeCell="K79" sqref="K79"/>
    </sheetView>
  </sheetViews>
  <sheetFormatPr defaultRowHeight="15" x14ac:dyDescent="0.25"/>
  <cols>
    <col min="11" max="11" width="11.7109375" style="117" bestFit="1" customWidth="1"/>
  </cols>
  <sheetData>
    <row r="2" spans="11:11" x14ac:dyDescent="0.25">
      <c r="K2" s="101"/>
    </row>
    <row r="3" spans="11:11" x14ac:dyDescent="0.25">
      <c r="K3" s="101"/>
    </row>
    <row r="4" spans="11:11" x14ac:dyDescent="0.25">
      <c r="K4" s="101"/>
    </row>
    <row r="5" spans="11:11" x14ac:dyDescent="0.25">
      <c r="K5" s="101"/>
    </row>
    <row r="6" spans="11:11" x14ac:dyDescent="0.25">
      <c r="K6" s="101"/>
    </row>
    <row r="7" spans="11:11" x14ac:dyDescent="0.25">
      <c r="K7" s="101"/>
    </row>
    <row r="8" spans="11:11" x14ac:dyDescent="0.25">
      <c r="K8" s="101"/>
    </row>
    <row r="9" spans="11:11" x14ac:dyDescent="0.25">
      <c r="K9" s="101"/>
    </row>
    <row r="10" spans="11:11" x14ac:dyDescent="0.25">
      <c r="K10" s="101"/>
    </row>
    <row r="11" spans="11:11" x14ac:dyDescent="0.25">
      <c r="K11" s="101"/>
    </row>
    <row r="12" spans="11:11" x14ac:dyDescent="0.25">
      <c r="K12" s="101"/>
    </row>
    <row r="13" spans="11:11" x14ac:dyDescent="0.25">
      <c r="K13" s="101"/>
    </row>
    <row r="14" spans="11:11" x14ac:dyDescent="0.25">
      <c r="K14" s="101"/>
    </row>
    <row r="15" spans="11:11" x14ac:dyDescent="0.25">
      <c r="K15" s="101"/>
    </row>
    <row r="16" spans="11:11" x14ac:dyDescent="0.25">
      <c r="K16" s="101"/>
    </row>
    <row r="17" spans="7:13" x14ac:dyDescent="0.25">
      <c r="G17" t="s">
        <v>364</v>
      </c>
      <c r="H17">
        <v>8132</v>
      </c>
      <c r="I17" t="s">
        <v>1918</v>
      </c>
      <c r="J17" t="s">
        <v>1923</v>
      </c>
      <c r="K17" s="101">
        <v>2336390</v>
      </c>
    </row>
    <row r="18" spans="7:13" x14ac:dyDescent="0.25">
      <c r="G18" t="s">
        <v>364</v>
      </c>
      <c r="H18">
        <v>6142</v>
      </c>
      <c r="I18" t="s">
        <v>380</v>
      </c>
      <c r="J18" t="s">
        <v>1910</v>
      </c>
      <c r="K18" s="101">
        <v>1424111</v>
      </c>
    </row>
    <row r="19" spans="7:13" x14ac:dyDescent="0.25">
      <c r="G19" t="s">
        <v>364</v>
      </c>
      <c r="H19">
        <v>6152</v>
      </c>
      <c r="I19" t="s">
        <v>403</v>
      </c>
      <c r="J19" t="s">
        <v>1910</v>
      </c>
      <c r="K19" s="101">
        <v>912279</v>
      </c>
      <c r="M19" s="101">
        <f>K18+K19</f>
        <v>2336390</v>
      </c>
    </row>
    <row r="20" spans="7:13" x14ac:dyDescent="0.25">
      <c r="G20" t="s">
        <v>364</v>
      </c>
      <c r="H20">
        <v>8136</v>
      </c>
      <c r="I20" t="s">
        <v>1918</v>
      </c>
      <c r="J20" t="s">
        <v>1923</v>
      </c>
      <c r="K20" s="101">
        <v>93049</v>
      </c>
    </row>
    <row r="21" spans="7:13" x14ac:dyDescent="0.25">
      <c r="G21" t="s">
        <v>364</v>
      </c>
      <c r="H21">
        <v>6141</v>
      </c>
      <c r="I21" t="s">
        <v>372</v>
      </c>
      <c r="J21" t="s">
        <v>1910</v>
      </c>
      <c r="K21" s="101">
        <v>80000</v>
      </c>
    </row>
    <row r="22" spans="7:13" x14ac:dyDescent="0.25">
      <c r="G22" t="s">
        <v>364</v>
      </c>
      <c r="H22">
        <v>6142</v>
      </c>
      <c r="I22" t="s">
        <v>376</v>
      </c>
      <c r="J22" t="s">
        <v>1910</v>
      </c>
      <c r="K22" s="101">
        <v>13049</v>
      </c>
    </row>
    <row r="23" spans="7:13" x14ac:dyDescent="0.25">
      <c r="G23" t="s">
        <v>468</v>
      </c>
      <c r="H23">
        <v>8143</v>
      </c>
      <c r="I23" t="s">
        <v>1918</v>
      </c>
      <c r="J23" t="s">
        <v>1923</v>
      </c>
      <c r="K23" s="101">
        <v>290328</v>
      </c>
    </row>
    <row r="24" spans="7:13" x14ac:dyDescent="0.25">
      <c r="G24" t="s">
        <v>468</v>
      </c>
      <c r="H24">
        <v>6154</v>
      </c>
      <c r="I24" t="s">
        <v>515</v>
      </c>
      <c r="J24" t="s">
        <v>1895</v>
      </c>
      <c r="K24" s="101">
        <v>176684</v>
      </c>
    </row>
    <row r="25" spans="7:13" x14ac:dyDescent="0.25">
      <c r="G25" t="s">
        <v>468</v>
      </c>
      <c r="H25">
        <v>6154</v>
      </c>
      <c r="I25" t="s">
        <v>519</v>
      </c>
      <c r="J25" t="s">
        <v>1895</v>
      </c>
      <c r="K25" s="101">
        <v>1363</v>
      </c>
    </row>
    <row r="26" spans="7:13" x14ac:dyDescent="0.25">
      <c r="G26" t="s">
        <v>468</v>
      </c>
      <c r="H26">
        <v>8212</v>
      </c>
      <c r="I26" t="s">
        <v>525</v>
      </c>
      <c r="J26" t="s">
        <v>1895</v>
      </c>
      <c r="K26" s="101">
        <v>35689</v>
      </c>
    </row>
    <row r="27" spans="7:13" x14ac:dyDescent="0.25">
      <c r="G27" t="s">
        <v>468</v>
      </c>
      <c r="H27">
        <v>8212</v>
      </c>
      <c r="I27" t="s">
        <v>1928</v>
      </c>
      <c r="J27" t="s">
        <v>1895</v>
      </c>
      <c r="K27" s="101">
        <v>63402</v>
      </c>
    </row>
    <row r="28" spans="7:13" x14ac:dyDescent="0.25">
      <c r="G28" t="s">
        <v>468</v>
      </c>
      <c r="H28">
        <v>8212</v>
      </c>
      <c r="I28" t="s">
        <v>1924</v>
      </c>
      <c r="J28" t="s">
        <v>1895</v>
      </c>
      <c r="K28" s="101">
        <v>13190</v>
      </c>
    </row>
    <row r="29" spans="7:13" x14ac:dyDescent="0.25">
      <c r="G29" t="s">
        <v>617</v>
      </c>
      <c r="H29">
        <v>8143</v>
      </c>
      <c r="I29" t="s">
        <v>1918</v>
      </c>
      <c r="J29" t="s">
        <v>1923</v>
      </c>
      <c r="K29" s="101">
        <v>365223</v>
      </c>
    </row>
    <row r="30" spans="7:13" x14ac:dyDescent="0.25">
      <c r="G30" t="s">
        <v>617</v>
      </c>
      <c r="H30">
        <v>8216</v>
      </c>
      <c r="I30" t="s">
        <v>644</v>
      </c>
      <c r="J30" t="s">
        <v>1892</v>
      </c>
      <c r="K30" s="101">
        <v>365223</v>
      </c>
    </row>
    <row r="31" spans="7:13" x14ac:dyDescent="0.25">
      <c r="G31" t="s">
        <v>687</v>
      </c>
      <c r="H31">
        <v>8143</v>
      </c>
      <c r="I31" t="s">
        <v>1918</v>
      </c>
      <c r="J31" t="s">
        <v>1923</v>
      </c>
      <c r="K31" s="101">
        <v>434291</v>
      </c>
    </row>
    <row r="32" spans="7:13" x14ac:dyDescent="0.25">
      <c r="G32" t="s">
        <v>687</v>
      </c>
      <c r="H32">
        <v>6154</v>
      </c>
      <c r="I32" t="s">
        <v>760</v>
      </c>
      <c r="J32" t="s">
        <v>1894</v>
      </c>
      <c r="K32" s="101">
        <v>434291</v>
      </c>
    </row>
    <row r="33" spans="7:11" x14ac:dyDescent="0.25">
      <c r="G33" t="s">
        <v>842</v>
      </c>
      <c r="H33">
        <v>8143</v>
      </c>
      <c r="I33" t="s">
        <v>1918</v>
      </c>
      <c r="J33" t="s">
        <v>1923</v>
      </c>
      <c r="K33" s="101">
        <f>K34+K35+K36</f>
        <v>11830</v>
      </c>
    </row>
    <row r="34" spans="7:11" x14ac:dyDescent="0.25">
      <c r="G34" t="s">
        <v>842</v>
      </c>
      <c r="H34">
        <v>6153</v>
      </c>
      <c r="I34" t="s">
        <v>872</v>
      </c>
      <c r="J34" t="s">
        <v>1901</v>
      </c>
      <c r="K34" s="117">
        <v>10601</v>
      </c>
    </row>
    <row r="35" spans="7:11" x14ac:dyDescent="0.25">
      <c r="G35" t="s">
        <v>842</v>
      </c>
      <c r="H35">
        <v>6153</v>
      </c>
      <c r="I35" t="s">
        <v>1820</v>
      </c>
      <c r="J35" t="s">
        <v>1901</v>
      </c>
      <c r="K35" s="117">
        <v>787</v>
      </c>
    </row>
    <row r="36" spans="7:11" x14ac:dyDescent="0.25">
      <c r="G36" t="s">
        <v>842</v>
      </c>
      <c r="H36">
        <v>6153</v>
      </c>
      <c r="I36" t="s">
        <v>1929</v>
      </c>
      <c r="J36" t="s">
        <v>1901</v>
      </c>
      <c r="K36" s="117">
        <v>442</v>
      </c>
    </row>
    <row r="37" spans="7:11" x14ac:dyDescent="0.25">
      <c r="G37" t="s">
        <v>930</v>
      </c>
      <c r="H37">
        <v>8143</v>
      </c>
      <c r="I37" t="s">
        <v>1918</v>
      </c>
      <c r="J37" t="s">
        <v>1923</v>
      </c>
      <c r="K37" s="101">
        <v>256690</v>
      </c>
    </row>
    <row r="38" spans="7:11" x14ac:dyDescent="0.25">
      <c r="G38" t="s">
        <v>930</v>
      </c>
      <c r="H38">
        <v>8213</v>
      </c>
      <c r="I38" t="s">
        <v>990</v>
      </c>
      <c r="J38" t="s">
        <v>1909</v>
      </c>
      <c r="K38" s="101">
        <v>6463</v>
      </c>
    </row>
    <row r="39" spans="7:11" x14ac:dyDescent="0.25">
      <c r="G39" t="s">
        <v>930</v>
      </c>
      <c r="H39">
        <v>8213</v>
      </c>
      <c r="I39" t="s">
        <v>1931</v>
      </c>
      <c r="J39" t="s">
        <v>1909</v>
      </c>
      <c r="K39" s="101">
        <v>878</v>
      </c>
    </row>
    <row r="40" spans="7:11" x14ac:dyDescent="0.25">
      <c r="G40" t="s">
        <v>930</v>
      </c>
      <c r="H40">
        <v>8216</v>
      </c>
      <c r="I40" t="s">
        <v>1003</v>
      </c>
      <c r="J40" t="s">
        <v>1909</v>
      </c>
      <c r="K40" s="101">
        <v>13702</v>
      </c>
    </row>
    <row r="41" spans="7:11" x14ac:dyDescent="0.25">
      <c r="G41" t="s">
        <v>930</v>
      </c>
      <c r="H41">
        <v>8216</v>
      </c>
      <c r="I41" t="s">
        <v>1933</v>
      </c>
      <c r="J41" t="s">
        <v>1909</v>
      </c>
      <c r="K41" s="101">
        <v>235647</v>
      </c>
    </row>
    <row r="42" spans="7:11" x14ac:dyDescent="0.25">
      <c r="G42" t="s">
        <v>468</v>
      </c>
      <c r="H42">
        <v>8143</v>
      </c>
      <c r="I42" t="s">
        <v>1918</v>
      </c>
      <c r="J42" t="s">
        <v>1923</v>
      </c>
      <c r="K42" s="101">
        <v>2390437</v>
      </c>
    </row>
    <row r="43" spans="7:11" x14ac:dyDescent="0.25">
      <c r="G43" t="s">
        <v>468</v>
      </c>
      <c r="H43">
        <v>6154</v>
      </c>
      <c r="I43" t="s">
        <v>515</v>
      </c>
      <c r="J43" t="s">
        <v>1895</v>
      </c>
      <c r="K43" s="101">
        <v>640000</v>
      </c>
    </row>
    <row r="44" spans="7:11" x14ac:dyDescent="0.25">
      <c r="G44" t="s">
        <v>468</v>
      </c>
      <c r="H44">
        <v>8211</v>
      </c>
      <c r="I44" t="s">
        <v>523</v>
      </c>
      <c r="J44" t="s">
        <v>1895</v>
      </c>
      <c r="K44" s="101">
        <v>308129</v>
      </c>
    </row>
    <row r="45" spans="7:11" x14ac:dyDescent="0.25">
      <c r="G45" t="s">
        <v>468</v>
      </c>
      <c r="H45">
        <v>8212</v>
      </c>
      <c r="I45" t="s">
        <v>1928</v>
      </c>
      <c r="J45" t="s">
        <v>1895</v>
      </c>
      <c r="K45" s="101">
        <v>1442308</v>
      </c>
    </row>
    <row r="46" spans="7:11" x14ac:dyDescent="0.25">
      <c r="G46" t="s">
        <v>364</v>
      </c>
      <c r="H46">
        <v>8143</v>
      </c>
      <c r="I46" t="s">
        <v>1918</v>
      </c>
      <c r="J46" t="s">
        <v>1923</v>
      </c>
      <c r="K46" s="101">
        <v>2871626</v>
      </c>
    </row>
    <row r="47" spans="7:11" x14ac:dyDescent="0.25">
      <c r="G47" t="s">
        <v>364</v>
      </c>
      <c r="H47">
        <v>6151</v>
      </c>
      <c r="I47" t="s">
        <v>397</v>
      </c>
      <c r="J47" t="s">
        <v>1903</v>
      </c>
      <c r="K47" s="101">
        <v>1000000</v>
      </c>
    </row>
    <row r="48" spans="7:11" x14ac:dyDescent="0.25">
      <c r="G48" t="s">
        <v>364</v>
      </c>
      <c r="H48">
        <v>6152</v>
      </c>
      <c r="I48" t="s">
        <v>401</v>
      </c>
      <c r="J48" t="s">
        <v>1910</v>
      </c>
      <c r="K48" s="101">
        <v>571626</v>
      </c>
    </row>
    <row r="49" spans="7:11" x14ac:dyDescent="0.25">
      <c r="G49" t="s">
        <v>364</v>
      </c>
      <c r="H49">
        <v>6154</v>
      </c>
      <c r="I49" t="s">
        <v>405</v>
      </c>
      <c r="J49" t="s">
        <v>1910</v>
      </c>
      <c r="K49" s="101">
        <v>1000000</v>
      </c>
    </row>
    <row r="50" spans="7:11" x14ac:dyDescent="0.25">
      <c r="G50" t="s">
        <v>364</v>
      </c>
      <c r="H50">
        <v>6154</v>
      </c>
      <c r="I50" t="s">
        <v>407</v>
      </c>
      <c r="J50" t="s">
        <v>1910</v>
      </c>
      <c r="K50" s="101">
        <v>300000</v>
      </c>
    </row>
    <row r="51" spans="7:11" x14ac:dyDescent="0.25">
      <c r="G51">
        <v>13020001</v>
      </c>
      <c r="H51">
        <v>8143</v>
      </c>
      <c r="I51" t="s">
        <v>1918</v>
      </c>
      <c r="J51" t="s">
        <v>1923</v>
      </c>
      <c r="K51" s="101">
        <v>1732996</v>
      </c>
    </row>
    <row r="52" spans="7:11" x14ac:dyDescent="0.25">
      <c r="G52" t="s">
        <v>414</v>
      </c>
      <c r="H52">
        <v>8216</v>
      </c>
      <c r="I52" t="s">
        <v>461</v>
      </c>
      <c r="J52" t="s">
        <v>1903</v>
      </c>
      <c r="K52" s="101">
        <v>1732996</v>
      </c>
    </row>
    <row r="53" spans="7:11" x14ac:dyDescent="0.25">
      <c r="G53" t="s">
        <v>468</v>
      </c>
      <c r="H53">
        <v>8143</v>
      </c>
      <c r="I53" t="s">
        <v>1918</v>
      </c>
      <c r="J53" t="s">
        <v>1923</v>
      </c>
      <c r="K53" s="101">
        <v>25003398</v>
      </c>
    </row>
    <row r="54" spans="7:11" x14ac:dyDescent="0.25">
      <c r="G54" t="s">
        <v>468</v>
      </c>
      <c r="H54">
        <v>8211</v>
      </c>
      <c r="I54" t="s">
        <v>523</v>
      </c>
      <c r="J54" t="s">
        <v>1895</v>
      </c>
      <c r="K54" s="101">
        <v>5034914</v>
      </c>
    </row>
    <row r="55" spans="7:11" x14ac:dyDescent="0.25">
      <c r="G55" t="s">
        <v>468</v>
      </c>
      <c r="H55">
        <v>8212</v>
      </c>
      <c r="I55" t="s">
        <v>525</v>
      </c>
      <c r="J55" t="s">
        <v>1895</v>
      </c>
      <c r="K55" s="101">
        <v>9548025</v>
      </c>
    </row>
    <row r="56" spans="7:11" x14ac:dyDescent="0.25">
      <c r="G56" t="s">
        <v>468</v>
      </c>
      <c r="H56">
        <v>8212</v>
      </c>
      <c r="I56" t="s">
        <v>527</v>
      </c>
      <c r="J56" t="s">
        <v>1895</v>
      </c>
      <c r="K56" s="101">
        <v>6960400</v>
      </c>
    </row>
    <row r="57" spans="7:11" x14ac:dyDescent="0.25">
      <c r="G57" t="s">
        <v>468</v>
      </c>
      <c r="H57">
        <v>8213</v>
      </c>
      <c r="I57" t="s">
        <v>529</v>
      </c>
      <c r="J57" t="s">
        <v>1895</v>
      </c>
      <c r="K57" s="101">
        <v>3000000</v>
      </c>
    </row>
    <row r="58" spans="7:11" x14ac:dyDescent="0.25">
      <c r="G58" t="s">
        <v>468</v>
      </c>
      <c r="H58">
        <v>8215</v>
      </c>
      <c r="I58" t="s">
        <v>550</v>
      </c>
      <c r="J58" t="s">
        <v>1895</v>
      </c>
      <c r="K58" s="101">
        <v>460059</v>
      </c>
    </row>
    <row r="59" spans="7:11" x14ac:dyDescent="0.25">
      <c r="G59" t="s">
        <v>617</v>
      </c>
      <c r="H59">
        <v>8143</v>
      </c>
      <c r="I59" t="s">
        <v>1918</v>
      </c>
      <c r="J59" t="s">
        <v>1923</v>
      </c>
      <c r="K59" s="101">
        <v>13945450</v>
      </c>
    </row>
    <row r="60" spans="7:11" x14ac:dyDescent="0.25">
      <c r="G60" t="s">
        <v>617</v>
      </c>
      <c r="H60">
        <v>8213</v>
      </c>
      <c r="I60" t="s">
        <v>636</v>
      </c>
      <c r="J60" t="s">
        <v>1892</v>
      </c>
      <c r="K60" s="101">
        <v>12045450</v>
      </c>
    </row>
    <row r="61" spans="7:11" x14ac:dyDescent="0.25">
      <c r="G61" t="s">
        <v>617</v>
      </c>
      <c r="H61">
        <v>8216</v>
      </c>
      <c r="I61" t="s">
        <v>644</v>
      </c>
      <c r="J61" t="s">
        <v>1892</v>
      </c>
      <c r="K61" s="101">
        <v>1650000</v>
      </c>
    </row>
    <row r="62" spans="7:11" x14ac:dyDescent="0.25">
      <c r="G62" t="s">
        <v>617</v>
      </c>
      <c r="H62">
        <v>8216</v>
      </c>
      <c r="I62" t="s">
        <v>648</v>
      </c>
      <c r="J62" t="s">
        <v>1892</v>
      </c>
      <c r="K62" s="101">
        <v>250000</v>
      </c>
    </row>
    <row r="63" spans="7:11" x14ac:dyDescent="0.25">
      <c r="G63">
        <v>17020001</v>
      </c>
      <c r="H63">
        <v>8143</v>
      </c>
      <c r="I63" t="s">
        <v>1918</v>
      </c>
      <c r="J63" t="s">
        <v>1923</v>
      </c>
      <c r="K63" s="101">
        <v>12247639</v>
      </c>
    </row>
    <row r="64" spans="7:11" x14ac:dyDescent="0.25">
      <c r="G64" t="s">
        <v>656</v>
      </c>
      <c r="H64">
        <v>8213</v>
      </c>
      <c r="I64" t="s">
        <v>673</v>
      </c>
      <c r="J64" t="s">
        <v>1892</v>
      </c>
      <c r="K64" s="101">
        <v>3381080</v>
      </c>
    </row>
    <row r="65" spans="7:11" x14ac:dyDescent="0.25">
      <c r="G65" t="s">
        <v>656</v>
      </c>
      <c r="H65">
        <v>8213</v>
      </c>
      <c r="I65" t="s">
        <v>674</v>
      </c>
      <c r="J65" t="s">
        <v>1892</v>
      </c>
      <c r="K65" s="101">
        <v>7001350</v>
      </c>
    </row>
    <row r="66" spans="7:11" x14ac:dyDescent="0.25">
      <c r="G66" t="s">
        <v>656</v>
      </c>
      <c r="H66">
        <v>8213</v>
      </c>
      <c r="I66" t="s">
        <v>676</v>
      </c>
      <c r="J66" t="s">
        <v>1892</v>
      </c>
      <c r="K66" s="101">
        <v>865209</v>
      </c>
    </row>
    <row r="67" spans="7:11" x14ac:dyDescent="0.25">
      <c r="G67" t="s">
        <v>656</v>
      </c>
      <c r="H67">
        <v>8213</v>
      </c>
      <c r="I67" t="s">
        <v>680</v>
      </c>
      <c r="J67" t="s">
        <v>1892</v>
      </c>
      <c r="K67" s="101">
        <v>1000000</v>
      </c>
    </row>
    <row r="68" spans="7:11" x14ac:dyDescent="0.25">
      <c r="G68">
        <v>18010001</v>
      </c>
      <c r="H68">
        <v>8143</v>
      </c>
      <c r="I68" t="s">
        <v>1918</v>
      </c>
      <c r="J68" t="s">
        <v>1923</v>
      </c>
      <c r="K68" s="101">
        <v>15056271</v>
      </c>
    </row>
    <row r="69" spans="7:11" x14ac:dyDescent="0.25">
      <c r="G69" t="s">
        <v>687</v>
      </c>
      <c r="H69">
        <v>6154</v>
      </c>
      <c r="I69" t="s">
        <v>750</v>
      </c>
      <c r="J69" t="s">
        <v>1896</v>
      </c>
      <c r="K69" s="101">
        <v>8436271</v>
      </c>
    </row>
    <row r="70" spans="7:11" x14ac:dyDescent="0.25">
      <c r="G70" t="s">
        <v>687</v>
      </c>
      <c r="H70">
        <v>6154</v>
      </c>
      <c r="I70" t="s">
        <v>752</v>
      </c>
      <c r="J70" t="s">
        <v>1896</v>
      </c>
      <c r="K70" s="101">
        <v>6500000</v>
      </c>
    </row>
    <row r="71" spans="7:11" x14ac:dyDescent="0.25">
      <c r="G71" t="s">
        <v>687</v>
      </c>
      <c r="H71">
        <v>6154</v>
      </c>
      <c r="I71" t="s">
        <v>762</v>
      </c>
      <c r="J71" t="s">
        <v>1896</v>
      </c>
      <c r="K71" s="101">
        <v>120000</v>
      </c>
    </row>
    <row r="72" spans="7:11" x14ac:dyDescent="0.25">
      <c r="G72">
        <v>20010001</v>
      </c>
      <c r="H72">
        <v>8143</v>
      </c>
      <c r="I72" t="s">
        <v>1918</v>
      </c>
      <c r="J72" t="s">
        <v>1923</v>
      </c>
      <c r="K72" s="101">
        <v>7480473</v>
      </c>
    </row>
    <row r="73" spans="7:11" x14ac:dyDescent="0.25">
      <c r="G73" t="s">
        <v>842</v>
      </c>
      <c r="H73">
        <v>6153</v>
      </c>
      <c r="I73" t="s">
        <v>872</v>
      </c>
      <c r="J73" t="s">
        <v>1901</v>
      </c>
      <c r="K73" s="117">
        <v>600000</v>
      </c>
    </row>
    <row r="74" spans="7:11" x14ac:dyDescent="0.25">
      <c r="G74" t="s">
        <v>842</v>
      </c>
      <c r="H74">
        <v>6153</v>
      </c>
      <c r="I74" t="s">
        <v>1820</v>
      </c>
      <c r="J74" t="s">
        <v>1901</v>
      </c>
      <c r="K74" s="117">
        <v>14368</v>
      </c>
    </row>
    <row r="75" spans="7:11" x14ac:dyDescent="0.25">
      <c r="G75" t="s">
        <v>842</v>
      </c>
      <c r="H75">
        <v>6153</v>
      </c>
      <c r="I75" t="s">
        <v>874</v>
      </c>
      <c r="J75" t="s">
        <v>1901</v>
      </c>
      <c r="K75" s="117">
        <v>2000000</v>
      </c>
    </row>
    <row r="76" spans="7:11" x14ac:dyDescent="0.25">
      <c r="G76" t="s">
        <v>842</v>
      </c>
      <c r="H76">
        <v>6153</v>
      </c>
      <c r="I76" t="s">
        <v>876</v>
      </c>
      <c r="J76" t="s">
        <v>1901</v>
      </c>
      <c r="K76" s="117">
        <v>64938.1</v>
      </c>
    </row>
    <row r="77" spans="7:11" x14ac:dyDescent="0.25">
      <c r="G77" t="s">
        <v>842</v>
      </c>
      <c r="H77">
        <v>6153</v>
      </c>
      <c r="I77" t="s">
        <v>878</v>
      </c>
      <c r="J77" t="s">
        <v>1901</v>
      </c>
      <c r="K77" s="117">
        <v>440076</v>
      </c>
    </row>
    <row r="78" spans="7:11" x14ac:dyDescent="0.25">
      <c r="G78" t="s">
        <v>842</v>
      </c>
      <c r="H78">
        <v>6153</v>
      </c>
      <c r="I78" t="s">
        <v>880</v>
      </c>
      <c r="J78" t="s">
        <v>1901</v>
      </c>
      <c r="K78" s="117">
        <v>65</v>
      </c>
    </row>
    <row r="79" spans="7:11" x14ac:dyDescent="0.25">
      <c r="G79" t="s">
        <v>842</v>
      </c>
      <c r="H79">
        <v>6153</v>
      </c>
      <c r="I79" t="s">
        <v>882</v>
      </c>
      <c r="J79" t="s">
        <v>1901</v>
      </c>
      <c r="K79" s="117">
        <v>690000</v>
      </c>
    </row>
    <row r="80" spans="7:11" x14ac:dyDescent="0.25">
      <c r="G80" t="s">
        <v>842</v>
      </c>
      <c r="H80">
        <v>6153</v>
      </c>
      <c r="I80" t="s">
        <v>884</v>
      </c>
      <c r="J80" t="s">
        <v>1901</v>
      </c>
      <c r="K80" s="117">
        <v>1966.5</v>
      </c>
    </row>
    <row r="81" spans="7:11" x14ac:dyDescent="0.25">
      <c r="G81" t="s">
        <v>842</v>
      </c>
      <c r="H81">
        <v>6153</v>
      </c>
      <c r="I81" t="s">
        <v>888</v>
      </c>
      <c r="J81" t="s">
        <v>1901</v>
      </c>
      <c r="K81" s="117">
        <v>1000000</v>
      </c>
    </row>
    <row r="82" spans="7:11" x14ac:dyDescent="0.25">
      <c r="G82" t="s">
        <v>842</v>
      </c>
      <c r="H82">
        <v>6153</v>
      </c>
      <c r="I82" t="s">
        <v>898</v>
      </c>
      <c r="J82" t="s">
        <v>1901</v>
      </c>
      <c r="K82" s="117">
        <v>1360</v>
      </c>
    </row>
    <row r="83" spans="7:11" x14ac:dyDescent="0.25">
      <c r="G83" t="s">
        <v>842</v>
      </c>
      <c r="H83">
        <v>6153</v>
      </c>
      <c r="I83" t="s">
        <v>902</v>
      </c>
      <c r="J83" t="s">
        <v>1901</v>
      </c>
      <c r="K83" s="117">
        <v>650000</v>
      </c>
    </row>
    <row r="84" spans="7:11" x14ac:dyDescent="0.25">
      <c r="G84" t="s">
        <v>842</v>
      </c>
      <c r="H84">
        <v>6153</v>
      </c>
      <c r="I84" t="s">
        <v>904</v>
      </c>
      <c r="J84" t="s">
        <v>1901</v>
      </c>
      <c r="K84" s="117">
        <v>550000</v>
      </c>
    </row>
    <row r="85" spans="7:11" x14ac:dyDescent="0.25">
      <c r="G85" t="s">
        <v>842</v>
      </c>
      <c r="H85">
        <v>6153</v>
      </c>
      <c r="I85" t="s">
        <v>906</v>
      </c>
      <c r="J85" t="s">
        <v>1901</v>
      </c>
      <c r="K85" s="117">
        <v>505000</v>
      </c>
    </row>
    <row r="86" spans="7:11" x14ac:dyDescent="0.25">
      <c r="G86" t="s">
        <v>842</v>
      </c>
      <c r="H86">
        <v>6153</v>
      </c>
      <c r="I86" t="s">
        <v>910</v>
      </c>
      <c r="J86" t="s">
        <v>1901</v>
      </c>
      <c r="K86" s="117">
        <v>600000</v>
      </c>
    </row>
    <row r="87" spans="7:11" x14ac:dyDescent="0.25">
      <c r="G87" t="s">
        <v>842</v>
      </c>
      <c r="H87">
        <v>6153</v>
      </c>
      <c r="I87" t="s">
        <v>912</v>
      </c>
      <c r="J87" t="s">
        <v>1901</v>
      </c>
      <c r="K87" s="117">
        <v>100000</v>
      </c>
    </row>
    <row r="88" spans="7:11" x14ac:dyDescent="0.25">
      <c r="G88" t="s">
        <v>842</v>
      </c>
      <c r="H88">
        <v>6153</v>
      </c>
      <c r="I88" t="s">
        <v>913</v>
      </c>
      <c r="J88" t="s">
        <v>1901</v>
      </c>
      <c r="K88" s="117">
        <v>150000</v>
      </c>
    </row>
    <row r="89" spans="7:11" x14ac:dyDescent="0.25">
      <c r="G89" t="s">
        <v>842</v>
      </c>
      <c r="H89">
        <v>6153</v>
      </c>
      <c r="I89" t="s">
        <v>915</v>
      </c>
      <c r="J89" t="s">
        <v>1901</v>
      </c>
      <c r="K89" s="117">
        <v>42700</v>
      </c>
    </row>
    <row r="90" spans="7:11" x14ac:dyDescent="0.25">
      <c r="G90" t="s">
        <v>842</v>
      </c>
      <c r="H90">
        <v>6153</v>
      </c>
      <c r="I90" t="s">
        <v>917</v>
      </c>
      <c r="J90" t="s">
        <v>1901</v>
      </c>
      <c r="K90" s="117">
        <v>70000</v>
      </c>
    </row>
    <row r="91" spans="7:11" x14ac:dyDescent="0.25">
      <c r="G91" t="s">
        <v>930</v>
      </c>
      <c r="H91">
        <v>8143</v>
      </c>
      <c r="I91" t="s">
        <v>1918</v>
      </c>
      <c r="J91" t="s">
        <v>1923</v>
      </c>
      <c r="K91" s="101">
        <f>SUM(K92:K105)</f>
        <v>20204604</v>
      </c>
    </row>
    <row r="92" spans="7:11" x14ac:dyDescent="0.25">
      <c r="G92" t="s">
        <v>930</v>
      </c>
      <c r="H92">
        <v>8212</v>
      </c>
      <c r="I92" t="s">
        <v>980</v>
      </c>
      <c r="J92" t="s">
        <v>1909</v>
      </c>
      <c r="K92" s="101">
        <v>4000000</v>
      </c>
    </row>
    <row r="93" spans="7:11" x14ac:dyDescent="0.25">
      <c r="G93" t="s">
        <v>930</v>
      </c>
      <c r="H93">
        <v>8212</v>
      </c>
      <c r="I93" t="s">
        <v>982</v>
      </c>
      <c r="J93" t="s">
        <v>1909</v>
      </c>
      <c r="K93" s="101">
        <v>4000000</v>
      </c>
    </row>
    <row r="94" spans="7:11" x14ac:dyDescent="0.25">
      <c r="G94" t="s">
        <v>930</v>
      </c>
      <c r="H94">
        <v>8212</v>
      </c>
      <c r="I94" t="s">
        <v>984</v>
      </c>
      <c r="J94" t="s">
        <v>1909</v>
      </c>
      <c r="K94" s="101">
        <v>1000000</v>
      </c>
    </row>
    <row r="95" spans="7:11" x14ac:dyDescent="0.25">
      <c r="G95" t="s">
        <v>930</v>
      </c>
      <c r="H95">
        <v>8212</v>
      </c>
      <c r="I95" t="s">
        <v>986</v>
      </c>
      <c r="J95" t="s">
        <v>1909</v>
      </c>
      <c r="K95" s="101">
        <v>1300000</v>
      </c>
    </row>
    <row r="96" spans="7:11" x14ac:dyDescent="0.25">
      <c r="G96" t="s">
        <v>930</v>
      </c>
      <c r="H96">
        <v>8212</v>
      </c>
      <c r="I96" t="s">
        <v>1935</v>
      </c>
      <c r="J96" t="s">
        <v>1909</v>
      </c>
      <c r="K96" s="101">
        <v>1000000</v>
      </c>
    </row>
    <row r="97" spans="7:11" x14ac:dyDescent="0.25">
      <c r="G97" t="s">
        <v>930</v>
      </c>
      <c r="H97">
        <v>8212</v>
      </c>
      <c r="I97" t="s">
        <v>988</v>
      </c>
      <c r="J97" t="s">
        <v>1909</v>
      </c>
      <c r="K97" s="101">
        <v>1000000</v>
      </c>
    </row>
    <row r="98" spans="7:11" x14ac:dyDescent="0.25">
      <c r="G98" t="s">
        <v>930</v>
      </c>
      <c r="H98">
        <v>8213</v>
      </c>
      <c r="I98" t="s">
        <v>990</v>
      </c>
      <c r="J98" t="s">
        <v>1909</v>
      </c>
      <c r="K98" s="101">
        <v>1088</v>
      </c>
    </row>
    <row r="99" spans="7:11" x14ac:dyDescent="0.25">
      <c r="G99" t="s">
        <v>930</v>
      </c>
      <c r="H99">
        <v>8213</v>
      </c>
      <c r="I99" t="s">
        <v>1931</v>
      </c>
      <c r="J99" t="s">
        <v>1909</v>
      </c>
      <c r="K99" s="101">
        <v>700000</v>
      </c>
    </row>
    <row r="100" spans="7:11" x14ac:dyDescent="0.25">
      <c r="G100" t="s">
        <v>930</v>
      </c>
      <c r="H100">
        <v>8213</v>
      </c>
      <c r="I100" t="s">
        <v>991</v>
      </c>
      <c r="J100" t="s">
        <v>1909</v>
      </c>
      <c r="K100" s="101">
        <v>4000000</v>
      </c>
    </row>
    <row r="101" spans="7:11" x14ac:dyDescent="0.25">
      <c r="G101" t="s">
        <v>930</v>
      </c>
      <c r="H101">
        <v>8213</v>
      </c>
      <c r="I101" t="s">
        <v>993</v>
      </c>
      <c r="J101" t="s">
        <v>1909</v>
      </c>
      <c r="K101" s="101">
        <v>3516</v>
      </c>
    </row>
    <row r="102" spans="7:11" x14ac:dyDescent="0.25">
      <c r="G102" t="s">
        <v>930</v>
      </c>
      <c r="H102">
        <v>8213</v>
      </c>
      <c r="I102" t="s">
        <v>995</v>
      </c>
      <c r="J102" t="s">
        <v>1909</v>
      </c>
      <c r="K102" s="101">
        <v>1000000</v>
      </c>
    </row>
    <row r="103" spans="7:11" x14ac:dyDescent="0.25">
      <c r="G103" t="s">
        <v>930</v>
      </c>
      <c r="H103">
        <v>8216</v>
      </c>
      <c r="I103" t="s">
        <v>1937</v>
      </c>
      <c r="J103" t="s">
        <v>1909</v>
      </c>
      <c r="K103" s="101">
        <v>200000</v>
      </c>
    </row>
    <row r="104" spans="7:11" x14ac:dyDescent="0.25">
      <c r="G104" t="s">
        <v>930</v>
      </c>
      <c r="H104">
        <v>8216</v>
      </c>
      <c r="I104" t="s">
        <v>1007</v>
      </c>
      <c r="J104" t="s">
        <v>1909</v>
      </c>
      <c r="K104" s="101">
        <v>1000000</v>
      </c>
    </row>
    <row r="105" spans="7:11" x14ac:dyDescent="0.25">
      <c r="G105" t="s">
        <v>930</v>
      </c>
      <c r="H105">
        <v>8216</v>
      </c>
      <c r="I105" t="s">
        <v>1009</v>
      </c>
      <c r="J105" t="s">
        <v>1909</v>
      </c>
      <c r="K105" s="101">
        <v>1000000</v>
      </c>
    </row>
  </sheetData>
  <autoFilter ref="G1:K105" xr:uid="{BB557F92-8225-4898-B0CF-2B55A34DD2F8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FE4544"/>
  <sheetViews>
    <sheetView showGridLines="0" tabSelected="1" view="pageBreakPreview" zoomScaleNormal="100" zoomScaleSheetLayoutView="100" workbookViewId="0">
      <selection activeCell="A4545" sqref="A4545:XFD12144"/>
    </sheetView>
  </sheetViews>
  <sheetFormatPr defaultRowHeight="15" x14ac:dyDescent="0.25"/>
  <cols>
    <col min="1" max="1" width="3.85546875" customWidth="1"/>
    <col min="2" max="2" width="5.42578125" customWidth="1"/>
    <col min="3" max="3" width="4.5703125" customWidth="1"/>
    <col min="4" max="4" width="9.28515625" style="77" customWidth="1"/>
    <col min="5" max="5" width="7.5703125" style="77" customWidth="1"/>
    <col min="6" max="6" width="8.7109375" style="77" customWidth="1"/>
    <col min="7" max="7" width="7.140625" customWidth="1"/>
    <col min="8" max="8" width="48.7109375" customWidth="1"/>
    <col min="9" max="9" width="11.140625" hidden="1" customWidth="1"/>
    <col min="10" max="10" width="12.5703125" hidden="1" customWidth="1"/>
    <col min="11" max="11" width="10.85546875" hidden="1" customWidth="1"/>
    <col min="12" max="12" width="9.5703125" hidden="1" customWidth="1"/>
    <col min="13" max="14" width="8.7109375" hidden="1" customWidth="1"/>
    <col min="15" max="15" width="9" hidden="1" customWidth="1"/>
    <col min="16" max="16" width="9.42578125" hidden="1" customWidth="1"/>
    <col min="17" max="17" width="9.5703125" hidden="1" customWidth="1"/>
    <col min="18" max="18" width="9.5703125" customWidth="1"/>
    <col min="19" max="19" width="10.7109375" customWidth="1"/>
    <col min="20" max="21" width="9.5703125" customWidth="1"/>
    <col min="22" max="22" width="10.42578125" customWidth="1"/>
    <col min="23" max="23" width="9.5703125" customWidth="1"/>
    <col min="24" max="24" width="19.140625" bestFit="1" customWidth="1"/>
    <col min="25" max="25" width="6.5703125" customWidth="1"/>
    <col min="26" max="26" width="7.140625" customWidth="1"/>
    <col min="27" max="30" width="6.5703125" customWidth="1"/>
    <col min="31" max="39" width="9.5703125" customWidth="1"/>
    <col min="40" max="40" width="10.5703125" customWidth="1"/>
    <col min="41" max="44" width="9.5703125" customWidth="1"/>
    <col min="45" max="45" width="5.7109375" customWidth="1"/>
    <col min="46" max="47" width="7.42578125" customWidth="1"/>
    <col min="48" max="48" width="9" customWidth="1"/>
    <col min="49" max="49" width="6" customWidth="1"/>
    <col min="50" max="50" width="6.5703125" customWidth="1"/>
    <col min="51" max="51" width="9" customWidth="1"/>
    <col min="52" max="56" width="9.5703125" customWidth="1"/>
    <col min="57" max="58" width="10.42578125" customWidth="1"/>
    <col min="59" max="59" width="9.5703125" customWidth="1"/>
    <col min="60" max="60" width="17.42578125" bestFit="1" customWidth="1"/>
    <col min="61" max="61" width="6.7109375" customWidth="1"/>
    <col min="62" max="62" width="9.5703125" customWidth="1"/>
    <col min="63" max="63" width="8.7109375" customWidth="1"/>
    <col min="64" max="64" width="7.85546875" customWidth="1"/>
    <col min="65" max="65" width="6.5703125" customWidth="1"/>
    <col min="66" max="66" width="9.28515625" customWidth="1"/>
    <col min="67" max="67" width="5.7109375" customWidth="1"/>
    <col min="68" max="68" width="9.28515625" customWidth="1"/>
    <col min="69" max="69" width="10" customWidth="1"/>
    <col min="70" max="70" width="9.28515625" customWidth="1"/>
    <col min="71" max="71" width="9.5703125" customWidth="1"/>
    <col min="72" max="72" width="14.28515625" hidden="1" customWidth="1"/>
    <col min="73" max="73" width="12.7109375" hidden="1" customWidth="1"/>
    <col min="74" max="74" width="11.42578125" hidden="1" customWidth="1"/>
    <col min="75" max="75" width="11.85546875" hidden="1" customWidth="1"/>
    <col min="76" max="78" width="12.7109375" hidden="1" customWidth="1"/>
    <col min="79" max="79" width="9.5703125" hidden="1" customWidth="1"/>
    <col min="80" max="80" width="5.7109375" hidden="1" customWidth="1"/>
    <col min="81" max="81" width="9.140625" customWidth="1"/>
  </cols>
  <sheetData>
    <row r="1" spans="1:80" s="64" customFormat="1" ht="15.75" x14ac:dyDescent="0.25">
      <c r="A1" s="63"/>
      <c r="B1" s="63"/>
      <c r="C1" s="63"/>
      <c r="D1" s="76"/>
      <c r="E1" s="76"/>
      <c r="F1" s="76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/>
      <c r="BU1"/>
      <c r="BV1"/>
      <c r="BW1"/>
      <c r="BX1"/>
      <c r="BY1"/>
      <c r="BZ1"/>
      <c r="CA1"/>
      <c r="CB1" s="117"/>
    </row>
    <row r="2" spans="1:80" s="59" customFormat="1" ht="15.6" customHeight="1" x14ac:dyDescent="0.25">
      <c r="A2" s="63"/>
      <c r="B2" s="63"/>
      <c r="C2" s="63"/>
      <c r="D2" s="76"/>
      <c r="E2" s="76"/>
      <c r="F2" s="76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BT2"/>
      <c r="BU2"/>
      <c r="BV2"/>
      <c r="BW2"/>
      <c r="BX2"/>
      <c r="BY2"/>
      <c r="BZ2"/>
      <c r="CA2"/>
      <c r="CB2" s="117"/>
    </row>
    <row r="3" spans="1:80" s="63" customFormat="1" ht="15.75" x14ac:dyDescent="0.25">
      <c r="D3" s="76"/>
      <c r="E3" s="76"/>
      <c r="F3" s="76"/>
      <c r="BT3" s="3"/>
      <c r="BU3" s="3"/>
      <c r="BV3" s="3" t="s">
        <v>1</v>
      </c>
      <c r="BW3" s="3"/>
      <c r="BX3" s="3"/>
      <c r="BY3" s="3"/>
      <c r="BZ3" s="3"/>
      <c r="CA3" s="3" t="s">
        <v>1</v>
      </c>
      <c r="CB3" s="118"/>
    </row>
    <row r="4" spans="1:80" ht="15.6" customHeight="1" x14ac:dyDescent="0.25">
      <c r="BT4" s="3"/>
      <c r="BU4" s="3"/>
      <c r="BV4" s="3"/>
      <c r="BW4" s="3"/>
      <c r="BX4" s="3"/>
      <c r="BY4" s="3"/>
      <c r="BZ4" s="3"/>
      <c r="CA4" s="3"/>
      <c r="CB4" s="118"/>
    </row>
    <row r="5" spans="1:80" ht="22.5" x14ac:dyDescent="0.25">
      <c r="A5" s="1" t="s">
        <v>0</v>
      </c>
      <c r="B5" s="2" t="s">
        <v>1</v>
      </c>
      <c r="C5" s="2" t="s">
        <v>1</v>
      </c>
      <c r="D5" s="78" t="s">
        <v>1</v>
      </c>
      <c r="E5" s="78" t="s">
        <v>1</v>
      </c>
      <c r="F5" s="78" t="s">
        <v>1</v>
      </c>
      <c r="G5" s="2" t="s">
        <v>1</v>
      </c>
      <c r="H5" s="2" t="s">
        <v>2</v>
      </c>
      <c r="I5" s="3" t="s">
        <v>1</v>
      </c>
      <c r="J5" s="3" t="s">
        <v>1</v>
      </c>
      <c r="K5" s="3" t="s">
        <v>1</v>
      </c>
      <c r="L5" s="3" t="s">
        <v>1</v>
      </c>
      <c r="M5" s="3" t="s">
        <v>1</v>
      </c>
      <c r="N5" s="3" t="s">
        <v>1</v>
      </c>
      <c r="O5" s="3" t="s">
        <v>1</v>
      </c>
      <c r="P5" s="3" t="s">
        <v>1</v>
      </c>
      <c r="Q5" s="3" t="s">
        <v>1</v>
      </c>
      <c r="R5" s="3" t="s">
        <v>1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 t="s">
        <v>1</v>
      </c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 t="s">
        <v>1</v>
      </c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 t="s">
        <v>1</v>
      </c>
      <c r="BU5" s="3" t="s">
        <v>1</v>
      </c>
      <c r="BV5" s="3"/>
      <c r="BW5" s="3"/>
      <c r="BX5" s="3"/>
      <c r="BY5" s="3"/>
      <c r="BZ5" s="3"/>
      <c r="CA5" s="3"/>
      <c r="CB5" s="118"/>
    </row>
    <row r="6" spans="1:80" ht="15.75" thickBot="1" x14ac:dyDescent="0.3">
      <c r="A6" s="1" t="s">
        <v>0</v>
      </c>
      <c r="B6" s="1" t="s">
        <v>3</v>
      </c>
      <c r="C6" s="4" t="s">
        <v>1</v>
      </c>
      <c r="D6" s="79" t="s">
        <v>1</v>
      </c>
      <c r="E6" s="78" t="s">
        <v>1</v>
      </c>
      <c r="F6" s="78" t="s">
        <v>1</v>
      </c>
      <c r="G6" s="2" t="s">
        <v>1</v>
      </c>
      <c r="H6" s="2" t="s">
        <v>1</v>
      </c>
      <c r="I6" s="3" t="s">
        <v>1</v>
      </c>
      <c r="J6" s="3" t="s">
        <v>1</v>
      </c>
      <c r="K6" s="3" t="s">
        <v>1</v>
      </c>
      <c r="L6" s="3" t="s">
        <v>1</v>
      </c>
      <c r="M6" s="3" t="s">
        <v>1</v>
      </c>
      <c r="N6" s="3" t="s">
        <v>1</v>
      </c>
      <c r="O6" s="3" t="s">
        <v>1</v>
      </c>
      <c r="P6" s="25"/>
      <c r="Q6" s="3" t="s">
        <v>1</v>
      </c>
      <c r="R6" s="3" t="s">
        <v>1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 t="s">
        <v>1</v>
      </c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 t="s">
        <v>1</v>
      </c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 t="s">
        <v>1</v>
      </c>
      <c r="BU6" s="3" t="s">
        <v>1</v>
      </c>
      <c r="BV6" s="3" t="s">
        <v>1</v>
      </c>
      <c r="BW6" s="3"/>
      <c r="BX6" s="3"/>
      <c r="BY6" s="3"/>
      <c r="BZ6" s="3"/>
      <c r="CA6" s="3" t="s">
        <v>1</v>
      </c>
      <c r="CB6" s="118"/>
    </row>
    <row r="7" spans="1:80" ht="64.150000000000006" customHeight="1" thickBot="1" x14ac:dyDescent="0.3">
      <c r="A7" s="5" t="s">
        <v>4</v>
      </c>
      <c r="B7" s="5" t="s">
        <v>5</v>
      </c>
      <c r="C7" s="5" t="s">
        <v>6</v>
      </c>
      <c r="D7" s="80" t="s">
        <v>1</v>
      </c>
      <c r="E7" s="88" t="s">
        <v>7</v>
      </c>
      <c r="F7" s="88" t="s">
        <v>8</v>
      </c>
      <c r="G7" s="5" t="s">
        <v>9</v>
      </c>
      <c r="H7" s="5" t="s">
        <v>10</v>
      </c>
      <c r="I7" s="5" t="s">
        <v>11</v>
      </c>
      <c r="J7" s="5" t="s">
        <v>1809</v>
      </c>
      <c r="K7" s="5" t="s">
        <v>12</v>
      </c>
      <c r="L7" s="5" t="s">
        <v>13</v>
      </c>
      <c r="M7" s="5" t="s">
        <v>14</v>
      </c>
      <c r="N7" s="5" t="s">
        <v>15</v>
      </c>
      <c r="O7" s="5" t="s">
        <v>16</v>
      </c>
      <c r="P7" s="5" t="s">
        <v>17</v>
      </c>
      <c r="Q7" s="5" t="s">
        <v>18</v>
      </c>
      <c r="R7" s="71" t="s">
        <v>14</v>
      </c>
      <c r="S7" s="71" t="s">
        <v>1843</v>
      </c>
      <c r="T7" s="71" t="s">
        <v>1797</v>
      </c>
      <c r="U7" s="71" t="s">
        <v>1832</v>
      </c>
      <c r="V7" s="71" t="s">
        <v>1833</v>
      </c>
      <c r="W7" s="71" t="s">
        <v>1834</v>
      </c>
      <c r="X7" s="71" t="s">
        <v>1847</v>
      </c>
      <c r="Y7" s="71" t="s">
        <v>1844</v>
      </c>
      <c r="Z7" s="71" t="s">
        <v>1835</v>
      </c>
      <c r="AA7" s="71" t="s">
        <v>1836</v>
      </c>
      <c r="AB7" s="71" t="s">
        <v>1837</v>
      </c>
      <c r="AC7" s="71" t="s">
        <v>1838</v>
      </c>
      <c r="AD7" s="71" t="s">
        <v>1839</v>
      </c>
      <c r="AE7" s="71" t="s">
        <v>1840</v>
      </c>
      <c r="AF7" s="71" t="s">
        <v>1845</v>
      </c>
      <c r="AG7" s="71" t="s">
        <v>1846</v>
      </c>
      <c r="AH7" s="71" t="s">
        <v>1841</v>
      </c>
      <c r="AI7" s="71" t="s">
        <v>1842</v>
      </c>
      <c r="AJ7" s="72" t="s">
        <v>15</v>
      </c>
      <c r="AK7" s="72" t="s">
        <v>1843</v>
      </c>
      <c r="AL7" s="72" t="s">
        <v>1797</v>
      </c>
      <c r="AM7" s="72" t="s">
        <v>1832</v>
      </c>
      <c r="AN7" s="72" t="s">
        <v>1833</v>
      </c>
      <c r="AO7" s="72" t="s">
        <v>1834</v>
      </c>
      <c r="AP7" s="72" t="s">
        <v>1848</v>
      </c>
      <c r="AQ7" s="72" t="s">
        <v>1844</v>
      </c>
      <c r="AR7" s="72" t="s">
        <v>1835</v>
      </c>
      <c r="AS7" s="72" t="s">
        <v>1836</v>
      </c>
      <c r="AT7" s="72" t="s">
        <v>1837</v>
      </c>
      <c r="AU7" s="72" t="s">
        <v>1838</v>
      </c>
      <c r="AV7" s="72" t="s">
        <v>1839</v>
      </c>
      <c r="AW7" s="72" t="s">
        <v>1840</v>
      </c>
      <c r="AX7" s="72" t="s">
        <v>1845</v>
      </c>
      <c r="AY7" s="72" t="s">
        <v>1846</v>
      </c>
      <c r="AZ7" s="72" t="s">
        <v>1841</v>
      </c>
      <c r="BA7" s="72" t="s">
        <v>1842</v>
      </c>
      <c r="BB7" s="73" t="s">
        <v>16</v>
      </c>
      <c r="BC7" s="73" t="s">
        <v>1843</v>
      </c>
      <c r="BD7" s="73" t="s">
        <v>1797</v>
      </c>
      <c r="BE7" s="73" t="s">
        <v>1832</v>
      </c>
      <c r="BF7" s="73" t="s">
        <v>1833</v>
      </c>
      <c r="BG7" s="73" t="s">
        <v>1834</v>
      </c>
      <c r="BH7" s="73" t="s">
        <v>1849</v>
      </c>
      <c r="BI7" s="73" t="s">
        <v>1844</v>
      </c>
      <c r="BJ7" s="73" t="s">
        <v>1835</v>
      </c>
      <c r="BK7" s="73" t="s">
        <v>1836</v>
      </c>
      <c r="BL7" s="73" t="s">
        <v>1837</v>
      </c>
      <c r="BM7" s="73" t="s">
        <v>1838</v>
      </c>
      <c r="BN7" s="73" t="s">
        <v>1839</v>
      </c>
      <c r="BO7" s="73" t="s">
        <v>1840</v>
      </c>
      <c r="BP7" s="73" t="s">
        <v>1845</v>
      </c>
      <c r="BQ7" s="73" t="s">
        <v>1846</v>
      </c>
      <c r="BR7" s="73" t="s">
        <v>1841</v>
      </c>
      <c r="BS7" s="73" t="s">
        <v>1842</v>
      </c>
      <c r="BT7" s="5" t="s">
        <v>1911</v>
      </c>
      <c r="BU7" s="5" t="s">
        <v>1942</v>
      </c>
      <c r="BV7" s="5" t="s">
        <v>1943</v>
      </c>
      <c r="BW7" s="5" t="s">
        <v>1944</v>
      </c>
      <c r="BX7" s="5" t="s">
        <v>1945</v>
      </c>
      <c r="BY7" s="5" t="s">
        <v>1946</v>
      </c>
      <c r="BZ7" s="5" t="s">
        <v>1947</v>
      </c>
      <c r="CA7" s="5" t="s">
        <v>1948</v>
      </c>
      <c r="CB7" s="120" t="s">
        <v>1916</v>
      </c>
    </row>
    <row r="8" spans="1:80" x14ac:dyDescent="0.25">
      <c r="A8" s="6" t="s">
        <v>1</v>
      </c>
      <c r="B8" s="6" t="s">
        <v>1</v>
      </c>
      <c r="C8" s="6" t="s">
        <v>1</v>
      </c>
      <c r="D8" s="81" t="s">
        <v>1</v>
      </c>
      <c r="E8" s="81" t="s">
        <v>1</v>
      </c>
      <c r="F8" s="94" t="s">
        <v>1</v>
      </c>
      <c r="G8" s="7" t="s">
        <v>1</v>
      </c>
      <c r="H8" s="8" t="s">
        <v>1</v>
      </c>
      <c r="I8" s="9" t="s">
        <v>19</v>
      </c>
      <c r="J8" s="9">
        <v>1</v>
      </c>
      <c r="K8" s="9" t="s">
        <v>20</v>
      </c>
      <c r="L8" s="9" t="s">
        <v>21</v>
      </c>
      <c r="M8" s="9" t="s">
        <v>22</v>
      </c>
      <c r="N8" s="9" t="s">
        <v>23</v>
      </c>
      <c r="O8" s="9" t="s">
        <v>24</v>
      </c>
      <c r="P8" s="9" t="s">
        <v>25</v>
      </c>
      <c r="Q8" s="9" t="s">
        <v>26</v>
      </c>
      <c r="R8" s="9">
        <v>1</v>
      </c>
      <c r="S8" s="9">
        <v>2</v>
      </c>
      <c r="T8" s="9">
        <v>3</v>
      </c>
      <c r="U8" s="9">
        <v>4</v>
      </c>
      <c r="V8" s="9">
        <v>5</v>
      </c>
      <c r="W8" s="9">
        <v>6</v>
      </c>
      <c r="X8" s="9">
        <v>7</v>
      </c>
      <c r="Y8" s="9">
        <v>8</v>
      </c>
      <c r="Z8" s="9">
        <v>9</v>
      </c>
      <c r="AA8" s="9">
        <v>10</v>
      </c>
      <c r="AB8" s="9">
        <v>11</v>
      </c>
      <c r="AC8" s="9">
        <v>12</v>
      </c>
      <c r="AD8" s="9">
        <v>13</v>
      </c>
      <c r="AE8" s="9">
        <v>14</v>
      </c>
      <c r="AF8" s="9">
        <v>15</v>
      </c>
      <c r="AG8" s="9">
        <v>16</v>
      </c>
      <c r="AH8" s="9">
        <v>20</v>
      </c>
      <c r="AI8" s="9">
        <v>21</v>
      </c>
      <c r="AJ8" s="9">
        <v>1</v>
      </c>
      <c r="AK8" s="9">
        <v>2</v>
      </c>
      <c r="AL8" s="9">
        <v>3</v>
      </c>
      <c r="AM8" s="9">
        <v>4</v>
      </c>
      <c r="AN8" s="9">
        <v>5</v>
      </c>
      <c r="AO8" s="9">
        <v>6</v>
      </c>
      <c r="AP8" s="9">
        <v>7</v>
      </c>
      <c r="AQ8" s="9">
        <v>8</v>
      </c>
      <c r="AR8" s="9">
        <v>9</v>
      </c>
      <c r="AS8" s="9">
        <v>10</v>
      </c>
      <c r="AT8" s="9">
        <v>11</v>
      </c>
      <c r="AU8" s="9">
        <v>12</v>
      </c>
      <c r="AV8" s="9">
        <v>13</v>
      </c>
      <c r="AW8" s="9">
        <v>14</v>
      </c>
      <c r="AX8" s="9">
        <v>15</v>
      </c>
      <c r="AY8" s="9">
        <v>16</v>
      </c>
      <c r="AZ8" s="9">
        <v>20</v>
      </c>
      <c r="BA8" s="9">
        <v>21</v>
      </c>
      <c r="BB8" s="9">
        <v>1</v>
      </c>
      <c r="BC8" s="9">
        <v>2</v>
      </c>
      <c r="BD8" s="9">
        <v>3</v>
      </c>
      <c r="BE8" s="9">
        <v>4</v>
      </c>
      <c r="BF8" s="9">
        <v>5</v>
      </c>
      <c r="BG8" s="9">
        <v>6</v>
      </c>
      <c r="BH8" s="9">
        <v>7</v>
      </c>
      <c r="BI8" s="9">
        <v>8</v>
      </c>
      <c r="BJ8" s="9">
        <v>9</v>
      </c>
      <c r="BK8" s="9">
        <v>10</v>
      </c>
      <c r="BL8" s="9">
        <v>11</v>
      </c>
      <c r="BM8" s="9">
        <v>12</v>
      </c>
      <c r="BN8" s="9">
        <v>13</v>
      </c>
      <c r="BO8" s="9">
        <v>14</v>
      </c>
      <c r="BP8" s="9">
        <v>15</v>
      </c>
      <c r="BQ8" s="9">
        <v>16</v>
      </c>
      <c r="BR8" s="9">
        <v>20</v>
      </c>
      <c r="BS8" s="9">
        <v>21</v>
      </c>
      <c r="BT8" s="9">
        <v>1</v>
      </c>
      <c r="BU8" s="9">
        <v>2</v>
      </c>
      <c r="BV8" s="9">
        <v>3</v>
      </c>
      <c r="BW8" s="9" t="s">
        <v>1798</v>
      </c>
      <c r="BX8" s="9">
        <v>5</v>
      </c>
      <c r="BY8" s="9">
        <v>6</v>
      </c>
      <c r="BZ8" s="9">
        <v>7</v>
      </c>
      <c r="CA8" s="9" t="s">
        <v>1917</v>
      </c>
      <c r="CB8" s="121">
        <v>9</v>
      </c>
    </row>
    <row r="9" spans="1:80" ht="22.5" x14ac:dyDescent="0.25">
      <c r="A9" s="1" t="s">
        <v>0</v>
      </c>
      <c r="B9" s="1" t="s">
        <v>3</v>
      </c>
      <c r="C9" s="4" t="s">
        <v>28</v>
      </c>
      <c r="D9" s="79" t="s">
        <v>29</v>
      </c>
      <c r="E9" s="78" t="s">
        <v>1</v>
      </c>
      <c r="F9" s="78" t="s">
        <v>1</v>
      </c>
      <c r="G9" s="2" t="s">
        <v>1</v>
      </c>
      <c r="H9" s="2" t="s">
        <v>2</v>
      </c>
      <c r="I9" s="3" t="s">
        <v>1</v>
      </c>
      <c r="J9" s="3" t="s">
        <v>1</v>
      </c>
      <c r="K9" s="3" t="s">
        <v>1</v>
      </c>
      <c r="L9" s="3" t="s">
        <v>1</v>
      </c>
      <c r="M9" s="3" t="s">
        <v>1</v>
      </c>
      <c r="N9" s="3" t="s">
        <v>1</v>
      </c>
      <c r="O9" s="3" t="s">
        <v>1</v>
      </c>
      <c r="P9" s="26"/>
      <c r="Q9" s="3" t="s">
        <v>1</v>
      </c>
      <c r="R9" s="3" t="s">
        <v>1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 t="s">
        <v>1</v>
      </c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 t="s">
        <v>1</v>
      </c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 t="s">
        <v>1</v>
      </c>
      <c r="BU9" s="3"/>
      <c r="BV9" s="3"/>
      <c r="BW9" s="3"/>
      <c r="BX9" s="3"/>
      <c r="BY9" s="3"/>
      <c r="BZ9" s="3"/>
      <c r="CA9" s="3" t="s">
        <v>1</v>
      </c>
      <c r="CB9" s="122"/>
    </row>
    <row r="10" spans="1:80" ht="33.75" x14ac:dyDescent="0.25">
      <c r="A10" s="1" t="s">
        <v>1</v>
      </c>
      <c r="B10" s="1" t="s">
        <v>1</v>
      </c>
      <c r="C10" s="1" t="s">
        <v>1</v>
      </c>
      <c r="D10" s="78" t="s">
        <v>1</v>
      </c>
      <c r="E10" s="78" t="s">
        <v>1</v>
      </c>
      <c r="F10" s="78" t="s">
        <v>1</v>
      </c>
      <c r="G10" s="2" t="s">
        <v>1</v>
      </c>
      <c r="H10" s="10" t="s">
        <v>30</v>
      </c>
      <c r="I10" s="11">
        <f>SUM(I11,I18,I20)</f>
        <v>2036203</v>
      </c>
      <c r="J10" s="11">
        <f>SUM(K10,L10,P10,Q10)</f>
        <v>1734228</v>
      </c>
      <c r="K10" s="11">
        <f t="shared" ref="K10" si="0">SUM(K11,K18,K20)</f>
        <v>1734228</v>
      </c>
      <c r="L10" s="11">
        <f>SUM(M10:O10)</f>
        <v>0</v>
      </c>
      <c r="M10" s="11">
        <f t="shared" ref="M10:Q10" si="1">SUM(M11,M18,M20)</f>
        <v>0</v>
      </c>
      <c r="N10" s="11">
        <f t="shared" si="1"/>
        <v>0</v>
      </c>
      <c r="O10" s="11">
        <f t="shared" si="1"/>
        <v>0</v>
      </c>
      <c r="P10" s="11">
        <f t="shared" si="1"/>
        <v>0</v>
      </c>
      <c r="Q10" s="11">
        <f t="shared" si="1"/>
        <v>0</v>
      </c>
      <c r="R10" s="11">
        <f>SUM(R11,R18,R20)</f>
        <v>0</v>
      </c>
      <c r="S10" s="11">
        <f t="shared" ref="S10:AG10" si="2">SUM(S11,S18,S20)</f>
        <v>0</v>
      </c>
      <c r="T10" s="11">
        <f t="shared" si="2"/>
        <v>0</v>
      </c>
      <c r="U10" s="11">
        <f t="shared" si="2"/>
        <v>0</v>
      </c>
      <c r="V10" s="11">
        <f t="shared" si="2"/>
        <v>0</v>
      </c>
      <c r="W10" s="11">
        <f t="shared" si="2"/>
        <v>0</v>
      </c>
      <c r="X10" s="11">
        <f t="shared" ref="X10" si="3">SUM(X11,X18,X20)</f>
        <v>0</v>
      </c>
      <c r="Y10" s="11">
        <f t="shared" si="2"/>
        <v>0</v>
      </c>
      <c r="Z10" s="11">
        <f t="shared" si="2"/>
        <v>0</v>
      </c>
      <c r="AA10" s="11">
        <f t="shared" si="2"/>
        <v>0</v>
      </c>
      <c r="AB10" s="11">
        <f t="shared" si="2"/>
        <v>0</v>
      </c>
      <c r="AC10" s="11">
        <f t="shared" si="2"/>
        <v>0</v>
      </c>
      <c r="AD10" s="11">
        <f t="shared" si="2"/>
        <v>0</v>
      </c>
      <c r="AE10" s="11">
        <f t="shared" si="2"/>
        <v>0</v>
      </c>
      <c r="AF10" s="11">
        <f t="shared" si="2"/>
        <v>0</v>
      </c>
      <c r="AG10" s="11">
        <f t="shared" si="2"/>
        <v>0</v>
      </c>
      <c r="AH10" s="11">
        <v>0</v>
      </c>
      <c r="AI10" s="11">
        <v>0</v>
      </c>
      <c r="AJ10" s="11">
        <f t="shared" ref="AJ10:AY10" si="4">SUM(AJ11,AJ18,AJ20)</f>
        <v>0</v>
      </c>
      <c r="AK10" s="11">
        <f t="shared" si="4"/>
        <v>0</v>
      </c>
      <c r="AL10" s="11">
        <f t="shared" si="4"/>
        <v>0</v>
      </c>
      <c r="AM10" s="11">
        <f t="shared" si="4"/>
        <v>0</v>
      </c>
      <c r="AN10" s="11">
        <f t="shared" si="4"/>
        <v>0</v>
      </c>
      <c r="AO10" s="11">
        <f t="shared" si="4"/>
        <v>0</v>
      </c>
      <c r="AP10" s="11">
        <f t="shared" ref="AP10" si="5">SUM(AP11,AP18,AP20)</f>
        <v>0</v>
      </c>
      <c r="AQ10" s="11">
        <f t="shared" si="4"/>
        <v>0</v>
      </c>
      <c r="AR10" s="11">
        <f t="shared" si="4"/>
        <v>0</v>
      </c>
      <c r="AS10" s="11">
        <f t="shared" si="4"/>
        <v>0</v>
      </c>
      <c r="AT10" s="11">
        <f t="shared" si="4"/>
        <v>0</v>
      </c>
      <c r="AU10" s="11">
        <f t="shared" si="4"/>
        <v>0</v>
      </c>
      <c r="AV10" s="11">
        <f t="shared" si="4"/>
        <v>0</v>
      </c>
      <c r="AW10" s="11">
        <f t="shared" si="4"/>
        <v>0</v>
      </c>
      <c r="AX10" s="11">
        <f t="shared" si="4"/>
        <v>0</v>
      </c>
      <c r="AY10" s="11">
        <f t="shared" si="4"/>
        <v>0</v>
      </c>
      <c r="AZ10" s="11">
        <v>0</v>
      </c>
      <c r="BA10" s="11">
        <v>0</v>
      </c>
      <c r="BB10" s="11">
        <f t="shared" ref="BB10:BQ10" si="6">SUM(BB11,BB18,BB20)</f>
        <v>0</v>
      </c>
      <c r="BC10" s="11">
        <f t="shared" si="6"/>
        <v>0</v>
      </c>
      <c r="BD10" s="11">
        <f t="shared" si="6"/>
        <v>0</v>
      </c>
      <c r="BE10" s="11">
        <f t="shared" si="6"/>
        <v>0</v>
      </c>
      <c r="BF10" s="11">
        <f t="shared" si="6"/>
        <v>0</v>
      </c>
      <c r="BG10" s="11">
        <f t="shared" si="6"/>
        <v>0</v>
      </c>
      <c r="BH10" s="11">
        <f t="shared" ref="BH10" si="7">SUM(BH11,BH18,BH20)</f>
        <v>0</v>
      </c>
      <c r="BI10" s="11">
        <f t="shared" si="6"/>
        <v>0</v>
      </c>
      <c r="BJ10" s="11">
        <f t="shared" si="6"/>
        <v>0</v>
      </c>
      <c r="BK10" s="11">
        <f t="shared" si="6"/>
        <v>0</v>
      </c>
      <c r="BL10" s="11">
        <f t="shared" si="6"/>
        <v>0</v>
      </c>
      <c r="BM10" s="11">
        <f t="shared" si="6"/>
        <v>0</v>
      </c>
      <c r="BN10" s="11">
        <f t="shared" si="6"/>
        <v>0</v>
      </c>
      <c r="BO10" s="11">
        <f t="shared" si="6"/>
        <v>0</v>
      </c>
      <c r="BP10" s="11">
        <f t="shared" si="6"/>
        <v>0</v>
      </c>
      <c r="BQ10" s="11">
        <f t="shared" si="6"/>
        <v>0</v>
      </c>
      <c r="BR10" s="11">
        <v>0</v>
      </c>
      <c r="BS10" s="11">
        <v>0</v>
      </c>
      <c r="BT10" s="11">
        <f>SUM(BT11,BT18,BT20)</f>
        <v>1734228</v>
      </c>
      <c r="BU10" s="11">
        <f t="shared" ref="BU10:BV10" si="8">SUM(BU11,BU18,BU20)</f>
        <v>1734228</v>
      </c>
      <c r="BV10" s="11">
        <f t="shared" si="8"/>
        <v>925457</v>
      </c>
      <c r="BW10" s="11">
        <f>SUM(BW11,BW18,BW20)</f>
        <v>388475</v>
      </c>
      <c r="BX10" s="11">
        <f t="shared" ref="BX10:BZ10" si="9">SUM(BX11,BX18,BX20)</f>
        <v>150700</v>
      </c>
      <c r="BY10" s="11">
        <f t="shared" si="9"/>
        <v>118803</v>
      </c>
      <c r="BZ10" s="11">
        <f t="shared" si="9"/>
        <v>118972</v>
      </c>
      <c r="CA10" s="11">
        <f t="shared" ref="CA10:CA40" si="10">BV10+BW10</f>
        <v>1313932</v>
      </c>
      <c r="CB10" s="123">
        <f t="shared" ref="CB10:CB39" si="11">IF(BU10=0,"-",CA10/BU10*100)</f>
        <v>75.764663008554805</v>
      </c>
    </row>
    <row r="11" spans="1:80" x14ac:dyDescent="0.25">
      <c r="A11" s="4" t="s">
        <v>0</v>
      </c>
      <c r="B11" s="4" t="s">
        <v>3</v>
      </c>
      <c r="C11" s="4" t="s">
        <v>28</v>
      </c>
      <c r="D11" s="79" t="s">
        <v>29</v>
      </c>
      <c r="E11" s="78" t="s">
        <v>31</v>
      </c>
      <c r="F11" s="78" t="s">
        <v>1</v>
      </c>
      <c r="G11" s="2" t="s">
        <v>1</v>
      </c>
      <c r="H11" s="2" t="s">
        <v>32</v>
      </c>
      <c r="I11" s="12">
        <f>SUM(I12:I13)</f>
        <v>1617479</v>
      </c>
      <c r="J11" s="12">
        <f t="shared" ref="J11:J40" si="12">SUM(K11,L11,P11,Q11)</f>
        <v>1348514</v>
      </c>
      <c r="K11" s="12">
        <f t="shared" ref="K11" si="13">SUM(K12:K13)</f>
        <v>1348514</v>
      </c>
      <c r="L11" s="12">
        <f t="shared" ref="L11:L39" si="14">SUM(M11:O11)</f>
        <v>0</v>
      </c>
      <c r="M11" s="12">
        <f t="shared" ref="M11:Q11" si="15">SUM(M12:M13)</f>
        <v>0</v>
      </c>
      <c r="N11" s="12">
        <f t="shared" si="15"/>
        <v>0</v>
      </c>
      <c r="O11" s="12">
        <f t="shared" si="15"/>
        <v>0</v>
      </c>
      <c r="P11" s="12">
        <f t="shared" si="15"/>
        <v>0</v>
      </c>
      <c r="Q11" s="12">
        <f t="shared" si="15"/>
        <v>0</v>
      </c>
      <c r="R11" s="12">
        <f t="shared" ref="R11:AG11" si="16">SUM(R12:R13)</f>
        <v>0</v>
      </c>
      <c r="S11" s="12">
        <f t="shared" si="16"/>
        <v>0</v>
      </c>
      <c r="T11" s="12">
        <f t="shared" si="16"/>
        <v>0</v>
      </c>
      <c r="U11" s="12">
        <f t="shared" si="16"/>
        <v>0</v>
      </c>
      <c r="V11" s="12">
        <f t="shared" si="16"/>
        <v>0</v>
      </c>
      <c r="W11" s="12">
        <f t="shared" si="16"/>
        <v>0</v>
      </c>
      <c r="X11" s="12">
        <f t="shared" ref="X11" si="17">SUM(X12:X13)</f>
        <v>0</v>
      </c>
      <c r="Y11" s="12">
        <f t="shared" si="16"/>
        <v>0</v>
      </c>
      <c r="Z11" s="12">
        <f t="shared" si="16"/>
        <v>0</v>
      </c>
      <c r="AA11" s="12">
        <f t="shared" si="16"/>
        <v>0</v>
      </c>
      <c r="AB11" s="12">
        <f t="shared" si="16"/>
        <v>0</v>
      </c>
      <c r="AC11" s="12">
        <f t="shared" si="16"/>
        <v>0</v>
      </c>
      <c r="AD11" s="12">
        <f t="shared" si="16"/>
        <v>0</v>
      </c>
      <c r="AE11" s="12">
        <f t="shared" si="16"/>
        <v>0</v>
      </c>
      <c r="AF11" s="12">
        <f t="shared" si="16"/>
        <v>0</v>
      </c>
      <c r="AG11" s="12">
        <f t="shared" si="16"/>
        <v>0</v>
      </c>
      <c r="AH11" s="12">
        <v>0</v>
      </c>
      <c r="AI11" s="12">
        <v>0</v>
      </c>
      <c r="AJ11" s="12">
        <f t="shared" ref="AJ11:AY11" si="18">SUM(AJ12:AJ13)</f>
        <v>0</v>
      </c>
      <c r="AK11" s="12">
        <f t="shared" si="18"/>
        <v>0</v>
      </c>
      <c r="AL11" s="12">
        <f t="shared" si="18"/>
        <v>0</v>
      </c>
      <c r="AM11" s="12">
        <f t="shared" si="18"/>
        <v>0</v>
      </c>
      <c r="AN11" s="12">
        <f t="shared" si="18"/>
        <v>0</v>
      </c>
      <c r="AO11" s="12">
        <f t="shared" si="18"/>
        <v>0</v>
      </c>
      <c r="AP11" s="12">
        <f t="shared" ref="AP11" si="19">SUM(AP12:AP13)</f>
        <v>0</v>
      </c>
      <c r="AQ11" s="12">
        <f t="shared" si="18"/>
        <v>0</v>
      </c>
      <c r="AR11" s="12">
        <f t="shared" si="18"/>
        <v>0</v>
      </c>
      <c r="AS11" s="12">
        <f t="shared" si="18"/>
        <v>0</v>
      </c>
      <c r="AT11" s="12">
        <f t="shared" si="18"/>
        <v>0</v>
      </c>
      <c r="AU11" s="12">
        <f t="shared" si="18"/>
        <v>0</v>
      </c>
      <c r="AV11" s="12">
        <f t="shared" si="18"/>
        <v>0</v>
      </c>
      <c r="AW11" s="12">
        <f t="shared" si="18"/>
        <v>0</v>
      </c>
      <c r="AX11" s="12">
        <f t="shared" si="18"/>
        <v>0</v>
      </c>
      <c r="AY11" s="12">
        <f t="shared" si="18"/>
        <v>0</v>
      </c>
      <c r="AZ11" s="12">
        <v>0</v>
      </c>
      <c r="BA11" s="12">
        <v>0</v>
      </c>
      <c r="BB11" s="12">
        <f t="shared" ref="BB11:BQ11" si="20">SUM(BB12:BB13)</f>
        <v>0</v>
      </c>
      <c r="BC11" s="12">
        <f t="shared" si="20"/>
        <v>0</v>
      </c>
      <c r="BD11" s="12">
        <f t="shared" si="20"/>
        <v>0</v>
      </c>
      <c r="BE11" s="12">
        <f t="shared" si="20"/>
        <v>0</v>
      </c>
      <c r="BF11" s="12">
        <f t="shared" si="20"/>
        <v>0</v>
      </c>
      <c r="BG11" s="12">
        <f t="shared" si="20"/>
        <v>0</v>
      </c>
      <c r="BH11" s="12">
        <f t="shared" ref="BH11" si="21">SUM(BH12:BH13)</f>
        <v>0</v>
      </c>
      <c r="BI11" s="12">
        <f t="shared" si="20"/>
        <v>0</v>
      </c>
      <c r="BJ11" s="12">
        <f t="shared" si="20"/>
        <v>0</v>
      </c>
      <c r="BK11" s="12">
        <f t="shared" si="20"/>
        <v>0</v>
      </c>
      <c r="BL11" s="12">
        <f t="shared" si="20"/>
        <v>0</v>
      </c>
      <c r="BM11" s="12">
        <f t="shared" si="20"/>
        <v>0</v>
      </c>
      <c r="BN11" s="12">
        <f t="shared" si="20"/>
        <v>0</v>
      </c>
      <c r="BO11" s="12">
        <f t="shared" si="20"/>
        <v>0</v>
      </c>
      <c r="BP11" s="12">
        <f t="shared" si="20"/>
        <v>0</v>
      </c>
      <c r="BQ11" s="12">
        <f t="shared" si="20"/>
        <v>0</v>
      </c>
      <c r="BR11" s="12">
        <v>0</v>
      </c>
      <c r="BS11" s="12">
        <v>0</v>
      </c>
      <c r="BT11" s="12">
        <f t="shared" ref="BT11:BW11" si="22">SUM(BT12:BT13)</f>
        <v>1348514</v>
      </c>
      <c r="BU11" s="12">
        <f t="shared" ref="BU11:BV11" si="23">SUM(BU12:BU13)</f>
        <v>1348514</v>
      </c>
      <c r="BV11" s="12">
        <f t="shared" si="23"/>
        <v>729127</v>
      </c>
      <c r="BW11" s="12">
        <f t="shared" si="22"/>
        <v>322686</v>
      </c>
      <c r="BX11" s="12">
        <f t="shared" ref="BX11:BZ11" si="24">SUM(BX12:BX13)</f>
        <v>120417</v>
      </c>
      <c r="BY11" s="12">
        <f t="shared" si="24"/>
        <v>101050</v>
      </c>
      <c r="BZ11" s="12">
        <f t="shared" si="24"/>
        <v>101219</v>
      </c>
      <c r="CA11" s="12">
        <f t="shared" si="10"/>
        <v>1051813</v>
      </c>
      <c r="CB11" s="124">
        <f t="shared" si="11"/>
        <v>77.997929572848335</v>
      </c>
    </row>
    <row r="12" spans="1:80" x14ac:dyDescent="0.25">
      <c r="A12" s="4" t="s">
        <v>0</v>
      </c>
      <c r="B12" s="4" t="s">
        <v>3</v>
      </c>
      <c r="C12" s="4" t="s">
        <v>28</v>
      </c>
      <c r="D12" s="79" t="s">
        <v>29</v>
      </c>
      <c r="E12" s="89">
        <v>6111</v>
      </c>
      <c r="F12" s="79"/>
      <c r="G12" s="74" t="s">
        <v>1887</v>
      </c>
      <c r="H12" s="13" t="s">
        <v>33</v>
      </c>
      <c r="I12" s="14">
        <v>1500000</v>
      </c>
      <c r="J12" s="14">
        <f t="shared" si="12"/>
        <v>1216447</v>
      </c>
      <c r="K12" s="14">
        <v>1216447</v>
      </c>
      <c r="L12" s="14">
        <f t="shared" si="14"/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/>
      <c r="T12" s="14"/>
      <c r="U12" s="14"/>
      <c r="V12" s="14"/>
      <c r="W12" s="14"/>
      <c r="X12" s="14">
        <f>R12+S12+T12+U12+V12+W12</f>
        <v>0</v>
      </c>
      <c r="Y12" s="14"/>
      <c r="Z12" s="14"/>
      <c r="AA12" s="14"/>
      <c r="AB12" s="14"/>
      <c r="AC12" s="14"/>
      <c r="AD12" s="14"/>
      <c r="AE12" s="14"/>
      <c r="AF12" s="14"/>
      <c r="AG12" s="14"/>
      <c r="AH12" s="14">
        <v>0</v>
      </c>
      <c r="AI12" s="14">
        <v>0</v>
      </c>
      <c r="AJ12" s="14">
        <v>0</v>
      </c>
      <c r="AK12" s="14"/>
      <c r="AL12" s="14"/>
      <c r="AM12" s="14"/>
      <c r="AN12" s="14"/>
      <c r="AO12" s="14"/>
      <c r="AP12" s="14">
        <f>AJ12+AK12+AL12+AM12+AN12+AO12</f>
        <v>0</v>
      </c>
      <c r="AQ12" s="14"/>
      <c r="AR12" s="14"/>
      <c r="AS12" s="14"/>
      <c r="AT12" s="14"/>
      <c r="AU12" s="14"/>
      <c r="AV12" s="14"/>
      <c r="AW12" s="14"/>
      <c r="AX12" s="14"/>
      <c r="AY12" s="14"/>
      <c r="AZ12" s="14">
        <v>0</v>
      </c>
      <c r="BA12" s="14">
        <v>0</v>
      </c>
      <c r="BB12" s="14">
        <v>0</v>
      </c>
      <c r="BC12" s="14"/>
      <c r="BD12" s="14"/>
      <c r="BE12" s="14"/>
      <c r="BF12" s="14"/>
      <c r="BG12" s="14"/>
      <c r="BH12" s="14">
        <f>BB12+BC12+BD12+BE12+BF12+BG12</f>
        <v>0</v>
      </c>
      <c r="BI12" s="14"/>
      <c r="BJ12" s="14"/>
      <c r="BK12" s="14"/>
      <c r="BL12" s="14"/>
      <c r="BM12" s="14"/>
      <c r="BN12" s="14"/>
      <c r="BO12" s="14"/>
      <c r="BP12" s="14"/>
      <c r="BQ12" s="14"/>
      <c r="BR12" s="14">
        <v>0</v>
      </c>
      <c r="BS12" s="14">
        <v>0</v>
      </c>
      <c r="BT12" s="14">
        <v>1216447</v>
      </c>
      <c r="BU12" s="14">
        <v>1216447</v>
      </c>
      <c r="BV12" s="14">
        <v>680000</v>
      </c>
      <c r="BW12" s="14">
        <f>BX12+BY12+BZ12</f>
        <v>300000</v>
      </c>
      <c r="BX12" s="14">
        <v>110000</v>
      </c>
      <c r="BY12" s="14">
        <v>95000</v>
      </c>
      <c r="BZ12" s="14">
        <v>95000</v>
      </c>
      <c r="CA12" s="14">
        <f t="shared" si="10"/>
        <v>980000</v>
      </c>
      <c r="CB12" s="122">
        <f t="shared" si="11"/>
        <v>80.562490597617483</v>
      </c>
    </row>
    <row r="13" spans="1:80" x14ac:dyDescent="0.25">
      <c r="A13" s="1" t="s">
        <v>0</v>
      </c>
      <c r="B13" s="1" t="s">
        <v>3</v>
      </c>
      <c r="C13" s="1" t="s">
        <v>28</v>
      </c>
      <c r="D13" s="82" t="s">
        <v>29</v>
      </c>
      <c r="E13" s="82" t="s">
        <v>34</v>
      </c>
      <c r="F13" s="79" t="s">
        <v>1</v>
      </c>
      <c r="G13" s="13" t="s">
        <v>1</v>
      </c>
      <c r="H13" s="2" t="s">
        <v>35</v>
      </c>
      <c r="I13" s="12">
        <f>SUM(I14:I17)</f>
        <v>117479</v>
      </c>
      <c r="J13" s="12">
        <f t="shared" si="12"/>
        <v>132067</v>
      </c>
      <c r="K13" s="12">
        <f t="shared" ref="K13" si="25">SUM(K14:K17)</f>
        <v>132067</v>
      </c>
      <c r="L13" s="12">
        <f t="shared" si="14"/>
        <v>0</v>
      </c>
      <c r="M13" s="12">
        <f t="shared" ref="M13:Q13" si="26">SUM(M14:M17)</f>
        <v>0</v>
      </c>
      <c r="N13" s="12">
        <f t="shared" si="26"/>
        <v>0</v>
      </c>
      <c r="O13" s="12">
        <f t="shared" si="26"/>
        <v>0</v>
      </c>
      <c r="P13" s="12">
        <f t="shared" si="26"/>
        <v>0</v>
      </c>
      <c r="Q13" s="12">
        <f t="shared" si="26"/>
        <v>0</v>
      </c>
      <c r="R13" s="12">
        <f t="shared" ref="R13:AG13" si="27">SUM(R14:R17)</f>
        <v>0</v>
      </c>
      <c r="S13" s="12">
        <f t="shared" si="27"/>
        <v>0</v>
      </c>
      <c r="T13" s="12">
        <f t="shared" si="27"/>
        <v>0</v>
      </c>
      <c r="U13" s="12">
        <f t="shared" si="27"/>
        <v>0</v>
      </c>
      <c r="V13" s="12">
        <f t="shared" si="27"/>
        <v>0</v>
      </c>
      <c r="W13" s="12">
        <f t="shared" si="27"/>
        <v>0</v>
      </c>
      <c r="X13" s="12">
        <f t="shared" si="27"/>
        <v>0</v>
      </c>
      <c r="Y13" s="12">
        <f t="shared" si="27"/>
        <v>0</v>
      </c>
      <c r="Z13" s="12">
        <f t="shared" si="27"/>
        <v>0</v>
      </c>
      <c r="AA13" s="12">
        <f t="shared" si="27"/>
        <v>0</v>
      </c>
      <c r="AB13" s="12">
        <f t="shared" si="27"/>
        <v>0</v>
      </c>
      <c r="AC13" s="12">
        <f t="shared" si="27"/>
        <v>0</v>
      </c>
      <c r="AD13" s="12">
        <f t="shared" si="27"/>
        <v>0</v>
      </c>
      <c r="AE13" s="12">
        <f t="shared" si="27"/>
        <v>0</v>
      </c>
      <c r="AF13" s="12">
        <f t="shared" si="27"/>
        <v>0</v>
      </c>
      <c r="AG13" s="12">
        <f t="shared" si="27"/>
        <v>0</v>
      </c>
      <c r="AH13" s="12">
        <v>0</v>
      </c>
      <c r="AI13" s="12">
        <v>0</v>
      </c>
      <c r="AJ13" s="12">
        <f t="shared" ref="AJ13:AY13" si="28">SUM(AJ14:AJ17)</f>
        <v>0</v>
      </c>
      <c r="AK13" s="12">
        <f t="shared" si="28"/>
        <v>0</v>
      </c>
      <c r="AL13" s="12">
        <f t="shared" si="28"/>
        <v>0</v>
      </c>
      <c r="AM13" s="12">
        <f t="shared" si="28"/>
        <v>0</v>
      </c>
      <c r="AN13" s="12">
        <f t="shared" si="28"/>
        <v>0</v>
      </c>
      <c r="AO13" s="12">
        <f t="shared" si="28"/>
        <v>0</v>
      </c>
      <c r="AP13" s="12">
        <f t="shared" si="28"/>
        <v>0</v>
      </c>
      <c r="AQ13" s="12">
        <f t="shared" si="28"/>
        <v>0</v>
      </c>
      <c r="AR13" s="12">
        <f t="shared" si="28"/>
        <v>0</v>
      </c>
      <c r="AS13" s="12">
        <f t="shared" si="28"/>
        <v>0</v>
      </c>
      <c r="AT13" s="12">
        <f t="shared" si="28"/>
        <v>0</v>
      </c>
      <c r="AU13" s="12">
        <f t="shared" si="28"/>
        <v>0</v>
      </c>
      <c r="AV13" s="12">
        <f t="shared" si="28"/>
        <v>0</v>
      </c>
      <c r="AW13" s="12">
        <f t="shared" si="28"/>
        <v>0</v>
      </c>
      <c r="AX13" s="12">
        <f t="shared" si="28"/>
        <v>0</v>
      </c>
      <c r="AY13" s="12">
        <f t="shared" si="28"/>
        <v>0</v>
      </c>
      <c r="AZ13" s="12">
        <v>0</v>
      </c>
      <c r="BA13" s="12">
        <v>0</v>
      </c>
      <c r="BB13" s="12">
        <f t="shared" ref="BB13:BQ13" si="29">SUM(BB14:BB17)</f>
        <v>0</v>
      </c>
      <c r="BC13" s="12">
        <f t="shared" si="29"/>
        <v>0</v>
      </c>
      <c r="BD13" s="12">
        <f t="shared" si="29"/>
        <v>0</v>
      </c>
      <c r="BE13" s="12">
        <f t="shared" si="29"/>
        <v>0</v>
      </c>
      <c r="BF13" s="12">
        <f t="shared" si="29"/>
        <v>0</v>
      </c>
      <c r="BG13" s="12">
        <f t="shared" si="29"/>
        <v>0</v>
      </c>
      <c r="BH13" s="12">
        <f t="shared" si="29"/>
        <v>0</v>
      </c>
      <c r="BI13" s="12">
        <f t="shared" si="29"/>
        <v>0</v>
      </c>
      <c r="BJ13" s="12">
        <f t="shared" si="29"/>
        <v>0</v>
      </c>
      <c r="BK13" s="12">
        <f t="shared" si="29"/>
        <v>0</v>
      </c>
      <c r="BL13" s="12">
        <f t="shared" si="29"/>
        <v>0</v>
      </c>
      <c r="BM13" s="12">
        <f t="shared" si="29"/>
        <v>0</v>
      </c>
      <c r="BN13" s="12">
        <f t="shared" si="29"/>
        <v>0</v>
      </c>
      <c r="BO13" s="12">
        <f t="shared" si="29"/>
        <v>0</v>
      </c>
      <c r="BP13" s="12">
        <f t="shared" si="29"/>
        <v>0</v>
      </c>
      <c r="BQ13" s="12">
        <f t="shared" si="29"/>
        <v>0</v>
      </c>
      <c r="BR13" s="12">
        <v>0</v>
      </c>
      <c r="BS13" s="12">
        <v>0</v>
      </c>
      <c r="BT13" s="12">
        <f t="shared" ref="BT13:BX13" si="30">SUM(BT14:BT17)</f>
        <v>132067</v>
      </c>
      <c r="BU13" s="12">
        <f t="shared" si="30"/>
        <v>132067</v>
      </c>
      <c r="BV13" s="12">
        <f t="shared" si="30"/>
        <v>49127</v>
      </c>
      <c r="BW13" s="12">
        <f t="shared" si="30"/>
        <v>22686</v>
      </c>
      <c r="BX13" s="12">
        <f t="shared" si="30"/>
        <v>10417</v>
      </c>
      <c r="BY13" s="12">
        <f t="shared" ref="BY13" si="31">SUM(BY14:BY17)</f>
        <v>6050</v>
      </c>
      <c r="BZ13" s="12">
        <f t="shared" ref="BZ13" si="32">SUM(BZ14:BZ17)</f>
        <v>6219</v>
      </c>
      <c r="CA13" s="12">
        <f t="shared" si="10"/>
        <v>71813</v>
      </c>
      <c r="CB13" s="124">
        <f t="shared" si="11"/>
        <v>54.37618784404885</v>
      </c>
    </row>
    <row r="14" spans="1:80" x14ac:dyDescent="0.25">
      <c r="A14" s="4" t="s">
        <v>0</v>
      </c>
      <c r="B14" s="4" t="s">
        <v>3</v>
      </c>
      <c r="C14" s="4" t="s">
        <v>28</v>
      </c>
      <c r="D14" s="79" t="s">
        <v>29</v>
      </c>
      <c r="E14" s="89">
        <v>6112</v>
      </c>
      <c r="F14" s="79" t="s">
        <v>36</v>
      </c>
      <c r="G14" s="74" t="s">
        <v>1887</v>
      </c>
      <c r="H14" s="13" t="s">
        <v>37</v>
      </c>
      <c r="I14" s="14">
        <v>16400</v>
      </c>
      <c r="J14" s="14">
        <f t="shared" si="12"/>
        <v>0</v>
      </c>
      <c r="K14" s="14">
        <v>0</v>
      </c>
      <c r="L14" s="14">
        <f t="shared" si="14"/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/>
      <c r="T14" s="14"/>
      <c r="U14" s="14"/>
      <c r="V14" s="14"/>
      <c r="W14" s="14"/>
      <c r="X14" s="14">
        <f t="shared" ref="X14:X72" si="33">R14+S14+T14+U14+V14+W14</f>
        <v>0</v>
      </c>
      <c r="Y14" s="14"/>
      <c r="Z14" s="14"/>
      <c r="AA14" s="14"/>
      <c r="AB14" s="14"/>
      <c r="AC14" s="14"/>
      <c r="AD14" s="14"/>
      <c r="AE14" s="14"/>
      <c r="AF14" s="14"/>
      <c r="AG14" s="14"/>
      <c r="AH14" s="14">
        <v>0</v>
      </c>
      <c r="AI14" s="14">
        <v>0</v>
      </c>
      <c r="AJ14" s="14">
        <v>0</v>
      </c>
      <c r="AK14" s="14"/>
      <c r="AL14" s="14"/>
      <c r="AM14" s="14"/>
      <c r="AN14" s="14"/>
      <c r="AO14" s="14"/>
      <c r="AP14" s="14">
        <f t="shared" ref="AP14:AP72" si="34">AJ14+AK14+AL14+AM14+AN14+AO14</f>
        <v>0</v>
      </c>
      <c r="AQ14" s="14"/>
      <c r="AR14" s="14"/>
      <c r="AS14" s="14"/>
      <c r="AT14" s="14"/>
      <c r="AU14" s="14"/>
      <c r="AV14" s="14"/>
      <c r="AW14" s="14"/>
      <c r="AX14" s="14"/>
      <c r="AY14" s="14"/>
      <c r="AZ14" s="14">
        <v>0</v>
      </c>
      <c r="BA14" s="14">
        <v>0</v>
      </c>
      <c r="BB14" s="14">
        <v>0</v>
      </c>
      <c r="BC14" s="14"/>
      <c r="BD14" s="14"/>
      <c r="BE14" s="14"/>
      <c r="BF14" s="14"/>
      <c r="BG14" s="14"/>
      <c r="BH14" s="14">
        <f t="shared" ref="BH14:BH72" si="35">BB14+BC14+BD14+BE14+BF14+BG14</f>
        <v>0</v>
      </c>
      <c r="BI14" s="14"/>
      <c r="BJ14" s="14"/>
      <c r="BK14" s="14"/>
      <c r="BL14" s="14"/>
      <c r="BM14" s="14"/>
      <c r="BN14" s="14"/>
      <c r="BO14" s="14"/>
      <c r="BP14" s="14"/>
      <c r="BQ14" s="14"/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f t="shared" ref="BW14:BW74" si="36">BX14+BY14+BZ14</f>
        <v>0</v>
      </c>
      <c r="BX14" s="14"/>
      <c r="BY14" s="14"/>
      <c r="BZ14" s="14"/>
      <c r="CA14" s="14">
        <f t="shared" si="10"/>
        <v>0</v>
      </c>
      <c r="CB14" s="122" t="str">
        <f t="shared" si="11"/>
        <v>-</v>
      </c>
    </row>
    <row r="15" spans="1:80" x14ac:dyDescent="0.25">
      <c r="A15" s="4" t="s">
        <v>0</v>
      </c>
      <c r="B15" s="4" t="s">
        <v>3</v>
      </c>
      <c r="C15" s="4" t="s">
        <v>28</v>
      </c>
      <c r="D15" s="79" t="s">
        <v>29</v>
      </c>
      <c r="E15" s="89">
        <v>6112</v>
      </c>
      <c r="F15" s="79" t="s">
        <v>38</v>
      </c>
      <c r="G15" s="74" t="s">
        <v>1887</v>
      </c>
      <c r="H15" s="13" t="s">
        <v>39</v>
      </c>
      <c r="I15" s="14">
        <v>67375</v>
      </c>
      <c r="J15" s="14">
        <f t="shared" si="12"/>
        <v>80707</v>
      </c>
      <c r="K15" s="14">
        <v>80707</v>
      </c>
      <c r="L15" s="14">
        <f t="shared" si="14"/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/>
      <c r="T15" s="14"/>
      <c r="U15" s="14"/>
      <c r="V15" s="14"/>
      <c r="W15" s="14"/>
      <c r="X15" s="14">
        <f t="shared" si="33"/>
        <v>0</v>
      </c>
      <c r="Y15" s="14"/>
      <c r="Z15" s="14"/>
      <c r="AA15" s="14"/>
      <c r="AB15" s="14"/>
      <c r="AC15" s="14"/>
      <c r="AD15" s="14"/>
      <c r="AE15" s="14"/>
      <c r="AF15" s="14"/>
      <c r="AG15" s="14"/>
      <c r="AH15" s="14">
        <v>0</v>
      </c>
      <c r="AI15" s="14">
        <v>0</v>
      </c>
      <c r="AJ15" s="14">
        <v>0</v>
      </c>
      <c r="AK15" s="14"/>
      <c r="AL15" s="14"/>
      <c r="AM15" s="14"/>
      <c r="AN15" s="14"/>
      <c r="AO15" s="14"/>
      <c r="AP15" s="14">
        <f t="shared" si="34"/>
        <v>0</v>
      </c>
      <c r="AQ15" s="14"/>
      <c r="AR15" s="14"/>
      <c r="AS15" s="14"/>
      <c r="AT15" s="14"/>
      <c r="AU15" s="14"/>
      <c r="AV15" s="14"/>
      <c r="AW15" s="14"/>
      <c r="AX15" s="14"/>
      <c r="AY15" s="14"/>
      <c r="AZ15" s="14">
        <v>0</v>
      </c>
      <c r="BA15" s="14">
        <v>0</v>
      </c>
      <c r="BB15" s="14">
        <v>0</v>
      </c>
      <c r="BC15" s="14"/>
      <c r="BD15" s="14"/>
      <c r="BE15" s="14"/>
      <c r="BF15" s="14"/>
      <c r="BG15" s="14"/>
      <c r="BH15" s="14">
        <f t="shared" si="35"/>
        <v>0</v>
      </c>
      <c r="BI15" s="14"/>
      <c r="BJ15" s="14"/>
      <c r="BK15" s="14"/>
      <c r="BL15" s="14"/>
      <c r="BM15" s="14"/>
      <c r="BN15" s="14"/>
      <c r="BO15" s="14"/>
      <c r="BP15" s="14"/>
      <c r="BQ15" s="14"/>
      <c r="BR15" s="14">
        <v>0</v>
      </c>
      <c r="BS15" s="14">
        <v>0</v>
      </c>
      <c r="BT15" s="14">
        <v>80707</v>
      </c>
      <c r="BU15" s="14">
        <v>80707</v>
      </c>
      <c r="BV15" s="14">
        <v>35837</v>
      </c>
      <c r="BW15" s="14">
        <f>BX15+BY15+BZ15</f>
        <v>18594</v>
      </c>
      <c r="BX15" s="14">
        <v>6325</v>
      </c>
      <c r="BY15" s="14">
        <v>6050</v>
      </c>
      <c r="BZ15" s="14">
        <v>6219</v>
      </c>
      <c r="CA15" s="14">
        <f t="shared" si="10"/>
        <v>54431</v>
      </c>
      <c r="CB15" s="122">
        <f t="shared" si="11"/>
        <v>67.442724918532477</v>
      </c>
    </row>
    <row r="16" spans="1:80" x14ac:dyDescent="0.25">
      <c r="A16" s="4" t="s">
        <v>0</v>
      </c>
      <c r="B16" s="4" t="s">
        <v>3</v>
      </c>
      <c r="C16" s="4" t="s">
        <v>28</v>
      </c>
      <c r="D16" s="79" t="s">
        <v>29</v>
      </c>
      <c r="E16" s="89">
        <v>6112</v>
      </c>
      <c r="F16" s="79" t="s">
        <v>40</v>
      </c>
      <c r="G16" s="74" t="s">
        <v>1887</v>
      </c>
      <c r="H16" s="13" t="s">
        <v>41</v>
      </c>
      <c r="I16" s="14">
        <v>14504</v>
      </c>
      <c r="J16" s="14">
        <f t="shared" si="12"/>
        <v>16560</v>
      </c>
      <c r="K16" s="14">
        <v>16560</v>
      </c>
      <c r="L16" s="14">
        <f t="shared" si="14"/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/>
      <c r="T16" s="14"/>
      <c r="U16" s="14"/>
      <c r="V16" s="14"/>
      <c r="W16" s="14"/>
      <c r="X16" s="14">
        <f t="shared" si="33"/>
        <v>0</v>
      </c>
      <c r="Y16" s="14"/>
      <c r="Z16" s="14"/>
      <c r="AA16" s="14"/>
      <c r="AB16" s="14"/>
      <c r="AC16" s="14"/>
      <c r="AD16" s="14"/>
      <c r="AE16" s="14"/>
      <c r="AF16" s="14"/>
      <c r="AG16" s="14"/>
      <c r="AH16" s="14">
        <v>0</v>
      </c>
      <c r="AI16" s="14">
        <v>0</v>
      </c>
      <c r="AJ16" s="14">
        <v>0</v>
      </c>
      <c r="AK16" s="14"/>
      <c r="AL16" s="14"/>
      <c r="AM16" s="14"/>
      <c r="AN16" s="14"/>
      <c r="AO16" s="14"/>
      <c r="AP16" s="14">
        <f t="shared" si="34"/>
        <v>0</v>
      </c>
      <c r="AQ16" s="14"/>
      <c r="AR16" s="14"/>
      <c r="AS16" s="14"/>
      <c r="AT16" s="14"/>
      <c r="AU16" s="14"/>
      <c r="AV16" s="14"/>
      <c r="AW16" s="14"/>
      <c r="AX16" s="14"/>
      <c r="AY16" s="14"/>
      <c r="AZ16" s="14">
        <v>0</v>
      </c>
      <c r="BA16" s="14">
        <v>0</v>
      </c>
      <c r="BB16" s="14">
        <v>0</v>
      </c>
      <c r="BC16" s="14"/>
      <c r="BD16" s="14"/>
      <c r="BE16" s="14"/>
      <c r="BF16" s="14"/>
      <c r="BG16" s="14"/>
      <c r="BH16" s="14">
        <f t="shared" si="35"/>
        <v>0</v>
      </c>
      <c r="BI16" s="14"/>
      <c r="BJ16" s="14"/>
      <c r="BK16" s="14"/>
      <c r="BL16" s="14"/>
      <c r="BM16" s="14"/>
      <c r="BN16" s="14"/>
      <c r="BO16" s="14"/>
      <c r="BP16" s="14"/>
      <c r="BQ16" s="14"/>
      <c r="BR16" s="14">
        <v>0</v>
      </c>
      <c r="BS16" s="14">
        <v>0</v>
      </c>
      <c r="BT16" s="14">
        <v>16560</v>
      </c>
      <c r="BU16" s="14">
        <v>16560</v>
      </c>
      <c r="BV16" s="14">
        <v>13290</v>
      </c>
      <c r="BW16" s="14">
        <f t="shared" si="36"/>
        <v>0</v>
      </c>
      <c r="BX16" s="14"/>
      <c r="BY16" s="14"/>
      <c r="BZ16" s="14"/>
      <c r="CA16" s="14">
        <f t="shared" si="10"/>
        <v>13290</v>
      </c>
      <c r="CB16" s="122">
        <f t="shared" si="11"/>
        <v>80.253623188405797</v>
      </c>
    </row>
    <row r="17" spans="1:80" x14ac:dyDescent="0.25">
      <c r="A17" s="4" t="s">
        <v>0</v>
      </c>
      <c r="B17" s="4" t="s">
        <v>3</v>
      </c>
      <c r="C17" s="4" t="s">
        <v>28</v>
      </c>
      <c r="D17" s="79" t="s">
        <v>29</v>
      </c>
      <c r="E17" s="89">
        <v>6112</v>
      </c>
      <c r="F17" s="79" t="s">
        <v>42</v>
      </c>
      <c r="G17" s="74" t="s">
        <v>1887</v>
      </c>
      <c r="H17" s="13" t="s">
        <v>43</v>
      </c>
      <c r="I17" s="14">
        <v>19200</v>
      </c>
      <c r="J17" s="14">
        <f t="shared" si="12"/>
        <v>34800</v>
      </c>
      <c r="K17" s="14">
        <v>34800</v>
      </c>
      <c r="L17" s="14">
        <f t="shared" si="14"/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/>
      <c r="T17" s="14"/>
      <c r="U17" s="14"/>
      <c r="V17" s="14"/>
      <c r="W17" s="14"/>
      <c r="X17" s="14">
        <f t="shared" si="33"/>
        <v>0</v>
      </c>
      <c r="Y17" s="14"/>
      <c r="Z17" s="14"/>
      <c r="AA17" s="14"/>
      <c r="AB17" s="14"/>
      <c r="AC17" s="14"/>
      <c r="AD17" s="14"/>
      <c r="AE17" s="14"/>
      <c r="AF17" s="14"/>
      <c r="AG17" s="14"/>
      <c r="AH17" s="14">
        <v>0</v>
      </c>
      <c r="AI17" s="14">
        <v>0</v>
      </c>
      <c r="AJ17" s="14">
        <v>0</v>
      </c>
      <c r="AK17" s="14"/>
      <c r="AL17" s="14"/>
      <c r="AM17" s="14"/>
      <c r="AN17" s="14"/>
      <c r="AO17" s="14"/>
      <c r="AP17" s="14">
        <f t="shared" si="34"/>
        <v>0</v>
      </c>
      <c r="AQ17" s="14"/>
      <c r="AR17" s="14"/>
      <c r="AS17" s="14"/>
      <c r="AT17" s="14"/>
      <c r="AU17" s="14"/>
      <c r="AV17" s="14"/>
      <c r="AW17" s="14"/>
      <c r="AX17" s="14"/>
      <c r="AY17" s="14"/>
      <c r="AZ17" s="14">
        <v>0</v>
      </c>
      <c r="BA17" s="14">
        <v>0</v>
      </c>
      <c r="BB17" s="14">
        <v>0</v>
      </c>
      <c r="BC17" s="14"/>
      <c r="BD17" s="14"/>
      <c r="BE17" s="14"/>
      <c r="BF17" s="14"/>
      <c r="BG17" s="14"/>
      <c r="BH17" s="14">
        <f t="shared" si="35"/>
        <v>0</v>
      </c>
      <c r="BI17" s="14"/>
      <c r="BJ17" s="14"/>
      <c r="BK17" s="14"/>
      <c r="BL17" s="14"/>
      <c r="BM17" s="14"/>
      <c r="BN17" s="14"/>
      <c r="BO17" s="14"/>
      <c r="BP17" s="14"/>
      <c r="BQ17" s="14"/>
      <c r="BR17" s="14">
        <v>0</v>
      </c>
      <c r="BS17" s="14">
        <v>0</v>
      </c>
      <c r="BT17" s="14">
        <v>34800</v>
      </c>
      <c r="BU17" s="14">
        <v>34800</v>
      </c>
      <c r="BV17" s="14">
        <v>0</v>
      </c>
      <c r="BW17" s="14">
        <f t="shared" si="36"/>
        <v>4092</v>
      </c>
      <c r="BX17" s="14">
        <v>4092</v>
      </c>
      <c r="BY17" s="14"/>
      <c r="BZ17" s="14"/>
      <c r="CA17" s="14">
        <f t="shared" si="10"/>
        <v>4092</v>
      </c>
      <c r="CB17" s="122">
        <f t="shared" si="11"/>
        <v>11.758620689655173</v>
      </c>
    </row>
    <row r="18" spans="1:80" x14ac:dyDescent="0.25">
      <c r="A18" s="4" t="s">
        <v>0</v>
      </c>
      <c r="B18" s="4" t="s">
        <v>3</v>
      </c>
      <c r="C18" s="4" t="s">
        <v>28</v>
      </c>
      <c r="D18" s="79" t="s">
        <v>29</v>
      </c>
      <c r="E18" s="78" t="s">
        <v>44</v>
      </c>
      <c r="F18" s="78" t="s">
        <v>1</v>
      </c>
      <c r="G18" s="2" t="s">
        <v>1</v>
      </c>
      <c r="H18" s="2" t="s">
        <v>45</v>
      </c>
      <c r="I18" s="12">
        <f>SUM(I19)</f>
        <v>160000</v>
      </c>
      <c r="J18" s="12">
        <f t="shared" si="12"/>
        <v>127727</v>
      </c>
      <c r="K18" s="12">
        <f t="shared" ref="K18:Q18" si="37">SUM(K19)</f>
        <v>127727</v>
      </c>
      <c r="L18" s="12">
        <f t="shared" si="14"/>
        <v>0</v>
      </c>
      <c r="M18" s="12">
        <f t="shared" si="37"/>
        <v>0</v>
      </c>
      <c r="N18" s="12">
        <f t="shared" si="37"/>
        <v>0</v>
      </c>
      <c r="O18" s="12">
        <f t="shared" si="37"/>
        <v>0</v>
      </c>
      <c r="P18" s="12">
        <f t="shared" si="37"/>
        <v>0</v>
      </c>
      <c r="Q18" s="12">
        <f t="shared" si="37"/>
        <v>0</v>
      </c>
      <c r="R18" s="12">
        <f t="shared" ref="R18:AG18" si="38">SUM(R19)</f>
        <v>0</v>
      </c>
      <c r="S18" s="12">
        <f t="shared" si="38"/>
        <v>0</v>
      </c>
      <c r="T18" s="12">
        <f t="shared" si="38"/>
        <v>0</v>
      </c>
      <c r="U18" s="12">
        <f t="shared" si="38"/>
        <v>0</v>
      </c>
      <c r="V18" s="12">
        <f t="shared" si="38"/>
        <v>0</v>
      </c>
      <c r="W18" s="12">
        <f t="shared" si="38"/>
        <v>0</v>
      </c>
      <c r="X18" s="12">
        <f t="shared" si="38"/>
        <v>0</v>
      </c>
      <c r="Y18" s="12">
        <f t="shared" si="38"/>
        <v>0</v>
      </c>
      <c r="Z18" s="12">
        <f t="shared" si="38"/>
        <v>0</v>
      </c>
      <c r="AA18" s="12">
        <f t="shared" si="38"/>
        <v>0</v>
      </c>
      <c r="AB18" s="12">
        <f t="shared" si="38"/>
        <v>0</v>
      </c>
      <c r="AC18" s="12">
        <f t="shared" si="38"/>
        <v>0</v>
      </c>
      <c r="AD18" s="12">
        <f t="shared" si="38"/>
        <v>0</v>
      </c>
      <c r="AE18" s="12">
        <f t="shared" si="38"/>
        <v>0</v>
      </c>
      <c r="AF18" s="12">
        <f t="shared" si="38"/>
        <v>0</v>
      </c>
      <c r="AG18" s="12">
        <f t="shared" si="38"/>
        <v>0</v>
      </c>
      <c r="AH18" s="12">
        <v>0</v>
      </c>
      <c r="AI18" s="12">
        <v>0</v>
      </c>
      <c r="AJ18" s="12">
        <f t="shared" ref="AJ18:AY18" si="39">SUM(AJ19)</f>
        <v>0</v>
      </c>
      <c r="AK18" s="12">
        <f t="shared" si="39"/>
        <v>0</v>
      </c>
      <c r="AL18" s="12">
        <f t="shared" si="39"/>
        <v>0</v>
      </c>
      <c r="AM18" s="12">
        <f t="shared" si="39"/>
        <v>0</v>
      </c>
      <c r="AN18" s="12">
        <f t="shared" si="39"/>
        <v>0</v>
      </c>
      <c r="AO18" s="12">
        <f t="shared" si="39"/>
        <v>0</v>
      </c>
      <c r="AP18" s="12">
        <f t="shared" si="39"/>
        <v>0</v>
      </c>
      <c r="AQ18" s="12">
        <f t="shared" si="39"/>
        <v>0</v>
      </c>
      <c r="AR18" s="12">
        <f t="shared" si="39"/>
        <v>0</v>
      </c>
      <c r="AS18" s="12">
        <f t="shared" si="39"/>
        <v>0</v>
      </c>
      <c r="AT18" s="12">
        <f t="shared" si="39"/>
        <v>0</v>
      </c>
      <c r="AU18" s="12">
        <f t="shared" si="39"/>
        <v>0</v>
      </c>
      <c r="AV18" s="12">
        <f t="shared" si="39"/>
        <v>0</v>
      </c>
      <c r="AW18" s="12">
        <f t="shared" si="39"/>
        <v>0</v>
      </c>
      <c r="AX18" s="12">
        <f t="shared" si="39"/>
        <v>0</v>
      </c>
      <c r="AY18" s="12">
        <f t="shared" si="39"/>
        <v>0</v>
      </c>
      <c r="AZ18" s="12">
        <v>0</v>
      </c>
      <c r="BA18" s="12">
        <v>0</v>
      </c>
      <c r="BB18" s="12">
        <f t="shared" ref="BB18:BQ18" si="40">SUM(BB19)</f>
        <v>0</v>
      </c>
      <c r="BC18" s="12">
        <f t="shared" si="40"/>
        <v>0</v>
      </c>
      <c r="BD18" s="12">
        <f t="shared" si="40"/>
        <v>0</v>
      </c>
      <c r="BE18" s="12">
        <f t="shared" si="40"/>
        <v>0</v>
      </c>
      <c r="BF18" s="12">
        <f t="shared" si="40"/>
        <v>0</v>
      </c>
      <c r="BG18" s="12">
        <f t="shared" si="40"/>
        <v>0</v>
      </c>
      <c r="BH18" s="12">
        <f t="shared" si="40"/>
        <v>0</v>
      </c>
      <c r="BI18" s="12">
        <f t="shared" si="40"/>
        <v>0</v>
      </c>
      <c r="BJ18" s="12">
        <f t="shared" si="40"/>
        <v>0</v>
      </c>
      <c r="BK18" s="12">
        <f t="shared" si="40"/>
        <v>0</v>
      </c>
      <c r="BL18" s="12">
        <f t="shared" si="40"/>
        <v>0</v>
      </c>
      <c r="BM18" s="12">
        <f t="shared" si="40"/>
        <v>0</v>
      </c>
      <c r="BN18" s="12">
        <f t="shared" si="40"/>
        <v>0</v>
      </c>
      <c r="BO18" s="12">
        <f t="shared" si="40"/>
        <v>0</v>
      </c>
      <c r="BP18" s="12">
        <f t="shared" si="40"/>
        <v>0</v>
      </c>
      <c r="BQ18" s="12">
        <f t="shared" si="40"/>
        <v>0</v>
      </c>
      <c r="BR18" s="12">
        <v>0</v>
      </c>
      <c r="BS18" s="12">
        <v>0</v>
      </c>
      <c r="BT18" s="12">
        <f t="shared" ref="BT18:BZ18" si="41">SUM(BT19)</f>
        <v>127727</v>
      </c>
      <c r="BU18" s="12">
        <f t="shared" si="41"/>
        <v>127727</v>
      </c>
      <c r="BV18" s="12">
        <f t="shared" si="41"/>
        <v>71400</v>
      </c>
      <c r="BW18" s="12">
        <f t="shared" si="41"/>
        <v>29550</v>
      </c>
      <c r="BX18" s="12">
        <f t="shared" si="41"/>
        <v>11550</v>
      </c>
      <c r="BY18" s="12">
        <f t="shared" si="41"/>
        <v>9000</v>
      </c>
      <c r="BZ18" s="12">
        <f t="shared" si="41"/>
        <v>9000</v>
      </c>
      <c r="CA18" s="12">
        <f t="shared" si="10"/>
        <v>100950</v>
      </c>
      <c r="CB18" s="124">
        <f t="shared" si="11"/>
        <v>79.035755948233344</v>
      </c>
    </row>
    <row r="19" spans="1:80" x14ac:dyDescent="0.25">
      <c r="A19" s="4" t="s">
        <v>0</v>
      </c>
      <c r="B19" s="4" t="s">
        <v>3</v>
      </c>
      <c r="C19" s="4" t="s">
        <v>28</v>
      </c>
      <c r="D19" s="79" t="s">
        <v>29</v>
      </c>
      <c r="E19" s="89">
        <v>6121</v>
      </c>
      <c r="F19" s="79"/>
      <c r="G19" s="74" t="s">
        <v>1887</v>
      </c>
      <c r="H19" s="13" t="s">
        <v>46</v>
      </c>
      <c r="I19" s="14">
        <v>160000</v>
      </c>
      <c r="J19" s="14">
        <f t="shared" si="12"/>
        <v>127727</v>
      </c>
      <c r="K19" s="14">
        <v>127727</v>
      </c>
      <c r="L19" s="14">
        <f t="shared" si="14"/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/>
      <c r="T19" s="14"/>
      <c r="U19" s="14"/>
      <c r="V19" s="14"/>
      <c r="W19" s="14"/>
      <c r="X19" s="14">
        <f t="shared" si="33"/>
        <v>0</v>
      </c>
      <c r="Y19" s="14"/>
      <c r="Z19" s="14"/>
      <c r="AA19" s="14"/>
      <c r="AB19" s="14"/>
      <c r="AC19" s="14"/>
      <c r="AD19" s="14"/>
      <c r="AE19" s="14"/>
      <c r="AF19" s="14"/>
      <c r="AG19" s="14"/>
      <c r="AH19" s="14">
        <v>0</v>
      </c>
      <c r="AI19" s="14">
        <v>0</v>
      </c>
      <c r="AJ19" s="14">
        <v>0</v>
      </c>
      <c r="AK19" s="14"/>
      <c r="AL19" s="14"/>
      <c r="AM19" s="14"/>
      <c r="AN19" s="14"/>
      <c r="AO19" s="14"/>
      <c r="AP19" s="14">
        <f t="shared" si="34"/>
        <v>0</v>
      </c>
      <c r="AQ19" s="14"/>
      <c r="AR19" s="14"/>
      <c r="AS19" s="14"/>
      <c r="AT19" s="14"/>
      <c r="AU19" s="14"/>
      <c r="AV19" s="14"/>
      <c r="AW19" s="14"/>
      <c r="AX19" s="14"/>
      <c r="AY19" s="14"/>
      <c r="AZ19" s="14">
        <v>0</v>
      </c>
      <c r="BA19" s="14">
        <v>0</v>
      </c>
      <c r="BB19" s="14">
        <v>0</v>
      </c>
      <c r="BC19" s="14"/>
      <c r="BD19" s="14"/>
      <c r="BE19" s="14"/>
      <c r="BF19" s="14"/>
      <c r="BG19" s="14"/>
      <c r="BH19" s="14">
        <f t="shared" si="35"/>
        <v>0</v>
      </c>
      <c r="BI19" s="14"/>
      <c r="BJ19" s="14"/>
      <c r="BK19" s="14"/>
      <c r="BL19" s="14"/>
      <c r="BM19" s="14"/>
      <c r="BN19" s="14"/>
      <c r="BO19" s="14"/>
      <c r="BP19" s="14"/>
      <c r="BQ19" s="14"/>
      <c r="BR19" s="14">
        <v>0</v>
      </c>
      <c r="BS19" s="14">
        <v>0</v>
      </c>
      <c r="BT19" s="14">
        <v>127727</v>
      </c>
      <c r="BU19" s="14">
        <v>127727</v>
      </c>
      <c r="BV19" s="14">
        <v>71400</v>
      </c>
      <c r="BW19" s="14">
        <f t="shared" si="36"/>
        <v>29550</v>
      </c>
      <c r="BX19" s="14">
        <v>11550</v>
      </c>
      <c r="BY19" s="14">
        <v>9000</v>
      </c>
      <c r="BZ19" s="14">
        <v>9000</v>
      </c>
      <c r="CA19" s="14">
        <f t="shared" si="10"/>
        <v>100950</v>
      </c>
      <c r="CB19" s="122">
        <f t="shared" si="11"/>
        <v>79.035755948233344</v>
      </c>
    </row>
    <row r="20" spans="1:80" x14ac:dyDescent="0.25">
      <c r="A20" s="4" t="s">
        <v>0</v>
      </c>
      <c r="B20" s="4" t="s">
        <v>3</v>
      </c>
      <c r="C20" s="4" t="s">
        <v>28</v>
      </c>
      <c r="D20" s="79" t="s">
        <v>29</v>
      </c>
      <c r="E20" s="78" t="s">
        <v>47</v>
      </c>
      <c r="F20" s="78" t="s">
        <v>1</v>
      </c>
      <c r="G20" s="2" t="s">
        <v>1</v>
      </c>
      <c r="H20" s="2" t="s">
        <v>48</v>
      </c>
      <c r="I20" s="12">
        <f>SUM(I21:I22)</f>
        <v>258724</v>
      </c>
      <c r="J20" s="12">
        <f t="shared" si="12"/>
        <v>257987</v>
      </c>
      <c r="K20" s="12">
        <f t="shared" ref="K20" si="42">SUM(K21:K22)</f>
        <v>257987</v>
      </c>
      <c r="L20" s="12">
        <f t="shared" si="14"/>
        <v>0</v>
      </c>
      <c r="M20" s="12">
        <f t="shared" ref="M20:Q20" si="43">SUM(M21:M22)</f>
        <v>0</v>
      </c>
      <c r="N20" s="12">
        <f t="shared" si="43"/>
        <v>0</v>
      </c>
      <c r="O20" s="12">
        <f t="shared" si="43"/>
        <v>0</v>
      </c>
      <c r="P20" s="12">
        <f t="shared" si="43"/>
        <v>0</v>
      </c>
      <c r="Q20" s="12">
        <f t="shared" si="43"/>
        <v>0</v>
      </c>
      <c r="R20" s="12">
        <f t="shared" ref="R20:AG20" si="44">SUM(R21:R22)</f>
        <v>0</v>
      </c>
      <c r="S20" s="12">
        <f t="shared" si="44"/>
        <v>0</v>
      </c>
      <c r="T20" s="12">
        <f t="shared" si="44"/>
        <v>0</v>
      </c>
      <c r="U20" s="12">
        <f t="shared" si="44"/>
        <v>0</v>
      </c>
      <c r="V20" s="12">
        <f t="shared" si="44"/>
        <v>0</v>
      </c>
      <c r="W20" s="12">
        <f t="shared" si="44"/>
        <v>0</v>
      </c>
      <c r="X20" s="12">
        <f t="shared" si="44"/>
        <v>0</v>
      </c>
      <c r="Y20" s="12">
        <f t="shared" si="44"/>
        <v>0</v>
      </c>
      <c r="Z20" s="12">
        <f t="shared" si="44"/>
        <v>0</v>
      </c>
      <c r="AA20" s="12">
        <f t="shared" si="44"/>
        <v>0</v>
      </c>
      <c r="AB20" s="12">
        <f t="shared" si="44"/>
        <v>0</v>
      </c>
      <c r="AC20" s="12">
        <f t="shared" si="44"/>
        <v>0</v>
      </c>
      <c r="AD20" s="12">
        <f t="shared" si="44"/>
        <v>0</v>
      </c>
      <c r="AE20" s="12">
        <f t="shared" si="44"/>
        <v>0</v>
      </c>
      <c r="AF20" s="12">
        <f t="shared" si="44"/>
        <v>0</v>
      </c>
      <c r="AG20" s="12">
        <f t="shared" si="44"/>
        <v>0</v>
      </c>
      <c r="AH20" s="12">
        <v>0</v>
      </c>
      <c r="AI20" s="12">
        <v>0</v>
      </c>
      <c r="AJ20" s="12">
        <f t="shared" ref="AJ20:AY20" si="45">SUM(AJ21:AJ22)</f>
        <v>0</v>
      </c>
      <c r="AK20" s="12">
        <f t="shared" si="45"/>
        <v>0</v>
      </c>
      <c r="AL20" s="12">
        <f t="shared" si="45"/>
        <v>0</v>
      </c>
      <c r="AM20" s="12">
        <f t="shared" si="45"/>
        <v>0</v>
      </c>
      <c r="AN20" s="12">
        <f t="shared" si="45"/>
        <v>0</v>
      </c>
      <c r="AO20" s="12">
        <f t="shared" si="45"/>
        <v>0</v>
      </c>
      <c r="AP20" s="12">
        <f t="shared" si="45"/>
        <v>0</v>
      </c>
      <c r="AQ20" s="12">
        <f t="shared" si="45"/>
        <v>0</v>
      </c>
      <c r="AR20" s="12">
        <f t="shared" si="45"/>
        <v>0</v>
      </c>
      <c r="AS20" s="12">
        <f t="shared" si="45"/>
        <v>0</v>
      </c>
      <c r="AT20" s="12">
        <f t="shared" si="45"/>
        <v>0</v>
      </c>
      <c r="AU20" s="12">
        <f t="shared" si="45"/>
        <v>0</v>
      </c>
      <c r="AV20" s="12">
        <f t="shared" si="45"/>
        <v>0</v>
      </c>
      <c r="AW20" s="12">
        <f t="shared" si="45"/>
        <v>0</v>
      </c>
      <c r="AX20" s="12">
        <f t="shared" si="45"/>
        <v>0</v>
      </c>
      <c r="AY20" s="12">
        <f t="shared" si="45"/>
        <v>0</v>
      </c>
      <c r="AZ20" s="12">
        <v>0</v>
      </c>
      <c r="BA20" s="12">
        <v>0</v>
      </c>
      <c r="BB20" s="12">
        <f t="shared" ref="BB20:BQ20" si="46">SUM(BB21:BB22)</f>
        <v>0</v>
      </c>
      <c r="BC20" s="12">
        <f t="shared" si="46"/>
        <v>0</v>
      </c>
      <c r="BD20" s="12">
        <f t="shared" si="46"/>
        <v>0</v>
      </c>
      <c r="BE20" s="12">
        <f t="shared" si="46"/>
        <v>0</v>
      </c>
      <c r="BF20" s="12">
        <f t="shared" si="46"/>
        <v>0</v>
      </c>
      <c r="BG20" s="12">
        <f t="shared" si="46"/>
        <v>0</v>
      </c>
      <c r="BH20" s="12">
        <f t="shared" si="46"/>
        <v>0</v>
      </c>
      <c r="BI20" s="12">
        <f t="shared" si="46"/>
        <v>0</v>
      </c>
      <c r="BJ20" s="12">
        <f t="shared" si="46"/>
        <v>0</v>
      </c>
      <c r="BK20" s="12">
        <f t="shared" si="46"/>
        <v>0</v>
      </c>
      <c r="BL20" s="12">
        <f t="shared" si="46"/>
        <v>0</v>
      </c>
      <c r="BM20" s="12">
        <f t="shared" si="46"/>
        <v>0</v>
      </c>
      <c r="BN20" s="12">
        <f t="shared" si="46"/>
        <v>0</v>
      </c>
      <c r="BO20" s="12">
        <f t="shared" si="46"/>
        <v>0</v>
      </c>
      <c r="BP20" s="12">
        <f t="shared" si="46"/>
        <v>0</v>
      </c>
      <c r="BQ20" s="12">
        <f t="shared" si="46"/>
        <v>0</v>
      </c>
      <c r="BR20" s="12">
        <v>0</v>
      </c>
      <c r="BS20" s="12">
        <v>0</v>
      </c>
      <c r="BT20" s="12">
        <f t="shared" ref="BT20:BX20" si="47">SUM(BT21:BT22)</f>
        <v>257987</v>
      </c>
      <c r="BU20" s="12">
        <f t="shared" si="47"/>
        <v>257987</v>
      </c>
      <c r="BV20" s="12">
        <f t="shared" si="47"/>
        <v>124930</v>
      </c>
      <c r="BW20" s="12">
        <f t="shared" si="47"/>
        <v>36239</v>
      </c>
      <c r="BX20" s="12">
        <f t="shared" si="47"/>
        <v>18733</v>
      </c>
      <c r="BY20" s="12">
        <f t="shared" ref="BY20" si="48">SUM(BY21:BY22)</f>
        <v>8753</v>
      </c>
      <c r="BZ20" s="12">
        <f t="shared" ref="BZ20" si="49">SUM(BZ21:BZ22)</f>
        <v>8753</v>
      </c>
      <c r="CA20" s="12">
        <f t="shared" si="10"/>
        <v>161169</v>
      </c>
      <c r="CB20" s="124">
        <f t="shared" si="11"/>
        <v>62.47175245264296</v>
      </c>
    </row>
    <row r="21" spans="1:80" x14ac:dyDescent="0.25">
      <c r="A21" s="4" t="s">
        <v>0</v>
      </c>
      <c r="B21" s="4" t="s">
        <v>3</v>
      </c>
      <c r="C21" s="4" t="s">
        <v>28</v>
      </c>
      <c r="D21" s="79" t="s">
        <v>29</v>
      </c>
      <c r="E21" s="89">
        <v>6131</v>
      </c>
      <c r="F21" s="79"/>
      <c r="G21" s="74" t="s">
        <v>1887</v>
      </c>
      <c r="H21" s="13" t="s">
        <v>49</v>
      </c>
      <c r="I21" s="14">
        <v>10000</v>
      </c>
      <c r="J21" s="14">
        <f t="shared" si="12"/>
        <v>10000</v>
      </c>
      <c r="K21" s="14">
        <v>10000</v>
      </c>
      <c r="L21" s="14">
        <f t="shared" si="14"/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/>
      <c r="T21" s="14"/>
      <c r="U21" s="14"/>
      <c r="V21" s="14"/>
      <c r="W21" s="14"/>
      <c r="X21" s="14">
        <f t="shared" si="33"/>
        <v>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>
        <v>0</v>
      </c>
      <c r="AI21" s="14">
        <v>0</v>
      </c>
      <c r="AJ21" s="14">
        <v>0</v>
      </c>
      <c r="AK21" s="14"/>
      <c r="AL21" s="14"/>
      <c r="AM21" s="14"/>
      <c r="AN21" s="14"/>
      <c r="AO21" s="14"/>
      <c r="AP21" s="14">
        <f t="shared" si="34"/>
        <v>0</v>
      </c>
      <c r="AQ21" s="14"/>
      <c r="AR21" s="14"/>
      <c r="AS21" s="14"/>
      <c r="AT21" s="14"/>
      <c r="AU21" s="14"/>
      <c r="AV21" s="14"/>
      <c r="AW21" s="14"/>
      <c r="AX21" s="14"/>
      <c r="AY21" s="14"/>
      <c r="AZ21" s="14">
        <v>0</v>
      </c>
      <c r="BA21" s="14">
        <v>0</v>
      </c>
      <c r="BB21" s="14">
        <v>0</v>
      </c>
      <c r="BC21" s="14"/>
      <c r="BD21" s="14"/>
      <c r="BE21" s="14"/>
      <c r="BF21" s="14"/>
      <c r="BG21" s="14"/>
      <c r="BH21" s="14">
        <f t="shared" si="35"/>
        <v>0</v>
      </c>
      <c r="BI21" s="14"/>
      <c r="BJ21" s="14"/>
      <c r="BK21" s="14"/>
      <c r="BL21" s="14"/>
      <c r="BM21" s="14"/>
      <c r="BN21" s="14"/>
      <c r="BO21" s="14"/>
      <c r="BP21" s="14"/>
      <c r="BQ21" s="14"/>
      <c r="BR21" s="14">
        <v>0</v>
      </c>
      <c r="BS21" s="14">
        <v>0</v>
      </c>
      <c r="BT21" s="14">
        <v>10000</v>
      </c>
      <c r="BU21" s="14">
        <v>10000</v>
      </c>
      <c r="BV21" s="14">
        <v>10000</v>
      </c>
      <c r="BW21" s="14">
        <f t="shared" si="36"/>
        <v>0</v>
      </c>
      <c r="BX21" s="14"/>
      <c r="BY21" s="14"/>
      <c r="BZ21" s="14"/>
      <c r="CA21" s="14">
        <f t="shared" si="10"/>
        <v>10000</v>
      </c>
      <c r="CB21" s="122">
        <f t="shared" si="11"/>
        <v>100</v>
      </c>
    </row>
    <row r="22" spans="1:80" x14ac:dyDescent="0.25">
      <c r="A22" s="1" t="s">
        <v>0</v>
      </c>
      <c r="B22" s="1" t="s">
        <v>3</v>
      </c>
      <c r="C22" s="1" t="s">
        <v>28</v>
      </c>
      <c r="D22" s="82" t="s">
        <v>29</v>
      </c>
      <c r="E22" s="82" t="s">
        <v>50</v>
      </c>
      <c r="F22" s="79" t="s">
        <v>1</v>
      </c>
      <c r="G22" s="13" t="s">
        <v>1</v>
      </c>
      <c r="H22" s="2" t="s">
        <v>51</v>
      </c>
      <c r="I22" s="12">
        <f>SUM(I23:I29)</f>
        <v>248724</v>
      </c>
      <c r="J22" s="12">
        <f t="shared" si="12"/>
        <v>247987</v>
      </c>
      <c r="K22" s="12">
        <f t="shared" ref="K22" si="50">SUM(K23:K29)</f>
        <v>247987</v>
      </c>
      <c r="L22" s="12">
        <f t="shared" si="14"/>
        <v>0</v>
      </c>
      <c r="M22" s="12">
        <f t="shared" ref="M22:Q22" si="51">SUM(M23:M29)</f>
        <v>0</v>
      </c>
      <c r="N22" s="12">
        <f t="shared" si="51"/>
        <v>0</v>
      </c>
      <c r="O22" s="12">
        <f t="shared" si="51"/>
        <v>0</v>
      </c>
      <c r="P22" s="12">
        <f t="shared" si="51"/>
        <v>0</v>
      </c>
      <c r="Q22" s="12">
        <f t="shared" si="51"/>
        <v>0</v>
      </c>
      <c r="R22" s="12">
        <f t="shared" ref="R22:AG22" si="52">SUM(R23:R29)</f>
        <v>0</v>
      </c>
      <c r="S22" s="12">
        <f t="shared" si="52"/>
        <v>0</v>
      </c>
      <c r="T22" s="12">
        <f t="shared" si="52"/>
        <v>0</v>
      </c>
      <c r="U22" s="12">
        <f t="shared" si="52"/>
        <v>0</v>
      </c>
      <c r="V22" s="12">
        <f t="shared" si="52"/>
        <v>0</v>
      </c>
      <c r="W22" s="12">
        <f t="shared" si="52"/>
        <v>0</v>
      </c>
      <c r="X22" s="12">
        <f t="shared" si="52"/>
        <v>0</v>
      </c>
      <c r="Y22" s="12">
        <f t="shared" si="52"/>
        <v>0</v>
      </c>
      <c r="Z22" s="12">
        <f t="shared" si="52"/>
        <v>0</v>
      </c>
      <c r="AA22" s="12">
        <f t="shared" si="52"/>
        <v>0</v>
      </c>
      <c r="AB22" s="12">
        <f t="shared" si="52"/>
        <v>0</v>
      </c>
      <c r="AC22" s="12">
        <f t="shared" si="52"/>
        <v>0</v>
      </c>
      <c r="AD22" s="12">
        <f t="shared" si="52"/>
        <v>0</v>
      </c>
      <c r="AE22" s="12">
        <f t="shared" si="52"/>
        <v>0</v>
      </c>
      <c r="AF22" s="12">
        <f t="shared" si="52"/>
        <v>0</v>
      </c>
      <c r="AG22" s="12">
        <f t="shared" si="52"/>
        <v>0</v>
      </c>
      <c r="AH22" s="12">
        <v>0</v>
      </c>
      <c r="AI22" s="12">
        <v>0</v>
      </c>
      <c r="AJ22" s="12">
        <f t="shared" ref="AJ22:AY22" si="53">SUM(AJ23:AJ29)</f>
        <v>0</v>
      </c>
      <c r="AK22" s="12">
        <f t="shared" si="53"/>
        <v>0</v>
      </c>
      <c r="AL22" s="12">
        <f t="shared" si="53"/>
        <v>0</v>
      </c>
      <c r="AM22" s="12">
        <f t="shared" si="53"/>
        <v>0</v>
      </c>
      <c r="AN22" s="12">
        <f t="shared" si="53"/>
        <v>0</v>
      </c>
      <c r="AO22" s="12">
        <f t="shared" si="53"/>
        <v>0</v>
      </c>
      <c r="AP22" s="12">
        <f t="shared" si="53"/>
        <v>0</v>
      </c>
      <c r="AQ22" s="12">
        <f t="shared" si="53"/>
        <v>0</v>
      </c>
      <c r="AR22" s="12">
        <f t="shared" si="53"/>
        <v>0</v>
      </c>
      <c r="AS22" s="12">
        <f t="shared" si="53"/>
        <v>0</v>
      </c>
      <c r="AT22" s="12">
        <f t="shared" si="53"/>
        <v>0</v>
      </c>
      <c r="AU22" s="12">
        <f t="shared" si="53"/>
        <v>0</v>
      </c>
      <c r="AV22" s="12">
        <f t="shared" si="53"/>
        <v>0</v>
      </c>
      <c r="AW22" s="12">
        <f t="shared" si="53"/>
        <v>0</v>
      </c>
      <c r="AX22" s="12">
        <f t="shared" si="53"/>
        <v>0</v>
      </c>
      <c r="AY22" s="12">
        <f t="shared" si="53"/>
        <v>0</v>
      </c>
      <c r="AZ22" s="12">
        <v>0</v>
      </c>
      <c r="BA22" s="12">
        <v>0</v>
      </c>
      <c r="BB22" s="12">
        <f t="shared" ref="BB22:BQ22" si="54">SUM(BB23:BB29)</f>
        <v>0</v>
      </c>
      <c r="BC22" s="12">
        <f t="shared" si="54"/>
        <v>0</v>
      </c>
      <c r="BD22" s="12">
        <f t="shared" si="54"/>
        <v>0</v>
      </c>
      <c r="BE22" s="12">
        <f t="shared" si="54"/>
        <v>0</v>
      </c>
      <c r="BF22" s="12">
        <f t="shared" si="54"/>
        <v>0</v>
      </c>
      <c r="BG22" s="12">
        <f t="shared" si="54"/>
        <v>0</v>
      </c>
      <c r="BH22" s="12">
        <f t="shared" si="54"/>
        <v>0</v>
      </c>
      <c r="BI22" s="12">
        <f t="shared" si="54"/>
        <v>0</v>
      </c>
      <c r="BJ22" s="12">
        <f t="shared" si="54"/>
        <v>0</v>
      </c>
      <c r="BK22" s="12">
        <f t="shared" si="54"/>
        <v>0</v>
      </c>
      <c r="BL22" s="12">
        <f t="shared" si="54"/>
        <v>0</v>
      </c>
      <c r="BM22" s="12">
        <f t="shared" si="54"/>
        <v>0</v>
      </c>
      <c r="BN22" s="12">
        <f t="shared" si="54"/>
        <v>0</v>
      </c>
      <c r="BO22" s="12">
        <f t="shared" si="54"/>
        <v>0</v>
      </c>
      <c r="BP22" s="12">
        <f t="shared" si="54"/>
        <v>0</v>
      </c>
      <c r="BQ22" s="12">
        <f t="shared" si="54"/>
        <v>0</v>
      </c>
      <c r="BR22" s="12">
        <v>0</v>
      </c>
      <c r="BS22" s="12">
        <v>0</v>
      </c>
      <c r="BT22" s="12">
        <f t="shared" ref="BT22:BZ22" si="55">SUM(BT23:BT29)</f>
        <v>247987</v>
      </c>
      <c r="BU22" s="12">
        <f t="shared" si="55"/>
        <v>247987</v>
      </c>
      <c r="BV22" s="12">
        <f t="shared" si="55"/>
        <v>114930</v>
      </c>
      <c r="BW22" s="12">
        <f t="shared" si="55"/>
        <v>36239</v>
      </c>
      <c r="BX22" s="12">
        <f t="shared" si="55"/>
        <v>18733</v>
      </c>
      <c r="BY22" s="12">
        <f t="shared" si="55"/>
        <v>8753</v>
      </c>
      <c r="BZ22" s="12">
        <f t="shared" si="55"/>
        <v>8753</v>
      </c>
      <c r="CA22" s="12">
        <f t="shared" si="10"/>
        <v>151169</v>
      </c>
      <c r="CB22" s="124">
        <f t="shared" si="11"/>
        <v>60.958437337441076</v>
      </c>
    </row>
    <row r="23" spans="1:80" x14ac:dyDescent="0.25">
      <c r="A23" s="4" t="s">
        <v>0</v>
      </c>
      <c r="B23" s="4" t="s">
        <v>3</v>
      </c>
      <c r="C23" s="4" t="s">
        <v>28</v>
      </c>
      <c r="D23" s="79" t="s">
        <v>29</v>
      </c>
      <c r="E23" s="89">
        <v>6139</v>
      </c>
      <c r="F23" s="79" t="s">
        <v>52</v>
      </c>
      <c r="G23" s="74" t="s">
        <v>1887</v>
      </c>
      <c r="H23" s="13" t="s">
        <v>53</v>
      </c>
      <c r="I23" s="14">
        <v>15000</v>
      </c>
      <c r="J23" s="14">
        <f t="shared" si="12"/>
        <v>25000</v>
      </c>
      <c r="K23" s="14">
        <v>25000</v>
      </c>
      <c r="L23" s="14">
        <f t="shared" si="14"/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/>
      <c r="T23" s="14"/>
      <c r="U23" s="14"/>
      <c r="V23" s="14"/>
      <c r="W23" s="14"/>
      <c r="X23" s="14">
        <f t="shared" si="33"/>
        <v>0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>
        <v>0</v>
      </c>
      <c r="AI23" s="14">
        <v>0</v>
      </c>
      <c r="AJ23" s="14">
        <v>0</v>
      </c>
      <c r="AK23" s="14"/>
      <c r="AL23" s="14"/>
      <c r="AM23" s="14"/>
      <c r="AN23" s="14"/>
      <c r="AO23" s="14"/>
      <c r="AP23" s="14">
        <f t="shared" si="34"/>
        <v>0</v>
      </c>
      <c r="AQ23" s="14"/>
      <c r="AR23" s="14"/>
      <c r="AS23" s="14"/>
      <c r="AT23" s="14"/>
      <c r="AU23" s="14"/>
      <c r="AV23" s="14"/>
      <c r="AW23" s="14"/>
      <c r="AX23" s="14"/>
      <c r="AY23" s="14"/>
      <c r="AZ23" s="14">
        <v>0</v>
      </c>
      <c r="BA23" s="14">
        <v>0</v>
      </c>
      <c r="BB23" s="14">
        <v>0</v>
      </c>
      <c r="BC23" s="14"/>
      <c r="BD23" s="14"/>
      <c r="BE23" s="14"/>
      <c r="BF23" s="14"/>
      <c r="BG23" s="14"/>
      <c r="BH23" s="14">
        <f t="shared" si="35"/>
        <v>0</v>
      </c>
      <c r="BI23" s="14"/>
      <c r="BJ23" s="14"/>
      <c r="BK23" s="14"/>
      <c r="BL23" s="14"/>
      <c r="BM23" s="14"/>
      <c r="BN23" s="14"/>
      <c r="BO23" s="14"/>
      <c r="BP23" s="14"/>
      <c r="BQ23" s="14"/>
      <c r="BR23" s="14">
        <v>0</v>
      </c>
      <c r="BS23" s="14">
        <v>0</v>
      </c>
      <c r="BT23" s="14">
        <v>25000</v>
      </c>
      <c r="BU23" s="14">
        <v>25000</v>
      </c>
      <c r="BV23" s="14">
        <v>15000</v>
      </c>
      <c r="BW23" s="14">
        <f t="shared" si="36"/>
        <v>3000</v>
      </c>
      <c r="BX23" s="14">
        <v>3000</v>
      </c>
      <c r="BY23" s="14"/>
      <c r="BZ23" s="14"/>
      <c r="CA23" s="14">
        <f t="shared" si="10"/>
        <v>18000</v>
      </c>
      <c r="CB23" s="122">
        <f t="shared" si="11"/>
        <v>72</v>
      </c>
    </row>
    <row r="24" spans="1:80" x14ac:dyDescent="0.25">
      <c r="A24" s="4" t="s">
        <v>0</v>
      </c>
      <c r="B24" s="4" t="s">
        <v>3</v>
      </c>
      <c r="C24" s="4" t="s">
        <v>28</v>
      </c>
      <c r="D24" s="79" t="s">
        <v>29</v>
      </c>
      <c r="E24" s="89">
        <v>6139</v>
      </c>
      <c r="F24" s="79" t="s">
        <v>54</v>
      </c>
      <c r="G24" s="74" t="s">
        <v>1887</v>
      </c>
      <c r="H24" s="13" t="s">
        <v>55</v>
      </c>
      <c r="I24" s="14">
        <v>94311</v>
      </c>
      <c r="J24" s="14">
        <f t="shared" si="12"/>
        <v>85737</v>
      </c>
      <c r="K24" s="14">
        <v>85737</v>
      </c>
      <c r="L24" s="14">
        <f t="shared" si="14"/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/>
      <c r="T24" s="14"/>
      <c r="U24" s="14"/>
      <c r="V24" s="14"/>
      <c r="W24" s="14"/>
      <c r="X24" s="14">
        <f t="shared" si="33"/>
        <v>0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>
        <v>0</v>
      </c>
      <c r="AI24" s="14">
        <v>0</v>
      </c>
      <c r="AJ24" s="14">
        <v>0</v>
      </c>
      <c r="AK24" s="14"/>
      <c r="AL24" s="14"/>
      <c r="AM24" s="14"/>
      <c r="AN24" s="14"/>
      <c r="AO24" s="14"/>
      <c r="AP24" s="14">
        <f t="shared" si="34"/>
        <v>0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>
        <v>0</v>
      </c>
      <c r="BA24" s="14">
        <v>0</v>
      </c>
      <c r="BB24" s="14">
        <v>0</v>
      </c>
      <c r="BC24" s="14"/>
      <c r="BD24" s="14"/>
      <c r="BE24" s="14"/>
      <c r="BF24" s="14"/>
      <c r="BG24" s="14"/>
      <c r="BH24" s="14">
        <f t="shared" si="35"/>
        <v>0</v>
      </c>
      <c r="BI24" s="14"/>
      <c r="BJ24" s="14"/>
      <c r="BK24" s="14"/>
      <c r="BL24" s="14"/>
      <c r="BM24" s="14"/>
      <c r="BN24" s="14"/>
      <c r="BO24" s="14"/>
      <c r="BP24" s="14"/>
      <c r="BQ24" s="14"/>
      <c r="BR24" s="14">
        <v>0</v>
      </c>
      <c r="BS24" s="14">
        <v>0</v>
      </c>
      <c r="BT24" s="14">
        <v>85737</v>
      </c>
      <c r="BU24" s="14">
        <v>85737</v>
      </c>
      <c r="BV24" s="14">
        <v>23619</v>
      </c>
      <c r="BW24" s="14">
        <f t="shared" si="36"/>
        <v>10719</v>
      </c>
      <c r="BX24" s="14">
        <v>3573</v>
      </c>
      <c r="BY24" s="14">
        <v>3573</v>
      </c>
      <c r="BZ24" s="14">
        <v>3573</v>
      </c>
      <c r="CA24" s="14">
        <f t="shared" si="10"/>
        <v>34338</v>
      </c>
      <c r="CB24" s="122">
        <f t="shared" si="11"/>
        <v>40.050386647538403</v>
      </c>
    </row>
    <row r="25" spans="1:80" ht="22.5" x14ac:dyDescent="0.25">
      <c r="A25" s="4" t="s">
        <v>0</v>
      </c>
      <c r="B25" s="4" t="s">
        <v>3</v>
      </c>
      <c r="C25" s="4" t="s">
        <v>28</v>
      </c>
      <c r="D25" s="79" t="s">
        <v>29</v>
      </c>
      <c r="E25" s="89">
        <v>6139</v>
      </c>
      <c r="F25" s="79" t="s">
        <v>56</v>
      </c>
      <c r="G25" s="74" t="s">
        <v>1887</v>
      </c>
      <c r="H25" s="13" t="s">
        <v>57</v>
      </c>
      <c r="I25" s="14">
        <v>87445</v>
      </c>
      <c r="J25" s="14">
        <f t="shared" si="12"/>
        <v>87445</v>
      </c>
      <c r="K25" s="14">
        <v>87445</v>
      </c>
      <c r="L25" s="14">
        <f t="shared" si="14"/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/>
      <c r="T25" s="14"/>
      <c r="U25" s="14"/>
      <c r="V25" s="14"/>
      <c r="W25" s="14"/>
      <c r="X25" s="14">
        <f t="shared" si="33"/>
        <v>0</v>
      </c>
      <c r="Y25" s="14"/>
      <c r="Z25" s="14"/>
      <c r="AA25" s="14"/>
      <c r="AB25" s="14"/>
      <c r="AC25" s="14"/>
      <c r="AD25" s="14"/>
      <c r="AE25" s="14"/>
      <c r="AF25" s="14"/>
      <c r="AG25" s="14"/>
      <c r="AH25" s="14">
        <v>0</v>
      </c>
      <c r="AI25" s="14">
        <v>0</v>
      </c>
      <c r="AJ25" s="14">
        <v>0</v>
      </c>
      <c r="AK25" s="14"/>
      <c r="AL25" s="14"/>
      <c r="AM25" s="14"/>
      <c r="AN25" s="14"/>
      <c r="AO25" s="14"/>
      <c r="AP25" s="14">
        <f t="shared" si="34"/>
        <v>0</v>
      </c>
      <c r="AQ25" s="14"/>
      <c r="AR25" s="14"/>
      <c r="AS25" s="14"/>
      <c r="AT25" s="14"/>
      <c r="AU25" s="14"/>
      <c r="AV25" s="14"/>
      <c r="AW25" s="14"/>
      <c r="AX25" s="14"/>
      <c r="AY25" s="14"/>
      <c r="AZ25" s="14">
        <v>0</v>
      </c>
      <c r="BA25" s="14">
        <v>0</v>
      </c>
      <c r="BB25" s="14">
        <v>0</v>
      </c>
      <c r="BC25" s="14"/>
      <c r="BD25" s="14"/>
      <c r="BE25" s="14"/>
      <c r="BF25" s="14"/>
      <c r="BG25" s="14"/>
      <c r="BH25" s="14">
        <f t="shared" si="35"/>
        <v>0</v>
      </c>
      <c r="BI25" s="14"/>
      <c r="BJ25" s="14"/>
      <c r="BK25" s="14"/>
      <c r="BL25" s="14"/>
      <c r="BM25" s="14"/>
      <c r="BN25" s="14"/>
      <c r="BO25" s="14"/>
      <c r="BP25" s="14"/>
      <c r="BQ25" s="14"/>
      <c r="BR25" s="14">
        <v>0</v>
      </c>
      <c r="BS25" s="14">
        <v>0</v>
      </c>
      <c r="BT25" s="14">
        <v>87445</v>
      </c>
      <c r="BU25" s="14">
        <v>87445</v>
      </c>
      <c r="BV25" s="14">
        <v>52000</v>
      </c>
      <c r="BW25" s="14">
        <f t="shared" si="36"/>
        <v>10000</v>
      </c>
      <c r="BX25" s="14">
        <v>8000</v>
      </c>
      <c r="BY25" s="14">
        <v>1000</v>
      </c>
      <c r="BZ25" s="14">
        <v>1000</v>
      </c>
      <c r="CA25" s="14">
        <f t="shared" si="10"/>
        <v>62000</v>
      </c>
      <c r="CB25" s="122">
        <f t="shared" si="11"/>
        <v>70.901709646063239</v>
      </c>
    </row>
    <row r="26" spans="1:80" ht="22.5" x14ac:dyDescent="0.25">
      <c r="A26" s="4" t="s">
        <v>0</v>
      </c>
      <c r="B26" s="4" t="s">
        <v>3</v>
      </c>
      <c r="C26" s="4" t="s">
        <v>28</v>
      </c>
      <c r="D26" s="79" t="s">
        <v>29</v>
      </c>
      <c r="E26" s="89">
        <v>6139</v>
      </c>
      <c r="F26" s="79" t="s">
        <v>58</v>
      </c>
      <c r="G26" s="74" t="s">
        <v>1887</v>
      </c>
      <c r="H26" s="13" t="s">
        <v>59</v>
      </c>
      <c r="I26" s="14">
        <v>6043</v>
      </c>
      <c r="J26" s="14">
        <f t="shared" si="12"/>
        <v>3880</v>
      </c>
      <c r="K26" s="14">
        <v>3880</v>
      </c>
      <c r="L26" s="14">
        <f t="shared" si="14"/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/>
      <c r="T26" s="14"/>
      <c r="U26" s="14"/>
      <c r="V26" s="14"/>
      <c r="W26" s="14"/>
      <c r="X26" s="14">
        <f t="shared" si="33"/>
        <v>0</v>
      </c>
      <c r="Y26" s="14"/>
      <c r="Z26" s="14"/>
      <c r="AA26" s="14"/>
      <c r="AB26" s="14"/>
      <c r="AC26" s="14"/>
      <c r="AD26" s="14"/>
      <c r="AE26" s="14"/>
      <c r="AF26" s="14"/>
      <c r="AG26" s="14"/>
      <c r="AH26" s="14">
        <v>0</v>
      </c>
      <c r="AI26" s="14">
        <v>0</v>
      </c>
      <c r="AJ26" s="14">
        <v>0</v>
      </c>
      <c r="AK26" s="14"/>
      <c r="AL26" s="14"/>
      <c r="AM26" s="14"/>
      <c r="AN26" s="14"/>
      <c r="AO26" s="14"/>
      <c r="AP26" s="14">
        <f t="shared" si="34"/>
        <v>0</v>
      </c>
      <c r="AQ26" s="14"/>
      <c r="AR26" s="14"/>
      <c r="AS26" s="14"/>
      <c r="AT26" s="14"/>
      <c r="AU26" s="14"/>
      <c r="AV26" s="14"/>
      <c r="AW26" s="14"/>
      <c r="AX26" s="14"/>
      <c r="AY26" s="14"/>
      <c r="AZ26" s="14">
        <v>0</v>
      </c>
      <c r="BA26" s="14">
        <v>0</v>
      </c>
      <c r="BB26" s="14">
        <v>0</v>
      </c>
      <c r="BC26" s="14"/>
      <c r="BD26" s="14"/>
      <c r="BE26" s="14"/>
      <c r="BF26" s="14"/>
      <c r="BG26" s="14"/>
      <c r="BH26" s="14">
        <f t="shared" si="35"/>
        <v>0</v>
      </c>
      <c r="BI26" s="14"/>
      <c r="BJ26" s="14"/>
      <c r="BK26" s="14"/>
      <c r="BL26" s="14"/>
      <c r="BM26" s="14"/>
      <c r="BN26" s="14"/>
      <c r="BO26" s="14"/>
      <c r="BP26" s="14"/>
      <c r="BQ26" s="14"/>
      <c r="BR26" s="14">
        <v>0</v>
      </c>
      <c r="BS26" s="14">
        <v>0</v>
      </c>
      <c r="BT26" s="14">
        <v>3880</v>
      </c>
      <c r="BU26" s="14">
        <v>3880</v>
      </c>
      <c r="BV26" s="14">
        <v>1995</v>
      </c>
      <c r="BW26" s="14">
        <f t="shared" si="36"/>
        <v>1060</v>
      </c>
      <c r="BX26" s="14">
        <v>340</v>
      </c>
      <c r="BY26" s="14">
        <v>360</v>
      </c>
      <c r="BZ26" s="14">
        <v>360</v>
      </c>
      <c r="CA26" s="14">
        <f t="shared" si="10"/>
        <v>3055</v>
      </c>
      <c r="CB26" s="122">
        <f t="shared" si="11"/>
        <v>78.737113402061851</v>
      </c>
    </row>
    <row r="27" spans="1:80" x14ac:dyDescent="0.25">
      <c r="A27" s="4" t="s">
        <v>0</v>
      </c>
      <c r="B27" s="4" t="s">
        <v>3</v>
      </c>
      <c r="C27" s="4" t="s">
        <v>28</v>
      </c>
      <c r="D27" s="79" t="s">
        <v>29</v>
      </c>
      <c r="E27" s="89">
        <v>6139</v>
      </c>
      <c r="F27" s="79" t="s">
        <v>60</v>
      </c>
      <c r="G27" s="74" t="s">
        <v>1887</v>
      </c>
      <c r="H27" s="13" t="s">
        <v>61</v>
      </c>
      <c r="I27" s="14">
        <v>22173</v>
      </c>
      <c r="J27" s="14">
        <f t="shared" si="12"/>
        <v>22173</v>
      </c>
      <c r="K27" s="14">
        <v>22173</v>
      </c>
      <c r="L27" s="14">
        <f t="shared" si="14"/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/>
      <c r="T27" s="14"/>
      <c r="U27" s="14"/>
      <c r="V27" s="14"/>
      <c r="W27" s="14"/>
      <c r="X27" s="14">
        <f t="shared" si="33"/>
        <v>0</v>
      </c>
      <c r="Y27" s="14"/>
      <c r="Z27" s="14"/>
      <c r="AA27" s="14"/>
      <c r="AB27" s="14"/>
      <c r="AC27" s="14"/>
      <c r="AD27" s="14"/>
      <c r="AE27" s="14"/>
      <c r="AF27" s="14"/>
      <c r="AG27" s="14"/>
      <c r="AH27" s="14">
        <v>0</v>
      </c>
      <c r="AI27" s="14">
        <v>0</v>
      </c>
      <c r="AJ27" s="14">
        <v>0</v>
      </c>
      <c r="AK27" s="14"/>
      <c r="AL27" s="14"/>
      <c r="AM27" s="14"/>
      <c r="AN27" s="14"/>
      <c r="AO27" s="14"/>
      <c r="AP27" s="14">
        <f t="shared" si="34"/>
        <v>0</v>
      </c>
      <c r="AQ27" s="14"/>
      <c r="AR27" s="14"/>
      <c r="AS27" s="14"/>
      <c r="AT27" s="14"/>
      <c r="AU27" s="14"/>
      <c r="AV27" s="14"/>
      <c r="AW27" s="14"/>
      <c r="AX27" s="14"/>
      <c r="AY27" s="14"/>
      <c r="AZ27" s="14">
        <v>0</v>
      </c>
      <c r="BA27" s="14">
        <v>0</v>
      </c>
      <c r="BB27" s="14">
        <v>0</v>
      </c>
      <c r="BC27" s="14"/>
      <c r="BD27" s="14"/>
      <c r="BE27" s="14"/>
      <c r="BF27" s="14"/>
      <c r="BG27" s="14"/>
      <c r="BH27" s="14">
        <f t="shared" si="35"/>
        <v>0</v>
      </c>
      <c r="BI27" s="14"/>
      <c r="BJ27" s="14"/>
      <c r="BK27" s="14"/>
      <c r="BL27" s="14"/>
      <c r="BM27" s="14"/>
      <c r="BN27" s="14"/>
      <c r="BO27" s="14"/>
      <c r="BP27" s="14"/>
      <c r="BQ27" s="14"/>
      <c r="BR27" s="14">
        <v>0</v>
      </c>
      <c r="BS27" s="14">
        <v>0</v>
      </c>
      <c r="BT27" s="14">
        <v>22173</v>
      </c>
      <c r="BU27" s="14">
        <v>22173</v>
      </c>
      <c r="BV27" s="14">
        <v>10725</v>
      </c>
      <c r="BW27" s="14">
        <f t="shared" si="36"/>
        <v>5175</v>
      </c>
      <c r="BX27" s="14">
        <v>1725</v>
      </c>
      <c r="BY27" s="14">
        <v>1725</v>
      </c>
      <c r="BZ27" s="14">
        <v>1725</v>
      </c>
      <c r="CA27" s="14">
        <f t="shared" si="10"/>
        <v>15900</v>
      </c>
      <c r="CB27" s="122">
        <f t="shared" si="11"/>
        <v>71.708835069679338</v>
      </c>
    </row>
    <row r="28" spans="1:80" x14ac:dyDescent="0.25">
      <c r="A28" s="4" t="s">
        <v>0</v>
      </c>
      <c r="B28" s="4" t="s">
        <v>3</v>
      </c>
      <c r="C28" s="4" t="s">
        <v>28</v>
      </c>
      <c r="D28" s="79" t="s">
        <v>29</v>
      </c>
      <c r="E28" s="89">
        <v>6139</v>
      </c>
      <c r="F28" s="79" t="s">
        <v>62</v>
      </c>
      <c r="G28" s="74" t="s">
        <v>1887</v>
      </c>
      <c r="H28" s="13" t="s">
        <v>63</v>
      </c>
      <c r="I28" s="14">
        <v>23652</v>
      </c>
      <c r="J28" s="14">
        <f t="shared" si="12"/>
        <v>23652</v>
      </c>
      <c r="K28" s="14">
        <v>23652</v>
      </c>
      <c r="L28" s="14">
        <f t="shared" si="14"/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/>
      <c r="T28" s="14"/>
      <c r="U28" s="14"/>
      <c r="V28" s="14"/>
      <c r="W28" s="14"/>
      <c r="X28" s="14">
        <f t="shared" si="33"/>
        <v>0</v>
      </c>
      <c r="Y28" s="14"/>
      <c r="Z28" s="14"/>
      <c r="AA28" s="14"/>
      <c r="AB28" s="14"/>
      <c r="AC28" s="14"/>
      <c r="AD28" s="14"/>
      <c r="AE28" s="14"/>
      <c r="AF28" s="14"/>
      <c r="AG28" s="14"/>
      <c r="AH28" s="14">
        <v>0</v>
      </c>
      <c r="AI28" s="14">
        <v>0</v>
      </c>
      <c r="AJ28" s="14">
        <v>0</v>
      </c>
      <c r="AK28" s="14"/>
      <c r="AL28" s="14"/>
      <c r="AM28" s="14"/>
      <c r="AN28" s="14"/>
      <c r="AO28" s="14"/>
      <c r="AP28" s="14">
        <f t="shared" si="34"/>
        <v>0</v>
      </c>
      <c r="AQ28" s="14"/>
      <c r="AR28" s="14"/>
      <c r="AS28" s="14"/>
      <c r="AT28" s="14"/>
      <c r="AU28" s="14"/>
      <c r="AV28" s="14"/>
      <c r="AW28" s="14"/>
      <c r="AX28" s="14"/>
      <c r="AY28" s="14"/>
      <c r="AZ28" s="14">
        <v>0</v>
      </c>
      <c r="BA28" s="14">
        <v>0</v>
      </c>
      <c r="BB28" s="14">
        <v>0</v>
      </c>
      <c r="BC28" s="14"/>
      <c r="BD28" s="14"/>
      <c r="BE28" s="14"/>
      <c r="BF28" s="14"/>
      <c r="BG28" s="14"/>
      <c r="BH28" s="14">
        <f t="shared" si="35"/>
        <v>0</v>
      </c>
      <c r="BI28" s="14"/>
      <c r="BJ28" s="14"/>
      <c r="BK28" s="14"/>
      <c r="BL28" s="14"/>
      <c r="BM28" s="14"/>
      <c r="BN28" s="14"/>
      <c r="BO28" s="14"/>
      <c r="BP28" s="14"/>
      <c r="BQ28" s="14"/>
      <c r="BR28" s="14">
        <v>0</v>
      </c>
      <c r="BS28" s="14">
        <v>0</v>
      </c>
      <c r="BT28" s="14">
        <v>23652</v>
      </c>
      <c r="BU28" s="14">
        <v>23652</v>
      </c>
      <c r="BV28" s="14">
        <v>11591</v>
      </c>
      <c r="BW28" s="14">
        <f t="shared" si="36"/>
        <v>6285</v>
      </c>
      <c r="BX28" s="14">
        <v>2095</v>
      </c>
      <c r="BY28" s="14">
        <v>2095</v>
      </c>
      <c r="BZ28" s="14">
        <v>2095</v>
      </c>
      <c r="CA28" s="14">
        <f t="shared" si="10"/>
        <v>17876</v>
      </c>
      <c r="CB28" s="122">
        <f t="shared" si="11"/>
        <v>75.579232200236774</v>
      </c>
    </row>
    <row r="29" spans="1:80" ht="22.5" x14ac:dyDescent="0.25">
      <c r="A29" s="4" t="s">
        <v>0</v>
      </c>
      <c r="B29" s="4" t="s">
        <v>3</v>
      </c>
      <c r="C29" s="4" t="s">
        <v>28</v>
      </c>
      <c r="D29" s="79" t="s">
        <v>29</v>
      </c>
      <c r="E29" s="89">
        <v>6139</v>
      </c>
      <c r="F29" s="79" t="s">
        <v>64</v>
      </c>
      <c r="G29" s="74" t="s">
        <v>1887</v>
      </c>
      <c r="H29" s="13" t="s">
        <v>65</v>
      </c>
      <c r="I29" s="14">
        <v>100</v>
      </c>
      <c r="J29" s="14">
        <f t="shared" si="12"/>
        <v>100</v>
      </c>
      <c r="K29" s="14">
        <v>100</v>
      </c>
      <c r="L29" s="14">
        <f t="shared" si="14"/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/>
      <c r="T29" s="14"/>
      <c r="U29" s="14"/>
      <c r="V29" s="14"/>
      <c r="W29" s="14"/>
      <c r="X29" s="14">
        <f t="shared" si="33"/>
        <v>0</v>
      </c>
      <c r="Y29" s="14"/>
      <c r="Z29" s="14"/>
      <c r="AA29" s="14"/>
      <c r="AB29" s="14"/>
      <c r="AC29" s="14"/>
      <c r="AD29" s="14"/>
      <c r="AE29" s="14"/>
      <c r="AF29" s="14"/>
      <c r="AG29" s="14"/>
      <c r="AH29" s="14">
        <v>0</v>
      </c>
      <c r="AI29" s="14">
        <v>0</v>
      </c>
      <c r="AJ29" s="14">
        <v>0</v>
      </c>
      <c r="AK29" s="14"/>
      <c r="AL29" s="14"/>
      <c r="AM29" s="14"/>
      <c r="AN29" s="14"/>
      <c r="AO29" s="14"/>
      <c r="AP29" s="14">
        <f t="shared" si="34"/>
        <v>0</v>
      </c>
      <c r="AQ29" s="14"/>
      <c r="AR29" s="14"/>
      <c r="AS29" s="14"/>
      <c r="AT29" s="14"/>
      <c r="AU29" s="14"/>
      <c r="AV29" s="14"/>
      <c r="AW29" s="14"/>
      <c r="AX29" s="14"/>
      <c r="AY29" s="14"/>
      <c r="AZ29" s="14">
        <v>0</v>
      </c>
      <c r="BA29" s="14">
        <v>0</v>
      </c>
      <c r="BB29" s="14">
        <v>0</v>
      </c>
      <c r="BC29" s="14"/>
      <c r="BD29" s="14"/>
      <c r="BE29" s="14"/>
      <c r="BF29" s="14"/>
      <c r="BG29" s="14"/>
      <c r="BH29" s="14">
        <f t="shared" si="35"/>
        <v>0</v>
      </c>
      <c r="BI29" s="14"/>
      <c r="BJ29" s="14"/>
      <c r="BK29" s="14"/>
      <c r="BL29" s="14"/>
      <c r="BM29" s="14"/>
      <c r="BN29" s="14"/>
      <c r="BO29" s="14"/>
      <c r="BP29" s="14"/>
      <c r="BQ29" s="14"/>
      <c r="BR29" s="14">
        <v>0</v>
      </c>
      <c r="BS29" s="14">
        <v>0</v>
      </c>
      <c r="BT29" s="14">
        <v>100</v>
      </c>
      <c r="BU29" s="14">
        <v>100</v>
      </c>
      <c r="BV29" s="14">
        <v>0</v>
      </c>
      <c r="BW29" s="14">
        <f t="shared" si="36"/>
        <v>0</v>
      </c>
      <c r="BX29" s="14"/>
      <c r="BY29" s="14"/>
      <c r="BZ29" s="14"/>
      <c r="CA29" s="14">
        <f t="shared" si="10"/>
        <v>0</v>
      </c>
      <c r="CB29" s="122">
        <f t="shared" si="11"/>
        <v>0</v>
      </c>
    </row>
    <row r="30" spans="1:80" ht="22.5" x14ac:dyDescent="0.25">
      <c r="A30" s="1" t="s">
        <v>1</v>
      </c>
      <c r="B30" s="1" t="s">
        <v>1</v>
      </c>
      <c r="C30" s="1" t="s">
        <v>1</v>
      </c>
      <c r="D30" s="78" t="s">
        <v>1</v>
      </c>
      <c r="E30" s="78" t="s">
        <v>1</v>
      </c>
      <c r="F30" s="78" t="s">
        <v>1</v>
      </c>
      <c r="G30" s="2" t="s">
        <v>1</v>
      </c>
      <c r="H30" s="10" t="s">
        <v>66</v>
      </c>
      <c r="I30" s="11">
        <f>SUM(I31,I35)</f>
        <v>755100</v>
      </c>
      <c r="J30" s="11">
        <f t="shared" si="12"/>
        <v>755100</v>
      </c>
      <c r="K30" s="11">
        <f t="shared" ref="K30" si="56">SUM(K31,K35)</f>
        <v>755100</v>
      </c>
      <c r="L30" s="11">
        <f t="shared" si="14"/>
        <v>0</v>
      </c>
      <c r="M30" s="11">
        <f t="shared" ref="M30:Q30" si="57">SUM(M31,M35)</f>
        <v>0</v>
      </c>
      <c r="N30" s="11">
        <f t="shared" si="57"/>
        <v>0</v>
      </c>
      <c r="O30" s="11">
        <f t="shared" si="57"/>
        <v>0</v>
      </c>
      <c r="P30" s="11">
        <f t="shared" si="57"/>
        <v>0</v>
      </c>
      <c r="Q30" s="11">
        <f t="shared" si="57"/>
        <v>0</v>
      </c>
      <c r="R30" s="11">
        <f t="shared" ref="R30:AG30" si="58">SUM(R31,R35)</f>
        <v>0</v>
      </c>
      <c r="S30" s="11">
        <f t="shared" si="58"/>
        <v>0</v>
      </c>
      <c r="T30" s="11">
        <f t="shared" si="58"/>
        <v>0</v>
      </c>
      <c r="U30" s="11">
        <f t="shared" si="58"/>
        <v>0</v>
      </c>
      <c r="V30" s="11">
        <f t="shared" si="58"/>
        <v>0</v>
      </c>
      <c r="W30" s="11">
        <f t="shared" si="58"/>
        <v>0</v>
      </c>
      <c r="X30" s="11">
        <f t="shared" ref="X30" si="59">SUM(X31,X35)</f>
        <v>0</v>
      </c>
      <c r="Y30" s="11">
        <f t="shared" si="58"/>
        <v>0</v>
      </c>
      <c r="Z30" s="11">
        <f t="shared" si="58"/>
        <v>0</v>
      </c>
      <c r="AA30" s="11">
        <f t="shared" si="58"/>
        <v>0</v>
      </c>
      <c r="AB30" s="11">
        <f t="shared" si="58"/>
        <v>0</v>
      </c>
      <c r="AC30" s="11">
        <f t="shared" si="58"/>
        <v>0</v>
      </c>
      <c r="AD30" s="11">
        <f t="shared" si="58"/>
        <v>0</v>
      </c>
      <c r="AE30" s="11">
        <f t="shared" si="58"/>
        <v>0</v>
      </c>
      <c r="AF30" s="11">
        <f t="shared" si="58"/>
        <v>0</v>
      </c>
      <c r="AG30" s="11">
        <f t="shared" si="58"/>
        <v>0</v>
      </c>
      <c r="AH30" s="11">
        <v>0</v>
      </c>
      <c r="AI30" s="11">
        <v>0</v>
      </c>
      <c r="AJ30" s="11">
        <f t="shared" ref="AJ30:AY30" si="60">SUM(AJ31,AJ35)</f>
        <v>0</v>
      </c>
      <c r="AK30" s="11">
        <f t="shared" si="60"/>
        <v>0</v>
      </c>
      <c r="AL30" s="11">
        <f t="shared" si="60"/>
        <v>0</v>
      </c>
      <c r="AM30" s="11">
        <f t="shared" si="60"/>
        <v>0</v>
      </c>
      <c r="AN30" s="11">
        <f t="shared" si="60"/>
        <v>0</v>
      </c>
      <c r="AO30" s="11">
        <f t="shared" si="60"/>
        <v>0</v>
      </c>
      <c r="AP30" s="11">
        <f t="shared" ref="AP30" si="61">SUM(AP31,AP35)</f>
        <v>0</v>
      </c>
      <c r="AQ30" s="11">
        <f t="shared" si="60"/>
        <v>0</v>
      </c>
      <c r="AR30" s="11">
        <f t="shared" si="60"/>
        <v>0</v>
      </c>
      <c r="AS30" s="11">
        <f t="shared" si="60"/>
        <v>0</v>
      </c>
      <c r="AT30" s="11">
        <f t="shared" si="60"/>
        <v>0</v>
      </c>
      <c r="AU30" s="11">
        <f t="shared" si="60"/>
        <v>0</v>
      </c>
      <c r="AV30" s="11">
        <f t="shared" si="60"/>
        <v>0</v>
      </c>
      <c r="AW30" s="11">
        <f t="shared" si="60"/>
        <v>0</v>
      </c>
      <c r="AX30" s="11">
        <f t="shared" si="60"/>
        <v>0</v>
      </c>
      <c r="AY30" s="11">
        <f t="shared" si="60"/>
        <v>0</v>
      </c>
      <c r="AZ30" s="11">
        <v>0</v>
      </c>
      <c r="BA30" s="11">
        <v>0</v>
      </c>
      <c r="BB30" s="11">
        <f t="shared" ref="BB30:BQ30" si="62">SUM(BB31,BB35)</f>
        <v>0</v>
      </c>
      <c r="BC30" s="11">
        <f t="shared" si="62"/>
        <v>0</v>
      </c>
      <c r="BD30" s="11">
        <f t="shared" si="62"/>
        <v>0</v>
      </c>
      <c r="BE30" s="11">
        <f t="shared" si="62"/>
        <v>0</v>
      </c>
      <c r="BF30" s="11">
        <f t="shared" si="62"/>
        <v>0</v>
      </c>
      <c r="BG30" s="11">
        <f t="shared" si="62"/>
        <v>0</v>
      </c>
      <c r="BH30" s="11">
        <f t="shared" ref="BH30" si="63">SUM(BH31,BH35)</f>
        <v>0</v>
      </c>
      <c r="BI30" s="11">
        <f t="shared" si="62"/>
        <v>0</v>
      </c>
      <c r="BJ30" s="11">
        <f t="shared" si="62"/>
        <v>0</v>
      </c>
      <c r="BK30" s="11">
        <f t="shared" si="62"/>
        <v>0</v>
      </c>
      <c r="BL30" s="11">
        <f t="shared" si="62"/>
        <v>0</v>
      </c>
      <c r="BM30" s="11">
        <f t="shared" si="62"/>
        <v>0</v>
      </c>
      <c r="BN30" s="11">
        <f t="shared" si="62"/>
        <v>0</v>
      </c>
      <c r="BO30" s="11">
        <f t="shared" si="62"/>
        <v>0</v>
      </c>
      <c r="BP30" s="11">
        <f t="shared" si="62"/>
        <v>0</v>
      </c>
      <c r="BQ30" s="11">
        <f t="shared" si="62"/>
        <v>0</v>
      </c>
      <c r="BR30" s="11">
        <v>0</v>
      </c>
      <c r="BS30" s="11">
        <v>0</v>
      </c>
      <c r="BT30" s="11">
        <f t="shared" ref="BT30:BZ30" si="64">SUM(BT31,BT35)</f>
        <v>755100</v>
      </c>
      <c r="BU30" s="11">
        <f t="shared" si="64"/>
        <v>755100</v>
      </c>
      <c r="BV30" s="11">
        <f t="shared" si="64"/>
        <v>380000</v>
      </c>
      <c r="BW30" s="11">
        <f t="shared" si="64"/>
        <v>187500</v>
      </c>
      <c r="BX30" s="11">
        <f t="shared" si="64"/>
        <v>62500</v>
      </c>
      <c r="BY30" s="11">
        <f t="shared" si="64"/>
        <v>62500</v>
      </c>
      <c r="BZ30" s="11">
        <f t="shared" si="64"/>
        <v>62500</v>
      </c>
      <c r="CA30" s="11">
        <f t="shared" si="10"/>
        <v>567500</v>
      </c>
      <c r="CB30" s="123">
        <f t="shared" si="11"/>
        <v>75.155608528671706</v>
      </c>
    </row>
    <row r="31" spans="1:80" x14ac:dyDescent="0.25">
      <c r="A31" s="4" t="s">
        <v>0</v>
      </c>
      <c r="B31" s="4" t="s">
        <v>3</v>
      </c>
      <c r="C31" s="4" t="s">
        <v>28</v>
      </c>
      <c r="D31" s="79" t="s">
        <v>29</v>
      </c>
      <c r="E31" s="78" t="s">
        <v>67</v>
      </c>
      <c r="F31" s="78" t="s">
        <v>1</v>
      </c>
      <c r="G31" s="2" t="s">
        <v>1</v>
      </c>
      <c r="H31" s="2" t="s">
        <v>68</v>
      </c>
      <c r="I31" s="12">
        <f>SUM(I32)</f>
        <v>755000</v>
      </c>
      <c r="J31" s="12">
        <f t="shared" si="12"/>
        <v>755000</v>
      </c>
      <c r="K31" s="12">
        <f t="shared" ref="K31:Q31" si="65">SUM(K32)</f>
        <v>755000</v>
      </c>
      <c r="L31" s="12">
        <f t="shared" si="14"/>
        <v>0</v>
      </c>
      <c r="M31" s="12">
        <f t="shared" si="65"/>
        <v>0</v>
      </c>
      <c r="N31" s="12">
        <f t="shared" si="65"/>
        <v>0</v>
      </c>
      <c r="O31" s="12">
        <f t="shared" si="65"/>
        <v>0</v>
      </c>
      <c r="P31" s="12">
        <f t="shared" si="65"/>
        <v>0</v>
      </c>
      <c r="Q31" s="12">
        <f t="shared" si="65"/>
        <v>0</v>
      </c>
      <c r="R31" s="12">
        <f t="shared" ref="R31:AG31" si="66">SUM(R32)</f>
        <v>0</v>
      </c>
      <c r="S31" s="12">
        <f t="shared" si="66"/>
        <v>0</v>
      </c>
      <c r="T31" s="12">
        <f t="shared" si="66"/>
        <v>0</v>
      </c>
      <c r="U31" s="12">
        <f t="shared" si="66"/>
        <v>0</v>
      </c>
      <c r="V31" s="12">
        <f t="shared" si="66"/>
        <v>0</v>
      </c>
      <c r="W31" s="12">
        <f t="shared" si="66"/>
        <v>0</v>
      </c>
      <c r="X31" s="12">
        <f t="shared" si="66"/>
        <v>0</v>
      </c>
      <c r="Y31" s="12">
        <f t="shared" si="66"/>
        <v>0</v>
      </c>
      <c r="Z31" s="12">
        <f t="shared" si="66"/>
        <v>0</v>
      </c>
      <c r="AA31" s="12">
        <f t="shared" si="66"/>
        <v>0</v>
      </c>
      <c r="AB31" s="12">
        <f t="shared" si="66"/>
        <v>0</v>
      </c>
      <c r="AC31" s="12">
        <f t="shared" si="66"/>
        <v>0</v>
      </c>
      <c r="AD31" s="12">
        <f t="shared" si="66"/>
        <v>0</v>
      </c>
      <c r="AE31" s="12">
        <f t="shared" si="66"/>
        <v>0</v>
      </c>
      <c r="AF31" s="12">
        <f t="shared" si="66"/>
        <v>0</v>
      </c>
      <c r="AG31" s="12">
        <f t="shared" si="66"/>
        <v>0</v>
      </c>
      <c r="AH31" s="12">
        <v>0</v>
      </c>
      <c r="AI31" s="12">
        <v>0</v>
      </c>
      <c r="AJ31" s="12">
        <f t="shared" ref="AJ31:AY31" si="67">SUM(AJ32)</f>
        <v>0</v>
      </c>
      <c r="AK31" s="12">
        <f t="shared" si="67"/>
        <v>0</v>
      </c>
      <c r="AL31" s="12">
        <f t="shared" si="67"/>
        <v>0</v>
      </c>
      <c r="AM31" s="12">
        <f t="shared" si="67"/>
        <v>0</v>
      </c>
      <c r="AN31" s="12">
        <f t="shared" si="67"/>
        <v>0</v>
      </c>
      <c r="AO31" s="12">
        <f t="shared" si="67"/>
        <v>0</v>
      </c>
      <c r="AP31" s="12">
        <f t="shared" si="67"/>
        <v>0</v>
      </c>
      <c r="AQ31" s="12">
        <f t="shared" si="67"/>
        <v>0</v>
      </c>
      <c r="AR31" s="12">
        <f t="shared" si="67"/>
        <v>0</v>
      </c>
      <c r="AS31" s="12">
        <f t="shared" si="67"/>
        <v>0</v>
      </c>
      <c r="AT31" s="12">
        <f t="shared" si="67"/>
        <v>0</v>
      </c>
      <c r="AU31" s="12">
        <f t="shared" si="67"/>
        <v>0</v>
      </c>
      <c r="AV31" s="12">
        <f t="shared" si="67"/>
        <v>0</v>
      </c>
      <c r="AW31" s="12">
        <f t="shared" si="67"/>
        <v>0</v>
      </c>
      <c r="AX31" s="12">
        <f t="shared" si="67"/>
        <v>0</v>
      </c>
      <c r="AY31" s="12">
        <f t="shared" si="67"/>
        <v>0</v>
      </c>
      <c r="AZ31" s="12">
        <v>0</v>
      </c>
      <c r="BA31" s="12">
        <v>0</v>
      </c>
      <c r="BB31" s="12">
        <f t="shared" ref="BB31:BQ31" si="68">SUM(BB32)</f>
        <v>0</v>
      </c>
      <c r="BC31" s="12">
        <f t="shared" si="68"/>
        <v>0</v>
      </c>
      <c r="BD31" s="12">
        <f t="shared" si="68"/>
        <v>0</v>
      </c>
      <c r="BE31" s="12">
        <f t="shared" si="68"/>
        <v>0</v>
      </c>
      <c r="BF31" s="12">
        <f t="shared" si="68"/>
        <v>0</v>
      </c>
      <c r="BG31" s="12">
        <f t="shared" si="68"/>
        <v>0</v>
      </c>
      <c r="BH31" s="12">
        <f t="shared" si="68"/>
        <v>0</v>
      </c>
      <c r="BI31" s="12">
        <f t="shared" si="68"/>
        <v>0</v>
      </c>
      <c r="BJ31" s="12">
        <f t="shared" si="68"/>
        <v>0</v>
      </c>
      <c r="BK31" s="12">
        <f t="shared" si="68"/>
        <v>0</v>
      </c>
      <c r="BL31" s="12">
        <f t="shared" si="68"/>
        <v>0</v>
      </c>
      <c r="BM31" s="12">
        <f t="shared" si="68"/>
        <v>0</v>
      </c>
      <c r="BN31" s="12">
        <f t="shared" si="68"/>
        <v>0</v>
      </c>
      <c r="BO31" s="12">
        <f t="shared" si="68"/>
        <v>0</v>
      </c>
      <c r="BP31" s="12">
        <f t="shared" si="68"/>
        <v>0</v>
      </c>
      <c r="BQ31" s="12">
        <f t="shared" si="68"/>
        <v>0</v>
      </c>
      <c r="BR31" s="12">
        <v>0</v>
      </c>
      <c r="BS31" s="12">
        <v>0</v>
      </c>
      <c r="BT31" s="12">
        <f t="shared" ref="BT31:BZ31" si="69">SUM(BT32)</f>
        <v>755000</v>
      </c>
      <c r="BU31" s="12">
        <f t="shared" si="69"/>
        <v>755000</v>
      </c>
      <c r="BV31" s="12">
        <f t="shared" si="69"/>
        <v>380000</v>
      </c>
      <c r="BW31" s="12">
        <f t="shared" si="69"/>
        <v>187500</v>
      </c>
      <c r="BX31" s="12">
        <f t="shared" si="69"/>
        <v>62500</v>
      </c>
      <c r="BY31" s="12">
        <f t="shared" si="69"/>
        <v>62500</v>
      </c>
      <c r="BZ31" s="12">
        <f t="shared" si="69"/>
        <v>62500</v>
      </c>
      <c r="CA31" s="12">
        <f t="shared" si="10"/>
        <v>567500</v>
      </c>
      <c r="CB31" s="124">
        <f t="shared" si="11"/>
        <v>75.16556291390728</v>
      </c>
    </row>
    <row r="32" spans="1:80" x14ac:dyDescent="0.25">
      <c r="A32" s="1" t="s">
        <v>0</v>
      </c>
      <c r="B32" s="1" t="s">
        <v>3</v>
      </c>
      <c r="C32" s="1" t="s">
        <v>28</v>
      </c>
      <c r="D32" s="82" t="s">
        <v>29</v>
      </c>
      <c r="E32" s="82" t="s">
        <v>69</v>
      </c>
      <c r="F32" s="79" t="s">
        <v>1</v>
      </c>
      <c r="G32" s="13" t="s">
        <v>1</v>
      </c>
      <c r="H32" s="2" t="s">
        <v>70</v>
      </c>
      <c r="I32" s="12">
        <f>SUM(I33:I34)</f>
        <v>755000</v>
      </c>
      <c r="J32" s="12">
        <f t="shared" si="12"/>
        <v>755000</v>
      </c>
      <c r="K32" s="12">
        <f t="shared" ref="K32" si="70">SUM(K33:K34)</f>
        <v>755000</v>
      </c>
      <c r="L32" s="12">
        <f t="shared" si="14"/>
        <v>0</v>
      </c>
      <c r="M32" s="12">
        <f t="shared" ref="M32:Q32" si="71">SUM(M33:M34)</f>
        <v>0</v>
      </c>
      <c r="N32" s="12">
        <f t="shared" si="71"/>
        <v>0</v>
      </c>
      <c r="O32" s="12">
        <f t="shared" si="71"/>
        <v>0</v>
      </c>
      <c r="P32" s="12">
        <f t="shared" si="71"/>
        <v>0</v>
      </c>
      <c r="Q32" s="12">
        <f t="shared" si="71"/>
        <v>0</v>
      </c>
      <c r="R32" s="12">
        <f t="shared" ref="R32:AG32" si="72">SUM(R33:R34)</f>
        <v>0</v>
      </c>
      <c r="S32" s="12">
        <f t="shared" si="72"/>
        <v>0</v>
      </c>
      <c r="T32" s="12">
        <f t="shared" si="72"/>
        <v>0</v>
      </c>
      <c r="U32" s="12">
        <f t="shared" si="72"/>
        <v>0</v>
      </c>
      <c r="V32" s="12">
        <f t="shared" si="72"/>
        <v>0</v>
      </c>
      <c r="W32" s="12">
        <f t="shared" si="72"/>
        <v>0</v>
      </c>
      <c r="X32" s="12">
        <f t="shared" ref="X32" si="73">SUM(X33:X34)</f>
        <v>0</v>
      </c>
      <c r="Y32" s="12">
        <f t="shared" si="72"/>
        <v>0</v>
      </c>
      <c r="Z32" s="12">
        <f t="shared" si="72"/>
        <v>0</v>
      </c>
      <c r="AA32" s="12">
        <f t="shared" si="72"/>
        <v>0</v>
      </c>
      <c r="AB32" s="12">
        <f t="shared" si="72"/>
        <v>0</v>
      </c>
      <c r="AC32" s="12">
        <f t="shared" si="72"/>
        <v>0</v>
      </c>
      <c r="AD32" s="12">
        <f t="shared" si="72"/>
        <v>0</v>
      </c>
      <c r="AE32" s="12">
        <f t="shared" si="72"/>
        <v>0</v>
      </c>
      <c r="AF32" s="12">
        <f t="shared" si="72"/>
        <v>0</v>
      </c>
      <c r="AG32" s="12">
        <f t="shared" si="72"/>
        <v>0</v>
      </c>
      <c r="AH32" s="12">
        <v>0</v>
      </c>
      <c r="AI32" s="12">
        <v>0</v>
      </c>
      <c r="AJ32" s="12">
        <f t="shared" ref="AJ32:AY32" si="74">SUM(AJ33:AJ34)</f>
        <v>0</v>
      </c>
      <c r="AK32" s="12">
        <f t="shared" si="74"/>
        <v>0</v>
      </c>
      <c r="AL32" s="12">
        <f t="shared" si="74"/>
        <v>0</v>
      </c>
      <c r="AM32" s="12">
        <f t="shared" si="74"/>
        <v>0</v>
      </c>
      <c r="AN32" s="12">
        <f t="shared" si="74"/>
        <v>0</v>
      </c>
      <c r="AO32" s="12">
        <f t="shared" si="74"/>
        <v>0</v>
      </c>
      <c r="AP32" s="12">
        <f t="shared" ref="AP32" si="75">SUM(AP33:AP34)</f>
        <v>0</v>
      </c>
      <c r="AQ32" s="12">
        <f t="shared" si="74"/>
        <v>0</v>
      </c>
      <c r="AR32" s="12">
        <f t="shared" si="74"/>
        <v>0</v>
      </c>
      <c r="AS32" s="12">
        <f t="shared" si="74"/>
        <v>0</v>
      </c>
      <c r="AT32" s="12">
        <f t="shared" si="74"/>
        <v>0</v>
      </c>
      <c r="AU32" s="12">
        <f t="shared" si="74"/>
        <v>0</v>
      </c>
      <c r="AV32" s="12">
        <f t="shared" si="74"/>
        <v>0</v>
      </c>
      <c r="AW32" s="12">
        <f t="shared" si="74"/>
        <v>0</v>
      </c>
      <c r="AX32" s="12">
        <f t="shared" si="74"/>
        <v>0</v>
      </c>
      <c r="AY32" s="12">
        <f t="shared" si="74"/>
        <v>0</v>
      </c>
      <c r="AZ32" s="12">
        <v>0</v>
      </c>
      <c r="BA32" s="12">
        <v>0</v>
      </c>
      <c r="BB32" s="12">
        <f t="shared" ref="BB32:BQ32" si="76">SUM(BB33:BB34)</f>
        <v>0</v>
      </c>
      <c r="BC32" s="12">
        <f t="shared" si="76"/>
        <v>0</v>
      </c>
      <c r="BD32" s="12">
        <f t="shared" si="76"/>
        <v>0</v>
      </c>
      <c r="BE32" s="12">
        <f t="shared" si="76"/>
        <v>0</v>
      </c>
      <c r="BF32" s="12">
        <f t="shared" si="76"/>
        <v>0</v>
      </c>
      <c r="BG32" s="12">
        <f t="shared" si="76"/>
        <v>0</v>
      </c>
      <c r="BH32" s="12">
        <f t="shared" ref="BH32" si="77">SUM(BH33:BH34)</f>
        <v>0</v>
      </c>
      <c r="BI32" s="12">
        <f t="shared" si="76"/>
        <v>0</v>
      </c>
      <c r="BJ32" s="12">
        <f t="shared" si="76"/>
        <v>0</v>
      </c>
      <c r="BK32" s="12">
        <f t="shared" si="76"/>
        <v>0</v>
      </c>
      <c r="BL32" s="12">
        <f t="shared" si="76"/>
        <v>0</v>
      </c>
      <c r="BM32" s="12">
        <f t="shared" si="76"/>
        <v>0</v>
      </c>
      <c r="BN32" s="12">
        <f t="shared" si="76"/>
        <v>0</v>
      </c>
      <c r="BO32" s="12">
        <f t="shared" si="76"/>
        <v>0</v>
      </c>
      <c r="BP32" s="12">
        <f t="shared" si="76"/>
        <v>0</v>
      </c>
      <c r="BQ32" s="12">
        <f t="shared" si="76"/>
        <v>0</v>
      </c>
      <c r="BR32" s="12">
        <v>0</v>
      </c>
      <c r="BS32" s="12">
        <v>0</v>
      </c>
      <c r="BT32" s="12">
        <f t="shared" ref="BT32:BW32" si="78">SUM(BT33:BT34)</f>
        <v>755000</v>
      </c>
      <c r="BU32" s="12">
        <f t="shared" ref="BU32:BV32" si="79">SUM(BU33:BU34)</f>
        <v>755000</v>
      </c>
      <c r="BV32" s="12">
        <f t="shared" si="79"/>
        <v>380000</v>
      </c>
      <c r="BW32" s="12">
        <f t="shared" si="78"/>
        <v>187500</v>
      </c>
      <c r="BX32" s="12">
        <f t="shared" ref="BX32:BZ32" si="80">SUM(BX33:BX34)</f>
        <v>62500</v>
      </c>
      <c r="BY32" s="12">
        <f t="shared" si="80"/>
        <v>62500</v>
      </c>
      <c r="BZ32" s="12">
        <f t="shared" si="80"/>
        <v>62500</v>
      </c>
      <c r="CA32" s="12">
        <f t="shared" si="10"/>
        <v>567500</v>
      </c>
      <c r="CB32" s="124">
        <f t="shared" si="11"/>
        <v>75.16556291390728</v>
      </c>
    </row>
    <row r="33" spans="1:80" x14ac:dyDescent="0.25">
      <c r="A33" s="4" t="s">
        <v>0</v>
      </c>
      <c r="B33" s="4" t="s">
        <v>3</v>
      </c>
      <c r="C33" s="4" t="s">
        <v>28</v>
      </c>
      <c r="D33" s="79" t="s">
        <v>29</v>
      </c>
      <c r="E33" s="89">
        <v>6143</v>
      </c>
      <c r="F33" s="79" t="s">
        <v>71</v>
      </c>
      <c r="G33" s="74" t="s">
        <v>1887</v>
      </c>
      <c r="H33" s="13" t="s">
        <v>72</v>
      </c>
      <c r="I33" s="14">
        <v>750000</v>
      </c>
      <c r="J33" s="14">
        <f t="shared" si="12"/>
        <v>750000</v>
      </c>
      <c r="K33" s="14">
        <v>750000</v>
      </c>
      <c r="L33" s="14">
        <f t="shared" si="14"/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/>
      <c r="T33" s="14"/>
      <c r="U33" s="14"/>
      <c r="V33" s="14"/>
      <c r="W33" s="14"/>
      <c r="X33" s="14">
        <f t="shared" si="33"/>
        <v>0</v>
      </c>
      <c r="Y33" s="14"/>
      <c r="Z33" s="14"/>
      <c r="AA33" s="14"/>
      <c r="AB33" s="14"/>
      <c r="AC33" s="14"/>
      <c r="AD33" s="14"/>
      <c r="AE33" s="14"/>
      <c r="AF33" s="14"/>
      <c r="AG33" s="14"/>
      <c r="AH33" s="14">
        <v>0</v>
      </c>
      <c r="AI33" s="14">
        <v>0</v>
      </c>
      <c r="AJ33" s="14">
        <v>0</v>
      </c>
      <c r="AK33" s="14"/>
      <c r="AL33" s="14"/>
      <c r="AM33" s="14"/>
      <c r="AN33" s="14"/>
      <c r="AO33" s="14"/>
      <c r="AP33" s="14">
        <f t="shared" si="34"/>
        <v>0</v>
      </c>
      <c r="AQ33" s="14"/>
      <c r="AR33" s="14"/>
      <c r="AS33" s="14"/>
      <c r="AT33" s="14"/>
      <c r="AU33" s="14"/>
      <c r="AV33" s="14"/>
      <c r="AW33" s="14"/>
      <c r="AX33" s="14"/>
      <c r="AY33" s="14"/>
      <c r="AZ33" s="14">
        <v>0</v>
      </c>
      <c r="BA33" s="14">
        <v>0</v>
      </c>
      <c r="BB33" s="14">
        <v>0</v>
      </c>
      <c r="BC33" s="14"/>
      <c r="BD33" s="14"/>
      <c r="BE33" s="14"/>
      <c r="BF33" s="14"/>
      <c r="BG33" s="14"/>
      <c r="BH33" s="14">
        <f t="shared" si="35"/>
        <v>0</v>
      </c>
      <c r="BI33" s="14"/>
      <c r="BJ33" s="14"/>
      <c r="BK33" s="14"/>
      <c r="BL33" s="14"/>
      <c r="BM33" s="14"/>
      <c r="BN33" s="14"/>
      <c r="BO33" s="14"/>
      <c r="BP33" s="14"/>
      <c r="BQ33" s="14"/>
      <c r="BR33" s="14">
        <v>0</v>
      </c>
      <c r="BS33" s="14">
        <v>0</v>
      </c>
      <c r="BT33" s="14">
        <v>750000</v>
      </c>
      <c r="BU33" s="14">
        <v>750000</v>
      </c>
      <c r="BV33" s="14">
        <v>375000</v>
      </c>
      <c r="BW33" s="14">
        <f t="shared" si="36"/>
        <v>187500</v>
      </c>
      <c r="BX33" s="14">
        <v>62500</v>
      </c>
      <c r="BY33" s="14">
        <v>62500</v>
      </c>
      <c r="BZ33" s="14">
        <v>62500</v>
      </c>
      <c r="CA33" s="14">
        <f t="shared" si="10"/>
        <v>562500</v>
      </c>
      <c r="CB33" s="122">
        <f t="shared" si="11"/>
        <v>75</v>
      </c>
    </row>
    <row r="34" spans="1:80" x14ac:dyDescent="0.25">
      <c r="A34" s="4" t="s">
        <v>0</v>
      </c>
      <c r="B34" s="4" t="s">
        <v>3</v>
      </c>
      <c r="C34" s="4" t="s">
        <v>28</v>
      </c>
      <c r="D34" s="79" t="s">
        <v>29</v>
      </c>
      <c r="E34" s="89">
        <v>6143</v>
      </c>
      <c r="F34" s="79" t="s">
        <v>73</v>
      </c>
      <c r="G34" s="74" t="s">
        <v>1887</v>
      </c>
      <c r="H34" s="13" t="s">
        <v>74</v>
      </c>
      <c r="I34" s="14">
        <v>5000</v>
      </c>
      <c r="J34" s="14">
        <f t="shared" si="12"/>
        <v>5000</v>
      </c>
      <c r="K34" s="14">
        <v>5000</v>
      </c>
      <c r="L34" s="14">
        <f t="shared" si="14"/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/>
      <c r="T34" s="14"/>
      <c r="U34" s="14"/>
      <c r="V34" s="14"/>
      <c r="W34" s="14"/>
      <c r="X34" s="14">
        <f t="shared" si="33"/>
        <v>0</v>
      </c>
      <c r="Y34" s="14"/>
      <c r="Z34" s="14"/>
      <c r="AA34" s="14"/>
      <c r="AB34" s="14"/>
      <c r="AC34" s="14"/>
      <c r="AD34" s="14"/>
      <c r="AE34" s="14"/>
      <c r="AF34" s="14"/>
      <c r="AG34" s="14"/>
      <c r="AH34" s="14">
        <v>0</v>
      </c>
      <c r="AI34" s="14">
        <v>0</v>
      </c>
      <c r="AJ34" s="14">
        <v>0</v>
      </c>
      <c r="AK34" s="14"/>
      <c r="AL34" s="14"/>
      <c r="AM34" s="14"/>
      <c r="AN34" s="14"/>
      <c r="AO34" s="14"/>
      <c r="AP34" s="14">
        <f t="shared" si="34"/>
        <v>0</v>
      </c>
      <c r="AQ34" s="14"/>
      <c r="AR34" s="14"/>
      <c r="AS34" s="14"/>
      <c r="AT34" s="14"/>
      <c r="AU34" s="14"/>
      <c r="AV34" s="14"/>
      <c r="AW34" s="14"/>
      <c r="AX34" s="14"/>
      <c r="AY34" s="14"/>
      <c r="AZ34" s="14">
        <v>0</v>
      </c>
      <c r="BA34" s="14">
        <v>0</v>
      </c>
      <c r="BB34" s="14">
        <v>0</v>
      </c>
      <c r="BC34" s="14"/>
      <c r="BD34" s="14"/>
      <c r="BE34" s="14"/>
      <c r="BF34" s="14"/>
      <c r="BG34" s="14"/>
      <c r="BH34" s="14">
        <f t="shared" si="35"/>
        <v>0</v>
      </c>
      <c r="BI34" s="14"/>
      <c r="BJ34" s="14"/>
      <c r="BK34" s="14"/>
      <c r="BL34" s="14"/>
      <c r="BM34" s="14"/>
      <c r="BN34" s="14"/>
      <c r="BO34" s="14"/>
      <c r="BP34" s="14"/>
      <c r="BQ34" s="14"/>
      <c r="BR34" s="14">
        <v>0</v>
      </c>
      <c r="BS34" s="14">
        <v>0</v>
      </c>
      <c r="BT34" s="14">
        <v>5000</v>
      </c>
      <c r="BU34" s="14">
        <v>5000</v>
      </c>
      <c r="BV34" s="14">
        <v>5000</v>
      </c>
      <c r="BW34" s="14">
        <f t="shared" si="36"/>
        <v>0</v>
      </c>
      <c r="BX34" s="14"/>
      <c r="BY34" s="14"/>
      <c r="BZ34" s="14"/>
      <c r="CA34" s="14">
        <f t="shared" si="10"/>
        <v>5000</v>
      </c>
      <c r="CB34" s="122">
        <f t="shared" si="11"/>
        <v>100</v>
      </c>
    </row>
    <row r="35" spans="1:80" x14ac:dyDescent="0.25">
      <c r="A35" s="4" t="s">
        <v>0</v>
      </c>
      <c r="B35" s="4" t="s">
        <v>3</v>
      </c>
      <c r="C35" s="4" t="s">
        <v>28</v>
      </c>
      <c r="D35" s="79" t="s">
        <v>29</v>
      </c>
      <c r="E35" s="89">
        <v>6148</v>
      </c>
      <c r="F35" s="79"/>
      <c r="G35" s="74" t="s">
        <v>1887</v>
      </c>
      <c r="H35" s="13" t="s">
        <v>76</v>
      </c>
      <c r="I35" s="14">
        <v>100</v>
      </c>
      <c r="J35" s="14">
        <f t="shared" si="12"/>
        <v>100</v>
      </c>
      <c r="K35" s="14">
        <v>100</v>
      </c>
      <c r="L35" s="14">
        <f t="shared" si="14"/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/>
      <c r="T35" s="14"/>
      <c r="U35" s="14"/>
      <c r="V35" s="14"/>
      <c r="W35" s="14"/>
      <c r="X35" s="14">
        <f t="shared" si="33"/>
        <v>0</v>
      </c>
      <c r="Y35" s="14"/>
      <c r="Z35" s="14"/>
      <c r="AA35" s="14"/>
      <c r="AB35" s="14"/>
      <c r="AC35" s="14"/>
      <c r="AD35" s="14"/>
      <c r="AE35" s="14"/>
      <c r="AF35" s="14"/>
      <c r="AG35" s="14"/>
      <c r="AH35" s="14">
        <v>0</v>
      </c>
      <c r="AI35" s="14">
        <v>0</v>
      </c>
      <c r="AJ35" s="14">
        <v>0</v>
      </c>
      <c r="AK35" s="14"/>
      <c r="AL35" s="14"/>
      <c r="AM35" s="14"/>
      <c r="AN35" s="14"/>
      <c r="AO35" s="14"/>
      <c r="AP35" s="14">
        <f t="shared" si="34"/>
        <v>0</v>
      </c>
      <c r="AQ35" s="14"/>
      <c r="AR35" s="14"/>
      <c r="AS35" s="14"/>
      <c r="AT35" s="14"/>
      <c r="AU35" s="14"/>
      <c r="AV35" s="14"/>
      <c r="AW35" s="14"/>
      <c r="AX35" s="14"/>
      <c r="AY35" s="14"/>
      <c r="AZ35" s="14">
        <v>0</v>
      </c>
      <c r="BA35" s="14">
        <v>0</v>
      </c>
      <c r="BB35" s="14">
        <v>0</v>
      </c>
      <c r="BC35" s="14"/>
      <c r="BD35" s="14"/>
      <c r="BE35" s="14"/>
      <c r="BF35" s="14"/>
      <c r="BG35" s="14"/>
      <c r="BH35" s="14">
        <f t="shared" si="35"/>
        <v>0</v>
      </c>
      <c r="BI35" s="14"/>
      <c r="BJ35" s="14"/>
      <c r="BK35" s="14"/>
      <c r="BL35" s="14"/>
      <c r="BM35" s="14"/>
      <c r="BN35" s="14"/>
      <c r="BO35" s="14"/>
      <c r="BP35" s="14"/>
      <c r="BQ35" s="14"/>
      <c r="BR35" s="14">
        <v>0</v>
      </c>
      <c r="BS35" s="14">
        <v>0</v>
      </c>
      <c r="BT35" s="14">
        <v>100</v>
      </c>
      <c r="BU35" s="14">
        <v>100</v>
      </c>
      <c r="BV35" s="14">
        <v>0</v>
      </c>
      <c r="BW35" s="14">
        <f t="shared" si="36"/>
        <v>0</v>
      </c>
      <c r="BX35" s="14"/>
      <c r="BY35" s="14"/>
      <c r="BZ35" s="14"/>
      <c r="CA35" s="14">
        <f t="shared" si="10"/>
        <v>0</v>
      </c>
      <c r="CB35" s="122">
        <f t="shared" si="11"/>
        <v>0</v>
      </c>
    </row>
    <row r="36" spans="1:80" ht="22.5" x14ac:dyDescent="0.25">
      <c r="A36" s="1" t="s">
        <v>1</v>
      </c>
      <c r="B36" s="1" t="s">
        <v>1</v>
      </c>
      <c r="C36" s="1" t="s">
        <v>1</v>
      </c>
      <c r="D36" s="78" t="s">
        <v>1</v>
      </c>
      <c r="E36" s="78" t="s">
        <v>1</v>
      </c>
      <c r="F36" s="78" t="s">
        <v>1</v>
      </c>
      <c r="G36" s="2" t="s">
        <v>1</v>
      </c>
      <c r="H36" s="10" t="s">
        <v>77</v>
      </c>
      <c r="I36" s="11">
        <f>SUM(I37)</f>
        <v>2000</v>
      </c>
      <c r="J36" s="11">
        <f t="shared" si="12"/>
        <v>5000</v>
      </c>
      <c r="K36" s="11">
        <f t="shared" ref="K36:Q37" si="81">SUM(K37)</f>
        <v>5000</v>
      </c>
      <c r="L36" s="11">
        <f t="shared" si="14"/>
        <v>0</v>
      </c>
      <c r="M36" s="11">
        <f t="shared" si="81"/>
        <v>0</v>
      </c>
      <c r="N36" s="11">
        <f t="shared" si="81"/>
        <v>0</v>
      </c>
      <c r="O36" s="11">
        <f t="shared" si="81"/>
        <v>0</v>
      </c>
      <c r="P36" s="11">
        <f t="shared" si="81"/>
        <v>0</v>
      </c>
      <c r="Q36" s="11">
        <f t="shared" si="81"/>
        <v>0</v>
      </c>
      <c r="R36" s="11">
        <f t="shared" ref="R36:AG37" si="82">SUM(R37)</f>
        <v>0</v>
      </c>
      <c r="S36" s="11">
        <f t="shared" si="82"/>
        <v>0</v>
      </c>
      <c r="T36" s="11">
        <f t="shared" si="82"/>
        <v>0</v>
      </c>
      <c r="U36" s="11">
        <f t="shared" si="82"/>
        <v>0</v>
      </c>
      <c r="V36" s="11">
        <f t="shared" si="82"/>
        <v>0</v>
      </c>
      <c r="W36" s="11">
        <f t="shared" si="82"/>
        <v>0</v>
      </c>
      <c r="X36" s="11">
        <f t="shared" si="82"/>
        <v>0</v>
      </c>
      <c r="Y36" s="11">
        <f t="shared" si="82"/>
        <v>0</v>
      </c>
      <c r="Z36" s="11">
        <f t="shared" si="82"/>
        <v>0</v>
      </c>
      <c r="AA36" s="11">
        <f t="shared" si="82"/>
        <v>0</v>
      </c>
      <c r="AB36" s="11">
        <f t="shared" si="82"/>
        <v>0</v>
      </c>
      <c r="AC36" s="11">
        <f t="shared" si="82"/>
        <v>0</v>
      </c>
      <c r="AD36" s="11">
        <f t="shared" si="82"/>
        <v>0</v>
      </c>
      <c r="AE36" s="11">
        <f t="shared" si="82"/>
        <v>0</v>
      </c>
      <c r="AF36" s="11">
        <f t="shared" si="82"/>
        <v>0</v>
      </c>
      <c r="AG36" s="11">
        <f t="shared" si="82"/>
        <v>0</v>
      </c>
      <c r="AH36" s="11">
        <v>0</v>
      </c>
      <c r="AI36" s="11">
        <v>0</v>
      </c>
      <c r="AJ36" s="11">
        <f t="shared" ref="AJ36:AY37" si="83">SUM(AJ37)</f>
        <v>0</v>
      </c>
      <c r="AK36" s="11">
        <f t="shared" si="83"/>
        <v>0</v>
      </c>
      <c r="AL36" s="11">
        <f t="shared" si="83"/>
        <v>0</v>
      </c>
      <c r="AM36" s="11">
        <f t="shared" si="83"/>
        <v>0</v>
      </c>
      <c r="AN36" s="11">
        <f t="shared" si="83"/>
        <v>0</v>
      </c>
      <c r="AO36" s="11">
        <f t="shared" si="83"/>
        <v>0</v>
      </c>
      <c r="AP36" s="11">
        <f t="shared" si="83"/>
        <v>0</v>
      </c>
      <c r="AQ36" s="11">
        <f t="shared" si="83"/>
        <v>0</v>
      </c>
      <c r="AR36" s="11">
        <f t="shared" si="83"/>
        <v>0</v>
      </c>
      <c r="AS36" s="11">
        <f t="shared" si="83"/>
        <v>0</v>
      </c>
      <c r="AT36" s="11">
        <f t="shared" si="83"/>
        <v>0</v>
      </c>
      <c r="AU36" s="11">
        <f t="shared" si="83"/>
        <v>0</v>
      </c>
      <c r="AV36" s="11">
        <f t="shared" si="83"/>
        <v>0</v>
      </c>
      <c r="AW36" s="11">
        <f t="shared" si="83"/>
        <v>0</v>
      </c>
      <c r="AX36" s="11">
        <f t="shared" si="83"/>
        <v>0</v>
      </c>
      <c r="AY36" s="11">
        <f t="shared" si="83"/>
        <v>0</v>
      </c>
      <c r="AZ36" s="11">
        <v>0</v>
      </c>
      <c r="BA36" s="11">
        <v>0</v>
      </c>
      <c r="BB36" s="11">
        <f t="shared" ref="BB36:BQ37" si="84">SUM(BB37)</f>
        <v>0</v>
      </c>
      <c r="BC36" s="11">
        <f t="shared" si="84"/>
        <v>0</v>
      </c>
      <c r="BD36" s="11">
        <f t="shared" si="84"/>
        <v>0</v>
      </c>
      <c r="BE36" s="11">
        <f t="shared" si="84"/>
        <v>0</v>
      </c>
      <c r="BF36" s="11">
        <f t="shared" si="84"/>
        <v>0</v>
      </c>
      <c r="BG36" s="11">
        <f t="shared" si="84"/>
        <v>0</v>
      </c>
      <c r="BH36" s="11">
        <f t="shared" si="84"/>
        <v>0</v>
      </c>
      <c r="BI36" s="11">
        <f t="shared" si="84"/>
        <v>0</v>
      </c>
      <c r="BJ36" s="11">
        <f t="shared" si="84"/>
        <v>0</v>
      </c>
      <c r="BK36" s="11">
        <f t="shared" si="84"/>
        <v>0</v>
      </c>
      <c r="BL36" s="11">
        <f t="shared" si="84"/>
        <v>0</v>
      </c>
      <c r="BM36" s="11">
        <f t="shared" si="84"/>
        <v>0</v>
      </c>
      <c r="BN36" s="11">
        <f t="shared" si="84"/>
        <v>0</v>
      </c>
      <c r="BO36" s="11">
        <f t="shared" si="84"/>
        <v>0</v>
      </c>
      <c r="BP36" s="11">
        <f t="shared" si="84"/>
        <v>0</v>
      </c>
      <c r="BQ36" s="11">
        <f t="shared" si="84"/>
        <v>0</v>
      </c>
      <c r="BR36" s="11">
        <v>0</v>
      </c>
      <c r="BS36" s="11">
        <v>0</v>
      </c>
      <c r="BT36" s="11">
        <f t="shared" ref="BT36:BZ37" si="85">SUM(BT37)</f>
        <v>5000</v>
      </c>
      <c r="BU36" s="11">
        <f t="shared" si="85"/>
        <v>5000</v>
      </c>
      <c r="BV36" s="11">
        <f t="shared" si="85"/>
        <v>2000</v>
      </c>
      <c r="BW36" s="11">
        <f t="shared" si="85"/>
        <v>0</v>
      </c>
      <c r="BX36" s="11">
        <f t="shared" si="85"/>
        <v>0</v>
      </c>
      <c r="BY36" s="11">
        <f t="shared" si="85"/>
        <v>0</v>
      </c>
      <c r="BZ36" s="11">
        <f t="shared" si="85"/>
        <v>0</v>
      </c>
      <c r="CA36" s="11">
        <f t="shared" si="10"/>
        <v>2000</v>
      </c>
      <c r="CB36" s="123">
        <f t="shared" si="11"/>
        <v>40</v>
      </c>
    </row>
    <row r="37" spans="1:80" x14ac:dyDescent="0.25">
      <c r="A37" s="4" t="s">
        <v>0</v>
      </c>
      <c r="B37" s="4" t="s">
        <v>3</v>
      </c>
      <c r="C37" s="4" t="s">
        <v>28</v>
      </c>
      <c r="D37" s="79" t="s">
        <v>29</v>
      </c>
      <c r="E37" s="78" t="s">
        <v>78</v>
      </c>
      <c r="F37" s="78" t="s">
        <v>1</v>
      </c>
      <c r="G37" s="2" t="s">
        <v>1</v>
      </c>
      <c r="H37" s="2" t="s">
        <v>79</v>
      </c>
      <c r="I37" s="12">
        <f>SUM(I38)</f>
        <v>2000</v>
      </c>
      <c r="J37" s="12">
        <f t="shared" si="12"/>
        <v>5000</v>
      </c>
      <c r="K37" s="12">
        <f t="shared" si="81"/>
        <v>5000</v>
      </c>
      <c r="L37" s="12">
        <f t="shared" si="14"/>
        <v>0</v>
      </c>
      <c r="M37" s="12">
        <f t="shared" si="81"/>
        <v>0</v>
      </c>
      <c r="N37" s="12">
        <f t="shared" si="81"/>
        <v>0</v>
      </c>
      <c r="O37" s="12">
        <f t="shared" si="81"/>
        <v>0</v>
      </c>
      <c r="P37" s="12">
        <f t="shared" si="81"/>
        <v>0</v>
      </c>
      <c r="Q37" s="12">
        <f t="shared" si="81"/>
        <v>0</v>
      </c>
      <c r="R37" s="12">
        <f t="shared" si="82"/>
        <v>0</v>
      </c>
      <c r="S37" s="12">
        <f t="shared" ref="S37:AG37" si="86">SUM(S38)</f>
        <v>0</v>
      </c>
      <c r="T37" s="12">
        <f t="shared" si="86"/>
        <v>0</v>
      </c>
      <c r="U37" s="12">
        <f t="shared" si="86"/>
        <v>0</v>
      </c>
      <c r="V37" s="12">
        <f t="shared" si="86"/>
        <v>0</v>
      </c>
      <c r="W37" s="12">
        <f t="shared" si="86"/>
        <v>0</v>
      </c>
      <c r="X37" s="12">
        <f t="shared" si="86"/>
        <v>0</v>
      </c>
      <c r="Y37" s="12">
        <f t="shared" si="86"/>
        <v>0</v>
      </c>
      <c r="Z37" s="12">
        <f t="shared" si="86"/>
        <v>0</v>
      </c>
      <c r="AA37" s="12">
        <f t="shared" si="86"/>
        <v>0</v>
      </c>
      <c r="AB37" s="12">
        <f t="shared" si="86"/>
        <v>0</v>
      </c>
      <c r="AC37" s="12">
        <f t="shared" si="86"/>
        <v>0</v>
      </c>
      <c r="AD37" s="12">
        <f t="shared" si="86"/>
        <v>0</v>
      </c>
      <c r="AE37" s="12">
        <f t="shared" si="86"/>
        <v>0</v>
      </c>
      <c r="AF37" s="12">
        <f t="shared" si="86"/>
        <v>0</v>
      </c>
      <c r="AG37" s="12">
        <f t="shared" si="86"/>
        <v>0</v>
      </c>
      <c r="AH37" s="12">
        <v>0</v>
      </c>
      <c r="AI37" s="12">
        <v>0</v>
      </c>
      <c r="AJ37" s="12">
        <f t="shared" si="83"/>
        <v>0</v>
      </c>
      <c r="AK37" s="12">
        <f t="shared" ref="AK37:AY37" si="87">SUM(AK38)</f>
        <v>0</v>
      </c>
      <c r="AL37" s="12">
        <f t="shared" si="87"/>
        <v>0</v>
      </c>
      <c r="AM37" s="12">
        <f t="shared" si="87"/>
        <v>0</v>
      </c>
      <c r="AN37" s="12">
        <f t="shared" si="87"/>
        <v>0</v>
      </c>
      <c r="AO37" s="12">
        <f t="shared" si="87"/>
        <v>0</v>
      </c>
      <c r="AP37" s="12">
        <f t="shared" si="87"/>
        <v>0</v>
      </c>
      <c r="AQ37" s="12">
        <f t="shared" si="87"/>
        <v>0</v>
      </c>
      <c r="AR37" s="12">
        <f t="shared" si="87"/>
        <v>0</v>
      </c>
      <c r="AS37" s="12">
        <f t="shared" si="87"/>
        <v>0</v>
      </c>
      <c r="AT37" s="12">
        <f t="shared" si="87"/>
        <v>0</v>
      </c>
      <c r="AU37" s="12">
        <f t="shared" si="87"/>
        <v>0</v>
      </c>
      <c r="AV37" s="12">
        <f t="shared" si="87"/>
        <v>0</v>
      </c>
      <c r="AW37" s="12">
        <f t="shared" si="87"/>
        <v>0</v>
      </c>
      <c r="AX37" s="12">
        <f t="shared" si="87"/>
        <v>0</v>
      </c>
      <c r="AY37" s="12">
        <f t="shared" si="87"/>
        <v>0</v>
      </c>
      <c r="AZ37" s="12">
        <v>0</v>
      </c>
      <c r="BA37" s="12">
        <v>0</v>
      </c>
      <c r="BB37" s="12">
        <f t="shared" si="84"/>
        <v>0</v>
      </c>
      <c r="BC37" s="12">
        <f t="shared" ref="BC37:BQ37" si="88">SUM(BC38)</f>
        <v>0</v>
      </c>
      <c r="BD37" s="12">
        <f t="shared" si="88"/>
        <v>0</v>
      </c>
      <c r="BE37" s="12">
        <f t="shared" si="88"/>
        <v>0</v>
      </c>
      <c r="BF37" s="12">
        <f t="shared" si="88"/>
        <v>0</v>
      </c>
      <c r="BG37" s="12">
        <f t="shared" si="88"/>
        <v>0</v>
      </c>
      <c r="BH37" s="12">
        <f t="shared" si="88"/>
        <v>0</v>
      </c>
      <c r="BI37" s="12">
        <f t="shared" si="88"/>
        <v>0</v>
      </c>
      <c r="BJ37" s="12">
        <f t="shared" si="88"/>
        <v>0</v>
      </c>
      <c r="BK37" s="12">
        <f t="shared" si="88"/>
        <v>0</v>
      </c>
      <c r="BL37" s="12">
        <f t="shared" si="88"/>
        <v>0</v>
      </c>
      <c r="BM37" s="12">
        <f t="shared" si="88"/>
        <v>0</v>
      </c>
      <c r="BN37" s="12">
        <f t="shared" si="88"/>
        <v>0</v>
      </c>
      <c r="BO37" s="12">
        <f t="shared" si="88"/>
        <v>0</v>
      </c>
      <c r="BP37" s="12">
        <f t="shared" si="88"/>
        <v>0</v>
      </c>
      <c r="BQ37" s="12">
        <f t="shared" si="88"/>
        <v>0</v>
      </c>
      <c r="BR37" s="12">
        <v>0</v>
      </c>
      <c r="BS37" s="12">
        <v>0</v>
      </c>
      <c r="BT37" s="12">
        <f t="shared" si="85"/>
        <v>5000</v>
      </c>
      <c r="BU37" s="12">
        <f t="shared" si="85"/>
        <v>5000</v>
      </c>
      <c r="BV37" s="12">
        <f t="shared" si="85"/>
        <v>2000</v>
      </c>
      <c r="BW37" s="12">
        <f t="shared" si="85"/>
        <v>0</v>
      </c>
      <c r="BX37" s="12">
        <f t="shared" si="85"/>
        <v>0</v>
      </c>
      <c r="BY37" s="12">
        <f t="shared" si="85"/>
        <v>0</v>
      </c>
      <c r="BZ37" s="12">
        <f t="shared" si="85"/>
        <v>0</v>
      </c>
      <c r="CA37" s="12">
        <f t="shared" si="10"/>
        <v>2000</v>
      </c>
      <c r="CB37" s="124">
        <f t="shared" si="11"/>
        <v>40</v>
      </c>
    </row>
    <row r="38" spans="1:80" x14ac:dyDescent="0.25">
      <c r="A38" s="4" t="s">
        <v>0</v>
      </c>
      <c r="B38" s="4" t="s">
        <v>3</v>
      </c>
      <c r="C38" s="4" t="s">
        <v>28</v>
      </c>
      <c r="D38" s="79" t="s">
        <v>29</v>
      </c>
      <c r="E38" s="89">
        <v>8213</v>
      </c>
      <c r="F38" s="79"/>
      <c r="G38" s="74" t="s">
        <v>1887</v>
      </c>
      <c r="H38" s="13" t="s">
        <v>81</v>
      </c>
      <c r="I38" s="14">
        <v>2000</v>
      </c>
      <c r="J38" s="14">
        <f t="shared" si="12"/>
        <v>5000</v>
      </c>
      <c r="K38" s="14">
        <v>5000</v>
      </c>
      <c r="L38" s="14">
        <f t="shared" si="14"/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/>
      <c r="T38" s="14"/>
      <c r="U38" s="14"/>
      <c r="V38" s="14"/>
      <c r="W38" s="14"/>
      <c r="X38" s="14">
        <f t="shared" si="33"/>
        <v>0</v>
      </c>
      <c r="Y38" s="14"/>
      <c r="Z38" s="14"/>
      <c r="AA38" s="14"/>
      <c r="AB38" s="14"/>
      <c r="AC38" s="14"/>
      <c r="AD38" s="14"/>
      <c r="AE38" s="14"/>
      <c r="AF38" s="14"/>
      <c r="AG38" s="14"/>
      <c r="AH38" s="14">
        <v>0</v>
      </c>
      <c r="AI38" s="14">
        <v>0</v>
      </c>
      <c r="AJ38" s="14">
        <v>0</v>
      </c>
      <c r="AK38" s="14"/>
      <c r="AL38" s="14"/>
      <c r="AM38" s="14"/>
      <c r="AN38" s="14"/>
      <c r="AO38" s="14"/>
      <c r="AP38" s="14">
        <f t="shared" si="34"/>
        <v>0</v>
      </c>
      <c r="AQ38" s="14"/>
      <c r="AR38" s="14"/>
      <c r="AS38" s="14"/>
      <c r="AT38" s="14"/>
      <c r="AU38" s="14"/>
      <c r="AV38" s="14"/>
      <c r="AW38" s="14"/>
      <c r="AX38" s="14"/>
      <c r="AY38" s="14"/>
      <c r="AZ38" s="14">
        <v>0</v>
      </c>
      <c r="BA38" s="14">
        <v>0</v>
      </c>
      <c r="BB38" s="14">
        <v>0</v>
      </c>
      <c r="BC38" s="14"/>
      <c r="BD38" s="14"/>
      <c r="BE38" s="14"/>
      <c r="BF38" s="14"/>
      <c r="BG38" s="14"/>
      <c r="BH38" s="14">
        <f t="shared" si="35"/>
        <v>0</v>
      </c>
      <c r="BI38" s="14"/>
      <c r="BJ38" s="14"/>
      <c r="BK38" s="14"/>
      <c r="BL38" s="14"/>
      <c r="BM38" s="14"/>
      <c r="BN38" s="14"/>
      <c r="BO38" s="14"/>
      <c r="BP38" s="14"/>
      <c r="BQ38" s="14"/>
      <c r="BR38" s="14">
        <v>0</v>
      </c>
      <c r="BS38" s="14">
        <v>0</v>
      </c>
      <c r="BT38" s="14">
        <v>5000</v>
      </c>
      <c r="BU38" s="14">
        <v>5000</v>
      </c>
      <c r="BV38" s="14">
        <v>2000</v>
      </c>
      <c r="BW38" s="14">
        <f t="shared" si="36"/>
        <v>0</v>
      </c>
      <c r="BX38" s="14"/>
      <c r="BY38" s="14"/>
      <c r="BZ38" s="14"/>
      <c r="CA38" s="14">
        <f t="shared" si="10"/>
        <v>2000</v>
      </c>
      <c r="CB38" s="122">
        <f t="shared" si="11"/>
        <v>40</v>
      </c>
    </row>
    <row r="39" spans="1:80" ht="22.5" x14ac:dyDescent="0.25">
      <c r="A39" s="13" t="s">
        <v>1</v>
      </c>
      <c r="B39" s="13" t="s">
        <v>1</v>
      </c>
      <c r="C39" s="13" t="s">
        <v>1</v>
      </c>
      <c r="D39" s="74" t="s">
        <v>1</v>
      </c>
      <c r="E39" s="74" t="s">
        <v>1</v>
      </c>
      <c r="F39" s="74" t="s">
        <v>1</v>
      </c>
      <c r="G39" s="13" t="s">
        <v>1</v>
      </c>
      <c r="H39" s="10" t="s">
        <v>82</v>
      </c>
      <c r="I39" s="11">
        <f>SUM(I36,I30,I10)</f>
        <v>2793303</v>
      </c>
      <c r="J39" s="11">
        <f t="shared" si="12"/>
        <v>2494328</v>
      </c>
      <c r="K39" s="11">
        <f t="shared" ref="K39" si="89">SUM(K36,K30,K10)</f>
        <v>2494328</v>
      </c>
      <c r="L39" s="11">
        <f t="shared" si="14"/>
        <v>0</v>
      </c>
      <c r="M39" s="11">
        <f t="shared" ref="M39:Q39" si="90">SUM(M36,M30,M10)</f>
        <v>0</v>
      </c>
      <c r="N39" s="11">
        <f t="shared" si="90"/>
        <v>0</v>
      </c>
      <c r="O39" s="11">
        <f t="shared" si="90"/>
        <v>0</v>
      </c>
      <c r="P39" s="11">
        <f t="shared" si="90"/>
        <v>0</v>
      </c>
      <c r="Q39" s="11">
        <f t="shared" si="90"/>
        <v>0</v>
      </c>
      <c r="R39" s="11">
        <f t="shared" ref="R39:AG39" si="91">SUM(R36,R30,R10)</f>
        <v>0</v>
      </c>
      <c r="S39" s="11">
        <f t="shared" si="91"/>
        <v>0</v>
      </c>
      <c r="T39" s="11">
        <f t="shared" si="91"/>
        <v>0</v>
      </c>
      <c r="U39" s="11">
        <f t="shared" si="91"/>
        <v>0</v>
      </c>
      <c r="V39" s="11">
        <f t="shared" si="91"/>
        <v>0</v>
      </c>
      <c r="W39" s="11">
        <f t="shared" si="91"/>
        <v>0</v>
      </c>
      <c r="X39" s="11">
        <f t="shared" si="91"/>
        <v>0</v>
      </c>
      <c r="Y39" s="11">
        <f t="shared" si="91"/>
        <v>0</v>
      </c>
      <c r="Z39" s="11">
        <f t="shared" si="91"/>
        <v>0</v>
      </c>
      <c r="AA39" s="11">
        <f t="shared" si="91"/>
        <v>0</v>
      </c>
      <c r="AB39" s="11">
        <f t="shared" si="91"/>
        <v>0</v>
      </c>
      <c r="AC39" s="11">
        <f t="shared" si="91"/>
        <v>0</v>
      </c>
      <c r="AD39" s="11">
        <f t="shared" si="91"/>
        <v>0</v>
      </c>
      <c r="AE39" s="11">
        <f t="shared" si="91"/>
        <v>0</v>
      </c>
      <c r="AF39" s="11">
        <f t="shared" si="91"/>
        <v>0</v>
      </c>
      <c r="AG39" s="11">
        <f t="shared" si="91"/>
        <v>0</v>
      </c>
      <c r="AH39" s="11">
        <v>0</v>
      </c>
      <c r="AI39" s="11">
        <v>0</v>
      </c>
      <c r="AJ39" s="11">
        <f t="shared" ref="AJ39:AY39" si="92">SUM(AJ36,AJ30,AJ10)</f>
        <v>0</v>
      </c>
      <c r="AK39" s="11">
        <f t="shared" si="92"/>
        <v>0</v>
      </c>
      <c r="AL39" s="11">
        <f t="shared" si="92"/>
        <v>0</v>
      </c>
      <c r="AM39" s="11">
        <f t="shared" si="92"/>
        <v>0</v>
      </c>
      <c r="AN39" s="11">
        <f t="shared" si="92"/>
        <v>0</v>
      </c>
      <c r="AO39" s="11">
        <f t="shared" si="92"/>
        <v>0</v>
      </c>
      <c r="AP39" s="11">
        <f t="shared" si="92"/>
        <v>0</v>
      </c>
      <c r="AQ39" s="11">
        <f t="shared" si="92"/>
        <v>0</v>
      </c>
      <c r="AR39" s="11">
        <f t="shared" si="92"/>
        <v>0</v>
      </c>
      <c r="AS39" s="11">
        <f t="shared" si="92"/>
        <v>0</v>
      </c>
      <c r="AT39" s="11">
        <f t="shared" si="92"/>
        <v>0</v>
      </c>
      <c r="AU39" s="11">
        <f t="shared" si="92"/>
        <v>0</v>
      </c>
      <c r="AV39" s="11">
        <f t="shared" si="92"/>
        <v>0</v>
      </c>
      <c r="AW39" s="11">
        <f t="shared" si="92"/>
        <v>0</v>
      </c>
      <c r="AX39" s="11">
        <f t="shared" si="92"/>
        <v>0</v>
      </c>
      <c r="AY39" s="11">
        <f t="shared" si="92"/>
        <v>0</v>
      </c>
      <c r="AZ39" s="11">
        <v>0</v>
      </c>
      <c r="BA39" s="11">
        <v>0</v>
      </c>
      <c r="BB39" s="11">
        <f t="shared" ref="BB39:BQ39" si="93">SUM(BB36,BB30,BB10)</f>
        <v>0</v>
      </c>
      <c r="BC39" s="11">
        <f t="shared" si="93"/>
        <v>0</v>
      </c>
      <c r="BD39" s="11">
        <f t="shared" si="93"/>
        <v>0</v>
      </c>
      <c r="BE39" s="11">
        <f t="shared" si="93"/>
        <v>0</v>
      </c>
      <c r="BF39" s="11">
        <f t="shared" si="93"/>
        <v>0</v>
      </c>
      <c r="BG39" s="11">
        <f t="shared" si="93"/>
        <v>0</v>
      </c>
      <c r="BH39" s="11">
        <f t="shared" si="93"/>
        <v>0</v>
      </c>
      <c r="BI39" s="11">
        <f t="shared" si="93"/>
        <v>0</v>
      </c>
      <c r="BJ39" s="11">
        <f t="shared" si="93"/>
        <v>0</v>
      </c>
      <c r="BK39" s="11">
        <f t="shared" si="93"/>
        <v>0</v>
      </c>
      <c r="BL39" s="11">
        <f t="shared" si="93"/>
        <v>0</v>
      </c>
      <c r="BM39" s="11">
        <f t="shared" si="93"/>
        <v>0</v>
      </c>
      <c r="BN39" s="11">
        <f t="shared" si="93"/>
        <v>0</v>
      </c>
      <c r="BO39" s="11">
        <f t="shared" si="93"/>
        <v>0</v>
      </c>
      <c r="BP39" s="11">
        <f t="shared" si="93"/>
        <v>0</v>
      </c>
      <c r="BQ39" s="11">
        <f t="shared" si="93"/>
        <v>0</v>
      </c>
      <c r="BR39" s="11">
        <v>0</v>
      </c>
      <c r="BS39" s="11">
        <v>0</v>
      </c>
      <c r="BT39" s="11">
        <f t="shared" ref="BT39:BZ39" si="94">SUM(BT36,BT30,BT10)</f>
        <v>2494328</v>
      </c>
      <c r="BU39" s="11">
        <f t="shared" si="94"/>
        <v>2494328</v>
      </c>
      <c r="BV39" s="11">
        <f t="shared" si="94"/>
        <v>1307457</v>
      </c>
      <c r="BW39" s="11">
        <f t="shared" si="94"/>
        <v>575975</v>
      </c>
      <c r="BX39" s="11">
        <f t="shared" si="94"/>
        <v>213200</v>
      </c>
      <c r="BY39" s="11">
        <f t="shared" si="94"/>
        <v>181303</v>
      </c>
      <c r="BZ39" s="11">
        <f t="shared" si="94"/>
        <v>181472</v>
      </c>
      <c r="CA39" s="11">
        <f t="shared" si="10"/>
        <v>1883432</v>
      </c>
      <c r="CB39" s="123">
        <f t="shared" si="11"/>
        <v>75.508593897835411</v>
      </c>
    </row>
    <row r="40" spans="1:80" ht="15.75" thickBot="1" x14ac:dyDescent="0.3">
      <c r="A40" s="13" t="s">
        <v>1</v>
      </c>
      <c r="B40" s="13" t="s">
        <v>1</v>
      </c>
      <c r="C40" s="13" t="s">
        <v>1</v>
      </c>
      <c r="D40" s="74" t="s">
        <v>1</v>
      </c>
      <c r="E40" s="74" t="s">
        <v>1</v>
      </c>
      <c r="F40" s="74" t="s">
        <v>1</v>
      </c>
      <c r="G40" s="13" t="s">
        <v>1</v>
      </c>
      <c r="H40" s="2" t="s">
        <v>83</v>
      </c>
      <c r="I40" s="12">
        <v>35</v>
      </c>
      <c r="J40" s="12">
        <f t="shared" si="12"/>
        <v>23</v>
      </c>
      <c r="K40" s="12">
        <v>23</v>
      </c>
      <c r="L40" s="13"/>
      <c r="M40" s="13" t="s">
        <v>1</v>
      </c>
      <c r="N40" s="13" t="s">
        <v>1</v>
      </c>
      <c r="O40" s="13" t="s">
        <v>1</v>
      </c>
      <c r="P40" s="27"/>
      <c r="Q40" s="13" t="s">
        <v>1</v>
      </c>
      <c r="R40" s="13" t="s">
        <v>1</v>
      </c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>
        <v>0</v>
      </c>
      <c r="AI40" s="13">
        <v>0</v>
      </c>
      <c r="AJ40" s="13" t="s">
        <v>1</v>
      </c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>
        <v>0</v>
      </c>
      <c r="BA40" s="13">
        <v>0</v>
      </c>
      <c r="BB40" s="13" t="s">
        <v>1</v>
      </c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>
        <v>0</v>
      </c>
      <c r="BS40" s="13">
        <v>0</v>
      </c>
      <c r="BT40" s="12">
        <v>23</v>
      </c>
      <c r="BU40" s="12">
        <v>23</v>
      </c>
      <c r="BV40" s="12">
        <v>0</v>
      </c>
      <c r="BW40" s="12">
        <f t="shared" si="36"/>
        <v>0</v>
      </c>
      <c r="BX40" s="12"/>
      <c r="BY40" s="12"/>
      <c r="BZ40" s="12"/>
      <c r="CA40" s="12">
        <f t="shared" si="10"/>
        <v>0</v>
      </c>
      <c r="CB40" s="124"/>
    </row>
    <row r="41" spans="1:80" ht="69.75" customHeight="1" thickBot="1" x14ac:dyDescent="0.3">
      <c r="A41" s="133" t="s">
        <v>1</v>
      </c>
      <c r="B41" s="133" t="s">
        <v>1</v>
      </c>
      <c r="C41" s="133" t="s">
        <v>1</v>
      </c>
      <c r="D41" s="135" t="s">
        <v>1</v>
      </c>
      <c r="E41" s="135" t="s">
        <v>1</v>
      </c>
      <c r="F41" s="135" t="s">
        <v>1</v>
      </c>
      <c r="G41" s="137" t="s">
        <v>1</v>
      </c>
      <c r="H41" s="5" t="s">
        <v>84</v>
      </c>
      <c r="I41" s="5" t="s">
        <v>11</v>
      </c>
      <c r="J41" s="5" t="s">
        <v>1809</v>
      </c>
      <c r="K41" s="5" t="s">
        <v>12</v>
      </c>
      <c r="L41" s="5" t="s">
        <v>13</v>
      </c>
      <c r="M41" s="5" t="s">
        <v>14</v>
      </c>
      <c r="N41" s="5" t="s">
        <v>15</v>
      </c>
      <c r="O41" s="5" t="s">
        <v>16</v>
      </c>
      <c r="P41" s="5" t="s">
        <v>17</v>
      </c>
      <c r="Q41" s="5" t="s">
        <v>18</v>
      </c>
      <c r="R41" s="71" t="s">
        <v>14</v>
      </c>
      <c r="S41" s="71" t="s">
        <v>1843</v>
      </c>
      <c r="T41" s="71" t="s">
        <v>1797</v>
      </c>
      <c r="U41" s="71" t="s">
        <v>1832</v>
      </c>
      <c r="V41" s="71" t="s">
        <v>1833</v>
      </c>
      <c r="W41" s="71" t="s">
        <v>1834</v>
      </c>
      <c r="X41" s="71" t="s">
        <v>1847</v>
      </c>
      <c r="Y41" s="71" t="s">
        <v>1844</v>
      </c>
      <c r="Z41" s="71" t="s">
        <v>1835</v>
      </c>
      <c r="AA41" s="71" t="s">
        <v>1836</v>
      </c>
      <c r="AB41" s="71" t="s">
        <v>1837</v>
      </c>
      <c r="AC41" s="71" t="s">
        <v>1838</v>
      </c>
      <c r="AD41" s="71" t="s">
        <v>1839</v>
      </c>
      <c r="AE41" s="71" t="s">
        <v>1840</v>
      </c>
      <c r="AF41" s="71" t="s">
        <v>1845</v>
      </c>
      <c r="AG41" s="71" t="s">
        <v>1846</v>
      </c>
      <c r="AH41" s="71" t="s">
        <v>1841</v>
      </c>
      <c r="AI41" s="71" t="s">
        <v>1842</v>
      </c>
      <c r="AJ41" s="72" t="s">
        <v>15</v>
      </c>
      <c r="AK41" s="72" t="s">
        <v>1843</v>
      </c>
      <c r="AL41" s="72" t="s">
        <v>1797</v>
      </c>
      <c r="AM41" s="72" t="s">
        <v>1832</v>
      </c>
      <c r="AN41" s="72" t="s">
        <v>1833</v>
      </c>
      <c r="AO41" s="72" t="s">
        <v>1834</v>
      </c>
      <c r="AP41" s="72" t="s">
        <v>1848</v>
      </c>
      <c r="AQ41" s="72" t="s">
        <v>1844</v>
      </c>
      <c r="AR41" s="72" t="s">
        <v>1835</v>
      </c>
      <c r="AS41" s="72" t="s">
        <v>1836</v>
      </c>
      <c r="AT41" s="72" t="s">
        <v>1837</v>
      </c>
      <c r="AU41" s="72" t="s">
        <v>1838</v>
      </c>
      <c r="AV41" s="72" t="s">
        <v>1839</v>
      </c>
      <c r="AW41" s="72" t="s">
        <v>1840</v>
      </c>
      <c r="AX41" s="72" t="s">
        <v>1845</v>
      </c>
      <c r="AY41" s="72" t="s">
        <v>1846</v>
      </c>
      <c r="AZ41" s="72" t="s">
        <v>1841</v>
      </c>
      <c r="BA41" s="72" t="s">
        <v>1842</v>
      </c>
      <c r="BB41" s="73" t="s">
        <v>16</v>
      </c>
      <c r="BC41" s="73" t="s">
        <v>1843</v>
      </c>
      <c r="BD41" s="73" t="s">
        <v>1797</v>
      </c>
      <c r="BE41" s="73" t="s">
        <v>1832</v>
      </c>
      <c r="BF41" s="73" t="s">
        <v>1833</v>
      </c>
      <c r="BG41" s="73" t="s">
        <v>1834</v>
      </c>
      <c r="BH41" s="73" t="s">
        <v>1849</v>
      </c>
      <c r="BI41" s="73" t="s">
        <v>1844</v>
      </c>
      <c r="BJ41" s="73" t="s">
        <v>1835</v>
      </c>
      <c r="BK41" s="73" t="s">
        <v>1836</v>
      </c>
      <c r="BL41" s="73" t="s">
        <v>1837</v>
      </c>
      <c r="BM41" s="73" t="s">
        <v>1838</v>
      </c>
      <c r="BN41" s="73" t="s">
        <v>1839</v>
      </c>
      <c r="BO41" s="73" t="s">
        <v>1840</v>
      </c>
      <c r="BP41" s="73" t="s">
        <v>1845</v>
      </c>
      <c r="BQ41" s="73" t="s">
        <v>1846</v>
      </c>
      <c r="BR41" s="73" t="s">
        <v>1841</v>
      </c>
      <c r="BS41" s="73" t="s">
        <v>1842</v>
      </c>
      <c r="BT41" s="5" t="s">
        <v>1911</v>
      </c>
      <c r="BU41" s="5" t="s">
        <v>1942</v>
      </c>
      <c r="BV41" s="5" t="s">
        <v>1943</v>
      </c>
      <c r="BW41" s="5" t="s">
        <v>1944</v>
      </c>
      <c r="BX41" s="5" t="s">
        <v>1945</v>
      </c>
      <c r="BY41" s="5" t="s">
        <v>1946</v>
      </c>
      <c r="BZ41" s="5" t="s">
        <v>1947</v>
      </c>
      <c r="CA41" s="5" t="s">
        <v>1948</v>
      </c>
      <c r="CB41" s="120" t="s">
        <v>1916</v>
      </c>
    </row>
    <row r="42" spans="1:80" x14ac:dyDescent="0.25">
      <c r="A42" s="134"/>
      <c r="B42" s="134"/>
      <c r="C42" s="134"/>
      <c r="D42" s="136"/>
      <c r="E42" s="136"/>
      <c r="F42" s="136"/>
      <c r="G42" s="138"/>
      <c r="H42" s="15" t="s">
        <v>1</v>
      </c>
      <c r="I42" s="9" t="s">
        <v>19</v>
      </c>
      <c r="J42" s="9">
        <v>1</v>
      </c>
      <c r="K42" s="9" t="s">
        <v>20</v>
      </c>
      <c r="L42" s="9" t="s">
        <v>21</v>
      </c>
      <c r="M42" s="9" t="s">
        <v>22</v>
      </c>
      <c r="N42" s="9" t="s">
        <v>23</v>
      </c>
      <c r="O42" s="9" t="s">
        <v>24</v>
      </c>
      <c r="P42" s="9" t="s">
        <v>25</v>
      </c>
      <c r="Q42" s="9" t="s">
        <v>26</v>
      </c>
      <c r="R42" s="9">
        <v>1</v>
      </c>
      <c r="S42" s="9">
        <v>2</v>
      </c>
      <c r="T42" s="9">
        <v>3</v>
      </c>
      <c r="U42" s="9">
        <v>4</v>
      </c>
      <c r="V42" s="9">
        <v>5</v>
      </c>
      <c r="W42" s="9">
        <v>6</v>
      </c>
      <c r="X42" s="9">
        <v>7</v>
      </c>
      <c r="Y42" s="9">
        <v>8</v>
      </c>
      <c r="Z42" s="9">
        <v>9</v>
      </c>
      <c r="AA42" s="9">
        <v>10</v>
      </c>
      <c r="AB42" s="9">
        <v>11</v>
      </c>
      <c r="AC42" s="9">
        <v>12</v>
      </c>
      <c r="AD42" s="9">
        <v>13</v>
      </c>
      <c r="AE42" s="9">
        <v>14</v>
      </c>
      <c r="AF42" s="9">
        <v>15</v>
      </c>
      <c r="AG42" s="9">
        <v>16</v>
      </c>
      <c r="AH42" s="9">
        <v>20</v>
      </c>
      <c r="AI42" s="9">
        <v>21</v>
      </c>
      <c r="AJ42" s="9">
        <v>1</v>
      </c>
      <c r="AK42" s="9">
        <v>2</v>
      </c>
      <c r="AL42" s="9">
        <v>3</v>
      </c>
      <c r="AM42" s="9">
        <v>4</v>
      </c>
      <c r="AN42" s="9">
        <v>5</v>
      </c>
      <c r="AO42" s="9">
        <v>6</v>
      </c>
      <c r="AP42" s="9">
        <v>7</v>
      </c>
      <c r="AQ42" s="9">
        <v>8</v>
      </c>
      <c r="AR42" s="9">
        <v>9</v>
      </c>
      <c r="AS42" s="9">
        <v>10</v>
      </c>
      <c r="AT42" s="9">
        <v>11</v>
      </c>
      <c r="AU42" s="9">
        <v>12</v>
      </c>
      <c r="AV42" s="9">
        <v>13</v>
      </c>
      <c r="AW42" s="9">
        <v>14</v>
      </c>
      <c r="AX42" s="9">
        <v>15</v>
      </c>
      <c r="AY42" s="9">
        <v>16</v>
      </c>
      <c r="AZ42" s="9">
        <v>20</v>
      </c>
      <c r="BA42" s="9">
        <v>21</v>
      </c>
      <c r="BB42" s="9">
        <v>1</v>
      </c>
      <c r="BC42" s="9">
        <v>2</v>
      </c>
      <c r="BD42" s="9">
        <v>3</v>
      </c>
      <c r="BE42" s="9">
        <v>4</v>
      </c>
      <c r="BF42" s="9">
        <v>5</v>
      </c>
      <c r="BG42" s="9">
        <v>6</v>
      </c>
      <c r="BH42" s="9">
        <v>7</v>
      </c>
      <c r="BI42" s="9">
        <v>8</v>
      </c>
      <c r="BJ42" s="9">
        <v>9</v>
      </c>
      <c r="BK42" s="9">
        <v>10</v>
      </c>
      <c r="BL42" s="9">
        <v>11</v>
      </c>
      <c r="BM42" s="9">
        <v>12</v>
      </c>
      <c r="BN42" s="9">
        <v>13</v>
      </c>
      <c r="BO42" s="9">
        <v>14</v>
      </c>
      <c r="BP42" s="9">
        <v>15</v>
      </c>
      <c r="BQ42" s="9">
        <v>16</v>
      </c>
      <c r="BR42" s="9">
        <v>20</v>
      </c>
      <c r="BS42" s="9">
        <v>21</v>
      </c>
      <c r="BT42" s="9">
        <v>1</v>
      </c>
      <c r="BU42" s="9">
        <v>2</v>
      </c>
      <c r="BV42" s="9">
        <v>3</v>
      </c>
      <c r="BW42" s="9" t="s">
        <v>1798</v>
      </c>
      <c r="BX42" s="9">
        <v>5</v>
      </c>
      <c r="BY42" s="9">
        <v>6</v>
      </c>
      <c r="BZ42" s="9">
        <v>7</v>
      </c>
      <c r="CA42" s="9" t="s">
        <v>1917</v>
      </c>
      <c r="CB42" s="121">
        <v>9</v>
      </c>
    </row>
    <row r="43" spans="1:80" ht="22.5" x14ac:dyDescent="0.25">
      <c r="A43" s="134"/>
      <c r="B43" s="134"/>
      <c r="C43" s="134"/>
      <c r="D43" s="136"/>
      <c r="E43" s="136"/>
      <c r="F43" s="136"/>
      <c r="G43" s="138"/>
      <c r="H43" s="16" t="s">
        <v>85</v>
      </c>
      <c r="I43" s="17">
        <f>SUM(I39)</f>
        <v>2793303</v>
      </c>
      <c r="J43" s="17">
        <f t="shared" ref="J43:J46" si="95">SUM(K43,L43,P43,Q43)</f>
        <v>2494328</v>
      </c>
      <c r="K43" s="17">
        <f t="shared" ref="K43" si="96">SUM(K39)</f>
        <v>2494328</v>
      </c>
      <c r="L43" s="17">
        <f t="shared" ref="L43:L45" si="97">SUM(M43:O43)</f>
        <v>0</v>
      </c>
      <c r="M43" s="17">
        <f t="shared" ref="M43:Q43" si="98">SUM(M39)</f>
        <v>0</v>
      </c>
      <c r="N43" s="17">
        <f t="shared" si="98"/>
        <v>0</v>
      </c>
      <c r="O43" s="17">
        <f t="shared" si="98"/>
        <v>0</v>
      </c>
      <c r="P43" s="17">
        <f t="shared" si="98"/>
        <v>0</v>
      </c>
      <c r="Q43" s="17">
        <f t="shared" si="98"/>
        <v>0</v>
      </c>
      <c r="R43" s="17">
        <f t="shared" ref="R43:AG43" si="99">SUM(R39)</f>
        <v>0</v>
      </c>
      <c r="S43" s="17">
        <f t="shared" si="99"/>
        <v>0</v>
      </c>
      <c r="T43" s="17">
        <f t="shared" si="99"/>
        <v>0</v>
      </c>
      <c r="U43" s="17">
        <f t="shared" si="99"/>
        <v>0</v>
      </c>
      <c r="V43" s="17">
        <f t="shared" si="99"/>
        <v>0</v>
      </c>
      <c r="W43" s="17">
        <f t="shared" si="99"/>
        <v>0</v>
      </c>
      <c r="X43" s="17">
        <f t="shared" ref="X43" si="100">SUM(X39)</f>
        <v>0</v>
      </c>
      <c r="Y43" s="17">
        <f t="shared" si="99"/>
        <v>0</v>
      </c>
      <c r="Z43" s="17">
        <f t="shared" si="99"/>
        <v>0</v>
      </c>
      <c r="AA43" s="17">
        <f t="shared" si="99"/>
        <v>0</v>
      </c>
      <c r="AB43" s="17">
        <f t="shared" si="99"/>
        <v>0</v>
      </c>
      <c r="AC43" s="17">
        <f t="shared" si="99"/>
        <v>0</v>
      </c>
      <c r="AD43" s="17">
        <f t="shared" si="99"/>
        <v>0</v>
      </c>
      <c r="AE43" s="17">
        <f t="shared" si="99"/>
        <v>0</v>
      </c>
      <c r="AF43" s="17">
        <f t="shared" si="99"/>
        <v>0</v>
      </c>
      <c r="AG43" s="17">
        <f t="shared" si="99"/>
        <v>0</v>
      </c>
      <c r="AH43" s="17">
        <v>0</v>
      </c>
      <c r="AI43" s="17">
        <v>0</v>
      </c>
      <c r="AJ43" s="17">
        <f t="shared" ref="AJ43:AY43" si="101">SUM(AJ39)</f>
        <v>0</v>
      </c>
      <c r="AK43" s="17">
        <f t="shared" si="101"/>
        <v>0</v>
      </c>
      <c r="AL43" s="17">
        <f t="shared" si="101"/>
        <v>0</v>
      </c>
      <c r="AM43" s="17">
        <f t="shared" si="101"/>
        <v>0</v>
      </c>
      <c r="AN43" s="17">
        <f t="shared" si="101"/>
        <v>0</v>
      </c>
      <c r="AO43" s="17">
        <f t="shared" si="101"/>
        <v>0</v>
      </c>
      <c r="AP43" s="17">
        <f t="shared" ref="AP43" si="102">SUM(AP39)</f>
        <v>0</v>
      </c>
      <c r="AQ43" s="17">
        <f t="shared" si="101"/>
        <v>0</v>
      </c>
      <c r="AR43" s="17">
        <f t="shared" si="101"/>
        <v>0</v>
      </c>
      <c r="AS43" s="17">
        <f t="shared" si="101"/>
        <v>0</v>
      </c>
      <c r="AT43" s="17">
        <f t="shared" si="101"/>
        <v>0</v>
      </c>
      <c r="AU43" s="17">
        <f t="shared" si="101"/>
        <v>0</v>
      </c>
      <c r="AV43" s="17">
        <f t="shared" si="101"/>
        <v>0</v>
      </c>
      <c r="AW43" s="17">
        <f t="shared" si="101"/>
        <v>0</v>
      </c>
      <c r="AX43" s="17">
        <f t="shared" si="101"/>
        <v>0</v>
      </c>
      <c r="AY43" s="17">
        <f t="shared" si="101"/>
        <v>0</v>
      </c>
      <c r="AZ43" s="17">
        <v>0</v>
      </c>
      <c r="BA43" s="17">
        <v>0</v>
      </c>
      <c r="BB43" s="17">
        <f t="shared" ref="BB43:BQ43" si="103">SUM(BB39)</f>
        <v>0</v>
      </c>
      <c r="BC43" s="17">
        <f t="shared" si="103"/>
        <v>0</v>
      </c>
      <c r="BD43" s="17">
        <f t="shared" si="103"/>
        <v>0</v>
      </c>
      <c r="BE43" s="17">
        <f t="shared" si="103"/>
        <v>0</v>
      </c>
      <c r="BF43" s="17">
        <f t="shared" si="103"/>
        <v>0</v>
      </c>
      <c r="BG43" s="17">
        <f t="shared" si="103"/>
        <v>0</v>
      </c>
      <c r="BH43" s="17">
        <f t="shared" ref="BH43" si="104">SUM(BH39)</f>
        <v>0</v>
      </c>
      <c r="BI43" s="17">
        <f t="shared" si="103"/>
        <v>0</v>
      </c>
      <c r="BJ43" s="17">
        <f t="shared" si="103"/>
        <v>0</v>
      </c>
      <c r="BK43" s="17">
        <f t="shared" si="103"/>
        <v>0</v>
      </c>
      <c r="BL43" s="17">
        <f t="shared" si="103"/>
        <v>0</v>
      </c>
      <c r="BM43" s="17">
        <f t="shared" si="103"/>
        <v>0</v>
      </c>
      <c r="BN43" s="17">
        <f t="shared" si="103"/>
        <v>0</v>
      </c>
      <c r="BO43" s="17">
        <f t="shared" si="103"/>
        <v>0</v>
      </c>
      <c r="BP43" s="17">
        <f t="shared" si="103"/>
        <v>0</v>
      </c>
      <c r="BQ43" s="17">
        <f t="shared" si="103"/>
        <v>0</v>
      </c>
      <c r="BR43" s="17">
        <v>0</v>
      </c>
      <c r="BS43" s="17">
        <v>0</v>
      </c>
      <c r="BT43" s="17">
        <f t="shared" ref="BT43:BW43" si="105">SUM(BT39)</f>
        <v>2494328</v>
      </c>
      <c r="BU43" s="17">
        <f t="shared" ref="BU43:BV43" si="106">SUM(BU39)</f>
        <v>2494328</v>
      </c>
      <c r="BV43" s="17">
        <f t="shared" si="106"/>
        <v>1307457</v>
      </c>
      <c r="BW43" s="17">
        <f t="shared" si="105"/>
        <v>575975</v>
      </c>
      <c r="BX43" s="17">
        <f t="shared" ref="BX43:BZ43" si="107">SUM(BX39)</f>
        <v>213200</v>
      </c>
      <c r="BY43" s="17">
        <f t="shared" si="107"/>
        <v>181303</v>
      </c>
      <c r="BZ43" s="17">
        <f t="shared" si="107"/>
        <v>181472</v>
      </c>
      <c r="CA43" s="17">
        <f>BV43+BW43</f>
        <v>1883432</v>
      </c>
      <c r="CB43" s="125">
        <f>IF(BU43=0,"-",CA43/BU43*100)</f>
        <v>75.508593897835411</v>
      </c>
    </row>
    <row r="44" spans="1:80" x14ac:dyDescent="0.25">
      <c r="A44" s="134"/>
      <c r="B44" s="134"/>
      <c r="C44" s="134"/>
      <c r="D44" s="136"/>
      <c r="E44" s="136"/>
      <c r="F44" s="136"/>
      <c r="G44" s="138"/>
      <c r="H44" s="18" t="s">
        <v>86</v>
      </c>
      <c r="I44" s="17">
        <f>SUM(I43)</f>
        <v>2793303</v>
      </c>
      <c r="J44" s="17">
        <f t="shared" si="95"/>
        <v>2494328</v>
      </c>
      <c r="K44" s="17">
        <f t="shared" ref="K44" si="108">SUM(K43)</f>
        <v>2494328</v>
      </c>
      <c r="L44" s="17">
        <f t="shared" si="97"/>
        <v>0</v>
      </c>
      <c r="M44" s="17">
        <f t="shared" ref="M44:Q44" si="109">SUM(M43)</f>
        <v>0</v>
      </c>
      <c r="N44" s="17">
        <f t="shared" si="109"/>
        <v>0</v>
      </c>
      <c r="O44" s="17">
        <f t="shared" si="109"/>
        <v>0</v>
      </c>
      <c r="P44" s="17">
        <f t="shared" si="109"/>
        <v>0</v>
      </c>
      <c r="Q44" s="17">
        <f t="shared" si="109"/>
        <v>0</v>
      </c>
      <c r="R44" s="17">
        <f t="shared" ref="R44:AG44" si="110">SUM(R43)</f>
        <v>0</v>
      </c>
      <c r="S44" s="17">
        <f t="shared" si="110"/>
        <v>0</v>
      </c>
      <c r="T44" s="17">
        <f t="shared" si="110"/>
        <v>0</v>
      </c>
      <c r="U44" s="17">
        <f t="shared" si="110"/>
        <v>0</v>
      </c>
      <c r="V44" s="17">
        <f t="shared" si="110"/>
        <v>0</v>
      </c>
      <c r="W44" s="17">
        <f t="shared" si="110"/>
        <v>0</v>
      </c>
      <c r="X44" s="17">
        <f t="shared" ref="X44" si="111">SUM(X43)</f>
        <v>0</v>
      </c>
      <c r="Y44" s="17">
        <f t="shared" si="110"/>
        <v>0</v>
      </c>
      <c r="Z44" s="17">
        <f t="shared" si="110"/>
        <v>0</v>
      </c>
      <c r="AA44" s="17">
        <f t="shared" si="110"/>
        <v>0</v>
      </c>
      <c r="AB44" s="17">
        <f t="shared" si="110"/>
        <v>0</v>
      </c>
      <c r="AC44" s="17">
        <f t="shared" si="110"/>
        <v>0</v>
      </c>
      <c r="AD44" s="17">
        <f t="shared" si="110"/>
        <v>0</v>
      </c>
      <c r="AE44" s="17">
        <f t="shared" si="110"/>
        <v>0</v>
      </c>
      <c r="AF44" s="17">
        <f t="shared" si="110"/>
        <v>0</v>
      </c>
      <c r="AG44" s="17">
        <f t="shared" si="110"/>
        <v>0</v>
      </c>
      <c r="AH44" s="17">
        <v>0</v>
      </c>
      <c r="AI44" s="17">
        <v>0</v>
      </c>
      <c r="AJ44" s="17">
        <f t="shared" ref="AJ44:AY44" si="112">SUM(AJ43)</f>
        <v>0</v>
      </c>
      <c r="AK44" s="17">
        <f t="shared" si="112"/>
        <v>0</v>
      </c>
      <c r="AL44" s="17">
        <f t="shared" si="112"/>
        <v>0</v>
      </c>
      <c r="AM44" s="17">
        <f t="shared" si="112"/>
        <v>0</v>
      </c>
      <c r="AN44" s="17">
        <f t="shared" si="112"/>
        <v>0</v>
      </c>
      <c r="AO44" s="17">
        <f t="shared" si="112"/>
        <v>0</v>
      </c>
      <c r="AP44" s="17">
        <f t="shared" ref="AP44" si="113">SUM(AP43)</f>
        <v>0</v>
      </c>
      <c r="AQ44" s="17">
        <f t="shared" si="112"/>
        <v>0</v>
      </c>
      <c r="AR44" s="17">
        <f t="shared" si="112"/>
        <v>0</v>
      </c>
      <c r="AS44" s="17">
        <f t="shared" si="112"/>
        <v>0</v>
      </c>
      <c r="AT44" s="17">
        <f t="shared" si="112"/>
        <v>0</v>
      </c>
      <c r="AU44" s="17">
        <f t="shared" si="112"/>
        <v>0</v>
      </c>
      <c r="AV44" s="17">
        <f t="shared" si="112"/>
        <v>0</v>
      </c>
      <c r="AW44" s="17">
        <f t="shared" si="112"/>
        <v>0</v>
      </c>
      <c r="AX44" s="17">
        <f t="shared" si="112"/>
        <v>0</v>
      </c>
      <c r="AY44" s="17">
        <f t="shared" si="112"/>
        <v>0</v>
      </c>
      <c r="AZ44" s="17">
        <v>0</v>
      </c>
      <c r="BA44" s="17">
        <v>0</v>
      </c>
      <c r="BB44" s="17">
        <f t="shared" ref="BB44:BQ44" si="114">SUM(BB43)</f>
        <v>0</v>
      </c>
      <c r="BC44" s="17">
        <f t="shared" si="114"/>
        <v>0</v>
      </c>
      <c r="BD44" s="17">
        <f t="shared" si="114"/>
        <v>0</v>
      </c>
      <c r="BE44" s="17">
        <f t="shared" si="114"/>
        <v>0</v>
      </c>
      <c r="BF44" s="17">
        <f t="shared" si="114"/>
        <v>0</v>
      </c>
      <c r="BG44" s="17">
        <f t="shared" si="114"/>
        <v>0</v>
      </c>
      <c r="BH44" s="17">
        <f t="shared" ref="BH44" si="115">SUM(BH43)</f>
        <v>0</v>
      </c>
      <c r="BI44" s="17">
        <f t="shared" si="114"/>
        <v>0</v>
      </c>
      <c r="BJ44" s="17">
        <f t="shared" si="114"/>
        <v>0</v>
      </c>
      <c r="BK44" s="17">
        <f t="shared" si="114"/>
        <v>0</v>
      </c>
      <c r="BL44" s="17">
        <f t="shared" si="114"/>
        <v>0</v>
      </c>
      <c r="BM44" s="17">
        <f t="shared" si="114"/>
        <v>0</v>
      </c>
      <c r="BN44" s="17">
        <f t="shared" si="114"/>
        <v>0</v>
      </c>
      <c r="BO44" s="17">
        <f t="shared" si="114"/>
        <v>0</v>
      </c>
      <c r="BP44" s="17">
        <f t="shared" si="114"/>
        <v>0</v>
      </c>
      <c r="BQ44" s="17">
        <f t="shared" si="114"/>
        <v>0</v>
      </c>
      <c r="BR44" s="17">
        <v>0</v>
      </c>
      <c r="BS44" s="17">
        <v>0</v>
      </c>
      <c r="BT44" s="17">
        <f t="shared" ref="BT44:BW44" si="116">SUM(BT43)</f>
        <v>2494328</v>
      </c>
      <c r="BU44" s="17">
        <f t="shared" ref="BU44:BV44" si="117">SUM(BU43)</f>
        <v>2494328</v>
      </c>
      <c r="BV44" s="17">
        <f t="shared" si="117"/>
        <v>1307457</v>
      </c>
      <c r="BW44" s="17">
        <f t="shared" si="116"/>
        <v>575975</v>
      </c>
      <c r="BX44" s="17">
        <f t="shared" ref="BX44" si="118">SUM(BX43)</f>
        <v>213200</v>
      </c>
      <c r="BY44" s="17">
        <f t="shared" ref="BY44" si="119">SUM(BY43)</f>
        <v>181303</v>
      </c>
      <c r="BZ44" s="17">
        <f t="shared" ref="BZ44" si="120">SUM(BZ43)</f>
        <v>181472</v>
      </c>
      <c r="CA44" s="17">
        <f>BV44+BW44</f>
        <v>1883432</v>
      </c>
      <c r="CB44" s="125">
        <f>IF(BU44=0,"-",CA44/BU44*100)</f>
        <v>75.508593897835411</v>
      </c>
    </row>
    <row r="45" spans="1:80" x14ac:dyDescent="0.25">
      <c r="A45" s="13" t="s">
        <v>1</v>
      </c>
      <c r="B45" s="13" t="s">
        <v>1</v>
      </c>
      <c r="C45" s="13" t="s">
        <v>1</v>
      </c>
      <c r="D45" s="74" t="s">
        <v>1</v>
      </c>
      <c r="E45" s="74" t="s">
        <v>1</v>
      </c>
      <c r="F45" s="74" t="s">
        <v>1</v>
      </c>
      <c r="G45" s="13" t="s">
        <v>1</v>
      </c>
      <c r="H45" s="10" t="s">
        <v>87</v>
      </c>
      <c r="I45" s="11">
        <f>SUM(I39)</f>
        <v>2793303</v>
      </c>
      <c r="J45" s="11">
        <f t="shared" si="95"/>
        <v>2494328</v>
      </c>
      <c r="K45" s="11">
        <f>SUM(K39)</f>
        <v>2494328</v>
      </c>
      <c r="L45" s="11">
        <f t="shared" si="97"/>
        <v>0</v>
      </c>
      <c r="M45" s="11">
        <f>SUM(M39)</f>
        <v>0</v>
      </c>
      <c r="N45" s="11">
        <f>SUM(N39)</f>
        <v>0</v>
      </c>
      <c r="O45" s="11">
        <f>SUM(O39)</f>
        <v>0</v>
      </c>
      <c r="P45" s="11">
        <f>SUM(P39)</f>
        <v>0</v>
      </c>
      <c r="Q45" s="11">
        <f>SUM(Q39)</f>
        <v>0</v>
      </c>
      <c r="R45" s="11">
        <f>SUM(R39)</f>
        <v>0</v>
      </c>
      <c r="S45" s="11">
        <f t="shared" ref="S45:AG45" si="121">SUM(S39)</f>
        <v>0</v>
      </c>
      <c r="T45" s="11">
        <f t="shared" si="121"/>
        <v>0</v>
      </c>
      <c r="U45" s="11">
        <f t="shared" si="121"/>
        <v>0</v>
      </c>
      <c r="V45" s="11">
        <f t="shared" si="121"/>
        <v>0</v>
      </c>
      <c r="W45" s="11">
        <f t="shared" si="121"/>
        <v>0</v>
      </c>
      <c r="X45" s="11">
        <f t="shared" ref="X45" si="122">SUM(X39)</f>
        <v>0</v>
      </c>
      <c r="Y45" s="11">
        <f t="shared" si="121"/>
        <v>0</v>
      </c>
      <c r="Z45" s="11">
        <f t="shared" si="121"/>
        <v>0</v>
      </c>
      <c r="AA45" s="11">
        <f t="shared" si="121"/>
        <v>0</v>
      </c>
      <c r="AB45" s="11">
        <f t="shared" si="121"/>
        <v>0</v>
      </c>
      <c r="AC45" s="11">
        <f t="shared" si="121"/>
        <v>0</v>
      </c>
      <c r="AD45" s="11">
        <f t="shared" si="121"/>
        <v>0</v>
      </c>
      <c r="AE45" s="11">
        <f t="shared" si="121"/>
        <v>0</v>
      </c>
      <c r="AF45" s="11">
        <f t="shared" si="121"/>
        <v>0</v>
      </c>
      <c r="AG45" s="11">
        <f t="shared" si="121"/>
        <v>0</v>
      </c>
      <c r="AH45" s="11">
        <v>0</v>
      </c>
      <c r="AI45" s="11">
        <v>0</v>
      </c>
      <c r="AJ45" s="11">
        <f>SUM(AJ39)</f>
        <v>0</v>
      </c>
      <c r="AK45" s="11">
        <f t="shared" ref="AK45:AY45" si="123">SUM(AK39)</f>
        <v>0</v>
      </c>
      <c r="AL45" s="11">
        <f t="shared" si="123"/>
        <v>0</v>
      </c>
      <c r="AM45" s="11">
        <f t="shared" si="123"/>
        <v>0</v>
      </c>
      <c r="AN45" s="11">
        <f t="shared" si="123"/>
        <v>0</v>
      </c>
      <c r="AO45" s="11">
        <f t="shared" si="123"/>
        <v>0</v>
      </c>
      <c r="AP45" s="11">
        <f t="shared" ref="AP45" si="124">SUM(AP39)</f>
        <v>0</v>
      </c>
      <c r="AQ45" s="11">
        <f t="shared" si="123"/>
        <v>0</v>
      </c>
      <c r="AR45" s="11">
        <f t="shared" si="123"/>
        <v>0</v>
      </c>
      <c r="AS45" s="11">
        <f t="shared" si="123"/>
        <v>0</v>
      </c>
      <c r="AT45" s="11">
        <f t="shared" si="123"/>
        <v>0</v>
      </c>
      <c r="AU45" s="11">
        <f t="shared" si="123"/>
        <v>0</v>
      </c>
      <c r="AV45" s="11">
        <f t="shared" si="123"/>
        <v>0</v>
      </c>
      <c r="AW45" s="11">
        <f t="shared" si="123"/>
        <v>0</v>
      </c>
      <c r="AX45" s="11">
        <f t="shared" si="123"/>
        <v>0</v>
      </c>
      <c r="AY45" s="11">
        <f t="shared" si="123"/>
        <v>0</v>
      </c>
      <c r="AZ45" s="11">
        <v>0</v>
      </c>
      <c r="BA45" s="11">
        <v>0</v>
      </c>
      <c r="BB45" s="11">
        <f>SUM(BB39)</f>
        <v>0</v>
      </c>
      <c r="BC45" s="11">
        <f t="shared" ref="BC45:BQ45" si="125">SUM(BC39)</f>
        <v>0</v>
      </c>
      <c r="BD45" s="11">
        <f t="shared" si="125"/>
        <v>0</v>
      </c>
      <c r="BE45" s="11">
        <f t="shared" si="125"/>
        <v>0</v>
      </c>
      <c r="BF45" s="11">
        <f t="shared" si="125"/>
        <v>0</v>
      </c>
      <c r="BG45" s="11">
        <f t="shared" si="125"/>
        <v>0</v>
      </c>
      <c r="BH45" s="11">
        <f t="shared" ref="BH45" si="126">SUM(BH39)</f>
        <v>0</v>
      </c>
      <c r="BI45" s="11">
        <f t="shared" si="125"/>
        <v>0</v>
      </c>
      <c r="BJ45" s="11">
        <f t="shared" si="125"/>
        <v>0</v>
      </c>
      <c r="BK45" s="11">
        <f t="shared" si="125"/>
        <v>0</v>
      </c>
      <c r="BL45" s="11">
        <f t="shared" si="125"/>
        <v>0</v>
      </c>
      <c r="BM45" s="11">
        <f t="shared" si="125"/>
        <v>0</v>
      </c>
      <c r="BN45" s="11">
        <f t="shared" si="125"/>
        <v>0</v>
      </c>
      <c r="BO45" s="11">
        <f t="shared" si="125"/>
        <v>0</v>
      </c>
      <c r="BP45" s="11">
        <f t="shared" si="125"/>
        <v>0</v>
      </c>
      <c r="BQ45" s="11">
        <f t="shared" si="125"/>
        <v>0</v>
      </c>
      <c r="BR45" s="11">
        <v>0</v>
      </c>
      <c r="BS45" s="11">
        <v>0</v>
      </c>
      <c r="BT45" s="11">
        <f t="shared" ref="BT45:BW46" si="127">SUM(BT39)</f>
        <v>2494328</v>
      </c>
      <c r="BU45" s="11">
        <f t="shared" ref="BU45:BV46" si="128">SUM(BU39)</f>
        <v>2494328</v>
      </c>
      <c r="BV45" s="11">
        <f t="shared" si="128"/>
        <v>1307457</v>
      </c>
      <c r="BW45" s="11">
        <f t="shared" si="127"/>
        <v>575975</v>
      </c>
      <c r="BX45" s="11">
        <f t="shared" ref="BX45:BX46" si="129">SUM(BX39)</f>
        <v>213200</v>
      </c>
      <c r="BY45" s="11">
        <f t="shared" ref="BY45:BY46" si="130">SUM(BY39)</f>
        <v>181303</v>
      </c>
      <c r="BZ45" s="11">
        <f t="shared" ref="BZ45:BZ46" si="131">SUM(BZ39)</f>
        <v>181472</v>
      </c>
      <c r="CA45" s="11">
        <f>BV45+BW45</f>
        <v>1883432</v>
      </c>
      <c r="CB45" s="123">
        <f>IF(BU45=0,"-",CA45/BU45*100)</f>
        <v>75.508593897835411</v>
      </c>
    </row>
    <row r="46" spans="1:80" x14ac:dyDescent="0.25">
      <c r="A46" s="13" t="s">
        <v>1</v>
      </c>
      <c r="B46" s="13" t="s">
        <v>1</v>
      </c>
      <c r="C46" s="13" t="s">
        <v>1</v>
      </c>
      <c r="D46" s="74" t="s">
        <v>1</v>
      </c>
      <c r="E46" s="74" t="s">
        <v>1</v>
      </c>
      <c r="F46" s="74" t="s">
        <v>1</v>
      </c>
      <c r="G46" s="13" t="s">
        <v>1</v>
      </c>
      <c r="H46" s="2" t="s">
        <v>83</v>
      </c>
      <c r="I46" s="12">
        <f>SUM(I40)</f>
        <v>35</v>
      </c>
      <c r="J46" s="12">
        <f t="shared" si="95"/>
        <v>23</v>
      </c>
      <c r="K46" s="12">
        <f>SUM(K40)</f>
        <v>23</v>
      </c>
      <c r="L46" s="13"/>
      <c r="M46" s="13" t="s">
        <v>1</v>
      </c>
      <c r="N46" s="13" t="s">
        <v>1</v>
      </c>
      <c r="O46" s="13" t="s">
        <v>1</v>
      </c>
      <c r="P46" s="29"/>
      <c r="Q46" s="13" t="s">
        <v>1</v>
      </c>
      <c r="R46" s="13" t="s">
        <v>1</v>
      </c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>
        <v>0</v>
      </c>
      <c r="AI46" s="13">
        <v>0</v>
      </c>
      <c r="AJ46" s="13" t="s">
        <v>1</v>
      </c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>
        <v>0</v>
      </c>
      <c r="BA46" s="13">
        <v>0</v>
      </c>
      <c r="BB46" s="13" t="s">
        <v>1</v>
      </c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>
        <v>0</v>
      </c>
      <c r="BS46" s="13">
        <v>0</v>
      </c>
      <c r="BT46" s="12">
        <f t="shared" si="127"/>
        <v>23</v>
      </c>
      <c r="BU46" s="12">
        <f t="shared" si="128"/>
        <v>23</v>
      </c>
      <c r="BV46" s="12">
        <f t="shared" si="128"/>
        <v>0</v>
      </c>
      <c r="BW46" s="12">
        <f t="shared" si="127"/>
        <v>0</v>
      </c>
      <c r="BX46" s="12">
        <f t="shared" si="129"/>
        <v>0</v>
      </c>
      <c r="BY46" s="12">
        <f t="shared" si="130"/>
        <v>0</v>
      </c>
      <c r="BZ46" s="12">
        <f t="shared" si="131"/>
        <v>0</v>
      </c>
      <c r="CA46" s="12">
        <f>BV46+BW46</f>
        <v>0</v>
      </c>
      <c r="CB46" s="124">
        <f>IF(BU46=0,"-",CA46/BU46*100)</f>
        <v>0</v>
      </c>
    </row>
    <row r="47" spans="1:80" ht="15.75" thickBot="1" x14ac:dyDescent="0.3">
      <c r="A47" s="1" t="s">
        <v>0</v>
      </c>
      <c r="B47" s="1" t="s">
        <v>88</v>
      </c>
      <c r="C47" s="4" t="s">
        <v>1</v>
      </c>
      <c r="D47" s="79" t="s">
        <v>1</v>
      </c>
      <c r="E47" s="78" t="s">
        <v>1</v>
      </c>
      <c r="F47" s="78" t="s">
        <v>1</v>
      </c>
      <c r="G47" s="2" t="s">
        <v>1</v>
      </c>
      <c r="H47" s="2" t="s">
        <v>1</v>
      </c>
      <c r="I47" s="3" t="s">
        <v>1</v>
      </c>
      <c r="J47" s="3"/>
      <c r="K47" s="3" t="s">
        <v>1</v>
      </c>
      <c r="L47" s="3"/>
      <c r="M47" s="3" t="s">
        <v>1</v>
      </c>
      <c r="N47" s="3" t="s">
        <v>1</v>
      </c>
      <c r="O47" s="3" t="s">
        <v>1</v>
      </c>
      <c r="P47" s="25"/>
      <c r="Q47" s="3" t="s">
        <v>1</v>
      </c>
      <c r="R47" s="3" t="s">
        <v>1</v>
      </c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>
        <v>0</v>
      </c>
      <c r="AI47" s="3">
        <v>0</v>
      </c>
      <c r="AJ47" s="3" t="s">
        <v>1</v>
      </c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>
        <v>0</v>
      </c>
      <c r="BA47" s="3">
        <v>0</v>
      </c>
      <c r="BB47" s="3" t="s">
        <v>1</v>
      </c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>
        <v>0</v>
      </c>
      <c r="BS47" s="3">
        <v>0</v>
      </c>
      <c r="BT47" s="3"/>
      <c r="BU47" s="3"/>
      <c r="BV47" s="3">
        <v>0</v>
      </c>
      <c r="BW47" s="3">
        <f t="shared" si="36"/>
        <v>0</v>
      </c>
      <c r="BX47" s="3"/>
      <c r="BY47" s="3"/>
      <c r="BZ47" s="3"/>
      <c r="CA47" s="3">
        <f>BV47+BW47</f>
        <v>0</v>
      </c>
      <c r="CB47" s="122"/>
    </row>
    <row r="48" spans="1:80" ht="69.75" customHeight="1" thickBot="1" x14ac:dyDescent="0.3">
      <c r="A48" s="5" t="s">
        <v>4</v>
      </c>
      <c r="B48" s="5" t="s">
        <v>5</v>
      </c>
      <c r="C48" s="5" t="s">
        <v>6</v>
      </c>
      <c r="D48" s="80" t="s">
        <v>1</v>
      </c>
      <c r="E48" s="88" t="s">
        <v>7</v>
      </c>
      <c r="F48" s="88" t="s">
        <v>8</v>
      </c>
      <c r="G48" s="5" t="s">
        <v>9</v>
      </c>
      <c r="H48" s="5" t="s">
        <v>10</v>
      </c>
      <c r="I48" s="5" t="s">
        <v>11</v>
      </c>
      <c r="J48" s="5" t="s">
        <v>1809</v>
      </c>
      <c r="K48" s="5" t="s">
        <v>12</v>
      </c>
      <c r="L48" s="5" t="s">
        <v>13</v>
      </c>
      <c r="M48" s="5" t="s">
        <v>14</v>
      </c>
      <c r="N48" s="5" t="s">
        <v>15</v>
      </c>
      <c r="O48" s="5" t="s">
        <v>16</v>
      </c>
      <c r="P48" s="5" t="s">
        <v>17</v>
      </c>
      <c r="Q48" s="5" t="s">
        <v>18</v>
      </c>
      <c r="R48" s="71" t="s">
        <v>14</v>
      </c>
      <c r="S48" s="71" t="s">
        <v>1843</v>
      </c>
      <c r="T48" s="71" t="s">
        <v>1797</v>
      </c>
      <c r="U48" s="71" t="s">
        <v>1832</v>
      </c>
      <c r="V48" s="71" t="s">
        <v>1833</v>
      </c>
      <c r="W48" s="71" t="s">
        <v>1834</v>
      </c>
      <c r="X48" s="71" t="s">
        <v>1847</v>
      </c>
      <c r="Y48" s="71" t="s">
        <v>1844</v>
      </c>
      <c r="Z48" s="71" t="s">
        <v>1835</v>
      </c>
      <c r="AA48" s="71" t="s">
        <v>1836</v>
      </c>
      <c r="AB48" s="71" t="s">
        <v>1837</v>
      </c>
      <c r="AC48" s="71" t="s">
        <v>1838</v>
      </c>
      <c r="AD48" s="71" t="s">
        <v>1839</v>
      </c>
      <c r="AE48" s="71" t="s">
        <v>1840</v>
      </c>
      <c r="AF48" s="71" t="s">
        <v>1845</v>
      </c>
      <c r="AG48" s="71" t="s">
        <v>1846</v>
      </c>
      <c r="AH48" s="71" t="s">
        <v>1841</v>
      </c>
      <c r="AI48" s="71" t="s">
        <v>1842</v>
      </c>
      <c r="AJ48" s="72" t="s">
        <v>15</v>
      </c>
      <c r="AK48" s="72" t="s">
        <v>1843</v>
      </c>
      <c r="AL48" s="72" t="s">
        <v>1797</v>
      </c>
      <c r="AM48" s="72" t="s">
        <v>1832</v>
      </c>
      <c r="AN48" s="72" t="s">
        <v>1833</v>
      </c>
      <c r="AO48" s="72" t="s">
        <v>1834</v>
      </c>
      <c r="AP48" s="72" t="s">
        <v>1848</v>
      </c>
      <c r="AQ48" s="72" t="s">
        <v>1844</v>
      </c>
      <c r="AR48" s="72" t="s">
        <v>1835</v>
      </c>
      <c r="AS48" s="72" t="s">
        <v>1836</v>
      </c>
      <c r="AT48" s="72" t="s">
        <v>1837</v>
      </c>
      <c r="AU48" s="72" t="s">
        <v>1838</v>
      </c>
      <c r="AV48" s="72" t="s">
        <v>1839</v>
      </c>
      <c r="AW48" s="72" t="s">
        <v>1840</v>
      </c>
      <c r="AX48" s="72" t="s">
        <v>1845</v>
      </c>
      <c r="AY48" s="72" t="s">
        <v>1846</v>
      </c>
      <c r="AZ48" s="72" t="s">
        <v>1841</v>
      </c>
      <c r="BA48" s="72" t="s">
        <v>1842</v>
      </c>
      <c r="BB48" s="73" t="s">
        <v>16</v>
      </c>
      <c r="BC48" s="73" t="s">
        <v>1843</v>
      </c>
      <c r="BD48" s="73" t="s">
        <v>1797</v>
      </c>
      <c r="BE48" s="73" t="s">
        <v>1832</v>
      </c>
      <c r="BF48" s="73" t="s">
        <v>1833</v>
      </c>
      <c r="BG48" s="73" t="s">
        <v>1834</v>
      </c>
      <c r="BH48" s="73" t="s">
        <v>1849</v>
      </c>
      <c r="BI48" s="73" t="s">
        <v>1844</v>
      </c>
      <c r="BJ48" s="73" t="s">
        <v>1835</v>
      </c>
      <c r="BK48" s="73" t="s">
        <v>1836</v>
      </c>
      <c r="BL48" s="73" t="s">
        <v>1837</v>
      </c>
      <c r="BM48" s="73" t="s">
        <v>1838</v>
      </c>
      <c r="BN48" s="73" t="s">
        <v>1839</v>
      </c>
      <c r="BO48" s="73" t="s">
        <v>1840</v>
      </c>
      <c r="BP48" s="73" t="s">
        <v>1845</v>
      </c>
      <c r="BQ48" s="73" t="s">
        <v>1846</v>
      </c>
      <c r="BR48" s="73" t="s">
        <v>1841</v>
      </c>
      <c r="BS48" s="73" t="s">
        <v>1842</v>
      </c>
      <c r="BT48" s="5" t="s">
        <v>1911</v>
      </c>
      <c r="BU48" s="5" t="s">
        <v>1942</v>
      </c>
      <c r="BV48" s="5" t="s">
        <v>1943</v>
      </c>
      <c r="BW48" s="5" t="s">
        <v>1944</v>
      </c>
      <c r="BX48" s="5" t="s">
        <v>1945</v>
      </c>
      <c r="BY48" s="5" t="s">
        <v>1946</v>
      </c>
      <c r="BZ48" s="5" t="s">
        <v>1947</v>
      </c>
      <c r="CA48" s="5" t="s">
        <v>1948</v>
      </c>
      <c r="CB48" s="120" t="s">
        <v>1916</v>
      </c>
    </row>
    <row r="49" spans="1:80" x14ac:dyDescent="0.25">
      <c r="A49" s="6" t="s">
        <v>1</v>
      </c>
      <c r="B49" s="6" t="s">
        <v>1</v>
      </c>
      <c r="C49" s="6" t="s">
        <v>1</v>
      </c>
      <c r="D49" s="81" t="s">
        <v>1</v>
      </c>
      <c r="E49" s="81" t="s">
        <v>1</v>
      </c>
      <c r="F49" s="94" t="s">
        <v>1</v>
      </c>
      <c r="G49" s="7" t="s">
        <v>1</v>
      </c>
      <c r="H49" s="8" t="s">
        <v>1</v>
      </c>
      <c r="I49" s="9" t="s">
        <v>19</v>
      </c>
      <c r="J49" s="9">
        <v>1</v>
      </c>
      <c r="K49" s="9" t="s">
        <v>20</v>
      </c>
      <c r="L49" s="9" t="s">
        <v>21</v>
      </c>
      <c r="M49" s="9" t="s">
        <v>22</v>
      </c>
      <c r="N49" s="9" t="s">
        <v>23</v>
      </c>
      <c r="O49" s="9" t="s">
        <v>24</v>
      </c>
      <c r="P49" s="9" t="s">
        <v>25</v>
      </c>
      <c r="Q49" s="9" t="s">
        <v>26</v>
      </c>
      <c r="R49" s="9">
        <v>1</v>
      </c>
      <c r="S49" s="9">
        <v>2</v>
      </c>
      <c r="T49" s="9">
        <v>3</v>
      </c>
      <c r="U49" s="9">
        <v>4</v>
      </c>
      <c r="V49" s="9">
        <v>5</v>
      </c>
      <c r="W49" s="9">
        <v>6</v>
      </c>
      <c r="X49" s="9">
        <v>7</v>
      </c>
      <c r="Y49" s="9">
        <v>8</v>
      </c>
      <c r="Z49" s="9">
        <v>9</v>
      </c>
      <c r="AA49" s="9">
        <v>10</v>
      </c>
      <c r="AB49" s="9">
        <v>11</v>
      </c>
      <c r="AC49" s="9">
        <v>12</v>
      </c>
      <c r="AD49" s="9">
        <v>13</v>
      </c>
      <c r="AE49" s="9">
        <v>14</v>
      </c>
      <c r="AF49" s="9">
        <v>15</v>
      </c>
      <c r="AG49" s="9">
        <v>16</v>
      </c>
      <c r="AH49" s="9">
        <v>20</v>
      </c>
      <c r="AI49" s="9">
        <v>21</v>
      </c>
      <c r="AJ49" s="9">
        <v>1</v>
      </c>
      <c r="AK49" s="9">
        <v>2</v>
      </c>
      <c r="AL49" s="9">
        <v>3</v>
      </c>
      <c r="AM49" s="9">
        <v>4</v>
      </c>
      <c r="AN49" s="9">
        <v>5</v>
      </c>
      <c r="AO49" s="9">
        <v>6</v>
      </c>
      <c r="AP49" s="9">
        <v>7</v>
      </c>
      <c r="AQ49" s="9">
        <v>8</v>
      </c>
      <c r="AR49" s="9">
        <v>9</v>
      </c>
      <c r="AS49" s="9">
        <v>10</v>
      </c>
      <c r="AT49" s="9">
        <v>11</v>
      </c>
      <c r="AU49" s="9">
        <v>12</v>
      </c>
      <c r="AV49" s="9">
        <v>13</v>
      </c>
      <c r="AW49" s="9">
        <v>14</v>
      </c>
      <c r="AX49" s="9">
        <v>15</v>
      </c>
      <c r="AY49" s="9">
        <v>16</v>
      </c>
      <c r="AZ49" s="9">
        <v>20</v>
      </c>
      <c r="BA49" s="9">
        <v>21</v>
      </c>
      <c r="BB49" s="9">
        <v>1</v>
      </c>
      <c r="BC49" s="9">
        <v>2</v>
      </c>
      <c r="BD49" s="9">
        <v>3</v>
      </c>
      <c r="BE49" s="9">
        <v>4</v>
      </c>
      <c r="BF49" s="9">
        <v>5</v>
      </c>
      <c r="BG49" s="9">
        <v>6</v>
      </c>
      <c r="BH49" s="9">
        <v>7</v>
      </c>
      <c r="BI49" s="9">
        <v>8</v>
      </c>
      <c r="BJ49" s="9">
        <v>9</v>
      </c>
      <c r="BK49" s="9">
        <v>10</v>
      </c>
      <c r="BL49" s="9">
        <v>11</v>
      </c>
      <c r="BM49" s="9">
        <v>12</v>
      </c>
      <c r="BN49" s="9">
        <v>13</v>
      </c>
      <c r="BO49" s="9">
        <v>14</v>
      </c>
      <c r="BP49" s="9">
        <v>15</v>
      </c>
      <c r="BQ49" s="9">
        <v>16</v>
      </c>
      <c r="BR49" s="9">
        <v>20</v>
      </c>
      <c r="BS49" s="9">
        <v>21</v>
      </c>
      <c r="BT49" s="9">
        <v>1</v>
      </c>
      <c r="BU49" s="9">
        <v>2</v>
      </c>
      <c r="BV49" s="9">
        <v>3</v>
      </c>
      <c r="BW49" s="9" t="s">
        <v>1798</v>
      </c>
      <c r="BX49" s="9">
        <v>5</v>
      </c>
      <c r="BY49" s="9">
        <v>6</v>
      </c>
      <c r="BZ49" s="9">
        <v>7</v>
      </c>
      <c r="CA49" s="9" t="s">
        <v>1917</v>
      </c>
      <c r="CB49" s="121">
        <v>9</v>
      </c>
    </row>
    <row r="50" spans="1:80" ht="22.5" x14ac:dyDescent="0.25">
      <c r="A50" s="1" t="s">
        <v>0</v>
      </c>
      <c r="B50" s="1" t="s">
        <v>88</v>
      </c>
      <c r="C50" s="4" t="s">
        <v>28</v>
      </c>
      <c r="D50" s="79" t="s">
        <v>89</v>
      </c>
      <c r="E50" s="78" t="s">
        <v>1</v>
      </c>
      <c r="F50" s="78" t="s">
        <v>1</v>
      </c>
      <c r="G50" s="2" t="s">
        <v>1</v>
      </c>
      <c r="H50" s="2" t="s">
        <v>90</v>
      </c>
      <c r="I50" s="3" t="s">
        <v>1</v>
      </c>
      <c r="J50" s="3"/>
      <c r="K50" s="3" t="s">
        <v>1</v>
      </c>
      <c r="L50" s="3"/>
      <c r="M50" s="3" t="s">
        <v>1</v>
      </c>
      <c r="N50" s="3" t="s">
        <v>1</v>
      </c>
      <c r="O50" s="3" t="s">
        <v>1</v>
      </c>
      <c r="P50" s="26"/>
      <c r="Q50" s="3" t="s">
        <v>1</v>
      </c>
      <c r="R50" s="3" t="s">
        <v>1</v>
      </c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>
        <v>0</v>
      </c>
      <c r="AI50" s="3">
        <v>0</v>
      </c>
      <c r="AJ50" s="3" t="s">
        <v>1</v>
      </c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>
        <v>0</v>
      </c>
      <c r="BA50" s="3">
        <v>0</v>
      </c>
      <c r="BB50" s="3" t="s">
        <v>1</v>
      </c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>
        <v>0</v>
      </c>
      <c r="BS50" s="3">
        <v>0</v>
      </c>
      <c r="BT50" s="3"/>
      <c r="BU50" s="3"/>
      <c r="BV50" s="3">
        <v>0</v>
      </c>
      <c r="BW50" s="3">
        <f t="shared" si="36"/>
        <v>0</v>
      </c>
      <c r="BX50" s="3"/>
      <c r="BY50" s="3"/>
      <c r="BZ50" s="3"/>
      <c r="CA50" s="3">
        <f t="shared" ref="CA50:CA74" si="132">BV50+BW50</f>
        <v>0</v>
      </c>
      <c r="CB50" s="122"/>
    </row>
    <row r="51" spans="1:80" ht="33.75" x14ac:dyDescent="0.25">
      <c r="A51" s="1" t="s">
        <v>1</v>
      </c>
      <c r="B51" s="1" t="s">
        <v>1</v>
      </c>
      <c r="C51" s="1" t="s">
        <v>1</v>
      </c>
      <c r="D51" s="78" t="s">
        <v>1</v>
      </c>
      <c r="E51" s="78" t="s">
        <v>1</v>
      </c>
      <c r="F51" s="78" t="s">
        <v>1</v>
      </c>
      <c r="G51" s="2" t="s">
        <v>1</v>
      </c>
      <c r="H51" s="10" t="s">
        <v>30</v>
      </c>
      <c r="I51" s="11">
        <f>SUM(I52,I59,I61)</f>
        <v>294240</v>
      </c>
      <c r="J51" s="11">
        <f t="shared" ref="J51:J74" si="133">SUM(K51,L51,P51,Q51)</f>
        <v>339229</v>
      </c>
      <c r="K51" s="11">
        <f t="shared" ref="K51" si="134">SUM(K52,K59,K61)</f>
        <v>339229</v>
      </c>
      <c r="L51" s="11">
        <f t="shared" ref="L51:L73" si="135">SUM(M51:O51)</f>
        <v>0</v>
      </c>
      <c r="M51" s="11">
        <f t="shared" ref="M51:Q51" si="136">SUM(M52,M59,M61)</f>
        <v>0</v>
      </c>
      <c r="N51" s="11">
        <f t="shared" si="136"/>
        <v>0</v>
      </c>
      <c r="O51" s="11">
        <f t="shared" si="136"/>
        <v>0</v>
      </c>
      <c r="P51" s="11">
        <f t="shared" si="136"/>
        <v>0</v>
      </c>
      <c r="Q51" s="11">
        <f t="shared" si="136"/>
        <v>0</v>
      </c>
      <c r="R51" s="11">
        <f t="shared" ref="R51:AG51" si="137">SUM(R52,R59,R61)</f>
        <v>0</v>
      </c>
      <c r="S51" s="11">
        <f t="shared" si="137"/>
        <v>0</v>
      </c>
      <c r="T51" s="11">
        <f t="shared" si="137"/>
        <v>0</v>
      </c>
      <c r="U51" s="11">
        <f t="shared" si="137"/>
        <v>0</v>
      </c>
      <c r="V51" s="11">
        <f t="shared" si="137"/>
        <v>0</v>
      </c>
      <c r="W51" s="11">
        <f t="shared" si="137"/>
        <v>0</v>
      </c>
      <c r="X51" s="11">
        <f t="shared" ref="X51" si="138">SUM(X52,X59,X61)</f>
        <v>0</v>
      </c>
      <c r="Y51" s="11">
        <f t="shared" si="137"/>
        <v>0</v>
      </c>
      <c r="Z51" s="11">
        <f t="shared" si="137"/>
        <v>0</v>
      </c>
      <c r="AA51" s="11">
        <f t="shared" si="137"/>
        <v>0</v>
      </c>
      <c r="AB51" s="11">
        <f t="shared" si="137"/>
        <v>0</v>
      </c>
      <c r="AC51" s="11">
        <f t="shared" si="137"/>
        <v>0</v>
      </c>
      <c r="AD51" s="11">
        <f t="shared" si="137"/>
        <v>0</v>
      </c>
      <c r="AE51" s="11">
        <f t="shared" si="137"/>
        <v>0</v>
      </c>
      <c r="AF51" s="11">
        <f t="shared" si="137"/>
        <v>0</v>
      </c>
      <c r="AG51" s="11">
        <f t="shared" si="137"/>
        <v>0</v>
      </c>
      <c r="AH51" s="11">
        <v>0</v>
      </c>
      <c r="AI51" s="11">
        <v>0</v>
      </c>
      <c r="AJ51" s="11">
        <f t="shared" ref="AJ51:AY51" si="139">SUM(AJ52,AJ59,AJ61)</f>
        <v>0</v>
      </c>
      <c r="AK51" s="11">
        <f t="shared" si="139"/>
        <v>0</v>
      </c>
      <c r="AL51" s="11">
        <f t="shared" si="139"/>
        <v>0</v>
      </c>
      <c r="AM51" s="11">
        <f t="shared" si="139"/>
        <v>0</v>
      </c>
      <c r="AN51" s="11">
        <f t="shared" si="139"/>
        <v>0</v>
      </c>
      <c r="AO51" s="11">
        <f t="shared" si="139"/>
        <v>0</v>
      </c>
      <c r="AP51" s="11">
        <f t="shared" ref="AP51" si="140">SUM(AP52,AP59,AP61)</f>
        <v>0</v>
      </c>
      <c r="AQ51" s="11">
        <f t="shared" si="139"/>
        <v>0</v>
      </c>
      <c r="AR51" s="11">
        <f t="shared" si="139"/>
        <v>0</v>
      </c>
      <c r="AS51" s="11">
        <f t="shared" si="139"/>
        <v>0</v>
      </c>
      <c r="AT51" s="11">
        <f t="shared" si="139"/>
        <v>0</v>
      </c>
      <c r="AU51" s="11">
        <f t="shared" si="139"/>
        <v>0</v>
      </c>
      <c r="AV51" s="11">
        <f t="shared" si="139"/>
        <v>0</v>
      </c>
      <c r="AW51" s="11">
        <f t="shared" si="139"/>
        <v>0</v>
      </c>
      <c r="AX51" s="11">
        <f t="shared" si="139"/>
        <v>0</v>
      </c>
      <c r="AY51" s="11">
        <f t="shared" si="139"/>
        <v>0</v>
      </c>
      <c r="AZ51" s="11">
        <v>0</v>
      </c>
      <c r="BA51" s="11">
        <v>0</v>
      </c>
      <c r="BB51" s="11">
        <f t="shared" ref="BB51:BQ51" si="141">SUM(BB52,BB59,BB61)</f>
        <v>0</v>
      </c>
      <c r="BC51" s="11">
        <f t="shared" si="141"/>
        <v>0</v>
      </c>
      <c r="BD51" s="11">
        <f t="shared" si="141"/>
        <v>0</v>
      </c>
      <c r="BE51" s="11">
        <f t="shared" si="141"/>
        <v>0</v>
      </c>
      <c r="BF51" s="11">
        <f t="shared" si="141"/>
        <v>0</v>
      </c>
      <c r="BG51" s="11">
        <f t="shared" si="141"/>
        <v>0</v>
      </c>
      <c r="BH51" s="11">
        <f t="shared" ref="BH51" si="142">SUM(BH52,BH59,BH61)</f>
        <v>0</v>
      </c>
      <c r="BI51" s="11">
        <f t="shared" si="141"/>
        <v>0</v>
      </c>
      <c r="BJ51" s="11">
        <f t="shared" si="141"/>
        <v>0</v>
      </c>
      <c r="BK51" s="11">
        <f t="shared" si="141"/>
        <v>0</v>
      </c>
      <c r="BL51" s="11">
        <f t="shared" si="141"/>
        <v>0</v>
      </c>
      <c r="BM51" s="11">
        <f t="shared" si="141"/>
        <v>0</v>
      </c>
      <c r="BN51" s="11">
        <f t="shared" si="141"/>
        <v>0</v>
      </c>
      <c r="BO51" s="11">
        <f t="shared" si="141"/>
        <v>0</v>
      </c>
      <c r="BP51" s="11">
        <f t="shared" si="141"/>
        <v>0</v>
      </c>
      <c r="BQ51" s="11">
        <f t="shared" si="141"/>
        <v>0</v>
      </c>
      <c r="BR51" s="11">
        <v>0</v>
      </c>
      <c r="BS51" s="11">
        <v>0</v>
      </c>
      <c r="BT51" s="11">
        <f t="shared" ref="BT51:BZ51" si="143">SUM(BT52,BT59,BT61)</f>
        <v>361395</v>
      </c>
      <c r="BU51" s="11">
        <f t="shared" si="143"/>
        <v>361395</v>
      </c>
      <c r="BV51" s="11">
        <f t="shared" si="143"/>
        <v>192489</v>
      </c>
      <c r="BW51" s="11">
        <f t="shared" si="143"/>
        <v>79981</v>
      </c>
      <c r="BX51" s="11">
        <f t="shared" si="143"/>
        <v>30701</v>
      </c>
      <c r="BY51" s="11">
        <f t="shared" si="143"/>
        <v>24666</v>
      </c>
      <c r="BZ51" s="11">
        <f t="shared" si="143"/>
        <v>24614</v>
      </c>
      <c r="CA51" s="11">
        <f t="shared" si="132"/>
        <v>272470</v>
      </c>
      <c r="CB51" s="123">
        <f t="shared" ref="CB51:CB73" si="144">IF(BU51=0,"-",CA51/BU51*100)</f>
        <v>75.393959517978942</v>
      </c>
    </row>
    <row r="52" spans="1:80" x14ac:dyDescent="0.25">
      <c r="A52" s="4" t="s">
        <v>0</v>
      </c>
      <c r="B52" s="4" t="s">
        <v>88</v>
      </c>
      <c r="C52" s="4" t="s">
        <v>28</v>
      </c>
      <c r="D52" s="79" t="s">
        <v>89</v>
      </c>
      <c r="E52" s="78" t="s">
        <v>31</v>
      </c>
      <c r="F52" s="78" t="s">
        <v>1</v>
      </c>
      <c r="G52" s="2" t="s">
        <v>1</v>
      </c>
      <c r="H52" s="2" t="s">
        <v>32</v>
      </c>
      <c r="I52" s="12">
        <f>SUM(I53:I54)</f>
        <v>265594</v>
      </c>
      <c r="J52" s="12">
        <f t="shared" si="133"/>
        <v>305523</v>
      </c>
      <c r="K52" s="12">
        <f t="shared" ref="K52" si="145">SUM(K53:K54)</f>
        <v>305523</v>
      </c>
      <c r="L52" s="12">
        <f t="shared" si="135"/>
        <v>0</v>
      </c>
      <c r="M52" s="12">
        <f t="shared" ref="M52:Q52" si="146">SUM(M53:M54)</f>
        <v>0</v>
      </c>
      <c r="N52" s="12">
        <f t="shared" si="146"/>
        <v>0</v>
      </c>
      <c r="O52" s="12">
        <f t="shared" si="146"/>
        <v>0</v>
      </c>
      <c r="P52" s="12">
        <f t="shared" si="146"/>
        <v>0</v>
      </c>
      <c r="Q52" s="12">
        <f t="shared" si="146"/>
        <v>0</v>
      </c>
      <c r="R52" s="12">
        <f t="shared" ref="R52:AG52" si="147">SUM(R53:R54)</f>
        <v>0</v>
      </c>
      <c r="S52" s="12">
        <f t="shared" si="147"/>
        <v>0</v>
      </c>
      <c r="T52" s="12">
        <f t="shared" si="147"/>
        <v>0</v>
      </c>
      <c r="U52" s="12">
        <f t="shared" si="147"/>
        <v>0</v>
      </c>
      <c r="V52" s="12">
        <f t="shared" si="147"/>
        <v>0</v>
      </c>
      <c r="W52" s="12">
        <f t="shared" si="147"/>
        <v>0</v>
      </c>
      <c r="X52" s="12">
        <f t="shared" ref="X52" si="148">SUM(X53:X54)</f>
        <v>0</v>
      </c>
      <c r="Y52" s="12">
        <f t="shared" si="147"/>
        <v>0</v>
      </c>
      <c r="Z52" s="12">
        <f t="shared" si="147"/>
        <v>0</v>
      </c>
      <c r="AA52" s="12">
        <f t="shared" si="147"/>
        <v>0</v>
      </c>
      <c r="AB52" s="12">
        <f t="shared" si="147"/>
        <v>0</v>
      </c>
      <c r="AC52" s="12">
        <f t="shared" si="147"/>
        <v>0</v>
      </c>
      <c r="AD52" s="12">
        <f t="shared" si="147"/>
        <v>0</v>
      </c>
      <c r="AE52" s="12">
        <f t="shared" si="147"/>
        <v>0</v>
      </c>
      <c r="AF52" s="12">
        <f t="shared" si="147"/>
        <v>0</v>
      </c>
      <c r="AG52" s="12">
        <f t="shared" si="147"/>
        <v>0</v>
      </c>
      <c r="AH52" s="12">
        <v>0</v>
      </c>
      <c r="AI52" s="12">
        <v>0</v>
      </c>
      <c r="AJ52" s="12">
        <f t="shared" ref="AJ52:AY52" si="149">SUM(AJ53:AJ54)</f>
        <v>0</v>
      </c>
      <c r="AK52" s="12">
        <f t="shared" si="149"/>
        <v>0</v>
      </c>
      <c r="AL52" s="12">
        <f t="shared" si="149"/>
        <v>0</v>
      </c>
      <c r="AM52" s="12">
        <f t="shared" si="149"/>
        <v>0</v>
      </c>
      <c r="AN52" s="12">
        <f t="shared" si="149"/>
        <v>0</v>
      </c>
      <c r="AO52" s="12">
        <f t="shared" si="149"/>
        <v>0</v>
      </c>
      <c r="AP52" s="12">
        <f t="shared" ref="AP52" si="150">SUM(AP53:AP54)</f>
        <v>0</v>
      </c>
      <c r="AQ52" s="12">
        <f t="shared" si="149"/>
        <v>0</v>
      </c>
      <c r="AR52" s="12">
        <f t="shared" si="149"/>
        <v>0</v>
      </c>
      <c r="AS52" s="12">
        <f t="shared" si="149"/>
        <v>0</v>
      </c>
      <c r="AT52" s="12">
        <f t="shared" si="149"/>
        <v>0</v>
      </c>
      <c r="AU52" s="12">
        <f t="shared" si="149"/>
        <v>0</v>
      </c>
      <c r="AV52" s="12">
        <f t="shared" si="149"/>
        <v>0</v>
      </c>
      <c r="AW52" s="12">
        <f t="shared" si="149"/>
        <v>0</v>
      </c>
      <c r="AX52" s="12">
        <f t="shared" si="149"/>
        <v>0</v>
      </c>
      <c r="AY52" s="12">
        <f t="shared" si="149"/>
        <v>0</v>
      </c>
      <c r="AZ52" s="12">
        <v>0</v>
      </c>
      <c r="BA52" s="12">
        <v>0</v>
      </c>
      <c r="BB52" s="12">
        <f t="shared" ref="BB52:BQ52" si="151">SUM(BB53:BB54)</f>
        <v>0</v>
      </c>
      <c r="BC52" s="12">
        <f t="shared" si="151"/>
        <v>0</v>
      </c>
      <c r="BD52" s="12">
        <f t="shared" si="151"/>
        <v>0</v>
      </c>
      <c r="BE52" s="12">
        <f t="shared" si="151"/>
        <v>0</v>
      </c>
      <c r="BF52" s="12">
        <f t="shared" si="151"/>
        <v>0</v>
      </c>
      <c r="BG52" s="12">
        <f t="shared" si="151"/>
        <v>0</v>
      </c>
      <c r="BH52" s="12">
        <f t="shared" ref="BH52" si="152">SUM(BH53:BH54)</f>
        <v>0</v>
      </c>
      <c r="BI52" s="12">
        <f t="shared" si="151"/>
        <v>0</v>
      </c>
      <c r="BJ52" s="12">
        <f t="shared" si="151"/>
        <v>0</v>
      </c>
      <c r="BK52" s="12">
        <f t="shared" si="151"/>
        <v>0</v>
      </c>
      <c r="BL52" s="12">
        <f t="shared" si="151"/>
        <v>0</v>
      </c>
      <c r="BM52" s="12">
        <f t="shared" si="151"/>
        <v>0</v>
      </c>
      <c r="BN52" s="12">
        <f t="shared" si="151"/>
        <v>0</v>
      </c>
      <c r="BO52" s="12">
        <f t="shared" si="151"/>
        <v>0</v>
      </c>
      <c r="BP52" s="12">
        <f t="shared" si="151"/>
        <v>0</v>
      </c>
      <c r="BQ52" s="12">
        <f t="shared" si="151"/>
        <v>0</v>
      </c>
      <c r="BR52" s="12">
        <v>0</v>
      </c>
      <c r="BS52" s="12">
        <v>0</v>
      </c>
      <c r="BT52" s="12">
        <f t="shared" ref="BT52:BW52" si="153">SUM(BT53:BT54)</f>
        <v>325525</v>
      </c>
      <c r="BU52" s="12">
        <f t="shared" ref="BU52:BV52" si="154">SUM(BU53:BU54)</f>
        <v>325525</v>
      </c>
      <c r="BV52" s="12">
        <f t="shared" si="154"/>
        <v>171714</v>
      </c>
      <c r="BW52" s="12">
        <f t="shared" si="153"/>
        <v>72501</v>
      </c>
      <c r="BX52" s="12">
        <f t="shared" ref="BX52:BZ52" si="155">SUM(BX53:BX54)</f>
        <v>27591</v>
      </c>
      <c r="BY52" s="12">
        <f t="shared" si="155"/>
        <v>22481</v>
      </c>
      <c r="BZ52" s="12">
        <f t="shared" si="155"/>
        <v>22429</v>
      </c>
      <c r="CA52" s="12">
        <f t="shared" si="132"/>
        <v>244215</v>
      </c>
      <c r="CB52" s="124">
        <f t="shared" si="144"/>
        <v>75.021887719837181</v>
      </c>
    </row>
    <row r="53" spans="1:80" x14ac:dyDescent="0.25">
      <c r="A53" s="4" t="s">
        <v>0</v>
      </c>
      <c r="B53" s="4" t="s">
        <v>88</v>
      </c>
      <c r="C53" s="4" t="s">
        <v>28</v>
      </c>
      <c r="D53" s="79" t="s">
        <v>89</v>
      </c>
      <c r="E53" s="89">
        <v>6111</v>
      </c>
      <c r="F53" s="79"/>
      <c r="G53" s="74" t="s">
        <v>1887</v>
      </c>
      <c r="H53" s="13" t="s">
        <v>33</v>
      </c>
      <c r="I53" s="14">
        <v>226850</v>
      </c>
      <c r="J53" s="14">
        <f t="shared" si="133"/>
        <v>250019</v>
      </c>
      <c r="K53" s="14">
        <v>250019</v>
      </c>
      <c r="L53" s="14">
        <f t="shared" si="135"/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/>
      <c r="T53" s="14"/>
      <c r="U53" s="14"/>
      <c r="V53" s="14"/>
      <c r="W53" s="14"/>
      <c r="X53" s="14">
        <f t="shared" si="33"/>
        <v>0</v>
      </c>
      <c r="Y53" s="14"/>
      <c r="Z53" s="14"/>
      <c r="AA53" s="14"/>
      <c r="AB53" s="14"/>
      <c r="AC53" s="14"/>
      <c r="AD53" s="14"/>
      <c r="AE53" s="14"/>
      <c r="AF53" s="14"/>
      <c r="AG53" s="14"/>
      <c r="AH53" s="14">
        <v>0</v>
      </c>
      <c r="AI53" s="14">
        <v>0</v>
      </c>
      <c r="AJ53" s="14">
        <v>0</v>
      </c>
      <c r="AK53" s="14"/>
      <c r="AL53" s="14"/>
      <c r="AM53" s="14"/>
      <c r="AN53" s="14"/>
      <c r="AO53" s="14"/>
      <c r="AP53" s="14">
        <f t="shared" si="34"/>
        <v>0</v>
      </c>
      <c r="AQ53" s="14"/>
      <c r="AR53" s="14"/>
      <c r="AS53" s="14"/>
      <c r="AT53" s="14"/>
      <c r="AU53" s="14"/>
      <c r="AV53" s="14"/>
      <c r="AW53" s="14"/>
      <c r="AX53" s="14"/>
      <c r="AY53" s="14"/>
      <c r="AZ53" s="14">
        <v>0</v>
      </c>
      <c r="BA53" s="14">
        <v>0</v>
      </c>
      <c r="BB53" s="14">
        <v>0</v>
      </c>
      <c r="BC53" s="14"/>
      <c r="BD53" s="14"/>
      <c r="BE53" s="14"/>
      <c r="BF53" s="14"/>
      <c r="BG53" s="14"/>
      <c r="BH53" s="14">
        <f t="shared" si="35"/>
        <v>0</v>
      </c>
      <c r="BI53" s="14"/>
      <c r="BJ53" s="14"/>
      <c r="BK53" s="14"/>
      <c r="BL53" s="14"/>
      <c r="BM53" s="14"/>
      <c r="BN53" s="14"/>
      <c r="BO53" s="14"/>
      <c r="BP53" s="14"/>
      <c r="BQ53" s="14"/>
      <c r="BR53" s="14">
        <v>0</v>
      </c>
      <c r="BS53" s="14">
        <v>0</v>
      </c>
      <c r="BT53" s="14">
        <v>270021</v>
      </c>
      <c r="BU53" s="14">
        <v>270021</v>
      </c>
      <c r="BV53" s="14">
        <v>153000</v>
      </c>
      <c r="BW53" s="14">
        <f t="shared" si="36"/>
        <v>65000</v>
      </c>
      <c r="BX53" s="14">
        <v>25000</v>
      </c>
      <c r="BY53" s="14">
        <v>20000</v>
      </c>
      <c r="BZ53" s="14">
        <v>20000</v>
      </c>
      <c r="CA53" s="14">
        <f t="shared" si="132"/>
        <v>218000</v>
      </c>
      <c r="CB53" s="122">
        <f t="shared" si="144"/>
        <v>80.734461393743445</v>
      </c>
    </row>
    <row r="54" spans="1:80" x14ac:dyDescent="0.25">
      <c r="A54" s="1" t="s">
        <v>0</v>
      </c>
      <c r="B54" s="1" t="s">
        <v>88</v>
      </c>
      <c r="C54" s="1" t="s">
        <v>28</v>
      </c>
      <c r="D54" s="82" t="s">
        <v>89</v>
      </c>
      <c r="E54" s="82" t="s">
        <v>34</v>
      </c>
      <c r="F54" s="79" t="s">
        <v>1</v>
      </c>
      <c r="G54" s="13" t="s">
        <v>1</v>
      </c>
      <c r="H54" s="2" t="s">
        <v>35</v>
      </c>
      <c r="I54" s="12">
        <f>SUM(I55:I58)</f>
        <v>38744</v>
      </c>
      <c r="J54" s="12">
        <f t="shared" si="133"/>
        <v>55504</v>
      </c>
      <c r="K54" s="12">
        <f t="shared" ref="K54" si="156">SUM(K55:K58)</f>
        <v>55504</v>
      </c>
      <c r="L54" s="12">
        <f t="shared" si="135"/>
        <v>0</v>
      </c>
      <c r="M54" s="12">
        <f t="shared" ref="M54:Q54" si="157">SUM(M55:M58)</f>
        <v>0</v>
      </c>
      <c r="N54" s="12">
        <f t="shared" si="157"/>
        <v>0</v>
      </c>
      <c r="O54" s="12">
        <f t="shared" si="157"/>
        <v>0</v>
      </c>
      <c r="P54" s="12">
        <f t="shared" si="157"/>
        <v>0</v>
      </c>
      <c r="Q54" s="12">
        <f t="shared" si="157"/>
        <v>0</v>
      </c>
      <c r="R54" s="12">
        <f t="shared" ref="R54:AG54" si="158">SUM(R55:R58)</f>
        <v>0</v>
      </c>
      <c r="S54" s="12">
        <f t="shared" si="158"/>
        <v>0</v>
      </c>
      <c r="T54" s="12">
        <f t="shared" si="158"/>
        <v>0</v>
      </c>
      <c r="U54" s="12">
        <f t="shared" si="158"/>
        <v>0</v>
      </c>
      <c r="V54" s="12">
        <f t="shared" si="158"/>
        <v>0</v>
      </c>
      <c r="W54" s="12">
        <f t="shared" si="158"/>
        <v>0</v>
      </c>
      <c r="X54" s="12">
        <f t="shared" si="158"/>
        <v>0</v>
      </c>
      <c r="Y54" s="12">
        <f t="shared" si="158"/>
        <v>0</v>
      </c>
      <c r="Z54" s="12">
        <f t="shared" si="158"/>
        <v>0</v>
      </c>
      <c r="AA54" s="12">
        <f t="shared" si="158"/>
        <v>0</v>
      </c>
      <c r="AB54" s="12">
        <f t="shared" si="158"/>
        <v>0</v>
      </c>
      <c r="AC54" s="12">
        <f t="shared" si="158"/>
        <v>0</v>
      </c>
      <c r="AD54" s="12">
        <f t="shared" si="158"/>
        <v>0</v>
      </c>
      <c r="AE54" s="12">
        <f t="shared" si="158"/>
        <v>0</v>
      </c>
      <c r="AF54" s="12">
        <f t="shared" si="158"/>
        <v>0</v>
      </c>
      <c r="AG54" s="12">
        <f t="shared" si="158"/>
        <v>0</v>
      </c>
      <c r="AH54" s="12">
        <v>0</v>
      </c>
      <c r="AI54" s="12">
        <v>0</v>
      </c>
      <c r="AJ54" s="12">
        <f t="shared" ref="AJ54:AY54" si="159">SUM(AJ55:AJ58)</f>
        <v>0</v>
      </c>
      <c r="AK54" s="12">
        <f t="shared" si="159"/>
        <v>0</v>
      </c>
      <c r="AL54" s="12">
        <f t="shared" si="159"/>
        <v>0</v>
      </c>
      <c r="AM54" s="12">
        <f t="shared" si="159"/>
        <v>0</v>
      </c>
      <c r="AN54" s="12">
        <f t="shared" si="159"/>
        <v>0</v>
      </c>
      <c r="AO54" s="12">
        <f t="shared" si="159"/>
        <v>0</v>
      </c>
      <c r="AP54" s="12">
        <f t="shared" si="159"/>
        <v>0</v>
      </c>
      <c r="AQ54" s="12">
        <f t="shared" si="159"/>
        <v>0</v>
      </c>
      <c r="AR54" s="12">
        <f t="shared" si="159"/>
        <v>0</v>
      </c>
      <c r="AS54" s="12">
        <f t="shared" si="159"/>
        <v>0</v>
      </c>
      <c r="AT54" s="12">
        <f t="shared" si="159"/>
        <v>0</v>
      </c>
      <c r="AU54" s="12">
        <f t="shared" si="159"/>
        <v>0</v>
      </c>
      <c r="AV54" s="12">
        <f t="shared" si="159"/>
        <v>0</v>
      </c>
      <c r="AW54" s="12">
        <f t="shared" si="159"/>
        <v>0</v>
      </c>
      <c r="AX54" s="12">
        <f t="shared" si="159"/>
        <v>0</v>
      </c>
      <c r="AY54" s="12">
        <f t="shared" si="159"/>
        <v>0</v>
      </c>
      <c r="AZ54" s="12">
        <v>0</v>
      </c>
      <c r="BA54" s="12">
        <v>0</v>
      </c>
      <c r="BB54" s="12">
        <f t="shared" ref="BB54:BQ54" si="160">SUM(BB55:BB58)</f>
        <v>0</v>
      </c>
      <c r="BC54" s="12">
        <f t="shared" si="160"/>
        <v>0</v>
      </c>
      <c r="BD54" s="12">
        <f t="shared" si="160"/>
        <v>0</v>
      </c>
      <c r="BE54" s="12">
        <f t="shared" si="160"/>
        <v>0</v>
      </c>
      <c r="BF54" s="12">
        <f t="shared" si="160"/>
        <v>0</v>
      </c>
      <c r="BG54" s="12">
        <f t="shared" si="160"/>
        <v>0</v>
      </c>
      <c r="BH54" s="12">
        <f t="shared" si="160"/>
        <v>0</v>
      </c>
      <c r="BI54" s="12">
        <f t="shared" si="160"/>
        <v>0</v>
      </c>
      <c r="BJ54" s="12">
        <f t="shared" si="160"/>
        <v>0</v>
      </c>
      <c r="BK54" s="12">
        <f t="shared" si="160"/>
        <v>0</v>
      </c>
      <c r="BL54" s="12">
        <f t="shared" si="160"/>
        <v>0</v>
      </c>
      <c r="BM54" s="12">
        <f t="shared" si="160"/>
        <v>0</v>
      </c>
      <c r="BN54" s="12">
        <f t="shared" si="160"/>
        <v>0</v>
      </c>
      <c r="BO54" s="12">
        <f t="shared" si="160"/>
        <v>0</v>
      </c>
      <c r="BP54" s="12">
        <f t="shared" si="160"/>
        <v>0</v>
      </c>
      <c r="BQ54" s="12">
        <f t="shared" si="160"/>
        <v>0</v>
      </c>
      <c r="BR54" s="12">
        <v>0</v>
      </c>
      <c r="BS54" s="12">
        <v>0</v>
      </c>
      <c r="BT54" s="12">
        <f t="shared" ref="BT54:BZ54" si="161">SUM(BT55:BT58)</f>
        <v>55504</v>
      </c>
      <c r="BU54" s="12">
        <f t="shared" si="161"/>
        <v>55504</v>
      </c>
      <c r="BV54" s="12">
        <f t="shared" si="161"/>
        <v>18714</v>
      </c>
      <c r="BW54" s="12">
        <f t="shared" si="161"/>
        <v>7501</v>
      </c>
      <c r="BX54" s="12">
        <f t="shared" si="161"/>
        <v>2591</v>
      </c>
      <c r="BY54" s="12">
        <f t="shared" si="161"/>
        <v>2481</v>
      </c>
      <c r="BZ54" s="12">
        <f t="shared" si="161"/>
        <v>2429</v>
      </c>
      <c r="CA54" s="12">
        <f t="shared" si="132"/>
        <v>26215</v>
      </c>
      <c r="CB54" s="124">
        <f t="shared" si="144"/>
        <v>47.230830210435279</v>
      </c>
    </row>
    <row r="55" spans="1:80" x14ac:dyDescent="0.25">
      <c r="A55" s="4" t="s">
        <v>0</v>
      </c>
      <c r="B55" s="4" t="s">
        <v>88</v>
      </c>
      <c r="C55" s="4" t="s">
        <v>28</v>
      </c>
      <c r="D55" s="79" t="s">
        <v>89</v>
      </c>
      <c r="E55" s="89">
        <v>6112</v>
      </c>
      <c r="F55" s="79" t="s">
        <v>91</v>
      </c>
      <c r="G55" s="74" t="s">
        <v>1887</v>
      </c>
      <c r="H55" s="13" t="s">
        <v>92</v>
      </c>
      <c r="I55" s="14">
        <v>5088</v>
      </c>
      <c r="J55" s="14">
        <f t="shared" si="133"/>
        <v>5088</v>
      </c>
      <c r="K55" s="14">
        <v>5088</v>
      </c>
      <c r="L55" s="14">
        <f t="shared" si="135"/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/>
      <c r="T55" s="14"/>
      <c r="U55" s="14"/>
      <c r="V55" s="14"/>
      <c r="W55" s="14"/>
      <c r="X55" s="14">
        <f t="shared" si="33"/>
        <v>0</v>
      </c>
      <c r="Y55" s="14"/>
      <c r="Z55" s="14"/>
      <c r="AA55" s="14"/>
      <c r="AB55" s="14"/>
      <c r="AC55" s="14"/>
      <c r="AD55" s="14"/>
      <c r="AE55" s="14"/>
      <c r="AF55" s="14"/>
      <c r="AG55" s="14"/>
      <c r="AH55" s="14">
        <v>0</v>
      </c>
      <c r="AI55" s="14">
        <v>0</v>
      </c>
      <c r="AJ55" s="14">
        <v>0</v>
      </c>
      <c r="AK55" s="14"/>
      <c r="AL55" s="14"/>
      <c r="AM55" s="14"/>
      <c r="AN55" s="14"/>
      <c r="AO55" s="14"/>
      <c r="AP55" s="14">
        <f t="shared" si="34"/>
        <v>0</v>
      </c>
      <c r="AQ55" s="14"/>
      <c r="AR55" s="14"/>
      <c r="AS55" s="14"/>
      <c r="AT55" s="14"/>
      <c r="AU55" s="14"/>
      <c r="AV55" s="14"/>
      <c r="AW55" s="14"/>
      <c r="AX55" s="14"/>
      <c r="AY55" s="14"/>
      <c r="AZ55" s="14">
        <v>0</v>
      </c>
      <c r="BA55" s="14">
        <v>0</v>
      </c>
      <c r="BB55" s="14">
        <v>0</v>
      </c>
      <c r="BC55" s="14"/>
      <c r="BD55" s="14"/>
      <c r="BE55" s="14"/>
      <c r="BF55" s="14"/>
      <c r="BG55" s="14"/>
      <c r="BH55" s="14">
        <f t="shared" si="35"/>
        <v>0</v>
      </c>
      <c r="BI55" s="14"/>
      <c r="BJ55" s="14"/>
      <c r="BK55" s="14"/>
      <c r="BL55" s="14"/>
      <c r="BM55" s="14"/>
      <c r="BN55" s="14"/>
      <c r="BO55" s="14"/>
      <c r="BP55" s="14"/>
      <c r="BQ55" s="14"/>
      <c r="BR55" s="14">
        <v>0</v>
      </c>
      <c r="BS55" s="14">
        <v>0</v>
      </c>
      <c r="BT55" s="14">
        <v>5088</v>
      </c>
      <c r="BU55" s="14">
        <v>5088</v>
      </c>
      <c r="BV55" s="14">
        <v>2226</v>
      </c>
      <c r="BW55" s="14">
        <f t="shared" si="36"/>
        <v>1113</v>
      </c>
      <c r="BX55" s="14">
        <v>371</v>
      </c>
      <c r="BY55" s="14">
        <v>371</v>
      </c>
      <c r="BZ55" s="14">
        <v>371</v>
      </c>
      <c r="CA55" s="14">
        <f t="shared" si="132"/>
        <v>3339</v>
      </c>
      <c r="CB55" s="122">
        <f t="shared" si="144"/>
        <v>65.625</v>
      </c>
    </row>
    <row r="56" spans="1:80" x14ac:dyDescent="0.25">
      <c r="A56" s="4" t="s">
        <v>0</v>
      </c>
      <c r="B56" s="4" t="s">
        <v>88</v>
      </c>
      <c r="C56" s="4" t="s">
        <v>28</v>
      </c>
      <c r="D56" s="79" t="s">
        <v>89</v>
      </c>
      <c r="E56" s="89">
        <v>6112</v>
      </c>
      <c r="F56" s="79" t="s">
        <v>93</v>
      </c>
      <c r="G56" s="74" t="s">
        <v>1887</v>
      </c>
      <c r="H56" s="13" t="s">
        <v>39</v>
      </c>
      <c r="I56" s="14">
        <v>21816</v>
      </c>
      <c r="J56" s="14">
        <f t="shared" si="133"/>
        <v>27256</v>
      </c>
      <c r="K56" s="14">
        <v>27256</v>
      </c>
      <c r="L56" s="14">
        <f t="shared" si="135"/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/>
      <c r="T56" s="14"/>
      <c r="U56" s="14"/>
      <c r="V56" s="14"/>
      <c r="W56" s="14"/>
      <c r="X56" s="14">
        <f t="shared" si="33"/>
        <v>0</v>
      </c>
      <c r="Y56" s="14"/>
      <c r="Z56" s="14"/>
      <c r="AA56" s="14"/>
      <c r="AB56" s="14"/>
      <c r="AC56" s="14"/>
      <c r="AD56" s="14"/>
      <c r="AE56" s="14"/>
      <c r="AF56" s="14"/>
      <c r="AG56" s="14"/>
      <c r="AH56" s="14">
        <v>0</v>
      </c>
      <c r="AI56" s="14">
        <v>0</v>
      </c>
      <c r="AJ56" s="14">
        <v>0</v>
      </c>
      <c r="AK56" s="14"/>
      <c r="AL56" s="14"/>
      <c r="AM56" s="14"/>
      <c r="AN56" s="14"/>
      <c r="AO56" s="14"/>
      <c r="AP56" s="14">
        <f t="shared" si="34"/>
        <v>0</v>
      </c>
      <c r="AQ56" s="14"/>
      <c r="AR56" s="14"/>
      <c r="AS56" s="14"/>
      <c r="AT56" s="14"/>
      <c r="AU56" s="14"/>
      <c r="AV56" s="14"/>
      <c r="AW56" s="14"/>
      <c r="AX56" s="14"/>
      <c r="AY56" s="14"/>
      <c r="AZ56" s="14">
        <v>0</v>
      </c>
      <c r="BA56" s="14">
        <v>0</v>
      </c>
      <c r="BB56" s="14">
        <v>0</v>
      </c>
      <c r="BC56" s="14"/>
      <c r="BD56" s="14"/>
      <c r="BE56" s="14"/>
      <c r="BF56" s="14"/>
      <c r="BG56" s="14"/>
      <c r="BH56" s="14">
        <f t="shared" si="35"/>
        <v>0</v>
      </c>
      <c r="BI56" s="14"/>
      <c r="BJ56" s="14"/>
      <c r="BK56" s="14"/>
      <c r="BL56" s="14"/>
      <c r="BM56" s="14"/>
      <c r="BN56" s="14"/>
      <c r="BO56" s="14"/>
      <c r="BP56" s="14"/>
      <c r="BQ56" s="14"/>
      <c r="BR56" s="14">
        <v>0</v>
      </c>
      <c r="BS56" s="14">
        <v>0</v>
      </c>
      <c r="BT56" s="14">
        <v>27256</v>
      </c>
      <c r="BU56" s="14">
        <v>27256</v>
      </c>
      <c r="BV56" s="14">
        <v>11836</v>
      </c>
      <c r="BW56" s="14">
        <f t="shared" si="36"/>
        <v>6388</v>
      </c>
      <c r="BX56" s="14">
        <v>2220</v>
      </c>
      <c r="BY56" s="14">
        <v>2110</v>
      </c>
      <c r="BZ56" s="14">
        <v>2058</v>
      </c>
      <c r="CA56" s="14">
        <f t="shared" si="132"/>
        <v>18224</v>
      </c>
      <c r="CB56" s="122">
        <f t="shared" si="144"/>
        <v>66.862342236571763</v>
      </c>
    </row>
    <row r="57" spans="1:80" x14ac:dyDescent="0.25">
      <c r="A57" s="4" t="s">
        <v>0</v>
      </c>
      <c r="B57" s="4" t="s">
        <v>88</v>
      </c>
      <c r="C57" s="4" t="s">
        <v>28</v>
      </c>
      <c r="D57" s="79" t="s">
        <v>89</v>
      </c>
      <c r="E57" s="89">
        <v>6112</v>
      </c>
      <c r="F57" s="79" t="s">
        <v>94</v>
      </c>
      <c r="G57" s="74" t="s">
        <v>1887</v>
      </c>
      <c r="H57" s="13" t="s">
        <v>41</v>
      </c>
      <c r="I57" s="14">
        <v>4640</v>
      </c>
      <c r="J57" s="14">
        <f t="shared" si="133"/>
        <v>5760</v>
      </c>
      <c r="K57" s="14">
        <v>5760</v>
      </c>
      <c r="L57" s="14">
        <f t="shared" si="135"/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/>
      <c r="T57" s="14"/>
      <c r="U57" s="14"/>
      <c r="V57" s="14"/>
      <c r="W57" s="14"/>
      <c r="X57" s="14">
        <f t="shared" si="33"/>
        <v>0</v>
      </c>
      <c r="Y57" s="14"/>
      <c r="Z57" s="14"/>
      <c r="AA57" s="14"/>
      <c r="AB57" s="14"/>
      <c r="AC57" s="14"/>
      <c r="AD57" s="14"/>
      <c r="AE57" s="14"/>
      <c r="AF57" s="14"/>
      <c r="AG57" s="14"/>
      <c r="AH57" s="14">
        <v>0</v>
      </c>
      <c r="AI57" s="14">
        <v>0</v>
      </c>
      <c r="AJ57" s="14">
        <v>0</v>
      </c>
      <c r="AK57" s="14"/>
      <c r="AL57" s="14"/>
      <c r="AM57" s="14"/>
      <c r="AN57" s="14"/>
      <c r="AO57" s="14"/>
      <c r="AP57" s="14">
        <f t="shared" si="34"/>
        <v>0</v>
      </c>
      <c r="AQ57" s="14"/>
      <c r="AR57" s="14"/>
      <c r="AS57" s="14"/>
      <c r="AT57" s="14"/>
      <c r="AU57" s="14"/>
      <c r="AV57" s="14"/>
      <c r="AW57" s="14"/>
      <c r="AX57" s="14"/>
      <c r="AY57" s="14"/>
      <c r="AZ57" s="14">
        <v>0</v>
      </c>
      <c r="BA57" s="14">
        <v>0</v>
      </c>
      <c r="BB57" s="14">
        <v>0</v>
      </c>
      <c r="BC57" s="14"/>
      <c r="BD57" s="14"/>
      <c r="BE57" s="14"/>
      <c r="BF57" s="14"/>
      <c r="BG57" s="14"/>
      <c r="BH57" s="14">
        <f t="shared" si="35"/>
        <v>0</v>
      </c>
      <c r="BI57" s="14"/>
      <c r="BJ57" s="14"/>
      <c r="BK57" s="14"/>
      <c r="BL57" s="14"/>
      <c r="BM57" s="14"/>
      <c r="BN57" s="14"/>
      <c r="BO57" s="14"/>
      <c r="BP57" s="14"/>
      <c r="BQ57" s="14"/>
      <c r="BR57" s="14">
        <v>0</v>
      </c>
      <c r="BS57" s="14">
        <v>0</v>
      </c>
      <c r="BT57" s="14">
        <v>5760</v>
      </c>
      <c r="BU57" s="14">
        <v>5760</v>
      </c>
      <c r="BV57" s="14">
        <v>4652</v>
      </c>
      <c r="BW57" s="14">
        <f t="shared" si="36"/>
        <v>0</v>
      </c>
      <c r="BX57" s="14"/>
      <c r="BY57" s="14"/>
      <c r="BZ57" s="14"/>
      <c r="CA57" s="14">
        <f t="shared" si="132"/>
        <v>4652</v>
      </c>
      <c r="CB57" s="122">
        <f t="shared" si="144"/>
        <v>80.763888888888886</v>
      </c>
    </row>
    <row r="58" spans="1:80" x14ac:dyDescent="0.25">
      <c r="A58" s="4" t="s">
        <v>0</v>
      </c>
      <c r="B58" s="4" t="s">
        <v>88</v>
      </c>
      <c r="C58" s="4" t="s">
        <v>28</v>
      </c>
      <c r="D58" s="79" t="s">
        <v>89</v>
      </c>
      <c r="E58" s="89">
        <v>6112</v>
      </c>
      <c r="F58" s="79" t="s">
        <v>95</v>
      </c>
      <c r="G58" s="74" t="s">
        <v>1887</v>
      </c>
      <c r="H58" s="13" t="s">
        <v>43</v>
      </c>
      <c r="I58" s="14">
        <v>7200</v>
      </c>
      <c r="J58" s="14">
        <f t="shared" si="133"/>
        <v>17400</v>
      </c>
      <c r="K58" s="14">
        <v>17400</v>
      </c>
      <c r="L58" s="14">
        <f t="shared" si="135"/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/>
      <c r="T58" s="14"/>
      <c r="U58" s="14"/>
      <c r="V58" s="14"/>
      <c r="W58" s="14"/>
      <c r="X58" s="14">
        <f t="shared" si="33"/>
        <v>0</v>
      </c>
      <c r="Y58" s="14"/>
      <c r="Z58" s="14"/>
      <c r="AA58" s="14"/>
      <c r="AB58" s="14"/>
      <c r="AC58" s="14"/>
      <c r="AD58" s="14"/>
      <c r="AE58" s="14"/>
      <c r="AF58" s="14"/>
      <c r="AG58" s="14"/>
      <c r="AH58" s="14">
        <v>0</v>
      </c>
      <c r="AI58" s="14">
        <v>0</v>
      </c>
      <c r="AJ58" s="14">
        <v>0</v>
      </c>
      <c r="AK58" s="14"/>
      <c r="AL58" s="14"/>
      <c r="AM58" s="14"/>
      <c r="AN58" s="14"/>
      <c r="AO58" s="14"/>
      <c r="AP58" s="14">
        <f t="shared" si="34"/>
        <v>0</v>
      </c>
      <c r="AQ58" s="14"/>
      <c r="AR58" s="14"/>
      <c r="AS58" s="14"/>
      <c r="AT58" s="14"/>
      <c r="AU58" s="14"/>
      <c r="AV58" s="14"/>
      <c r="AW58" s="14"/>
      <c r="AX58" s="14"/>
      <c r="AY58" s="14"/>
      <c r="AZ58" s="14">
        <v>0</v>
      </c>
      <c r="BA58" s="14">
        <v>0</v>
      </c>
      <c r="BB58" s="14">
        <v>0</v>
      </c>
      <c r="BC58" s="14"/>
      <c r="BD58" s="14"/>
      <c r="BE58" s="14"/>
      <c r="BF58" s="14"/>
      <c r="BG58" s="14"/>
      <c r="BH58" s="14">
        <f t="shared" si="35"/>
        <v>0</v>
      </c>
      <c r="BI58" s="14"/>
      <c r="BJ58" s="14"/>
      <c r="BK58" s="14"/>
      <c r="BL58" s="14"/>
      <c r="BM58" s="14"/>
      <c r="BN58" s="14"/>
      <c r="BO58" s="14"/>
      <c r="BP58" s="14"/>
      <c r="BQ58" s="14"/>
      <c r="BR58" s="14">
        <v>0</v>
      </c>
      <c r="BS58" s="14">
        <v>0</v>
      </c>
      <c r="BT58" s="14">
        <v>17400</v>
      </c>
      <c r="BU58" s="14">
        <v>17400</v>
      </c>
      <c r="BV58" s="14">
        <v>0</v>
      </c>
      <c r="BW58" s="14">
        <f t="shared" si="36"/>
        <v>0</v>
      </c>
      <c r="BX58" s="14"/>
      <c r="BY58" s="14"/>
      <c r="BZ58" s="14"/>
      <c r="CA58" s="14">
        <f t="shared" si="132"/>
        <v>0</v>
      </c>
      <c r="CB58" s="122">
        <f t="shared" si="144"/>
        <v>0</v>
      </c>
    </row>
    <row r="59" spans="1:80" x14ac:dyDescent="0.25">
      <c r="A59" s="4" t="s">
        <v>0</v>
      </c>
      <c r="B59" s="4" t="s">
        <v>88</v>
      </c>
      <c r="C59" s="4" t="s">
        <v>28</v>
      </c>
      <c r="D59" s="79" t="s">
        <v>89</v>
      </c>
      <c r="E59" s="78" t="s">
        <v>44</v>
      </c>
      <c r="F59" s="78" t="s">
        <v>1</v>
      </c>
      <c r="G59" s="2" t="s">
        <v>1</v>
      </c>
      <c r="H59" s="2" t="s">
        <v>45</v>
      </c>
      <c r="I59" s="12">
        <f>SUM(I60)</f>
        <v>23819</v>
      </c>
      <c r="J59" s="12">
        <f t="shared" si="133"/>
        <v>26252</v>
      </c>
      <c r="K59" s="12">
        <f t="shared" ref="K59:Q59" si="162">SUM(K60)</f>
        <v>26252</v>
      </c>
      <c r="L59" s="12">
        <f t="shared" si="135"/>
        <v>0</v>
      </c>
      <c r="M59" s="12">
        <f t="shared" si="162"/>
        <v>0</v>
      </c>
      <c r="N59" s="12">
        <f t="shared" si="162"/>
        <v>0</v>
      </c>
      <c r="O59" s="12">
        <f t="shared" si="162"/>
        <v>0</v>
      </c>
      <c r="P59" s="12">
        <f t="shared" si="162"/>
        <v>0</v>
      </c>
      <c r="Q59" s="12">
        <f t="shared" si="162"/>
        <v>0</v>
      </c>
      <c r="R59" s="12">
        <f t="shared" ref="R59:AG59" si="163">SUM(R60)</f>
        <v>0</v>
      </c>
      <c r="S59" s="12">
        <f t="shared" si="163"/>
        <v>0</v>
      </c>
      <c r="T59" s="12">
        <f t="shared" si="163"/>
        <v>0</v>
      </c>
      <c r="U59" s="12">
        <f t="shared" si="163"/>
        <v>0</v>
      </c>
      <c r="V59" s="12">
        <f t="shared" si="163"/>
        <v>0</v>
      </c>
      <c r="W59" s="12">
        <f t="shared" si="163"/>
        <v>0</v>
      </c>
      <c r="X59" s="12">
        <f t="shared" si="163"/>
        <v>0</v>
      </c>
      <c r="Y59" s="12">
        <f t="shared" si="163"/>
        <v>0</v>
      </c>
      <c r="Z59" s="12">
        <f t="shared" si="163"/>
        <v>0</v>
      </c>
      <c r="AA59" s="12">
        <f t="shared" si="163"/>
        <v>0</v>
      </c>
      <c r="AB59" s="12">
        <f t="shared" si="163"/>
        <v>0</v>
      </c>
      <c r="AC59" s="12">
        <f t="shared" si="163"/>
        <v>0</v>
      </c>
      <c r="AD59" s="12">
        <f t="shared" si="163"/>
        <v>0</v>
      </c>
      <c r="AE59" s="12">
        <f t="shared" si="163"/>
        <v>0</v>
      </c>
      <c r="AF59" s="12">
        <f t="shared" si="163"/>
        <v>0</v>
      </c>
      <c r="AG59" s="12">
        <f t="shared" si="163"/>
        <v>0</v>
      </c>
      <c r="AH59" s="12">
        <v>0</v>
      </c>
      <c r="AI59" s="12">
        <v>0</v>
      </c>
      <c r="AJ59" s="12">
        <f t="shared" ref="AJ59:AY59" si="164">SUM(AJ60)</f>
        <v>0</v>
      </c>
      <c r="AK59" s="12">
        <f t="shared" si="164"/>
        <v>0</v>
      </c>
      <c r="AL59" s="12">
        <f t="shared" si="164"/>
        <v>0</v>
      </c>
      <c r="AM59" s="12">
        <f t="shared" si="164"/>
        <v>0</v>
      </c>
      <c r="AN59" s="12">
        <f t="shared" si="164"/>
        <v>0</v>
      </c>
      <c r="AO59" s="12">
        <f t="shared" si="164"/>
        <v>0</v>
      </c>
      <c r="AP59" s="12">
        <f t="shared" si="164"/>
        <v>0</v>
      </c>
      <c r="AQ59" s="12">
        <f t="shared" si="164"/>
        <v>0</v>
      </c>
      <c r="AR59" s="12">
        <f t="shared" si="164"/>
        <v>0</v>
      </c>
      <c r="AS59" s="12">
        <f t="shared" si="164"/>
        <v>0</v>
      </c>
      <c r="AT59" s="12">
        <f t="shared" si="164"/>
        <v>0</v>
      </c>
      <c r="AU59" s="12">
        <f t="shared" si="164"/>
        <v>0</v>
      </c>
      <c r="AV59" s="12">
        <f t="shared" si="164"/>
        <v>0</v>
      </c>
      <c r="AW59" s="12">
        <f t="shared" si="164"/>
        <v>0</v>
      </c>
      <c r="AX59" s="12">
        <f t="shared" si="164"/>
        <v>0</v>
      </c>
      <c r="AY59" s="12">
        <f t="shared" si="164"/>
        <v>0</v>
      </c>
      <c r="AZ59" s="12">
        <v>0</v>
      </c>
      <c r="BA59" s="12">
        <v>0</v>
      </c>
      <c r="BB59" s="12">
        <f t="shared" ref="BB59:BQ59" si="165">SUM(BB60)</f>
        <v>0</v>
      </c>
      <c r="BC59" s="12">
        <f t="shared" si="165"/>
        <v>0</v>
      </c>
      <c r="BD59" s="12">
        <f t="shared" si="165"/>
        <v>0</v>
      </c>
      <c r="BE59" s="12">
        <f t="shared" si="165"/>
        <v>0</v>
      </c>
      <c r="BF59" s="12">
        <f t="shared" si="165"/>
        <v>0</v>
      </c>
      <c r="BG59" s="12">
        <f t="shared" si="165"/>
        <v>0</v>
      </c>
      <c r="BH59" s="12">
        <f t="shared" si="165"/>
        <v>0</v>
      </c>
      <c r="BI59" s="12">
        <f t="shared" si="165"/>
        <v>0</v>
      </c>
      <c r="BJ59" s="12">
        <f t="shared" si="165"/>
        <v>0</v>
      </c>
      <c r="BK59" s="12">
        <f t="shared" si="165"/>
        <v>0</v>
      </c>
      <c r="BL59" s="12">
        <f t="shared" si="165"/>
        <v>0</v>
      </c>
      <c r="BM59" s="12">
        <f t="shared" si="165"/>
        <v>0</v>
      </c>
      <c r="BN59" s="12">
        <f t="shared" si="165"/>
        <v>0</v>
      </c>
      <c r="BO59" s="12">
        <f t="shared" si="165"/>
        <v>0</v>
      </c>
      <c r="BP59" s="12">
        <f t="shared" si="165"/>
        <v>0</v>
      </c>
      <c r="BQ59" s="12">
        <f t="shared" si="165"/>
        <v>0</v>
      </c>
      <c r="BR59" s="12">
        <v>0</v>
      </c>
      <c r="BS59" s="12">
        <v>0</v>
      </c>
      <c r="BT59" s="12">
        <f t="shared" ref="BT59:BZ59" si="166">SUM(BT60)</f>
        <v>28352</v>
      </c>
      <c r="BU59" s="12">
        <f t="shared" si="166"/>
        <v>28352</v>
      </c>
      <c r="BV59" s="12">
        <f t="shared" si="166"/>
        <v>16065</v>
      </c>
      <c r="BW59" s="12">
        <f t="shared" si="166"/>
        <v>6625</v>
      </c>
      <c r="BX59" s="12">
        <f t="shared" si="166"/>
        <v>2625</v>
      </c>
      <c r="BY59" s="12">
        <f t="shared" si="166"/>
        <v>2000</v>
      </c>
      <c r="BZ59" s="12">
        <f t="shared" si="166"/>
        <v>2000</v>
      </c>
      <c r="CA59" s="12">
        <f t="shared" si="132"/>
        <v>22690</v>
      </c>
      <c r="CB59" s="124">
        <f t="shared" si="144"/>
        <v>80.029627539503394</v>
      </c>
    </row>
    <row r="60" spans="1:80" x14ac:dyDescent="0.25">
      <c r="A60" s="4" t="s">
        <v>0</v>
      </c>
      <c r="B60" s="4" t="s">
        <v>88</v>
      </c>
      <c r="C60" s="4" t="s">
        <v>28</v>
      </c>
      <c r="D60" s="79" t="s">
        <v>89</v>
      </c>
      <c r="E60" s="89">
        <v>6121</v>
      </c>
      <c r="F60" s="79"/>
      <c r="G60" s="74" t="s">
        <v>1887</v>
      </c>
      <c r="H60" s="13" t="s">
        <v>46</v>
      </c>
      <c r="I60" s="14">
        <v>23819</v>
      </c>
      <c r="J60" s="14">
        <f t="shared" si="133"/>
        <v>26252</v>
      </c>
      <c r="K60" s="14">
        <v>26252</v>
      </c>
      <c r="L60" s="14">
        <f t="shared" si="135"/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/>
      <c r="T60" s="14"/>
      <c r="U60" s="14"/>
      <c r="V60" s="14"/>
      <c r="W60" s="14"/>
      <c r="X60" s="14">
        <f t="shared" si="33"/>
        <v>0</v>
      </c>
      <c r="Y60" s="14"/>
      <c r="Z60" s="14"/>
      <c r="AA60" s="14"/>
      <c r="AB60" s="14"/>
      <c r="AC60" s="14"/>
      <c r="AD60" s="14"/>
      <c r="AE60" s="14"/>
      <c r="AF60" s="14"/>
      <c r="AG60" s="14"/>
      <c r="AH60" s="14">
        <v>0</v>
      </c>
      <c r="AI60" s="14">
        <v>0</v>
      </c>
      <c r="AJ60" s="14">
        <v>0</v>
      </c>
      <c r="AK60" s="14"/>
      <c r="AL60" s="14"/>
      <c r="AM60" s="14"/>
      <c r="AN60" s="14"/>
      <c r="AO60" s="14"/>
      <c r="AP60" s="14">
        <f t="shared" si="34"/>
        <v>0</v>
      </c>
      <c r="AQ60" s="14"/>
      <c r="AR60" s="14"/>
      <c r="AS60" s="14"/>
      <c r="AT60" s="14"/>
      <c r="AU60" s="14"/>
      <c r="AV60" s="14"/>
      <c r="AW60" s="14"/>
      <c r="AX60" s="14"/>
      <c r="AY60" s="14"/>
      <c r="AZ60" s="14">
        <v>0</v>
      </c>
      <c r="BA60" s="14">
        <v>0</v>
      </c>
      <c r="BB60" s="14">
        <v>0</v>
      </c>
      <c r="BC60" s="14"/>
      <c r="BD60" s="14"/>
      <c r="BE60" s="14"/>
      <c r="BF60" s="14"/>
      <c r="BG60" s="14"/>
      <c r="BH60" s="14">
        <f t="shared" si="35"/>
        <v>0</v>
      </c>
      <c r="BI60" s="14"/>
      <c r="BJ60" s="14"/>
      <c r="BK60" s="14"/>
      <c r="BL60" s="14"/>
      <c r="BM60" s="14"/>
      <c r="BN60" s="14"/>
      <c r="BO60" s="14"/>
      <c r="BP60" s="14"/>
      <c r="BQ60" s="14"/>
      <c r="BR60" s="14">
        <v>0</v>
      </c>
      <c r="BS60" s="14">
        <v>0</v>
      </c>
      <c r="BT60" s="14">
        <v>28352</v>
      </c>
      <c r="BU60" s="14">
        <v>28352</v>
      </c>
      <c r="BV60" s="14">
        <v>16065</v>
      </c>
      <c r="BW60" s="14">
        <f t="shared" si="36"/>
        <v>6625</v>
      </c>
      <c r="BX60" s="14">
        <v>2625</v>
      </c>
      <c r="BY60" s="14">
        <v>2000</v>
      </c>
      <c r="BZ60" s="14">
        <v>2000</v>
      </c>
      <c r="CA60" s="14">
        <f t="shared" si="132"/>
        <v>22690</v>
      </c>
      <c r="CB60" s="122">
        <f t="shared" si="144"/>
        <v>80.029627539503394</v>
      </c>
    </row>
    <row r="61" spans="1:80" x14ac:dyDescent="0.25">
      <c r="A61" s="4" t="s">
        <v>0</v>
      </c>
      <c r="B61" s="4" t="s">
        <v>88</v>
      </c>
      <c r="C61" s="4" t="s">
        <v>28</v>
      </c>
      <c r="D61" s="79" t="s">
        <v>89</v>
      </c>
      <c r="E61" s="78" t="s">
        <v>47</v>
      </c>
      <c r="F61" s="78" t="s">
        <v>1</v>
      </c>
      <c r="G61" s="2" t="s">
        <v>1</v>
      </c>
      <c r="H61" s="2" t="s">
        <v>48</v>
      </c>
      <c r="I61" s="12">
        <f>SUM(I62:I63)</f>
        <v>4827</v>
      </c>
      <c r="J61" s="12">
        <f t="shared" si="133"/>
        <v>7454</v>
      </c>
      <c r="K61" s="12">
        <f t="shared" ref="K61" si="167">SUM(K62:K63)</f>
        <v>7454</v>
      </c>
      <c r="L61" s="12">
        <f t="shared" si="135"/>
        <v>0</v>
      </c>
      <c r="M61" s="12">
        <f t="shared" ref="M61:Q61" si="168">SUM(M62:M63)</f>
        <v>0</v>
      </c>
      <c r="N61" s="12">
        <f t="shared" si="168"/>
        <v>0</v>
      </c>
      <c r="O61" s="12">
        <f t="shared" si="168"/>
        <v>0</v>
      </c>
      <c r="P61" s="12">
        <f t="shared" si="168"/>
        <v>0</v>
      </c>
      <c r="Q61" s="12">
        <f t="shared" si="168"/>
        <v>0</v>
      </c>
      <c r="R61" s="12">
        <f t="shared" ref="R61:AG61" si="169">SUM(R62:R63)</f>
        <v>0</v>
      </c>
      <c r="S61" s="12">
        <f t="shared" si="169"/>
        <v>0</v>
      </c>
      <c r="T61" s="12">
        <f t="shared" si="169"/>
        <v>0</v>
      </c>
      <c r="U61" s="12">
        <f t="shared" si="169"/>
        <v>0</v>
      </c>
      <c r="V61" s="12">
        <f t="shared" si="169"/>
        <v>0</v>
      </c>
      <c r="W61" s="12">
        <f t="shared" si="169"/>
        <v>0</v>
      </c>
      <c r="X61" s="12">
        <f t="shared" si="169"/>
        <v>0</v>
      </c>
      <c r="Y61" s="12">
        <f t="shared" si="169"/>
        <v>0</v>
      </c>
      <c r="Z61" s="12">
        <f t="shared" si="169"/>
        <v>0</v>
      </c>
      <c r="AA61" s="12">
        <f t="shared" si="169"/>
        <v>0</v>
      </c>
      <c r="AB61" s="12">
        <f t="shared" si="169"/>
        <v>0</v>
      </c>
      <c r="AC61" s="12">
        <f t="shared" si="169"/>
        <v>0</v>
      </c>
      <c r="AD61" s="12">
        <f t="shared" si="169"/>
        <v>0</v>
      </c>
      <c r="AE61" s="12">
        <f t="shared" si="169"/>
        <v>0</v>
      </c>
      <c r="AF61" s="12">
        <f t="shared" si="169"/>
        <v>0</v>
      </c>
      <c r="AG61" s="12">
        <f t="shared" si="169"/>
        <v>0</v>
      </c>
      <c r="AH61" s="12">
        <v>0</v>
      </c>
      <c r="AI61" s="12">
        <v>0</v>
      </c>
      <c r="AJ61" s="12">
        <f t="shared" ref="AJ61:AY61" si="170">SUM(AJ62:AJ63)</f>
        <v>0</v>
      </c>
      <c r="AK61" s="12">
        <f t="shared" si="170"/>
        <v>0</v>
      </c>
      <c r="AL61" s="12">
        <f t="shared" si="170"/>
        <v>0</v>
      </c>
      <c r="AM61" s="12">
        <f t="shared" si="170"/>
        <v>0</v>
      </c>
      <c r="AN61" s="12">
        <f t="shared" si="170"/>
        <v>0</v>
      </c>
      <c r="AO61" s="12">
        <f t="shared" si="170"/>
        <v>0</v>
      </c>
      <c r="AP61" s="12">
        <f t="shared" si="170"/>
        <v>0</v>
      </c>
      <c r="AQ61" s="12">
        <f t="shared" si="170"/>
        <v>0</v>
      </c>
      <c r="AR61" s="12">
        <f t="shared" si="170"/>
        <v>0</v>
      </c>
      <c r="AS61" s="12">
        <f t="shared" si="170"/>
        <v>0</v>
      </c>
      <c r="AT61" s="12">
        <f t="shared" si="170"/>
        <v>0</v>
      </c>
      <c r="AU61" s="12">
        <f t="shared" si="170"/>
        <v>0</v>
      </c>
      <c r="AV61" s="12">
        <f t="shared" si="170"/>
        <v>0</v>
      </c>
      <c r="AW61" s="12">
        <f t="shared" si="170"/>
        <v>0</v>
      </c>
      <c r="AX61" s="12">
        <f t="shared" si="170"/>
        <v>0</v>
      </c>
      <c r="AY61" s="12">
        <f t="shared" si="170"/>
        <v>0</v>
      </c>
      <c r="AZ61" s="12">
        <v>0</v>
      </c>
      <c r="BA61" s="12">
        <v>0</v>
      </c>
      <c r="BB61" s="12">
        <f t="shared" ref="BB61:BQ61" si="171">SUM(BB62:BB63)</f>
        <v>0</v>
      </c>
      <c r="BC61" s="12">
        <f t="shared" si="171"/>
        <v>0</v>
      </c>
      <c r="BD61" s="12">
        <f t="shared" si="171"/>
        <v>0</v>
      </c>
      <c r="BE61" s="12">
        <f t="shared" si="171"/>
        <v>0</v>
      </c>
      <c r="BF61" s="12">
        <f t="shared" si="171"/>
        <v>0</v>
      </c>
      <c r="BG61" s="12">
        <f t="shared" si="171"/>
        <v>0</v>
      </c>
      <c r="BH61" s="12">
        <f t="shared" si="171"/>
        <v>0</v>
      </c>
      <c r="BI61" s="12">
        <f t="shared" si="171"/>
        <v>0</v>
      </c>
      <c r="BJ61" s="12">
        <f t="shared" si="171"/>
        <v>0</v>
      </c>
      <c r="BK61" s="12">
        <f t="shared" si="171"/>
        <v>0</v>
      </c>
      <c r="BL61" s="12">
        <f t="shared" si="171"/>
        <v>0</v>
      </c>
      <c r="BM61" s="12">
        <f t="shared" si="171"/>
        <v>0</v>
      </c>
      <c r="BN61" s="12">
        <f t="shared" si="171"/>
        <v>0</v>
      </c>
      <c r="BO61" s="12">
        <f t="shared" si="171"/>
        <v>0</v>
      </c>
      <c r="BP61" s="12">
        <f t="shared" si="171"/>
        <v>0</v>
      </c>
      <c r="BQ61" s="12">
        <f t="shared" si="171"/>
        <v>0</v>
      </c>
      <c r="BR61" s="12">
        <v>0</v>
      </c>
      <c r="BS61" s="12">
        <v>0</v>
      </c>
      <c r="BT61" s="12">
        <f t="shared" ref="BT61:BZ61" si="172">SUM(BT62:BT63)</f>
        <v>7518</v>
      </c>
      <c r="BU61" s="12">
        <f t="shared" si="172"/>
        <v>7518</v>
      </c>
      <c r="BV61" s="12">
        <f t="shared" si="172"/>
        <v>4710</v>
      </c>
      <c r="BW61" s="12">
        <f t="shared" si="172"/>
        <v>855</v>
      </c>
      <c r="BX61" s="12">
        <f t="shared" si="172"/>
        <v>485</v>
      </c>
      <c r="BY61" s="12">
        <f t="shared" si="172"/>
        <v>185</v>
      </c>
      <c r="BZ61" s="12">
        <f t="shared" si="172"/>
        <v>185</v>
      </c>
      <c r="CA61" s="12">
        <f t="shared" si="132"/>
        <v>5565</v>
      </c>
      <c r="CB61" s="124">
        <f t="shared" si="144"/>
        <v>74.022346368715091</v>
      </c>
    </row>
    <row r="62" spans="1:80" x14ac:dyDescent="0.25">
      <c r="A62" s="4" t="s">
        <v>0</v>
      </c>
      <c r="B62" s="4" t="s">
        <v>88</v>
      </c>
      <c r="C62" s="4" t="s">
        <v>28</v>
      </c>
      <c r="D62" s="79" t="s">
        <v>89</v>
      </c>
      <c r="E62" s="89">
        <v>6131</v>
      </c>
      <c r="F62" s="79"/>
      <c r="G62" s="74" t="s">
        <v>1887</v>
      </c>
      <c r="H62" s="13" t="s">
        <v>49</v>
      </c>
      <c r="I62" s="14">
        <v>1410</v>
      </c>
      <c r="J62" s="14">
        <f t="shared" si="133"/>
        <v>1410</v>
      </c>
      <c r="K62" s="14">
        <v>1410</v>
      </c>
      <c r="L62" s="14">
        <f t="shared" si="135"/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/>
      <c r="T62" s="14"/>
      <c r="U62" s="14"/>
      <c r="V62" s="14"/>
      <c r="W62" s="14"/>
      <c r="X62" s="14">
        <f t="shared" si="33"/>
        <v>0</v>
      </c>
      <c r="Y62" s="14"/>
      <c r="Z62" s="14"/>
      <c r="AA62" s="14"/>
      <c r="AB62" s="14"/>
      <c r="AC62" s="14"/>
      <c r="AD62" s="14"/>
      <c r="AE62" s="14"/>
      <c r="AF62" s="14"/>
      <c r="AG62" s="14"/>
      <c r="AH62" s="14">
        <v>0</v>
      </c>
      <c r="AI62" s="14">
        <v>0</v>
      </c>
      <c r="AJ62" s="14">
        <v>0</v>
      </c>
      <c r="AK62" s="14"/>
      <c r="AL62" s="14"/>
      <c r="AM62" s="14"/>
      <c r="AN62" s="14"/>
      <c r="AO62" s="14"/>
      <c r="AP62" s="14">
        <f t="shared" si="34"/>
        <v>0</v>
      </c>
      <c r="AQ62" s="14"/>
      <c r="AR62" s="14"/>
      <c r="AS62" s="14"/>
      <c r="AT62" s="14"/>
      <c r="AU62" s="14"/>
      <c r="AV62" s="14"/>
      <c r="AW62" s="14"/>
      <c r="AX62" s="14"/>
      <c r="AY62" s="14"/>
      <c r="AZ62" s="14">
        <v>0</v>
      </c>
      <c r="BA62" s="14">
        <v>0</v>
      </c>
      <c r="BB62" s="14">
        <v>0</v>
      </c>
      <c r="BC62" s="14"/>
      <c r="BD62" s="14"/>
      <c r="BE62" s="14"/>
      <c r="BF62" s="14"/>
      <c r="BG62" s="14"/>
      <c r="BH62" s="14">
        <f t="shared" si="35"/>
        <v>0</v>
      </c>
      <c r="BI62" s="14"/>
      <c r="BJ62" s="14"/>
      <c r="BK62" s="14"/>
      <c r="BL62" s="14"/>
      <c r="BM62" s="14"/>
      <c r="BN62" s="14"/>
      <c r="BO62" s="14"/>
      <c r="BP62" s="14"/>
      <c r="BQ62" s="14"/>
      <c r="BR62" s="14">
        <v>0</v>
      </c>
      <c r="BS62" s="14">
        <v>0</v>
      </c>
      <c r="BT62" s="14">
        <v>1410</v>
      </c>
      <c r="BU62" s="14">
        <v>1410</v>
      </c>
      <c r="BV62" s="14">
        <v>0</v>
      </c>
      <c r="BW62" s="14">
        <f t="shared" si="36"/>
        <v>0</v>
      </c>
      <c r="BX62" s="14"/>
      <c r="BY62" s="14"/>
      <c r="BZ62" s="14"/>
      <c r="CA62" s="14">
        <f t="shared" si="132"/>
        <v>0</v>
      </c>
      <c r="CB62" s="122">
        <f t="shared" si="144"/>
        <v>0</v>
      </c>
    </row>
    <row r="63" spans="1:80" x14ac:dyDescent="0.25">
      <c r="A63" s="1" t="s">
        <v>0</v>
      </c>
      <c r="B63" s="1" t="s">
        <v>88</v>
      </c>
      <c r="C63" s="1" t="s">
        <v>28</v>
      </c>
      <c r="D63" s="82" t="s">
        <v>89</v>
      </c>
      <c r="E63" s="82" t="s">
        <v>50</v>
      </c>
      <c r="F63" s="79" t="s">
        <v>1</v>
      </c>
      <c r="G63" s="13" t="s">
        <v>1</v>
      </c>
      <c r="H63" s="2" t="s">
        <v>51</v>
      </c>
      <c r="I63" s="12">
        <f>SUM(I64:I66)</f>
        <v>3417</v>
      </c>
      <c r="J63" s="12">
        <f t="shared" si="133"/>
        <v>6044</v>
      </c>
      <c r="K63" s="12">
        <f t="shared" ref="K63" si="173">SUM(K64:K66)</f>
        <v>6044</v>
      </c>
      <c r="L63" s="12">
        <f t="shared" si="135"/>
        <v>0</v>
      </c>
      <c r="M63" s="12">
        <f t="shared" ref="M63:Q63" si="174">SUM(M64:M66)</f>
        <v>0</v>
      </c>
      <c r="N63" s="12">
        <f t="shared" si="174"/>
        <v>0</v>
      </c>
      <c r="O63" s="12">
        <f t="shared" si="174"/>
        <v>0</v>
      </c>
      <c r="P63" s="12">
        <f t="shared" si="174"/>
        <v>0</v>
      </c>
      <c r="Q63" s="12">
        <f t="shared" si="174"/>
        <v>0</v>
      </c>
      <c r="R63" s="12">
        <f t="shared" ref="R63:AG63" si="175">SUM(R64:R66)</f>
        <v>0</v>
      </c>
      <c r="S63" s="12">
        <f t="shared" si="175"/>
        <v>0</v>
      </c>
      <c r="T63" s="12">
        <f t="shared" si="175"/>
        <v>0</v>
      </c>
      <c r="U63" s="12">
        <f t="shared" si="175"/>
        <v>0</v>
      </c>
      <c r="V63" s="12">
        <f t="shared" si="175"/>
        <v>0</v>
      </c>
      <c r="W63" s="12">
        <f t="shared" si="175"/>
        <v>0</v>
      </c>
      <c r="X63" s="12">
        <f t="shared" si="175"/>
        <v>0</v>
      </c>
      <c r="Y63" s="12">
        <f t="shared" si="175"/>
        <v>0</v>
      </c>
      <c r="Z63" s="12">
        <f t="shared" si="175"/>
        <v>0</v>
      </c>
      <c r="AA63" s="12">
        <f t="shared" si="175"/>
        <v>0</v>
      </c>
      <c r="AB63" s="12">
        <f t="shared" si="175"/>
        <v>0</v>
      </c>
      <c r="AC63" s="12">
        <f t="shared" si="175"/>
        <v>0</v>
      </c>
      <c r="AD63" s="12">
        <f t="shared" si="175"/>
        <v>0</v>
      </c>
      <c r="AE63" s="12">
        <f t="shared" si="175"/>
        <v>0</v>
      </c>
      <c r="AF63" s="12">
        <f t="shared" si="175"/>
        <v>0</v>
      </c>
      <c r="AG63" s="12">
        <f t="shared" si="175"/>
        <v>0</v>
      </c>
      <c r="AH63" s="12">
        <v>0</v>
      </c>
      <c r="AI63" s="12">
        <v>0</v>
      </c>
      <c r="AJ63" s="12">
        <f t="shared" ref="AJ63:AY63" si="176">SUM(AJ64:AJ66)</f>
        <v>0</v>
      </c>
      <c r="AK63" s="12">
        <f t="shared" si="176"/>
        <v>0</v>
      </c>
      <c r="AL63" s="12">
        <f t="shared" si="176"/>
        <v>0</v>
      </c>
      <c r="AM63" s="12">
        <f t="shared" si="176"/>
        <v>0</v>
      </c>
      <c r="AN63" s="12">
        <f t="shared" si="176"/>
        <v>0</v>
      </c>
      <c r="AO63" s="12">
        <f t="shared" si="176"/>
        <v>0</v>
      </c>
      <c r="AP63" s="12">
        <f t="shared" si="176"/>
        <v>0</v>
      </c>
      <c r="AQ63" s="12">
        <f t="shared" si="176"/>
        <v>0</v>
      </c>
      <c r="AR63" s="12">
        <f t="shared" si="176"/>
        <v>0</v>
      </c>
      <c r="AS63" s="12">
        <f t="shared" si="176"/>
        <v>0</v>
      </c>
      <c r="AT63" s="12">
        <f t="shared" si="176"/>
        <v>0</v>
      </c>
      <c r="AU63" s="12">
        <f t="shared" si="176"/>
        <v>0</v>
      </c>
      <c r="AV63" s="12">
        <f t="shared" si="176"/>
        <v>0</v>
      </c>
      <c r="AW63" s="12">
        <f t="shared" si="176"/>
        <v>0</v>
      </c>
      <c r="AX63" s="12">
        <f t="shared" si="176"/>
        <v>0</v>
      </c>
      <c r="AY63" s="12">
        <f t="shared" si="176"/>
        <v>0</v>
      </c>
      <c r="AZ63" s="12">
        <v>0</v>
      </c>
      <c r="BA63" s="12">
        <v>0</v>
      </c>
      <c r="BB63" s="12">
        <f t="shared" ref="BB63:BQ63" si="177">SUM(BB64:BB66)</f>
        <v>0</v>
      </c>
      <c r="BC63" s="12">
        <f t="shared" si="177"/>
        <v>0</v>
      </c>
      <c r="BD63" s="12">
        <f t="shared" si="177"/>
        <v>0</v>
      </c>
      <c r="BE63" s="12">
        <f t="shared" si="177"/>
        <v>0</v>
      </c>
      <c r="BF63" s="12">
        <f t="shared" si="177"/>
        <v>0</v>
      </c>
      <c r="BG63" s="12">
        <f t="shared" si="177"/>
        <v>0</v>
      </c>
      <c r="BH63" s="12">
        <f t="shared" si="177"/>
        <v>0</v>
      </c>
      <c r="BI63" s="12">
        <f t="shared" si="177"/>
        <v>0</v>
      </c>
      <c r="BJ63" s="12">
        <f t="shared" si="177"/>
        <v>0</v>
      </c>
      <c r="BK63" s="12">
        <f t="shared" si="177"/>
        <v>0</v>
      </c>
      <c r="BL63" s="12">
        <f t="shared" si="177"/>
        <v>0</v>
      </c>
      <c r="BM63" s="12">
        <f t="shared" si="177"/>
        <v>0</v>
      </c>
      <c r="BN63" s="12">
        <f t="shared" si="177"/>
        <v>0</v>
      </c>
      <c r="BO63" s="12">
        <f t="shared" si="177"/>
        <v>0</v>
      </c>
      <c r="BP63" s="12">
        <f t="shared" si="177"/>
        <v>0</v>
      </c>
      <c r="BQ63" s="12">
        <f t="shared" si="177"/>
        <v>0</v>
      </c>
      <c r="BR63" s="12">
        <v>0</v>
      </c>
      <c r="BS63" s="12">
        <v>0</v>
      </c>
      <c r="BT63" s="12">
        <f t="shared" ref="BT63:BZ63" si="178">SUM(BT64:BT66)</f>
        <v>6108</v>
      </c>
      <c r="BU63" s="12">
        <f t="shared" si="178"/>
        <v>6108</v>
      </c>
      <c r="BV63" s="12">
        <f t="shared" si="178"/>
        <v>4710</v>
      </c>
      <c r="BW63" s="12">
        <f t="shared" si="178"/>
        <v>855</v>
      </c>
      <c r="BX63" s="12">
        <f t="shared" si="178"/>
        <v>485</v>
      </c>
      <c r="BY63" s="12">
        <f t="shared" si="178"/>
        <v>185</v>
      </c>
      <c r="BZ63" s="12">
        <f t="shared" si="178"/>
        <v>185</v>
      </c>
      <c r="CA63" s="12">
        <f t="shared" si="132"/>
        <v>5565</v>
      </c>
      <c r="CB63" s="124">
        <f t="shared" si="144"/>
        <v>91.11001964636543</v>
      </c>
    </row>
    <row r="64" spans="1:80" x14ac:dyDescent="0.25">
      <c r="A64" s="4" t="s">
        <v>0</v>
      </c>
      <c r="B64" s="4" t="s">
        <v>88</v>
      </c>
      <c r="C64" s="4" t="s">
        <v>28</v>
      </c>
      <c r="D64" s="79" t="s">
        <v>89</v>
      </c>
      <c r="E64" s="89">
        <v>6139</v>
      </c>
      <c r="F64" s="79"/>
      <c r="G64" s="74" t="s">
        <v>1887</v>
      </c>
      <c r="H64" s="13" t="s">
        <v>51</v>
      </c>
      <c r="I64" s="14">
        <v>2500</v>
      </c>
      <c r="J64" s="14">
        <f t="shared" si="133"/>
        <v>5147</v>
      </c>
      <c r="K64" s="14">
        <v>5147</v>
      </c>
      <c r="L64" s="14">
        <f t="shared" si="135"/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/>
      <c r="T64" s="14"/>
      <c r="U64" s="14"/>
      <c r="V64" s="14"/>
      <c r="W64" s="14"/>
      <c r="X64" s="14">
        <f t="shared" si="33"/>
        <v>0</v>
      </c>
      <c r="Y64" s="14"/>
      <c r="Z64" s="14"/>
      <c r="AA64" s="14"/>
      <c r="AB64" s="14"/>
      <c r="AC64" s="14"/>
      <c r="AD64" s="14"/>
      <c r="AE64" s="14"/>
      <c r="AF64" s="14"/>
      <c r="AG64" s="14"/>
      <c r="AH64" s="14">
        <v>0</v>
      </c>
      <c r="AI64" s="14">
        <v>0</v>
      </c>
      <c r="AJ64" s="14">
        <v>0</v>
      </c>
      <c r="AK64" s="14"/>
      <c r="AL64" s="14"/>
      <c r="AM64" s="14"/>
      <c r="AN64" s="14"/>
      <c r="AO64" s="14"/>
      <c r="AP64" s="14">
        <f t="shared" si="34"/>
        <v>0</v>
      </c>
      <c r="AQ64" s="14"/>
      <c r="AR64" s="14"/>
      <c r="AS64" s="14"/>
      <c r="AT64" s="14"/>
      <c r="AU64" s="14"/>
      <c r="AV64" s="14"/>
      <c r="AW64" s="14"/>
      <c r="AX64" s="14"/>
      <c r="AY64" s="14"/>
      <c r="AZ64" s="14">
        <v>0</v>
      </c>
      <c r="BA64" s="14">
        <v>0</v>
      </c>
      <c r="BB64" s="14">
        <v>0</v>
      </c>
      <c r="BC64" s="14"/>
      <c r="BD64" s="14"/>
      <c r="BE64" s="14"/>
      <c r="BF64" s="14"/>
      <c r="BG64" s="14"/>
      <c r="BH64" s="14">
        <f t="shared" si="35"/>
        <v>0</v>
      </c>
      <c r="BI64" s="14"/>
      <c r="BJ64" s="14"/>
      <c r="BK64" s="14"/>
      <c r="BL64" s="14"/>
      <c r="BM64" s="14"/>
      <c r="BN64" s="14"/>
      <c r="BO64" s="14"/>
      <c r="BP64" s="14"/>
      <c r="BQ64" s="14"/>
      <c r="BR64" s="14">
        <v>0</v>
      </c>
      <c r="BS64" s="14">
        <v>0</v>
      </c>
      <c r="BT64" s="14">
        <v>5147</v>
      </c>
      <c r="BU64" s="14">
        <v>5147</v>
      </c>
      <c r="BV64" s="14">
        <v>4200</v>
      </c>
      <c r="BW64" s="14">
        <f t="shared" si="36"/>
        <v>600</v>
      </c>
      <c r="BX64" s="14">
        <v>400</v>
      </c>
      <c r="BY64" s="14">
        <v>100</v>
      </c>
      <c r="BZ64" s="14">
        <v>100</v>
      </c>
      <c r="CA64" s="14">
        <f t="shared" si="132"/>
        <v>4800</v>
      </c>
      <c r="CB64" s="122">
        <f t="shared" si="144"/>
        <v>93.258208665241895</v>
      </c>
    </row>
    <row r="65" spans="1:80" ht="22.5" x14ac:dyDescent="0.25">
      <c r="A65" s="4" t="s">
        <v>0</v>
      </c>
      <c r="B65" s="4" t="s">
        <v>88</v>
      </c>
      <c r="C65" s="4" t="s">
        <v>28</v>
      </c>
      <c r="D65" s="79" t="s">
        <v>89</v>
      </c>
      <c r="E65" s="89">
        <v>6139</v>
      </c>
      <c r="F65" s="79" t="s">
        <v>96</v>
      </c>
      <c r="G65" s="74" t="s">
        <v>1887</v>
      </c>
      <c r="H65" s="13" t="s">
        <v>59</v>
      </c>
      <c r="I65" s="14">
        <v>817</v>
      </c>
      <c r="J65" s="14">
        <f t="shared" si="133"/>
        <v>797</v>
      </c>
      <c r="K65" s="14">
        <v>797</v>
      </c>
      <c r="L65" s="14">
        <f t="shared" si="135"/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/>
      <c r="T65" s="14"/>
      <c r="U65" s="14"/>
      <c r="V65" s="14"/>
      <c r="W65" s="14"/>
      <c r="X65" s="14">
        <f t="shared" si="33"/>
        <v>0</v>
      </c>
      <c r="Y65" s="14"/>
      <c r="Z65" s="14"/>
      <c r="AA65" s="14"/>
      <c r="AB65" s="14"/>
      <c r="AC65" s="14"/>
      <c r="AD65" s="14"/>
      <c r="AE65" s="14"/>
      <c r="AF65" s="14"/>
      <c r="AG65" s="14"/>
      <c r="AH65" s="14">
        <v>0</v>
      </c>
      <c r="AI65" s="14">
        <v>0</v>
      </c>
      <c r="AJ65" s="14">
        <v>0</v>
      </c>
      <c r="AK65" s="14"/>
      <c r="AL65" s="14"/>
      <c r="AM65" s="14"/>
      <c r="AN65" s="14"/>
      <c r="AO65" s="14"/>
      <c r="AP65" s="14">
        <f t="shared" si="34"/>
        <v>0</v>
      </c>
      <c r="AQ65" s="14"/>
      <c r="AR65" s="14"/>
      <c r="AS65" s="14"/>
      <c r="AT65" s="14"/>
      <c r="AU65" s="14"/>
      <c r="AV65" s="14"/>
      <c r="AW65" s="14"/>
      <c r="AX65" s="14"/>
      <c r="AY65" s="14"/>
      <c r="AZ65" s="14">
        <v>0</v>
      </c>
      <c r="BA65" s="14">
        <v>0</v>
      </c>
      <c r="BB65" s="14">
        <v>0</v>
      </c>
      <c r="BC65" s="14"/>
      <c r="BD65" s="14"/>
      <c r="BE65" s="14"/>
      <c r="BF65" s="14"/>
      <c r="BG65" s="14"/>
      <c r="BH65" s="14">
        <f t="shared" si="35"/>
        <v>0</v>
      </c>
      <c r="BI65" s="14"/>
      <c r="BJ65" s="14"/>
      <c r="BK65" s="14"/>
      <c r="BL65" s="14"/>
      <c r="BM65" s="14"/>
      <c r="BN65" s="14"/>
      <c r="BO65" s="14"/>
      <c r="BP65" s="14"/>
      <c r="BQ65" s="14"/>
      <c r="BR65" s="14">
        <v>0</v>
      </c>
      <c r="BS65" s="14">
        <v>0</v>
      </c>
      <c r="BT65" s="14">
        <v>861</v>
      </c>
      <c r="BU65" s="14">
        <v>861</v>
      </c>
      <c r="BV65" s="14">
        <v>510</v>
      </c>
      <c r="BW65" s="14">
        <f t="shared" si="36"/>
        <v>255</v>
      </c>
      <c r="BX65" s="14">
        <v>85</v>
      </c>
      <c r="BY65" s="14">
        <v>85</v>
      </c>
      <c r="BZ65" s="14">
        <v>85</v>
      </c>
      <c r="CA65" s="14">
        <f t="shared" si="132"/>
        <v>765</v>
      </c>
      <c r="CB65" s="122">
        <f t="shared" si="144"/>
        <v>88.850174216027881</v>
      </c>
    </row>
    <row r="66" spans="1:80" ht="22.5" x14ac:dyDescent="0.25">
      <c r="A66" s="4" t="s">
        <v>0</v>
      </c>
      <c r="B66" s="4" t="s">
        <v>88</v>
      </c>
      <c r="C66" s="4" t="s">
        <v>28</v>
      </c>
      <c r="D66" s="79" t="s">
        <v>89</v>
      </c>
      <c r="E66" s="89">
        <v>6139</v>
      </c>
      <c r="F66" s="79" t="s">
        <v>97</v>
      </c>
      <c r="G66" s="74" t="s">
        <v>1887</v>
      </c>
      <c r="H66" s="13" t="s">
        <v>65</v>
      </c>
      <c r="I66" s="14">
        <v>100</v>
      </c>
      <c r="J66" s="14">
        <f t="shared" si="133"/>
        <v>100</v>
      </c>
      <c r="K66" s="14">
        <v>100</v>
      </c>
      <c r="L66" s="14">
        <f t="shared" si="135"/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/>
      <c r="T66" s="14"/>
      <c r="U66" s="14"/>
      <c r="V66" s="14"/>
      <c r="W66" s="14"/>
      <c r="X66" s="14">
        <f t="shared" si="33"/>
        <v>0</v>
      </c>
      <c r="Y66" s="14"/>
      <c r="Z66" s="14"/>
      <c r="AA66" s="14"/>
      <c r="AB66" s="14"/>
      <c r="AC66" s="14"/>
      <c r="AD66" s="14"/>
      <c r="AE66" s="14"/>
      <c r="AF66" s="14"/>
      <c r="AG66" s="14"/>
      <c r="AH66" s="14">
        <v>0</v>
      </c>
      <c r="AI66" s="14">
        <v>0</v>
      </c>
      <c r="AJ66" s="14">
        <v>0</v>
      </c>
      <c r="AK66" s="14"/>
      <c r="AL66" s="14"/>
      <c r="AM66" s="14"/>
      <c r="AN66" s="14"/>
      <c r="AO66" s="14"/>
      <c r="AP66" s="14">
        <f t="shared" si="34"/>
        <v>0</v>
      </c>
      <c r="AQ66" s="14"/>
      <c r="AR66" s="14"/>
      <c r="AS66" s="14"/>
      <c r="AT66" s="14"/>
      <c r="AU66" s="14"/>
      <c r="AV66" s="14"/>
      <c r="AW66" s="14"/>
      <c r="AX66" s="14"/>
      <c r="AY66" s="14"/>
      <c r="AZ66" s="14">
        <v>0</v>
      </c>
      <c r="BA66" s="14">
        <v>0</v>
      </c>
      <c r="BB66" s="14">
        <v>0</v>
      </c>
      <c r="BC66" s="14"/>
      <c r="BD66" s="14"/>
      <c r="BE66" s="14"/>
      <c r="BF66" s="14"/>
      <c r="BG66" s="14"/>
      <c r="BH66" s="14">
        <f t="shared" si="35"/>
        <v>0</v>
      </c>
      <c r="BI66" s="14"/>
      <c r="BJ66" s="14"/>
      <c r="BK66" s="14"/>
      <c r="BL66" s="14"/>
      <c r="BM66" s="14"/>
      <c r="BN66" s="14"/>
      <c r="BO66" s="14"/>
      <c r="BP66" s="14"/>
      <c r="BQ66" s="14"/>
      <c r="BR66" s="14">
        <v>0</v>
      </c>
      <c r="BS66" s="14">
        <v>0</v>
      </c>
      <c r="BT66" s="14">
        <v>100</v>
      </c>
      <c r="BU66" s="14">
        <v>100</v>
      </c>
      <c r="BV66" s="14">
        <v>0</v>
      </c>
      <c r="BW66" s="14">
        <f t="shared" si="36"/>
        <v>0</v>
      </c>
      <c r="BX66" s="14"/>
      <c r="BY66" s="14"/>
      <c r="BZ66" s="14"/>
      <c r="CA66" s="14">
        <f t="shared" si="132"/>
        <v>0</v>
      </c>
      <c r="CB66" s="122">
        <f t="shared" si="144"/>
        <v>0</v>
      </c>
    </row>
    <row r="67" spans="1:80" ht="22.5" x14ac:dyDescent="0.25">
      <c r="A67" s="1" t="s">
        <v>1</v>
      </c>
      <c r="B67" s="1" t="s">
        <v>1</v>
      </c>
      <c r="C67" s="1" t="s">
        <v>1</v>
      </c>
      <c r="D67" s="78" t="s">
        <v>1</v>
      </c>
      <c r="E67" s="78" t="s">
        <v>1</v>
      </c>
      <c r="F67" s="78" t="s">
        <v>1</v>
      </c>
      <c r="G67" s="2" t="s">
        <v>1</v>
      </c>
      <c r="H67" s="10" t="s">
        <v>66</v>
      </c>
      <c r="I67" s="11">
        <f>SUM(I68)</f>
        <v>100</v>
      </c>
      <c r="J67" s="11">
        <f t="shared" si="133"/>
        <v>100</v>
      </c>
      <c r="K67" s="11">
        <f t="shared" ref="K67:Q68" si="179">SUM(K68)</f>
        <v>100</v>
      </c>
      <c r="L67" s="11">
        <f t="shared" si="135"/>
        <v>0</v>
      </c>
      <c r="M67" s="11">
        <f t="shared" si="179"/>
        <v>0</v>
      </c>
      <c r="N67" s="11">
        <f t="shared" si="179"/>
        <v>0</v>
      </c>
      <c r="O67" s="11">
        <f t="shared" si="179"/>
        <v>0</v>
      </c>
      <c r="P67" s="11">
        <f t="shared" si="179"/>
        <v>0</v>
      </c>
      <c r="Q67" s="11">
        <f t="shared" si="179"/>
        <v>0</v>
      </c>
      <c r="R67" s="11">
        <f t="shared" ref="R67:AG68" si="180">SUM(R68)</f>
        <v>0</v>
      </c>
      <c r="S67" s="11">
        <f t="shared" si="180"/>
        <v>0</v>
      </c>
      <c r="T67" s="11">
        <f t="shared" si="180"/>
        <v>0</v>
      </c>
      <c r="U67" s="11">
        <f t="shared" si="180"/>
        <v>0</v>
      </c>
      <c r="V67" s="11">
        <f t="shared" si="180"/>
        <v>0</v>
      </c>
      <c r="W67" s="11">
        <f t="shared" si="180"/>
        <v>0</v>
      </c>
      <c r="X67" s="11">
        <f t="shared" si="180"/>
        <v>0</v>
      </c>
      <c r="Y67" s="11">
        <f t="shared" si="180"/>
        <v>0</v>
      </c>
      <c r="Z67" s="11">
        <f t="shared" si="180"/>
        <v>0</v>
      </c>
      <c r="AA67" s="11">
        <f t="shared" si="180"/>
        <v>0</v>
      </c>
      <c r="AB67" s="11">
        <f t="shared" si="180"/>
        <v>0</v>
      </c>
      <c r="AC67" s="11">
        <f t="shared" si="180"/>
        <v>0</v>
      </c>
      <c r="AD67" s="11">
        <f t="shared" si="180"/>
        <v>0</v>
      </c>
      <c r="AE67" s="11">
        <f t="shared" si="180"/>
        <v>0</v>
      </c>
      <c r="AF67" s="11">
        <f t="shared" si="180"/>
        <v>0</v>
      </c>
      <c r="AG67" s="11">
        <f t="shared" si="180"/>
        <v>0</v>
      </c>
      <c r="AH67" s="11">
        <v>0</v>
      </c>
      <c r="AI67" s="11">
        <v>0</v>
      </c>
      <c r="AJ67" s="11">
        <f t="shared" ref="AJ67:AY68" si="181">SUM(AJ68)</f>
        <v>0</v>
      </c>
      <c r="AK67" s="11">
        <f t="shared" si="181"/>
        <v>0</v>
      </c>
      <c r="AL67" s="11">
        <f t="shared" si="181"/>
        <v>0</v>
      </c>
      <c r="AM67" s="11">
        <f t="shared" si="181"/>
        <v>0</v>
      </c>
      <c r="AN67" s="11">
        <f t="shared" si="181"/>
        <v>0</v>
      </c>
      <c r="AO67" s="11">
        <f t="shared" si="181"/>
        <v>0</v>
      </c>
      <c r="AP67" s="11">
        <f t="shared" si="181"/>
        <v>0</v>
      </c>
      <c r="AQ67" s="11">
        <f t="shared" si="181"/>
        <v>0</v>
      </c>
      <c r="AR67" s="11">
        <f t="shared" si="181"/>
        <v>0</v>
      </c>
      <c r="AS67" s="11">
        <f t="shared" si="181"/>
        <v>0</v>
      </c>
      <c r="AT67" s="11">
        <f t="shared" si="181"/>
        <v>0</v>
      </c>
      <c r="AU67" s="11">
        <f t="shared" si="181"/>
        <v>0</v>
      </c>
      <c r="AV67" s="11">
        <f t="shared" si="181"/>
        <v>0</v>
      </c>
      <c r="AW67" s="11">
        <f t="shared" si="181"/>
        <v>0</v>
      </c>
      <c r="AX67" s="11">
        <f t="shared" si="181"/>
        <v>0</v>
      </c>
      <c r="AY67" s="11">
        <f t="shared" si="181"/>
        <v>0</v>
      </c>
      <c r="AZ67" s="11">
        <v>0</v>
      </c>
      <c r="BA67" s="11">
        <v>0</v>
      </c>
      <c r="BB67" s="11">
        <f t="shared" ref="BB67:BQ68" si="182">SUM(BB68)</f>
        <v>0</v>
      </c>
      <c r="BC67" s="11">
        <f t="shared" si="182"/>
        <v>0</v>
      </c>
      <c r="BD67" s="11">
        <f t="shared" si="182"/>
        <v>0</v>
      </c>
      <c r="BE67" s="11">
        <f t="shared" si="182"/>
        <v>0</v>
      </c>
      <c r="BF67" s="11">
        <f t="shared" si="182"/>
        <v>0</v>
      </c>
      <c r="BG67" s="11">
        <f t="shared" si="182"/>
        <v>0</v>
      </c>
      <c r="BH67" s="11">
        <f t="shared" si="182"/>
        <v>0</v>
      </c>
      <c r="BI67" s="11">
        <f t="shared" si="182"/>
        <v>0</v>
      </c>
      <c r="BJ67" s="11">
        <f t="shared" si="182"/>
        <v>0</v>
      </c>
      <c r="BK67" s="11">
        <f t="shared" si="182"/>
        <v>0</v>
      </c>
      <c r="BL67" s="11">
        <f t="shared" si="182"/>
        <v>0</v>
      </c>
      <c r="BM67" s="11">
        <f t="shared" si="182"/>
        <v>0</v>
      </c>
      <c r="BN67" s="11">
        <f t="shared" si="182"/>
        <v>0</v>
      </c>
      <c r="BO67" s="11">
        <f t="shared" si="182"/>
        <v>0</v>
      </c>
      <c r="BP67" s="11">
        <f t="shared" si="182"/>
        <v>0</v>
      </c>
      <c r="BQ67" s="11">
        <f t="shared" si="182"/>
        <v>0</v>
      </c>
      <c r="BR67" s="11">
        <v>0</v>
      </c>
      <c r="BS67" s="11">
        <v>0</v>
      </c>
      <c r="BT67" s="11">
        <f t="shared" ref="BT67:BZ68" si="183">SUM(BT68)</f>
        <v>100</v>
      </c>
      <c r="BU67" s="11">
        <f t="shared" si="183"/>
        <v>100</v>
      </c>
      <c r="BV67" s="11">
        <f t="shared" si="183"/>
        <v>0</v>
      </c>
      <c r="BW67" s="11">
        <f t="shared" si="183"/>
        <v>0</v>
      </c>
      <c r="BX67" s="11">
        <f t="shared" si="183"/>
        <v>0</v>
      </c>
      <c r="BY67" s="11">
        <f t="shared" si="183"/>
        <v>0</v>
      </c>
      <c r="BZ67" s="11">
        <f t="shared" si="183"/>
        <v>0</v>
      </c>
      <c r="CA67" s="11">
        <f t="shared" si="132"/>
        <v>0</v>
      </c>
      <c r="CB67" s="123">
        <f t="shared" si="144"/>
        <v>0</v>
      </c>
    </row>
    <row r="68" spans="1:80" x14ac:dyDescent="0.25">
      <c r="A68" s="4" t="s">
        <v>0</v>
      </c>
      <c r="B68" s="4" t="s">
        <v>88</v>
      </c>
      <c r="C68" s="4" t="s">
        <v>28</v>
      </c>
      <c r="D68" s="79" t="s">
        <v>89</v>
      </c>
      <c r="E68" s="78" t="s">
        <v>67</v>
      </c>
      <c r="F68" s="78" t="s">
        <v>1</v>
      </c>
      <c r="G68" s="2" t="s">
        <v>1</v>
      </c>
      <c r="H68" s="2" t="s">
        <v>68</v>
      </c>
      <c r="I68" s="12">
        <f>SUM(I69)</f>
        <v>100</v>
      </c>
      <c r="J68" s="12">
        <f t="shared" si="133"/>
        <v>100</v>
      </c>
      <c r="K68" s="12">
        <f t="shared" si="179"/>
        <v>100</v>
      </c>
      <c r="L68" s="12">
        <f t="shared" si="135"/>
        <v>0</v>
      </c>
      <c r="M68" s="12">
        <f t="shared" si="179"/>
        <v>0</v>
      </c>
      <c r="N68" s="12">
        <f t="shared" si="179"/>
        <v>0</v>
      </c>
      <c r="O68" s="12">
        <f t="shared" si="179"/>
        <v>0</v>
      </c>
      <c r="P68" s="12">
        <f t="shared" si="179"/>
        <v>0</v>
      </c>
      <c r="Q68" s="12">
        <f t="shared" si="179"/>
        <v>0</v>
      </c>
      <c r="R68" s="12">
        <f t="shared" si="180"/>
        <v>0</v>
      </c>
      <c r="S68" s="12">
        <f t="shared" ref="S68:AG68" si="184">SUM(S69)</f>
        <v>0</v>
      </c>
      <c r="T68" s="12">
        <f t="shared" si="184"/>
        <v>0</v>
      </c>
      <c r="U68" s="12">
        <f t="shared" si="184"/>
        <v>0</v>
      </c>
      <c r="V68" s="12">
        <f t="shared" si="184"/>
        <v>0</v>
      </c>
      <c r="W68" s="12">
        <f t="shared" si="184"/>
        <v>0</v>
      </c>
      <c r="X68" s="12">
        <f t="shared" si="184"/>
        <v>0</v>
      </c>
      <c r="Y68" s="12">
        <f t="shared" si="184"/>
        <v>0</v>
      </c>
      <c r="Z68" s="12">
        <f t="shared" si="184"/>
        <v>0</v>
      </c>
      <c r="AA68" s="12">
        <f t="shared" si="184"/>
        <v>0</v>
      </c>
      <c r="AB68" s="12">
        <f t="shared" si="184"/>
        <v>0</v>
      </c>
      <c r="AC68" s="12">
        <f t="shared" si="184"/>
        <v>0</v>
      </c>
      <c r="AD68" s="12">
        <f t="shared" si="184"/>
        <v>0</v>
      </c>
      <c r="AE68" s="12">
        <f t="shared" si="184"/>
        <v>0</v>
      </c>
      <c r="AF68" s="12">
        <f t="shared" si="184"/>
        <v>0</v>
      </c>
      <c r="AG68" s="12">
        <f t="shared" si="184"/>
        <v>0</v>
      </c>
      <c r="AH68" s="12">
        <v>0</v>
      </c>
      <c r="AI68" s="12">
        <v>0</v>
      </c>
      <c r="AJ68" s="12">
        <f t="shared" si="181"/>
        <v>0</v>
      </c>
      <c r="AK68" s="12">
        <f t="shared" ref="AK68:AY68" si="185">SUM(AK69)</f>
        <v>0</v>
      </c>
      <c r="AL68" s="12">
        <f t="shared" si="185"/>
        <v>0</v>
      </c>
      <c r="AM68" s="12">
        <f t="shared" si="185"/>
        <v>0</v>
      </c>
      <c r="AN68" s="12">
        <f t="shared" si="185"/>
        <v>0</v>
      </c>
      <c r="AO68" s="12">
        <f t="shared" si="185"/>
        <v>0</v>
      </c>
      <c r="AP68" s="12">
        <f t="shared" si="185"/>
        <v>0</v>
      </c>
      <c r="AQ68" s="12">
        <f t="shared" si="185"/>
        <v>0</v>
      </c>
      <c r="AR68" s="12">
        <f t="shared" si="185"/>
        <v>0</v>
      </c>
      <c r="AS68" s="12">
        <f t="shared" si="185"/>
        <v>0</v>
      </c>
      <c r="AT68" s="12">
        <f t="shared" si="185"/>
        <v>0</v>
      </c>
      <c r="AU68" s="12">
        <f t="shared" si="185"/>
        <v>0</v>
      </c>
      <c r="AV68" s="12">
        <f t="shared" si="185"/>
        <v>0</v>
      </c>
      <c r="AW68" s="12">
        <f t="shared" si="185"/>
        <v>0</v>
      </c>
      <c r="AX68" s="12">
        <f t="shared" si="185"/>
        <v>0</v>
      </c>
      <c r="AY68" s="12">
        <f t="shared" si="185"/>
        <v>0</v>
      </c>
      <c r="AZ68" s="12">
        <v>0</v>
      </c>
      <c r="BA68" s="12">
        <v>0</v>
      </c>
      <c r="BB68" s="12">
        <f t="shared" si="182"/>
        <v>0</v>
      </c>
      <c r="BC68" s="12">
        <f t="shared" ref="BC68:BQ68" si="186">SUM(BC69)</f>
        <v>0</v>
      </c>
      <c r="BD68" s="12">
        <f t="shared" si="186"/>
        <v>0</v>
      </c>
      <c r="BE68" s="12">
        <f t="shared" si="186"/>
        <v>0</v>
      </c>
      <c r="BF68" s="12">
        <f t="shared" si="186"/>
        <v>0</v>
      </c>
      <c r="BG68" s="12">
        <f t="shared" si="186"/>
        <v>0</v>
      </c>
      <c r="BH68" s="12">
        <f t="shared" si="186"/>
        <v>0</v>
      </c>
      <c r="BI68" s="12">
        <f t="shared" si="186"/>
        <v>0</v>
      </c>
      <c r="BJ68" s="12">
        <f t="shared" si="186"/>
        <v>0</v>
      </c>
      <c r="BK68" s="12">
        <f t="shared" si="186"/>
        <v>0</v>
      </c>
      <c r="BL68" s="12">
        <f t="shared" si="186"/>
        <v>0</v>
      </c>
      <c r="BM68" s="12">
        <f t="shared" si="186"/>
        <v>0</v>
      </c>
      <c r="BN68" s="12">
        <f t="shared" si="186"/>
        <v>0</v>
      </c>
      <c r="BO68" s="12">
        <f t="shared" si="186"/>
        <v>0</v>
      </c>
      <c r="BP68" s="12">
        <f t="shared" si="186"/>
        <v>0</v>
      </c>
      <c r="BQ68" s="12">
        <f t="shared" si="186"/>
        <v>0</v>
      </c>
      <c r="BR68" s="12">
        <v>0</v>
      </c>
      <c r="BS68" s="12">
        <v>0</v>
      </c>
      <c r="BT68" s="12">
        <f t="shared" si="183"/>
        <v>100</v>
      </c>
      <c r="BU68" s="12">
        <f t="shared" si="183"/>
        <v>100</v>
      </c>
      <c r="BV68" s="12">
        <f t="shared" si="183"/>
        <v>0</v>
      </c>
      <c r="BW68" s="12">
        <f t="shared" si="183"/>
        <v>0</v>
      </c>
      <c r="BX68" s="12">
        <f t="shared" si="183"/>
        <v>0</v>
      </c>
      <c r="BY68" s="12">
        <f t="shared" si="183"/>
        <v>0</v>
      </c>
      <c r="BZ68" s="12">
        <f t="shared" si="183"/>
        <v>0</v>
      </c>
      <c r="CA68" s="12">
        <f t="shared" si="132"/>
        <v>0</v>
      </c>
      <c r="CB68" s="124">
        <f t="shared" si="144"/>
        <v>0</v>
      </c>
    </row>
    <row r="69" spans="1:80" x14ac:dyDescent="0.25">
      <c r="A69" s="4" t="s">
        <v>0</v>
      </c>
      <c r="B69" s="4" t="s">
        <v>88</v>
      </c>
      <c r="C69" s="4" t="s">
        <v>28</v>
      </c>
      <c r="D69" s="79" t="s">
        <v>89</v>
      </c>
      <c r="E69" s="89">
        <v>6148</v>
      </c>
      <c r="F69" s="79"/>
      <c r="G69" s="74" t="s">
        <v>1887</v>
      </c>
      <c r="H69" s="13" t="s">
        <v>76</v>
      </c>
      <c r="I69" s="14">
        <v>100</v>
      </c>
      <c r="J69" s="14">
        <f t="shared" si="133"/>
        <v>100</v>
      </c>
      <c r="K69" s="14">
        <v>100</v>
      </c>
      <c r="L69" s="14">
        <f t="shared" si="135"/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/>
      <c r="T69" s="14"/>
      <c r="U69" s="14"/>
      <c r="V69" s="14"/>
      <c r="W69" s="14"/>
      <c r="X69" s="14">
        <f t="shared" si="33"/>
        <v>0</v>
      </c>
      <c r="Y69" s="14"/>
      <c r="Z69" s="14"/>
      <c r="AA69" s="14"/>
      <c r="AB69" s="14"/>
      <c r="AC69" s="14"/>
      <c r="AD69" s="14"/>
      <c r="AE69" s="14"/>
      <c r="AF69" s="14"/>
      <c r="AG69" s="14"/>
      <c r="AH69" s="14">
        <v>0</v>
      </c>
      <c r="AI69" s="14">
        <v>0</v>
      </c>
      <c r="AJ69" s="14">
        <v>0</v>
      </c>
      <c r="AK69" s="14"/>
      <c r="AL69" s="14"/>
      <c r="AM69" s="14"/>
      <c r="AN69" s="14"/>
      <c r="AO69" s="14"/>
      <c r="AP69" s="14">
        <f t="shared" si="34"/>
        <v>0</v>
      </c>
      <c r="AQ69" s="14"/>
      <c r="AR69" s="14"/>
      <c r="AS69" s="14"/>
      <c r="AT69" s="14"/>
      <c r="AU69" s="14"/>
      <c r="AV69" s="14"/>
      <c r="AW69" s="14"/>
      <c r="AX69" s="14"/>
      <c r="AY69" s="14"/>
      <c r="AZ69" s="14">
        <v>0</v>
      </c>
      <c r="BA69" s="14">
        <v>0</v>
      </c>
      <c r="BB69" s="14">
        <v>0</v>
      </c>
      <c r="BC69" s="14"/>
      <c r="BD69" s="14"/>
      <c r="BE69" s="14"/>
      <c r="BF69" s="14"/>
      <c r="BG69" s="14"/>
      <c r="BH69" s="14">
        <f t="shared" si="35"/>
        <v>0</v>
      </c>
      <c r="BI69" s="14"/>
      <c r="BJ69" s="14"/>
      <c r="BK69" s="14"/>
      <c r="BL69" s="14"/>
      <c r="BM69" s="14"/>
      <c r="BN69" s="14"/>
      <c r="BO69" s="14"/>
      <c r="BP69" s="14"/>
      <c r="BQ69" s="14"/>
      <c r="BR69" s="14">
        <v>0</v>
      </c>
      <c r="BS69" s="14">
        <v>0</v>
      </c>
      <c r="BT69" s="14">
        <v>100</v>
      </c>
      <c r="BU69" s="14">
        <v>100</v>
      </c>
      <c r="BV69" s="14">
        <v>0</v>
      </c>
      <c r="BW69" s="14">
        <f t="shared" si="36"/>
        <v>0</v>
      </c>
      <c r="BX69" s="14"/>
      <c r="BY69" s="14"/>
      <c r="BZ69" s="14"/>
      <c r="CA69" s="14">
        <f t="shared" si="132"/>
        <v>0</v>
      </c>
      <c r="CB69" s="122">
        <f t="shared" si="144"/>
        <v>0</v>
      </c>
    </row>
    <row r="70" spans="1:80" ht="22.5" x14ac:dyDescent="0.25">
      <c r="A70" s="1" t="s">
        <v>1</v>
      </c>
      <c r="B70" s="1" t="s">
        <v>1</v>
      </c>
      <c r="C70" s="1" t="s">
        <v>1</v>
      </c>
      <c r="D70" s="78" t="s">
        <v>1</v>
      </c>
      <c r="E70" s="78" t="s">
        <v>1</v>
      </c>
      <c r="F70" s="78" t="s">
        <v>1</v>
      </c>
      <c r="G70" s="2" t="s">
        <v>1</v>
      </c>
      <c r="H70" s="10" t="s">
        <v>77</v>
      </c>
      <c r="I70" s="11">
        <f>SUM(I71)</f>
        <v>2310</v>
      </c>
      <c r="J70" s="11">
        <f t="shared" si="133"/>
        <v>5000</v>
      </c>
      <c r="K70" s="11">
        <f t="shared" ref="K70:Q71" si="187">SUM(K71)</f>
        <v>5000</v>
      </c>
      <c r="L70" s="11">
        <f t="shared" si="135"/>
        <v>0</v>
      </c>
      <c r="M70" s="11">
        <f t="shared" si="187"/>
        <v>0</v>
      </c>
      <c r="N70" s="11">
        <f t="shared" si="187"/>
        <v>0</v>
      </c>
      <c r="O70" s="11">
        <f t="shared" si="187"/>
        <v>0</v>
      </c>
      <c r="P70" s="11">
        <f t="shared" si="187"/>
        <v>0</v>
      </c>
      <c r="Q70" s="11">
        <f t="shared" si="187"/>
        <v>0</v>
      </c>
      <c r="R70" s="11">
        <f t="shared" ref="R70:AG71" si="188">SUM(R71)</f>
        <v>0</v>
      </c>
      <c r="S70" s="11">
        <f t="shared" si="188"/>
        <v>0</v>
      </c>
      <c r="T70" s="11">
        <f t="shared" si="188"/>
        <v>0</v>
      </c>
      <c r="U70" s="11">
        <f t="shared" si="188"/>
        <v>0</v>
      </c>
      <c r="V70" s="11">
        <f t="shared" si="188"/>
        <v>0</v>
      </c>
      <c r="W70" s="11">
        <f t="shared" si="188"/>
        <v>0</v>
      </c>
      <c r="X70" s="11">
        <f t="shared" si="188"/>
        <v>0</v>
      </c>
      <c r="Y70" s="11">
        <f t="shared" si="188"/>
        <v>0</v>
      </c>
      <c r="Z70" s="11">
        <f t="shared" si="188"/>
        <v>0</v>
      </c>
      <c r="AA70" s="11">
        <f t="shared" si="188"/>
        <v>0</v>
      </c>
      <c r="AB70" s="11">
        <f t="shared" si="188"/>
        <v>0</v>
      </c>
      <c r="AC70" s="11">
        <f t="shared" si="188"/>
        <v>0</v>
      </c>
      <c r="AD70" s="11">
        <f t="shared" si="188"/>
        <v>0</v>
      </c>
      <c r="AE70" s="11">
        <f t="shared" si="188"/>
        <v>0</v>
      </c>
      <c r="AF70" s="11">
        <f t="shared" si="188"/>
        <v>0</v>
      </c>
      <c r="AG70" s="11">
        <f t="shared" si="188"/>
        <v>0</v>
      </c>
      <c r="AH70" s="11">
        <v>0</v>
      </c>
      <c r="AI70" s="11">
        <v>0</v>
      </c>
      <c r="AJ70" s="11">
        <f t="shared" ref="AJ70:AY71" si="189">SUM(AJ71)</f>
        <v>0</v>
      </c>
      <c r="AK70" s="11">
        <f t="shared" si="189"/>
        <v>0</v>
      </c>
      <c r="AL70" s="11">
        <f t="shared" si="189"/>
        <v>0</v>
      </c>
      <c r="AM70" s="11">
        <f t="shared" si="189"/>
        <v>0</v>
      </c>
      <c r="AN70" s="11">
        <f t="shared" si="189"/>
        <v>0</v>
      </c>
      <c r="AO70" s="11">
        <f t="shared" si="189"/>
        <v>0</v>
      </c>
      <c r="AP70" s="11">
        <f t="shared" si="189"/>
        <v>0</v>
      </c>
      <c r="AQ70" s="11">
        <f t="shared" si="189"/>
        <v>0</v>
      </c>
      <c r="AR70" s="11">
        <f t="shared" si="189"/>
        <v>0</v>
      </c>
      <c r="AS70" s="11">
        <f t="shared" si="189"/>
        <v>0</v>
      </c>
      <c r="AT70" s="11">
        <f t="shared" si="189"/>
        <v>0</v>
      </c>
      <c r="AU70" s="11">
        <f t="shared" si="189"/>
        <v>0</v>
      </c>
      <c r="AV70" s="11">
        <f t="shared" si="189"/>
        <v>0</v>
      </c>
      <c r="AW70" s="11">
        <f t="shared" si="189"/>
        <v>0</v>
      </c>
      <c r="AX70" s="11">
        <f t="shared" si="189"/>
        <v>0</v>
      </c>
      <c r="AY70" s="11">
        <f t="shared" si="189"/>
        <v>0</v>
      </c>
      <c r="AZ70" s="11">
        <v>0</v>
      </c>
      <c r="BA70" s="11">
        <v>0</v>
      </c>
      <c r="BB70" s="11">
        <f t="shared" ref="BB70:BQ71" si="190">SUM(BB71)</f>
        <v>0</v>
      </c>
      <c r="BC70" s="11">
        <f t="shared" si="190"/>
        <v>0</v>
      </c>
      <c r="BD70" s="11">
        <f t="shared" si="190"/>
        <v>0</v>
      </c>
      <c r="BE70" s="11">
        <f t="shared" si="190"/>
        <v>0</v>
      </c>
      <c r="BF70" s="11">
        <f t="shared" si="190"/>
        <v>0</v>
      </c>
      <c r="BG70" s="11">
        <f t="shared" si="190"/>
        <v>0</v>
      </c>
      <c r="BH70" s="11">
        <f t="shared" si="190"/>
        <v>0</v>
      </c>
      <c r="BI70" s="11">
        <f t="shared" si="190"/>
        <v>0</v>
      </c>
      <c r="BJ70" s="11">
        <f t="shared" si="190"/>
        <v>0</v>
      </c>
      <c r="BK70" s="11">
        <f t="shared" si="190"/>
        <v>0</v>
      </c>
      <c r="BL70" s="11">
        <f t="shared" si="190"/>
        <v>0</v>
      </c>
      <c r="BM70" s="11">
        <f t="shared" si="190"/>
        <v>0</v>
      </c>
      <c r="BN70" s="11">
        <f t="shared" si="190"/>
        <v>0</v>
      </c>
      <c r="BO70" s="11">
        <f t="shared" si="190"/>
        <v>0</v>
      </c>
      <c r="BP70" s="11">
        <f t="shared" si="190"/>
        <v>0</v>
      </c>
      <c r="BQ70" s="11">
        <f t="shared" si="190"/>
        <v>0</v>
      </c>
      <c r="BR70" s="11">
        <v>0</v>
      </c>
      <c r="BS70" s="11">
        <v>0</v>
      </c>
      <c r="BT70" s="11">
        <f t="shared" ref="BT70:BZ71" si="191">SUM(BT71)</f>
        <v>5000</v>
      </c>
      <c r="BU70" s="11">
        <f t="shared" si="191"/>
        <v>5000</v>
      </c>
      <c r="BV70" s="11">
        <f t="shared" si="191"/>
        <v>3000</v>
      </c>
      <c r="BW70" s="11">
        <f t="shared" si="191"/>
        <v>500</v>
      </c>
      <c r="BX70" s="11">
        <f t="shared" si="191"/>
        <v>0</v>
      </c>
      <c r="BY70" s="11">
        <f t="shared" si="191"/>
        <v>500</v>
      </c>
      <c r="BZ70" s="11">
        <f t="shared" si="191"/>
        <v>0</v>
      </c>
      <c r="CA70" s="11">
        <f t="shared" si="132"/>
        <v>3500</v>
      </c>
      <c r="CB70" s="123">
        <f t="shared" si="144"/>
        <v>70</v>
      </c>
    </row>
    <row r="71" spans="1:80" x14ac:dyDescent="0.25">
      <c r="A71" s="4" t="s">
        <v>0</v>
      </c>
      <c r="B71" s="4" t="s">
        <v>88</v>
      </c>
      <c r="C71" s="4" t="s">
        <v>28</v>
      </c>
      <c r="D71" s="79" t="s">
        <v>89</v>
      </c>
      <c r="E71" s="78" t="s">
        <v>78</v>
      </c>
      <c r="F71" s="78" t="s">
        <v>1</v>
      </c>
      <c r="G71" s="2" t="s">
        <v>1</v>
      </c>
      <c r="H71" s="2" t="s">
        <v>79</v>
      </c>
      <c r="I71" s="12">
        <f>SUM(I72)</f>
        <v>2310</v>
      </c>
      <c r="J71" s="12">
        <f t="shared" si="133"/>
        <v>5000</v>
      </c>
      <c r="K71" s="12">
        <f t="shared" si="187"/>
        <v>5000</v>
      </c>
      <c r="L71" s="12">
        <f t="shared" si="135"/>
        <v>0</v>
      </c>
      <c r="M71" s="12">
        <f t="shared" si="187"/>
        <v>0</v>
      </c>
      <c r="N71" s="12">
        <f t="shared" si="187"/>
        <v>0</v>
      </c>
      <c r="O71" s="12">
        <f t="shared" si="187"/>
        <v>0</v>
      </c>
      <c r="P71" s="12">
        <f t="shared" si="187"/>
        <v>0</v>
      </c>
      <c r="Q71" s="12">
        <f t="shared" si="187"/>
        <v>0</v>
      </c>
      <c r="R71" s="12">
        <f t="shared" si="188"/>
        <v>0</v>
      </c>
      <c r="S71" s="12">
        <f t="shared" ref="S71:AG71" si="192">SUM(S72)</f>
        <v>0</v>
      </c>
      <c r="T71" s="12">
        <f t="shared" si="192"/>
        <v>0</v>
      </c>
      <c r="U71" s="12">
        <f t="shared" si="192"/>
        <v>0</v>
      </c>
      <c r="V71" s="12">
        <f t="shared" si="192"/>
        <v>0</v>
      </c>
      <c r="W71" s="12">
        <f t="shared" si="192"/>
        <v>0</v>
      </c>
      <c r="X71" s="12">
        <f t="shared" si="192"/>
        <v>0</v>
      </c>
      <c r="Y71" s="12">
        <f t="shared" si="192"/>
        <v>0</v>
      </c>
      <c r="Z71" s="12">
        <f t="shared" si="192"/>
        <v>0</v>
      </c>
      <c r="AA71" s="12">
        <f t="shared" si="192"/>
        <v>0</v>
      </c>
      <c r="AB71" s="12">
        <f t="shared" si="192"/>
        <v>0</v>
      </c>
      <c r="AC71" s="12">
        <f t="shared" si="192"/>
        <v>0</v>
      </c>
      <c r="AD71" s="12">
        <f t="shared" si="192"/>
        <v>0</v>
      </c>
      <c r="AE71" s="12">
        <f t="shared" si="192"/>
        <v>0</v>
      </c>
      <c r="AF71" s="12">
        <f t="shared" si="192"/>
        <v>0</v>
      </c>
      <c r="AG71" s="12">
        <f t="shared" si="192"/>
        <v>0</v>
      </c>
      <c r="AH71" s="12">
        <v>0</v>
      </c>
      <c r="AI71" s="12">
        <v>0</v>
      </c>
      <c r="AJ71" s="12">
        <f t="shared" si="189"/>
        <v>0</v>
      </c>
      <c r="AK71" s="12">
        <f t="shared" ref="AK71:AY71" si="193">SUM(AK72)</f>
        <v>0</v>
      </c>
      <c r="AL71" s="12">
        <f t="shared" si="193"/>
        <v>0</v>
      </c>
      <c r="AM71" s="12">
        <f t="shared" si="193"/>
        <v>0</v>
      </c>
      <c r="AN71" s="12">
        <f t="shared" si="193"/>
        <v>0</v>
      </c>
      <c r="AO71" s="12">
        <f t="shared" si="193"/>
        <v>0</v>
      </c>
      <c r="AP71" s="12">
        <f t="shared" si="193"/>
        <v>0</v>
      </c>
      <c r="AQ71" s="12">
        <f t="shared" si="193"/>
        <v>0</v>
      </c>
      <c r="AR71" s="12">
        <f t="shared" si="193"/>
        <v>0</v>
      </c>
      <c r="AS71" s="12">
        <f t="shared" si="193"/>
        <v>0</v>
      </c>
      <c r="AT71" s="12">
        <f t="shared" si="193"/>
        <v>0</v>
      </c>
      <c r="AU71" s="12">
        <f t="shared" si="193"/>
        <v>0</v>
      </c>
      <c r="AV71" s="12">
        <f t="shared" si="193"/>
        <v>0</v>
      </c>
      <c r="AW71" s="12">
        <f t="shared" si="193"/>
        <v>0</v>
      </c>
      <c r="AX71" s="12">
        <f t="shared" si="193"/>
        <v>0</v>
      </c>
      <c r="AY71" s="12">
        <f t="shared" si="193"/>
        <v>0</v>
      </c>
      <c r="AZ71" s="12">
        <v>0</v>
      </c>
      <c r="BA71" s="12">
        <v>0</v>
      </c>
      <c r="BB71" s="12">
        <f t="shared" si="190"/>
        <v>0</v>
      </c>
      <c r="BC71" s="12">
        <f t="shared" ref="BC71:BQ71" si="194">SUM(BC72)</f>
        <v>0</v>
      </c>
      <c r="BD71" s="12">
        <f t="shared" si="194"/>
        <v>0</v>
      </c>
      <c r="BE71" s="12">
        <f t="shared" si="194"/>
        <v>0</v>
      </c>
      <c r="BF71" s="12">
        <f t="shared" si="194"/>
        <v>0</v>
      </c>
      <c r="BG71" s="12">
        <f t="shared" si="194"/>
        <v>0</v>
      </c>
      <c r="BH71" s="12">
        <f t="shared" si="194"/>
        <v>0</v>
      </c>
      <c r="BI71" s="12">
        <f t="shared" si="194"/>
        <v>0</v>
      </c>
      <c r="BJ71" s="12">
        <f t="shared" si="194"/>
        <v>0</v>
      </c>
      <c r="BK71" s="12">
        <f t="shared" si="194"/>
        <v>0</v>
      </c>
      <c r="BL71" s="12">
        <f t="shared" si="194"/>
        <v>0</v>
      </c>
      <c r="BM71" s="12">
        <f t="shared" si="194"/>
        <v>0</v>
      </c>
      <c r="BN71" s="12">
        <f t="shared" si="194"/>
        <v>0</v>
      </c>
      <c r="BO71" s="12">
        <f t="shared" si="194"/>
        <v>0</v>
      </c>
      <c r="BP71" s="12">
        <f t="shared" si="194"/>
        <v>0</v>
      </c>
      <c r="BQ71" s="12">
        <f t="shared" si="194"/>
        <v>0</v>
      </c>
      <c r="BR71" s="12">
        <v>0</v>
      </c>
      <c r="BS71" s="12">
        <v>0</v>
      </c>
      <c r="BT71" s="12">
        <f t="shared" si="191"/>
        <v>5000</v>
      </c>
      <c r="BU71" s="12">
        <f t="shared" si="191"/>
        <v>5000</v>
      </c>
      <c r="BV71" s="12">
        <f t="shared" si="191"/>
        <v>3000</v>
      </c>
      <c r="BW71" s="12">
        <f t="shared" si="191"/>
        <v>500</v>
      </c>
      <c r="BX71" s="12">
        <f t="shared" si="191"/>
        <v>0</v>
      </c>
      <c r="BY71" s="12">
        <f t="shared" si="191"/>
        <v>500</v>
      </c>
      <c r="BZ71" s="12">
        <f t="shared" si="191"/>
        <v>0</v>
      </c>
      <c r="CA71" s="12">
        <f t="shared" si="132"/>
        <v>3500</v>
      </c>
      <c r="CB71" s="124">
        <f t="shared" si="144"/>
        <v>70</v>
      </c>
    </row>
    <row r="72" spans="1:80" x14ac:dyDescent="0.25">
      <c r="A72" s="4" t="s">
        <v>0</v>
      </c>
      <c r="B72" s="4" t="s">
        <v>88</v>
      </c>
      <c r="C72" s="4" t="s">
        <v>28</v>
      </c>
      <c r="D72" s="79" t="s">
        <v>89</v>
      </c>
      <c r="E72" s="89">
        <v>8213</v>
      </c>
      <c r="F72" s="79"/>
      <c r="G72" s="74" t="s">
        <v>1887</v>
      </c>
      <c r="H72" s="13" t="s">
        <v>81</v>
      </c>
      <c r="I72" s="14">
        <v>2310</v>
      </c>
      <c r="J72" s="14">
        <f t="shared" si="133"/>
        <v>5000</v>
      </c>
      <c r="K72" s="14">
        <v>5000</v>
      </c>
      <c r="L72" s="14">
        <f t="shared" si="135"/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/>
      <c r="T72" s="14"/>
      <c r="U72" s="14"/>
      <c r="V72" s="14"/>
      <c r="W72" s="14"/>
      <c r="X72" s="14">
        <f t="shared" si="33"/>
        <v>0</v>
      </c>
      <c r="Y72" s="14"/>
      <c r="Z72" s="14"/>
      <c r="AA72" s="14"/>
      <c r="AB72" s="14"/>
      <c r="AC72" s="14"/>
      <c r="AD72" s="14"/>
      <c r="AE72" s="14"/>
      <c r="AF72" s="14"/>
      <c r="AG72" s="14"/>
      <c r="AH72" s="14">
        <v>0</v>
      </c>
      <c r="AI72" s="14">
        <v>0</v>
      </c>
      <c r="AJ72" s="14">
        <v>0</v>
      </c>
      <c r="AK72" s="14"/>
      <c r="AL72" s="14"/>
      <c r="AM72" s="14"/>
      <c r="AN72" s="14"/>
      <c r="AO72" s="14"/>
      <c r="AP72" s="14">
        <f t="shared" si="34"/>
        <v>0</v>
      </c>
      <c r="AQ72" s="14"/>
      <c r="AR72" s="14"/>
      <c r="AS72" s="14"/>
      <c r="AT72" s="14"/>
      <c r="AU72" s="14"/>
      <c r="AV72" s="14"/>
      <c r="AW72" s="14"/>
      <c r="AX72" s="14"/>
      <c r="AY72" s="14"/>
      <c r="AZ72" s="14">
        <v>0</v>
      </c>
      <c r="BA72" s="14">
        <v>0</v>
      </c>
      <c r="BB72" s="14">
        <v>0</v>
      </c>
      <c r="BC72" s="14"/>
      <c r="BD72" s="14"/>
      <c r="BE72" s="14"/>
      <c r="BF72" s="14"/>
      <c r="BG72" s="14"/>
      <c r="BH72" s="14">
        <f t="shared" si="35"/>
        <v>0</v>
      </c>
      <c r="BI72" s="14"/>
      <c r="BJ72" s="14"/>
      <c r="BK72" s="14"/>
      <c r="BL72" s="14"/>
      <c r="BM72" s="14"/>
      <c r="BN72" s="14"/>
      <c r="BO72" s="14"/>
      <c r="BP72" s="14"/>
      <c r="BQ72" s="14"/>
      <c r="BR72" s="14">
        <v>0</v>
      </c>
      <c r="BS72" s="14">
        <v>0</v>
      </c>
      <c r="BT72" s="14">
        <v>5000</v>
      </c>
      <c r="BU72" s="14">
        <v>5000</v>
      </c>
      <c r="BV72" s="14">
        <v>3000</v>
      </c>
      <c r="BW72" s="14">
        <f t="shared" si="36"/>
        <v>500</v>
      </c>
      <c r="BX72" s="14"/>
      <c r="BY72" s="14">
        <v>500</v>
      </c>
      <c r="BZ72" s="14"/>
      <c r="CA72" s="14">
        <f t="shared" si="132"/>
        <v>3500</v>
      </c>
      <c r="CB72" s="122">
        <f t="shared" si="144"/>
        <v>70</v>
      </c>
    </row>
    <row r="73" spans="1:80" ht="22.5" x14ac:dyDescent="0.25">
      <c r="A73" s="13" t="s">
        <v>1</v>
      </c>
      <c r="B73" s="13" t="s">
        <v>1</v>
      </c>
      <c r="C73" s="13" t="s">
        <v>1</v>
      </c>
      <c r="D73" s="74" t="s">
        <v>1</v>
      </c>
      <c r="E73" s="74" t="s">
        <v>1</v>
      </c>
      <c r="F73" s="74" t="s">
        <v>1</v>
      </c>
      <c r="G73" s="13" t="s">
        <v>1</v>
      </c>
      <c r="H73" s="10" t="s">
        <v>98</v>
      </c>
      <c r="I73" s="11">
        <f>SUM(I70,I67,I51)</f>
        <v>296650</v>
      </c>
      <c r="J73" s="11">
        <f t="shared" si="133"/>
        <v>344329</v>
      </c>
      <c r="K73" s="11">
        <f t="shared" ref="K73" si="195">SUM(K70,K67,K51)</f>
        <v>344329</v>
      </c>
      <c r="L73" s="11">
        <f t="shared" si="135"/>
        <v>0</v>
      </c>
      <c r="M73" s="11">
        <f t="shared" ref="M73:Q73" si="196">SUM(M70,M67,M51)</f>
        <v>0</v>
      </c>
      <c r="N73" s="11">
        <f t="shared" si="196"/>
        <v>0</v>
      </c>
      <c r="O73" s="11">
        <f t="shared" si="196"/>
        <v>0</v>
      </c>
      <c r="P73" s="11">
        <f t="shared" si="196"/>
        <v>0</v>
      </c>
      <c r="Q73" s="11">
        <f t="shared" si="196"/>
        <v>0</v>
      </c>
      <c r="R73" s="11">
        <f t="shared" ref="R73:AG73" si="197">SUM(R70,R67,R51)</f>
        <v>0</v>
      </c>
      <c r="S73" s="11">
        <f t="shared" si="197"/>
        <v>0</v>
      </c>
      <c r="T73" s="11">
        <f t="shared" si="197"/>
        <v>0</v>
      </c>
      <c r="U73" s="11">
        <f t="shared" si="197"/>
        <v>0</v>
      </c>
      <c r="V73" s="11">
        <f t="shared" si="197"/>
        <v>0</v>
      </c>
      <c r="W73" s="11">
        <f t="shared" si="197"/>
        <v>0</v>
      </c>
      <c r="X73" s="11">
        <f t="shared" si="197"/>
        <v>0</v>
      </c>
      <c r="Y73" s="11">
        <f t="shared" si="197"/>
        <v>0</v>
      </c>
      <c r="Z73" s="11">
        <f t="shared" si="197"/>
        <v>0</v>
      </c>
      <c r="AA73" s="11">
        <f t="shared" si="197"/>
        <v>0</v>
      </c>
      <c r="AB73" s="11">
        <f t="shared" si="197"/>
        <v>0</v>
      </c>
      <c r="AC73" s="11">
        <f t="shared" si="197"/>
        <v>0</v>
      </c>
      <c r="AD73" s="11">
        <f t="shared" si="197"/>
        <v>0</v>
      </c>
      <c r="AE73" s="11">
        <f t="shared" si="197"/>
        <v>0</v>
      </c>
      <c r="AF73" s="11">
        <f t="shared" si="197"/>
        <v>0</v>
      </c>
      <c r="AG73" s="11">
        <f t="shared" si="197"/>
        <v>0</v>
      </c>
      <c r="AH73" s="11">
        <v>0</v>
      </c>
      <c r="AI73" s="11">
        <v>0</v>
      </c>
      <c r="AJ73" s="11">
        <f t="shared" ref="AJ73:AY73" si="198">SUM(AJ70,AJ67,AJ51)</f>
        <v>0</v>
      </c>
      <c r="AK73" s="11">
        <f t="shared" si="198"/>
        <v>0</v>
      </c>
      <c r="AL73" s="11">
        <f t="shared" si="198"/>
        <v>0</v>
      </c>
      <c r="AM73" s="11">
        <f t="shared" si="198"/>
        <v>0</v>
      </c>
      <c r="AN73" s="11">
        <f t="shared" si="198"/>
        <v>0</v>
      </c>
      <c r="AO73" s="11">
        <f t="shared" si="198"/>
        <v>0</v>
      </c>
      <c r="AP73" s="11">
        <f t="shared" si="198"/>
        <v>0</v>
      </c>
      <c r="AQ73" s="11">
        <f t="shared" si="198"/>
        <v>0</v>
      </c>
      <c r="AR73" s="11">
        <f t="shared" si="198"/>
        <v>0</v>
      </c>
      <c r="AS73" s="11">
        <f t="shared" si="198"/>
        <v>0</v>
      </c>
      <c r="AT73" s="11">
        <f t="shared" si="198"/>
        <v>0</v>
      </c>
      <c r="AU73" s="11">
        <f t="shared" si="198"/>
        <v>0</v>
      </c>
      <c r="AV73" s="11">
        <f t="shared" si="198"/>
        <v>0</v>
      </c>
      <c r="AW73" s="11">
        <f t="shared" si="198"/>
        <v>0</v>
      </c>
      <c r="AX73" s="11">
        <f t="shared" si="198"/>
        <v>0</v>
      </c>
      <c r="AY73" s="11">
        <f t="shared" si="198"/>
        <v>0</v>
      </c>
      <c r="AZ73" s="11">
        <v>0</v>
      </c>
      <c r="BA73" s="11">
        <v>0</v>
      </c>
      <c r="BB73" s="11">
        <f t="shared" ref="BB73:BQ73" si="199">SUM(BB70,BB67,BB51)</f>
        <v>0</v>
      </c>
      <c r="BC73" s="11">
        <f t="shared" si="199"/>
        <v>0</v>
      </c>
      <c r="BD73" s="11">
        <f t="shared" si="199"/>
        <v>0</v>
      </c>
      <c r="BE73" s="11">
        <f t="shared" si="199"/>
        <v>0</v>
      </c>
      <c r="BF73" s="11">
        <f t="shared" si="199"/>
        <v>0</v>
      </c>
      <c r="BG73" s="11">
        <f t="shared" si="199"/>
        <v>0</v>
      </c>
      <c r="BH73" s="11">
        <f t="shared" si="199"/>
        <v>0</v>
      </c>
      <c r="BI73" s="11">
        <f t="shared" si="199"/>
        <v>0</v>
      </c>
      <c r="BJ73" s="11">
        <f t="shared" si="199"/>
        <v>0</v>
      </c>
      <c r="BK73" s="11">
        <f t="shared" si="199"/>
        <v>0</v>
      </c>
      <c r="BL73" s="11">
        <f t="shared" si="199"/>
        <v>0</v>
      </c>
      <c r="BM73" s="11">
        <f t="shared" si="199"/>
        <v>0</v>
      </c>
      <c r="BN73" s="11">
        <f t="shared" si="199"/>
        <v>0</v>
      </c>
      <c r="BO73" s="11">
        <f t="shared" si="199"/>
        <v>0</v>
      </c>
      <c r="BP73" s="11">
        <f t="shared" si="199"/>
        <v>0</v>
      </c>
      <c r="BQ73" s="11">
        <f t="shared" si="199"/>
        <v>0</v>
      </c>
      <c r="BR73" s="11">
        <v>0</v>
      </c>
      <c r="BS73" s="11">
        <v>0</v>
      </c>
      <c r="BT73" s="11">
        <f t="shared" ref="BT73:BZ73" si="200">SUM(BT70,BT67,BT51)</f>
        <v>366495</v>
      </c>
      <c r="BU73" s="11">
        <f t="shared" si="200"/>
        <v>366495</v>
      </c>
      <c r="BV73" s="11">
        <f t="shared" si="200"/>
        <v>195489</v>
      </c>
      <c r="BW73" s="11">
        <f t="shared" si="200"/>
        <v>80481</v>
      </c>
      <c r="BX73" s="11">
        <f t="shared" si="200"/>
        <v>30701</v>
      </c>
      <c r="BY73" s="11">
        <f t="shared" si="200"/>
        <v>25166</v>
      </c>
      <c r="BZ73" s="11">
        <f t="shared" si="200"/>
        <v>24614</v>
      </c>
      <c r="CA73" s="11">
        <f t="shared" si="132"/>
        <v>275970</v>
      </c>
      <c r="CB73" s="123">
        <f t="shared" si="144"/>
        <v>75.299799451561412</v>
      </c>
    </row>
    <row r="74" spans="1:80" ht="15.75" thickBot="1" x14ac:dyDescent="0.3">
      <c r="A74" s="13" t="s">
        <v>1</v>
      </c>
      <c r="B74" s="13" t="s">
        <v>1</v>
      </c>
      <c r="C74" s="13" t="s">
        <v>1</v>
      </c>
      <c r="D74" s="74" t="s">
        <v>1</v>
      </c>
      <c r="E74" s="74" t="s">
        <v>1</v>
      </c>
      <c r="F74" s="74" t="s">
        <v>1</v>
      </c>
      <c r="G74" s="13" t="s">
        <v>1</v>
      </c>
      <c r="H74" s="2" t="s">
        <v>83</v>
      </c>
      <c r="I74" s="12">
        <v>8</v>
      </c>
      <c r="J74" s="12">
        <f t="shared" si="133"/>
        <v>8</v>
      </c>
      <c r="K74" s="12">
        <v>8</v>
      </c>
      <c r="L74" s="13"/>
      <c r="M74" s="13" t="s">
        <v>1</v>
      </c>
      <c r="N74" s="13" t="s">
        <v>1</v>
      </c>
      <c r="O74" s="13" t="s">
        <v>1</v>
      </c>
      <c r="P74" s="27"/>
      <c r="Q74" s="13" t="s">
        <v>1</v>
      </c>
      <c r="R74" s="13" t="s">
        <v>1</v>
      </c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>
        <v>0</v>
      </c>
      <c r="AI74" s="13">
        <v>0</v>
      </c>
      <c r="AJ74" s="13" t="s">
        <v>1</v>
      </c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>
        <v>0</v>
      </c>
      <c r="BA74" s="13">
        <v>0</v>
      </c>
      <c r="BB74" s="13" t="s">
        <v>1</v>
      </c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>
        <v>0</v>
      </c>
      <c r="BS74" s="13">
        <v>0</v>
      </c>
      <c r="BT74" s="12">
        <v>8</v>
      </c>
      <c r="BU74" s="12"/>
      <c r="BV74" s="12"/>
      <c r="BW74" s="12">
        <f t="shared" si="36"/>
        <v>0</v>
      </c>
      <c r="BX74" s="12"/>
      <c r="BY74" s="12"/>
      <c r="BZ74" s="12"/>
      <c r="CA74" s="12">
        <f t="shared" si="132"/>
        <v>0</v>
      </c>
      <c r="CB74" s="124"/>
    </row>
    <row r="75" spans="1:80" ht="69.75" customHeight="1" thickBot="1" x14ac:dyDescent="0.3">
      <c r="A75" s="133" t="s">
        <v>1</v>
      </c>
      <c r="B75" s="133" t="s">
        <v>1</v>
      </c>
      <c r="C75" s="133" t="s">
        <v>1</v>
      </c>
      <c r="D75" s="135" t="s">
        <v>1</v>
      </c>
      <c r="E75" s="135" t="s">
        <v>1</v>
      </c>
      <c r="F75" s="135" t="s">
        <v>1</v>
      </c>
      <c r="G75" s="137" t="s">
        <v>1</v>
      </c>
      <c r="H75" s="5" t="s">
        <v>84</v>
      </c>
      <c r="I75" s="5" t="s">
        <v>11</v>
      </c>
      <c r="J75" s="5" t="s">
        <v>1809</v>
      </c>
      <c r="K75" s="5" t="s">
        <v>12</v>
      </c>
      <c r="L75" s="5" t="s">
        <v>13</v>
      </c>
      <c r="M75" s="5" t="s">
        <v>14</v>
      </c>
      <c r="N75" s="5" t="s">
        <v>15</v>
      </c>
      <c r="O75" s="5" t="s">
        <v>16</v>
      </c>
      <c r="P75" s="5" t="s">
        <v>17</v>
      </c>
      <c r="Q75" s="5" t="s">
        <v>18</v>
      </c>
      <c r="R75" s="71" t="s">
        <v>14</v>
      </c>
      <c r="S75" s="71" t="s">
        <v>1843</v>
      </c>
      <c r="T75" s="71" t="s">
        <v>1797</v>
      </c>
      <c r="U75" s="71" t="s">
        <v>1832</v>
      </c>
      <c r="V75" s="71" t="s">
        <v>1833</v>
      </c>
      <c r="W75" s="71" t="s">
        <v>1834</v>
      </c>
      <c r="X75" s="71" t="s">
        <v>1847</v>
      </c>
      <c r="Y75" s="71" t="s">
        <v>1844</v>
      </c>
      <c r="Z75" s="71" t="s">
        <v>1835</v>
      </c>
      <c r="AA75" s="71" t="s">
        <v>1836</v>
      </c>
      <c r="AB75" s="71" t="s">
        <v>1837</v>
      </c>
      <c r="AC75" s="71" t="s">
        <v>1838</v>
      </c>
      <c r="AD75" s="71" t="s">
        <v>1839</v>
      </c>
      <c r="AE75" s="71" t="s">
        <v>1840</v>
      </c>
      <c r="AF75" s="71" t="s">
        <v>1845</v>
      </c>
      <c r="AG75" s="71" t="s">
        <v>1846</v>
      </c>
      <c r="AH75" s="71" t="s">
        <v>1841</v>
      </c>
      <c r="AI75" s="71" t="s">
        <v>1842</v>
      </c>
      <c r="AJ75" s="72" t="s">
        <v>15</v>
      </c>
      <c r="AK75" s="72" t="s">
        <v>1843</v>
      </c>
      <c r="AL75" s="72" t="s">
        <v>1797</v>
      </c>
      <c r="AM75" s="72" t="s">
        <v>1832</v>
      </c>
      <c r="AN75" s="72" t="s">
        <v>1833</v>
      </c>
      <c r="AO75" s="72" t="s">
        <v>1834</v>
      </c>
      <c r="AP75" s="72" t="s">
        <v>1848</v>
      </c>
      <c r="AQ75" s="72" t="s">
        <v>1844</v>
      </c>
      <c r="AR75" s="72" t="s">
        <v>1835</v>
      </c>
      <c r="AS75" s="72" t="s">
        <v>1836</v>
      </c>
      <c r="AT75" s="72" t="s">
        <v>1837</v>
      </c>
      <c r="AU75" s="72" t="s">
        <v>1838</v>
      </c>
      <c r="AV75" s="72" t="s">
        <v>1839</v>
      </c>
      <c r="AW75" s="72" t="s">
        <v>1840</v>
      </c>
      <c r="AX75" s="72" t="s">
        <v>1845</v>
      </c>
      <c r="AY75" s="72" t="s">
        <v>1846</v>
      </c>
      <c r="AZ75" s="72" t="s">
        <v>1841</v>
      </c>
      <c r="BA75" s="72" t="s">
        <v>1842</v>
      </c>
      <c r="BB75" s="73" t="s">
        <v>16</v>
      </c>
      <c r="BC75" s="73" t="s">
        <v>1843</v>
      </c>
      <c r="BD75" s="73" t="s">
        <v>1797</v>
      </c>
      <c r="BE75" s="73" t="s">
        <v>1832</v>
      </c>
      <c r="BF75" s="73" t="s">
        <v>1833</v>
      </c>
      <c r="BG75" s="73" t="s">
        <v>1834</v>
      </c>
      <c r="BH75" s="73" t="s">
        <v>1849</v>
      </c>
      <c r="BI75" s="73" t="s">
        <v>1844</v>
      </c>
      <c r="BJ75" s="73" t="s">
        <v>1835</v>
      </c>
      <c r="BK75" s="73" t="s">
        <v>1836</v>
      </c>
      <c r="BL75" s="73" t="s">
        <v>1837</v>
      </c>
      <c r="BM75" s="73" t="s">
        <v>1838</v>
      </c>
      <c r="BN75" s="73" t="s">
        <v>1839</v>
      </c>
      <c r="BO75" s="73" t="s">
        <v>1840</v>
      </c>
      <c r="BP75" s="73" t="s">
        <v>1845</v>
      </c>
      <c r="BQ75" s="73" t="s">
        <v>1846</v>
      </c>
      <c r="BR75" s="73" t="s">
        <v>1841</v>
      </c>
      <c r="BS75" s="73" t="s">
        <v>1842</v>
      </c>
      <c r="BT75" s="5" t="s">
        <v>1911</v>
      </c>
      <c r="BU75" s="5" t="s">
        <v>1942</v>
      </c>
      <c r="BV75" s="5" t="s">
        <v>1943</v>
      </c>
      <c r="BW75" s="5" t="s">
        <v>1944</v>
      </c>
      <c r="BX75" s="5" t="s">
        <v>1945</v>
      </c>
      <c r="BY75" s="5" t="s">
        <v>1946</v>
      </c>
      <c r="BZ75" s="5" t="s">
        <v>1947</v>
      </c>
      <c r="CA75" s="5" t="s">
        <v>1948</v>
      </c>
      <c r="CB75" s="120" t="s">
        <v>1916</v>
      </c>
    </row>
    <row r="76" spans="1:80" x14ac:dyDescent="0.25">
      <c r="A76" s="134"/>
      <c r="B76" s="134"/>
      <c r="C76" s="134"/>
      <c r="D76" s="136"/>
      <c r="E76" s="136"/>
      <c r="F76" s="136"/>
      <c r="G76" s="138"/>
      <c r="H76" s="15" t="s">
        <v>1</v>
      </c>
      <c r="I76" s="9" t="s">
        <v>19</v>
      </c>
      <c r="J76" s="9">
        <v>1</v>
      </c>
      <c r="K76" s="9" t="s">
        <v>20</v>
      </c>
      <c r="L76" s="9" t="s">
        <v>21</v>
      </c>
      <c r="M76" s="9" t="s">
        <v>22</v>
      </c>
      <c r="N76" s="9" t="s">
        <v>23</v>
      </c>
      <c r="O76" s="9" t="s">
        <v>24</v>
      </c>
      <c r="P76" s="9" t="s">
        <v>25</v>
      </c>
      <c r="Q76" s="9" t="s">
        <v>26</v>
      </c>
      <c r="R76" s="9">
        <v>1</v>
      </c>
      <c r="S76" s="9">
        <v>2</v>
      </c>
      <c r="T76" s="9">
        <v>3</v>
      </c>
      <c r="U76" s="9">
        <v>4</v>
      </c>
      <c r="V76" s="9">
        <v>5</v>
      </c>
      <c r="W76" s="9">
        <v>6</v>
      </c>
      <c r="X76" s="9">
        <v>7</v>
      </c>
      <c r="Y76" s="9">
        <v>8</v>
      </c>
      <c r="Z76" s="9">
        <v>9</v>
      </c>
      <c r="AA76" s="9">
        <v>10</v>
      </c>
      <c r="AB76" s="9">
        <v>11</v>
      </c>
      <c r="AC76" s="9">
        <v>12</v>
      </c>
      <c r="AD76" s="9">
        <v>13</v>
      </c>
      <c r="AE76" s="9">
        <v>14</v>
      </c>
      <c r="AF76" s="9">
        <v>15</v>
      </c>
      <c r="AG76" s="9">
        <v>16</v>
      </c>
      <c r="AH76" s="9">
        <v>20</v>
      </c>
      <c r="AI76" s="9">
        <v>21</v>
      </c>
      <c r="AJ76" s="9">
        <v>1</v>
      </c>
      <c r="AK76" s="9">
        <v>2</v>
      </c>
      <c r="AL76" s="9">
        <v>3</v>
      </c>
      <c r="AM76" s="9">
        <v>4</v>
      </c>
      <c r="AN76" s="9">
        <v>5</v>
      </c>
      <c r="AO76" s="9">
        <v>6</v>
      </c>
      <c r="AP76" s="9">
        <v>7</v>
      </c>
      <c r="AQ76" s="9">
        <v>8</v>
      </c>
      <c r="AR76" s="9">
        <v>9</v>
      </c>
      <c r="AS76" s="9">
        <v>10</v>
      </c>
      <c r="AT76" s="9">
        <v>11</v>
      </c>
      <c r="AU76" s="9">
        <v>12</v>
      </c>
      <c r="AV76" s="9">
        <v>13</v>
      </c>
      <c r="AW76" s="9">
        <v>14</v>
      </c>
      <c r="AX76" s="9">
        <v>15</v>
      </c>
      <c r="AY76" s="9">
        <v>16</v>
      </c>
      <c r="AZ76" s="9">
        <v>20</v>
      </c>
      <c r="BA76" s="9">
        <v>21</v>
      </c>
      <c r="BB76" s="9">
        <v>1</v>
      </c>
      <c r="BC76" s="9">
        <v>2</v>
      </c>
      <c r="BD76" s="9">
        <v>3</v>
      </c>
      <c r="BE76" s="9">
        <v>4</v>
      </c>
      <c r="BF76" s="9">
        <v>5</v>
      </c>
      <c r="BG76" s="9">
        <v>6</v>
      </c>
      <c r="BH76" s="9">
        <v>7</v>
      </c>
      <c r="BI76" s="9">
        <v>8</v>
      </c>
      <c r="BJ76" s="9">
        <v>9</v>
      </c>
      <c r="BK76" s="9">
        <v>10</v>
      </c>
      <c r="BL76" s="9">
        <v>11</v>
      </c>
      <c r="BM76" s="9">
        <v>12</v>
      </c>
      <c r="BN76" s="9">
        <v>13</v>
      </c>
      <c r="BO76" s="9">
        <v>14</v>
      </c>
      <c r="BP76" s="9">
        <v>15</v>
      </c>
      <c r="BQ76" s="9">
        <v>16</v>
      </c>
      <c r="BR76" s="9">
        <v>20</v>
      </c>
      <c r="BS76" s="9">
        <v>21</v>
      </c>
      <c r="BT76" s="9">
        <v>1</v>
      </c>
      <c r="BU76" s="9">
        <v>2</v>
      </c>
      <c r="BV76" s="9">
        <v>3</v>
      </c>
      <c r="BW76" s="9" t="s">
        <v>1798</v>
      </c>
      <c r="BX76" s="9">
        <v>5</v>
      </c>
      <c r="BY76" s="9">
        <v>6</v>
      </c>
      <c r="BZ76" s="9">
        <v>7</v>
      </c>
      <c r="CA76" s="9" t="s">
        <v>1917</v>
      </c>
      <c r="CB76" s="121">
        <v>9</v>
      </c>
    </row>
    <row r="77" spans="1:80" ht="22.5" x14ac:dyDescent="0.25">
      <c r="A77" s="134"/>
      <c r="B77" s="134"/>
      <c r="C77" s="134"/>
      <c r="D77" s="136"/>
      <c r="E77" s="136"/>
      <c r="F77" s="136"/>
      <c r="G77" s="138"/>
      <c r="H77" s="16" t="s">
        <v>85</v>
      </c>
      <c r="I77" s="17">
        <f>SUM(I73)</f>
        <v>296650</v>
      </c>
      <c r="J77" s="17">
        <f t="shared" ref="J77:J78" si="201">SUM(K77,L77,P77,Q77)</f>
        <v>344329</v>
      </c>
      <c r="K77" s="17">
        <f t="shared" ref="K77" si="202">SUM(K73)</f>
        <v>344329</v>
      </c>
      <c r="L77" s="17">
        <f t="shared" ref="L77:L78" si="203">SUM(M77:O77)</f>
        <v>0</v>
      </c>
      <c r="M77" s="17">
        <f t="shared" ref="M77:Q77" si="204">SUM(M73)</f>
        <v>0</v>
      </c>
      <c r="N77" s="17">
        <f t="shared" si="204"/>
        <v>0</v>
      </c>
      <c r="O77" s="17">
        <f t="shared" si="204"/>
        <v>0</v>
      </c>
      <c r="P77" s="17">
        <f t="shared" si="204"/>
        <v>0</v>
      </c>
      <c r="Q77" s="17">
        <f t="shared" si="204"/>
        <v>0</v>
      </c>
      <c r="R77" s="17">
        <f t="shared" ref="R77:AG77" si="205">SUM(R73)</f>
        <v>0</v>
      </c>
      <c r="S77" s="17">
        <f t="shared" si="205"/>
        <v>0</v>
      </c>
      <c r="T77" s="17">
        <f t="shared" si="205"/>
        <v>0</v>
      </c>
      <c r="U77" s="17">
        <f t="shared" si="205"/>
        <v>0</v>
      </c>
      <c r="V77" s="17">
        <f t="shared" si="205"/>
        <v>0</v>
      </c>
      <c r="W77" s="17">
        <f t="shared" si="205"/>
        <v>0</v>
      </c>
      <c r="X77" s="17">
        <f t="shared" ref="X77" si="206">SUM(X73)</f>
        <v>0</v>
      </c>
      <c r="Y77" s="17">
        <f t="shared" si="205"/>
        <v>0</v>
      </c>
      <c r="Z77" s="17">
        <f t="shared" si="205"/>
        <v>0</v>
      </c>
      <c r="AA77" s="17">
        <f t="shared" si="205"/>
        <v>0</v>
      </c>
      <c r="AB77" s="17">
        <f t="shared" si="205"/>
        <v>0</v>
      </c>
      <c r="AC77" s="17">
        <f t="shared" si="205"/>
        <v>0</v>
      </c>
      <c r="AD77" s="17">
        <f t="shared" si="205"/>
        <v>0</v>
      </c>
      <c r="AE77" s="17">
        <f t="shared" si="205"/>
        <v>0</v>
      </c>
      <c r="AF77" s="17">
        <f t="shared" si="205"/>
        <v>0</v>
      </c>
      <c r="AG77" s="17">
        <f t="shared" si="205"/>
        <v>0</v>
      </c>
      <c r="AH77" s="17">
        <v>0</v>
      </c>
      <c r="AI77" s="17">
        <v>0</v>
      </c>
      <c r="AJ77" s="17">
        <f t="shared" ref="AJ77:AY77" si="207">SUM(AJ73)</f>
        <v>0</v>
      </c>
      <c r="AK77" s="17">
        <f t="shared" si="207"/>
        <v>0</v>
      </c>
      <c r="AL77" s="17">
        <f t="shared" si="207"/>
        <v>0</v>
      </c>
      <c r="AM77" s="17">
        <f t="shared" si="207"/>
        <v>0</v>
      </c>
      <c r="AN77" s="17">
        <f t="shared" si="207"/>
        <v>0</v>
      </c>
      <c r="AO77" s="17">
        <f t="shared" si="207"/>
        <v>0</v>
      </c>
      <c r="AP77" s="17">
        <f t="shared" ref="AP77" si="208">SUM(AP73)</f>
        <v>0</v>
      </c>
      <c r="AQ77" s="17">
        <f t="shared" si="207"/>
        <v>0</v>
      </c>
      <c r="AR77" s="17">
        <f t="shared" si="207"/>
        <v>0</v>
      </c>
      <c r="AS77" s="17">
        <f t="shared" si="207"/>
        <v>0</v>
      </c>
      <c r="AT77" s="17">
        <f t="shared" si="207"/>
        <v>0</v>
      </c>
      <c r="AU77" s="17">
        <f t="shared" si="207"/>
        <v>0</v>
      </c>
      <c r="AV77" s="17">
        <f t="shared" si="207"/>
        <v>0</v>
      </c>
      <c r="AW77" s="17">
        <f t="shared" si="207"/>
        <v>0</v>
      </c>
      <c r="AX77" s="17">
        <f t="shared" si="207"/>
        <v>0</v>
      </c>
      <c r="AY77" s="17">
        <f t="shared" si="207"/>
        <v>0</v>
      </c>
      <c r="AZ77" s="17">
        <v>0</v>
      </c>
      <c r="BA77" s="17">
        <v>0</v>
      </c>
      <c r="BB77" s="17">
        <f t="shared" ref="BB77:BQ77" si="209">SUM(BB73)</f>
        <v>0</v>
      </c>
      <c r="BC77" s="17">
        <f t="shared" si="209"/>
        <v>0</v>
      </c>
      <c r="BD77" s="17">
        <f t="shared" si="209"/>
        <v>0</v>
      </c>
      <c r="BE77" s="17">
        <f t="shared" si="209"/>
        <v>0</v>
      </c>
      <c r="BF77" s="17">
        <f t="shared" si="209"/>
        <v>0</v>
      </c>
      <c r="BG77" s="17">
        <f t="shared" si="209"/>
        <v>0</v>
      </c>
      <c r="BH77" s="17">
        <f t="shared" ref="BH77" si="210">SUM(BH73)</f>
        <v>0</v>
      </c>
      <c r="BI77" s="17">
        <f t="shared" si="209"/>
        <v>0</v>
      </c>
      <c r="BJ77" s="17">
        <f t="shared" si="209"/>
        <v>0</v>
      </c>
      <c r="BK77" s="17">
        <f t="shared" si="209"/>
        <v>0</v>
      </c>
      <c r="BL77" s="17">
        <f t="shared" si="209"/>
        <v>0</v>
      </c>
      <c r="BM77" s="17">
        <f t="shared" si="209"/>
        <v>0</v>
      </c>
      <c r="BN77" s="17">
        <f t="shared" si="209"/>
        <v>0</v>
      </c>
      <c r="BO77" s="17">
        <f t="shared" si="209"/>
        <v>0</v>
      </c>
      <c r="BP77" s="17">
        <f t="shared" si="209"/>
        <v>0</v>
      </c>
      <c r="BQ77" s="17">
        <f t="shared" si="209"/>
        <v>0</v>
      </c>
      <c r="BR77" s="17">
        <v>0</v>
      </c>
      <c r="BS77" s="17">
        <v>0</v>
      </c>
      <c r="BT77" s="17">
        <f t="shared" ref="BT77:BW77" si="211">SUM(BT73)</f>
        <v>366495</v>
      </c>
      <c r="BU77" s="17">
        <f t="shared" ref="BU77:BV77" si="212">SUM(BU73)</f>
        <v>366495</v>
      </c>
      <c r="BV77" s="17">
        <f t="shared" si="212"/>
        <v>195489</v>
      </c>
      <c r="BW77" s="17">
        <f t="shared" si="211"/>
        <v>80481</v>
      </c>
      <c r="BX77" s="17">
        <f t="shared" ref="BX77:BZ77" si="213">SUM(BX73)</f>
        <v>30701</v>
      </c>
      <c r="BY77" s="17">
        <f t="shared" si="213"/>
        <v>25166</v>
      </c>
      <c r="BZ77" s="17">
        <f t="shared" si="213"/>
        <v>24614</v>
      </c>
      <c r="CA77" s="17">
        <f t="shared" ref="CA77:CA84" si="214">BV77+BW77</f>
        <v>275970</v>
      </c>
      <c r="CB77" s="125">
        <f>IF(BU77=0,"-",CA77/BU77*100)</f>
        <v>75.299799451561412</v>
      </c>
    </row>
    <row r="78" spans="1:80" x14ac:dyDescent="0.25">
      <c r="A78" s="134"/>
      <c r="B78" s="134"/>
      <c r="C78" s="134"/>
      <c r="D78" s="136"/>
      <c r="E78" s="136"/>
      <c r="F78" s="136"/>
      <c r="G78" s="138"/>
      <c r="H78" s="18" t="s">
        <v>86</v>
      </c>
      <c r="I78" s="17">
        <f>SUM(I77)</f>
        <v>296650</v>
      </c>
      <c r="J78" s="17">
        <f t="shared" si="201"/>
        <v>344329</v>
      </c>
      <c r="K78" s="17">
        <f t="shared" ref="K78" si="215">SUM(K77)</f>
        <v>344329</v>
      </c>
      <c r="L78" s="17">
        <f t="shared" si="203"/>
        <v>0</v>
      </c>
      <c r="M78" s="17">
        <f t="shared" ref="M78:Q78" si="216">SUM(M77)</f>
        <v>0</v>
      </c>
      <c r="N78" s="17">
        <f t="shared" si="216"/>
        <v>0</v>
      </c>
      <c r="O78" s="17">
        <f t="shared" si="216"/>
        <v>0</v>
      </c>
      <c r="P78" s="17">
        <f t="shared" si="216"/>
        <v>0</v>
      </c>
      <c r="Q78" s="17">
        <f t="shared" si="216"/>
        <v>0</v>
      </c>
      <c r="R78" s="17">
        <f t="shared" ref="R78:AG78" si="217">SUM(R77)</f>
        <v>0</v>
      </c>
      <c r="S78" s="17">
        <f t="shared" si="217"/>
        <v>0</v>
      </c>
      <c r="T78" s="17">
        <f t="shared" si="217"/>
        <v>0</v>
      </c>
      <c r="U78" s="17">
        <f t="shared" si="217"/>
        <v>0</v>
      </c>
      <c r="V78" s="17">
        <f t="shared" si="217"/>
        <v>0</v>
      </c>
      <c r="W78" s="17">
        <f t="shared" si="217"/>
        <v>0</v>
      </c>
      <c r="X78" s="17">
        <f t="shared" ref="X78" si="218">SUM(X77)</f>
        <v>0</v>
      </c>
      <c r="Y78" s="17">
        <f t="shared" si="217"/>
        <v>0</v>
      </c>
      <c r="Z78" s="17">
        <f t="shared" si="217"/>
        <v>0</v>
      </c>
      <c r="AA78" s="17">
        <f t="shared" si="217"/>
        <v>0</v>
      </c>
      <c r="AB78" s="17">
        <f t="shared" si="217"/>
        <v>0</v>
      </c>
      <c r="AC78" s="17">
        <f t="shared" si="217"/>
        <v>0</v>
      </c>
      <c r="AD78" s="17">
        <f t="shared" si="217"/>
        <v>0</v>
      </c>
      <c r="AE78" s="17">
        <f t="shared" si="217"/>
        <v>0</v>
      </c>
      <c r="AF78" s="17">
        <f t="shared" si="217"/>
        <v>0</v>
      </c>
      <c r="AG78" s="17">
        <f t="shared" si="217"/>
        <v>0</v>
      </c>
      <c r="AH78" s="17">
        <v>0</v>
      </c>
      <c r="AI78" s="17">
        <v>0</v>
      </c>
      <c r="AJ78" s="17">
        <f t="shared" ref="AJ78:AY78" si="219">SUM(AJ77)</f>
        <v>0</v>
      </c>
      <c r="AK78" s="17">
        <f t="shared" si="219"/>
        <v>0</v>
      </c>
      <c r="AL78" s="17">
        <f t="shared" si="219"/>
        <v>0</v>
      </c>
      <c r="AM78" s="17">
        <f t="shared" si="219"/>
        <v>0</v>
      </c>
      <c r="AN78" s="17">
        <f t="shared" si="219"/>
        <v>0</v>
      </c>
      <c r="AO78" s="17">
        <f t="shared" si="219"/>
        <v>0</v>
      </c>
      <c r="AP78" s="17">
        <f t="shared" ref="AP78" si="220">SUM(AP77)</f>
        <v>0</v>
      </c>
      <c r="AQ78" s="17">
        <f t="shared" si="219"/>
        <v>0</v>
      </c>
      <c r="AR78" s="17">
        <f t="shared" si="219"/>
        <v>0</v>
      </c>
      <c r="AS78" s="17">
        <f t="shared" si="219"/>
        <v>0</v>
      </c>
      <c r="AT78" s="17">
        <f t="shared" si="219"/>
        <v>0</v>
      </c>
      <c r="AU78" s="17">
        <f t="shared" si="219"/>
        <v>0</v>
      </c>
      <c r="AV78" s="17">
        <f t="shared" si="219"/>
        <v>0</v>
      </c>
      <c r="AW78" s="17">
        <f t="shared" si="219"/>
        <v>0</v>
      </c>
      <c r="AX78" s="17">
        <f t="shared" si="219"/>
        <v>0</v>
      </c>
      <c r="AY78" s="17">
        <f t="shared" si="219"/>
        <v>0</v>
      </c>
      <c r="AZ78" s="17">
        <v>0</v>
      </c>
      <c r="BA78" s="17">
        <v>0</v>
      </c>
      <c r="BB78" s="17">
        <f t="shared" ref="BB78:BQ78" si="221">SUM(BB77)</f>
        <v>0</v>
      </c>
      <c r="BC78" s="17">
        <f t="shared" si="221"/>
        <v>0</v>
      </c>
      <c r="BD78" s="17">
        <f t="shared" si="221"/>
        <v>0</v>
      </c>
      <c r="BE78" s="17">
        <f t="shared" si="221"/>
        <v>0</v>
      </c>
      <c r="BF78" s="17">
        <f t="shared" si="221"/>
        <v>0</v>
      </c>
      <c r="BG78" s="17">
        <f t="shared" si="221"/>
        <v>0</v>
      </c>
      <c r="BH78" s="17">
        <f t="shared" ref="BH78" si="222">SUM(BH77)</f>
        <v>0</v>
      </c>
      <c r="BI78" s="17">
        <f t="shared" si="221"/>
        <v>0</v>
      </c>
      <c r="BJ78" s="17">
        <f t="shared" si="221"/>
        <v>0</v>
      </c>
      <c r="BK78" s="17">
        <f t="shared" si="221"/>
        <v>0</v>
      </c>
      <c r="BL78" s="17">
        <f t="shared" si="221"/>
        <v>0</v>
      </c>
      <c r="BM78" s="17">
        <f t="shared" si="221"/>
        <v>0</v>
      </c>
      <c r="BN78" s="17">
        <f t="shared" si="221"/>
        <v>0</v>
      </c>
      <c r="BO78" s="17">
        <f t="shared" si="221"/>
        <v>0</v>
      </c>
      <c r="BP78" s="17">
        <f t="shared" si="221"/>
        <v>0</v>
      </c>
      <c r="BQ78" s="17">
        <f t="shared" si="221"/>
        <v>0</v>
      </c>
      <c r="BR78" s="17">
        <v>0</v>
      </c>
      <c r="BS78" s="17">
        <v>0</v>
      </c>
      <c r="BT78" s="17">
        <f t="shared" ref="BT78:BW78" si="223">SUM(BT77)</f>
        <v>366495</v>
      </c>
      <c r="BU78" s="17">
        <f t="shared" ref="BU78:BV78" si="224">SUM(BU77)</f>
        <v>366495</v>
      </c>
      <c r="BV78" s="17">
        <f t="shared" si="224"/>
        <v>195489</v>
      </c>
      <c r="BW78" s="17">
        <f t="shared" si="223"/>
        <v>80481</v>
      </c>
      <c r="BX78" s="17">
        <f t="shared" ref="BX78" si="225">SUM(BX77)</f>
        <v>30701</v>
      </c>
      <c r="BY78" s="17">
        <f t="shared" ref="BY78" si="226">SUM(BY77)</f>
        <v>25166</v>
      </c>
      <c r="BZ78" s="17">
        <f t="shared" ref="BZ78" si="227">SUM(BZ77)</f>
        <v>24614</v>
      </c>
      <c r="CA78" s="17">
        <f t="shared" si="214"/>
        <v>275970</v>
      </c>
      <c r="CB78" s="125">
        <f>IF(BU78=0,"-",CA78/BU78*100)</f>
        <v>75.299799451561412</v>
      </c>
    </row>
    <row r="79" spans="1:80" x14ac:dyDescent="0.25">
      <c r="A79" s="139"/>
      <c r="B79" s="139"/>
      <c r="C79" s="139"/>
      <c r="D79" s="140"/>
      <c r="E79" s="140"/>
      <c r="F79" s="140"/>
      <c r="G79" s="141"/>
      <c r="X79">
        <f t="shared" ref="X79:X140" si="228">R79+S79+T79+U79+V79+W79</f>
        <v>0</v>
      </c>
      <c r="AH79">
        <v>0</v>
      </c>
      <c r="AI79">
        <v>0</v>
      </c>
      <c r="AP79">
        <f t="shared" ref="AP79:AP140" si="229">AJ79+AK79+AL79+AM79+AN79+AO79</f>
        <v>0</v>
      </c>
      <c r="AZ79">
        <v>0</v>
      </c>
      <c r="BA79">
        <v>0</v>
      </c>
      <c r="BH79">
        <f t="shared" ref="BH79:BH140" si="230">BB79+BC79+BD79+BE79+BF79+BG79</f>
        <v>0</v>
      </c>
      <c r="BR79">
        <v>0</v>
      </c>
      <c r="BS79">
        <v>0</v>
      </c>
      <c r="BU79">
        <v>0</v>
      </c>
      <c r="BV79">
        <v>0</v>
      </c>
      <c r="BW79">
        <f t="shared" ref="BW79:BW141" si="231">BX79+BY79+BZ79</f>
        <v>0</v>
      </c>
      <c r="CA79">
        <f t="shared" si="214"/>
        <v>0</v>
      </c>
      <c r="CB79" s="126" t="str">
        <f>IF(BU79=0,"-",CA79/BU79*100)</f>
        <v>-</v>
      </c>
    </row>
    <row r="80" spans="1:80" x14ac:dyDescent="0.25">
      <c r="A80" s="13" t="s">
        <v>1</v>
      </c>
      <c r="B80" s="13" t="s">
        <v>1</v>
      </c>
      <c r="C80" s="13" t="s">
        <v>1</v>
      </c>
      <c r="D80" s="74" t="s">
        <v>1</v>
      </c>
      <c r="E80" s="74" t="s">
        <v>1</v>
      </c>
      <c r="F80" s="74" t="s">
        <v>1</v>
      </c>
      <c r="G80" s="13" t="s">
        <v>1</v>
      </c>
      <c r="H80" s="19" t="s">
        <v>1</v>
      </c>
      <c r="I80" s="19" t="s">
        <v>1</v>
      </c>
      <c r="J80" s="19"/>
      <c r="K80" s="19" t="s">
        <v>1</v>
      </c>
      <c r="L80" s="19"/>
      <c r="M80" s="19" t="s">
        <v>1</v>
      </c>
      <c r="N80" s="19" t="s">
        <v>1</v>
      </c>
      <c r="O80" s="19" t="s">
        <v>1</v>
      </c>
      <c r="P80" s="28"/>
      <c r="Q80" s="19" t="s">
        <v>1</v>
      </c>
      <c r="R80" s="19" t="s">
        <v>1</v>
      </c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>
        <v>0</v>
      </c>
      <c r="AI80" s="19">
        <v>0</v>
      </c>
      <c r="AJ80" s="19" t="s">
        <v>1</v>
      </c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>
        <v>0</v>
      </c>
      <c r="BA80" s="19">
        <v>0</v>
      </c>
      <c r="BB80" s="19" t="s">
        <v>1</v>
      </c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>
        <v>0</v>
      </c>
      <c r="BS80" s="19">
        <v>0</v>
      </c>
      <c r="BT80" s="19"/>
      <c r="BU80" s="19"/>
      <c r="BV80" s="19"/>
      <c r="BW80" s="19">
        <f t="shared" si="231"/>
        <v>0</v>
      </c>
      <c r="BX80" s="19"/>
      <c r="BY80" s="19"/>
      <c r="BZ80" s="19"/>
      <c r="CA80" s="19">
        <f t="shared" si="214"/>
        <v>0</v>
      </c>
      <c r="CB80" s="127"/>
    </row>
    <row r="81" spans="1:80" x14ac:dyDescent="0.25">
      <c r="A81" s="13" t="s">
        <v>1</v>
      </c>
      <c r="B81" s="13" t="s">
        <v>1</v>
      </c>
      <c r="C81" s="13" t="s">
        <v>1</v>
      </c>
      <c r="D81" s="74" t="s">
        <v>1</v>
      </c>
      <c r="E81" s="74" t="s">
        <v>1</v>
      </c>
      <c r="F81" s="74" t="s">
        <v>1</v>
      </c>
      <c r="G81" s="13" t="s">
        <v>1</v>
      </c>
      <c r="H81" s="10" t="s">
        <v>99</v>
      </c>
      <c r="I81" s="11">
        <f>SUM(I73)</f>
        <v>296650</v>
      </c>
      <c r="J81" s="11">
        <f t="shared" ref="J81:J82" si="232">SUM(K81,L81,P81,Q81)</f>
        <v>344329</v>
      </c>
      <c r="K81" s="11">
        <f t="shared" ref="K81" si="233">SUM(K73)</f>
        <v>344329</v>
      </c>
      <c r="L81" s="11">
        <f t="shared" ref="L81" si="234">SUM(M81:O81)</f>
        <v>0</v>
      </c>
      <c r="M81" s="11">
        <f t="shared" ref="M81:Q81" si="235">SUM(M73)</f>
        <v>0</v>
      </c>
      <c r="N81" s="11">
        <f t="shared" si="235"/>
        <v>0</v>
      </c>
      <c r="O81" s="11">
        <f t="shared" si="235"/>
        <v>0</v>
      </c>
      <c r="P81" s="11">
        <f t="shared" si="235"/>
        <v>0</v>
      </c>
      <c r="Q81" s="11">
        <f t="shared" si="235"/>
        <v>0</v>
      </c>
      <c r="R81" s="11">
        <f t="shared" ref="R81:AG81" si="236">SUM(R73)</f>
        <v>0</v>
      </c>
      <c r="S81" s="11">
        <f t="shared" si="236"/>
        <v>0</v>
      </c>
      <c r="T81" s="11">
        <f t="shared" si="236"/>
        <v>0</v>
      </c>
      <c r="U81" s="11">
        <f t="shared" si="236"/>
        <v>0</v>
      </c>
      <c r="V81" s="11">
        <f t="shared" si="236"/>
        <v>0</v>
      </c>
      <c r="W81" s="11">
        <f t="shared" si="236"/>
        <v>0</v>
      </c>
      <c r="X81" s="11">
        <f t="shared" si="236"/>
        <v>0</v>
      </c>
      <c r="Y81" s="11">
        <f t="shared" si="236"/>
        <v>0</v>
      </c>
      <c r="Z81" s="11">
        <f t="shared" si="236"/>
        <v>0</v>
      </c>
      <c r="AA81" s="11">
        <f t="shared" si="236"/>
        <v>0</v>
      </c>
      <c r="AB81" s="11">
        <f t="shared" si="236"/>
        <v>0</v>
      </c>
      <c r="AC81" s="11">
        <f t="shared" si="236"/>
        <v>0</v>
      </c>
      <c r="AD81" s="11">
        <f t="shared" si="236"/>
        <v>0</v>
      </c>
      <c r="AE81" s="11">
        <f t="shared" si="236"/>
        <v>0</v>
      </c>
      <c r="AF81" s="11">
        <f t="shared" si="236"/>
        <v>0</v>
      </c>
      <c r="AG81" s="11">
        <f t="shared" si="236"/>
        <v>0</v>
      </c>
      <c r="AH81" s="11">
        <v>0</v>
      </c>
      <c r="AI81" s="11">
        <v>0</v>
      </c>
      <c r="AJ81" s="11">
        <f t="shared" ref="AJ81:AY81" si="237">SUM(AJ73)</f>
        <v>0</v>
      </c>
      <c r="AK81" s="11">
        <f t="shared" si="237"/>
        <v>0</v>
      </c>
      <c r="AL81" s="11">
        <f t="shared" si="237"/>
        <v>0</v>
      </c>
      <c r="AM81" s="11">
        <f t="shared" si="237"/>
        <v>0</v>
      </c>
      <c r="AN81" s="11">
        <f t="shared" si="237"/>
        <v>0</v>
      </c>
      <c r="AO81" s="11">
        <f t="shared" si="237"/>
        <v>0</v>
      </c>
      <c r="AP81" s="11">
        <f t="shared" si="237"/>
        <v>0</v>
      </c>
      <c r="AQ81" s="11">
        <f t="shared" si="237"/>
        <v>0</v>
      </c>
      <c r="AR81" s="11">
        <f t="shared" si="237"/>
        <v>0</v>
      </c>
      <c r="AS81" s="11">
        <f t="shared" si="237"/>
        <v>0</v>
      </c>
      <c r="AT81" s="11">
        <f t="shared" si="237"/>
        <v>0</v>
      </c>
      <c r="AU81" s="11">
        <f t="shared" si="237"/>
        <v>0</v>
      </c>
      <c r="AV81" s="11">
        <f t="shared" si="237"/>
        <v>0</v>
      </c>
      <c r="AW81" s="11">
        <f t="shared" si="237"/>
        <v>0</v>
      </c>
      <c r="AX81" s="11">
        <f t="shared" si="237"/>
        <v>0</v>
      </c>
      <c r="AY81" s="11">
        <f t="shared" si="237"/>
        <v>0</v>
      </c>
      <c r="AZ81" s="11">
        <v>0</v>
      </c>
      <c r="BA81" s="11">
        <v>0</v>
      </c>
      <c r="BB81" s="11">
        <f t="shared" ref="BB81:BQ81" si="238">SUM(BB73)</f>
        <v>0</v>
      </c>
      <c r="BC81" s="11">
        <f t="shared" si="238"/>
        <v>0</v>
      </c>
      <c r="BD81" s="11">
        <f t="shared" si="238"/>
        <v>0</v>
      </c>
      <c r="BE81" s="11">
        <f t="shared" si="238"/>
        <v>0</v>
      </c>
      <c r="BF81" s="11">
        <f t="shared" si="238"/>
        <v>0</v>
      </c>
      <c r="BG81" s="11">
        <f t="shared" si="238"/>
        <v>0</v>
      </c>
      <c r="BH81" s="11">
        <f t="shared" si="238"/>
        <v>0</v>
      </c>
      <c r="BI81" s="11">
        <f t="shared" si="238"/>
        <v>0</v>
      </c>
      <c r="BJ81" s="11">
        <f t="shared" si="238"/>
        <v>0</v>
      </c>
      <c r="BK81" s="11">
        <f t="shared" si="238"/>
        <v>0</v>
      </c>
      <c r="BL81" s="11">
        <f t="shared" si="238"/>
        <v>0</v>
      </c>
      <c r="BM81" s="11">
        <f t="shared" si="238"/>
        <v>0</v>
      </c>
      <c r="BN81" s="11">
        <f t="shared" si="238"/>
        <v>0</v>
      </c>
      <c r="BO81" s="11">
        <f t="shared" si="238"/>
        <v>0</v>
      </c>
      <c r="BP81" s="11">
        <f t="shared" si="238"/>
        <v>0</v>
      </c>
      <c r="BQ81" s="11">
        <f t="shared" si="238"/>
        <v>0</v>
      </c>
      <c r="BR81" s="11">
        <v>0</v>
      </c>
      <c r="BS81" s="11">
        <v>0</v>
      </c>
      <c r="BT81" s="11">
        <f t="shared" ref="BT81:BW82" si="239">SUM(BT73)</f>
        <v>366495</v>
      </c>
      <c r="BU81" s="11">
        <f t="shared" ref="BU81:BV82" si="240">SUM(BU73)</f>
        <v>366495</v>
      </c>
      <c r="BV81" s="11">
        <f t="shared" si="240"/>
        <v>195489</v>
      </c>
      <c r="BW81" s="11">
        <f t="shared" si="239"/>
        <v>80481</v>
      </c>
      <c r="BX81" s="11">
        <f t="shared" ref="BX81:BX82" si="241">SUM(BX73)</f>
        <v>30701</v>
      </c>
      <c r="BY81" s="11">
        <f t="shared" ref="BY81:BY82" si="242">SUM(BY73)</f>
        <v>25166</v>
      </c>
      <c r="BZ81" s="11">
        <f t="shared" ref="BZ81:BZ82" si="243">SUM(BZ73)</f>
        <v>24614</v>
      </c>
      <c r="CA81" s="11">
        <f t="shared" si="214"/>
        <v>275970</v>
      </c>
      <c r="CB81" s="123">
        <f>IF(BU81=0,"-",CA81/BU81*100)</f>
        <v>75.299799451561412</v>
      </c>
    </row>
    <row r="82" spans="1:80" x14ac:dyDescent="0.25">
      <c r="A82" s="13" t="s">
        <v>1</v>
      </c>
      <c r="B82" s="13" t="s">
        <v>1</v>
      </c>
      <c r="C82" s="13" t="s">
        <v>1</v>
      </c>
      <c r="D82" s="74" t="s">
        <v>1</v>
      </c>
      <c r="E82" s="74" t="s">
        <v>1</v>
      </c>
      <c r="F82" s="74" t="s">
        <v>1</v>
      </c>
      <c r="G82" s="13" t="s">
        <v>1</v>
      </c>
      <c r="H82" s="2" t="s">
        <v>83</v>
      </c>
      <c r="I82" s="12">
        <f>SUM(I74)</f>
        <v>8</v>
      </c>
      <c r="J82" s="12">
        <f t="shared" si="232"/>
        <v>8</v>
      </c>
      <c r="K82" s="12">
        <f>SUM(K74)</f>
        <v>8</v>
      </c>
      <c r="L82" s="13"/>
      <c r="M82" s="13" t="s">
        <v>1</v>
      </c>
      <c r="N82" s="13" t="s">
        <v>1</v>
      </c>
      <c r="O82" s="13" t="s">
        <v>1</v>
      </c>
      <c r="P82" s="29"/>
      <c r="Q82" s="13" t="s">
        <v>1</v>
      </c>
      <c r="R82" s="13" t="s">
        <v>1</v>
      </c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>
        <v>0</v>
      </c>
      <c r="AI82" s="13">
        <v>0</v>
      </c>
      <c r="AJ82" s="13" t="s">
        <v>1</v>
      </c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>
        <v>0</v>
      </c>
      <c r="BA82" s="13">
        <v>0</v>
      </c>
      <c r="BB82" s="13" t="s">
        <v>1</v>
      </c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>
        <v>0</v>
      </c>
      <c r="BS82" s="13">
        <v>0</v>
      </c>
      <c r="BT82" s="12">
        <f t="shared" si="239"/>
        <v>8</v>
      </c>
      <c r="BU82" s="12">
        <f t="shared" si="240"/>
        <v>0</v>
      </c>
      <c r="BV82" s="12">
        <f t="shared" si="240"/>
        <v>0</v>
      </c>
      <c r="BW82" s="12">
        <f t="shared" si="239"/>
        <v>0</v>
      </c>
      <c r="BX82" s="12">
        <f t="shared" si="241"/>
        <v>0</v>
      </c>
      <c r="BY82" s="12">
        <f t="shared" si="242"/>
        <v>0</v>
      </c>
      <c r="BZ82" s="12">
        <f t="shared" si="243"/>
        <v>0</v>
      </c>
      <c r="CA82" s="12">
        <f t="shared" si="214"/>
        <v>0</v>
      </c>
      <c r="CB82" s="124" t="str">
        <f>IF(BU82=0,"-",CA82/BU82*100)</f>
        <v>-</v>
      </c>
    </row>
    <row r="83" spans="1:80" x14ac:dyDescent="0.25">
      <c r="A83" s="13" t="s">
        <v>1</v>
      </c>
      <c r="B83" s="13" t="s">
        <v>1</v>
      </c>
      <c r="C83" s="13" t="s">
        <v>1</v>
      </c>
      <c r="D83" s="74" t="s">
        <v>1</v>
      </c>
      <c r="E83" s="74" t="s">
        <v>1</v>
      </c>
      <c r="F83" s="74" t="s">
        <v>1</v>
      </c>
      <c r="G83" s="13" t="s">
        <v>1</v>
      </c>
      <c r="H83" s="20" t="s">
        <v>1</v>
      </c>
      <c r="I83" s="21" t="s">
        <v>1</v>
      </c>
      <c r="J83" s="21"/>
      <c r="K83" s="21" t="s">
        <v>1</v>
      </c>
      <c r="L83" s="21"/>
      <c r="M83" s="21" t="s">
        <v>1</v>
      </c>
      <c r="N83" s="21" t="s">
        <v>1</v>
      </c>
      <c r="O83" s="21" t="s">
        <v>1</v>
      </c>
      <c r="P83" s="30"/>
      <c r="Q83" s="21" t="s">
        <v>1</v>
      </c>
      <c r="R83" s="21" t="s">
        <v>1</v>
      </c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>
        <v>0</v>
      </c>
      <c r="AI83" s="21">
        <v>0</v>
      </c>
      <c r="AJ83" s="21" t="s">
        <v>1</v>
      </c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>
        <v>0</v>
      </c>
      <c r="BA83" s="21">
        <v>0</v>
      </c>
      <c r="BB83" s="21" t="s">
        <v>1</v>
      </c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>
        <v>0</v>
      </c>
      <c r="BS83" s="21">
        <v>0</v>
      </c>
      <c r="BT83" s="21"/>
      <c r="BU83" s="21"/>
      <c r="BV83" s="21"/>
      <c r="BW83" s="21">
        <f t="shared" si="231"/>
        <v>0</v>
      </c>
      <c r="BX83" s="21"/>
      <c r="BY83" s="21"/>
      <c r="BZ83" s="21"/>
      <c r="CA83" s="21">
        <f t="shared" si="214"/>
        <v>0</v>
      </c>
      <c r="CB83" s="128"/>
    </row>
    <row r="84" spans="1:80" ht="15.75" thickBot="1" x14ac:dyDescent="0.3">
      <c r="A84" s="1" t="s">
        <v>0</v>
      </c>
      <c r="B84" s="1" t="s">
        <v>100</v>
      </c>
      <c r="C84" s="4" t="s">
        <v>1</v>
      </c>
      <c r="D84" s="79" t="s">
        <v>1</v>
      </c>
      <c r="E84" s="78" t="s">
        <v>1</v>
      </c>
      <c r="F84" s="78" t="s">
        <v>1</v>
      </c>
      <c r="G84" s="2" t="s">
        <v>1</v>
      </c>
      <c r="H84" s="2" t="s">
        <v>1</v>
      </c>
      <c r="I84" s="3" t="s">
        <v>1</v>
      </c>
      <c r="J84" s="3"/>
      <c r="K84" s="3" t="s">
        <v>1</v>
      </c>
      <c r="L84" s="3"/>
      <c r="M84" s="3" t="s">
        <v>1</v>
      </c>
      <c r="N84" s="3" t="s">
        <v>1</v>
      </c>
      <c r="O84" s="3" t="s">
        <v>1</v>
      </c>
      <c r="P84" s="25"/>
      <c r="Q84" s="3" t="s">
        <v>1</v>
      </c>
      <c r="R84" s="3" t="s">
        <v>1</v>
      </c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>
        <v>0</v>
      </c>
      <c r="AI84" s="3">
        <v>0</v>
      </c>
      <c r="AJ84" s="3" t="s">
        <v>1</v>
      </c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>
        <v>0</v>
      </c>
      <c r="BA84" s="3">
        <v>0</v>
      </c>
      <c r="BB84" s="3" t="s">
        <v>1</v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>
        <v>0</v>
      </c>
      <c r="BS84" s="3">
        <v>0</v>
      </c>
      <c r="BT84" s="3"/>
      <c r="BU84" s="3"/>
      <c r="BV84" s="3"/>
      <c r="BW84" s="3">
        <f t="shared" si="231"/>
        <v>0</v>
      </c>
      <c r="BX84" s="3"/>
      <c r="BY84" s="3"/>
      <c r="BZ84" s="3"/>
      <c r="CA84" s="3">
        <f t="shared" si="214"/>
        <v>0</v>
      </c>
      <c r="CB84" s="122"/>
    </row>
    <row r="85" spans="1:80" ht="69.75" customHeight="1" thickBot="1" x14ac:dyDescent="0.3">
      <c r="A85" s="5" t="s">
        <v>4</v>
      </c>
      <c r="B85" s="5" t="s">
        <v>5</v>
      </c>
      <c r="C85" s="5" t="s">
        <v>6</v>
      </c>
      <c r="D85" s="80" t="s">
        <v>1</v>
      </c>
      <c r="E85" s="88" t="s">
        <v>7</v>
      </c>
      <c r="F85" s="88" t="s">
        <v>8</v>
      </c>
      <c r="G85" s="5" t="s">
        <v>9</v>
      </c>
      <c r="H85" s="5" t="s">
        <v>10</v>
      </c>
      <c r="I85" s="5" t="s">
        <v>11</v>
      </c>
      <c r="J85" s="5" t="s">
        <v>1809</v>
      </c>
      <c r="K85" s="5" t="s">
        <v>12</v>
      </c>
      <c r="L85" s="5" t="s">
        <v>13</v>
      </c>
      <c r="M85" s="5" t="s">
        <v>14</v>
      </c>
      <c r="N85" s="5" t="s">
        <v>15</v>
      </c>
      <c r="O85" s="5" t="s">
        <v>16</v>
      </c>
      <c r="P85" s="5" t="s">
        <v>17</v>
      </c>
      <c r="Q85" s="5" t="s">
        <v>18</v>
      </c>
      <c r="R85" s="71" t="s">
        <v>14</v>
      </c>
      <c r="S85" s="71" t="s">
        <v>1843</v>
      </c>
      <c r="T85" s="71" t="s">
        <v>1797</v>
      </c>
      <c r="U85" s="71" t="s">
        <v>1832</v>
      </c>
      <c r="V85" s="71" t="s">
        <v>1833</v>
      </c>
      <c r="W85" s="71" t="s">
        <v>1834</v>
      </c>
      <c r="X85" s="71" t="s">
        <v>1847</v>
      </c>
      <c r="Y85" s="71" t="s">
        <v>1844</v>
      </c>
      <c r="Z85" s="71" t="s">
        <v>1835</v>
      </c>
      <c r="AA85" s="71" t="s">
        <v>1836</v>
      </c>
      <c r="AB85" s="71" t="s">
        <v>1837</v>
      </c>
      <c r="AC85" s="71" t="s">
        <v>1838</v>
      </c>
      <c r="AD85" s="71" t="s">
        <v>1839</v>
      </c>
      <c r="AE85" s="71" t="s">
        <v>1840</v>
      </c>
      <c r="AF85" s="71" t="s">
        <v>1845</v>
      </c>
      <c r="AG85" s="71" t="s">
        <v>1846</v>
      </c>
      <c r="AH85" s="71" t="s">
        <v>1841</v>
      </c>
      <c r="AI85" s="71" t="s">
        <v>1842</v>
      </c>
      <c r="AJ85" s="72" t="s">
        <v>15</v>
      </c>
      <c r="AK85" s="72" t="s">
        <v>1843</v>
      </c>
      <c r="AL85" s="72" t="s">
        <v>1797</v>
      </c>
      <c r="AM85" s="72" t="s">
        <v>1832</v>
      </c>
      <c r="AN85" s="72" t="s">
        <v>1833</v>
      </c>
      <c r="AO85" s="72" t="s">
        <v>1834</v>
      </c>
      <c r="AP85" s="72" t="s">
        <v>1848</v>
      </c>
      <c r="AQ85" s="72" t="s">
        <v>1844</v>
      </c>
      <c r="AR85" s="72" t="s">
        <v>1835</v>
      </c>
      <c r="AS85" s="72" t="s">
        <v>1836</v>
      </c>
      <c r="AT85" s="72" t="s">
        <v>1837</v>
      </c>
      <c r="AU85" s="72" t="s">
        <v>1838</v>
      </c>
      <c r="AV85" s="72" t="s">
        <v>1839</v>
      </c>
      <c r="AW85" s="72" t="s">
        <v>1840</v>
      </c>
      <c r="AX85" s="72" t="s">
        <v>1845</v>
      </c>
      <c r="AY85" s="72" t="s">
        <v>1846</v>
      </c>
      <c r="AZ85" s="72" t="s">
        <v>1841</v>
      </c>
      <c r="BA85" s="72" t="s">
        <v>1842</v>
      </c>
      <c r="BB85" s="73" t="s">
        <v>16</v>
      </c>
      <c r="BC85" s="73" t="s">
        <v>1843</v>
      </c>
      <c r="BD85" s="73" t="s">
        <v>1797</v>
      </c>
      <c r="BE85" s="73" t="s">
        <v>1832</v>
      </c>
      <c r="BF85" s="73" t="s">
        <v>1833</v>
      </c>
      <c r="BG85" s="73" t="s">
        <v>1834</v>
      </c>
      <c r="BH85" s="73" t="s">
        <v>1849</v>
      </c>
      <c r="BI85" s="73" t="s">
        <v>1844</v>
      </c>
      <c r="BJ85" s="73" t="s">
        <v>1835</v>
      </c>
      <c r="BK85" s="73" t="s">
        <v>1836</v>
      </c>
      <c r="BL85" s="73" t="s">
        <v>1837</v>
      </c>
      <c r="BM85" s="73" t="s">
        <v>1838</v>
      </c>
      <c r="BN85" s="73" t="s">
        <v>1839</v>
      </c>
      <c r="BO85" s="73" t="s">
        <v>1840</v>
      </c>
      <c r="BP85" s="73" t="s">
        <v>1845</v>
      </c>
      <c r="BQ85" s="73" t="s">
        <v>1846</v>
      </c>
      <c r="BR85" s="73" t="s">
        <v>1841</v>
      </c>
      <c r="BS85" s="73" t="s">
        <v>1842</v>
      </c>
      <c r="BT85" s="5" t="s">
        <v>1911</v>
      </c>
      <c r="BU85" s="5" t="s">
        <v>1942</v>
      </c>
      <c r="BV85" s="5" t="s">
        <v>1943</v>
      </c>
      <c r="BW85" s="5" t="s">
        <v>1944</v>
      </c>
      <c r="BX85" s="5" t="s">
        <v>1945</v>
      </c>
      <c r="BY85" s="5" t="s">
        <v>1946</v>
      </c>
      <c r="BZ85" s="5" t="s">
        <v>1947</v>
      </c>
      <c r="CA85" s="5" t="s">
        <v>1948</v>
      </c>
      <c r="CB85" s="120" t="s">
        <v>1916</v>
      </c>
    </row>
    <row r="86" spans="1:80" x14ac:dyDescent="0.25">
      <c r="A86" s="6" t="s">
        <v>1</v>
      </c>
      <c r="B86" s="6" t="s">
        <v>1</v>
      </c>
      <c r="C86" s="6" t="s">
        <v>1</v>
      </c>
      <c r="D86" s="81" t="s">
        <v>1</v>
      </c>
      <c r="E86" s="81" t="s">
        <v>1</v>
      </c>
      <c r="F86" s="94" t="s">
        <v>1</v>
      </c>
      <c r="G86" s="7" t="s">
        <v>1</v>
      </c>
      <c r="H86" s="8" t="s">
        <v>1</v>
      </c>
      <c r="I86" s="9" t="s">
        <v>19</v>
      </c>
      <c r="J86" s="9">
        <v>1</v>
      </c>
      <c r="K86" s="9" t="s">
        <v>20</v>
      </c>
      <c r="L86" s="9" t="s">
        <v>21</v>
      </c>
      <c r="M86" s="9" t="s">
        <v>22</v>
      </c>
      <c r="N86" s="9" t="s">
        <v>23</v>
      </c>
      <c r="O86" s="9" t="s">
        <v>24</v>
      </c>
      <c r="P86" s="9" t="s">
        <v>25</v>
      </c>
      <c r="Q86" s="9" t="s">
        <v>26</v>
      </c>
      <c r="R86" s="9">
        <v>1</v>
      </c>
      <c r="S86" s="9">
        <v>2</v>
      </c>
      <c r="T86" s="9">
        <v>3</v>
      </c>
      <c r="U86" s="9">
        <v>4</v>
      </c>
      <c r="V86" s="9">
        <v>5</v>
      </c>
      <c r="W86" s="9">
        <v>6</v>
      </c>
      <c r="X86" s="9">
        <v>7</v>
      </c>
      <c r="Y86" s="9">
        <v>8</v>
      </c>
      <c r="Z86" s="9">
        <v>9</v>
      </c>
      <c r="AA86" s="9">
        <v>10</v>
      </c>
      <c r="AB86" s="9">
        <v>11</v>
      </c>
      <c r="AC86" s="9">
        <v>12</v>
      </c>
      <c r="AD86" s="9">
        <v>13</v>
      </c>
      <c r="AE86" s="9">
        <v>14</v>
      </c>
      <c r="AF86" s="9">
        <v>15</v>
      </c>
      <c r="AG86" s="9">
        <v>16</v>
      </c>
      <c r="AH86" s="9">
        <v>20</v>
      </c>
      <c r="AI86" s="9">
        <v>21</v>
      </c>
      <c r="AJ86" s="9">
        <v>1</v>
      </c>
      <c r="AK86" s="9">
        <v>2</v>
      </c>
      <c r="AL86" s="9">
        <v>3</v>
      </c>
      <c r="AM86" s="9">
        <v>4</v>
      </c>
      <c r="AN86" s="9">
        <v>5</v>
      </c>
      <c r="AO86" s="9">
        <v>6</v>
      </c>
      <c r="AP86" s="9">
        <v>7</v>
      </c>
      <c r="AQ86" s="9">
        <v>8</v>
      </c>
      <c r="AR86" s="9">
        <v>9</v>
      </c>
      <c r="AS86" s="9">
        <v>10</v>
      </c>
      <c r="AT86" s="9">
        <v>11</v>
      </c>
      <c r="AU86" s="9">
        <v>12</v>
      </c>
      <c r="AV86" s="9">
        <v>13</v>
      </c>
      <c r="AW86" s="9">
        <v>14</v>
      </c>
      <c r="AX86" s="9">
        <v>15</v>
      </c>
      <c r="AY86" s="9">
        <v>16</v>
      </c>
      <c r="AZ86" s="9">
        <v>20</v>
      </c>
      <c r="BA86" s="9">
        <v>21</v>
      </c>
      <c r="BB86" s="9">
        <v>1</v>
      </c>
      <c r="BC86" s="9">
        <v>2</v>
      </c>
      <c r="BD86" s="9">
        <v>3</v>
      </c>
      <c r="BE86" s="9">
        <v>4</v>
      </c>
      <c r="BF86" s="9">
        <v>5</v>
      </c>
      <c r="BG86" s="9">
        <v>6</v>
      </c>
      <c r="BH86" s="9">
        <v>7</v>
      </c>
      <c r="BI86" s="9">
        <v>8</v>
      </c>
      <c r="BJ86" s="9">
        <v>9</v>
      </c>
      <c r="BK86" s="9">
        <v>10</v>
      </c>
      <c r="BL86" s="9">
        <v>11</v>
      </c>
      <c r="BM86" s="9">
        <v>12</v>
      </c>
      <c r="BN86" s="9">
        <v>13</v>
      </c>
      <c r="BO86" s="9">
        <v>14</v>
      </c>
      <c r="BP86" s="9">
        <v>15</v>
      </c>
      <c r="BQ86" s="9">
        <v>16</v>
      </c>
      <c r="BR86" s="9">
        <v>20</v>
      </c>
      <c r="BS86" s="9">
        <v>21</v>
      </c>
      <c r="BT86" s="9">
        <v>1</v>
      </c>
      <c r="BU86" s="9">
        <v>2</v>
      </c>
      <c r="BV86" s="9">
        <v>3</v>
      </c>
      <c r="BW86" s="9" t="s">
        <v>1798</v>
      </c>
      <c r="BX86" s="9">
        <v>5</v>
      </c>
      <c r="BY86" s="9">
        <v>6</v>
      </c>
      <c r="BZ86" s="9">
        <v>7</v>
      </c>
      <c r="CA86" s="9" t="s">
        <v>1917</v>
      </c>
      <c r="CB86" s="121">
        <v>9</v>
      </c>
    </row>
    <row r="87" spans="1:80" ht="22.5" x14ac:dyDescent="0.25">
      <c r="A87" s="1" t="s">
        <v>0</v>
      </c>
      <c r="B87" s="1" t="s">
        <v>100</v>
      </c>
      <c r="C87" s="4" t="s">
        <v>28</v>
      </c>
      <c r="D87" s="79" t="s">
        <v>101</v>
      </c>
      <c r="E87" s="78" t="s">
        <v>1</v>
      </c>
      <c r="F87" s="78" t="s">
        <v>1</v>
      </c>
      <c r="G87" s="2" t="s">
        <v>1</v>
      </c>
      <c r="H87" s="2" t="s">
        <v>102</v>
      </c>
      <c r="I87" s="3" t="s">
        <v>1</v>
      </c>
      <c r="J87" s="3"/>
      <c r="K87" s="3" t="s">
        <v>1</v>
      </c>
      <c r="L87" s="3"/>
      <c r="M87" s="3" t="s">
        <v>1</v>
      </c>
      <c r="N87" s="3" t="s">
        <v>1</v>
      </c>
      <c r="O87" s="3" t="s">
        <v>1</v>
      </c>
      <c r="P87" s="26"/>
      <c r="Q87" s="3" t="s">
        <v>1</v>
      </c>
      <c r="R87" s="3" t="s">
        <v>1</v>
      </c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>
        <v>0</v>
      </c>
      <c r="AI87" s="3">
        <v>0</v>
      </c>
      <c r="AJ87" s="3" t="s">
        <v>1</v>
      </c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>
        <v>0</v>
      </c>
      <c r="BA87" s="3">
        <v>0</v>
      </c>
      <c r="BB87" s="3" t="s">
        <v>1</v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>
        <v>0</v>
      </c>
      <c r="BS87" s="3">
        <v>0</v>
      </c>
      <c r="BT87" s="3"/>
      <c r="BU87" s="3"/>
      <c r="BV87" s="3"/>
      <c r="BW87" s="3">
        <f t="shared" si="231"/>
        <v>0</v>
      </c>
      <c r="BX87" s="3"/>
      <c r="BY87" s="3"/>
      <c r="BZ87" s="3"/>
      <c r="CA87" s="3">
        <f t="shared" ref="CA87:CA117" si="244">BV87+BW87</f>
        <v>0</v>
      </c>
      <c r="CB87" s="122"/>
    </row>
    <row r="88" spans="1:80" ht="33.75" x14ac:dyDescent="0.25">
      <c r="A88" s="1" t="s">
        <v>1</v>
      </c>
      <c r="B88" s="1" t="s">
        <v>1</v>
      </c>
      <c r="C88" s="1" t="s">
        <v>1</v>
      </c>
      <c r="D88" s="78" t="s">
        <v>1</v>
      </c>
      <c r="E88" s="78" t="s">
        <v>1</v>
      </c>
      <c r="F88" s="78" t="s">
        <v>1</v>
      </c>
      <c r="G88" s="2" t="s">
        <v>1</v>
      </c>
      <c r="H88" s="10" t="s">
        <v>30</v>
      </c>
      <c r="I88" s="11">
        <f>SUM(I89,I96,I98)</f>
        <v>329471</v>
      </c>
      <c r="J88" s="11">
        <f t="shared" ref="J88:J117" si="245">SUM(K88,L88,P88,Q88)</f>
        <v>330227</v>
      </c>
      <c r="K88" s="11">
        <f t="shared" ref="K88" si="246">SUM(K89,K96,K98)</f>
        <v>330227</v>
      </c>
      <c r="L88" s="11">
        <f t="shared" ref="L88:L116" si="247">SUM(M88:O88)</f>
        <v>0</v>
      </c>
      <c r="M88" s="11">
        <f t="shared" ref="M88:Q88" si="248">SUM(M89,M96,M98)</f>
        <v>0</v>
      </c>
      <c r="N88" s="11">
        <f t="shared" si="248"/>
        <v>0</v>
      </c>
      <c r="O88" s="11">
        <f t="shared" si="248"/>
        <v>0</v>
      </c>
      <c r="P88" s="11">
        <f t="shared" si="248"/>
        <v>0</v>
      </c>
      <c r="Q88" s="11">
        <f t="shared" si="248"/>
        <v>0</v>
      </c>
      <c r="R88" s="11">
        <f t="shared" ref="R88:AG88" si="249">SUM(R89,R96,R98)</f>
        <v>0</v>
      </c>
      <c r="S88" s="11">
        <f t="shared" si="249"/>
        <v>0</v>
      </c>
      <c r="T88" s="11">
        <f t="shared" si="249"/>
        <v>0</v>
      </c>
      <c r="U88" s="11">
        <f t="shared" si="249"/>
        <v>0</v>
      </c>
      <c r="V88" s="11">
        <f t="shared" si="249"/>
        <v>0</v>
      </c>
      <c r="W88" s="11">
        <f t="shared" si="249"/>
        <v>0</v>
      </c>
      <c r="X88" s="11">
        <f t="shared" ref="X88" si="250">SUM(X89,X96,X98)</f>
        <v>0</v>
      </c>
      <c r="Y88" s="11">
        <f t="shared" si="249"/>
        <v>0</v>
      </c>
      <c r="Z88" s="11">
        <f t="shared" si="249"/>
        <v>0</v>
      </c>
      <c r="AA88" s="11">
        <f t="shared" si="249"/>
        <v>0</v>
      </c>
      <c r="AB88" s="11">
        <f t="shared" si="249"/>
        <v>0</v>
      </c>
      <c r="AC88" s="11">
        <f t="shared" si="249"/>
        <v>0</v>
      </c>
      <c r="AD88" s="11">
        <f t="shared" si="249"/>
        <v>0</v>
      </c>
      <c r="AE88" s="11">
        <f t="shared" si="249"/>
        <v>0</v>
      </c>
      <c r="AF88" s="11">
        <f t="shared" si="249"/>
        <v>0</v>
      </c>
      <c r="AG88" s="11">
        <f t="shared" si="249"/>
        <v>0</v>
      </c>
      <c r="AH88" s="11">
        <v>0</v>
      </c>
      <c r="AI88" s="11">
        <v>0</v>
      </c>
      <c r="AJ88" s="11">
        <f t="shared" ref="AJ88:AY88" si="251">SUM(AJ89,AJ96,AJ98)</f>
        <v>0</v>
      </c>
      <c r="AK88" s="11">
        <f t="shared" si="251"/>
        <v>0</v>
      </c>
      <c r="AL88" s="11">
        <f t="shared" si="251"/>
        <v>0</v>
      </c>
      <c r="AM88" s="11">
        <f t="shared" si="251"/>
        <v>0</v>
      </c>
      <c r="AN88" s="11">
        <f t="shared" si="251"/>
        <v>0</v>
      </c>
      <c r="AO88" s="11">
        <f t="shared" si="251"/>
        <v>0</v>
      </c>
      <c r="AP88" s="11">
        <f t="shared" ref="AP88" si="252">SUM(AP89,AP96,AP98)</f>
        <v>0</v>
      </c>
      <c r="AQ88" s="11">
        <f t="shared" si="251"/>
        <v>0</v>
      </c>
      <c r="AR88" s="11">
        <f t="shared" si="251"/>
        <v>0</v>
      </c>
      <c r="AS88" s="11">
        <f t="shared" si="251"/>
        <v>0</v>
      </c>
      <c r="AT88" s="11">
        <f t="shared" si="251"/>
        <v>0</v>
      </c>
      <c r="AU88" s="11">
        <f t="shared" si="251"/>
        <v>0</v>
      </c>
      <c r="AV88" s="11">
        <f t="shared" si="251"/>
        <v>0</v>
      </c>
      <c r="AW88" s="11">
        <f t="shared" si="251"/>
        <v>0</v>
      </c>
      <c r="AX88" s="11">
        <f t="shared" si="251"/>
        <v>0</v>
      </c>
      <c r="AY88" s="11">
        <f t="shared" si="251"/>
        <v>0</v>
      </c>
      <c r="AZ88" s="11">
        <v>0</v>
      </c>
      <c r="BA88" s="11">
        <v>0</v>
      </c>
      <c r="BB88" s="11">
        <f t="shared" ref="BB88:BQ88" si="253">SUM(BB89,BB96,BB98)</f>
        <v>0</v>
      </c>
      <c r="BC88" s="11">
        <f t="shared" si="253"/>
        <v>0</v>
      </c>
      <c r="BD88" s="11">
        <f t="shared" si="253"/>
        <v>0</v>
      </c>
      <c r="BE88" s="11">
        <f t="shared" si="253"/>
        <v>0</v>
      </c>
      <c r="BF88" s="11">
        <f t="shared" si="253"/>
        <v>0</v>
      </c>
      <c r="BG88" s="11">
        <f t="shared" si="253"/>
        <v>0</v>
      </c>
      <c r="BH88" s="11">
        <f t="shared" ref="BH88" si="254">SUM(BH89,BH96,BH98)</f>
        <v>0</v>
      </c>
      <c r="BI88" s="11">
        <f t="shared" si="253"/>
        <v>0</v>
      </c>
      <c r="BJ88" s="11">
        <f t="shared" si="253"/>
        <v>0</v>
      </c>
      <c r="BK88" s="11">
        <f t="shared" si="253"/>
        <v>0</v>
      </c>
      <c r="BL88" s="11">
        <f t="shared" si="253"/>
        <v>0</v>
      </c>
      <c r="BM88" s="11">
        <f t="shared" si="253"/>
        <v>0</v>
      </c>
      <c r="BN88" s="11">
        <f t="shared" si="253"/>
        <v>0</v>
      </c>
      <c r="BO88" s="11">
        <f t="shared" si="253"/>
        <v>0</v>
      </c>
      <c r="BP88" s="11">
        <f t="shared" si="253"/>
        <v>0</v>
      </c>
      <c r="BQ88" s="11">
        <f t="shared" si="253"/>
        <v>0</v>
      </c>
      <c r="BR88" s="11">
        <v>0</v>
      </c>
      <c r="BS88" s="11">
        <v>0</v>
      </c>
      <c r="BT88" s="11">
        <f t="shared" ref="BT88:BZ88" si="255">SUM(BT89,BT96,BT98)</f>
        <v>351838</v>
      </c>
      <c r="BU88" s="11">
        <f t="shared" si="255"/>
        <v>351838</v>
      </c>
      <c r="BV88" s="11">
        <f t="shared" si="255"/>
        <v>169322</v>
      </c>
      <c r="BW88" s="11">
        <f t="shared" si="255"/>
        <v>73964</v>
      </c>
      <c r="BX88" s="11">
        <f t="shared" si="255"/>
        <v>27188</v>
      </c>
      <c r="BY88" s="11">
        <f t="shared" si="255"/>
        <v>23388</v>
      </c>
      <c r="BZ88" s="11">
        <f t="shared" si="255"/>
        <v>23388</v>
      </c>
      <c r="CA88" s="11">
        <f t="shared" si="244"/>
        <v>243286</v>
      </c>
      <c r="CB88" s="123">
        <f t="shared" ref="CB88:CB116" si="256">IF(BU88=0,"-",CA88/BU88*100)</f>
        <v>69.147164319942704</v>
      </c>
    </row>
    <row r="89" spans="1:80" x14ac:dyDescent="0.25">
      <c r="A89" s="4" t="s">
        <v>0</v>
      </c>
      <c r="B89" s="4" t="s">
        <v>100</v>
      </c>
      <c r="C89" s="4" t="s">
        <v>28</v>
      </c>
      <c r="D89" s="79" t="s">
        <v>101</v>
      </c>
      <c r="E89" s="78" t="s">
        <v>31</v>
      </c>
      <c r="F89" s="78" t="s">
        <v>1</v>
      </c>
      <c r="G89" s="2" t="s">
        <v>1</v>
      </c>
      <c r="H89" s="2" t="s">
        <v>32</v>
      </c>
      <c r="I89" s="12">
        <f>SUM(I90:I91)</f>
        <v>291371</v>
      </c>
      <c r="J89" s="12">
        <f t="shared" si="245"/>
        <v>296756</v>
      </c>
      <c r="K89" s="12">
        <f t="shared" ref="K89" si="257">SUM(K90:K91)</f>
        <v>296756</v>
      </c>
      <c r="L89" s="12">
        <f t="shared" si="247"/>
        <v>0</v>
      </c>
      <c r="M89" s="12">
        <f t="shared" ref="M89:Q89" si="258">SUM(M90:M91)</f>
        <v>0</v>
      </c>
      <c r="N89" s="12">
        <f t="shared" si="258"/>
        <v>0</v>
      </c>
      <c r="O89" s="12">
        <f t="shared" si="258"/>
        <v>0</v>
      </c>
      <c r="P89" s="12">
        <f t="shared" si="258"/>
        <v>0</v>
      </c>
      <c r="Q89" s="12">
        <f t="shared" si="258"/>
        <v>0</v>
      </c>
      <c r="R89" s="12">
        <f t="shared" ref="R89:AG89" si="259">SUM(R90:R91)</f>
        <v>0</v>
      </c>
      <c r="S89" s="12">
        <f t="shared" si="259"/>
        <v>0</v>
      </c>
      <c r="T89" s="12">
        <f t="shared" si="259"/>
        <v>0</v>
      </c>
      <c r="U89" s="12">
        <f t="shared" si="259"/>
        <v>0</v>
      </c>
      <c r="V89" s="12">
        <f t="shared" si="259"/>
        <v>0</v>
      </c>
      <c r="W89" s="12">
        <f t="shared" si="259"/>
        <v>0</v>
      </c>
      <c r="X89" s="12">
        <f t="shared" ref="X89" si="260">SUM(X90:X91)</f>
        <v>0</v>
      </c>
      <c r="Y89" s="12">
        <f t="shared" si="259"/>
        <v>0</v>
      </c>
      <c r="Z89" s="12">
        <f t="shared" si="259"/>
        <v>0</v>
      </c>
      <c r="AA89" s="12">
        <f t="shared" si="259"/>
        <v>0</v>
      </c>
      <c r="AB89" s="12">
        <f t="shared" si="259"/>
        <v>0</v>
      </c>
      <c r="AC89" s="12">
        <f t="shared" si="259"/>
        <v>0</v>
      </c>
      <c r="AD89" s="12">
        <f t="shared" si="259"/>
        <v>0</v>
      </c>
      <c r="AE89" s="12">
        <f t="shared" si="259"/>
        <v>0</v>
      </c>
      <c r="AF89" s="12">
        <f t="shared" si="259"/>
        <v>0</v>
      </c>
      <c r="AG89" s="12">
        <f t="shared" si="259"/>
        <v>0</v>
      </c>
      <c r="AH89" s="12">
        <v>0</v>
      </c>
      <c r="AI89" s="12">
        <v>0</v>
      </c>
      <c r="AJ89" s="12">
        <f t="shared" ref="AJ89:AY89" si="261">SUM(AJ90:AJ91)</f>
        <v>0</v>
      </c>
      <c r="AK89" s="12">
        <f t="shared" si="261"/>
        <v>0</v>
      </c>
      <c r="AL89" s="12">
        <f t="shared" si="261"/>
        <v>0</v>
      </c>
      <c r="AM89" s="12">
        <f t="shared" si="261"/>
        <v>0</v>
      </c>
      <c r="AN89" s="12">
        <f t="shared" si="261"/>
        <v>0</v>
      </c>
      <c r="AO89" s="12">
        <f t="shared" si="261"/>
        <v>0</v>
      </c>
      <c r="AP89" s="12">
        <f t="shared" ref="AP89" si="262">SUM(AP90:AP91)</f>
        <v>0</v>
      </c>
      <c r="AQ89" s="12">
        <f t="shared" si="261"/>
        <v>0</v>
      </c>
      <c r="AR89" s="12">
        <f t="shared" si="261"/>
        <v>0</v>
      </c>
      <c r="AS89" s="12">
        <f t="shared" si="261"/>
        <v>0</v>
      </c>
      <c r="AT89" s="12">
        <f t="shared" si="261"/>
        <v>0</v>
      </c>
      <c r="AU89" s="12">
        <f t="shared" si="261"/>
        <v>0</v>
      </c>
      <c r="AV89" s="12">
        <f t="shared" si="261"/>
        <v>0</v>
      </c>
      <c r="AW89" s="12">
        <f t="shared" si="261"/>
        <v>0</v>
      </c>
      <c r="AX89" s="12">
        <f t="shared" si="261"/>
        <v>0</v>
      </c>
      <c r="AY89" s="12">
        <f t="shared" si="261"/>
        <v>0</v>
      </c>
      <c r="AZ89" s="12">
        <v>0</v>
      </c>
      <c r="BA89" s="12">
        <v>0</v>
      </c>
      <c r="BB89" s="12">
        <f t="shared" ref="BB89:BQ89" si="263">SUM(BB90:BB91)</f>
        <v>0</v>
      </c>
      <c r="BC89" s="12">
        <f t="shared" si="263"/>
        <v>0</v>
      </c>
      <c r="BD89" s="12">
        <f t="shared" si="263"/>
        <v>0</v>
      </c>
      <c r="BE89" s="12">
        <f t="shared" si="263"/>
        <v>0</v>
      </c>
      <c r="BF89" s="12">
        <f t="shared" si="263"/>
        <v>0</v>
      </c>
      <c r="BG89" s="12">
        <f t="shared" si="263"/>
        <v>0</v>
      </c>
      <c r="BH89" s="12">
        <f t="shared" ref="BH89" si="264">SUM(BH90:BH91)</f>
        <v>0</v>
      </c>
      <c r="BI89" s="12">
        <f t="shared" si="263"/>
        <v>0</v>
      </c>
      <c r="BJ89" s="12">
        <f t="shared" si="263"/>
        <v>0</v>
      </c>
      <c r="BK89" s="12">
        <f t="shared" si="263"/>
        <v>0</v>
      </c>
      <c r="BL89" s="12">
        <f t="shared" si="263"/>
        <v>0</v>
      </c>
      <c r="BM89" s="12">
        <f t="shared" si="263"/>
        <v>0</v>
      </c>
      <c r="BN89" s="12">
        <f t="shared" si="263"/>
        <v>0</v>
      </c>
      <c r="BO89" s="12">
        <f t="shared" si="263"/>
        <v>0</v>
      </c>
      <c r="BP89" s="12">
        <f t="shared" si="263"/>
        <v>0</v>
      </c>
      <c r="BQ89" s="12">
        <f t="shared" si="263"/>
        <v>0</v>
      </c>
      <c r="BR89" s="12">
        <v>0</v>
      </c>
      <c r="BS89" s="12">
        <v>0</v>
      </c>
      <c r="BT89" s="12">
        <f t="shared" ref="BT89:BW89" si="265">SUM(BT90:BT91)</f>
        <v>316257</v>
      </c>
      <c r="BU89" s="12">
        <f t="shared" ref="BU89:BV89" si="266">SUM(BU90:BU91)</f>
        <v>316257</v>
      </c>
      <c r="BV89" s="12">
        <f t="shared" si="266"/>
        <v>148052</v>
      </c>
      <c r="BW89" s="12">
        <f t="shared" si="265"/>
        <v>67044</v>
      </c>
      <c r="BX89" s="12">
        <f t="shared" ref="BX89:BZ89" si="267">SUM(BX90:BX91)</f>
        <v>24348</v>
      </c>
      <c r="BY89" s="12">
        <f t="shared" si="267"/>
        <v>21348</v>
      </c>
      <c r="BZ89" s="12">
        <f t="shared" si="267"/>
        <v>21348</v>
      </c>
      <c r="CA89" s="12">
        <f t="shared" si="244"/>
        <v>215096</v>
      </c>
      <c r="CB89" s="124">
        <f t="shared" si="256"/>
        <v>68.013040027572515</v>
      </c>
    </row>
    <row r="90" spans="1:80" x14ac:dyDescent="0.25">
      <c r="A90" s="4" t="s">
        <v>0</v>
      </c>
      <c r="B90" s="4" t="s">
        <v>100</v>
      </c>
      <c r="C90" s="4" t="s">
        <v>28</v>
      </c>
      <c r="D90" s="79" t="s">
        <v>101</v>
      </c>
      <c r="E90" s="89">
        <v>6111</v>
      </c>
      <c r="F90" s="79"/>
      <c r="G90" s="74" t="s">
        <v>1887</v>
      </c>
      <c r="H90" s="13" t="s">
        <v>33</v>
      </c>
      <c r="I90" s="14">
        <v>253491</v>
      </c>
      <c r="J90" s="14">
        <f t="shared" si="245"/>
        <v>243756</v>
      </c>
      <c r="K90" s="14">
        <v>243756</v>
      </c>
      <c r="L90" s="14">
        <f t="shared" si="247"/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/>
      <c r="T90" s="14"/>
      <c r="U90" s="14"/>
      <c r="V90" s="14"/>
      <c r="W90" s="14"/>
      <c r="X90" s="14">
        <f t="shared" si="228"/>
        <v>0</v>
      </c>
      <c r="Y90" s="14"/>
      <c r="Z90" s="14"/>
      <c r="AA90" s="14"/>
      <c r="AB90" s="14"/>
      <c r="AC90" s="14"/>
      <c r="AD90" s="14"/>
      <c r="AE90" s="14"/>
      <c r="AF90" s="14"/>
      <c r="AG90" s="14"/>
      <c r="AH90" s="14">
        <v>0</v>
      </c>
      <c r="AI90" s="14">
        <v>0</v>
      </c>
      <c r="AJ90" s="14">
        <v>0</v>
      </c>
      <c r="AK90" s="14"/>
      <c r="AL90" s="14"/>
      <c r="AM90" s="14"/>
      <c r="AN90" s="14"/>
      <c r="AO90" s="14"/>
      <c r="AP90" s="14">
        <f t="shared" si="229"/>
        <v>0</v>
      </c>
      <c r="AQ90" s="14"/>
      <c r="AR90" s="14"/>
      <c r="AS90" s="14"/>
      <c r="AT90" s="14"/>
      <c r="AU90" s="14"/>
      <c r="AV90" s="14"/>
      <c r="AW90" s="14"/>
      <c r="AX90" s="14"/>
      <c r="AY90" s="14"/>
      <c r="AZ90" s="14">
        <v>0</v>
      </c>
      <c r="BA90" s="14">
        <v>0</v>
      </c>
      <c r="BB90" s="14">
        <v>0</v>
      </c>
      <c r="BC90" s="14"/>
      <c r="BD90" s="14"/>
      <c r="BE90" s="14"/>
      <c r="BF90" s="14"/>
      <c r="BG90" s="14"/>
      <c r="BH90" s="14">
        <f t="shared" si="230"/>
        <v>0</v>
      </c>
      <c r="BI90" s="14"/>
      <c r="BJ90" s="14"/>
      <c r="BK90" s="14"/>
      <c r="BL90" s="14"/>
      <c r="BM90" s="14"/>
      <c r="BN90" s="14"/>
      <c r="BO90" s="14"/>
      <c r="BP90" s="14"/>
      <c r="BQ90" s="14"/>
      <c r="BR90" s="14">
        <v>0</v>
      </c>
      <c r="BS90" s="14">
        <v>0</v>
      </c>
      <c r="BT90" s="14">
        <v>263257</v>
      </c>
      <c r="BU90" s="14">
        <v>263257</v>
      </c>
      <c r="BV90" s="14">
        <v>129000</v>
      </c>
      <c r="BW90" s="14">
        <f t="shared" si="231"/>
        <v>60000</v>
      </c>
      <c r="BX90" s="14">
        <v>22000</v>
      </c>
      <c r="BY90" s="14">
        <v>19000</v>
      </c>
      <c r="BZ90" s="14">
        <v>19000</v>
      </c>
      <c r="CA90" s="14">
        <f t="shared" si="244"/>
        <v>189000</v>
      </c>
      <c r="CB90" s="122">
        <f t="shared" si="256"/>
        <v>71.79296277022074</v>
      </c>
    </row>
    <row r="91" spans="1:80" x14ac:dyDescent="0.25">
      <c r="A91" s="1" t="s">
        <v>0</v>
      </c>
      <c r="B91" s="1" t="s">
        <v>100</v>
      </c>
      <c r="C91" s="1" t="s">
        <v>28</v>
      </c>
      <c r="D91" s="82" t="s">
        <v>101</v>
      </c>
      <c r="E91" s="82" t="s">
        <v>34</v>
      </c>
      <c r="F91" s="79" t="s">
        <v>1</v>
      </c>
      <c r="G91" s="13" t="s">
        <v>1</v>
      </c>
      <c r="H91" s="2" t="s">
        <v>35</v>
      </c>
      <c r="I91" s="12">
        <f>SUM(I92:I95)</f>
        <v>37880</v>
      </c>
      <c r="J91" s="12">
        <f t="shared" si="245"/>
        <v>53000</v>
      </c>
      <c r="K91" s="12">
        <f t="shared" ref="K91" si="268">SUM(K92:K95)</f>
        <v>53000</v>
      </c>
      <c r="L91" s="12">
        <f t="shared" si="247"/>
        <v>0</v>
      </c>
      <c r="M91" s="12">
        <f t="shared" ref="M91:Q91" si="269">SUM(M92:M95)</f>
        <v>0</v>
      </c>
      <c r="N91" s="12">
        <f t="shared" si="269"/>
        <v>0</v>
      </c>
      <c r="O91" s="12">
        <f t="shared" si="269"/>
        <v>0</v>
      </c>
      <c r="P91" s="12">
        <f t="shared" si="269"/>
        <v>0</v>
      </c>
      <c r="Q91" s="12">
        <f t="shared" si="269"/>
        <v>0</v>
      </c>
      <c r="R91" s="12">
        <f t="shared" ref="R91:AG91" si="270">SUM(R92:R95)</f>
        <v>0</v>
      </c>
      <c r="S91" s="12">
        <f t="shared" si="270"/>
        <v>0</v>
      </c>
      <c r="T91" s="12">
        <f t="shared" si="270"/>
        <v>0</v>
      </c>
      <c r="U91" s="12">
        <f t="shared" si="270"/>
        <v>0</v>
      </c>
      <c r="V91" s="12">
        <f t="shared" si="270"/>
        <v>0</v>
      </c>
      <c r="W91" s="12">
        <f t="shared" si="270"/>
        <v>0</v>
      </c>
      <c r="X91" s="12">
        <f t="shared" si="270"/>
        <v>0</v>
      </c>
      <c r="Y91" s="12">
        <f t="shared" si="270"/>
        <v>0</v>
      </c>
      <c r="Z91" s="12">
        <f t="shared" si="270"/>
        <v>0</v>
      </c>
      <c r="AA91" s="12">
        <f t="shared" si="270"/>
        <v>0</v>
      </c>
      <c r="AB91" s="12">
        <f t="shared" si="270"/>
        <v>0</v>
      </c>
      <c r="AC91" s="12">
        <f t="shared" si="270"/>
        <v>0</v>
      </c>
      <c r="AD91" s="12">
        <f t="shared" si="270"/>
        <v>0</v>
      </c>
      <c r="AE91" s="12">
        <f t="shared" si="270"/>
        <v>0</v>
      </c>
      <c r="AF91" s="12">
        <f t="shared" si="270"/>
        <v>0</v>
      </c>
      <c r="AG91" s="12">
        <f t="shared" si="270"/>
        <v>0</v>
      </c>
      <c r="AH91" s="12">
        <v>0</v>
      </c>
      <c r="AI91" s="12">
        <v>0</v>
      </c>
      <c r="AJ91" s="12">
        <f t="shared" ref="AJ91:AY91" si="271">SUM(AJ92:AJ95)</f>
        <v>0</v>
      </c>
      <c r="AK91" s="12">
        <f t="shared" si="271"/>
        <v>0</v>
      </c>
      <c r="AL91" s="12">
        <f t="shared" si="271"/>
        <v>0</v>
      </c>
      <c r="AM91" s="12">
        <f t="shared" si="271"/>
        <v>0</v>
      </c>
      <c r="AN91" s="12">
        <f t="shared" si="271"/>
        <v>0</v>
      </c>
      <c r="AO91" s="12">
        <f t="shared" si="271"/>
        <v>0</v>
      </c>
      <c r="AP91" s="12">
        <f t="shared" si="271"/>
        <v>0</v>
      </c>
      <c r="AQ91" s="12">
        <f t="shared" si="271"/>
        <v>0</v>
      </c>
      <c r="AR91" s="12">
        <f t="shared" si="271"/>
        <v>0</v>
      </c>
      <c r="AS91" s="12">
        <f t="shared" si="271"/>
        <v>0</v>
      </c>
      <c r="AT91" s="12">
        <f t="shared" si="271"/>
        <v>0</v>
      </c>
      <c r="AU91" s="12">
        <f t="shared" si="271"/>
        <v>0</v>
      </c>
      <c r="AV91" s="12">
        <f t="shared" si="271"/>
        <v>0</v>
      </c>
      <c r="AW91" s="12">
        <f t="shared" si="271"/>
        <v>0</v>
      </c>
      <c r="AX91" s="12">
        <f t="shared" si="271"/>
        <v>0</v>
      </c>
      <c r="AY91" s="12">
        <f t="shared" si="271"/>
        <v>0</v>
      </c>
      <c r="AZ91" s="12">
        <v>0</v>
      </c>
      <c r="BA91" s="12">
        <v>0</v>
      </c>
      <c r="BB91" s="12">
        <f t="shared" ref="BB91:BQ91" si="272">SUM(BB92:BB95)</f>
        <v>0</v>
      </c>
      <c r="BC91" s="12">
        <f t="shared" si="272"/>
        <v>0</v>
      </c>
      <c r="BD91" s="12">
        <f t="shared" si="272"/>
        <v>0</v>
      </c>
      <c r="BE91" s="12">
        <f t="shared" si="272"/>
        <v>0</v>
      </c>
      <c r="BF91" s="12">
        <f t="shared" si="272"/>
        <v>0</v>
      </c>
      <c r="BG91" s="12">
        <f t="shared" si="272"/>
        <v>0</v>
      </c>
      <c r="BH91" s="12">
        <f t="shared" si="272"/>
        <v>0</v>
      </c>
      <c r="BI91" s="12">
        <f t="shared" si="272"/>
        <v>0</v>
      </c>
      <c r="BJ91" s="12">
        <f t="shared" si="272"/>
        <v>0</v>
      </c>
      <c r="BK91" s="12">
        <f t="shared" si="272"/>
        <v>0</v>
      </c>
      <c r="BL91" s="12">
        <f t="shared" si="272"/>
        <v>0</v>
      </c>
      <c r="BM91" s="12">
        <f t="shared" si="272"/>
        <v>0</v>
      </c>
      <c r="BN91" s="12">
        <f t="shared" si="272"/>
        <v>0</v>
      </c>
      <c r="BO91" s="12">
        <f t="shared" si="272"/>
        <v>0</v>
      </c>
      <c r="BP91" s="12">
        <f t="shared" si="272"/>
        <v>0</v>
      </c>
      <c r="BQ91" s="12">
        <f t="shared" si="272"/>
        <v>0</v>
      </c>
      <c r="BR91" s="12">
        <v>0</v>
      </c>
      <c r="BS91" s="12">
        <v>0</v>
      </c>
      <c r="BT91" s="12">
        <f t="shared" ref="BT91:BZ91" si="273">SUM(BT92:BT95)</f>
        <v>53000</v>
      </c>
      <c r="BU91" s="12">
        <f t="shared" si="273"/>
        <v>53000</v>
      </c>
      <c r="BV91" s="12">
        <f t="shared" si="273"/>
        <v>19052</v>
      </c>
      <c r="BW91" s="12">
        <f t="shared" si="273"/>
        <v>7044</v>
      </c>
      <c r="BX91" s="12">
        <f t="shared" si="273"/>
        <v>2348</v>
      </c>
      <c r="BY91" s="12">
        <f t="shared" si="273"/>
        <v>2348</v>
      </c>
      <c r="BZ91" s="12">
        <f t="shared" si="273"/>
        <v>2348</v>
      </c>
      <c r="CA91" s="12">
        <f t="shared" si="244"/>
        <v>26096</v>
      </c>
      <c r="CB91" s="124">
        <f t="shared" si="256"/>
        <v>49.237735849056605</v>
      </c>
    </row>
    <row r="92" spans="1:80" x14ac:dyDescent="0.25">
      <c r="A92" s="4" t="s">
        <v>0</v>
      </c>
      <c r="B92" s="4" t="s">
        <v>100</v>
      </c>
      <c r="C92" s="4" t="s">
        <v>28</v>
      </c>
      <c r="D92" s="79" t="s">
        <v>101</v>
      </c>
      <c r="E92" s="89">
        <v>6112</v>
      </c>
      <c r="F92" s="79" t="s">
        <v>103</v>
      </c>
      <c r="G92" s="74" t="s">
        <v>1887</v>
      </c>
      <c r="H92" s="13" t="s">
        <v>92</v>
      </c>
      <c r="I92" s="14">
        <v>5180</v>
      </c>
      <c r="J92" s="14">
        <f t="shared" si="245"/>
        <v>6000</v>
      </c>
      <c r="K92" s="14">
        <v>6000</v>
      </c>
      <c r="L92" s="14">
        <f t="shared" si="247"/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/>
      <c r="T92" s="14"/>
      <c r="U92" s="14"/>
      <c r="V92" s="14"/>
      <c r="W92" s="14"/>
      <c r="X92" s="14">
        <f t="shared" si="228"/>
        <v>0</v>
      </c>
      <c r="Y92" s="14"/>
      <c r="Z92" s="14"/>
      <c r="AA92" s="14"/>
      <c r="AB92" s="14"/>
      <c r="AC92" s="14"/>
      <c r="AD92" s="14"/>
      <c r="AE92" s="14"/>
      <c r="AF92" s="14"/>
      <c r="AG92" s="14"/>
      <c r="AH92" s="14">
        <v>0</v>
      </c>
      <c r="AI92" s="14">
        <v>0</v>
      </c>
      <c r="AJ92" s="14">
        <v>0</v>
      </c>
      <c r="AK92" s="14"/>
      <c r="AL92" s="14"/>
      <c r="AM92" s="14"/>
      <c r="AN92" s="14"/>
      <c r="AO92" s="14"/>
      <c r="AP92" s="14">
        <f t="shared" si="229"/>
        <v>0</v>
      </c>
      <c r="AQ92" s="14"/>
      <c r="AR92" s="14"/>
      <c r="AS92" s="14"/>
      <c r="AT92" s="14"/>
      <c r="AU92" s="14"/>
      <c r="AV92" s="14"/>
      <c r="AW92" s="14"/>
      <c r="AX92" s="14"/>
      <c r="AY92" s="14"/>
      <c r="AZ92" s="14">
        <v>0</v>
      </c>
      <c r="BA92" s="14">
        <v>0</v>
      </c>
      <c r="BB92" s="14">
        <v>0</v>
      </c>
      <c r="BC92" s="14"/>
      <c r="BD92" s="14"/>
      <c r="BE92" s="14"/>
      <c r="BF92" s="14"/>
      <c r="BG92" s="14"/>
      <c r="BH92" s="14">
        <f t="shared" si="230"/>
        <v>0</v>
      </c>
      <c r="BI92" s="14"/>
      <c r="BJ92" s="14"/>
      <c r="BK92" s="14"/>
      <c r="BL92" s="14"/>
      <c r="BM92" s="14"/>
      <c r="BN92" s="14"/>
      <c r="BO92" s="14"/>
      <c r="BP92" s="14"/>
      <c r="BQ92" s="14"/>
      <c r="BR92" s="14">
        <v>0</v>
      </c>
      <c r="BS92" s="14">
        <v>0</v>
      </c>
      <c r="BT92" s="14">
        <v>6000</v>
      </c>
      <c r="BU92" s="14">
        <v>6000</v>
      </c>
      <c r="BV92" s="14">
        <v>2565</v>
      </c>
      <c r="BW92" s="14">
        <f t="shared" si="231"/>
        <v>1044</v>
      </c>
      <c r="BX92" s="14">
        <v>348</v>
      </c>
      <c r="BY92" s="14">
        <v>348</v>
      </c>
      <c r="BZ92" s="14">
        <v>348</v>
      </c>
      <c r="CA92" s="14">
        <f t="shared" si="244"/>
        <v>3609</v>
      </c>
      <c r="CB92" s="122">
        <f t="shared" si="256"/>
        <v>60.150000000000006</v>
      </c>
    </row>
    <row r="93" spans="1:80" x14ac:dyDescent="0.25">
      <c r="A93" s="4" t="s">
        <v>0</v>
      </c>
      <c r="B93" s="4" t="s">
        <v>100</v>
      </c>
      <c r="C93" s="4" t="s">
        <v>28</v>
      </c>
      <c r="D93" s="79" t="s">
        <v>101</v>
      </c>
      <c r="E93" s="89">
        <v>6112</v>
      </c>
      <c r="F93" s="79" t="s">
        <v>104</v>
      </c>
      <c r="G93" s="74" t="s">
        <v>1887</v>
      </c>
      <c r="H93" s="13" t="s">
        <v>39</v>
      </c>
      <c r="I93" s="14">
        <v>23000</v>
      </c>
      <c r="J93" s="14">
        <f t="shared" si="245"/>
        <v>35000</v>
      </c>
      <c r="K93" s="14">
        <v>35000</v>
      </c>
      <c r="L93" s="14">
        <f t="shared" si="247"/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/>
      <c r="T93" s="14"/>
      <c r="U93" s="14"/>
      <c r="V93" s="14"/>
      <c r="W93" s="14"/>
      <c r="X93" s="14">
        <f t="shared" si="228"/>
        <v>0</v>
      </c>
      <c r="Y93" s="14"/>
      <c r="Z93" s="14"/>
      <c r="AA93" s="14"/>
      <c r="AB93" s="14"/>
      <c r="AC93" s="14"/>
      <c r="AD93" s="14"/>
      <c r="AE93" s="14"/>
      <c r="AF93" s="14"/>
      <c r="AG93" s="14"/>
      <c r="AH93" s="14">
        <v>0</v>
      </c>
      <c r="AI93" s="14">
        <v>0</v>
      </c>
      <c r="AJ93" s="14">
        <v>0</v>
      </c>
      <c r="AK93" s="14"/>
      <c r="AL93" s="14"/>
      <c r="AM93" s="14"/>
      <c r="AN93" s="14"/>
      <c r="AO93" s="14"/>
      <c r="AP93" s="14">
        <f t="shared" si="229"/>
        <v>0</v>
      </c>
      <c r="AQ93" s="14"/>
      <c r="AR93" s="14"/>
      <c r="AS93" s="14"/>
      <c r="AT93" s="14"/>
      <c r="AU93" s="14"/>
      <c r="AV93" s="14"/>
      <c r="AW93" s="14"/>
      <c r="AX93" s="14"/>
      <c r="AY93" s="14"/>
      <c r="AZ93" s="14">
        <v>0</v>
      </c>
      <c r="BA93" s="14">
        <v>0</v>
      </c>
      <c r="BB93" s="14">
        <v>0</v>
      </c>
      <c r="BC93" s="14"/>
      <c r="BD93" s="14"/>
      <c r="BE93" s="14"/>
      <c r="BF93" s="14"/>
      <c r="BG93" s="14"/>
      <c r="BH93" s="14">
        <f t="shared" si="230"/>
        <v>0</v>
      </c>
      <c r="BI93" s="14"/>
      <c r="BJ93" s="14"/>
      <c r="BK93" s="14"/>
      <c r="BL93" s="14"/>
      <c r="BM93" s="14"/>
      <c r="BN93" s="14"/>
      <c r="BO93" s="14"/>
      <c r="BP93" s="14"/>
      <c r="BQ93" s="14"/>
      <c r="BR93" s="14">
        <v>0</v>
      </c>
      <c r="BS93" s="14">
        <v>0</v>
      </c>
      <c r="BT93" s="14">
        <v>35000</v>
      </c>
      <c r="BU93" s="14">
        <v>35000</v>
      </c>
      <c r="BV93" s="14">
        <v>12500</v>
      </c>
      <c r="BW93" s="14">
        <f t="shared" si="231"/>
        <v>6000</v>
      </c>
      <c r="BX93" s="14">
        <v>2000</v>
      </c>
      <c r="BY93" s="14">
        <v>2000</v>
      </c>
      <c r="BZ93" s="14">
        <v>2000</v>
      </c>
      <c r="CA93" s="14">
        <f t="shared" si="244"/>
        <v>18500</v>
      </c>
      <c r="CB93" s="122">
        <f t="shared" si="256"/>
        <v>52.857142857142861</v>
      </c>
    </row>
    <row r="94" spans="1:80" x14ac:dyDescent="0.25">
      <c r="A94" s="4" t="s">
        <v>0</v>
      </c>
      <c r="B94" s="4" t="s">
        <v>100</v>
      </c>
      <c r="C94" s="4" t="s">
        <v>28</v>
      </c>
      <c r="D94" s="79" t="s">
        <v>101</v>
      </c>
      <c r="E94" s="89">
        <v>6112</v>
      </c>
      <c r="F94" s="79" t="s">
        <v>105</v>
      </c>
      <c r="G94" s="74" t="s">
        <v>1887</v>
      </c>
      <c r="H94" s="13" t="s">
        <v>41</v>
      </c>
      <c r="I94" s="14">
        <v>4700</v>
      </c>
      <c r="J94" s="14">
        <f t="shared" si="245"/>
        <v>7000</v>
      </c>
      <c r="K94" s="14">
        <v>7000</v>
      </c>
      <c r="L94" s="14">
        <f t="shared" si="247"/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/>
      <c r="T94" s="14"/>
      <c r="U94" s="14"/>
      <c r="V94" s="14"/>
      <c r="W94" s="14"/>
      <c r="X94" s="14">
        <f t="shared" si="228"/>
        <v>0</v>
      </c>
      <c r="Y94" s="14"/>
      <c r="Z94" s="14"/>
      <c r="AA94" s="14"/>
      <c r="AB94" s="14"/>
      <c r="AC94" s="14"/>
      <c r="AD94" s="14"/>
      <c r="AE94" s="14"/>
      <c r="AF94" s="14"/>
      <c r="AG94" s="14"/>
      <c r="AH94" s="14">
        <v>0</v>
      </c>
      <c r="AI94" s="14">
        <v>0</v>
      </c>
      <c r="AJ94" s="14">
        <v>0</v>
      </c>
      <c r="AK94" s="14"/>
      <c r="AL94" s="14"/>
      <c r="AM94" s="14"/>
      <c r="AN94" s="14"/>
      <c r="AO94" s="14"/>
      <c r="AP94" s="14">
        <f t="shared" si="229"/>
        <v>0</v>
      </c>
      <c r="AQ94" s="14"/>
      <c r="AR94" s="14"/>
      <c r="AS94" s="14"/>
      <c r="AT94" s="14"/>
      <c r="AU94" s="14"/>
      <c r="AV94" s="14"/>
      <c r="AW94" s="14"/>
      <c r="AX94" s="14"/>
      <c r="AY94" s="14"/>
      <c r="AZ94" s="14">
        <v>0</v>
      </c>
      <c r="BA94" s="14">
        <v>0</v>
      </c>
      <c r="BB94" s="14">
        <v>0</v>
      </c>
      <c r="BC94" s="14"/>
      <c r="BD94" s="14"/>
      <c r="BE94" s="14"/>
      <c r="BF94" s="14"/>
      <c r="BG94" s="14"/>
      <c r="BH94" s="14">
        <f t="shared" si="230"/>
        <v>0</v>
      </c>
      <c r="BI94" s="14"/>
      <c r="BJ94" s="14"/>
      <c r="BK94" s="14"/>
      <c r="BL94" s="14"/>
      <c r="BM94" s="14"/>
      <c r="BN94" s="14"/>
      <c r="BO94" s="14"/>
      <c r="BP94" s="14"/>
      <c r="BQ94" s="14"/>
      <c r="BR94" s="14">
        <v>0</v>
      </c>
      <c r="BS94" s="14">
        <v>0</v>
      </c>
      <c r="BT94" s="14">
        <v>7000</v>
      </c>
      <c r="BU94" s="14">
        <v>7000</v>
      </c>
      <c r="BV94" s="14">
        <v>3987</v>
      </c>
      <c r="BW94" s="14">
        <f t="shared" si="231"/>
        <v>0</v>
      </c>
      <c r="BX94" s="14"/>
      <c r="BY94" s="14"/>
      <c r="BZ94" s="14"/>
      <c r="CA94" s="14">
        <f t="shared" si="244"/>
        <v>3987</v>
      </c>
      <c r="CB94" s="122">
        <f t="shared" si="256"/>
        <v>56.957142857142863</v>
      </c>
    </row>
    <row r="95" spans="1:80" x14ac:dyDescent="0.25">
      <c r="A95" s="4" t="s">
        <v>0</v>
      </c>
      <c r="B95" s="4" t="s">
        <v>100</v>
      </c>
      <c r="C95" s="4" t="s">
        <v>28</v>
      </c>
      <c r="D95" s="79" t="s">
        <v>101</v>
      </c>
      <c r="E95" s="89">
        <v>6112</v>
      </c>
      <c r="F95" s="79" t="s">
        <v>106</v>
      </c>
      <c r="G95" s="74" t="s">
        <v>1887</v>
      </c>
      <c r="H95" s="13" t="s">
        <v>43</v>
      </c>
      <c r="I95" s="14">
        <v>5000</v>
      </c>
      <c r="J95" s="14">
        <f t="shared" si="245"/>
        <v>5000</v>
      </c>
      <c r="K95" s="14">
        <v>5000</v>
      </c>
      <c r="L95" s="14">
        <f t="shared" si="247"/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/>
      <c r="T95" s="14"/>
      <c r="U95" s="14"/>
      <c r="V95" s="14"/>
      <c r="W95" s="14"/>
      <c r="X95" s="14">
        <f t="shared" si="228"/>
        <v>0</v>
      </c>
      <c r="Y95" s="14"/>
      <c r="Z95" s="14"/>
      <c r="AA95" s="14"/>
      <c r="AB95" s="14"/>
      <c r="AC95" s="14"/>
      <c r="AD95" s="14"/>
      <c r="AE95" s="14"/>
      <c r="AF95" s="14"/>
      <c r="AG95" s="14"/>
      <c r="AH95" s="14">
        <v>0</v>
      </c>
      <c r="AI95" s="14">
        <v>0</v>
      </c>
      <c r="AJ95" s="14">
        <v>0</v>
      </c>
      <c r="AK95" s="14"/>
      <c r="AL95" s="14"/>
      <c r="AM95" s="14"/>
      <c r="AN95" s="14"/>
      <c r="AO95" s="14"/>
      <c r="AP95" s="14">
        <f t="shared" si="229"/>
        <v>0</v>
      </c>
      <c r="AQ95" s="14"/>
      <c r="AR95" s="14"/>
      <c r="AS95" s="14"/>
      <c r="AT95" s="14"/>
      <c r="AU95" s="14"/>
      <c r="AV95" s="14"/>
      <c r="AW95" s="14"/>
      <c r="AX95" s="14"/>
      <c r="AY95" s="14"/>
      <c r="AZ95" s="14">
        <v>0</v>
      </c>
      <c r="BA95" s="14">
        <v>0</v>
      </c>
      <c r="BB95" s="14">
        <v>0</v>
      </c>
      <c r="BC95" s="14"/>
      <c r="BD95" s="14"/>
      <c r="BE95" s="14"/>
      <c r="BF95" s="14"/>
      <c r="BG95" s="14"/>
      <c r="BH95" s="14">
        <f t="shared" si="230"/>
        <v>0</v>
      </c>
      <c r="BI95" s="14"/>
      <c r="BJ95" s="14"/>
      <c r="BK95" s="14"/>
      <c r="BL95" s="14"/>
      <c r="BM95" s="14"/>
      <c r="BN95" s="14"/>
      <c r="BO95" s="14"/>
      <c r="BP95" s="14"/>
      <c r="BQ95" s="14"/>
      <c r="BR95" s="14">
        <v>0</v>
      </c>
      <c r="BS95" s="14">
        <v>0</v>
      </c>
      <c r="BT95" s="14">
        <v>5000</v>
      </c>
      <c r="BU95" s="14">
        <v>5000</v>
      </c>
      <c r="BV95" s="14">
        <v>0</v>
      </c>
      <c r="BW95" s="14">
        <f t="shared" si="231"/>
        <v>0</v>
      </c>
      <c r="BX95" s="14"/>
      <c r="BY95" s="14"/>
      <c r="BZ95" s="14"/>
      <c r="CA95" s="14">
        <f t="shared" si="244"/>
        <v>0</v>
      </c>
      <c r="CB95" s="122">
        <f t="shared" si="256"/>
        <v>0</v>
      </c>
    </row>
    <row r="96" spans="1:80" x14ac:dyDescent="0.25">
      <c r="A96" s="4" t="s">
        <v>0</v>
      </c>
      <c r="B96" s="4" t="s">
        <v>100</v>
      </c>
      <c r="C96" s="4" t="s">
        <v>28</v>
      </c>
      <c r="D96" s="79" t="s">
        <v>101</v>
      </c>
      <c r="E96" s="78" t="s">
        <v>44</v>
      </c>
      <c r="F96" s="78" t="s">
        <v>1</v>
      </c>
      <c r="G96" s="2" t="s">
        <v>1</v>
      </c>
      <c r="H96" s="2" t="s">
        <v>45</v>
      </c>
      <c r="I96" s="12">
        <f>SUM(I97)</f>
        <v>25000</v>
      </c>
      <c r="J96" s="12">
        <f t="shared" si="245"/>
        <v>25594</v>
      </c>
      <c r="K96" s="12">
        <f t="shared" ref="K96:Q96" si="274">SUM(K97)</f>
        <v>25594</v>
      </c>
      <c r="L96" s="12">
        <f t="shared" si="247"/>
        <v>0</v>
      </c>
      <c r="M96" s="12">
        <f t="shared" si="274"/>
        <v>0</v>
      </c>
      <c r="N96" s="12">
        <f t="shared" si="274"/>
        <v>0</v>
      </c>
      <c r="O96" s="12">
        <f t="shared" si="274"/>
        <v>0</v>
      </c>
      <c r="P96" s="12">
        <f t="shared" si="274"/>
        <v>0</v>
      </c>
      <c r="Q96" s="12">
        <f t="shared" si="274"/>
        <v>0</v>
      </c>
      <c r="R96" s="12">
        <f t="shared" ref="R96:AG96" si="275">SUM(R97)</f>
        <v>0</v>
      </c>
      <c r="S96" s="12">
        <f t="shared" si="275"/>
        <v>0</v>
      </c>
      <c r="T96" s="12">
        <f t="shared" si="275"/>
        <v>0</v>
      </c>
      <c r="U96" s="12">
        <f t="shared" si="275"/>
        <v>0</v>
      </c>
      <c r="V96" s="12">
        <f t="shared" si="275"/>
        <v>0</v>
      </c>
      <c r="W96" s="12">
        <f t="shared" si="275"/>
        <v>0</v>
      </c>
      <c r="X96" s="12">
        <f t="shared" si="275"/>
        <v>0</v>
      </c>
      <c r="Y96" s="12">
        <f t="shared" si="275"/>
        <v>0</v>
      </c>
      <c r="Z96" s="12">
        <f t="shared" si="275"/>
        <v>0</v>
      </c>
      <c r="AA96" s="12">
        <f t="shared" si="275"/>
        <v>0</v>
      </c>
      <c r="AB96" s="12">
        <f t="shared" si="275"/>
        <v>0</v>
      </c>
      <c r="AC96" s="12">
        <f t="shared" si="275"/>
        <v>0</v>
      </c>
      <c r="AD96" s="12">
        <f t="shared" si="275"/>
        <v>0</v>
      </c>
      <c r="AE96" s="12">
        <f t="shared" si="275"/>
        <v>0</v>
      </c>
      <c r="AF96" s="12">
        <f t="shared" si="275"/>
        <v>0</v>
      </c>
      <c r="AG96" s="12">
        <f t="shared" si="275"/>
        <v>0</v>
      </c>
      <c r="AH96" s="12">
        <v>0</v>
      </c>
      <c r="AI96" s="12">
        <v>0</v>
      </c>
      <c r="AJ96" s="12">
        <f t="shared" ref="AJ96:AY96" si="276">SUM(AJ97)</f>
        <v>0</v>
      </c>
      <c r="AK96" s="12">
        <f t="shared" si="276"/>
        <v>0</v>
      </c>
      <c r="AL96" s="12">
        <f t="shared" si="276"/>
        <v>0</v>
      </c>
      <c r="AM96" s="12">
        <f t="shared" si="276"/>
        <v>0</v>
      </c>
      <c r="AN96" s="12">
        <f t="shared" si="276"/>
        <v>0</v>
      </c>
      <c r="AO96" s="12">
        <f t="shared" si="276"/>
        <v>0</v>
      </c>
      <c r="AP96" s="12">
        <f t="shared" si="276"/>
        <v>0</v>
      </c>
      <c r="AQ96" s="12">
        <f t="shared" si="276"/>
        <v>0</v>
      </c>
      <c r="AR96" s="12">
        <f t="shared" si="276"/>
        <v>0</v>
      </c>
      <c r="AS96" s="12">
        <f t="shared" si="276"/>
        <v>0</v>
      </c>
      <c r="AT96" s="12">
        <f t="shared" si="276"/>
        <v>0</v>
      </c>
      <c r="AU96" s="12">
        <f t="shared" si="276"/>
        <v>0</v>
      </c>
      <c r="AV96" s="12">
        <f t="shared" si="276"/>
        <v>0</v>
      </c>
      <c r="AW96" s="12">
        <f t="shared" si="276"/>
        <v>0</v>
      </c>
      <c r="AX96" s="12">
        <f t="shared" si="276"/>
        <v>0</v>
      </c>
      <c r="AY96" s="12">
        <f t="shared" si="276"/>
        <v>0</v>
      </c>
      <c r="AZ96" s="12">
        <v>0</v>
      </c>
      <c r="BA96" s="12">
        <v>0</v>
      </c>
      <c r="BB96" s="12">
        <f t="shared" ref="BB96:BQ96" si="277">SUM(BB97)</f>
        <v>0</v>
      </c>
      <c r="BC96" s="12">
        <f t="shared" si="277"/>
        <v>0</v>
      </c>
      <c r="BD96" s="12">
        <f t="shared" si="277"/>
        <v>0</v>
      </c>
      <c r="BE96" s="12">
        <f t="shared" si="277"/>
        <v>0</v>
      </c>
      <c r="BF96" s="12">
        <f t="shared" si="277"/>
        <v>0</v>
      </c>
      <c r="BG96" s="12">
        <f t="shared" si="277"/>
        <v>0</v>
      </c>
      <c r="BH96" s="12">
        <f t="shared" si="277"/>
        <v>0</v>
      </c>
      <c r="BI96" s="12">
        <f t="shared" si="277"/>
        <v>0</v>
      </c>
      <c r="BJ96" s="12">
        <f t="shared" si="277"/>
        <v>0</v>
      </c>
      <c r="BK96" s="12">
        <f t="shared" si="277"/>
        <v>0</v>
      </c>
      <c r="BL96" s="12">
        <f t="shared" si="277"/>
        <v>0</v>
      </c>
      <c r="BM96" s="12">
        <f t="shared" si="277"/>
        <v>0</v>
      </c>
      <c r="BN96" s="12">
        <f t="shared" si="277"/>
        <v>0</v>
      </c>
      <c r="BO96" s="12">
        <f t="shared" si="277"/>
        <v>0</v>
      </c>
      <c r="BP96" s="12">
        <f t="shared" si="277"/>
        <v>0</v>
      </c>
      <c r="BQ96" s="12">
        <f t="shared" si="277"/>
        <v>0</v>
      </c>
      <c r="BR96" s="12">
        <v>0</v>
      </c>
      <c r="BS96" s="12">
        <v>0</v>
      </c>
      <c r="BT96" s="12">
        <f t="shared" ref="BT96:BZ96" si="278">SUM(BT97)</f>
        <v>27642</v>
      </c>
      <c r="BU96" s="12">
        <f t="shared" si="278"/>
        <v>27642</v>
      </c>
      <c r="BV96" s="12">
        <f t="shared" si="278"/>
        <v>14250</v>
      </c>
      <c r="BW96" s="12">
        <f t="shared" si="278"/>
        <v>6400</v>
      </c>
      <c r="BX96" s="12">
        <f t="shared" si="278"/>
        <v>2400</v>
      </c>
      <c r="BY96" s="12">
        <f t="shared" si="278"/>
        <v>2000</v>
      </c>
      <c r="BZ96" s="12">
        <f t="shared" si="278"/>
        <v>2000</v>
      </c>
      <c r="CA96" s="12">
        <f t="shared" si="244"/>
        <v>20650</v>
      </c>
      <c r="CB96" s="124">
        <f t="shared" si="256"/>
        <v>74.705158816294045</v>
      </c>
    </row>
    <row r="97" spans="1:80" x14ac:dyDescent="0.25">
      <c r="A97" s="4" t="s">
        <v>0</v>
      </c>
      <c r="B97" s="4" t="s">
        <v>100</v>
      </c>
      <c r="C97" s="4" t="s">
        <v>28</v>
      </c>
      <c r="D97" s="79" t="s">
        <v>101</v>
      </c>
      <c r="E97" s="89">
        <v>6121</v>
      </c>
      <c r="F97" s="79"/>
      <c r="G97" s="74" t="s">
        <v>1887</v>
      </c>
      <c r="H97" s="13" t="s">
        <v>46</v>
      </c>
      <c r="I97" s="14">
        <v>25000</v>
      </c>
      <c r="J97" s="14">
        <f t="shared" si="245"/>
        <v>25594</v>
      </c>
      <c r="K97" s="14">
        <v>25594</v>
      </c>
      <c r="L97" s="14">
        <f t="shared" si="247"/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/>
      <c r="T97" s="14"/>
      <c r="U97" s="14"/>
      <c r="V97" s="14"/>
      <c r="W97" s="14"/>
      <c r="X97" s="14">
        <f t="shared" si="228"/>
        <v>0</v>
      </c>
      <c r="Y97" s="14"/>
      <c r="Z97" s="14"/>
      <c r="AA97" s="14"/>
      <c r="AB97" s="14"/>
      <c r="AC97" s="14"/>
      <c r="AD97" s="14"/>
      <c r="AE97" s="14"/>
      <c r="AF97" s="14"/>
      <c r="AG97" s="14"/>
      <c r="AH97" s="14">
        <v>0</v>
      </c>
      <c r="AI97" s="14">
        <v>0</v>
      </c>
      <c r="AJ97" s="14">
        <v>0</v>
      </c>
      <c r="AK97" s="14"/>
      <c r="AL97" s="14"/>
      <c r="AM97" s="14"/>
      <c r="AN97" s="14"/>
      <c r="AO97" s="14"/>
      <c r="AP97" s="14">
        <f t="shared" si="229"/>
        <v>0</v>
      </c>
      <c r="AQ97" s="14"/>
      <c r="AR97" s="14"/>
      <c r="AS97" s="14"/>
      <c r="AT97" s="14"/>
      <c r="AU97" s="14"/>
      <c r="AV97" s="14"/>
      <c r="AW97" s="14"/>
      <c r="AX97" s="14"/>
      <c r="AY97" s="14"/>
      <c r="AZ97" s="14">
        <v>0</v>
      </c>
      <c r="BA97" s="14">
        <v>0</v>
      </c>
      <c r="BB97" s="14">
        <v>0</v>
      </c>
      <c r="BC97" s="14"/>
      <c r="BD97" s="14"/>
      <c r="BE97" s="14"/>
      <c r="BF97" s="14"/>
      <c r="BG97" s="14"/>
      <c r="BH97" s="14">
        <f t="shared" si="230"/>
        <v>0</v>
      </c>
      <c r="BI97" s="14"/>
      <c r="BJ97" s="14"/>
      <c r="BK97" s="14"/>
      <c r="BL97" s="14"/>
      <c r="BM97" s="14"/>
      <c r="BN97" s="14"/>
      <c r="BO97" s="14"/>
      <c r="BP97" s="14"/>
      <c r="BQ97" s="14"/>
      <c r="BR97" s="14">
        <v>0</v>
      </c>
      <c r="BS97" s="14">
        <v>0</v>
      </c>
      <c r="BT97" s="14">
        <v>27642</v>
      </c>
      <c r="BU97" s="14">
        <v>27642</v>
      </c>
      <c r="BV97" s="14">
        <v>14250</v>
      </c>
      <c r="BW97" s="14">
        <f t="shared" si="231"/>
        <v>6400</v>
      </c>
      <c r="BX97" s="14">
        <v>2400</v>
      </c>
      <c r="BY97" s="14">
        <v>2000</v>
      </c>
      <c r="BZ97" s="14">
        <v>2000</v>
      </c>
      <c r="CA97" s="14">
        <f t="shared" si="244"/>
        <v>20650</v>
      </c>
      <c r="CB97" s="122">
        <f t="shared" si="256"/>
        <v>74.705158816294045</v>
      </c>
    </row>
    <row r="98" spans="1:80" x14ac:dyDescent="0.25">
      <c r="A98" s="4" t="s">
        <v>0</v>
      </c>
      <c r="B98" s="4" t="s">
        <v>100</v>
      </c>
      <c r="C98" s="4" t="s">
        <v>28</v>
      </c>
      <c r="D98" s="79" t="s">
        <v>101</v>
      </c>
      <c r="E98" s="78" t="s">
        <v>47</v>
      </c>
      <c r="F98" s="78" t="s">
        <v>1</v>
      </c>
      <c r="G98" s="2" t="s">
        <v>1</v>
      </c>
      <c r="H98" s="2" t="s">
        <v>48</v>
      </c>
      <c r="I98" s="12">
        <f>SUM(I99:I100)</f>
        <v>13100</v>
      </c>
      <c r="J98" s="12">
        <f t="shared" si="245"/>
        <v>7877</v>
      </c>
      <c r="K98" s="12">
        <f t="shared" ref="K98" si="279">SUM(K99:K100)</f>
        <v>7877</v>
      </c>
      <c r="L98" s="12">
        <f t="shared" si="247"/>
        <v>0</v>
      </c>
      <c r="M98" s="12">
        <f t="shared" ref="M98:Q98" si="280">SUM(M99:M100)</f>
        <v>0</v>
      </c>
      <c r="N98" s="12">
        <f t="shared" si="280"/>
        <v>0</v>
      </c>
      <c r="O98" s="12">
        <f t="shared" si="280"/>
        <v>0</v>
      </c>
      <c r="P98" s="12">
        <f t="shared" si="280"/>
        <v>0</v>
      </c>
      <c r="Q98" s="12">
        <f t="shared" si="280"/>
        <v>0</v>
      </c>
      <c r="R98" s="12">
        <f t="shared" ref="R98:AG98" si="281">SUM(R99:R100)</f>
        <v>0</v>
      </c>
      <c r="S98" s="12">
        <f t="shared" si="281"/>
        <v>0</v>
      </c>
      <c r="T98" s="12">
        <f t="shared" si="281"/>
        <v>0</v>
      </c>
      <c r="U98" s="12">
        <f t="shared" si="281"/>
        <v>0</v>
      </c>
      <c r="V98" s="12">
        <f t="shared" si="281"/>
        <v>0</v>
      </c>
      <c r="W98" s="12">
        <f t="shared" si="281"/>
        <v>0</v>
      </c>
      <c r="X98" s="12">
        <f t="shared" si="281"/>
        <v>0</v>
      </c>
      <c r="Y98" s="12">
        <f t="shared" si="281"/>
        <v>0</v>
      </c>
      <c r="Z98" s="12">
        <f t="shared" si="281"/>
        <v>0</v>
      </c>
      <c r="AA98" s="12">
        <f t="shared" si="281"/>
        <v>0</v>
      </c>
      <c r="AB98" s="12">
        <f t="shared" si="281"/>
        <v>0</v>
      </c>
      <c r="AC98" s="12">
        <f t="shared" si="281"/>
        <v>0</v>
      </c>
      <c r="AD98" s="12">
        <f t="shared" si="281"/>
        <v>0</v>
      </c>
      <c r="AE98" s="12">
        <f t="shared" si="281"/>
        <v>0</v>
      </c>
      <c r="AF98" s="12">
        <f t="shared" si="281"/>
        <v>0</v>
      </c>
      <c r="AG98" s="12">
        <f t="shared" si="281"/>
        <v>0</v>
      </c>
      <c r="AH98" s="12">
        <v>0</v>
      </c>
      <c r="AI98" s="12">
        <v>0</v>
      </c>
      <c r="AJ98" s="12">
        <f t="shared" ref="AJ98:AY98" si="282">SUM(AJ99:AJ100)</f>
        <v>0</v>
      </c>
      <c r="AK98" s="12">
        <f t="shared" si="282"/>
        <v>0</v>
      </c>
      <c r="AL98" s="12">
        <f t="shared" si="282"/>
        <v>0</v>
      </c>
      <c r="AM98" s="12">
        <f t="shared" si="282"/>
        <v>0</v>
      </c>
      <c r="AN98" s="12">
        <f t="shared" si="282"/>
        <v>0</v>
      </c>
      <c r="AO98" s="12">
        <f t="shared" si="282"/>
        <v>0</v>
      </c>
      <c r="AP98" s="12">
        <f t="shared" si="282"/>
        <v>0</v>
      </c>
      <c r="AQ98" s="12">
        <f t="shared" si="282"/>
        <v>0</v>
      </c>
      <c r="AR98" s="12">
        <f t="shared" si="282"/>
        <v>0</v>
      </c>
      <c r="AS98" s="12">
        <f t="shared" si="282"/>
        <v>0</v>
      </c>
      <c r="AT98" s="12">
        <f t="shared" si="282"/>
        <v>0</v>
      </c>
      <c r="AU98" s="12">
        <f t="shared" si="282"/>
        <v>0</v>
      </c>
      <c r="AV98" s="12">
        <f t="shared" si="282"/>
        <v>0</v>
      </c>
      <c r="AW98" s="12">
        <f t="shared" si="282"/>
        <v>0</v>
      </c>
      <c r="AX98" s="12">
        <f t="shared" si="282"/>
        <v>0</v>
      </c>
      <c r="AY98" s="12">
        <f t="shared" si="282"/>
        <v>0</v>
      </c>
      <c r="AZ98" s="12">
        <v>0</v>
      </c>
      <c r="BA98" s="12">
        <v>0</v>
      </c>
      <c r="BB98" s="12">
        <f t="shared" ref="BB98:BQ98" si="283">SUM(BB99:BB100)</f>
        <v>0</v>
      </c>
      <c r="BC98" s="12">
        <f t="shared" si="283"/>
        <v>0</v>
      </c>
      <c r="BD98" s="12">
        <f t="shared" si="283"/>
        <v>0</v>
      </c>
      <c r="BE98" s="12">
        <f t="shared" si="283"/>
        <v>0</v>
      </c>
      <c r="BF98" s="12">
        <f t="shared" si="283"/>
        <v>0</v>
      </c>
      <c r="BG98" s="12">
        <f t="shared" si="283"/>
        <v>0</v>
      </c>
      <c r="BH98" s="12">
        <f t="shared" si="283"/>
        <v>0</v>
      </c>
      <c r="BI98" s="12">
        <f t="shared" si="283"/>
        <v>0</v>
      </c>
      <c r="BJ98" s="12">
        <f t="shared" si="283"/>
        <v>0</v>
      </c>
      <c r="BK98" s="12">
        <f t="shared" si="283"/>
        <v>0</v>
      </c>
      <c r="BL98" s="12">
        <f t="shared" si="283"/>
        <v>0</v>
      </c>
      <c r="BM98" s="12">
        <f t="shared" si="283"/>
        <v>0</v>
      </c>
      <c r="BN98" s="12">
        <f t="shared" si="283"/>
        <v>0</v>
      </c>
      <c r="BO98" s="12">
        <f t="shared" si="283"/>
        <v>0</v>
      </c>
      <c r="BP98" s="12">
        <f t="shared" si="283"/>
        <v>0</v>
      </c>
      <c r="BQ98" s="12">
        <f t="shared" si="283"/>
        <v>0</v>
      </c>
      <c r="BR98" s="12">
        <v>0</v>
      </c>
      <c r="BS98" s="12">
        <v>0</v>
      </c>
      <c r="BT98" s="12">
        <f t="shared" ref="BT98:BZ98" si="284">SUM(BT99:BT100)</f>
        <v>7939</v>
      </c>
      <c r="BU98" s="12">
        <f t="shared" si="284"/>
        <v>7939</v>
      </c>
      <c r="BV98" s="12">
        <f t="shared" si="284"/>
        <v>7020</v>
      </c>
      <c r="BW98" s="12">
        <f t="shared" si="284"/>
        <v>520</v>
      </c>
      <c r="BX98" s="12">
        <f t="shared" si="284"/>
        <v>440</v>
      </c>
      <c r="BY98" s="12">
        <f t="shared" si="284"/>
        <v>40</v>
      </c>
      <c r="BZ98" s="12">
        <f t="shared" si="284"/>
        <v>40</v>
      </c>
      <c r="CA98" s="12">
        <f t="shared" si="244"/>
        <v>7540</v>
      </c>
      <c r="CB98" s="124">
        <f t="shared" si="256"/>
        <v>94.974178108074071</v>
      </c>
    </row>
    <row r="99" spans="1:80" x14ac:dyDescent="0.25">
      <c r="A99" s="4" t="s">
        <v>0</v>
      </c>
      <c r="B99" s="4" t="s">
        <v>100</v>
      </c>
      <c r="C99" s="4" t="s">
        <v>28</v>
      </c>
      <c r="D99" s="79" t="s">
        <v>101</v>
      </c>
      <c r="E99" s="89">
        <v>6131</v>
      </c>
      <c r="F99" s="79"/>
      <c r="G99" s="74" t="s">
        <v>1887</v>
      </c>
      <c r="H99" s="13" t="s">
        <v>49</v>
      </c>
      <c r="I99" s="14">
        <v>2000</v>
      </c>
      <c r="J99" s="14">
        <f t="shared" si="245"/>
        <v>2000</v>
      </c>
      <c r="K99" s="14">
        <v>2000</v>
      </c>
      <c r="L99" s="14">
        <f t="shared" si="247"/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/>
      <c r="T99" s="14"/>
      <c r="U99" s="14"/>
      <c r="V99" s="14"/>
      <c r="W99" s="14"/>
      <c r="X99" s="14">
        <f t="shared" si="228"/>
        <v>0</v>
      </c>
      <c r="Y99" s="14"/>
      <c r="Z99" s="14"/>
      <c r="AA99" s="14"/>
      <c r="AB99" s="14"/>
      <c r="AC99" s="14"/>
      <c r="AD99" s="14"/>
      <c r="AE99" s="14"/>
      <c r="AF99" s="14"/>
      <c r="AG99" s="14"/>
      <c r="AH99" s="14">
        <v>0</v>
      </c>
      <c r="AI99" s="14">
        <v>0</v>
      </c>
      <c r="AJ99" s="14">
        <v>0</v>
      </c>
      <c r="AK99" s="14"/>
      <c r="AL99" s="14"/>
      <c r="AM99" s="14"/>
      <c r="AN99" s="14"/>
      <c r="AO99" s="14"/>
      <c r="AP99" s="14">
        <f t="shared" si="229"/>
        <v>0</v>
      </c>
      <c r="AQ99" s="14"/>
      <c r="AR99" s="14"/>
      <c r="AS99" s="14"/>
      <c r="AT99" s="14"/>
      <c r="AU99" s="14"/>
      <c r="AV99" s="14"/>
      <c r="AW99" s="14"/>
      <c r="AX99" s="14"/>
      <c r="AY99" s="14"/>
      <c r="AZ99" s="14">
        <v>0</v>
      </c>
      <c r="BA99" s="14">
        <v>0</v>
      </c>
      <c r="BB99" s="14">
        <v>0</v>
      </c>
      <c r="BC99" s="14"/>
      <c r="BD99" s="14"/>
      <c r="BE99" s="14"/>
      <c r="BF99" s="14"/>
      <c r="BG99" s="14"/>
      <c r="BH99" s="14">
        <f t="shared" si="230"/>
        <v>0</v>
      </c>
      <c r="BI99" s="14"/>
      <c r="BJ99" s="14"/>
      <c r="BK99" s="14"/>
      <c r="BL99" s="14"/>
      <c r="BM99" s="14"/>
      <c r="BN99" s="14"/>
      <c r="BO99" s="14"/>
      <c r="BP99" s="14"/>
      <c r="BQ99" s="14"/>
      <c r="BR99" s="14">
        <v>0</v>
      </c>
      <c r="BS99" s="14">
        <v>0</v>
      </c>
      <c r="BT99" s="14">
        <v>2000</v>
      </c>
      <c r="BU99" s="14">
        <v>2000</v>
      </c>
      <c r="BV99" s="14">
        <v>1600</v>
      </c>
      <c r="BW99" s="14">
        <f t="shared" si="231"/>
        <v>400</v>
      </c>
      <c r="BX99" s="14">
        <v>400</v>
      </c>
      <c r="BY99" s="14"/>
      <c r="BZ99" s="14"/>
      <c r="CA99" s="14">
        <f t="shared" si="244"/>
        <v>2000</v>
      </c>
      <c r="CB99" s="122">
        <f t="shared" si="256"/>
        <v>100</v>
      </c>
    </row>
    <row r="100" spans="1:80" x14ac:dyDescent="0.25">
      <c r="A100" s="1" t="s">
        <v>0</v>
      </c>
      <c r="B100" s="1" t="s">
        <v>100</v>
      </c>
      <c r="C100" s="1" t="s">
        <v>28</v>
      </c>
      <c r="D100" s="82" t="s">
        <v>101</v>
      </c>
      <c r="E100" s="82" t="s">
        <v>50</v>
      </c>
      <c r="F100" s="79" t="s">
        <v>1</v>
      </c>
      <c r="G100" s="13" t="s">
        <v>1</v>
      </c>
      <c r="H100" s="2" t="s">
        <v>51</v>
      </c>
      <c r="I100" s="12">
        <f>SUM(I101:I103)</f>
        <v>11100</v>
      </c>
      <c r="J100" s="12">
        <f t="shared" si="245"/>
        <v>5877</v>
      </c>
      <c r="K100" s="12">
        <f t="shared" ref="K100" si="285">SUM(K101:K103)</f>
        <v>5877</v>
      </c>
      <c r="L100" s="12">
        <f t="shared" si="247"/>
        <v>0</v>
      </c>
      <c r="M100" s="12">
        <f t="shared" ref="M100:Q100" si="286">SUM(M101:M103)</f>
        <v>0</v>
      </c>
      <c r="N100" s="12">
        <f t="shared" si="286"/>
        <v>0</v>
      </c>
      <c r="O100" s="12">
        <f t="shared" si="286"/>
        <v>0</v>
      </c>
      <c r="P100" s="12">
        <f t="shared" si="286"/>
        <v>0</v>
      </c>
      <c r="Q100" s="12">
        <f t="shared" si="286"/>
        <v>0</v>
      </c>
      <c r="R100" s="12">
        <f t="shared" ref="R100:AG100" si="287">SUM(R101:R103)</f>
        <v>0</v>
      </c>
      <c r="S100" s="12">
        <f t="shared" si="287"/>
        <v>0</v>
      </c>
      <c r="T100" s="12">
        <f t="shared" si="287"/>
        <v>0</v>
      </c>
      <c r="U100" s="12">
        <f t="shared" si="287"/>
        <v>0</v>
      </c>
      <c r="V100" s="12">
        <f t="shared" si="287"/>
        <v>0</v>
      </c>
      <c r="W100" s="12">
        <f t="shared" si="287"/>
        <v>0</v>
      </c>
      <c r="X100" s="12">
        <f t="shared" si="287"/>
        <v>0</v>
      </c>
      <c r="Y100" s="12">
        <f t="shared" si="287"/>
        <v>0</v>
      </c>
      <c r="Z100" s="12">
        <f t="shared" si="287"/>
        <v>0</v>
      </c>
      <c r="AA100" s="12">
        <f t="shared" si="287"/>
        <v>0</v>
      </c>
      <c r="AB100" s="12">
        <f t="shared" si="287"/>
        <v>0</v>
      </c>
      <c r="AC100" s="12">
        <f t="shared" si="287"/>
        <v>0</v>
      </c>
      <c r="AD100" s="12">
        <f t="shared" si="287"/>
        <v>0</v>
      </c>
      <c r="AE100" s="12">
        <f t="shared" si="287"/>
        <v>0</v>
      </c>
      <c r="AF100" s="12">
        <f t="shared" si="287"/>
        <v>0</v>
      </c>
      <c r="AG100" s="12">
        <f t="shared" si="287"/>
        <v>0</v>
      </c>
      <c r="AH100" s="12">
        <v>0</v>
      </c>
      <c r="AI100" s="12">
        <v>0</v>
      </c>
      <c r="AJ100" s="12">
        <f t="shared" ref="AJ100:AY100" si="288">SUM(AJ101:AJ103)</f>
        <v>0</v>
      </c>
      <c r="AK100" s="12">
        <f t="shared" si="288"/>
        <v>0</v>
      </c>
      <c r="AL100" s="12">
        <f t="shared" si="288"/>
        <v>0</v>
      </c>
      <c r="AM100" s="12">
        <f t="shared" si="288"/>
        <v>0</v>
      </c>
      <c r="AN100" s="12">
        <f t="shared" si="288"/>
        <v>0</v>
      </c>
      <c r="AO100" s="12">
        <f t="shared" si="288"/>
        <v>0</v>
      </c>
      <c r="AP100" s="12">
        <f t="shared" si="288"/>
        <v>0</v>
      </c>
      <c r="AQ100" s="12">
        <f t="shared" si="288"/>
        <v>0</v>
      </c>
      <c r="AR100" s="12">
        <f t="shared" si="288"/>
        <v>0</v>
      </c>
      <c r="AS100" s="12">
        <f t="shared" si="288"/>
        <v>0</v>
      </c>
      <c r="AT100" s="12">
        <f t="shared" si="288"/>
        <v>0</v>
      </c>
      <c r="AU100" s="12">
        <f t="shared" si="288"/>
        <v>0</v>
      </c>
      <c r="AV100" s="12">
        <f t="shared" si="288"/>
        <v>0</v>
      </c>
      <c r="AW100" s="12">
        <f t="shared" si="288"/>
        <v>0</v>
      </c>
      <c r="AX100" s="12">
        <f t="shared" si="288"/>
        <v>0</v>
      </c>
      <c r="AY100" s="12">
        <f t="shared" si="288"/>
        <v>0</v>
      </c>
      <c r="AZ100" s="12">
        <v>0</v>
      </c>
      <c r="BA100" s="12">
        <v>0</v>
      </c>
      <c r="BB100" s="12">
        <f t="shared" ref="BB100:BQ100" si="289">SUM(BB101:BB103)</f>
        <v>0</v>
      </c>
      <c r="BC100" s="12">
        <f t="shared" si="289"/>
        <v>0</v>
      </c>
      <c r="BD100" s="12">
        <f t="shared" si="289"/>
        <v>0</v>
      </c>
      <c r="BE100" s="12">
        <f t="shared" si="289"/>
        <v>0</v>
      </c>
      <c r="BF100" s="12">
        <f t="shared" si="289"/>
        <v>0</v>
      </c>
      <c r="BG100" s="12">
        <f t="shared" si="289"/>
        <v>0</v>
      </c>
      <c r="BH100" s="12">
        <f t="shared" si="289"/>
        <v>0</v>
      </c>
      <c r="BI100" s="12">
        <f t="shared" si="289"/>
        <v>0</v>
      </c>
      <c r="BJ100" s="12">
        <f t="shared" si="289"/>
        <v>0</v>
      </c>
      <c r="BK100" s="12">
        <f t="shared" si="289"/>
        <v>0</v>
      </c>
      <c r="BL100" s="12">
        <f t="shared" si="289"/>
        <v>0</v>
      </c>
      <c r="BM100" s="12">
        <f t="shared" si="289"/>
        <v>0</v>
      </c>
      <c r="BN100" s="12">
        <f t="shared" si="289"/>
        <v>0</v>
      </c>
      <c r="BO100" s="12">
        <f t="shared" si="289"/>
        <v>0</v>
      </c>
      <c r="BP100" s="12">
        <f t="shared" si="289"/>
        <v>0</v>
      </c>
      <c r="BQ100" s="12">
        <f t="shared" si="289"/>
        <v>0</v>
      </c>
      <c r="BR100" s="12">
        <v>0</v>
      </c>
      <c r="BS100" s="12">
        <v>0</v>
      </c>
      <c r="BT100" s="12">
        <f t="shared" ref="BT100:BZ100" si="290">SUM(BT101:BT103)</f>
        <v>5939</v>
      </c>
      <c r="BU100" s="12">
        <f t="shared" si="290"/>
        <v>5939</v>
      </c>
      <c r="BV100" s="12">
        <f t="shared" si="290"/>
        <v>5420</v>
      </c>
      <c r="BW100" s="12">
        <f t="shared" si="290"/>
        <v>120</v>
      </c>
      <c r="BX100" s="12">
        <f t="shared" si="290"/>
        <v>40</v>
      </c>
      <c r="BY100" s="12">
        <f t="shared" si="290"/>
        <v>40</v>
      </c>
      <c r="BZ100" s="12">
        <f t="shared" si="290"/>
        <v>40</v>
      </c>
      <c r="CA100" s="12">
        <f t="shared" si="244"/>
        <v>5540</v>
      </c>
      <c r="CB100" s="124">
        <f t="shared" si="256"/>
        <v>93.281697255430203</v>
      </c>
    </row>
    <row r="101" spans="1:80" x14ac:dyDescent="0.25">
      <c r="A101" s="4" t="s">
        <v>0</v>
      </c>
      <c r="B101" s="4" t="s">
        <v>100</v>
      </c>
      <c r="C101" s="4" t="s">
        <v>28</v>
      </c>
      <c r="D101" s="79" t="s">
        <v>101</v>
      </c>
      <c r="E101" s="89">
        <v>6139</v>
      </c>
      <c r="F101" s="79"/>
      <c r="G101" s="74" t="s">
        <v>1887</v>
      </c>
      <c r="H101" s="13" t="s">
        <v>51</v>
      </c>
      <c r="I101" s="14">
        <v>10000</v>
      </c>
      <c r="J101" s="14">
        <f t="shared" si="245"/>
        <v>5000</v>
      </c>
      <c r="K101" s="14">
        <v>5000</v>
      </c>
      <c r="L101" s="14">
        <f t="shared" si="247"/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/>
      <c r="T101" s="14"/>
      <c r="U101" s="14"/>
      <c r="V101" s="14"/>
      <c r="W101" s="14"/>
      <c r="X101" s="14">
        <f t="shared" si="228"/>
        <v>0</v>
      </c>
      <c r="Y101" s="14"/>
      <c r="Z101" s="14"/>
      <c r="AA101" s="14"/>
      <c r="AB101" s="14"/>
      <c r="AC101" s="14"/>
      <c r="AD101" s="14"/>
      <c r="AE101" s="14"/>
      <c r="AF101" s="14"/>
      <c r="AG101" s="14"/>
      <c r="AH101" s="14">
        <v>0</v>
      </c>
      <c r="AI101" s="14">
        <v>0</v>
      </c>
      <c r="AJ101" s="14">
        <v>0</v>
      </c>
      <c r="AK101" s="14"/>
      <c r="AL101" s="14"/>
      <c r="AM101" s="14"/>
      <c r="AN101" s="14"/>
      <c r="AO101" s="14"/>
      <c r="AP101" s="14">
        <f t="shared" si="229"/>
        <v>0</v>
      </c>
      <c r="AQ101" s="14"/>
      <c r="AR101" s="14"/>
      <c r="AS101" s="14"/>
      <c r="AT101" s="14"/>
      <c r="AU101" s="14"/>
      <c r="AV101" s="14"/>
      <c r="AW101" s="14"/>
      <c r="AX101" s="14"/>
      <c r="AY101" s="14"/>
      <c r="AZ101" s="14">
        <v>0</v>
      </c>
      <c r="BA101" s="14">
        <v>0</v>
      </c>
      <c r="BB101" s="14">
        <v>0</v>
      </c>
      <c r="BC101" s="14"/>
      <c r="BD101" s="14"/>
      <c r="BE101" s="14"/>
      <c r="BF101" s="14"/>
      <c r="BG101" s="14"/>
      <c r="BH101" s="14">
        <f t="shared" si="230"/>
        <v>0</v>
      </c>
      <c r="BI101" s="14"/>
      <c r="BJ101" s="14"/>
      <c r="BK101" s="14"/>
      <c r="BL101" s="14"/>
      <c r="BM101" s="14"/>
      <c r="BN101" s="14"/>
      <c r="BO101" s="14"/>
      <c r="BP101" s="14"/>
      <c r="BQ101" s="14"/>
      <c r="BR101" s="14">
        <v>0</v>
      </c>
      <c r="BS101" s="14">
        <v>0</v>
      </c>
      <c r="BT101" s="14">
        <v>5000</v>
      </c>
      <c r="BU101" s="14">
        <v>5000</v>
      </c>
      <c r="BV101" s="14">
        <v>5000</v>
      </c>
      <c r="BW101" s="14">
        <f t="shared" si="231"/>
        <v>0</v>
      </c>
      <c r="BX101" s="14"/>
      <c r="BY101" s="14"/>
      <c r="BZ101" s="14"/>
      <c r="CA101" s="14">
        <f t="shared" si="244"/>
        <v>5000</v>
      </c>
      <c r="CB101" s="122">
        <f t="shared" si="256"/>
        <v>100</v>
      </c>
    </row>
    <row r="102" spans="1:80" ht="22.5" x14ac:dyDescent="0.25">
      <c r="A102" s="4" t="s">
        <v>0</v>
      </c>
      <c r="B102" s="4" t="s">
        <v>100</v>
      </c>
      <c r="C102" s="4" t="s">
        <v>28</v>
      </c>
      <c r="D102" s="79" t="s">
        <v>101</v>
      </c>
      <c r="E102" s="89">
        <v>6139</v>
      </c>
      <c r="F102" s="79" t="s">
        <v>107</v>
      </c>
      <c r="G102" s="74" t="s">
        <v>1887</v>
      </c>
      <c r="H102" s="13" t="s">
        <v>59</v>
      </c>
      <c r="I102" s="14">
        <v>1000</v>
      </c>
      <c r="J102" s="14">
        <f t="shared" si="245"/>
        <v>777</v>
      </c>
      <c r="K102" s="14">
        <v>777</v>
      </c>
      <c r="L102" s="14">
        <f t="shared" si="247"/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/>
      <c r="T102" s="14"/>
      <c r="U102" s="14"/>
      <c r="V102" s="14"/>
      <c r="W102" s="14"/>
      <c r="X102" s="14">
        <f t="shared" si="228"/>
        <v>0</v>
      </c>
      <c r="Y102" s="14"/>
      <c r="Z102" s="14"/>
      <c r="AA102" s="14"/>
      <c r="AB102" s="14"/>
      <c r="AC102" s="14"/>
      <c r="AD102" s="14"/>
      <c r="AE102" s="14"/>
      <c r="AF102" s="14"/>
      <c r="AG102" s="14"/>
      <c r="AH102" s="14">
        <v>0</v>
      </c>
      <c r="AI102" s="14">
        <v>0</v>
      </c>
      <c r="AJ102" s="14">
        <v>0</v>
      </c>
      <c r="AK102" s="14"/>
      <c r="AL102" s="14"/>
      <c r="AM102" s="14"/>
      <c r="AN102" s="14"/>
      <c r="AO102" s="14"/>
      <c r="AP102" s="14">
        <f t="shared" si="229"/>
        <v>0</v>
      </c>
      <c r="AQ102" s="14"/>
      <c r="AR102" s="14"/>
      <c r="AS102" s="14"/>
      <c r="AT102" s="14"/>
      <c r="AU102" s="14"/>
      <c r="AV102" s="14"/>
      <c r="AW102" s="14"/>
      <c r="AX102" s="14"/>
      <c r="AY102" s="14"/>
      <c r="AZ102" s="14">
        <v>0</v>
      </c>
      <c r="BA102" s="14">
        <v>0</v>
      </c>
      <c r="BB102" s="14">
        <v>0</v>
      </c>
      <c r="BC102" s="14"/>
      <c r="BD102" s="14"/>
      <c r="BE102" s="14"/>
      <c r="BF102" s="14"/>
      <c r="BG102" s="14"/>
      <c r="BH102" s="14">
        <f t="shared" si="230"/>
        <v>0</v>
      </c>
      <c r="BI102" s="14"/>
      <c r="BJ102" s="14"/>
      <c r="BK102" s="14"/>
      <c r="BL102" s="14"/>
      <c r="BM102" s="14"/>
      <c r="BN102" s="14"/>
      <c r="BO102" s="14"/>
      <c r="BP102" s="14"/>
      <c r="BQ102" s="14"/>
      <c r="BR102" s="14">
        <v>0</v>
      </c>
      <c r="BS102" s="14">
        <v>0</v>
      </c>
      <c r="BT102" s="14">
        <v>839</v>
      </c>
      <c r="BU102" s="14">
        <v>839</v>
      </c>
      <c r="BV102" s="14">
        <v>420</v>
      </c>
      <c r="BW102" s="14">
        <f t="shared" si="231"/>
        <v>120</v>
      </c>
      <c r="BX102" s="14">
        <v>40</v>
      </c>
      <c r="BY102" s="14">
        <v>40</v>
      </c>
      <c r="BZ102" s="14">
        <v>40</v>
      </c>
      <c r="CA102" s="14">
        <f t="shared" si="244"/>
        <v>540</v>
      </c>
      <c r="CB102" s="122">
        <f t="shared" si="256"/>
        <v>64.362336114421936</v>
      </c>
    </row>
    <row r="103" spans="1:80" ht="22.5" x14ac:dyDescent="0.25">
      <c r="A103" s="4" t="s">
        <v>0</v>
      </c>
      <c r="B103" s="4" t="s">
        <v>100</v>
      </c>
      <c r="C103" s="4" t="s">
        <v>28</v>
      </c>
      <c r="D103" s="79" t="s">
        <v>101</v>
      </c>
      <c r="E103" s="89">
        <v>6139</v>
      </c>
      <c r="F103" s="79" t="s">
        <v>108</v>
      </c>
      <c r="G103" s="74" t="s">
        <v>1887</v>
      </c>
      <c r="H103" s="13" t="s">
        <v>65</v>
      </c>
      <c r="I103" s="14">
        <v>100</v>
      </c>
      <c r="J103" s="14">
        <f t="shared" si="245"/>
        <v>100</v>
      </c>
      <c r="K103" s="14">
        <v>100</v>
      </c>
      <c r="L103" s="14">
        <f t="shared" si="247"/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/>
      <c r="T103" s="14"/>
      <c r="U103" s="14"/>
      <c r="V103" s="14"/>
      <c r="W103" s="14"/>
      <c r="X103" s="14">
        <f t="shared" si="228"/>
        <v>0</v>
      </c>
      <c r="Y103" s="14"/>
      <c r="Z103" s="14"/>
      <c r="AA103" s="14"/>
      <c r="AB103" s="14"/>
      <c r="AC103" s="14"/>
      <c r="AD103" s="14"/>
      <c r="AE103" s="14"/>
      <c r="AF103" s="14"/>
      <c r="AG103" s="14"/>
      <c r="AH103" s="14">
        <v>0</v>
      </c>
      <c r="AI103" s="14">
        <v>0</v>
      </c>
      <c r="AJ103" s="14">
        <v>0</v>
      </c>
      <c r="AK103" s="14"/>
      <c r="AL103" s="14"/>
      <c r="AM103" s="14"/>
      <c r="AN103" s="14"/>
      <c r="AO103" s="14"/>
      <c r="AP103" s="14">
        <f t="shared" si="229"/>
        <v>0</v>
      </c>
      <c r="AQ103" s="14"/>
      <c r="AR103" s="14"/>
      <c r="AS103" s="14"/>
      <c r="AT103" s="14"/>
      <c r="AU103" s="14"/>
      <c r="AV103" s="14"/>
      <c r="AW103" s="14"/>
      <c r="AX103" s="14"/>
      <c r="AY103" s="14"/>
      <c r="AZ103" s="14">
        <v>0</v>
      </c>
      <c r="BA103" s="14">
        <v>0</v>
      </c>
      <c r="BB103" s="14">
        <v>0</v>
      </c>
      <c r="BC103" s="14"/>
      <c r="BD103" s="14"/>
      <c r="BE103" s="14"/>
      <c r="BF103" s="14"/>
      <c r="BG103" s="14"/>
      <c r="BH103" s="14">
        <f t="shared" si="230"/>
        <v>0</v>
      </c>
      <c r="BI103" s="14"/>
      <c r="BJ103" s="14"/>
      <c r="BK103" s="14"/>
      <c r="BL103" s="14"/>
      <c r="BM103" s="14"/>
      <c r="BN103" s="14"/>
      <c r="BO103" s="14"/>
      <c r="BP103" s="14"/>
      <c r="BQ103" s="14"/>
      <c r="BR103" s="14">
        <v>0</v>
      </c>
      <c r="BS103" s="14">
        <v>0</v>
      </c>
      <c r="BT103" s="14">
        <v>100</v>
      </c>
      <c r="BU103" s="14">
        <v>100</v>
      </c>
      <c r="BV103" s="14">
        <v>0</v>
      </c>
      <c r="BW103" s="14">
        <f t="shared" si="231"/>
        <v>0</v>
      </c>
      <c r="BX103" s="14"/>
      <c r="BY103" s="14"/>
      <c r="BZ103" s="14"/>
      <c r="CA103" s="14">
        <f t="shared" si="244"/>
        <v>0</v>
      </c>
      <c r="CB103" s="122">
        <f t="shared" si="256"/>
        <v>0</v>
      </c>
    </row>
    <row r="104" spans="1:80" ht="22.5" x14ac:dyDescent="0.25">
      <c r="A104" s="1" t="s">
        <v>1</v>
      </c>
      <c r="B104" s="1" t="s">
        <v>1</v>
      </c>
      <c r="C104" s="1" t="s">
        <v>1</v>
      </c>
      <c r="D104" s="78" t="s">
        <v>1</v>
      </c>
      <c r="E104" s="78" t="s">
        <v>1</v>
      </c>
      <c r="F104" s="78" t="s">
        <v>1</v>
      </c>
      <c r="G104" s="2" t="s">
        <v>1</v>
      </c>
      <c r="H104" s="10" t="s">
        <v>66</v>
      </c>
      <c r="I104" s="11">
        <f>SUM(I105)</f>
        <v>406400</v>
      </c>
      <c r="J104" s="11">
        <f t="shared" si="245"/>
        <v>606400</v>
      </c>
      <c r="K104" s="11">
        <f t="shared" ref="K104:Q104" si="291">SUM(K105)</f>
        <v>606400</v>
      </c>
      <c r="L104" s="11">
        <f t="shared" si="247"/>
        <v>0</v>
      </c>
      <c r="M104" s="11">
        <f t="shared" si="291"/>
        <v>0</v>
      </c>
      <c r="N104" s="11">
        <f t="shared" si="291"/>
        <v>0</v>
      </c>
      <c r="O104" s="11">
        <f t="shared" si="291"/>
        <v>0</v>
      </c>
      <c r="P104" s="11">
        <f t="shared" si="291"/>
        <v>0</v>
      </c>
      <c r="Q104" s="11">
        <f t="shared" si="291"/>
        <v>0</v>
      </c>
      <c r="R104" s="11">
        <f t="shared" ref="R104:AG104" si="292">SUM(R105)</f>
        <v>0</v>
      </c>
      <c r="S104" s="11">
        <f t="shared" si="292"/>
        <v>0</v>
      </c>
      <c r="T104" s="11">
        <f t="shared" si="292"/>
        <v>0</v>
      </c>
      <c r="U104" s="11">
        <f t="shared" si="292"/>
        <v>0</v>
      </c>
      <c r="V104" s="11">
        <f t="shared" si="292"/>
        <v>0</v>
      </c>
      <c r="W104" s="11">
        <f t="shared" si="292"/>
        <v>0</v>
      </c>
      <c r="X104" s="11">
        <f t="shared" si="292"/>
        <v>0</v>
      </c>
      <c r="Y104" s="11">
        <f t="shared" si="292"/>
        <v>0</v>
      </c>
      <c r="Z104" s="11">
        <f t="shared" si="292"/>
        <v>0</v>
      </c>
      <c r="AA104" s="11">
        <f t="shared" si="292"/>
        <v>0</v>
      </c>
      <c r="AB104" s="11">
        <f t="shared" si="292"/>
        <v>0</v>
      </c>
      <c r="AC104" s="11">
        <f t="shared" si="292"/>
        <v>0</v>
      </c>
      <c r="AD104" s="11">
        <f t="shared" si="292"/>
        <v>0</v>
      </c>
      <c r="AE104" s="11">
        <f t="shared" si="292"/>
        <v>0</v>
      </c>
      <c r="AF104" s="11">
        <f t="shared" si="292"/>
        <v>0</v>
      </c>
      <c r="AG104" s="11">
        <f t="shared" si="292"/>
        <v>0</v>
      </c>
      <c r="AH104" s="11">
        <v>0</v>
      </c>
      <c r="AI104" s="11">
        <v>0</v>
      </c>
      <c r="AJ104" s="11">
        <f t="shared" ref="AJ104:AY104" si="293">SUM(AJ105)</f>
        <v>0</v>
      </c>
      <c r="AK104" s="11">
        <f t="shared" si="293"/>
        <v>0</v>
      </c>
      <c r="AL104" s="11">
        <f t="shared" si="293"/>
        <v>0</v>
      </c>
      <c r="AM104" s="11">
        <f t="shared" si="293"/>
        <v>0</v>
      </c>
      <c r="AN104" s="11">
        <f t="shared" si="293"/>
        <v>0</v>
      </c>
      <c r="AO104" s="11">
        <f t="shared" si="293"/>
        <v>0</v>
      </c>
      <c r="AP104" s="11">
        <f t="shared" si="293"/>
        <v>0</v>
      </c>
      <c r="AQ104" s="11">
        <f t="shared" si="293"/>
        <v>0</v>
      </c>
      <c r="AR104" s="11">
        <f t="shared" si="293"/>
        <v>0</v>
      </c>
      <c r="AS104" s="11">
        <f t="shared" si="293"/>
        <v>0</v>
      </c>
      <c r="AT104" s="11">
        <f t="shared" si="293"/>
        <v>0</v>
      </c>
      <c r="AU104" s="11">
        <f t="shared" si="293"/>
        <v>0</v>
      </c>
      <c r="AV104" s="11">
        <f t="shared" si="293"/>
        <v>0</v>
      </c>
      <c r="AW104" s="11">
        <f t="shared" si="293"/>
        <v>0</v>
      </c>
      <c r="AX104" s="11">
        <f t="shared" si="293"/>
        <v>0</v>
      </c>
      <c r="AY104" s="11">
        <f t="shared" si="293"/>
        <v>0</v>
      </c>
      <c r="AZ104" s="11">
        <v>0</v>
      </c>
      <c r="BA104" s="11">
        <v>0</v>
      </c>
      <c r="BB104" s="11">
        <f t="shared" ref="BB104:BQ104" si="294">SUM(BB105)</f>
        <v>0</v>
      </c>
      <c r="BC104" s="11">
        <f t="shared" si="294"/>
        <v>0</v>
      </c>
      <c r="BD104" s="11">
        <f t="shared" si="294"/>
        <v>0</v>
      </c>
      <c r="BE104" s="11">
        <f t="shared" si="294"/>
        <v>0</v>
      </c>
      <c r="BF104" s="11">
        <f t="shared" si="294"/>
        <v>0</v>
      </c>
      <c r="BG104" s="11">
        <f t="shared" si="294"/>
        <v>0</v>
      </c>
      <c r="BH104" s="11">
        <f t="shared" si="294"/>
        <v>0</v>
      </c>
      <c r="BI104" s="11">
        <f t="shared" si="294"/>
        <v>0</v>
      </c>
      <c r="BJ104" s="11">
        <f t="shared" si="294"/>
        <v>0</v>
      </c>
      <c r="BK104" s="11">
        <f t="shared" si="294"/>
        <v>0</v>
      </c>
      <c r="BL104" s="11">
        <f t="shared" si="294"/>
        <v>0</v>
      </c>
      <c r="BM104" s="11">
        <f t="shared" si="294"/>
        <v>0</v>
      </c>
      <c r="BN104" s="11">
        <f t="shared" si="294"/>
        <v>0</v>
      </c>
      <c r="BO104" s="11">
        <f t="shared" si="294"/>
        <v>0</v>
      </c>
      <c r="BP104" s="11">
        <f t="shared" si="294"/>
        <v>0</v>
      </c>
      <c r="BQ104" s="11">
        <f t="shared" si="294"/>
        <v>0</v>
      </c>
      <c r="BR104" s="11">
        <v>0</v>
      </c>
      <c r="BS104" s="11">
        <v>0</v>
      </c>
      <c r="BT104" s="11">
        <f t="shared" ref="BT104:BZ104" si="295">SUM(BT105)</f>
        <v>606400</v>
      </c>
      <c r="BU104" s="11">
        <f t="shared" si="295"/>
        <v>206400</v>
      </c>
      <c r="BV104" s="11">
        <f t="shared" si="295"/>
        <v>206300</v>
      </c>
      <c r="BW104" s="11">
        <f t="shared" si="295"/>
        <v>0</v>
      </c>
      <c r="BX104" s="11">
        <f t="shared" si="295"/>
        <v>0</v>
      </c>
      <c r="BY104" s="11">
        <f t="shared" si="295"/>
        <v>0</v>
      </c>
      <c r="BZ104" s="11">
        <f t="shared" si="295"/>
        <v>0</v>
      </c>
      <c r="CA104" s="11">
        <f t="shared" si="244"/>
        <v>206300</v>
      </c>
      <c r="CB104" s="123">
        <f t="shared" si="256"/>
        <v>99.951550387596896</v>
      </c>
    </row>
    <row r="105" spans="1:80" x14ac:dyDescent="0.25">
      <c r="A105" s="4" t="s">
        <v>0</v>
      </c>
      <c r="B105" s="4" t="s">
        <v>100</v>
      </c>
      <c r="C105" s="4" t="s">
        <v>28</v>
      </c>
      <c r="D105" s="79" t="s">
        <v>101</v>
      </c>
      <c r="E105" s="78" t="s">
        <v>67</v>
      </c>
      <c r="F105" s="78" t="s">
        <v>1</v>
      </c>
      <c r="G105" s="2" t="s">
        <v>1</v>
      </c>
      <c r="H105" s="2" t="s">
        <v>68</v>
      </c>
      <c r="I105" s="12">
        <f>SUM(I106,I109,I112)</f>
        <v>406400</v>
      </c>
      <c r="J105" s="12">
        <f t="shared" si="245"/>
        <v>606400</v>
      </c>
      <c r="K105" s="12">
        <f t="shared" ref="K105" si="296">SUM(K106,K109,K112)</f>
        <v>606400</v>
      </c>
      <c r="L105" s="12">
        <f t="shared" si="247"/>
        <v>0</v>
      </c>
      <c r="M105" s="12">
        <f t="shared" ref="M105:Q105" si="297">SUM(M106,M109,M112)</f>
        <v>0</v>
      </c>
      <c r="N105" s="12">
        <f t="shared" si="297"/>
        <v>0</v>
      </c>
      <c r="O105" s="12">
        <f t="shared" si="297"/>
        <v>0</v>
      </c>
      <c r="P105" s="12">
        <f t="shared" si="297"/>
        <v>0</v>
      </c>
      <c r="Q105" s="12">
        <f t="shared" si="297"/>
        <v>0</v>
      </c>
      <c r="R105" s="12">
        <f t="shared" ref="R105:AG105" si="298">SUM(R106,R109,R112)</f>
        <v>0</v>
      </c>
      <c r="S105" s="12">
        <f t="shared" si="298"/>
        <v>0</v>
      </c>
      <c r="T105" s="12">
        <f t="shared" si="298"/>
        <v>0</v>
      </c>
      <c r="U105" s="12">
        <f t="shared" si="298"/>
        <v>0</v>
      </c>
      <c r="V105" s="12">
        <f t="shared" si="298"/>
        <v>0</v>
      </c>
      <c r="W105" s="12">
        <f t="shared" si="298"/>
        <v>0</v>
      </c>
      <c r="X105" s="12">
        <f t="shared" ref="X105" si="299">SUM(X106,X109,X112)</f>
        <v>0</v>
      </c>
      <c r="Y105" s="12">
        <f t="shared" si="298"/>
        <v>0</v>
      </c>
      <c r="Z105" s="12">
        <f t="shared" si="298"/>
        <v>0</v>
      </c>
      <c r="AA105" s="12">
        <f t="shared" si="298"/>
        <v>0</v>
      </c>
      <c r="AB105" s="12">
        <f t="shared" si="298"/>
        <v>0</v>
      </c>
      <c r="AC105" s="12">
        <f t="shared" si="298"/>
        <v>0</v>
      </c>
      <c r="AD105" s="12">
        <f t="shared" si="298"/>
        <v>0</v>
      </c>
      <c r="AE105" s="12">
        <f t="shared" si="298"/>
        <v>0</v>
      </c>
      <c r="AF105" s="12">
        <f t="shared" si="298"/>
        <v>0</v>
      </c>
      <c r="AG105" s="12">
        <f t="shared" si="298"/>
        <v>0</v>
      </c>
      <c r="AH105" s="12">
        <v>0</v>
      </c>
      <c r="AI105" s="12">
        <v>0</v>
      </c>
      <c r="AJ105" s="12">
        <f t="shared" ref="AJ105:AY105" si="300">SUM(AJ106,AJ109,AJ112)</f>
        <v>0</v>
      </c>
      <c r="AK105" s="12">
        <f t="shared" si="300"/>
        <v>0</v>
      </c>
      <c r="AL105" s="12">
        <f t="shared" si="300"/>
        <v>0</v>
      </c>
      <c r="AM105" s="12">
        <f t="shared" si="300"/>
        <v>0</v>
      </c>
      <c r="AN105" s="12">
        <f t="shared" si="300"/>
        <v>0</v>
      </c>
      <c r="AO105" s="12">
        <f t="shared" si="300"/>
        <v>0</v>
      </c>
      <c r="AP105" s="12">
        <f t="shared" ref="AP105" si="301">SUM(AP106,AP109,AP112)</f>
        <v>0</v>
      </c>
      <c r="AQ105" s="12">
        <f t="shared" si="300"/>
        <v>0</v>
      </c>
      <c r="AR105" s="12">
        <f t="shared" si="300"/>
        <v>0</v>
      </c>
      <c r="AS105" s="12">
        <f t="shared" si="300"/>
        <v>0</v>
      </c>
      <c r="AT105" s="12">
        <f t="shared" si="300"/>
        <v>0</v>
      </c>
      <c r="AU105" s="12">
        <f t="shared" si="300"/>
        <v>0</v>
      </c>
      <c r="AV105" s="12">
        <f t="shared" si="300"/>
        <v>0</v>
      </c>
      <c r="AW105" s="12">
        <f t="shared" si="300"/>
        <v>0</v>
      </c>
      <c r="AX105" s="12">
        <f t="shared" si="300"/>
        <v>0</v>
      </c>
      <c r="AY105" s="12">
        <f t="shared" si="300"/>
        <v>0</v>
      </c>
      <c r="AZ105" s="12">
        <v>0</v>
      </c>
      <c r="BA105" s="12">
        <v>0</v>
      </c>
      <c r="BB105" s="12">
        <f t="shared" ref="BB105:BQ105" si="302">SUM(BB106,BB109,BB112)</f>
        <v>0</v>
      </c>
      <c r="BC105" s="12">
        <f t="shared" si="302"/>
        <v>0</v>
      </c>
      <c r="BD105" s="12">
        <f t="shared" si="302"/>
        <v>0</v>
      </c>
      <c r="BE105" s="12">
        <f t="shared" si="302"/>
        <v>0</v>
      </c>
      <c r="BF105" s="12">
        <f t="shared" si="302"/>
        <v>0</v>
      </c>
      <c r="BG105" s="12">
        <f t="shared" si="302"/>
        <v>0</v>
      </c>
      <c r="BH105" s="12">
        <f t="shared" ref="BH105" si="303">SUM(BH106,BH109,BH112)</f>
        <v>0</v>
      </c>
      <c r="BI105" s="12">
        <f t="shared" si="302"/>
        <v>0</v>
      </c>
      <c r="BJ105" s="12">
        <f t="shared" si="302"/>
        <v>0</v>
      </c>
      <c r="BK105" s="12">
        <f t="shared" si="302"/>
        <v>0</v>
      </c>
      <c r="BL105" s="12">
        <f t="shared" si="302"/>
        <v>0</v>
      </c>
      <c r="BM105" s="12">
        <f t="shared" si="302"/>
        <v>0</v>
      </c>
      <c r="BN105" s="12">
        <f t="shared" si="302"/>
        <v>0</v>
      </c>
      <c r="BO105" s="12">
        <f t="shared" si="302"/>
        <v>0</v>
      </c>
      <c r="BP105" s="12">
        <f t="shared" si="302"/>
        <v>0</v>
      </c>
      <c r="BQ105" s="12">
        <f t="shared" si="302"/>
        <v>0</v>
      </c>
      <c r="BR105" s="12">
        <v>0</v>
      </c>
      <c r="BS105" s="12">
        <v>0</v>
      </c>
      <c r="BT105" s="12">
        <f t="shared" ref="BT105:BZ105" si="304">SUM(BT106,BT109,BT112)</f>
        <v>606400</v>
      </c>
      <c r="BU105" s="12">
        <f t="shared" si="304"/>
        <v>206400</v>
      </c>
      <c r="BV105" s="12">
        <f t="shared" si="304"/>
        <v>206300</v>
      </c>
      <c r="BW105" s="12">
        <f t="shared" si="304"/>
        <v>0</v>
      </c>
      <c r="BX105" s="12">
        <f t="shared" si="304"/>
        <v>0</v>
      </c>
      <c r="BY105" s="12">
        <f t="shared" si="304"/>
        <v>0</v>
      </c>
      <c r="BZ105" s="12">
        <f t="shared" si="304"/>
        <v>0</v>
      </c>
      <c r="CA105" s="12">
        <f t="shared" si="244"/>
        <v>206300</v>
      </c>
      <c r="CB105" s="124">
        <f t="shared" si="256"/>
        <v>99.951550387596896</v>
      </c>
    </row>
    <row r="106" spans="1:80" x14ac:dyDescent="0.25">
      <c r="A106" s="1" t="s">
        <v>0</v>
      </c>
      <c r="B106" s="1" t="s">
        <v>100</v>
      </c>
      <c r="C106" s="1" t="s">
        <v>28</v>
      </c>
      <c r="D106" s="82" t="s">
        <v>101</v>
      </c>
      <c r="E106" s="82" t="s">
        <v>109</v>
      </c>
      <c r="F106" s="79" t="s">
        <v>1</v>
      </c>
      <c r="G106" s="13" t="s">
        <v>1</v>
      </c>
      <c r="H106" s="2" t="s">
        <v>110</v>
      </c>
      <c r="I106" s="12">
        <f>SUM(I107:I108)</f>
        <v>30000</v>
      </c>
      <c r="J106" s="12">
        <f t="shared" si="245"/>
        <v>20000</v>
      </c>
      <c r="K106" s="12">
        <f t="shared" ref="K106" si="305">SUM(K107:K108)</f>
        <v>20000</v>
      </c>
      <c r="L106" s="12">
        <f t="shared" si="247"/>
        <v>0</v>
      </c>
      <c r="M106" s="12">
        <f t="shared" ref="M106:Q106" si="306">SUM(M107:M108)</f>
        <v>0</v>
      </c>
      <c r="N106" s="12">
        <f t="shared" si="306"/>
        <v>0</v>
      </c>
      <c r="O106" s="12">
        <f t="shared" si="306"/>
        <v>0</v>
      </c>
      <c r="P106" s="12">
        <f t="shared" si="306"/>
        <v>0</v>
      </c>
      <c r="Q106" s="12">
        <f t="shared" si="306"/>
        <v>0</v>
      </c>
      <c r="R106" s="12">
        <f t="shared" ref="R106:AG106" si="307">SUM(R107:R108)</f>
        <v>0</v>
      </c>
      <c r="S106" s="12">
        <f t="shared" si="307"/>
        <v>0</v>
      </c>
      <c r="T106" s="12">
        <f t="shared" si="307"/>
        <v>0</v>
      </c>
      <c r="U106" s="12">
        <f t="shared" si="307"/>
        <v>0</v>
      </c>
      <c r="V106" s="12">
        <f t="shared" si="307"/>
        <v>0</v>
      </c>
      <c r="W106" s="12">
        <f t="shared" si="307"/>
        <v>0</v>
      </c>
      <c r="X106" s="12">
        <f t="shared" ref="X106" si="308">SUM(X107:X108)</f>
        <v>0</v>
      </c>
      <c r="Y106" s="12">
        <f t="shared" si="307"/>
        <v>0</v>
      </c>
      <c r="Z106" s="12">
        <f t="shared" si="307"/>
        <v>0</v>
      </c>
      <c r="AA106" s="12">
        <f t="shared" si="307"/>
        <v>0</v>
      </c>
      <c r="AB106" s="12">
        <f t="shared" si="307"/>
        <v>0</v>
      </c>
      <c r="AC106" s="12">
        <f t="shared" si="307"/>
        <v>0</v>
      </c>
      <c r="AD106" s="12">
        <f t="shared" si="307"/>
        <v>0</v>
      </c>
      <c r="AE106" s="12">
        <f t="shared" si="307"/>
        <v>0</v>
      </c>
      <c r="AF106" s="12">
        <f t="shared" si="307"/>
        <v>0</v>
      </c>
      <c r="AG106" s="12">
        <f t="shared" si="307"/>
        <v>0</v>
      </c>
      <c r="AH106" s="12">
        <v>0</v>
      </c>
      <c r="AI106" s="12">
        <v>0</v>
      </c>
      <c r="AJ106" s="12">
        <f t="shared" ref="AJ106:AY106" si="309">SUM(AJ107:AJ108)</f>
        <v>0</v>
      </c>
      <c r="AK106" s="12">
        <f t="shared" si="309"/>
        <v>0</v>
      </c>
      <c r="AL106" s="12">
        <f t="shared" si="309"/>
        <v>0</v>
      </c>
      <c r="AM106" s="12">
        <f t="shared" si="309"/>
        <v>0</v>
      </c>
      <c r="AN106" s="12">
        <f t="shared" si="309"/>
        <v>0</v>
      </c>
      <c r="AO106" s="12">
        <f t="shared" si="309"/>
        <v>0</v>
      </c>
      <c r="AP106" s="12">
        <f t="shared" ref="AP106" si="310">SUM(AP107:AP108)</f>
        <v>0</v>
      </c>
      <c r="AQ106" s="12">
        <f t="shared" si="309"/>
        <v>0</v>
      </c>
      <c r="AR106" s="12">
        <f t="shared" si="309"/>
        <v>0</v>
      </c>
      <c r="AS106" s="12">
        <f t="shared" si="309"/>
        <v>0</v>
      </c>
      <c r="AT106" s="12">
        <f t="shared" si="309"/>
        <v>0</v>
      </c>
      <c r="AU106" s="12">
        <f t="shared" si="309"/>
        <v>0</v>
      </c>
      <c r="AV106" s="12">
        <f t="shared" si="309"/>
        <v>0</v>
      </c>
      <c r="AW106" s="12">
        <f t="shared" si="309"/>
        <v>0</v>
      </c>
      <c r="AX106" s="12">
        <f t="shared" si="309"/>
        <v>0</v>
      </c>
      <c r="AY106" s="12">
        <f t="shared" si="309"/>
        <v>0</v>
      </c>
      <c r="AZ106" s="12">
        <v>0</v>
      </c>
      <c r="BA106" s="12">
        <v>0</v>
      </c>
      <c r="BB106" s="12">
        <f t="shared" ref="BB106:BQ106" si="311">SUM(BB107:BB108)</f>
        <v>0</v>
      </c>
      <c r="BC106" s="12">
        <f t="shared" si="311"/>
        <v>0</v>
      </c>
      <c r="BD106" s="12">
        <f t="shared" si="311"/>
        <v>0</v>
      </c>
      <c r="BE106" s="12">
        <f t="shared" si="311"/>
        <v>0</v>
      </c>
      <c r="BF106" s="12">
        <f t="shared" si="311"/>
        <v>0</v>
      </c>
      <c r="BG106" s="12">
        <f t="shared" si="311"/>
        <v>0</v>
      </c>
      <c r="BH106" s="12">
        <f t="shared" ref="BH106" si="312">SUM(BH107:BH108)</f>
        <v>0</v>
      </c>
      <c r="BI106" s="12">
        <f t="shared" si="311"/>
        <v>0</v>
      </c>
      <c r="BJ106" s="12">
        <f t="shared" si="311"/>
        <v>0</v>
      </c>
      <c r="BK106" s="12">
        <f t="shared" si="311"/>
        <v>0</v>
      </c>
      <c r="BL106" s="12">
        <f t="shared" si="311"/>
        <v>0</v>
      </c>
      <c r="BM106" s="12">
        <f t="shared" si="311"/>
        <v>0</v>
      </c>
      <c r="BN106" s="12">
        <f t="shared" si="311"/>
        <v>0</v>
      </c>
      <c r="BO106" s="12">
        <f t="shared" si="311"/>
        <v>0</v>
      </c>
      <c r="BP106" s="12">
        <f t="shared" si="311"/>
        <v>0</v>
      </c>
      <c r="BQ106" s="12">
        <f t="shared" si="311"/>
        <v>0</v>
      </c>
      <c r="BR106" s="12">
        <v>0</v>
      </c>
      <c r="BS106" s="12">
        <v>0</v>
      </c>
      <c r="BT106" s="12">
        <f t="shared" ref="BT106:BZ106" si="313">SUM(BT107:BT108)</f>
        <v>20000</v>
      </c>
      <c r="BU106" s="12">
        <f t="shared" si="313"/>
        <v>0</v>
      </c>
      <c r="BV106" s="12">
        <f t="shared" si="313"/>
        <v>0</v>
      </c>
      <c r="BW106" s="12">
        <f t="shared" si="313"/>
        <v>0</v>
      </c>
      <c r="BX106" s="12">
        <f t="shared" si="313"/>
        <v>0</v>
      </c>
      <c r="BY106" s="12">
        <f t="shared" si="313"/>
        <v>0</v>
      </c>
      <c r="BZ106" s="12">
        <f t="shared" si="313"/>
        <v>0</v>
      </c>
      <c r="CA106" s="12">
        <f t="shared" si="244"/>
        <v>0</v>
      </c>
      <c r="CB106" s="124" t="str">
        <f t="shared" si="256"/>
        <v>-</v>
      </c>
    </row>
    <row r="107" spans="1:80" x14ac:dyDescent="0.25">
      <c r="A107" s="4" t="s">
        <v>0</v>
      </c>
      <c r="B107" s="4" t="s">
        <v>100</v>
      </c>
      <c r="C107" s="4" t="s">
        <v>28</v>
      </c>
      <c r="D107" s="79" t="s">
        <v>101</v>
      </c>
      <c r="E107" s="89">
        <v>6142</v>
      </c>
      <c r="F107" s="79"/>
      <c r="G107" s="74" t="s">
        <v>1887</v>
      </c>
      <c r="H107" s="13" t="s">
        <v>110</v>
      </c>
      <c r="I107" s="14">
        <v>10000</v>
      </c>
      <c r="J107" s="14">
        <f t="shared" si="245"/>
        <v>0</v>
      </c>
      <c r="K107" s="14">
        <v>0</v>
      </c>
      <c r="L107" s="14">
        <f t="shared" si="247"/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/>
      <c r="T107" s="14"/>
      <c r="U107" s="14"/>
      <c r="V107" s="14"/>
      <c r="W107" s="14"/>
      <c r="X107" s="14">
        <f t="shared" si="228"/>
        <v>0</v>
      </c>
      <c r="Y107" s="14"/>
      <c r="Z107" s="14"/>
      <c r="AA107" s="14"/>
      <c r="AB107" s="14"/>
      <c r="AC107" s="14"/>
      <c r="AD107" s="14"/>
      <c r="AE107" s="14"/>
      <c r="AF107" s="14"/>
      <c r="AG107" s="14"/>
      <c r="AH107" s="14">
        <v>0</v>
      </c>
      <c r="AI107" s="14">
        <v>0</v>
      </c>
      <c r="AJ107" s="14">
        <v>0</v>
      </c>
      <c r="AK107" s="14"/>
      <c r="AL107" s="14"/>
      <c r="AM107" s="14"/>
      <c r="AN107" s="14"/>
      <c r="AO107" s="14"/>
      <c r="AP107" s="14">
        <f t="shared" si="229"/>
        <v>0</v>
      </c>
      <c r="AQ107" s="14"/>
      <c r="AR107" s="14"/>
      <c r="AS107" s="14"/>
      <c r="AT107" s="14"/>
      <c r="AU107" s="14"/>
      <c r="AV107" s="14"/>
      <c r="AW107" s="14"/>
      <c r="AX107" s="14"/>
      <c r="AY107" s="14"/>
      <c r="AZ107" s="14">
        <v>0</v>
      </c>
      <c r="BA107" s="14">
        <v>0</v>
      </c>
      <c r="BB107" s="14">
        <v>0</v>
      </c>
      <c r="BC107" s="14"/>
      <c r="BD107" s="14"/>
      <c r="BE107" s="14"/>
      <c r="BF107" s="14"/>
      <c r="BG107" s="14"/>
      <c r="BH107" s="14">
        <f t="shared" si="230"/>
        <v>0</v>
      </c>
      <c r="BI107" s="14"/>
      <c r="BJ107" s="14"/>
      <c r="BK107" s="14"/>
      <c r="BL107" s="14"/>
      <c r="BM107" s="14"/>
      <c r="BN107" s="14"/>
      <c r="BO107" s="14"/>
      <c r="BP107" s="14"/>
      <c r="BQ107" s="14"/>
      <c r="BR107" s="14">
        <v>0</v>
      </c>
      <c r="BS107" s="14">
        <v>0</v>
      </c>
      <c r="BT107" s="14">
        <v>0</v>
      </c>
      <c r="BU107" s="14">
        <v>0</v>
      </c>
      <c r="BV107" s="14">
        <v>0</v>
      </c>
      <c r="BW107" s="14">
        <f t="shared" si="231"/>
        <v>0</v>
      </c>
      <c r="BX107" s="14"/>
      <c r="BY107" s="14"/>
      <c r="BZ107" s="14"/>
      <c r="CA107" s="14">
        <f t="shared" si="244"/>
        <v>0</v>
      </c>
      <c r="CB107" s="122" t="str">
        <f t="shared" si="256"/>
        <v>-</v>
      </c>
    </row>
    <row r="108" spans="1:80" x14ac:dyDescent="0.25">
      <c r="A108" s="4" t="s">
        <v>0</v>
      </c>
      <c r="B108" s="4" t="s">
        <v>100</v>
      </c>
      <c r="C108" s="4" t="s">
        <v>28</v>
      </c>
      <c r="D108" s="79" t="s">
        <v>101</v>
      </c>
      <c r="E108" s="89">
        <v>6142</v>
      </c>
      <c r="F108" s="79" t="s">
        <v>111</v>
      </c>
      <c r="G108" s="74" t="s">
        <v>1887</v>
      </c>
      <c r="H108" s="13" t="s">
        <v>112</v>
      </c>
      <c r="I108" s="14">
        <v>20000</v>
      </c>
      <c r="J108" s="14">
        <f t="shared" si="245"/>
        <v>20000</v>
      </c>
      <c r="K108" s="14">
        <v>20000</v>
      </c>
      <c r="L108" s="14">
        <f t="shared" si="247"/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/>
      <c r="T108" s="14"/>
      <c r="U108" s="14"/>
      <c r="V108" s="14"/>
      <c r="W108" s="14"/>
      <c r="X108" s="14">
        <f t="shared" si="228"/>
        <v>0</v>
      </c>
      <c r="Y108" s="14"/>
      <c r="Z108" s="14"/>
      <c r="AA108" s="14"/>
      <c r="AB108" s="14"/>
      <c r="AC108" s="14"/>
      <c r="AD108" s="14"/>
      <c r="AE108" s="14"/>
      <c r="AF108" s="14"/>
      <c r="AG108" s="14"/>
      <c r="AH108" s="14">
        <v>0</v>
      </c>
      <c r="AI108" s="14">
        <v>0</v>
      </c>
      <c r="AJ108" s="14">
        <v>0</v>
      </c>
      <c r="AK108" s="14"/>
      <c r="AL108" s="14"/>
      <c r="AM108" s="14"/>
      <c r="AN108" s="14"/>
      <c r="AO108" s="14"/>
      <c r="AP108" s="14">
        <f t="shared" si="229"/>
        <v>0</v>
      </c>
      <c r="AQ108" s="14"/>
      <c r="AR108" s="14"/>
      <c r="AS108" s="14"/>
      <c r="AT108" s="14"/>
      <c r="AU108" s="14"/>
      <c r="AV108" s="14"/>
      <c r="AW108" s="14"/>
      <c r="AX108" s="14"/>
      <c r="AY108" s="14"/>
      <c r="AZ108" s="14">
        <v>0</v>
      </c>
      <c r="BA108" s="14">
        <v>0</v>
      </c>
      <c r="BB108" s="14">
        <v>0</v>
      </c>
      <c r="BC108" s="14"/>
      <c r="BD108" s="14"/>
      <c r="BE108" s="14"/>
      <c r="BF108" s="14"/>
      <c r="BG108" s="14"/>
      <c r="BH108" s="14">
        <f t="shared" si="230"/>
        <v>0</v>
      </c>
      <c r="BI108" s="14"/>
      <c r="BJ108" s="14"/>
      <c r="BK108" s="14"/>
      <c r="BL108" s="14"/>
      <c r="BM108" s="14"/>
      <c r="BN108" s="14"/>
      <c r="BO108" s="14"/>
      <c r="BP108" s="14"/>
      <c r="BQ108" s="14"/>
      <c r="BR108" s="14">
        <v>0</v>
      </c>
      <c r="BS108" s="14">
        <v>0</v>
      </c>
      <c r="BT108" s="14">
        <v>20000</v>
      </c>
      <c r="BU108" s="14">
        <v>0</v>
      </c>
      <c r="BV108" s="14">
        <v>0</v>
      </c>
      <c r="BW108" s="14">
        <f t="shared" si="231"/>
        <v>0</v>
      </c>
      <c r="BX108" s="14"/>
      <c r="BY108" s="14"/>
      <c r="BZ108" s="14"/>
      <c r="CA108" s="14">
        <f t="shared" si="244"/>
        <v>0</v>
      </c>
      <c r="CB108" s="122" t="str">
        <f t="shared" si="256"/>
        <v>-</v>
      </c>
    </row>
    <row r="109" spans="1:80" x14ac:dyDescent="0.25">
      <c r="A109" s="1" t="s">
        <v>0</v>
      </c>
      <c r="B109" s="1" t="s">
        <v>100</v>
      </c>
      <c r="C109" s="1" t="s">
        <v>28</v>
      </c>
      <c r="D109" s="82" t="s">
        <v>101</v>
      </c>
      <c r="E109" s="82" t="s">
        <v>69</v>
      </c>
      <c r="F109" s="79" t="s">
        <v>1</v>
      </c>
      <c r="G109" s="13" t="s">
        <v>1</v>
      </c>
      <c r="H109" s="2" t="s">
        <v>70</v>
      </c>
      <c r="I109" s="12">
        <f>SUM(I110:I111)</f>
        <v>376300</v>
      </c>
      <c r="J109" s="12">
        <f t="shared" si="245"/>
        <v>586300</v>
      </c>
      <c r="K109" s="12">
        <f t="shared" ref="K109" si="314">SUM(K110:K111)</f>
        <v>586300</v>
      </c>
      <c r="L109" s="12">
        <f t="shared" si="247"/>
        <v>0</v>
      </c>
      <c r="M109" s="12">
        <f t="shared" ref="M109:Q109" si="315">SUM(M110:M111)</f>
        <v>0</v>
      </c>
      <c r="N109" s="12">
        <f t="shared" si="315"/>
        <v>0</v>
      </c>
      <c r="O109" s="12">
        <f t="shared" si="315"/>
        <v>0</v>
      </c>
      <c r="P109" s="12">
        <f t="shared" si="315"/>
        <v>0</v>
      </c>
      <c r="Q109" s="12">
        <f t="shared" si="315"/>
        <v>0</v>
      </c>
      <c r="R109" s="12">
        <f t="shared" ref="R109:AG109" si="316">SUM(R110:R111)</f>
        <v>0</v>
      </c>
      <c r="S109" s="12">
        <f t="shared" si="316"/>
        <v>0</v>
      </c>
      <c r="T109" s="12">
        <f t="shared" si="316"/>
        <v>0</v>
      </c>
      <c r="U109" s="12">
        <f t="shared" si="316"/>
        <v>0</v>
      </c>
      <c r="V109" s="12">
        <f t="shared" si="316"/>
        <v>0</v>
      </c>
      <c r="W109" s="12">
        <f t="shared" si="316"/>
        <v>0</v>
      </c>
      <c r="X109" s="12">
        <f t="shared" si="316"/>
        <v>0</v>
      </c>
      <c r="Y109" s="12">
        <f t="shared" si="316"/>
        <v>0</v>
      </c>
      <c r="Z109" s="12">
        <f t="shared" si="316"/>
        <v>0</v>
      </c>
      <c r="AA109" s="12">
        <f t="shared" si="316"/>
        <v>0</v>
      </c>
      <c r="AB109" s="12">
        <f t="shared" si="316"/>
        <v>0</v>
      </c>
      <c r="AC109" s="12">
        <f t="shared" si="316"/>
        <v>0</v>
      </c>
      <c r="AD109" s="12">
        <f t="shared" si="316"/>
        <v>0</v>
      </c>
      <c r="AE109" s="12">
        <f t="shared" si="316"/>
        <v>0</v>
      </c>
      <c r="AF109" s="12">
        <f t="shared" si="316"/>
        <v>0</v>
      </c>
      <c r="AG109" s="12">
        <f t="shared" si="316"/>
        <v>0</v>
      </c>
      <c r="AH109" s="12">
        <v>0</v>
      </c>
      <c r="AI109" s="12">
        <v>0</v>
      </c>
      <c r="AJ109" s="12">
        <f t="shared" ref="AJ109:AY109" si="317">SUM(AJ110:AJ111)</f>
        <v>0</v>
      </c>
      <c r="AK109" s="12">
        <f t="shared" si="317"/>
        <v>0</v>
      </c>
      <c r="AL109" s="12">
        <f t="shared" si="317"/>
        <v>0</v>
      </c>
      <c r="AM109" s="12">
        <f t="shared" si="317"/>
        <v>0</v>
      </c>
      <c r="AN109" s="12">
        <f t="shared" si="317"/>
        <v>0</v>
      </c>
      <c r="AO109" s="12">
        <f t="shared" si="317"/>
        <v>0</v>
      </c>
      <c r="AP109" s="12">
        <f t="shared" si="317"/>
        <v>0</v>
      </c>
      <c r="AQ109" s="12">
        <f t="shared" si="317"/>
        <v>0</v>
      </c>
      <c r="AR109" s="12">
        <f t="shared" si="317"/>
        <v>0</v>
      </c>
      <c r="AS109" s="12">
        <f t="shared" si="317"/>
        <v>0</v>
      </c>
      <c r="AT109" s="12">
        <f t="shared" si="317"/>
        <v>0</v>
      </c>
      <c r="AU109" s="12">
        <f t="shared" si="317"/>
        <v>0</v>
      </c>
      <c r="AV109" s="12">
        <f t="shared" si="317"/>
        <v>0</v>
      </c>
      <c r="AW109" s="12">
        <f t="shared" si="317"/>
        <v>0</v>
      </c>
      <c r="AX109" s="12">
        <f t="shared" si="317"/>
        <v>0</v>
      </c>
      <c r="AY109" s="12">
        <f t="shared" si="317"/>
        <v>0</v>
      </c>
      <c r="AZ109" s="12">
        <v>0</v>
      </c>
      <c r="BA109" s="12">
        <v>0</v>
      </c>
      <c r="BB109" s="12">
        <f t="shared" ref="BB109:BQ109" si="318">SUM(BB110:BB111)</f>
        <v>0</v>
      </c>
      <c r="BC109" s="12">
        <f t="shared" si="318"/>
        <v>0</v>
      </c>
      <c r="BD109" s="12">
        <f t="shared" si="318"/>
        <v>0</v>
      </c>
      <c r="BE109" s="12">
        <f t="shared" si="318"/>
        <v>0</v>
      </c>
      <c r="BF109" s="12">
        <f t="shared" si="318"/>
        <v>0</v>
      </c>
      <c r="BG109" s="12">
        <f t="shared" si="318"/>
        <v>0</v>
      </c>
      <c r="BH109" s="12">
        <f t="shared" si="318"/>
        <v>0</v>
      </c>
      <c r="BI109" s="12">
        <f t="shared" si="318"/>
        <v>0</v>
      </c>
      <c r="BJ109" s="12">
        <f t="shared" si="318"/>
        <v>0</v>
      </c>
      <c r="BK109" s="12">
        <f t="shared" si="318"/>
        <v>0</v>
      </c>
      <c r="BL109" s="12">
        <f t="shared" si="318"/>
        <v>0</v>
      </c>
      <c r="BM109" s="12">
        <f t="shared" si="318"/>
        <v>0</v>
      </c>
      <c r="BN109" s="12">
        <f t="shared" si="318"/>
        <v>0</v>
      </c>
      <c r="BO109" s="12">
        <f t="shared" si="318"/>
        <v>0</v>
      </c>
      <c r="BP109" s="12">
        <f t="shared" si="318"/>
        <v>0</v>
      </c>
      <c r="BQ109" s="12">
        <f t="shared" si="318"/>
        <v>0</v>
      </c>
      <c r="BR109" s="12">
        <v>0</v>
      </c>
      <c r="BS109" s="12">
        <v>0</v>
      </c>
      <c r="BT109" s="12">
        <f t="shared" ref="BT109:BZ109" si="319">SUM(BT110:BT111)</f>
        <v>586300</v>
      </c>
      <c r="BU109" s="12">
        <f t="shared" si="319"/>
        <v>206300</v>
      </c>
      <c r="BV109" s="12">
        <f t="shared" si="319"/>
        <v>206300</v>
      </c>
      <c r="BW109" s="12">
        <f t="shared" si="319"/>
        <v>0</v>
      </c>
      <c r="BX109" s="12">
        <f t="shared" si="319"/>
        <v>0</v>
      </c>
      <c r="BY109" s="12">
        <f t="shared" si="319"/>
        <v>0</v>
      </c>
      <c r="BZ109" s="12">
        <f t="shared" si="319"/>
        <v>0</v>
      </c>
      <c r="CA109" s="12">
        <f t="shared" si="244"/>
        <v>206300</v>
      </c>
      <c r="CB109" s="124">
        <f t="shared" si="256"/>
        <v>100</v>
      </c>
    </row>
    <row r="110" spans="1:80" x14ac:dyDescent="0.25">
      <c r="A110" s="4" t="s">
        <v>0</v>
      </c>
      <c r="B110" s="4" t="s">
        <v>100</v>
      </c>
      <c r="C110" s="4" t="s">
        <v>28</v>
      </c>
      <c r="D110" s="79" t="s">
        <v>101</v>
      </c>
      <c r="E110" s="89">
        <v>6143</v>
      </c>
      <c r="F110" s="79"/>
      <c r="G110" s="74" t="s">
        <v>1887</v>
      </c>
      <c r="H110" s="13" t="s">
        <v>70</v>
      </c>
      <c r="I110" s="14">
        <v>196300</v>
      </c>
      <c r="J110" s="14">
        <f t="shared" si="245"/>
        <v>206300</v>
      </c>
      <c r="K110" s="14">
        <v>206300</v>
      </c>
      <c r="L110" s="14">
        <f t="shared" si="247"/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/>
      <c r="T110" s="14"/>
      <c r="U110" s="14"/>
      <c r="V110" s="14"/>
      <c r="W110" s="14"/>
      <c r="X110" s="14">
        <f t="shared" si="228"/>
        <v>0</v>
      </c>
      <c r="Y110" s="14"/>
      <c r="Z110" s="14"/>
      <c r="AA110" s="14"/>
      <c r="AB110" s="14"/>
      <c r="AC110" s="14"/>
      <c r="AD110" s="14"/>
      <c r="AE110" s="14"/>
      <c r="AF110" s="14"/>
      <c r="AG110" s="14"/>
      <c r="AH110" s="14">
        <v>0</v>
      </c>
      <c r="AI110" s="14">
        <v>0</v>
      </c>
      <c r="AJ110" s="14">
        <v>0</v>
      </c>
      <c r="AK110" s="14"/>
      <c r="AL110" s="14"/>
      <c r="AM110" s="14"/>
      <c r="AN110" s="14"/>
      <c r="AO110" s="14"/>
      <c r="AP110" s="14">
        <f t="shared" si="229"/>
        <v>0</v>
      </c>
      <c r="AQ110" s="14"/>
      <c r="AR110" s="14"/>
      <c r="AS110" s="14"/>
      <c r="AT110" s="14"/>
      <c r="AU110" s="14"/>
      <c r="AV110" s="14"/>
      <c r="AW110" s="14"/>
      <c r="AX110" s="14"/>
      <c r="AY110" s="14"/>
      <c r="AZ110" s="14">
        <v>0</v>
      </c>
      <c r="BA110" s="14">
        <v>0</v>
      </c>
      <c r="BB110" s="14">
        <v>0</v>
      </c>
      <c r="BC110" s="14"/>
      <c r="BD110" s="14"/>
      <c r="BE110" s="14"/>
      <c r="BF110" s="14"/>
      <c r="BG110" s="14"/>
      <c r="BH110" s="14">
        <f t="shared" si="230"/>
        <v>0</v>
      </c>
      <c r="BI110" s="14"/>
      <c r="BJ110" s="14"/>
      <c r="BK110" s="14"/>
      <c r="BL110" s="14"/>
      <c r="BM110" s="14"/>
      <c r="BN110" s="14"/>
      <c r="BO110" s="14"/>
      <c r="BP110" s="14"/>
      <c r="BQ110" s="14"/>
      <c r="BR110" s="14">
        <v>0</v>
      </c>
      <c r="BS110" s="14">
        <v>0</v>
      </c>
      <c r="BT110" s="14">
        <v>206300</v>
      </c>
      <c r="BU110" s="14">
        <v>206300</v>
      </c>
      <c r="BV110" s="14">
        <v>206300</v>
      </c>
      <c r="BW110" s="14">
        <f t="shared" si="231"/>
        <v>0</v>
      </c>
      <c r="BX110" s="14"/>
      <c r="BY110" s="14"/>
      <c r="BZ110" s="14"/>
      <c r="CA110" s="14">
        <f t="shared" si="244"/>
        <v>206300</v>
      </c>
      <c r="CB110" s="122">
        <f t="shared" si="256"/>
        <v>100</v>
      </c>
    </row>
    <row r="111" spans="1:80" x14ac:dyDescent="0.25">
      <c r="A111" s="4" t="s">
        <v>0</v>
      </c>
      <c r="B111" s="4" t="s">
        <v>100</v>
      </c>
      <c r="C111" s="4" t="s">
        <v>28</v>
      </c>
      <c r="D111" s="79" t="s">
        <v>101</v>
      </c>
      <c r="E111" s="89">
        <v>6143</v>
      </c>
      <c r="F111" s="79" t="s">
        <v>113</v>
      </c>
      <c r="G111" s="74" t="s">
        <v>1887</v>
      </c>
      <c r="H111" s="13" t="s">
        <v>112</v>
      </c>
      <c r="I111" s="14">
        <v>180000</v>
      </c>
      <c r="J111" s="14">
        <f t="shared" si="245"/>
        <v>380000</v>
      </c>
      <c r="K111" s="14">
        <v>380000</v>
      </c>
      <c r="L111" s="14">
        <f t="shared" si="247"/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/>
      <c r="T111" s="14"/>
      <c r="U111" s="14"/>
      <c r="V111" s="14"/>
      <c r="W111" s="14"/>
      <c r="X111" s="14">
        <f t="shared" si="228"/>
        <v>0</v>
      </c>
      <c r="Y111" s="14"/>
      <c r="Z111" s="14"/>
      <c r="AA111" s="14"/>
      <c r="AB111" s="14"/>
      <c r="AC111" s="14"/>
      <c r="AD111" s="14"/>
      <c r="AE111" s="14"/>
      <c r="AF111" s="14"/>
      <c r="AG111" s="14"/>
      <c r="AH111" s="14">
        <v>0</v>
      </c>
      <c r="AI111" s="14">
        <v>0</v>
      </c>
      <c r="AJ111" s="14">
        <v>0</v>
      </c>
      <c r="AK111" s="14"/>
      <c r="AL111" s="14"/>
      <c r="AM111" s="14"/>
      <c r="AN111" s="14"/>
      <c r="AO111" s="14"/>
      <c r="AP111" s="14">
        <f t="shared" si="229"/>
        <v>0</v>
      </c>
      <c r="AQ111" s="14"/>
      <c r="AR111" s="14"/>
      <c r="AS111" s="14"/>
      <c r="AT111" s="14"/>
      <c r="AU111" s="14"/>
      <c r="AV111" s="14"/>
      <c r="AW111" s="14"/>
      <c r="AX111" s="14"/>
      <c r="AY111" s="14"/>
      <c r="AZ111" s="14">
        <v>0</v>
      </c>
      <c r="BA111" s="14">
        <v>0</v>
      </c>
      <c r="BB111" s="14">
        <v>0</v>
      </c>
      <c r="BC111" s="14"/>
      <c r="BD111" s="14"/>
      <c r="BE111" s="14"/>
      <c r="BF111" s="14"/>
      <c r="BG111" s="14"/>
      <c r="BH111" s="14">
        <f t="shared" si="230"/>
        <v>0</v>
      </c>
      <c r="BI111" s="14"/>
      <c r="BJ111" s="14"/>
      <c r="BK111" s="14"/>
      <c r="BL111" s="14"/>
      <c r="BM111" s="14"/>
      <c r="BN111" s="14"/>
      <c r="BO111" s="14"/>
      <c r="BP111" s="14"/>
      <c r="BQ111" s="14"/>
      <c r="BR111" s="14">
        <v>0</v>
      </c>
      <c r="BS111" s="14">
        <v>0</v>
      </c>
      <c r="BT111" s="14">
        <v>380000</v>
      </c>
      <c r="BU111" s="14">
        <v>0</v>
      </c>
      <c r="BV111" s="14">
        <v>0</v>
      </c>
      <c r="BW111" s="14">
        <f t="shared" si="231"/>
        <v>0</v>
      </c>
      <c r="BX111" s="14"/>
      <c r="BY111" s="14"/>
      <c r="BZ111" s="14"/>
      <c r="CA111" s="14">
        <f t="shared" si="244"/>
        <v>0</v>
      </c>
      <c r="CB111" s="122" t="str">
        <f t="shared" si="256"/>
        <v>-</v>
      </c>
    </row>
    <row r="112" spans="1:80" x14ac:dyDescent="0.25">
      <c r="A112" s="4" t="s">
        <v>0</v>
      </c>
      <c r="B112" s="4" t="s">
        <v>100</v>
      </c>
      <c r="C112" s="4" t="s">
        <v>28</v>
      </c>
      <c r="D112" s="79" t="s">
        <v>101</v>
      </c>
      <c r="E112" s="89">
        <v>6148</v>
      </c>
      <c r="F112" s="79"/>
      <c r="G112" s="74" t="s">
        <v>1887</v>
      </c>
      <c r="H112" s="13" t="s">
        <v>76</v>
      </c>
      <c r="I112" s="14">
        <v>100</v>
      </c>
      <c r="J112" s="14">
        <f t="shared" si="245"/>
        <v>100</v>
      </c>
      <c r="K112" s="14">
        <v>100</v>
      </c>
      <c r="L112" s="14">
        <f t="shared" si="247"/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/>
      <c r="T112" s="14"/>
      <c r="U112" s="14"/>
      <c r="V112" s="14"/>
      <c r="W112" s="14"/>
      <c r="X112" s="14">
        <f t="shared" si="228"/>
        <v>0</v>
      </c>
      <c r="Y112" s="14"/>
      <c r="Z112" s="14"/>
      <c r="AA112" s="14"/>
      <c r="AB112" s="14"/>
      <c r="AC112" s="14"/>
      <c r="AD112" s="14"/>
      <c r="AE112" s="14"/>
      <c r="AF112" s="14"/>
      <c r="AG112" s="14"/>
      <c r="AH112" s="14">
        <v>0</v>
      </c>
      <c r="AI112" s="14">
        <v>0</v>
      </c>
      <c r="AJ112" s="14">
        <v>0</v>
      </c>
      <c r="AK112" s="14"/>
      <c r="AL112" s="14"/>
      <c r="AM112" s="14"/>
      <c r="AN112" s="14"/>
      <c r="AO112" s="14"/>
      <c r="AP112" s="14">
        <f t="shared" si="229"/>
        <v>0</v>
      </c>
      <c r="AQ112" s="14"/>
      <c r="AR112" s="14"/>
      <c r="AS112" s="14"/>
      <c r="AT112" s="14"/>
      <c r="AU112" s="14"/>
      <c r="AV112" s="14"/>
      <c r="AW112" s="14"/>
      <c r="AX112" s="14"/>
      <c r="AY112" s="14"/>
      <c r="AZ112" s="14">
        <v>0</v>
      </c>
      <c r="BA112" s="14">
        <v>0</v>
      </c>
      <c r="BB112" s="14">
        <v>0</v>
      </c>
      <c r="BC112" s="14"/>
      <c r="BD112" s="14"/>
      <c r="BE112" s="14"/>
      <c r="BF112" s="14"/>
      <c r="BG112" s="14"/>
      <c r="BH112" s="14">
        <f t="shared" si="230"/>
        <v>0</v>
      </c>
      <c r="BI112" s="14"/>
      <c r="BJ112" s="14"/>
      <c r="BK112" s="14"/>
      <c r="BL112" s="14"/>
      <c r="BM112" s="14"/>
      <c r="BN112" s="14"/>
      <c r="BO112" s="14"/>
      <c r="BP112" s="14"/>
      <c r="BQ112" s="14"/>
      <c r="BR112" s="14">
        <v>0</v>
      </c>
      <c r="BS112" s="14">
        <v>0</v>
      </c>
      <c r="BT112" s="14">
        <v>100</v>
      </c>
      <c r="BU112" s="14">
        <v>100</v>
      </c>
      <c r="BV112" s="14">
        <v>0</v>
      </c>
      <c r="BW112" s="14">
        <f t="shared" si="231"/>
        <v>0</v>
      </c>
      <c r="BX112" s="14"/>
      <c r="BY112" s="14"/>
      <c r="BZ112" s="14"/>
      <c r="CA112" s="14">
        <f t="shared" si="244"/>
        <v>0</v>
      </c>
      <c r="CB112" s="122">
        <f t="shared" si="256"/>
        <v>0</v>
      </c>
    </row>
    <row r="113" spans="1:80" ht="22.5" x14ac:dyDescent="0.25">
      <c r="A113" s="1" t="s">
        <v>1</v>
      </c>
      <c r="B113" s="1" t="s">
        <v>1</v>
      </c>
      <c r="C113" s="1" t="s">
        <v>1</v>
      </c>
      <c r="D113" s="78" t="s">
        <v>1</v>
      </c>
      <c r="E113" s="78" t="s">
        <v>1</v>
      </c>
      <c r="F113" s="78" t="s">
        <v>1</v>
      </c>
      <c r="G113" s="2" t="s">
        <v>1</v>
      </c>
      <c r="H113" s="10" t="s">
        <v>77</v>
      </c>
      <c r="I113" s="11">
        <f>SUM(I114)</f>
        <v>3000</v>
      </c>
      <c r="J113" s="11">
        <f t="shared" si="245"/>
        <v>3000</v>
      </c>
      <c r="K113" s="11">
        <f t="shared" ref="K113:Q114" si="320">SUM(K114)</f>
        <v>3000</v>
      </c>
      <c r="L113" s="11">
        <f t="shared" si="247"/>
        <v>0</v>
      </c>
      <c r="M113" s="11">
        <f t="shared" si="320"/>
        <v>0</v>
      </c>
      <c r="N113" s="11">
        <f t="shared" si="320"/>
        <v>0</v>
      </c>
      <c r="O113" s="11">
        <f t="shared" si="320"/>
        <v>0</v>
      </c>
      <c r="P113" s="11">
        <f t="shared" si="320"/>
        <v>0</v>
      </c>
      <c r="Q113" s="11">
        <f t="shared" si="320"/>
        <v>0</v>
      </c>
      <c r="R113" s="11">
        <f t="shared" ref="R113:AG114" si="321">SUM(R114)</f>
        <v>0</v>
      </c>
      <c r="S113" s="11">
        <f t="shared" si="321"/>
        <v>0</v>
      </c>
      <c r="T113" s="11">
        <f t="shared" si="321"/>
        <v>0</v>
      </c>
      <c r="U113" s="11">
        <f t="shared" si="321"/>
        <v>0</v>
      </c>
      <c r="V113" s="11">
        <f t="shared" si="321"/>
        <v>0</v>
      </c>
      <c r="W113" s="11">
        <f t="shared" si="321"/>
        <v>0</v>
      </c>
      <c r="X113" s="11">
        <f t="shared" si="321"/>
        <v>0</v>
      </c>
      <c r="Y113" s="11">
        <f t="shared" si="321"/>
        <v>0</v>
      </c>
      <c r="Z113" s="11">
        <f t="shared" si="321"/>
        <v>0</v>
      </c>
      <c r="AA113" s="11">
        <f t="shared" si="321"/>
        <v>0</v>
      </c>
      <c r="AB113" s="11">
        <f t="shared" si="321"/>
        <v>0</v>
      </c>
      <c r="AC113" s="11">
        <f t="shared" si="321"/>
        <v>0</v>
      </c>
      <c r="AD113" s="11">
        <f t="shared" si="321"/>
        <v>0</v>
      </c>
      <c r="AE113" s="11">
        <f t="shared" si="321"/>
        <v>0</v>
      </c>
      <c r="AF113" s="11">
        <f t="shared" si="321"/>
        <v>0</v>
      </c>
      <c r="AG113" s="11">
        <f t="shared" si="321"/>
        <v>0</v>
      </c>
      <c r="AH113" s="11">
        <v>0</v>
      </c>
      <c r="AI113" s="11">
        <v>0</v>
      </c>
      <c r="AJ113" s="11">
        <f t="shared" ref="AJ113:AY114" si="322">SUM(AJ114)</f>
        <v>0</v>
      </c>
      <c r="AK113" s="11">
        <f t="shared" si="322"/>
        <v>0</v>
      </c>
      <c r="AL113" s="11">
        <f t="shared" si="322"/>
        <v>0</v>
      </c>
      <c r="AM113" s="11">
        <f t="shared" si="322"/>
        <v>0</v>
      </c>
      <c r="AN113" s="11">
        <f t="shared" si="322"/>
        <v>0</v>
      </c>
      <c r="AO113" s="11">
        <f t="shared" si="322"/>
        <v>0</v>
      </c>
      <c r="AP113" s="11">
        <f t="shared" si="322"/>
        <v>0</v>
      </c>
      <c r="AQ113" s="11">
        <f t="shared" si="322"/>
        <v>0</v>
      </c>
      <c r="AR113" s="11">
        <f t="shared" si="322"/>
        <v>0</v>
      </c>
      <c r="AS113" s="11">
        <f t="shared" si="322"/>
        <v>0</v>
      </c>
      <c r="AT113" s="11">
        <f t="shared" si="322"/>
        <v>0</v>
      </c>
      <c r="AU113" s="11">
        <f t="shared" si="322"/>
        <v>0</v>
      </c>
      <c r="AV113" s="11">
        <f t="shared" si="322"/>
        <v>0</v>
      </c>
      <c r="AW113" s="11">
        <f t="shared" si="322"/>
        <v>0</v>
      </c>
      <c r="AX113" s="11">
        <f t="shared" si="322"/>
        <v>0</v>
      </c>
      <c r="AY113" s="11">
        <f t="shared" si="322"/>
        <v>0</v>
      </c>
      <c r="AZ113" s="11">
        <v>0</v>
      </c>
      <c r="BA113" s="11">
        <v>0</v>
      </c>
      <c r="BB113" s="11">
        <f t="shared" ref="BB113:BQ114" si="323">SUM(BB114)</f>
        <v>0</v>
      </c>
      <c r="BC113" s="11">
        <f t="shared" si="323"/>
        <v>0</v>
      </c>
      <c r="BD113" s="11">
        <f t="shared" si="323"/>
        <v>0</v>
      </c>
      <c r="BE113" s="11">
        <f t="shared" si="323"/>
        <v>0</v>
      </c>
      <c r="BF113" s="11">
        <f t="shared" si="323"/>
        <v>0</v>
      </c>
      <c r="BG113" s="11">
        <f t="shared" si="323"/>
        <v>0</v>
      </c>
      <c r="BH113" s="11">
        <f t="shared" si="323"/>
        <v>0</v>
      </c>
      <c r="BI113" s="11">
        <f t="shared" si="323"/>
        <v>0</v>
      </c>
      <c r="BJ113" s="11">
        <f t="shared" si="323"/>
        <v>0</v>
      </c>
      <c r="BK113" s="11">
        <f t="shared" si="323"/>
        <v>0</v>
      </c>
      <c r="BL113" s="11">
        <f t="shared" si="323"/>
        <v>0</v>
      </c>
      <c r="BM113" s="11">
        <f t="shared" si="323"/>
        <v>0</v>
      </c>
      <c r="BN113" s="11">
        <f t="shared" si="323"/>
        <v>0</v>
      </c>
      <c r="BO113" s="11">
        <f t="shared" si="323"/>
        <v>0</v>
      </c>
      <c r="BP113" s="11">
        <f t="shared" si="323"/>
        <v>0</v>
      </c>
      <c r="BQ113" s="11">
        <f t="shared" si="323"/>
        <v>0</v>
      </c>
      <c r="BR113" s="11">
        <v>0</v>
      </c>
      <c r="BS113" s="11">
        <v>0</v>
      </c>
      <c r="BT113" s="11">
        <f t="shared" ref="BT113:BZ114" si="324">SUM(BT114)</f>
        <v>3000</v>
      </c>
      <c r="BU113" s="11">
        <f t="shared" si="324"/>
        <v>3000</v>
      </c>
      <c r="BV113" s="11">
        <f t="shared" si="324"/>
        <v>3000</v>
      </c>
      <c r="BW113" s="11">
        <f t="shared" si="324"/>
        <v>0</v>
      </c>
      <c r="BX113" s="11">
        <f t="shared" si="324"/>
        <v>0</v>
      </c>
      <c r="BY113" s="11">
        <f t="shared" si="324"/>
        <v>0</v>
      </c>
      <c r="BZ113" s="11">
        <f t="shared" si="324"/>
        <v>0</v>
      </c>
      <c r="CA113" s="11">
        <f t="shared" si="244"/>
        <v>3000</v>
      </c>
      <c r="CB113" s="123">
        <f t="shared" si="256"/>
        <v>100</v>
      </c>
    </row>
    <row r="114" spans="1:80" x14ac:dyDescent="0.25">
      <c r="A114" s="4" t="s">
        <v>0</v>
      </c>
      <c r="B114" s="4" t="s">
        <v>100</v>
      </c>
      <c r="C114" s="4" t="s">
        <v>28</v>
      </c>
      <c r="D114" s="79" t="s">
        <v>101</v>
      </c>
      <c r="E114" s="78" t="s">
        <v>78</v>
      </c>
      <c r="F114" s="78" t="s">
        <v>1</v>
      </c>
      <c r="G114" s="2" t="s">
        <v>1</v>
      </c>
      <c r="H114" s="2" t="s">
        <v>79</v>
      </c>
      <c r="I114" s="12">
        <f>SUM(I115)</f>
        <v>3000</v>
      </c>
      <c r="J114" s="12">
        <f t="shared" si="245"/>
        <v>3000</v>
      </c>
      <c r="K114" s="12">
        <f t="shared" si="320"/>
        <v>3000</v>
      </c>
      <c r="L114" s="12">
        <f t="shared" si="247"/>
        <v>0</v>
      </c>
      <c r="M114" s="12">
        <f t="shared" si="320"/>
        <v>0</v>
      </c>
      <c r="N114" s="12">
        <f t="shared" si="320"/>
        <v>0</v>
      </c>
      <c r="O114" s="12">
        <f t="shared" si="320"/>
        <v>0</v>
      </c>
      <c r="P114" s="12">
        <f t="shared" si="320"/>
        <v>0</v>
      </c>
      <c r="Q114" s="12">
        <f t="shared" si="320"/>
        <v>0</v>
      </c>
      <c r="R114" s="12">
        <f t="shared" si="321"/>
        <v>0</v>
      </c>
      <c r="S114" s="12">
        <f t="shared" ref="S114:AG114" si="325">SUM(S115)</f>
        <v>0</v>
      </c>
      <c r="T114" s="12">
        <f t="shared" si="325"/>
        <v>0</v>
      </c>
      <c r="U114" s="12">
        <f t="shared" si="325"/>
        <v>0</v>
      </c>
      <c r="V114" s="12">
        <f t="shared" si="325"/>
        <v>0</v>
      </c>
      <c r="W114" s="12">
        <f t="shared" si="325"/>
        <v>0</v>
      </c>
      <c r="X114" s="12">
        <f t="shared" si="325"/>
        <v>0</v>
      </c>
      <c r="Y114" s="12">
        <f t="shared" si="325"/>
        <v>0</v>
      </c>
      <c r="Z114" s="12">
        <f t="shared" si="325"/>
        <v>0</v>
      </c>
      <c r="AA114" s="12">
        <f t="shared" si="325"/>
        <v>0</v>
      </c>
      <c r="AB114" s="12">
        <f t="shared" si="325"/>
        <v>0</v>
      </c>
      <c r="AC114" s="12">
        <f t="shared" si="325"/>
        <v>0</v>
      </c>
      <c r="AD114" s="12">
        <f t="shared" si="325"/>
        <v>0</v>
      </c>
      <c r="AE114" s="12">
        <f t="shared" si="325"/>
        <v>0</v>
      </c>
      <c r="AF114" s="12">
        <f t="shared" si="325"/>
        <v>0</v>
      </c>
      <c r="AG114" s="12">
        <f t="shared" si="325"/>
        <v>0</v>
      </c>
      <c r="AH114" s="12">
        <v>0</v>
      </c>
      <c r="AI114" s="12">
        <v>0</v>
      </c>
      <c r="AJ114" s="12">
        <f t="shared" si="322"/>
        <v>0</v>
      </c>
      <c r="AK114" s="12">
        <f t="shared" ref="AK114:AY114" si="326">SUM(AK115)</f>
        <v>0</v>
      </c>
      <c r="AL114" s="12">
        <f t="shared" si="326"/>
        <v>0</v>
      </c>
      <c r="AM114" s="12">
        <f t="shared" si="326"/>
        <v>0</v>
      </c>
      <c r="AN114" s="12">
        <f t="shared" si="326"/>
        <v>0</v>
      </c>
      <c r="AO114" s="12">
        <f t="shared" si="326"/>
        <v>0</v>
      </c>
      <c r="AP114" s="12">
        <f t="shared" si="326"/>
        <v>0</v>
      </c>
      <c r="AQ114" s="12">
        <f t="shared" si="326"/>
        <v>0</v>
      </c>
      <c r="AR114" s="12">
        <f t="shared" si="326"/>
        <v>0</v>
      </c>
      <c r="AS114" s="12">
        <f t="shared" si="326"/>
        <v>0</v>
      </c>
      <c r="AT114" s="12">
        <f t="shared" si="326"/>
        <v>0</v>
      </c>
      <c r="AU114" s="12">
        <f t="shared" si="326"/>
        <v>0</v>
      </c>
      <c r="AV114" s="12">
        <f t="shared" si="326"/>
        <v>0</v>
      </c>
      <c r="AW114" s="12">
        <f t="shared" si="326"/>
        <v>0</v>
      </c>
      <c r="AX114" s="12">
        <f t="shared" si="326"/>
        <v>0</v>
      </c>
      <c r="AY114" s="12">
        <f t="shared" si="326"/>
        <v>0</v>
      </c>
      <c r="AZ114" s="12">
        <v>0</v>
      </c>
      <c r="BA114" s="12">
        <v>0</v>
      </c>
      <c r="BB114" s="12">
        <f t="shared" si="323"/>
        <v>0</v>
      </c>
      <c r="BC114" s="12">
        <f t="shared" ref="BC114:BQ114" si="327">SUM(BC115)</f>
        <v>0</v>
      </c>
      <c r="BD114" s="12">
        <f t="shared" si="327"/>
        <v>0</v>
      </c>
      <c r="BE114" s="12">
        <f t="shared" si="327"/>
        <v>0</v>
      </c>
      <c r="BF114" s="12">
        <f t="shared" si="327"/>
        <v>0</v>
      </c>
      <c r="BG114" s="12">
        <f t="shared" si="327"/>
        <v>0</v>
      </c>
      <c r="BH114" s="12">
        <f t="shared" si="327"/>
        <v>0</v>
      </c>
      <c r="BI114" s="12">
        <f t="shared" si="327"/>
        <v>0</v>
      </c>
      <c r="BJ114" s="12">
        <f t="shared" si="327"/>
        <v>0</v>
      </c>
      <c r="BK114" s="12">
        <f t="shared" si="327"/>
        <v>0</v>
      </c>
      <c r="BL114" s="12">
        <f t="shared" si="327"/>
        <v>0</v>
      </c>
      <c r="BM114" s="12">
        <f t="shared" si="327"/>
        <v>0</v>
      </c>
      <c r="BN114" s="12">
        <f t="shared" si="327"/>
        <v>0</v>
      </c>
      <c r="BO114" s="12">
        <f t="shared" si="327"/>
        <v>0</v>
      </c>
      <c r="BP114" s="12">
        <f t="shared" si="327"/>
        <v>0</v>
      </c>
      <c r="BQ114" s="12">
        <f t="shared" si="327"/>
        <v>0</v>
      </c>
      <c r="BR114" s="12">
        <v>0</v>
      </c>
      <c r="BS114" s="12">
        <v>0</v>
      </c>
      <c r="BT114" s="12">
        <f t="shared" si="324"/>
        <v>3000</v>
      </c>
      <c r="BU114" s="12">
        <f t="shared" si="324"/>
        <v>3000</v>
      </c>
      <c r="BV114" s="12">
        <f t="shared" si="324"/>
        <v>3000</v>
      </c>
      <c r="BW114" s="12">
        <f t="shared" si="324"/>
        <v>0</v>
      </c>
      <c r="BX114" s="12">
        <f t="shared" si="324"/>
        <v>0</v>
      </c>
      <c r="BY114" s="12">
        <f t="shared" si="324"/>
        <v>0</v>
      </c>
      <c r="BZ114" s="12">
        <f t="shared" si="324"/>
        <v>0</v>
      </c>
      <c r="CA114" s="12">
        <f t="shared" si="244"/>
        <v>3000</v>
      </c>
      <c r="CB114" s="124">
        <f t="shared" si="256"/>
        <v>100</v>
      </c>
    </row>
    <row r="115" spans="1:80" x14ac:dyDescent="0.25">
      <c r="A115" s="4" t="s">
        <v>0</v>
      </c>
      <c r="B115" s="4" t="s">
        <v>100</v>
      </c>
      <c r="C115" s="4" t="s">
        <v>28</v>
      </c>
      <c r="D115" s="79" t="s">
        <v>101</v>
      </c>
      <c r="E115" s="89">
        <v>8213</v>
      </c>
      <c r="F115" s="79"/>
      <c r="G115" s="74" t="s">
        <v>1887</v>
      </c>
      <c r="H115" s="13" t="s">
        <v>81</v>
      </c>
      <c r="I115" s="14">
        <v>3000</v>
      </c>
      <c r="J115" s="14">
        <f t="shared" si="245"/>
        <v>3000</v>
      </c>
      <c r="K115" s="14">
        <v>3000</v>
      </c>
      <c r="L115" s="14">
        <f t="shared" si="247"/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/>
      <c r="T115" s="14"/>
      <c r="U115" s="14"/>
      <c r="V115" s="14"/>
      <c r="W115" s="14"/>
      <c r="X115" s="14">
        <f t="shared" si="228"/>
        <v>0</v>
      </c>
      <c r="Y115" s="14"/>
      <c r="Z115" s="14"/>
      <c r="AA115" s="14"/>
      <c r="AB115" s="14"/>
      <c r="AC115" s="14"/>
      <c r="AD115" s="14"/>
      <c r="AE115" s="14"/>
      <c r="AF115" s="14"/>
      <c r="AG115" s="14"/>
      <c r="AH115" s="14">
        <v>0</v>
      </c>
      <c r="AI115" s="14">
        <v>0</v>
      </c>
      <c r="AJ115" s="14">
        <v>0</v>
      </c>
      <c r="AK115" s="14"/>
      <c r="AL115" s="14"/>
      <c r="AM115" s="14"/>
      <c r="AN115" s="14"/>
      <c r="AO115" s="14"/>
      <c r="AP115" s="14">
        <f t="shared" si="229"/>
        <v>0</v>
      </c>
      <c r="AQ115" s="14"/>
      <c r="AR115" s="14"/>
      <c r="AS115" s="14"/>
      <c r="AT115" s="14"/>
      <c r="AU115" s="14"/>
      <c r="AV115" s="14"/>
      <c r="AW115" s="14"/>
      <c r="AX115" s="14"/>
      <c r="AY115" s="14"/>
      <c r="AZ115" s="14">
        <v>0</v>
      </c>
      <c r="BA115" s="14">
        <v>0</v>
      </c>
      <c r="BB115" s="14">
        <v>0</v>
      </c>
      <c r="BC115" s="14"/>
      <c r="BD115" s="14"/>
      <c r="BE115" s="14"/>
      <c r="BF115" s="14"/>
      <c r="BG115" s="14"/>
      <c r="BH115" s="14">
        <f t="shared" si="230"/>
        <v>0</v>
      </c>
      <c r="BI115" s="14"/>
      <c r="BJ115" s="14"/>
      <c r="BK115" s="14"/>
      <c r="BL115" s="14"/>
      <c r="BM115" s="14"/>
      <c r="BN115" s="14"/>
      <c r="BO115" s="14"/>
      <c r="BP115" s="14"/>
      <c r="BQ115" s="14"/>
      <c r="BR115" s="14">
        <v>0</v>
      </c>
      <c r="BS115" s="14">
        <v>0</v>
      </c>
      <c r="BT115" s="14">
        <v>3000</v>
      </c>
      <c r="BU115" s="14">
        <v>3000</v>
      </c>
      <c r="BV115" s="14">
        <v>3000</v>
      </c>
      <c r="BW115" s="14">
        <f t="shared" si="231"/>
        <v>0</v>
      </c>
      <c r="BX115" s="14"/>
      <c r="BY115" s="14"/>
      <c r="BZ115" s="14"/>
      <c r="CA115" s="14">
        <f t="shared" si="244"/>
        <v>3000</v>
      </c>
      <c r="CB115" s="122">
        <f t="shared" si="256"/>
        <v>100</v>
      </c>
    </row>
    <row r="116" spans="1:80" ht="22.5" x14ac:dyDescent="0.25">
      <c r="A116" s="13" t="s">
        <v>1</v>
      </c>
      <c r="B116" s="13" t="s">
        <v>1</v>
      </c>
      <c r="C116" s="13" t="s">
        <v>1</v>
      </c>
      <c r="D116" s="74" t="s">
        <v>1</v>
      </c>
      <c r="E116" s="74" t="s">
        <v>1</v>
      </c>
      <c r="F116" s="74" t="s">
        <v>1</v>
      </c>
      <c r="G116" s="13" t="s">
        <v>1</v>
      </c>
      <c r="H116" s="10" t="s">
        <v>114</v>
      </c>
      <c r="I116" s="11">
        <f>SUM(I113,I104,I88)</f>
        <v>738871</v>
      </c>
      <c r="J116" s="11">
        <f t="shared" si="245"/>
        <v>939627</v>
      </c>
      <c r="K116" s="11">
        <f t="shared" ref="K116" si="328">SUM(K113,K104,K88)</f>
        <v>939627</v>
      </c>
      <c r="L116" s="11">
        <f t="shared" si="247"/>
        <v>0</v>
      </c>
      <c r="M116" s="11">
        <f t="shared" ref="M116:Q116" si="329">SUM(M113,M104,M88)</f>
        <v>0</v>
      </c>
      <c r="N116" s="11">
        <f t="shared" si="329"/>
        <v>0</v>
      </c>
      <c r="O116" s="11">
        <f t="shared" si="329"/>
        <v>0</v>
      </c>
      <c r="P116" s="11">
        <f t="shared" si="329"/>
        <v>0</v>
      </c>
      <c r="Q116" s="11">
        <f t="shared" si="329"/>
        <v>0</v>
      </c>
      <c r="R116" s="11">
        <f t="shared" ref="R116:AG116" si="330">SUM(R113,R104,R88)</f>
        <v>0</v>
      </c>
      <c r="S116" s="11">
        <f t="shared" si="330"/>
        <v>0</v>
      </c>
      <c r="T116" s="11">
        <f t="shared" si="330"/>
        <v>0</v>
      </c>
      <c r="U116" s="11">
        <f t="shared" si="330"/>
        <v>0</v>
      </c>
      <c r="V116" s="11">
        <f t="shared" si="330"/>
        <v>0</v>
      </c>
      <c r="W116" s="11">
        <f t="shared" si="330"/>
        <v>0</v>
      </c>
      <c r="X116" s="11">
        <f t="shared" si="330"/>
        <v>0</v>
      </c>
      <c r="Y116" s="11">
        <f t="shared" si="330"/>
        <v>0</v>
      </c>
      <c r="Z116" s="11">
        <f t="shared" si="330"/>
        <v>0</v>
      </c>
      <c r="AA116" s="11">
        <f t="shared" si="330"/>
        <v>0</v>
      </c>
      <c r="AB116" s="11">
        <f t="shared" si="330"/>
        <v>0</v>
      </c>
      <c r="AC116" s="11">
        <f t="shared" si="330"/>
        <v>0</v>
      </c>
      <c r="AD116" s="11">
        <f t="shared" si="330"/>
        <v>0</v>
      </c>
      <c r="AE116" s="11">
        <f t="shared" si="330"/>
        <v>0</v>
      </c>
      <c r="AF116" s="11">
        <f t="shared" si="330"/>
        <v>0</v>
      </c>
      <c r="AG116" s="11">
        <f t="shared" si="330"/>
        <v>0</v>
      </c>
      <c r="AH116" s="11">
        <v>0</v>
      </c>
      <c r="AI116" s="11">
        <v>0</v>
      </c>
      <c r="AJ116" s="11">
        <f t="shared" ref="AJ116:AY116" si="331">SUM(AJ113,AJ104,AJ88)</f>
        <v>0</v>
      </c>
      <c r="AK116" s="11">
        <f t="shared" si="331"/>
        <v>0</v>
      </c>
      <c r="AL116" s="11">
        <f t="shared" si="331"/>
        <v>0</v>
      </c>
      <c r="AM116" s="11">
        <f t="shared" si="331"/>
        <v>0</v>
      </c>
      <c r="AN116" s="11">
        <f t="shared" si="331"/>
        <v>0</v>
      </c>
      <c r="AO116" s="11">
        <f t="shared" si="331"/>
        <v>0</v>
      </c>
      <c r="AP116" s="11">
        <f t="shared" si="331"/>
        <v>0</v>
      </c>
      <c r="AQ116" s="11">
        <f t="shared" si="331"/>
        <v>0</v>
      </c>
      <c r="AR116" s="11">
        <f t="shared" si="331"/>
        <v>0</v>
      </c>
      <c r="AS116" s="11">
        <f t="shared" si="331"/>
        <v>0</v>
      </c>
      <c r="AT116" s="11">
        <f t="shared" si="331"/>
        <v>0</v>
      </c>
      <c r="AU116" s="11">
        <f t="shared" si="331"/>
        <v>0</v>
      </c>
      <c r="AV116" s="11">
        <f t="shared" si="331"/>
        <v>0</v>
      </c>
      <c r="AW116" s="11">
        <f t="shared" si="331"/>
        <v>0</v>
      </c>
      <c r="AX116" s="11">
        <f t="shared" si="331"/>
        <v>0</v>
      </c>
      <c r="AY116" s="11">
        <f t="shared" si="331"/>
        <v>0</v>
      </c>
      <c r="AZ116" s="11">
        <v>0</v>
      </c>
      <c r="BA116" s="11">
        <v>0</v>
      </c>
      <c r="BB116" s="11">
        <f t="shared" ref="BB116:BQ116" si="332">SUM(BB113,BB104,BB88)</f>
        <v>0</v>
      </c>
      <c r="BC116" s="11">
        <f t="shared" si="332"/>
        <v>0</v>
      </c>
      <c r="BD116" s="11">
        <f t="shared" si="332"/>
        <v>0</v>
      </c>
      <c r="BE116" s="11">
        <f t="shared" si="332"/>
        <v>0</v>
      </c>
      <c r="BF116" s="11">
        <f t="shared" si="332"/>
        <v>0</v>
      </c>
      <c r="BG116" s="11">
        <f t="shared" si="332"/>
        <v>0</v>
      </c>
      <c r="BH116" s="11">
        <f t="shared" si="332"/>
        <v>0</v>
      </c>
      <c r="BI116" s="11">
        <f t="shared" si="332"/>
        <v>0</v>
      </c>
      <c r="BJ116" s="11">
        <f t="shared" si="332"/>
        <v>0</v>
      </c>
      <c r="BK116" s="11">
        <f t="shared" si="332"/>
        <v>0</v>
      </c>
      <c r="BL116" s="11">
        <f t="shared" si="332"/>
        <v>0</v>
      </c>
      <c r="BM116" s="11">
        <f t="shared" si="332"/>
        <v>0</v>
      </c>
      <c r="BN116" s="11">
        <f t="shared" si="332"/>
        <v>0</v>
      </c>
      <c r="BO116" s="11">
        <f t="shared" si="332"/>
        <v>0</v>
      </c>
      <c r="BP116" s="11">
        <f t="shared" si="332"/>
        <v>0</v>
      </c>
      <c r="BQ116" s="11">
        <f t="shared" si="332"/>
        <v>0</v>
      </c>
      <c r="BR116" s="11">
        <v>0</v>
      </c>
      <c r="BS116" s="11">
        <v>0</v>
      </c>
      <c r="BT116" s="11">
        <f t="shared" ref="BT116:BZ116" si="333">SUM(BT113,BT104,BT88)</f>
        <v>961238</v>
      </c>
      <c r="BU116" s="11">
        <f t="shared" si="333"/>
        <v>561238</v>
      </c>
      <c r="BV116" s="11">
        <f t="shared" si="333"/>
        <v>378622</v>
      </c>
      <c r="BW116" s="11">
        <f t="shared" si="333"/>
        <v>73964</v>
      </c>
      <c r="BX116" s="11">
        <f t="shared" si="333"/>
        <v>27188</v>
      </c>
      <c r="BY116" s="11">
        <f t="shared" si="333"/>
        <v>23388</v>
      </c>
      <c r="BZ116" s="11">
        <f t="shared" si="333"/>
        <v>23388</v>
      </c>
      <c r="CA116" s="11">
        <f t="shared" si="244"/>
        <v>452586</v>
      </c>
      <c r="CB116" s="123">
        <f t="shared" si="256"/>
        <v>80.640655123138487</v>
      </c>
    </row>
    <row r="117" spans="1:80" ht="15.75" thickBot="1" x14ac:dyDescent="0.3">
      <c r="A117" s="13" t="s">
        <v>1</v>
      </c>
      <c r="B117" s="13" t="s">
        <v>1</v>
      </c>
      <c r="C117" s="13" t="s">
        <v>1</v>
      </c>
      <c r="D117" s="74" t="s">
        <v>1</v>
      </c>
      <c r="E117" s="74" t="s">
        <v>1</v>
      </c>
      <c r="F117" s="74" t="s">
        <v>1</v>
      </c>
      <c r="G117" s="13" t="s">
        <v>1</v>
      </c>
      <c r="H117" s="2" t="s">
        <v>83</v>
      </c>
      <c r="I117" s="12">
        <v>10</v>
      </c>
      <c r="J117" s="12">
        <f t="shared" si="245"/>
        <v>10</v>
      </c>
      <c r="K117" s="12">
        <v>10</v>
      </c>
      <c r="L117" s="13"/>
      <c r="M117" s="13" t="s">
        <v>1</v>
      </c>
      <c r="N117" s="13" t="s">
        <v>1</v>
      </c>
      <c r="O117" s="13" t="s">
        <v>1</v>
      </c>
      <c r="P117" s="27"/>
      <c r="Q117" s="13" t="s">
        <v>1</v>
      </c>
      <c r="R117" s="13" t="s">
        <v>1</v>
      </c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>
        <v>0</v>
      </c>
      <c r="AI117" s="13">
        <v>0</v>
      </c>
      <c r="AJ117" s="13" t="s">
        <v>1</v>
      </c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>
        <v>0</v>
      </c>
      <c r="BA117" s="13">
        <v>0</v>
      </c>
      <c r="BB117" s="13" t="s">
        <v>1</v>
      </c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>
        <v>0</v>
      </c>
      <c r="BS117" s="13">
        <v>0</v>
      </c>
      <c r="BT117" s="12">
        <v>10</v>
      </c>
      <c r="BU117" s="12">
        <v>10</v>
      </c>
      <c r="BV117" s="12"/>
      <c r="BW117" s="12">
        <f t="shared" si="231"/>
        <v>0</v>
      </c>
      <c r="BX117" s="12"/>
      <c r="BY117" s="12"/>
      <c r="BZ117" s="12"/>
      <c r="CA117" s="12">
        <f t="shared" si="244"/>
        <v>0</v>
      </c>
      <c r="CB117" s="124"/>
    </row>
    <row r="118" spans="1:80" ht="69.75" customHeight="1" thickBot="1" x14ac:dyDescent="0.3">
      <c r="A118" s="133" t="s">
        <v>1</v>
      </c>
      <c r="B118" s="133" t="s">
        <v>1</v>
      </c>
      <c r="C118" s="133" t="s">
        <v>1</v>
      </c>
      <c r="D118" s="135" t="s">
        <v>1</v>
      </c>
      <c r="E118" s="135" t="s">
        <v>1</v>
      </c>
      <c r="F118" s="135" t="s">
        <v>1</v>
      </c>
      <c r="G118" s="137" t="s">
        <v>1</v>
      </c>
      <c r="H118" s="5" t="s">
        <v>84</v>
      </c>
      <c r="I118" s="5" t="s">
        <v>11</v>
      </c>
      <c r="J118" s="5" t="s">
        <v>1809</v>
      </c>
      <c r="K118" s="5" t="s">
        <v>12</v>
      </c>
      <c r="L118" s="5" t="s">
        <v>13</v>
      </c>
      <c r="M118" s="5" t="s">
        <v>14</v>
      </c>
      <c r="N118" s="5" t="s">
        <v>15</v>
      </c>
      <c r="O118" s="5" t="s">
        <v>16</v>
      </c>
      <c r="P118" s="5" t="s">
        <v>17</v>
      </c>
      <c r="Q118" s="5" t="s">
        <v>18</v>
      </c>
      <c r="R118" s="71" t="s">
        <v>14</v>
      </c>
      <c r="S118" s="71" t="s">
        <v>1843</v>
      </c>
      <c r="T118" s="71" t="s">
        <v>1797</v>
      </c>
      <c r="U118" s="71" t="s">
        <v>1832</v>
      </c>
      <c r="V118" s="71" t="s">
        <v>1833</v>
      </c>
      <c r="W118" s="71" t="s">
        <v>1834</v>
      </c>
      <c r="X118" s="71" t="s">
        <v>1847</v>
      </c>
      <c r="Y118" s="71" t="s">
        <v>1844</v>
      </c>
      <c r="Z118" s="71" t="s">
        <v>1835</v>
      </c>
      <c r="AA118" s="71" t="s">
        <v>1836</v>
      </c>
      <c r="AB118" s="71" t="s">
        <v>1837</v>
      </c>
      <c r="AC118" s="71" t="s">
        <v>1838</v>
      </c>
      <c r="AD118" s="71" t="s">
        <v>1839</v>
      </c>
      <c r="AE118" s="71" t="s">
        <v>1840</v>
      </c>
      <c r="AF118" s="71" t="s">
        <v>1845</v>
      </c>
      <c r="AG118" s="71" t="s">
        <v>1846</v>
      </c>
      <c r="AH118" s="71" t="s">
        <v>1841</v>
      </c>
      <c r="AI118" s="71" t="s">
        <v>1842</v>
      </c>
      <c r="AJ118" s="72" t="s">
        <v>15</v>
      </c>
      <c r="AK118" s="72" t="s">
        <v>1843</v>
      </c>
      <c r="AL118" s="72" t="s">
        <v>1797</v>
      </c>
      <c r="AM118" s="72" t="s">
        <v>1832</v>
      </c>
      <c r="AN118" s="72" t="s">
        <v>1833</v>
      </c>
      <c r="AO118" s="72" t="s">
        <v>1834</v>
      </c>
      <c r="AP118" s="72" t="s">
        <v>1848</v>
      </c>
      <c r="AQ118" s="72" t="s">
        <v>1844</v>
      </c>
      <c r="AR118" s="72" t="s">
        <v>1835</v>
      </c>
      <c r="AS118" s="72" t="s">
        <v>1836</v>
      </c>
      <c r="AT118" s="72" t="s">
        <v>1837</v>
      </c>
      <c r="AU118" s="72" t="s">
        <v>1838</v>
      </c>
      <c r="AV118" s="72" t="s">
        <v>1839</v>
      </c>
      <c r="AW118" s="72" t="s">
        <v>1840</v>
      </c>
      <c r="AX118" s="72" t="s">
        <v>1845</v>
      </c>
      <c r="AY118" s="72" t="s">
        <v>1846</v>
      </c>
      <c r="AZ118" s="72" t="s">
        <v>1841</v>
      </c>
      <c r="BA118" s="72" t="s">
        <v>1842</v>
      </c>
      <c r="BB118" s="73" t="s">
        <v>16</v>
      </c>
      <c r="BC118" s="73" t="s">
        <v>1843</v>
      </c>
      <c r="BD118" s="73" t="s">
        <v>1797</v>
      </c>
      <c r="BE118" s="73" t="s">
        <v>1832</v>
      </c>
      <c r="BF118" s="73" t="s">
        <v>1833</v>
      </c>
      <c r="BG118" s="73" t="s">
        <v>1834</v>
      </c>
      <c r="BH118" s="73" t="s">
        <v>1849</v>
      </c>
      <c r="BI118" s="73" t="s">
        <v>1844</v>
      </c>
      <c r="BJ118" s="73" t="s">
        <v>1835</v>
      </c>
      <c r="BK118" s="73" t="s">
        <v>1836</v>
      </c>
      <c r="BL118" s="73" t="s">
        <v>1837</v>
      </c>
      <c r="BM118" s="73" t="s">
        <v>1838</v>
      </c>
      <c r="BN118" s="73" t="s">
        <v>1839</v>
      </c>
      <c r="BO118" s="73" t="s">
        <v>1840</v>
      </c>
      <c r="BP118" s="73" t="s">
        <v>1845</v>
      </c>
      <c r="BQ118" s="73" t="s">
        <v>1846</v>
      </c>
      <c r="BR118" s="73" t="s">
        <v>1841</v>
      </c>
      <c r="BS118" s="73" t="s">
        <v>1842</v>
      </c>
      <c r="BT118" s="5" t="s">
        <v>1911</v>
      </c>
      <c r="BU118" s="5" t="s">
        <v>1942</v>
      </c>
      <c r="BV118" s="5" t="s">
        <v>1943</v>
      </c>
      <c r="BW118" s="5" t="s">
        <v>1944</v>
      </c>
      <c r="BX118" s="5" t="s">
        <v>1945</v>
      </c>
      <c r="BY118" s="5" t="s">
        <v>1946</v>
      </c>
      <c r="BZ118" s="5" t="s">
        <v>1947</v>
      </c>
      <c r="CA118" s="5" t="s">
        <v>1948</v>
      </c>
      <c r="CB118" s="120" t="s">
        <v>1916</v>
      </c>
    </row>
    <row r="119" spans="1:80" x14ac:dyDescent="0.25">
      <c r="A119" s="134"/>
      <c r="B119" s="134"/>
      <c r="C119" s="134"/>
      <c r="D119" s="136"/>
      <c r="E119" s="136"/>
      <c r="F119" s="136"/>
      <c r="G119" s="138"/>
      <c r="H119" s="15" t="s">
        <v>1</v>
      </c>
      <c r="I119" s="9" t="s">
        <v>19</v>
      </c>
      <c r="J119" s="9">
        <v>1</v>
      </c>
      <c r="K119" s="9" t="s">
        <v>20</v>
      </c>
      <c r="L119" s="9" t="s">
        <v>21</v>
      </c>
      <c r="M119" s="9" t="s">
        <v>22</v>
      </c>
      <c r="N119" s="9" t="s">
        <v>23</v>
      </c>
      <c r="O119" s="9" t="s">
        <v>24</v>
      </c>
      <c r="P119" s="9" t="s">
        <v>25</v>
      </c>
      <c r="Q119" s="9" t="s">
        <v>26</v>
      </c>
      <c r="R119" s="9">
        <v>1</v>
      </c>
      <c r="S119" s="9">
        <v>2</v>
      </c>
      <c r="T119" s="9">
        <v>3</v>
      </c>
      <c r="U119" s="9">
        <v>4</v>
      </c>
      <c r="V119" s="9">
        <v>5</v>
      </c>
      <c r="W119" s="9">
        <v>6</v>
      </c>
      <c r="X119" s="9">
        <v>7</v>
      </c>
      <c r="Y119" s="9">
        <v>8</v>
      </c>
      <c r="Z119" s="9">
        <v>9</v>
      </c>
      <c r="AA119" s="9">
        <v>10</v>
      </c>
      <c r="AB119" s="9">
        <v>11</v>
      </c>
      <c r="AC119" s="9">
        <v>12</v>
      </c>
      <c r="AD119" s="9">
        <v>13</v>
      </c>
      <c r="AE119" s="9">
        <v>14</v>
      </c>
      <c r="AF119" s="9">
        <v>15</v>
      </c>
      <c r="AG119" s="9">
        <v>16</v>
      </c>
      <c r="AH119" s="9">
        <v>20</v>
      </c>
      <c r="AI119" s="9">
        <v>21</v>
      </c>
      <c r="AJ119" s="9">
        <v>1</v>
      </c>
      <c r="AK119" s="9">
        <v>2</v>
      </c>
      <c r="AL119" s="9">
        <v>3</v>
      </c>
      <c r="AM119" s="9">
        <v>4</v>
      </c>
      <c r="AN119" s="9">
        <v>5</v>
      </c>
      <c r="AO119" s="9">
        <v>6</v>
      </c>
      <c r="AP119" s="9">
        <v>7</v>
      </c>
      <c r="AQ119" s="9">
        <v>8</v>
      </c>
      <c r="AR119" s="9">
        <v>9</v>
      </c>
      <c r="AS119" s="9">
        <v>10</v>
      </c>
      <c r="AT119" s="9">
        <v>11</v>
      </c>
      <c r="AU119" s="9">
        <v>12</v>
      </c>
      <c r="AV119" s="9">
        <v>13</v>
      </c>
      <c r="AW119" s="9">
        <v>14</v>
      </c>
      <c r="AX119" s="9">
        <v>15</v>
      </c>
      <c r="AY119" s="9">
        <v>16</v>
      </c>
      <c r="AZ119" s="9">
        <v>20</v>
      </c>
      <c r="BA119" s="9">
        <v>21</v>
      </c>
      <c r="BB119" s="9">
        <v>1</v>
      </c>
      <c r="BC119" s="9">
        <v>2</v>
      </c>
      <c r="BD119" s="9">
        <v>3</v>
      </c>
      <c r="BE119" s="9">
        <v>4</v>
      </c>
      <c r="BF119" s="9">
        <v>5</v>
      </c>
      <c r="BG119" s="9">
        <v>6</v>
      </c>
      <c r="BH119" s="9">
        <v>7</v>
      </c>
      <c r="BI119" s="9">
        <v>8</v>
      </c>
      <c r="BJ119" s="9">
        <v>9</v>
      </c>
      <c r="BK119" s="9">
        <v>10</v>
      </c>
      <c r="BL119" s="9">
        <v>11</v>
      </c>
      <c r="BM119" s="9">
        <v>12</v>
      </c>
      <c r="BN119" s="9">
        <v>13</v>
      </c>
      <c r="BO119" s="9">
        <v>14</v>
      </c>
      <c r="BP119" s="9">
        <v>15</v>
      </c>
      <c r="BQ119" s="9">
        <v>16</v>
      </c>
      <c r="BR119" s="9">
        <v>20</v>
      </c>
      <c r="BS119" s="9">
        <v>21</v>
      </c>
      <c r="BT119" s="9">
        <v>1</v>
      </c>
      <c r="BU119" s="9">
        <v>2</v>
      </c>
      <c r="BV119" s="9">
        <v>3</v>
      </c>
      <c r="BW119" s="9" t="s">
        <v>1798</v>
      </c>
      <c r="BX119" s="9">
        <v>5</v>
      </c>
      <c r="BY119" s="9">
        <v>6</v>
      </c>
      <c r="BZ119" s="9">
        <v>7</v>
      </c>
      <c r="CA119" s="9" t="s">
        <v>1917</v>
      </c>
      <c r="CB119" s="121">
        <v>9</v>
      </c>
    </row>
    <row r="120" spans="1:80" ht="22.5" x14ac:dyDescent="0.25">
      <c r="A120" s="134"/>
      <c r="B120" s="134"/>
      <c r="C120" s="134"/>
      <c r="D120" s="136"/>
      <c r="E120" s="136"/>
      <c r="F120" s="136"/>
      <c r="G120" s="138"/>
      <c r="H120" s="16" t="s">
        <v>85</v>
      </c>
      <c r="I120" s="17">
        <f>SUM(I116)</f>
        <v>738871</v>
      </c>
      <c r="J120" s="17">
        <f t="shared" ref="J120:J121" si="334">SUM(K120,L120,P120,Q120)</f>
        <v>939627</v>
      </c>
      <c r="K120" s="17">
        <f t="shared" ref="K120" si="335">SUM(K116)</f>
        <v>939627</v>
      </c>
      <c r="L120" s="17">
        <f t="shared" ref="L120:L121" si="336">SUM(M120:O120)</f>
        <v>0</v>
      </c>
      <c r="M120" s="17">
        <f t="shared" ref="M120:Q120" si="337">SUM(M116)</f>
        <v>0</v>
      </c>
      <c r="N120" s="17">
        <f t="shared" si="337"/>
        <v>0</v>
      </c>
      <c r="O120" s="17">
        <f t="shared" si="337"/>
        <v>0</v>
      </c>
      <c r="P120" s="17">
        <f t="shared" si="337"/>
        <v>0</v>
      </c>
      <c r="Q120" s="17">
        <f t="shared" si="337"/>
        <v>0</v>
      </c>
      <c r="R120" s="17">
        <f t="shared" ref="R120:AG120" si="338">SUM(R116)</f>
        <v>0</v>
      </c>
      <c r="S120" s="17">
        <f t="shared" si="338"/>
        <v>0</v>
      </c>
      <c r="T120" s="17">
        <f t="shared" si="338"/>
        <v>0</v>
      </c>
      <c r="U120" s="17">
        <f t="shared" si="338"/>
        <v>0</v>
      </c>
      <c r="V120" s="17">
        <f t="shared" si="338"/>
        <v>0</v>
      </c>
      <c r="W120" s="17">
        <f t="shared" si="338"/>
        <v>0</v>
      </c>
      <c r="X120" s="17">
        <f t="shared" ref="X120" si="339">SUM(X116)</f>
        <v>0</v>
      </c>
      <c r="Y120" s="17">
        <f t="shared" si="338"/>
        <v>0</v>
      </c>
      <c r="Z120" s="17">
        <f t="shared" si="338"/>
        <v>0</v>
      </c>
      <c r="AA120" s="17">
        <f t="shared" si="338"/>
        <v>0</v>
      </c>
      <c r="AB120" s="17">
        <f t="shared" si="338"/>
        <v>0</v>
      </c>
      <c r="AC120" s="17">
        <f t="shared" si="338"/>
        <v>0</v>
      </c>
      <c r="AD120" s="17">
        <f t="shared" si="338"/>
        <v>0</v>
      </c>
      <c r="AE120" s="17">
        <f t="shared" si="338"/>
        <v>0</v>
      </c>
      <c r="AF120" s="17">
        <f t="shared" si="338"/>
        <v>0</v>
      </c>
      <c r="AG120" s="17">
        <f t="shared" si="338"/>
        <v>0</v>
      </c>
      <c r="AH120" s="17">
        <v>0</v>
      </c>
      <c r="AI120" s="17">
        <v>0</v>
      </c>
      <c r="AJ120" s="17">
        <f t="shared" ref="AJ120:AY120" si="340">SUM(AJ116)</f>
        <v>0</v>
      </c>
      <c r="AK120" s="17">
        <f t="shared" si="340"/>
        <v>0</v>
      </c>
      <c r="AL120" s="17">
        <f t="shared" si="340"/>
        <v>0</v>
      </c>
      <c r="AM120" s="17">
        <f t="shared" si="340"/>
        <v>0</v>
      </c>
      <c r="AN120" s="17">
        <f t="shared" si="340"/>
        <v>0</v>
      </c>
      <c r="AO120" s="17">
        <f t="shared" si="340"/>
        <v>0</v>
      </c>
      <c r="AP120" s="17">
        <f t="shared" ref="AP120" si="341">SUM(AP116)</f>
        <v>0</v>
      </c>
      <c r="AQ120" s="17">
        <f t="shared" si="340"/>
        <v>0</v>
      </c>
      <c r="AR120" s="17">
        <f t="shared" si="340"/>
        <v>0</v>
      </c>
      <c r="AS120" s="17">
        <f t="shared" si="340"/>
        <v>0</v>
      </c>
      <c r="AT120" s="17">
        <f t="shared" si="340"/>
        <v>0</v>
      </c>
      <c r="AU120" s="17">
        <f t="shared" si="340"/>
        <v>0</v>
      </c>
      <c r="AV120" s="17">
        <f t="shared" si="340"/>
        <v>0</v>
      </c>
      <c r="AW120" s="17">
        <f t="shared" si="340"/>
        <v>0</v>
      </c>
      <c r="AX120" s="17">
        <f t="shared" si="340"/>
        <v>0</v>
      </c>
      <c r="AY120" s="17">
        <f t="shared" si="340"/>
        <v>0</v>
      </c>
      <c r="AZ120" s="17">
        <v>0</v>
      </c>
      <c r="BA120" s="17">
        <v>0</v>
      </c>
      <c r="BB120" s="17">
        <f t="shared" ref="BB120:BQ120" si="342">SUM(BB116)</f>
        <v>0</v>
      </c>
      <c r="BC120" s="17">
        <f t="shared" si="342"/>
        <v>0</v>
      </c>
      <c r="BD120" s="17">
        <f t="shared" si="342"/>
        <v>0</v>
      </c>
      <c r="BE120" s="17">
        <f t="shared" si="342"/>
        <v>0</v>
      </c>
      <c r="BF120" s="17">
        <f t="shared" si="342"/>
        <v>0</v>
      </c>
      <c r="BG120" s="17">
        <f t="shared" si="342"/>
        <v>0</v>
      </c>
      <c r="BH120" s="17">
        <f t="shared" ref="BH120" si="343">SUM(BH116)</f>
        <v>0</v>
      </c>
      <c r="BI120" s="17">
        <f t="shared" si="342"/>
        <v>0</v>
      </c>
      <c r="BJ120" s="17">
        <f t="shared" si="342"/>
        <v>0</v>
      </c>
      <c r="BK120" s="17">
        <f t="shared" si="342"/>
        <v>0</v>
      </c>
      <c r="BL120" s="17">
        <f t="shared" si="342"/>
        <v>0</v>
      </c>
      <c r="BM120" s="17">
        <f t="shared" si="342"/>
        <v>0</v>
      </c>
      <c r="BN120" s="17">
        <f t="shared" si="342"/>
        <v>0</v>
      </c>
      <c r="BO120" s="17">
        <f t="shared" si="342"/>
        <v>0</v>
      </c>
      <c r="BP120" s="17">
        <f t="shared" si="342"/>
        <v>0</v>
      </c>
      <c r="BQ120" s="17">
        <f t="shared" si="342"/>
        <v>0</v>
      </c>
      <c r="BR120" s="17">
        <v>0</v>
      </c>
      <c r="BS120" s="17">
        <v>0</v>
      </c>
      <c r="BT120" s="17">
        <f t="shared" ref="BT120:BW120" si="344">SUM(BT116)</f>
        <v>961238</v>
      </c>
      <c r="BU120" s="17">
        <f t="shared" ref="BU120:BV120" si="345">SUM(BU116)</f>
        <v>561238</v>
      </c>
      <c r="BV120" s="17">
        <f t="shared" si="345"/>
        <v>378622</v>
      </c>
      <c r="BW120" s="17">
        <f t="shared" si="344"/>
        <v>73964</v>
      </c>
      <c r="BX120" s="17">
        <f t="shared" ref="BX120:BZ120" si="346">SUM(BX116)</f>
        <v>27188</v>
      </c>
      <c r="BY120" s="17">
        <f t="shared" si="346"/>
        <v>23388</v>
      </c>
      <c r="BZ120" s="17">
        <f t="shared" si="346"/>
        <v>23388</v>
      </c>
      <c r="CA120" s="17">
        <f t="shared" ref="CA120:CA130" si="347">BV120+BW120</f>
        <v>452586</v>
      </c>
      <c r="CB120" s="125">
        <f>IF(BU120=0,"-",CA120/BU120*100)</f>
        <v>80.640655123138487</v>
      </c>
    </row>
    <row r="121" spans="1:80" x14ac:dyDescent="0.25">
      <c r="A121" s="134"/>
      <c r="B121" s="134"/>
      <c r="C121" s="134"/>
      <c r="D121" s="136"/>
      <c r="E121" s="136"/>
      <c r="F121" s="136"/>
      <c r="G121" s="138"/>
      <c r="H121" s="18" t="s">
        <v>86</v>
      </c>
      <c r="I121" s="17">
        <f>SUM(I120)</f>
        <v>738871</v>
      </c>
      <c r="J121" s="17">
        <f t="shared" si="334"/>
        <v>939627</v>
      </c>
      <c r="K121" s="17">
        <f t="shared" ref="K121" si="348">SUM(K120)</f>
        <v>939627</v>
      </c>
      <c r="L121" s="17">
        <f t="shared" si="336"/>
        <v>0</v>
      </c>
      <c r="M121" s="17">
        <f t="shared" ref="M121:Q121" si="349">SUM(M120)</f>
        <v>0</v>
      </c>
      <c r="N121" s="17">
        <f t="shared" si="349"/>
        <v>0</v>
      </c>
      <c r="O121" s="17">
        <f t="shared" si="349"/>
        <v>0</v>
      </c>
      <c r="P121" s="17">
        <f t="shared" si="349"/>
        <v>0</v>
      </c>
      <c r="Q121" s="17">
        <f t="shared" si="349"/>
        <v>0</v>
      </c>
      <c r="R121" s="17">
        <f t="shared" ref="R121:AG121" si="350">SUM(R120)</f>
        <v>0</v>
      </c>
      <c r="S121" s="17">
        <f t="shared" si="350"/>
        <v>0</v>
      </c>
      <c r="T121" s="17">
        <f t="shared" si="350"/>
        <v>0</v>
      </c>
      <c r="U121" s="17">
        <f t="shared" si="350"/>
        <v>0</v>
      </c>
      <c r="V121" s="17">
        <f t="shared" si="350"/>
        <v>0</v>
      </c>
      <c r="W121" s="17">
        <f t="shared" si="350"/>
        <v>0</v>
      </c>
      <c r="X121" s="17">
        <f t="shared" ref="X121" si="351">SUM(X120)</f>
        <v>0</v>
      </c>
      <c r="Y121" s="17">
        <f t="shared" si="350"/>
        <v>0</v>
      </c>
      <c r="Z121" s="17">
        <f t="shared" si="350"/>
        <v>0</v>
      </c>
      <c r="AA121" s="17">
        <f t="shared" si="350"/>
        <v>0</v>
      </c>
      <c r="AB121" s="17">
        <f t="shared" si="350"/>
        <v>0</v>
      </c>
      <c r="AC121" s="17">
        <f t="shared" si="350"/>
        <v>0</v>
      </c>
      <c r="AD121" s="17">
        <f t="shared" si="350"/>
        <v>0</v>
      </c>
      <c r="AE121" s="17">
        <f t="shared" si="350"/>
        <v>0</v>
      </c>
      <c r="AF121" s="17">
        <f t="shared" si="350"/>
        <v>0</v>
      </c>
      <c r="AG121" s="17">
        <f t="shared" si="350"/>
        <v>0</v>
      </c>
      <c r="AH121" s="17">
        <v>0</v>
      </c>
      <c r="AI121" s="17">
        <v>0</v>
      </c>
      <c r="AJ121" s="17">
        <f t="shared" ref="AJ121:AY121" si="352">SUM(AJ120)</f>
        <v>0</v>
      </c>
      <c r="AK121" s="17">
        <f t="shared" si="352"/>
        <v>0</v>
      </c>
      <c r="AL121" s="17">
        <f t="shared" si="352"/>
        <v>0</v>
      </c>
      <c r="AM121" s="17">
        <f t="shared" si="352"/>
        <v>0</v>
      </c>
      <c r="AN121" s="17">
        <f t="shared" si="352"/>
        <v>0</v>
      </c>
      <c r="AO121" s="17">
        <f t="shared" si="352"/>
        <v>0</v>
      </c>
      <c r="AP121" s="17">
        <f t="shared" ref="AP121" si="353">SUM(AP120)</f>
        <v>0</v>
      </c>
      <c r="AQ121" s="17">
        <f t="shared" si="352"/>
        <v>0</v>
      </c>
      <c r="AR121" s="17">
        <f t="shared" si="352"/>
        <v>0</v>
      </c>
      <c r="AS121" s="17">
        <f t="shared" si="352"/>
        <v>0</v>
      </c>
      <c r="AT121" s="17">
        <f t="shared" si="352"/>
        <v>0</v>
      </c>
      <c r="AU121" s="17">
        <f t="shared" si="352"/>
        <v>0</v>
      </c>
      <c r="AV121" s="17">
        <f t="shared" si="352"/>
        <v>0</v>
      </c>
      <c r="AW121" s="17">
        <f t="shared" si="352"/>
        <v>0</v>
      </c>
      <c r="AX121" s="17">
        <f t="shared" si="352"/>
        <v>0</v>
      </c>
      <c r="AY121" s="17">
        <f t="shared" si="352"/>
        <v>0</v>
      </c>
      <c r="AZ121" s="17">
        <v>0</v>
      </c>
      <c r="BA121" s="17">
        <v>0</v>
      </c>
      <c r="BB121" s="17">
        <f t="shared" ref="BB121:BQ121" si="354">SUM(BB120)</f>
        <v>0</v>
      </c>
      <c r="BC121" s="17">
        <f t="shared" si="354"/>
        <v>0</v>
      </c>
      <c r="BD121" s="17">
        <f t="shared" si="354"/>
        <v>0</v>
      </c>
      <c r="BE121" s="17">
        <f t="shared" si="354"/>
        <v>0</v>
      </c>
      <c r="BF121" s="17">
        <f t="shared" si="354"/>
        <v>0</v>
      </c>
      <c r="BG121" s="17">
        <f t="shared" si="354"/>
        <v>0</v>
      </c>
      <c r="BH121" s="17">
        <f t="shared" ref="BH121" si="355">SUM(BH120)</f>
        <v>0</v>
      </c>
      <c r="BI121" s="17">
        <f t="shared" si="354"/>
        <v>0</v>
      </c>
      <c r="BJ121" s="17">
        <f t="shared" si="354"/>
        <v>0</v>
      </c>
      <c r="BK121" s="17">
        <f t="shared" si="354"/>
        <v>0</v>
      </c>
      <c r="BL121" s="17">
        <f t="shared" si="354"/>
        <v>0</v>
      </c>
      <c r="BM121" s="17">
        <f t="shared" si="354"/>
        <v>0</v>
      </c>
      <c r="BN121" s="17">
        <f t="shared" si="354"/>
        <v>0</v>
      </c>
      <c r="BO121" s="17">
        <f t="shared" si="354"/>
        <v>0</v>
      </c>
      <c r="BP121" s="17">
        <f t="shared" si="354"/>
        <v>0</v>
      </c>
      <c r="BQ121" s="17">
        <f t="shared" si="354"/>
        <v>0</v>
      </c>
      <c r="BR121" s="17">
        <v>0</v>
      </c>
      <c r="BS121" s="17">
        <v>0</v>
      </c>
      <c r="BT121" s="17">
        <f t="shared" ref="BT121:BW121" si="356">SUM(BT120)</f>
        <v>961238</v>
      </c>
      <c r="BU121" s="17">
        <f t="shared" ref="BU121:BV121" si="357">SUM(BU120)</f>
        <v>561238</v>
      </c>
      <c r="BV121" s="17">
        <f t="shared" si="357"/>
        <v>378622</v>
      </c>
      <c r="BW121" s="17">
        <f t="shared" si="356"/>
        <v>73964</v>
      </c>
      <c r="BX121" s="17">
        <f t="shared" ref="BX121" si="358">SUM(BX120)</f>
        <v>27188</v>
      </c>
      <c r="BY121" s="17">
        <f t="shared" ref="BY121" si="359">SUM(BY120)</f>
        <v>23388</v>
      </c>
      <c r="BZ121" s="17">
        <f t="shared" ref="BZ121" si="360">SUM(BZ120)</f>
        <v>23388</v>
      </c>
      <c r="CA121" s="17">
        <f t="shared" si="347"/>
        <v>452586</v>
      </c>
      <c r="CB121" s="125">
        <f>IF(BU121=0,"-",CA121/BU121*100)</f>
        <v>80.640655123138487</v>
      </c>
    </row>
    <row r="122" spans="1:80" x14ac:dyDescent="0.25">
      <c r="A122" s="139"/>
      <c r="B122" s="139"/>
      <c r="C122" s="139"/>
      <c r="D122" s="140"/>
      <c r="E122" s="140"/>
      <c r="F122" s="140"/>
      <c r="G122" s="141"/>
      <c r="X122">
        <f t="shared" si="228"/>
        <v>0</v>
      </c>
      <c r="AH122">
        <v>0</v>
      </c>
      <c r="AI122">
        <v>0</v>
      </c>
      <c r="AP122">
        <f t="shared" si="229"/>
        <v>0</v>
      </c>
      <c r="AZ122">
        <v>0</v>
      </c>
      <c r="BA122">
        <v>0</v>
      </c>
      <c r="BH122">
        <f t="shared" si="230"/>
        <v>0</v>
      </c>
      <c r="BR122">
        <v>0</v>
      </c>
      <c r="BS122">
        <v>0</v>
      </c>
      <c r="BU122">
        <v>0</v>
      </c>
      <c r="BV122">
        <v>0</v>
      </c>
      <c r="BW122">
        <f t="shared" si="231"/>
        <v>0</v>
      </c>
      <c r="CA122">
        <f t="shared" si="347"/>
        <v>0</v>
      </c>
      <c r="CB122" s="126" t="str">
        <f>IF(BU122=0,"-",CA122/BU122*100)</f>
        <v>-</v>
      </c>
    </row>
    <row r="123" spans="1:80" x14ac:dyDescent="0.25">
      <c r="A123" s="13" t="s">
        <v>1</v>
      </c>
      <c r="B123" s="13" t="s">
        <v>1</v>
      </c>
      <c r="C123" s="13" t="s">
        <v>1</v>
      </c>
      <c r="D123" s="74" t="s">
        <v>1</v>
      </c>
      <c r="E123" s="74" t="s">
        <v>1</v>
      </c>
      <c r="F123" s="74" t="s">
        <v>1</v>
      </c>
      <c r="G123" s="13" t="s">
        <v>1</v>
      </c>
      <c r="H123" s="19" t="s">
        <v>1</v>
      </c>
      <c r="I123" s="19" t="s">
        <v>1</v>
      </c>
      <c r="J123" s="19"/>
      <c r="K123" s="19" t="s">
        <v>1</v>
      </c>
      <c r="L123" s="19"/>
      <c r="M123" s="19" t="s">
        <v>1</v>
      </c>
      <c r="N123" s="19" t="s">
        <v>1</v>
      </c>
      <c r="O123" s="19" t="s">
        <v>1</v>
      </c>
      <c r="P123" s="28"/>
      <c r="Q123" s="19" t="s">
        <v>1</v>
      </c>
      <c r="R123" s="19" t="s">
        <v>1</v>
      </c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>
        <v>0</v>
      </c>
      <c r="AI123" s="19">
        <v>0</v>
      </c>
      <c r="AJ123" s="19" t="s">
        <v>1</v>
      </c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>
        <v>0</v>
      </c>
      <c r="BA123" s="19">
        <v>0</v>
      </c>
      <c r="BB123" s="19" t="s">
        <v>1</v>
      </c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>
        <v>0</v>
      </c>
      <c r="BS123" s="19">
        <v>0</v>
      </c>
      <c r="BT123" s="19"/>
      <c r="BU123" s="19"/>
      <c r="BV123" s="19"/>
      <c r="BW123" s="19">
        <f t="shared" si="231"/>
        <v>0</v>
      </c>
      <c r="BX123" s="19"/>
      <c r="BY123" s="19"/>
      <c r="BZ123" s="19"/>
      <c r="CA123" s="19">
        <f t="shared" si="347"/>
        <v>0</v>
      </c>
      <c r="CB123" s="127"/>
    </row>
    <row r="124" spans="1:80" x14ac:dyDescent="0.25">
      <c r="A124" s="13" t="s">
        <v>1</v>
      </c>
      <c r="B124" s="13" t="s">
        <v>1</v>
      </c>
      <c r="C124" s="13" t="s">
        <v>1</v>
      </c>
      <c r="D124" s="74" t="s">
        <v>1</v>
      </c>
      <c r="E124" s="74" t="s">
        <v>1</v>
      </c>
      <c r="F124" s="74" t="s">
        <v>1</v>
      </c>
      <c r="G124" s="13" t="s">
        <v>1</v>
      </c>
      <c r="H124" s="10" t="s">
        <v>115</v>
      </c>
      <c r="I124" s="11">
        <f>SUM(I116)</f>
        <v>738871</v>
      </c>
      <c r="J124" s="11">
        <f t="shared" ref="J124:J125" si="361">SUM(K124,L124,P124,Q124)</f>
        <v>939627</v>
      </c>
      <c r="K124" s="11">
        <f t="shared" ref="K124" si="362">SUM(K116)</f>
        <v>939627</v>
      </c>
      <c r="L124" s="11">
        <f t="shared" ref="L124" si="363">SUM(M124:O124)</f>
        <v>0</v>
      </c>
      <c r="M124" s="11">
        <f t="shared" ref="M124:Q124" si="364">SUM(M116)</f>
        <v>0</v>
      </c>
      <c r="N124" s="11">
        <f t="shared" si="364"/>
        <v>0</v>
      </c>
      <c r="O124" s="11">
        <f t="shared" si="364"/>
        <v>0</v>
      </c>
      <c r="P124" s="11">
        <f t="shared" si="364"/>
        <v>0</v>
      </c>
      <c r="Q124" s="11">
        <f t="shared" si="364"/>
        <v>0</v>
      </c>
      <c r="R124" s="11">
        <f t="shared" ref="R124:AG124" si="365">SUM(R116)</f>
        <v>0</v>
      </c>
      <c r="S124" s="11">
        <f t="shared" si="365"/>
        <v>0</v>
      </c>
      <c r="T124" s="11">
        <f t="shared" si="365"/>
        <v>0</v>
      </c>
      <c r="U124" s="11">
        <f t="shared" si="365"/>
        <v>0</v>
      </c>
      <c r="V124" s="11">
        <f t="shared" si="365"/>
        <v>0</v>
      </c>
      <c r="W124" s="11">
        <f t="shared" si="365"/>
        <v>0</v>
      </c>
      <c r="X124" s="11">
        <f t="shared" si="365"/>
        <v>0</v>
      </c>
      <c r="Y124" s="11">
        <f t="shared" si="365"/>
        <v>0</v>
      </c>
      <c r="Z124" s="11">
        <f t="shared" si="365"/>
        <v>0</v>
      </c>
      <c r="AA124" s="11">
        <f t="shared" si="365"/>
        <v>0</v>
      </c>
      <c r="AB124" s="11">
        <f t="shared" si="365"/>
        <v>0</v>
      </c>
      <c r="AC124" s="11">
        <f t="shared" si="365"/>
        <v>0</v>
      </c>
      <c r="AD124" s="11">
        <f t="shared" si="365"/>
        <v>0</v>
      </c>
      <c r="AE124" s="11">
        <f t="shared" si="365"/>
        <v>0</v>
      </c>
      <c r="AF124" s="11">
        <f t="shared" si="365"/>
        <v>0</v>
      </c>
      <c r="AG124" s="11">
        <f t="shared" si="365"/>
        <v>0</v>
      </c>
      <c r="AH124" s="11">
        <v>0</v>
      </c>
      <c r="AI124" s="11">
        <v>0</v>
      </c>
      <c r="AJ124" s="11">
        <f t="shared" ref="AJ124:AY124" si="366">SUM(AJ116)</f>
        <v>0</v>
      </c>
      <c r="AK124" s="11">
        <f t="shared" si="366"/>
        <v>0</v>
      </c>
      <c r="AL124" s="11">
        <f t="shared" si="366"/>
        <v>0</v>
      </c>
      <c r="AM124" s="11">
        <f t="shared" si="366"/>
        <v>0</v>
      </c>
      <c r="AN124" s="11">
        <f t="shared" si="366"/>
        <v>0</v>
      </c>
      <c r="AO124" s="11">
        <f t="shared" si="366"/>
        <v>0</v>
      </c>
      <c r="AP124" s="11">
        <f t="shared" si="366"/>
        <v>0</v>
      </c>
      <c r="AQ124" s="11">
        <f t="shared" si="366"/>
        <v>0</v>
      </c>
      <c r="AR124" s="11">
        <f t="shared" si="366"/>
        <v>0</v>
      </c>
      <c r="AS124" s="11">
        <f t="shared" si="366"/>
        <v>0</v>
      </c>
      <c r="AT124" s="11">
        <f t="shared" si="366"/>
        <v>0</v>
      </c>
      <c r="AU124" s="11">
        <f t="shared" si="366"/>
        <v>0</v>
      </c>
      <c r="AV124" s="11">
        <f t="shared" si="366"/>
        <v>0</v>
      </c>
      <c r="AW124" s="11">
        <f t="shared" si="366"/>
        <v>0</v>
      </c>
      <c r="AX124" s="11">
        <f t="shared" si="366"/>
        <v>0</v>
      </c>
      <c r="AY124" s="11">
        <f t="shared" si="366"/>
        <v>0</v>
      </c>
      <c r="AZ124" s="11">
        <v>0</v>
      </c>
      <c r="BA124" s="11">
        <v>0</v>
      </c>
      <c r="BB124" s="11">
        <f t="shared" ref="BB124:BQ124" si="367">SUM(BB116)</f>
        <v>0</v>
      </c>
      <c r="BC124" s="11">
        <f t="shared" si="367"/>
        <v>0</v>
      </c>
      <c r="BD124" s="11">
        <f t="shared" si="367"/>
        <v>0</v>
      </c>
      <c r="BE124" s="11">
        <f t="shared" si="367"/>
        <v>0</v>
      </c>
      <c r="BF124" s="11">
        <f t="shared" si="367"/>
        <v>0</v>
      </c>
      <c r="BG124" s="11">
        <f t="shared" si="367"/>
        <v>0</v>
      </c>
      <c r="BH124" s="11">
        <f t="shared" si="367"/>
        <v>0</v>
      </c>
      <c r="BI124" s="11">
        <f t="shared" si="367"/>
        <v>0</v>
      </c>
      <c r="BJ124" s="11">
        <f t="shared" si="367"/>
        <v>0</v>
      </c>
      <c r="BK124" s="11">
        <f t="shared" si="367"/>
        <v>0</v>
      </c>
      <c r="BL124" s="11">
        <f t="shared" si="367"/>
        <v>0</v>
      </c>
      <c r="BM124" s="11">
        <f t="shared" si="367"/>
        <v>0</v>
      </c>
      <c r="BN124" s="11">
        <f t="shared" si="367"/>
        <v>0</v>
      </c>
      <c r="BO124" s="11">
        <f t="shared" si="367"/>
        <v>0</v>
      </c>
      <c r="BP124" s="11">
        <f t="shared" si="367"/>
        <v>0</v>
      </c>
      <c r="BQ124" s="11">
        <f t="shared" si="367"/>
        <v>0</v>
      </c>
      <c r="BR124" s="11">
        <v>0</v>
      </c>
      <c r="BS124" s="11">
        <v>0</v>
      </c>
      <c r="BT124" s="11">
        <f t="shared" ref="BT124:BW125" si="368">SUM(BT116)</f>
        <v>961238</v>
      </c>
      <c r="BU124" s="11">
        <f t="shared" ref="BU124:BV125" si="369">SUM(BU116)</f>
        <v>561238</v>
      </c>
      <c r="BV124" s="11">
        <f t="shared" si="369"/>
        <v>378622</v>
      </c>
      <c r="BW124" s="11">
        <f t="shared" si="368"/>
        <v>73964</v>
      </c>
      <c r="BX124" s="11">
        <f t="shared" ref="BX124:BX125" si="370">SUM(BX116)</f>
        <v>27188</v>
      </c>
      <c r="BY124" s="11">
        <f t="shared" ref="BY124:BY125" si="371">SUM(BY116)</f>
        <v>23388</v>
      </c>
      <c r="BZ124" s="11">
        <f t="shared" ref="BZ124:BZ125" si="372">SUM(BZ116)</f>
        <v>23388</v>
      </c>
      <c r="CA124" s="11">
        <f t="shared" si="347"/>
        <v>452586</v>
      </c>
      <c r="CB124" s="123">
        <f>IF(BU124=0,"-",CA124/BU124*100)</f>
        <v>80.640655123138487</v>
      </c>
    </row>
    <row r="125" spans="1:80" x14ac:dyDescent="0.25">
      <c r="A125" s="13" t="s">
        <v>1</v>
      </c>
      <c r="B125" s="13" t="s">
        <v>1</v>
      </c>
      <c r="C125" s="13" t="s">
        <v>1</v>
      </c>
      <c r="D125" s="74" t="s">
        <v>1</v>
      </c>
      <c r="E125" s="74" t="s">
        <v>1</v>
      </c>
      <c r="F125" s="74" t="s">
        <v>1</v>
      </c>
      <c r="G125" s="13" t="s">
        <v>1</v>
      </c>
      <c r="H125" s="2" t="s">
        <v>83</v>
      </c>
      <c r="I125" s="12">
        <f>SUM(I117)</f>
        <v>10</v>
      </c>
      <c r="J125" s="12">
        <f t="shared" si="361"/>
        <v>10</v>
      </c>
      <c r="K125" s="12">
        <f>SUM(K117)</f>
        <v>10</v>
      </c>
      <c r="L125" s="13"/>
      <c r="M125" s="13" t="s">
        <v>1</v>
      </c>
      <c r="N125" s="13" t="s">
        <v>1</v>
      </c>
      <c r="O125" s="13" t="s">
        <v>1</v>
      </c>
      <c r="P125" s="29"/>
      <c r="Q125" s="13" t="s">
        <v>1</v>
      </c>
      <c r="R125" s="13" t="s">
        <v>1</v>
      </c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>
        <v>0</v>
      </c>
      <c r="AI125" s="13">
        <v>0</v>
      </c>
      <c r="AJ125" s="13" t="s">
        <v>1</v>
      </c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>
        <v>0</v>
      </c>
      <c r="BA125" s="13">
        <v>0</v>
      </c>
      <c r="BB125" s="13" t="s">
        <v>1</v>
      </c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>
        <v>0</v>
      </c>
      <c r="BS125" s="13">
        <v>0</v>
      </c>
      <c r="BT125" s="12">
        <f t="shared" si="368"/>
        <v>10</v>
      </c>
      <c r="BU125" s="12">
        <f t="shared" si="369"/>
        <v>10</v>
      </c>
      <c r="BV125" s="12">
        <f t="shared" si="369"/>
        <v>0</v>
      </c>
      <c r="BW125" s="12">
        <f t="shared" si="368"/>
        <v>0</v>
      </c>
      <c r="BX125" s="12">
        <f t="shared" si="370"/>
        <v>0</v>
      </c>
      <c r="BY125" s="12">
        <f t="shared" si="371"/>
        <v>0</v>
      </c>
      <c r="BZ125" s="12">
        <f t="shared" si="372"/>
        <v>0</v>
      </c>
      <c r="CA125" s="12">
        <f t="shared" si="347"/>
        <v>0</v>
      </c>
      <c r="CB125" s="124">
        <f>IF(BU125=0,"-",CA125/BU125*100)</f>
        <v>0</v>
      </c>
    </row>
    <row r="126" spans="1:80" x14ac:dyDescent="0.25">
      <c r="A126" s="13" t="s">
        <v>1</v>
      </c>
      <c r="B126" s="13" t="s">
        <v>1</v>
      </c>
      <c r="C126" s="13" t="s">
        <v>1</v>
      </c>
      <c r="D126" s="74" t="s">
        <v>1</v>
      </c>
      <c r="E126" s="74" t="s">
        <v>1</v>
      </c>
      <c r="F126" s="74" t="s">
        <v>1</v>
      </c>
      <c r="G126" s="13" t="s">
        <v>1</v>
      </c>
      <c r="H126" s="20" t="s">
        <v>1</v>
      </c>
      <c r="I126" s="21" t="s">
        <v>1</v>
      </c>
      <c r="J126" s="21"/>
      <c r="K126" s="21" t="s">
        <v>1</v>
      </c>
      <c r="L126" s="21"/>
      <c r="M126" s="21" t="s">
        <v>1</v>
      </c>
      <c r="N126" s="21" t="s">
        <v>1</v>
      </c>
      <c r="O126" s="21" t="s">
        <v>1</v>
      </c>
      <c r="P126" s="30"/>
      <c r="Q126" s="21" t="s">
        <v>1</v>
      </c>
      <c r="R126" s="21" t="s">
        <v>1</v>
      </c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>
        <v>0</v>
      </c>
      <c r="AI126" s="21">
        <v>0</v>
      </c>
      <c r="AJ126" s="21" t="s">
        <v>1</v>
      </c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>
        <v>0</v>
      </c>
      <c r="BA126" s="21">
        <v>0</v>
      </c>
      <c r="BB126" s="21" t="s">
        <v>1</v>
      </c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>
        <v>0</v>
      </c>
      <c r="BS126" s="21">
        <v>0</v>
      </c>
      <c r="BT126" s="21"/>
      <c r="BU126" s="21"/>
      <c r="BV126" s="21"/>
      <c r="BW126" s="21">
        <f t="shared" si="231"/>
        <v>0</v>
      </c>
      <c r="BX126" s="21"/>
      <c r="BY126" s="21"/>
      <c r="BZ126" s="21"/>
      <c r="CA126" s="21">
        <f t="shared" si="347"/>
        <v>0</v>
      </c>
      <c r="CB126" s="128"/>
    </row>
    <row r="127" spans="1:80" x14ac:dyDescent="0.25">
      <c r="A127" s="13" t="s">
        <v>1</v>
      </c>
      <c r="B127" s="13" t="s">
        <v>1</v>
      </c>
      <c r="C127" s="13" t="s">
        <v>1</v>
      </c>
      <c r="D127" s="74" t="s">
        <v>1</v>
      </c>
      <c r="E127" s="74" t="s">
        <v>1</v>
      </c>
      <c r="F127" s="74" t="s">
        <v>1</v>
      </c>
      <c r="G127" s="13" t="s">
        <v>1</v>
      </c>
      <c r="H127" s="10" t="s">
        <v>116</v>
      </c>
      <c r="I127" s="22">
        <f>SUM(I124,I81,I45)</f>
        <v>3828824</v>
      </c>
      <c r="J127" s="22">
        <f t="shared" ref="J127:J128" si="373">SUM(K127,L127,P127,Q127)</f>
        <v>3778284</v>
      </c>
      <c r="K127" s="22">
        <f>SUM(K124,K81,K45)</f>
        <v>3778284</v>
      </c>
      <c r="L127" s="22">
        <f t="shared" ref="L127" si="374">SUM(M127:O127)</f>
        <v>0</v>
      </c>
      <c r="M127" s="22">
        <f>SUM(M124,M81,M45)</f>
        <v>0</v>
      </c>
      <c r="N127" s="22">
        <f>SUM(N124,N81,N45)</f>
        <v>0</v>
      </c>
      <c r="O127" s="22">
        <f>SUM(O124,O81,O45)</f>
        <v>0</v>
      </c>
      <c r="P127" s="22">
        <f>SUM(P124,P81,P45)</f>
        <v>0</v>
      </c>
      <c r="Q127" s="22">
        <f>SUM(Q124,Q81,Q45)</f>
        <v>0</v>
      </c>
      <c r="R127" s="22">
        <f>SUM(R124,R81,R45)</f>
        <v>0</v>
      </c>
      <c r="S127" s="22">
        <f t="shared" ref="S127:AG127" si="375">SUM(S124,S81,S45)</f>
        <v>0</v>
      </c>
      <c r="T127" s="22">
        <f t="shared" si="375"/>
        <v>0</v>
      </c>
      <c r="U127" s="22">
        <f t="shared" si="375"/>
        <v>0</v>
      </c>
      <c r="V127" s="22">
        <f t="shared" si="375"/>
        <v>0</v>
      </c>
      <c r="W127" s="22">
        <f t="shared" si="375"/>
        <v>0</v>
      </c>
      <c r="X127" s="22">
        <f t="shared" si="375"/>
        <v>0</v>
      </c>
      <c r="Y127" s="22">
        <f t="shared" si="375"/>
        <v>0</v>
      </c>
      <c r="Z127" s="22">
        <f t="shared" si="375"/>
        <v>0</v>
      </c>
      <c r="AA127" s="22">
        <f t="shared" si="375"/>
        <v>0</v>
      </c>
      <c r="AB127" s="22">
        <f t="shared" si="375"/>
        <v>0</v>
      </c>
      <c r="AC127" s="22">
        <f t="shared" si="375"/>
        <v>0</v>
      </c>
      <c r="AD127" s="22">
        <f t="shared" si="375"/>
        <v>0</v>
      </c>
      <c r="AE127" s="22">
        <f t="shared" si="375"/>
        <v>0</v>
      </c>
      <c r="AF127" s="22">
        <f t="shared" si="375"/>
        <v>0</v>
      </c>
      <c r="AG127" s="22">
        <f t="shared" si="375"/>
        <v>0</v>
      </c>
      <c r="AH127" s="22">
        <v>0</v>
      </c>
      <c r="AI127" s="22">
        <v>0</v>
      </c>
      <c r="AJ127" s="22">
        <f>SUM(AJ124,AJ81,AJ45)</f>
        <v>0</v>
      </c>
      <c r="AK127" s="22">
        <f t="shared" ref="AK127:AY127" si="376">SUM(AK124,AK81,AK45)</f>
        <v>0</v>
      </c>
      <c r="AL127" s="22">
        <f t="shared" si="376"/>
        <v>0</v>
      </c>
      <c r="AM127" s="22">
        <f t="shared" si="376"/>
        <v>0</v>
      </c>
      <c r="AN127" s="22">
        <f t="shared" si="376"/>
        <v>0</v>
      </c>
      <c r="AO127" s="22">
        <f t="shared" si="376"/>
        <v>0</v>
      </c>
      <c r="AP127" s="22">
        <f t="shared" si="376"/>
        <v>0</v>
      </c>
      <c r="AQ127" s="22">
        <f t="shared" si="376"/>
        <v>0</v>
      </c>
      <c r="AR127" s="22">
        <f t="shared" si="376"/>
        <v>0</v>
      </c>
      <c r="AS127" s="22">
        <f t="shared" si="376"/>
        <v>0</v>
      </c>
      <c r="AT127" s="22">
        <f t="shared" si="376"/>
        <v>0</v>
      </c>
      <c r="AU127" s="22">
        <f t="shared" si="376"/>
        <v>0</v>
      </c>
      <c r="AV127" s="22">
        <f t="shared" si="376"/>
        <v>0</v>
      </c>
      <c r="AW127" s="22">
        <f t="shared" si="376"/>
        <v>0</v>
      </c>
      <c r="AX127" s="22">
        <f t="shared" si="376"/>
        <v>0</v>
      </c>
      <c r="AY127" s="22">
        <f t="shared" si="376"/>
        <v>0</v>
      </c>
      <c r="AZ127" s="22">
        <v>0</v>
      </c>
      <c r="BA127" s="22">
        <v>0</v>
      </c>
      <c r="BB127" s="22">
        <f>SUM(BB124,BB81,BB45)</f>
        <v>0</v>
      </c>
      <c r="BC127" s="22">
        <f t="shared" ref="BC127:BQ127" si="377">SUM(BC124,BC81,BC45)</f>
        <v>0</v>
      </c>
      <c r="BD127" s="22">
        <f t="shared" si="377"/>
        <v>0</v>
      </c>
      <c r="BE127" s="22">
        <f t="shared" si="377"/>
        <v>0</v>
      </c>
      <c r="BF127" s="22">
        <f t="shared" si="377"/>
        <v>0</v>
      </c>
      <c r="BG127" s="22">
        <f t="shared" si="377"/>
        <v>0</v>
      </c>
      <c r="BH127" s="22">
        <f t="shared" si="377"/>
        <v>0</v>
      </c>
      <c r="BI127" s="22">
        <f t="shared" si="377"/>
        <v>0</v>
      </c>
      <c r="BJ127" s="22">
        <f t="shared" si="377"/>
        <v>0</v>
      </c>
      <c r="BK127" s="22">
        <f t="shared" si="377"/>
        <v>0</v>
      </c>
      <c r="BL127" s="22">
        <f t="shared" si="377"/>
        <v>0</v>
      </c>
      <c r="BM127" s="22">
        <f t="shared" si="377"/>
        <v>0</v>
      </c>
      <c r="BN127" s="22">
        <f t="shared" si="377"/>
        <v>0</v>
      </c>
      <c r="BO127" s="22">
        <f t="shared" si="377"/>
        <v>0</v>
      </c>
      <c r="BP127" s="22">
        <f t="shared" si="377"/>
        <v>0</v>
      </c>
      <c r="BQ127" s="22">
        <f t="shared" si="377"/>
        <v>0</v>
      </c>
      <c r="BR127" s="22">
        <v>0</v>
      </c>
      <c r="BS127" s="22">
        <v>0</v>
      </c>
      <c r="BT127" s="22">
        <f t="shared" ref="BT127:BZ128" si="378">SUM(BT124,BT81,BT45)</f>
        <v>3822061</v>
      </c>
      <c r="BU127" s="22">
        <f t="shared" si="378"/>
        <v>3422061</v>
      </c>
      <c r="BV127" s="22">
        <f t="shared" si="378"/>
        <v>1881568</v>
      </c>
      <c r="BW127" s="22">
        <f t="shared" si="378"/>
        <v>730420</v>
      </c>
      <c r="BX127" s="22">
        <f t="shared" si="378"/>
        <v>271089</v>
      </c>
      <c r="BY127" s="22">
        <f t="shared" si="378"/>
        <v>229857</v>
      </c>
      <c r="BZ127" s="22">
        <f t="shared" si="378"/>
        <v>229474</v>
      </c>
      <c r="CA127" s="22">
        <f t="shared" si="347"/>
        <v>2611988</v>
      </c>
      <c r="CB127" s="129">
        <f>IF(BU127=0,"-",CA127/BU127*100)</f>
        <v>76.327920513398212</v>
      </c>
    </row>
    <row r="128" spans="1:80" x14ac:dyDescent="0.25">
      <c r="A128" s="13" t="s">
        <v>1</v>
      </c>
      <c r="B128" s="13" t="s">
        <v>1</v>
      </c>
      <c r="C128" s="13" t="s">
        <v>1</v>
      </c>
      <c r="D128" s="74" t="s">
        <v>1</v>
      </c>
      <c r="E128" s="74" t="s">
        <v>1</v>
      </c>
      <c r="F128" s="74" t="s">
        <v>1</v>
      </c>
      <c r="G128" s="13" t="s">
        <v>1</v>
      </c>
      <c r="H128" s="2" t="s">
        <v>117</v>
      </c>
      <c r="I128" s="12">
        <f>SUM(I125,I82,I46)</f>
        <v>53</v>
      </c>
      <c r="J128" s="12">
        <f t="shared" si="373"/>
        <v>41</v>
      </c>
      <c r="K128" s="12">
        <f>SUM(K125,K82,K46)</f>
        <v>41</v>
      </c>
      <c r="L128" s="13"/>
      <c r="M128" s="13" t="s">
        <v>1</v>
      </c>
      <c r="N128" s="13" t="s">
        <v>1</v>
      </c>
      <c r="O128" s="13" t="s">
        <v>1</v>
      </c>
      <c r="P128" s="29"/>
      <c r="Q128" s="13" t="s">
        <v>1</v>
      </c>
      <c r="R128" s="13" t="s">
        <v>1</v>
      </c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>
        <v>0</v>
      </c>
      <c r="AI128" s="13">
        <v>0</v>
      </c>
      <c r="AJ128" s="13" t="s">
        <v>1</v>
      </c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>
        <v>0</v>
      </c>
      <c r="BA128" s="13">
        <v>0</v>
      </c>
      <c r="BB128" s="13" t="s">
        <v>1</v>
      </c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>
        <v>0</v>
      </c>
      <c r="BS128" s="13">
        <v>0</v>
      </c>
      <c r="BT128" s="12">
        <f t="shared" si="378"/>
        <v>41</v>
      </c>
      <c r="BU128" s="12">
        <f t="shared" si="378"/>
        <v>33</v>
      </c>
      <c r="BV128" s="12">
        <f t="shared" si="378"/>
        <v>0</v>
      </c>
      <c r="BW128" s="12">
        <f t="shared" si="378"/>
        <v>0</v>
      </c>
      <c r="BX128" s="12">
        <f t="shared" si="378"/>
        <v>0</v>
      </c>
      <c r="BY128" s="12">
        <f t="shared" si="378"/>
        <v>0</v>
      </c>
      <c r="BZ128" s="12">
        <f t="shared" si="378"/>
        <v>0</v>
      </c>
      <c r="CA128" s="12">
        <f t="shared" si="347"/>
        <v>0</v>
      </c>
      <c r="CB128" s="124">
        <f>IF(BU128=0,"-",CA128/BU128*100)</f>
        <v>0</v>
      </c>
    </row>
    <row r="129" spans="1:80" x14ac:dyDescent="0.25">
      <c r="A129" s="1" t="s">
        <v>27</v>
      </c>
      <c r="B129" s="2" t="s">
        <v>1</v>
      </c>
      <c r="C129" s="2" t="s">
        <v>1</v>
      </c>
      <c r="D129" s="78" t="s">
        <v>1</v>
      </c>
      <c r="E129" s="78" t="s">
        <v>1</v>
      </c>
      <c r="F129" s="78" t="s">
        <v>1</v>
      </c>
      <c r="G129" s="2" t="s">
        <v>1</v>
      </c>
      <c r="H129" s="2" t="s">
        <v>118</v>
      </c>
      <c r="I129" s="3" t="s">
        <v>1</v>
      </c>
      <c r="J129" s="3"/>
      <c r="K129" s="3" t="s">
        <v>1</v>
      </c>
      <c r="L129" s="3"/>
      <c r="M129" s="3" t="s">
        <v>1</v>
      </c>
      <c r="N129" s="3" t="s">
        <v>1</v>
      </c>
      <c r="O129" s="3" t="s">
        <v>1</v>
      </c>
      <c r="P129" s="24"/>
      <c r="Q129" s="3" t="s">
        <v>1</v>
      </c>
      <c r="R129" s="3" t="s">
        <v>1</v>
      </c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>
        <v>0</v>
      </c>
      <c r="AI129" s="3">
        <v>0</v>
      </c>
      <c r="AJ129" s="3" t="s">
        <v>1</v>
      </c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>
        <v>0</v>
      </c>
      <c r="BA129" s="3">
        <v>0</v>
      </c>
      <c r="BB129" s="3" t="s">
        <v>1</v>
      </c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>
        <v>0</v>
      </c>
      <c r="BS129" s="3">
        <v>0</v>
      </c>
      <c r="BT129" s="3"/>
      <c r="BU129" s="3"/>
      <c r="BV129" s="3"/>
      <c r="BW129" s="3">
        <f t="shared" si="231"/>
        <v>0</v>
      </c>
      <c r="BX129" s="3"/>
      <c r="BY129" s="3"/>
      <c r="BZ129" s="3"/>
      <c r="CA129" s="3">
        <f t="shared" si="347"/>
        <v>0</v>
      </c>
      <c r="CB129" s="122"/>
    </row>
    <row r="130" spans="1:80" ht="15.75" thickBot="1" x14ac:dyDescent="0.3">
      <c r="A130" s="1" t="s">
        <v>27</v>
      </c>
      <c r="B130" s="1" t="s">
        <v>3</v>
      </c>
      <c r="C130" s="4" t="s">
        <v>1</v>
      </c>
      <c r="D130" s="79" t="s">
        <v>1</v>
      </c>
      <c r="E130" s="78" t="s">
        <v>1</v>
      </c>
      <c r="F130" s="78" t="s">
        <v>1</v>
      </c>
      <c r="G130" s="2" t="s">
        <v>1</v>
      </c>
      <c r="H130" s="2" t="s">
        <v>1</v>
      </c>
      <c r="I130" s="3" t="s">
        <v>1</v>
      </c>
      <c r="J130" s="3"/>
      <c r="K130" s="3" t="s">
        <v>1</v>
      </c>
      <c r="L130" s="3"/>
      <c r="M130" s="3" t="s">
        <v>1</v>
      </c>
      <c r="N130" s="3" t="s">
        <v>1</v>
      </c>
      <c r="O130" s="3" t="s">
        <v>1</v>
      </c>
      <c r="P130" s="25"/>
      <c r="Q130" s="3" t="s">
        <v>1</v>
      </c>
      <c r="R130" s="3" t="s">
        <v>1</v>
      </c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>
        <v>0</v>
      </c>
      <c r="AI130" s="3">
        <v>0</v>
      </c>
      <c r="AJ130" s="3" t="s">
        <v>1</v>
      </c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>
        <v>0</v>
      </c>
      <c r="BA130" s="3">
        <v>0</v>
      </c>
      <c r="BB130" s="3" t="s">
        <v>1</v>
      </c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>
        <v>0</v>
      </c>
      <c r="BS130" s="3">
        <v>0</v>
      </c>
      <c r="BT130" s="3"/>
      <c r="BU130" s="3"/>
      <c r="BV130" s="3"/>
      <c r="BW130" s="3">
        <f t="shared" si="231"/>
        <v>0</v>
      </c>
      <c r="BX130" s="3"/>
      <c r="BY130" s="3"/>
      <c r="BZ130" s="3"/>
      <c r="CA130" s="3">
        <f t="shared" si="347"/>
        <v>0</v>
      </c>
      <c r="CB130" s="122"/>
    </row>
    <row r="131" spans="1:80" ht="69.75" customHeight="1" thickBot="1" x14ac:dyDescent="0.3">
      <c r="A131" s="5" t="s">
        <v>4</v>
      </c>
      <c r="B131" s="5" t="s">
        <v>5</v>
      </c>
      <c r="C131" s="5" t="s">
        <v>6</v>
      </c>
      <c r="D131" s="80" t="s">
        <v>1</v>
      </c>
      <c r="E131" s="88" t="s">
        <v>7</v>
      </c>
      <c r="F131" s="88" t="s">
        <v>8</v>
      </c>
      <c r="G131" s="5" t="s">
        <v>9</v>
      </c>
      <c r="H131" s="5" t="s">
        <v>10</v>
      </c>
      <c r="I131" s="5" t="s">
        <v>11</v>
      </c>
      <c r="J131" s="5" t="s">
        <v>1809</v>
      </c>
      <c r="K131" s="5" t="s">
        <v>12</v>
      </c>
      <c r="L131" s="5" t="s">
        <v>13</v>
      </c>
      <c r="M131" s="5" t="s">
        <v>14</v>
      </c>
      <c r="N131" s="5" t="s">
        <v>15</v>
      </c>
      <c r="O131" s="5" t="s">
        <v>16</v>
      </c>
      <c r="P131" s="5" t="s">
        <v>17</v>
      </c>
      <c r="Q131" s="5" t="s">
        <v>18</v>
      </c>
      <c r="R131" s="71" t="s">
        <v>14</v>
      </c>
      <c r="S131" s="71" t="s">
        <v>1843</v>
      </c>
      <c r="T131" s="71" t="s">
        <v>1797</v>
      </c>
      <c r="U131" s="71" t="s">
        <v>1832</v>
      </c>
      <c r="V131" s="71" t="s">
        <v>1833</v>
      </c>
      <c r="W131" s="71" t="s">
        <v>1834</v>
      </c>
      <c r="X131" s="71" t="s">
        <v>1847</v>
      </c>
      <c r="Y131" s="71" t="s">
        <v>1844</v>
      </c>
      <c r="Z131" s="71" t="s">
        <v>1835</v>
      </c>
      <c r="AA131" s="71" t="s">
        <v>1836</v>
      </c>
      <c r="AB131" s="71" t="s">
        <v>1837</v>
      </c>
      <c r="AC131" s="71" t="s">
        <v>1838</v>
      </c>
      <c r="AD131" s="71" t="s">
        <v>1839</v>
      </c>
      <c r="AE131" s="71" t="s">
        <v>1840</v>
      </c>
      <c r="AF131" s="71" t="s">
        <v>1845</v>
      </c>
      <c r="AG131" s="71" t="s">
        <v>1846</v>
      </c>
      <c r="AH131" s="71" t="s">
        <v>1841</v>
      </c>
      <c r="AI131" s="71" t="s">
        <v>1842</v>
      </c>
      <c r="AJ131" s="72" t="s">
        <v>15</v>
      </c>
      <c r="AK131" s="72" t="s">
        <v>1843</v>
      </c>
      <c r="AL131" s="72" t="s">
        <v>1797</v>
      </c>
      <c r="AM131" s="72" t="s">
        <v>1832</v>
      </c>
      <c r="AN131" s="72" t="s">
        <v>1833</v>
      </c>
      <c r="AO131" s="72" t="s">
        <v>1834</v>
      </c>
      <c r="AP131" s="72" t="s">
        <v>1848</v>
      </c>
      <c r="AQ131" s="72" t="s">
        <v>1844</v>
      </c>
      <c r="AR131" s="72" t="s">
        <v>1835</v>
      </c>
      <c r="AS131" s="72" t="s">
        <v>1836</v>
      </c>
      <c r="AT131" s="72" t="s">
        <v>1837</v>
      </c>
      <c r="AU131" s="72" t="s">
        <v>1838</v>
      </c>
      <c r="AV131" s="72" t="s">
        <v>1839</v>
      </c>
      <c r="AW131" s="72" t="s">
        <v>1840</v>
      </c>
      <c r="AX131" s="72" t="s">
        <v>1845</v>
      </c>
      <c r="AY131" s="72" t="s">
        <v>1846</v>
      </c>
      <c r="AZ131" s="72" t="s">
        <v>1841</v>
      </c>
      <c r="BA131" s="72" t="s">
        <v>1842</v>
      </c>
      <c r="BB131" s="73" t="s">
        <v>16</v>
      </c>
      <c r="BC131" s="73" t="s">
        <v>1843</v>
      </c>
      <c r="BD131" s="73" t="s">
        <v>1797</v>
      </c>
      <c r="BE131" s="73" t="s">
        <v>1832</v>
      </c>
      <c r="BF131" s="73" t="s">
        <v>1833</v>
      </c>
      <c r="BG131" s="73" t="s">
        <v>1834</v>
      </c>
      <c r="BH131" s="73" t="s">
        <v>1849</v>
      </c>
      <c r="BI131" s="73" t="s">
        <v>1844</v>
      </c>
      <c r="BJ131" s="73" t="s">
        <v>1835</v>
      </c>
      <c r="BK131" s="73" t="s">
        <v>1836</v>
      </c>
      <c r="BL131" s="73" t="s">
        <v>1837</v>
      </c>
      <c r="BM131" s="73" t="s">
        <v>1838</v>
      </c>
      <c r="BN131" s="73" t="s">
        <v>1839</v>
      </c>
      <c r="BO131" s="73" t="s">
        <v>1840</v>
      </c>
      <c r="BP131" s="73" t="s">
        <v>1845</v>
      </c>
      <c r="BQ131" s="73" t="s">
        <v>1846</v>
      </c>
      <c r="BR131" s="73" t="s">
        <v>1841</v>
      </c>
      <c r="BS131" s="73" t="s">
        <v>1842</v>
      </c>
      <c r="BT131" s="5" t="s">
        <v>1911</v>
      </c>
      <c r="BU131" s="5" t="s">
        <v>1942</v>
      </c>
      <c r="BV131" s="5" t="s">
        <v>1943</v>
      </c>
      <c r="BW131" s="5" t="s">
        <v>1944</v>
      </c>
      <c r="BX131" s="5" t="s">
        <v>1945</v>
      </c>
      <c r="BY131" s="5" t="s">
        <v>1946</v>
      </c>
      <c r="BZ131" s="5" t="s">
        <v>1947</v>
      </c>
      <c r="CA131" s="5" t="s">
        <v>1948</v>
      </c>
      <c r="CB131" s="120" t="s">
        <v>1916</v>
      </c>
    </row>
    <row r="132" spans="1:80" x14ac:dyDescent="0.25">
      <c r="A132" s="6" t="s">
        <v>1</v>
      </c>
      <c r="B132" s="6" t="s">
        <v>1</v>
      </c>
      <c r="C132" s="6" t="s">
        <v>1</v>
      </c>
      <c r="D132" s="81" t="s">
        <v>1</v>
      </c>
      <c r="E132" s="81" t="s">
        <v>1</v>
      </c>
      <c r="F132" s="94" t="s">
        <v>1</v>
      </c>
      <c r="G132" s="7" t="s">
        <v>1</v>
      </c>
      <c r="H132" s="8" t="s">
        <v>1</v>
      </c>
      <c r="I132" s="9" t="s">
        <v>19</v>
      </c>
      <c r="J132" s="9">
        <v>1</v>
      </c>
      <c r="K132" s="9" t="s">
        <v>20</v>
      </c>
      <c r="L132" s="9" t="s">
        <v>21</v>
      </c>
      <c r="M132" s="9" t="s">
        <v>22</v>
      </c>
      <c r="N132" s="9" t="s">
        <v>23</v>
      </c>
      <c r="O132" s="9" t="s">
        <v>24</v>
      </c>
      <c r="P132" s="9" t="s">
        <v>25</v>
      </c>
      <c r="Q132" s="9" t="s">
        <v>26</v>
      </c>
      <c r="R132" s="9">
        <v>1</v>
      </c>
      <c r="S132" s="9">
        <v>2</v>
      </c>
      <c r="T132" s="9">
        <v>3</v>
      </c>
      <c r="U132" s="9">
        <v>4</v>
      </c>
      <c r="V132" s="9">
        <v>5</v>
      </c>
      <c r="W132" s="9">
        <v>6</v>
      </c>
      <c r="X132" s="9">
        <v>7</v>
      </c>
      <c r="Y132" s="9">
        <v>8</v>
      </c>
      <c r="Z132" s="9">
        <v>9</v>
      </c>
      <c r="AA132" s="9">
        <v>10</v>
      </c>
      <c r="AB132" s="9">
        <v>11</v>
      </c>
      <c r="AC132" s="9">
        <v>12</v>
      </c>
      <c r="AD132" s="9">
        <v>13</v>
      </c>
      <c r="AE132" s="9">
        <v>14</v>
      </c>
      <c r="AF132" s="9">
        <v>15</v>
      </c>
      <c r="AG132" s="9">
        <v>16</v>
      </c>
      <c r="AH132" s="9">
        <v>20</v>
      </c>
      <c r="AI132" s="9">
        <v>21</v>
      </c>
      <c r="AJ132" s="9">
        <v>1</v>
      </c>
      <c r="AK132" s="9">
        <v>2</v>
      </c>
      <c r="AL132" s="9">
        <v>3</v>
      </c>
      <c r="AM132" s="9">
        <v>4</v>
      </c>
      <c r="AN132" s="9">
        <v>5</v>
      </c>
      <c r="AO132" s="9">
        <v>6</v>
      </c>
      <c r="AP132" s="9">
        <v>7</v>
      </c>
      <c r="AQ132" s="9">
        <v>8</v>
      </c>
      <c r="AR132" s="9">
        <v>9</v>
      </c>
      <c r="AS132" s="9">
        <v>10</v>
      </c>
      <c r="AT132" s="9">
        <v>11</v>
      </c>
      <c r="AU132" s="9">
        <v>12</v>
      </c>
      <c r="AV132" s="9">
        <v>13</v>
      </c>
      <c r="AW132" s="9">
        <v>14</v>
      </c>
      <c r="AX132" s="9">
        <v>15</v>
      </c>
      <c r="AY132" s="9">
        <v>16</v>
      </c>
      <c r="AZ132" s="9">
        <v>20</v>
      </c>
      <c r="BA132" s="9">
        <v>21</v>
      </c>
      <c r="BB132" s="9">
        <v>1</v>
      </c>
      <c r="BC132" s="9">
        <v>2</v>
      </c>
      <c r="BD132" s="9">
        <v>3</v>
      </c>
      <c r="BE132" s="9">
        <v>4</v>
      </c>
      <c r="BF132" s="9">
        <v>5</v>
      </c>
      <c r="BG132" s="9">
        <v>6</v>
      </c>
      <c r="BH132" s="9">
        <v>7</v>
      </c>
      <c r="BI132" s="9">
        <v>8</v>
      </c>
      <c r="BJ132" s="9">
        <v>9</v>
      </c>
      <c r="BK132" s="9">
        <v>10</v>
      </c>
      <c r="BL132" s="9">
        <v>11</v>
      </c>
      <c r="BM132" s="9">
        <v>12</v>
      </c>
      <c r="BN132" s="9">
        <v>13</v>
      </c>
      <c r="BO132" s="9">
        <v>14</v>
      </c>
      <c r="BP132" s="9">
        <v>15</v>
      </c>
      <c r="BQ132" s="9">
        <v>16</v>
      </c>
      <c r="BR132" s="9">
        <v>20</v>
      </c>
      <c r="BS132" s="9">
        <v>21</v>
      </c>
      <c r="BT132" s="9">
        <v>1</v>
      </c>
      <c r="BU132" s="9">
        <v>2</v>
      </c>
      <c r="BV132" s="9">
        <v>3</v>
      </c>
      <c r="BW132" s="9" t="s">
        <v>1798</v>
      </c>
      <c r="BX132" s="9">
        <v>5</v>
      </c>
      <c r="BY132" s="9">
        <v>6</v>
      </c>
      <c r="BZ132" s="9">
        <v>7</v>
      </c>
      <c r="CA132" s="9" t="s">
        <v>1917</v>
      </c>
      <c r="CB132" s="121">
        <v>9</v>
      </c>
    </row>
    <row r="133" spans="1:80" x14ac:dyDescent="0.25">
      <c r="A133" s="1" t="s">
        <v>27</v>
      </c>
      <c r="B133" s="1" t="s">
        <v>3</v>
      </c>
      <c r="C133" s="4" t="s">
        <v>28</v>
      </c>
      <c r="D133" s="79" t="s">
        <v>119</v>
      </c>
      <c r="E133" s="78" t="s">
        <v>1</v>
      </c>
      <c r="F133" s="78" t="s">
        <v>1</v>
      </c>
      <c r="G133" s="2" t="s">
        <v>1</v>
      </c>
      <c r="H133" s="2" t="s">
        <v>118</v>
      </c>
      <c r="I133" s="3" t="s">
        <v>1</v>
      </c>
      <c r="J133" s="3"/>
      <c r="K133" s="3" t="s">
        <v>1</v>
      </c>
      <c r="L133" s="3"/>
      <c r="M133" s="3" t="s">
        <v>1</v>
      </c>
      <c r="N133" s="3" t="s">
        <v>1</v>
      </c>
      <c r="O133" s="3" t="s">
        <v>1</v>
      </c>
      <c r="P133" s="26"/>
      <c r="Q133" s="3" t="s">
        <v>1</v>
      </c>
      <c r="R133" s="3" t="s">
        <v>1</v>
      </c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>
        <v>0</v>
      </c>
      <c r="AI133" s="3">
        <v>0</v>
      </c>
      <c r="AJ133" s="3" t="s">
        <v>1</v>
      </c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>
        <v>0</v>
      </c>
      <c r="BA133" s="3">
        <v>0</v>
      </c>
      <c r="BB133" s="3" t="s">
        <v>1</v>
      </c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>
        <v>0</v>
      </c>
      <c r="BS133" s="3">
        <v>0</v>
      </c>
      <c r="BT133" s="3"/>
      <c r="BU133" s="3"/>
      <c r="BV133" s="3"/>
      <c r="BW133" s="3">
        <f t="shared" si="231"/>
        <v>0</v>
      </c>
      <c r="BX133" s="3"/>
      <c r="BY133" s="3"/>
      <c r="BZ133" s="3"/>
      <c r="CA133" s="3">
        <f t="shared" ref="CA133:CA170" si="379">BV133+BW133</f>
        <v>0</v>
      </c>
      <c r="CB133" s="122"/>
    </row>
    <row r="134" spans="1:80" ht="33.75" x14ac:dyDescent="0.25">
      <c r="A134" s="1" t="s">
        <v>1</v>
      </c>
      <c r="B134" s="1" t="s">
        <v>1</v>
      </c>
      <c r="C134" s="1" t="s">
        <v>1</v>
      </c>
      <c r="D134" s="78" t="s">
        <v>1</v>
      </c>
      <c r="E134" s="78" t="s">
        <v>1</v>
      </c>
      <c r="F134" s="78" t="s">
        <v>1</v>
      </c>
      <c r="G134" s="2" t="s">
        <v>1</v>
      </c>
      <c r="H134" s="10" t="s">
        <v>30</v>
      </c>
      <c r="I134" s="11">
        <f>SUM(I135,I142,I144)</f>
        <v>624056</v>
      </c>
      <c r="J134" s="11">
        <f t="shared" ref="J134:J153" si="380">SUM(K134,L134,P134,Q134)</f>
        <v>462299</v>
      </c>
      <c r="K134" s="11">
        <f t="shared" ref="K134" si="381">SUM(K135,K142,K144)</f>
        <v>462299</v>
      </c>
      <c r="L134" s="11">
        <f t="shared" ref="L134:L153" si="382">SUM(M134:O134)</f>
        <v>0</v>
      </c>
      <c r="M134" s="11">
        <f t="shared" ref="M134:Q134" si="383">SUM(M135,M142,M144)</f>
        <v>0</v>
      </c>
      <c r="N134" s="11">
        <f t="shared" si="383"/>
        <v>0</v>
      </c>
      <c r="O134" s="11">
        <f t="shared" si="383"/>
        <v>0</v>
      </c>
      <c r="P134" s="11">
        <f t="shared" si="383"/>
        <v>0</v>
      </c>
      <c r="Q134" s="11">
        <f t="shared" si="383"/>
        <v>0</v>
      </c>
      <c r="R134" s="11">
        <f t="shared" ref="R134:AG134" si="384">SUM(R135,R142,R144)</f>
        <v>0</v>
      </c>
      <c r="S134" s="11">
        <f t="shared" si="384"/>
        <v>0</v>
      </c>
      <c r="T134" s="11">
        <f t="shared" si="384"/>
        <v>0</v>
      </c>
      <c r="U134" s="11">
        <f t="shared" si="384"/>
        <v>0</v>
      </c>
      <c r="V134" s="11">
        <f t="shared" si="384"/>
        <v>0</v>
      </c>
      <c r="W134" s="11">
        <f t="shared" si="384"/>
        <v>0</v>
      </c>
      <c r="X134" s="11">
        <f t="shared" ref="X134" si="385">SUM(X135,X142,X144)</f>
        <v>0</v>
      </c>
      <c r="Y134" s="11">
        <f t="shared" si="384"/>
        <v>0</v>
      </c>
      <c r="Z134" s="11">
        <f t="shared" si="384"/>
        <v>0</v>
      </c>
      <c r="AA134" s="11">
        <f t="shared" si="384"/>
        <v>0</v>
      </c>
      <c r="AB134" s="11">
        <f t="shared" si="384"/>
        <v>0</v>
      </c>
      <c r="AC134" s="11">
        <f t="shared" si="384"/>
        <v>0</v>
      </c>
      <c r="AD134" s="11">
        <f t="shared" si="384"/>
        <v>0</v>
      </c>
      <c r="AE134" s="11">
        <f t="shared" si="384"/>
        <v>0</v>
      </c>
      <c r="AF134" s="11">
        <f t="shared" si="384"/>
        <v>0</v>
      </c>
      <c r="AG134" s="11">
        <f t="shared" si="384"/>
        <v>0</v>
      </c>
      <c r="AH134" s="11">
        <v>0</v>
      </c>
      <c r="AI134" s="11">
        <v>0</v>
      </c>
      <c r="AJ134" s="11">
        <f t="shared" ref="AJ134:AY134" si="386">SUM(AJ135,AJ142,AJ144)</f>
        <v>0</v>
      </c>
      <c r="AK134" s="11">
        <f t="shared" si="386"/>
        <v>0</v>
      </c>
      <c r="AL134" s="11">
        <f t="shared" si="386"/>
        <v>0</v>
      </c>
      <c r="AM134" s="11">
        <f t="shared" si="386"/>
        <v>0</v>
      </c>
      <c r="AN134" s="11">
        <f t="shared" si="386"/>
        <v>0</v>
      </c>
      <c r="AO134" s="11">
        <f t="shared" si="386"/>
        <v>0</v>
      </c>
      <c r="AP134" s="11">
        <f t="shared" ref="AP134" si="387">SUM(AP135,AP142,AP144)</f>
        <v>0</v>
      </c>
      <c r="AQ134" s="11">
        <f t="shared" si="386"/>
        <v>0</v>
      </c>
      <c r="AR134" s="11">
        <f t="shared" si="386"/>
        <v>0</v>
      </c>
      <c r="AS134" s="11">
        <f t="shared" si="386"/>
        <v>0</v>
      </c>
      <c r="AT134" s="11">
        <f t="shared" si="386"/>
        <v>0</v>
      </c>
      <c r="AU134" s="11">
        <f t="shared" si="386"/>
        <v>0</v>
      </c>
      <c r="AV134" s="11">
        <f t="shared" si="386"/>
        <v>0</v>
      </c>
      <c r="AW134" s="11">
        <f t="shared" si="386"/>
        <v>0</v>
      </c>
      <c r="AX134" s="11">
        <f t="shared" si="386"/>
        <v>0</v>
      </c>
      <c r="AY134" s="11">
        <f t="shared" si="386"/>
        <v>0</v>
      </c>
      <c r="AZ134" s="11">
        <v>0</v>
      </c>
      <c r="BA134" s="11">
        <v>0</v>
      </c>
      <c r="BB134" s="11">
        <f t="shared" ref="BB134:BQ134" si="388">SUM(BB135,BB142,BB144)</f>
        <v>0</v>
      </c>
      <c r="BC134" s="11">
        <f t="shared" si="388"/>
        <v>0</v>
      </c>
      <c r="BD134" s="11">
        <f t="shared" si="388"/>
        <v>0</v>
      </c>
      <c r="BE134" s="11">
        <f t="shared" si="388"/>
        <v>107250</v>
      </c>
      <c r="BF134" s="11">
        <f t="shared" si="388"/>
        <v>0</v>
      </c>
      <c r="BG134" s="11">
        <f t="shared" si="388"/>
        <v>0</v>
      </c>
      <c r="BH134" s="11">
        <f t="shared" ref="BH134" si="389">SUM(BH135,BH142,BH144)</f>
        <v>107250</v>
      </c>
      <c r="BI134" s="11">
        <f t="shared" si="388"/>
        <v>0</v>
      </c>
      <c r="BJ134" s="11">
        <f t="shared" si="388"/>
        <v>0</v>
      </c>
      <c r="BK134" s="11">
        <f t="shared" si="388"/>
        <v>0</v>
      </c>
      <c r="BL134" s="11">
        <f t="shared" si="388"/>
        <v>0</v>
      </c>
      <c r="BM134" s="11">
        <f t="shared" si="388"/>
        <v>107250</v>
      </c>
      <c r="BN134" s="11">
        <f t="shared" si="388"/>
        <v>0</v>
      </c>
      <c r="BO134" s="11">
        <f t="shared" si="388"/>
        <v>0</v>
      </c>
      <c r="BP134" s="11">
        <f t="shared" si="388"/>
        <v>0</v>
      </c>
      <c r="BQ134" s="11">
        <f t="shared" si="388"/>
        <v>0</v>
      </c>
      <c r="BR134" s="11">
        <v>107250</v>
      </c>
      <c r="BS134" s="11">
        <v>0</v>
      </c>
      <c r="BT134" s="11">
        <f t="shared" ref="BT134:BZ134" si="390">SUM(BT135,BT142,BT144)</f>
        <v>666167</v>
      </c>
      <c r="BU134" s="11">
        <f t="shared" si="390"/>
        <v>599318</v>
      </c>
      <c r="BV134" s="11">
        <f t="shared" si="390"/>
        <v>315652</v>
      </c>
      <c r="BW134" s="11">
        <f t="shared" si="390"/>
        <v>133532</v>
      </c>
      <c r="BX134" s="11">
        <f t="shared" si="390"/>
        <v>47915</v>
      </c>
      <c r="BY134" s="11">
        <f t="shared" si="390"/>
        <v>43717</v>
      </c>
      <c r="BZ134" s="11">
        <f t="shared" si="390"/>
        <v>41900</v>
      </c>
      <c r="CA134" s="11">
        <f t="shared" si="379"/>
        <v>449184</v>
      </c>
      <c r="CB134" s="123">
        <f t="shared" ref="CB134:CB169" si="391">IF(BU134=0,"-",CA134/BU134*100)</f>
        <v>74.949192248522493</v>
      </c>
    </row>
    <row r="135" spans="1:80" x14ac:dyDescent="0.25">
      <c r="A135" s="4" t="s">
        <v>27</v>
      </c>
      <c r="B135" s="4" t="s">
        <v>3</v>
      </c>
      <c r="C135" s="4" t="s">
        <v>28</v>
      </c>
      <c r="D135" s="79" t="s">
        <v>119</v>
      </c>
      <c r="E135" s="78" t="s">
        <v>31</v>
      </c>
      <c r="F135" s="78" t="s">
        <v>1</v>
      </c>
      <c r="G135" s="2" t="s">
        <v>1</v>
      </c>
      <c r="H135" s="2" t="s">
        <v>32</v>
      </c>
      <c r="I135" s="12">
        <f>SUM(I136:I137)</f>
        <v>307987</v>
      </c>
      <c r="J135" s="12">
        <f t="shared" si="380"/>
        <v>265676</v>
      </c>
      <c r="K135" s="12">
        <f t="shared" ref="K135" si="392">SUM(K136:K137)</f>
        <v>265676</v>
      </c>
      <c r="L135" s="12">
        <f t="shared" si="382"/>
        <v>0</v>
      </c>
      <c r="M135" s="12">
        <f t="shared" ref="M135:Q135" si="393">SUM(M136:M137)</f>
        <v>0</v>
      </c>
      <c r="N135" s="12">
        <f t="shared" si="393"/>
        <v>0</v>
      </c>
      <c r="O135" s="12">
        <f t="shared" si="393"/>
        <v>0</v>
      </c>
      <c r="P135" s="12">
        <f t="shared" si="393"/>
        <v>0</v>
      </c>
      <c r="Q135" s="12">
        <f t="shared" si="393"/>
        <v>0</v>
      </c>
      <c r="R135" s="12">
        <f t="shared" ref="R135:AG135" si="394">SUM(R136:R137)</f>
        <v>0</v>
      </c>
      <c r="S135" s="12">
        <f t="shared" si="394"/>
        <v>0</v>
      </c>
      <c r="T135" s="12">
        <f t="shared" si="394"/>
        <v>0</v>
      </c>
      <c r="U135" s="12">
        <f t="shared" si="394"/>
        <v>0</v>
      </c>
      <c r="V135" s="12">
        <f t="shared" si="394"/>
        <v>0</v>
      </c>
      <c r="W135" s="12">
        <f t="shared" si="394"/>
        <v>0</v>
      </c>
      <c r="X135" s="12">
        <f t="shared" ref="X135" si="395">SUM(X136:X137)</f>
        <v>0</v>
      </c>
      <c r="Y135" s="12">
        <f t="shared" si="394"/>
        <v>0</v>
      </c>
      <c r="Z135" s="12">
        <f t="shared" si="394"/>
        <v>0</v>
      </c>
      <c r="AA135" s="12">
        <f t="shared" si="394"/>
        <v>0</v>
      </c>
      <c r="AB135" s="12">
        <f t="shared" si="394"/>
        <v>0</v>
      </c>
      <c r="AC135" s="12">
        <f t="shared" si="394"/>
        <v>0</v>
      </c>
      <c r="AD135" s="12">
        <f t="shared" si="394"/>
        <v>0</v>
      </c>
      <c r="AE135" s="12">
        <f t="shared" si="394"/>
        <v>0</v>
      </c>
      <c r="AF135" s="12">
        <f t="shared" si="394"/>
        <v>0</v>
      </c>
      <c r="AG135" s="12">
        <f t="shared" si="394"/>
        <v>0</v>
      </c>
      <c r="AH135" s="12">
        <v>0</v>
      </c>
      <c r="AI135" s="12">
        <v>0</v>
      </c>
      <c r="AJ135" s="12">
        <f t="shared" ref="AJ135:AY135" si="396">SUM(AJ136:AJ137)</f>
        <v>0</v>
      </c>
      <c r="AK135" s="12">
        <f t="shared" si="396"/>
        <v>0</v>
      </c>
      <c r="AL135" s="12">
        <f t="shared" si="396"/>
        <v>0</v>
      </c>
      <c r="AM135" s="12">
        <f t="shared" si="396"/>
        <v>0</v>
      </c>
      <c r="AN135" s="12">
        <f t="shared" si="396"/>
        <v>0</v>
      </c>
      <c r="AO135" s="12">
        <f t="shared" si="396"/>
        <v>0</v>
      </c>
      <c r="AP135" s="12">
        <f t="shared" ref="AP135" si="397">SUM(AP136:AP137)</f>
        <v>0</v>
      </c>
      <c r="AQ135" s="12">
        <f t="shared" si="396"/>
        <v>0</v>
      </c>
      <c r="AR135" s="12">
        <f t="shared" si="396"/>
        <v>0</v>
      </c>
      <c r="AS135" s="12">
        <f t="shared" si="396"/>
        <v>0</v>
      </c>
      <c r="AT135" s="12">
        <f t="shared" si="396"/>
        <v>0</v>
      </c>
      <c r="AU135" s="12">
        <f t="shared" si="396"/>
        <v>0</v>
      </c>
      <c r="AV135" s="12">
        <f t="shared" si="396"/>
        <v>0</v>
      </c>
      <c r="AW135" s="12">
        <f t="shared" si="396"/>
        <v>0</v>
      </c>
      <c r="AX135" s="12">
        <f t="shared" si="396"/>
        <v>0</v>
      </c>
      <c r="AY135" s="12">
        <f t="shared" si="396"/>
        <v>0</v>
      </c>
      <c r="AZ135" s="12">
        <v>0</v>
      </c>
      <c r="BA135" s="12">
        <v>0</v>
      </c>
      <c r="BB135" s="12">
        <f t="shared" ref="BB135:BQ135" si="398">SUM(BB136:BB137)</f>
        <v>0</v>
      </c>
      <c r="BC135" s="12">
        <f t="shared" si="398"/>
        <v>0</v>
      </c>
      <c r="BD135" s="12">
        <f t="shared" si="398"/>
        <v>0</v>
      </c>
      <c r="BE135" s="12">
        <f t="shared" si="398"/>
        <v>0</v>
      </c>
      <c r="BF135" s="12">
        <f t="shared" si="398"/>
        <v>0</v>
      </c>
      <c r="BG135" s="12">
        <f t="shared" si="398"/>
        <v>0</v>
      </c>
      <c r="BH135" s="12">
        <f t="shared" ref="BH135" si="399">SUM(BH136:BH137)</f>
        <v>0</v>
      </c>
      <c r="BI135" s="12">
        <f t="shared" si="398"/>
        <v>0</v>
      </c>
      <c r="BJ135" s="12">
        <f t="shared" si="398"/>
        <v>0</v>
      </c>
      <c r="BK135" s="12">
        <f t="shared" si="398"/>
        <v>0</v>
      </c>
      <c r="BL135" s="12">
        <f t="shared" si="398"/>
        <v>0</v>
      </c>
      <c r="BM135" s="12">
        <f t="shared" si="398"/>
        <v>0</v>
      </c>
      <c r="BN135" s="12">
        <f t="shared" si="398"/>
        <v>0</v>
      </c>
      <c r="BO135" s="12">
        <f t="shared" si="398"/>
        <v>0</v>
      </c>
      <c r="BP135" s="12">
        <f t="shared" si="398"/>
        <v>0</v>
      </c>
      <c r="BQ135" s="12">
        <f t="shared" si="398"/>
        <v>0</v>
      </c>
      <c r="BR135" s="12">
        <v>0</v>
      </c>
      <c r="BS135" s="12">
        <v>0</v>
      </c>
      <c r="BT135" s="12">
        <f t="shared" ref="BT135:BW135" si="400">SUM(BT136:BT137)</f>
        <v>355514</v>
      </c>
      <c r="BU135" s="12">
        <f t="shared" ref="BU135:BV135" si="401">SUM(BU136:BU137)</f>
        <v>359763</v>
      </c>
      <c r="BV135" s="12">
        <f t="shared" si="401"/>
        <v>192400</v>
      </c>
      <c r="BW135" s="12">
        <f t="shared" si="400"/>
        <v>90300</v>
      </c>
      <c r="BX135" s="12">
        <f t="shared" ref="BX135:BZ135" si="402">SUM(BX136:BX137)</f>
        <v>31500</v>
      </c>
      <c r="BY135" s="12">
        <f t="shared" si="402"/>
        <v>29400</v>
      </c>
      <c r="BZ135" s="12">
        <f t="shared" si="402"/>
        <v>29400</v>
      </c>
      <c r="CA135" s="12">
        <f t="shared" si="379"/>
        <v>282700</v>
      </c>
      <c r="CB135" s="124">
        <f t="shared" si="391"/>
        <v>78.579509288059086</v>
      </c>
    </row>
    <row r="136" spans="1:80" x14ac:dyDescent="0.25">
      <c r="A136" s="4" t="s">
        <v>27</v>
      </c>
      <c r="B136" s="4" t="s">
        <v>3</v>
      </c>
      <c r="C136" s="4" t="s">
        <v>28</v>
      </c>
      <c r="D136" s="79" t="s">
        <v>119</v>
      </c>
      <c r="E136" s="89">
        <v>6111</v>
      </c>
      <c r="F136" s="79"/>
      <c r="G136" s="74" t="s">
        <v>1887</v>
      </c>
      <c r="H136" s="13" t="s">
        <v>33</v>
      </c>
      <c r="I136" s="14">
        <v>276387</v>
      </c>
      <c r="J136" s="14">
        <f t="shared" si="380"/>
        <v>222972</v>
      </c>
      <c r="K136" s="14">
        <v>222972</v>
      </c>
      <c r="L136" s="14">
        <f t="shared" si="382"/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/>
      <c r="T136" s="14"/>
      <c r="U136" s="14"/>
      <c r="V136" s="14"/>
      <c r="W136" s="14"/>
      <c r="X136" s="14">
        <f t="shared" si="228"/>
        <v>0</v>
      </c>
      <c r="Y136" s="14"/>
      <c r="Z136" s="14"/>
      <c r="AA136" s="14"/>
      <c r="AB136" s="14"/>
      <c r="AC136" s="14"/>
      <c r="AD136" s="14"/>
      <c r="AE136" s="14"/>
      <c r="AF136" s="14"/>
      <c r="AG136" s="14"/>
      <c r="AH136" s="14">
        <v>0</v>
      </c>
      <c r="AI136" s="14">
        <v>0</v>
      </c>
      <c r="AJ136" s="14">
        <v>0</v>
      </c>
      <c r="AK136" s="14"/>
      <c r="AL136" s="14"/>
      <c r="AM136" s="14"/>
      <c r="AN136" s="14"/>
      <c r="AO136" s="14"/>
      <c r="AP136" s="14">
        <f t="shared" si="229"/>
        <v>0</v>
      </c>
      <c r="AQ136" s="14"/>
      <c r="AR136" s="14"/>
      <c r="AS136" s="14"/>
      <c r="AT136" s="14"/>
      <c r="AU136" s="14"/>
      <c r="AV136" s="14"/>
      <c r="AW136" s="14"/>
      <c r="AX136" s="14"/>
      <c r="AY136" s="14"/>
      <c r="AZ136" s="14">
        <v>0</v>
      </c>
      <c r="BA136" s="14">
        <v>0</v>
      </c>
      <c r="BB136" s="14">
        <v>0</v>
      </c>
      <c r="BC136" s="14"/>
      <c r="BD136" s="14"/>
      <c r="BE136" s="14"/>
      <c r="BF136" s="14"/>
      <c r="BG136" s="14"/>
      <c r="BH136" s="14">
        <f t="shared" si="230"/>
        <v>0</v>
      </c>
      <c r="BI136" s="14"/>
      <c r="BJ136" s="14"/>
      <c r="BK136" s="14"/>
      <c r="BL136" s="14"/>
      <c r="BM136" s="14"/>
      <c r="BN136" s="14"/>
      <c r="BO136" s="14"/>
      <c r="BP136" s="14"/>
      <c r="BQ136" s="14"/>
      <c r="BR136" s="14">
        <v>0</v>
      </c>
      <c r="BS136" s="14">
        <v>0</v>
      </c>
      <c r="BT136" s="14">
        <v>312810</v>
      </c>
      <c r="BU136" s="14">
        <v>312810</v>
      </c>
      <c r="BV136" s="14">
        <v>166202</v>
      </c>
      <c r="BW136" s="14">
        <f t="shared" si="231"/>
        <v>83000</v>
      </c>
      <c r="BX136" s="14">
        <v>29000</v>
      </c>
      <c r="BY136" s="14">
        <v>27000</v>
      </c>
      <c r="BZ136" s="14">
        <v>27000</v>
      </c>
      <c r="CA136" s="14">
        <f t="shared" si="379"/>
        <v>249202</v>
      </c>
      <c r="CB136" s="122">
        <f t="shared" si="391"/>
        <v>79.665611713180525</v>
      </c>
    </row>
    <row r="137" spans="1:80" x14ac:dyDescent="0.25">
      <c r="A137" s="1" t="s">
        <v>27</v>
      </c>
      <c r="B137" s="1" t="s">
        <v>3</v>
      </c>
      <c r="C137" s="1" t="s">
        <v>28</v>
      </c>
      <c r="D137" s="82" t="s">
        <v>119</v>
      </c>
      <c r="E137" s="82" t="s">
        <v>34</v>
      </c>
      <c r="F137" s="79" t="s">
        <v>1</v>
      </c>
      <c r="G137" s="13" t="s">
        <v>1</v>
      </c>
      <c r="H137" s="2" t="s">
        <v>35</v>
      </c>
      <c r="I137" s="12">
        <f>SUM(I138:I141)</f>
        <v>31600</v>
      </c>
      <c r="J137" s="12">
        <f t="shared" si="380"/>
        <v>42704</v>
      </c>
      <c r="K137" s="12">
        <f t="shared" ref="K137" si="403">SUM(K138:K141)</f>
        <v>42704</v>
      </c>
      <c r="L137" s="12">
        <f t="shared" si="382"/>
        <v>0</v>
      </c>
      <c r="M137" s="12">
        <f t="shared" ref="M137:Q137" si="404">SUM(M138:M141)</f>
        <v>0</v>
      </c>
      <c r="N137" s="12">
        <f t="shared" si="404"/>
        <v>0</v>
      </c>
      <c r="O137" s="12">
        <f t="shared" si="404"/>
        <v>0</v>
      </c>
      <c r="P137" s="12">
        <f t="shared" si="404"/>
        <v>0</v>
      </c>
      <c r="Q137" s="12">
        <f t="shared" si="404"/>
        <v>0</v>
      </c>
      <c r="R137" s="12">
        <f t="shared" ref="R137:AG137" si="405">SUM(R138:R141)</f>
        <v>0</v>
      </c>
      <c r="S137" s="12">
        <f t="shared" si="405"/>
        <v>0</v>
      </c>
      <c r="T137" s="12">
        <f t="shared" si="405"/>
        <v>0</v>
      </c>
      <c r="U137" s="12">
        <f t="shared" si="405"/>
        <v>0</v>
      </c>
      <c r="V137" s="12">
        <f t="shared" si="405"/>
        <v>0</v>
      </c>
      <c r="W137" s="12">
        <f t="shared" si="405"/>
        <v>0</v>
      </c>
      <c r="X137" s="12">
        <f t="shared" si="405"/>
        <v>0</v>
      </c>
      <c r="Y137" s="12">
        <f t="shared" si="405"/>
        <v>0</v>
      </c>
      <c r="Z137" s="12">
        <f t="shared" si="405"/>
        <v>0</v>
      </c>
      <c r="AA137" s="12">
        <f t="shared" si="405"/>
        <v>0</v>
      </c>
      <c r="AB137" s="12">
        <f t="shared" si="405"/>
        <v>0</v>
      </c>
      <c r="AC137" s="12">
        <f t="shared" si="405"/>
        <v>0</v>
      </c>
      <c r="AD137" s="12">
        <f t="shared" si="405"/>
        <v>0</v>
      </c>
      <c r="AE137" s="12">
        <f t="shared" si="405"/>
        <v>0</v>
      </c>
      <c r="AF137" s="12">
        <f t="shared" si="405"/>
        <v>0</v>
      </c>
      <c r="AG137" s="12">
        <f t="shared" si="405"/>
        <v>0</v>
      </c>
      <c r="AH137" s="12">
        <v>0</v>
      </c>
      <c r="AI137" s="12">
        <v>0</v>
      </c>
      <c r="AJ137" s="12">
        <f t="shared" ref="AJ137:AY137" si="406">SUM(AJ138:AJ141)</f>
        <v>0</v>
      </c>
      <c r="AK137" s="12">
        <f t="shared" si="406"/>
        <v>0</v>
      </c>
      <c r="AL137" s="12">
        <f t="shared" si="406"/>
        <v>0</v>
      </c>
      <c r="AM137" s="12">
        <f t="shared" si="406"/>
        <v>0</v>
      </c>
      <c r="AN137" s="12">
        <f t="shared" si="406"/>
        <v>0</v>
      </c>
      <c r="AO137" s="12">
        <f t="shared" si="406"/>
        <v>0</v>
      </c>
      <c r="AP137" s="12">
        <f t="shared" si="406"/>
        <v>0</v>
      </c>
      <c r="AQ137" s="12">
        <f t="shared" si="406"/>
        <v>0</v>
      </c>
      <c r="AR137" s="12">
        <f t="shared" si="406"/>
        <v>0</v>
      </c>
      <c r="AS137" s="12">
        <f t="shared" si="406"/>
        <v>0</v>
      </c>
      <c r="AT137" s="12">
        <f t="shared" si="406"/>
        <v>0</v>
      </c>
      <c r="AU137" s="12">
        <f t="shared" si="406"/>
        <v>0</v>
      </c>
      <c r="AV137" s="12">
        <f t="shared" si="406"/>
        <v>0</v>
      </c>
      <c r="AW137" s="12">
        <f t="shared" si="406"/>
        <v>0</v>
      </c>
      <c r="AX137" s="12">
        <f t="shared" si="406"/>
        <v>0</v>
      </c>
      <c r="AY137" s="12">
        <f t="shared" si="406"/>
        <v>0</v>
      </c>
      <c r="AZ137" s="12">
        <v>0</v>
      </c>
      <c r="BA137" s="12">
        <v>0</v>
      </c>
      <c r="BB137" s="12">
        <f t="shared" ref="BB137:BQ137" si="407">SUM(BB138:BB141)</f>
        <v>0</v>
      </c>
      <c r="BC137" s="12">
        <f t="shared" si="407"/>
        <v>0</v>
      </c>
      <c r="BD137" s="12">
        <f t="shared" si="407"/>
        <v>0</v>
      </c>
      <c r="BE137" s="12">
        <f t="shared" si="407"/>
        <v>0</v>
      </c>
      <c r="BF137" s="12">
        <f t="shared" si="407"/>
        <v>0</v>
      </c>
      <c r="BG137" s="12">
        <f t="shared" si="407"/>
        <v>0</v>
      </c>
      <c r="BH137" s="12">
        <f t="shared" si="407"/>
        <v>0</v>
      </c>
      <c r="BI137" s="12">
        <f t="shared" si="407"/>
        <v>0</v>
      </c>
      <c r="BJ137" s="12">
        <f t="shared" si="407"/>
        <v>0</v>
      </c>
      <c r="BK137" s="12">
        <f t="shared" si="407"/>
        <v>0</v>
      </c>
      <c r="BL137" s="12">
        <f t="shared" si="407"/>
        <v>0</v>
      </c>
      <c r="BM137" s="12">
        <f t="shared" si="407"/>
        <v>0</v>
      </c>
      <c r="BN137" s="12">
        <f t="shared" si="407"/>
        <v>0</v>
      </c>
      <c r="BO137" s="12">
        <f t="shared" si="407"/>
        <v>0</v>
      </c>
      <c r="BP137" s="12">
        <f t="shared" si="407"/>
        <v>0</v>
      </c>
      <c r="BQ137" s="12">
        <f t="shared" si="407"/>
        <v>0</v>
      </c>
      <c r="BR137" s="12">
        <v>0</v>
      </c>
      <c r="BS137" s="12">
        <v>0</v>
      </c>
      <c r="BT137" s="12">
        <f t="shared" ref="BT137:BZ137" si="408">SUM(BT138:BT141)</f>
        <v>42704</v>
      </c>
      <c r="BU137" s="12">
        <f t="shared" si="408"/>
        <v>46953</v>
      </c>
      <c r="BV137" s="12">
        <f t="shared" si="408"/>
        <v>26198</v>
      </c>
      <c r="BW137" s="12">
        <f t="shared" si="408"/>
        <v>7300</v>
      </c>
      <c r="BX137" s="12">
        <f t="shared" si="408"/>
        <v>2500</v>
      </c>
      <c r="BY137" s="12">
        <f t="shared" si="408"/>
        <v>2400</v>
      </c>
      <c r="BZ137" s="12">
        <f t="shared" si="408"/>
        <v>2400</v>
      </c>
      <c r="CA137" s="12">
        <f t="shared" si="379"/>
        <v>33498</v>
      </c>
      <c r="CB137" s="124">
        <f t="shared" si="391"/>
        <v>71.343684109641558</v>
      </c>
    </row>
    <row r="138" spans="1:80" x14ac:dyDescent="0.25">
      <c r="A138" s="4" t="s">
        <v>27</v>
      </c>
      <c r="B138" s="4" t="s">
        <v>3</v>
      </c>
      <c r="C138" s="4" t="s">
        <v>28</v>
      </c>
      <c r="D138" s="79" t="s">
        <v>119</v>
      </c>
      <c r="E138" s="89">
        <v>6112</v>
      </c>
      <c r="F138" s="79" t="s">
        <v>120</v>
      </c>
      <c r="G138" s="74" t="s">
        <v>1887</v>
      </c>
      <c r="H138" s="13" t="s">
        <v>92</v>
      </c>
      <c r="I138" s="14">
        <v>4600</v>
      </c>
      <c r="J138" s="14">
        <f t="shared" si="380"/>
        <v>5724</v>
      </c>
      <c r="K138" s="14">
        <v>5724</v>
      </c>
      <c r="L138" s="14">
        <f t="shared" si="382"/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/>
      <c r="T138" s="14"/>
      <c r="U138" s="14"/>
      <c r="V138" s="14"/>
      <c r="W138" s="14"/>
      <c r="X138" s="14">
        <f t="shared" si="228"/>
        <v>0</v>
      </c>
      <c r="Y138" s="14"/>
      <c r="Z138" s="14"/>
      <c r="AA138" s="14"/>
      <c r="AB138" s="14"/>
      <c r="AC138" s="14"/>
      <c r="AD138" s="14"/>
      <c r="AE138" s="14"/>
      <c r="AF138" s="14"/>
      <c r="AG138" s="14"/>
      <c r="AH138" s="14">
        <v>0</v>
      </c>
      <c r="AI138" s="14">
        <v>0</v>
      </c>
      <c r="AJ138" s="14">
        <v>0</v>
      </c>
      <c r="AK138" s="14"/>
      <c r="AL138" s="14"/>
      <c r="AM138" s="14"/>
      <c r="AN138" s="14"/>
      <c r="AO138" s="14"/>
      <c r="AP138" s="14">
        <f t="shared" si="229"/>
        <v>0</v>
      </c>
      <c r="AQ138" s="14"/>
      <c r="AR138" s="14"/>
      <c r="AS138" s="14"/>
      <c r="AT138" s="14"/>
      <c r="AU138" s="14"/>
      <c r="AV138" s="14"/>
      <c r="AW138" s="14"/>
      <c r="AX138" s="14"/>
      <c r="AY138" s="14"/>
      <c r="AZ138" s="14">
        <v>0</v>
      </c>
      <c r="BA138" s="14">
        <v>0</v>
      </c>
      <c r="BB138" s="14">
        <v>0</v>
      </c>
      <c r="BC138" s="14"/>
      <c r="BD138" s="14"/>
      <c r="BE138" s="14"/>
      <c r="BF138" s="14"/>
      <c r="BG138" s="14"/>
      <c r="BH138" s="14">
        <f t="shared" si="230"/>
        <v>0</v>
      </c>
      <c r="BI138" s="14"/>
      <c r="BJ138" s="14"/>
      <c r="BK138" s="14"/>
      <c r="BL138" s="14"/>
      <c r="BM138" s="14"/>
      <c r="BN138" s="14"/>
      <c r="BO138" s="14"/>
      <c r="BP138" s="14"/>
      <c r="BQ138" s="14"/>
      <c r="BR138" s="14">
        <v>0</v>
      </c>
      <c r="BS138" s="14">
        <v>0</v>
      </c>
      <c r="BT138" s="14">
        <v>5724</v>
      </c>
      <c r="BU138" s="14">
        <v>5724</v>
      </c>
      <c r="BV138" s="14">
        <v>2048</v>
      </c>
      <c r="BW138" s="14">
        <f t="shared" si="231"/>
        <v>1200</v>
      </c>
      <c r="BX138" s="14">
        <v>400</v>
      </c>
      <c r="BY138" s="14">
        <v>400</v>
      </c>
      <c r="BZ138" s="14">
        <v>400</v>
      </c>
      <c r="CA138" s="14">
        <f t="shared" si="379"/>
        <v>3248</v>
      </c>
      <c r="CB138" s="122">
        <f t="shared" si="391"/>
        <v>56.743535988819005</v>
      </c>
    </row>
    <row r="139" spans="1:80" x14ac:dyDescent="0.25">
      <c r="A139" s="4" t="s">
        <v>27</v>
      </c>
      <c r="B139" s="4" t="s">
        <v>3</v>
      </c>
      <c r="C139" s="4" t="s">
        <v>28</v>
      </c>
      <c r="D139" s="79" t="s">
        <v>119</v>
      </c>
      <c r="E139" s="89">
        <v>6112</v>
      </c>
      <c r="F139" s="79" t="s">
        <v>121</v>
      </c>
      <c r="G139" s="74" t="s">
        <v>1887</v>
      </c>
      <c r="H139" s="13" t="s">
        <v>39</v>
      </c>
      <c r="I139" s="14">
        <v>19000</v>
      </c>
      <c r="J139" s="14">
        <f t="shared" si="380"/>
        <v>26532</v>
      </c>
      <c r="K139" s="14">
        <v>26532</v>
      </c>
      <c r="L139" s="14">
        <f t="shared" si="382"/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/>
      <c r="T139" s="14"/>
      <c r="U139" s="14"/>
      <c r="V139" s="14"/>
      <c r="W139" s="14"/>
      <c r="X139" s="14">
        <f t="shared" si="228"/>
        <v>0</v>
      </c>
      <c r="Y139" s="14"/>
      <c r="Z139" s="14"/>
      <c r="AA139" s="14"/>
      <c r="AB139" s="14"/>
      <c r="AC139" s="14"/>
      <c r="AD139" s="14"/>
      <c r="AE139" s="14"/>
      <c r="AF139" s="14"/>
      <c r="AG139" s="14"/>
      <c r="AH139" s="14">
        <v>0</v>
      </c>
      <c r="AI139" s="14">
        <v>0</v>
      </c>
      <c r="AJ139" s="14">
        <v>0</v>
      </c>
      <c r="AK139" s="14"/>
      <c r="AL139" s="14"/>
      <c r="AM139" s="14"/>
      <c r="AN139" s="14"/>
      <c r="AO139" s="14"/>
      <c r="AP139" s="14">
        <f t="shared" si="229"/>
        <v>0</v>
      </c>
      <c r="AQ139" s="14"/>
      <c r="AR139" s="14"/>
      <c r="AS139" s="14"/>
      <c r="AT139" s="14"/>
      <c r="AU139" s="14"/>
      <c r="AV139" s="14"/>
      <c r="AW139" s="14"/>
      <c r="AX139" s="14"/>
      <c r="AY139" s="14"/>
      <c r="AZ139" s="14">
        <v>0</v>
      </c>
      <c r="BA139" s="14">
        <v>0</v>
      </c>
      <c r="BB139" s="14">
        <v>0</v>
      </c>
      <c r="BC139" s="14"/>
      <c r="BD139" s="14"/>
      <c r="BE139" s="14"/>
      <c r="BF139" s="14"/>
      <c r="BG139" s="14"/>
      <c r="BH139" s="14">
        <f t="shared" si="230"/>
        <v>0</v>
      </c>
      <c r="BI139" s="14"/>
      <c r="BJ139" s="14"/>
      <c r="BK139" s="14"/>
      <c r="BL139" s="14"/>
      <c r="BM139" s="14"/>
      <c r="BN139" s="14"/>
      <c r="BO139" s="14"/>
      <c r="BP139" s="14"/>
      <c r="BQ139" s="14"/>
      <c r="BR139" s="14">
        <v>0</v>
      </c>
      <c r="BS139" s="14">
        <v>0</v>
      </c>
      <c r="BT139" s="14">
        <v>26532</v>
      </c>
      <c r="BU139" s="14">
        <v>26532</v>
      </c>
      <c r="BV139" s="14">
        <v>10866</v>
      </c>
      <c r="BW139" s="14">
        <f t="shared" si="231"/>
        <v>6100</v>
      </c>
      <c r="BX139" s="14">
        <v>2100</v>
      </c>
      <c r="BY139" s="14">
        <v>2000</v>
      </c>
      <c r="BZ139" s="14">
        <v>2000</v>
      </c>
      <c r="CA139" s="14">
        <f t="shared" si="379"/>
        <v>16966</v>
      </c>
      <c r="CB139" s="122">
        <f t="shared" si="391"/>
        <v>63.94542439318559</v>
      </c>
    </row>
    <row r="140" spans="1:80" x14ac:dyDescent="0.25">
      <c r="A140" s="4" t="s">
        <v>27</v>
      </c>
      <c r="B140" s="4" t="s">
        <v>3</v>
      </c>
      <c r="C140" s="4" t="s">
        <v>28</v>
      </c>
      <c r="D140" s="79" t="s">
        <v>119</v>
      </c>
      <c r="E140" s="89">
        <v>6112</v>
      </c>
      <c r="F140" s="79" t="s">
        <v>122</v>
      </c>
      <c r="G140" s="74" t="s">
        <v>1887</v>
      </c>
      <c r="H140" s="13" t="s">
        <v>41</v>
      </c>
      <c r="I140" s="14">
        <v>3500</v>
      </c>
      <c r="J140" s="14">
        <f t="shared" si="380"/>
        <v>5400</v>
      </c>
      <c r="K140" s="14">
        <v>5400</v>
      </c>
      <c r="L140" s="14">
        <f t="shared" si="382"/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/>
      <c r="T140" s="14"/>
      <c r="U140" s="14"/>
      <c r="V140" s="14"/>
      <c r="W140" s="14"/>
      <c r="X140" s="14">
        <f t="shared" si="228"/>
        <v>0</v>
      </c>
      <c r="Y140" s="14"/>
      <c r="Z140" s="14"/>
      <c r="AA140" s="14"/>
      <c r="AB140" s="14"/>
      <c r="AC140" s="14"/>
      <c r="AD140" s="14"/>
      <c r="AE140" s="14"/>
      <c r="AF140" s="14"/>
      <c r="AG140" s="14"/>
      <c r="AH140" s="14">
        <v>0</v>
      </c>
      <c r="AI140" s="14">
        <v>0</v>
      </c>
      <c r="AJ140" s="14">
        <v>0</v>
      </c>
      <c r="AK140" s="14"/>
      <c r="AL140" s="14"/>
      <c r="AM140" s="14"/>
      <c r="AN140" s="14"/>
      <c r="AO140" s="14"/>
      <c r="AP140" s="14">
        <f t="shared" si="229"/>
        <v>0</v>
      </c>
      <c r="AQ140" s="14"/>
      <c r="AR140" s="14"/>
      <c r="AS140" s="14"/>
      <c r="AT140" s="14"/>
      <c r="AU140" s="14"/>
      <c r="AV140" s="14"/>
      <c r="AW140" s="14"/>
      <c r="AX140" s="14"/>
      <c r="AY140" s="14"/>
      <c r="AZ140" s="14">
        <v>0</v>
      </c>
      <c r="BA140" s="14">
        <v>0</v>
      </c>
      <c r="BB140" s="14">
        <v>0</v>
      </c>
      <c r="BC140" s="14"/>
      <c r="BD140" s="14"/>
      <c r="BE140" s="14"/>
      <c r="BF140" s="14"/>
      <c r="BG140" s="14"/>
      <c r="BH140" s="14">
        <f t="shared" si="230"/>
        <v>0</v>
      </c>
      <c r="BI140" s="14"/>
      <c r="BJ140" s="14"/>
      <c r="BK140" s="14"/>
      <c r="BL140" s="14"/>
      <c r="BM140" s="14"/>
      <c r="BN140" s="14"/>
      <c r="BO140" s="14"/>
      <c r="BP140" s="14"/>
      <c r="BQ140" s="14"/>
      <c r="BR140" s="14">
        <v>0</v>
      </c>
      <c r="BS140" s="14">
        <v>0</v>
      </c>
      <c r="BT140" s="14">
        <v>5400</v>
      </c>
      <c r="BU140" s="14">
        <v>5400</v>
      </c>
      <c r="BV140" s="14">
        <v>3987</v>
      </c>
      <c r="BW140" s="14">
        <f t="shared" si="231"/>
        <v>0</v>
      </c>
      <c r="BX140" s="14"/>
      <c r="BY140" s="14">
        <v>0</v>
      </c>
      <c r="BZ140" s="14"/>
      <c r="CA140" s="14">
        <f t="shared" si="379"/>
        <v>3987</v>
      </c>
      <c r="CB140" s="122">
        <f t="shared" si="391"/>
        <v>73.833333333333329</v>
      </c>
    </row>
    <row r="141" spans="1:80" x14ac:dyDescent="0.25">
      <c r="A141" s="4" t="s">
        <v>27</v>
      </c>
      <c r="B141" s="4" t="s">
        <v>3</v>
      </c>
      <c r="C141" s="4" t="s">
        <v>28</v>
      </c>
      <c r="D141" s="79" t="s">
        <v>119</v>
      </c>
      <c r="E141" s="89">
        <v>6112</v>
      </c>
      <c r="F141" s="79" t="s">
        <v>123</v>
      </c>
      <c r="G141" s="74" t="s">
        <v>1887</v>
      </c>
      <c r="H141" s="13" t="s">
        <v>43</v>
      </c>
      <c r="I141" s="14">
        <v>4500</v>
      </c>
      <c r="J141" s="14">
        <f t="shared" si="380"/>
        <v>5048</v>
      </c>
      <c r="K141" s="14">
        <v>5048</v>
      </c>
      <c r="L141" s="14">
        <f t="shared" si="382"/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/>
      <c r="T141" s="14"/>
      <c r="U141" s="14"/>
      <c r="V141" s="14"/>
      <c r="W141" s="14"/>
      <c r="X141" s="14">
        <f t="shared" ref="X141:X203" si="409">R141+S141+T141+U141+V141+W141</f>
        <v>0</v>
      </c>
      <c r="Y141" s="14"/>
      <c r="Z141" s="14"/>
      <c r="AA141" s="14"/>
      <c r="AB141" s="14"/>
      <c r="AC141" s="14"/>
      <c r="AD141" s="14"/>
      <c r="AE141" s="14"/>
      <c r="AF141" s="14"/>
      <c r="AG141" s="14"/>
      <c r="AH141" s="14">
        <v>0</v>
      </c>
      <c r="AI141" s="14">
        <v>0</v>
      </c>
      <c r="AJ141" s="14">
        <v>0</v>
      </c>
      <c r="AK141" s="14"/>
      <c r="AL141" s="14"/>
      <c r="AM141" s="14"/>
      <c r="AN141" s="14"/>
      <c r="AO141" s="14"/>
      <c r="AP141" s="14">
        <f t="shared" ref="AP141:AP203" si="410">AJ141+AK141+AL141+AM141+AN141+AO141</f>
        <v>0</v>
      </c>
      <c r="AQ141" s="14"/>
      <c r="AR141" s="14"/>
      <c r="AS141" s="14"/>
      <c r="AT141" s="14"/>
      <c r="AU141" s="14"/>
      <c r="AV141" s="14"/>
      <c r="AW141" s="14"/>
      <c r="AX141" s="14"/>
      <c r="AY141" s="14"/>
      <c r="AZ141" s="14">
        <v>0</v>
      </c>
      <c r="BA141" s="14">
        <v>0</v>
      </c>
      <c r="BB141" s="14">
        <v>0</v>
      </c>
      <c r="BC141" s="14"/>
      <c r="BD141" s="14"/>
      <c r="BE141" s="14"/>
      <c r="BF141" s="14"/>
      <c r="BG141" s="14"/>
      <c r="BH141" s="14">
        <f t="shared" ref="BH141:BH203" si="411">BB141+BC141+BD141+BE141+BF141+BG141</f>
        <v>0</v>
      </c>
      <c r="BI141" s="14"/>
      <c r="BJ141" s="14"/>
      <c r="BK141" s="14"/>
      <c r="BL141" s="14"/>
      <c r="BM141" s="14"/>
      <c r="BN141" s="14"/>
      <c r="BO141" s="14"/>
      <c r="BP141" s="14"/>
      <c r="BQ141" s="14"/>
      <c r="BR141" s="14">
        <v>0</v>
      </c>
      <c r="BS141" s="14">
        <v>0</v>
      </c>
      <c r="BT141" s="14">
        <v>5048</v>
      </c>
      <c r="BU141" s="14">
        <v>9297</v>
      </c>
      <c r="BV141" s="14">
        <v>9297</v>
      </c>
      <c r="BW141" s="14">
        <f t="shared" si="231"/>
        <v>0</v>
      </c>
      <c r="BX141" s="14">
        <v>0</v>
      </c>
      <c r="BY141" s="14"/>
      <c r="BZ141" s="14">
        <v>0</v>
      </c>
      <c r="CA141" s="14">
        <f t="shared" si="379"/>
        <v>9297</v>
      </c>
      <c r="CB141" s="122">
        <f t="shared" si="391"/>
        <v>100</v>
      </c>
    </row>
    <row r="142" spans="1:80" x14ac:dyDescent="0.25">
      <c r="A142" s="4" t="s">
        <v>27</v>
      </c>
      <c r="B142" s="4" t="s">
        <v>3</v>
      </c>
      <c r="C142" s="4" t="s">
        <v>28</v>
      </c>
      <c r="D142" s="79" t="s">
        <v>119</v>
      </c>
      <c r="E142" s="78" t="s">
        <v>44</v>
      </c>
      <c r="F142" s="78" t="s">
        <v>1</v>
      </c>
      <c r="G142" s="2" t="s">
        <v>1</v>
      </c>
      <c r="H142" s="2" t="s">
        <v>45</v>
      </c>
      <c r="I142" s="12">
        <f>SUM(I143)</f>
        <v>30646</v>
      </c>
      <c r="J142" s="12">
        <f t="shared" si="380"/>
        <v>23412</v>
      </c>
      <c r="K142" s="12">
        <f t="shared" ref="K142:Q142" si="412">SUM(K143)</f>
        <v>23412</v>
      </c>
      <c r="L142" s="12">
        <f t="shared" si="382"/>
        <v>0</v>
      </c>
      <c r="M142" s="12">
        <f t="shared" si="412"/>
        <v>0</v>
      </c>
      <c r="N142" s="12">
        <f t="shared" si="412"/>
        <v>0</v>
      </c>
      <c r="O142" s="12">
        <f t="shared" si="412"/>
        <v>0</v>
      </c>
      <c r="P142" s="12">
        <f t="shared" si="412"/>
        <v>0</v>
      </c>
      <c r="Q142" s="12">
        <f t="shared" si="412"/>
        <v>0</v>
      </c>
      <c r="R142" s="12">
        <f t="shared" ref="R142:AG142" si="413">SUM(R143)</f>
        <v>0</v>
      </c>
      <c r="S142" s="12">
        <f t="shared" si="413"/>
        <v>0</v>
      </c>
      <c r="T142" s="12">
        <f t="shared" si="413"/>
        <v>0</v>
      </c>
      <c r="U142" s="12">
        <f t="shared" si="413"/>
        <v>0</v>
      </c>
      <c r="V142" s="12">
        <f t="shared" si="413"/>
        <v>0</v>
      </c>
      <c r="W142" s="12">
        <f t="shared" si="413"/>
        <v>0</v>
      </c>
      <c r="X142" s="12">
        <f t="shared" si="413"/>
        <v>0</v>
      </c>
      <c r="Y142" s="12">
        <f t="shared" si="413"/>
        <v>0</v>
      </c>
      <c r="Z142" s="12">
        <f t="shared" si="413"/>
        <v>0</v>
      </c>
      <c r="AA142" s="12">
        <f t="shared" si="413"/>
        <v>0</v>
      </c>
      <c r="AB142" s="12">
        <f t="shared" si="413"/>
        <v>0</v>
      </c>
      <c r="AC142" s="12">
        <f t="shared" si="413"/>
        <v>0</v>
      </c>
      <c r="AD142" s="12">
        <f t="shared" si="413"/>
        <v>0</v>
      </c>
      <c r="AE142" s="12">
        <f t="shared" si="413"/>
        <v>0</v>
      </c>
      <c r="AF142" s="12">
        <f t="shared" si="413"/>
        <v>0</v>
      </c>
      <c r="AG142" s="12">
        <f t="shared" si="413"/>
        <v>0</v>
      </c>
      <c r="AH142" s="12">
        <v>0</v>
      </c>
      <c r="AI142" s="12">
        <v>0</v>
      </c>
      <c r="AJ142" s="12">
        <f t="shared" ref="AJ142:AY142" si="414">SUM(AJ143)</f>
        <v>0</v>
      </c>
      <c r="AK142" s="12">
        <f t="shared" si="414"/>
        <v>0</v>
      </c>
      <c r="AL142" s="12">
        <f t="shared" si="414"/>
        <v>0</v>
      </c>
      <c r="AM142" s="12">
        <f t="shared" si="414"/>
        <v>0</v>
      </c>
      <c r="AN142" s="12">
        <f t="shared" si="414"/>
        <v>0</v>
      </c>
      <c r="AO142" s="12">
        <f t="shared" si="414"/>
        <v>0</v>
      </c>
      <c r="AP142" s="12">
        <f t="shared" si="414"/>
        <v>0</v>
      </c>
      <c r="AQ142" s="12">
        <f t="shared" si="414"/>
        <v>0</v>
      </c>
      <c r="AR142" s="12">
        <f t="shared" si="414"/>
        <v>0</v>
      </c>
      <c r="AS142" s="12">
        <f t="shared" si="414"/>
        <v>0</v>
      </c>
      <c r="AT142" s="12">
        <f t="shared" si="414"/>
        <v>0</v>
      </c>
      <c r="AU142" s="12">
        <f t="shared" si="414"/>
        <v>0</v>
      </c>
      <c r="AV142" s="12">
        <f t="shared" si="414"/>
        <v>0</v>
      </c>
      <c r="AW142" s="12">
        <f t="shared" si="414"/>
        <v>0</v>
      </c>
      <c r="AX142" s="12">
        <f t="shared" si="414"/>
        <v>0</v>
      </c>
      <c r="AY142" s="12">
        <f t="shared" si="414"/>
        <v>0</v>
      </c>
      <c r="AZ142" s="12">
        <v>0</v>
      </c>
      <c r="BA142" s="12">
        <v>0</v>
      </c>
      <c r="BB142" s="12">
        <f t="shared" ref="BB142:BQ142" si="415">SUM(BB143)</f>
        <v>0</v>
      </c>
      <c r="BC142" s="12">
        <f t="shared" si="415"/>
        <v>0</v>
      </c>
      <c r="BD142" s="12">
        <f t="shared" si="415"/>
        <v>0</v>
      </c>
      <c r="BE142" s="12">
        <f t="shared" si="415"/>
        <v>0</v>
      </c>
      <c r="BF142" s="12">
        <f t="shared" si="415"/>
        <v>0</v>
      </c>
      <c r="BG142" s="12">
        <f t="shared" si="415"/>
        <v>0</v>
      </c>
      <c r="BH142" s="12">
        <f t="shared" si="415"/>
        <v>0</v>
      </c>
      <c r="BI142" s="12">
        <f t="shared" si="415"/>
        <v>0</v>
      </c>
      <c r="BJ142" s="12">
        <f t="shared" si="415"/>
        <v>0</v>
      </c>
      <c r="BK142" s="12">
        <f t="shared" si="415"/>
        <v>0</v>
      </c>
      <c r="BL142" s="12">
        <f t="shared" si="415"/>
        <v>0</v>
      </c>
      <c r="BM142" s="12">
        <f t="shared" si="415"/>
        <v>0</v>
      </c>
      <c r="BN142" s="12">
        <f t="shared" si="415"/>
        <v>0</v>
      </c>
      <c r="BO142" s="12">
        <f t="shared" si="415"/>
        <v>0</v>
      </c>
      <c r="BP142" s="12">
        <f t="shared" si="415"/>
        <v>0</v>
      </c>
      <c r="BQ142" s="12">
        <f t="shared" si="415"/>
        <v>0</v>
      </c>
      <c r="BR142" s="12">
        <v>0</v>
      </c>
      <c r="BS142" s="12">
        <v>0</v>
      </c>
      <c r="BT142" s="12">
        <f t="shared" ref="BT142:BZ142" si="416">SUM(BT143)</f>
        <v>32285</v>
      </c>
      <c r="BU142" s="12">
        <f t="shared" si="416"/>
        <v>32285</v>
      </c>
      <c r="BV142" s="12">
        <f t="shared" si="416"/>
        <v>16208</v>
      </c>
      <c r="BW142" s="12">
        <f t="shared" si="416"/>
        <v>7415</v>
      </c>
      <c r="BX142" s="12">
        <f t="shared" si="416"/>
        <v>2415</v>
      </c>
      <c r="BY142" s="12">
        <f t="shared" si="416"/>
        <v>2500</v>
      </c>
      <c r="BZ142" s="12">
        <f t="shared" si="416"/>
        <v>2500</v>
      </c>
      <c r="CA142" s="12">
        <f t="shared" si="379"/>
        <v>23623</v>
      </c>
      <c r="CB142" s="124">
        <f t="shared" si="391"/>
        <v>73.170202880594701</v>
      </c>
    </row>
    <row r="143" spans="1:80" x14ac:dyDescent="0.25">
      <c r="A143" s="4" t="s">
        <v>27</v>
      </c>
      <c r="B143" s="4" t="s">
        <v>3</v>
      </c>
      <c r="C143" s="4" t="s">
        <v>28</v>
      </c>
      <c r="D143" s="79" t="s">
        <v>119</v>
      </c>
      <c r="E143" s="89">
        <v>6121</v>
      </c>
      <c r="F143" s="79"/>
      <c r="G143" s="74" t="s">
        <v>1887</v>
      </c>
      <c r="H143" s="13" t="s">
        <v>46</v>
      </c>
      <c r="I143" s="14">
        <v>30646</v>
      </c>
      <c r="J143" s="14">
        <f t="shared" si="380"/>
        <v>23412</v>
      </c>
      <c r="K143" s="14">
        <v>23412</v>
      </c>
      <c r="L143" s="14">
        <f t="shared" si="382"/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/>
      <c r="T143" s="14"/>
      <c r="U143" s="14"/>
      <c r="V143" s="14"/>
      <c r="W143" s="14"/>
      <c r="X143" s="14">
        <f t="shared" si="409"/>
        <v>0</v>
      </c>
      <c r="Y143" s="14"/>
      <c r="Z143" s="14"/>
      <c r="AA143" s="14"/>
      <c r="AB143" s="14"/>
      <c r="AC143" s="14"/>
      <c r="AD143" s="14"/>
      <c r="AE143" s="14"/>
      <c r="AF143" s="14"/>
      <c r="AG143" s="14"/>
      <c r="AH143" s="14">
        <v>0</v>
      </c>
      <c r="AI143" s="14">
        <v>0</v>
      </c>
      <c r="AJ143" s="14">
        <v>0</v>
      </c>
      <c r="AK143" s="14"/>
      <c r="AL143" s="14"/>
      <c r="AM143" s="14"/>
      <c r="AN143" s="14"/>
      <c r="AO143" s="14"/>
      <c r="AP143" s="14">
        <f t="shared" si="410"/>
        <v>0</v>
      </c>
      <c r="AQ143" s="14"/>
      <c r="AR143" s="14"/>
      <c r="AS143" s="14"/>
      <c r="AT143" s="14"/>
      <c r="AU143" s="14"/>
      <c r="AV143" s="14"/>
      <c r="AW143" s="14"/>
      <c r="AX143" s="14"/>
      <c r="AY143" s="14"/>
      <c r="AZ143" s="14">
        <v>0</v>
      </c>
      <c r="BA143" s="14">
        <v>0</v>
      </c>
      <c r="BB143" s="14">
        <v>0</v>
      </c>
      <c r="BC143" s="14"/>
      <c r="BD143" s="14"/>
      <c r="BE143" s="14"/>
      <c r="BF143" s="14"/>
      <c r="BG143" s="14"/>
      <c r="BH143" s="14">
        <f t="shared" si="411"/>
        <v>0</v>
      </c>
      <c r="BI143" s="14"/>
      <c r="BJ143" s="14"/>
      <c r="BK143" s="14"/>
      <c r="BL143" s="14"/>
      <c r="BM143" s="14"/>
      <c r="BN143" s="14"/>
      <c r="BO143" s="14"/>
      <c r="BP143" s="14"/>
      <c r="BQ143" s="14"/>
      <c r="BR143" s="14">
        <v>0</v>
      </c>
      <c r="BS143" s="14">
        <v>0</v>
      </c>
      <c r="BT143" s="14">
        <v>32285</v>
      </c>
      <c r="BU143" s="14">
        <v>32285</v>
      </c>
      <c r="BV143" s="14">
        <v>16208</v>
      </c>
      <c r="BW143" s="14">
        <f t="shared" ref="BW143:BW200" si="417">BX143+BY143+BZ143</f>
        <v>7415</v>
      </c>
      <c r="BX143" s="14">
        <v>2415</v>
      </c>
      <c r="BY143" s="14">
        <v>2500</v>
      </c>
      <c r="BZ143" s="14">
        <v>2500</v>
      </c>
      <c r="CA143" s="14">
        <f t="shared" si="379"/>
        <v>23623</v>
      </c>
      <c r="CB143" s="122">
        <f t="shared" si="391"/>
        <v>73.170202880594701</v>
      </c>
    </row>
    <row r="144" spans="1:80" x14ac:dyDescent="0.25">
      <c r="A144" s="4" t="s">
        <v>27</v>
      </c>
      <c r="B144" s="4" t="s">
        <v>3</v>
      </c>
      <c r="C144" s="4" t="s">
        <v>28</v>
      </c>
      <c r="D144" s="79" t="s">
        <v>119</v>
      </c>
      <c r="E144" s="78" t="s">
        <v>47</v>
      </c>
      <c r="F144" s="78" t="s">
        <v>1</v>
      </c>
      <c r="G144" s="2" t="s">
        <v>1</v>
      </c>
      <c r="H144" s="2" t="s">
        <v>48</v>
      </c>
      <c r="I144" s="12">
        <f>SUM(I145:I146)</f>
        <v>285423</v>
      </c>
      <c r="J144" s="12">
        <f t="shared" si="380"/>
        <v>173211</v>
      </c>
      <c r="K144" s="12">
        <f t="shared" ref="K144" si="418">SUM(K145:K146)</f>
        <v>173211</v>
      </c>
      <c r="L144" s="12">
        <f t="shared" si="382"/>
        <v>0</v>
      </c>
      <c r="M144" s="12">
        <f t="shared" ref="M144:Q144" si="419">SUM(M145:M146)</f>
        <v>0</v>
      </c>
      <c r="N144" s="12">
        <f t="shared" si="419"/>
        <v>0</v>
      </c>
      <c r="O144" s="12">
        <f t="shared" si="419"/>
        <v>0</v>
      </c>
      <c r="P144" s="12">
        <f t="shared" si="419"/>
        <v>0</v>
      </c>
      <c r="Q144" s="12">
        <f t="shared" si="419"/>
        <v>0</v>
      </c>
      <c r="R144" s="12">
        <f t="shared" ref="R144:AG144" si="420">SUM(R145:R146)</f>
        <v>0</v>
      </c>
      <c r="S144" s="12">
        <f t="shared" si="420"/>
        <v>0</v>
      </c>
      <c r="T144" s="12">
        <f t="shared" si="420"/>
        <v>0</v>
      </c>
      <c r="U144" s="12">
        <f t="shared" si="420"/>
        <v>0</v>
      </c>
      <c r="V144" s="12">
        <f t="shared" si="420"/>
        <v>0</v>
      </c>
      <c r="W144" s="12">
        <f t="shared" si="420"/>
        <v>0</v>
      </c>
      <c r="X144" s="12">
        <f t="shared" si="420"/>
        <v>0</v>
      </c>
      <c r="Y144" s="12">
        <f t="shared" si="420"/>
        <v>0</v>
      </c>
      <c r="Z144" s="12">
        <f t="shared" si="420"/>
        <v>0</v>
      </c>
      <c r="AA144" s="12">
        <f t="shared" si="420"/>
        <v>0</v>
      </c>
      <c r="AB144" s="12">
        <f t="shared" si="420"/>
        <v>0</v>
      </c>
      <c r="AC144" s="12">
        <f t="shared" si="420"/>
        <v>0</v>
      </c>
      <c r="AD144" s="12">
        <f t="shared" si="420"/>
        <v>0</v>
      </c>
      <c r="AE144" s="12">
        <f t="shared" si="420"/>
        <v>0</v>
      </c>
      <c r="AF144" s="12">
        <f t="shared" si="420"/>
        <v>0</v>
      </c>
      <c r="AG144" s="12">
        <f t="shared" si="420"/>
        <v>0</v>
      </c>
      <c r="AH144" s="12">
        <v>0</v>
      </c>
      <c r="AI144" s="12">
        <v>0</v>
      </c>
      <c r="AJ144" s="12">
        <f t="shared" ref="AJ144:AY144" si="421">SUM(AJ145:AJ146)</f>
        <v>0</v>
      </c>
      <c r="AK144" s="12">
        <f t="shared" si="421"/>
        <v>0</v>
      </c>
      <c r="AL144" s="12">
        <f t="shared" si="421"/>
        <v>0</v>
      </c>
      <c r="AM144" s="12">
        <f t="shared" si="421"/>
        <v>0</v>
      </c>
      <c r="AN144" s="12">
        <f t="shared" si="421"/>
        <v>0</v>
      </c>
      <c r="AO144" s="12">
        <f t="shared" si="421"/>
        <v>0</v>
      </c>
      <c r="AP144" s="12">
        <f t="shared" si="421"/>
        <v>0</v>
      </c>
      <c r="AQ144" s="12">
        <f t="shared" si="421"/>
        <v>0</v>
      </c>
      <c r="AR144" s="12">
        <f t="shared" si="421"/>
        <v>0</v>
      </c>
      <c r="AS144" s="12">
        <f t="shared" si="421"/>
        <v>0</v>
      </c>
      <c r="AT144" s="12">
        <f t="shared" si="421"/>
        <v>0</v>
      </c>
      <c r="AU144" s="12">
        <f t="shared" si="421"/>
        <v>0</v>
      </c>
      <c r="AV144" s="12">
        <f t="shared" si="421"/>
        <v>0</v>
      </c>
      <c r="AW144" s="12">
        <f t="shared" si="421"/>
        <v>0</v>
      </c>
      <c r="AX144" s="12">
        <f t="shared" si="421"/>
        <v>0</v>
      </c>
      <c r="AY144" s="12">
        <f t="shared" si="421"/>
        <v>0</v>
      </c>
      <c r="AZ144" s="12">
        <v>0</v>
      </c>
      <c r="BA144" s="12">
        <v>0</v>
      </c>
      <c r="BB144" s="12">
        <f t="shared" ref="BB144:BQ144" si="422">SUM(BB145:BB146)</f>
        <v>0</v>
      </c>
      <c r="BC144" s="12">
        <f t="shared" si="422"/>
        <v>0</v>
      </c>
      <c r="BD144" s="12">
        <f t="shared" si="422"/>
        <v>0</v>
      </c>
      <c r="BE144" s="12">
        <f t="shared" si="422"/>
        <v>107250</v>
      </c>
      <c r="BF144" s="12">
        <f t="shared" si="422"/>
        <v>0</v>
      </c>
      <c r="BG144" s="12">
        <f t="shared" si="422"/>
        <v>0</v>
      </c>
      <c r="BH144" s="12">
        <f t="shared" si="422"/>
        <v>107250</v>
      </c>
      <c r="BI144" s="12">
        <f t="shared" si="422"/>
        <v>0</v>
      </c>
      <c r="BJ144" s="12">
        <f t="shared" si="422"/>
        <v>0</v>
      </c>
      <c r="BK144" s="12">
        <f t="shared" si="422"/>
        <v>0</v>
      </c>
      <c r="BL144" s="12">
        <f t="shared" si="422"/>
        <v>0</v>
      </c>
      <c r="BM144" s="12">
        <f t="shared" si="422"/>
        <v>107250</v>
      </c>
      <c r="BN144" s="12">
        <f t="shared" si="422"/>
        <v>0</v>
      </c>
      <c r="BO144" s="12">
        <f t="shared" si="422"/>
        <v>0</v>
      </c>
      <c r="BP144" s="12">
        <f t="shared" si="422"/>
        <v>0</v>
      </c>
      <c r="BQ144" s="12">
        <f t="shared" si="422"/>
        <v>0</v>
      </c>
      <c r="BR144" s="12">
        <v>107250</v>
      </c>
      <c r="BS144" s="12">
        <v>0</v>
      </c>
      <c r="BT144" s="12">
        <f t="shared" ref="BT144:BZ144" si="423">SUM(BT145:BT146)</f>
        <v>278368</v>
      </c>
      <c r="BU144" s="12">
        <f t="shared" si="423"/>
        <v>207270</v>
      </c>
      <c r="BV144" s="12">
        <f t="shared" si="423"/>
        <v>107044</v>
      </c>
      <c r="BW144" s="12">
        <f t="shared" si="423"/>
        <v>35817</v>
      </c>
      <c r="BX144" s="12">
        <f t="shared" si="423"/>
        <v>14000</v>
      </c>
      <c r="BY144" s="12">
        <f t="shared" si="423"/>
        <v>11817</v>
      </c>
      <c r="BZ144" s="12">
        <f t="shared" si="423"/>
        <v>10000</v>
      </c>
      <c r="CA144" s="12">
        <f t="shared" si="379"/>
        <v>142861</v>
      </c>
      <c r="CB144" s="124">
        <f t="shared" si="391"/>
        <v>68.92507357552951</v>
      </c>
    </row>
    <row r="145" spans="1:80" x14ac:dyDescent="0.25">
      <c r="A145" s="4" t="s">
        <v>27</v>
      </c>
      <c r="B145" s="4" t="s">
        <v>3</v>
      </c>
      <c r="C145" s="4" t="s">
        <v>28</v>
      </c>
      <c r="D145" s="79" t="s">
        <v>119</v>
      </c>
      <c r="E145" s="89">
        <v>6131</v>
      </c>
      <c r="F145" s="79"/>
      <c r="G145" s="74" t="s">
        <v>1887</v>
      </c>
      <c r="H145" s="13" t="s">
        <v>49</v>
      </c>
      <c r="I145" s="14">
        <v>7000</v>
      </c>
      <c r="J145" s="14">
        <f t="shared" si="380"/>
        <v>15000</v>
      </c>
      <c r="K145" s="14">
        <v>15000</v>
      </c>
      <c r="L145" s="14">
        <f t="shared" si="382"/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/>
      <c r="T145" s="14"/>
      <c r="U145" s="14"/>
      <c r="V145" s="14"/>
      <c r="W145" s="14"/>
      <c r="X145" s="14">
        <f t="shared" si="409"/>
        <v>0</v>
      </c>
      <c r="Y145" s="14"/>
      <c r="Z145" s="14"/>
      <c r="AA145" s="14"/>
      <c r="AB145" s="14"/>
      <c r="AC145" s="14"/>
      <c r="AD145" s="14"/>
      <c r="AE145" s="14"/>
      <c r="AF145" s="14"/>
      <c r="AG145" s="14"/>
      <c r="AH145" s="14">
        <v>0</v>
      </c>
      <c r="AI145" s="14">
        <v>0</v>
      </c>
      <c r="AJ145" s="14">
        <v>0</v>
      </c>
      <c r="AK145" s="14"/>
      <c r="AL145" s="14"/>
      <c r="AM145" s="14"/>
      <c r="AN145" s="14"/>
      <c r="AO145" s="14"/>
      <c r="AP145" s="14">
        <f t="shared" si="410"/>
        <v>0</v>
      </c>
      <c r="AQ145" s="14"/>
      <c r="AR145" s="14"/>
      <c r="AS145" s="14"/>
      <c r="AT145" s="14"/>
      <c r="AU145" s="14"/>
      <c r="AV145" s="14"/>
      <c r="AW145" s="14"/>
      <c r="AX145" s="14"/>
      <c r="AY145" s="14"/>
      <c r="AZ145" s="14">
        <v>0</v>
      </c>
      <c r="BA145" s="14">
        <v>0</v>
      </c>
      <c r="BB145" s="14">
        <v>0</v>
      </c>
      <c r="BC145" s="14"/>
      <c r="BD145" s="14"/>
      <c r="BE145" s="14">
        <v>74321</v>
      </c>
      <c r="BF145" s="14"/>
      <c r="BG145" s="14"/>
      <c r="BH145" s="14">
        <f t="shared" si="411"/>
        <v>74321</v>
      </c>
      <c r="BI145" s="14"/>
      <c r="BJ145" s="14"/>
      <c r="BK145" s="14"/>
      <c r="BL145" s="14"/>
      <c r="BM145" s="14">
        <v>74321</v>
      </c>
      <c r="BN145" s="14"/>
      <c r="BO145" s="14"/>
      <c r="BP145" s="14"/>
      <c r="BQ145" s="14"/>
      <c r="BR145" s="14">
        <v>74321</v>
      </c>
      <c r="BS145" s="14">
        <v>0</v>
      </c>
      <c r="BT145" s="14">
        <v>20000</v>
      </c>
      <c r="BU145" s="14">
        <v>20000</v>
      </c>
      <c r="BV145" s="14">
        <v>17183</v>
      </c>
      <c r="BW145" s="14">
        <f t="shared" si="417"/>
        <v>2817</v>
      </c>
      <c r="BX145" s="14">
        <v>1000</v>
      </c>
      <c r="BY145" s="14">
        <v>1817</v>
      </c>
      <c r="BZ145" s="14"/>
      <c r="CA145" s="14">
        <f t="shared" si="379"/>
        <v>20000</v>
      </c>
      <c r="CB145" s="122">
        <f t="shared" si="391"/>
        <v>100</v>
      </c>
    </row>
    <row r="146" spans="1:80" x14ac:dyDescent="0.25">
      <c r="A146" s="1" t="s">
        <v>27</v>
      </c>
      <c r="B146" s="1" t="s">
        <v>3</v>
      </c>
      <c r="C146" s="1" t="s">
        <v>28</v>
      </c>
      <c r="D146" s="82" t="s">
        <v>119</v>
      </c>
      <c r="E146" s="82" t="s">
        <v>50</v>
      </c>
      <c r="F146" s="79" t="s">
        <v>1</v>
      </c>
      <c r="G146" s="13" t="s">
        <v>1</v>
      </c>
      <c r="H146" s="2" t="s">
        <v>51</v>
      </c>
      <c r="I146" s="12">
        <f>SUM(I147:I152)</f>
        <v>278423</v>
      </c>
      <c r="J146" s="12">
        <f t="shared" si="380"/>
        <v>158211</v>
      </c>
      <c r="K146" s="12">
        <f t="shared" ref="K146" si="424">SUM(K147:K152)</f>
        <v>158211</v>
      </c>
      <c r="L146" s="12">
        <f t="shared" si="382"/>
        <v>0</v>
      </c>
      <c r="M146" s="12">
        <f t="shared" ref="M146:Q146" si="425">SUM(M147:M152)</f>
        <v>0</v>
      </c>
      <c r="N146" s="12">
        <f t="shared" si="425"/>
        <v>0</v>
      </c>
      <c r="O146" s="12">
        <f t="shared" si="425"/>
        <v>0</v>
      </c>
      <c r="P146" s="12">
        <f t="shared" si="425"/>
        <v>0</v>
      </c>
      <c r="Q146" s="12">
        <f t="shared" si="425"/>
        <v>0</v>
      </c>
      <c r="R146" s="12">
        <f t="shared" ref="R146:AG146" si="426">SUM(R147:R152)</f>
        <v>0</v>
      </c>
      <c r="S146" s="12">
        <f t="shared" si="426"/>
        <v>0</v>
      </c>
      <c r="T146" s="12">
        <f t="shared" si="426"/>
        <v>0</v>
      </c>
      <c r="U146" s="12">
        <f t="shared" si="426"/>
        <v>0</v>
      </c>
      <c r="V146" s="12">
        <f t="shared" si="426"/>
        <v>0</v>
      </c>
      <c r="W146" s="12">
        <f t="shared" si="426"/>
        <v>0</v>
      </c>
      <c r="X146" s="12">
        <f t="shared" si="426"/>
        <v>0</v>
      </c>
      <c r="Y146" s="12">
        <f t="shared" si="426"/>
        <v>0</v>
      </c>
      <c r="Z146" s="12">
        <f t="shared" si="426"/>
        <v>0</v>
      </c>
      <c r="AA146" s="12">
        <f t="shared" si="426"/>
        <v>0</v>
      </c>
      <c r="AB146" s="12">
        <f t="shared" si="426"/>
        <v>0</v>
      </c>
      <c r="AC146" s="12">
        <f t="shared" si="426"/>
        <v>0</v>
      </c>
      <c r="AD146" s="12">
        <f t="shared" si="426"/>
        <v>0</v>
      </c>
      <c r="AE146" s="12">
        <f t="shared" si="426"/>
        <v>0</v>
      </c>
      <c r="AF146" s="12">
        <f t="shared" si="426"/>
        <v>0</v>
      </c>
      <c r="AG146" s="12">
        <f t="shared" si="426"/>
        <v>0</v>
      </c>
      <c r="AH146" s="12">
        <v>0</v>
      </c>
      <c r="AI146" s="12">
        <v>0</v>
      </c>
      <c r="AJ146" s="12">
        <f t="shared" ref="AJ146:AY146" si="427">SUM(AJ147:AJ152)</f>
        <v>0</v>
      </c>
      <c r="AK146" s="12">
        <f t="shared" si="427"/>
        <v>0</v>
      </c>
      <c r="AL146" s="12">
        <f t="shared" si="427"/>
        <v>0</v>
      </c>
      <c r="AM146" s="12">
        <f t="shared" si="427"/>
        <v>0</v>
      </c>
      <c r="AN146" s="12">
        <f t="shared" si="427"/>
        <v>0</v>
      </c>
      <c r="AO146" s="12">
        <f t="shared" si="427"/>
        <v>0</v>
      </c>
      <c r="AP146" s="12">
        <f t="shared" si="427"/>
        <v>0</v>
      </c>
      <c r="AQ146" s="12">
        <f t="shared" si="427"/>
        <v>0</v>
      </c>
      <c r="AR146" s="12">
        <f t="shared" si="427"/>
        <v>0</v>
      </c>
      <c r="AS146" s="12">
        <f t="shared" si="427"/>
        <v>0</v>
      </c>
      <c r="AT146" s="12">
        <f t="shared" si="427"/>
        <v>0</v>
      </c>
      <c r="AU146" s="12">
        <f t="shared" si="427"/>
        <v>0</v>
      </c>
      <c r="AV146" s="12">
        <f t="shared" si="427"/>
        <v>0</v>
      </c>
      <c r="AW146" s="12">
        <f t="shared" si="427"/>
        <v>0</v>
      </c>
      <c r="AX146" s="12">
        <f t="shared" si="427"/>
        <v>0</v>
      </c>
      <c r="AY146" s="12">
        <f t="shared" si="427"/>
        <v>0</v>
      </c>
      <c r="AZ146" s="12">
        <v>0</v>
      </c>
      <c r="BA146" s="12">
        <v>0</v>
      </c>
      <c r="BB146" s="12">
        <f t="shared" ref="BB146:BQ146" si="428">SUM(BB147:BB152)</f>
        <v>0</v>
      </c>
      <c r="BC146" s="12">
        <f t="shared" si="428"/>
        <v>0</v>
      </c>
      <c r="BD146" s="12">
        <f t="shared" si="428"/>
        <v>0</v>
      </c>
      <c r="BE146" s="12">
        <f t="shared" si="428"/>
        <v>32929</v>
      </c>
      <c r="BF146" s="12">
        <f t="shared" si="428"/>
        <v>0</v>
      </c>
      <c r="BG146" s="12">
        <f t="shared" si="428"/>
        <v>0</v>
      </c>
      <c r="BH146" s="12">
        <f t="shared" si="428"/>
        <v>32929</v>
      </c>
      <c r="BI146" s="12">
        <f t="shared" si="428"/>
        <v>0</v>
      </c>
      <c r="BJ146" s="12">
        <f t="shared" si="428"/>
        <v>0</v>
      </c>
      <c r="BK146" s="12">
        <f t="shared" si="428"/>
        <v>0</v>
      </c>
      <c r="BL146" s="12">
        <f t="shared" si="428"/>
        <v>0</v>
      </c>
      <c r="BM146" s="12">
        <f t="shared" si="428"/>
        <v>32929</v>
      </c>
      <c r="BN146" s="12">
        <f t="shared" si="428"/>
        <v>0</v>
      </c>
      <c r="BO146" s="12">
        <f t="shared" si="428"/>
        <v>0</v>
      </c>
      <c r="BP146" s="12">
        <f t="shared" si="428"/>
        <v>0</v>
      </c>
      <c r="BQ146" s="12">
        <f t="shared" si="428"/>
        <v>0</v>
      </c>
      <c r="BR146" s="12">
        <v>32929</v>
      </c>
      <c r="BS146" s="12">
        <v>0</v>
      </c>
      <c r="BT146" s="12">
        <f t="shared" ref="BT146:BZ146" si="429">SUM(BT147:BT152)</f>
        <v>258368</v>
      </c>
      <c r="BU146" s="12">
        <f t="shared" si="429"/>
        <v>187270</v>
      </c>
      <c r="BV146" s="12">
        <f t="shared" si="429"/>
        <v>89861</v>
      </c>
      <c r="BW146" s="12">
        <f t="shared" si="429"/>
        <v>33000</v>
      </c>
      <c r="BX146" s="12">
        <f t="shared" si="429"/>
        <v>13000</v>
      </c>
      <c r="BY146" s="12">
        <f t="shared" si="429"/>
        <v>10000</v>
      </c>
      <c r="BZ146" s="12">
        <f t="shared" si="429"/>
        <v>10000</v>
      </c>
      <c r="CA146" s="12">
        <f t="shared" si="379"/>
        <v>122861</v>
      </c>
      <c r="CB146" s="124">
        <f t="shared" si="391"/>
        <v>65.606343781705561</v>
      </c>
    </row>
    <row r="147" spans="1:80" x14ac:dyDescent="0.25">
      <c r="A147" s="4" t="s">
        <v>27</v>
      </c>
      <c r="B147" s="4" t="s">
        <v>3</v>
      </c>
      <c r="C147" s="4" t="s">
        <v>28</v>
      </c>
      <c r="D147" s="79" t="s">
        <v>119</v>
      </c>
      <c r="E147" s="89">
        <v>6139</v>
      </c>
      <c r="F147" s="79"/>
      <c r="G147" s="74" t="s">
        <v>1887</v>
      </c>
      <c r="H147" s="13" t="s">
        <v>51</v>
      </c>
      <c r="I147" s="14">
        <v>56000</v>
      </c>
      <c r="J147" s="14">
        <f t="shared" si="380"/>
        <v>56000</v>
      </c>
      <c r="K147" s="14">
        <v>56000</v>
      </c>
      <c r="L147" s="14">
        <f t="shared" si="382"/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/>
      <c r="T147" s="14"/>
      <c r="U147" s="14"/>
      <c r="V147" s="14"/>
      <c r="W147" s="14"/>
      <c r="X147" s="14">
        <f t="shared" si="409"/>
        <v>0</v>
      </c>
      <c r="Y147" s="14"/>
      <c r="Z147" s="14"/>
      <c r="AA147" s="14"/>
      <c r="AB147" s="14"/>
      <c r="AC147" s="14"/>
      <c r="AD147" s="14"/>
      <c r="AE147" s="14"/>
      <c r="AF147" s="14"/>
      <c r="AG147" s="14"/>
      <c r="AH147" s="14">
        <v>0</v>
      </c>
      <c r="AI147" s="14">
        <v>0</v>
      </c>
      <c r="AJ147" s="14">
        <v>0</v>
      </c>
      <c r="AK147" s="14"/>
      <c r="AL147" s="14"/>
      <c r="AM147" s="14"/>
      <c r="AN147" s="14"/>
      <c r="AO147" s="14"/>
      <c r="AP147" s="14">
        <f t="shared" si="410"/>
        <v>0</v>
      </c>
      <c r="AQ147" s="14"/>
      <c r="AR147" s="14"/>
      <c r="AS147" s="14"/>
      <c r="AT147" s="14"/>
      <c r="AU147" s="14"/>
      <c r="AV147" s="14"/>
      <c r="AW147" s="14"/>
      <c r="AX147" s="14"/>
      <c r="AY147" s="14"/>
      <c r="AZ147" s="14">
        <v>0</v>
      </c>
      <c r="BA147" s="14">
        <v>0</v>
      </c>
      <c r="BB147" s="14">
        <v>0</v>
      </c>
      <c r="BC147" s="14"/>
      <c r="BD147" s="14"/>
      <c r="BE147" s="14"/>
      <c r="BF147" s="14"/>
      <c r="BG147" s="14"/>
      <c r="BH147" s="14">
        <f t="shared" si="411"/>
        <v>0</v>
      </c>
      <c r="BI147" s="14"/>
      <c r="BJ147" s="14"/>
      <c r="BK147" s="14"/>
      <c r="BL147" s="14"/>
      <c r="BM147" s="14"/>
      <c r="BN147" s="14"/>
      <c r="BO147" s="14"/>
      <c r="BP147" s="14"/>
      <c r="BQ147" s="14"/>
      <c r="BR147" s="14">
        <v>0</v>
      </c>
      <c r="BS147" s="14">
        <v>0</v>
      </c>
      <c r="BT147" s="14">
        <v>56000</v>
      </c>
      <c r="BU147" s="14">
        <v>64151</v>
      </c>
      <c r="BV147" s="14">
        <v>43861</v>
      </c>
      <c r="BW147" s="14">
        <f t="shared" si="417"/>
        <v>3000</v>
      </c>
      <c r="BX147" s="14">
        <v>3000</v>
      </c>
      <c r="BY147" s="14"/>
      <c r="BZ147" s="14"/>
      <c r="CA147" s="14">
        <f t="shared" si="379"/>
        <v>46861</v>
      </c>
      <c r="CB147" s="122">
        <f t="shared" si="391"/>
        <v>73.047964957677976</v>
      </c>
    </row>
    <row r="148" spans="1:80" ht="22.5" x14ac:dyDescent="0.25">
      <c r="A148" s="4" t="s">
        <v>27</v>
      </c>
      <c r="B148" s="4" t="s">
        <v>3</v>
      </c>
      <c r="C148" s="4" t="s">
        <v>28</v>
      </c>
      <c r="D148" s="79" t="s">
        <v>119</v>
      </c>
      <c r="E148" s="89">
        <v>6139</v>
      </c>
      <c r="F148" s="79" t="s">
        <v>124</v>
      </c>
      <c r="G148" s="74" t="s">
        <v>1887</v>
      </c>
      <c r="H148" s="13" t="s">
        <v>59</v>
      </c>
      <c r="I148" s="14">
        <v>923</v>
      </c>
      <c r="J148" s="14">
        <f t="shared" si="380"/>
        <v>711</v>
      </c>
      <c r="K148" s="14">
        <v>711</v>
      </c>
      <c r="L148" s="14">
        <f t="shared" si="382"/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/>
      <c r="T148" s="14"/>
      <c r="U148" s="14"/>
      <c r="V148" s="14"/>
      <c r="W148" s="14"/>
      <c r="X148" s="14">
        <f t="shared" si="409"/>
        <v>0</v>
      </c>
      <c r="Y148" s="14"/>
      <c r="Z148" s="14"/>
      <c r="AA148" s="14"/>
      <c r="AB148" s="14"/>
      <c r="AC148" s="14"/>
      <c r="AD148" s="14"/>
      <c r="AE148" s="14"/>
      <c r="AF148" s="14"/>
      <c r="AG148" s="14"/>
      <c r="AH148" s="14">
        <v>0</v>
      </c>
      <c r="AI148" s="14">
        <v>0</v>
      </c>
      <c r="AJ148" s="14">
        <v>0</v>
      </c>
      <c r="AK148" s="14"/>
      <c r="AL148" s="14"/>
      <c r="AM148" s="14"/>
      <c r="AN148" s="14"/>
      <c r="AO148" s="14"/>
      <c r="AP148" s="14">
        <f t="shared" si="410"/>
        <v>0</v>
      </c>
      <c r="AQ148" s="14"/>
      <c r="AR148" s="14"/>
      <c r="AS148" s="14"/>
      <c r="AT148" s="14"/>
      <c r="AU148" s="14"/>
      <c r="AV148" s="14"/>
      <c r="AW148" s="14"/>
      <c r="AX148" s="14"/>
      <c r="AY148" s="14"/>
      <c r="AZ148" s="14">
        <v>0</v>
      </c>
      <c r="BA148" s="14">
        <v>0</v>
      </c>
      <c r="BB148" s="14">
        <v>0</v>
      </c>
      <c r="BC148" s="14"/>
      <c r="BD148" s="14"/>
      <c r="BE148" s="14"/>
      <c r="BF148" s="14"/>
      <c r="BG148" s="14"/>
      <c r="BH148" s="14">
        <f t="shared" si="411"/>
        <v>0</v>
      </c>
      <c r="BI148" s="14"/>
      <c r="BJ148" s="14"/>
      <c r="BK148" s="14"/>
      <c r="BL148" s="14"/>
      <c r="BM148" s="14"/>
      <c r="BN148" s="14"/>
      <c r="BO148" s="14"/>
      <c r="BP148" s="14"/>
      <c r="BQ148" s="14"/>
      <c r="BR148" s="14">
        <v>0</v>
      </c>
      <c r="BS148" s="14">
        <v>0</v>
      </c>
      <c r="BT148" s="14">
        <v>768</v>
      </c>
      <c r="BU148" s="14">
        <v>768</v>
      </c>
      <c r="BV148" s="14">
        <v>500</v>
      </c>
      <c r="BW148" s="14">
        <f t="shared" si="417"/>
        <v>0</v>
      </c>
      <c r="BX148" s="14">
        <v>0</v>
      </c>
      <c r="BY148" s="14">
        <v>0</v>
      </c>
      <c r="BZ148" s="14">
        <v>0</v>
      </c>
      <c r="CA148" s="14">
        <f t="shared" si="379"/>
        <v>500</v>
      </c>
      <c r="CB148" s="122">
        <f t="shared" si="391"/>
        <v>65.104166666666657</v>
      </c>
    </row>
    <row r="149" spans="1:80" ht="22.5" x14ac:dyDescent="0.25">
      <c r="A149" s="4" t="s">
        <v>27</v>
      </c>
      <c r="B149" s="4" t="s">
        <v>3</v>
      </c>
      <c r="C149" s="4" t="s">
        <v>28</v>
      </c>
      <c r="D149" s="79" t="s">
        <v>119</v>
      </c>
      <c r="E149" s="89">
        <v>6139</v>
      </c>
      <c r="F149" s="79" t="s">
        <v>125</v>
      </c>
      <c r="G149" s="74" t="s">
        <v>1887</v>
      </c>
      <c r="H149" s="13" t="s">
        <v>65</v>
      </c>
      <c r="I149" s="14">
        <v>1500</v>
      </c>
      <c r="J149" s="14">
        <f t="shared" si="380"/>
        <v>1500</v>
      </c>
      <c r="K149" s="14">
        <v>1500</v>
      </c>
      <c r="L149" s="14">
        <f t="shared" si="382"/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/>
      <c r="T149" s="14"/>
      <c r="U149" s="14"/>
      <c r="V149" s="14"/>
      <c r="W149" s="14"/>
      <c r="X149" s="14">
        <f t="shared" si="409"/>
        <v>0</v>
      </c>
      <c r="Y149" s="14"/>
      <c r="Z149" s="14"/>
      <c r="AA149" s="14"/>
      <c r="AB149" s="14"/>
      <c r="AC149" s="14"/>
      <c r="AD149" s="14"/>
      <c r="AE149" s="14"/>
      <c r="AF149" s="14"/>
      <c r="AG149" s="14"/>
      <c r="AH149" s="14">
        <v>0</v>
      </c>
      <c r="AI149" s="14">
        <v>0</v>
      </c>
      <c r="AJ149" s="14">
        <v>0</v>
      </c>
      <c r="AK149" s="14"/>
      <c r="AL149" s="14"/>
      <c r="AM149" s="14"/>
      <c r="AN149" s="14"/>
      <c r="AO149" s="14"/>
      <c r="AP149" s="14">
        <f t="shared" si="410"/>
        <v>0</v>
      </c>
      <c r="AQ149" s="14"/>
      <c r="AR149" s="14"/>
      <c r="AS149" s="14"/>
      <c r="AT149" s="14"/>
      <c r="AU149" s="14"/>
      <c r="AV149" s="14"/>
      <c r="AW149" s="14"/>
      <c r="AX149" s="14"/>
      <c r="AY149" s="14"/>
      <c r="AZ149" s="14">
        <v>0</v>
      </c>
      <c r="BA149" s="14">
        <v>0</v>
      </c>
      <c r="BB149" s="14">
        <v>0</v>
      </c>
      <c r="BC149" s="14"/>
      <c r="BD149" s="14"/>
      <c r="BE149" s="14"/>
      <c r="BF149" s="14"/>
      <c r="BG149" s="14"/>
      <c r="BH149" s="14">
        <f t="shared" si="411"/>
        <v>0</v>
      </c>
      <c r="BI149" s="14"/>
      <c r="BJ149" s="14"/>
      <c r="BK149" s="14"/>
      <c r="BL149" s="14"/>
      <c r="BM149" s="14"/>
      <c r="BN149" s="14"/>
      <c r="BO149" s="14"/>
      <c r="BP149" s="14"/>
      <c r="BQ149" s="14"/>
      <c r="BR149" s="14">
        <v>0</v>
      </c>
      <c r="BS149" s="14">
        <v>0</v>
      </c>
      <c r="BT149" s="14">
        <v>1500</v>
      </c>
      <c r="BU149" s="14">
        <v>1500</v>
      </c>
      <c r="BV149" s="14">
        <v>500</v>
      </c>
      <c r="BW149" s="14">
        <f t="shared" si="417"/>
        <v>0</v>
      </c>
      <c r="BX149" s="14">
        <v>0</v>
      </c>
      <c r="BY149" s="14">
        <v>0</v>
      </c>
      <c r="BZ149" s="14">
        <v>0</v>
      </c>
      <c r="CA149" s="14">
        <f t="shared" si="379"/>
        <v>500</v>
      </c>
      <c r="CB149" s="122">
        <f t="shared" si="391"/>
        <v>33.333333333333329</v>
      </c>
    </row>
    <row r="150" spans="1:80" x14ac:dyDescent="0.25">
      <c r="A150" s="4" t="s">
        <v>27</v>
      </c>
      <c r="B150" s="4" t="s">
        <v>3</v>
      </c>
      <c r="C150" s="4" t="s">
        <v>28</v>
      </c>
      <c r="D150" s="79" t="s">
        <v>119</v>
      </c>
      <c r="E150" s="89">
        <v>6139</v>
      </c>
      <c r="F150" s="79" t="s">
        <v>126</v>
      </c>
      <c r="G150" s="74" t="s">
        <v>1887</v>
      </c>
      <c r="H150" s="13" t="s">
        <v>127</v>
      </c>
      <c r="I150" s="14">
        <v>220000</v>
      </c>
      <c r="J150" s="14">
        <f t="shared" si="380"/>
        <v>50000</v>
      </c>
      <c r="K150" s="14">
        <v>50000</v>
      </c>
      <c r="L150" s="14">
        <f t="shared" si="382"/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/>
      <c r="T150" s="14"/>
      <c r="U150" s="14"/>
      <c r="V150" s="14"/>
      <c r="W150" s="14"/>
      <c r="X150" s="14">
        <f t="shared" si="409"/>
        <v>0</v>
      </c>
      <c r="Y150" s="14"/>
      <c r="Z150" s="14"/>
      <c r="AA150" s="14"/>
      <c r="AB150" s="14"/>
      <c r="AC150" s="14"/>
      <c r="AD150" s="14"/>
      <c r="AE150" s="14"/>
      <c r="AF150" s="14"/>
      <c r="AG150" s="14"/>
      <c r="AH150" s="14">
        <v>0</v>
      </c>
      <c r="AI150" s="14">
        <v>0</v>
      </c>
      <c r="AJ150" s="14">
        <v>0</v>
      </c>
      <c r="AK150" s="14"/>
      <c r="AL150" s="14"/>
      <c r="AM150" s="14"/>
      <c r="AN150" s="14"/>
      <c r="AO150" s="14"/>
      <c r="AP150" s="14">
        <f t="shared" si="410"/>
        <v>0</v>
      </c>
      <c r="AQ150" s="14"/>
      <c r="AR150" s="14"/>
      <c r="AS150" s="14"/>
      <c r="AT150" s="14"/>
      <c r="AU150" s="14"/>
      <c r="AV150" s="14"/>
      <c r="AW150" s="14"/>
      <c r="AX150" s="14"/>
      <c r="AY150" s="14"/>
      <c r="AZ150" s="14">
        <v>0</v>
      </c>
      <c r="BA150" s="14">
        <v>0</v>
      </c>
      <c r="BB150" s="14">
        <v>0</v>
      </c>
      <c r="BC150" s="14"/>
      <c r="BD150" s="14"/>
      <c r="BE150" s="14">
        <v>32929</v>
      </c>
      <c r="BF150" s="14"/>
      <c r="BG150" s="14"/>
      <c r="BH150" s="14">
        <f t="shared" si="411"/>
        <v>32929</v>
      </c>
      <c r="BI150" s="14"/>
      <c r="BJ150" s="14"/>
      <c r="BK150" s="14"/>
      <c r="BL150" s="14"/>
      <c r="BM150" s="14">
        <v>32929</v>
      </c>
      <c r="BN150" s="14"/>
      <c r="BO150" s="14"/>
      <c r="BP150" s="14"/>
      <c r="BQ150" s="14"/>
      <c r="BR150" s="14">
        <v>32929</v>
      </c>
      <c r="BS150" s="14">
        <v>0</v>
      </c>
      <c r="BT150" s="14">
        <v>150000</v>
      </c>
      <c r="BU150" s="14">
        <v>70751</v>
      </c>
      <c r="BV150" s="14">
        <v>30000</v>
      </c>
      <c r="BW150" s="14">
        <f t="shared" si="417"/>
        <v>30000</v>
      </c>
      <c r="BX150" s="14">
        <v>10000</v>
      </c>
      <c r="BY150" s="14">
        <v>10000</v>
      </c>
      <c r="BZ150" s="14">
        <v>10000</v>
      </c>
      <c r="CA150" s="14">
        <f t="shared" si="379"/>
        <v>60000</v>
      </c>
      <c r="CB150" s="122">
        <f t="shared" si="391"/>
        <v>84.804455060705848</v>
      </c>
    </row>
    <row r="151" spans="1:80" x14ac:dyDescent="0.25">
      <c r="A151" s="4" t="s">
        <v>27</v>
      </c>
      <c r="B151" s="4" t="s">
        <v>3</v>
      </c>
      <c r="C151" s="4" t="s">
        <v>28</v>
      </c>
      <c r="D151" s="79" t="s">
        <v>119</v>
      </c>
      <c r="E151" s="89">
        <v>6139</v>
      </c>
      <c r="F151" s="79" t="s">
        <v>1850</v>
      </c>
      <c r="G151" s="74" t="s">
        <v>1887</v>
      </c>
      <c r="H151" s="13" t="s">
        <v>1831</v>
      </c>
      <c r="I151" s="14"/>
      <c r="J151" s="14">
        <f t="shared" si="380"/>
        <v>0</v>
      </c>
      <c r="K151" s="14"/>
      <c r="L151" s="14"/>
      <c r="M151" s="14"/>
      <c r="N151" s="14"/>
      <c r="O151" s="14"/>
      <c r="P151" s="14"/>
      <c r="Q151" s="14"/>
      <c r="R151" s="14">
        <v>0</v>
      </c>
      <c r="S151" s="14"/>
      <c r="T151" s="14"/>
      <c r="U151" s="14"/>
      <c r="V151" s="14"/>
      <c r="W151" s="14"/>
      <c r="X151" s="14">
        <f t="shared" si="409"/>
        <v>0</v>
      </c>
      <c r="Y151" s="14"/>
      <c r="Z151" s="14"/>
      <c r="AA151" s="14"/>
      <c r="AB151" s="14"/>
      <c r="AC151" s="14"/>
      <c r="AD151" s="14"/>
      <c r="AE151" s="14"/>
      <c r="AF151" s="14"/>
      <c r="AG151" s="14"/>
      <c r="AH151" s="14">
        <v>0</v>
      </c>
      <c r="AI151" s="14">
        <v>0</v>
      </c>
      <c r="AJ151" s="14"/>
      <c r="AK151" s="14"/>
      <c r="AL151" s="14"/>
      <c r="AM151" s="14"/>
      <c r="AN151" s="14"/>
      <c r="AO151" s="14"/>
      <c r="AP151" s="14">
        <f t="shared" si="410"/>
        <v>0</v>
      </c>
      <c r="AQ151" s="14"/>
      <c r="AR151" s="14"/>
      <c r="AS151" s="14"/>
      <c r="AT151" s="14"/>
      <c r="AU151" s="14"/>
      <c r="AV151" s="14"/>
      <c r="AW151" s="14"/>
      <c r="AX151" s="14"/>
      <c r="AY151" s="14"/>
      <c r="AZ151" s="14">
        <v>0</v>
      </c>
      <c r="BA151" s="14">
        <v>0</v>
      </c>
      <c r="BB151" s="14"/>
      <c r="BC151" s="14"/>
      <c r="BD151" s="14"/>
      <c r="BE151" s="14"/>
      <c r="BF151" s="14"/>
      <c r="BG151" s="14"/>
      <c r="BH151" s="14">
        <f t="shared" si="411"/>
        <v>0</v>
      </c>
      <c r="BI151" s="14"/>
      <c r="BJ151" s="14"/>
      <c r="BK151" s="14"/>
      <c r="BL151" s="14"/>
      <c r="BM151" s="14"/>
      <c r="BN151" s="14"/>
      <c r="BO151" s="14"/>
      <c r="BP151" s="14"/>
      <c r="BQ151" s="14"/>
      <c r="BR151" s="14">
        <v>0</v>
      </c>
      <c r="BS151" s="14">
        <v>0</v>
      </c>
      <c r="BT151" s="14">
        <v>100</v>
      </c>
      <c r="BU151" s="14">
        <v>100</v>
      </c>
      <c r="BV151" s="14">
        <v>0</v>
      </c>
      <c r="BW151" s="14">
        <f t="shared" si="417"/>
        <v>0</v>
      </c>
      <c r="BX151" s="14">
        <v>0</v>
      </c>
      <c r="BY151" s="14">
        <v>0</v>
      </c>
      <c r="BZ151" s="14">
        <v>0</v>
      </c>
      <c r="CA151" s="14">
        <f t="shared" si="379"/>
        <v>0</v>
      </c>
      <c r="CB151" s="122">
        <f t="shared" si="391"/>
        <v>0</v>
      </c>
    </row>
    <row r="152" spans="1:80" x14ac:dyDescent="0.25">
      <c r="A152" s="4" t="s">
        <v>27</v>
      </c>
      <c r="B152" s="4" t="s">
        <v>3</v>
      </c>
      <c r="C152" s="4" t="s">
        <v>28</v>
      </c>
      <c r="D152" s="79" t="s">
        <v>119</v>
      </c>
      <c r="E152" s="89">
        <v>6139</v>
      </c>
      <c r="F152" s="79" t="s">
        <v>1859</v>
      </c>
      <c r="G152" s="74" t="s">
        <v>1887</v>
      </c>
      <c r="H152" s="13" t="s">
        <v>128</v>
      </c>
      <c r="I152" s="14">
        <v>0</v>
      </c>
      <c r="J152" s="14">
        <f t="shared" si="380"/>
        <v>50000</v>
      </c>
      <c r="K152" s="14">
        <v>50000</v>
      </c>
      <c r="L152" s="14">
        <f t="shared" si="382"/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/>
      <c r="T152" s="14"/>
      <c r="U152" s="14"/>
      <c r="V152" s="14"/>
      <c r="W152" s="14"/>
      <c r="X152" s="14">
        <f t="shared" si="409"/>
        <v>0</v>
      </c>
      <c r="Y152" s="14"/>
      <c r="Z152" s="14"/>
      <c r="AA152" s="14"/>
      <c r="AB152" s="14"/>
      <c r="AC152" s="14"/>
      <c r="AD152" s="14"/>
      <c r="AE152" s="14"/>
      <c r="AF152" s="14"/>
      <c r="AG152" s="14"/>
      <c r="AH152" s="14">
        <v>0</v>
      </c>
      <c r="AI152" s="14">
        <v>0</v>
      </c>
      <c r="AJ152" s="14">
        <v>0</v>
      </c>
      <c r="AK152" s="14"/>
      <c r="AL152" s="14"/>
      <c r="AM152" s="14"/>
      <c r="AN152" s="14"/>
      <c r="AO152" s="14"/>
      <c r="AP152" s="14">
        <f t="shared" si="410"/>
        <v>0</v>
      </c>
      <c r="AQ152" s="14"/>
      <c r="AR152" s="14"/>
      <c r="AS152" s="14"/>
      <c r="AT152" s="14"/>
      <c r="AU152" s="14"/>
      <c r="AV152" s="14"/>
      <c r="AW152" s="14"/>
      <c r="AX152" s="14"/>
      <c r="AY152" s="14"/>
      <c r="AZ152" s="14">
        <v>0</v>
      </c>
      <c r="BA152" s="14">
        <v>0</v>
      </c>
      <c r="BB152" s="14">
        <v>0</v>
      </c>
      <c r="BC152" s="14"/>
      <c r="BD152" s="14"/>
      <c r="BE152" s="14"/>
      <c r="BF152" s="14"/>
      <c r="BG152" s="14"/>
      <c r="BH152" s="14">
        <f t="shared" si="411"/>
        <v>0</v>
      </c>
      <c r="BI152" s="14"/>
      <c r="BJ152" s="14"/>
      <c r="BK152" s="14"/>
      <c r="BL152" s="14"/>
      <c r="BM152" s="14"/>
      <c r="BN152" s="14"/>
      <c r="BO152" s="14"/>
      <c r="BP152" s="14"/>
      <c r="BQ152" s="14"/>
      <c r="BR152" s="14">
        <v>0</v>
      </c>
      <c r="BS152" s="14">
        <v>0</v>
      </c>
      <c r="BT152" s="14">
        <v>50000</v>
      </c>
      <c r="BU152" s="14">
        <v>50000</v>
      </c>
      <c r="BV152" s="14">
        <v>15000</v>
      </c>
      <c r="BW152" s="14">
        <f t="shared" si="417"/>
        <v>0</v>
      </c>
      <c r="BX152" s="14">
        <v>0</v>
      </c>
      <c r="BY152" s="14">
        <v>0</v>
      </c>
      <c r="BZ152" s="14">
        <v>0</v>
      </c>
      <c r="CA152" s="14">
        <f t="shared" si="379"/>
        <v>15000</v>
      </c>
      <c r="CB152" s="122">
        <f t="shared" si="391"/>
        <v>30</v>
      </c>
    </row>
    <row r="153" spans="1:80" ht="22.5" x14ac:dyDescent="0.25">
      <c r="A153" s="1" t="s">
        <v>1</v>
      </c>
      <c r="B153" s="1" t="s">
        <v>1</v>
      </c>
      <c r="C153" s="1" t="s">
        <v>1</v>
      </c>
      <c r="D153" s="78" t="s">
        <v>1</v>
      </c>
      <c r="E153" s="78" t="s">
        <v>1</v>
      </c>
      <c r="F153" s="78"/>
      <c r="G153" s="2" t="s">
        <v>1</v>
      </c>
      <c r="H153" s="10" t="s">
        <v>66</v>
      </c>
      <c r="I153" s="11">
        <f>SUM(I154)</f>
        <v>606000</v>
      </c>
      <c r="J153" s="11">
        <f t="shared" si="380"/>
        <v>126200</v>
      </c>
      <c r="K153" s="11">
        <f t="shared" ref="K153:Q153" si="430">SUM(K154)</f>
        <v>126200</v>
      </c>
      <c r="L153" s="11">
        <f t="shared" si="382"/>
        <v>0</v>
      </c>
      <c r="M153" s="11">
        <f t="shared" si="430"/>
        <v>0</v>
      </c>
      <c r="N153" s="11">
        <f t="shared" si="430"/>
        <v>0</v>
      </c>
      <c r="O153" s="11">
        <f t="shared" si="430"/>
        <v>0</v>
      </c>
      <c r="P153" s="11">
        <f t="shared" si="430"/>
        <v>0</v>
      </c>
      <c r="Q153" s="11">
        <f t="shared" si="430"/>
        <v>0</v>
      </c>
      <c r="R153" s="11">
        <f t="shared" ref="R153:AG153" si="431">SUM(R154)</f>
        <v>0</v>
      </c>
      <c r="S153" s="11">
        <f t="shared" si="431"/>
        <v>0</v>
      </c>
      <c r="T153" s="11">
        <f t="shared" si="431"/>
        <v>0</v>
      </c>
      <c r="U153" s="11">
        <f t="shared" si="431"/>
        <v>0</v>
      </c>
      <c r="V153" s="11">
        <f t="shared" si="431"/>
        <v>0</v>
      </c>
      <c r="W153" s="11">
        <f t="shared" si="431"/>
        <v>0</v>
      </c>
      <c r="X153" s="11">
        <f t="shared" si="431"/>
        <v>0</v>
      </c>
      <c r="Y153" s="11">
        <f t="shared" si="431"/>
        <v>0</v>
      </c>
      <c r="Z153" s="11">
        <f t="shared" si="431"/>
        <v>0</v>
      </c>
      <c r="AA153" s="11">
        <f t="shared" si="431"/>
        <v>0</v>
      </c>
      <c r="AB153" s="11">
        <f t="shared" si="431"/>
        <v>0</v>
      </c>
      <c r="AC153" s="11">
        <f t="shared" si="431"/>
        <v>0</v>
      </c>
      <c r="AD153" s="11">
        <f t="shared" si="431"/>
        <v>0</v>
      </c>
      <c r="AE153" s="11">
        <f t="shared" si="431"/>
        <v>0</v>
      </c>
      <c r="AF153" s="11">
        <f t="shared" si="431"/>
        <v>0</v>
      </c>
      <c r="AG153" s="11">
        <f t="shared" si="431"/>
        <v>0</v>
      </c>
      <c r="AH153" s="11">
        <v>0</v>
      </c>
      <c r="AI153" s="11">
        <v>0</v>
      </c>
      <c r="AJ153" s="11">
        <f t="shared" ref="AJ153:AY153" si="432">SUM(AJ154)</f>
        <v>0</v>
      </c>
      <c r="AK153" s="11">
        <f t="shared" si="432"/>
        <v>0</v>
      </c>
      <c r="AL153" s="11">
        <f t="shared" si="432"/>
        <v>0</v>
      </c>
      <c r="AM153" s="11">
        <f t="shared" si="432"/>
        <v>0</v>
      </c>
      <c r="AN153" s="11">
        <f t="shared" si="432"/>
        <v>0</v>
      </c>
      <c r="AO153" s="11">
        <f t="shared" si="432"/>
        <v>0</v>
      </c>
      <c r="AP153" s="11">
        <f t="shared" si="432"/>
        <v>0</v>
      </c>
      <c r="AQ153" s="11">
        <f t="shared" si="432"/>
        <v>0</v>
      </c>
      <c r="AR153" s="11">
        <f t="shared" si="432"/>
        <v>0</v>
      </c>
      <c r="AS153" s="11">
        <f t="shared" si="432"/>
        <v>0</v>
      </c>
      <c r="AT153" s="11">
        <f t="shared" si="432"/>
        <v>0</v>
      </c>
      <c r="AU153" s="11">
        <f t="shared" si="432"/>
        <v>0</v>
      </c>
      <c r="AV153" s="11">
        <f t="shared" si="432"/>
        <v>0</v>
      </c>
      <c r="AW153" s="11">
        <f t="shared" si="432"/>
        <v>0</v>
      </c>
      <c r="AX153" s="11">
        <f t="shared" si="432"/>
        <v>0</v>
      </c>
      <c r="AY153" s="11">
        <f t="shared" si="432"/>
        <v>0</v>
      </c>
      <c r="AZ153" s="11">
        <v>0</v>
      </c>
      <c r="BA153" s="11">
        <v>0</v>
      </c>
      <c r="BB153" s="11">
        <f t="shared" ref="BB153:BQ153" si="433">SUM(BB154)</f>
        <v>0</v>
      </c>
      <c r="BC153" s="11">
        <f t="shared" si="433"/>
        <v>0</v>
      </c>
      <c r="BD153" s="11">
        <f t="shared" si="433"/>
        <v>0</v>
      </c>
      <c r="BE153" s="11">
        <f t="shared" si="433"/>
        <v>0</v>
      </c>
      <c r="BF153" s="11">
        <f t="shared" si="433"/>
        <v>0</v>
      </c>
      <c r="BG153" s="11">
        <f t="shared" si="433"/>
        <v>0</v>
      </c>
      <c r="BH153" s="11">
        <f t="shared" si="433"/>
        <v>0</v>
      </c>
      <c r="BI153" s="11">
        <f t="shared" si="433"/>
        <v>0</v>
      </c>
      <c r="BJ153" s="11">
        <f t="shared" si="433"/>
        <v>0</v>
      </c>
      <c r="BK153" s="11">
        <f t="shared" si="433"/>
        <v>0</v>
      </c>
      <c r="BL153" s="11">
        <f t="shared" si="433"/>
        <v>0</v>
      </c>
      <c r="BM153" s="11">
        <f t="shared" si="433"/>
        <v>0</v>
      </c>
      <c r="BN153" s="11">
        <f t="shared" si="433"/>
        <v>0</v>
      </c>
      <c r="BO153" s="11">
        <f t="shared" si="433"/>
        <v>0</v>
      </c>
      <c r="BP153" s="11">
        <f t="shared" si="433"/>
        <v>0</v>
      </c>
      <c r="BQ153" s="11">
        <f t="shared" si="433"/>
        <v>0</v>
      </c>
      <c r="BR153" s="11">
        <v>0</v>
      </c>
      <c r="BS153" s="11">
        <v>0</v>
      </c>
      <c r="BT153" s="11">
        <f t="shared" ref="BT153:BZ153" si="434">SUM(BT154)</f>
        <v>341200</v>
      </c>
      <c r="BU153" s="11">
        <f t="shared" si="434"/>
        <v>683128</v>
      </c>
      <c r="BV153" s="11">
        <f t="shared" si="434"/>
        <v>504928</v>
      </c>
      <c r="BW153" s="11">
        <f t="shared" si="434"/>
        <v>73000</v>
      </c>
      <c r="BX153" s="11">
        <f t="shared" si="434"/>
        <v>13000</v>
      </c>
      <c r="BY153" s="11">
        <f t="shared" si="434"/>
        <v>60000</v>
      </c>
      <c r="BZ153" s="11">
        <f t="shared" si="434"/>
        <v>0</v>
      </c>
      <c r="CA153" s="11">
        <f t="shared" si="379"/>
        <v>577928</v>
      </c>
      <c r="CB153" s="123">
        <f t="shared" si="391"/>
        <v>84.600250611891184</v>
      </c>
    </row>
    <row r="154" spans="1:80" x14ac:dyDescent="0.25">
      <c r="A154" s="4" t="s">
        <v>27</v>
      </c>
      <c r="B154" s="4" t="s">
        <v>3</v>
      </c>
      <c r="C154" s="4" t="s">
        <v>28</v>
      </c>
      <c r="D154" s="79" t="s">
        <v>119</v>
      </c>
      <c r="E154" s="78" t="s">
        <v>67</v>
      </c>
      <c r="F154" s="78" t="s">
        <v>1</v>
      </c>
      <c r="G154" s="2" t="s">
        <v>1</v>
      </c>
      <c r="H154" s="2" t="s">
        <v>68</v>
      </c>
      <c r="I154" s="12">
        <f>SUM(I156,I164,I155)</f>
        <v>606000</v>
      </c>
      <c r="J154" s="12">
        <f t="shared" ref="J154:Q154" si="435">SUM(J156,J164,J155)</f>
        <v>252300</v>
      </c>
      <c r="K154" s="12">
        <f t="shared" si="435"/>
        <v>126200</v>
      </c>
      <c r="L154" s="12">
        <f t="shared" si="435"/>
        <v>0</v>
      </c>
      <c r="M154" s="12">
        <f t="shared" si="435"/>
        <v>0</v>
      </c>
      <c r="N154" s="12">
        <f t="shared" si="435"/>
        <v>0</v>
      </c>
      <c r="O154" s="12">
        <f t="shared" si="435"/>
        <v>0</v>
      </c>
      <c r="P154" s="12">
        <f t="shared" si="435"/>
        <v>0</v>
      </c>
      <c r="Q154" s="12">
        <f t="shared" si="435"/>
        <v>0</v>
      </c>
      <c r="R154" s="12">
        <f t="shared" ref="R154:AG154" si="436">SUM(R156,R164,R155)</f>
        <v>0</v>
      </c>
      <c r="S154" s="12">
        <f t="shared" si="436"/>
        <v>0</v>
      </c>
      <c r="T154" s="12">
        <f t="shared" si="436"/>
        <v>0</v>
      </c>
      <c r="U154" s="12">
        <f t="shared" si="436"/>
        <v>0</v>
      </c>
      <c r="V154" s="12">
        <f t="shared" si="436"/>
        <v>0</v>
      </c>
      <c r="W154" s="12">
        <f t="shared" si="436"/>
        <v>0</v>
      </c>
      <c r="X154" s="12">
        <f t="shared" ref="X154" si="437">SUM(X156,X164,X155)</f>
        <v>0</v>
      </c>
      <c r="Y154" s="12">
        <f t="shared" si="436"/>
        <v>0</v>
      </c>
      <c r="Z154" s="12">
        <f t="shared" si="436"/>
        <v>0</v>
      </c>
      <c r="AA154" s="12">
        <f t="shared" si="436"/>
        <v>0</v>
      </c>
      <c r="AB154" s="12">
        <f t="shared" si="436"/>
        <v>0</v>
      </c>
      <c r="AC154" s="12">
        <f t="shared" si="436"/>
        <v>0</v>
      </c>
      <c r="AD154" s="12">
        <f t="shared" si="436"/>
        <v>0</v>
      </c>
      <c r="AE154" s="12">
        <f t="shared" si="436"/>
        <v>0</v>
      </c>
      <c r="AF154" s="12">
        <f t="shared" si="436"/>
        <v>0</v>
      </c>
      <c r="AG154" s="12">
        <f t="shared" si="436"/>
        <v>0</v>
      </c>
      <c r="AH154" s="12">
        <v>0</v>
      </c>
      <c r="AI154" s="12">
        <v>0</v>
      </c>
      <c r="AJ154" s="12">
        <f t="shared" ref="AJ154:AY154" si="438">SUM(AJ156,AJ164,AJ155)</f>
        <v>0</v>
      </c>
      <c r="AK154" s="12">
        <f t="shared" si="438"/>
        <v>0</v>
      </c>
      <c r="AL154" s="12">
        <f t="shared" si="438"/>
        <v>0</v>
      </c>
      <c r="AM154" s="12">
        <f t="shared" si="438"/>
        <v>0</v>
      </c>
      <c r="AN154" s="12">
        <f t="shared" si="438"/>
        <v>0</v>
      </c>
      <c r="AO154" s="12">
        <f t="shared" si="438"/>
        <v>0</v>
      </c>
      <c r="AP154" s="12">
        <f t="shared" ref="AP154" si="439">SUM(AP156,AP164,AP155)</f>
        <v>0</v>
      </c>
      <c r="AQ154" s="12">
        <f t="shared" si="438"/>
        <v>0</v>
      </c>
      <c r="AR154" s="12">
        <f t="shared" si="438"/>
        <v>0</v>
      </c>
      <c r="AS154" s="12">
        <f t="shared" si="438"/>
        <v>0</v>
      </c>
      <c r="AT154" s="12">
        <f t="shared" si="438"/>
        <v>0</v>
      </c>
      <c r="AU154" s="12">
        <f t="shared" si="438"/>
        <v>0</v>
      </c>
      <c r="AV154" s="12">
        <f t="shared" si="438"/>
        <v>0</v>
      </c>
      <c r="AW154" s="12">
        <f t="shared" si="438"/>
        <v>0</v>
      </c>
      <c r="AX154" s="12">
        <f t="shared" si="438"/>
        <v>0</v>
      </c>
      <c r="AY154" s="12">
        <f t="shared" si="438"/>
        <v>0</v>
      </c>
      <c r="AZ154" s="12">
        <v>0</v>
      </c>
      <c r="BA154" s="12">
        <v>0</v>
      </c>
      <c r="BB154" s="12">
        <f t="shared" ref="BB154:BQ154" si="440">SUM(BB156,BB164,BB155)</f>
        <v>0</v>
      </c>
      <c r="BC154" s="12">
        <f t="shared" si="440"/>
        <v>0</v>
      </c>
      <c r="BD154" s="12">
        <f t="shared" si="440"/>
        <v>0</v>
      </c>
      <c r="BE154" s="12">
        <f t="shared" si="440"/>
        <v>0</v>
      </c>
      <c r="BF154" s="12">
        <f t="shared" si="440"/>
        <v>0</v>
      </c>
      <c r="BG154" s="12">
        <f t="shared" si="440"/>
        <v>0</v>
      </c>
      <c r="BH154" s="12">
        <f t="shared" ref="BH154" si="441">SUM(BH156,BH164,BH155)</f>
        <v>0</v>
      </c>
      <c r="BI154" s="12">
        <f t="shared" si="440"/>
        <v>0</v>
      </c>
      <c r="BJ154" s="12">
        <f t="shared" si="440"/>
        <v>0</v>
      </c>
      <c r="BK154" s="12">
        <f t="shared" si="440"/>
        <v>0</v>
      </c>
      <c r="BL154" s="12">
        <f t="shared" si="440"/>
        <v>0</v>
      </c>
      <c r="BM154" s="12">
        <f t="shared" si="440"/>
        <v>0</v>
      </c>
      <c r="BN154" s="12">
        <f t="shared" si="440"/>
        <v>0</v>
      </c>
      <c r="BO154" s="12">
        <f t="shared" si="440"/>
        <v>0</v>
      </c>
      <c r="BP154" s="12">
        <f t="shared" si="440"/>
        <v>0</v>
      </c>
      <c r="BQ154" s="12">
        <f t="shared" si="440"/>
        <v>0</v>
      </c>
      <c r="BR154" s="12">
        <v>0</v>
      </c>
      <c r="BS154" s="12">
        <v>0</v>
      </c>
      <c r="BT154" s="12">
        <f t="shared" ref="BT154:BZ154" si="442">SUM(BT156,BT164,BT155)</f>
        <v>341200</v>
      </c>
      <c r="BU154" s="12">
        <f t="shared" si="442"/>
        <v>683128</v>
      </c>
      <c r="BV154" s="12">
        <f t="shared" si="442"/>
        <v>504928</v>
      </c>
      <c r="BW154" s="12">
        <f t="shared" si="442"/>
        <v>73000</v>
      </c>
      <c r="BX154" s="12">
        <f t="shared" si="442"/>
        <v>13000</v>
      </c>
      <c r="BY154" s="12">
        <f t="shared" si="442"/>
        <v>60000</v>
      </c>
      <c r="BZ154" s="12">
        <f t="shared" si="442"/>
        <v>0</v>
      </c>
      <c r="CA154" s="12">
        <f t="shared" si="379"/>
        <v>577928</v>
      </c>
      <c r="CB154" s="124">
        <f t="shared" si="391"/>
        <v>84.600250611891184</v>
      </c>
    </row>
    <row r="155" spans="1:80" s="59" customFormat="1" x14ac:dyDescent="0.25">
      <c r="A155" s="4" t="s">
        <v>27</v>
      </c>
      <c r="B155" s="4" t="s">
        <v>3</v>
      </c>
      <c r="C155" s="4" t="s">
        <v>28</v>
      </c>
      <c r="D155" s="79" t="s">
        <v>119</v>
      </c>
      <c r="E155" s="90">
        <v>6141</v>
      </c>
      <c r="F155" s="95" t="s">
        <v>1</v>
      </c>
      <c r="G155" s="74" t="s">
        <v>1887</v>
      </c>
      <c r="H155" s="60" t="s">
        <v>268</v>
      </c>
      <c r="I155" s="66"/>
      <c r="J155" s="14">
        <f t="shared" ref="J155" si="443">SUM(K155,L155,P155,Q155)</f>
        <v>100</v>
      </c>
      <c r="K155" s="66">
        <v>100</v>
      </c>
      <c r="L155" s="66"/>
      <c r="M155" s="66"/>
      <c r="N155" s="66"/>
      <c r="O155" s="66"/>
      <c r="P155" s="66"/>
      <c r="Q155" s="66"/>
      <c r="R155" s="14">
        <v>0</v>
      </c>
      <c r="S155" s="66"/>
      <c r="T155" s="66"/>
      <c r="U155" s="66"/>
      <c r="V155" s="66"/>
      <c r="W155" s="66"/>
      <c r="X155" s="66">
        <f t="shared" si="409"/>
        <v>0</v>
      </c>
      <c r="Y155" s="66"/>
      <c r="Z155" s="66"/>
      <c r="AA155" s="66"/>
      <c r="AB155" s="66"/>
      <c r="AC155" s="66"/>
      <c r="AD155" s="66"/>
      <c r="AE155" s="66"/>
      <c r="AF155" s="66"/>
      <c r="AG155" s="66"/>
      <c r="AH155" s="66">
        <v>0</v>
      </c>
      <c r="AI155" s="66">
        <v>0</v>
      </c>
      <c r="AJ155" s="66"/>
      <c r="AK155" s="66"/>
      <c r="AL155" s="66"/>
      <c r="AM155" s="66"/>
      <c r="AN155" s="66"/>
      <c r="AO155" s="66"/>
      <c r="AP155" s="66">
        <f t="shared" si="410"/>
        <v>0</v>
      </c>
      <c r="AQ155" s="66"/>
      <c r="AR155" s="66"/>
      <c r="AS155" s="66"/>
      <c r="AT155" s="66"/>
      <c r="AU155" s="66"/>
      <c r="AV155" s="66"/>
      <c r="AW155" s="66"/>
      <c r="AX155" s="66"/>
      <c r="AY155" s="66"/>
      <c r="AZ155" s="66">
        <v>0</v>
      </c>
      <c r="BA155" s="66">
        <v>0</v>
      </c>
      <c r="BB155" s="66"/>
      <c r="BC155" s="66"/>
      <c r="BD155" s="66"/>
      <c r="BE155" s="66"/>
      <c r="BF155" s="66"/>
      <c r="BG155" s="66"/>
      <c r="BH155" s="66">
        <f t="shared" si="411"/>
        <v>0</v>
      </c>
      <c r="BI155" s="66"/>
      <c r="BJ155" s="66"/>
      <c r="BK155" s="66"/>
      <c r="BL155" s="66"/>
      <c r="BM155" s="66"/>
      <c r="BN155" s="66"/>
      <c r="BO155" s="66"/>
      <c r="BP155" s="66"/>
      <c r="BQ155" s="66"/>
      <c r="BR155" s="66">
        <v>0</v>
      </c>
      <c r="BS155" s="66">
        <v>0</v>
      </c>
      <c r="BT155" s="14">
        <v>100</v>
      </c>
      <c r="BU155" s="14">
        <v>33065</v>
      </c>
      <c r="BV155" s="14">
        <v>32965</v>
      </c>
      <c r="BW155" s="14">
        <f t="shared" si="417"/>
        <v>0</v>
      </c>
      <c r="BX155" s="14"/>
      <c r="BY155" s="14"/>
      <c r="BZ155" s="14"/>
      <c r="CA155" s="14">
        <f t="shared" si="379"/>
        <v>32965</v>
      </c>
      <c r="CB155" s="122">
        <f t="shared" si="391"/>
        <v>99.697565401481924</v>
      </c>
    </row>
    <row r="156" spans="1:80" x14ac:dyDescent="0.25">
      <c r="A156" s="1" t="s">
        <v>27</v>
      </c>
      <c r="B156" s="1" t="s">
        <v>3</v>
      </c>
      <c r="C156" s="1" t="s">
        <v>28</v>
      </c>
      <c r="D156" s="82" t="s">
        <v>119</v>
      </c>
      <c r="E156" s="82" t="s">
        <v>69</v>
      </c>
      <c r="F156" s="79" t="s">
        <v>1</v>
      </c>
      <c r="G156" s="13" t="s">
        <v>1</v>
      </c>
      <c r="H156" s="2" t="s">
        <v>70</v>
      </c>
      <c r="I156" s="12">
        <f t="shared" ref="I156" si="444">SUM(I158:I161)</f>
        <v>106000</v>
      </c>
      <c r="J156" s="12">
        <f>SUM(J158:Q163)</f>
        <v>252200</v>
      </c>
      <c r="K156" s="12">
        <f>SUM(K158:K161)</f>
        <v>126100</v>
      </c>
      <c r="L156" s="12">
        <f t="shared" ref="L156:Q156" si="445">SUM(L158:L161)</f>
        <v>0</v>
      </c>
      <c r="M156" s="12">
        <f t="shared" si="445"/>
        <v>0</v>
      </c>
      <c r="N156" s="12">
        <f t="shared" si="445"/>
        <v>0</v>
      </c>
      <c r="O156" s="12">
        <f t="shared" si="445"/>
        <v>0</v>
      </c>
      <c r="P156" s="12">
        <f t="shared" si="445"/>
        <v>0</v>
      </c>
      <c r="Q156" s="12">
        <f t="shared" si="445"/>
        <v>0</v>
      </c>
      <c r="R156" s="12">
        <f>SUM(R157:R163)</f>
        <v>0</v>
      </c>
      <c r="S156" s="12">
        <f t="shared" ref="S156:AG156" si="446">SUM(S157:S163)</f>
        <v>0</v>
      </c>
      <c r="T156" s="12">
        <f t="shared" si="446"/>
        <v>0</v>
      </c>
      <c r="U156" s="12">
        <f t="shared" si="446"/>
        <v>0</v>
      </c>
      <c r="V156" s="12">
        <f t="shared" si="446"/>
        <v>0</v>
      </c>
      <c r="W156" s="12">
        <f t="shared" si="446"/>
        <v>0</v>
      </c>
      <c r="X156" s="12">
        <f t="shared" si="446"/>
        <v>0</v>
      </c>
      <c r="Y156" s="12">
        <f t="shared" si="446"/>
        <v>0</v>
      </c>
      <c r="Z156" s="12">
        <f t="shared" si="446"/>
        <v>0</v>
      </c>
      <c r="AA156" s="12">
        <f t="shared" si="446"/>
        <v>0</v>
      </c>
      <c r="AB156" s="12">
        <f t="shared" si="446"/>
        <v>0</v>
      </c>
      <c r="AC156" s="12">
        <f t="shared" si="446"/>
        <v>0</v>
      </c>
      <c r="AD156" s="12">
        <f t="shared" si="446"/>
        <v>0</v>
      </c>
      <c r="AE156" s="12">
        <f t="shared" si="446"/>
        <v>0</v>
      </c>
      <c r="AF156" s="12">
        <f t="shared" si="446"/>
        <v>0</v>
      </c>
      <c r="AG156" s="12">
        <f t="shared" si="446"/>
        <v>0</v>
      </c>
      <c r="AH156" s="12">
        <v>0</v>
      </c>
      <c r="AI156" s="12">
        <v>0</v>
      </c>
      <c r="AJ156" s="12">
        <f>SUM(AJ157:AJ163)</f>
        <v>0</v>
      </c>
      <c r="AK156" s="12">
        <f t="shared" ref="AK156:AY156" si="447">SUM(AK157:AK163)</f>
        <v>0</v>
      </c>
      <c r="AL156" s="12">
        <f t="shared" si="447"/>
        <v>0</v>
      </c>
      <c r="AM156" s="12">
        <f t="shared" si="447"/>
        <v>0</v>
      </c>
      <c r="AN156" s="12">
        <f t="shared" si="447"/>
        <v>0</v>
      </c>
      <c r="AO156" s="12">
        <f t="shared" si="447"/>
        <v>0</v>
      </c>
      <c r="AP156" s="12">
        <f t="shared" si="447"/>
        <v>0</v>
      </c>
      <c r="AQ156" s="12">
        <f t="shared" si="447"/>
        <v>0</v>
      </c>
      <c r="AR156" s="12">
        <f t="shared" si="447"/>
        <v>0</v>
      </c>
      <c r="AS156" s="12">
        <f t="shared" si="447"/>
        <v>0</v>
      </c>
      <c r="AT156" s="12">
        <f t="shared" si="447"/>
        <v>0</v>
      </c>
      <c r="AU156" s="12">
        <f t="shared" si="447"/>
        <v>0</v>
      </c>
      <c r="AV156" s="12">
        <f t="shared" si="447"/>
        <v>0</v>
      </c>
      <c r="AW156" s="12">
        <f t="shared" si="447"/>
        <v>0</v>
      </c>
      <c r="AX156" s="12">
        <f t="shared" si="447"/>
        <v>0</v>
      </c>
      <c r="AY156" s="12">
        <f t="shared" si="447"/>
        <v>0</v>
      </c>
      <c r="AZ156" s="12">
        <v>0</v>
      </c>
      <c r="BA156" s="12">
        <v>0</v>
      </c>
      <c r="BB156" s="12">
        <f>SUM(BB157:BB163)</f>
        <v>0</v>
      </c>
      <c r="BC156" s="12">
        <f t="shared" ref="BC156:BQ156" si="448">SUM(BC157:BC163)</f>
        <v>0</v>
      </c>
      <c r="BD156" s="12">
        <f t="shared" si="448"/>
        <v>0</v>
      </c>
      <c r="BE156" s="12">
        <f t="shared" si="448"/>
        <v>0</v>
      </c>
      <c r="BF156" s="12">
        <f t="shared" si="448"/>
        <v>0</v>
      </c>
      <c r="BG156" s="12">
        <f t="shared" si="448"/>
        <v>0</v>
      </c>
      <c r="BH156" s="12">
        <f t="shared" si="448"/>
        <v>0</v>
      </c>
      <c r="BI156" s="12">
        <f t="shared" si="448"/>
        <v>0</v>
      </c>
      <c r="BJ156" s="12">
        <f t="shared" si="448"/>
        <v>0</v>
      </c>
      <c r="BK156" s="12">
        <f t="shared" si="448"/>
        <v>0</v>
      </c>
      <c r="BL156" s="12">
        <f t="shared" si="448"/>
        <v>0</v>
      </c>
      <c r="BM156" s="12">
        <f t="shared" si="448"/>
        <v>0</v>
      </c>
      <c r="BN156" s="12">
        <f t="shared" si="448"/>
        <v>0</v>
      </c>
      <c r="BO156" s="12">
        <f t="shared" si="448"/>
        <v>0</v>
      </c>
      <c r="BP156" s="12">
        <f t="shared" si="448"/>
        <v>0</v>
      </c>
      <c r="BQ156" s="12">
        <f t="shared" si="448"/>
        <v>0</v>
      </c>
      <c r="BR156" s="12">
        <v>0</v>
      </c>
      <c r="BS156" s="12">
        <v>0</v>
      </c>
      <c r="BT156" s="12">
        <f t="shared" ref="BT156:BZ156" si="449">SUM(BT157:BT163)</f>
        <v>341100</v>
      </c>
      <c r="BU156" s="12">
        <f t="shared" si="449"/>
        <v>650063</v>
      </c>
      <c r="BV156" s="12">
        <f t="shared" si="449"/>
        <v>471963</v>
      </c>
      <c r="BW156" s="12">
        <f t="shared" si="449"/>
        <v>73000</v>
      </c>
      <c r="BX156" s="12">
        <f t="shared" si="449"/>
        <v>13000</v>
      </c>
      <c r="BY156" s="12">
        <f t="shared" si="449"/>
        <v>60000</v>
      </c>
      <c r="BZ156" s="12">
        <f t="shared" si="449"/>
        <v>0</v>
      </c>
      <c r="CA156" s="12">
        <f t="shared" si="379"/>
        <v>544963</v>
      </c>
      <c r="CB156" s="124">
        <f t="shared" si="391"/>
        <v>83.832336250486492</v>
      </c>
    </row>
    <row r="157" spans="1:80" x14ac:dyDescent="0.25">
      <c r="A157" s="98" t="s">
        <v>27</v>
      </c>
      <c r="B157" s="98" t="s">
        <v>3</v>
      </c>
      <c r="C157" s="98" t="s">
        <v>28</v>
      </c>
      <c r="D157" s="99" t="s">
        <v>119</v>
      </c>
      <c r="E157" s="89">
        <v>6143</v>
      </c>
      <c r="F157" s="79"/>
      <c r="G157" s="74" t="s">
        <v>1887</v>
      </c>
      <c r="H157" s="100" t="s">
        <v>1796</v>
      </c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>
        <v>0</v>
      </c>
      <c r="AI157" s="12">
        <v>0</v>
      </c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>
        <v>0</v>
      </c>
      <c r="BA157" s="12">
        <v>0</v>
      </c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>
        <v>0</v>
      </c>
      <c r="BS157" s="12">
        <v>0</v>
      </c>
      <c r="BT157" s="12"/>
      <c r="BU157" s="12">
        <v>46400</v>
      </c>
      <c r="BV157" s="12">
        <v>46400</v>
      </c>
      <c r="BW157" s="12">
        <f>BX157+BY157+BZ157</f>
        <v>0</v>
      </c>
      <c r="BX157" s="12"/>
      <c r="BY157" s="12"/>
      <c r="BZ157" s="12"/>
      <c r="CA157" s="12">
        <f t="shared" si="379"/>
        <v>46400</v>
      </c>
      <c r="CB157" s="124">
        <f t="shared" si="391"/>
        <v>100</v>
      </c>
    </row>
    <row r="158" spans="1:80" ht="22.5" x14ac:dyDescent="0.25">
      <c r="A158" s="4" t="s">
        <v>27</v>
      </c>
      <c r="B158" s="4" t="s">
        <v>3</v>
      </c>
      <c r="C158" s="4" t="s">
        <v>28</v>
      </c>
      <c r="D158" s="79" t="s">
        <v>119</v>
      </c>
      <c r="E158" s="89">
        <v>6143</v>
      </c>
      <c r="F158" s="79" t="s">
        <v>129</v>
      </c>
      <c r="G158" s="74" t="s">
        <v>1887</v>
      </c>
      <c r="H158" s="13" t="s">
        <v>130</v>
      </c>
      <c r="I158" s="14">
        <v>80000</v>
      </c>
      <c r="J158" s="14">
        <f t="shared" ref="J158:J165" si="450">SUM(K158,L158,P158,Q158)</f>
        <v>0</v>
      </c>
      <c r="K158" s="14">
        <v>0</v>
      </c>
      <c r="L158" s="14">
        <f t="shared" ref="L158:L159" si="451">SUM(M158:O158)</f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/>
      <c r="T158" s="14"/>
      <c r="U158" s="14"/>
      <c r="V158" s="14"/>
      <c r="W158" s="14"/>
      <c r="X158" s="14">
        <f t="shared" si="409"/>
        <v>0</v>
      </c>
      <c r="Y158" s="14"/>
      <c r="Z158" s="14"/>
      <c r="AA158" s="14"/>
      <c r="AB158" s="14"/>
      <c r="AC158" s="14"/>
      <c r="AD158" s="14"/>
      <c r="AE158" s="14"/>
      <c r="AF158" s="14"/>
      <c r="AG158" s="14"/>
      <c r="AH158" s="14">
        <v>0</v>
      </c>
      <c r="AI158" s="14">
        <v>0</v>
      </c>
      <c r="AJ158" s="14">
        <v>0</v>
      </c>
      <c r="AK158" s="14"/>
      <c r="AL158" s="14"/>
      <c r="AM158" s="14"/>
      <c r="AN158" s="14"/>
      <c r="AO158" s="14"/>
      <c r="AP158" s="14">
        <f t="shared" si="410"/>
        <v>0</v>
      </c>
      <c r="AQ158" s="14"/>
      <c r="AR158" s="14"/>
      <c r="AS158" s="14"/>
      <c r="AT158" s="14"/>
      <c r="AU158" s="14"/>
      <c r="AV158" s="14"/>
      <c r="AW158" s="14"/>
      <c r="AX158" s="14"/>
      <c r="AY158" s="14"/>
      <c r="AZ158" s="14">
        <v>0</v>
      </c>
      <c r="BA158" s="14">
        <v>0</v>
      </c>
      <c r="BB158" s="14">
        <v>0</v>
      </c>
      <c r="BC158" s="14"/>
      <c r="BD158" s="14"/>
      <c r="BE158" s="14"/>
      <c r="BF158" s="14"/>
      <c r="BG158" s="14"/>
      <c r="BH158" s="14">
        <f t="shared" si="411"/>
        <v>0</v>
      </c>
      <c r="BI158" s="14"/>
      <c r="BJ158" s="14"/>
      <c r="BK158" s="14"/>
      <c r="BL158" s="14"/>
      <c r="BM158" s="14"/>
      <c r="BN158" s="14"/>
      <c r="BO158" s="14"/>
      <c r="BP158" s="14"/>
      <c r="BQ158" s="14"/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f t="shared" si="417"/>
        <v>0</v>
      </c>
      <c r="BX158" s="14">
        <v>0</v>
      </c>
      <c r="BY158" s="14">
        <v>0</v>
      </c>
      <c r="BZ158" s="14">
        <v>0</v>
      </c>
      <c r="CA158" s="14">
        <f t="shared" si="379"/>
        <v>0</v>
      </c>
      <c r="CB158" s="122" t="str">
        <f t="shared" si="391"/>
        <v>-</v>
      </c>
    </row>
    <row r="159" spans="1:80" x14ac:dyDescent="0.25">
      <c r="A159" s="4" t="s">
        <v>27</v>
      </c>
      <c r="B159" s="4" t="s">
        <v>3</v>
      </c>
      <c r="C159" s="4" t="s">
        <v>28</v>
      </c>
      <c r="D159" s="79" t="s">
        <v>119</v>
      </c>
      <c r="E159" s="89">
        <v>6143</v>
      </c>
      <c r="F159" s="79" t="s">
        <v>131</v>
      </c>
      <c r="G159" s="74" t="s">
        <v>1887</v>
      </c>
      <c r="H159" s="13" t="s">
        <v>132</v>
      </c>
      <c r="I159" s="14">
        <v>26000</v>
      </c>
      <c r="J159" s="14">
        <f t="shared" si="450"/>
        <v>26000</v>
      </c>
      <c r="K159" s="14">
        <v>26000</v>
      </c>
      <c r="L159" s="14">
        <f t="shared" si="451"/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/>
      <c r="T159" s="14"/>
      <c r="U159" s="14"/>
      <c r="V159" s="14"/>
      <c r="W159" s="14"/>
      <c r="X159" s="14">
        <f t="shared" si="409"/>
        <v>0</v>
      </c>
      <c r="Y159" s="14"/>
      <c r="Z159" s="14"/>
      <c r="AA159" s="14"/>
      <c r="AB159" s="14"/>
      <c r="AC159" s="14"/>
      <c r="AD159" s="14"/>
      <c r="AE159" s="14"/>
      <c r="AF159" s="14"/>
      <c r="AG159" s="14"/>
      <c r="AH159" s="14">
        <v>0</v>
      </c>
      <c r="AI159" s="14">
        <v>0</v>
      </c>
      <c r="AJ159" s="14">
        <v>0</v>
      </c>
      <c r="AK159" s="14"/>
      <c r="AL159" s="14"/>
      <c r="AM159" s="14"/>
      <c r="AN159" s="14"/>
      <c r="AO159" s="14"/>
      <c r="AP159" s="14">
        <f t="shared" si="410"/>
        <v>0</v>
      </c>
      <c r="AQ159" s="14"/>
      <c r="AR159" s="14"/>
      <c r="AS159" s="14"/>
      <c r="AT159" s="14"/>
      <c r="AU159" s="14"/>
      <c r="AV159" s="14"/>
      <c r="AW159" s="14"/>
      <c r="AX159" s="14"/>
      <c r="AY159" s="14"/>
      <c r="AZ159" s="14">
        <v>0</v>
      </c>
      <c r="BA159" s="14">
        <v>0</v>
      </c>
      <c r="BB159" s="14">
        <v>0</v>
      </c>
      <c r="BC159" s="14"/>
      <c r="BD159" s="14"/>
      <c r="BE159" s="14"/>
      <c r="BF159" s="14"/>
      <c r="BG159" s="14"/>
      <c r="BH159" s="14">
        <f t="shared" si="411"/>
        <v>0</v>
      </c>
      <c r="BI159" s="14"/>
      <c r="BJ159" s="14"/>
      <c r="BK159" s="14"/>
      <c r="BL159" s="14"/>
      <c r="BM159" s="14"/>
      <c r="BN159" s="14"/>
      <c r="BO159" s="14"/>
      <c r="BP159" s="14"/>
      <c r="BQ159" s="14"/>
      <c r="BR159" s="14">
        <v>0</v>
      </c>
      <c r="BS159" s="14">
        <v>0</v>
      </c>
      <c r="BT159" s="14">
        <v>26000</v>
      </c>
      <c r="BU159" s="14">
        <v>26000</v>
      </c>
      <c r="BV159" s="14">
        <v>13000</v>
      </c>
      <c r="BW159" s="14">
        <f t="shared" si="417"/>
        <v>13000</v>
      </c>
      <c r="BX159" s="14">
        <v>13000</v>
      </c>
      <c r="BY159" s="14">
        <v>0</v>
      </c>
      <c r="BZ159" s="14"/>
      <c r="CA159" s="14">
        <f t="shared" si="379"/>
        <v>26000</v>
      </c>
      <c r="CB159" s="122">
        <f t="shared" si="391"/>
        <v>100</v>
      </c>
    </row>
    <row r="160" spans="1:80" x14ac:dyDescent="0.25">
      <c r="A160" s="4" t="s">
        <v>27</v>
      </c>
      <c r="B160" s="4" t="s">
        <v>3</v>
      </c>
      <c r="C160" s="4" t="s">
        <v>28</v>
      </c>
      <c r="D160" s="79" t="s">
        <v>119</v>
      </c>
      <c r="E160" s="89">
        <v>6143</v>
      </c>
      <c r="F160" s="79" t="s">
        <v>1851</v>
      </c>
      <c r="G160" s="74" t="s">
        <v>1887</v>
      </c>
      <c r="H160" s="13" t="s">
        <v>155</v>
      </c>
      <c r="I160" s="14"/>
      <c r="J160" s="14">
        <f>SUM(K160,L160,P160,Q160)</f>
        <v>100000</v>
      </c>
      <c r="K160" s="14">
        <v>100000</v>
      </c>
      <c r="L160" s="14"/>
      <c r="M160" s="14"/>
      <c r="N160" s="14"/>
      <c r="O160" s="14"/>
      <c r="P160" s="14"/>
      <c r="Q160" s="14"/>
      <c r="R160" s="14">
        <v>0</v>
      </c>
      <c r="S160" s="14"/>
      <c r="T160" s="14"/>
      <c r="U160" s="14"/>
      <c r="V160" s="14"/>
      <c r="W160" s="14"/>
      <c r="X160" s="14">
        <f t="shared" si="409"/>
        <v>0</v>
      </c>
      <c r="Y160" s="14"/>
      <c r="Z160" s="14"/>
      <c r="AA160" s="14"/>
      <c r="AB160" s="14"/>
      <c r="AC160" s="14"/>
      <c r="AD160" s="14"/>
      <c r="AE160" s="14"/>
      <c r="AF160" s="14"/>
      <c r="AG160" s="14"/>
      <c r="AH160" s="14">
        <v>0</v>
      </c>
      <c r="AI160" s="14">
        <v>0</v>
      </c>
      <c r="AJ160" s="14"/>
      <c r="AK160" s="14"/>
      <c r="AL160" s="14"/>
      <c r="AM160" s="14"/>
      <c r="AN160" s="14"/>
      <c r="AO160" s="14"/>
      <c r="AP160" s="14">
        <f t="shared" si="410"/>
        <v>0</v>
      </c>
      <c r="AQ160" s="14"/>
      <c r="AR160" s="14"/>
      <c r="AS160" s="14"/>
      <c r="AT160" s="14"/>
      <c r="AU160" s="14"/>
      <c r="AV160" s="14"/>
      <c r="AW160" s="14"/>
      <c r="AX160" s="14"/>
      <c r="AY160" s="14"/>
      <c r="AZ160" s="14">
        <v>0</v>
      </c>
      <c r="BA160" s="14">
        <v>0</v>
      </c>
      <c r="BB160" s="14"/>
      <c r="BC160" s="14"/>
      <c r="BD160" s="14"/>
      <c r="BE160" s="14"/>
      <c r="BF160" s="14"/>
      <c r="BG160" s="14"/>
      <c r="BH160" s="14">
        <f t="shared" si="411"/>
        <v>0</v>
      </c>
      <c r="BI160" s="14"/>
      <c r="BJ160" s="14"/>
      <c r="BK160" s="14"/>
      <c r="BL160" s="14"/>
      <c r="BM160" s="14"/>
      <c r="BN160" s="14"/>
      <c r="BO160" s="14"/>
      <c r="BP160" s="14"/>
      <c r="BQ160" s="14"/>
      <c r="BR160" s="14">
        <v>0</v>
      </c>
      <c r="BS160" s="14">
        <v>0</v>
      </c>
      <c r="BT160" s="14">
        <v>100000</v>
      </c>
      <c r="BU160" s="14">
        <v>100000</v>
      </c>
      <c r="BV160" s="14">
        <v>50000</v>
      </c>
      <c r="BW160" s="14">
        <f t="shared" si="417"/>
        <v>0</v>
      </c>
      <c r="BX160" s="14">
        <v>0</v>
      </c>
      <c r="BY160" s="14">
        <v>0</v>
      </c>
      <c r="BZ160" s="14"/>
      <c r="CA160" s="14">
        <f t="shared" si="379"/>
        <v>50000</v>
      </c>
      <c r="CB160" s="122">
        <f t="shared" si="391"/>
        <v>50</v>
      </c>
    </row>
    <row r="161" spans="1:80" x14ac:dyDescent="0.25">
      <c r="A161" s="4" t="s">
        <v>27</v>
      </c>
      <c r="B161" s="4" t="s">
        <v>3</v>
      </c>
      <c r="C161" s="4" t="s">
        <v>28</v>
      </c>
      <c r="D161" s="79" t="s">
        <v>119</v>
      </c>
      <c r="E161" s="89">
        <v>6143</v>
      </c>
      <c r="F161" s="79" t="s">
        <v>1852</v>
      </c>
      <c r="G161" s="74" t="s">
        <v>1887</v>
      </c>
      <c r="H161" s="60" t="s">
        <v>70</v>
      </c>
      <c r="I161" s="14"/>
      <c r="J161" s="14">
        <f>SUM(K161,L161,P161,Q161)</f>
        <v>100</v>
      </c>
      <c r="K161" s="14">
        <v>100</v>
      </c>
      <c r="L161" s="14"/>
      <c r="M161" s="14"/>
      <c r="N161" s="14"/>
      <c r="O161" s="14"/>
      <c r="P161" s="14"/>
      <c r="Q161" s="14"/>
      <c r="R161" s="14">
        <v>0</v>
      </c>
      <c r="S161" s="14"/>
      <c r="T161" s="14"/>
      <c r="U161" s="14"/>
      <c r="V161" s="14"/>
      <c r="W161" s="14"/>
      <c r="X161" s="14">
        <f t="shared" si="409"/>
        <v>0</v>
      </c>
      <c r="Y161" s="14"/>
      <c r="Z161" s="14"/>
      <c r="AA161" s="14"/>
      <c r="AB161" s="14"/>
      <c r="AC161" s="14"/>
      <c r="AD161" s="14"/>
      <c r="AE161" s="14"/>
      <c r="AF161" s="14"/>
      <c r="AG161" s="14"/>
      <c r="AH161" s="14">
        <v>0</v>
      </c>
      <c r="AI161" s="14">
        <v>0</v>
      </c>
      <c r="AJ161" s="14"/>
      <c r="AK161" s="14"/>
      <c r="AL161" s="14"/>
      <c r="AM161" s="14"/>
      <c r="AN161" s="14"/>
      <c r="AO161" s="14"/>
      <c r="AP161" s="14">
        <f t="shared" si="410"/>
        <v>0</v>
      </c>
      <c r="AQ161" s="14"/>
      <c r="AR161" s="14"/>
      <c r="AS161" s="14"/>
      <c r="AT161" s="14"/>
      <c r="AU161" s="14"/>
      <c r="AV161" s="14"/>
      <c r="AW161" s="14"/>
      <c r="AX161" s="14"/>
      <c r="AY161" s="14"/>
      <c r="AZ161" s="14">
        <v>0</v>
      </c>
      <c r="BA161" s="14">
        <v>0</v>
      </c>
      <c r="BB161" s="14"/>
      <c r="BC161" s="14"/>
      <c r="BD161" s="14"/>
      <c r="BE161" s="14"/>
      <c r="BF161" s="14"/>
      <c r="BG161" s="14"/>
      <c r="BH161" s="14">
        <f t="shared" si="411"/>
        <v>0</v>
      </c>
      <c r="BI161" s="14"/>
      <c r="BJ161" s="14"/>
      <c r="BK161" s="14"/>
      <c r="BL161" s="14"/>
      <c r="BM161" s="14"/>
      <c r="BN161" s="14"/>
      <c r="BO161" s="14"/>
      <c r="BP161" s="14"/>
      <c r="BQ161" s="14"/>
      <c r="BR161" s="14">
        <v>0</v>
      </c>
      <c r="BS161" s="14">
        <v>0</v>
      </c>
      <c r="BT161" s="14">
        <v>100</v>
      </c>
      <c r="BU161" s="14">
        <v>262663</v>
      </c>
      <c r="BV161" s="14">
        <v>262563</v>
      </c>
      <c r="BW161" s="14">
        <f t="shared" si="417"/>
        <v>0</v>
      </c>
      <c r="BX161" s="14">
        <v>0</v>
      </c>
      <c r="BY161" s="14">
        <v>0</v>
      </c>
      <c r="BZ161" s="14">
        <v>0</v>
      </c>
      <c r="CA161" s="14">
        <f t="shared" si="379"/>
        <v>262563</v>
      </c>
      <c r="CB161" s="122">
        <f t="shared" si="391"/>
        <v>99.961928402553852</v>
      </c>
    </row>
    <row r="162" spans="1:80" ht="22.5" x14ac:dyDescent="0.25">
      <c r="A162" s="4" t="s">
        <v>27</v>
      </c>
      <c r="B162" s="4" t="s">
        <v>3</v>
      </c>
      <c r="C162" s="4" t="s">
        <v>28</v>
      </c>
      <c r="D162" s="79" t="s">
        <v>119</v>
      </c>
      <c r="E162" s="89">
        <v>6143</v>
      </c>
      <c r="F162" s="79" t="s">
        <v>1885</v>
      </c>
      <c r="G162" s="74" t="s">
        <v>1887</v>
      </c>
      <c r="H162" s="60" t="s">
        <v>153</v>
      </c>
      <c r="I162" s="14"/>
      <c r="J162" s="14">
        <f t="shared" ref="J162:J163" si="452">SUM(K162,L162,P162,Q162)</f>
        <v>0</v>
      </c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>
        <f t="shared" si="409"/>
        <v>0</v>
      </c>
      <c r="Y162" s="14"/>
      <c r="Z162" s="14"/>
      <c r="AA162" s="14"/>
      <c r="AB162" s="14"/>
      <c r="AC162" s="14"/>
      <c r="AD162" s="14"/>
      <c r="AE162" s="14"/>
      <c r="AF162" s="14"/>
      <c r="AG162" s="14"/>
      <c r="AH162" s="14">
        <v>0</v>
      </c>
      <c r="AI162" s="14">
        <v>0</v>
      </c>
      <c r="AJ162" s="14"/>
      <c r="AK162" s="14"/>
      <c r="AL162" s="14"/>
      <c r="AM162" s="14"/>
      <c r="AN162" s="14"/>
      <c r="AO162" s="14"/>
      <c r="AP162" s="14">
        <f t="shared" si="410"/>
        <v>0</v>
      </c>
      <c r="AQ162" s="14"/>
      <c r="AR162" s="14"/>
      <c r="AS162" s="14"/>
      <c r="AT162" s="14"/>
      <c r="AU162" s="14"/>
      <c r="AV162" s="14"/>
      <c r="AW162" s="14"/>
      <c r="AX162" s="14"/>
      <c r="AY162" s="14"/>
      <c r="AZ162" s="14">
        <v>0</v>
      </c>
      <c r="BA162" s="14">
        <v>0</v>
      </c>
      <c r="BB162" s="14"/>
      <c r="BC162" s="14"/>
      <c r="BD162" s="14"/>
      <c r="BE162" s="14"/>
      <c r="BF162" s="14"/>
      <c r="BG162" s="14"/>
      <c r="BH162" s="14">
        <f t="shared" si="411"/>
        <v>0</v>
      </c>
      <c r="BI162" s="14"/>
      <c r="BJ162" s="14"/>
      <c r="BK162" s="14"/>
      <c r="BL162" s="14"/>
      <c r="BM162" s="14"/>
      <c r="BN162" s="14"/>
      <c r="BO162" s="14"/>
      <c r="BP162" s="14"/>
      <c r="BQ162" s="14"/>
      <c r="BR162" s="14">
        <v>0</v>
      </c>
      <c r="BS162" s="14">
        <v>0</v>
      </c>
      <c r="BT162" s="14">
        <v>100000</v>
      </c>
      <c r="BU162" s="14">
        <v>100000</v>
      </c>
      <c r="BV162" s="14">
        <v>100000</v>
      </c>
      <c r="BW162" s="14">
        <f t="shared" si="417"/>
        <v>0</v>
      </c>
      <c r="BX162" s="14">
        <v>0</v>
      </c>
      <c r="BY162" s="14">
        <v>0</v>
      </c>
      <c r="BZ162" s="14">
        <v>0</v>
      </c>
      <c r="CA162" s="14">
        <f t="shared" si="379"/>
        <v>100000</v>
      </c>
      <c r="CB162" s="122">
        <f t="shared" si="391"/>
        <v>100</v>
      </c>
    </row>
    <row r="163" spans="1:80" ht="22.5" x14ac:dyDescent="0.25">
      <c r="A163" s="4" t="s">
        <v>27</v>
      </c>
      <c r="B163" s="4" t="s">
        <v>3</v>
      </c>
      <c r="C163" s="4" t="s">
        <v>28</v>
      </c>
      <c r="D163" s="79" t="s">
        <v>119</v>
      </c>
      <c r="E163" s="89">
        <v>6143</v>
      </c>
      <c r="F163" s="79" t="s">
        <v>1886</v>
      </c>
      <c r="G163" s="74" t="s">
        <v>1887</v>
      </c>
      <c r="H163" s="13" t="s">
        <v>157</v>
      </c>
      <c r="I163" s="14"/>
      <c r="J163" s="14">
        <f t="shared" si="452"/>
        <v>0</v>
      </c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>
        <f t="shared" si="409"/>
        <v>0</v>
      </c>
      <c r="Y163" s="14"/>
      <c r="Z163" s="14"/>
      <c r="AA163" s="14"/>
      <c r="AB163" s="14"/>
      <c r="AC163" s="14"/>
      <c r="AD163" s="14"/>
      <c r="AE163" s="14"/>
      <c r="AF163" s="14"/>
      <c r="AG163" s="14"/>
      <c r="AH163" s="14">
        <v>0</v>
      </c>
      <c r="AI163" s="14">
        <v>0</v>
      </c>
      <c r="AJ163" s="14"/>
      <c r="AK163" s="14"/>
      <c r="AL163" s="14"/>
      <c r="AM163" s="14"/>
      <c r="AN163" s="14"/>
      <c r="AO163" s="14"/>
      <c r="AP163" s="14">
        <f t="shared" si="410"/>
        <v>0</v>
      </c>
      <c r="AQ163" s="14"/>
      <c r="AR163" s="14"/>
      <c r="AS163" s="14"/>
      <c r="AT163" s="14"/>
      <c r="AU163" s="14"/>
      <c r="AV163" s="14"/>
      <c r="AW163" s="14"/>
      <c r="AX163" s="14"/>
      <c r="AY163" s="14"/>
      <c r="AZ163" s="14">
        <v>0</v>
      </c>
      <c r="BA163" s="14">
        <v>0</v>
      </c>
      <c r="BB163" s="14"/>
      <c r="BC163" s="14"/>
      <c r="BD163" s="14"/>
      <c r="BE163" s="14"/>
      <c r="BF163" s="14"/>
      <c r="BG163" s="14"/>
      <c r="BH163" s="14">
        <f t="shared" si="411"/>
        <v>0</v>
      </c>
      <c r="BI163" s="14"/>
      <c r="BJ163" s="14"/>
      <c r="BK163" s="14"/>
      <c r="BL163" s="14"/>
      <c r="BM163" s="14"/>
      <c r="BN163" s="14"/>
      <c r="BO163" s="14"/>
      <c r="BP163" s="14"/>
      <c r="BQ163" s="14"/>
      <c r="BR163" s="14">
        <v>0</v>
      </c>
      <c r="BS163" s="14">
        <v>0</v>
      </c>
      <c r="BT163" s="14">
        <v>115000</v>
      </c>
      <c r="BU163" s="14">
        <v>115000</v>
      </c>
      <c r="BV163" s="14">
        <v>0</v>
      </c>
      <c r="BW163" s="14">
        <f t="shared" si="417"/>
        <v>60000</v>
      </c>
      <c r="BX163" s="14">
        <v>0</v>
      </c>
      <c r="BY163" s="14">
        <v>60000</v>
      </c>
      <c r="BZ163" s="14">
        <v>0</v>
      </c>
      <c r="CA163" s="14">
        <f t="shared" si="379"/>
        <v>60000</v>
      </c>
      <c r="CB163" s="122">
        <f t="shared" si="391"/>
        <v>52.173913043478258</v>
      </c>
    </row>
    <row r="164" spans="1:80" x14ac:dyDescent="0.25">
      <c r="A164" s="1" t="s">
        <v>27</v>
      </c>
      <c r="B164" s="1" t="s">
        <v>3</v>
      </c>
      <c r="C164" s="1" t="s">
        <v>28</v>
      </c>
      <c r="D164" s="82" t="s">
        <v>119</v>
      </c>
      <c r="E164" s="82" t="s">
        <v>133</v>
      </c>
      <c r="F164" s="79" t="s">
        <v>1</v>
      </c>
      <c r="G164" s="13" t="s">
        <v>1</v>
      </c>
      <c r="H164" s="2" t="s">
        <v>134</v>
      </c>
      <c r="I164" s="12">
        <f>SUM(I165)</f>
        <v>500000</v>
      </c>
      <c r="J164" s="12">
        <f t="shared" si="450"/>
        <v>0</v>
      </c>
      <c r="K164" s="12">
        <f t="shared" ref="K164:Q164" si="453">SUM(K165)</f>
        <v>0</v>
      </c>
      <c r="L164" s="12">
        <f t="shared" ref="L164:L165" si="454">SUM(M164:O164)</f>
        <v>0</v>
      </c>
      <c r="M164" s="12">
        <f t="shared" si="453"/>
        <v>0</v>
      </c>
      <c r="N164" s="12">
        <f t="shared" si="453"/>
        <v>0</v>
      </c>
      <c r="O164" s="12">
        <f t="shared" si="453"/>
        <v>0</v>
      </c>
      <c r="P164" s="12">
        <f t="shared" si="453"/>
        <v>0</v>
      </c>
      <c r="Q164" s="12">
        <f t="shared" si="453"/>
        <v>0</v>
      </c>
      <c r="R164" s="12">
        <f t="shared" ref="R164:AG164" si="455">SUM(R165)</f>
        <v>0</v>
      </c>
      <c r="S164" s="12">
        <f t="shared" si="455"/>
        <v>0</v>
      </c>
      <c r="T164" s="12">
        <f t="shared" si="455"/>
        <v>0</v>
      </c>
      <c r="U164" s="12">
        <f t="shared" si="455"/>
        <v>0</v>
      </c>
      <c r="V164" s="12">
        <f t="shared" si="455"/>
        <v>0</v>
      </c>
      <c r="W164" s="12">
        <f t="shared" si="455"/>
        <v>0</v>
      </c>
      <c r="X164" s="12">
        <f t="shared" si="455"/>
        <v>0</v>
      </c>
      <c r="Y164" s="12">
        <f t="shared" si="455"/>
        <v>0</v>
      </c>
      <c r="Z164" s="12">
        <f t="shared" si="455"/>
        <v>0</v>
      </c>
      <c r="AA164" s="12">
        <f t="shared" si="455"/>
        <v>0</v>
      </c>
      <c r="AB164" s="12">
        <f t="shared" si="455"/>
        <v>0</v>
      </c>
      <c r="AC164" s="12">
        <f t="shared" si="455"/>
        <v>0</v>
      </c>
      <c r="AD164" s="12">
        <f t="shared" si="455"/>
        <v>0</v>
      </c>
      <c r="AE164" s="12">
        <f t="shared" si="455"/>
        <v>0</v>
      </c>
      <c r="AF164" s="12">
        <f t="shared" si="455"/>
        <v>0</v>
      </c>
      <c r="AG164" s="12">
        <f t="shared" si="455"/>
        <v>0</v>
      </c>
      <c r="AH164" s="12">
        <v>0</v>
      </c>
      <c r="AI164" s="12">
        <v>0</v>
      </c>
      <c r="AJ164" s="12">
        <f t="shared" ref="AJ164:AY164" si="456">SUM(AJ165)</f>
        <v>0</v>
      </c>
      <c r="AK164" s="12">
        <f t="shared" si="456"/>
        <v>0</v>
      </c>
      <c r="AL164" s="12">
        <f t="shared" si="456"/>
        <v>0</v>
      </c>
      <c r="AM164" s="12">
        <f t="shared" si="456"/>
        <v>0</v>
      </c>
      <c r="AN164" s="12">
        <f t="shared" si="456"/>
        <v>0</v>
      </c>
      <c r="AO164" s="12">
        <f t="shared" si="456"/>
        <v>0</v>
      </c>
      <c r="AP164" s="12">
        <f t="shared" si="456"/>
        <v>0</v>
      </c>
      <c r="AQ164" s="12">
        <f t="shared" si="456"/>
        <v>0</v>
      </c>
      <c r="AR164" s="12">
        <f t="shared" si="456"/>
        <v>0</v>
      </c>
      <c r="AS164" s="12">
        <f t="shared" si="456"/>
        <v>0</v>
      </c>
      <c r="AT164" s="12">
        <f t="shared" si="456"/>
        <v>0</v>
      </c>
      <c r="AU164" s="12">
        <f t="shared" si="456"/>
        <v>0</v>
      </c>
      <c r="AV164" s="12">
        <f t="shared" si="456"/>
        <v>0</v>
      </c>
      <c r="AW164" s="12">
        <f t="shared" si="456"/>
        <v>0</v>
      </c>
      <c r="AX164" s="12">
        <f t="shared" si="456"/>
        <v>0</v>
      </c>
      <c r="AY164" s="12">
        <f t="shared" si="456"/>
        <v>0</v>
      </c>
      <c r="AZ164" s="12">
        <v>0</v>
      </c>
      <c r="BA164" s="12">
        <v>0</v>
      </c>
      <c r="BB164" s="12">
        <f t="shared" ref="BB164:BQ164" si="457">SUM(BB165)</f>
        <v>0</v>
      </c>
      <c r="BC164" s="12">
        <f t="shared" si="457"/>
        <v>0</v>
      </c>
      <c r="BD164" s="12">
        <f t="shared" si="457"/>
        <v>0</v>
      </c>
      <c r="BE164" s="12">
        <f t="shared" si="457"/>
        <v>0</v>
      </c>
      <c r="BF164" s="12">
        <f t="shared" si="457"/>
        <v>0</v>
      </c>
      <c r="BG164" s="12">
        <f t="shared" si="457"/>
        <v>0</v>
      </c>
      <c r="BH164" s="12">
        <f t="shared" si="457"/>
        <v>0</v>
      </c>
      <c r="BI164" s="12">
        <f t="shared" si="457"/>
        <v>0</v>
      </c>
      <c r="BJ164" s="12">
        <f t="shared" si="457"/>
        <v>0</v>
      </c>
      <c r="BK164" s="12">
        <f t="shared" si="457"/>
        <v>0</v>
      </c>
      <c r="BL164" s="12">
        <f t="shared" si="457"/>
        <v>0</v>
      </c>
      <c r="BM164" s="12">
        <f t="shared" si="457"/>
        <v>0</v>
      </c>
      <c r="BN164" s="12">
        <f t="shared" si="457"/>
        <v>0</v>
      </c>
      <c r="BO164" s="12">
        <f t="shared" si="457"/>
        <v>0</v>
      </c>
      <c r="BP164" s="12">
        <f t="shared" si="457"/>
        <v>0</v>
      </c>
      <c r="BQ164" s="12">
        <f t="shared" si="457"/>
        <v>0</v>
      </c>
      <c r="BR164" s="12">
        <v>0</v>
      </c>
      <c r="BS164" s="12">
        <v>0</v>
      </c>
      <c r="BT164" s="12">
        <f t="shared" ref="BT164:BX164" si="458">SUM(BT165)</f>
        <v>0</v>
      </c>
      <c r="BU164" s="12">
        <f t="shared" si="458"/>
        <v>0</v>
      </c>
      <c r="BV164" s="12">
        <f t="shared" si="458"/>
        <v>0</v>
      </c>
      <c r="BW164" s="12">
        <f t="shared" si="458"/>
        <v>0</v>
      </c>
      <c r="BX164" s="12">
        <f t="shared" si="458"/>
        <v>0</v>
      </c>
      <c r="BY164" s="12">
        <f t="shared" ref="BY164" si="459">SUM(BY165)</f>
        <v>0</v>
      </c>
      <c r="BZ164" s="12">
        <f t="shared" ref="BZ164" si="460">SUM(BZ165)</f>
        <v>0</v>
      </c>
      <c r="CA164" s="12">
        <f t="shared" si="379"/>
        <v>0</v>
      </c>
      <c r="CB164" s="124" t="str">
        <f t="shared" si="391"/>
        <v>-</v>
      </c>
    </row>
    <row r="165" spans="1:80" x14ac:dyDescent="0.25">
      <c r="A165" s="4" t="s">
        <v>27</v>
      </c>
      <c r="B165" s="4" t="s">
        <v>3</v>
      </c>
      <c r="C165" s="4" t="s">
        <v>28</v>
      </c>
      <c r="D165" s="79" t="s">
        <v>119</v>
      </c>
      <c r="E165" s="89">
        <v>6147</v>
      </c>
      <c r="F165" s="79" t="s">
        <v>135</v>
      </c>
      <c r="G165" s="74" t="s">
        <v>1887</v>
      </c>
      <c r="H165" s="13" t="s">
        <v>136</v>
      </c>
      <c r="I165" s="14">
        <v>500000</v>
      </c>
      <c r="J165" s="14">
        <f t="shared" si="450"/>
        <v>0</v>
      </c>
      <c r="K165" s="14">
        <v>0</v>
      </c>
      <c r="L165" s="14">
        <f t="shared" si="454"/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/>
      <c r="T165" s="14"/>
      <c r="U165" s="14"/>
      <c r="V165" s="14"/>
      <c r="W165" s="14"/>
      <c r="X165" s="14">
        <f t="shared" si="409"/>
        <v>0</v>
      </c>
      <c r="Y165" s="14"/>
      <c r="Z165" s="14"/>
      <c r="AA165" s="14"/>
      <c r="AB165" s="14"/>
      <c r="AC165" s="14"/>
      <c r="AD165" s="14"/>
      <c r="AE165" s="14"/>
      <c r="AF165" s="14"/>
      <c r="AG165" s="14"/>
      <c r="AH165" s="14">
        <v>0</v>
      </c>
      <c r="AI165" s="14">
        <v>0</v>
      </c>
      <c r="AJ165" s="14">
        <v>0</v>
      </c>
      <c r="AK165" s="14"/>
      <c r="AL165" s="14"/>
      <c r="AM165" s="14"/>
      <c r="AN165" s="14"/>
      <c r="AO165" s="14"/>
      <c r="AP165" s="14">
        <f t="shared" si="410"/>
        <v>0</v>
      </c>
      <c r="AQ165" s="14"/>
      <c r="AR165" s="14"/>
      <c r="AS165" s="14"/>
      <c r="AT165" s="14"/>
      <c r="AU165" s="14"/>
      <c r="AV165" s="14"/>
      <c r="AW165" s="14"/>
      <c r="AX165" s="14"/>
      <c r="AY165" s="14"/>
      <c r="AZ165" s="14">
        <v>0</v>
      </c>
      <c r="BA165" s="14">
        <v>0</v>
      </c>
      <c r="BB165" s="14">
        <v>0</v>
      </c>
      <c r="BC165" s="14"/>
      <c r="BD165" s="14"/>
      <c r="BE165" s="14"/>
      <c r="BF165" s="14"/>
      <c r="BG165" s="14"/>
      <c r="BH165" s="14">
        <f t="shared" si="411"/>
        <v>0</v>
      </c>
      <c r="BI165" s="14"/>
      <c r="BJ165" s="14"/>
      <c r="BK165" s="14"/>
      <c r="BL165" s="14"/>
      <c r="BM165" s="14"/>
      <c r="BN165" s="14"/>
      <c r="BO165" s="14"/>
      <c r="BP165" s="14"/>
      <c r="BQ165" s="14"/>
      <c r="BR165" s="14">
        <v>0</v>
      </c>
      <c r="BS165" s="14">
        <v>0</v>
      </c>
      <c r="BT165" s="14">
        <v>0</v>
      </c>
      <c r="BU165" s="14">
        <v>0</v>
      </c>
      <c r="BV165" s="14">
        <v>0</v>
      </c>
      <c r="BW165" s="14">
        <f t="shared" si="417"/>
        <v>0</v>
      </c>
      <c r="BX165" s="14"/>
      <c r="BY165" s="14"/>
      <c r="BZ165" s="14"/>
      <c r="CA165" s="14">
        <f t="shared" si="379"/>
        <v>0</v>
      </c>
      <c r="CB165" s="122" t="str">
        <f t="shared" si="391"/>
        <v>-</v>
      </c>
    </row>
    <row r="166" spans="1:80" ht="22.5" x14ac:dyDescent="0.25">
      <c r="A166" s="1" t="s">
        <v>1</v>
      </c>
      <c r="B166" s="1" t="s">
        <v>1</v>
      </c>
      <c r="C166" s="1" t="s">
        <v>1</v>
      </c>
      <c r="D166" s="78" t="s">
        <v>1</v>
      </c>
      <c r="E166" s="78" t="s">
        <v>1</v>
      </c>
      <c r="F166" s="78" t="s">
        <v>1</v>
      </c>
      <c r="G166" s="2" t="s">
        <v>1</v>
      </c>
      <c r="H166" s="10" t="s">
        <v>77</v>
      </c>
      <c r="I166" s="11">
        <f>SUM(I167)</f>
        <v>0</v>
      </c>
      <c r="J166" s="11">
        <f t="shared" ref="J166:Q167" si="461">SUM(J167)</f>
        <v>5000</v>
      </c>
      <c r="K166" s="11">
        <f t="shared" si="461"/>
        <v>5000</v>
      </c>
      <c r="L166" s="11">
        <f t="shared" si="461"/>
        <v>0</v>
      </c>
      <c r="M166" s="11">
        <f t="shared" si="461"/>
        <v>0</v>
      </c>
      <c r="N166" s="11">
        <f t="shared" si="461"/>
        <v>0</v>
      </c>
      <c r="O166" s="11">
        <f t="shared" si="461"/>
        <v>0</v>
      </c>
      <c r="P166" s="11">
        <f t="shared" si="461"/>
        <v>0</v>
      </c>
      <c r="Q166" s="11">
        <f t="shared" si="461"/>
        <v>0</v>
      </c>
      <c r="R166" s="11">
        <f t="shared" ref="R166:AG167" si="462">SUM(R167)</f>
        <v>0</v>
      </c>
      <c r="S166" s="11">
        <f t="shared" si="462"/>
        <v>0</v>
      </c>
      <c r="T166" s="11">
        <f t="shared" si="462"/>
        <v>0</v>
      </c>
      <c r="U166" s="11">
        <f t="shared" si="462"/>
        <v>0</v>
      </c>
      <c r="V166" s="11">
        <f t="shared" si="462"/>
        <v>0</v>
      </c>
      <c r="W166" s="11">
        <f t="shared" si="462"/>
        <v>0</v>
      </c>
      <c r="X166" s="11">
        <f t="shared" si="462"/>
        <v>0</v>
      </c>
      <c r="Y166" s="11">
        <f t="shared" si="462"/>
        <v>0</v>
      </c>
      <c r="Z166" s="11">
        <f t="shared" si="462"/>
        <v>0</v>
      </c>
      <c r="AA166" s="11">
        <f t="shared" si="462"/>
        <v>0</v>
      </c>
      <c r="AB166" s="11">
        <f t="shared" si="462"/>
        <v>0</v>
      </c>
      <c r="AC166" s="11">
        <f t="shared" si="462"/>
        <v>0</v>
      </c>
      <c r="AD166" s="11">
        <f t="shared" si="462"/>
        <v>0</v>
      </c>
      <c r="AE166" s="11">
        <f t="shared" si="462"/>
        <v>0</v>
      </c>
      <c r="AF166" s="11">
        <f t="shared" si="462"/>
        <v>0</v>
      </c>
      <c r="AG166" s="11">
        <f t="shared" si="462"/>
        <v>0</v>
      </c>
      <c r="AH166" s="11">
        <v>0</v>
      </c>
      <c r="AI166" s="11">
        <v>0</v>
      </c>
      <c r="AJ166" s="11">
        <f t="shared" ref="AJ166:AY167" si="463">SUM(AJ167)</f>
        <v>0</v>
      </c>
      <c r="AK166" s="11">
        <f t="shared" si="463"/>
        <v>0</v>
      </c>
      <c r="AL166" s="11">
        <f t="shared" si="463"/>
        <v>0</v>
      </c>
      <c r="AM166" s="11">
        <f t="shared" si="463"/>
        <v>0</v>
      </c>
      <c r="AN166" s="11">
        <f t="shared" si="463"/>
        <v>0</v>
      </c>
      <c r="AO166" s="11">
        <f t="shared" si="463"/>
        <v>0</v>
      </c>
      <c r="AP166" s="11">
        <f t="shared" si="463"/>
        <v>0</v>
      </c>
      <c r="AQ166" s="11">
        <f t="shared" si="463"/>
        <v>0</v>
      </c>
      <c r="AR166" s="11">
        <f t="shared" si="463"/>
        <v>0</v>
      </c>
      <c r="AS166" s="11">
        <f t="shared" si="463"/>
        <v>0</v>
      </c>
      <c r="AT166" s="11">
        <f t="shared" si="463"/>
        <v>0</v>
      </c>
      <c r="AU166" s="11">
        <f t="shared" si="463"/>
        <v>0</v>
      </c>
      <c r="AV166" s="11">
        <f t="shared" si="463"/>
        <v>0</v>
      </c>
      <c r="AW166" s="11">
        <f t="shared" si="463"/>
        <v>0</v>
      </c>
      <c r="AX166" s="11">
        <f t="shared" si="463"/>
        <v>0</v>
      </c>
      <c r="AY166" s="11">
        <f t="shared" si="463"/>
        <v>0</v>
      </c>
      <c r="AZ166" s="11">
        <v>0</v>
      </c>
      <c r="BA166" s="11">
        <v>0</v>
      </c>
      <c r="BB166" s="11">
        <f t="shared" ref="BB166:BQ167" si="464">SUM(BB167)</f>
        <v>0</v>
      </c>
      <c r="BC166" s="11">
        <f t="shared" si="464"/>
        <v>0</v>
      </c>
      <c r="BD166" s="11">
        <f t="shared" si="464"/>
        <v>0</v>
      </c>
      <c r="BE166" s="11">
        <f t="shared" si="464"/>
        <v>0</v>
      </c>
      <c r="BF166" s="11">
        <f t="shared" si="464"/>
        <v>0</v>
      </c>
      <c r="BG166" s="11">
        <f t="shared" si="464"/>
        <v>0</v>
      </c>
      <c r="BH166" s="11">
        <f t="shared" si="464"/>
        <v>0</v>
      </c>
      <c r="BI166" s="11">
        <f t="shared" si="464"/>
        <v>0</v>
      </c>
      <c r="BJ166" s="11">
        <f t="shared" si="464"/>
        <v>0</v>
      </c>
      <c r="BK166" s="11">
        <f t="shared" si="464"/>
        <v>0</v>
      </c>
      <c r="BL166" s="11">
        <f t="shared" si="464"/>
        <v>0</v>
      </c>
      <c r="BM166" s="11">
        <f t="shared" si="464"/>
        <v>0</v>
      </c>
      <c r="BN166" s="11">
        <f t="shared" si="464"/>
        <v>0</v>
      </c>
      <c r="BO166" s="11">
        <f t="shared" si="464"/>
        <v>0</v>
      </c>
      <c r="BP166" s="11">
        <f t="shared" si="464"/>
        <v>0</v>
      </c>
      <c r="BQ166" s="11">
        <f t="shared" si="464"/>
        <v>0</v>
      </c>
      <c r="BR166" s="11">
        <v>0</v>
      </c>
      <c r="BS166" s="11">
        <v>0</v>
      </c>
      <c r="BT166" s="11">
        <f t="shared" ref="BT166:BX167" si="465">SUM(BT167)</f>
        <v>20000</v>
      </c>
      <c r="BU166" s="11">
        <f t="shared" si="465"/>
        <v>20000</v>
      </c>
      <c r="BV166" s="11">
        <f t="shared" si="465"/>
        <v>20000</v>
      </c>
      <c r="BW166" s="11">
        <f t="shared" si="465"/>
        <v>0</v>
      </c>
      <c r="BX166" s="11">
        <f t="shared" si="465"/>
        <v>0</v>
      </c>
      <c r="BY166" s="11">
        <f t="shared" ref="BY166:BY167" si="466">SUM(BY167)</f>
        <v>0</v>
      </c>
      <c r="BZ166" s="11">
        <f t="shared" ref="BZ166:BZ167" si="467">SUM(BZ167)</f>
        <v>0</v>
      </c>
      <c r="CA166" s="11">
        <f t="shared" si="379"/>
        <v>20000</v>
      </c>
      <c r="CB166" s="123">
        <f t="shared" si="391"/>
        <v>100</v>
      </c>
    </row>
    <row r="167" spans="1:80" x14ac:dyDescent="0.25">
      <c r="A167" s="4" t="s">
        <v>27</v>
      </c>
      <c r="B167" s="4" t="s">
        <v>3</v>
      </c>
      <c r="C167" s="4" t="s">
        <v>28</v>
      </c>
      <c r="D167" s="79" t="s">
        <v>119</v>
      </c>
      <c r="E167" s="78" t="s">
        <v>78</v>
      </c>
      <c r="F167" s="78" t="s">
        <v>1</v>
      </c>
      <c r="G167" s="2" t="s">
        <v>1</v>
      </c>
      <c r="H167" s="2" t="s">
        <v>79</v>
      </c>
      <c r="I167" s="58">
        <f>SUM(I168)</f>
        <v>0</v>
      </c>
      <c r="J167" s="58">
        <f t="shared" si="461"/>
        <v>5000</v>
      </c>
      <c r="K167" s="58">
        <f t="shared" si="461"/>
        <v>5000</v>
      </c>
      <c r="L167" s="58">
        <f t="shared" si="461"/>
        <v>0</v>
      </c>
      <c r="M167" s="58">
        <f t="shared" si="461"/>
        <v>0</v>
      </c>
      <c r="N167" s="58">
        <f t="shared" si="461"/>
        <v>0</v>
      </c>
      <c r="O167" s="58">
        <f t="shared" si="461"/>
        <v>0</v>
      </c>
      <c r="P167" s="58">
        <f t="shared" si="461"/>
        <v>0</v>
      </c>
      <c r="Q167" s="58">
        <f t="shared" si="461"/>
        <v>0</v>
      </c>
      <c r="R167" s="58">
        <f t="shared" si="462"/>
        <v>0</v>
      </c>
      <c r="S167" s="58">
        <f t="shared" ref="S167:AG167" si="468">SUM(S168)</f>
        <v>0</v>
      </c>
      <c r="T167" s="58">
        <f t="shared" si="468"/>
        <v>0</v>
      </c>
      <c r="U167" s="58">
        <f t="shared" si="468"/>
        <v>0</v>
      </c>
      <c r="V167" s="58">
        <f t="shared" si="468"/>
        <v>0</v>
      </c>
      <c r="W167" s="58">
        <f t="shared" si="468"/>
        <v>0</v>
      </c>
      <c r="X167" s="58">
        <f t="shared" si="468"/>
        <v>0</v>
      </c>
      <c r="Y167" s="58">
        <f t="shared" si="468"/>
        <v>0</v>
      </c>
      <c r="Z167" s="58">
        <f t="shared" si="468"/>
        <v>0</v>
      </c>
      <c r="AA167" s="58">
        <f t="shared" si="468"/>
        <v>0</v>
      </c>
      <c r="AB167" s="58">
        <f t="shared" si="468"/>
        <v>0</v>
      </c>
      <c r="AC167" s="58">
        <f t="shared" si="468"/>
        <v>0</v>
      </c>
      <c r="AD167" s="58">
        <f t="shared" si="468"/>
        <v>0</v>
      </c>
      <c r="AE167" s="58">
        <f t="shared" si="468"/>
        <v>0</v>
      </c>
      <c r="AF167" s="58">
        <f t="shared" si="468"/>
        <v>0</v>
      </c>
      <c r="AG167" s="58">
        <f t="shared" si="468"/>
        <v>0</v>
      </c>
      <c r="AH167" s="58">
        <v>0</v>
      </c>
      <c r="AI167" s="58">
        <v>0</v>
      </c>
      <c r="AJ167" s="58">
        <f t="shared" si="463"/>
        <v>0</v>
      </c>
      <c r="AK167" s="58">
        <f t="shared" ref="AK167:AY167" si="469">SUM(AK168)</f>
        <v>0</v>
      </c>
      <c r="AL167" s="58">
        <f t="shared" si="469"/>
        <v>0</v>
      </c>
      <c r="AM167" s="58">
        <f t="shared" si="469"/>
        <v>0</v>
      </c>
      <c r="AN167" s="58">
        <f t="shared" si="469"/>
        <v>0</v>
      </c>
      <c r="AO167" s="58">
        <f t="shared" si="469"/>
        <v>0</v>
      </c>
      <c r="AP167" s="58">
        <f t="shared" si="469"/>
        <v>0</v>
      </c>
      <c r="AQ167" s="58">
        <f t="shared" si="469"/>
        <v>0</v>
      </c>
      <c r="AR167" s="58">
        <f t="shared" si="469"/>
        <v>0</v>
      </c>
      <c r="AS167" s="58">
        <f t="shared" si="469"/>
        <v>0</v>
      </c>
      <c r="AT167" s="58">
        <f t="shared" si="469"/>
        <v>0</v>
      </c>
      <c r="AU167" s="58">
        <f t="shared" si="469"/>
        <v>0</v>
      </c>
      <c r="AV167" s="58">
        <f t="shared" si="469"/>
        <v>0</v>
      </c>
      <c r="AW167" s="58">
        <f t="shared" si="469"/>
        <v>0</v>
      </c>
      <c r="AX167" s="58">
        <f t="shared" si="469"/>
        <v>0</v>
      </c>
      <c r="AY167" s="58">
        <f t="shared" si="469"/>
        <v>0</v>
      </c>
      <c r="AZ167" s="58">
        <v>0</v>
      </c>
      <c r="BA167" s="58">
        <v>0</v>
      </c>
      <c r="BB167" s="58">
        <f t="shared" si="464"/>
        <v>0</v>
      </c>
      <c r="BC167" s="58">
        <f t="shared" ref="BC167:BQ167" si="470">SUM(BC168)</f>
        <v>0</v>
      </c>
      <c r="BD167" s="58">
        <f t="shared" si="470"/>
        <v>0</v>
      </c>
      <c r="BE167" s="58">
        <f t="shared" si="470"/>
        <v>0</v>
      </c>
      <c r="BF167" s="58">
        <f t="shared" si="470"/>
        <v>0</v>
      </c>
      <c r="BG167" s="58">
        <f t="shared" si="470"/>
        <v>0</v>
      </c>
      <c r="BH167" s="58">
        <f t="shared" si="470"/>
        <v>0</v>
      </c>
      <c r="BI167" s="58">
        <f t="shared" si="470"/>
        <v>0</v>
      </c>
      <c r="BJ167" s="58">
        <f t="shared" si="470"/>
        <v>0</v>
      </c>
      <c r="BK167" s="58">
        <f t="shared" si="470"/>
        <v>0</v>
      </c>
      <c r="BL167" s="58">
        <f t="shared" si="470"/>
        <v>0</v>
      </c>
      <c r="BM167" s="58">
        <f t="shared" si="470"/>
        <v>0</v>
      </c>
      <c r="BN167" s="58">
        <f t="shared" si="470"/>
        <v>0</v>
      </c>
      <c r="BO167" s="58">
        <f t="shared" si="470"/>
        <v>0</v>
      </c>
      <c r="BP167" s="58">
        <f t="shared" si="470"/>
        <v>0</v>
      </c>
      <c r="BQ167" s="58">
        <f t="shared" si="470"/>
        <v>0</v>
      </c>
      <c r="BR167" s="58">
        <v>0</v>
      </c>
      <c r="BS167" s="58">
        <v>0</v>
      </c>
      <c r="BT167" s="12">
        <f t="shared" si="465"/>
        <v>20000</v>
      </c>
      <c r="BU167" s="12">
        <f t="shared" si="465"/>
        <v>20000</v>
      </c>
      <c r="BV167" s="12">
        <f t="shared" si="465"/>
        <v>20000</v>
      </c>
      <c r="BW167" s="12">
        <f t="shared" si="465"/>
        <v>0</v>
      </c>
      <c r="BX167" s="12">
        <f t="shared" si="465"/>
        <v>0</v>
      </c>
      <c r="BY167" s="12">
        <f t="shared" si="466"/>
        <v>0</v>
      </c>
      <c r="BZ167" s="12">
        <f t="shared" si="467"/>
        <v>0</v>
      </c>
      <c r="CA167" s="12">
        <f t="shared" si="379"/>
        <v>20000</v>
      </c>
      <c r="CB167" s="124">
        <f t="shared" si="391"/>
        <v>100</v>
      </c>
    </row>
    <row r="168" spans="1:80" x14ac:dyDescent="0.25">
      <c r="A168" s="4" t="s">
        <v>27</v>
      </c>
      <c r="B168" s="4" t="s">
        <v>3</v>
      </c>
      <c r="C168" s="4" t="s">
        <v>28</v>
      </c>
      <c r="D168" s="79" t="s">
        <v>119</v>
      </c>
      <c r="E168" s="89">
        <v>8213</v>
      </c>
      <c r="F168" s="79"/>
      <c r="G168" s="74" t="s">
        <v>1887</v>
      </c>
      <c r="H168" s="13" t="s">
        <v>81</v>
      </c>
      <c r="I168" s="14"/>
      <c r="J168" s="14">
        <f t="shared" ref="J168" si="471">SUM(K168,L168,P168,Q168)</f>
        <v>5000</v>
      </c>
      <c r="K168" s="14">
        <v>5000</v>
      </c>
      <c r="L168" s="14"/>
      <c r="M168" s="14"/>
      <c r="N168" s="14"/>
      <c r="O168" s="14"/>
      <c r="P168" s="14"/>
      <c r="Q168" s="14"/>
      <c r="R168" s="14">
        <v>0</v>
      </c>
      <c r="S168" s="14"/>
      <c r="T168" s="14"/>
      <c r="U168" s="14"/>
      <c r="V168" s="14"/>
      <c r="W168" s="14"/>
      <c r="X168" s="14">
        <f t="shared" si="409"/>
        <v>0</v>
      </c>
      <c r="Y168" s="14"/>
      <c r="Z168" s="14"/>
      <c r="AA168" s="14"/>
      <c r="AB168" s="14"/>
      <c r="AC168" s="14"/>
      <c r="AD168" s="14"/>
      <c r="AE168" s="14"/>
      <c r="AF168" s="14"/>
      <c r="AG168" s="14"/>
      <c r="AH168" s="14">
        <v>0</v>
      </c>
      <c r="AI168" s="14">
        <v>0</v>
      </c>
      <c r="AJ168" s="14"/>
      <c r="AK168" s="14"/>
      <c r="AL168" s="14"/>
      <c r="AM168" s="14"/>
      <c r="AN168" s="14"/>
      <c r="AO168" s="14"/>
      <c r="AP168" s="14">
        <f t="shared" si="410"/>
        <v>0</v>
      </c>
      <c r="AQ168" s="14"/>
      <c r="AR168" s="14"/>
      <c r="AS168" s="14"/>
      <c r="AT168" s="14"/>
      <c r="AU168" s="14"/>
      <c r="AV168" s="14"/>
      <c r="AW168" s="14"/>
      <c r="AX168" s="14"/>
      <c r="AY168" s="14"/>
      <c r="AZ168" s="14">
        <v>0</v>
      </c>
      <c r="BA168" s="14">
        <v>0</v>
      </c>
      <c r="BB168" s="14"/>
      <c r="BC168" s="14"/>
      <c r="BD168" s="14"/>
      <c r="BE168" s="14"/>
      <c r="BF168" s="14"/>
      <c r="BG168" s="14"/>
      <c r="BH168" s="14">
        <f t="shared" si="411"/>
        <v>0</v>
      </c>
      <c r="BI168" s="14"/>
      <c r="BJ168" s="14"/>
      <c r="BK168" s="14"/>
      <c r="BL168" s="14"/>
      <c r="BM168" s="14"/>
      <c r="BN168" s="14"/>
      <c r="BO168" s="14"/>
      <c r="BP168" s="14"/>
      <c r="BQ168" s="14"/>
      <c r="BR168" s="14">
        <v>0</v>
      </c>
      <c r="BS168" s="14">
        <v>0</v>
      </c>
      <c r="BT168" s="14">
        <v>20000</v>
      </c>
      <c r="BU168" s="14">
        <v>20000</v>
      </c>
      <c r="BV168" s="14">
        <v>20000</v>
      </c>
      <c r="BW168" s="14">
        <f t="shared" si="417"/>
        <v>0</v>
      </c>
      <c r="BX168" s="14"/>
      <c r="BY168" s="14"/>
      <c r="BZ168" s="14"/>
      <c r="CA168" s="14">
        <f t="shared" si="379"/>
        <v>20000</v>
      </c>
      <c r="CB168" s="122">
        <f t="shared" si="391"/>
        <v>100</v>
      </c>
    </row>
    <row r="169" spans="1:80" x14ac:dyDescent="0.25">
      <c r="A169" s="13" t="s">
        <v>1</v>
      </c>
      <c r="B169" s="13" t="s">
        <v>1</v>
      </c>
      <c r="C169" s="13" t="s">
        <v>1</v>
      </c>
      <c r="D169" s="74" t="s">
        <v>1</v>
      </c>
      <c r="E169" s="74" t="s">
        <v>1</v>
      </c>
      <c r="F169" s="74" t="s">
        <v>1</v>
      </c>
      <c r="G169" s="13" t="s">
        <v>1</v>
      </c>
      <c r="H169" s="10" t="s">
        <v>137</v>
      </c>
      <c r="I169" s="11">
        <f>SUM(I153,I134,I166)</f>
        <v>1230056</v>
      </c>
      <c r="J169" s="11">
        <f t="shared" ref="J169:Q169" si="472">SUM(J153,J134,J166)</f>
        <v>593499</v>
      </c>
      <c r="K169" s="11">
        <f t="shared" si="472"/>
        <v>593499</v>
      </c>
      <c r="L169" s="11">
        <f t="shared" si="472"/>
        <v>0</v>
      </c>
      <c r="M169" s="11">
        <f t="shared" si="472"/>
        <v>0</v>
      </c>
      <c r="N169" s="11">
        <f t="shared" si="472"/>
        <v>0</v>
      </c>
      <c r="O169" s="11">
        <f t="shared" si="472"/>
        <v>0</v>
      </c>
      <c r="P169" s="11">
        <f t="shared" si="472"/>
        <v>0</v>
      </c>
      <c r="Q169" s="11">
        <f t="shared" si="472"/>
        <v>0</v>
      </c>
      <c r="R169" s="11">
        <f t="shared" ref="R169:AG169" si="473">SUM(R153,R134,R166)</f>
        <v>0</v>
      </c>
      <c r="S169" s="11">
        <f t="shared" si="473"/>
        <v>0</v>
      </c>
      <c r="T169" s="11">
        <f t="shared" si="473"/>
        <v>0</v>
      </c>
      <c r="U169" s="11">
        <f t="shared" si="473"/>
        <v>0</v>
      </c>
      <c r="V169" s="11">
        <f t="shared" si="473"/>
        <v>0</v>
      </c>
      <c r="W169" s="11">
        <f t="shared" si="473"/>
        <v>0</v>
      </c>
      <c r="X169" s="11">
        <f t="shared" si="473"/>
        <v>0</v>
      </c>
      <c r="Y169" s="11">
        <f t="shared" si="473"/>
        <v>0</v>
      </c>
      <c r="Z169" s="11">
        <f t="shared" si="473"/>
        <v>0</v>
      </c>
      <c r="AA169" s="11">
        <f t="shared" si="473"/>
        <v>0</v>
      </c>
      <c r="AB169" s="11">
        <f t="shared" si="473"/>
        <v>0</v>
      </c>
      <c r="AC169" s="11">
        <f t="shared" si="473"/>
        <v>0</v>
      </c>
      <c r="AD169" s="11">
        <f t="shared" si="473"/>
        <v>0</v>
      </c>
      <c r="AE169" s="11">
        <f t="shared" si="473"/>
        <v>0</v>
      </c>
      <c r="AF169" s="11">
        <f t="shared" si="473"/>
        <v>0</v>
      </c>
      <c r="AG169" s="11">
        <f t="shared" si="473"/>
        <v>0</v>
      </c>
      <c r="AH169" s="11">
        <v>0</v>
      </c>
      <c r="AI169" s="11">
        <v>0</v>
      </c>
      <c r="AJ169" s="11">
        <f t="shared" ref="AJ169:AY169" si="474">SUM(AJ153,AJ134,AJ166)</f>
        <v>0</v>
      </c>
      <c r="AK169" s="11">
        <f t="shared" si="474"/>
        <v>0</v>
      </c>
      <c r="AL169" s="11">
        <f t="shared" si="474"/>
        <v>0</v>
      </c>
      <c r="AM169" s="11">
        <f t="shared" si="474"/>
        <v>0</v>
      </c>
      <c r="AN169" s="11">
        <f t="shared" si="474"/>
        <v>0</v>
      </c>
      <c r="AO169" s="11">
        <f t="shared" si="474"/>
        <v>0</v>
      </c>
      <c r="AP169" s="11">
        <f t="shared" si="474"/>
        <v>0</v>
      </c>
      <c r="AQ169" s="11">
        <f t="shared" si="474"/>
        <v>0</v>
      </c>
      <c r="AR169" s="11">
        <f t="shared" si="474"/>
        <v>0</v>
      </c>
      <c r="AS169" s="11">
        <f t="shared" si="474"/>
        <v>0</v>
      </c>
      <c r="AT169" s="11">
        <f t="shared" si="474"/>
        <v>0</v>
      </c>
      <c r="AU169" s="11">
        <f t="shared" si="474"/>
        <v>0</v>
      </c>
      <c r="AV169" s="11">
        <f t="shared" si="474"/>
        <v>0</v>
      </c>
      <c r="AW169" s="11">
        <f t="shared" si="474"/>
        <v>0</v>
      </c>
      <c r="AX169" s="11">
        <f t="shared" si="474"/>
        <v>0</v>
      </c>
      <c r="AY169" s="11">
        <f t="shared" si="474"/>
        <v>0</v>
      </c>
      <c r="AZ169" s="11">
        <v>0</v>
      </c>
      <c r="BA169" s="11">
        <v>0</v>
      </c>
      <c r="BB169" s="11">
        <f t="shared" ref="BB169:BQ169" si="475">SUM(BB153,BB134,BB166)</f>
        <v>0</v>
      </c>
      <c r="BC169" s="11">
        <f t="shared" si="475"/>
        <v>0</v>
      </c>
      <c r="BD169" s="11">
        <f t="shared" si="475"/>
        <v>0</v>
      </c>
      <c r="BE169" s="11">
        <f t="shared" si="475"/>
        <v>107250</v>
      </c>
      <c r="BF169" s="11">
        <f t="shared" si="475"/>
        <v>0</v>
      </c>
      <c r="BG169" s="11">
        <f t="shared" si="475"/>
        <v>0</v>
      </c>
      <c r="BH169" s="11">
        <f t="shared" si="475"/>
        <v>107250</v>
      </c>
      <c r="BI169" s="11">
        <f t="shared" si="475"/>
        <v>0</v>
      </c>
      <c r="BJ169" s="11">
        <f t="shared" si="475"/>
        <v>0</v>
      </c>
      <c r="BK169" s="11">
        <f t="shared" si="475"/>
        <v>0</v>
      </c>
      <c r="BL169" s="11">
        <f t="shared" si="475"/>
        <v>0</v>
      </c>
      <c r="BM169" s="11">
        <f t="shared" si="475"/>
        <v>107250</v>
      </c>
      <c r="BN169" s="11">
        <f t="shared" si="475"/>
        <v>0</v>
      </c>
      <c r="BO169" s="11">
        <f t="shared" si="475"/>
        <v>0</v>
      </c>
      <c r="BP169" s="11">
        <f t="shared" si="475"/>
        <v>0</v>
      </c>
      <c r="BQ169" s="11">
        <f t="shared" si="475"/>
        <v>0</v>
      </c>
      <c r="BR169" s="11">
        <v>107250</v>
      </c>
      <c r="BS169" s="11">
        <v>0</v>
      </c>
      <c r="BT169" s="11">
        <f t="shared" ref="BT169:BZ169" si="476">SUM(BT153,BT134,BT166)</f>
        <v>1027367</v>
      </c>
      <c r="BU169" s="11">
        <f t="shared" si="476"/>
        <v>1302446</v>
      </c>
      <c r="BV169" s="11">
        <f t="shared" si="476"/>
        <v>840580</v>
      </c>
      <c r="BW169" s="11">
        <f t="shared" si="476"/>
        <v>206532</v>
      </c>
      <c r="BX169" s="11">
        <f t="shared" si="476"/>
        <v>60915</v>
      </c>
      <c r="BY169" s="11">
        <f t="shared" si="476"/>
        <v>103717</v>
      </c>
      <c r="BZ169" s="11">
        <f t="shared" si="476"/>
        <v>41900</v>
      </c>
      <c r="CA169" s="11">
        <f t="shared" si="379"/>
        <v>1047112</v>
      </c>
      <c r="CB169" s="123">
        <f t="shared" si="391"/>
        <v>80.395809116078524</v>
      </c>
    </row>
    <row r="170" spans="1:80" ht="15.75" thickBot="1" x14ac:dyDescent="0.3">
      <c r="A170" s="13" t="s">
        <v>1</v>
      </c>
      <c r="B170" s="13" t="s">
        <v>1</v>
      </c>
      <c r="C170" s="13" t="s">
        <v>1</v>
      </c>
      <c r="D170" s="74" t="s">
        <v>1</v>
      </c>
      <c r="E170" s="74" t="s">
        <v>1</v>
      </c>
      <c r="F170" s="74" t="s">
        <v>1</v>
      </c>
      <c r="G170" s="13" t="s">
        <v>1</v>
      </c>
      <c r="H170" s="2" t="s">
        <v>83</v>
      </c>
      <c r="I170" s="12">
        <v>7</v>
      </c>
      <c r="J170" s="12">
        <f t="shared" ref="J170" si="477">SUM(K170,L170,P170,Q170)</f>
        <v>7</v>
      </c>
      <c r="K170" s="12">
        <v>7</v>
      </c>
      <c r="L170" s="13"/>
      <c r="M170" s="13" t="s">
        <v>1</v>
      </c>
      <c r="N170" s="13" t="s">
        <v>1</v>
      </c>
      <c r="O170" s="13" t="s">
        <v>1</v>
      </c>
      <c r="P170" s="27"/>
      <c r="Q170" s="13" t="s">
        <v>1</v>
      </c>
      <c r="R170" s="13" t="s">
        <v>1</v>
      </c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>
        <v>0</v>
      </c>
      <c r="AI170" s="13">
        <v>0</v>
      </c>
      <c r="AJ170" s="13" t="s">
        <v>1</v>
      </c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>
        <v>0</v>
      </c>
      <c r="BA170" s="13">
        <v>0</v>
      </c>
      <c r="BB170" s="13" t="s">
        <v>1</v>
      </c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>
        <v>0</v>
      </c>
      <c r="BS170" s="13">
        <v>0</v>
      </c>
      <c r="BT170" s="12">
        <v>11</v>
      </c>
      <c r="BU170" s="12">
        <v>11</v>
      </c>
      <c r="BV170" s="12"/>
      <c r="BW170" s="12">
        <f t="shared" si="417"/>
        <v>0</v>
      </c>
      <c r="BX170" s="12"/>
      <c r="BY170" s="12"/>
      <c r="BZ170" s="12"/>
      <c r="CA170" s="12">
        <f t="shared" si="379"/>
        <v>0</v>
      </c>
      <c r="CB170" s="124"/>
    </row>
    <row r="171" spans="1:80" ht="69.75" customHeight="1" thickBot="1" x14ac:dyDescent="0.3">
      <c r="A171" s="133" t="s">
        <v>1</v>
      </c>
      <c r="B171" s="133" t="s">
        <v>1</v>
      </c>
      <c r="C171" s="133" t="s">
        <v>1</v>
      </c>
      <c r="D171" s="135" t="s">
        <v>1</v>
      </c>
      <c r="E171" s="135" t="s">
        <v>1</v>
      </c>
      <c r="F171" s="135" t="s">
        <v>1</v>
      </c>
      <c r="G171" s="137" t="s">
        <v>1</v>
      </c>
      <c r="H171" s="5" t="s">
        <v>84</v>
      </c>
      <c r="I171" s="5" t="s">
        <v>11</v>
      </c>
      <c r="J171" s="5" t="s">
        <v>1809</v>
      </c>
      <c r="K171" s="5" t="s">
        <v>12</v>
      </c>
      <c r="L171" s="5" t="s">
        <v>13</v>
      </c>
      <c r="M171" s="5" t="s">
        <v>14</v>
      </c>
      <c r="N171" s="5" t="s">
        <v>15</v>
      </c>
      <c r="O171" s="5" t="s">
        <v>16</v>
      </c>
      <c r="P171" s="5" t="s">
        <v>17</v>
      </c>
      <c r="Q171" s="5" t="s">
        <v>18</v>
      </c>
      <c r="R171" s="71" t="s">
        <v>14</v>
      </c>
      <c r="S171" s="71" t="s">
        <v>1843</v>
      </c>
      <c r="T171" s="71" t="s">
        <v>1797</v>
      </c>
      <c r="U171" s="71" t="s">
        <v>1832</v>
      </c>
      <c r="V171" s="71" t="s">
        <v>1833</v>
      </c>
      <c r="W171" s="71" t="s">
        <v>1834</v>
      </c>
      <c r="X171" s="71" t="s">
        <v>1847</v>
      </c>
      <c r="Y171" s="71" t="s">
        <v>1844</v>
      </c>
      <c r="Z171" s="71" t="s">
        <v>1835</v>
      </c>
      <c r="AA171" s="71" t="s">
        <v>1836</v>
      </c>
      <c r="AB171" s="71" t="s">
        <v>1837</v>
      </c>
      <c r="AC171" s="71" t="s">
        <v>1838</v>
      </c>
      <c r="AD171" s="71" t="s">
        <v>1839</v>
      </c>
      <c r="AE171" s="71" t="s">
        <v>1840</v>
      </c>
      <c r="AF171" s="71" t="s">
        <v>1845</v>
      </c>
      <c r="AG171" s="71" t="s">
        <v>1846</v>
      </c>
      <c r="AH171" s="71" t="s">
        <v>1841</v>
      </c>
      <c r="AI171" s="71" t="s">
        <v>1842</v>
      </c>
      <c r="AJ171" s="72" t="s">
        <v>15</v>
      </c>
      <c r="AK171" s="72" t="s">
        <v>1843</v>
      </c>
      <c r="AL171" s="72" t="s">
        <v>1797</v>
      </c>
      <c r="AM171" s="72" t="s">
        <v>1832</v>
      </c>
      <c r="AN171" s="72" t="s">
        <v>1833</v>
      </c>
      <c r="AO171" s="72" t="s">
        <v>1834</v>
      </c>
      <c r="AP171" s="72" t="s">
        <v>1848</v>
      </c>
      <c r="AQ171" s="72" t="s">
        <v>1844</v>
      </c>
      <c r="AR171" s="72" t="s">
        <v>1835</v>
      </c>
      <c r="AS171" s="72" t="s">
        <v>1836</v>
      </c>
      <c r="AT171" s="72" t="s">
        <v>1837</v>
      </c>
      <c r="AU171" s="72" t="s">
        <v>1838</v>
      </c>
      <c r="AV171" s="72" t="s">
        <v>1839</v>
      </c>
      <c r="AW171" s="72" t="s">
        <v>1840</v>
      </c>
      <c r="AX171" s="72" t="s">
        <v>1845</v>
      </c>
      <c r="AY171" s="72" t="s">
        <v>1846</v>
      </c>
      <c r="AZ171" s="72" t="s">
        <v>1841</v>
      </c>
      <c r="BA171" s="72" t="s">
        <v>1842</v>
      </c>
      <c r="BB171" s="73" t="s">
        <v>16</v>
      </c>
      <c r="BC171" s="73" t="s">
        <v>1843</v>
      </c>
      <c r="BD171" s="73" t="s">
        <v>1797</v>
      </c>
      <c r="BE171" s="73" t="s">
        <v>1832</v>
      </c>
      <c r="BF171" s="73" t="s">
        <v>1833</v>
      </c>
      <c r="BG171" s="73" t="s">
        <v>1834</v>
      </c>
      <c r="BH171" s="73" t="s">
        <v>1849</v>
      </c>
      <c r="BI171" s="73" t="s">
        <v>1844</v>
      </c>
      <c r="BJ171" s="73" t="s">
        <v>1835</v>
      </c>
      <c r="BK171" s="73" t="s">
        <v>1836</v>
      </c>
      <c r="BL171" s="73" t="s">
        <v>1837</v>
      </c>
      <c r="BM171" s="73" t="s">
        <v>1838</v>
      </c>
      <c r="BN171" s="73" t="s">
        <v>1839</v>
      </c>
      <c r="BO171" s="73" t="s">
        <v>1840</v>
      </c>
      <c r="BP171" s="73" t="s">
        <v>1845</v>
      </c>
      <c r="BQ171" s="73" t="s">
        <v>1846</v>
      </c>
      <c r="BR171" s="73" t="s">
        <v>1841</v>
      </c>
      <c r="BS171" s="73" t="s">
        <v>1842</v>
      </c>
      <c r="BT171" s="5" t="s">
        <v>1911</v>
      </c>
      <c r="BU171" s="5" t="s">
        <v>1942</v>
      </c>
      <c r="BV171" s="5" t="s">
        <v>1943</v>
      </c>
      <c r="BW171" s="5" t="s">
        <v>1944</v>
      </c>
      <c r="BX171" s="5" t="s">
        <v>1945</v>
      </c>
      <c r="BY171" s="5" t="s">
        <v>1946</v>
      </c>
      <c r="BZ171" s="5" t="s">
        <v>1947</v>
      </c>
      <c r="CA171" s="5" t="s">
        <v>1948</v>
      </c>
      <c r="CB171" s="120" t="s">
        <v>1916</v>
      </c>
    </row>
    <row r="172" spans="1:80" x14ac:dyDescent="0.25">
      <c r="A172" s="134"/>
      <c r="B172" s="134"/>
      <c r="C172" s="134"/>
      <c r="D172" s="136"/>
      <c r="E172" s="136"/>
      <c r="F172" s="136"/>
      <c r="G172" s="138"/>
      <c r="H172" s="15" t="s">
        <v>1</v>
      </c>
      <c r="I172" s="9" t="s">
        <v>19</v>
      </c>
      <c r="J172" s="9">
        <v>1</v>
      </c>
      <c r="K172" s="9" t="s">
        <v>20</v>
      </c>
      <c r="L172" s="9" t="s">
        <v>21</v>
      </c>
      <c r="M172" s="9" t="s">
        <v>22</v>
      </c>
      <c r="N172" s="9" t="s">
        <v>23</v>
      </c>
      <c r="O172" s="9" t="s">
        <v>24</v>
      </c>
      <c r="P172" s="9" t="s">
        <v>25</v>
      </c>
      <c r="Q172" s="9" t="s">
        <v>26</v>
      </c>
      <c r="R172" s="9">
        <v>1</v>
      </c>
      <c r="S172" s="9">
        <v>2</v>
      </c>
      <c r="T172" s="9">
        <v>3</v>
      </c>
      <c r="U172" s="9">
        <v>4</v>
      </c>
      <c r="V172" s="9">
        <v>5</v>
      </c>
      <c r="W172" s="9">
        <v>6</v>
      </c>
      <c r="X172" s="9">
        <v>7</v>
      </c>
      <c r="Y172" s="9">
        <v>8</v>
      </c>
      <c r="Z172" s="9">
        <v>9</v>
      </c>
      <c r="AA172" s="9">
        <v>10</v>
      </c>
      <c r="AB172" s="9">
        <v>11</v>
      </c>
      <c r="AC172" s="9">
        <v>12</v>
      </c>
      <c r="AD172" s="9">
        <v>13</v>
      </c>
      <c r="AE172" s="9">
        <v>14</v>
      </c>
      <c r="AF172" s="9">
        <v>15</v>
      </c>
      <c r="AG172" s="9">
        <v>16</v>
      </c>
      <c r="AH172" s="9">
        <v>20</v>
      </c>
      <c r="AI172" s="9">
        <v>21</v>
      </c>
      <c r="AJ172" s="9">
        <v>1</v>
      </c>
      <c r="AK172" s="9">
        <v>2</v>
      </c>
      <c r="AL172" s="9">
        <v>3</v>
      </c>
      <c r="AM172" s="9">
        <v>4</v>
      </c>
      <c r="AN172" s="9">
        <v>5</v>
      </c>
      <c r="AO172" s="9">
        <v>6</v>
      </c>
      <c r="AP172" s="9">
        <v>7</v>
      </c>
      <c r="AQ172" s="9">
        <v>8</v>
      </c>
      <c r="AR172" s="9">
        <v>9</v>
      </c>
      <c r="AS172" s="9">
        <v>10</v>
      </c>
      <c r="AT172" s="9">
        <v>11</v>
      </c>
      <c r="AU172" s="9">
        <v>12</v>
      </c>
      <c r="AV172" s="9">
        <v>13</v>
      </c>
      <c r="AW172" s="9">
        <v>14</v>
      </c>
      <c r="AX172" s="9">
        <v>15</v>
      </c>
      <c r="AY172" s="9">
        <v>16</v>
      </c>
      <c r="AZ172" s="9">
        <v>20</v>
      </c>
      <c r="BA172" s="9">
        <v>21</v>
      </c>
      <c r="BB172" s="9">
        <v>1</v>
      </c>
      <c r="BC172" s="9">
        <v>2</v>
      </c>
      <c r="BD172" s="9">
        <v>3</v>
      </c>
      <c r="BE172" s="9">
        <v>4</v>
      </c>
      <c r="BF172" s="9">
        <v>5</v>
      </c>
      <c r="BG172" s="9">
        <v>6</v>
      </c>
      <c r="BH172" s="9">
        <v>7</v>
      </c>
      <c r="BI172" s="9">
        <v>8</v>
      </c>
      <c r="BJ172" s="9">
        <v>9</v>
      </c>
      <c r="BK172" s="9">
        <v>10</v>
      </c>
      <c r="BL172" s="9">
        <v>11</v>
      </c>
      <c r="BM172" s="9">
        <v>12</v>
      </c>
      <c r="BN172" s="9">
        <v>13</v>
      </c>
      <c r="BO172" s="9">
        <v>14</v>
      </c>
      <c r="BP172" s="9">
        <v>15</v>
      </c>
      <c r="BQ172" s="9">
        <v>16</v>
      </c>
      <c r="BR172" s="9">
        <v>20</v>
      </c>
      <c r="BS172" s="9">
        <v>21</v>
      </c>
      <c r="BT172" s="9">
        <v>1</v>
      </c>
      <c r="BU172" s="9">
        <v>2</v>
      </c>
      <c r="BV172" s="9">
        <v>3</v>
      </c>
      <c r="BW172" s="9" t="s">
        <v>1798</v>
      </c>
      <c r="BX172" s="9">
        <v>5</v>
      </c>
      <c r="BY172" s="9">
        <v>6</v>
      </c>
      <c r="BZ172" s="9">
        <v>7</v>
      </c>
      <c r="CA172" s="9" t="s">
        <v>1917</v>
      </c>
      <c r="CB172" s="121">
        <v>9</v>
      </c>
    </row>
    <row r="173" spans="1:80" ht="22.5" x14ac:dyDescent="0.25">
      <c r="A173" s="134"/>
      <c r="B173" s="134"/>
      <c r="C173" s="134"/>
      <c r="D173" s="136"/>
      <c r="E173" s="136"/>
      <c r="F173" s="136"/>
      <c r="G173" s="138"/>
      <c r="H173" s="16" t="s">
        <v>85</v>
      </c>
      <c r="I173" s="17">
        <f>SUM(I169)</f>
        <v>1230056</v>
      </c>
      <c r="J173" s="17">
        <f t="shared" ref="J173:J174" si="478">SUM(K173,L173,P173,Q173)</f>
        <v>593499</v>
      </c>
      <c r="K173" s="17">
        <f t="shared" ref="K173" si="479">SUM(K169)</f>
        <v>593499</v>
      </c>
      <c r="L173" s="17">
        <f t="shared" ref="L173:L174" si="480">SUM(M173:O173)</f>
        <v>0</v>
      </c>
      <c r="M173" s="17">
        <f t="shared" ref="M173:Q173" si="481">SUM(M169)</f>
        <v>0</v>
      </c>
      <c r="N173" s="17">
        <f t="shared" si="481"/>
        <v>0</v>
      </c>
      <c r="O173" s="17">
        <f t="shared" si="481"/>
        <v>0</v>
      </c>
      <c r="P173" s="17">
        <f t="shared" si="481"/>
        <v>0</v>
      </c>
      <c r="Q173" s="17">
        <f t="shared" si="481"/>
        <v>0</v>
      </c>
      <c r="R173" s="17">
        <f t="shared" ref="R173:AG173" si="482">SUM(R169)</f>
        <v>0</v>
      </c>
      <c r="S173" s="17">
        <f t="shared" si="482"/>
        <v>0</v>
      </c>
      <c r="T173" s="17">
        <f t="shared" si="482"/>
        <v>0</v>
      </c>
      <c r="U173" s="17">
        <f t="shared" si="482"/>
        <v>0</v>
      </c>
      <c r="V173" s="17">
        <f t="shared" si="482"/>
        <v>0</v>
      </c>
      <c r="W173" s="17">
        <f t="shared" si="482"/>
        <v>0</v>
      </c>
      <c r="X173" s="17">
        <f t="shared" ref="X173" si="483">SUM(X169)</f>
        <v>0</v>
      </c>
      <c r="Y173" s="17">
        <f t="shared" si="482"/>
        <v>0</v>
      </c>
      <c r="Z173" s="17">
        <f t="shared" si="482"/>
        <v>0</v>
      </c>
      <c r="AA173" s="17">
        <f t="shared" si="482"/>
        <v>0</v>
      </c>
      <c r="AB173" s="17">
        <f t="shared" si="482"/>
        <v>0</v>
      </c>
      <c r="AC173" s="17">
        <f t="shared" si="482"/>
        <v>0</v>
      </c>
      <c r="AD173" s="17">
        <f t="shared" si="482"/>
        <v>0</v>
      </c>
      <c r="AE173" s="17">
        <f t="shared" si="482"/>
        <v>0</v>
      </c>
      <c r="AF173" s="17">
        <f t="shared" si="482"/>
        <v>0</v>
      </c>
      <c r="AG173" s="17">
        <f t="shared" si="482"/>
        <v>0</v>
      </c>
      <c r="AH173" s="17">
        <v>0</v>
      </c>
      <c r="AI173" s="17">
        <v>0</v>
      </c>
      <c r="AJ173" s="17">
        <f t="shared" ref="AJ173:AY173" si="484">SUM(AJ169)</f>
        <v>0</v>
      </c>
      <c r="AK173" s="17">
        <f t="shared" si="484"/>
        <v>0</v>
      </c>
      <c r="AL173" s="17">
        <f t="shared" si="484"/>
        <v>0</v>
      </c>
      <c r="AM173" s="17">
        <f t="shared" si="484"/>
        <v>0</v>
      </c>
      <c r="AN173" s="17">
        <f t="shared" si="484"/>
        <v>0</v>
      </c>
      <c r="AO173" s="17">
        <f t="shared" si="484"/>
        <v>0</v>
      </c>
      <c r="AP173" s="17">
        <f t="shared" ref="AP173" si="485">SUM(AP169)</f>
        <v>0</v>
      </c>
      <c r="AQ173" s="17">
        <f t="shared" si="484"/>
        <v>0</v>
      </c>
      <c r="AR173" s="17">
        <f t="shared" si="484"/>
        <v>0</v>
      </c>
      <c r="AS173" s="17">
        <f t="shared" si="484"/>
        <v>0</v>
      </c>
      <c r="AT173" s="17">
        <f t="shared" si="484"/>
        <v>0</v>
      </c>
      <c r="AU173" s="17">
        <f t="shared" si="484"/>
        <v>0</v>
      </c>
      <c r="AV173" s="17">
        <f t="shared" si="484"/>
        <v>0</v>
      </c>
      <c r="AW173" s="17">
        <f t="shared" si="484"/>
        <v>0</v>
      </c>
      <c r="AX173" s="17">
        <f t="shared" si="484"/>
        <v>0</v>
      </c>
      <c r="AY173" s="17">
        <f t="shared" si="484"/>
        <v>0</v>
      </c>
      <c r="AZ173" s="17">
        <v>0</v>
      </c>
      <c r="BA173" s="17">
        <v>0</v>
      </c>
      <c r="BB173" s="17">
        <f t="shared" ref="BB173:BQ173" si="486">SUM(BB169)</f>
        <v>0</v>
      </c>
      <c r="BC173" s="17">
        <f t="shared" si="486"/>
        <v>0</v>
      </c>
      <c r="BD173" s="17">
        <f t="shared" si="486"/>
        <v>0</v>
      </c>
      <c r="BE173" s="17">
        <f t="shared" si="486"/>
        <v>107250</v>
      </c>
      <c r="BF173" s="17">
        <f t="shared" si="486"/>
        <v>0</v>
      </c>
      <c r="BG173" s="17">
        <f t="shared" si="486"/>
        <v>0</v>
      </c>
      <c r="BH173" s="17">
        <f t="shared" ref="BH173" si="487">SUM(BH169)</f>
        <v>107250</v>
      </c>
      <c r="BI173" s="17">
        <f t="shared" si="486"/>
        <v>0</v>
      </c>
      <c r="BJ173" s="17">
        <f t="shared" si="486"/>
        <v>0</v>
      </c>
      <c r="BK173" s="17">
        <f t="shared" si="486"/>
        <v>0</v>
      </c>
      <c r="BL173" s="17">
        <f t="shared" si="486"/>
        <v>0</v>
      </c>
      <c r="BM173" s="17">
        <f t="shared" si="486"/>
        <v>107250</v>
      </c>
      <c r="BN173" s="17">
        <f t="shared" si="486"/>
        <v>0</v>
      </c>
      <c r="BO173" s="17">
        <f t="shared" si="486"/>
        <v>0</v>
      </c>
      <c r="BP173" s="17">
        <f t="shared" si="486"/>
        <v>0</v>
      </c>
      <c r="BQ173" s="17">
        <f t="shared" si="486"/>
        <v>0</v>
      </c>
      <c r="BR173" s="17">
        <v>107250</v>
      </c>
      <c r="BS173" s="17">
        <v>0</v>
      </c>
      <c r="BT173" s="17">
        <f t="shared" ref="BT173:BW173" si="488">SUM(BT169)</f>
        <v>1027367</v>
      </c>
      <c r="BU173" s="17">
        <f t="shared" ref="BU173:BV173" si="489">SUM(BU169)</f>
        <v>1302446</v>
      </c>
      <c r="BV173" s="17">
        <f t="shared" si="489"/>
        <v>840580</v>
      </c>
      <c r="BW173" s="17">
        <f t="shared" si="488"/>
        <v>206532</v>
      </c>
      <c r="BX173" s="17">
        <f t="shared" ref="BX173:BZ173" si="490">SUM(BX169)</f>
        <v>60915</v>
      </c>
      <c r="BY173" s="17">
        <f t="shared" si="490"/>
        <v>103717</v>
      </c>
      <c r="BZ173" s="17">
        <f t="shared" si="490"/>
        <v>41900</v>
      </c>
      <c r="CA173" s="17">
        <f t="shared" ref="CA173:CA178" si="491">BV173+BW173</f>
        <v>1047112</v>
      </c>
      <c r="CB173" s="125">
        <f>IF(BU173=0,"-",CA173/BU173*100)</f>
        <v>80.395809116078524</v>
      </c>
    </row>
    <row r="174" spans="1:80" x14ac:dyDescent="0.25">
      <c r="A174" s="134"/>
      <c r="B174" s="134"/>
      <c r="C174" s="134"/>
      <c r="D174" s="136"/>
      <c r="E174" s="136"/>
      <c r="F174" s="136"/>
      <c r="G174" s="138"/>
      <c r="H174" s="18" t="s">
        <v>86</v>
      </c>
      <c r="I174" s="17">
        <f>SUM(I173)</f>
        <v>1230056</v>
      </c>
      <c r="J174" s="17">
        <f t="shared" si="478"/>
        <v>593499</v>
      </c>
      <c r="K174" s="17">
        <f t="shared" ref="K174" si="492">SUM(K173)</f>
        <v>593499</v>
      </c>
      <c r="L174" s="17">
        <f t="shared" si="480"/>
        <v>0</v>
      </c>
      <c r="M174" s="17">
        <f t="shared" ref="M174:Q174" si="493">SUM(M173)</f>
        <v>0</v>
      </c>
      <c r="N174" s="17">
        <f t="shared" si="493"/>
        <v>0</v>
      </c>
      <c r="O174" s="17">
        <f t="shared" si="493"/>
        <v>0</v>
      </c>
      <c r="P174" s="17">
        <f t="shared" si="493"/>
        <v>0</v>
      </c>
      <c r="Q174" s="17">
        <f t="shared" si="493"/>
        <v>0</v>
      </c>
      <c r="R174" s="17">
        <f t="shared" ref="R174:AG174" si="494">SUM(R173)</f>
        <v>0</v>
      </c>
      <c r="S174" s="17">
        <f t="shared" si="494"/>
        <v>0</v>
      </c>
      <c r="T174" s="17">
        <f t="shared" si="494"/>
        <v>0</v>
      </c>
      <c r="U174" s="17">
        <f t="shared" si="494"/>
        <v>0</v>
      </c>
      <c r="V174" s="17">
        <f t="shared" si="494"/>
        <v>0</v>
      </c>
      <c r="W174" s="17">
        <f t="shared" si="494"/>
        <v>0</v>
      </c>
      <c r="X174" s="17">
        <f t="shared" ref="X174" si="495">SUM(X173)</f>
        <v>0</v>
      </c>
      <c r="Y174" s="17">
        <f t="shared" si="494"/>
        <v>0</v>
      </c>
      <c r="Z174" s="17">
        <f t="shared" si="494"/>
        <v>0</v>
      </c>
      <c r="AA174" s="17">
        <f t="shared" si="494"/>
        <v>0</v>
      </c>
      <c r="AB174" s="17">
        <f t="shared" si="494"/>
        <v>0</v>
      </c>
      <c r="AC174" s="17">
        <f t="shared" si="494"/>
        <v>0</v>
      </c>
      <c r="AD174" s="17">
        <f t="shared" si="494"/>
        <v>0</v>
      </c>
      <c r="AE174" s="17">
        <f t="shared" si="494"/>
        <v>0</v>
      </c>
      <c r="AF174" s="17">
        <f t="shared" si="494"/>
        <v>0</v>
      </c>
      <c r="AG174" s="17">
        <f t="shared" si="494"/>
        <v>0</v>
      </c>
      <c r="AH174" s="17">
        <v>0</v>
      </c>
      <c r="AI174" s="17">
        <v>0</v>
      </c>
      <c r="AJ174" s="17">
        <f t="shared" ref="AJ174:AY174" si="496">SUM(AJ173)</f>
        <v>0</v>
      </c>
      <c r="AK174" s="17">
        <f t="shared" si="496"/>
        <v>0</v>
      </c>
      <c r="AL174" s="17">
        <f t="shared" si="496"/>
        <v>0</v>
      </c>
      <c r="AM174" s="17">
        <f t="shared" si="496"/>
        <v>0</v>
      </c>
      <c r="AN174" s="17">
        <f t="shared" si="496"/>
        <v>0</v>
      </c>
      <c r="AO174" s="17">
        <f t="shared" si="496"/>
        <v>0</v>
      </c>
      <c r="AP174" s="17">
        <f t="shared" ref="AP174" si="497">SUM(AP173)</f>
        <v>0</v>
      </c>
      <c r="AQ174" s="17">
        <f t="shared" si="496"/>
        <v>0</v>
      </c>
      <c r="AR174" s="17">
        <f t="shared" si="496"/>
        <v>0</v>
      </c>
      <c r="AS174" s="17">
        <f t="shared" si="496"/>
        <v>0</v>
      </c>
      <c r="AT174" s="17">
        <f t="shared" si="496"/>
        <v>0</v>
      </c>
      <c r="AU174" s="17">
        <f t="shared" si="496"/>
        <v>0</v>
      </c>
      <c r="AV174" s="17">
        <f t="shared" si="496"/>
        <v>0</v>
      </c>
      <c r="AW174" s="17">
        <f t="shared" si="496"/>
        <v>0</v>
      </c>
      <c r="AX174" s="17">
        <f t="shared" si="496"/>
        <v>0</v>
      </c>
      <c r="AY174" s="17">
        <f t="shared" si="496"/>
        <v>0</v>
      </c>
      <c r="AZ174" s="17">
        <v>0</v>
      </c>
      <c r="BA174" s="17">
        <v>0</v>
      </c>
      <c r="BB174" s="17">
        <f t="shared" ref="BB174:BQ174" si="498">SUM(BB173)</f>
        <v>0</v>
      </c>
      <c r="BC174" s="17">
        <f t="shared" si="498"/>
        <v>0</v>
      </c>
      <c r="BD174" s="17">
        <f t="shared" si="498"/>
        <v>0</v>
      </c>
      <c r="BE174" s="17">
        <f t="shared" si="498"/>
        <v>107250</v>
      </c>
      <c r="BF174" s="17">
        <f t="shared" si="498"/>
        <v>0</v>
      </c>
      <c r="BG174" s="17">
        <f t="shared" si="498"/>
        <v>0</v>
      </c>
      <c r="BH174" s="17">
        <f t="shared" ref="BH174" si="499">SUM(BH173)</f>
        <v>107250</v>
      </c>
      <c r="BI174" s="17">
        <f t="shared" si="498"/>
        <v>0</v>
      </c>
      <c r="BJ174" s="17">
        <f t="shared" si="498"/>
        <v>0</v>
      </c>
      <c r="BK174" s="17">
        <f t="shared" si="498"/>
        <v>0</v>
      </c>
      <c r="BL174" s="17">
        <f t="shared" si="498"/>
        <v>0</v>
      </c>
      <c r="BM174" s="17">
        <f t="shared" si="498"/>
        <v>107250</v>
      </c>
      <c r="BN174" s="17">
        <f t="shared" si="498"/>
        <v>0</v>
      </c>
      <c r="BO174" s="17">
        <f t="shared" si="498"/>
        <v>0</v>
      </c>
      <c r="BP174" s="17">
        <f t="shared" si="498"/>
        <v>0</v>
      </c>
      <c r="BQ174" s="17">
        <f t="shared" si="498"/>
        <v>0</v>
      </c>
      <c r="BR174" s="17">
        <v>107250</v>
      </c>
      <c r="BS174" s="17">
        <v>0</v>
      </c>
      <c r="BT174" s="17">
        <f t="shared" ref="BT174:BW174" si="500">SUM(BT173)</f>
        <v>1027367</v>
      </c>
      <c r="BU174" s="17">
        <f t="shared" ref="BU174:BV174" si="501">SUM(BU173)</f>
        <v>1302446</v>
      </c>
      <c r="BV174" s="17">
        <f t="shared" si="501"/>
        <v>840580</v>
      </c>
      <c r="BW174" s="17">
        <f t="shared" si="500"/>
        <v>206532</v>
      </c>
      <c r="BX174" s="17">
        <f t="shared" ref="BX174" si="502">SUM(BX173)</f>
        <v>60915</v>
      </c>
      <c r="BY174" s="17">
        <f t="shared" ref="BY174" si="503">SUM(BY173)</f>
        <v>103717</v>
      </c>
      <c r="BZ174" s="17">
        <f t="shared" ref="BZ174" si="504">SUM(BZ173)</f>
        <v>41900</v>
      </c>
      <c r="CA174" s="17">
        <f t="shared" si="491"/>
        <v>1047112</v>
      </c>
      <c r="CB174" s="125">
        <f>IF(BU174=0,"-",CA174/BU174*100)</f>
        <v>80.395809116078524</v>
      </c>
    </row>
    <row r="175" spans="1:80" x14ac:dyDescent="0.25">
      <c r="A175" s="13" t="s">
        <v>1</v>
      </c>
      <c r="B175" s="13" t="s">
        <v>1</v>
      </c>
      <c r="C175" s="13" t="s">
        <v>1</v>
      </c>
      <c r="D175" s="74" t="s">
        <v>1</v>
      </c>
      <c r="E175" s="74" t="s">
        <v>1</v>
      </c>
      <c r="F175" s="74" t="s">
        <v>1</v>
      </c>
      <c r="G175" s="13" t="s">
        <v>1</v>
      </c>
      <c r="H175" s="19" t="s">
        <v>1</v>
      </c>
      <c r="I175" s="19" t="s">
        <v>1</v>
      </c>
      <c r="J175" s="19"/>
      <c r="K175" s="19" t="s">
        <v>1</v>
      </c>
      <c r="L175" s="19"/>
      <c r="M175" s="19" t="s">
        <v>1</v>
      </c>
      <c r="N175" s="19" t="s">
        <v>1</v>
      </c>
      <c r="O175" s="19" t="s">
        <v>1</v>
      </c>
      <c r="P175" s="28"/>
      <c r="Q175" s="19" t="s">
        <v>1</v>
      </c>
      <c r="R175" s="19" t="s">
        <v>1</v>
      </c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>
        <v>0</v>
      </c>
      <c r="AI175" s="19">
        <v>0</v>
      </c>
      <c r="AJ175" s="19" t="s">
        <v>1</v>
      </c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>
        <v>0</v>
      </c>
      <c r="BA175" s="19">
        <v>0</v>
      </c>
      <c r="BB175" s="19" t="s">
        <v>1</v>
      </c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>
        <v>0</v>
      </c>
      <c r="BS175" s="19">
        <v>0</v>
      </c>
      <c r="BT175" s="19"/>
      <c r="BU175" s="19"/>
      <c r="BV175" s="19"/>
      <c r="BW175" s="19">
        <f t="shared" si="417"/>
        <v>0</v>
      </c>
      <c r="BX175" s="19"/>
      <c r="BY175" s="19"/>
      <c r="BZ175" s="19"/>
      <c r="CA175" s="19">
        <f t="shared" si="491"/>
        <v>0</v>
      </c>
      <c r="CB175" s="127"/>
    </row>
    <row r="176" spans="1:80" x14ac:dyDescent="0.25">
      <c r="A176" s="13" t="s">
        <v>1</v>
      </c>
      <c r="B176" s="13" t="s">
        <v>1</v>
      </c>
      <c r="C176" s="13" t="s">
        <v>1</v>
      </c>
      <c r="D176" s="74" t="s">
        <v>1</v>
      </c>
      <c r="E176" s="74" t="s">
        <v>1</v>
      </c>
      <c r="F176" s="74" t="s">
        <v>1</v>
      </c>
      <c r="G176" s="13" t="s">
        <v>1</v>
      </c>
      <c r="H176" s="10" t="s">
        <v>138</v>
      </c>
      <c r="I176" s="11">
        <f>SUM(I169)</f>
        <v>1230056</v>
      </c>
      <c r="J176" s="11">
        <f t="shared" ref="J176:J177" si="505">SUM(K176,L176,P176,Q176)</f>
        <v>593499</v>
      </c>
      <c r="K176" s="11">
        <f>SUM(K169)</f>
        <v>593499</v>
      </c>
      <c r="L176" s="11">
        <f t="shared" ref="L176" si="506">SUM(M176:O176)</f>
        <v>0</v>
      </c>
      <c r="M176" s="11">
        <f>SUM(M169)</f>
        <v>0</v>
      </c>
      <c r="N176" s="11">
        <f>SUM(N169)</f>
        <v>0</v>
      </c>
      <c r="O176" s="11">
        <f>SUM(O169)</f>
        <v>0</v>
      </c>
      <c r="P176" s="11">
        <f>SUM(P169)</f>
        <v>0</v>
      </c>
      <c r="Q176" s="11">
        <f>SUM(Q169)</f>
        <v>0</v>
      </c>
      <c r="R176" s="11">
        <f>SUM(R169)</f>
        <v>0</v>
      </c>
      <c r="S176" s="11">
        <f t="shared" ref="S176:AG176" si="507">SUM(S169)</f>
        <v>0</v>
      </c>
      <c r="T176" s="11">
        <f t="shared" si="507"/>
        <v>0</v>
      </c>
      <c r="U176" s="11">
        <f t="shared" si="507"/>
        <v>0</v>
      </c>
      <c r="V176" s="11">
        <f t="shared" si="507"/>
        <v>0</v>
      </c>
      <c r="W176" s="11">
        <f t="shared" si="507"/>
        <v>0</v>
      </c>
      <c r="X176" s="11">
        <f t="shared" si="507"/>
        <v>0</v>
      </c>
      <c r="Y176" s="11">
        <f t="shared" si="507"/>
        <v>0</v>
      </c>
      <c r="Z176" s="11">
        <f t="shared" si="507"/>
        <v>0</v>
      </c>
      <c r="AA176" s="11">
        <f t="shared" si="507"/>
        <v>0</v>
      </c>
      <c r="AB176" s="11">
        <f t="shared" si="507"/>
        <v>0</v>
      </c>
      <c r="AC176" s="11">
        <f t="shared" si="507"/>
        <v>0</v>
      </c>
      <c r="AD176" s="11">
        <f t="shared" si="507"/>
        <v>0</v>
      </c>
      <c r="AE176" s="11">
        <f t="shared" si="507"/>
        <v>0</v>
      </c>
      <c r="AF176" s="11">
        <f t="shared" si="507"/>
        <v>0</v>
      </c>
      <c r="AG176" s="11">
        <f t="shared" si="507"/>
        <v>0</v>
      </c>
      <c r="AH176" s="11">
        <v>0</v>
      </c>
      <c r="AI176" s="11">
        <v>0</v>
      </c>
      <c r="AJ176" s="11">
        <f>SUM(AJ169)</f>
        <v>0</v>
      </c>
      <c r="AK176" s="11">
        <f t="shared" ref="AK176:AY176" si="508">SUM(AK169)</f>
        <v>0</v>
      </c>
      <c r="AL176" s="11">
        <f t="shared" si="508"/>
        <v>0</v>
      </c>
      <c r="AM176" s="11">
        <f t="shared" si="508"/>
        <v>0</v>
      </c>
      <c r="AN176" s="11">
        <f t="shared" si="508"/>
        <v>0</v>
      </c>
      <c r="AO176" s="11">
        <f t="shared" si="508"/>
        <v>0</v>
      </c>
      <c r="AP176" s="11">
        <f t="shared" si="508"/>
        <v>0</v>
      </c>
      <c r="AQ176" s="11">
        <f t="shared" si="508"/>
        <v>0</v>
      </c>
      <c r="AR176" s="11">
        <f t="shared" si="508"/>
        <v>0</v>
      </c>
      <c r="AS176" s="11">
        <f t="shared" si="508"/>
        <v>0</v>
      </c>
      <c r="AT176" s="11">
        <f t="shared" si="508"/>
        <v>0</v>
      </c>
      <c r="AU176" s="11">
        <f t="shared" si="508"/>
        <v>0</v>
      </c>
      <c r="AV176" s="11">
        <f t="shared" si="508"/>
        <v>0</v>
      </c>
      <c r="AW176" s="11">
        <f t="shared" si="508"/>
        <v>0</v>
      </c>
      <c r="AX176" s="11">
        <f t="shared" si="508"/>
        <v>0</v>
      </c>
      <c r="AY176" s="11">
        <f t="shared" si="508"/>
        <v>0</v>
      </c>
      <c r="AZ176" s="11">
        <v>0</v>
      </c>
      <c r="BA176" s="11">
        <v>0</v>
      </c>
      <c r="BB176" s="11">
        <f>SUM(BB169)</f>
        <v>0</v>
      </c>
      <c r="BC176" s="11">
        <f t="shared" ref="BC176:BQ176" si="509">SUM(BC169)</f>
        <v>0</v>
      </c>
      <c r="BD176" s="11">
        <f t="shared" si="509"/>
        <v>0</v>
      </c>
      <c r="BE176" s="11">
        <f t="shared" si="509"/>
        <v>107250</v>
      </c>
      <c r="BF176" s="11">
        <f t="shared" si="509"/>
        <v>0</v>
      </c>
      <c r="BG176" s="11">
        <f t="shared" si="509"/>
        <v>0</v>
      </c>
      <c r="BH176" s="11">
        <f t="shared" si="509"/>
        <v>107250</v>
      </c>
      <c r="BI176" s="11">
        <f t="shared" si="509"/>
        <v>0</v>
      </c>
      <c r="BJ176" s="11">
        <f t="shared" si="509"/>
        <v>0</v>
      </c>
      <c r="BK176" s="11">
        <f t="shared" si="509"/>
        <v>0</v>
      </c>
      <c r="BL176" s="11">
        <f t="shared" si="509"/>
        <v>0</v>
      </c>
      <c r="BM176" s="11">
        <f t="shared" si="509"/>
        <v>107250</v>
      </c>
      <c r="BN176" s="11">
        <f t="shared" si="509"/>
        <v>0</v>
      </c>
      <c r="BO176" s="11">
        <f t="shared" si="509"/>
        <v>0</v>
      </c>
      <c r="BP176" s="11">
        <f t="shared" si="509"/>
        <v>0</v>
      </c>
      <c r="BQ176" s="11">
        <f t="shared" si="509"/>
        <v>0</v>
      </c>
      <c r="BR176" s="11">
        <v>107250</v>
      </c>
      <c r="BS176" s="11">
        <v>0</v>
      </c>
      <c r="BT176" s="11">
        <f t="shared" ref="BT176:BW177" si="510">SUM(BT169)</f>
        <v>1027367</v>
      </c>
      <c r="BU176" s="11">
        <f t="shared" ref="BU176:BV177" si="511">SUM(BU169)</f>
        <v>1302446</v>
      </c>
      <c r="BV176" s="11">
        <f t="shared" si="511"/>
        <v>840580</v>
      </c>
      <c r="BW176" s="11">
        <f t="shared" si="510"/>
        <v>206532</v>
      </c>
      <c r="BX176" s="11">
        <f t="shared" ref="BX176:BX177" si="512">SUM(BX169)</f>
        <v>60915</v>
      </c>
      <c r="BY176" s="11">
        <f t="shared" ref="BY176:BY177" si="513">SUM(BY169)</f>
        <v>103717</v>
      </c>
      <c r="BZ176" s="11">
        <f t="shared" ref="BZ176:BZ177" si="514">SUM(BZ169)</f>
        <v>41900</v>
      </c>
      <c r="CA176" s="11">
        <f t="shared" si="491"/>
        <v>1047112</v>
      </c>
      <c r="CB176" s="123">
        <f>IF(BU176=0,"-",CA176/BU176*100)</f>
        <v>80.395809116078524</v>
      </c>
    </row>
    <row r="177" spans="1:80" x14ac:dyDescent="0.25">
      <c r="A177" s="13" t="s">
        <v>1</v>
      </c>
      <c r="B177" s="13" t="s">
        <v>1</v>
      </c>
      <c r="C177" s="13" t="s">
        <v>1</v>
      </c>
      <c r="D177" s="74" t="s">
        <v>1</v>
      </c>
      <c r="E177" s="74" t="s">
        <v>1</v>
      </c>
      <c r="F177" s="74" t="s">
        <v>1</v>
      </c>
      <c r="G177" s="13" t="s">
        <v>1</v>
      </c>
      <c r="H177" s="2" t="s">
        <v>83</v>
      </c>
      <c r="I177" s="12">
        <f>SUM(I170)</f>
        <v>7</v>
      </c>
      <c r="J177" s="12">
        <f t="shared" si="505"/>
        <v>7</v>
      </c>
      <c r="K177" s="12">
        <f>SUM(K170)</f>
        <v>7</v>
      </c>
      <c r="L177" s="13"/>
      <c r="M177" s="13" t="s">
        <v>1</v>
      </c>
      <c r="N177" s="13" t="s">
        <v>1</v>
      </c>
      <c r="O177" s="13" t="s">
        <v>1</v>
      </c>
      <c r="P177" s="29"/>
      <c r="Q177" s="13" t="s">
        <v>1</v>
      </c>
      <c r="R177" s="13" t="s">
        <v>1</v>
      </c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>
        <v>0</v>
      </c>
      <c r="AI177" s="13">
        <v>0</v>
      </c>
      <c r="AJ177" s="13" t="s">
        <v>1</v>
      </c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>
        <v>0</v>
      </c>
      <c r="BA177" s="13">
        <v>0</v>
      </c>
      <c r="BB177" s="13" t="s">
        <v>1</v>
      </c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>
        <v>0</v>
      </c>
      <c r="BS177" s="13">
        <v>0</v>
      </c>
      <c r="BT177" s="12">
        <f t="shared" si="510"/>
        <v>11</v>
      </c>
      <c r="BU177" s="12">
        <f t="shared" si="511"/>
        <v>11</v>
      </c>
      <c r="BV177" s="12">
        <f t="shared" si="511"/>
        <v>0</v>
      </c>
      <c r="BW177" s="12">
        <f t="shared" si="510"/>
        <v>0</v>
      </c>
      <c r="BX177" s="12">
        <f t="shared" si="512"/>
        <v>0</v>
      </c>
      <c r="BY177" s="12">
        <f t="shared" si="513"/>
        <v>0</v>
      </c>
      <c r="BZ177" s="12">
        <f t="shared" si="514"/>
        <v>0</v>
      </c>
      <c r="CA177" s="12">
        <f t="shared" si="491"/>
        <v>0</v>
      </c>
      <c r="CB177" s="124">
        <f>IF(BU177=0,"-",CA177/BU177*100)</f>
        <v>0</v>
      </c>
    </row>
    <row r="178" spans="1:80" ht="15.75" thickBot="1" x14ac:dyDescent="0.3">
      <c r="A178" s="1" t="s">
        <v>27</v>
      </c>
      <c r="B178" s="1" t="s">
        <v>88</v>
      </c>
      <c r="C178" s="4" t="s">
        <v>1</v>
      </c>
      <c r="D178" s="79" t="s">
        <v>1</v>
      </c>
      <c r="E178" s="78" t="s">
        <v>1</v>
      </c>
      <c r="F178" s="78" t="s">
        <v>1</v>
      </c>
      <c r="G178" s="2" t="s">
        <v>1</v>
      </c>
      <c r="H178" s="2" t="s">
        <v>1</v>
      </c>
      <c r="I178" s="3" t="s">
        <v>1</v>
      </c>
      <c r="J178" s="3"/>
      <c r="K178" s="3" t="s">
        <v>1</v>
      </c>
      <c r="L178" s="3"/>
      <c r="M178" s="3" t="s">
        <v>1</v>
      </c>
      <c r="N178" s="3" t="s">
        <v>1</v>
      </c>
      <c r="O178" s="3" t="s">
        <v>1</v>
      </c>
      <c r="P178" s="25"/>
      <c r="Q178" s="3" t="s">
        <v>1</v>
      </c>
      <c r="R178" s="3" t="s">
        <v>1</v>
      </c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>
        <v>0</v>
      </c>
      <c r="AI178" s="3">
        <v>0</v>
      </c>
      <c r="AJ178" s="3" t="s">
        <v>1</v>
      </c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>
        <v>0</v>
      </c>
      <c r="BA178" s="3">
        <v>0</v>
      </c>
      <c r="BB178" s="3" t="s">
        <v>1</v>
      </c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>
        <v>0</v>
      </c>
      <c r="BS178" s="3">
        <v>0</v>
      </c>
      <c r="BT178" s="3"/>
      <c r="BU178" s="3"/>
      <c r="BV178" s="3"/>
      <c r="BW178" s="3">
        <f t="shared" si="417"/>
        <v>0</v>
      </c>
      <c r="BX178" s="3"/>
      <c r="BY178" s="3"/>
      <c r="BZ178" s="3"/>
      <c r="CA178" s="3">
        <f t="shared" si="491"/>
        <v>0</v>
      </c>
      <c r="CB178" s="122"/>
    </row>
    <row r="179" spans="1:80" ht="69.75" customHeight="1" thickBot="1" x14ac:dyDescent="0.3">
      <c r="A179" s="5" t="s">
        <v>4</v>
      </c>
      <c r="B179" s="5" t="s">
        <v>5</v>
      </c>
      <c r="C179" s="5" t="s">
        <v>6</v>
      </c>
      <c r="D179" s="80" t="s">
        <v>1</v>
      </c>
      <c r="E179" s="88" t="s">
        <v>7</v>
      </c>
      <c r="F179" s="88" t="s">
        <v>8</v>
      </c>
      <c r="G179" s="5" t="s">
        <v>9</v>
      </c>
      <c r="H179" s="5" t="s">
        <v>10</v>
      </c>
      <c r="I179" s="5" t="s">
        <v>11</v>
      </c>
      <c r="J179" s="5" t="s">
        <v>1809</v>
      </c>
      <c r="K179" s="5" t="s">
        <v>12</v>
      </c>
      <c r="L179" s="5" t="s">
        <v>13</v>
      </c>
      <c r="M179" s="5" t="s">
        <v>14</v>
      </c>
      <c r="N179" s="5" t="s">
        <v>15</v>
      </c>
      <c r="O179" s="5" t="s">
        <v>16</v>
      </c>
      <c r="P179" s="5" t="s">
        <v>17</v>
      </c>
      <c r="Q179" s="5" t="s">
        <v>18</v>
      </c>
      <c r="R179" s="71" t="s">
        <v>14</v>
      </c>
      <c r="S179" s="71" t="s">
        <v>1843</v>
      </c>
      <c r="T179" s="71" t="s">
        <v>1797</v>
      </c>
      <c r="U179" s="71" t="s">
        <v>1832</v>
      </c>
      <c r="V179" s="71" t="s">
        <v>1833</v>
      </c>
      <c r="W179" s="71" t="s">
        <v>1834</v>
      </c>
      <c r="X179" s="71" t="s">
        <v>1847</v>
      </c>
      <c r="Y179" s="71" t="s">
        <v>1844</v>
      </c>
      <c r="Z179" s="71" t="s">
        <v>1835</v>
      </c>
      <c r="AA179" s="71" t="s">
        <v>1836</v>
      </c>
      <c r="AB179" s="71" t="s">
        <v>1837</v>
      </c>
      <c r="AC179" s="71" t="s">
        <v>1838</v>
      </c>
      <c r="AD179" s="71" t="s">
        <v>1839</v>
      </c>
      <c r="AE179" s="71" t="s">
        <v>1840</v>
      </c>
      <c r="AF179" s="71" t="s">
        <v>1845</v>
      </c>
      <c r="AG179" s="71" t="s">
        <v>1846</v>
      </c>
      <c r="AH179" s="71" t="s">
        <v>1841</v>
      </c>
      <c r="AI179" s="71" t="s">
        <v>1842</v>
      </c>
      <c r="AJ179" s="72" t="s">
        <v>15</v>
      </c>
      <c r="AK179" s="72" t="s">
        <v>1843</v>
      </c>
      <c r="AL179" s="72" t="s">
        <v>1797</v>
      </c>
      <c r="AM179" s="72" t="s">
        <v>1832</v>
      </c>
      <c r="AN179" s="72" t="s">
        <v>1833</v>
      </c>
      <c r="AO179" s="72" t="s">
        <v>1834</v>
      </c>
      <c r="AP179" s="72" t="s">
        <v>1848</v>
      </c>
      <c r="AQ179" s="72" t="s">
        <v>1844</v>
      </c>
      <c r="AR179" s="72" t="s">
        <v>1835</v>
      </c>
      <c r="AS179" s="72" t="s">
        <v>1836</v>
      </c>
      <c r="AT179" s="72" t="s">
        <v>1837</v>
      </c>
      <c r="AU179" s="72" t="s">
        <v>1838</v>
      </c>
      <c r="AV179" s="72" t="s">
        <v>1839</v>
      </c>
      <c r="AW179" s="72" t="s">
        <v>1840</v>
      </c>
      <c r="AX179" s="72" t="s">
        <v>1845</v>
      </c>
      <c r="AY179" s="72" t="s">
        <v>1846</v>
      </c>
      <c r="AZ179" s="72" t="s">
        <v>1841</v>
      </c>
      <c r="BA179" s="72" t="s">
        <v>1842</v>
      </c>
      <c r="BB179" s="73" t="s">
        <v>16</v>
      </c>
      <c r="BC179" s="73" t="s">
        <v>1843</v>
      </c>
      <c r="BD179" s="73" t="s">
        <v>1797</v>
      </c>
      <c r="BE179" s="73" t="s">
        <v>1832</v>
      </c>
      <c r="BF179" s="73" t="s">
        <v>1833</v>
      </c>
      <c r="BG179" s="73" t="s">
        <v>1834</v>
      </c>
      <c r="BH179" s="73" t="s">
        <v>1849</v>
      </c>
      <c r="BI179" s="73" t="s">
        <v>1844</v>
      </c>
      <c r="BJ179" s="73" t="s">
        <v>1835</v>
      </c>
      <c r="BK179" s="73" t="s">
        <v>1836</v>
      </c>
      <c r="BL179" s="73" t="s">
        <v>1837</v>
      </c>
      <c r="BM179" s="73" t="s">
        <v>1838</v>
      </c>
      <c r="BN179" s="73" t="s">
        <v>1839</v>
      </c>
      <c r="BO179" s="73" t="s">
        <v>1840</v>
      </c>
      <c r="BP179" s="73" t="s">
        <v>1845</v>
      </c>
      <c r="BQ179" s="73" t="s">
        <v>1846</v>
      </c>
      <c r="BR179" s="73" t="s">
        <v>1841</v>
      </c>
      <c r="BS179" s="73" t="s">
        <v>1842</v>
      </c>
      <c r="BT179" s="5" t="s">
        <v>1911</v>
      </c>
      <c r="BU179" s="5" t="s">
        <v>1942</v>
      </c>
      <c r="BV179" s="5" t="s">
        <v>1943</v>
      </c>
      <c r="BW179" s="5" t="s">
        <v>1944</v>
      </c>
      <c r="BX179" s="5" t="s">
        <v>1945</v>
      </c>
      <c r="BY179" s="5" t="s">
        <v>1946</v>
      </c>
      <c r="BZ179" s="5" t="s">
        <v>1947</v>
      </c>
      <c r="CA179" s="5" t="s">
        <v>1948</v>
      </c>
      <c r="CB179" s="120" t="s">
        <v>1916</v>
      </c>
    </row>
    <row r="180" spans="1:80" x14ac:dyDescent="0.25">
      <c r="A180" s="6" t="s">
        <v>1</v>
      </c>
      <c r="B180" s="6" t="s">
        <v>1</v>
      </c>
      <c r="C180" s="6" t="s">
        <v>1</v>
      </c>
      <c r="D180" s="81" t="s">
        <v>1</v>
      </c>
      <c r="E180" s="81" t="s">
        <v>1</v>
      </c>
      <c r="F180" s="94" t="s">
        <v>1</v>
      </c>
      <c r="G180" s="7" t="s">
        <v>1</v>
      </c>
      <c r="H180" s="8" t="s">
        <v>1</v>
      </c>
      <c r="I180" s="9" t="s">
        <v>19</v>
      </c>
      <c r="J180" s="9">
        <v>1</v>
      </c>
      <c r="K180" s="9" t="s">
        <v>20</v>
      </c>
      <c r="L180" s="9" t="s">
        <v>21</v>
      </c>
      <c r="M180" s="9" t="s">
        <v>22</v>
      </c>
      <c r="N180" s="9" t="s">
        <v>23</v>
      </c>
      <c r="O180" s="9" t="s">
        <v>24</v>
      </c>
      <c r="P180" s="9" t="s">
        <v>25</v>
      </c>
      <c r="Q180" s="9" t="s">
        <v>26</v>
      </c>
      <c r="R180" s="9">
        <v>1</v>
      </c>
      <c r="S180" s="9">
        <v>2</v>
      </c>
      <c r="T180" s="9">
        <v>3</v>
      </c>
      <c r="U180" s="9">
        <v>4</v>
      </c>
      <c r="V180" s="9">
        <v>5</v>
      </c>
      <c r="W180" s="9">
        <v>6</v>
      </c>
      <c r="X180" s="9">
        <v>7</v>
      </c>
      <c r="Y180" s="9">
        <v>8</v>
      </c>
      <c r="Z180" s="9">
        <v>9</v>
      </c>
      <c r="AA180" s="9">
        <v>10</v>
      </c>
      <c r="AB180" s="9">
        <v>11</v>
      </c>
      <c r="AC180" s="9">
        <v>12</v>
      </c>
      <c r="AD180" s="9">
        <v>13</v>
      </c>
      <c r="AE180" s="9">
        <v>14</v>
      </c>
      <c r="AF180" s="9">
        <v>15</v>
      </c>
      <c r="AG180" s="9">
        <v>16</v>
      </c>
      <c r="AH180" s="9">
        <v>20</v>
      </c>
      <c r="AI180" s="9">
        <v>21</v>
      </c>
      <c r="AJ180" s="9">
        <v>1</v>
      </c>
      <c r="AK180" s="9">
        <v>2</v>
      </c>
      <c r="AL180" s="9">
        <v>3</v>
      </c>
      <c r="AM180" s="9">
        <v>4</v>
      </c>
      <c r="AN180" s="9">
        <v>5</v>
      </c>
      <c r="AO180" s="9">
        <v>6</v>
      </c>
      <c r="AP180" s="9">
        <v>7</v>
      </c>
      <c r="AQ180" s="9">
        <v>8</v>
      </c>
      <c r="AR180" s="9">
        <v>9</v>
      </c>
      <c r="AS180" s="9">
        <v>10</v>
      </c>
      <c r="AT180" s="9">
        <v>11</v>
      </c>
      <c r="AU180" s="9">
        <v>12</v>
      </c>
      <c r="AV180" s="9">
        <v>13</v>
      </c>
      <c r="AW180" s="9">
        <v>14</v>
      </c>
      <c r="AX180" s="9">
        <v>15</v>
      </c>
      <c r="AY180" s="9">
        <v>16</v>
      </c>
      <c r="AZ180" s="9">
        <v>20</v>
      </c>
      <c r="BA180" s="9">
        <v>21</v>
      </c>
      <c r="BB180" s="9">
        <v>1</v>
      </c>
      <c r="BC180" s="9">
        <v>2</v>
      </c>
      <c r="BD180" s="9">
        <v>3</v>
      </c>
      <c r="BE180" s="9">
        <v>4</v>
      </c>
      <c r="BF180" s="9">
        <v>5</v>
      </c>
      <c r="BG180" s="9">
        <v>6</v>
      </c>
      <c r="BH180" s="9">
        <v>7</v>
      </c>
      <c r="BI180" s="9">
        <v>8</v>
      </c>
      <c r="BJ180" s="9">
        <v>9</v>
      </c>
      <c r="BK180" s="9">
        <v>10</v>
      </c>
      <c r="BL180" s="9">
        <v>11</v>
      </c>
      <c r="BM180" s="9">
        <v>12</v>
      </c>
      <c r="BN180" s="9">
        <v>13</v>
      </c>
      <c r="BO180" s="9">
        <v>14</v>
      </c>
      <c r="BP180" s="9">
        <v>15</v>
      </c>
      <c r="BQ180" s="9">
        <v>16</v>
      </c>
      <c r="BR180" s="9">
        <v>20</v>
      </c>
      <c r="BS180" s="9">
        <v>21</v>
      </c>
      <c r="BT180" s="9">
        <v>1</v>
      </c>
      <c r="BU180" s="9">
        <v>2</v>
      </c>
      <c r="BV180" s="9">
        <v>3</v>
      </c>
      <c r="BW180" s="9" t="s">
        <v>1798</v>
      </c>
      <c r="BX180" s="9">
        <v>5</v>
      </c>
      <c r="BY180" s="9">
        <v>6</v>
      </c>
      <c r="BZ180" s="9">
        <v>7</v>
      </c>
      <c r="CA180" s="9" t="s">
        <v>1917</v>
      </c>
      <c r="CB180" s="121">
        <v>9</v>
      </c>
    </row>
    <row r="181" spans="1:80" x14ac:dyDescent="0.25">
      <c r="A181" s="1" t="s">
        <v>27</v>
      </c>
      <c r="B181" s="1" t="s">
        <v>88</v>
      </c>
      <c r="C181" s="4" t="s">
        <v>28</v>
      </c>
      <c r="D181" s="79" t="s">
        <v>139</v>
      </c>
      <c r="E181" s="78" t="s">
        <v>1</v>
      </c>
      <c r="F181" s="78" t="s">
        <v>1</v>
      </c>
      <c r="G181" s="2" t="s">
        <v>1</v>
      </c>
      <c r="H181" s="2" t="s">
        <v>140</v>
      </c>
      <c r="I181" s="3" t="s">
        <v>1</v>
      </c>
      <c r="J181" s="3"/>
      <c r="K181" s="3" t="s">
        <v>1</v>
      </c>
      <c r="L181" s="3"/>
      <c r="M181" s="3" t="s">
        <v>1</v>
      </c>
      <c r="N181" s="3" t="s">
        <v>1</v>
      </c>
      <c r="O181" s="3" t="s">
        <v>1</v>
      </c>
      <c r="P181" s="26"/>
      <c r="Q181" s="3" t="s">
        <v>1</v>
      </c>
      <c r="R181" s="3" t="s">
        <v>1</v>
      </c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>
        <v>0</v>
      </c>
      <c r="AI181" s="3">
        <v>0</v>
      </c>
      <c r="AJ181" s="3" t="s">
        <v>1</v>
      </c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>
        <v>0</v>
      </c>
      <c r="BA181" s="3">
        <v>0</v>
      </c>
      <c r="BB181" s="3" t="s">
        <v>1</v>
      </c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>
        <v>0</v>
      </c>
      <c r="BS181" s="3">
        <v>0</v>
      </c>
      <c r="BT181" s="3"/>
      <c r="BU181" s="3"/>
      <c r="BV181" s="3"/>
      <c r="BW181" s="3">
        <f t="shared" si="417"/>
        <v>0</v>
      </c>
      <c r="BX181" s="3"/>
      <c r="BY181" s="3"/>
      <c r="BZ181" s="3"/>
      <c r="CA181" s="3">
        <f t="shared" ref="CA181:CA205" si="515">BV181+BW181</f>
        <v>0</v>
      </c>
      <c r="CB181" s="122"/>
    </row>
    <row r="182" spans="1:80" ht="33.75" x14ac:dyDescent="0.25">
      <c r="A182" s="1" t="s">
        <v>1</v>
      </c>
      <c r="B182" s="1" t="s">
        <v>1</v>
      </c>
      <c r="C182" s="1" t="s">
        <v>1</v>
      </c>
      <c r="D182" s="78" t="s">
        <v>1</v>
      </c>
      <c r="E182" s="78" t="s">
        <v>1</v>
      </c>
      <c r="F182" s="78" t="s">
        <v>1</v>
      </c>
      <c r="G182" s="2" t="s">
        <v>1</v>
      </c>
      <c r="H182" s="10" t="s">
        <v>30</v>
      </c>
      <c r="I182" s="11">
        <f>SUM(I183,I190,I192)</f>
        <v>554745</v>
      </c>
      <c r="J182" s="11">
        <f t="shared" ref="J182:J205" si="516">SUM(K182,L182,P182,Q182)</f>
        <v>463360</v>
      </c>
      <c r="K182" s="11">
        <f t="shared" ref="K182" si="517">SUM(K183,K190,K192)</f>
        <v>463360</v>
      </c>
      <c r="L182" s="11">
        <f t="shared" ref="L182:L204" si="518">SUM(M182:O182)</f>
        <v>0</v>
      </c>
      <c r="M182" s="11">
        <f t="shared" ref="M182:Q182" si="519">SUM(M183,M190,M192)</f>
        <v>0</v>
      </c>
      <c r="N182" s="11">
        <f t="shared" si="519"/>
        <v>0</v>
      </c>
      <c r="O182" s="11">
        <f t="shared" si="519"/>
        <v>0</v>
      </c>
      <c r="P182" s="11">
        <f t="shared" si="519"/>
        <v>0</v>
      </c>
      <c r="Q182" s="11">
        <f t="shared" si="519"/>
        <v>0</v>
      </c>
      <c r="R182" s="11">
        <f t="shared" ref="R182:AG182" si="520">SUM(R183,R190,R192)</f>
        <v>0</v>
      </c>
      <c r="S182" s="11">
        <f t="shared" si="520"/>
        <v>0</v>
      </c>
      <c r="T182" s="11">
        <f t="shared" si="520"/>
        <v>0</v>
      </c>
      <c r="U182" s="11">
        <f t="shared" si="520"/>
        <v>0</v>
      </c>
      <c r="V182" s="11">
        <f t="shared" si="520"/>
        <v>0</v>
      </c>
      <c r="W182" s="11">
        <f t="shared" si="520"/>
        <v>0</v>
      </c>
      <c r="X182" s="11">
        <f t="shared" ref="X182" si="521">SUM(X183,X190,X192)</f>
        <v>0</v>
      </c>
      <c r="Y182" s="11">
        <f t="shared" si="520"/>
        <v>0</v>
      </c>
      <c r="Z182" s="11">
        <f t="shared" si="520"/>
        <v>0</v>
      </c>
      <c r="AA182" s="11">
        <f t="shared" si="520"/>
        <v>0</v>
      </c>
      <c r="AB182" s="11">
        <f t="shared" si="520"/>
        <v>0</v>
      </c>
      <c r="AC182" s="11">
        <f t="shared" si="520"/>
        <v>0</v>
      </c>
      <c r="AD182" s="11">
        <f t="shared" si="520"/>
        <v>0</v>
      </c>
      <c r="AE182" s="11">
        <f t="shared" si="520"/>
        <v>0</v>
      </c>
      <c r="AF182" s="11">
        <f t="shared" si="520"/>
        <v>0</v>
      </c>
      <c r="AG182" s="11">
        <f t="shared" si="520"/>
        <v>0</v>
      </c>
      <c r="AH182" s="11">
        <v>0</v>
      </c>
      <c r="AI182" s="11">
        <v>0</v>
      </c>
      <c r="AJ182" s="11">
        <f t="shared" ref="AJ182:AY182" si="522">SUM(AJ183,AJ190,AJ192)</f>
        <v>0</v>
      </c>
      <c r="AK182" s="11">
        <f t="shared" si="522"/>
        <v>0</v>
      </c>
      <c r="AL182" s="11">
        <f t="shared" si="522"/>
        <v>0</v>
      </c>
      <c r="AM182" s="11">
        <f t="shared" si="522"/>
        <v>0</v>
      </c>
      <c r="AN182" s="11">
        <f t="shared" si="522"/>
        <v>0</v>
      </c>
      <c r="AO182" s="11">
        <f t="shared" si="522"/>
        <v>0</v>
      </c>
      <c r="AP182" s="11">
        <f t="shared" ref="AP182" si="523">SUM(AP183,AP190,AP192)</f>
        <v>0</v>
      </c>
      <c r="AQ182" s="11">
        <f t="shared" si="522"/>
        <v>0</v>
      </c>
      <c r="AR182" s="11">
        <f t="shared" si="522"/>
        <v>0</v>
      </c>
      <c r="AS182" s="11">
        <f t="shared" si="522"/>
        <v>0</v>
      </c>
      <c r="AT182" s="11">
        <f t="shared" si="522"/>
        <v>0</v>
      </c>
      <c r="AU182" s="11">
        <f t="shared" si="522"/>
        <v>0</v>
      </c>
      <c r="AV182" s="11">
        <f t="shared" si="522"/>
        <v>0</v>
      </c>
      <c r="AW182" s="11">
        <f t="shared" si="522"/>
        <v>0</v>
      </c>
      <c r="AX182" s="11">
        <f t="shared" si="522"/>
        <v>0</v>
      </c>
      <c r="AY182" s="11">
        <f t="shared" si="522"/>
        <v>0</v>
      </c>
      <c r="AZ182" s="11">
        <v>0</v>
      </c>
      <c r="BA182" s="11">
        <v>0</v>
      </c>
      <c r="BB182" s="11">
        <f t="shared" ref="BB182:BQ182" si="524">SUM(BB183,BB190,BB192)</f>
        <v>0</v>
      </c>
      <c r="BC182" s="11">
        <f t="shared" si="524"/>
        <v>0</v>
      </c>
      <c r="BD182" s="11">
        <f t="shared" si="524"/>
        <v>0</v>
      </c>
      <c r="BE182" s="11">
        <f t="shared" si="524"/>
        <v>0</v>
      </c>
      <c r="BF182" s="11">
        <f t="shared" si="524"/>
        <v>0</v>
      </c>
      <c r="BG182" s="11">
        <f t="shared" si="524"/>
        <v>0</v>
      </c>
      <c r="BH182" s="11">
        <f t="shared" ref="BH182" si="525">SUM(BH183,BH190,BH192)</f>
        <v>0</v>
      </c>
      <c r="BI182" s="11">
        <f t="shared" si="524"/>
        <v>0</v>
      </c>
      <c r="BJ182" s="11">
        <f t="shared" si="524"/>
        <v>0</v>
      </c>
      <c r="BK182" s="11">
        <f t="shared" si="524"/>
        <v>0</v>
      </c>
      <c r="BL182" s="11">
        <f t="shared" si="524"/>
        <v>0</v>
      </c>
      <c r="BM182" s="11">
        <f t="shared" si="524"/>
        <v>0</v>
      </c>
      <c r="BN182" s="11">
        <f t="shared" si="524"/>
        <v>0</v>
      </c>
      <c r="BO182" s="11">
        <f t="shared" si="524"/>
        <v>0</v>
      </c>
      <c r="BP182" s="11">
        <f t="shared" si="524"/>
        <v>0</v>
      </c>
      <c r="BQ182" s="11">
        <f t="shared" si="524"/>
        <v>0</v>
      </c>
      <c r="BR182" s="11">
        <v>0</v>
      </c>
      <c r="BS182" s="11">
        <v>0</v>
      </c>
      <c r="BT182" s="11">
        <f t="shared" ref="BT182:BZ182" si="526">SUM(BT183,BT190,BT192)</f>
        <v>557864</v>
      </c>
      <c r="BU182" s="11">
        <f t="shared" si="526"/>
        <v>553999</v>
      </c>
      <c r="BV182" s="11">
        <f t="shared" si="526"/>
        <v>315789</v>
      </c>
      <c r="BW182" s="11">
        <f t="shared" si="526"/>
        <v>126923</v>
      </c>
      <c r="BX182" s="11">
        <f t="shared" si="526"/>
        <v>53050</v>
      </c>
      <c r="BY182" s="11">
        <f t="shared" si="526"/>
        <v>36015</v>
      </c>
      <c r="BZ182" s="11">
        <f t="shared" si="526"/>
        <v>37858</v>
      </c>
      <c r="CA182" s="11">
        <f t="shared" si="515"/>
        <v>442712</v>
      </c>
      <c r="CB182" s="123">
        <f t="shared" ref="CB182:CB204" si="527">IF(BU182=0,"-",CA182/BU182*100)</f>
        <v>79.912057602992064</v>
      </c>
    </row>
    <row r="183" spans="1:80" x14ac:dyDescent="0.25">
      <c r="A183" s="4" t="s">
        <v>27</v>
      </c>
      <c r="B183" s="4" t="s">
        <v>88</v>
      </c>
      <c r="C183" s="4" t="s">
        <v>28</v>
      </c>
      <c r="D183" s="79" t="s">
        <v>139</v>
      </c>
      <c r="E183" s="78" t="s">
        <v>31</v>
      </c>
      <c r="F183" s="78" t="s">
        <v>1</v>
      </c>
      <c r="G183" s="2" t="s">
        <v>1</v>
      </c>
      <c r="H183" s="2" t="s">
        <v>32</v>
      </c>
      <c r="I183" s="12">
        <f>SUM(I184:I185)</f>
        <v>447637</v>
      </c>
      <c r="J183" s="12">
        <f t="shared" si="516"/>
        <v>361839</v>
      </c>
      <c r="K183" s="12">
        <f t="shared" ref="K183" si="528">SUM(K184:K185)</f>
        <v>361839</v>
      </c>
      <c r="L183" s="12">
        <f t="shared" si="518"/>
        <v>0</v>
      </c>
      <c r="M183" s="12">
        <f t="shared" ref="M183:Q183" si="529">SUM(M184:M185)</f>
        <v>0</v>
      </c>
      <c r="N183" s="12">
        <f t="shared" si="529"/>
        <v>0</v>
      </c>
      <c r="O183" s="12">
        <f t="shared" si="529"/>
        <v>0</v>
      </c>
      <c r="P183" s="12">
        <f t="shared" si="529"/>
        <v>0</v>
      </c>
      <c r="Q183" s="12">
        <f t="shared" si="529"/>
        <v>0</v>
      </c>
      <c r="R183" s="12">
        <f t="shared" ref="R183:AG183" si="530">SUM(R184:R185)</f>
        <v>0</v>
      </c>
      <c r="S183" s="12">
        <f t="shared" si="530"/>
        <v>0</v>
      </c>
      <c r="T183" s="12">
        <f t="shared" si="530"/>
        <v>0</v>
      </c>
      <c r="U183" s="12">
        <f t="shared" si="530"/>
        <v>0</v>
      </c>
      <c r="V183" s="12">
        <f t="shared" si="530"/>
        <v>0</v>
      </c>
      <c r="W183" s="12">
        <f t="shared" si="530"/>
        <v>0</v>
      </c>
      <c r="X183" s="12">
        <f t="shared" ref="X183" si="531">SUM(X184:X185)</f>
        <v>0</v>
      </c>
      <c r="Y183" s="12">
        <f t="shared" si="530"/>
        <v>0</v>
      </c>
      <c r="Z183" s="12">
        <f t="shared" si="530"/>
        <v>0</v>
      </c>
      <c r="AA183" s="12">
        <f t="shared" si="530"/>
        <v>0</v>
      </c>
      <c r="AB183" s="12">
        <f t="shared" si="530"/>
        <v>0</v>
      </c>
      <c r="AC183" s="12">
        <f t="shared" si="530"/>
        <v>0</v>
      </c>
      <c r="AD183" s="12">
        <f t="shared" si="530"/>
        <v>0</v>
      </c>
      <c r="AE183" s="12">
        <f t="shared" si="530"/>
        <v>0</v>
      </c>
      <c r="AF183" s="12">
        <f t="shared" si="530"/>
        <v>0</v>
      </c>
      <c r="AG183" s="12">
        <f t="shared" si="530"/>
        <v>0</v>
      </c>
      <c r="AH183" s="12">
        <v>0</v>
      </c>
      <c r="AI183" s="12">
        <v>0</v>
      </c>
      <c r="AJ183" s="12">
        <f t="shared" ref="AJ183:AY183" si="532">SUM(AJ184:AJ185)</f>
        <v>0</v>
      </c>
      <c r="AK183" s="12">
        <f t="shared" si="532"/>
        <v>0</v>
      </c>
      <c r="AL183" s="12">
        <f t="shared" si="532"/>
        <v>0</v>
      </c>
      <c r="AM183" s="12">
        <f t="shared" si="532"/>
        <v>0</v>
      </c>
      <c r="AN183" s="12">
        <f t="shared" si="532"/>
        <v>0</v>
      </c>
      <c r="AO183" s="12">
        <f t="shared" si="532"/>
        <v>0</v>
      </c>
      <c r="AP183" s="12">
        <f t="shared" ref="AP183" si="533">SUM(AP184:AP185)</f>
        <v>0</v>
      </c>
      <c r="AQ183" s="12">
        <f t="shared" si="532"/>
        <v>0</v>
      </c>
      <c r="AR183" s="12">
        <f t="shared" si="532"/>
        <v>0</v>
      </c>
      <c r="AS183" s="12">
        <f t="shared" si="532"/>
        <v>0</v>
      </c>
      <c r="AT183" s="12">
        <f t="shared" si="532"/>
        <v>0</v>
      </c>
      <c r="AU183" s="12">
        <f t="shared" si="532"/>
        <v>0</v>
      </c>
      <c r="AV183" s="12">
        <f t="shared" si="532"/>
        <v>0</v>
      </c>
      <c r="AW183" s="12">
        <f t="shared" si="532"/>
        <v>0</v>
      </c>
      <c r="AX183" s="12">
        <f t="shared" si="532"/>
        <v>0</v>
      </c>
      <c r="AY183" s="12">
        <f t="shared" si="532"/>
        <v>0</v>
      </c>
      <c r="AZ183" s="12">
        <v>0</v>
      </c>
      <c r="BA183" s="12">
        <v>0</v>
      </c>
      <c r="BB183" s="12">
        <f t="shared" ref="BB183:BQ183" si="534">SUM(BB184:BB185)</f>
        <v>0</v>
      </c>
      <c r="BC183" s="12">
        <f t="shared" si="534"/>
        <v>0</v>
      </c>
      <c r="BD183" s="12">
        <f t="shared" si="534"/>
        <v>0</v>
      </c>
      <c r="BE183" s="12">
        <f t="shared" si="534"/>
        <v>0</v>
      </c>
      <c r="BF183" s="12">
        <f t="shared" si="534"/>
        <v>0</v>
      </c>
      <c r="BG183" s="12">
        <f t="shared" si="534"/>
        <v>0</v>
      </c>
      <c r="BH183" s="12">
        <f t="shared" ref="BH183" si="535">SUM(BH184:BH185)</f>
        <v>0</v>
      </c>
      <c r="BI183" s="12">
        <f t="shared" si="534"/>
        <v>0</v>
      </c>
      <c r="BJ183" s="12">
        <f t="shared" si="534"/>
        <v>0</v>
      </c>
      <c r="BK183" s="12">
        <f t="shared" si="534"/>
        <v>0</v>
      </c>
      <c r="BL183" s="12">
        <f t="shared" si="534"/>
        <v>0</v>
      </c>
      <c r="BM183" s="12">
        <f t="shared" si="534"/>
        <v>0</v>
      </c>
      <c r="BN183" s="12">
        <f t="shared" si="534"/>
        <v>0</v>
      </c>
      <c r="BO183" s="12">
        <f t="shared" si="534"/>
        <v>0</v>
      </c>
      <c r="BP183" s="12">
        <f t="shared" si="534"/>
        <v>0</v>
      </c>
      <c r="BQ183" s="12">
        <f t="shared" si="534"/>
        <v>0</v>
      </c>
      <c r="BR183" s="12">
        <v>0</v>
      </c>
      <c r="BS183" s="12">
        <v>0</v>
      </c>
      <c r="BT183" s="12">
        <f t="shared" ref="BT183:BW183" si="536">SUM(BT184:BT185)</f>
        <v>453902</v>
      </c>
      <c r="BU183" s="12">
        <f t="shared" ref="BU183:BV183" si="537">SUM(BU184:BU185)</f>
        <v>450037</v>
      </c>
      <c r="BV183" s="12">
        <f t="shared" si="537"/>
        <v>248183</v>
      </c>
      <c r="BW183" s="12">
        <f t="shared" si="536"/>
        <v>109050</v>
      </c>
      <c r="BX183" s="12">
        <f t="shared" ref="BX183:BZ183" si="538">SUM(BX184:BX185)</f>
        <v>44350</v>
      </c>
      <c r="BY183" s="12">
        <f t="shared" si="538"/>
        <v>32350</v>
      </c>
      <c r="BZ183" s="12">
        <f t="shared" si="538"/>
        <v>32350</v>
      </c>
      <c r="CA183" s="12">
        <f t="shared" si="515"/>
        <v>357233</v>
      </c>
      <c r="CB183" s="124">
        <f t="shared" si="527"/>
        <v>79.378584427502631</v>
      </c>
    </row>
    <row r="184" spans="1:80" x14ac:dyDescent="0.25">
      <c r="A184" s="4" t="s">
        <v>27</v>
      </c>
      <c r="B184" s="4" t="s">
        <v>88</v>
      </c>
      <c r="C184" s="4" t="s">
        <v>28</v>
      </c>
      <c r="D184" s="79" t="s">
        <v>139</v>
      </c>
      <c r="E184" s="89">
        <v>6111</v>
      </c>
      <c r="F184" s="79"/>
      <c r="G184" s="74" t="s">
        <v>1887</v>
      </c>
      <c r="H184" s="13" t="s">
        <v>33</v>
      </c>
      <c r="I184" s="14">
        <v>367837</v>
      </c>
      <c r="J184" s="14">
        <f t="shared" si="516"/>
        <v>282039</v>
      </c>
      <c r="K184" s="14">
        <v>282039</v>
      </c>
      <c r="L184" s="14">
        <f t="shared" si="518"/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/>
      <c r="T184" s="14"/>
      <c r="U184" s="14"/>
      <c r="V184" s="14"/>
      <c r="W184" s="14"/>
      <c r="X184" s="14">
        <f t="shared" si="409"/>
        <v>0</v>
      </c>
      <c r="Y184" s="14"/>
      <c r="Z184" s="14"/>
      <c r="AA184" s="14"/>
      <c r="AB184" s="14"/>
      <c r="AC184" s="14"/>
      <c r="AD184" s="14"/>
      <c r="AE184" s="14"/>
      <c r="AF184" s="14"/>
      <c r="AG184" s="14"/>
      <c r="AH184" s="14">
        <v>0</v>
      </c>
      <c r="AI184" s="14">
        <v>0</v>
      </c>
      <c r="AJ184" s="14">
        <v>0</v>
      </c>
      <c r="AK184" s="14"/>
      <c r="AL184" s="14"/>
      <c r="AM184" s="14"/>
      <c r="AN184" s="14"/>
      <c r="AO184" s="14"/>
      <c r="AP184" s="14">
        <f t="shared" si="410"/>
        <v>0</v>
      </c>
      <c r="AQ184" s="14"/>
      <c r="AR184" s="14"/>
      <c r="AS184" s="14"/>
      <c r="AT184" s="14"/>
      <c r="AU184" s="14"/>
      <c r="AV184" s="14"/>
      <c r="AW184" s="14"/>
      <c r="AX184" s="14"/>
      <c r="AY184" s="14"/>
      <c r="AZ184" s="14">
        <v>0</v>
      </c>
      <c r="BA184" s="14">
        <v>0</v>
      </c>
      <c r="BB184" s="14">
        <v>0</v>
      </c>
      <c r="BC184" s="14"/>
      <c r="BD184" s="14"/>
      <c r="BE184" s="14"/>
      <c r="BF184" s="14"/>
      <c r="BG184" s="14"/>
      <c r="BH184" s="14">
        <f t="shared" si="411"/>
        <v>0</v>
      </c>
      <c r="BI184" s="14"/>
      <c r="BJ184" s="14"/>
      <c r="BK184" s="14"/>
      <c r="BL184" s="14"/>
      <c r="BM184" s="14"/>
      <c r="BN184" s="14"/>
      <c r="BO184" s="14"/>
      <c r="BP184" s="14"/>
      <c r="BQ184" s="14"/>
      <c r="BR184" s="14">
        <v>0</v>
      </c>
      <c r="BS184" s="14">
        <v>0</v>
      </c>
      <c r="BT184" s="14">
        <v>367602</v>
      </c>
      <c r="BU184" s="14">
        <v>367602</v>
      </c>
      <c r="BV184" s="14">
        <v>216102</v>
      </c>
      <c r="BW184" s="14">
        <f t="shared" si="417"/>
        <v>96000</v>
      </c>
      <c r="BX184" s="14">
        <v>40000</v>
      </c>
      <c r="BY184" s="14">
        <v>28000</v>
      </c>
      <c r="BZ184" s="14">
        <v>28000</v>
      </c>
      <c r="CA184" s="14">
        <f t="shared" si="515"/>
        <v>312102</v>
      </c>
      <c r="CB184" s="122">
        <f t="shared" si="527"/>
        <v>84.902149607455897</v>
      </c>
    </row>
    <row r="185" spans="1:80" x14ac:dyDescent="0.25">
      <c r="A185" s="1" t="s">
        <v>27</v>
      </c>
      <c r="B185" s="1" t="s">
        <v>88</v>
      </c>
      <c r="C185" s="1" t="s">
        <v>28</v>
      </c>
      <c r="D185" s="82" t="s">
        <v>139</v>
      </c>
      <c r="E185" s="82" t="s">
        <v>34</v>
      </c>
      <c r="F185" s="79" t="s">
        <v>1</v>
      </c>
      <c r="G185" s="13" t="s">
        <v>1</v>
      </c>
      <c r="H185" s="2" t="s">
        <v>35</v>
      </c>
      <c r="I185" s="12">
        <f>SUM(I186:I189)</f>
        <v>79800</v>
      </c>
      <c r="J185" s="12">
        <f t="shared" si="516"/>
        <v>79800</v>
      </c>
      <c r="K185" s="12">
        <f t="shared" ref="K185" si="539">SUM(K186:K189)</f>
        <v>79800</v>
      </c>
      <c r="L185" s="12">
        <f t="shared" si="518"/>
        <v>0</v>
      </c>
      <c r="M185" s="12">
        <f t="shared" ref="M185:Q185" si="540">SUM(M186:M189)</f>
        <v>0</v>
      </c>
      <c r="N185" s="12">
        <f t="shared" si="540"/>
        <v>0</v>
      </c>
      <c r="O185" s="12">
        <f t="shared" si="540"/>
        <v>0</v>
      </c>
      <c r="P185" s="12">
        <f t="shared" si="540"/>
        <v>0</v>
      </c>
      <c r="Q185" s="12">
        <f t="shared" si="540"/>
        <v>0</v>
      </c>
      <c r="R185" s="12">
        <f t="shared" ref="R185:AG185" si="541">SUM(R186:R189)</f>
        <v>0</v>
      </c>
      <c r="S185" s="12">
        <f t="shared" si="541"/>
        <v>0</v>
      </c>
      <c r="T185" s="12">
        <f t="shared" si="541"/>
        <v>0</v>
      </c>
      <c r="U185" s="12">
        <f t="shared" si="541"/>
        <v>0</v>
      </c>
      <c r="V185" s="12">
        <f t="shared" si="541"/>
        <v>0</v>
      </c>
      <c r="W185" s="12">
        <f t="shared" si="541"/>
        <v>0</v>
      </c>
      <c r="X185" s="12">
        <f t="shared" si="541"/>
        <v>0</v>
      </c>
      <c r="Y185" s="12">
        <f t="shared" si="541"/>
        <v>0</v>
      </c>
      <c r="Z185" s="12">
        <f t="shared" si="541"/>
        <v>0</v>
      </c>
      <c r="AA185" s="12">
        <f t="shared" si="541"/>
        <v>0</v>
      </c>
      <c r="AB185" s="12">
        <f t="shared" si="541"/>
        <v>0</v>
      </c>
      <c r="AC185" s="12">
        <f t="shared" si="541"/>
        <v>0</v>
      </c>
      <c r="AD185" s="12">
        <f t="shared" si="541"/>
        <v>0</v>
      </c>
      <c r="AE185" s="12">
        <f t="shared" si="541"/>
        <v>0</v>
      </c>
      <c r="AF185" s="12">
        <f t="shared" si="541"/>
        <v>0</v>
      </c>
      <c r="AG185" s="12">
        <f t="shared" si="541"/>
        <v>0</v>
      </c>
      <c r="AH185" s="12">
        <v>0</v>
      </c>
      <c r="AI185" s="12">
        <v>0</v>
      </c>
      <c r="AJ185" s="12">
        <f t="shared" ref="AJ185:AY185" si="542">SUM(AJ186:AJ189)</f>
        <v>0</v>
      </c>
      <c r="AK185" s="12">
        <f t="shared" si="542"/>
        <v>0</v>
      </c>
      <c r="AL185" s="12">
        <f t="shared" si="542"/>
        <v>0</v>
      </c>
      <c r="AM185" s="12">
        <f t="shared" si="542"/>
        <v>0</v>
      </c>
      <c r="AN185" s="12">
        <f t="shared" si="542"/>
        <v>0</v>
      </c>
      <c r="AO185" s="12">
        <f t="shared" si="542"/>
        <v>0</v>
      </c>
      <c r="AP185" s="12">
        <f t="shared" si="542"/>
        <v>0</v>
      </c>
      <c r="AQ185" s="12">
        <f t="shared" si="542"/>
        <v>0</v>
      </c>
      <c r="AR185" s="12">
        <f t="shared" si="542"/>
        <v>0</v>
      </c>
      <c r="AS185" s="12">
        <f t="shared" si="542"/>
        <v>0</v>
      </c>
      <c r="AT185" s="12">
        <f t="shared" si="542"/>
        <v>0</v>
      </c>
      <c r="AU185" s="12">
        <f t="shared" si="542"/>
        <v>0</v>
      </c>
      <c r="AV185" s="12">
        <f t="shared" si="542"/>
        <v>0</v>
      </c>
      <c r="AW185" s="12">
        <f t="shared" si="542"/>
        <v>0</v>
      </c>
      <c r="AX185" s="12">
        <f t="shared" si="542"/>
        <v>0</v>
      </c>
      <c r="AY185" s="12">
        <f t="shared" si="542"/>
        <v>0</v>
      </c>
      <c r="AZ185" s="12">
        <v>0</v>
      </c>
      <c r="BA185" s="12">
        <v>0</v>
      </c>
      <c r="BB185" s="12">
        <f t="shared" ref="BB185:BQ185" si="543">SUM(BB186:BB189)</f>
        <v>0</v>
      </c>
      <c r="BC185" s="12">
        <f t="shared" si="543"/>
        <v>0</v>
      </c>
      <c r="BD185" s="12">
        <f t="shared" si="543"/>
        <v>0</v>
      </c>
      <c r="BE185" s="12">
        <f t="shared" si="543"/>
        <v>0</v>
      </c>
      <c r="BF185" s="12">
        <f t="shared" si="543"/>
        <v>0</v>
      </c>
      <c r="BG185" s="12">
        <f t="shared" si="543"/>
        <v>0</v>
      </c>
      <c r="BH185" s="12">
        <f t="shared" si="543"/>
        <v>0</v>
      </c>
      <c r="BI185" s="12">
        <f t="shared" si="543"/>
        <v>0</v>
      </c>
      <c r="BJ185" s="12">
        <f t="shared" si="543"/>
        <v>0</v>
      </c>
      <c r="BK185" s="12">
        <f t="shared" si="543"/>
        <v>0</v>
      </c>
      <c r="BL185" s="12">
        <f t="shared" si="543"/>
        <v>0</v>
      </c>
      <c r="BM185" s="12">
        <f t="shared" si="543"/>
        <v>0</v>
      </c>
      <c r="BN185" s="12">
        <f t="shared" si="543"/>
        <v>0</v>
      </c>
      <c r="BO185" s="12">
        <f t="shared" si="543"/>
        <v>0</v>
      </c>
      <c r="BP185" s="12">
        <f t="shared" si="543"/>
        <v>0</v>
      </c>
      <c r="BQ185" s="12">
        <f t="shared" si="543"/>
        <v>0</v>
      </c>
      <c r="BR185" s="12">
        <v>0</v>
      </c>
      <c r="BS185" s="12">
        <v>0</v>
      </c>
      <c r="BT185" s="12">
        <f t="shared" ref="BT185:BZ185" si="544">SUM(BT186:BT189)</f>
        <v>86300</v>
      </c>
      <c r="BU185" s="12">
        <f t="shared" si="544"/>
        <v>82435</v>
      </c>
      <c r="BV185" s="12">
        <f t="shared" si="544"/>
        <v>32081</v>
      </c>
      <c r="BW185" s="12">
        <f t="shared" si="544"/>
        <v>13050</v>
      </c>
      <c r="BX185" s="12">
        <f t="shared" si="544"/>
        <v>4350</v>
      </c>
      <c r="BY185" s="12">
        <f t="shared" si="544"/>
        <v>4350</v>
      </c>
      <c r="BZ185" s="12">
        <f t="shared" si="544"/>
        <v>4350</v>
      </c>
      <c r="CA185" s="12">
        <f t="shared" si="515"/>
        <v>45131</v>
      </c>
      <c r="CB185" s="124">
        <f t="shared" si="527"/>
        <v>54.747376721052952</v>
      </c>
    </row>
    <row r="186" spans="1:80" x14ac:dyDescent="0.25">
      <c r="A186" s="4" t="s">
        <v>27</v>
      </c>
      <c r="B186" s="4" t="s">
        <v>88</v>
      </c>
      <c r="C186" s="4" t="s">
        <v>28</v>
      </c>
      <c r="D186" s="79" t="s">
        <v>139</v>
      </c>
      <c r="E186" s="89">
        <v>6112</v>
      </c>
      <c r="F186" s="79" t="s">
        <v>141</v>
      </c>
      <c r="G186" s="74" t="s">
        <v>1887</v>
      </c>
      <c r="H186" s="13" t="s">
        <v>92</v>
      </c>
      <c r="I186" s="14">
        <v>10300</v>
      </c>
      <c r="J186" s="14">
        <f t="shared" si="516"/>
        <v>10300</v>
      </c>
      <c r="K186" s="14">
        <v>10300</v>
      </c>
      <c r="L186" s="14">
        <f t="shared" si="518"/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/>
      <c r="T186" s="14"/>
      <c r="U186" s="14"/>
      <c r="V186" s="14"/>
      <c r="W186" s="14"/>
      <c r="X186" s="14">
        <f t="shared" si="409"/>
        <v>0</v>
      </c>
      <c r="Y186" s="14"/>
      <c r="Z186" s="14"/>
      <c r="AA186" s="14"/>
      <c r="AB186" s="14"/>
      <c r="AC186" s="14"/>
      <c r="AD186" s="14"/>
      <c r="AE186" s="14"/>
      <c r="AF186" s="14"/>
      <c r="AG186" s="14"/>
      <c r="AH186" s="14">
        <v>0</v>
      </c>
      <c r="AI186" s="14">
        <v>0</v>
      </c>
      <c r="AJ186" s="14">
        <v>0</v>
      </c>
      <c r="AK186" s="14"/>
      <c r="AL186" s="14"/>
      <c r="AM186" s="14"/>
      <c r="AN186" s="14"/>
      <c r="AO186" s="14"/>
      <c r="AP186" s="14">
        <f t="shared" si="410"/>
        <v>0</v>
      </c>
      <c r="AQ186" s="14"/>
      <c r="AR186" s="14"/>
      <c r="AS186" s="14"/>
      <c r="AT186" s="14"/>
      <c r="AU186" s="14"/>
      <c r="AV186" s="14"/>
      <c r="AW186" s="14"/>
      <c r="AX186" s="14"/>
      <c r="AY186" s="14"/>
      <c r="AZ186" s="14">
        <v>0</v>
      </c>
      <c r="BA186" s="14">
        <v>0</v>
      </c>
      <c r="BB186" s="14">
        <v>0</v>
      </c>
      <c r="BC186" s="14"/>
      <c r="BD186" s="14"/>
      <c r="BE186" s="14"/>
      <c r="BF186" s="14"/>
      <c r="BG186" s="14"/>
      <c r="BH186" s="14">
        <f t="shared" si="411"/>
        <v>0</v>
      </c>
      <c r="BI186" s="14"/>
      <c r="BJ186" s="14"/>
      <c r="BK186" s="14"/>
      <c r="BL186" s="14"/>
      <c r="BM186" s="14"/>
      <c r="BN186" s="14"/>
      <c r="BO186" s="14"/>
      <c r="BP186" s="14"/>
      <c r="BQ186" s="14"/>
      <c r="BR186" s="14">
        <v>0</v>
      </c>
      <c r="BS186" s="14">
        <v>0</v>
      </c>
      <c r="BT186" s="14">
        <v>10300</v>
      </c>
      <c r="BU186" s="14">
        <v>10300</v>
      </c>
      <c r="BV186" s="14">
        <v>5100</v>
      </c>
      <c r="BW186" s="14">
        <f t="shared" si="417"/>
        <v>2550</v>
      </c>
      <c r="BX186" s="14">
        <v>850</v>
      </c>
      <c r="BY186" s="14">
        <v>850</v>
      </c>
      <c r="BZ186" s="14">
        <v>850</v>
      </c>
      <c r="CA186" s="14">
        <f t="shared" si="515"/>
        <v>7650</v>
      </c>
      <c r="CB186" s="122">
        <f t="shared" si="527"/>
        <v>74.271844660194176</v>
      </c>
    </row>
    <row r="187" spans="1:80" x14ac:dyDescent="0.25">
      <c r="A187" s="4" t="s">
        <v>27</v>
      </c>
      <c r="B187" s="4" t="s">
        <v>88</v>
      </c>
      <c r="C187" s="4" t="s">
        <v>28</v>
      </c>
      <c r="D187" s="79" t="s">
        <v>139</v>
      </c>
      <c r="E187" s="89">
        <v>6112</v>
      </c>
      <c r="F187" s="79" t="s">
        <v>142</v>
      </c>
      <c r="G187" s="74" t="s">
        <v>1887</v>
      </c>
      <c r="H187" s="13" t="s">
        <v>39</v>
      </c>
      <c r="I187" s="14">
        <v>36000</v>
      </c>
      <c r="J187" s="14">
        <f t="shared" si="516"/>
        <v>36000</v>
      </c>
      <c r="K187" s="14">
        <v>36000</v>
      </c>
      <c r="L187" s="14">
        <f t="shared" si="518"/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/>
      <c r="T187" s="14"/>
      <c r="U187" s="14"/>
      <c r="V187" s="14"/>
      <c r="W187" s="14"/>
      <c r="X187" s="14">
        <f t="shared" si="409"/>
        <v>0</v>
      </c>
      <c r="Y187" s="14"/>
      <c r="Z187" s="14"/>
      <c r="AA187" s="14"/>
      <c r="AB187" s="14"/>
      <c r="AC187" s="14"/>
      <c r="AD187" s="14"/>
      <c r="AE187" s="14"/>
      <c r="AF187" s="14"/>
      <c r="AG187" s="14"/>
      <c r="AH187" s="14">
        <v>0</v>
      </c>
      <c r="AI187" s="14">
        <v>0</v>
      </c>
      <c r="AJ187" s="14">
        <v>0</v>
      </c>
      <c r="AK187" s="14"/>
      <c r="AL187" s="14"/>
      <c r="AM187" s="14"/>
      <c r="AN187" s="14"/>
      <c r="AO187" s="14"/>
      <c r="AP187" s="14">
        <f t="shared" si="410"/>
        <v>0</v>
      </c>
      <c r="AQ187" s="14"/>
      <c r="AR187" s="14"/>
      <c r="AS187" s="14"/>
      <c r="AT187" s="14"/>
      <c r="AU187" s="14"/>
      <c r="AV187" s="14"/>
      <c r="AW187" s="14"/>
      <c r="AX187" s="14"/>
      <c r="AY187" s="14"/>
      <c r="AZ187" s="14">
        <v>0</v>
      </c>
      <c r="BA187" s="14">
        <v>0</v>
      </c>
      <c r="BB187" s="14">
        <v>0</v>
      </c>
      <c r="BC187" s="14"/>
      <c r="BD187" s="14"/>
      <c r="BE187" s="14"/>
      <c r="BF187" s="14"/>
      <c r="BG187" s="14"/>
      <c r="BH187" s="14">
        <f t="shared" si="411"/>
        <v>0</v>
      </c>
      <c r="BI187" s="14"/>
      <c r="BJ187" s="14"/>
      <c r="BK187" s="14"/>
      <c r="BL187" s="14"/>
      <c r="BM187" s="14"/>
      <c r="BN187" s="14"/>
      <c r="BO187" s="14"/>
      <c r="BP187" s="14"/>
      <c r="BQ187" s="14"/>
      <c r="BR187" s="14">
        <v>0</v>
      </c>
      <c r="BS187" s="14">
        <v>0</v>
      </c>
      <c r="BT187" s="14">
        <v>36000</v>
      </c>
      <c r="BU187" s="14">
        <v>36000</v>
      </c>
      <c r="BV187" s="14">
        <v>21000</v>
      </c>
      <c r="BW187" s="14">
        <f t="shared" si="417"/>
        <v>10500</v>
      </c>
      <c r="BX187" s="14">
        <v>3500</v>
      </c>
      <c r="BY187" s="14">
        <v>3500</v>
      </c>
      <c r="BZ187" s="14">
        <v>3500</v>
      </c>
      <c r="CA187" s="14">
        <f t="shared" si="515"/>
        <v>31500</v>
      </c>
      <c r="CB187" s="122">
        <f t="shared" si="527"/>
        <v>87.5</v>
      </c>
    </row>
    <row r="188" spans="1:80" x14ac:dyDescent="0.25">
      <c r="A188" s="4" t="s">
        <v>27</v>
      </c>
      <c r="B188" s="4" t="s">
        <v>88</v>
      </c>
      <c r="C188" s="4" t="s">
        <v>28</v>
      </c>
      <c r="D188" s="79" t="s">
        <v>139</v>
      </c>
      <c r="E188" s="89">
        <v>6112</v>
      </c>
      <c r="F188" s="79" t="s">
        <v>143</v>
      </c>
      <c r="G188" s="74" t="s">
        <v>1887</v>
      </c>
      <c r="H188" s="13" t="s">
        <v>41</v>
      </c>
      <c r="I188" s="14">
        <v>8500</v>
      </c>
      <c r="J188" s="14">
        <f t="shared" si="516"/>
        <v>8500</v>
      </c>
      <c r="K188" s="14">
        <v>8500</v>
      </c>
      <c r="L188" s="14">
        <f t="shared" si="518"/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/>
      <c r="T188" s="14"/>
      <c r="U188" s="14"/>
      <c r="V188" s="14"/>
      <c r="W188" s="14"/>
      <c r="X188" s="14">
        <f t="shared" si="409"/>
        <v>0</v>
      </c>
      <c r="Y188" s="14"/>
      <c r="Z188" s="14"/>
      <c r="AA188" s="14"/>
      <c r="AB188" s="14"/>
      <c r="AC188" s="14"/>
      <c r="AD188" s="14"/>
      <c r="AE188" s="14"/>
      <c r="AF188" s="14"/>
      <c r="AG188" s="14"/>
      <c r="AH188" s="14">
        <v>0</v>
      </c>
      <c r="AI188" s="14">
        <v>0</v>
      </c>
      <c r="AJ188" s="14">
        <v>0</v>
      </c>
      <c r="AK188" s="14"/>
      <c r="AL188" s="14"/>
      <c r="AM188" s="14"/>
      <c r="AN188" s="14"/>
      <c r="AO188" s="14"/>
      <c r="AP188" s="14">
        <f t="shared" si="410"/>
        <v>0</v>
      </c>
      <c r="AQ188" s="14"/>
      <c r="AR188" s="14"/>
      <c r="AS188" s="14"/>
      <c r="AT188" s="14"/>
      <c r="AU188" s="14"/>
      <c r="AV188" s="14"/>
      <c r="AW188" s="14"/>
      <c r="AX188" s="14"/>
      <c r="AY188" s="14"/>
      <c r="AZ188" s="14">
        <v>0</v>
      </c>
      <c r="BA188" s="14">
        <v>0</v>
      </c>
      <c r="BB188" s="14">
        <v>0</v>
      </c>
      <c r="BC188" s="14"/>
      <c r="BD188" s="14"/>
      <c r="BE188" s="14"/>
      <c r="BF188" s="14"/>
      <c r="BG188" s="14"/>
      <c r="BH188" s="14">
        <f t="shared" si="411"/>
        <v>0</v>
      </c>
      <c r="BI188" s="14"/>
      <c r="BJ188" s="14"/>
      <c r="BK188" s="14"/>
      <c r="BL188" s="14"/>
      <c r="BM188" s="14"/>
      <c r="BN188" s="14"/>
      <c r="BO188" s="14"/>
      <c r="BP188" s="14"/>
      <c r="BQ188" s="14"/>
      <c r="BR188" s="14">
        <v>0</v>
      </c>
      <c r="BS188" s="14">
        <v>0</v>
      </c>
      <c r="BT188" s="14">
        <v>15000</v>
      </c>
      <c r="BU188" s="14">
        <v>11135</v>
      </c>
      <c r="BV188" s="14">
        <v>5981</v>
      </c>
      <c r="BW188" s="14">
        <f t="shared" si="417"/>
        <v>0</v>
      </c>
      <c r="BX188" s="14"/>
      <c r="BY188" s="14"/>
      <c r="BZ188" s="14"/>
      <c r="CA188" s="14">
        <f t="shared" si="515"/>
        <v>5981</v>
      </c>
      <c r="CB188" s="122">
        <f t="shared" si="527"/>
        <v>53.71351594072744</v>
      </c>
    </row>
    <row r="189" spans="1:80" x14ac:dyDescent="0.25">
      <c r="A189" s="4" t="s">
        <v>27</v>
      </c>
      <c r="B189" s="4" t="s">
        <v>88</v>
      </c>
      <c r="C189" s="4" t="s">
        <v>28</v>
      </c>
      <c r="D189" s="79" t="s">
        <v>139</v>
      </c>
      <c r="E189" s="89">
        <v>6112</v>
      </c>
      <c r="F189" s="79" t="s">
        <v>144</v>
      </c>
      <c r="G189" s="74" t="s">
        <v>1887</v>
      </c>
      <c r="H189" s="13" t="s">
        <v>43</v>
      </c>
      <c r="I189" s="14">
        <v>25000</v>
      </c>
      <c r="J189" s="14">
        <f t="shared" si="516"/>
        <v>25000</v>
      </c>
      <c r="K189" s="14">
        <v>25000</v>
      </c>
      <c r="L189" s="14">
        <f t="shared" si="518"/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/>
      <c r="T189" s="14"/>
      <c r="U189" s="14"/>
      <c r="V189" s="14"/>
      <c r="W189" s="14"/>
      <c r="X189" s="14">
        <f t="shared" si="409"/>
        <v>0</v>
      </c>
      <c r="Y189" s="14"/>
      <c r="Z189" s="14"/>
      <c r="AA189" s="14"/>
      <c r="AB189" s="14"/>
      <c r="AC189" s="14"/>
      <c r="AD189" s="14"/>
      <c r="AE189" s="14"/>
      <c r="AF189" s="14"/>
      <c r="AG189" s="14"/>
      <c r="AH189" s="14">
        <v>0</v>
      </c>
      <c r="AI189" s="14">
        <v>0</v>
      </c>
      <c r="AJ189" s="14">
        <v>0</v>
      </c>
      <c r="AK189" s="14"/>
      <c r="AL189" s="14"/>
      <c r="AM189" s="14"/>
      <c r="AN189" s="14"/>
      <c r="AO189" s="14"/>
      <c r="AP189" s="14">
        <f t="shared" si="410"/>
        <v>0</v>
      </c>
      <c r="AQ189" s="14"/>
      <c r="AR189" s="14"/>
      <c r="AS189" s="14"/>
      <c r="AT189" s="14"/>
      <c r="AU189" s="14"/>
      <c r="AV189" s="14"/>
      <c r="AW189" s="14"/>
      <c r="AX189" s="14"/>
      <c r="AY189" s="14"/>
      <c r="AZ189" s="14">
        <v>0</v>
      </c>
      <c r="BA189" s="14">
        <v>0</v>
      </c>
      <c r="BB189" s="14">
        <v>0</v>
      </c>
      <c r="BC189" s="14"/>
      <c r="BD189" s="14"/>
      <c r="BE189" s="14"/>
      <c r="BF189" s="14"/>
      <c r="BG189" s="14"/>
      <c r="BH189" s="14">
        <f t="shared" si="411"/>
        <v>0</v>
      </c>
      <c r="BI189" s="14"/>
      <c r="BJ189" s="14"/>
      <c r="BK189" s="14"/>
      <c r="BL189" s="14"/>
      <c r="BM189" s="14"/>
      <c r="BN189" s="14"/>
      <c r="BO189" s="14"/>
      <c r="BP189" s="14"/>
      <c r="BQ189" s="14"/>
      <c r="BR189" s="14">
        <v>0</v>
      </c>
      <c r="BS189" s="14">
        <v>0</v>
      </c>
      <c r="BT189" s="14">
        <v>25000</v>
      </c>
      <c r="BU189" s="14">
        <v>25000</v>
      </c>
      <c r="BV189" s="14">
        <v>0</v>
      </c>
      <c r="BW189" s="14">
        <f t="shared" si="417"/>
        <v>0</v>
      </c>
      <c r="BX189" s="14"/>
      <c r="BY189" s="14"/>
      <c r="BZ189" s="14"/>
      <c r="CA189" s="14">
        <f t="shared" si="515"/>
        <v>0</v>
      </c>
      <c r="CB189" s="122">
        <f t="shared" si="527"/>
        <v>0</v>
      </c>
    </row>
    <row r="190" spans="1:80" x14ac:dyDescent="0.25">
      <c r="A190" s="4" t="s">
        <v>27</v>
      </c>
      <c r="B190" s="4" t="s">
        <v>88</v>
      </c>
      <c r="C190" s="4" t="s">
        <v>28</v>
      </c>
      <c r="D190" s="79" t="s">
        <v>139</v>
      </c>
      <c r="E190" s="78" t="s">
        <v>44</v>
      </c>
      <c r="F190" s="78" t="s">
        <v>1</v>
      </c>
      <c r="G190" s="2" t="s">
        <v>1</v>
      </c>
      <c r="H190" s="2" t="s">
        <v>45</v>
      </c>
      <c r="I190" s="12">
        <f>SUM(I191)</f>
        <v>36000</v>
      </c>
      <c r="J190" s="12">
        <f t="shared" si="516"/>
        <v>29614</v>
      </c>
      <c r="K190" s="12">
        <f t="shared" ref="K190:Q190" si="545">SUM(K191)</f>
        <v>29614</v>
      </c>
      <c r="L190" s="12">
        <f t="shared" si="518"/>
        <v>0</v>
      </c>
      <c r="M190" s="12">
        <f t="shared" si="545"/>
        <v>0</v>
      </c>
      <c r="N190" s="12">
        <f t="shared" si="545"/>
        <v>0</v>
      </c>
      <c r="O190" s="12">
        <f t="shared" si="545"/>
        <v>0</v>
      </c>
      <c r="P190" s="12">
        <f t="shared" si="545"/>
        <v>0</v>
      </c>
      <c r="Q190" s="12">
        <f t="shared" si="545"/>
        <v>0</v>
      </c>
      <c r="R190" s="12">
        <f t="shared" ref="R190:AG190" si="546">SUM(R191)</f>
        <v>0</v>
      </c>
      <c r="S190" s="12">
        <f t="shared" si="546"/>
        <v>0</v>
      </c>
      <c r="T190" s="12">
        <f t="shared" si="546"/>
        <v>0</v>
      </c>
      <c r="U190" s="12">
        <f t="shared" si="546"/>
        <v>0</v>
      </c>
      <c r="V190" s="12">
        <f t="shared" si="546"/>
        <v>0</v>
      </c>
      <c r="W190" s="12">
        <f t="shared" si="546"/>
        <v>0</v>
      </c>
      <c r="X190" s="12">
        <f t="shared" si="546"/>
        <v>0</v>
      </c>
      <c r="Y190" s="12">
        <f t="shared" si="546"/>
        <v>0</v>
      </c>
      <c r="Z190" s="12">
        <f t="shared" si="546"/>
        <v>0</v>
      </c>
      <c r="AA190" s="12">
        <f t="shared" si="546"/>
        <v>0</v>
      </c>
      <c r="AB190" s="12">
        <f t="shared" si="546"/>
        <v>0</v>
      </c>
      <c r="AC190" s="12">
        <f t="shared" si="546"/>
        <v>0</v>
      </c>
      <c r="AD190" s="12">
        <f t="shared" si="546"/>
        <v>0</v>
      </c>
      <c r="AE190" s="12">
        <f t="shared" si="546"/>
        <v>0</v>
      </c>
      <c r="AF190" s="12">
        <f t="shared" si="546"/>
        <v>0</v>
      </c>
      <c r="AG190" s="12">
        <f t="shared" si="546"/>
        <v>0</v>
      </c>
      <c r="AH190" s="12">
        <v>0</v>
      </c>
      <c r="AI190" s="12">
        <v>0</v>
      </c>
      <c r="AJ190" s="12">
        <f t="shared" ref="AJ190:AY190" si="547">SUM(AJ191)</f>
        <v>0</v>
      </c>
      <c r="AK190" s="12">
        <f t="shared" si="547"/>
        <v>0</v>
      </c>
      <c r="AL190" s="12">
        <f t="shared" si="547"/>
        <v>0</v>
      </c>
      <c r="AM190" s="12">
        <f t="shared" si="547"/>
        <v>0</v>
      </c>
      <c r="AN190" s="12">
        <f t="shared" si="547"/>
        <v>0</v>
      </c>
      <c r="AO190" s="12">
        <f t="shared" si="547"/>
        <v>0</v>
      </c>
      <c r="AP190" s="12">
        <f t="shared" si="547"/>
        <v>0</v>
      </c>
      <c r="AQ190" s="12">
        <f t="shared" si="547"/>
        <v>0</v>
      </c>
      <c r="AR190" s="12">
        <f t="shared" si="547"/>
        <v>0</v>
      </c>
      <c r="AS190" s="12">
        <f t="shared" si="547"/>
        <v>0</v>
      </c>
      <c r="AT190" s="12">
        <f t="shared" si="547"/>
        <v>0</v>
      </c>
      <c r="AU190" s="12">
        <f t="shared" si="547"/>
        <v>0</v>
      </c>
      <c r="AV190" s="12">
        <f t="shared" si="547"/>
        <v>0</v>
      </c>
      <c r="AW190" s="12">
        <f t="shared" si="547"/>
        <v>0</v>
      </c>
      <c r="AX190" s="12">
        <f t="shared" si="547"/>
        <v>0</v>
      </c>
      <c r="AY190" s="12">
        <f t="shared" si="547"/>
        <v>0</v>
      </c>
      <c r="AZ190" s="12">
        <v>0</v>
      </c>
      <c r="BA190" s="12">
        <v>0</v>
      </c>
      <c r="BB190" s="12">
        <f t="shared" ref="BB190:BQ190" si="548">SUM(BB191)</f>
        <v>0</v>
      </c>
      <c r="BC190" s="12">
        <f t="shared" si="548"/>
        <v>0</v>
      </c>
      <c r="BD190" s="12">
        <f t="shared" si="548"/>
        <v>0</v>
      </c>
      <c r="BE190" s="12">
        <f t="shared" si="548"/>
        <v>0</v>
      </c>
      <c r="BF190" s="12">
        <f t="shared" si="548"/>
        <v>0</v>
      </c>
      <c r="BG190" s="12">
        <f t="shared" si="548"/>
        <v>0</v>
      </c>
      <c r="BH190" s="12">
        <f t="shared" si="548"/>
        <v>0</v>
      </c>
      <c r="BI190" s="12">
        <f t="shared" si="548"/>
        <v>0</v>
      </c>
      <c r="BJ190" s="12">
        <f t="shared" si="548"/>
        <v>0</v>
      </c>
      <c r="BK190" s="12">
        <f t="shared" si="548"/>
        <v>0</v>
      </c>
      <c r="BL190" s="12">
        <f t="shared" si="548"/>
        <v>0</v>
      </c>
      <c r="BM190" s="12">
        <f t="shared" si="548"/>
        <v>0</v>
      </c>
      <c r="BN190" s="12">
        <f t="shared" si="548"/>
        <v>0</v>
      </c>
      <c r="BO190" s="12">
        <f t="shared" si="548"/>
        <v>0</v>
      </c>
      <c r="BP190" s="12">
        <f t="shared" si="548"/>
        <v>0</v>
      </c>
      <c r="BQ190" s="12">
        <f t="shared" si="548"/>
        <v>0</v>
      </c>
      <c r="BR190" s="12">
        <v>0</v>
      </c>
      <c r="BS190" s="12">
        <v>0</v>
      </c>
      <c r="BT190" s="12">
        <f t="shared" ref="BT190:BZ190" si="549">SUM(BT191)</f>
        <v>31983</v>
      </c>
      <c r="BU190" s="12">
        <f t="shared" si="549"/>
        <v>31983</v>
      </c>
      <c r="BV190" s="12">
        <f t="shared" si="549"/>
        <v>21000</v>
      </c>
      <c r="BW190" s="12">
        <f t="shared" si="549"/>
        <v>8500</v>
      </c>
      <c r="BX190" s="12">
        <f t="shared" si="549"/>
        <v>3500</v>
      </c>
      <c r="BY190" s="12">
        <f t="shared" si="549"/>
        <v>2500</v>
      </c>
      <c r="BZ190" s="12">
        <f t="shared" si="549"/>
        <v>2500</v>
      </c>
      <c r="CA190" s="12">
        <f t="shared" si="515"/>
        <v>29500</v>
      </c>
      <c r="CB190" s="124">
        <f t="shared" si="527"/>
        <v>92.236500640965517</v>
      </c>
    </row>
    <row r="191" spans="1:80" x14ac:dyDescent="0.25">
      <c r="A191" s="4" t="s">
        <v>27</v>
      </c>
      <c r="B191" s="4" t="s">
        <v>88</v>
      </c>
      <c r="C191" s="4" t="s">
        <v>28</v>
      </c>
      <c r="D191" s="79" t="s">
        <v>139</v>
      </c>
      <c r="E191" s="89">
        <v>6121</v>
      </c>
      <c r="F191" s="79"/>
      <c r="G191" s="74" t="s">
        <v>1887</v>
      </c>
      <c r="H191" s="13" t="s">
        <v>46</v>
      </c>
      <c r="I191" s="14">
        <v>36000</v>
      </c>
      <c r="J191" s="14">
        <f t="shared" si="516"/>
        <v>29614</v>
      </c>
      <c r="K191" s="14">
        <v>29614</v>
      </c>
      <c r="L191" s="14">
        <f t="shared" si="518"/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/>
      <c r="T191" s="14"/>
      <c r="U191" s="14"/>
      <c r="V191" s="14"/>
      <c r="W191" s="14"/>
      <c r="X191" s="14">
        <f t="shared" si="409"/>
        <v>0</v>
      </c>
      <c r="Y191" s="14"/>
      <c r="Z191" s="14"/>
      <c r="AA191" s="14"/>
      <c r="AB191" s="14"/>
      <c r="AC191" s="14"/>
      <c r="AD191" s="14"/>
      <c r="AE191" s="14"/>
      <c r="AF191" s="14"/>
      <c r="AG191" s="14"/>
      <c r="AH191" s="14">
        <v>0</v>
      </c>
      <c r="AI191" s="14">
        <v>0</v>
      </c>
      <c r="AJ191" s="14">
        <v>0</v>
      </c>
      <c r="AK191" s="14"/>
      <c r="AL191" s="14"/>
      <c r="AM191" s="14"/>
      <c r="AN191" s="14"/>
      <c r="AO191" s="14"/>
      <c r="AP191" s="14">
        <f t="shared" si="410"/>
        <v>0</v>
      </c>
      <c r="AQ191" s="14"/>
      <c r="AR191" s="14"/>
      <c r="AS191" s="14"/>
      <c r="AT191" s="14"/>
      <c r="AU191" s="14"/>
      <c r="AV191" s="14"/>
      <c r="AW191" s="14"/>
      <c r="AX191" s="14"/>
      <c r="AY191" s="14"/>
      <c r="AZ191" s="14">
        <v>0</v>
      </c>
      <c r="BA191" s="14">
        <v>0</v>
      </c>
      <c r="BB191" s="14">
        <v>0</v>
      </c>
      <c r="BC191" s="14"/>
      <c r="BD191" s="14"/>
      <c r="BE191" s="14"/>
      <c r="BF191" s="14"/>
      <c r="BG191" s="14"/>
      <c r="BH191" s="14">
        <f t="shared" si="411"/>
        <v>0</v>
      </c>
      <c r="BI191" s="14"/>
      <c r="BJ191" s="14"/>
      <c r="BK191" s="14"/>
      <c r="BL191" s="14"/>
      <c r="BM191" s="14"/>
      <c r="BN191" s="14"/>
      <c r="BO191" s="14"/>
      <c r="BP191" s="14"/>
      <c r="BQ191" s="14"/>
      <c r="BR191" s="14">
        <v>0</v>
      </c>
      <c r="BS191" s="14">
        <v>0</v>
      </c>
      <c r="BT191" s="14">
        <v>31983</v>
      </c>
      <c r="BU191" s="14">
        <v>31983</v>
      </c>
      <c r="BV191" s="14">
        <v>21000</v>
      </c>
      <c r="BW191" s="14">
        <f t="shared" si="417"/>
        <v>8500</v>
      </c>
      <c r="BX191" s="14">
        <v>3500</v>
      </c>
      <c r="BY191" s="14">
        <v>2500</v>
      </c>
      <c r="BZ191" s="14">
        <v>2500</v>
      </c>
      <c r="CA191" s="14">
        <f t="shared" si="515"/>
        <v>29500</v>
      </c>
      <c r="CB191" s="122">
        <f t="shared" si="527"/>
        <v>92.236500640965517</v>
      </c>
    </row>
    <row r="192" spans="1:80" x14ac:dyDescent="0.25">
      <c r="A192" s="4" t="s">
        <v>27</v>
      </c>
      <c r="B192" s="4" t="s">
        <v>88</v>
      </c>
      <c r="C192" s="4" t="s">
        <v>28</v>
      </c>
      <c r="D192" s="79" t="s">
        <v>139</v>
      </c>
      <c r="E192" s="78" t="s">
        <v>47</v>
      </c>
      <c r="F192" s="78" t="s">
        <v>1</v>
      </c>
      <c r="G192" s="2" t="s">
        <v>1</v>
      </c>
      <c r="H192" s="2" t="s">
        <v>48</v>
      </c>
      <c r="I192" s="12">
        <f>SUM(I193:I194)</f>
        <v>71108</v>
      </c>
      <c r="J192" s="12">
        <f t="shared" si="516"/>
        <v>71907</v>
      </c>
      <c r="K192" s="12">
        <f t="shared" ref="K192" si="550">SUM(K193:K194)</f>
        <v>71907</v>
      </c>
      <c r="L192" s="12">
        <f t="shared" si="518"/>
        <v>0</v>
      </c>
      <c r="M192" s="12">
        <f t="shared" ref="M192:Q192" si="551">SUM(M193:M194)</f>
        <v>0</v>
      </c>
      <c r="N192" s="12">
        <f t="shared" si="551"/>
        <v>0</v>
      </c>
      <c r="O192" s="12">
        <f t="shared" si="551"/>
        <v>0</v>
      </c>
      <c r="P192" s="12">
        <f t="shared" si="551"/>
        <v>0</v>
      </c>
      <c r="Q192" s="12">
        <f t="shared" si="551"/>
        <v>0</v>
      </c>
      <c r="R192" s="12">
        <f t="shared" ref="R192:AG192" si="552">SUM(R193:R194)</f>
        <v>0</v>
      </c>
      <c r="S192" s="12">
        <f t="shared" si="552"/>
        <v>0</v>
      </c>
      <c r="T192" s="12">
        <f t="shared" si="552"/>
        <v>0</v>
      </c>
      <c r="U192" s="12">
        <f t="shared" si="552"/>
        <v>0</v>
      </c>
      <c r="V192" s="12">
        <f t="shared" si="552"/>
        <v>0</v>
      </c>
      <c r="W192" s="12">
        <f t="shared" si="552"/>
        <v>0</v>
      </c>
      <c r="X192" s="12">
        <f t="shared" si="552"/>
        <v>0</v>
      </c>
      <c r="Y192" s="12">
        <f t="shared" si="552"/>
        <v>0</v>
      </c>
      <c r="Z192" s="12">
        <f t="shared" si="552"/>
        <v>0</v>
      </c>
      <c r="AA192" s="12">
        <f t="shared" si="552"/>
        <v>0</v>
      </c>
      <c r="AB192" s="12">
        <f t="shared" si="552"/>
        <v>0</v>
      </c>
      <c r="AC192" s="12">
        <f t="shared" si="552"/>
        <v>0</v>
      </c>
      <c r="AD192" s="12">
        <f t="shared" si="552"/>
        <v>0</v>
      </c>
      <c r="AE192" s="12">
        <f t="shared" si="552"/>
        <v>0</v>
      </c>
      <c r="AF192" s="12">
        <f t="shared" si="552"/>
        <v>0</v>
      </c>
      <c r="AG192" s="12">
        <f t="shared" si="552"/>
        <v>0</v>
      </c>
      <c r="AH192" s="12">
        <v>0</v>
      </c>
      <c r="AI192" s="12">
        <v>0</v>
      </c>
      <c r="AJ192" s="12">
        <f t="shared" ref="AJ192:AY192" si="553">SUM(AJ193:AJ194)</f>
        <v>0</v>
      </c>
      <c r="AK192" s="12">
        <f t="shared" si="553"/>
        <v>0</v>
      </c>
      <c r="AL192" s="12">
        <f t="shared" si="553"/>
        <v>0</v>
      </c>
      <c r="AM192" s="12">
        <f t="shared" si="553"/>
        <v>0</v>
      </c>
      <c r="AN192" s="12">
        <f t="shared" si="553"/>
        <v>0</v>
      </c>
      <c r="AO192" s="12">
        <f t="shared" si="553"/>
        <v>0</v>
      </c>
      <c r="AP192" s="12">
        <f t="shared" si="553"/>
        <v>0</v>
      </c>
      <c r="AQ192" s="12">
        <f t="shared" si="553"/>
        <v>0</v>
      </c>
      <c r="AR192" s="12">
        <f t="shared" si="553"/>
        <v>0</v>
      </c>
      <c r="AS192" s="12">
        <f t="shared" si="553"/>
        <v>0</v>
      </c>
      <c r="AT192" s="12">
        <f t="shared" si="553"/>
        <v>0</v>
      </c>
      <c r="AU192" s="12">
        <f t="shared" si="553"/>
        <v>0</v>
      </c>
      <c r="AV192" s="12">
        <f t="shared" si="553"/>
        <v>0</v>
      </c>
      <c r="AW192" s="12">
        <f t="shared" si="553"/>
        <v>0</v>
      </c>
      <c r="AX192" s="12">
        <f t="shared" si="553"/>
        <v>0</v>
      </c>
      <c r="AY192" s="12">
        <f t="shared" si="553"/>
        <v>0</v>
      </c>
      <c r="AZ192" s="12">
        <v>0</v>
      </c>
      <c r="BA192" s="12">
        <v>0</v>
      </c>
      <c r="BB192" s="12">
        <f t="shared" ref="BB192:BQ192" si="554">SUM(BB193:BB194)</f>
        <v>0</v>
      </c>
      <c r="BC192" s="12">
        <f t="shared" si="554"/>
        <v>0</v>
      </c>
      <c r="BD192" s="12">
        <f t="shared" si="554"/>
        <v>0</v>
      </c>
      <c r="BE192" s="12">
        <f t="shared" si="554"/>
        <v>0</v>
      </c>
      <c r="BF192" s="12">
        <f t="shared" si="554"/>
        <v>0</v>
      </c>
      <c r="BG192" s="12">
        <f t="shared" si="554"/>
        <v>0</v>
      </c>
      <c r="BH192" s="12">
        <f t="shared" si="554"/>
        <v>0</v>
      </c>
      <c r="BI192" s="12">
        <f t="shared" si="554"/>
        <v>0</v>
      </c>
      <c r="BJ192" s="12">
        <f t="shared" si="554"/>
        <v>0</v>
      </c>
      <c r="BK192" s="12">
        <f t="shared" si="554"/>
        <v>0</v>
      </c>
      <c r="BL192" s="12">
        <f t="shared" si="554"/>
        <v>0</v>
      </c>
      <c r="BM192" s="12">
        <f t="shared" si="554"/>
        <v>0</v>
      </c>
      <c r="BN192" s="12">
        <f t="shared" si="554"/>
        <v>0</v>
      </c>
      <c r="BO192" s="12">
        <f t="shared" si="554"/>
        <v>0</v>
      </c>
      <c r="BP192" s="12">
        <f t="shared" si="554"/>
        <v>0</v>
      </c>
      <c r="BQ192" s="12">
        <f t="shared" si="554"/>
        <v>0</v>
      </c>
      <c r="BR192" s="12">
        <v>0</v>
      </c>
      <c r="BS192" s="12">
        <v>0</v>
      </c>
      <c r="BT192" s="12">
        <f t="shared" ref="BT192:BZ192" si="555">SUM(BT193:BT194)</f>
        <v>71979</v>
      </c>
      <c r="BU192" s="12">
        <f t="shared" si="555"/>
        <v>71979</v>
      </c>
      <c r="BV192" s="12">
        <f t="shared" si="555"/>
        <v>46606</v>
      </c>
      <c r="BW192" s="12">
        <f t="shared" si="555"/>
        <v>9373</v>
      </c>
      <c r="BX192" s="12">
        <f t="shared" si="555"/>
        <v>5200</v>
      </c>
      <c r="BY192" s="12">
        <f t="shared" si="555"/>
        <v>1165</v>
      </c>
      <c r="BZ192" s="12">
        <f t="shared" si="555"/>
        <v>3008</v>
      </c>
      <c r="CA192" s="12">
        <f t="shared" si="515"/>
        <v>55979</v>
      </c>
      <c r="CB192" s="124">
        <f t="shared" si="527"/>
        <v>77.771294405312659</v>
      </c>
    </row>
    <row r="193" spans="1:80" x14ac:dyDescent="0.25">
      <c r="A193" s="4" t="s">
        <v>27</v>
      </c>
      <c r="B193" s="4" t="s">
        <v>88</v>
      </c>
      <c r="C193" s="4" t="s">
        <v>28</v>
      </c>
      <c r="D193" s="79" t="s">
        <v>139</v>
      </c>
      <c r="E193" s="89">
        <v>6131</v>
      </c>
      <c r="F193" s="79"/>
      <c r="G193" s="74" t="s">
        <v>1887</v>
      </c>
      <c r="H193" s="13" t="s">
        <v>49</v>
      </c>
      <c r="I193" s="14">
        <v>10000</v>
      </c>
      <c r="J193" s="14">
        <f t="shared" si="516"/>
        <v>10000</v>
      </c>
      <c r="K193" s="14">
        <v>10000</v>
      </c>
      <c r="L193" s="14">
        <f t="shared" si="518"/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/>
      <c r="T193" s="14"/>
      <c r="U193" s="14"/>
      <c r="V193" s="14"/>
      <c r="W193" s="14"/>
      <c r="X193" s="14">
        <f t="shared" si="409"/>
        <v>0</v>
      </c>
      <c r="Y193" s="14"/>
      <c r="Z193" s="14"/>
      <c r="AA193" s="14"/>
      <c r="AB193" s="14"/>
      <c r="AC193" s="14"/>
      <c r="AD193" s="14"/>
      <c r="AE193" s="14"/>
      <c r="AF193" s="14"/>
      <c r="AG193" s="14"/>
      <c r="AH193" s="14">
        <v>0</v>
      </c>
      <c r="AI193" s="14">
        <v>0</v>
      </c>
      <c r="AJ193" s="14">
        <v>0</v>
      </c>
      <c r="AK193" s="14"/>
      <c r="AL193" s="14"/>
      <c r="AM193" s="14"/>
      <c r="AN193" s="14"/>
      <c r="AO193" s="14"/>
      <c r="AP193" s="14">
        <f t="shared" si="410"/>
        <v>0</v>
      </c>
      <c r="AQ193" s="14"/>
      <c r="AR193" s="14"/>
      <c r="AS193" s="14"/>
      <c r="AT193" s="14"/>
      <c r="AU193" s="14"/>
      <c r="AV193" s="14"/>
      <c r="AW193" s="14"/>
      <c r="AX193" s="14"/>
      <c r="AY193" s="14"/>
      <c r="AZ193" s="14">
        <v>0</v>
      </c>
      <c r="BA193" s="14">
        <v>0</v>
      </c>
      <c r="BB193" s="14">
        <v>0</v>
      </c>
      <c r="BC193" s="14"/>
      <c r="BD193" s="14"/>
      <c r="BE193" s="14"/>
      <c r="BF193" s="14"/>
      <c r="BG193" s="14"/>
      <c r="BH193" s="14">
        <f t="shared" si="411"/>
        <v>0</v>
      </c>
      <c r="BI193" s="14"/>
      <c r="BJ193" s="14"/>
      <c r="BK193" s="14"/>
      <c r="BL193" s="14"/>
      <c r="BM193" s="14"/>
      <c r="BN193" s="14"/>
      <c r="BO193" s="14"/>
      <c r="BP193" s="14"/>
      <c r="BQ193" s="14"/>
      <c r="BR193" s="14">
        <v>0</v>
      </c>
      <c r="BS193" s="14">
        <v>0</v>
      </c>
      <c r="BT193" s="14">
        <v>10000</v>
      </c>
      <c r="BU193" s="14">
        <v>10000</v>
      </c>
      <c r="BV193" s="14">
        <v>10000</v>
      </c>
      <c r="BW193" s="14">
        <f t="shared" si="417"/>
        <v>0</v>
      </c>
      <c r="BX193" s="14"/>
      <c r="BY193" s="14"/>
      <c r="BZ193" s="14"/>
      <c r="CA193" s="14">
        <f t="shared" si="515"/>
        <v>10000</v>
      </c>
      <c r="CB193" s="122">
        <f t="shared" si="527"/>
        <v>100</v>
      </c>
    </row>
    <row r="194" spans="1:80" x14ac:dyDescent="0.25">
      <c r="A194" s="1" t="s">
        <v>27</v>
      </c>
      <c r="B194" s="1" t="s">
        <v>88</v>
      </c>
      <c r="C194" s="1" t="s">
        <v>28</v>
      </c>
      <c r="D194" s="82" t="s">
        <v>139</v>
      </c>
      <c r="E194" s="82" t="s">
        <v>50</v>
      </c>
      <c r="F194" s="79" t="s">
        <v>1</v>
      </c>
      <c r="G194" s="13" t="s">
        <v>1</v>
      </c>
      <c r="H194" s="2" t="s">
        <v>51</v>
      </c>
      <c r="I194" s="12">
        <f>SUM(I195:I197)</f>
        <v>61108</v>
      </c>
      <c r="J194" s="12">
        <f t="shared" si="516"/>
        <v>61907</v>
      </c>
      <c r="K194" s="12">
        <f t="shared" ref="K194" si="556">SUM(K195:K197)</f>
        <v>61907</v>
      </c>
      <c r="L194" s="12">
        <f t="shared" si="518"/>
        <v>0</v>
      </c>
      <c r="M194" s="12">
        <f t="shared" ref="M194:Q194" si="557">SUM(M195:M197)</f>
        <v>0</v>
      </c>
      <c r="N194" s="12">
        <f t="shared" si="557"/>
        <v>0</v>
      </c>
      <c r="O194" s="12">
        <f t="shared" si="557"/>
        <v>0</v>
      </c>
      <c r="P194" s="12">
        <f t="shared" si="557"/>
        <v>0</v>
      </c>
      <c r="Q194" s="12">
        <f t="shared" si="557"/>
        <v>0</v>
      </c>
      <c r="R194" s="12">
        <f t="shared" ref="R194:AG194" si="558">SUM(R195:R197)</f>
        <v>0</v>
      </c>
      <c r="S194" s="12">
        <f t="shared" si="558"/>
        <v>0</v>
      </c>
      <c r="T194" s="12">
        <f t="shared" si="558"/>
        <v>0</v>
      </c>
      <c r="U194" s="12">
        <f t="shared" si="558"/>
        <v>0</v>
      </c>
      <c r="V194" s="12">
        <f t="shared" si="558"/>
        <v>0</v>
      </c>
      <c r="W194" s="12">
        <f t="shared" si="558"/>
        <v>0</v>
      </c>
      <c r="X194" s="12">
        <f t="shared" si="558"/>
        <v>0</v>
      </c>
      <c r="Y194" s="12">
        <f t="shared" si="558"/>
        <v>0</v>
      </c>
      <c r="Z194" s="12">
        <f t="shared" si="558"/>
        <v>0</v>
      </c>
      <c r="AA194" s="12">
        <f t="shared" si="558"/>
        <v>0</v>
      </c>
      <c r="AB194" s="12">
        <f t="shared" si="558"/>
        <v>0</v>
      </c>
      <c r="AC194" s="12">
        <f t="shared" si="558"/>
        <v>0</v>
      </c>
      <c r="AD194" s="12">
        <f t="shared" si="558"/>
        <v>0</v>
      </c>
      <c r="AE194" s="12">
        <f t="shared" si="558"/>
        <v>0</v>
      </c>
      <c r="AF194" s="12">
        <f t="shared" si="558"/>
        <v>0</v>
      </c>
      <c r="AG194" s="12">
        <f t="shared" si="558"/>
        <v>0</v>
      </c>
      <c r="AH194" s="12">
        <v>0</v>
      </c>
      <c r="AI194" s="12">
        <v>0</v>
      </c>
      <c r="AJ194" s="12">
        <f t="shared" ref="AJ194:AY194" si="559">SUM(AJ195:AJ197)</f>
        <v>0</v>
      </c>
      <c r="AK194" s="12">
        <f t="shared" si="559"/>
        <v>0</v>
      </c>
      <c r="AL194" s="12">
        <f t="shared" si="559"/>
        <v>0</v>
      </c>
      <c r="AM194" s="12">
        <f t="shared" si="559"/>
        <v>0</v>
      </c>
      <c r="AN194" s="12">
        <f t="shared" si="559"/>
        <v>0</v>
      </c>
      <c r="AO194" s="12">
        <f t="shared" si="559"/>
        <v>0</v>
      </c>
      <c r="AP194" s="12">
        <f t="shared" si="559"/>
        <v>0</v>
      </c>
      <c r="AQ194" s="12">
        <f t="shared" si="559"/>
        <v>0</v>
      </c>
      <c r="AR194" s="12">
        <f t="shared" si="559"/>
        <v>0</v>
      </c>
      <c r="AS194" s="12">
        <f t="shared" si="559"/>
        <v>0</v>
      </c>
      <c r="AT194" s="12">
        <f t="shared" si="559"/>
        <v>0</v>
      </c>
      <c r="AU194" s="12">
        <f t="shared" si="559"/>
        <v>0</v>
      </c>
      <c r="AV194" s="12">
        <f t="shared" si="559"/>
        <v>0</v>
      </c>
      <c r="AW194" s="12">
        <f t="shared" si="559"/>
        <v>0</v>
      </c>
      <c r="AX194" s="12">
        <f t="shared" si="559"/>
        <v>0</v>
      </c>
      <c r="AY194" s="12">
        <f t="shared" si="559"/>
        <v>0</v>
      </c>
      <c r="AZ194" s="12">
        <v>0</v>
      </c>
      <c r="BA194" s="12">
        <v>0</v>
      </c>
      <c r="BB194" s="12">
        <f t="shared" ref="BB194:BQ194" si="560">SUM(BB195:BB197)</f>
        <v>0</v>
      </c>
      <c r="BC194" s="12">
        <f t="shared" si="560"/>
        <v>0</v>
      </c>
      <c r="BD194" s="12">
        <f t="shared" si="560"/>
        <v>0</v>
      </c>
      <c r="BE194" s="12">
        <f t="shared" si="560"/>
        <v>0</v>
      </c>
      <c r="BF194" s="12">
        <f t="shared" si="560"/>
        <v>0</v>
      </c>
      <c r="BG194" s="12">
        <f t="shared" si="560"/>
        <v>0</v>
      </c>
      <c r="BH194" s="12">
        <f t="shared" si="560"/>
        <v>0</v>
      </c>
      <c r="BI194" s="12">
        <f t="shared" si="560"/>
        <v>0</v>
      </c>
      <c r="BJ194" s="12">
        <f t="shared" si="560"/>
        <v>0</v>
      </c>
      <c r="BK194" s="12">
        <f t="shared" si="560"/>
        <v>0</v>
      </c>
      <c r="BL194" s="12">
        <f t="shared" si="560"/>
        <v>0</v>
      </c>
      <c r="BM194" s="12">
        <f t="shared" si="560"/>
        <v>0</v>
      </c>
      <c r="BN194" s="12">
        <f t="shared" si="560"/>
        <v>0</v>
      </c>
      <c r="BO194" s="12">
        <f t="shared" si="560"/>
        <v>0</v>
      </c>
      <c r="BP194" s="12">
        <f t="shared" si="560"/>
        <v>0</v>
      </c>
      <c r="BQ194" s="12">
        <f t="shared" si="560"/>
        <v>0</v>
      </c>
      <c r="BR194" s="12">
        <v>0</v>
      </c>
      <c r="BS194" s="12">
        <v>0</v>
      </c>
      <c r="BT194" s="12">
        <f t="shared" ref="BT194:BZ194" si="561">SUM(BT195:BT197)</f>
        <v>61979</v>
      </c>
      <c r="BU194" s="12">
        <f t="shared" si="561"/>
        <v>61979</v>
      </c>
      <c r="BV194" s="12">
        <f t="shared" si="561"/>
        <v>36606</v>
      </c>
      <c r="BW194" s="12">
        <f t="shared" si="561"/>
        <v>9373</v>
      </c>
      <c r="BX194" s="12">
        <f t="shared" si="561"/>
        <v>5200</v>
      </c>
      <c r="BY194" s="12">
        <f t="shared" si="561"/>
        <v>1165</v>
      </c>
      <c r="BZ194" s="12">
        <f t="shared" si="561"/>
        <v>3008</v>
      </c>
      <c r="CA194" s="12">
        <f t="shared" si="515"/>
        <v>45979</v>
      </c>
      <c r="CB194" s="124">
        <f t="shared" si="527"/>
        <v>74.184804530566808</v>
      </c>
    </row>
    <row r="195" spans="1:80" x14ac:dyDescent="0.25">
      <c r="A195" s="4" t="s">
        <v>27</v>
      </c>
      <c r="B195" s="4" t="s">
        <v>88</v>
      </c>
      <c r="C195" s="4" t="s">
        <v>28</v>
      </c>
      <c r="D195" s="79" t="s">
        <v>139</v>
      </c>
      <c r="E195" s="89">
        <v>6139</v>
      </c>
      <c r="F195" s="79"/>
      <c r="G195" s="74" t="s">
        <v>1887</v>
      </c>
      <c r="H195" s="13" t="s">
        <v>51</v>
      </c>
      <c r="I195" s="14">
        <v>60000</v>
      </c>
      <c r="J195" s="14">
        <f t="shared" si="516"/>
        <v>59000</v>
      </c>
      <c r="K195" s="14">
        <v>59000</v>
      </c>
      <c r="L195" s="14">
        <f t="shared" si="518"/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/>
      <c r="T195" s="14"/>
      <c r="U195" s="14"/>
      <c r="V195" s="14"/>
      <c r="W195" s="14"/>
      <c r="X195" s="14">
        <f t="shared" si="409"/>
        <v>0</v>
      </c>
      <c r="Y195" s="14"/>
      <c r="Z195" s="14"/>
      <c r="AA195" s="14"/>
      <c r="AB195" s="14"/>
      <c r="AC195" s="14"/>
      <c r="AD195" s="14"/>
      <c r="AE195" s="14"/>
      <c r="AF195" s="14"/>
      <c r="AG195" s="14"/>
      <c r="AH195" s="14">
        <v>0</v>
      </c>
      <c r="AI195" s="14">
        <v>0</v>
      </c>
      <c r="AJ195" s="14">
        <v>0</v>
      </c>
      <c r="AK195" s="14"/>
      <c r="AL195" s="14"/>
      <c r="AM195" s="14"/>
      <c r="AN195" s="14"/>
      <c r="AO195" s="14"/>
      <c r="AP195" s="14">
        <f t="shared" si="410"/>
        <v>0</v>
      </c>
      <c r="AQ195" s="14"/>
      <c r="AR195" s="14"/>
      <c r="AS195" s="14"/>
      <c r="AT195" s="14"/>
      <c r="AU195" s="14"/>
      <c r="AV195" s="14"/>
      <c r="AW195" s="14"/>
      <c r="AX195" s="14"/>
      <c r="AY195" s="14"/>
      <c r="AZ195" s="14">
        <v>0</v>
      </c>
      <c r="BA195" s="14">
        <v>0</v>
      </c>
      <c r="BB195" s="14">
        <v>0</v>
      </c>
      <c r="BC195" s="14"/>
      <c r="BD195" s="14"/>
      <c r="BE195" s="14"/>
      <c r="BF195" s="14"/>
      <c r="BG195" s="14"/>
      <c r="BH195" s="14">
        <f t="shared" si="411"/>
        <v>0</v>
      </c>
      <c r="BI195" s="14"/>
      <c r="BJ195" s="14"/>
      <c r="BK195" s="14"/>
      <c r="BL195" s="14"/>
      <c r="BM195" s="14"/>
      <c r="BN195" s="14"/>
      <c r="BO195" s="14"/>
      <c r="BP195" s="14"/>
      <c r="BQ195" s="14"/>
      <c r="BR195" s="14">
        <v>0</v>
      </c>
      <c r="BS195" s="14">
        <v>0</v>
      </c>
      <c r="BT195" s="14">
        <v>59000</v>
      </c>
      <c r="BU195" s="14">
        <v>59000</v>
      </c>
      <c r="BV195" s="14">
        <v>36000</v>
      </c>
      <c r="BW195" s="14">
        <f t="shared" si="417"/>
        <v>7000</v>
      </c>
      <c r="BX195" s="14">
        <v>5000</v>
      </c>
      <c r="BY195" s="14">
        <v>1000</v>
      </c>
      <c r="BZ195" s="14">
        <v>1000</v>
      </c>
      <c r="CA195" s="14">
        <f t="shared" si="515"/>
        <v>43000</v>
      </c>
      <c r="CB195" s="122">
        <f t="shared" si="527"/>
        <v>72.881355932203391</v>
      </c>
    </row>
    <row r="196" spans="1:80" ht="22.5" x14ac:dyDescent="0.25">
      <c r="A196" s="4" t="s">
        <v>27</v>
      </c>
      <c r="B196" s="4" t="s">
        <v>88</v>
      </c>
      <c r="C196" s="4" t="s">
        <v>28</v>
      </c>
      <c r="D196" s="79" t="s">
        <v>139</v>
      </c>
      <c r="E196" s="89">
        <v>6139</v>
      </c>
      <c r="F196" s="79" t="s">
        <v>145</v>
      </c>
      <c r="G196" s="74" t="s">
        <v>1887</v>
      </c>
      <c r="H196" s="13" t="s">
        <v>59</v>
      </c>
      <c r="I196" s="14">
        <v>1008</v>
      </c>
      <c r="J196" s="14">
        <f t="shared" si="516"/>
        <v>899</v>
      </c>
      <c r="K196" s="14">
        <v>899</v>
      </c>
      <c r="L196" s="14">
        <f t="shared" si="518"/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/>
      <c r="T196" s="14"/>
      <c r="U196" s="14"/>
      <c r="V196" s="14"/>
      <c r="W196" s="14"/>
      <c r="X196" s="14">
        <f t="shared" si="409"/>
        <v>0</v>
      </c>
      <c r="Y196" s="14"/>
      <c r="Z196" s="14"/>
      <c r="AA196" s="14"/>
      <c r="AB196" s="14"/>
      <c r="AC196" s="14"/>
      <c r="AD196" s="14"/>
      <c r="AE196" s="14"/>
      <c r="AF196" s="14"/>
      <c r="AG196" s="14"/>
      <c r="AH196" s="14">
        <v>0</v>
      </c>
      <c r="AI196" s="14">
        <v>0</v>
      </c>
      <c r="AJ196" s="14">
        <v>0</v>
      </c>
      <c r="AK196" s="14"/>
      <c r="AL196" s="14"/>
      <c r="AM196" s="14"/>
      <c r="AN196" s="14"/>
      <c r="AO196" s="14"/>
      <c r="AP196" s="14">
        <f t="shared" si="410"/>
        <v>0</v>
      </c>
      <c r="AQ196" s="14"/>
      <c r="AR196" s="14"/>
      <c r="AS196" s="14"/>
      <c r="AT196" s="14"/>
      <c r="AU196" s="14"/>
      <c r="AV196" s="14"/>
      <c r="AW196" s="14"/>
      <c r="AX196" s="14"/>
      <c r="AY196" s="14"/>
      <c r="AZ196" s="14">
        <v>0</v>
      </c>
      <c r="BA196" s="14">
        <v>0</v>
      </c>
      <c r="BB196" s="14">
        <v>0</v>
      </c>
      <c r="BC196" s="14"/>
      <c r="BD196" s="14"/>
      <c r="BE196" s="14"/>
      <c r="BF196" s="14"/>
      <c r="BG196" s="14"/>
      <c r="BH196" s="14">
        <f t="shared" si="411"/>
        <v>0</v>
      </c>
      <c r="BI196" s="14"/>
      <c r="BJ196" s="14"/>
      <c r="BK196" s="14"/>
      <c r="BL196" s="14"/>
      <c r="BM196" s="14"/>
      <c r="BN196" s="14"/>
      <c r="BO196" s="14"/>
      <c r="BP196" s="14"/>
      <c r="BQ196" s="14"/>
      <c r="BR196" s="14">
        <v>0</v>
      </c>
      <c r="BS196" s="14">
        <v>0</v>
      </c>
      <c r="BT196" s="14">
        <v>971</v>
      </c>
      <c r="BU196" s="14">
        <v>971</v>
      </c>
      <c r="BV196" s="14">
        <v>606</v>
      </c>
      <c r="BW196" s="14">
        <f t="shared" si="417"/>
        <v>365</v>
      </c>
      <c r="BX196" s="14">
        <v>200</v>
      </c>
      <c r="BY196" s="14">
        <v>165</v>
      </c>
      <c r="BZ196" s="14"/>
      <c r="CA196" s="14">
        <f t="shared" si="515"/>
        <v>971</v>
      </c>
      <c r="CB196" s="122">
        <f t="shared" si="527"/>
        <v>100</v>
      </c>
    </row>
    <row r="197" spans="1:80" ht="22.5" x14ac:dyDescent="0.25">
      <c r="A197" s="4" t="s">
        <v>27</v>
      </c>
      <c r="B197" s="4" t="s">
        <v>88</v>
      </c>
      <c r="C197" s="4" t="s">
        <v>28</v>
      </c>
      <c r="D197" s="79" t="s">
        <v>139</v>
      </c>
      <c r="E197" s="89">
        <v>6139</v>
      </c>
      <c r="F197" s="79" t="s">
        <v>146</v>
      </c>
      <c r="G197" s="74" t="s">
        <v>1887</v>
      </c>
      <c r="H197" s="13" t="s">
        <v>65</v>
      </c>
      <c r="I197" s="14">
        <v>100</v>
      </c>
      <c r="J197" s="14">
        <f t="shared" si="516"/>
        <v>2008</v>
      </c>
      <c r="K197" s="14">
        <v>2008</v>
      </c>
      <c r="L197" s="14">
        <f t="shared" si="518"/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/>
      <c r="T197" s="14"/>
      <c r="U197" s="14"/>
      <c r="V197" s="14"/>
      <c r="W197" s="14"/>
      <c r="X197" s="14">
        <f t="shared" si="409"/>
        <v>0</v>
      </c>
      <c r="Y197" s="14"/>
      <c r="Z197" s="14"/>
      <c r="AA197" s="14"/>
      <c r="AB197" s="14"/>
      <c r="AC197" s="14"/>
      <c r="AD197" s="14"/>
      <c r="AE197" s="14"/>
      <c r="AF197" s="14"/>
      <c r="AG197" s="14"/>
      <c r="AH197" s="14">
        <v>0</v>
      </c>
      <c r="AI197" s="14">
        <v>0</v>
      </c>
      <c r="AJ197" s="14">
        <v>0</v>
      </c>
      <c r="AK197" s="14"/>
      <c r="AL197" s="14"/>
      <c r="AM197" s="14"/>
      <c r="AN197" s="14"/>
      <c r="AO197" s="14"/>
      <c r="AP197" s="14">
        <f t="shared" si="410"/>
        <v>0</v>
      </c>
      <c r="AQ197" s="14"/>
      <c r="AR197" s="14"/>
      <c r="AS197" s="14"/>
      <c r="AT197" s="14"/>
      <c r="AU197" s="14"/>
      <c r="AV197" s="14"/>
      <c r="AW197" s="14"/>
      <c r="AX197" s="14"/>
      <c r="AY197" s="14"/>
      <c r="AZ197" s="14">
        <v>0</v>
      </c>
      <c r="BA197" s="14">
        <v>0</v>
      </c>
      <c r="BB197" s="14">
        <v>0</v>
      </c>
      <c r="BC197" s="14"/>
      <c r="BD197" s="14"/>
      <c r="BE197" s="14"/>
      <c r="BF197" s="14"/>
      <c r="BG197" s="14"/>
      <c r="BH197" s="14">
        <f t="shared" si="411"/>
        <v>0</v>
      </c>
      <c r="BI197" s="14"/>
      <c r="BJ197" s="14"/>
      <c r="BK197" s="14"/>
      <c r="BL197" s="14"/>
      <c r="BM197" s="14"/>
      <c r="BN197" s="14"/>
      <c r="BO197" s="14"/>
      <c r="BP197" s="14"/>
      <c r="BQ197" s="14"/>
      <c r="BR197" s="14">
        <v>0</v>
      </c>
      <c r="BS197" s="14">
        <v>0</v>
      </c>
      <c r="BT197" s="14">
        <v>2008</v>
      </c>
      <c r="BU197" s="14">
        <v>2008</v>
      </c>
      <c r="BV197" s="14">
        <v>0</v>
      </c>
      <c r="BW197" s="14">
        <f t="shared" si="417"/>
        <v>2008</v>
      </c>
      <c r="BX197" s="14"/>
      <c r="BY197" s="14"/>
      <c r="BZ197" s="14">
        <v>2008</v>
      </c>
      <c r="CA197" s="14">
        <f t="shared" si="515"/>
        <v>2008</v>
      </c>
      <c r="CB197" s="122">
        <f t="shared" si="527"/>
        <v>100</v>
      </c>
    </row>
    <row r="198" spans="1:80" ht="22.5" x14ac:dyDescent="0.25">
      <c r="A198" s="1" t="s">
        <v>1</v>
      </c>
      <c r="B198" s="1" t="s">
        <v>1</v>
      </c>
      <c r="C198" s="1" t="s">
        <v>1</v>
      </c>
      <c r="D198" s="78" t="s">
        <v>1</v>
      </c>
      <c r="E198" s="78" t="s">
        <v>1</v>
      </c>
      <c r="F198" s="78" t="s">
        <v>1</v>
      </c>
      <c r="G198" s="2" t="s">
        <v>1</v>
      </c>
      <c r="H198" s="10" t="s">
        <v>66</v>
      </c>
      <c r="I198" s="11">
        <f>SUM(I199)</f>
        <v>100</v>
      </c>
      <c r="J198" s="11">
        <f t="shared" si="516"/>
        <v>100</v>
      </c>
      <c r="K198" s="11">
        <f t="shared" ref="K198:Q199" si="562">SUM(K199)</f>
        <v>100</v>
      </c>
      <c r="L198" s="11">
        <f t="shared" si="518"/>
        <v>0</v>
      </c>
      <c r="M198" s="11">
        <f t="shared" si="562"/>
        <v>0</v>
      </c>
      <c r="N198" s="11">
        <f t="shared" si="562"/>
        <v>0</v>
      </c>
      <c r="O198" s="11">
        <f t="shared" si="562"/>
        <v>0</v>
      </c>
      <c r="P198" s="11">
        <f t="shared" si="562"/>
        <v>0</v>
      </c>
      <c r="Q198" s="11">
        <f t="shared" si="562"/>
        <v>0</v>
      </c>
      <c r="R198" s="11">
        <f t="shared" ref="R198:AG199" si="563">SUM(R199)</f>
        <v>0</v>
      </c>
      <c r="S198" s="11">
        <f t="shared" si="563"/>
        <v>0</v>
      </c>
      <c r="T198" s="11">
        <f t="shared" si="563"/>
        <v>0</v>
      </c>
      <c r="U198" s="11">
        <f t="shared" si="563"/>
        <v>0</v>
      </c>
      <c r="V198" s="11">
        <f t="shared" si="563"/>
        <v>0</v>
      </c>
      <c r="W198" s="11">
        <f t="shared" si="563"/>
        <v>0</v>
      </c>
      <c r="X198" s="11">
        <f t="shared" si="563"/>
        <v>0</v>
      </c>
      <c r="Y198" s="11">
        <f t="shared" si="563"/>
        <v>0</v>
      </c>
      <c r="Z198" s="11">
        <f t="shared" si="563"/>
        <v>0</v>
      </c>
      <c r="AA198" s="11">
        <f t="shared" si="563"/>
        <v>0</v>
      </c>
      <c r="AB198" s="11">
        <f t="shared" si="563"/>
        <v>0</v>
      </c>
      <c r="AC198" s="11">
        <f t="shared" si="563"/>
        <v>0</v>
      </c>
      <c r="AD198" s="11">
        <f t="shared" si="563"/>
        <v>0</v>
      </c>
      <c r="AE198" s="11">
        <f t="shared" si="563"/>
        <v>0</v>
      </c>
      <c r="AF198" s="11">
        <f t="shared" si="563"/>
        <v>0</v>
      </c>
      <c r="AG198" s="11">
        <f t="shared" si="563"/>
        <v>0</v>
      </c>
      <c r="AH198" s="11">
        <v>0</v>
      </c>
      <c r="AI198" s="11">
        <v>0</v>
      </c>
      <c r="AJ198" s="11">
        <f t="shared" ref="AJ198:AY199" si="564">SUM(AJ199)</f>
        <v>0</v>
      </c>
      <c r="AK198" s="11">
        <f t="shared" si="564"/>
        <v>0</v>
      </c>
      <c r="AL198" s="11">
        <f t="shared" si="564"/>
        <v>0</v>
      </c>
      <c r="AM198" s="11">
        <f t="shared" si="564"/>
        <v>0</v>
      </c>
      <c r="AN198" s="11">
        <f t="shared" si="564"/>
        <v>0</v>
      </c>
      <c r="AO198" s="11">
        <f t="shared" si="564"/>
        <v>0</v>
      </c>
      <c r="AP198" s="11">
        <f t="shared" si="564"/>
        <v>0</v>
      </c>
      <c r="AQ198" s="11">
        <f t="shared" si="564"/>
        <v>0</v>
      </c>
      <c r="AR198" s="11">
        <f t="shared" si="564"/>
        <v>0</v>
      </c>
      <c r="AS198" s="11">
        <f t="shared" si="564"/>
        <v>0</v>
      </c>
      <c r="AT198" s="11">
        <f t="shared" si="564"/>
        <v>0</v>
      </c>
      <c r="AU198" s="11">
        <f t="shared" si="564"/>
        <v>0</v>
      </c>
      <c r="AV198" s="11">
        <f t="shared" si="564"/>
        <v>0</v>
      </c>
      <c r="AW198" s="11">
        <f t="shared" si="564"/>
        <v>0</v>
      </c>
      <c r="AX198" s="11">
        <f t="shared" si="564"/>
        <v>0</v>
      </c>
      <c r="AY198" s="11">
        <f t="shared" si="564"/>
        <v>0</v>
      </c>
      <c r="AZ198" s="11">
        <v>0</v>
      </c>
      <c r="BA198" s="11">
        <v>0</v>
      </c>
      <c r="BB198" s="11">
        <f t="shared" ref="BB198:BQ199" si="565">SUM(BB199)</f>
        <v>0</v>
      </c>
      <c r="BC198" s="11">
        <f t="shared" si="565"/>
        <v>0</v>
      </c>
      <c r="BD198" s="11">
        <f t="shared" si="565"/>
        <v>0</v>
      </c>
      <c r="BE198" s="11">
        <f t="shared" si="565"/>
        <v>0</v>
      </c>
      <c r="BF198" s="11">
        <f t="shared" si="565"/>
        <v>0</v>
      </c>
      <c r="BG198" s="11">
        <f t="shared" si="565"/>
        <v>0</v>
      </c>
      <c r="BH198" s="11">
        <f t="shared" si="565"/>
        <v>0</v>
      </c>
      <c r="BI198" s="11">
        <f t="shared" si="565"/>
        <v>0</v>
      </c>
      <c r="BJ198" s="11">
        <f t="shared" si="565"/>
        <v>0</v>
      </c>
      <c r="BK198" s="11">
        <f t="shared" si="565"/>
        <v>0</v>
      </c>
      <c r="BL198" s="11">
        <f t="shared" si="565"/>
        <v>0</v>
      </c>
      <c r="BM198" s="11">
        <f t="shared" si="565"/>
        <v>0</v>
      </c>
      <c r="BN198" s="11">
        <f t="shared" si="565"/>
        <v>0</v>
      </c>
      <c r="BO198" s="11">
        <f t="shared" si="565"/>
        <v>0</v>
      </c>
      <c r="BP198" s="11">
        <f t="shared" si="565"/>
        <v>0</v>
      </c>
      <c r="BQ198" s="11">
        <f t="shared" si="565"/>
        <v>0</v>
      </c>
      <c r="BR198" s="11">
        <v>0</v>
      </c>
      <c r="BS198" s="11">
        <v>0</v>
      </c>
      <c r="BT198" s="11">
        <f t="shared" ref="BT198:BZ199" si="566">SUM(BT199)</f>
        <v>100</v>
      </c>
      <c r="BU198" s="11">
        <f t="shared" si="566"/>
        <v>100</v>
      </c>
      <c r="BV198" s="11">
        <f t="shared" si="566"/>
        <v>100</v>
      </c>
      <c r="BW198" s="11">
        <f t="shared" si="566"/>
        <v>0</v>
      </c>
      <c r="BX198" s="11">
        <f t="shared" si="566"/>
        <v>0</v>
      </c>
      <c r="BY198" s="11">
        <f t="shared" si="566"/>
        <v>0</v>
      </c>
      <c r="BZ198" s="11">
        <f t="shared" si="566"/>
        <v>0</v>
      </c>
      <c r="CA198" s="11">
        <f t="shared" si="515"/>
        <v>100</v>
      </c>
      <c r="CB198" s="123">
        <f t="shared" si="527"/>
        <v>100</v>
      </c>
    </row>
    <row r="199" spans="1:80" x14ac:dyDescent="0.25">
      <c r="A199" s="4" t="s">
        <v>27</v>
      </c>
      <c r="B199" s="4" t="s">
        <v>88</v>
      </c>
      <c r="C199" s="4" t="s">
        <v>28</v>
      </c>
      <c r="D199" s="79" t="s">
        <v>139</v>
      </c>
      <c r="E199" s="78" t="s">
        <v>67</v>
      </c>
      <c r="F199" s="78" t="s">
        <v>1</v>
      </c>
      <c r="G199" s="2" t="s">
        <v>1</v>
      </c>
      <c r="H199" s="2" t="s">
        <v>68</v>
      </c>
      <c r="I199" s="12">
        <f>SUM(I200)</f>
        <v>100</v>
      </c>
      <c r="J199" s="12">
        <f t="shared" si="516"/>
        <v>100</v>
      </c>
      <c r="K199" s="12">
        <f t="shared" si="562"/>
        <v>100</v>
      </c>
      <c r="L199" s="12">
        <f t="shared" si="518"/>
        <v>0</v>
      </c>
      <c r="M199" s="12">
        <f t="shared" si="562"/>
        <v>0</v>
      </c>
      <c r="N199" s="12">
        <f t="shared" si="562"/>
        <v>0</v>
      </c>
      <c r="O199" s="12">
        <f t="shared" si="562"/>
        <v>0</v>
      </c>
      <c r="P199" s="12">
        <f t="shared" si="562"/>
        <v>0</v>
      </c>
      <c r="Q199" s="12">
        <f t="shared" si="562"/>
        <v>0</v>
      </c>
      <c r="R199" s="12">
        <f t="shared" si="563"/>
        <v>0</v>
      </c>
      <c r="S199" s="12">
        <f t="shared" ref="S199:AG199" si="567">SUM(S200)</f>
        <v>0</v>
      </c>
      <c r="T199" s="12">
        <f t="shared" si="567"/>
        <v>0</v>
      </c>
      <c r="U199" s="12">
        <f t="shared" si="567"/>
        <v>0</v>
      </c>
      <c r="V199" s="12">
        <f t="shared" si="567"/>
        <v>0</v>
      </c>
      <c r="W199" s="12">
        <f t="shared" si="567"/>
        <v>0</v>
      </c>
      <c r="X199" s="12">
        <f t="shared" si="567"/>
        <v>0</v>
      </c>
      <c r="Y199" s="12">
        <f t="shared" si="567"/>
        <v>0</v>
      </c>
      <c r="Z199" s="12">
        <f t="shared" si="567"/>
        <v>0</v>
      </c>
      <c r="AA199" s="12">
        <f t="shared" si="567"/>
        <v>0</v>
      </c>
      <c r="AB199" s="12">
        <f t="shared" si="567"/>
        <v>0</v>
      </c>
      <c r="AC199" s="12">
        <f t="shared" si="567"/>
        <v>0</v>
      </c>
      <c r="AD199" s="12">
        <f t="shared" si="567"/>
        <v>0</v>
      </c>
      <c r="AE199" s="12">
        <f t="shared" si="567"/>
        <v>0</v>
      </c>
      <c r="AF199" s="12">
        <f t="shared" si="567"/>
        <v>0</v>
      </c>
      <c r="AG199" s="12">
        <f t="shared" si="567"/>
        <v>0</v>
      </c>
      <c r="AH199" s="12">
        <v>0</v>
      </c>
      <c r="AI199" s="12">
        <v>0</v>
      </c>
      <c r="AJ199" s="12">
        <f t="shared" si="564"/>
        <v>0</v>
      </c>
      <c r="AK199" s="12">
        <f t="shared" ref="AK199:AY199" si="568">SUM(AK200)</f>
        <v>0</v>
      </c>
      <c r="AL199" s="12">
        <f t="shared" si="568"/>
        <v>0</v>
      </c>
      <c r="AM199" s="12">
        <f t="shared" si="568"/>
        <v>0</v>
      </c>
      <c r="AN199" s="12">
        <f t="shared" si="568"/>
        <v>0</v>
      </c>
      <c r="AO199" s="12">
        <f t="shared" si="568"/>
        <v>0</v>
      </c>
      <c r="AP199" s="12">
        <f t="shared" si="568"/>
        <v>0</v>
      </c>
      <c r="AQ199" s="12">
        <f t="shared" si="568"/>
        <v>0</v>
      </c>
      <c r="AR199" s="12">
        <f t="shared" si="568"/>
        <v>0</v>
      </c>
      <c r="AS199" s="12">
        <f t="shared" si="568"/>
        <v>0</v>
      </c>
      <c r="AT199" s="12">
        <f t="shared" si="568"/>
        <v>0</v>
      </c>
      <c r="AU199" s="12">
        <f t="shared" si="568"/>
        <v>0</v>
      </c>
      <c r="AV199" s="12">
        <f t="shared" si="568"/>
        <v>0</v>
      </c>
      <c r="AW199" s="12">
        <f t="shared" si="568"/>
        <v>0</v>
      </c>
      <c r="AX199" s="12">
        <f t="shared" si="568"/>
        <v>0</v>
      </c>
      <c r="AY199" s="12">
        <f t="shared" si="568"/>
        <v>0</v>
      </c>
      <c r="AZ199" s="12">
        <v>0</v>
      </c>
      <c r="BA199" s="12">
        <v>0</v>
      </c>
      <c r="BB199" s="12">
        <f t="shared" si="565"/>
        <v>0</v>
      </c>
      <c r="BC199" s="12">
        <f t="shared" ref="BC199:BQ199" si="569">SUM(BC200)</f>
        <v>0</v>
      </c>
      <c r="BD199" s="12">
        <f t="shared" si="569"/>
        <v>0</v>
      </c>
      <c r="BE199" s="12">
        <f t="shared" si="569"/>
        <v>0</v>
      </c>
      <c r="BF199" s="12">
        <f t="shared" si="569"/>
        <v>0</v>
      </c>
      <c r="BG199" s="12">
        <f t="shared" si="569"/>
        <v>0</v>
      </c>
      <c r="BH199" s="12">
        <f t="shared" si="569"/>
        <v>0</v>
      </c>
      <c r="BI199" s="12">
        <f t="shared" si="569"/>
        <v>0</v>
      </c>
      <c r="BJ199" s="12">
        <f t="shared" si="569"/>
        <v>0</v>
      </c>
      <c r="BK199" s="12">
        <f t="shared" si="569"/>
        <v>0</v>
      </c>
      <c r="BL199" s="12">
        <f t="shared" si="569"/>
        <v>0</v>
      </c>
      <c r="BM199" s="12">
        <f t="shared" si="569"/>
        <v>0</v>
      </c>
      <c r="BN199" s="12">
        <f t="shared" si="569"/>
        <v>0</v>
      </c>
      <c r="BO199" s="12">
        <f t="shared" si="569"/>
        <v>0</v>
      </c>
      <c r="BP199" s="12">
        <f t="shared" si="569"/>
        <v>0</v>
      </c>
      <c r="BQ199" s="12">
        <f t="shared" si="569"/>
        <v>0</v>
      </c>
      <c r="BR199" s="12">
        <v>0</v>
      </c>
      <c r="BS199" s="12">
        <v>0</v>
      </c>
      <c r="BT199" s="12">
        <f t="shared" si="566"/>
        <v>100</v>
      </c>
      <c r="BU199" s="12">
        <f t="shared" si="566"/>
        <v>100</v>
      </c>
      <c r="BV199" s="12">
        <f t="shared" si="566"/>
        <v>100</v>
      </c>
      <c r="BW199" s="12">
        <f t="shared" si="566"/>
        <v>0</v>
      </c>
      <c r="BX199" s="12">
        <f t="shared" si="566"/>
        <v>0</v>
      </c>
      <c r="BY199" s="12">
        <f t="shared" si="566"/>
        <v>0</v>
      </c>
      <c r="BZ199" s="12">
        <f t="shared" si="566"/>
        <v>0</v>
      </c>
      <c r="CA199" s="12">
        <f t="shared" si="515"/>
        <v>100</v>
      </c>
      <c r="CB199" s="124">
        <f t="shared" si="527"/>
        <v>100</v>
      </c>
    </row>
    <row r="200" spans="1:80" x14ac:dyDescent="0.25">
      <c r="A200" s="4" t="s">
        <v>27</v>
      </c>
      <c r="B200" s="4" t="s">
        <v>88</v>
      </c>
      <c r="C200" s="4" t="s">
        <v>28</v>
      </c>
      <c r="D200" s="79" t="s">
        <v>139</v>
      </c>
      <c r="E200" s="89">
        <v>6148</v>
      </c>
      <c r="F200" s="79"/>
      <c r="G200" s="74" t="s">
        <v>1887</v>
      </c>
      <c r="H200" s="13" t="s">
        <v>76</v>
      </c>
      <c r="I200" s="14">
        <v>100</v>
      </c>
      <c r="J200" s="14">
        <f t="shared" si="516"/>
        <v>100</v>
      </c>
      <c r="K200" s="14">
        <v>100</v>
      </c>
      <c r="L200" s="14">
        <f t="shared" si="518"/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/>
      <c r="T200" s="14"/>
      <c r="U200" s="14"/>
      <c r="V200" s="14"/>
      <c r="W200" s="14"/>
      <c r="X200" s="14">
        <f t="shared" si="409"/>
        <v>0</v>
      </c>
      <c r="Y200" s="14"/>
      <c r="Z200" s="14"/>
      <c r="AA200" s="14"/>
      <c r="AB200" s="14"/>
      <c r="AC200" s="14"/>
      <c r="AD200" s="14"/>
      <c r="AE200" s="14"/>
      <c r="AF200" s="14"/>
      <c r="AG200" s="14"/>
      <c r="AH200" s="14">
        <v>0</v>
      </c>
      <c r="AI200" s="14">
        <v>0</v>
      </c>
      <c r="AJ200" s="14">
        <v>0</v>
      </c>
      <c r="AK200" s="14"/>
      <c r="AL200" s="14"/>
      <c r="AM200" s="14"/>
      <c r="AN200" s="14"/>
      <c r="AO200" s="14"/>
      <c r="AP200" s="14">
        <f t="shared" si="410"/>
        <v>0</v>
      </c>
      <c r="AQ200" s="14"/>
      <c r="AR200" s="14"/>
      <c r="AS200" s="14"/>
      <c r="AT200" s="14"/>
      <c r="AU200" s="14"/>
      <c r="AV200" s="14"/>
      <c r="AW200" s="14"/>
      <c r="AX200" s="14"/>
      <c r="AY200" s="14"/>
      <c r="AZ200" s="14">
        <v>0</v>
      </c>
      <c r="BA200" s="14">
        <v>0</v>
      </c>
      <c r="BB200" s="14">
        <v>0</v>
      </c>
      <c r="BC200" s="14"/>
      <c r="BD200" s="14"/>
      <c r="BE200" s="14"/>
      <c r="BF200" s="14"/>
      <c r="BG200" s="14"/>
      <c r="BH200" s="14">
        <f t="shared" si="411"/>
        <v>0</v>
      </c>
      <c r="BI200" s="14"/>
      <c r="BJ200" s="14"/>
      <c r="BK200" s="14"/>
      <c r="BL200" s="14"/>
      <c r="BM200" s="14"/>
      <c r="BN200" s="14"/>
      <c r="BO200" s="14"/>
      <c r="BP200" s="14"/>
      <c r="BQ200" s="14"/>
      <c r="BR200" s="14">
        <v>0</v>
      </c>
      <c r="BS200" s="14">
        <v>0</v>
      </c>
      <c r="BT200" s="14">
        <v>100</v>
      </c>
      <c r="BU200" s="14">
        <v>100</v>
      </c>
      <c r="BV200" s="14">
        <v>100</v>
      </c>
      <c r="BW200" s="14">
        <f t="shared" si="417"/>
        <v>0</v>
      </c>
      <c r="BX200" s="14"/>
      <c r="BY200" s="14"/>
      <c r="BZ200" s="14"/>
      <c r="CA200" s="14">
        <f t="shared" si="515"/>
        <v>100</v>
      </c>
      <c r="CB200" s="122">
        <f t="shared" si="527"/>
        <v>100</v>
      </c>
    </row>
    <row r="201" spans="1:80" ht="22.5" x14ac:dyDescent="0.25">
      <c r="A201" s="1" t="s">
        <v>1</v>
      </c>
      <c r="B201" s="1" t="s">
        <v>1</v>
      </c>
      <c r="C201" s="1" t="s">
        <v>1</v>
      </c>
      <c r="D201" s="78" t="s">
        <v>1</v>
      </c>
      <c r="E201" s="78" t="s">
        <v>1</v>
      </c>
      <c r="F201" s="78" t="s">
        <v>1</v>
      </c>
      <c r="G201" s="2" t="s">
        <v>1</v>
      </c>
      <c r="H201" s="10" t="s">
        <v>77</v>
      </c>
      <c r="I201" s="11">
        <f>SUM(I202)</f>
        <v>11400</v>
      </c>
      <c r="J201" s="11">
        <f t="shared" si="516"/>
        <v>11400</v>
      </c>
      <c r="K201" s="11">
        <f t="shared" ref="K201:Q202" si="570">SUM(K202)</f>
        <v>11400</v>
      </c>
      <c r="L201" s="11">
        <f t="shared" si="518"/>
        <v>0</v>
      </c>
      <c r="M201" s="11">
        <f t="shared" si="570"/>
        <v>0</v>
      </c>
      <c r="N201" s="11">
        <f t="shared" si="570"/>
        <v>0</v>
      </c>
      <c r="O201" s="11">
        <f t="shared" si="570"/>
        <v>0</v>
      </c>
      <c r="P201" s="11">
        <f t="shared" si="570"/>
        <v>0</v>
      </c>
      <c r="Q201" s="11">
        <f t="shared" si="570"/>
        <v>0</v>
      </c>
      <c r="R201" s="11">
        <f t="shared" ref="R201:AG202" si="571">SUM(R202)</f>
        <v>0</v>
      </c>
      <c r="S201" s="11">
        <f t="shared" si="571"/>
        <v>0</v>
      </c>
      <c r="T201" s="11">
        <f t="shared" si="571"/>
        <v>0</v>
      </c>
      <c r="U201" s="11">
        <f t="shared" si="571"/>
        <v>0</v>
      </c>
      <c r="V201" s="11">
        <f t="shared" si="571"/>
        <v>0</v>
      </c>
      <c r="W201" s="11">
        <f t="shared" si="571"/>
        <v>0</v>
      </c>
      <c r="X201" s="11">
        <f t="shared" si="571"/>
        <v>0</v>
      </c>
      <c r="Y201" s="11">
        <f t="shared" si="571"/>
        <v>0</v>
      </c>
      <c r="Z201" s="11">
        <f t="shared" si="571"/>
        <v>0</v>
      </c>
      <c r="AA201" s="11">
        <f t="shared" si="571"/>
        <v>0</v>
      </c>
      <c r="AB201" s="11">
        <f t="shared" si="571"/>
        <v>0</v>
      </c>
      <c r="AC201" s="11">
        <f t="shared" si="571"/>
        <v>0</v>
      </c>
      <c r="AD201" s="11">
        <f t="shared" si="571"/>
        <v>0</v>
      </c>
      <c r="AE201" s="11">
        <f t="shared" si="571"/>
        <v>0</v>
      </c>
      <c r="AF201" s="11">
        <f t="shared" si="571"/>
        <v>0</v>
      </c>
      <c r="AG201" s="11">
        <f t="shared" si="571"/>
        <v>0</v>
      </c>
      <c r="AH201" s="11">
        <v>0</v>
      </c>
      <c r="AI201" s="11">
        <v>0</v>
      </c>
      <c r="AJ201" s="11">
        <f t="shared" ref="AJ201:AY202" si="572">SUM(AJ202)</f>
        <v>0</v>
      </c>
      <c r="AK201" s="11">
        <f t="shared" si="572"/>
        <v>0</v>
      </c>
      <c r="AL201" s="11">
        <f t="shared" si="572"/>
        <v>0</v>
      </c>
      <c r="AM201" s="11">
        <f t="shared" si="572"/>
        <v>0</v>
      </c>
      <c r="AN201" s="11">
        <f t="shared" si="572"/>
        <v>0</v>
      </c>
      <c r="AO201" s="11">
        <f t="shared" si="572"/>
        <v>0</v>
      </c>
      <c r="AP201" s="11">
        <f t="shared" si="572"/>
        <v>0</v>
      </c>
      <c r="AQ201" s="11">
        <f t="shared" si="572"/>
        <v>0</v>
      </c>
      <c r="AR201" s="11">
        <f t="shared" si="572"/>
        <v>0</v>
      </c>
      <c r="AS201" s="11">
        <f t="shared" si="572"/>
        <v>0</v>
      </c>
      <c r="AT201" s="11">
        <f t="shared" si="572"/>
        <v>0</v>
      </c>
      <c r="AU201" s="11">
        <f t="shared" si="572"/>
        <v>0</v>
      </c>
      <c r="AV201" s="11">
        <f t="shared" si="572"/>
        <v>0</v>
      </c>
      <c r="AW201" s="11">
        <f t="shared" si="572"/>
        <v>0</v>
      </c>
      <c r="AX201" s="11">
        <f t="shared" si="572"/>
        <v>0</v>
      </c>
      <c r="AY201" s="11">
        <f t="shared" si="572"/>
        <v>0</v>
      </c>
      <c r="AZ201" s="11">
        <v>0</v>
      </c>
      <c r="BA201" s="11">
        <v>0</v>
      </c>
      <c r="BB201" s="11">
        <f t="shared" ref="BB201:BQ202" si="573">SUM(BB202)</f>
        <v>0</v>
      </c>
      <c r="BC201" s="11">
        <f t="shared" si="573"/>
        <v>0</v>
      </c>
      <c r="BD201" s="11">
        <f t="shared" si="573"/>
        <v>0</v>
      </c>
      <c r="BE201" s="11">
        <f t="shared" si="573"/>
        <v>0</v>
      </c>
      <c r="BF201" s="11">
        <f t="shared" si="573"/>
        <v>0</v>
      </c>
      <c r="BG201" s="11">
        <f t="shared" si="573"/>
        <v>0</v>
      </c>
      <c r="BH201" s="11">
        <f t="shared" si="573"/>
        <v>0</v>
      </c>
      <c r="BI201" s="11">
        <f t="shared" si="573"/>
        <v>0</v>
      </c>
      <c r="BJ201" s="11">
        <f t="shared" si="573"/>
        <v>0</v>
      </c>
      <c r="BK201" s="11">
        <f t="shared" si="573"/>
        <v>0</v>
      </c>
      <c r="BL201" s="11">
        <f t="shared" si="573"/>
        <v>0</v>
      </c>
      <c r="BM201" s="11">
        <f t="shared" si="573"/>
        <v>0</v>
      </c>
      <c r="BN201" s="11">
        <f t="shared" si="573"/>
        <v>0</v>
      </c>
      <c r="BO201" s="11">
        <f t="shared" si="573"/>
        <v>0</v>
      </c>
      <c r="BP201" s="11">
        <f t="shared" si="573"/>
        <v>0</v>
      </c>
      <c r="BQ201" s="11">
        <f t="shared" si="573"/>
        <v>0</v>
      </c>
      <c r="BR201" s="11">
        <v>0</v>
      </c>
      <c r="BS201" s="11">
        <v>0</v>
      </c>
      <c r="BT201" s="11">
        <f t="shared" ref="BT201:BZ202" si="574">SUM(BT202)</f>
        <v>11400</v>
      </c>
      <c r="BU201" s="11">
        <f t="shared" si="574"/>
        <v>11400</v>
      </c>
      <c r="BV201" s="11">
        <f t="shared" si="574"/>
        <v>8000</v>
      </c>
      <c r="BW201" s="11">
        <f t="shared" si="574"/>
        <v>0</v>
      </c>
      <c r="BX201" s="11">
        <f t="shared" si="574"/>
        <v>0</v>
      </c>
      <c r="BY201" s="11">
        <f t="shared" si="574"/>
        <v>0</v>
      </c>
      <c r="BZ201" s="11">
        <f t="shared" si="574"/>
        <v>0</v>
      </c>
      <c r="CA201" s="11">
        <f t="shared" si="515"/>
        <v>8000</v>
      </c>
      <c r="CB201" s="123">
        <f t="shared" si="527"/>
        <v>70.175438596491219</v>
      </c>
    </row>
    <row r="202" spans="1:80" x14ac:dyDescent="0.25">
      <c r="A202" s="4" t="s">
        <v>27</v>
      </c>
      <c r="B202" s="4" t="s">
        <v>88</v>
      </c>
      <c r="C202" s="4" t="s">
        <v>28</v>
      </c>
      <c r="D202" s="79" t="s">
        <v>139</v>
      </c>
      <c r="E202" s="78" t="s">
        <v>78</v>
      </c>
      <c r="F202" s="78" t="s">
        <v>1</v>
      </c>
      <c r="G202" s="2" t="s">
        <v>1</v>
      </c>
      <c r="H202" s="2" t="s">
        <v>79</v>
      </c>
      <c r="I202" s="12">
        <f>SUM(I203)</f>
        <v>11400</v>
      </c>
      <c r="J202" s="12">
        <f t="shared" si="516"/>
        <v>11400</v>
      </c>
      <c r="K202" s="12">
        <f t="shared" si="570"/>
        <v>11400</v>
      </c>
      <c r="L202" s="12">
        <f t="shared" si="518"/>
        <v>0</v>
      </c>
      <c r="M202" s="12">
        <f t="shared" si="570"/>
        <v>0</v>
      </c>
      <c r="N202" s="12">
        <f t="shared" si="570"/>
        <v>0</v>
      </c>
      <c r="O202" s="12">
        <f t="shared" si="570"/>
        <v>0</v>
      </c>
      <c r="P202" s="12">
        <f t="shared" si="570"/>
        <v>0</v>
      </c>
      <c r="Q202" s="12">
        <f t="shared" si="570"/>
        <v>0</v>
      </c>
      <c r="R202" s="12">
        <f t="shared" si="571"/>
        <v>0</v>
      </c>
      <c r="S202" s="12">
        <f t="shared" ref="S202:AG202" si="575">SUM(S203)</f>
        <v>0</v>
      </c>
      <c r="T202" s="12">
        <f t="shared" si="575"/>
        <v>0</v>
      </c>
      <c r="U202" s="12">
        <f t="shared" si="575"/>
        <v>0</v>
      </c>
      <c r="V202" s="12">
        <f t="shared" si="575"/>
        <v>0</v>
      </c>
      <c r="W202" s="12">
        <f t="shared" si="575"/>
        <v>0</v>
      </c>
      <c r="X202" s="12">
        <f t="shared" si="575"/>
        <v>0</v>
      </c>
      <c r="Y202" s="12">
        <f t="shared" si="575"/>
        <v>0</v>
      </c>
      <c r="Z202" s="12">
        <f t="shared" si="575"/>
        <v>0</v>
      </c>
      <c r="AA202" s="12">
        <f t="shared" si="575"/>
        <v>0</v>
      </c>
      <c r="AB202" s="12">
        <f t="shared" si="575"/>
        <v>0</v>
      </c>
      <c r="AC202" s="12">
        <f t="shared" si="575"/>
        <v>0</v>
      </c>
      <c r="AD202" s="12">
        <f t="shared" si="575"/>
        <v>0</v>
      </c>
      <c r="AE202" s="12">
        <f t="shared" si="575"/>
        <v>0</v>
      </c>
      <c r="AF202" s="12">
        <f t="shared" si="575"/>
        <v>0</v>
      </c>
      <c r="AG202" s="12">
        <f t="shared" si="575"/>
        <v>0</v>
      </c>
      <c r="AH202" s="12">
        <v>0</v>
      </c>
      <c r="AI202" s="12">
        <v>0</v>
      </c>
      <c r="AJ202" s="12">
        <f t="shared" si="572"/>
        <v>0</v>
      </c>
      <c r="AK202" s="12">
        <f t="shared" ref="AK202:AY202" si="576">SUM(AK203)</f>
        <v>0</v>
      </c>
      <c r="AL202" s="12">
        <f t="shared" si="576"/>
        <v>0</v>
      </c>
      <c r="AM202" s="12">
        <f t="shared" si="576"/>
        <v>0</v>
      </c>
      <c r="AN202" s="12">
        <f t="shared" si="576"/>
        <v>0</v>
      </c>
      <c r="AO202" s="12">
        <f t="shared" si="576"/>
        <v>0</v>
      </c>
      <c r="AP202" s="12">
        <f t="shared" si="576"/>
        <v>0</v>
      </c>
      <c r="AQ202" s="12">
        <f t="shared" si="576"/>
        <v>0</v>
      </c>
      <c r="AR202" s="12">
        <f t="shared" si="576"/>
        <v>0</v>
      </c>
      <c r="AS202" s="12">
        <f t="shared" si="576"/>
        <v>0</v>
      </c>
      <c r="AT202" s="12">
        <f t="shared" si="576"/>
        <v>0</v>
      </c>
      <c r="AU202" s="12">
        <f t="shared" si="576"/>
        <v>0</v>
      </c>
      <c r="AV202" s="12">
        <f t="shared" si="576"/>
        <v>0</v>
      </c>
      <c r="AW202" s="12">
        <f t="shared" si="576"/>
        <v>0</v>
      </c>
      <c r="AX202" s="12">
        <f t="shared" si="576"/>
        <v>0</v>
      </c>
      <c r="AY202" s="12">
        <f t="shared" si="576"/>
        <v>0</v>
      </c>
      <c r="AZ202" s="12">
        <v>0</v>
      </c>
      <c r="BA202" s="12">
        <v>0</v>
      </c>
      <c r="BB202" s="12">
        <f t="shared" si="573"/>
        <v>0</v>
      </c>
      <c r="BC202" s="12">
        <f t="shared" ref="BC202:BQ202" si="577">SUM(BC203)</f>
        <v>0</v>
      </c>
      <c r="BD202" s="12">
        <f t="shared" si="577"/>
        <v>0</v>
      </c>
      <c r="BE202" s="12">
        <f t="shared" si="577"/>
        <v>0</v>
      </c>
      <c r="BF202" s="12">
        <f t="shared" si="577"/>
        <v>0</v>
      </c>
      <c r="BG202" s="12">
        <f t="shared" si="577"/>
        <v>0</v>
      </c>
      <c r="BH202" s="12">
        <f t="shared" si="577"/>
        <v>0</v>
      </c>
      <c r="BI202" s="12">
        <f t="shared" si="577"/>
        <v>0</v>
      </c>
      <c r="BJ202" s="12">
        <f t="shared" si="577"/>
        <v>0</v>
      </c>
      <c r="BK202" s="12">
        <f t="shared" si="577"/>
        <v>0</v>
      </c>
      <c r="BL202" s="12">
        <f t="shared" si="577"/>
        <v>0</v>
      </c>
      <c r="BM202" s="12">
        <f t="shared" si="577"/>
        <v>0</v>
      </c>
      <c r="BN202" s="12">
        <f t="shared" si="577"/>
        <v>0</v>
      </c>
      <c r="BO202" s="12">
        <f t="shared" si="577"/>
        <v>0</v>
      </c>
      <c r="BP202" s="12">
        <f t="shared" si="577"/>
        <v>0</v>
      </c>
      <c r="BQ202" s="12">
        <f t="shared" si="577"/>
        <v>0</v>
      </c>
      <c r="BR202" s="12">
        <v>0</v>
      </c>
      <c r="BS202" s="12">
        <v>0</v>
      </c>
      <c r="BT202" s="12">
        <f t="shared" si="574"/>
        <v>11400</v>
      </c>
      <c r="BU202" s="12">
        <f t="shared" si="574"/>
        <v>11400</v>
      </c>
      <c r="BV202" s="12">
        <f t="shared" si="574"/>
        <v>8000</v>
      </c>
      <c r="BW202" s="12">
        <f t="shared" si="574"/>
        <v>0</v>
      </c>
      <c r="BX202" s="12">
        <f t="shared" si="574"/>
        <v>0</v>
      </c>
      <c r="BY202" s="12">
        <f t="shared" si="574"/>
        <v>0</v>
      </c>
      <c r="BZ202" s="12">
        <f t="shared" si="574"/>
        <v>0</v>
      </c>
      <c r="CA202" s="12">
        <f t="shared" si="515"/>
        <v>8000</v>
      </c>
      <c r="CB202" s="124">
        <f t="shared" si="527"/>
        <v>70.175438596491219</v>
      </c>
    </row>
    <row r="203" spans="1:80" x14ac:dyDescent="0.25">
      <c r="A203" s="4" t="s">
        <v>27</v>
      </c>
      <c r="B203" s="4" t="s">
        <v>88</v>
      </c>
      <c r="C203" s="4" t="s">
        <v>28</v>
      </c>
      <c r="D203" s="79" t="s">
        <v>139</v>
      </c>
      <c r="E203" s="89">
        <v>8213</v>
      </c>
      <c r="F203" s="79"/>
      <c r="G203" s="74" t="s">
        <v>1887</v>
      </c>
      <c r="H203" s="13" t="s">
        <v>81</v>
      </c>
      <c r="I203" s="14">
        <v>11400</v>
      </c>
      <c r="J203" s="14">
        <f t="shared" si="516"/>
        <v>11400</v>
      </c>
      <c r="K203" s="14">
        <v>11400</v>
      </c>
      <c r="L203" s="14">
        <f t="shared" si="518"/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/>
      <c r="T203" s="14"/>
      <c r="U203" s="14"/>
      <c r="V203" s="14"/>
      <c r="W203" s="14"/>
      <c r="X203" s="14">
        <f t="shared" si="409"/>
        <v>0</v>
      </c>
      <c r="Y203" s="14"/>
      <c r="Z203" s="14"/>
      <c r="AA203" s="14"/>
      <c r="AB203" s="14"/>
      <c r="AC203" s="14"/>
      <c r="AD203" s="14"/>
      <c r="AE203" s="14"/>
      <c r="AF203" s="14"/>
      <c r="AG203" s="14"/>
      <c r="AH203" s="14">
        <v>0</v>
      </c>
      <c r="AI203" s="14">
        <v>0</v>
      </c>
      <c r="AJ203" s="14">
        <v>0</v>
      </c>
      <c r="AK203" s="14"/>
      <c r="AL203" s="14"/>
      <c r="AM203" s="14"/>
      <c r="AN203" s="14"/>
      <c r="AO203" s="14"/>
      <c r="AP203" s="14">
        <f t="shared" si="410"/>
        <v>0</v>
      </c>
      <c r="AQ203" s="14"/>
      <c r="AR203" s="14"/>
      <c r="AS203" s="14"/>
      <c r="AT203" s="14"/>
      <c r="AU203" s="14"/>
      <c r="AV203" s="14"/>
      <c r="AW203" s="14"/>
      <c r="AX203" s="14"/>
      <c r="AY203" s="14"/>
      <c r="AZ203" s="14">
        <v>0</v>
      </c>
      <c r="BA203" s="14">
        <v>0</v>
      </c>
      <c r="BB203" s="14">
        <v>0</v>
      </c>
      <c r="BC203" s="14"/>
      <c r="BD203" s="14"/>
      <c r="BE203" s="14"/>
      <c r="BF203" s="14"/>
      <c r="BG203" s="14"/>
      <c r="BH203" s="14">
        <f t="shared" si="411"/>
        <v>0</v>
      </c>
      <c r="BI203" s="14"/>
      <c r="BJ203" s="14"/>
      <c r="BK203" s="14"/>
      <c r="BL203" s="14"/>
      <c r="BM203" s="14"/>
      <c r="BN203" s="14"/>
      <c r="BO203" s="14"/>
      <c r="BP203" s="14"/>
      <c r="BQ203" s="14"/>
      <c r="BR203" s="14">
        <v>0</v>
      </c>
      <c r="BS203" s="14">
        <v>0</v>
      </c>
      <c r="BT203" s="14">
        <v>11400</v>
      </c>
      <c r="BU203" s="14">
        <v>11400</v>
      </c>
      <c r="BV203" s="14">
        <v>8000</v>
      </c>
      <c r="BW203" s="14">
        <f t="shared" ref="BW203:BW266" si="578">BX203+BY203+BZ203</f>
        <v>0</v>
      </c>
      <c r="BX203" s="14"/>
      <c r="BY203" s="14"/>
      <c r="BZ203" s="14"/>
      <c r="CA203" s="14">
        <f t="shared" si="515"/>
        <v>8000</v>
      </c>
      <c r="CB203" s="122">
        <f t="shared" si="527"/>
        <v>70.175438596491219</v>
      </c>
    </row>
    <row r="204" spans="1:80" x14ac:dyDescent="0.25">
      <c r="A204" s="13" t="s">
        <v>1</v>
      </c>
      <c r="B204" s="13" t="s">
        <v>1</v>
      </c>
      <c r="C204" s="13" t="s">
        <v>1</v>
      </c>
      <c r="D204" s="74" t="s">
        <v>1</v>
      </c>
      <c r="E204" s="74" t="s">
        <v>1</v>
      </c>
      <c r="F204" s="74" t="s">
        <v>1</v>
      </c>
      <c r="G204" s="13" t="s">
        <v>1</v>
      </c>
      <c r="H204" s="10" t="s">
        <v>147</v>
      </c>
      <c r="I204" s="11">
        <f>SUM(I201,I198,I182)</f>
        <v>566245</v>
      </c>
      <c r="J204" s="11">
        <f t="shared" si="516"/>
        <v>474860</v>
      </c>
      <c r="K204" s="11">
        <f t="shared" ref="K204" si="579">SUM(K201,K198,K182)</f>
        <v>474860</v>
      </c>
      <c r="L204" s="11">
        <f t="shared" si="518"/>
        <v>0</v>
      </c>
      <c r="M204" s="11">
        <f t="shared" ref="M204:Q204" si="580">SUM(M201,M198,M182)</f>
        <v>0</v>
      </c>
      <c r="N204" s="11">
        <f t="shared" si="580"/>
        <v>0</v>
      </c>
      <c r="O204" s="11">
        <f t="shared" si="580"/>
        <v>0</v>
      </c>
      <c r="P204" s="11">
        <f t="shared" si="580"/>
        <v>0</v>
      </c>
      <c r="Q204" s="11">
        <f t="shared" si="580"/>
        <v>0</v>
      </c>
      <c r="R204" s="11">
        <f t="shared" ref="R204:AG204" si="581">SUM(R201,R198,R182)</f>
        <v>0</v>
      </c>
      <c r="S204" s="11">
        <f t="shared" si="581"/>
        <v>0</v>
      </c>
      <c r="T204" s="11">
        <f t="shared" si="581"/>
        <v>0</v>
      </c>
      <c r="U204" s="11">
        <f t="shared" si="581"/>
        <v>0</v>
      </c>
      <c r="V204" s="11">
        <f t="shared" si="581"/>
        <v>0</v>
      </c>
      <c r="W204" s="11">
        <f t="shared" si="581"/>
        <v>0</v>
      </c>
      <c r="X204" s="11">
        <f t="shared" si="581"/>
        <v>0</v>
      </c>
      <c r="Y204" s="11">
        <f t="shared" si="581"/>
        <v>0</v>
      </c>
      <c r="Z204" s="11">
        <f t="shared" si="581"/>
        <v>0</v>
      </c>
      <c r="AA204" s="11">
        <f t="shared" si="581"/>
        <v>0</v>
      </c>
      <c r="AB204" s="11">
        <f t="shared" si="581"/>
        <v>0</v>
      </c>
      <c r="AC204" s="11">
        <f t="shared" si="581"/>
        <v>0</v>
      </c>
      <c r="AD204" s="11">
        <f t="shared" si="581"/>
        <v>0</v>
      </c>
      <c r="AE204" s="11">
        <f t="shared" si="581"/>
        <v>0</v>
      </c>
      <c r="AF204" s="11">
        <f t="shared" si="581"/>
        <v>0</v>
      </c>
      <c r="AG204" s="11">
        <f t="shared" si="581"/>
        <v>0</v>
      </c>
      <c r="AH204" s="11">
        <v>0</v>
      </c>
      <c r="AI204" s="11">
        <v>0</v>
      </c>
      <c r="AJ204" s="11">
        <f t="shared" ref="AJ204:AY204" si="582">SUM(AJ201,AJ198,AJ182)</f>
        <v>0</v>
      </c>
      <c r="AK204" s="11">
        <f t="shared" si="582"/>
        <v>0</v>
      </c>
      <c r="AL204" s="11">
        <f t="shared" si="582"/>
        <v>0</v>
      </c>
      <c r="AM204" s="11">
        <f t="shared" si="582"/>
        <v>0</v>
      </c>
      <c r="AN204" s="11">
        <f t="shared" si="582"/>
        <v>0</v>
      </c>
      <c r="AO204" s="11">
        <f t="shared" si="582"/>
        <v>0</v>
      </c>
      <c r="AP204" s="11">
        <f t="shared" si="582"/>
        <v>0</v>
      </c>
      <c r="AQ204" s="11">
        <f t="shared" si="582"/>
        <v>0</v>
      </c>
      <c r="AR204" s="11">
        <f t="shared" si="582"/>
        <v>0</v>
      </c>
      <c r="AS204" s="11">
        <f t="shared" si="582"/>
        <v>0</v>
      </c>
      <c r="AT204" s="11">
        <f t="shared" si="582"/>
        <v>0</v>
      </c>
      <c r="AU204" s="11">
        <f t="shared" si="582"/>
        <v>0</v>
      </c>
      <c r="AV204" s="11">
        <f t="shared" si="582"/>
        <v>0</v>
      </c>
      <c r="AW204" s="11">
        <f t="shared" si="582"/>
        <v>0</v>
      </c>
      <c r="AX204" s="11">
        <f t="shared" si="582"/>
        <v>0</v>
      </c>
      <c r="AY204" s="11">
        <f t="shared" si="582"/>
        <v>0</v>
      </c>
      <c r="AZ204" s="11">
        <v>0</v>
      </c>
      <c r="BA204" s="11">
        <v>0</v>
      </c>
      <c r="BB204" s="11">
        <f t="shared" ref="BB204:BQ204" si="583">SUM(BB201,BB198,BB182)</f>
        <v>0</v>
      </c>
      <c r="BC204" s="11">
        <f t="shared" si="583"/>
        <v>0</v>
      </c>
      <c r="BD204" s="11">
        <f t="shared" si="583"/>
        <v>0</v>
      </c>
      <c r="BE204" s="11">
        <f t="shared" si="583"/>
        <v>0</v>
      </c>
      <c r="BF204" s="11">
        <f t="shared" si="583"/>
        <v>0</v>
      </c>
      <c r="BG204" s="11">
        <f t="shared" si="583"/>
        <v>0</v>
      </c>
      <c r="BH204" s="11">
        <f t="shared" si="583"/>
        <v>0</v>
      </c>
      <c r="BI204" s="11">
        <f t="shared" si="583"/>
        <v>0</v>
      </c>
      <c r="BJ204" s="11">
        <f t="shared" si="583"/>
        <v>0</v>
      </c>
      <c r="BK204" s="11">
        <f t="shared" si="583"/>
        <v>0</v>
      </c>
      <c r="BL204" s="11">
        <f t="shared" si="583"/>
        <v>0</v>
      </c>
      <c r="BM204" s="11">
        <f t="shared" si="583"/>
        <v>0</v>
      </c>
      <c r="BN204" s="11">
        <f t="shared" si="583"/>
        <v>0</v>
      </c>
      <c r="BO204" s="11">
        <f t="shared" si="583"/>
        <v>0</v>
      </c>
      <c r="BP204" s="11">
        <f t="shared" si="583"/>
        <v>0</v>
      </c>
      <c r="BQ204" s="11">
        <f t="shared" si="583"/>
        <v>0</v>
      </c>
      <c r="BR204" s="11">
        <v>0</v>
      </c>
      <c r="BS204" s="11">
        <v>0</v>
      </c>
      <c r="BT204" s="11">
        <f t="shared" ref="BT204:BZ204" si="584">SUM(BT201,BT198,BT182)</f>
        <v>569364</v>
      </c>
      <c r="BU204" s="11">
        <f t="shared" si="584"/>
        <v>565499</v>
      </c>
      <c r="BV204" s="11">
        <f t="shared" si="584"/>
        <v>323889</v>
      </c>
      <c r="BW204" s="11">
        <f t="shared" si="584"/>
        <v>126923</v>
      </c>
      <c r="BX204" s="11">
        <f t="shared" si="584"/>
        <v>53050</v>
      </c>
      <c r="BY204" s="11">
        <f t="shared" si="584"/>
        <v>36015</v>
      </c>
      <c r="BZ204" s="11">
        <f t="shared" si="584"/>
        <v>37858</v>
      </c>
      <c r="CA204" s="11">
        <f t="shared" si="515"/>
        <v>450812</v>
      </c>
      <c r="CB204" s="123">
        <f t="shared" si="527"/>
        <v>79.719327531967338</v>
      </c>
    </row>
    <row r="205" spans="1:80" ht="15.75" thickBot="1" x14ac:dyDescent="0.3">
      <c r="A205" s="13" t="s">
        <v>1</v>
      </c>
      <c r="B205" s="13" t="s">
        <v>1</v>
      </c>
      <c r="C205" s="13" t="s">
        <v>1</v>
      </c>
      <c r="D205" s="74" t="s">
        <v>1</v>
      </c>
      <c r="E205" s="74" t="s">
        <v>1</v>
      </c>
      <c r="F205" s="74" t="s">
        <v>1</v>
      </c>
      <c r="G205" s="13" t="s">
        <v>1</v>
      </c>
      <c r="H205" s="2" t="s">
        <v>83</v>
      </c>
      <c r="I205" s="12">
        <v>14</v>
      </c>
      <c r="J205" s="12">
        <f t="shared" si="516"/>
        <v>20</v>
      </c>
      <c r="K205" s="12">
        <v>20</v>
      </c>
      <c r="L205" s="13"/>
      <c r="M205" s="13" t="s">
        <v>1</v>
      </c>
      <c r="N205" s="13" t="s">
        <v>1</v>
      </c>
      <c r="O205" s="13" t="s">
        <v>1</v>
      </c>
      <c r="P205" s="27"/>
      <c r="Q205" s="13" t="s">
        <v>1</v>
      </c>
      <c r="R205" s="13" t="s">
        <v>1</v>
      </c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>
        <v>0</v>
      </c>
      <c r="AI205" s="13">
        <v>0</v>
      </c>
      <c r="AJ205" s="13" t="s">
        <v>1</v>
      </c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>
        <v>0</v>
      </c>
      <c r="BA205" s="13">
        <v>0</v>
      </c>
      <c r="BB205" s="13" t="s">
        <v>1</v>
      </c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>
        <v>0</v>
      </c>
      <c r="BS205" s="13">
        <v>0</v>
      </c>
      <c r="BT205" s="12">
        <v>20</v>
      </c>
      <c r="BU205" s="12">
        <v>20</v>
      </c>
      <c r="BV205" s="12"/>
      <c r="BW205" s="12">
        <f t="shared" si="578"/>
        <v>0</v>
      </c>
      <c r="BX205" s="12"/>
      <c r="BY205" s="12"/>
      <c r="BZ205" s="12"/>
      <c r="CA205" s="12">
        <f t="shared" si="515"/>
        <v>0</v>
      </c>
      <c r="CB205" s="124"/>
    </row>
    <row r="206" spans="1:80" ht="69.75" customHeight="1" thickBot="1" x14ac:dyDescent="0.3">
      <c r="A206" s="133" t="s">
        <v>1</v>
      </c>
      <c r="B206" s="133" t="s">
        <v>1</v>
      </c>
      <c r="C206" s="133" t="s">
        <v>1</v>
      </c>
      <c r="D206" s="135" t="s">
        <v>1</v>
      </c>
      <c r="E206" s="135" t="s">
        <v>1</v>
      </c>
      <c r="F206" s="135" t="s">
        <v>1</v>
      </c>
      <c r="G206" s="137" t="s">
        <v>1</v>
      </c>
      <c r="H206" s="5" t="s">
        <v>84</v>
      </c>
      <c r="I206" s="5" t="s">
        <v>11</v>
      </c>
      <c r="J206" s="5" t="s">
        <v>1809</v>
      </c>
      <c r="K206" s="5" t="s">
        <v>12</v>
      </c>
      <c r="L206" s="5" t="s">
        <v>13</v>
      </c>
      <c r="M206" s="5" t="s">
        <v>14</v>
      </c>
      <c r="N206" s="5" t="s">
        <v>15</v>
      </c>
      <c r="O206" s="5" t="s">
        <v>16</v>
      </c>
      <c r="P206" s="5" t="s">
        <v>17</v>
      </c>
      <c r="Q206" s="5" t="s">
        <v>18</v>
      </c>
      <c r="R206" s="71" t="s">
        <v>14</v>
      </c>
      <c r="S206" s="71" t="s">
        <v>1843</v>
      </c>
      <c r="T206" s="71" t="s">
        <v>1797</v>
      </c>
      <c r="U206" s="71" t="s">
        <v>1832</v>
      </c>
      <c r="V206" s="71" t="s">
        <v>1833</v>
      </c>
      <c r="W206" s="71" t="s">
        <v>1834</v>
      </c>
      <c r="X206" s="71" t="s">
        <v>1847</v>
      </c>
      <c r="Y206" s="71" t="s">
        <v>1844</v>
      </c>
      <c r="Z206" s="71" t="s">
        <v>1835</v>
      </c>
      <c r="AA206" s="71" t="s">
        <v>1836</v>
      </c>
      <c r="AB206" s="71" t="s">
        <v>1837</v>
      </c>
      <c r="AC206" s="71" t="s">
        <v>1838</v>
      </c>
      <c r="AD206" s="71" t="s">
        <v>1839</v>
      </c>
      <c r="AE206" s="71" t="s">
        <v>1840</v>
      </c>
      <c r="AF206" s="71" t="s">
        <v>1845</v>
      </c>
      <c r="AG206" s="71" t="s">
        <v>1846</v>
      </c>
      <c r="AH206" s="71" t="s">
        <v>1841</v>
      </c>
      <c r="AI206" s="71" t="s">
        <v>1842</v>
      </c>
      <c r="AJ206" s="72" t="s">
        <v>15</v>
      </c>
      <c r="AK206" s="72" t="s">
        <v>1843</v>
      </c>
      <c r="AL206" s="72" t="s">
        <v>1797</v>
      </c>
      <c r="AM206" s="72" t="s">
        <v>1832</v>
      </c>
      <c r="AN206" s="72" t="s">
        <v>1833</v>
      </c>
      <c r="AO206" s="72" t="s">
        <v>1834</v>
      </c>
      <c r="AP206" s="72" t="s">
        <v>1848</v>
      </c>
      <c r="AQ206" s="72" t="s">
        <v>1844</v>
      </c>
      <c r="AR206" s="72" t="s">
        <v>1835</v>
      </c>
      <c r="AS206" s="72" t="s">
        <v>1836</v>
      </c>
      <c r="AT206" s="72" t="s">
        <v>1837</v>
      </c>
      <c r="AU206" s="72" t="s">
        <v>1838</v>
      </c>
      <c r="AV206" s="72" t="s">
        <v>1839</v>
      </c>
      <c r="AW206" s="72" t="s">
        <v>1840</v>
      </c>
      <c r="AX206" s="72" t="s">
        <v>1845</v>
      </c>
      <c r="AY206" s="72" t="s">
        <v>1846</v>
      </c>
      <c r="AZ206" s="72" t="s">
        <v>1841</v>
      </c>
      <c r="BA206" s="72" t="s">
        <v>1842</v>
      </c>
      <c r="BB206" s="73" t="s">
        <v>16</v>
      </c>
      <c r="BC206" s="73" t="s">
        <v>1843</v>
      </c>
      <c r="BD206" s="73" t="s">
        <v>1797</v>
      </c>
      <c r="BE206" s="73" t="s">
        <v>1832</v>
      </c>
      <c r="BF206" s="73" t="s">
        <v>1833</v>
      </c>
      <c r="BG206" s="73" t="s">
        <v>1834</v>
      </c>
      <c r="BH206" s="73" t="s">
        <v>1849</v>
      </c>
      <c r="BI206" s="73" t="s">
        <v>1844</v>
      </c>
      <c r="BJ206" s="73" t="s">
        <v>1835</v>
      </c>
      <c r="BK206" s="73" t="s">
        <v>1836</v>
      </c>
      <c r="BL206" s="73" t="s">
        <v>1837</v>
      </c>
      <c r="BM206" s="73" t="s">
        <v>1838</v>
      </c>
      <c r="BN206" s="73" t="s">
        <v>1839</v>
      </c>
      <c r="BO206" s="73" t="s">
        <v>1840</v>
      </c>
      <c r="BP206" s="73" t="s">
        <v>1845</v>
      </c>
      <c r="BQ206" s="73" t="s">
        <v>1846</v>
      </c>
      <c r="BR206" s="73" t="s">
        <v>1841</v>
      </c>
      <c r="BS206" s="73" t="s">
        <v>1842</v>
      </c>
      <c r="BT206" s="5" t="s">
        <v>1911</v>
      </c>
      <c r="BU206" s="5" t="s">
        <v>1942</v>
      </c>
      <c r="BV206" s="5" t="s">
        <v>1943</v>
      </c>
      <c r="BW206" s="5" t="s">
        <v>1944</v>
      </c>
      <c r="BX206" s="5" t="s">
        <v>1945</v>
      </c>
      <c r="BY206" s="5" t="s">
        <v>1946</v>
      </c>
      <c r="BZ206" s="5" t="s">
        <v>1947</v>
      </c>
      <c r="CA206" s="5" t="s">
        <v>1948</v>
      </c>
      <c r="CB206" s="120" t="s">
        <v>1916</v>
      </c>
    </row>
    <row r="207" spans="1:80" x14ac:dyDescent="0.25">
      <c r="A207" s="134"/>
      <c r="B207" s="134"/>
      <c r="C207" s="134"/>
      <c r="D207" s="136"/>
      <c r="E207" s="136"/>
      <c r="F207" s="136"/>
      <c r="G207" s="138"/>
      <c r="H207" s="15" t="s">
        <v>1</v>
      </c>
      <c r="I207" s="9" t="s">
        <v>19</v>
      </c>
      <c r="J207" s="9">
        <v>1</v>
      </c>
      <c r="K207" s="9" t="s">
        <v>20</v>
      </c>
      <c r="L207" s="9" t="s">
        <v>21</v>
      </c>
      <c r="M207" s="9" t="s">
        <v>22</v>
      </c>
      <c r="N207" s="9" t="s">
        <v>23</v>
      </c>
      <c r="O207" s="9" t="s">
        <v>24</v>
      </c>
      <c r="P207" s="9" t="s">
        <v>25</v>
      </c>
      <c r="Q207" s="9" t="s">
        <v>26</v>
      </c>
      <c r="R207" s="9">
        <v>1</v>
      </c>
      <c r="S207" s="9">
        <v>2</v>
      </c>
      <c r="T207" s="9">
        <v>3</v>
      </c>
      <c r="U207" s="9">
        <v>4</v>
      </c>
      <c r="V207" s="9">
        <v>5</v>
      </c>
      <c r="W207" s="9">
        <v>6</v>
      </c>
      <c r="X207" s="9">
        <v>7</v>
      </c>
      <c r="Y207" s="9">
        <v>8</v>
      </c>
      <c r="Z207" s="9">
        <v>9</v>
      </c>
      <c r="AA207" s="9">
        <v>10</v>
      </c>
      <c r="AB207" s="9">
        <v>11</v>
      </c>
      <c r="AC207" s="9">
        <v>12</v>
      </c>
      <c r="AD207" s="9">
        <v>13</v>
      </c>
      <c r="AE207" s="9">
        <v>14</v>
      </c>
      <c r="AF207" s="9">
        <v>15</v>
      </c>
      <c r="AG207" s="9">
        <v>16</v>
      </c>
      <c r="AH207" s="9">
        <v>20</v>
      </c>
      <c r="AI207" s="9">
        <v>21</v>
      </c>
      <c r="AJ207" s="9">
        <v>1</v>
      </c>
      <c r="AK207" s="9">
        <v>2</v>
      </c>
      <c r="AL207" s="9">
        <v>3</v>
      </c>
      <c r="AM207" s="9">
        <v>4</v>
      </c>
      <c r="AN207" s="9">
        <v>5</v>
      </c>
      <c r="AO207" s="9">
        <v>6</v>
      </c>
      <c r="AP207" s="9">
        <v>7</v>
      </c>
      <c r="AQ207" s="9">
        <v>8</v>
      </c>
      <c r="AR207" s="9">
        <v>9</v>
      </c>
      <c r="AS207" s="9">
        <v>10</v>
      </c>
      <c r="AT207" s="9">
        <v>11</v>
      </c>
      <c r="AU207" s="9">
        <v>12</v>
      </c>
      <c r="AV207" s="9">
        <v>13</v>
      </c>
      <c r="AW207" s="9">
        <v>14</v>
      </c>
      <c r="AX207" s="9">
        <v>15</v>
      </c>
      <c r="AY207" s="9">
        <v>16</v>
      </c>
      <c r="AZ207" s="9">
        <v>20</v>
      </c>
      <c r="BA207" s="9">
        <v>21</v>
      </c>
      <c r="BB207" s="9">
        <v>1</v>
      </c>
      <c r="BC207" s="9">
        <v>2</v>
      </c>
      <c r="BD207" s="9">
        <v>3</v>
      </c>
      <c r="BE207" s="9">
        <v>4</v>
      </c>
      <c r="BF207" s="9">
        <v>5</v>
      </c>
      <c r="BG207" s="9">
        <v>6</v>
      </c>
      <c r="BH207" s="9">
        <v>7</v>
      </c>
      <c r="BI207" s="9">
        <v>8</v>
      </c>
      <c r="BJ207" s="9">
        <v>9</v>
      </c>
      <c r="BK207" s="9">
        <v>10</v>
      </c>
      <c r="BL207" s="9">
        <v>11</v>
      </c>
      <c r="BM207" s="9">
        <v>12</v>
      </c>
      <c r="BN207" s="9">
        <v>13</v>
      </c>
      <c r="BO207" s="9">
        <v>14</v>
      </c>
      <c r="BP207" s="9">
        <v>15</v>
      </c>
      <c r="BQ207" s="9">
        <v>16</v>
      </c>
      <c r="BR207" s="9">
        <v>20</v>
      </c>
      <c r="BS207" s="9">
        <v>21</v>
      </c>
      <c r="BT207" s="9">
        <v>1</v>
      </c>
      <c r="BU207" s="9">
        <v>2</v>
      </c>
      <c r="BV207" s="9">
        <v>3</v>
      </c>
      <c r="BW207" s="9" t="s">
        <v>1798</v>
      </c>
      <c r="BX207" s="9">
        <v>5</v>
      </c>
      <c r="BY207" s="9">
        <v>6</v>
      </c>
      <c r="BZ207" s="9">
        <v>7</v>
      </c>
      <c r="CA207" s="9" t="s">
        <v>1917</v>
      </c>
      <c r="CB207" s="121">
        <v>9</v>
      </c>
    </row>
    <row r="208" spans="1:80" ht="22.5" x14ac:dyDescent="0.25">
      <c r="A208" s="134"/>
      <c r="B208" s="134"/>
      <c r="C208" s="134"/>
      <c r="D208" s="136"/>
      <c r="E208" s="136"/>
      <c r="F208" s="136"/>
      <c r="G208" s="138"/>
      <c r="H208" s="16" t="s">
        <v>85</v>
      </c>
      <c r="I208" s="17">
        <f>SUM(I204)</f>
        <v>566245</v>
      </c>
      <c r="J208" s="17">
        <f t="shared" ref="J208:J209" si="585">SUM(K208,L208,P208,Q208)</f>
        <v>474860</v>
      </c>
      <c r="K208" s="17">
        <f t="shared" ref="K208" si="586">SUM(K204)</f>
        <v>474860</v>
      </c>
      <c r="L208" s="17">
        <f t="shared" ref="L208:L209" si="587">SUM(M208:O208)</f>
        <v>0</v>
      </c>
      <c r="M208" s="17">
        <f t="shared" ref="M208:Q208" si="588">SUM(M204)</f>
        <v>0</v>
      </c>
      <c r="N208" s="17">
        <f t="shared" si="588"/>
        <v>0</v>
      </c>
      <c r="O208" s="17">
        <f t="shared" si="588"/>
        <v>0</v>
      </c>
      <c r="P208" s="17">
        <f t="shared" si="588"/>
        <v>0</v>
      </c>
      <c r="Q208" s="17">
        <f t="shared" si="588"/>
        <v>0</v>
      </c>
      <c r="R208" s="17">
        <f t="shared" ref="R208:AG208" si="589">SUM(R204)</f>
        <v>0</v>
      </c>
      <c r="S208" s="17">
        <f t="shared" si="589"/>
        <v>0</v>
      </c>
      <c r="T208" s="17">
        <f t="shared" si="589"/>
        <v>0</v>
      </c>
      <c r="U208" s="17">
        <f t="shared" si="589"/>
        <v>0</v>
      </c>
      <c r="V208" s="17">
        <f t="shared" si="589"/>
        <v>0</v>
      </c>
      <c r="W208" s="17">
        <f t="shared" si="589"/>
        <v>0</v>
      </c>
      <c r="X208" s="17">
        <f t="shared" ref="X208" si="590">SUM(X204)</f>
        <v>0</v>
      </c>
      <c r="Y208" s="17">
        <f t="shared" si="589"/>
        <v>0</v>
      </c>
      <c r="Z208" s="17">
        <f t="shared" si="589"/>
        <v>0</v>
      </c>
      <c r="AA208" s="17">
        <f t="shared" si="589"/>
        <v>0</v>
      </c>
      <c r="AB208" s="17">
        <f t="shared" si="589"/>
        <v>0</v>
      </c>
      <c r="AC208" s="17">
        <f t="shared" si="589"/>
        <v>0</v>
      </c>
      <c r="AD208" s="17">
        <f t="shared" si="589"/>
        <v>0</v>
      </c>
      <c r="AE208" s="17">
        <f t="shared" si="589"/>
        <v>0</v>
      </c>
      <c r="AF208" s="17">
        <f t="shared" si="589"/>
        <v>0</v>
      </c>
      <c r="AG208" s="17">
        <f t="shared" si="589"/>
        <v>0</v>
      </c>
      <c r="AH208" s="17">
        <v>0</v>
      </c>
      <c r="AI208" s="17">
        <v>0</v>
      </c>
      <c r="AJ208" s="17">
        <f t="shared" ref="AJ208:AY208" si="591">SUM(AJ204)</f>
        <v>0</v>
      </c>
      <c r="AK208" s="17">
        <f t="shared" si="591"/>
        <v>0</v>
      </c>
      <c r="AL208" s="17">
        <f t="shared" si="591"/>
        <v>0</v>
      </c>
      <c r="AM208" s="17">
        <f t="shared" si="591"/>
        <v>0</v>
      </c>
      <c r="AN208" s="17">
        <f t="shared" si="591"/>
        <v>0</v>
      </c>
      <c r="AO208" s="17">
        <f t="shared" si="591"/>
        <v>0</v>
      </c>
      <c r="AP208" s="17">
        <f t="shared" ref="AP208" si="592">SUM(AP204)</f>
        <v>0</v>
      </c>
      <c r="AQ208" s="17">
        <f t="shared" si="591"/>
        <v>0</v>
      </c>
      <c r="AR208" s="17">
        <f t="shared" si="591"/>
        <v>0</v>
      </c>
      <c r="AS208" s="17">
        <f t="shared" si="591"/>
        <v>0</v>
      </c>
      <c r="AT208" s="17">
        <f t="shared" si="591"/>
        <v>0</v>
      </c>
      <c r="AU208" s="17">
        <f t="shared" si="591"/>
        <v>0</v>
      </c>
      <c r="AV208" s="17">
        <f t="shared" si="591"/>
        <v>0</v>
      </c>
      <c r="AW208" s="17">
        <f t="shared" si="591"/>
        <v>0</v>
      </c>
      <c r="AX208" s="17">
        <f t="shared" si="591"/>
        <v>0</v>
      </c>
      <c r="AY208" s="17">
        <f t="shared" si="591"/>
        <v>0</v>
      </c>
      <c r="AZ208" s="17">
        <v>0</v>
      </c>
      <c r="BA208" s="17">
        <v>0</v>
      </c>
      <c r="BB208" s="17">
        <f t="shared" ref="BB208:BQ208" si="593">SUM(BB204)</f>
        <v>0</v>
      </c>
      <c r="BC208" s="17">
        <f t="shared" si="593"/>
        <v>0</v>
      </c>
      <c r="BD208" s="17">
        <f t="shared" si="593"/>
        <v>0</v>
      </c>
      <c r="BE208" s="17">
        <f t="shared" si="593"/>
        <v>0</v>
      </c>
      <c r="BF208" s="17">
        <f t="shared" si="593"/>
        <v>0</v>
      </c>
      <c r="BG208" s="17">
        <f t="shared" si="593"/>
        <v>0</v>
      </c>
      <c r="BH208" s="17">
        <f t="shared" ref="BH208" si="594">SUM(BH204)</f>
        <v>0</v>
      </c>
      <c r="BI208" s="17">
        <f t="shared" si="593"/>
        <v>0</v>
      </c>
      <c r="BJ208" s="17">
        <f t="shared" si="593"/>
        <v>0</v>
      </c>
      <c r="BK208" s="17">
        <f t="shared" si="593"/>
        <v>0</v>
      </c>
      <c r="BL208" s="17">
        <f t="shared" si="593"/>
        <v>0</v>
      </c>
      <c r="BM208" s="17">
        <f t="shared" si="593"/>
        <v>0</v>
      </c>
      <c r="BN208" s="17">
        <f t="shared" si="593"/>
        <v>0</v>
      </c>
      <c r="BO208" s="17">
        <f t="shared" si="593"/>
        <v>0</v>
      </c>
      <c r="BP208" s="17">
        <f t="shared" si="593"/>
        <v>0</v>
      </c>
      <c r="BQ208" s="17">
        <f t="shared" si="593"/>
        <v>0</v>
      </c>
      <c r="BR208" s="17">
        <v>0</v>
      </c>
      <c r="BS208" s="17">
        <v>0</v>
      </c>
      <c r="BT208" s="17">
        <f t="shared" ref="BT208:BW208" si="595">SUM(BT204)</f>
        <v>569364</v>
      </c>
      <c r="BU208" s="17">
        <f t="shared" ref="BU208:BV208" si="596">SUM(BU204)</f>
        <v>565499</v>
      </c>
      <c r="BV208" s="17">
        <f t="shared" si="596"/>
        <v>323889</v>
      </c>
      <c r="BW208" s="17">
        <f t="shared" si="595"/>
        <v>126923</v>
      </c>
      <c r="BX208" s="17">
        <f t="shared" ref="BX208" si="597">SUM(BX204)</f>
        <v>53050</v>
      </c>
      <c r="BY208" s="17">
        <f t="shared" ref="BY208" si="598">SUM(BY204)</f>
        <v>36015</v>
      </c>
      <c r="BZ208" s="17">
        <f t="shared" ref="BZ208" si="599">SUM(BZ204)</f>
        <v>37858</v>
      </c>
      <c r="CA208" s="17">
        <f t="shared" ref="CA208:CA215" si="600">BV208+BW208</f>
        <v>450812</v>
      </c>
      <c r="CB208" s="125">
        <f>IF(BU208=0,"-",CA208/BU208*100)</f>
        <v>79.719327531967338</v>
      </c>
    </row>
    <row r="209" spans="1:80" x14ac:dyDescent="0.25">
      <c r="A209" s="134"/>
      <c r="B209" s="134"/>
      <c r="C209" s="134"/>
      <c r="D209" s="136"/>
      <c r="E209" s="136"/>
      <c r="F209" s="136"/>
      <c r="G209" s="138"/>
      <c r="H209" s="18" t="s">
        <v>86</v>
      </c>
      <c r="I209" s="17">
        <f>SUM(I208)</f>
        <v>566245</v>
      </c>
      <c r="J209" s="17">
        <f t="shared" si="585"/>
        <v>474860</v>
      </c>
      <c r="K209" s="17">
        <f t="shared" ref="K209" si="601">SUM(K208)</f>
        <v>474860</v>
      </c>
      <c r="L209" s="17">
        <f t="shared" si="587"/>
        <v>0</v>
      </c>
      <c r="M209" s="17">
        <f t="shared" ref="M209:Q209" si="602">SUM(M208)</f>
        <v>0</v>
      </c>
      <c r="N209" s="17">
        <f t="shared" si="602"/>
        <v>0</v>
      </c>
      <c r="O209" s="17">
        <f t="shared" si="602"/>
        <v>0</v>
      </c>
      <c r="P209" s="17">
        <f t="shared" si="602"/>
        <v>0</v>
      </c>
      <c r="Q209" s="17">
        <f t="shared" si="602"/>
        <v>0</v>
      </c>
      <c r="R209" s="17">
        <f t="shared" ref="R209:AG209" si="603">SUM(R208)</f>
        <v>0</v>
      </c>
      <c r="S209" s="17">
        <f t="shared" si="603"/>
        <v>0</v>
      </c>
      <c r="T209" s="17">
        <f t="shared" si="603"/>
        <v>0</v>
      </c>
      <c r="U209" s="17">
        <f t="shared" si="603"/>
        <v>0</v>
      </c>
      <c r="V209" s="17">
        <f t="shared" si="603"/>
        <v>0</v>
      </c>
      <c r="W209" s="17">
        <f t="shared" si="603"/>
        <v>0</v>
      </c>
      <c r="X209" s="17">
        <f t="shared" ref="X209" si="604">SUM(X208)</f>
        <v>0</v>
      </c>
      <c r="Y209" s="17">
        <f t="shared" si="603"/>
        <v>0</v>
      </c>
      <c r="Z209" s="17">
        <f t="shared" si="603"/>
        <v>0</v>
      </c>
      <c r="AA209" s="17">
        <f t="shared" si="603"/>
        <v>0</v>
      </c>
      <c r="AB209" s="17">
        <f t="shared" si="603"/>
        <v>0</v>
      </c>
      <c r="AC209" s="17">
        <f t="shared" si="603"/>
        <v>0</v>
      </c>
      <c r="AD209" s="17">
        <f t="shared" si="603"/>
        <v>0</v>
      </c>
      <c r="AE209" s="17">
        <f t="shared" si="603"/>
        <v>0</v>
      </c>
      <c r="AF209" s="17">
        <f t="shared" si="603"/>
        <v>0</v>
      </c>
      <c r="AG209" s="17">
        <f t="shared" si="603"/>
        <v>0</v>
      </c>
      <c r="AH209" s="17">
        <v>0</v>
      </c>
      <c r="AI209" s="17">
        <v>0</v>
      </c>
      <c r="AJ209" s="17">
        <f t="shared" ref="AJ209:AY209" si="605">SUM(AJ208)</f>
        <v>0</v>
      </c>
      <c r="AK209" s="17">
        <f t="shared" si="605"/>
        <v>0</v>
      </c>
      <c r="AL209" s="17">
        <f t="shared" si="605"/>
        <v>0</v>
      </c>
      <c r="AM209" s="17">
        <f t="shared" si="605"/>
        <v>0</v>
      </c>
      <c r="AN209" s="17">
        <f t="shared" si="605"/>
        <v>0</v>
      </c>
      <c r="AO209" s="17">
        <f t="shared" si="605"/>
        <v>0</v>
      </c>
      <c r="AP209" s="17">
        <f t="shared" ref="AP209" si="606">SUM(AP208)</f>
        <v>0</v>
      </c>
      <c r="AQ209" s="17">
        <f t="shared" si="605"/>
        <v>0</v>
      </c>
      <c r="AR209" s="17">
        <f t="shared" si="605"/>
        <v>0</v>
      </c>
      <c r="AS209" s="17">
        <f t="shared" si="605"/>
        <v>0</v>
      </c>
      <c r="AT209" s="17">
        <f t="shared" si="605"/>
        <v>0</v>
      </c>
      <c r="AU209" s="17">
        <f t="shared" si="605"/>
        <v>0</v>
      </c>
      <c r="AV209" s="17">
        <f t="shared" si="605"/>
        <v>0</v>
      </c>
      <c r="AW209" s="17">
        <f t="shared" si="605"/>
        <v>0</v>
      </c>
      <c r="AX209" s="17">
        <f t="shared" si="605"/>
        <v>0</v>
      </c>
      <c r="AY209" s="17">
        <f t="shared" si="605"/>
        <v>0</v>
      </c>
      <c r="AZ209" s="17">
        <v>0</v>
      </c>
      <c r="BA209" s="17">
        <v>0</v>
      </c>
      <c r="BB209" s="17">
        <f t="shared" ref="BB209:BQ209" si="607">SUM(BB208)</f>
        <v>0</v>
      </c>
      <c r="BC209" s="17">
        <f t="shared" si="607"/>
        <v>0</v>
      </c>
      <c r="BD209" s="17">
        <f t="shared" si="607"/>
        <v>0</v>
      </c>
      <c r="BE209" s="17">
        <f t="shared" si="607"/>
        <v>0</v>
      </c>
      <c r="BF209" s="17">
        <f t="shared" si="607"/>
        <v>0</v>
      </c>
      <c r="BG209" s="17">
        <f t="shared" si="607"/>
        <v>0</v>
      </c>
      <c r="BH209" s="17">
        <f t="shared" ref="BH209" si="608">SUM(BH208)</f>
        <v>0</v>
      </c>
      <c r="BI209" s="17">
        <f t="shared" si="607"/>
        <v>0</v>
      </c>
      <c r="BJ209" s="17">
        <f t="shared" si="607"/>
        <v>0</v>
      </c>
      <c r="BK209" s="17">
        <f t="shared" si="607"/>
        <v>0</v>
      </c>
      <c r="BL209" s="17">
        <f t="shared" si="607"/>
        <v>0</v>
      </c>
      <c r="BM209" s="17">
        <f t="shared" si="607"/>
        <v>0</v>
      </c>
      <c r="BN209" s="17">
        <f t="shared" si="607"/>
        <v>0</v>
      </c>
      <c r="BO209" s="17">
        <f t="shared" si="607"/>
        <v>0</v>
      </c>
      <c r="BP209" s="17">
        <f t="shared" si="607"/>
        <v>0</v>
      </c>
      <c r="BQ209" s="17">
        <f t="shared" si="607"/>
        <v>0</v>
      </c>
      <c r="BR209" s="17">
        <v>0</v>
      </c>
      <c r="BS209" s="17">
        <v>0</v>
      </c>
      <c r="BT209" s="17">
        <f t="shared" ref="BT209:BW209" si="609">SUM(BT208)</f>
        <v>569364</v>
      </c>
      <c r="BU209" s="17">
        <f t="shared" ref="BU209:BV209" si="610">SUM(BU208)</f>
        <v>565499</v>
      </c>
      <c r="BV209" s="17">
        <f t="shared" si="610"/>
        <v>323889</v>
      </c>
      <c r="BW209" s="17">
        <f t="shared" si="609"/>
        <v>126923</v>
      </c>
      <c r="BX209" s="17">
        <f t="shared" ref="BX209" si="611">SUM(BX208)</f>
        <v>53050</v>
      </c>
      <c r="BY209" s="17">
        <f t="shared" ref="BY209" si="612">SUM(BY208)</f>
        <v>36015</v>
      </c>
      <c r="BZ209" s="17">
        <f t="shared" ref="BZ209" si="613">SUM(BZ208)</f>
        <v>37858</v>
      </c>
      <c r="CA209" s="17">
        <f t="shared" si="600"/>
        <v>450812</v>
      </c>
      <c r="CB209" s="125">
        <f>IF(BU209=0,"-",CA209/BU209*100)</f>
        <v>79.719327531967338</v>
      </c>
    </row>
    <row r="210" spans="1:80" x14ac:dyDescent="0.25">
      <c r="A210" s="139"/>
      <c r="B210" s="139"/>
      <c r="C210" s="139"/>
      <c r="D210" s="140"/>
      <c r="E210" s="140"/>
      <c r="F210" s="140"/>
      <c r="G210" s="141"/>
      <c r="X210">
        <f t="shared" ref="X210:X265" si="614">R210+S210+T210+U210+V210+W210</f>
        <v>0</v>
      </c>
      <c r="AH210">
        <v>0</v>
      </c>
      <c r="AI210">
        <v>0</v>
      </c>
      <c r="AP210">
        <f t="shared" ref="AP210:AP265" si="615">AJ210+AK210+AL210+AM210+AN210+AO210</f>
        <v>0</v>
      </c>
      <c r="AZ210">
        <v>0</v>
      </c>
      <c r="BA210">
        <v>0</v>
      </c>
      <c r="BH210">
        <f t="shared" ref="BH210:BH265" si="616">BB210+BC210+BD210+BE210+BF210+BG210</f>
        <v>0</v>
      </c>
      <c r="BR210">
        <v>0</v>
      </c>
      <c r="BS210">
        <v>0</v>
      </c>
      <c r="BU210">
        <v>0</v>
      </c>
      <c r="BV210">
        <v>0</v>
      </c>
      <c r="BW210">
        <f t="shared" si="578"/>
        <v>0</v>
      </c>
      <c r="CA210">
        <f t="shared" si="600"/>
        <v>0</v>
      </c>
      <c r="CB210" s="126" t="str">
        <f>IF(BU210=0,"-",CA210/BU210*100)</f>
        <v>-</v>
      </c>
    </row>
    <row r="211" spans="1:80" x14ac:dyDescent="0.25">
      <c r="A211" s="13" t="s">
        <v>1</v>
      </c>
      <c r="B211" s="13" t="s">
        <v>1</v>
      </c>
      <c r="C211" s="13" t="s">
        <v>1</v>
      </c>
      <c r="D211" s="74" t="s">
        <v>1</v>
      </c>
      <c r="E211" s="74" t="s">
        <v>1</v>
      </c>
      <c r="F211" s="74" t="s">
        <v>1</v>
      </c>
      <c r="G211" s="13" t="s">
        <v>1</v>
      </c>
      <c r="H211" s="19" t="s">
        <v>1</v>
      </c>
      <c r="I211" s="19" t="s">
        <v>1</v>
      </c>
      <c r="J211" s="19"/>
      <c r="K211" s="19" t="s">
        <v>1</v>
      </c>
      <c r="L211" s="19"/>
      <c r="M211" s="19" t="s">
        <v>1</v>
      </c>
      <c r="N211" s="19" t="s">
        <v>1</v>
      </c>
      <c r="O211" s="19" t="s">
        <v>1</v>
      </c>
      <c r="P211" s="28"/>
      <c r="Q211" s="19" t="s">
        <v>1</v>
      </c>
      <c r="R211" s="19" t="s">
        <v>1</v>
      </c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>
        <v>0</v>
      </c>
      <c r="AI211" s="19">
        <v>0</v>
      </c>
      <c r="AJ211" s="19" t="s">
        <v>1</v>
      </c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>
        <v>0</v>
      </c>
      <c r="BA211" s="19">
        <v>0</v>
      </c>
      <c r="BB211" s="19" t="s">
        <v>1</v>
      </c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>
        <v>0</v>
      </c>
      <c r="BS211" s="19">
        <v>0</v>
      </c>
      <c r="BT211" s="19"/>
      <c r="BU211" s="19"/>
      <c r="BV211" s="19"/>
      <c r="BW211" s="19">
        <f t="shared" si="578"/>
        <v>0</v>
      </c>
      <c r="BX211" s="19"/>
      <c r="BY211" s="19"/>
      <c r="BZ211" s="19"/>
      <c r="CA211" s="19">
        <f t="shared" si="600"/>
        <v>0</v>
      </c>
      <c r="CB211" s="127"/>
    </row>
    <row r="212" spans="1:80" x14ac:dyDescent="0.25">
      <c r="A212" s="13" t="s">
        <v>1</v>
      </c>
      <c r="B212" s="13" t="s">
        <v>1</v>
      </c>
      <c r="C212" s="13" t="s">
        <v>1</v>
      </c>
      <c r="D212" s="74" t="s">
        <v>1</v>
      </c>
      <c r="E212" s="74" t="s">
        <v>1</v>
      </c>
      <c r="F212" s="74" t="s">
        <v>1</v>
      </c>
      <c r="G212" s="13" t="s">
        <v>1</v>
      </c>
      <c r="H212" s="10" t="s">
        <v>148</v>
      </c>
      <c r="I212" s="11">
        <f>SUM(I204)</f>
        <v>566245</v>
      </c>
      <c r="J212" s="11">
        <f t="shared" ref="J212:J213" si="617">SUM(K212,L212,P212,Q212)</f>
        <v>474860</v>
      </c>
      <c r="K212" s="11">
        <f t="shared" ref="K212" si="618">SUM(K204)</f>
        <v>474860</v>
      </c>
      <c r="L212" s="11">
        <f t="shared" ref="L212" si="619">SUM(M212:O212)</f>
        <v>0</v>
      </c>
      <c r="M212" s="11">
        <f t="shared" ref="M212:Q212" si="620">SUM(M204)</f>
        <v>0</v>
      </c>
      <c r="N212" s="11">
        <f t="shared" si="620"/>
        <v>0</v>
      </c>
      <c r="O212" s="11">
        <f t="shared" si="620"/>
        <v>0</v>
      </c>
      <c r="P212" s="11">
        <f t="shared" si="620"/>
        <v>0</v>
      </c>
      <c r="Q212" s="11">
        <f t="shared" si="620"/>
        <v>0</v>
      </c>
      <c r="R212" s="11">
        <f t="shared" ref="R212:AG212" si="621">SUM(R204)</f>
        <v>0</v>
      </c>
      <c r="S212" s="11">
        <f t="shared" si="621"/>
        <v>0</v>
      </c>
      <c r="T212" s="11">
        <f t="shared" si="621"/>
        <v>0</v>
      </c>
      <c r="U212" s="11">
        <f t="shared" si="621"/>
        <v>0</v>
      </c>
      <c r="V212" s="11">
        <f t="shared" si="621"/>
        <v>0</v>
      </c>
      <c r="W212" s="11">
        <f t="shared" si="621"/>
        <v>0</v>
      </c>
      <c r="X212" s="11">
        <f t="shared" si="621"/>
        <v>0</v>
      </c>
      <c r="Y212" s="11">
        <f t="shared" si="621"/>
        <v>0</v>
      </c>
      <c r="Z212" s="11">
        <f t="shared" si="621"/>
        <v>0</v>
      </c>
      <c r="AA212" s="11">
        <f t="shared" si="621"/>
        <v>0</v>
      </c>
      <c r="AB212" s="11">
        <f t="shared" si="621"/>
        <v>0</v>
      </c>
      <c r="AC212" s="11">
        <f t="shared" si="621"/>
        <v>0</v>
      </c>
      <c r="AD212" s="11">
        <f t="shared" si="621"/>
        <v>0</v>
      </c>
      <c r="AE212" s="11">
        <f t="shared" si="621"/>
        <v>0</v>
      </c>
      <c r="AF212" s="11">
        <f t="shared" si="621"/>
        <v>0</v>
      </c>
      <c r="AG212" s="11">
        <f t="shared" si="621"/>
        <v>0</v>
      </c>
      <c r="AH212" s="11">
        <v>0</v>
      </c>
      <c r="AI212" s="11">
        <v>0</v>
      </c>
      <c r="AJ212" s="11">
        <f t="shared" ref="AJ212:AY212" si="622">SUM(AJ204)</f>
        <v>0</v>
      </c>
      <c r="AK212" s="11">
        <f t="shared" si="622"/>
        <v>0</v>
      </c>
      <c r="AL212" s="11">
        <f t="shared" si="622"/>
        <v>0</v>
      </c>
      <c r="AM212" s="11">
        <f t="shared" si="622"/>
        <v>0</v>
      </c>
      <c r="AN212" s="11">
        <f t="shared" si="622"/>
        <v>0</v>
      </c>
      <c r="AO212" s="11">
        <f t="shared" si="622"/>
        <v>0</v>
      </c>
      <c r="AP212" s="11">
        <f t="shared" si="622"/>
        <v>0</v>
      </c>
      <c r="AQ212" s="11">
        <f t="shared" si="622"/>
        <v>0</v>
      </c>
      <c r="AR212" s="11">
        <f t="shared" si="622"/>
        <v>0</v>
      </c>
      <c r="AS212" s="11">
        <f t="shared" si="622"/>
        <v>0</v>
      </c>
      <c r="AT212" s="11">
        <f t="shared" si="622"/>
        <v>0</v>
      </c>
      <c r="AU212" s="11">
        <f t="shared" si="622"/>
        <v>0</v>
      </c>
      <c r="AV212" s="11">
        <f t="shared" si="622"/>
        <v>0</v>
      </c>
      <c r="AW212" s="11">
        <f t="shared" si="622"/>
        <v>0</v>
      </c>
      <c r="AX212" s="11">
        <f t="shared" si="622"/>
        <v>0</v>
      </c>
      <c r="AY212" s="11">
        <f t="shared" si="622"/>
        <v>0</v>
      </c>
      <c r="AZ212" s="11">
        <v>0</v>
      </c>
      <c r="BA212" s="11">
        <v>0</v>
      </c>
      <c r="BB212" s="11">
        <f t="shared" ref="BB212:BQ212" si="623">SUM(BB204)</f>
        <v>0</v>
      </c>
      <c r="BC212" s="11">
        <f t="shared" si="623"/>
        <v>0</v>
      </c>
      <c r="BD212" s="11">
        <f t="shared" si="623"/>
        <v>0</v>
      </c>
      <c r="BE212" s="11">
        <f t="shared" si="623"/>
        <v>0</v>
      </c>
      <c r="BF212" s="11">
        <f t="shared" si="623"/>
        <v>0</v>
      </c>
      <c r="BG212" s="11">
        <f t="shared" si="623"/>
        <v>0</v>
      </c>
      <c r="BH212" s="11">
        <f t="shared" si="623"/>
        <v>0</v>
      </c>
      <c r="BI212" s="11">
        <f t="shared" si="623"/>
        <v>0</v>
      </c>
      <c r="BJ212" s="11">
        <f t="shared" si="623"/>
        <v>0</v>
      </c>
      <c r="BK212" s="11">
        <f t="shared" si="623"/>
        <v>0</v>
      </c>
      <c r="BL212" s="11">
        <f t="shared" si="623"/>
        <v>0</v>
      </c>
      <c r="BM212" s="11">
        <f t="shared" si="623"/>
        <v>0</v>
      </c>
      <c r="BN212" s="11">
        <f t="shared" si="623"/>
        <v>0</v>
      </c>
      <c r="BO212" s="11">
        <f t="shared" si="623"/>
        <v>0</v>
      </c>
      <c r="BP212" s="11">
        <f t="shared" si="623"/>
        <v>0</v>
      </c>
      <c r="BQ212" s="11">
        <f t="shared" si="623"/>
        <v>0</v>
      </c>
      <c r="BR212" s="11">
        <v>0</v>
      </c>
      <c r="BS212" s="11">
        <v>0</v>
      </c>
      <c r="BT212" s="11">
        <f t="shared" ref="BT212:BW213" si="624">SUM(BT204)</f>
        <v>569364</v>
      </c>
      <c r="BU212" s="11">
        <f t="shared" ref="BU212:BV213" si="625">SUM(BU204)</f>
        <v>565499</v>
      </c>
      <c r="BV212" s="11">
        <f t="shared" si="625"/>
        <v>323889</v>
      </c>
      <c r="BW212" s="11">
        <f t="shared" si="624"/>
        <v>126923</v>
      </c>
      <c r="BX212" s="11">
        <f t="shared" ref="BX212:BX213" si="626">SUM(BX204)</f>
        <v>53050</v>
      </c>
      <c r="BY212" s="11">
        <f t="shared" ref="BY212:BY213" si="627">SUM(BY204)</f>
        <v>36015</v>
      </c>
      <c r="BZ212" s="11">
        <f t="shared" ref="BZ212:BZ213" si="628">SUM(BZ204)</f>
        <v>37858</v>
      </c>
      <c r="CA212" s="11">
        <f t="shared" si="600"/>
        <v>450812</v>
      </c>
      <c r="CB212" s="123">
        <f>IF(BU212=0,"-",CA212/BU212*100)</f>
        <v>79.719327531967338</v>
      </c>
    </row>
    <row r="213" spans="1:80" x14ac:dyDescent="0.25">
      <c r="A213" s="13" t="s">
        <v>1</v>
      </c>
      <c r="B213" s="13" t="s">
        <v>1</v>
      </c>
      <c r="C213" s="13" t="s">
        <v>1</v>
      </c>
      <c r="D213" s="74" t="s">
        <v>1</v>
      </c>
      <c r="E213" s="74" t="s">
        <v>1</v>
      </c>
      <c r="F213" s="74" t="s">
        <v>1</v>
      </c>
      <c r="G213" s="13" t="s">
        <v>1</v>
      </c>
      <c r="H213" s="2" t="s">
        <v>83</v>
      </c>
      <c r="I213" s="12">
        <f>SUM(I205)</f>
        <v>14</v>
      </c>
      <c r="J213" s="12">
        <f t="shared" si="617"/>
        <v>20</v>
      </c>
      <c r="K213" s="12">
        <f>SUM(K205)</f>
        <v>20</v>
      </c>
      <c r="L213" s="13"/>
      <c r="M213" s="13" t="s">
        <v>1</v>
      </c>
      <c r="N213" s="13" t="s">
        <v>1</v>
      </c>
      <c r="O213" s="13" t="s">
        <v>1</v>
      </c>
      <c r="P213" s="29"/>
      <c r="Q213" s="13" t="s">
        <v>1</v>
      </c>
      <c r="R213" s="13" t="s">
        <v>1</v>
      </c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>
        <v>0</v>
      </c>
      <c r="AI213" s="13">
        <v>0</v>
      </c>
      <c r="AJ213" s="13" t="s">
        <v>1</v>
      </c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>
        <v>0</v>
      </c>
      <c r="BA213" s="13">
        <v>0</v>
      </c>
      <c r="BB213" s="13" t="s">
        <v>1</v>
      </c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>
        <v>0</v>
      </c>
      <c r="BS213" s="13">
        <v>0</v>
      </c>
      <c r="BT213" s="12">
        <f t="shared" si="624"/>
        <v>20</v>
      </c>
      <c r="BU213" s="12">
        <f t="shared" si="625"/>
        <v>20</v>
      </c>
      <c r="BV213" s="12">
        <f t="shared" si="625"/>
        <v>0</v>
      </c>
      <c r="BW213" s="12">
        <f t="shared" si="624"/>
        <v>0</v>
      </c>
      <c r="BX213" s="12">
        <f t="shared" si="626"/>
        <v>0</v>
      </c>
      <c r="BY213" s="12">
        <f t="shared" si="627"/>
        <v>0</v>
      </c>
      <c r="BZ213" s="12">
        <f t="shared" si="628"/>
        <v>0</v>
      </c>
      <c r="CA213" s="12">
        <f t="shared" si="600"/>
        <v>0</v>
      </c>
      <c r="CB213" s="124">
        <f>IF(BU213=0,"-",CA213/BU213*100)</f>
        <v>0</v>
      </c>
    </row>
    <row r="214" spans="1:80" x14ac:dyDescent="0.25">
      <c r="A214" s="13" t="s">
        <v>1</v>
      </c>
      <c r="B214" s="13" t="s">
        <v>1</v>
      </c>
      <c r="C214" s="13" t="s">
        <v>1</v>
      </c>
      <c r="D214" s="74" t="s">
        <v>1</v>
      </c>
      <c r="E214" s="74" t="s">
        <v>1</v>
      </c>
      <c r="F214" s="74" t="s">
        <v>1</v>
      </c>
      <c r="G214" s="13" t="s">
        <v>1</v>
      </c>
      <c r="H214" s="20" t="s">
        <v>1</v>
      </c>
      <c r="I214" s="21" t="s">
        <v>1</v>
      </c>
      <c r="J214" s="21"/>
      <c r="K214" s="21" t="s">
        <v>1</v>
      </c>
      <c r="L214" s="21"/>
      <c r="M214" s="21" t="s">
        <v>1</v>
      </c>
      <c r="N214" s="21" t="s">
        <v>1</v>
      </c>
      <c r="O214" s="21" t="s">
        <v>1</v>
      </c>
      <c r="P214" s="30"/>
      <c r="Q214" s="21" t="s">
        <v>1</v>
      </c>
      <c r="R214" s="21" t="s">
        <v>1</v>
      </c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>
        <v>0</v>
      </c>
      <c r="AI214" s="21">
        <v>0</v>
      </c>
      <c r="AJ214" s="21" t="s">
        <v>1</v>
      </c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>
        <v>0</v>
      </c>
      <c r="BA214" s="21">
        <v>0</v>
      </c>
      <c r="BB214" s="21" t="s">
        <v>1</v>
      </c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>
        <v>0</v>
      </c>
      <c r="BS214" s="21">
        <v>0</v>
      </c>
      <c r="BT214" s="21"/>
      <c r="BU214" s="21"/>
      <c r="BV214" s="21"/>
      <c r="BW214" s="21">
        <f t="shared" si="578"/>
        <v>0</v>
      </c>
      <c r="BX214" s="21"/>
      <c r="BY214" s="21"/>
      <c r="BZ214" s="21"/>
      <c r="CA214" s="21">
        <f t="shared" si="600"/>
        <v>0</v>
      </c>
      <c r="CB214" s="128"/>
    </row>
    <row r="215" spans="1:80" ht="15.75" thickBot="1" x14ac:dyDescent="0.3">
      <c r="A215" s="1" t="s">
        <v>27</v>
      </c>
      <c r="B215" s="1" t="s">
        <v>149</v>
      </c>
      <c r="C215" s="4" t="s">
        <v>1</v>
      </c>
      <c r="D215" s="79" t="s">
        <v>1</v>
      </c>
      <c r="E215" s="78" t="s">
        <v>1</v>
      </c>
      <c r="F215" s="78" t="s">
        <v>1</v>
      </c>
      <c r="G215" s="2" t="s">
        <v>1</v>
      </c>
      <c r="H215" s="2" t="s">
        <v>1</v>
      </c>
      <c r="I215" s="3" t="s">
        <v>1</v>
      </c>
      <c r="J215" s="3"/>
      <c r="K215" s="3" t="s">
        <v>1</v>
      </c>
      <c r="L215" s="3"/>
      <c r="M215" s="3" t="s">
        <v>1</v>
      </c>
      <c r="N215" s="3" t="s">
        <v>1</v>
      </c>
      <c r="O215" s="3" t="s">
        <v>1</v>
      </c>
      <c r="P215" s="25"/>
      <c r="Q215" s="3" t="s">
        <v>1</v>
      </c>
      <c r="R215" s="3" t="s">
        <v>1</v>
      </c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>
        <v>0</v>
      </c>
      <c r="AI215" s="3">
        <v>0</v>
      </c>
      <c r="AJ215" s="3" t="s">
        <v>1</v>
      </c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>
        <v>0</v>
      </c>
      <c r="BA215" s="3">
        <v>0</v>
      </c>
      <c r="BB215" s="3" t="s">
        <v>1</v>
      </c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>
        <v>0</v>
      </c>
      <c r="BS215" s="3">
        <v>0</v>
      </c>
      <c r="BT215" s="3"/>
      <c r="BU215" s="3"/>
      <c r="BV215" s="3"/>
      <c r="BW215" s="3">
        <f t="shared" si="578"/>
        <v>0</v>
      </c>
      <c r="BX215" s="3"/>
      <c r="BY215" s="3"/>
      <c r="BZ215" s="3"/>
      <c r="CA215" s="3">
        <f t="shared" si="600"/>
        <v>0</v>
      </c>
      <c r="CB215" s="122"/>
    </row>
    <row r="216" spans="1:80" ht="69.75" customHeight="1" thickBot="1" x14ac:dyDescent="0.3">
      <c r="A216" s="5" t="s">
        <v>4</v>
      </c>
      <c r="B216" s="5" t="s">
        <v>5</v>
      </c>
      <c r="C216" s="5" t="s">
        <v>6</v>
      </c>
      <c r="D216" s="80" t="s">
        <v>1</v>
      </c>
      <c r="E216" s="88" t="s">
        <v>7</v>
      </c>
      <c r="F216" s="88" t="s">
        <v>8</v>
      </c>
      <c r="G216" s="5" t="s">
        <v>9</v>
      </c>
      <c r="H216" s="5" t="s">
        <v>10</v>
      </c>
      <c r="I216" s="5" t="s">
        <v>11</v>
      </c>
      <c r="J216" s="5" t="s">
        <v>1809</v>
      </c>
      <c r="K216" s="5" t="s">
        <v>12</v>
      </c>
      <c r="L216" s="5" t="s">
        <v>13</v>
      </c>
      <c r="M216" s="5" t="s">
        <v>14</v>
      </c>
      <c r="N216" s="5" t="s">
        <v>15</v>
      </c>
      <c r="O216" s="5" t="s">
        <v>16</v>
      </c>
      <c r="P216" s="5" t="s">
        <v>17</v>
      </c>
      <c r="Q216" s="5" t="s">
        <v>18</v>
      </c>
      <c r="R216" s="71" t="s">
        <v>14</v>
      </c>
      <c r="S216" s="71" t="s">
        <v>1843</v>
      </c>
      <c r="T216" s="71" t="s">
        <v>1797</v>
      </c>
      <c r="U216" s="71" t="s">
        <v>1832</v>
      </c>
      <c r="V216" s="71" t="s">
        <v>1833</v>
      </c>
      <c r="W216" s="71" t="s">
        <v>1834</v>
      </c>
      <c r="X216" s="71" t="s">
        <v>1847</v>
      </c>
      <c r="Y216" s="71" t="s">
        <v>1844</v>
      </c>
      <c r="Z216" s="71" t="s">
        <v>1835</v>
      </c>
      <c r="AA216" s="71" t="s">
        <v>1836</v>
      </c>
      <c r="AB216" s="71" t="s">
        <v>1837</v>
      </c>
      <c r="AC216" s="71" t="s">
        <v>1838</v>
      </c>
      <c r="AD216" s="71" t="s">
        <v>1839</v>
      </c>
      <c r="AE216" s="71" t="s">
        <v>1840</v>
      </c>
      <c r="AF216" s="71" t="s">
        <v>1845</v>
      </c>
      <c r="AG216" s="71" t="s">
        <v>1846</v>
      </c>
      <c r="AH216" s="71" t="s">
        <v>1841</v>
      </c>
      <c r="AI216" s="71" t="s">
        <v>1842</v>
      </c>
      <c r="AJ216" s="72" t="s">
        <v>15</v>
      </c>
      <c r="AK216" s="72" t="s">
        <v>1843</v>
      </c>
      <c r="AL216" s="72" t="s">
        <v>1797</v>
      </c>
      <c r="AM216" s="72" t="s">
        <v>1832</v>
      </c>
      <c r="AN216" s="72" t="s">
        <v>1833</v>
      </c>
      <c r="AO216" s="72" t="s">
        <v>1834</v>
      </c>
      <c r="AP216" s="72" t="s">
        <v>1848</v>
      </c>
      <c r="AQ216" s="72" t="s">
        <v>1844</v>
      </c>
      <c r="AR216" s="72" t="s">
        <v>1835</v>
      </c>
      <c r="AS216" s="72" t="s">
        <v>1836</v>
      </c>
      <c r="AT216" s="72" t="s">
        <v>1837</v>
      </c>
      <c r="AU216" s="72" t="s">
        <v>1838</v>
      </c>
      <c r="AV216" s="72" t="s">
        <v>1839</v>
      </c>
      <c r="AW216" s="72" t="s">
        <v>1840</v>
      </c>
      <c r="AX216" s="72" t="s">
        <v>1845</v>
      </c>
      <c r="AY216" s="72" t="s">
        <v>1846</v>
      </c>
      <c r="AZ216" s="72" t="s">
        <v>1841</v>
      </c>
      <c r="BA216" s="72" t="s">
        <v>1842</v>
      </c>
      <c r="BB216" s="73" t="s">
        <v>16</v>
      </c>
      <c r="BC216" s="73" t="s">
        <v>1843</v>
      </c>
      <c r="BD216" s="73" t="s">
        <v>1797</v>
      </c>
      <c r="BE216" s="73" t="s">
        <v>1832</v>
      </c>
      <c r="BF216" s="73" t="s">
        <v>1833</v>
      </c>
      <c r="BG216" s="73" t="s">
        <v>1834</v>
      </c>
      <c r="BH216" s="73" t="s">
        <v>1849</v>
      </c>
      <c r="BI216" s="73" t="s">
        <v>1844</v>
      </c>
      <c r="BJ216" s="73" t="s">
        <v>1835</v>
      </c>
      <c r="BK216" s="73" t="s">
        <v>1836</v>
      </c>
      <c r="BL216" s="73" t="s">
        <v>1837</v>
      </c>
      <c r="BM216" s="73" t="s">
        <v>1838</v>
      </c>
      <c r="BN216" s="73" t="s">
        <v>1839</v>
      </c>
      <c r="BO216" s="73" t="s">
        <v>1840</v>
      </c>
      <c r="BP216" s="73" t="s">
        <v>1845</v>
      </c>
      <c r="BQ216" s="73" t="s">
        <v>1846</v>
      </c>
      <c r="BR216" s="73" t="s">
        <v>1841</v>
      </c>
      <c r="BS216" s="73" t="s">
        <v>1842</v>
      </c>
      <c r="BT216" s="5" t="s">
        <v>1911</v>
      </c>
      <c r="BU216" s="5" t="s">
        <v>1942</v>
      </c>
      <c r="BV216" s="5" t="s">
        <v>1943</v>
      </c>
      <c r="BW216" s="5" t="s">
        <v>1944</v>
      </c>
      <c r="BX216" s="5" t="s">
        <v>1945</v>
      </c>
      <c r="BY216" s="5" t="s">
        <v>1946</v>
      </c>
      <c r="BZ216" s="5" t="s">
        <v>1947</v>
      </c>
      <c r="CA216" s="5" t="s">
        <v>1948</v>
      </c>
      <c r="CB216" s="120" t="s">
        <v>1916</v>
      </c>
    </row>
    <row r="217" spans="1:80" x14ac:dyDescent="0.25">
      <c r="A217" s="6" t="s">
        <v>1</v>
      </c>
      <c r="B217" s="6" t="s">
        <v>1</v>
      </c>
      <c r="C217" s="6" t="s">
        <v>1</v>
      </c>
      <c r="D217" s="81" t="s">
        <v>1</v>
      </c>
      <c r="E217" s="81" t="s">
        <v>1</v>
      </c>
      <c r="F217" s="94" t="s">
        <v>1</v>
      </c>
      <c r="G217" s="7" t="s">
        <v>1</v>
      </c>
      <c r="H217" s="8" t="s">
        <v>1</v>
      </c>
      <c r="I217" s="9" t="s">
        <v>19</v>
      </c>
      <c r="J217" s="9">
        <v>1</v>
      </c>
      <c r="K217" s="9" t="s">
        <v>20</v>
      </c>
      <c r="L217" s="9" t="s">
        <v>21</v>
      </c>
      <c r="M217" s="9" t="s">
        <v>22</v>
      </c>
      <c r="N217" s="9" t="s">
        <v>23</v>
      </c>
      <c r="O217" s="9" t="s">
        <v>24</v>
      </c>
      <c r="P217" s="9" t="s">
        <v>25</v>
      </c>
      <c r="Q217" s="9" t="s">
        <v>26</v>
      </c>
      <c r="R217" s="9">
        <v>1</v>
      </c>
      <c r="S217" s="9">
        <v>2</v>
      </c>
      <c r="T217" s="9">
        <v>3</v>
      </c>
      <c r="U217" s="9">
        <v>4</v>
      </c>
      <c r="V217" s="9">
        <v>5</v>
      </c>
      <c r="W217" s="9">
        <v>6</v>
      </c>
      <c r="X217" s="9">
        <v>7</v>
      </c>
      <c r="Y217" s="9">
        <v>8</v>
      </c>
      <c r="Z217" s="9">
        <v>9</v>
      </c>
      <c r="AA217" s="9">
        <v>10</v>
      </c>
      <c r="AB217" s="9">
        <v>11</v>
      </c>
      <c r="AC217" s="9">
        <v>12</v>
      </c>
      <c r="AD217" s="9">
        <v>13</v>
      </c>
      <c r="AE217" s="9">
        <v>14</v>
      </c>
      <c r="AF217" s="9">
        <v>15</v>
      </c>
      <c r="AG217" s="9">
        <v>16</v>
      </c>
      <c r="AH217" s="9">
        <v>20</v>
      </c>
      <c r="AI217" s="9">
        <v>21</v>
      </c>
      <c r="AJ217" s="9">
        <v>1</v>
      </c>
      <c r="AK217" s="9">
        <v>2</v>
      </c>
      <c r="AL217" s="9">
        <v>3</v>
      </c>
      <c r="AM217" s="9">
        <v>4</v>
      </c>
      <c r="AN217" s="9">
        <v>5</v>
      </c>
      <c r="AO217" s="9">
        <v>6</v>
      </c>
      <c r="AP217" s="9">
        <v>7</v>
      </c>
      <c r="AQ217" s="9">
        <v>8</v>
      </c>
      <c r="AR217" s="9">
        <v>9</v>
      </c>
      <c r="AS217" s="9">
        <v>10</v>
      </c>
      <c r="AT217" s="9">
        <v>11</v>
      </c>
      <c r="AU217" s="9">
        <v>12</v>
      </c>
      <c r="AV217" s="9">
        <v>13</v>
      </c>
      <c r="AW217" s="9">
        <v>14</v>
      </c>
      <c r="AX217" s="9">
        <v>15</v>
      </c>
      <c r="AY217" s="9">
        <v>16</v>
      </c>
      <c r="AZ217" s="9">
        <v>20</v>
      </c>
      <c r="BA217" s="9">
        <v>21</v>
      </c>
      <c r="BB217" s="9">
        <v>1</v>
      </c>
      <c r="BC217" s="9">
        <v>2</v>
      </c>
      <c r="BD217" s="9">
        <v>3</v>
      </c>
      <c r="BE217" s="9">
        <v>4</v>
      </c>
      <c r="BF217" s="9">
        <v>5</v>
      </c>
      <c r="BG217" s="9">
        <v>6</v>
      </c>
      <c r="BH217" s="9">
        <v>7</v>
      </c>
      <c r="BI217" s="9">
        <v>8</v>
      </c>
      <c r="BJ217" s="9">
        <v>9</v>
      </c>
      <c r="BK217" s="9">
        <v>10</v>
      </c>
      <c r="BL217" s="9">
        <v>11</v>
      </c>
      <c r="BM217" s="9">
        <v>12</v>
      </c>
      <c r="BN217" s="9">
        <v>13</v>
      </c>
      <c r="BO217" s="9">
        <v>14</v>
      </c>
      <c r="BP217" s="9">
        <v>15</v>
      </c>
      <c r="BQ217" s="9">
        <v>16</v>
      </c>
      <c r="BR217" s="9">
        <v>20</v>
      </c>
      <c r="BS217" s="9">
        <v>21</v>
      </c>
      <c r="BT217" s="9">
        <v>1</v>
      </c>
      <c r="BU217" s="9">
        <v>2</v>
      </c>
      <c r="BV217" s="9">
        <v>3</v>
      </c>
      <c r="BW217" s="9" t="s">
        <v>1798</v>
      </c>
      <c r="BX217" s="9">
        <v>5</v>
      </c>
      <c r="BY217" s="9">
        <v>6</v>
      </c>
      <c r="BZ217" s="9">
        <v>7</v>
      </c>
      <c r="CA217" s="9" t="s">
        <v>1917</v>
      </c>
      <c r="CB217" s="121">
        <v>9</v>
      </c>
    </row>
    <row r="218" spans="1:80" x14ac:dyDescent="0.25">
      <c r="A218" s="1" t="s">
        <v>27</v>
      </c>
      <c r="B218" s="1" t="s">
        <v>149</v>
      </c>
      <c r="C218" s="4" t="s">
        <v>28</v>
      </c>
      <c r="D218" s="79" t="s">
        <v>150</v>
      </c>
      <c r="E218" s="78" t="s">
        <v>1</v>
      </c>
      <c r="F218" s="78" t="s">
        <v>1</v>
      </c>
      <c r="G218" s="2" t="s">
        <v>1</v>
      </c>
      <c r="H218" s="2" t="s">
        <v>151</v>
      </c>
      <c r="I218" s="3" t="s">
        <v>1</v>
      </c>
      <c r="J218" s="3"/>
      <c r="K218" s="3" t="s">
        <v>1</v>
      </c>
      <c r="L218" s="3"/>
      <c r="M218" s="3" t="s">
        <v>1</v>
      </c>
      <c r="N218" s="3" t="s">
        <v>1</v>
      </c>
      <c r="O218" s="3" t="s">
        <v>1</v>
      </c>
      <c r="P218" s="26"/>
      <c r="Q218" s="3" t="s">
        <v>1</v>
      </c>
      <c r="R218" s="3" t="s">
        <v>1</v>
      </c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>
        <v>0</v>
      </c>
      <c r="AI218" s="3">
        <v>0</v>
      </c>
      <c r="AJ218" s="3" t="s">
        <v>1</v>
      </c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>
        <v>0</v>
      </c>
      <c r="BA218" s="3">
        <v>0</v>
      </c>
      <c r="BB218" s="3" t="s">
        <v>1</v>
      </c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>
        <v>0</v>
      </c>
      <c r="BS218" s="3">
        <v>0</v>
      </c>
      <c r="BT218" s="3"/>
      <c r="BU218" s="3"/>
      <c r="BV218" s="3"/>
      <c r="BW218" s="3">
        <f t="shared" si="578"/>
        <v>0</v>
      </c>
      <c r="BX218" s="3"/>
      <c r="BY218" s="3"/>
      <c r="BZ218" s="3"/>
      <c r="CA218" s="3">
        <f t="shared" ref="CA218:CA226" si="629">BV218+BW218</f>
        <v>0</v>
      </c>
      <c r="CB218" s="122"/>
    </row>
    <row r="219" spans="1:80" ht="22.5" x14ac:dyDescent="0.25">
      <c r="A219" s="1" t="s">
        <v>1</v>
      </c>
      <c r="B219" s="1" t="s">
        <v>1</v>
      </c>
      <c r="C219" s="1" t="s">
        <v>1</v>
      </c>
      <c r="D219" s="78" t="s">
        <v>1</v>
      </c>
      <c r="E219" s="78" t="s">
        <v>1</v>
      </c>
      <c r="F219" s="78" t="s">
        <v>1</v>
      </c>
      <c r="G219" s="2" t="s">
        <v>1</v>
      </c>
      <c r="H219" s="10" t="s">
        <v>66</v>
      </c>
      <c r="I219" s="11">
        <f>SUM(I220)</f>
        <v>315000</v>
      </c>
      <c r="J219" s="11">
        <f t="shared" ref="J219:J226" si="630">SUM(K219,L219,P219,Q219)</f>
        <v>0</v>
      </c>
      <c r="K219" s="11">
        <f t="shared" ref="K219:Q220" si="631">SUM(K220)</f>
        <v>0</v>
      </c>
      <c r="L219" s="11">
        <f t="shared" ref="L219:L225" si="632">SUM(M219:O219)</f>
        <v>0</v>
      </c>
      <c r="M219" s="11">
        <f t="shared" si="631"/>
        <v>0</v>
      </c>
      <c r="N219" s="11">
        <f t="shared" si="631"/>
        <v>0</v>
      </c>
      <c r="O219" s="11">
        <f t="shared" si="631"/>
        <v>0</v>
      </c>
      <c r="P219" s="11">
        <f t="shared" si="631"/>
        <v>0</v>
      </c>
      <c r="Q219" s="11">
        <f t="shared" si="631"/>
        <v>0</v>
      </c>
      <c r="R219" s="11">
        <f t="shared" ref="R219:AG220" si="633">SUM(R220)</f>
        <v>0</v>
      </c>
      <c r="S219" s="11">
        <f t="shared" si="633"/>
        <v>0</v>
      </c>
      <c r="T219" s="11">
        <f t="shared" si="633"/>
        <v>0</v>
      </c>
      <c r="U219" s="11">
        <f t="shared" si="633"/>
        <v>0</v>
      </c>
      <c r="V219" s="11">
        <f t="shared" si="633"/>
        <v>0</v>
      </c>
      <c r="W219" s="11">
        <f t="shared" si="633"/>
        <v>0</v>
      </c>
      <c r="X219" s="11">
        <f t="shared" si="633"/>
        <v>0</v>
      </c>
      <c r="Y219" s="11">
        <f t="shared" si="633"/>
        <v>0</v>
      </c>
      <c r="Z219" s="11">
        <f t="shared" si="633"/>
        <v>0</v>
      </c>
      <c r="AA219" s="11">
        <f t="shared" si="633"/>
        <v>0</v>
      </c>
      <c r="AB219" s="11">
        <f t="shared" si="633"/>
        <v>0</v>
      </c>
      <c r="AC219" s="11">
        <f t="shared" si="633"/>
        <v>0</v>
      </c>
      <c r="AD219" s="11">
        <f t="shared" si="633"/>
        <v>0</v>
      </c>
      <c r="AE219" s="11">
        <f t="shared" si="633"/>
        <v>0</v>
      </c>
      <c r="AF219" s="11">
        <f t="shared" si="633"/>
        <v>0</v>
      </c>
      <c r="AG219" s="11">
        <f t="shared" si="633"/>
        <v>0</v>
      </c>
      <c r="AH219" s="11">
        <v>0</v>
      </c>
      <c r="AI219" s="11">
        <v>0</v>
      </c>
      <c r="AJ219" s="11">
        <f t="shared" ref="AJ219:AY220" si="634">SUM(AJ220)</f>
        <v>0</v>
      </c>
      <c r="AK219" s="11">
        <f t="shared" si="634"/>
        <v>0</v>
      </c>
      <c r="AL219" s="11">
        <f t="shared" si="634"/>
        <v>0</v>
      </c>
      <c r="AM219" s="11">
        <f t="shared" si="634"/>
        <v>0</v>
      </c>
      <c r="AN219" s="11">
        <f t="shared" si="634"/>
        <v>0</v>
      </c>
      <c r="AO219" s="11">
        <f t="shared" si="634"/>
        <v>0</v>
      </c>
      <c r="AP219" s="11">
        <f t="shared" si="634"/>
        <v>0</v>
      </c>
      <c r="AQ219" s="11">
        <f t="shared" si="634"/>
        <v>0</v>
      </c>
      <c r="AR219" s="11">
        <f t="shared" si="634"/>
        <v>0</v>
      </c>
      <c r="AS219" s="11">
        <f t="shared" si="634"/>
        <v>0</v>
      </c>
      <c r="AT219" s="11">
        <f t="shared" si="634"/>
        <v>0</v>
      </c>
      <c r="AU219" s="11">
        <f t="shared" si="634"/>
        <v>0</v>
      </c>
      <c r="AV219" s="11">
        <f t="shared" si="634"/>
        <v>0</v>
      </c>
      <c r="AW219" s="11">
        <f t="shared" si="634"/>
        <v>0</v>
      </c>
      <c r="AX219" s="11">
        <f t="shared" si="634"/>
        <v>0</v>
      </c>
      <c r="AY219" s="11">
        <f t="shared" si="634"/>
        <v>0</v>
      </c>
      <c r="AZ219" s="11">
        <v>0</v>
      </c>
      <c r="BA219" s="11">
        <v>0</v>
      </c>
      <c r="BB219" s="11">
        <f t="shared" ref="BB219:BQ220" si="635">SUM(BB220)</f>
        <v>0</v>
      </c>
      <c r="BC219" s="11">
        <f t="shared" si="635"/>
        <v>0</v>
      </c>
      <c r="BD219" s="11">
        <f t="shared" si="635"/>
        <v>0</v>
      </c>
      <c r="BE219" s="11">
        <f t="shared" si="635"/>
        <v>0</v>
      </c>
      <c r="BF219" s="11">
        <f t="shared" si="635"/>
        <v>0</v>
      </c>
      <c r="BG219" s="11">
        <f t="shared" si="635"/>
        <v>0</v>
      </c>
      <c r="BH219" s="11">
        <f t="shared" si="635"/>
        <v>0</v>
      </c>
      <c r="BI219" s="11">
        <f t="shared" si="635"/>
        <v>0</v>
      </c>
      <c r="BJ219" s="11">
        <f t="shared" si="635"/>
        <v>0</v>
      </c>
      <c r="BK219" s="11">
        <f t="shared" si="635"/>
        <v>0</v>
      </c>
      <c r="BL219" s="11">
        <f t="shared" si="635"/>
        <v>0</v>
      </c>
      <c r="BM219" s="11">
        <f t="shared" si="635"/>
        <v>0</v>
      </c>
      <c r="BN219" s="11">
        <f t="shared" si="635"/>
        <v>0</v>
      </c>
      <c r="BO219" s="11">
        <f t="shared" si="635"/>
        <v>0</v>
      </c>
      <c r="BP219" s="11">
        <f t="shared" si="635"/>
        <v>0</v>
      </c>
      <c r="BQ219" s="11">
        <f t="shared" si="635"/>
        <v>0</v>
      </c>
      <c r="BR219" s="11">
        <v>0</v>
      </c>
      <c r="BS219" s="11">
        <v>0</v>
      </c>
      <c r="BT219" s="11">
        <f t="shared" ref="BT219:BZ220" si="636">SUM(BT220)</f>
        <v>0</v>
      </c>
      <c r="BU219" s="11">
        <f t="shared" si="636"/>
        <v>0</v>
      </c>
      <c r="BV219" s="11">
        <f t="shared" si="636"/>
        <v>0</v>
      </c>
      <c r="BW219" s="11">
        <f t="shared" si="636"/>
        <v>0</v>
      </c>
      <c r="BX219" s="11">
        <f t="shared" si="636"/>
        <v>0</v>
      </c>
      <c r="BY219" s="11">
        <f t="shared" si="636"/>
        <v>0</v>
      </c>
      <c r="BZ219" s="11">
        <f t="shared" si="636"/>
        <v>0</v>
      </c>
      <c r="CA219" s="11">
        <f t="shared" si="629"/>
        <v>0</v>
      </c>
      <c r="CB219" s="123" t="str">
        <f t="shared" ref="CB219:CB225" si="637">IF(BU219=0,"-",CA219/BU219*100)</f>
        <v>-</v>
      </c>
    </row>
    <row r="220" spans="1:80" x14ac:dyDescent="0.25">
      <c r="A220" s="4" t="s">
        <v>27</v>
      </c>
      <c r="B220" s="4" t="s">
        <v>149</v>
      </c>
      <c r="C220" s="4" t="s">
        <v>28</v>
      </c>
      <c r="D220" s="79" t="s">
        <v>150</v>
      </c>
      <c r="E220" s="78" t="s">
        <v>67</v>
      </c>
      <c r="F220" s="78" t="s">
        <v>1</v>
      </c>
      <c r="G220" s="2" t="s">
        <v>1</v>
      </c>
      <c r="H220" s="2" t="s">
        <v>68</v>
      </c>
      <c r="I220" s="12">
        <f>SUM(I221)</f>
        <v>315000</v>
      </c>
      <c r="J220" s="12">
        <f t="shared" si="630"/>
        <v>0</v>
      </c>
      <c r="K220" s="12">
        <f t="shared" si="631"/>
        <v>0</v>
      </c>
      <c r="L220" s="12">
        <f t="shared" si="632"/>
        <v>0</v>
      </c>
      <c r="M220" s="12">
        <f t="shared" si="631"/>
        <v>0</v>
      </c>
      <c r="N220" s="12">
        <f t="shared" si="631"/>
        <v>0</v>
      </c>
      <c r="O220" s="12">
        <f t="shared" si="631"/>
        <v>0</v>
      </c>
      <c r="P220" s="12">
        <f t="shared" si="631"/>
        <v>0</v>
      </c>
      <c r="Q220" s="12">
        <f t="shared" si="631"/>
        <v>0</v>
      </c>
      <c r="R220" s="12">
        <f t="shared" si="633"/>
        <v>0</v>
      </c>
      <c r="S220" s="12">
        <f t="shared" ref="S220:AG220" si="638">SUM(S221)</f>
        <v>0</v>
      </c>
      <c r="T220" s="12">
        <f t="shared" si="638"/>
        <v>0</v>
      </c>
      <c r="U220" s="12">
        <f t="shared" si="638"/>
        <v>0</v>
      </c>
      <c r="V220" s="12">
        <f t="shared" si="638"/>
        <v>0</v>
      </c>
      <c r="W220" s="12">
        <f t="shared" si="638"/>
        <v>0</v>
      </c>
      <c r="X220" s="12">
        <f t="shared" si="638"/>
        <v>0</v>
      </c>
      <c r="Y220" s="12">
        <f t="shared" si="638"/>
        <v>0</v>
      </c>
      <c r="Z220" s="12">
        <f t="shared" si="638"/>
        <v>0</v>
      </c>
      <c r="AA220" s="12">
        <f t="shared" si="638"/>
        <v>0</v>
      </c>
      <c r="AB220" s="12">
        <f t="shared" si="638"/>
        <v>0</v>
      </c>
      <c r="AC220" s="12">
        <f t="shared" si="638"/>
        <v>0</v>
      </c>
      <c r="AD220" s="12">
        <f t="shared" si="638"/>
        <v>0</v>
      </c>
      <c r="AE220" s="12">
        <f t="shared" si="638"/>
        <v>0</v>
      </c>
      <c r="AF220" s="12">
        <f t="shared" si="638"/>
        <v>0</v>
      </c>
      <c r="AG220" s="12">
        <f t="shared" si="638"/>
        <v>0</v>
      </c>
      <c r="AH220" s="12">
        <v>0</v>
      </c>
      <c r="AI220" s="12">
        <v>0</v>
      </c>
      <c r="AJ220" s="12">
        <f t="shared" si="634"/>
        <v>0</v>
      </c>
      <c r="AK220" s="12">
        <f t="shared" ref="AK220:AY220" si="639">SUM(AK221)</f>
        <v>0</v>
      </c>
      <c r="AL220" s="12">
        <f t="shared" si="639"/>
        <v>0</v>
      </c>
      <c r="AM220" s="12">
        <f t="shared" si="639"/>
        <v>0</v>
      </c>
      <c r="AN220" s="12">
        <f t="shared" si="639"/>
        <v>0</v>
      </c>
      <c r="AO220" s="12">
        <f t="shared" si="639"/>
        <v>0</v>
      </c>
      <c r="AP220" s="12">
        <f t="shared" si="639"/>
        <v>0</v>
      </c>
      <c r="AQ220" s="12">
        <f t="shared" si="639"/>
        <v>0</v>
      </c>
      <c r="AR220" s="12">
        <f t="shared" si="639"/>
        <v>0</v>
      </c>
      <c r="AS220" s="12">
        <f t="shared" si="639"/>
        <v>0</v>
      </c>
      <c r="AT220" s="12">
        <f t="shared" si="639"/>
        <v>0</v>
      </c>
      <c r="AU220" s="12">
        <f t="shared" si="639"/>
        <v>0</v>
      </c>
      <c r="AV220" s="12">
        <f t="shared" si="639"/>
        <v>0</v>
      </c>
      <c r="AW220" s="12">
        <f t="shared" si="639"/>
        <v>0</v>
      </c>
      <c r="AX220" s="12">
        <f t="shared" si="639"/>
        <v>0</v>
      </c>
      <c r="AY220" s="12">
        <f t="shared" si="639"/>
        <v>0</v>
      </c>
      <c r="AZ220" s="12">
        <v>0</v>
      </c>
      <c r="BA220" s="12">
        <v>0</v>
      </c>
      <c r="BB220" s="12">
        <f t="shared" si="635"/>
        <v>0</v>
      </c>
      <c r="BC220" s="12">
        <f t="shared" ref="BC220:BQ220" si="640">SUM(BC221)</f>
        <v>0</v>
      </c>
      <c r="BD220" s="12">
        <f t="shared" si="640"/>
        <v>0</v>
      </c>
      <c r="BE220" s="12">
        <f t="shared" si="640"/>
        <v>0</v>
      </c>
      <c r="BF220" s="12">
        <f t="shared" si="640"/>
        <v>0</v>
      </c>
      <c r="BG220" s="12">
        <f t="shared" si="640"/>
        <v>0</v>
      </c>
      <c r="BH220" s="12">
        <f t="shared" si="640"/>
        <v>0</v>
      </c>
      <c r="BI220" s="12">
        <f t="shared" si="640"/>
        <v>0</v>
      </c>
      <c r="BJ220" s="12">
        <f t="shared" si="640"/>
        <v>0</v>
      </c>
      <c r="BK220" s="12">
        <f t="shared" si="640"/>
        <v>0</v>
      </c>
      <c r="BL220" s="12">
        <f t="shared" si="640"/>
        <v>0</v>
      </c>
      <c r="BM220" s="12">
        <f t="shared" si="640"/>
        <v>0</v>
      </c>
      <c r="BN220" s="12">
        <f t="shared" si="640"/>
        <v>0</v>
      </c>
      <c r="BO220" s="12">
        <f t="shared" si="640"/>
        <v>0</v>
      </c>
      <c r="BP220" s="12">
        <f t="shared" si="640"/>
        <v>0</v>
      </c>
      <c r="BQ220" s="12">
        <f t="shared" si="640"/>
        <v>0</v>
      </c>
      <c r="BR220" s="12">
        <v>0</v>
      </c>
      <c r="BS220" s="12">
        <v>0</v>
      </c>
      <c r="BT220" s="12">
        <f t="shared" si="636"/>
        <v>0</v>
      </c>
      <c r="BU220" s="12">
        <f t="shared" si="636"/>
        <v>0</v>
      </c>
      <c r="BV220" s="12">
        <f t="shared" si="636"/>
        <v>0</v>
      </c>
      <c r="BW220" s="12">
        <f t="shared" si="636"/>
        <v>0</v>
      </c>
      <c r="BX220" s="12">
        <f t="shared" si="636"/>
        <v>0</v>
      </c>
      <c r="BY220" s="12">
        <f t="shared" si="636"/>
        <v>0</v>
      </c>
      <c r="BZ220" s="12">
        <f t="shared" si="636"/>
        <v>0</v>
      </c>
      <c r="CA220" s="12">
        <f t="shared" si="629"/>
        <v>0</v>
      </c>
      <c r="CB220" s="124" t="str">
        <f t="shared" si="637"/>
        <v>-</v>
      </c>
    </row>
    <row r="221" spans="1:80" x14ac:dyDescent="0.25">
      <c r="A221" s="1" t="s">
        <v>27</v>
      </c>
      <c r="B221" s="1" t="s">
        <v>149</v>
      </c>
      <c r="C221" s="1" t="s">
        <v>28</v>
      </c>
      <c r="D221" s="82" t="s">
        <v>150</v>
      </c>
      <c r="E221" s="82" t="s">
        <v>69</v>
      </c>
      <c r="F221" s="79" t="s">
        <v>1</v>
      </c>
      <c r="G221" s="13" t="s">
        <v>1</v>
      </c>
      <c r="H221" s="2" t="s">
        <v>70</v>
      </c>
      <c r="I221" s="12">
        <f>SUM(I222:I224)</f>
        <v>315000</v>
      </c>
      <c r="J221" s="12">
        <f t="shared" si="630"/>
        <v>0</v>
      </c>
      <c r="K221" s="12">
        <f t="shared" ref="K221" si="641">SUM(K222:K224)</f>
        <v>0</v>
      </c>
      <c r="L221" s="12">
        <f t="shared" si="632"/>
        <v>0</v>
      </c>
      <c r="M221" s="12">
        <f t="shared" ref="M221:Q221" si="642">SUM(M222:M224)</f>
        <v>0</v>
      </c>
      <c r="N221" s="12">
        <f t="shared" si="642"/>
        <v>0</v>
      </c>
      <c r="O221" s="12">
        <f t="shared" si="642"/>
        <v>0</v>
      </c>
      <c r="P221" s="12">
        <f t="shared" si="642"/>
        <v>0</v>
      </c>
      <c r="Q221" s="12">
        <f t="shared" si="642"/>
        <v>0</v>
      </c>
      <c r="R221" s="12">
        <f t="shared" ref="R221:AG221" si="643">SUM(R222:R224)</f>
        <v>0</v>
      </c>
      <c r="S221" s="12">
        <f t="shared" si="643"/>
        <v>0</v>
      </c>
      <c r="T221" s="12">
        <f t="shared" si="643"/>
        <v>0</v>
      </c>
      <c r="U221" s="12">
        <f t="shared" si="643"/>
        <v>0</v>
      </c>
      <c r="V221" s="12">
        <f t="shared" si="643"/>
        <v>0</v>
      </c>
      <c r="W221" s="12">
        <f t="shared" si="643"/>
        <v>0</v>
      </c>
      <c r="X221" s="12">
        <f t="shared" ref="X221" si="644">SUM(X222:X224)</f>
        <v>0</v>
      </c>
      <c r="Y221" s="12">
        <f t="shared" si="643"/>
        <v>0</v>
      </c>
      <c r="Z221" s="12">
        <f t="shared" si="643"/>
        <v>0</v>
      </c>
      <c r="AA221" s="12">
        <f t="shared" si="643"/>
        <v>0</v>
      </c>
      <c r="AB221" s="12">
        <f t="shared" si="643"/>
        <v>0</v>
      </c>
      <c r="AC221" s="12">
        <f t="shared" si="643"/>
        <v>0</v>
      </c>
      <c r="AD221" s="12">
        <f t="shared" si="643"/>
        <v>0</v>
      </c>
      <c r="AE221" s="12">
        <f t="shared" si="643"/>
        <v>0</v>
      </c>
      <c r="AF221" s="12">
        <f t="shared" si="643"/>
        <v>0</v>
      </c>
      <c r="AG221" s="12">
        <f t="shared" si="643"/>
        <v>0</v>
      </c>
      <c r="AH221" s="12">
        <v>0</v>
      </c>
      <c r="AI221" s="12">
        <v>0</v>
      </c>
      <c r="AJ221" s="12">
        <f t="shared" ref="AJ221:AY221" si="645">SUM(AJ222:AJ224)</f>
        <v>0</v>
      </c>
      <c r="AK221" s="12">
        <f t="shared" si="645"/>
        <v>0</v>
      </c>
      <c r="AL221" s="12">
        <f t="shared" si="645"/>
        <v>0</v>
      </c>
      <c r="AM221" s="12">
        <f t="shared" si="645"/>
        <v>0</v>
      </c>
      <c r="AN221" s="12">
        <f t="shared" si="645"/>
        <v>0</v>
      </c>
      <c r="AO221" s="12">
        <f t="shared" si="645"/>
        <v>0</v>
      </c>
      <c r="AP221" s="12">
        <f t="shared" ref="AP221" si="646">SUM(AP222:AP224)</f>
        <v>0</v>
      </c>
      <c r="AQ221" s="12">
        <f t="shared" si="645"/>
        <v>0</v>
      </c>
      <c r="AR221" s="12">
        <f t="shared" si="645"/>
        <v>0</v>
      </c>
      <c r="AS221" s="12">
        <f t="shared" si="645"/>
        <v>0</v>
      </c>
      <c r="AT221" s="12">
        <f t="shared" si="645"/>
        <v>0</v>
      </c>
      <c r="AU221" s="12">
        <f t="shared" si="645"/>
        <v>0</v>
      </c>
      <c r="AV221" s="12">
        <f t="shared" si="645"/>
        <v>0</v>
      </c>
      <c r="AW221" s="12">
        <f t="shared" si="645"/>
        <v>0</v>
      </c>
      <c r="AX221" s="12">
        <f t="shared" si="645"/>
        <v>0</v>
      </c>
      <c r="AY221" s="12">
        <f t="shared" si="645"/>
        <v>0</v>
      </c>
      <c r="AZ221" s="12">
        <v>0</v>
      </c>
      <c r="BA221" s="12">
        <v>0</v>
      </c>
      <c r="BB221" s="12">
        <f t="shared" ref="BB221:BQ221" si="647">SUM(BB222:BB224)</f>
        <v>0</v>
      </c>
      <c r="BC221" s="12">
        <f t="shared" si="647"/>
        <v>0</v>
      </c>
      <c r="BD221" s="12">
        <f t="shared" si="647"/>
        <v>0</v>
      </c>
      <c r="BE221" s="12">
        <f t="shared" si="647"/>
        <v>0</v>
      </c>
      <c r="BF221" s="12">
        <f t="shared" si="647"/>
        <v>0</v>
      </c>
      <c r="BG221" s="12">
        <f t="shared" si="647"/>
        <v>0</v>
      </c>
      <c r="BH221" s="12">
        <f t="shared" ref="BH221" si="648">SUM(BH222:BH224)</f>
        <v>0</v>
      </c>
      <c r="BI221" s="12">
        <f t="shared" si="647"/>
        <v>0</v>
      </c>
      <c r="BJ221" s="12">
        <f t="shared" si="647"/>
        <v>0</v>
      </c>
      <c r="BK221" s="12">
        <f t="shared" si="647"/>
        <v>0</v>
      </c>
      <c r="BL221" s="12">
        <f t="shared" si="647"/>
        <v>0</v>
      </c>
      <c r="BM221" s="12">
        <f t="shared" si="647"/>
        <v>0</v>
      </c>
      <c r="BN221" s="12">
        <f t="shared" si="647"/>
        <v>0</v>
      </c>
      <c r="BO221" s="12">
        <f t="shared" si="647"/>
        <v>0</v>
      </c>
      <c r="BP221" s="12">
        <f t="shared" si="647"/>
        <v>0</v>
      </c>
      <c r="BQ221" s="12">
        <f t="shared" si="647"/>
        <v>0</v>
      </c>
      <c r="BR221" s="12">
        <v>0</v>
      </c>
      <c r="BS221" s="12">
        <v>0</v>
      </c>
      <c r="BT221" s="12">
        <f t="shared" ref="BT221:BW221" si="649">SUM(BT222:BT224)</f>
        <v>0</v>
      </c>
      <c r="BU221" s="12">
        <f t="shared" ref="BU221:BV221" si="650">SUM(BU222:BU224)</f>
        <v>0</v>
      </c>
      <c r="BV221" s="12">
        <f t="shared" si="650"/>
        <v>0</v>
      </c>
      <c r="BW221" s="12">
        <f t="shared" si="649"/>
        <v>0</v>
      </c>
      <c r="BX221" s="12">
        <f t="shared" ref="BX221:BZ221" si="651">SUM(BX222:BX224)</f>
        <v>0</v>
      </c>
      <c r="BY221" s="12">
        <f t="shared" si="651"/>
        <v>0</v>
      </c>
      <c r="BZ221" s="12">
        <f t="shared" si="651"/>
        <v>0</v>
      </c>
      <c r="CA221" s="12">
        <f t="shared" si="629"/>
        <v>0</v>
      </c>
      <c r="CB221" s="124" t="str">
        <f t="shared" si="637"/>
        <v>-</v>
      </c>
    </row>
    <row r="222" spans="1:80" ht="22.5" x14ac:dyDescent="0.25">
      <c r="A222" s="4" t="s">
        <v>27</v>
      </c>
      <c r="B222" s="4" t="s">
        <v>149</v>
      </c>
      <c r="C222" s="4" t="s">
        <v>28</v>
      </c>
      <c r="D222" s="79" t="s">
        <v>150</v>
      </c>
      <c r="E222" s="89">
        <v>6143</v>
      </c>
      <c r="F222" s="79" t="s">
        <v>152</v>
      </c>
      <c r="G222" s="74" t="s">
        <v>1903</v>
      </c>
      <c r="H222" s="13" t="s">
        <v>153</v>
      </c>
      <c r="I222" s="14">
        <v>100000</v>
      </c>
      <c r="J222" s="14">
        <f t="shared" si="630"/>
        <v>0</v>
      </c>
      <c r="K222" s="14">
        <v>0</v>
      </c>
      <c r="L222" s="14">
        <f t="shared" si="632"/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/>
      <c r="T222" s="14"/>
      <c r="U222" s="14"/>
      <c r="V222" s="14"/>
      <c r="W222" s="14"/>
      <c r="X222" s="14">
        <f t="shared" si="614"/>
        <v>0</v>
      </c>
      <c r="Y222" s="14"/>
      <c r="Z222" s="14"/>
      <c r="AA222" s="14"/>
      <c r="AB222" s="14"/>
      <c r="AC222" s="14"/>
      <c r="AD222" s="14"/>
      <c r="AE222" s="14"/>
      <c r="AF222" s="14"/>
      <c r="AG222" s="14"/>
      <c r="AH222" s="14">
        <v>0</v>
      </c>
      <c r="AI222" s="14">
        <v>0</v>
      </c>
      <c r="AJ222" s="14">
        <v>0</v>
      </c>
      <c r="AK222" s="14"/>
      <c r="AL222" s="14"/>
      <c r="AM222" s="14"/>
      <c r="AN222" s="14"/>
      <c r="AO222" s="14"/>
      <c r="AP222" s="14">
        <f t="shared" si="615"/>
        <v>0</v>
      </c>
      <c r="AQ222" s="14"/>
      <c r="AR222" s="14"/>
      <c r="AS222" s="14"/>
      <c r="AT222" s="14"/>
      <c r="AU222" s="14"/>
      <c r="AV222" s="14"/>
      <c r="AW222" s="14"/>
      <c r="AX222" s="14"/>
      <c r="AY222" s="14"/>
      <c r="AZ222" s="14">
        <v>0</v>
      </c>
      <c r="BA222" s="14">
        <v>0</v>
      </c>
      <c r="BB222" s="14">
        <v>0</v>
      </c>
      <c r="BC222" s="14"/>
      <c r="BD222" s="14"/>
      <c r="BE222" s="14"/>
      <c r="BF222" s="14"/>
      <c r="BG222" s="14"/>
      <c r="BH222" s="14">
        <f t="shared" si="616"/>
        <v>0</v>
      </c>
      <c r="BI222" s="14"/>
      <c r="BJ222" s="14"/>
      <c r="BK222" s="14"/>
      <c r="BL222" s="14"/>
      <c r="BM222" s="14"/>
      <c r="BN222" s="14"/>
      <c r="BO222" s="14"/>
      <c r="BP222" s="14"/>
      <c r="BQ222" s="14"/>
      <c r="BR222" s="14">
        <v>0</v>
      </c>
      <c r="BS222" s="14">
        <v>0</v>
      </c>
      <c r="BT222" s="14">
        <f t="shared" ref="BT222:BZ222" si="652">100000-100000</f>
        <v>0</v>
      </c>
      <c r="BU222" s="14">
        <f t="shared" si="652"/>
        <v>0</v>
      </c>
      <c r="BV222" s="14">
        <f t="shared" si="652"/>
        <v>0</v>
      </c>
      <c r="BW222" s="14">
        <f t="shared" si="652"/>
        <v>0</v>
      </c>
      <c r="BX222" s="14">
        <f t="shared" si="652"/>
        <v>0</v>
      </c>
      <c r="BY222" s="14">
        <f t="shared" si="652"/>
        <v>0</v>
      </c>
      <c r="BZ222" s="14">
        <f t="shared" si="652"/>
        <v>0</v>
      </c>
      <c r="CA222" s="14">
        <f t="shared" si="629"/>
        <v>0</v>
      </c>
      <c r="CB222" s="122" t="str">
        <f t="shared" si="637"/>
        <v>-</v>
      </c>
    </row>
    <row r="223" spans="1:80" x14ac:dyDescent="0.25">
      <c r="A223" s="4" t="s">
        <v>27</v>
      </c>
      <c r="B223" s="4" t="s">
        <v>149</v>
      </c>
      <c r="C223" s="4" t="s">
        <v>28</v>
      </c>
      <c r="D223" s="79" t="s">
        <v>150</v>
      </c>
      <c r="E223" s="89">
        <v>6143</v>
      </c>
      <c r="F223" s="79" t="s">
        <v>154</v>
      </c>
      <c r="G223" s="74" t="s">
        <v>1905</v>
      </c>
      <c r="H223" s="13" t="s">
        <v>155</v>
      </c>
      <c r="I223" s="14">
        <v>100000</v>
      </c>
      <c r="J223" s="14">
        <f t="shared" si="630"/>
        <v>0</v>
      </c>
      <c r="K223" s="14">
        <v>0</v>
      </c>
      <c r="L223" s="14">
        <f t="shared" si="632"/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/>
      <c r="T223" s="14"/>
      <c r="U223" s="14"/>
      <c r="V223" s="14"/>
      <c r="W223" s="14"/>
      <c r="X223" s="14">
        <f t="shared" si="614"/>
        <v>0</v>
      </c>
      <c r="Y223" s="14"/>
      <c r="Z223" s="14"/>
      <c r="AA223" s="14"/>
      <c r="AB223" s="14"/>
      <c r="AC223" s="14"/>
      <c r="AD223" s="14"/>
      <c r="AE223" s="14"/>
      <c r="AF223" s="14"/>
      <c r="AG223" s="14"/>
      <c r="AH223" s="14">
        <v>0</v>
      </c>
      <c r="AI223" s="14">
        <v>0</v>
      </c>
      <c r="AJ223" s="14">
        <v>0</v>
      </c>
      <c r="AK223" s="14"/>
      <c r="AL223" s="14"/>
      <c r="AM223" s="14"/>
      <c r="AN223" s="14"/>
      <c r="AO223" s="14"/>
      <c r="AP223" s="14">
        <f t="shared" si="615"/>
        <v>0</v>
      </c>
      <c r="AQ223" s="14"/>
      <c r="AR223" s="14"/>
      <c r="AS223" s="14"/>
      <c r="AT223" s="14"/>
      <c r="AU223" s="14"/>
      <c r="AV223" s="14"/>
      <c r="AW223" s="14"/>
      <c r="AX223" s="14"/>
      <c r="AY223" s="14"/>
      <c r="AZ223" s="14">
        <v>0</v>
      </c>
      <c r="BA223" s="14">
        <v>0</v>
      </c>
      <c r="BB223" s="14">
        <v>0</v>
      </c>
      <c r="BC223" s="14"/>
      <c r="BD223" s="14"/>
      <c r="BE223" s="14"/>
      <c r="BF223" s="14"/>
      <c r="BG223" s="14"/>
      <c r="BH223" s="14">
        <f t="shared" si="616"/>
        <v>0</v>
      </c>
      <c r="BI223" s="14"/>
      <c r="BJ223" s="14"/>
      <c r="BK223" s="14"/>
      <c r="BL223" s="14"/>
      <c r="BM223" s="14"/>
      <c r="BN223" s="14"/>
      <c r="BO223" s="14"/>
      <c r="BP223" s="14"/>
      <c r="BQ223" s="14"/>
      <c r="BR223" s="14">
        <v>0</v>
      </c>
      <c r="BS223" s="14">
        <v>0</v>
      </c>
      <c r="BT223" s="14">
        <v>0</v>
      </c>
      <c r="BU223" s="14">
        <v>0</v>
      </c>
      <c r="BV223" s="14">
        <v>0</v>
      </c>
      <c r="BW223" s="14">
        <f t="shared" si="578"/>
        <v>0</v>
      </c>
      <c r="BX223" s="14"/>
      <c r="BY223" s="14"/>
      <c r="BZ223" s="14"/>
      <c r="CA223" s="14">
        <f t="shared" si="629"/>
        <v>0</v>
      </c>
      <c r="CB223" s="122" t="str">
        <f t="shared" si="637"/>
        <v>-</v>
      </c>
    </row>
    <row r="224" spans="1:80" ht="22.5" x14ac:dyDescent="0.25">
      <c r="A224" s="4" t="s">
        <v>27</v>
      </c>
      <c r="B224" s="4" t="s">
        <v>149</v>
      </c>
      <c r="C224" s="4" t="s">
        <v>28</v>
      </c>
      <c r="D224" s="79" t="s">
        <v>150</v>
      </c>
      <c r="E224" s="89">
        <v>6143</v>
      </c>
      <c r="F224" s="79" t="s">
        <v>156</v>
      </c>
      <c r="G224" s="74" t="s">
        <v>1903</v>
      </c>
      <c r="H224" s="13" t="s">
        <v>157</v>
      </c>
      <c r="I224" s="14">
        <v>115000</v>
      </c>
      <c r="J224" s="14">
        <f t="shared" si="630"/>
        <v>0</v>
      </c>
      <c r="K224" s="14">
        <v>0</v>
      </c>
      <c r="L224" s="14">
        <f t="shared" si="632"/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/>
      <c r="T224" s="14"/>
      <c r="U224" s="14"/>
      <c r="V224" s="14"/>
      <c r="W224" s="14"/>
      <c r="X224" s="14">
        <f t="shared" si="614"/>
        <v>0</v>
      </c>
      <c r="Y224" s="14"/>
      <c r="Z224" s="14"/>
      <c r="AA224" s="14"/>
      <c r="AB224" s="14"/>
      <c r="AC224" s="14"/>
      <c r="AD224" s="14"/>
      <c r="AE224" s="14"/>
      <c r="AF224" s="14"/>
      <c r="AG224" s="14"/>
      <c r="AH224" s="14">
        <v>0</v>
      </c>
      <c r="AI224" s="14">
        <v>0</v>
      </c>
      <c r="AJ224" s="14">
        <v>0</v>
      </c>
      <c r="AK224" s="14"/>
      <c r="AL224" s="14"/>
      <c r="AM224" s="14"/>
      <c r="AN224" s="14"/>
      <c r="AO224" s="14"/>
      <c r="AP224" s="14">
        <f t="shared" si="615"/>
        <v>0</v>
      </c>
      <c r="AQ224" s="14"/>
      <c r="AR224" s="14"/>
      <c r="AS224" s="14"/>
      <c r="AT224" s="14"/>
      <c r="AU224" s="14"/>
      <c r="AV224" s="14"/>
      <c r="AW224" s="14"/>
      <c r="AX224" s="14"/>
      <c r="AY224" s="14"/>
      <c r="AZ224" s="14">
        <v>0</v>
      </c>
      <c r="BA224" s="14">
        <v>0</v>
      </c>
      <c r="BB224" s="14">
        <v>0</v>
      </c>
      <c r="BC224" s="14"/>
      <c r="BD224" s="14"/>
      <c r="BE224" s="14"/>
      <c r="BF224" s="14"/>
      <c r="BG224" s="14"/>
      <c r="BH224" s="14">
        <f t="shared" si="616"/>
        <v>0</v>
      </c>
      <c r="BI224" s="14"/>
      <c r="BJ224" s="14"/>
      <c r="BK224" s="14"/>
      <c r="BL224" s="14"/>
      <c r="BM224" s="14"/>
      <c r="BN224" s="14"/>
      <c r="BO224" s="14"/>
      <c r="BP224" s="14"/>
      <c r="BQ224" s="14"/>
      <c r="BR224" s="14">
        <v>0</v>
      </c>
      <c r="BS224" s="14">
        <v>0</v>
      </c>
      <c r="BT224" s="14">
        <v>0</v>
      </c>
      <c r="BU224" s="14">
        <v>0</v>
      </c>
      <c r="BV224" s="14">
        <v>0</v>
      </c>
      <c r="BW224" s="14">
        <f t="shared" si="578"/>
        <v>0</v>
      </c>
      <c r="BX224" s="14"/>
      <c r="BY224" s="14"/>
      <c r="BZ224" s="14"/>
      <c r="CA224" s="14">
        <f t="shared" si="629"/>
        <v>0</v>
      </c>
      <c r="CB224" s="122" t="str">
        <f t="shared" si="637"/>
        <v>-</v>
      </c>
    </row>
    <row r="225" spans="1:80" ht="22.5" x14ac:dyDescent="0.25">
      <c r="A225" s="13" t="s">
        <v>1</v>
      </c>
      <c r="B225" s="13" t="s">
        <v>1</v>
      </c>
      <c r="C225" s="13" t="s">
        <v>1</v>
      </c>
      <c r="D225" s="74" t="s">
        <v>1</v>
      </c>
      <c r="E225" s="74" t="s">
        <v>1</v>
      </c>
      <c r="F225" s="74" t="s">
        <v>1</v>
      </c>
      <c r="G225" s="13" t="s">
        <v>1</v>
      </c>
      <c r="H225" s="10" t="s">
        <v>158</v>
      </c>
      <c r="I225" s="11">
        <f>SUM(I219)</f>
        <v>315000</v>
      </c>
      <c r="J225" s="11">
        <f t="shared" si="630"/>
        <v>0</v>
      </c>
      <c r="K225" s="11">
        <f t="shared" ref="K225" si="653">SUM(K219)</f>
        <v>0</v>
      </c>
      <c r="L225" s="11">
        <f t="shared" si="632"/>
        <v>0</v>
      </c>
      <c r="M225" s="11">
        <f t="shared" ref="M225:Q225" si="654">SUM(M219)</f>
        <v>0</v>
      </c>
      <c r="N225" s="11">
        <f t="shared" si="654"/>
        <v>0</v>
      </c>
      <c r="O225" s="11">
        <f t="shared" si="654"/>
        <v>0</v>
      </c>
      <c r="P225" s="11">
        <f t="shared" si="654"/>
        <v>0</v>
      </c>
      <c r="Q225" s="11">
        <f t="shared" si="654"/>
        <v>0</v>
      </c>
      <c r="R225" s="11">
        <f t="shared" ref="R225:AG225" si="655">SUM(R219)</f>
        <v>0</v>
      </c>
      <c r="S225" s="11">
        <f t="shared" si="655"/>
        <v>0</v>
      </c>
      <c r="T225" s="11">
        <f t="shared" si="655"/>
        <v>0</v>
      </c>
      <c r="U225" s="11">
        <f t="shared" si="655"/>
        <v>0</v>
      </c>
      <c r="V225" s="11">
        <f t="shared" si="655"/>
        <v>0</v>
      </c>
      <c r="W225" s="11">
        <f t="shared" si="655"/>
        <v>0</v>
      </c>
      <c r="X225" s="11">
        <f t="shared" si="655"/>
        <v>0</v>
      </c>
      <c r="Y225" s="11">
        <f t="shared" si="655"/>
        <v>0</v>
      </c>
      <c r="Z225" s="11">
        <f t="shared" si="655"/>
        <v>0</v>
      </c>
      <c r="AA225" s="11">
        <f t="shared" si="655"/>
        <v>0</v>
      </c>
      <c r="AB225" s="11">
        <f t="shared" si="655"/>
        <v>0</v>
      </c>
      <c r="AC225" s="11">
        <f t="shared" si="655"/>
        <v>0</v>
      </c>
      <c r="AD225" s="11">
        <f t="shared" si="655"/>
        <v>0</v>
      </c>
      <c r="AE225" s="11">
        <f t="shared" si="655"/>
        <v>0</v>
      </c>
      <c r="AF225" s="11">
        <f t="shared" si="655"/>
        <v>0</v>
      </c>
      <c r="AG225" s="11">
        <f t="shared" si="655"/>
        <v>0</v>
      </c>
      <c r="AH225" s="11">
        <v>0</v>
      </c>
      <c r="AI225" s="11">
        <v>0</v>
      </c>
      <c r="AJ225" s="11">
        <f t="shared" ref="AJ225:AY225" si="656">SUM(AJ219)</f>
        <v>0</v>
      </c>
      <c r="AK225" s="11">
        <f t="shared" si="656"/>
        <v>0</v>
      </c>
      <c r="AL225" s="11">
        <f t="shared" si="656"/>
        <v>0</v>
      </c>
      <c r="AM225" s="11">
        <f t="shared" si="656"/>
        <v>0</v>
      </c>
      <c r="AN225" s="11">
        <f t="shared" si="656"/>
        <v>0</v>
      </c>
      <c r="AO225" s="11">
        <f t="shared" si="656"/>
        <v>0</v>
      </c>
      <c r="AP225" s="11">
        <f t="shared" si="656"/>
        <v>0</v>
      </c>
      <c r="AQ225" s="11">
        <f t="shared" si="656"/>
        <v>0</v>
      </c>
      <c r="AR225" s="11">
        <f t="shared" si="656"/>
        <v>0</v>
      </c>
      <c r="AS225" s="11">
        <f t="shared" si="656"/>
        <v>0</v>
      </c>
      <c r="AT225" s="11">
        <f t="shared" si="656"/>
        <v>0</v>
      </c>
      <c r="AU225" s="11">
        <f t="shared" si="656"/>
        <v>0</v>
      </c>
      <c r="AV225" s="11">
        <f t="shared" si="656"/>
        <v>0</v>
      </c>
      <c r="AW225" s="11">
        <f t="shared" si="656"/>
        <v>0</v>
      </c>
      <c r="AX225" s="11">
        <f t="shared" si="656"/>
        <v>0</v>
      </c>
      <c r="AY225" s="11">
        <f t="shared" si="656"/>
        <v>0</v>
      </c>
      <c r="AZ225" s="11">
        <v>0</v>
      </c>
      <c r="BA225" s="11">
        <v>0</v>
      </c>
      <c r="BB225" s="11">
        <f t="shared" ref="BB225:BQ225" si="657">SUM(BB219)</f>
        <v>0</v>
      </c>
      <c r="BC225" s="11">
        <f t="shared" si="657"/>
        <v>0</v>
      </c>
      <c r="BD225" s="11">
        <f t="shared" si="657"/>
        <v>0</v>
      </c>
      <c r="BE225" s="11">
        <f t="shared" si="657"/>
        <v>0</v>
      </c>
      <c r="BF225" s="11">
        <f t="shared" si="657"/>
        <v>0</v>
      </c>
      <c r="BG225" s="11">
        <f t="shared" si="657"/>
        <v>0</v>
      </c>
      <c r="BH225" s="11">
        <f t="shared" si="657"/>
        <v>0</v>
      </c>
      <c r="BI225" s="11">
        <f t="shared" si="657"/>
        <v>0</v>
      </c>
      <c r="BJ225" s="11">
        <f t="shared" si="657"/>
        <v>0</v>
      </c>
      <c r="BK225" s="11">
        <f t="shared" si="657"/>
        <v>0</v>
      </c>
      <c r="BL225" s="11">
        <f t="shared" si="657"/>
        <v>0</v>
      </c>
      <c r="BM225" s="11">
        <f t="shared" si="657"/>
        <v>0</v>
      </c>
      <c r="BN225" s="11">
        <f t="shared" si="657"/>
        <v>0</v>
      </c>
      <c r="BO225" s="11">
        <f t="shared" si="657"/>
        <v>0</v>
      </c>
      <c r="BP225" s="11">
        <f t="shared" si="657"/>
        <v>0</v>
      </c>
      <c r="BQ225" s="11">
        <f t="shared" si="657"/>
        <v>0</v>
      </c>
      <c r="BR225" s="11">
        <v>0</v>
      </c>
      <c r="BS225" s="11">
        <v>0</v>
      </c>
      <c r="BT225" s="11">
        <f t="shared" ref="BT225:BZ225" si="658">SUM(BT219)</f>
        <v>0</v>
      </c>
      <c r="BU225" s="11">
        <f t="shared" si="658"/>
        <v>0</v>
      </c>
      <c r="BV225" s="11">
        <f t="shared" si="658"/>
        <v>0</v>
      </c>
      <c r="BW225" s="11">
        <f t="shared" si="658"/>
        <v>0</v>
      </c>
      <c r="BX225" s="11">
        <f t="shared" si="658"/>
        <v>0</v>
      </c>
      <c r="BY225" s="11">
        <f t="shared" si="658"/>
        <v>0</v>
      </c>
      <c r="BZ225" s="11">
        <f t="shared" si="658"/>
        <v>0</v>
      </c>
      <c r="CA225" s="11">
        <f t="shared" si="629"/>
        <v>0</v>
      </c>
      <c r="CB225" s="123" t="str">
        <f t="shared" si="637"/>
        <v>-</v>
      </c>
    </row>
    <row r="226" spans="1:80" ht="15.75" thickBot="1" x14ac:dyDescent="0.3">
      <c r="A226" s="13" t="s">
        <v>1</v>
      </c>
      <c r="B226" s="13" t="s">
        <v>1</v>
      </c>
      <c r="C226" s="13" t="s">
        <v>1</v>
      </c>
      <c r="D226" s="74" t="s">
        <v>1</v>
      </c>
      <c r="E226" s="74" t="s">
        <v>1</v>
      </c>
      <c r="F226" s="74" t="s">
        <v>1</v>
      </c>
      <c r="G226" s="13" t="s">
        <v>1</v>
      </c>
      <c r="H226" s="2"/>
      <c r="I226" s="12"/>
      <c r="J226" s="12">
        <f t="shared" si="630"/>
        <v>0</v>
      </c>
      <c r="K226" s="13" t="s">
        <v>1</v>
      </c>
      <c r="L226" s="13"/>
      <c r="M226" s="13" t="s">
        <v>1</v>
      </c>
      <c r="N226" s="13" t="s">
        <v>1</v>
      </c>
      <c r="O226" s="13" t="s">
        <v>1</v>
      </c>
      <c r="P226" s="27"/>
      <c r="Q226" s="13" t="s">
        <v>1</v>
      </c>
      <c r="R226" s="13" t="s">
        <v>1</v>
      </c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>
        <v>0</v>
      </c>
      <c r="AI226" s="13">
        <v>0</v>
      </c>
      <c r="AJ226" s="13" t="s">
        <v>1</v>
      </c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>
        <v>0</v>
      </c>
      <c r="BA226" s="13">
        <v>0</v>
      </c>
      <c r="BB226" s="13" t="s">
        <v>1</v>
      </c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>
        <v>0</v>
      </c>
      <c r="BS226" s="13">
        <v>0</v>
      </c>
      <c r="BT226" s="12">
        <v>0</v>
      </c>
      <c r="BU226" s="12"/>
      <c r="BV226" s="12"/>
      <c r="BW226" s="12">
        <f t="shared" si="578"/>
        <v>0</v>
      </c>
      <c r="BX226" s="12"/>
      <c r="BY226" s="12"/>
      <c r="BZ226" s="12"/>
      <c r="CA226" s="12">
        <f t="shared" si="629"/>
        <v>0</v>
      </c>
      <c r="CB226" s="124"/>
    </row>
    <row r="227" spans="1:80" ht="69.75" customHeight="1" thickBot="1" x14ac:dyDescent="0.3">
      <c r="A227" s="133" t="s">
        <v>1</v>
      </c>
      <c r="B227" s="133" t="s">
        <v>1</v>
      </c>
      <c r="C227" s="133" t="s">
        <v>1</v>
      </c>
      <c r="D227" s="135" t="s">
        <v>1</v>
      </c>
      <c r="E227" s="135" t="s">
        <v>1</v>
      </c>
      <c r="F227" s="135" t="s">
        <v>1</v>
      </c>
      <c r="G227" s="137" t="s">
        <v>1</v>
      </c>
      <c r="H227" s="5" t="s">
        <v>84</v>
      </c>
      <c r="I227" s="5" t="s">
        <v>11</v>
      </c>
      <c r="J227" s="5" t="s">
        <v>1809</v>
      </c>
      <c r="K227" s="5" t="s">
        <v>12</v>
      </c>
      <c r="L227" s="5" t="s">
        <v>13</v>
      </c>
      <c r="M227" s="5" t="s">
        <v>14</v>
      </c>
      <c r="N227" s="5" t="s">
        <v>15</v>
      </c>
      <c r="O227" s="5" t="s">
        <v>16</v>
      </c>
      <c r="P227" s="5" t="s">
        <v>17</v>
      </c>
      <c r="Q227" s="5" t="s">
        <v>18</v>
      </c>
      <c r="R227" s="71" t="s">
        <v>14</v>
      </c>
      <c r="S227" s="71" t="s">
        <v>1843</v>
      </c>
      <c r="T227" s="71" t="s">
        <v>1797</v>
      </c>
      <c r="U227" s="71" t="s">
        <v>1832</v>
      </c>
      <c r="V227" s="71" t="s">
        <v>1833</v>
      </c>
      <c r="W227" s="71" t="s">
        <v>1834</v>
      </c>
      <c r="X227" s="71" t="s">
        <v>1847</v>
      </c>
      <c r="Y227" s="71" t="s">
        <v>1844</v>
      </c>
      <c r="Z227" s="71" t="s">
        <v>1835</v>
      </c>
      <c r="AA227" s="71" t="s">
        <v>1836</v>
      </c>
      <c r="AB227" s="71" t="s">
        <v>1837</v>
      </c>
      <c r="AC227" s="71" t="s">
        <v>1838</v>
      </c>
      <c r="AD227" s="71" t="s">
        <v>1839</v>
      </c>
      <c r="AE227" s="71" t="s">
        <v>1840</v>
      </c>
      <c r="AF227" s="71" t="s">
        <v>1845</v>
      </c>
      <c r="AG227" s="71" t="s">
        <v>1846</v>
      </c>
      <c r="AH227" s="71" t="s">
        <v>1841</v>
      </c>
      <c r="AI227" s="71" t="s">
        <v>1842</v>
      </c>
      <c r="AJ227" s="72" t="s">
        <v>15</v>
      </c>
      <c r="AK227" s="72" t="s">
        <v>1843</v>
      </c>
      <c r="AL227" s="72" t="s">
        <v>1797</v>
      </c>
      <c r="AM227" s="72" t="s">
        <v>1832</v>
      </c>
      <c r="AN227" s="72" t="s">
        <v>1833</v>
      </c>
      <c r="AO227" s="72" t="s">
        <v>1834</v>
      </c>
      <c r="AP227" s="72" t="s">
        <v>1848</v>
      </c>
      <c r="AQ227" s="72" t="s">
        <v>1844</v>
      </c>
      <c r="AR227" s="72" t="s">
        <v>1835</v>
      </c>
      <c r="AS227" s="72" t="s">
        <v>1836</v>
      </c>
      <c r="AT227" s="72" t="s">
        <v>1837</v>
      </c>
      <c r="AU227" s="72" t="s">
        <v>1838</v>
      </c>
      <c r="AV227" s="72" t="s">
        <v>1839</v>
      </c>
      <c r="AW227" s="72" t="s">
        <v>1840</v>
      </c>
      <c r="AX227" s="72" t="s">
        <v>1845</v>
      </c>
      <c r="AY227" s="72" t="s">
        <v>1846</v>
      </c>
      <c r="AZ227" s="72" t="s">
        <v>1841</v>
      </c>
      <c r="BA227" s="72" t="s">
        <v>1842</v>
      </c>
      <c r="BB227" s="73" t="s">
        <v>16</v>
      </c>
      <c r="BC227" s="73" t="s">
        <v>1843</v>
      </c>
      <c r="BD227" s="73" t="s">
        <v>1797</v>
      </c>
      <c r="BE227" s="73" t="s">
        <v>1832</v>
      </c>
      <c r="BF227" s="73" t="s">
        <v>1833</v>
      </c>
      <c r="BG227" s="73" t="s">
        <v>1834</v>
      </c>
      <c r="BH227" s="73" t="s">
        <v>1849</v>
      </c>
      <c r="BI227" s="73" t="s">
        <v>1844</v>
      </c>
      <c r="BJ227" s="73" t="s">
        <v>1835</v>
      </c>
      <c r="BK227" s="73" t="s">
        <v>1836</v>
      </c>
      <c r="BL227" s="73" t="s">
        <v>1837</v>
      </c>
      <c r="BM227" s="73" t="s">
        <v>1838</v>
      </c>
      <c r="BN227" s="73" t="s">
        <v>1839</v>
      </c>
      <c r="BO227" s="73" t="s">
        <v>1840</v>
      </c>
      <c r="BP227" s="73" t="s">
        <v>1845</v>
      </c>
      <c r="BQ227" s="73" t="s">
        <v>1846</v>
      </c>
      <c r="BR227" s="73" t="s">
        <v>1841</v>
      </c>
      <c r="BS227" s="73" t="s">
        <v>1842</v>
      </c>
      <c r="BT227" s="5" t="s">
        <v>1911</v>
      </c>
      <c r="BU227" s="5" t="s">
        <v>1942</v>
      </c>
      <c r="BV227" s="5" t="s">
        <v>1943</v>
      </c>
      <c r="BW227" s="5" t="s">
        <v>1944</v>
      </c>
      <c r="BX227" s="5" t="s">
        <v>1945</v>
      </c>
      <c r="BY227" s="5" t="s">
        <v>1946</v>
      </c>
      <c r="BZ227" s="5" t="s">
        <v>1947</v>
      </c>
      <c r="CA227" s="5" t="s">
        <v>1948</v>
      </c>
      <c r="CB227" s="120" t="s">
        <v>1916</v>
      </c>
    </row>
    <row r="228" spans="1:80" x14ac:dyDescent="0.25">
      <c r="A228" s="134"/>
      <c r="B228" s="134"/>
      <c r="C228" s="134"/>
      <c r="D228" s="136"/>
      <c r="E228" s="136"/>
      <c r="F228" s="136"/>
      <c r="G228" s="138"/>
      <c r="H228" s="15" t="s">
        <v>1</v>
      </c>
      <c r="I228" s="9" t="s">
        <v>19</v>
      </c>
      <c r="J228" s="9">
        <v>1</v>
      </c>
      <c r="K228" s="9" t="s">
        <v>20</v>
      </c>
      <c r="L228" s="9" t="s">
        <v>21</v>
      </c>
      <c r="M228" s="9" t="s">
        <v>22</v>
      </c>
      <c r="N228" s="9" t="s">
        <v>23</v>
      </c>
      <c r="O228" s="9" t="s">
        <v>24</v>
      </c>
      <c r="P228" s="9" t="s">
        <v>25</v>
      </c>
      <c r="Q228" s="9" t="s">
        <v>26</v>
      </c>
      <c r="R228" s="9">
        <v>1</v>
      </c>
      <c r="S228" s="9">
        <v>2</v>
      </c>
      <c r="T228" s="9">
        <v>3</v>
      </c>
      <c r="U228" s="9">
        <v>4</v>
      </c>
      <c r="V228" s="9">
        <v>5</v>
      </c>
      <c r="W228" s="9">
        <v>6</v>
      </c>
      <c r="X228" s="9">
        <v>7</v>
      </c>
      <c r="Y228" s="9">
        <v>8</v>
      </c>
      <c r="Z228" s="9">
        <v>9</v>
      </c>
      <c r="AA228" s="9">
        <v>10</v>
      </c>
      <c r="AB228" s="9">
        <v>11</v>
      </c>
      <c r="AC228" s="9">
        <v>12</v>
      </c>
      <c r="AD228" s="9">
        <v>13</v>
      </c>
      <c r="AE228" s="9">
        <v>14</v>
      </c>
      <c r="AF228" s="9">
        <v>15</v>
      </c>
      <c r="AG228" s="9">
        <v>16</v>
      </c>
      <c r="AH228" s="9">
        <v>20</v>
      </c>
      <c r="AI228" s="9">
        <v>21</v>
      </c>
      <c r="AJ228" s="9">
        <v>1</v>
      </c>
      <c r="AK228" s="9">
        <v>2</v>
      </c>
      <c r="AL228" s="9">
        <v>3</v>
      </c>
      <c r="AM228" s="9">
        <v>4</v>
      </c>
      <c r="AN228" s="9">
        <v>5</v>
      </c>
      <c r="AO228" s="9">
        <v>6</v>
      </c>
      <c r="AP228" s="9">
        <v>7</v>
      </c>
      <c r="AQ228" s="9">
        <v>8</v>
      </c>
      <c r="AR228" s="9">
        <v>9</v>
      </c>
      <c r="AS228" s="9">
        <v>10</v>
      </c>
      <c r="AT228" s="9">
        <v>11</v>
      </c>
      <c r="AU228" s="9">
        <v>12</v>
      </c>
      <c r="AV228" s="9">
        <v>13</v>
      </c>
      <c r="AW228" s="9">
        <v>14</v>
      </c>
      <c r="AX228" s="9">
        <v>15</v>
      </c>
      <c r="AY228" s="9">
        <v>16</v>
      </c>
      <c r="AZ228" s="9">
        <v>20</v>
      </c>
      <c r="BA228" s="9">
        <v>21</v>
      </c>
      <c r="BB228" s="9">
        <v>1</v>
      </c>
      <c r="BC228" s="9">
        <v>2</v>
      </c>
      <c r="BD228" s="9">
        <v>3</v>
      </c>
      <c r="BE228" s="9">
        <v>4</v>
      </c>
      <c r="BF228" s="9">
        <v>5</v>
      </c>
      <c r="BG228" s="9">
        <v>6</v>
      </c>
      <c r="BH228" s="9">
        <v>7</v>
      </c>
      <c r="BI228" s="9">
        <v>8</v>
      </c>
      <c r="BJ228" s="9">
        <v>9</v>
      </c>
      <c r="BK228" s="9">
        <v>10</v>
      </c>
      <c r="BL228" s="9">
        <v>11</v>
      </c>
      <c r="BM228" s="9">
        <v>12</v>
      </c>
      <c r="BN228" s="9">
        <v>13</v>
      </c>
      <c r="BO228" s="9">
        <v>14</v>
      </c>
      <c r="BP228" s="9">
        <v>15</v>
      </c>
      <c r="BQ228" s="9">
        <v>16</v>
      </c>
      <c r="BR228" s="9">
        <v>20</v>
      </c>
      <c r="BS228" s="9">
        <v>21</v>
      </c>
      <c r="BT228" s="9">
        <v>1</v>
      </c>
      <c r="BU228" s="9">
        <v>2</v>
      </c>
      <c r="BV228" s="9">
        <v>3</v>
      </c>
      <c r="BW228" s="9" t="s">
        <v>1798</v>
      </c>
      <c r="BX228" s="9">
        <v>5</v>
      </c>
      <c r="BY228" s="9">
        <v>6</v>
      </c>
      <c r="BZ228" s="9">
        <v>7</v>
      </c>
      <c r="CA228" s="9" t="s">
        <v>1917</v>
      </c>
      <c r="CB228" s="121">
        <v>9</v>
      </c>
    </row>
    <row r="229" spans="1:80" x14ac:dyDescent="0.25">
      <c r="A229" s="134"/>
      <c r="B229" s="134"/>
      <c r="C229" s="134"/>
      <c r="D229" s="136"/>
      <c r="E229" s="136"/>
      <c r="F229" s="136"/>
      <c r="G229" s="138"/>
      <c r="H229" s="16" t="s">
        <v>159</v>
      </c>
      <c r="I229" s="17">
        <f>SUM(I222,I224)</f>
        <v>215000</v>
      </c>
      <c r="J229" s="17">
        <f t="shared" ref="J229:J231" si="659">SUM(K229,L229,P229,Q229)</f>
        <v>0</v>
      </c>
      <c r="K229" s="17">
        <f t="shared" ref="K229" si="660">SUM(K222,K224)</f>
        <v>0</v>
      </c>
      <c r="L229" s="17">
        <f t="shared" ref="L229:L231" si="661">SUM(M229:O229)</f>
        <v>0</v>
      </c>
      <c r="M229" s="17">
        <f t="shared" ref="M229:Q229" si="662">SUM(M222,M224)</f>
        <v>0</v>
      </c>
      <c r="N229" s="17">
        <f t="shared" si="662"/>
        <v>0</v>
      </c>
      <c r="O229" s="17">
        <f t="shared" si="662"/>
        <v>0</v>
      </c>
      <c r="P229" s="17">
        <f t="shared" si="662"/>
        <v>0</v>
      </c>
      <c r="Q229" s="17">
        <f t="shared" si="662"/>
        <v>0</v>
      </c>
      <c r="R229" s="17">
        <f t="shared" ref="R229:AG229" si="663">SUM(R222,R224)</f>
        <v>0</v>
      </c>
      <c r="S229" s="17">
        <f t="shared" si="663"/>
        <v>0</v>
      </c>
      <c r="T229" s="17">
        <f t="shared" si="663"/>
        <v>0</v>
      </c>
      <c r="U229" s="17">
        <f t="shared" si="663"/>
        <v>0</v>
      </c>
      <c r="V229" s="17">
        <f t="shared" si="663"/>
        <v>0</v>
      </c>
      <c r="W229" s="17">
        <f t="shared" si="663"/>
        <v>0</v>
      </c>
      <c r="X229" s="17">
        <f t="shared" ref="X229" si="664">SUM(X222,X224)</f>
        <v>0</v>
      </c>
      <c r="Y229" s="17">
        <f t="shared" si="663"/>
        <v>0</v>
      </c>
      <c r="Z229" s="17">
        <f t="shared" si="663"/>
        <v>0</v>
      </c>
      <c r="AA229" s="17">
        <f t="shared" si="663"/>
        <v>0</v>
      </c>
      <c r="AB229" s="17">
        <f t="shared" si="663"/>
        <v>0</v>
      </c>
      <c r="AC229" s="17">
        <f t="shared" si="663"/>
        <v>0</v>
      </c>
      <c r="AD229" s="17">
        <f t="shared" si="663"/>
        <v>0</v>
      </c>
      <c r="AE229" s="17">
        <f t="shared" si="663"/>
        <v>0</v>
      </c>
      <c r="AF229" s="17">
        <f t="shared" si="663"/>
        <v>0</v>
      </c>
      <c r="AG229" s="17">
        <f t="shared" si="663"/>
        <v>0</v>
      </c>
      <c r="AH229" s="17">
        <v>0</v>
      </c>
      <c r="AI229" s="17">
        <v>0</v>
      </c>
      <c r="AJ229" s="17">
        <f t="shared" ref="AJ229:AY229" si="665">SUM(AJ222,AJ224)</f>
        <v>0</v>
      </c>
      <c r="AK229" s="17">
        <f t="shared" si="665"/>
        <v>0</v>
      </c>
      <c r="AL229" s="17">
        <f t="shared" si="665"/>
        <v>0</v>
      </c>
      <c r="AM229" s="17">
        <f t="shared" si="665"/>
        <v>0</v>
      </c>
      <c r="AN229" s="17">
        <f t="shared" si="665"/>
        <v>0</v>
      </c>
      <c r="AO229" s="17">
        <f t="shared" si="665"/>
        <v>0</v>
      </c>
      <c r="AP229" s="17">
        <f t="shared" ref="AP229" si="666">SUM(AP222,AP224)</f>
        <v>0</v>
      </c>
      <c r="AQ229" s="17">
        <f t="shared" si="665"/>
        <v>0</v>
      </c>
      <c r="AR229" s="17">
        <f t="shared" si="665"/>
        <v>0</v>
      </c>
      <c r="AS229" s="17">
        <f t="shared" si="665"/>
        <v>0</v>
      </c>
      <c r="AT229" s="17">
        <f t="shared" si="665"/>
        <v>0</v>
      </c>
      <c r="AU229" s="17">
        <f t="shared" si="665"/>
        <v>0</v>
      </c>
      <c r="AV229" s="17">
        <f t="shared" si="665"/>
        <v>0</v>
      </c>
      <c r="AW229" s="17">
        <f t="shared" si="665"/>
        <v>0</v>
      </c>
      <c r="AX229" s="17">
        <f t="shared" si="665"/>
        <v>0</v>
      </c>
      <c r="AY229" s="17">
        <f t="shared" si="665"/>
        <v>0</v>
      </c>
      <c r="AZ229" s="17">
        <v>0</v>
      </c>
      <c r="BA229" s="17">
        <v>0</v>
      </c>
      <c r="BB229" s="17">
        <f t="shared" ref="BB229:BQ229" si="667">SUM(BB222,BB224)</f>
        <v>0</v>
      </c>
      <c r="BC229" s="17">
        <f t="shared" si="667"/>
        <v>0</v>
      </c>
      <c r="BD229" s="17">
        <f t="shared" si="667"/>
        <v>0</v>
      </c>
      <c r="BE229" s="17">
        <f t="shared" si="667"/>
        <v>0</v>
      </c>
      <c r="BF229" s="17">
        <f t="shared" si="667"/>
        <v>0</v>
      </c>
      <c r="BG229" s="17">
        <f t="shared" si="667"/>
        <v>0</v>
      </c>
      <c r="BH229" s="17">
        <f t="shared" ref="BH229" si="668">SUM(BH222,BH224)</f>
        <v>0</v>
      </c>
      <c r="BI229" s="17">
        <f t="shared" si="667"/>
        <v>0</v>
      </c>
      <c r="BJ229" s="17">
        <f t="shared" si="667"/>
        <v>0</v>
      </c>
      <c r="BK229" s="17">
        <f t="shared" si="667"/>
        <v>0</v>
      </c>
      <c r="BL229" s="17">
        <f t="shared" si="667"/>
        <v>0</v>
      </c>
      <c r="BM229" s="17">
        <f t="shared" si="667"/>
        <v>0</v>
      </c>
      <c r="BN229" s="17">
        <f t="shared" si="667"/>
        <v>0</v>
      </c>
      <c r="BO229" s="17">
        <f t="shared" si="667"/>
        <v>0</v>
      </c>
      <c r="BP229" s="17">
        <f t="shared" si="667"/>
        <v>0</v>
      </c>
      <c r="BQ229" s="17">
        <f t="shared" si="667"/>
        <v>0</v>
      </c>
      <c r="BR229" s="17">
        <v>0</v>
      </c>
      <c r="BS229" s="17">
        <v>0</v>
      </c>
      <c r="BT229" s="17">
        <f t="shared" ref="BT229:BZ229" si="669">SUM(BT222,BT224)</f>
        <v>0</v>
      </c>
      <c r="BU229" s="17">
        <f t="shared" si="669"/>
        <v>0</v>
      </c>
      <c r="BV229" s="17">
        <f t="shared" si="669"/>
        <v>0</v>
      </c>
      <c r="BW229" s="17">
        <f t="shared" si="669"/>
        <v>0</v>
      </c>
      <c r="BX229" s="17">
        <f t="shared" si="669"/>
        <v>0</v>
      </c>
      <c r="BY229" s="17">
        <f t="shared" si="669"/>
        <v>0</v>
      </c>
      <c r="BZ229" s="17">
        <f t="shared" si="669"/>
        <v>0</v>
      </c>
      <c r="CA229" s="17">
        <f t="shared" ref="CA229:CA237" si="670">BV229+BW229</f>
        <v>0</v>
      </c>
      <c r="CB229" s="125" t="str">
        <f>IF(BU229=0,"-",CA229/BU229*100)</f>
        <v>-</v>
      </c>
    </row>
    <row r="230" spans="1:80" x14ac:dyDescent="0.25">
      <c r="A230" s="134"/>
      <c r="B230" s="134"/>
      <c r="C230" s="134"/>
      <c r="D230" s="136"/>
      <c r="E230" s="136"/>
      <c r="F230" s="136"/>
      <c r="G230" s="138"/>
      <c r="H230" s="16" t="s">
        <v>160</v>
      </c>
      <c r="I230" s="17">
        <f>SUM(I223)</f>
        <v>100000</v>
      </c>
      <c r="J230" s="17">
        <f t="shared" si="659"/>
        <v>0</v>
      </c>
      <c r="K230" s="17">
        <f t="shared" ref="K230" si="671">SUM(K223)</f>
        <v>0</v>
      </c>
      <c r="L230" s="17">
        <f t="shared" si="661"/>
        <v>0</v>
      </c>
      <c r="M230" s="17">
        <f t="shared" ref="M230:Q230" si="672">SUM(M223)</f>
        <v>0</v>
      </c>
      <c r="N230" s="17">
        <f t="shared" si="672"/>
        <v>0</v>
      </c>
      <c r="O230" s="17">
        <f t="shared" si="672"/>
        <v>0</v>
      </c>
      <c r="P230" s="17">
        <f t="shared" si="672"/>
        <v>0</v>
      </c>
      <c r="Q230" s="17">
        <f t="shared" si="672"/>
        <v>0</v>
      </c>
      <c r="R230" s="17">
        <f t="shared" ref="R230:AG230" si="673">SUM(R223)</f>
        <v>0</v>
      </c>
      <c r="S230" s="17">
        <f t="shared" si="673"/>
        <v>0</v>
      </c>
      <c r="T230" s="17">
        <f t="shared" si="673"/>
        <v>0</v>
      </c>
      <c r="U230" s="17">
        <f t="shared" si="673"/>
        <v>0</v>
      </c>
      <c r="V230" s="17">
        <f t="shared" si="673"/>
        <v>0</v>
      </c>
      <c r="W230" s="17">
        <f t="shared" si="673"/>
        <v>0</v>
      </c>
      <c r="X230" s="17">
        <f t="shared" ref="X230" si="674">SUM(X223)</f>
        <v>0</v>
      </c>
      <c r="Y230" s="17">
        <f t="shared" si="673"/>
        <v>0</v>
      </c>
      <c r="Z230" s="17">
        <f t="shared" si="673"/>
        <v>0</v>
      </c>
      <c r="AA230" s="17">
        <f t="shared" si="673"/>
        <v>0</v>
      </c>
      <c r="AB230" s="17">
        <f t="shared" si="673"/>
        <v>0</v>
      </c>
      <c r="AC230" s="17">
        <f t="shared" si="673"/>
        <v>0</v>
      </c>
      <c r="AD230" s="17">
        <f t="shared" si="673"/>
        <v>0</v>
      </c>
      <c r="AE230" s="17">
        <f t="shared" si="673"/>
        <v>0</v>
      </c>
      <c r="AF230" s="17">
        <f t="shared" si="673"/>
        <v>0</v>
      </c>
      <c r="AG230" s="17">
        <f t="shared" si="673"/>
        <v>0</v>
      </c>
      <c r="AH230" s="17">
        <v>0</v>
      </c>
      <c r="AI230" s="17">
        <v>0</v>
      </c>
      <c r="AJ230" s="17">
        <f t="shared" ref="AJ230:AY230" si="675">SUM(AJ223)</f>
        <v>0</v>
      </c>
      <c r="AK230" s="17">
        <f t="shared" si="675"/>
        <v>0</v>
      </c>
      <c r="AL230" s="17">
        <f t="shared" si="675"/>
        <v>0</v>
      </c>
      <c r="AM230" s="17">
        <f t="shared" si="675"/>
        <v>0</v>
      </c>
      <c r="AN230" s="17">
        <f t="shared" si="675"/>
        <v>0</v>
      </c>
      <c r="AO230" s="17">
        <f t="shared" si="675"/>
        <v>0</v>
      </c>
      <c r="AP230" s="17">
        <f t="shared" ref="AP230" si="676">SUM(AP223)</f>
        <v>0</v>
      </c>
      <c r="AQ230" s="17">
        <f t="shared" si="675"/>
        <v>0</v>
      </c>
      <c r="AR230" s="17">
        <f t="shared" si="675"/>
        <v>0</v>
      </c>
      <c r="AS230" s="17">
        <f t="shared" si="675"/>
        <v>0</v>
      </c>
      <c r="AT230" s="17">
        <f t="shared" si="675"/>
        <v>0</v>
      </c>
      <c r="AU230" s="17">
        <f t="shared" si="675"/>
        <v>0</v>
      </c>
      <c r="AV230" s="17">
        <f t="shared" si="675"/>
        <v>0</v>
      </c>
      <c r="AW230" s="17">
        <f t="shared" si="675"/>
        <v>0</v>
      </c>
      <c r="AX230" s="17">
        <f t="shared" si="675"/>
        <v>0</v>
      </c>
      <c r="AY230" s="17">
        <f t="shared" si="675"/>
        <v>0</v>
      </c>
      <c r="AZ230" s="17">
        <v>0</v>
      </c>
      <c r="BA230" s="17">
        <v>0</v>
      </c>
      <c r="BB230" s="17">
        <f t="shared" ref="BB230:BQ230" si="677">SUM(BB223)</f>
        <v>0</v>
      </c>
      <c r="BC230" s="17">
        <f t="shared" si="677"/>
        <v>0</v>
      </c>
      <c r="BD230" s="17">
        <f t="shared" si="677"/>
        <v>0</v>
      </c>
      <c r="BE230" s="17">
        <f t="shared" si="677"/>
        <v>0</v>
      </c>
      <c r="BF230" s="17">
        <f t="shared" si="677"/>
        <v>0</v>
      </c>
      <c r="BG230" s="17">
        <f t="shared" si="677"/>
        <v>0</v>
      </c>
      <c r="BH230" s="17">
        <f t="shared" ref="BH230" si="678">SUM(BH223)</f>
        <v>0</v>
      </c>
      <c r="BI230" s="17">
        <f t="shared" si="677"/>
        <v>0</v>
      </c>
      <c r="BJ230" s="17">
        <f t="shared" si="677"/>
        <v>0</v>
      </c>
      <c r="BK230" s="17">
        <f t="shared" si="677"/>
        <v>0</v>
      </c>
      <c r="BL230" s="17">
        <f t="shared" si="677"/>
        <v>0</v>
      </c>
      <c r="BM230" s="17">
        <f t="shared" si="677"/>
        <v>0</v>
      </c>
      <c r="BN230" s="17">
        <f t="shared" si="677"/>
        <v>0</v>
      </c>
      <c r="BO230" s="17">
        <f t="shared" si="677"/>
        <v>0</v>
      </c>
      <c r="BP230" s="17">
        <f t="shared" si="677"/>
        <v>0</v>
      </c>
      <c r="BQ230" s="17">
        <f t="shared" si="677"/>
        <v>0</v>
      </c>
      <c r="BR230" s="17">
        <v>0</v>
      </c>
      <c r="BS230" s="17">
        <v>0</v>
      </c>
      <c r="BT230" s="17">
        <f t="shared" ref="BT230:BW230" si="679">SUM(BT223)</f>
        <v>0</v>
      </c>
      <c r="BU230" s="17">
        <f t="shared" ref="BU230:BV230" si="680">SUM(BU223)</f>
        <v>0</v>
      </c>
      <c r="BV230" s="17">
        <f t="shared" si="680"/>
        <v>0</v>
      </c>
      <c r="BW230" s="17">
        <f t="shared" si="679"/>
        <v>0</v>
      </c>
      <c r="BX230" s="17">
        <f t="shared" ref="BX230:BZ230" si="681">SUM(BX223)</f>
        <v>0</v>
      </c>
      <c r="BY230" s="17">
        <f t="shared" si="681"/>
        <v>0</v>
      </c>
      <c r="BZ230" s="17">
        <f t="shared" si="681"/>
        <v>0</v>
      </c>
      <c r="CA230" s="17">
        <f t="shared" si="670"/>
        <v>0</v>
      </c>
      <c r="CB230" s="125" t="str">
        <f>IF(BU230=0,"-",CA230/BU230*100)</f>
        <v>-</v>
      </c>
    </row>
    <row r="231" spans="1:80" x14ac:dyDescent="0.25">
      <c r="A231" s="134"/>
      <c r="B231" s="134"/>
      <c r="C231" s="134"/>
      <c r="D231" s="136"/>
      <c r="E231" s="136"/>
      <c r="F231" s="136"/>
      <c r="G231" s="138"/>
      <c r="H231" s="18" t="s">
        <v>86</v>
      </c>
      <c r="I231" s="17">
        <f>SUM(I229:I230)</f>
        <v>315000</v>
      </c>
      <c r="J231" s="17">
        <f t="shared" si="659"/>
        <v>0</v>
      </c>
      <c r="K231" s="17">
        <f t="shared" ref="K231" si="682">SUM(K229:K230)</f>
        <v>0</v>
      </c>
      <c r="L231" s="17">
        <f t="shared" si="661"/>
        <v>0</v>
      </c>
      <c r="M231" s="17">
        <f t="shared" ref="M231:Q231" si="683">SUM(M229:M230)</f>
        <v>0</v>
      </c>
      <c r="N231" s="17">
        <f t="shared" si="683"/>
        <v>0</v>
      </c>
      <c r="O231" s="17">
        <f t="shared" si="683"/>
        <v>0</v>
      </c>
      <c r="P231" s="17">
        <f t="shared" si="683"/>
        <v>0</v>
      </c>
      <c r="Q231" s="17">
        <f t="shared" si="683"/>
        <v>0</v>
      </c>
      <c r="R231" s="17">
        <f t="shared" ref="R231:AG231" si="684">SUM(R229:R230)</f>
        <v>0</v>
      </c>
      <c r="S231" s="17">
        <f t="shared" si="684"/>
        <v>0</v>
      </c>
      <c r="T231" s="17">
        <f t="shared" si="684"/>
        <v>0</v>
      </c>
      <c r="U231" s="17">
        <f t="shared" si="684"/>
        <v>0</v>
      </c>
      <c r="V231" s="17">
        <f t="shared" si="684"/>
        <v>0</v>
      </c>
      <c r="W231" s="17">
        <f t="shared" si="684"/>
        <v>0</v>
      </c>
      <c r="X231" s="17">
        <f t="shared" ref="X231" si="685">SUM(X229:X230)</f>
        <v>0</v>
      </c>
      <c r="Y231" s="17">
        <f t="shared" si="684"/>
        <v>0</v>
      </c>
      <c r="Z231" s="17">
        <f t="shared" si="684"/>
        <v>0</v>
      </c>
      <c r="AA231" s="17">
        <f t="shared" si="684"/>
        <v>0</v>
      </c>
      <c r="AB231" s="17">
        <f t="shared" si="684"/>
        <v>0</v>
      </c>
      <c r="AC231" s="17">
        <f t="shared" si="684"/>
        <v>0</v>
      </c>
      <c r="AD231" s="17">
        <f t="shared" si="684"/>
        <v>0</v>
      </c>
      <c r="AE231" s="17">
        <f t="shared" si="684"/>
        <v>0</v>
      </c>
      <c r="AF231" s="17">
        <f t="shared" si="684"/>
        <v>0</v>
      </c>
      <c r="AG231" s="17">
        <f t="shared" si="684"/>
        <v>0</v>
      </c>
      <c r="AH231" s="17">
        <v>0</v>
      </c>
      <c r="AI231" s="17">
        <v>0</v>
      </c>
      <c r="AJ231" s="17">
        <f t="shared" ref="AJ231:AY231" si="686">SUM(AJ229:AJ230)</f>
        <v>0</v>
      </c>
      <c r="AK231" s="17">
        <f t="shared" si="686"/>
        <v>0</v>
      </c>
      <c r="AL231" s="17">
        <f t="shared" si="686"/>
        <v>0</v>
      </c>
      <c r="AM231" s="17">
        <f t="shared" si="686"/>
        <v>0</v>
      </c>
      <c r="AN231" s="17">
        <f t="shared" si="686"/>
        <v>0</v>
      </c>
      <c r="AO231" s="17">
        <f t="shared" si="686"/>
        <v>0</v>
      </c>
      <c r="AP231" s="17">
        <f t="shared" ref="AP231" si="687">SUM(AP229:AP230)</f>
        <v>0</v>
      </c>
      <c r="AQ231" s="17">
        <f t="shared" si="686"/>
        <v>0</v>
      </c>
      <c r="AR231" s="17">
        <f t="shared" si="686"/>
        <v>0</v>
      </c>
      <c r="AS231" s="17">
        <f t="shared" si="686"/>
        <v>0</v>
      </c>
      <c r="AT231" s="17">
        <f t="shared" si="686"/>
        <v>0</v>
      </c>
      <c r="AU231" s="17">
        <f t="shared" si="686"/>
        <v>0</v>
      </c>
      <c r="AV231" s="17">
        <f t="shared" si="686"/>
        <v>0</v>
      </c>
      <c r="AW231" s="17">
        <f t="shared" si="686"/>
        <v>0</v>
      </c>
      <c r="AX231" s="17">
        <f t="shared" si="686"/>
        <v>0</v>
      </c>
      <c r="AY231" s="17">
        <f t="shared" si="686"/>
        <v>0</v>
      </c>
      <c r="AZ231" s="17">
        <v>0</v>
      </c>
      <c r="BA231" s="17">
        <v>0</v>
      </c>
      <c r="BB231" s="17">
        <f t="shared" ref="BB231:BQ231" si="688">SUM(BB229:BB230)</f>
        <v>0</v>
      </c>
      <c r="BC231" s="17">
        <f t="shared" si="688"/>
        <v>0</v>
      </c>
      <c r="BD231" s="17">
        <f t="shared" si="688"/>
        <v>0</v>
      </c>
      <c r="BE231" s="17">
        <f t="shared" si="688"/>
        <v>0</v>
      </c>
      <c r="BF231" s="17">
        <f t="shared" si="688"/>
        <v>0</v>
      </c>
      <c r="BG231" s="17">
        <f t="shared" si="688"/>
        <v>0</v>
      </c>
      <c r="BH231" s="17">
        <f t="shared" ref="BH231" si="689">SUM(BH229:BH230)</f>
        <v>0</v>
      </c>
      <c r="BI231" s="17">
        <f t="shared" si="688"/>
        <v>0</v>
      </c>
      <c r="BJ231" s="17">
        <f t="shared" si="688"/>
        <v>0</v>
      </c>
      <c r="BK231" s="17">
        <f t="shared" si="688"/>
        <v>0</v>
      </c>
      <c r="BL231" s="17">
        <f t="shared" si="688"/>
        <v>0</v>
      </c>
      <c r="BM231" s="17">
        <f t="shared" si="688"/>
        <v>0</v>
      </c>
      <c r="BN231" s="17">
        <f t="shared" si="688"/>
        <v>0</v>
      </c>
      <c r="BO231" s="17">
        <f t="shared" si="688"/>
        <v>0</v>
      </c>
      <c r="BP231" s="17">
        <f t="shared" si="688"/>
        <v>0</v>
      </c>
      <c r="BQ231" s="17">
        <f t="shared" si="688"/>
        <v>0</v>
      </c>
      <c r="BR231" s="17">
        <v>0</v>
      </c>
      <c r="BS231" s="17">
        <v>0</v>
      </c>
      <c r="BT231" s="17">
        <f t="shared" ref="BT231:BW231" si="690">SUM(BT229:BT230)</f>
        <v>0</v>
      </c>
      <c r="BU231" s="17">
        <f t="shared" ref="BU231:BV231" si="691">SUM(BU229:BU230)</f>
        <v>0</v>
      </c>
      <c r="BV231" s="17">
        <f t="shared" si="691"/>
        <v>0</v>
      </c>
      <c r="BW231" s="17">
        <f t="shared" si="690"/>
        <v>0</v>
      </c>
      <c r="BX231" s="17">
        <f t="shared" ref="BX231:BZ231" si="692">SUM(BX229:BX230)</f>
        <v>0</v>
      </c>
      <c r="BY231" s="17">
        <f t="shared" si="692"/>
        <v>0</v>
      </c>
      <c r="BZ231" s="17">
        <f t="shared" si="692"/>
        <v>0</v>
      </c>
      <c r="CA231" s="17">
        <f t="shared" si="670"/>
        <v>0</v>
      </c>
      <c r="CB231" s="125" t="str">
        <f>IF(BU231=0,"-",CA231/BU231*100)</f>
        <v>-</v>
      </c>
    </row>
    <row r="232" spans="1:80" x14ac:dyDescent="0.25">
      <c r="A232" s="139"/>
      <c r="B232" s="139"/>
      <c r="C232" s="139"/>
      <c r="D232" s="140"/>
      <c r="E232" s="140"/>
      <c r="F232" s="140"/>
      <c r="G232" s="141"/>
      <c r="X232">
        <f t="shared" si="614"/>
        <v>0</v>
      </c>
      <c r="AH232">
        <v>0</v>
      </c>
      <c r="AI232">
        <v>0</v>
      </c>
      <c r="AP232">
        <f t="shared" si="615"/>
        <v>0</v>
      </c>
      <c r="AZ232">
        <v>0</v>
      </c>
      <c r="BA232">
        <v>0</v>
      </c>
      <c r="BH232">
        <f t="shared" si="616"/>
        <v>0</v>
      </c>
      <c r="BR232">
        <v>0</v>
      </c>
      <c r="BS232">
        <v>0</v>
      </c>
      <c r="BU232">
        <v>0</v>
      </c>
      <c r="BV232">
        <v>0</v>
      </c>
      <c r="BW232">
        <f t="shared" si="578"/>
        <v>0</v>
      </c>
      <c r="CA232">
        <f t="shared" si="670"/>
        <v>0</v>
      </c>
      <c r="CB232" s="126" t="str">
        <f>IF(BU232=0,"-",CA232/BU232*100)</f>
        <v>-</v>
      </c>
    </row>
    <row r="233" spans="1:80" x14ac:dyDescent="0.25">
      <c r="A233" s="13" t="s">
        <v>1</v>
      </c>
      <c r="B233" s="13" t="s">
        <v>1</v>
      </c>
      <c r="C233" s="13" t="s">
        <v>1</v>
      </c>
      <c r="D233" s="74" t="s">
        <v>1</v>
      </c>
      <c r="E233" s="74" t="s">
        <v>1</v>
      </c>
      <c r="F233" s="74" t="s">
        <v>1</v>
      </c>
      <c r="G233" s="13" t="s">
        <v>1</v>
      </c>
      <c r="H233" s="19" t="s">
        <v>1</v>
      </c>
      <c r="I233" s="19" t="s">
        <v>1</v>
      </c>
      <c r="J233" s="19"/>
      <c r="K233" s="19" t="s">
        <v>1</v>
      </c>
      <c r="L233" s="19"/>
      <c r="M233" s="19" t="s">
        <v>1</v>
      </c>
      <c r="N233" s="19" t="s">
        <v>1</v>
      </c>
      <c r="O233" s="19" t="s">
        <v>1</v>
      </c>
      <c r="P233" s="28"/>
      <c r="Q233" s="19" t="s">
        <v>1</v>
      </c>
      <c r="R233" s="19" t="s">
        <v>1</v>
      </c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>
        <v>0</v>
      </c>
      <c r="AI233" s="19">
        <v>0</v>
      </c>
      <c r="AJ233" s="19" t="s">
        <v>1</v>
      </c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>
        <v>0</v>
      </c>
      <c r="BA233" s="19">
        <v>0</v>
      </c>
      <c r="BB233" s="19" t="s">
        <v>1</v>
      </c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>
        <v>0</v>
      </c>
      <c r="BS233" s="19">
        <v>0</v>
      </c>
      <c r="BT233" s="19"/>
      <c r="BU233" s="19"/>
      <c r="BV233" s="19"/>
      <c r="BW233" s="19">
        <f t="shared" si="578"/>
        <v>0</v>
      </c>
      <c r="BX233" s="19"/>
      <c r="BY233" s="19"/>
      <c r="BZ233" s="19"/>
      <c r="CA233" s="19">
        <f t="shared" si="670"/>
        <v>0</v>
      </c>
      <c r="CB233" s="127"/>
    </row>
    <row r="234" spans="1:80" x14ac:dyDescent="0.25">
      <c r="A234" s="13" t="s">
        <v>1</v>
      </c>
      <c r="B234" s="13" t="s">
        <v>1</v>
      </c>
      <c r="C234" s="13" t="s">
        <v>1</v>
      </c>
      <c r="D234" s="74" t="s">
        <v>1</v>
      </c>
      <c r="E234" s="74" t="s">
        <v>1</v>
      </c>
      <c r="F234" s="74" t="s">
        <v>1</v>
      </c>
      <c r="G234" s="13" t="s">
        <v>1</v>
      </c>
      <c r="H234" s="10" t="s">
        <v>161</v>
      </c>
      <c r="I234" s="11">
        <f>SUM(I225)</f>
        <v>315000</v>
      </c>
      <c r="J234" s="11">
        <f t="shared" ref="J234:J235" si="693">SUM(K234,L234,P234,Q234)</f>
        <v>0</v>
      </c>
      <c r="K234" s="11">
        <f t="shared" ref="K234" si="694">SUM(K225)</f>
        <v>0</v>
      </c>
      <c r="L234" s="11">
        <f t="shared" ref="L234" si="695">SUM(M234:O234)</f>
        <v>0</v>
      </c>
      <c r="M234" s="11">
        <f t="shared" ref="M234:Q234" si="696">SUM(M225)</f>
        <v>0</v>
      </c>
      <c r="N234" s="11">
        <f t="shared" si="696"/>
        <v>0</v>
      </c>
      <c r="O234" s="11">
        <f t="shared" si="696"/>
        <v>0</v>
      </c>
      <c r="P234" s="11">
        <f t="shared" si="696"/>
        <v>0</v>
      </c>
      <c r="Q234" s="11">
        <f t="shared" si="696"/>
        <v>0</v>
      </c>
      <c r="R234" s="11">
        <f t="shared" ref="R234:AG234" si="697">SUM(R225)</f>
        <v>0</v>
      </c>
      <c r="S234" s="11">
        <f t="shared" si="697"/>
        <v>0</v>
      </c>
      <c r="T234" s="11">
        <f t="shared" si="697"/>
        <v>0</v>
      </c>
      <c r="U234" s="11">
        <f t="shared" si="697"/>
        <v>0</v>
      </c>
      <c r="V234" s="11">
        <f t="shared" si="697"/>
        <v>0</v>
      </c>
      <c r="W234" s="11">
        <f t="shared" si="697"/>
        <v>0</v>
      </c>
      <c r="X234" s="11">
        <f t="shared" si="697"/>
        <v>0</v>
      </c>
      <c r="Y234" s="11">
        <f t="shared" si="697"/>
        <v>0</v>
      </c>
      <c r="Z234" s="11">
        <f t="shared" si="697"/>
        <v>0</v>
      </c>
      <c r="AA234" s="11">
        <f t="shared" si="697"/>
        <v>0</v>
      </c>
      <c r="AB234" s="11">
        <f t="shared" si="697"/>
        <v>0</v>
      </c>
      <c r="AC234" s="11">
        <f t="shared" si="697"/>
        <v>0</v>
      </c>
      <c r="AD234" s="11">
        <f t="shared" si="697"/>
        <v>0</v>
      </c>
      <c r="AE234" s="11">
        <f t="shared" si="697"/>
        <v>0</v>
      </c>
      <c r="AF234" s="11">
        <f t="shared" si="697"/>
        <v>0</v>
      </c>
      <c r="AG234" s="11">
        <f t="shared" si="697"/>
        <v>0</v>
      </c>
      <c r="AH234" s="11">
        <v>0</v>
      </c>
      <c r="AI234" s="11">
        <v>0</v>
      </c>
      <c r="AJ234" s="11">
        <f t="shared" ref="AJ234:AY234" si="698">SUM(AJ225)</f>
        <v>0</v>
      </c>
      <c r="AK234" s="11">
        <f t="shared" si="698"/>
        <v>0</v>
      </c>
      <c r="AL234" s="11">
        <f t="shared" si="698"/>
        <v>0</v>
      </c>
      <c r="AM234" s="11">
        <f t="shared" si="698"/>
        <v>0</v>
      </c>
      <c r="AN234" s="11">
        <f t="shared" si="698"/>
        <v>0</v>
      </c>
      <c r="AO234" s="11">
        <f t="shared" si="698"/>
        <v>0</v>
      </c>
      <c r="AP234" s="11">
        <f t="shared" si="698"/>
        <v>0</v>
      </c>
      <c r="AQ234" s="11">
        <f t="shared" si="698"/>
        <v>0</v>
      </c>
      <c r="AR234" s="11">
        <f t="shared" si="698"/>
        <v>0</v>
      </c>
      <c r="AS234" s="11">
        <f t="shared" si="698"/>
        <v>0</v>
      </c>
      <c r="AT234" s="11">
        <f t="shared" si="698"/>
        <v>0</v>
      </c>
      <c r="AU234" s="11">
        <f t="shared" si="698"/>
        <v>0</v>
      </c>
      <c r="AV234" s="11">
        <f t="shared" si="698"/>
        <v>0</v>
      </c>
      <c r="AW234" s="11">
        <f t="shared" si="698"/>
        <v>0</v>
      </c>
      <c r="AX234" s="11">
        <f t="shared" si="698"/>
        <v>0</v>
      </c>
      <c r="AY234" s="11">
        <f t="shared" si="698"/>
        <v>0</v>
      </c>
      <c r="AZ234" s="11">
        <v>0</v>
      </c>
      <c r="BA234" s="11">
        <v>0</v>
      </c>
      <c r="BB234" s="11">
        <f t="shared" ref="BB234:BQ234" si="699">SUM(BB225)</f>
        <v>0</v>
      </c>
      <c r="BC234" s="11">
        <f t="shared" si="699"/>
        <v>0</v>
      </c>
      <c r="BD234" s="11">
        <f t="shared" si="699"/>
        <v>0</v>
      </c>
      <c r="BE234" s="11">
        <f t="shared" si="699"/>
        <v>0</v>
      </c>
      <c r="BF234" s="11">
        <f t="shared" si="699"/>
        <v>0</v>
      </c>
      <c r="BG234" s="11">
        <f t="shared" si="699"/>
        <v>0</v>
      </c>
      <c r="BH234" s="11">
        <f t="shared" si="699"/>
        <v>0</v>
      </c>
      <c r="BI234" s="11">
        <f t="shared" si="699"/>
        <v>0</v>
      </c>
      <c r="BJ234" s="11">
        <f t="shared" si="699"/>
        <v>0</v>
      </c>
      <c r="BK234" s="11">
        <f t="shared" si="699"/>
        <v>0</v>
      </c>
      <c r="BL234" s="11">
        <f t="shared" si="699"/>
        <v>0</v>
      </c>
      <c r="BM234" s="11">
        <f t="shared" si="699"/>
        <v>0</v>
      </c>
      <c r="BN234" s="11">
        <f t="shared" si="699"/>
        <v>0</v>
      </c>
      <c r="BO234" s="11">
        <f t="shared" si="699"/>
        <v>0</v>
      </c>
      <c r="BP234" s="11">
        <f t="shared" si="699"/>
        <v>0</v>
      </c>
      <c r="BQ234" s="11">
        <f t="shared" si="699"/>
        <v>0</v>
      </c>
      <c r="BR234" s="11">
        <v>0</v>
      </c>
      <c r="BS234" s="11">
        <v>0</v>
      </c>
      <c r="BT234" s="11">
        <f t="shared" ref="BT234:BX234" si="700">SUM(BT225)</f>
        <v>0</v>
      </c>
      <c r="BU234" s="11">
        <f t="shared" si="700"/>
        <v>0</v>
      </c>
      <c r="BV234" s="11">
        <f t="shared" si="700"/>
        <v>0</v>
      </c>
      <c r="BW234" s="11">
        <f t="shared" si="700"/>
        <v>0</v>
      </c>
      <c r="BX234" s="11">
        <f t="shared" si="700"/>
        <v>0</v>
      </c>
      <c r="BY234" s="11">
        <f t="shared" ref="BY234" si="701">SUM(BY225)</f>
        <v>0</v>
      </c>
      <c r="BZ234" s="11">
        <f t="shared" ref="BZ234" si="702">SUM(BZ225)</f>
        <v>0</v>
      </c>
      <c r="CA234" s="11">
        <f t="shared" si="670"/>
        <v>0</v>
      </c>
      <c r="CB234" s="123" t="str">
        <f>IF(BU234=0,"-",CA234/BU234*100)</f>
        <v>-</v>
      </c>
    </row>
    <row r="235" spans="1:80" x14ac:dyDescent="0.25">
      <c r="A235" s="13" t="s">
        <v>1</v>
      </c>
      <c r="B235" s="13" t="s">
        <v>1</v>
      </c>
      <c r="C235" s="13" t="s">
        <v>1</v>
      </c>
      <c r="D235" s="74" t="s">
        <v>1</v>
      </c>
      <c r="E235" s="74" t="s">
        <v>1</v>
      </c>
      <c r="F235" s="74" t="s">
        <v>1</v>
      </c>
      <c r="G235" s="13" t="s">
        <v>1</v>
      </c>
      <c r="H235" s="2"/>
      <c r="I235" s="12"/>
      <c r="J235" s="12">
        <f t="shared" si="693"/>
        <v>0</v>
      </c>
      <c r="K235" s="13" t="s">
        <v>1</v>
      </c>
      <c r="L235" s="13"/>
      <c r="M235" s="13" t="s">
        <v>1</v>
      </c>
      <c r="N235" s="13" t="s">
        <v>1</v>
      </c>
      <c r="O235" s="13" t="s">
        <v>1</v>
      </c>
      <c r="P235" s="29"/>
      <c r="Q235" s="13" t="s">
        <v>1</v>
      </c>
      <c r="R235" s="13" t="s">
        <v>1</v>
      </c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>
        <v>0</v>
      </c>
      <c r="AI235" s="13">
        <v>0</v>
      </c>
      <c r="AJ235" s="13" t="s">
        <v>1</v>
      </c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>
        <v>0</v>
      </c>
      <c r="BA235" s="13">
        <v>0</v>
      </c>
      <c r="BB235" s="13" t="s">
        <v>1</v>
      </c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>
        <v>0</v>
      </c>
      <c r="BS235" s="13">
        <v>0</v>
      </c>
      <c r="BT235" s="12">
        <v>0</v>
      </c>
      <c r="BU235" s="12"/>
      <c r="BV235" s="12"/>
      <c r="BW235" s="12">
        <f t="shared" si="578"/>
        <v>0</v>
      </c>
      <c r="BX235" s="12"/>
      <c r="BY235" s="12"/>
      <c r="BZ235" s="12"/>
      <c r="CA235" s="12">
        <f t="shared" si="670"/>
        <v>0</v>
      </c>
      <c r="CB235" s="124"/>
    </row>
    <row r="236" spans="1:80" x14ac:dyDescent="0.25">
      <c r="A236" s="13" t="s">
        <v>1</v>
      </c>
      <c r="B236" s="13" t="s">
        <v>1</v>
      </c>
      <c r="C236" s="13" t="s">
        <v>1</v>
      </c>
      <c r="D236" s="74" t="s">
        <v>1</v>
      </c>
      <c r="E236" s="74" t="s">
        <v>1</v>
      </c>
      <c r="F236" s="74" t="s">
        <v>1</v>
      </c>
      <c r="G236" s="13" t="s">
        <v>1</v>
      </c>
      <c r="H236" s="20" t="s">
        <v>1</v>
      </c>
      <c r="I236" s="21" t="s">
        <v>1</v>
      </c>
      <c r="J236" s="21"/>
      <c r="K236" s="21" t="s">
        <v>1</v>
      </c>
      <c r="L236" s="21"/>
      <c r="M236" s="21" t="s">
        <v>1</v>
      </c>
      <c r="N236" s="21" t="s">
        <v>1</v>
      </c>
      <c r="O236" s="21" t="s">
        <v>1</v>
      </c>
      <c r="P236" s="30"/>
      <c r="Q236" s="21" t="s">
        <v>1</v>
      </c>
      <c r="R236" s="21" t="s">
        <v>1</v>
      </c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>
        <v>0</v>
      </c>
      <c r="AI236" s="21">
        <v>0</v>
      </c>
      <c r="AJ236" s="21" t="s">
        <v>1</v>
      </c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>
        <v>0</v>
      </c>
      <c r="BA236" s="21">
        <v>0</v>
      </c>
      <c r="BB236" s="21" t="s">
        <v>1</v>
      </c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>
        <v>0</v>
      </c>
      <c r="BS236" s="21">
        <v>0</v>
      </c>
      <c r="BT236" s="21"/>
      <c r="BU236" s="21"/>
      <c r="BV236" s="21"/>
      <c r="BW236" s="21">
        <f t="shared" si="578"/>
        <v>0</v>
      </c>
      <c r="BX236" s="21"/>
      <c r="BY236" s="21"/>
      <c r="BZ236" s="21"/>
      <c r="CA236" s="21">
        <f t="shared" si="670"/>
        <v>0</v>
      </c>
      <c r="CB236" s="128"/>
    </row>
    <row r="237" spans="1:80" ht="15.75" thickBot="1" x14ac:dyDescent="0.3">
      <c r="A237" s="1" t="s">
        <v>27</v>
      </c>
      <c r="B237" s="1" t="s">
        <v>162</v>
      </c>
      <c r="C237" s="4" t="s">
        <v>1</v>
      </c>
      <c r="D237" s="79" t="s">
        <v>1</v>
      </c>
      <c r="E237" s="78" t="s">
        <v>1</v>
      </c>
      <c r="F237" s="78" t="s">
        <v>1</v>
      </c>
      <c r="G237" s="2" t="s">
        <v>1</v>
      </c>
      <c r="H237" s="2" t="s">
        <v>1</v>
      </c>
      <c r="I237" s="3" t="s">
        <v>1</v>
      </c>
      <c r="J237" s="3"/>
      <c r="K237" s="3" t="s">
        <v>1</v>
      </c>
      <c r="L237" s="3"/>
      <c r="M237" s="3" t="s">
        <v>1</v>
      </c>
      <c r="N237" s="3" t="s">
        <v>1</v>
      </c>
      <c r="O237" s="3" t="s">
        <v>1</v>
      </c>
      <c r="P237" s="25"/>
      <c r="Q237" s="3" t="s">
        <v>1</v>
      </c>
      <c r="R237" s="3" t="s">
        <v>1</v>
      </c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>
        <v>0</v>
      </c>
      <c r="AI237" s="3">
        <v>0</v>
      </c>
      <c r="AJ237" s="3" t="s">
        <v>1</v>
      </c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>
        <v>0</v>
      </c>
      <c r="BA237" s="3">
        <v>0</v>
      </c>
      <c r="BB237" s="3" t="s">
        <v>1</v>
      </c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>
        <v>0</v>
      </c>
      <c r="BS237" s="3">
        <v>0</v>
      </c>
      <c r="BT237" s="3"/>
      <c r="BU237" s="3"/>
      <c r="BV237" s="3"/>
      <c r="BW237" s="3">
        <f t="shared" si="578"/>
        <v>0</v>
      </c>
      <c r="BX237" s="3"/>
      <c r="BY237" s="3"/>
      <c r="BZ237" s="3"/>
      <c r="CA237" s="3">
        <f t="shared" si="670"/>
        <v>0</v>
      </c>
      <c r="CB237" s="122"/>
    </row>
    <row r="238" spans="1:80" ht="69.75" customHeight="1" thickBot="1" x14ac:dyDescent="0.3">
      <c r="A238" s="5" t="s">
        <v>4</v>
      </c>
      <c r="B238" s="5" t="s">
        <v>5</v>
      </c>
      <c r="C238" s="5" t="s">
        <v>6</v>
      </c>
      <c r="D238" s="80" t="s">
        <v>1</v>
      </c>
      <c r="E238" s="88" t="s">
        <v>7</v>
      </c>
      <c r="F238" s="88" t="s">
        <v>8</v>
      </c>
      <c r="G238" s="5" t="s">
        <v>9</v>
      </c>
      <c r="H238" s="5" t="s">
        <v>10</v>
      </c>
      <c r="I238" s="5" t="s">
        <v>11</v>
      </c>
      <c r="J238" s="5" t="s">
        <v>1809</v>
      </c>
      <c r="K238" s="5" t="s">
        <v>12</v>
      </c>
      <c r="L238" s="5" t="s">
        <v>13</v>
      </c>
      <c r="M238" s="5" t="s">
        <v>14</v>
      </c>
      <c r="N238" s="5" t="s">
        <v>15</v>
      </c>
      <c r="O238" s="5" t="s">
        <v>16</v>
      </c>
      <c r="P238" s="5" t="s">
        <v>17</v>
      </c>
      <c r="Q238" s="5" t="s">
        <v>18</v>
      </c>
      <c r="R238" s="71" t="s">
        <v>14</v>
      </c>
      <c r="S238" s="71" t="s">
        <v>1843</v>
      </c>
      <c r="T238" s="71" t="s">
        <v>1797</v>
      </c>
      <c r="U238" s="71" t="s">
        <v>1832</v>
      </c>
      <c r="V238" s="71" t="s">
        <v>1833</v>
      </c>
      <c r="W238" s="71" t="s">
        <v>1834</v>
      </c>
      <c r="X238" s="71" t="s">
        <v>1847</v>
      </c>
      <c r="Y238" s="71" t="s">
        <v>1844</v>
      </c>
      <c r="Z238" s="71" t="s">
        <v>1835</v>
      </c>
      <c r="AA238" s="71" t="s">
        <v>1836</v>
      </c>
      <c r="AB238" s="71" t="s">
        <v>1837</v>
      </c>
      <c r="AC238" s="71" t="s">
        <v>1838</v>
      </c>
      <c r="AD238" s="71" t="s">
        <v>1839</v>
      </c>
      <c r="AE238" s="71" t="s">
        <v>1840</v>
      </c>
      <c r="AF238" s="71" t="s">
        <v>1845</v>
      </c>
      <c r="AG238" s="71" t="s">
        <v>1846</v>
      </c>
      <c r="AH238" s="71" t="s">
        <v>1841</v>
      </c>
      <c r="AI238" s="71" t="s">
        <v>1842</v>
      </c>
      <c r="AJ238" s="72" t="s">
        <v>15</v>
      </c>
      <c r="AK238" s="72" t="s">
        <v>1843</v>
      </c>
      <c r="AL238" s="72" t="s">
        <v>1797</v>
      </c>
      <c r="AM238" s="72" t="s">
        <v>1832</v>
      </c>
      <c r="AN238" s="72" t="s">
        <v>1833</v>
      </c>
      <c r="AO238" s="72" t="s">
        <v>1834</v>
      </c>
      <c r="AP238" s="72" t="s">
        <v>1848</v>
      </c>
      <c r="AQ238" s="72" t="s">
        <v>1844</v>
      </c>
      <c r="AR238" s="72" t="s">
        <v>1835</v>
      </c>
      <c r="AS238" s="72" t="s">
        <v>1836</v>
      </c>
      <c r="AT238" s="72" t="s">
        <v>1837</v>
      </c>
      <c r="AU238" s="72" t="s">
        <v>1838</v>
      </c>
      <c r="AV238" s="72" t="s">
        <v>1839</v>
      </c>
      <c r="AW238" s="72" t="s">
        <v>1840</v>
      </c>
      <c r="AX238" s="72" t="s">
        <v>1845</v>
      </c>
      <c r="AY238" s="72" t="s">
        <v>1846</v>
      </c>
      <c r="AZ238" s="72" t="s">
        <v>1841</v>
      </c>
      <c r="BA238" s="72" t="s">
        <v>1842</v>
      </c>
      <c r="BB238" s="73" t="s">
        <v>16</v>
      </c>
      <c r="BC238" s="73" t="s">
        <v>1843</v>
      </c>
      <c r="BD238" s="73" t="s">
        <v>1797</v>
      </c>
      <c r="BE238" s="73" t="s">
        <v>1832</v>
      </c>
      <c r="BF238" s="73" t="s">
        <v>1833</v>
      </c>
      <c r="BG238" s="73" t="s">
        <v>1834</v>
      </c>
      <c r="BH238" s="73" t="s">
        <v>1849</v>
      </c>
      <c r="BI238" s="73" t="s">
        <v>1844</v>
      </c>
      <c r="BJ238" s="73" t="s">
        <v>1835</v>
      </c>
      <c r="BK238" s="73" t="s">
        <v>1836</v>
      </c>
      <c r="BL238" s="73" t="s">
        <v>1837</v>
      </c>
      <c r="BM238" s="73" t="s">
        <v>1838</v>
      </c>
      <c r="BN238" s="73" t="s">
        <v>1839</v>
      </c>
      <c r="BO238" s="73" t="s">
        <v>1840</v>
      </c>
      <c r="BP238" s="73" t="s">
        <v>1845</v>
      </c>
      <c r="BQ238" s="73" t="s">
        <v>1846</v>
      </c>
      <c r="BR238" s="73" t="s">
        <v>1841</v>
      </c>
      <c r="BS238" s="73" t="s">
        <v>1842</v>
      </c>
      <c r="BT238" s="5" t="s">
        <v>1911</v>
      </c>
      <c r="BU238" s="5" t="s">
        <v>1942</v>
      </c>
      <c r="BV238" s="5" t="s">
        <v>1943</v>
      </c>
      <c r="BW238" s="5" t="s">
        <v>1944</v>
      </c>
      <c r="BX238" s="5" t="s">
        <v>1945</v>
      </c>
      <c r="BY238" s="5" t="s">
        <v>1946</v>
      </c>
      <c r="BZ238" s="5" t="s">
        <v>1947</v>
      </c>
      <c r="CA238" s="5" t="s">
        <v>1948</v>
      </c>
      <c r="CB238" s="120" t="s">
        <v>1916</v>
      </c>
    </row>
    <row r="239" spans="1:80" x14ac:dyDescent="0.25">
      <c r="A239" s="6" t="s">
        <v>1</v>
      </c>
      <c r="B239" s="6" t="s">
        <v>1</v>
      </c>
      <c r="C239" s="6" t="s">
        <v>1</v>
      </c>
      <c r="D239" s="81" t="s">
        <v>1</v>
      </c>
      <c r="E239" s="81" t="s">
        <v>1</v>
      </c>
      <c r="F239" s="94" t="s">
        <v>1</v>
      </c>
      <c r="G239" s="7" t="s">
        <v>1</v>
      </c>
      <c r="H239" s="8" t="s">
        <v>1</v>
      </c>
      <c r="I239" s="9" t="s">
        <v>19</v>
      </c>
      <c r="J239" s="9">
        <v>1</v>
      </c>
      <c r="K239" s="9" t="s">
        <v>20</v>
      </c>
      <c r="L239" s="9" t="s">
        <v>21</v>
      </c>
      <c r="M239" s="9" t="s">
        <v>22</v>
      </c>
      <c r="N239" s="9" t="s">
        <v>23</v>
      </c>
      <c r="O239" s="9" t="s">
        <v>24</v>
      </c>
      <c r="P239" s="9" t="s">
        <v>25</v>
      </c>
      <c r="Q239" s="9" t="s">
        <v>26</v>
      </c>
      <c r="R239" s="9">
        <v>1</v>
      </c>
      <c r="S239" s="9">
        <v>2</v>
      </c>
      <c r="T239" s="9">
        <v>3</v>
      </c>
      <c r="U239" s="9">
        <v>4</v>
      </c>
      <c r="V239" s="9">
        <v>5</v>
      </c>
      <c r="W239" s="9">
        <v>6</v>
      </c>
      <c r="X239" s="9">
        <v>7</v>
      </c>
      <c r="Y239" s="9">
        <v>8</v>
      </c>
      <c r="Z239" s="9">
        <v>9</v>
      </c>
      <c r="AA239" s="9">
        <v>10</v>
      </c>
      <c r="AB239" s="9">
        <v>11</v>
      </c>
      <c r="AC239" s="9">
        <v>12</v>
      </c>
      <c r="AD239" s="9">
        <v>13</v>
      </c>
      <c r="AE239" s="9">
        <v>14</v>
      </c>
      <c r="AF239" s="9">
        <v>15</v>
      </c>
      <c r="AG239" s="9">
        <v>16</v>
      </c>
      <c r="AH239" s="9">
        <v>20</v>
      </c>
      <c r="AI239" s="9">
        <v>21</v>
      </c>
      <c r="AJ239" s="9">
        <v>1</v>
      </c>
      <c r="AK239" s="9">
        <v>2</v>
      </c>
      <c r="AL239" s="9">
        <v>3</v>
      </c>
      <c r="AM239" s="9">
        <v>4</v>
      </c>
      <c r="AN239" s="9">
        <v>5</v>
      </c>
      <c r="AO239" s="9">
        <v>6</v>
      </c>
      <c r="AP239" s="9">
        <v>7</v>
      </c>
      <c r="AQ239" s="9">
        <v>8</v>
      </c>
      <c r="AR239" s="9">
        <v>9</v>
      </c>
      <c r="AS239" s="9">
        <v>10</v>
      </c>
      <c r="AT239" s="9">
        <v>11</v>
      </c>
      <c r="AU239" s="9">
        <v>12</v>
      </c>
      <c r="AV239" s="9">
        <v>13</v>
      </c>
      <c r="AW239" s="9">
        <v>14</v>
      </c>
      <c r="AX239" s="9">
        <v>15</v>
      </c>
      <c r="AY239" s="9">
        <v>16</v>
      </c>
      <c r="AZ239" s="9">
        <v>20</v>
      </c>
      <c r="BA239" s="9">
        <v>21</v>
      </c>
      <c r="BB239" s="9">
        <v>1</v>
      </c>
      <c r="BC239" s="9">
        <v>2</v>
      </c>
      <c r="BD239" s="9">
        <v>3</v>
      </c>
      <c r="BE239" s="9">
        <v>4</v>
      </c>
      <c r="BF239" s="9">
        <v>5</v>
      </c>
      <c r="BG239" s="9">
        <v>6</v>
      </c>
      <c r="BH239" s="9">
        <v>7</v>
      </c>
      <c r="BI239" s="9">
        <v>8</v>
      </c>
      <c r="BJ239" s="9">
        <v>9</v>
      </c>
      <c r="BK239" s="9">
        <v>10</v>
      </c>
      <c r="BL239" s="9">
        <v>11</v>
      </c>
      <c r="BM239" s="9">
        <v>12</v>
      </c>
      <c r="BN239" s="9">
        <v>13</v>
      </c>
      <c r="BO239" s="9">
        <v>14</v>
      </c>
      <c r="BP239" s="9">
        <v>15</v>
      </c>
      <c r="BQ239" s="9">
        <v>16</v>
      </c>
      <c r="BR239" s="9">
        <v>20</v>
      </c>
      <c r="BS239" s="9">
        <v>21</v>
      </c>
      <c r="BT239" s="9">
        <v>1</v>
      </c>
      <c r="BU239" s="9">
        <v>2</v>
      </c>
      <c r="BV239" s="9">
        <v>3</v>
      </c>
      <c r="BW239" s="9" t="s">
        <v>1798</v>
      </c>
      <c r="BX239" s="9">
        <v>5</v>
      </c>
      <c r="BY239" s="9">
        <v>6</v>
      </c>
      <c r="BZ239" s="9">
        <v>7</v>
      </c>
      <c r="CA239" s="9" t="s">
        <v>1917</v>
      </c>
      <c r="CB239" s="121">
        <v>9</v>
      </c>
    </row>
    <row r="240" spans="1:80" x14ac:dyDescent="0.25">
      <c r="A240" s="1" t="s">
        <v>27</v>
      </c>
      <c r="B240" s="1" t="s">
        <v>162</v>
      </c>
      <c r="C240" s="4" t="s">
        <v>28</v>
      </c>
      <c r="D240" s="79" t="s">
        <v>163</v>
      </c>
      <c r="E240" s="78" t="s">
        <v>1</v>
      </c>
      <c r="F240" s="78" t="s">
        <v>1</v>
      </c>
      <c r="G240" s="2" t="s">
        <v>1</v>
      </c>
      <c r="H240" s="2" t="s">
        <v>164</v>
      </c>
      <c r="I240" s="3" t="s">
        <v>1</v>
      </c>
      <c r="J240" s="3">
        <f t="shared" ref="J240:J260" si="703">SUM(K240,L240,P240,Q240)</f>
        <v>0</v>
      </c>
      <c r="K240" s="3" t="s">
        <v>1</v>
      </c>
      <c r="L240" s="3"/>
      <c r="M240" s="3" t="s">
        <v>1</v>
      </c>
      <c r="N240" s="3" t="s">
        <v>1</v>
      </c>
      <c r="O240" s="3" t="s">
        <v>1</v>
      </c>
      <c r="P240" s="26"/>
      <c r="Q240" s="3" t="s">
        <v>1</v>
      </c>
      <c r="R240" s="3" t="s">
        <v>1</v>
      </c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>
        <v>0</v>
      </c>
      <c r="AI240" s="3">
        <v>0</v>
      </c>
      <c r="AJ240" s="3" t="s">
        <v>1</v>
      </c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>
        <v>0</v>
      </c>
      <c r="BA240" s="3">
        <v>0</v>
      </c>
      <c r="BB240" s="3" t="s">
        <v>1</v>
      </c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>
        <v>0</v>
      </c>
      <c r="BS240" s="3">
        <v>0</v>
      </c>
      <c r="BT240" s="3">
        <v>0</v>
      </c>
      <c r="BU240" s="3"/>
      <c r="BV240" s="3"/>
      <c r="BW240" s="3">
        <f t="shared" si="578"/>
        <v>0</v>
      </c>
      <c r="BX240" s="3"/>
      <c r="BY240" s="3"/>
      <c r="BZ240" s="3"/>
      <c r="CA240" s="3">
        <f t="shared" ref="CA240:CA260" si="704">BV240+BW240</f>
        <v>0</v>
      </c>
      <c r="CB240" s="122"/>
    </row>
    <row r="241" spans="1:80" ht="33.75" x14ac:dyDescent="0.25">
      <c r="A241" s="1" t="s">
        <v>1</v>
      </c>
      <c r="B241" s="1" t="s">
        <v>1</v>
      </c>
      <c r="C241" s="1" t="s">
        <v>1</v>
      </c>
      <c r="D241" s="78" t="s">
        <v>1</v>
      </c>
      <c r="E241" s="78" t="s">
        <v>1</v>
      </c>
      <c r="F241" s="78" t="s">
        <v>1</v>
      </c>
      <c r="G241" s="2" t="s">
        <v>1</v>
      </c>
      <c r="H241" s="10" t="s">
        <v>30</v>
      </c>
      <c r="I241" s="11">
        <f>SUM(I242,I249,I251)</f>
        <v>188325</v>
      </c>
      <c r="J241" s="11">
        <f t="shared" si="703"/>
        <v>134056</v>
      </c>
      <c r="K241" s="11">
        <f t="shared" ref="K241" si="705">SUM(K242,K249,K251)</f>
        <v>134056</v>
      </c>
      <c r="L241" s="11">
        <f t="shared" ref="L241:L259" si="706">SUM(M241:O241)</f>
        <v>0</v>
      </c>
      <c r="M241" s="11">
        <f t="shared" ref="M241:Q241" si="707">SUM(M242,M249,M251)</f>
        <v>0</v>
      </c>
      <c r="N241" s="11">
        <f t="shared" si="707"/>
        <v>0</v>
      </c>
      <c r="O241" s="11">
        <f t="shared" si="707"/>
        <v>0</v>
      </c>
      <c r="P241" s="11">
        <f t="shared" si="707"/>
        <v>0</v>
      </c>
      <c r="Q241" s="11">
        <f t="shared" si="707"/>
        <v>0</v>
      </c>
      <c r="R241" s="11">
        <f t="shared" ref="R241:AG241" si="708">SUM(R242,R249,R251)</f>
        <v>0</v>
      </c>
      <c r="S241" s="11">
        <f t="shared" si="708"/>
        <v>0</v>
      </c>
      <c r="T241" s="11">
        <f t="shared" si="708"/>
        <v>0</v>
      </c>
      <c r="U241" s="11">
        <f t="shared" si="708"/>
        <v>0</v>
      </c>
      <c r="V241" s="11">
        <f t="shared" si="708"/>
        <v>0</v>
      </c>
      <c r="W241" s="11">
        <f t="shared" si="708"/>
        <v>0</v>
      </c>
      <c r="X241" s="11">
        <f t="shared" ref="X241" si="709">SUM(X242,X249,X251)</f>
        <v>0</v>
      </c>
      <c r="Y241" s="11">
        <f t="shared" si="708"/>
        <v>0</v>
      </c>
      <c r="Z241" s="11">
        <f t="shared" si="708"/>
        <v>0</v>
      </c>
      <c r="AA241" s="11">
        <f t="shared" si="708"/>
        <v>0</v>
      </c>
      <c r="AB241" s="11">
        <f t="shared" si="708"/>
        <v>0</v>
      </c>
      <c r="AC241" s="11">
        <f t="shared" si="708"/>
        <v>0</v>
      </c>
      <c r="AD241" s="11">
        <f t="shared" si="708"/>
        <v>0</v>
      </c>
      <c r="AE241" s="11">
        <f t="shared" si="708"/>
        <v>0</v>
      </c>
      <c r="AF241" s="11">
        <f t="shared" si="708"/>
        <v>0</v>
      </c>
      <c r="AG241" s="11">
        <f t="shared" si="708"/>
        <v>0</v>
      </c>
      <c r="AH241" s="11">
        <v>0</v>
      </c>
      <c r="AI241" s="11">
        <v>0</v>
      </c>
      <c r="AJ241" s="11">
        <f t="shared" ref="AJ241:AY241" si="710">SUM(AJ242,AJ249,AJ251)</f>
        <v>0</v>
      </c>
      <c r="AK241" s="11">
        <f t="shared" si="710"/>
        <v>0</v>
      </c>
      <c r="AL241" s="11">
        <f t="shared" si="710"/>
        <v>0</v>
      </c>
      <c r="AM241" s="11">
        <f t="shared" si="710"/>
        <v>0</v>
      </c>
      <c r="AN241" s="11">
        <f t="shared" si="710"/>
        <v>0</v>
      </c>
      <c r="AO241" s="11">
        <f t="shared" si="710"/>
        <v>0</v>
      </c>
      <c r="AP241" s="11">
        <f t="shared" ref="AP241" si="711">SUM(AP242,AP249,AP251)</f>
        <v>0</v>
      </c>
      <c r="AQ241" s="11">
        <f t="shared" si="710"/>
        <v>0</v>
      </c>
      <c r="AR241" s="11">
        <f t="shared" si="710"/>
        <v>0</v>
      </c>
      <c r="AS241" s="11">
        <f t="shared" si="710"/>
        <v>0</v>
      </c>
      <c r="AT241" s="11">
        <f t="shared" si="710"/>
        <v>0</v>
      </c>
      <c r="AU241" s="11">
        <f t="shared" si="710"/>
        <v>0</v>
      </c>
      <c r="AV241" s="11">
        <f t="shared" si="710"/>
        <v>0</v>
      </c>
      <c r="AW241" s="11">
        <f t="shared" si="710"/>
        <v>0</v>
      </c>
      <c r="AX241" s="11">
        <f t="shared" si="710"/>
        <v>0</v>
      </c>
      <c r="AY241" s="11">
        <f t="shared" si="710"/>
        <v>0</v>
      </c>
      <c r="AZ241" s="11">
        <v>0</v>
      </c>
      <c r="BA241" s="11">
        <v>0</v>
      </c>
      <c r="BB241" s="11">
        <f t="shared" ref="BB241:BQ241" si="712">SUM(BB242,BB249,BB251)</f>
        <v>0</v>
      </c>
      <c r="BC241" s="11">
        <f t="shared" si="712"/>
        <v>0</v>
      </c>
      <c r="BD241" s="11">
        <f t="shared" si="712"/>
        <v>0</v>
      </c>
      <c r="BE241" s="11">
        <f t="shared" si="712"/>
        <v>0</v>
      </c>
      <c r="BF241" s="11">
        <f t="shared" si="712"/>
        <v>0</v>
      </c>
      <c r="BG241" s="11">
        <f t="shared" si="712"/>
        <v>0</v>
      </c>
      <c r="BH241" s="11">
        <f t="shared" ref="BH241" si="713">SUM(BH242,BH249,BH251)</f>
        <v>0</v>
      </c>
      <c r="BI241" s="11">
        <f t="shared" si="712"/>
        <v>0</v>
      </c>
      <c r="BJ241" s="11">
        <f t="shared" si="712"/>
        <v>0</v>
      </c>
      <c r="BK241" s="11">
        <f t="shared" si="712"/>
        <v>0</v>
      </c>
      <c r="BL241" s="11">
        <f t="shared" si="712"/>
        <v>0</v>
      </c>
      <c r="BM241" s="11">
        <f t="shared" si="712"/>
        <v>0</v>
      </c>
      <c r="BN241" s="11">
        <f t="shared" si="712"/>
        <v>0</v>
      </c>
      <c r="BO241" s="11">
        <f t="shared" si="712"/>
        <v>0</v>
      </c>
      <c r="BP241" s="11">
        <f t="shared" si="712"/>
        <v>0</v>
      </c>
      <c r="BQ241" s="11">
        <f t="shared" si="712"/>
        <v>0</v>
      </c>
      <c r="BR241" s="11">
        <v>0</v>
      </c>
      <c r="BS241" s="11">
        <v>0</v>
      </c>
      <c r="BT241" s="11">
        <f t="shared" ref="BT241:BZ241" si="714">SUM(BT242,BT249,BT251)</f>
        <v>142896</v>
      </c>
      <c r="BU241" s="11">
        <f t="shared" si="714"/>
        <v>142896</v>
      </c>
      <c r="BV241" s="11">
        <f t="shared" si="714"/>
        <v>69542</v>
      </c>
      <c r="BW241" s="11">
        <f t="shared" si="714"/>
        <v>33774</v>
      </c>
      <c r="BX241" s="11">
        <f t="shared" si="714"/>
        <v>11258</v>
      </c>
      <c r="BY241" s="11">
        <f t="shared" si="714"/>
        <v>11258</v>
      </c>
      <c r="BZ241" s="11">
        <f t="shared" si="714"/>
        <v>11258</v>
      </c>
      <c r="CA241" s="11">
        <f t="shared" si="704"/>
        <v>103316</v>
      </c>
      <c r="CB241" s="123">
        <f t="shared" ref="CB241:CB259" si="715">IF(BU241=0,"-",CA241/BU241*100)</f>
        <v>72.301533982756695</v>
      </c>
    </row>
    <row r="242" spans="1:80" x14ac:dyDescent="0.25">
      <c r="A242" s="4" t="s">
        <v>27</v>
      </c>
      <c r="B242" s="4" t="s">
        <v>162</v>
      </c>
      <c r="C242" s="4" t="s">
        <v>28</v>
      </c>
      <c r="D242" s="79" t="s">
        <v>163</v>
      </c>
      <c r="E242" s="78" t="s">
        <v>31</v>
      </c>
      <c r="F242" s="78" t="s">
        <v>1</v>
      </c>
      <c r="G242" s="2" t="s">
        <v>1</v>
      </c>
      <c r="H242" s="2" t="s">
        <v>32</v>
      </c>
      <c r="I242" s="12">
        <f>SUM(I243:I244)</f>
        <v>175733</v>
      </c>
      <c r="J242" s="12">
        <f t="shared" si="703"/>
        <v>121669</v>
      </c>
      <c r="K242" s="12">
        <f t="shared" ref="K242" si="716">SUM(K243:K244)</f>
        <v>121669</v>
      </c>
      <c r="L242" s="12">
        <f t="shared" si="706"/>
        <v>0</v>
      </c>
      <c r="M242" s="12">
        <f t="shared" ref="M242:Q242" si="717">SUM(M243:M244)</f>
        <v>0</v>
      </c>
      <c r="N242" s="12">
        <f t="shared" si="717"/>
        <v>0</v>
      </c>
      <c r="O242" s="12">
        <f t="shared" si="717"/>
        <v>0</v>
      </c>
      <c r="P242" s="12">
        <f t="shared" si="717"/>
        <v>0</v>
      </c>
      <c r="Q242" s="12">
        <f t="shared" si="717"/>
        <v>0</v>
      </c>
      <c r="R242" s="12">
        <f t="shared" ref="R242:AG242" si="718">SUM(R243:R244)</f>
        <v>0</v>
      </c>
      <c r="S242" s="12">
        <f t="shared" si="718"/>
        <v>0</v>
      </c>
      <c r="T242" s="12">
        <f t="shared" si="718"/>
        <v>0</v>
      </c>
      <c r="U242" s="12">
        <f t="shared" si="718"/>
        <v>0</v>
      </c>
      <c r="V242" s="12">
        <f t="shared" si="718"/>
        <v>0</v>
      </c>
      <c r="W242" s="12">
        <f t="shared" si="718"/>
        <v>0</v>
      </c>
      <c r="X242" s="12">
        <f t="shared" ref="X242" si="719">SUM(X243:X244)</f>
        <v>0</v>
      </c>
      <c r="Y242" s="12">
        <f t="shared" si="718"/>
        <v>0</v>
      </c>
      <c r="Z242" s="12">
        <f t="shared" si="718"/>
        <v>0</v>
      </c>
      <c r="AA242" s="12">
        <f t="shared" si="718"/>
        <v>0</v>
      </c>
      <c r="AB242" s="12">
        <f t="shared" si="718"/>
        <v>0</v>
      </c>
      <c r="AC242" s="12">
        <f t="shared" si="718"/>
        <v>0</v>
      </c>
      <c r="AD242" s="12">
        <f t="shared" si="718"/>
        <v>0</v>
      </c>
      <c r="AE242" s="12">
        <f t="shared" si="718"/>
        <v>0</v>
      </c>
      <c r="AF242" s="12">
        <f t="shared" si="718"/>
        <v>0</v>
      </c>
      <c r="AG242" s="12">
        <f t="shared" si="718"/>
        <v>0</v>
      </c>
      <c r="AH242" s="12">
        <v>0</v>
      </c>
      <c r="AI242" s="12">
        <v>0</v>
      </c>
      <c r="AJ242" s="12">
        <f t="shared" ref="AJ242:AY242" si="720">SUM(AJ243:AJ244)</f>
        <v>0</v>
      </c>
      <c r="AK242" s="12">
        <f t="shared" si="720"/>
        <v>0</v>
      </c>
      <c r="AL242" s="12">
        <f t="shared" si="720"/>
        <v>0</v>
      </c>
      <c r="AM242" s="12">
        <f t="shared" si="720"/>
        <v>0</v>
      </c>
      <c r="AN242" s="12">
        <f t="shared" si="720"/>
        <v>0</v>
      </c>
      <c r="AO242" s="12">
        <f t="shared" si="720"/>
        <v>0</v>
      </c>
      <c r="AP242" s="12">
        <f t="shared" ref="AP242" si="721">SUM(AP243:AP244)</f>
        <v>0</v>
      </c>
      <c r="AQ242" s="12">
        <f t="shared" si="720"/>
        <v>0</v>
      </c>
      <c r="AR242" s="12">
        <f t="shared" si="720"/>
        <v>0</v>
      </c>
      <c r="AS242" s="12">
        <f t="shared" si="720"/>
        <v>0</v>
      </c>
      <c r="AT242" s="12">
        <f t="shared" si="720"/>
        <v>0</v>
      </c>
      <c r="AU242" s="12">
        <f t="shared" si="720"/>
        <v>0</v>
      </c>
      <c r="AV242" s="12">
        <f t="shared" si="720"/>
        <v>0</v>
      </c>
      <c r="AW242" s="12">
        <f t="shared" si="720"/>
        <v>0</v>
      </c>
      <c r="AX242" s="12">
        <f t="shared" si="720"/>
        <v>0</v>
      </c>
      <c r="AY242" s="12">
        <f t="shared" si="720"/>
        <v>0</v>
      </c>
      <c r="AZ242" s="12">
        <v>0</v>
      </c>
      <c r="BA242" s="12">
        <v>0</v>
      </c>
      <c r="BB242" s="12">
        <f t="shared" ref="BB242:BQ242" si="722">SUM(BB243:BB244)</f>
        <v>0</v>
      </c>
      <c r="BC242" s="12">
        <f t="shared" si="722"/>
        <v>0</v>
      </c>
      <c r="BD242" s="12">
        <f t="shared" si="722"/>
        <v>0</v>
      </c>
      <c r="BE242" s="12">
        <f t="shared" si="722"/>
        <v>0</v>
      </c>
      <c r="BF242" s="12">
        <f t="shared" si="722"/>
        <v>0</v>
      </c>
      <c r="BG242" s="12">
        <f t="shared" si="722"/>
        <v>0</v>
      </c>
      <c r="BH242" s="12">
        <f t="shared" ref="BH242" si="723">SUM(BH243:BH244)</f>
        <v>0</v>
      </c>
      <c r="BI242" s="12">
        <f t="shared" si="722"/>
        <v>0</v>
      </c>
      <c r="BJ242" s="12">
        <f t="shared" si="722"/>
        <v>0</v>
      </c>
      <c r="BK242" s="12">
        <f t="shared" si="722"/>
        <v>0</v>
      </c>
      <c r="BL242" s="12">
        <f t="shared" si="722"/>
        <v>0</v>
      </c>
      <c r="BM242" s="12">
        <f t="shared" si="722"/>
        <v>0</v>
      </c>
      <c r="BN242" s="12">
        <f t="shared" si="722"/>
        <v>0</v>
      </c>
      <c r="BO242" s="12">
        <f t="shared" si="722"/>
        <v>0</v>
      </c>
      <c r="BP242" s="12">
        <f t="shared" si="722"/>
        <v>0</v>
      </c>
      <c r="BQ242" s="12">
        <f t="shared" si="722"/>
        <v>0</v>
      </c>
      <c r="BR242" s="12">
        <v>0</v>
      </c>
      <c r="BS242" s="12">
        <v>0</v>
      </c>
      <c r="BT242" s="12">
        <f t="shared" ref="BT242:BW242" si="724">SUM(BT243:BT244)</f>
        <v>129646</v>
      </c>
      <c r="BU242" s="12">
        <f t="shared" ref="BU242:BV242" si="725">SUM(BU243:BU244)</f>
        <v>129646</v>
      </c>
      <c r="BV242" s="12">
        <f t="shared" si="725"/>
        <v>62918</v>
      </c>
      <c r="BW242" s="12">
        <f t="shared" si="724"/>
        <v>30462</v>
      </c>
      <c r="BX242" s="12">
        <f t="shared" ref="BX242:BZ242" si="726">SUM(BX243:BX244)</f>
        <v>10154</v>
      </c>
      <c r="BY242" s="12">
        <f t="shared" si="726"/>
        <v>10154</v>
      </c>
      <c r="BZ242" s="12">
        <f t="shared" si="726"/>
        <v>10154</v>
      </c>
      <c r="CA242" s="12">
        <f t="shared" si="704"/>
        <v>93380</v>
      </c>
      <c r="CB242" s="124">
        <f t="shared" si="715"/>
        <v>72.026904030976652</v>
      </c>
    </row>
    <row r="243" spans="1:80" x14ac:dyDescent="0.25">
      <c r="A243" s="4" t="s">
        <v>27</v>
      </c>
      <c r="B243" s="4" t="s">
        <v>162</v>
      </c>
      <c r="C243" s="4" t="s">
        <v>28</v>
      </c>
      <c r="D243" s="79" t="s">
        <v>163</v>
      </c>
      <c r="E243" s="89">
        <v>6111</v>
      </c>
      <c r="F243" s="79"/>
      <c r="G243" s="74" t="s">
        <v>1887</v>
      </c>
      <c r="H243" s="13" t="s">
        <v>33</v>
      </c>
      <c r="I243" s="14">
        <v>153773</v>
      </c>
      <c r="J243" s="14">
        <f t="shared" si="703"/>
        <v>99709</v>
      </c>
      <c r="K243" s="14">
        <v>99709</v>
      </c>
      <c r="L243" s="14">
        <f t="shared" si="706"/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/>
      <c r="T243" s="14"/>
      <c r="U243" s="14"/>
      <c r="V243" s="14"/>
      <c r="W243" s="14"/>
      <c r="X243" s="14">
        <f t="shared" si="614"/>
        <v>0</v>
      </c>
      <c r="Y243" s="14"/>
      <c r="Z243" s="14"/>
      <c r="AA243" s="14"/>
      <c r="AB243" s="14"/>
      <c r="AC243" s="14"/>
      <c r="AD243" s="14"/>
      <c r="AE243" s="14"/>
      <c r="AF243" s="14"/>
      <c r="AG243" s="14"/>
      <c r="AH243" s="14">
        <v>0</v>
      </c>
      <c r="AI243" s="14">
        <v>0</v>
      </c>
      <c r="AJ243" s="14">
        <v>0</v>
      </c>
      <c r="AK243" s="14"/>
      <c r="AL243" s="14"/>
      <c r="AM243" s="14"/>
      <c r="AN243" s="14"/>
      <c r="AO243" s="14"/>
      <c r="AP243" s="14">
        <f t="shared" si="615"/>
        <v>0</v>
      </c>
      <c r="AQ243" s="14"/>
      <c r="AR243" s="14"/>
      <c r="AS243" s="14"/>
      <c r="AT243" s="14"/>
      <c r="AU243" s="14"/>
      <c r="AV243" s="14"/>
      <c r="AW243" s="14"/>
      <c r="AX243" s="14"/>
      <c r="AY243" s="14"/>
      <c r="AZ243" s="14">
        <v>0</v>
      </c>
      <c r="BA243" s="14">
        <v>0</v>
      </c>
      <c r="BB243" s="14">
        <v>0</v>
      </c>
      <c r="BC243" s="14"/>
      <c r="BD243" s="14"/>
      <c r="BE243" s="14"/>
      <c r="BF243" s="14"/>
      <c r="BG243" s="14"/>
      <c r="BH243" s="14">
        <f t="shared" si="616"/>
        <v>0</v>
      </c>
      <c r="BI243" s="14"/>
      <c r="BJ243" s="14"/>
      <c r="BK243" s="14"/>
      <c r="BL243" s="14"/>
      <c r="BM243" s="14"/>
      <c r="BN243" s="14"/>
      <c r="BO243" s="14"/>
      <c r="BP243" s="14"/>
      <c r="BQ243" s="14"/>
      <c r="BR243" s="14">
        <v>0</v>
      </c>
      <c r="BS243" s="14">
        <v>0</v>
      </c>
      <c r="BT243" s="14">
        <v>107686</v>
      </c>
      <c r="BU243" s="14">
        <v>107686</v>
      </c>
      <c r="BV243" s="14">
        <v>53844</v>
      </c>
      <c r="BW243" s="14">
        <f t="shared" si="578"/>
        <v>26922</v>
      </c>
      <c r="BX243" s="14">
        <v>8974</v>
      </c>
      <c r="BY243" s="14">
        <v>8974</v>
      </c>
      <c r="BZ243" s="14">
        <v>8974</v>
      </c>
      <c r="CA243" s="14">
        <f t="shared" si="704"/>
        <v>80766</v>
      </c>
      <c r="CB243" s="122">
        <f t="shared" si="715"/>
        <v>75.001392938729268</v>
      </c>
    </row>
    <row r="244" spans="1:80" x14ac:dyDescent="0.25">
      <c r="A244" s="1" t="s">
        <v>27</v>
      </c>
      <c r="B244" s="1" t="s">
        <v>162</v>
      </c>
      <c r="C244" s="1" t="s">
        <v>28</v>
      </c>
      <c r="D244" s="82" t="s">
        <v>163</v>
      </c>
      <c r="E244" s="82" t="s">
        <v>34</v>
      </c>
      <c r="F244" s="79" t="s">
        <v>1</v>
      </c>
      <c r="G244" s="13" t="s">
        <v>1</v>
      </c>
      <c r="H244" s="2" t="s">
        <v>35</v>
      </c>
      <c r="I244" s="12">
        <f>SUM(I245:I248)</f>
        <v>21960</v>
      </c>
      <c r="J244" s="12">
        <f t="shared" si="703"/>
        <v>21960</v>
      </c>
      <c r="K244" s="12">
        <f t="shared" ref="K244" si="727">SUM(K245:K248)</f>
        <v>21960</v>
      </c>
      <c r="L244" s="12">
        <f t="shared" si="706"/>
        <v>0</v>
      </c>
      <c r="M244" s="12">
        <f t="shared" ref="M244:Q244" si="728">SUM(M245:M248)</f>
        <v>0</v>
      </c>
      <c r="N244" s="12">
        <f t="shared" si="728"/>
        <v>0</v>
      </c>
      <c r="O244" s="12">
        <f t="shared" si="728"/>
        <v>0</v>
      </c>
      <c r="P244" s="12">
        <f t="shared" si="728"/>
        <v>0</v>
      </c>
      <c r="Q244" s="12">
        <f t="shared" si="728"/>
        <v>0</v>
      </c>
      <c r="R244" s="12">
        <f t="shared" ref="R244:AG244" si="729">SUM(R245:R248)</f>
        <v>0</v>
      </c>
      <c r="S244" s="12">
        <f t="shared" si="729"/>
        <v>0</v>
      </c>
      <c r="T244" s="12">
        <f t="shared" si="729"/>
        <v>0</v>
      </c>
      <c r="U244" s="12">
        <f t="shared" si="729"/>
        <v>0</v>
      </c>
      <c r="V244" s="12">
        <f t="shared" si="729"/>
        <v>0</v>
      </c>
      <c r="W244" s="12">
        <f t="shared" si="729"/>
        <v>0</v>
      </c>
      <c r="X244" s="12">
        <f t="shared" si="729"/>
        <v>0</v>
      </c>
      <c r="Y244" s="12">
        <f t="shared" si="729"/>
        <v>0</v>
      </c>
      <c r="Z244" s="12">
        <f t="shared" si="729"/>
        <v>0</v>
      </c>
      <c r="AA244" s="12">
        <f t="shared" si="729"/>
        <v>0</v>
      </c>
      <c r="AB244" s="12">
        <f t="shared" si="729"/>
        <v>0</v>
      </c>
      <c r="AC244" s="12">
        <f t="shared" si="729"/>
        <v>0</v>
      </c>
      <c r="AD244" s="12">
        <f t="shared" si="729"/>
        <v>0</v>
      </c>
      <c r="AE244" s="12">
        <f t="shared" si="729"/>
        <v>0</v>
      </c>
      <c r="AF244" s="12">
        <f t="shared" si="729"/>
        <v>0</v>
      </c>
      <c r="AG244" s="12">
        <f t="shared" si="729"/>
        <v>0</v>
      </c>
      <c r="AH244" s="12">
        <v>0</v>
      </c>
      <c r="AI244" s="12">
        <v>0</v>
      </c>
      <c r="AJ244" s="12">
        <f t="shared" ref="AJ244:AY244" si="730">SUM(AJ245:AJ248)</f>
        <v>0</v>
      </c>
      <c r="AK244" s="12">
        <f t="shared" si="730"/>
        <v>0</v>
      </c>
      <c r="AL244" s="12">
        <f t="shared" si="730"/>
        <v>0</v>
      </c>
      <c r="AM244" s="12">
        <f t="shared" si="730"/>
        <v>0</v>
      </c>
      <c r="AN244" s="12">
        <f t="shared" si="730"/>
        <v>0</v>
      </c>
      <c r="AO244" s="12">
        <f t="shared" si="730"/>
        <v>0</v>
      </c>
      <c r="AP244" s="12">
        <f t="shared" si="730"/>
        <v>0</v>
      </c>
      <c r="AQ244" s="12">
        <f t="shared" si="730"/>
        <v>0</v>
      </c>
      <c r="AR244" s="12">
        <f t="shared" si="730"/>
        <v>0</v>
      </c>
      <c r="AS244" s="12">
        <f t="shared" si="730"/>
        <v>0</v>
      </c>
      <c r="AT244" s="12">
        <f t="shared" si="730"/>
        <v>0</v>
      </c>
      <c r="AU244" s="12">
        <f t="shared" si="730"/>
        <v>0</v>
      </c>
      <c r="AV244" s="12">
        <f t="shared" si="730"/>
        <v>0</v>
      </c>
      <c r="AW244" s="12">
        <f t="shared" si="730"/>
        <v>0</v>
      </c>
      <c r="AX244" s="12">
        <f t="shared" si="730"/>
        <v>0</v>
      </c>
      <c r="AY244" s="12">
        <f t="shared" si="730"/>
        <v>0</v>
      </c>
      <c r="AZ244" s="12">
        <v>0</v>
      </c>
      <c r="BA244" s="12">
        <v>0</v>
      </c>
      <c r="BB244" s="12">
        <f t="shared" ref="BB244:BQ244" si="731">SUM(BB245:BB248)</f>
        <v>0</v>
      </c>
      <c r="BC244" s="12">
        <f t="shared" si="731"/>
        <v>0</v>
      </c>
      <c r="BD244" s="12">
        <f t="shared" si="731"/>
        <v>0</v>
      </c>
      <c r="BE244" s="12">
        <f t="shared" si="731"/>
        <v>0</v>
      </c>
      <c r="BF244" s="12">
        <f t="shared" si="731"/>
        <v>0</v>
      </c>
      <c r="BG244" s="12">
        <f t="shared" si="731"/>
        <v>0</v>
      </c>
      <c r="BH244" s="12">
        <f t="shared" si="731"/>
        <v>0</v>
      </c>
      <c r="BI244" s="12">
        <f t="shared" si="731"/>
        <v>0</v>
      </c>
      <c r="BJ244" s="12">
        <f t="shared" si="731"/>
        <v>0</v>
      </c>
      <c r="BK244" s="12">
        <f t="shared" si="731"/>
        <v>0</v>
      </c>
      <c r="BL244" s="12">
        <f t="shared" si="731"/>
        <v>0</v>
      </c>
      <c r="BM244" s="12">
        <f t="shared" si="731"/>
        <v>0</v>
      </c>
      <c r="BN244" s="12">
        <f t="shared" si="731"/>
        <v>0</v>
      </c>
      <c r="BO244" s="12">
        <f t="shared" si="731"/>
        <v>0</v>
      </c>
      <c r="BP244" s="12">
        <f t="shared" si="731"/>
        <v>0</v>
      </c>
      <c r="BQ244" s="12">
        <f t="shared" si="731"/>
        <v>0</v>
      </c>
      <c r="BR244" s="12">
        <v>0</v>
      </c>
      <c r="BS244" s="12">
        <v>0</v>
      </c>
      <c r="BT244" s="12">
        <f t="shared" ref="BT244:BZ244" si="732">SUM(BT245:BT248)</f>
        <v>21960</v>
      </c>
      <c r="BU244" s="12">
        <f t="shared" si="732"/>
        <v>21960</v>
      </c>
      <c r="BV244" s="12">
        <f t="shared" si="732"/>
        <v>9074</v>
      </c>
      <c r="BW244" s="12">
        <f t="shared" si="732"/>
        <v>3540</v>
      </c>
      <c r="BX244" s="12">
        <f t="shared" si="732"/>
        <v>1180</v>
      </c>
      <c r="BY244" s="12">
        <f t="shared" si="732"/>
        <v>1180</v>
      </c>
      <c r="BZ244" s="12">
        <f t="shared" si="732"/>
        <v>1180</v>
      </c>
      <c r="CA244" s="12">
        <f t="shared" si="704"/>
        <v>12614</v>
      </c>
      <c r="CB244" s="124">
        <f t="shared" si="715"/>
        <v>57.440801457194901</v>
      </c>
    </row>
    <row r="245" spans="1:80" x14ac:dyDescent="0.25">
      <c r="A245" s="4" t="s">
        <v>27</v>
      </c>
      <c r="B245" s="4" t="s">
        <v>162</v>
      </c>
      <c r="C245" s="4" t="s">
        <v>28</v>
      </c>
      <c r="D245" s="79" t="s">
        <v>163</v>
      </c>
      <c r="E245" s="89">
        <v>6112</v>
      </c>
      <c r="F245" s="79" t="s">
        <v>165</v>
      </c>
      <c r="G245" s="74" t="s">
        <v>1887</v>
      </c>
      <c r="H245" s="13" t="s">
        <v>92</v>
      </c>
      <c r="I245" s="14">
        <v>2544</v>
      </c>
      <c r="J245" s="14">
        <f t="shared" si="703"/>
        <v>2544</v>
      </c>
      <c r="K245" s="14">
        <v>2544</v>
      </c>
      <c r="L245" s="14">
        <f t="shared" si="706"/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/>
      <c r="T245" s="14"/>
      <c r="U245" s="14"/>
      <c r="V245" s="14"/>
      <c r="W245" s="14"/>
      <c r="X245" s="14">
        <f t="shared" si="614"/>
        <v>0</v>
      </c>
      <c r="Y245" s="14"/>
      <c r="Z245" s="14"/>
      <c r="AA245" s="14"/>
      <c r="AB245" s="14"/>
      <c r="AC245" s="14"/>
      <c r="AD245" s="14"/>
      <c r="AE245" s="14"/>
      <c r="AF245" s="14"/>
      <c r="AG245" s="14"/>
      <c r="AH245" s="14">
        <v>0</v>
      </c>
      <c r="AI245" s="14">
        <v>0</v>
      </c>
      <c r="AJ245" s="14">
        <v>0</v>
      </c>
      <c r="AK245" s="14"/>
      <c r="AL245" s="14"/>
      <c r="AM245" s="14"/>
      <c r="AN245" s="14"/>
      <c r="AO245" s="14"/>
      <c r="AP245" s="14">
        <f t="shared" si="615"/>
        <v>0</v>
      </c>
      <c r="AQ245" s="14"/>
      <c r="AR245" s="14"/>
      <c r="AS245" s="14"/>
      <c r="AT245" s="14"/>
      <c r="AU245" s="14"/>
      <c r="AV245" s="14"/>
      <c r="AW245" s="14"/>
      <c r="AX245" s="14"/>
      <c r="AY245" s="14"/>
      <c r="AZ245" s="14">
        <v>0</v>
      </c>
      <c r="BA245" s="14">
        <v>0</v>
      </c>
      <c r="BB245" s="14">
        <v>0</v>
      </c>
      <c r="BC245" s="14"/>
      <c r="BD245" s="14"/>
      <c r="BE245" s="14"/>
      <c r="BF245" s="14"/>
      <c r="BG245" s="14"/>
      <c r="BH245" s="14">
        <f t="shared" si="616"/>
        <v>0</v>
      </c>
      <c r="BI245" s="14"/>
      <c r="BJ245" s="14"/>
      <c r="BK245" s="14"/>
      <c r="BL245" s="14"/>
      <c r="BM245" s="14"/>
      <c r="BN245" s="14"/>
      <c r="BO245" s="14"/>
      <c r="BP245" s="14"/>
      <c r="BQ245" s="14"/>
      <c r="BR245" s="14">
        <v>0</v>
      </c>
      <c r="BS245" s="14">
        <v>0</v>
      </c>
      <c r="BT245" s="14">
        <v>2544</v>
      </c>
      <c r="BU245" s="14">
        <v>2544</v>
      </c>
      <c r="BV245" s="14">
        <v>1272</v>
      </c>
      <c r="BW245" s="14">
        <f t="shared" si="578"/>
        <v>636</v>
      </c>
      <c r="BX245" s="14">
        <v>212</v>
      </c>
      <c r="BY245" s="14">
        <v>212</v>
      </c>
      <c r="BZ245" s="14">
        <v>212</v>
      </c>
      <c r="CA245" s="14">
        <f t="shared" si="704"/>
        <v>1908</v>
      </c>
      <c r="CB245" s="122">
        <f t="shared" si="715"/>
        <v>75</v>
      </c>
    </row>
    <row r="246" spans="1:80" x14ac:dyDescent="0.25">
      <c r="A246" s="4" t="s">
        <v>27</v>
      </c>
      <c r="B246" s="4" t="s">
        <v>162</v>
      </c>
      <c r="C246" s="4" t="s">
        <v>28</v>
      </c>
      <c r="D246" s="79" t="s">
        <v>163</v>
      </c>
      <c r="E246" s="89">
        <v>6112</v>
      </c>
      <c r="F246" s="79" t="s">
        <v>166</v>
      </c>
      <c r="G246" s="74" t="s">
        <v>1887</v>
      </c>
      <c r="H246" s="13" t="s">
        <v>39</v>
      </c>
      <c r="I246" s="14">
        <v>11616</v>
      </c>
      <c r="J246" s="14">
        <f t="shared" si="703"/>
        <v>11616</v>
      </c>
      <c r="K246" s="14">
        <v>11616</v>
      </c>
      <c r="L246" s="14">
        <f t="shared" si="706"/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/>
      <c r="T246" s="14"/>
      <c r="U246" s="14"/>
      <c r="V246" s="14"/>
      <c r="W246" s="14"/>
      <c r="X246" s="14">
        <f t="shared" si="614"/>
        <v>0</v>
      </c>
      <c r="Y246" s="14"/>
      <c r="Z246" s="14"/>
      <c r="AA246" s="14"/>
      <c r="AB246" s="14"/>
      <c r="AC246" s="14"/>
      <c r="AD246" s="14"/>
      <c r="AE246" s="14"/>
      <c r="AF246" s="14"/>
      <c r="AG246" s="14"/>
      <c r="AH246" s="14">
        <v>0</v>
      </c>
      <c r="AI246" s="14">
        <v>0</v>
      </c>
      <c r="AJ246" s="14">
        <v>0</v>
      </c>
      <c r="AK246" s="14"/>
      <c r="AL246" s="14"/>
      <c r="AM246" s="14"/>
      <c r="AN246" s="14"/>
      <c r="AO246" s="14"/>
      <c r="AP246" s="14">
        <f t="shared" si="615"/>
        <v>0</v>
      </c>
      <c r="AQ246" s="14"/>
      <c r="AR246" s="14"/>
      <c r="AS246" s="14"/>
      <c r="AT246" s="14"/>
      <c r="AU246" s="14"/>
      <c r="AV246" s="14"/>
      <c r="AW246" s="14"/>
      <c r="AX246" s="14"/>
      <c r="AY246" s="14"/>
      <c r="AZ246" s="14">
        <v>0</v>
      </c>
      <c r="BA246" s="14">
        <v>0</v>
      </c>
      <c r="BB246" s="14">
        <v>0</v>
      </c>
      <c r="BC246" s="14"/>
      <c r="BD246" s="14"/>
      <c r="BE246" s="14"/>
      <c r="BF246" s="14"/>
      <c r="BG246" s="14"/>
      <c r="BH246" s="14">
        <f t="shared" si="616"/>
        <v>0</v>
      </c>
      <c r="BI246" s="14"/>
      <c r="BJ246" s="14"/>
      <c r="BK246" s="14"/>
      <c r="BL246" s="14"/>
      <c r="BM246" s="14"/>
      <c r="BN246" s="14"/>
      <c r="BO246" s="14"/>
      <c r="BP246" s="14"/>
      <c r="BQ246" s="14"/>
      <c r="BR246" s="14">
        <v>0</v>
      </c>
      <c r="BS246" s="14">
        <v>0</v>
      </c>
      <c r="BT246" s="14">
        <v>11616</v>
      </c>
      <c r="BU246" s="14">
        <v>11616</v>
      </c>
      <c r="BV246" s="14">
        <v>5808</v>
      </c>
      <c r="BW246" s="14">
        <f t="shared" si="578"/>
        <v>2904</v>
      </c>
      <c r="BX246" s="14">
        <v>968</v>
      </c>
      <c r="BY246" s="14">
        <v>968</v>
      </c>
      <c r="BZ246" s="14">
        <v>968</v>
      </c>
      <c r="CA246" s="14">
        <f t="shared" si="704"/>
        <v>8712</v>
      </c>
      <c r="CB246" s="122">
        <f t="shared" si="715"/>
        <v>75</v>
      </c>
    </row>
    <row r="247" spans="1:80" x14ac:dyDescent="0.25">
      <c r="A247" s="4" t="s">
        <v>27</v>
      </c>
      <c r="B247" s="4" t="s">
        <v>162</v>
      </c>
      <c r="C247" s="4" t="s">
        <v>28</v>
      </c>
      <c r="D247" s="79" t="s">
        <v>163</v>
      </c>
      <c r="E247" s="89">
        <v>6112</v>
      </c>
      <c r="F247" s="79" t="s">
        <v>167</v>
      </c>
      <c r="G247" s="74" t="s">
        <v>1887</v>
      </c>
      <c r="H247" s="13" t="s">
        <v>41</v>
      </c>
      <c r="I247" s="14">
        <v>2600</v>
      </c>
      <c r="J247" s="14">
        <f t="shared" si="703"/>
        <v>2600</v>
      </c>
      <c r="K247" s="14">
        <v>2600</v>
      </c>
      <c r="L247" s="14">
        <f t="shared" si="706"/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/>
      <c r="T247" s="14"/>
      <c r="U247" s="14"/>
      <c r="V247" s="14"/>
      <c r="W247" s="14"/>
      <c r="X247" s="14">
        <f t="shared" si="614"/>
        <v>0</v>
      </c>
      <c r="Y247" s="14"/>
      <c r="Z247" s="14"/>
      <c r="AA247" s="14"/>
      <c r="AB247" s="14"/>
      <c r="AC247" s="14"/>
      <c r="AD247" s="14"/>
      <c r="AE247" s="14"/>
      <c r="AF247" s="14"/>
      <c r="AG247" s="14"/>
      <c r="AH247" s="14">
        <v>0</v>
      </c>
      <c r="AI247" s="14">
        <v>0</v>
      </c>
      <c r="AJ247" s="14">
        <v>0</v>
      </c>
      <c r="AK247" s="14"/>
      <c r="AL247" s="14"/>
      <c r="AM247" s="14"/>
      <c r="AN247" s="14"/>
      <c r="AO247" s="14"/>
      <c r="AP247" s="14">
        <f t="shared" si="615"/>
        <v>0</v>
      </c>
      <c r="AQ247" s="14"/>
      <c r="AR247" s="14"/>
      <c r="AS247" s="14"/>
      <c r="AT247" s="14"/>
      <c r="AU247" s="14"/>
      <c r="AV247" s="14"/>
      <c r="AW247" s="14"/>
      <c r="AX247" s="14"/>
      <c r="AY247" s="14"/>
      <c r="AZ247" s="14">
        <v>0</v>
      </c>
      <c r="BA247" s="14">
        <v>0</v>
      </c>
      <c r="BB247" s="14">
        <v>0</v>
      </c>
      <c r="BC247" s="14"/>
      <c r="BD247" s="14"/>
      <c r="BE247" s="14"/>
      <c r="BF247" s="14"/>
      <c r="BG247" s="14"/>
      <c r="BH247" s="14">
        <f t="shared" si="616"/>
        <v>0</v>
      </c>
      <c r="BI247" s="14"/>
      <c r="BJ247" s="14"/>
      <c r="BK247" s="14"/>
      <c r="BL247" s="14"/>
      <c r="BM247" s="14"/>
      <c r="BN247" s="14"/>
      <c r="BO247" s="14"/>
      <c r="BP247" s="14"/>
      <c r="BQ247" s="14"/>
      <c r="BR247" s="14">
        <v>0</v>
      </c>
      <c r="BS247" s="14">
        <v>0</v>
      </c>
      <c r="BT247" s="14">
        <v>2600</v>
      </c>
      <c r="BU247" s="14">
        <v>2600</v>
      </c>
      <c r="BV247" s="14">
        <v>1994</v>
      </c>
      <c r="BW247" s="14">
        <f t="shared" si="578"/>
        <v>0</v>
      </c>
      <c r="BX247" s="14"/>
      <c r="BY247" s="14"/>
      <c r="BZ247" s="14"/>
      <c r="CA247" s="14">
        <f t="shared" si="704"/>
        <v>1994</v>
      </c>
      <c r="CB247" s="122">
        <f t="shared" si="715"/>
        <v>76.692307692307693</v>
      </c>
    </row>
    <row r="248" spans="1:80" x14ac:dyDescent="0.25">
      <c r="A248" s="4" t="s">
        <v>27</v>
      </c>
      <c r="B248" s="4" t="s">
        <v>162</v>
      </c>
      <c r="C248" s="4" t="s">
        <v>28</v>
      </c>
      <c r="D248" s="79" t="s">
        <v>163</v>
      </c>
      <c r="E248" s="89">
        <v>6112</v>
      </c>
      <c r="F248" s="79" t="s">
        <v>168</v>
      </c>
      <c r="G248" s="74" t="s">
        <v>1887</v>
      </c>
      <c r="H248" s="13" t="s">
        <v>43</v>
      </c>
      <c r="I248" s="14">
        <v>5200</v>
      </c>
      <c r="J248" s="14">
        <f t="shared" si="703"/>
        <v>5200</v>
      </c>
      <c r="K248" s="14">
        <v>5200</v>
      </c>
      <c r="L248" s="14">
        <f t="shared" si="706"/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/>
      <c r="T248" s="14"/>
      <c r="U248" s="14"/>
      <c r="V248" s="14"/>
      <c r="W248" s="14"/>
      <c r="X248" s="14">
        <f t="shared" si="614"/>
        <v>0</v>
      </c>
      <c r="Y248" s="14"/>
      <c r="Z248" s="14"/>
      <c r="AA248" s="14"/>
      <c r="AB248" s="14"/>
      <c r="AC248" s="14"/>
      <c r="AD248" s="14"/>
      <c r="AE248" s="14"/>
      <c r="AF248" s="14"/>
      <c r="AG248" s="14"/>
      <c r="AH248" s="14">
        <v>0</v>
      </c>
      <c r="AI248" s="14">
        <v>0</v>
      </c>
      <c r="AJ248" s="14">
        <v>0</v>
      </c>
      <c r="AK248" s="14"/>
      <c r="AL248" s="14"/>
      <c r="AM248" s="14"/>
      <c r="AN248" s="14"/>
      <c r="AO248" s="14"/>
      <c r="AP248" s="14">
        <f t="shared" si="615"/>
        <v>0</v>
      </c>
      <c r="AQ248" s="14"/>
      <c r="AR248" s="14"/>
      <c r="AS248" s="14"/>
      <c r="AT248" s="14"/>
      <c r="AU248" s="14"/>
      <c r="AV248" s="14"/>
      <c r="AW248" s="14"/>
      <c r="AX248" s="14"/>
      <c r="AY248" s="14"/>
      <c r="AZ248" s="14">
        <v>0</v>
      </c>
      <c r="BA248" s="14">
        <v>0</v>
      </c>
      <c r="BB248" s="14">
        <v>0</v>
      </c>
      <c r="BC248" s="14"/>
      <c r="BD248" s="14"/>
      <c r="BE248" s="14"/>
      <c r="BF248" s="14"/>
      <c r="BG248" s="14"/>
      <c r="BH248" s="14">
        <f t="shared" si="616"/>
        <v>0</v>
      </c>
      <c r="BI248" s="14"/>
      <c r="BJ248" s="14"/>
      <c r="BK248" s="14"/>
      <c r="BL248" s="14"/>
      <c r="BM248" s="14"/>
      <c r="BN248" s="14"/>
      <c r="BO248" s="14"/>
      <c r="BP248" s="14"/>
      <c r="BQ248" s="14"/>
      <c r="BR248" s="14">
        <v>0</v>
      </c>
      <c r="BS248" s="14">
        <v>0</v>
      </c>
      <c r="BT248" s="14">
        <v>5200</v>
      </c>
      <c r="BU248" s="14">
        <v>5200</v>
      </c>
      <c r="BV248" s="14">
        <v>0</v>
      </c>
      <c r="BW248" s="14">
        <f t="shared" si="578"/>
        <v>0</v>
      </c>
      <c r="BX248" s="14"/>
      <c r="BY248" s="14"/>
      <c r="BZ248" s="14"/>
      <c r="CA248" s="14">
        <f t="shared" si="704"/>
        <v>0</v>
      </c>
      <c r="CB248" s="122">
        <f t="shared" si="715"/>
        <v>0</v>
      </c>
    </row>
    <row r="249" spans="1:80" x14ac:dyDescent="0.25">
      <c r="A249" s="4" t="s">
        <v>27</v>
      </c>
      <c r="B249" s="4" t="s">
        <v>162</v>
      </c>
      <c r="C249" s="4" t="s">
        <v>28</v>
      </c>
      <c r="D249" s="79" t="s">
        <v>163</v>
      </c>
      <c r="E249" s="78" t="s">
        <v>44</v>
      </c>
      <c r="F249" s="78" t="s">
        <v>1</v>
      </c>
      <c r="G249" s="2" t="s">
        <v>1</v>
      </c>
      <c r="H249" s="2" t="s">
        <v>45</v>
      </c>
      <c r="I249" s="12">
        <f>SUM(I250)</f>
        <v>10675</v>
      </c>
      <c r="J249" s="12">
        <f t="shared" si="703"/>
        <v>10469</v>
      </c>
      <c r="K249" s="12">
        <f t="shared" ref="K249:Q249" si="733">SUM(K250)</f>
        <v>10469</v>
      </c>
      <c r="L249" s="12">
        <f t="shared" si="706"/>
        <v>0</v>
      </c>
      <c r="M249" s="12">
        <f t="shared" si="733"/>
        <v>0</v>
      </c>
      <c r="N249" s="12">
        <f t="shared" si="733"/>
        <v>0</v>
      </c>
      <c r="O249" s="12">
        <f t="shared" si="733"/>
        <v>0</v>
      </c>
      <c r="P249" s="12">
        <f t="shared" si="733"/>
        <v>0</v>
      </c>
      <c r="Q249" s="12">
        <f t="shared" si="733"/>
        <v>0</v>
      </c>
      <c r="R249" s="12">
        <f t="shared" ref="R249:AG249" si="734">SUM(R250)</f>
        <v>0</v>
      </c>
      <c r="S249" s="12">
        <f t="shared" si="734"/>
        <v>0</v>
      </c>
      <c r="T249" s="12">
        <f t="shared" si="734"/>
        <v>0</v>
      </c>
      <c r="U249" s="12">
        <f t="shared" si="734"/>
        <v>0</v>
      </c>
      <c r="V249" s="12">
        <f t="shared" si="734"/>
        <v>0</v>
      </c>
      <c r="W249" s="12">
        <f t="shared" si="734"/>
        <v>0</v>
      </c>
      <c r="X249" s="12">
        <f t="shared" si="734"/>
        <v>0</v>
      </c>
      <c r="Y249" s="12">
        <f t="shared" si="734"/>
        <v>0</v>
      </c>
      <c r="Z249" s="12">
        <f t="shared" si="734"/>
        <v>0</v>
      </c>
      <c r="AA249" s="12">
        <f t="shared" si="734"/>
        <v>0</v>
      </c>
      <c r="AB249" s="12">
        <f t="shared" si="734"/>
        <v>0</v>
      </c>
      <c r="AC249" s="12">
        <f t="shared" si="734"/>
        <v>0</v>
      </c>
      <c r="AD249" s="12">
        <f t="shared" si="734"/>
        <v>0</v>
      </c>
      <c r="AE249" s="12">
        <f t="shared" si="734"/>
        <v>0</v>
      </c>
      <c r="AF249" s="12">
        <f t="shared" si="734"/>
        <v>0</v>
      </c>
      <c r="AG249" s="12">
        <f t="shared" si="734"/>
        <v>0</v>
      </c>
      <c r="AH249" s="12">
        <v>0</v>
      </c>
      <c r="AI249" s="12">
        <v>0</v>
      </c>
      <c r="AJ249" s="12">
        <f t="shared" ref="AJ249:AY249" si="735">SUM(AJ250)</f>
        <v>0</v>
      </c>
      <c r="AK249" s="12">
        <f t="shared" si="735"/>
        <v>0</v>
      </c>
      <c r="AL249" s="12">
        <f t="shared" si="735"/>
        <v>0</v>
      </c>
      <c r="AM249" s="12">
        <f t="shared" si="735"/>
        <v>0</v>
      </c>
      <c r="AN249" s="12">
        <f t="shared" si="735"/>
        <v>0</v>
      </c>
      <c r="AO249" s="12">
        <f t="shared" si="735"/>
        <v>0</v>
      </c>
      <c r="AP249" s="12">
        <f t="shared" si="735"/>
        <v>0</v>
      </c>
      <c r="AQ249" s="12">
        <f t="shared" si="735"/>
        <v>0</v>
      </c>
      <c r="AR249" s="12">
        <f t="shared" si="735"/>
        <v>0</v>
      </c>
      <c r="AS249" s="12">
        <f t="shared" si="735"/>
        <v>0</v>
      </c>
      <c r="AT249" s="12">
        <f t="shared" si="735"/>
        <v>0</v>
      </c>
      <c r="AU249" s="12">
        <f t="shared" si="735"/>
        <v>0</v>
      </c>
      <c r="AV249" s="12">
        <f t="shared" si="735"/>
        <v>0</v>
      </c>
      <c r="AW249" s="12">
        <f t="shared" si="735"/>
        <v>0</v>
      </c>
      <c r="AX249" s="12">
        <f t="shared" si="735"/>
        <v>0</v>
      </c>
      <c r="AY249" s="12">
        <f t="shared" si="735"/>
        <v>0</v>
      </c>
      <c r="AZ249" s="12">
        <v>0</v>
      </c>
      <c r="BA249" s="12">
        <v>0</v>
      </c>
      <c r="BB249" s="12">
        <f t="shared" ref="BB249:BQ249" si="736">SUM(BB250)</f>
        <v>0</v>
      </c>
      <c r="BC249" s="12">
        <f t="shared" si="736"/>
        <v>0</v>
      </c>
      <c r="BD249" s="12">
        <f t="shared" si="736"/>
        <v>0</v>
      </c>
      <c r="BE249" s="12">
        <f t="shared" si="736"/>
        <v>0</v>
      </c>
      <c r="BF249" s="12">
        <f t="shared" si="736"/>
        <v>0</v>
      </c>
      <c r="BG249" s="12">
        <f t="shared" si="736"/>
        <v>0</v>
      </c>
      <c r="BH249" s="12">
        <f t="shared" si="736"/>
        <v>0</v>
      </c>
      <c r="BI249" s="12">
        <f t="shared" si="736"/>
        <v>0</v>
      </c>
      <c r="BJ249" s="12">
        <f t="shared" si="736"/>
        <v>0</v>
      </c>
      <c r="BK249" s="12">
        <f t="shared" si="736"/>
        <v>0</v>
      </c>
      <c r="BL249" s="12">
        <f t="shared" si="736"/>
        <v>0</v>
      </c>
      <c r="BM249" s="12">
        <f t="shared" si="736"/>
        <v>0</v>
      </c>
      <c r="BN249" s="12">
        <f t="shared" si="736"/>
        <v>0</v>
      </c>
      <c r="BO249" s="12">
        <f t="shared" si="736"/>
        <v>0</v>
      </c>
      <c r="BP249" s="12">
        <f t="shared" si="736"/>
        <v>0</v>
      </c>
      <c r="BQ249" s="12">
        <f t="shared" si="736"/>
        <v>0</v>
      </c>
      <c r="BR249" s="12">
        <v>0</v>
      </c>
      <c r="BS249" s="12">
        <v>0</v>
      </c>
      <c r="BT249" s="12">
        <f t="shared" ref="BT249:BZ249" si="737">SUM(BT250)</f>
        <v>11307</v>
      </c>
      <c r="BU249" s="12">
        <f t="shared" si="737"/>
        <v>11307</v>
      </c>
      <c r="BV249" s="12">
        <f t="shared" si="737"/>
        <v>5652</v>
      </c>
      <c r="BW249" s="12">
        <f t="shared" si="737"/>
        <v>2826</v>
      </c>
      <c r="BX249" s="12">
        <f t="shared" si="737"/>
        <v>942</v>
      </c>
      <c r="BY249" s="12">
        <f t="shared" si="737"/>
        <v>942</v>
      </c>
      <c r="BZ249" s="12">
        <f t="shared" si="737"/>
        <v>942</v>
      </c>
      <c r="CA249" s="12">
        <f t="shared" si="704"/>
        <v>8478</v>
      </c>
      <c r="CB249" s="124">
        <f t="shared" si="715"/>
        <v>74.980100822499338</v>
      </c>
    </row>
    <row r="250" spans="1:80" x14ac:dyDescent="0.25">
      <c r="A250" s="4" t="s">
        <v>27</v>
      </c>
      <c r="B250" s="4" t="s">
        <v>162</v>
      </c>
      <c r="C250" s="4" t="s">
        <v>28</v>
      </c>
      <c r="D250" s="79" t="s">
        <v>163</v>
      </c>
      <c r="E250" s="89">
        <v>6121</v>
      </c>
      <c r="F250" s="79"/>
      <c r="G250" s="74" t="s">
        <v>1887</v>
      </c>
      <c r="H250" s="13" t="s">
        <v>46</v>
      </c>
      <c r="I250" s="14">
        <v>10675</v>
      </c>
      <c r="J250" s="14">
        <f t="shared" si="703"/>
        <v>10469</v>
      </c>
      <c r="K250" s="14">
        <v>10469</v>
      </c>
      <c r="L250" s="14">
        <f t="shared" si="706"/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/>
      <c r="T250" s="14"/>
      <c r="U250" s="14"/>
      <c r="V250" s="14"/>
      <c r="W250" s="14"/>
      <c r="X250" s="14">
        <f t="shared" si="614"/>
        <v>0</v>
      </c>
      <c r="Y250" s="14"/>
      <c r="Z250" s="14"/>
      <c r="AA250" s="14"/>
      <c r="AB250" s="14"/>
      <c r="AC250" s="14"/>
      <c r="AD250" s="14"/>
      <c r="AE250" s="14"/>
      <c r="AF250" s="14"/>
      <c r="AG250" s="14"/>
      <c r="AH250" s="14">
        <v>0</v>
      </c>
      <c r="AI250" s="14">
        <v>0</v>
      </c>
      <c r="AJ250" s="14">
        <v>0</v>
      </c>
      <c r="AK250" s="14"/>
      <c r="AL250" s="14"/>
      <c r="AM250" s="14"/>
      <c r="AN250" s="14"/>
      <c r="AO250" s="14"/>
      <c r="AP250" s="14">
        <f t="shared" si="615"/>
        <v>0</v>
      </c>
      <c r="AQ250" s="14"/>
      <c r="AR250" s="14"/>
      <c r="AS250" s="14"/>
      <c r="AT250" s="14"/>
      <c r="AU250" s="14"/>
      <c r="AV250" s="14"/>
      <c r="AW250" s="14"/>
      <c r="AX250" s="14"/>
      <c r="AY250" s="14"/>
      <c r="AZ250" s="14">
        <v>0</v>
      </c>
      <c r="BA250" s="14">
        <v>0</v>
      </c>
      <c r="BB250" s="14">
        <v>0</v>
      </c>
      <c r="BC250" s="14"/>
      <c r="BD250" s="14"/>
      <c r="BE250" s="14"/>
      <c r="BF250" s="14"/>
      <c r="BG250" s="14"/>
      <c r="BH250" s="14">
        <f t="shared" si="616"/>
        <v>0</v>
      </c>
      <c r="BI250" s="14"/>
      <c r="BJ250" s="14"/>
      <c r="BK250" s="14"/>
      <c r="BL250" s="14"/>
      <c r="BM250" s="14"/>
      <c r="BN250" s="14"/>
      <c r="BO250" s="14"/>
      <c r="BP250" s="14"/>
      <c r="BQ250" s="14"/>
      <c r="BR250" s="14">
        <v>0</v>
      </c>
      <c r="BS250" s="14">
        <v>0</v>
      </c>
      <c r="BT250" s="14">
        <v>11307</v>
      </c>
      <c r="BU250" s="14">
        <v>11307</v>
      </c>
      <c r="BV250" s="14">
        <v>5652</v>
      </c>
      <c r="BW250" s="14">
        <f t="shared" si="578"/>
        <v>2826</v>
      </c>
      <c r="BX250" s="14">
        <v>942</v>
      </c>
      <c r="BY250" s="14">
        <v>942</v>
      </c>
      <c r="BZ250" s="14">
        <v>942</v>
      </c>
      <c r="CA250" s="14">
        <f t="shared" si="704"/>
        <v>8478</v>
      </c>
      <c r="CB250" s="122">
        <f t="shared" si="715"/>
        <v>74.980100822499338</v>
      </c>
    </row>
    <row r="251" spans="1:80" x14ac:dyDescent="0.25">
      <c r="A251" s="4" t="s">
        <v>27</v>
      </c>
      <c r="B251" s="4" t="s">
        <v>162</v>
      </c>
      <c r="C251" s="4" t="s">
        <v>28</v>
      </c>
      <c r="D251" s="79" t="s">
        <v>163</v>
      </c>
      <c r="E251" s="78" t="s">
        <v>47</v>
      </c>
      <c r="F251" s="78" t="s">
        <v>1</v>
      </c>
      <c r="G251" s="2" t="s">
        <v>1</v>
      </c>
      <c r="H251" s="2" t="s">
        <v>48</v>
      </c>
      <c r="I251" s="12">
        <f>SUM(I252)</f>
        <v>1917</v>
      </c>
      <c r="J251" s="12">
        <f t="shared" si="703"/>
        <v>1918</v>
      </c>
      <c r="K251" s="12">
        <f t="shared" ref="K251:Q251" si="738">SUM(K252)</f>
        <v>1918</v>
      </c>
      <c r="L251" s="12">
        <f t="shared" si="706"/>
        <v>0</v>
      </c>
      <c r="M251" s="12">
        <f t="shared" si="738"/>
        <v>0</v>
      </c>
      <c r="N251" s="12">
        <f t="shared" si="738"/>
        <v>0</v>
      </c>
      <c r="O251" s="12">
        <f t="shared" si="738"/>
        <v>0</v>
      </c>
      <c r="P251" s="12">
        <f t="shared" si="738"/>
        <v>0</v>
      </c>
      <c r="Q251" s="12">
        <f t="shared" si="738"/>
        <v>0</v>
      </c>
      <c r="R251" s="12">
        <f t="shared" ref="R251:AG251" si="739">SUM(R252)</f>
        <v>0</v>
      </c>
      <c r="S251" s="12">
        <f t="shared" si="739"/>
        <v>0</v>
      </c>
      <c r="T251" s="12">
        <f t="shared" si="739"/>
        <v>0</v>
      </c>
      <c r="U251" s="12">
        <f t="shared" si="739"/>
        <v>0</v>
      </c>
      <c r="V251" s="12">
        <f t="shared" si="739"/>
        <v>0</v>
      </c>
      <c r="W251" s="12">
        <f t="shared" si="739"/>
        <v>0</v>
      </c>
      <c r="X251" s="12">
        <f t="shared" si="739"/>
        <v>0</v>
      </c>
      <c r="Y251" s="12">
        <f t="shared" si="739"/>
        <v>0</v>
      </c>
      <c r="Z251" s="12">
        <f t="shared" si="739"/>
        <v>0</v>
      </c>
      <c r="AA251" s="12">
        <f t="shared" si="739"/>
        <v>0</v>
      </c>
      <c r="AB251" s="12">
        <f t="shared" si="739"/>
        <v>0</v>
      </c>
      <c r="AC251" s="12">
        <f t="shared" si="739"/>
        <v>0</v>
      </c>
      <c r="AD251" s="12">
        <f t="shared" si="739"/>
        <v>0</v>
      </c>
      <c r="AE251" s="12">
        <f t="shared" si="739"/>
        <v>0</v>
      </c>
      <c r="AF251" s="12">
        <f t="shared" si="739"/>
        <v>0</v>
      </c>
      <c r="AG251" s="12">
        <f t="shared" si="739"/>
        <v>0</v>
      </c>
      <c r="AH251" s="12">
        <v>0</v>
      </c>
      <c r="AI251" s="12">
        <v>0</v>
      </c>
      <c r="AJ251" s="12">
        <f t="shared" ref="AJ251:AY251" si="740">SUM(AJ252)</f>
        <v>0</v>
      </c>
      <c r="AK251" s="12">
        <f t="shared" si="740"/>
        <v>0</v>
      </c>
      <c r="AL251" s="12">
        <f t="shared" si="740"/>
        <v>0</v>
      </c>
      <c r="AM251" s="12">
        <f t="shared" si="740"/>
        <v>0</v>
      </c>
      <c r="AN251" s="12">
        <f t="shared" si="740"/>
        <v>0</v>
      </c>
      <c r="AO251" s="12">
        <f t="shared" si="740"/>
        <v>0</v>
      </c>
      <c r="AP251" s="12">
        <f t="shared" si="740"/>
        <v>0</v>
      </c>
      <c r="AQ251" s="12">
        <f t="shared" si="740"/>
        <v>0</v>
      </c>
      <c r="AR251" s="12">
        <f t="shared" si="740"/>
        <v>0</v>
      </c>
      <c r="AS251" s="12">
        <f t="shared" si="740"/>
        <v>0</v>
      </c>
      <c r="AT251" s="12">
        <f t="shared" si="740"/>
        <v>0</v>
      </c>
      <c r="AU251" s="12">
        <f t="shared" si="740"/>
        <v>0</v>
      </c>
      <c r="AV251" s="12">
        <f t="shared" si="740"/>
        <v>0</v>
      </c>
      <c r="AW251" s="12">
        <f t="shared" si="740"/>
        <v>0</v>
      </c>
      <c r="AX251" s="12">
        <f t="shared" si="740"/>
        <v>0</v>
      </c>
      <c r="AY251" s="12">
        <f t="shared" si="740"/>
        <v>0</v>
      </c>
      <c r="AZ251" s="12">
        <v>0</v>
      </c>
      <c r="BA251" s="12">
        <v>0</v>
      </c>
      <c r="BB251" s="12">
        <f t="shared" ref="BB251:BQ251" si="741">SUM(BB252)</f>
        <v>0</v>
      </c>
      <c r="BC251" s="12">
        <f t="shared" si="741"/>
        <v>0</v>
      </c>
      <c r="BD251" s="12">
        <f t="shared" si="741"/>
        <v>0</v>
      </c>
      <c r="BE251" s="12">
        <f t="shared" si="741"/>
        <v>0</v>
      </c>
      <c r="BF251" s="12">
        <f t="shared" si="741"/>
        <v>0</v>
      </c>
      <c r="BG251" s="12">
        <f t="shared" si="741"/>
        <v>0</v>
      </c>
      <c r="BH251" s="12">
        <f t="shared" si="741"/>
        <v>0</v>
      </c>
      <c r="BI251" s="12">
        <f t="shared" si="741"/>
        <v>0</v>
      </c>
      <c r="BJ251" s="12">
        <f t="shared" si="741"/>
        <v>0</v>
      </c>
      <c r="BK251" s="12">
        <f t="shared" si="741"/>
        <v>0</v>
      </c>
      <c r="BL251" s="12">
        <f t="shared" si="741"/>
        <v>0</v>
      </c>
      <c r="BM251" s="12">
        <f t="shared" si="741"/>
        <v>0</v>
      </c>
      <c r="BN251" s="12">
        <f t="shared" si="741"/>
        <v>0</v>
      </c>
      <c r="BO251" s="12">
        <f t="shared" si="741"/>
        <v>0</v>
      </c>
      <c r="BP251" s="12">
        <f t="shared" si="741"/>
        <v>0</v>
      </c>
      <c r="BQ251" s="12">
        <f t="shared" si="741"/>
        <v>0</v>
      </c>
      <c r="BR251" s="12">
        <v>0</v>
      </c>
      <c r="BS251" s="12">
        <v>0</v>
      </c>
      <c r="BT251" s="12">
        <f t="shared" ref="BT251:BZ251" si="742">SUM(BT252)</f>
        <v>1943</v>
      </c>
      <c r="BU251" s="12">
        <f t="shared" si="742"/>
        <v>1943</v>
      </c>
      <c r="BV251" s="12">
        <f t="shared" si="742"/>
        <v>972</v>
      </c>
      <c r="BW251" s="12">
        <f t="shared" si="742"/>
        <v>486</v>
      </c>
      <c r="BX251" s="12">
        <f t="shared" si="742"/>
        <v>162</v>
      </c>
      <c r="BY251" s="12">
        <f t="shared" si="742"/>
        <v>162</v>
      </c>
      <c r="BZ251" s="12">
        <f t="shared" si="742"/>
        <v>162</v>
      </c>
      <c r="CA251" s="12">
        <f t="shared" si="704"/>
        <v>1458</v>
      </c>
      <c r="CB251" s="124">
        <f t="shared" si="715"/>
        <v>75.0386001029336</v>
      </c>
    </row>
    <row r="252" spans="1:80" x14ac:dyDescent="0.25">
      <c r="A252" s="1" t="s">
        <v>27</v>
      </c>
      <c r="B252" s="1" t="s">
        <v>162</v>
      </c>
      <c r="C252" s="1" t="s">
        <v>28</v>
      </c>
      <c r="D252" s="82" t="s">
        <v>163</v>
      </c>
      <c r="E252" s="82" t="s">
        <v>50</v>
      </c>
      <c r="F252" s="79" t="s">
        <v>1</v>
      </c>
      <c r="G252" s="13" t="s">
        <v>1</v>
      </c>
      <c r="H252" s="2" t="s">
        <v>51</v>
      </c>
      <c r="I252" s="12">
        <f>SUM(I253:I255)</f>
        <v>1917</v>
      </c>
      <c r="J252" s="12">
        <f t="shared" si="703"/>
        <v>1918</v>
      </c>
      <c r="K252" s="12">
        <f t="shared" ref="K252" si="743">SUM(K253:K255)</f>
        <v>1918</v>
      </c>
      <c r="L252" s="12">
        <f t="shared" si="706"/>
        <v>0</v>
      </c>
      <c r="M252" s="12">
        <f t="shared" ref="M252:Q252" si="744">SUM(M253:M255)</f>
        <v>0</v>
      </c>
      <c r="N252" s="12">
        <f t="shared" si="744"/>
        <v>0</v>
      </c>
      <c r="O252" s="12">
        <f t="shared" si="744"/>
        <v>0</v>
      </c>
      <c r="P252" s="12">
        <f t="shared" si="744"/>
        <v>0</v>
      </c>
      <c r="Q252" s="12">
        <f t="shared" si="744"/>
        <v>0</v>
      </c>
      <c r="R252" s="12">
        <f t="shared" ref="R252:AG252" si="745">SUM(R253:R255)</f>
        <v>0</v>
      </c>
      <c r="S252" s="12">
        <f t="shared" si="745"/>
        <v>0</v>
      </c>
      <c r="T252" s="12">
        <f t="shared" si="745"/>
        <v>0</v>
      </c>
      <c r="U252" s="12">
        <f t="shared" si="745"/>
        <v>0</v>
      </c>
      <c r="V252" s="12">
        <f t="shared" si="745"/>
        <v>0</v>
      </c>
      <c r="W252" s="12">
        <f t="shared" si="745"/>
        <v>0</v>
      </c>
      <c r="X252" s="12">
        <f t="shared" ref="X252" si="746">SUM(X253:X255)</f>
        <v>0</v>
      </c>
      <c r="Y252" s="12">
        <f t="shared" si="745"/>
        <v>0</v>
      </c>
      <c r="Z252" s="12">
        <f t="shared" si="745"/>
        <v>0</v>
      </c>
      <c r="AA252" s="12">
        <f t="shared" si="745"/>
        <v>0</v>
      </c>
      <c r="AB252" s="12">
        <f t="shared" si="745"/>
        <v>0</v>
      </c>
      <c r="AC252" s="12">
        <f t="shared" si="745"/>
        <v>0</v>
      </c>
      <c r="AD252" s="12">
        <f t="shared" si="745"/>
        <v>0</v>
      </c>
      <c r="AE252" s="12">
        <f t="shared" si="745"/>
        <v>0</v>
      </c>
      <c r="AF252" s="12">
        <f t="shared" si="745"/>
        <v>0</v>
      </c>
      <c r="AG252" s="12">
        <f t="shared" si="745"/>
        <v>0</v>
      </c>
      <c r="AH252" s="12">
        <v>0</v>
      </c>
      <c r="AI252" s="12">
        <v>0</v>
      </c>
      <c r="AJ252" s="12">
        <f t="shared" ref="AJ252:AY252" si="747">SUM(AJ253:AJ255)</f>
        <v>0</v>
      </c>
      <c r="AK252" s="12">
        <f t="shared" si="747"/>
        <v>0</v>
      </c>
      <c r="AL252" s="12">
        <f t="shared" si="747"/>
        <v>0</v>
      </c>
      <c r="AM252" s="12">
        <f t="shared" si="747"/>
        <v>0</v>
      </c>
      <c r="AN252" s="12">
        <f t="shared" si="747"/>
        <v>0</v>
      </c>
      <c r="AO252" s="12">
        <f t="shared" si="747"/>
        <v>0</v>
      </c>
      <c r="AP252" s="12">
        <f t="shared" ref="AP252" si="748">SUM(AP253:AP255)</f>
        <v>0</v>
      </c>
      <c r="AQ252" s="12">
        <f t="shared" si="747"/>
        <v>0</v>
      </c>
      <c r="AR252" s="12">
        <f t="shared" si="747"/>
        <v>0</v>
      </c>
      <c r="AS252" s="12">
        <f t="shared" si="747"/>
        <v>0</v>
      </c>
      <c r="AT252" s="12">
        <f t="shared" si="747"/>
        <v>0</v>
      </c>
      <c r="AU252" s="12">
        <f t="shared" si="747"/>
        <v>0</v>
      </c>
      <c r="AV252" s="12">
        <f t="shared" si="747"/>
        <v>0</v>
      </c>
      <c r="AW252" s="12">
        <f t="shared" si="747"/>
        <v>0</v>
      </c>
      <c r="AX252" s="12">
        <f t="shared" si="747"/>
        <v>0</v>
      </c>
      <c r="AY252" s="12">
        <f t="shared" si="747"/>
        <v>0</v>
      </c>
      <c r="AZ252" s="12">
        <v>0</v>
      </c>
      <c r="BA252" s="12">
        <v>0</v>
      </c>
      <c r="BB252" s="12">
        <f t="shared" ref="BB252:BQ252" si="749">SUM(BB253:BB255)</f>
        <v>0</v>
      </c>
      <c r="BC252" s="12">
        <f t="shared" si="749"/>
        <v>0</v>
      </c>
      <c r="BD252" s="12">
        <f t="shared" si="749"/>
        <v>0</v>
      </c>
      <c r="BE252" s="12">
        <f t="shared" si="749"/>
        <v>0</v>
      </c>
      <c r="BF252" s="12">
        <f t="shared" si="749"/>
        <v>0</v>
      </c>
      <c r="BG252" s="12">
        <f t="shared" si="749"/>
        <v>0</v>
      </c>
      <c r="BH252" s="12">
        <f t="shared" ref="BH252" si="750">SUM(BH253:BH255)</f>
        <v>0</v>
      </c>
      <c r="BI252" s="12">
        <f t="shared" si="749"/>
        <v>0</v>
      </c>
      <c r="BJ252" s="12">
        <f t="shared" si="749"/>
        <v>0</v>
      </c>
      <c r="BK252" s="12">
        <f t="shared" si="749"/>
        <v>0</v>
      </c>
      <c r="BL252" s="12">
        <f t="shared" si="749"/>
        <v>0</v>
      </c>
      <c r="BM252" s="12">
        <f t="shared" si="749"/>
        <v>0</v>
      </c>
      <c r="BN252" s="12">
        <f t="shared" si="749"/>
        <v>0</v>
      </c>
      <c r="BO252" s="12">
        <f t="shared" si="749"/>
        <v>0</v>
      </c>
      <c r="BP252" s="12">
        <f t="shared" si="749"/>
        <v>0</v>
      </c>
      <c r="BQ252" s="12">
        <f t="shared" si="749"/>
        <v>0</v>
      </c>
      <c r="BR252" s="12">
        <v>0</v>
      </c>
      <c r="BS252" s="12">
        <v>0</v>
      </c>
      <c r="BT252" s="12">
        <f t="shared" ref="BT252:BZ252" si="751">SUM(BT253:BT255)</f>
        <v>1943</v>
      </c>
      <c r="BU252" s="12">
        <f t="shared" si="751"/>
        <v>1943</v>
      </c>
      <c r="BV252" s="12">
        <f t="shared" si="751"/>
        <v>972</v>
      </c>
      <c r="BW252" s="12">
        <f t="shared" si="751"/>
        <v>486</v>
      </c>
      <c r="BX252" s="12">
        <f t="shared" si="751"/>
        <v>162</v>
      </c>
      <c r="BY252" s="12">
        <f t="shared" si="751"/>
        <v>162</v>
      </c>
      <c r="BZ252" s="12">
        <f t="shared" si="751"/>
        <v>162</v>
      </c>
      <c r="CA252" s="12">
        <f t="shared" si="704"/>
        <v>1458</v>
      </c>
      <c r="CB252" s="124">
        <f t="shared" si="715"/>
        <v>75.0386001029336</v>
      </c>
    </row>
    <row r="253" spans="1:80" x14ac:dyDescent="0.25">
      <c r="A253" s="4" t="s">
        <v>27</v>
      </c>
      <c r="B253" s="4" t="s">
        <v>162</v>
      </c>
      <c r="C253" s="4" t="s">
        <v>28</v>
      </c>
      <c r="D253" s="79" t="s">
        <v>163</v>
      </c>
      <c r="E253" s="89">
        <v>6139</v>
      </c>
      <c r="F253" s="79"/>
      <c r="G253" s="74" t="s">
        <v>1887</v>
      </c>
      <c r="H253" s="13" t="s">
        <v>51</v>
      </c>
      <c r="I253" s="14">
        <v>1500</v>
      </c>
      <c r="J253" s="14">
        <f t="shared" si="703"/>
        <v>1500</v>
      </c>
      <c r="K253" s="14">
        <v>1500</v>
      </c>
      <c r="L253" s="14">
        <f t="shared" si="706"/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/>
      <c r="T253" s="14"/>
      <c r="U253" s="14"/>
      <c r="V253" s="14"/>
      <c r="W253" s="14"/>
      <c r="X253" s="14">
        <f t="shared" si="614"/>
        <v>0</v>
      </c>
      <c r="Y253" s="14"/>
      <c r="Z253" s="14"/>
      <c r="AA253" s="14"/>
      <c r="AB253" s="14"/>
      <c r="AC253" s="14"/>
      <c r="AD253" s="14"/>
      <c r="AE253" s="14"/>
      <c r="AF253" s="14"/>
      <c r="AG253" s="14"/>
      <c r="AH253" s="14">
        <v>0</v>
      </c>
      <c r="AI253" s="14">
        <v>0</v>
      </c>
      <c r="AJ253" s="14">
        <v>0</v>
      </c>
      <c r="AK253" s="14"/>
      <c r="AL253" s="14"/>
      <c r="AM253" s="14"/>
      <c r="AN253" s="14"/>
      <c r="AO253" s="14"/>
      <c r="AP253" s="14">
        <f t="shared" si="615"/>
        <v>0</v>
      </c>
      <c r="AQ253" s="14"/>
      <c r="AR253" s="14"/>
      <c r="AS253" s="14"/>
      <c r="AT253" s="14"/>
      <c r="AU253" s="14"/>
      <c r="AV253" s="14"/>
      <c r="AW253" s="14"/>
      <c r="AX253" s="14"/>
      <c r="AY253" s="14"/>
      <c r="AZ253" s="14">
        <v>0</v>
      </c>
      <c r="BA253" s="14">
        <v>0</v>
      </c>
      <c r="BB253" s="14">
        <v>0</v>
      </c>
      <c r="BC253" s="14"/>
      <c r="BD253" s="14"/>
      <c r="BE253" s="14"/>
      <c r="BF253" s="14"/>
      <c r="BG253" s="14"/>
      <c r="BH253" s="14">
        <f t="shared" si="616"/>
        <v>0</v>
      </c>
      <c r="BI253" s="14"/>
      <c r="BJ253" s="14"/>
      <c r="BK253" s="14"/>
      <c r="BL253" s="14"/>
      <c r="BM253" s="14"/>
      <c r="BN253" s="14"/>
      <c r="BO253" s="14"/>
      <c r="BP253" s="14"/>
      <c r="BQ253" s="14"/>
      <c r="BR253" s="14">
        <v>0</v>
      </c>
      <c r="BS253" s="14">
        <v>0</v>
      </c>
      <c r="BT253" s="14">
        <v>1500</v>
      </c>
      <c r="BU253" s="14">
        <v>1500</v>
      </c>
      <c r="BV253" s="14">
        <v>750</v>
      </c>
      <c r="BW253" s="14">
        <f t="shared" si="578"/>
        <v>375</v>
      </c>
      <c r="BX253" s="14">
        <v>125</v>
      </c>
      <c r="BY253" s="14">
        <v>125</v>
      </c>
      <c r="BZ253" s="14">
        <v>125</v>
      </c>
      <c r="CA253" s="14">
        <f t="shared" si="704"/>
        <v>1125</v>
      </c>
      <c r="CB253" s="122">
        <f t="shared" si="715"/>
        <v>75</v>
      </c>
    </row>
    <row r="254" spans="1:80" ht="22.5" x14ac:dyDescent="0.25">
      <c r="A254" s="4" t="s">
        <v>27</v>
      </c>
      <c r="B254" s="4" t="s">
        <v>162</v>
      </c>
      <c r="C254" s="4" t="s">
        <v>28</v>
      </c>
      <c r="D254" s="79" t="s">
        <v>163</v>
      </c>
      <c r="E254" s="89">
        <v>6139</v>
      </c>
      <c r="F254" s="79" t="s">
        <v>169</v>
      </c>
      <c r="G254" s="74" t="s">
        <v>1887</v>
      </c>
      <c r="H254" s="13" t="s">
        <v>59</v>
      </c>
      <c r="I254" s="14">
        <v>317</v>
      </c>
      <c r="J254" s="14">
        <f t="shared" si="703"/>
        <v>318</v>
      </c>
      <c r="K254" s="14">
        <v>318</v>
      </c>
      <c r="L254" s="14">
        <f t="shared" si="706"/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/>
      <c r="T254" s="14"/>
      <c r="U254" s="14"/>
      <c r="V254" s="14"/>
      <c r="W254" s="14"/>
      <c r="X254" s="14">
        <f t="shared" si="614"/>
        <v>0</v>
      </c>
      <c r="Y254" s="14"/>
      <c r="Z254" s="14"/>
      <c r="AA254" s="14"/>
      <c r="AB254" s="14"/>
      <c r="AC254" s="14"/>
      <c r="AD254" s="14"/>
      <c r="AE254" s="14"/>
      <c r="AF254" s="14"/>
      <c r="AG254" s="14"/>
      <c r="AH254" s="14">
        <v>0</v>
      </c>
      <c r="AI254" s="14">
        <v>0</v>
      </c>
      <c r="AJ254" s="14">
        <v>0</v>
      </c>
      <c r="AK254" s="14"/>
      <c r="AL254" s="14"/>
      <c r="AM254" s="14"/>
      <c r="AN254" s="14"/>
      <c r="AO254" s="14"/>
      <c r="AP254" s="14">
        <f t="shared" si="615"/>
        <v>0</v>
      </c>
      <c r="AQ254" s="14"/>
      <c r="AR254" s="14"/>
      <c r="AS254" s="14"/>
      <c r="AT254" s="14"/>
      <c r="AU254" s="14"/>
      <c r="AV254" s="14"/>
      <c r="AW254" s="14"/>
      <c r="AX254" s="14"/>
      <c r="AY254" s="14"/>
      <c r="AZ254" s="14">
        <v>0</v>
      </c>
      <c r="BA254" s="14">
        <v>0</v>
      </c>
      <c r="BB254" s="14">
        <v>0</v>
      </c>
      <c r="BC254" s="14"/>
      <c r="BD254" s="14"/>
      <c r="BE254" s="14"/>
      <c r="BF254" s="14"/>
      <c r="BG254" s="14"/>
      <c r="BH254" s="14">
        <f t="shared" si="616"/>
        <v>0</v>
      </c>
      <c r="BI254" s="14"/>
      <c r="BJ254" s="14"/>
      <c r="BK254" s="14"/>
      <c r="BL254" s="14"/>
      <c r="BM254" s="14"/>
      <c r="BN254" s="14"/>
      <c r="BO254" s="14"/>
      <c r="BP254" s="14"/>
      <c r="BQ254" s="14"/>
      <c r="BR254" s="14">
        <v>0</v>
      </c>
      <c r="BS254" s="14">
        <v>0</v>
      </c>
      <c r="BT254" s="14">
        <v>343</v>
      </c>
      <c r="BU254" s="14">
        <v>343</v>
      </c>
      <c r="BV254" s="14">
        <v>174</v>
      </c>
      <c r="BW254" s="14">
        <f t="shared" si="578"/>
        <v>87</v>
      </c>
      <c r="BX254" s="14">
        <v>29</v>
      </c>
      <c r="BY254" s="14">
        <v>29</v>
      </c>
      <c r="BZ254" s="14">
        <v>29</v>
      </c>
      <c r="CA254" s="14">
        <f t="shared" si="704"/>
        <v>261</v>
      </c>
      <c r="CB254" s="122">
        <f t="shared" si="715"/>
        <v>76.093294460641403</v>
      </c>
    </row>
    <row r="255" spans="1:80" ht="22.5" x14ac:dyDescent="0.25">
      <c r="A255" s="4" t="s">
        <v>27</v>
      </c>
      <c r="B255" s="4" t="s">
        <v>162</v>
      </c>
      <c r="C255" s="4" t="s">
        <v>28</v>
      </c>
      <c r="D255" s="79" t="s">
        <v>163</v>
      </c>
      <c r="E255" s="89">
        <v>6139</v>
      </c>
      <c r="F255" s="79" t="s">
        <v>170</v>
      </c>
      <c r="G255" s="74" t="s">
        <v>1887</v>
      </c>
      <c r="H255" s="13" t="s">
        <v>65</v>
      </c>
      <c r="I255" s="14">
        <v>100</v>
      </c>
      <c r="J255" s="14">
        <f t="shared" si="703"/>
        <v>100</v>
      </c>
      <c r="K255" s="14">
        <v>100</v>
      </c>
      <c r="L255" s="14">
        <f t="shared" si="706"/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/>
      <c r="T255" s="14"/>
      <c r="U255" s="14"/>
      <c r="V255" s="14"/>
      <c r="W255" s="14"/>
      <c r="X255" s="14">
        <f t="shared" si="614"/>
        <v>0</v>
      </c>
      <c r="Y255" s="14"/>
      <c r="Z255" s="14"/>
      <c r="AA255" s="14"/>
      <c r="AB255" s="14"/>
      <c r="AC255" s="14"/>
      <c r="AD255" s="14"/>
      <c r="AE255" s="14"/>
      <c r="AF255" s="14"/>
      <c r="AG255" s="14"/>
      <c r="AH255" s="14">
        <v>0</v>
      </c>
      <c r="AI255" s="14">
        <v>0</v>
      </c>
      <c r="AJ255" s="14">
        <v>0</v>
      </c>
      <c r="AK255" s="14"/>
      <c r="AL255" s="14"/>
      <c r="AM255" s="14"/>
      <c r="AN255" s="14"/>
      <c r="AO255" s="14"/>
      <c r="AP255" s="14">
        <f t="shared" si="615"/>
        <v>0</v>
      </c>
      <c r="AQ255" s="14"/>
      <c r="AR255" s="14"/>
      <c r="AS255" s="14"/>
      <c r="AT255" s="14"/>
      <c r="AU255" s="14"/>
      <c r="AV255" s="14"/>
      <c r="AW255" s="14"/>
      <c r="AX255" s="14"/>
      <c r="AY255" s="14"/>
      <c r="AZ255" s="14">
        <v>0</v>
      </c>
      <c r="BA255" s="14">
        <v>0</v>
      </c>
      <c r="BB255" s="14">
        <v>0</v>
      </c>
      <c r="BC255" s="14"/>
      <c r="BD255" s="14"/>
      <c r="BE255" s="14"/>
      <c r="BF255" s="14"/>
      <c r="BG255" s="14"/>
      <c r="BH255" s="14">
        <f t="shared" si="616"/>
        <v>0</v>
      </c>
      <c r="BI255" s="14"/>
      <c r="BJ255" s="14"/>
      <c r="BK255" s="14"/>
      <c r="BL255" s="14"/>
      <c r="BM255" s="14"/>
      <c r="BN255" s="14"/>
      <c r="BO255" s="14"/>
      <c r="BP255" s="14"/>
      <c r="BQ255" s="14"/>
      <c r="BR255" s="14">
        <v>0</v>
      </c>
      <c r="BS255" s="14">
        <v>0</v>
      </c>
      <c r="BT255" s="14">
        <v>100</v>
      </c>
      <c r="BU255" s="14">
        <v>100</v>
      </c>
      <c r="BV255" s="14">
        <v>48</v>
      </c>
      <c r="BW255" s="14">
        <f t="shared" si="578"/>
        <v>24</v>
      </c>
      <c r="BX255" s="14">
        <v>8</v>
      </c>
      <c r="BY255" s="14">
        <v>8</v>
      </c>
      <c r="BZ255" s="14">
        <v>8</v>
      </c>
      <c r="CA255" s="14">
        <f t="shared" si="704"/>
        <v>72</v>
      </c>
      <c r="CB255" s="122">
        <f t="shared" si="715"/>
        <v>72</v>
      </c>
    </row>
    <row r="256" spans="1:80" ht="22.5" x14ac:dyDescent="0.25">
      <c r="A256" s="1" t="s">
        <v>1</v>
      </c>
      <c r="B256" s="1" t="s">
        <v>1</v>
      </c>
      <c r="C256" s="1" t="s">
        <v>1</v>
      </c>
      <c r="D256" s="78" t="s">
        <v>1</v>
      </c>
      <c r="E256" s="78" t="s">
        <v>1</v>
      </c>
      <c r="F256" s="78" t="s">
        <v>1</v>
      </c>
      <c r="G256" s="2" t="s">
        <v>1</v>
      </c>
      <c r="H256" s="10" t="s">
        <v>66</v>
      </c>
      <c r="I256" s="11">
        <f>SUM(I257)</f>
        <v>100</v>
      </c>
      <c r="J256" s="11">
        <f t="shared" si="703"/>
        <v>100</v>
      </c>
      <c r="K256" s="11">
        <f t="shared" ref="K256:Q257" si="752">SUM(K257)</f>
        <v>100</v>
      </c>
      <c r="L256" s="11">
        <f t="shared" si="706"/>
        <v>0</v>
      </c>
      <c r="M256" s="11">
        <f t="shared" si="752"/>
        <v>0</v>
      </c>
      <c r="N256" s="11">
        <f t="shared" si="752"/>
        <v>0</v>
      </c>
      <c r="O256" s="11">
        <f t="shared" si="752"/>
        <v>0</v>
      </c>
      <c r="P256" s="11">
        <f t="shared" si="752"/>
        <v>0</v>
      </c>
      <c r="Q256" s="11">
        <f t="shared" si="752"/>
        <v>0</v>
      </c>
      <c r="R256" s="11">
        <f t="shared" ref="R256:AG257" si="753">SUM(R257)</f>
        <v>0</v>
      </c>
      <c r="S256" s="11">
        <f t="shared" si="753"/>
        <v>0</v>
      </c>
      <c r="T256" s="11">
        <f t="shared" si="753"/>
        <v>0</v>
      </c>
      <c r="U256" s="11">
        <f t="shared" si="753"/>
        <v>0</v>
      </c>
      <c r="V256" s="11">
        <f t="shared" si="753"/>
        <v>0</v>
      </c>
      <c r="W256" s="11">
        <f t="shared" si="753"/>
        <v>0</v>
      </c>
      <c r="X256" s="11">
        <f t="shared" si="753"/>
        <v>0</v>
      </c>
      <c r="Y256" s="11">
        <f t="shared" si="753"/>
        <v>0</v>
      </c>
      <c r="Z256" s="11">
        <f t="shared" si="753"/>
        <v>0</v>
      </c>
      <c r="AA256" s="11">
        <f t="shared" si="753"/>
        <v>0</v>
      </c>
      <c r="AB256" s="11">
        <f t="shared" si="753"/>
        <v>0</v>
      </c>
      <c r="AC256" s="11">
        <f t="shared" si="753"/>
        <v>0</v>
      </c>
      <c r="AD256" s="11">
        <f t="shared" si="753"/>
        <v>0</v>
      </c>
      <c r="AE256" s="11">
        <f t="shared" si="753"/>
        <v>0</v>
      </c>
      <c r="AF256" s="11">
        <f t="shared" si="753"/>
        <v>0</v>
      </c>
      <c r="AG256" s="11">
        <f t="shared" si="753"/>
        <v>0</v>
      </c>
      <c r="AH256" s="11">
        <v>0</v>
      </c>
      <c r="AI256" s="11">
        <v>0</v>
      </c>
      <c r="AJ256" s="11">
        <f t="shared" ref="AJ256:AY257" si="754">SUM(AJ257)</f>
        <v>0</v>
      </c>
      <c r="AK256" s="11">
        <f t="shared" si="754"/>
        <v>0</v>
      </c>
      <c r="AL256" s="11">
        <f t="shared" si="754"/>
        <v>0</v>
      </c>
      <c r="AM256" s="11">
        <f t="shared" si="754"/>
        <v>0</v>
      </c>
      <c r="AN256" s="11">
        <f t="shared" si="754"/>
        <v>0</v>
      </c>
      <c r="AO256" s="11">
        <f t="shared" si="754"/>
        <v>0</v>
      </c>
      <c r="AP256" s="11">
        <f t="shared" si="754"/>
        <v>0</v>
      </c>
      <c r="AQ256" s="11">
        <f t="shared" si="754"/>
        <v>0</v>
      </c>
      <c r="AR256" s="11">
        <f t="shared" si="754"/>
        <v>0</v>
      </c>
      <c r="AS256" s="11">
        <f t="shared" si="754"/>
        <v>0</v>
      </c>
      <c r="AT256" s="11">
        <f t="shared" si="754"/>
        <v>0</v>
      </c>
      <c r="AU256" s="11">
        <f t="shared" si="754"/>
        <v>0</v>
      </c>
      <c r="AV256" s="11">
        <f t="shared" si="754"/>
        <v>0</v>
      </c>
      <c r="AW256" s="11">
        <f t="shared" si="754"/>
        <v>0</v>
      </c>
      <c r="AX256" s="11">
        <f t="shared" si="754"/>
        <v>0</v>
      </c>
      <c r="AY256" s="11">
        <f t="shared" si="754"/>
        <v>0</v>
      </c>
      <c r="AZ256" s="11">
        <v>0</v>
      </c>
      <c r="BA256" s="11">
        <v>0</v>
      </c>
      <c r="BB256" s="11">
        <f t="shared" ref="BB256:BQ257" si="755">SUM(BB257)</f>
        <v>0</v>
      </c>
      <c r="BC256" s="11">
        <f t="shared" si="755"/>
        <v>0</v>
      </c>
      <c r="BD256" s="11">
        <f t="shared" si="755"/>
        <v>0</v>
      </c>
      <c r="BE256" s="11">
        <f t="shared" si="755"/>
        <v>0</v>
      </c>
      <c r="BF256" s="11">
        <f t="shared" si="755"/>
        <v>0</v>
      </c>
      <c r="BG256" s="11">
        <f t="shared" si="755"/>
        <v>0</v>
      </c>
      <c r="BH256" s="11">
        <f t="shared" si="755"/>
        <v>0</v>
      </c>
      <c r="BI256" s="11">
        <f t="shared" si="755"/>
        <v>0</v>
      </c>
      <c r="BJ256" s="11">
        <f t="shared" si="755"/>
        <v>0</v>
      </c>
      <c r="BK256" s="11">
        <f t="shared" si="755"/>
        <v>0</v>
      </c>
      <c r="BL256" s="11">
        <f t="shared" si="755"/>
        <v>0</v>
      </c>
      <c r="BM256" s="11">
        <f t="shared" si="755"/>
        <v>0</v>
      </c>
      <c r="BN256" s="11">
        <f t="shared" si="755"/>
        <v>0</v>
      </c>
      <c r="BO256" s="11">
        <f t="shared" si="755"/>
        <v>0</v>
      </c>
      <c r="BP256" s="11">
        <f t="shared" si="755"/>
        <v>0</v>
      </c>
      <c r="BQ256" s="11">
        <f t="shared" si="755"/>
        <v>0</v>
      </c>
      <c r="BR256" s="11">
        <v>0</v>
      </c>
      <c r="BS256" s="11">
        <v>0</v>
      </c>
      <c r="BT256" s="11">
        <f t="shared" ref="BT256:BZ257" si="756">SUM(BT257)</f>
        <v>100</v>
      </c>
      <c r="BU256" s="11">
        <f t="shared" si="756"/>
        <v>100</v>
      </c>
      <c r="BV256" s="11">
        <f t="shared" si="756"/>
        <v>48</v>
      </c>
      <c r="BW256" s="11">
        <f t="shared" si="756"/>
        <v>24</v>
      </c>
      <c r="BX256" s="11">
        <f t="shared" si="756"/>
        <v>8</v>
      </c>
      <c r="BY256" s="11">
        <f t="shared" si="756"/>
        <v>8</v>
      </c>
      <c r="BZ256" s="11">
        <f t="shared" si="756"/>
        <v>8</v>
      </c>
      <c r="CA256" s="11">
        <f t="shared" si="704"/>
        <v>72</v>
      </c>
      <c r="CB256" s="123">
        <f t="shared" si="715"/>
        <v>72</v>
      </c>
    </row>
    <row r="257" spans="1:80" x14ac:dyDescent="0.25">
      <c r="A257" s="4" t="s">
        <v>27</v>
      </c>
      <c r="B257" s="4" t="s">
        <v>162</v>
      </c>
      <c r="C257" s="4" t="s">
        <v>28</v>
      </c>
      <c r="D257" s="79" t="s">
        <v>163</v>
      </c>
      <c r="E257" s="78" t="s">
        <v>67</v>
      </c>
      <c r="F257" s="78" t="s">
        <v>1</v>
      </c>
      <c r="G257" s="2" t="s">
        <v>1</v>
      </c>
      <c r="H257" s="2" t="s">
        <v>68</v>
      </c>
      <c r="I257" s="12">
        <f>SUM(I258)</f>
        <v>100</v>
      </c>
      <c r="J257" s="12">
        <f t="shared" si="703"/>
        <v>100</v>
      </c>
      <c r="K257" s="12">
        <f t="shared" si="752"/>
        <v>100</v>
      </c>
      <c r="L257" s="12">
        <f t="shared" si="706"/>
        <v>0</v>
      </c>
      <c r="M257" s="12">
        <f t="shared" si="752"/>
        <v>0</v>
      </c>
      <c r="N257" s="12">
        <f t="shared" si="752"/>
        <v>0</v>
      </c>
      <c r="O257" s="12">
        <f t="shared" si="752"/>
        <v>0</v>
      </c>
      <c r="P257" s="12">
        <f t="shared" si="752"/>
        <v>0</v>
      </c>
      <c r="Q257" s="12">
        <f t="shared" si="752"/>
        <v>0</v>
      </c>
      <c r="R257" s="12">
        <f t="shared" si="753"/>
        <v>0</v>
      </c>
      <c r="S257" s="12">
        <f t="shared" ref="S257:AG257" si="757">SUM(S258)</f>
        <v>0</v>
      </c>
      <c r="T257" s="12">
        <f t="shared" si="757"/>
        <v>0</v>
      </c>
      <c r="U257" s="12">
        <f t="shared" si="757"/>
        <v>0</v>
      </c>
      <c r="V257" s="12">
        <f t="shared" si="757"/>
        <v>0</v>
      </c>
      <c r="W257" s="12">
        <f t="shared" si="757"/>
        <v>0</v>
      </c>
      <c r="X257" s="12">
        <f t="shared" si="757"/>
        <v>0</v>
      </c>
      <c r="Y257" s="12">
        <f t="shared" si="757"/>
        <v>0</v>
      </c>
      <c r="Z257" s="12">
        <f t="shared" si="757"/>
        <v>0</v>
      </c>
      <c r="AA257" s="12">
        <f t="shared" si="757"/>
        <v>0</v>
      </c>
      <c r="AB257" s="12">
        <f t="shared" si="757"/>
        <v>0</v>
      </c>
      <c r="AC257" s="12">
        <f t="shared" si="757"/>
        <v>0</v>
      </c>
      <c r="AD257" s="12">
        <f t="shared" si="757"/>
        <v>0</v>
      </c>
      <c r="AE257" s="12">
        <f t="shared" si="757"/>
        <v>0</v>
      </c>
      <c r="AF257" s="12">
        <f t="shared" si="757"/>
        <v>0</v>
      </c>
      <c r="AG257" s="12">
        <f t="shared" si="757"/>
        <v>0</v>
      </c>
      <c r="AH257" s="12">
        <v>0</v>
      </c>
      <c r="AI257" s="12">
        <v>0</v>
      </c>
      <c r="AJ257" s="12">
        <f t="shared" si="754"/>
        <v>0</v>
      </c>
      <c r="AK257" s="12">
        <f t="shared" ref="AK257:AY257" si="758">SUM(AK258)</f>
        <v>0</v>
      </c>
      <c r="AL257" s="12">
        <f t="shared" si="758"/>
        <v>0</v>
      </c>
      <c r="AM257" s="12">
        <f t="shared" si="758"/>
        <v>0</v>
      </c>
      <c r="AN257" s="12">
        <f t="shared" si="758"/>
        <v>0</v>
      </c>
      <c r="AO257" s="12">
        <f t="shared" si="758"/>
        <v>0</v>
      </c>
      <c r="AP257" s="12">
        <f t="shared" si="758"/>
        <v>0</v>
      </c>
      <c r="AQ257" s="12">
        <f t="shared" si="758"/>
        <v>0</v>
      </c>
      <c r="AR257" s="12">
        <f t="shared" si="758"/>
        <v>0</v>
      </c>
      <c r="AS257" s="12">
        <f t="shared" si="758"/>
        <v>0</v>
      </c>
      <c r="AT257" s="12">
        <f t="shared" si="758"/>
        <v>0</v>
      </c>
      <c r="AU257" s="12">
        <f t="shared" si="758"/>
        <v>0</v>
      </c>
      <c r="AV257" s="12">
        <f t="shared" si="758"/>
        <v>0</v>
      </c>
      <c r="AW257" s="12">
        <f t="shared" si="758"/>
        <v>0</v>
      </c>
      <c r="AX257" s="12">
        <f t="shared" si="758"/>
        <v>0</v>
      </c>
      <c r="AY257" s="12">
        <f t="shared" si="758"/>
        <v>0</v>
      </c>
      <c r="AZ257" s="12">
        <v>0</v>
      </c>
      <c r="BA257" s="12">
        <v>0</v>
      </c>
      <c r="BB257" s="12">
        <f t="shared" si="755"/>
        <v>0</v>
      </c>
      <c r="BC257" s="12">
        <f t="shared" ref="BC257:BQ257" si="759">SUM(BC258)</f>
        <v>0</v>
      </c>
      <c r="BD257" s="12">
        <f t="shared" si="759"/>
        <v>0</v>
      </c>
      <c r="BE257" s="12">
        <f t="shared" si="759"/>
        <v>0</v>
      </c>
      <c r="BF257" s="12">
        <f t="shared" si="759"/>
        <v>0</v>
      </c>
      <c r="BG257" s="12">
        <f t="shared" si="759"/>
        <v>0</v>
      </c>
      <c r="BH257" s="12">
        <f t="shared" si="759"/>
        <v>0</v>
      </c>
      <c r="BI257" s="12">
        <f t="shared" si="759"/>
        <v>0</v>
      </c>
      <c r="BJ257" s="12">
        <f t="shared" si="759"/>
        <v>0</v>
      </c>
      <c r="BK257" s="12">
        <f t="shared" si="759"/>
        <v>0</v>
      </c>
      <c r="BL257" s="12">
        <f t="shared" si="759"/>
        <v>0</v>
      </c>
      <c r="BM257" s="12">
        <f t="shared" si="759"/>
        <v>0</v>
      </c>
      <c r="BN257" s="12">
        <f t="shared" si="759"/>
        <v>0</v>
      </c>
      <c r="BO257" s="12">
        <f t="shared" si="759"/>
        <v>0</v>
      </c>
      <c r="BP257" s="12">
        <f t="shared" si="759"/>
        <v>0</v>
      </c>
      <c r="BQ257" s="12">
        <f t="shared" si="759"/>
        <v>0</v>
      </c>
      <c r="BR257" s="12">
        <v>0</v>
      </c>
      <c r="BS257" s="12">
        <v>0</v>
      </c>
      <c r="BT257" s="12">
        <f t="shared" si="756"/>
        <v>100</v>
      </c>
      <c r="BU257" s="12">
        <f t="shared" si="756"/>
        <v>100</v>
      </c>
      <c r="BV257" s="12">
        <f t="shared" si="756"/>
        <v>48</v>
      </c>
      <c r="BW257" s="12">
        <f t="shared" si="756"/>
        <v>24</v>
      </c>
      <c r="BX257" s="12">
        <f t="shared" si="756"/>
        <v>8</v>
      </c>
      <c r="BY257" s="12">
        <f t="shared" si="756"/>
        <v>8</v>
      </c>
      <c r="BZ257" s="12">
        <f t="shared" si="756"/>
        <v>8</v>
      </c>
      <c r="CA257" s="12">
        <f t="shared" si="704"/>
        <v>72</v>
      </c>
      <c r="CB257" s="124">
        <f t="shared" si="715"/>
        <v>72</v>
      </c>
    </row>
    <row r="258" spans="1:80" x14ac:dyDescent="0.25">
      <c r="A258" s="4" t="s">
        <v>27</v>
      </c>
      <c r="B258" s="4" t="s">
        <v>162</v>
      </c>
      <c r="C258" s="4" t="s">
        <v>28</v>
      </c>
      <c r="D258" s="79" t="s">
        <v>163</v>
      </c>
      <c r="E258" s="89">
        <v>6148</v>
      </c>
      <c r="F258" s="79"/>
      <c r="G258" s="74" t="s">
        <v>1887</v>
      </c>
      <c r="H258" s="13" t="s">
        <v>76</v>
      </c>
      <c r="I258" s="14">
        <v>100</v>
      </c>
      <c r="J258" s="14">
        <f t="shared" si="703"/>
        <v>100</v>
      </c>
      <c r="K258" s="14">
        <v>100</v>
      </c>
      <c r="L258" s="14">
        <f t="shared" si="706"/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/>
      <c r="T258" s="14"/>
      <c r="U258" s="14"/>
      <c r="V258" s="14"/>
      <c r="W258" s="14"/>
      <c r="X258" s="14">
        <f t="shared" si="614"/>
        <v>0</v>
      </c>
      <c r="Y258" s="14"/>
      <c r="Z258" s="14"/>
      <c r="AA258" s="14"/>
      <c r="AB258" s="14"/>
      <c r="AC258" s="14"/>
      <c r="AD258" s="14"/>
      <c r="AE258" s="14"/>
      <c r="AF258" s="14"/>
      <c r="AG258" s="14"/>
      <c r="AH258" s="14">
        <v>0</v>
      </c>
      <c r="AI258" s="14">
        <v>0</v>
      </c>
      <c r="AJ258" s="14">
        <v>0</v>
      </c>
      <c r="AK258" s="14"/>
      <c r="AL258" s="14"/>
      <c r="AM258" s="14"/>
      <c r="AN258" s="14"/>
      <c r="AO258" s="14"/>
      <c r="AP258" s="14">
        <f t="shared" si="615"/>
        <v>0</v>
      </c>
      <c r="AQ258" s="14"/>
      <c r="AR258" s="14"/>
      <c r="AS258" s="14"/>
      <c r="AT258" s="14"/>
      <c r="AU258" s="14"/>
      <c r="AV258" s="14"/>
      <c r="AW258" s="14"/>
      <c r="AX258" s="14"/>
      <c r="AY258" s="14"/>
      <c r="AZ258" s="14">
        <v>0</v>
      </c>
      <c r="BA258" s="14">
        <v>0</v>
      </c>
      <c r="BB258" s="14">
        <v>0</v>
      </c>
      <c r="BC258" s="14"/>
      <c r="BD258" s="14"/>
      <c r="BE258" s="14"/>
      <c r="BF258" s="14"/>
      <c r="BG258" s="14"/>
      <c r="BH258" s="14">
        <f t="shared" si="616"/>
        <v>0</v>
      </c>
      <c r="BI258" s="14"/>
      <c r="BJ258" s="14"/>
      <c r="BK258" s="14"/>
      <c r="BL258" s="14"/>
      <c r="BM258" s="14"/>
      <c r="BN258" s="14"/>
      <c r="BO258" s="14"/>
      <c r="BP258" s="14"/>
      <c r="BQ258" s="14"/>
      <c r="BR258" s="14">
        <v>0</v>
      </c>
      <c r="BS258" s="14">
        <v>0</v>
      </c>
      <c r="BT258" s="14">
        <v>100</v>
      </c>
      <c r="BU258" s="14">
        <v>100</v>
      </c>
      <c r="BV258" s="14">
        <v>48</v>
      </c>
      <c r="BW258" s="14">
        <f t="shared" si="578"/>
        <v>24</v>
      </c>
      <c r="BX258" s="14">
        <v>8</v>
      </c>
      <c r="BY258" s="14">
        <v>8</v>
      </c>
      <c r="BZ258" s="14">
        <v>8</v>
      </c>
      <c r="CA258" s="14">
        <f t="shared" si="704"/>
        <v>72</v>
      </c>
      <c r="CB258" s="122">
        <f t="shared" si="715"/>
        <v>72</v>
      </c>
    </row>
    <row r="259" spans="1:80" x14ac:dyDescent="0.25">
      <c r="A259" s="13" t="s">
        <v>1</v>
      </c>
      <c r="B259" s="13" t="s">
        <v>1</v>
      </c>
      <c r="C259" s="13" t="s">
        <v>1</v>
      </c>
      <c r="D259" s="74" t="s">
        <v>1</v>
      </c>
      <c r="E259" s="74" t="s">
        <v>1</v>
      </c>
      <c r="F259" s="74" t="s">
        <v>1</v>
      </c>
      <c r="G259" s="13" t="s">
        <v>1</v>
      </c>
      <c r="H259" s="10" t="s">
        <v>171</v>
      </c>
      <c r="I259" s="11">
        <f>SUM(I256,I241)</f>
        <v>188425</v>
      </c>
      <c r="J259" s="11">
        <f t="shared" si="703"/>
        <v>134156</v>
      </c>
      <c r="K259" s="11">
        <f t="shared" ref="K259" si="760">SUM(K256,K241)</f>
        <v>134156</v>
      </c>
      <c r="L259" s="11">
        <f t="shared" si="706"/>
        <v>0</v>
      </c>
      <c r="M259" s="11">
        <f t="shared" ref="M259:Q259" si="761">SUM(M256,M241)</f>
        <v>0</v>
      </c>
      <c r="N259" s="11">
        <f t="shared" si="761"/>
        <v>0</v>
      </c>
      <c r="O259" s="11">
        <f t="shared" si="761"/>
        <v>0</v>
      </c>
      <c r="P259" s="11">
        <f t="shared" si="761"/>
        <v>0</v>
      </c>
      <c r="Q259" s="11">
        <f t="shared" si="761"/>
        <v>0</v>
      </c>
      <c r="R259" s="11">
        <f t="shared" ref="R259:AG259" si="762">SUM(R256,R241)</f>
        <v>0</v>
      </c>
      <c r="S259" s="11">
        <f t="shared" si="762"/>
        <v>0</v>
      </c>
      <c r="T259" s="11">
        <f t="shared" si="762"/>
        <v>0</v>
      </c>
      <c r="U259" s="11">
        <f t="shared" si="762"/>
        <v>0</v>
      </c>
      <c r="V259" s="11">
        <f t="shared" si="762"/>
        <v>0</v>
      </c>
      <c r="W259" s="11">
        <f t="shared" si="762"/>
        <v>0</v>
      </c>
      <c r="X259" s="11">
        <f t="shared" si="762"/>
        <v>0</v>
      </c>
      <c r="Y259" s="11">
        <f t="shared" si="762"/>
        <v>0</v>
      </c>
      <c r="Z259" s="11">
        <f t="shared" si="762"/>
        <v>0</v>
      </c>
      <c r="AA259" s="11">
        <f t="shared" si="762"/>
        <v>0</v>
      </c>
      <c r="AB259" s="11">
        <f t="shared" si="762"/>
        <v>0</v>
      </c>
      <c r="AC259" s="11">
        <f t="shared" si="762"/>
        <v>0</v>
      </c>
      <c r="AD259" s="11">
        <f t="shared" si="762"/>
        <v>0</v>
      </c>
      <c r="AE259" s="11">
        <f t="shared" si="762"/>
        <v>0</v>
      </c>
      <c r="AF259" s="11">
        <f t="shared" si="762"/>
        <v>0</v>
      </c>
      <c r="AG259" s="11">
        <f t="shared" si="762"/>
        <v>0</v>
      </c>
      <c r="AH259" s="11">
        <v>0</v>
      </c>
      <c r="AI259" s="11">
        <v>0</v>
      </c>
      <c r="AJ259" s="11">
        <f t="shared" ref="AJ259:AY259" si="763">SUM(AJ256,AJ241)</f>
        <v>0</v>
      </c>
      <c r="AK259" s="11">
        <f t="shared" si="763"/>
        <v>0</v>
      </c>
      <c r="AL259" s="11">
        <f t="shared" si="763"/>
        <v>0</v>
      </c>
      <c r="AM259" s="11">
        <f t="shared" si="763"/>
        <v>0</v>
      </c>
      <c r="AN259" s="11">
        <f t="shared" si="763"/>
        <v>0</v>
      </c>
      <c r="AO259" s="11">
        <f t="shared" si="763"/>
        <v>0</v>
      </c>
      <c r="AP259" s="11">
        <f t="shared" si="763"/>
        <v>0</v>
      </c>
      <c r="AQ259" s="11">
        <f t="shared" si="763"/>
        <v>0</v>
      </c>
      <c r="AR259" s="11">
        <f t="shared" si="763"/>
        <v>0</v>
      </c>
      <c r="AS259" s="11">
        <f t="shared" si="763"/>
        <v>0</v>
      </c>
      <c r="AT259" s="11">
        <f t="shared" si="763"/>
        <v>0</v>
      </c>
      <c r="AU259" s="11">
        <f t="shared" si="763"/>
        <v>0</v>
      </c>
      <c r="AV259" s="11">
        <f t="shared" si="763"/>
        <v>0</v>
      </c>
      <c r="AW259" s="11">
        <f t="shared" si="763"/>
        <v>0</v>
      </c>
      <c r="AX259" s="11">
        <f t="shared" si="763"/>
        <v>0</v>
      </c>
      <c r="AY259" s="11">
        <f t="shared" si="763"/>
        <v>0</v>
      </c>
      <c r="AZ259" s="11">
        <v>0</v>
      </c>
      <c r="BA259" s="11">
        <v>0</v>
      </c>
      <c r="BB259" s="11">
        <f t="shared" ref="BB259:BQ259" si="764">SUM(BB256,BB241)</f>
        <v>0</v>
      </c>
      <c r="BC259" s="11">
        <f t="shared" si="764"/>
        <v>0</v>
      </c>
      <c r="BD259" s="11">
        <f t="shared" si="764"/>
        <v>0</v>
      </c>
      <c r="BE259" s="11">
        <f t="shared" si="764"/>
        <v>0</v>
      </c>
      <c r="BF259" s="11">
        <f t="shared" si="764"/>
        <v>0</v>
      </c>
      <c r="BG259" s="11">
        <f t="shared" si="764"/>
        <v>0</v>
      </c>
      <c r="BH259" s="11">
        <f t="shared" si="764"/>
        <v>0</v>
      </c>
      <c r="BI259" s="11">
        <f t="shared" si="764"/>
        <v>0</v>
      </c>
      <c r="BJ259" s="11">
        <f t="shared" si="764"/>
        <v>0</v>
      </c>
      <c r="BK259" s="11">
        <f t="shared" si="764"/>
        <v>0</v>
      </c>
      <c r="BL259" s="11">
        <f t="shared" si="764"/>
        <v>0</v>
      </c>
      <c r="BM259" s="11">
        <f t="shared" si="764"/>
        <v>0</v>
      </c>
      <c r="BN259" s="11">
        <f t="shared" si="764"/>
        <v>0</v>
      </c>
      <c r="BO259" s="11">
        <f t="shared" si="764"/>
        <v>0</v>
      </c>
      <c r="BP259" s="11">
        <f t="shared" si="764"/>
        <v>0</v>
      </c>
      <c r="BQ259" s="11">
        <f t="shared" si="764"/>
        <v>0</v>
      </c>
      <c r="BR259" s="11">
        <v>0</v>
      </c>
      <c r="BS259" s="11">
        <v>0</v>
      </c>
      <c r="BT259" s="11">
        <f t="shared" ref="BT259:BZ259" si="765">SUM(BT256,BT241)</f>
        <v>142996</v>
      </c>
      <c r="BU259" s="11">
        <f t="shared" si="765"/>
        <v>142996</v>
      </c>
      <c r="BV259" s="11">
        <f t="shared" si="765"/>
        <v>69590</v>
      </c>
      <c r="BW259" s="11">
        <f t="shared" si="765"/>
        <v>33798</v>
      </c>
      <c r="BX259" s="11">
        <f t="shared" si="765"/>
        <v>11266</v>
      </c>
      <c r="BY259" s="11">
        <f t="shared" si="765"/>
        <v>11266</v>
      </c>
      <c r="BZ259" s="11">
        <f t="shared" si="765"/>
        <v>11266</v>
      </c>
      <c r="CA259" s="11">
        <f t="shared" si="704"/>
        <v>103388</v>
      </c>
      <c r="CB259" s="123">
        <f t="shared" si="715"/>
        <v>72.301323113933265</v>
      </c>
    </row>
    <row r="260" spans="1:80" ht="15.75" thickBot="1" x14ac:dyDescent="0.3">
      <c r="A260" s="13" t="s">
        <v>1</v>
      </c>
      <c r="B260" s="13" t="s">
        <v>1</v>
      </c>
      <c r="C260" s="13" t="s">
        <v>1</v>
      </c>
      <c r="D260" s="74" t="s">
        <v>1</v>
      </c>
      <c r="E260" s="74" t="s">
        <v>1</v>
      </c>
      <c r="F260" s="74" t="s">
        <v>1</v>
      </c>
      <c r="G260" s="13" t="s">
        <v>1</v>
      </c>
      <c r="H260" s="2" t="s">
        <v>83</v>
      </c>
      <c r="I260" s="12">
        <v>4</v>
      </c>
      <c r="J260" s="12">
        <f t="shared" si="703"/>
        <v>4</v>
      </c>
      <c r="K260" s="12">
        <v>4</v>
      </c>
      <c r="L260" s="13"/>
      <c r="M260" s="13" t="s">
        <v>1</v>
      </c>
      <c r="N260" s="13" t="s">
        <v>1</v>
      </c>
      <c r="O260" s="13" t="s">
        <v>1</v>
      </c>
      <c r="P260" s="27"/>
      <c r="Q260" s="13" t="s">
        <v>1</v>
      </c>
      <c r="R260" s="13" t="s">
        <v>1</v>
      </c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>
        <v>0</v>
      </c>
      <c r="AI260" s="13">
        <v>0</v>
      </c>
      <c r="AJ260" s="13" t="s">
        <v>1</v>
      </c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>
        <v>0</v>
      </c>
      <c r="BA260" s="13">
        <v>0</v>
      </c>
      <c r="BB260" s="13" t="s">
        <v>1</v>
      </c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>
        <v>0</v>
      </c>
      <c r="BS260" s="13">
        <v>0</v>
      </c>
      <c r="BT260" s="12">
        <v>4</v>
      </c>
      <c r="BU260" s="12">
        <v>4</v>
      </c>
      <c r="BV260" s="12"/>
      <c r="BW260" s="12">
        <f t="shared" si="578"/>
        <v>0</v>
      </c>
      <c r="BX260" s="12"/>
      <c r="BY260" s="12"/>
      <c r="BZ260" s="12"/>
      <c r="CA260" s="12">
        <f t="shared" si="704"/>
        <v>0</v>
      </c>
      <c r="CB260" s="124"/>
    </row>
    <row r="261" spans="1:80" ht="69.75" customHeight="1" thickBot="1" x14ac:dyDescent="0.3">
      <c r="A261" s="133" t="s">
        <v>1</v>
      </c>
      <c r="B261" s="133" t="s">
        <v>1</v>
      </c>
      <c r="C261" s="133" t="s">
        <v>1</v>
      </c>
      <c r="D261" s="135" t="s">
        <v>1</v>
      </c>
      <c r="E261" s="135" t="s">
        <v>1</v>
      </c>
      <c r="F261" s="135" t="s">
        <v>1</v>
      </c>
      <c r="G261" s="137" t="s">
        <v>1</v>
      </c>
      <c r="H261" s="5" t="s">
        <v>84</v>
      </c>
      <c r="I261" s="5" t="s">
        <v>11</v>
      </c>
      <c r="J261" s="5" t="s">
        <v>1809</v>
      </c>
      <c r="K261" s="5" t="s">
        <v>12</v>
      </c>
      <c r="L261" s="5" t="s">
        <v>13</v>
      </c>
      <c r="M261" s="5" t="s">
        <v>14</v>
      </c>
      <c r="N261" s="5" t="s">
        <v>15</v>
      </c>
      <c r="O261" s="5" t="s">
        <v>16</v>
      </c>
      <c r="P261" s="5" t="s">
        <v>17</v>
      </c>
      <c r="Q261" s="5" t="s">
        <v>18</v>
      </c>
      <c r="R261" s="71" t="s">
        <v>14</v>
      </c>
      <c r="S261" s="71" t="s">
        <v>1843</v>
      </c>
      <c r="T261" s="71" t="s">
        <v>1797</v>
      </c>
      <c r="U261" s="71" t="s">
        <v>1832</v>
      </c>
      <c r="V261" s="71" t="s">
        <v>1833</v>
      </c>
      <c r="W261" s="71" t="s">
        <v>1834</v>
      </c>
      <c r="X261" s="71" t="s">
        <v>1847</v>
      </c>
      <c r="Y261" s="71" t="s">
        <v>1844</v>
      </c>
      <c r="Z261" s="71" t="s">
        <v>1835</v>
      </c>
      <c r="AA261" s="71" t="s">
        <v>1836</v>
      </c>
      <c r="AB261" s="71" t="s">
        <v>1837</v>
      </c>
      <c r="AC261" s="71" t="s">
        <v>1838</v>
      </c>
      <c r="AD261" s="71" t="s">
        <v>1839</v>
      </c>
      <c r="AE261" s="71" t="s">
        <v>1840</v>
      </c>
      <c r="AF261" s="71" t="s">
        <v>1845</v>
      </c>
      <c r="AG261" s="71" t="s">
        <v>1846</v>
      </c>
      <c r="AH261" s="71" t="s">
        <v>1841</v>
      </c>
      <c r="AI261" s="71" t="s">
        <v>1842</v>
      </c>
      <c r="AJ261" s="72" t="s">
        <v>15</v>
      </c>
      <c r="AK261" s="72" t="s">
        <v>1843</v>
      </c>
      <c r="AL261" s="72" t="s">
        <v>1797</v>
      </c>
      <c r="AM261" s="72" t="s">
        <v>1832</v>
      </c>
      <c r="AN261" s="72" t="s">
        <v>1833</v>
      </c>
      <c r="AO261" s="72" t="s">
        <v>1834</v>
      </c>
      <c r="AP261" s="72" t="s">
        <v>1848</v>
      </c>
      <c r="AQ261" s="72" t="s">
        <v>1844</v>
      </c>
      <c r="AR261" s="72" t="s">
        <v>1835</v>
      </c>
      <c r="AS261" s="72" t="s">
        <v>1836</v>
      </c>
      <c r="AT261" s="72" t="s">
        <v>1837</v>
      </c>
      <c r="AU261" s="72" t="s">
        <v>1838</v>
      </c>
      <c r="AV261" s="72" t="s">
        <v>1839</v>
      </c>
      <c r="AW261" s="72" t="s">
        <v>1840</v>
      </c>
      <c r="AX261" s="72" t="s">
        <v>1845</v>
      </c>
      <c r="AY261" s="72" t="s">
        <v>1846</v>
      </c>
      <c r="AZ261" s="72" t="s">
        <v>1841</v>
      </c>
      <c r="BA261" s="72" t="s">
        <v>1842</v>
      </c>
      <c r="BB261" s="73" t="s">
        <v>16</v>
      </c>
      <c r="BC261" s="73" t="s">
        <v>1843</v>
      </c>
      <c r="BD261" s="73" t="s">
        <v>1797</v>
      </c>
      <c r="BE261" s="73" t="s">
        <v>1832</v>
      </c>
      <c r="BF261" s="73" t="s">
        <v>1833</v>
      </c>
      <c r="BG261" s="73" t="s">
        <v>1834</v>
      </c>
      <c r="BH261" s="73" t="s">
        <v>1849</v>
      </c>
      <c r="BI261" s="73" t="s">
        <v>1844</v>
      </c>
      <c r="BJ261" s="73" t="s">
        <v>1835</v>
      </c>
      <c r="BK261" s="73" t="s">
        <v>1836</v>
      </c>
      <c r="BL261" s="73" t="s">
        <v>1837</v>
      </c>
      <c r="BM261" s="73" t="s">
        <v>1838</v>
      </c>
      <c r="BN261" s="73" t="s">
        <v>1839</v>
      </c>
      <c r="BO261" s="73" t="s">
        <v>1840</v>
      </c>
      <c r="BP261" s="73" t="s">
        <v>1845</v>
      </c>
      <c r="BQ261" s="73" t="s">
        <v>1846</v>
      </c>
      <c r="BR261" s="73" t="s">
        <v>1841</v>
      </c>
      <c r="BS261" s="73" t="s">
        <v>1842</v>
      </c>
      <c r="BT261" s="5" t="s">
        <v>1911</v>
      </c>
      <c r="BU261" s="5" t="s">
        <v>1942</v>
      </c>
      <c r="BV261" s="5" t="s">
        <v>1943</v>
      </c>
      <c r="BW261" s="5" t="s">
        <v>1944</v>
      </c>
      <c r="BX261" s="5" t="s">
        <v>1945</v>
      </c>
      <c r="BY261" s="5" t="s">
        <v>1946</v>
      </c>
      <c r="BZ261" s="5" t="s">
        <v>1947</v>
      </c>
      <c r="CA261" s="5" t="s">
        <v>1948</v>
      </c>
      <c r="CB261" s="120" t="s">
        <v>1916</v>
      </c>
    </row>
    <row r="262" spans="1:80" x14ac:dyDescent="0.25">
      <c r="A262" s="134"/>
      <c r="B262" s="134"/>
      <c r="C262" s="134"/>
      <c r="D262" s="136"/>
      <c r="E262" s="136"/>
      <c r="F262" s="136"/>
      <c r="G262" s="138"/>
      <c r="H262" s="15" t="s">
        <v>1</v>
      </c>
      <c r="I262" s="9" t="s">
        <v>19</v>
      </c>
      <c r="J262" s="9">
        <v>1</v>
      </c>
      <c r="K262" s="9" t="s">
        <v>20</v>
      </c>
      <c r="L262" s="9" t="s">
        <v>21</v>
      </c>
      <c r="M262" s="9" t="s">
        <v>22</v>
      </c>
      <c r="N262" s="9" t="s">
        <v>23</v>
      </c>
      <c r="O262" s="9" t="s">
        <v>24</v>
      </c>
      <c r="P262" s="9" t="s">
        <v>25</v>
      </c>
      <c r="Q262" s="9" t="s">
        <v>26</v>
      </c>
      <c r="R262" s="9">
        <v>1</v>
      </c>
      <c r="S262" s="9">
        <v>2</v>
      </c>
      <c r="T262" s="9">
        <v>3</v>
      </c>
      <c r="U262" s="9">
        <v>4</v>
      </c>
      <c r="V262" s="9">
        <v>5</v>
      </c>
      <c r="W262" s="9">
        <v>6</v>
      </c>
      <c r="X262" s="9">
        <v>7</v>
      </c>
      <c r="Y262" s="9">
        <v>8</v>
      </c>
      <c r="Z262" s="9">
        <v>9</v>
      </c>
      <c r="AA262" s="9">
        <v>10</v>
      </c>
      <c r="AB262" s="9">
        <v>11</v>
      </c>
      <c r="AC262" s="9">
        <v>12</v>
      </c>
      <c r="AD262" s="9">
        <v>13</v>
      </c>
      <c r="AE262" s="9">
        <v>14</v>
      </c>
      <c r="AF262" s="9">
        <v>15</v>
      </c>
      <c r="AG262" s="9">
        <v>16</v>
      </c>
      <c r="AH262" s="9">
        <v>20</v>
      </c>
      <c r="AI262" s="9">
        <v>21</v>
      </c>
      <c r="AJ262" s="9">
        <v>1</v>
      </c>
      <c r="AK262" s="9">
        <v>2</v>
      </c>
      <c r="AL262" s="9">
        <v>3</v>
      </c>
      <c r="AM262" s="9">
        <v>4</v>
      </c>
      <c r="AN262" s="9">
        <v>5</v>
      </c>
      <c r="AO262" s="9">
        <v>6</v>
      </c>
      <c r="AP262" s="9">
        <v>7</v>
      </c>
      <c r="AQ262" s="9">
        <v>8</v>
      </c>
      <c r="AR262" s="9">
        <v>9</v>
      </c>
      <c r="AS262" s="9">
        <v>10</v>
      </c>
      <c r="AT262" s="9">
        <v>11</v>
      </c>
      <c r="AU262" s="9">
        <v>12</v>
      </c>
      <c r="AV262" s="9">
        <v>13</v>
      </c>
      <c r="AW262" s="9">
        <v>14</v>
      </c>
      <c r="AX262" s="9">
        <v>15</v>
      </c>
      <c r="AY262" s="9">
        <v>16</v>
      </c>
      <c r="AZ262" s="9">
        <v>20</v>
      </c>
      <c r="BA262" s="9">
        <v>21</v>
      </c>
      <c r="BB262" s="9">
        <v>1</v>
      </c>
      <c r="BC262" s="9">
        <v>2</v>
      </c>
      <c r="BD262" s="9">
        <v>3</v>
      </c>
      <c r="BE262" s="9">
        <v>4</v>
      </c>
      <c r="BF262" s="9">
        <v>5</v>
      </c>
      <c r="BG262" s="9">
        <v>6</v>
      </c>
      <c r="BH262" s="9">
        <v>7</v>
      </c>
      <c r="BI262" s="9">
        <v>8</v>
      </c>
      <c r="BJ262" s="9">
        <v>9</v>
      </c>
      <c r="BK262" s="9">
        <v>10</v>
      </c>
      <c r="BL262" s="9">
        <v>11</v>
      </c>
      <c r="BM262" s="9">
        <v>12</v>
      </c>
      <c r="BN262" s="9">
        <v>13</v>
      </c>
      <c r="BO262" s="9">
        <v>14</v>
      </c>
      <c r="BP262" s="9">
        <v>15</v>
      </c>
      <c r="BQ262" s="9">
        <v>16</v>
      </c>
      <c r="BR262" s="9">
        <v>20</v>
      </c>
      <c r="BS262" s="9">
        <v>21</v>
      </c>
      <c r="BT262" s="9">
        <v>1</v>
      </c>
      <c r="BU262" s="9">
        <v>2</v>
      </c>
      <c r="BV262" s="9">
        <v>3</v>
      </c>
      <c r="BW262" s="9" t="s">
        <v>1798</v>
      </c>
      <c r="BX262" s="9">
        <v>5</v>
      </c>
      <c r="BY262" s="9">
        <v>6</v>
      </c>
      <c r="BZ262" s="9">
        <v>7</v>
      </c>
      <c r="CA262" s="9" t="s">
        <v>1917</v>
      </c>
      <c r="CB262" s="121">
        <v>9</v>
      </c>
    </row>
    <row r="263" spans="1:80" ht="22.5" x14ac:dyDescent="0.25">
      <c r="A263" s="134"/>
      <c r="B263" s="134"/>
      <c r="C263" s="134"/>
      <c r="D263" s="136"/>
      <c r="E263" s="136"/>
      <c r="F263" s="136"/>
      <c r="G263" s="138"/>
      <c r="H263" s="16" t="s">
        <v>85</v>
      </c>
      <c r="I263" s="17">
        <f>SUM(I259)</f>
        <v>188425</v>
      </c>
      <c r="J263" s="17">
        <f t="shared" ref="J263:J264" si="766">SUM(K263,L263,P263,Q263)</f>
        <v>134156</v>
      </c>
      <c r="K263" s="17">
        <f t="shared" ref="K263" si="767">SUM(K259)</f>
        <v>134156</v>
      </c>
      <c r="L263" s="17">
        <f t="shared" ref="L263:L264" si="768">SUM(M263:O263)</f>
        <v>0</v>
      </c>
      <c r="M263" s="17">
        <f t="shared" ref="M263:Q263" si="769">SUM(M259)</f>
        <v>0</v>
      </c>
      <c r="N263" s="17">
        <f t="shared" si="769"/>
        <v>0</v>
      </c>
      <c r="O263" s="17">
        <f t="shared" si="769"/>
        <v>0</v>
      </c>
      <c r="P263" s="17">
        <f t="shared" si="769"/>
        <v>0</v>
      </c>
      <c r="Q263" s="17">
        <f t="shared" si="769"/>
        <v>0</v>
      </c>
      <c r="R263" s="17">
        <f t="shared" ref="R263:AG263" si="770">SUM(R259)</f>
        <v>0</v>
      </c>
      <c r="S263" s="17">
        <f t="shared" si="770"/>
        <v>0</v>
      </c>
      <c r="T263" s="17">
        <f t="shared" si="770"/>
        <v>0</v>
      </c>
      <c r="U263" s="17">
        <f t="shared" si="770"/>
        <v>0</v>
      </c>
      <c r="V263" s="17">
        <f t="shared" si="770"/>
        <v>0</v>
      </c>
      <c r="W263" s="17">
        <f t="shared" si="770"/>
        <v>0</v>
      </c>
      <c r="X263" s="17">
        <f t="shared" ref="X263" si="771">SUM(X259)</f>
        <v>0</v>
      </c>
      <c r="Y263" s="17">
        <f t="shared" si="770"/>
        <v>0</v>
      </c>
      <c r="Z263" s="17">
        <f t="shared" si="770"/>
        <v>0</v>
      </c>
      <c r="AA263" s="17">
        <f t="shared" si="770"/>
        <v>0</v>
      </c>
      <c r="AB263" s="17">
        <f t="shared" si="770"/>
        <v>0</v>
      </c>
      <c r="AC263" s="17">
        <f t="shared" si="770"/>
        <v>0</v>
      </c>
      <c r="AD263" s="17">
        <f t="shared" si="770"/>
        <v>0</v>
      </c>
      <c r="AE263" s="17">
        <f t="shared" si="770"/>
        <v>0</v>
      </c>
      <c r="AF263" s="17">
        <f t="shared" si="770"/>
        <v>0</v>
      </c>
      <c r="AG263" s="17">
        <f t="shared" si="770"/>
        <v>0</v>
      </c>
      <c r="AH263" s="17">
        <v>0</v>
      </c>
      <c r="AI263" s="17">
        <v>0</v>
      </c>
      <c r="AJ263" s="17">
        <f t="shared" ref="AJ263:AY263" si="772">SUM(AJ259)</f>
        <v>0</v>
      </c>
      <c r="AK263" s="17">
        <f t="shared" si="772"/>
        <v>0</v>
      </c>
      <c r="AL263" s="17">
        <f t="shared" si="772"/>
        <v>0</v>
      </c>
      <c r="AM263" s="17">
        <f t="shared" si="772"/>
        <v>0</v>
      </c>
      <c r="AN263" s="17">
        <f t="shared" si="772"/>
        <v>0</v>
      </c>
      <c r="AO263" s="17">
        <f t="shared" si="772"/>
        <v>0</v>
      </c>
      <c r="AP263" s="17">
        <f t="shared" ref="AP263" si="773">SUM(AP259)</f>
        <v>0</v>
      </c>
      <c r="AQ263" s="17">
        <f t="shared" si="772"/>
        <v>0</v>
      </c>
      <c r="AR263" s="17">
        <f t="shared" si="772"/>
        <v>0</v>
      </c>
      <c r="AS263" s="17">
        <f t="shared" si="772"/>
        <v>0</v>
      </c>
      <c r="AT263" s="17">
        <f t="shared" si="772"/>
        <v>0</v>
      </c>
      <c r="AU263" s="17">
        <f t="shared" si="772"/>
        <v>0</v>
      </c>
      <c r="AV263" s="17">
        <f t="shared" si="772"/>
        <v>0</v>
      </c>
      <c r="AW263" s="17">
        <f t="shared" si="772"/>
        <v>0</v>
      </c>
      <c r="AX263" s="17">
        <f t="shared" si="772"/>
        <v>0</v>
      </c>
      <c r="AY263" s="17">
        <f t="shared" si="772"/>
        <v>0</v>
      </c>
      <c r="AZ263" s="17">
        <v>0</v>
      </c>
      <c r="BA263" s="17">
        <v>0</v>
      </c>
      <c r="BB263" s="17">
        <f t="shared" ref="BB263:BQ263" si="774">SUM(BB259)</f>
        <v>0</v>
      </c>
      <c r="BC263" s="17">
        <f t="shared" si="774"/>
        <v>0</v>
      </c>
      <c r="BD263" s="17">
        <f t="shared" si="774"/>
        <v>0</v>
      </c>
      <c r="BE263" s="17">
        <f t="shared" si="774"/>
        <v>0</v>
      </c>
      <c r="BF263" s="17">
        <f t="shared" si="774"/>
        <v>0</v>
      </c>
      <c r="BG263" s="17">
        <f t="shared" si="774"/>
        <v>0</v>
      </c>
      <c r="BH263" s="17">
        <f t="shared" ref="BH263" si="775">SUM(BH259)</f>
        <v>0</v>
      </c>
      <c r="BI263" s="17">
        <f t="shared" si="774"/>
        <v>0</v>
      </c>
      <c r="BJ263" s="17">
        <f t="shared" si="774"/>
        <v>0</v>
      </c>
      <c r="BK263" s="17">
        <f t="shared" si="774"/>
        <v>0</v>
      </c>
      <c r="BL263" s="17">
        <f t="shared" si="774"/>
        <v>0</v>
      </c>
      <c r="BM263" s="17">
        <f t="shared" si="774"/>
        <v>0</v>
      </c>
      <c r="BN263" s="17">
        <f t="shared" si="774"/>
        <v>0</v>
      </c>
      <c r="BO263" s="17">
        <f t="shared" si="774"/>
        <v>0</v>
      </c>
      <c r="BP263" s="17">
        <f t="shared" si="774"/>
        <v>0</v>
      </c>
      <c r="BQ263" s="17">
        <f t="shared" si="774"/>
        <v>0</v>
      </c>
      <c r="BR263" s="17">
        <v>0</v>
      </c>
      <c r="BS263" s="17">
        <v>0</v>
      </c>
      <c r="BT263" s="17">
        <f t="shared" ref="BT263:BW263" si="776">SUM(BT259)</f>
        <v>142996</v>
      </c>
      <c r="BU263" s="17">
        <f t="shared" ref="BU263:BV263" si="777">SUM(BU259)</f>
        <v>142996</v>
      </c>
      <c r="BV263" s="17">
        <f t="shared" si="777"/>
        <v>69590</v>
      </c>
      <c r="BW263" s="17">
        <f t="shared" si="776"/>
        <v>33798</v>
      </c>
      <c r="BX263" s="17">
        <f t="shared" ref="BX263:BZ263" si="778">SUM(BX259)</f>
        <v>11266</v>
      </c>
      <c r="BY263" s="17">
        <f t="shared" si="778"/>
        <v>11266</v>
      </c>
      <c r="BZ263" s="17">
        <f t="shared" si="778"/>
        <v>11266</v>
      </c>
      <c r="CA263" s="17">
        <f t="shared" ref="CA263:CA270" si="779">BV263+BW263</f>
        <v>103388</v>
      </c>
      <c r="CB263" s="125">
        <f>IF(BU263=0,"-",CA263/BU263*100)</f>
        <v>72.301323113933265</v>
      </c>
    </row>
    <row r="264" spans="1:80" x14ac:dyDescent="0.25">
      <c r="A264" s="134"/>
      <c r="B264" s="134"/>
      <c r="C264" s="134"/>
      <c r="D264" s="136"/>
      <c r="E264" s="136"/>
      <c r="F264" s="136"/>
      <c r="G264" s="138"/>
      <c r="H264" s="18" t="s">
        <v>86</v>
      </c>
      <c r="I264" s="17">
        <f>SUM(I263)</f>
        <v>188425</v>
      </c>
      <c r="J264" s="17">
        <f t="shared" si="766"/>
        <v>134156</v>
      </c>
      <c r="K264" s="17">
        <f t="shared" ref="K264" si="780">SUM(K263)</f>
        <v>134156</v>
      </c>
      <c r="L264" s="17">
        <f t="shared" si="768"/>
        <v>0</v>
      </c>
      <c r="M264" s="17">
        <f t="shared" ref="M264:Q264" si="781">SUM(M263)</f>
        <v>0</v>
      </c>
      <c r="N264" s="17">
        <f t="shared" si="781"/>
        <v>0</v>
      </c>
      <c r="O264" s="17">
        <f t="shared" si="781"/>
        <v>0</v>
      </c>
      <c r="P264" s="17">
        <f t="shared" si="781"/>
        <v>0</v>
      </c>
      <c r="Q264" s="17">
        <f t="shared" si="781"/>
        <v>0</v>
      </c>
      <c r="R264" s="17">
        <f t="shared" ref="R264:AG264" si="782">SUM(R263)</f>
        <v>0</v>
      </c>
      <c r="S264" s="17">
        <f t="shared" si="782"/>
        <v>0</v>
      </c>
      <c r="T264" s="17">
        <f t="shared" si="782"/>
        <v>0</v>
      </c>
      <c r="U264" s="17">
        <f t="shared" si="782"/>
        <v>0</v>
      </c>
      <c r="V264" s="17">
        <f t="shared" si="782"/>
        <v>0</v>
      </c>
      <c r="W264" s="17">
        <f t="shared" si="782"/>
        <v>0</v>
      </c>
      <c r="X264" s="17">
        <f t="shared" ref="X264" si="783">SUM(X263)</f>
        <v>0</v>
      </c>
      <c r="Y264" s="17">
        <f t="shared" si="782"/>
        <v>0</v>
      </c>
      <c r="Z264" s="17">
        <f t="shared" si="782"/>
        <v>0</v>
      </c>
      <c r="AA264" s="17">
        <f t="shared" si="782"/>
        <v>0</v>
      </c>
      <c r="AB264" s="17">
        <f t="shared" si="782"/>
        <v>0</v>
      </c>
      <c r="AC264" s="17">
        <f t="shared" si="782"/>
        <v>0</v>
      </c>
      <c r="AD264" s="17">
        <f t="shared" si="782"/>
        <v>0</v>
      </c>
      <c r="AE264" s="17">
        <f t="shared" si="782"/>
        <v>0</v>
      </c>
      <c r="AF264" s="17">
        <f t="shared" si="782"/>
        <v>0</v>
      </c>
      <c r="AG264" s="17">
        <f t="shared" si="782"/>
        <v>0</v>
      </c>
      <c r="AH264" s="17">
        <v>0</v>
      </c>
      <c r="AI264" s="17">
        <v>0</v>
      </c>
      <c r="AJ264" s="17">
        <f t="shared" ref="AJ264:AY264" si="784">SUM(AJ263)</f>
        <v>0</v>
      </c>
      <c r="AK264" s="17">
        <f t="shared" si="784"/>
        <v>0</v>
      </c>
      <c r="AL264" s="17">
        <f t="shared" si="784"/>
        <v>0</v>
      </c>
      <c r="AM264" s="17">
        <f t="shared" si="784"/>
        <v>0</v>
      </c>
      <c r="AN264" s="17">
        <f t="shared" si="784"/>
        <v>0</v>
      </c>
      <c r="AO264" s="17">
        <f t="shared" si="784"/>
        <v>0</v>
      </c>
      <c r="AP264" s="17">
        <f t="shared" ref="AP264" si="785">SUM(AP263)</f>
        <v>0</v>
      </c>
      <c r="AQ264" s="17">
        <f t="shared" si="784"/>
        <v>0</v>
      </c>
      <c r="AR264" s="17">
        <f t="shared" si="784"/>
        <v>0</v>
      </c>
      <c r="AS264" s="17">
        <f t="shared" si="784"/>
        <v>0</v>
      </c>
      <c r="AT264" s="17">
        <f t="shared" si="784"/>
        <v>0</v>
      </c>
      <c r="AU264" s="17">
        <f t="shared" si="784"/>
        <v>0</v>
      </c>
      <c r="AV264" s="17">
        <f t="shared" si="784"/>
        <v>0</v>
      </c>
      <c r="AW264" s="17">
        <f t="shared" si="784"/>
        <v>0</v>
      </c>
      <c r="AX264" s="17">
        <f t="shared" si="784"/>
        <v>0</v>
      </c>
      <c r="AY264" s="17">
        <f t="shared" si="784"/>
        <v>0</v>
      </c>
      <c r="AZ264" s="17">
        <v>0</v>
      </c>
      <c r="BA264" s="17">
        <v>0</v>
      </c>
      <c r="BB264" s="17">
        <f t="shared" ref="BB264:BQ264" si="786">SUM(BB263)</f>
        <v>0</v>
      </c>
      <c r="BC264" s="17">
        <f t="shared" si="786"/>
        <v>0</v>
      </c>
      <c r="BD264" s="17">
        <f t="shared" si="786"/>
        <v>0</v>
      </c>
      <c r="BE264" s="17">
        <f t="shared" si="786"/>
        <v>0</v>
      </c>
      <c r="BF264" s="17">
        <f t="shared" si="786"/>
        <v>0</v>
      </c>
      <c r="BG264" s="17">
        <f t="shared" si="786"/>
        <v>0</v>
      </c>
      <c r="BH264" s="17">
        <f t="shared" ref="BH264" si="787">SUM(BH263)</f>
        <v>0</v>
      </c>
      <c r="BI264" s="17">
        <f t="shared" si="786"/>
        <v>0</v>
      </c>
      <c r="BJ264" s="17">
        <f t="shared" si="786"/>
        <v>0</v>
      </c>
      <c r="BK264" s="17">
        <f t="shared" si="786"/>
        <v>0</v>
      </c>
      <c r="BL264" s="17">
        <f t="shared" si="786"/>
        <v>0</v>
      </c>
      <c r="BM264" s="17">
        <f t="shared" si="786"/>
        <v>0</v>
      </c>
      <c r="BN264" s="17">
        <f t="shared" si="786"/>
        <v>0</v>
      </c>
      <c r="BO264" s="17">
        <f t="shared" si="786"/>
        <v>0</v>
      </c>
      <c r="BP264" s="17">
        <f t="shared" si="786"/>
        <v>0</v>
      </c>
      <c r="BQ264" s="17">
        <f t="shared" si="786"/>
        <v>0</v>
      </c>
      <c r="BR264" s="17">
        <v>0</v>
      </c>
      <c r="BS264" s="17">
        <v>0</v>
      </c>
      <c r="BT264" s="17">
        <f t="shared" ref="BT264:BW264" si="788">SUM(BT263)</f>
        <v>142996</v>
      </c>
      <c r="BU264" s="17">
        <f t="shared" ref="BU264:BV264" si="789">SUM(BU263)</f>
        <v>142996</v>
      </c>
      <c r="BV264" s="17">
        <f t="shared" si="789"/>
        <v>69590</v>
      </c>
      <c r="BW264" s="17">
        <f t="shared" si="788"/>
        <v>33798</v>
      </c>
      <c r="BX264" s="17">
        <f t="shared" ref="BX264" si="790">SUM(BX263)</f>
        <v>11266</v>
      </c>
      <c r="BY264" s="17">
        <f t="shared" ref="BY264" si="791">SUM(BY263)</f>
        <v>11266</v>
      </c>
      <c r="BZ264" s="17">
        <f t="shared" ref="BZ264" si="792">SUM(BZ263)</f>
        <v>11266</v>
      </c>
      <c r="CA264" s="17">
        <f t="shared" si="779"/>
        <v>103388</v>
      </c>
      <c r="CB264" s="125">
        <f>IF(BU264=0,"-",CA264/BU264*100)</f>
        <v>72.301323113933265</v>
      </c>
    </row>
    <row r="265" spans="1:80" x14ac:dyDescent="0.25">
      <c r="A265" s="139"/>
      <c r="B265" s="139"/>
      <c r="C265" s="139"/>
      <c r="D265" s="140"/>
      <c r="E265" s="140"/>
      <c r="F265" s="140"/>
      <c r="G265" s="141"/>
      <c r="X265">
        <f t="shared" si="614"/>
        <v>0</v>
      </c>
      <c r="AH265">
        <v>0</v>
      </c>
      <c r="AI265">
        <v>0</v>
      </c>
      <c r="AP265">
        <f t="shared" si="615"/>
        <v>0</v>
      </c>
      <c r="AZ265">
        <v>0</v>
      </c>
      <c r="BA265">
        <v>0</v>
      </c>
      <c r="BH265">
        <f t="shared" si="616"/>
        <v>0</v>
      </c>
      <c r="BR265">
        <v>0</v>
      </c>
      <c r="BS265">
        <v>0</v>
      </c>
      <c r="BU265">
        <v>0</v>
      </c>
      <c r="BV265">
        <v>0</v>
      </c>
      <c r="BW265">
        <f t="shared" si="578"/>
        <v>0</v>
      </c>
      <c r="CA265">
        <f t="shared" si="779"/>
        <v>0</v>
      </c>
      <c r="CB265" s="126" t="str">
        <f>IF(BU265=0,"-",CA265/BU265*100)</f>
        <v>-</v>
      </c>
    </row>
    <row r="266" spans="1:80" x14ac:dyDescent="0.25">
      <c r="A266" s="13" t="s">
        <v>1</v>
      </c>
      <c r="B266" s="13" t="s">
        <v>1</v>
      </c>
      <c r="C266" s="13" t="s">
        <v>1</v>
      </c>
      <c r="D266" s="74" t="s">
        <v>1</v>
      </c>
      <c r="E266" s="74" t="s">
        <v>1</v>
      </c>
      <c r="F266" s="74" t="s">
        <v>1</v>
      </c>
      <c r="G266" s="13" t="s">
        <v>1</v>
      </c>
      <c r="H266" s="19" t="s">
        <v>1</v>
      </c>
      <c r="I266" s="19" t="s">
        <v>1</v>
      </c>
      <c r="J266" s="19"/>
      <c r="K266" s="19" t="s">
        <v>1</v>
      </c>
      <c r="L266" s="19"/>
      <c r="M266" s="19" t="s">
        <v>1</v>
      </c>
      <c r="N266" s="19" t="s">
        <v>1</v>
      </c>
      <c r="O266" s="19" t="s">
        <v>1</v>
      </c>
      <c r="P266" s="28"/>
      <c r="Q266" s="19" t="s">
        <v>1</v>
      </c>
      <c r="R266" s="19" t="s">
        <v>1</v>
      </c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>
        <v>0</v>
      </c>
      <c r="AI266" s="19">
        <v>0</v>
      </c>
      <c r="AJ266" s="19" t="s">
        <v>1</v>
      </c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>
        <v>0</v>
      </c>
      <c r="BA266" s="19">
        <v>0</v>
      </c>
      <c r="BB266" s="19" t="s">
        <v>1</v>
      </c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>
        <v>0</v>
      </c>
      <c r="BS266" s="19">
        <v>0</v>
      </c>
      <c r="BT266" s="19"/>
      <c r="BU266" s="19"/>
      <c r="BV266" s="19"/>
      <c r="BW266" s="19">
        <f t="shared" si="578"/>
        <v>0</v>
      </c>
      <c r="BX266" s="19"/>
      <c r="BY266" s="19"/>
      <c r="BZ266" s="19"/>
      <c r="CA266" s="19">
        <f t="shared" si="779"/>
        <v>0</v>
      </c>
      <c r="CB266" s="127"/>
    </row>
    <row r="267" spans="1:80" x14ac:dyDescent="0.25">
      <c r="A267" s="13" t="s">
        <v>1</v>
      </c>
      <c r="B267" s="13" t="s">
        <v>1</v>
      </c>
      <c r="C267" s="13" t="s">
        <v>1</v>
      </c>
      <c r="D267" s="74" t="s">
        <v>1</v>
      </c>
      <c r="E267" s="74" t="s">
        <v>1</v>
      </c>
      <c r="F267" s="74" t="s">
        <v>1</v>
      </c>
      <c r="G267" s="13" t="s">
        <v>1</v>
      </c>
      <c r="H267" s="10" t="s">
        <v>172</v>
      </c>
      <c r="I267" s="11">
        <f>SUM(I259)</f>
        <v>188425</v>
      </c>
      <c r="J267" s="11">
        <f t="shared" ref="J267:J268" si="793">SUM(K267,L267,P267,Q267)</f>
        <v>134156</v>
      </c>
      <c r="K267" s="11">
        <f t="shared" ref="K267" si="794">SUM(K259)</f>
        <v>134156</v>
      </c>
      <c r="L267" s="11">
        <f t="shared" ref="L267" si="795">SUM(M267:O267)</f>
        <v>0</v>
      </c>
      <c r="M267" s="11">
        <f t="shared" ref="M267:Q267" si="796">SUM(M259)</f>
        <v>0</v>
      </c>
      <c r="N267" s="11">
        <f t="shared" si="796"/>
        <v>0</v>
      </c>
      <c r="O267" s="11">
        <f t="shared" si="796"/>
        <v>0</v>
      </c>
      <c r="P267" s="11">
        <f t="shared" si="796"/>
        <v>0</v>
      </c>
      <c r="Q267" s="11">
        <f t="shared" si="796"/>
        <v>0</v>
      </c>
      <c r="R267" s="11">
        <f t="shared" ref="R267:AG267" si="797">SUM(R259)</f>
        <v>0</v>
      </c>
      <c r="S267" s="11">
        <f t="shared" si="797"/>
        <v>0</v>
      </c>
      <c r="T267" s="11">
        <f t="shared" si="797"/>
        <v>0</v>
      </c>
      <c r="U267" s="11">
        <f t="shared" si="797"/>
        <v>0</v>
      </c>
      <c r="V267" s="11">
        <f t="shared" si="797"/>
        <v>0</v>
      </c>
      <c r="W267" s="11">
        <f t="shared" si="797"/>
        <v>0</v>
      </c>
      <c r="X267" s="11">
        <f t="shared" si="797"/>
        <v>0</v>
      </c>
      <c r="Y267" s="11">
        <f t="shared" si="797"/>
        <v>0</v>
      </c>
      <c r="Z267" s="11">
        <f t="shared" si="797"/>
        <v>0</v>
      </c>
      <c r="AA267" s="11">
        <f t="shared" si="797"/>
        <v>0</v>
      </c>
      <c r="AB267" s="11">
        <f t="shared" si="797"/>
        <v>0</v>
      </c>
      <c r="AC267" s="11">
        <f t="shared" si="797"/>
        <v>0</v>
      </c>
      <c r="AD267" s="11">
        <f t="shared" si="797"/>
        <v>0</v>
      </c>
      <c r="AE267" s="11">
        <f t="shared" si="797"/>
        <v>0</v>
      </c>
      <c r="AF267" s="11">
        <f t="shared" si="797"/>
        <v>0</v>
      </c>
      <c r="AG267" s="11">
        <f t="shared" si="797"/>
        <v>0</v>
      </c>
      <c r="AH267" s="11">
        <v>0</v>
      </c>
      <c r="AI267" s="11">
        <v>0</v>
      </c>
      <c r="AJ267" s="11">
        <f t="shared" ref="AJ267:AY267" si="798">SUM(AJ259)</f>
        <v>0</v>
      </c>
      <c r="AK267" s="11">
        <f t="shared" si="798"/>
        <v>0</v>
      </c>
      <c r="AL267" s="11">
        <f t="shared" si="798"/>
        <v>0</v>
      </c>
      <c r="AM267" s="11">
        <f t="shared" si="798"/>
        <v>0</v>
      </c>
      <c r="AN267" s="11">
        <f t="shared" si="798"/>
        <v>0</v>
      </c>
      <c r="AO267" s="11">
        <f t="shared" si="798"/>
        <v>0</v>
      </c>
      <c r="AP267" s="11">
        <f t="shared" si="798"/>
        <v>0</v>
      </c>
      <c r="AQ267" s="11">
        <f t="shared" si="798"/>
        <v>0</v>
      </c>
      <c r="AR267" s="11">
        <f t="shared" si="798"/>
        <v>0</v>
      </c>
      <c r="AS267" s="11">
        <f t="shared" si="798"/>
        <v>0</v>
      </c>
      <c r="AT267" s="11">
        <f t="shared" si="798"/>
        <v>0</v>
      </c>
      <c r="AU267" s="11">
        <f t="shared" si="798"/>
        <v>0</v>
      </c>
      <c r="AV267" s="11">
        <f t="shared" si="798"/>
        <v>0</v>
      </c>
      <c r="AW267" s="11">
        <f t="shared" si="798"/>
        <v>0</v>
      </c>
      <c r="AX267" s="11">
        <f t="shared" si="798"/>
        <v>0</v>
      </c>
      <c r="AY267" s="11">
        <f t="shared" si="798"/>
        <v>0</v>
      </c>
      <c r="AZ267" s="11">
        <v>0</v>
      </c>
      <c r="BA267" s="11">
        <v>0</v>
      </c>
      <c r="BB267" s="11">
        <f t="shared" ref="BB267:BQ267" si="799">SUM(BB259)</f>
        <v>0</v>
      </c>
      <c r="BC267" s="11">
        <f t="shared" si="799"/>
        <v>0</v>
      </c>
      <c r="BD267" s="11">
        <f t="shared" si="799"/>
        <v>0</v>
      </c>
      <c r="BE267" s="11">
        <f t="shared" si="799"/>
        <v>0</v>
      </c>
      <c r="BF267" s="11">
        <f t="shared" si="799"/>
        <v>0</v>
      </c>
      <c r="BG267" s="11">
        <f t="shared" si="799"/>
        <v>0</v>
      </c>
      <c r="BH267" s="11">
        <f t="shared" si="799"/>
        <v>0</v>
      </c>
      <c r="BI267" s="11">
        <f t="shared" si="799"/>
        <v>0</v>
      </c>
      <c r="BJ267" s="11">
        <f t="shared" si="799"/>
        <v>0</v>
      </c>
      <c r="BK267" s="11">
        <f t="shared" si="799"/>
        <v>0</v>
      </c>
      <c r="BL267" s="11">
        <f t="shared" si="799"/>
        <v>0</v>
      </c>
      <c r="BM267" s="11">
        <f t="shared" si="799"/>
        <v>0</v>
      </c>
      <c r="BN267" s="11">
        <f t="shared" si="799"/>
        <v>0</v>
      </c>
      <c r="BO267" s="11">
        <f t="shared" si="799"/>
        <v>0</v>
      </c>
      <c r="BP267" s="11">
        <f t="shared" si="799"/>
        <v>0</v>
      </c>
      <c r="BQ267" s="11">
        <f t="shared" si="799"/>
        <v>0</v>
      </c>
      <c r="BR267" s="11">
        <v>0</v>
      </c>
      <c r="BS267" s="11">
        <v>0</v>
      </c>
      <c r="BT267" s="11">
        <f t="shared" ref="BT267:BW268" si="800">SUM(BT259)</f>
        <v>142996</v>
      </c>
      <c r="BU267" s="11">
        <f t="shared" ref="BU267:BV268" si="801">SUM(BU259)</f>
        <v>142996</v>
      </c>
      <c r="BV267" s="11">
        <f t="shared" si="801"/>
        <v>69590</v>
      </c>
      <c r="BW267" s="11">
        <f t="shared" si="800"/>
        <v>33798</v>
      </c>
      <c r="BX267" s="11">
        <f t="shared" ref="BX267:BX268" si="802">SUM(BX259)</f>
        <v>11266</v>
      </c>
      <c r="BY267" s="11">
        <f t="shared" ref="BY267:BY268" si="803">SUM(BY259)</f>
        <v>11266</v>
      </c>
      <c r="BZ267" s="11">
        <f t="shared" ref="BZ267:BZ268" si="804">SUM(BZ259)</f>
        <v>11266</v>
      </c>
      <c r="CA267" s="11">
        <f t="shared" si="779"/>
        <v>103388</v>
      </c>
      <c r="CB267" s="123">
        <f>IF(BU267=0,"-",CA267/BU267*100)</f>
        <v>72.301323113933265</v>
      </c>
    </row>
    <row r="268" spans="1:80" x14ac:dyDescent="0.25">
      <c r="A268" s="13" t="s">
        <v>1</v>
      </c>
      <c r="B268" s="13" t="s">
        <v>1</v>
      </c>
      <c r="C268" s="13" t="s">
        <v>1</v>
      </c>
      <c r="D268" s="74" t="s">
        <v>1</v>
      </c>
      <c r="E268" s="74" t="s">
        <v>1</v>
      </c>
      <c r="F268" s="74" t="s">
        <v>1</v>
      </c>
      <c r="G268" s="13" t="s">
        <v>1</v>
      </c>
      <c r="H268" s="2" t="s">
        <v>83</v>
      </c>
      <c r="I268" s="12">
        <f>SUM(I260)</f>
        <v>4</v>
      </c>
      <c r="J268" s="12">
        <f t="shared" si="793"/>
        <v>4</v>
      </c>
      <c r="K268" s="12">
        <f>SUM(K260)</f>
        <v>4</v>
      </c>
      <c r="L268" s="13"/>
      <c r="M268" s="13" t="s">
        <v>1</v>
      </c>
      <c r="N268" s="13" t="s">
        <v>1</v>
      </c>
      <c r="O268" s="13" t="s">
        <v>1</v>
      </c>
      <c r="P268" s="29"/>
      <c r="Q268" s="13" t="s">
        <v>1</v>
      </c>
      <c r="R268" s="13" t="s">
        <v>1</v>
      </c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>
        <v>0</v>
      </c>
      <c r="AI268" s="13">
        <v>0</v>
      </c>
      <c r="AJ268" s="13" t="s">
        <v>1</v>
      </c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>
        <v>0</v>
      </c>
      <c r="BA268" s="13">
        <v>0</v>
      </c>
      <c r="BB268" s="13" t="s">
        <v>1</v>
      </c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>
        <v>0</v>
      </c>
      <c r="BS268" s="13">
        <v>0</v>
      </c>
      <c r="BT268" s="12">
        <f t="shared" si="800"/>
        <v>4</v>
      </c>
      <c r="BU268" s="12">
        <f t="shared" si="801"/>
        <v>4</v>
      </c>
      <c r="BV268" s="12">
        <f t="shared" si="801"/>
        <v>0</v>
      </c>
      <c r="BW268" s="12">
        <f t="shared" si="800"/>
        <v>0</v>
      </c>
      <c r="BX268" s="12">
        <f t="shared" si="802"/>
        <v>0</v>
      </c>
      <c r="BY268" s="12">
        <f t="shared" si="803"/>
        <v>0</v>
      </c>
      <c r="BZ268" s="12">
        <f t="shared" si="804"/>
        <v>0</v>
      </c>
      <c r="CA268" s="12">
        <f t="shared" si="779"/>
        <v>0</v>
      </c>
      <c r="CB268" s="124">
        <f>IF(BU268=0,"-",CA268/BU268*100)</f>
        <v>0</v>
      </c>
    </row>
    <row r="269" spans="1:80" x14ac:dyDescent="0.25">
      <c r="A269" s="13" t="s">
        <v>1</v>
      </c>
      <c r="B269" s="13" t="s">
        <v>1</v>
      </c>
      <c r="C269" s="13" t="s">
        <v>1</v>
      </c>
      <c r="D269" s="74" t="s">
        <v>1</v>
      </c>
      <c r="E269" s="74" t="s">
        <v>1</v>
      </c>
      <c r="F269" s="74" t="s">
        <v>1</v>
      </c>
      <c r="G269" s="13" t="s">
        <v>1</v>
      </c>
      <c r="H269" s="20" t="s">
        <v>1</v>
      </c>
      <c r="I269" s="21" t="s">
        <v>1</v>
      </c>
      <c r="J269" s="21"/>
      <c r="K269" s="21" t="s">
        <v>1</v>
      </c>
      <c r="L269" s="21"/>
      <c r="M269" s="21" t="s">
        <v>1</v>
      </c>
      <c r="N269" s="21" t="s">
        <v>1</v>
      </c>
      <c r="O269" s="21" t="s">
        <v>1</v>
      </c>
      <c r="P269" s="30"/>
      <c r="Q269" s="21" t="s">
        <v>1</v>
      </c>
      <c r="R269" s="21" t="s">
        <v>1</v>
      </c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>
        <v>0</v>
      </c>
      <c r="AI269" s="21">
        <v>0</v>
      </c>
      <c r="AJ269" s="21" t="s">
        <v>1</v>
      </c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>
        <v>0</v>
      </c>
      <c r="BA269" s="21">
        <v>0</v>
      </c>
      <c r="BB269" s="21" t="s">
        <v>1</v>
      </c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>
        <v>0</v>
      </c>
      <c r="BS269" s="21">
        <v>0</v>
      </c>
      <c r="BT269" s="21"/>
      <c r="BU269" s="21"/>
      <c r="BV269" s="21"/>
      <c r="BW269" s="21">
        <f t="shared" ref="BW269:BW331" si="805">BX269+BY269+BZ269</f>
        <v>0</v>
      </c>
      <c r="BX269" s="21"/>
      <c r="BY269" s="21"/>
      <c r="BZ269" s="21"/>
      <c r="CA269" s="21">
        <f t="shared" si="779"/>
        <v>0</v>
      </c>
      <c r="CB269" s="128"/>
    </row>
    <row r="270" spans="1:80" ht="15.75" thickBot="1" x14ac:dyDescent="0.3">
      <c r="A270" s="1" t="s">
        <v>27</v>
      </c>
      <c r="B270" s="1" t="s">
        <v>173</v>
      </c>
      <c r="C270" s="4" t="s">
        <v>1</v>
      </c>
      <c r="D270" s="79" t="s">
        <v>1</v>
      </c>
      <c r="E270" s="78" t="s">
        <v>1</v>
      </c>
      <c r="F270" s="78" t="s">
        <v>1</v>
      </c>
      <c r="G270" s="2" t="s">
        <v>1</v>
      </c>
      <c r="H270" s="2" t="s">
        <v>1</v>
      </c>
      <c r="I270" s="3" t="s">
        <v>1</v>
      </c>
      <c r="J270" s="3"/>
      <c r="K270" s="3" t="s">
        <v>1</v>
      </c>
      <c r="L270" s="3"/>
      <c r="M270" s="3" t="s">
        <v>1</v>
      </c>
      <c r="N270" s="3" t="s">
        <v>1</v>
      </c>
      <c r="O270" s="3" t="s">
        <v>1</v>
      </c>
      <c r="P270" s="25"/>
      <c r="Q270" s="3" t="s">
        <v>1</v>
      </c>
      <c r="R270" s="3" t="s">
        <v>1</v>
      </c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>
        <v>0</v>
      </c>
      <c r="AI270" s="3">
        <v>0</v>
      </c>
      <c r="AJ270" s="3" t="s">
        <v>1</v>
      </c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>
        <v>0</v>
      </c>
      <c r="BA270" s="3">
        <v>0</v>
      </c>
      <c r="BB270" s="3" t="s">
        <v>1</v>
      </c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>
        <v>0</v>
      </c>
      <c r="BS270" s="3">
        <v>0</v>
      </c>
      <c r="BT270" s="3"/>
      <c r="BU270" s="3"/>
      <c r="BV270" s="3"/>
      <c r="BW270" s="3">
        <f t="shared" si="805"/>
        <v>0</v>
      </c>
      <c r="BX270" s="3"/>
      <c r="BY270" s="3"/>
      <c r="BZ270" s="3"/>
      <c r="CA270" s="3">
        <f t="shared" si="779"/>
        <v>0</v>
      </c>
      <c r="CB270" s="122"/>
    </row>
    <row r="271" spans="1:80" ht="69.75" customHeight="1" thickBot="1" x14ac:dyDescent="0.3">
      <c r="A271" s="5" t="s">
        <v>4</v>
      </c>
      <c r="B271" s="5" t="s">
        <v>5</v>
      </c>
      <c r="C271" s="5" t="s">
        <v>6</v>
      </c>
      <c r="D271" s="80" t="s">
        <v>1</v>
      </c>
      <c r="E271" s="88" t="s">
        <v>7</v>
      </c>
      <c r="F271" s="88" t="s">
        <v>8</v>
      </c>
      <c r="G271" s="5" t="s">
        <v>9</v>
      </c>
      <c r="H271" s="5" t="s">
        <v>10</v>
      </c>
      <c r="I271" s="5" t="s">
        <v>11</v>
      </c>
      <c r="J271" s="5" t="s">
        <v>1809</v>
      </c>
      <c r="K271" s="5" t="s">
        <v>12</v>
      </c>
      <c r="L271" s="5" t="s">
        <v>13</v>
      </c>
      <c r="M271" s="5" t="s">
        <v>14</v>
      </c>
      <c r="N271" s="5" t="s">
        <v>15</v>
      </c>
      <c r="O271" s="5" t="s">
        <v>16</v>
      </c>
      <c r="P271" s="5" t="s">
        <v>17</v>
      </c>
      <c r="Q271" s="5" t="s">
        <v>18</v>
      </c>
      <c r="R271" s="71" t="s">
        <v>14</v>
      </c>
      <c r="S271" s="71" t="s">
        <v>1843</v>
      </c>
      <c r="T271" s="71" t="s">
        <v>1797</v>
      </c>
      <c r="U271" s="71" t="s">
        <v>1832</v>
      </c>
      <c r="V271" s="71" t="s">
        <v>1833</v>
      </c>
      <c r="W271" s="71" t="s">
        <v>1834</v>
      </c>
      <c r="X271" s="71" t="s">
        <v>1847</v>
      </c>
      <c r="Y271" s="71" t="s">
        <v>1844</v>
      </c>
      <c r="Z271" s="71" t="s">
        <v>1835</v>
      </c>
      <c r="AA271" s="71" t="s">
        <v>1836</v>
      </c>
      <c r="AB271" s="71" t="s">
        <v>1837</v>
      </c>
      <c r="AC271" s="71" t="s">
        <v>1838</v>
      </c>
      <c r="AD271" s="71" t="s">
        <v>1839</v>
      </c>
      <c r="AE271" s="71" t="s">
        <v>1840</v>
      </c>
      <c r="AF271" s="71" t="s">
        <v>1845</v>
      </c>
      <c r="AG271" s="71" t="s">
        <v>1846</v>
      </c>
      <c r="AH271" s="71" t="s">
        <v>1841</v>
      </c>
      <c r="AI271" s="71" t="s">
        <v>1842</v>
      </c>
      <c r="AJ271" s="72" t="s">
        <v>15</v>
      </c>
      <c r="AK271" s="72" t="s">
        <v>1843</v>
      </c>
      <c r="AL271" s="72" t="s">
        <v>1797</v>
      </c>
      <c r="AM271" s="72" t="s">
        <v>1832</v>
      </c>
      <c r="AN271" s="72" t="s">
        <v>1833</v>
      </c>
      <c r="AO271" s="72" t="s">
        <v>1834</v>
      </c>
      <c r="AP271" s="72" t="s">
        <v>1848</v>
      </c>
      <c r="AQ271" s="72" t="s">
        <v>1844</v>
      </c>
      <c r="AR271" s="72" t="s">
        <v>1835</v>
      </c>
      <c r="AS271" s="72" t="s">
        <v>1836</v>
      </c>
      <c r="AT271" s="72" t="s">
        <v>1837</v>
      </c>
      <c r="AU271" s="72" t="s">
        <v>1838</v>
      </c>
      <c r="AV271" s="72" t="s">
        <v>1839</v>
      </c>
      <c r="AW271" s="72" t="s">
        <v>1840</v>
      </c>
      <c r="AX271" s="72" t="s">
        <v>1845</v>
      </c>
      <c r="AY271" s="72" t="s">
        <v>1846</v>
      </c>
      <c r="AZ271" s="72" t="s">
        <v>1841</v>
      </c>
      <c r="BA271" s="72" t="s">
        <v>1842</v>
      </c>
      <c r="BB271" s="73" t="s">
        <v>16</v>
      </c>
      <c r="BC271" s="73" t="s">
        <v>1843</v>
      </c>
      <c r="BD271" s="73" t="s">
        <v>1797</v>
      </c>
      <c r="BE271" s="73" t="s">
        <v>1832</v>
      </c>
      <c r="BF271" s="73" t="s">
        <v>1833</v>
      </c>
      <c r="BG271" s="73" t="s">
        <v>1834</v>
      </c>
      <c r="BH271" s="73" t="s">
        <v>1849</v>
      </c>
      <c r="BI271" s="73" t="s">
        <v>1844</v>
      </c>
      <c r="BJ271" s="73" t="s">
        <v>1835</v>
      </c>
      <c r="BK271" s="73" t="s">
        <v>1836</v>
      </c>
      <c r="BL271" s="73" t="s">
        <v>1837</v>
      </c>
      <c r="BM271" s="73" t="s">
        <v>1838</v>
      </c>
      <c r="BN271" s="73" t="s">
        <v>1839</v>
      </c>
      <c r="BO271" s="73" t="s">
        <v>1840</v>
      </c>
      <c r="BP271" s="73" t="s">
        <v>1845</v>
      </c>
      <c r="BQ271" s="73" t="s">
        <v>1846</v>
      </c>
      <c r="BR271" s="73" t="s">
        <v>1841</v>
      </c>
      <c r="BS271" s="73" t="s">
        <v>1842</v>
      </c>
      <c r="BT271" s="5" t="s">
        <v>1911</v>
      </c>
      <c r="BU271" s="5" t="s">
        <v>1942</v>
      </c>
      <c r="BV271" s="5" t="s">
        <v>1943</v>
      </c>
      <c r="BW271" s="5" t="s">
        <v>1944</v>
      </c>
      <c r="BX271" s="5" t="s">
        <v>1945</v>
      </c>
      <c r="BY271" s="5" t="s">
        <v>1946</v>
      </c>
      <c r="BZ271" s="5" t="s">
        <v>1947</v>
      </c>
      <c r="CA271" s="5" t="s">
        <v>1948</v>
      </c>
      <c r="CB271" s="120" t="s">
        <v>1916</v>
      </c>
    </row>
    <row r="272" spans="1:80" x14ac:dyDescent="0.25">
      <c r="A272" s="6" t="s">
        <v>1</v>
      </c>
      <c r="B272" s="6" t="s">
        <v>1</v>
      </c>
      <c r="C272" s="6" t="s">
        <v>1</v>
      </c>
      <c r="D272" s="81" t="s">
        <v>1</v>
      </c>
      <c r="E272" s="81" t="s">
        <v>1</v>
      </c>
      <c r="F272" s="94" t="s">
        <v>1</v>
      </c>
      <c r="G272" s="7" t="s">
        <v>1</v>
      </c>
      <c r="H272" s="8" t="s">
        <v>1</v>
      </c>
      <c r="I272" s="9" t="s">
        <v>19</v>
      </c>
      <c r="J272" s="9">
        <v>1</v>
      </c>
      <c r="K272" s="9" t="s">
        <v>20</v>
      </c>
      <c r="L272" s="9" t="s">
        <v>21</v>
      </c>
      <c r="M272" s="9" t="s">
        <v>22</v>
      </c>
      <c r="N272" s="9" t="s">
        <v>23</v>
      </c>
      <c r="O272" s="9" t="s">
        <v>24</v>
      </c>
      <c r="P272" s="9" t="s">
        <v>25</v>
      </c>
      <c r="Q272" s="9" t="s">
        <v>26</v>
      </c>
      <c r="R272" s="9">
        <v>1</v>
      </c>
      <c r="S272" s="9">
        <v>2</v>
      </c>
      <c r="T272" s="9">
        <v>3</v>
      </c>
      <c r="U272" s="9">
        <v>4</v>
      </c>
      <c r="V272" s="9">
        <v>5</v>
      </c>
      <c r="W272" s="9">
        <v>6</v>
      </c>
      <c r="X272" s="9">
        <v>7</v>
      </c>
      <c r="Y272" s="9">
        <v>8</v>
      </c>
      <c r="Z272" s="9">
        <v>9</v>
      </c>
      <c r="AA272" s="9">
        <v>10</v>
      </c>
      <c r="AB272" s="9">
        <v>11</v>
      </c>
      <c r="AC272" s="9">
        <v>12</v>
      </c>
      <c r="AD272" s="9">
        <v>13</v>
      </c>
      <c r="AE272" s="9">
        <v>14</v>
      </c>
      <c r="AF272" s="9">
        <v>15</v>
      </c>
      <c r="AG272" s="9">
        <v>16</v>
      </c>
      <c r="AH272" s="9">
        <v>20</v>
      </c>
      <c r="AI272" s="9">
        <v>21</v>
      </c>
      <c r="AJ272" s="9">
        <v>1</v>
      </c>
      <c r="AK272" s="9">
        <v>2</v>
      </c>
      <c r="AL272" s="9">
        <v>3</v>
      </c>
      <c r="AM272" s="9">
        <v>4</v>
      </c>
      <c r="AN272" s="9">
        <v>5</v>
      </c>
      <c r="AO272" s="9">
        <v>6</v>
      </c>
      <c r="AP272" s="9">
        <v>7</v>
      </c>
      <c r="AQ272" s="9">
        <v>8</v>
      </c>
      <c r="AR272" s="9">
        <v>9</v>
      </c>
      <c r="AS272" s="9">
        <v>10</v>
      </c>
      <c r="AT272" s="9">
        <v>11</v>
      </c>
      <c r="AU272" s="9">
        <v>12</v>
      </c>
      <c r="AV272" s="9">
        <v>13</v>
      </c>
      <c r="AW272" s="9">
        <v>14</v>
      </c>
      <c r="AX272" s="9">
        <v>15</v>
      </c>
      <c r="AY272" s="9">
        <v>16</v>
      </c>
      <c r="AZ272" s="9">
        <v>20</v>
      </c>
      <c r="BA272" s="9">
        <v>21</v>
      </c>
      <c r="BB272" s="9">
        <v>1</v>
      </c>
      <c r="BC272" s="9">
        <v>2</v>
      </c>
      <c r="BD272" s="9">
        <v>3</v>
      </c>
      <c r="BE272" s="9">
        <v>4</v>
      </c>
      <c r="BF272" s="9">
        <v>5</v>
      </c>
      <c r="BG272" s="9">
        <v>6</v>
      </c>
      <c r="BH272" s="9">
        <v>7</v>
      </c>
      <c r="BI272" s="9">
        <v>8</v>
      </c>
      <c r="BJ272" s="9">
        <v>9</v>
      </c>
      <c r="BK272" s="9">
        <v>10</v>
      </c>
      <c r="BL272" s="9">
        <v>11</v>
      </c>
      <c r="BM272" s="9">
        <v>12</v>
      </c>
      <c r="BN272" s="9">
        <v>13</v>
      </c>
      <c r="BO272" s="9">
        <v>14</v>
      </c>
      <c r="BP272" s="9">
        <v>15</v>
      </c>
      <c r="BQ272" s="9">
        <v>16</v>
      </c>
      <c r="BR272" s="9">
        <v>20</v>
      </c>
      <c r="BS272" s="9">
        <v>21</v>
      </c>
      <c r="BT272" s="9">
        <v>1</v>
      </c>
      <c r="BU272" s="9">
        <v>2</v>
      </c>
      <c r="BV272" s="9">
        <v>3</v>
      </c>
      <c r="BW272" s="9" t="s">
        <v>1798</v>
      </c>
      <c r="BX272" s="9">
        <v>5</v>
      </c>
      <c r="BY272" s="9">
        <v>6</v>
      </c>
      <c r="BZ272" s="9">
        <v>7</v>
      </c>
      <c r="CA272" s="9" t="s">
        <v>1917</v>
      </c>
      <c r="CB272" s="121">
        <v>9</v>
      </c>
    </row>
    <row r="273" spans="1:80" ht="22.5" x14ac:dyDescent="0.25">
      <c r="A273" s="1" t="s">
        <v>27</v>
      </c>
      <c r="B273" s="1" t="s">
        <v>173</v>
      </c>
      <c r="C273" s="4" t="s">
        <v>28</v>
      </c>
      <c r="D273" s="79" t="s">
        <v>174</v>
      </c>
      <c r="E273" s="78" t="s">
        <v>1</v>
      </c>
      <c r="F273" s="78" t="s">
        <v>1</v>
      </c>
      <c r="G273" s="2" t="s">
        <v>1</v>
      </c>
      <c r="H273" s="2" t="s">
        <v>175</v>
      </c>
      <c r="I273" s="3" t="s">
        <v>1</v>
      </c>
      <c r="J273" s="3">
        <f t="shared" ref="J273:J298" si="806">SUM(K273,L273,P273,Q273)</f>
        <v>0</v>
      </c>
      <c r="K273" s="3" t="s">
        <v>1</v>
      </c>
      <c r="L273" s="3"/>
      <c r="M273" s="3" t="s">
        <v>1</v>
      </c>
      <c r="N273" s="3" t="s">
        <v>1</v>
      </c>
      <c r="O273" s="3" t="s">
        <v>1</v>
      </c>
      <c r="P273" s="26"/>
      <c r="Q273" s="3" t="s">
        <v>1</v>
      </c>
      <c r="R273" s="3" t="s">
        <v>1</v>
      </c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>
        <v>0</v>
      </c>
      <c r="AI273" s="3">
        <v>0</v>
      </c>
      <c r="AJ273" s="3" t="s">
        <v>1</v>
      </c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>
        <v>0</v>
      </c>
      <c r="BA273" s="3">
        <v>0</v>
      </c>
      <c r="BB273" s="3" t="s">
        <v>1</v>
      </c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>
        <v>0</v>
      </c>
      <c r="BS273" s="3">
        <v>0</v>
      </c>
      <c r="BT273" s="3">
        <v>0</v>
      </c>
      <c r="BU273" s="3"/>
      <c r="BV273" s="3"/>
      <c r="BW273" s="3">
        <f t="shared" si="805"/>
        <v>0</v>
      </c>
      <c r="BX273" s="3"/>
      <c r="BY273" s="3"/>
      <c r="BZ273" s="3"/>
      <c r="CA273" s="3">
        <f t="shared" ref="CA273:CA298" si="807">BV273+BW273</f>
        <v>0</v>
      </c>
      <c r="CB273" s="122"/>
    </row>
    <row r="274" spans="1:80" ht="33.75" x14ac:dyDescent="0.25">
      <c r="A274" s="1" t="s">
        <v>1</v>
      </c>
      <c r="B274" s="1" t="s">
        <v>1</v>
      </c>
      <c r="C274" s="1" t="s">
        <v>1</v>
      </c>
      <c r="D274" s="78" t="s">
        <v>1</v>
      </c>
      <c r="E274" s="78" t="s">
        <v>1</v>
      </c>
      <c r="F274" s="78" t="s">
        <v>1</v>
      </c>
      <c r="G274" s="2" t="s">
        <v>1</v>
      </c>
      <c r="H274" s="10" t="s">
        <v>30</v>
      </c>
      <c r="I274" s="11">
        <f>SUM(I275,I282,I284)</f>
        <v>1054906</v>
      </c>
      <c r="J274" s="11">
        <f t="shared" si="806"/>
        <v>1084752</v>
      </c>
      <c r="K274" s="11">
        <f t="shared" ref="K274" si="808">SUM(K275,K282,K284)</f>
        <v>1084752</v>
      </c>
      <c r="L274" s="11">
        <f t="shared" ref="L274:L297" si="809">SUM(M274:O274)</f>
        <v>0</v>
      </c>
      <c r="M274" s="11">
        <f t="shared" ref="M274:Q274" si="810">SUM(M275,M282,M284)</f>
        <v>0</v>
      </c>
      <c r="N274" s="11">
        <f t="shared" si="810"/>
        <v>0</v>
      </c>
      <c r="O274" s="11">
        <f t="shared" si="810"/>
        <v>0</v>
      </c>
      <c r="P274" s="11">
        <f t="shared" si="810"/>
        <v>0</v>
      </c>
      <c r="Q274" s="11">
        <f t="shared" si="810"/>
        <v>0</v>
      </c>
      <c r="R274" s="11">
        <f t="shared" ref="R274:AG274" si="811">SUM(R275,R282,R284)</f>
        <v>0</v>
      </c>
      <c r="S274" s="11">
        <f t="shared" si="811"/>
        <v>0</v>
      </c>
      <c r="T274" s="11">
        <f t="shared" si="811"/>
        <v>0</v>
      </c>
      <c r="U274" s="11">
        <f t="shared" si="811"/>
        <v>0</v>
      </c>
      <c r="V274" s="11">
        <f t="shared" si="811"/>
        <v>0</v>
      </c>
      <c r="W274" s="11">
        <f t="shared" si="811"/>
        <v>0</v>
      </c>
      <c r="X274" s="11">
        <f t="shared" ref="X274" si="812">SUM(X275,X282,X284)</f>
        <v>0</v>
      </c>
      <c r="Y274" s="11">
        <f t="shared" si="811"/>
        <v>0</v>
      </c>
      <c r="Z274" s="11">
        <f t="shared" si="811"/>
        <v>0</v>
      </c>
      <c r="AA274" s="11">
        <f t="shared" si="811"/>
        <v>0</v>
      </c>
      <c r="AB274" s="11">
        <f t="shared" si="811"/>
        <v>0</v>
      </c>
      <c r="AC274" s="11">
        <f t="shared" si="811"/>
        <v>0</v>
      </c>
      <c r="AD274" s="11">
        <f t="shared" si="811"/>
        <v>0</v>
      </c>
      <c r="AE274" s="11">
        <f t="shared" si="811"/>
        <v>0</v>
      </c>
      <c r="AF274" s="11">
        <f t="shared" si="811"/>
        <v>0</v>
      </c>
      <c r="AG274" s="11">
        <f t="shared" si="811"/>
        <v>0</v>
      </c>
      <c r="AH274" s="11">
        <v>0</v>
      </c>
      <c r="AI274" s="11">
        <v>0</v>
      </c>
      <c r="AJ274" s="11">
        <f t="shared" ref="AJ274:AY274" si="813">SUM(AJ275,AJ282,AJ284)</f>
        <v>0</v>
      </c>
      <c r="AK274" s="11">
        <f t="shared" si="813"/>
        <v>0</v>
      </c>
      <c r="AL274" s="11">
        <f t="shared" si="813"/>
        <v>0</v>
      </c>
      <c r="AM274" s="11">
        <f t="shared" si="813"/>
        <v>0</v>
      </c>
      <c r="AN274" s="11">
        <f t="shared" si="813"/>
        <v>0</v>
      </c>
      <c r="AO274" s="11">
        <f t="shared" si="813"/>
        <v>0</v>
      </c>
      <c r="AP274" s="11">
        <f t="shared" ref="AP274" si="814">SUM(AP275,AP282,AP284)</f>
        <v>0</v>
      </c>
      <c r="AQ274" s="11">
        <f t="shared" si="813"/>
        <v>0</v>
      </c>
      <c r="AR274" s="11">
        <f t="shared" si="813"/>
        <v>0</v>
      </c>
      <c r="AS274" s="11">
        <f t="shared" si="813"/>
        <v>0</v>
      </c>
      <c r="AT274" s="11">
        <f t="shared" si="813"/>
        <v>0</v>
      </c>
      <c r="AU274" s="11">
        <f t="shared" si="813"/>
        <v>0</v>
      </c>
      <c r="AV274" s="11">
        <f t="shared" si="813"/>
        <v>0</v>
      </c>
      <c r="AW274" s="11">
        <f t="shared" si="813"/>
        <v>0</v>
      </c>
      <c r="AX274" s="11">
        <f t="shared" si="813"/>
        <v>0</v>
      </c>
      <c r="AY274" s="11">
        <f t="shared" si="813"/>
        <v>0</v>
      </c>
      <c r="AZ274" s="11">
        <v>0</v>
      </c>
      <c r="BA274" s="11">
        <v>0</v>
      </c>
      <c r="BB274" s="11">
        <f t="shared" ref="BB274:BQ274" si="815">SUM(BB275,BB282,BB284)</f>
        <v>0</v>
      </c>
      <c r="BC274" s="11">
        <f t="shared" si="815"/>
        <v>0</v>
      </c>
      <c r="BD274" s="11">
        <f t="shared" si="815"/>
        <v>0</v>
      </c>
      <c r="BE274" s="11">
        <f t="shared" si="815"/>
        <v>15900</v>
      </c>
      <c r="BF274" s="11">
        <f t="shared" si="815"/>
        <v>0</v>
      </c>
      <c r="BG274" s="11">
        <f t="shared" si="815"/>
        <v>0</v>
      </c>
      <c r="BH274" s="11">
        <f t="shared" ref="BH274" si="816">SUM(BH275,BH282,BH284)</f>
        <v>15900</v>
      </c>
      <c r="BI274" s="11">
        <f t="shared" si="815"/>
        <v>0</v>
      </c>
      <c r="BJ274" s="11">
        <f t="shared" si="815"/>
        <v>0</v>
      </c>
      <c r="BK274" s="11">
        <f t="shared" si="815"/>
        <v>0</v>
      </c>
      <c r="BL274" s="11">
        <f t="shared" si="815"/>
        <v>0</v>
      </c>
      <c r="BM274" s="11">
        <f t="shared" si="815"/>
        <v>0</v>
      </c>
      <c r="BN274" s="11">
        <f t="shared" si="815"/>
        <v>15900</v>
      </c>
      <c r="BO274" s="11">
        <f t="shared" si="815"/>
        <v>0</v>
      </c>
      <c r="BP274" s="11">
        <f t="shared" si="815"/>
        <v>0</v>
      </c>
      <c r="BQ274" s="11">
        <f t="shared" si="815"/>
        <v>0</v>
      </c>
      <c r="BR274" s="11">
        <v>15900</v>
      </c>
      <c r="BS274" s="11">
        <v>0</v>
      </c>
      <c r="BT274" s="11">
        <f t="shared" ref="BT274:BZ274" si="817">SUM(BT275,BT282,BT284)</f>
        <v>1149644</v>
      </c>
      <c r="BU274" s="11">
        <f t="shared" si="817"/>
        <v>1152770</v>
      </c>
      <c r="BV274" s="11">
        <f t="shared" si="817"/>
        <v>649422</v>
      </c>
      <c r="BW274" s="11">
        <f t="shared" si="817"/>
        <v>296203</v>
      </c>
      <c r="BX274" s="11">
        <f t="shared" si="817"/>
        <v>104401</v>
      </c>
      <c r="BY274" s="11">
        <f t="shared" si="817"/>
        <v>95901</v>
      </c>
      <c r="BZ274" s="11">
        <f t="shared" si="817"/>
        <v>95901</v>
      </c>
      <c r="CA274" s="11">
        <f t="shared" si="807"/>
        <v>945625</v>
      </c>
      <c r="CB274" s="123">
        <f t="shared" ref="CB274:CB297" si="818">IF(BU274=0,"-",CA274/BU274*100)</f>
        <v>82.030673941896467</v>
      </c>
    </row>
    <row r="275" spans="1:80" x14ac:dyDescent="0.25">
      <c r="A275" s="4" t="s">
        <v>27</v>
      </c>
      <c r="B275" s="4" t="s">
        <v>173</v>
      </c>
      <c r="C275" s="4" t="s">
        <v>28</v>
      </c>
      <c r="D275" s="79" t="s">
        <v>174</v>
      </c>
      <c r="E275" s="78" t="s">
        <v>31</v>
      </c>
      <c r="F275" s="78" t="s">
        <v>1</v>
      </c>
      <c r="G275" s="2" t="s">
        <v>1</v>
      </c>
      <c r="H275" s="2" t="s">
        <v>32</v>
      </c>
      <c r="I275" s="12">
        <f>SUM(I276:I277)</f>
        <v>788965</v>
      </c>
      <c r="J275" s="12">
        <f t="shared" si="806"/>
        <v>815822</v>
      </c>
      <c r="K275" s="12">
        <f t="shared" ref="K275" si="819">SUM(K276:K277)</f>
        <v>815822</v>
      </c>
      <c r="L275" s="12">
        <f t="shared" si="809"/>
        <v>0</v>
      </c>
      <c r="M275" s="12">
        <f t="shared" ref="M275:Q275" si="820">SUM(M276:M277)</f>
        <v>0</v>
      </c>
      <c r="N275" s="12">
        <f t="shared" si="820"/>
        <v>0</v>
      </c>
      <c r="O275" s="12">
        <f t="shared" si="820"/>
        <v>0</v>
      </c>
      <c r="P275" s="12">
        <f t="shared" si="820"/>
        <v>0</v>
      </c>
      <c r="Q275" s="12">
        <f t="shared" si="820"/>
        <v>0</v>
      </c>
      <c r="R275" s="12">
        <f t="shared" ref="R275:AG275" si="821">SUM(R276:R277)</f>
        <v>0</v>
      </c>
      <c r="S275" s="12">
        <f t="shared" si="821"/>
        <v>0</v>
      </c>
      <c r="T275" s="12">
        <f t="shared" si="821"/>
        <v>0</v>
      </c>
      <c r="U275" s="12">
        <f t="shared" si="821"/>
        <v>0</v>
      </c>
      <c r="V275" s="12">
        <f t="shared" si="821"/>
        <v>0</v>
      </c>
      <c r="W275" s="12">
        <f t="shared" si="821"/>
        <v>0</v>
      </c>
      <c r="X275" s="12">
        <f t="shared" ref="X275" si="822">SUM(X276:X277)</f>
        <v>0</v>
      </c>
      <c r="Y275" s="12">
        <f t="shared" si="821"/>
        <v>0</v>
      </c>
      <c r="Z275" s="12">
        <f t="shared" si="821"/>
        <v>0</v>
      </c>
      <c r="AA275" s="12">
        <f t="shared" si="821"/>
        <v>0</v>
      </c>
      <c r="AB275" s="12">
        <f t="shared" si="821"/>
        <v>0</v>
      </c>
      <c r="AC275" s="12">
        <f t="shared" si="821"/>
        <v>0</v>
      </c>
      <c r="AD275" s="12">
        <f t="shared" si="821"/>
        <v>0</v>
      </c>
      <c r="AE275" s="12">
        <f t="shared" si="821"/>
        <v>0</v>
      </c>
      <c r="AF275" s="12">
        <f t="shared" si="821"/>
        <v>0</v>
      </c>
      <c r="AG275" s="12">
        <f t="shared" si="821"/>
        <v>0</v>
      </c>
      <c r="AH275" s="12">
        <v>0</v>
      </c>
      <c r="AI275" s="12">
        <v>0</v>
      </c>
      <c r="AJ275" s="12">
        <f t="shared" ref="AJ275:AY275" si="823">SUM(AJ276:AJ277)</f>
        <v>0</v>
      </c>
      <c r="AK275" s="12">
        <f t="shared" si="823"/>
        <v>0</v>
      </c>
      <c r="AL275" s="12">
        <f t="shared" si="823"/>
        <v>0</v>
      </c>
      <c r="AM275" s="12">
        <f t="shared" si="823"/>
        <v>0</v>
      </c>
      <c r="AN275" s="12">
        <f t="shared" si="823"/>
        <v>0</v>
      </c>
      <c r="AO275" s="12">
        <f t="shared" si="823"/>
        <v>0</v>
      </c>
      <c r="AP275" s="12">
        <f t="shared" ref="AP275" si="824">SUM(AP276:AP277)</f>
        <v>0</v>
      </c>
      <c r="AQ275" s="12">
        <f t="shared" si="823"/>
        <v>0</v>
      </c>
      <c r="AR275" s="12">
        <f t="shared" si="823"/>
        <v>0</v>
      </c>
      <c r="AS275" s="12">
        <f t="shared" si="823"/>
        <v>0</v>
      </c>
      <c r="AT275" s="12">
        <f t="shared" si="823"/>
        <v>0</v>
      </c>
      <c r="AU275" s="12">
        <f t="shared" si="823"/>
        <v>0</v>
      </c>
      <c r="AV275" s="12">
        <f t="shared" si="823"/>
        <v>0</v>
      </c>
      <c r="AW275" s="12">
        <f t="shared" si="823"/>
        <v>0</v>
      </c>
      <c r="AX275" s="12">
        <f t="shared" si="823"/>
        <v>0</v>
      </c>
      <c r="AY275" s="12">
        <f t="shared" si="823"/>
        <v>0</v>
      </c>
      <c r="AZ275" s="12">
        <v>0</v>
      </c>
      <c r="BA275" s="12">
        <v>0</v>
      </c>
      <c r="BB275" s="12">
        <f t="shared" ref="BB275:BQ275" si="825">SUM(BB276:BB277)</f>
        <v>0</v>
      </c>
      <c r="BC275" s="12">
        <f t="shared" si="825"/>
        <v>0</v>
      </c>
      <c r="BD275" s="12">
        <f t="shared" si="825"/>
        <v>0</v>
      </c>
      <c r="BE275" s="12">
        <f t="shared" si="825"/>
        <v>0</v>
      </c>
      <c r="BF275" s="12">
        <f t="shared" si="825"/>
        <v>0</v>
      </c>
      <c r="BG275" s="12">
        <f t="shared" si="825"/>
        <v>0</v>
      </c>
      <c r="BH275" s="12">
        <f t="shared" ref="BH275" si="826">SUM(BH276:BH277)</f>
        <v>0</v>
      </c>
      <c r="BI275" s="12">
        <f t="shared" si="825"/>
        <v>0</v>
      </c>
      <c r="BJ275" s="12">
        <f t="shared" si="825"/>
        <v>0</v>
      </c>
      <c r="BK275" s="12">
        <f t="shared" si="825"/>
        <v>0</v>
      </c>
      <c r="BL275" s="12">
        <f t="shared" si="825"/>
        <v>0</v>
      </c>
      <c r="BM275" s="12">
        <f t="shared" si="825"/>
        <v>0</v>
      </c>
      <c r="BN275" s="12">
        <f t="shared" si="825"/>
        <v>0</v>
      </c>
      <c r="BO275" s="12">
        <f t="shared" si="825"/>
        <v>0</v>
      </c>
      <c r="BP275" s="12">
        <f t="shared" si="825"/>
        <v>0</v>
      </c>
      <c r="BQ275" s="12">
        <f t="shared" si="825"/>
        <v>0</v>
      </c>
      <c r="BR275" s="12">
        <v>0</v>
      </c>
      <c r="BS275" s="12">
        <v>0</v>
      </c>
      <c r="BT275" s="12">
        <f t="shared" ref="BT275:BW275" si="827">SUM(BT276:BT277)</f>
        <v>874379</v>
      </c>
      <c r="BU275" s="12">
        <f t="shared" ref="BU275:BV275" si="828">SUM(BU276:BU277)</f>
        <v>877505</v>
      </c>
      <c r="BV275" s="12">
        <f t="shared" si="828"/>
        <v>531117</v>
      </c>
      <c r="BW275" s="12">
        <f t="shared" si="827"/>
        <v>228823</v>
      </c>
      <c r="BX275" s="12">
        <f t="shared" ref="BX275:BZ275" si="829">SUM(BX276:BX277)</f>
        <v>80941</v>
      </c>
      <c r="BY275" s="12">
        <f t="shared" si="829"/>
        <v>73941</v>
      </c>
      <c r="BZ275" s="12">
        <f t="shared" si="829"/>
        <v>73941</v>
      </c>
      <c r="CA275" s="12">
        <f t="shared" si="807"/>
        <v>759940</v>
      </c>
      <c r="CB275" s="124">
        <f t="shared" si="818"/>
        <v>86.602355542133651</v>
      </c>
    </row>
    <row r="276" spans="1:80" x14ac:dyDescent="0.25">
      <c r="A276" s="4" t="s">
        <v>27</v>
      </c>
      <c r="B276" s="4" t="s">
        <v>173</v>
      </c>
      <c r="C276" s="4" t="s">
        <v>28</v>
      </c>
      <c r="D276" s="79" t="s">
        <v>174</v>
      </c>
      <c r="E276" s="89">
        <v>6111</v>
      </c>
      <c r="F276" s="79"/>
      <c r="G276" s="74" t="s">
        <v>1888</v>
      </c>
      <c r="H276" s="13" t="s">
        <v>33</v>
      </c>
      <c r="I276" s="14">
        <v>705105</v>
      </c>
      <c r="J276" s="14">
        <f t="shared" si="806"/>
        <v>731962</v>
      </c>
      <c r="K276" s="14">
        <v>731962</v>
      </c>
      <c r="L276" s="14">
        <f t="shared" si="809"/>
        <v>0</v>
      </c>
      <c r="M276" s="14">
        <v>0</v>
      </c>
      <c r="N276" s="14">
        <v>0</v>
      </c>
      <c r="O276" s="14">
        <v>0</v>
      </c>
      <c r="P276" s="14">
        <v>0</v>
      </c>
      <c r="Q276" s="14">
        <v>0</v>
      </c>
      <c r="R276" s="14">
        <v>0</v>
      </c>
      <c r="S276" s="14"/>
      <c r="T276" s="14"/>
      <c r="U276" s="14"/>
      <c r="V276" s="14"/>
      <c r="W276" s="14"/>
      <c r="X276" s="14">
        <f t="shared" ref="X276:X335" si="830">R276+S276+T276+U276+V276+W276</f>
        <v>0</v>
      </c>
      <c r="Y276" s="14"/>
      <c r="Z276" s="14"/>
      <c r="AA276" s="14"/>
      <c r="AB276" s="14"/>
      <c r="AC276" s="14"/>
      <c r="AD276" s="14"/>
      <c r="AE276" s="14"/>
      <c r="AF276" s="14"/>
      <c r="AG276" s="14"/>
      <c r="AH276" s="14">
        <v>0</v>
      </c>
      <c r="AI276" s="14">
        <v>0</v>
      </c>
      <c r="AJ276" s="14">
        <v>0</v>
      </c>
      <c r="AK276" s="14"/>
      <c r="AL276" s="14"/>
      <c r="AM276" s="14"/>
      <c r="AN276" s="14"/>
      <c r="AO276" s="14"/>
      <c r="AP276" s="14">
        <f t="shared" ref="AP276:AP335" si="831">AJ276+AK276+AL276+AM276+AN276+AO276</f>
        <v>0</v>
      </c>
      <c r="AQ276" s="14"/>
      <c r="AR276" s="14"/>
      <c r="AS276" s="14"/>
      <c r="AT276" s="14"/>
      <c r="AU276" s="14"/>
      <c r="AV276" s="14"/>
      <c r="AW276" s="14"/>
      <c r="AX276" s="14"/>
      <c r="AY276" s="14"/>
      <c r="AZ276" s="14">
        <v>0</v>
      </c>
      <c r="BA276" s="14">
        <v>0</v>
      </c>
      <c r="BB276" s="14">
        <v>0</v>
      </c>
      <c r="BC276" s="14"/>
      <c r="BD276" s="14"/>
      <c r="BE276" s="14"/>
      <c r="BF276" s="14"/>
      <c r="BG276" s="14"/>
      <c r="BH276" s="14">
        <f t="shared" ref="BH276:BH335" si="832">BB276+BC276+BD276+BE276+BF276+BG276</f>
        <v>0</v>
      </c>
      <c r="BI276" s="14"/>
      <c r="BJ276" s="14"/>
      <c r="BK276" s="14"/>
      <c r="BL276" s="14"/>
      <c r="BM276" s="14"/>
      <c r="BN276" s="14"/>
      <c r="BO276" s="14"/>
      <c r="BP276" s="14"/>
      <c r="BQ276" s="14"/>
      <c r="BR276" s="14">
        <v>0</v>
      </c>
      <c r="BS276" s="14">
        <v>0</v>
      </c>
      <c r="BT276" s="14">
        <v>790519</v>
      </c>
      <c r="BU276" s="14">
        <v>790519</v>
      </c>
      <c r="BV276" s="14">
        <v>482845</v>
      </c>
      <c r="BW276" s="14">
        <f t="shared" si="805"/>
        <v>211000</v>
      </c>
      <c r="BX276" s="14">
        <v>75000</v>
      </c>
      <c r="BY276" s="14">
        <v>68000</v>
      </c>
      <c r="BZ276" s="14">
        <v>68000</v>
      </c>
      <c r="CA276" s="14">
        <f t="shared" si="807"/>
        <v>693845</v>
      </c>
      <c r="CB276" s="122">
        <f t="shared" si="818"/>
        <v>87.770818917698364</v>
      </c>
    </row>
    <row r="277" spans="1:80" x14ac:dyDescent="0.25">
      <c r="A277" s="1" t="s">
        <v>27</v>
      </c>
      <c r="B277" s="1" t="s">
        <v>173</v>
      </c>
      <c r="C277" s="1" t="s">
        <v>28</v>
      </c>
      <c r="D277" s="82" t="s">
        <v>174</v>
      </c>
      <c r="E277" s="82" t="s">
        <v>34</v>
      </c>
      <c r="F277" s="79" t="s">
        <v>1</v>
      </c>
      <c r="G277" s="13" t="s">
        <v>1</v>
      </c>
      <c r="H277" s="2" t="s">
        <v>35</v>
      </c>
      <c r="I277" s="12">
        <f>SUM(I278:I281)</f>
        <v>83860</v>
      </c>
      <c r="J277" s="12">
        <f t="shared" si="806"/>
        <v>83860</v>
      </c>
      <c r="K277" s="12">
        <f t="shared" ref="K277" si="833">SUM(K278:K281)</f>
        <v>83860</v>
      </c>
      <c r="L277" s="12">
        <f t="shared" si="809"/>
        <v>0</v>
      </c>
      <c r="M277" s="12">
        <f t="shared" ref="M277:Q277" si="834">SUM(M278:M281)</f>
        <v>0</v>
      </c>
      <c r="N277" s="12">
        <f t="shared" si="834"/>
        <v>0</v>
      </c>
      <c r="O277" s="12">
        <f t="shared" si="834"/>
        <v>0</v>
      </c>
      <c r="P277" s="12">
        <f t="shared" si="834"/>
        <v>0</v>
      </c>
      <c r="Q277" s="12">
        <f t="shared" si="834"/>
        <v>0</v>
      </c>
      <c r="R277" s="12">
        <f t="shared" ref="R277:AG277" si="835">SUM(R278:R281)</f>
        <v>0</v>
      </c>
      <c r="S277" s="12">
        <f t="shared" si="835"/>
        <v>0</v>
      </c>
      <c r="T277" s="12">
        <f t="shared" si="835"/>
        <v>0</v>
      </c>
      <c r="U277" s="12">
        <f t="shared" si="835"/>
        <v>0</v>
      </c>
      <c r="V277" s="12">
        <f t="shared" si="835"/>
        <v>0</v>
      </c>
      <c r="W277" s="12">
        <f t="shared" si="835"/>
        <v>0</v>
      </c>
      <c r="X277" s="12">
        <f t="shared" si="835"/>
        <v>0</v>
      </c>
      <c r="Y277" s="12">
        <f t="shared" si="835"/>
        <v>0</v>
      </c>
      <c r="Z277" s="12">
        <f t="shared" si="835"/>
        <v>0</v>
      </c>
      <c r="AA277" s="12">
        <f t="shared" si="835"/>
        <v>0</v>
      </c>
      <c r="AB277" s="12">
        <f t="shared" si="835"/>
        <v>0</v>
      </c>
      <c r="AC277" s="12">
        <f t="shared" si="835"/>
        <v>0</v>
      </c>
      <c r="AD277" s="12">
        <f t="shared" si="835"/>
        <v>0</v>
      </c>
      <c r="AE277" s="12">
        <f t="shared" si="835"/>
        <v>0</v>
      </c>
      <c r="AF277" s="12">
        <f t="shared" si="835"/>
        <v>0</v>
      </c>
      <c r="AG277" s="12">
        <f t="shared" si="835"/>
        <v>0</v>
      </c>
      <c r="AH277" s="12">
        <v>0</v>
      </c>
      <c r="AI277" s="12">
        <v>0</v>
      </c>
      <c r="AJ277" s="12">
        <f t="shared" ref="AJ277:AY277" si="836">SUM(AJ278:AJ281)</f>
        <v>0</v>
      </c>
      <c r="AK277" s="12">
        <f t="shared" si="836"/>
        <v>0</v>
      </c>
      <c r="AL277" s="12">
        <f t="shared" si="836"/>
        <v>0</v>
      </c>
      <c r="AM277" s="12">
        <f t="shared" si="836"/>
        <v>0</v>
      </c>
      <c r="AN277" s="12">
        <f t="shared" si="836"/>
        <v>0</v>
      </c>
      <c r="AO277" s="12">
        <f t="shared" si="836"/>
        <v>0</v>
      </c>
      <c r="AP277" s="12">
        <f t="shared" si="836"/>
        <v>0</v>
      </c>
      <c r="AQ277" s="12">
        <f t="shared" si="836"/>
        <v>0</v>
      </c>
      <c r="AR277" s="12">
        <f t="shared" si="836"/>
        <v>0</v>
      </c>
      <c r="AS277" s="12">
        <f t="shared" si="836"/>
        <v>0</v>
      </c>
      <c r="AT277" s="12">
        <f t="shared" si="836"/>
        <v>0</v>
      </c>
      <c r="AU277" s="12">
        <f t="shared" si="836"/>
        <v>0</v>
      </c>
      <c r="AV277" s="12">
        <f t="shared" si="836"/>
        <v>0</v>
      </c>
      <c r="AW277" s="12">
        <f t="shared" si="836"/>
        <v>0</v>
      </c>
      <c r="AX277" s="12">
        <f t="shared" si="836"/>
        <v>0</v>
      </c>
      <c r="AY277" s="12">
        <f t="shared" si="836"/>
        <v>0</v>
      </c>
      <c r="AZ277" s="12">
        <v>0</v>
      </c>
      <c r="BA277" s="12">
        <v>0</v>
      </c>
      <c r="BB277" s="12">
        <f t="shared" ref="BB277:BQ277" si="837">SUM(BB278:BB281)</f>
        <v>0</v>
      </c>
      <c r="BC277" s="12">
        <f t="shared" si="837"/>
        <v>0</v>
      </c>
      <c r="BD277" s="12">
        <f t="shared" si="837"/>
        <v>0</v>
      </c>
      <c r="BE277" s="12">
        <f t="shared" si="837"/>
        <v>0</v>
      </c>
      <c r="BF277" s="12">
        <f t="shared" si="837"/>
        <v>0</v>
      </c>
      <c r="BG277" s="12">
        <f t="shared" si="837"/>
        <v>0</v>
      </c>
      <c r="BH277" s="12">
        <f t="shared" si="837"/>
        <v>0</v>
      </c>
      <c r="BI277" s="12">
        <f t="shared" si="837"/>
        <v>0</v>
      </c>
      <c r="BJ277" s="12">
        <f t="shared" si="837"/>
        <v>0</v>
      </c>
      <c r="BK277" s="12">
        <f t="shared" si="837"/>
        <v>0</v>
      </c>
      <c r="BL277" s="12">
        <f t="shared" si="837"/>
        <v>0</v>
      </c>
      <c r="BM277" s="12">
        <f t="shared" si="837"/>
        <v>0</v>
      </c>
      <c r="BN277" s="12">
        <f t="shared" si="837"/>
        <v>0</v>
      </c>
      <c r="BO277" s="12">
        <f t="shared" si="837"/>
        <v>0</v>
      </c>
      <c r="BP277" s="12">
        <f t="shared" si="837"/>
        <v>0</v>
      </c>
      <c r="BQ277" s="12">
        <f t="shared" si="837"/>
        <v>0</v>
      </c>
      <c r="BR277" s="12">
        <v>0</v>
      </c>
      <c r="BS277" s="12">
        <v>0</v>
      </c>
      <c r="BT277" s="12">
        <f t="shared" ref="BT277:BZ277" si="838">SUM(BT278:BT281)</f>
        <v>83860</v>
      </c>
      <c r="BU277" s="12">
        <f t="shared" si="838"/>
        <v>86986</v>
      </c>
      <c r="BV277" s="12">
        <f t="shared" si="838"/>
        <v>48272</v>
      </c>
      <c r="BW277" s="12">
        <f t="shared" si="838"/>
        <v>17823</v>
      </c>
      <c r="BX277" s="12">
        <f t="shared" si="838"/>
        <v>5941</v>
      </c>
      <c r="BY277" s="12">
        <f t="shared" si="838"/>
        <v>5941</v>
      </c>
      <c r="BZ277" s="12">
        <f t="shared" si="838"/>
        <v>5941</v>
      </c>
      <c r="CA277" s="12">
        <f t="shared" si="807"/>
        <v>66095</v>
      </c>
      <c r="CB277" s="124">
        <f t="shared" si="818"/>
        <v>75.983491596348841</v>
      </c>
    </row>
    <row r="278" spans="1:80" x14ac:dyDescent="0.25">
      <c r="A278" s="4" t="s">
        <v>27</v>
      </c>
      <c r="B278" s="4" t="s">
        <v>173</v>
      </c>
      <c r="C278" s="4" t="s">
        <v>28</v>
      </c>
      <c r="D278" s="79" t="s">
        <v>174</v>
      </c>
      <c r="E278" s="89">
        <v>6112</v>
      </c>
      <c r="F278" s="79" t="s">
        <v>176</v>
      </c>
      <c r="G278" s="74" t="s">
        <v>1888</v>
      </c>
      <c r="H278" s="13" t="s">
        <v>92</v>
      </c>
      <c r="I278" s="14">
        <v>15900</v>
      </c>
      <c r="J278" s="14">
        <f t="shared" si="806"/>
        <v>15900</v>
      </c>
      <c r="K278" s="14">
        <v>15900</v>
      </c>
      <c r="L278" s="14">
        <f t="shared" si="809"/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/>
      <c r="T278" s="14"/>
      <c r="U278" s="14"/>
      <c r="V278" s="14"/>
      <c r="W278" s="14"/>
      <c r="X278" s="14">
        <f t="shared" si="830"/>
        <v>0</v>
      </c>
      <c r="Y278" s="14"/>
      <c r="Z278" s="14"/>
      <c r="AA278" s="14"/>
      <c r="AB278" s="14"/>
      <c r="AC278" s="14"/>
      <c r="AD278" s="14"/>
      <c r="AE278" s="14"/>
      <c r="AF278" s="14"/>
      <c r="AG278" s="14"/>
      <c r="AH278" s="14">
        <v>0</v>
      </c>
      <c r="AI278" s="14">
        <v>0</v>
      </c>
      <c r="AJ278" s="14">
        <v>0</v>
      </c>
      <c r="AK278" s="14"/>
      <c r="AL278" s="14"/>
      <c r="AM278" s="14"/>
      <c r="AN278" s="14"/>
      <c r="AO278" s="14"/>
      <c r="AP278" s="14">
        <f t="shared" si="831"/>
        <v>0</v>
      </c>
      <c r="AQ278" s="14"/>
      <c r="AR278" s="14"/>
      <c r="AS278" s="14"/>
      <c r="AT278" s="14"/>
      <c r="AU278" s="14"/>
      <c r="AV278" s="14"/>
      <c r="AW278" s="14"/>
      <c r="AX278" s="14"/>
      <c r="AY278" s="14"/>
      <c r="AZ278" s="14">
        <v>0</v>
      </c>
      <c r="BA278" s="14">
        <v>0</v>
      </c>
      <c r="BB278" s="14">
        <v>0</v>
      </c>
      <c r="BC278" s="14"/>
      <c r="BD278" s="14"/>
      <c r="BE278" s="14"/>
      <c r="BF278" s="14"/>
      <c r="BG278" s="14"/>
      <c r="BH278" s="14">
        <f t="shared" si="832"/>
        <v>0</v>
      </c>
      <c r="BI278" s="14"/>
      <c r="BJ278" s="14"/>
      <c r="BK278" s="14"/>
      <c r="BL278" s="14"/>
      <c r="BM278" s="14"/>
      <c r="BN278" s="14"/>
      <c r="BO278" s="14"/>
      <c r="BP278" s="14"/>
      <c r="BQ278" s="14"/>
      <c r="BR278" s="14">
        <v>0</v>
      </c>
      <c r="BS278" s="14">
        <v>0</v>
      </c>
      <c r="BT278" s="14">
        <v>15900</v>
      </c>
      <c r="BU278" s="14">
        <v>15900</v>
      </c>
      <c r="BV278" s="14">
        <v>7950</v>
      </c>
      <c r="BW278" s="14">
        <f t="shared" si="805"/>
        <v>3975</v>
      </c>
      <c r="BX278" s="14">
        <v>1325</v>
      </c>
      <c r="BY278" s="14">
        <v>1325</v>
      </c>
      <c r="BZ278" s="14">
        <v>1325</v>
      </c>
      <c r="CA278" s="14">
        <f t="shared" si="807"/>
        <v>11925</v>
      </c>
      <c r="CB278" s="122">
        <f t="shared" si="818"/>
        <v>75</v>
      </c>
    </row>
    <row r="279" spans="1:80" x14ac:dyDescent="0.25">
      <c r="A279" s="4" t="s">
        <v>27</v>
      </c>
      <c r="B279" s="4" t="s">
        <v>173</v>
      </c>
      <c r="C279" s="4" t="s">
        <v>28</v>
      </c>
      <c r="D279" s="79" t="s">
        <v>174</v>
      </c>
      <c r="E279" s="89">
        <v>6112</v>
      </c>
      <c r="F279" s="79" t="s">
        <v>177</v>
      </c>
      <c r="G279" s="74" t="s">
        <v>1888</v>
      </c>
      <c r="H279" s="13" t="s">
        <v>39</v>
      </c>
      <c r="I279" s="14">
        <v>55400</v>
      </c>
      <c r="J279" s="14">
        <f t="shared" si="806"/>
        <v>55400</v>
      </c>
      <c r="K279" s="14">
        <v>55400</v>
      </c>
      <c r="L279" s="14">
        <f t="shared" si="809"/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/>
      <c r="T279" s="14"/>
      <c r="U279" s="14"/>
      <c r="V279" s="14"/>
      <c r="W279" s="14"/>
      <c r="X279" s="14">
        <f t="shared" si="830"/>
        <v>0</v>
      </c>
      <c r="Y279" s="14"/>
      <c r="Z279" s="14"/>
      <c r="AA279" s="14"/>
      <c r="AB279" s="14"/>
      <c r="AC279" s="14"/>
      <c r="AD279" s="14"/>
      <c r="AE279" s="14"/>
      <c r="AF279" s="14"/>
      <c r="AG279" s="14"/>
      <c r="AH279" s="14">
        <v>0</v>
      </c>
      <c r="AI279" s="14">
        <v>0</v>
      </c>
      <c r="AJ279" s="14">
        <v>0</v>
      </c>
      <c r="AK279" s="14"/>
      <c r="AL279" s="14"/>
      <c r="AM279" s="14"/>
      <c r="AN279" s="14"/>
      <c r="AO279" s="14"/>
      <c r="AP279" s="14">
        <f t="shared" si="831"/>
        <v>0</v>
      </c>
      <c r="AQ279" s="14"/>
      <c r="AR279" s="14"/>
      <c r="AS279" s="14"/>
      <c r="AT279" s="14"/>
      <c r="AU279" s="14"/>
      <c r="AV279" s="14"/>
      <c r="AW279" s="14"/>
      <c r="AX279" s="14"/>
      <c r="AY279" s="14"/>
      <c r="AZ279" s="14">
        <v>0</v>
      </c>
      <c r="BA279" s="14">
        <v>0</v>
      </c>
      <c r="BB279" s="14">
        <v>0</v>
      </c>
      <c r="BC279" s="14"/>
      <c r="BD279" s="14"/>
      <c r="BE279" s="14"/>
      <c r="BF279" s="14"/>
      <c r="BG279" s="14"/>
      <c r="BH279" s="14">
        <f t="shared" si="832"/>
        <v>0</v>
      </c>
      <c r="BI279" s="14"/>
      <c r="BJ279" s="14"/>
      <c r="BK279" s="14"/>
      <c r="BL279" s="14"/>
      <c r="BM279" s="14"/>
      <c r="BN279" s="14"/>
      <c r="BO279" s="14"/>
      <c r="BP279" s="14"/>
      <c r="BQ279" s="14"/>
      <c r="BR279" s="14">
        <v>0</v>
      </c>
      <c r="BS279" s="14">
        <v>0</v>
      </c>
      <c r="BT279" s="14">
        <v>55400</v>
      </c>
      <c r="BU279" s="14">
        <v>55400</v>
      </c>
      <c r="BV279" s="14">
        <v>27696</v>
      </c>
      <c r="BW279" s="14">
        <f t="shared" si="805"/>
        <v>13848</v>
      </c>
      <c r="BX279" s="14">
        <v>4616</v>
      </c>
      <c r="BY279" s="14">
        <v>4616</v>
      </c>
      <c r="BZ279" s="14">
        <v>4616</v>
      </c>
      <c r="CA279" s="14">
        <f t="shared" si="807"/>
        <v>41544</v>
      </c>
      <c r="CB279" s="122">
        <f t="shared" si="818"/>
        <v>74.989169675090253</v>
      </c>
    </row>
    <row r="280" spans="1:80" x14ac:dyDescent="0.25">
      <c r="A280" s="4" t="s">
        <v>27</v>
      </c>
      <c r="B280" s="4" t="s">
        <v>173</v>
      </c>
      <c r="C280" s="4" t="s">
        <v>28</v>
      </c>
      <c r="D280" s="79" t="s">
        <v>174</v>
      </c>
      <c r="E280" s="89">
        <v>6112</v>
      </c>
      <c r="F280" s="79" t="s">
        <v>178</v>
      </c>
      <c r="G280" s="74" t="s">
        <v>1888</v>
      </c>
      <c r="H280" s="13" t="s">
        <v>41</v>
      </c>
      <c r="I280" s="14">
        <v>9500</v>
      </c>
      <c r="J280" s="14">
        <f t="shared" si="806"/>
        <v>9500</v>
      </c>
      <c r="K280" s="14">
        <v>9500</v>
      </c>
      <c r="L280" s="14">
        <f t="shared" si="809"/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/>
      <c r="T280" s="14"/>
      <c r="U280" s="14"/>
      <c r="V280" s="14"/>
      <c r="W280" s="14"/>
      <c r="X280" s="14">
        <f t="shared" si="830"/>
        <v>0</v>
      </c>
      <c r="Y280" s="14"/>
      <c r="Z280" s="14"/>
      <c r="AA280" s="14"/>
      <c r="AB280" s="14"/>
      <c r="AC280" s="14"/>
      <c r="AD280" s="14"/>
      <c r="AE280" s="14"/>
      <c r="AF280" s="14"/>
      <c r="AG280" s="14"/>
      <c r="AH280" s="14">
        <v>0</v>
      </c>
      <c r="AI280" s="14">
        <v>0</v>
      </c>
      <c r="AJ280" s="14">
        <v>0</v>
      </c>
      <c r="AK280" s="14"/>
      <c r="AL280" s="14"/>
      <c r="AM280" s="14"/>
      <c r="AN280" s="14"/>
      <c r="AO280" s="14"/>
      <c r="AP280" s="14">
        <f t="shared" si="831"/>
        <v>0</v>
      </c>
      <c r="AQ280" s="14"/>
      <c r="AR280" s="14"/>
      <c r="AS280" s="14"/>
      <c r="AT280" s="14"/>
      <c r="AU280" s="14"/>
      <c r="AV280" s="14"/>
      <c r="AW280" s="14"/>
      <c r="AX280" s="14"/>
      <c r="AY280" s="14"/>
      <c r="AZ280" s="14">
        <v>0</v>
      </c>
      <c r="BA280" s="14">
        <v>0</v>
      </c>
      <c r="BB280" s="14">
        <v>0</v>
      </c>
      <c r="BC280" s="14"/>
      <c r="BD280" s="14"/>
      <c r="BE280" s="14"/>
      <c r="BF280" s="14"/>
      <c r="BG280" s="14"/>
      <c r="BH280" s="14">
        <f t="shared" si="832"/>
        <v>0</v>
      </c>
      <c r="BI280" s="14"/>
      <c r="BJ280" s="14"/>
      <c r="BK280" s="14"/>
      <c r="BL280" s="14"/>
      <c r="BM280" s="14"/>
      <c r="BN280" s="14"/>
      <c r="BO280" s="14"/>
      <c r="BP280" s="14"/>
      <c r="BQ280" s="14"/>
      <c r="BR280" s="14">
        <v>0</v>
      </c>
      <c r="BS280" s="14">
        <v>0</v>
      </c>
      <c r="BT280" s="14">
        <v>9500</v>
      </c>
      <c r="BU280" s="14">
        <v>12626</v>
      </c>
      <c r="BV280" s="14">
        <v>12626</v>
      </c>
      <c r="BW280" s="14">
        <f t="shared" si="805"/>
        <v>0</v>
      </c>
      <c r="BX280" s="14"/>
      <c r="BY280" s="14"/>
      <c r="BZ280" s="14"/>
      <c r="CA280" s="14">
        <f t="shared" si="807"/>
        <v>12626</v>
      </c>
      <c r="CB280" s="122">
        <f t="shared" si="818"/>
        <v>100</v>
      </c>
    </row>
    <row r="281" spans="1:80" x14ac:dyDescent="0.25">
      <c r="A281" s="4" t="s">
        <v>27</v>
      </c>
      <c r="B281" s="4" t="s">
        <v>173</v>
      </c>
      <c r="C281" s="4" t="s">
        <v>28</v>
      </c>
      <c r="D281" s="79" t="s">
        <v>174</v>
      </c>
      <c r="E281" s="89">
        <v>6112</v>
      </c>
      <c r="F281" s="79" t="s">
        <v>179</v>
      </c>
      <c r="G281" s="74" t="s">
        <v>1888</v>
      </c>
      <c r="H281" s="13" t="s">
        <v>43</v>
      </c>
      <c r="I281" s="14">
        <v>3060</v>
      </c>
      <c r="J281" s="14">
        <f t="shared" si="806"/>
        <v>3060</v>
      </c>
      <c r="K281" s="14">
        <v>3060</v>
      </c>
      <c r="L281" s="14">
        <f t="shared" si="809"/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/>
      <c r="T281" s="14"/>
      <c r="U281" s="14"/>
      <c r="V281" s="14"/>
      <c r="W281" s="14"/>
      <c r="X281" s="14">
        <f t="shared" si="830"/>
        <v>0</v>
      </c>
      <c r="Y281" s="14"/>
      <c r="Z281" s="14"/>
      <c r="AA281" s="14"/>
      <c r="AB281" s="14"/>
      <c r="AC281" s="14"/>
      <c r="AD281" s="14"/>
      <c r="AE281" s="14"/>
      <c r="AF281" s="14"/>
      <c r="AG281" s="14"/>
      <c r="AH281" s="14">
        <v>0</v>
      </c>
      <c r="AI281" s="14">
        <v>0</v>
      </c>
      <c r="AJ281" s="14">
        <v>0</v>
      </c>
      <c r="AK281" s="14"/>
      <c r="AL281" s="14"/>
      <c r="AM281" s="14"/>
      <c r="AN281" s="14"/>
      <c r="AO281" s="14"/>
      <c r="AP281" s="14">
        <f t="shared" si="831"/>
        <v>0</v>
      </c>
      <c r="AQ281" s="14"/>
      <c r="AR281" s="14"/>
      <c r="AS281" s="14"/>
      <c r="AT281" s="14"/>
      <c r="AU281" s="14"/>
      <c r="AV281" s="14"/>
      <c r="AW281" s="14"/>
      <c r="AX281" s="14"/>
      <c r="AY281" s="14"/>
      <c r="AZ281" s="14">
        <v>0</v>
      </c>
      <c r="BA281" s="14">
        <v>0</v>
      </c>
      <c r="BB281" s="14">
        <v>0</v>
      </c>
      <c r="BC281" s="14"/>
      <c r="BD281" s="14"/>
      <c r="BE281" s="14"/>
      <c r="BF281" s="14"/>
      <c r="BG281" s="14"/>
      <c r="BH281" s="14">
        <f t="shared" si="832"/>
        <v>0</v>
      </c>
      <c r="BI281" s="14"/>
      <c r="BJ281" s="14"/>
      <c r="BK281" s="14"/>
      <c r="BL281" s="14"/>
      <c r="BM281" s="14"/>
      <c r="BN281" s="14"/>
      <c r="BO281" s="14"/>
      <c r="BP281" s="14"/>
      <c r="BQ281" s="14"/>
      <c r="BR281" s="14">
        <v>0</v>
      </c>
      <c r="BS281" s="14">
        <v>0</v>
      </c>
      <c r="BT281" s="14">
        <v>3060</v>
      </c>
      <c r="BU281" s="14">
        <v>3060</v>
      </c>
      <c r="BV281" s="14">
        <v>0</v>
      </c>
      <c r="BW281" s="14">
        <f t="shared" si="805"/>
        <v>0</v>
      </c>
      <c r="BX281" s="14"/>
      <c r="BY281" s="14"/>
      <c r="BZ281" s="14"/>
      <c r="CA281" s="14">
        <f t="shared" si="807"/>
        <v>0</v>
      </c>
      <c r="CB281" s="122">
        <f t="shared" si="818"/>
        <v>0</v>
      </c>
    </row>
    <row r="282" spans="1:80" x14ac:dyDescent="0.25">
      <c r="A282" s="4" t="s">
        <v>27</v>
      </c>
      <c r="B282" s="4" t="s">
        <v>173</v>
      </c>
      <c r="C282" s="4" t="s">
        <v>28</v>
      </c>
      <c r="D282" s="79" t="s">
        <v>174</v>
      </c>
      <c r="E282" s="78" t="s">
        <v>44</v>
      </c>
      <c r="F282" s="78" t="s">
        <v>1</v>
      </c>
      <c r="G282" s="2" t="s">
        <v>1</v>
      </c>
      <c r="H282" s="2" t="s">
        <v>45</v>
      </c>
      <c r="I282" s="12">
        <f>SUM(I283)</f>
        <v>74036</v>
      </c>
      <c r="J282" s="12">
        <f t="shared" si="806"/>
        <v>76856</v>
      </c>
      <c r="K282" s="12">
        <f t="shared" ref="K282:Q282" si="839">SUM(K283)</f>
        <v>76856</v>
      </c>
      <c r="L282" s="12">
        <f t="shared" si="809"/>
        <v>0</v>
      </c>
      <c r="M282" s="12">
        <f t="shared" si="839"/>
        <v>0</v>
      </c>
      <c r="N282" s="12">
        <f t="shared" si="839"/>
        <v>0</v>
      </c>
      <c r="O282" s="12">
        <f t="shared" si="839"/>
        <v>0</v>
      </c>
      <c r="P282" s="12">
        <f t="shared" si="839"/>
        <v>0</v>
      </c>
      <c r="Q282" s="12">
        <f t="shared" si="839"/>
        <v>0</v>
      </c>
      <c r="R282" s="12">
        <f t="shared" ref="R282:AG282" si="840">SUM(R283)</f>
        <v>0</v>
      </c>
      <c r="S282" s="12">
        <f t="shared" si="840"/>
        <v>0</v>
      </c>
      <c r="T282" s="12">
        <f t="shared" si="840"/>
        <v>0</v>
      </c>
      <c r="U282" s="12">
        <f t="shared" si="840"/>
        <v>0</v>
      </c>
      <c r="V282" s="12">
        <f t="shared" si="840"/>
        <v>0</v>
      </c>
      <c r="W282" s="12">
        <f t="shared" si="840"/>
        <v>0</v>
      </c>
      <c r="X282" s="12">
        <f t="shared" si="840"/>
        <v>0</v>
      </c>
      <c r="Y282" s="12">
        <f t="shared" si="840"/>
        <v>0</v>
      </c>
      <c r="Z282" s="12">
        <f t="shared" si="840"/>
        <v>0</v>
      </c>
      <c r="AA282" s="12">
        <f t="shared" si="840"/>
        <v>0</v>
      </c>
      <c r="AB282" s="12">
        <f t="shared" si="840"/>
        <v>0</v>
      </c>
      <c r="AC282" s="12">
        <f t="shared" si="840"/>
        <v>0</v>
      </c>
      <c r="AD282" s="12">
        <f t="shared" si="840"/>
        <v>0</v>
      </c>
      <c r="AE282" s="12">
        <f t="shared" si="840"/>
        <v>0</v>
      </c>
      <c r="AF282" s="12">
        <f t="shared" si="840"/>
        <v>0</v>
      </c>
      <c r="AG282" s="12">
        <f t="shared" si="840"/>
        <v>0</v>
      </c>
      <c r="AH282" s="12">
        <v>0</v>
      </c>
      <c r="AI282" s="12">
        <v>0</v>
      </c>
      <c r="AJ282" s="12">
        <f t="shared" ref="AJ282:AY282" si="841">SUM(AJ283)</f>
        <v>0</v>
      </c>
      <c r="AK282" s="12">
        <f t="shared" si="841"/>
        <v>0</v>
      </c>
      <c r="AL282" s="12">
        <f t="shared" si="841"/>
        <v>0</v>
      </c>
      <c r="AM282" s="12">
        <f t="shared" si="841"/>
        <v>0</v>
      </c>
      <c r="AN282" s="12">
        <f t="shared" si="841"/>
        <v>0</v>
      </c>
      <c r="AO282" s="12">
        <f t="shared" si="841"/>
        <v>0</v>
      </c>
      <c r="AP282" s="12">
        <f t="shared" si="841"/>
        <v>0</v>
      </c>
      <c r="AQ282" s="12">
        <f t="shared" si="841"/>
        <v>0</v>
      </c>
      <c r="AR282" s="12">
        <f t="shared" si="841"/>
        <v>0</v>
      </c>
      <c r="AS282" s="12">
        <f t="shared" si="841"/>
        <v>0</v>
      </c>
      <c r="AT282" s="12">
        <f t="shared" si="841"/>
        <v>0</v>
      </c>
      <c r="AU282" s="12">
        <f t="shared" si="841"/>
        <v>0</v>
      </c>
      <c r="AV282" s="12">
        <f t="shared" si="841"/>
        <v>0</v>
      </c>
      <c r="AW282" s="12">
        <f t="shared" si="841"/>
        <v>0</v>
      </c>
      <c r="AX282" s="12">
        <f t="shared" si="841"/>
        <v>0</v>
      </c>
      <c r="AY282" s="12">
        <f t="shared" si="841"/>
        <v>0</v>
      </c>
      <c r="AZ282" s="12">
        <v>0</v>
      </c>
      <c r="BA282" s="12">
        <v>0</v>
      </c>
      <c r="BB282" s="12">
        <f t="shared" ref="BB282:BQ282" si="842">SUM(BB283)</f>
        <v>0</v>
      </c>
      <c r="BC282" s="12">
        <f t="shared" si="842"/>
        <v>0</v>
      </c>
      <c r="BD282" s="12">
        <f t="shared" si="842"/>
        <v>0</v>
      </c>
      <c r="BE282" s="12">
        <f t="shared" si="842"/>
        <v>0</v>
      </c>
      <c r="BF282" s="12">
        <f t="shared" si="842"/>
        <v>0</v>
      </c>
      <c r="BG282" s="12">
        <f t="shared" si="842"/>
        <v>0</v>
      </c>
      <c r="BH282" s="12">
        <f t="shared" si="842"/>
        <v>0</v>
      </c>
      <c r="BI282" s="12">
        <f t="shared" si="842"/>
        <v>0</v>
      </c>
      <c r="BJ282" s="12">
        <f t="shared" si="842"/>
        <v>0</v>
      </c>
      <c r="BK282" s="12">
        <f t="shared" si="842"/>
        <v>0</v>
      </c>
      <c r="BL282" s="12">
        <f t="shared" si="842"/>
        <v>0</v>
      </c>
      <c r="BM282" s="12">
        <f t="shared" si="842"/>
        <v>0</v>
      </c>
      <c r="BN282" s="12">
        <f t="shared" si="842"/>
        <v>0</v>
      </c>
      <c r="BO282" s="12">
        <f t="shared" si="842"/>
        <v>0</v>
      </c>
      <c r="BP282" s="12">
        <f t="shared" si="842"/>
        <v>0</v>
      </c>
      <c r="BQ282" s="12">
        <f t="shared" si="842"/>
        <v>0</v>
      </c>
      <c r="BR282" s="12">
        <v>0</v>
      </c>
      <c r="BS282" s="12">
        <v>0</v>
      </c>
      <c r="BT282" s="12">
        <f t="shared" ref="BT282:BZ282" si="843">SUM(BT283)</f>
        <v>83004</v>
      </c>
      <c r="BU282" s="12">
        <f t="shared" si="843"/>
        <v>83004</v>
      </c>
      <c r="BV282" s="12">
        <f t="shared" si="843"/>
        <v>50045</v>
      </c>
      <c r="BW282" s="12">
        <f t="shared" si="843"/>
        <v>21000</v>
      </c>
      <c r="BX282" s="12">
        <f t="shared" si="843"/>
        <v>8000</v>
      </c>
      <c r="BY282" s="12">
        <f t="shared" si="843"/>
        <v>6500</v>
      </c>
      <c r="BZ282" s="12">
        <f t="shared" si="843"/>
        <v>6500</v>
      </c>
      <c r="CA282" s="12">
        <f t="shared" si="807"/>
        <v>71045</v>
      </c>
      <c r="CB282" s="124">
        <f t="shared" si="818"/>
        <v>85.592260613946308</v>
      </c>
    </row>
    <row r="283" spans="1:80" x14ac:dyDescent="0.25">
      <c r="A283" s="4" t="s">
        <v>27</v>
      </c>
      <c r="B283" s="4" t="s">
        <v>173</v>
      </c>
      <c r="C283" s="4" t="s">
        <v>28</v>
      </c>
      <c r="D283" s="79" t="s">
        <v>174</v>
      </c>
      <c r="E283" s="89">
        <v>6121</v>
      </c>
      <c r="F283" s="79"/>
      <c r="G283" s="74" t="s">
        <v>1888</v>
      </c>
      <c r="H283" s="13" t="s">
        <v>46</v>
      </c>
      <c r="I283" s="14">
        <v>74036</v>
      </c>
      <c r="J283" s="14">
        <f t="shared" si="806"/>
        <v>76856</v>
      </c>
      <c r="K283" s="14">
        <v>76856</v>
      </c>
      <c r="L283" s="14">
        <f t="shared" si="809"/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/>
      <c r="T283" s="14"/>
      <c r="U283" s="14"/>
      <c r="V283" s="14"/>
      <c r="W283" s="14"/>
      <c r="X283" s="14">
        <f t="shared" si="830"/>
        <v>0</v>
      </c>
      <c r="Y283" s="14"/>
      <c r="Z283" s="14"/>
      <c r="AA283" s="14"/>
      <c r="AB283" s="14"/>
      <c r="AC283" s="14"/>
      <c r="AD283" s="14"/>
      <c r="AE283" s="14"/>
      <c r="AF283" s="14"/>
      <c r="AG283" s="14"/>
      <c r="AH283" s="14">
        <v>0</v>
      </c>
      <c r="AI283" s="14">
        <v>0</v>
      </c>
      <c r="AJ283" s="14">
        <v>0</v>
      </c>
      <c r="AK283" s="14"/>
      <c r="AL283" s="14"/>
      <c r="AM283" s="14"/>
      <c r="AN283" s="14"/>
      <c r="AO283" s="14"/>
      <c r="AP283" s="14">
        <f t="shared" si="831"/>
        <v>0</v>
      </c>
      <c r="AQ283" s="14"/>
      <c r="AR283" s="14"/>
      <c r="AS283" s="14"/>
      <c r="AT283" s="14"/>
      <c r="AU283" s="14"/>
      <c r="AV283" s="14"/>
      <c r="AW283" s="14"/>
      <c r="AX283" s="14"/>
      <c r="AY283" s="14"/>
      <c r="AZ283" s="14">
        <v>0</v>
      </c>
      <c r="BA283" s="14">
        <v>0</v>
      </c>
      <c r="BB283" s="14">
        <v>0</v>
      </c>
      <c r="BC283" s="14"/>
      <c r="BD283" s="14"/>
      <c r="BE283" s="14"/>
      <c r="BF283" s="14"/>
      <c r="BG283" s="14"/>
      <c r="BH283" s="14">
        <f t="shared" si="832"/>
        <v>0</v>
      </c>
      <c r="BI283" s="14"/>
      <c r="BJ283" s="14"/>
      <c r="BK283" s="14"/>
      <c r="BL283" s="14"/>
      <c r="BM283" s="14"/>
      <c r="BN283" s="14"/>
      <c r="BO283" s="14"/>
      <c r="BP283" s="14"/>
      <c r="BQ283" s="14"/>
      <c r="BR283" s="14">
        <v>0</v>
      </c>
      <c r="BS283" s="14">
        <v>0</v>
      </c>
      <c r="BT283" s="14">
        <v>83004</v>
      </c>
      <c r="BU283" s="14">
        <v>83004</v>
      </c>
      <c r="BV283" s="14">
        <v>50045</v>
      </c>
      <c r="BW283" s="14">
        <f t="shared" si="805"/>
        <v>21000</v>
      </c>
      <c r="BX283" s="14">
        <v>8000</v>
      </c>
      <c r="BY283" s="14">
        <v>6500</v>
      </c>
      <c r="BZ283" s="14">
        <v>6500</v>
      </c>
      <c r="CA283" s="14">
        <f t="shared" si="807"/>
        <v>71045</v>
      </c>
      <c r="CB283" s="122">
        <f t="shared" si="818"/>
        <v>85.592260613946308</v>
      </c>
    </row>
    <row r="284" spans="1:80" x14ac:dyDescent="0.25">
      <c r="A284" s="4" t="s">
        <v>27</v>
      </c>
      <c r="B284" s="4" t="s">
        <v>173</v>
      </c>
      <c r="C284" s="4" t="s">
        <v>28</v>
      </c>
      <c r="D284" s="79" t="s">
        <v>174</v>
      </c>
      <c r="E284" s="78" t="s">
        <v>47</v>
      </c>
      <c r="F284" s="78" t="s">
        <v>1</v>
      </c>
      <c r="G284" s="2" t="s">
        <v>1</v>
      </c>
      <c r="H284" s="2" t="s">
        <v>48</v>
      </c>
      <c r="I284" s="12">
        <f>SUM(I285:I286)</f>
        <v>191905</v>
      </c>
      <c r="J284" s="12">
        <f t="shared" si="806"/>
        <v>192074</v>
      </c>
      <c r="K284" s="12">
        <f t="shared" ref="K284" si="844">SUM(K285:K286)</f>
        <v>192074</v>
      </c>
      <c r="L284" s="12">
        <f t="shared" si="809"/>
        <v>0</v>
      </c>
      <c r="M284" s="12">
        <f t="shared" ref="M284:Q284" si="845">SUM(M285:M286)</f>
        <v>0</v>
      </c>
      <c r="N284" s="12">
        <f t="shared" si="845"/>
        <v>0</v>
      </c>
      <c r="O284" s="12">
        <f t="shared" si="845"/>
        <v>0</v>
      </c>
      <c r="P284" s="12">
        <f t="shared" si="845"/>
        <v>0</v>
      </c>
      <c r="Q284" s="12">
        <f t="shared" si="845"/>
        <v>0</v>
      </c>
      <c r="R284" s="12">
        <f t="shared" ref="R284:AG284" si="846">SUM(R285:R286)</f>
        <v>0</v>
      </c>
      <c r="S284" s="12">
        <f t="shared" si="846"/>
        <v>0</v>
      </c>
      <c r="T284" s="12">
        <f t="shared" si="846"/>
        <v>0</v>
      </c>
      <c r="U284" s="12">
        <f t="shared" si="846"/>
        <v>0</v>
      </c>
      <c r="V284" s="12">
        <f t="shared" si="846"/>
        <v>0</v>
      </c>
      <c r="W284" s="12">
        <f t="shared" si="846"/>
        <v>0</v>
      </c>
      <c r="X284" s="12">
        <f t="shared" si="846"/>
        <v>0</v>
      </c>
      <c r="Y284" s="12">
        <f t="shared" si="846"/>
        <v>0</v>
      </c>
      <c r="Z284" s="12">
        <f t="shared" si="846"/>
        <v>0</v>
      </c>
      <c r="AA284" s="12">
        <f t="shared" si="846"/>
        <v>0</v>
      </c>
      <c r="AB284" s="12">
        <f t="shared" si="846"/>
        <v>0</v>
      </c>
      <c r="AC284" s="12">
        <f t="shared" si="846"/>
        <v>0</v>
      </c>
      <c r="AD284" s="12">
        <f t="shared" si="846"/>
        <v>0</v>
      </c>
      <c r="AE284" s="12">
        <f t="shared" si="846"/>
        <v>0</v>
      </c>
      <c r="AF284" s="12">
        <f t="shared" si="846"/>
        <v>0</v>
      </c>
      <c r="AG284" s="12">
        <f t="shared" si="846"/>
        <v>0</v>
      </c>
      <c r="AH284" s="12">
        <v>0</v>
      </c>
      <c r="AI284" s="12">
        <v>0</v>
      </c>
      <c r="AJ284" s="12">
        <f t="shared" ref="AJ284:AY284" si="847">SUM(AJ285:AJ286)</f>
        <v>0</v>
      </c>
      <c r="AK284" s="12">
        <f t="shared" si="847"/>
        <v>0</v>
      </c>
      <c r="AL284" s="12">
        <f t="shared" si="847"/>
        <v>0</v>
      </c>
      <c r="AM284" s="12">
        <f t="shared" si="847"/>
        <v>0</v>
      </c>
      <c r="AN284" s="12">
        <f t="shared" si="847"/>
        <v>0</v>
      </c>
      <c r="AO284" s="12">
        <f t="shared" si="847"/>
        <v>0</v>
      </c>
      <c r="AP284" s="12">
        <f t="shared" si="847"/>
        <v>0</v>
      </c>
      <c r="AQ284" s="12">
        <f t="shared" si="847"/>
        <v>0</v>
      </c>
      <c r="AR284" s="12">
        <f t="shared" si="847"/>
        <v>0</v>
      </c>
      <c r="AS284" s="12">
        <f t="shared" si="847"/>
        <v>0</v>
      </c>
      <c r="AT284" s="12">
        <f t="shared" si="847"/>
        <v>0</v>
      </c>
      <c r="AU284" s="12">
        <f t="shared" si="847"/>
        <v>0</v>
      </c>
      <c r="AV284" s="12">
        <f t="shared" si="847"/>
        <v>0</v>
      </c>
      <c r="AW284" s="12">
        <f t="shared" si="847"/>
        <v>0</v>
      </c>
      <c r="AX284" s="12">
        <f t="shared" si="847"/>
        <v>0</v>
      </c>
      <c r="AY284" s="12">
        <f t="shared" si="847"/>
        <v>0</v>
      </c>
      <c r="AZ284" s="12">
        <v>0</v>
      </c>
      <c r="BA284" s="12">
        <v>0</v>
      </c>
      <c r="BB284" s="12">
        <f t="shared" ref="BB284:BQ284" si="848">SUM(BB285:BB286)</f>
        <v>0</v>
      </c>
      <c r="BC284" s="12">
        <f t="shared" si="848"/>
        <v>0</v>
      </c>
      <c r="BD284" s="12">
        <f t="shared" si="848"/>
        <v>0</v>
      </c>
      <c r="BE284" s="12">
        <f t="shared" si="848"/>
        <v>15900</v>
      </c>
      <c r="BF284" s="12">
        <f t="shared" si="848"/>
        <v>0</v>
      </c>
      <c r="BG284" s="12">
        <f t="shared" si="848"/>
        <v>0</v>
      </c>
      <c r="BH284" s="12">
        <f t="shared" si="848"/>
        <v>15900</v>
      </c>
      <c r="BI284" s="12">
        <f t="shared" si="848"/>
        <v>0</v>
      </c>
      <c r="BJ284" s="12">
        <f t="shared" si="848"/>
        <v>0</v>
      </c>
      <c r="BK284" s="12">
        <f t="shared" si="848"/>
        <v>0</v>
      </c>
      <c r="BL284" s="12">
        <f t="shared" si="848"/>
        <v>0</v>
      </c>
      <c r="BM284" s="12">
        <f t="shared" si="848"/>
        <v>0</v>
      </c>
      <c r="BN284" s="12">
        <f t="shared" si="848"/>
        <v>15900</v>
      </c>
      <c r="BO284" s="12">
        <f t="shared" si="848"/>
        <v>0</v>
      </c>
      <c r="BP284" s="12">
        <f t="shared" si="848"/>
        <v>0</v>
      </c>
      <c r="BQ284" s="12">
        <f t="shared" si="848"/>
        <v>0</v>
      </c>
      <c r="BR284" s="12">
        <v>15900</v>
      </c>
      <c r="BS284" s="12">
        <v>0</v>
      </c>
      <c r="BT284" s="12">
        <f t="shared" ref="BT284:BZ284" si="849">SUM(BT285:BT286)</f>
        <v>192261</v>
      </c>
      <c r="BU284" s="12">
        <f t="shared" si="849"/>
        <v>192261</v>
      </c>
      <c r="BV284" s="12">
        <f t="shared" si="849"/>
        <v>68260</v>
      </c>
      <c r="BW284" s="12">
        <f t="shared" si="849"/>
        <v>46380</v>
      </c>
      <c r="BX284" s="12">
        <f t="shared" si="849"/>
        <v>15460</v>
      </c>
      <c r="BY284" s="12">
        <f t="shared" si="849"/>
        <v>15460</v>
      </c>
      <c r="BZ284" s="12">
        <f t="shared" si="849"/>
        <v>15460</v>
      </c>
      <c r="CA284" s="12">
        <f t="shared" si="807"/>
        <v>114640</v>
      </c>
      <c r="CB284" s="124">
        <f t="shared" si="818"/>
        <v>59.627277502977726</v>
      </c>
    </row>
    <row r="285" spans="1:80" x14ac:dyDescent="0.25">
      <c r="A285" s="4" t="s">
        <v>27</v>
      </c>
      <c r="B285" s="4" t="s">
        <v>173</v>
      </c>
      <c r="C285" s="4" t="s">
        <v>28</v>
      </c>
      <c r="D285" s="79" t="s">
        <v>174</v>
      </c>
      <c r="E285" s="89">
        <v>6131</v>
      </c>
      <c r="F285" s="79"/>
      <c r="G285" s="74" t="s">
        <v>1888</v>
      </c>
      <c r="H285" s="13" t="s">
        <v>49</v>
      </c>
      <c r="I285" s="14">
        <v>2500</v>
      </c>
      <c r="J285" s="14">
        <f t="shared" si="806"/>
        <v>2500</v>
      </c>
      <c r="K285" s="14">
        <v>2500</v>
      </c>
      <c r="L285" s="14">
        <f t="shared" si="809"/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/>
      <c r="T285" s="14"/>
      <c r="U285" s="14"/>
      <c r="V285" s="14"/>
      <c r="W285" s="14"/>
      <c r="X285" s="14">
        <f t="shared" si="830"/>
        <v>0</v>
      </c>
      <c r="Y285" s="14"/>
      <c r="Z285" s="14"/>
      <c r="AA285" s="14"/>
      <c r="AB285" s="14"/>
      <c r="AC285" s="14"/>
      <c r="AD285" s="14"/>
      <c r="AE285" s="14"/>
      <c r="AF285" s="14"/>
      <c r="AG285" s="14"/>
      <c r="AH285" s="14">
        <v>0</v>
      </c>
      <c r="AI285" s="14">
        <v>0</v>
      </c>
      <c r="AJ285" s="14">
        <v>0</v>
      </c>
      <c r="AK285" s="14"/>
      <c r="AL285" s="14"/>
      <c r="AM285" s="14"/>
      <c r="AN285" s="14"/>
      <c r="AO285" s="14"/>
      <c r="AP285" s="14">
        <f t="shared" si="831"/>
        <v>0</v>
      </c>
      <c r="AQ285" s="14"/>
      <c r="AR285" s="14"/>
      <c r="AS285" s="14"/>
      <c r="AT285" s="14"/>
      <c r="AU285" s="14"/>
      <c r="AV285" s="14"/>
      <c r="AW285" s="14"/>
      <c r="AX285" s="14"/>
      <c r="AY285" s="14"/>
      <c r="AZ285" s="14">
        <v>0</v>
      </c>
      <c r="BA285" s="14">
        <v>0</v>
      </c>
      <c r="BB285" s="14">
        <v>0</v>
      </c>
      <c r="BC285" s="14"/>
      <c r="BD285" s="14"/>
      <c r="BE285" s="14"/>
      <c r="BF285" s="14"/>
      <c r="BG285" s="14"/>
      <c r="BH285" s="14">
        <f t="shared" si="832"/>
        <v>0</v>
      </c>
      <c r="BI285" s="14"/>
      <c r="BJ285" s="14"/>
      <c r="BK285" s="14"/>
      <c r="BL285" s="14"/>
      <c r="BM285" s="14"/>
      <c r="BN285" s="14"/>
      <c r="BO285" s="14"/>
      <c r="BP285" s="14"/>
      <c r="BQ285" s="14"/>
      <c r="BR285" s="14">
        <v>0</v>
      </c>
      <c r="BS285" s="14">
        <v>0</v>
      </c>
      <c r="BT285" s="14">
        <v>2500</v>
      </c>
      <c r="BU285" s="14">
        <v>5500</v>
      </c>
      <c r="BV285" s="14">
        <v>5500</v>
      </c>
      <c r="BW285" s="14">
        <f t="shared" si="805"/>
        <v>0</v>
      </c>
      <c r="BX285" s="14"/>
      <c r="BY285" s="14"/>
      <c r="BZ285" s="14"/>
      <c r="CA285" s="14">
        <f t="shared" si="807"/>
        <v>5500</v>
      </c>
      <c r="CB285" s="122">
        <f t="shared" si="818"/>
        <v>100</v>
      </c>
    </row>
    <row r="286" spans="1:80" x14ac:dyDescent="0.25">
      <c r="A286" s="1" t="s">
        <v>27</v>
      </c>
      <c r="B286" s="1" t="s">
        <v>173</v>
      </c>
      <c r="C286" s="1" t="s">
        <v>28</v>
      </c>
      <c r="D286" s="82" t="s">
        <v>174</v>
      </c>
      <c r="E286" s="82" t="s">
        <v>50</v>
      </c>
      <c r="F286" s="79" t="s">
        <v>1</v>
      </c>
      <c r="G286" s="13" t="s">
        <v>1</v>
      </c>
      <c r="H286" s="2" t="s">
        <v>51</v>
      </c>
      <c r="I286" s="12">
        <f>SUM(I287:I289)</f>
        <v>189405</v>
      </c>
      <c r="J286" s="12">
        <f t="shared" si="806"/>
        <v>189574</v>
      </c>
      <c r="K286" s="12">
        <f t="shared" ref="K286" si="850">SUM(K287:K289)</f>
        <v>189574</v>
      </c>
      <c r="L286" s="12">
        <f t="shared" si="809"/>
        <v>0</v>
      </c>
      <c r="M286" s="12">
        <f t="shared" ref="M286:Q286" si="851">SUM(M287:M289)</f>
        <v>0</v>
      </c>
      <c r="N286" s="12">
        <f t="shared" si="851"/>
        <v>0</v>
      </c>
      <c r="O286" s="12">
        <f t="shared" si="851"/>
        <v>0</v>
      </c>
      <c r="P286" s="12">
        <f t="shared" si="851"/>
        <v>0</v>
      </c>
      <c r="Q286" s="12">
        <f t="shared" si="851"/>
        <v>0</v>
      </c>
      <c r="R286" s="12">
        <f t="shared" ref="R286:AG286" si="852">SUM(R287:R289)</f>
        <v>0</v>
      </c>
      <c r="S286" s="12">
        <f t="shared" si="852"/>
        <v>0</v>
      </c>
      <c r="T286" s="12">
        <f t="shared" si="852"/>
        <v>0</v>
      </c>
      <c r="U286" s="12">
        <f t="shared" si="852"/>
        <v>0</v>
      </c>
      <c r="V286" s="12">
        <f t="shared" si="852"/>
        <v>0</v>
      </c>
      <c r="W286" s="12">
        <f t="shared" si="852"/>
        <v>0</v>
      </c>
      <c r="X286" s="12">
        <f t="shared" si="852"/>
        <v>0</v>
      </c>
      <c r="Y286" s="12">
        <f t="shared" si="852"/>
        <v>0</v>
      </c>
      <c r="Z286" s="12">
        <f t="shared" si="852"/>
        <v>0</v>
      </c>
      <c r="AA286" s="12">
        <f t="shared" si="852"/>
        <v>0</v>
      </c>
      <c r="AB286" s="12">
        <f t="shared" si="852"/>
        <v>0</v>
      </c>
      <c r="AC286" s="12">
        <f t="shared" si="852"/>
        <v>0</v>
      </c>
      <c r="AD286" s="12">
        <f t="shared" si="852"/>
        <v>0</v>
      </c>
      <c r="AE286" s="12">
        <f t="shared" si="852"/>
        <v>0</v>
      </c>
      <c r="AF286" s="12">
        <f t="shared" si="852"/>
        <v>0</v>
      </c>
      <c r="AG286" s="12">
        <f t="shared" si="852"/>
        <v>0</v>
      </c>
      <c r="AH286" s="12">
        <v>0</v>
      </c>
      <c r="AI286" s="12">
        <v>0</v>
      </c>
      <c r="AJ286" s="12">
        <f t="shared" ref="AJ286:AY286" si="853">SUM(AJ287:AJ289)</f>
        <v>0</v>
      </c>
      <c r="AK286" s="12">
        <f t="shared" si="853"/>
        <v>0</v>
      </c>
      <c r="AL286" s="12">
        <f t="shared" si="853"/>
        <v>0</v>
      </c>
      <c r="AM286" s="12">
        <f t="shared" si="853"/>
        <v>0</v>
      </c>
      <c r="AN286" s="12">
        <f t="shared" si="853"/>
        <v>0</v>
      </c>
      <c r="AO286" s="12">
        <f t="shared" si="853"/>
        <v>0</v>
      </c>
      <c r="AP286" s="12">
        <f>SUM(AP287:AP289)</f>
        <v>0</v>
      </c>
      <c r="AQ286" s="12">
        <f t="shared" si="853"/>
        <v>0</v>
      </c>
      <c r="AR286" s="12">
        <f t="shared" si="853"/>
        <v>0</v>
      </c>
      <c r="AS286" s="12">
        <f t="shared" si="853"/>
        <v>0</v>
      </c>
      <c r="AT286" s="12">
        <f t="shared" si="853"/>
        <v>0</v>
      </c>
      <c r="AU286" s="12">
        <f t="shared" si="853"/>
        <v>0</v>
      </c>
      <c r="AV286" s="12">
        <f t="shared" si="853"/>
        <v>0</v>
      </c>
      <c r="AW286" s="12">
        <f t="shared" si="853"/>
        <v>0</v>
      </c>
      <c r="AX286" s="12">
        <f t="shared" si="853"/>
        <v>0</v>
      </c>
      <c r="AY286" s="12">
        <f t="shared" si="853"/>
        <v>0</v>
      </c>
      <c r="AZ286" s="12">
        <v>0</v>
      </c>
      <c r="BA286" s="12">
        <v>0</v>
      </c>
      <c r="BB286" s="12">
        <f t="shared" ref="BB286:BQ286" si="854">SUM(BB287:BB289)</f>
        <v>0</v>
      </c>
      <c r="BC286" s="12">
        <f t="shared" si="854"/>
        <v>0</v>
      </c>
      <c r="BD286" s="12">
        <f t="shared" si="854"/>
        <v>0</v>
      </c>
      <c r="BE286" s="12">
        <f t="shared" si="854"/>
        <v>15900</v>
      </c>
      <c r="BF286" s="12">
        <f t="shared" si="854"/>
        <v>0</v>
      </c>
      <c r="BG286" s="12">
        <f t="shared" si="854"/>
        <v>0</v>
      </c>
      <c r="BH286" s="12">
        <f t="shared" si="854"/>
        <v>15900</v>
      </c>
      <c r="BI286" s="12">
        <f t="shared" si="854"/>
        <v>0</v>
      </c>
      <c r="BJ286" s="12">
        <f t="shared" si="854"/>
        <v>0</v>
      </c>
      <c r="BK286" s="12">
        <f t="shared" si="854"/>
        <v>0</v>
      </c>
      <c r="BL286" s="12">
        <f t="shared" si="854"/>
        <v>0</v>
      </c>
      <c r="BM286" s="12">
        <f t="shared" si="854"/>
        <v>0</v>
      </c>
      <c r="BN286" s="12">
        <f t="shared" si="854"/>
        <v>15900</v>
      </c>
      <c r="BO286" s="12">
        <f t="shared" si="854"/>
        <v>0</v>
      </c>
      <c r="BP286" s="12">
        <f t="shared" si="854"/>
        <v>0</v>
      </c>
      <c r="BQ286" s="12">
        <f t="shared" si="854"/>
        <v>0</v>
      </c>
      <c r="BR286" s="12">
        <v>15900</v>
      </c>
      <c r="BS286" s="12">
        <v>0</v>
      </c>
      <c r="BT286" s="12">
        <f t="shared" ref="BT286:BZ286" si="855">SUM(BT287:BT289)</f>
        <v>189761</v>
      </c>
      <c r="BU286" s="12">
        <f t="shared" si="855"/>
        <v>186761</v>
      </c>
      <c r="BV286" s="12">
        <f t="shared" si="855"/>
        <v>62760</v>
      </c>
      <c r="BW286" s="12">
        <f t="shared" si="855"/>
        <v>46380</v>
      </c>
      <c r="BX286" s="12">
        <f t="shared" si="855"/>
        <v>15460</v>
      </c>
      <c r="BY286" s="12">
        <f t="shared" si="855"/>
        <v>15460</v>
      </c>
      <c r="BZ286" s="12">
        <f t="shared" si="855"/>
        <v>15460</v>
      </c>
      <c r="CA286" s="12">
        <f t="shared" si="807"/>
        <v>109140</v>
      </c>
      <c r="CB286" s="124">
        <f t="shared" si="818"/>
        <v>58.438324917943248</v>
      </c>
    </row>
    <row r="287" spans="1:80" x14ac:dyDescent="0.25">
      <c r="A287" s="4" t="s">
        <v>27</v>
      </c>
      <c r="B287" s="4" t="s">
        <v>173</v>
      </c>
      <c r="C287" s="4" t="s">
        <v>28</v>
      </c>
      <c r="D287" s="79" t="s">
        <v>174</v>
      </c>
      <c r="E287" s="89">
        <v>6139</v>
      </c>
      <c r="F287" s="79"/>
      <c r="G287" s="74" t="s">
        <v>1888</v>
      </c>
      <c r="H287" s="13" t="s">
        <v>51</v>
      </c>
      <c r="I287" s="14">
        <v>184440</v>
      </c>
      <c r="J287" s="14">
        <f t="shared" si="806"/>
        <v>184440</v>
      </c>
      <c r="K287" s="14">
        <v>184440</v>
      </c>
      <c r="L287" s="14">
        <f t="shared" si="809"/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/>
      <c r="T287" s="14"/>
      <c r="U287" s="14"/>
      <c r="V287" s="14"/>
      <c r="W287" s="14"/>
      <c r="X287" s="14">
        <f t="shared" si="830"/>
        <v>0</v>
      </c>
      <c r="Y287" s="14"/>
      <c r="Z287" s="14"/>
      <c r="AA287" s="14"/>
      <c r="AB287" s="14"/>
      <c r="AC287" s="14"/>
      <c r="AD287" s="14"/>
      <c r="AE287" s="14"/>
      <c r="AF287" s="14"/>
      <c r="AG287" s="14"/>
      <c r="AH287" s="14">
        <v>0</v>
      </c>
      <c r="AI287" s="14">
        <v>0</v>
      </c>
      <c r="AJ287" s="14">
        <v>0</v>
      </c>
      <c r="AK287" s="14"/>
      <c r="AL287" s="14"/>
      <c r="AM287" s="14"/>
      <c r="AN287" s="14"/>
      <c r="AO287" s="14"/>
      <c r="AP287" s="14">
        <f>AJ287+AK287+AL287+AM287+AN287+AO287</f>
        <v>0</v>
      </c>
      <c r="AQ287" s="14"/>
      <c r="AR287" s="14"/>
      <c r="AS287" s="14"/>
      <c r="AT287" s="14"/>
      <c r="AU287" s="14"/>
      <c r="AV287" s="14"/>
      <c r="AW287" s="14"/>
      <c r="AX287" s="14"/>
      <c r="AY287" s="14"/>
      <c r="AZ287" s="14">
        <v>0</v>
      </c>
      <c r="BA287" s="14">
        <v>0</v>
      </c>
      <c r="BB287" s="14">
        <v>0</v>
      </c>
      <c r="BC287" s="14"/>
      <c r="BD287" s="14"/>
      <c r="BE287" s="14">
        <f>15900</f>
        <v>15900</v>
      </c>
      <c r="BF287" s="14"/>
      <c r="BG287" s="14"/>
      <c r="BH287" s="14">
        <f t="shared" si="832"/>
        <v>15900</v>
      </c>
      <c r="BI287" s="14"/>
      <c r="BJ287" s="14"/>
      <c r="BK287" s="14"/>
      <c r="BL287" s="14"/>
      <c r="BM287" s="14"/>
      <c r="BN287" s="14">
        <v>15900</v>
      </c>
      <c r="BO287" s="14"/>
      <c r="BP287" s="14"/>
      <c r="BQ287" s="14"/>
      <c r="BR287" s="14">
        <v>15900</v>
      </c>
      <c r="BS287" s="14">
        <v>0</v>
      </c>
      <c r="BT287" s="14">
        <v>184440</v>
      </c>
      <c r="BU287" s="14">
        <v>181440</v>
      </c>
      <c r="BV287" s="14">
        <v>60000</v>
      </c>
      <c r="BW287" s="14">
        <f t="shared" si="805"/>
        <v>45000</v>
      </c>
      <c r="BX287" s="14">
        <v>15000</v>
      </c>
      <c r="BY287" s="14">
        <v>15000</v>
      </c>
      <c r="BZ287" s="14">
        <v>15000</v>
      </c>
      <c r="CA287" s="14">
        <f t="shared" si="807"/>
        <v>105000</v>
      </c>
      <c r="CB287" s="122">
        <f t="shared" si="818"/>
        <v>57.870370370370374</v>
      </c>
    </row>
    <row r="288" spans="1:80" ht="22.5" x14ac:dyDescent="0.25">
      <c r="A288" s="4" t="s">
        <v>27</v>
      </c>
      <c r="B288" s="4" t="s">
        <v>173</v>
      </c>
      <c r="C288" s="4" t="s">
        <v>28</v>
      </c>
      <c r="D288" s="79" t="s">
        <v>174</v>
      </c>
      <c r="E288" s="89">
        <v>6139</v>
      </c>
      <c r="F288" s="79" t="s">
        <v>180</v>
      </c>
      <c r="G288" s="74" t="s">
        <v>1888</v>
      </c>
      <c r="H288" s="13" t="s">
        <v>59</v>
      </c>
      <c r="I288" s="14">
        <v>2165</v>
      </c>
      <c r="J288" s="14">
        <f t="shared" si="806"/>
        <v>2334</v>
      </c>
      <c r="K288" s="14">
        <v>2334</v>
      </c>
      <c r="L288" s="14">
        <f t="shared" si="809"/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/>
      <c r="T288" s="14"/>
      <c r="U288" s="14"/>
      <c r="V288" s="14"/>
      <c r="W288" s="14"/>
      <c r="X288" s="14">
        <f t="shared" si="830"/>
        <v>0</v>
      </c>
      <c r="Y288" s="14"/>
      <c r="Z288" s="14"/>
      <c r="AA288" s="14"/>
      <c r="AB288" s="14"/>
      <c r="AC288" s="14"/>
      <c r="AD288" s="14"/>
      <c r="AE288" s="14"/>
      <c r="AF288" s="14"/>
      <c r="AG288" s="14"/>
      <c r="AH288" s="14">
        <v>0</v>
      </c>
      <c r="AI288" s="14">
        <v>0</v>
      </c>
      <c r="AJ288" s="14">
        <v>0</v>
      </c>
      <c r="AK288" s="14"/>
      <c r="AL288" s="14"/>
      <c r="AM288" s="14"/>
      <c r="AN288" s="14"/>
      <c r="AO288" s="14"/>
      <c r="AP288" s="14">
        <f t="shared" si="831"/>
        <v>0</v>
      </c>
      <c r="AQ288" s="14"/>
      <c r="AR288" s="14"/>
      <c r="AS288" s="14"/>
      <c r="AT288" s="14"/>
      <c r="AU288" s="14"/>
      <c r="AV288" s="14"/>
      <c r="AW288" s="14"/>
      <c r="AX288" s="14"/>
      <c r="AY288" s="14"/>
      <c r="AZ288" s="14">
        <v>0</v>
      </c>
      <c r="BA288" s="14">
        <v>0</v>
      </c>
      <c r="BB288" s="14">
        <v>0</v>
      </c>
      <c r="BC288" s="14"/>
      <c r="BD288" s="14"/>
      <c r="BE288" s="14"/>
      <c r="BF288" s="14"/>
      <c r="BG288" s="14"/>
      <c r="BH288" s="14">
        <f t="shared" si="832"/>
        <v>0</v>
      </c>
      <c r="BI288" s="14"/>
      <c r="BJ288" s="14"/>
      <c r="BK288" s="14"/>
      <c r="BL288" s="14"/>
      <c r="BM288" s="14"/>
      <c r="BN288" s="14"/>
      <c r="BO288" s="14"/>
      <c r="BP288" s="14"/>
      <c r="BQ288" s="14"/>
      <c r="BR288" s="14">
        <v>0</v>
      </c>
      <c r="BS288" s="14">
        <v>0</v>
      </c>
      <c r="BT288" s="14">
        <v>2521</v>
      </c>
      <c r="BU288" s="14">
        <v>2521</v>
      </c>
      <c r="BV288" s="14">
        <v>1260</v>
      </c>
      <c r="BW288" s="14">
        <f t="shared" si="805"/>
        <v>630</v>
      </c>
      <c r="BX288" s="14">
        <v>210</v>
      </c>
      <c r="BY288" s="14">
        <v>210</v>
      </c>
      <c r="BZ288" s="14">
        <v>210</v>
      </c>
      <c r="CA288" s="14">
        <f t="shared" si="807"/>
        <v>1890</v>
      </c>
      <c r="CB288" s="122">
        <f t="shared" si="818"/>
        <v>74.970249900833011</v>
      </c>
    </row>
    <row r="289" spans="1:80" ht="22.5" x14ac:dyDescent="0.25">
      <c r="A289" s="4" t="s">
        <v>27</v>
      </c>
      <c r="B289" s="4" t="s">
        <v>173</v>
      </c>
      <c r="C289" s="4" t="s">
        <v>28</v>
      </c>
      <c r="D289" s="79" t="s">
        <v>174</v>
      </c>
      <c r="E289" s="89">
        <v>6139</v>
      </c>
      <c r="F289" s="79" t="s">
        <v>181</v>
      </c>
      <c r="G289" s="74" t="s">
        <v>1888</v>
      </c>
      <c r="H289" s="13" t="s">
        <v>65</v>
      </c>
      <c r="I289" s="14">
        <v>2800</v>
      </c>
      <c r="J289" s="14">
        <f t="shared" si="806"/>
        <v>2800</v>
      </c>
      <c r="K289" s="14">
        <v>2800</v>
      </c>
      <c r="L289" s="14">
        <f t="shared" si="809"/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/>
      <c r="T289" s="14"/>
      <c r="U289" s="14"/>
      <c r="V289" s="14"/>
      <c r="W289" s="14"/>
      <c r="X289" s="14">
        <f t="shared" si="830"/>
        <v>0</v>
      </c>
      <c r="Y289" s="14"/>
      <c r="Z289" s="14"/>
      <c r="AA289" s="14"/>
      <c r="AB289" s="14"/>
      <c r="AC289" s="14"/>
      <c r="AD289" s="14"/>
      <c r="AE289" s="14"/>
      <c r="AF289" s="14"/>
      <c r="AG289" s="14"/>
      <c r="AH289" s="14">
        <v>0</v>
      </c>
      <c r="AI289" s="14">
        <v>0</v>
      </c>
      <c r="AJ289" s="14">
        <v>0</v>
      </c>
      <c r="AK289" s="14"/>
      <c r="AL289" s="14"/>
      <c r="AM289" s="14"/>
      <c r="AN289" s="14"/>
      <c r="AO289" s="14"/>
      <c r="AP289" s="14">
        <f t="shared" si="831"/>
        <v>0</v>
      </c>
      <c r="AQ289" s="14"/>
      <c r="AR289" s="14"/>
      <c r="AS289" s="14"/>
      <c r="AT289" s="14"/>
      <c r="AU289" s="14"/>
      <c r="AV289" s="14"/>
      <c r="AW289" s="14"/>
      <c r="AX289" s="14"/>
      <c r="AY289" s="14"/>
      <c r="AZ289" s="14">
        <v>0</v>
      </c>
      <c r="BA289" s="14">
        <v>0</v>
      </c>
      <c r="BB289" s="14">
        <v>0</v>
      </c>
      <c r="BC289" s="14"/>
      <c r="BD289" s="14"/>
      <c r="BE289" s="14"/>
      <c r="BF289" s="14"/>
      <c r="BG289" s="14"/>
      <c r="BH289" s="14">
        <f t="shared" si="832"/>
        <v>0</v>
      </c>
      <c r="BI289" s="14"/>
      <c r="BJ289" s="14"/>
      <c r="BK289" s="14"/>
      <c r="BL289" s="14"/>
      <c r="BM289" s="14"/>
      <c r="BN289" s="14"/>
      <c r="BO289" s="14"/>
      <c r="BP289" s="14"/>
      <c r="BQ289" s="14"/>
      <c r="BR289" s="14">
        <v>0</v>
      </c>
      <c r="BS289" s="14">
        <v>0</v>
      </c>
      <c r="BT289" s="14">
        <v>2800</v>
      </c>
      <c r="BU289" s="14">
        <v>2800</v>
      </c>
      <c r="BV289" s="14">
        <v>1500</v>
      </c>
      <c r="BW289" s="14">
        <f t="shared" si="805"/>
        <v>750</v>
      </c>
      <c r="BX289" s="14">
        <v>250</v>
      </c>
      <c r="BY289" s="14">
        <v>250</v>
      </c>
      <c r="BZ289" s="14">
        <v>250</v>
      </c>
      <c r="CA289" s="14">
        <f t="shared" si="807"/>
        <v>2250</v>
      </c>
      <c r="CB289" s="122">
        <f t="shared" si="818"/>
        <v>80.357142857142861</v>
      </c>
    </row>
    <row r="290" spans="1:80" ht="22.5" x14ac:dyDescent="0.25">
      <c r="A290" s="1" t="s">
        <v>1</v>
      </c>
      <c r="B290" s="1" t="s">
        <v>1</v>
      </c>
      <c r="C290" s="1" t="s">
        <v>1</v>
      </c>
      <c r="D290" s="78" t="s">
        <v>1</v>
      </c>
      <c r="E290" s="78" t="s">
        <v>1</v>
      </c>
      <c r="F290" s="78" t="s">
        <v>1</v>
      </c>
      <c r="G290" s="2" t="s">
        <v>1</v>
      </c>
      <c r="H290" s="10" t="s">
        <v>66</v>
      </c>
      <c r="I290" s="11">
        <f>SUM(I291)</f>
        <v>100</v>
      </c>
      <c r="J290" s="11">
        <f t="shared" si="806"/>
        <v>100</v>
      </c>
      <c r="K290" s="11">
        <f t="shared" ref="K290:Q291" si="856">SUM(K291)</f>
        <v>100</v>
      </c>
      <c r="L290" s="11">
        <f t="shared" si="809"/>
        <v>0</v>
      </c>
      <c r="M290" s="11">
        <f t="shared" si="856"/>
        <v>0</v>
      </c>
      <c r="N290" s="11">
        <f t="shared" si="856"/>
        <v>0</v>
      </c>
      <c r="O290" s="11">
        <f t="shared" si="856"/>
        <v>0</v>
      </c>
      <c r="P290" s="11">
        <f t="shared" si="856"/>
        <v>0</v>
      </c>
      <c r="Q290" s="11">
        <f t="shared" si="856"/>
        <v>0</v>
      </c>
      <c r="R290" s="11">
        <f t="shared" ref="R290:AG291" si="857">SUM(R291)</f>
        <v>0</v>
      </c>
      <c r="S290" s="11">
        <f t="shared" si="857"/>
        <v>0</v>
      </c>
      <c r="T290" s="11">
        <f t="shared" si="857"/>
        <v>0</v>
      </c>
      <c r="U290" s="11">
        <f t="shared" si="857"/>
        <v>0</v>
      </c>
      <c r="V290" s="11">
        <f t="shared" si="857"/>
        <v>0</v>
      </c>
      <c r="W290" s="11">
        <f t="shared" si="857"/>
        <v>0</v>
      </c>
      <c r="X290" s="11">
        <f t="shared" si="857"/>
        <v>0</v>
      </c>
      <c r="Y290" s="11">
        <f t="shared" si="857"/>
        <v>0</v>
      </c>
      <c r="Z290" s="11">
        <f t="shared" si="857"/>
        <v>0</v>
      </c>
      <c r="AA290" s="11">
        <f t="shared" si="857"/>
        <v>0</v>
      </c>
      <c r="AB290" s="11">
        <f t="shared" si="857"/>
        <v>0</v>
      </c>
      <c r="AC290" s="11">
        <f t="shared" si="857"/>
        <v>0</v>
      </c>
      <c r="AD290" s="11">
        <f t="shared" si="857"/>
        <v>0</v>
      </c>
      <c r="AE290" s="11">
        <f t="shared" si="857"/>
        <v>0</v>
      </c>
      <c r="AF290" s="11">
        <f t="shared" si="857"/>
        <v>0</v>
      </c>
      <c r="AG290" s="11">
        <f t="shared" si="857"/>
        <v>0</v>
      </c>
      <c r="AH290" s="11">
        <v>0</v>
      </c>
      <c r="AI290" s="11">
        <v>0</v>
      </c>
      <c r="AJ290" s="11">
        <f t="shared" ref="AJ290:AY291" si="858">SUM(AJ291)</f>
        <v>0</v>
      </c>
      <c r="AK290" s="11">
        <f t="shared" si="858"/>
        <v>0</v>
      </c>
      <c r="AL290" s="11">
        <f t="shared" si="858"/>
        <v>0</v>
      </c>
      <c r="AM290" s="11">
        <f t="shared" si="858"/>
        <v>0</v>
      </c>
      <c r="AN290" s="11">
        <f t="shared" si="858"/>
        <v>0</v>
      </c>
      <c r="AO290" s="11">
        <f t="shared" si="858"/>
        <v>0</v>
      </c>
      <c r="AP290" s="11">
        <f t="shared" si="858"/>
        <v>0</v>
      </c>
      <c r="AQ290" s="11">
        <f t="shared" si="858"/>
        <v>0</v>
      </c>
      <c r="AR290" s="11">
        <f t="shared" si="858"/>
        <v>0</v>
      </c>
      <c r="AS290" s="11">
        <f t="shared" si="858"/>
        <v>0</v>
      </c>
      <c r="AT290" s="11">
        <f t="shared" si="858"/>
        <v>0</v>
      </c>
      <c r="AU290" s="11">
        <f t="shared" si="858"/>
        <v>0</v>
      </c>
      <c r="AV290" s="11">
        <f t="shared" si="858"/>
        <v>0</v>
      </c>
      <c r="AW290" s="11">
        <f t="shared" si="858"/>
        <v>0</v>
      </c>
      <c r="AX290" s="11">
        <f t="shared" si="858"/>
        <v>0</v>
      </c>
      <c r="AY290" s="11">
        <f t="shared" si="858"/>
        <v>0</v>
      </c>
      <c r="AZ290" s="11">
        <v>0</v>
      </c>
      <c r="BA290" s="11">
        <v>0</v>
      </c>
      <c r="BB290" s="11">
        <f t="shared" ref="BB290:BQ291" si="859">SUM(BB291)</f>
        <v>0</v>
      </c>
      <c r="BC290" s="11">
        <f t="shared" si="859"/>
        <v>0</v>
      </c>
      <c r="BD290" s="11">
        <f t="shared" si="859"/>
        <v>0</v>
      </c>
      <c r="BE290" s="11">
        <f t="shared" si="859"/>
        <v>0</v>
      </c>
      <c r="BF290" s="11">
        <f t="shared" si="859"/>
        <v>0</v>
      </c>
      <c r="BG290" s="11">
        <f t="shared" si="859"/>
        <v>0</v>
      </c>
      <c r="BH290" s="11">
        <f t="shared" si="859"/>
        <v>0</v>
      </c>
      <c r="BI290" s="11">
        <f t="shared" si="859"/>
        <v>0</v>
      </c>
      <c r="BJ290" s="11">
        <f t="shared" si="859"/>
        <v>0</v>
      </c>
      <c r="BK290" s="11">
        <f t="shared" si="859"/>
        <v>0</v>
      </c>
      <c r="BL290" s="11">
        <f t="shared" si="859"/>
        <v>0</v>
      </c>
      <c r="BM290" s="11">
        <f t="shared" si="859"/>
        <v>0</v>
      </c>
      <c r="BN290" s="11">
        <f t="shared" si="859"/>
        <v>0</v>
      </c>
      <c r="BO290" s="11">
        <f t="shared" si="859"/>
        <v>0</v>
      </c>
      <c r="BP290" s="11">
        <f t="shared" si="859"/>
        <v>0</v>
      </c>
      <c r="BQ290" s="11">
        <f t="shared" si="859"/>
        <v>0</v>
      </c>
      <c r="BR290" s="11">
        <v>0</v>
      </c>
      <c r="BS290" s="11">
        <v>0</v>
      </c>
      <c r="BT290" s="11">
        <f t="shared" ref="BT290:BZ291" si="860">SUM(BT291)</f>
        <v>100</v>
      </c>
      <c r="BU290" s="11">
        <f t="shared" si="860"/>
        <v>100</v>
      </c>
      <c r="BV290" s="11">
        <f t="shared" si="860"/>
        <v>0</v>
      </c>
      <c r="BW290" s="11">
        <f t="shared" si="860"/>
        <v>0</v>
      </c>
      <c r="BX290" s="11">
        <f t="shared" si="860"/>
        <v>0</v>
      </c>
      <c r="BY290" s="11">
        <f t="shared" si="860"/>
        <v>0</v>
      </c>
      <c r="BZ290" s="11">
        <f t="shared" si="860"/>
        <v>0</v>
      </c>
      <c r="CA290" s="11">
        <f t="shared" si="807"/>
        <v>0</v>
      </c>
      <c r="CB290" s="123">
        <f t="shared" si="818"/>
        <v>0</v>
      </c>
    </row>
    <row r="291" spans="1:80" x14ac:dyDescent="0.25">
      <c r="A291" s="4" t="s">
        <v>27</v>
      </c>
      <c r="B291" s="4" t="s">
        <v>173</v>
      </c>
      <c r="C291" s="4" t="s">
        <v>28</v>
      </c>
      <c r="D291" s="79" t="s">
        <v>174</v>
      </c>
      <c r="E291" s="78" t="s">
        <v>67</v>
      </c>
      <c r="F291" s="78" t="s">
        <v>1</v>
      </c>
      <c r="G291" s="2" t="s">
        <v>1</v>
      </c>
      <c r="H291" s="2" t="s">
        <v>68</v>
      </c>
      <c r="I291" s="12">
        <f>SUM(I292)</f>
        <v>100</v>
      </c>
      <c r="J291" s="12">
        <f t="shared" si="806"/>
        <v>100</v>
      </c>
      <c r="K291" s="12">
        <f t="shared" si="856"/>
        <v>100</v>
      </c>
      <c r="L291" s="12">
        <f t="shared" si="809"/>
        <v>0</v>
      </c>
      <c r="M291" s="12">
        <f t="shared" si="856"/>
        <v>0</v>
      </c>
      <c r="N291" s="12">
        <f t="shared" si="856"/>
        <v>0</v>
      </c>
      <c r="O291" s="12">
        <f t="shared" si="856"/>
        <v>0</v>
      </c>
      <c r="P291" s="12">
        <f t="shared" si="856"/>
        <v>0</v>
      </c>
      <c r="Q291" s="12">
        <f t="shared" si="856"/>
        <v>0</v>
      </c>
      <c r="R291" s="12">
        <f t="shared" si="857"/>
        <v>0</v>
      </c>
      <c r="S291" s="12">
        <f t="shared" ref="S291:AG291" si="861">SUM(S292)</f>
        <v>0</v>
      </c>
      <c r="T291" s="12">
        <f t="shared" si="861"/>
        <v>0</v>
      </c>
      <c r="U291" s="12">
        <f t="shared" si="861"/>
        <v>0</v>
      </c>
      <c r="V291" s="12">
        <f t="shared" si="861"/>
        <v>0</v>
      </c>
      <c r="W291" s="12">
        <f t="shared" si="861"/>
        <v>0</v>
      </c>
      <c r="X291" s="12">
        <f t="shared" si="861"/>
        <v>0</v>
      </c>
      <c r="Y291" s="12">
        <f t="shared" si="861"/>
        <v>0</v>
      </c>
      <c r="Z291" s="12">
        <f t="shared" si="861"/>
        <v>0</v>
      </c>
      <c r="AA291" s="12">
        <f t="shared" si="861"/>
        <v>0</v>
      </c>
      <c r="AB291" s="12">
        <f t="shared" si="861"/>
        <v>0</v>
      </c>
      <c r="AC291" s="12">
        <f t="shared" si="861"/>
        <v>0</v>
      </c>
      <c r="AD291" s="12">
        <f t="shared" si="861"/>
        <v>0</v>
      </c>
      <c r="AE291" s="12">
        <f t="shared" si="861"/>
        <v>0</v>
      </c>
      <c r="AF291" s="12">
        <f t="shared" si="861"/>
        <v>0</v>
      </c>
      <c r="AG291" s="12">
        <f t="shared" si="861"/>
        <v>0</v>
      </c>
      <c r="AH291" s="12">
        <v>0</v>
      </c>
      <c r="AI291" s="12">
        <v>0</v>
      </c>
      <c r="AJ291" s="12">
        <f t="shared" si="858"/>
        <v>0</v>
      </c>
      <c r="AK291" s="12">
        <f t="shared" ref="AK291:AY291" si="862">SUM(AK292)</f>
        <v>0</v>
      </c>
      <c r="AL291" s="12">
        <f t="shared" si="862"/>
        <v>0</v>
      </c>
      <c r="AM291" s="12">
        <f t="shared" si="862"/>
        <v>0</v>
      </c>
      <c r="AN291" s="12">
        <f t="shared" si="862"/>
        <v>0</v>
      </c>
      <c r="AO291" s="12">
        <f t="shared" si="862"/>
        <v>0</v>
      </c>
      <c r="AP291" s="12">
        <f t="shared" si="862"/>
        <v>0</v>
      </c>
      <c r="AQ291" s="12">
        <f t="shared" si="862"/>
        <v>0</v>
      </c>
      <c r="AR291" s="12">
        <f t="shared" si="862"/>
        <v>0</v>
      </c>
      <c r="AS291" s="12">
        <f t="shared" si="862"/>
        <v>0</v>
      </c>
      <c r="AT291" s="12">
        <f t="shared" si="862"/>
        <v>0</v>
      </c>
      <c r="AU291" s="12">
        <f t="shared" si="862"/>
        <v>0</v>
      </c>
      <c r="AV291" s="12">
        <f t="shared" si="862"/>
        <v>0</v>
      </c>
      <c r="AW291" s="12">
        <f t="shared" si="862"/>
        <v>0</v>
      </c>
      <c r="AX291" s="12">
        <f t="shared" si="862"/>
        <v>0</v>
      </c>
      <c r="AY291" s="12">
        <f t="shared" si="862"/>
        <v>0</v>
      </c>
      <c r="AZ291" s="12">
        <v>0</v>
      </c>
      <c r="BA291" s="12">
        <v>0</v>
      </c>
      <c r="BB291" s="12">
        <f t="shared" si="859"/>
        <v>0</v>
      </c>
      <c r="BC291" s="12">
        <f t="shared" ref="BC291:BQ291" si="863">SUM(BC292)</f>
        <v>0</v>
      </c>
      <c r="BD291" s="12">
        <f t="shared" si="863"/>
        <v>0</v>
      </c>
      <c r="BE291" s="12">
        <f t="shared" si="863"/>
        <v>0</v>
      </c>
      <c r="BF291" s="12">
        <f t="shared" si="863"/>
        <v>0</v>
      </c>
      <c r="BG291" s="12">
        <f t="shared" si="863"/>
        <v>0</v>
      </c>
      <c r="BH291" s="12">
        <f t="shared" si="863"/>
        <v>0</v>
      </c>
      <c r="BI291" s="12">
        <f t="shared" si="863"/>
        <v>0</v>
      </c>
      <c r="BJ291" s="12">
        <f t="shared" si="863"/>
        <v>0</v>
      </c>
      <c r="BK291" s="12">
        <f t="shared" si="863"/>
        <v>0</v>
      </c>
      <c r="BL291" s="12">
        <f t="shared" si="863"/>
        <v>0</v>
      </c>
      <c r="BM291" s="12">
        <f t="shared" si="863"/>
        <v>0</v>
      </c>
      <c r="BN291" s="12">
        <f t="shared" si="863"/>
        <v>0</v>
      </c>
      <c r="BO291" s="12">
        <f t="shared" si="863"/>
        <v>0</v>
      </c>
      <c r="BP291" s="12">
        <f t="shared" si="863"/>
        <v>0</v>
      </c>
      <c r="BQ291" s="12">
        <f t="shared" si="863"/>
        <v>0</v>
      </c>
      <c r="BR291" s="12">
        <v>0</v>
      </c>
      <c r="BS291" s="12">
        <v>0</v>
      </c>
      <c r="BT291" s="12">
        <f t="shared" si="860"/>
        <v>100</v>
      </c>
      <c r="BU291" s="12">
        <f t="shared" si="860"/>
        <v>100</v>
      </c>
      <c r="BV291" s="12">
        <f t="shared" si="860"/>
        <v>0</v>
      </c>
      <c r="BW291" s="12">
        <f t="shared" si="860"/>
        <v>0</v>
      </c>
      <c r="BX291" s="12">
        <f t="shared" si="860"/>
        <v>0</v>
      </c>
      <c r="BY291" s="12">
        <f t="shared" si="860"/>
        <v>0</v>
      </c>
      <c r="BZ291" s="12">
        <f t="shared" si="860"/>
        <v>0</v>
      </c>
      <c r="CA291" s="12">
        <f t="shared" si="807"/>
        <v>0</v>
      </c>
      <c r="CB291" s="124">
        <f t="shared" si="818"/>
        <v>0</v>
      </c>
    </row>
    <row r="292" spans="1:80" x14ac:dyDescent="0.25">
      <c r="A292" s="4" t="s">
        <v>27</v>
      </c>
      <c r="B292" s="4" t="s">
        <v>173</v>
      </c>
      <c r="C292" s="4" t="s">
        <v>28</v>
      </c>
      <c r="D292" s="79" t="s">
        <v>174</v>
      </c>
      <c r="E292" s="89">
        <v>6148</v>
      </c>
      <c r="F292" s="79"/>
      <c r="G292" s="74" t="s">
        <v>1888</v>
      </c>
      <c r="H292" s="13" t="s">
        <v>76</v>
      </c>
      <c r="I292" s="14">
        <v>100</v>
      </c>
      <c r="J292" s="14">
        <f t="shared" si="806"/>
        <v>100</v>
      </c>
      <c r="K292" s="14">
        <v>100</v>
      </c>
      <c r="L292" s="14">
        <f t="shared" si="809"/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/>
      <c r="T292" s="14"/>
      <c r="U292" s="14"/>
      <c r="V292" s="14"/>
      <c r="W292" s="14"/>
      <c r="X292" s="14">
        <f t="shared" si="830"/>
        <v>0</v>
      </c>
      <c r="Y292" s="14"/>
      <c r="Z292" s="14"/>
      <c r="AA292" s="14"/>
      <c r="AB292" s="14"/>
      <c r="AC292" s="14"/>
      <c r="AD292" s="14"/>
      <c r="AE292" s="14"/>
      <c r="AF292" s="14"/>
      <c r="AG292" s="14"/>
      <c r="AH292" s="14">
        <v>0</v>
      </c>
      <c r="AI292" s="14">
        <v>0</v>
      </c>
      <c r="AJ292" s="14">
        <v>0</v>
      </c>
      <c r="AK292" s="14"/>
      <c r="AL292" s="14"/>
      <c r="AM292" s="14"/>
      <c r="AN292" s="14"/>
      <c r="AO292" s="14"/>
      <c r="AP292" s="14">
        <f t="shared" si="831"/>
        <v>0</v>
      </c>
      <c r="AQ292" s="14"/>
      <c r="AR292" s="14"/>
      <c r="AS292" s="14"/>
      <c r="AT292" s="14"/>
      <c r="AU292" s="14"/>
      <c r="AV292" s="14"/>
      <c r="AW292" s="14"/>
      <c r="AX292" s="14"/>
      <c r="AY292" s="14"/>
      <c r="AZ292" s="14">
        <v>0</v>
      </c>
      <c r="BA292" s="14">
        <v>0</v>
      </c>
      <c r="BB292" s="14">
        <v>0</v>
      </c>
      <c r="BC292" s="14"/>
      <c r="BD292" s="14"/>
      <c r="BE292" s="14"/>
      <c r="BF292" s="14"/>
      <c r="BG292" s="14"/>
      <c r="BH292" s="14">
        <f t="shared" si="832"/>
        <v>0</v>
      </c>
      <c r="BI292" s="14"/>
      <c r="BJ292" s="14"/>
      <c r="BK292" s="14"/>
      <c r="BL292" s="14"/>
      <c r="BM292" s="14"/>
      <c r="BN292" s="14"/>
      <c r="BO292" s="14"/>
      <c r="BP292" s="14"/>
      <c r="BQ292" s="14"/>
      <c r="BR292" s="14">
        <v>0</v>
      </c>
      <c r="BS292" s="14">
        <v>0</v>
      </c>
      <c r="BT292" s="14">
        <v>100</v>
      </c>
      <c r="BU292" s="14">
        <v>100</v>
      </c>
      <c r="BV292" s="14">
        <v>0</v>
      </c>
      <c r="BW292" s="14">
        <f t="shared" si="805"/>
        <v>0</v>
      </c>
      <c r="BX292" s="14"/>
      <c r="BY292" s="14"/>
      <c r="BZ292" s="14"/>
      <c r="CA292" s="14">
        <f t="shared" si="807"/>
        <v>0</v>
      </c>
      <c r="CB292" s="122">
        <f t="shared" si="818"/>
        <v>0</v>
      </c>
    </row>
    <row r="293" spans="1:80" ht="22.5" x14ac:dyDescent="0.25">
      <c r="A293" s="1" t="s">
        <v>1</v>
      </c>
      <c r="B293" s="1" t="s">
        <v>1</v>
      </c>
      <c r="C293" s="1" t="s">
        <v>1</v>
      </c>
      <c r="D293" s="78" t="s">
        <v>1</v>
      </c>
      <c r="E293" s="78" t="s">
        <v>1</v>
      </c>
      <c r="F293" s="78" t="s">
        <v>1</v>
      </c>
      <c r="G293" s="2" t="s">
        <v>1</v>
      </c>
      <c r="H293" s="10" t="s">
        <v>77</v>
      </c>
      <c r="I293" s="11">
        <f>SUM(I294)</f>
        <v>30000</v>
      </c>
      <c r="J293" s="11">
        <f t="shared" si="806"/>
        <v>30000</v>
      </c>
      <c r="K293" s="11">
        <f t="shared" ref="K293:Q293" si="864">SUM(K294)</f>
        <v>30000</v>
      </c>
      <c r="L293" s="11">
        <f t="shared" si="809"/>
        <v>0</v>
      </c>
      <c r="M293" s="11">
        <f t="shared" si="864"/>
        <v>0</v>
      </c>
      <c r="N293" s="11">
        <f t="shared" si="864"/>
        <v>0</v>
      </c>
      <c r="O293" s="11">
        <f t="shared" si="864"/>
        <v>0</v>
      </c>
      <c r="P293" s="11">
        <f t="shared" si="864"/>
        <v>0</v>
      </c>
      <c r="Q293" s="11">
        <f t="shared" si="864"/>
        <v>0</v>
      </c>
      <c r="R293" s="11">
        <f t="shared" ref="R293:AG293" si="865">SUM(R294)</f>
        <v>0</v>
      </c>
      <c r="S293" s="11">
        <f t="shared" si="865"/>
        <v>0</v>
      </c>
      <c r="T293" s="11">
        <f t="shared" si="865"/>
        <v>0</v>
      </c>
      <c r="U293" s="11">
        <f t="shared" si="865"/>
        <v>0</v>
      </c>
      <c r="V293" s="11">
        <f t="shared" si="865"/>
        <v>0</v>
      </c>
      <c r="W293" s="11">
        <f t="shared" si="865"/>
        <v>0</v>
      </c>
      <c r="X293" s="11">
        <f t="shared" si="865"/>
        <v>0</v>
      </c>
      <c r="Y293" s="11">
        <f t="shared" si="865"/>
        <v>0</v>
      </c>
      <c r="Z293" s="11">
        <f t="shared" si="865"/>
        <v>0</v>
      </c>
      <c r="AA293" s="11">
        <f t="shared" si="865"/>
        <v>0</v>
      </c>
      <c r="AB293" s="11">
        <f t="shared" si="865"/>
        <v>0</v>
      </c>
      <c r="AC293" s="11">
        <f t="shared" si="865"/>
        <v>0</v>
      </c>
      <c r="AD293" s="11">
        <f t="shared" si="865"/>
        <v>0</v>
      </c>
      <c r="AE293" s="11">
        <f t="shared" si="865"/>
        <v>0</v>
      </c>
      <c r="AF293" s="11">
        <f t="shared" si="865"/>
        <v>0</v>
      </c>
      <c r="AG293" s="11">
        <f t="shared" si="865"/>
        <v>0</v>
      </c>
      <c r="AH293" s="11">
        <v>0</v>
      </c>
      <c r="AI293" s="11">
        <v>0</v>
      </c>
      <c r="AJ293" s="11">
        <f t="shared" ref="AJ293:AY293" si="866">SUM(AJ294)</f>
        <v>0</v>
      </c>
      <c r="AK293" s="11">
        <f t="shared" si="866"/>
        <v>0</v>
      </c>
      <c r="AL293" s="11">
        <f t="shared" si="866"/>
        <v>0</v>
      </c>
      <c r="AM293" s="11">
        <f t="shared" si="866"/>
        <v>0</v>
      </c>
      <c r="AN293" s="11">
        <f t="shared" si="866"/>
        <v>0</v>
      </c>
      <c r="AO293" s="11">
        <f t="shared" si="866"/>
        <v>0</v>
      </c>
      <c r="AP293" s="11">
        <f t="shared" si="866"/>
        <v>0</v>
      </c>
      <c r="AQ293" s="11">
        <f t="shared" si="866"/>
        <v>0</v>
      </c>
      <c r="AR293" s="11">
        <f t="shared" si="866"/>
        <v>0</v>
      </c>
      <c r="AS293" s="11">
        <f t="shared" si="866"/>
        <v>0</v>
      </c>
      <c r="AT293" s="11">
        <f t="shared" si="866"/>
        <v>0</v>
      </c>
      <c r="AU293" s="11">
        <f t="shared" si="866"/>
        <v>0</v>
      </c>
      <c r="AV293" s="11">
        <f t="shared" si="866"/>
        <v>0</v>
      </c>
      <c r="AW293" s="11">
        <f t="shared" si="866"/>
        <v>0</v>
      </c>
      <c r="AX293" s="11">
        <f t="shared" si="866"/>
        <v>0</v>
      </c>
      <c r="AY293" s="11">
        <f t="shared" si="866"/>
        <v>0</v>
      </c>
      <c r="AZ293" s="11">
        <v>0</v>
      </c>
      <c r="BA293" s="11">
        <v>0</v>
      </c>
      <c r="BB293" s="11">
        <f t="shared" ref="BB293:BQ293" si="867">SUM(BB294)</f>
        <v>0</v>
      </c>
      <c r="BC293" s="11">
        <f t="shared" si="867"/>
        <v>0</v>
      </c>
      <c r="BD293" s="11">
        <f t="shared" si="867"/>
        <v>0</v>
      </c>
      <c r="BE293" s="11">
        <f t="shared" si="867"/>
        <v>0</v>
      </c>
      <c r="BF293" s="11">
        <f t="shared" si="867"/>
        <v>0</v>
      </c>
      <c r="BG293" s="11">
        <f t="shared" si="867"/>
        <v>0</v>
      </c>
      <c r="BH293" s="11">
        <f t="shared" si="867"/>
        <v>0</v>
      </c>
      <c r="BI293" s="11">
        <f t="shared" si="867"/>
        <v>0</v>
      </c>
      <c r="BJ293" s="11">
        <f t="shared" si="867"/>
        <v>0</v>
      </c>
      <c r="BK293" s="11">
        <f t="shared" si="867"/>
        <v>0</v>
      </c>
      <c r="BL293" s="11">
        <f t="shared" si="867"/>
        <v>0</v>
      </c>
      <c r="BM293" s="11">
        <f t="shared" si="867"/>
        <v>0</v>
      </c>
      <c r="BN293" s="11">
        <f t="shared" si="867"/>
        <v>0</v>
      </c>
      <c r="BO293" s="11">
        <f t="shared" si="867"/>
        <v>0</v>
      </c>
      <c r="BP293" s="11">
        <f t="shared" si="867"/>
        <v>0</v>
      </c>
      <c r="BQ293" s="11">
        <f t="shared" si="867"/>
        <v>0</v>
      </c>
      <c r="BR293" s="11">
        <v>0</v>
      </c>
      <c r="BS293" s="11">
        <v>0</v>
      </c>
      <c r="BT293" s="11">
        <f t="shared" ref="BT293:BZ293" si="868">SUM(BT294)</f>
        <v>30000</v>
      </c>
      <c r="BU293" s="11">
        <f t="shared" si="868"/>
        <v>30000</v>
      </c>
      <c r="BV293" s="11">
        <f t="shared" si="868"/>
        <v>30000</v>
      </c>
      <c r="BW293" s="11">
        <f t="shared" si="868"/>
        <v>0</v>
      </c>
      <c r="BX293" s="11">
        <f t="shared" si="868"/>
        <v>0</v>
      </c>
      <c r="BY293" s="11">
        <f t="shared" si="868"/>
        <v>0</v>
      </c>
      <c r="BZ293" s="11">
        <f t="shared" si="868"/>
        <v>0</v>
      </c>
      <c r="CA293" s="11">
        <f t="shared" si="807"/>
        <v>30000</v>
      </c>
      <c r="CB293" s="123">
        <f t="shared" si="818"/>
        <v>100</v>
      </c>
    </row>
    <row r="294" spans="1:80" x14ac:dyDescent="0.25">
      <c r="A294" s="4" t="s">
        <v>27</v>
      </c>
      <c r="B294" s="4" t="s">
        <v>173</v>
      </c>
      <c r="C294" s="4" t="s">
        <v>28</v>
      </c>
      <c r="D294" s="79" t="s">
        <v>174</v>
      </c>
      <c r="E294" s="78" t="s">
        <v>78</v>
      </c>
      <c r="F294" s="78" t="s">
        <v>1</v>
      </c>
      <c r="G294" s="2" t="s">
        <v>1</v>
      </c>
      <c r="H294" s="2" t="s">
        <v>79</v>
      </c>
      <c r="I294" s="12">
        <f>SUM(I295:I296)</f>
        <v>30000</v>
      </c>
      <c r="J294" s="12">
        <f t="shared" si="806"/>
        <v>30000</v>
      </c>
      <c r="K294" s="12">
        <f t="shared" ref="K294" si="869">SUM(K295:K296)</f>
        <v>30000</v>
      </c>
      <c r="L294" s="12">
        <f t="shared" si="809"/>
        <v>0</v>
      </c>
      <c r="M294" s="12">
        <f t="shared" ref="M294:Q294" si="870">SUM(M295:M296)</f>
        <v>0</v>
      </c>
      <c r="N294" s="12">
        <f t="shared" si="870"/>
        <v>0</v>
      </c>
      <c r="O294" s="12">
        <f t="shared" si="870"/>
        <v>0</v>
      </c>
      <c r="P294" s="12">
        <f t="shared" si="870"/>
        <v>0</v>
      </c>
      <c r="Q294" s="12">
        <f t="shared" si="870"/>
        <v>0</v>
      </c>
      <c r="R294" s="12">
        <f t="shared" ref="R294:AG294" si="871">SUM(R295:R296)</f>
        <v>0</v>
      </c>
      <c r="S294" s="12">
        <f t="shared" si="871"/>
        <v>0</v>
      </c>
      <c r="T294" s="12">
        <f t="shared" si="871"/>
        <v>0</v>
      </c>
      <c r="U294" s="12">
        <f t="shared" si="871"/>
        <v>0</v>
      </c>
      <c r="V294" s="12">
        <f t="shared" si="871"/>
        <v>0</v>
      </c>
      <c r="W294" s="12">
        <f t="shared" si="871"/>
        <v>0</v>
      </c>
      <c r="X294" s="12">
        <f t="shared" ref="X294" si="872">SUM(X295:X296)</f>
        <v>0</v>
      </c>
      <c r="Y294" s="12">
        <f t="shared" si="871"/>
        <v>0</v>
      </c>
      <c r="Z294" s="12">
        <f t="shared" si="871"/>
        <v>0</v>
      </c>
      <c r="AA294" s="12">
        <f t="shared" si="871"/>
        <v>0</v>
      </c>
      <c r="AB294" s="12">
        <f t="shared" si="871"/>
        <v>0</v>
      </c>
      <c r="AC294" s="12">
        <f t="shared" si="871"/>
        <v>0</v>
      </c>
      <c r="AD294" s="12">
        <f t="shared" si="871"/>
        <v>0</v>
      </c>
      <c r="AE294" s="12">
        <f t="shared" si="871"/>
        <v>0</v>
      </c>
      <c r="AF294" s="12">
        <f t="shared" si="871"/>
        <v>0</v>
      </c>
      <c r="AG294" s="12">
        <f t="shared" si="871"/>
        <v>0</v>
      </c>
      <c r="AH294" s="12">
        <v>0</v>
      </c>
      <c r="AI294" s="12">
        <v>0</v>
      </c>
      <c r="AJ294" s="12">
        <f t="shared" ref="AJ294:AY294" si="873">SUM(AJ295:AJ296)</f>
        <v>0</v>
      </c>
      <c r="AK294" s="12">
        <f t="shared" si="873"/>
        <v>0</v>
      </c>
      <c r="AL294" s="12">
        <f t="shared" si="873"/>
        <v>0</v>
      </c>
      <c r="AM294" s="12">
        <f t="shared" si="873"/>
        <v>0</v>
      </c>
      <c r="AN294" s="12">
        <f t="shared" si="873"/>
        <v>0</v>
      </c>
      <c r="AO294" s="12">
        <f t="shared" si="873"/>
        <v>0</v>
      </c>
      <c r="AP294" s="12">
        <f t="shared" ref="AP294" si="874">SUM(AP295:AP296)</f>
        <v>0</v>
      </c>
      <c r="AQ294" s="12">
        <f t="shared" si="873"/>
        <v>0</v>
      </c>
      <c r="AR294" s="12">
        <f t="shared" si="873"/>
        <v>0</v>
      </c>
      <c r="AS294" s="12">
        <f t="shared" si="873"/>
        <v>0</v>
      </c>
      <c r="AT294" s="12">
        <f t="shared" si="873"/>
        <v>0</v>
      </c>
      <c r="AU294" s="12">
        <f t="shared" si="873"/>
        <v>0</v>
      </c>
      <c r="AV294" s="12">
        <f t="shared" si="873"/>
        <v>0</v>
      </c>
      <c r="AW294" s="12">
        <f t="shared" si="873"/>
        <v>0</v>
      </c>
      <c r="AX294" s="12">
        <f t="shared" si="873"/>
        <v>0</v>
      </c>
      <c r="AY294" s="12">
        <f t="shared" si="873"/>
        <v>0</v>
      </c>
      <c r="AZ294" s="12">
        <v>0</v>
      </c>
      <c r="BA294" s="12">
        <v>0</v>
      </c>
      <c r="BB294" s="12">
        <f t="shared" ref="BB294:BQ294" si="875">SUM(BB295:BB296)</f>
        <v>0</v>
      </c>
      <c r="BC294" s="12">
        <f t="shared" si="875"/>
        <v>0</v>
      </c>
      <c r="BD294" s="12">
        <f t="shared" si="875"/>
        <v>0</v>
      </c>
      <c r="BE294" s="12">
        <f t="shared" si="875"/>
        <v>0</v>
      </c>
      <c r="BF294" s="12">
        <f t="shared" si="875"/>
        <v>0</v>
      </c>
      <c r="BG294" s="12">
        <f t="shared" si="875"/>
        <v>0</v>
      </c>
      <c r="BH294" s="12">
        <f t="shared" ref="BH294" si="876">SUM(BH295:BH296)</f>
        <v>0</v>
      </c>
      <c r="BI294" s="12">
        <f t="shared" si="875"/>
        <v>0</v>
      </c>
      <c r="BJ294" s="12">
        <f t="shared" si="875"/>
        <v>0</v>
      </c>
      <c r="BK294" s="12">
        <f t="shared" si="875"/>
        <v>0</v>
      </c>
      <c r="BL294" s="12">
        <f t="shared" si="875"/>
        <v>0</v>
      </c>
      <c r="BM294" s="12">
        <f t="shared" si="875"/>
        <v>0</v>
      </c>
      <c r="BN294" s="12">
        <f t="shared" si="875"/>
        <v>0</v>
      </c>
      <c r="BO294" s="12">
        <f t="shared" si="875"/>
        <v>0</v>
      </c>
      <c r="BP294" s="12">
        <f t="shared" si="875"/>
        <v>0</v>
      </c>
      <c r="BQ294" s="12">
        <f t="shared" si="875"/>
        <v>0</v>
      </c>
      <c r="BR294" s="12">
        <v>0</v>
      </c>
      <c r="BS294" s="12">
        <v>0</v>
      </c>
      <c r="BT294" s="12">
        <f t="shared" ref="BT294:BX294" si="877">SUM(BT295:BT296)</f>
        <v>30000</v>
      </c>
      <c r="BU294" s="12">
        <f t="shared" si="877"/>
        <v>30000</v>
      </c>
      <c r="BV294" s="12">
        <f t="shared" si="877"/>
        <v>30000</v>
      </c>
      <c r="BW294" s="12">
        <f t="shared" si="877"/>
        <v>0</v>
      </c>
      <c r="BX294" s="12">
        <f t="shared" si="877"/>
        <v>0</v>
      </c>
      <c r="BY294" s="12">
        <f t="shared" ref="BY294" si="878">SUM(BY295:BY296)</f>
        <v>0</v>
      </c>
      <c r="BZ294" s="12">
        <f t="shared" ref="BZ294" si="879">SUM(BZ295:BZ296)</f>
        <v>0</v>
      </c>
      <c r="CA294" s="12">
        <f t="shared" si="807"/>
        <v>30000</v>
      </c>
      <c r="CB294" s="124">
        <f t="shared" si="818"/>
        <v>100</v>
      </c>
    </row>
    <row r="295" spans="1:80" x14ac:dyDescent="0.25">
      <c r="A295" s="4" t="s">
        <v>27</v>
      </c>
      <c r="B295" s="4" t="s">
        <v>173</v>
      </c>
      <c r="C295" s="4" t="s">
        <v>28</v>
      </c>
      <c r="D295" s="79" t="s">
        <v>174</v>
      </c>
      <c r="E295" s="89">
        <v>8213</v>
      </c>
      <c r="F295" s="79"/>
      <c r="G295" s="74" t="s">
        <v>1888</v>
      </c>
      <c r="H295" s="13" t="s">
        <v>81</v>
      </c>
      <c r="I295" s="14">
        <v>25000</v>
      </c>
      <c r="J295" s="14">
        <f t="shared" si="806"/>
        <v>25000</v>
      </c>
      <c r="K295" s="14">
        <v>25000</v>
      </c>
      <c r="L295" s="14">
        <f t="shared" si="809"/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/>
      <c r="T295" s="14"/>
      <c r="U295" s="14"/>
      <c r="V295" s="14"/>
      <c r="W295" s="14"/>
      <c r="X295" s="14">
        <f t="shared" si="830"/>
        <v>0</v>
      </c>
      <c r="Y295" s="14"/>
      <c r="Z295" s="14"/>
      <c r="AA295" s="14"/>
      <c r="AB295" s="14"/>
      <c r="AC295" s="14"/>
      <c r="AD295" s="14"/>
      <c r="AE295" s="14"/>
      <c r="AF295" s="14"/>
      <c r="AG295" s="14"/>
      <c r="AH295" s="14">
        <v>0</v>
      </c>
      <c r="AI295" s="14">
        <v>0</v>
      </c>
      <c r="AJ295" s="14">
        <v>0</v>
      </c>
      <c r="AK295" s="14"/>
      <c r="AL295" s="14"/>
      <c r="AM295" s="14"/>
      <c r="AN295" s="14"/>
      <c r="AO295" s="14"/>
      <c r="AP295" s="14">
        <f t="shared" si="831"/>
        <v>0</v>
      </c>
      <c r="AQ295" s="14"/>
      <c r="AR295" s="14"/>
      <c r="AS295" s="14"/>
      <c r="AT295" s="14"/>
      <c r="AU295" s="14"/>
      <c r="AV295" s="14"/>
      <c r="AW295" s="14"/>
      <c r="AX295" s="14"/>
      <c r="AY295" s="14"/>
      <c r="AZ295" s="14">
        <v>0</v>
      </c>
      <c r="BA295" s="14">
        <v>0</v>
      </c>
      <c r="BB295" s="14">
        <v>0</v>
      </c>
      <c r="BC295" s="14"/>
      <c r="BD295" s="14"/>
      <c r="BE295" s="14"/>
      <c r="BF295" s="14"/>
      <c r="BG295" s="14"/>
      <c r="BH295" s="14">
        <f t="shared" si="832"/>
        <v>0</v>
      </c>
      <c r="BI295" s="14"/>
      <c r="BJ295" s="14"/>
      <c r="BK295" s="14"/>
      <c r="BL295" s="14"/>
      <c r="BM295" s="14"/>
      <c r="BN295" s="14"/>
      <c r="BO295" s="14"/>
      <c r="BP295" s="14"/>
      <c r="BQ295" s="14"/>
      <c r="BR295" s="14">
        <v>0</v>
      </c>
      <c r="BS295" s="14">
        <v>0</v>
      </c>
      <c r="BT295" s="14">
        <v>25000</v>
      </c>
      <c r="BU295" s="14">
        <v>25000</v>
      </c>
      <c r="BV295" s="14">
        <v>25000</v>
      </c>
      <c r="BW295" s="14">
        <f t="shared" si="805"/>
        <v>0</v>
      </c>
      <c r="BX295" s="14"/>
      <c r="BY295" s="14"/>
      <c r="BZ295" s="14"/>
      <c r="CA295" s="14">
        <f t="shared" si="807"/>
        <v>25000</v>
      </c>
      <c r="CB295" s="122">
        <f t="shared" si="818"/>
        <v>100</v>
      </c>
    </row>
    <row r="296" spans="1:80" x14ac:dyDescent="0.25">
      <c r="A296" s="4" t="s">
        <v>27</v>
      </c>
      <c r="B296" s="4" t="s">
        <v>173</v>
      </c>
      <c r="C296" s="4" t="s">
        <v>28</v>
      </c>
      <c r="D296" s="79" t="s">
        <v>174</v>
      </c>
      <c r="E296" s="89">
        <v>8215</v>
      </c>
      <c r="F296" s="79"/>
      <c r="G296" s="74" t="s">
        <v>1888</v>
      </c>
      <c r="H296" s="13" t="s">
        <v>183</v>
      </c>
      <c r="I296" s="14">
        <v>5000</v>
      </c>
      <c r="J296" s="14">
        <f t="shared" si="806"/>
        <v>5000</v>
      </c>
      <c r="K296" s="14">
        <v>5000</v>
      </c>
      <c r="L296" s="14">
        <f t="shared" si="809"/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/>
      <c r="T296" s="14"/>
      <c r="U296" s="14"/>
      <c r="V296" s="14"/>
      <c r="W296" s="14"/>
      <c r="X296" s="14">
        <f t="shared" si="830"/>
        <v>0</v>
      </c>
      <c r="Y296" s="14"/>
      <c r="Z296" s="14"/>
      <c r="AA296" s="14"/>
      <c r="AB296" s="14"/>
      <c r="AC296" s="14"/>
      <c r="AD296" s="14"/>
      <c r="AE296" s="14"/>
      <c r="AF296" s="14"/>
      <c r="AG296" s="14"/>
      <c r="AH296" s="14">
        <v>0</v>
      </c>
      <c r="AI296" s="14">
        <v>0</v>
      </c>
      <c r="AJ296" s="14">
        <v>0</v>
      </c>
      <c r="AK296" s="14"/>
      <c r="AL296" s="14"/>
      <c r="AM296" s="14"/>
      <c r="AN296" s="14"/>
      <c r="AO296" s="14"/>
      <c r="AP296" s="14">
        <f t="shared" si="831"/>
        <v>0</v>
      </c>
      <c r="AQ296" s="14"/>
      <c r="AR296" s="14"/>
      <c r="AS296" s="14"/>
      <c r="AT296" s="14"/>
      <c r="AU296" s="14"/>
      <c r="AV296" s="14"/>
      <c r="AW296" s="14"/>
      <c r="AX296" s="14"/>
      <c r="AY296" s="14"/>
      <c r="AZ296" s="14">
        <v>0</v>
      </c>
      <c r="BA296" s="14">
        <v>0</v>
      </c>
      <c r="BB296" s="14">
        <v>0</v>
      </c>
      <c r="BC296" s="14"/>
      <c r="BD296" s="14"/>
      <c r="BE296" s="14"/>
      <c r="BF296" s="14"/>
      <c r="BG296" s="14"/>
      <c r="BH296" s="14">
        <f t="shared" si="832"/>
        <v>0</v>
      </c>
      <c r="BI296" s="14"/>
      <c r="BJ296" s="14"/>
      <c r="BK296" s="14"/>
      <c r="BL296" s="14"/>
      <c r="BM296" s="14"/>
      <c r="BN296" s="14"/>
      <c r="BO296" s="14"/>
      <c r="BP296" s="14"/>
      <c r="BQ296" s="14"/>
      <c r="BR296" s="14">
        <v>0</v>
      </c>
      <c r="BS296" s="14">
        <v>0</v>
      </c>
      <c r="BT296" s="14">
        <v>5000</v>
      </c>
      <c r="BU296" s="14">
        <v>5000</v>
      </c>
      <c r="BV296" s="14">
        <v>5000</v>
      </c>
      <c r="BW296" s="14">
        <f t="shared" si="805"/>
        <v>0</v>
      </c>
      <c r="BX296" s="14"/>
      <c r="BY296" s="14"/>
      <c r="BZ296" s="14"/>
      <c r="CA296" s="14">
        <f t="shared" si="807"/>
        <v>5000</v>
      </c>
      <c r="CB296" s="122">
        <f t="shared" si="818"/>
        <v>100</v>
      </c>
    </row>
    <row r="297" spans="1:80" ht="22.5" x14ac:dyDescent="0.25">
      <c r="A297" s="13" t="s">
        <v>1</v>
      </c>
      <c r="B297" s="13" t="s">
        <v>1</v>
      </c>
      <c r="C297" s="13" t="s">
        <v>1</v>
      </c>
      <c r="D297" s="74" t="s">
        <v>1</v>
      </c>
      <c r="E297" s="74" t="s">
        <v>1</v>
      </c>
      <c r="F297" s="74" t="s">
        <v>1</v>
      </c>
      <c r="G297" s="13" t="s">
        <v>1</v>
      </c>
      <c r="H297" s="10" t="s">
        <v>184</v>
      </c>
      <c r="I297" s="11">
        <f>SUM(I293,I290,I274)</f>
        <v>1085006</v>
      </c>
      <c r="J297" s="11">
        <f t="shared" si="806"/>
        <v>1114852</v>
      </c>
      <c r="K297" s="11">
        <f t="shared" ref="K297" si="880">SUM(K293,K290,K274)</f>
        <v>1114852</v>
      </c>
      <c r="L297" s="11">
        <f t="shared" si="809"/>
        <v>0</v>
      </c>
      <c r="M297" s="11">
        <f t="shared" ref="M297:Q297" si="881">SUM(M293,M290,M274)</f>
        <v>0</v>
      </c>
      <c r="N297" s="11">
        <f t="shared" si="881"/>
        <v>0</v>
      </c>
      <c r="O297" s="11">
        <f t="shared" si="881"/>
        <v>0</v>
      </c>
      <c r="P297" s="11">
        <f t="shared" si="881"/>
        <v>0</v>
      </c>
      <c r="Q297" s="11">
        <f t="shared" si="881"/>
        <v>0</v>
      </c>
      <c r="R297" s="11">
        <f t="shared" ref="R297:AG297" si="882">SUM(R293,R290,R274)</f>
        <v>0</v>
      </c>
      <c r="S297" s="11">
        <f t="shared" si="882"/>
        <v>0</v>
      </c>
      <c r="T297" s="11">
        <f t="shared" si="882"/>
        <v>0</v>
      </c>
      <c r="U297" s="11">
        <f t="shared" si="882"/>
        <v>0</v>
      </c>
      <c r="V297" s="11">
        <f t="shared" si="882"/>
        <v>0</v>
      </c>
      <c r="W297" s="11">
        <f t="shared" si="882"/>
        <v>0</v>
      </c>
      <c r="X297" s="11">
        <f t="shared" si="882"/>
        <v>0</v>
      </c>
      <c r="Y297" s="11">
        <f t="shared" si="882"/>
        <v>0</v>
      </c>
      <c r="Z297" s="11">
        <f t="shared" si="882"/>
        <v>0</v>
      </c>
      <c r="AA297" s="11">
        <f t="shared" si="882"/>
        <v>0</v>
      </c>
      <c r="AB297" s="11">
        <f t="shared" si="882"/>
        <v>0</v>
      </c>
      <c r="AC297" s="11">
        <f t="shared" si="882"/>
        <v>0</v>
      </c>
      <c r="AD297" s="11">
        <f t="shared" si="882"/>
        <v>0</v>
      </c>
      <c r="AE297" s="11">
        <f t="shared" si="882"/>
        <v>0</v>
      </c>
      <c r="AF297" s="11">
        <f t="shared" si="882"/>
        <v>0</v>
      </c>
      <c r="AG297" s="11">
        <f t="shared" si="882"/>
        <v>0</v>
      </c>
      <c r="AH297" s="11">
        <v>0</v>
      </c>
      <c r="AI297" s="11">
        <v>0</v>
      </c>
      <c r="AJ297" s="11">
        <f t="shared" ref="AJ297:AY297" si="883">SUM(AJ293,AJ290,AJ274)</f>
        <v>0</v>
      </c>
      <c r="AK297" s="11">
        <f t="shared" si="883"/>
        <v>0</v>
      </c>
      <c r="AL297" s="11">
        <f t="shared" si="883"/>
        <v>0</v>
      </c>
      <c r="AM297" s="11">
        <f t="shared" si="883"/>
        <v>0</v>
      </c>
      <c r="AN297" s="11">
        <f t="shared" si="883"/>
        <v>0</v>
      </c>
      <c r="AO297" s="11">
        <f t="shared" si="883"/>
        <v>0</v>
      </c>
      <c r="AP297" s="11">
        <f t="shared" si="883"/>
        <v>0</v>
      </c>
      <c r="AQ297" s="11">
        <f t="shared" si="883"/>
        <v>0</v>
      </c>
      <c r="AR297" s="11">
        <f t="shared" si="883"/>
        <v>0</v>
      </c>
      <c r="AS297" s="11">
        <f t="shared" si="883"/>
        <v>0</v>
      </c>
      <c r="AT297" s="11">
        <f t="shared" si="883"/>
        <v>0</v>
      </c>
      <c r="AU297" s="11">
        <f t="shared" si="883"/>
        <v>0</v>
      </c>
      <c r="AV297" s="11">
        <f t="shared" si="883"/>
        <v>0</v>
      </c>
      <c r="AW297" s="11">
        <f t="shared" si="883"/>
        <v>0</v>
      </c>
      <c r="AX297" s="11">
        <f t="shared" si="883"/>
        <v>0</v>
      </c>
      <c r="AY297" s="11">
        <f t="shared" si="883"/>
        <v>0</v>
      </c>
      <c r="AZ297" s="11">
        <v>0</v>
      </c>
      <c r="BA297" s="11">
        <v>0</v>
      </c>
      <c r="BB297" s="11">
        <f t="shared" ref="BB297:BQ297" si="884">SUM(BB293,BB290,BB274)</f>
        <v>0</v>
      </c>
      <c r="BC297" s="11">
        <f t="shared" si="884"/>
        <v>0</v>
      </c>
      <c r="BD297" s="11">
        <f t="shared" si="884"/>
        <v>0</v>
      </c>
      <c r="BE297" s="11">
        <f t="shared" si="884"/>
        <v>15900</v>
      </c>
      <c r="BF297" s="11">
        <f t="shared" si="884"/>
        <v>0</v>
      </c>
      <c r="BG297" s="11">
        <f t="shared" si="884"/>
        <v>0</v>
      </c>
      <c r="BH297" s="11">
        <f t="shared" si="884"/>
        <v>15900</v>
      </c>
      <c r="BI297" s="11">
        <f t="shared" si="884"/>
        <v>0</v>
      </c>
      <c r="BJ297" s="11">
        <f t="shared" si="884"/>
        <v>0</v>
      </c>
      <c r="BK297" s="11">
        <f t="shared" si="884"/>
        <v>0</v>
      </c>
      <c r="BL297" s="11">
        <f t="shared" si="884"/>
        <v>0</v>
      </c>
      <c r="BM297" s="11">
        <f t="shared" si="884"/>
        <v>0</v>
      </c>
      <c r="BN297" s="11">
        <f t="shared" si="884"/>
        <v>15900</v>
      </c>
      <c r="BO297" s="11">
        <f t="shared" si="884"/>
        <v>0</v>
      </c>
      <c r="BP297" s="11">
        <f t="shared" si="884"/>
        <v>0</v>
      </c>
      <c r="BQ297" s="11">
        <f t="shared" si="884"/>
        <v>0</v>
      </c>
      <c r="BR297" s="11">
        <v>15900</v>
      </c>
      <c r="BS297" s="11">
        <v>0</v>
      </c>
      <c r="BT297" s="11">
        <f t="shared" ref="BT297:BZ297" si="885">SUM(BT293,BT290,BT274)</f>
        <v>1179744</v>
      </c>
      <c r="BU297" s="11">
        <f t="shared" si="885"/>
        <v>1182870</v>
      </c>
      <c r="BV297" s="11">
        <f t="shared" si="885"/>
        <v>679422</v>
      </c>
      <c r="BW297" s="11">
        <f t="shared" si="885"/>
        <v>296203</v>
      </c>
      <c r="BX297" s="11">
        <f t="shared" si="885"/>
        <v>104401</v>
      </c>
      <c r="BY297" s="11">
        <f t="shared" si="885"/>
        <v>95901</v>
      </c>
      <c r="BZ297" s="11">
        <f t="shared" si="885"/>
        <v>95901</v>
      </c>
      <c r="CA297" s="11">
        <f t="shared" si="807"/>
        <v>975625</v>
      </c>
      <c r="CB297" s="123">
        <f t="shared" si="818"/>
        <v>82.479477880071357</v>
      </c>
    </row>
    <row r="298" spans="1:80" ht="15.75" thickBot="1" x14ac:dyDescent="0.3">
      <c r="A298" s="13" t="s">
        <v>1</v>
      </c>
      <c r="B298" s="13" t="s">
        <v>1</v>
      </c>
      <c r="C298" s="13" t="s">
        <v>1</v>
      </c>
      <c r="D298" s="74" t="s">
        <v>1</v>
      </c>
      <c r="E298" s="74" t="s">
        <v>1</v>
      </c>
      <c r="F298" s="74" t="s">
        <v>1</v>
      </c>
      <c r="G298" s="13" t="s">
        <v>1</v>
      </c>
      <c r="H298" s="2" t="s">
        <v>83</v>
      </c>
      <c r="I298" s="12">
        <v>28</v>
      </c>
      <c r="J298" s="12">
        <f t="shared" si="806"/>
        <v>28</v>
      </c>
      <c r="K298" s="12">
        <v>28</v>
      </c>
      <c r="L298" s="13"/>
      <c r="M298" s="13" t="s">
        <v>1</v>
      </c>
      <c r="N298" s="13" t="s">
        <v>1</v>
      </c>
      <c r="O298" s="13" t="s">
        <v>1</v>
      </c>
      <c r="P298" s="27"/>
      <c r="Q298" s="13" t="s">
        <v>1</v>
      </c>
      <c r="R298" s="13" t="s">
        <v>1</v>
      </c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>
        <v>0</v>
      </c>
      <c r="AI298" s="13">
        <v>0</v>
      </c>
      <c r="AJ298" s="13" t="s">
        <v>1</v>
      </c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>
        <v>0</v>
      </c>
      <c r="BA298" s="13">
        <v>0</v>
      </c>
      <c r="BB298" s="13" t="s">
        <v>1</v>
      </c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>
        <v>0</v>
      </c>
      <c r="BS298" s="13">
        <v>0</v>
      </c>
      <c r="BT298" s="12">
        <v>28</v>
      </c>
      <c r="BU298" s="12">
        <v>28</v>
      </c>
      <c r="BV298" s="12"/>
      <c r="BW298" s="12">
        <f t="shared" si="805"/>
        <v>0</v>
      </c>
      <c r="BX298" s="12"/>
      <c r="BY298" s="12"/>
      <c r="BZ298" s="12"/>
      <c r="CA298" s="12">
        <f t="shared" si="807"/>
        <v>0</v>
      </c>
      <c r="CB298" s="124"/>
    </row>
    <row r="299" spans="1:80" ht="69.75" customHeight="1" thickBot="1" x14ac:dyDescent="0.3">
      <c r="A299" s="133" t="s">
        <v>1</v>
      </c>
      <c r="B299" s="133" t="s">
        <v>1</v>
      </c>
      <c r="C299" s="133" t="s">
        <v>1</v>
      </c>
      <c r="D299" s="135" t="s">
        <v>1</v>
      </c>
      <c r="E299" s="135" t="s">
        <v>1</v>
      </c>
      <c r="F299" s="135" t="s">
        <v>1</v>
      </c>
      <c r="G299" s="137" t="s">
        <v>1</v>
      </c>
      <c r="H299" s="5" t="s">
        <v>84</v>
      </c>
      <c r="I299" s="5" t="s">
        <v>11</v>
      </c>
      <c r="J299" s="5" t="s">
        <v>1809</v>
      </c>
      <c r="K299" s="5" t="s">
        <v>12</v>
      </c>
      <c r="L299" s="5" t="s">
        <v>13</v>
      </c>
      <c r="M299" s="5" t="s">
        <v>14</v>
      </c>
      <c r="N299" s="5" t="s">
        <v>15</v>
      </c>
      <c r="O299" s="5" t="s">
        <v>16</v>
      </c>
      <c r="P299" s="5" t="s">
        <v>17</v>
      </c>
      <c r="Q299" s="5" t="s">
        <v>18</v>
      </c>
      <c r="R299" s="71" t="s">
        <v>14</v>
      </c>
      <c r="S299" s="71" t="s">
        <v>1843</v>
      </c>
      <c r="T299" s="71" t="s">
        <v>1797</v>
      </c>
      <c r="U299" s="71" t="s">
        <v>1832</v>
      </c>
      <c r="V299" s="71" t="s">
        <v>1833</v>
      </c>
      <c r="W299" s="71" t="s">
        <v>1834</v>
      </c>
      <c r="X299" s="71" t="s">
        <v>1847</v>
      </c>
      <c r="Y299" s="71" t="s">
        <v>1844</v>
      </c>
      <c r="Z299" s="71" t="s">
        <v>1835</v>
      </c>
      <c r="AA299" s="71" t="s">
        <v>1836</v>
      </c>
      <c r="AB299" s="71" t="s">
        <v>1837</v>
      </c>
      <c r="AC299" s="71" t="s">
        <v>1838</v>
      </c>
      <c r="AD299" s="71" t="s">
        <v>1839</v>
      </c>
      <c r="AE299" s="71" t="s">
        <v>1840</v>
      </c>
      <c r="AF299" s="71" t="s">
        <v>1845</v>
      </c>
      <c r="AG299" s="71" t="s">
        <v>1846</v>
      </c>
      <c r="AH299" s="71" t="s">
        <v>1841</v>
      </c>
      <c r="AI299" s="71" t="s">
        <v>1842</v>
      </c>
      <c r="AJ299" s="72" t="s">
        <v>15</v>
      </c>
      <c r="AK299" s="72" t="s">
        <v>1843</v>
      </c>
      <c r="AL299" s="72" t="s">
        <v>1797</v>
      </c>
      <c r="AM299" s="72" t="s">
        <v>1832</v>
      </c>
      <c r="AN299" s="72" t="s">
        <v>1833</v>
      </c>
      <c r="AO299" s="72" t="s">
        <v>1834</v>
      </c>
      <c r="AP299" s="72" t="s">
        <v>1848</v>
      </c>
      <c r="AQ299" s="72" t="s">
        <v>1844</v>
      </c>
      <c r="AR299" s="72" t="s">
        <v>1835</v>
      </c>
      <c r="AS299" s="72" t="s">
        <v>1836</v>
      </c>
      <c r="AT299" s="72" t="s">
        <v>1837</v>
      </c>
      <c r="AU299" s="72" t="s">
        <v>1838</v>
      </c>
      <c r="AV299" s="72" t="s">
        <v>1839</v>
      </c>
      <c r="AW299" s="72" t="s">
        <v>1840</v>
      </c>
      <c r="AX299" s="72" t="s">
        <v>1845</v>
      </c>
      <c r="AY299" s="72" t="s">
        <v>1846</v>
      </c>
      <c r="AZ299" s="72" t="s">
        <v>1841</v>
      </c>
      <c r="BA299" s="72" t="s">
        <v>1842</v>
      </c>
      <c r="BB299" s="73" t="s">
        <v>16</v>
      </c>
      <c r="BC299" s="73" t="s">
        <v>1843</v>
      </c>
      <c r="BD299" s="73" t="s">
        <v>1797</v>
      </c>
      <c r="BE299" s="73" t="s">
        <v>1832</v>
      </c>
      <c r="BF299" s="73" t="s">
        <v>1833</v>
      </c>
      <c r="BG299" s="73" t="s">
        <v>1834</v>
      </c>
      <c r="BH299" s="73" t="s">
        <v>1849</v>
      </c>
      <c r="BI299" s="73" t="s">
        <v>1844</v>
      </c>
      <c r="BJ299" s="73" t="s">
        <v>1835</v>
      </c>
      <c r="BK299" s="73" t="s">
        <v>1836</v>
      </c>
      <c r="BL299" s="73" t="s">
        <v>1837</v>
      </c>
      <c r="BM299" s="73" t="s">
        <v>1838</v>
      </c>
      <c r="BN299" s="73" t="s">
        <v>1839</v>
      </c>
      <c r="BO299" s="73" t="s">
        <v>1840</v>
      </c>
      <c r="BP299" s="73" t="s">
        <v>1845</v>
      </c>
      <c r="BQ299" s="73" t="s">
        <v>1846</v>
      </c>
      <c r="BR299" s="73" t="s">
        <v>1841</v>
      </c>
      <c r="BS299" s="73" t="s">
        <v>1842</v>
      </c>
      <c r="BT299" s="5" t="s">
        <v>1911</v>
      </c>
      <c r="BU299" s="5" t="s">
        <v>1942</v>
      </c>
      <c r="BV299" s="5" t="s">
        <v>1943</v>
      </c>
      <c r="BW299" s="5" t="s">
        <v>1944</v>
      </c>
      <c r="BX299" s="5" t="s">
        <v>1945</v>
      </c>
      <c r="BY299" s="5" t="s">
        <v>1946</v>
      </c>
      <c r="BZ299" s="5" t="s">
        <v>1947</v>
      </c>
      <c r="CA299" s="5" t="s">
        <v>1948</v>
      </c>
      <c r="CB299" s="120" t="s">
        <v>1916</v>
      </c>
    </row>
    <row r="300" spans="1:80" x14ac:dyDescent="0.25">
      <c r="A300" s="134"/>
      <c r="B300" s="134"/>
      <c r="C300" s="134"/>
      <c r="D300" s="136"/>
      <c r="E300" s="136"/>
      <c r="F300" s="136"/>
      <c r="G300" s="138"/>
      <c r="H300" s="15" t="s">
        <v>1</v>
      </c>
      <c r="I300" s="9" t="s">
        <v>19</v>
      </c>
      <c r="J300" s="9">
        <v>1</v>
      </c>
      <c r="K300" s="9" t="s">
        <v>20</v>
      </c>
      <c r="L300" s="9" t="s">
        <v>21</v>
      </c>
      <c r="M300" s="9" t="s">
        <v>22</v>
      </c>
      <c r="N300" s="9" t="s">
        <v>23</v>
      </c>
      <c r="O300" s="9" t="s">
        <v>24</v>
      </c>
      <c r="P300" s="9" t="s">
        <v>25</v>
      </c>
      <c r="Q300" s="9" t="s">
        <v>26</v>
      </c>
      <c r="R300" s="9">
        <v>1</v>
      </c>
      <c r="S300" s="9">
        <v>2</v>
      </c>
      <c r="T300" s="9">
        <v>3</v>
      </c>
      <c r="U300" s="9">
        <v>4</v>
      </c>
      <c r="V300" s="9">
        <v>5</v>
      </c>
      <c r="W300" s="9">
        <v>6</v>
      </c>
      <c r="X300" s="9">
        <v>7</v>
      </c>
      <c r="Y300" s="9">
        <v>8</v>
      </c>
      <c r="Z300" s="9">
        <v>9</v>
      </c>
      <c r="AA300" s="9">
        <v>10</v>
      </c>
      <c r="AB300" s="9">
        <v>11</v>
      </c>
      <c r="AC300" s="9">
        <v>12</v>
      </c>
      <c r="AD300" s="9">
        <v>13</v>
      </c>
      <c r="AE300" s="9">
        <v>14</v>
      </c>
      <c r="AF300" s="9">
        <v>15</v>
      </c>
      <c r="AG300" s="9">
        <v>16</v>
      </c>
      <c r="AH300" s="9">
        <v>20</v>
      </c>
      <c r="AI300" s="9">
        <v>21</v>
      </c>
      <c r="AJ300" s="9">
        <v>1</v>
      </c>
      <c r="AK300" s="9">
        <v>2</v>
      </c>
      <c r="AL300" s="9">
        <v>3</v>
      </c>
      <c r="AM300" s="9">
        <v>4</v>
      </c>
      <c r="AN300" s="9">
        <v>5</v>
      </c>
      <c r="AO300" s="9">
        <v>6</v>
      </c>
      <c r="AP300" s="9">
        <v>7</v>
      </c>
      <c r="AQ300" s="9">
        <v>8</v>
      </c>
      <c r="AR300" s="9">
        <v>9</v>
      </c>
      <c r="AS300" s="9">
        <v>10</v>
      </c>
      <c r="AT300" s="9">
        <v>11</v>
      </c>
      <c r="AU300" s="9">
        <v>12</v>
      </c>
      <c r="AV300" s="9">
        <v>13</v>
      </c>
      <c r="AW300" s="9">
        <v>14</v>
      </c>
      <c r="AX300" s="9">
        <v>15</v>
      </c>
      <c r="AY300" s="9">
        <v>16</v>
      </c>
      <c r="AZ300" s="9">
        <v>20</v>
      </c>
      <c r="BA300" s="9">
        <v>21</v>
      </c>
      <c r="BB300" s="9">
        <v>1</v>
      </c>
      <c r="BC300" s="9">
        <v>2</v>
      </c>
      <c r="BD300" s="9">
        <v>3</v>
      </c>
      <c r="BE300" s="9">
        <v>4</v>
      </c>
      <c r="BF300" s="9">
        <v>5</v>
      </c>
      <c r="BG300" s="9">
        <v>6</v>
      </c>
      <c r="BH300" s="9">
        <v>7</v>
      </c>
      <c r="BI300" s="9">
        <v>8</v>
      </c>
      <c r="BJ300" s="9">
        <v>9</v>
      </c>
      <c r="BK300" s="9">
        <v>10</v>
      </c>
      <c r="BL300" s="9">
        <v>11</v>
      </c>
      <c r="BM300" s="9">
        <v>12</v>
      </c>
      <c r="BN300" s="9">
        <v>13</v>
      </c>
      <c r="BO300" s="9">
        <v>14</v>
      </c>
      <c r="BP300" s="9">
        <v>15</v>
      </c>
      <c r="BQ300" s="9">
        <v>16</v>
      </c>
      <c r="BR300" s="9">
        <v>20</v>
      </c>
      <c r="BS300" s="9">
        <v>21</v>
      </c>
      <c r="BT300" s="9">
        <v>1</v>
      </c>
      <c r="BU300" s="9">
        <v>2</v>
      </c>
      <c r="BV300" s="9">
        <v>3</v>
      </c>
      <c r="BW300" s="9" t="s">
        <v>1798</v>
      </c>
      <c r="BX300" s="9">
        <v>5</v>
      </c>
      <c r="BY300" s="9">
        <v>6</v>
      </c>
      <c r="BZ300" s="9">
        <v>7</v>
      </c>
      <c r="CA300" s="9" t="s">
        <v>1917</v>
      </c>
      <c r="CB300" s="121">
        <v>9</v>
      </c>
    </row>
    <row r="301" spans="1:80" x14ac:dyDescent="0.25">
      <c r="A301" s="134"/>
      <c r="B301" s="134"/>
      <c r="C301" s="134"/>
      <c r="D301" s="136"/>
      <c r="E301" s="136"/>
      <c r="F301" s="136"/>
      <c r="G301" s="138"/>
      <c r="H301" s="16" t="s">
        <v>185</v>
      </c>
      <c r="I301" s="17">
        <f>SUM(I297)</f>
        <v>1085006</v>
      </c>
      <c r="J301" s="17">
        <f t="shared" ref="J301:J302" si="886">SUM(K301,L301,P301,Q301)</f>
        <v>1114852</v>
      </c>
      <c r="K301" s="17">
        <f t="shared" ref="K301" si="887">SUM(K297)</f>
        <v>1114852</v>
      </c>
      <c r="L301" s="17">
        <f t="shared" ref="L301:L302" si="888">SUM(M301:O301)</f>
        <v>0</v>
      </c>
      <c r="M301" s="17">
        <f t="shared" ref="M301:Q301" si="889">SUM(M297)</f>
        <v>0</v>
      </c>
      <c r="N301" s="17">
        <f t="shared" si="889"/>
        <v>0</v>
      </c>
      <c r="O301" s="17">
        <f t="shared" si="889"/>
        <v>0</v>
      </c>
      <c r="P301" s="17">
        <f t="shared" si="889"/>
        <v>0</v>
      </c>
      <c r="Q301" s="17">
        <f t="shared" si="889"/>
        <v>0</v>
      </c>
      <c r="R301" s="17">
        <f t="shared" ref="R301:AG301" si="890">SUM(R297)</f>
        <v>0</v>
      </c>
      <c r="S301" s="17">
        <f t="shared" si="890"/>
        <v>0</v>
      </c>
      <c r="T301" s="17">
        <f t="shared" si="890"/>
        <v>0</v>
      </c>
      <c r="U301" s="17">
        <f t="shared" si="890"/>
        <v>0</v>
      </c>
      <c r="V301" s="17">
        <f t="shared" si="890"/>
        <v>0</v>
      </c>
      <c r="W301" s="17">
        <f t="shared" si="890"/>
        <v>0</v>
      </c>
      <c r="X301" s="17">
        <f t="shared" ref="X301" si="891">SUM(X297)</f>
        <v>0</v>
      </c>
      <c r="Y301" s="17">
        <f t="shared" si="890"/>
        <v>0</v>
      </c>
      <c r="Z301" s="17">
        <f t="shared" si="890"/>
        <v>0</v>
      </c>
      <c r="AA301" s="17">
        <f t="shared" si="890"/>
        <v>0</v>
      </c>
      <c r="AB301" s="17">
        <f t="shared" si="890"/>
        <v>0</v>
      </c>
      <c r="AC301" s="17">
        <f t="shared" si="890"/>
        <v>0</v>
      </c>
      <c r="AD301" s="17">
        <f t="shared" si="890"/>
        <v>0</v>
      </c>
      <c r="AE301" s="17">
        <f t="shared" si="890"/>
        <v>0</v>
      </c>
      <c r="AF301" s="17">
        <f t="shared" si="890"/>
        <v>0</v>
      </c>
      <c r="AG301" s="17">
        <f t="shared" si="890"/>
        <v>0</v>
      </c>
      <c r="AH301" s="17">
        <v>0</v>
      </c>
      <c r="AI301" s="17">
        <v>0</v>
      </c>
      <c r="AJ301" s="17">
        <f t="shared" ref="AJ301:AY301" si="892">SUM(AJ297)</f>
        <v>0</v>
      </c>
      <c r="AK301" s="17">
        <f t="shared" si="892"/>
        <v>0</v>
      </c>
      <c r="AL301" s="17">
        <f t="shared" si="892"/>
        <v>0</v>
      </c>
      <c r="AM301" s="17">
        <f t="shared" si="892"/>
        <v>0</v>
      </c>
      <c r="AN301" s="17">
        <f t="shared" si="892"/>
        <v>0</v>
      </c>
      <c r="AO301" s="17">
        <f t="shared" si="892"/>
        <v>0</v>
      </c>
      <c r="AP301" s="17">
        <f t="shared" ref="AP301" si="893">SUM(AP297)</f>
        <v>0</v>
      </c>
      <c r="AQ301" s="17">
        <f t="shared" si="892"/>
        <v>0</v>
      </c>
      <c r="AR301" s="17">
        <f t="shared" si="892"/>
        <v>0</v>
      </c>
      <c r="AS301" s="17">
        <f t="shared" si="892"/>
        <v>0</v>
      </c>
      <c r="AT301" s="17">
        <f t="shared" si="892"/>
        <v>0</v>
      </c>
      <c r="AU301" s="17">
        <f t="shared" si="892"/>
        <v>0</v>
      </c>
      <c r="AV301" s="17">
        <f t="shared" si="892"/>
        <v>0</v>
      </c>
      <c r="AW301" s="17">
        <f t="shared" si="892"/>
        <v>0</v>
      </c>
      <c r="AX301" s="17">
        <f t="shared" si="892"/>
        <v>0</v>
      </c>
      <c r="AY301" s="17">
        <f t="shared" si="892"/>
        <v>0</v>
      </c>
      <c r="AZ301" s="17">
        <v>0</v>
      </c>
      <c r="BA301" s="17">
        <v>0</v>
      </c>
      <c r="BB301" s="17">
        <f t="shared" ref="BB301:BQ301" si="894">SUM(BB297)</f>
        <v>0</v>
      </c>
      <c r="BC301" s="17">
        <f t="shared" si="894"/>
        <v>0</v>
      </c>
      <c r="BD301" s="17">
        <f t="shared" si="894"/>
        <v>0</v>
      </c>
      <c r="BE301" s="17">
        <f t="shared" si="894"/>
        <v>15900</v>
      </c>
      <c r="BF301" s="17">
        <f t="shared" si="894"/>
        <v>0</v>
      </c>
      <c r="BG301" s="17">
        <f t="shared" si="894"/>
        <v>0</v>
      </c>
      <c r="BH301" s="17">
        <f t="shared" ref="BH301" si="895">SUM(BH297)</f>
        <v>15900</v>
      </c>
      <c r="BI301" s="17">
        <f t="shared" si="894"/>
        <v>0</v>
      </c>
      <c r="BJ301" s="17">
        <f t="shared" si="894"/>
        <v>0</v>
      </c>
      <c r="BK301" s="17">
        <f t="shared" si="894"/>
        <v>0</v>
      </c>
      <c r="BL301" s="17">
        <f t="shared" si="894"/>
        <v>0</v>
      </c>
      <c r="BM301" s="17">
        <f t="shared" si="894"/>
        <v>0</v>
      </c>
      <c r="BN301" s="17">
        <f t="shared" si="894"/>
        <v>15900</v>
      </c>
      <c r="BO301" s="17">
        <f t="shared" si="894"/>
        <v>0</v>
      </c>
      <c r="BP301" s="17">
        <f t="shared" si="894"/>
        <v>0</v>
      </c>
      <c r="BQ301" s="17">
        <f t="shared" si="894"/>
        <v>0</v>
      </c>
      <c r="BR301" s="17">
        <v>15900</v>
      </c>
      <c r="BS301" s="17">
        <v>0</v>
      </c>
      <c r="BT301" s="17">
        <f t="shared" ref="BT301:BW301" si="896">SUM(BT297)</f>
        <v>1179744</v>
      </c>
      <c r="BU301" s="17">
        <f t="shared" ref="BU301:BV301" si="897">SUM(BU297)</f>
        <v>1182870</v>
      </c>
      <c r="BV301" s="17">
        <f t="shared" si="897"/>
        <v>679422</v>
      </c>
      <c r="BW301" s="17">
        <f t="shared" si="896"/>
        <v>296203</v>
      </c>
      <c r="BX301" s="17">
        <f t="shared" ref="BX301:BZ301" si="898">SUM(BX297)</f>
        <v>104401</v>
      </c>
      <c r="BY301" s="17">
        <f t="shared" si="898"/>
        <v>95901</v>
      </c>
      <c r="BZ301" s="17">
        <f t="shared" si="898"/>
        <v>95901</v>
      </c>
      <c r="CA301" s="17">
        <f t="shared" ref="CA301:CA308" si="899">BV301+BW301</f>
        <v>975625</v>
      </c>
      <c r="CB301" s="125">
        <f>IF(BU301=0,"-",CA301/BU301*100)</f>
        <v>82.479477880071357</v>
      </c>
    </row>
    <row r="302" spans="1:80" x14ac:dyDescent="0.25">
      <c r="A302" s="134"/>
      <c r="B302" s="134"/>
      <c r="C302" s="134"/>
      <c r="D302" s="136"/>
      <c r="E302" s="136"/>
      <c r="F302" s="136"/>
      <c r="G302" s="138"/>
      <c r="H302" s="18" t="s">
        <v>86</v>
      </c>
      <c r="I302" s="17">
        <f>SUM(I301)</f>
        <v>1085006</v>
      </c>
      <c r="J302" s="17">
        <f t="shared" si="886"/>
        <v>1114852</v>
      </c>
      <c r="K302" s="17">
        <f t="shared" ref="K302" si="900">SUM(K301)</f>
        <v>1114852</v>
      </c>
      <c r="L302" s="17">
        <f t="shared" si="888"/>
        <v>0</v>
      </c>
      <c r="M302" s="17">
        <f t="shared" ref="M302:Q302" si="901">SUM(M301)</f>
        <v>0</v>
      </c>
      <c r="N302" s="17">
        <f t="shared" si="901"/>
        <v>0</v>
      </c>
      <c r="O302" s="17">
        <f t="shared" si="901"/>
        <v>0</v>
      </c>
      <c r="P302" s="17">
        <f t="shared" si="901"/>
        <v>0</v>
      </c>
      <c r="Q302" s="17">
        <f t="shared" si="901"/>
        <v>0</v>
      </c>
      <c r="R302" s="17">
        <f t="shared" ref="R302:AG302" si="902">SUM(R301)</f>
        <v>0</v>
      </c>
      <c r="S302" s="17">
        <f t="shared" si="902"/>
        <v>0</v>
      </c>
      <c r="T302" s="17">
        <f t="shared" si="902"/>
        <v>0</v>
      </c>
      <c r="U302" s="17">
        <f t="shared" si="902"/>
        <v>0</v>
      </c>
      <c r="V302" s="17">
        <f t="shared" si="902"/>
        <v>0</v>
      </c>
      <c r="W302" s="17">
        <f t="shared" si="902"/>
        <v>0</v>
      </c>
      <c r="X302" s="17">
        <f t="shared" ref="X302" si="903">SUM(X301)</f>
        <v>0</v>
      </c>
      <c r="Y302" s="17">
        <f t="shared" si="902"/>
        <v>0</v>
      </c>
      <c r="Z302" s="17">
        <f t="shared" si="902"/>
        <v>0</v>
      </c>
      <c r="AA302" s="17">
        <f t="shared" si="902"/>
        <v>0</v>
      </c>
      <c r="AB302" s="17">
        <f t="shared" si="902"/>
        <v>0</v>
      </c>
      <c r="AC302" s="17">
        <f t="shared" si="902"/>
        <v>0</v>
      </c>
      <c r="AD302" s="17">
        <f t="shared" si="902"/>
        <v>0</v>
      </c>
      <c r="AE302" s="17">
        <f t="shared" si="902"/>
        <v>0</v>
      </c>
      <c r="AF302" s="17">
        <f t="shared" si="902"/>
        <v>0</v>
      </c>
      <c r="AG302" s="17">
        <f t="shared" si="902"/>
        <v>0</v>
      </c>
      <c r="AH302" s="17">
        <v>0</v>
      </c>
      <c r="AI302" s="17">
        <v>0</v>
      </c>
      <c r="AJ302" s="17">
        <f t="shared" ref="AJ302:AY302" si="904">SUM(AJ301)</f>
        <v>0</v>
      </c>
      <c r="AK302" s="17">
        <f t="shared" si="904"/>
        <v>0</v>
      </c>
      <c r="AL302" s="17">
        <f t="shared" si="904"/>
        <v>0</v>
      </c>
      <c r="AM302" s="17">
        <f t="shared" si="904"/>
        <v>0</v>
      </c>
      <c r="AN302" s="17">
        <f t="shared" si="904"/>
        <v>0</v>
      </c>
      <c r="AO302" s="17">
        <f t="shared" si="904"/>
        <v>0</v>
      </c>
      <c r="AP302" s="17">
        <f t="shared" ref="AP302" si="905">SUM(AP301)</f>
        <v>0</v>
      </c>
      <c r="AQ302" s="17">
        <f t="shared" si="904"/>
        <v>0</v>
      </c>
      <c r="AR302" s="17">
        <f t="shared" si="904"/>
        <v>0</v>
      </c>
      <c r="AS302" s="17">
        <f t="shared" si="904"/>
        <v>0</v>
      </c>
      <c r="AT302" s="17">
        <f t="shared" si="904"/>
        <v>0</v>
      </c>
      <c r="AU302" s="17">
        <f t="shared" si="904"/>
        <v>0</v>
      </c>
      <c r="AV302" s="17">
        <f t="shared" si="904"/>
        <v>0</v>
      </c>
      <c r="AW302" s="17">
        <f t="shared" si="904"/>
        <v>0</v>
      </c>
      <c r="AX302" s="17">
        <f t="shared" si="904"/>
        <v>0</v>
      </c>
      <c r="AY302" s="17">
        <f t="shared" si="904"/>
        <v>0</v>
      </c>
      <c r="AZ302" s="17">
        <v>0</v>
      </c>
      <c r="BA302" s="17">
        <v>0</v>
      </c>
      <c r="BB302" s="17">
        <f t="shared" ref="BB302:BQ302" si="906">SUM(BB301)</f>
        <v>0</v>
      </c>
      <c r="BC302" s="17">
        <f t="shared" si="906"/>
        <v>0</v>
      </c>
      <c r="BD302" s="17">
        <f t="shared" si="906"/>
        <v>0</v>
      </c>
      <c r="BE302" s="17">
        <f t="shared" si="906"/>
        <v>15900</v>
      </c>
      <c r="BF302" s="17">
        <f t="shared" si="906"/>
        <v>0</v>
      </c>
      <c r="BG302" s="17">
        <f t="shared" si="906"/>
        <v>0</v>
      </c>
      <c r="BH302" s="17">
        <f t="shared" ref="BH302" si="907">SUM(BH301)</f>
        <v>15900</v>
      </c>
      <c r="BI302" s="17">
        <f t="shared" si="906"/>
        <v>0</v>
      </c>
      <c r="BJ302" s="17">
        <f t="shared" si="906"/>
        <v>0</v>
      </c>
      <c r="BK302" s="17">
        <f t="shared" si="906"/>
        <v>0</v>
      </c>
      <c r="BL302" s="17">
        <f t="shared" si="906"/>
        <v>0</v>
      </c>
      <c r="BM302" s="17">
        <f t="shared" si="906"/>
        <v>0</v>
      </c>
      <c r="BN302" s="17">
        <f t="shared" si="906"/>
        <v>15900</v>
      </c>
      <c r="BO302" s="17">
        <f t="shared" si="906"/>
        <v>0</v>
      </c>
      <c r="BP302" s="17">
        <f t="shared" si="906"/>
        <v>0</v>
      </c>
      <c r="BQ302" s="17">
        <f t="shared" si="906"/>
        <v>0</v>
      </c>
      <c r="BR302" s="17">
        <v>15900</v>
      </c>
      <c r="BS302" s="17">
        <v>0</v>
      </c>
      <c r="BT302" s="17">
        <f t="shared" ref="BT302:BW302" si="908">SUM(BT301)</f>
        <v>1179744</v>
      </c>
      <c r="BU302" s="17">
        <f t="shared" ref="BU302:BV302" si="909">SUM(BU301)</f>
        <v>1182870</v>
      </c>
      <c r="BV302" s="17">
        <f t="shared" si="909"/>
        <v>679422</v>
      </c>
      <c r="BW302" s="17">
        <f t="shared" si="908"/>
        <v>296203</v>
      </c>
      <c r="BX302" s="17">
        <f t="shared" ref="BX302" si="910">SUM(BX301)</f>
        <v>104401</v>
      </c>
      <c r="BY302" s="17">
        <f t="shared" ref="BY302" si="911">SUM(BY301)</f>
        <v>95901</v>
      </c>
      <c r="BZ302" s="17">
        <f t="shared" ref="BZ302" si="912">SUM(BZ301)</f>
        <v>95901</v>
      </c>
      <c r="CA302" s="17">
        <f t="shared" si="899"/>
        <v>975625</v>
      </c>
      <c r="CB302" s="125">
        <f>IF(BU302=0,"-",CA302/BU302*100)</f>
        <v>82.479477880071357</v>
      </c>
    </row>
    <row r="303" spans="1:80" x14ac:dyDescent="0.25">
      <c r="A303" s="139"/>
      <c r="B303" s="139"/>
      <c r="C303" s="139"/>
      <c r="D303" s="140"/>
      <c r="E303" s="140"/>
      <c r="F303" s="140"/>
      <c r="G303" s="141"/>
      <c r="X303">
        <f t="shared" si="830"/>
        <v>0</v>
      </c>
      <c r="AH303">
        <v>0</v>
      </c>
      <c r="AI303">
        <v>0</v>
      </c>
      <c r="AP303">
        <f t="shared" si="831"/>
        <v>0</v>
      </c>
      <c r="AZ303">
        <v>0</v>
      </c>
      <c r="BA303">
        <v>0</v>
      </c>
      <c r="BH303">
        <f t="shared" si="832"/>
        <v>0</v>
      </c>
      <c r="BR303">
        <v>0</v>
      </c>
      <c r="BS303">
        <v>0</v>
      </c>
      <c r="BU303">
        <v>0</v>
      </c>
      <c r="BV303">
        <v>0</v>
      </c>
      <c r="BW303">
        <f t="shared" si="805"/>
        <v>0</v>
      </c>
      <c r="CA303">
        <f t="shared" si="899"/>
        <v>0</v>
      </c>
      <c r="CB303" s="126" t="str">
        <f>IF(BU303=0,"-",CA303/BU303*100)</f>
        <v>-</v>
      </c>
    </row>
    <row r="304" spans="1:80" x14ac:dyDescent="0.25">
      <c r="A304" s="13" t="s">
        <v>1</v>
      </c>
      <c r="B304" s="13" t="s">
        <v>1</v>
      </c>
      <c r="C304" s="13" t="s">
        <v>1</v>
      </c>
      <c r="D304" s="74" t="s">
        <v>1</v>
      </c>
      <c r="E304" s="74" t="s">
        <v>1</v>
      </c>
      <c r="F304" s="74" t="s">
        <v>1</v>
      </c>
      <c r="G304" s="13" t="s">
        <v>1</v>
      </c>
      <c r="H304" s="19" t="s">
        <v>1</v>
      </c>
      <c r="I304" s="19" t="s">
        <v>1</v>
      </c>
      <c r="J304" s="19"/>
      <c r="K304" s="19" t="s">
        <v>1</v>
      </c>
      <c r="L304" s="19"/>
      <c r="M304" s="19" t="s">
        <v>1</v>
      </c>
      <c r="N304" s="19" t="s">
        <v>1</v>
      </c>
      <c r="O304" s="19" t="s">
        <v>1</v>
      </c>
      <c r="P304" s="28"/>
      <c r="Q304" s="19" t="s">
        <v>1</v>
      </c>
      <c r="R304" s="19" t="s">
        <v>1</v>
      </c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>
        <v>0</v>
      </c>
      <c r="AI304" s="19">
        <v>0</v>
      </c>
      <c r="AJ304" s="19" t="s">
        <v>1</v>
      </c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>
        <v>0</v>
      </c>
      <c r="BA304" s="19">
        <v>0</v>
      </c>
      <c r="BB304" s="19" t="s">
        <v>1</v>
      </c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>
        <v>0</v>
      </c>
      <c r="BS304" s="19">
        <v>0</v>
      </c>
      <c r="BT304" s="19"/>
      <c r="BU304" s="19"/>
      <c r="BV304" s="19"/>
      <c r="BW304" s="19">
        <f t="shared" si="805"/>
        <v>0</v>
      </c>
      <c r="BX304" s="19"/>
      <c r="BY304" s="19"/>
      <c r="BZ304" s="19"/>
      <c r="CA304" s="19">
        <f t="shared" si="899"/>
        <v>0</v>
      </c>
      <c r="CB304" s="127"/>
    </row>
    <row r="305" spans="1:80" x14ac:dyDescent="0.25">
      <c r="A305" s="13" t="s">
        <v>1</v>
      </c>
      <c r="B305" s="13" t="s">
        <v>1</v>
      </c>
      <c r="C305" s="13" t="s">
        <v>1</v>
      </c>
      <c r="D305" s="74" t="s">
        <v>1</v>
      </c>
      <c r="E305" s="74" t="s">
        <v>1</v>
      </c>
      <c r="F305" s="74" t="s">
        <v>1</v>
      </c>
      <c r="G305" s="13" t="s">
        <v>1</v>
      </c>
      <c r="H305" s="10" t="s">
        <v>186</v>
      </c>
      <c r="I305" s="11">
        <f>SUM(I297)</f>
        <v>1085006</v>
      </c>
      <c r="J305" s="11">
        <f t="shared" ref="J305:J306" si="913">SUM(K305,L305,P305,Q305)</f>
        <v>1114852</v>
      </c>
      <c r="K305" s="11">
        <f t="shared" ref="K305" si="914">SUM(K297)</f>
        <v>1114852</v>
      </c>
      <c r="L305" s="11">
        <f t="shared" ref="L305" si="915">SUM(M305:O305)</f>
        <v>0</v>
      </c>
      <c r="M305" s="11">
        <f t="shared" ref="M305:Q305" si="916">SUM(M297)</f>
        <v>0</v>
      </c>
      <c r="N305" s="11">
        <f t="shared" si="916"/>
        <v>0</v>
      </c>
      <c r="O305" s="11">
        <f t="shared" si="916"/>
        <v>0</v>
      </c>
      <c r="P305" s="11">
        <f t="shared" si="916"/>
        <v>0</v>
      </c>
      <c r="Q305" s="11">
        <f t="shared" si="916"/>
        <v>0</v>
      </c>
      <c r="R305" s="11">
        <f t="shared" ref="R305:AG305" si="917">SUM(R297)</f>
        <v>0</v>
      </c>
      <c r="S305" s="11">
        <f t="shared" si="917"/>
        <v>0</v>
      </c>
      <c r="T305" s="11">
        <f t="shared" si="917"/>
        <v>0</v>
      </c>
      <c r="U305" s="11">
        <f t="shared" si="917"/>
        <v>0</v>
      </c>
      <c r="V305" s="11">
        <f t="shared" si="917"/>
        <v>0</v>
      </c>
      <c r="W305" s="11">
        <f t="shared" si="917"/>
        <v>0</v>
      </c>
      <c r="X305" s="11">
        <f t="shared" si="917"/>
        <v>0</v>
      </c>
      <c r="Y305" s="11">
        <f t="shared" si="917"/>
        <v>0</v>
      </c>
      <c r="Z305" s="11">
        <f t="shared" si="917"/>
        <v>0</v>
      </c>
      <c r="AA305" s="11">
        <f t="shared" si="917"/>
        <v>0</v>
      </c>
      <c r="AB305" s="11">
        <f t="shared" si="917"/>
        <v>0</v>
      </c>
      <c r="AC305" s="11">
        <f t="shared" si="917"/>
        <v>0</v>
      </c>
      <c r="AD305" s="11">
        <f t="shared" si="917"/>
        <v>0</v>
      </c>
      <c r="AE305" s="11">
        <f t="shared" si="917"/>
        <v>0</v>
      </c>
      <c r="AF305" s="11">
        <f t="shared" si="917"/>
        <v>0</v>
      </c>
      <c r="AG305" s="11">
        <f t="shared" si="917"/>
        <v>0</v>
      </c>
      <c r="AH305" s="11">
        <v>0</v>
      </c>
      <c r="AI305" s="11">
        <v>0</v>
      </c>
      <c r="AJ305" s="11">
        <f t="shared" ref="AJ305:AY305" si="918">SUM(AJ297)</f>
        <v>0</v>
      </c>
      <c r="AK305" s="11">
        <f t="shared" si="918"/>
        <v>0</v>
      </c>
      <c r="AL305" s="11">
        <f t="shared" si="918"/>
        <v>0</v>
      </c>
      <c r="AM305" s="11">
        <f t="shared" si="918"/>
        <v>0</v>
      </c>
      <c r="AN305" s="11">
        <f t="shared" si="918"/>
        <v>0</v>
      </c>
      <c r="AO305" s="11">
        <f t="shared" si="918"/>
        <v>0</v>
      </c>
      <c r="AP305" s="11">
        <f t="shared" si="918"/>
        <v>0</v>
      </c>
      <c r="AQ305" s="11">
        <f t="shared" si="918"/>
        <v>0</v>
      </c>
      <c r="AR305" s="11">
        <f t="shared" si="918"/>
        <v>0</v>
      </c>
      <c r="AS305" s="11">
        <f t="shared" si="918"/>
        <v>0</v>
      </c>
      <c r="AT305" s="11">
        <f t="shared" si="918"/>
        <v>0</v>
      </c>
      <c r="AU305" s="11">
        <f t="shared" si="918"/>
        <v>0</v>
      </c>
      <c r="AV305" s="11">
        <f t="shared" si="918"/>
        <v>0</v>
      </c>
      <c r="AW305" s="11">
        <f t="shared" si="918"/>
        <v>0</v>
      </c>
      <c r="AX305" s="11">
        <f t="shared" si="918"/>
        <v>0</v>
      </c>
      <c r="AY305" s="11">
        <f t="shared" si="918"/>
        <v>0</v>
      </c>
      <c r="AZ305" s="11">
        <v>0</v>
      </c>
      <c r="BA305" s="11">
        <v>0</v>
      </c>
      <c r="BB305" s="11">
        <f t="shared" ref="BB305:BQ305" si="919">SUM(BB297)</f>
        <v>0</v>
      </c>
      <c r="BC305" s="11">
        <f t="shared" si="919"/>
        <v>0</v>
      </c>
      <c r="BD305" s="11">
        <f t="shared" si="919"/>
        <v>0</v>
      </c>
      <c r="BE305" s="11">
        <f t="shared" si="919"/>
        <v>15900</v>
      </c>
      <c r="BF305" s="11">
        <f t="shared" si="919"/>
        <v>0</v>
      </c>
      <c r="BG305" s="11">
        <f t="shared" si="919"/>
        <v>0</v>
      </c>
      <c r="BH305" s="11">
        <f t="shared" si="919"/>
        <v>15900</v>
      </c>
      <c r="BI305" s="11">
        <f t="shared" si="919"/>
        <v>0</v>
      </c>
      <c r="BJ305" s="11">
        <f t="shared" si="919"/>
        <v>0</v>
      </c>
      <c r="BK305" s="11">
        <f t="shared" si="919"/>
        <v>0</v>
      </c>
      <c r="BL305" s="11">
        <f t="shared" si="919"/>
        <v>0</v>
      </c>
      <c r="BM305" s="11">
        <f t="shared" si="919"/>
        <v>0</v>
      </c>
      <c r="BN305" s="11">
        <f t="shared" si="919"/>
        <v>15900</v>
      </c>
      <c r="BO305" s="11">
        <f t="shared" si="919"/>
        <v>0</v>
      </c>
      <c r="BP305" s="11">
        <f t="shared" si="919"/>
        <v>0</v>
      </c>
      <c r="BQ305" s="11">
        <f t="shared" si="919"/>
        <v>0</v>
      </c>
      <c r="BR305" s="11">
        <v>15900</v>
      </c>
      <c r="BS305" s="11">
        <v>0</v>
      </c>
      <c r="BT305" s="11">
        <f t="shared" ref="BT305:BW306" si="920">SUM(BT297)</f>
        <v>1179744</v>
      </c>
      <c r="BU305" s="11">
        <f t="shared" ref="BU305:BV306" si="921">SUM(BU297)</f>
        <v>1182870</v>
      </c>
      <c r="BV305" s="11">
        <f t="shared" si="921"/>
        <v>679422</v>
      </c>
      <c r="BW305" s="11">
        <f t="shared" si="920"/>
        <v>296203</v>
      </c>
      <c r="BX305" s="11">
        <f t="shared" ref="BX305:BX306" si="922">SUM(BX297)</f>
        <v>104401</v>
      </c>
      <c r="BY305" s="11">
        <f t="shared" ref="BY305:BY306" si="923">SUM(BY297)</f>
        <v>95901</v>
      </c>
      <c r="BZ305" s="11">
        <f t="shared" ref="BZ305:BZ306" si="924">SUM(BZ297)</f>
        <v>95901</v>
      </c>
      <c r="CA305" s="11">
        <f t="shared" si="899"/>
        <v>975625</v>
      </c>
      <c r="CB305" s="123">
        <f>IF(BU305=0,"-",CA305/BU305*100)</f>
        <v>82.479477880071357</v>
      </c>
    </row>
    <row r="306" spans="1:80" x14ac:dyDescent="0.25">
      <c r="A306" s="13" t="s">
        <v>1</v>
      </c>
      <c r="B306" s="13" t="s">
        <v>1</v>
      </c>
      <c r="C306" s="13" t="s">
        <v>1</v>
      </c>
      <c r="D306" s="74" t="s">
        <v>1</v>
      </c>
      <c r="E306" s="74" t="s">
        <v>1</v>
      </c>
      <c r="F306" s="74" t="s">
        <v>1</v>
      </c>
      <c r="G306" s="13" t="s">
        <v>1</v>
      </c>
      <c r="H306" s="2" t="s">
        <v>83</v>
      </c>
      <c r="I306" s="12">
        <f>SUM(I298)</f>
        <v>28</v>
      </c>
      <c r="J306" s="12">
        <f t="shared" si="913"/>
        <v>28</v>
      </c>
      <c r="K306" s="12">
        <f>SUM(K298)</f>
        <v>28</v>
      </c>
      <c r="L306" s="13"/>
      <c r="M306" s="13" t="s">
        <v>1</v>
      </c>
      <c r="N306" s="13" t="s">
        <v>1</v>
      </c>
      <c r="O306" s="13" t="s">
        <v>1</v>
      </c>
      <c r="P306" s="29"/>
      <c r="Q306" s="13" t="s">
        <v>1</v>
      </c>
      <c r="R306" s="13" t="s">
        <v>1</v>
      </c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>
        <v>0</v>
      </c>
      <c r="AI306" s="13">
        <v>0</v>
      </c>
      <c r="AJ306" s="13" t="s">
        <v>1</v>
      </c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>
        <v>0</v>
      </c>
      <c r="BA306" s="13">
        <v>0</v>
      </c>
      <c r="BB306" s="13" t="s">
        <v>1</v>
      </c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>
        <v>0</v>
      </c>
      <c r="BS306" s="13">
        <v>0</v>
      </c>
      <c r="BT306" s="12">
        <f t="shared" si="920"/>
        <v>28</v>
      </c>
      <c r="BU306" s="12">
        <f t="shared" si="921"/>
        <v>28</v>
      </c>
      <c r="BV306" s="12">
        <f t="shared" si="921"/>
        <v>0</v>
      </c>
      <c r="BW306" s="12">
        <f t="shared" si="920"/>
        <v>0</v>
      </c>
      <c r="BX306" s="12">
        <f t="shared" si="922"/>
        <v>0</v>
      </c>
      <c r="BY306" s="12">
        <f t="shared" si="923"/>
        <v>0</v>
      </c>
      <c r="BZ306" s="12">
        <f t="shared" si="924"/>
        <v>0</v>
      </c>
      <c r="CA306" s="12">
        <f t="shared" si="899"/>
        <v>0</v>
      </c>
      <c r="CB306" s="124">
        <f>IF(BU306=0,"-",CA306/BU306*100)</f>
        <v>0</v>
      </c>
    </row>
    <row r="307" spans="1:80" x14ac:dyDescent="0.25">
      <c r="A307" s="13" t="s">
        <v>1</v>
      </c>
      <c r="B307" s="13" t="s">
        <v>1</v>
      </c>
      <c r="C307" s="13" t="s">
        <v>1</v>
      </c>
      <c r="D307" s="74" t="s">
        <v>1</v>
      </c>
      <c r="E307" s="74" t="s">
        <v>1</v>
      </c>
      <c r="F307" s="74" t="s">
        <v>1</v>
      </c>
      <c r="G307" s="13" t="s">
        <v>1</v>
      </c>
      <c r="H307" s="20" t="s">
        <v>1</v>
      </c>
      <c r="I307" s="21" t="s">
        <v>1</v>
      </c>
      <c r="J307" s="21"/>
      <c r="K307" s="21" t="s">
        <v>1</v>
      </c>
      <c r="L307" s="21"/>
      <c r="M307" s="21" t="s">
        <v>1</v>
      </c>
      <c r="N307" s="21" t="s">
        <v>1</v>
      </c>
      <c r="O307" s="21" t="s">
        <v>1</v>
      </c>
      <c r="P307" s="30"/>
      <c r="Q307" s="21" t="s">
        <v>1</v>
      </c>
      <c r="R307" s="21" t="s">
        <v>1</v>
      </c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>
        <v>0</v>
      </c>
      <c r="AI307" s="21">
        <v>0</v>
      </c>
      <c r="AJ307" s="21" t="s">
        <v>1</v>
      </c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>
        <v>0</v>
      </c>
      <c r="BA307" s="21">
        <v>0</v>
      </c>
      <c r="BB307" s="21" t="s">
        <v>1</v>
      </c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>
        <v>0</v>
      </c>
      <c r="BS307" s="21">
        <v>0</v>
      </c>
      <c r="BT307" s="21"/>
      <c r="BU307" s="21"/>
      <c r="BV307" s="21"/>
      <c r="BW307" s="21">
        <f t="shared" si="805"/>
        <v>0</v>
      </c>
      <c r="BX307" s="21"/>
      <c r="BY307" s="21"/>
      <c r="BZ307" s="21"/>
      <c r="CA307" s="21">
        <f t="shared" si="899"/>
        <v>0</v>
      </c>
      <c r="CB307" s="128"/>
    </row>
    <row r="308" spans="1:80" ht="15.75" thickBot="1" x14ac:dyDescent="0.3">
      <c r="A308" s="1" t="s">
        <v>27</v>
      </c>
      <c r="B308" s="1" t="s">
        <v>187</v>
      </c>
      <c r="C308" s="4" t="s">
        <v>1</v>
      </c>
      <c r="D308" s="79" t="s">
        <v>1</v>
      </c>
      <c r="E308" s="78" t="s">
        <v>1</v>
      </c>
      <c r="F308" s="78" t="s">
        <v>1</v>
      </c>
      <c r="G308" s="2" t="s">
        <v>1</v>
      </c>
      <c r="H308" s="2" t="s">
        <v>1</v>
      </c>
      <c r="I308" s="3" t="s">
        <v>1</v>
      </c>
      <c r="J308" s="3"/>
      <c r="K308" s="3" t="s">
        <v>1</v>
      </c>
      <c r="L308" s="3"/>
      <c r="M308" s="3" t="s">
        <v>1</v>
      </c>
      <c r="N308" s="3" t="s">
        <v>1</v>
      </c>
      <c r="O308" s="3" t="s">
        <v>1</v>
      </c>
      <c r="P308" s="25"/>
      <c r="Q308" s="3" t="s">
        <v>1</v>
      </c>
      <c r="R308" s="3" t="s">
        <v>1</v>
      </c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>
        <v>0</v>
      </c>
      <c r="AI308" s="3">
        <v>0</v>
      </c>
      <c r="AJ308" s="3" t="s">
        <v>1</v>
      </c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>
        <v>0</v>
      </c>
      <c r="BA308" s="3">
        <v>0</v>
      </c>
      <c r="BB308" s="3" t="s">
        <v>1</v>
      </c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>
        <v>0</v>
      </c>
      <c r="BS308" s="3">
        <v>0</v>
      </c>
      <c r="BT308" s="3"/>
      <c r="BU308" s="3"/>
      <c r="BV308" s="3"/>
      <c r="BW308" s="3">
        <f t="shared" si="805"/>
        <v>0</v>
      </c>
      <c r="BX308" s="3"/>
      <c r="BY308" s="3"/>
      <c r="BZ308" s="3"/>
      <c r="CA308" s="3">
        <f t="shared" si="899"/>
        <v>0</v>
      </c>
      <c r="CB308" s="122"/>
    </row>
    <row r="309" spans="1:80" ht="69.75" customHeight="1" thickBot="1" x14ac:dyDescent="0.3">
      <c r="A309" s="5" t="s">
        <v>4</v>
      </c>
      <c r="B309" s="5" t="s">
        <v>5</v>
      </c>
      <c r="C309" s="5" t="s">
        <v>6</v>
      </c>
      <c r="D309" s="80" t="s">
        <v>1</v>
      </c>
      <c r="E309" s="88" t="s">
        <v>7</v>
      </c>
      <c r="F309" s="88" t="s">
        <v>8</v>
      </c>
      <c r="G309" s="5" t="s">
        <v>9</v>
      </c>
      <c r="H309" s="5" t="s">
        <v>10</v>
      </c>
      <c r="I309" s="5" t="s">
        <v>11</v>
      </c>
      <c r="J309" s="5" t="s">
        <v>1809</v>
      </c>
      <c r="K309" s="5" t="s">
        <v>12</v>
      </c>
      <c r="L309" s="5" t="s">
        <v>13</v>
      </c>
      <c r="M309" s="5" t="s">
        <v>14</v>
      </c>
      <c r="N309" s="5" t="s">
        <v>15</v>
      </c>
      <c r="O309" s="5" t="s">
        <v>16</v>
      </c>
      <c r="P309" s="5" t="s">
        <v>17</v>
      </c>
      <c r="Q309" s="5" t="s">
        <v>18</v>
      </c>
      <c r="R309" s="71" t="s">
        <v>14</v>
      </c>
      <c r="S309" s="71" t="s">
        <v>1843</v>
      </c>
      <c r="T309" s="71" t="s">
        <v>1797</v>
      </c>
      <c r="U309" s="71" t="s">
        <v>1832</v>
      </c>
      <c r="V309" s="71" t="s">
        <v>1833</v>
      </c>
      <c r="W309" s="71" t="s">
        <v>1834</v>
      </c>
      <c r="X309" s="71" t="s">
        <v>1847</v>
      </c>
      <c r="Y309" s="71" t="s">
        <v>1844</v>
      </c>
      <c r="Z309" s="71" t="s">
        <v>1835</v>
      </c>
      <c r="AA309" s="71" t="s">
        <v>1836</v>
      </c>
      <c r="AB309" s="71" t="s">
        <v>1837</v>
      </c>
      <c r="AC309" s="71" t="s">
        <v>1838</v>
      </c>
      <c r="AD309" s="71" t="s">
        <v>1839</v>
      </c>
      <c r="AE309" s="71" t="s">
        <v>1840</v>
      </c>
      <c r="AF309" s="71" t="s">
        <v>1845</v>
      </c>
      <c r="AG309" s="71" t="s">
        <v>1846</v>
      </c>
      <c r="AH309" s="71" t="s">
        <v>1841</v>
      </c>
      <c r="AI309" s="71" t="s">
        <v>1842</v>
      </c>
      <c r="AJ309" s="72" t="s">
        <v>15</v>
      </c>
      <c r="AK309" s="72" t="s">
        <v>1843</v>
      </c>
      <c r="AL309" s="72" t="s">
        <v>1797</v>
      </c>
      <c r="AM309" s="72" t="s">
        <v>1832</v>
      </c>
      <c r="AN309" s="72" t="s">
        <v>1833</v>
      </c>
      <c r="AO309" s="72" t="s">
        <v>1834</v>
      </c>
      <c r="AP309" s="72" t="s">
        <v>1848</v>
      </c>
      <c r="AQ309" s="72" t="s">
        <v>1844</v>
      </c>
      <c r="AR309" s="72" t="s">
        <v>1835</v>
      </c>
      <c r="AS309" s="72" t="s">
        <v>1836</v>
      </c>
      <c r="AT309" s="72" t="s">
        <v>1837</v>
      </c>
      <c r="AU309" s="72" t="s">
        <v>1838</v>
      </c>
      <c r="AV309" s="72" t="s">
        <v>1839</v>
      </c>
      <c r="AW309" s="72" t="s">
        <v>1840</v>
      </c>
      <c r="AX309" s="72" t="s">
        <v>1845</v>
      </c>
      <c r="AY309" s="72" t="s">
        <v>1846</v>
      </c>
      <c r="AZ309" s="72" t="s">
        <v>1841</v>
      </c>
      <c r="BA309" s="72" t="s">
        <v>1842</v>
      </c>
      <c r="BB309" s="73" t="s">
        <v>16</v>
      </c>
      <c r="BC309" s="73" t="s">
        <v>1843</v>
      </c>
      <c r="BD309" s="73" t="s">
        <v>1797</v>
      </c>
      <c r="BE309" s="73" t="s">
        <v>1832</v>
      </c>
      <c r="BF309" s="73" t="s">
        <v>1833</v>
      </c>
      <c r="BG309" s="73" t="s">
        <v>1834</v>
      </c>
      <c r="BH309" s="73" t="s">
        <v>1849</v>
      </c>
      <c r="BI309" s="73" t="s">
        <v>1844</v>
      </c>
      <c r="BJ309" s="73" t="s">
        <v>1835</v>
      </c>
      <c r="BK309" s="73" t="s">
        <v>1836</v>
      </c>
      <c r="BL309" s="73" t="s">
        <v>1837</v>
      </c>
      <c r="BM309" s="73" t="s">
        <v>1838</v>
      </c>
      <c r="BN309" s="73" t="s">
        <v>1839</v>
      </c>
      <c r="BO309" s="73" t="s">
        <v>1840</v>
      </c>
      <c r="BP309" s="73" t="s">
        <v>1845</v>
      </c>
      <c r="BQ309" s="73" t="s">
        <v>1846</v>
      </c>
      <c r="BR309" s="73" t="s">
        <v>1841</v>
      </c>
      <c r="BS309" s="73" t="s">
        <v>1842</v>
      </c>
      <c r="BT309" s="5" t="s">
        <v>1911</v>
      </c>
      <c r="BU309" s="5" t="s">
        <v>1942</v>
      </c>
      <c r="BV309" s="5" t="s">
        <v>1943</v>
      </c>
      <c r="BW309" s="5" t="s">
        <v>1944</v>
      </c>
      <c r="BX309" s="5" t="s">
        <v>1945</v>
      </c>
      <c r="BY309" s="5" t="s">
        <v>1946</v>
      </c>
      <c r="BZ309" s="5" t="s">
        <v>1947</v>
      </c>
      <c r="CA309" s="5" t="s">
        <v>1948</v>
      </c>
      <c r="CB309" s="120" t="s">
        <v>1916</v>
      </c>
    </row>
    <row r="310" spans="1:80" x14ac:dyDescent="0.25">
      <c r="A310" s="6" t="s">
        <v>1</v>
      </c>
      <c r="B310" s="6" t="s">
        <v>1</v>
      </c>
      <c r="C310" s="6" t="s">
        <v>1</v>
      </c>
      <c r="D310" s="81" t="s">
        <v>1</v>
      </c>
      <c r="E310" s="81" t="s">
        <v>1</v>
      </c>
      <c r="F310" s="94" t="s">
        <v>1</v>
      </c>
      <c r="G310" s="7" t="s">
        <v>1</v>
      </c>
      <c r="H310" s="8" t="s">
        <v>1</v>
      </c>
      <c r="I310" s="9" t="s">
        <v>19</v>
      </c>
      <c r="J310" s="9">
        <v>1</v>
      </c>
      <c r="K310" s="9" t="s">
        <v>20</v>
      </c>
      <c r="L310" s="9" t="s">
        <v>21</v>
      </c>
      <c r="M310" s="9" t="s">
        <v>22</v>
      </c>
      <c r="N310" s="9" t="s">
        <v>23</v>
      </c>
      <c r="O310" s="9" t="s">
        <v>24</v>
      </c>
      <c r="P310" s="9" t="s">
        <v>25</v>
      </c>
      <c r="Q310" s="9" t="s">
        <v>26</v>
      </c>
      <c r="R310" s="9">
        <v>1</v>
      </c>
      <c r="S310" s="9">
        <v>2</v>
      </c>
      <c r="T310" s="9">
        <v>3</v>
      </c>
      <c r="U310" s="9">
        <v>4</v>
      </c>
      <c r="V310" s="9">
        <v>5</v>
      </c>
      <c r="W310" s="9">
        <v>6</v>
      </c>
      <c r="X310" s="9">
        <v>7</v>
      </c>
      <c r="Y310" s="9">
        <v>8</v>
      </c>
      <c r="Z310" s="9">
        <v>9</v>
      </c>
      <c r="AA310" s="9">
        <v>10</v>
      </c>
      <c r="AB310" s="9">
        <v>11</v>
      </c>
      <c r="AC310" s="9">
        <v>12</v>
      </c>
      <c r="AD310" s="9">
        <v>13</v>
      </c>
      <c r="AE310" s="9">
        <v>14</v>
      </c>
      <c r="AF310" s="9">
        <v>15</v>
      </c>
      <c r="AG310" s="9">
        <v>16</v>
      </c>
      <c r="AH310" s="9">
        <v>20</v>
      </c>
      <c r="AI310" s="9">
        <v>21</v>
      </c>
      <c r="AJ310" s="9">
        <v>1</v>
      </c>
      <c r="AK310" s="9">
        <v>2</v>
      </c>
      <c r="AL310" s="9">
        <v>3</v>
      </c>
      <c r="AM310" s="9">
        <v>4</v>
      </c>
      <c r="AN310" s="9">
        <v>5</v>
      </c>
      <c r="AO310" s="9">
        <v>6</v>
      </c>
      <c r="AP310" s="9">
        <v>7</v>
      </c>
      <c r="AQ310" s="9">
        <v>8</v>
      </c>
      <c r="AR310" s="9">
        <v>9</v>
      </c>
      <c r="AS310" s="9">
        <v>10</v>
      </c>
      <c r="AT310" s="9">
        <v>11</v>
      </c>
      <c r="AU310" s="9">
        <v>12</v>
      </c>
      <c r="AV310" s="9">
        <v>13</v>
      </c>
      <c r="AW310" s="9">
        <v>14</v>
      </c>
      <c r="AX310" s="9">
        <v>15</v>
      </c>
      <c r="AY310" s="9">
        <v>16</v>
      </c>
      <c r="AZ310" s="9">
        <v>20</v>
      </c>
      <c r="BA310" s="9">
        <v>21</v>
      </c>
      <c r="BB310" s="9">
        <v>1</v>
      </c>
      <c r="BC310" s="9">
        <v>2</v>
      </c>
      <c r="BD310" s="9">
        <v>3</v>
      </c>
      <c r="BE310" s="9">
        <v>4</v>
      </c>
      <c r="BF310" s="9">
        <v>5</v>
      </c>
      <c r="BG310" s="9">
        <v>6</v>
      </c>
      <c r="BH310" s="9">
        <v>7</v>
      </c>
      <c r="BI310" s="9">
        <v>8</v>
      </c>
      <c r="BJ310" s="9">
        <v>9</v>
      </c>
      <c r="BK310" s="9">
        <v>10</v>
      </c>
      <c r="BL310" s="9">
        <v>11</v>
      </c>
      <c r="BM310" s="9">
        <v>12</v>
      </c>
      <c r="BN310" s="9">
        <v>13</v>
      </c>
      <c r="BO310" s="9">
        <v>14</v>
      </c>
      <c r="BP310" s="9">
        <v>15</v>
      </c>
      <c r="BQ310" s="9">
        <v>16</v>
      </c>
      <c r="BR310" s="9">
        <v>20</v>
      </c>
      <c r="BS310" s="9">
        <v>21</v>
      </c>
      <c r="BT310" s="9">
        <v>1</v>
      </c>
      <c r="BU310" s="9">
        <v>2</v>
      </c>
      <c r="BV310" s="9">
        <v>3</v>
      </c>
      <c r="BW310" s="9" t="s">
        <v>1798</v>
      </c>
      <c r="BX310" s="9">
        <v>5</v>
      </c>
      <c r="BY310" s="9">
        <v>6</v>
      </c>
      <c r="BZ310" s="9">
        <v>7</v>
      </c>
      <c r="CA310" s="9" t="s">
        <v>1917</v>
      </c>
      <c r="CB310" s="121">
        <v>9</v>
      </c>
    </row>
    <row r="311" spans="1:80" ht="22.5" x14ac:dyDescent="0.25">
      <c r="A311" s="1" t="s">
        <v>27</v>
      </c>
      <c r="B311" s="1" t="s">
        <v>187</v>
      </c>
      <c r="C311" s="4" t="s">
        <v>28</v>
      </c>
      <c r="D311" s="79" t="s">
        <v>188</v>
      </c>
      <c r="E311" s="78" t="s">
        <v>1</v>
      </c>
      <c r="F311" s="78" t="s">
        <v>1</v>
      </c>
      <c r="G311" s="2" t="s">
        <v>1</v>
      </c>
      <c r="H311" s="2" t="s">
        <v>189</v>
      </c>
      <c r="I311" s="3" t="s">
        <v>1</v>
      </c>
      <c r="J311" s="3">
        <f t="shared" ref="J311:J352" si="925">SUM(K311,L311,P311,Q311)</f>
        <v>0</v>
      </c>
      <c r="K311" s="3" t="s">
        <v>1</v>
      </c>
      <c r="L311" s="3"/>
      <c r="M311" s="3" t="s">
        <v>1</v>
      </c>
      <c r="N311" s="3" t="s">
        <v>1</v>
      </c>
      <c r="O311" s="3" t="s">
        <v>1</v>
      </c>
      <c r="P311" s="26"/>
      <c r="Q311" s="3" t="s">
        <v>1</v>
      </c>
      <c r="R311" s="3" t="s">
        <v>1</v>
      </c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>
        <v>0</v>
      </c>
      <c r="AI311" s="3">
        <v>0</v>
      </c>
      <c r="AJ311" s="3" t="s">
        <v>1</v>
      </c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>
        <v>0</v>
      </c>
      <c r="BA311" s="3">
        <v>0</v>
      </c>
      <c r="BB311" s="3" t="s">
        <v>1</v>
      </c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>
        <v>0</v>
      </c>
      <c r="BS311" s="3">
        <v>0</v>
      </c>
      <c r="BT311" s="3">
        <v>0</v>
      </c>
      <c r="BU311" s="3"/>
      <c r="BV311" s="3"/>
      <c r="BW311" s="3">
        <f t="shared" si="805"/>
        <v>0</v>
      </c>
      <c r="BX311" s="3"/>
      <c r="BY311" s="3"/>
      <c r="BZ311" s="3"/>
      <c r="CA311" s="3">
        <f t="shared" ref="CA311:CA352" si="926">BV311+BW311</f>
        <v>0</v>
      </c>
      <c r="CB311" s="122"/>
    </row>
    <row r="312" spans="1:80" ht="33.75" x14ac:dyDescent="0.25">
      <c r="A312" s="1" t="s">
        <v>1</v>
      </c>
      <c r="B312" s="1" t="s">
        <v>1</v>
      </c>
      <c r="C312" s="1" t="s">
        <v>1</v>
      </c>
      <c r="D312" s="78" t="s">
        <v>1</v>
      </c>
      <c r="E312" s="78" t="s">
        <v>1</v>
      </c>
      <c r="F312" s="78" t="s">
        <v>1</v>
      </c>
      <c r="G312" s="2" t="s">
        <v>1</v>
      </c>
      <c r="H312" s="10" t="s">
        <v>30</v>
      </c>
      <c r="I312" s="11">
        <f>SUM(I313,I321,I323)</f>
        <v>6919982</v>
      </c>
      <c r="J312" s="11">
        <f t="shared" si="925"/>
        <v>8165649</v>
      </c>
      <c r="K312" s="11">
        <f t="shared" ref="K312" si="927">SUM(K313,K321,K323)</f>
        <v>8165649</v>
      </c>
      <c r="L312" s="11">
        <f t="shared" ref="L312:L351" si="928">SUM(M312:O312)</f>
        <v>0</v>
      </c>
      <c r="M312" s="11">
        <f t="shared" ref="M312:Q312" si="929">SUM(M313,M321,M323)</f>
        <v>0</v>
      </c>
      <c r="N312" s="11">
        <f t="shared" si="929"/>
        <v>0</v>
      </c>
      <c r="O312" s="11">
        <f t="shared" si="929"/>
        <v>0</v>
      </c>
      <c r="P312" s="11">
        <f t="shared" si="929"/>
        <v>0</v>
      </c>
      <c r="Q312" s="11">
        <f t="shared" si="929"/>
        <v>0</v>
      </c>
      <c r="R312" s="11">
        <f t="shared" ref="R312:AG312" si="930">SUM(R313,R321,R323)</f>
        <v>0</v>
      </c>
      <c r="S312" s="11">
        <f t="shared" si="930"/>
        <v>0</v>
      </c>
      <c r="T312" s="11">
        <f t="shared" si="930"/>
        <v>0</v>
      </c>
      <c r="U312" s="11">
        <f t="shared" si="930"/>
        <v>0</v>
      </c>
      <c r="V312" s="11">
        <f t="shared" si="930"/>
        <v>0</v>
      </c>
      <c r="W312" s="11">
        <f t="shared" si="930"/>
        <v>0</v>
      </c>
      <c r="X312" s="11">
        <f t="shared" ref="X312" si="931">SUM(X313,X321,X323)</f>
        <v>0</v>
      </c>
      <c r="Y312" s="11">
        <f t="shared" si="930"/>
        <v>0</v>
      </c>
      <c r="Z312" s="11">
        <f t="shared" si="930"/>
        <v>0</v>
      </c>
      <c r="AA312" s="11">
        <f t="shared" si="930"/>
        <v>0</v>
      </c>
      <c r="AB312" s="11">
        <f t="shared" si="930"/>
        <v>0</v>
      </c>
      <c r="AC312" s="11">
        <f t="shared" si="930"/>
        <v>0</v>
      </c>
      <c r="AD312" s="11">
        <f t="shared" si="930"/>
        <v>0</v>
      </c>
      <c r="AE312" s="11">
        <f t="shared" si="930"/>
        <v>0</v>
      </c>
      <c r="AF312" s="11">
        <f t="shared" si="930"/>
        <v>0</v>
      </c>
      <c r="AG312" s="11">
        <f t="shared" si="930"/>
        <v>0</v>
      </c>
      <c r="AH312" s="11">
        <v>0</v>
      </c>
      <c r="AI312" s="11">
        <v>0</v>
      </c>
      <c r="AJ312" s="11">
        <f t="shared" ref="AJ312:AY312" si="932">SUM(AJ313,AJ321,AJ323)</f>
        <v>0</v>
      </c>
      <c r="AK312" s="11">
        <f t="shared" si="932"/>
        <v>0</v>
      </c>
      <c r="AL312" s="11">
        <f t="shared" si="932"/>
        <v>0</v>
      </c>
      <c r="AM312" s="11">
        <f t="shared" si="932"/>
        <v>0</v>
      </c>
      <c r="AN312" s="11">
        <f t="shared" si="932"/>
        <v>0</v>
      </c>
      <c r="AO312" s="11">
        <f t="shared" si="932"/>
        <v>0</v>
      </c>
      <c r="AP312" s="11">
        <f t="shared" ref="AP312" si="933">SUM(AP313,AP321,AP323)</f>
        <v>0</v>
      </c>
      <c r="AQ312" s="11">
        <f t="shared" si="932"/>
        <v>0</v>
      </c>
      <c r="AR312" s="11">
        <f t="shared" si="932"/>
        <v>0</v>
      </c>
      <c r="AS312" s="11">
        <f t="shared" si="932"/>
        <v>0</v>
      </c>
      <c r="AT312" s="11">
        <f t="shared" si="932"/>
        <v>0</v>
      </c>
      <c r="AU312" s="11">
        <f t="shared" si="932"/>
        <v>0</v>
      </c>
      <c r="AV312" s="11">
        <f t="shared" si="932"/>
        <v>0</v>
      </c>
      <c r="AW312" s="11">
        <f t="shared" si="932"/>
        <v>0</v>
      </c>
      <c r="AX312" s="11">
        <f t="shared" si="932"/>
        <v>0</v>
      </c>
      <c r="AY312" s="11">
        <f t="shared" si="932"/>
        <v>0</v>
      </c>
      <c r="AZ312" s="11">
        <v>0</v>
      </c>
      <c r="BA312" s="11">
        <v>0</v>
      </c>
      <c r="BB312" s="11">
        <f t="shared" ref="BB312:BQ312" si="934">SUM(BB313,BB321,BB323)</f>
        <v>0</v>
      </c>
      <c r="BC312" s="11">
        <f t="shared" si="934"/>
        <v>0</v>
      </c>
      <c r="BD312" s="11">
        <f t="shared" si="934"/>
        <v>0</v>
      </c>
      <c r="BE312" s="11">
        <f t="shared" si="934"/>
        <v>0</v>
      </c>
      <c r="BF312" s="11">
        <f t="shared" si="934"/>
        <v>0</v>
      </c>
      <c r="BG312" s="11">
        <f t="shared" si="934"/>
        <v>0</v>
      </c>
      <c r="BH312" s="11">
        <f t="shared" ref="BH312" si="935">SUM(BH313,BH321,BH323)</f>
        <v>0</v>
      </c>
      <c r="BI312" s="11">
        <f t="shared" si="934"/>
        <v>0</v>
      </c>
      <c r="BJ312" s="11">
        <f t="shared" si="934"/>
        <v>0</v>
      </c>
      <c r="BK312" s="11">
        <f t="shared" si="934"/>
        <v>0</v>
      </c>
      <c r="BL312" s="11">
        <f t="shared" si="934"/>
        <v>0</v>
      </c>
      <c r="BM312" s="11">
        <f t="shared" si="934"/>
        <v>0</v>
      </c>
      <c r="BN312" s="11">
        <f t="shared" si="934"/>
        <v>0</v>
      </c>
      <c r="BO312" s="11">
        <f t="shared" si="934"/>
        <v>0</v>
      </c>
      <c r="BP312" s="11">
        <f t="shared" si="934"/>
        <v>0</v>
      </c>
      <c r="BQ312" s="11">
        <f t="shared" si="934"/>
        <v>0</v>
      </c>
      <c r="BR312" s="11">
        <v>0</v>
      </c>
      <c r="BS312" s="11">
        <v>0</v>
      </c>
      <c r="BT312" s="11">
        <f t="shared" ref="BT312:BZ312" si="936">SUM(BT313,BT321,BT323)</f>
        <v>9599541</v>
      </c>
      <c r="BU312" s="11">
        <f t="shared" si="936"/>
        <v>9599541</v>
      </c>
      <c r="BV312" s="11">
        <f t="shared" si="936"/>
        <v>4599353</v>
      </c>
      <c r="BW312" s="11">
        <f t="shared" si="936"/>
        <v>2099390</v>
      </c>
      <c r="BX312" s="11">
        <f t="shared" si="936"/>
        <v>778790</v>
      </c>
      <c r="BY312" s="11">
        <f t="shared" si="936"/>
        <v>660300</v>
      </c>
      <c r="BZ312" s="11">
        <f t="shared" si="936"/>
        <v>660300</v>
      </c>
      <c r="CA312" s="11">
        <f t="shared" si="926"/>
        <v>6698743</v>
      </c>
      <c r="CB312" s="123">
        <f t="shared" ref="CB312:CB351" si="937">IF(BU312=0,"-",CA312/BU312*100)</f>
        <v>69.781909364208133</v>
      </c>
    </row>
    <row r="313" spans="1:80" x14ac:dyDescent="0.25">
      <c r="A313" s="4" t="s">
        <v>27</v>
      </c>
      <c r="B313" s="4" t="s">
        <v>187</v>
      </c>
      <c r="C313" s="4" t="s">
        <v>28</v>
      </c>
      <c r="D313" s="79" t="s">
        <v>188</v>
      </c>
      <c r="E313" s="78" t="s">
        <v>31</v>
      </c>
      <c r="F313" s="78" t="s">
        <v>1</v>
      </c>
      <c r="G313" s="2" t="s">
        <v>1</v>
      </c>
      <c r="H313" s="2" t="s">
        <v>32</v>
      </c>
      <c r="I313" s="12">
        <f>SUM(I314:I315)</f>
        <v>6220046</v>
      </c>
      <c r="J313" s="12">
        <f t="shared" si="925"/>
        <v>6802117</v>
      </c>
      <c r="K313" s="12">
        <f t="shared" ref="K313" si="938">SUM(K314:K315)</f>
        <v>6802117</v>
      </c>
      <c r="L313" s="12">
        <f t="shared" si="928"/>
        <v>0</v>
      </c>
      <c r="M313" s="12">
        <f t="shared" ref="M313:Q313" si="939">SUM(M314:M315)</f>
        <v>0</v>
      </c>
      <c r="N313" s="12">
        <f t="shared" si="939"/>
        <v>0</v>
      </c>
      <c r="O313" s="12">
        <f t="shared" si="939"/>
        <v>0</v>
      </c>
      <c r="P313" s="12">
        <f t="shared" si="939"/>
        <v>0</v>
      </c>
      <c r="Q313" s="12">
        <f t="shared" si="939"/>
        <v>0</v>
      </c>
      <c r="R313" s="12">
        <f t="shared" ref="R313:AG313" si="940">SUM(R314:R315)</f>
        <v>0</v>
      </c>
      <c r="S313" s="12">
        <f t="shared" si="940"/>
        <v>0</v>
      </c>
      <c r="T313" s="12">
        <f t="shared" si="940"/>
        <v>0</v>
      </c>
      <c r="U313" s="12">
        <f t="shared" si="940"/>
        <v>0</v>
      </c>
      <c r="V313" s="12">
        <f t="shared" si="940"/>
        <v>0</v>
      </c>
      <c r="W313" s="12">
        <f t="shared" si="940"/>
        <v>0</v>
      </c>
      <c r="X313" s="12">
        <f t="shared" ref="X313" si="941">SUM(X314:X315)</f>
        <v>0</v>
      </c>
      <c r="Y313" s="12">
        <f t="shared" si="940"/>
        <v>0</v>
      </c>
      <c r="Z313" s="12">
        <f t="shared" si="940"/>
        <v>0</v>
      </c>
      <c r="AA313" s="12">
        <f t="shared" si="940"/>
        <v>0</v>
      </c>
      <c r="AB313" s="12">
        <f t="shared" si="940"/>
        <v>0</v>
      </c>
      <c r="AC313" s="12">
        <f t="shared" si="940"/>
        <v>0</v>
      </c>
      <c r="AD313" s="12">
        <f t="shared" si="940"/>
        <v>0</v>
      </c>
      <c r="AE313" s="12">
        <f t="shared" si="940"/>
        <v>0</v>
      </c>
      <c r="AF313" s="12">
        <f t="shared" si="940"/>
        <v>0</v>
      </c>
      <c r="AG313" s="12">
        <f t="shared" si="940"/>
        <v>0</v>
      </c>
      <c r="AH313" s="12">
        <v>0</v>
      </c>
      <c r="AI313" s="12">
        <v>0</v>
      </c>
      <c r="AJ313" s="12">
        <f t="shared" ref="AJ313:AY313" si="942">SUM(AJ314:AJ315)</f>
        <v>0</v>
      </c>
      <c r="AK313" s="12">
        <f t="shared" si="942"/>
        <v>0</v>
      </c>
      <c r="AL313" s="12">
        <f t="shared" si="942"/>
        <v>0</v>
      </c>
      <c r="AM313" s="12">
        <f t="shared" si="942"/>
        <v>0</v>
      </c>
      <c r="AN313" s="12">
        <f t="shared" si="942"/>
        <v>0</v>
      </c>
      <c r="AO313" s="12">
        <f t="shared" si="942"/>
        <v>0</v>
      </c>
      <c r="AP313" s="12">
        <f t="shared" ref="AP313" si="943">SUM(AP314:AP315)</f>
        <v>0</v>
      </c>
      <c r="AQ313" s="12">
        <f t="shared" si="942"/>
        <v>0</v>
      </c>
      <c r="AR313" s="12">
        <f t="shared" si="942"/>
        <v>0</v>
      </c>
      <c r="AS313" s="12">
        <f t="shared" si="942"/>
        <v>0</v>
      </c>
      <c r="AT313" s="12">
        <f t="shared" si="942"/>
        <v>0</v>
      </c>
      <c r="AU313" s="12">
        <f t="shared" si="942"/>
        <v>0</v>
      </c>
      <c r="AV313" s="12">
        <f t="shared" si="942"/>
        <v>0</v>
      </c>
      <c r="AW313" s="12">
        <f t="shared" si="942"/>
        <v>0</v>
      </c>
      <c r="AX313" s="12">
        <f t="shared" si="942"/>
        <v>0</v>
      </c>
      <c r="AY313" s="12">
        <f t="shared" si="942"/>
        <v>0</v>
      </c>
      <c r="AZ313" s="12">
        <v>0</v>
      </c>
      <c r="BA313" s="12">
        <v>0</v>
      </c>
      <c r="BB313" s="12">
        <f t="shared" ref="BB313:BQ313" si="944">SUM(BB314:BB315)</f>
        <v>0</v>
      </c>
      <c r="BC313" s="12">
        <f t="shared" si="944"/>
        <v>0</v>
      </c>
      <c r="BD313" s="12">
        <f t="shared" si="944"/>
        <v>0</v>
      </c>
      <c r="BE313" s="12">
        <f t="shared" si="944"/>
        <v>0</v>
      </c>
      <c r="BF313" s="12">
        <f t="shared" si="944"/>
        <v>0</v>
      </c>
      <c r="BG313" s="12">
        <f t="shared" si="944"/>
        <v>0</v>
      </c>
      <c r="BH313" s="12">
        <f t="shared" ref="BH313" si="945">SUM(BH314:BH315)</f>
        <v>0</v>
      </c>
      <c r="BI313" s="12">
        <f t="shared" si="944"/>
        <v>0</v>
      </c>
      <c r="BJ313" s="12">
        <f t="shared" si="944"/>
        <v>0</v>
      </c>
      <c r="BK313" s="12">
        <f t="shared" si="944"/>
        <v>0</v>
      </c>
      <c r="BL313" s="12">
        <f t="shared" si="944"/>
        <v>0</v>
      </c>
      <c r="BM313" s="12">
        <f t="shared" si="944"/>
        <v>0</v>
      </c>
      <c r="BN313" s="12">
        <f t="shared" si="944"/>
        <v>0</v>
      </c>
      <c r="BO313" s="12">
        <f t="shared" si="944"/>
        <v>0</v>
      </c>
      <c r="BP313" s="12">
        <f t="shared" si="944"/>
        <v>0</v>
      </c>
      <c r="BQ313" s="12">
        <f t="shared" si="944"/>
        <v>0</v>
      </c>
      <c r="BR313" s="12">
        <v>0</v>
      </c>
      <c r="BS313" s="12">
        <v>0</v>
      </c>
      <c r="BT313" s="12">
        <f t="shared" ref="BT313:BW313" si="946">SUM(BT314:BT315)</f>
        <v>8093886</v>
      </c>
      <c r="BU313" s="12">
        <f t="shared" ref="BU313:BV313" si="947">SUM(BU314:BU315)</f>
        <v>8093886</v>
      </c>
      <c r="BV313" s="12">
        <f t="shared" si="947"/>
        <v>3729841</v>
      </c>
      <c r="BW313" s="12">
        <f t="shared" si="946"/>
        <v>1819790</v>
      </c>
      <c r="BX313" s="12">
        <f t="shared" ref="BX313:BZ313" si="948">SUM(BX314:BX315)</f>
        <v>632790</v>
      </c>
      <c r="BY313" s="12">
        <f t="shared" si="948"/>
        <v>593500</v>
      </c>
      <c r="BZ313" s="12">
        <f t="shared" si="948"/>
        <v>593500</v>
      </c>
      <c r="CA313" s="12">
        <f t="shared" si="926"/>
        <v>5549631</v>
      </c>
      <c r="CB313" s="124">
        <f t="shared" si="937"/>
        <v>68.565717382231469</v>
      </c>
    </row>
    <row r="314" spans="1:80" x14ac:dyDescent="0.25">
      <c r="A314" s="4" t="s">
        <v>27</v>
      </c>
      <c r="B314" s="4" t="s">
        <v>187</v>
      </c>
      <c r="C314" s="4" t="s">
        <v>28</v>
      </c>
      <c r="D314" s="79" t="s">
        <v>188</v>
      </c>
      <c r="E314" s="89">
        <v>6111</v>
      </c>
      <c r="F314" s="79"/>
      <c r="G314" s="74" t="s">
        <v>1888</v>
      </c>
      <c r="H314" s="13" t="s">
        <v>33</v>
      </c>
      <c r="I314" s="14">
        <v>5482846</v>
      </c>
      <c r="J314" s="14">
        <f t="shared" si="925"/>
        <v>6022117</v>
      </c>
      <c r="K314" s="14">
        <v>6022117</v>
      </c>
      <c r="L314" s="14">
        <f t="shared" si="928"/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/>
      <c r="T314" s="14"/>
      <c r="U314" s="14"/>
      <c r="V314" s="14"/>
      <c r="W314" s="14"/>
      <c r="X314" s="14">
        <f t="shared" si="830"/>
        <v>0</v>
      </c>
      <c r="Y314" s="14"/>
      <c r="Z314" s="14"/>
      <c r="AA314" s="14"/>
      <c r="AB314" s="14"/>
      <c r="AC314" s="14"/>
      <c r="AD314" s="14"/>
      <c r="AE314" s="14"/>
      <c r="AF314" s="14"/>
      <c r="AG314" s="14"/>
      <c r="AH314" s="14">
        <v>0</v>
      </c>
      <c r="AI314" s="14">
        <v>0</v>
      </c>
      <c r="AJ314" s="14">
        <v>0</v>
      </c>
      <c r="AK314" s="14"/>
      <c r="AL314" s="14"/>
      <c r="AM314" s="14"/>
      <c r="AN314" s="14"/>
      <c r="AO314" s="14"/>
      <c r="AP314" s="14">
        <f t="shared" si="831"/>
        <v>0</v>
      </c>
      <c r="AQ314" s="14"/>
      <c r="AR314" s="14"/>
      <c r="AS314" s="14"/>
      <c r="AT314" s="14"/>
      <c r="AU314" s="14"/>
      <c r="AV314" s="14"/>
      <c r="AW314" s="14"/>
      <c r="AX314" s="14"/>
      <c r="AY314" s="14"/>
      <c r="AZ314" s="14">
        <v>0</v>
      </c>
      <c r="BA314" s="14">
        <v>0</v>
      </c>
      <c r="BB314" s="14">
        <v>0</v>
      </c>
      <c r="BC314" s="14"/>
      <c r="BD314" s="14"/>
      <c r="BE314" s="14"/>
      <c r="BF314" s="14"/>
      <c r="BG314" s="14"/>
      <c r="BH314" s="14">
        <f t="shared" si="832"/>
        <v>0</v>
      </c>
      <c r="BI314" s="14"/>
      <c r="BJ314" s="14"/>
      <c r="BK314" s="14"/>
      <c r="BL314" s="14"/>
      <c r="BM314" s="14"/>
      <c r="BN314" s="14"/>
      <c r="BO314" s="14"/>
      <c r="BP314" s="14"/>
      <c r="BQ314" s="14"/>
      <c r="BR314" s="14">
        <v>0</v>
      </c>
      <c r="BS314" s="14">
        <v>0</v>
      </c>
      <c r="BT314" s="14">
        <v>7313886</v>
      </c>
      <c r="BU314" s="14">
        <v>7313886</v>
      </c>
      <c r="BV314" s="14">
        <v>3300000</v>
      </c>
      <c r="BW314" s="14">
        <f t="shared" si="805"/>
        <v>1650000</v>
      </c>
      <c r="BX314" s="14">
        <v>550000</v>
      </c>
      <c r="BY314" s="14">
        <v>550000</v>
      </c>
      <c r="BZ314" s="14">
        <v>550000</v>
      </c>
      <c r="CA314" s="14">
        <f t="shared" si="926"/>
        <v>4950000</v>
      </c>
      <c r="CB314" s="122">
        <f t="shared" si="937"/>
        <v>67.679479827823414</v>
      </c>
    </row>
    <row r="315" spans="1:80" x14ac:dyDescent="0.25">
      <c r="A315" s="1" t="s">
        <v>27</v>
      </c>
      <c r="B315" s="1" t="s">
        <v>187</v>
      </c>
      <c r="C315" s="1" t="s">
        <v>28</v>
      </c>
      <c r="D315" s="82" t="s">
        <v>188</v>
      </c>
      <c r="E315" s="82" t="s">
        <v>34</v>
      </c>
      <c r="F315" s="79" t="s">
        <v>1</v>
      </c>
      <c r="G315" s="13" t="s">
        <v>1</v>
      </c>
      <c r="H315" s="2" t="s">
        <v>35</v>
      </c>
      <c r="I315" s="12">
        <f>SUM(I316:I320)</f>
        <v>737200</v>
      </c>
      <c r="J315" s="12">
        <f t="shared" si="925"/>
        <v>780000</v>
      </c>
      <c r="K315" s="12">
        <f t="shared" ref="K315" si="949">SUM(K316:K320)</f>
        <v>780000</v>
      </c>
      <c r="L315" s="12">
        <f t="shared" si="928"/>
        <v>0</v>
      </c>
      <c r="M315" s="12">
        <f t="shared" ref="M315:Q315" si="950">SUM(M316:M320)</f>
        <v>0</v>
      </c>
      <c r="N315" s="12">
        <f t="shared" si="950"/>
        <v>0</v>
      </c>
      <c r="O315" s="12">
        <f t="shared" si="950"/>
        <v>0</v>
      </c>
      <c r="P315" s="12">
        <f t="shared" si="950"/>
        <v>0</v>
      </c>
      <c r="Q315" s="12">
        <f t="shared" si="950"/>
        <v>0</v>
      </c>
      <c r="R315" s="12">
        <f t="shared" ref="R315:AG315" si="951">SUM(R316:R320)</f>
        <v>0</v>
      </c>
      <c r="S315" s="12">
        <f t="shared" si="951"/>
        <v>0</v>
      </c>
      <c r="T315" s="12">
        <f t="shared" si="951"/>
        <v>0</v>
      </c>
      <c r="U315" s="12">
        <f t="shared" si="951"/>
        <v>0</v>
      </c>
      <c r="V315" s="12">
        <f t="shared" si="951"/>
        <v>0</v>
      </c>
      <c r="W315" s="12">
        <f t="shared" si="951"/>
        <v>0</v>
      </c>
      <c r="X315" s="12">
        <f t="shared" si="951"/>
        <v>0</v>
      </c>
      <c r="Y315" s="12">
        <f t="shared" si="951"/>
        <v>0</v>
      </c>
      <c r="Z315" s="12">
        <f t="shared" si="951"/>
        <v>0</v>
      </c>
      <c r="AA315" s="12">
        <f t="shared" si="951"/>
        <v>0</v>
      </c>
      <c r="AB315" s="12">
        <f t="shared" si="951"/>
        <v>0</v>
      </c>
      <c r="AC315" s="12">
        <f t="shared" si="951"/>
        <v>0</v>
      </c>
      <c r="AD315" s="12">
        <f t="shared" si="951"/>
        <v>0</v>
      </c>
      <c r="AE315" s="12">
        <f t="shared" si="951"/>
        <v>0</v>
      </c>
      <c r="AF315" s="12">
        <f t="shared" si="951"/>
        <v>0</v>
      </c>
      <c r="AG315" s="12">
        <f t="shared" si="951"/>
        <v>0</v>
      </c>
      <c r="AH315" s="12">
        <v>0</v>
      </c>
      <c r="AI315" s="12">
        <v>0</v>
      </c>
      <c r="AJ315" s="12">
        <f t="shared" ref="AJ315:AY315" si="952">SUM(AJ316:AJ320)</f>
        <v>0</v>
      </c>
      <c r="AK315" s="12">
        <f t="shared" si="952"/>
        <v>0</v>
      </c>
      <c r="AL315" s="12">
        <f t="shared" si="952"/>
        <v>0</v>
      </c>
      <c r="AM315" s="12">
        <f t="shared" si="952"/>
        <v>0</v>
      </c>
      <c r="AN315" s="12">
        <f t="shared" si="952"/>
        <v>0</v>
      </c>
      <c r="AO315" s="12">
        <f t="shared" si="952"/>
        <v>0</v>
      </c>
      <c r="AP315" s="12">
        <f t="shared" si="952"/>
        <v>0</v>
      </c>
      <c r="AQ315" s="12">
        <f t="shared" si="952"/>
        <v>0</v>
      </c>
      <c r="AR315" s="12">
        <f t="shared" si="952"/>
        <v>0</v>
      </c>
      <c r="AS315" s="12">
        <f t="shared" si="952"/>
        <v>0</v>
      </c>
      <c r="AT315" s="12">
        <f t="shared" si="952"/>
        <v>0</v>
      </c>
      <c r="AU315" s="12">
        <f t="shared" si="952"/>
        <v>0</v>
      </c>
      <c r="AV315" s="12">
        <f t="shared" si="952"/>
        <v>0</v>
      </c>
      <c r="AW315" s="12">
        <f t="shared" si="952"/>
        <v>0</v>
      </c>
      <c r="AX315" s="12">
        <f t="shared" si="952"/>
        <v>0</v>
      </c>
      <c r="AY315" s="12">
        <f t="shared" si="952"/>
        <v>0</v>
      </c>
      <c r="AZ315" s="12">
        <v>0</v>
      </c>
      <c r="BA315" s="12">
        <v>0</v>
      </c>
      <c r="BB315" s="12">
        <f t="shared" ref="BB315:BQ315" si="953">SUM(BB316:BB320)</f>
        <v>0</v>
      </c>
      <c r="BC315" s="12">
        <f t="shared" si="953"/>
        <v>0</v>
      </c>
      <c r="BD315" s="12">
        <f t="shared" si="953"/>
        <v>0</v>
      </c>
      <c r="BE315" s="12">
        <f t="shared" si="953"/>
        <v>0</v>
      </c>
      <c r="BF315" s="12">
        <f t="shared" si="953"/>
        <v>0</v>
      </c>
      <c r="BG315" s="12">
        <f t="shared" si="953"/>
        <v>0</v>
      </c>
      <c r="BH315" s="12">
        <f t="shared" si="953"/>
        <v>0</v>
      </c>
      <c r="BI315" s="12">
        <f t="shared" si="953"/>
        <v>0</v>
      </c>
      <c r="BJ315" s="12">
        <f t="shared" si="953"/>
        <v>0</v>
      </c>
      <c r="BK315" s="12">
        <f t="shared" si="953"/>
        <v>0</v>
      </c>
      <c r="BL315" s="12">
        <f t="shared" si="953"/>
        <v>0</v>
      </c>
      <c r="BM315" s="12">
        <f t="shared" si="953"/>
        <v>0</v>
      </c>
      <c r="BN315" s="12">
        <f t="shared" si="953"/>
        <v>0</v>
      </c>
      <c r="BO315" s="12">
        <f t="shared" si="953"/>
        <v>0</v>
      </c>
      <c r="BP315" s="12">
        <f t="shared" si="953"/>
        <v>0</v>
      </c>
      <c r="BQ315" s="12">
        <f t="shared" si="953"/>
        <v>0</v>
      </c>
      <c r="BR315" s="12">
        <v>0</v>
      </c>
      <c r="BS315" s="12">
        <v>0</v>
      </c>
      <c r="BT315" s="12">
        <f t="shared" ref="BT315:BZ315" si="954">SUM(BT316:BT320)</f>
        <v>780000</v>
      </c>
      <c r="BU315" s="12">
        <f t="shared" si="954"/>
        <v>780000</v>
      </c>
      <c r="BV315" s="12">
        <f t="shared" si="954"/>
        <v>429841</v>
      </c>
      <c r="BW315" s="12">
        <f t="shared" si="954"/>
        <v>169790</v>
      </c>
      <c r="BX315" s="12">
        <f t="shared" si="954"/>
        <v>82790</v>
      </c>
      <c r="BY315" s="12">
        <f t="shared" si="954"/>
        <v>43500</v>
      </c>
      <c r="BZ315" s="12">
        <f t="shared" si="954"/>
        <v>43500</v>
      </c>
      <c r="CA315" s="12">
        <f t="shared" si="926"/>
        <v>599631</v>
      </c>
      <c r="CB315" s="124">
        <f t="shared" si="937"/>
        <v>76.875769230769237</v>
      </c>
    </row>
    <row r="316" spans="1:80" x14ac:dyDescent="0.25">
      <c r="A316" s="4" t="s">
        <v>27</v>
      </c>
      <c r="B316" s="4" t="s">
        <v>187</v>
      </c>
      <c r="C316" s="4" t="s">
        <v>28</v>
      </c>
      <c r="D316" s="79" t="s">
        <v>188</v>
      </c>
      <c r="E316" s="89">
        <v>6112</v>
      </c>
      <c r="F316" s="79" t="s">
        <v>190</v>
      </c>
      <c r="G316" s="74" t="s">
        <v>1888</v>
      </c>
      <c r="H316" s="13" t="s">
        <v>92</v>
      </c>
      <c r="I316" s="14">
        <v>104600</v>
      </c>
      <c r="J316" s="14">
        <f t="shared" si="925"/>
        <v>99000</v>
      </c>
      <c r="K316" s="14">
        <v>99000</v>
      </c>
      <c r="L316" s="14">
        <f t="shared" si="928"/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/>
      <c r="T316" s="14"/>
      <c r="U316" s="14"/>
      <c r="V316" s="14"/>
      <c r="W316" s="14"/>
      <c r="X316" s="14">
        <f t="shared" si="830"/>
        <v>0</v>
      </c>
      <c r="Y316" s="14"/>
      <c r="Z316" s="14"/>
      <c r="AA316" s="14"/>
      <c r="AB316" s="14"/>
      <c r="AC316" s="14"/>
      <c r="AD316" s="14"/>
      <c r="AE316" s="14"/>
      <c r="AF316" s="14"/>
      <c r="AG316" s="14"/>
      <c r="AH316" s="14">
        <v>0</v>
      </c>
      <c r="AI316" s="14">
        <v>0</v>
      </c>
      <c r="AJ316" s="14">
        <v>0</v>
      </c>
      <c r="AK316" s="14"/>
      <c r="AL316" s="14"/>
      <c r="AM316" s="14"/>
      <c r="AN316" s="14"/>
      <c r="AO316" s="14"/>
      <c r="AP316" s="14">
        <f t="shared" si="831"/>
        <v>0</v>
      </c>
      <c r="AQ316" s="14"/>
      <c r="AR316" s="14"/>
      <c r="AS316" s="14"/>
      <c r="AT316" s="14"/>
      <c r="AU316" s="14"/>
      <c r="AV316" s="14"/>
      <c r="AW316" s="14"/>
      <c r="AX316" s="14"/>
      <c r="AY316" s="14"/>
      <c r="AZ316" s="14">
        <v>0</v>
      </c>
      <c r="BA316" s="14">
        <v>0</v>
      </c>
      <c r="BB316" s="14">
        <v>0</v>
      </c>
      <c r="BC316" s="14"/>
      <c r="BD316" s="14"/>
      <c r="BE316" s="14"/>
      <c r="BF316" s="14"/>
      <c r="BG316" s="14"/>
      <c r="BH316" s="14">
        <f t="shared" si="832"/>
        <v>0</v>
      </c>
      <c r="BI316" s="14"/>
      <c r="BJ316" s="14"/>
      <c r="BK316" s="14"/>
      <c r="BL316" s="14"/>
      <c r="BM316" s="14"/>
      <c r="BN316" s="14"/>
      <c r="BO316" s="14"/>
      <c r="BP316" s="14"/>
      <c r="BQ316" s="14"/>
      <c r="BR316" s="14">
        <v>0</v>
      </c>
      <c r="BS316" s="14">
        <v>0</v>
      </c>
      <c r="BT316" s="14">
        <v>99000</v>
      </c>
      <c r="BU316" s="14">
        <v>99000</v>
      </c>
      <c r="BV316" s="14">
        <v>51000</v>
      </c>
      <c r="BW316" s="14">
        <f t="shared" si="805"/>
        <v>25500</v>
      </c>
      <c r="BX316" s="14">
        <v>8500</v>
      </c>
      <c r="BY316" s="14">
        <v>8500</v>
      </c>
      <c r="BZ316" s="14">
        <v>8500</v>
      </c>
      <c r="CA316" s="14">
        <f t="shared" si="926"/>
        <v>76500</v>
      </c>
      <c r="CB316" s="122">
        <f t="shared" si="937"/>
        <v>77.272727272727266</v>
      </c>
    </row>
    <row r="317" spans="1:80" x14ac:dyDescent="0.25">
      <c r="A317" s="4" t="s">
        <v>27</v>
      </c>
      <c r="B317" s="4" t="s">
        <v>187</v>
      </c>
      <c r="C317" s="4" t="s">
        <v>28</v>
      </c>
      <c r="D317" s="79" t="s">
        <v>188</v>
      </c>
      <c r="E317" s="89">
        <v>6112</v>
      </c>
      <c r="F317" s="79" t="s">
        <v>191</v>
      </c>
      <c r="G317" s="74" t="s">
        <v>1888</v>
      </c>
      <c r="H317" s="13" t="s">
        <v>39</v>
      </c>
      <c r="I317" s="14">
        <v>377000</v>
      </c>
      <c r="J317" s="14">
        <f t="shared" si="925"/>
        <v>451000</v>
      </c>
      <c r="K317" s="14">
        <v>451000</v>
      </c>
      <c r="L317" s="14">
        <f t="shared" si="928"/>
        <v>0</v>
      </c>
      <c r="M317" s="14">
        <v>0</v>
      </c>
      <c r="N317" s="14">
        <v>0</v>
      </c>
      <c r="O317" s="14">
        <v>0</v>
      </c>
      <c r="P317" s="14">
        <v>0</v>
      </c>
      <c r="Q317" s="14">
        <v>0</v>
      </c>
      <c r="R317" s="14">
        <v>0</v>
      </c>
      <c r="S317" s="14"/>
      <c r="T317" s="14"/>
      <c r="U317" s="14"/>
      <c r="V317" s="14"/>
      <c r="W317" s="14"/>
      <c r="X317" s="14">
        <f t="shared" si="830"/>
        <v>0</v>
      </c>
      <c r="Y317" s="14"/>
      <c r="Z317" s="14"/>
      <c r="AA317" s="14"/>
      <c r="AB317" s="14"/>
      <c r="AC317" s="14"/>
      <c r="AD317" s="14"/>
      <c r="AE317" s="14"/>
      <c r="AF317" s="14"/>
      <c r="AG317" s="14"/>
      <c r="AH317" s="14">
        <v>0</v>
      </c>
      <c r="AI317" s="14">
        <v>0</v>
      </c>
      <c r="AJ317" s="14">
        <v>0</v>
      </c>
      <c r="AK317" s="14"/>
      <c r="AL317" s="14"/>
      <c r="AM317" s="14"/>
      <c r="AN317" s="14"/>
      <c r="AO317" s="14"/>
      <c r="AP317" s="14">
        <f t="shared" si="831"/>
        <v>0</v>
      </c>
      <c r="AQ317" s="14"/>
      <c r="AR317" s="14"/>
      <c r="AS317" s="14"/>
      <c r="AT317" s="14"/>
      <c r="AU317" s="14"/>
      <c r="AV317" s="14"/>
      <c r="AW317" s="14"/>
      <c r="AX317" s="14"/>
      <c r="AY317" s="14"/>
      <c r="AZ317" s="14">
        <v>0</v>
      </c>
      <c r="BA317" s="14">
        <v>0</v>
      </c>
      <c r="BB317" s="14">
        <v>0</v>
      </c>
      <c r="BC317" s="14"/>
      <c r="BD317" s="14"/>
      <c r="BE317" s="14"/>
      <c r="BF317" s="14"/>
      <c r="BG317" s="14"/>
      <c r="BH317" s="14">
        <f t="shared" si="832"/>
        <v>0</v>
      </c>
      <c r="BI317" s="14"/>
      <c r="BJ317" s="14"/>
      <c r="BK317" s="14"/>
      <c r="BL317" s="14"/>
      <c r="BM317" s="14"/>
      <c r="BN317" s="14"/>
      <c r="BO317" s="14"/>
      <c r="BP317" s="14"/>
      <c r="BQ317" s="14"/>
      <c r="BR317" s="14">
        <v>0</v>
      </c>
      <c r="BS317" s="14">
        <v>0</v>
      </c>
      <c r="BT317" s="14">
        <v>451000</v>
      </c>
      <c r="BU317" s="14">
        <v>451000</v>
      </c>
      <c r="BV317" s="14">
        <v>210000</v>
      </c>
      <c r="BW317" s="14">
        <f t="shared" si="805"/>
        <v>105000</v>
      </c>
      <c r="BX317" s="14">
        <v>35000</v>
      </c>
      <c r="BY317" s="14">
        <v>35000</v>
      </c>
      <c r="BZ317" s="14">
        <v>35000</v>
      </c>
      <c r="CA317" s="14">
        <f t="shared" si="926"/>
        <v>315000</v>
      </c>
      <c r="CB317" s="122">
        <f t="shared" si="937"/>
        <v>69.844789356984478</v>
      </c>
    </row>
    <row r="318" spans="1:80" x14ac:dyDescent="0.25">
      <c r="A318" s="4" t="s">
        <v>27</v>
      </c>
      <c r="B318" s="4" t="s">
        <v>187</v>
      </c>
      <c r="C318" s="4" t="s">
        <v>28</v>
      </c>
      <c r="D318" s="79" t="s">
        <v>188</v>
      </c>
      <c r="E318" s="89">
        <v>6112</v>
      </c>
      <c r="F318" s="79" t="s">
        <v>192</v>
      </c>
      <c r="G318" s="74" t="s">
        <v>1888</v>
      </c>
      <c r="H318" s="13" t="s">
        <v>41</v>
      </c>
      <c r="I318" s="14">
        <v>80600</v>
      </c>
      <c r="J318" s="14">
        <f t="shared" si="925"/>
        <v>94000</v>
      </c>
      <c r="K318" s="14">
        <v>94000</v>
      </c>
      <c r="L318" s="14">
        <f t="shared" si="928"/>
        <v>0</v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/>
      <c r="T318" s="14"/>
      <c r="U318" s="14"/>
      <c r="V318" s="14"/>
      <c r="W318" s="14"/>
      <c r="X318" s="14">
        <f t="shared" si="830"/>
        <v>0</v>
      </c>
      <c r="Y318" s="14"/>
      <c r="Z318" s="14"/>
      <c r="AA318" s="14"/>
      <c r="AB318" s="14"/>
      <c r="AC318" s="14"/>
      <c r="AD318" s="14"/>
      <c r="AE318" s="14"/>
      <c r="AF318" s="14"/>
      <c r="AG318" s="14"/>
      <c r="AH318" s="14">
        <v>0</v>
      </c>
      <c r="AI318" s="14">
        <v>0</v>
      </c>
      <c r="AJ318" s="14">
        <v>0</v>
      </c>
      <c r="AK318" s="14"/>
      <c r="AL318" s="14"/>
      <c r="AM318" s="14"/>
      <c r="AN318" s="14"/>
      <c r="AO318" s="14"/>
      <c r="AP318" s="14">
        <f t="shared" si="831"/>
        <v>0</v>
      </c>
      <c r="AQ318" s="14"/>
      <c r="AR318" s="14"/>
      <c r="AS318" s="14"/>
      <c r="AT318" s="14"/>
      <c r="AU318" s="14"/>
      <c r="AV318" s="14"/>
      <c r="AW318" s="14"/>
      <c r="AX318" s="14"/>
      <c r="AY318" s="14"/>
      <c r="AZ318" s="14">
        <v>0</v>
      </c>
      <c r="BA318" s="14">
        <v>0</v>
      </c>
      <c r="BB318" s="14">
        <v>0</v>
      </c>
      <c r="BC318" s="14"/>
      <c r="BD318" s="14"/>
      <c r="BE318" s="14"/>
      <c r="BF318" s="14"/>
      <c r="BG318" s="14"/>
      <c r="BH318" s="14">
        <f t="shared" si="832"/>
        <v>0</v>
      </c>
      <c r="BI318" s="14"/>
      <c r="BJ318" s="14"/>
      <c r="BK318" s="14"/>
      <c r="BL318" s="14"/>
      <c r="BM318" s="14"/>
      <c r="BN318" s="14"/>
      <c r="BO318" s="14"/>
      <c r="BP318" s="14"/>
      <c r="BQ318" s="14"/>
      <c r="BR318" s="14">
        <v>0</v>
      </c>
      <c r="BS318" s="14">
        <v>0</v>
      </c>
      <c r="BT318" s="14">
        <v>94000</v>
      </c>
      <c r="BU318" s="14">
        <v>94000</v>
      </c>
      <c r="BV318" s="14">
        <v>87050</v>
      </c>
      <c r="BW318" s="14">
        <f t="shared" si="805"/>
        <v>0</v>
      </c>
      <c r="BX318" s="14">
        <v>0</v>
      </c>
      <c r="BY318" s="14">
        <v>0</v>
      </c>
      <c r="BZ318" s="14">
        <v>0</v>
      </c>
      <c r="CA318" s="14">
        <f t="shared" si="926"/>
        <v>87050</v>
      </c>
      <c r="CB318" s="122">
        <f t="shared" si="937"/>
        <v>92.606382978723403</v>
      </c>
    </row>
    <row r="319" spans="1:80" x14ac:dyDescent="0.25">
      <c r="A319" s="4" t="s">
        <v>27</v>
      </c>
      <c r="B319" s="4" t="s">
        <v>187</v>
      </c>
      <c r="C319" s="4" t="s">
        <v>28</v>
      </c>
      <c r="D319" s="79" t="s">
        <v>188</v>
      </c>
      <c r="E319" s="89">
        <v>6112</v>
      </c>
      <c r="F319" s="79" t="s">
        <v>193</v>
      </c>
      <c r="G319" s="74" t="s">
        <v>1888</v>
      </c>
      <c r="H319" s="13" t="s">
        <v>37</v>
      </c>
      <c r="I319" s="14">
        <v>100000</v>
      </c>
      <c r="J319" s="14">
        <f t="shared" si="925"/>
        <v>56000</v>
      </c>
      <c r="K319" s="14">
        <v>56000</v>
      </c>
      <c r="L319" s="14">
        <f t="shared" si="928"/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/>
      <c r="T319" s="14"/>
      <c r="U319" s="14"/>
      <c r="V319" s="14"/>
      <c r="W319" s="14"/>
      <c r="X319" s="14">
        <f t="shared" si="830"/>
        <v>0</v>
      </c>
      <c r="Y319" s="14"/>
      <c r="Z319" s="14"/>
      <c r="AA319" s="14"/>
      <c r="AB319" s="14"/>
      <c r="AC319" s="14"/>
      <c r="AD319" s="14"/>
      <c r="AE319" s="14"/>
      <c r="AF319" s="14"/>
      <c r="AG319" s="14"/>
      <c r="AH319" s="14">
        <v>0</v>
      </c>
      <c r="AI319" s="14">
        <v>0</v>
      </c>
      <c r="AJ319" s="14">
        <v>0</v>
      </c>
      <c r="AK319" s="14"/>
      <c r="AL319" s="14"/>
      <c r="AM319" s="14"/>
      <c r="AN319" s="14"/>
      <c r="AO319" s="14"/>
      <c r="AP319" s="14">
        <f t="shared" si="831"/>
        <v>0</v>
      </c>
      <c r="AQ319" s="14"/>
      <c r="AR319" s="14"/>
      <c r="AS319" s="14"/>
      <c r="AT319" s="14"/>
      <c r="AU319" s="14"/>
      <c r="AV319" s="14"/>
      <c r="AW319" s="14"/>
      <c r="AX319" s="14"/>
      <c r="AY319" s="14"/>
      <c r="AZ319" s="14">
        <v>0</v>
      </c>
      <c r="BA319" s="14">
        <v>0</v>
      </c>
      <c r="BB319" s="14">
        <v>0</v>
      </c>
      <c r="BC319" s="14"/>
      <c r="BD319" s="14"/>
      <c r="BE319" s="14"/>
      <c r="BF319" s="14"/>
      <c r="BG319" s="14"/>
      <c r="BH319" s="14">
        <f t="shared" si="832"/>
        <v>0</v>
      </c>
      <c r="BI319" s="14"/>
      <c r="BJ319" s="14"/>
      <c r="BK319" s="14"/>
      <c r="BL319" s="14"/>
      <c r="BM319" s="14"/>
      <c r="BN319" s="14"/>
      <c r="BO319" s="14"/>
      <c r="BP319" s="14"/>
      <c r="BQ319" s="14"/>
      <c r="BR319" s="14">
        <v>0</v>
      </c>
      <c r="BS319" s="14">
        <v>0</v>
      </c>
      <c r="BT319" s="14">
        <v>56000</v>
      </c>
      <c r="BU319" s="14">
        <v>56000</v>
      </c>
      <c r="BV319" s="14">
        <v>34535</v>
      </c>
      <c r="BW319" s="14">
        <f t="shared" si="805"/>
        <v>15500</v>
      </c>
      <c r="BX319" s="14">
        <v>15500</v>
      </c>
      <c r="BY319" s="14">
        <v>0</v>
      </c>
      <c r="BZ319" s="14"/>
      <c r="CA319" s="14">
        <f t="shared" si="926"/>
        <v>50035</v>
      </c>
      <c r="CB319" s="122">
        <f t="shared" si="937"/>
        <v>89.348214285714292</v>
      </c>
    </row>
    <row r="320" spans="1:80" x14ac:dyDescent="0.25">
      <c r="A320" s="4" t="s">
        <v>27</v>
      </c>
      <c r="B320" s="4" t="s">
        <v>187</v>
      </c>
      <c r="C320" s="4" t="s">
        <v>28</v>
      </c>
      <c r="D320" s="79" t="s">
        <v>188</v>
      </c>
      <c r="E320" s="89">
        <v>6112</v>
      </c>
      <c r="F320" s="79" t="s">
        <v>194</v>
      </c>
      <c r="G320" s="74" t="s">
        <v>1888</v>
      </c>
      <c r="H320" s="13" t="s">
        <v>43</v>
      </c>
      <c r="I320" s="14">
        <v>75000</v>
      </c>
      <c r="J320" s="14">
        <f t="shared" si="925"/>
        <v>80000</v>
      </c>
      <c r="K320" s="14">
        <v>80000</v>
      </c>
      <c r="L320" s="14">
        <f t="shared" si="928"/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/>
      <c r="T320" s="14"/>
      <c r="U320" s="14"/>
      <c r="V320" s="14"/>
      <c r="W320" s="14"/>
      <c r="X320" s="14">
        <f t="shared" si="830"/>
        <v>0</v>
      </c>
      <c r="Y320" s="14"/>
      <c r="Z320" s="14"/>
      <c r="AA320" s="14"/>
      <c r="AB320" s="14"/>
      <c r="AC320" s="14"/>
      <c r="AD320" s="14"/>
      <c r="AE320" s="14"/>
      <c r="AF320" s="14"/>
      <c r="AG320" s="14"/>
      <c r="AH320" s="14">
        <v>0</v>
      </c>
      <c r="AI320" s="14">
        <v>0</v>
      </c>
      <c r="AJ320" s="14">
        <v>0</v>
      </c>
      <c r="AK320" s="14"/>
      <c r="AL320" s="14"/>
      <c r="AM320" s="14"/>
      <c r="AN320" s="14"/>
      <c r="AO320" s="14"/>
      <c r="AP320" s="14">
        <f t="shared" si="831"/>
        <v>0</v>
      </c>
      <c r="AQ320" s="14"/>
      <c r="AR320" s="14"/>
      <c r="AS320" s="14"/>
      <c r="AT320" s="14"/>
      <c r="AU320" s="14"/>
      <c r="AV320" s="14"/>
      <c r="AW320" s="14"/>
      <c r="AX320" s="14"/>
      <c r="AY320" s="14"/>
      <c r="AZ320" s="14">
        <v>0</v>
      </c>
      <c r="BA320" s="14">
        <v>0</v>
      </c>
      <c r="BB320" s="14">
        <v>0</v>
      </c>
      <c r="BC320" s="14"/>
      <c r="BD320" s="14"/>
      <c r="BE320" s="14"/>
      <c r="BF320" s="14"/>
      <c r="BG320" s="14"/>
      <c r="BH320" s="14">
        <f t="shared" si="832"/>
        <v>0</v>
      </c>
      <c r="BI320" s="14"/>
      <c r="BJ320" s="14"/>
      <c r="BK320" s="14"/>
      <c r="BL320" s="14"/>
      <c r="BM320" s="14"/>
      <c r="BN320" s="14"/>
      <c r="BO320" s="14"/>
      <c r="BP320" s="14"/>
      <c r="BQ320" s="14"/>
      <c r="BR320" s="14">
        <v>0</v>
      </c>
      <c r="BS320" s="14">
        <v>0</v>
      </c>
      <c r="BT320" s="14">
        <v>80000</v>
      </c>
      <c r="BU320" s="14">
        <v>80000</v>
      </c>
      <c r="BV320" s="14">
        <v>47256</v>
      </c>
      <c r="BW320" s="14">
        <f t="shared" si="805"/>
        <v>23790</v>
      </c>
      <c r="BX320" s="14">
        <v>23790</v>
      </c>
      <c r="BY320" s="14">
        <v>0</v>
      </c>
      <c r="BZ320" s="14">
        <v>0</v>
      </c>
      <c r="CA320" s="14">
        <f t="shared" si="926"/>
        <v>71046</v>
      </c>
      <c r="CB320" s="122">
        <f t="shared" si="937"/>
        <v>88.80749999999999</v>
      </c>
    </row>
    <row r="321" spans="1:80" x14ac:dyDescent="0.25">
      <c r="A321" s="4" t="s">
        <v>27</v>
      </c>
      <c r="B321" s="4" t="s">
        <v>187</v>
      </c>
      <c r="C321" s="4" t="s">
        <v>28</v>
      </c>
      <c r="D321" s="79" t="s">
        <v>188</v>
      </c>
      <c r="E321" s="78" t="s">
        <v>44</v>
      </c>
      <c r="F321" s="78" t="s">
        <v>1</v>
      </c>
      <c r="G321" s="2" t="s">
        <v>1</v>
      </c>
      <c r="H321" s="2" t="s">
        <v>45</v>
      </c>
      <c r="I321" s="12">
        <f>SUM(I322)</f>
        <v>594836</v>
      </c>
      <c r="J321" s="12">
        <f t="shared" si="925"/>
        <v>632322</v>
      </c>
      <c r="K321" s="12">
        <f t="shared" ref="K321:Q321" si="955">SUM(K322)</f>
        <v>632322</v>
      </c>
      <c r="L321" s="12">
        <f t="shared" si="928"/>
        <v>0</v>
      </c>
      <c r="M321" s="12">
        <f t="shared" si="955"/>
        <v>0</v>
      </c>
      <c r="N321" s="12">
        <f t="shared" si="955"/>
        <v>0</v>
      </c>
      <c r="O321" s="12">
        <f t="shared" si="955"/>
        <v>0</v>
      </c>
      <c r="P321" s="12">
        <f t="shared" si="955"/>
        <v>0</v>
      </c>
      <c r="Q321" s="12">
        <f t="shared" si="955"/>
        <v>0</v>
      </c>
      <c r="R321" s="12">
        <f t="shared" ref="R321:AG321" si="956">SUM(R322)</f>
        <v>0</v>
      </c>
      <c r="S321" s="12">
        <f t="shared" si="956"/>
        <v>0</v>
      </c>
      <c r="T321" s="12">
        <f t="shared" si="956"/>
        <v>0</v>
      </c>
      <c r="U321" s="12">
        <f t="shared" si="956"/>
        <v>0</v>
      </c>
      <c r="V321" s="12">
        <f t="shared" si="956"/>
        <v>0</v>
      </c>
      <c r="W321" s="12">
        <f t="shared" si="956"/>
        <v>0</v>
      </c>
      <c r="X321" s="12">
        <f t="shared" si="956"/>
        <v>0</v>
      </c>
      <c r="Y321" s="12">
        <f t="shared" si="956"/>
        <v>0</v>
      </c>
      <c r="Z321" s="12">
        <f t="shared" si="956"/>
        <v>0</v>
      </c>
      <c r="AA321" s="12">
        <f t="shared" si="956"/>
        <v>0</v>
      </c>
      <c r="AB321" s="12">
        <f t="shared" si="956"/>
        <v>0</v>
      </c>
      <c r="AC321" s="12">
        <f t="shared" si="956"/>
        <v>0</v>
      </c>
      <c r="AD321" s="12">
        <f t="shared" si="956"/>
        <v>0</v>
      </c>
      <c r="AE321" s="12">
        <f t="shared" si="956"/>
        <v>0</v>
      </c>
      <c r="AF321" s="12">
        <f t="shared" si="956"/>
        <v>0</v>
      </c>
      <c r="AG321" s="12">
        <f t="shared" si="956"/>
        <v>0</v>
      </c>
      <c r="AH321" s="12">
        <v>0</v>
      </c>
      <c r="AI321" s="12">
        <v>0</v>
      </c>
      <c r="AJ321" s="12">
        <f t="shared" ref="AJ321:AY321" si="957">SUM(AJ322)</f>
        <v>0</v>
      </c>
      <c r="AK321" s="12">
        <f t="shared" si="957"/>
        <v>0</v>
      </c>
      <c r="AL321" s="12">
        <f t="shared" si="957"/>
        <v>0</v>
      </c>
      <c r="AM321" s="12">
        <f t="shared" si="957"/>
        <v>0</v>
      </c>
      <c r="AN321" s="12">
        <f t="shared" si="957"/>
        <v>0</v>
      </c>
      <c r="AO321" s="12">
        <f t="shared" si="957"/>
        <v>0</v>
      </c>
      <c r="AP321" s="12">
        <f t="shared" si="957"/>
        <v>0</v>
      </c>
      <c r="AQ321" s="12">
        <f t="shared" si="957"/>
        <v>0</v>
      </c>
      <c r="AR321" s="12">
        <f t="shared" si="957"/>
        <v>0</v>
      </c>
      <c r="AS321" s="12">
        <f t="shared" si="957"/>
        <v>0</v>
      </c>
      <c r="AT321" s="12">
        <f t="shared" si="957"/>
        <v>0</v>
      </c>
      <c r="AU321" s="12">
        <f t="shared" si="957"/>
        <v>0</v>
      </c>
      <c r="AV321" s="12">
        <f t="shared" si="957"/>
        <v>0</v>
      </c>
      <c r="AW321" s="12">
        <f t="shared" si="957"/>
        <v>0</v>
      </c>
      <c r="AX321" s="12">
        <f t="shared" si="957"/>
        <v>0</v>
      </c>
      <c r="AY321" s="12">
        <f t="shared" si="957"/>
        <v>0</v>
      </c>
      <c r="AZ321" s="12">
        <v>0</v>
      </c>
      <c r="BA321" s="12">
        <v>0</v>
      </c>
      <c r="BB321" s="12">
        <f t="shared" ref="BB321:BQ321" si="958">SUM(BB322)</f>
        <v>0</v>
      </c>
      <c r="BC321" s="12">
        <f t="shared" si="958"/>
        <v>0</v>
      </c>
      <c r="BD321" s="12">
        <f t="shared" si="958"/>
        <v>0</v>
      </c>
      <c r="BE321" s="12">
        <f t="shared" si="958"/>
        <v>0</v>
      </c>
      <c r="BF321" s="12">
        <f t="shared" si="958"/>
        <v>0</v>
      </c>
      <c r="BG321" s="12">
        <f t="shared" si="958"/>
        <v>0</v>
      </c>
      <c r="BH321" s="12">
        <f t="shared" si="958"/>
        <v>0</v>
      </c>
      <c r="BI321" s="12">
        <f t="shared" si="958"/>
        <v>0</v>
      </c>
      <c r="BJ321" s="12">
        <f t="shared" si="958"/>
        <v>0</v>
      </c>
      <c r="BK321" s="12">
        <f t="shared" si="958"/>
        <v>0</v>
      </c>
      <c r="BL321" s="12">
        <f t="shared" si="958"/>
        <v>0</v>
      </c>
      <c r="BM321" s="12">
        <f t="shared" si="958"/>
        <v>0</v>
      </c>
      <c r="BN321" s="12">
        <f t="shared" si="958"/>
        <v>0</v>
      </c>
      <c r="BO321" s="12">
        <f t="shared" si="958"/>
        <v>0</v>
      </c>
      <c r="BP321" s="12">
        <f t="shared" si="958"/>
        <v>0</v>
      </c>
      <c r="BQ321" s="12">
        <f t="shared" si="958"/>
        <v>0</v>
      </c>
      <c r="BR321" s="12">
        <v>0</v>
      </c>
      <c r="BS321" s="12">
        <v>0</v>
      </c>
      <c r="BT321" s="12">
        <f t="shared" ref="BT321:BX321" si="959">SUM(BT322)</f>
        <v>772908</v>
      </c>
      <c r="BU321" s="12">
        <f t="shared" si="959"/>
        <v>772908</v>
      </c>
      <c r="BV321" s="12">
        <f t="shared" si="959"/>
        <v>360000</v>
      </c>
      <c r="BW321" s="12">
        <f t="shared" si="959"/>
        <v>180000</v>
      </c>
      <c r="BX321" s="12">
        <f t="shared" si="959"/>
        <v>60000</v>
      </c>
      <c r="BY321" s="12">
        <f t="shared" ref="BY321" si="960">SUM(BY322)</f>
        <v>60000</v>
      </c>
      <c r="BZ321" s="12">
        <f t="shared" ref="BZ321" si="961">SUM(BZ322)</f>
        <v>60000</v>
      </c>
      <c r="CA321" s="12">
        <f t="shared" si="926"/>
        <v>540000</v>
      </c>
      <c r="CB321" s="124">
        <f t="shared" si="937"/>
        <v>69.866012513779125</v>
      </c>
    </row>
    <row r="322" spans="1:80" x14ac:dyDescent="0.25">
      <c r="A322" s="4" t="s">
        <v>27</v>
      </c>
      <c r="B322" s="4" t="s">
        <v>187</v>
      </c>
      <c r="C322" s="4" t="s">
        <v>28</v>
      </c>
      <c r="D322" s="79" t="s">
        <v>188</v>
      </c>
      <c r="E322" s="89">
        <v>6121</v>
      </c>
      <c r="F322" s="79"/>
      <c r="G322" s="74" t="s">
        <v>1888</v>
      </c>
      <c r="H322" s="13" t="s">
        <v>46</v>
      </c>
      <c r="I322" s="14">
        <v>594836</v>
      </c>
      <c r="J322" s="14">
        <f t="shared" si="925"/>
        <v>632322</v>
      </c>
      <c r="K322" s="14">
        <v>632322</v>
      </c>
      <c r="L322" s="14">
        <f t="shared" si="928"/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/>
      <c r="T322" s="14"/>
      <c r="U322" s="14"/>
      <c r="V322" s="14"/>
      <c r="W322" s="14"/>
      <c r="X322" s="14">
        <f t="shared" si="830"/>
        <v>0</v>
      </c>
      <c r="Y322" s="14"/>
      <c r="Z322" s="14"/>
      <c r="AA322" s="14"/>
      <c r="AB322" s="14"/>
      <c r="AC322" s="14"/>
      <c r="AD322" s="14"/>
      <c r="AE322" s="14"/>
      <c r="AF322" s="14"/>
      <c r="AG322" s="14"/>
      <c r="AH322" s="14">
        <v>0</v>
      </c>
      <c r="AI322" s="14">
        <v>0</v>
      </c>
      <c r="AJ322" s="14">
        <v>0</v>
      </c>
      <c r="AK322" s="14"/>
      <c r="AL322" s="14"/>
      <c r="AM322" s="14"/>
      <c r="AN322" s="14"/>
      <c r="AO322" s="14"/>
      <c r="AP322" s="14">
        <f t="shared" si="831"/>
        <v>0</v>
      </c>
      <c r="AQ322" s="14"/>
      <c r="AR322" s="14"/>
      <c r="AS322" s="14"/>
      <c r="AT322" s="14"/>
      <c r="AU322" s="14"/>
      <c r="AV322" s="14"/>
      <c r="AW322" s="14"/>
      <c r="AX322" s="14"/>
      <c r="AY322" s="14"/>
      <c r="AZ322" s="14">
        <v>0</v>
      </c>
      <c r="BA322" s="14">
        <v>0</v>
      </c>
      <c r="BB322" s="14">
        <v>0</v>
      </c>
      <c r="BC322" s="14"/>
      <c r="BD322" s="14"/>
      <c r="BE322" s="14"/>
      <c r="BF322" s="14"/>
      <c r="BG322" s="14"/>
      <c r="BH322" s="14">
        <f t="shared" si="832"/>
        <v>0</v>
      </c>
      <c r="BI322" s="14"/>
      <c r="BJ322" s="14"/>
      <c r="BK322" s="14"/>
      <c r="BL322" s="14"/>
      <c r="BM322" s="14"/>
      <c r="BN322" s="14"/>
      <c r="BO322" s="14"/>
      <c r="BP322" s="14"/>
      <c r="BQ322" s="14"/>
      <c r="BR322" s="14">
        <v>0</v>
      </c>
      <c r="BS322" s="14">
        <v>0</v>
      </c>
      <c r="BT322" s="14">
        <v>772908</v>
      </c>
      <c r="BU322" s="14">
        <v>772908</v>
      </c>
      <c r="BV322" s="14">
        <v>360000</v>
      </c>
      <c r="BW322" s="14">
        <f t="shared" si="805"/>
        <v>180000</v>
      </c>
      <c r="BX322" s="14">
        <v>60000</v>
      </c>
      <c r="BY322" s="14">
        <v>60000</v>
      </c>
      <c r="BZ322" s="14">
        <v>60000</v>
      </c>
      <c r="CA322" s="14">
        <f t="shared" si="926"/>
        <v>540000</v>
      </c>
      <c r="CB322" s="122">
        <f t="shared" si="937"/>
        <v>69.866012513779125</v>
      </c>
    </row>
    <row r="323" spans="1:80" x14ac:dyDescent="0.25">
      <c r="A323" s="4" t="s">
        <v>27</v>
      </c>
      <c r="B323" s="4" t="s">
        <v>187</v>
      </c>
      <c r="C323" s="4" t="s">
        <v>28</v>
      </c>
      <c r="D323" s="79" t="s">
        <v>188</v>
      </c>
      <c r="E323" s="78" t="s">
        <v>47</v>
      </c>
      <c r="F323" s="78" t="s">
        <v>1</v>
      </c>
      <c r="G323" s="2" t="s">
        <v>1</v>
      </c>
      <c r="H323" s="2" t="s">
        <v>48</v>
      </c>
      <c r="I323" s="12">
        <f>SUM(I324:I332)</f>
        <v>105100</v>
      </c>
      <c r="J323" s="12">
        <f t="shared" si="925"/>
        <v>731210</v>
      </c>
      <c r="K323" s="12">
        <f t="shared" ref="K323" si="962">SUM(K324:K332)</f>
        <v>731210</v>
      </c>
      <c r="L323" s="12">
        <f t="shared" si="928"/>
        <v>0</v>
      </c>
      <c r="M323" s="12">
        <f t="shared" ref="M323:Q323" si="963">SUM(M324:M332)</f>
        <v>0</v>
      </c>
      <c r="N323" s="12">
        <f t="shared" si="963"/>
        <v>0</v>
      </c>
      <c r="O323" s="12">
        <f t="shared" si="963"/>
        <v>0</v>
      </c>
      <c r="P323" s="12">
        <f t="shared" si="963"/>
        <v>0</v>
      </c>
      <c r="Q323" s="12">
        <f t="shared" si="963"/>
        <v>0</v>
      </c>
      <c r="R323" s="12">
        <f t="shared" ref="R323:AG323" si="964">SUM(R324:R332)</f>
        <v>0</v>
      </c>
      <c r="S323" s="12">
        <f t="shared" si="964"/>
        <v>0</v>
      </c>
      <c r="T323" s="12">
        <f t="shared" si="964"/>
        <v>0</v>
      </c>
      <c r="U323" s="12">
        <f t="shared" si="964"/>
        <v>0</v>
      </c>
      <c r="V323" s="12">
        <f t="shared" si="964"/>
        <v>0</v>
      </c>
      <c r="W323" s="12">
        <f t="shared" si="964"/>
        <v>0</v>
      </c>
      <c r="X323" s="12">
        <f t="shared" si="964"/>
        <v>0</v>
      </c>
      <c r="Y323" s="12">
        <f t="shared" si="964"/>
        <v>0</v>
      </c>
      <c r="Z323" s="12">
        <f t="shared" si="964"/>
        <v>0</v>
      </c>
      <c r="AA323" s="12">
        <f t="shared" si="964"/>
        <v>0</v>
      </c>
      <c r="AB323" s="12">
        <f t="shared" si="964"/>
        <v>0</v>
      </c>
      <c r="AC323" s="12">
        <f t="shared" si="964"/>
        <v>0</v>
      </c>
      <c r="AD323" s="12">
        <f t="shared" si="964"/>
        <v>0</v>
      </c>
      <c r="AE323" s="12">
        <f t="shared" si="964"/>
        <v>0</v>
      </c>
      <c r="AF323" s="12">
        <f t="shared" si="964"/>
        <v>0</v>
      </c>
      <c r="AG323" s="12">
        <f t="shared" si="964"/>
        <v>0</v>
      </c>
      <c r="AH323" s="12">
        <v>0</v>
      </c>
      <c r="AI323" s="12">
        <v>0</v>
      </c>
      <c r="AJ323" s="12">
        <f t="shared" ref="AJ323:AY323" si="965">SUM(AJ324:AJ332)</f>
        <v>0</v>
      </c>
      <c r="AK323" s="12">
        <f t="shared" si="965"/>
        <v>0</v>
      </c>
      <c r="AL323" s="12">
        <f t="shared" si="965"/>
        <v>0</v>
      </c>
      <c r="AM323" s="12">
        <f t="shared" si="965"/>
        <v>0</v>
      </c>
      <c r="AN323" s="12">
        <f t="shared" si="965"/>
        <v>0</v>
      </c>
      <c r="AO323" s="12">
        <f t="shared" si="965"/>
        <v>0</v>
      </c>
      <c r="AP323" s="12">
        <f t="shared" si="965"/>
        <v>0</v>
      </c>
      <c r="AQ323" s="12">
        <f t="shared" si="965"/>
        <v>0</v>
      </c>
      <c r="AR323" s="12">
        <f t="shared" si="965"/>
        <v>0</v>
      </c>
      <c r="AS323" s="12">
        <f t="shared" si="965"/>
        <v>0</v>
      </c>
      <c r="AT323" s="12">
        <f t="shared" si="965"/>
        <v>0</v>
      </c>
      <c r="AU323" s="12">
        <f t="shared" si="965"/>
        <v>0</v>
      </c>
      <c r="AV323" s="12">
        <f t="shared" si="965"/>
        <v>0</v>
      </c>
      <c r="AW323" s="12">
        <f t="shared" si="965"/>
        <v>0</v>
      </c>
      <c r="AX323" s="12">
        <f t="shared" si="965"/>
        <v>0</v>
      </c>
      <c r="AY323" s="12">
        <f t="shared" si="965"/>
        <v>0</v>
      </c>
      <c r="AZ323" s="12">
        <v>0</v>
      </c>
      <c r="BA323" s="12">
        <v>0</v>
      </c>
      <c r="BB323" s="12">
        <f t="shared" ref="BB323:BQ323" si="966">SUM(BB324:BB332)</f>
        <v>0</v>
      </c>
      <c r="BC323" s="12">
        <f t="shared" si="966"/>
        <v>0</v>
      </c>
      <c r="BD323" s="12">
        <f t="shared" si="966"/>
        <v>0</v>
      </c>
      <c r="BE323" s="12">
        <f t="shared" si="966"/>
        <v>0</v>
      </c>
      <c r="BF323" s="12">
        <f t="shared" si="966"/>
        <v>0</v>
      </c>
      <c r="BG323" s="12">
        <f t="shared" si="966"/>
        <v>0</v>
      </c>
      <c r="BH323" s="12">
        <f t="shared" si="966"/>
        <v>0</v>
      </c>
      <c r="BI323" s="12">
        <f t="shared" si="966"/>
        <v>0</v>
      </c>
      <c r="BJ323" s="12">
        <f t="shared" si="966"/>
        <v>0</v>
      </c>
      <c r="BK323" s="12">
        <f t="shared" si="966"/>
        <v>0</v>
      </c>
      <c r="BL323" s="12">
        <f t="shared" si="966"/>
        <v>0</v>
      </c>
      <c r="BM323" s="12">
        <f t="shared" si="966"/>
        <v>0</v>
      </c>
      <c r="BN323" s="12">
        <f t="shared" si="966"/>
        <v>0</v>
      </c>
      <c r="BO323" s="12">
        <f t="shared" si="966"/>
        <v>0</v>
      </c>
      <c r="BP323" s="12">
        <f t="shared" si="966"/>
        <v>0</v>
      </c>
      <c r="BQ323" s="12">
        <f t="shared" si="966"/>
        <v>0</v>
      </c>
      <c r="BR323" s="12">
        <v>0</v>
      </c>
      <c r="BS323" s="12">
        <v>0</v>
      </c>
      <c r="BT323" s="12">
        <f t="shared" ref="BT323:BX323" si="967">SUM(BT324:BT332)</f>
        <v>732747</v>
      </c>
      <c r="BU323" s="12">
        <f t="shared" si="967"/>
        <v>732747</v>
      </c>
      <c r="BV323" s="12">
        <f t="shared" si="967"/>
        <v>509512</v>
      </c>
      <c r="BW323" s="12">
        <f t="shared" si="967"/>
        <v>99600</v>
      </c>
      <c r="BX323" s="12">
        <f t="shared" si="967"/>
        <v>86000</v>
      </c>
      <c r="BY323" s="12">
        <f t="shared" ref="BY323" si="968">SUM(BY324:BY332)</f>
        <v>6800</v>
      </c>
      <c r="BZ323" s="12">
        <f t="shared" ref="BZ323" si="969">SUM(BZ324:BZ332)</f>
        <v>6800</v>
      </c>
      <c r="CA323" s="12">
        <f t="shared" si="926"/>
        <v>609112</v>
      </c>
      <c r="CB323" s="124">
        <f t="shared" si="937"/>
        <v>83.127191240632854</v>
      </c>
    </row>
    <row r="324" spans="1:80" x14ac:dyDescent="0.25">
      <c r="A324" s="4" t="s">
        <v>27</v>
      </c>
      <c r="B324" s="4" t="s">
        <v>187</v>
      </c>
      <c r="C324" s="4" t="s">
        <v>28</v>
      </c>
      <c r="D324" s="79" t="s">
        <v>188</v>
      </c>
      <c r="E324" s="89">
        <v>6131</v>
      </c>
      <c r="F324" s="79"/>
      <c r="G324" s="74" t="s">
        <v>1888</v>
      </c>
      <c r="H324" s="13" t="s">
        <v>49</v>
      </c>
      <c r="I324" s="14">
        <v>10000</v>
      </c>
      <c r="J324" s="14">
        <f t="shared" si="925"/>
        <v>10000</v>
      </c>
      <c r="K324" s="14">
        <v>10000</v>
      </c>
      <c r="L324" s="14">
        <f t="shared" si="928"/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/>
      <c r="T324" s="14"/>
      <c r="U324" s="14"/>
      <c r="V324" s="14"/>
      <c r="W324" s="14"/>
      <c r="X324" s="14">
        <f t="shared" si="830"/>
        <v>0</v>
      </c>
      <c r="Y324" s="14"/>
      <c r="Z324" s="14"/>
      <c r="AA324" s="14"/>
      <c r="AB324" s="14"/>
      <c r="AC324" s="14"/>
      <c r="AD324" s="14"/>
      <c r="AE324" s="14"/>
      <c r="AF324" s="14"/>
      <c r="AG324" s="14"/>
      <c r="AH324" s="14">
        <v>0</v>
      </c>
      <c r="AI324" s="14">
        <v>0</v>
      </c>
      <c r="AJ324" s="14">
        <v>0</v>
      </c>
      <c r="AK324" s="14"/>
      <c r="AL324" s="14"/>
      <c r="AM324" s="14"/>
      <c r="AN324" s="14"/>
      <c r="AO324" s="14"/>
      <c r="AP324" s="14">
        <f t="shared" si="831"/>
        <v>0</v>
      </c>
      <c r="AQ324" s="14"/>
      <c r="AR324" s="14"/>
      <c r="AS324" s="14"/>
      <c r="AT324" s="14"/>
      <c r="AU324" s="14"/>
      <c r="AV324" s="14"/>
      <c r="AW324" s="14"/>
      <c r="AX324" s="14"/>
      <c r="AY324" s="14"/>
      <c r="AZ324" s="14">
        <v>0</v>
      </c>
      <c r="BA324" s="14">
        <v>0</v>
      </c>
      <c r="BB324" s="14">
        <v>0</v>
      </c>
      <c r="BC324" s="14"/>
      <c r="BD324" s="14"/>
      <c r="BE324" s="14"/>
      <c r="BF324" s="14"/>
      <c r="BG324" s="14"/>
      <c r="BH324" s="14">
        <f t="shared" si="832"/>
        <v>0</v>
      </c>
      <c r="BI324" s="14"/>
      <c r="BJ324" s="14"/>
      <c r="BK324" s="14"/>
      <c r="BL324" s="14"/>
      <c r="BM324" s="14"/>
      <c r="BN324" s="14"/>
      <c r="BO324" s="14"/>
      <c r="BP324" s="14"/>
      <c r="BQ324" s="14"/>
      <c r="BR324" s="14">
        <v>0</v>
      </c>
      <c r="BS324" s="14">
        <v>0</v>
      </c>
      <c r="BT324" s="14">
        <v>10000</v>
      </c>
      <c r="BU324" s="14">
        <v>10000</v>
      </c>
      <c r="BV324" s="14">
        <v>6000</v>
      </c>
      <c r="BW324" s="14">
        <f t="shared" si="805"/>
        <v>1600</v>
      </c>
      <c r="BX324" s="14">
        <v>1000</v>
      </c>
      <c r="BY324" s="14">
        <v>300</v>
      </c>
      <c r="BZ324" s="14">
        <v>300</v>
      </c>
      <c r="CA324" s="14">
        <f t="shared" si="926"/>
        <v>7600</v>
      </c>
      <c r="CB324" s="122">
        <f t="shared" si="937"/>
        <v>76</v>
      </c>
    </row>
    <row r="325" spans="1:80" x14ac:dyDescent="0.25">
      <c r="A325" s="4" t="s">
        <v>27</v>
      </c>
      <c r="B325" s="4" t="s">
        <v>187</v>
      </c>
      <c r="C325" s="4" t="s">
        <v>28</v>
      </c>
      <c r="D325" s="79" t="s">
        <v>188</v>
      </c>
      <c r="E325" s="89">
        <v>6132</v>
      </c>
      <c r="F325" s="79"/>
      <c r="G325" s="74" t="s">
        <v>1888</v>
      </c>
      <c r="H325" s="13" t="s">
        <v>196</v>
      </c>
      <c r="I325" s="14">
        <v>0</v>
      </c>
      <c r="J325" s="14">
        <f t="shared" si="925"/>
        <v>90200</v>
      </c>
      <c r="K325" s="14">
        <v>90200</v>
      </c>
      <c r="L325" s="14">
        <f t="shared" si="928"/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/>
      <c r="T325" s="14"/>
      <c r="U325" s="14"/>
      <c r="V325" s="14"/>
      <c r="W325" s="14"/>
      <c r="X325" s="14">
        <f t="shared" si="830"/>
        <v>0</v>
      </c>
      <c r="Y325" s="14"/>
      <c r="Z325" s="14"/>
      <c r="AA325" s="14"/>
      <c r="AB325" s="14"/>
      <c r="AC325" s="14"/>
      <c r="AD325" s="14"/>
      <c r="AE325" s="14"/>
      <c r="AF325" s="14"/>
      <c r="AG325" s="14"/>
      <c r="AH325" s="14">
        <v>0</v>
      </c>
      <c r="AI325" s="14">
        <v>0</v>
      </c>
      <c r="AJ325" s="14">
        <v>0</v>
      </c>
      <c r="AK325" s="14"/>
      <c r="AL325" s="14"/>
      <c r="AM325" s="14"/>
      <c r="AN325" s="14"/>
      <c r="AO325" s="14"/>
      <c r="AP325" s="14">
        <f t="shared" si="831"/>
        <v>0</v>
      </c>
      <c r="AQ325" s="14"/>
      <c r="AR325" s="14"/>
      <c r="AS325" s="14"/>
      <c r="AT325" s="14"/>
      <c r="AU325" s="14"/>
      <c r="AV325" s="14"/>
      <c r="AW325" s="14"/>
      <c r="AX325" s="14"/>
      <c r="AY325" s="14"/>
      <c r="AZ325" s="14">
        <v>0</v>
      </c>
      <c r="BA325" s="14">
        <v>0</v>
      </c>
      <c r="BB325" s="14">
        <v>0</v>
      </c>
      <c r="BC325" s="14"/>
      <c r="BD325" s="14"/>
      <c r="BE325" s="14"/>
      <c r="BF325" s="14"/>
      <c r="BG325" s="14"/>
      <c r="BH325" s="14">
        <f t="shared" si="832"/>
        <v>0</v>
      </c>
      <c r="BI325" s="14"/>
      <c r="BJ325" s="14"/>
      <c r="BK325" s="14"/>
      <c r="BL325" s="14"/>
      <c r="BM325" s="14"/>
      <c r="BN325" s="14"/>
      <c r="BO325" s="14"/>
      <c r="BP325" s="14"/>
      <c r="BQ325" s="14"/>
      <c r="BR325" s="14">
        <v>0</v>
      </c>
      <c r="BS325" s="14">
        <v>0</v>
      </c>
      <c r="BT325" s="14">
        <v>90200</v>
      </c>
      <c r="BU325" s="14">
        <v>90200</v>
      </c>
      <c r="BV325" s="14">
        <v>60000</v>
      </c>
      <c r="BW325" s="14">
        <f t="shared" si="805"/>
        <v>15000</v>
      </c>
      <c r="BX325" s="14">
        <v>15000</v>
      </c>
      <c r="BY325" s="14"/>
      <c r="BZ325" s="14"/>
      <c r="CA325" s="14">
        <f t="shared" si="926"/>
        <v>75000</v>
      </c>
      <c r="CB325" s="122">
        <f t="shared" si="937"/>
        <v>83.148558758314863</v>
      </c>
    </row>
    <row r="326" spans="1:80" x14ac:dyDescent="0.25">
      <c r="A326" s="4" t="s">
        <v>27</v>
      </c>
      <c r="B326" s="4" t="s">
        <v>187</v>
      </c>
      <c r="C326" s="4" t="s">
        <v>28</v>
      </c>
      <c r="D326" s="79" t="s">
        <v>188</v>
      </c>
      <c r="E326" s="89">
        <v>6133</v>
      </c>
      <c r="F326" s="79"/>
      <c r="G326" s="74" t="s">
        <v>1888</v>
      </c>
      <c r="H326" s="13" t="s">
        <v>198</v>
      </c>
      <c r="I326" s="14">
        <v>0</v>
      </c>
      <c r="J326" s="14">
        <f t="shared" si="925"/>
        <v>44300</v>
      </c>
      <c r="K326" s="14">
        <v>44300</v>
      </c>
      <c r="L326" s="14">
        <f t="shared" si="928"/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/>
      <c r="T326" s="14"/>
      <c r="U326" s="14"/>
      <c r="V326" s="14"/>
      <c r="W326" s="14"/>
      <c r="X326" s="14">
        <f t="shared" si="830"/>
        <v>0</v>
      </c>
      <c r="Y326" s="14"/>
      <c r="Z326" s="14"/>
      <c r="AA326" s="14"/>
      <c r="AB326" s="14"/>
      <c r="AC326" s="14"/>
      <c r="AD326" s="14"/>
      <c r="AE326" s="14"/>
      <c r="AF326" s="14"/>
      <c r="AG326" s="14"/>
      <c r="AH326" s="14">
        <v>0</v>
      </c>
      <c r="AI326" s="14">
        <v>0</v>
      </c>
      <c r="AJ326" s="14">
        <v>0</v>
      </c>
      <c r="AK326" s="14"/>
      <c r="AL326" s="14"/>
      <c r="AM326" s="14"/>
      <c r="AN326" s="14"/>
      <c r="AO326" s="14"/>
      <c r="AP326" s="14">
        <f t="shared" si="831"/>
        <v>0</v>
      </c>
      <c r="AQ326" s="14"/>
      <c r="AR326" s="14"/>
      <c r="AS326" s="14"/>
      <c r="AT326" s="14"/>
      <c r="AU326" s="14"/>
      <c r="AV326" s="14"/>
      <c r="AW326" s="14"/>
      <c r="AX326" s="14"/>
      <c r="AY326" s="14"/>
      <c r="AZ326" s="14">
        <v>0</v>
      </c>
      <c r="BA326" s="14">
        <v>0</v>
      </c>
      <c r="BB326" s="14">
        <v>0</v>
      </c>
      <c r="BC326" s="14"/>
      <c r="BD326" s="14"/>
      <c r="BE326" s="14"/>
      <c r="BF326" s="14"/>
      <c r="BG326" s="14"/>
      <c r="BH326" s="14">
        <f t="shared" si="832"/>
        <v>0</v>
      </c>
      <c r="BI326" s="14"/>
      <c r="BJ326" s="14"/>
      <c r="BK326" s="14"/>
      <c r="BL326" s="14"/>
      <c r="BM326" s="14"/>
      <c r="BN326" s="14"/>
      <c r="BO326" s="14"/>
      <c r="BP326" s="14"/>
      <c r="BQ326" s="14"/>
      <c r="BR326" s="14">
        <v>0</v>
      </c>
      <c r="BS326" s="14">
        <v>0</v>
      </c>
      <c r="BT326" s="14">
        <v>44300</v>
      </c>
      <c r="BU326" s="14">
        <v>44300</v>
      </c>
      <c r="BV326" s="14">
        <v>32000</v>
      </c>
      <c r="BW326" s="14">
        <f t="shared" si="805"/>
        <v>3000</v>
      </c>
      <c r="BX326" s="14">
        <v>3000</v>
      </c>
      <c r="BY326" s="14"/>
      <c r="BZ326" s="14"/>
      <c r="CA326" s="14">
        <f t="shared" si="926"/>
        <v>35000</v>
      </c>
      <c r="CB326" s="122">
        <f t="shared" si="937"/>
        <v>79.006772009029348</v>
      </c>
    </row>
    <row r="327" spans="1:80" x14ac:dyDescent="0.25">
      <c r="A327" s="4" t="s">
        <v>27</v>
      </c>
      <c r="B327" s="4" t="s">
        <v>187</v>
      </c>
      <c r="C327" s="4" t="s">
        <v>28</v>
      </c>
      <c r="D327" s="79" t="s">
        <v>188</v>
      </c>
      <c r="E327" s="89">
        <v>6134</v>
      </c>
      <c r="F327" s="79"/>
      <c r="G327" s="74" t="s">
        <v>1888</v>
      </c>
      <c r="H327" s="13" t="s">
        <v>200</v>
      </c>
      <c r="I327" s="14">
        <v>20000</v>
      </c>
      <c r="J327" s="14">
        <f t="shared" si="925"/>
        <v>80000</v>
      </c>
      <c r="K327" s="14">
        <v>80000</v>
      </c>
      <c r="L327" s="14">
        <f t="shared" si="928"/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/>
      <c r="T327" s="14"/>
      <c r="U327" s="14"/>
      <c r="V327" s="14"/>
      <c r="W327" s="14"/>
      <c r="X327" s="14">
        <f t="shared" si="830"/>
        <v>0</v>
      </c>
      <c r="Y327" s="14"/>
      <c r="Z327" s="14"/>
      <c r="AA327" s="14"/>
      <c r="AB327" s="14"/>
      <c r="AC327" s="14"/>
      <c r="AD327" s="14"/>
      <c r="AE327" s="14"/>
      <c r="AF327" s="14"/>
      <c r="AG327" s="14"/>
      <c r="AH327" s="14">
        <v>0</v>
      </c>
      <c r="AI327" s="14">
        <v>0</v>
      </c>
      <c r="AJ327" s="14">
        <v>0</v>
      </c>
      <c r="AK327" s="14"/>
      <c r="AL327" s="14"/>
      <c r="AM327" s="14"/>
      <c r="AN327" s="14"/>
      <c r="AO327" s="14"/>
      <c r="AP327" s="14">
        <f t="shared" si="831"/>
        <v>0</v>
      </c>
      <c r="AQ327" s="14"/>
      <c r="AR327" s="14"/>
      <c r="AS327" s="14"/>
      <c r="AT327" s="14"/>
      <c r="AU327" s="14"/>
      <c r="AV327" s="14"/>
      <c r="AW327" s="14"/>
      <c r="AX327" s="14"/>
      <c r="AY327" s="14"/>
      <c r="AZ327" s="14">
        <v>0</v>
      </c>
      <c r="BA327" s="14">
        <v>0</v>
      </c>
      <c r="BB327" s="14">
        <v>0</v>
      </c>
      <c r="BC327" s="14"/>
      <c r="BD327" s="14"/>
      <c r="BE327" s="14"/>
      <c r="BF327" s="14"/>
      <c r="BG327" s="14"/>
      <c r="BH327" s="14">
        <f t="shared" si="832"/>
        <v>0</v>
      </c>
      <c r="BI327" s="14"/>
      <c r="BJ327" s="14"/>
      <c r="BK327" s="14"/>
      <c r="BL327" s="14"/>
      <c r="BM327" s="14"/>
      <c r="BN327" s="14"/>
      <c r="BO327" s="14"/>
      <c r="BP327" s="14"/>
      <c r="BQ327" s="14"/>
      <c r="BR327" s="14">
        <v>0</v>
      </c>
      <c r="BS327" s="14">
        <v>0</v>
      </c>
      <c r="BT327" s="14">
        <v>80000</v>
      </c>
      <c r="BU327" s="14">
        <v>80000</v>
      </c>
      <c r="BV327" s="14">
        <v>54000</v>
      </c>
      <c r="BW327" s="14">
        <f t="shared" si="805"/>
        <v>11000</v>
      </c>
      <c r="BX327" s="14">
        <v>10000</v>
      </c>
      <c r="BY327" s="14">
        <v>500</v>
      </c>
      <c r="BZ327" s="14">
        <v>500</v>
      </c>
      <c r="CA327" s="14">
        <f t="shared" si="926"/>
        <v>65000</v>
      </c>
      <c r="CB327" s="122">
        <f t="shared" si="937"/>
        <v>81.25</v>
      </c>
    </row>
    <row r="328" spans="1:80" x14ac:dyDescent="0.25">
      <c r="A328" s="4" t="s">
        <v>27</v>
      </c>
      <c r="B328" s="4" t="s">
        <v>187</v>
      </c>
      <c r="C328" s="4" t="s">
        <v>28</v>
      </c>
      <c r="D328" s="79" t="s">
        <v>188</v>
      </c>
      <c r="E328" s="89">
        <v>6135</v>
      </c>
      <c r="F328" s="79"/>
      <c r="G328" s="74" t="s">
        <v>1888</v>
      </c>
      <c r="H328" s="13" t="s">
        <v>201</v>
      </c>
      <c r="I328" s="14">
        <v>0</v>
      </c>
      <c r="J328" s="14">
        <f t="shared" si="925"/>
        <v>100500</v>
      </c>
      <c r="K328" s="14">
        <v>100500</v>
      </c>
      <c r="L328" s="14">
        <f t="shared" si="928"/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/>
      <c r="T328" s="14"/>
      <c r="U328" s="14"/>
      <c r="V328" s="14"/>
      <c r="W328" s="14"/>
      <c r="X328" s="14">
        <f t="shared" si="830"/>
        <v>0</v>
      </c>
      <c r="Y328" s="14"/>
      <c r="Z328" s="14"/>
      <c r="AA328" s="14"/>
      <c r="AB328" s="14"/>
      <c r="AC328" s="14"/>
      <c r="AD328" s="14"/>
      <c r="AE328" s="14"/>
      <c r="AF328" s="14"/>
      <c r="AG328" s="14"/>
      <c r="AH328" s="14">
        <v>0</v>
      </c>
      <c r="AI328" s="14">
        <v>0</v>
      </c>
      <c r="AJ328" s="14">
        <v>0</v>
      </c>
      <c r="AK328" s="14"/>
      <c r="AL328" s="14"/>
      <c r="AM328" s="14"/>
      <c r="AN328" s="14"/>
      <c r="AO328" s="14"/>
      <c r="AP328" s="14">
        <f t="shared" si="831"/>
        <v>0</v>
      </c>
      <c r="AQ328" s="14"/>
      <c r="AR328" s="14"/>
      <c r="AS328" s="14"/>
      <c r="AT328" s="14"/>
      <c r="AU328" s="14"/>
      <c r="AV328" s="14"/>
      <c r="AW328" s="14"/>
      <c r="AX328" s="14"/>
      <c r="AY328" s="14"/>
      <c r="AZ328" s="14">
        <v>0</v>
      </c>
      <c r="BA328" s="14">
        <v>0</v>
      </c>
      <c r="BB328" s="14">
        <v>0</v>
      </c>
      <c r="BC328" s="14"/>
      <c r="BD328" s="14"/>
      <c r="BE328" s="14"/>
      <c r="BF328" s="14"/>
      <c r="BG328" s="14"/>
      <c r="BH328" s="14">
        <f t="shared" si="832"/>
        <v>0</v>
      </c>
      <c r="BI328" s="14"/>
      <c r="BJ328" s="14"/>
      <c r="BK328" s="14"/>
      <c r="BL328" s="14"/>
      <c r="BM328" s="14"/>
      <c r="BN328" s="14"/>
      <c r="BO328" s="14"/>
      <c r="BP328" s="14"/>
      <c r="BQ328" s="14"/>
      <c r="BR328" s="14">
        <v>0</v>
      </c>
      <c r="BS328" s="14">
        <v>0</v>
      </c>
      <c r="BT328" s="14">
        <v>100500</v>
      </c>
      <c r="BU328" s="14">
        <v>100500</v>
      </c>
      <c r="BV328" s="14">
        <v>70000</v>
      </c>
      <c r="BW328" s="14">
        <f t="shared" si="805"/>
        <v>12000</v>
      </c>
      <c r="BX328" s="14">
        <v>12000</v>
      </c>
      <c r="BY328" s="14"/>
      <c r="BZ328" s="14"/>
      <c r="CA328" s="14">
        <f t="shared" si="926"/>
        <v>82000</v>
      </c>
      <c r="CB328" s="122">
        <f t="shared" si="937"/>
        <v>81.592039800995025</v>
      </c>
    </row>
    <row r="329" spans="1:80" x14ac:dyDescent="0.25">
      <c r="A329" s="4" t="s">
        <v>27</v>
      </c>
      <c r="B329" s="4" t="s">
        <v>187</v>
      </c>
      <c r="C329" s="4" t="s">
        <v>28</v>
      </c>
      <c r="D329" s="79" t="s">
        <v>188</v>
      </c>
      <c r="E329" s="89">
        <v>6136</v>
      </c>
      <c r="F329" s="79"/>
      <c r="G329" s="74" t="s">
        <v>1888</v>
      </c>
      <c r="H329" s="13" t="s">
        <v>202</v>
      </c>
      <c r="I329" s="14">
        <v>0</v>
      </c>
      <c r="J329" s="14">
        <f t="shared" si="925"/>
        <v>230150</v>
      </c>
      <c r="K329" s="14">
        <v>230150</v>
      </c>
      <c r="L329" s="14">
        <f t="shared" si="928"/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/>
      <c r="T329" s="14"/>
      <c r="U329" s="14"/>
      <c r="V329" s="14"/>
      <c r="W329" s="14"/>
      <c r="X329" s="14">
        <f t="shared" si="830"/>
        <v>0</v>
      </c>
      <c r="Y329" s="14"/>
      <c r="Z329" s="14"/>
      <c r="AA329" s="14"/>
      <c r="AB329" s="14"/>
      <c r="AC329" s="14"/>
      <c r="AD329" s="14"/>
      <c r="AE329" s="14"/>
      <c r="AF329" s="14"/>
      <c r="AG329" s="14"/>
      <c r="AH329" s="14">
        <v>0</v>
      </c>
      <c r="AI329" s="14">
        <v>0</v>
      </c>
      <c r="AJ329" s="14">
        <v>0</v>
      </c>
      <c r="AK329" s="14"/>
      <c r="AL329" s="14"/>
      <c r="AM329" s="14"/>
      <c r="AN329" s="14"/>
      <c r="AO329" s="14"/>
      <c r="AP329" s="14">
        <f t="shared" si="831"/>
        <v>0</v>
      </c>
      <c r="AQ329" s="14"/>
      <c r="AR329" s="14"/>
      <c r="AS329" s="14"/>
      <c r="AT329" s="14"/>
      <c r="AU329" s="14"/>
      <c r="AV329" s="14"/>
      <c r="AW329" s="14"/>
      <c r="AX329" s="14"/>
      <c r="AY329" s="14"/>
      <c r="AZ329" s="14">
        <v>0</v>
      </c>
      <c r="BA329" s="14">
        <v>0</v>
      </c>
      <c r="BB329" s="14">
        <v>0</v>
      </c>
      <c r="BC329" s="14"/>
      <c r="BD329" s="14"/>
      <c r="BE329" s="14"/>
      <c r="BF329" s="14"/>
      <c r="BG329" s="14"/>
      <c r="BH329" s="14">
        <f t="shared" si="832"/>
        <v>0</v>
      </c>
      <c r="BI329" s="14"/>
      <c r="BJ329" s="14"/>
      <c r="BK329" s="14"/>
      <c r="BL329" s="14"/>
      <c r="BM329" s="14"/>
      <c r="BN329" s="14"/>
      <c r="BO329" s="14"/>
      <c r="BP329" s="14"/>
      <c r="BQ329" s="14"/>
      <c r="BR329" s="14">
        <v>0</v>
      </c>
      <c r="BS329" s="14">
        <v>0</v>
      </c>
      <c r="BT329" s="14">
        <v>230150</v>
      </c>
      <c r="BU329" s="14">
        <v>230150</v>
      </c>
      <c r="BV329" s="14">
        <v>160000</v>
      </c>
      <c r="BW329" s="14">
        <f t="shared" si="805"/>
        <v>36000</v>
      </c>
      <c r="BX329" s="14">
        <v>30000</v>
      </c>
      <c r="BY329" s="14">
        <v>3000</v>
      </c>
      <c r="BZ329" s="14">
        <v>3000</v>
      </c>
      <c r="CA329" s="14">
        <f t="shared" si="926"/>
        <v>196000</v>
      </c>
      <c r="CB329" s="122">
        <f t="shared" si="937"/>
        <v>85.161850966760809</v>
      </c>
    </row>
    <row r="330" spans="1:80" x14ac:dyDescent="0.25">
      <c r="A330" s="4" t="s">
        <v>27</v>
      </c>
      <c r="B330" s="4" t="s">
        <v>187</v>
      </c>
      <c r="C330" s="4" t="s">
        <v>28</v>
      </c>
      <c r="D330" s="79" t="s">
        <v>188</v>
      </c>
      <c r="E330" s="89">
        <v>6137</v>
      </c>
      <c r="F330" s="79"/>
      <c r="G330" s="74" t="s">
        <v>1888</v>
      </c>
      <c r="H330" s="13" t="s">
        <v>204</v>
      </c>
      <c r="I330" s="14">
        <v>0</v>
      </c>
      <c r="J330" s="14">
        <f t="shared" si="925"/>
        <v>49200</v>
      </c>
      <c r="K330" s="14">
        <v>49200</v>
      </c>
      <c r="L330" s="14">
        <f t="shared" si="928"/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/>
      <c r="T330" s="14"/>
      <c r="U330" s="14"/>
      <c r="V330" s="14"/>
      <c r="W330" s="14"/>
      <c r="X330" s="14">
        <f t="shared" si="830"/>
        <v>0</v>
      </c>
      <c r="Y330" s="14"/>
      <c r="Z330" s="14"/>
      <c r="AA330" s="14"/>
      <c r="AB330" s="14"/>
      <c r="AC330" s="14"/>
      <c r="AD330" s="14"/>
      <c r="AE330" s="14"/>
      <c r="AF330" s="14"/>
      <c r="AG330" s="14"/>
      <c r="AH330" s="14">
        <v>0</v>
      </c>
      <c r="AI330" s="14">
        <v>0</v>
      </c>
      <c r="AJ330" s="14">
        <v>0</v>
      </c>
      <c r="AK330" s="14"/>
      <c r="AL330" s="14"/>
      <c r="AM330" s="14"/>
      <c r="AN330" s="14"/>
      <c r="AO330" s="14"/>
      <c r="AP330" s="14">
        <f t="shared" si="831"/>
        <v>0</v>
      </c>
      <c r="AQ330" s="14"/>
      <c r="AR330" s="14"/>
      <c r="AS330" s="14"/>
      <c r="AT330" s="14"/>
      <c r="AU330" s="14"/>
      <c r="AV330" s="14"/>
      <c r="AW330" s="14"/>
      <c r="AX330" s="14"/>
      <c r="AY330" s="14"/>
      <c r="AZ330" s="14">
        <v>0</v>
      </c>
      <c r="BA330" s="14">
        <v>0</v>
      </c>
      <c r="BB330" s="14">
        <v>0</v>
      </c>
      <c r="BC330" s="14"/>
      <c r="BD330" s="14"/>
      <c r="BE330" s="14"/>
      <c r="BF330" s="14"/>
      <c r="BG330" s="14"/>
      <c r="BH330" s="14">
        <f t="shared" si="832"/>
        <v>0</v>
      </c>
      <c r="BI330" s="14"/>
      <c r="BJ330" s="14"/>
      <c r="BK330" s="14"/>
      <c r="BL330" s="14"/>
      <c r="BM330" s="14"/>
      <c r="BN330" s="14"/>
      <c r="BO330" s="14"/>
      <c r="BP330" s="14"/>
      <c r="BQ330" s="14"/>
      <c r="BR330" s="14">
        <v>0</v>
      </c>
      <c r="BS330" s="14">
        <v>0</v>
      </c>
      <c r="BT330" s="14">
        <v>49200</v>
      </c>
      <c r="BU330" s="14">
        <v>49200</v>
      </c>
      <c r="BV330" s="14">
        <v>38000</v>
      </c>
      <c r="BW330" s="14">
        <f t="shared" si="805"/>
        <v>3500</v>
      </c>
      <c r="BX330" s="14">
        <v>3500</v>
      </c>
      <c r="BY330" s="14"/>
      <c r="BZ330" s="14"/>
      <c r="CA330" s="14">
        <f t="shared" si="926"/>
        <v>41500</v>
      </c>
      <c r="CB330" s="122">
        <f t="shared" si="937"/>
        <v>84.349593495934954</v>
      </c>
    </row>
    <row r="331" spans="1:80" x14ac:dyDescent="0.25">
      <c r="A331" s="4" t="s">
        <v>27</v>
      </c>
      <c r="B331" s="4" t="s">
        <v>187</v>
      </c>
      <c r="C331" s="4" t="s">
        <v>28</v>
      </c>
      <c r="D331" s="79" t="s">
        <v>188</v>
      </c>
      <c r="E331" s="89">
        <v>6138</v>
      </c>
      <c r="F331" s="79"/>
      <c r="G331" s="74" t="s">
        <v>1888</v>
      </c>
      <c r="H331" s="13" t="s">
        <v>205</v>
      </c>
      <c r="I331" s="14">
        <v>0</v>
      </c>
      <c r="J331" s="14">
        <f t="shared" si="925"/>
        <v>45650</v>
      </c>
      <c r="K331" s="14">
        <v>45650</v>
      </c>
      <c r="L331" s="14">
        <f t="shared" si="928"/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/>
      <c r="T331" s="14"/>
      <c r="U331" s="14"/>
      <c r="V331" s="14"/>
      <c r="W331" s="14"/>
      <c r="X331" s="14">
        <f t="shared" si="830"/>
        <v>0</v>
      </c>
      <c r="Y331" s="14"/>
      <c r="Z331" s="14"/>
      <c r="AA331" s="14"/>
      <c r="AB331" s="14"/>
      <c r="AC331" s="14"/>
      <c r="AD331" s="14"/>
      <c r="AE331" s="14"/>
      <c r="AF331" s="14"/>
      <c r="AG331" s="14"/>
      <c r="AH331" s="14">
        <v>0</v>
      </c>
      <c r="AI331" s="14">
        <v>0</v>
      </c>
      <c r="AJ331" s="14">
        <v>0</v>
      </c>
      <c r="AK331" s="14"/>
      <c r="AL331" s="14"/>
      <c r="AM331" s="14"/>
      <c r="AN331" s="14"/>
      <c r="AO331" s="14"/>
      <c r="AP331" s="14">
        <f t="shared" si="831"/>
        <v>0</v>
      </c>
      <c r="AQ331" s="14"/>
      <c r="AR331" s="14"/>
      <c r="AS331" s="14"/>
      <c r="AT331" s="14"/>
      <c r="AU331" s="14"/>
      <c r="AV331" s="14"/>
      <c r="AW331" s="14"/>
      <c r="AX331" s="14"/>
      <c r="AY331" s="14"/>
      <c r="AZ331" s="14">
        <v>0</v>
      </c>
      <c r="BA331" s="14">
        <v>0</v>
      </c>
      <c r="BB331" s="14">
        <v>0</v>
      </c>
      <c r="BC331" s="14"/>
      <c r="BD331" s="14"/>
      <c r="BE331" s="14"/>
      <c r="BF331" s="14"/>
      <c r="BG331" s="14"/>
      <c r="BH331" s="14">
        <f t="shared" si="832"/>
        <v>0</v>
      </c>
      <c r="BI331" s="14"/>
      <c r="BJ331" s="14"/>
      <c r="BK331" s="14"/>
      <c r="BL331" s="14"/>
      <c r="BM331" s="14"/>
      <c r="BN331" s="14"/>
      <c r="BO331" s="14"/>
      <c r="BP331" s="14"/>
      <c r="BQ331" s="14"/>
      <c r="BR331" s="14">
        <v>0</v>
      </c>
      <c r="BS331" s="14">
        <v>0</v>
      </c>
      <c r="BT331" s="14">
        <v>45650</v>
      </c>
      <c r="BU331" s="14">
        <v>45650</v>
      </c>
      <c r="BV331" s="14">
        <v>35512</v>
      </c>
      <c r="BW331" s="14">
        <f t="shared" si="805"/>
        <v>3500</v>
      </c>
      <c r="BX331" s="14">
        <v>3500</v>
      </c>
      <c r="BY331" s="14"/>
      <c r="BZ331" s="14"/>
      <c r="CA331" s="14">
        <f t="shared" si="926"/>
        <v>39012</v>
      </c>
      <c r="CB331" s="122">
        <f t="shared" si="937"/>
        <v>85.458926615553125</v>
      </c>
    </row>
    <row r="332" spans="1:80" x14ac:dyDescent="0.25">
      <c r="A332" s="1" t="s">
        <v>27</v>
      </c>
      <c r="B332" s="1" t="s">
        <v>187</v>
      </c>
      <c r="C332" s="1" t="s">
        <v>28</v>
      </c>
      <c r="D332" s="82" t="s">
        <v>188</v>
      </c>
      <c r="E332" s="82" t="s">
        <v>50</v>
      </c>
      <c r="F332" s="79" t="s">
        <v>1</v>
      </c>
      <c r="G332" s="13" t="s">
        <v>1</v>
      </c>
      <c r="H332" s="2" t="s">
        <v>51</v>
      </c>
      <c r="I332" s="12">
        <f>SUM(I333:I335)</f>
        <v>75100</v>
      </c>
      <c r="J332" s="12">
        <f t="shared" si="925"/>
        <v>81210</v>
      </c>
      <c r="K332" s="12">
        <f t="shared" ref="K332" si="970">SUM(K333:K335)</f>
        <v>81210</v>
      </c>
      <c r="L332" s="12">
        <f t="shared" si="928"/>
        <v>0</v>
      </c>
      <c r="M332" s="12">
        <f t="shared" ref="M332:Q332" si="971">SUM(M333:M335)</f>
        <v>0</v>
      </c>
      <c r="N332" s="12">
        <f t="shared" si="971"/>
        <v>0</v>
      </c>
      <c r="O332" s="12">
        <f t="shared" si="971"/>
        <v>0</v>
      </c>
      <c r="P332" s="12">
        <f t="shared" si="971"/>
        <v>0</v>
      </c>
      <c r="Q332" s="12">
        <f t="shared" si="971"/>
        <v>0</v>
      </c>
      <c r="R332" s="12">
        <f t="shared" ref="R332:AG332" si="972">SUM(R333:R335)</f>
        <v>0</v>
      </c>
      <c r="S332" s="12">
        <f t="shared" si="972"/>
        <v>0</v>
      </c>
      <c r="T332" s="12">
        <f t="shared" si="972"/>
        <v>0</v>
      </c>
      <c r="U332" s="12">
        <f t="shared" si="972"/>
        <v>0</v>
      </c>
      <c r="V332" s="12">
        <f t="shared" si="972"/>
        <v>0</v>
      </c>
      <c r="W332" s="12">
        <f t="shared" si="972"/>
        <v>0</v>
      </c>
      <c r="X332" s="12">
        <f t="shared" si="972"/>
        <v>0</v>
      </c>
      <c r="Y332" s="12">
        <f t="shared" si="972"/>
        <v>0</v>
      </c>
      <c r="Z332" s="12">
        <f t="shared" si="972"/>
        <v>0</v>
      </c>
      <c r="AA332" s="12">
        <f t="shared" si="972"/>
        <v>0</v>
      </c>
      <c r="AB332" s="12">
        <f t="shared" si="972"/>
        <v>0</v>
      </c>
      <c r="AC332" s="12">
        <f t="shared" si="972"/>
        <v>0</v>
      </c>
      <c r="AD332" s="12">
        <f t="shared" si="972"/>
        <v>0</v>
      </c>
      <c r="AE332" s="12">
        <f t="shared" si="972"/>
        <v>0</v>
      </c>
      <c r="AF332" s="12">
        <f t="shared" si="972"/>
        <v>0</v>
      </c>
      <c r="AG332" s="12">
        <f t="shared" si="972"/>
        <v>0</v>
      </c>
      <c r="AH332" s="12">
        <v>0</v>
      </c>
      <c r="AI332" s="12">
        <v>0</v>
      </c>
      <c r="AJ332" s="12">
        <f t="shared" ref="AJ332:AY332" si="973">SUM(AJ333:AJ335)</f>
        <v>0</v>
      </c>
      <c r="AK332" s="12">
        <f t="shared" si="973"/>
        <v>0</v>
      </c>
      <c r="AL332" s="12">
        <f t="shared" si="973"/>
        <v>0</v>
      </c>
      <c r="AM332" s="12">
        <f t="shared" si="973"/>
        <v>0</v>
      </c>
      <c r="AN332" s="12">
        <f t="shared" si="973"/>
        <v>0</v>
      </c>
      <c r="AO332" s="12">
        <f t="shared" si="973"/>
        <v>0</v>
      </c>
      <c r="AP332" s="12">
        <f t="shared" si="973"/>
        <v>0</v>
      </c>
      <c r="AQ332" s="12">
        <f t="shared" si="973"/>
        <v>0</v>
      </c>
      <c r="AR332" s="12">
        <f t="shared" si="973"/>
        <v>0</v>
      </c>
      <c r="AS332" s="12">
        <f t="shared" si="973"/>
        <v>0</v>
      </c>
      <c r="AT332" s="12">
        <f t="shared" si="973"/>
        <v>0</v>
      </c>
      <c r="AU332" s="12">
        <f t="shared" si="973"/>
        <v>0</v>
      </c>
      <c r="AV332" s="12">
        <f t="shared" si="973"/>
        <v>0</v>
      </c>
      <c r="AW332" s="12">
        <f t="shared" si="973"/>
        <v>0</v>
      </c>
      <c r="AX332" s="12">
        <f t="shared" si="973"/>
        <v>0</v>
      </c>
      <c r="AY332" s="12">
        <f t="shared" si="973"/>
        <v>0</v>
      </c>
      <c r="AZ332" s="12">
        <v>0</v>
      </c>
      <c r="BA332" s="12">
        <v>0</v>
      </c>
      <c r="BB332" s="12">
        <f t="shared" ref="BB332:BQ332" si="974">SUM(BB333:BB335)</f>
        <v>0</v>
      </c>
      <c r="BC332" s="12">
        <f t="shared" si="974"/>
        <v>0</v>
      </c>
      <c r="BD332" s="12">
        <f t="shared" si="974"/>
        <v>0</v>
      </c>
      <c r="BE332" s="12">
        <f t="shared" si="974"/>
        <v>0</v>
      </c>
      <c r="BF332" s="12">
        <f t="shared" si="974"/>
        <v>0</v>
      </c>
      <c r="BG332" s="12">
        <f t="shared" si="974"/>
        <v>0</v>
      </c>
      <c r="BH332" s="12">
        <f t="shared" si="974"/>
        <v>0</v>
      </c>
      <c r="BI332" s="12">
        <f t="shared" si="974"/>
        <v>0</v>
      </c>
      <c r="BJ332" s="12">
        <f t="shared" si="974"/>
        <v>0</v>
      </c>
      <c r="BK332" s="12">
        <f t="shared" si="974"/>
        <v>0</v>
      </c>
      <c r="BL332" s="12">
        <f t="shared" si="974"/>
        <v>0</v>
      </c>
      <c r="BM332" s="12">
        <f t="shared" si="974"/>
        <v>0</v>
      </c>
      <c r="BN332" s="12">
        <f t="shared" si="974"/>
        <v>0</v>
      </c>
      <c r="BO332" s="12">
        <f t="shared" si="974"/>
        <v>0</v>
      </c>
      <c r="BP332" s="12">
        <f t="shared" si="974"/>
        <v>0</v>
      </c>
      <c r="BQ332" s="12">
        <f t="shared" si="974"/>
        <v>0</v>
      </c>
      <c r="BR332" s="12">
        <v>0</v>
      </c>
      <c r="BS332" s="12">
        <v>0</v>
      </c>
      <c r="BT332" s="12">
        <f t="shared" ref="BT332:BX332" si="975">SUM(BT333:BT335)</f>
        <v>82747</v>
      </c>
      <c r="BU332" s="12">
        <f t="shared" si="975"/>
        <v>82747</v>
      </c>
      <c r="BV332" s="12">
        <f t="shared" si="975"/>
        <v>54000</v>
      </c>
      <c r="BW332" s="12">
        <f t="shared" si="975"/>
        <v>14000</v>
      </c>
      <c r="BX332" s="12">
        <f t="shared" si="975"/>
        <v>8000</v>
      </c>
      <c r="BY332" s="12">
        <f t="shared" ref="BY332" si="976">SUM(BY333:BY335)</f>
        <v>3000</v>
      </c>
      <c r="BZ332" s="12">
        <f t="shared" ref="BZ332" si="977">SUM(BZ333:BZ335)</f>
        <v>3000</v>
      </c>
      <c r="CA332" s="12">
        <f t="shared" si="926"/>
        <v>68000</v>
      </c>
      <c r="CB332" s="124">
        <f t="shared" si="937"/>
        <v>82.178205856405668</v>
      </c>
    </row>
    <row r="333" spans="1:80" x14ac:dyDescent="0.25">
      <c r="A333" s="4" t="s">
        <v>27</v>
      </c>
      <c r="B333" s="4" t="s">
        <v>187</v>
      </c>
      <c r="C333" s="4" t="s">
        <v>28</v>
      </c>
      <c r="D333" s="79" t="s">
        <v>188</v>
      </c>
      <c r="E333" s="89">
        <v>6139</v>
      </c>
      <c r="F333" s="79"/>
      <c r="G333" s="74" t="s">
        <v>1888</v>
      </c>
      <c r="H333" s="13" t="s">
        <v>51</v>
      </c>
      <c r="I333" s="14">
        <v>46000</v>
      </c>
      <c r="J333" s="14">
        <f t="shared" si="925"/>
        <v>50000</v>
      </c>
      <c r="K333" s="14">
        <v>50000</v>
      </c>
      <c r="L333" s="14">
        <f t="shared" si="928"/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/>
      <c r="T333" s="14"/>
      <c r="U333" s="14"/>
      <c r="V333" s="14"/>
      <c r="W333" s="14"/>
      <c r="X333" s="14">
        <f t="shared" si="830"/>
        <v>0</v>
      </c>
      <c r="Y333" s="14"/>
      <c r="Z333" s="14"/>
      <c r="AA333" s="14"/>
      <c r="AB333" s="14"/>
      <c r="AC333" s="14"/>
      <c r="AD333" s="14"/>
      <c r="AE333" s="14"/>
      <c r="AF333" s="14"/>
      <c r="AG333" s="14"/>
      <c r="AH333" s="14">
        <v>0</v>
      </c>
      <c r="AI333" s="14">
        <v>0</v>
      </c>
      <c r="AJ333" s="14">
        <v>0</v>
      </c>
      <c r="AK333" s="14"/>
      <c r="AL333" s="14"/>
      <c r="AM333" s="14"/>
      <c r="AN333" s="14"/>
      <c r="AO333" s="14"/>
      <c r="AP333" s="14">
        <f t="shared" si="831"/>
        <v>0</v>
      </c>
      <c r="AQ333" s="14"/>
      <c r="AR333" s="14"/>
      <c r="AS333" s="14"/>
      <c r="AT333" s="14"/>
      <c r="AU333" s="14"/>
      <c r="AV333" s="14"/>
      <c r="AW333" s="14"/>
      <c r="AX333" s="14"/>
      <c r="AY333" s="14"/>
      <c r="AZ333" s="14">
        <v>0</v>
      </c>
      <c r="BA333" s="14">
        <v>0</v>
      </c>
      <c r="BB333" s="14">
        <v>0</v>
      </c>
      <c r="BC333" s="14"/>
      <c r="BD333" s="14"/>
      <c r="BE333" s="14"/>
      <c r="BF333" s="14"/>
      <c r="BG333" s="14"/>
      <c r="BH333" s="14">
        <f t="shared" si="832"/>
        <v>0</v>
      </c>
      <c r="BI333" s="14"/>
      <c r="BJ333" s="14"/>
      <c r="BK333" s="14"/>
      <c r="BL333" s="14"/>
      <c r="BM333" s="14"/>
      <c r="BN333" s="14"/>
      <c r="BO333" s="14"/>
      <c r="BP333" s="14"/>
      <c r="BQ333" s="14"/>
      <c r="BR333" s="14">
        <v>0</v>
      </c>
      <c r="BS333" s="14">
        <v>0</v>
      </c>
      <c r="BT333" s="14">
        <v>50000</v>
      </c>
      <c r="BU333" s="14">
        <v>50000</v>
      </c>
      <c r="BV333" s="14">
        <v>34000</v>
      </c>
      <c r="BW333" s="14">
        <f t="shared" ref="BW333:BW392" si="978">BX333+BY333+BZ333</f>
        <v>5000</v>
      </c>
      <c r="BX333" s="14">
        <v>5000</v>
      </c>
      <c r="BY333" s="14"/>
      <c r="BZ333" s="14"/>
      <c r="CA333" s="14">
        <f t="shared" si="926"/>
        <v>39000</v>
      </c>
      <c r="CB333" s="122">
        <f t="shared" si="937"/>
        <v>78</v>
      </c>
    </row>
    <row r="334" spans="1:80" ht="22.5" x14ac:dyDescent="0.25">
      <c r="A334" s="4" t="s">
        <v>27</v>
      </c>
      <c r="B334" s="4" t="s">
        <v>187</v>
      </c>
      <c r="C334" s="4" t="s">
        <v>28</v>
      </c>
      <c r="D334" s="79" t="s">
        <v>188</v>
      </c>
      <c r="E334" s="89">
        <v>6139</v>
      </c>
      <c r="F334" s="79" t="s">
        <v>206</v>
      </c>
      <c r="G334" s="74" t="s">
        <v>1888</v>
      </c>
      <c r="H334" s="13" t="s">
        <v>59</v>
      </c>
      <c r="I334" s="14">
        <v>19100</v>
      </c>
      <c r="J334" s="14">
        <f t="shared" si="925"/>
        <v>19210</v>
      </c>
      <c r="K334" s="14">
        <v>19210</v>
      </c>
      <c r="L334" s="14">
        <f t="shared" si="928"/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/>
      <c r="T334" s="14"/>
      <c r="U334" s="14"/>
      <c r="V334" s="14"/>
      <c r="W334" s="14"/>
      <c r="X334" s="14">
        <f t="shared" si="830"/>
        <v>0</v>
      </c>
      <c r="Y334" s="14"/>
      <c r="Z334" s="14"/>
      <c r="AA334" s="14"/>
      <c r="AB334" s="14"/>
      <c r="AC334" s="14"/>
      <c r="AD334" s="14"/>
      <c r="AE334" s="14"/>
      <c r="AF334" s="14"/>
      <c r="AG334" s="14"/>
      <c r="AH334" s="14">
        <v>0</v>
      </c>
      <c r="AI334" s="14">
        <v>0</v>
      </c>
      <c r="AJ334" s="14">
        <v>0</v>
      </c>
      <c r="AK334" s="14"/>
      <c r="AL334" s="14"/>
      <c r="AM334" s="14"/>
      <c r="AN334" s="14"/>
      <c r="AO334" s="14"/>
      <c r="AP334" s="14">
        <f t="shared" si="831"/>
        <v>0</v>
      </c>
      <c r="AQ334" s="14"/>
      <c r="AR334" s="14"/>
      <c r="AS334" s="14"/>
      <c r="AT334" s="14"/>
      <c r="AU334" s="14"/>
      <c r="AV334" s="14"/>
      <c r="AW334" s="14"/>
      <c r="AX334" s="14"/>
      <c r="AY334" s="14"/>
      <c r="AZ334" s="14">
        <v>0</v>
      </c>
      <c r="BA334" s="14">
        <v>0</v>
      </c>
      <c r="BB334" s="14">
        <v>0</v>
      </c>
      <c r="BC334" s="14"/>
      <c r="BD334" s="14"/>
      <c r="BE334" s="14"/>
      <c r="BF334" s="14"/>
      <c r="BG334" s="14"/>
      <c r="BH334" s="14">
        <f t="shared" si="832"/>
        <v>0</v>
      </c>
      <c r="BI334" s="14"/>
      <c r="BJ334" s="14"/>
      <c r="BK334" s="14"/>
      <c r="BL334" s="14"/>
      <c r="BM334" s="14"/>
      <c r="BN334" s="14"/>
      <c r="BO334" s="14"/>
      <c r="BP334" s="14"/>
      <c r="BQ334" s="14"/>
      <c r="BR334" s="14">
        <v>0</v>
      </c>
      <c r="BS334" s="14">
        <v>0</v>
      </c>
      <c r="BT334" s="14">
        <v>20747</v>
      </c>
      <c r="BU334" s="14">
        <v>20747</v>
      </c>
      <c r="BV334" s="14">
        <v>14000</v>
      </c>
      <c r="BW334" s="14">
        <f t="shared" si="978"/>
        <v>6000</v>
      </c>
      <c r="BX334" s="14">
        <v>2000</v>
      </c>
      <c r="BY334" s="14">
        <v>2000</v>
      </c>
      <c r="BZ334" s="14">
        <v>2000</v>
      </c>
      <c r="CA334" s="14">
        <f t="shared" si="926"/>
        <v>20000</v>
      </c>
      <c r="CB334" s="122">
        <f t="shared" si="937"/>
        <v>96.399479442811014</v>
      </c>
    </row>
    <row r="335" spans="1:80" ht="22.5" x14ac:dyDescent="0.25">
      <c r="A335" s="4" t="s">
        <v>27</v>
      </c>
      <c r="B335" s="4" t="s">
        <v>187</v>
      </c>
      <c r="C335" s="4" t="s">
        <v>28</v>
      </c>
      <c r="D335" s="79" t="s">
        <v>188</v>
      </c>
      <c r="E335" s="89">
        <v>6139</v>
      </c>
      <c r="F335" s="79" t="s">
        <v>207</v>
      </c>
      <c r="G335" s="74" t="s">
        <v>1888</v>
      </c>
      <c r="H335" s="13" t="s">
        <v>65</v>
      </c>
      <c r="I335" s="14">
        <v>10000</v>
      </c>
      <c r="J335" s="14">
        <f t="shared" si="925"/>
        <v>12000</v>
      </c>
      <c r="K335" s="14">
        <v>12000</v>
      </c>
      <c r="L335" s="14">
        <f t="shared" si="928"/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/>
      <c r="T335" s="14"/>
      <c r="U335" s="14"/>
      <c r="V335" s="14"/>
      <c r="W335" s="14"/>
      <c r="X335" s="14">
        <f t="shared" si="830"/>
        <v>0</v>
      </c>
      <c r="Y335" s="14"/>
      <c r="Z335" s="14"/>
      <c r="AA335" s="14"/>
      <c r="AB335" s="14"/>
      <c r="AC335" s="14"/>
      <c r="AD335" s="14"/>
      <c r="AE335" s="14"/>
      <c r="AF335" s="14"/>
      <c r="AG335" s="14"/>
      <c r="AH335" s="14">
        <v>0</v>
      </c>
      <c r="AI335" s="14">
        <v>0</v>
      </c>
      <c r="AJ335" s="14">
        <v>0</v>
      </c>
      <c r="AK335" s="14"/>
      <c r="AL335" s="14"/>
      <c r="AM335" s="14"/>
      <c r="AN335" s="14"/>
      <c r="AO335" s="14"/>
      <c r="AP335" s="14">
        <f t="shared" si="831"/>
        <v>0</v>
      </c>
      <c r="AQ335" s="14"/>
      <c r="AR335" s="14"/>
      <c r="AS335" s="14"/>
      <c r="AT335" s="14"/>
      <c r="AU335" s="14"/>
      <c r="AV335" s="14"/>
      <c r="AW335" s="14"/>
      <c r="AX335" s="14"/>
      <c r="AY335" s="14"/>
      <c r="AZ335" s="14">
        <v>0</v>
      </c>
      <c r="BA335" s="14">
        <v>0</v>
      </c>
      <c r="BB335" s="14">
        <v>0</v>
      </c>
      <c r="BC335" s="14"/>
      <c r="BD335" s="14"/>
      <c r="BE335" s="14"/>
      <c r="BF335" s="14"/>
      <c r="BG335" s="14"/>
      <c r="BH335" s="14">
        <f t="shared" si="832"/>
        <v>0</v>
      </c>
      <c r="BI335" s="14"/>
      <c r="BJ335" s="14"/>
      <c r="BK335" s="14"/>
      <c r="BL335" s="14"/>
      <c r="BM335" s="14"/>
      <c r="BN335" s="14"/>
      <c r="BO335" s="14"/>
      <c r="BP335" s="14"/>
      <c r="BQ335" s="14"/>
      <c r="BR335" s="14">
        <v>0</v>
      </c>
      <c r="BS335" s="14">
        <v>0</v>
      </c>
      <c r="BT335" s="14">
        <v>12000</v>
      </c>
      <c r="BU335" s="14">
        <v>12000</v>
      </c>
      <c r="BV335" s="14">
        <v>6000</v>
      </c>
      <c r="BW335" s="14">
        <f t="shared" si="978"/>
        <v>3000</v>
      </c>
      <c r="BX335" s="14">
        <v>1000</v>
      </c>
      <c r="BY335" s="14">
        <v>1000</v>
      </c>
      <c r="BZ335" s="14">
        <v>1000</v>
      </c>
      <c r="CA335" s="14">
        <f t="shared" si="926"/>
        <v>9000</v>
      </c>
      <c r="CB335" s="122">
        <f t="shared" si="937"/>
        <v>75</v>
      </c>
    </row>
    <row r="336" spans="1:80" ht="22.5" x14ac:dyDescent="0.25">
      <c r="A336" s="1" t="s">
        <v>1</v>
      </c>
      <c r="B336" s="1" t="s">
        <v>1</v>
      </c>
      <c r="C336" s="1" t="s">
        <v>1</v>
      </c>
      <c r="D336" s="78" t="s">
        <v>1</v>
      </c>
      <c r="E336" s="78" t="s">
        <v>1</v>
      </c>
      <c r="F336" s="78" t="s">
        <v>1</v>
      </c>
      <c r="G336" s="2" t="s">
        <v>1</v>
      </c>
      <c r="H336" s="10" t="s">
        <v>66</v>
      </c>
      <c r="I336" s="11">
        <f>SUM(I337)</f>
        <v>110100</v>
      </c>
      <c r="J336" s="11">
        <f t="shared" si="925"/>
        <v>110100</v>
      </c>
      <c r="K336" s="11">
        <f t="shared" ref="K336:Q336" si="979">SUM(K337)</f>
        <v>110100</v>
      </c>
      <c r="L336" s="11">
        <f t="shared" si="928"/>
        <v>0</v>
      </c>
      <c r="M336" s="11">
        <f t="shared" si="979"/>
        <v>0</v>
      </c>
      <c r="N336" s="11">
        <f t="shared" si="979"/>
        <v>0</v>
      </c>
      <c r="O336" s="11">
        <f t="shared" si="979"/>
        <v>0</v>
      </c>
      <c r="P336" s="11">
        <f t="shared" si="979"/>
        <v>0</v>
      </c>
      <c r="Q336" s="11">
        <f t="shared" si="979"/>
        <v>0</v>
      </c>
      <c r="R336" s="11">
        <f t="shared" ref="R336:AG336" si="980">SUM(R337)</f>
        <v>0</v>
      </c>
      <c r="S336" s="11">
        <f t="shared" si="980"/>
        <v>0</v>
      </c>
      <c r="T336" s="11">
        <f t="shared" si="980"/>
        <v>0</v>
      </c>
      <c r="U336" s="11">
        <f t="shared" si="980"/>
        <v>0</v>
      </c>
      <c r="V336" s="11">
        <f t="shared" si="980"/>
        <v>0</v>
      </c>
      <c r="W336" s="11">
        <f t="shared" si="980"/>
        <v>0</v>
      </c>
      <c r="X336" s="11">
        <f t="shared" si="980"/>
        <v>0</v>
      </c>
      <c r="Y336" s="11">
        <f t="shared" si="980"/>
        <v>0</v>
      </c>
      <c r="Z336" s="11">
        <f t="shared" si="980"/>
        <v>0</v>
      </c>
      <c r="AA336" s="11">
        <f t="shared" si="980"/>
        <v>0</v>
      </c>
      <c r="AB336" s="11">
        <f t="shared" si="980"/>
        <v>0</v>
      </c>
      <c r="AC336" s="11">
        <f t="shared" si="980"/>
        <v>0</v>
      </c>
      <c r="AD336" s="11">
        <f t="shared" si="980"/>
        <v>0</v>
      </c>
      <c r="AE336" s="11">
        <f t="shared" si="980"/>
        <v>0</v>
      </c>
      <c r="AF336" s="11">
        <f t="shared" si="980"/>
        <v>0</v>
      </c>
      <c r="AG336" s="11">
        <f t="shared" si="980"/>
        <v>0</v>
      </c>
      <c r="AH336" s="11">
        <v>0</v>
      </c>
      <c r="AI336" s="11">
        <v>0</v>
      </c>
      <c r="AJ336" s="11">
        <f t="shared" ref="AJ336:AY336" si="981">SUM(AJ337)</f>
        <v>0</v>
      </c>
      <c r="AK336" s="11">
        <f t="shared" si="981"/>
        <v>0</v>
      </c>
      <c r="AL336" s="11">
        <f t="shared" si="981"/>
        <v>0</v>
      </c>
      <c r="AM336" s="11">
        <f t="shared" si="981"/>
        <v>0</v>
      </c>
      <c r="AN336" s="11">
        <f t="shared" si="981"/>
        <v>0</v>
      </c>
      <c r="AO336" s="11">
        <f t="shared" si="981"/>
        <v>0</v>
      </c>
      <c r="AP336" s="11">
        <f t="shared" si="981"/>
        <v>0</v>
      </c>
      <c r="AQ336" s="11">
        <f t="shared" si="981"/>
        <v>0</v>
      </c>
      <c r="AR336" s="11">
        <f t="shared" si="981"/>
        <v>0</v>
      </c>
      <c r="AS336" s="11">
        <f t="shared" si="981"/>
        <v>0</v>
      </c>
      <c r="AT336" s="11">
        <f t="shared" si="981"/>
        <v>0</v>
      </c>
      <c r="AU336" s="11">
        <f t="shared" si="981"/>
        <v>0</v>
      </c>
      <c r="AV336" s="11">
        <f t="shared" si="981"/>
        <v>0</v>
      </c>
      <c r="AW336" s="11">
        <f t="shared" si="981"/>
        <v>0</v>
      </c>
      <c r="AX336" s="11">
        <f t="shared" si="981"/>
        <v>0</v>
      </c>
      <c r="AY336" s="11">
        <f t="shared" si="981"/>
        <v>0</v>
      </c>
      <c r="AZ336" s="11">
        <v>0</v>
      </c>
      <c r="BA336" s="11">
        <v>0</v>
      </c>
      <c r="BB336" s="11">
        <f t="shared" ref="BB336:BQ336" si="982">SUM(BB337)</f>
        <v>0</v>
      </c>
      <c r="BC336" s="11">
        <f t="shared" si="982"/>
        <v>0</v>
      </c>
      <c r="BD336" s="11">
        <f t="shared" si="982"/>
        <v>0</v>
      </c>
      <c r="BE336" s="11">
        <f t="shared" si="982"/>
        <v>0</v>
      </c>
      <c r="BF336" s="11">
        <f t="shared" si="982"/>
        <v>0</v>
      </c>
      <c r="BG336" s="11">
        <f t="shared" si="982"/>
        <v>0</v>
      </c>
      <c r="BH336" s="11">
        <f t="shared" si="982"/>
        <v>0</v>
      </c>
      <c r="BI336" s="11">
        <f t="shared" si="982"/>
        <v>0</v>
      </c>
      <c r="BJ336" s="11">
        <f t="shared" si="982"/>
        <v>0</v>
      </c>
      <c r="BK336" s="11">
        <f t="shared" si="982"/>
        <v>0</v>
      </c>
      <c r="BL336" s="11">
        <f t="shared" si="982"/>
        <v>0</v>
      </c>
      <c r="BM336" s="11">
        <f t="shared" si="982"/>
        <v>0</v>
      </c>
      <c r="BN336" s="11">
        <f t="shared" si="982"/>
        <v>0</v>
      </c>
      <c r="BO336" s="11">
        <f t="shared" si="982"/>
        <v>0</v>
      </c>
      <c r="BP336" s="11">
        <f t="shared" si="982"/>
        <v>0</v>
      </c>
      <c r="BQ336" s="11">
        <f t="shared" si="982"/>
        <v>0</v>
      </c>
      <c r="BR336" s="11">
        <v>0</v>
      </c>
      <c r="BS336" s="11">
        <v>0</v>
      </c>
      <c r="BT336" s="11">
        <f t="shared" ref="BT336:BX336" si="983">SUM(BT337)</f>
        <v>110100</v>
      </c>
      <c r="BU336" s="11">
        <f t="shared" si="983"/>
        <v>110100</v>
      </c>
      <c r="BV336" s="11">
        <f t="shared" si="983"/>
        <v>0</v>
      </c>
      <c r="BW336" s="11">
        <f t="shared" si="983"/>
        <v>0</v>
      </c>
      <c r="BX336" s="11">
        <f t="shared" si="983"/>
        <v>0</v>
      </c>
      <c r="BY336" s="11">
        <f t="shared" ref="BY336" si="984">SUM(BY337)</f>
        <v>0</v>
      </c>
      <c r="BZ336" s="11">
        <f t="shared" ref="BZ336" si="985">SUM(BZ337)</f>
        <v>0</v>
      </c>
      <c r="CA336" s="11">
        <f t="shared" si="926"/>
        <v>0</v>
      </c>
      <c r="CB336" s="123">
        <f t="shared" si="937"/>
        <v>0</v>
      </c>
    </row>
    <row r="337" spans="1:80" x14ac:dyDescent="0.25">
      <c r="A337" s="4" t="s">
        <v>27</v>
      </c>
      <c r="B337" s="4" t="s">
        <v>187</v>
      </c>
      <c r="C337" s="4" t="s">
        <v>28</v>
      </c>
      <c r="D337" s="79" t="s">
        <v>188</v>
      </c>
      <c r="E337" s="78" t="s">
        <v>67</v>
      </c>
      <c r="F337" s="78" t="s">
        <v>1</v>
      </c>
      <c r="G337" s="2" t="s">
        <v>1</v>
      </c>
      <c r="H337" s="2" t="s">
        <v>68</v>
      </c>
      <c r="I337" s="12">
        <f>SUM(I338,I340)</f>
        <v>110100</v>
      </c>
      <c r="J337" s="12">
        <f t="shared" si="925"/>
        <v>110100</v>
      </c>
      <c r="K337" s="12">
        <f t="shared" ref="K337" si="986">SUM(K338,K340)</f>
        <v>110100</v>
      </c>
      <c r="L337" s="12">
        <f t="shared" si="928"/>
        <v>0</v>
      </c>
      <c r="M337" s="12">
        <f t="shared" ref="M337:Q337" si="987">SUM(M338,M340)</f>
        <v>0</v>
      </c>
      <c r="N337" s="12">
        <f t="shared" si="987"/>
        <v>0</v>
      </c>
      <c r="O337" s="12">
        <f t="shared" si="987"/>
        <v>0</v>
      </c>
      <c r="P337" s="12">
        <f t="shared" si="987"/>
        <v>0</v>
      </c>
      <c r="Q337" s="12">
        <f t="shared" si="987"/>
        <v>0</v>
      </c>
      <c r="R337" s="12">
        <f t="shared" ref="R337:AG337" si="988">SUM(R338,R340)</f>
        <v>0</v>
      </c>
      <c r="S337" s="12">
        <f t="shared" si="988"/>
        <v>0</v>
      </c>
      <c r="T337" s="12">
        <f t="shared" si="988"/>
        <v>0</v>
      </c>
      <c r="U337" s="12">
        <f t="shared" si="988"/>
        <v>0</v>
      </c>
      <c r="V337" s="12">
        <f t="shared" si="988"/>
        <v>0</v>
      </c>
      <c r="W337" s="12">
        <f t="shared" si="988"/>
        <v>0</v>
      </c>
      <c r="X337" s="12">
        <f t="shared" ref="X337" si="989">SUM(X338,X340)</f>
        <v>0</v>
      </c>
      <c r="Y337" s="12">
        <f t="shared" si="988"/>
        <v>0</v>
      </c>
      <c r="Z337" s="12">
        <f t="shared" si="988"/>
        <v>0</v>
      </c>
      <c r="AA337" s="12">
        <f t="shared" si="988"/>
        <v>0</v>
      </c>
      <c r="AB337" s="12">
        <f t="shared" si="988"/>
        <v>0</v>
      </c>
      <c r="AC337" s="12">
        <f t="shared" si="988"/>
        <v>0</v>
      </c>
      <c r="AD337" s="12">
        <f t="shared" si="988"/>
        <v>0</v>
      </c>
      <c r="AE337" s="12">
        <f t="shared" si="988"/>
        <v>0</v>
      </c>
      <c r="AF337" s="12">
        <f t="shared" si="988"/>
        <v>0</v>
      </c>
      <c r="AG337" s="12">
        <f t="shared" si="988"/>
        <v>0</v>
      </c>
      <c r="AH337" s="12">
        <v>0</v>
      </c>
      <c r="AI337" s="12">
        <v>0</v>
      </c>
      <c r="AJ337" s="12">
        <f t="shared" ref="AJ337:AY337" si="990">SUM(AJ338,AJ340)</f>
        <v>0</v>
      </c>
      <c r="AK337" s="12">
        <f t="shared" si="990"/>
        <v>0</v>
      </c>
      <c r="AL337" s="12">
        <f t="shared" si="990"/>
        <v>0</v>
      </c>
      <c r="AM337" s="12">
        <f t="shared" si="990"/>
        <v>0</v>
      </c>
      <c r="AN337" s="12">
        <f t="shared" si="990"/>
        <v>0</v>
      </c>
      <c r="AO337" s="12">
        <f t="shared" si="990"/>
        <v>0</v>
      </c>
      <c r="AP337" s="12">
        <f t="shared" ref="AP337" si="991">SUM(AP338,AP340)</f>
        <v>0</v>
      </c>
      <c r="AQ337" s="12">
        <f t="shared" si="990"/>
        <v>0</v>
      </c>
      <c r="AR337" s="12">
        <f t="shared" si="990"/>
        <v>0</v>
      </c>
      <c r="AS337" s="12">
        <f t="shared" si="990"/>
        <v>0</v>
      </c>
      <c r="AT337" s="12">
        <f t="shared" si="990"/>
        <v>0</v>
      </c>
      <c r="AU337" s="12">
        <f t="shared" si="990"/>
        <v>0</v>
      </c>
      <c r="AV337" s="12">
        <f t="shared" si="990"/>
        <v>0</v>
      </c>
      <c r="AW337" s="12">
        <f t="shared" si="990"/>
        <v>0</v>
      </c>
      <c r="AX337" s="12">
        <f t="shared" si="990"/>
        <v>0</v>
      </c>
      <c r="AY337" s="12">
        <f t="shared" si="990"/>
        <v>0</v>
      </c>
      <c r="AZ337" s="12">
        <v>0</v>
      </c>
      <c r="BA337" s="12">
        <v>0</v>
      </c>
      <c r="BB337" s="12">
        <f t="shared" ref="BB337:BQ337" si="992">SUM(BB338,BB340)</f>
        <v>0</v>
      </c>
      <c r="BC337" s="12">
        <f t="shared" si="992"/>
        <v>0</v>
      </c>
      <c r="BD337" s="12">
        <f t="shared" si="992"/>
        <v>0</v>
      </c>
      <c r="BE337" s="12">
        <f t="shared" si="992"/>
        <v>0</v>
      </c>
      <c r="BF337" s="12">
        <f t="shared" si="992"/>
        <v>0</v>
      </c>
      <c r="BG337" s="12">
        <f t="shared" si="992"/>
        <v>0</v>
      </c>
      <c r="BH337" s="12">
        <f t="shared" ref="BH337" si="993">SUM(BH338,BH340)</f>
        <v>0</v>
      </c>
      <c r="BI337" s="12">
        <f t="shared" si="992"/>
        <v>0</v>
      </c>
      <c r="BJ337" s="12">
        <f t="shared" si="992"/>
        <v>0</v>
      </c>
      <c r="BK337" s="12">
        <f t="shared" si="992"/>
        <v>0</v>
      </c>
      <c r="BL337" s="12">
        <f t="shared" si="992"/>
        <v>0</v>
      </c>
      <c r="BM337" s="12">
        <f t="shared" si="992"/>
        <v>0</v>
      </c>
      <c r="BN337" s="12">
        <f t="shared" si="992"/>
        <v>0</v>
      </c>
      <c r="BO337" s="12">
        <f t="shared" si="992"/>
        <v>0</v>
      </c>
      <c r="BP337" s="12">
        <f t="shared" si="992"/>
        <v>0</v>
      </c>
      <c r="BQ337" s="12">
        <f t="shared" si="992"/>
        <v>0</v>
      </c>
      <c r="BR337" s="12">
        <v>0</v>
      </c>
      <c r="BS337" s="12">
        <v>0</v>
      </c>
      <c r="BT337" s="12">
        <f t="shared" ref="BT337:BZ337" si="994">SUM(BT338,BT340)</f>
        <v>110100</v>
      </c>
      <c r="BU337" s="12">
        <f t="shared" si="994"/>
        <v>110100</v>
      </c>
      <c r="BV337" s="12">
        <f t="shared" si="994"/>
        <v>0</v>
      </c>
      <c r="BW337" s="12">
        <f t="shared" si="994"/>
        <v>0</v>
      </c>
      <c r="BX337" s="12">
        <f t="shared" si="994"/>
        <v>0</v>
      </c>
      <c r="BY337" s="12">
        <f t="shared" si="994"/>
        <v>0</v>
      </c>
      <c r="BZ337" s="12">
        <f t="shared" si="994"/>
        <v>0</v>
      </c>
      <c r="CA337" s="12">
        <f t="shared" si="926"/>
        <v>0</v>
      </c>
      <c r="CB337" s="124">
        <f t="shared" si="937"/>
        <v>0</v>
      </c>
    </row>
    <row r="338" spans="1:80" x14ac:dyDescent="0.25">
      <c r="A338" s="1" t="s">
        <v>27</v>
      </c>
      <c r="B338" s="1" t="s">
        <v>187</v>
      </c>
      <c r="C338" s="1" t="s">
        <v>28</v>
      </c>
      <c r="D338" s="82" t="s">
        <v>188</v>
      </c>
      <c r="E338" s="82" t="s">
        <v>69</v>
      </c>
      <c r="F338" s="79" t="s">
        <v>1</v>
      </c>
      <c r="G338" s="13" t="s">
        <v>1</v>
      </c>
      <c r="H338" s="2" t="s">
        <v>70</v>
      </c>
      <c r="I338" s="12">
        <f>SUM(I339)</f>
        <v>100000</v>
      </c>
      <c r="J338" s="12">
        <f t="shared" si="925"/>
        <v>100000</v>
      </c>
      <c r="K338" s="12">
        <f t="shared" ref="K338:Q338" si="995">SUM(K339)</f>
        <v>100000</v>
      </c>
      <c r="L338" s="12">
        <f t="shared" si="928"/>
        <v>0</v>
      </c>
      <c r="M338" s="12">
        <f t="shared" si="995"/>
        <v>0</v>
      </c>
      <c r="N338" s="12">
        <f t="shared" si="995"/>
        <v>0</v>
      </c>
      <c r="O338" s="12">
        <f t="shared" si="995"/>
        <v>0</v>
      </c>
      <c r="P338" s="12">
        <f t="shared" si="995"/>
        <v>0</v>
      </c>
      <c r="Q338" s="12">
        <f t="shared" si="995"/>
        <v>0</v>
      </c>
      <c r="R338" s="12">
        <f t="shared" ref="R338:AG338" si="996">SUM(R339)</f>
        <v>0</v>
      </c>
      <c r="S338" s="12">
        <f t="shared" si="996"/>
        <v>0</v>
      </c>
      <c r="T338" s="12">
        <f t="shared" si="996"/>
        <v>0</v>
      </c>
      <c r="U338" s="12">
        <f t="shared" si="996"/>
        <v>0</v>
      </c>
      <c r="V338" s="12">
        <f t="shared" si="996"/>
        <v>0</v>
      </c>
      <c r="W338" s="12">
        <f t="shared" si="996"/>
        <v>0</v>
      </c>
      <c r="X338" s="12">
        <f t="shared" si="996"/>
        <v>0</v>
      </c>
      <c r="Y338" s="12">
        <f t="shared" si="996"/>
        <v>0</v>
      </c>
      <c r="Z338" s="12">
        <f t="shared" si="996"/>
        <v>0</v>
      </c>
      <c r="AA338" s="12">
        <f t="shared" si="996"/>
        <v>0</v>
      </c>
      <c r="AB338" s="12">
        <f t="shared" si="996"/>
        <v>0</v>
      </c>
      <c r="AC338" s="12">
        <f t="shared" si="996"/>
        <v>0</v>
      </c>
      <c r="AD338" s="12">
        <f t="shared" si="996"/>
        <v>0</v>
      </c>
      <c r="AE338" s="12">
        <f t="shared" si="996"/>
        <v>0</v>
      </c>
      <c r="AF338" s="12">
        <f t="shared" si="996"/>
        <v>0</v>
      </c>
      <c r="AG338" s="12">
        <f t="shared" si="996"/>
        <v>0</v>
      </c>
      <c r="AH338" s="12">
        <v>0</v>
      </c>
      <c r="AI338" s="12">
        <v>0</v>
      </c>
      <c r="AJ338" s="12">
        <f t="shared" ref="AJ338:AY338" si="997">SUM(AJ339)</f>
        <v>0</v>
      </c>
      <c r="AK338" s="12">
        <f t="shared" si="997"/>
        <v>0</v>
      </c>
      <c r="AL338" s="12">
        <f t="shared" si="997"/>
        <v>0</v>
      </c>
      <c r="AM338" s="12">
        <f t="shared" si="997"/>
        <v>0</v>
      </c>
      <c r="AN338" s="12">
        <f t="shared" si="997"/>
        <v>0</v>
      </c>
      <c r="AO338" s="12">
        <f t="shared" si="997"/>
        <v>0</v>
      </c>
      <c r="AP338" s="12">
        <f t="shared" si="997"/>
        <v>0</v>
      </c>
      <c r="AQ338" s="12">
        <f t="shared" si="997"/>
        <v>0</v>
      </c>
      <c r="AR338" s="12">
        <f t="shared" si="997"/>
        <v>0</v>
      </c>
      <c r="AS338" s="12">
        <f t="shared" si="997"/>
        <v>0</v>
      </c>
      <c r="AT338" s="12">
        <f t="shared" si="997"/>
        <v>0</v>
      </c>
      <c r="AU338" s="12">
        <f t="shared" si="997"/>
        <v>0</v>
      </c>
      <c r="AV338" s="12">
        <f t="shared" si="997"/>
        <v>0</v>
      </c>
      <c r="AW338" s="12">
        <f t="shared" si="997"/>
        <v>0</v>
      </c>
      <c r="AX338" s="12">
        <f t="shared" si="997"/>
        <v>0</v>
      </c>
      <c r="AY338" s="12">
        <f t="shared" si="997"/>
        <v>0</v>
      </c>
      <c r="AZ338" s="12">
        <v>0</v>
      </c>
      <c r="BA338" s="12">
        <v>0</v>
      </c>
      <c r="BB338" s="12">
        <f t="shared" ref="BB338:BQ338" si="998">SUM(BB339)</f>
        <v>0</v>
      </c>
      <c r="BC338" s="12">
        <f t="shared" si="998"/>
        <v>0</v>
      </c>
      <c r="BD338" s="12">
        <f t="shared" si="998"/>
        <v>0</v>
      </c>
      <c r="BE338" s="12">
        <f t="shared" si="998"/>
        <v>0</v>
      </c>
      <c r="BF338" s="12">
        <f t="shared" si="998"/>
        <v>0</v>
      </c>
      <c r="BG338" s="12">
        <f t="shared" si="998"/>
        <v>0</v>
      </c>
      <c r="BH338" s="12">
        <f t="shared" si="998"/>
        <v>0</v>
      </c>
      <c r="BI338" s="12">
        <f t="shared" si="998"/>
        <v>0</v>
      </c>
      <c r="BJ338" s="12">
        <f t="shared" si="998"/>
        <v>0</v>
      </c>
      <c r="BK338" s="12">
        <f t="shared" si="998"/>
        <v>0</v>
      </c>
      <c r="BL338" s="12">
        <f t="shared" si="998"/>
        <v>0</v>
      </c>
      <c r="BM338" s="12">
        <f t="shared" si="998"/>
        <v>0</v>
      </c>
      <c r="BN338" s="12">
        <f t="shared" si="998"/>
        <v>0</v>
      </c>
      <c r="BO338" s="12">
        <f t="shared" si="998"/>
        <v>0</v>
      </c>
      <c r="BP338" s="12">
        <f t="shared" si="998"/>
        <v>0</v>
      </c>
      <c r="BQ338" s="12">
        <f t="shared" si="998"/>
        <v>0</v>
      </c>
      <c r="BR338" s="12">
        <v>0</v>
      </c>
      <c r="BS338" s="12">
        <v>0</v>
      </c>
      <c r="BT338" s="12">
        <f t="shared" ref="BT338:BZ338" si="999">SUM(BT339)</f>
        <v>100000</v>
      </c>
      <c r="BU338" s="12">
        <f t="shared" si="999"/>
        <v>100000</v>
      </c>
      <c r="BV338" s="12">
        <f t="shared" si="999"/>
        <v>0</v>
      </c>
      <c r="BW338" s="12">
        <f t="shared" si="999"/>
        <v>0</v>
      </c>
      <c r="BX338" s="12">
        <f t="shared" si="999"/>
        <v>0</v>
      </c>
      <c r="BY338" s="12">
        <f t="shared" si="999"/>
        <v>0</v>
      </c>
      <c r="BZ338" s="12">
        <f t="shared" si="999"/>
        <v>0</v>
      </c>
      <c r="CA338" s="12">
        <f t="shared" si="926"/>
        <v>0</v>
      </c>
      <c r="CB338" s="124">
        <f t="shared" si="937"/>
        <v>0</v>
      </c>
    </row>
    <row r="339" spans="1:80" ht="22.5" x14ac:dyDescent="0.25">
      <c r="A339" s="4" t="s">
        <v>27</v>
      </c>
      <c r="B339" s="4" t="s">
        <v>187</v>
      </c>
      <c r="C339" s="4" t="s">
        <v>28</v>
      </c>
      <c r="D339" s="79" t="s">
        <v>188</v>
      </c>
      <c r="E339" s="89">
        <v>6143</v>
      </c>
      <c r="F339" s="79" t="s">
        <v>208</v>
      </c>
      <c r="G339" s="74" t="s">
        <v>1888</v>
      </c>
      <c r="H339" s="13" t="s">
        <v>209</v>
      </c>
      <c r="I339" s="14">
        <v>100000</v>
      </c>
      <c r="J339" s="14">
        <f t="shared" si="925"/>
        <v>100000</v>
      </c>
      <c r="K339" s="14">
        <v>100000</v>
      </c>
      <c r="L339" s="14">
        <f t="shared" si="928"/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/>
      <c r="T339" s="14"/>
      <c r="U339" s="14"/>
      <c r="V339" s="14"/>
      <c r="W339" s="14"/>
      <c r="X339" s="14">
        <f t="shared" ref="X339:X397" si="1000">R339+S339+T339+U339+V339+W339</f>
        <v>0</v>
      </c>
      <c r="Y339" s="14"/>
      <c r="Z339" s="14"/>
      <c r="AA339" s="14"/>
      <c r="AB339" s="14"/>
      <c r="AC339" s="14"/>
      <c r="AD339" s="14"/>
      <c r="AE339" s="14"/>
      <c r="AF339" s="14"/>
      <c r="AG339" s="14"/>
      <c r="AH339" s="14">
        <v>0</v>
      </c>
      <c r="AI339" s="14">
        <v>0</v>
      </c>
      <c r="AJ339" s="14">
        <v>0</v>
      </c>
      <c r="AK339" s="14"/>
      <c r="AL339" s="14"/>
      <c r="AM339" s="14"/>
      <c r="AN339" s="14"/>
      <c r="AO339" s="14"/>
      <c r="AP339" s="14">
        <f t="shared" ref="AP339:AP397" si="1001">AJ339+AK339+AL339+AM339+AN339+AO339</f>
        <v>0</v>
      </c>
      <c r="AQ339" s="14"/>
      <c r="AR339" s="14"/>
      <c r="AS339" s="14"/>
      <c r="AT339" s="14"/>
      <c r="AU339" s="14"/>
      <c r="AV339" s="14"/>
      <c r="AW339" s="14"/>
      <c r="AX339" s="14"/>
      <c r="AY339" s="14"/>
      <c r="AZ339" s="14">
        <v>0</v>
      </c>
      <c r="BA339" s="14">
        <v>0</v>
      </c>
      <c r="BB339" s="14">
        <v>0</v>
      </c>
      <c r="BC339" s="14"/>
      <c r="BD339" s="14"/>
      <c r="BE339" s="14"/>
      <c r="BF339" s="14"/>
      <c r="BG339" s="14"/>
      <c r="BH339" s="14">
        <f t="shared" ref="BH339:BH397" si="1002">BB339+BC339+BD339+BE339+BF339+BG339</f>
        <v>0</v>
      </c>
      <c r="BI339" s="14"/>
      <c r="BJ339" s="14"/>
      <c r="BK339" s="14"/>
      <c r="BL339" s="14"/>
      <c r="BM339" s="14"/>
      <c r="BN339" s="14"/>
      <c r="BO339" s="14"/>
      <c r="BP339" s="14"/>
      <c r="BQ339" s="14"/>
      <c r="BR339" s="14">
        <v>0</v>
      </c>
      <c r="BS339" s="14">
        <v>0</v>
      </c>
      <c r="BT339" s="14">
        <v>100000</v>
      </c>
      <c r="BU339" s="14">
        <v>100000</v>
      </c>
      <c r="BV339" s="14">
        <v>0</v>
      </c>
      <c r="BW339" s="14">
        <f t="shared" si="978"/>
        <v>0</v>
      </c>
      <c r="BX339" s="14">
        <v>0</v>
      </c>
      <c r="BY339" s="14">
        <v>0</v>
      </c>
      <c r="BZ339" s="14">
        <v>0</v>
      </c>
      <c r="CA339" s="14">
        <f t="shared" si="926"/>
        <v>0</v>
      </c>
      <c r="CB339" s="122">
        <f t="shared" si="937"/>
        <v>0</v>
      </c>
    </row>
    <row r="340" spans="1:80" x14ac:dyDescent="0.25">
      <c r="A340" s="4" t="s">
        <v>27</v>
      </c>
      <c r="B340" s="4" t="s">
        <v>187</v>
      </c>
      <c r="C340" s="4" t="s">
        <v>28</v>
      </c>
      <c r="D340" s="79" t="s">
        <v>188</v>
      </c>
      <c r="E340" s="89">
        <v>6148</v>
      </c>
      <c r="F340" s="79"/>
      <c r="G340" s="74" t="s">
        <v>1888</v>
      </c>
      <c r="H340" s="13" t="s">
        <v>76</v>
      </c>
      <c r="I340" s="14">
        <v>10100</v>
      </c>
      <c r="J340" s="14">
        <f t="shared" si="925"/>
        <v>10100</v>
      </c>
      <c r="K340" s="14">
        <v>10100</v>
      </c>
      <c r="L340" s="14">
        <f t="shared" si="928"/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/>
      <c r="T340" s="14"/>
      <c r="U340" s="14"/>
      <c r="V340" s="14"/>
      <c r="W340" s="14"/>
      <c r="X340" s="14">
        <f t="shared" si="1000"/>
        <v>0</v>
      </c>
      <c r="Y340" s="14"/>
      <c r="Z340" s="14"/>
      <c r="AA340" s="14"/>
      <c r="AB340" s="14"/>
      <c r="AC340" s="14"/>
      <c r="AD340" s="14"/>
      <c r="AE340" s="14"/>
      <c r="AF340" s="14"/>
      <c r="AG340" s="14"/>
      <c r="AH340" s="14">
        <v>0</v>
      </c>
      <c r="AI340" s="14">
        <v>0</v>
      </c>
      <c r="AJ340" s="14">
        <v>0</v>
      </c>
      <c r="AK340" s="14"/>
      <c r="AL340" s="14"/>
      <c r="AM340" s="14"/>
      <c r="AN340" s="14"/>
      <c r="AO340" s="14"/>
      <c r="AP340" s="14">
        <f t="shared" si="1001"/>
        <v>0</v>
      </c>
      <c r="AQ340" s="14"/>
      <c r="AR340" s="14"/>
      <c r="AS340" s="14"/>
      <c r="AT340" s="14"/>
      <c r="AU340" s="14"/>
      <c r="AV340" s="14"/>
      <c r="AW340" s="14"/>
      <c r="AX340" s="14"/>
      <c r="AY340" s="14"/>
      <c r="AZ340" s="14">
        <v>0</v>
      </c>
      <c r="BA340" s="14">
        <v>0</v>
      </c>
      <c r="BB340" s="14">
        <v>0</v>
      </c>
      <c r="BC340" s="14"/>
      <c r="BD340" s="14"/>
      <c r="BE340" s="14"/>
      <c r="BF340" s="14"/>
      <c r="BG340" s="14"/>
      <c r="BH340" s="14">
        <f t="shared" si="1002"/>
        <v>0</v>
      </c>
      <c r="BI340" s="14"/>
      <c r="BJ340" s="14"/>
      <c r="BK340" s="14"/>
      <c r="BL340" s="14"/>
      <c r="BM340" s="14"/>
      <c r="BN340" s="14"/>
      <c r="BO340" s="14"/>
      <c r="BP340" s="14"/>
      <c r="BQ340" s="14"/>
      <c r="BR340" s="14">
        <v>0</v>
      </c>
      <c r="BS340" s="14">
        <v>0</v>
      </c>
      <c r="BT340" s="14">
        <v>10100</v>
      </c>
      <c r="BU340" s="14">
        <v>10100</v>
      </c>
      <c r="BV340" s="14">
        <v>0</v>
      </c>
      <c r="BW340" s="14">
        <f t="shared" si="978"/>
        <v>0</v>
      </c>
      <c r="BX340" s="14">
        <v>0</v>
      </c>
      <c r="BY340" s="14">
        <v>0</v>
      </c>
      <c r="BZ340" s="14">
        <v>0</v>
      </c>
      <c r="CA340" s="14">
        <f t="shared" si="926"/>
        <v>0</v>
      </c>
      <c r="CB340" s="122">
        <f t="shared" si="937"/>
        <v>0</v>
      </c>
    </row>
    <row r="341" spans="1:80" ht="22.5" x14ac:dyDescent="0.25">
      <c r="A341" s="1" t="s">
        <v>1</v>
      </c>
      <c r="B341" s="1" t="s">
        <v>1</v>
      </c>
      <c r="C341" s="1" t="s">
        <v>1</v>
      </c>
      <c r="D341" s="78" t="s">
        <v>1</v>
      </c>
      <c r="E341" s="78" t="s">
        <v>1</v>
      </c>
      <c r="F341" s="78" t="s">
        <v>1</v>
      </c>
      <c r="G341" s="2" t="s">
        <v>1</v>
      </c>
      <c r="H341" s="10" t="s">
        <v>77</v>
      </c>
      <c r="I341" s="11">
        <f>SUM(I342)</f>
        <v>150432</v>
      </c>
      <c r="J341" s="11">
        <f t="shared" si="925"/>
        <v>103414</v>
      </c>
      <c r="K341" s="11">
        <f t="shared" ref="K341:Q342" si="1003">SUM(K342)</f>
        <v>103414</v>
      </c>
      <c r="L341" s="11">
        <f t="shared" si="928"/>
        <v>0</v>
      </c>
      <c r="M341" s="11">
        <f t="shared" si="1003"/>
        <v>0</v>
      </c>
      <c r="N341" s="11">
        <f t="shared" si="1003"/>
        <v>0</v>
      </c>
      <c r="O341" s="11">
        <f t="shared" si="1003"/>
        <v>0</v>
      </c>
      <c r="P341" s="11">
        <f t="shared" si="1003"/>
        <v>0</v>
      </c>
      <c r="Q341" s="11">
        <f t="shared" si="1003"/>
        <v>0</v>
      </c>
      <c r="R341" s="11">
        <f t="shared" ref="R341:AG342" si="1004">SUM(R342)</f>
        <v>0</v>
      </c>
      <c r="S341" s="11">
        <f t="shared" si="1004"/>
        <v>0</v>
      </c>
      <c r="T341" s="11">
        <f t="shared" si="1004"/>
        <v>0</v>
      </c>
      <c r="U341" s="11">
        <f t="shared" si="1004"/>
        <v>0</v>
      </c>
      <c r="V341" s="11">
        <f t="shared" si="1004"/>
        <v>0</v>
      </c>
      <c r="W341" s="11">
        <f t="shared" si="1004"/>
        <v>0</v>
      </c>
      <c r="X341" s="11">
        <f t="shared" si="1004"/>
        <v>0</v>
      </c>
      <c r="Y341" s="11">
        <f t="shared" si="1004"/>
        <v>0</v>
      </c>
      <c r="Z341" s="11">
        <f t="shared" si="1004"/>
        <v>0</v>
      </c>
      <c r="AA341" s="11">
        <f t="shared" si="1004"/>
        <v>0</v>
      </c>
      <c r="AB341" s="11">
        <f t="shared" si="1004"/>
        <v>0</v>
      </c>
      <c r="AC341" s="11">
        <f t="shared" si="1004"/>
        <v>0</v>
      </c>
      <c r="AD341" s="11">
        <f t="shared" si="1004"/>
        <v>0</v>
      </c>
      <c r="AE341" s="11">
        <f t="shared" si="1004"/>
        <v>0</v>
      </c>
      <c r="AF341" s="11">
        <f t="shared" si="1004"/>
        <v>0</v>
      </c>
      <c r="AG341" s="11">
        <f t="shared" si="1004"/>
        <v>0</v>
      </c>
      <c r="AH341" s="11">
        <v>0</v>
      </c>
      <c r="AI341" s="11">
        <v>0</v>
      </c>
      <c r="AJ341" s="11">
        <f t="shared" ref="AJ341:AY342" si="1005">SUM(AJ342)</f>
        <v>0</v>
      </c>
      <c r="AK341" s="11">
        <f t="shared" si="1005"/>
        <v>0</v>
      </c>
      <c r="AL341" s="11">
        <f t="shared" si="1005"/>
        <v>0</v>
      </c>
      <c r="AM341" s="11">
        <f t="shared" si="1005"/>
        <v>0</v>
      </c>
      <c r="AN341" s="11">
        <f t="shared" si="1005"/>
        <v>0</v>
      </c>
      <c r="AO341" s="11">
        <f t="shared" si="1005"/>
        <v>0</v>
      </c>
      <c r="AP341" s="11">
        <f t="shared" si="1005"/>
        <v>0</v>
      </c>
      <c r="AQ341" s="11">
        <f t="shared" si="1005"/>
        <v>0</v>
      </c>
      <c r="AR341" s="11">
        <f t="shared" si="1005"/>
        <v>0</v>
      </c>
      <c r="AS341" s="11">
        <f t="shared" si="1005"/>
        <v>0</v>
      </c>
      <c r="AT341" s="11">
        <f t="shared" si="1005"/>
        <v>0</v>
      </c>
      <c r="AU341" s="11">
        <f t="shared" si="1005"/>
        <v>0</v>
      </c>
      <c r="AV341" s="11">
        <f t="shared" si="1005"/>
        <v>0</v>
      </c>
      <c r="AW341" s="11">
        <f t="shared" si="1005"/>
        <v>0</v>
      </c>
      <c r="AX341" s="11">
        <f t="shared" si="1005"/>
        <v>0</v>
      </c>
      <c r="AY341" s="11">
        <f t="shared" si="1005"/>
        <v>0</v>
      </c>
      <c r="AZ341" s="11">
        <v>0</v>
      </c>
      <c r="BA341" s="11">
        <v>0</v>
      </c>
      <c r="BB341" s="11">
        <f t="shared" ref="BB341:BQ342" si="1006">SUM(BB342)</f>
        <v>0</v>
      </c>
      <c r="BC341" s="11">
        <f t="shared" si="1006"/>
        <v>0</v>
      </c>
      <c r="BD341" s="11">
        <f t="shared" si="1006"/>
        <v>0</v>
      </c>
      <c r="BE341" s="11">
        <f t="shared" si="1006"/>
        <v>0</v>
      </c>
      <c r="BF341" s="11">
        <f t="shared" si="1006"/>
        <v>0</v>
      </c>
      <c r="BG341" s="11">
        <f t="shared" si="1006"/>
        <v>0</v>
      </c>
      <c r="BH341" s="11">
        <f t="shared" si="1006"/>
        <v>0</v>
      </c>
      <c r="BI341" s="11">
        <f t="shared" si="1006"/>
        <v>0</v>
      </c>
      <c r="BJ341" s="11">
        <f t="shared" si="1006"/>
        <v>0</v>
      </c>
      <c r="BK341" s="11">
        <f t="shared" si="1006"/>
        <v>0</v>
      </c>
      <c r="BL341" s="11">
        <f t="shared" si="1006"/>
        <v>0</v>
      </c>
      <c r="BM341" s="11">
        <f t="shared" si="1006"/>
        <v>0</v>
      </c>
      <c r="BN341" s="11">
        <f t="shared" si="1006"/>
        <v>0</v>
      </c>
      <c r="BO341" s="11">
        <f t="shared" si="1006"/>
        <v>0</v>
      </c>
      <c r="BP341" s="11">
        <f t="shared" si="1006"/>
        <v>0</v>
      </c>
      <c r="BQ341" s="11">
        <f t="shared" si="1006"/>
        <v>0</v>
      </c>
      <c r="BR341" s="11">
        <v>0</v>
      </c>
      <c r="BS341" s="11">
        <v>0</v>
      </c>
      <c r="BT341" s="11">
        <f t="shared" ref="BT341:BZ342" si="1007">SUM(BT342)</f>
        <v>103414</v>
      </c>
      <c r="BU341" s="11">
        <f t="shared" si="1007"/>
        <v>103414</v>
      </c>
      <c r="BV341" s="11">
        <f t="shared" si="1007"/>
        <v>4690</v>
      </c>
      <c r="BW341" s="11">
        <f t="shared" si="1007"/>
        <v>837</v>
      </c>
      <c r="BX341" s="11">
        <f t="shared" si="1007"/>
        <v>837</v>
      </c>
      <c r="BY341" s="11">
        <f t="shared" si="1007"/>
        <v>0</v>
      </c>
      <c r="BZ341" s="11">
        <f t="shared" si="1007"/>
        <v>0</v>
      </c>
      <c r="CA341" s="11">
        <f t="shared" si="926"/>
        <v>5527</v>
      </c>
      <c r="CB341" s="123">
        <f t="shared" si="937"/>
        <v>5.3445374900883822</v>
      </c>
    </row>
    <row r="342" spans="1:80" x14ac:dyDescent="0.25">
      <c r="A342" s="4" t="s">
        <v>27</v>
      </c>
      <c r="B342" s="4" t="s">
        <v>187</v>
      </c>
      <c r="C342" s="4" t="s">
        <v>28</v>
      </c>
      <c r="D342" s="79" t="s">
        <v>188</v>
      </c>
      <c r="E342" s="78" t="s">
        <v>78</v>
      </c>
      <c r="F342" s="78" t="s">
        <v>1</v>
      </c>
      <c r="G342" s="2" t="s">
        <v>1</v>
      </c>
      <c r="H342" s="2" t="s">
        <v>79</v>
      </c>
      <c r="I342" s="12">
        <f>SUM(I343)</f>
        <v>150432</v>
      </c>
      <c r="J342" s="12">
        <f t="shared" si="925"/>
        <v>103414</v>
      </c>
      <c r="K342" s="12">
        <f t="shared" si="1003"/>
        <v>103414</v>
      </c>
      <c r="L342" s="12">
        <f t="shared" si="928"/>
        <v>0</v>
      </c>
      <c r="M342" s="12">
        <f t="shared" si="1003"/>
        <v>0</v>
      </c>
      <c r="N342" s="12">
        <f t="shared" si="1003"/>
        <v>0</v>
      </c>
      <c r="O342" s="12">
        <f t="shared" si="1003"/>
        <v>0</v>
      </c>
      <c r="P342" s="12">
        <f t="shared" si="1003"/>
        <v>0</v>
      </c>
      <c r="Q342" s="12">
        <f t="shared" si="1003"/>
        <v>0</v>
      </c>
      <c r="R342" s="12">
        <f t="shared" si="1004"/>
        <v>0</v>
      </c>
      <c r="S342" s="12">
        <f t="shared" ref="S342:AG342" si="1008">SUM(S343)</f>
        <v>0</v>
      </c>
      <c r="T342" s="12">
        <f t="shared" si="1008"/>
        <v>0</v>
      </c>
      <c r="U342" s="12">
        <f t="shared" si="1008"/>
        <v>0</v>
      </c>
      <c r="V342" s="12">
        <f t="shared" si="1008"/>
        <v>0</v>
      </c>
      <c r="W342" s="12">
        <f t="shared" si="1008"/>
        <v>0</v>
      </c>
      <c r="X342" s="12">
        <f t="shared" si="1008"/>
        <v>0</v>
      </c>
      <c r="Y342" s="12">
        <f t="shared" si="1008"/>
        <v>0</v>
      </c>
      <c r="Z342" s="12">
        <f t="shared" si="1008"/>
        <v>0</v>
      </c>
      <c r="AA342" s="12">
        <f t="shared" si="1008"/>
        <v>0</v>
      </c>
      <c r="AB342" s="12">
        <f t="shared" si="1008"/>
        <v>0</v>
      </c>
      <c r="AC342" s="12">
        <f t="shared" si="1008"/>
        <v>0</v>
      </c>
      <c r="AD342" s="12">
        <f t="shared" si="1008"/>
        <v>0</v>
      </c>
      <c r="AE342" s="12">
        <f t="shared" si="1008"/>
        <v>0</v>
      </c>
      <c r="AF342" s="12">
        <f t="shared" si="1008"/>
        <v>0</v>
      </c>
      <c r="AG342" s="12">
        <f t="shared" si="1008"/>
        <v>0</v>
      </c>
      <c r="AH342" s="12">
        <v>0</v>
      </c>
      <c r="AI342" s="12">
        <v>0</v>
      </c>
      <c r="AJ342" s="12">
        <f t="shared" si="1005"/>
        <v>0</v>
      </c>
      <c r="AK342" s="12">
        <f t="shared" ref="AK342:AY342" si="1009">SUM(AK343)</f>
        <v>0</v>
      </c>
      <c r="AL342" s="12">
        <f t="shared" si="1009"/>
        <v>0</v>
      </c>
      <c r="AM342" s="12">
        <f t="shared" si="1009"/>
        <v>0</v>
      </c>
      <c r="AN342" s="12">
        <f t="shared" si="1009"/>
        <v>0</v>
      </c>
      <c r="AO342" s="12">
        <f t="shared" si="1009"/>
        <v>0</v>
      </c>
      <c r="AP342" s="12">
        <f t="shared" si="1009"/>
        <v>0</v>
      </c>
      <c r="AQ342" s="12">
        <f t="shared" si="1009"/>
        <v>0</v>
      </c>
      <c r="AR342" s="12">
        <f t="shared" si="1009"/>
        <v>0</v>
      </c>
      <c r="AS342" s="12">
        <f t="shared" si="1009"/>
        <v>0</v>
      </c>
      <c r="AT342" s="12">
        <f t="shared" si="1009"/>
        <v>0</v>
      </c>
      <c r="AU342" s="12">
        <f t="shared" si="1009"/>
        <v>0</v>
      </c>
      <c r="AV342" s="12">
        <f t="shared" si="1009"/>
        <v>0</v>
      </c>
      <c r="AW342" s="12">
        <f t="shared" si="1009"/>
        <v>0</v>
      </c>
      <c r="AX342" s="12">
        <f t="shared" si="1009"/>
        <v>0</v>
      </c>
      <c r="AY342" s="12">
        <f t="shared" si="1009"/>
        <v>0</v>
      </c>
      <c r="AZ342" s="12">
        <v>0</v>
      </c>
      <c r="BA342" s="12">
        <v>0</v>
      </c>
      <c r="BB342" s="12">
        <f t="shared" si="1006"/>
        <v>0</v>
      </c>
      <c r="BC342" s="12">
        <f t="shared" ref="BC342:BQ342" si="1010">SUM(BC343)</f>
        <v>0</v>
      </c>
      <c r="BD342" s="12">
        <f t="shared" si="1010"/>
        <v>0</v>
      </c>
      <c r="BE342" s="12">
        <f t="shared" si="1010"/>
        <v>0</v>
      </c>
      <c r="BF342" s="12">
        <f t="shared" si="1010"/>
        <v>0</v>
      </c>
      <c r="BG342" s="12">
        <f t="shared" si="1010"/>
        <v>0</v>
      </c>
      <c r="BH342" s="12">
        <f t="shared" si="1010"/>
        <v>0</v>
      </c>
      <c r="BI342" s="12">
        <f t="shared" si="1010"/>
        <v>0</v>
      </c>
      <c r="BJ342" s="12">
        <f t="shared" si="1010"/>
        <v>0</v>
      </c>
      <c r="BK342" s="12">
        <f t="shared" si="1010"/>
        <v>0</v>
      </c>
      <c r="BL342" s="12">
        <f t="shared" si="1010"/>
        <v>0</v>
      </c>
      <c r="BM342" s="12">
        <f t="shared" si="1010"/>
        <v>0</v>
      </c>
      <c r="BN342" s="12">
        <f t="shared" si="1010"/>
        <v>0</v>
      </c>
      <c r="BO342" s="12">
        <f t="shared" si="1010"/>
        <v>0</v>
      </c>
      <c r="BP342" s="12">
        <f t="shared" si="1010"/>
        <v>0</v>
      </c>
      <c r="BQ342" s="12">
        <f t="shared" si="1010"/>
        <v>0</v>
      </c>
      <c r="BR342" s="12">
        <v>0</v>
      </c>
      <c r="BS342" s="12">
        <v>0</v>
      </c>
      <c r="BT342" s="12">
        <f t="shared" si="1007"/>
        <v>103414</v>
      </c>
      <c r="BU342" s="12">
        <f t="shared" si="1007"/>
        <v>103414</v>
      </c>
      <c r="BV342" s="12">
        <f t="shared" si="1007"/>
        <v>4690</v>
      </c>
      <c r="BW342" s="12">
        <f t="shared" si="1007"/>
        <v>837</v>
      </c>
      <c r="BX342" s="12">
        <f t="shared" si="1007"/>
        <v>837</v>
      </c>
      <c r="BY342" s="12">
        <f t="shared" si="1007"/>
        <v>0</v>
      </c>
      <c r="BZ342" s="12">
        <f t="shared" si="1007"/>
        <v>0</v>
      </c>
      <c r="CA342" s="12">
        <f t="shared" si="926"/>
        <v>5527</v>
      </c>
      <c r="CB342" s="124">
        <f t="shared" si="937"/>
        <v>5.3445374900883822</v>
      </c>
    </row>
    <row r="343" spans="1:80" x14ac:dyDescent="0.25">
      <c r="A343" s="1" t="s">
        <v>27</v>
      </c>
      <c r="B343" s="1" t="s">
        <v>187</v>
      </c>
      <c r="C343" s="1" t="s">
        <v>28</v>
      </c>
      <c r="D343" s="82" t="s">
        <v>188</v>
      </c>
      <c r="E343" s="82" t="s">
        <v>80</v>
      </c>
      <c r="F343" s="79" t="s">
        <v>1</v>
      </c>
      <c r="G343" s="13" t="s">
        <v>1</v>
      </c>
      <c r="H343" s="2" t="s">
        <v>81</v>
      </c>
      <c r="I343" s="12">
        <f>SUM(I344:I350)</f>
        <v>150432</v>
      </c>
      <c r="J343" s="12">
        <f t="shared" si="925"/>
        <v>103414</v>
      </c>
      <c r="K343" s="12">
        <f t="shared" ref="K343" si="1011">SUM(K344:K350)</f>
        <v>103414</v>
      </c>
      <c r="L343" s="12">
        <f t="shared" si="928"/>
        <v>0</v>
      </c>
      <c r="M343" s="12">
        <f t="shared" ref="M343:Q343" si="1012">SUM(M344:M350)</f>
        <v>0</v>
      </c>
      <c r="N343" s="12">
        <f t="shared" si="1012"/>
        <v>0</v>
      </c>
      <c r="O343" s="12">
        <f t="shared" si="1012"/>
        <v>0</v>
      </c>
      <c r="P343" s="12">
        <f t="shared" si="1012"/>
        <v>0</v>
      </c>
      <c r="Q343" s="12">
        <f t="shared" si="1012"/>
        <v>0</v>
      </c>
      <c r="R343" s="12">
        <f t="shared" ref="R343:AG343" si="1013">SUM(R344:R350)</f>
        <v>0</v>
      </c>
      <c r="S343" s="12">
        <f t="shared" si="1013"/>
        <v>0</v>
      </c>
      <c r="T343" s="12">
        <f t="shared" si="1013"/>
        <v>0</v>
      </c>
      <c r="U343" s="12">
        <f t="shared" si="1013"/>
        <v>0</v>
      </c>
      <c r="V343" s="12">
        <f t="shared" si="1013"/>
        <v>0</v>
      </c>
      <c r="W343" s="12">
        <f t="shared" si="1013"/>
        <v>0</v>
      </c>
      <c r="X343" s="12">
        <f t="shared" ref="X343" si="1014">SUM(X344:X350)</f>
        <v>0</v>
      </c>
      <c r="Y343" s="12">
        <f t="shared" si="1013"/>
        <v>0</v>
      </c>
      <c r="Z343" s="12">
        <f t="shared" si="1013"/>
        <v>0</v>
      </c>
      <c r="AA343" s="12">
        <f t="shared" si="1013"/>
        <v>0</v>
      </c>
      <c r="AB343" s="12">
        <f t="shared" si="1013"/>
        <v>0</v>
      </c>
      <c r="AC343" s="12">
        <f t="shared" si="1013"/>
        <v>0</v>
      </c>
      <c r="AD343" s="12">
        <f t="shared" si="1013"/>
        <v>0</v>
      </c>
      <c r="AE343" s="12">
        <f t="shared" si="1013"/>
        <v>0</v>
      </c>
      <c r="AF343" s="12">
        <f t="shared" si="1013"/>
        <v>0</v>
      </c>
      <c r="AG343" s="12">
        <f t="shared" si="1013"/>
        <v>0</v>
      </c>
      <c r="AH343" s="12">
        <v>0</v>
      </c>
      <c r="AI343" s="12">
        <v>0</v>
      </c>
      <c r="AJ343" s="12">
        <f t="shared" ref="AJ343:AY343" si="1015">SUM(AJ344:AJ350)</f>
        <v>0</v>
      </c>
      <c r="AK343" s="12">
        <f t="shared" si="1015"/>
        <v>0</v>
      </c>
      <c r="AL343" s="12">
        <f t="shared" si="1015"/>
        <v>0</v>
      </c>
      <c r="AM343" s="12">
        <f t="shared" si="1015"/>
        <v>0</v>
      </c>
      <c r="AN343" s="12">
        <f t="shared" si="1015"/>
        <v>0</v>
      </c>
      <c r="AO343" s="12">
        <f t="shared" si="1015"/>
        <v>0</v>
      </c>
      <c r="AP343" s="12">
        <f t="shared" ref="AP343" si="1016">SUM(AP344:AP350)</f>
        <v>0</v>
      </c>
      <c r="AQ343" s="12">
        <f t="shared" si="1015"/>
        <v>0</v>
      </c>
      <c r="AR343" s="12">
        <f t="shared" si="1015"/>
        <v>0</v>
      </c>
      <c r="AS343" s="12">
        <f t="shared" si="1015"/>
        <v>0</v>
      </c>
      <c r="AT343" s="12">
        <f t="shared" si="1015"/>
        <v>0</v>
      </c>
      <c r="AU343" s="12">
        <f t="shared" si="1015"/>
        <v>0</v>
      </c>
      <c r="AV343" s="12">
        <f t="shared" si="1015"/>
        <v>0</v>
      </c>
      <c r="AW343" s="12">
        <f t="shared" si="1015"/>
        <v>0</v>
      </c>
      <c r="AX343" s="12">
        <f t="shared" si="1015"/>
        <v>0</v>
      </c>
      <c r="AY343" s="12">
        <f t="shared" si="1015"/>
        <v>0</v>
      </c>
      <c r="AZ343" s="12">
        <v>0</v>
      </c>
      <c r="BA343" s="12">
        <v>0</v>
      </c>
      <c r="BB343" s="12">
        <f t="shared" ref="BB343:BQ343" si="1017">SUM(BB344:BB350)</f>
        <v>0</v>
      </c>
      <c r="BC343" s="12">
        <f t="shared" si="1017"/>
        <v>0</v>
      </c>
      <c r="BD343" s="12">
        <f t="shared" si="1017"/>
        <v>0</v>
      </c>
      <c r="BE343" s="12">
        <f t="shared" si="1017"/>
        <v>0</v>
      </c>
      <c r="BF343" s="12">
        <f t="shared" si="1017"/>
        <v>0</v>
      </c>
      <c r="BG343" s="12">
        <f t="shared" si="1017"/>
        <v>0</v>
      </c>
      <c r="BH343" s="12">
        <f t="shared" ref="BH343" si="1018">SUM(BH344:BH350)</f>
        <v>0</v>
      </c>
      <c r="BI343" s="12">
        <f t="shared" si="1017"/>
        <v>0</v>
      </c>
      <c r="BJ343" s="12">
        <f t="shared" si="1017"/>
        <v>0</v>
      </c>
      <c r="BK343" s="12">
        <f t="shared" si="1017"/>
        <v>0</v>
      </c>
      <c r="BL343" s="12">
        <f t="shared" si="1017"/>
        <v>0</v>
      </c>
      <c r="BM343" s="12">
        <f t="shared" si="1017"/>
        <v>0</v>
      </c>
      <c r="BN343" s="12">
        <f t="shared" si="1017"/>
        <v>0</v>
      </c>
      <c r="BO343" s="12">
        <f t="shared" si="1017"/>
        <v>0</v>
      </c>
      <c r="BP343" s="12">
        <f t="shared" si="1017"/>
        <v>0</v>
      </c>
      <c r="BQ343" s="12">
        <f t="shared" si="1017"/>
        <v>0</v>
      </c>
      <c r="BR343" s="12">
        <v>0</v>
      </c>
      <c r="BS343" s="12">
        <v>0</v>
      </c>
      <c r="BT343" s="12">
        <f t="shared" ref="BT343:BW343" si="1019">SUM(BT344:BT350)</f>
        <v>103414</v>
      </c>
      <c r="BU343" s="12">
        <f t="shared" ref="BU343:BV343" si="1020">SUM(BU344:BU350)</f>
        <v>103414</v>
      </c>
      <c r="BV343" s="12">
        <f t="shared" si="1020"/>
        <v>4690</v>
      </c>
      <c r="BW343" s="12">
        <f t="shared" si="1019"/>
        <v>837</v>
      </c>
      <c r="BX343" s="12">
        <f t="shared" ref="BX343:BZ343" si="1021">SUM(BX344:BX350)</f>
        <v>837</v>
      </c>
      <c r="BY343" s="12">
        <f t="shared" si="1021"/>
        <v>0</v>
      </c>
      <c r="BZ343" s="12">
        <f t="shared" si="1021"/>
        <v>0</v>
      </c>
      <c r="CA343" s="12">
        <f t="shared" si="926"/>
        <v>5527</v>
      </c>
      <c r="CB343" s="124">
        <f t="shared" si="937"/>
        <v>5.3445374900883822</v>
      </c>
    </row>
    <row r="344" spans="1:80" x14ac:dyDescent="0.25">
      <c r="A344" s="4" t="s">
        <v>27</v>
      </c>
      <c r="B344" s="4" t="s">
        <v>187</v>
      </c>
      <c r="C344" s="4" t="s">
        <v>28</v>
      </c>
      <c r="D344" s="79" t="s">
        <v>188</v>
      </c>
      <c r="E344" s="89">
        <v>8213</v>
      </c>
      <c r="F344" s="79" t="s">
        <v>210</v>
      </c>
      <c r="G344" s="74" t="s">
        <v>1888</v>
      </c>
      <c r="H344" s="13" t="s">
        <v>211</v>
      </c>
      <c r="I344" s="14">
        <v>8000</v>
      </c>
      <c r="J344" s="14">
        <f t="shared" si="925"/>
        <v>0</v>
      </c>
      <c r="K344" s="14">
        <v>0</v>
      </c>
      <c r="L344" s="14">
        <f t="shared" si="928"/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/>
      <c r="T344" s="14"/>
      <c r="U344" s="14"/>
      <c r="V344" s="14"/>
      <c r="W344" s="14"/>
      <c r="X344" s="14">
        <f t="shared" si="1000"/>
        <v>0</v>
      </c>
      <c r="Y344" s="14"/>
      <c r="Z344" s="14"/>
      <c r="AA344" s="14"/>
      <c r="AB344" s="14"/>
      <c r="AC344" s="14"/>
      <c r="AD344" s="14"/>
      <c r="AE344" s="14"/>
      <c r="AF344" s="14"/>
      <c r="AG344" s="14"/>
      <c r="AH344" s="14">
        <v>0</v>
      </c>
      <c r="AI344" s="14">
        <v>0</v>
      </c>
      <c r="AJ344" s="14">
        <v>0</v>
      </c>
      <c r="AK344" s="14"/>
      <c r="AL344" s="14"/>
      <c r="AM344" s="14"/>
      <c r="AN344" s="14"/>
      <c r="AO344" s="14"/>
      <c r="AP344" s="14">
        <f t="shared" si="1001"/>
        <v>0</v>
      </c>
      <c r="AQ344" s="14"/>
      <c r="AR344" s="14"/>
      <c r="AS344" s="14"/>
      <c r="AT344" s="14"/>
      <c r="AU344" s="14"/>
      <c r="AV344" s="14"/>
      <c r="AW344" s="14"/>
      <c r="AX344" s="14"/>
      <c r="AY344" s="14"/>
      <c r="AZ344" s="14">
        <v>0</v>
      </c>
      <c r="BA344" s="14">
        <v>0</v>
      </c>
      <c r="BB344" s="14">
        <v>0</v>
      </c>
      <c r="BC344" s="14"/>
      <c r="BD344" s="14"/>
      <c r="BE344" s="14"/>
      <c r="BF344" s="14"/>
      <c r="BG344" s="14"/>
      <c r="BH344" s="14">
        <f t="shared" si="1002"/>
        <v>0</v>
      </c>
      <c r="BI344" s="14"/>
      <c r="BJ344" s="14"/>
      <c r="BK344" s="14"/>
      <c r="BL344" s="14"/>
      <c r="BM344" s="14"/>
      <c r="BN344" s="14"/>
      <c r="BO344" s="14"/>
      <c r="BP344" s="14"/>
      <c r="BQ344" s="14"/>
      <c r="BR344" s="14">
        <v>0</v>
      </c>
      <c r="BS344" s="14">
        <v>0</v>
      </c>
      <c r="BT344" s="14">
        <v>0</v>
      </c>
      <c r="BU344" s="14">
        <v>0</v>
      </c>
      <c r="BV344" s="14">
        <v>0</v>
      </c>
      <c r="BW344" s="14">
        <f t="shared" si="978"/>
        <v>0</v>
      </c>
      <c r="BX344" s="14"/>
      <c r="BY344" s="14"/>
      <c r="BZ344" s="14"/>
      <c r="CA344" s="14">
        <f t="shared" si="926"/>
        <v>0</v>
      </c>
      <c r="CB344" s="122" t="str">
        <f t="shared" si="937"/>
        <v>-</v>
      </c>
    </row>
    <row r="345" spans="1:80" x14ac:dyDescent="0.25">
      <c r="A345" s="4" t="s">
        <v>27</v>
      </c>
      <c r="B345" s="4" t="s">
        <v>187</v>
      </c>
      <c r="C345" s="4" t="s">
        <v>28</v>
      </c>
      <c r="D345" s="79" t="s">
        <v>188</v>
      </c>
      <c r="E345" s="89">
        <v>8213</v>
      </c>
      <c r="F345" s="79" t="s">
        <v>212</v>
      </c>
      <c r="G345" s="74" t="s">
        <v>1888</v>
      </c>
      <c r="H345" s="13" t="s">
        <v>213</v>
      </c>
      <c r="I345" s="14">
        <v>65532</v>
      </c>
      <c r="J345" s="14">
        <f t="shared" si="925"/>
        <v>0</v>
      </c>
      <c r="K345" s="14">
        <v>0</v>
      </c>
      <c r="L345" s="14">
        <f t="shared" si="928"/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/>
      <c r="T345" s="14"/>
      <c r="U345" s="14"/>
      <c r="V345" s="14"/>
      <c r="W345" s="14"/>
      <c r="X345" s="14">
        <f t="shared" si="1000"/>
        <v>0</v>
      </c>
      <c r="Y345" s="14"/>
      <c r="Z345" s="14"/>
      <c r="AA345" s="14"/>
      <c r="AB345" s="14"/>
      <c r="AC345" s="14"/>
      <c r="AD345" s="14"/>
      <c r="AE345" s="14"/>
      <c r="AF345" s="14"/>
      <c r="AG345" s="14"/>
      <c r="AH345" s="14">
        <v>0</v>
      </c>
      <c r="AI345" s="14">
        <v>0</v>
      </c>
      <c r="AJ345" s="14">
        <v>0</v>
      </c>
      <c r="AK345" s="14"/>
      <c r="AL345" s="14"/>
      <c r="AM345" s="14"/>
      <c r="AN345" s="14"/>
      <c r="AO345" s="14"/>
      <c r="AP345" s="14">
        <f t="shared" si="1001"/>
        <v>0</v>
      </c>
      <c r="AQ345" s="14"/>
      <c r="AR345" s="14"/>
      <c r="AS345" s="14"/>
      <c r="AT345" s="14"/>
      <c r="AU345" s="14"/>
      <c r="AV345" s="14"/>
      <c r="AW345" s="14"/>
      <c r="AX345" s="14"/>
      <c r="AY345" s="14"/>
      <c r="AZ345" s="14">
        <v>0</v>
      </c>
      <c r="BA345" s="14">
        <v>0</v>
      </c>
      <c r="BB345" s="14">
        <v>0</v>
      </c>
      <c r="BC345" s="14"/>
      <c r="BD345" s="14"/>
      <c r="BE345" s="14"/>
      <c r="BF345" s="14"/>
      <c r="BG345" s="14"/>
      <c r="BH345" s="14">
        <f t="shared" si="1002"/>
        <v>0</v>
      </c>
      <c r="BI345" s="14"/>
      <c r="BJ345" s="14"/>
      <c r="BK345" s="14"/>
      <c r="BL345" s="14"/>
      <c r="BM345" s="14"/>
      <c r="BN345" s="14"/>
      <c r="BO345" s="14"/>
      <c r="BP345" s="14"/>
      <c r="BQ345" s="14"/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f t="shared" si="978"/>
        <v>0</v>
      </c>
      <c r="BX345" s="14"/>
      <c r="BY345" s="14"/>
      <c r="BZ345" s="14"/>
      <c r="CA345" s="14">
        <f t="shared" si="926"/>
        <v>0</v>
      </c>
      <c r="CB345" s="122" t="str">
        <f t="shared" si="937"/>
        <v>-</v>
      </c>
    </row>
    <row r="346" spans="1:80" x14ac:dyDescent="0.25">
      <c r="A346" s="4" t="s">
        <v>27</v>
      </c>
      <c r="B346" s="4" t="s">
        <v>187</v>
      </c>
      <c r="C346" s="4" t="s">
        <v>28</v>
      </c>
      <c r="D346" s="79" t="s">
        <v>188</v>
      </c>
      <c r="E346" s="89">
        <v>8213</v>
      </c>
      <c r="F346" s="79" t="s">
        <v>214</v>
      </c>
      <c r="G346" s="74" t="s">
        <v>1888</v>
      </c>
      <c r="H346" s="13" t="s">
        <v>215</v>
      </c>
      <c r="I346" s="14">
        <v>67000</v>
      </c>
      <c r="J346" s="14">
        <f t="shared" si="925"/>
        <v>0</v>
      </c>
      <c r="K346" s="14">
        <v>0</v>
      </c>
      <c r="L346" s="14">
        <f t="shared" si="928"/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/>
      <c r="T346" s="14"/>
      <c r="U346" s="14"/>
      <c r="V346" s="14"/>
      <c r="W346" s="14"/>
      <c r="X346" s="14">
        <f t="shared" si="1000"/>
        <v>0</v>
      </c>
      <c r="Y346" s="14"/>
      <c r="Z346" s="14"/>
      <c r="AA346" s="14"/>
      <c r="AB346" s="14"/>
      <c r="AC346" s="14"/>
      <c r="AD346" s="14"/>
      <c r="AE346" s="14"/>
      <c r="AF346" s="14"/>
      <c r="AG346" s="14"/>
      <c r="AH346" s="14">
        <v>0</v>
      </c>
      <c r="AI346" s="14">
        <v>0</v>
      </c>
      <c r="AJ346" s="14">
        <v>0</v>
      </c>
      <c r="AK346" s="14"/>
      <c r="AL346" s="14"/>
      <c r="AM346" s="14"/>
      <c r="AN346" s="14"/>
      <c r="AO346" s="14"/>
      <c r="AP346" s="14">
        <f t="shared" si="1001"/>
        <v>0</v>
      </c>
      <c r="AQ346" s="14"/>
      <c r="AR346" s="14"/>
      <c r="AS346" s="14"/>
      <c r="AT346" s="14"/>
      <c r="AU346" s="14"/>
      <c r="AV346" s="14"/>
      <c r="AW346" s="14"/>
      <c r="AX346" s="14"/>
      <c r="AY346" s="14"/>
      <c r="AZ346" s="14">
        <v>0</v>
      </c>
      <c r="BA346" s="14">
        <v>0</v>
      </c>
      <c r="BB346" s="14">
        <v>0</v>
      </c>
      <c r="BC346" s="14"/>
      <c r="BD346" s="14"/>
      <c r="BE346" s="14"/>
      <c r="BF346" s="14"/>
      <c r="BG346" s="14"/>
      <c r="BH346" s="14">
        <f t="shared" si="1002"/>
        <v>0</v>
      </c>
      <c r="BI346" s="14"/>
      <c r="BJ346" s="14"/>
      <c r="BK346" s="14"/>
      <c r="BL346" s="14"/>
      <c r="BM346" s="14"/>
      <c r="BN346" s="14"/>
      <c r="BO346" s="14"/>
      <c r="BP346" s="14"/>
      <c r="BQ346" s="14"/>
      <c r="BR346" s="14">
        <v>0</v>
      </c>
      <c r="BS346" s="14">
        <v>0</v>
      </c>
      <c r="BT346" s="14">
        <v>0</v>
      </c>
      <c r="BU346" s="14">
        <v>0</v>
      </c>
      <c r="BV346" s="14">
        <v>0</v>
      </c>
      <c r="BW346" s="14">
        <f t="shared" si="978"/>
        <v>0</v>
      </c>
      <c r="BX346" s="14"/>
      <c r="BY346" s="14"/>
      <c r="BZ346" s="14"/>
      <c r="CA346" s="14">
        <f t="shared" si="926"/>
        <v>0</v>
      </c>
      <c r="CB346" s="122" t="str">
        <f t="shared" si="937"/>
        <v>-</v>
      </c>
    </row>
    <row r="347" spans="1:80" x14ac:dyDescent="0.25">
      <c r="A347" s="4" t="s">
        <v>27</v>
      </c>
      <c r="B347" s="4" t="s">
        <v>187</v>
      </c>
      <c r="C347" s="4" t="s">
        <v>28</v>
      </c>
      <c r="D347" s="79" t="s">
        <v>188</v>
      </c>
      <c r="E347" s="89">
        <v>8213</v>
      </c>
      <c r="F347" s="79" t="s">
        <v>216</v>
      </c>
      <c r="G347" s="74" t="s">
        <v>1888</v>
      </c>
      <c r="H347" s="13" t="s">
        <v>217</v>
      </c>
      <c r="I347" s="14">
        <v>6500</v>
      </c>
      <c r="J347" s="14">
        <f t="shared" si="925"/>
        <v>0</v>
      </c>
      <c r="K347" s="14">
        <v>0</v>
      </c>
      <c r="L347" s="14">
        <f t="shared" si="928"/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/>
      <c r="T347" s="14"/>
      <c r="U347" s="14"/>
      <c r="V347" s="14"/>
      <c r="W347" s="14"/>
      <c r="X347" s="14">
        <f t="shared" si="1000"/>
        <v>0</v>
      </c>
      <c r="Y347" s="14"/>
      <c r="Z347" s="14"/>
      <c r="AA347" s="14"/>
      <c r="AB347" s="14"/>
      <c r="AC347" s="14"/>
      <c r="AD347" s="14"/>
      <c r="AE347" s="14"/>
      <c r="AF347" s="14"/>
      <c r="AG347" s="14"/>
      <c r="AH347" s="14">
        <v>0</v>
      </c>
      <c r="AI347" s="14">
        <v>0</v>
      </c>
      <c r="AJ347" s="14">
        <v>0</v>
      </c>
      <c r="AK347" s="14"/>
      <c r="AL347" s="14"/>
      <c r="AM347" s="14"/>
      <c r="AN347" s="14"/>
      <c r="AO347" s="14"/>
      <c r="AP347" s="14">
        <f t="shared" si="1001"/>
        <v>0</v>
      </c>
      <c r="AQ347" s="14"/>
      <c r="AR347" s="14"/>
      <c r="AS347" s="14"/>
      <c r="AT347" s="14"/>
      <c r="AU347" s="14"/>
      <c r="AV347" s="14"/>
      <c r="AW347" s="14"/>
      <c r="AX347" s="14"/>
      <c r="AY347" s="14"/>
      <c r="AZ347" s="14">
        <v>0</v>
      </c>
      <c r="BA347" s="14">
        <v>0</v>
      </c>
      <c r="BB347" s="14">
        <v>0</v>
      </c>
      <c r="BC347" s="14"/>
      <c r="BD347" s="14"/>
      <c r="BE347" s="14"/>
      <c r="BF347" s="14"/>
      <c r="BG347" s="14"/>
      <c r="BH347" s="14">
        <f t="shared" si="1002"/>
        <v>0</v>
      </c>
      <c r="BI347" s="14"/>
      <c r="BJ347" s="14"/>
      <c r="BK347" s="14"/>
      <c r="BL347" s="14"/>
      <c r="BM347" s="14"/>
      <c r="BN347" s="14"/>
      <c r="BO347" s="14"/>
      <c r="BP347" s="14"/>
      <c r="BQ347" s="14"/>
      <c r="BR347" s="14">
        <v>0</v>
      </c>
      <c r="BS347" s="14">
        <v>0</v>
      </c>
      <c r="BT347" s="14">
        <v>0</v>
      </c>
      <c r="BU347" s="14">
        <v>0</v>
      </c>
      <c r="BV347" s="14">
        <v>0</v>
      </c>
      <c r="BW347" s="14">
        <f t="shared" si="978"/>
        <v>0</v>
      </c>
      <c r="BX347" s="14"/>
      <c r="BY347" s="14"/>
      <c r="BZ347" s="14"/>
      <c r="CA347" s="14">
        <f t="shared" si="926"/>
        <v>0</v>
      </c>
      <c r="CB347" s="122" t="str">
        <f t="shared" si="937"/>
        <v>-</v>
      </c>
    </row>
    <row r="348" spans="1:80" x14ac:dyDescent="0.25">
      <c r="A348" s="4" t="s">
        <v>27</v>
      </c>
      <c r="B348" s="4" t="s">
        <v>187</v>
      </c>
      <c r="C348" s="4" t="s">
        <v>28</v>
      </c>
      <c r="D348" s="79" t="s">
        <v>188</v>
      </c>
      <c r="E348" s="89">
        <v>8213</v>
      </c>
      <c r="F348" s="79" t="s">
        <v>218</v>
      </c>
      <c r="G348" s="74" t="s">
        <v>1888</v>
      </c>
      <c r="H348" s="13" t="s">
        <v>219</v>
      </c>
      <c r="I348" s="14">
        <v>3000</v>
      </c>
      <c r="J348" s="14">
        <f t="shared" si="925"/>
        <v>0</v>
      </c>
      <c r="K348" s="14">
        <v>0</v>
      </c>
      <c r="L348" s="14">
        <f t="shared" si="928"/>
        <v>0</v>
      </c>
      <c r="M348" s="14">
        <v>0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/>
      <c r="T348" s="14"/>
      <c r="U348" s="14"/>
      <c r="V348" s="14"/>
      <c r="W348" s="14"/>
      <c r="X348" s="14">
        <f t="shared" si="1000"/>
        <v>0</v>
      </c>
      <c r="Y348" s="14"/>
      <c r="Z348" s="14"/>
      <c r="AA348" s="14"/>
      <c r="AB348" s="14"/>
      <c r="AC348" s="14"/>
      <c r="AD348" s="14"/>
      <c r="AE348" s="14"/>
      <c r="AF348" s="14"/>
      <c r="AG348" s="14"/>
      <c r="AH348" s="14">
        <v>0</v>
      </c>
      <c r="AI348" s="14">
        <v>0</v>
      </c>
      <c r="AJ348" s="14">
        <v>0</v>
      </c>
      <c r="AK348" s="14"/>
      <c r="AL348" s="14"/>
      <c r="AM348" s="14"/>
      <c r="AN348" s="14"/>
      <c r="AO348" s="14"/>
      <c r="AP348" s="14">
        <f t="shared" si="1001"/>
        <v>0</v>
      </c>
      <c r="AQ348" s="14"/>
      <c r="AR348" s="14"/>
      <c r="AS348" s="14"/>
      <c r="AT348" s="14"/>
      <c r="AU348" s="14"/>
      <c r="AV348" s="14"/>
      <c r="AW348" s="14"/>
      <c r="AX348" s="14"/>
      <c r="AY348" s="14"/>
      <c r="AZ348" s="14">
        <v>0</v>
      </c>
      <c r="BA348" s="14">
        <v>0</v>
      </c>
      <c r="BB348" s="14">
        <v>0</v>
      </c>
      <c r="BC348" s="14"/>
      <c r="BD348" s="14"/>
      <c r="BE348" s="14"/>
      <c r="BF348" s="14"/>
      <c r="BG348" s="14"/>
      <c r="BH348" s="14">
        <f t="shared" si="1002"/>
        <v>0</v>
      </c>
      <c r="BI348" s="14"/>
      <c r="BJ348" s="14"/>
      <c r="BK348" s="14"/>
      <c r="BL348" s="14"/>
      <c r="BM348" s="14"/>
      <c r="BN348" s="14"/>
      <c r="BO348" s="14"/>
      <c r="BP348" s="14"/>
      <c r="BQ348" s="14"/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f t="shared" si="978"/>
        <v>0</v>
      </c>
      <c r="BX348" s="14"/>
      <c r="BY348" s="14"/>
      <c r="BZ348" s="14"/>
      <c r="CA348" s="14">
        <f t="shared" si="926"/>
        <v>0</v>
      </c>
      <c r="CB348" s="122" t="str">
        <f t="shared" si="937"/>
        <v>-</v>
      </c>
    </row>
    <row r="349" spans="1:80" x14ac:dyDescent="0.25">
      <c r="A349" s="4" t="s">
        <v>27</v>
      </c>
      <c r="B349" s="4" t="s">
        <v>187</v>
      </c>
      <c r="C349" s="4" t="s">
        <v>28</v>
      </c>
      <c r="D349" s="79" t="s">
        <v>188</v>
      </c>
      <c r="E349" s="89">
        <v>8213</v>
      </c>
      <c r="F349" s="79" t="s">
        <v>220</v>
      </c>
      <c r="G349" s="74" t="s">
        <v>1888</v>
      </c>
      <c r="H349" s="13" t="s">
        <v>221</v>
      </c>
      <c r="I349" s="14">
        <v>400</v>
      </c>
      <c r="J349" s="14">
        <f t="shared" si="925"/>
        <v>0</v>
      </c>
      <c r="K349" s="14">
        <v>0</v>
      </c>
      <c r="L349" s="14">
        <f t="shared" si="928"/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/>
      <c r="T349" s="14"/>
      <c r="U349" s="14"/>
      <c r="V349" s="14"/>
      <c r="W349" s="14"/>
      <c r="X349" s="14">
        <f t="shared" si="1000"/>
        <v>0</v>
      </c>
      <c r="Y349" s="14"/>
      <c r="Z349" s="14"/>
      <c r="AA349" s="14"/>
      <c r="AB349" s="14"/>
      <c r="AC349" s="14"/>
      <c r="AD349" s="14"/>
      <c r="AE349" s="14"/>
      <c r="AF349" s="14"/>
      <c r="AG349" s="14"/>
      <c r="AH349" s="14">
        <v>0</v>
      </c>
      <c r="AI349" s="14">
        <v>0</v>
      </c>
      <c r="AJ349" s="14">
        <v>0</v>
      </c>
      <c r="AK349" s="14"/>
      <c r="AL349" s="14"/>
      <c r="AM349" s="14"/>
      <c r="AN349" s="14"/>
      <c r="AO349" s="14"/>
      <c r="AP349" s="14">
        <f t="shared" si="1001"/>
        <v>0</v>
      </c>
      <c r="AQ349" s="14"/>
      <c r="AR349" s="14"/>
      <c r="AS349" s="14"/>
      <c r="AT349" s="14"/>
      <c r="AU349" s="14"/>
      <c r="AV349" s="14"/>
      <c r="AW349" s="14"/>
      <c r="AX349" s="14"/>
      <c r="AY349" s="14"/>
      <c r="AZ349" s="14">
        <v>0</v>
      </c>
      <c r="BA349" s="14">
        <v>0</v>
      </c>
      <c r="BB349" s="14">
        <v>0</v>
      </c>
      <c r="BC349" s="14"/>
      <c r="BD349" s="14"/>
      <c r="BE349" s="14"/>
      <c r="BF349" s="14"/>
      <c r="BG349" s="14"/>
      <c r="BH349" s="14">
        <f t="shared" si="1002"/>
        <v>0</v>
      </c>
      <c r="BI349" s="14"/>
      <c r="BJ349" s="14"/>
      <c r="BK349" s="14"/>
      <c r="BL349" s="14"/>
      <c r="BM349" s="14"/>
      <c r="BN349" s="14"/>
      <c r="BO349" s="14"/>
      <c r="BP349" s="14"/>
      <c r="BQ349" s="14"/>
      <c r="BR349" s="14">
        <v>0</v>
      </c>
      <c r="BS349" s="14">
        <v>0</v>
      </c>
      <c r="BT349" s="14">
        <v>0</v>
      </c>
      <c r="BU349" s="14">
        <v>0</v>
      </c>
      <c r="BV349" s="14">
        <v>0</v>
      </c>
      <c r="BW349" s="14">
        <f t="shared" si="978"/>
        <v>0</v>
      </c>
      <c r="BX349" s="14"/>
      <c r="BY349" s="14"/>
      <c r="BZ349" s="14"/>
      <c r="CA349" s="14">
        <f t="shared" si="926"/>
        <v>0</v>
      </c>
      <c r="CB349" s="122" t="str">
        <f t="shared" si="937"/>
        <v>-</v>
      </c>
    </row>
    <row r="350" spans="1:80" x14ac:dyDescent="0.25">
      <c r="A350" s="4" t="s">
        <v>27</v>
      </c>
      <c r="B350" s="4" t="s">
        <v>187</v>
      </c>
      <c r="C350" s="4" t="s">
        <v>28</v>
      </c>
      <c r="D350" s="79" t="s">
        <v>188</v>
      </c>
      <c r="E350" s="89">
        <v>8213</v>
      </c>
      <c r="F350" s="79" t="s">
        <v>1860</v>
      </c>
      <c r="G350" s="74" t="s">
        <v>1888</v>
      </c>
      <c r="H350" s="13" t="s">
        <v>81</v>
      </c>
      <c r="I350" s="14">
        <v>0</v>
      </c>
      <c r="J350" s="14">
        <f t="shared" si="925"/>
        <v>103414</v>
      </c>
      <c r="K350" s="14">
        <v>103414</v>
      </c>
      <c r="L350" s="14">
        <f t="shared" si="928"/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/>
      <c r="T350" s="14"/>
      <c r="U350" s="14"/>
      <c r="V350" s="14"/>
      <c r="W350" s="14"/>
      <c r="X350" s="14">
        <f t="shared" si="1000"/>
        <v>0</v>
      </c>
      <c r="Y350" s="14"/>
      <c r="Z350" s="14"/>
      <c r="AA350" s="14"/>
      <c r="AB350" s="14"/>
      <c r="AC350" s="14"/>
      <c r="AD350" s="14"/>
      <c r="AE350" s="14"/>
      <c r="AF350" s="14"/>
      <c r="AG350" s="14"/>
      <c r="AH350" s="14">
        <v>0</v>
      </c>
      <c r="AI350" s="14">
        <v>0</v>
      </c>
      <c r="AJ350" s="14">
        <v>0</v>
      </c>
      <c r="AK350" s="14"/>
      <c r="AL350" s="14"/>
      <c r="AM350" s="14"/>
      <c r="AN350" s="14"/>
      <c r="AO350" s="14"/>
      <c r="AP350" s="14">
        <f t="shared" si="1001"/>
        <v>0</v>
      </c>
      <c r="AQ350" s="14"/>
      <c r="AR350" s="14"/>
      <c r="AS350" s="14"/>
      <c r="AT350" s="14"/>
      <c r="AU350" s="14"/>
      <c r="AV350" s="14"/>
      <c r="AW350" s="14"/>
      <c r="AX350" s="14"/>
      <c r="AY350" s="14"/>
      <c r="AZ350" s="14">
        <v>0</v>
      </c>
      <c r="BA350" s="14">
        <v>0</v>
      </c>
      <c r="BB350" s="14">
        <v>0</v>
      </c>
      <c r="BC350" s="14"/>
      <c r="BD350" s="14"/>
      <c r="BE350" s="14"/>
      <c r="BF350" s="14"/>
      <c r="BG350" s="14"/>
      <c r="BH350" s="14">
        <f t="shared" si="1002"/>
        <v>0</v>
      </c>
      <c r="BI350" s="14"/>
      <c r="BJ350" s="14"/>
      <c r="BK350" s="14"/>
      <c r="BL350" s="14"/>
      <c r="BM350" s="14"/>
      <c r="BN350" s="14"/>
      <c r="BO350" s="14"/>
      <c r="BP350" s="14"/>
      <c r="BQ350" s="14"/>
      <c r="BR350" s="14">
        <v>0</v>
      </c>
      <c r="BS350" s="14">
        <v>0</v>
      </c>
      <c r="BT350" s="14">
        <v>103414</v>
      </c>
      <c r="BU350" s="14">
        <v>103414</v>
      </c>
      <c r="BV350" s="14">
        <v>4690</v>
      </c>
      <c r="BW350" s="14">
        <f t="shared" si="978"/>
        <v>837</v>
      </c>
      <c r="BX350" s="14">
        <v>837</v>
      </c>
      <c r="BY350" s="14">
        <v>0</v>
      </c>
      <c r="BZ350" s="14">
        <v>0</v>
      </c>
      <c r="CA350" s="14">
        <f t="shared" si="926"/>
        <v>5527</v>
      </c>
      <c r="CB350" s="122">
        <f t="shared" si="937"/>
        <v>5.3445374900883822</v>
      </c>
    </row>
    <row r="351" spans="1:80" ht="22.5" x14ac:dyDescent="0.25">
      <c r="A351" s="13" t="s">
        <v>1</v>
      </c>
      <c r="B351" s="13" t="s">
        <v>1</v>
      </c>
      <c r="C351" s="13" t="s">
        <v>1</v>
      </c>
      <c r="D351" s="74" t="s">
        <v>1</v>
      </c>
      <c r="E351" s="74" t="s">
        <v>1</v>
      </c>
      <c r="F351" s="74" t="s">
        <v>1</v>
      </c>
      <c r="G351" s="13" t="s">
        <v>1</v>
      </c>
      <c r="H351" s="10" t="s">
        <v>222</v>
      </c>
      <c r="I351" s="11">
        <f>SUM(I341,I336,I312)</f>
        <v>7180514</v>
      </c>
      <c r="J351" s="11">
        <f t="shared" si="925"/>
        <v>8379163</v>
      </c>
      <c r="K351" s="11">
        <f t="shared" ref="K351" si="1022">SUM(K341,K336,K312)</f>
        <v>8379163</v>
      </c>
      <c r="L351" s="11">
        <f t="shared" si="928"/>
        <v>0</v>
      </c>
      <c r="M351" s="11">
        <f t="shared" ref="M351:Q351" si="1023">SUM(M341,M336,M312)</f>
        <v>0</v>
      </c>
      <c r="N351" s="11">
        <f t="shared" si="1023"/>
        <v>0</v>
      </c>
      <c r="O351" s="11">
        <f t="shared" si="1023"/>
        <v>0</v>
      </c>
      <c r="P351" s="11">
        <f t="shared" si="1023"/>
        <v>0</v>
      </c>
      <c r="Q351" s="11">
        <f t="shared" si="1023"/>
        <v>0</v>
      </c>
      <c r="R351" s="11">
        <f t="shared" ref="R351:AG351" si="1024">SUM(R341,R336,R312)</f>
        <v>0</v>
      </c>
      <c r="S351" s="11">
        <f t="shared" si="1024"/>
        <v>0</v>
      </c>
      <c r="T351" s="11">
        <f t="shared" si="1024"/>
        <v>0</v>
      </c>
      <c r="U351" s="11">
        <f t="shared" si="1024"/>
        <v>0</v>
      </c>
      <c r="V351" s="11">
        <f t="shared" si="1024"/>
        <v>0</v>
      </c>
      <c r="W351" s="11">
        <f t="shared" si="1024"/>
        <v>0</v>
      </c>
      <c r="X351" s="11">
        <f t="shared" si="1024"/>
        <v>0</v>
      </c>
      <c r="Y351" s="11">
        <f t="shared" si="1024"/>
        <v>0</v>
      </c>
      <c r="Z351" s="11">
        <f t="shared" si="1024"/>
        <v>0</v>
      </c>
      <c r="AA351" s="11">
        <f t="shared" si="1024"/>
        <v>0</v>
      </c>
      <c r="AB351" s="11">
        <f t="shared" si="1024"/>
        <v>0</v>
      </c>
      <c r="AC351" s="11">
        <f t="shared" si="1024"/>
        <v>0</v>
      </c>
      <c r="AD351" s="11">
        <f t="shared" si="1024"/>
        <v>0</v>
      </c>
      <c r="AE351" s="11">
        <f t="shared" si="1024"/>
        <v>0</v>
      </c>
      <c r="AF351" s="11">
        <f t="shared" si="1024"/>
        <v>0</v>
      </c>
      <c r="AG351" s="11">
        <f t="shared" si="1024"/>
        <v>0</v>
      </c>
      <c r="AH351" s="11">
        <v>0</v>
      </c>
      <c r="AI351" s="11">
        <v>0</v>
      </c>
      <c r="AJ351" s="11">
        <f t="shared" ref="AJ351:AY351" si="1025">SUM(AJ341,AJ336,AJ312)</f>
        <v>0</v>
      </c>
      <c r="AK351" s="11">
        <f t="shared" si="1025"/>
        <v>0</v>
      </c>
      <c r="AL351" s="11">
        <f t="shared" si="1025"/>
        <v>0</v>
      </c>
      <c r="AM351" s="11">
        <f t="shared" si="1025"/>
        <v>0</v>
      </c>
      <c r="AN351" s="11">
        <f t="shared" si="1025"/>
        <v>0</v>
      </c>
      <c r="AO351" s="11">
        <f t="shared" si="1025"/>
        <v>0</v>
      </c>
      <c r="AP351" s="11">
        <f t="shared" si="1025"/>
        <v>0</v>
      </c>
      <c r="AQ351" s="11">
        <f t="shared" si="1025"/>
        <v>0</v>
      </c>
      <c r="AR351" s="11">
        <f t="shared" si="1025"/>
        <v>0</v>
      </c>
      <c r="AS351" s="11">
        <f t="shared" si="1025"/>
        <v>0</v>
      </c>
      <c r="AT351" s="11">
        <f t="shared" si="1025"/>
        <v>0</v>
      </c>
      <c r="AU351" s="11">
        <f t="shared" si="1025"/>
        <v>0</v>
      </c>
      <c r="AV351" s="11">
        <f t="shared" si="1025"/>
        <v>0</v>
      </c>
      <c r="AW351" s="11">
        <f t="shared" si="1025"/>
        <v>0</v>
      </c>
      <c r="AX351" s="11">
        <f t="shared" si="1025"/>
        <v>0</v>
      </c>
      <c r="AY351" s="11">
        <f t="shared" si="1025"/>
        <v>0</v>
      </c>
      <c r="AZ351" s="11">
        <v>0</v>
      </c>
      <c r="BA351" s="11">
        <v>0</v>
      </c>
      <c r="BB351" s="11">
        <f t="shared" ref="BB351:BQ351" si="1026">SUM(BB341,BB336,BB312)</f>
        <v>0</v>
      </c>
      <c r="BC351" s="11">
        <f t="shared" si="1026"/>
        <v>0</v>
      </c>
      <c r="BD351" s="11">
        <f t="shared" si="1026"/>
        <v>0</v>
      </c>
      <c r="BE351" s="11">
        <f t="shared" si="1026"/>
        <v>0</v>
      </c>
      <c r="BF351" s="11">
        <f t="shared" si="1026"/>
        <v>0</v>
      </c>
      <c r="BG351" s="11">
        <f t="shared" si="1026"/>
        <v>0</v>
      </c>
      <c r="BH351" s="11">
        <f t="shared" si="1026"/>
        <v>0</v>
      </c>
      <c r="BI351" s="11">
        <f t="shared" si="1026"/>
        <v>0</v>
      </c>
      <c r="BJ351" s="11">
        <f t="shared" si="1026"/>
        <v>0</v>
      </c>
      <c r="BK351" s="11">
        <f t="shared" si="1026"/>
        <v>0</v>
      </c>
      <c r="BL351" s="11">
        <f t="shared" si="1026"/>
        <v>0</v>
      </c>
      <c r="BM351" s="11">
        <f t="shared" si="1026"/>
        <v>0</v>
      </c>
      <c r="BN351" s="11">
        <f t="shared" si="1026"/>
        <v>0</v>
      </c>
      <c r="BO351" s="11">
        <f t="shared" si="1026"/>
        <v>0</v>
      </c>
      <c r="BP351" s="11">
        <f t="shared" si="1026"/>
        <v>0</v>
      </c>
      <c r="BQ351" s="11">
        <f t="shared" si="1026"/>
        <v>0</v>
      </c>
      <c r="BR351" s="11">
        <v>0</v>
      </c>
      <c r="BS351" s="11">
        <v>0</v>
      </c>
      <c r="BT351" s="11">
        <f t="shared" ref="BT351:BZ351" si="1027">SUM(BT341,BT336,BT312)</f>
        <v>9813055</v>
      </c>
      <c r="BU351" s="11">
        <f t="shared" si="1027"/>
        <v>9813055</v>
      </c>
      <c r="BV351" s="11">
        <f t="shared" si="1027"/>
        <v>4604043</v>
      </c>
      <c r="BW351" s="11">
        <f t="shared" si="1027"/>
        <v>2100227</v>
      </c>
      <c r="BX351" s="11">
        <f t="shared" si="1027"/>
        <v>779627</v>
      </c>
      <c r="BY351" s="11">
        <f t="shared" si="1027"/>
        <v>660300</v>
      </c>
      <c r="BZ351" s="11">
        <f t="shared" si="1027"/>
        <v>660300</v>
      </c>
      <c r="CA351" s="11">
        <f t="shared" si="926"/>
        <v>6704270</v>
      </c>
      <c r="CB351" s="123">
        <f t="shared" si="937"/>
        <v>68.319906491913073</v>
      </c>
    </row>
    <row r="352" spans="1:80" ht="15.75" thickBot="1" x14ac:dyDescent="0.3">
      <c r="A352" s="13" t="s">
        <v>1</v>
      </c>
      <c r="B352" s="13" t="s">
        <v>1</v>
      </c>
      <c r="C352" s="13" t="s">
        <v>1</v>
      </c>
      <c r="D352" s="74" t="s">
        <v>1</v>
      </c>
      <c r="E352" s="74" t="s">
        <v>1</v>
      </c>
      <c r="F352" s="74" t="s">
        <v>1</v>
      </c>
      <c r="G352" s="13" t="s">
        <v>1</v>
      </c>
      <c r="H352" s="2" t="s">
        <v>83</v>
      </c>
      <c r="I352" s="12">
        <v>143</v>
      </c>
      <c r="J352" s="12">
        <f t="shared" si="925"/>
        <v>143</v>
      </c>
      <c r="K352" s="12">
        <v>143</v>
      </c>
      <c r="L352" s="13"/>
      <c r="M352" s="13" t="s">
        <v>1</v>
      </c>
      <c r="N352" s="13" t="s">
        <v>1</v>
      </c>
      <c r="O352" s="13" t="s">
        <v>1</v>
      </c>
      <c r="P352" s="27"/>
      <c r="Q352" s="13" t="s">
        <v>1</v>
      </c>
      <c r="R352" s="13" t="s">
        <v>1</v>
      </c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>
        <v>0</v>
      </c>
      <c r="AI352" s="13">
        <v>0</v>
      </c>
      <c r="AJ352" s="13" t="s">
        <v>1</v>
      </c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>
        <v>0</v>
      </c>
      <c r="BA352" s="13">
        <v>0</v>
      </c>
      <c r="BB352" s="13" t="s">
        <v>1</v>
      </c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>
        <v>0</v>
      </c>
      <c r="BS352" s="13">
        <v>0</v>
      </c>
      <c r="BT352" s="12">
        <v>165</v>
      </c>
      <c r="BU352" s="12">
        <v>165</v>
      </c>
      <c r="BV352" s="12"/>
      <c r="BW352" s="12">
        <f t="shared" si="978"/>
        <v>0</v>
      </c>
      <c r="BX352" s="12"/>
      <c r="BY352" s="12"/>
      <c r="BZ352" s="12"/>
      <c r="CA352" s="12">
        <f t="shared" si="926"/>
        <v>0</v>
      </c>
      <c r="CB352" s="124"/>
    </row>
    <row r="353" spans="1:80" ht="69.75" customHeight="1" thickBot="1" x14ac:dyDescent="0.3">
      <c r="A353" s="133" t="s">
        <v>1</v>
      </c>
      <c r="B353" s="133" t="s">
        <v>1</v>
      </c>
      <c r="C353" s="133" t="s">
        <v>1</v>
      </c>
      <c r="D353" s="135" t="s">
        <v>1</v>
      </c>
      <c r="E353" s="135" t="s">
        <v>1</v>
      </c>
      <c r="F353" s="135" t="s">
        <v>1</v>
      </c>
      <c r="G353" s="137" t="s">
        <v>1</v>
      </c>
      <c r="H353" s="5" t="s">
        <v>84</v>
      </c>
      <c r="I353" s="5" t="s">
        <v>11</v>
      </c>
      <c r="J353" s="5" t="s">
        <v>1809</v>
      </c>
      <c r="K353" s="5" t="s">
        <v>12</v>
      </c>
      <c r="L353" s="5" t="s">
        <v>13</v>
      </c>
      <c r="M353" s="5" t="s">
        <v>14</v>
      </c>
      <c r="N353" s="5" t="s">
        <v>15</v>
      </c>
      <c r="O353" s="5" t="s">
        <v>16</v>
      </c>
      <c r="P353" s="5" t="s">
        <v>17</v>
      </c>
      <c r="Q353" s="5" t="s">
        <v>18</v>
      </c>
      <c r="R353" s="71" t="s">
        <v>14</v>
      </c>
      <c r="S353" s="71" t="s">
        <v>1843</v>
      </c>
      <c r="T353" s="71" t="s">
        <v>1797</v>
      </c>
      <c r="U353" s="71" t="s">
        <v>1832</v>
      </c>
      <c r="V353" s="71" t="s">
        <v>1833</v>
      </c>
      <c r="W353" s="71" t="s">
        <v>1834</v>
      </c>
      <c r="X353" s="71" t="s">
        <v>1847</v>
      </c>
      <c r="Y353" s="71" t="s">
        <v>1844</v>
      </c>
      <c r="Z353" s="71" t="s">
        <v>1835</v>
      </c>
      <c r="AA353" s="71" t="s">
        <v>1836</v>
      </c>
      <c r="AB353" s="71" t="s">
        <v>1837</v>
      </c>
      <c r="AC353" s="71" t="s">
        <v>1838</v>
      </c>
      <c r="AD353" s="71" t="s">
        <v>1839</v>
      </c>
      <c r="AE353" s="71" t="s">
        <v>1840</v>
      </c>
      <c r="AF353" s="71" t="s">
        <v>1845</v>
      </c>
      <c r="AG353" s="71" t="s">
        <v>1846</v>
      </c>
      <c r="AH353" s="71" t="s">
        <v>1841</v>
      </c>
      <c r="AI353" s="71" t="s">
        <v>1842</v>
      </c>
      <c r="AJ353" s="72" t="s">
        <v>15</v>
      </c>
      <c r="AK353" s="72" t="s">
        <v>1843</v>
      </c>
      <c r="AL353" s="72" t="s">
        <v>1797</v>
      </c>
      <c r="AM353" s="72" t="s">
        <v>1832</v>
      </c>
      <c r="AN353" s="72" t="s">
        <v>1833</v>
      </c>
      <c r="AO353" s="72" t="s">
        <v>1834</v>
      </c>
      <c r="AP353" s="72" t="s">
        <v>1848</v>
      </c>
      <c r="AQ353" s="72" t="s">
        <v>1844</v>
      </c>
      <c r="AR353" s="72" t="s">
        <v>1835</v>
      </c>
      <c r="AS353" s="72" t="s">
        <v>1836</v>
      </c>
      <c r="AT353" s="72" t="s">
        <v>1837</v>
      </c>
      <c r="AU353" s="72" t="s">
        <v>1838</v>
      </c>
      <c r="AV353" s="72" t="s">
        <v>1839</v>
      </c>
      <c r="AW353" s="72" t="s">
        <v>1840</v>
      </c>
      <c r="AX353" s="72" t="s">
        <v>1845</v>
      </c>
      <c r="AY353" s="72" t="s">
        <v>1846</v>
      </c>
      <c r="AZ353" s="72" t="s">
        <v>1841</v>
      </c>
      <c r="BA353" s="72" t="s">
        <v>1842</v>
      </c>
      <c r="BB353" s="73" t="s">
        <v>16</v>
      </c>
      <c r="BC353" s="73" t="s">
        <v>1843</v>
      </c>
      <c r="BD353" s="73" t="s">
        <v>1797</v>
      </c>
      <c r="BE353" s="73" t="s">
        <v>1832</v>
      </c>
      <c r="BF353" s="73" t="s">
        <v>1833</v>
      </c>
      <c r="BG353" s="73" t="s">
        <v>1834</v>
      </c>
      <c r="BH353" s="73" t="s">
        <v>1849</v>
      </c>
      <c r="BI353" s="73" t="s">
        <v>1844</v>
      </c>
      <c r="BJ353" s="73" t="s">
        <v>1835</v>
      </c>
      <c r="BK353" s="73" t="s">
        <v>1836</v>
      </c>
      <c r="BL353" s="73" t="s">
        <v>1837</v>
      </c>
      <c r="BM353" s="73" t="s">
        <v>1838</v>
      </c>
      <c r="BN353" s="73" t="s">
        <v>1839</v>
      </c>
      <c r="BO353" s="73" t="s">
        <v>1840</v>
      </c>
      <c r="BP353" s="73" t="s">
        <v>1845</v>
      </c>
      <c r="BQ353" s="73" t="s">
        <v>1846</v>
      </c>
      <c r="BR353" s="73" t="s">
        <v>1841</v>
      </c>
      <c r="BS353" s="73" t="s">
        <v>1842</v>
      </c>
      <c r="BT353" s="5" t="s">
        <v>1911</v>
      </c>
      <c r="BU353" s="5" t="s">
        <v>1942</v>
      </c>
      <c r="BV353" s="5" t="s">
        <v>1943</v>
      </c>
      <c r="BW353" s="5" t="s">
        <v>1944</v>
      </c>
      <c r="BX353" s="5" t="s">
        <v>1945</v>
      </c>
      <c r="BY353" s="5" t="s">
        <v>1946</v>
      </c>
      <c r="BZ353" s="5" t="s">
        <v>1947</v>
      </c>
      <c r="CA353" s="5" t="s">
        <v>1948</v>
      </c>
      <c r="CB353" s="120" t="s">
        <v>1916</v>
      </c>
    </row>
    <row r="354" spans="1:80" x14ac:dyDescent="0.25">
      <c r="A354" s="134"/>
      <c r="B354" s="134"/>
      <c r="C354" s="134"/>
      <c r="D354" s="136"/>
      <c r="E354" s="136"/>
      <c r="F354" s="136"/>
      <c r="G354" s="138"/>
      <c r="H354" s="15" t="s">
        <v>1</v>
      </c>
      <c r="I354" s="9" t="s">
        <v>19</v>
      </c>
      <c r="J354" s="9">
        <v>1</v>
      </c>
      <c r="K354" s="9" t="s">
        <v>20</v>
      </c>
      <c r="L354" s="9" t="s">
        <v>21</v>
      </c>
      <c r="M354" s="9" t="s">
        <v>22</v>
      </c>
      <c r="N354" s="9" t="s">
        <v>23</v>
      </c>
      <c r="O354" s="9" t="s">
        <v>24</v>
      </c>
      <c r="P354" s="9" t="s">
        <v>25</v>
      </c>
      <c r="Q354" s="9" t="s">
        <v>26</v>
      </c>
      <c r="R354" s="9">
        <v>1</v>
      </c>
      <c r="S354" s="9">
        <v>2</v>
      </c>
      <c r="T354" s="9">
        <v>3</v>
      </c>
      <c r="U354" s="9">
        <v>4</v>
      </c>
      <c r="V354" s="9">
        <v>5</v>
      </c>
      <c r="W354" s="9">
        <v>6</v>
      </c>
      <c r="X354" s="9">
        <v>7</v>
      </c>
      <c r="Y354" s="9">
        <v>8</v>
      </c>
      <c r="Z354" s="9">
        <v>9</v>
      </c>
      <c r="AA354" s="9">
        <v>10</v>
      </c>
      <c r="AB354" s="9">
        <v>11</v>
      </c>
      <c r="AC354" s="9">
        <v>12</v>
      </c>
      <c r="AD354" s="9">
        <v>13</v>
      </c>
      <c r="AE354" s="9">
        <v>14</v>
      </c>
      <c r="AF354" s="9">
        <v>15</v>
      </c>
      <c r="AG354" s="9">
        <v>16</v>
      </c>
      <c r="AH354" s="9">
        <v>20</v>
      </c>
      <c r="AI354" s="9">
        <v>21</v>
      </c>
      <c r="AJ354" s="9">
        <v>1</v>
      </c>
      <c r="AK354" s="9">
        <v>2</v>
      </c>
      <c r="AL354" s="9">
        <v>3</v>
      </c>
      <c r="AM354" s="9">
        <v>4</v>
      </c>
      <c r="AN354" s="9">
        <v>5</v>
      </c>
      <c r="AO354" s="9">
        <v>6</v>
      </c>
      <c r="AP354" s="9">
        <v>7</v>
      </c>
      <c r="AQ354" s="9">
        <v>8</v>
      </c>
      <c r="AR354" s="9">
        <v>9</v>
      </c>
      <c r="AS354" s="9">
        <v>10</v>
      </c>
      <c r="AT354" s="9">
        <v>11</v>
      </c>
      <c r="AU354" s="9">
        <v>12</v>
      </c>
      <c r="AV354" s="9">
        <v>13</v>
      </c>
      <c r="AW354" s="9">
        <v>14</v>
      </c>
      <c r="AX354" s="9">
        <v>15</v>
      </c>
      <c r="AY354" s="9">
        <v>16</v>
      </c>
      <c r="AZ354" s="9">
        <v>20</v>
      </c>
      <c r="BA354" s="9">
        <v>21</v>
      </c>
      <c r="BB354" s="9">
        <v>1</v>
      </c>
      <c r="BC354" s="9">
        <v>2</v>
      </c>
      <c r="BD354" s="9">
        <v>3</v>
      </c>
      <c r="BE354" s="9">
        <v>4</v>
      </c>
      <c r="BF354" s="9">
        <v>5</v>
      </c>
      <c r="BG354" s="9">
        <v>6</v>
      </c>
      <c r="BH354" s="9">
        <v>7</v>
      </c>
      <c r="BI354" s="9">
        <v>8</v>
      </c>
      <c r="BJ354" s="9">
        <v>9</v>
      </c>
      <c r="BK354" s="9">
        <v>10</v>
      </c>
      <c r="BL354" s="9">
        <v>11</v>
      </c>
      <c r="BM354" s="9">
        <v>12</v>
      </c>
      <c r="BN354" s="9">
        <v>13</v>
      </c>
      <c r="BO354" s="9">
        <v>14</v>
      </c>
      <c r="BP354" s="9">
        <v>15</v>
      </c>
      <c r="BQ354" s="9">
        <v>16</v>
      </c>
      <c r="BR354" s="9">
        <v>20</v>
      </c>
      <c r="BS354" s="9">
        <v>21</v>
      </c>
      <c r="BT354" s="9">
        <v>1</v>
      </c>
      <c r="BU354" s="9">
        <v>2</v>
      </c>
      <c r="BV354" s="9">
        <v>3</v>
      </c>
      <c r="BW354" s="9" t="s">
        <v>1798</v>
      </c>
      <c r="BX354" s="9">
        <v>5</v>
      </c>
      <c r="BY354" s="9">
        <v>6</v>
      </c>
      <c r="BZ354" s="9">
        <v>7</v>
      </c>
      <c r="CA354" s="9" t="s">
        <v>1917</v>
      </c>
      <c r="CB354" s="121">
        <v>9</v>
      </c>
    </row>
    <row r="355" spans="1:80" x14ac:dyDescent="0.25">
      <c r="A355" s="134"/>
      <c r="B355" s="134"/>
      <c r="C355" s="134"/>
      <c r="D355" s="136"/>
      <c r="E355" s="136"/>
      <c r="F355" s="136"/>
      <c r="G355" s="138"/>
      <c r="H355" s="16" t="s">
        <v>185</v>
      </c>
      <c r="I355" s="17">
        <f>SUM(I351)</f>
        <v>7180514</v>
      </c>
      <c r="J355" s="17">
        <f t="shared" ref="J355:J356" si="1028">SUM(K355,L355,P355,Q355)</f>
        <v>8379163</v>
      </c>
      <c r="K355" s="17">
        <f t="shared" ref="K355" si="1029">SUM(K351)</f>
        <v>8379163</v>
      </c>
      <c r="L355" s="17">
        <f t="shared" ref="L355:L356" si="1030">SUM(M355:O355)</f>
        <v>0</v>
      </c>
      <c r="M355" s="17">
        <f t="shared" ref="M355:Q355" si="1031">SUM(M351)</f>
        <v>0</v>
      </c>
      <c r="N355" s="17">
        <f t="shared" si="1031"/>
        <v>0</v>
      </c>
      <c r="O355" s="17">
        <f t="shared" si="1031"/>
        <v>0</v>
      </c>
      <c r="P355" s="17">
        <f t="shared" si="1031"/>
        <v>0</v>
      </c>
      <c r="Q355" s="17">
        <f t="shared" si="1031"/>
        <v>0</v>
      </c>
      <c r="R355" s="17">
        <f t="shared" ref="R355:AG355" si="1032">SUM(R351)</f>
        <v>0</v>
      </c>
      <c r="S355" s="17">
        <f t="shared" si="1032"/>
        <v>0</v>
      </c>
      <c r="T355" s="17">
        <f t="shared" si="1032"/>
        <v>0</v>
      </c>
      <c r="U355" s="17">
        <f t="shared" si="1032"/>
        <v>0</v>
      </c>
      <c r="V355" s="17">
        <f t="shared" si="1032"/>
        <v>0</v>
      </c>
      <c r="W355" s="17">
        <f t="shared" si="1032"/>
        <v>0</v>
      </c>
      <c r="X355" s="17">
        <f t="shared" ref="X355" si="1033">SUM(X351)</f>
        <v>0</v>
      </c>
      <c r="Y355" s="17">
        <f t="shared" si="1032"/>
        <v>0</v>
      </c>
      <c r="Z355" s="17">
        <f t="shared" si="1032"/>
        <v>0</v>
      </c>
      <c r="AA355" s="17">
        <f t="shared" si="1032"/>
        <v>0</v>
      </c>
      <c r="AB355" s="17">
        <f t="shared" si="1032"/>
        <v>0</v>
      </c>
      <c r="AC355" s="17">
        <f t="shared" si="1032"/>
        <v>0</v>
      </c>
      <c r="AD355" s="17">
        <f t="shared" si="1032"/>
        <v>0</v>
      </c>
      <c r="AE355" s="17">
        <f t="shared" si="1032"/>
        <v>0</v>
      </c>
      <c r="AF355" s="17">
        <f t="shared" si="1032"/>
        <v>0</v>
      </c>
      <c r="AG355" s="17">
        <f t="shared" si="1032"/>
        <v>0</v>
      </c>
      <c r="AH355" s="17">
        <v>0</v>
      </c>
      <c r="AI355" s="17">
        <v>0</v>
      </c>
      <c r="AJ355" s="17">
        <f t="shared" ref="AJ355:AY355" si="1034">SUM(AJ351)</f>
        <v>0</v>
      </c>
      <c r="AK355" s="17">
        <f t="shared" si="1034"/>
        <v>0</v>
      </c>
      <c r="AL355" s="17">
        <f t="shared" si="1034"/>
        <v>0</v>
      </c>
      <c r="AM355" s="17">
        <f t="shared" si="1034"/>
        <v>0</v>
      </c>
      <c r="AN355" s="17">
        <f t="shared" si="1034"/>
        <v>0</v>
      </c>
      <c r="AO355" s="17">
        <f t="shared" si="1034"/>
        <v>0</v>
      </c>
      <c r="AP355" s="17">
        <f t="shared" ref="AP355" si="1035">SUM(AP351)</f>
        <v>0</v>
      </c>
      <c r="AQ355" s="17">
        <f t="shared" si="1034"/>
        <v>0</v>
      </c>
      <c r="AR355" s="17">
        <f t="shared" si="1034"/>
        <v>0</v>
      </c>
      <c r="AS355" s="17">
        <f t="shared" si="1034"/>
        <v>0</v>
      </c>
      <c r="AT355" s="17">
        <f t="shared" si="1034"/>
        <v>0</v>
      </c>
      <c r="AU355" s="17">
        <f t="shared" si="1034"/>
        <v>0</v>
      </c>
      <c r="AV355" s="17">
        <f t="shared" si="1034"/>
        <v>0</v>
      </c>
      <c r="AW355" s="17">
        <f t="shared" si="1034"/>
        <v>0</v>
      </c>
      <c r="AX355" s="17">
        <f t="shared" si="1034"/>
        <v>0</v>
      </c>
      <c r="AY355" s="17">
        <f t="shared" si="1034"/>
        <v>0</v>
      </c>
      <c r="AZ355" s="17">
        <v>0</v>
      </c>
      <c r="BA355" s="17">
        <v>0</v>
      </c>
      <c r="BB355" s="17">
        <f t="shared" ref="BB355:BQ355" si="1036">SUM(BB351)</f>
        <v>0</v>
      </c>
      <c r="BC355" s="17">
        <f t="shared" si="1036"/>
        <v>0</v>
      </c>
      <c r="BD355" s="17">
        <f t="shared" si="1036"/>
        <v>0</v>
      </c>
      <c r="BE355" s="17">
        <f t="shared" si="1036"/>
        <v>0</v>
      </c>
      <c r="BF355" s="17">
        <f t="shared" si="1036"/>
        <v>0</v>
      </c>
      <c r="BG355" s="17">
        <f t="shared" si="1036"/>
        <v>0</v>
      </c>
      <c r="BH355" s="17">
        <f t="shared" ref="BH355" si="1037">SUM(BH351)</f>
        <v>0</v>
      </c>
      <c r="BI355" s="17">
        <f t="shared" si="1036"/>
        <v>0</v>
      </c>
      <c r="BJ355" s="17">
        <f t="shared" si="1036"/>
        <v>0</v>
      </c>
      <c r="BK355" s="17">
        <f t="shared" si="1036"/>
        <v>0</v>
      </c>
      <c r="BL355" s="17">
        <f t="shared" si="1036"/>
        <v>0</v>
      </c>
      <c r="BM355" s="17">
        <f t="shared" si="1036"/>
        <v>0</v>
      </c>
      <c r="BN355" s="17">
        <f t="shared" si="1036"/>
        <v>0</v>
      </c>
      <c r="BO355" s="17">
        <f t="shared" si="1036"/>
        <v>0</v>
      </c>
      <c r="BP355" s="17">
        <f t="shared" si="1036"/>
        <v>0</v>
      </c>
      <c r="BQ355" s="17">
        <f t="shared" si="1036"/>
        <v>0</v>
      </c>
      <c r="BR355" s="17">
        <v>0</v>
      </c>
      <c r="BS355" s="17">
        <v>0</v>
      </c>
      <c r="BT355" s="17">
        <f t="shared" ref="BT355:BW355" si="1038">SUM(BT351)</f>
        <v>9813055</v>
      </c>
      <c r="BU355" s="17">
        <f t="shared" ref="BU355:BV355" si="1039">SUM(BU351)</f>
        <v>9813055</v>
      </c>
      <c r="BV355" s="17">
        <f t="shared" si="1039"/>
        <v>4604043</v>
      </c>
      <c r="BW355" s="17">
        <f t="shared" si="1038"/>
        <v>2100227</v>
      </c>
      <c r="BX355" s="17">
        <f t="shared" ref="BX355:BZ355" si="1040">SUM(BX351)</f>
        <v>779627</v>
      </c>
      <c r="BY355" s="17">
        <f t="shared" si="1040"/>
        <v>660300</v>
      </c>
      <c r="BZ355" s="17">
        <f t="shared" si="1040"/>
        <v>660300</v>
      </c>
      <c r="CA355" s="17">
        <f t="shared" ref="CA355:CA362" si="1041">BV355+BW355</f>
        <v>6704270</v>
      </c>
      <c r="CB355" s="125">
        <f>IF(BU355=0,"-",CA355/BU355*100)</f>
        <v>68.319906491913073</v>
      </c>
    </row>
    <row r="356" spans="1:80" x14ac:dyDescent="0.25">
      <c r="A356" s="134"/>
      <c r="B356" s="134"/>
      <c r="C356" s="134"/>
      <c r="D356" s="136"/>
      <c r="E356" s="136"/>
      <c r="F356" s="136"/>
      <c r="G356" s="138"/>
      <c r="H356" s="18" t="s">
        <v>86</v>
      </c>
      <c r="I356" s="17">
        <f>SUM(I355)</f>
        <v>7180514</v>
      </c>
      <c r="J356" s="17">
        <f t="shared" si="1028"/>
        <v>8379163</v>
      </c>
      <c r="K356" s="17">
        <f t="shared" ref="K356" si="1042">SUM(K355)</f>
        <v>8379163</v>
      </c>
      <c r="L356" s="17">
        <f t="shared" si="1030"/>
        <v>0</v>
      </c>
      <c r="M356" s="17">
        <f t="shared" ref="M356:Q356" si="1043">SUM(M355)</f>
        <v>0</v>
      </c>
      <c r="N356" s="17">
        <f t="shared" si="1043"/>
        <v>0</v>
      </c>
      <c r="O356" s="17">
        <f t="shared" si="1043"/>
        <v>0</v>
      </c>
      <c r="P356" s="17">
        <f t="shared" si="1043"/>
        <v>0</v>
      </c>
      <c r="Q356" s="17">
        <f t="shared" si="1043"/>
        <v>0</v>
      </c>
      <c r="R356" s="17">
        <f t="shared" ref="R356:AG356" si="1044">SUM(R355)</f>
        <v>0</v>
      </c>
      <c r="S356" s="17">
        <f t="shared" si="1044"/>
        <v>0</v>
      </c>
      <c r="T356" s="17">
        <f t="shared" si="1044"/>
        <v>0</v>
      </c>
      <c r="U356" s="17">
        <f t="shared" si="1044"/>
        <v>0</v>
      </c>
      <c r="V356" s="17">
        <f t="shared" si="1044"/>
        <v>0</v>
      </c>
      <c r="W356" s="17">
        <f t="shared" si="1044"/>
        <v>0</v>
      </c>
      <c r="X356" s="17">
        <f t="shared" ref="X356" si="1045">SUM(X355)</f>
        <v>0</v>
      </c>
      <c r="Y356" s="17">
        <f t="shared" si="1044"/>
        <v>0</v>
      </c>
      <c r="Z356" s="17">
        <f t="shared" si="1044"/>
        <v>0</v>
      </c>
      <c r="AA356" s="17">
        <f t="shared" si="1044"/>
        <v>0</v>
      </c>
      <c r="AB356" s="17">
        <f t="shared" si="1044"/>
        <v>0</v>
      </c>
      <c r="AC356" s="17">
        <f t="shared" si="1044"/>
        <v>0</v>
      </c>
      <c r="AD356" s="17">
        <f t="shared" si="1044"/>
        <v>0</v>
      </c>
      <c r="AE356" s="17">
        <f t="shared" si="1044"/>
        <v>0</v>
      </c>
      <c r="AF356" s="17">
        <f t="shared" si="1044"/>
        <v>0</v>
      </c>
      <c r="AG356" s="17">
        <f t="shared" si="1044"/>
        <v>0</v>
      </c>
      <c r="AH356" s="17">
        <v>0</v>
      </c>
      <c r="AI356" s="17">
        <v>0</v>
      </c>
      <c r="AJ356" s="17">
        <f t="shared" ref="AJ356:AY356" si="1046">SUM(AJ355)</f>
        <v>0</v>
      </c>
      <c r="AK356" s="17">
        <f t="shared" si="1046"/>
        <v>0</v>
      </c>
      <c r="AL356" s="17">
        <f t="shared" si="1046"/>
        <v>0</v>
      </c>
      <c r="AM356" s="17">
        <f t="shared" si="1046"/>
        <v>0</v>
      </c>
      <c r="AN356" s="17">
        <f t="shared" si="1046"/>
        <v>0</v>
      </c>
      <c r="AO356" s="17">
        <f t="shared" si="1046"/>
        <v>0</v>
      </c>
      <c r="AP356" s="17">
        <f t="shared" ref="AP356" si="1047">SUM(AP355)</f>
        <v>0</v>
      </c>
      <c r="AQ356" s="17">
        <f t="shared" si="1046"/>
        <v>0</v>
      </c>
      <c r="AR356" s="17">
        <f t="shared" si="1046"/>
        <v>0</v>
      </c>
      <c r="AS356" s="17">
        <f t="shared" si="1046"/>
        <v>0</v>
      </c>
      <c r="AT356" s="17">
        <f t="shared" si="1046"/>
        <v>0</v>
      </c>
      <c r="AU356" s="17">
        <f t="shared" si="1046"/>
        <v>0</v>
      </c>
      <c r="AV356" s="17">
        <f t="shared" si="1046"/>
        <v>0</v>
      </c>
      <c r="AW356" s="17">
        <f t="shared" si="1046"/>
        <v>0</v>
      </c>
      <c r="AX356" s="17">
        <f t="shared" si="1046"/>
        <v>0</v>
      </c>
      <c r="AY356" s="17">
        <f t="shared" si="1046"/>
        <v>0</v>
      </c>
      <c r="AZ356" s="17">
        <v>0</v>
      </c>
      <c r="BA356" s="17">
        <v>0</v>
      </c>
      <c r="BB356" s="17">
        <f t="shared" ref="BB356:BQ356" si="1048">SUM(BB355)</f>
        <v>0</v>
      </c>
      <c r="BC356" s="17">
        <f t="shared" si="1048"/>
        <v>0</v>
      </c>
      <c r="BD356" s="17">
        <f t="shared" si="1048"/>
        <v>0</v>
      </c>
      <c r="BE356" s="17">
        <f t="shared" si="1048"/>
        <v>0</v>
      </c>
      <c r="BF356" s="17">
        <f t="shared" si="1048"/>
        <v>0</v>
      </c>
      <c r="BG356" s="17">
        <f t="shared" si="1048"/>
        <v>0</v>
      </c>
      <c r="BH356" s="17">
        <f t="shared" ref="BH356" si="1049">SUM(BH355)</f>
        <v>0</v>
      </c>
      <c r="BI356" s="17">
        <f t="shared" si="1048"/>
        <v>0</v>
      </c>
      <c r="BJ356" s="17">
        <f t="shared" si="1048"/>
        <v>0</v>
      </c>
      <c r="BK356" s="17">
        <f t="shared" si="1048"/>
        <v>0</v>
      </c>
      <c r="BL356" s="17">
        <f t="shared" si="1048"/>
        <v>0</v>
      </c>
      <c r="BM356" s="17">
        <f t="shared" si="1048"/>
        <v>0</v>
      </c>
      <c r="BN356" s="17">
        <f t="shared" si="1048"/>
        <v>0</v>
      </c>
      <c r="BO356" s="17">
        <f t="shared" si="1048"/>
        <v>0</v>
      </c>
      <c r="BP356" s="17">
        <f t="shared" si="1048"/>
        <v>0</v>
      </c>
      <c r="BQ356" s="17">
        <f t="shared" si="1048"/>
        <v>0</v>
      </c>
      <c r="BR356" s="17">
        <v>0</v>
      </c>
      <c r="BS356" s="17">
        <v>0</v>
      </c>
      <c r="BT356" s="17">
        <f t="shared" ref="BT356:BW356" si="1050">SUM(BT355)</f>
        <v>9813055</v>
      </c>
      <c r="BU356" s="17">
        <f t="shared" ref="BU356:BV356" si="1051">SUM(BU355)</f>
        <v>9813055</v>
      </c>
      <c r="BV356" s="17">
        <f t="shared" si="1051"/>
        <v>4604043</v>
      </c>
      <c r="BW356" s="17">
        <f t="shared" si="1050"/>
        <v>2100227</v>
      </c>
      <c r="BX356" s="17">
        <f t="shared" ref="BX356" si="1052">SUM(BX355)</f>
        <v>779627</v>
      </c>
      <c r="BY356" s="17">
        <f t="shared" ref="BY356" si="1053">SUM(BY355)</f>
        <v>660300</v>
      </c>
      <c r="BZ356" s="17">
        <f t="shared" ref="BZ356" si="1054">SUM(BZ355)</f>
        <v>660300</v>
      </c>
      <c r="CA356" s="17">
        <f t="shared" si="1041"/>
        <v>6704270</v>
      </c>
      <c r="CB356" s="125">
        <f>IF(BU356=0,"-",CA356/BU356*100)</f>
        <v>68.319906491913073</v>
      </c>
    </row>
    <row r="357" spans="1:80" x14ac:dyDescent="0.25">
      <c r="A357" s="139"/>
      <c r="B357" s="139"/>
      <c r="C357" s="139"/>
      <c r="D357" s="140"/>
      <c r="E357" s="140"/>
      <c r="F357" s="140"/>
      <c r="G357" s="141"/>
      <c r="X357">
        <f t="shared" si="1000"/>
        <v>0</v>
      </c>
      <c r="AH357">
        <v>0</v>
      </c>
      <c r="AI357">
        <v>0</v>
      </c>
      <c r="AP357">
        <f t="shared" si="1001"/>
        <v>0</v>
      </c>
      <c r="AZ357">
        <v>0</v>
      </c>
      <c r="BA357">
        <v>0</v>
      </c>
      <c r="BH357">
        <f t="shared" si="1002"/>
        <v>0</v>
      </c>
      <c r="BR357">
        <v>0</v>
      </c>
      <c r="BS357">
        <v>0</v>
      </c>
      <c r="BU357">
        <v>0</v>
      </c>
      <c r="BV357">
        <v>0</v>
      </c>
      <c r="BW357">
        <f t="shared" si="978"/>
        <v>0</v>
      </c>
      <c r="CA357">
        <f t="shared" si="1041"/>
        <v>0</v>
      </c>
      <c r="CB357" s="126" t="str">
        <f>IF(BU357=0,"-",CA357/BU357*100)</f>
        <v>-</v>
      </c>
    </row>
    <row r="358" spans="1:80" x14ac:dyDescent="0.25">
      <c r="A358" s="13" t="s">
        <v>1</v>
      </c>
      <c r="B358" s="13" t="s">
        <v>1</v>
      </c>
      <c r="C358" s="13" t="s">
        <v>1</v>
      </c>
      <c r="D358" s="74" t="s">
        <v>1</v>
      </c>
      <c r="E358" s="74" t="s">
        <v>1</v>
      </c>
      <c r="F358" s="74" t="s">
        <v>1</v>
      </c>
      <c r="G358" s="13" t="s">
        <v>1</v>
      </c>
      <c r="H358" s="19" t="s">
        <v>1</v>
      </c>
      <c r="I358" s="19" t="s">
        <v>1</v>
      </c>
      <c r="J358" s="19"/>
      <c r="K358" s="19" t="s">
        <v>1</v>
      </c>
      <c r="L358" s="19"/>
      <c r="M358" s="19" t="s">
        <v>1</v>
      </c>
      <c r="N358" s="19" t="s">
        <v>1</v>
      </c>
      <c r="O358" s="19" t="s">
        <v>1</v>
      </c>
      <c r="P358" s="28"/>
      <c r="Q358" s="19" t="s">
        <v>1</v>
      </c>
      <c r="R358" s="19" t="s">
        <v>1</v>
      </c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>
        <v>0</v>
      </c>
      <c r="AI358" s="19">
        <v>0</v>
      </c>
      <c r="AJ358" s="19" t="s">
        <v>1</v>
      </c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>
        <v>0</v>
      </c>
      <c r="BA358" s="19">
        <v>0</v>
      </c>
      <c r="BB358" s="19" t="s">
        <v>1</v>
      </c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>
        <v>0</v>
      </c>
      <c r="BS358" s="19">
        <v>0</v>
      </c>
      <c r="BT358" s="19"/>
      <c r="BU358" s="19"/>
      <c r="BV358" s="19"/>
      <c r="BW358" s="19">
        <f t="shared" si="978"/>
        <v>0</v>
      </c>
      <c r="BX358" s="19"/>
      <c r="BY358" s="19"/>
      <c r="BZ358" s="19"/>
      <c r="CA358" s="19">
        <f t="shared" si="1041"/>
        <v>0</v>
      </c>
      <c r="CB358" s="127"/>
    </row>
    <row r="359" spans="1:80" x14ac:dyDescent="0.25">
      <c r="A359" s="13" t="s">
        <v>1</v>
      </c>
      <c r="B359" s="13" t="s">
        <v>1</v>
      </c>
      <c r="C359" s="13" t="s">
        <v>1</v>
      </c>
      <c r="D359" s="74" t="s">
        <v>1</v>
      </c>
      <c r="E359" s="74" t="s">
        <v>1</v>
      </c>
      <c r="F359" s="74" t="s">
        <v>1</v>
      </c>
      <c r="G359" s="13" t="s">
        <v>1</v>
      </c>
      <c r="H359" s="10" t="s">
        <v>223</v>
      </c>
      <c r="I359" s="11">
        <f>SUM(I351)</f>
        <v>7180514</v>
      </c>
      <c r="J359" s="11">
        <f t="shared" ref="J359:J360" si="1055">SUM(K359,L359,P359,Q359)</f>
        <v>8379163</v>
      </c>
      <c r="K359" s="11">
        <f t="shared" ref="K359" si="1056">SUM(K351)</f>
        <v>8379163</v>
      </c>
      <c r="L359" s="11">
        <f t="shared" ref="L359" si="1057">SUM(M359:O359)</f>
        <v>0</v>
      </c>
      <c r="M359" s="11">
        <f t="shared" ref="M359:Q359" si="1058">SUM(M351)</f>
        <v>0</v>
      </c>
      <c r="N359" s="11">
        <f t="shared" si="1058"/>
        <v>0</v>
      </c>
      <c r="O359" s="11">
        <f t="shared" si="1058"/>
        <v>0</v>
      </c>
      <c r="P359" s="11">
        <f t="shared" si="1058"/>
        <v>0</v>
      </c>
      <c r="Q359" s="11">
        <f t="shared" si="1058"/>
        <v>0</v>
      </c>
      <c r="R359" s="11">
        <f t="shared" ref="R359:AG359" si="1059">SUM(R351)</f>
        <v>0</v>
      </c>
      <c r="S359" s="11">
        <f t="shared" si="1059"/>
        <v>0</v>
      </c>
      <c r="T359" s="11">
        <f t="shared" si="1059"/>
        <v>0</v>
      </c>
      <c r="U359" s="11">
        <f t="shared" si="1059"/>
        <v>0</v>
      </c>
      <c r="V359" s="11">
        <f t="shared" si="1059"/>
        <v>0</v>
      </c>
      <c r="W359" s="11">
        <f t="shared" si="1059"/>
        <v>0</v>
      </c>
      <c r="X359" s="11">
        <f t="shared" si="1059"/>
        <v>0</v>
      </c>
      <c r="Y359" s="11">
        <f t="shared" si="1059"/>
        <v>0</v>
      </c>
      <c r="Z359" s="11">
        <f t="shared" si="1059"/>
        <v>0</v>
      </c>
      <c r="AA359" s="11">
        <f t="shared" si="1059"/>
        <v>0</v>
      </c>
      <c r="AB359" s="11">
        <f t="shared" si="1059"/>
        <v>0</v>
      </c>
      <c r="AC359" s="11">
        <f t="shared" si="1059"/>
        <v>0</v>
      </c>
      <c r="AD359" s="11">
        <f t="shared" si="1059"/>
        <v>0</v>
      </c>
      <c r="AE359" s="11">
        <f t="shared" si="1059"/>
        <v>0</v>
      </c>
      <c r="AF359" s="11">
        <f t="shared" si="1059"/>
        <v>0</v>
      </c>
      <c r="AG359" s="11">
        <f t="shared" si="1059"/>
        <v>0</v>
      </c>
      <c r="AH359" s="11">
        <v>0</v>
      </c>
      <c r="AI359" s="11">
        <v>0</v>
      </c>
      <c r="AJ359" s="11">
        <f t="shared" ref="AJ359:AY359" si="1060">SUM(AJ351)</f>
        <v>0</v>
      </c>
      <c r="AK359" s="11">
        <f t="shared" si="1060"/>
        <v>0</v>
      </c>
      <c r="AL359" s="11">
        <f t="shared" si="1060"/>
        <v>0</v>
      </c>
      <c r="AM359" s="11">
        <f t="shared" si="1060"/>
        <v>0</v>
      </c>
      <c r="AN359" s="11">
        <f t="shared" si="1060"/>
        <v>0</v>
      </c>
      <c r="AO359" s="11">
        <f t="shared" si="1060"/>
        <v>0</v>
      </c>
      <c r="AP359" s="11">
        <f t="shared" si="1060"/>
        <v>0</v>
      </c>
      <c r="AQ359" s="11">
        <f t="shared" si="1060"/>
        <v>0</v>
      </c>
      <c r="AR359" s="11">
        <f t="shared" si="1060"/>
        <v>0</v>
      </c>
      <c r="AS359" s="11">
        <f t="shared" si="1060"/>
        <v>0</v>
      </c>
      <c r="AT359" s="11">
        <f t="shared" si="1060"/>
        <v>0</v>
      </c>
      <c r="AU359" s="11">
        <f t="shared" si="1060"/>
        <v>0</v>
      </c>
      <c r="AV359" s="11">
        <f t="shared" si="1060"/>
        <v>0</v>
      </c>
      <c r="AW359" s="11">
        <f t="shared" si="1060"/>
        <v>0</v>
      </c>
      <c r="AX359" s="11">
        <f t="shared" si="1060"/>
        <v>0</v>
      </c>
      <c r="AY359" s="11">
        <f t="shared" si="1060"/>
        <v>0</v>
      </c>
      <c r="AZ359" s="11">
        <v>0</v>
      </c>
      <c r="BA359" s="11">
        <v>0</v>
      </c>
      <c r="BB359" s="11">
        <f t="shared" ref="BB359:BQ359" si="1061">SUM(BB351)</f>
        <v>0</v>
      </c>
      <c r="BC359" s="11">
        <f t="shared" si="1061"/>
        <v>0</v>
      </c>
      <c r="BD359" s="11">
        <f t="shared" si="1061"/>
        <v>0</v>
      </c>
      <c r="BE359" s="11">
        <f t="shared" si="1061"/>
        <v>0</v>
      </c>
      <c r="BF359" s="11">
        <f t="shared" si="1061"/>
        <v>0</v>
      </c>
      <c r="BG359" s="11">
        <f t="shared" si="1061"/>
        <v>0</v>
      </c>
      <c r="BH359" s="11">
        <f t="shared" si="1061"/>
        <v>0</v>
      </c>
      <c r="BI359" s="11">
        <f t="shared" si="1061"/>
        <v>0</v>
      </c>
      <c r="BJ359" s="11">
        <f t="shared" si="1061"/>
        <v>0</v>
      </c>
      <c r="BK359" s="11">
        <f t="shared" si="1061"/>
        <v>0</v>
      </c>
      <c r="BL359" s="11">
        <f t="shared" si="1061"/>
        <v>0</v>
      </c>
      <c r="BM359" s="11">
        <f t="shared" si="1061"/>
        <v>0</v>
      </c>
      <c r="BN359" s="11">
        <f t="shared" si="1061"/>
        <v>0</v>
      </c>
      <c r="BO359" s="11">
        <f t="shared" si="1061"/>
        <v>0</v>
      </c>
      <c r="BP359" s="11">
        <f t="shared" si="1061"/>
        <v>0</v>
      </c>
      <c r="BQ359" s="11">
        <f t="shared" si="1061"/>
        <v>0</v>
      </c>
      <c r="BR359" s="11">
        <v>0</v>
      </c>
      <c r="BS359" s="11">
        <v>0</v>
      </c>
      <c r="BT359" s="11">
        <f t="shared" ref="BT359:BW360" si="1062">SUM(BT351)</f>
        <v>9813055</v>
      </c>
      <c r="BU359" s="11">
        <f t="shared" ref="BU359:BV360" si="1063">SUM(BU351)</f>
        <v>9813055</v>
      </c>
      <c r="BV359" s="11">
        <f t="shared" si="1063"/>
        <v>4604043</v>
      </c>
      <c r="BW359" s="11">
        <f t="shared" si="1062"/>
        <v>2100227</v>
      </c>
      <c r="BX359" s="11">
        <f t="shared" ref="BX359:BX360" si="1064">SUM(BX351)</f>
        <v>779627</v>
      </c>
      <c r="BY359" s="11">
        <f t="shared" ref="BY359:BY360" si="1065">SUM(BY351)</f>
        <v>660300</v>
      </c>
      <c r="BZ359" s="11">
        <f t="shared" ref="BZ359:BZ360" si="1066">SUM(BZ351)</f>
        <v>660300</v>
      </c>
      <c r="CA359" s="11">
        <f t="shared" si="1041"/>
        <v>6704270</v>
      </c>
      <c r="CB359" s="123">
        <f>IF(BU359=0,"-",CA359/BU359*100)</f>
        <v>68.319906491913073</v>
      </c>
    </row>
    <row r="360" spans="1:80" x14ac:dyDescent="0.25">
      <c r="A360" s="13" t="s">
        <v>1</v>
      </c>
      <c r="B360" s="13" t="s">
        <v>1</v>
      </c>
      <c r="C360" s="13" t="s">
        <v>1</v>
      </c>
      <c r="D360" s="74" t="s">
        <v>1</v>
      </c>
      <c r="E360" s="74" t="s">
        <v>1</v>
      </c>
      <c r="F360" s="74" t="s">
        <v>1</v>
      </c>
      <c r="G360" s="13" t="s">
        <v>1</v>
      </c>
      <c r="H360" s="2" t="s">
        <v>83</v>
      </c>
      <c r="I360" s="12">
        <f>SUM(I352)</f>
        <v>143</v>
      </c>
      <c r="J360" s="12">
        <f t="shared" si="1055"/>
        <v>143</v>
      </c>
      <c r="K360" s="12">
        <f>SUM(K352)</f>
        <v>143</v>
      </c>
      <c r="L360" s="13"/>
      <c r="M360" s="13" t="s">
        <v>1</v>
      </c>
      <c r="N360" s="13" t="s">
        <v>1</v>
      </c>
      <c r="O360" s="13" t="s">
        <v>1</v>
      </c>
      <c r="P360" s="29"/>
      <c r="Q360" s="13" t="s">
        <v>1</v>
      </c>
      <c r="R360" s="13" t="s">
        <v>1</v>
      </c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>
        <v>0</v>
      </c>
      <c r="AI360" s="13">
        <v>0</v>
      </c>
      <c r="AJ360" s="13" t="s">
        <v>1</v>
      </c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>
        <v>0</v>
      </c>
      <c r="BA360" s="13">
        <v>0</v>
      </c>
      <c r="BB360" s="13" t="s">
        <v>1</v>
      </c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>
        <v>0</v>
      </c>
      <c r="BS360" s="13">
        <v>0</v>
      </c>
      <c r="BT360" s="12">
        <f t="shared" si="1062"/>
        <v>165</v>
      </c>
      <c r="BU360" s="12">
        <f t="shared" si="1063"/>
        <v>165</v>
      </c>
      <c r="BV360" s="12">
        <f t="shared" si="1063"/>
        <v>0</v>
      </c>
      <c r="BW360" s="12">
        <f t="shared" si="1062"/>
        <v>0</v>
      </c>
      <c r="BX360" s="12">
        <f t="shared" si="1064"/>
        <v>0</v>
      </c>
      <c r="BY360" s="12">
        <f t="shared" si="1065"/>
        <v>0</v>
      </c>
      <c r="BZ360" s="12">
        <f t="shared" si="1066"/>
        <v>0</v>
      </c>
      <c r="CA360" s="12">
        <f t="shared" si="1041"/>
        <v>0</v>
      </c>
      <c r="CB360" s="124">
        <f>IF(BU360=0,"-",CA360/BU360*100)</f>
        <v>0</v>
      </c>
    </row>
    <row r="361" spans="1:80" x14ac:dyDescent="0.25">
      <c r="A361" s="13" t="s">
        <v>1</v>
      </c>
      <c r="B361" s="13" t="s">
        <v>1</v>
      </c>
      <c r="C361" s="13" t="s">
        <v>1</v>
      </c>
      <c r="D361" s="74" t="s">
        <v>1</v>
      </c>
      <c r="E361" s="74" t="s">
        <v>1</v>
      </c>
      <c r="F361" s="74" t="s">
        <v>1</v>
      </c>
      <c r="G361" s="13" t="s">
        <v>1</v>
      </c>
      <c r="H361" s="20" t="s">
        <v>1</v>
      </c>
      <c r="I361" s="21" t="s">
        <v>1</v>
      </c>
      <c r="J361" s="21"/>
      <c r="K361" s="21" t="s">
        <v>1</v>
      </c>
      <c r="L361" s="21"/>
      <c r="M361" s="21" t="s">
        <v>1</v>
      </c>
      <c r="N361" s="21" t="s">
        <v>1</v>
      </c>
      <c r="O361" s="21" t="s">
        <v>1</v>
      </c>
      <c r="P361" s="30"/>
      <c r="Q361" s="21" t="s">
        <v>1</v>
      </c>
      <c r="R361" s="21" t="s">
        <v>1</v>
      </c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>
        <v>0</v>
      </c>
      <c r="AI361" s="21">
        <v>0</v>
      </c>
      <c r="AJ361" s="21" t="s">
        <v>1</v>
      </c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>
        <v>0</v>
      </c>
      <c r="BA361" s="21">
        <v>0</v>
      </c>
      <c r="BB361" s="21" t="s">
        <v>1</v>
      </c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>
        <v>0</v>
      </c>
      <c r="BS361" s="21">
        <v>0</v>
      </c>
      <c r="BT361" s="21"/>
      <c r="BU361" s="21"/>
      <c r="BV361" s="21"/>
      <c r="BW361" s="21">
        <f t="shared" si="978"/>
        <v>0</v>
      </c>
      <c r="BX361" s="21"/>
      <c r="BY361" s="21"/>
      <c r="BZ361" s="21"/>
      <c r="CA361" s="21">
        <f t="shared" si="1041"/>
        <v>0</v>
      </c>
      <c r="CB361" s="128"/>
    </row>
    <row r="362" spans="1:80" ht="15.75" thickBot="1" x14ac:dyDescent="0.3">
      <c r="A362" s="1" t="s">
        <v>27</v>
      </c>
      <c r="B362" s="1" t="s">
        <v>27</v>
      </c>
      <c r="C362" s="4" t="s">
        <v>1</v>
      </c>
      <c r="D362" s="79" t="s">
        <v>1</v>
      </c>
      <c r="E362" s="78" t="s">
        <v>1</v>
      </c>
      <c r="F362" s="78" t="s">
        <v>1</v>
      </c>
      <c r="G362" s="2" t="s">
        <v>1</v>
      </c>
      <c r="H362" s="2" t="s">
        <v>1</v>
      </c>
      <c r="I362" s="3" t="s">
        <v>1</v>
      </c>
      <c r="J362" s="3"/>
      <c r="K362" s="3" t="s">
        <v>1</v>
      </c>
      <c r="L362" s="3"/>
      <c r="M362" s="3" t="s">
        <v>1</v>
      </c>
      <c r="N362" s="3" t="s">
        <v>1</v>
      </c>
      <c r="O362" s="3" t="s">
        <v>1</v>
      </c>
      <c r="P362" s="25"/>
      <c r="Q362" s="3" t="s">
        <v>1</v>
      </c>
      <c r="R362" s="3" t="s">
        <v>1</v>
      </c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>
        <v>0</v>
      </c>
      <c r="AI362" s="3">
        <v>0</v>
      </c>
      <c r="AJ362" s="3" t="s">
        <v>1</v>
      </c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>
        <v>0</v>
      </c>
      <c r="BA362" s="3">
        <v>0</v>
      </c>
      <c r="BB362" s="3" t="s">
        <v>1</v>
      </c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>
        <v>0</v>
      </c>
      <c r="BS362" s="3">
        <v>0</v>
      </c>
      <c r="BT362" s="3"/>
      <c r="BU362" s="3"/>
      <c r="BV362" s="3"/>
      <c r="BW362" s="3">
        <f t="shared" si="978"/>
        <v>0</v>
      </c>
      <c r="BX362" s="3"/>
      <c r="BY362" s="3"/>
      <c r="BZ362" s="3"/>
      <c r="CA362" s="3">
        <f t="shared" si="1041"/>
        <v>0</v>
      </c>
      <c r="CB362" s="122"/>
    </row>
    <row r="363" spans="1:80" ht="69.75" customHeight="1" thickBot="1" x14ac:dyDescent="0.3">
      <c r="A363" s="5" t="s">
        <v>4</v>
      </c>
      <c r="B363" s="5" t="s">
        <v>5</v>
      </c>
      <c r="C363" s="5" t="s">
        <v>6</v>
      </c>
      <c r="D363" s="80" t="s">
        <v>1</v>
      </c>
      <c r="E363" s="88" t="s">
        <v>7</v>
      </c>
      <c r="F363" s="88" t="s">
        <v>8</v>
      </c>
      <c r="G363" s="5" t="s">
        <v>9</v>
      </c>
      <c r="H363" s="5" t="s">
        <v>10</v>
      </c>
      <c r="I363" s="5" t="s">
        <v>11</v>
      </c>
      <c r="J363" s="5" t="s">
        <v>1809</v>
      </c>
      <c r="K363" s="5" t="s">
        <v>12</v>
      </c>
      <c r="L363" s="5" t="s">
        <v>13</v>
      </c>
      <c r="M363" s="5" t="s">
        <v>14</v>
      </c>
      <c r="N363" s="5" t="s">
        <v>15</v>
      </c>
      <c r="O363" s="5" t="s">
        <v>16</v>
      </c>
      <c r="P363" s="5" t="s">
        <v>17</v>
      </c>
      <c r="Q363" s="5" t="s">
        <v>18</v>
      </c>
      <c r="R363" s="71" t="s">
        <v>14</v>
      </c>
      <c r="S363" s="71" t="s">
        <v>1843</v>
      </c>
      <c r="T363" s="71" t="s">
        <v>1797</v>
      </c>
      <c r="U363" s="71" t="s">
        <v>1832</v>
      </c>
      <c r="V363" s="71" t="s">
        <v>1833</v>
      </c>
      <c r="W363" s="71" t="s">
        <v>1834</v>
      </c>
      <c r="X363" s="71" t="s">
        <v>1847</v>
      </c>
      <c r="Y363" s="71" t="s">
        <v>1844</v>
      </c>
      <c r="Z363" s="71" t="s">
        <v>1835</v>
      </c>
      <c r="AA363" s="71" t="s">
        <v>1836</v>
      </c>
      <c r="AB363" s="71" t="s">
        <v>1837</v>
      </c>
      <c r="AC363" s="71" t="s">
        <v>1838</v>
      </c>
      <c r="AD363" s="71" t="s">
        <v>1839</v>
      </c>
      <c r="AE363" s="71" t="s">
        <v>1840</v>
      </c>
      <c r="AF363" s="71" t="s">
        <v>1845</v>
      </c>
      <c r="AG363" s="71" t="s">
        <v>1846</v>
      </c>
      <c r="AH363" s="71" t="s">
        <v>1841</v>
      </c>
      <c r="AI363" s="71" t="s">
        <v>1842</v>
      </c>
      <c r="AJ363" s="72" t="s">
        <v>15</v>
      </c>
      <c r="AK363" s="72" t="s">
        <v>1843</v>
      </c>
      <c r="AL363" s="72" t="s">
        <v>1797</v>
      </c>
      <c r="AM363" s="72" t="s">
        <v>1832</v>
      </c>
      <c r="AN363" s="72" t="s">
        <v>1833</v>
      </c>
      <c r="AO363" s="72" t="s">
        <v>1834</v>
      </c>
      <c r="AP363" s="72" t="s">
        <v>1848</v>
      </c>
      <c r="AQ363" s="72" t="s">
        <v>1844</v>
      </c>
      <c r="AR363" s="72" t="s">
        <v>1835</v>
      </c>
      <c r="AS363" s="72" t="s">
        <v>1836</v>
      </c>
      <c r="AT363" s="72" t="s">
        <v>1837</v>
      </c>
      <c r="AU363" s="72" t="s">
        <v>1838</v>
      </c>
      <c r="AV363" s="72" t="s">
        <v>1839</v>
      </c>
      <c r="AW363" s="72" t="s">
        <v>1840</v>
      </c>
      <c r="AX363" s="72" t="s">
        <v>1845</v>
      </c>
      <c r="AY363" s="72" t="s">
        <v>1846</v>
      </c>
      <c r="AZ363" s="72" t="s">
        <v>1841</v>
      </c>
      <c r="BA363" s="72" t="s">
        <v>1842</v>
      </c>
      <c r="BB363" s="73" t="s">
        <v>16</v>
      </c>
      <c r="BC363" s="73" t="s">
        <v>1843</v>
      </c>
      <c r="BD363" s="73" t="s">
        <v>1797</v>
      </c>
      <c r="BE363" s="73" t="s">
        <v>1832</v>
      </c>
      <c r="BF363" s="73" t="s">
        <v>1833</v>
      </c>
      <c r="BG363" s="73" t="s">
        <v>1834</v>
      </c>
      <c r="BH363" s="73" t="s">
        <v>1849</v>
      </c>
      <c r="BI363" s="73" t="s">
        <v>1844</v>
      </c>
      <c r="BJ363" s="73" t="s">
        <v>1835</v>
      </c>
      <c r="BK363" s="73" t="s">
        <v>1836</v>
      </c>
      <c r="BL363" s="73" t="s">
        <v>1837</v>
      </c>
      <c r="BM363" s="73" t="s">
        <v>1838</v>
      </c>
      <c r="BN363" s="73" t="s">
        <v>1839</v>
      </c>
      <c r="BO363" s="73" t="s">
        <v>1840</v>
      </c>
      <c r="BP363" s="73" t="s">
        <v>1845</v>
      </c>
      <c r="BQ363" s="73" t="s">
        <v>1846</v>
      </c>
      <c r="BR363" s="73" t="s">
        <v>1841</v>
      </c>
      <c r="BS363" s="73" t="s">
        <v>1842</v>
      </c>
      <c r="BT363" s="5" t="s">
        <v>1911</v>
      </c>
      <c r="BU363" s="5" t="s">
        <v>1942</v>
      </c>
      <c r="BV363" s="5" t="s">
        <v>1943</v>
      </c>
      <c r="BW363" s="5" t="s">
        <v>1944</v>
      </c>
      <c r="BX363" s="5" t="s">
        <v>1945</v>
      </c>
      <c r="BY363" s="5" t="s">
        <v>1946</v>
      </c>
      <c r="BZ363" s="5" t="s">
        <v>1947</v>
      </c>
      <c r="CA363" s="5" t="s">
        <v>1948</v>
      </c>
      <c r="CB363" s="120" t="s">
        <v>1916</v>
      </c>
    </row>
    <row r="364" spans="1:80" x14ac:dyDescent="0.25">
      <c r="A364" s="6" t="s">
        <v>1</v>
      </c>
      <c r="B364" s="6" t="s">
        <v>1</v>
      </c>
      <c r="C364" s="6" t="s">
        <v>1</v>
      </c>
      <c r="D364" s="81" t="s">
        <v>1</v>
      </c>
      <c r="E364" s="81" t="s">
        <v>1</v>
      </c>
      <c r="F364" s="94" t="s">
        <v>1</v>
      </c>
      <c r="G364" s="7" t="s">
        <v>1</v>
      </c>
      <c r="H364" s="8" t="s">
        <v>1</v>
      </c>
      <c r="I364" s="9" t="s">
        <v>19</v>
      </c>
      <c r="J364" s="9">
        <v>1</v>
      </c>
      <c r="K364" s="9" t="s">
        <v>20</v>
      </c>
      <c r="L364" s="9" t="s">
        <v>21</v>
      </c>
      <c r="M364" s="9" t="s">
        <v>22</v>
      </c>
      <c r="N364" s="9" t="s">
        <v>23</v>
      </c>
      <c r="O364" s="9" t="s">
        <v>24</v>
      </c>
      <c r="P364" s="9" t="s">
        <v>25</v>
      </c>
      <c r="Q364" s="9" t="s">
        <v>26</v>
      </c>
      <c r="R364" s="9">
        <v>1</v>
      </c>
      <c r="S364" s="9">
        <v>2</v>
      </c>
      <c r="T364" s="9">
        <v>3</v>
      </c>
      <c r="U364" s="9">
        <v>4</v>
      </c>
      <c r="V364" s="9">
        <v>5</v>
      </c>
      <c r="W364" s="9">
        <v>6</v>
      </c>
      <c r="X364" s="9">
        <v>7</v>
      </c>
      <c r="Y364" s="9">
        <v>8</v>
      </c>
      <c r="Z364" s="9">
        <v>9</v>
      </c>
      <c r="AA364" s="9">
        <v>10</v>
      </c>
      <c r="AB364" s="9">
        <v>11</v>
      </c>
      <c r="AC364" s="9">
        <v>12</v>
      </c>
      <c r="AD364" s="9">
        <v>13</v>
      </c>
      <c r="AE364" s="9">
        <v>14</v>
      </c>
      <c r="AF364" s="9">
        <v>15</v>
      </c>
      <c r="AG364" s="9">
        <v>16</v>
      </c>
      <c r="AH364" s="9">
        <v>20</v>
      </c>
      <c r="AI364" s="9">
        <v>21</v>
      </c>
      <c r="AJ364" s="9">
        <v>1</v>
      </c>
      <c r="AK364" s="9">
        <v>2</v>
      </c>
      <c r="AL364" s="9">
        <v>3</v>
      </c>
      <c r="AM364" s="9">
        <v>4</v>
      </c>
      <c r="AN364" s="9">
        <v>5</v>
      </c>
      <c r="AO364" s="9">
        <v>6</v>
      </c>
      <c r="AP364" s="9">
        <v>7</v>
      </c>
      <c r="AQ364" s="9">
        <v>8</v>
      </c>
      <c r="AR364" s="9">
        <v>9</v>
      </c>
      <c r="AS364" s="9">
        <v>10</v>
      </c>
      <c r="AT364" s="9">
        <v>11</v>
      </c>
      <c r="AU364" s="9">
        <v>12</v>
      </c>
      <c r="AV364" s="9">
        <v>13</v>
      </c>
      <c r="AW364" s="9">
        <v>14</v>
      </c>
      <c r="AX364" s="9">
        <v>15</v>
      </c>
      <c r="AY364" s="9">
        <v>16</v>
      </c>
      <c r="AZ364" s="9">
        <v>20</v>
      </c>
      <c r="BA364" s="9">
        <v>21</v>
      </c>
      <c r="BB364" s="9">
        <v>1</v>
      </c>
      <c r="BC364" s="9">
        <v>2</v>
      </c>
      <c r="BD364" s="9">
        <v>3</v>
      </c>
      <c r="BE364" s="9">
        <v>4</v>
      </c>
      <c r="BF364" s="9">
        <v>5</v>
      </c>
      <c r="BG364" s="9">
        <v>6</v>
      </c>
      <c r="BH364" s="9">
        <v>7</v>
      </c>
      <c r="BI364" s="9">
        <v>8</v>
      </c>
      <c r="BJ364" s="9">
        <v>9</v>
      </c>
      <c r="BK364" s="9">
        <v>10</v>
      </c>
      <c r="BL364" s="9">
        <v>11</v>
      </c>
      <c r="BM364" s="9">
        <v>12</v>
      </c>
      <c r="BN364" s="9">
        <v>13</v>
      </c>
      <c r="BO364" s="9">
        <v>14</v>
      </c>
      <c r="BP364" s="9">
        <v>15</v>
      </c>
      <c r="BQ364" s="9">
        <v>16</v>
      </c>
      <c r="BR364" s="9">
        <v>20</v>
      </c>
      <c r="BS364" s="9">
        <v>21</v>
      </c>
      <c r="BT364" s="9">
        <v>1</v>
      </c>
      <c r="BU364" s="9">
        <v>2</v>
      </c>
      <c r="BV364" s="9">
        <v>3</v>
      </c>
      <c r="BW364" s="9" t="s">
        <v>1798</v>
      </c>
      <c r="BX364" s="9">
        <v>5</v>
      </c>
      <c r="BY364" s="9">
        <v>6</v>
      </c>
      <c r="BZ364" s="9">
        <v>7</v>
      </c>
      <c r="CA364" s="9" t="s">
        <v>1917</v>
      </c>
      <c r="CB364" s="121">
        <v>9</v>
      </c>
    </row>
    <row r="365" spans="1:80" x14ac:dyDescent="0.25">
      <c r="A365" s="1" t="s">
        <v>27</v>
      </c>
      <c r="B365" s="1" t="s">
        <v>27</v>
      </c>
      <c r="C365" s="4" t="s">
        <v>28</v>
      </c>
      <c r="D365" s="79" t="s">
        <v>224</v>
      </c>
      <c r="E365" s="78" t="s">
        <v>1</v>
      </c>
      <c r="F365" s="78" t="s">
        <v>1</v>
      </c>
      <c r="G365" s="2" t="s">
        <v>1</v>
      </c>
      <c r="H365" s="2" t="s">
        <v>225</v>
      </c>
      <c r="I365" s="3" t="s">
        <v>1</v>
      </c>
      <c r="J365" s="3">
        <f t="shared" ref="J365:J392" si="1067">SUM(K365,L365,P365,Q365)</f>
        <v>0</v>
      </c>
      <c r="K365" s="3" t="s">
        <v>1</v>
      </c>
      <c r="L365" s="3"/>
      <c r="M365" s="3" t="s">
        <v>1</v>
      </c>
      <c r="N365" s="3" t="s">
        <v>1</v>
      </c>
      <c r="O365" s="3" t="s">
        <v>1</v>
      </c>
      <c r="P365" s="26"/>
      <c r="Q365" s="3" t="s">
        <v>1</v>
      </c>
      <c r="R365" s="3" t="s">
        <v>1</v>
      </c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>
        <v>0</v>
      </c>
      <c r="AI365" s="3">
        <v>0</v>
      </c>
      <c r="AJ365" s="3" t="s">
        <v>1</v>
      </c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>
        <v>0</v>
      </c>
      <c r="BA365" s="3">
        <v>0</v>
      </c>
      <c r="BB365" s="3" t="s">
        <v>1</v>
      </c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>
        <v>0</v>
      </c>
      <c r="BS365" s="3">
        <v>0</v>
      </c>
      <c r="BT365" s="3">
        <v>0</v>
      </c>
      <c r="BU365" s="3"/>
      <c r="BV365" s="3"/>
      <c r="BW365" s="3">
        <f t="shared" si="978"/>
        <v>0</v>
      </c>
      <c r="BX365" s="3"/>
      <c r="BY365" s="3"/>
      <c r="BZ365" s="3"/>
      <c r="CA365" s="3">
        <f t="shared" ref="CA365:CA392" si="1068">BV365+BW365</f>
        <v>0</v>
      </c>
      <c r="CB365" s="122"/>
    </row>
    <row r="366" spans="1:80" ht="33.75" x14ac:dyDescent="0.25">
      <c r="A366" s="1" t="s">
        <v>1</v>
      </c>
      <c r="B366" s="1" t="s">
        <v>1</v>
      </c>
      <c r="C366" s="1" t="s">
        <v>1</v>
      </c>
      <c r="D366" s="78" t="s">
        <v>1</v>
      </c>
      <c r="E366" s="78" t="s">
        <v>1</v>
      </c>
      <c r="F366" s="78" t="s">
        <v>1</v>
      </c>
      <c r="G366" s="2" t="s">
        <v>1</v>
      </c>
      <c r="H366" s="10" t="s">
        <v>30</v>
      </c>
      <c r="I366" s="11">
        <f>SUM(I367,I374,I376)</f>
        <v>763676</v>
      </c>
      <c r="J366" s="11">
        <f t="shared" si="1067"/>
        <v>818292</v>
      </c>
      <c r="K366" s="11">
        <f t="shared" ref="K366" si="1069">SUM(K367,K374,K376)</f>
        <v>818292</v>
      </c>
      <c r="L366" s="11">
        <f t="shared" ref="L366:L391" si="1070">SUM(M366:O366)</f>
        <v>0</v>
      </c>
      <c r="M366" s="11">
        <f t="shared" ref="M366:Q366" si="1071">SUM(M367,M374,M376)</f>
        <v>0</v>
      </c>
      <c r="N366" s="11">
        <f t="shared" si="1071"/>
        <v>0</v>
      </c>
      <c r="O366" s="11">
        <f t="shared" si="1071"/>
        <v>0</v>
      </c>
      <c r="P366" s="11">
        <f t="shared" si="1071"/>
        <v>0</v>
      </c>
      <c r="Q366" s="11">
        <f t="shared" si="1071"/>
        <v>0</v>
      </c>
      <c r="R366" s="11">
        <f t="shared" ref="R366:AG366" si="1072">SUM(R367,R374,R376)</f>
        <v>0</v>
      </c>
      <c r="S366" s="11">
        <f t="shared" si="1072"/>
        <v>0</v>
      </c>
      <c r="T366" s="11">
        <f t="shared" si="1072"/>
        <v>0</v>
      </c>
      <c r="U366" s="11">
        <f t="shared" si="1072"/>
        <v>0</v>
      </c>
      <c r="V366" s="11">
        <f t="shared" si="1072"/>
        <v>0</v>
      </c>
      <c r="W366" s="11">
        <f t="shared" si="1072"/>
        <v>0</v>
      </c>
      <c r="X366" s="11">
        <f t="shared" ref="X366" si="1073">SUM(X367,X374,X376)</f>
        <v>0</v>
      </c>
      <c r="Y366" s="11">
        <f t="shared" si="1072"/>
        <v>0</v>
      </c>
      <c r="Z366" s="11">
        <f t="shared" si="1072"/>
        <v>0</v>
      </c>
      <c r="AA366" s="11">
        <f t="shared" si="1072"/>
        <v>0</v>
      </c>
      <c r="AB366" s="11">
        <f t="shared" si="1072"/>
        <v>0</v>
      </c>
      <c r="AC366" s="11">
        <f t="shared" si="1072"/>
        <v>0</v>
      </c>
      <c r="AD366" s="11">
        <f t="shared" si="1072"/>
        <v>0</v>
      </c>
      <c r="AE366" s="11">
        <f t="shared" si="1072"/>
        <v>0</v>
      </c>
      <c r="AF366" s="11">
        <f t="shared" si="1072"/>
        <v>0</v>
      </c>
      <c r="AG366" s="11">
        <f t="shared" si="1072"/>
        <v>0</v>
      </c>
      <c r="AH366" s="11">
        <v>0</v>
      </c>
      <c r="AI366" s="11">
        <v>0</v>
      </c>
      <c r="AJ366" s="11">
        <f t="shared" ref="AJ366:AY366" si="1074">SUM(AJ367,AJ374,AJ376)</f>
        <v>0</v>
      </c>
      <c r="AK366" s="11">
        <f t="shared" si="1074"/>
        <v>0</v>
      </c>
      <c r="AL366" s="11">
        <f t="shared" si="1074"/>
        <v>0</v>
      </c>
      <c r="AM366" s="11">
        <f t="shared" si="1074"/>
        <v>0</v>
      </c>
      <c r="AN366" s="11">
        <f t="shared" si="1074"/>
        <v>0</v>
      </c>
      <c r="AO366" s="11">
        <f t="shared" si="1074"/>
        <v>0</v>
      </c>
      <c r="AP366" s="11">
        <f t="shared" ref="AP366" si="1075">SUM(AP367,AP374,AP376)</f>
        <v>0</v>
      </c>
      <c r="AQ366" s="11">
        <f t="shared" si="1074"/>
        <v>0</v>
      </c>
      <c r="AR366" s="11">
        <f t="shared" si="1074"/>
        <v>0</v>
      </c>
      <c r="AS366" s="11">
        <f t="shared" si="1074"/>
        <v>0</v>
      </c>
      <c r="AT366" s="11">
        <f t="shared" si="1074"/>
        <v>0</v>
      </c>
      <c r="AU366" s="11">
        <f t="shared" si="1074"/>
        <v>0</v>
      </c>
      <c r="AV366" s="11">
        <f t="shared" si="1074"/>
        <v>0</v>
      </c>
      <c r="AW366" s="11">
        <f t="shared" si="1074"/>
        <v>0</v>
      </c>
      <c r="AX366" s="11">
        <f t="shared" si="1074"/>
        <v>0</v>
      </c>
      <c r="AY366" s="11">
        <f t="shared" si="1074"/>
        <v>0</v>
      </c>
      <c r="AZ366" s="11">
        <v>0</v>
      </c>
      <c r="BA366" s="11">
        <v>0</v>
      </c>
      <c r="BB366" s="11">
        <f t="shared" ref="BB366:BQ366" si="1076">SUM(BB367,BB374,BB376)</f>
        <v>0</v>
      </c>
      <c r="BC366" s="11">
        <f t="shared" si="1076"/>
        <v>0</v>
      </c>
      <c r="BD366" s="11">
        <f t="shared" si="1076"/>
        <v>0</v>
      </c>
      <c r="BE366" s="11">
        <f t="shared" si="1076"/>
        <v>0</v>
      </c>
      <c r="BF366" s="11">
        <f t="shared" si="1076"/>
        <v>0</v>
      </c>
      <c r="BG366" s="11">
        <f t="shared" si="1076"/>
        <v>0</v>
      </c>
      <c r="BH366" s="11">
        <f t="shared" ref="BH366" si="1077">SUM(BH367,BH374,BH376)</f>
        <v>0</v>
      </c>
      <c r="BI366" s="11">
        <f t="shared" si="1076"/>
        <v>0</v>
      </c>
      <c r="BJ366" s="11">
        <f t="shared" si="1076"/>
        <v>0</v>
      </c>
      <c r="BK366" s="11">
        <f t="shared" si="1076"/>
        <v>0</v>
      </c>
      <c r="BL366" s="11">
        <f t="shared" si="1076"/>
        <v>0</v>
      </c>
      <c r="BM366" s="11">
        <f t="shared" si="1076"/>
        <v>0</v>
      </c>
      <c r="BN366" s="11">
        <f t="shared" si="1076"/>
        <v>0</v>
      </c>
      <c r="BO366" s="11">
        <f t="shared" si="1076"/>
        <v>0</v>
      </c>
      <c r="BP366" s="11">
        <f t="shared" si="1076"/>
        <v>0</v>
      </c>
      <c r="BQ366" s="11">
        <f t="shared" si="1076"/>
        <v>0</v>
      </c>
      <c r="BR366" s="11">
        <v>0</v>
      </c>
      <c r="BS366" s="11">
        <v>0</v>
      </c>
      <c r="BT366" s="11">
        <f t="shared" ref="BT366:BZ366" si="1078">SUM(BT367,BT374,BT376)</f>
        <v>851747</v>
      </c>
      <c r="BU366" s="11">
        <f t="shared" si="1078"/>
        <v>682847</v>
      </c>
      <c r="BV366" s="11">
        <f t="shared" si="1078"/>
        <v>329819</v>
      </c>
      <c r="BW366" s="11">
        <f t="shared" si="1078"/>
        <v>132608</v>
      </c>
      <c r="BX366" s="11">
        <f t="shared" si="1078"/>
        <v>48638</v>
      </c>
      <c r="BY366" s="11">
        <f t="shared" si="1078"/>
        <v>41990</v>
      </c>
      <c r="BZ366" s="11">
        <f t="shared" si="1078"/>
        <v>41980</v>
      </c>
      <c r="CA366" s="11">
        <f t="shared" si="1068"/>
        <v>462427</v>
      </c>
      <c r="CB366" s="123">
        <f t="shared" ref="CB366:CB391" si="1079">IF(BU366=0,"-",CA366/BU366*100)</f>
        <v>67.720441035839656</v>
      </c>
    </row>
    <row r="367" spans="1:80" x14ac:dyDescent="0.25">
      <c r="A367" s="4" t="s">
        <v>27</v>
      </c>
      <c r="B367" s="4" t="s">
        <v>27</v>
      </c>
      <c r="C367" s="4" t="s">
        <v>28</v>
      </c>
      <c r="D367" s="79" t="s">
        <v>224</v>
      </c>
      <c r="E367" s="78" t="s">
        <v>31</v>
      </c>
      <c r="F367" s="78" t="s">
        <v>1</v>
      </c>
      <c r="G367" s="2" t="s">
        <v>1</v>
      </c>
      <c r="H367" s="2" t="s">
        <v>32</v>
      </c>
      <c r="I367" s="12">
        <f>SUM(I368:I369)</f>
        <v>374776</v>
      </c>
      <c r="J367" s="12">
        <f t="shared" si="1067"/>
        <v>424366</v>
      </c>
      <c r="K367" s="12">
        <f t="shared" ref="K367" si="1080">SUM(K368:K369)</f>
        <v>424366</v>
      </c>
      <c r="L367" s="12">
        <f t="shared" si="1070"/>
        <v>0</v>
      </c>
      <c r="M367" s="12">
        <f t="shared" ref="M367:Q367" si="1081">SUM(M368:M369)</f>
        <v>0</v>
      </c>
      <c r="N367" s="12">
        <f t="shared" si="1081"/>
        <v>0</v>
      </c>
      <c r="O367" s="12">
        <f t="shared" si="1081"/>
        <v>0</v>
      </c>
      <c r="P367" s="12">
        <f t="shared" si="1081"/>
        <v>0</v>
      </c>
      <c r="Q367" s="12">
        <f t="shared" si="1081"/>
        <v>0</v>
      </c>
      <c r="R367" s="12">
        <f t="shared" ref="R367:AG367" si="1082">SUM(R368:R369)</f>
        <v>0</v>
      </c>
      <c r="S367" s="12">
        <f t="shared" si="1082"/>
        <v>0</v>
      </c>
      <c r="T367" s="12">
        <f t="shared" si="1082"/>
        <v>0</v>
      </c>
      <c r="U367" s="12">
        <f t="shared" si="1082"/>
        <v>0</v>
      </c>
      <c r="V367" s="12">
        <f t="shared" si="1082"/>
        <v>0</v>
      </c>
      <c r="W367" s="12">
        <f t="shared" si="1082"/>
        <v>0</v>
      </c>
      <c r="X367" s="12">
        <f t="shared" ref="X367" si="1083">SUM(X368:X369)</f>
        <v>0</v>
      </c>
      <c r="Y367" s="12">
        <f t="shared" si="1082"/>
        <v>0</v>
      </c>
      <c r="Z367" s="12">
        <f t="shared" si="1082"/>
        <v>0</v>
      </c>
      <c r="AA367" s="12">
        <f t="shared" si="1082"/>
        <v>0</v>
      </c>
      <c r="AB367" s="12">
        <f t="shared" si="1082"/>
        <v>0</v>
      </c>
      <c r="AC367" s="12">
        <f t="shared" si="1082"/>
        <v>0</v>
      </c>
      <c r="AD367" s="12">
        <f t="shared" si="1082"/>
        <v>0</v>
      </c>
      <c r="AE367" s="12">
        <f t="shared" si="1082"/>
        <v>0</v>
      </c>
      <c r="AF367" s="12">
        <f t="shared" si="1082"/>
        <v>0</v>
      </c>
      <c r="AG367" s="12">
        <f t="shared" si="1082"/>
        <v>0</v>
      </c>
      <c r="AH367" s="12">
        <v>0</v>
      </c>
      <c r="AI367" s="12">
        <v>0</v>
      </c>
      <c r="AJ367" s="12">
        <f t="shared" ref="AJ367:AY367" si="1084">SUM(AJ368:AJ369)</f>
        <v>0</v>
      </c>
      <c r="AK367" s="12">
        <f t="shared" si="1084"/>
        <v>0</v>
      </c>
      <c r="AL367" s="12">
        <f t="shared" si="1084"/>
        <v>0</v>
      </c>
      <c r="AM367" s="12">
        <f t="shared" si="1084"/>
        <v>0</v>
      </c>
      <c r="AN367" s="12">
        <f t="shared" si="1084"/>
        <v>0</v>
      </c>
      <c r="AO367" s="12">
        <f t="shared" si="1084"/>
        <v>0</v>
      </c>
      <c r="AP367" s="12">
        <f t="shared" ref="AP367" si="1085">SUM(AP368:AP369)</f>
        <v>0</v>
      </c>
      <c r="AQ367" s="12">
        <f t="shared" si="1084"/>
        <v>0</v>
      </c>
      <c r="AR367" s="12">
        <f t="shared" si="1084"/>
        <v>0</v>
      </c>
      <c r="AS367" s="12">
        <f t="shared" si="1084"/>
        <v>0</v>
      </c>
      <c r="AT367" s="12">
        <f t="shared" si="1084"/>
        <v>0</v>
      </c>
      <c r="AU367" s="12">
        <f t="shared" si="1084"/>
        <v>0</v>
      </c>
      <c r="AV367" s="12">
        <f t="shared" si="1084"/>
        <v>0</v>
      </c>
      <c r="AW367" s="12">
        <f t="shared" si="1084"/>
        <v>0</v>
      </c>
      <c r="AX367" s="12">
        <f t="shared" si="1084"/>
        <v>0</v>
      </c>
      <c r="AY367" s="12">
        <f t="shared" si="1084"/>
        <v>0</v>
      </c>
      <c r="AZ367" s="12">
        <v>0</v>
      </c>
      <c r="BA367" s="12">
        <v>0</v>
      </c>
      <c r="BB367" s="12">
        <f t="shared" ref="BB367:BQ367" si="1086">SUM(BB368:BB369)</f>
        <v>0</v>
      </c>
      <c r="BC367" s="12">
        <f t="shared" si="1086"/>
        <v>0</v>
      </c>
      <c r="BD367" s="12">
        <f t="shared" si="1086"/>
        <v>0</v>
      </c>
      <c r="BE367" s="12">
        <f t="shared" si="1086"/>
        <v>0</v>
      </c>
      <c r="BF367" s="12">
        <f t="shared" si="1086"/>
        <v>0</v>
      </c>
      <c r="BG367" s="12">
        <f t="shared" si="1086"/>
        <v>0</v>
      </c>
      <c r="BH367" s="12">
        <f t="shared" ref="BH367" si="1087">SUM(BH368:BH369)</f>
        <v>0</v>
      </c>
      <c r="BI367" s="12">
        <f t="shared" si="1086"/>
        <v>0</v>
      </c>
      <c r="BJ367" s="12">
        <f t="shared" si="1086"/>
        <v>0</v>
      </c>
      <c r="BK367" s="12">
        <f t="shared" si="1086"/>
        <v>0</v>
      </c>
      <c r="BL367" s="12">
        <f t="shared" si="1086"/>
        <v>0</v>
      </c>
      <c r="BM367" s="12">
        <f t="shared" si="1086"/>
        <v>0</v>
      </c>
      <c r="BN367" s="12">
        <f t="shared" si="1086"/>
        <v>0</v>
      </c>
      <c r="BO367" s="12">
        <f t="shared" si="1086"/>
        <v>0</v>
      </c>
      <c r="BP367" s="12">
        <f t="shared" si="1086"/>
        <v>0</v>
      </c>
      <c r="BQ367" s="12">
        <f t="shared" si="1086"/>
        <v>0</v>
      </c>
      <c r="BR367" s="12">
        <v>0</v>
      </c>
      <c r="BS367" s="12">
        <v>0</v>
      </c>
      <c r="BT367" s="12">
        <f t="shared" ref="BT367:BW367" si="1088">SUM(BT368:BT369)</f>
        <v>454555</v>
      </c>
      <c r="BU367" s="12">
        <f t="shared" ref="BU367:BV367" si="1089">SUM(BU368:BU369)</f>
        <v>454555</v>
      </c>
      <c r="BV367" s="12">
        <f t="shared" si="1089"/>
        <v>241171</v>
      </c>
      <c r="BW367" s="12">
        <f t="shared" si="1088"/>
        <v>114188</v>
      </c>
      <c r="BX367" s="12">
        <f t="shared" ref="BX367:BZ367" si="1090">SUM(BX368:BX369)</f>
        <v>39828</v>
      </c>
      <c r="BY367" s="12">
        <f t="shared" si="1090"/>
        <v>37180</v>
      </c>
      <c r="BZ367" s="12">
        <f t="shared" si="1090"/>
        <v>37180</v>
      </c>
      <c r="CA367" s="12">
        <f t="shared" si="1068"/>
        <v>355359</v>
      </c>
      <c r="CB367" s="124">
        <f t="shared" si="1079"/>
        <v>78.177338275896204</v>
      </c>
    </row>
    <row r="368" spans="1:80" x14ac:dyDescent="0.25">
      <c r="A368" s="4" t="s">
        <v>27</v>
      </c>
      <c r="B368" s="4" t="s">
        <v>27</v>
      </c>
      <c r="C368" s="4" t="s">
        <v>28</v>
      </c>
      <c r="D368" s="79" t="s">
        <v>224</v>
      </c>
      <c r="E368" s="89">
        <v>6111</v>
      </c>
      <c r="F368" s="79"/>
      <c r="G368" s="74" t="s">
        <v>1887</v>
      </c>
      <c r="H368" s="13" t="s">
        <v>33</v>
      </c>
      <c r="I368" s="14">
        <v>327776</v>
      </c>
      <c r="J368" s="14">
        <f t="shared" si="1067"/>
        <v>377366</v>
      </c>
      <c r="K368" s="14">
        <v>377366</v>
      </c>
      <c r="L368" s="14">
        <f t="shared" si="1070"/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/>
      <c r="T368" s="14"/>
      <c r="U368" s="14"/>
      <c r="V368" s="14"/>
      <c r="W368" s="14"/>
      <c r="X368" s="14">
        <f t="shared" si="1000"/>
        <v>0</v>
      </c>
      <c r="Y368" s="14"/>
      <c r="Z368" s="14"/>
      <c r="AA368" s="14"/>
      <c r="AB368" s="14"/>
      <c r="AC368" s="14"/>
      <c r="AD368" s="14"/>
      <c r="AE368" s="14"/>
      <c r="AF368" s="14"/>
      <c r="AG368" s="14"/>
      <c r="AH368" s="14">
        <v>0</v>
      </c>
      <c r="AI368" s="14">
        <v>0</v>
      </c>
      <c r="AJ368" s="14">
        <v>0</v>
      </c>
      <c r="AK368" s="14"/>
      <c r="AL368" s="14"/>
      <c r="AM368" s="14"/>
      <c r="AN368" s="14"/>
      <c r="AO368" s="14"/>
      <c r="AP368" s="14">
        <f t="shared" si="1001"/>
        <v>0</v>
      </c>
      <c r="AQ368" s="14"/>
      <c r="AR368" s="14"/>
      <c r="AS368" s="14"/>
      <c r="AT368" s="14"/>
      <c r="AU368" s="14"/>
      <c r="AV368" s="14"/>
      <c r="AW368" s="14"/>
      <c r="AX368" s="14"/>
      <c r="AY368" s="14"/>
      <c r="AZ368" s="14">
        <v>0</v>
      </c>
      <c r="BA368" s="14">
        <v>0</v>
      </c>
      <c r="BB368" s="14">
        <v>0</v>
      </c>
      <c r="BC368" s="14"/>
      <c r="BD368" s="14"/>
      <c r="BE368" s="14"/>
      <c r="BF368" s="14"/>
      <c r="BG368" s="14"/>
      <c r="BH368" s="14">
        <f t="shared" si="1002"/>
        <v>0</v>
      </c>
      <c r="BI368" s="14"/>
      <c r="BJ368" s="14"/>
      <c r="BK368" s="14"/>
      <c r="BL368" s="14"/>
      <c r="BM368" s="14"/>
      <c r="BN368" s="14"/>
      <c r="BO368" s="14"/>
      <c r="BP368" s="14"/>
      <c r="BQ368" s="14"/>
      <c r="BR368" s="14">
        <v>0</v>
      </c>
      <c r="BS368" s="14">
        <v>0</v>
      </c>
      <c r="BT368" s="14">
        <v>407555</v>
      </c>
      <c r="BU368" s="14">
        <v>407555</v>
      </c>
      <c r="BV368" s="14">
        <v>210758</v>
      </c>
      <c r="BW368" s="14">
        <f t="shared" si="978"/>
        <v>102000</v>
      </c>
      <c r="BX368" s="14">
        <v>34000</v>
      </c>
      <c r="BY368" s="14">
        <v>34000</v>
      </c>
      <c r="BZ368" s="14">
        <v>34000</v>
      </c>
      <c r="CA368" s="14">
        <f t="shared" si="1068"/>
        <v>312758</v>
      </c>
      <c r="CB368" s="122">
        <f t="shared" si="1079"/>
        <v>76.740071892137266</v>
      </c>
    </row>
    <row r="369" spans="1:80" x14ac:dyDescent="0.25">
      <c r="A369" s="1" t="s">
        <v>27</v>
      </c>
      <c r="B369" s="1" t="s">
        <v>27</v>
      </c>
      <c r="C369" s="1" t="s">
        <v>28</v>
      </c>
      <c r="D369" s="82" t="s">
        <v>224</v>
      </c>
      <c r="E369" s="82" t="s">
        <v>34</v>
      </c>
      <c r="F369" s="79" t="s">
        <v>1</v>
      </c>
      <c r="G369" s="13" t="s">
        <v>1</v>
      </c>
      <c r="H369" s="2" t="s">
        <v>35</v>
      </c>
      <c r="I369" s="12">
        <f>SUM(I370:I373)</f>
        <v>47000</v>
      </c>
      <c r="J369" s="12">
        <f t="shared" si="1067"/>
        <v>47000</v>
      </c>
      <c r="K369" s="12">
        <f t="shared" ref="K369" si="1091">SUM(K370:K373)</f>
        <v>47000</v>
      </c>
      <c r="L369" s="12">
        <f t="shared" si="1070"/>
        <v>0</v>
      </c>
      <c r="M369" s="12">
        <f t="shared" ref="M369:Q369" si="1092">SUM(M370:M373)</f>
        <v>0</v>
      </c>
      <c r="N369" s="12">
        <f t="shared" si="1092"/>
        <v>0</v>
      </c>
      <c r="O369" s="12">
        <f t="shared" si="1092"/>
        <v>0</v>
      </c>
      <c r="P369" s="12">
        <f t="shared" si="1092"/>
        <v>0</v>
      </c>
      <c r="Q369" s="12">
        <f t="shared" si="1092"/>
        <v>0</v>
      </c>
      <c r="R369" s="12">
        <f t="shared" ref="R369:AG369" si="1093">SUM(R370:R373)</f>
        <v>0</v>
      </c>
      <c r="S369" s="12">
        <f t="shared" si="1093"/>
        <v>0</v>
      </c>
      <c r="T369" s="12">
        <f t="shared" si="1093"/>
        <v>0</v>
      </c>
      <c r="U369" s="12">
        <f t="shared" si="1093"/>
        <v>0</v>
      </c>
      <c r="V369" s="12">
        <f t="shared" si="1093"/>
        <v>0</v>
      </c>
      <c r="W369" s="12">
        <f t="shared" si="1093"/>
        <v>0</v>
      </c>
      <c r="X369" s="12">
        <f t="shared" si="1093"/>
        <v>0</v>
      </c>
      <c r="Y369" s="12">
        <f t="shared" si="1093"/>
        <v>0</v>
      </c>
      <c r="Z369" s="12">
        <f t="shared" si="1093"/>
        <v>0</v>
      </c>
      <c r="AA369" s="12">
        <f t="shared" si="1093"/>
        <v>0</v>
      </c>
      <c r="AB369" s="12">
        <f t="shared" si="1093"/>
        <v>0</v>
      </c>
      <c r="AC369" s="12">
        <f t="shared" si="1093"/>
        <v>0</v>
      </c>
      <c r="AD369" s="12">
        <f t="shared" si="1093"/>
        <v>0</v>
      </c>
      <c r="AE369" s="12">
        <f t="shared" si="1093"/>
        <v>0</v>
      </c>
      <c r="AF369" s="12">
        <f t="shared" si="1093"/>
        <v>0</v>
      </c>
      <c r="AG369" s="12">
        <f t="shared" si="1093"/>
        <v>0</v>
      </c>
      <c r="AH369" s="12">
        <v>0</v>
      </c>
      <c r="AI369" s="12">
        <v>0</v>
      </c>
      <c r="AJ369" s="12">
        <f t="shared" ref="AJ369:AY369" si="1094">SUM(AJ370:AJ373)</f>
        <v>0</v>
      </c>
      <c r="AK369" s="12">
        <f t="shared" si="1094"/>
        <v>0</v>
      </c>
      <c r="AL369" s="12">
        <f t="shared" si="1094"/>
        <v>0</v>
      </c>
      <c r="AM369" s="12">
        <f t="shared" si="1094"/>
        <v>0</v>
      </c>
      <c r="AN369" s="12">
        <f t="shared" si="1094"/>
        <v>0</v>
      </c>
      <c r="AO369" s="12">
        <f t="shared" si="1094"/>
        <v>0</v>
      </c>
      <c r="AP369" s="12">
        <f t="shared" si="1094"/>
        <v>0</v>
      </c>
      <c r="AQ369" s="12">
        <f t="shared" si="1094"/>
        <v>0</v>
      </c>
      <c r="AR369" s="12">
        <f t="shared" si="1094"/>
        <v>0</v>
      </c>
      <c r="AS369" s="12">
        <f t="shared" si="1094"/>
        <v>0</v>
      </c>
      <c r="AT369" s="12">
        <f t="shared" si="1094"/>
        <v>0</v>
      </c>
      <c r="AU369" s="12">
        <f t="shared" si="1094"/>
        <v>0</v>
      </c>
      <c r="AV369" s="12">
        <f t="shared" si="1094"/>
        <v>0</v>
      </c>
      <c r="AW369" s="12">
        <f t="shared" si="1094"/>
        <v>0</v>
      </c>
      <c r="AX369" s="12">
        <f t="shared" si="1094"/>
        <v>0</v>
      </c>
      <c r="AY369" s="12">
        <f t="shared" si="1094"/>
        <v>0</v>
      </c>
      <c r="AZ369" s="12">
        <v>0</v>
      </c>
      <c r="BA369" s="12">
        <v>0</v>
      </c>
      <c r="BB369" s="12">
        <f t="shared" ref="BB369:BQ369" si="1095">SUM(BB370:BB373)</f>
        <v>0</v>
      </c>
      <c r="BC369" s="12">
        <f t="shared" si="1095"/>
        <v>0</v>
      </c>
      <c r="BD369" s="12">
        <f t="shared" si="1095"/>
        <v>0</v>
      </c>
      <c r="BE369" s="12">
        <f t="shared" si="1095"/>
        <v>0</v>
      </c>
      <c r="BF369" s="12">
        <f t="shared" si="1095"/>
        <v>0</v>
      </c>
      <c r="BG369" s="12">
        <f t="shared" si="1095"/>
        <v>0</v>
      </c>
      <c r="BH369" s="12">
        <f t="shared" si="1095"/>
        <v>0</v>
      </c>
      <c r="BI369" s="12">
        <f t="shared" si="1095"/>
        <v>0</v>
      </c>
      <c r="BJ369" s="12">
        <f t="shared" si="1095"/>
        <v>0</v>
      </c>
      <c r="BK369" s="12">
        <f t="shared" si="1095"/>
        <v>0</v>
      </c>
      <c r="BL369" s="12">
        <f t="shared" si="1095"/>
        <v>0</v>
      </c>
      <c r="BM369" s="12">
        <f t="shared" si="1095"/>
        <v>0</v>
      </c>
      <c r="BN369" s="12">
        <f t="shared" si="1095"/>
        <v>0</v>
      </c>
      <c r="BO369" s="12">
        <f t="shared" si="1095"/>
        <v>0</v>
      </c>
      <c r="BP369" s="12">
        <f t="shared" si="1095"/>
        <v>0</v>
      </c>
      <c r="BQ369" s="12">
        <f t="shared" si="1095"/>
        <v>0</v>
      </c>
      <c r="BR369" s="12">
        <v>0</v>
      </c>
      <c r="BS369" s="12">
        <v>0</v>
      </c>
      <c r="BT369" s="12">
        <f t="shared" ref="BT369:BZ369" si="1096">SUM(BT370:BT373)</f>
        <v>47000</v>
      </c>
      <c r="BU369" s="12">
        <f t="shared" si="1096"/>
        <v>47000</v>
      </c>
      <c r="BV369" s="12">
        <f t="shared" si="1096"/>
        <v>30413</v>
      </c>
      <c r="BW369" s="12">
        <f t="shared" si="1096"/>
        <v>12188</v>
      </c>
      <c r="BX369" s="12">
        <f t="shared" si="1096"/>
        <v>5828</v>
      </c>
      <c r="BY369" s="12">
        <f t="shared" si="1096"/>
        <v>3180</v>
      </c>
      <c r="BZ369" s="12">
        <f t="shared" si="1096"/>
        <v>3180</v>
      </c>
      <c r="CA369" s="12">
        <f t="shared" si="1068"/>
        <v>42601</v>
      </c>
      <c r="CB369" s="124">
        <f t="shared" si="1079"/>
        <v>90.640425531914886</v>
      </c>
    </row>
    <row r="370" spans="1:80" x14ac:dyDescent="0.25">
      <c r="A370" s="4" t="s">
        <v>27</v>
      </c>
      <c r="B370" s="4" t="s">
        <v>27</v>
      </c>
      <c r="C370" s="4" t="s">
        <v>28</v>
      </c>
      <c r="D370" s="79" t="s">
        <v>224</v>
      </c>
      <c r="E370" s="89">
        <v>6112</v>
      </c>
      <c r="F370" s="79" t="s">
        <v>226</v>
      </c>
      <c r="G370" s="74" t="s">
        <v>1887</v>
      </c>
      <c r="H370" s="13" t="s">
        <v>92</v>
      </c>
      <c r="I370" s="14">
        <v>6500</v>
      </c>
      <c r="J370" s="14">
        <f t="shared" si="1067"/>
        <v>6000</v>
      </c>
      <c r="K370" s="14">
        <v>6000</v>
      </c>
      <c r="L370" s="14">
        <f t="shared" si="1070"/>
        <v>0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/>
      <c r="T370" s="14"/>
      <c r="U370" s="14"/>
      <c r="V370" s="14"/>
      <c r="W370" s="14"/>
      <c r="X370" s="14">
        <f t="shared" si="1000"/>
        <v>0</v>
      </c>
      <c r="Y370" s="14"/>
      <c r="Z370" s="14"/>
      <c r="AA370" s="14"/>
      <c r="AB370" s="14"/>
      <c r="AC370" s="14"/>
      <c r="AD370" s="14"/>
      <c r="AE370" s="14"/>
      <c r="AF370" s="14"/>
      <c r="AG370" s="14"/>
      <c r="AH370" s="14">
        <v>0</v>
      </c>
      <c r="AI370" s="14">
        <v>0</v>
      </c>
      <c r="AJ370" s="14">
        <v>0</v>
      </c>
      <c r="AK370" s="14"/>
      <c r="AL370" s="14"/>
      <c r="AM370" s="14"/>
      <c r="AN370" s="14"/>
      <c r="AO370" s="14"/>
      <c r="AP370" s="14">
        <f t="shared" si="1001"/>
        <v>0</v>
      </c>
      <c r="AQ370" s="14"/>
      <c r="AR370" s="14"/>
      <c r="AS370" s="14"/>
      <c r="AT370" s="14"/>
      <c r="AU370" s="14"/>
      <c r="AV370" s="14"/>
      <c r="AW370" s="14"/>
      <c r="AX370" s="14"/>
      <c r="AY370" s="14"/>
      <c r="AZ370" s="14">
        <v>0</v>
      </c>
      <c r="BA370" s="14">
        <v>0</v>
      </c>
      <c r="BB370" s="14">
        <v>0</v>
      </c>
      <c r="BC370" s="14"/>
      <c r="BD370" s="14"/>
      <c r="BE370" s="14"/>
      <c r="BF370" s="14"/>
      <c r="BG370" s="14"/>
      <c r="BH370" s="14">
        <f t="shared" si="1002"/>
        <v>0</v>
      </c>
      <c r="BI370" s="14"/>
      <c r="BJ370" s="14"/>
      <c r="BK370" s="14"/>
      <c r="BL370" s="14"/>
      <c r="BM370" s="14"/>
      <c r="BN370" s="14"/>
      <c r="BO370" s="14"/>
      <c r="BP370" s="14"/>
      <c r="BQ370" s="14"/>
      <c r="BR370" s="14">
        <v>0</v>
      </c>
      <c r="BS370" s="14">
        <v>0</v>
      </c>
      <c r="BT370" s="14">
        <v>6000</v>
      </c>
      <c r="BU370" s="14">
        <v>6000</v>
      </c>
      <c r="BV370" s="14">
        <v>2880</v>
      </c>
      <c r="BW370" s="14">
        <f t="shared" si="978"/>
        <v>1440</v>
      </c>
      <c r="BX370" s="14">
        <v>480</v>
      </c>
      <c r="BY370" s="14">
        <v>480</v>
      </c>
      <c r="BZ370" s="14">
        <v>480</v>
      </c>
      <c r="CA370" s="14">
        <f t="shared" si="1068"/>
        <v>4320</v>
      </c>
      <c r="CB370" s="122">
        <f t="shared" si="1079"/>
        <v>72</v>
      </c>
    </row>
    <row r="371" spans="1:80" x14ac:dyDescent="0.25">
      <c r="A371" s="4" t="s">
        <v>27</v>
      </c>
      <c r="B371" s="4" t="s">
        <v>27</v>
      </c>
      <c r="C371" s="4" t="s">
        <v>28</v>
      </c>
      <c r="D371" s="79" t="s">
        <v>224</v>
      </c>
      <c r="E371" s="89">
        <v>6112</v>
      </c>
      <c r="F371" s="79" t="s">
        <v>227</v>
      </c>
      <c r="G371" s="74" t="s">
        <v>1887</v>
      </c>
      <c r="H371" s="13" t="s">
        <v>39</v>
      </c>
      <c r="I371" s="14">
        <v>27000</v>
      </c>
      <c r="J371" s="14">
        <f t="shared" si="1067"/>
        <v>27000</v>
      </c>
      <c r="K371" s="14">
        <v>27000</v>
      </c>
      <c r="L371" s="14">
        <f t="shared" si="1070"/>
        <v>0</v>
      </c>
      <c r="M371" s="14">
        <v>0</v>
      </c>
      <c r="N371" s="14">
        <v>0</v>
      </c>
      <c r="O371" s="14">
        <v>0</v>
      </c>
      <c r="P371" s="14">
        <v>0</v>
      </c>
      <c r="Q371" s="14">
        <v>0</v>
      </c>
      <c r="R371" s="14">
        <v>0</v>
      </c>
      <c r="S371" s="14"/>
      <c r="T371" s="14"/>
      <c r="U371" s="14"/>
      <c r="V371" s="14"/>
      <c r="W371" s="14"/>
      <c r="X371" s="14">
        <f t="shared" si="1000"/>
        <v>0</v>
      </c>
      <c r="Y371" s="14"/>
      <c r="Z371" s="14"/>
      <c r="AA371" s="14"/>
      <c r="AB371" s="14"/>
      <c r="AC371" s="14"/>
      <c r="AD371" s="14"/>
      <c r="AE371" s="14"/>
      <c r="AF371" s="14"/>
      <c r="AG371" s="14"/>
      <c r="AH371" s="14">
        <v>0</v>
      </c>
      <c r="AI371" s="14">
        <v>0</v>
      </c>
      <c r="AJ371" s="14">
        <v>0</v>
      </c>
      <c r="AK371" s="14"/>
      <c r="AL371" s="14"/>
      <c r="AM371" s="14"/>
      <c r="AN371" s="14"/>
      <c r="AO371" s="14"/>
      <c r="AP371" s="14">
        <f t="shared" si="1001"/>
        <v>0</v>
      </c>
      <c r="AQ371" s="14"/>
      <c r="AR371" s="14"/>
      <c r="AS371" s="14"/>
      <c r="AT371" s="14"/>
      <c r="AU371" s="14"/>
      <c r="AV371" s="14"/>
      <c r="AW371" s="14"/>
      <c r="AX371" s="14"/>
      <c r="AY371" s="14"/>
      <c r="AZ371" s="14">
        <v>0</v>
      </c>
      <c r="BA371" s="14">
        <v>0</v>
      </c>
      <c r="BB371" s="14">
        <v>0</v>
      </c>
      <c r="BC371" s="14"/>
      <c r="BD371" s="14"/>
      <c r="BE371" s="14"/>
      <c r="BF371" s="14"/>
      <c r="BG371" s="14"/>
      <c r="BH371" s="14">
        <f t="shared" si="1002"/>
        <v>0</v>
      </c>
      <c r="BI371" s="14"/>
      <c r="BJ371" s="14"/>
      <c r="BK371" s="14"/>
      <c r="BL371" s="14"/>
      <c r="BM371" s="14"/>
      <c r="BN371" s="14"/>
      <c r="BO371" s="14"/>
      <c r="BP371" s="14"/>
      <c r="BQ371" s="14"/>
      <c r="BR371" s="14">
        <v>0</v>
      </c>
      <c r="BS371" s="14">
        <v>0</v>
      </c>
      <c r="BT371" s="14">
        <v>27000</v>
      </c>
      <c r="BU371" s="14">
        <v>27000</v>
      </c>
      <c r="BV371" s="14">
        <v>16200</v>
      </c>
      <c r="BW371" s="14">
        <f t="shared" si="978"/>
        <v>8100</v>
      </c>
      <c r="BX371" s="14">
        <v>2700</v>
      </c>
      <c r="BY371" s="14">
        <v>2700</v>
      </c>
      <c r="BZ371" s="14">
        <v>2700</v>
      </c>
      <c r="CA371" s="14">
        <f t="shared" si="1068"/>
        <v>24300</v>
      </c>
      <c r="CB371" s="122">
        <f t="shared" si="1079"/>
        <v>90</v>
      </c>
    </row>
    <row r="372" spans="1:80" x14ac:dyDescent="0.25">
      <c r="A372" s="4" t="s">
        <v>27</v>
      </c>
      <c r="B372" s="4" t="s">
        <v>27</v>
      </c>
      <c r="C372" s="4" t="s">
        <v>28</v>
      </c>
      <c r="D372" s="79" t="s">
        <v>224</v>
      </c>
      <c r="E372" s="89">
        <v>6112</v>
      </c>
      <c r="F372" s="79" t="s">
        <v>228</v>
      </c>
      <c r="G372" s="74" t="s">
        <v>1887</v>
      </c>
      <c r="H372" s="13" t="s">
        <v>41</v>
      </c>
      <c r="I372" s="14">
        <v>5500</v>
      </c>
      <c r="J372" s="14">
        <f t="shared" si="1067"/>
        <v>6000</v>
      </c>
      <c r="K372" s="14">
        <v>6000</v>
      </c>
      <c r="L372" s="14">
        <f t="shared" si="1070"/>
        <v>0</v>
      </c>
      <c r="M372" s="14">
        <v>0</v>
      </c>
      <c r="N372" s="14">
        <v>0</v>
      </c>
      <c r="O372" s="14">
        <v>0</v>
      </c>
      <c r="P372" s="14">
        <v>0</v>
      </c>
      <c r="Q372" s="14">
        <v>0</v>
      </c>
      <c r="R372" s="14">
        <v>0</v>
      </c>
      <c r="S372" s="14"/>
      <c r="T372" s="14"/>
      <c r="U372" s="14"/>
      <c r="V372" s="14"/>
      <c r="W372" s="14"/>
      <c r="X372" s="14">
        <f t="shared" si="1000"/>
        <v>0</v>
      </c>
      <c r="Y372" s="14"/>
      <c r="Z372" s="14"/>
      <c r="AA372" s="14"/>
      <c r="AB372" s="14"/>
      <c r="AC372" s="14"/>
      <c r="AD372" s="14"/>
      <c r="AE372" s="14"/>
      <c r="AF372" s="14"/>
      <c r="AG372" s="14"/>
      <c r="AH372" s="14">
        <v>0</v>
      </c>
      <c r="AI372" s="14">
        <v>0</v>
      </c>
      <c r="AJ372" s="14">
        <v>0</v>
      </c>
      <c r="AK372" s="14"/>
      <c r="AL372" s="14"/>
      <c r="AM372" s="14"/>
      <c r="AN372" s="14"/>
      <c r="AO372" s="14"/>
      <c r="AP372" s="14">
        <f t="shared" si="1001"/>
        <v>0</v>
      </c>
      <c r="AQ372" s="14"/>
      <c r="AR372" s="14"/>
      <c r="AS372" s="14"/>
      <c r="AT372" s="14"/>
      <c r="AU372" s="14"/>
      <c r="AV372" s="14"/>
      <c r="AW372" s="14"/>
      <c r="AX372" s="14"/>
      <c r="AY372" s="14"/>
      <c r="AZ372" s="14">
        <v>0</v>
      </c>
      <c r="BA372" s="14">
        <v>0</v>
      </c>
      <c r="BB372" s="14">
        <v>0</v>
      </c>
      <c r="BC372" s="14"/>
      <c r="BD372" s="14"/>
      <c r="BE372" s="14"/>
      <c r="BF372" s="14"/>
      <c r="BG372" s="14"/>
      <c r="BH372" s="14">
        <f t="shared" si="1002"/>
        <v>0</v>
      </c>
      <c r="BI372" s="14"/>
      <c r="BJ372" s="14"/>
      <c r="BK372" s="14"/>
      <c r="BL372" s="14"/>
      <c r="BM372" s="14"/>
      <c r="BN372" s="14"/>
      <c r="BO372" s="14"/>
      <c r="BP372" s="14"/>
      <c r="BQ372" s="14"/>
      <c r="BR372" s="14">
        <v>0</v>
      </c>
      <c r="BS372" s="14">
        <v>0</v>
      </c>
      <c r="BT372" s="14">
        <v>6000</v>
      </c>
      <c r="BU372" s="14">
        <v>6000</v>
      </c>
      <c r="BV372" s="14">
        <v>5981</v>
      </c>
      <c r="BW372" s="14">
        <f t="shared" si="978"/>
        <v>0</v>
      </c>
      <c r="BX372" s="14">
        <v>0</v>
      </c>
      <c r="BY372" s="14">
        <v>0</v>
      </c>
      <c r="BZ372" s="14">
        <v>0</v>
      </c>
      <c r="CA372" s="14">
        <f t="shared" si="1068"/>
        <v>5981</v>
      </c>
      <c r="CB372" s="122">
        <f t="shared" si="1079"/>
        <v>99.683333333333337</v>
      </c>
    </row>
    <row r="373" spans="1:80" x14ac:dyDescent="0.25">
      <c r="A373" s="4" t="s">
        <v>27</v>
      </c>
      <c r="B373" s="4" t="s">
        <v>27</v>
      </c>
      <c r="C373" s="4" t="s">
        <v>28</v>
      </c>
      <c r="D373" s="79" t="s">
        <v>224</v>
      </c>
      <c r="E373" s="89">
        <v>6112</v>
      </c>
      <c r="F373" s="79" t="s">
        <v>229</v>
      </c>
      <c r="G373" s="74" t="s">
        <v>1887</v>
      </c>
      <c r="H373" s="13" t="s">
        <v>43</v>
      </c>
      <c r="I373" s="14">
        <v>8000</v>
      </c>
      <c r="J373" s="14">
        <f t="shared" si="1067"/>
        <v>8000</v>
      </c>
      <c r="K373" s="14">
        <v>8000</v>
      </c>
      <c r="L373" s="14">
        <f t="shared" si="1070"/>
        <v>0</v>
      </c>
      <c r="M373" s="14">
        <v>0</v>
      </c>
      <c r="N373" s="14">
        <v>0</v>
      </c>
      <c r="O373" s="14">
        <v>0</v>
      </c>
      <c r="P373" s="14">
        <v>0</v>
      </c>
      <c r="Q373" s="14">
        <v>0</v>
      </c>
      <c r="R373" s="14">
        <v>0</v>
      </c>
      <c r="S373" s="14"/>
      <c r="T373" s="14"/>
      <c r="U373" s="14"/>
      <c r="V373" s="14"/>
      <c r="W373" s="14"/>
      <c r="X373" s="14">
        <f t="shared" si="1000"/>
        <v>0</v>
      </c>
      <c r="Y373" s="14"/>
      <c r="Z373" s="14"/>
      <c r="AA373" s="14"/>
      <c r="AB373" s="14"/>
      <c r="AC373" s="14"/>
      <c r="AD373" s="14"/>
      <c r="AE373" s="14"/>
      <c r="AF373" s="14"/>
      <c r="AG373" s="14"/>
      <c r="AH373" s="14">
        <v>0</v>
      </c>
      <c r="AI373" s="14">
        <v>0</v>
      </c>
      <c r="AJ373" s="14">
        <v>0</v>
      </c>
      <c r="AK373" s="14"/>
      <c r="AL373" s="14"/>
      <c r="AM373" s="14"/>
      <c r="AN373" s="14"/>
      <c r="AO373" s="14"/>
      <c r="AP373" s="14">
        <f t="shared" si="1001"/>
        <v>0</v>
      </c>
      <c r="AQ373" s="14"/>
      <c r="AR373" s="14"/>
      <c r="AS373" s="14"/>
      <c r="AT373" s="14"/>
      <c r="AU373" s="14"/>
      <c r="AV373" s="14"/>
      <c r="AW373" s="14"/>
      <c r="AX373" s="14"/>
      <c r="AY373" s="14"/>
      <c r="AZ373" s="14">
        <v>0</v>
      </c>
      <c r="BA373" s="14">
        <v>0</v>
      </c>
      <c r="BB373" s="14">
        <v>0</v>
      </c>
      <c r="BC373" s="14"/>
      <c r="BD373" s="14"/>
      <c r="BE373" s="14"/>
      <c r="BF373" s="14"/>
      <c r="BG373" s="14"/>
      <c r="BH373" s="14">
        <f t="shared" si="1002"/>
        <v>0</v>
      </c>
      <c r="BI373" s="14"/>
      <c r="BJ373" s="14"/>
      <c r="BK373" s="14"/>
      <c r="BL373" s="14"/>
      <c r="BM373" s="14"/>
      <c r="BN373" s="14"/>
      <c r="BO373" s="14"/>
      <c r="BP373" s="14"/>
      <c r="BQ373" s="14"/>
      <c r="BR373" s="14">
        <v>0</v>
      </c>
      <c r="BS373" s="14">
        <v>0</v>
      </c>
      <c r="BT373" s="14">
        <v>8000</v>
      </c>
      <c r="BU373" s="14">
        <v>8000</v>
      </c>
      <c r="BV373" s="14">
        <v>5352</v>
      </c>
      <c r="BW373" s="14">
        <f>BX373+BY373+BZ373</f>
        <v>2648</v>
      </c>
      <c r="BX373" s="14">
        <v>2648</v>
      </c>
      <c r="BY373" s="14">
        <v>0</v>
      </c>
      <c r="BZ373" s="14">
        <v>0</v>
      </c>
      <c r="CA373" s="14">
        <f t="shared" si="1068"/>
        <v>8000</v>
      </c>
      <c r="CB373" s="122">
        <f t="shared" si="1079"/>
        <v>100</v>
      </c>
    </row>
    <row r="374" spans="1:80" x14ac:dyDescent="0.25">
      <c r="A374" s="4" t="s">
        <v>27</v>
      </c>
      <c r="B374" s="4" t="s">
        <v>27</v>
      </c>
      <c r="C374" s="4" t="s">
        <v>28</v>
      </c>
      <c r="D374" s="79" t="s">
        <v>224</v>
      </c>
      <c r="E374" s="78" t="s">
        <v>44</v>
      </c>
      <c r="F374" s="78" t="s">
        <v>1</v>
      </c>
      <c r="G374" s="2" t="s">
        <v>1</v>
      </c>
      <c r="H374" s="2" t="s">
        <v>45</v>
      </c>
      <c r="I374" s="12">
        <f>SUM(I375)</f>
        <v>35000</v>
      </c>
      <c r="J374" s="12">
        <f t="shared" si="1067"/>
        <v>39623</v>
      </c>
      <c r="K374" s="12">
        <f t="shared" ref="K374:Q374" si="1097">SUM(K375)</f>
        <v>39623</v>
      </c>
      <c r="L374" s="12">
        <f t="shared" si="1070"/>
        <v>0</v>
      </c>
      <c r="M374" s="12">
        <f t="shared" si="1097"/>
        <v>0</v>
      </c>
      <c r="N374" s="12">
        <f t="shared" si="1097"/>
        <v>0</v>
      </c>
      <c r="O374" s="12">
        <f t="shared" si="1097"/>
        <v>0</v>
      </c>
      <c r="P374" s="12">
        <f t="shared" si="1097"/>
        <v>0</v>
      </c>
      <c r="Q374" s="12">
        <f t="shared" si="1097"/>
        <v>0</v>
      </c>
      <c r="R374" s="12">
        <f t="shared" ref="R374:AG374" si="1098">SUM(R375)</f>
        <v>0</v>
      </c>
      <c r="S374" s="12">
        <f t="shared" si="1098"/>
        <v>0</v>
      </c>
      <c r="T374" s="12">
        <f t="shared" si="1098"/>
        <v>0</v>
      </c>
      <c r="U374" s="12">
        <f t="shared" si="1098"/>
        <v>0</v>
      </c>
      <c r="V374" s="12">
        <f t="shared" si="1098"/>
        <v>0</v>
      </c>
      <c r="W374" s="12">
        <f t="shared" si="1098"/>
        <v>0</v>
      </c>
      <c r="X374" s="12">
        <f t="shared" si="1098"/>
        <v>0</v>
      </c>
      <c r="Y374" s="12">
        <f t="shared" si="1098"/>
        <v>0</v>
      </c>
      <c r="Z374" s="12">
        <f t="shared" si="1098"/>
        <v>0</v>
      </c>
      <c r="AA374" s="12">
        <f t="shared" si="1098"/>
        <v>0</v>
      </c>
      <c r="AB374" s="12">
        <f t="shared" si="1098"/>
        <v>0</v>
      </c>
      <c r="AC374" s="12">
        <f t="shared" si="1098"/>
        <v>0</v>
      </c>
      <c r="AD374" s="12">
        <f t="shared" si="1098"/>
        <v>0</v>
      </c>
      <c r="AE374" s="12">
        <f t="shared" si="1098"/>
        <v>0</v>
      </c>
      <c r="AF374" s="12">
        <f t="shared" si="1098"/>
        <v>0</v>
      </c>
      <c r="AG374" s="12">
        <f t="shared" si="1098"/>
        <v>0</v>
      </c>
      <c r="AH374" s="12">
        <v>0</v>
      </c>
      <c r="AI374" s="12">
        <v>0</v>
      </c>
      <c r="AJ374" s="12">
        <f t="shared" ref="AJ374:AY374" si="1099">SUM(AJ375)</f>
        <v>0</v>
      </c>
      <c r="AK374" s="12">
        <f t="shared" si="1099"/>
        <v>0</v>
      </c>
      <c r="AL374" s="12">
        <f t="shared" si="1099"/>
        <v>0</v>
      </c>
      <c r="AM374" s="12">
        <f t="shared" si="1099"/>
        <v>0</v>
      </c>
      <c r="AN374" s="12">
        <f t="shared" si="1099"/>
        <v>0</v>
      </c>
      <c r="AO374" s="12">
        <f t="shared" si="1099"/>
        <v>0</v>
      </c>
      <c r="AP374" s="12">
        <f t="shared" si="1099"/>
        <v>0</v>
      </c>
      <c r="AQ374" s="12">
        <f t="shared" si="1099"/>
        <v>0</v>
      </c>
      <c r="AR374" s="12">
        <f t="shared" si="1099"/>
        <v>0</v>
      </c>
      <c r="AS374" s="12">
        <f t="shared" si="1099"/>
        <v>0</v>
      </c>
      <c r="AT374" s="12">
        <f t="shared" si="1099"/>
        <v>0</v>
      </c>
      <c r="AU374" s="12">
        <f t="shared" si="1099"/>
        <v>0</v>
      </c>
      <c r="AV374" s="12">
        <f t="shared" si="1099"/>
        <v>0</v>
      </c>
      <c r="AW374" s="12">
        <f t="shared" si="1099"/>
        <v>0</v>
      </c>
      <c r="AX374" s="12">
        <f t="shared" si="1099"/>
        <v>0</v>
      </c>
      <c r="AY374" s="12">
        <f t="shared" si="1099"/>
        <v>0</v>
      </c>
      <c r="AZ374" s="12">
        <v>0</v>
      </c>
      <c r="BA374" s="12">
        <v>0</v>
      </c>
      <c r="BB374" s="12">
        <f t="shared" ref="BB374:BQ374" si="1100">SUM(BB375)</f>
        <v>0</v>
      </c>
      <c r="BC374" s="12">
        <f t="shared" si="1100"/>
        <v>0</v>
      </c>
      <c r="BD374" s="12">
        <f t="shared" si="1100"/>
        <v>0</v>
      </c>
      <c r="BE374" s="12">
        <f t="shared" si="1100"/>
        <v>0</v>
      </c>
      <c r="BF374" s="12">
        <f t="shared" si="1100"/>
        <v>0</v>
      </c>
      <c r="BG374" s="12">
        <f t="shared" si="1100"/>
        <v>0</v>
      </c>
      <c r="BH374" s="12">
        <f t="shared" si="1100"/>
        <v>0</v>
      </c>
      <c r="BI374" s="12">
        <f t="shared" si="1100"/>
        <v>0</v>
      </c>
      <c r="BJ374" s="12">
        <f t="shared" si="1100"/>
        <v>0</v>
      </c>
      <c r="BK374" s="12">
        <f t="shared" si="1100"/>
        <v>0</v>
      </c>
      <c r="BL374" s="12">
        <f t="shared" si="1100"/>
        <v>0</v>
      </c>
      <c r="BM374" s="12">
        <f t="shared" si="1100"/>
        <v>0</v>
      </c>
      <c r="BN374" s="12">
        <f t="shared" si="1100"/>
        <v>0</v>
      </c>
      <c r="BO374" s="12">
        <f t="shared" si="1100"/>
        <v>0</v>
      </c>
      <c r="BP374" s="12">
        <f t="shared" si="1100"/>
        <v>0</v>
      </c>
      <c r="BQ374" s="12">
        <f t="shared" si="1100"/>
        <v>0</v>
      </c>
      <c r="BR374" s="12">
        <v>0</v>
      </c>
      <c r="BS374" s="12">
        <v>0</v>
      </c>
      <c r="BT374" s="12">
        <f t="shared" ref="BT374:BZ374" si="1101">SUM(BT375)</f>
        <v>42793</v>
      </c>
      <c r="BU374" s="12">
        <f t="shared" si="1101"/>
        <v>42793</v>
      </c>
      <c r="BV374" s="12">
        <f t="shared" si="1101"/>
        <v>22160</v>
      </c>
      <c r="BW374" s="12">
        <f t="shared" si="1101"/>
        <v>11100</v>
      </c>
      <c r="BX374" s="12">
        <f t="shared" si="1101"/>
        <v>3700</v>
      </c>
      <c r="BY374" s="12">
        <f t="shared" si="1101"/>
        <v>3700</v>
      </c>
      <c r="BZ374" s="12">
        <f t="shared" si="1101"/>
        <v>3700</v>
      </c>
      <c r="CA374" s="12">
        <f t="shared" si="1068"/>
        <v>33260</v>
      </c>
      <c r="CB374" s="124">
        <f t="shared" si="1079"/>
        <v>77.722992078143633</v>
      </c>
    </row>
    <row r="375" spans="1:80" x14ac:dyDescent="0.25">
      <c r="A375" s="4" t="s">
        <v>27</v>
      </c>
      <c r="B375" s="4" t="s">
        <v>27</v>
      </c>
      <c r="C375" s="4" t="s">
        <v>28</v>
      </c>
      <c r="D375" s="79" t="s">
        <v>224</v>
      </c>
      <c r="E375" s="89">
        <v>6121</v>
      </c>
      <c r="F375" s="79"/>
      <c r="G375" s="74" t="s">
        <v>1887</v>
      </c>
      <c r="H375" s="13" t="s">
        <v>46</v>
      </c>
      <c r="I375" s="14">
        <v>35000</v>
      </c>
      <c r="J375" s="14">
        <f t="shared" si="1067"/>
        <v>39623</v>
      </c>
      <c r="K375" s="14">
        <v>39623</v>
      </c>
      <c r="L375" s="14">
        <f t="shared" si="1070"/>
        <v>0</v>
      </c>
      <c r="M375" s="14">
        <v>0</v>
      </c>
      <c r="N375" s="14">
        <v>0</v>
      </c>
      <c r="O375" s="14">
        <v>0</v>
      </c>
      <c r="P375" s="14">
        <v>0</v>
      </c>
      <c r="Q375" s="14">
        <v>0</v>
      </c>
      <c r="R375" s="14">
        <v>0</v>
      </c>
      <c r="S375" s="14"/>
      <c r="T375" s="14"/>
      <c r="U375" s="14"/>
      <c r="V375" s="14"/>
      <c r="W375" s="14"/>
      <c r="X375" s="14">
        <f t="shared" si="1000"/>
        <v>0</v>
      </c>
      <c r="Y375" s="14"/>
      <c r="Z375" s="14"/>
      <c r="AA375" s="14"/>
      <c r="AB375" s="14"/>
      <c r="AC375" s="14"/>
      <c r="AD375" s="14"/>
      <c r="AE375" s="14"/>
      <c r="AF375" s="14"/>
      <c r="AG375" s="14"/>
      <c r="AH375" s="14">
        <v>0</v>
      </c>
      <c r="AI375" s="14">
        <v>0</v>
      </c>
      <c r="AJ375" s="14">
        <v>0</v>
      </c>
      <c r="AK375" s="14"/>
      <c r="AL375" s="14"/>
      <c r="AM375" s="14"/>
      <c r="AN375" s="14"/>
      <c r="AO375" s="14"/>
      <c r="AP375" s="14">
        <f t="shared" si="1001"/>
        <v>0</v>
      </c>
      <c r="AQ375" s="14"/>
      <c r="AR375" s="14"/>
      <c r="AS375" s="14"/>
      <c r="AT375" s="14"/>
      <c r="AU375" s="14"/>
      <c r="AV375" s="14"/>
      <c r="AW375" s="14"/>
      <c r="AX375" s="14"/>
      <c r="AY375" s="14"/>
      <c r="AZ375" s="14">
        <v>0</v>
      </c>
      <c r="BA375" s="14">
        <v>0</v>
      </c>
      <c r="BB375" s="14">
        <v>0</v>
      </c>
      <c r="BC375" s="14"/>
      <c r="BD375" s="14"/>
      <c r="BE375" s="14"/>
      <c r="BF375" s="14"/>
      <c r="BG375" s="14"/>
      <c r="BH375" s="14">
        <f t="shared" si="1002"/>
        <v>0</v>
      </c>
      <c r="BI375" s="14"/>
      <c r="BJ375" s="14"/>
      <c r="BK375" s="14"/>
      <c r="BL375" s="14"/>
      <c r="BM375" s="14"/>
      <c r="BN375" s="14"/>
      <c r="BO375" s="14"/>
      <c r="BP375" s="14"/>
      <c r="BQ375" s="14"/>
      <c r="BR375" s="14">
        <v>0</v>
      </c>
      <c r="BS375" s="14">
        <v>0</v>
      </c>
      <c r="BT375" s="14">
        <v>42793</v>
      </c>
      <c r="BU375" s="14">
        <v>42793</v>
      </c>
      <c r="BV375" s="14">
        <v>22160</v>
      </c>
      <c r="BW375" s="14">
        <f t="shared" si="978"/>
        <v>11100</v>
      </c>
      <c r="BX375" s="14">
        <v>3700</v>
      </c>
      <c r="BY375" s="14">
        <v>3700</v>
      </c>
      <c r="BZ375" s="14">
        <v>3700</v>
      </c>
      <c r="CA375" s="14">
        <f t="shared" si="1068"/>
        <v>33260</v>
      </c>
      <c r="CB375" s="122">
        <f t="shared" si="1079"/>
        <v>77.722992078143633</v>
      </c>
    </row>
    <row r="376" spans="1:80" x14ac:dyDescent="0.25">
      <c r="A376" s="4" t="s">
        <v>27</v>
      </c>
      <c r="B376" s="4" t="s">
        <v>27</v>
      </c>
      <c r="C376" s="4" t="s">
        <v>28</v>
      </c>
      <c r="D376" s="79" t="s">
        <v>224</v>
      </c>
      <c r="E376" s="78" t="s">
        <v>47</v>
      </c>
      <c r="F376" s="78" t="s">
        <v>1</v>
      </c>
      <c r="G376" s="2" t="s">
        <v>1</v>
      </c>
      <c r="H376" s="2" t="s">
        <v>48</v>
      </c>
      <c r="I376" s="12">
        <f>SUM(I377:I379)</f>
        <v>353900</v>
      </c>
      <c r="J376" s="12">
        <f t="shared" si="1067"/>
        <v>354303</v>
      </c>
      <c r="K376" s="12">
        <f>SUM(K377:K379)</f>
        <v>354303</v>
      </c>
      <c r="L376" s="12">
        <f t="shared" si="1070"/>
        <v>0</v>
      </c>
      <c r="M376" s="12">
        <f>SUM(M377:M379)</f>
        <v>0</v>
      </c>
      <c r="N376" s="12">
        <f>SUM(N377:N379)</f>
        <v>0</v>
      </c>
      <c r="O376" s="12">
        <f>SUM(O377:O379)</f>
        <v>0</v>
      </c>
      <c r="P376" s="12">
        <f>SUM(P377:P379)</f>
        <v>0</v>
      </c>
      <c r="Q376" s="12">
        <f>SUM(Q377:Q379)</f>
        <v>0</v>
      </c>
      <c r="R376" s="12">
        <f>SUM(R377:R379)</f>
        <v>0</v>
      </c>
      <c r="S376" s="12">
        <f t="shared" ref="S376:AG376" si="1102">SUM(S377:S379)</f>
        <v>0</v>
      </c>
      <c r="T376" s="12">
        <f t="shared" si="1102"/>
        <v>0</v>
      </c>
      <c r="U376" s="12">
        <f t="shared" si="1102"/>
        <v>0</v>
      </c>
      <c r="V376" s="12">
        <f t="shared" si="1102"/>
        <v>0</v>
      </c>
      <c r="W376" s="12">
        <f t="shared" si="1102"/>
        <v>0</v>
      </c>
      <c r="X376" s="12">
        <f t="shared" si="1102"/>
        <v>0</v>
      </c>
      <c r="Y376" s="12">
        <f t="shared" si="1102"/>
        <v>0</v>
      </c>
      <c r="Z376" s="12">
        <f t="shared" si="1102"/>
        <v>0</v>
      </c>
      <c r="AA376" s="12">
        <f t="shared" si="1102"/>
        <v>0</v>
      </c>
      <c r="AB376" s="12">
        <f t="shared" si="1102"/>
        <v>0</v>
      </c>
      <c r="AC376" s="12">
        <f t="shared" si="1102"/>
        <v>0</v>
      </c>
      <c r="AD376" s="12">
        <f t="shared" si="1102"/>
        <v>0</v>
      </c>
      <c r="AE376" s="12">
        <f t="shared" si="1102"/>
        <v>0</v>
      </c>
      <c r="AF376" s="12">
        <f t="shared" si="1102"/>
        <v>0</v>
      </c>
      <c r="AG376" s="12">
        <f t="shared" si="1102"/>
        <v>0</v>
      </c>
      <c r="AH376" s="12">
        <v>0</v>
      </c>
      <c r="AI376" s="12">
        <v>0</v>
      </c>
      <c r="AJ376" s="12">
        <f>SUM(AJ377:AJ379)</f>
        <v>0</v>
      </c>
      <c r="AK376" s="12">
        <f t="shared" ref="AK376:AY376" si="1103">SUM(AK377:AK379)</f>
        <v>0</v>
      </c>
      <c r="AL376" s="12">
        <f t="shared" si="1103"/>
        <v>0</v>
      </c>
      <c r="AM376" s="12">
        <f t="shared" si="1103"/>
        <v>0</v>
      </c>
      <c r="AN376" s="12">
        <f t="shared" si="1103"/>
        <v>0</v>
      </c>
      <c r="AO376" s="12">
        <f t="shared" si="1103"/>
        <v>0</v>
      </c>
      <c r="AP376" s="12">
        <f t="shared" si="1103"/>
        <v>0</v>
      </c>
      <c r="AQ376" s="12">
        <f t="shared" si="1103"/>
        <v>0</v>
      </c>
      <c r="AR376" s="12">
        <f t="shared" si="1103"/>
        <v>0</v>
      </c>
      <c r="AS376" s="12">
        <f t="shared" si="1103"/>
        <v>0</v>
      </c>
      <c r="AT376" s="12">
        <f t="shared" si="1103"/>
        <v>0</v>
      </c>
      <c r="AU376" s="12">
        <f t="shared" si="1103"/>
        <v>0</v>
      </c>
      <c r="AV376" s="12">
        <f t="shared" si="1103"/>
        <v>0</v>
      </c>
      <c r="AW376" s="12">
        <f t="shared" si="1103"/>
        <v>0</v>
      </c>
      <c r="AX376" s="12">
        <f t="shared" si="1103"/>
        <v>0</v>
      </c>
      <c r="AY376" s="12">
        <f t="shared" si="1103"/>
        <v>0</v>
      </c>
      <c r="AZ376" s="12">
        <v>0</v>
      </c>
      <c r="BA376" s="12">
        <v>0</v>
      </c>
      <c r="BB376" s="12">
        <f>SUM(BB377:BB379)</f>
        <v>0</v>
      </c>
      <c r="BC376" s="12">
        <f t="shared" ref="BC376:BQ376" si="1104">SUM(BC377:BC379)</f>
        <v>0</v>
      </c>
      <c r="BD376" s="12">
        <f t="shared" si="1104"/>
        <v>0</v>
      </c>
      <c r="BE376" s="12">
        <f t="shared" si="1104"/>
        <v>0</v>
      </c>
      <c r="BF376" s="12">
        <f t="shared" si="1104"/>
        <v>0</v>
      </c>
      <c r="BG376" s="12">
        <f t="shared" si="1104"/>
        <v>0</v>
      </c>
      <c r="BH376" s="12">
        <f t="shared" si="1104"/>
        <v>0</v>
      </c>
      <c r="BI376" s="12">
        <f t="shared" si="1104"/>
        <v>0</v>
      </c>
      <c r="BJ376" s="12">
        <f t="shared" si="1104"/>
        <v>0</v>
      </c>
      <c r="BK376" s="12">
        <f t="shared" si="1104"/>
        <v>0</v>
      </c>
      <c r="BL376" s="12">
        <f t="shared" si="1104"/>
        <v>0</v>
      </c>
      <c r="BM376" s="12">
        <f t="shared" si="1104"/>
        <v>0</v>
      </c>
      <c r="BN376" s="12">
        <f t="shared" si="1104"/>
        <v>0</v>
      </c>
      <c r="BO376" s="12">
        <f t="shared" si="1104"/>
        <v>0</v>
      </c>
      <c r="BP376" s="12">
        <f t="shared" si="1104"/>
        <v>0</v>
      </c>
      <c r="BQ376" s="12">
        <f t="shared" si="1104"/>
        <v>0</v>
      </c>
      <c r="BR376" s="12">
        <v>0</v>
      </c>
      <c r="BS376" s="12">
        <v>0</v>
      </c>
      <c r="BT376" s="12">
        <f t="shared" ref="BT376:BX376" si="1105">SUM(BT377:BT379)</f>
        <v>354399</v>
      </c>
      <c r="BU376" s="12">
        <f t="shared" si="1105"/>
        <v>185499</v>
      </c>
      <c r="BV376" s="12">
        <f t="shared" si="1105"/>
        <v>66488</v>
      </c>
      <c r="BW376" s="12">
        <f t="shared" si="1105"/>
        <v>7320</v>
      </c>
      <c r="BX376" s="12">
        <f t="shared" si="1105"/>
        <v>5110</v>
      </c>
      <c r="BY376" s="12">
        <f t="shared" ref="BY376" si="1106">SUM(BY377:BY379)</f>
        <v>1110</v>
      </c>
      <c r="BZ376" s="12">
        <f t="shared" ref="BZ376" si="1107">SUM(BZ377:BZ379)</f>
        <v>1100</v>
      </c>
      <c r="CA376" s="12">
        <f t="shared" si="1068"/>
        <v>73808</v>
      </c>
      <c r="CB376" s="124">
        <f t="shared" si="1079"/>
        <v>39.788893740667064</v>
      </c>
    </row>
    <row r="377" spans="1:80" x14ac:dyDescent="0.25">
      <c r="A377" s="4" t="s">
        <v>27</v>
      </c>
      <c r="B377" s="4" t="s">
        <v>27</v>
      </c>
      <c r="C377" s="4" t="s">
        <v>28</v>
      </c>
      <c r="D377" s="79" t="s">
        <v>224</v>
      </c>
      <c r="E377" s="89">
        <v>6131</v>
      </c>
      <c r="F377" s="79"/>
      <c r="G377" s="74" t="s">
        <v>1887</v>
      </c>
      <c r="H377" s="13" t="s">
        <v>49</v>
      </c>
      <c r="I377" s="14">
        <v>2500</v>
      </c>
      <c r="J377" s="14">
        <f t="shared" si="1067"/>
        <v>2500</v>
      </c>
      <c r="K377" s="14">
        <v>2500</v>
      </c>
      <c r="L377" s="14">
        <f t="shared" si="1070"/>
        <v>0</v>
      </c>
      <c r="M377" s="14">
        <v>0</v>
      </c>
      <c r="N377" s="14">
        <v>0</v>
      </c>
      <c r="O377" s="14">
        <v>0</v>
      </c>
      <c r="P377" s="14">
        <v>0</v>
      </c>
      <c r="Q377" s="14">
        <v>0</v>
      </c>
      <c r="R377" s="14">
        <v>0</v>
      </c>
      <c r="S377" s="14"/>
      <c r="T377" s="14"/>
      <c r="U377" s="14"/>
      <c r="V377" s="14"/>
      <c r="W377" s="14"/>
      <c r="X377" s="14">
        <f t="shared" si="1000"/>
        <v>0</v>
      </c>
      <c r="Y377" s="14"/>
      <c r="Z377" s="14"/>
      <c r="AA377" s="14"/>
      <c r="AB377" s="14"/>
      <c r="AC377" s="14"/>
      <c r="AD377" s="14"/>
      <c r="AE377" s="14"/>
      <c r="AF377" s="14"/>
      <c r="AG377" s="14"/>
      <c r="AH377" s="14">
        <v>0</v>
      </c>
      <c r="AI377" s="14">
        <v>0</v>
      </c>
      <c r="AJ377" s="14">
        <v>0</v>
      </c>
      <c r="AK377" s="14"/>
      <c r="AL377" s="14"/>
      <c r="AM377" s="14"/>
      <c r="AN377" s="14"/>
      <c r="AO377" s="14"/>
      <c r="AP377" s="14">
        <f t="shared" si="1001"/>
        <v>0</v>
      </c>
      <c r="AQ377" s="14"/>
      <c r="AR377" s="14"/>
      <c r="AS377" s="14"/>
      <c r="AT377" s="14"/>
      <c r="AU377" s="14"/>
      <c r="AV377" s="14"/>
      <c r="AW377" s="14"/>
      <c r="AX377" s="14"/>
      <c r="AY377" s="14"/>
      <c r="AZ377" s="14">
        <v>0</v>
      </c>
      <c r="BA377" s="14">
        <v>0</v>
      </c>
      <c r="BB377" s="14">
        <v>0</v>
      </c>
      <c r="BC377" s="14"/>
      <c r="BD377" s="14"/>
      <c r="BE377" s="14"/>
      <c r="BF377" s="14"/>
      <c r="BG377" s="14"/>
      <c r="BH377" s="14">
        <f t="shared" si="1002"/>
        <v>0</v>
      </c>
      <c r="BI377" s="14"/>
      <c r="BJ377" s="14"/>
      <c r="BK377" s="14"/>
      <c r="BL377" s="14"/>
      <c r="BM377" s="14"/>
      <c r="BN377" s="14"/>
      <c r="BO377" s="14"/>
      <c r="BP377" s="14"/>
      <c r="BQ377" s="14"/>
      <c r="BR377" s="14">
        <v>0</v>
      </c>
      <c r="BS377" s="14">
        <v>0</v>
      </c>
      <c r="BT377" s="14">
        <v>2500</v>
      </c>
      <c r="BU377" s="14">
        <v>2500</v>
      </c>
      <c r="BV377" s="14">
        <v>2500</v>
      </c>
      <c r="BW377" s="14">
        <f t="shared" si="978"/>
        <v>0</v>
      </c>
      <c r="BX377" s="14"/>
      <c r="BY377" s="14"/>
      <c r="BZ377" s="14"/>
      <c r="CA377" s="14">
        <f t="shared" si="1068"/>
        <v>2500</v>
      </c>
      <c r="CB377" s="122">
        <f t="shared" si="1079"/>
        <v>100</v>
      </c>
    </row>
    <row r="378" spans="1:80" x14ac:dyDescent="0.25">
      <c r="A378" s="4" t="s">
        <v>27</v>
      </c>
      <c r="B378" s="4" t="s">
        <v>27</v>
      </c>
      <c r="C378" s="4" t="s">
        <v>28</v>
      </c>
      <c r="D378" s="79" t="s">
        <v>224</v>
      </c>
      <c r="E378" s="89">
        <v>6134</v>
      </c>
      <c r="F378" s="79"/>
      <c r="G378" s="74" t="s">
        <v>1887</v>
      </c>
      <c r="H378" s="13" t="s">
        <v>200</v>
      </c>
      <c r="I378" s="14"/>
      <c r="J378" s="14">
        <f t="shared" si="1067"/>
        <v>200</v>
      </c>
      <c r="K378" s="14">
        <v>200</v>
      </c>
      <c r="L378" s="14">
        <f t="shared" si="1070"/>
        <v>0</v>
      </c>
      <c r="M378" s="14"/>
      <c r="N378" s="14"/>
      <c r="O378" s="14"/>
      <c r="P378" s="14"/>
      <c r="Q378" s="14"/>
      <c r="R378" s="14">
        <v>0</v>
      </c>
      <c r="S378" s="14"/>
      <c r="T378" s="14"/>
      <c r="U378" s="14"/>
      <c r="V378" s="14"/>
      <c r="W378" s="14"/>
      <c r="X378" s="14">
        <f t="shared" si="1000"/>
        <v>0</v>
      </c>
      <c r="Y378" s="14"/>
      <c r="Z378" s="14"/>
      <c r="AA378" s="14"/>
      <c r="AB378" s="14"/>
      <c r="AC378" s="14"/>
      <c r="AD378" s="14"/>
      <c r="AE378" s="14"/>
      <c r="AF378" s="14"/>
      <c r="AG378" s="14"/>
      <c r="AH378" s="14">
        <v>0</v>
      </c>
      <c r="AI378" s="14">
        <v>0</v>
      </c>
      <c r="AJ378" s="14"/>
      <c r="AK378" s="14"/>
      <c r="AL378" s="14"/>
      <c r="AM378" s="14"/>
      <c r="AN378" s="14"/>
      <c r="AO378" s="14"/>
      <c r="AP378" s="14">
        <f t="shared" si="1001"/>
        <v>0</v>
      </c>
      <c r="AQ378" s="14"/>
      <c r="AR378" s="14"/>
      <c r="AS378" s="14"/>
      <c r="AT378" s="14"/>
      <c r="AU378" s="14"/>
      <c r="AV378" s="14"/>
      <c r="AW378" s="14"/>
      <c r="AX378" s="14"/>
      <c r="AY378" s="14"/>
      <c r="AZ378" s="14">
        <v>0</v>
      </c>
      <c r="BA378" s="14">
        <v>0</v>
      </c>
      <c r="BB378" s="14"/>
      <c r="BC378" s="14"/>
      <c r="BD378" s="14"/>
      <c r="BE378" s="14"/>
      <c r="BF378" s="14"/>
      <c r="BG378" s="14"/>
      <c r="BH378" s="14">
        <f t="shared" si="1002"/>
        <v>0</v>
      </c>
      <c r="BI378" s="14"/>
      <c r="BJ378" s="14"/>
      <c r="BK378" s="14"/>
      <c r="BL378" s="14"/>
      <c r="BM378" s="14"/>
      <c r="BN378" s="14"/>
      <c r="BO378" s="14"/>
      <c r="BP378" s="14"/>
      <c r="BQ378" s="14"/>
      <c r="BR378" s="14">
        <v>0</v>
      </c>
      <c r="BS378" s="14">
        <v>0</v>
      </c>
      <c r="BT378" s="14">
        <v>200</v>
      </c>
      <c r="BU378" s="14">
        <v>200</v>
      </c>
      <c r="BV378" s="14">
        <v>200</v>
      </c>
      <c r="BW378" s="14">
        <f t="shared" si="978"/>
        <v>0</v>
      </c>
      <c r="BX378" s="14"/>
      <c r="BY378" s="14"/>
      <c r="BZ378" s="14"/>
      <c r="CA378" s="14">
        <f t="shared" si="1068"/>
        <v>200</v>
      </c>
      <c r="CB378" s="122">
        <f t="shared" si="1079"/>
        <v>100</v>
      </c>
    </row>
    <row r="379" spans="1:80" x14ac:dyDescent="0.25">
      <c r="A379" s="1" t="s">
        <v>27</v>
      </c>
      <c r="B379" s="1" t="s">
        <v>27</v>
      </c>
      <c r="C379" s="1" t="s">
        <v>28</v>
      </c>
      <c r="D379" s="82" t="s">
        <v>224</v>
      </c>
      <c r="E379" s="82" t="s">
        <v>50</v>
      </c>
      <c r="F379" s="79" t="s">
        <v>1</v>
      </c>
      <c r="G379" s="13" t="s">
        <v>1</v>
      </c>
      <c r="H379" s="2" t="s">
        <v>51</v>
      </c>
      <c r="I379" s="12">
        <f>SUM(I380:I384)</f>
        <v>351400</v>
      </c>
      <c r="J379" s="12">
        <f t="shared" si="1067"/>
        <v>351603</v>
      </c>
      <c r="K379" s="12">
        <f t="shared" ref="K379" si="1108">SUM(K380:K384)</f>
        <v>351603</v>
      </c>
      <c r="L379" s="12">
        <f t="shared" si="1070"/>
        <v>0</v>
      </c>
      <c r="M379" s="12">
        <f t="shared" ref="M379:Q379" si="1109">SUM(M380:M384)</f>
        <v>0</v>
      </c>
      <c r="N379" s="12">
        <f t="shared" si="1109"/>
        <v>0</v>
      </c>
      <c r="O379" s="12">
        <f t="shared" si="1109"/>
        <v>0</v>
      </c>
      <c r="P379" s="12">
        <f t="shared" si="1109"/>
        <v>0</v>
      </c>
      <c r="Q379" s="12">
        <f t="shared" si="1109"/>
        <v>0</v>
      </c>
      <c r="R379" s="12">
        <f t="shared" ref="R379:AG379" si="1110">SUM(R380:R384)</f>
        <v>0</v>
      </c>
      <c r="S379" s="12">
        <f t="shared" si="1110"/>
        <v>0</v>
      </c>
      <c r="T379" s="12">
        <f t="shared" si="1110"/>
        <v>0</v>
      </c>
      <c r="U379" s="12">
        <f t="shared" si="1110"/>
        <v>0</v>
      </c>
      <c r="V379" s="12">
        <f t="shared" si="1110"/>
        <v>0</v>
      </c>
      <c r="W379" s="12">
        <f t="shared" si="1110"/>
        <v>0</v>
      </c>
      <c r="X379" s="12">
        <f t="shared" si="1110"/>
        <v>0</v>
      </c>
      <c r="Y379" s="12">
        <f t="shared" si="1110"/>
        <v>0</v>
      </c>
      <c r="Z379" s="12">
        <f t="shared" si="1110"/>
        <v>0</v>
      </c>
      <c r="AA379" s="12">
        <f t="shared" si="1110"/>
        <v>0</v>
      </c>
      <c r="AB379" s="12">
        <f t="shared" si="1110"/>
        <v>0</v>
      </c>
      <c r="AC379" s="12">
        <f t="shared" si="1110"/>
        <v>0</v>
      </c>
      <c r="AD379" s="12">
        <f t="shared" si="1110"/>
        <v>0</v>
      </c>
      <c r="AE379" s="12">
        <f t="shared" si="1110"/>
        <v>0</v>
      </c>
      <c r="AF379" s="12">
        <f t="shared" si="1110"/>
        <v>0</v>
      </c>
      <c r="AG379" s="12">
        <f t="shared" si="1110"/>
        <v>0</v>
      </c>
      <c r="AH379" s="12">
        <v>0</v>
      </c>
      <c r="AI379" s="12">
        <v>0</v>
      </c>
      <c r="AJ379" s="12">
        <f t="shared" ref="AJ379:AY379" si="1111">SUM(AJ380:AJ384)</f>
        <v>0</v>
      </c>
      <c r="AK379" s="12">
        <f t="shared" si="1111"/>
        <v>0</v>
      </c>
      <c r="AL379" s="12">
        <f t="shared" si="1111"/>
        <v>0</v>
      </c>
      <c r="AM379" s="12">
        <f t="shared" si="1111"/>
        <v>0</v>
      </c>
      <c r="AN379" s="12">
        <f t="shared" si="1111"/>
        <v>0</v>
      </c>
      <c r="AO379" s="12">
        <f t="shared" si="1111"/>
        <v>0</v>
      </c>
      <c r="AP379" s="12">
        <f t="shared" si="1111"/>
        <v>0</v>
      </c>
      <c r="AQ379" s="12">
        <f t="shared" si="1111"/>
        <v>0</v>
      </c>
      <c r="AR379" s="12">
        <f t="shared" si="1111"/>
        <v>0</v>
      </c>
      <c r="AS379" s="12">
        <f t="shared" si="1111"/>
        <v>0</v>
      </c>
      <c r="AT379" s="12">
        <f t="shared" si="1111"/>
        <v>0</v>
      </c>
      <c r="AU379" s="12">
        <f t="shared" si="1111"/>
        <v>0</v>
      </c>
      <c r="AV379" s="12">
        <f t="shared" si="1111"/>
        <v>0</v>
      </c>
      <c r="AW379" s="12">
        <f t="shared" si="1111"/>
        <v>0</v>
      </c>
      <c r="AX379" s="12">
        <f t="shared" si="1111"/>
        <v>0</v>
      </c>
      <c r="AY379" s="12">
        <f t="shared" si="1111"/>
        <v>0</v>
      </c>
      <c r="AZ379" s="12">
        <v>0</v>
      </c>
      <c r="BA379" s="12">
        <v>0</v>
      </c>
      <c r="BB379" s="12">
        <f t="shared" ref="BB379:BQ379" si="1112">SUM(BB380:BB384)</f>
        <v>0</v>
      </c>
      <c r="BC379" s="12">
        <f t="shared" si="1112"/>
        <v>0</v>
      </c>
      <c r="BD379" s="12">
        <f t="shared" si="1112"/>
        <v>0</v>
      </c>
      <c r="BE379" s="12">
        <f t="shared" si="1112"/>
        <v>0</v>
      </c>
      <c r="BF379" s="12">
        <f t="shared" si="1112"/>
        <v>0</v>
      </c>
      <c r="BG379" s="12">
        <f t="shared" si="1112"/>
        <v>0</v>
      </c>
      <c r="BH379" s="12">
        <f t="shared" si="1112"/>
        <v>0</v>
      </c>
      <c r="BI379" s="12">
        <f t="shared" si="1112"/>
        <v>0</v>
      </c>
      <c r="BJ379" s="12">
        <f t="shared" si="1112"/>
        <v>0</v>
      </c>
      <c r="BK379" s="12">
        <f t="shared" si="1112"/>
        <v>0</v>
      </c>
      <c r="BL379" s="12">
        <f t="shared" si="1112"/>
        <v>0</v>
      </c>
      <c r="BM379" s="12">
        <f t="shared" si="1112"/>
        <v>0</v>
      </c>
      <c r="BN379" s="12">
        <f t="shared" si="1112"/>
        <v>0</v>
      </c>
      <c r="BO379" s="12">
        <f t="shared" si="1112"/>
        <v>0</v>
      </c>
      <c r="BP379" s="12">
        <f t="shared" si="1112"/>
        <v>0</v>
      </c>
      <c r="BQ379" s="12">
        <f t="shared" si="1112"/>
        <v>0</v>
      </c>
      <c r="BR379" s="12">
        <v>0</v>
      </c>
      <c r="BS379" s="12">
        <v>0</v>
      </c>
      <c r="BT379" s="12">
        <f t="shared" ref="BT379:BZ379" si="1113">SUM(BT380:BT384)</f>
        <v>351699</v>
      </c>
      <c r="BU379" s="12">
        <f t="shared" si="1113"/>
        <v>182799</v>
      </c>
      <c r="BV379" s="12">
        <f t="shared" si="1113"/>
        <v>63788</v>
      </c>
      <c r="BW379" s="12">
        <f t="shared" si="1113"/>
        <v>7320</v>
      </c>
      <c r="BX379" s="12">
        <f t="shared" si="1113"/>
        <v>5110</v>
      </c>
      <c r="BY379" s="12">
        <f t="shared" si="1113"/>
        <v>1110</v>
      </c>
      <c r="BZ379" s="12">
        <f t="shared" si="1113"/>
        <v>1100</v>
      </c>
      <c r="CA379" s="12">
        <f t="shared" si="1068"/>
        <v>71108</v>
      </c>
      <c r="CB379" s="124">
        <f t="shared" si="1079"/>
        <v>38.899556343306038</v>
      </c>
    </row>
    <row r="380" spans="1:80" x14ac:dyDescent="0.25">
      <c r="A380" s="4" t="s">
        <v>27</v>
      </c>
      <c r="B380" s="4" t="s">
        <v>27</v>
      </c>
      <c r="C380" s="4" t="s">
        <v>28</v>
      </c>
      <c r="D380" s="79" t="s">
        <v>224</v>
      </c>
      <c r="E380" s="89">
        <v>6139</v>
      </c>
      <c r="F380" s="79"/>
      <c r="G380" s="74" t="s">
        <v>1887</v>
      </c>
      <c r="H380" s="13" t="s">
        <v>51</v>
      </c>
      <c r="I380" s="14">
        <v>48900</v>
      </c>
      <c r="J380" s="14">
        <f t="shared" si="1067"/>
        <v>48600</v>
      </c>
      <c r="K380" s="14">
        <v>48600</v>
      </c>
      <c r="L380" s="14">
        <f t="shared" si="1070"/>
        <v>0</v>
      </c>
      <c r="M380" s="14">
        <v>0</v>
      </c>
      <c r="N380" s="14">
        <v>0</v>
      </c>
      <c r="O380" s="14">
        <v>0</v>
      </c>
      <c r="P380" s="14">
        <v>0</v>
      </c>
      <c r="Q380" s="14">
        <v>0</v>
      </c>
      <c r="R380" s="14">
        <v>0</v>
      </c>
      <c r="S380" s="14"/>
      <c r="T380" s="14"/>
      <c r="U380" s="14"/>
      <c r="V380" s="14"/>
      <c r="W380" s="14"/>
      <c r="X380" s="14">
        <f t="shared" si="1000"/>
        <v>0</v>
      </c>
      <c r="Y380" s="14"/>
      <c r="Z380" s="14"/>
      <c r="AA380" s="14"/>
      <c r="AB380" s="14"/>
      <c r="AC380" s="14"/>
      <c r="AD380" s="14"/>
      <c r="AE380" s="14"/>
      <c r="AF380" s="14"/>
      <c r="AG380" s="14"/>
      <c r="AH380" s="14">
        <v>0</v>
      </c>
      <c r="AI380" s="14">
        <v>0</v>
      </c>
      <c r="AJ380" s="14">
        <v>0</v>
      </c>
      <c r="AK380" s="14"/>
      <c r="AL380" s="14"/>
      <c r="AM380" s="14"/>
      <c r="AN380" s="14"/>
      <c r="AO380" s="14"/>
      <c r="AP380" s="14">
        <f t="shared" si="1001"/>
        <v>0</v>
      </c>
      <c r="AQ380" s="14"/>
      <c r="AR380" s="14"/>
      <c r="AS380" s="14"/>
      <c r="AT380" s="14"/>
      <c r="AU380" s="14"/>
      <c r="AV380" s="14"/>
      <c r="AW380" s="14"/>
      <c r="AX380" s="14"/>
      <c r="AY380" s="14"/>
      <c r="AZ380" s="14">
        <v>0</v>
      </c>
      <c r="BA380" s="14">
        <v>0</v>
      </c>
      <c r="BB380" s="14">
        <v>0</v>
      </c>
      <c r="BC380" s="14"/>
      <c r="BD380" s="14"/>
      <c r="BE380" s="14"/>
      <c r="BF380" s="14"/>
      <c r="BG380" s="14"/>
      <c r="BH380" s="14">
        <f t="shared" si="1002"/>
        <v>0</v>
      </c>
      <c r="BI380" s="14"/>
      <c r="BJ380" s="14"/>
      <c r="BK380" s="14"/>
      <c r="BL380" s="14"/>
      <c r="BM380" s="14"/>
      <c r="BN380" s="14"/>
      <c r="BO380" s="14"/>
      <c r="BP380" s="14"/>
      <c r="BQ380" s="14"/>
      <c r="BR380" s="14">
        <v>0</v>
      </c>
      <c r="BS380" s="14">
        <v>0</v>
      </c>
      <c r="BT380" s="14">
        <v>48600</v>
      </c>
      <c r="BU380" s="14">
        <v>48600</v>
      </c>
      <c r="BV380" s="14">
        <v>25000</v>
      </c>
      <c r="BW380" s="14">
        <f t="shared" si="978"/>
        <v>7000</v>
      </c>
      <c r="BX380" s="14">
        <v>5000</v>
      </c>
      <c r="BY380" s="14">
        <v>1000</v>
      </c>
      <c r="BZ380" s="14">
        <v>1000</v>
      </c>
      <c r="CA380" s="14">
        <f t="shared" si="1068"/>
        <v>32000</v>
      </c>
      <c r="CB380" s="122">
        <f t="shared" si="1079"/>
        <v>65.843621399176953</v>
      </c>
    </row>
    <row r="381" spans="1:80" ht="22.5" x14ac:dyDescent="0.25">
      <c r="A381" s="4" t="s">
        <v>27</v>
      </c>
      <c r="B381" s="4" t="s">
        <v>27</v>
      </c>
      <c r="C381" s="4" t="s">
        <v>28</v>
      </c>
      <c r="D381" s="79" t="s">
        <v>224</v>
      </c>
      <c r="E381" s="89">
        <v>6139</v>
      </c>
      <c r="F381" s="79" t="s">
        <v>230</v>
      </c>
      <c r="G381" s="74" t="s">
        <v>1887</v>
      </c>
      <c r="H381" s="13" t="s">
        <v>59</v>
      </c>
      <c r="I381" s="14">
        <v>1000</v>
      </c>
      <c r="J381" s="14">
        <f t="shared" si="1067"/>
        <v>1203</v>
      </c>
      <c r="K381" s="14">
        <v>1203</v>
      </c>
      <c r="L381" s="14">
        <f t="shared" si="1070"/>
        <v>0</v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/>
      <c r="T381" s="14"/>
      <c r="U381" s="14"/>
      <c r="V381" s="14"/>
      <c r="W381" s="14"/>
      <c r="X381" s="14">
        <f t="shared" si="1000"/>
        <v>0</v>
      </c>
      <c r="Y381" s="14"/>
      <c r="Z381" s="14"/>
      <c r="AA381" s="14"/>
      <c r="AB381" s="14"/>
      <c r="AC381" s="14"/>
      <c r="AD381" s="14"/>
      <c r="AE381" s="14"/>
      <c r="AF381" s="14"/>
      <c r="AG381" s="14"/>
      <c r="AH381" s="14">
        <v>0</v>
      </c>
      <c r="AI381" s="14">
        <v>0</v>
      </c>
      <c r="AJ381" s="14">
        <v>0</v>
      </c>
      <c r="AK381" s="14"/>
      <c r="AL381" s="14"/>
      <c r="AM381" s="14"/>
      <c r="AN381" s="14"/>
      <c r="AO381" s="14"/>
      <c r="AP381" s="14">
        <f t="shared" si="1001"/>
        <v>0</v>
      </c>
      <c r="AQ381" s="14"/>
      <c r="AR381" s="14"/>
      <c r="AS381" s="14"/>
      <c r="AT381" s="14"/>
      <c r="AU381" s="14"/>
      <c r="AV381" s="14"/>
      <c r="AW381" s="14"/>
      <c r="AX381" s="14"/>
      <c r="AY381" s="14"/>
      <c r="AZ381" s="14">
        <v>0</v>
      </c>
      <c r="BA381" s="14">
        <v>0</v>
      </c>
      <c r="BB381" s="14">
        <v>0</v>
      </c>
      <c r="BC381" s="14"/>
      <c r="BD381" s="14"/>
      <c r="BE381" s="14"/>
      <c r="BF381" s="14"/>
      <c r="BG381" s="14"/>
      <c r="BH381" s="14">
        <f t="shared" si="1002"/>
        <v>0</v>
      </c>
      <c r="BI381" s="14"/>
      <c r="BJ381" s="14"/>
      <c r="BK381" s="14"/>
      <c r="BL381" s="14"/>
      <c r="BM381" s="14"/>
      <c r="BN381" s="14"/>
      <c r="BO381" s="14"/>
      <c r="BP381" s="14"/>
      <c r="BQ381" s="14"/>
      <c r="BR381" s="14">
        <v>0</v>
      </c>
      <c r="BS381" s="14">
        <v>0</v>
      </c>
      <c r="BT381" s="14">
        <v>1299</v>
      </c>
      <c r="BU381" s="14">
        <v>1299</v>
      </c>
      <c r="BV381" s="14">
        <v>668</v>
      </c>
      <c r="BW381" s="14">
        <f t="shared" si="978"/>
        <v>320</v>
      </c>
      <c r="BX381" s="14">
        <v>110</v>
      </c>
      <c r="BY381" s="14">
        <v>110</v>
      </c>
      <c r="BZ381" s="14">
        <v>100</v>
      </c>
      <c r="CA381" s="14">
        <f t="shared" si="1068"/>
        <v>988</v>
      </c>
      <c r="CB381" s="122">
        <f t="shared" si="1079"/>
        <v>76.058506543495</v>
      </c>
    </row>
    <row r="382" spans="1:80" ht="22.5" x14ac:dyDescent="0.25">
      <c r="A382" s="4" t="s">
        <v>27</v>
      </c>
      <c r="B382" s="4" t="s">
        <v>27</v>
      </c>
      <c r="C382" s="4" t="s">
        <v>28</v>
      </c>
      <c r="D382" s="79" t="s">
        <v>224</v>
      </c>
      <c r="E382" s="89">
        <v>6139</v>
      </c>
      <c r="F382" s="79" t="s">
        <v>231</v>
      </c>
      <c r="G382" s="74" t="s">
        <v>1887</v>
      </c>
      <c r="H382" s="13" t="s">
        <v>65</v>
      </c>
      <c r="I382" s="14">
        <v>1500</v>
      </c>
      <c r="J382" s="14">
        <f t="shared" si="1067"/>
        <v>1800</v>
      </c>
      <c r="K382" s="14">
        <v>1800</v>
      </c>
      <c r="L382" s="14">
        <f t="shared" si="1070"/>
        <v>0</v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/>
      <c r="T382" s="14"/>
      <c r="U382" s="14"/>
      <c r="V382" s="14"/>
      <c r="W382" s="14"/>
      <c r="X382" s="14">
        <f t="shared" si="1000"/>
        <v>0</v>
      </c>
      <c r="Y382" s="14"/>
      <c r="Z382" s="14"/>
      <c r="AA382" s="14"/>
      <c r="AB382" s="14"/>
      <c r="AC382" s="14"/>
      <c r="AD382" s="14"/>
      <c r="AE382" s="14"/>
      <c r="AF382" s="14"/>
      <c r="AG382" s="14"/>
      <c r="AH382" s="14">
        <v>0</v>
      </c>
      <c r="AI382" s="14">
        <v>0</v>
      </c>
      <c r="AJ382" s="14">
        <v>0</v>
      </c>
      <c r="AK382" s="14"/>
      <c r="AL382" s="14"/>
      <c r="AM382" s="14"/>
      <c r="AN382" s="14"/>
      <c r="AO382" s="14"/>
      <c r="AP382" s="14">
        <f t="shared" si="1001"/>
        <v>0</v>
      </c>
      <c r="AQ382" s="14"/>
      <c r="AR382" s="14"/>
      <c r="AS382" s="14"/>
      <c r="AT382" s="14"/>
      <c r="AU382" s="14"/>
      <c r="AV382" s="14"/>
      <c r="AW382" s="14"/>
      <c r="AX382" s="14"/>
      <c r="AY382" s="14"/>
      <c r="AZ382" s="14">
        <v>0</v>
      </c>
      <c r="BA382" s="14">
        <v>0</v>
      </c>
      <c r="BB382" s="14">
        <v>0</v>
      </c>
      <c r="BC382" s="14"/>
      <c r="BD382" s="14"/>
      <c r="BE382" s="14"/>
      <c r="BF382" s="14"/>
      <c r="BG382" s="14"/>
      <c r="BH382" s="14">
        <f t="shared" si="1002"/>
        <v>0</v>
      </c>
      <c r="BI382" s="14"/>
      <c r="BJ382" s="14"/>
      <c r="BK382" s="14"/>
      <c r="BL382" s="14"/>
      <c r="BM382" s="14"/>
      <c r="BN382" s="14"/>
      <c r="BO382" s="14"/>
      <c r="BP382" s="14"/>
      <c r="BQ382" s="14"/>
      <c r="BR382" s="14">
        <v>0</v>
      </c>
      <c r="BS382" s="14">
        <v>0</v>
      </c>
      <c r="BT382" s="14">
        <v>1800</v>
      </c>
      <c r="BU382" s="14">
        <v>1800</v>
      </c>
      <c r="BV382" s="14">
        <v>0</v>
      </c>
      <c r="BW382" s="14">
        <f t="shared" si="978"/>
        <v>0</v>
      </c>
      <c r="BX382" s="14"/>
      <c r="BY382" s="14"/>
      <c r="BZ382" s="14"/>
      <c r="CA382" s="14">
        <f t="shared" si="1068"/>
        <v>0</v>
      </c>
      <c r="CB382" s="122">
        <f t="shared" si="1079"/>
        <v>0</v>
      </c>
    </row>
    <row r="383" spans="1:80" x14ac:dyDescent="0.25">
      <c r="A383" s="4" t="s">
        <v>27</v>
      </c>
      <c r="B383" s="4" t="s">
        <v>27</v>
      </c>
      <c r="C383" s="4" t="s">
        <v>28</v>
      </c>
      <c r="D383" s="79" t="s">
        <v>224</v>
      </c>
      <c r="E383" s="89">
        <v>6139</v>
      </c>
      <c r="F383" s="79" t="s">
        <v>232</v>
      </c>
      <c r="G383" s="74" t="s">
        <v>1887</v>
      </c>
      <c r="H383" s="13" t="s">
        <v>233</v>
      </c>
      <c r="I383" s="14">
        <v>300000</v>
      </c>
      <c r="J383" s="14">
        <f t="shared" si="1067"/>
        <v>300000</v>
      </c>
      <c r="K383" s="14">
        <v>300000</v>
      </c>
      <c r="L383" s="14">
        <f t="shared" si="1070"/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/>
      <c r="T383" s="14"/>
      <c r="U383" s="14"/>
      <c r="V383" s="14"/>
      <c r="W383" s="14"/>
      <c r="X383" s="14">
        <f t="shared" si="1000"/>
        <v>0</v>
      </c>
      <c r="Y383" s="14"/>
      <c r="Z383" s="14"/>
      <c r="AA383" s="14"/>
      <c r="AB383" s="14"/>
      <c r="AC383" s="14"/>
      <c r="AD383" s="14"/>
      <c r="AE383" s="14"/>
      <c r="AF383" s="14"/>
      <c r="AG383" s="14"/>
      <c r="AH383" s="14">
        <v>0</v>
      </c>
      <c r="AI383" s="14">
        <v>0</v>
      </c>
      <c r="AJ383" s="14">
        <v>0</v>
      </c>
      <c r="AK383" s="14"/>
      <c r="AL383" s="14"/>
      <c r="AM383" s="14"/>
      <c r="AN383" s="14"/>
      <c r="AO383" s="14"/>
      <c r="AP383" s="14">
        <f t="shared" si="1001"/>
        <v>0</v>
      </c>
      <c r="AQ383" s="14"/>
      <c r="AR383" s="14"/>
      <c r="AS383" s="14"/>
      <c r="AT383" s="14"/>
      <c r="AU383" s="14"/>
      <c r="AV383" s="14"/>
      <c r="AW383" s="14"/>
      <c r="AX383" s="14"/>
      <c r="AY383" s="14"/>
      <c r="AZ383" s="14">
        <v>0</v>
      </c>
      <c r="BA383" s="14">
        <v>0</v>
      </c>
      <c r="BB383" s="14">
        <v>0</v>
      </c>
      <c r="BC383" s="14"/>
      <c r="BD383" s="14"/>
      <c r="BE383" s="14"/>
      <c r="BF383" s="14"/>
      <c r="BG383" s="14"/>
      <c r="BH383" s="14">
        <f t="shared" si="1002"/>
        <v>0</v>
      </c>
      <c r="BI383" s="14"/>
      <c r="BJ383" s="14"/>
      <c r="BK383" s="14"/>
      <c r="BL383" s="14"/>
      <c r="BM383" s="14"/>
      <c r="BN383" s="14"/>
      <c r="BO383" s="14"/>
      <c r="BP383" s="14"/>
      <c r="BQ383" s="14"/>
      <c r="BR383" s="14">
        <v>0</v>
      </c>
      <c r="BS383" s="14">
        <v>0</v>
      </c>
      <c r="BT383" s="14">
        <v>300000</v>
      </c>
      <c r="BU383" s="14">
        <v>131100</v>
      </c>
      <c r="BV383" s="14">
        <v>38120</v>
      </c>
      <c r="BW383" s="14">
        <f t="shared" si="978"/>
        <v>0</v>
      </c>
      <c r="BX383" s="14"/>
      <c r="BY383" s="14"/>
      <c r="BZ383" s="14"/>
      <c r="CA383" s="14">
        <f t="shared" si="1068"/>
        <v>38120</v>
      </c>
      <c r="CB383" s="122">
        <f t="shared" si="1079"/>
        <v>29.077040427154841</v>
      </c>
    </row>
    <row r="384" spans="1:80" x14ac:dyDescent="0.25">
      <c r="A384" s="4" t="s">
        <v>27</v>
      </c>
      <c r="B384" s="4" t="s">
        <v>27</v>
      </c>
      <c r="C384" s="4" t="s">
        <v>28</v>
      </c>
      <c r="D384" s="79" t="s">
        <v>224</v>
      </c>
      <c r="E384" s="89">
        <v>6139</v>
      </c>
      <c r="F384" s="79" t="s">
        <v>234</v>
      </c>
      <c r="G384" s="74" t="s">
        <v>1887</v>
      </c>
      <c r="H384" s="13" t="s">
        <v>235</v>
      </c>
      <c r="I384" s="14">
        <v>0</v>
      </c>
      <c r="J384" s="14">
        <f t="shared" si="1067"/>
        <v>0</v>
      </c>
      <c r="K384" s="14">
        <v>0</v>
      </c>
      <c r="L384" s="14">
        <f t="shared" si="1070"/>
        <v>0</v>
      </c>
      <c r="M384" s="14">
        <v>0</v>
      </c>
      <c r="N384" s="14">
        <v>0</v>
      </c>
      <c r="O384" s="14">
        <v>0</v>
      </c>
      <c r="P384" s="14">
        <v>0</v>
      </c>
      <c r="Q384" s="14">
        <v>0</v>
      </c>
      <c r="R384" s="14">
        <v>0</v>
      </c>
      <c r="S384" s="14"/>
      <c r="T384" s="14"/>
      <c r="U384" s="14"/>
      <c r="V384" s="14"/>
      <c r="W384" s="14"/>
      <c r="X384" s="14">
        <f t="shared" si="1000"/>
        <v>0</v>
      </c>
      <c r="Y384" s="14"/>
      <c r="Z384" s="14"/>
      <c r="AA384" s="14"/>
      <c r="AB384" s="14"/>
      <c r="AC384" s="14"/>
      <c r="AD384" s="14"/>
      <c r="AE384" s="14"/>
      <c r="AF384" s="14"/>
      <c r="AG384" s="14"/>
      <c r="AH384" s="14">
        <v>0</v>
      </c>
      <c r="AI384" s="14">
        <v>0</v>
      </c>
      <c r="AJ384" s="14">
        <v>0</v>
      </c>
      <c r="AK384" s="14"/>
      <c r="AL384" s="14"/>
      <c r="AM384" s="14"/>
      <c r="AN384" s="14"/>
      <c r="AO384" s="14"/>
      <c r="AP384" s="14">
        <f t="shared" si="1001"/>
        <v>0</v>
      </c>
      <c r="AQ384" s="14"/>
      <c r="AR384" s="14"/>
      <c r="AS384" s="14"/>
      <c r="AT384" s="14"/>
      <c r="AU384" s="14"/>
      <c r="AV384" s="14"/>
      <c r="AW384" s="14"/>
      <c r="AX384" s="14"/>
      <c r="AY384" s="14"/>
      <c r="AZ384" s="14">
        <v>0</v>
      </c>
      <c r="BA384" s="14">
        <v>0</v>
      </c>
      <c r="BB384" s="14">
        <v>0</v>
      </c>
      <c r="BC384" s="14"/>
      <c r="BD384" s="14"/>
      <c r="BE384" s="14"/>
      <c r="BF384" s="14"/>
      <c r="BG384" s="14"/>
      <c r="BH384" s="14">
        <f t="shared" si="1002"/>
        <v>0</v>
      </c>
      <c r="BI384" s="14"/>
      <c r="BJ384" s="14"/>
      <c r="BK384" s="14"/>
      <c r="BL384" s="14"/>
      <c r="BM384" s="14"/>
      <c r="BN384" s="14"/>
      <c r="BO384" s="14"/>
      <c r="BP384" s="14"/>
      <c r="BQ384" s="14"/>
      <c r="BR384" s="14">
        <v>0</v>
      </c>
      <c r="BS384" s="14">
        <v>0</v>
      </c>
      <c r="BT384" s="14">
        <v>0</v>
      </c>
      <c r="BU384" s="14">
        <v>0</v>
      </c>
      <c r="BV384" s="14">
        <v>0</v>
      </c>
      <c r="BW384" s="14">
        <f t="shared" si="978"/>
        <v>0</v>
      </c>
      <c r="BX384" s="14"/>
      <c r="BY384" s="14"/>
      <c r="BZ384" s="14"/>
      <c r="CA384" s="14">
        <f t="shared" si="1068"/>
        <v>0</v>
      </c>
      <c r="CB384" s="122" t="str">
        <f t="shared" si="1079"/>
        <v>-</v>
      </c>
    </row>
    <row r="385" spans="1:80" ht="22.5" x14ac:dyDescent="0.25">
      <c r="A385" s="1" t="s">
        <v>1</v>
      </c>
      <c r="B385" s="1" t="s">
        <v>1</v>
      </c>
      <c r="C385" s="1" t="s">
        <v>1</v>
      </c>
      <c r="D385" s="78" t="s">
        <v>1</v>
      </c>
      <c r="E385" s="78" t="s">
        <v>1</v>
      </c>
      <c r="F385" s="78" t="s">
        <v>1</v>
      </c>
      <c r="G385" s="2" t="s">
        <v>1</v>
      </c>
      <c r="H385" s="10" t="s">
        <v>66</v>
      </c>
      <c r="I385" s="11">
        <f>SUM(I386)</f>
        <v>200</v>
      </c>
      <c r="J385" s="11">
        <f t="shared" si="1067"/>
        <v>200</v>
      </c>
      <c r="K385" s="11">
        <f t="shared" ref="K385:Q386" si="1114">SUM(K386)</f>
        <v>200</v>
      </c>
      <c r="L385" s="11">
        <f t="shared" si="1070"/>
        <v>0</v>
      </c>
      <c r="M385" s="11">
        <f t="shared" si="1114"/>
        <v>0</v>
      </c>
      <c r="N385" s="11">
        <f t="shared" si="1114"/>
        <v>0</v>
      </c>
      <c r="O385" s="11">
        <f t="shared" si="1114"/>
        <v>0</v>
      </c>
      <c r="P385" s="11">
        <f t="shared" si="1114"/>
        <v>0</v>
      </c>
      <c r="Q385" s="11">
        <f t="shared" si="1114"/>
        <v>0</v>
      </c>
      <c r="R385" s="11">
        <f t="shared" ref="R385:AG386" si="1115">SUM(R386)</f>
        <v>0</v>
      </c>
      <c r="S385" s="11">
        <f t="shared" si="1115"/>
        <v>0</v>
      </c>
      <c r="T385" s="11">
        <f t="shared" si="1115"/>
        <v>0</v>
      </c>
      <c r="U385" s="11">
        <f t="shared" si="1115"/>
        <v>0</v>
      </c>
      <c r="V385" s="11">
        <f t="shared" si="1115"/>
        <v>0</v>
      </c>
      <c r="W385" s="11">
        <f t="shared" si="1115"/>
        <v>0</v>
      </c>
      <c r="X385" s="11">
        <f t="shared" si="1115"/>
        <v>0</v>
      </c>
      <c r="Y385" s="11">
        <f t="shared" si="1115"/>
        <v>0</v>
      </c>
      <c r="Z385" s="11">
        <f t="shared" si="1115"/>
        <v>0</v>
      </c>
      <c r="AA385" s="11">
        <f t="shared" si="1115"/>
        <v>0</v>
      </c>
      <c r="AB385" s="11">
        <f t="shared" si="1115"/>
        <v>0</v>
      </c>
      <c r="AC385" s="11">
        <f t="shared" si="1115"/>
        <v>0</v>
      </c>
      <c r="AD385" s="11">
        <f t="shared" si="1115"/>
        <v>0</v>
      </c>
      <c r="AE385" s="11">
        <f t="shared" si="1115"/>
        <v>0</v>
      </c>
      <c r="AF385" s="11">
        <f t="shared" si="1115"/>
        <v>0</v>
      </c>
      <c r="AG385" s="11">
        <f t="shared" si="1115"/>
        <v>0</v>
      </c>
      <c r="AH385" s="11">
        <v>0</v>
      </c>
      <c r="AI385" s="11">
        <v>0</v>
      </c>
      <c r="AJ385" s="11">
        <f t="shared" ref="AJ385:AY386" si="1116">SUM(AJ386)</f>
        <v>0</v>
      </c>
      <c r="AK385" s="11">
        <f t="shared" si="1116"/>
        <v>0</v>
      </c>
      <c r="AL385" s="11">
        <f t="shared" si="1116"/>
        <v>0</v>
      </c>
      <c r="AM385" s="11">
        <f t="shared" si="1116"/>
        <v>0</v>
      </c>
      <c r="AN385" s="11">
        <f t="shared" si="1116"/>
        <v>0</v>
      </c>
      <c r="AO385" s="11">
        <f t="shared" si="1116"/>
        <v>0</v>
      </c>
      <c r="AP385" s="11">
        <f t="shared" si="1116"/>
        <v>0</v>
      </c>
      <c r="AQ385" s="11">
        <f t="shared" si="1116"/>
        <v>0</v>
      </c>
      <c r="AR385" s="11">
        <f t="shared" si="1116"/>
        <v>0</v>
      </c>
      <c r="AS385" s="11">
        <f t="shared" si="1116"/>
        <v>0</v>
      </c>
      <c r="AT385" s="11">
        <f t="shared" si="1116"/>
        <v>0</v>
      </c>
      <c r="AU385" s="11">
        <f t="shared" si="1116"/>
        <v>0</v>
      </c>
      <c r="AV385" s="11">
        <f t="shared" si="1116"/>
        <v>0</v>
      </c>
      <c r="AW385" s="11">
        <f t="shared" si="1116"/>
        <v>0</v>
      </c>
      <c r="AX385" s="11">
        <f t="shared" si="1116"/>
        <v>0</v>
      </c>
      <c r="AY385" s="11">
        <f t="shared" si="1116"/>
        <v>0</v>
      </c>
      <c r="AZ385" s="11">
        <v>0</v>
      </c>
      <c r="BA385" s="11">
        <v>0</v>
      </c>
      <c r="BB385" s="11">
        <f t="shared" ref="BB385:BQ386" si="1117">SUM(BB386)</f>
        <v>0</v>
      </c>
      <c r="BC385" s="11">
        <f t="shared" si="1117"/>
        <v>0</v>
      </c>
      <c r="BD385" s="11">
        <f t="shared" si="1117"/>
        <v>0</v>
      </c>
      <c r="BE385" s="11">
        <f t="shared" si="1117"/>
        <v>0</v>
      </c>
      <c r="BF385" s="11">
        <f t="shared" si="1117"/>
        <v>0</v>
      </c>
      <c r="BG385" s="11">
        <f t="shared" si="1117"/>
        <v>0</v>
      </c>
      <c r="BH385" s="11">
        <f t="shared" si="1117"/>
        <v>0</v>
      </c>
      <c r="BI385" s="11">
        <f t="shared" si="1117"/>
        <v>0</v>
      </c>
      <c r="BJ385" s="11">
        <f t="shared" si="1117"/>
        <v>0</v>
      </c>
      <c r="BK385" s="11">
        <f t="shared" si="1117"/>
        <v>0</v>
      </c>
      <c r="BL385" s="11">
        <f t="shared" si="1117"/>
        <v>0</v>
      </c>
      <c r="BM385" s="11">
        <f t="shared" si="1117"/>
        <v>0</v>
      </c>
      <c r="BN385" s="11">
        <f t="shared" si="1117"/>
        <v>0</v>
      </c>
      <c r="BO385" s="11">
        <f t="shared" si="1117"/>
        <v>0</v>
      </c>
      <c r="BP385" s="11">
        <f t="shared" si="1117"/>
        <v>0</v>
      </c>
      <c r="BQ385" s="11">
        <f t="shared" si="1117"/>
        <v>0</v>
      </c>
      <c r="BR385" s="11">
        <v>0</v>
      </c>
      <c r="BS385" s="11">
        <v>0</v>
      </c>
      <c r="BT385" s="11">
        <f t="shared" ref="BT385:BZ386" si="1118">SUM(BT386)</f>
        <v>200</v>
      </c>
      <c r="BU385" s="11">
        <f t="shared" si="1118"/>
        <v>200</v>
      </c>
      <c r="BV385" s="11">
        <f t="shared" si="1118"/>
        <v>0</v>
      </c>
      <c r="BW385" s="11">
        <f t="shared" si="1118"/>
        <v>0</v>
      </c>
      <c r="BX385" s="11">
        <f t="shared" si="1118"/>
        <v>0</v>
      </c>
      <c r="BY385" s="11">
        <f t="shared" si="1118"/>
        <v>0</v>
      </c>
      <c r="BZ385" s="11">
        <f t="shared" si="1118"/>
        <v>0</v>
      </c>
      <c r="CA385" s="11">
        <f t="shared" si="1068"/>
        <v>0</v>
      </c>
      <c r="CB385" s="123">
        <f t="shared" si="1079"/>
        <v>0</v>
      </c>
    </row>
    <row r="386" spans="1:80" x14ac:dyDescent="0.25">
      <c r="A386" s="4" t="s">
        <v>27</v>
      </c>
      <c r="B386" s="4" t="s">
        <v>27</v>
      </c>
      <c r="C386" s="4" t="s">
        <v>28</v>
      </c>
      <c r="D386" s="79" t="s">
        <v>224</v>
      </c>
      <c r="E386" s="78" t="s">
        <v>67</v>
      </c>
      <c r="F386" s="78" t="s">
        <v>1</v>
      </c>
      <c r="G386" s="2" t="s">
        <v>1</v>
      </c>
      <c r="H386" s="2" t="s">
        <v>68</v>
      </c>
      <c r="I386" s="12">
        <f>SUM(I387)</f>
        <v>200</v>
      </c>
      <c r="J386" s="12">
        <f t="shared" si="1067"/>
        <v>200</v>
      </c>
      <c r="K386" s="12">
        <f t="shared" si="1114"/>
        <v>200</v>
      </c>
      <c r="L386" s="12">
        <f t="shared" si="1070"/>
        <v>0</v>
      </c>
      <c r="M386" s="12">
        <f t="shared" si="1114"/>
        <v>0</v>
      </c>
      <c r="N386" s="12">
        <f t="shared" si="1114"/>
        <v>0</v>
      </c>
      <c r="O386" s="12">
        <f t="shared" si="1114"/>
        <v>0</v>
      </c>
      <c r="P386" s="12">
        <f t="shared" si="1114"/>
        <v>0</v>
      </c>
      <c r="Q386" s="12">
        <f t="shared" si="1114"/>
        <v>0</v>
      </c>
      <c r="R386" s="12">
        <f t="shared" si="1115"/>
        <v>0</v>
      </c>
      <c r="S386" s="12">
        <f t="shared" ref="S386:AG386" si="1119">SUM(S387)</f>
        <v>0</v>
      </c>
      <c r="T386" s="12">
        <f t="shared" si="1119"/>
        <v>0</v>
      </c>
      <c r="U386" s="12">
        <f t="shared" si="1119"/>
        <v>0</v>
      </c>
      <c r="V386" s="12">
        <f t="shared" si="1119"/>
        <v>0</v>
      </c>
      <c r="W386" s="12">
        <f t="shared" si="1119"/>
        <v>0</v>
      </c>
      <c r="X386" s="12">
        <f t="shared" si="1119"/>
        <v>0</v>
      </c>
      <c r="Y386" s="12">
        <f t="shared" si="1119"/>
        <v>0</v>
      </c>
      <c r="Z386" s="12">
        <f t="shared" si="1119"/>
        <v>0</v>
      </c>
      <c r="AA386" s="12">
        <f t="shared" si="1119"/>
        <v>0</v>
      </c>
      <c r="AB386" s="12">
        <f t="shared" si="1119"/>
        <v>0</v>
      </c>
      <c r="AC386" s="12">
        <f t="shared" si="1119"/>
        <v>0</v>
      </c>
      <c r="AD386" s="12">
        <f t="shared" si="1119"/>
        <v>0</v>
      </c>
      <c r="AE386" s="12">
        <f t="shared" si="1119"/>
        <v>0</v>
      </c>
      <c r="AF386" s="12">
        <f t="shared" si="1119"/>
        <v>0</v>
      </c>
      <c r="AG386" s="12">
        <f t="shared" si="1119"/>
        <v>0</v>
      </c>
      <c r="AH386" s="12">
        <v>0</v>
      </c>
      <c r="AI386" s="12">
        <v>0</v>
      </c>
      <c r="AJ386" s="12">
        <f t="shared" si="1116"/>
        <v>0</v>
      </c>
      <c r="AK386" s="12">
        <f t="shared" ref="AK386:AY386" si="1120">SUM(AK387)</f>
        <v>0</v>
      </c>
      <c r="AL386" s="12">
        <f t="shared" si="1120"/>
        <v>0</v>
      </c>
      <c r="AM386" s="12">
        <f t="shared" si="1120"/>
        <v>0</v>
      </c>
      <c r="AN386" s="12">
        <f t="shared" si="1120"/>
        <v>0</v>
      </c>
      <c r="AO386" s="12">
        <f t="shared" si="1120"/>
        <v>0</v>
      </c>
      <c r="AP386" s="12">
        <f t="shared" si="1120"/>
        <v>0</v>
      </c>
      <c r="AQ386" s="12">
        <f t="shared" si="1120"/>
        <v>0</v>
      </c>
      <c r="AR386" s="12">
        <f t="shared" si="1120"/>
        <v>0</v>
      </c>
      <c r="AS386" s="12">
        <f t="shared" si="1120"/>
        <v>0</v>
      </c>
      <c r="AT386" s="12">
        <f t="shared" si="1120"/>
        <v>0</v>
      </c>
      <c r="AU386" s="12">
        <f t="shared" si="1120"/>
        <v>0</v>
      </c>
      <c r="AV386" s="12">
        <f t="shared" si="1120"/>
        <v>0</v>
      </c>
      <c r="AW386" s="12">
        <f t="shared" si="1120"/>
        <v>0</v>
      </c>
      <c r="AX386" s="12">
        <f t="shared" si="1120"/>
        <v>0</v>
      </c>
      <c r="AY386" s="12">
        <f t="shared" si="1120"/>
        <v>0</v>
      </c>
      <c r="AZ386" s="12">
        <v>0</v>
      </c>
      <c r="BA386" s="12">
        <v>0</v>
      </c>
      <c r="BB386" s="12">
        <f t="shared" si="1117"/>
        <v>0</v>
      </c>
      <c r="BC386" s="12">
        <f t="shared" ref="BC386:BQ386" si="1121">SUM(BC387)</f>
        <v>0</v>
      </c>
      <c r="BD386" s="12">
        <f t="shared" si="1121"/>
        <v>0</v>
      </c>
      <c r="BE386" s="12">
        <f t="shared" si="1121"/>
        <v>0</v>
      </c>
      <c r="BF386" s="12">
        <f t="shared" si="1121"/>
        <v>0</v>
      </c>
      <c r="BG386" s="12">
        <f t="shared" si="1121"/>
        <v>0</v>
      </c>
      <c r="BH386" s="12">
        <f t="shared" si="1121"/>
        <v>0</v>
      </c>
      <c r="BI386" s="12">
        <f t="shared" si="1121"/>
        <v>0</v>
      </c>
      <c r="BJ386" s="12">
        <f t="shared" si="1121"/>
        <v>0</v>
      </c>
      <c r="BK386" s="12">
        <f t="shared" si="1121"/>
        <v>0</v>
      </c>
      <c r="BL386" s="12">
        <f t="shared" si="1121"/>
        <v>0</v>
      </c>
      <c r="BM386" s="12">
        <f t="shared" si="1121"/>
        <v>0</v>
      </c>
      <c r="BN386" s="12">
        <f t="shared" si="1121"/>
        <v>0</v>
      </c>
      <c r="BO386" s="12">
        <f t="shared" si="1121"/>
        <v>0</v>
      </c>
      <c r="BP386" s="12">
        <f t="shared" si="1121"/>
        <v>0</v>
      </c>
      <c r="BQ386" s="12">
        <f t="shared" si="1121"/>
        <v>0</v>
      </c>
      <c r="BR386" s="12">
        <v>0</v>
      </c>
      <c r="BS386" s="12">
        <v>0</v>
      </c>
      <c r="BT386" s="12">
        <f t="shared" si="1118"/>
        <v>200</v>
      </c>
      <c r="BU386" s="12">
        <f t="shared" si="1118"/>
        <v>200</v>
      </c>
      <c r="BV386" s="12">
        <f t="shared" si="1118"/>
        <v>0</v>
      </c>
      <c r="BW386" s="12">
        <f t="shared" si="1118"/>
        <v>0</v>
      </c>
      <c r="BX386" s="12">
        <f t="shared" si="1118"/>
        <v>0</v>
      </c>
      <c r="BY386" s="12">
        <f t="shared" si="1118"/>
        <v>0</v>
      </c>
      <c r="BZ386" s="12">
        <f t="shared" si="1118"/>
        <v>0</v>
      </c>
      <c r="CA386" s="12">
        <f t="shared" si="1068"/>
        <v>0</v>
      </c>
      <c r="CB386" s="124">
        <f t="shared" si="1079"/>
        <v>0</v>
      </c>
    </row>
    <row r="387" spans="1:80" x14ac:dyDescent="0.25">
      <c r="A387" s="4" t="s">
        <v>27</v>
      </c>
      <c r="B387" s="4" t="s">
        <v>27</v>
      </c>
      <c r="C387" s="4" t="s">
        <v>28</v>
      </c>
      <c r="D387" s="79" t="s">
        <v>224</v>
      </c>
      <c r="E387" s="89">
        <v>6148</v>
      </c>
      <c r="F387" s="79"/>
      <c r="G387" s="74" t="s">
        <v>1887</v>
      </c>
      <c r="H387" s="13" t="s">
        <v>76</v>
      </c>
      <c r="I387" s="14">
        <v>200</v>
      </c>
      <c r="J387" s="14">
        <f t="shared" si="1067"/>
        <v>200</v>
      </c>
      <c r="K387" s="14">
        <v>200</v>
      </c>
      <c r="L387" s="14">
        <f t="shared" si="1070"/>
        <v>0</v>
      </c>
      <c r="M387" s="14">
        <v>0</v>
      </c>
      <c r="N387" s="14">
        <v>0</v>
      </c>
      <c r="O387" s="14">
        <v>0</v>
      </c>
      <c r="P387" s="14">
        <v>0</v>
      </c>
      <c r="Q387" s="14">
        <v>0</v>
      </c>
      <c r="R387" s="14">
        <v>0</v>
      </c>
      <c r="S387" s="14"/>
      <c r="T387" s="14"/>
      <c r="U387" s="14"/>
      <c r="V387" s="14"/>
      <c r="W387" s="14"/>
      <c r="X387" s="14">
        <f t="shared" si="1000"/>
        <v>0</v>
      </c>
      <c r="Y387" s="14"/>
      <c r="Z387" s="14"/>
      <c r="AA387" s="14"/>
      <c r="AB387" s="14"/>
      <c r="AC387" s="14"/>
      <c r="AD387" s="14"/>
      <c r="AE387" s="14"/>
      <c r="AF387" s="14"/>
      <c r="AG387" s="14"/>
      <c r="AH387" s="14">
        <v>0</v>
      </c>
      <c r="AI387" s="14">
        <v>0</v>
      </c>
      <c r="AJ387" s="14">
        <v>0</v>
      </c>
      <c r="AK387" s="14"/>
      <c r="AL387" s="14"/>
      <c r="AM387" s="14"/>
      <c r="AN387" s="14"/>
      <c r="AO387" s="14"/>
      <c r="AP387" s="14">
        <f t="shared" si="1001"/>
        <v>0</v>
      </c>
      <c r="AQ387" s="14"/>
      <c r="AR387" s="14"/>
      <c r="AS387" s="14"/>
      <c r="AT387" s="14"/>
      <c r="AU387" s="14"/>
      <c r="AV387" s="14"/>
      <c r="AW387" s="14"/>
      <c r="AX387" s="14"/>
      <c r="AY387" s="14"/>
      <c r="AZ387" s="14">
        <v>0</v>
      </c>
      <c r="BA387" s="14">
        <v>0</v>
      </c>
      <c r="BB387" s="14">
        <v>0</v>
      </c>
      <c r="BC387" s="14"/>
      <c r="BD387" s="14"/>
      <c r="BE387" s="14"/>
      <c r="BF387" s="14"/>
      <c r="BG387" s="14"/>
      <c r="BH387" s="14">
        <f t="shared" si="1002"/>
        <v>0</v>
      </c>
      <c r="BI387" s="14"/>
      <c r="BJ387" s="14"/>
      <c r="BK387" s="14"/>
      <c r="BL387" s="14"/>
      <c r="BM387" s="14"/>
      <c r="BN387" s="14"/>
      <c r="BO387" s="14"/>
      <c r="BP387" s="14"/>
      <c r="BQ387" s="14"/>
      <c r="BR387" s="14">
        <v>0</v>
      </c>
      <c r="BS387" s="14">
        <v>0</v>
      </c>
      <c r="BT387" s="14">
        <v>200</v>
      </c>
      <c r="BU387" s="14">
        <v>200</v>
      </c>
      <c r="BV387" s="14">
        <v>0</v>
      </c>
      <c r="BW387" s="14">
        <f t="shared" si="978"/>
        <v>0</v>
      </c>
      <c r="BX387" s="14"/>
      <c r="BY387" s="14"/>
      <c r="BZ387" s="14"/>
      <c r="CA387" s="14">
        <f t="shared" si="1068"/>
        <v>0</v>
      </c>
      <c r="CB387" s="122">
        <f t="shared" si="1079"/>
        <v>0</v>
      </c>
    </row>
    <row r="388" spans="1:80" ht="22.5" x14ac:dyDescent="0.25">
      <c r="A388" s="1" t="s">
        <v>1</v>
      </c>
      <c r="B388" s="1" t="s">
        <v>1</v>
      </c>
      <c r="C388" s="1" t="s">
        <v>1</v>
      </c>
      <c r="D388" s="78" t="s">
        <v>1</v>
      </c>
      <c r="E388" s="78" t="s">
        <v>1</v>
      </c>
      <c r="F388" s="78" t="s">
        <v>1</v>
      </c>
      <c r="G388" s="2" t="s">
        <v>1</v>
      </c>
      <c r="H388" s="10" t="s">
        <v>77</v>
      </c>
      <c r="I388" s="11">
        <f>SUM(I389)</f>
        <v>10000</v>
      </c>
      <c r="J388" s="11">
        <f t="shared" si="1067"/>
        <v>10000</v>
      </c>
      <c r="K388" s="11">
        <f t="shared" ref="K388:Q389" si="1122">SUM(K389)</f>
        <v>10000</v>
      </c>
      <c r="L388" s="11">
        <f t="shared" si="1070"/>
        <v>0</v>
      </c>
      <c r="M388" s="11">
        <f t="shared" si="1122"/>
        <v>0</v>
      </c>
      <c r="N388" s="11">
        <f t="shared" si="1122"/>
        <v>0</v>
      </c>
      <c r="O388" s="11">
        <f t="shared" si="1122"/>
        <v>0</v>
      </c>
      <c r="P388" s="11">
        <f t="shared" si="1122"/>
        <v>0</v>
      </c>
      <c r="Q388" s="11">
        <f t="shared" si="1122"/>
        <v>0</v>
      </c>
      <c r="R388" s="11">
        <f t="shared" ref="R388:AG389" si="1123">SUM(R389)</f>
        <v>0</v>
      </c>
      <c r="S388" s="11">
        <f t="shared" si="1123"/>
        <v>0</v>
      </c>
      <c r="T388" s="11">
        <f t="shared" si="1123"/>
        <v>0</v>
      </c>
      <c r="U388" s="11">
        <f t="shared" si="1123"/>
        <v>0</v>
      </c>
      <c r="V388" s="11">
        <f t="shared" si="1123"/>
        <v>0</v>
      </c>
      <c r="W388" s="11">
        <f t="shared" si="1123"/>
        <v>0</v>
      </c>
      <c r="X388" s="11">
        <f t="shared" si="1123"/>
        <v>0</v>
      </c>
      <c r="Y388" s="11">
        <f t="shared" si="1123"/>
        <v>0</v>
      </c>
      <c r="Z388" s="11">
        <f t="shared" si="1123"/>
        <v>0</v>
      </c>
      <c r="AA388" s="11">
        <f t="shared" si="1123"/>
        <v>0</v>
      </c>
      <c r="AB388" s="11">
        <f t="shared" si="1123"/>
        <v>0</v>
      </c>
      <c r="AC388" s="11">
        <f t="shared" si="1123"/>
        <v>0</v>
      </c>
      <c r="AD388" s="11">
        <f t="shared" si="1123"/>
        <v>0</v>
      </c>
      <c r="AE388" s="11">
        <f t="shared" si="1123"/>
        <v>0</v>
      </c>
      <c r="AF388" s="11">
        <f t="shared" si="1123"/>
        <v>0</v>
      </c>
      <c r="AG388" s="11">
        <f t="shared" si="1123"/>
        <v>0</v>
      </c>
      <c r="AH388" s="11">
        <v>0</v>
      </c>
      <c r="AI388" s="11">
        <v>0</v>
      </c>
      <c r="AJ388" s="11">
        <f t="shared" ref="AJ388:AY389" si="1124">SUM(AJ389)</f>
        <v>0</v>
      </c>
      <c r="AK388" s="11">
        <f t="shared" si="1124"/>
        <v>0</v>
      </c>
      <c r="AL388" s="11">
        <f t="shared" si="1124"/>
        <v>0</v>
      </c>
      <c r="AM388" s="11">
        <f t="shared" si="1124"/>
        <v>0</v>
      </c>
      <c r="AN388" s="11">
        <f t="shared" si="1124"/>
        <v>0</v>
      </c>
      <c r="AO388" s="11">
        <f t="shared" si="1124"/>
        <v>0</v>
      </c>
      <c r="AP388" s="11">
        <f t="shared" si="1124"/>
        <v>0</v>
      </c>
      <c r="AQ388" s="11">
        <f t="shared" si="1124"/>
        <v>0</v>
      </c>
      <c r="AR388" s="11">
        <f t="shared" si="1124"/>
        <v>0</v>
      </c>
      <c r="AS388" s="11">
        <f t="shared" si="1124"/>
        <v>0</v>
      </c>
      <c r="AT388" s="11">
        <f t="shared" si="1124"/>
        <v>0</v>
      </c>
      <c r="AU388" s="11">
        <f t="shared" si="1124"/>
        <v>0</v>
      </c>
      <c r="AV388" s="11">
        <f t="shared" si="1124"/>
        <v>0</v>
      </c>
      <c r="AW388" s="11">
        <f t="shared" si="1124"/>
        <v>0</v>
      </c>
      <c r="AX388" s="11">
        <f t="shared" si="1124"/>
        <v>0</v>
      </c>
      <c r="AY388" s="11">
        <f t="shared" si="1124"/>
        <v>0</v>
      </c>
      <c r="AZ388" s="11">
        <v>0</v>
      </c>
      <c r="BA388" s="11">
        <v>0</v>
      </c>
      <c r="BB388" s="11">
        <f t="shared" ref="BB388:BQ389" si="1125">SUM(BB389)</f>
        <v>0</v>
      </c>
      <c r="BC388" s="11">
        <f t="shared" si="1125"/>
        <v>0</v>
      </c>
      <c r="BD388" s="11">
        <f t="shared" si="1125"/>
        <v>0</v>
      </c>
      <c r="BE388" s="11">
        <f t="shared" si="1125"/>
        <v>0</v>
      </c>
      <c r="BF388" s="11">
        <f t="shared" si="1125"/>
        <v>0</v>
      </c>
      <c r="BG388" s="11">
        <f t="shared" si="1125"/>
        <v>0</v>
      </c>
      <c r="BH388" s="11">
        <f t="shared" si="1125"/>
        <v>0</v>
      </c>
      <c r="BI388" s="11">
        <f t="shared" si="1125"/>
        <v>0</v>
      </c>
      <c r="BJ388" s="11">
        <f t="shared" si="1125"/>
        <v>0</v>
      </c>
      <c r="BK388" s="11">
        <f t="shared" si="1125"/>
        <v>0</v>
      </c>
      <c r="BL388" s="11">
        <f t="shared" si="1125"/>
        <v>0</v>
      </c>
      <c r="BM388" s="11">
        <f t="shared" si="1125"/>
        <v>0</v>
      </c>
      <c r="BN388" s="11">
        <f t="shared" si="1125"/>
        <v>0</v>
      </c>
      <c r="BO388" s="11">
        <f t="shared" si="1125"/>
        <v>0</v>
      </c>
      <c r="BP388" s="11">
        <f t="shared" si="1125"/>
        <v>0</v>
      </c>
      <c r="BQ388" s="11">
        <f t="shared" si="1125"/>
        <v>0</v>
      </c>
      <c r="BR388" s="11">
        <v>0</v>
      </c>
      <c r="BS388" s="11">
        <v>0</v>
      </c>
      <c r="BT388" s="11">
        <f t="shared" ref="BT388:BZ389" si="1126">SUM(BT389)</f>
        <v>10000</v>
      </c>
      <c r="BU388" s="11">
        <f t="shared" si="1126"/>
        <v>10000</v>
      </c>
      <c r="BV388" s="11">
        <f t="shared" si="1126"/>
        <v>10000</v>
      </c>
      <c r="BW388" s="11">
        <f t="shared" si="1126"/>
        <v>0</v>
      </c>
      <c r="BX388" s="11">
        <f t="shared" si="1126"/>
        <v>0</v>
      </c>
      <c r="BY388" s="11">
        <f t="shared" si="1126"/>
        <v>0</v>
      </c>
      <c r="BZ388" s="11">
        <f t="shared" si="1126"/>
        <v>0</v>
      </c>
      <c r="CA388" s="11">
        <f t="shared" si="1068"/>
        <v>10000</v>
      </c>
      <c r="CB388" s="123">
        <f t="shared" si="1079"/>
        <v>100</v>
      </c>
    </row>
    <row r="389" spans="1:80" x14ac:dyDescent="0.25">
      <c r="A389" s="4" t="s">
        <v>27</v>
      </c>
      <c r="B389" s="4" t="s">
        <v>27</v>
      </c>
      <c r="C389" s="4" t="s">
        <v>28</v>
      </c>
      <c r="D389" s="79" t="s">
        <v>224</v>
      </c>
      <c r="E389" s="78" t="s">
        <v>78</v>
      </c>
      <c r="F389" s="78" t="s">
        <v>1</v>
      </c>
      <c r="G389" s="2" t="s">
        <v>1</v>
      </c>
      <c r="H389" s="2" t="s">
        <v>79</v>
      </c>
      <c r="I389" s="12">
        <f>SUM(I390)</f>
        <v>10000</v>
      </c>
      <c r="J389" s="12">
        <f t="shared" si="1067"/>
        <v>10000</v>
      </c>
      <c r="K389" s="12">
        <f t="shared" si="1122"/>
        <v>10000</v>
      </c>
      <c r="L389" s="12">
        <f t="shared" si="1070"/>
        <v>0</v>
      </c>
      <c r="M389" s="12">
        <f t="shared" si="1122"/>
        <v>0</v>
      </c>
      <c r="N389" s="12">
        <f t="shared" si="1122"/>
        <v>0</v>
      </c>
      <c r="O389" s="12">
        <f t="shared" si="1122"/>
        <v>0</v>
      </c>
      <c r="P389" s="12">
        <f t="shared" si="1122"/>
        <v>0</v>
      </c>
      <c r="Q389" s="12">
        <f t="shared" si="1122"/>
        <v>0</v>
      </c>
      <c r="R389" s="12">
        <f t="shared" si="1123"/>
        <v>0</v>
      </c>
      <c r="S389" s="12">
        <f t="shared" ref="S389:AG389" si="1127">SUM(S390)</f>
        <v>0</v>
      </c>
      <c r="T389" s="12">
        <f t="shared" si="1127"/>
        <v>0</v>
      </c>
      <c r="U389" s="12">
        <f t="shared" si="1127"/>
        <v>0</v>
      </c>
      <c r="V389" s="12">
        <f t="shared" si="1127"/>
        <v>0</v>
      </c>
      <c r="W389" s="12">
        <f t="shared" si="1127"/>
        <v>0</v>
      </c>
      <c r="X389" s="12">
        <f t="shared" si="1127"/>
        <v>0</v>
      </c>
      <c r="Y389" s="12">
        <f t="shared" si="1127"/>
        <v>0</v>
      </c>
      <c r="Z389" s="12">
        <f t="shared" si="1127"/>
        <v>0</v>
      </c>
      <c r="AA389" s="12">
        <f t="shared" si="1127"/>
        <v>0</v>
      </c>
      <c r="AB389" s="12">
        <f t="shared" si="1127"/>
        <v>0</v>
      </c>
      <c r="AC389" s="12">
        <f t="shared" si="1127"/>
        <v>0</v>
      </c>
      <c r="AD389" s="12">
        <f t="shared" si="1127"/>
        <v>0</v>
      </c>
      <c r="AE389" s="12">
        <f t="shared" si="1127"/>
        <v>0</v>
      </c>
      <c r="AF389" s="12">
        <f t="shared" si="1127"/>
        <v>0</v>
      </c>
      <c r="AG389" s="12">
        <f t="shared" si="1127"/>
        <v>0</v>
      </c>
      <c r="AH389" s="12">
        <v>0</v>
      </c>
      <c r="AI389" s="12">
        <v>0</v>
      </c>
      <c r="AJ389" s="12">
        <f t="shared" si="1124"/>
        <v>0</v>
      </c>
      <c r="AK389" s="12">
        <f t="shared" ref="AK389:AY389" si="1128">SUM(AK390)</f>
        <v>0</v>
      </c>
      <c r="AL389" s="12">
        <f t="shared" si="1128"/>
        <v>0</v>
      </c>
      <c r="AM389" s="12">
        <f t="shared" si="1128"/>
        <v>0</v>
      </c>
      <c r="AN389" s="12">
        <f t="shared" si="1128"/>
        <v>0</v>
      </c>
      <c r="AO389" s="12">
        <f t="shared" si="1128"/>
        <v>0</v>
      </c>
      <c r="AP389" s="12">
        <f t="shared" si="1128"/>
        <v>0</v>
      </c>
      <c r="AQ389" s="12">
        <f t="shared" si="1128"/>
        <v>0</v>
      </c>
      <c r="AR389" s="12">
        <f t="shared" si="1128"/>
        <v>0</v>
      </c>
      <c r="AS389" s="12">
        <f t="shared" si="1128"/>
        <v>0</v>
      </c>
      <c r="AT389" s="12">
        <f t="shared" si="1128"/>
        <v>0</v>
      </c>
      <c r="AU389" s="12">
        <f t="shared" si="1128"/>
        <v>0</v>
      </c>
      <c r="AV389" s="12">
        <f t="shared" si="1128"/>
        <v>0</v>
      </c>
      <c r="AW389" s="12">
        <f t="shared" si="1128"/>
        <v>0</v>
      </c>
      <c r="AX389" s="12">
        <f t="shared" si="1128"/>
        <v>0</v>
      </c>
      <c r="AY389" s="12">
        <f t="shared" si="1128"/>
        <v>0</v>
      </c>
      <c r="AZ389" s="12">
        <v>0</v>
      </c>
      <c r="BA389" s="12">
        <v>0</v>
      </c>
      <c r="BB389" s="12">
        <f t="shared" si="1125"/>
        <v>0</v>
      </c>
      <c r="BC389" s="12">
        <f t="shared" ref="BC389:BQ389" si="1129">SUM(BC390)</f>
        <v>0</v>
      </c>
      <c r="BD389" s="12">
        <f t="shared" si="1129"/>
        <v>0</v>
      </c>
      <c r="BE389" s="12">
        <f t="shared" si="1129"/>
        <v>0</v>
      </c>
      <c r="BF389" s="12">
        <f t="shared" si="1129"/>
        <v>0</v>
      </c>
      <c r="BG389" s="12">
        <f t="shared" si="1129"/>
        <v>0</v>
      </c>
      <c r="BH389" s="12">
        <f t="shared" si="1129"/>
        <v>0</v>
      </c>
      <c r="BI389" s="12">
        <f t="shared" si="1129"/>
        <v>0</v>
      </c>
      <c r="BJ389" s="12">
        <f t="shared" si="1129"/>
        <v>0</v>
      </c>
      <c r="BK389" s="12">
        <f t="shared" si="1129"/>
        <v>0</v>
      </c>
      <c r="BL389" s="12">
        <f t="shared" si="1129"/>
        <v>0</v>
      </c>
      <c r="BM389" s="12">
        <f t="shared" si="1129"/>
        <v>0</v>
      </c>
      <c r="BN389" s="12">
        <f t="shared" si="1129"/>
        <v>0</v>
      </c>
      <c r="BO389" s="12">
        <f t="shared" si="1129"/>
        <v>0</v>
      </c>
      <c r="BP389" s="12">
        <f t="shared" si="1129"/>
        <v>0</v>
      </c>
      <c r="BQ389" s="12">
        <f t="shared" si="1129"/>
        <v>0</v>
      </c>
      <c r="BR389" s="12">
        <v>0</v>
      </c>
      <c r="BS389" s="12">
        <v>0</v>
      </c>
      <c r="BT389" s="12">
        <f t="shared" si="1126"/>
        <v>10000</v>
      </c>
      <c r="BU389" s="12">
        <f t="shared" si="1126"/>
        <v>10000</v>
      </c>
      <c r="BV389" s="12">
        <f t="shared" si="1126"/>
        <v>10000</v>
      </c>
      <c r="BW389" s="12">
        <f t="shared" si="1126"/>
        <v>0</v>
      </c>
      <c r="BX389" s="12">
        <f t="shared" si="1126"/>
        <v>0</v>
      </c>
      <c r="BY389" s="12">
        <f t="shared" si="1126"/>
        <v>0</v>
      </c>
      <c r="BZ389" s="12">
        <f t="shared" si="1126"/>
        <v>0</v>
      </c>
      <c r="CA389" s="12">
        <f t="shared" si="1068"/>
        <v>10000</v>
      </c>
      <c r="CB389" s="124">
        <f t="shared" si="1079"/>
        <v>100</v>
      </c>
    </row>
    <row r="390" spans="1:80" x14ac:dyDescent="0.25">
      <c r="A390" s="4" t="s">
        <v>27</v>
      </c>
      <c r="B390" s="4" t="s">
        <v>27</v>
      </c>
      <c r="C390" s="4" t="s">
        <v>28</v>
      </c>
      <c r="D390" s="79" t="s">
        <v>224</v>
      </c>
      <c r="E390" s="89">
        <v>8213</v>
      </c>
      <c r="F390" s="79"/>
      <c r="G390" s="74" t="s">
        <v>1887</v>
      </c>
      <c r="H390" s="13" t="s">
        <v>81</v>
      </c>
      <c r="I390" s="14">
        <v>10000</v>
      </c>
      <c r="J390" s="14">
        <f t="shared" si="1067"/>
        <v>10000</v>
      </c>
      <c r="K390" s="14">
        <v>10000</v>
      </c>
      <c r="L390" s="14">
        <f t="shared" si="1070"/>
        <v>0</v>
      </c>
      <c r="M390" s="14">
        <v>0</v>
      </c>
      <c r="N390" s="14">
        <v>0</v>
      </c>
      <c r="O390" s="14">
        <v>0</v>
      </c>
      <c r="P390" s="14">
        <v>0</v>
      </c>
      <c r="Q390" s="14">
        <v>0</v>
      </c>
      <c r="R390" s="14">
        <v>0</v>
      </c>
      <c r="S390" s="14"/>
      <c r="T390" s="14"/>
      <c r="U390" s="14"/>
      <c r="V390" s="14"/>
      <c r="W390" s="14"/>
      <c r="X390" s="14">
        <f t="shared" si="1000"/>
        <v>0</v>
      </c>
      <c r="Y390" s="14"/>
      <c r="Z390" s="14"/>
      <c r="AA390" s="14"/>
      <c r="AB390" s="14"/>
      <c r="AC390" s="14"/>
      <c r="AD390" s="14"/>
      <c r="AE390" s="14"/>
      <c r="AF390" s="14"/>
      <c r="AG390" s="14"/>
      <c r="AH390" s="14">
        <v>0</v>
      </c>
      <c r="AI390" s="14">
        <v>0</v>
      </c>
      <c r="AJ390" s="14">
        <v>0</v>
      </c>
      <c r="AK390" s="14"/>
      <c r="AL390" s="14"/>
      <c r="AM390" s="14"/>
      <c r="AN390" s="14"/>
      <c r="AO390" s="14"/>
      <c r="AP390" s="14">
        <f t="shared" si="1001"/>
        <v>0</v>
      </c>
      <c r="AQ390" s="14"/>
      <c r="AR390" s="14"/>
      <c r="AS390" s="14"/>
      <c r="AT390" s="14"/>
      <c r="AU390" s="14"/>
      <c r="AV390" s="14"/>
      <c r="AW390" s="14"/>
      <c r="AX390" s="14"/>
      <c r="AY390" s="14"/>
      <c r="AZ390" s="14">
        <v>0</v>
      </c>
      <c r="BA390" s="14">
        <v>0</v>
      </c>
      <c r="BB390" s="14">
        <v>0</v>
      </c>
      <c r="BC390" s="14"/>
      <c r="BD390" s="14"/>
      <c r="BE390" s="14"/>
      <c r="BF390" s="14"/>
      <c r="BG390" s="14"/>
      <c r="BH390" s="14">
        <f t="shared" si="1002"/>
        <v>0</v>
      </c>
      <c r="BI390" s="14"/>
      <c r="BJ390" s="14"/>
      <c r="BK390" s="14"/>
      <c r="BL390" s="14"/>
      <c r="BM390" s="14"/>
      <c r="BN390" s="14"/>
      <c r="BO390" s="14"/>
      <c r="BP390" s="14"/>
      <c r="BQ390" s="14"/>
      <c r="BR390" s="14">
        <v>0</v>
      </c>
      <c r="BS390" s="14">
        <v>0</v>
      </c>
      <c r="BT390" s="14">
        <v>10000</v>
      </c>
      <c r="BU390" s="14">
        <v>10000</v>
      </c>
      <c r="BV390" s="14">
        <v>10000</v>
      </c>
      <c r="BW390" s="14">
        <f t="shared" si="978"/>
        <v>0</v>
      </c>
      <c r="BX390" s="14"/>
      <c r="BY390" s="14"/>
      <c r="BZ390" s="14"/>
      <c r="CA390" s="14">
        <f t="shared" si="1068"/>
        <v>10000</v>
      </c>
      <c r="CB390" s="122">
        <f t="shared" si="1079"/>
        <v>100</v>
      </c>
    </row>
    <row r="391" spans="1:80" x14ac:dyDescent="0.25">
      <c r="A391" s="13" t="s">
        <v>1</v>
      </c>
      <c r="B391" s="13" t="s">
        <v>1</v>
      </c>
      <c r="C391" s="13" t="s">
        <v>1</v>
      </c>
      <c r="D391" s="74" t="s">
        <v>1</v>
      </c>
      <c r="E391" s="74" t="s">
        <v>1</v>
      </c>
      <c r="F391" s="74" t="s">
        <v>1</v>
      </c>
      <c r="G391" s="13" t="s">
        <v>1</v>
      </c>
      <c r="H391" s="10" t="s">
        <v>236</v>
      </c>
      <c r="I391" s="11">
        <f>SUM(I388,I385,I366)</f>
        <v>773876</v>
      </c>
      <c r="J391" s="11">
        <f t="shared" si="1067"/>
        <v>828492</v>
      </c>
      <c r="K391" s="11">
        <f>SUM(K388,K385,K366)</f>
        <v>828492</v>
      </c>
      <c r="L391" s="11">
        <f t="shared" si="1070"/>
        <v>0</v>
      </c>
      <c r="M391" s="11">
        <f>SUM(M388,M385,M366)</f>
        <v>0</v>
      </c>
      <c r="N391" s="11">
        <f>SUM(N388,N385,N366)</f>
        <v>0</v>
      </c>
      <c r="O391" s="11">
        <f>SUM(O388,O385,O366)</f>
        <v>0</v>
      </c>
      <c r="P391" s="11">
        <f>SUM(P388,P385,P366)</f>
        <v>0</v>
      </c>
      <c r="Q391" s="11">
        <f>SUM(Q388,Q385,Q366)</f>
        <v>0</v>
      </c>
      <c r="R391" s="11">
        <f>SUM(R388,R385,R366)</f>
        <v>0</v>
      </c>
      <c r="S391" s="11">
        <f t="shared" ref="S391:AG391" si="1130">SUM(S388,S385,S366)</f>
        <v>0</v>
      </c>
      <c r="T391" s="11">
        <f t="shared" si="1130"/>
        <v>0</v>
      </c>
      <c r="U391" s="11">
        <f t="shared" si="1130"/>
        <v>0</v>
      </c>
      <c r="V391" s="11">
        <f t="shared" si="1130"/>
        <v>0</v>
      </c>
      <c r="W391" s="11">
        <f t="shared" si="1130"/>
        <v>0</v>
      </c>
      <c r="X391" s="11">
        <f t="shared" si="1130"/>
        <v>0</v>
      </c>
      <c r="Y391" s="11">
        <f t="shared" si="1130"/>
        <v>0</v>
      </c>
      <c r="Z391" s="11">
        <f t="shared" si="1130"/>
        <v>0</v>
      </c>
      <c r="AA391" s="11">
        <f t="shared" si="1130"/>
        <v>0</v>
      </c>
      <c r="AB391" s="11">
        <f t="shared" si="1130"/>
        <v>0</v>
      </c>
      <c r="AC391" s="11">
        <f t="shared" si="1130"/>
        <v>0</v>
      </c>
      <c r="AD391" s="11">
        <f t="shared" si="1130"/>
        <v>0</v>
      </c>
      <c r="AE391" s="11">
        <f t="shared" si="1130"/>
        <v>0</v>
      </c>
      <c r="AF391" s="11">
        <f t="shared" si="1130"/>
        <v>0</v>
      </c>
      <c r="AG391" s="11">
        <f t="shared" si="1130"/>
        <v>0</v>
      </c>
      <c r="AH391" s="11">
        <v>0</v>
      </c>
      <c r="AI391" s="11">
        <v>0</v>
      </c>
      <c r="AJ391" s="11">
        <f>SUM(AJ388,AJ385,AJ366)</f>
        <v>0</v>
      </c>
      <c r="AK391" s="11">
        <f t="shared" ref="AK391:AY391" si="1131">SUM(AK388,AK385,AK366)</f>
        <v>0</v>
      </c>
      <c r="AL391" s="11">
        <f t="shared" si="1131"/>
        <v>0</v>
      </c>
      <c r="AM391" s="11">
        <f t="shared" si="1131"/>
        <v>0</v>
      </c>
      <c r="AN391" s="11">
        <f t="shared" si="1131"/>
        <v>0</v>
      </c>
      <c r="AO391" s="11">
        <f t="shared" si="1131"/>
        <v>0</v>
      </c>
      <c r="AP391" s="11">
        <f t="shared" si="1131"/>
        <v>0</v>
      </c>
      <c r="AQ391" s="11">
        <f t="shared" si="1131"/>
        <v>0</v>
      </c>
      <c r="AR391" s="11">
        <f t="shared" si="1131"/>
        <v>0</v>
      </c>
      <c r="AS391" s="11">
        <f t="shared" si="1131"/>
        <v>0</v>
      </c>
      <c r="AT391" s="11">
        <f t="shared" si="1131"/>
        <v>0</v>
      </c>
      <c r="AU391" s="11">
        <f t="shared" si="1131"/>
        <v>0</v>
      </c>
      <c r="AV391" s="11">
        <f t="shared" si="1131"/>
        <v>0</v>
      </c>
      <c r="AW391" s="11">
        <f t="shared" si="1131"/>
        <v>0</v>
      </c>
      <c r="AX391" s="11">
        <f t="shared" si="1131"/>
        <v>0</v>
      </c>
      <c r="AY391" s="11">
        <f t="shared" si="1131"/>
        <v>0</v>
      </c>
      <c r="AZ391" s="11">
        <v>0</v>
      </c>
      <c r="BA391" s="11">
        <v>0</v>
      </c>
      <c r="BB391" s="11">
        <f>SUM(BB388,BB385,BB366)</f>
        <v>0</v>
      </c>
      <c r="BC391" s="11">
        <f t="shared" ref="BC391:BQ391" si="1132">SUM(BC388,BC385,BC366)</f>
        <v>0</v>
      </c>
      <c r="BD391" s="11">
        <f t="shared" si="1132"/>
        <v>0</v>
      </c>
      <c r="BE391" s="11">
        <f t="shared" si="1132"/>
        <v>0</v>
      </c>
      <c r="BF391" s="11">
        <f t="shared" si="1132"/>
        <v>0</v>
      </c>
      <c r="BG391" s="11">
        <f t="shared" si="1132"/>
        <v>0</v>
      </c>
      <c r="BH391" s="11">
        <f t="shared" si="1132"/>
        <v>0</v>
      </c>
      <c r="BI391" s="11">
        <f t="shared" si="1132"/>
        <v>0</v>
      </c>
      <c r="BJ391" s="11">
        <f t="shared" si="1132"/>
        <v>0</v>
      </c>
      <c r="BK391" s="11">
        <f t="shared" si="1132"/>
        <v>0</v>
      </c>
      <c r="BL391" s="11">
        <f t="shared" si="1132"/>
        <v>0</v>
      </c>
      <c r="BM391" s="11">
        <f t="shared" si="1132"/>
        <v>0</v>
      </c>
      <c r="BN391" s="11">
        <f t="shared" si="1132"/>
        <v>0</v>
      </c>
      <c r="BO391" s="11">
        <f t="shared" si="1132"/>
        <v>0</v>
      </c>
      <c r="BP391" s="11">
        <f t="shared" si="1132"/>
        <v>0</v>
      </c>
      <c r="BQ391" s="11">
        <f t="shared" si="1132"/>
        <v>0</v>
      </c>
      <c r="BR391" s="11">
        <v>0</v>
      </c>
      <c r="BS391" s="11">
        <v>0</v>
      </c>
      <c r="BT391" s="11">
        <f t="shared" ref="BT391:BZ391" si="1133">SUM(BT388,BT385,BT366)</f>
        <v>861947</v>
      </c>
      <c r="BU391" s="11">
        <f t="shared" si="1133"/>
        <v>693047</v>
      </c>
      <c r="BV391" s="11">
        <f t="shared" si="1133"/>
        <v>339819</v>
      </c>
      <c r="BW391" s="11">
        <f>SUM(BW388,BW385,BW366)</f>
        <v>132608</v>
      </c>
      <c r="BX391" s="11">
        <f t="shared" si="1133"/>
        <v>48638</v>
      </c>
      <c r="BY391" s="11">
        <f t="shared" si="1133"/>
        <v>41990</v>
      </c>
      <c r="BZ391" s="11">
        <f t="shared" si="1133"/>
        <v>41980</v>
      </c>
      <c r="CA391" s="11">
        <f t="shared" si="1068"/>
        <v>472427</v>
      </c>
      <c r="CB391" s="123">
        <f t="shared" si="1079"/>
        <v>68.166661135536259</v>
      </c>
    </row>
    <row r="392" spans="1:80" ht="15.75" thickBot="1" x14ac:dyDescent="0.3">
      <c r="A392" s="13" t="s">
        <v>1</v>
      </c>
      <c r="B392" s="13" t="s">
        <v>1</v>
      </c>
      <c r="C392" s="13" t="s">
        <v>1</v>
      </c>
      <c r="D392" s="74" t="s">
        <v>1</v>
      </c>
      <c r="E392" s="74" t="s">
        <v>1</v>
      </c>
      <c r="F392" s="74" t="s">
        <v>1</v>
      </c>
      <c r="G392" s="13" t="s">
        <v>1</v>
      </c>
      <c r="H392" s="2" t="s">
        <v>83</v>
      </c>
      <c r="I392" s="12">
        <v>9</v>
      </c>
      <c r="J392" s="12">
        <f t="shared" si="1067"/>
        <v>9</v>
      </c>
      <c r="K392" s="12">
        <v>9</v>
      </c>
      <c r="L392" s="13"/>
      <c r="M392" s="13" t="s">
        <v>1</v>
      </c>
      <c r="N392" s="13" t="s">
        <v>1</v>
      </c>
      <c r="O392" s="13" t="s">
        <v>1</v>
      </c>
      <c r="P392" s="27"/>
      <c r="Q392" s="13" t="s">
        <v>1</v>
      </c>
      <c r="R392" s="13" t="s">
        <v>1</v>
      </c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>
        <v>0</v>
      </c>
      <c r="AI392" s="13">
        <v>0</v>
      </c>
      <c r="AJ392" s="13" t="s">
        <v>1</v>
      </c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>
        <v>0</v>
      </c>
      <c r="BA392" s="13">
        <v>0</v>
      </c>
      <c r="BB392" s="13" t="s">
        <v>1</v>
      </c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>
        <v>0</v>
      </c>
      <c r="BS392" s="13">
        <v>0</v>
      </c>
      <c r="BT392" s="12">
        <v>9</v>
      </c>
      <c r="BU392" s="12">
        <v>9</v>
      </c>
      <c r="BV392" s="12"/>
      <c r="BW392" s="12">
        <f t="shared" si="978"/>
        <v>0</v>
      </c>
      <c r="BX392" s="12"/>
      <c r="BY392" s="12"/>
      <c r="BZ392" s="12"/>
      <c r="CA392" s="12">
        <f t="shared" si="1068"/>
        <v>0</v>
      </c>
      <c r="CB392" s="124"/>
    </row>
    <row r="393" spans="1:80" ht="69.75" customHeight="1" thickBot="1" x14ac:dyDescent="0.3">
      <c r="A393" s="133" t="s">
        <v>1</v>
      </c>
      <c r="B393" s="133" t="s">
        <v>1</v>
      </c>
      <c r="C393" s="133" t="s">
        <v>1</v>
      </c>
      <c r="D393" s="135" t="s">
        <v>1</v>
      </c>
      <c r="E393" s="135" t="s">
        <v>1</v>
      </c>
      <c r="F393" s="135" t="s">
        <v>1</v>
      </c>
      <c r="G393" s="137" t="s">
        <v>1</v>
      </c>
      <c r="H393" s="5" t="s">
        <v>84</v>
      </c>
      <c r="I393" s="5" t="s">
        <v>11</v>
      </c>
      <c r="J393" s="5" t="s">
        <v>1809</v>
      </c>
      <c r="K393" s="5" t="s">
        <v>12</v>
      </c>
      <c r="L393" s="5" t="s">
        <v>13</v>
      </c>
      <c r="M393" s="5" t="s">
        <v>14</v>
      </c>
      <c r="N393" s="5" t="s">
        <v>15</v>
      </c>
      <c r="O393" s="5" t="s">
        <v>16</v>
      </c>
      <c r="P393" s="5" t="s">
        <v>17</v>
      </c>
      <c r="Q393" s="5" t="s">
        <v>18</v>
      </c>
      <c r="R393" s="71" t="s">
        <v>14</v>
      </c>
      <c r="S393" s="71" t="s">
        <v>1843</v>
      </c>
      <c r="T393" s="71" t="s">
        <v>1797</v>
      </c>
      <c r="U393" s="71" t="s">
        <v>1832</v>
      </c>
      <c r="V393" s="71" t="s">
        <v>1833</v>
      </c>
      <c r="W393" s="71" t="s">
        <v>1834</v>
      </c>
      <c r="X393" s="71" t="s">
        <v>1847</v>
      </c>
      <c r="Y393" s="71" t="s">
        <v>1844</v>
      </c>
      <c r="Z393" s="71" t="s">
        <v>1835</v>
      </c>
      <c r="AA393" s="71" t="s">
        <v>1836</v>
      </c>
      <c r="AB393" s="71" t="s">
        <v>1837</v>
      </c>
      <c r="AC393" s="71" t="s">
        <v>1838</v>
      </c>
      <c r="AD393" s="71" t="s">
        <v>1839</v>
      </c>
      <c r="AE393" s="71" t="s">
        <v>1840</v>
      </c>
      <c r="AF393" s="71" t="s">
        <v>1845</v>
      </c>
      <c r="AG393" s="71" t="s">
        <v>1846</v>
      </c>
      <c r="AH393" s="71" t="s">
        <v>1841</v>
      </c>
      <c r="AI393" s="71" t="s">
        <v>1842</v>
      </c>
      <c r="AJ393" s="72" t="s">
        <v>15</v>
      </c>
      <c r="AK393" s="72" t="s">
        <v>1843</v>
      </c>
      <c r="AL393" s="72" t="s">
        <v>1797</v>
      </c>
      <c r="AM393" s="72" t="s">
        <v>1832</v>
      </c>
      <c r="AN393" s="72" t="s">
        <v>1833</v>
      </c>
      <c r="AO393" s="72" t="s">
        <v>1834</v>
      </c>
      <c r="AP393" s="72" t="s">
        <v>1848</v>
      </c>
      <c r="AQ393" s="72" t="s">
        <v>1844</v>
      </c>
      <c r="AR393" s="72" t="s">
        <v>1835</v>
      </c>
      <c r="AS393" s="72" t="s">
        <v>1836</v>
      </c>
      <c r="AT393" s="72" t="s">
        <v>1837</v>
      </c>
      <c r="AU393" s="72" t="s">
        <v>1838</v>
      </c>
      <c r="AV393" s="72" t="s">
        <v>1839</v>
      </c>
      <c r="AW393" s="72" t="s">
        <v>1840</v>
      </c>
      <c r="AX393" s="72" t="s">
        <v>1845</v>
      </c>
      <c r="AY393" s="72" t="s">
        <v>1846</v>
      </c>
      <c r="AZ393" s="72" t="s">
        <v>1841</v>
      </c>
      <c r="BA393" s="72" t="s">
        <v>1842</v>
      </c>
      <c r="BB393" s="73" t="s">
        <v>16</v>
      </c>
      <c r="BC393" s="73" t="s">
        <v>1843</v>
      </c>
      <c r="BD393" s="73" t="s">
        <v>1797</v>
      </c>
      <c r="BE393" s="73" t="s">
        <v>1832</v>
      </c>
      <c r="BF393" s="73" t="s">
        <v>1833</v>
      </c>
      <c r="BG393" s="73" t="s">
        <v>1834</v>
      </c>
      <c r="BH393" s="73" t="s">
        <v>1849</v>
      </c>
      <c r="BI393" s="73" t="s">
        <v>1844</v>
      </c>
      <c r="BJ393" s="73" t="s">
        <v>1835</v>
      </c>
      <c r="BK393" s="73" t="s">
        <v>1836</v>
      </c>
      <c r="BL393" s="73" t="s">
        <v>1837</v>
      </c>
      <c r="BM393" s="73" t="s">
        <v>1838</v>
      </c>
      <c r="BN393" s="73" t="s">
        <v>1839</v>
      </c>
      <c r="BO393" s="73" t="s">
        <v>1840</v>
      </c>
      <c r="BP393" s="73" t="s">
        <v>1845</v>
      </c>
      <c r="BQ393" s="73" t="s">
        <v>1846</v>
      </c>
      <c r="BR393" s="73" t="s">
        <v>1841</v>
      </c>
      <c r="BS393" s="73" t="s">
        <v>1842</v>
      </c>
      <c r="BT393" s="5" t="s">
        <v>1911</v>
      </c>
      <c r="BU393" s="5" t="s">
        <v>1942</v>
      </c>
      <c r="BV393" s="5" t="s">
        <v>1943</v>
      </c>
      <c r="BW393" s="5" t="s">
        <v>1944</v>
      </c>
      <c r="BX393" s="5" t="s">
        <v>1945</v>
      </c>
      <c r="BY393" s="5" t="s">
        <v>1946</v>
      </c>
      <c r="BZ393" s="5" t="s">
        <v>1947</v>
      </c>
      <c r="CA393" s="5" t="s">
        <v>1948</v>
      </c>
      <c r="CB393" s="120" t="s">
        <v>1916</v>
      </c>
    </row>
    <row r="394" spans="1:80" x14ac:dyDescent="0.25">
      <c r="A394" s="134"/>
      <c r="B394" s="134"/>
      <c r="C394" s="134"/>
      <c r="D394" s="136"/>
      <c r="E394" s="136"/>
      <c r="F394" s="136"/>
      <c r="G394" s="138"/>
      <c r="H394" s="15" t="s">
        <v>1</v>
      </c>
      <c r="I394" s="9" t="s">
        <v>19</v>
      </c>
      <c r="J394" s="9">
        <v>1</v>
      </c>
      <c r="K394" s="9" t="s">
        <v>20</v>
      </c>
      <c r="L394" s="9" t="s">
        <v>21</v>
      </c>
      <c r="M394" s="9" t="s">
        <v>22</v>
      </c>
      <c r="N394" s="9" t="s">
        <v>23</v>
      </c>
      <c r="O394" s="9" t="s">
        <v>24</v>
      </c>
      <c r="P394" s="9" t="s">
        <v>25</v>
      </c>
      <c r="Q394" s="9" t="s">
        <v>26</v>
      </c>
      <c r="R394" s="9">
        <v>1</v>
      </c>
      <c r="S394" s="9">
        <v>2</v>
      </c>
      <c r="T394" s="9">
        <v>3</v>
      </c>
      <c r="U394" s="9">
        <v>4</v>
      </c>
      <c r="V394" s="9">
        <v>5</v>
      </c>
      <c r="W394" s="9">
        <v>6</v>
      </c>
      <c r="X394" s="9">
        <v>7</v>
      </c>
      <c r="Y394" s="9">
        <v>8</v>
      </c>
      <c r="Z394" s="9">
        <v>9</v>
      </c>
      <c r="AA394" s="9">
        <v>10</v>
      </c>
      <c r="AB394" s="9">
        <v>11</v>
      </c>
      <c r="AC394" s="9">
        <v>12</v>
      </c>
      <c r="AD394" s="9">
        <v>13</v>
      </c>
      <c r="AE394" s="9">
        <v>14</v>
      </c>
      <c r="AF394" s="9">
        <v>15</v>
      </c>
      <c r="AG394" s="9">
        <v>16</v>
      </c>
      <c r="AH394" s="9">
        <v>20</v>
      </c>
      <c r="AI394" s="9">
        <v>21</v>
      </c>
      <c r="AJ394" s="9">
        <v>1</v>
      </c>
      <c r="AK394" s="9">
        <v>2</v>
      </c>
      <c r="AL394" s="9">
        <v>3</v>
      </c>
      <c r="AM394" s="9">
        <v>4</v>
      </c>
      <c r="AN394" s="9">
        <v>5</v>
      </c>
      <c r="AO394" s="9">
        <v>6</v>
      </c>
      <c r="AP394" s="9">
        <v>7</v>
      </c>
      <c r="AQ394" s="9">
        <v>8</v>
      </c>
      <c r="AR394" s="9">
        <v>9</v>
      </c>
      <c r="AS394" s="9">
        <v>10</v>
      </c>
      <c r="AT394" s="9">
        <v>11</v>
      </c>
      <c r="AU394" s="9">
        <v>12</v>
      </c>
      <c r="AV394" s="9">
        <v>13</v>
      </c>
      <c r="AW394" s="9">
        <v>14</v>
      </c>
      <c r="AX394" s="9">
        <v>15</v>
      </c>
      <c r="AY394" s="9">
        <v>16</v>
      </c>
      <c r="AZ394" s="9">
        <v>20</v>
      </c>
      <c r="BA394" s="9">
        <v>21</v>
      </c>
      <c r="BB394" s="9">
        <v>1</v>
      </c>
      <c r="BC394" s="9">
        <v>2</v>
      </c>
      <c r="BD394" s="9">
        <v>3</v>
      </c>
      <c r="BE394" s="9">
        <v>4</v>
      </c>
      <c r="BF394" s="9">
        <v>5</v>
      </c>
      <c r="BG394" s="9">
        <v>6</v>
      </c>
      <c r="BH394" s="9">
        <v>7</v>
      </c>
      <c r="BI394" s="9">
        <v>8</v>
      </c>
      <c r="BJ394" s="9">
        <v>9</v>
      </c>
      <c r="BK394" s="9">
        <v>10</v>
      </c>
      <c r="BL394" s="9">
        <v>11</v>
      </c>
      <c r="BM394" s="9">
        <v>12</v>
      </c>
      <c r="BN394" s="9">
        <v>13</v>
      </c>
      <c r="BO394" s="9">
        <v>14</v>
      </c>
      <c r="BP394" s="9">
        <v>15</v>
      </c>
      <c r="BQ394" s="9">
        <v>16</v>
      </c>
      <c r="BR394" s="9">
        <v>20</v>
      </c>
      <c r="BS394" s="9">
        <v>21</v>
      </c>
      <c r="BT394" s="9">
        <v>1</v>
      </c>
      <c r="BU394" s="9">
        <v>2</v>
      </c>
      <c r="BV394" s="9">
        <v>3</v>
      </c>
      <c r="BW394" s="9" t="s">
        <v>1798</v>
      </c>
      <c r="BX394" s="9">
        <v>5</v>
      </c>
      <c r="BY394" s="9">
        <v>6</v>
      </c>
      <c r="BZ394" s="9">
        <v>7</v>
      </c>
      <c r="CA394" s="9" t="s">
        <v>1917</v>
      </c>
      <c r="CB394" s="121">
        <v>9</v>
      </c>
    </row>
    <row r="395" spans="1:80" ht="22.5" x14ac:dyDescent="0.25">
      <c r="A395" s="134"/>
      <c r="B395" s="134"/>
      <c r="C395" s="134"/>
      <c r="D395" s="136"/>
      <c r="E395" s="136"/>
      <c r="F395" s="136"/>
      <c r="G395" s="138"/>
      <c r="H395" s="16" t="s">
        <v>85</v>
      </c>
      <c r="I395" s="17">
        <f>SUM(I391)</f>
        <v>773876</v>
      </c>
      <c r="J395" s="17">
        <f t="shared" ref="J395:J396" si="1134">SUM(K395,L395,P395,Q395)</f>
        <v>828492</v>
      </c>
      <c r="K395" s="17">
        <f t="shared" ref="K395" si="1135">SUM(K391)</f>
        <v>828492</v>
      </c>
      <c r="L395" s="17">
        <f t="shared" ref="L395:L396" si="1136">SUM(M395:O395)</f>
        <v>0</v>
      </c>
      <c r="M395" s="17">
        <f t="shared" ref="M395:Q395" si="1137">SUM(M391)</f>
        <v>0</v>
      </c>
      <c r="N395" s="17">
        <f t="shared" si="1137"/>
        <v>0</v>
      </c>
      <c r="O395" s="17">
        <f t="shared" si="1137"/>
        <v>0</v>
      </c>
      <c r="P395" s="17">
        <f t="shared" si="1137"/>
        <v>0</v>
      </c>
      <c r="Q395" s="17">
        <f t="shared" si="1137"/>
        <v>0</v>
      </c>
      <c r="R395" s="17">
        <f t="shared" ref="R395:AG395" si="1138">SUM(R391)</f>
        <v>0</v>
      </c>
      <c r="S395" s="17">
        <f t="shared" si="1138"/>
        <v>0</v>
      </c>
      <c r="T395" s="17">
        <f t="shared" si="1138"/>
        <v>0</v>
      </c>
      <c r="U395" s="17">
        <f t="shared" si="1138"/>
        <v>0</v>
      </c>
      <c r="V395" s="17">
        <f t="shared" si="1138"/>
        <v>0</v>
      </c>
      <c r="W395" s="17">
        <f t="shared" si="1138"/>
        <v>0</v>
      </c>
      <c r="X395" s="17">
        <f t="shared" ref="X395" si="1139">SUM(X391)</f>
        <v>0</v>
      </c>
      <c r="Y395" s="17">
        <f t="shared" si="1138"/>
        <v>0</v>
      </c>
      <c r="Z395" s="17">
        <f t="shared" si="1138"/>
        <v>0</v>
      </c>
      <c r="AA395" s="17">
        <f t="shared" si="1138"/>
        <v>0</v>
      </c>
      <c r="AB395" s="17">
        <f t="shared" si="1138"/>
        <v>0</v>
      </c>
      <c r="AC395" s="17">
        <f t="shared" si="1138"/>
        <v>0</v>
      </c>
      <c r="AD395" s="17">
        <f t="shared" si="1138"/>
        <v>0</v>
      </c>
      <c r="AE395" s="17">
        <f t="shared" si="1138"/>
        <v>0</v>
      </c>
      <c r="AF395" s="17">
        <f t="shared" si="1138"/>
        <v>0</v>
      </c>
      <c r="AG395" s="17">
        <f t="shared" si="1138"/>
        <v>0</v>
      </c>
      <c r="AH395" s="17">
        <v>0</v>
      </c>
      <c r="AI395" s="17">
        <v>0</v>
      </c>
      <c r="AJ395" s="17">
        <f t="shared" ref="AJ395:AY395" si="1140">SUM(AJ391)</f>
        <v>0</v>
      </c>
      <c r="AK395" s="17">
        <f t="shared" si="1140"/>
        <v>0</v>
      </c>
      <c r="AL395" s="17">
        <f t="shared" si="1140"/>
        <v>0</v>
      </c>
      <c r="AM395" s="17">
        <f t="shared" si="1140"/>
        <v>0</v>
      </c>
      <c r="AN395" s="17">
        <f t="shared" si="1140"/>
        <v>0</v>
      </c>
      <c r="AO395" s="17">
        <f t="shared" si="1140"/>
        <v>0</v>
      </c>
      <c r="AP395" s="17">
        <f t="shared" ref="AP395" si="1141">SUM(AP391)</f>
        <v>0</v>
      </c>
      <c r="AQ395" s="17">
        <f t="shared" si="1140"/>
        <v>0</v>
      </c>
      <c r="AR395" s="17">
        <f t="shared" si="1140"/>
        <v>0</v>
      </c>
      <c r="AS395" s="17">
        <f t="shared" si="1140"/>
        <v>0</v>
      </c>
      <c r="AT395" s="17">
        <f t="shared" si="1140"/>
        <v>0</v>
      </c>
      <c r="AU395" s="17">
        <f t="shared" si="1140"/>
        <v>0</v>
      </c>
      <c r="AV395" s="17">
        <f t="shared" si="1140"/>
        <v>0</v>
      </c>
      <c r="AW395" s="17">
        <f t="shared" si="1140"/>
        <v>0</v>
      </c>
      <c r="AX395" s="17">
        <f t="shared" si="1140"/>
        <v>0</v>
      </c>
      <c r="AY395" s="17">
        <f t="shared" si="1140"/>
        <v>0</v>
      </c>
      <c r="AZ395" s="17">
        <v>0</v>
      </c>
      <c r="BA395" s="17">
        <v>0</v>
      </c>
      <c r="BB395" s="17">
        <f t="shared" ref="BB395:BQ395" si="1142">SUM(BB391)</f>
        <v>0</v>
      </c>
      <c r="BC395" s="17">
        <f t="shared" si="1142"/>
        <v>0</v>
      </c>
      <c r="BD395" s="17">
        <f t="shared" si="1142"/>
        <v>0</v>
      </c>
      <c r="BE395" s="17">
        <f t="shared" si="1142"/>
        <v>0</v>
      </c>
      <c r="BF395" s="17">
        <f t="shared" si="1142"/>
        <v>0</v>
      </c>
      <c r="BG395" s="17">
        <f t="shared" si="1142"/>
        <v>0</v>
      </c>
      <c r="BH395" s="17">
        <f t="shared" ref="BH395" si="1143">SUM(BH391)</f>
        <v>0</v>
      </c>
      <c r="BI395" s="17">
        <f t="shared" si="1142"/>
        <v>0</v>
      </c>
      <c r="BJ395" s="17">
        <f t="shared" si="1142"/>
        <v>0</v>
      </c>
      <c r="BK395" s="17">
        <f t="shared" si="1142"/>
        <v>0</v>
      </c>
      <c r="BL395" s="17">
        <f t="shared" si="1142"/>
        <v>0</v>
      </c>
      <c r="BM395" s="17">
        <f t="shared" si="1142"/>
        <v>0</v>
      </c>
      <c r="BN395" s="17">
        <f t="shared" si="1142"/>
        <v>0</v>
      </c>
      <c r="BO395" s="17">
        <f t="shared" si="1142"/>
        <v>0</v>
      </c>
      <c r="BP395" s="17">
        <f t="shared" si="1142"/>
        <v>0</v>
      </c>
      <c r="BQ395" s="17">
        <f t="shared" si="1142"/>
        <v>0</v>
      </c>
      <c r="BR395" s="17">
        <v>0</v>
      </c>
      <c r="BS395" s="17">
        <v>0</v>
      </c>
      <c r="BT395" s="17">
        <f t="shared" ref="BT395:BZ395" si="1144">SUM(BT391)</f>
        <v>861947</v>
      </c>
      <c r="BU395" s="17">
        <f t="shared" si="1144"/>
        <v>693047</v>
      </c>
      <c r="BV395" s="17">
        <f t="shared" si="1144"/>
        <v>339819</v>
      </c>
      <c r="BW395" s="17">
        <f t="shared" si="1144"/>
        <v>132608</v>
      </c>
      <c r="BX395" s="17">
        <f t="shared" si="1144"/>
        <v>48638</v>
      </c>
      <c r="BY395" s="17">
        <f t="shared" si="1144"/>
        <v>41990</v>
      </c>
      <c r="BZ395" s="17">
        <f t="shared" si="1144"/>
        <v>41980</v>
      </c>
      <c r="CA395" s="17">
        <f t="shared" ref="CA395:CA402" si="1145">BV395+BW395</f>
        <v>472427</v>
      </c>
      <c r="CB395" s="125">
        <f>IF(BU395=0,"-",CA395/BU395*100)</f>
        <v>68.166661135536259</v>
      </c>
    </row>
    <row r="396" spans="1:80" x14ac:dyDescent="0.25">
      <c r="A396" s="134"/>
      <c r="B396" s="134"/>
      <c r="C396" s="134"/>
      <c r="D396" s="136"/>
      <c r="E396" s="136"/>
      <c r="F396" s="136"/>
      <c r="G396" s="138"/>
      <c r="H396" s="18" t="s">
        <v>86</v>
      </c>
      <c r="I396" s="17">
        <f>SUM(I395)</f>
        <v>773876</v>
      </c>
      <c r="J396" s="17">
        <f t="shared" si="1134"/>
        <v>828492</v>
      </c>
      <c r="K396" s="17">
        <f t="shared" ref="K396" si="1146">SUM(K395)</f>
        <v>828492</v>
      </c>
      <c r="L396" s="17">
        <f t="shared" si="1136"/>
        <v>0</v>
      </c>
      <c r="M396" s="17">
        <f t="shared" ref="M396:Q396" si="1147">SUM(M395)</f>
        <v>0</v>
      </c>
      <c r="N396" s="17">
        <f t="shared" si="1147"/>
        <v>0</v>
      </c>
      <c r="O396" s="17">
        <f t="shared" si="1147"/>
        <v>0</v>
      </c>
      <c r="P396" s="17">
        <f t="shared" si="1147"/>
        <v>0</v>
      </c>
      <c r="Q396" s="17">
        <f t="shared" si="1147"/>
        <v>0</v>
      </c>
      <c r="R396" s="17">
        <f t="shared" ref="R396:AG396" si="1148">SUM(R395)</f>
        <v>0</v>
      </c>
      <c r="S396" s="17">
        <f t="shared" si="1148"/>
        <v>0</v>
      </c>
      <c r="T396" s="17">
        <f t="shared" si="1148"/>
        <v>0</v>
      </c>
      <c r="U396" s="17">
        <f t="shared" si="1148"/>
        <v>0</v>
      </c>
      <c r="V396" s="17">
        <f t="shared" si="1148"/>
        <v>0</v>
      </c>
      <c r="W396" s="17">
        <f t="shared" si="1148"/>
        <v>0</v>
      </c>
      <c r="X396" s="17">
        <f t="shared" ref="X396" si="1149">SUM(X395)</f>
        <v>0</v>
      </c>
      <c r="Y396" s="17">
        <f t="shared" si="1148"/>
        <v>0</v>
      </c>
      <c r="Z396" s="17">
        <f t="shared" si="1148"/>
        <v>0</v>
      </c>
      <c r="AA396" s="17">
        <f t="shared" si="1148"/>
        <v>0</v>
      </c>
      <c r="AB396" s="17">
        <f t="shared" si="1148"/>
        <v>0</v>
      </c>
      <c r="AC396" s="17">
        <f t="shared" si="1148"/>
        <v>0</v>
      </c>
      <c r="AD396" s="17">
        <f t="shared" si="1148"/>
        <v>0</v>
      </c>
      <c r="AE396" s="17">
        <f t="shared" si="1148"/>
        <v>0</v>
      </c>
      <c r="AF396" s="17">
        <f t="shared" si="1148"/>
        <v>0</v>
      </c>
      <c r="AG396" s="17">
        <f t="shared" si="1148"/>
        <v>0</v>
      </c>
      <c r="AH396" s="17">
        <v>0</v>
      </c>
      <c r="AI396" s="17">
        <v>0</v>
      </c>
      <c r="AJ396" s="17">
        <f t="shared" ref="AJ396:AY396" si="1150">SUM(AJ395)</f>
        <v>0</v>
      </c>
      <c r="AK396" s="17">
        <f t="shared" si="1150"/>
        <v>0</v>
      </c>
      <c r="AL396" s="17">
        <f t="shared" si="1150"/>
        <v>0</v>
      </c>
      <c r="AM396" s="17">
        <f t="shared" si="1150"/>
        <v>0</v>
      </c>
      <c r="AN396" s="17">
        <f t="shared" si="1150"/>
        <v>0</v>
      </c>
      <c r="AO396" s="17">
        <f t="shared" si="1150"/>
        <v>0</v>
      </c>
      <c r="AP396" s="17">
        <f t="shared" ref="AP396" si="1151">SUM(AP395)</f>
        <v>0</v>
      </c>
      <c r="AQ396" s="17">
        <f t="shared" si="1150"/>
        <v>0</v>
      </c>
      <c r="AR396" s="17">
        <f t="shared" si="1150"/>
        <v>0</v>
      </c>
      <c r="AS396" s="17">
        <f t="shared" si="1150"/>
        <v>0</v>
      </c>
      <c r="AT396" s="17">
        <f t="shared" si="1150"/>
        <v>0</v>
      </c>
      <c r="AU396" s="17">
        <f t="shared" si="1150"/>
        <v>0</v>
      </c>
      <c r="AV396" s="17">
        <f t="shared" si="1150"/>
        <v>0</v>
      </c>
      <c r="AW396" s="17">
        <f t="shared" si="1150"/>
        <v>0</v>
      </c>
      <c r="AX396" s="17">
        <f t="shared" si="1150"/>
        <v>0</v>
      </c>
      <c r="AY396" s="17">
        <f t="shared" si="1150"/>
        <v>0</v>
      </c>
      <c r="AZ396" s="17">
        <v>0</v>
      </c>
      <c r="BA396" s="17">
        <v>0</v>
      </c>
      <c r="BB396" s="17">
        <f t="shared" ref="BB396:BQ396" si="1152">SUM(BB395)</f>
        <v>0</v>
      </c>
      <c r="BC396" s="17">
        <f t="shared" si="1152"/>
        <v>0</v>
      </c>
      <c r="BD396" s="17">
        <f t="shared" si="1152"/>
        <v>0</v>
      </c>
      <c r="BE396" s="17">
        <f t="shared" si="1152"/>
        <v>0</v>
      </c>
      <c r="BF396" s="17">
        <f t="shared" si="1152"/>
        <v>0</v>
      </c>
      <c r="BG396" s="17">
        <f t="shared" si="1152"/>
        <v>0</v>
      </c>
      <c r="BH396" s="17">
        <f t="shared" ref="BH396" si="1153">SUM(BH395)</f>
        <v>0</v>
      </c>
      <c r="BI396" s="17">
        <f t="shared" si="1152"/>
        <v>0</v>
      </c>
      <c r="BJ396" s="17">
        <f t="shared" si="1152"/>
        <v>0</v>
      </c>
      <c r="BK396" s="17">
        <f t="shared" si="1152"/>
        <v>0</v>
      </c>
      <c r="BL396" s="17">
        <f t="shared" si="1152"/>
        <v>0</v>
      </c>
      <c r="BM396" s="17">
        <f t="shared" si="1152"/>
        <v>0</v>
      </c>
      <c r="BN396" s="17">
        <f t="shared" si="1152"/>
        <v>0</v>
      </c>
      <c r="BO396" s="17">
        <f t="shared" si="1152"/>
        <v>0</v>
      </c>
      <c r="BP396" s="17">
        <f t="shared" si="1152"/>
        <v>0</v>
      </c>
      <c r="BQ396" s="17">
        <f t="shared" si="1152"/>
        <v>0</v>
      </c>
      <c r="BR396" s="17">
        <v>0</v>
      </c>
      <c r="BS396" s="17">
        <v>0</v>
      </c>
      <c r="BT396" s="17">
        <f t="shared" ref="BT396:BW396" si="1154">SUM(BT395)</f>
        <v>861947</v>
      </c>
      <c r="BU396" s="17">
        <f t="shared" ref="BU396:BV396" si="1155">SUM(BU395)</f>
        <v>693047</v>
      </c>
      <c r="BV396" s="17">
        <f t="shared" si="1155"/>
        <v>339819</v>
      </c>
      <c r="BW396" s="17">
        <f t="shared" si="1154"/>
        <v>132608</v>
      </c>
      <c r="BX396" s="17">
        <f t="shared" ref="BX396" si="1156">SUM(BX395)</f>
        <v>48638</v>
      </c>
      <c r="BY396" s="17">
        <f t="shared" ref="BY396" si="1157">SUM(BY395)</f>
        <v>41990</v>
      </c>
      <c r="BZ396" s="17">
        <f t="shared" ref="BZ396" si="1158">SUM(BZ395)</f>
        <v>41980</v>
      </c>
      <c r="CA396" s="17">
        <f t="shared" si="1145"/>
        <v>472427</v>
      </c>
      <c r="CB396" s="125">
        <f>IF(BU396=0,"-",CA396/BU396*100)</f>
        <v>68.166661135536259</v>
      </c>
    </row>
    <row r="397" spans="1:80" x14ac:dyDescent="0.25">
      <c r="A397" s="139"/>
      <c r="B397" s="139"/>
      <c r="C397" s="139"/>
      <c r="D397" s="140"/>
      <c r="E397" s="140"/>
      <c r="F397" s="140"/>
      <c r="G397" s="141"/>
      <c r="X397">
        <f t="shared" si="1000"/>
        <v>0</v>
      </c>
      <c r="AH397">
        <v>0</v>
      </c>
      <c r="AI397">
        <v>0</v>
      </c>
      <c r="AP397">
        <f t="shared" si="1001"/>
        <v>0</v>
      </c>
      <c r="AZ397">
        <v>0</v>
      </c>
      <c r="BA397">
        <v>0</v>
      </c>
      <c r="BH397">
        <f t="shared" si="1002"/>
        <v>0</v>
      </c>
      <c r="BR397">
        <v>0</v>
      </c>
      <c r="BS397">
        <v>0</v>
      </c>
      <c r="BU397">
        <v>0</v>
      </c>
      <c r="BV397">
        <v>0</v>
      </c>
      <c r="BW397">
        <f t="shared" ref="BW397:BW457" si="1159">BX397+BY397+BZ397</f>
        <v>0</v>
      </c>
      <c r="CA397">
        <f t="shared" si="1145"/>
        <v>0</v>
      </c>
      <c r="CB397" s="126" t="str">
        <f>IF(BU397=0,"-",CA397/BU397*100)</f>
        <v>-</v>
      </c>
    </row>
    <row r="398" spans="1:80" x14ac:dyDescent="0.25">
      <c r="A398" s="13" t="s">
        <v>1</v>
      </c>
      <c r="B398" s="13" t="s">
        <v>1</v>
      </c>
      <c r="C398" s="13" t="s">
        <v>1</v>
      </c>
      <c r="D398" s="74" t="s">
        <v>1</v>
      </c>
      <c r="E398" s="74" t="s">
        <v>1</v>
      </c>
      <c r="F398" s="74" t="s">
        <v>1</v>
      </c>
      <c r="G398" s="13" t="s">
        <v>1</v>
      </c>
      <c r="H398" s="19" t="s">
        <v>1</v>
      </c>
      <c r="I398" s="19" t="s">
        <v>1</v>
      </c>
      <c r="J398" s="19"/>
      <c r="K398" s="19" t="s">
        <v>1</v>
      </c>
      <c r="L398" s="19"/>
      <c r="M398" s="19" t="s">
        <v>1</v>
      </c>
      <c r="N398" s="19" t="s">
        <v>1</v>
      </c>
      <c r="O398" s="19" t="s">
        <v>1</v>
      </c>
      <c r="P398" s="28"/>
      <c r="Q398" s="19" t="s">
        <v>1</v>
      </c>
      <c r="R398" s="19" t="s">
        <v>1</v>
      </c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>
        <v>0</v>
      </c>
      <c r="AI398" s="19">
        <v>0</v>
      </c>
      <c r="AJ398" s="19" t="s">
        <v>1</v>
      </c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>
        <v>0</v>
      </c>
      <c r="BA398" s="19">
        <v>0</v>
      </c>
      <c r="BB398" s="19" t="s">
        <v>1</v>
      </c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>
        <v>0</v>
      </c>
      <c r="BS398" s="19">
        <v>0</v>
      </c>
      <c r="BT398" s="19"/>
      <c r="BU398" s="19"/>
      <c r="BV398" s="19"/>
      <c r="BW398" s="19">
        <f t="shared" si="1159"/>
        <v>0</v>
      </c>
      <c r="BX398" s="19"/>
      <c r="BY398" s="19"/>
      <c r="BZ398" s="19"/>
      <c r="CA398" s="19">
        <f t="shared" si="1145"/>
        <v>0</v>
      </c>
      <c r="CB398" s="127"/>
    </row>
    <row r="399" spans="1:80" x14ac:dyDescent="0.25">
      <c r="A399" s="13" t="s">
        <v>1</v>
      </c>
      <c r="B399" s="13" t="s">
        <v>1</v>
      </c>
      <c r="C399" s="13" t="s">
        <v>1</v>
      </c>
      <c r="D399" s="74" t="s">
        <v>1</v>
      </c>
      <c r="E399" s="74" t="s">
        <v>1</v>
      </c>
      <c r="F399" s="74" t="s">
        <v>1</v>
      </c>
      <c r="G399" s="13" t="s">
        <v>1</v>
      </c>
      <c r="H399" s="10" t="s">
        <v>237</v>
      </c>
      <c r="I399" s="11">
        <f>SUM(I391)</f>
        <v>773876</v>
      </c>
      <c r="J399" s="11">
        <f t="shared" ref="J399:J400" si="1160">SUM(K399,L399,P399,Q399)</f>
        <v>828492</v>
      </c>
      <c r="K399" s="11">
        <f t="shared" ref="K399" si="1161">SUM(K391)</f>
        <v>828492</v>
      </c>
      <c r="L399" s="11">
        <f t="shared" ref="L399" si="1162">SUM(M399:O399)</f>
        <v>0</v>
      </c>
      <c r="M399" s="11">
        <f t="shared" ref="M399:Q399" si="1163">SUM(M391)</f>
        <v>0</v>
      </c>
      <c r="N399" s="11">
        <f t="shared" si="1163"/>
        <v>0</v>
      </c>
      <c r="O399" s="11">
        <f t="shared" si="1163"/>
        <v>0</v>
      </c>
      <c r="P399" s="11">
        <f t="shared" si="1163"/>
        <v>0</v>
      </c>
      <c r="Q399" s="11">
        <f t="shared" si="1163"/>
        <v>0</v>
      </c>
      <c r="R399" s="11">
        <f t="shared" ref="R399:AG399" si="1164">SUM(R391)</f>
        <v>0</v>
      </c>
      <c r="S399" s="11">
        <f t="shared" si="1164"/>
        <v>0</v>
      </c>
      <c r="T399" s="11">
        <f t="shared" si="1164"/>
        <v>0</v>
      </c>
      <c r="U399" s="11">
        <f t="shared" si="1164"/>
        <v>0</v>
      </c>
      <c r="V399" s="11">
        <f t="shared" si="1164"/>
        <v>0</v>
      </c>
      <c r="W399" s="11">
        <f t="shared" si="1164"/>
        <v>0</v>
      </c>
      <c r="X399" s="11">
        <f t="shared" si="1164"/>
        <v>0</v>
      </c>
      <c r="Y399" s="11">
        <f t="shared" si="1164"/>
        <v>0</v>
      </c>
      <c r="Z399" s="11">
        <f t="shared" si="1164"/>
        <v>0</v>
      </c>
      <c r="AA399" s="11">
        <f t="shared" si="1164"/>
        <v>0</v>
      </c>
      <c r="AB399" s="11">
        <f t="shared" si="1164"/>
        <v>0</v>
      </c>
      <c r="AC399" s="11">
        <f t="shared" si="1164"/>
        <v>0</v>
      </c>
      <c r="AD399" s="11">
        <f t="shared" si="1164"/>
        <v>0</v>
      </c>
      <c r="AE399" s="11">
        <f t="shared" si="1164"/>
        <v>0</v>
      </c>
      <c r="AF399" s="11">
        <f t="shared" si="1164"/>
        <v>0</v>
      </c>
      <c r="AG399" s="11">
        <f t="shared" si="1164"/>
        <v>0</v>
      </c>
      <c r="AH399" s="11">
        <v>0</v>
      </c>
      <c r="AI399" s="11">
        <v>0</v>
      </c>
      <c r="AJ399" s="11">
        <f t="shared" ref="AJ399:AY399" si="1165">SUM(AJ391)</f>
        <v>0</v>
      </c>
      <c r="AK399" s="11">
        <f t="shared" si="1165"/>
        <v>0</v>
      </c>
      <c r="AL399" s="11">
        <f t="shared" si="1165"/>
        <v>0</v>
      </c>
      <c r="AM399" s="11">
        <f t="shared" si="1165"/>
        <v>0</v>
      </c>
      <c r="AN399" s="11">
        <f t="shared" si="1165"/>
        <v>0</v>
      </c>
      <c r="AO399" s="11">
        <f t="shared" si="1165"/>
        <v>0</v>
      </c>
      <c r="AP399" s="11">
        <f t="shared" si="1165"/>
        <v>0</v>
      </c>
      <c r="AQ399" s="11">
        <f t="shared" si="1165"/>
        <v>0</v>
      </c>
      <c r="AR399" s="11">
        <f t="shared" si="1165"/>
        <v>0</v>
      </c>
      <c r="AS399" s="11">
        <f t="shared" si="1165"/>
        <v>0</v>
      </c>
      <c r="AT399" s="11">
        <f t="shared" si="1165"/>
        <v>0</v>
      </c>
      <c r="AU399" s="11">
        <f t="shared" si="1165"/>
        <v>0</v>
      </c>
      <c r="AV399" s="11">
        <f t="shared" si="1165"/>
        <v>0</v>
      </c>
      <c r="AW399" s="11">
        <f t="shared" si="1165"/>
        <v>0</v>
      </c>
      <c r="AX399" s="11">
        <f t="shared" si="1165"/>
        <v>0</v>
      </c>
      <c r="AY399" s="11">
        <f t="shared" si="1165"/>
        <v>0</v>
      </c>
      <c r="AZ399" s="11">
        <v>0</v>
      </c>
      <c r="BA399" s="11">
        <v>0</v>
      </c>
      <c r="BB399" s="11">
        <f t="shared" ref="BB399:BQ399" si="1166">SUM(BB391)</f>
        <v>0</v>
      </c>
      <c r="BC399" s="11">
        <f t="shared" si="1166"/>
        <v>0</v>
      </c>
      <c r="BD399" s="11">
        <f t="shared" si="1166"/>
        <v>0</v>
      </c>
      <c r="BE399" s="11">
        <f t="shared" si="1166"/>
        <v>0</v>
      </c>
      <c r="BF399" s="11">
        <f t="shared" si="1166"/>
        <v>0</v>
      </c>
      <c r="BG399" s="11">
        <f t="shared" si="1166"/>
        <v>0</v>
      </c>
      <c r="BH399" s="11">
        <f t="shared" si="1166"/>
        <v>0</v>
      </c>
      <c r="BI399" s="11">
        <f t="shared" si="1166"/>
        <v>0</v>
      </c>
      <c r="BJ399" s="11">
        <f t="shared" si="1166"/>
        <v>0</v>
      </c>
      <c r="BK399" s="11">
        <f t="shared" si="1166"/>
        <v>0</v>
      </c>
      <c r="BL399" s="11">
        <f t="shared" si="1166"/>
        <v>0</v>
      </c>
      <c r="BM399" s="11">
        <f t="shared" si="1166"/>
        <v>0</v>
      </c>
      <c r="BN399" s="11">
        <f t="shared" si="1166"/>
        <v>0</v>
      </c>
      <c r="BO399" s="11">
        <f t="shared" si="1166"/>
        <v>0</v>
      </c>
      <c r="BP399" s="11">
        <f t="shared" si="1166"/>
        <v>0</v>
      </c>
      <c r="BQ399" s="11">
        <f t="shared" si="1166"/>
        <v>0</v>
      </c>
      <c r="BR399" s="11">
        <v>0</v>
      </c>
      <c r="BS399" s="11">
        <v>0</v>
      </c>
      <c r="BT399" s="11">
        <f t="shared" ref="BT399:BW400" si="1167">SUM(BT391)</f>
        <v>861947</v>
      </c>
      <c r="BU399" s="11">
        <f t="shared" ref="BU399:BV400" si="1168">SUM(BU391)</f>
        <v>693047</v>
      </c>
      <c r="BV399" s="11">
        <f t="shared" si="1168"/>
        <v>339819</v>
      </c>
      <c r="BW399" s="11">
        <f t="shared" si="1167"/>
        <v>132608</v>
      </c>
      <c r="BX399" s="11">
        <f t="shared" ref="BX399:BX400" si="1169">SUM(BX391)</f>
        <v>48638</v>
      </c>
      <c r="BY399" s="11">
        <f t="shared" ref="BY399:BY400" si="1170">SUM(BY391)</f>
        <v>41990</v>
      </c>
      <c r="BZ399" s="11">
        <f t="shared" ref="BZ399:BZ400" si="1171">SUM(BZ391)</f>
        <v>41980</v>
      </c>
      <c r="CA399" s="11">
        <f t="shared" si="1145"/>
        <v>472427</v>
      </c>
      <c r="CB399" s="123">
        <f>IF(BU399=0,"-",CA399/BU399*100)</f>
        <v>68.166661135536259</v>
      </c>
    </row>
    <row r="400" spans="1:80" x14ac:dyDescent="0.25">
      <c r="A400" s="13" t="s">
        <v>1</v>
      </c>
      <c r="B400" s="13" t="s">
        <v>1</v>
      </c>
      <c r="C400" s="13" t="s">
        <v>1</v>
      </c>
      <c r="D400" s="74" t="s">
        <v>1</v>
      </c>
      <c r="E400" s="74" t="s">
        <v>1</v>
      </c>
      <c r="F400" s="74" t="s">
        <v>1</v>
      </c>
      <c r="G400" s="13" t="s">
        <v>1</v>
      </c>
      <c r="H400" s="2" t="s">
        <v>83</v>
      </c>
      <c r="I400" s="12">
        <f>SUM(I392)</f>
        <v>9</v>
      </c>
      <c r="J400" s="12">
        <f t="shared" si="1160"/>
        <v>9</v>
      </c>
      <c r="K400" s="12">
        <f>SUM(K392)</f>
        <v>9</v>
      </c>
      <c r="L400" s="13"/>
      <c r="M400" s="13" t="s">
        <v>1</v>
      </c>
      <c r="N400" s="13" t="s">
        <v>1</v>
      </c>
      <c r="O400" s="13" t="s">
        <v>1</v>
      </c>
      <c r="P400" s="29"/>
      <c r="Q400" s="13" t="s">
        <v>1</v>
      </c>
      <c r="R400" s="13" t="s">
        <v>1</v>
      </c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>
        <v>0</v>
      </c>
      <c r="AI400" s="13">
        <v>0</v>
      </c>
      <c r="AJ400" s="13" t="s">
        <v>1</v>
      </c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>
        <v>0</v>
      </c>
      <c r="BA400" s="13">
        <v>0</v>
      </c>
      <c r="BB400" s="13" t="s">
        <v>1</v>
      </c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>
        <v>0</v>
      </c>
      <c r="BS400" s="13">
        <v>0</v>
      </c>
      <c r="BT400" s="12">
        <f t="shared" si="1167"/>
        <v>9</v>
      </c>
      <c r="BU400" s="12">
        <f t="shared" si="1168"/>
        <v>9</v>
      </c>
      <c r="BV400" s="12">
        <f t="shared" si="1168"/>
        <v>0</v>
      </c>
      <c r="BW400" s="12">
        <f t="shared" si="1167"/>
        <v>0</v>
      </c>
      <c r="BX400" s="12">
        <f t="shared" si="1169"/>
        <v>0</v>
      </c>
      <c r="BY400" s="12">
        <f t="shared" si="1170"/>
        <v>0</v>
      </c>
      <c r="BZ400" s="12">
        <f t="shared" si="1171"/>
        <v>0</v>
      </c>
      <c r="CA400" s="12">
        <f t="shared" si="1145"/>
        <v>0</v>
      </c>
      <c r="CB400" s="124">
        <f>IF(BU400=0,"-",CA400/BU400*100)</f>
        <v>0</v>
      </c>
    </row>
    <row r="401" spans="1:80" x14ac:dyDescent="0.25">
      <c r="A401" s="13" t="s">
        <v>1</v>
      </c>
      <c r="B401" s="13" t="s">
        <v>1</v>
      </c>
      <c r="C401" s="13" t="s">
        <v>1</v>
      </c>
      <c r="D401" s="74" t="s">
        <v>1</v>
      </c>
      <c r="E401" s="74" t="s">
        <v>1</v>
      </c>
      <c r="F401" s="74" t="s">
        <v>1</v>
      </c>
      <c r="G401" s="13" t="s">
        <v>1</v>
      </c>
      <c r="H401" s="20" t="s">
        <v>1</v>
      </c>
      <c r="I401" s="21" t="s">
        <v>1</v>
      </c>
      <c r="J401" s="21"/>
      <c r="K401" s="21" t="s">
        <v>1</v>
      </c>
      <c r="L401" s="21"/>
      <c r="M401" s="21" t="s">
        <v>1</v>
      </c>
      <c r="N401" s="21" t="s">
        <v>1</v>
      </c>
      <c r="O401" s="21" t="s">
        <v>1</v>
      </c>
      <c r="P401" s="30"/>
      <c r="Q401" s="21" t="s">
        <v>1</v>
      </c>
      <c r="R401" s="21" t="s">
        <v>1</v>
      </c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>
        <v>0</v>
      </c>
      <c r="AI401" s="21">
        <v>0</v>
      </c>
      <c r="AJ401" s="21" t="s">
        <v>1</v>
      </c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>
        <v>0</v>
      </c>
      <c r="BA401" s="21">
        <v>0</v>
      </c>
      <c r="BB401" s="21" t="s">
        <v>1</v>
      </c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>
        <v>0</v>
      </c>
      <c r="BS401" s="21">
        <v>0</v>
      </c>
      <c r="BT401" s="21"/>
      <c r="BU401" s="21"/>
      <c r="BV401" s="21"/>
      <c r="BW401" s="21">
        <f t="shared" si="1159"/>
        <v>0</v>
      </c>
      <c r="BX401" s="21"/>
      <c r="BY401" s="21"/>
      <c r="BZ401" s="21"/>
      <c r="CA401" s="21">
        <f t="shared" si="1145"/>
        <v>0</v>
      </c>
      <c r="CB401" s="128"/>
    </row>
    <row r="402" spans="1:80" ht="15.75" thickBot="1" x14ac:dyDescent="0.3">
      <c r="A402" s="1" t="s">
        <v>27</v>
      </c>
      <c r="B402" s="1" t="s">
        <v>238</v>
      </c>
      <c r="C402" s="4" t="s">
        <v>1</v>
      </c>
      <c r="D402" s="79" t="s">
        <v>1</v>
      </c>
      <c r="E402" s="78" t="s">
        <v>1</v>
      </c>
      <c r="F402" s="78" t="s">
        <v>1</v>
      </c>
      <c r="G402" s="2" t="s">
        <v>1</v>
      </c>
      <c r="H402" s="2" t="s">
        <v>1</v>
      </c>
      <c r="I402" s="3" t="s">
        <v>1</v>
      </c>
      <c r="J402" s="3"/>
      <c r="K402" s="3" t="s">
        <v>1</v>
      </c>
      <c r="L402" s="3"/>
      <c r="M402" s="3" t="s">
        <v>1</v>
      </c>
      <c r="N402" s="3" t="s">
        <v>1</v>
      </c>
      <c r="O402" s="3" t="s">
        <v>1</v>
      </c>
      <c r="P402" s="25"/>
      <c r="Q402" s="3" t="s">
        <v>1</v>
      </c>
      <c r="R402" s="3" t="s">
        <v>1</v>
      </c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>
        <v>0</v>
      </c>
      <c r="AI402" s="3">
        <v>0</v>
      </c>
      <c r="AJ402" s="3" t="s">
        <v>1</v>
      </c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>
        <v>0</v>
      </c>
      <c r="BA402" s="3">
        <v>0</v>
      </c>
      <c r="BB402" s="3" t="s">
        <v>1</v>
      </c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>
        <v>0</v>
      </c>
      <c r="BS402" s="3">
        <v>0</v>
      </c>
      <c r="BT402" s="3"/>
      <c r="BU402" s="3"/>
      <c r="BV402" s="3"/>
      <c r="BW402" s="3">
        <f t="shared" si="1159"/>
        <v>0</v>
      </c>
      <c r="BX402" s="3"/>
      <c r="BY402" s="3"/>
      <c r="BZ402" s="3"/>
      <c r="CA402" s="3">
        <f t="shared" si="1145"/>
        <v>0</v>
      </c>
      <c r="CB402" s="122"/>
    </row>
    <row r="403" spans="1:80" ht="69.75" customHeight="1" thickBot="1" x14ac:dyDescent="0.3">
      <c r="A403" s="5" t="s">
        <v>4</v>
      </c>
      <c r="B403" s="5" t="s">
        <v>5</v>
      </c>
      <c r="C403" s="5" t="s">
        <v>6</v>
      </c>
      <c r="D403" s="80" t="s">
        <v>1</v>
      </c>
      <c r="E403" s="88" t="s">
        <v>7</v>
      </c>
      <c r="F403" s="88" t="s">
        <v>8</v>
      </c>
      <c r="G403" s="5" t="s">
        <v>9</v>
      </c>
      <c r="H403" s="5" t="s">
        <v>10</v>
      </c>
      <c r="I403" s="5" t="s">
        <v>11</v>
      </c>
      <c r="J403" s="5" t="s">
        <v>1809</v>
      </c>
      <c r="K403" s="5" t="s">
        <v>12</v>
      </c>
      <c r="L403" s="5" t="s">
        <v>13</v>
      </c>
      <c r="M403" s="5" t="s">
        <v>14</v>
      </c>
      <c r="N403" s="5" t="s">
        <v>15</v>
      </c>
      <c r="O403" s="5" t="s">
        <v>16</v>
      </c>
      <c r="P403" s="5" t="s">
        <v>17</v>
      </c>
      <c r="Q403" s="5" t="s">
        <v>18</v>
      </c>
      <c r="R403" s="71" t="s">
        <v>14</v>
      </c>
      <c r="S403" s="71" t="s">
        <v>1843</v>
      </c>
      <c r="T403" s="71" t="s">
        <v>1797</v>
      </c>
      <c r="U403" s="71" t="s">
        <v>1832</v>
      </c>
      <c r="V403" s="71" t="s">
        <v>1833</v>
      </c>
      <c r="W403" s="71" t="s">
        <v>1834</v>
      </c>
      <c r="X403" s="71" t="s">
        <v>1847</v>
      </c>
      <c r="Y403" s="71" t="s">
        <v>1844</v>
      </c>
      <c r="Z403" s="71" t="s">
        <v>1835</v>
      </c>
      <c r="AA403" s="71" t="s">
        <v>1836</v>
      </c>
      <c r="AB403" s="71" t="s">
        <v>1837</v>
      </c>
      <c r="AC403" s="71" t="s">
        <v>1838</v>
      </c>
      <c r="AD403" s="71" t="s">
        <v>1839</v>
      </c>
      <c r="AE403" s="71" t="s">
        <v>1840</v>
      </c>
      <c r="AF403" s="71" t="s">
        <v>1845</v>
      </c>
      <c r="AG403" s="71" t="s">
        <v>1846</v>
      </c>
      <c r="AH403" s="71" t="s">
        <v>1841</v>
      </c>
      <c r="AI403" s="71" t="s">
        <v>1842</v>
      </c>
      <c r="AJ403" s="72" t="s">
        <v>15</v>
      </c>
      <c r="AK403" s="72" t="s">
        <v>1843</v>
      </c>
      <c r="AL403" s="72" t="s">
        <v>1797</v>
      </c>
      <c r="AM403" s="72" t="s">
        <v>1832</v>
      </c>
      <c r="AN403" s="72" t="s">
        <v>1833</v>
      </c>
      <c r="AO403" s="72" t="s">
        <v>1834</v>
      </c>
      <c r="AP403" s="72" t="s">
        <v>1848</v>
      </c>
      <c r="AQ403" s="72" t="s">
        <v>1844</v>
      </c>
      <c r="AR403" s="72" t="s">
        <v>1835</v>
      </c>
      <c r="AS403" s="72" t="s">
        <v>1836</v>
      </c>
      <c r="AT403" s="72" t="s">
        <v>1837</v>
      </c>
      <c r="AU403" s="72" t="s">
        <v>1838</v>
      </c>
      <c r="AV403" s="72" t="s">
        <v>1839</v>
      </c>
      <c r="AW403" s="72" t="s">
        <v>1840</v>
      </c>
      <c r="AX403" s="72" t="s">
        <v>1845</v>
      </c>
      <c r="AY403" s="72" t="s">
        <v>1846</v>
      </c>
      <c r="AZ403" s="72" t="s">
        <v>1841</v>
      </c>
      <c r="BA403" s="72" t="s">
        <v>1842</v>
      </c>
      <c r="BB403" s="73" t="s">
        <v>16</v>
      </c>
      <c r="BC403" s="73" t="s">
        <v>1843</v>
      </c>
      <c r="BD403" s="73" t="s">
        <v>1797</v>
      </c>
      <c r="BE403" s="73" t="s">
        <v>1832</v>
      </c>
      <c r="BF403" s="73" t="s">
        <v>1833</v>
      </c>
      <c r="BG403" s="73" t="s">
        <v>1834</v>
      </c>
      <c r="BH403" s="73" t="s">
        <v>1849</v>
      </c>
      <c r="BI403" s="73" t="s">
        <v>1844</v>
      </c>
      <c r="BJ403" s="73" t="s">
        <v>1835</v>
      </c>
      <c r="BK403" s="73" t="s">
        <v>1836</v>
      </c>
      <c r="BL403" s="73" t="s">
        <v>1837</v>
      </c>
      <c r="BM403" s="73" t="s">
        <v>1838</v>
      </c>
      <c r="BN403" s="73" t="s">
        <v>1839</v>
      </c>
      <c r="BO403" s="73" t="s">
        <v>1840</v>
      </c>
      <c r="BP403" s="73" t="s">
        <v>1845</v>
      </c>
      <c r="BQ403" s="73" t="s">
        <v>1846</v>
      </c>
      <c r="BR403" s="73" t="s">
        <v>1841</v>
      </c>
      <c r="BS403" s="73" t="s">
        <v>1842</v>
      </c>
      <c r="BT403" s="5" t="s">
        <v>1911</v>
      </c>
      <c r="BU403" s="5" t="s">
        <v>1942</v>
      </c>
      <c r="BV403" s="5" t="s">
        <v>1943</v>
      </c>
      <c r="BW403" s="5" t="s">
        <v>1944</v>
      </c>
      <c r="BX403" s="5" t="s">
        <v>1945</v>
      </c>
      <c r="BY403" s="5" t="s">
        <v>1946</v>
      </c>
      <c r="BZ403" s="5" t="s">
        <v>1947</v>
      </c>
      <c r="CA403" s="5" t="s">
        <v>1948</v>
      </c>
      <c r="CB403" s="120" t="s">
        <v>1916</v>
      </c>
    </row>
    <row r="404" spans="1:80" x14ac:dyDescent="0.25">
      <c r="A404" s="6" t="s">
        <v>1</v>
      </c>
      <c r="B404" s="6" t="s">
        <v>1</v>
      </c>
      <c r="C404" s="6" t="s">
        <v>1</v>
      </c>
      <c r="D404" s="81" t="s">
        <v>1</v>
      </c>
      <c r="E404" s="81" t="s">
        <v>1</v>
      </c>
      <c r="F404" s="94" t="s">
        <v>1</v>
      </c>
      <c r="G404" s="7" t="s">
        <v>1</v>
      </c>
      <c r="H404" s="8" t="s">
        <v>1</v>
      </c>
      <c r="I404" s="9" t="s">
        <v>19</v>
      </c>
      <c r="J404" s="9">
        <v>1</v>
      </c>
      <c r="K404" s="9" t="s">
        <v>20</v>
      </c>
      <c r="L404" s="9" t="s">
        <v>21</v>
      </c>
      <c r="M404" s="9" t="s">
        <v>22</v>
      </c>
      <c r="N404" s="9" t="s">
        <v>23</v>
      </c>
      <c r="O404" s="9" t="s">
        <v>24</v>
      </c>
      <c r="P404" s="9" t="s">
        <v>25</v>
      </c>
      <c r="Q404" s="9" t="s">
        <v>26</v>
      </c>
      <c r="R404" s="9">
        <v>1</v>
      </c>
      <c r="S404" s="9">
        <v>2</v>
      </c>
      <c r="T404" s="9">
        <v>3</v>
      </c>
      <c r="U404" s="9">
        <v>4</v>
      </c>
      <c r="V404" s="9">
        <v>5</v>
      </c>
      <c r="W404" s="9">
        <v>6</v>
      </c>
      <c r="X404" s="9">
        <v>7</v>
      </c>
      <c r="Y404" s="9">
        <v>8</v>
      </c>
      <c r="Z404" s="9">
        <v>9</v>
      </c>
      <c r="AA404" s="9">
        <v>10</v>
      </c>
      <c r="AB404" s="9">
        <v>11</v>
      </c>
      <c r="AC404" s="9">
        <v>12</v>
      </c>
      <c r="AD404" s="9">
        <v>13</v>
      </c>
      <c r="AE404" s="9">
        <v>14</v>
      </c>
      <c r="AF404" s="9">
        <v>15</v>
      </c>
      <c r="AG404" s="9">
        <v>16</v>
      </c>
      <c r="AH404" s="9">
        <v>20</v>
      </c>
      <c r="AI404" s="9">
        <v>21</v>
      </c>
      <c r="AJ404" s="9">
        <v>1</v>
      </c>
      <c r="AK404" s="9">
        <v>2</v>
      </c>
      <c r="AL404" s="9">
        <v>3</v>
      </c>
      <c r="AM404" s="9">
        <v>4</v>
      </c>
      <c r="AN404" s="9">
        <v>5</v>
      </c>
      <c r="AO404" s="9">
        <v>6</v>
      </c>
      <c r="AP404" s="9">
        <v>7</v>
      </c>
      <c r="AQ404" s="9">
        <v>8</v>
      </c>
      <c r="AR404" s="9">
        <v>9</v>
      </c>
      <c r="AS404" s="9">
        <v>10</v>
      </c>
      <c r="AT404" s="9">
        <v>11</v>
      </c>
      <c r="AU404" s="9">
        <v>12</v>
      </c>
      <c r="AV404" s="9">
        <v>13</v>
      </c>
      <c r="AW404" s="9">
        <v>14</v>
      </c>
      <c r="AX404" s="9">
        <v>15</v>
      </c>
      <c r="AY404" s="9">
        <v>16</v>
      </c>
      <c r="AZ404" s="9">
        <v>20</v>
      </c>
      <c r="BA404" s="9">
        <v>21</v>
      </c>
      <c r="BB404" s="9">
        <v>1</v>
      </c>
      <c r="BC404" s="9">
        <v>2</v>
      </c>
      <c r="BD404" s="9">
        <v>3</v>
      </c>
      <c r="BE404" s="9">
        <v>4</v>
      </c>
      <c r="BF404" s="9">
        <v>5</v>
      </c>
      <c r="BG404" s="9">
        <v>6</v>
      </c>
      <c r="BH404" s="9">
        <v>7</v>
      </c>
      <c r="BI404" s="9">
        <v>8</v>
      </c>
      <c r="BJ404" s="9">
        <v>9</v>
      </c>
      <c r="BK404" s="9">
        <v>10</v>
      </c>
      <c r="BL404" s="9">
        <v>11</v>
      </c>
      <c r="BM404" s="9">
        <v>12</v>
      </c>
      <c r="BN404" s="9">
        <v>13</v>
      </c>
      <c r="BO404" s="9">
        <v>14</v>
      </c>
      <c r="BP404" s="9">
        <v>15</v>
      </c>
      <c r="BQ404" s="9">
        <v>16</v>
      </c>
      <c r="BR404" s="9">
        <v>20</v>
      </c>
      <c r="BS404" s="9">
        <v>21</v>
      </c>
      <c r="BT404" s="9">
        <v>1</v>
      </c>
      <c r="BU404" s="9">
        <v>2</v>
      </c>
      <c r="BV404" s="9">
        <v>3</v>
      </c>
      <c r="BW404" s="9" t="s">
        <v>1798</v>
      </c>
      <c r="BX404" s="9">
        <v>5</v>
      </c>
      <c r="BY404" s="9">
        <v>6</v>
      </c>
      <c r="BZ404" s="9">
        <v>7</v>
      </c>
      <c r="CA404" s="9" t="s">
        <v>1917</v>
      </c>
      <c r="CB404" s="121">
        <v>9</v>
      </c>
    </row>
    <row r="405" spans="1:80" x14ac:dyDescent="0.25">
      <c r="A405" s="1" t="s">
        <v>27</v>
      </c>
      <c r="B405" s="1" t="s">
        <v>238</v>
      </c>
      <c r="C405" s="4" t="s">
        <v>28</v>
      </c>
      <c r="D405" s="79" t="s">
        <v>239</v>
      </c>
      <c r="E405" s="78" t="s">
        <v>1</v>
      </c>
      <c r="F405" s="78" t="s">
        <v>1</v>
      </c>
      <c r="G405" s="2" t="s">
        <v>1</v>
      </c>
      <c r="H405" s="2" t="s">
        <v>240</v>
      </c>
      <c r="I405" s="3" t="s">
        <v>1</v>
      </c>
      <c r="J405" s="3">
        <f t="shared" ref="J405:J431" si="1172">SUM(K405,L405,P405,Q405)</f>
        <v>0</v>
      </c>
      <c r="K405" s="3" t="s">
        <v>1</v>
      </c>
      <c r="L405" s="3"/>
      <c r="M405" s="3" t="s">
        <v>1</v>
      </c>
      <c r="N405" s="3" t="s">
        <v>1</v>
      </c>
      <c r="O405" s="3" t="s">
        <v>1</v>
      </c>
      <c r="P405" s="26"/>
      <c r="Q405" s="3" t="s">
        <v>1</v>
      </c>
      <c r="R405" s="3" t="s">
        <v>1</v>
      </c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>
        <v>0</v>
      </c>
      <c r="AI405" s="3">
        <v>0</v>
      </c>
      <c r="AJ405" s="3" t="s">
        <v>1</v>
      </c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>
        <v>0</v>
      </c>
      <c r="BA405" s="3">
        <v>0</v>
      </c>
      <c r="BB405" s="3" t="s">
        <v>1</v>
      </c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>
        <v>0</v>
      </c>
      <c r="BS405" s="3">
        <v>0</v>
      </c>
      <c r="BT405" s="3">
        <v>0</v>
      </c>
      <c r="BU405" s="3"/>
      <c r="BV405" s="3"/>
      <c r="BW405" s="3">
        <f t="shared" si="1159"/>
        <v>0</v>
      </c>
      <c r="BX405" s="3"/>
      <c r="BY405" s="3"/>
      <c r="BZ405" s="3"/>
      <c r="CA405" s="3">
        <f t="shared" ref="CA405:CA431" si="1173">BV405+BW405</f>
        <v>0</v>
      </c>
      <c r="CB405" s="122"/>
    </row>
    <row r="406" spans="1:80" ht="33.75" x14ac:dyDescent="0.25">
      <c r="A406" s="1" t="s">
        <v>1</v>
      </c>
      <c r="B406" s="1" t="s">
        <v>1</v>
      </c>
      <c r="C406" s="1" t="s">
        <v>1</v>
      </c>
      <c r="D406" s="78" t="s">
        <v>1</v>
      </c>
      <c r="E406" s="78" t="s">
        <v>1</v>
      </c>
      <c r="F406" s="78" t="s">
        <v>1</v>
      </c>
      <c r="G406" s="2" t="s">
        <v>1</v>
      </c>
      <c r="H406" s="10" t="s">
        <v>30</v>
      </c>
      <c r="I406" s="11">
        <f>SUM(I407,I414,I416)</f>
        <v>114141</v>
      </c>
      <c r="J406" s="11">
        <f t="shared" si="1172"/>
        <v>114141</v>
      </c>
      <c r="K406" s="11">
        <f t="shared" ref="K406" si="1174">SUM(K407,K414,K416)</f>
        <v>114141</v>
      </c>
      <c r="L406" s="11">
        <f t="shared" ref="L406:L430" si="1175">SUM(M406:O406)</f>
        <v>0</v>
      </c>
      <c r="M406" s="11">
        <f t="shared" ref="M406:Q406" si="1176">SUM(M407,M414,M416)</f>
        <v>0</v>
      </c>
      <c r="N406" s="11">
        <f t="shared" si="1176"/>
        <v>0</v>
      </c>
      <c r="O406" s="11">
        <f t="shared" si="1176"/>
        <v>0</v>
      </c>
      <c r="P406" s="11">
        <f t="shared" si="1176"/>
        <v>0</v>
      </c>
      <c r="Q406" s="11">
        <f t="shared" si="1176"/>
        <v>0</v>
      </c>
      <c r="R406" s="11">
        <f t="shared" ref="R406:AG406" si="1177">SUM(R407,R414,R416)</f>
        <v>0</v>
      </c>
      <c r="S406" s="11">
        <f t="shared" si="1177"/>
        <v>0</v>
      </c>
      <c r="T406" s="11">
        <f t="shared" si="1177"/>
        <v>0</v>
      </c>
      <c r="U406" s="11">
        <f t="shared" si="1177"/>
        <v>0</v>
      </c>
      <c r="V406" s="11">
        <f t="shared" si="1177"/>
        <v>0</v>
      </c>
      <c r="W406" s="11">
        <f t="shared" si="1177"/>
        <v>0</v>
      </c>
      <c r="X406" s="11">
        <f t="shared" ref="X406" si="1178">SUM(X407,X414,X416)</f>
        <v>0</v>
      </c>
      <c r="Y406" s="11">
        <f t="shared" si="1177"/>
        <v>0</v>
      </c>
      <c r="Z406" s="11">
        <f t="shared" si="1177"/>
        <v>0</v>
      </c>
      <c r="AA406" s="11">
        <f t="shared" si="1177"/>
        <v>0</v>
      </c>
      <c r="AB406" s="11">
        <f t="shared" si="1177"/>
        <v>0</v>
      </c>
      <c r="AC406" s="11">
        <f t="shared" si="1177"/>
        <v>0</v>
      </c>
      <c r="AD406" s="11">
        <f t="shared" si="1177"/>
        <v>0</v>
      </c>
      <c r="AE406" s="11">
        <f t="shared" si="1177"/>
        <v>0</v>
      </c>
      <c r="AF406" s="11">
        <f t="shared" si="1177"/>
        <v>0</v>
      </c>
      <c r="AG406" s="11">
        <f t="shared" si="1177"/>
        <v>0</v>
      </c>
      <c r="AH406" s="11">
        <v>0</v>
      </c>
      <c r="AI406" s="11">
        <v>0</v>
      </c>
      <c r="AJ406" s="11">
        <f t="shared" ref="AJ406:AY406" si="1179">SUM(AJ407,AJ414,AJ416)</f>
        <v>0</v>
      </c>
      <c r="AK406" s="11">
        <f t="shared" si="1179"/>
        <v>0</v>
      </c>
      <c r="AL406" s="11">
        <f t="shared" si="1179"/>
        <v>0</v>
      </c>
      <c r="AM406" s="11">
        <f t="shared" si="1179"/>
        <v>0</v>
      </c>
      <c r="AN406" s="11">
        <f t="shared" si="1179"/>
        <v>0</v>
      </c>
      <c r="AO406" s="11">
        <f t="shared" si="1179"/>
        <v>0</v>
      </c>
      <c r="AP406" s="11">
        <f t="shared" ref="AP406" si="1180">SUM(AP407,AP414,AP416)</f>
        <v>0</v>
      </c>
      <c r="AQ406" s="11">
        <f t="shared" si="1179"/>
        <v>0</v>
      </c>
      <c r="AR406" s="11">
        <f t="shared" si="1179"/>
        <v>0</v>
      </c>
      <c r="AS406" s="11">
        <f t="shared" si="1179"/>
        <v>0</v>
      </c>
      <c r="AT406" s="11">
        <f t="shared" si="1179"/>
        <v>0</v>
      </c>
      <c r="AU406" s="11">
        <f t="shared" si="1179"/>
        <v>0</v>
      </c>
      <c r="AV406" s="11">
        <f t="shared" si="1179"/>
        <v>0</v>
      </c>
      <c r="AW406" s="11">
        <f t="shared" si="1179"/>
        <v>0</v>
      </c>
      <c r="AX406" s="11">
        <f t="shared" si="1179"/>
        <v>0</v>
      </c>
      <c r="AY406" s="11">
        <f t="shared" si="1179"/>
        <v>0</v>
      </c>
      <c r="AZ406" s="11">
        <v>0</v>
      </c>
      <c r="BA406" s="11">
        <v>0</v>
      </c>
      <c r="BB406" s="11">
        <f t="shared" ref="BB406:BQ406" si="1181">SUM(BB407,BB414,BB416)</f>
        <v>0</v>
      </c>
      <c r="BC406" s="11">
        <f t="shared" si="1181"/>
        <v>0</v>
      </c>
      <c r="BD406" s="11">
        <f t="shared" si="1181"/>
        <v>0</v>
      </c>
      <c r="BE406" s="11">
        <f t="shared" si="1181"/>
        <v>0</v>
      </c>
      <c r="BF406" s="11">
        <f t="shared" si="1181"/>
        <v>0</v>
      </c>
      <c r="BG406" s="11">
        <f t="shared" si="1181"/>
        <v>0</v>
      </c>
      <c r="BH406" s="11">
        <f t="shared" ref="BH406" si="1182">SUM(BH407,BH414,BH416)</f>
        <v>0</v>
      </c>
      <c r="BI406" s="11">
        <f t="shared" si="1181"/>
        <v>0</v>
      </c>
      <c r="BJ406" s="11">
        <f t="shared" si="1181"/>
        <v>0</v>
      </c>
      <c r="BK406" s="11">
        <f t="shared" si="1181"/>
        <v>0</v>
      </c>
      <c r="BL406" s="11">
        <f t="shared" si="1181"/>
        <v>0</v>
      </c>
      <c r="BM406" s="11">
        <f t="shared" si="1181"/>
        <v>0</v>
      </c>
      <c r="BN406" s="11">
        <f t="shared" si="1181"/>
        <v>0</v>
      </c>
      <c r="BO406" s="11">
        <f t="shared" si="1181"/>
        <v>0</v>
      </c>
      <c r="BP406" s="11">
        <f t="shared" si="1181"/>
        <v>0</v>
      </c>
      <c r="BQ406" s="11">
        <f t="shared" si="1181"/>
        <v>0</v>
      </c>
      <c r="BR406" s="11">
        <v>0</v>
      </c>
      <c r="BS406" s="11">
        <v>0</v>
      </c>
      <c r="BT406" s="11">
        <f t="shared" ref="BT406:BZ406" si="1183">SUM(BT407,BT414,BT416)</f>
        <v>114141</v>
      </c>
      <c r="BU406" s="11">
        <f t="shared" si="1183"/>
        <v>144141</v>
      </c>
      <c r="BV406" s="11">
        <f t="shared" si="1183"/>
        <v>102560</v>
      </c>
      <c r="BW406" s="11">
        <f t="shared" si="1183"/>
        <v>27401</v>
      </c>
      <c r="BX406" s="11">
        <f t="shared" si="1183"/>
        <v>13201</v>
      </c>
      <c r="BY406" s="11">
        <f t="shared" si="1183"/>
        <v>7100</v>
      </c>
      <c r="BZ406" s="11">
        <f t="shared" si="1183"/>
        <v>7100</v>
      </c>
      <c r="CA406" s="11">
        <f t="shared" si="1173"/>
        <v>129961</v>
      </c>
      <c r="CB406" s="123">
        <f t="shared" ref="CB406:CB430" si="1184">IF(BU406=0,"-",CA406/BU406*100)</f>
        <v>90.162410417577235</v>
      </c>
    </row>
    <row r="407" spans="1:80" x14ac:dyDescent="0.25">
      <c r="A407" s="4" t="s">
        <v>27</v>
      </c>
      <c r="B407" s="4" t="s">
        <v>238</v>
      </c>
      <c r="C407" s="4" t="s">
        <v>28</v>
      </c>
      <c r="D407" s="79" t="s">
        <v>239</v>
      </c>
      <c r="E407" s="78" t="s">
        <v>31</v>
      </c>
      <c r="F407" s="78" t="s">
        <v>1</v>
      </c>
      <c r="G407" s="2" t="s">
        <v>1</v>
      </c>
      <c r="H407" s="2" t="s">
        <v>32</v>
      </c>
      <c r="I407" s="12">
        <f>SUM(I408:I409)</f>
        <v>95587</v>
      </c>
      <c r="J407" s="12">
        <f t="shared" si="1172"/>
        <v>95587</v>
      </c>
      <c r="K407" s="12">
        <f t="shared" ref="K407" si="1185">SUM(K408:K409)</f>
        <v>95587</v>
      </c>
      <c r="L407" s="12">
        <f t="shared" si="1175"/>
        <v>0</v>
      </c>
      <c r="M407" s="12">
        <f t="shared" ref="M407:Q407" si="1186">SUM(M408:M409)</f>
        <v>0</v>
      </c>
      <c r="N407" s="12">
        <f t="shared" si="1186"/>
        <v>0</v>
      </c>
      <c r="O407" s="12">
        <f t="shared" si="1186"/>
        <v>0</v>
      </c>
      <c r="P407" s="12">
        <f t="shared" si="1186"/>
        <v>0</v>
      </c>
      <c r="Q407" s="12">
        <f t="shared" si="1186"/>
        <v>0</v>
      </c>
      <c r="R407" s="12">
        <f t="shared" ref="R407:AG407" si="1187">SUM(R408:R409)</f>
        <v>0</v>
      </c>
      <c r="S407" s="12">
        <f t="shared" si="1187"/>
        <v>0</v>
      </c>
      <c r="T407" s="12">
        <f t="shared" si="1187"/>
        <v>0</v>
      </c>
      <c r="U407" s="12">
        <f t="shared" si="1187"/>
        <v>0</v>
      </c>
      <c r="V407" s="12">
        <f t="shared" si="1187"/>
        <v>0</v>
      </c>
      <c r="W407" s="12">
        <f t="shared" si="1187"/>
        <v>0</v>
      </c>
      <c r="X407" s="12">
        <f t="shared" ref="X407" si="1188">SUM(X408:X409)</f>
        <v>0</v>
      </c>
      <c r="Y407" s="12">
        <f t="shared" si="1187"/>
        <v>0</v>
      </c>
      <c r="Z407" s="12">
        <f t="shared" si="1187"/>
        <v>0</v>
      </c>
      <c r="AA407" s="12">
        <f t="shared" si="1187"/>
        <v>0</v>
      </c>
      <c r="AB407" s="12">
        <f t="shared" si="1187"/>
        <v>0</v>
      </c>
      <c r="AC407" s="12">
        <f t="shared" si="1187"/>
        <v>0</v>
      </c>
      <c r="AD407" s="12">
        <f t="shared" si="1187"/>
        <v>0</v>
      </c>
      <c r="AE407" s="12">
        <f t="shared" si="1187"/>
        <v>0</v>
      </c>
      <c r="AF407" s="12">
        <f t="shared" si="1187"/>
        <v>0</v>
      </c>
      <c r="AG407" s="12">
        <f t="shared" si="1187"/>
        <v>0</v>
      </c>
      <c r="AH407" s="12">
        <v>0</v>
      </c>
      <c r="AI407" s="12">
        <v>0</v>
      </c>
      <c r="AJ407" s="12">
        <f t="shared" ref="AJ407:AY407" si="1189">SUM(AJ408:AJ409)</f>
        <v>0</v>
      </c>
      <c r="AK407" s="12">
        <f t="shared" si="1189"/>
        <v>0</v>
      </c>
      <c r="AL407" s="12">
        <f t="shared" si="1189"/>
        <v>0</v>
      </c>
      <c r="AM407" s="12">
        <f t="shared" si="1189"/>
        <v>0</v>
      </c>
      <c r="AN407" s="12">
        <f t="shared" si="1189"/>
        <v>0</v>
      </c>
      <c r="AO407" s="12">
        <f t="shared" si="1189"/>
        <v>0</v>
      </c>
      <c r="AP407" s="12">
        <f t="shared" ref="AP407" si="1190">SUM(AP408:AP409)</f>
        <v>0</v>
      </c>
      <c r="AQ407" s="12">
        <f t="shared" si="1189"/>
        <v>0</v>
      </c>
      <c r="AR407" s="12">
        <f t="shared" si="1189"/>
        <v>0</v>
      </c>
      <c r="AS407" s="12">
        <f t="shared" si="1189"/>
        <v>0</v>
      </c>
      <c r="AT407" s="12">
        <f t="shared" si="1189"/>
        <v>0</v>
      </c>
      <c r="AU407" s="12">
        <f t="shared" si="1189"/>
        <v>0</v>
      </c>
      <c r="AV407" s="12">
        <f t="shared" si="1189"/>
        <v>0</v>
      </c>
      <c r="AW407" s="12">
        <f t="shared" si="1189"/>
        <v>0</v>
      </c>
      <c r="AX407" s="12">
        <f t="shared" si="1189"/>
        <v>0</v>
      </c>
      <c r="AY407" s="12">
        <f t="shared" si="1189"/>
        <v>0</v>
      </c>
      <c r="AZ407" s="12">
        <v>0</v>
      </c>
      <c r="BA407" s="12">
        <v>0</v>
      </c>
      <c r="BB407" s="12">
        <f t="shared" ref="BB407:BQ407" si="1191">SUM(BB408:BB409)</f>
        <v>0</v>
      </c>
      <c r="BC407" s="12">
        <f t="shared" si="1191"/>
        <v>0</v>
      </c>
      <c r="BD407" s="12">
        <f t="shared" si="1191"/>
        <v>0</v>
      </c>
      <c r="BE407" s="12">
        <f t="shared" si="1191"/>
        <v>0</v>
      </c>
      <c r="BF407" s="12">
        <f t="shared" si="1191"/>
        <v>0</v>
      </c>
      <c r="BG407" s="12">
        <f t="shared" si="1191"/>
        <v>0</v>
      </c>
      <c r="BH407" s="12">
        <f t="shared" ref="BH407" si="1192">SUM(BH408:BH409)</f>
        <v>0</v>
      </c>
      <c r="BI407" s="12">
        <f t="shared" si="1191"/>
        <v>0</v>
      </c>
      <c r="BJ407" s="12">
        <f t="shared" si="1191"/>
        <v>0</v>
      </c>
      <c r="BK407" s="12">
        <f t="shared" si="1191"/>
        <v>0</v>
      </c>
      <c r="BL407" s="12">
        <f t="shared" si="1191"/>
        <v>0</v>
      </c>
      <c r="BM407" s="12">
        <f t="shared" si="1191"/>
        <v>0</v>
      </c>
      <c r="BN407" s="12">
        <f t="shared" si="1191"/>
        <v>0</v>
      </c>
      <c r="BO407" s="12">
        <f t="shared" si="1191"/>
        <v>0</v>
      </c>
      <c r="BP407" s="12">
        <f t="shared" si="1191"/>
        <v>0</v>
      </c>
      <c r="BQ407" s="12">
        <f t="shared" si="1191"/>
        <v>0</v>
      </c>
      <c r="BR407" s="12">
        <v>0</v>
      </c>
      <c r="BS407" s="12">
        <v>0</v>
      </c>
      <c r="BT407" s="12">
        <f t="shared" ref="BT407:BW407" si="1193">SUM(BT408:BT409)</f>
        <v>95587</v>
      </c>
      <c r="BU407" s="12">
        <f t="shared" ref="BU407:BV407" si="1194">SUM(BU408:BU409)</f>
        <v>124587</v>
      </c>
      <c r="BV407" s="12">
        <f t="shared" si="1194"/>
        <v>84054</v>
      </c>
      <c r="BW407" s="12">
        <f t="shared" si="1193"/>
        <v>26556</v>
      </c>
      <c r="BX407" s="12">
        <f t="shared" ref="BX407:BZ407" si="1195">SUM(BX408:BX409)</f>
        <v>12556</v>
      </c>
      <c r="BY407" s="12">
        <f t="shared" si="1195"/>
        <v>7000</v>
      </c>
      <c r="BZ407" s="12">
        <f t="shared" si="1195"/>
        <v>7000</v>
      </c>
      <c r="CA407" s="12">
        <f t="shared" si="1173"/>
        <v>110610</v>
      </c>
      <c r="CB407" s="124">
        <f t="shared" si="1184"/>
        <v>88.781333525969814</v>
      </c>
    </row>
    <row r="408" spans="1:80" x14ac:dyDescent="0.25">
      <c r="A408" s="4" t="s">
        <v>27</v>
      </c>
      <c r="B408" s="4" t="s">
        <v>238</v>
      </c>
      <c r="C408" s="4" t="s">
        <v>28</v>
      </c>
      <c r="D408" s="79" t="s">
        <v>239</v>
      </c>
      <c r="E408" s="89">
        <v>6111</v>
      </c>
      <c r="F408" s="79"/>
      <c r="G408" s="74" t="s">
        <v>1887</v>
      </c>
      <c r="H408" s="13" t="s">
        <v>33</v>
      </c>
      <c r="I408" s="14">
        <v>88432</v>
      </c>
      <c r="J408" s="14">
        <f t="shared" si="1172"/>
        <v>88432</v>
      </c>
      <c r="K408" s="14">
        <v>88432</v>
      </c>
      <c r="L408" s="14">
        <f t="shared" si="1175"/>
        <v>0</v>
      </c>
      <c r="M408" s="14">
        <v>0</v>
      </c>
      <c r="N408" s="14">
        <v>0</v>
      </c>
      <c r="O408" s="14">
        <v>0</v>
      </c>
      <c r="P408" s="14">
        <v>0</v>
      </c>
      <c r="Q408" s="14">
        <v>0</v>
      </c>
      <c r="R408" s="14">
        <v>0</v>
      </c>
      <c r="S408" s="14"/>
      <c r="T408" s="14"/>
      <c r="U408" s="14"/>
      <c r="V408" s="14"/>
      <c r="W408" s="14"/>
      <c r="X408" s="14">
        <f t="shared" ref="X408:X461" si="1196">R408+S408+T408+U408+V408+W408</f>
        <v>0</v>
      </c>
      <c r="Y408" s="14"/>
      <c r="Z408" s="14"/>
      <c r="AA408" s="14"/>
      <c r="AB408" s="14"/>
      <c r="AC408" s="14"/>
      <c r="AD408" s="14"/>
      <c r="AE408" s="14"/>
      <c r="AF408" s="14"/>
      <c r="AG408" s="14"/>
      <c r="AH408" s="14">
        <v>0</v>
      </c>
      <c r="AI408" s="14">
        <v>0</v>
      </c>
      <c r="AJ408" s="14">
        <v>0</v>
      </c>
      <c r="AK408" s="14"/>
      <c r="AL408" s="14"/>
      <c r="AM408" s="14"/>
      <c r="AN408" s="14"/>
      <c r="AO408" s="14"/>
      <c r="AP408" s="14">
        <f t="shared" ref="AP408:AP461" si="1197">AJ408+AK408+AL408+AM408+AN408+AO408</f>
        <v>0</v>
      </c>
      <c r="AQ408" s="14"/>
      <c r="AR408" s="14"/>
      <c r="AS408" s="14"/>
      <c r="AT408" s="14"/>
      <c r="AU408" s="14"/>
      <c r="AV408" s="14"/>
      <c r="AW408" s="14"/>
      <c r="AX408" s="14"/>
      <c r="AY408" s="14"/>
      <c r="AZ408" s="14">
        <v>0</v>
      </c>
      <c r="BA408" s="14">
        <v>0</v>
      </c>
      <c r="BB408" s="14">
        <v>0</v>
      </c>
      <c r="BC408" s="14"/>
      <c r="BD408" s="14"/>
      <c r="BE408" s="14"/>
      <c r="BF408" s="14"/>
      <c r="BG408" s="14"/>
      <c r="BH408" s="14">
        <f t="shared" ref="BH408:BH461" si="1198">BB408+BC408+BD408+BE408+BF408+BG408</f>
        <v>0</v>
      </c>
      <c r="BI408" s="14"/>
      <c r="BJ408" s="14"/>
      <c r="BK408" s="14"/>
      <c r="BL408" s="14"/>
      <c r="BM408" s="14"/>
      <c r="BN408" s="14"/>
      <c r="BO408" s="14"/>
      <c r="BP408" s="14"/>
      <c r="BQ408" s="14"/>
      <c r="BR408" s="14">
        <v>0</v>
      </c>
      <c r="BS408" s="14">
        <v>0</v>
      </c>
      <c r="BT408" s="14">
        <v>88432</v>
      </c>
      <c r="BU408" s="14">
        <v>100432</v>
      </c>
      <c r="BV408" s="14">
        <v>62110</v>
      </c>
      <c r="BW408" s="14">
        <f t="shared" si="1159"/>
        <v>26000</v>
      </c>
      <c r="BX408" s="14">
        <v>12000</v>
      </c>
      <c r="BY408" s="14">
        <v>7000</v>
      </c>
      <c r="BZ408" s="14">
        <v>7000</v>
      </c>
      <c r="CA408" s="14">
        <f t="shared" si="1173"/>
        <v>88110</v>
      </c>
      <c r="CB408" s="122">
        <f t="shared" si="1184"/>
        <v>87.731002071053055</v>
      </c>
    </row>
    <row r="409" spans="1:80" x14ac:dyDescent="0.25">
      <c r="A409" s="1" t="s">
        <v>27</v>
      </c>
      <c r="B409" s="1" t="s">
        <v>238</v>
      </c>
      <c r="C409" s="1" t="s">
        <v>28</v>
      </c>
      <c r="D409" s="82" t="s">
        <v>239</v>
      </c>
      <c r="E409" s="82" t="s">
        <v>34</v>
      </c>
      <c r="F409" s="79" t="s">
        <v>1</v>
      </c>
      <c r="G409" s="13" t="s">
        <v>1</v>
      </c>
      <c r="H409" s="2" t="s">
        <v>35</v>
      </c>
      <c r="I409" s="12">
        <f>SUM(I410:I413)</f>
        <v>7155</v>
      </c>
      <c r="J409" s="12">
        <f t="shared" si="1172"/>
        <v>7155</v>
      </c>
      <c r="K409" s="12">
        <f t="shared" ref="K409" si="1199">SUM(K410:K413)</f>
        <v>7155</v>
      </c>
      <c r="L409" s="12">
        <f t="shared" si="1175"/>
        <v>0</v>
      </c>
      <c r="M409" s="12">
        <f t="shared" ref="M409:Q409" si="1200">SUM(M410:M413)</f>
        <v>0</v>
      </c>
      <c r="N409" s="12">
        <f t="shared" si="1200"/>
        <v>0</v>
      </c>
      <c r="O409" s="12">
        <f t="shared" si="1200"/>
        <v>0</v>
      </c>
      <c r="P409" s="12">
        <f t="shared" si="1200"/>
        <v>0</v>
      </c>
      <c r="Q409" s="12">
        <f t="shared" si="1200"/>
        <v>0</v>
      </c>
      <c r="R409" s="12">
        <f t="shared" ref="R409:AG409" si="1201">SUM(R410:R413)</f>
        <v>0</v>
      </c>
      <c r="S409" s="12">
        <f t="shared" si="1201"/>
        <v>0</v>
      </c>
      <c r="T409" s="12">
        <f t="shared" si="1201"/>
        <v>0</v>
      </c>
      <c r="U409" s="12">
        <f t="shared" si="1201"/>
        <v>0</v>
      </c>
      <c r="V409" s="12">
        <f t="shared" si="1201"/>
        <v>0</v>
      </c>
      <c r="W409" s="12">
        <f t="shared" si="1201"/>
        <v>0</v>
      </c>
      <c r="X409" s="12">
        <f t="shared" si="1201"/>
        <v>0</v>
      </c>
      <c r="Y409" s="12">
        <f t="shared" si="1201"/>
        <v>0</v>
      </c>
      <c r="Z409" s="12">
        <f t="shared" si="1201"/>
        <v>0</v>
      </c>
      <c r="AA409" s="12">
        <f t="shared" si="1201"/>
        <v>0</v>
      </c>
      <c r="AB409" s="12">
        <f t="shared" si="1201"/>
        <v>0</v>
      </c>
      <c r="AC409" s="12">
        <f t="shared" si="1201"/>
        <v>0</v>
      </c>
      <c r="AD409" s="12">
        <f t="shared" si="1201"/>
        <v>0</v>
      </c>
      <c r="AE409" s="12">
        <f t="shared" si="1201"/>
        <v>0</v>
      </c>
      <c r="AF409" s="12">
        <f t="shared" si="1201"/>
        <v>0</v>
      </c>
      <c r="AG409" s="12">
        <f t="shared" si="1201"/>
        <v>0</v>
      </c>
      <c r="AH409" s="12">
        <v>0</v>
      </c>
      <c r="AI409" s="12">
        <v>0</v>
      </c>
      <c r="AJ409" s="12">
        <f t="shared" ref="AJ409:AY409" si="1202">SUM(AJ410:AJ413)</f>
        <v>0</v>
      </c>
      <c r="AK409" s="12">
        <f t="shared" si="1202"/>
        <v>0</v>
      </c>
      <c r="AL409" s="12">
        <f t="shared" si="1202"/>
        <v>0</v>
      </c>
      <c r="AM409" s="12">
        <f t="shared" si="1202"/>
        <v>0</v>
      </c>
      <c r="AN409" s="12">
        <f t="shared" si="1202"/>
        <v>0</v>
      </c>
      <c r="AO409" s="12">
        <f t="shared" si="1202"/>
        <v>0</v>
      </c>
      <c r="AP409" s="12">
        <f t="shared" si="1202"/>
        <v>0</v>
      </c>
      <c r="AQ409" s="12">
        <f t="shared" si="1202"/>
        <v>0</v>
      </c>
      <c r="AR409" s="12">
        <f t="shared" si="1202"/>
        <v>0</v>
      </c>
      <c r="AS409" s="12">
        <f t="shared" si="1202"/>
        <v>0</v>
      </c>
      <c r="AT409" s="12">
        <f t="shared" si="1202"/>
        <v>0</v>
      </c>
      <c r="AU409" s="12">
        <f t="shared" si="1202"/>
        <v>0</v>
      </c>
      <c r="AV409" s="12">
        <f t="shared" si="1202"/>
        <v>0</v>
      </c>
      <c r="AW409" s="12">
        <f t="shared" si="1202"/>
        <v>0</v>
      </c>
      <c r="AX409" s="12">
        <f t="shared" si="1202"/>
        <v>0</v>
      </c>
      <c r="AY409" s="12">
        <f t="shared" si="1202"/>
        <v>0</v>
      </c>
      <c r="AZ409" s="12">
        <v>0</v>
      </c>
      <c r="BA409" s="12">
        <v>0</v>
      </c>
      <c r="BB409" s="12">
        <f t="shared" ref="BB409:BQ409" si="1203">SUM(BB410:BB413)</f>
        <v>0</v>
      </c>
      <c r="BC409" s="12">
        <f t="shared" si="1203"/>
        <v>0</v>
      </c>
      <c r="BD409" s="12">
        <f t="shared" si="1203"/>
        <v>0</v>
      </c>
      <c r="BE409" s="12">
        <f t="shared" si="1203"/>
        <v>0</v>
      </c>
      <c r="BF409" s="12">
        <f t="shared" si="1203"/>
        <v>0</v>
      </c>
      <c r="BG409" s="12">
        <f t="shared" si="1203"/>
        <v>0</v>
      </c>
      <c r="BH409" s="12">
        <f t="shared" si="1203"/>
        <v>0</v>
      </c>
      <c r="BI409" s="12">
        <f t="shared" si="1203"/>
        <v>0</v>
      </c>
      <c r="BJ409" s="12">
        <f t="shared" si="1203"/>
        <v>0</v>
      </c>
      <c r="BK409" s="12">
        <f t="shared" si="1203"/>
        <v>0</v>
      </c>
      <c r="BL409" s="12">
        <f t="shared" si="1203"/>
        <v>0</v>
      </c>
      <c r="BM409" s="12">
        <f t="shared" si="1203"/>
        <v>0</v>
      </c>
      <c r="BN409" s="12">
        <f t="shared" si="1203"/>
        <v>0</v>
      </c>
      <c r="BO409" s="12">
        <f t="shared" si="1203"/>
        <v>0</v>
      </c>
      <c r="BP409" s="12">
        <f t="shared" si="1203"/>
        <v>0</v>
      </c>
      <c r="BQ409" s="12">
        <f t="shared" si="1203"/>
        <v>0</v>
      </c>
      <c r="BR409" s="12">
        <v>0</v>
      </c>
      <c r="BS409" s="12">
        <v>0</v>
      </c>
      <c r="BT409" s="12">
        <f t="shared" ref="BT409:BZ409" si="1204">SUM(BT410:BT413)</f>
        <v>7155</v>
      </c>
      <c r="BU409" s="12">
        <f t="shared" si="1204"/>
        <v>24155</v>
      </c>
      <c r="BV409" s="12">
        <f t="shared" si="1204"/>
        <v>21944</v>
      </c>
      <c r="BW409" s="12">
        <f t="shared" si="1204"/>
        <v>556</v>
      </c>
      <c r="BX409" s="12">
        <f t="shared" si="1204"/>
        <v>556</v>
      </c>
      <c r="BY409" s="12">
        <f t="shared" si="1204"/>
        <v>0</v>
      </c>
      <c r="BZ409" s="12">
        <f t="shared" si="1204"/>
        <v>0</v>
      </c>
      <c r="CA409" s="12">
        <f t="shared" si="1173"/>
        <v>22500</v>
      </c>
      <c r="CB409" s="124">
        <f t="shared" si="1184"/>
        <v>93.148416476919891</v>
      </c>
    </row>
    <row r="410" spans="1:80" x14ac:dyDescent="0.25">
      <c r="A410" s="4" t="s">
        <v>27</v>
      </c>
      <c r="B410" s="4" t="s">
        <v>238</v>
      </c>
      <c r="C410" s="4" t="s">
        <v>28</v>
      </c>
      <c r="D410" s="79" t="s">
        <v>239</v>
      </c>
      <c r="E410" s="89">
        <v>6112</v>
      </c>
      <c r="F410" s="79" t="s">
        <v>176</v>
      </c>
      <c r="G410" s="74" t="s">
        <v>1887</v>
      </c>
      <c r="H410" s="13" t="s">
        <v>92</v>
      </c>
      <c r="I410" s="14">
        <v>1200</v>
      </c>
      <c r="J410" s="14">
        <f t="shared" si="1172"/>
        <v>1200</v>
      </c>
      <c r="K410" s="14">
        <v>1200</v>
      </c>
      <c r="L410" s="14">
        <f t="shared" si="1175"/>
        <v>0</v>
      </c>
      <c r="M410" s="14">
        <v>0</v>
      </c>
      <c r="N410" s="14">
        <v>0</v>
      </c>
      <c r="O410" s="14">
        <v>0</v>
      </c>
      <c r="P410" s="14">
        <v>0</v>
      </c>
      <c r="Q410" s="14">
        <v>0</v>
      </c>
      <c r="R410" s="14">
        <v>0</v>
      </c>
      <c r="S410" s="14"/>
      <c r="T410" s="14"/>
      <c r="U410" s="14"/>
      <c r="V410" s="14"/>
      <c r="W410" s="14"/>
      <c r="X410" s="14">
        <f t="shared" si="1196"/>
        <v>0</v>
      </c>
      <c r="Y410" s="14"/>
      <c r="Z410" s="14"/>
      <c r="AA410" s="14"/>
      <c r="AB410" s="14"/>
      <c r="AC410" s="14"/>
      <c r="AD410" s="14"/>
      <c r="AE410" s="14"/>
      <c r="AF410" s="14"/>
      <c r="AG410" s="14"/>
      <c r="AH410" s="14">
        <v>0</v>
      </c>
      <c r="AI410" s="14">
        <v>0</v>
      </c>
      <c r="AJ410" s="14">
        <v>0</v>
      </c>
      <c r="AK410" s="14"/>
      <c r="AL410" s="14"/>
      <c r="AM410" s="14"/>
      <c r="AN410" s="14"/>
      <c r="AO410" s="14"/>
      <c r="AP410" s="14">
        <f t="shared" si="1197"/>
        <v>0</v>
      </c>
      <c r="AQ410" s="14"/>
      <c r="AR410" s="14"/>
      <c r="AS410" s="14"/>
      <c r="AT410" s="14"/>
      <c r="AU410" s="14"/>
      <c r="AV410" s="14"/>
      <c r="AW410" s="14"/>
      <c r="AX410" s="14"/>
      <c r="AY410" s="14"/>
      <c r="AZ410" s="14">
        <v>0</v>
      </c>
      <c r="BA410" s="14">
        <v>0</v>
      </c>
      <c r="BB410" s="14">
        <v>0</v>
      </c>
      <c r="BC410" s="14"/>
      <c r="BD410" s="14"/>
      <c r="BE410" s="14"/>
      <c r="BF410" s="14"/>
      <c r="BG410" s="14"/>
      <c r="BH410" s="14">
        <f t="shared" si="1198"/>
        <v>0</v>
      </c>
      <c r="BI410" s="14"/>
      <c r="BJ410" s="14"/>
      <c r="BK410" s="14"/>
      <c r="BL410" s="14"/>
      <c r="BM410" s="14"/>
      <c r="BN410" s="14"/>
      <c r="BO410" s="14"/>
      <c r="BP410" s="14"/>
      <c r="BQ410" s="14"/>
      <c r="BR410" s="14">
        <v>0</v>
      </c>
      <c r="BS410" s="14">
        <v>0</v>
      </c>
      <c r="BT410" s="14">
        <v>1200</v>
      </c>
      <c r="BU410" s="14">
        <v>9200</v>
      </c>
      <c r="BV410" s="14">
        <v>9200</v>
      </c>
      <c r="BW410" s="14">
        <f t="shared" si="1159"/>
        <v>0</v>
      </c>
      <c r="BX410" s="14"/>
      <c r="BY410" s="14"/>
      <c r="BZ410" s="14"/>
      <c r="CA410" s="14">
        <f t="shared" si="1173"/>
        <v>9200</v>
      </c>
      <c r="CB410" s="122">
        <f t="shared" si="1184"/>
        <v>100</v>
      </c>
    </row>
    <row r="411" spans="1:80" x14ac:dyDescent="0.25">
      <c r="A411" s="4" t="s">
        <v>27</v>
      </c>
      <c r="B411" s="4" t="s">
        <v>238</v>
      </c>
      <c r="C411" s="4" t="s">
        <v>28</v>
      </c>
      <c r="D411" s="79" t="s">
        <v>239</v>
      </c>
      <c r="E411" s="89">
        <v>6112</v>
      </c>
      <c r="F411" s="79" t="s">
        <v>177</v>
      </c>
      <c r="G411" s="74" t="s">
        <v>1887</v>
      </c>
      <c r="H411" s="13" t="s">
        <v>39</v>
      </c>
      <c r="I411" s="14">
        <v>4300</v>
      </c>
      <c r="J411" s="14">
        <f t="shared" si="1172"/>
        <v>4300</v>
      </c>
      <c r="K411" s="14">
        <v>4300</v>
      </c>
      <c r="L411" s="14">
        <f t="shared" si="1175"/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0</v>
      </c>
      <c r="R411" s="14">
        <v>0</v>
      </c>
      <c r="S411" s="14"/>
      <c r="T411" s="14"/>
      <c r="U411" s="14"/>
      <c r="V411" s="14"/>
      <c r="W411" s="14"/>
      <c r="X411" s="14">
        <f t="shared" si="1196"/>
        <v>0</v>
      </c>
      <c r="Y411" s="14"/>
      <c r="Z411" s="14"/>
      <c r="AA411" s="14"/>
      <c r="AB411" s="14"/>
      <c r="AC411" s="14"/>
      <c r="AD411" s="14"/>
      <c r="AE411" s="14"/>
      <c r="AF411" s="14"/>
      <c r="AG411" s="14"/>
      <c r="AH411" s="14">
        <v>0</v>
      </c>
      <c r="AI411" s="14">
        <v>0</v>
      </c>
      <c r="AJ411" s="14">
        <v>0</v>
      </c>
      <c r="AK411" s="14"/>
      <c r="AL411" s="14"/>
      <c r="AM411" s="14"/>
      <c r="AN411" s="14"/>
      <c r="AO411" s="14"/>
      <c r="AP411" s="14">
        <f t="shared" si="1197"/>
        <v>0</v>
      </c>
      <c r="AQ411" s="14"/>
      <c r="AR411" s="14"/>
      <c r="AS411" s="14"/>
      <c r="AT411" s="14"/>
      <c r="AU411" s="14"/>
      <c r="AV411" s="14"/>
      <c r="AW411" s="14"/>
      <c r="AX411" s="14"/>
      <c r="AY411" s="14"/>
      <c r="AZ411" s="14">
        <v>0</v>
      </c>
      <c r="BA411" s="14">
        <v>0</v>
      </c>
      <c r="BB411" s="14">
        <v>0</v>
      </c>
      <c r="BC411" s="14"/>
      <c r="BD411" s="14"/>
      <c r="BE411" s="14"/>
      <c r="BF411" s="14"/>
      <c r="BG411" s="14"/>
      <c r="BH411" s="14">
        <f t="shared" si="1198"/>
        <v>0</v>
      </c>
      <c r="BI411" s="14"/>
      <c r="BJ411" s="14"/>
      <c r="BK411" s="14"/>
      <c r="BL411" s="14"/>
      <c r="BM411" s="14"/>
      <c r="BN411" s="14"/>
      <c r="BO411" s="14"/>
      <c r="BP411" s="14"/>
      <c r="BQ411" s="14"/>
      <c r="BR411" s="14">
        <v>0</v>
      </c>
      <c r="BS411" s="14">
        <v>0</v>
      </c>
      <c r="BT411" s="14">
        <v>4300</v>
      </c>
      <c r="BU411" s="14">
        <v>10300</v>
      </c>
      <c r="BV411" s="14">
        <v>9744</v>
      </c>
      <c r="BW411" s="14">
        <f t="shared" si="1159"/>
        <v>556</v>
      </c>
      <c r="BX411" s="14">
        <v>556</v>
      </c>
      <c r="BY411" s="14"/>
      <c r="BZ411" s="14"/>
      <c r="CA411" s="14">
        <f t="shared" si="1173"/>
        <v>10300</v>
      </c>
      <c r="CB411" s="122">
        <f t="shared" si="1184"/>
        <v>100</v>
      </c>
    </row>
    <row r="412" spans="1:80" x14ac:dyDescent="0.25">
      <c r="A412" s="4" t="s">
        <v>27</v>
      </c>
      <c r="B412" s="4" t="s">
        <v>238</v>
      </c>
      <c r="C412" s="4" t="s">
        <v>28</v>
      </c>
      <c r="D412" s="79" t="s">
        <v>239</v>
      </c>
      <c r="E412" s="89">
        <v>6112</v>
      </c>
      <c r="F412" s="79" t="s">
        <v>178</v>
      </c>
      <c r="G412" s="74" t="s">
        <v>1887</v>
      </c>
      <c r="H412" s="13" t="s">
        <v>41</v>
      </c>
      <c r="I412" s="14">
        <v>935</v>
      </c>
      <c r="J412" s="14">
        <f t="shared" si="1172"/>
        <v>935</v>
      </c>
      <c r="K412" s="14">
        <v>935</v>
      </c>
      <c r="L412" s="14">
        <f t="shared" si="1175"/>
        <v>0</v>
      </c>
      <c r="M412" s="14">
        <v>0</v>
      </c>
      <c r="N412" s="14">
        <v>0</v>
      </c>
      <c r="O412" s="14">
        <v>0</v>
      </c>
      <c r="P412" s="14">
        <v>0</v>
      </c>
      <c r="Q412" s="14">
        <v>0</v>
      </c>
      <c r="R412" s="14">
        <v>0</v>
      </c>
      <c r="S412" s="14"/>
      <c r="T412" s="14"/>
      <c r="U412" s="14"/>
      <c r="V412" s="14"/>
      <c r="W412" s="14"/>
      <c r="X412" s="14">
        <f t="shared" si="1196"/>
        <v>0</v>
      </c>
      <c r="Y412" s="14"/>
      <c r="Z412" s="14"/>
      <c r="AA412" s="14"/>
      <c r="AB412" s="14"/>
      <c r="AC412" s="14"/>
      <c r="AD412" s="14"/>
      <c r="AE412" s="14"/>
      <c r="AF412" s="14"/>
      <c r="AG412" s="14"/>
      <c r="AH412" s="14">
        <v>0</v>
      </c>
      <c r="AI412" s="14">
        <v>0</v>
      </c>
      <c r="AJ412" s="14">
        <v>0</v>
      </c>
      <c r="AK412" s="14"/>
      <c r="AL412" s="14"/>
      <c r="AM412" s="14"/>
      <c r="AN412" s="14"/>
      <c r="AO412" s="14"/>
      <c r="AP412" s="14">
        <f t="shared" si="1197"/>
        <v>0</v>
      </c>
      <c r="AQ412" s="14"/>
      <c r="AR412" s="14"/>
      <c r="AS412" s="14"/>
      <c r="AT412" s="14"/>
      <c r="AU412" s="14"/>
      <c r="AV412" s="14"/>
      <c r="AW412" s="14"/>
      <c r="AX412" s="14"/>
      <c r="AY412" s="14"/>
      <c r="AZ412" s="14">
        <v>0</v>
      </c>
      <c r="BA412" s="14">
        <v>0</v>
      </c>
      <c r="BB412" s="14">
        <v>0</v>
      </c>
      <c r="BC412" s="14"/>
      <c r="BD412" s="14"/>
      <c r="BE412" s="14"/>
      <c r="BF412" s="14"/>
      <c r="BG412" s="14"/>
      <c r="BH412" s="14">
        <f t="shared" si="1198"/>
        <v>0</v>
      </c>
      <c r="BI412" s="14"/>
      <c r="BJ412" s="14"/>
      <c r="BK412" s="14"/>
      <c r="BL412" s="14"/>
      <c r="BM412" s="14"/>
      <c r="BN412" s="14"/>
      <c r="BO412" s="14"/>
      <c r="BP412" s="14"/>
      <c r="BQ412" s="14"/>
      <c r="BR412" s="14">
        <v>0</v>
      </c>
      <c r="BS412" s="14">
        <v>0</v>
      </c>
      <c r="BT412" s="14">
        <v>935</v>
      </c>
      <c r="BU412" s="14">
        <v>3935</v>
      </c>
      <c r="BV412" s="14">
        <v>3000</v>
      </c>
      <c r="BW412" s="14">
        <f t="shared" si="1159"/>
        <v>0</v>
      </c>
      <c r="BX412" s="14"/>
      <c r="BY412" s="14"/>
      <c r="BZ412" s="14"/>
      <c r="CA412" s="14">
        <f t="shared" si="1173"/>
        <v>3000</v>
      </c>
      <c r="CB412" s="122">
        <f t="shared" si="1184"/>
        <v>76.23888182973316</v>
      </c>
    </row>
    <row r="413" spans="1:80" x14ac:dyDescent="0.25">
      <c r="A413" s="4" t="s">
        <v>27</v>
      </c>
      <c r="B413" s="4" t="s">
        <v>238</v>
      </c>
      <c r="C413" s="4" t="s">
        <v>28</v>
      </c>
      <c r="D413" s="79" t="s">
        <v>239</v>
      </c>
      <c r="E413" s="89">
        <v>6112</v>
      </c>
      <c r="F413" s="79" t="s">
        <v>1919</v>
      </c>
      <c r="G413" s="74" t="s">
        <v>1887</v>
      </c>
      <c r="H413" s="13" t="s">
        <v>43</v>
      </c>
      <c r="I413" s="14">
        <v>720</v>
      </c>
      <c r="J413" s="14">
        <f t="shared" si="1172"/>
        <v>720</v>
      </c>
      <c r="K413" s="14">
        <v>720</v>
      </c>
      <c r="L413" s="14">
        <f t="shared" si="1175"/>
        <v>0</v>
      </c>
      <c r="M413" s="14">
        <v>0</v>
      </c>
      <c r="N413" s="14">
        <v>0</v>
      </c>
      <c r="O413" s="14">
        <v>0</v>
      </c>
      <c r="P413" s="14">
        <v>0</v>
      </c>
      <c r="Q413" s="14">
        <v>0</v>
      </c>
      <c r="R413" s="14">
        <v>0</v>
      </c>
      <c r="S413" s="14"/>
      <c r="T413" s="14"/>
      <c r="U413" s="14"/>
      <c r="V413" s="14"/>
      <c r="W413" s="14"/>
      <c r="X413" s="14">
        <f t="shared" si="1196"/>
        <v>0</v>
      </c>
      <c r="Y413" s="14"/>
      <c r="Z413" s="14"/>
      <c r="AA413" s="14"/>
      <c r="AB413" s="14"/>
      <c r="AC413" s="14"/>
      <c r="AD413" s="14"/>
      <c r="AE413" s="14"/>
      <c r="AF413" s="14"/>
      <c r="AG413" s="14"/>
      <c r="AH413" s="14">
        <v>0</v>
      </c>
      <c r="AI413" s="14">
        <v>0</v>
      </c>
      <c r="AJ413" s="14">
        <v>0</v>
      </c>
      <c r="AK413" s="14"/>
      <c r="AL413" s="14"/>
      <c r="AM413" s="14"/>
      <c r="AN413" s="14"/>
      <c r="AO413" s="14"/>
      <c r="AP413" s="14">
        <f t="shared" si="1197"/>
        <v>0</v>
      </c>
      <c r="AQ413" s="14"/>
      <c r="AR413" s="14"/>
      <c r="AS413" s="14"/>
      <c r="AT413" s="14"/>
      <c r="AU413" s="14"/>
      <c r="AV413" s="14"/>
      <c r="AW413" s="14"/>
      <c r="AX413" s="14"/>
      <c r="AY413" s="14"/>
      <c r="AZ413" s="14">
        <v>0</v>
      </c>
      <c r="BA413" s="14">
        <v>0</v>
      </c>
      <c r="BB413" s="14">
        <v>0</v>
      </c>
      <c r="BC413" s="14"/>
      <c r="BD413" s="14"/>
      <c r="BE413" s="14"/>
      <c r="BF413" s="14"/>
      <c r="BG413" s="14"/>
      <c r="BH413" s="14">
        <f t="shared" si="1198"/>
        <v>0</v>
      </c>
      <c r="BI413" s="14"/>
      <c r="BJ413" s="14"/>
      <c r="BK413" s="14"/>
      <c r="BL413" s="14"/>
      <c r="BM413" s="14"/>
      <c r="BN413" s="14"/>
      <c r="BO413" s="14"/>
      <c r="BP413" s="14"/>
      <c r="BQ413" s="14"/>
      <c r="BR413" s="14">
        <v>0</v>
      </c>
      <c r="BS413" s="14">
        <v>0</v>
      </c>
      <c r="BT413" s="14">
        <v>720</v>
      </c>
      <c r="BU413" s="14">
        <v>720</v>
      </c>
      <c r="BV413" s="14">
        <v>0</v>
      </c>
      <c r="BW413" s="14">
        <f t="shared" si="1159"/>
        <v>0</v>
      </c>
      <c r="BX413" s="14"/>
      <c r="BY413" s="14"/>
      <c r="BZ413" s="14"/>
      <c r="CA413" s="14">
        <f t="shared" si="1173"/>
        <v>0</v>
      </c>
      <c r="CB413" s="122">
        <f t="shared" si="1184"/>
        <v>0</v>
      </c>
    </row>
    <row r="414" spans="1:80" x14ac:dyDescent="0.25">
      <c r="A414" s="4" t="s">
        <v>27</v>
      </c>
      <c r="B414" s="4" t="s">
        <v>238</v>
      </c>
      <c r="C414" s="4" t="s">
        <v>28</v>
      </c>
      <c r="D414" s="79" t="s">
        <v>239</v>
      </c>
      <c r="E414" s="78" t="s">
        <v>44</v>
      </c>
      <c r="F414" s="78" t="s">
        <v>1</v>
      </c>
      <c r="G414" s="2" t="s">
        <v>1</v>
      </c>
      <c r="H414" s="2" t="s">
        <v>45</v>
      </c>
      <c r="I414" s="12">
        <f>SUM(I415)</f>
        <v>4854</v>
      </c>
      <c r="J414" s="12">
        <f t="shared" si="1172"/>
        <v>4854</v>
      </c>
      <c r="K414" s="12">
        <f t="shared" ref="K414:Q414" si="1205">SUM(K415)</f>
        <v>4854</v>
      </c>
      <c r="L414" s="12">
        <f t="shared" si="1175"/>
        <v>0</v>
      </c>
      <c r="M414" s="12">
        <f t="shared" si="1205"/>
        <v>0</v>
      </c>
      <c r="N414" s="12">
        <f t="shared" si="1205"/>
        <v>0</v>
      </c>
      <c r="O414" s="12">
        <f t="shared" si="1205"/>
        <v>0</v>
      </c>
      <c r="P414" s="12">
        <f t="shared" si="1205"/>
        <v>0</v>
      </c>
      <c r="Q414" s="12">
        <f t="shared" si="1205"/>
        <v>0</v>
      </c>
      <c r="R414" s="12">
        <f t="shared" ref="R414:AG414" si="1206">SUM(R415)</f>
        <v>0</v>
      </c>
      <c r="S414" s="12">
        <f t="shared" si="1206"/>
        <v>0</v>
      </c>
      <c r="T414" s="12">
        <f t="shared" si="1206"/>
        <v>0</v>
      </c>
      <c r="U414" s="12">
        <f t="shared" si="1206"/>
        <v>0</v>
      </c>
      <c r="V414" s="12">
        <f t="shared" si="1206"/>
        <v>0</v>
      </c>
      <c r="W414" s="12">
        <f t="shared" si="1206"/>
        <v>0</v>
      </c>
      <c r="X414" s="12">
        <f t="shared" si="1206"/>
        <v>0</v>
      </c>
      <c r="Y414" s="12">
        <f t="shared" si="1206"/>
        <v>0</v>
      </c>
      <c r="Z414" s="12">
        <f t="shared" si="1206"/>
        <v>0</v>
      </c>
      <c r="AA414" s="12">
        <f t="shared" si="1206"/>
        <v>0</v>
      </c>
      <c r="AB414" s="12">
        <f t="shared" si="1206"/>
        <v>0</v>
      </c>
      <c r="AC414" s="12">
        <f t="shared" si="1206"/>
        <v>0</v>
      </c>
      <c r="AD414" s="12">
        <f t="shared" si="1206"/>
        <v>0</v>
      </c>
      <c r="AE414" s="12">
        <f t="shared" si="1206"/>
        <v>0</v>
      </c>
      <c r="AF414" s="12">
        <f t="shared" si="1206"/>
        <v>0</v>
      </c>
      <c r="AG414" s="12">
        <f t="shared" si="1206"/>
        <v>0</v>
      </c>
      <c r="AH414" s="12">
        <v>0</v>
      </c>
      <c r="AI414" s="12">
        <v>0</v>
      </c>
      <c r="AJ414" s="12">
        <f t="shared" ref="AJ414:AY414" si="1207">SUM(AJ415)</f>
        <v>0</v>
      </c>
      <c r="AK414" s="12">
        <f t="shared" si="1207"/>
        <v>0</v>
      </c>
      <c r="AL414" s="12">
        <f t="shared" si="1207"/>
        <v>0</v>
      </c>
      <c r="AM414" s="12">
        <f t="shared" si="1207"/>
        <v>0</v>
      </c>
      <c r="AN414" s="12">
        <f t="shared" si="1207"/>
        <v>0</v>
      </c>
      <c r="AO414" s="12">
        <f t="shared" si="1207"/>
        <v>0</v>
      </c>
      <c r="AP414" s="12">
        <f t="shared" si="1207"/>
        <v>0</v>
      </c>
      <c r="AQ414" s="12">
        <f t="shared" si="1207"/>
        <v>0</v>
      </c>
      <c r="AR414" s="12">
        <f t="shared" si="1207"/>
        <v>0</v>
      </c>
      <c r="AS414" s="12">
        <f t="shared" si="1207"/>
        <v>0</v>
      </c>
      <c r="AT414" s="12">
        <f t="shared" si="1207"/>
        <v>0</v>
      </c>
      <c r="AU414" s="12">
        <f t="shared" si="1207"/>
        <v>0</v>
      </c>
      <c r="AV414" s="12">
        <f t="shared" si="1207"/>
        <v>0</v>
      </c>
      <c r="AW414" s="12">
        <f t="shared" si="1207"/>
        <v>0</v>
      </c>
      <c r="AX414" s="12">
        <f t="shared" si="1207"/>
        <v>0</v>
      </c>
      <c r="AY414" s="12">
        <f t="shared" si="1207"/>
        <v>0</v>
      </c>
      <c r="AZ414" s="12">
        <v>0</v>
      </c>
      <c r="BA414" s="12">
        <v>0</v>
      </c>
      <c r="BB414" s="12">
        <f t="shared" ref="BB414:BQ414" si="1208">SUM(BB415)</f>
        <v>0</v>
      </c>
      <c r="BC414" s="12">
        <f t="shared" si="1208"/>
        <v>0</v>
      </c>
      <c r="BD414" s="12">
        <f t="shared" si="1208"/>
        <v>0</v>
      </c>
      <c r="BE414" s="12">
        <f t="shared" si="1208"/>
        <v>0</v>
      </c>
      <c r="BF414" s="12">
        <f t="shared" si="1208"/>
        <v>0</v>
      </c>
      <c r="BG414" s="12">
        <f t="shared" si="1208"/>
        <v>0</v>
      </c>
      <c r="BH414" s="12">
        <f t="shared" si="1208"/>
        <v>0</v>
      </c>
      <c r="BI414" s="12">
        <f t="shared" si="1208"/>
        <v>0</v>
      </c>
      <c r="BJ414" s="12">
        <f t="shared" si="1208"/>
        <v>0</v>
      </c>
      <c r="BK414" s="12">
        <f t="shared" si="1208"/>
        <v>0</v>
      </c>
      <c r="BL414" s="12">
        <f t="shared" si="1208"/>
        <v>0</v>
      </c>
      <c r="BM414" s="12">
        <f t="shared" si="1208"/>
        <v>0</v>
      </c>
      <c r="BN414" s="12">
        <f t="shared" si="1208"/>
        <v>0</v>
      </c>
      <c r="BO414" s="12">
        <f t="shared" si="1208"/>
        <v>0</v>
      </c>
      <c r="BP414" s="12">
        <f t="shared" si="1208"/>
        <v>0</v>
      </c>
      <c r="BQ414" s="12">
        <f t="shared" si="1208"/>
        <v>0</v>
      </c>
      <c r="BR414" s="12">
        <v>0</v>
      </c>
      <c r="BS414" s="12">
        <v>0</v>
      </c>
      <c r="BT414" s="12">
        <f t="shared" ref="BT414:BZ414" si="1209">SUM(BT415)</f>
        <v>4854</v>
      </c>
      <c r="BU414" s="12">
        <f t="shared" si="1209"/>
        <v>11854</v>
      </c>
      <c r="BV414" s="12">
        <f t="shared" si="1209"/>
        <v>11409</v>
      </c>
      <c r="BW414" s="12">
        <f t="shared" si="1209"/>
        <v>445</v>
      </c>
      <c r="BX414" s="12">
        <f t="shared" si="1209"/>
        <v>445</v>
      </c>
      <c r="BY414" s="12">
        <f t="shared" si="1209"/>
        <v>0</v>
      </c>
      <c r="BZ414" s="12">
        <f t="shared" si="1209"/>
        <v>0</v>
      </c>
      <c r="CA414" s="12">
        <f t="shared" si="1173"/>
        <v>11854</v>
      </c>
      <c r="CB414" s="124">
        <f t="shared" si="1184"/>
        <v>100</v>
      </c>
    </row>
    <row r="415" spans="1:80" x14ac:dyDescent="0.25">
      <c r="A415" s="4" t="s">
        <v>27</v>
      </c>
      <c r="B415" s="4" t="s">
        <v>238</v>
      </c>
      <c r="C415" s="4" t="s">
        <v>28</v>
      </c>
      <c r="D415" s="79" t="s">
        <v>239</v>
      </c>
      <c r="E415" s="89">
        <v>6121</v>
      </c>
      <c r="F415" s="79"/>
      <c r="G415" s="74" t="s">
        <v>1887</v>
      </c>
      <c r="H415" s="13" t="s">
        <v>46</v>
      </c>
      <c r="I415" s="14">
        <v>4854</v>
      </c>
      <c r="J415" s="14">
        <f t="shared" si="1172"/>
        <v>4854</v>
      </c>
      <c r="K415" s="14">
        <v>4854</v>
      </c>
      <c r="L415" s="14">
        <f t="shared" si="1175"/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0</v>
      </c>
      <c r="S415" s="14"/>
      <c r="T415" s="14"/>
      <c r="U415" s="14"/>
      <c r="V415" s="14"/>
      <c r="W415" s="14"/>
      <c r="X415" s="14">
        <f t="shared" si="1196"/>
        <v>0</v>
      </c>
      <c r="Y415" s="14"/>
      <c r="Z415" s="14"/>
      <c r="AA415" s="14"/>
      <c r="AB415" s="14"/>
      <c r="AC415" s="14"/>
      <c r="AD415" s="14"/>
      <c r="AE415" s="14"/>
      <c r="AF415" s="14"/>
      <c r="AG415" s="14"/>
      <c r="AH415" s="14">
        <v>0</v>
      </c>
      <c r="AI415" s="14">
        <v>0</v>
      </c>
      <c r="AJ415" s="14">
        <v>0</v>
      </c>
      <c r="AK415" s="14"/>
      <c r="AL415" s="14"/>
      <c r="AM415" s="14"/>
      <c r="AN415" s="14"/>
      <c r="AO415" s="14"/>
      <c r="AP415" s="14">
        <f t="shared" si="1197"/>
        <v>0</v>
      </c>
      <c r="AQ415" s="14"/>
      <c r="AR415" s="14"/>
      <c r="AS415" s="14"/>
      <c r="AT415" s="14"/>
      <c r="AU415" s="14"/>
      <c r="AV415" s="14"/>
      <c r="AW415" s="14"/>
      <c r="AX415" s="14"/>
      <c r="AY415" s="14"/>
      <c r="AZ415" s="14">
        <v>0</v>
      </c>
      <c r="BA415" s="14">
        <v>0</v>
      </c>
      <c r="BB415" s="14">
        <v>0</v>
      </c>
      <c r="BC415" s="14"/>
      <c r="BD415" s="14"/>
      <c r="BE415" s="14"/>
      <c r="BF415" s="14"/>
      <c r="BG415" s="14"/>
      <c r="BH415" s="14">
        <f t="shared" si="1198"/>
        <v>0</v>
      </c>
      <c r="BI415" s="14"/>
      <c r="BJ415" s="14"/>
      <c r="BK415" s="14"/>
      <c r="BL415" s="14"/>
      <c r="BM415" s="14"/>
      <c r="BN415" s="14"/>
      <c r="BO415" s="14"/>
      <c r="BP415" s="14"/>
      <c r="BQ415" s="14"/>
      <c r="BR415" s="14">
        <v>0</v>
      </c>
      <c r="BS415" s="14">
        <v>0</v>
      </c>
      <c r="BT415" s="14">
        <v>4854</v>
      </c>
      <c r="BU415" s="14">
        <v>11854</v>
      </c>
      <c r="BV415" s="14">
        <v>11409</v>
      </c>
      <c r="BW415" s="14">
        <f t="shared" si="1159"/>
        <v>445</v>
      </c>
      <c r="BX415" s="14">
        <v>445</v>
      </c>
      <c r="BY415" s="14"/>
      <c r="BZ415" s="14"/>
      <c r="CA415" s="14">
        <f t="shared" si="1173"/>
        <v>11854</v>
      </c>
      <c r="CB415" s="122">
        <f t="shared" si="1184"/>
        <v>100</v>
      </c>
    </row>
    <row r="416" spans="1:80" x14ac:dyDescent="0.25">
      <c r="A416" s="4" t="s">
        <v>27</v>
      </c>
      <c r="B416" s="4" t="s">
        <v>238</v>
      </c>
      <c r="C416" s="4" t="s">
        <v>28</v>
      </c>
      <c r="D416" s="79" t="s">
        <v>239</v>
      </c>
      <c r="E416" s="78" t="s">
        <v>47</v>
      </c>
      <c r="F416" s="78" t="s">
        <v>1</v>
      </c>
      <c r="G416" s="2" t="s">
        <v>1</v>
      </c>
      <c r="H416" s="2" t="s">
        <v>48</v>
      </c>
      <c r="I416" s="12">
        <f>SUM(I417:I420)</f>
        <v>13700</v>
      </c>
      <c r="J416" s="12">
        <f t="shared" si="1172"/>
        <v>13700</v>
      </c>
      <c r="K416" s="12">
        <f t="shared" ref="K416" si="1210">SUM(K417:K420)</f>
        <v>13700</v>
      </c>
      <c r="L416" s="12">
        <f t="shared" si="1175"/>
        <v>0</v>
      </c>
      <c r="M416" s="12">
        <f t="shared" ref="M416:Q416" si="1211">SUM(M417:M420)</f>
        <v>0</v>
      </c>
      <c r="N416" s="12">
        <f t="shared" si="1211"/>
        <v>0</v>
      </c>
      <c r="O416" s="12">
        <f t="shared" si="1211"/>
        <v>0</v>
      </c>
      <c r="P416" s="12">
        <f t="shared" si="1211"/>
        <v>0</v>
      </c>
      <c r="Q416" s="12">
        <f t="shared" si="1211"/>
        <v>0</v>
      </c>
      <c r="R416" s="12">
        <f t="shared" ref="R416:AG416" si="1212">SUM(R417:R420)</f>
        <v>0</v>
      </c>
      <c r="S416" s="12">
        <f t="shared" si="1212"/>
        <v>0</v>
      </c>
      <c r="T416" s="12">
        <f t="shared" si="1212"/>
        <v>0</v>
      </c>
      <c r="U416" s="12">
        <f t="shared" si="1212"/>
        <v>0</v>
      </c>
      <c r="V416" s="12">
        <f t="shared" si="1212"/>
        <v>0</v>
      </c>
      <c r="W416" s="12">
        <f t="shared" si="1212"/>
        <v>0</v>
      </c>
      <c r="X416" s="12">
        <f t="shared" si="1212"/>
        <v>0</v>
      </c>
      <c r="Y416" s="12">
        <f t="shared" si="1212"/>
        <v>0</v>
      </c>
      <c r="Z416" s="12">
        <f t="shared" si="1212"/>
        <v>0</v>
      </c>
      <c r="AA416" s="12">
        <f t="shared" si="1212"/>
        <v>0</v>
      </c>
      <c r="AB416" s="12">
        <f t="shared" si="1212"/>
        <v>0</v>
      </c>
      <c r="AC416" s="12">
        <f t="shared" si="1212"/>
        <v>0</v>
      </c>
      <c r="AD416" s="12">
        <f t="shared" si="1212"/>
        <v>0</v>
      </c>
      <c r="AE416" s="12">
        <f t="shared" si="1212"/>
        <v>0</v>
      </c>
      <c r="AF416" s="12">
        <f t="shared" si="1212"/>
        <v>0</v>
      </c>
      <c r="AG416" s="12">
        <f t="shared" si="1212"/>
        <v>0</v>
      </c>
      <c r="AH416" s="12">
        <v>0</v>
      </c>
      <c r="AI416" s="12">
        <v>0</v>
      </c>
      <c r="AJ416" s="12">
        <f t="shared" ref="AJ416:AY416" si="1213">SUM(AJ417:AJ420)</f>
        <v>0</v>
      </c>
      <c r="AK416" s="12">
        <f t="shared" si="1213"/>
        <v>0</v>
      </c>
      <c r="AL416" s="12">
        <f t="shared" si="1213"/>
        <v>0</v>
      </c>
      <c r="AM416" s="12">
        <f t="shared" si="1213"/>
        <v>0</v>
      </c>
      <c r="AN416" s="12">
        <f t="shared" si="1213"/>
        <v>0</v>
      </c>
      <c r="AO416" s="12">
        <f t="shared" si="1213"/>
        <v>0</v>
      </c>
      <c r="AP416" s="12">
        <f t="shared" si="1213"/>
        <v>0</v>
      </c>
      <c r="AQ416" s="12">
        <f t="shared" si="1213"/>
        <v>0</v>
      </c>
      <c r="AR416" s="12">
        <f t="shared" si="1213"/>
        <v>0</v>
      </c>
      <c r="AS416" s="12">
        <f t="shared" si="1213"/>
        <v>0</v>
      </c>
      <c r="AT416" s="12">
        <f t="shared" si="1213"/>
        <v>0</v>
      </c>
      <c r="AU416" s="12">
        <f t="shared" si="1213"/>
        <v>0</v>
      </c>
      <c r="AV416" s="12">
        <f t="shared" si="1213"/>
        <v>0</v>
      </c>
      <c r="AW416" s="12">
        <f t="shared" si="1213"/>
        <v>0</v>
      </c>
      <c r="AX416" s="12">
        <f t="shared" si="1213"/>
        <v>0</v>
      </c>
      <c r="AY416" s="12">
        <f t="shared" si="1213"/>
        <v>0</v>
      </c>
      <c r="AZ416" s="12">
        <v>0</v>
      </c>
      <c r="BA416" s="12">
        <v>0</v>
      </c>
      <c r="BB416" s="12">
        <f t="shared" ref="BB416:BQ416" si="1214">SUM(BB417:BB420)</f>
        <v>0</v>
      </c>
      <c r="BC416" s="12">
        <f t="shared" si="1214"/>
        <v>0</v>
      </c>
      <c r="BD416" s="12">
        <f t="shared" si="1214"/>
        <v>0</v>
      </c>
      <c r="BE416" s="12">
        <f t="shared" si="1214"/>
        <v>0</v>
      </c>
      <c r="BF416" s="12">
        <f t="shared" si="1214"/>
        <v>0</v>
      </c>
      <c r="BG416" s="12">
        <f t="shared" si="1214"/>
        <v>0</v>
      </c>
      <c r="BH416" s="12">
        <f t="shared" si="1214"/>
        <v>0</v>
      </c>
      <c r="BI416" s="12">
        <f t="shared" si="1214"/>
        <v>0</v>
      </c>
      <c r="BJ416" s="12">
        <f t="shared" si="1214"/>
        <v>0</v>
      </c>
      <c r="BK416" s="12">
        <f t="shared" si="1214"/>
        <v>0</v>
      </c>
      <c r="BL416" s="12">
        <f t="shared" si="1214"/>
        <v>0</v>
      </c>
      <c r="BM416" s="12">
        <f t="shared" si="1214"/>
        <v>0</v>
      </c>
      <c r="BN416" s="12">
        <f t="shared" si="1214"/>
        <v>0</v>
      </c>
      <c r="BO416" s="12">
        <f t="shared" si="1214"/>
        <v>0</v>
      </c>
      <c r="BP416" s="12">
        <f t="shared" si="1214"/>
        <v>0</v>
      </c>
      <c r="BQ416" s="12">
        <f t="shared" si="1214"/>
        <v>0</v>
      </c>
      <c r="BR416" s="12">
        <v>0</v>
      </c>
      <c r="BS416" s="12">
        <v>0</v>
      </c>
      <c r="BT416" s="12">
        <f t="shared" ref="BT416:BZ416" si="1215">SUM(BT417:BT420)</f>
        <v>13700</v>
      </c>
      <c r="BU416" s="12">
        <f t="shared" si="1215"/>
        <v>7700</v>
      </c>
      <c r="BV416" s="12">
        <f t="shared" si="1215"/>
        <v>7097</v>
      </c>
      <c r="BW416" s="12">
        <f t="shared" si="1215"/>
        <v>400</v>
      </c>
      <c r="BX416" s="12">
        <f t="shared" si="1215"/>
        <v>200</v>
      </c>
      <c r="BY416" s="12">
        <f t="shared" si="1215"/>
        <v>100</v>
      </c>
      <c r="BZ416" s="12">
        <f t="shared" si="1215"/>
        <v>100</v>
      </c>
      <c r="CA416" s="12">
        <f t="shared" si="1173"/>
        <v>7497</v>
      </c>
      <c r="CB416" s="124">
        <f t="shared" si="1184"/>
        <v>97.36363636363636</v>
      </c>
    </row>
    <row r="417" spans="1:80" x14ac:dyDescent="0.25">
      <c r="A417" s="4" t="s">
        <v>27</v>
      </c>
      <c r="B417" s="4" t="s">
        <v>238</v>
      </c>
      <c r="C417" s="4" t="s">
        <v>28</v>
      </c>
      <c r="D417" s="79" t="s">
        <v>239</v>
      </c>
      <c r="E417" s="89">
        <v>6131</v>
      </c>
      <c r="F417" s="79"/>
      <c r="G417" s="74" t="s">
        <v>1887</v>
      </c>
      <c r="H417" s="13" t="s">
        <v>49</v>
      </c>
      <c r="I417" s="14">
        <v>1000</v>
      </c>
      <c r="J417" s="14">
        <f t="shared" si="1172"/>
        <v>1000</v>
      </c>
      <c r="K417" s="14">
        <v>1000</v>
      </c>
      <c r="L417" s="14">
        <f t="shared" si="1175"/>
        <v>0</v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/>
      <c r="T417" s="14"/>
      <c r="U417" s="14"/>
      <c r="V417" s="14"/>
      <c r="W417" s="14"/>
      <c r="X417" s="14">
        <f t="shared" si="1196"/>
        <v>0</v>
      </c>
      <c r="Y417" s="14"/>
      <c r="Z417" s="14"/>
      <c r="AA417" s="14"/>
      <c r="AB417" s="14"/>
      <c r="AC417" s="14"/>
      <c r="AD417" s="14"/>
      <c r="AE417" s="14"/>
      <c r="AF417" s="14"/>
      <c r="AG417" s="14"/>
      <c r="AH417" s="14">
        <v>0</v>
      </c>
      <c r="AI417" s="14">
        <v>0</v>
      </c>
      <c r="AJ417" s="14">
        <v>0</v>
      </c>
      <c r="AK417" s="14"/>
      <c r="AL417" s="14"/>
      <c r="AM417" s="14"/>
      <c r="AN417" s="14"/>
      <c r="AO417" s="14"/>
      <c r="AP417" s="14">
        <f t="shared" si="1197"/>
        <v>0</v>
      </c>
      <c r="AQ417" s="14"/>
      <c r="AR417" s="14"/>
      <c r="AS417" s="14"/>
      <c r="AT417" s="14"/>
      <c r="AU417" s="14"/>
      <c r="AV417" s="14"/>
      <c r="AW417" s="14"/>
      <c r="AX417" s="14"/>
      <c r="AY417" s="14"/>
      <c r="AZ417" s="14">
        <v>0</v>
      </c>
      <c r="BA417" s="14">
        <v>0</v>
      </c>
      <c r="BB417" s="14">
        <v>0</v>
      </c>
      <c r="BC417" s="14"/>
      <c r="BD417" s="14"/>
      <c r="BE417" s="14"/>
      <c r="BF417" s="14"/>
      <c r="BG417" s="14"/>
      <c r="BH417" s="14">
        <f t="shared" si="1198"/>
        <v>0</v>
      </c>
      <c r="BI417" s="14"/>
      <c r="BJ417" s="14"/>
      <c r="BK417" s="14"/>
      <c r="BL417" s="14"/>
      <c r="BM417" s="14"/>
      <c r="BN417" s="14"/>
      <c r="BO417" s="14"/>
      <c r="BP417" s="14"/>
      <c r="BQ417" s="14"/>
      <c r="BR417" s="14">
        <v>0</v>
      </c>
      <c r="BS417" s="14">
        <v>0</v>
      </c>
      <c r="BT417" s="14">
        <v>1000</v>
      </c>
      <c r="BU417" s="14">
        <v>3000</v>
      </c>
      <c r="BV417" s="14">
        <v>2900</v>
      </c>
      <c r="BW417" s="14">
        <f t="shared" si="1159"/>
        <v>100</v>
      </c>
      <c r="BX417" s="14">
        <v>100</v>
      </c>
      <c r="BY417" s="14"/>
      <c r="BZ417" s="14"/>
      <c r="CA417" s="14">
        <f t="shared" si="1173"/>
        <v>3000</v>
      </c>
      <c r="CB417" s="122">
        <f t="shared" si="1184"/>
        <v>100</v>
      </c>
    </row>
    <row r="418" spans="1:80" x14ac:dyDescent="0.25">
      <c r="A418" s="4" t="s">
        <v>27</v>
      </c>
      <c r="B418" s="4" t="s">
        <v>238</v>
      </c>
      <c r="C418" s="4" t="s">
        <v>28</v>
      </c>
      <c r="D418" s="79" t="s">
        <v>239</v>
      </c>
      <c r="E418" s="89">
        <v>6134</v>
      </c>
      <c r="F418" s="79"/>
      <c r="G418" s="74" t="s">
        <v>1887</v>
      </c>
      <c r="H418" s="13" t="s">
        <v>200</v>
      </c>
      <c r="I418" s="14">
        <v>1500</v>
      </c>
      <c r="J418" s="14">
        <f t="shared" si="1172"/>
        <v>1500</v>
      </c>
      <c r="K418" s="14">
        <v>1500</v>
      </c>
      <c r="L418" s="14">
        <f t="shared" si="1175"/>
        <v>0</v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/>
      <c r="T418" s="14"/>
      <c r="U418" s="14"/>
      <c r="V418" s="14"/>
      <c r="W418" s="14"/>
      <c r="X418" s="14">
        <f t="shared" si="1196"/>
        <v>0</v>
      </c>
      <c r="Y418" s="14"/>
      <c r="Z418" s="14"/>
      <c r="AA418" s="14"/>
      <c r="AB418" s="14"/>
      <c r="AC418" s="14"/>
      <c r="AD418" s="14"/>
      <c r="AE418" s="14"/>
      <c r="AF418" s="14"/>
      <c r="AG418" s="14"/>
      <c r="AH418" s="14">
        <v>0</v>
      </c>
      <c r="AI418" s="14">
        <v>0</v>
      </c>
      <c r="AJ418" s="14">
        <v>0</v>
      </c>
      <c r="AK418" s="14"/>
      <c r="AL418" s="14"/>
      <c r="AM418" s="14"/>
      <c r="AN418" s="14"/>
      <c r="AO418" s="14"/>
      <c r="AP418" s="14">
        <f t="shared" si="1197"/>
        <v>0</v>
      </c>
      <c r="AQ418" s="14"/>
      <c r="AR418" s="14"/>
      <c r="AS418" s="14"/>
      <c r="AT418" s="14"/>
      <c r="AU418" s="14"/>
      <c r="AV418" s="14"/>
      <c r="AW418" s="14"/>
      <c r="AX418" s="14"/>
      <c r="AY418" s="14"/>
      <c r="AZ418" s="14">
        <v>0</v>
      </c>
      <c r="BA418" s="14">
        <v>0</v>
      </c>
      <c r="BB418" s="14">
        <v>0</v>
      </c>
      <c r="BC418" s="14"/>
      <c r="BD418" s="14"/>
      <c r="BE418" s="14"/>
      <c r="BF418" s="14"/>
      <c r="BG418" s="14"/>
      <c r="BH418" s="14">
        <f t="shared" si="1198"/>
        <v>0</v>
      </c>
      <c r="BI418" s="14"/>
      <c r="BJ418" s="14"/>
      <c r="BK418" s="14"/>
      <c r="BL418" s="14"/>
      <c r="BM418" s="14"/>
      <c r="BN418" s="14"/>
      <c r="BO418" s="14"/>
      <c r="BP418" s="14"/>
      <c r="BQ418" s="14"/>
      <c r="BR418" s="14">
        <v>0</v>
      </c>
      <c r="BS418" s="14">
        <v>0</v>
      </c>
      <c r="BT418" s="14">
        <v>1500</v>
      </c>
      <c r="BU418" s="14">
        <v>1500</v>
      </c>
      <c r="BV418" s="14">
        <v>975</v>
      </c>
      <c r="BW418" s="14">
        <f t="shared" si="1159"/>
        <v>300</v>
      </c>
      <c r="BX418" s="14">
        <v>100</v>
      </c>
      <c r="BY418" s="14">
        <v>100</v>
      </c>
      <c r="BZ418" s="14">
        <v>100</v>
      </c>
      <c r="CA418" s="14">
        <f t="shared" si="1173"/>
        <v>1275</v>
      </c>
      <c r="CB418" s="122">
        <f t="shared" si="1184"/>
        <v>85</v>
      </c>
    </row>
    <row r="419" spans="1:80" x14ac:dyDescent="0.25">
      <c r="A419" s="4" t="s">
        <v>27</v>
      </c>
      <c r="B419" s="4" t="s">
        <v>238</v>
      </c>
      <c r="C419" s="4" t="s">
        <v>28</v>
      </c>
      <c r="D419" s="79" t="s">
        <v>239</v>
      </c>
      <c r="E419" s="89">
        <v>6136</v>
      </c>
      <c r="F419" s="79"/>
      <c r="G419" s="74" t="s">
        <v>1887</v>
      </c>
      <c r="H419" s="13" t="s">
        <v>202</v>
      </c>
      <c r="I419" s="14">
        <v>10000</v>
      </c>
      <c r="J419" s="14">
        <f t="shared" si="1172"/>
        <v>10000</v>
      </c>
      <c r="K419" s="14">
        <v>10000</v>
      </c>
      <c r="L419" s="14">
        <f t="shared" si="1175"/>
        <v>0</v>
      </c>
      <c r="M419" s="14">
        <v>0</v>
      </c>
      <c r="N419" s="14">
        <v>0</v>
      </c>
      <c r="O419" s="14">
        <v>0</v>
      </c>
      <c r="P419" s="14">
        <v>0</v>
      </c>
      <c r="Q419" s="14">
        <v>0</v>
      </c>
      <c r="R419" s="14">
        <v>0</v>
      </c>
      <c r="S419" s="14"/>
      <c r="T419" s="14"/>
      <c r="U419" s="14"/>
      <c r="V419" s="14"/>
      <c r="W419" s="14"/>
      <c r="X419" s="14">
        <f t="shared" si="1196"/>
        <v>0</v>
      </c>
      <c r="Y419" s="14"/>
      <c r="Z419" s="14"/>
      <c r="AA419" s="14"/>
      <c r="AB419" s="14"/>
      <c r="AC419" s="14"/>
      <c r="AD419" s="14"/>
      <c r="AE419" s="14"/>
      <c r="AF419" s="14"/>
      <c r="AG419" s="14"/>
      <c r="AH419" s="14">
        <v>0</v>
      </c>
      <c r="AI419" s="14">
        <v>0</v>
      </c>
      <c r="AJ419" s="14">
        <v>0</v>
      </c>
      <c r="AK419" s="14"/>
      <c r="AL419" s="14"/>
      <c r="AM419" s="14"/>
      <c r="AN419" s="14"/>
      <c r="AO419" s="14"/>
      <c r="AP419" s="14">
        <f t="shared" si="1197"/>
        <v>0</v>
      </c>
      <c r="AQ419" s="14"/>
      <c r="AR419" s="14"/>
      <c r="AS419" s="14"/>
      <c r="AT419" s="14"/>
      <c r="AU419" s="14"/>
      <c r="AV419" s="14"/>
      <c r="AW419" s="14"/>
      <c r="AX419" s="14"/>
      <c r="AY419" s="14"/>
      <c r="AZ419" s="14">
        <v>0</v>
      </c>
      <c r="BA419" s="14">
        <v>0</v>
      </c>
      <c r="BB419" s="14">
        <v>0</v>
      </c>
      <c r="BC419" s="14"/>
      <c r="BD419" s="14"/>
      <c r="BE419" s="14"/>
      <c r="BF419" s="14"/>
      <c r="BG419" s="14"/>
      <c r="BH419" s="14">
        <f t="shared" si="1198"/>
        <v>0</v>
      </c>
      <c r="BI419" s="14"/>
      <c r="BJ419" s="14"/>
      <c r="BK419" s="14"/>
      <c r="BL419" s="14"/>
      <c r="BM419" s="14"/>
      <c r="BN419" s="14"/>
      <c r="BO419" s="14"/>
      <c r="BP419" s="14"/>
      <c r="BQ419" s="14"/>
      <c r="BR419" s="14">
        <v>0</v>
      </c>
      <c r="BS419" s="14">
        <v>0</v>
      </c>
      <c r="BT419" s="14">
        <v>10000</v>
      </c>
      <c r="BU419" s="14">
        <v>0</v>
      </c>
      <c r="BV419" s="14">
        <v>0</v>
      </c>
      <c r="BW419" s="14">
        <f t="shared" si="1159"/>
        <v>0</v>
      </c>
      <c r="BX419" s="14"/>
      <c r="BY419" s="14"/>
      <c r="BZ419" s="14"/>
      <c r="CA419" s="14">
        <f t="shared" si="1173"/>
        <v>0</v>
      </c>
      <c r="CB419" s="122" t="str">
        <f t="shared" si="1184"/>
        <v>-</v>
      </c>
    </row>
    <row r="420" spans="1:80" x14ac:dyDescent="0.25">
      <c r="A420" s="1" t="s">
        <v>27</v>
      </c>
      <c r="B420" s="1" t="s">
        <v>238</v>
      </c>
      <c r="C420" s="1" t="s">
        <v>28</v>
      </c>
      <c r="D420" s="82" t="s">
        <v>239</v>
      </c>
      <c r="E420" s="82" t="s">
        <v>50</v>
      </c>
      <c r="F420" s="79" t="s">
        <v>1</v>
      </c>
      <c r="G420" s="13" t="s">
        <v>1</v>
      </c>
      <c r="H420" s="2" t="s">
        <v>51</v>
      </c>
      <c r="I420" s="12">
        <f>SUM(I421:I423)</f>
        <v>1200</v>
      </c>
      <c r="J420" s="12">
        <f t="shared" si="1172"/>
        <v>1200</v>
      </c>
      <c r="K420" s="12">
        <f t="shared" ref="K420" si="1216">SUM(K421:K423)</f>
        <v>1200</v>
      </c>
      <c r="L420" s="12">
        <f t="shared" si="1175"/>
        <v>0</v>
      </c>
      <c r="M420" s="12">
        <f t="shared" ref="M420:Q420" si="1217">SUM(M421:M423)</f>
        <v>0</v>
      </c>
      <c r="N420" s="12">
        <f t="shared" si="1217"/>
        <v>0</v>
      </c>
      <c r="O420" s="12">
        <f t="shared" si="1217"/>
        <v>0</v>
      </c>
      <c r="P420" s="12">
        <f t="shared" si="1217"/>
        <v>0</v>
      </c>
      <c r="Q420" s="12">
        <f t="shared" si="1217"/>
        <v>0</v>
      </c>
      <c r="R420" s="12">
        <f t="shared" ref="R420:AG420" si="1218">SUM(R421:R423)</f>
        <v>0</v>
      </c>
      <c r="S420" s="12">
        <f t="shared" si="1218"/>
        <v>0</v>
      </c>
      <c r="T420" s="12">
        <f t="shared" si="1218"/>
        <v>0</v>
      </c>
      <c r="U420" s="12">
        <f t="shared" si="1218"/>
        <v>0</v>
      </c>
      <c r="V420" s="12">
        <f t="shared" si="1218"/>
        <v>0</v>
      </c>
      <c r="W420" s="12">
        <f t="shared" si="1218"/>
        <v>0</v>
      </c>
      <c r="X420" s="12">
        <f t="shared" si="1218"/>
        <v>0</v>
      </c>
      <c r="Y420" s="12">
        <f t="shared" si="1218"/>
        <v>0</v>
      </c>
      <c r="Z420" s="12">
        <f t="shared" si="1218"/>
        <v>0</v>
      </c>
      <c r="AA420" s="12">
        <f t="shared" si="1218"/>
        <v>0</v>
      </c>
      <c r="AB420" s="12">
        <f t="shared" si="1218"/>
        <v>0</v>
      </c>
      <c r="AC420" s="12">
        <f t="shared" si="1218"/>
        <v>0</v>
      </c>
      <c r="AD420" s="12">
        <f t="shared" si="1218"/>
        <v>0</v>
      </c>
      <c r="AE420" s="12">
        <f t="shared" si="1218"/>
        <v>0</v>
      </c>
      <c r="AF420" s="12">
        <f t="shared" si="1218"/>
        <v>0</v>
      </c>
      <c r="AG420" s="12">
        <f t="shared" si="1218"/>
        <v>0</v>
      </c>
      <c r="AH420" s="12">
        <v>0</v>
      </c>
      <c r="AI420" s="12">
        <v>0</v>
      </c>
      <c r="AJ420" s="12">
        <f t="shared" ref="AJ420:AY420" si="1219">SUM(AJ421:AJ423)</f>
        <v>0</v>
      </c>
      <c r="AK420" s="12">
        <f t="shared" si="1219"/>
        <v>0</v>
      </c>
      <c r="AL420" s="12">
        <f t="shared" si="1219"/>
        <v>0</v>
      </c>
      <c r="AM420" s="12">
        <f t="shared" si="1219"/>
        <v>0</v>
      </c>
      <c r="AN420" s="12">
        <f t="shared" si="1219"/>
        <v>0</v>
      </c>
      <c r="AO420" s="12">
        <f t="shared" si="1219"/>
        <v>0</v>
      </c>
      <c r="AP420" s="12">
        <f t="shared" si="1219"/>
        <v>0</v>
      </c>
      <c r="AQ420" s="12">
        <f t="shared" si="1219"/>
        <v>0</v>
      </c>
      <c r="AR420" s="12">
        <f t="shared" si="1219"/>
        <v>0</v>
      </c>
      <c r="AS420" s="12">
        <f t="shared" si="1219"/>
        <v>0</v>
      </c>
      <c r="AT420" s="12">
        <f t="shared" si="1219"/>
        <v>0</v>
      </c>
      <c r="AU420" s="12">
        <f t="shared" si="1219"/>
        <v>0</v>
      </c>
      <c r="AV420" s="12">
        <f t="shared" si="1219"/>
        <v>0</v>
      </c>
      <c r="AW420" s="12">
        <f t="shared" si="1219"/>
        <v>0</v>
      </c>
      <c r="AX420" s="12">
        <f t="shared" si="1219"/>
        <v>0</v>
      </c>
      <c r="AY420" s="12">
        <f t="shared" si="1219"/>
        <v>0</v>
      </c>
      <c r="AZ420" s="12">
        <v>0</v>
      </c>
      <c r="BA420" s="12">
        <v>0</v>
      </c>
      <c r="BB420" s="12">
        <f t="shared" ref="BB420:BQ420" si="1220">SUM(BB421:BB423)</f>
        <v>0</v>
      </c>
      <c r="BC420" s="12">
        <f t="shared" si="1220"/>
        <v>0</v>
      </c>
      <c r="BD420" s="12">
        <f t="shared" si="1220"/>
        <v>0</v>
      </c>
      <c r="BE420" s="12">
        <f t="shared" si="1220"/>
        <v>0</v>
      </c>
      <c r="BF420" s="12">
        <f t="shared" si="1220"/>
        <v>0</v>
      </c>
      <c r="BG420" s="12">
        <f t="shared" si="1220"/>
        <v>0</v>
      </c>
      <c r="BH420" s="12">
        <f t="shared" si="1220"/>
        <v>0</v>
      </c>
      <c r="BI420" s="12">
        <f t="shared" si="1220"/>
        <v>0</v>
      </c>
      <c r="BJ420" s="12">
        <f t="shared" si="1220"/>
        <v>0</v>
      </c>
      <c r="BK420" s="12">
        <f t="shared" si="1220"/>
        <v>0</v>
      </c>
      <c r="BL420" s="12">
        <f t="shared" si="1220"/>
        <v>0</v>
      </c>
      <c r="BM420" s="12">
        <f t="shared" si="1220"/>
        <v>0</v>
      </c>
      <c r="BN420" s="12">
        <f t="shared" si="1220"/>
        <v>0</v>
      </c>
      <c r="BO420" s="12">
        <f t="shared" si="1220"/>
        <v>0</v>
      </c>
      <c r="BP420" s="12">
        <f t="shared" si="1220"/>
        <v>0</v>
      </c>
      <c r="BQ420" s="12">
        <f t="shared" si="1220"/>
        <v>0</v>
      </c>
      <c r="BR420" s="12">
        <v>0</v>
      </c>
      <c r="BS420" s="12">
        <v>0</v>
      </c>
      <c r="BT420" s="12">
        <f t="shared" ref="BT420:BZ420" si="1221">SUM(BT421:BT423)</f>
        <v>1200</v>
      </c>
      <c r="BU420" s="12">
        <f t="shared" si="1221"/>
        <v>3200</v>
      </c>
      <c r="BV420" s="12">
        <f t="shared" si="1221"/>
        <v>3222</v>
      </c>
      <c r="BW420" s="12">
        <f t="shared" si="1221"/>
        <v>0</v>
      </c>
      <c r="BX420" s="12">
        <f t="shared" si="1221"/>
        <v>0</v>
      </c>
      <c r="BY420" s="12">
        <f t="shared" si="1221"/>
        <v>0</v>
      </c>
      <c r="BZ420" s="12">
        <f t="shared" si="1221"/>
        <v>0</v>
      </c>
      <c r="CA420" s="12">
        <f t="shared" si="1173"/>
        <v>3222</v>
      </c>
      <c r="CB420" s="124">
        <f t="shared" si="1184"/>
        <v>100.6875</v>
      </c>
    </row>
    <row r="421" spans="1:80" x14ac:dyDescent="0.25">
      <c r="A421" s="4" t="s">
        <v>27</v>
      </c>
      <c r="B421" s="4" t="s">
        <v>238</v>
      </c>
      <c r="C421" s="4" t="s">
        <v>28</v>
      </c>
      <c r="D421" s="79" t="s">
        <v>239</v>
      </c>
      <c r="E421" s="89">
        <v>6139</v>
      </c>
      <c r="F421" s="79"/>
      <c r="G421" s="74" t="s">
        <v>1887</v>
      </c>
      <c r="H421" s="13" t="s">
        <v>51</v>
      </c>
      <c r="I421" s="14">
        <v>1000</v>
      </c>
      <c r="J421" s="14">
        <f t="shared" si="1172"/>
        <v>1000</v>
      </c>
      <c r="K421" s="14">
        <v>1000</v>
      </c>
      <c r="L421" s="14">
        <f t="shared" si="1175"/>
        <v>0</v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  <c r="R421" s="14">
        <v>0</v>
      </c>
      <c r="S421" s="14"/>
      <c r="T421" s="14"/>
      <c r="U421" s="14"/>
      <c r="V421" s="14"/>
      <c r="W421" s="14"/>
      <c r="X421" s="14">
        <f t="shared" si="1196"/>
        <v>0</v>
      </c>
      <c r="Y421" s="14"/>
      <c r="Z421" s="14"/>
      <c r="AA421" s="14"/>
      <c r="AB421" s="14"/>
      <c r="AC421" s="14"/>
      <c r="AD421" s="14"/>
      <c r="AE421" s="14"/>
      <c r="AF421" s="14"/>
      <c r="AG421" s="14"/>
      <c r="AH421" s="14">
        <v>0</v>
      </c>
      <c r="AI421" s="14">
        <v>0</v>
      </c>
      <c r="AJ421" s="14">
        <v>0</v>
      </c>
      <c r="AK421" s="14"/>
      <c r="AL421" s="14"/>
      <c r="AM421" s="14"/>
      <c r="AN421" s="14"/>
      <c r="AO421" s="14"/>
      <c r="AP421" s="14">
        <f t="shared" si="1197"/>
        <v>0</v>
      </c>
      <c r="AQ421" s="14"/>
      <c r="AR421" s="14"/>
      <c r="AS421" s="14"/>
      <c r="AT421" s="14"/>
      <c r="AU421" s="14"/>
      <c r="AV421" s="14"/>
      <c r="AW421" s="14"/>
      <c r="AX421" s="14"/>
      <c r="AY421" s="14"/>
      <c r="AZ421" s="14">
        <v>0</v>
      </c>
      <c r="BA421" s="14">
        <v>0</v>
      </c>
      <c r="BB421" s="14">
        <v>0</v>
      </c>
      <c r="BC421" s="14"/>
      <c r="BD421" s="14"/>
      <c r="BE421" s="14"/>
      <c r="BF421" s="14"/>
      <c r="BG421" s="14"/>
      <c r="BH421" s="14">
        <f t="shared" si="1198"/>
        <v>0</v>
      </c>
      <c r="BI421" s="14"/>
      <c r="BJ421" s="14"/>
      <c r="BK421" s="14"/>
      <c r="BL421" s="14"/>
      <c r="BM421" s="14"/>
      <c r="BN421" s="14"/>
      <c r="BO421" s="14"/>
      <c r="BP421" s="14"/>
      <c r="BQ421" s="14"/>
      <c r="BR421" s="14">
        <v>0</v>
      </c>
      <c r="BS421" s="14">
        <v>0</v>
      </c>
      <c r="BT421" s="14">
        <v>1000</v>
      </c>
      <c r="BU421" s="14">
        <v>3000</v>
      </c>
      <c r="BV421" s="14">
        <v>3000</v>
      </c>
      <c r="BW421" s="14">
        <f t="shared" si="1159"/>
        <v>0</v>
      </c>
      <c r="BX421" s="14"/>
      <c r="BY421" s="14"/>
      <c r="BZ421" s="14"/>
      <c r="CA421" s="14">
        <f t="shared" si="1173"/>
        <v>3000</v>
      </c>
      <c r="CB421" s="122">
        <f t="shared" si="1184"/>
        <v>100</v>
      </c>
    </row>
    <row r="422" spans="1:80" ht="22.5" x14ac:dyDescent="0.25">
      <c r="A422" s="4" t="s">
        <v>27</v>
      </c>
      <c r="B422" s="4" t="s">
        <v>238</v>
      </c>
      <c r="C422" s="4" t="s">
        <v>28</v>
      </c>
      <c r="D422" s="79" t="s">
        <v>239</v>
      </c>
      <c r="E422" s="89">
        <v>6139</v>
      </c>
      <c r="F422" s="79" t="s">
        <v>180</v>
      </c>
      <c r="G422" s="74" t="s">
        <v>1887</v>
      </c>
      <c r="H422" s="13" t="s">
        <v>59</v>
      </c>
      <c r="I422" s="14">
        <v>100</v>
      </c>
      <c r="J422" s="14">
        <f t="shared" si="1172"/>
        <v>100</v>
      </c>
      <c r="K422" s="14">
        <v>100</v>
      </c>
      <c r="L422" s="14">
        <f t="shared" si="1175"/>
        <v>0</v>
      </c>
      <c r="M422" s="14">
        <v>0</v>
      </c>
      <c r="N422" s="14">
        <v>0</v>
      </c>
      <c r="O422" s="14">
        <v>0</v>
      </c>
      <c r="P422" s="14">
        <v>0</v>
      </c>
      <c r="Q422" s="14">
        <v>0</v>
      </c>
      <c r="R422" s="14">
        <v>0</v>
      </c>
      <c r="S422" s="14"/>
      <c r="T422" s="14"/>
      <c r="U422" s="14"/>
      <c r="V422" s="14"/>
      <c r="W422" s="14"/>
      <c r="X422" s="14">
        <f t="shared" si="1196"/>
        <v>0</v>
      </c>
      <c r="Y422" s="14"/>
      <c r="Z422" s="14"/>
      <c r="AA422" s="14"/>
      <c r="AB422" s="14"/>
      <c r="AC422" s="14"/>
      <c r="AD422" s="14"/>
      <c r="AE422" s="14"/>
      <c r="AF422" s="14"/>
      <c r="AG422" s="14"/>
      <c r="AH422" s="14">
        <v>0</v>
      </c>
      <c r="AI422" s="14">
        <v>0</v>
      </c>
      <c r="AJ422" s="14">
        <v>0</v>
      </c>
      <c r="AK422" s="14"/>
      <c r="AL422" s="14"/>
      <c r="AM422" s="14"/>
      <c r="AN422" s="14"/>
      <c r="AO422" s="14"/>
      <c r="AP422" s="14">
        <f t="shared" si="1197"/>
        <v>0</v>
      </c>
      <c r="AQ422" s="14"/>
      <c r="AR422" s="14"/>
      <c r="AS422" s="14"/>
      <c r="AT422" s="14"/>
      <c r="AU422" s="14"/>
      <c r="AV422" s="14"/>
      <c r="AW422" s="14"/>
      <c r="AX422" s="14"/>
      <c r="AY422" s="14"/>
      <c r="AZ422" s="14">
        <v>0</v>
      </c>
      <c r="BA422" s="14">
        <v>0</v>
      </c>
      <c r="BB422" s="14">
        <v>0</v>
      </c>
      <c r="BC422" s="14"/>
      <c r="BD422" s="14"/>
      <c r="BE422" s="14"/>
      <c r="BF422" s="14"/>
      <c r="BG422" s="14"/>
      <c r="BH422" s="14">
        <f t="shared" si="1198"/>
        <v>0</v>
      </c>
      <c r="BI422" s="14"/>
      <c r="BJ422" s="14"/>
      <c r="BK422" s="14"/>
      <c r="BL422" s="14"/>
      <c r="BM422" s="14"/>
      <c r="BN422" s="14"/>
      <c r="BO422" s="14"/>
      <c r="BP422" s="14"/>
      <c r="BQ422" s="14"/>
      <c r="BR422" s="14">
        <v>0</v>
      </c>
      <c r="BS422" s="14">
        <v>0</v>
      </c>
      <c r="BT422" s="14">
        <v>100</v>
      </c>
      <c r="BU422" s="14">
        <v>100</v>
      </c>
      <c r="BV422" s="14">
        <v>122</v>
      </c>
      <c r="BW422" s="14">
        <f t="shared" si="1159"/>
        <v>0</v>
      </c>
      <c r="BX422" s="14"/>
      <c r="BY422" s="14"/>
      <c r="BZ422" s="14"/>
      <c r="CA422" s="14">
        <f t="shared" si="1173"/>
        <v>122</v>
      </c>
      <c r="CB422" s="122">
        <f t="shared" si="1184"/>
        <v>122</v>
      </c>
    </row>
    <row r="423" spans="1:80" ht="22.5" x14ac:dyDescent="0.25">
      <c r="A423" s="4" t="s">
        <v>27</v>
      </c>
      <c r="B423" s="4" t="s">
        <v>238</v>
      </c>
      <c r="C423" s="4" t="s">
        <v>28</v>
      </c>
      <c r="D423" s="79" t="s">
        <v>239</v>
      </c>
      <c r="E423" s="89">
        <v>6139</v>
      </c>
      <c r="F423" s="79" t="s">
        <v>181</v>
      </c>
      <c r="G423" s="74" t="s">
        <v>1887</v>
      </c>
      <c r="H423" s="13" t="s">
        <v>241</v>
      </c>
      <c r="I423" s="14">
        <v>100</v>
      </c>
      <c r="J423" s="14">
        <f t="shared" si="1172"/>
        <v>100</v>
      </c>
      <c r="K423" s="14">
        <v>100</v>
      </c>
      <c r="L423" s="14">
        <f t="shared" si="1175"/>
        <v>0</v>
      </c>
      <c r="M423" s="14">
        <v>0</v>
      </c>
      <c r="N423" s="14">
        <v>0</v>
      </c>
      <c r="O423" s="14">
        <v>0</v>
      </c>
      <c r="P423" s="14">
        <v>0</v>
      </c>
      <c r="Q423" s="14">
        <v>0</v>
      </c>
      <c r="R423" s="14">
        <v>0</v>
      </c>
      <c r="S423" s="14"/>
      <c r="T423" s="14"/>
      <c r="U423" s="14"/>
      <c r="V423" s="14"/>
      <c r="W423" s="14"/>
      <c r="X423" s="14">
        <f t="shared" si="1196"/>
        <v>0</v>
      </c>
      <c r="Y423" s="14"/>
      <c r="Z423" s="14"/>
      <c r="AA423" s="14"/>
      <c r="AB423" s="14"/>
      <c r="AC423" s="14"/>
      <c r="AD423" s="14"/>
      <c r="AE423" s="14"/>
      <c r="AF423" s="14"/>
      <c r="AG423" s="14"/>
      <c r="AH423" s="14">
        <v>0</v>
      </c>
      <c r="AI423" s="14">
        <v>0</v>
      </c>
      <c r="AJ423" s="14">
        <v>0</v>
      </c>
      <c r="AK423" s="14"/>
      <c r="AL423" s="14"/>
      <c r="AM423" s="14"/>
      <c r="AN423" s="14"/>
      <c r="AO423" s="14"/>
      <c r="AP423" s="14">
        <f t="shared" si="1197"/>
        <v>0</v>
      </c>
      <c r="AQ423" s="14"/>
      <c r="AR423" s="14"/>
      <c r="AS423" s="14"/>
      <c r="AT423" s="14"/>
      <c r="AU423" s="14"/>
      <c r="AV423" s="14"/>
      <c r="AW423" s="14"/>
      <c r="AX423" s="14"/>
      <c r="AY423" s="14"/>
      <c r="AZ423" s="14">
        <v>0</v>
      </c>
      <c r="BA423" s="14">
        <v>0</v>
      </c>
      <c r="BB423" s="14">
        <v>0</v>
      </c>
      <c r="BC423" s="14"/>
      <c r="BD423" s="14"/>
      <c r="BE423" s="14"/>
      <c r="BF423" s="14"/>
      <c r="BG423" s="14"/>
      <c r="BH423" s="14">
        <f t="shared" si="1198"/>
        <v>0</v>
      </c>
      <c r="BI423" s="14"/>
      <c r="BJ423" s="14"/>
      <c r="BK423" s="14"/>
      <c r="BL423" s="14"/>
      <c r="BM423" s="14"/>
      <c r="BN423" s="14"/>
      <c r="BO423" s="14"/>
      <c r="BP423" s="14"/>
      <c r="BQ423" s="14"/>
      <c r="BR423" s="14">
        <v>0</v>
      </c>
      <c r="BS423" s="14">
        <v>0</v>
      </c>
      <c r="BT423" s="14">
        <v>100</v>
      </c>
      <c r="BU423" s="14">
        <v>100</v>
      </c>
      <c r="BV423" s="14">
        <v>100</v>
      </c>
      <c r="BW423" s="14">
        <f t="shared" si="1159"/>
        <v>0</v>
      </c>
      <c r="BX423" s="14"/>
      <c r="BY423" s="14"/>
      <c r="BZ423" s="14"/>
      <c r="CA423" s="14">
        <f t="shared" si="1173"/>
        <v>100</v>
      </c>
      <c r="CB423" s="122">
        <f t="shared" si="1184"/>
        <v>100</v>
      </c>
    </row>
    <row r="424" spans="1:80" ht="22.5" x14ac:dyDescent="0.25">
      <c r="A424" s="1" t="s">
        <v>1</v>
      </c>
      <c r="B424" s="1" t="s">
        <v>1</v>
      </c>
      <c r="C424" s="1" t="s">
        <v>1</v>
      </c>
      <c r="D424" s="78" t="s">
        <v>1</v>
      </c>
      <c r="E424" s="78" t="s">
        <v>1</v>
      </c>
      <c r="F424" s="78" t="s">
        <v>1</v>
      </c>
      <c r="G424" s="2" t="s">
        <v>1</v>
      </c>
      <c r="H424" s="10" t="s">
        <v>66</v>
      </c>
      <c r="I424" s="11">
        <f>SUM(I425)</f>
        <v>100</v>
      </c>
      <c r="J424" s="11">
        <f t="shared" si="1172"/>
        <v>100</v>
      </c>
      <c r="K424" s="11">
        <f t="shared" ref="K424:Q425" si="1222">SUM(K425)</f>
        <v>100</v>
      </c>
      <c r="L424" s="11">
        <f t="shared" si="1175"/>
        <v>0</v>
      </c>
      <c r="M424" s="11">
        <f t="shared" si="1222"/>
        <v>0</v>
      </c>
      <c r="N424" s="11">
        <f t="shared" si="1222"/>
        <v>0</v>
      </c>
      <c r="O424" s="11">
        <f t="shared" si="1222"/>
        <v>0</v>
      </c>
      <c r="P424" s="11">
        <f t="shared" si="1222"/>
        <v>0</v>
      </c>
      <c r="Q424" s="11">
        <f t="shared" si="1222"/>
        <v>0</v>
      </c>
      <c r="R424" s="11">
        <f t="shared" ref="R424:AG425" si="1223">SUM(R425)</f>
        <v>0</v>
      </c>
      <c r="S424" s="11">
        <f t="shared" si="1223"/>
        <v>0</v>
      </c>
      <c r="T424" s="11">
        <f t="shared" si="1223"/>
        <v>0</v>
      </c>
      <c r="U424" s="11">
        <f t="shared" si="1223"/>
        <v>0</v>
      </c>
      <c r="V424" s="11">
        <f t="shared" si="1223"/>
        <v>0</v>
      </c>
      <c r="W424" s="11">
        <f t="shared" si="1223"/>
        <v>0</v>
      </c>
      <c r="X424" s="11">
        <f t="shared" si="1223"/>
        <v>0</v>
      </c>
      <c r="Y424" s="11">
        <f t="shared" si="1223"/>
        <v>0</v>
      </c>
      <c r="Z424" s="11">
        <f t="shared" si="1223"/>
        <v>0</v>
      </c>
      <c r="AA424" s="11">
        <f t="shared" si="1223"/>
        <v>0</v>
      </c>
      <c r="AB424" s="11">
        <f t="shared" si="1223"/>
        <v>0</v>
      </c>
      <c r="AC424" s="11">
        <f t="shared" si="1223"/>
        <v>0</v>
      </c>
      <c r="AD424" s="11">
        <f t="shared" si="1223"/>
        <v>0</v>
      </c>
      <c r="AE424" s="11">
        <f t="shared" si="1223"/>
        <v>0</v>
      </c>
      <c r="AF424" s="11">
        <f t="shared" si="1223"/>
        <v>0</v>
      </c>
      <c r="AG424" s="11">
        <f t="shared" si="1223"/>
        <v>0</v>
      </c>
      <c r="AH424" s="11">
        <v>0</v>
      </c>
      <c r="AI424" s="11">
        <v>0</v>
      </c>
      <c r="AJ424" s="11">
        <f t="shared" ref="AJ424:AY425" si="1224">SUM(AJ425)</f>
        <v>0</v>
      </c>
      <c r="AK424" s="11">
        <f t="shared" si="1224"/>
        <v>0</v>
      </c>
      <c r="AL424" s="11">
        <f t="shared" si="1224"/>
        <v>0</v>
      </c>
      <c r="AM424" s="11">
        <f t="shared" si="1224"/>
        <v>0</v>
      </c>
      <c r="AN424" s="11">
        <f t="shared" si="1224"/>
        <v>0</v>
      </c>
      <c r="AO424" s="11">
        <f t="shared" si="1224"/>
        <v>0</v>
      </c>
      <c r="AP424" s="11">
        <f t="shared" si="1224"/>
        <v>0</v>
      </c>
      <c r="AQ424" s="11">
        <f t="shared" si="1224"/>
        <v>0</v>
      </c>
      <c r="AR424" s="11">
        <f t="shared" si="1224"/>
        <v>0</v>
      </c>
      <c r="AS424" s="11">
        <f t="shared" si="1224"/>
        <v>0</v>
      </c>
      <c r="AT424" s="11">
        <f t="shared" si="1224"/>
        <v>0</v>
      </c>
      <c r="AU424" s="11">
        <f t="shared" si="1224"/>
        <v>0</v>
      </c>
      <c r="AV424" s="11">
        <f t="shared" si="1224"/>
        <v>0</v>
      </c>
      <c r="AW424" s="11">
        <f t="shared" si="1224"/>
        <v>0</v>
      </c>
      <c r="AX424" s="11">
        <f t="shared" si="1224"/>
        <v>0</v>
      </c>
      <c r="AY424" s="11">
        <f t="shared" si="1224"/>
        <v>0</v>
      </c>
      <c r="AZ424" s="11">
        <v>0</v>
      </c>
      <c r="BA424" s="11">
        <v>0</v>
      </c>
      <c r="BB424" s="11">
        <f t="shared" ref="BB424:BQ425" si="1225">SUM(BB425)</f>
        <v>0</v>
      </c>
      <c r="BC424" s="11">
        <f t="shared" si="1225"/>
        <v>0</v>
      </c>
      <c r="BD424" s="11">
        <f t="shared" si="1225"/>
        <v>0</v>
      </c>
      <c r="BE424" s="11">
        <f t="shared" si="1225"/>
        <v>0</v>
      </c>
      <c r="BF424" s="11">
        <f t="shared" si="1225"/>
        <v>0</v>
      </c>
      <c r="BG424" s="11">
        <f t="shared" si="1225"/>
        <v>0</v>
      </c>
      <c r="BH424" s="11">
        <f t="shared" si="1225"/>
        <v>0</v>
      </c>
      <c r="BI424" s="11">
        <f t="shared" si="1225"/>
        <v>0</v>
      </c>
      <c r="BJ424" s="11">
        <f t="shared" si="1225"/>
        <v>0</v>
      </c>
      <c r="BK424" s="11">
        <f t="shared" si="1225"/>
        <v>0</v>
      </c>
      <c r="BL424" s="11">
        <f t="shared" si="1225"/>
        <v>0</v>
      </c>
      <c r="BM424" s="11">
        <f t="shared" si="1225"/>
        <v>0</v>
      </c>
      <c r="BN424" s="11">
        <f t="shared" si="1225"/>
        <v>0</v>
      </c>
      <c r="BO424" s="11">
        <f t="shared" si="1225"/>
        <v>0</v>
      </c>
      <c r="BP424" s="11">
        <f t="shared" si="1225"/>
        <v>0</v>
      </c>
      <c r="BQ424" s="11">
        <f t="shared" si="1225"/>
        <v>0</v>
      </c>
      <c r="BR424" s="11">
        <v>0</v>
      </c>
      <c r="BS424" s="11">
        <v>0</v>
      </c>
      <c r="BT424" s="11">
        <f t="shared" ref="BT424:BZ425" si="1226">SUM(BT425)</f>
        <v>100</v>
      </c>
      <c r="BU424" s="11">
        <f t="shared" si="1226"/>
        <v>100</v>
      </c>
      <c r="BV424" s="11">
        <f t="shared" si="1226"/>
        <v>0</v>
      </c>
      <c r="BW424" s="11">
        <f t="shared" si="1226"/>
        <v>0</v>
      </c>
      <c r="BX424" s="11">
        <f t="shared" si="1226"/>
        <v>0</v>
      </c>
      <c r="BY424" s="11">
        <f t="shared" si="1226"/>
        <v>0</v>
      </c>
      <c r="BZ424" s="11">
        <f t="shared" si="1226"/>
        <v>0</v>
      </c>
      <c r="CA424" s="11">
        <f t="shared" si="1173"/>
        <v>0</v>
      </c>
      <c r="CB424" s="123">
        <f t="shared" si="1184"/>
        <v>0</v>
      </c>
    </row>
    <row r="425" spans="1:80" x14ac:dyDescent="0.25">
      <c r="A425" s="4" t="s">
        <v>27</v>
      </c>
      <c r="B425" s="4" t="s">
        <v>238</v>
      </c>
      <c r="C425" s="4" t="s">
        <v>28</v>
      </c>
      <c r="D425" s="79" t="s">
        <v>239</v>
      </c>
      <c r="E425" s="78" t="s">
        <v>67</v>
      </c>
      <c r="F425" s="78" t="s">
        <v>1</v>
      </c>
      <c r="G425" s="2" t="s">
        <v>1</v>
      </c>
      <c r="H425" s="2" t="s">
        <v>68</v>
      </c>
      <c r="I425" s="12">
        <f>SUM(I426)</f>
        <v>100</v>
      </c>
      <c r="J425" s="12">
        <f t="shared" si="1172"/>
        <v>100</v>
      </c>
      <c r="K425" s="12">
        <f t="shared" si="1222"/>
        <v>100</v>
      </c>
      <c r="L425" s="12">
        <f t="shared" si="1175"/>
        <v>0</v>
      </c>
      <c r="M425" s="12">
        <f t="shared" si="1222"/>
        <v>0</v>
      </c>
      <c r="N425" s="12">
        <f t="shared" si="1222"/>
        <v>0</v>
      </c>
      <c r="O425" s="12">
        <f t="shared" si="1222"/>
        <v>0</v>
      </c>
      <c r="P425" s="12">
        <f t="shared" si="1222"/>
        <v>0</v>
      </c>
      <c r="Q425" s="12">
        <f t="shared" si="1222"/>
        <v>0</v>
      </c>
      <c r="R425" s="12">
        <f t="shared" si="1223"/>
        <v>0</v>
      </c>
      <c r="S425" s="12">
        <f t="shared" ref="S425:AG425" si="1227">SUM(S426)</f>
        <v>0</v>
      </c>
      <c r="T425" s="12">
        <f t="shared" si="1227"/>
        <v>0</v>
      </c>
      <c r="U425" s="12">
        <f t="shared" si="1227"/>
        <v>0</v>
      </c>
      <c r="V425" s="12">
        <f t="shared" si="1227"/>
        <v>0</v>
      </c>
      <c r="W425" s="12">
        <f t="shared" si="1227"/>
        <v>0</v>
      </c>
      <c r="X425" s="12">
        <f t="shared" si="1227"/>
        <v>0</v>
      </c>
      <c r="Y425" s="12">
        <f t="shared" si="1227"/>
        <v>0</v>
      </c>
      <c r="Z425" s="12">
        <f t="shared" si="1227"/>
        <v>0</v>
      </c>
      <c r="AA425" s="12">
        <f t="shared" si="1227"/>
        <v>0</v>
      </c>
      <c r="AB425" s="12">
        <f t="shared" si="1227"/>
        <v>0</v>
      </c>
      <c r="AC425" s="12">
        <f t="shared" si="1227"/>
        <v>0</v>
      </c>
      <c r="AD425" s="12">
        <f t="shared" si="1227"/>
        <v>0</v>
      </c>
      <c r="AE425" s="12">
        <f t="shared" si="1227"/>
        <v>0</v>
      </c>
      <c r="AF425" s="12">
        <f t="shared" si="1227"/>
        <v>0</v>
      </c>
      <c r="AG425" s="12">
        <f t="shared" si="1227"/>
        <v>0</v>
      </c>
      <c r="AH425" s="12">
        <v>0</v>
      </c>
      <c r="AI425" s="12">
        <v>0</v>
      </c>
      <c r="AJ425" s="12">
        <f t="shared" si="1224"/>
        <v>0</v>
      </c>
      <c r="AK425" s="12">
        <f t="shared" ref="AK425:AY425" si="1228">SUM(AK426)</f>
        <v>0</v>
      </c>
      <c r="AL425" s="12">
        <f t="shared" si="1228"/>
        <v>0</v>
      </c>
      <c r="AM425" s="12">
        <f t="shared" si="1228"/>
        <v>0</v>
      </c>
      <c r="AN425" s="12">
        <f t="shared" si="1228"/>
        <v>0</v>
      </c>
      <c r="AO425" s="12">
        <f t="shared" si="1228"/>
        <v>0</v>
      </c>
      <c r="AP425" s="12">
        <f t="shared" si="1228"/>
        <v>0</v>
      </c>
      <c r="AQ425" s="12">
        <f t="shared" si="1228"/>
        <v>0</v>
      </c>
      <c r="AR425" s="12">
        <f t="shared" si="1228"/>
        <v>0</v>
      </c>
      <c r="AS425" s="12">
        <f t="shared" si="1228"/>
        <v>0</v>
      </c>
      <c r="AT425" s="12">
        <f t="shared" si="1228"/>
        <v>0</v>
      </c>
      <c r="AU425" s="12">
        <f t="shared" si="1228"/>
        <v>0</v>
      </c>
      <c r="AV425" s="12">
        <f t="shared" si="1228"/>
        <v>0</v>
      </c>
      <c r="AW425" s="12">
        <f t="shared" si="1228"/>
        <v>0</v>
      </c>
      <c r="AX425" s="12">
        <f t="shared" si="1228"/>
        <v>0</v>
      </c>
      <c r="AY425" s="12">
        <f t="shared" si="1228"/>
        <v>0</v>
      </c>
      <c r="AZ425" s="12">
        <v>0</v>
      </c>
      <c r="BA425" s="12">
        <v>0</v>
      </c>
      <c r="BB425" s="12">
        <f t="shared" si="1225"/>
        <v>0</v>
      </c>
      <c r="BC425" s="12">
        <f t="shared" ref="BC425:BQ425" si="1229">SUM(BC426)</f>
        <v>0</v>
      </c>
      <c r="BD425" s="12">
        <f t="shared" si="1229"/>
        <v>0</v>
      </c>
      <c r="BE425" s="12">
        <f t="shared" si="1229"/>
        <v>0</v>
      </c>
      <c r="BF425" s="12">
        <f t="shared" si="1229"/>
        <v>0</v>
      </c>
      <c r="BG425" s="12">
        <f t="shared" si="1229"/>
        <v>0</v>
      </c>
      <c r="BH425" s="12">
        <f t="shared" si="1229"/>
        <v>0</v>
      </c>
      <c r="BI425" s="12">
        <f t="shared" si="1229"/>
        <v>0</v>
      </c>
      <c r="BJ425" s="12">
        <f t="shared" si="1229"/>
        <v>0</v>
      </c>
      <c r="BK425" s="12">
        <f t="shared" si="1229"/>
        <v>0</v>
      </c>
      <c r="BL425" s="12">
        <f t="shared" si="1229"/>
        <v>0</v>
      </c>
      <c r="BM425" s="12">
        <f t="shared" si="1229"/>
        <v>0</v>
      </c>
      <c r="BN425" s="12">
        <f t="shared" si="1229"/>
        <v>0</v>
      </c>
      <c r="BO425" s="12">
        <f t="shared" si="1229"/>
        <v>0</v>
      </c>
      <c r="BP425" s="12">
        <f t="shared" si="1229"/>
        <v>0</v>
      </c>
      <c r="BQ425" s="12">
        <f t="shared" si="1229"/>
        <v>0</v>
      </c>
      <c r="BR425" s="12">
        <v>0</v>
      </c>
      <c r="BS425" s="12">
        <v>0</v>
      </c>
      <c r="BT425" s="12">
        <f t="shared" si="1226"/>
        <v>100</v>
      </c>
      <c r="BU425" s="12">
        <f t="shared" si="1226"/>
        <v>100</v>
      </c>
      <c r="BV425" s="12">
        <f t="shared" si="1226"/>
        <v>0</v>
      </c>
      <c r="BW425" s="12">
        <f t="shared" si="1226"/>
        <v>0</v>
      </c>
      <c r="BX425" s="12">
        <f t="shared" si="1226"/>
        <v>0</v>
      </c>
      <c r="BY425" s="12">
        <f t="shared" si="1226"/>
        <v>0</v>
      </c>
      <c r="BZ425" s="12">
        <f t="shared" si="1226"/>
        <v>0</v>
      </c>
      <c r="CA425" s="12">
        <f t="shared" si="1173"/>
        <v>0</v>
      </c>
      <c r="CB425" s="124">
        <f t="shared" si="1184"/>
        <v>0</v>
      </c>
    </row>
    <row r="426" spans="1:80" x14ac:dyDescent="0.25">
      <c r="A426" s="4" t="s">
        <v>27</v>
      </c>
      <c r="B426" s="4" t="s">
        <v>238</v>
      </c>
      <c r="C426" s="4" t="s">
        <v>28</v>
      </c>
      <c r="D426" s="79" t="s">
        <v>239</v>
      </c>
      <c r="E426" s="89">
        <v>6148</v>
      </c>
      <c r="F426" s="79"/>
      <c r="G426" s="74" t="s">
        <v>1887</v>
      </c>
      <c r="H426" s="13" t="s">
        <v>76</v>
      </c>
      <c r="I426" s="14">
        <v>100</v>
      </c>
      <c r="J426" s="14">
        <f t="shared" si="1172"/>
        <v>100</v>
      </c>
      <c r="K426" s="14">
        <v>100</v>
      </c>
      <c r="L426" s="14">
        <f t="shared" si="1175"/>
        <v>0</v>
      </c>
      <c r="M426" s="14">
        <v>0</v>
      </c>
      <c r="N426" s="14">
        <v>0</v>
      </c>
      <c r="O426" s="14">
        <v>0</v>
      </c>
      <c r="P426" s="14">
        <v>0</v>
      </c>
      <c r="Q426" s="14">
        <v>0</v>
      </c>
      <c r="R426" s="14">
        <v>0</v>
      </c>
      <c r="S426" s="14"/>
      <c r="T426" s="14"/>
      <c r="U426" s="14"/>
      <c r="V426" s="14"/>
      <c r="W426" s="14"/>
      <c r="X426" s="14">
        <f t="shared" si="1196"/>
        <v>0</v>
      </c>
      <c r="Y426" s="14"/>
      <c r="Z426" s="14"/>
      <c r="AA426" s="14"/>
      <c r="AB426" s="14"/>
      <c r="AC426" s="14"/>
      <c r="AD426" s="14"/>
      <c r="AE426" s="14"/>
      <c r="AF426" s="14"/>
      <c r="AG426" s="14"/>
      <c r="AH426" s="14">
        <v>0</v>
      </c>
      <c r="AI426" s="14">
        <v>0</v>
      </c>
      <c r="AJ426" s="14">
        <v>0</v>
      </c>
      <c r="AK426" s="14"/>
      <c r="AL426" s="14"/>
      <c r="AM426" s="14"/>
      <c r="AN426" s="14"/>
      <c r="AO426" s="14"/>
      <c r="AP426" s="14">
        <f t="shared" si="1197"/>
        <v>0</v>
      </c>
      <c r="AQ426" s="14"/>
      <c r="AR426" s="14"/>
      <c r="AS426" s="14"/>
      <c r="AT426" s="14"/>
      <c r="AU426" s="14"/>
      <c r="AV426" s="14"/>
      <c r="AW426" s="14"/>
      <c r="AX426" s="14"/>
      <c r="AY426" s="14"/>
      <c r="AZ426" s="14">
        <v>0</v>
      </c>
      <c r="BA426" s="14">
        <v>0</v>
      </c>
      <c r="BB426" s="14">
        <v>0</v>
      </c>
      <c r="BC426" s="14"/>
      <c r="BD426" s="14"/>
      <c r="BE426" s="14"/>
      <c r="BF426" s="14"/>
      <c r="BG426" s="14"/>
      <c r="BH426" s="14">
        <f t="shared" si="1198"/>
        <v>0</v>
      </c>
      <c r="BI426" s="14"/>
      <c r="BJ426" s="14"/>
      <c r="BK426" s="14"/>
      <c r="BL426" s="14"/>
      <c r="BM426" s="14"/>
      <c r="BN426" s="14"/>
      <c r="BO426" s="14"/>
      <c r="BP426" s="14"/>
      <c r="BQ426" s="14"/>
      <c r="BR426" s="14">
        <v>0</v>
      </c>
      <c r="BS426" s="14">
        <v>0</v>
      </c>
      <c r="BT426" s="14">
        <v>100</v>
      </c>
      <c r="BU426" s="14">
        <v>100</v>
      </c>
      <c r="BV426" s="14">
        <v>0</v>
      </c>
      <c r="BW426" s="14">
        <f t="shared" si="1159"/>
        <v>0</v>
      </c>
      <c r="BX426" s="14"/>
      <c r="BY426" s="14"/>
      <c r="BZ426" s="14"/>
      <c r="CA426" s="14">
        <f t="shared" si="1173"/>
        <v>0</v>
      </c>
      <c r="CB426" s="122">
        <f t="shared" si="1184"/>
        <v>0</v>
      </c>
    </row>
    <row r="427" spans="1:80" ht="22.5" x14ac:dyDescent="0.25">
      <c r="A427" s="1" t="s">
        <v>1</v>
      </c>
      <c r="B427" s="1" t="s">
        <v>1</v>
      </c>
      <c r="C427" s="1" t="s">
        <v>1</v>
      </c>
      <c r="D427" s="78" t="s">
        <v>1</v>
      </c>
      <c r="E427" s="78" t="s">
        <v>1</v>
      </c>
      <c r="F427" s="78" t="s">
        <v>1</v>
      </c>
      <c r="G427" s="2" t="s">
        <v>1</v>
      </c>
      <c r="H427" s="10" t="s">
        <v>77</v>
      </c>
      <c r="I427" s="11">
        <f>SUM(I428)</f>
        <v>10000</v>
      </c>
      <c r="J427" s="11">
        <f t="shared" si="1172"/>
        <v>10000</v>
      </c>
      <c r="K427" s="11">
        <f t="shared" ref="K427:Q428" si="1230">SUM(K428)</f>
        <v>10000</v>
      </c>
      <c r="L427" s="11">
        <f t="shared" si="1175"/>
        <v>0</v>
      </c>
      <c r="M427" s="11">
        <f t="shared" si="1230"/>
        <v>0</v>
      </c>
      <c r="N427" s="11">
        <f t="shared" si="1230"/>
        <v>0</v>
      </c>
      <c r="O427" s="11">
        <f t="shared" si="1230"/>
        <v>0</v>
      </c>
      <c r="P427" s="11">
        <f t="shared" si="1230"/>
        <v>0</v>
      </c>
      <c r="Q427" s="11">
        <f t="shared" si="1230"/>
        <v>0</v>
      </c>
      <c r="R427" s="11">
        <f t="shared" ref="R427:AG428" si="1231">SUM(R428)</f>
        <v>0</v>
      </c>
      <c r="S427" s="11">
        <f t="shared" si="1231"/>
        <v>0</v>
      </c>
      <c r="T427" s="11">
        <f t="shared" si="1231"/>
        <v>0</v>
      </c>
      <c r="U427" s="11">
        <f t="shared" si="1231"/>
        <v>0</v>
      </c>
      <c r="V427" s="11">
        <f t="shared" si="1231"/>
        <v>0</v>
      </c>
      <c r="W427" s="11">
        <f t="shared" si="1231"/>
        <v>0</v>
      </c>
      <c r="X427" s="11">
        <f t="shared" si="1231"/>
        <v>0</v>
      </c>
      <c r="Y427" s="11">
        <f t="shared" si="1231"/>
        <v>0</v>
      </c>
      <c r="Z427" s="11">
        <f t="shared" si="1231"/>
        <v>0</v>
      </c>
      <c r="AA427" s="11">
        <f t="shared" si="1231"/>
        <v>0</v>
      </c>
      <c r="AB427" s="11">
        <f t="shared" si="1231"/>
        <v>0</v>
      </c>
      <c r="AC427" s="11">
        <f t="shared" si="1231"/>
        <v>0</v>
      </c>
      <c r="AD427" s="11">
        <f t="shared" si="1231"/>
        <v>0</v>
      </c>
      <c r="AE427" s="11">
        <f t="shared" si="1231"/>
        <v>0</v>
      </c>
      <c r="AF427" s="11">
        <f t="shared" si="1231"/>
        <v>0</v>
      </c>
      <c r="AG427" s="11">
        <f t="shared" si="1231"/>
        <v>0</v>
      </c>
      <c r="AH427" s="11">
        <v>0</v>
      </c>
      <c r="AI427" s="11">
        <v>0</v>
      </c>
      <c r="AJ427" s="11">
        <f t="shared" ref="AJ427:AY428" si="1232">SUM(AJ428)</f>
        <v>0</v>
      </c>
      <c r="AK427" s="11">
        <f t="shared" si="1232"/>
        <v>0</v>
      </c>
      <c r="AL427" s="11">
        <f t="shared" si="1232"/>
        <v>0</v>
      </c>
      <c r="AM427" s="11">
        <f t="shared" si="1232"/>
        <v>0</v>
      </c>
      <c r="AN427" s="11">
        <f t="shared" si="1232"/>
        <v>0</v>
      </c>
      <c r="AO427" s="11">
        <f t="shared" si="1232"/>
        <v>0</v>
      </c>
      <c r="AP427" s="11">
        <f t="shared" si="1232"/>
        <v>0</v>
      </c>
      <c r="AQ427" s="11">
        <f t="shared" si="1232"/>
        <v>0</v>
      </c>
      <c r="AR427" s="11">
        <f t="shared" si="1232"/>
        <v>0</v>
      </c>
      <c r="AS427" s="11">
        <f t="shared" si="1232"/>
        <v>0</v>
      </c>
      <c r="AT427" s="11">
        <f t="shared" si="1232"/>
        <v>0</v>
      </c>
      <c r="AU427" s="11">
        <f t="shared" si="1232"/>
        <v>0</v>
      </c>
      <c r="AV427" s="11">
        <f t="shared" si="1232"/>
        <v>0</v>
      </c>
      <c r="AW427" s="11">
        <f t="shared" si="1232"/>
        <v>0</v>
      </c>
      <c r="AX427" s="11">
        <f t="shared" si="1232"/>
        <v>0</v>
      </c>
      <c r="AY427" s="11">
        <f t="shared" si="1232"/>
        <v>0</v>
      </c>
      <c r="AZ427" s="11">
        <v>0</v>
      </c>
      <c r="BA427" s="11">
        <v>0</v>
      </c>
      <c r="BB427" s="11">
        <f t="shared" ref="BB427:BQ428" si="1233">SUM(BB428)</f>
        <v>0</v>
      </c>
      <c r="BC427" s="11">
        <f t="shared" si="1233"/>
        <v>0</v>
      </c>
      <c r="BD427" s="11">
        <f t="shared" si="1233"/>
        <v>0</v>
      </c>
      <c r="BE427" s="11">
        <f t="shared" si="1233"/>
        <v>0</v>
      </c>
      <c r="BF427" s="11">
        <f t="shared" si="1233"/>
        <v>0</v>
      </c>
      <c r="BG427" s="11">
        <f t="shared" si="1233"/>
        <v>0</v>
      </c>
      <c r="BH427" s="11">
        <f t="shared" si="1233"/>
        <v>0</v>
      </c>
      <c r="BI427" s="11">
        <f t="shared" si="1233"/>
        <v>0</v>
      </c>
      <c r="BJ427" s="11">
        <f t="shared" si="1233"/>
        <v>0</v>
      </c>
      <c r="BK427" s="11">
        <f t="shared" si="1233"/>
        <v>0</v>
      </c>
      <c r="BL427" s="11">
        <f t="shared" si="1233"/>
        <v>0</v>
      </c>
      <c r="BM427" s="11">
        <f t="shared" si="1233"/>
        <v>0</v>
      </c>
      <c r="BN427" s="11">
        <f t="shared" si="1233"/>
        <v>0</v>
      </c>
      <c r="BO427" s="11">
        <f t="shared" si="1233"/>
        <v>0</v>
      </c>
      <c r="BP427" s="11">
        <f t="shared" si="1233"/>
        <v>0</v>
      </c>
      <c r="BQ427" s="11">
        <f t="shared" si="1233"/>
        <v>0</v>
      </c>
      <c r="BR427" s="11">
        <v>0</v>
      </c>
      <c r="BS427" s="11">
        <v>0</v>
      </c>
      <c r="BT427" s="11">
        <f t="shared" ref="BT427:BZ428" si="1234">SUM(BT428)</f>
        <v>10000</v>
      </c>
      <c r="BU427" s="11">
        <f t="shared" si="1234"/>
        <v>10000</v>
      </c>
      <c r="BV427" s="11">
        <f t="shared" si="1234"/>
        <v>9499</v>
      </c>
      <c r="BW427" s="11">
        <f t="shared" si="1234"/>
        <v>0</v>
      </c>
      <c r="BX427" s="11">
        <f t="shared" si="1234"/>
        <v>0</v>
      </c>
      <c r="BY427" s="11">
        <f t="shared" si="1234"/>
        <v>0</v>
      </c>
      <c r="BZ427" s="11">
        <f t="shared" si="1234"/>
        <v>0</v>
      </c>
      <c r="CA427" s="11">
        <f t="shared" si="1173"/>
        <v>9499</v>
      </c>
      <c r="CB427" s="123">
        <f t="shared" si="1184"/>
        <v>94.99</v>
      </c>
    </row>
    <row r="428" spans="1:80" x14ac:dyDescent="0.25">
      <c r="A428" s="4" t="s">
        <v>27</v>
      </c>
      <c r="B428" s="4" t="s">
        <v>238</v>
      </c>
      <c r="C428" s="4" t="s">
        <v>28</v>
      </c>
      <c r="D428" s="79" t="s">
        <v>239</v>
      </c>
      <c r="E428" s="78" t="s">
        <v>78</v>
      </c>
      <c r="F428" s="78" t="s">
        <v>1</v>
      </c>
      <c r="G428" s="2" t="s">
        <v>1</v>
      </c>
      <c r="H428" s="2" t="s">
        <v>79</v>
      </c>
      <c r="I428" s="12">
        <f>SUM(I429)</f>
        <v>10000</v>
      </c>
      <c r="J428" s="12">
        <f t="shared" si="1172"/>
        <v>10000</v>
      </c>
      <c r="K428" s="12">
        <f t="shared" si="1230"/>
        <v>10000</v>
      </c>
      <c r="L428" s="12">
        <f t="shared" si="1175"/>
        <v>0</v>
      </c>
      <c r="M428" s="12">
        <f t="shared" si="1230"/>
        <v>0</v>
      </c>
      <c r="N428" s="12">
        <f t="shared" si="1230"/>
        <v>0</v>
      </c>
      <c r="O428" s="12">
        <f t="shared" si="1230"/>
        <v>0</v>
      </c>
      <c r="P428" s="12">
        <f t="shared" si="1230"/>
        <v>0</v>
      </c>
      <c r="Q428" s="12">
        <f t="shared" si="1230"/>
        <v>0</v>
      </c>
      <c r="R428" s="12">
        <f t="shared" si="1231"/>
        <v>0</v>
      </c>
      <c r="S428" s="12">
        <f t="shared" ref="S428:AG428" si="1235">SUM(S429)</f>
        <v>0</v>
      </c>
      <c r="T428" s="12">
        <f t="shared" si="1235"/>
        <v>0</v>
      </c>
      <c r="U428" s="12">
        <f t="shared" si="1235"/>
        <v>0</v>
      </c>
      <c r="V428" s="12">
        <f t="shared" si="1235"/>
        <v>0</v>
      </c>
      <c r="W428" s="12">
        <f t="shared" si="1235"/>
        <v>0</v>
      </c>
      <c r="X428" s="12">
        <f t="shared" si="1235"/>
        <v>0</v>
      </c>
      <c r="Y428" s="12">
        <f t="shared" si="1235"/>
        <v>0</v>
      </c>
      <c r="Z428" s="12">
        <f t="shared" si="1235"/>
        <v>0</v>
      </c>
      <c r="AA428" s="12">
        <f t="shared" si="1235"/>
        <v>0</v>
      </c>
      <c r="AB428" s="12">
        <f t="shared" si="1235"/>
        <v>0</v>
      </c>
      <c r="AC428" s="12">
        <f t="shared" si="1235"/>
        <v>0</v>
      </c>
      <c r="AD428" s="12">
        <f t="shared" si="1235"/>
        <v>0</v>
      </c>
      <c r="AE428" s="12">
        <f t="shared" si="1235"/>
        <v>0</v>
      </c>
      <c r="AF428" s="12">
        <f t="shared" si="1235"/>
        <v>0</v>
      </c>
      <c r="AG428" s="12">
        <f t="shared" si="1235"/>
        <v>0</v>
      </c>
      <c r="AH428" s="12">
        <v>0</v>
      </c>
      <c r="AI428" s="12">
        <v>0</v>
      </c>
      <c r="AJ428" s="12">
        <f t="shared" si="1232"/>
        <v>0</v>
      </c>
      <c r="AK428" s="12">
        <f t="shared" ref="AK428:AY428" si="1236">SUM(AK429)</f>
        <v>0</v>
      </c>
      <c r="AL428" s="12">
        <f t="shared" si="1236"/>
        <v>0</v>
      </c>
      <c r="AM428" s="12">
        <f t="shared" si="1236"/>
        <v>0</v>
      </c>
      <c r="AN428" s="12">
        <f t="shared" si="1236"/>
        <v>0</v>
      </c>
      <c r="AO428" s="12">
        <f t="shared" si="1236"/>
        <v>0</v>
      </c>
      <c r="AP428" s="12">
        <f t="shared" si="1236"/>
        <v>0</v>
      </c>
      <c r="AQ428" s="12">
        <f t="shared" si="1236"/>
        <v>0</v>
      </c>
      <c r="AR428" s="12">
        <f t="shared" si="1236"/>
        <v>0</v>
      </c>
      <c r="AS428" s="12">
        <f t="shared" si="1236"/>
        <v>0</v>
      </c>
      <c r="AT428" s="12">
        <f t="shared" si="1236"/>
        <v>0</v>
      </c>
      <c r="AU428" s="12">
        <f t="shared" si="1236"/>
        <v>0</v>
      </c>
      <c r="AV428" s="12">
        <f t="shared" si="1236"/>
        <v>0</v>
      </c>
      <c r="AW428" s="12">
        <f t="shared" si="1236"/>
        <v>0</v>
      </c>
      <c r="AX428" s="12">
        <f t="shared" si="1236"/>
        <v>0</v>
      </c>
      <c r="AY428" s="12">
        <f t="shared" si="1236"/>
        <v>0</v>
      </c>
      <c r="AZ428" s="12">
        <v>0</v>
      </c>
      <c r="BA428" s="12">
        <v>0</v>
      </c>
      <c r="BB428" s="12">
        <f t="shared" si="1233"/>
        <v>0</v>
      </c>
      <c r="BC428" s="12">
        <f t="shared" ref="BC428:BQ428" si="1237">SUM(BC429)</f>
        <v>0</v>
      </c>
      <c r="BD428" s="12">
        <f t="shared" si="1237"/>
        <v>0</v>
      </c>
      <c r="BE428" s="12">
        <f t="shared" si="1237"/>
        <v>0</v>
      </c>
      <c r="BF428" s="12">
        <f t="shared" si="1237"/>
        <v>0</v>
      </c>
      <c r="BG428" s="12">
        <f t="shared" si="1237"/>
        <v>0</v>
      </c>
      <c r="BH428" s="12">
        <f t="shared" si="1237"/>
        <v>0</v>
      </c>
      <c r="BI428" s="12">
        <f t="shared" si="1237"/>
        <v>0</v>
      </c>
      <c r="BJ428" s="12">
        <f t="shared" si="1237"/>
        <v>0</v>
      </c>
      <c r="BK428" s="12">
        <f t="shared" si="1237"/>
        <v>0</v>
      </c>
      <c r="BL428" s="12">
        <f t="shared" si="1237"/>
        <v>0</v>
      </c>
      <c r="BM428" s="12">
        <f t="shared" si="1237"/>
        <v>0</v>
      </c>
      <c r="BN428" s="12">
        <f t="shared" si="1237"/>
        <v>0</v>
      </c>
      <c r="BO428" s="12">
        <f t="shared" si="1237"/>
        <v>0</v>
      </c>
      <c r="BP428" s="12">
        <f t="shared" si="1237"/>
        <v>0</v>
      </c>
      <c r="BQ428" s="12">
        <f t="shared" si="1237"/>
        <v>0</v>
      </c>
      <c r="BR428" s="12">
        <v>0</v>
      </c>
      <c r="BS428" s="12">
        <v>0</v>
      </c>
      <c r="BT428" s="12">
        <f t="shared" si="1234"/>
        <v>10000</v>
      </c>
      <c r="BU428" s="12">
        <f t="shared" si="1234"/>
        <v>10000</v>
      </c>
      <c r="BV428" s="12">
        <f t="shared" si="1234"/>
        <v>9499</v>
      </c>
      <c r="BW428" s="12">
        <f t="shared" si="1234"/>
        <v>0</v>
      </c>
      <c r="BX428" s="12">
        <f t="shared" si="1234"/>
        <v>0</v>
      </c>
      <c r="BY428" s="12">
        <f t="shared" si="1234"/>
        <v>0</v>
      </c>
      <c r="BZ428" s="12">
        <f t="shared" si="1234"/>
        <v>0</v>
      </c>
      <c r="CA428" s="12">
        <f t="shared" si="1173"/>
        <v>9499</v>
      </c>
      <c r="CB428" s="124">
        <f t="shared" si="1184"/>
        <v>94.99</v>
      </c>
    </row>
    <row r="429" spans="1:80" x14ac:dyDescent="0.25">
      <c r="A429" s="4" t="s">
        <v>27</v>
      </c>
      <c r="B429" s="4" t="s">
        <v>238</v>
      </c>
      <c r="C429" s="4" t="s">
        <v>28</v>
      </c>
      <c r="D429" s="79" t="s">
        <v>239</v>
      </c>
      <c r="E429" s="89">
        <v>8213</v>
      </c>
      <c r="F429" s="79"/>
      <c r="G429" s="74" t="s">
        <v>1887</v>
      </c>
      <c r="H429" s="13" t="s">
        <v>81</v>
      </c>
      <c r="I429" s="14">
        <v>10000</v>
      </c>
      <c r="J429" s="14">
        <f t="shared" si="1172"/>
        <v>10000</v>
      </c>
      <c r="K429" s="14">
        <v>10000</v>
      </c>
      <c r="L429" s="14">
        <f t="shared" si="1175"/>
        <v>0</v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/>
      <c r="T429" s="14"/>
      <c r="U429" s="14"/>
      <c r="V429" s="14"/>
      <c r="W429" s="14"/>
      <c r="X429" s="14">
        <f t="shared" si="1196"/>
        <v>0</v>
      </c>
      <c r="Y429" s="14"/>
      <c r="Z429" s="14"/>
      <c r="AA429" s="14"/>
      <c r="AB429" s="14"/>
      <c r="AC429" s="14"/>
      <c r="AD429" s="14"/>
      <c r="AE429" s="14"/>
      <c r="AF429" s="14"/>
      <c r="AG429" s="14"/>
      <c r="AH429" s="14">
        <v>0</v>
      </c>
      <c r="AI429" s="14">
        <v>0</v>
      </c>
      <c r="AJ429" s="14">
        <v>0</v>
      </c>
      <c r="AK429" s="14"/>
      <c r="AL429" s="14"/>
      <c r="AM429" s="14"/>
      <c r="AN429" s="14"/>
      <c r="AO429" s="14"/>
      <c r="AP429" s="14">
        <f t="shared" si="1197"/>
        <v>0</v>
      </c>
      <c r="AQ429" s="14"/>
      <c r="AR429" s="14"/>
      <c r="AS429" s="14"/>
      <c r="AT429" s="14"/>
      <c r="AU429" s="14"/>
      <c r="AV429" s="14"/>
      <c r="AW429" s="14"/>
      <c r="AX429" s="14"/>
      <c r="AY429" s="14"/>
      <c r="AZ429" s="14">
        <v>0</v>
      </c>
      <c r="BA429" s="14">
        <v>0</v>
      </c>
      <c r="BB429" s="14">
        <v>0</v>
      </c>
      <c r="BC429" s="14"/>
      <c r="BD429" s="14"/>
      <c r="BE429" s="14"/>
      <c r="BF429" s="14"/>
      <c r="BG429" s="14"/>
      <c r="BH429" s="14">
        <f t="shared" si="1198"/>
        <v>0</v>
      </c>
      <c r="BI429" s="14"/>
      <c r="BJ429" s="14"/>
      <c r="BK429" s="14"/>
      <c r="BL429" s="14"/>
      <c r="BM429" s="14"/>
      <c r="BN429" s="14"/>
      <c r="BO429" s="14"/>
      <c r="BP429" s="14"/>
      <c r="BQ429" s="14"/>
      <c r="BR429" s="14">
        <v>0</v>
      </c>
      <c r="BS429" s="14">
        <v>0</v>
      </c>
      <c r="BT429" s="14">
        <v>10000</v>
      </c>
      <c r="BU429" s="14">
        <v>10000</v>
      </c>
      <c r="BV429" s="14">
        <v>9499</v>
      </c>
      <c r="BW429" s="14">
        <f t="shared" si="1159"/>
        <v>0</v>
      </c>
      <c r="BX429" s="14"/>
      <c r="BY429" s="14"/>
      <c r="BZ429" s="14"/>
      <c r="CA429" s="14">
        <f t="shared" si="1173"/>
        <v>9499</v>
      </c>
      <c r="CB429" s="122">
        <f t="shared" si="1184"/>
        <v>94.99</v>
      </c>
    </row>
    <row r="430" spans="1:80" x14ac:dyDescent="0.25">
      <c r="A430" s="13" t="s">
        <v>1</v>
      </c>
      <c r="B430" s="13" t="s">
        <v>1</v>
      </c>
      <c r="C430" s="13" t="s">
        <v>1</v>
      </c>
      <c r="D430" s="74" t="s">
        <v>1</v>
      </c>
      <c r="E430" s="74" t="s">
        <v>1</v>
      </c>
      <c r="F430" s="74" t="s">
        <v>1</v>
      </c>
      <c r="G430" s="13" t="s">
        <v>1</v>
      </c>
      <c r="H430" s="10" t="s">
        <v>242</v>
      </c>
      <c r="I430" s="11">
        <f>SUM(I427,I424,I406)</f>
        <v>124241</v>
      </c>
      <c r="J430" s="11">
        <f t="shared" si="1172"/>
        <v>124241</v>
      </c>
      <c r="K430" s="11">
        <f t="shared" ref="K430" si="1238">SUM(K427,K424,K406)</f>
        <v>124241</v>
      </c>
      <c r="L430" s="11">
        <f t="shared" si="1175"/>
        <v>0</v>
      </c>
      <c r="M430" s="11">
        <f t="shared" ref="M430:Q430" si="1239">SUM(M427,M424,M406)</f>
        <v>0</v>
      </c>
      <c r="N430" s="11">
        <f t="shared" si="1239"/>
        <v>0</v>
      </c>
      <c r="O430" s="11">
        <f t="shared" si="1239"/>
        <v>0</v>
      </c>
      <c r="P430" s="11">
        <f t="shared" si="1239"/>
        <v>0</v>
      </c>
      <c r="Q430" s="11">
        <f t="shared" si="1239"/>
        <v>0</v>
      </c>
      <c r="R430" s="11">
        <f t="shared" ref="R430:AG430" si="1240">SUM(R427,R424,R406)</f>
        <v>0</v>
      </c>
      <c r="S430" s="11">
        <f t="shared" si="1240"/>
        <v>0</v>
      </c>
      <c r="T430" s="11">
        <f t="shared" si="1240"/>
        <v>0</v>
      </c>
      <c r="U430" s="11">
        <f t="shared" si="1240"/>
        <v>0</v>
      </c>
      <c r="V430" s="11">
        <f t="shared" si="1240"/>
        <v>0</v>
      </c>
      <c r="W430" s="11">
        <f t="shared" si="1240"/>
        <v>0</v>
      </c>
      <c r="X430" s="11">
        <f t="shared" si="1240"/>
        <v>0</v>
      </c>
      <c r="Y430" s="11">
        <f t="shared" si="1240"/>
        <v>0</v>
      </c>
      <c r="Z430" s="11">
        <f t="shared" si="1240"/>
        <v>0</v>
      </c>
      <c r="AA430" s="11">
        <f t="shared" si="1240"/>
        <v>0</v>
      </c>
      <c r="AB430" s="11">
        <f t="shared" si="1240"/>
        <v>0</v>
      </c>
      <c r="AC430" s="11">
        <f t="shared" si="1240"/>
        <v>0</v>
      </c>
      <c r="AD430" s="11">
        <f t="shared" si="1240"/>
        <v>0</v>
      </c>
      <c r="AE430" s="11">
        <f t="shared" si="1240"/>
        <v>0</v>
      </c>
      <c r="AF430" s="11">
        <f t="shared" si="1240"/>
        <v>0</v>
      </c>
      <c r="AG430" s="11">
        <f t="shared" si="1240"/>
        <v>0</v>
      </c>
      <c r="AH430" s="11">
        <v>0</v>
      </c>
      <c r="AI430" s="11">
        <v>0</v>
      </c>
      <c r="AJ430" s="11">
        <f t="shared" ref="AJ430:AY430" si="1241">SUM(AJ427,AJ424,AJ406)</f>
        <v>0</v>
      </c>
      <c r="AK430" s="11">
        <f t="shared" si="1241"/>
        <v>0</v>
      </c>
      <c r="AL430" s="11">
        <f t="shared" si="1241"/>
        <v>0</v>
      </c>
      <c r="AM430" s="11">
        <f t="shared" si="1241"/>
        <v>0</v>
      </c>
      <c r="AN430" s="11">
        <f t="shared" si="1241"/>
        <v>0</v>
      </c>
      <c r="AO430" s="11">
        <f t="shared" si="1241"/>
        <v>0</v>
      </c>
      <c r="AP430" s="11">
        <f t="shared" si="1241"/>
        <v>0</v>
      </c>
      <c r="AQ430" s="11">
        <f t="shared" si="1241"/>
        <v>0</v>
      </c>
      <c r="AR430" s="11">
        <f t="shared" si="1241"/>
        <v>0</v>
      </c>
      <c r="AS430" s="11">
        <f t="shared" si="1241"/>
        <v>0</v>
      </c>
      <c r="AT430" s="11">
        <f t="shared" si="1241"/>
        <v>0</v>
      </c>
      <c r="AU430" s="11">
        <f t="shared" si="1241"/>
        <v>0</v>
      </c>
      <c r="AV430" s="11">
        <f t="shared" si="1241"/>
        <v>0</v>
      </c>
      <c r="AW430" s="11">
        <f t="shared" si="1241"/>
        <v>0</v>
      </c>
      <c r="AX430" s="11">
        <f t="shared" si="1241"/>
        <v>0</v>
      </c>
      <c r="AY430" s="11">
        <f t="shared" si="1241"/>
        <v>0</v>
      </c>
      <c r="AZ430" s="11">
        <v>0</v>
      </c>
      <c r="BA430" s="11">
        <v>0</v>
      </c>
      <c r="BB430" s="11">
        <f t="shared" ref="BB430:BQ430" si="1242">SUM(BB427,BB424,BB406)</f>
        <v>0</v>
      </c>
      <c r="BC430" s="11">
        <f t="shared" si="1242"/>
        <v>0</v>
      </c>
      <c r="BD430" s="11">
        <f t="shared" si="1242"/>
        <v>0</v>
      </c>
      <c r="BE430" s="11">
        <f t="shared" si="1242"/>
        <v>0</v>
      </c>
      <c r="BF430" s="11">
        <f t="shared" si="1242"/>
        <v>0</v>
      </c>
      <c r="BG430" s="11">
        <f t="shared" si="1242"/>
        <v>0</v>
      </c>
      <c r="BH430" s="11">
        <f t="shared" si="1242"/>
        <v>0</v>
      </c>
      <c r="BI430" s="11">
        <f t="shared" si="1242"/>
        <v>0</v>
      </c>
      <c r="BJ430" s="11">
        <f t="shared" si="1242"/>
        <v>0</v>
      </c>
      <c r="BK430" s="11">
        <f t="shared" si="1242"/>
        <v>0</v>
      </c>
      <c r="BL430" s="11">
        <f t="shared" si="1242"/>
        <v>0</v>
      </c>
      <c r="BM430" s="11">
        <f t="shared" si="1242"/>
        <v>0</v>
      </c>
      <c r="BN430" s="11">
        <f t="shared" si="1242"/>
        <v>0</v>
      </c>
      <c r="BO430" s="11">
        <f t="shared" si="1242"/>
        <v>0</v>
      </c>
      <c r="BP430" s="11">
        <f t="shared" si="1242"/>
        <v>0</v>
      </c>
      <c r="BQ430" s="11">
        <f t="shared" si="1242"/>
        <v>0</v>
      </c>
      <c r="BR430" s="11">
        <v>0</v>
      </c>
      <c r="BS430" s="11">
        <v>0</v>
      </c>
      <c r="BT430" s="11">
        <f t="shared" ref="BT430:BZ430" si="1243">SUM(BT427,BT424,BT406)</f>
        <v>124241</v>
      </c>
      <c r="BU430" s="11">
        <f t="shared" si="1243"/>
        <v>154241</v>
      </c>
      <c r="BV430" s="11">
        <f t="shared" si="1243"/>
        <v>112059</v>
      </c>
      <c r="BW430" s="11">
        <f t="shared" si="1243"/>
        <v>27401</v>
      </c>
      <c r="BX430" s="11">
        <f t="shared" si="1243"/>
        <v>13201</v>
      </c>
      <c r="BY430" s="11">
        <f t="shared" si="1243"/>
        <v>7100</v>
      </c>
      <c r="BZ430" s="11">
        <f t="shared" si="1243"/>
        <v>7100</v>
      </c>
      <c r="CA430" s="11">
        <f t="shared" si="1173"/>
        <v>139460</v>
      </c>
      <c r="CB430" s="123">
        <f t="shared" si="1184"/>
        <v>90.416944910886215</v>
      </c>
    </row>
    <row r="431" spans="1:80" ht="15.75" thickBot="1" x14ac:dyDescent="0.3">
      <c r="A431" s="13" t="s">
        <v>1</v>
      </c>
      <c r="B431" s="13" t="s">
        <v>1</v>
      </c>
      <c r="C431" s="13" t="s">
        <v>1</v>
      </c>
      <c r="D431" s="74" t="s">
        <v>1</v>
      </c>
      <c r="E431" s="74" t="s">
        <v>1</v>
      </c>
      <c r="F431" s="74" t="s">
        <v>1</v>
      </c>
      <c r="G431" s="13" t="s">
        <v>1</v>
      </c>
      <c r="H431" s="2" t="s">
        <v>83</v>
      </c>
      <c r="I431" s="12">
        <v>4</v>
      </c>
      <c r="J431" s="12">
        <f t="shared" si="1172"/>
        <v>4</v>
      </c>
      <c r="K431" s="12">
        <v>4</v>
      </c>
      <c r="L431" s="13"/>
      <c r="M431" s="13" t="s">
        <v>1</v>
      </c>
      <c r="N431" s="13" t="s">
        <v>1</v>
      </c>
      <c r="O431" s="13" t="s">
        <v>1</v>
      </c>
      <c r="P431" s="27"/>
      <c r="Q431" s="13" t="s">
        <v>1</v>
      </c>
      <c r="R431" s="13" t="s">
        <v>1</v>
      </c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>
        <v>0</v>
      </c>
      <c r="AI431" s="13">
        <v>0</v>
      </c>
      <c r="AJ431" s="13" t="s">
        <v>1</v>
      </c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>
        <v>0</v>
      </c>
      <c r="BA431" s="13">
        <v>0</v>
      </c>
      <c r="BB431" s="13" t="s">
        <v>1</v>
      </c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>
        <v>0</v>
      </c>
      <c r="BS431" s="13">
        <v>0</v>
      </c>
      <c r="BT431" s="12">
        <v>4</v>
      </c>
      <c r="BU431" s="12">
        <v>4</v>
      </c>
      <c r="BV431" s="12"/>
      <c r="BW431" s="12">
        <f t="shared" si="1159"/>
        <v>0</v>
      </c>
      <c r="BX431" s="12"/>
      <c r="BY431" s="12"/>
      <c r="BZ431" s="12"/>
      <c r="CA431" s="12">
        <f t="shared" si="1173"/>
        <v>0</v>
      </c>
      <c r="CB431" s="124"/>
    </row>
    <row r="432" spans="1:80" ht="69.75" customHeight="1" thickBot="1" x14ac:dyDescent="0.3">
      <c r="A432" s="133" t="s">
        <v>1</v>
      </c>
      <c r="B432" s="133" t="s">
        <v>1</v>
      </c>
      <c r="C432" s="133" t="s">
        <v>1</v>
      </c>
      <c r="D432" s="135" t="s">
        <v>1</v>
      </c>
      <c r="E432" s="135" t="s">
        <v>1</v>
      </c>
      <c r="F432" s="135" t="s">
        <v>1</v>
      </c>
      <c r="G432" s="137" t="s">
        <v>1</v>
      </c>
      <c r="H432" s="5" t="s">
        <v>84</v>
      </c>
      <c r="I432" s="5" t="s">
        <v>11</v>
      </c>
      <c r="J432" s="5" t="s">
        <v>1809</v>
      </c>
      <c r="K432" s="5" t="s">
        <v>12</v>
      </c>
      <c r="L432" s="5" t="s">
        <v>13</v>
      </c>
      <c r="M432" s="5" t="s">
        <v>14</v>
      </c>
      <c r="N432" s="5" t="s">
        <v>15</v>
      </c>
      <c r="O432" s="5" t="s">
        <v>16</v>
      </c>
      <c r="P432" s="5" t="s">
        <v>17</v>
      </c>
      <c r="Q432" s="5" t="s">
        <v>18</v>
      </c>
      <c r="R432" s="71" t="s">
        <v>14</v>
      </c>
      <c r="S432" s="71" t="s">
        <v>1843</v>
      </c>
      <c r="T432" s="71" t="s">
        <v>1797</v>
      </c>
      <c r="U432" s="71" t="s">
        <v>1832</v>
      </c>
      <c r="V432" s="71" t="s">
        <v>1833</v>
      </c>
      <c r="W432" s="71" t="s">
        <v>1834</v>
      </c>
      <c r="X432" s="71" t="s">
        <v>1847</v>
      </c>
      <c r="Y432" s="71" t="s">
        <v>1844</v>
      </c>
      <c r="Z432" s="71" t="s">
        <v>1835</v>
      </c>
      <c r="AA432" s="71" t="s">
        <v>1836</v>
      </c>
      <c r="AB432" s="71" t="s">
        <v>1837</v>
      </c>
      <c r="AC432" s="71" t="s">
        <v>1838</v>
      </c>
      <c r="AD432" s="71" t="s">
        <v>1839</v>
      </c>
      <c r="AE432" s="71" t="s">
        <v>1840</v>
      </c>
      <c r="AF432" s="71" t="s">
        <v>1845</v>
      </c>
      <c r="AG432" s="71" t="s">
        <v>1846</v>
      </c>
      <c r="AH432" s="71" t="s">
        <v>1841</v>
      </c>
      <c r="AI432" s="71" t="s">
        <v>1842</v>
      </c>
      <c r="AJ432" s="72" t="s">
        <v>15</v>
      </c>
      <c r="AK432" s="72" t="s">
        <v>1843</v>
      </c>
      <c r="AL432" s="72" t="s">
        <v>1797</v>
      </c>
      <c r="AM432" s="72" t="s">
        <v>1832</v>
      </c>
      <c r="AN432" s="72" t="s">
        <v>1833</v>
      </c>
      <c r="AO432" s="72" t="s">
        <v>1834</v>
      </c>
      <c r="AP432" s="72" t="s">
        <v>1848</v>
      </c>
      <c r="AQ432" s="72" t="s">
        <v>1844</v>
      </c>
      <c r="AR432" s="72" t="s">
        <v>1835</v>
      </c>
      <c r="AS432" s="72" t="s">
        <v>1836</v>
      </c>
      <c r="AT432" s="72" t="s">
        <v>1837</v>
      </c>
      <c r="AU432" s="72" t="s">
        <v>1838</v>
      </c>
      <c r="AV432" s="72" t="s">
        <v>1839</v>
      </c>
      <c r="AW432" s="72" t="s">
        <v>1840</v>
      </c>
      <c r="AX432" s="72" t="s">
        <v>1845</v>
      </c>
      <c r="AY432" s="72" t="s">
        <v>1846</v>
      </c>
      <c r="AZ432" s="72" t="s">
        <v>1841</v>
      </c>
      <c r="BA432" s="72" t="s">
        <v>1842</v>
      </c>
      <c r="BB432" s="73" t="s">
        <v>16</v>
      </c>
      <c r="BC432" s="73" t="s">
        <v>1843</v>
      </c>
      <c r="BD432" s="73" t="s">
        <v>1797</v>
      </c>
      <c r="BE432" s="73" t="s">
        <v>1832</v>
      </c>
      <c r="BF432" s="73" t="s">
        <v>1833</v>
      </c>
      <c r="BG432" s="73" t="s">
        <v>1834</v>
      </c>
      <c r="BH432" s="73" t="s">
        <v>1849</v>
      </c>
      <c r="BI432" s="73" t="s">
        <v>1844</v>
      </c>
      <c r="BJ432" s="73" t="s">
        <v>1835</v>
      </c>
      <c r="BK432" s="73" t="s">
        <v>1836</v>
      </c>
      <c r="BL432" s="73" t="s">
        <v>1837</v>
      </c>
      <c r="BM432" s="73" t="s">
        <v>1838</v>
      </c>
      <c r="BN432" s="73" t="s">
        <v>1839</v>
      </c>
      <c r="BO432" s="73" t="s">
        <v>1840</v>
      </c>
      <c r="BP432" s="73" t="s">
        <v>1845</v>
      </c>
      <c r="BQ432" s="73" t="s">
        <v>1846</v>
      </c>
      <c r="BR432" s="73" t="s">
        <v>1841</v>
      </c>
      <c r="BS432" s="73" t="s">
        <v>1842</v>
      </c>
      <c r="BT432" s="5" t="s">
        <v>1911</v>
      </c>
      <c r="BU432" s="5" t="s">
        <v>1942</v>
      </c>
      <c r="BV432" s="5" t="s">
        <v>1943</v>
      </c>
      <c r="BW432" s="5" t="s">
        <v>1944</v>
      </c>
      <c r="BX432" s="5" t="s">
        <v>1945</v>
      </c>
      <c r="BY432" s="5" t="s">
        <v>1946</v>
      </c>
      <c r="BZ432" s="5" t="s">
        <v>1947</v>
      </c>
      <c r="CA432" s="5" t="s">
        <v>1948</v>
      </c>
      <c r="CB432" s="120" t="s">
        <v>1916</v>
      </c>
    </row>
    <row r="433" spans="1:80" x14ac:dyDescent="0.25">
      <c r="A433" s="134"/>
      <c r="B433" s="134"/>
      <c r="C433" s="134"/>
      <c r="D433" s="136"/>
      <c r="E433" s="136"/>
      <c r="F433" s="136"/>
      <c r="G433" s="138"/>
      <c r="H433" s="15" t="s">
        <v>1</v>
      </c>
      <c r="I433" s="9" t="s">
        <v>19</v>
      </c>
      <c r="J433" s="9">
        <v>1</v>
      </c>
      <c r="K433" s="9" t="s">
        <v>20</v>
      </c>
      <c r="L433" s="9" t="s">
        <v>21</v>
      </c>
      <c r="M433" s="9" t="s">
        <v>22</v>
      </c>
      <c r="N433" s="9" t="s">
        <v>23</v>
      </c>
      <c r="O433" s="9" t="s">
        <v>24</v>
      </c>
      <c r="P433" s="9" t="s">
        <v>25</v>
      </c>
      <c r="Q433" s="9" t="s">
        <v>26</v>
      </c>
      <c r="R433" s="9">
        <v>1</v>
      </c>
      <c r="S433" s="9">
        <v>2</v>
      </c>
      <c r="T433" s="9">
        <v>3</v>
      </c>
      <c r="U433" s="9">
        <v>4</v>
      </c>
      <c r="V433" s="9">
        <v>5</v>
      </c>
      <c r="W433" s="9">
        <v>6</v>
      </c>
      <c r="X433" s="9">
        <v>7</v>
      </c>
      <c r="Y433" s="9">
        <v>8</v>
      </c>
      <c r="Z433" s="9">
        <v>9</v>
      </c>
      <c r="AA433" s="9">
        <v>10</v>
      </c>
      <c r="AB433" s="9">
        <v>11</v>
      </c>
      <c r="AC433" s="9">
        <v>12</v>
      </c>
      <c r="AD433" s="9">
        <v>13</v>
      </c>
      <c r="AE433" s="9">
        <v>14</v>
      </c>
      <c r="AF433" s="9">
        <v>15</v>
      </c>
      <c r="AG433" s="9">
        <v>16</v>
      </c>
      <c r="AH433" s="9">
        <v>20</v>
      </c>
      <c r="AI433" s="9">
        <v>21</v>
      </c>
      <c r="AJ433" s="9">
        <v>1</v>
      </c>
      <c r="AK433" s="9">
        <v>2</v>
      </c>
      <c r="AL433" s="9">
        <v>3</v>
      </c>
      <c r="AM433" s="9">
        <v>4</v>
      </c>
      <c r="AN433" s="9">
        <v>5</v>
      </c>
      <c r="AO433" s="9">
        <v>6</v>
      </c>
      <c r="AP433" s="9">
        <v>7</v>
      </c>
      <c r="AQ433" s="9">
        <v>8</v>
      </c>
      <c r="AR433" s="9">
        <v>9</v>
      </c>
      <c r="AS433" s="9">
        <v>10</v>
      </c>
      <c r="AT433" s="9">
        <v>11</v>
      </c>
      <c r="AU433" s="9">
        <v>12</v>
      </c>
      <c r="AV433" s="9">
        <v>13</v>
      </c>
      <c r="AW433" s="9">
        <v>14</v>
      </c>
      <c r="AX433" s="9">
        <v>15</v>
      </c>
      <c r="AY433" s="9">
        <v>16</v>
      </c>
      <c r="AZ433" s="9">
        <v>20</v>
      </c>
      <c r="BA433" s="9">
        <v>21</v>
      </c>
      <c r="BB433" s="9">
        <v>1</v>
      </c>
      <c r="BC433" s="9">
        <v>2</v>
      </c>
      <c r="BD433" s="9">
        <v>3</v>
      </c>
      <c r="BE433" s="9">
        <v>4</v>
      </c>
      <c r="BF433" s="9">
        <v>5</v>
      </c>
      <c r="BG433" s="9">
        <v>6</v>
      </c>
      <c r="BH433" s="9">
        <v>7</v>
      </c>
      <c r="BI433" s="9">
        <v>8</v>
      </c>
      <c r="BJ433" s="9">
        <v>9</v>
      </c>
      <c r="BK433" s="9">
        <v>10</v>
      </c>
      <c r="BL433" s="9">
        <v>11</v>
      </c>
      <c r="BM433" s="9">
        <v>12</v>
      </c>
      <c r="BN433" s="9">
        <v>13</v>
      </c>
      <c r="BO433" s="9">
        <v>14</v>
      </c>
      <c r="BP433" s="9">
        <v>15</v>
      </c>
      <c r="BQ433" s="9">
        <v>16</v>
      </c>
      <c r="BR433" s="9">
        <v>20</v>
      </c>
      <c r="BS433" s="9">
        <v>21</v>
      </c>
      <c r="BT433" s="9">
        <v>1</v>
      </c>
      <c r="BU433" s="9">
        <v>2</v>
      </c>
      <c r="BV433" s="9">
        <v>3</v>
      </c>
      <c r="BW433" s="9" t="s">
        <v>1798</v>
      </c>
      <c r="BX433" s="9">
        <v>5</v>
      </c>
      <c r="BY433" s="9">
        <v>6</v>
      </c>
      <c r="BZ433" s="9">
        <v>7</v>
      </c>
      <c r="CA433" s="9" t="s">
        <v>1917</v>
      </c>
      <c r="CB433" s="121">
        <v>9</v>
      </c>
    </row>
    <row r="434" spans="1:80" ht="22.5" x14ac:dyDescent="0.25">
      <c r="A434" s="134"/>
      <c r="B434" s="134"/>
      <c r="C434" s="134"/>
      <c r="D434" s="136"/>
      <c r="E434" s="136"/>
      <c r="F434" s="136"/>
      <c r="G434" s="138"/>
      <c r="H434" s="16" t="s">
        <v>85</v>
      </c>
      <c r="I434" s="17">
        <f>SUM(I430)</f>
        <v>124241</v>
      </c>
      <c r="J434" s="17">
        <f t="shared" ref="J434:J435" si="1244">SUM(K434,L434,P434,Q434)</f>
        <v>124241</v>
      </c>
      <c r="K434" s="17">
        <f t="shared" ref="K434" si="1245">SUM(K430)</f>
        <v>124241</v>
      </c>
      <c r="L434" s="17">
        <f t="shared" ref="L434:L435" si="1246">SUM(M434:O434)</f>
        <v>0</v>
      </c>
      <c r="M434" s="17">
        <f t="shared" ref="M434:Q434" si="1247">SUM(M430)</f>
        <v>0</v>
      </c>
      <c r="N434" s="17">
        <f t="shared" si="1247"/>
        <v>0</v>
      </c>
      <c r="O434" s="17">
        <f t="shared" si="1247"/>
        <v>0</v>
      </c>
      <c r="P434" s="17">
        <f t="shared" si="1247"/>
        <v>0</v>
      </c>
      <c r="Q434" s="17">
        <f t="shared" si="1247"/>
        <v>0</v>
      </c>
      <c r="R434" s="17">
        <f t="shared" ref="R434:AG434" si="1248">SUM(R430)</f>
        <v>0</v>
      </c>
      <c r="S434" s="17">
        <f t="shared" si="1248"/>
        <v>0</v>
      </c>
      <c r="T434" s="17">
        <f t="shared" si="1248"/>
        <v>0</v>
      </c>
      <c r="U434" s="17">
        <f t="shared" si="1248"/>
        <v>0</v>
      </c>
      <c r="V434" s="17">
        <f t="shared" si="1248"/>
        <v>0</v>
      </c>
      <c r="W434" s="17">
        <f t="shared" si="1248"/>
        <v>0</v>
      </c>
      <c r="X434" s="17">
        <f t="shared" ref="X434" si="1249">SUM(X430)</f>
        <v>0</v>
      </c>
      <c r="Y434" s="17">
        <f t="shared" si="1248"/>
        <v>0</v>
      </c>
      <c r="Z434" s="17">
        <f t="shared" si="1248"/>
        <v>0</v>
      </c>
      <c r="AA434" s="17">
        <f t="shared" si="1248"/>
        <v>0</v>
      </c>
      <c r="AB434" s="17">
        <f t="shared" si="1248"/>
        <v>0</v>
      </c>
      <c r="AC434" s="17">
        <f t="shared" si="1248"/>
        <v>0</v>
      </c>
      <c r="AD434" s="17">
        <f t="shared" si="1248"/>
        <v>0</v>
      </c>
      <c r="AE434" s="17">
        <f t="shared" si="1248"/>
        <v>0</v>
      </c>
      <c r="AF434" s="17">
        <f t="shared" si="1248"/>
        <v>0</v>
      </c>
      <c r="AG434" s="17">
        <f t="shared" si="1248"/>
        <v>0</v>
      </c>
      <c r="AH434" s="17">
        <v>0</v>
      </c>
      <c r="AI434" s="17">
        <v>0</v>
      </c>
      <c r="AJ434" s="17">
        <f t="shared" ref="AJ434:AY434" si="1250">SUM(AJ430)</f>
        <v>0</v>
      </c>
      <c r="AK434" s="17">
        <f t="shared" si="1250"/>
        <v>0</v>
      </c>
      <c r="AL434" s="17">
        <f t="shared" si="1250"/>
        <v>0</v>
      </c>
      <c r="AM434" s="17">
        <f t="shared" si="1250"/>
        <v>0</v>
      </c>
      <c r="AN434" s="17">
        <f t="shared" si="1250"/>
        <v>0</v>
      </c>
      <c r="AO434" s="17">
        <f t="shared" si="1250"/>
        <v>0</v>
      </c>
      <c r="AP434" s="17">
        <f t="shared" ref="AP434" si="1251">SUM(AP430)</f>
        <v>0</v>
      </c>
      <c r="AQ434" s="17">
        <f t="shared" si="1250"/>
        <v>0</v>
      </c>
      <c r="AR434" s="17">
        <f t="shared" si="1250"/>
        <v>0</v>
      </c>
      <c r="AS434" s="17">
        <f t="shared" si="1250"/>
        <v>0</v>
      </c>
      <c r="AT434" s="17">
        <f t="shared" si="1250"/>
        <v>0</v>
      </c>
      <c r="AU434" s="17">
        <f t="shared" si="1250"/>
        <v>0</v>
      </c>
      <c r="AV434" s="17">
        <f t="shared" si="1250"/>
        <v>0</v>
      </c>
      <c r="AW434" s="17">
        <f t="shared" si="1250"/>
        <v>0</v>
      </c>
      <c r="AX434" s="17">
        <f t="shared" si="1250"/>
        <v>0</v>
      </c>
      <c r="AY434" s="17">
        <f t="shared" si="1250"/>
        <v>0</v>
      </c>
      <c r="AZ434" s="17">
        <v>0</v>
      </c>
      <c r="BA434" s="17">
        <v>0</v>
      </c>
      <c r="BB434" s="17">
        <f t="shared" ref="BB434:BQ434" si="1252">SUM(BB430)</f>
        <v>0</v>
      </c>
      <c r="BC434" s="17">
        <f t="shared" si="1252"/>
        <v>0</v>
      </c>
      <c r="BD434" s="17">
        <f t="shared" si="1252"/>
        <v>0</v>
      </c>
      <c r="BE434" s="17">
        <f t="shared" si="1252"/>
        <v>0</v>
      </c>
      <c r="BF434" s="17">
        <f t="shared" si="1252"/>
        <v>0</v>
      </c>
      <c r="BG434" s="17">
        <f t="shared" si="1252"/>
        <v>0</v>
      </c>
      <c r="BH434" s="17">
        <f t="shared" ref="BH434" si="1253">SUM(BH430)</f>
        <v>0</v>
      </c>
      <c r="BI434" s="17">
        <f t="shared" si="1252"/>
        <v>0</v>
      </c>
      <c r="BJ434" s="17">
        <f t="shared" si="1252"/>
        <v>0</v>
      </c>
      <c r="BK434" s="17">
        <f t="shared" si="1252"/>
        <v>0</v>
      </c>
      <c r="BL434" s="17">
        <f t="shared" si="1252"/>
        <v>0</v>
      </c>
      <c r="BM434" s="17">
        <f t="shared" si="1252"/>
        <v>0</v>
      </c>
      <c r="BN434" s="17">
        <f t="shared" si="1252"/>
        <v>0</v>
      </c>
      <c r="BO434" s="17">
        <f t="shared" si="1252"/>
        <v>0</v>
      </c>
      <c r="BP434" s="17">
        <f t="shared" si="1252"/>
        <v>0</v>
      </c>
      <c r="BQ434" s="17">
        <f t="shared" si="1252"/>
        <v>0</v>
      </c>
      <c r="BR434" s="17">
        <v>0</v>
      </c>
      <c r="BS434" s="17">
        <v>0</v>
      </c>
      <c r="BT434" s="17">
        <f t="shared" ref="BT434:BW434" si="1254">SUM(BT430)</f>
        <v>124241</v>
      </c>
      <c r="BU434" s="17">
        <f t="shared" ref="BU434:BV434" si="1255">SUM(BU430)</f>
        <v>154241</v>
      </c>
      <c r="BV434" s="17">
        <f t="shared" si="1255"/>
        <v>112059</v>
      </c>
      <c r="BW434" s="17">
        <f t="shared" si="1254"/>
        <v>27401</v>
      </c>
      <c r="BX434" s="17">
        <f t="shared" ref="BX434:BZ434" si="1256">SUM(BX430)</f>
        <v>13201</v>
      </c>
      <c r="BY434" s="17">
        <f t="shared" si="1256"/>
        <v>7100</v>
      </c>
      <c r="BZ434" s="17">
        <f t="shared" si="1256"/>
        <v>7100</v>
      </c>
      <c r="CA434" s="17">
        <f t="shared" ref="CA434:CA441" si="1257">BV434+BW434</f>
        <v>139460</v>
      </c>
      <c r="CB434" s="125">
        <f>IF(BU434=0,"-",CA434/BU434*100)</f>
        <v>90.416944910886215</v>
      </c>
    </row>
    <row r="435" spans="1:80" x14ac:dyDescent="0.25">
      <c r="A435" s="134"/>
      <c r="B435" s="134"/>
      <c r="C435" s="134"/>
      <c r="D435" s="136"/>
      <c r="E435" s="136"/>
      <c r="F435" s="136"/>
      <c r="G435" s="138"/>
      <c r="H435" s="18" t="s">
        <v>86</v>
      </c>
      <c r="I435" s="17">
        <f>SUM(I434)</f>
        <v>124241</v>
      </c>
      <c r="J435" s="17">
        <f t="shared" si="1244"/>
        <v>124241</v>
      </c>
      <c r="K435" s="17">
        <f t="shared" ref="K435" si="1258">SUM(K434)</f>
        <v>124241</v>
      </c>
      <c r="L435" s="17">
        <f t="shared" si="1246"/>
        <v>0</v>
      </c>
      <c r="M435" s="17">
        <f t="shared" ref="M435:Q435" si="1259">SUM(M434)</f>
        <v>0</v>
      </c>
      <c r="N435" s="17">
        <f t="shared" si="1259"/>
        <v>0</v>
      </c>
      <c r="O435" s="17">
        <f t="shared" si="1259"/>
        <v>0</v>
      </c>
      <c r="P435" s="17">
        <f t="shared" si="1259"/>
        <v>0</v>
      </c>
      <c r="Q435" s="17">
        <f t="shared" si="1259"/>
        <v>0</v>
      </c>
      <c r="R435" s="17">
        <f t="shared" ref="R435:AG435" si="1260">SUM(R434)</f>
        <v>0</v>
      </c>
      <c r="S435" s="17">
        <f t="shared" si="1260"/>
        <v>0</v>
      </c>
      <c r="T435" s="17">
        <f t="shared" si="1260"/>
        <v>0</v>
      </c>
      <c r="U435" s="17">
        <f t="shared" si="1260"/>
        <v>0</v>
      </c>
      <c r="V435" s="17">
        <f t="shared" si="1260"/>
        <v>0</v>
      </c>
      <c r="W435" s="17">
        <f t="shared" si="1260"/>
        <v>0</v>
      </c>
      <c r="X435" s="17">
        <f t="shared" ref="X435" si="1261">SUM(X434)</f>
        <v>0</v>
      </c>
      <c r="Y435" s="17">
        <f t="shared" si="1260"/>
        <v>0</v>
      </c>
      <c r="Z435" s="17">
        <f t="shared" si="1260"/>
        <v>0</v>
      </c>
      <c r="AA435" s="17">
        <f t="shared" si="1260"/>
        <v>0</v>
      </c>
      <c r="AB435" s="17">
        <f t="shared" si="1260"/>
        <v>0</v>
      </c>
      <c r="AC435" s="17">
        <f t="shared" si="1260"/>
        <v>0</v>
      </c>
      <c r="AD435" s="17">
        <f t="shared" si="1260"/>
        <v>0</v>
      </c>
      <c r="AE435" s="17">
        <f t="shared" si="1260"/>
        <v>0</v>
      </c>
      <c r="AF435" s="17">
        <f t="shared" si="1260"/>
        <v>0</v>
      </c>
      <c r="AG435" s="17">
        <f t="shared" si="1260"/>
        <v>0</v>
      </c>
      <c r="AH435" s="17">
        <v>0</v>
      </c>
      <c r="AI435" s="17">
        <v>0</v>
      </c>
      <c r="AJ435" s="17">
        <f t="shared" ref="AJ435:AY435" si="1262">SUM(AJ434)</f>
        <v>0</v>
      </c>
      <c r="AK435" s="17">
        <f t="shared" si="1262"/>
        <v>0</v>
      </c>
      <c r="AL435" s="17">
        <f t="shared" si="1262"/>
        <v>0</v>
      </c>
      <c r="AM435" s="17">
        <f t="shared" si="1262"/>
        <v>0</v>
      </c>
      <c r="AN435" s="17">
        <f t="shared" si="1262"/>
        <v>0</v>
      </c>
      <c r="AO435" s="17">
        <f t="shared" si="1262"/>
        <v>0</v>
      </c>
      <c r="AP435" s="17">
        <f t="shared" ref="AP435" si="1263">SUM(AP434)</f>
        <v>0</v>
      </c>
      <c r="AQ435" s="17">
        <f t="shared" si="1262"/>
        <v>0</v>
      </c>
      <c r="AR435" s="17">
        <f t="shared" si="1262"/>
        <v>0</v>
      </c>
      <c r="AS435" s="17">
        <f t="shared" si="1262"/>
        <v>0</v>
      </c>
      <c r="AT435" s="17">
        <f t="shared" si="1262"/>
        <v>0</v>
      </c>
      <c r="AU435" s="17">
        <f t="shared" si="1262"/>
        <v>0</v>
      </c>
      <c r="AV435" s="17">
        <f t="shared" si="1262"/>
        <v>0</v>
      </c>
      <c r="AW435" s="17">
        <f t="shared" si="1262"/>
        <v>0</v>
      </c>
      <c r="AX435" s="17">
        <f t="shared" si="1262"/>
        <v>0</v>
      </c>
      <c r="AY435" s="17">
        <f t="shared" si="1262"/>
        <v>0</v>
      </c>
      <c r="AZ435" s="17">
        <v>0</v>
      </c>
      <c r="BA435" s="17">
        <v>0</v>
      </c>
      <c r="BB435" s="17">
        <f t="shared" ref="BB435:BQ435" si="1264">SUM(BB434)</f>
        <v>0</v>
      </c>
      <c r="BC435" s="17">
        <f t="shared" si="1264"/>
        <v>0</v>
      </c>
      <c r="BD435" s="17">
        <f t="shared" si="1264"/>
        <v>0</v>
      </c>
      <c r="BE435" s="17">
        <f t="shared" si="1264"/>
        <v>0</v>
      </c>
      <c r="BF435" s="17">
        <f t="shared" si="1264"/>
        <v>0</v>
      </c>
      <c r="BG435" s="17">
        <f t="shared" si="1264"/>
        <v>0</v>
      </c>
      <c r="BH435" s="17">
        <f t="shared" ref="BH435" si="1265">SUM(BH434)</f>
        <v>0</v>
      </c>
      <c r="BI435" s="17">
        <f t="shared" si="1264"/>
        <v>0</v>
      </c>
      <c r="BJ435" s="17">
        <f t="shared" si="1264"/>
        <v>0</v>
      </c>
      <c r="BK435" s="17">
        <f t="shared" si="1264"/>
        <v>0</v>
      </c>
      <c r="BL435" s="17">
        <f t="shared" si="1264"/>
        <v>0</v>
      </c>
      <c r="BM435" s="17">
        <f t="shared" si="1264"/>
        <v>0</v>
      </c>
      <c r="BN435" s="17">
        <f t="shared" si="1264"/>
        <v>0</v>
      </c>
      <c r="BO435" s="17">
        <f t="shared" si="1264"/>
        <v>0</v>
      </c>
      <c r="BP435" s="17">
        <f t="shared" si="1264"/>
        <v>0</v>
      </c>
      <c r="BQ435" s="17">
        <f t="shared" si="1264"/>
        <v>0</v>
      </c>
      <c r="BR435" s="17">
        <v>0</v>
      </c>
      <c r="BS435" s="17">
        <v>0</v>
      </c>
      <c r="BT435" s="17">
        <f t="shared" ref="BT435:BW435" si="1266">SUM(BT434)</f>
        <v>124241</v>
      </c>
      <c r="BU435" s="17">
        <f t="shared" ref="BU435:BV435" si="1267">SUM(BU434)</f>
        <v>154241</v>
      </c>
      <c r="BV435" s="17">
        <f t="shared" si="1267"/>
        <v>112059</v>
      </c>
      <c r="BW435" s="17">
        <f t="shared" si="1266"/>
        <v>27401</v>
      </c>
      <c r="BX435" s="17">
        <f t="shared" ref="BX435" si="1268">SUM(BX434)</f>
        <v>13201</v>
      </c>
      <c r="BY435" s="17">
        <f t="shared" ref="BY435" si="1269">SUM(BY434)</f>
        <v>7100</v>
      </c>
      <c r="BZ435" s="17">
        <f t="shared" ref="BZ435" si="1270">SUM(BZ434)</f>
        <v>7100</v>
      </c>
      <c r="CA435" s="17">
        <f t="shared" si="1257"/>
        <v>139460</v>
      </c>
      <c r="CB435" s="125">
        <f>IF(BU435=0,"-",CA435/BU435*100)</f>
        <v>90.416944910886215</v>
      </c>
    </row>
    <row r="436" spans="1:80" x14ac:dyDescent="0.25">
      <c r="A436" s="139"/>
      <c r="B436" s="139"/>
      <c r="C436" s="139"/>
      <c r="D436" s="140"/>
      <c r="E436" s="140"/>
      <c r="F436" s="140"/>
      <c r="G436" s="141"/>
      <c r="X436">
        <f t="shared" si="1196"/>
        <v>0</v>
      </c>
      <c r="AH436">
        <v>0</v>
      </c>
      <c r="AI436">
        <v>0</v>
      </c>
      <c r="AP436">
        <f t="shared" si="1197"/>
        <v>0</v>
      </c>
      <c r="AZ436">
        <v>0</v>
      </c>
      <c r="BA436">
        <v>0</v>
      </c>
      <c r="BH436">
        <f t="shared" si="1198"/>
        <v>0</v>
      </c>
      <c r="BR436">
        <v>0</v>
      </c>
      <c r="BS436">
        <v>0</v>
      </c>
      <c r="BU436">
        <v>0</v>
      </c>
      <c r="BV436">
        <v>0</v>
      </c>
      <c r="BW436">
        <f t="shared" si="1159"/>
        <v>0</v>
      </c>
      <c r="CA436">
        <f t="shared" si="1257"/>
        <v>0</v>
      </c>
      <c r="CB436" s="126" t="str">
        <f>IF(BU436=0,"-",CA436/BU436*100)</f>
        <v>-</v>
      </c>
    </row>
    <row r="437" spans="1:80" x14ac:dyDescent="0.25">
      <c r="A437" s="13" t="s">
        <v>1</v>
      </c>
      <c r="B437" s="13" t="s">
        <v>1</v>
      </c>
      <c r="C437" s="13" t="s">
        <v>1</v>
      </c>
      <c r="D437" s="74" t="s">
        <v>1</v>
      </c>
      <c r="E437" s="74" t="s">
        <v>1</v>
      </c>
      <c r="F437" s="74" t="s">
        <v>1</v>
      </c>
      <c r="G437" s="13" t="s">
        <v>1</v>
      </c>
      <c r="H437" s="19" t="s">
        <v>1</v>
      </c>
      <c r="I437" s="19" t="s">
        <v>1</v>
      </c>
      <c r="J437" s="19"/>
      <c r="K437" s="19" t="s">
        <v>1</v>
      </c>
      <c r="L437" s="19"/>
      <c r="M437" s="19" t="s">
        <v>1</v>
      </c>
      <c r="N437" s="19" t="s">
        <v>1</v>
      </c>
      <c r="O437" s="19" t="s">
        <v>1</v>
      </c>
      <c r="P437" s="28"/>
      <c r="Q437" s="19" t="s">
        <v>1</v>
      </c>
      <c r="R437" s="19" t="s">
        <v>1</v>
      </c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>
        <v>0</v>
      </c>
      <c r="AI437" s="19">
        <v>0</v>
      </c>
      <c r="AJ437" s="19" t="s">
        <v>1</v>
      </c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>
        <v>0</v>
      </c>
      <c r="BA437" s="19">
        <v>0</v>
      </c>
      <c r="BB437" s="19" t="s">
        <v>1</v>
      </c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>
        <v>0</v>
      </c>
      <c r="BS437" s="19">
        <v>0</v>
      </c>
      <c r="BT437" s="19"/>
      <c r="BU437" s="19"/>
      <c r="BV437" s="19"/>
      <c r="BW437" s="19">
        <f t="shared" si="1159"/>
        <v>0</v>
      </c>
      <c r="BX437" s="19"/>
      <c r="BY437" s="19"/>
      <c r="BZ437" s="19"/>
      <c r="CA437" s="19">
        <f t="shared" si="1257"/>
        <v>0</v>
      </c>
      <c r="CB437" s="127"/>
    </row>
    <row r="438" spans="1:80" x14ac:dyDescent="0.25">
      <c r="A438" s="13" t="s">
        <v>1</v>
      </c>
      <c r="B438" s="13" t="s">
        <v>1</v>
      </c>
      <c r="C438" s="13" t="s">
        <v>1</v>
      </c>
      <c r="D438" s="74" t="s">
        <v>1</v>
      </c>
      <c r="E438" s="74" t="s">
        <v>1</v>
      </c>
      <c r="F438" s="74" t="s">
        <v>1</v>
      </c>
      <c r="G438" s="13" t="s">
        <v>1</v>
      </c>
      <c r="H438" s="10" t="s">
        <v>243</v>
      </c>
      <c r="I438" s="11">
        <f>SUM(I430)</f>
        <v>124241</v>
      </c>
      <c r="J438" s="11">
        <f t="shared" ref="J438:J439" si="1271">SUM(K438,L438,P438,Q438)</f>
        <v>124241</v>
      </c>
      <c r="K438" s="11">
        <f t="shared" ref="K438" si="1272">SUM(K430)</f>
        <v>124241</v>
      </c>
      <c r="L438" s="11">
        <f t="shared" ref="L438" si="1273">SUM(M438:O438)</f>
        <v>0</v>
      </c>
      <c r="M438" s="11">
        <f t="shared" ref="M438:Q438" si="1274">SUM(M430)</f>
        <v>0</v>
      </c>
      <c r="N438" s="11">
        <f t="shared" si="1274"/>
        <v>0</v>
      </c>
      <c r="O438" s="11">
        <f t="shared" si="1274"/>
        <v>0</v>
      </c>
      <c r="P438" s="11">
        <f t="shared" si="1274"/>
        <v>0</v>
      </c>
      <c r="Q438" s="11">
        <f t="shared" si="1274"/>
        <v>0</v>
      </c>
      <c r="R438" s="11">
        <f t="shared" ref="R438:AG438" si="1275">SUM(R430)</f>
        <v>0</v>
      </c>
      <c r="S438" s="11">
        <f t="shared" si="1275"/>
        <v>0</v>
      </c>
      <c r="T438" s="11">
        <f t="shared" si="1275"/>
        <v>0</v>
      </c>
      <c r="U438" s="11">
        <f t="shared" si="1275"/>
        <v>0</v>
      </c>
      <c r="V438" s="11">
        <f t="shared" si="1275"/>
        <v>0</v>
      </c>
      <c r="W438" s="11">
        <f t="shared" si="1275"/>
        <v>0</v>
      </c>
      <c r="X438" s="11">
        <f t="shared" si="1275"/>
        <v>0</v>
      </c>
      <c r="Y438" s="11">
        <f t="shared" si="1275"/>
        <v>0</v>
      </c>
      <c r="Z438" s="11">
        <f t="shared" si="1275"/>
        <v>0</v>
      </c>
      <c r="AA438" s="11">
        <f t="shared" si="1275"/>
        <v>0</v>
      </c>
      <c r="AB438" s="11">
        <f t="shared" si="1275"/>
        <v>0</v>
      </c>
      <c r="AC438" s="11">
        <f t="shared" si="1275"/>
        <v>0</v>
      </c>
      <c r="AD438" s="11">
        <f t="shared" si="1275"/>
        <v>0</v>
      </c>
      <c r="AE438" s="11">
        <f t="shared" si="1275"/>
        <v>0</v>
      </c>
      <c r="AF438" s="11">
        <f t="shared" si="1275"/>
        <v>0</v>
      </c>
      <c r="AG438" s="11">
        <f t="shared" si="1275"/>
        <v>0</v>
      </c>
      <c r="AH438" s="11">
        <v>0</v>
      </c>
      <c r="AI438" s="11">
        <v>0</v>
      </c>
      <c r="AJ438" s="11">
        <f t="shared" ref="AJ438:AY438" si="1276">SUM(AJ430)</f>
        <v>0</v>
      </c>
      <c r="AK438" s="11">
        <f t="shared" si="1276"/>
        <v>0</v>
      </c>
      <c r="AL438" s="11">
        <f t="shared" si="1276"/>
        <v>0</v>
      </c>
      <c r="AM438" s="11">
        <f t="shared" si="1276"/>
        <v>0</v>
      </c>
      <c r="AN438" s="11">
        <f t="shared" si="1276"/>
        <v>0</v>
      </c>
      <c r="AO438" s="11">
        <f t="shared" si="1276"/>
        <v>0</v>
      </c>
      <c r="AP438" s="11">
        <f t="shared" si="1276"/>
        <v>0</v>
      </c>
      <c r="AQ438" s="11">
        <f t="shared" si="1276"/>
        <v>0</v>
      </c>
      <c r="AR438" s="11">
        <f t="shared" si="1276"/>
        <v>0</v>
      </c>
      <c r="AS438" s="11">
        <f t="shared" si="1276"/>
        <v>0</v>
      </c>
      <c r="AT438" s="11">
        <f t="shared" si="1276"/>
        <v>0</v>
      </c>
      <c r="AU438" s="11">
        <f t="shared" si="1276"/>
        <v>0</v>
      </c>
      <c r="AV438" s="11">
        <f t="shared" si="1276"/>
        <v>0</v>
      </c>
      <c r="AW438" s="11">
        <f t="shared" si="1276"/>
        <v>0</v>
      </c>
      <c r="AX438" s="11">
        <f t="shared" si="1276"/>
        <v>0</v>
      </c>
      <c r="AY438" s="11">
        <f t="shared" si="1276"/>
        <v>0</v>
      </c>
      <c r="AZ438" s="11">
        <v>0</v>
      </c>
      <c r="BA438" s="11">
        <v>0</v>
      </c>
      <c r="BB438" s="11">
        <f t="shared" ref="BB438:BQ438" si="1277">SUM(BB430)</f>
        <v>0</v>
      </c>
      <c r="BC438" s="11">
        <f t="shared" si="1277"/>
        <v>0</v>
      </c>
      <c r="BD438" s="11">
        <f t="shared" si="1277"/>
        <v>0</v>
      </c>
      <c r="BE438" s="11">
        <f t="shared" si="1277"/>
        <v>0</v>
      </c>
      <c r="BF438" s="11">
        <f t="shared" si="1277"/>
        <v>0</v>
      </c>
      <c r="BG438" s="11">
        <f t="shared" si="1277"/>
        <v>0</v>
      </c>
      <c r="BH438" s="11">
        <f t="shared" si="1277"/>
        <v>0</v>
      </c>
      <c r="BI438" s="11">
        <f t="shared" si="1277"/>
        <v>0</v>
      </c>
      <c r="BJ438" s="11">
        <f t="shared" si="1277"/>
        <v>0</v>
      </c>
      <c r="BK438" s="11">
        <f t="shared" si="1277"/>
        <v>0</v>
      </c>
      <c r="BL438" s="11">
        <f t="shared" si="1277"/>
        <v>0</v>
      </c>
      <c r="BM438" s="11">
        <f t="shared" si="1277"/>
        <v>0</v>
      </c>
      <c r="BN438" s="11">
        <f t="shared" si="1277"/>
        <v>0</v>
      </c>
      <c r="BO438" s="11">
        <f t="shared" si="1277"/>
        <v>0</v>
      </c>
      <c r="BP438" s="11">
        <f t="shared" si="1277"/>
        <v>0</v>
      </c>
      <c r="BQ438" s="11">
        <f t="shared" si="1277"/>
        <v>0</v>
      </c>
      <c r="BR438" s="11">
        <v>0</v>
      </c>
      <c r="BS438" s="11">
        <v>0</v>
      </c>
      <c r="BT438" s="11">
        <f t="shared" ref="BT438:BW439" si="1278">SUM(BT430)</f>
        <v>124241</v>
      </c>
      <c r="BU438" s="11">
        <f t="shared" ref="BU438:BV439" si="1279">SUM(BU430)</f>
        <v>154241</v>
      </c>
      <c r="BV438" s="11">
        <f t="shared" si="1279"/>
        <v>112059</v>
      </c>
      <c r="BW438" s="11">
        <f t="shared" si="1278"/>
        <v>27401</v>
      </c>
      <c r="BX438" s="11">
        <f t="shared" ref="BX438:BX439" si="1280">SUM(BX430)</f>
        <v>13201</v>
      </c>
      <c r="BY438" s="11">
        <f t="shared" ref="BY438:BY439" si="1281">SUM(BY430)</f>
        <v>7100</v>
      </c>
      <c r="BZ438" s="11">
        <f t="shared" ref="BZ438:BZ439" si="1282">SUM(BZ430)</f>
        <v>7100</v>
      </c>
      <c r="CA438" s="11">
        <f t="shared" si="1257"/>
        <v>139460</v>
      </c>
      <c r="CB438" s="123">
        <f>IF(BU438=0,"-",CA438/BU438*100)</f>
        <v>90.416944910886215</v>
      </c>
    </row>
    <row r="439" spans="1:80" x14ac:dyDescent="0.25">
      <c r="A439" s="13" t="s">
        <v>1</v>
      </c>
      <c r="B439" s="13" t="s">
        <v>1</v>
      </c>
      <c r="C439" s="13" t="s">
        <v>1</v>
      </c>
      <c r="D439" s="74" t="s">
        <v>1</v>
      </c>
      <c r="E439" s="74" t="s">
        <v>1</v>
      </c>
      <c r="F439" s="74" t="s">
        <v>1</v>
      </c>
      <c r="G439" s="13" t="s">
        <v>1</v>
      </c>
      <c r="H439" s="2" t="s">
        <v>83</v>
      </c>
      <c r="I439" s="12">
        <f>SUM(I431)</f>
        <v>4</v>
      </c>
      <c r="J439" s="12">
        <f t="shared" si="1271"/>
        <v>4</v>
      </c>
      <c r="K439" s="12">
        <f>SUM(K431)</f>
        <v>4</v>
      </c>
      <c r="L439" s="13"/>
      <c r="M439" s="13" t="s">
        <v>1</v>
      </c>
      <c r="N439" s="13" t="s">
        <v>1</v>
      </c>
      <c r="O439" s="13" t="s">
        <v>1</v>
      </c>
      <c r="P439" s="29"/>
      <c r="Q439" s="13" t="s">
        <v>1</v>
      </c>
      <c r="R439" s="13" t="s">
        <v>1</v>
      </c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>
        <v>0</v>
      </c>
      <c r="AI439" s="13">
        <v>0</v>
      </c>
      <c r="AJ439" s="13" t="s">
        <v>1</v>
      </c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>
        <v>0</v>
      </c>
      <c r="BA439" s="13">
        <v>0</v>
      </c>
      <c r="BB439" s="13" t="s">
        <v>1</v>
      </c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>
        <v>0</v>
      </c>
      <c r="BS439" s="13">
        <v>0</v>
      </c>
      <c r="BT439" s="12">
        <f t="shared" si="1278"/>
        <v>4</v>
      </c>
      <c r="BU439" s="12">
        <f t="shared" si="1279"/>
        <v>4</v>
      </c>
      <c r="BV439" s="12">
        <f t="shared" si="1279"/>
        <v>0</v>
      </c>
      <c r="BW439" s="12">
        <f t="shared" si="1278"/>
        <v>0</v>
      </c>
      <c r="BX439" s="12">
        <f t="shared" si="1280"/>
        <v>0</v>
      </c>
      <c r="BY439" s="12">
        <f t="shared" si="1281"/>
        <v>0</v>
      </c>
      <c r="BZ439" s="12">
        <f t="shared" si="1282"/>
        <v>0</v>
      </c>
      <c r="CA439" s="12">
        <f t="shared" si="1257"/>
        <v>0</v>
      </c>
      <c r="CB439" s="124">
        <f>IF(BU439=0,"-",CA439/BU439*100)</f>
        <v>0</v>
      </c>
    </row>
    <row r="440" spans="1:80" x14ac:dyDescent="0.25">
      <c r="A440" s="13" t="s">
        <v>1</v>
      </c>
      <c r="B440" s="13" t="s">
        <v>1</v>
      </c>
      <c r="C440" s="13" t="s">
        <v>1</v>
      </c>
      <c r="D440" s="74" t="s">
        <v>1</v>
      </c>
      <c r="E440" s="74" t="s">
        <v>1</v>
      </c>
      <c r="F440" s="74" t="s">
        <v>1</v>
      </c>
      <c r="G440" s="13" t="s">
        <v>1</v>
      </c>
      <c r="H440" s="20" t="s">
        <v>1</v>
      </c>
      <c r="I440" s="21" t="s">
        <v>1</v>
      </c>
      <c r="J440" s="21"/>
      <c r="K440" s="21" t="s">
        <v>1</v>
      </c>
      <c r="L440" s="21"/>
      <c r="M440" s="21" t="s">
        <v>1</v>
      </c>
      <c r="N440" s="21" t="s">
        <v>1</v>
      </c>
      <c r="O440" s="21" t="s">
        <v>1</v>
      </c>
      <c r="P440" s="30"/>
      <c r="Q440" s="21" t="s">
        <v>1</v>
      </c>
      <c r="R440" s="21" t="s">
        <v>1</v>
      </c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>
        <v>0</v>
      </c>
      <c r="AI440" s="21">
        <v>0</v>
      </c>
      <c r="AJ440" s="21" t="s">
        <v>1</v>
      </c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>
        <v>0</v>
      </c>
      <c r="BA440" s="21">
        <v>0</v>
      </c>
      <c r="BB440" s="21" t="s">
        <v>1</v>
      </c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>
        <v>0</v>
      </c>
      <c r="BS440" s="21">
        <v>0</v>
      </c>
      <c r="BT440" s="21"/>
      <c r="BU440" s="21"/>
      <c r="BV440" s="21"/>
      <c r="BW440" s="21">
        <f t="shared" si="1159"/>
        <v>0</v>
      </c>
      <c r="BX440" s="21"/>
      <c r="BY440" s="21"/>
      <c r="BZ440" s="21"/>
      <c r="CA440" s="21">
        <f t="shared" si="1257"/>
        <v>0</v>
      </c>
      <c r="CB440" s="128"/>
    </row>
    <row r="441" spans="1:80" ht="15.75" thickBot="1" x14ac:dyDescent="0.3">
      <c r="A441" s="1" t="s">
        <v>27</v>
      </c>
      <c r="B441" s="1" t="s">
        <v>244</v>
      </c>
      <c r="C441" s="4" t="s">
        <v>1</v>
      </c>
      <c r="D441" s="79" t="s">
        <v>1</v>
      </c>
      <c r="E441" s="78" t="s">
        <v>1</v>
      </c>
      <c r="F441" s="78" t="s">
        <v>1</v>
      </c>
      <c r="G441" s="2" t="s">
        <v>1</v>
      </c>
      <c r="H441" s="2" t="s">
        <v>1</v>
      </c>
      <c r="I441" s="3" t="s">
        <v>1</v>
      </c>
      <c r="J441" s="3"/>
      <c r="K441" s="3" t="s">
        <v>1</v>
      </c>
      <c r="L441" s="3"/>
      <c r="M441" s="3" t="s">
        <v>1</v>
      </c>
      <c r="N441" s="3" t="s">
        <v>1</v>
      </c>
      <c r="O441" s="3" t="s">
        <v>1</v>
      </c>
      <c r="P441" s="25"/>
      <c r="Q441" s="3" t="s">
        <v>1</v>
      </c>
      <c r="R441" s="3" t="s">
        <v>1</v>
      </c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>
        <v>0</v>
      </c>
      <c r="AI441" s="3">
        <v>0</v>
      </c>
      <c r="AJ441" s="3" t="s">
        <v>1</v>
      </c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>
        <v>0</v>
      </c>
      <c r="BA441" s="3">
        <v>0</v>
      </c>
      <c r="BB441" s="3" t="s">
        <v>1</v>
      </c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>
        <v>0</v>
      </c>
      <c r="BS441" s="3">
        <v>0</v>
      </c>
      <c r="BT441" s="3"/>
      <c r="BU441" s="3"/>
      <c r="BV441" s="3"/>
      <c r="BW441" s="3">
        <f t="shared" si="1159"/>
        <v>0</v>
      </c>
      <c r="BX441" s="3"/>
      <c r="BY441" s="3"/>
      <c r="BZ441" s="3"/>
      <c r="CA441" s="3">
        <f t="shared" si="1257"/>
        <v>0</v>
      </c>
      <c r="CB441" s="122"/>
    </row>
    <row r="442" spans="1:80" ht="69.75" customHeight="1" thickBot="1" x14ac:dyDescent="0.3">
      <c r="A442" s="5" t="s">
        <v>4</v>
      </c>
      <c r="B442" s="5" t="s">
        <v>5</v>
      </c>
      <c r="C442" s="5" t="s">
        <v>6</v>
      </c>
      <c r="D442" s="80" t="s">
        <v>1</v>
      </c>
      <c r="E442" s="88" t="s">
        <v>7</v>
      </c>
      <c r="F442" s="88" t="s">
        <v>8</v>
      </c>
      <c r="G442" s="5" t="s">
        <v>9</v>
      </c>
      <c r="H442" s="5" t="s">
        <v>10</v>
      </c>
      <c r="I442" s="5" t="s">
        <v>11</v>
      </c>
      <c r="J442" s="5" t="s">
        <v>1809</v>
      </c>
      <c r="K442" s="5" t="s">
        <v>12</v>
      </c>
      <c r="L442" s="5" t="s">
        <v>13</v>
      </c>
      <c r="M442" s="5" t="s">
        <v>14</v>
      </c>
      <c r="N442" s="5" t="s">
        <v>15</v>
      </c>
      <c r="O442" s="5" t="s">
        <v>16</v>
      </c>
      <c r="P442" s="5" t="s">
        <v>17</v>
      </c>
      <c r="Q442" s="5" t="s">
        <v>18</v>
      </c>
      <c r="R442" s="71" t="s">
        <v>14</v>
      </c>
      <c r="S442" s="71" t="s">
        <v>1843</v>
      </c>
      <c r="T442" s="71" t="s">
        <v>1797</v>
      </c>
      <c r="U442" s="71" t="s">
        <v>1832</v>
      </c>
      <c r="V442" s="71" t="s">
        <v>1833</v>
      </c>
      <c r="W442" s="71" t="s">
        <v>1834</v>
      </c>
      <c r="X442" s="71" t="s">
        <v>1847</v>
      </c>
      <c r="Y442" s="71" t="s">
        <v>1844</v>
      </c>
      <c r="Z442" s="71" t="s">
        <v>1835</v>
      </c>
      <c r="AA442" s="71" t="s">
        <v>1836</v>
      </c>
      <c r="AB442" s="71" t="s">
        <v>1837</v>
      </c>
      <c r="AC442" s="71" t="s">
        <v>1838</v>
      </c>
      <c r="AD442" s="71" t="s">
        <v>1839</v>
      </c>
      <c r="AE442" s="71" t="s">
        <v>1840</v>
      </c>
      <c r="AF442" s="71" t="s">
        <v>1845</v>
      </c>
      <c r="AG442" s="71" t="s">
        <v>1846</v>
      </c>
      <c r="AH442" s="71" t="s">
        <v>1841</v>
      </c>
      <c r="AI442" s="71" t="s">
        <v>1842</v>
      </c>
      <c r="AJ442" s="72" t="s">
        <v>15</v>
      </c>
      <c r="AK442" s="72" t="s">
        <v>1843</v>
      </c>
      <c r="AL442" s="72" t="s">
        <v>1797</v>
      </c>
      <c r="AM442" s="72" t="s">
        <v>1832</v>
      </c>
      <c r="AN442" s="72" t="s">
        <v>1833</v>
      </c>
      <c r="AO442" s="72" t="s">
        <v>1834</v>
      </c>
      <c r="AP442" s="72" t="s">
        <v>1848</v>
      </c>
      <c r="AQ442" s="72" t="s">
        <v>1844</v>
      </c>
      <c r="AR442" s="72" t="s">
        <v>1835</v>
      </c>
      <c r="AS442" s="72" t="s">
        <v>1836</v>
      </c>
      <c r="AT442" s="72" t="s">
        <v>1837</v>
      </c>
      <c r="AU442" s="72" t="s">
        <v>1838</v>
      </c>
      <c r="AV442" s="72" t="s">
        <v>1839</v>
      </c>
      <c r="AW442" s="72" t="s">
        <v>1840</v>
      </c>
      <c r="AX442" s="72" t="s">
        <v>1845</v>
      </c>
      <c r="AY442" s="72" t="s">
        <v>1846</v>
      </c>
      <c r="AZ442" s="72" t="s">
        <v>1841</v>
      </c>
      <c r="BA442" s="72" t="s">
        <v>1842</v>
      </c>
      <c r="BB442" s="73" t="s">
        <v>16</v>
      </c>
      <c r="BC442" s="73" t="s">
        <v>1843</v>
      </c>
      <c r="BD442" s="73" t="s">
        <v>1797</v>
      </c>
      <c r="BE442" s="73" t="s">
        <v>1832</v>
      </c>
      <c r="BF442" s="73" t="s">
        <v>1833</v>
      </c>
      <c r="BG442" s="73" t="s">
        <v>1834</v>
      </c>
      <c r="BH442" s="73" t="s">
        <v>1849</v>
      </c>
      <c r="BI442" s="73" t="s">
        <v>1844</v>
      </c>
      <c r="BJ442" s="73" t="s">
        <v>1835</v>
      </c>
      <c r="BK442" s="73" t="s">
        <v>1836</v>
      </c>
      <c r="BL442" s="73" t="s">
        <v>1837</v>
      </c>
      <c r="BM442" s="73" t="s">
        <v>1838</v>
      </c>
      <c r="BN442" s="73" t="s">
        <v>1839</v>
      </c>
      <c r="BO442" s="73" t="s">
        <v>1840</v>
      </c>
      <c r="BP442" s="73" t="s">
        <v>1845</v>
      </c>
      <c r="BQ442" s="73" t="s">
        <v>1846</v>
      </c>
      <c r="BR442" s="73" t="s">
        <v>1841</v>
      </c>
      <c r="BS442" s="73" t="s">
        <v>1842</v>
      </c>
      <c r="BT442" s="5" t="s">
        <v>1911</v>
      </c>
      <c r="BU442" s="5" t="s">
        <v>1942</v>
      </c>
      <c r="BV442" s="5" t="s">
        <v>1943</v>
      </c>
      <c r="BW442" s="5" t="s">
        <v>1944</v>
      </c>
      <c r="BX442" s="5" t="s">
        <v>1945</v>
      </c>
      <c r="BY442" s="5" t="s">
        <v>1946</v>
      </c>
      <c r="BZ442" s="5" t="s">
        <v>1947</v>
      </c>
      <c r="CA442" s="5" t="s">
        <v>1948</v>
      </c>
      <c r="CB442" s="120" t="s">
        <v>1916</v>
      </c>
    </row>
    <row r="443" spans="1:80" x14ac:dyDescent="0.25">
      <c r="A443" s="6" t="s">
        <v>1</v>
      </c>
      <c r="B443" s="6" t="s">
        <v>1</v>
      </c>
      <c r="C443" s="6" t="s">
        <v>1</v>
      </c>
      <c r="D443" s="81" t="s">
        <v>1</v>
      </c>
      <c r="E443" s="81" t="s">
        <v>1</v>
      </c>
      <c r="F443" s="94" t="s">
        <v>1</v>
      </c>
      <c r="G443" s="7" t="s">
        <v>1</v>
      </c>
      <c r="H443" s="8" t="s">
        <v>1</v>
      </c>
      <c r="I443" s="9" t="s">
        <v>19</v>
      </c>
      <c r="J443" s="9">
        <v>1</v>
      </c>
      <c r="K443" s="9" t="s">
        <v>20</v>
      </c>
      <c r="L443" s="9" t="s">
        <v>21</v>
      </c>
      <c r="M443" s="9" t="s">
        <v>22</v>
      </c>
      <c r="N443" s="9" t="s">
        <v>23</v>
      </c>
      <c r="O443" s="9" t="s">
        <v>24</v>
      </c>
      <c r="P443" s="9" t="s">
        <v>25</v>
      </c>
      <c r="Q443" s="9" t="s">
        <v>26</v>
      </c>
      <c r="R443" s="9">
        <v>1</v>
      </c>
      <c r="S443" s="9">
        <v>2</v>
      </c>
      <c r="T443" s="9">
        <v>3</v>
      </c>
      <c r="U443" s="9">
        <v>4</v>
      </c>
      <c r="V443" s="9">
        <v>5</v>
      </c>
      <c r="W443" s="9">
        <v>6</v>
      </c>
      <c r="X443" s="9">
        <v>7</v>
      </c>
      <c r="Y443" s="9">
        <v>8</v>
      </c>
      <c r="Z443" s="9">
        <v>9</v>
      </c>
      <c r="AA443" s="9">
        <v>10</v>
      </c>
      <c r="AB443" s="9">
        <v>11</v>
      </c>
      <c r="AC443" s="9">
        <v>12</v>
      </c>
      <c r="AD443" s="9">
        <v>13</v>
      </c>
      <c r="AE443" s="9">
        <v>14</v>
      </c>
      <c r="AF443" s="9">
        <v>15</v>
      </c>
      <c r="AG443" s="9">
        <v>16</v>
      </c>
      <c r="AH443" s="9">
        <v>20</v>
      </c>
      <c r="AI443" s="9">
        <v>21</v>
      </c>
      <c r="AJ443" s="9">
        <v>1</v>
      </c>
      <c r="AK443" s="9">
        <v>2</v>
      </c>
      <c r="AL443" s="9">
        <v>3</v>
      </c>
      <c r="AM443" s="9">
        <v>4</v>
      </c>
      <c r="AN443" s="9">
        <v>5</v>
      </c>
      <c r="AO443" s="9">
        <v>6</v>
      </c>
      <c r="AP443" s="9">
        <v>7</v>
      </c>
      <c r="AQ443" s="9">
        <v>8</v>
      </c>
      <c r="AR443" s="9">
        <v>9</v>
      </c>
      <c r="AS443" s="9">
        <v>10</v>
      </c>
      <c r="AT443" s="9">
        <v>11</v>
      </c>
      <c r="AU443" s="9">
        <v>12</v>
      </c>
      <c r="AV443" s="9">
        <v>13</v>
      </c>
      <c r="AW443" s="9">
        <v>14</v>
      </c>
      <c r="AX443" s="9">
        <v>15</v>
      </c>
      <c r="AY443" s="9">
        <v>16</v>
      </c>
      <c r="AZ443" s="9">
        <v>20</v>
      </c>
      <c r="BA443" s="9">
        <v>21</v>
      </c>
      <c r="BB443" s="9">
        <v>1</v>
      </c>
      <c r="BC443" s="9">
        <v>2</v>
      </c>
      <c r="BD443" s="9">
        <v>3</v>
      </c>
      <c r="BE443" s="9">
        <v>4</v>
      </c>
      <c r="BF443" s="9">
        <v>5</v>
      </c>
      <c r="BG443" s="9">
        <v>6</v>
      </c>
      <c r="BH443" s="9">
        <v>7</v>
      </c>
      <c r="BI443" s="9">
        <v>8</v>
      </c>
      <c r="BJ443" s="9">
        <v>9</v>
      </c>
      <c r="BK443" s="9">
        <v>10</v>
      </c>
      <c r="BL443" s="9">
        <v>11</v>
      </c>
      <c r="BM443" s="9">
        <v>12</v>
      </c>
      <c r="BN443" s="9">
        <v>13</v>
      </c>
      <c r="BO443" s="9">
        <v>14</v>
      </c>
      <c r="BP443" s="9">
        <v>15</v>
      </c>
      <c r="BQ443" s="9">
        <v>16</v>
      </c>
      <c r="BR443" s="9">
        <v>20</v>
      </c>
      <c r="BS443" s="9">
        <v>21</v>
      </c>
      <c r="BT443" s="9">
        <v>1</v>
      </c>
      <c r="BU443" s="9">
        <v>2</v>
      </c>
      <c r="BV443" s="9">
        <v>3</v>
      </c>
      <c r="BW443" s="9" t="s">
        <v>1798</v>
      </c>
      <c r="BX443" s="9">
        <v>5</v>
      </c>
      <c r="BY443" s="9">
        <v>6</v>
      </c>
      <c r="BZ443" s="9">
        <v>7</v>
      </c>
      <c r="CA443" s="9" t="s">
        <v>1917</v>
      </c>
      <c r="CB443" s="121">
        <v>9</v>
      </c>
    </row>
    <row r="444" spans="1:80" x14ac:dyDescent="0.25">
      <c r="A444" s="1" t="s">
        <v>27</v>
      </c>
      <c r="B444" s="1" t="s">
        <v>244</v>
      </c>
      <c r="C444" s="4" t="s">
        <v>28</v>
      </c>
      <c r="D444" s="79" t="s">
        <v>245</v>
      </c>
      <c r="E444" s="78" t="s">
        <v>1</v>
      </c>
      <c r="F444" s="78" t="s">
        <v>1</v>
      </c>
      <c r="G444" s="2" t="s">
        <v>1</v>
      </c>
      <c r="H444" s="2" t="s">
        <v>246</v>
      </c>
      <c r="I444" s="3" t="s">
        <v>1</v>
      </c>
      <c r="J444" s="3">
        <f t="shared" ref="J444:J474" si="1283">SUM(K444,L444,P444,Q444)</f>
        <v>0</v>
      </c>
      <c r="K444" s="3" t="s">
        <v>1</v>
      </c>
      <c r="L444" s="3"/>
      <c r="M444" s="3" t="s">
        <v>1</v>
      </c>
      <c r="N444" s="3" t="s">
        <v>1</v>
      </c>
      <c r="O444" s="3" t="s">
        <v>1</v>
      </c>
      <c r="P444" s="26"/>
      <c r="Q444" s="3" t="s">
        <v>1</v>
      </c>
      <c r="R444" s="3" t="s">
        <v>1</v>
      </c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>
        <v>0</v>
      </c>
      <c r="AI444" s="3">
        <v>0</v>
      </c>
      <c r="AJ444" s="3" t="s">
        <v>1</v>
      </c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>
        <v>0</v>
      </c>
      <c r="BA444" s="3">
        <v>0</v>
      </c>
      <c r="BB444" s="3" t="s">
        <v>1</v>
      </c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>
        <v>0</v>
      </c>
      <c r="BS444" s="3">
        <v>0</v>
      </c>
      <c r="BT444" s="3">
        <v>0</v>
      </c>
      <c r="BU444" s="3"/>
      <c r="BV444" s="3"/>
      <c r="BW444" s="3">
        <f t="shared" si="1159"/>
        <v>0</v>
      </c>
      <c r="BX444" s="3"/>
      <c r="BY444" s="3"/>
      <c r="BZ444" s="3"/>
      <c r="CA444" s="3">
        <f t="shared" ref="CA444:CA474" si="1284">BV444+BW444</f>
        <v>0</v>
      </c>
      <c r="CB444" s="122"/>
    </row>
    <row r="445" spans="1:80" ht="33.75" x14ac:dyDescent="0.25">
      <c r="A445" s="1" t="s">
        <v>1</v>
      </c>
      <c r="B445" s="1" t="s">
        <v>1</v>
      </c>
      <c r="C445" s="1" t="s">
        <v>1</v>
      </c>
      <c r="D445" s="78" t="s">
        <v>1</v>
      </c>
      <c r="E445" s="78" t="s">
        <v>1</v>
      </c>
      <c r="F445" s="78" t="s">
        <v>1</v>
      </c>
      <c r="G445" s="2" t="s">
        <v>1</v>
      </c>
      <c r="H445" s="10" t="s">
        <v>30</v>
      </c>
      <c r="I445" s="11">
        <f>SUM(I446,I453,I455)</f>
        <v>99588</v>
      </c>
      <c r="J445" s="11">
        <f t="shared" si="1283"/>
        <v>99588</v>
      </c>
      <c r="K445" s="11">
        <f t="shared" ref="K445" si="1285">SUM(K446,K453,K455)</f>
        <v>99588</v>
      </c>
      <c r="L445" s="11">
        <f t="shared" ref="L445:L473" si="1286">SUM(M445:O445)</f>
        <v>0</v>
      </c>
      <c r="M445" s="11">
        <f t="shared" ref="M445:Q445" si="1287">SUM(M446,M453,M455)</f>
        <v>0</v>
      </c>
      <c r="N445" s="11">
        <f t="shared" si="1287"/>
        <v>0</v>
      </c>
      <c r="O445" s="11">
        <f t="shared" si="1287"/>
        <v>0</v>
      </c>
      <c r="P445" s="11">
        <f t="shared" si="1287"/>
        <v>0</v>
      </c>
      <c r="Q445" s="11">
        <f t="shared" si="1287"/>
        <v>0</v>
      </c>
      <c r="R445" s="11">
        <f t="shared" ref="R445:AG445" si="1288">SUM(R446,R453,R455)</f>
        <v>0</v>
      </c>
      <c r="S445" s="11">
        <f t="shared" si="1288"/>
        <v>0</v>
      </c>
      <c r="T445" s="11">
        <f t="shared" si="1288"/>
        <v>0</v>
      </c>
      <c r="U445" s="11">
        <f t="shared" si="1288"/>
        <v>0</v>
      </c>
      <c r="V445" s="11">
        <f t="shared" si="1288"/>
        <v>0</v>
      </c>
      <c r="W445" s="11">
        <f t="shared" si="1288"/>
        <v>0</v>
      </c>
      <c r="X445" s="11">
        <f t="shared" ref="X445" si="1289">SUM(X446,X453,X455)</f>
        <v>0</v>
      </c>
      <c r="Y445" s="11">
        <f t="shared" si="1288"/>
        <v>0</v>
      </c>
      <c r="Z445" s="11">
        <f t="shared" si="1288"/>
        <v>0</v>
      </c>
      <c r="AA445" s="11">
        <f t="shared" si="1288"/>
        <v>0</v>
      </c>
      <c r="AB445" s="11">
        <f t="shared" si="1288"/>
        <v>0</v>
      </c>
      <c r="AC445" s="11">
        <f t="shared" si="1288"/>
        <v>0</v>
      </c>
      <c r="AD445" s="11">
        <f t="shared" si="1288"/>
        <v>0</v>
      </c>
      <c r="AE445" s="11">
        <f t="shared" si="1288"/>
        <v>0</v>
      </c>
      <c r="AF445" s="11">
        <f t="shared" si="1288"/>
        <v>0</v>
      </c>
      <c r="AG445" s="11">
        <f t="shared" si="1288"/>
        <v>0</v>
      </c>
      <c r="AH445" s="11">
        <v>0</v>
      </c>
      <c r="AI445" s="11">
        <v>0</v>
      </c>
      <c r="AJ445" s="11">
        <f t="shared" ref="AJ445:AY445" si="1290">SUM(AJ446,AJ453,AJ455)</f>
        <v>0</v>
      </c>
      <c r="AK445" s="11">
        <f t="shared" si="1290"/>
        <v>0</v>
      </c>
      <c r="AL445" s="11">
        <f t="shared" si="1290"/>
        <v>0</v>
      </c>
      <c r="AM445" s="11">
        <f t="shared" si="1290"/>
        <v>0</v>
      </c>
      <c r="AN445" s="11">
        <f t="shared" si="1290"/>
        <v>0</v>
      </c>
      <c r="AO445" s="11">
        <f t="shared" si="1290"/>
        <v>0</v>
      </c>
      <c r="AP445" s="11">
        <f t="shared" ref="AP445" si="1291">SUM(AP446,AP453,AP455)</f>
        <v>0</v>
      </c>
      <c r="AQ445" s="11">
        <f t="shared" si="1290"/>
        <v>0</v>
      </c>
      <c r="AR445" s="11">
        <f t="shared" si="1290"/>
        <v>0</v>
      </c>
      <c r="AS445" s="11">
        <f t="shared" si="1290"/>
        <v>0</v>
      </c>
      <c r="AT445" s="11">
        <f t="shared" si="1290"/>
        <v>0</v>
      </c>
      <c r="AU445" s="11">
        <f t="shared" si="1290"/>
        <v>0</v>
      </c>
      <c r="AV445" s="11">
        <f t="shared" si="1290"/>
        <v>0</v>
      </c>
      <c r="AW445" s="11">
        <f t="shared" si="1290"/>
        <v>0</v>
      </c>
      <c r="AX445" s="11">
        <f t="shared" si="1290"/>
        <v>0</v>
      </c>
      <c r="AY445" s="11">
        <f t="shared" si="1290"/>
        <v>0</v>
      </c>
      <c r="AZ445" s="11">
        <v>0</v>
      </c>
      <c r="BA445" s="11">
        <v>0</v>
      </c>
      <c r="BB445" s="11">
        <f t="shared" ref="BB445:BQ445" si="1292">SUM(BB446,BB453,BB455)</f>
        <v>0</v>
      </c>
      <c r="BC445" s="11">
        <f t="shared" si="1292"/>
        <v>0</v>
      </c>
      <c r="BD445" s="11">
        <f t="shared" si="1292"/>
        <v>0</v>
      </c>
      <c r="BE445" s="11">
        <f t="shared" si="1292"/>
        <v>0</v>
      </c>
      <c r="BF445" s="11">
        <f t="shared" si="1292"/>
        <v>0</v>
      </c>
      <c r="BG445" s="11">
        <f t="shared" si="1292"/>
        <v>0</v>
      </c>
      <c r="BH445" s="11">
        <f t="shared" ref="BH445" si="1293">SUM(BH446,BH453,BH455)</f>
        <v>0</v>
      </c>
      <c r="BI445" s="11">
        <f t="shared" si="1292"/>
        <v>0</v>
      </c>
      <c r="BJ445" s="11">
        <f t="shared" si="1292"/>
        <v>0</v>
      </c>
      <c r="BK445" s="11">
        <f t="shared" si="1292"/>
        <v>0</v>
      </c>
      <c r="BL445" s="11">
        <f t="shared" si="1292"/>
        <v>0</v>
      </c>
      <c r="BM445" s="11">
        <f t="shared" si="1292"/>
        <v>0</v>
      </c>
      <c r="BN445" s="11">
        <f t="shared" si="1292"/>
        <v>0</v>
      </c>
      <c r="BO445" s="11">
        <f t="shared" si="1292"/>
        <v>0</v>
      </c>
      <c r="BP445" s="11">
        <f t="shared" si="1292"/>
        <v>0</v>
      </c>
      <c r="BQ445" s="11">
        <f t="shared" si="1292"/>
        <v>0</v>
      </c>
      <c r="BR445" s="11">
        <v>0</v>
      </c>
      <c r="BS445" s="11">
        <v>0</v>
      </c>
      <c r="BT445" s="11">
        <f t="shared" ref="BT445:BZ445" si="1294">SUM(BT446,BT453,BT455)</f>
        <v>99588</v>
      </c>
      <c r="BU445" s="11">
        <f t="shared" si="1294"/>
        <v>99588</v>
      </c>
      <c r="BV445" s="11">
        <f t="shared" si="1294"/>
        <v>48312</v>
      </c>
      <c r="BW445" s="11">
        <f t="shared" si="1294"/>
        <v>8050</v>
      </c>
      <c r="BX445" s="11">
        <f t="shared" si="1294"/>
        <v>8050</v>
      </c>
      <c r="BY445" s="11">
        <f t="shared" si="1294"/>
        <v>0</v>
      </c>
      <c r="BZ445" s="11">
        <f t="shared" si="1294"/>
        <v>0</v>
      </c>
      <c r="CA445" s="11">
        <f t="shared" si="1284"/>
        <v>56362</v>
      </c>
      <c r="CB445" s="123">
        <f t="shared" ref="CB445:CB473" si="1295">IF(BU445=0,"-",CA445/BU445*100)</f>
        <v>56.595172109089454</v>
      </c>
    </row>
    <row r="446" spans="1:80" x14ac:dyDescent="0.25">
      <c r="A446" s="4" t="s">
        <v>27</v>
      </c>
      <c r="B446" s="4" t="s">
        <v>244</v>
      </c>
      <c r="C446" s="4" t="s">
        <v>28</v>
      </c>
      <c r="D446" s="79" t="s">
        <v>245</v>
      </c>
      <c r="E446" s="78" t="s">
        <v>31</v>
      </c>
      <c r="F446" s="78" t="s">
        <v>1</v>
      </c>
      <c r="G446" s="2" t="s">
        <v>1</v>
      </c>
      <c r="H446" s="2" t="s">
        <v>32</v>
      </c>
      <c r="I446" s="12">
        <f>SUM(I447:I448)</f>
        <v>88888</v>
      </c>
      <c r="J446" s="12">
        <f t="shared" si="1283"/>
        <v>88888</v>
      </c>
      <c r="K446" s="12">
        <f t="shared" ref="K446" si="1296">SUM(K447:K448)</f>
        <v>88888</v>
      </c>
      <c r="L446" s="12">
        <f t="shared" si="1286"/>
        <v>0</v>
      </c>
      <c r="M446" s="12">
        <f t="shared" ref="M446:Q446" si="1297">SUM(M447:M448)</f>
        <v>0</v>
      </c>
      <c r="N446" s="12">
        <f t="shared" si="1297"/>
        <v>0</v>
      </c>
      <c r="O446" s="12">
        <f t="shared" si="1297"/>
        <v>0</v>
      </c>
      <c r="P446" s="12">
        <f t="shared" si="1297"/>
        <v>0</v>
      </c>
      <c r="Q446" s="12">
        <f t="shared" si="1297"/>
        <v>0</v>
      </c>
      <c r="R446" s="12">
        <f t="shared" ref="R446:AG446" si="1298">SUM(R447:R448)</f>
        <v>0</v>
      </c>
      <c r="S446" s="12">
        <f t="shared" si="1298"/>
        <v>0</v>
      </c>
      <c r="T446" s="12">
        <f t="shared" si="1298"/>
        <v>0</v>
      </c>
      <c r="U446" s="12">
        <f t="shared" si="1298"/>
        <v>0</v>
      </c>
      <c r="V446" s="12">
        <f t="shared" si="1298"/>
        <v>0</v>
      </c>
      <c r="W446" s="12">
        <f t="shared" si="1298"/>
        <v>0</v>
      </c>
      <c r="X446" s="12">
        <f t="shared" ref="X446" si="1299">SUM(X447:X448)</f>
        <v>0</v>
      </c>
      <c r="Y446" s="12">
        <f t="shared" si="1298"/>
        <v>0</v>
      </c>
      <c r="Z446" s="12">
        <f t="shared" si="1298"/>
        <v>0</v>
      </c>
      <c r="AA446" s="12">
        <f t="shared" si="1298"/>
        <v>0</v>
      </c>
      <c r="AB446" s="12">
        <f t="shared" si="1298"/>
        <v>0</v>
      </c>
      <c r="AC446" s="12">
        <f t="shared" si="1298"/>
        <v>0</v>
      </c>
      <c r="AD446" s="12">
        <f t="shared" si="1298"/>
        <v>0</v>
      </c>
      <c r="AE446" s="12">
        <f t="shared" si="1298"/>
        <v>0</v>
      </c>
      <c r="AF446" s="12">
        <f t="shared" si="1298"/>
        <v>0</v>
      </c>
      <c r="AG446" s="12">
        <f t="shared" si="1298"/>
        <v>0</v>
      </c>
      <c r="AH446" s="12">
        <v>0</v>
      </c>
      <c r="AI446" s="12">
        <v>0</v>
      </c>
      <c r="AJ446" s="12">
        <f t="shared" ref="AJ446:AY446" si="1300">SUM(AJ447:AJ448)</f>
        <v>0</v>
      </c>
      <c r="AK446" s="12">
        <f t="shared" si="1300"/>
        <v>0</v>
      </c>
      <c r="AL446" s="12">
        <f t="shared" si="1300"/>
        <v>0</v>
      </c>
      <c r="AM446" s="12">
        <f t="shared" si="1300"/>
        <v>0</v>
      </c>
      <c r="AN446" s="12">
        <f t="shared" si="1300"/>
        <v>0</v>
      </c>
      <c r="AO446" s="12">
        <f t="shared" si="1300"/>
        <v>0</v>
      </c>
      <c r="AP446" s="12">
        <f t="shared" ref="AP446" si="1301">SUM(AP447:AP448)</f>
        <v>0</v>
      </c>
      <c r="AQ446" s="12">
        <f t="shared" si="1300"/>
        <v>0</v>
      </c>
      <c r="AR446" s="12">
        <f t="shared" si="1300"/>
        <v>0</v>
      </c>
      <c r="AS446" s="12">
        <f t="shared" si="1300"/>
        <v>0</v>
      </c>
      <c r="AT446" s="12">
        <f t="shared" si="1300"/>
        <v>0</v>
      </c>
      <c r="AU446" s="12">
        <f t="shared" si="1300"/>
        <v>0</v>
      </c>
      <c r="AV446" s="12">
        <f t="shared" si="1300"/>
        <v>0</v>
      </c>
      <c r="AW446" s="12">
        <f t="shared" si="1300"/>
        <v>0</v>
      </c>
      <c r="AX446" s="12">
        <f t="shared" si="1300"/>
        <v>0</v>
      </c>
      <c r="AY446" s="12">
        <f t="shared" si="1300"/>
        <v>0</v>
      </c>
      <c r="AZ446" s="12">
        <v>0</v>
      </c>
      <c r="BA446" s="12">
        <v>0</v>
      </c>
      <c r="BB446" s="12">
        <f t="shared" ref="BB446:BQ446" si="1302">SUM(BB447:BB448)</f>
        <v>0</v>
      </c>
      <c r="BC446" s="12">
        <f t="shared" si="1302"/>
        <v>0</v>
      </c>
      <c r="BD446" s="12">
        <f t="shared" si="1302"/>
        <v>0</v>
      </c>
      <c r="BE446" s="12">
        <f t="shared" si="1302"/>
        <v>0</v>
      </c>
      <c r="BF446" s="12">
        <f t="shared" si="1302"/>
        <v>0</v>
      </c>
      <c r="BG446" s="12">
        <f t="shared" si="1302"/>
        <v>0</v>
      </c>
      <c r="BH446" s="12">
        <f t="shared" ref="BH446" si="1303">SUM(BH447:BH448)</f>
        <v>0</v>
      </c>
      <c r="BI446" s="12">
        <f t="shared" si="1302"/>
        <v>0</v>
      </c>
      <c r="BJ446" s="12">
        <f t="shared" si="1302"/>
        <v>0</v>
      </c>
      <c r="BK446" s="12">
        <f t="shared" si="1302"/>
        <v>0</v>
      </c>
      <c r="BL446" s="12">
        <f t="shared" si="1302"/>
        <v>0</v>
      </c>
      <c r="BM446" s="12">
        <f t="shared" si="1302"/>
        <v>0</v>
      </c>
      <c r="BN446" s="12">
        <f t="shared" si="1302"/>
        <v>0</v>
      </c>
      <c r="BO446" s="12">
        <f t="shared" si="1302"/>
        <v>0</v>
      </c>
      <c r="BP446" s="12">
        <f t="shared" si="1302"/>
        <v>0</v>
      </c>
      <c r="BQ446" s="12">
        <f t="shared" si="1302"/>
        <v>0</v>
      </c>
      <c r="BR446" s="12">
        <v>0</v>
      </c>
      <c r="BS446" s="12">
        <v>0</v>
      </c>
      <c r="BT446" s="12">
        <f t="shared" ref="BT446:BW446" si="1304">SUM(BT447:BT448)</f>
        <v>88888</v>
      </c>
      <c r="BU446" s="12">
        <f t="shared" ref="BU446:BV446" si="1305">SUM(BU447:BU448)</f>
        <v>88888</v>
      </c>
      <c r="BV446" s="12">
        <f t="shared" si="1305"/>
        <v>42942</v>
      </c>
      <c r="BW446" s="12">
        <f t="shared" si="1304"/>
        <v>7158</v>
      </c>
      <c r="BX446" s="12">
        <f t="shared" ref="BX446:BZ446" si="1306">SUM(BX447:BX448)</f>
        <v>7158</v>
      </c>
      <c r="BY446" s="12">
        <f t="shared" si="1306"/>
        <v>0</v>
      </c>
      <c r="BZ446" s="12">
        <f t="shared" si="1306"/>
        <v>0</v>
      </c>
      <c r="CA446" s="12">
        <f t="shared" si="1284"/>
        <v>50100</v>
      </c>
      <c r="CB446" s="124">
        <f t="shared" si="1295"/>
        <v>56.363063630636304</v>
      </c>
    </row>
    <row r="447" spans="1:80" x14ac:dyDescent="0.25">
      <c r="A447" s="4" t="s">
        <v>27</v>
      </c>
      <c r="B447" s="4" t="s">
        <v>244</v>
      </c>
      <c r="C447" s="4" t="s">
        <v>28</v>
      </c>
      <c r="D447" s="79" t="s">
        <v>245</v>
      </c>
      <c r="E447" s="89">
        <v>6111</v>
      </c>
      <c r="F447" s="79"/>
      <c r="G447" s="74" t="s">
        <v>1887</v>
      </c>
      <c r="H447" s="13" t="s">
        <v>33</v>
      </c>
      <c r="I447" s="14">
        <v>77500</v>
      </c>
      <c r="J447" s="14">
        <f t="shared" si="1283"/>
        <v>77500</v>
      </c>
      <c r="K447" s="14">
        <v>77500</v>
      </c>
      <c r="L447" s="14">
        <f t="shared" si="1286"/>
        <v>0</v>
      </c>
      <c r="M447" s="14">
        <v>0</v>
      </c>
      <c r="N447" s="14">
        <v>0</v>
      </c>
      <c r="O447" s="14">
        <v>0</v>
      </c>
      <c r="P447" s="14">
        <v>0</v>
      </c>
      <c r="Q447" s="14">
        <v>0</v>
      </c>
      <c r="R447" s="14">
        <v>0</v>
      </c>
      <c r="S447" s="14"/>
      <c r="T447" s="14"/>
      <c r="U447" s="14"/>
      <c r="V447" s="14"/>
      <c r="W447" s="14"/>
      <c r="X447" s="14">
        <f t="shared" si="1196"/>
        <v>0</v>
      </c>
      <c r="Y447" s="14"/>
      <c r="Z447" s="14"/>
      <c r="AA447" s="14"/>
      <c r="AB447" s="14"/>
      <c r="AC447" s="14"/>
      <c r="AD447" s="14"/>
      <c r="AE447" s="14"/>
      <c r="AF447" s="14"/>
      <c r="AG447" s="14"/>
      <c r="AH447" s="14">
        <v>0</v>
      </c>
      <c r="AI447" s="14">
        <v>0</v>
      </c>
      <c r="AJ447" s="14">
        <v>0</v>
      </c>
      <c r="AK447" s="14"/>
      <c r="AL447" s="14"/>
      <c r="AM447" s="14"/>
      <c r="AN447" s="14"/>
      <c r="AO447" s="14"/>
      <c r="AP447" s="14">
        <f t="shared" si="1197"/>
        <v>0</v>
      </c>
      <c r="AQ447" s="14"/>
      <c r="AR447" s="14"/>
      <c r="AS447" s="14"/>
      <c r="AT447" s="14"/>
      <c r="AU447" s="14"/>
      <c r="AV447" s="14"/>
      <c r="AW447" s="14"/>
      <c r="AX447" s="14"/>
      <c r="AY447" s="14"/>
      <c r="AZ447" s="14">
        <v>0</v>
      </c>
      <c r="BA447" s="14">
        <v>0</v>
      </c>
      <c r="BB447" s="14">
        <v>0</v>
      </c>
      <c r="BC447" s="14"/>
      <c r="BD447" s="14"/>
      <c r="BE447" s="14"/>
      <c r="BF447" s="14"/>
      <c r="BG447" s="14"/>
      <c r="BH447" s="14">
        <f t="shared" si="1198"/>
        <v>0</v>
      </c>
      <c r="BI447" s="14"/>
      <c r="BJ447" s="14"/>
      <c r="BK447" s="14"/>
      <c r="BL447" s="14"/>
      <c r="BM447" s="14"/>
      <c r="BN447" s="14"/>
      <c r="BO447" s="14"/>
      <c r="BP447" s="14"/>
      <c r="BQ447" s="14"/>
      <c r="BR447" s="14">
        <v>0</v>
      </c>
      <c r="BS447" s="14">
        <v>0</v>
      </c>
      <c r="BT447" s="14">
        <v>77500</v>
      </c>
      <c r="BU447" s="14">
        <v>77500</v>
      </c>
      <c r="BV447" s="14">
        <v>38748</v>
      </c>
      <c r="BW447" s="14">
        <f t="shared" si="1159"/>
        <v>6459</v>
      </c>
      <c r="BX447" s="14">
        <v>6459</v>
      </c>
      <c r="BY447" s="14"/>
      <c r="BZ447" s="14"/>
      <c r="CA447" s="14">
        <f t="shared" si="1284"/>
        <v>45207</v>
      </c>
      <c r="CB447" s="122">
        <f t="shared" si="1295"/>
        <v>58.331612903225803</v>
      </c>
    </row>
    <row r="448" spans="1:80" x14ac:dyDescent="0.25">
      <c r="A448" s="1" t="s">
        <v>27</v>
      </c>
      <c r="B448" s="1" t="s">
        <v>244</v>
      </c>
      <c r="C448" s="1" t="s">
        <v>28</v>
      </c>
      <c r="D448" s="82" t="s">
        <v>245</v>
      </c>
      <c r="E448" s="82" t="s">
        <v>34</v>
      </c>
      <c r="F448" s="79" t="s">
        <v>1</v>
      </c>
      <c r="G448" s="13" t="s">
        <v>1</v>
      </c>
      <c r="H448" s="2" t="s">
        <v>35</v>
      </c>
      <c r="I448" s="12">
        <f>SUM(I449:I452)</f>
        <v>11388</v>
      </c>
      <c r="J448" s="12">
        <f t="shared" si="1283"/>
        <v>11388</v>
      </c>
      <c r="K448" s="12">
        <f t="shared" ref="K448" si="1307">SUM(K449:K452)</f>
        <v>11388</v>
      </c>
      <c r="L448" s="12">
        <f t="shared" si="1286"/>
        <v>0</v>
      </c>
      <c r="M448" s="12">
        <f t="shared" ref="M448:Q448" si="1308">SUM(M449:M452)</f>
        <v>0</v>
      </c>
      <c r="N448" s="12">
        <f t="shared" si="1308"/>
        <v>0</v>
      </c>
      <c r="O448" s="12">
        <f t="shared" si="1308"/>
        <v>0</v>
      </c>
      <c r="P448" s="12">
        <f t="shared" si="1308"/>
        <v>0</v>
      </c>
      <c r="Q448" s="12">
        <f t="shared" si="1308"/>
        <v>0</v>
      </c>
      <c r="R448" s="12">
        <f t="shared" ref="R448:AG448" si="1309">SUM(R449:R452)</f>
        <v>0</v>
      </c>
      <c r="S448" s="12">
        <f t="shared" si="1309"/>
        <v>0</v>
      </c>
      <c r="T448" s="12">
        <f t="shared" si="1309"/>
        <v>0</v>
      </c>
      <c r="U448" s="12">
        <f t="shared" si="1309"/>
        <v>0</v>
      </c>
      <c r="V448" s="12">
        <f t="shared" si="1309"/>
        <v>0</v>
      </c>
      <c r="W448" s="12">
        <f t="shared" si="1309"/>
        <v>0</v>
      </c>
      <c r="X448" s="12">
        <f t="shared" si="1309"/>
        <v>0</v>
      </c>
      <c r="Y448" s="12">
        <f t="shared" si="1309"/>
        <v>0</v>
      </c>
      <c r="Z448" s="12">
        <f t="shared" si="1309"/>
        <v>0</v>
      </c>
      <c r="AA448" s="12">
        <f t="shared" si="1309"/>
        <v>0</v>
      </c>
      <c r="AB448" s="12">
        <f t="shared" si="1309"/>
        <v>0</v>
      </c>
      <c r="AC448" s="12">
        <f t="shared" si="1309"/>
        <v>0</v>
      </c>
      <c r="AD448" s="12">
        <f t="shared" si="1309"/>
        <v>0</v>
      </c>
      <c r="AE448" s="12">
        <f t="shared" si="1309"/>
        <v>0</v>
      </c>
      <c r="AF448" s="12">
        <f t="shared" si="1309"/>
        <v>0</v>
      </c>
      <c r="AG448" s="12">
        <f t="shared" si="1309"/>
        <v>0</v>
      </c>
      <c r="AH448" s="12">
        <v>0</v>
      </c>
      <c r="AI448" s="12">
        <v>0</v>
      </c>
      <c r="AJ448" s="12">
        <f t="shared" ref="AJ448:AY448" si="1310">SUM(AJ449:AJ452)</f>
        <v>0</v>
      </c>
      <c r="AK448" s="12">
        <f t="shared" si="1310"/>
        <v>0</v>
      </c>
      <c r="AL448" s="12">
        <f t="shared" si="1310"/>
        <v>0</v>
      </c>
      <c r="AM448" s="12">
        <f t="shared" si="1310"/>
        <v>0</v>
      </c>
      <c r="AN448" s="12">
        <f t="shared" si="1310"/>
        <v>0</v>
      </c>
      <c r="AO448" s="12">
        <f t="shared" si="1310"/>
        <v>0</v>
      </c>
      <c r="AP448" s="12">
        <f t="shared" si="1310"/>
        <v>0</v>
      </c>
      <c r="AQ448" s="12">
        <f t="shared" si="1310"/>
        <v>0</v>
      </c>
      <c r="AR448" s="12">
        <f t="shared" si="1310"/>
        <v>0</v>
      </c>
      <c r="AS448" s="12">
        <f t="shared" si="1310"/>
        <v>0</v>
      </c>
      <c r="AT448" s="12">
        <f t="shared" si="1310"/>
        <v>0</v>
      </c>
      <c r="AU448" s="12">
        <f t="shared" si="1310"/>
        <v>0</v>
      </c>
      <c r="AV448" s="12">
        <f t="shared" si="1310"/>
        <v>0</v>
      </c>
      <c r="AW448" s="12">
        <f t="shared" si="1310"/>
        <v>0</v>
      </c>
      <c r="AX448" s="12">
        <f t="shared" si="1310"/>
        <v>0</v>
      </c>
      <c r="AY448" s="12">
        <f t="shared" si="1310"/>
        <v>0</v>
      </c>
      <c r="AZ448" s="12">
        <v>0</v>
      </c>
      <c r="BA448" s="12">
        <v>0</v>
      </c>
      <c r="BB448" s="12">
        <f t="shared" ref="BB448:BQ448" si="1311">SUM(BB449:BB452)</f>
        <v>0</v>
      </c>
      <c r="BC448" s="12">
        <f t="shared" si="1311"/>
        <v>0</v>
      </c>
      <c r="BD448" s="12">
        <f t="shared" si="1311"/>
        <v>0</v>
      </c>
      <c r="BE448" s="12">
        <f t="shared" si="1311"/>
        <v>0</v>
      </c>
      <c r="BF448" s="12">
        <f t="shared" si="1311"/>
        <v>0</v>
      </c>
      <c r="BG448" s="12">
        <f t="shared" si="1311"/>
        <v>0</v>
      </c>
      <c r="BH448" s="12">
        <f t="shared" si="1311"/>
        <v>0</v>
      </c>
      <c r="BI448" s="12">
        <f t="shared" si="1311"/>
        <v>0</v>
      </c>
      <c r="BJ448" s="12">
        <f t="shared" si="1311"/>
        <v>0</v>
      </c>
      <c r="BK448" s="12">
        <f t="shared" si="1311"/>
        <v>0</v>
      </c>
      <c r="BL448" s="12">
        <f t="shared" si="1311"/>
        <v>0</v>
      </c>
      <c r="BM448" s="12">
        <f t="shared" si="1311"/>
        <v>0</v>
      </c>
      <c r="BN448" s="12">
        <f t="shared" si="1311"/>
        <v>0</v>
      </c>
      <c r="BO448" s="12">
        <f t="shared" si="1311"/>
        <v>0</v>
      </c>
      <c r="BP448" s="12">
        <f t="shared" si="1311"/>
        <v>0</v>
      </c>
      <c r="BQ448" s="12">
        <f t="shared" si="1311"/>
        <v>0</v>
      </c>
      <c r="BR448" s="12">
        <v>0</v>
      </c>
      <c r="BS448" s="12">
        <v>0</v>
      </c>
      <c r="BT448" s="12">
        <f t="shared" ref="BT448:BZ448" si="1312">SUM(BT449:BT452)</f>
        <v>11388</v>
      </c>
      <c r="BU448" s="12">
        <f t="shared" si="1312"/>
        <v>11388</v>
      </c>
      <c r="BV448" s="12">
        <f t="shared" si="1312"/>
        <v>4194</v>
      </c>
      <c r="BW448" s="12">
        <f t="shared" si="1312"/>
        <v>699</v>
      </c>
      <c r="BX448" s="12">
        <f t="shared" si="1312"/>
        <v>699</v>
      </c>
      <c r="BY448" s="12">
        <f t="shared" si="1312"/>
        <v>0</v>
      </c>
      <c r="BZ448" s="12">
        <f t="shared" si="1312"/>
        <v>0</v>
      </c>
      <c r="CA448" s="12">
        <f t="shared" si="1284"/>
        <v>4893</v>
      </c>
      <c r="CB448" s="124">
        <f t="shared" si="1295"/>
        <v>42.966280295047419</v>
      </c>
    </row>
    <row r="449" spans="1:80" x14ac:dyDescent="0.25">
      <c r="A449" s="4" t="s">
        <v>27</v>
      </c>
      <c r="B449" s="4" t="s">
        <v>244</v>
      </c>
      <c r="C449" s="4" t="s">
        <v>28</v>
      </c>
      <c r="D449" s="79" t="s">
        <v>245</v>
      </c>
      <c r="E449" s="89">
        <v>6112</v>
      </c>
      <c r="F449" s="79" t="s">
        <v>190</v>
      </c>
      <c r="G449" s="74" t="s">
        <v>1887</v>
      </c>
      <c r="H449" s="13" t="s">
        <v>92</v>
      </c>
      <c r="I449" s="14">
        <v>1908</v>
      </c>
      <c r="J449" s="14">
        <f t="shared" si="1283"/>
        <v>1908</v>
      </c>
      <c r="K449" s="14">
        <v>1908</v>
      </c>
      <c r="L449" s="14">
        <f t="shared" si="1286"/>
        <v>0</v>
      </c>
      <c r="M449" s="14">
        <v>0</v>
      </c>
      <c r="N449" s="14">
        <v>0</v>
      </c>
      <c r="O449" s="14">
        <v>0</v>
      </c>
      <c r="P449" s="14">
        <v>0</v>
      </c>
      <c r="Q449" s="14">
        <v>0</v>
      </c>
      <c r="R449" s="14">
        <v>0</v>
      </c>
      <c r="S449" s="14"/>
      <c r="T449" s="14"/>
      <c r="U449" s="14"/>
      <c r="V449" s="14"/>
      <c r="W449" s="14"/>
      <c r="X449" s="14">
        <f t="shared" si="1196"/>
        <v>0</v>
      </c>
      <c r="Y449" s="14"/>
      <c r="Z449" s="14"/>
      <c r="AA449" s="14"/>
      <c r="AB449" s="14"/>
      <c r="AC449" s="14"/>
      <c r="AD449" s="14"/>
      <c r="AE449" s="14"/>
      <c r="AF449" s="14"/>
      <c r="AG449" s="14"/>
      <c r="AH449" s="14">
        <v>0</v>
      </c>
      <c r="AI449" s="14">
        <v>0</v>
      </c>
      <c r="AJ449" s="14">
        <v>0</v>
      </c>
      <c r="AK449" s="14"/>
      <c r="AL449" s="14"/>
      <c r="AM449" s="14"/>
      <c r="AN449" s="14"/>
      <c r="AO449" s="14"/>
      <c r="AP449" s="14">
        <f t="shared" si="1197"/>
        <v>0</v>
      </c>
      <c r="AQ449" s="14"/>
      <c r="AR449" s="14"/>
      <c r="AS449" s="14"/>
      <c r="AT449" s="14"/>
      <c r="AU449" s="14"/>
      <c r="AV449" s="14"/>
      <c r="AW449" s="14"/>
      <c r="AX449" s="14"/>
      <c r="AY449" s="14"/>
      <c r="AZ449" s="14">
        <v>0</v>
      </c>
      <c r="BA449" s="14">
        <v>0</v>
      </c>
      <c r="BB449" s="14">
        <v>0</v>
      </c>
      <c r="BC449" s="14"/>
      <c r="BD449" s="14"/>
      <c r="BE449" s="14"/>
      <c r="BF449" s="14"/>
      <c r="BG449" s="14"/>
      <c r="BH449" s="14">
        <f t="shared" si="1198"/>
        <v>0</v>
      </c>
      <c r="BI449" s="14"/>
      <c r="BJ449" s="14"/>
      <c r="BK449" s="14"/>
      <c r="BL449" s="14"/>
      <c r="BM449" s="14"/>
      <c r="BN449" s="14"/>
      <c r="BO449" s="14"/>
      <c r="BP449" s="14"/>
      <c r="BQ449" s="14"/>
      <c r="BR449" s="14">
        <v>0</v>
      </c>
      <c r="BS449" s="14">
        <v>0</v>
      </c>
      <c r="BT449" s="14">
        <v>1908</v>
      </c>
      <c r="BU449" s="14">
        <v>1908</v>
      </c>
      <c r="BV449" s="14">
        <v>954</v>
      </c>
      <c r="BW449" s="14">
        <f t="shared" si="1159"/>
        <v>159</v>
      </c>
      <c r="BX449" s="14">
        <v>159</v>
      </c>
      <c r="BY449" s="14"/>
      <c r="BZ449" s="14"/>
      <c r="CA449" s="14">
        <f t="shared" si="1284"/>
        <v>1113</v>
      </c>
      <c r="CB449" s="122">
        <f t="shared" si="1295"/>
        <v>58.333333333333336</v>
      </c>
    </row>
    <row r="450" spans="1:80" x14ac:dyDescent="0.25">
      <c r="A450" s="4" t="s">
        <v>27</v>
      </c>
      <c r="B450" s="4" t="s">
        <v>244</v>
      </c>
      <c r="C450" s="4" t="s">
        <v>28</v>
      </c>
      <c r="D450" s="79" t="s">
        <v>245</v>
      </c>
      <c r="E450" s="89">
        <v>6112</v>
      </c>
      <c r="F450" s="79" t="s">
        <v>191</v>
      </c>
      <c r="G450" s="74" t="s">
        <v>1887</v>
      </c>
      <c r="H450" s="13" t="s">
        <v>39</v>
      </c>
      <c r="I450" s="14">
        <v>6480</v>
      </c>
      <c r="J450" s="14">
        <f t="shared" si="1283"/>
        <v>6480</v>
      </c>
      <c r="K450" s="14">
        <v>6480</v>
      </c>
      <c r="L450" s="14">
        <f t="shared" si="1286"/>
        <v>0</v>
      </c>
      <c r="M450" s="14">
        <v>0</v>
      </c>
      <c r="N450" s="14">
        <v>0</v>
      </c>
      <c r="O450" s="14">
        <v>0</v>
      </c>
      <c r="P450" s="14">
        <v>0</v>
      </c>
      <c r="Q450" s="14">
        <v>0</v>
      </c>
      <c r="R450" s="14">
        <v>0</v>
      </c>
      <c r="S450" s="14"/>
      <c r="T450" s="14"/>
      <c r="U450" s="14"/>
      <c r="V450" s="14"/>
      <c r="W450" s="14"/>
      <c r="X450" s="14">
        <f t="shared" si="1196"/>
        <v>0</v>
      </c>
      <c r="Y450" s="14"/>
      <c r="Z450" s="14"/>
      <c r="AA450" s="14"/>
      <c r="AB450" s="14"/>
      <c r="AC450" s="14"/>
      <c r="AD450" s="14"/>
      <c r="AE450" s="14"/>
      <c r="AF450" s="14"/>
      <c r="AG450" s="14"/>
      <c r="AH450" s="14">
        <v>0</v>
      </c>
      <c r="AI450" s="14">
        <v>0</v>
      </c>
      <c r="AJ450" s="14">
        <v>0</v>
      </c>
      <c r="AK450" s="14"/>
      <c r="AL450" s="14"/>
      <c r="AM450" s="14"/>
      <c r="AN450" s="14"/>
      <c r="AO450" s="14"/>
      <c r="AP450" s="14">
        <f t="shared" si="1197"/>
        <v>0</v>
      </c>
      <c r="AQ450" s="14"/>
      <c r="AR450" s="14"/>
      <c r="AS450" s="14"/>
      <c r="AT450" s="14"/>
      <c r="AU450" s="14"/>
      <c r="AV450" s="14"/>
      <c r="AW450" s="14"/>
      <c r="AX450" s="14"/>
      <c r="AY450" s="14"/>
      <c r="AZ450" s="14">
        <v>0</v>
      </c>
      <c r="BA450" s="14">
        <v>0</v>
      </c>
      <c r="BB450" s="14">
        <v>0</v>
      </c>
      <c r="BC450" s="14"/>
      <c r="BD450" s="14"/>
      <c r="BE450" s="14"/>
      <c r="BF450" s="14"/>
      <c r="BG450" s="14"/>
      <c r="BH450" s="14">
        <f t="shared" si="1198"/>
        <v>0</v>
      </c>
      <c r="BI450" s="14"/>
      <c r="BJ450" s="14"/>
      <c r="BK450" s="14"/>
      <c r="BL450" s="14"/>
      <c r="BM450" s="14"/>
      <c r="BN450" s="14"/>
      <c r="BO450" s="14"/>
      <c r="BP450" s="14"/>
      <c r="BQ450" s="14"/>
      <c r="BR450" s="14">
        <v>0</v>
      </c>
      <c r="BS450" s="14">
        <v>0</v>
      </c>
      <c r="BT450" s="14">
        <v>6480</v>
      </c>
      <c r="BU450" s="14">
        <v>6480</v>
      </c>
      <c r="BV450" s="14">
        <v>3240</v>
      </c>
      <c r="BW450" s="14">
        <f t="shared" si="1159"/>
        <v>540</v>
      </c>
      <c r="BX450" s="14">
        <v>540</v>
      </c>
      <c r="BY450" s="14"/>
      <c r="BZ450" s="14"/>
      <c r="CA450" s="14">
        <f t="shared" si="1284"/>
        <v>3780</v>
      </c>
      <c r="CB450" s="122">
        <f t="shared" si="1295"/>
        <v>58.333333333333336</v>
      </c>
    </row>
    <row r="451" spans="1:80" x14ac:dyDescent="0.25">
      <c r="A451" s="4" t="s">
        <v>27</v>
      </c>
      <c r="B451" s="4" t="s">
        <v>244</v>
      </c>
      <c r="C451" s="4" t="s">
        <v>28</v>
      </c>
      <c r="D451" s="79" t="s">
        <v>245</v>
      </c>
      <c r="E451" s="89">
        <v>6112</v>
      </c>
      <c r="F451" s="79" t="s">
        <v>192</v>
      </c>
      <c r="G451" s="74" t="s">
        <v>1887</v>
      </c>
      <c r="H451" s="13" t="s">
        <v>41</v>
      </c>
      <c r="I451" s="14">
        <v>2000</v>
      </c>
      <c r="J451" s="14">
        <f t="shared" si="1283"/>
        <v>2000</v>
      </c>
      <c r="K451" s="14">
        <v>2000</v>
      </c>
      <c r="L451" s="14">
        <f t="shared" si="1286"/>
        <v>0</v>
      </c>
      <c r="M451" s="14">
        <v>0</v>
      </c>
      <c r="N451" s="14">
        <v>0</v>
      </c>
      <c r="O451" s="14">
        <v>0</v>
      </c>
      <c r="P451" s="14">
        <v>0</v>
      </c>
      <c r="Q451" s="14">
        <v>0</v>
      </c>
      <c r="R451" s="14">
        <v>0</v>
      </c>
      <c r="S451" s="14"/>
      <c r="T451" s="14"/>
      <c r="U451" s="14"/>
      <c r="V451" s="14"/>
      <c r="W451" s="14"/>
      <c r="X451" s="14">
        <f t="shared" si="1196"/>
        <v>0</v>
      </c>
      <c r="Y451" s="14"/>
      <c r="Z451" s="14"/>
      <c r="AA451" s="14"/>
      <c r="AB451" s="14"/>
      <c r="AC451" s="14"/>
      <c r="AD451" s="14"/>
      <c r="AE451" s="14"/>
      <c r="AF451" s="14"/>
      <c r="AG451" s="14"/>
      <c r="AH451" s="14">
        <v>0</v>
      </c>
      <c r="AI451" s="14">
        <v>0</v>
      </c>
      <c r="AJ451" s="14">
        <v>0</v>
      </c>
      <c r="AK451" s="14"/>
      <c r="AL451" s="14"/>
      <c r="AM451" s="14"/>
      <c r="AN451" s="14"/>
      <c r="AO451" s="14"/>
      <c r="AP451" s="14">
        <f t="shared" si="1197"/>
        <v>0</v>
      </c>
      <c r="AQ451" s="14"/>
      <c r="AR451" s="14"/>
      <c r="AS451" s="14"/>
      <c r="AT451" s="14"/>
      <c r="AU451" s="14"/>
      <c r="AV451" s="14"/>
      <c r="AW451" s="14"/>
      <c r="AX451" s="14"/>
      <c r="AY451" s="14"/>
      <c r="AZ451" s="14">
        <v>0</v>
      </c>
      <c r="BA451" s="14">
        <v>0</v>
      </c>
      <c r="BB451" s="14">
        <v>0</v>
      </c>
      <c r="BC451" s="14"/>
      <c r="BD451" s="14"/>
      <c r="BE451" s="14"/>
      <c r="BF451" s="14"/>
      <c r="BG451" s="14"/>
      <c r="BH451" s="14">
        <f t="shared" si="1198"/>
        <v>0</v>
      </c>
      <c r="BI451" s="14"/>
      <c r="BJ451" s="14"/>
      <c r="BK451" s="14"/>
      <c r="BL451" s="14"/>
      <c r="BM451" s="14"/>
      <c r="BN451" s="14"/>
      <c r="BO451" s="14"/>
      <c r="BP451" s="14"/>
      <c r="BQ451" s="14"/>
      <c r="BR451" s="14">
        <v>0</v>
      </c>
      <c r="BS451" s="14">
        <v>0</v>
      </c>
      <c r="BT451" s="14">
        <v>2000</v>
      </c>
      <c r="BU451" s="14">
        <v>2000</v>
      </c>
      <c r="BV451" s="14">
        <v>0</v>
      </c>
      <c r="BW451" s="14">
        <f t="shared" si="1159"/>
        <v>0</v>
      </c>
      <c r="BX451" s="14"/>
      <c r="BY451" s="14"/>
      <c r="BZ451" s="14"/>
      <c r="CA451" s="14">
        <f t="shared" si="1284"/>
        <v>0</v>
      </c>
      <c r="CB451" s="122">
        <f t="shared" si="1295"/>
        <v>0</v>
      </c>
    </row>
    <row r="452" spans="1:80" x14ac:dyDescent="0.25">
      <c r="A452" s="4" t="s">
        <v>27</v>
      </c>
      <c r="B452" s="4" t="s">
        <v>244</v>
      </c>
      <c r="C452" s="4" t="s">
        <v>28</v>
      </c>
      <c r="D452" s="79" t="s">
        <v>245</v>
      </c>
      <c r="E452" s="89">
        <v>6112</v>
      </c>
      <c r="F452" s="79" t="s">
        <v>193</v>
      </c>
      <c r="G452" s="74" t="s">
        <v>1887</v>
      </c>
      <c r="H452" s="13" t="s">
        <v>43</v>
      </c>
      <c r="I452" s="14">
        <v>1000</v>
      </c>
      <c r="J452" s="14">
        <f t="shared" si="1283"/>
        <v>1000</v>
      </c>
      <c r="K452" s="14">
        <v>1000</v>
      </c>
      <c r="L452" s="14">
        <f t="shared" si="1286"/>
        <v>0</v>
      </c>
      <c r="M452" s="14">
        <v>0</v>
      </c>
      <c r="N452" s="14">
        <v>0</v>
      </c>
      <c r="O452" s="14">
        <v>0</v>
      </c>
      <c r="P452" s="14">
        <v>0</v>
      </c>
      <c r="Q452" s="14">
        <v>0</v>
      </c>
      <c r="R452" s="14">
        <v>0</v>
      </c>
      <c r="S452" s="14"/>
      <c r="T452" s="14"/>
      <c r="U452" s="14"/>
      <c r="V452" s="14"/>
      <c r="W452" s="14"/>
      <c r="X452" s="14">
        <f t="shared" si="1196"/>
        <v>0</v>
      </c>
      <c r="Y452" s="14"/>
      <c r="Z452" s="14"/>
      <c r="AA452" s="14"/>
      <c r="AB452" s="14"/>
      <c r="AC452" s="14"/>
      <c r="AD452" s="14"/>
      <c r="AE452" s="14"/>
      <c r="AF452" s="14"/>
      <c r="AG452" s="14"/>
      <c r="AH452" s="14">
        <v>0</v>
      </c>
      <c r="AI452" s="14">
        <v>0</v>
      </c>
      <c r="AJ452" s="14">
        <v>0</v>
      </c>
      <c r="AK452" s="14"/>
      <c r="AL452" s="14"/>
      <c r="AM452" s="14"/>
      <c r="AN452" s="14"/>
      <c r="AO452" s="14"/>
      <c r="AP452" s="14">
        <f t="shared" si="1197"/>
        <v>0</v>
      </c>
      <c r="AQ452" s="14"/>
      <c r="AR452" s="14"/>
      <c r="AS452" s="14"/>
      <c r="AT452" s="14"/>
      <c r="AU452" s="14"/>
      <c r="AV452" s="14"/>
      <c r="AW452" s="14"/>
      <c r="AX452" s="14"/>
      <c r="AY452" s="14"/>
      <c r="AZ452" s="14">
        <v>0</v>
      </c>
      <c r="BA452" s="14">
        <v>0</v>
      </c>
      <c r="BB452" s="14">
        <v>0</v>
      </c>
      <c r="BC452" s="14"/>
      <c r="BD452" s="14"/>
      <c r="BE452" s="14"/>
      <c r="BF452" s="14"/>
      <c r="BG452" s="14"/>
      <c r="BH452" s="14">
        <f t="shared" si="1198"/>
        <v>0</v>
      </c>
      <c r="BI452" s="14"/>
      <c r="BJ452" s="14"/>
      <c r="BK452" s="14"/>
      <c r="BL452" s="14"/>
      <c r="BM452" s="14"/>
      <c r="BN452" s="14"/>
      <c r="BO452" s="14"/>
      <c r="BP452" s="14"/>
      <c r="BQ452" s="14"/>
      <c r="BR452" s="14">
        <v>0</v>
      </c>
      <c r="BS452" s="14">
        <v>0</v>
      </c>
      <c r="BT452" s="14">
        <v>1000</v>
      </c>
      <c r="BU452" s="14">
        <v>1000</v>
      </c>
      <c r="BV452" s="14">
        <v>0</v>
      </c>
      <c r="BW452" s="14">
        <f t="shared" si="1159"/>
        <v>0</v>
      </c>
      <c r="BX452" s="14"/>
      <c r="BY452" s="14"/>
      <c r="BZ452" s="14"/>
      <c r="CA452" s="14">
        <f t="shared" si="1284"/>
        <v>0</v>
      </c>
      <c r="CB452" s="122">
        <f t="shared" si="1295"/>
        <v>0</v>
      </c>
    </row>
    <row r="453" spans="1:80" x14ac:dyDescent="0.25">
      <c r="A453" s="4" t="s">
        <v>27</v>
      </c>
      <c r="B453" s="4" t="s">
        <v>244</v>
      </c>
      <c r="C453" s="4" t="s">
        <v>28</v>
      </c>
      <c r="D453" s="79" t="s">
        <v>245</v>
      </c>
      <c r="E453" s="78" t="s">
        <v>44</v>
      </c>
      <c r="F453" s="78" t="s">
        <v>1</v>
      </c>
      <c r="G453" s="2" t="s">
        <v>1</v>
      </c>
      <c r="H453" s="2" t="s">
        <v>45</v>
      </c>
      <c r="I453" s="12">
        <f>SUM(I454)</f>
        <v>7500</v>
      </c>
      <c r="J453" s="12">
        <f t="shared" si="1283"/>
        <v>7500</v>
      </c>
      <c r="K453" s="12">
        <f t="shared" ref="K453:Q453" si="1313">SUM(K454)</f>
        <v>7500</v>
      </c>
      <c r="L453" s="12">
        <f t="shared" si="1286"/>
        <v>0</v>
      </c>
      <c r="M453" s="12">
        <f t="shared" si="1313"/>
        <v>0</v>
      </c>
      <c r="N453" s="12">
        <f t="shared" si="1313"/>
        <v>0</v>
      </c>
      <c r="O453" s="12">
        <f t="shared" si="1313"/>
        <v>0</v>
      </c>
      <c r="P453" s="12">
        <f t="shared" si="1313"/>
        <v>0</v>
      </c>
      <c r="Q453" s="12">
        <f t="shared" si="1313"/>
        <v>0</v>
      </c>
      <c r="R453" s="12">
        <f t="shared" ref="R453:AG453" si="1314">SUM(R454)</f>
        <v>0</v>
      </c>
      <c r="S453" s="12">
        <f t="shared" si="1314"/>
        <v>0</v>
      </c>
      <c r="T453" s="12">
        <f t="shared" si="1314"/>
        <v>0</v>
      </c>
      <c r="U453" s="12">
        <f t="shared" si="1314"/>
        <v>0</v>
      </c>
      <c r="V453" s="12">
        <f t="shared" si="1314"/>
        <v>0</v>
      </c>
      <c r="W453" s="12">
        <f t="shared" si="1314"/>
        <v>0</v>
      </c>
      <c r="X453" s="12">
        <f t="shared" si="1314"/>
        <v>0</v>
      </c>
      <c r="Y453" s="12">
        <f t="shared" si="1314"/>
        <v>0</v>
      </c>
      <c r="Z453" s="12">
        <f t="shared" si="1314"/>
        <v>0</v>
      </c>
      <c r="AA453" s="12">
        <f t="shared" si="1314"/>
        <v>0</v>
      </c>
      <c r="AB453" s="12">
        <f t="shared" si="1314"/>
        <v>0</v>
      </c>
      <c r="AC453" s="12">
        <f t="shared" si="1314"/>
        <v>0</v>
      </c>
      <c r="AD453" s="12">
        <f t="shared" si="1314"/>
        <v>0</v>
      </c>
      <c r="AE453" s="12">
        <f t="shared" si="1314"/>
        <v>0</v>
      </c>
      <c r="AF453" s="12">
        <f t="shared" si="1314"/>
        <v>0</v>
      </c>
      <c r="AG453" s="12">
        <f t="shared" si="1314"/>
        <v>0</v>
      </c>
      <c r="AH453" s="12">
        <v>0</v>
      </c>
      <c r="AI453" s="12">
        <v>0</v>
      </c>
      <c r="AJ453" s="12">
        <f t="shared" ref="AJ453:AY453" si="1315">SUM(AJ454)</f>
        <v>0</v>
      </c>
      <c r="AK453" s="12">
        <f t="shared" si="1315"/>
        <v>0</v>
      </c>
      <c r="AL453" s="12">
        <f t="shared" si="1315"/>
        <v>0</v>
      </c>
      <c r="AM453" s="12">
        <f t="shared" si="1315"/>
        <v>0</v>
      </c>
      <c r="AN453" s="12">
        <f t="shared" si="1315"/>
        <v>0</v>
      </c>
      <c r="AO453" s="12">
        <f t="shared" si="1315"/>
        <v>0</v>
      </c>
      <c r="AP453" s="12">
        <f t="shared" si="1315"/>
        <v>0</v>
      </c>
      <c r="AQ453" s="12">
        <f t="shared" si="1315"/>
        <v>0</v>
      </c>
      <c r="AR453" s="12">
        <f t="shared" si="1315"/>
        <v>0</v>
      </c>
      <c r="AS453" s="12">
        <f t="shared" si="1315"/>
        <v>0</v>
      </c>
      <c r="AT453" s="12">
        <f t="shared" si="1315"/>
        <v>0</v>
      </c>
      <c r="AU453" s="12">
        <f t="shared" si="1315"/>
        <v>0</v>
      </c>
      <c r="AV453" s="12">
        <f t="shared" si="1315"/>
        <v>0</v>
      </c>
      <c r="AW453" s="12">
        <f t="shared" si="1315"/>
        <v>0</v>
      </c>
      <c r="AX453" s="12">
        <f t="shared" si="1315"/>
        <v>0</v>
      </c>
      <c r="AY453" s="12">
        <f t="shared" si="1315"/>
        <v>0</v>
      </c>
      <c r="AZ453" s="12">
        <v>0</v>
      </c>
      <c r="BA453" s="12">
        <v>0</v>
      </c>
      <c r="BB453" s="12">
        <f t="shared" ref="BB453:BQ453" si="1316">SUM(BB454)</f>
        <v>0</v>
      </c>
      <c r="BC453" s="12">
        <f t="shared" si="1316"/>
        <v>0</v>
      </c>
      <c r="BD453" s="12">
        <f t="shared" si="1316"/>
        <v>0</v>
      </c>
      <c r="BE453" s="12">
        <f t="shared" si="1316"/>
        <v>0</v>
      </c>
      <c r="BF453" s="12">
        <f t="shared" si="1316"/>
        <v>0</v>
      </c>
      <c r="BG453" s="12">
        <f t="shared" si="1316"/>
        <v>0</v>
      </c>
      <c r="BH453" s="12">
        <f t="shared" si="1316"/>
        <v>0</v>
      </c>
      <c r="BI453" s="12">
        <f t="shared" si="1316"/>
        <v>0</v>
      </c>
      <c r="BJ453" s="12">
        <f t="shared" si="1316"/>
        <v>0</v>
      </c>
      <c r="BK453" s="12">
        <f t="shared" si="1316"/>
        <v>0</v>
      </c>
      <c r="BL453" s="12">
        <f t="shared" si="1316"/>
        <v>0</v>
      </c>
      <c r="BM453" s="12">
        <f t="shared" si="1316"/>
        <v>0</v>
      </c>
      <c r="BN453" s="12">
        <f t="shared" si="1316"/>
        <v>0</v>
      </c>
      <c r="BO453" s="12">
        <f t="shared" si="1316"/>
        <v>0</v>
      </c>
      <c r="BP453" s="12">
        <f t="shared" si="1316"/>
        <v>0</v>
      </c>
      <c r="BQ453" s="12">
        <f t="shared" si="1316"/>
        <v>0</v>
      </c>
      <c r="BR453" s="12">
        <v>0</v>
      </c>
      <c r="BS453" s="12">
        <v>0</v>
      </c>
      <c r="BT453" s="12">
        <f t="shared" ref="BT453:BZ453" si="1317">SUM(BT454)</f>
        <v>7500</v>
      </c>
      <c r="BU453" s="12">
        <f t="shared" si="1317"/>
        <v>7500</v>
      </c>
      <c r="BV453" s="12">
        <f t="shared" si="1317"/>
        <v>3750</v>
      </c>
      <c r="BW453" s="12">
        <f t="shared" si="1317"/>
        <v>625</v>
      </c>
      <c r="BX453" s="12">
        <f t="shared" si="1317"/>
        <v>625</v>
      </c>
      <c r="BY453" s="12">
        <f t="shared" si="1317"/>
        <v>0</v>
      </c>
      <c r="BZ453" s="12">
        <f t="shared" si="1317"/>
        <v>0</v>
      </c>
      <c r="CA453" s="12">
        <f t="shared" si="1284"/>
        <v>4375</v>
      </c>
      <c r="CB453" s="124">
        <f t="shared" si="1295"/>
        <v>58.333333333333336</v>
      </c>
    </row>
    <row r="454" spans="1:80" x14ac:dyDescent="0.25">
      <c r="A454" s="4" t="s">
        <v>27</v>
      </c>
      <c r="B454" s="4" t="s">
        <v>244</v>
      </c>
      <c r="C454" s="4" t="s">
        <v>28</v>
      </c>
      <c r="D454" s="79" t="s">
        <v>245</v>
      </c>
      <c r="E454" s="89">
        <v>6121</v>
      </c>
      <c r="F454" s="79"/>
      <c r="G454" s="74" t="s">
        <v>1887</v>
      </c>
      <c r="H454" s="13" t="s">
        <v>46</v>
      </c>
      <c r="I454" s="14">
        <v>7500</v>
      </c>
      <c r="J454" s="14">
        <f t="shared" si="1283"/>
        <v>7500</v>
      </c>
      <c r="K454" s="14">
        <v>7500</v>
      </c>
      <c r="L454" s="14">
        <f t="shared" si="1286"/>
        <v>0</v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/>
      <c r="T454" s="14"/>
      <c r="U454" s="14"/>
      <c r="V454" s="14"/>
      <c r="W454" s="14"/>
      <c r="X454" s="14">
        <f t="shared" si="1196"/>
        <v>0</v>
      </c>
      <c r="Y454" s="14"/>
      <c r="Z454" s="14"/>
      <c r="AA454" s="14"/>
      <c r="AB454" s="14"/>
      <c r="AC454" s="14"/>
      <c r="AD454" s="14"/>
      <c r="AE454" s="14"/>
      <c r="AF454" s="14"/>
      <c r="AG454" s="14"/>
      <c r="AH454" s="14">
        <v>0</v>
      </c>
      <c r="AI454" s="14">
        <v>0</v>
      </c>
      <c r="AJ454" s="14">
        <v>0</v>
      </c>
      <c r="AK454" s="14"/>
      <c r="AL454" s="14"/>
      <c r="AM454" s="14"/>
      <c r="AN454" s="14"/>
      <c r="AO454" s="14"/>
      <c r="AP454" s="14">
        <f t="shared" si="1197"/>
        <v>0</v>
      </c>
      <c r="AQ454" s="14"/>
      <c r="AR454" s="14"/>
      <c r="AS454" s="14"/>
      <c r="AT454" s="14"/>
      <c r="AU454" s="14"/>
      <c r="AV454" s="14"/>
      <c r="AW454" s="14"/>
      <c r="AX454" s="14"/>
      <c r="AY454" s="14"/>
      <c r="AZ454" s="14">
        <v>0</v>
      </c>
      <c r="BA454" s="14">
        <v>0</v>
      </c>
      <c r="BB454" s="14">
        <v>0</v>
      </c>
      <c r="BC454" s="14"/>
      <c r="BD454" s="14"/>
      <c r="BE454" s="14"/>
      <c r="BF454" s="14"/>
      <c r="BG454" s="14"/>
      <c r="BH454" s="14">
        <f t="shared" si="1198"/>
        <v>0</v>
      </c>
      <c r="BI454" s="14"/>
      <c r="BJ454" s="14"/>
      <c r="BK454" s="14"/>
      <c r="BL454" s="14"/>
      <c r="BM454" s="14"/>
      <c r="BN454" s="14"/>
      <c r="BO454" s="14"/>
      <c r="BP454" s="14"/>
      <c r="BQ454" s="14"/>
      <c r="BR454" s="14">
        <v>0</v>
      </c>
      <c r="BS454" s="14">
        <v>0</v>
      </c>
      <c r="BT454" s="14">
        <v>7500</v>
      </c>
      <c r="BU454" s="14">
        <v>7500</v>
      </c>
      <c r="BV454" s="14">
        <v>3750</v>
      </c>
      <c r="BW454" s="14">
        <f t="shared" si="1159"/>
        <v>625</v>
      </c>
      <c r="BX454" s="14">
        <v>625</v>
      </c>
      <c r="BY454" s="14"/>
      <c r="BZ454" s="14"/>
      <c r="CA454" s="14">
        <f t="shared" si="1284"/>
        <v>4375</v>
      </c>
      <c r="CB454" s="122">
        <f t="shared" si="1295"/>
        <v>58.333333333333336</v>
      </c>
    </row>
    <row r="455" spans="1:80" x14ac:dyDescent="0.25">
      <c r="A455" s="4" t="s">
        <v>27</v>
      </c>
      <c r="B455" s="4" t="s">
        <v>244</v>
      </c>
      <c r="C455" s="4" t="s">
        <v>28</v>
      </c>
      <c r="D455" s="79" t="s">
        <v>245</v>
      </c>
      <c r="E455" s="78" t="s">
        <v>47</v>
      </c>
      <c r="F455" s="78" t="s">
        <v>1</v>
      </c>
      <c r="G455" s="2" t="s">
        <v>1</v>
      </c>
      <c r="H455" s="2" t="s">
        <v>48</v>
      </c>
      <c r="I455" s="12">
        <f>SUM(I456:I458)</f>
        <v>3200</v>
      </c>
      <c r="J455" s="12">
        <f t="shared" si="1283"/>
        <v>3200</v>
      </c>
      <c r="K455" s="12">
        <f t="shared" ref="K455" si="1318">SUM(K456:K458)</f>
        <v>3200</v>
      </c>
      <c r="L455" s="12">
        <f t="shared" si="1286"/>
        <v>0</v>
      </c>
      <c r="M455" s="12">
        <f t="shared" ref="M455:Q455" si="1319">SUM(M456:M458)</f>
        <v>0</v>
      </c>
      <c r="N455" s="12">
        <f t="shared" si="1319"/>
        <v>0</v>
      </c>
      <c r="O455" s="12">
        <f t="shared" si="1319"/>
        <v>0</v>
      </c>
      <c r="P455" s="12">
        <f t="shared" si="1319"/>
        <v>0</v>
      </c>
      <c r="Q455" s="12">
        <f t="shared" si="1319"/>
        <v>0</v>
      </c>
      <c r="R455" s="12">
        <f t="shared" ref="R455:AG455" si="1320">SUM(R456:R458)</f>
        <v>0</v>
      </c>
      <c r="S455" s="12">
        <f t="shared" si="1320"/>
        <v>0</v>
      </c>
      <c r="T455" s="12">
        <f t="shared" si="1320"/>
        <v>0</v>
      </c>
      <c r="U455" s="12">
        <f t="shared" si="1320"/>
        <v>0</v>
      </c>
      <c r="V455" s="12">
        <f t="shared" si="1320"/>
        <v>0</v>
      </c>
      <c r="W455" s="12">
        <f t="shared" si="1320"/>
        <v>0</v>
      </c>
      <c r="X455" s="12">
        <f t="shared" si="1320"/>
        <v>0</v>
      </c>
      <c r="Y455" s="12">
        <f t="shared" si="1320"/>
        <v>0</v>
      </c>
      <c r="Z455" s="12">
        <f t="shared" si="1320"/>
        <v>0</v>
      </c>
      <c r="AA455" s="12">
        <f t="shared" si="1320"/>
        <v>0</v>
      </c>
      <c r="AB455" s="12">
        <f t="shared" si="1320"/>
        <v>0</v>
      </c>
      <c r="AC455" s="12">
        <f t="shared" si="1320"/>
        <v>0</v>
      </c>
      <c r="AD455" s="12">
        <f t="shared" si="1320"/>
        <v>0</v>
      </c>
      <c r="AE455" s="12">
        <f t="shared" si="1320"/>
        <v>0</v>
      </c>
      <c r="AF455" s="12">
        <f t="shared" si="1320"/>
        <v>0</v>
      </c>
      <c r="AG455" s="12">
        <f t="shared" si="1320"/>
        <v>0</v>
      </c>
      <c r="AH455" s="12">
        <v>0</v>
      </c>
      <c r="AI455" s="12">
        <v>0</v>
      </c>
      <c r="AJ455" s="12">
        <f t="shared" ref="AJ455:AY455" si="1321">SUM(AJ456:AJ458)</f>
        <v>0</v>
      </c>
      <c r="AK455" s="12">
        <f t="shared" si="1321"/>
        <v>0</v>
      </c>
      <c r="AL455" s="12">
        <f t="shared" si="1321"/>
        <v>0</v>
      </c>
      <c r="AM455" s="12">
        <f t="shared" si="1321"/>
        <v>0</v>
      </c>
      <c r="AN455" s="12">
        <f t="shared" si="1321"/>
        <v>0</v>
      </c>
      <c r="AO455" s="12">
        <f t="shared" si="1321"/>
        <v>0</v>
      </c>
      <c r="AP455" s="12">
        <f t="shared" si="1321"/>
        <v>0</v>
      </c>
      <c r="AQ455" s="12">
        <f t="shared" si="1321"/>
        <v>0</v>
      </c>
      <c r="AR455" s="12">
        <f t="shared" si="1321"/>
        <v>0</v>
      </c>
      <c r="AS455" s="12">
        <f t="shared" si="1321"/>
        <v>0</v>
      </c>
      <c r="AT455" s="12">
        <f t="shared" si="1321"/>
        <v>0</v>
      </c>
      <c r="AU455" s="12">
        <f t="shared" si="1321"/>
        <v>0</v>
      </c>
      <c r="AV455" s="12">
        <f t="shared" si="1321"/>
        <v>0</v>
      </c>
      <c r="AW455" s="12">
        <f t="shared" si="1321"/>
        <v>0</v>
      </c>
      <c r="AX455" s="12">
        <f t="shared" si="1321"/>
        <v>0</v>
      </c>
      <c r="AY455" s="12">
        <f t="shared" si="1321"/>
        <v>0</v>
      </c>
      <c r="AZ455" s="12">
        <v>0</v>
      </c>
      <c r="BA455" s="12">
        <v>0</v>
      </c>
      <c r="BB455" s="12">
        <f t="shared" ref="BB455:BQ455" si="1322">SUM(BB456:BB458)</f>
        <v>0</v>
      </c>
      <c r="BC455" s="12">
        <f t="shared" si="1322"/>
        <v>0</v>
      </c>
      <c r="BD455" s="12">
        <f t="shared" si="1322"/>
        <v>0</v>
      </c>
      <c r="BE455" s="12">
        <f t="shared" si="1322"/>
        <v>0</v>
      </c>
      <c r="BF455" s="12">
        <f t="shared" si="1322"/>
        <v>0</v>
      </c>
      <c r="BG455" s="12">
        <f t="shared" si="1322"/>
        <v>0</v>
      </c>
      <c r="BH455" s="12">
        <f t="shared" si="1322"/>
        <v>0</v>
      </c>
      <c r="BI455" s="12">
        <f t="shared" si="1322"/>
        <v>0</v>
      </c>
      <c r="BJ455" s="12">
        <f t="shared" si="1322"/>
        <v>0</v>
      </c>
      <c r="BK455" s="12">
        <f t="shared" si="1322"/>
        <v>0</v>
      </c>
      <c r="BL455" s="12">
        <f t="shared" si="1322"/>
        <v>0</v>
      </c>
      <c r="BM455" s="12">
        <f t="shared" si="1322"/>
        <v>0</v>
      </c>
      <c r="BN455" s="12">
        <f t="shared" si="1322"/>
        <v>0</v>
      </c>
      <c r="BO455" s="12">
        <f t="shared" si="1322"/>
        <v>0</v>
      </c>
      <c r="BP455" s="12">
        <f t="shared" si="1322"/>
        <v>0</v>
      </c>
      <c r="BQ455" s="12">
        <f t="shared" si="1322"/>
        <v>0</v>
      </c>
      <c r="BR455" s="12">
        <v>0</v>
      </c>
      <c r="BS455" s="12">
        <v>0</v>
      </c>
      <c r="BT455" s="12">
        <f t="shared" ref="BT455:BZ455" si="1323">SUM(BT456:BT458)</f>
        <v>3200</v>
      </c>
      <c r="BU455" s="12">
        <f t="shared" si="1323"/>
        <v>3200</v>
      </c>
      <c r="BV455" s="12">
        <f t="shared" si="1323"/>
        <v>1620</v>
      </c>
      <c r="BW455" s="12">
        <f t="shared" si="1323"/>
        <v>267</v>
      </c>
      <c r="BX455" s="12">
        <f t="shared" si="1323"/>
        <v>267</v>
      </c>
      <c r="BY455" s="12">
        <f t="shared" si="1323"/>
        <v>0</v>
      </c>
      <c r="BZ455" s="12">
        <f t="shared" si="1323"/>
        <v>0</v>
      </c>
      <c r="CA455" s="12">
        <f t="shared" si="1284"/>
        <v>1887</v>
      </c>
      <c r="CB455" s="124">
        <f t="shared" si="1295"/>
        <v>58.96875</v>
      </c>
    </row>
    <row r="456" spans="1:80" x14ac:dyDescent="0.25">
      <c r="A456" s="4" t="s">
        <v>27</v>
      </c>
      <c r="B456" s="4" t="s">
        <v>244</v>
      </c>
      <c r="C456" s="4" t="s">
        <v>28</v>
      </c>
      <c r="D456" s="79" t="s">
        <v>245</v>
      </c>
      <c r="E456" s="89">
        <v>6131</v>
      </c>
      <c r="F456" s="79"/>
      <c r="G456" s="74" t="s">
        <v>1887</v>
      </c>
      <c r="H456" s="13" t="s">
        <v>49</v>
      </c>
      <c r="I456" s="14">
        <v>500</v>
      </c>
      <c r="J456" s="14">
        <f t="shared" si="1283"/>
        <v>500</v>
      </c>
      <c r="K456" s="14">
        <v>500</v>
      </c>
      <c r="L456" s="14">
        <f t="shared" si="1286"/>
        <v>0</v>
      </c>
      <c r="M456" s="14">
        <v>0</v>
      </c>
      <c r="N456" s="14">
        <v>0</v>
      </c>
      <c r="O456" s="14">
        <v>0</v>
      </c>
      <c r="P456" s="14">
        <v>0</v>
      </c>
      <c r="Q456" s="14">
        <v>0</v>
      </c>
      <c r="R456" s="14">
        <v>0</v>
      </c>
      <c r="S456" s="14"/>
      <c r="T456" s="14"/>
      <c r="U456" s="14"/>
      <c r="V456" s="14"/>
      <c r="W456" s="14"/>
      <c r="X456" s="14">
        <f t="shared" si="1196"/>
        <v>0</v>
      </c>
      <c r="Y456" s="14"/>
      <c r="Z456" s="14"/>
      <c r="AA456" s="14"/>
      <c r="AB456" s="14"/>
      <c r="AC456" s="14"/>
      <c r="AD456" s="14"/>
      <c r="AE456" s="14"/>
      <c r="AF456" s="14"/>
      <c r="AG456" s="14"/>
      <c r="AH456" s="14">
        <v>0</v>
      </c>
      <c r="AI456" s="14">
        <v>0</v>
      </c>
      <c r="AJ456" s="14">
        <v>0</v>
      </c>
      <c r="AK456" s="14"/>
      <c r="AL456" s="14"/>
      <c r="AM456" s="14"/>
      <c r="AN456" s="14"/>
      <c r="AO456" s="14"/>
      <c r="AP456" s="14">
        <f t="shared" si="1197"/>
        <v>0</v>
      </c>
      <c r="AQ456" s="14"/>
      <c r="AR456" s="14"/>
      <c r="AS456" s="14"/>
      <c r="AT456" s="14"/>
      <c r="AU456" s="14"/>
      <c r="AV456" s="14"/>
      <c r="AW456" s="14"/>
      <c r="AX456" s="14"/>
      <c r="AY456" s="14"/>
      <c r="AZ456" s="14">
        <v>0</v>
      </c>
      <c r="BA456" s="14">
        <v>0</v>
      </c>
      <c r="BB456" s="14">
        <v>0</v>
      </c>
      <c r="BC456" s="14"/>
      <c r="BD456" s="14"/>
      <c r="BE456" s="14"/>
      <c r="BF456" s="14"/>
      <c r="BG456" s="14"/>
      <c r="BH456" s="14">
        <f t="shared" si="1198"/>
        <v>0</v>
      </c>
      <c r="BI456" s="14"/>
      <c r="BJ456" s="14"/>
      <c r="BK456" s="14"/>
      <c r="BL456" s="14"/>
      <c r="BM456" s="14"/>
      <c r="BN456" s="14"/>
      <c r="BO456" s="14"/>
      <c r="BP456" s="14"/>
      <c r="BQ456" s="14"/>
      <c r="BR456" s="14">
        <v>0</v>
      </c>
      <c r="BS456" s="14">
        <v>0</v>
      </c>
      <c r="BT456" s="14">
        <v>500</v>
      </c>
      <c r="BU456" s="14">
        <v>500</v>
      </c>
      <c r="BV456" s="14">
        <v>252</v>
      </c>
      <c r="BW456" s="14">
        <f t="shared" si="1159"/>
        <v>42</v>
      </c>
      <c r="BX456" s="14">
        <v>42</v>
      </c>
      <c r="BY456" s="14"/>
      <c r="BZ456" s="14"/>
      <c r="CA456" s="14">
        <f t="shared" si="1284"/>
        <v>294</v>
      </c>
      <c r="CB456" s="122">
        <f t="shared" si="1295"/>
        <v>58.8</v>
      </c>
    </row>
    <row r="457" spans="1:80" x14ac:dyDescent="0.25">
      <c r="A457" s="4" t="s">
        <v>27</v>
      </c>
      <c r="B457" s="4" t="s">
        <v>244</v>
      </c>
      <c r="C457" s="4" t="s">
        <v>28</v>
      </c>
      <c r="D457" s="79" t="s">
        <v>245</v>
      </c>
      <c r="E457" s="89">
        <v>6134</v>
      </c>
      <c r="F457" s="79"/>
      <c r="G457" s="74" t="s">
        <v>1887</v>
      </c>
      <c r="H457" s="13" t="s">
        <v>200</v>
      </c>
      <c r="I457" s="14">
        <v>1500</v>
      </c>
      <c r="J457" s="14">
        <f t="shared" si="1283"/>
        <v>1500</v>
      </c>
      <c r="K457" s="14">
        <v>1500</v>
      </c>
      <c r="L457" s="14">
        <f t="shared" si="1286"/>
        <v>0</v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/>
      <c r="T457" s="14"/>
      <c r="U457" s="14"/>
      <c r="V457" s="14"/>
      <c r="W457" s="14"/>
      <c r="X457" s="14">
        <f t="shared" si="1196"/>
        <v>0</v>
      </c>
      <c r="Y457" s="14"/>
      <c r="Z457" s="14"/>
      <c r="AA457" s="14"/>
      <c r="AB457" s="14"/>
      <c r="AC457" s="14"/>
      <c r="AD457" s="14"/>
      <c r="AE457" s="14"/>
      <c r="AF457" s="14"/>
      <c r="AG457" s="14"/>
      <c r="AH457" s="14">
        <v>0</v>
      </c>
      <c r="AI457" s="14">
        <v>0</v>
      </c>
      <c r="AJ457" s="14">
        <v>0</v>
      </c>
      <c r="AK457" s="14"/>
      <c r="AL457" s="14"/>
      <c r="AM457" s="14"/>
      <c r="AN457" s="14"/>
      <c r="AO457" s="14"/>
      <c r="AP457" s="14">
        <f t="shared" si="1197"/>
        <v>0</v>
      </c>
      <c r="AQ457" s="14"/>
      <c r="AR457" s="14"/>
      <c r="AS457" s="14"/>
      <c r="AT457" s="14"/>
      <c r="AU457" s="14"/>
      <c r="AV457" s="14"/>
      <c r="AW457" s="14"/>
      <c r="AX457" s="14"/>
      <c r="AY457" s="14"/>
      <c r="AZ457" s="14">
        <v>0</v>
      </c>
      <c r="BA457" s="14">
        <v>0</v>
      </c>
      <c r="BB457" s="14">
        <v>0</v>
      </c>
      <c r="BC457" s="14"/>
      <c r="BD457" s="14"/>
      <c r="BE457" s="14"/>
      <c r="BF457" s="14"/>
      <c r="BG457" s="14"/>
      <c r="BH457" s="14">
        <f t="shared" si="1198"/>
        <v>0</v>
      </c>
      <c r="BI457" s="14"/>
      <c r="BJ457" s="14"/>
      <c r="BK457" s="14"/>
      <c r="BL457" s="14"/>
      <c r="BM457" s="14"/>
      <c r="BN457" s="14"/>
      <c r="BO457" s="14"/>
      <c r="BP457" s="14"/>
      <c r="BQ457" s="14"/>
      <c r="BR457" s="14">
        <v>0</v>
      </c>
      <c r="BS457" s="14">
        <v>0</v>
      </c>
      <c r="BT457" s="14">
        <v>1500</v>
      </c>
      <c r="BU457" s="14">
        <v>1500</v>
      </c>
      <c r="BV457" s="14">
        <v>750</v>
      </c>
      <c r="BW457" s="14">
        <f t="shared" si="1159"/>
        <v>125</v>
      </c>
      <c r="BX457" s="14">
        <v>125</v>
      </c>
      <c r="BY457" s="14"/>
      <c r="BZ457" s="14"/>
      <c r="CA457" s="14">
        <f t="shared" si="1284"/>
        <v>875</v>
      </c>
      <c r="CB457" s="122">
        <f t="shared" si="1295"/>
        <v>58.333333333333336</v>
      </c>
    </row>
    <row r="458" spans="1:80" x14ac:dyDescent="0.25">
      <c r="A458" s="1" t="s">
        <v>27</v>
      </c>
      <c r="B458" s="1" t="s">
        <v>244</v>
      </c>
      <c r="C458" s="1" t="s">
        <v>28</v>
      </c>
      <c r="D458" s="82" t="s">
        <v>245</v>
      </c>
      <c r="E458" s="82" t="s">
        <v>50</v>
      </c>
      <c r="F458" s="79" t="s">
        <v>1</v>
      </c>
      <c r="G458" s="13" t="s">
        <v>1</v>
      </c>
      <c r="H458" s="2" t="s">
        <v>51</v>
      </c>
      <c r="I458" s="12">
        <f>SUM(I459:I461)</f>
        <v>1200</v>
      </c>
      <c r="J458" s="12">
        <f t="shared" si="1283"/>
        <v>1200</v>
      </c>
      <c r="K458" s="12">
        <f t="shared" ref="K458" si="1324">SUM(K459:K461)</f>
        <v>1200</v>
      </c>
      <c r="L458" s="12">
        <f t="shared" si="1286"/>
        <v>0</v>
      </c>
      <c r="M458" s="12">
        <f t="shared" ref="M458:Q458" si="1325">SUM(M459:M461)</f>
        <v>0</v>
      </c>
      <c r="N458" s="12">
        <f t="shared" si="1325"/>
        <v>0</v>
      </c>
      <c r="O458" s="12">
        <f t="shared" si="1325"/>
        <v>0</v>
      </c>
      <c r="P458" s="12">
        <f t="shared" si="1325"/>
        <v>0</v>
      </c>
      <c r="Q458" s="12">
        <f t="shared" si="1325"/>
        <v>0</v>
      </c>
      <c r="R458" s="12">
        <f t="shared" ref="R458:AG458" si="1326">SUM(R459:R461)</f>
        <v>0</v>
      </c>
      <c r="S458" s="12">
        <f t="shared" si="1326"/>
        <v>0</v>
      </c>
      <c r="T458" s="12">
        <f t="shared" si="1326"/>
        <v>0</v>
      </c>
      <c r="U458" s="12">
        <f t="shared" si="1326"/>
        <v>0</v>
      </c>
      <c r="V458" s="12">
        <f t="shared" si="1326"/>
        <v>0</v>
      </c>
      <c r="W458" s="12">
        <f t="shared" si="1326"/>
        <v>0</v>
      </c>
      <c r="X458" s="12">
        <f t="shared" si="1326"/>
        <v>0</v>
      </c>
      <c r="Y458" s="12">
        <f t="shared" si="1326"/>
        <v>0</v>
      </c>
      <c r="Z458" s="12">
        <f t="shared" si="1326"/>
        <v>0</v>
      </c>
      <c r="AA458" s="12">
        <f t="shared" si="1326"/>
        <v>0</v>
      </c>
      <c r="AB458" s="12">
        <f t="shared" si="1326"/>
        <v>0</v>
      </c>
      <c r="AC458" s="12">
        <f t="shared" si="1326"/>
        <v>0</v>
      </c>
      <c r="AD458" s="12">
        <f t="shared" si="1326"/>
        <v>0</v>
      </c>
      <c r="AE458" s="12">
        <f t="shared" si="1326"/>
        <v>0</v>
      </c>
      <c r="AF458" s="12">
        <f t="shared" si="1326"/>
        <v>0</v>
      </c>
      <c r="AG458" s="12">
        <f t="shared" si="1326"/>
        <v>0</v>
      </c>
      <c r="AH458" s="12">
        <v>0</v>
      </c>
      <c r="AI458" s="12">
        <v>0</v>
      </c>
      <c r="AJ458" s="12">
        <f t="shared" ref="AJ458:AY458" si="1327">SUM(AJ459:AJ461)</f>
        <v>0</v>
      </c>
      <c r="AK458" s="12">
        <f t="shared" si="1327"/>
        <v>0</v>
      </c>
      <c r="AL458" s="12">
        <f t="shared" si="1327"/>
        <v>0</v>
      </c>
      <c r="AM458" s="12">
        <f t="shared" si="1327"/>
        <v>0</v>
      </c>
      <c r="AN458" s="12">
        <f t="shared" si="1327"/>
        <v>0</v>
      </c>
      <c r="AO458" s="12">
        <f t="shared" si="1327"/>
        <v>0</v>
      </c>
      <c r="AP458" s="12">
        <f t="shared" si="1327"/>
        <v>0</v>
      </c>
      <c r="AQ458" s="12">
        <f t="shared" si="1327"/>
        <v>0</v>
      </c>
      <c r="AR458" s="12">
        <f t="shared" si="1327"/>
        <v>0</v>
      </c>
      <c r="AS458" s="12">
        <f t="shared" si="1327"/>
        <v>0</v>
      </c>
      <c r="AT458" s="12">
        <f t="shared" si="1327"/>
        <v>0</v>
      </c>
      <c r="AU458" s="12">
        <f t="shared" si="1327"/>
        <v>0</v>
      </c>
      <c r="AV458" s="12">
        <f t="shared" si="1327"/>
        <v>0</v>
      </c>
      <c r="AW458" s="12">
        <f t="shared" si="1327"/>
        <v>0</v>
      </c>
      <c r="AX458" s="12">
        <f t="shared" si="1327"/>
        <v>0</v>
      </c>
      <c r="AY458" s="12">
        <f t="shared" si="1327"/>
        <v>0</v>
      </c>
      <c r="AZ458" s="12">
        <v>0</v>
      </c>
      <c r="BA458" s="12">
        <v>0</v>
      </c>
      <c r="BB458" s="12">
        <f t="shared" ref="BB458:BQ458" si="1328">SUM(BB459:BB461)</f>
        <v>0</v>
      </c>
      <c r="BC458" s="12">
        <f t="shared" si="1328"/>
        <v>0</v>
      </c>
      <c r="BD458" s="12">
        <f t="shared" si="1328"/>
        <v>0</v>
      </c>
      <c r="BE458" s="12">
        <f t="shared" si="1328"/>
        <v>0</v>
      </c>
      <c r="BF458" s="12">
        <f t="shared" si="1328"/>
        <v>0</v>
      </c>
      <c r="BG458" s="12">
        <f t="shared" si="1328"/>
        <v>0</v>
      </c>
      <c r="BH458" s="12">
        <f t="shared" si="1328"/>
        <v>0</v>
      </c>
      <c r="BI458" s="12">
        <f t="shared" si="1328"/>
        <v>0</v>
      </c>
      <c r="BJ458" s="12">
        <f t="shared" si="1328"/>
        <v>0</v>
      </c>
      <c r="BK458" s="12">
        <f t="shared" si="1328"/>
        <v>0</v>
      </c>
      <c r="BL458" s="12">
        <f t="shared" si="1328"/>
        <v>0</v>
      </c>
      <c r="BM458" s="12">
        <f t="shared" si="1328"/>
        <v>0</v>
      </c>
      <c r="BN458" s="12">
        <f t="shared" si="1328"/>
        <v>0</v>
      </c>
      <c r="BO458" s="12">
        <f t="shared" si="1328"/>
        <v>0</v>
      </c>
      <c r="BP458" s="12">
        <f t="shared" si="1328"/>
        <v>0</v>
      </c>
      <c r="BQ458" s="12">
        <f t="shared" si="1328"/>
        <v>0</v>
      </c>
      <c r="BR458" s="12">
        <v>0</v>
      </c>
      <c r="BS458" s="12">
        <v>0</v>
      </c>
      <c r="BT458" s="12">
        <f t="shared" ref="BT458:BZ458" si="1329">SUM(BT459:BT461)</f>
        <v>1200</v>
      </c>
      <c r="BU458" s="12">
        <f t="shared" si="1329"/>
        <v>1200</v>
      </c>
      <c r="BV458" s="12">
        <f t="shared" si="1329"/>
        <v>618</v>
      </c>
      <c r="BW458" s="12">
        <f t="shared" si="1329"/>
        <v>100</v>
      </c>
      <c r="BX458" s="12">
        <f t="shared" si="1329"/>
        <v>100</v>
      </c>
      <c r="BY458" s="12">
        <f t="shared" si="1329"/>
        <v>0</v>
      </c>
      <c r="BZ458" s="12">
        <f t="shared" si="1329"/>
        <v>0</v>
      </c>
      <c r="CA458" s="12">
        <f t="shared" si="1284"/>
        <v>718</v>
      </c>
      <c r="CB458" s="124">
        <f t="shared" si="1295"/>
        <v>59.833333333333336</v>
      </c>
    </row>
    <row r="459" spans="1:80" x14ac:dyDescent="0.25">
      <c r="A459" s="4" t="s">
        <v>27</v>
      </c>
      <c r="B459" s="4" t="s">
        <v>244</v>
      </c>
      <c r="C459" s="4" t="s">
        <v>28</v>
      </c>
      <c r="D459" s="79" t="s">
        <v>245</v>
      </c>
      <c r="E459" s="89">
        <v>6139</v>
      </c>
      <c r="F459" s="79"/>
      <c r="G459" s="74" t="s">
        <v>1887</v>
      </c>
      <c r="H459" s="13" t="s">
        <v>51</v>
      </c>
      <c r="I459" s="14">
        <v>1000</v>
      </c>
      <c r="J459" s="14">
        <f t="shared" si="1283"/>
        <v>1000</v>
      </c>
      <c r="K459" s="14">
        <v>1000</v>
      </c>
      <c r="L459" s="14">
        <f t="shared" si="1286"/>
        <v>0</v>
      </c>
      <c r="M459" s="14">
        <v>0</v>
      </c>
      <c r="N459" s="14">
        <v>0</v>
      </c>
      <c r="O459" s="14">
        <v>0</v>
      </c>
      <c r="P459" s="14">
        <v>0</v>
      </c>
      <c r="Q459" s="14">
        <v>0</v>
      </c>
      <c r="R459" s="14">
        <v>0</v>
      </c>
      <c r="S459" s="14"/>
      <c r="T459" s="14"/>
      <c r="U459" s="14"/>
      <c r="V459" s="14"/>
      <c r="W459" s="14"/>
      <c r="X459" s="14">
        <f t="shared" si="1196"/>
        <v>0</v>
      </c>
      <c r="Y459" s="14"/>
      <c r="Z459" s="14"/>
      <c r="AA459" s="14"/>
      <c r="AB459" s="14"/>
      <c r="AC459" s="14"/>
      <c r="AD459" s="14"/>
      <c r="AE459" s="14"/>
      <c r="AF459" s="14"/>
      <c r="AG459" s="14"/>
      <c r="AH459" s="14">
        <v>0</v>
      </c>
      <c r="AI459" s="14">
        <v>0</v>
      </c>
      <c r="AJ459" s="14">
        <v>0</v>
      </c>
      <c r="AK459" s="14"/>
      <c r="AL459" s="14"/>
      <c r="AM459" s="14"/>
      <c r="AN459" s="14"/>
      <c r="AO459" s="14"/>
      <c r="AP459" s="14">
        <f t="shared" si="1197"/>
        <v>0</v>
      </c>
      <c r="AQ459" s="14"/>
      <c r="AR459" s="14"/>
      <c r="AS459" s="14"/>
      <c r="AT459" s="14"/>
      <c r="AU459" s="14"/>
      <c r="AV459" s="14"/>
      <c r="AW459" s="14"/>
      <c r="AX459" s="14"/>
      <c r="AY459" s="14"/>
      <c r="AZ459" s="14">
        <v>0</v>
      </c>
      <c r="BA459" s="14">
        <v>0</v>
      </c>
      <c r="BB459" s="14">
        <v>0</v>
      </c>
      <c r="BC459" s="14"/>
      <c r="BD459" s="14"/>
      <c r="BE459" s="14"/>
      <c r="BF459" s="14"/>
      <c r="BG459" s="14"/>
      <c r="BH459" s="14">
        <f t="shared" si="1198"/>
        <v>0</v>
      </c>
      <c r="BI459" s="14"/>
      <c r="BJ459" s="14"/>
      <c r="BK459" s="14"/>
      <c r="BL459" s="14"/>
      <c r="BM459" s="14"/>
      <c r="BN459" s="14"/>
      <c r="BO459" s="14"/>
      <c r="BP459" s="14"/>
      <c r="BQ459" s="14"/>
      <c r="BR459" s="14">
        <v>0</v>
      </c>
      <c r="BS459" s="14">
        <v>0</v>
      </c>
      <c r="BT459" s="14">
        <v>1000</v>
      </c>
      <c r="BU459" s="14">
        <v>1000</v>
      </c>
      <c r="BV459" s="14">
        <v>498</v>
      </c>
      <c r="BW459" s="14">
        <f t="shared" ref="BW459:BW521" si="1330">BX459+BY459+BZ459</f>
        <v>84</v>
      </c>
      <c r="BX459" s="14">
        <v>84</v>
      </c>
      <c r="BY459" s="14"/>
      <c r="BZ459" s="14"/>
      <c r="CA459" s="14">
        <f t="shared" si="1284"/>
        <v>582</v>
      </c>
      <c r="CB459" s="122">
        <f t="shared" si="1295"/>
        <v>58.199999999999996</v>
      </c>
    </row>
    <row r="460" spans="1:80" ht="22.5" x14ac:dyDescent="0.25">
      <c r="A460" s="4" t="s">
        <v>27</v>
      </c>
      <c r="B460" s="4" t="s">
        <v>244</v>
      </c>
      <c r="C460" s="4" t="s">
        <v>28</v>
      </c>
      <c r="D460" s="79" t="s">
        <v>245</v>
      </c>
      <c r="E460" s="89">
        <v>6139</v>
      </c>
      <c r="F460" s="79" t="s">
        <v>206</v>
      </c>
      <c r="G460" s="74" t="s">
        <v>1887</v>
      </c>
      <c r="H460" s="13" t="s">
        <v>59</v>
      </c>
      <c r="I460" s="14">
        <v>100</v>
      </c>
      <c r="J460" s="14">
        <f t="shared" si="1283"/>
        <v>100</v>
      </c>
      <c r="K460" s="14">
        <v>100</v>
      </c>
      <c r="L460" s="14">
        <f t="shared" si="1286"/>
        <v>0</v>
      </c>
      <c r="M460" s="14">
        <v>0</v>
      </c>
      <c r="N460" s="14">
        <v>0</v>
      </c>
      <c r="O460" s="14">
        <v>0</v>
      </c>
      <c r="P460" s="14">
        <v>0</v>
      </c>
      <c r="Q460" s="14">
        <v>0</v>
      </c>
      <c r="R460" s="14">
        <v>0</v>
      </c>
      <c r="S460" s="14"/>
      <c r="T460" s="14"/>
      <c r="U460" s="14"/>
      <c r="V460" s="14"/>
      <c r="W460" s="14"/>
      <c r="X460" s="14">
        <f t="shared" si="1196"/>
        <v>0</v>
      </c>
      <c r="Y460" s="14"/>
      <c r="Z460" s="14"/>
      <c r="AA460" s="14"/>
      <c r="AB460" s="14"/>
      <c r="AC460" s="14"/>
      <c r="AD460" s="14"/>
      <c r="AE460" s="14"/>
      <c r="AF460" s="14"/>
      <c r="AG460" s="14"/>
      <c r="AH460" s="14">
        <v>0</v>
      </c>
      <c r="AI460" s="14">
        <v>0</v>
      </c>
      <c r="AJ460" s="14">
        <v>0</v>
      </c>
      <c r="AK460" s="14"/>
      <c r="AL460" s="14"/>
      <c r="AM460" s="14"/>
      <c r="AN460" s="14"/>
      <c r="AO460" s="14"/>
      <c r="AP460" s="14">
        <f t="shared" si="1197"/>
        <v>0</v>
      </c>
      <c r="AQ460" s="14"/>
      <c r="AR460" s="14"/>
      <c r="AS460" s="14"/>
      <c r="AT460" s="14"/>
      <c r="AU460" s="14"/>
      <c r="AV460" s="14"/>
      <c r="AW460" s="14"/>
      <c r="AX460" s="14"/>
      <c r="AY460" s="14"/>
      <c r="AZ460" s="14">
        <v>0</v>
      </c>
      <c r="BA460" s="14">
        <v>0</v>
      </c>
      <c r="BB460" s="14">
        <v>0</v>
      </c>
      <c r="BC460" s="14"/>
      <c r="BD460" s="14"/>
      <c r="BE460" s="14"/>
      <c r="BF460" s="14"/>
      <c r="BG460" s="14"/>
      <c r="BH460" s="14">
        <f t="shared" si="1198"/>
        <v>0</v>
      </c>
      <c r="BI460" s="14"/>
      <c r="BJ460" s="14"/>
      <c r="BK460" s="14"/>
      <c r="BL460" s="14"/>
      <c r="BM460" s="14"/>
      <c r="BN460" s="14"/>
      <c r="BO460" s="14"/>
      <c r="BP460" s="14"/>
      <c r="BQ460" s="14"/>
      <c r="BR460" s="14">
        <v>0</v>
      </c>
      <c r="BS460" s="14">
        <v>0</v>
      </c>
      <c r="BT460" s="14">
        <v>100</v>
      </c>
      <c r="BU460" s="14">
        <v>100</v>
      </c>
      <c r="BV460" s="14">
        <v>60</v>
      </c>
      <c r="BW460" s="14">
        <f t="shared" si="1330"/>
        <v>8</v>
      </c>
      <c r="BX460" s="14">
        <v>8</v>
      </c>
      <c r="BY460" s="14"/>
      <c r="BZ460" s="14"/>
      <c r="CA460" s="14">
        <f t="shared" si="1284"/>
        <v>68</v>
      </c>
      <c r="CB460" s="122">
        <f t="shared" si="1295"/>
        <v>68</v>
      </c>
    </row>
    <row r="461" spans="1:80" ht="22.5" x14ac:dyDescent="0.25">
      <c r="A461" s="4" t="s">
        <v>27</v>
      </c>
      <c r="B461" s="4" t="s">
        <v>244</v>
      </c>
      <c r="C461" s="4" t="s">
        <v>28</v>
      </c>
      <c r="D461" s="79" t="s">
        <v>245</v>
      </c>
      <c r="E461" s="89">
        <v>6139</v>
      </c>
      <c r="F461" s="79" t="s">
        <v>207</v>
      </c>
      <c r="G461" s="74" t="s">
        <v>1887</v>
      </c>
      <c r="H461" s="13" t="s">
        <v>65</v>
      </c>
      <c r="I461" s="14">
        <v>100</v>
      </c>
      <c r="J461" s="14">
        <f t="shared" si="1283"/>
        <v>100</v>
      </c>
      <c r="K461" s="14">
        <v>100</v>
      </c>
      <c r="L461" s="14">
        <f t="shared" si="1286"/>
        <v>0</v>
      </c>
      <c r="M461" s="14">
        <v>0</v>
      </c>
      <c r="N461" s="14">
        <v>0</v>
      </c>
      <c r="O461" s="14">
        <v>0</v>
      </c>
      <c r="P461" s="14">
        <v>0</v>
      </c>
      <c r="Q461" s="14">
        <v>0</v>
      </c>
      <c r="R461" s="14">
        <v>0</v>
      </c>
      <c r="S461" s="14"/>
      <c r="T461" s="14"/>
      <c r="U461" s="14"/>
      <c r="V461" s="14"/>
      <c r="W461" s="14"/>
      <c r="X461" s="14">
        <f t="shared" si="1196"/>
        <v>0</v>
      </c>
      <c r="Y461" s="14"/>
      <c r="Z461" s="14"/>
      <c r="AA461" s="14"/>
      <c r="AB461" s="14"/>
      <c r="AC461" s="14"/>
      <c r="AD461" s="14"/>
      <c r="AE461" s="14"/>
      <c r="AF461" s="14"/>
      <c r="AG461" s="14"/>
      <c r="AH461" s="14">
        <v>0</v>
      </c>
      <c r="AI461" s="14">
        <v>0</v>
      </c>
      <c r="AJ461" s="14">
        <v>0</v>
      </c>
      <c r="AK461" s="14"/>
      <c r="AL461" s="14"/>
      <c r="AM461" s="14"/>
      <c r="AN461" s="14"/>
      <c r="AO461" s="14"/>
      <c r="AP461" s="14">
        <f t="shared" si="1197"/>
        <v>0</v>
      </c>
      <c r="AQ461" s="14"/>
      <c r="AR461" s="14"/>
      <c r="AS461" s="14"/>
      <c r="AT461" s="14"/>
      <c r="AU461" s="14"/>
      <c r="AV461" s="14"/>
      <c r="AW461" s="14"/>
      <c r="AX461" s="14"/>
      <c r="AY461" s="14"/>
      <c r="AZ461" s="14">
        <v>0</v>
      </c>
      <c r="BA461" s="14">
        <v>0</v>
      </c>
      <c r="BB461" s="14">
        <v>0</v>
      </c>
      <c r="BC461" s="14"/>
      <c r="BD461" s="14"/>
      <c r="BE461" s="14"/>
      <c r="BF461" s="14"/>
      <c r="BG461" s="14"/>
      <c r="BH461" s="14">
        <f t="shared" si="1198"/>
        <v>0</v>
      </c>
      <c r="BI461" s="14"/>
      <c r="BJ461" s="14"/>
      <c r="BK461" s="14"/>
      <c r="BL461" s="14"/>
      <c r="BM461" s="14"/>
      <c r="BN461" s="14"/>
      <c r="BO461" s="14"/>
      <c r="BP461" s="14"/>
      <c r="BQ461" s="14"/>
      <c r="BR461" s="14">
        <v>0</v>
      </c>
      <c r="BS461" s="14">
        <v>0</v>
      </c>
      <c r="BT461" s="14">
        <v>100</v>
      </c>
      <c r="BU461" s="14">
        <v>100</v>
      </c>
      <c r="BV461" s="14">
        <v>60</v>
      </c>
      <c r="BW461" s="14">
        <f t="shared" si="1330"/>
        <v>8</v>
      </c>
      <c r="BX461" s="14">
        <v>8</v>
      </c>
      <c r="BY461" s="14"/>
      <c r="BZ461" s="14"/>
      <c r="CA461" s="14">
        <f t="shared" si="1284"/>
        <v>68</v>
      </c>
      <c r="CB461" s="122">
        <f t="shared" si="1295"/>
        <v>68</v>
      </c>
    </row>
    <row r="462" spans="1:80" ht="22.5" x14ac:dyDescent="0.25">
      <c r="A462" s="1" t="s">
        <v>1</v>
      </c>
      <c r="B462" s="1" t="s">
        <v>1</v>
      </c>
      <c r="C462" s="1" t="s">
        <v>1</v>
      </c>
      <c r="D462" s="78" t="s">
        <v>1</v>
      </c>
      <c r="E462" s="78" t="s">
        <v>1</v>
      </c>
      <c r="F462" s="78" t="s">
        <v>1</v>
      </c>
      <c r="G462" s="2" t="s">
        <v>1</v>
      </c>
      <c r="H462" s="10" t="s">
        <v>66</v>
      </c>
      <c r="I462" s="11">
        <f>SUM(I463)</f>
        <v>2000100</v>
      </c>
      <c r="J462" s="11">
        <f t="shared" si="1283"/>
        <v>2215100</v>
      </c>
      <c r="K462" s="11">
        <f t="shared" ref="K462:Q462" si="1331">SUM(K463)</f>
        <v>2215100</v>
      </c>
      <c r="L462" s="11">
        <f t="shared" si="1286"/>
        <v>0</v>
      </c>
      <c r="M462" s="11">
        <f t="shared" si="1331"/>
        <v>0</v>
      </c>
      <c r="N462" s="11">
        <f t="shared" si="1331"/>
        <v>0</v>
      </c>
      <c r="O462" s="11">
        <f t="shared" si="1331"/>
        <v>0</v>
      </c>
      <c r="P462" s="11">
        <f t="shared" si="1331"/>
        <v>0</v>
      </c>
      <c r="Q462" s="11">
        <f t="shared" si="1331"/>
        <v>0</v>
      </c>
      <c r="R462" s="11">
        <f t="shared" ref="R462:AG462" si="1332">SUM(R463)</f>
        <v>0</v>
      </c>
      <c r="S462" s="11">
        <f t="shared" si="1332"/>
        <v>0</v>
      </c>
      <c r="T462" s="11">
        <f t="shared" si="1332"/>
        <v>0</v>
      </c>
      <c r="U462" s="11">
        <f t="shared" si="1332"/>
        <v>0</v>
      </c>
      <c r="V462" s="11">
        <f t="shared" si="1332"/>
        <v>0</v>
      </c>
      <c r="W462" s="11">
        <f t="shared" si="1332"/>
        <v>0</v>
      </c>
      <c r="X462" s="11">
        <f t="shared" si="1332"/>
        <v>0</v>
      </c>
      <c r="Y462" s="11">
        <f t="shared" si="1332"/>
        <v>0</v>
      </c>
      <c r="Z462" s="11">
        <f t="shared" si="1332"/>
        <v>0</v>
      </c>
      <c r="AA462" s="11">
        <f t="shared" si="1332"/>
        <v>0</v>
      </c>
      <c r="AB462" s="11">
        <f t="shared" si="1332"/>
        <v>0</v>
      </c>
      <c r="AC462" s="11">
        <f t="shared" si="1332"/>
        <v>0</v>
      </c>
      <c r="AD462" s="11">
        <f t="shared" si="1332"/>
        <v>0</v>
      </c>
      <c r="AE462" s="11">
        <f t="shared" si="1332"/>
        <v>0</v>
      </c>
      <c r="AF462" s="11">
        <f t="shared" si="1332"/>
        <v>0</v>
      </c>
      <c r="AG462" s="11">
        <f t="shared" si="1332"/>
        <v>0</v>
      </c>
      <c r="AH462" s="11">
        <v>0</v>
      </c>
      <c r="AI462" s="11">
        <v>0</v>
      </c>
      <c r="AJ462" s="11">
        <f t="shared" ref="AJ462:AY462" si="1333">SUM(AJ463)</f>
        <v>0</v>
      </c>
      <c r="AK462" s="11">
        <f t="shared" si="1333"/>
        <v>0</v>
      </c>
      <c r="AL462" s="11">
        <f t="shared" si="1333"/>
        <v>0</v>
      </c>
      <c r="AM462" s="11">
        <f t="shared" si="1333"/>
        <v>0</v>
      </c>
      <c r="AN462" s="11">
        <f t="shared" si="1333"/>
        <v>0</v>
      </c>
      <c r="AO462" s="11">
        <f t="shared" si="1333"/>
        <v>0</v>
      </c>
      <c r="AP462" s="11">
        <f t="shared" si="1333"/>
        <v>0</v>
      </c>
      <c r="AQ462" s="11">
        <f t="shared" si="1333"/>
        <v>0</v>
      </c>
      <c r="AR462" s="11">
        <f t="shared" si="1333"/>
        <v>0</v>
      </c>
      <c r="AS462" s="11">
        <f t="shared" si="1333"/>
        <v>0</v>
      </c>
      <c r="AT462" s="11">
        <f t="shared" si="1333"/>
        <v>0</v>
      </c>
      <c r="AU462" s="11">
        <f t="shared" si="1333"/>
        <v>0</v>
      </c>
      <c r="AV462" s="11">
        <f t="shared" si="1333"/>
        <v>0</v>
      </c>
      <c r="AW462" s="11">
        <f t="shared" si="1333"/>
        <v>0</v>
      </c>
      <c r="AX462" s="11">
        <f t="shared" si="1333"/>
        <v>0</v>
      </c>
      <c r="AY462" s="11">
        <f t="shared" si="1333"/>
        <v>0</v>
      </c>
      <c r="AZ462" s="11">
        <v>0</v>
      </c>
      <c r="BA462" s="11">
        <v>0</v>
      </c>
      <c r="BB462" s="11">
        <f t="shared" ref="BB462:BQ462" si="1334">SUM(BB463)</f>
        <v>0</v>
      </c>
      <c r="BC462" s="11">
        <f t="shared" si="1334"/>
        <v>0</v>
      </c>
      <c r="BD462" s="11">
        <f t="shared" si="1334"/>
        <v>0</v>
      </c>
      <c r="BE462" s="11">
        <f t="shared" si="1334"/>
        <v>0</v>
      </c>
      <c r="BF462" s="11">
        <f t="shared" si="1334"/>
        <v>0</v>
      </c>
      <c r="BG462" s="11">
        <f t="shared" si="1334"/>
        <v>0</v>
      </c>
      <c r="BH462" s="11">
        <f t="shared" si="1334"/>
        <v>0</v>
      </c>
      <c r="BI462" s="11">
        <f t="shared" si="1334"/>
        <v>0</v>
      </c>
      <c r="BJ462" s="11">
        <f t="shared" si="1334"/>
        <v>0</v>
      </c>
      <c r="BK462" s="11">
        <f t="shared" si="1334"/>
        <v>0</v>
      </c>
      <c r="BL462" s="11">
        <f t="shared" si="1334"/>
        <v>0</v>
      </c>
      <c r="BM462" s="11">
        <f t="shared" si="1334"/>
        <v>0</v>
      </c>
      <c r="BN462" s="11">
        <f t="shared" si="1334"/>
        <v>0</v>
      </c>
      <c r="BO462" s="11">
        <f t="shared" si="1334"/>
        <v>0</v>
      </c>
      <c r="BP462" s="11">
        <f t="shared" si="1334"/>
        <v>0</v>
      </c>
      <c r="BQ462" s="11">
        <f t="shared" si="1334"/>
        <v>0</v>
      </c>
      <c r="BR462" s="11">
        <v>0</v>
      </c>
      <c r="BS462" s="11">
        <v>0</v>
      </c>
      <c r="BT462" s="11">
        <f t="shared" ref="BT462:BZ462" si="1335">SUM(BT463)</f>
        <v>2000300</v>
      </c>
      <c r="BU462" s="11">
        <f t="shared" si="1335"/>
        <v>2000300</v>
      </c>
      <c r="BV462" s="11">
        <f t="shared" si="1335"/>
        <v>500142</v>
      </c>
      <c r="BW462" s="11">
        <f t="shared" si="1335"/>
        <v>0</v>
      </c>
      <c r="BX462" s="11">
        <f t="shared" si="1335"/>
        <v>0</v>
      </c>
      <c r="BY462" s="11">
        <f t="shared" si="1335"/>
        <v>0</v>
      </c>
      <c r="BZ462" s="11">
        <f t="shared" si="1335"/>
        <v>0</v>
      </c>
      <c r="CA462" s="11">
        <f t="shared" si="1284"/>
        <v>500142</v>
      </c>
      <c r="CB462" s="123">
        <f t="shared" si="1295"/>
        <v>25.003349497575361</v>
      </c>
    </row>
    <row r="463" spans="1:80" x14ac:dyDescent="0.25">
      <c r="A463" s="4" t="s">
        <v>27</v>
      </c>
      <c r="B463" s="4" t="s">
        <v>244</v>
      </c>
      <c r="C463" s="4" t="s">
        <v>28</v>
      </c>
      <c r="D463" s="79" t="s">
        <v>245</v>
      </c>
      <c r="E463" s="78" t="s">
        <v>67</v>
      </c>
      <c r="F463" s="78" t="s">
        <v>1</v>
      </c>
      <c r="G463" s="2" t="s">
        <v>1</v>
      </c>
      <c r="H463" s="2" t="s">
        <v>68</v>
      </c>
      <c r="I463" s="12">
        <f>SUM(I464,I469,I466)</f>
        <v>2000100</v>
      </c>
      <c r="J463" s="12">
        <f t="shared" si="1283"/>
        <v>2215100</v>
      </c>
      <c r="K463" s="12">
        <f t="shared" ref="K463" si="1336">SUM(K464,K469,K466)</f>
        <v>2215100</v>
      </c>
      <c r="L463" s="12">
        <f t="shared" si="1286"/>
        <v>0</v>
      </c>
      <c r="M463" s="12">
        <f t="shared" ref="M463:Q463" si="1337">SUM(M464,M469,M466)</f>
        <v>0</v>
      </c>
      <c r="N463" s="12">
        <f t="shared" si="1337"/>
        <v>0</v>
      </c>
      <c r="O463" s="12">
        <f t="shared" si="1337"/>
        <v>0</v>
      </c>
      <c r="P463" s="12">
        <f t="shared" si="1337"/>
        <v>0</v>
      </c>
      <c r="Q463" s="12">
        <f t="shared" si="1337"/>
        <v>0</v>
      </c>
      <c r="R463" s="12">
        <f t="shared" ref="R463:AG463" si="1338">SUM(R464,R469,R466)</f>
        <v>0</v>
      </c>
      <c r="S463" s="12">
        <f t="shared" si="1338"/>
        <v>0</v>
      </c>
      <c r="T463" s="12">
        <f t="shared" si="1338"/>
        <v>0</v>
      </c>
      <c r="U463" s="12">
        <f t="shared" si="1338"/>
        <v>0</v>
      </c>
      <c r="V463" s="12">
        <f t="shared" si="1338"/>
        <v>0</v>
      </c>
      <c r="W463" s="12">
        <f t="shared" si="1338"/>
        <v>0</v>
      </c>
      <c r="X463" s="12">
        <f t="shared" ref="X463" si="1339">SUM(X464,X469,X466)</f>
        <v>0</v>
      </c>
      <c r="Y463" s="12">
        <f t="shared" si="1338"/>
        <v>0</v>
      </c>
      <c r="Z463" s="12">
        <f t="shared" si="1338"/>
        <v>0</v>
      </c>
      <c r="AA463" s="12">
        <f t="shared" si="1338"/>
        <v>0</v>
      </c>
      <c r="AB463" s="12">
        <f t="shared" si="1338"/>
        <v>0</v>
      </c>
      <c r="AC463" s="12">
        <f t="shared" si="1338"/>
        <v>0</v>
      </c>
      <c r="AD463" s="12">
        <f t="shared" si="1338"/>
        <v>0</v>
      </c>
      <c r="AE463" s="12">
        <f t="shared" si="1338"/>
        <v>0</v>
      </c>
      <c r="AF463" s="12">
        <f t="shared" si="1338"/>
        <v>0</v>
      </c>
      <c r="AG463" s="12">
        <f t="shared" si="1338"/>
        <v>0</v>
      </c>
      <c r="AH463" s="12">
        <v>0</v>
      </c>
      <c r="AI463" s="12">
        <v>0</v>
      </c>
      <c r="AJ463" s="12">
        <f t="shared" ref="AJ463:AY463" si="1340">SUM(AJ464,AJ469,AJ466)</f>
        <v>0</v>
      </c>
      <c r="AK463" s="12">
        <f t="shared" si="1340"/>
        <v>0</v>
      </c>
      <c r="AL463" s="12">
        <f t="shared" si="1340"/>
        <v>0</v>
      </c>
      <c r="AM463" s="12">
        <f t="shared" si="1340"/>
        <v>0</v>
      </c>
      <c r="AN463" s="12">
        <f t="shared" si="1340"/>
        <v>0</v>
      </c>
      <c r="AO463" s="12">
        <f t="shared" si="1340"/>
        <v>0</v>
      </c>
      <c r="AP463" s="12">
        <f t="shared" ref="AP463" si="1341">SUM(AP464,AP469,AP466)</f>
        <v>0</v>
      </c>
      <c r="AQ463" s="12">
        <f t="shared" si="1340"/>
        <v>0</v>
      </c>
      <c r="AR463" s="12">
        <f t="shared" si="1340"/>
        <v>0</v>
      </c>
      <c r="AS463" s="12">
        <f t="shared" si="1340"/>
        <v>0</v>
      </c>
      <c r="AT463" s="12">
        <f t="shared" si="1340"/>
        <v>0</v>
      </c>
      <c r="AU463" s="12">
        <f t="shared" si="1340"/>
        <v>0</v>
      </c>
      <c r="AV463" s="12">
        <f t="shared" si="1340"/>
        <v>0</v>
      </c>
      <c r="AW463" s="12">
        <f t="shared" si="1340"/>
        <v>0</v>
      </c>
      <c r="AX463" s="12">
        <f t="shared" si="1340"/>
        <v>0</v>
      </c>
      <c r="AY463" s="12">
        <f t="shared" si="1340"/>
        <v>0</v>
      </c>
      <c r="AZ463" s="12">
        <v>0</v>
      </c>
      <c r="BA463" s="12">
        <v>0</v>
      </c>
      <c r="BB463" s="12">
        <f t="shared" ref="BB463:BQ463" si="1342">SUM(BB464,BB469,BB466)</f>
        <v>0</v>
      </c>
      <c r="BC463" s="12">
        <f t="shared" si="1342"/>
        <v>0</v>
      </c>
      <c r="BD463" s="12">
        <f t="shared" si="1342"/>
        <v>0</v>
      </c>
      <c r="BE463" s="12">
        <f t="shared" si="1342"/>
        <v>0</v>
      </c>
      <c r="BF463" s="12">
        <f t="shared" si="1342"/>
        <v>0</v>
      </c>
      <c r="BG463" s="12">
        <f t="shared" si="1342"/>
        <v>0</v>
      </c>
      <c r="BH463" s="12">
        <f t="shared" ref="BH463" si="1343">SUM(BH464,BH469,BH466)</f>
        <v>0</v>
      </c>
      <c r="BI463" s="12">
        <f t="shared" si="1342"/>
        <v>0</v>
      </c>
      <c r="BJ463" s="12">
        <f t="shared" si="1342"/>
        <v>0</v>
      </c>
      <c r="BK463" s="12">
        <f t="shared" si="1342"/>
        <v>0</v>
      </c>
      <c r="BL463" s="12">
        <f t="shared" si="1342"/>
        <v>0</v>
      </c>
      <c r="BM463" s="12">
        <f t="shared" si="1342"/>
        <v>0</v>
      </c>
      <c r="BN463" s="12">
        <f t="shared" si="1342"/>
        <v>0</v>
      </c>
      <c r="BO463" s="12">
        <f t="shared" si="1342"/>
        <v>0</v>
      </c>
      <c r="BP463" s="12">
        <f t="shared" si="1342"/>
        <v>0</v>
      </c>
      <c r="BQ463" s="12">
        <f t="shared" si="1342"/>
        <v>0</v>
      </c>
      <c r="BR463" s="12">
        <v>0</v>
      </c>
      <c r="BS463" s="12">
        <v>0</v>
      </c>
      <c r="BT463" s="12">
        <f t="shared" ref="BT463:BZ463" si="1344">SUM(BT464,BT469,BT466)</f>
        <v>2000300</v>
      </c>
      <c r="BU463" s="12">
        <f t="shared" si="1344"/>
        <v>2000300</v>
      </c>
      <c r="BV463" s="12">
        <f t="shared" si="1344"/>
        <v>500142</v>
      </c>
      <c r="BW463" s="12">
        <f t="shared" si="1344"/>
        <v>0</v>
      </c>
      <c r="BX463" s="12">
        <f t="shared" si="1344"/>
        <v>0</v>
      </c>
      <c r="BY463" s="12">
        <f t="shared" si="1344"/>
        <v>0</v>
      </c>
      <c r="BZ463" s="12">
        <f t="shared" si="1344"/>
        <v>0</v>
      </c>
      <c r="CA463" s="12">
        <f t="shared" si="1284"/>
        <v>500142</v>
      </c>
      <c r="CB463" s="124">
        <f t="shared" si="1295"/>
        <v>25.003349497575361</v>
      </c>
    </row>
    <row r="464" spans="1:80" x14ac:dyDescent="0.25">
      <c r="A464" s="1" t="s">
        <v>27</v>
      </c>
      <c r="B464" s="1" t="s">
        <v>244</v>
      </c>
      <c r="C464" s="1" t="s">
        <v>28</v>
      </c>
      <c r="D464" s="82" t="s">
        <v>245</v>
      </c>
      <c r="E464" s="82" t="s">
        <v>109</v>
      </c>
      <c r="F464" s="79" t="s">
        <v>1</v>
      </c>
      <c r="G464" s="13" t="s">
        <v>1</v>
      </c>
      <c r="H464" s="2" t="s">
        <v>110</v>
      </c>
      <c r="I464" s="12">
        <f>SUM(I465)</f>
        <v>2000000</v>
      </c>
      <c r="J464" s="12">
        <f t="shared" si="1283"/>
        <v>2000000</v>
      </c>
      <c r="K464" s="12">
        <f t="shared" ref="K464:Q464" si="1345">SUM(K465)</f>
        <v>2000000</v>
      </c>
      <c r="L464" s="12">
        <f t="shared" si="1286"/>
        <v>0</v>
      </c>
      <c r="M464" s="12">
        <f t="shared" si="1345"/>
        <v>0</v>
      </c>
      <c r="N464" s="12">
        <f t="shared" si="1345"/>
        <v>0</v>
      </c>
      <c r="O464" s="12">
        <f t="shared" si="1345"/>
        <v>0</v>
      </c>
      <c r="P464" s="12">
        <f t="shared" si="1345"/>
        <v>0</v>
      </c>
      <c r="Q464" s="12">
        <f t="shared" si="1345"/>
        <v>0</v>
      </c>
      <c r="R464" s="12">
        <f t="shared" ref="R464:AG464" si="1346">SUM(R465)</f>
        <v>0</v>
      </c>
      <c r="S464" s="12">
        <f t="shared" si="1346"/>
        <v>0</v>
      </c>
      <c r="T464" s="12">
        <f t="shared" si="1346"/>
        <v>0</v>
      </c>
      <c r="U464" s="12">
        <f t="shared" si="1346"/>
        <v>0</v>
      </c>
      <c r="V464" s="12">
        <f t="shared" si="1346"/>
        <v>0</v>
      </c>
      <c r="W464" s="12">
        <f t="shared" si="1346"/>
        <v>0</v>
      </c>
      <c r="X464" s="12">
        <f t="shared" si="1346"/>
        <v>0</v>
      </c>
      <c r="Y464" s="12">
        <f t="shared" si="1346"/>
        <v>0</v>
      </c>
      <c r="Z464" s="12">
        <f t="shared" si="1346"/>
        <v>0</v>
      </c>
      <c r="AA464" s="12">
        <f t="shared" si="1346"/>
        <v>0</v>
      </c>
      <c r="AB464" s="12">
        <f t="shared" si="1346"/>
        <v>0</v>
      </c>
      <c r="AC464" s="12">
        <f t="shared" si="1346"/>
        <v>0</v>
      </c>
      <c r="AD464" s="12">
        <f t="shared" si="1346"/>
        <v>0</v>
      </c>
      <c r="AE464" s="12">
        <f t="shared" si="1346"/>
        <v>0</v>
      </c>
      <c r="AF464" s="12">
        <f t="shared" si="1346"/>
        <v>0</v>
      </c>
      <c r="AG464" s="12">
        <f t="shared" si="1346"/>
        <v>0</v>
      </c>
      <c r="AH464" s="12">
        <v>0</v>
      </c>
      <c r="AI464" s="12">
        <v>0</v>
      </c>
      <c r="AJ464" s="12">
        <f t="shared" ref="AJ464:AY464" si="1347">SUM(AJ465)</f>
        <v>0</v>
      </c>
      <c r="AK464" s="12">
        <f t="shared" si="1347"/>
        <v>0</v>
      </c>
      <c r="AL464" s="12">
        <f t="shared" si="1347"/>
        <v>0</v>
      </c>
      <c r="AM464" s="12">
        <f t="shared" si="1347"/>
        <v>0</v>
      </c>
      <c r="AN464" s="12">
        <f t="shared" si="1347"/>
        <v>0</v>
      </c>
      <c r="AO464" s="12">
        <f t="shared" si="1347"/>
        <v>0</v>
      </c>
      <c r="AP464" s="12">
        <f t="shared" si="1347"/>
        <v>0</v>
      </c>
      <c r="AQ464" s="12">
        <f t="shared" si="1347"/>
        <v>0</v>
      </c>
      <c r="AR464" s="12">
        <f t="shared" si="1347"/>
        <v>0</v>
      </c>
      <c r="AS464" s="12">
        <f t="shared" si="1347"/>
        <v>0</v>
      </c>
      <c r="AT464" s="12">
        <f t="shared" si="1347"/>
        <v>0</v>
      </c>
      <c r="AU464" s="12">
        <f t="shared" si="1347"/>
        <v>0</v>
      </c>
      <c r="AV464" s="12">
        <f t="shared" si="1347"/>
        <v>0</v>
      </c>
      <c r="AW464" s="12">
        <f t="shared" si="1347"/>
        <v>0</v>
      </c>
      <c r="AX464" s="12">
        <f t="shared" si="1347"/>
        <v>0</v>
      </c>
      <c r="AY464" s="12">
        <f t="shared" si="1347"/>
        <v>0</v>
      </c>
      <c r="AZ464" s="12">
        <v>0</v>
      </c>
      <c r="BA464" s="12">
        <v>0</v>
      </c>
      <c r="BB464" s="12">
        <f t="shared" ref="BB464:BQ464" si="1348">SUM(BB465)</f>
        <v>0</v>
      </c>
      <c r="BC464" s="12">
        <f t="shared" si="1348"/>
        <v>0</v>
      </c>
      <c r="BD464" s="12">
        <f t="shared" si="1348"/>
        <v>0</v>
      </c>
      <c r="BE464" s="12">
        <f t="shared" si="1348"/>
        <v>0</v>
      </c>
      <c r="BF464" s="12">
        <f t="shared" si="1348"/>
        <v>0</v>
      </c>
      <c r="BG464" s="12">
        <f t="shared" si="1348"/>
        <v>0</v>
      </c>
      <c r="BH464" s="12">
        <f t="shared" si="1348"/>
        <v>0</v>
      </c>
      <c r="BI464" s="12">
        <f t="shared" si="1348"/>
        <v>0</v>
      </c>
      <c r="BJ464" s="12">
        <f t="shared" si="1348"/>
        <v>0</v>
      </c>
      <c r="BK464" s="12">
        <f t="shared" si="1348"/>
        <v>0</v>
      </c>
      <c r="BL464" s="12">
        <f t="shared" si="1348"/>
        <v>0</v>
      </c>
      <c r="BM464" s="12">
        <f t="shared" si="1348"/>
        <v>0</v>
      </c>
      <c r="BN464" s="12">
        <f t="shared" si="1348"/>
        <v>0</v>
      </c>
      <c r="BO464" s="12">
        <f t="shared" si="1348"/>
        <v>0</v>
      </c>
      <c r="BP464" s="12">
        <f t="shared" si="1348"/>
        <v>0</v>
      </c>
      <c r="BQ464" s="12">
        <f t="shared" si="1348"/>
        <v>0</v>
      </c>
      <c r="BR464" s="12">
        <v>0</v>
      </c>
      <c r="BS464" s="12">
        <v>0</v>
      </c>
      <c r="BT464" s="12">
        <f t="shared" ref="BT464:BZ464" si="1349">SUM(BT465)</f>
        <v>2000000</v>
      </c>
      <c r="BU464" s="12">
        <f t="shared" si="1349"/>
        <v>2000000</v>
      </c>
      <c r="BV464" s="12">
        <f t="shared" si="1349"/>
        <v>499998</v>
      </c>
      <c r="BW464" s="12">
        <f t="shared" si="1349"/>
        <v>0</v>
      </c>
      <c r="BX464" s="12">
        <f t="shared" si="1349"/>
        <v>0</v>
      </c>
      <c r="BY464" s="12">
        <f t="shared" si="1349"/>
        <v>0</v>
      </c>
      <c r="BZ464" s="12">
        <f t="shared" si="1349"/>
        <v>0</v>
      </c>
      <c r="CA464" s="12">
        <f t="shared" si="1284"/>
        <v>499998</v>
      </c>
      <c r="CB464" s="124">
        <f t="shared" si="1295"/>
        <v>24.9999</v>
      </c>
    </row>
    <row r="465" spans="1:80" x14ac:dyDescent="0.25">
      <c r="A465" s="4" t="s">
        <v>27</v>
      </c>
      <c r="B465" s="4" t="s">
        <v>244</v>
      </c>
      <c r="C465" s="4" t="s">
        <v>28</v>
      </c>
      <c r="D465" s="79" t="s">
        <v>245</v>
      </c>
      <c r="E465" s="89">
        <v>6142</v>
      </c>
      <c r="F465" s="79" t="s">
        <v>1922</v>
      </c>
      <c r="G465" s="74" t="s">
        <v>1887</v>
      </c>
      <c r="H465" s="13" t="s">
        <v>247</v>
      </c>
      <c r="I465" s="14">
        <v>2000000</v>
      </c>
      <c r="J465" s="14">
        <f t="shared" si="1283"/>
        <v>2000000</v>
      </c>
      <c r="K465" s="14">
        <v>2000000</v>
      </c>
      <c r="L465" s="14">
        <f t="shared" si="1286"/>
        <v>0</v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/>
      <c r="T465" s="14"/>
      <c r="U465" s="14"/>
      <c r="V465" s="14"/>
      <c r="W465" s="14"/>
      <c r="X465" s="14">
        <f t="shared" ref="X465:X527" si="1350">R465+S465+T465+U465+V465+W465</f>
        <v>0</v>
      </c>
      <c r="Y465" s="14"/>
      <c r="Z465" s="14"/>
      <c r="AA465" s="14"/>
      <c r="AB465" s="14"/>
      <c r="AC465" s="14"/>
      <c r="AD465" s="14"/>
      <c r="AE465" s="14"/>
      <c r="AF465" s="14"/>
      <c r="AG465" s="14"/>
      <c r="AH465" s="14">
        <v>0</v>
      </c>
      <c r="AI465" s="14">
        <v>0</v>
      </c>
      <c r="AJ465" s="14">
        <v>0</v>
      </c>
      <c r="AK465" s="14"/>
      <c r="AL465" s="14"/>
      <c r="AM465" s="14"/>
      <c r="AN465" s="14"/>
      <c r="AO465" s="14"/>
      <c r="AP465" s="14">
        <f t="shared" ref="AP465:AP527" si="1351">AJ465+AK465+AL465+AM465+AN465+AO465</f>
        <v>0</v>
      </c>
      <c r="AQ465" s="14"/>
      <c r="AR465" s="14"/>
      <c r="AS465" s="14"/>
      <c r="AT465" s="14"/>
      <c r="AU465" s="14"/>
      <c r="AV465" s="14"/>
      <c r="AW465" s="14"/>
      <c r="AX465" s="14"/>
      <c r="AY465" s="14"/>
      <c r="AZ465" s="14">
        <v>0</v>
      </c>
      <c r="BA465" s="14">
        <v>0</v>
      </c>
      <c r="BB465" s="14">
        <v>0</v>
      </c>
      <c r="BC465" s="14"/>
      <c r="BD465" s="14"/>
      <c r="BE465" s="14"/>
      <c r="BF465" s="14"/>
      <c r="BG465" s="14"/>
      <c r="BH465" s="14">
        <f t="shared" ref="BH465:BH527" si="1352">BB465+BC465+BD465+BE465+BF465+BG465</f>
        <v>0</v>
      </c>
      <c r="BI465" s="14"/>
      <c r="BJ465" s="14"/>
      <c r="BK465" s="14"/>
      <c r="BL465" s="14"/>
      <c r="BM465" s="14"/>
      <c r="BN465" s="14"/>
      <c r="BO465" s="14"/>
      <c r="BP465" s="14"/>
      <c r="BQ465" s="14"/>
      <c r="BR465" s="14">
        <v>0</v>
      </c>
      <c r="BS465" s="14">
        <v>0</v>
      </c>
      <c r="BT465" s="14">
        <v>2000000</v>
      </c>
      <c r="BU465" s="14">
        <v>2000000</v>
      </c>
      <c r="BV465" s="14">
        <v>499998</v>
      </c>
      <c r="BW465" s="14">
        <f t="shared" si="1330"/>
        <v>0</v>
      </c>
      <c r="BX465" s="14"/>
      <c r="BY465" s="14"/>
      <c r="BZ465" s="14"/>
      <c r="CA465" s="14">
        <f t="shared" si="1284"/>
        <v>499998</v>
      </c>
      <c r="CB465" s="122">
        <f t="shared" si="1295"/>
        <v>24.9999</v>
      </c>
    </row>
    <row r="466" spans="1:80" x14ac:dyDescent="0.25">
      <c r="A466" s="1" t="s">
        <v>27</v>
      </c>
      <c r="B466" s="1" t="s">
        <v>244</v>
      </c>
      <c r="C466" s="1" t="s">
        <v>28</v>
      </c>
      <c r="D466" s="82" t="s">
        <v>245</v>
      </c>
      <c r="E466" s="82" t="s">
        <v>69</v>
      </c>
      <c r="F466" s="79" t="s">
        <v>1</v>
      </c>
      <c r="G466" s="13" t="s">
        <v>1</v>
      </c>
      <c r="H466" s="2" t="s">
        <v>70</v>
      </c>
      <c r="I466" s="58">
        <f>SUM(I467:I468)</f>
        <v>0</v>
      </c>
      <c r="J466" s="58">
        <f t="shared" si="1283"/>
        <v>215000</v>
      </c>
      <c r="K466" s="58">
        <f t="shared" ref="K466" si="1353">SUM(K467:K468)</f>
        <v>215000</v>
      </c>
      <c r="L466" s="58">
        <f t="shared" si="1286"/>
        <v>0</v>
      </c>
      <c r="M466" s="58">
        <f t="shared" ref="M466:Q466" si="1354">SUM(M467:M468)</f>
        <v>0</v>
      </c>
      <c r="N466" s="58">
        <f t="shared" si="1354"/>
        <v>0</v>
      </c>
      <c r="O466" s="58">
        <f t="shared" si="1354"/>
        <v>0</v>
      </c>
      <c r="P466" s="58">
        <f t="shared" si="1354"/>
        <v>0</v>
      </c>
      <c r="Q466" s="58">
        <f t="shared" si="1354"/>
        <v>0</v>
      </c>
      <c r="R466" s="58">
        <f t="shared" ref="R466:AG466" si="1355">SUM(R467:R468)</f>
        <v>0</v>
      </c>
      <c r="S466" s="58">
        <f t="shared" si="1355"/>
        <v>0</v>
      </c>
      <c r="T466" s="58">
        <f t="shared" si="1355"/>
        <v>0</v>
      </c>
      <c r="U466" s="58">
        <f t="shared" si="1355"/>
        <v>0</v>
      </c>
      <c r="V466" s="58">
        <f t="shared" si="1355"/>
        <v>0</v>
      </c>
      <c r="W466" s="58">
        <f t="shared" si="1355"/>
        <v>0</v>
      </c>
      <c r="X466" s="58">
        <f t="shared" si="1355"/>
        <v>0</v>
      </c>
      <c r="Y466" s="58">
        <f t="shared" si="1355"/>
        <v>0</v>
      </c>
      <c r="Z466" s="58">
        <f t="shared" si="1355"/>
        <v>0</v>
      </c>
      <c r="AA466" s="58">
        <f t="shared" si="1355"/>
        <v>0</v>
      </c>
      <c r="AB466" s="58">
        <f t="shared" si="1355"/>
        <v>0</v>
      </c>
      <c r="AC466" s="58">
        <f t="shared" si="1355"/>
        <v>0</v>
      </c>
      <c r="AD466" s="58">
        <f t="shared" si="1355"/>
        <v>0</v>
      </c>
      <c r="AE466" s="58">
        <f t="shared" si="1355"/>
        <v>0</v>
      </c>
      <c r="AF466" s="58">
        <f t="shared" si="1355"/>
        <v>0</v>
      </c>
      <c r="AG466" s="58">
        <f t="shared" si="1355"/>
        <v>0</v>
      </c>
      <c r="AH466" s="58">
        <v>0</v>
      </c>
      <c r="AI466" s="58">
        <v>0</v>
      </c>
      <c r="AJ466" s="58">
        <f t="shared" ref="AJ466:AY466" si="1356">SUM(AJ467:AJ468)</f>
        <v>0</v>
      </c>
      <c r="AK466" s="58">
        <f t="shared" si="1356"/>
        <v>0</v>
      </c>
      <c r="AL466" s="58">
        <f t="shared" si="1356"/>
        <v>0</v>
      </c>
      <c r="AM466" s="58">
        <f t="shared" si="1356"/>
        <v>0</v>
      </c>
      <c r="AN466" s="58">
        <f t="shared" si="1356"/>
        <v>0</v>
      </c>
      <c r="AO466" s="58">
        <f t="shared" si="1356"/>
        <v>0</v>
      </c>
      <c r="AP466" s="58">
        <f t="shared" si="1356"/>
        <v>0</v>
      </c>
      <c r="AQ466" s="58">
        <f t="shared" si="1356"/>
        <v>0</v>
      </c>
      <c r="AR466" s="58">
        <f t="shared" si="1356"/>
        <v>0</v>
      </c>
      <c r="AS466" s="58">
        <f t="shared" si="1356"/>
        <v>0</v>
      </c>
      <c r="AT466" s="58">
        <f t="shared" si="1356"/>
        <v>0</v>
      </c>
      <c r="AU466" s="58">
        <f t="shared" si="1356"/>
        <v>0</v>
      </c>
      <c r="AV466" s="58">
        <f t="shared" si="1356"/>
        <v>0</v>
      </c>
      <c r="AW466" s="58">
        <f t="shared" si="1356"/>
        <v>0</v>
      </c>
      <c r="AX466" s="58">
        <f t="shared" si="1356"/>
        <v>0</v>
      </c>
      <c r="AY466" s="58">
        <f t="shared" si="1356"/>
        <v>0</v>
      </c>
      <c r="AZ466" s="58">
        <v>0</v>
      </c>
      <c r="BA466" s="58">
        <v>0</v>
      </c>
      <c r="BB466" s="58">
        <f t="shared" ref="BB466:BQ466" si="1357">SUM(BB467:BB468)</f>
        <v>0</v>
      </c>
      <c r="BC466" s="58">
        <f t="shared" si="1357"/>
        <v>0</v>
      </c>
      <c r="BD466" s="58">
        <f t="shared" si="1357"/>
        <v>0</v>
      </c>
      <c r="BE466" s="58">
        <f t="shared" si="1357"/>
        <v>0</v>
      </c>
      <c r="BF466" s="58">
        <f t="shared" si="1357"/>
        <v>0</v>
      </c>
      <c r="BG466" s="58">
        <f t="shared" si="1357"/>
        <v>0</v>
      </c>
      <c r="BH466" s="58">
        <f t="shared" si="1357"/>
        <v>0</v>
      </c>
      <c r="BI466" s="58">
        <f t="shared" si="1357"/>
        <v>0</v>
      </c>
      <c r="BJ466" s="58">
        <f t="shared" si="1357"/>
        <v>0</v>
      </c>
      <c r="BK466" s="58">
        <f t="shared" si="1357"/>
        <v>0</v>
      </c>
      <c r="BL466" s="58">
        <f t="shared" si="1357"/>
        <v>0</v>
      </c>
      <c r="BM466" s="58">
        <f t="shared" si="1357"/>
        <v>0</v>
      </c>
      <c r="BN466" s="58">
        <f t="shared" si="1357"/>
        <v>0</v>
      </c>
      <c r="BO466" s="58">
        <f t="shared" si="1357"/>
        <v>0</v>
      </c>
      <c r="BP466" s="58">
        <f t="shared" si="1357"/>
        <v>0</v>
      </c>
      <c r="BQ466" s="58">
        <f t="shared" si="1357"/>
        <v>0</v>
      </c>
      <c r="BR466" s="58">
        <v>0</v>
      </c>
      <c r="BS466" s="58">
        <v>0</v>
      </c>
      <c r="BT466" s="12">
        <f t="shared" ref="BT466:BZ466" si="1358">SUM(BT467:BT468)</f>
        <v>200</v>
      </c>
      <c r="BU466" s="12">
        <f t="shared" si="1358"/>
        <v>200</v>
      </c>
      <c r="BV466" s="12">
        <f t="shared" si="1358"/>
        <v>144</v>
      </c>
      <c r="BW466" s="12">
        <f t="shared" si="1358"/>
        <v>0</v>
      </c>
      <c r="BX466" s="12">
        <f t="shared" si="1358"/>
        <v>0</v>
      </c>
      <c r="BY466" s="12">
        <f t="shared" si="1358"/>
        <v>0</v>
      </c>
      <c r="BZ466" s="12">
        <f t="shared" si="1358"/>
        <v>0</v>
      </c>
      <c r="CA466" s="12">
        <f t="shared" si="1284"/>
        <v>144</v>
      </c>
      <c r="CB466" s="124">
        <f t="shared" si="1295"/>
        <v>72</v>
      </c>
    </row>
    <row r="467" spans="1:80" ht="22.5" x14ac:dyDescent="0.25">
      <c r="A467" s="4" t="s">
        <v>27</v>
      </c>
      <c r="B467" s="4" t="s">
        <v>244</v>
      </c>
      <c r="C467" s="4" t="s">
        <v>28</v>
      </c>
      <c r="D467" s="79" t="s">
        <v>245</v>
      </c>
      <c r="E467" s="89">
        <v>6143</v>
      </c>
      <c r="F467" s="79" t="s">
        <v>1920</v>
      </c>
      <c r="G467" s="74" t="s">
        <v>1887</v>
      </c>
      <c r="H467" s="13" t="s">
        <v>153</v>
      </c>
      <c r="I467" s="14"/>
      <c r="J467" s="14">
        <f t="shared" si="1283"/>
        <v>100000</v>
      </c>
      <c r="K467" s="14">
        <v>100000</v>
      </c>
      <c r="L467" s="14">
        <f t="shared" si="1286"/>
        <v>0</v>
      </c>
      <c r="M467" s="14"/>
      <c r="N467" s="14"/>
      <c r="O467" s="14"/>
      <c r="P467" s="14"/>
      <c r="Q467" s="14"/>
      <c r="R467" s="14">
        <v>0</v>
      </c>
      <c r="S467" s="14"/>
      <c r="T467" s="14"/>
      <c r="U467" s="14"/>
      <c r="V467" s="14"/>
      <c r="W467" s="14"/>
      <c r="X467" s="14">
        <f t="shared" si="1350"/>
        <v>0</v>
      </c>
      <c r="Y467" s="14"/>
      <c r="Z467" s="14"/>
      <c r="AA467" s="14"/>
      <c r="AB467" s="14"/>
      <c r="AC467" s="14"/>
      <c r="AD467" s="14"/>
      <c r="AE467" s="14"/>
      <c r="AF467" s="14"/>
      <c r="AG467" s="14"/>
      <c r="AH467" s="14">
        <v>0</v>
      </c>
      <c r="AI467" s="14">
        <v>0</v>
      </c>
      <c r="AJ467" s="14"/>
      <c r="AK467" s="14"/>
      <c r="AL467" s="14"/>
      <c r="AM467" s="14"/>
      <c r="AN467" s="14"/>
      <c r="AO467" s="14"/>
      <c r="AP467" s="14">
        <f t="shared" si="1351"/>
        <v>0</v>
      </c>
      <c r="AQ467" s="14"/>
      <c r="AR467" s="14"/>
      <c r="AS467" s="14"/>
      <c r="AT467" s="14"/>
      <c r="AU467" s="14"/>
      <c r="AV467" s="14"/>
      <c r="AW467" s="14"/>
      <c r="AX467" s="14"/>
      <c r="AY467" s="14"/>
      <c r="AZ467" s="14">
        <v>0</v>
      </c>
      <c r="BA467" s="14">
        <v>0</v>
      </c>
      <c r="BB467" s="14"/>
      <c r="BC467" s="14"/>
      <c r="BD467" s="14"/>
      <c r="BE467" s="14"/>
      <c r="BF467" s="14"/>
      <c r="BG467" s="14"/>
      <c r="BH467" s="14">
        <f t="shared" si="1352"/>
        <v>0</v>
      </c>
      <c r="BI467" s="14"/>
      <c r="BJ467" s="14"/>
      <c r="BK467" s="14"/>
      <c r="BL467" s="14"/>
      <c r="BM467" s="14"/>
      <c r="BN467" s="14"/>
      <c r="BO467" s="14"/>
      <c r="BP467" s="14"/>
      <c r="BQ467" s="14"/>
      <c r="BR467" s="14">
        <v>0</v>
      </c>
      <c r="BS467" s="14">
        <v>0</v>
      </c>
      <c r="BT467" s="14">
        <v>100</v>
      </c>
      <c r="BU467" s="14">
        <v>100</v>
      </c>
      <c r="BV467" s="14">
        <v>72</v>
      </c>
      <c r="BW467" s="14">
        <f t="shared" si="1330"/>
        <v>0</v>
      </c>
      <c r="BX467" s="14"/>
      <c r="BY467" s="14"/>
      <c r="BZ467" s="14"/>
      <c r="CA467" s="14">
        <f t="shared" si="1284"/>
        <v>72</v>
      </c>
      <c r="CB467" s="122">
        <f t="shared" si="1295"/>
        <v>72</v>
      </c>
    </row>
    <row r="468" spans="1:80" ht="22.5" x14ac:dyDescent="0.25">
      <c r="A468" s="4" t="s">
        <v>27</v>
      </c>
      <c r="B468" s="4" t="s">
        <v>244</v>
      </c>
      <c r="C468" s="4" t="s">
        <v>28</v>
      </c>
      <c r="D468" s="79" t="s">
        <v>245</v>
      </c>
      <c r="E468" s="89">
        <v>6143</v>
      </c>
      <c r="F468" s="79" t="s">
        <v>1921</v>
      </c>
      <c r="G468" s="74" t="s">
        <v>1887</v>
      </c>
      <c r="H468" s="13" t="s">
        <v>157</v>
      </c>
      <c r="I468" s="14"/>
      <c r="J468" s="14">
        <f t="shared" si="1283"/>
        <v>115000</v>
      </c>
      <c r="K468" s="14">
        <v>115000</v>
      </c>
      <c r="L468" s="14">
        <f t="shared" si="1286"/>
        <v>0</v>
      </c>
      <c r="M468" s="14"/>
      <c r="N468" s="14"/>
      <c r="O468" s="14"/>
      <c r="P468" s="14"/>
      <c r="Q468" s="14"/>
      <c r="R468" s="14">
        <v>0</v>
      </c>
      <c r="S468" s="14"/>
      <c r="T468" s="14"/>
      <c r="U468" s="14"/>
      <c r="V468" s="14"/>
      <c r="W468" s="14"/>
      <c r="X468" s="14">
        <f t="shared" si="1350"/>
        <v>0</v>
      </c>
      <c r="Y468" s="14"/>
      <c r="Z468" s="14"/>
      <c r="AA468" s="14"/>
      <c r="AB468" s="14"/>
      <c r="AC468" s="14"/>
      <c r="AD468" s="14"/>
      <c r="AE468" s="14"/>
      <c r="AF468" s="14"/>
      <c r="AG468" s="14"/>
      <c r="AH468" s="14">
        <v>0</v>
      </c>
      <c r="AI468" s="14">
        <v>0</v>
      </c>
      <c r="AJ468" s="14"/>
      <c r="AK468" s="14"/>
      <c r="AL468" s="14"/>
      <c r="AM468" s="14"/>
      <c r="AN468" s="14"/>
      <c r="AO468" s="14"/>
      <c r="AP468" s="14">
        <f t="shared" si="1351"/>
        <v>0</v>
      </c>
      <c r="AQ468" s="14"/>
      <c r="AR468" s="14"/>
      <c r="AS468" s="14"/>
      <c r="AT468" s="14"/>
      <c r="AU468" s="14"/>
      <c r="AV468" s="14"/>
      <c r="AW468" s="14"/>
      <c r="AX468" s="14"/>
      <c r="AY468" s="14"/>
      <c r="AZ468" s="14">
        <v>0</v>
      </c>
      <c r="BA468" s="14">
        <v>0</v>
      </c>
      <c r="BB468" s="14"/>
      <c r="BC468" s="14"/>
      <c r="BD468" s="14"/>
      <c r="BE468" s="14"/>
      <c r="BF468" s="14"/>
      <c r="BG468" s="14"/>
      <c r="BH468" s="14">
        <f t="shared" si="1352"/>
        <v>0</v>
      </c>
      <c r="BI468" s="14"/>
      <c r="BJ468" s="14"/>
      <c r="BK468" s="14"/>
      <c r="BL468" s="14"/>
      <c r="BM468" s="14"/>
      <c r="BN468" s="14"/>
      <c r="BO468" s="14"/>
      <c r="BP468" s="14"/>
      <c r="BQ468" s="14"/>
      <c r="BR468" s="14">
        <v>0</v>
      </c>
      <c r="BS468" s="14">
        <v>0</v>
      </c>
      <c r="BT468" s="14">
        <v>100</v>
      </c>
      <c r="BU468" s="14">
        <v>100</v>
      </c>
      <c r="BV468" s="14">
        <v>72</v>
      </c>
      <c r="BW468" s="14">
        <f t="shared" si="1330"/>
        <v>0</v>
      </c>
      <c r="BX468" s="14"/>
      <c r="BY468" s="14"/>
      <c r="BZ468" s="14"/>
      <c r="CA468" s="14">
        <f t="shared" si="1284"/>
        <v>72</v>
      </c>
      <c r="CB468" s="122">
        <f t="shared" si="1295"/>
        <v>72</v>
      </c>
    </row>
    <row r="469" spans="1:80" x14ac:dyDescent="0.25">
      <c r="A469" s="4" t="s">
        <v>27</v>
      </c>
      <c r="B469" s="4" t="s">
        <v>244</v>
      </c>
      <c r="C469" s="4" t="s">
        <v>28</v>
      </c>
      <c r="D469" s="79" t="s">
        <v>245</v>
      </c>
      <c r="E469" s="89">
        <v>6148</v>
      </c>
      <c r="F469" s="79"/>
      <c r="G469" s="74" t="s">
        <v>1887</v>
      </c>
      <c r="H469" s="13" t="s">
        <v>76</v>
      </c>
      <c r="I469" s="14">
        <v>100</v>
      </c>
      <c r="J469" s="14">
        <f t="shared" si="1283"/>
        <v>100</v>
      </c>
      <c r="K469" s="14">
        <v>100</v>
      </c>
      <c r="L469" s="14">
        <f t="shared" si="1286"/>
        <v>0</v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/>
      <c r="T469" s="14"/>
      <c r="U469" s="14"/>
      <c r="V469" s="14"/>
      <c r="W469" s="14"/>
      <c r="X469" s="14">
        <f t="shared" si="1350"/>
        <v>0</v>
      </c>
      <c r="Y469" s="14"/>
      <c r="Z469" s="14"/>
      <c r="AA469" s="14"/>
      <c r="AB469" s="14"/>
      <c r="AC469" s="14"/>
      <c r="AD469" s="14"/>
      <c r="AE469" s="14"/>
      <c r="AF469" s="14"/>
      <c r="AG469" s="14"/>
      <c r="AH469" s="14">
        <v>0</v>
      </c>
      <c r="AI469" s="14">
        <v>0</v>
      </c>
      <c r="AJ469" s="14">
        <v>0</v>
      </c>
      <c r="AK469" s="14"/>
      <c r="AL469" s="14"/>
      <c r="AM469" s="14"/>
      <c r="AN469" s="14"/>
      <c r="AO469" s="14"/>
      <c r="AP469" s="14">
        <f t="shared" si="1351"/>
        <v>0</v>
      </c>
      <c r="AQ469" s="14"/>
      <c r="AR469" s="14"/>
      <c r="AS469" s="14"/>
      <c r="AT469" s="14"/>
      <c r="AU469" s="14"/>
      <c r="AV469" s="14"/>
      <c r="AW469" s="14"/>
      <c r="AX469" s="14"/>
      <c r="AY469" s="14"/>
      <c r="AZ469" s="14">
        <v>0</v>
      </c>
      <c r="BA469" s="14">
        <v>0</v>
      </c>
      <c r="BB469" s="14">
        <v>0</v>
      </c>
      <c r="BC469" s="14"/>
      <c r="BD469" s="14"/>
      <c r="BE469" s="14"/>
      <c r="BF469" s="14"/>
      <c r="BG469" s="14"/>
      <c r="BH469" s="14">
        <f t="shared" si="1352"/>
        <v>0</v>
      </c>
      <c r="BI469" s="14"/>
      <c r="BJ469" s="14"/>
      <c r="BK469" s="14"/>
      <c r="BL469" s="14"/>
      <c r="BM469" s="14"/>
      <c r="BN469" s="14"/>
      <c r="BO469" s="14"/>
      <c r="BP469" s="14"/>
      <c r="BQ469" s="14"/>
      <c r="BR469" s="14">
        <v>0</v>
      </c>
      <c r="BS469" s="14">
        <v>0</v>
      </c>
      <c r="BT469" s="14">
        <v>100</v>
      </c>
      <c r="BU469" s="14">
        <v>100</v>
      </c>
      <c r="BV469" s="14">
        <v>0</v>
      </c>
      <c r="BW469" s="14">
        <f t="shared" si="1330"/>
        <v>0</v>
      </c>
      <c r="BX469" s="14"/>
      <c r="BY469" s="14"/>
      <c r="BZ469" s="14"/>
      <c r="CA469" s="14">
        <f t="shared" si="1284"/>
        <v>0</v>
      </c>
      <c r="CB469" s="122">
        <f t="shared" si="1295"/>
        <v>0</v>
      </c>
    </row>
    <row r="470" spans="1:80" ht="22.5" x14ac:dyDescent="0.25">
      <c r="A470" s="1" t="s">
        <v>1</v>
      </c>
      <c r="B470" s="1" t="s">
        <v>1</v>
      </c>
      <c r="C470" s="1" t="s">
        <v>1</v>
      </c>
      <c r="D470" s="78" t="s">
        <v>1</v>
      </c>
      <c r="E470" s="78" t="s">
        <v>1</v>
      </c>
      <c r="F470" s="78" t="s">
        <v>1</v>
      </c>
      <c r="G470" s="2" t="s">
        <v>1</v>
      </c>
      <c r="H470" s="10" t="s">
        <v>77</v>
      </c>
      <c r="I470" s="11">
        <f>SUM(I471)</f>
        <v>5000</v>
      </c>
      <c r="J470" s="11">
        <f t="shared" si="1283"/>
        <v>5000</v>
      </c>
      <c r="K470" s="11">
        <f t="shared" ref="K470:Q471" si="1359">SUM(K471)</f>
        <v>5000</v>
      </c>
      <c r="L470" s="11">
        <f t="shared" si="1286"/>
        <v>0</v>
      </c>
      <c r="M470" s="11">
        <f t="shared" si="1359"/>
        <v>0</v>
      </c>
      <c r="N470" s="11">
        <f t="shared" si="1359"/>
        <v>0</v>
      </c>
      <c r="O470" s="11">
        <f t="shared" si="1359"/>
        <v>0</v>
      </c>
      <c r="P470" s="11">
        <f t="shared" si="1359"/>
        <v>0</v>
      </c>
      <c r="Q470" s="11">
        <f t="shared" si="1359"/>
        <v>0</v>
      </c>
      <c r="R470" s="11">
        <f t="shared" ref="R470:AG471" si="1360">SUM(R471)</f>
        <v>0</v>
      </c>
      <c r="S470" s="11">
        <f t="shared" si="1360"/>
        <v>0</v>
      </c>
      <c r="T470" s="11">
        <f t="shared" si="1360"/>
        <v>0</v>
      </c>
      <c r="U470" s="11">
        <f t="shared" si="1360"/>
        <v>0</v>
      </c>
      <c r="V470" s="11">
        <f t="shared" si="1360"/>
        <v>0</v>
      </c>
      <c r="W470" s="11">
        <f t="shared" si="1360"/>
        <v>0</v>
      </c>
      <c r="X470" s="11">
        <f t="shared" si="1360"/>
        <v>0</v>
      </c>
      <c r="Y470" s="11">
        <f t="shared" si="1360"/>
        <v>0</v>
      </c>
      <c r="Z470" s="11">
        <f t="shared" si="1360"/>
        <v>0</v>
      </c>
      <c r="AA470" s="11">
        <f t="shared" si="1360"/>
        <v>0</v>
      </c>
      <c r="AB470" s="11">
        <f t="shared" si="1360"/>
        <v>0</v>
      </c>
      <c r="AC470" s="11">
        <f t="shared" si="1360"/>
        <v>0</v>
      </c>
      <c r="AD470" s="11">
        <f t="shared" si="1360"/>
        <v>0</v>
      </c>
      <c r="AE470" s="11">
        <f t="shared" si="1360"/>
        <v>0</v>
      </c>
      <c r="AF470" s="11">
        <f t="shared" si="1360"/>
        <v>0</v>
      </c>
      <c r="AG470" s="11">
        <f t="shared" si="1360"/>
        <v>0</v>
      </c>
      <c r="AH470" s="11">
        <v>0</v>
      </c>
      <c r="AI470" s="11">
        <v>0</v>
      </c>
      <c r="AJ470" s="11">
        <f t="shared" ref="AJ470:AY471" si="1361">SUM(AJ471)</f>
        <v>0</v>
      </c>
      <c r="AK470" s="11">
        <f t="shared" si="1361"/>
        <v>0</v>
      </c>
      <c r="AL470" s="11">
        <f t="shared" si="1361"/>
        <v>0</v>
      </c>
      <c r="AM470" s="11">
        <f t="shared" si="1361"/>
        <v>0</v>
      </c>
      <c r="AN470" s="11">
        <f t="shared" si="1361"/>
        <v>0</v>
      </c>
      <c r="AO470" s="11">
        <f t="shared" si="1361"/>
        <v>0</v>
      </c>
      <c r="AP470" s="11">
        <f t="shared" si="1361"/>
        <v>0</v>
      </c>
      <c r="AQ470" s="11">
        <f t="shared" si="1361"/>
        <v>0</v>
      </c>
      <c r="AR470" s="11">
        <f t="shared" si="1361"/>
        <v>0</v>
      </c>
      <c r="AS470" s="11">
        <f t="shared" si="1361"/>
        <v>0</v>
      </c>
      <c r="AT470" s="11">
        <f t="shared" si="1361"/>
        <v>0</v>
      </c>
      <c r="AU470" s="11">
        <f t="shared" si="1361"/>
        <v>0</v>
      </c>
      <c r="AV470" s="11">
        <f t="shared" si="1361"/>
        <v>0</v>
      </c>
      <c r="AW470" s="11">
        <f t="shared" si="1361"/>
        <v>0</v>
      </c>
      <c r="AX470" s="11">
        <f t="shared" si="1361"/>
        <v>0</v>
      </c>
      <c r="AY470" s="11">
        <f t="shared" si="1361"/>
        <v>0</v>
      </c>
      <c r="AZ470" s="11">
        <v>0</v>
      </c>
      <c r="BA470" s="11">
        <v>0</v>
      </c>
      <c r="BB470" s="11">
        <f t="shared" ref="BB470:BQ471" si="1362">SUM(BB471)</f>
        <v>0</v>
      </c>
      <c r="BC470" s="11">
        <f t="shared" si="1362"/>
        <v>0</v>
      </c>
      <c r="BD470" s="11">
        <f t="shared" si="1362"/>
        <v>0</v>
      </c>
      <c r="BE470" s="11">
        <f t="shared" si="1362"/>
        <v>0</v>
      </c>
      <c r="BF470" s="11">
        <f t="shared" si="1362"/>
        <v>0</v>
      </c>
      <c r="BG470" s="11">
        <f t="shared" si="1362"/>
        <v>0</v>
      </c>
      <c r="BH470" s="11">
        <f t="shared" si="1362"/>
        <v>0</v>
      </c>
      <c r="BI470" s="11">
        <f t="shared" si="1362"/>
        <v>0</v>
      </c>
      <c r="BJ470" s="11">
        <f t="shared" si="1362"/>
        <v>0</v>
      </c>
      <c r="BK470" s="11">
        <f t="shared" si="1362"/>
        <v>0</v>
      </c>
      <c r="BL470" s="11">
        <f t="shared" si="1362"/>
        <v>0</v>
      </c>
      <c r="BM470" s="11">
        <f t="shared" si="1362"/>
        <v>0</v>
      </c>
      <c r="BN470" s="11">
        <f t="shared" si="1362"/>
        <v>0</v>
      </c>
      <c r="BO470" s="11">
        <f t="shared" si="1362"/>
        <v>0</v>
      </c>
      <c r="BP470" s="11">
        <f t="shared" si="1362"/>
        <v>0</v>
      </c>
      <c r="BQ470" s="11">
        <f t="shared" si="1362"/>
        <v>0</v>
      </c>
      <c r="BR470" s="11">
        <v>0</v>
      </c>
      <c r="BS470" s="11">
        <v>0</v>
      </c>
      <c r="BT470" s="11">
        <f t="shared" ref="BT470:BX471" si="1363">SUM(BT471)</f>
        <v>5000</v>
      </c>
      <c r="BU470" s="11">
        <f t="shared" si="1363"/>
        <v>5000</v>
      </c>
      <c r="BV470" s="11">
        <f t="shared" si="1363"/>
        <v>2496</v>
      </c>
      <c r="BW470" s="11">
        <f t="shared" si="1363"/>
        <v>0</v>
      </c>
      <c r="BX470" s="11">
        <f t="shared" si="1363"/>
        <v>0</v>
      </c>
      <c r="BY470" s="11">
        <f t="shared" ref="BY470:BY471" si="1364">SUM(BY471)</f>
        <v>0</v>
      </c>
      <c r="BZ470" s="11">
        <f t="shared" ref="BZ470:BZ471" si="1365">SUM(BZ471)</f>
        <v>0</v>
      </c>
      <c r="CA470" s="11">
        <f t="shared" si="1284"/>
        <v>2496</v>
      </c>
      <c r="CB470" s="123">
        <f t="shared" si="1295"/>
        <v>49.919999999999995</v>
      </c>
    </row>
    <row r="471" spans="1:80" x14ac:dyDescent="0.25">
      <c r="A471" s="4" t="s">
        <v>27</v>
      </c>
      <c r="B471" s="4" t="s">
        <v>244</v>
      </c>
      <c r="C471" s="4" t="s">
        <v>28</v>
      </c>
      <c r="D471" s="79" t="s">
        <v>245</v>
      </c>
      <c r="E471" s="78" t="s">
        <v>78</v>
      </c>
      <c r="F471" s="78" t="s">
        <v>1</v>
      </c>
      <c r="G471" s="2" t="s">
        <v>1</v>
      </c>
      <c r="H471" s="2" t="s">
        <v>79</v>
      </c>
      <c r="I471" s="12">
        <f>SUM(I472)</f>
        <v>5000</v>
      </c>
      <c r="J471" s="12">
        <f t="shared" si="1283"/>
        <v>5000</v>
      </c>
      <c r="K471" s="12">
        <f t="shared" si="1359"/>
        <v>5000</v>
      </c>
      <c r="L471" s="12">
        <f t="shared" si="1286"/>
        <v>0</v>
      </c>
      <c r="M471" s="12">
        <f t="shared" si="1359"/>
        <v>0</v>
      </c>
      <c r="N471" s="12">
        <f t="shared" si="1359"/>
        <v>0</v>
      </c>
      <c r="O471" s="12">
        <f t="shared" si="1359"/>
        <v>0</v>
      </c>
      <c r="P471" s="12">
        <f t="shared" si="1359"/>
        <v>0</v>
      </c>
      <c r="Q471" s="12">
        <f t="shared" si="1359"/>
        <v>0</v>
      </c>
      <c r="R471" s="12">
        <f t="shared" si="1360"/>
        <v>0</v>
      </c>
      <c r="S471" s="12">
        <f t="shared" ref="S471:AG471" si="1366">SUM(S472)</f>
        <v>0</v>
      </c>
      <c r="T471" s="12">
        <f t="shared" si="1366"/>
        <v>0</v>
      </c>
      <c r="U471" s="12">
        <f t="shared" si="1366"/>
        <v>0</v>
      </c>
      <c r="V471" s="12">
        <f t="shared" si="1366"/>
        <v>0</v>
      </c>
      <c r="W471" s="12">
        <f t="shared" si="1366"/>
        <v>0</v>
      </c>
      <c r="X471" s="12">
        <f t="shared" si="1366"/>
        <v>0</v>
      </c>
      <c r="Y471" s="12">
        <f t="shared" si="1366"/>
        <v>0</v>
      </c>
      <c r="Z471" s="12">
        <f t="shared" si="1366"/>
        <v>0</v>
      </c>
      <c r="AA471" s="12">
        <f t="shared" si="1366"/>
        <v>0</v>
      </c>
      <c r="AB471" s="12">
        <f t="shared" si="1366"/>
        <v>0</v>
      </c>
      <c r="AC471" s="12">
        <f t="shared" si="1366"/>
        <v>0</v>
      </c>
      <c r="AD471" s="12">
        <f t="shared" si="1366"/>
        <v>0</v>
      </c>
      <c r="AE471" s="12">
        <f t="shared" si="1366"/>
        <v>0</v>
      </c>
      <c r="AF471" s="12">
        <f t="shared" si="1366"/>
        <v>0</v>
      </c>
      <c r="AG471" s="12">
        <f t="shared" si="1366"/>
        <v>0</v>
      </c>
      <c r="AH471" s="12">
        <v>0</v>
      </c>
      <c r="AI471" s="12">
        <v>0</v>
      </c>
      <c r="AJ471" s="12">
        <f t="shared" si="1361"/>
        <v>0</v>
      </c>
      <c r="AK471" s="12">
        <f t="shared" ref="AK471:AY471" si="1367">SUM(AK472)</f>
        <v>0</v>
      </c>
      <c r="AL471" s="12">
        <f t="shared" si="1367"/>
        <v>0</v>
      </c>
      <c r="AM471" s="12">
        <f t="shared" si="1367"/>
        <v>0</v>
      </c>
      <c r="AN471" s="12">
        <f t="shared" si="1367"/>
        <v>0</v>
      </c>
      <c r="AO471" s="12">
        <f t="shared" si="1367"/>
        <v>0</v>
      </c>
      <c r="AP471" s="12">
        <f t="shared" si="1367"/>
        <v>0</v>
      </c>
      <c r="AQ471" s="12">
        <f t="shared" si="1367"/>
        <v>0</v>
      </c>
      <c r="AR471" s="12">
        <f t="shared" si="1367"/>
        <v>0</v>
      </c>
      <c r="AS471" s="12">
        <f t="shared" si="1367"/>
        <v>0</v>
      </c>
      <c r="AT471" s="12">
        <f t="shared" si="1367"/>
        <v>0</v>
      </c>
      <c r="AU471" s="12">
        <f t="shared" si="1367"/>
        <v>0</v>
      </c>
      <c r="AV471" s="12">
        <f t="shared" si="1367"/>
        <v>0</v>
      </c>
      <c r="AW471" s="12">
        <f t="shared" si="1367"/>
        <v>0</v>
      </c>
      <c r="AX471" s="12">
        <f t="shared" si="1367"/>
        <v>0</v>
      </c>
      <c r="AY471" s="12">
        <f t="shared" si="1367"/>
        <v>0</v>
      </c>
      <c r="AZ471" s="12">
        <v>0</v>
      </c>
      <c r="BA471" s="12">
        <v>0</v>
      </c>
      <c r="BB471" s="12">
        <f t="shared" si="1362"/>
        <v>0</v>
      </c>
      <c r="BC471" s="12">
        <f t="shared" ref="BC471:BQ471" si="1368">SUM(BC472)</f>
        <v>0</v>
      </c>
      <c r="BD471" s="12">
        <f t="shared" si="1368"/>
        <v>0</v>
      </c>
      <c r="BE471" s="12">
        <f t="shared" si="1368"/>
        <v>0</v>
      </c>
      <c r="BF471" s="12">
        <f t="shared" si="1368"/>
        <v>0</v>
      </c>
      <c r="BG471" s="12">
        <f t="shared" si="1368"/>
        <v>0</v>
      </c>
      <c r="BH471" s="12">
        <f t="shared" si="1368"/>
        <v>0</v>
      </c>
      <c r="BI471" s="12">
        <f t="shared" si="1368"/>
        <v>0</v>
      </c>
      <c r="BJ471" s="12">
        <f t="shared" si="1368"/>
        <v>0</v>
      </c>
      <c r="BK471" s="12">
        <f t="shared" si="1368"/>
        <v>0</v>
      </c>
      <c r="BL471" s="12">
        <f t="shared" si="1368"/>
        <v>0</v>
      </c>
      <c r="BM471" s="12">
        <f t="shared" si="1368"/>
        <v>0</v>
      </c>
      <c r="BN471" s="12">
        <f t="shared" si="1368"/>
        <v>0</v>
      </c>
      <c r="BO471" s="12">
        <f t="shared" si="1368"/>
        <v>0</v>
      </c>
      <c r="BP471" s="12">
        <f t="shared" si="1368"/>
        <v>0</v>
      </c>
      <c r="BQ471" s="12">
        <f t="shared" si="1368"/>
        <v>0</v>
      </c>
      <c r="BR471" s="12">
        <v>0</v>
      </c>
      <c r="BS471" s="12">
        <v>0</v>
      </c>
      <c r="BT471" s="12">
        <f t="shared" si="1363"/>
        <v>5000</v>
      </c>
      <c r="BU471" s="12">
        <f t="shared" si="1363"/>
        <v>5000</v>
      </c>
      <c r="BV471" s="12">
        <f t="shared" si="1363"/>
        <v>2496</v>
      </c>
      <c r="BW471" s="12">
        <f t="shared" si="1363"/>
        <v>0</v>
      </c>
      <c r="BX471" s="12">
        <f t="shared" si="1363"/>
        <v>0</v>
      </c>
      <c r="BY471" s="12">
        <f t="shared" si="1364"/>
        <v>0</v>
      </c>
      <c r="BZ471" s="12">
        <f t="shared" si="1365"/>
        <v>0</v>
      </c>
      <c r="CA471" s="12">
        <f t="shared" si="1284"/>
        <v>2496</v>
      </c>
      <c r="CB471" s="124">
        <f t="shared" si="1295"/>
        <v>49.919999999999995</v>
      </c>
    </row>
    <row r="472" spans="1:80" x14ac:dyDescent="0.25">
      <c r="A472" s="4" t="s">
        <v>27</v>
      </c>
      <c r="B472" s="4" t="s">
        <v>244</v>
      </c>
      <c r="C472" s="4" t="s">
        <v>28</v>
      </c>
      <c r="D472" s="79" t="s">
        <v>245</v>
      </c>
      <c r="E472" s="89">
        <v>8213</v>
      </c>
      <c r="F472" s="79"/>
      <c r="G472" s="74" t="s">
        <v>1887</v>
      </c>
      <c r="H472" s="13" t="s">
        <v>81</v>
      </c>
      <c r="I472" s="14">
        <v>5000</v>
      </c>
      <c r="J472" s="14">
        <f t="shared" si="1283"/>
        <v>5000</v>
      </c>
      <c r="K472" s="14">
        <v>5000</v>
      </c>
      <c r="L472" s="14">
        <f t="shared" si="1286"/>
        <v>0</v>
      </c>
      <c r="M472" s="14">
        <v>0</v>
      </c>
      <c r="N472" s="14">
        <v>0</v>
      </c>
      <c r="O472" s="14">
        <v>0</v>
      </c>
      <c r="P472" s="14">
        <v>0</v>
      </c>
      <c r="Q472" s="14">
        <v>0</v>
      </c>
      <c r="R472" s="14">
        <v>0</v>
      </c>
      <c r="S472" s="14"/>
      <c r="T472" s="14"/>
      <c r="U472" s="14"/>
      <c r="V472" s="14"/>
      <c r="W472" s="14"/>
      <c r="X472" s="14">
        <f t="shared" si="1350"/>
        <v>0</v>
      </c>
      <c r="Y472" s="14"/>
      <c r="Z472" s="14"/>
      <c r="AA472" s="14"/>
      <c r="AB472" s="14"/>
      <c r="AC472" s="14"/>
      <c r="AD472" s="14"/>
      <c r="AE472" s="14"/>
      <c r="AF472" s="14"/>
      <c r="AG472" s="14"/>
      <c r="AH472" s="14">
        <v>0</v>
      </c>
      <c r="AI472" s="14">
        <v>0</v>
      </c>
      <c r="AJ472" s="14">
        <v>0</v>
      </c>
      <c r="AK472" s="14"/>
      <c r="AL472" s="14"/>
      <c r="AM472" s="14"/>
      <c r="AN472" s="14"/>
      <c r="AO472" s="14"/>
      <c r="AP472" s="14">
        <f t="shared" si="1351"/>
        <v>0</v>
      </c>
      <c r="AQ472" s="14"/>
      <c r="AR472" s="14"/>
      <c r="AS472" s="14"/>
      <c r="AT472" s="14"/>
      <c r="AU472" s="14"/>
      <c r="AV472" s="14"/>
      <c r="AW472" s="14"/>
      <c r="AX472" s="14"/>
      <c r="AY472" s="14"/>
      <c r="AZ472" s="14">
        <v>0</v>
      </c>
      <c r="BA472" s="14">
        <v>0</v>
      </c>
      <c r="BB472" s="14">
        <v>0</v>
      </c>
      <c r="BC472" s="14"/>
      <c r="BD472" s="14"/>
      <c r="BE472" s="14"/>
      <c r="BF472" s="14"/>
      <c r="BG472" s="14"/>
      <c r="BH472" s="14">
        <f t="shared" si="1352"/>
        <v>0</v>
      </c>
      <c r="BI472" s="14"/>
      <c r="BJ472" s="14"/>
      <c r="BK472" s="14"/>
      <c r="BL472" s="14"/>
      <c r="BM472" s="14"/>
      <c r="BN472" s="14"/>
      <c r="BO472" s="14"/>
      <c r="BP472" s="14"/>
      <c r="BQ472" s="14"/>
      <c r="BR472" s="14">
        <v>0</v>
      </c>
      <c r="BS472" s="14">
        <v>0</v>
      </c>
      <c r="BT472" s="14">
        <v>5000</v>
      </c>
      <c r="BU472" s="14">
        <v>5000</v>
      </c>
      <c r="BV472" s="14">
        <v>2496</v>
      </c>
      <c r="BW472" s="14">
        <f t="shared" si="1330"/>
        <v>0</v>
      </c>
      <c r="BX472" s="14"/>
      <c r="BY472" s="14"/>
      <c r="BZ472" s="14"/>
      <c r="CA472" s="14">
        <f t="shared" si="1284"/>
        <v>2496</v>
      </c>
      <c r="CB472" s="122">
        <f t="shared" si="1295"/>
        <v>49.919999999999995</v>
      </c>
    </row>
    <row r="473" spans="1:80" ht="22.5" x14ac:dyDescent="0.25">
      <c r="A473" s="13" t="s">
        <v>1</v>
      </c>
      <c r="B473" s="13" t="s">
        <v>1</v>
      </c>
      <c r="C473" s="13" t="s">
        <v>1</v>
      </c>
      <c r="D473" s="74" t="s">
        <v>1</v>
      </c>
      <c r="E473" s="74" t="s">
        <v>1</v>
      </c>
      <c r="F473" s="74" t="s">
        <v>1</v>
      </c>
      <c r="G473" s="13" t="s">
        <v>1</v>
      </c>
      <c r="H473" s="10" t="s">
        <v>248</v>
      </c>
      <c r="I473" s="11">
        <f>SUM(I470,I462,I445)</f>
        <v>2104688</v>
      </c>
      <c r="J473" s="11">
        <f t="shared" si="1283"/>
        <v>2319688</v>
      </c>
      <c r="K473" s="11">
        <f t="shared" ref="K473" si="1369">SUM(K470,K462,K445)</f>
        <v>2319688</v>
      </c>
      <c r="L473" s="11">
        <f t="shared" si="1286"/>
        <v>0</v>
      </c>
      <c r="M473" s="11">
        <f t="shared" ref="M473:Q473" si="1370">SUM(M470,M462,M445)</f>
        <v>0</v>
      </c>
      <c r="N473" s="11">
        <f t="shared" si="1370"/>
        <v>0</v>
      </c>
      <c r="O473" s="11">
        <f t="shared" si="1370"/>
        <v>0</v>
      </c>
      <c r="P473" s="11">
        <f t="shared" si="1370"/>
        <v>0</v>
      </c>
      <c r="Q473" s="11">
        <f t="shared" si="1370"/>
        <v>0</v>
      </c>
      <c r="R473" s="11">
        <f t="shared" ref="R473:AG473" si="1371">SUM(R470,R462,R445)</f>
        <v>0</v>
      </c>
      <c r="S473" s="11">
        <f t="shared" si="1371"/>
        <v>0</v>
      </c>
      <c r="T473" s="11">
        <f t="shared" si="1371"/>
        <v>0</v>
      </c>
      <c r="U473" s="11">
        <f t="shared" si="1371"/>
        <v>0</v>
      </c>
      <c r="V473" s="11">
        <f t="shared" si="1371"/>
        <v>0</v>
      </c>
      <c r="W473" s="11">
        <f t="shared" si="1371"/>
        <v>0</v>
      </c>
      <c r="X473" s="11">
        <f t="shared" si="1371"/>
        <v>0</v>
      </c>
      <c r="Y473" s="11">
        <f t="shared" si="1371"/>
        <v>0</v>
      </c>
      <c r="Z473" s="11">
        <f t="shared" si="1371"/>
        <v>0</v>
      </c>
      <c r="AA473" s="11">
        <f t="shared" si="1371"/>
        <v>0</v>
      </c>
      <c r="AB473" s="11">
        <f t="shared" si="1371"/>
        <v>0</v>
      </c>
      <c r="AC473" s="11">
        <f t="shared" si="1371"/>
        <v>0</v>
      </c>
      <c r="AD473" s="11">
        <f t="shared" si="1371"/>
        <v>0</v>
      </c>
      <c r="AE473" s="11">
        <f t="shared" si="1371"/>
        <v>0</v>
      </c>
      <c r="AF473" s="11">
        <f t="shared" si="1371"/>
        <v>0</v>
      </c>
      <c r="AG473" s="11">
        <f t="shared" si="1371"/>
        <v>0</v>
      </c>
      <c r="AH473" s="11">
        <v>0</v>
      </c>
      <c r="AI473" s="11">
        <v>0</v>
      </c>
      <c r="AJ473" s="11">
        <f t="shared" ref="AJ473:AY473" si="1372">SUM(AJ470,AJ462,AJ445)</f>
        <v>0</v>
      </c>
      <c r="AK473" s="11">
        <f t="shared" si="1372"/>
        <v>0</v>
      </c>
      <c r="AL473" s="11">
        <f t="shared" si="1372"/>
        <v>0</v>
      </c>
      <c r="AM473" s="11">
        <f t="shared" si="1372"/>
        <v>0</v>
      </c>
      <c r="AN473" s="11">
        <f t="shared" si="1372"/>
        <v>0</v>
      </c>
      <c r="AO473" s="11">
        <f t="shared" si="1372"/>
        <v>0</v>
      </c>
      <c r="AP473" s="11">
        <f t="shared" si="1372"/>
        <v>0</v>
      </c>
      <c r="AQ473" s="11">
        <f t="shared" si="1372"/>
        <v>0</v>
      </c>
      <c r="AR473" s="11">
        <f t="shared" si="1372"/>
        <v>0</v>
      </c>
      <c r="AS473" s="11">
        <f t="shared" si="1372"/>
        <v>0</v>
      </c>
      <c r="AT473" s="11">
        <f t="shared" si="1372"/>
        <v>0</v>
      </c>
      <c r="AU473" s="11">
        <f t="shared" si="1372"/>
        <v>0</v>
      </c>
      <c r="AV473" s="11">
        <f t="shared" si="1372"/>
        <v>0</v>
      </c>
      <c r="AW473" s="11">
        <f t="shared" si="1372"/>
        <v>0</v>
      </c>
      <c r="AX473" s="11">
        <f t="shared" si="1372"/>
        <v>0</v>
      </c>
      <c r="AY473" s="11">
        <f t="shared" si="1372"/>
        <v>0</v>
      </c>
      <c r="AZ473" s="11">
        <v>0</v>
      </c>
      <c r="BA473" s="11">
        <v>0</v>
      </c>
      <c r="BB473" s="11">
        <f t="shared" ref="BB473:BQ473" si="1373">SUM(BB470,BB462,BB445)</f>
        <v>0</v>
      </c>
      <c r="BC473" s="11">
        <f t="shared" si="1373"/>
        <v>0</v>
      </c>
      <c r="BD473" s="11">
        <f t="shared" si="1373"/>
        <v>0</v>
      </c>
      <c r="BE473" s="11">
        <f t="shared" si="1373"/>
        <v>0</v>
      </c>
      <c r="BF473" s="11">
        <f t="shared" si="1373"/>
        <v>0</v>
      </c>
      <c r="BG473" s="11">
        <f t="shared" si="1373"/>
        <v>0</v>
      </c>
      <c r="BH473" s="11">
        <f t="shared" si="1373"/>
        <v>0</v>
      </c>
      <c r="BI473" s="11">
        <f t="shared" si="1373"/>
        <v>0</v>
      </c>
      <c r="BJ473" s="11">
        <f t="shared" si="1373"/>
        <v>0</v>
      </c>
      <c r="BK473" s="11">
        <f t="shared" si="1373"/>
        <v>0</v>
      </c>
      <c r="BL473" s="11">
        <f t="shared" si="1373"/>
        <v>0</v>
      </c>
      <c r="BM473" s="11">
        <f t="shared" si="1373"/>
        <v>0</v>
      </c>
      <c r="BN473" s="11">
        <f t="shared" si="1373"/>
        <v>0</v>
      </c>
      <c r="BO473" s="11">
        <f t="shared" si="1373"/>
        <v>0</v>
      </c>
      <c r="BP473" s="11">
        <f t="shared" si="1373"/>
        <v>0</v>
      </c>
      <c r="BQ473" s="11">
        <f t="shared" si="1373"/>
        <v>0</v>
      </c>
      <c r="BR473" s="11">
        <v>0</v>
      </c>
      <c r="BS473" s="11">
        <v>0</v>
      </c>
      <c r="BT473" s="11">
        <f t="shared" ref="BT473:BZ473" si="1374">SUM(BT470,BT462,BT445)</f>
        <v>2104888</v>
      </c>
      <c r="BU473" s="11">
        <f t="shared" si="1374"/>
        <v>2104888</v>
      </c>
      <c r="BV473" s="11">
        <f t="shared" si="1374"/>
        <v>550950</v>
      </c>
      <c r="BW473" s="11">
        <f t="shared" si="1374"/>
        <v>8050</v>
      </c>
      <c r="BX473" s="11">
        <f t="shared" si="1374"/>
        <v>8050</v>
      </c>
      <c r="BY473" s="11">
        <f t="shared" si="1374"/>
        <v>0</v>
      </c>
      <c r="BZ473" s="11">
        <f t="shared" si="1374"/>
        <v>0</v>
      </c>
      <c r="CA473" s="11">
        <f t="shared" si="1284"/>
        <v>559000</v>
      </c>
      <c r="CB473" s="123">
        <f t="shared" si="1295"/>
        <v>26.55723249883129</v>
      </c>
    </row>
    <row r="474" spans="1:80" ht="15.75" thickBot="1" x14ac:dyDescent="0.3">
      <c r="A474" s="13" t="s">
        <v>1</v>
      </c>
      <c r="B474" s="13" t="s">
        <v>1</v>
      </c>
      <c r="C474" s="13" t="s">
        <v>1</v>
      </c>
      <c r="D474" s="74" t="s">
        <v>1</v>
      </c>
      <c r="E474" s="74" t="s">
        <v>1</v>
      </c>
      <c r="F474" s="74" t="s">
        <v>1</v>
      </c>
      <c r="G474" s="13" t="s">
        <v>1</v>
      </c>
      <c r="H474" s="2" t="s">
        <v>83</v>
      </c>
      <c r="I474" s="12">
        <v>6</v>
      </c>
      <c r="J474" s="12">
        <f t="shared" si="1283"/>
        <v>6</v>
      </c>
      <c r="K474" s="12">
        <v>6</v>
      </c>
      <c r="L474" s="13"/>
      <c r="M474" s="13" t="s">
        <v>1</v>
      </c>
      <c r="N474" s="13" t="s">
        <v>1</v>
      </c>
      <c r="O474" s="13" t="s">
        <v>1</v>
      </c>
      <c r="P474" s="27"/>
      <c r="Q474" s="13" t="s">
        <v>1</v>
      </c>
      <c r="R474" s="13" t="s">
        <v>1</v>
      </c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>
        <v>0</v>
      </c>
      <c r="AI474" s="13">
        <v>0</v>
      </c>
      <c r="AJ474" s="13" t="s">
        <v>1</v>
      </c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>
        <v>0</v>
      </c>
      <c r="BA474" s="13">
        <v>0</v>
      </c>
      <c r="BB474" s="13" t="s">
        <v>1</v>
      </c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>
        <v>0</v>
      </c>
      <c r="BS474" s="13">
        <v>0</v>
      </c>
      <c r="BT474" s="12">
        <v>6</v>
      </c>
      <c r="BU474" s="12">
        <v>6</v>
      </c>
      <c r="BV474" s="12"/>
      <c r="BW474" s="12">
        <f t="shared" si="1330"/>
        <v>0</v>
      </c>
      <c r="BX474" s="12"/>
      <c r="BY474" s="12"/>
      <c r="BZ474" s="12"/>
      <c r="CA474" s="12">
        <f t="shared" si="1284"/>
        <v>0</v>
      </c>
      <c r="CB474" s="124"/>
    </row>
    <row r="475" spans="1:80" ht="69.75" customHeight="1" thickBot="1" x14ac:dyDescent="0.3">
      <c r="A475" s="133" t="s">
        <v>1</v>
      </c>
      <c r="B475" s="133" t="s">
        <v>1</v>
      </c>
      <c r="C475" s="133" t="s">
        <v>1</v>
      </c>
      <c r="D475" s="135" t="s">
        <v>1</v>
      </c>
      <c r="E475" s="135" t="s">
        <v>1</v>
      </c>
      <c r="F475" s="135" t="s">
        <v>1</v>
      </c>
      <c r="G475" s="137" t="s">
        <v>1</v>
      </c>
      <c r="H475" s="5" t="s">
        <v>84</v>
      </c>
      <c r="I475" s="5" t="s">
        <v>11</v>
      </c>
      <c r="J475" s="5" t="s">
        <v>1809</v>
      </c>
      <c r="K475" s="5" t="s">
        <v>12</v>
      </c>
      <c r="L475" s="5" t="s">
        <v>13</v>
      </c>
      <c r="M475" s="5" t="s">
        <v>14</v>
      </c>
      <c r="N475" s="5" t="s">
        <v>15</v>
      </c>
      <c r="O475" s="5" t="s">
        <v>16</v>
      </c>
      <c r="P475" s="5" t="s">
        <v>17</v>
      </c>
      <c r="Q475" s="5" t="s">
        <v>18</v>
      </c>
      <c r="R475" s="71" t="s">
        <v>14</v>
      </c>
      <c r="S475" s="71" t="s">
        <v>1843</v>
      </c>
      <c r="T475" s="71" t="s">
        <v>1797</v>
      </c>
      <c r="U475" s="71" t="s">
        <v>1832</v>
      </c>
      <c r="V475" s="71" t="s">
        <v>1833</v>
      </c>
      <c r="W475" s="71" t="s">
        <v>1834</v>
      </c>
      <c r="X475" s="71" t="s">
        <v>1847</v>
      </c>
      <c r="Y475" s="71" t="s">
        <v>1844</v>
      </c>
      <c r="Z475" s="71" t="s">
        <v>1835</v>
      </c>
      <c r="AA475" s="71" t="s">
        <v>1836</v>
      </c>
      <c r="AB475" s="71" t="s">
        <v>1837</v>
      </c>
      <c r="AC475" s="71" t="s">
        <v>1838</v>
      </c>
      <c r="AD475" s="71" t="s">
        <v>1839</v>
      </c>
      <c r="AE475" s="71" t="s">
        <v>1840</v>
      </c>
      <c r="AF475" s="71" t="s">
        <v>1845</v>
      </c>
      <c r="AG475" s="71" t="s">
        <v>1846</v>
      </c>
      <c r="AH475" s="71" t="s">
        <v>1841</v>
      </c>
      <c r="AI475" s="71" t="s">
        <v>1842</v>
      </c>
      <c r="AJ475" s="72" t="s">
        <v>15</v>
      </c>
      <c r="AK475" s="72" t="s">
        <v>1843</v>
      </c>
      <c r="AL475" s="72" t="s">
        <v>1797</v>
      </c>
      <c r="AM475" s="72" t="s">
        <v>1832</v>
      </c>
      <c r="AN475" s="72" t="s">
        <v>1833</v>
      </c>
      <c r="AO475" s="72" t="s">
        <v>1834</v>
      </c>
      <c r="AP475" s="72" t="s">
        <v>1848</v>
      </c>
      <c r="AQ475" s="72" t="s">
        <v>1844</v>
      </c>
      <c r="AR475" s="72" t="s">
        <v>1835</v>
      </c>
      <c r="AS475" s="72" t="s">
        <v>1836</v>
      </c>
      <c r="AT475" s="72" t="s">
        <v>1837</v>
      </c>
      <c r="AU475" s="72" t="s">
        <v>1838</v>
      </c>
      <c r="AV475" s="72" t="s">
        <v>1839</v>
      </c>
      <c r="AW475" s="72" t="s">
        <v>1840</v>
      </c>
      <c r="AX475" s="72" t="s">
        <v>1845</v>
      </c>
      <c r="AY475" s="72" t="s">
        <v>1846</v>
      </c>
      <c r="AZ475" s="72" t="s">
        <v>1841</v>
      </c>
      <c r="BA475" s="72" t="s">
        <v>1842</v>
      </c>
      <c r="BB475" s="73" t="s">
        <v>16</v>
      </c>
      <c r="BC475" s="73" t="s">
        <v>1843</v>
      </c>
      <c r="BD475" s="73" t="s">
        <v>1797</v>
      </c>
      <c r="BE475" s="73" t="s">
        <v>1832</v>
      </c>
      <c r="BF475" s="73" t="s">
        <v>1833</v>
      </c>
      <c r="BG475" s="73" t="s">
        <v>1834</v>
      </c>
      <c r="BH475" s="73" t="s">
        <v>1849</v>
      </c>
      <c r="BI475" s="73" t="s">
        <v>1844</v>
      </c>
      <c r="BJ475" s="73" t="s">
        <v>1835</v>
      </c>
      <c r="BK475" s="73" t="s">
        <v>1836</v>
      </c>
      <c r="BL475" s="73" t="s">
        <v>1837</v>
      </c>
      <c r="BM475" s="73" t="s">
        <v>1838</v>
      </c>
      <c r="BN475" s="73" t="s">
        <v>1839</v>
      </c>
      <c r="BO475" s="73" t="s">
        <v>1840</v>
      </c>
      <c r="BP475" s="73" t="s">
        <v>1845</v>
      </c>
      <c r="BQ475" s="73" t="s">
        <v>1846</v>
      </c>
      <c r="BR475" s="73" t="s">
        <v>1841</v>
      </c>
      <c r="BS475" s="73" t="s">
        <v>1842</v>
      </c>
      <c r="BT475" s="5" t="s">
        <v>1911</v>
      </c>
      <c r="BU475" s="5" t="s">
        <v>1942</v>
      </c>
      <c r="BV475" s="5" t="s">
        <v>1943</v>
      </c>
      <c r="BW475" s="5" t="s">
        <v>1944</v>
      </c>
      <c r="BX475" s="5" t="s">
        <v>1945</v>
      </c>
      <c r="BY475" s="5" t="s">
        <v>1946</v>
      </c>
      <c r="BZ475" s="5" t="s">
        <v>1947</v>
      </c>
      <c r="CA475" s="5" t="s">
        <v>1948</v>
      </c>
      <c r="CB475" s="120" t="s">
        <v>1916</v>
      </c>
    </row>
    <row r="476" spans="1:80" x14ac:dyDescent="0.25">
      <c r="A476" s="134"/>
      <c r="B476" s="134"/>
      <c r="C476" s="134"/>
      <c r="D476" s="136"/>
      <c r="E476" s="136"/>
      <c r="F476" s="136"/>
      <c r="G476" s="138"/>
      <c r="H476" s="15" t="s">
        <v>1</v>
      </c>
      <c r="I476" s="9" t="s">
        <v>19</v>
      </c>
      <c r="J476" s="9">
        <v>1</v>
      </c>
      <c r="K476" s="9" t="s">
        <v>20</v>
      </c>
      <c r="L476" s="9" t="s">
        <v>21</v>
      </c>
      <c r="M476" s="9" t="s">
        <v>22</v>
      </c>
      <c r="N476" s="9" t="s">
        <v>23</v>
      </c>
      <c r="O476" s="9" t="s">
        <v>24</v>
      </c>
      <c r="P476" s="9" t="s">
        <v>25</v>
      </c>
      <c r="Q476" s="9" t="s">
        <v>26</v>
      </c>
      <c r="R476" s="9">
        <v>1</v>
      </c>
      <c r="S476" s="9">
        <v>2</v>
      </c>
      <c r="T476" s="9">
        <v>3</v>
      </c>
      <c r="U476" s="9">
        <v>4</v>
      </c>
      <c r="V476" s="9">
        <v>5</v>
      </c>
      <c r="W476" s="9">
        <v>6</v>
      </c>
      <c r="X476" s="9">
        <v>7</v>
      </c>
      <c r="Y476" s="9">
        <v>8</v>
      </c>
      <c r="Z476" s="9">
        <v>9</v>
      </c>
      <c r="AA476" s="9">
        <v>10</v>
      </c>
      <c r="AB476" s="9">
        <v>11</v>
      </c>
      <c r="AC476" s="9">
        <v>12</v>
      </c>
      <c r="AD476" s="9">
        <v>13</v>
      </c>
      <c r="AE476" s="9">
        <v>14</v>
      </c>
      <c r="AF476" s="9">
        <v>15</v>
      </c>
      <c r="AG476" s="9">
        <v>16</v>
      </c>
      <c r="AH476" s="9">
        <v>20</v>
      </c>
      <c r="AI476" s="9">
        <v>21</v>
      </c>
      <c r="AJ476" s="9">
        <v>1</v>
      </c>
      <c r="AK476" s="9">
        <v>2</v>
      </c>
      <c r="AL476" s="9">
        <v>3</v>
      </c>
      <c r="AM476" s="9">
        <v>4</v>
      </c>
      <c r="AN476" s="9">
        <v>5</v>
      </c>
      <c r="AO476" s="9">
        <v>6</v>
      </c>
      <c r="AP476" s="9">
        <v>7</v>
      </c>
      <c r="AQ476" s="9">
        <v>8</v>
      </c>
      <c r="AR476" s="9">
        <v>9</v>
      </c>
      <c r="AS476" s="9">
        <v>10</v>
      </c>
      <c r="AT476" s="9">
        <v>11</v>
      </c>
      <c r="AU476" s="9">
        <v>12</v>
      </c>
      <c r="AV476" s="9">
        <v>13</v>
      </c>
      <c r="AW476" s="9">
        <v>14</v>
      </c>
      <c r="AX476" s="9">
        <v>15</v>
      </c>
      <c r="AY476" s="9">
        <v>16</v>
      </c>
      <c r="AZ476" s="9">
        <v>20</v>
      </c>
      <c r="BA476" s="9">
        <v>21</v>
      </c>
      <c r="BB476" s="9">
        <v>1</v>
      </c>
      <c r="BC476" s="9">
        <v>2</v>
      </c>
      <c r="BD476" s="9">
        <v>3</v>
      </c>
      <c r="BE476" s="9">
        <v>4</v>
      </c>
      <c r="BF476" s="9">
        <v>5</v>
      </c>
      <c r="BG476" s="9">
        <v>6</v>
      </c>
      <c r="BH476" s="9">
        <v>7</v>
      </c>
      <c r="BI476" s="9">
        <v>8</v>
      </c>
      <c r="BJ476" s="9">
        <v>9</v>
      </c>
      <c r="BK476" s="9">
        <v>10</v>
      </c>
      <c r="BL476" s="9">
        <v>11</v>
      </c>
      <c r="BM476" s="9">
        <v>12</v>
      </c>
      <c r="BN476" s="9">
        <v>13</v>
      </c>
      <c r="BO476" s="9">
        <v>14</v>
      </c>
      <c r="BP476" s="9">
        <v>15</v>
      </c>
      <c r="BQ476" s="9">
        <v>16</v>
      </c>
      <c r="BR476" s="9">
        <v>20</v>
      </c>
      <c r="BS476" s="9">
        <v>21</v>
      </c>
      <c r="BT476" s="9">
        <v>1</v>
      </c>
      <c r="BU476" s="9">
        <v>2</v>
      </c>
      <c r="BV476" s="9">
        <v>3</v>
      </c>
      <c r="BW476" s="9" t="s">
        <v>1798</v>
      </c>
      <c r="BX476" s="9">
        <v>5</v>
      </c>
      <c r="BY476" s="9">
        <v>6</v>
      </c>
      <c r="BZ476" s="9">
        <v>7</v>
      </c>
      <c r="CA476" s="9" t="s">
        <v>1917</v>
      </c>
      <c r="CB476" s="121">
        <v>9</v>
      </c>
    </row>
    <row r="477" spans="1:80" ht="22.5" x14ac:dyDescent="0.25">
      <c r="A477" s="134"/>
      <c r="B477" s="134"/>
      <c r="C477" s="134"/>
      <c r="D477" s="136"/>
      <c r="E477" s="136"/>
      <c r="F477" s="136"/>
      <c r="G477" s="138"/>
      <c r="H477" s="16" t="s">
        <v>85</v>
      </c>
      <c r="I477" s="17">
        <f>SUM(I473)</f>
        <v>2104688</v>
      </c>
      <c r="J477" s="17">
        <f t="shared" ref="J477:J478" si="1375">SUM(K477,L477,P477,Q477)</f>
        <v>2319688</v>
      </c>
      <c r="K477" s="17">
        <f t="shared" ref="K477" si="1376">SUM(K473)</f>
        <v>2319688</v>
      </c>
      <c r="L477" s="17">
        <f t="shared" ref="L477:L478" si="1377">SUM(M477:O477)</f>
        <v>0</v>
      </c>
      <c r="M477" s="17">
        <f t="shared" ref="M477:Q477" si="1378">SUM(M473)</f>
        <v>0</v>
      </c>
      <c r="N477" s="17">
        <f t="shared" si="1378"/>
        <v>0</v>
      </c>
      <c r="O477" s="17">
        <f t="shared" si="1378"/>
        <v>0</v>
      </c>
      <c r="P477" s="17">
        <f t="shared" si="1378"/>
        <v>0</v>
      </c>
      <c r="Q477" s="17">
        <f t="shared" si="1378"/>
        <v>0</v>
      </c>
      <c r="R477" s="17">
        <f t="shared" ref="R477:AG477" si="1379">SUM(R473)</f>
        <v>0</v>
      </c>
      <c r="S477" s="17">
        <f t="shared" si="1379"/>
        <v>0</v>
      </c>
      <c r="T477" s="17">
        <f t="shared" si="1379"/>
        <v>0</v>
      </c>
      <c r="U477" s="17">
        <f t="shared" si="1379"/>
        <v>0</v>
      </c>
      <c r="V477" s="17">
        <f t="shared" si="1379"/>
        <v>0</v>
      </c>
      <c r="W477" s="17">
        <f t="shared" si="1379"/>
        <v>0</v>
      </c>
      <c r="X477" s="17">
        <f t="shared" ref="X477" si="1380">SUM(X473)</f>
        <v>0</v>
      </c>
      <c r="Y477" s="17">
        <f t="shared" si="1379"/>
        <v>0</v>
      </c>
      <c r="Z477" s="17">
        <f t="shared" si="1379"/>
        <v>0</v>
      </c>
      <c r="AA477" s="17">
        <f t="shared" si="1379"/>
        <v>0</v>
      </c>
      <c r="AB477" s="17">
        <f t="shared" si="1379"/>
        <v>0</v>
      </c>
      <c r="AC477" s="17">
        <f t="shared" si="1379"/>
        <v>0</v>
      </c>
      <c r="AD477" s="17">
        <f t="shared" si="1379"/>
        <v>0</v>
      </c>
      <c r="AE477" s="17">
        <f t="shared" si="1379"/>
        <v>0</v>
      </c>
      <c r="AF477" s="17">
        <f t="shared" si="1379"/>
        <v>0</v>
      </c>
      <c r="AG477" s="17">
        <f t="shared" si="1379"/>
        <v>0</v>
      </c>
      <c r="AH477" s="17">
        <v>0</v>
      </c>
      <c r="AI477" s="17">
        <v>0</v>
      </c>
      <c r="AJ477" s="17">
        <f t="shared" ref="AJ477:AY477" si="1381">SUM(AJ473)</f>
        <v>0</v>
      </c>
      <c r="AK477" s="17">
        <f t="shared" si="1381"/>
        <v>0</v>
      </c>
      <c r="AL477" s="17">
        <f t="shared" si="1381"/>
        <v>0</v>
      </c>
      <c r="AM477" s="17">
        <f t="shared" si="1381"/>
        <v>0</v>
      </c>
      <c r="AN477" s="17">
        <f t="shared" si="1381"/>
        <v>0</v>
      </c>
      <c r="AO477" s="17">
        <f t="shared" si="1381"/>
        <v>0</v>
      </c>
      <c r="AP477" s="17">
        <f t="shared" ref="AP477" si="1382">SUM(AP473)</f>
        <v>0</v>
      </c>
      <c r="AQ477" s="17">
        <f t="shared" si="1381"/>
        <v>0</v>
      </c>
      <c r="AR477" s="17">
        <f t="shared" si="1381"/>
        <v>0</v>
      </c>
      <c r="AS477" s="17">
        <f t="shared" si="1381"/>
        <v>0</v>
      </c>
      <c r="AT477" s="17">
        <f t="shared" si="1381"/>
        <v>0</v>
      </c>
      <c r="AU477" s="17">
        <f t="shared" si="1381"/>
        <v>0</v>
      </c>
      <c r="AV477" s="17">
        <f t="shared" si="1381"/>
        <v>0</v>
      </c>
      <c r="AW477" s="17">
        <f t="shared" si="1381"/>
        <v>0</v>
      </c>
      <c r="AX477" s="17">
        <f t="shared" si="1381"/>
        <v>0</v>
      </c>
      <c r="AY477" s="17">
        <f t="shared" si="1381"/>
        <v>0</v>
      </c>
      <c r="AZ477" s="17">
        <v>0</v>
      </c>
      <c r="BA477" s="17">
        <v>0</v>
      </c>
      <c r="BB477" s="17">
        <f t="shared" ref="BB477:BQ477" si="1383">SUM(BB473)</f>
        <v>0</v>
      </c>
      <c r="BC477" s="17">
        <f t="shared" si="1383"/>
        <v>0</v>
      </c>
      <c r="BD477" s="17">
        <f t="shared" si="1383"/>
        <v>0</v>
      </c>
      <c r="BE477" s="17">
        <f t="shared" si="1383"/>
        <v>0</v>
      </c>
      <c r="BF477" s="17">
        <f t="shared" si="1383"/>
        <v>0</v>
      </c>
      <c r="BG477" s="17">
        <f t="shared" si="1383"/>
        <v>0</v>
      </c>
      <c r="BH477" s="17">
        <f t="shared" ref="BH477" si="1384">SUM(BH473)</f>
        <v>0</v>
      </c>
      <c r="BI477" s="17">
        <f t="shared" si="1383"/>
        <v>0</v>
      </c>
      <c r="BJ477" s="17">
        <f t="shared" si="1383"/>
        <v>0</v>
      </c>
      <c r="BK477" s="17">
        <f t="shared" si="1383"/>
        <v>0</v>
      </c>
      <c r="BL477" s="17">
        <f t="shared" si="1383"/>
        <v>0</v>
      </c>
      <c r="BM477" s="17">
        <f t="shared" si="1383"/>
        <v>0</v>
      </c>
      <c r="BN477" s="17">
        <f t="shared" si="1383"/>
        <v>0</v>
      </c>
      <c r="BO477" s="17">
        <f t="shared" si="1383"/>
        <v>0</v>
      </c>
      <c r="BP477" s="17">
        <f t="shared" si="1383"/>
        <v>0</v>
      </c>
      <c r="BQ477" s="17">
        <f t="shared" si="1383"/>
        <v>0</v>
      </c>
      <c r="BR477" s="17">
        <v>0</v>
      </c>
      <c r="BS477" s="17">
        <v>0</v>
      </c>
      <c r="BT477" s="17">
        <f t="shared" ref="BT477:BW477" si="1385">SUM(BT473)</f>
        <v>2104888</v>
      </c>
      <c r="BU477" s="17">
        <f t="shared" ref="BU477:BV477" si="1386">SUM(BU473)</f>
        <v>2104888</v>
      </c>
      <c r="BV477" s="17">
        <f t="shared" si="1386"/>
        <v>550950</v>
      </c>
      <c r="BW477" s="17">
        <f t="shared" si="1385"/>
        <v>8050</v>
      </c>
      <c r="BX477" s="17">
        <f t="shared" ref="BX477:BZ477" si="1387">SUM(BX473)</f>
        <v>8050</v>
      </c>
      <c r="BY477" s="17">
        <f t="shared" si="1387"/>
        <v>0</v>
      </c>
      <c r="BZ477" s="17">
        <f t="shared" si="1387"/>
        <v>0</v>
      </c>
      <c r="CA477" s="17">
        <f t="shared" ref="CA477:CA487" si="1388">BV477+BW477</f>
        <v>559000</v>
      </c>
      <c r="CB477" s="125">
        <f>IF(BU477=0,"-",CA477/BU477*100)</f>
        <v>26.55723249883129</v>
      </c>
    </row>
    <row r="478" spans="1:80" x14ac:dyDescent="0.25">
      <c r="A478" s="134"/>
      <c r="B478" s="134"/>
      <c r="C478" s="134"/>
      <c r="D478" s="136"/>
      <c r="E478" s="136"/>
      <c r="F478" s="136"/>
      <c r="G478" s="138"/>
      <c r="H478" s="18" t="s">
        <v>86</v>
      </c>
      <c r="I478" s="17">
        <f>SUM(I477)</f>
        <v>2104688</v>
      </c>
      <c r="J478" s="17">
        <f t="shared" si="1375"/>
        <v>2319688</v>
      </c>
      <c r="K478" s="17">
        <f t="shared" ref="K478" si="1389">SUM(K477)</f>
        <v>2319688</v>
      </c>
      <c r="L478" s="17">
        <f t="shared" si="1377"/>
        <v>0</v>
      </c>
      <c r="M478" s="17">
        <f t="shared" ref="M478:Q478" si="1390">SUM(M477)</f>
        <v>0</v>
      </c>
      <c r="N478" s="17">
        <f t="shared" si="1390"/>
        <v>0</v>
      </c>
      <c r="O478" s="17">
        <f t="shared" si="1390"/>
        <v>0</v>
      </c>
      <c r="P478" s="17">
        <f t="shared" si="1390"/>
        <v>0</v>
      </c>
      <c r="Q478" s="17">
        <f t="shared" si="1390"/>
        <v>0</v>
      </c>
      <c r="R478" s="17">
        <f t="shared" ref="R478:AG478" si="1391">SUM(R477)</f>
        <v>0</v>
      </c>
      <c r="S478" s="17">
        <f t="shared" si="1391"/>
        <v>0</v>
      </c>
      <c r="T478" s="17">
        <f t="shared" si="1391"/>
        <v>0</v>
      </c>
      <c r="U478" s="17">
        <f t="shared" si="1391"/>
        <v>0</v>
      </c>
      <c r="V478" s="17">
        <f t="shared" si="1391"/>
        <v>0</v>
      </c>
      <c r="W478" s="17">
        <f t="shared" si="1391"/>
        <v>0</v>
      </c>
      <c r="X478" s="17">
        <f t="shared" ref="X478" si="1392">SUM(X477)</f>
        <v>0</v>
      </c>
      <c r="Y478" s="17">
        <f t="shared" si="1391"/>
        <v>0</v>
      </c>
      <c r="Z478" s="17">
        <f t="shared" si="1391"/>
        <v>0</v>
      </c>
      <c r="AA478" s="17">
        <f t="shared" si="1391"/>
        <v>0</v>
      </c>
      <c r="AB478" s="17">
        <f t="shared" si="1391"/>
        <v>0</v>
      </c>
      <c r="AC478" s="17">
        <f t="shared" si="1391"/>
        <v>0</v>
      </c>
      <c r="AD478" s="17">
        <f t="shared" si="1391"/>
        <v>0</v>
      </c>
      <c r="AE478" s="17">
        <f t="shared" si="1391"/>
        <v>0</v>
      </c>
      <c r="AF478" s="17">
        <f t="shared" si="1391"/>
        <v>0</v>
      </c>
      <c r="AG478" s="17">
        <f t="shared" si="1391"/>
        <v>0</v>
      </c>
      <c r="AH478" s="17">
        <v>0</v>
      </c>
      <c r="AI478" s="17">
        <v>0</v>
      </c>
      <c r="AJ478" s="17">
        <f t="shared" ref="AJ478:AY478" si="1393">SUM(AJ477)</f>
        <v>0</v>
      </c>
      <c r="AK478" s="17">
        <f t="shared" si="1393"/>
        <v>0</v>
      </c>
      <c r="AL478" s="17">
        <f t="shared" si="1393"/>
        <v>0</v>
      </c>
      <c r="AM478" s="17">
        <f t="shared" si="1393"/>
        <v>0</v>
      </c>
      <c r="AN478" s="17">
        <f t="shared" si="1393"/>
        <v>0</v>
      </c>
      <c r="AO478" s="17">
        <f t="shared" si="1393"/>
        <v>0</v>
      </c>
      <c r="AP478" s="17">
        <f t="shared" ref="AP478" si="1394">SUM(AP477)</f>
        <v>0</v>
      </c>
      <c r="AQ478" s="17">
        <f t="shared" si="1393"/>
        <v>0</v>
      </c>
      <c r="AR478" s="17">
        <f t="shared" si="1393"/>
        <v>0</v>
      </c>
      <c r="AS478" s="17">
        <f t="shared" si="1393"/>
        <v>0</v>
      </c>
      <c r="AT478" s="17">
        <f t="shared" si="1393"/>
        <v>0</v>
      </c>
      <c r="AU478" s="17">
        <f t="shared" si="1393"/>
        <v>0</v>
      </c>
      <c r="AV478" s="17">
        <f t="shared" si="1393"/>
        <v>0</v>
      </c>
      <c r="AW478" s="17">
        <f t="shared" si="1393"/>
        <v>0</v>
      </c>
      <c r="AX478" s="17">
        <f t="shared" si="1393"/>
        <v>0</v>
      </c>
      <c r="AY478" s="17">
        <f t="shared" si="1393"/>
        <v>0</v>
      </c>
      <c r="AZ478" s="17">
        <v>0</v>
      </c>
      <c r="BA478" s="17">
        <v>0</v>
      </c>
      <c r="BB478" s="17">
        <f t="shared" ref="BB478:BQ478" si="1395">SUM(BB477)</f>
        <v>0</v>
      </c>
      <c r="BC478" s="17">
        <f t="shared" si="1395"/>
        <v>0</v>
      </c>
      <c r="BD478" s="17">
        <f t="shared" si="1395"/>
        <v>0</v>
      </c>
      <c r="BE478" s="17">
        <f t="shared" si="1395"/>
        <v>0</v>
      </c>
      <c r="BF478" s="17">
        <f t="shared" si="1395"/>
        <v>0</v>
      </c>
      <c r="BG478" s="17">
        <f t="shared" si="1395"/>
        <v>0</v>
      </c>
      <c r="BH478" s="17">
        <f t="shared" ref="BH478" si="1396">SUM(BH477)</f>
        <v>0</v>
      </c>
      <c r="BI478" s="17">
        <f t="shared" si="1395"/>
        <v>0</v>
      </c>
      <c r="BJ478" s="17">
        <f t="shared" si="1395"/>
        <v>0</v>
      </c>
      <c r="BK478" s="17">
        <f t="shared" si="1395"/>
        <v>0</v>
      </c>
      <c r="BL478" s="17">
        <f t="shared" si="1395"/>
        <v>0</v>
      </c>
      <c r="BM478" s="17">
        <f t="shared" si="1395"/>
        <v>0</v>
      </c>
      <c r="BN478" s="17">
        <f t="shared" si="1395"/>
        <v>0</v>
      </c>
      <c r="BO478" s="17">
        <f t="shared" si="1395"/>
        <v>0</v>
      </c>
      <c r="BP478" s="17">
        <f t="shared" si="1395"/>
        <v>0</v>
      </c>
      <c r="BQ478" s="17">
        <f t="shared" si="1395"/>
        <v>0</v>
      </c>
      <c r="BR478" s="17">
        <v>0</v>
      </c>
      <c r="BS478" s="17">
        <v>0</v>
      </c>
      <c r="BT478" s="17">
        <f t="shared" ref="BT478:BW478" si="1397">SUM(BT477)</f>
        <v>2104888</v>
      </c>
      <c r="BU478" s="17">
        <f t="shared" ref="BU478:BV478" si="1398">SUM(BU477)</f>
        <v>2104888</v>
      </c>
      <c r="BV478" s="17">
        <f t="shared" si="1398"/>
        <v>550950</v>
      </c>
      <c r="BW478" s="17">
        <f t="shared" si="1397"/>
        <v>8050</v>
      </c>
      <c r="BX478" s="17">
        <f t="shared" ref="BX478" si="1399">SUM(BX477)</f>
        <v>8050</v>
      </c>
      <c r="BY478" s="17">
        <f t="shared" ref="BY478" si="1400">SUM(BY477)</f>
        <v>0</v>
      </c>
      <c r="BZ478" s="17">
        <f t="shared" ref="BZ478" si="1401">SUM(BZ477)</f>
        <v>0</v>
      </c>
      <c r="CA478" s="17">
        <f t="shared" si="1388"/>
        <v>559000</v>
      </c>
      <c r="CB478" s="125">
        <f>IF(BU478=0,"-",CA478/BU478*100)</f>
        <v>26.55723249883129</v>
      </c>
    </row>
    <row r="479" spans="1:80" x14ac:dyDescent="0.25">
      <c r="A479" s="139"/>
      <c r="B479" s="139"/>
      <c r="C479" s="139"/>
      <c r="D479" s="140"/>
      <c r="E479" s="140"/>
      <c r="F479" s="140"/>
      <c r="G479" s="141"/>
      <c r="X479">
        <f t="shared" si="1350"/>
        <v>0</v>
      </c>
      <c r="AH479">
        <v>0</v>
      </c>
      <c r="AI479">
        <v>0</v>
      </c>
      <c r="AP479">
        <f t="shared" si="1351"/>
        <v>0</v>
      </c>
      <c r="AZ479">
        <v>0</v>
      </c>
      <c r="BA479">
        <v>0</v>
      </c>
      <c r="BH479">
        <f t="shared" si="1352"/>
        <v>0</v>
      </c>
      <c r="BR479">
        <v>0</v>
      </c>
      <c r="BS479">
        <v>0</v>
      </c>
      <c r="BU479">
        <v>0</v>
      </c>
      <c r="BV479">
        <v>0</v>
      </c>
      <c r="BW479">
        <f t="shared" si="1330"/>
        <v>0</v>
      </c>
      <c r="CA479">
        <f t="shared" si="1388"/>
        <v>0</v>
      </c>
      <c r="CB479" s="126" t="str">
        <f>IF(BU479=0,"-",CA479/BU479*100)</f>
        <v>-</v>
      </c>
    </row>
    <row r="480" spans="1:80" x14ac:dyDescent="0.25">
      <c r="A480" s="13" t="s">
        <v>1</v>
      </c>
      <c r="B480" s="13" t="s">
        <v>1</v>
      </c>
      <c r="C480" s="13" t="s">
        <v>1</v>
      </c>
      <c r="D480" s="74" t="s">
        <v>1</v>
      </c>
      <c r="E480" s="74" t="s">
        <v>1</v>
      </c>
      <c r="F480" s="74" t="s">
        <v>1</v>
      </c>
      <c r="G480" s="13" t="s">
        <v>1</v>
      </c>
      <c r="H480" s="19" t="s">
        <v>1</v>
      </c>
      <c r="I480" s="19" t="s">
        <v>1</v>
      </c>
      <c r="J480" s="19"/>
      <c r="K480" s="19" t="s">
        <v>1</v>
      </c>
      <c r="L480" s="19"/>
      <c r="M480" s="19" t="s">
        <v>1</v>
      </c>
      <c r="N480" s="19" t="s">
        <v>1</v>
      </c>
      <c r="O480" s="19" t="s">
        <v>1</v>
      </c>
      <c r="P480" s="28"/>
      <c r="Q480" s="19" t="s">
        <v>1</v>
      </c>
      <c r="R480" s="19" t="s">
        <v>1</v>
      </c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>
        <v>0</v>
      </c>
      <c r="AI480" s="19">
        <v>0</v>
      </c>
      <c r="AJ480" s="19" t="s">
        <v>1</v>
      </c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>
        <v>0</v>
      </c>
      <c r="BA480" s="19">
        <v>0</v>
      </c>
      <c r="BB480" s="19" t="s">
        <v>1</v>
      </c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>
        <v>0</v>
      </c>
      <c r="BS480" s="19">
        <v>0</v>
      </c>
      <c r="BT480" s="19"/>
      <c r="BU480" s="19"/>
      <c r="BV480" s="19"/>
      <c r="BW480" s="19">
        <f t="shared" si="1330"/>
        <v>0</v>
      </c>
      <c r="BX480" s="19"/>
      <c r="BY480" s="19"/>
      <c r="BZ480" s="19"/>
      <c r="CA480" s="19">
        <f t="shared" si="1388"/>
        <v>0</v>
      </c>
      <c r="CB480" s="127"/>
    </row>
    <row r="481" spans="1:80" x14ac:dyDescent="0.25">
      <c r="A481" s="13" t="s">
        <v>1</v>
      </c>
      <c r="B481" s="13" t="s">
        <v>1</v>
      </c>
      <c r="C481" s="13" t="s">
        <v>1</v>
      </c>
      <c r="D481" s="74" t="s">
        <v>1</v>
      </c>
      <c r="E481" s="74" t="s">
        <v>1</v>
      </c>
      <c r="F481" s="74" t="s">
        <v>1</v>
      </c>
      <c r="G481" s="13" t="s">
        <v>1</v>
      </c>
      <c r="H481" s="10" t="s">
        <v>249</v>
      </c>
      <c r="I481" s="11">
        <f>SUM(I473)</f>
        <v>2104688</v>
      </c>
      <c r="J481" s="11">
        <f t="shared" ref="J481:J482" si="1402">SUM(K481,L481,P481,Q481)</f>
        <v>2319688</v>
      </c>
      <c r="K481" s="11">
        <f t="shared" ref="K481" si="1403">SUM(K473)</f>
        <v>2319688</v>
      </c>
      <c r="L481" s="11">
        <f t="shared" ref="L481" si="1404">SUM(M481:O481)</f>
        <v>0</v>
      </c>
      <c r="M481" s="11">
        <f t="shared" ref="M481:Q481" si="1405">SUM(M473)</f>
        <v>0</v>
      </c>
      <c r="N481" s="11">
        <f t="shared" si="1405"/>
        <v>0</v>
      </c>
      <c r="O481" s="11">
        <f t="shared" si="1405"/>
        <v>0</v>
      </c>
      <c r="P481" s="11">
        <f t="shared" si="1405"/>
        <v>0</v>
      </c>
      <c r="Q481" s="11">
        <f t="shared" si="1405"/>
        <v>0</v>
      </c>
      <c r="R481" s="11">
        <f t="shared" ref="R481:AG481" si="1406">SUM(R473)</f>
        <v>0</v>
      </c>
      <c r="S481" s="11">
        <f t="shared" si="1406"/>
        <v>0</v>
      </c>
      <c r="T481" s="11">
        <f t="shared" si="1406"/>
        <v>0</v>
      </c>
      <c r="U481" s="11">
        <f t="shared" si="1406"/>
        <v>0</v>
      </c>
      <c r="V481" s="11">
        <f t="shared" si="1406"/>
        <v>0</v>
      </c>
      <c r="W481" s="11">
        <f t="shared" si="1406"/>
        <v>0</v>
      </c>
      <c r="X481" s="11">
        <f t="shared" si="1406"/>
        <v>0</v>
      </c>
      <c r="Y481" s="11">
        <f t="shared" si="1406"/>
        <v>0</v>
      </c>
      <c r="Z481" s="11">
        <f t="shared" si="1406"/>
        <v>0</v>
      </c>
      <c r="AA481" s="11">
        <f t="shared" si="1406"/>
        <v>0</v>
      </c>
      <c r="AB481" s="11">
        <f t="shared" si="1406"/>
        <v>0</v>
      </c>
      <c r="AC481" s="11">
        <f t="shared" si="1406"/>
        <v>0</v>
      </c>
      <c r="AD481" s="11">
        <f t="shared" si="1406"/>
        <v>0</v>
      </c>
      <c r="AE481" s="11">
        <f t="shared" si="1406"/>
        <v>0</v>
      </c>
      <c r="AF481" s="11">
        <f t="shared" si="1406"/>
        <v>0</v>
      </c>
      <c r="AG481" s="11">
        <f t="shared" si="1406"/>
        <v>0</v>
      </c>
      <c r="AH481" s="11">
        <v>0</v>
      </c>
      <c r="AI481" s="11">
        <v>0</v>
      </c>
      <c r="AJ481" s="11">
        <f t="shared" ref="AJ481:AY481" si="1407">SUM(AJ473)</f>
        <v>0</v>
      </c>
      <c r="AK481" s="11">
        <f t="shared" si="1407"/>
        <v>0</v>
      </c>
      <c r="AL481" s="11">
        <f t="shared" si="1407"/>
        <v>0</v>
      </c>
      <c r="AM481" s="11">
        <f t="shared" si="1407"/>
        <v>0</v>
      </c>
      <c r="AN481" s="11">
        <f t="shared" si="1407"/>
        <v>0</v>
      </c>
      <c r="AO481" s="11">
        <f t="shared" si="1407"/>
        <v>0</v>
      </c>
      <c r="AP481" s="11">
        <f t="shared" si="1407"/>
        <v>0</v>
      </c>
      <c r="AQ481" s="11">
        <f t="shared" si="1407"/>
        <v>0</v>
      </c>
      <c r="AR481" s="11">
        <f t="shared" si="1407"/>
        <v>0</v>
      </c>
      <c r="AS481" s="11">
        <f t="shared" si="1407"/>
        <v>0</v>
      </c>
      <c r="AT481" s="11">
        <f t="shared" si="1407"/>
        <v>0</v>
      </c>
      <c r="AU481" s="11">
        <f t="shared" si="1407"/>
        <v>0</v>
      </c>
      <c r="AV481" s="11">
        <f t="shared" si="1407"/>
        <v>0</v>
      </c>
      <c r="AW481" s="11">
        <f t="shared" si="1407"/>
        <v>0</v>
      </c>
      <c r="AX481" s="11">
        <f t="shared" si="1407"/>
        <v>0</v>
      </c>
      <c r="AY481" s="11">
        <f t="shared" si="1407"/>
        <v>0</v>
      </c>
      <c r="AZ481" s="11">
        <v>0</v>
      </c>
      <c r="BA481" s="11">
        <v>0</v>
      </c>
      <c r="BB481" s="11">
        <f t="shared" ref="BB481:BQ481" si="1408">SUM(BB473)</f>
        <v>0</v>
      </c>
      <c r="BC481" s="11">
        <f t="shared" si="1408"/>
        <v>0</v>
      </c>
      <c r="BD481" s="11">
        <f t="shared" si="1408"/>
        <v>0</v>
      </c>
      <c r="BE481" s="11">
        <f t="shared" si="1408"/>
        <v>0</v>
      </c>
      <c r="BF481" s="11">
        <f t="shared" si="1408"/>
        <v>0</v>
      </c>
      <c r="BG481" s="11">
        <f t="shared" si="1408"/>
        <v>0</v>
      </c>
      <c r="BH481" s="11">
        <f t="shared" si="1408"/>
        <v>0</v>
      </c>
      <c r="BI481" s="11">
        <f t="shared" si="1408"/>
        <v>0</v>
      </c>
      <c r="BJ481" s="11">
        <f t="shared" si="1408"/>
        <v>0</v>
      </c>
      <c r="BK481" s="11">
        <f t="shared" si="1408"/>
        <v>0</v>
      </c>
      <c r="BL481" s="11">
        <f t="shared" si="1408"/>
        <v>0</v>
      </c>
      <c r="BM481" s="11">
        <f t="shared" si="1408"/>
        <v>0</v>
      </c>
      <c r="BN481" s="11">
        <f t="shared" si="1408"/>
        <v>0</v>
      </c>
      <c r="BO481" s="11">
        <f t="shared" si="1408"/>
        <v>0</v>
      </c>
      <c r="BP481" s="11">
        <f t="shared" si="1408"/>
        <v>0</v>
      </c>
      <c r="BQ481" s="11">
        <f t="shared" si="1408"/>
        <v>0</v>
      </c>
      <c r="BR481" s="11">
        <v>0</v>
      </c>
      <c r="BS481" s="11">
        <v>0</v>
      </c>
      <c r="BT481" s="11">
        <f t="shared" ref="BT481:BW482" si="1409">SUM(BT473)</f>
        <v>2104888</v>
      </c>
      <c r="BU481" s="11">
        <f t="shared" ref="BU481:BV482" si="1410">SUM(BU473)</f>
        <v>2104888</v>
      </c>
      <c r="BV481" s="11">
        <f t="shared" si="1410"/>
        <v>550950</v>
      </c>
      <c r="BW481" s="11">
        <f t="shared" si="1409"/>
        <v>8050</v>
      </c>
      <c r="BX481" s="11">
        <f t="shared" ref="BX481:BX482" si="1411">SUM(BX473)</f>
        <v>8050</v>
      </c>
      <c r="BY481" s="11">
        <f t="shared" ref="BY481:BY482" si="1412">SUM(BY473)</f>
        <v>0</v>
      </c>
      <c r="BZ481" s="11">
        <f t="shared" ref="BZ481:BZ482" si="1413">SUM(BZ473)</f>
        <v>0</v>
      </c>
      <c r="CA481" s="11">
        <f t="shared" si="1388"/>
        <v>559000</v>
      </c>
      <c r="CB481" s="123">
        <f>IF(BU481=0,"-",CA481/BU481*100)</f>
        <v>26.55723249883129</v>
      </c>
    </row>
    <row r="482" spans="1:80" x14ac:dyDescent="0.25">
      <c r="A482" s="13" t="s">
        <v>1</v>
      </c>
      <c r="B482" s="13" t="s">
        <v>1</v>
      </c>
      <c r="C482" s="13" t="s">
        <v>1</v>
      </c>
      <c r="D482" s="74" t="s">
        <v>1</v>
      </c>
      <c r="E482" s="74" t="s">
        <v>1</v>
      </c>
      <c r="F482" s="74" t="s">
        <v>1</v>
      </c>
      <c r="G482" s="13" t="s">
        <v>1</v>
      </c>
      <c r="H482" s="2" t="s">
        <v>83</v>
      </c>
      <c r="I482" s="12">
        <f>SUM(I474)</f>
        <v>6</v>
      </c>
      <c r="J482" s="12">
        <f t="shared" si="1402"/>
        <v>6</v>
      </c>
      <c r="K482" s="12">
        <f>SUM(K474)</f>
        <v>6</v>
      </c>
      <c r="L482" s="13"/>
      <c r="M482" s="13" t="s">
        <v>1</v>
      </c>
      <c r="N482" s="13" t="s">
        <v>1</v>
      </c>
      <c r="O482" s="13" t="s">
        <v>1</v>
      </c>
      <c r="P482" s="29"/>
      <c r="Q482" s="13" t="s">
        <v>1</v>
      </c>
      <c r="R482" s="13" t="s">
        <v>1</v>
      </c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>
        <v>0</v>
      </c>
      <c r="AI482" s="13">
        <v>0</v>
      </c>
      <c r="AJ482" s="13" t="s">
        <v>1</v>
      </c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>
        <v>0</v>
      </c>
      <c r="BA482" s="13">
        <v>0</v>
      </c>
      <c r="BB482" s="13" t="s">
        <v>1</v>
      </c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>
        <v>0</v>
      </c>
      <c r="BS482" s="13">
        <v>0</v>
      </c>
      <c r="BT482" s="12">
        <f t="shared" si="1409"/>
        <v>6</v>
      </c>
      <c r="BU482" s="12">
        <f t="shared" si="1410"/>
        <v>6</v>
      </c>
      <c r="BV482" s="12">
        <f t="shared" si="1410"/>
        <v>0</v>
      </c>
      <c r="BW482" s="12">
        <f t="shared" si="1409"/>
        <v>0</v>
      </c>
      <c r="BX482" s="12">
        <f t="shared" si="1411"/>
        <v>0</v>
      </c>
      <c r="BY482" s="12">
        <f t="shared" si="1412"/>
        <v>0</v>
      </c>
      <c r="BZ482" s="12">
        <f t="shared" si="1413"/>
        <v>0</v>
      </c>
      <c r="CA482" s="12">
        <f t="shared" si="1388"/>
        <v>0</v>
      </c>
      <c r="CB482" s="124">
        <f>IF(BU482=0,"-",CA482/BU482*100)</f>
        <v>0</v>
      </c>
    </row>
    <row r="483" spans="1:80" x14ac:dyDescent="0.25">
      <c r="A483" s="13" t="s">
        <v>1</v>
      </c>
      <c r="B483" s="13" t="s">
        <v>1</v>
      </c>
      <c r="C483" s="13" t="s">
        <v>1</v>
      </c>
      <c r="D483" s="74" t="s">
        <v>1</v>
      </c>
      <c r="E483" s="74" t="s">
        <v>1</v>
      </c>
      <c r="F483" s="74" t="s">
        <v>1</v>
      </c>
      <c r="G483" s="13" t="s">
        <v>1</v>
      </c>
      <c r="H483" s="20" t="s">
        <v>1</v>
      </c>
      <c r="I483" s="21" t="s">
        <v>1</v>
      </c>
      <c r="J483" s="21"/>
      <c r="K483" s="21" t="s">
        <v>1</v>
      </c>
      <c r="L483" s="21"/>
      <c r="M483" s="21" t="s">
        <v>1</v>
      </c>
      <c r="N483" s="21" t="s">
        <v>1</v>
      </c>
      <c r="O483" s="21" t="s">
        <v>1</v>
      </c>
      <c r="P483" s="30"/>
      <c r="Q483" s="21" t="s">
        <v>1</v>
      </c>
      <c r="R483" s="21" t="s">
        <v>1</v>
      </c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>
        <v>0</v>
      </c>
      <c r="AI483" s="21">
        <v>0</v>
      </c>
      <c r="AJ483" s="21" t="s">
        <v>1</v>
      </c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>
        <v>0</v>
      </c>
      <c r="BA483" s="21">
        <v>0</v>
      </c>
      <c r="BB483" s="21" t="s">
        <v>1</v>
      </c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>
        <v>0</v>
      </c>
      <c r="BS483" s="21">
        <v>0</v>
      </c>
      <c r="BT483" s="21"/>
      <c r="BU483" s="21"/>
      <c r="BV483" s="21"/>
      <c r="BW483" s="21">
        <f t="shared" si="1330"/>
        <v>0</v>
      </c>
      <c r="BX483" s="21"/>
      <c r="BY483" s="21"/>
      <c r="BZ483" s="21"/>
      <c r="CA483" s="21">
        <f t="shared" si="1388"/>
        <v>0</v>
      </c>
      <c r="CB483" s="128"/>
    </row>
    <row r="484" spans="1:80" x14ac:dyDescent="0.25">
      <c r="A484" s="13" t="s">
        <v>1</v>
      </c>
      <c r="B484" s="13" t="s">
        <v>1</v>
      </c>
      <c r="C484" s="13" t="s">
        <v>1</v>
      </c>
      <c r="D484" s="74" t="s">
        <v>1</v>
      </c>
      <c r="E484" s="74" t="s">
        <v>1</v>
      </c>
      <c r="F484" s="74" t="s">
        <v>1</v>
      </c>
      <c r="G484" s="13" t="s">
        <v>1</v>
      </c>
      <c r="H484" s="10" t="s">
        <v>250</v>
      </c>
      <c r="I484" s="22">
        <f>SUM(I473,I430,I391,I351,I297,I259,I225,I204,I169)</f>
        <v>13568051</v>
      </c>
      <c r="J484" s="22">
        <f t="shared" ref="J484:J486" si="1414">SUM(K484,L484,P484,Q484)</f>
        <v>13968951</v>
      </c>
      <c r="K484" s="22">
        <f>SUM(K473,K430,K391,K351,K297,K259,K225,K204,K169)</f>
        <v>13968951</v>
      </c>
      <c r="L484" s="22">
        <f t="shared" ref="L484" si="1415">SUM(M484:O484)</f>
        <v>0</v>
      </c>
      <c r="M484" s="22">
        <f>SUM(M473,M430,M391,M351,M297,M259,M225,M204,M169)</f>
        <v>0</v>
      </c>
      <c r="N484" s="22">
        <f>SUM(N473,N430,N391,N351,N297,N259,N225,N204,N169)</f>
        <v>0</v>
      </c>
      <c r="O484" s="22">
        <f>SUM(O473,O430,O391,O351,O297,O259,O225,O204,O169)</f>
        <v>0</v>
      </c>
      <c r="P484" s="22">
        <f>SUM(P473,P430,P391,P351,P297,P259,P225,P204,P169)</f>
        <v>0</v>
      </c>
      <c r="Q484" s="22">
        <f>SUM(Q473,Q430,Q391,Q351,Q297,Q259,Q225,Q204,Q169)</f>
        <v>0</v>
      </c>
      <c r="R484" s="22">
        <f>SUM(R473,R430,R391,R351,R297,R259,R225,R204,R169)</f>
        <v>0</v>
      </c>
      <c r="S484" s="22">
        <f t="shared" ref="S484:AG484" si="1416">SUM(S473,S430,S391,S351,S297,S259,S225,S204,S169)</f>
        <v>0</v>
      </c>
      <c r="T484" s="22">
        <f t="shared" si="1416"/>
        <v>0</v>
      </c>
      <c r="U484" s="22">
        <f t="shared" si="1416"/>
        <v>0</v>
      </c>
      <c r="V484" s="22">
        <f t="shared" si="1416"/>
        <v>0</v>
      </c>
      <c r="W484" s="22">
        <f t="shared" si="1416"/>
        <v>0</v>
      </c>
      <c r="X484" s="22">
        <f t="shared" si="1416"/>
        <v>0</v>
      </c>
      <c r="Y484" s="22">
        <f t="shared" si="1416"/>
        <v>0</v>
      </c>
      <c r="Z484" s="22">
        <f t="shared" si="1416"/>
        <v>0</v>
      </c>
      <c r="AA484" s="22">
        <f t="shared" si="1416"/>
        <v>0</v>
      </c>
      <c r="AB484" s="22">
        <f t="shared" si="1416"/>
        <v>0</v>
      </c>
      <c r="AC484" s="22">
        <f t="shared" si="1416"/>
        <v>0</v>
      </c>
      <c r="AD484" s="22">
        <f t="shared" si="1416"/>
        <v>0</v>
      </c>
      <c r="AE484" s="22">
        <f t="shared" si="1416"/>
        <v>0</v>
      </c>
      <c r="AF484" s="22">
        <f t="shared" si="1416"/>
        <v>0</v>
      </c>
      <c r="AG484" s="22">
        <f t="shared" si="1416"/>
        <v>0</v>
      </c>
      <c r="AH484" s="22">
        <v>0</v>
      </c>
      <c r="AI484" s="22">
        <v>0</v>
      </c>
      <c r="AJ484" s="22">
        <f>SUM(AJ473,AJ430,AJ391,AJ351,AJ297,AJ259,AJ225,AJ204,AJ169)</f>
        <v>0</v>
      </c>
      <c r="AK484" s="22">
        <f t="shared" ref="AK484:AY484" si="1417">SUM(AK473,AK430,AK391,AK351,AK297,AK259,AK225,AK204,AK169)</f>
        <v>0</v>
      </c>
      <c r="AL484" s="22">
        <f t="shared" si="1417"/>
        <v>0</v>
      </c>
      <c r="AM484" s="22">
        <f t="shared" si="1417"/>
        <v>0</v>
      </c>
      <c r="AN484" s="22">
        <f t="shared" si="1417"/>
        <v>0</v>
      </c>
      <c r="AO484" s="22">
        <f t="shared" si="1417"/>
        <v>0</v>
      </c>
      <c r="AP484" s="22">
        <f t="shared" si="1417"/>
        <v>0</v>
      </c>
      <c r="AQ484" s="22">
        <f t="shared" si="1417"/>
        <v>0</v>
      </c>
      <c r="AR484" s="22">
        <f t="shared" si="1417"/>
        <v>0</v>
      </c>
      <c r="AS484" s="22">
        <f t="shared" si="1417"/>
        <v>0</v>
      </c>
      <c r="AT484" s="22">
        <f t="shared" si="1417"/>
        <v>0</v>
      </c>
      <c r="AU484" s="22">
        <f t="shared" si="1417"/>
        <v>0</v>
      </c>
      <c r="AV484" s="22">
        <f t="shared" si="1417"/>
        <v>0</v>
      </c>
      <c r="AW484" s="22">
        <f t="shared" si="1417"/>
        <v>0</v>
      </c>
      <c r="AX484" s="22">
        <f t="shared" si="1417"/>
        <v>0</v>
      </c>
      <c r="AY484" s="22">
        <f t="shared" si="1417"/>
        <v>0</v>
      </c>
      <c r="AZ484" s="22">
        <v>0</v>
      </c>
      <c r="BA484" s="22">
        <v>0</v>
      </c>
      <c r="BB484" s="22">
        <f>SUM(BB473,BB430,BB391,BB351,BB297,BB259,BB225,BB204,BB169)</f>
        <v>0</v>
      </c>
      <c r="BC484" s="22">
        <f t="shared" ref="BC484:BQ484" si="1418">SUM(BC473,BC430,BC391,BC351,BC297,BC259,BC225,BC204,BC169)</f>
        <v>0</v>
      </c>
      <c r="BD484" s="22">
        <f t="shared" si="1418"/>
        <v>0</v>
      </c>
      <c r="BE484" s="22">
        <f t="shared" si="1418"/>
        <v>123150</v>
      </c>
      <c r="BF484" s="22">
        <f t="shared" si="1418"/>
        <v>0</v>
      </c>
      <c r="BG484" s="22">
        <f t="shared" si="1418"/>
        <v>0</v>
      </c>
      <c r="BH484" s="22">
        <f t="shared" si="1418"/>
        <v>123150</v>
      </c>
      <c r="BI484" s="22">
        <f t="shared" si="1418"/>
        <v>0</v>
      </c>
      <c r="BJ484" s="22">
        <f t="shared" si="1418"/>
        <v>0</v>
      </c>
      <c r="BK484" s="22">
        <f t="shared" si="1418"/>
        <v>0</v>
      </c>
      <c r="BL484" s="22">
        <f t="shared" si="1418"/>
        <v>0</v>
      </c>
      <c r="BM484" s="22">
        <f t="shared" si="1418"/>
        <v>107250</v>
      </c>
      <c r="BN484" s="22">
        <f t="shared" si="1418"/>
        <v>15900</v>
      </c>
      <c r="BO484" s="22">
        <f t="shared" si="1418"/>
        <v>0</v>
      </c>
      <c r="BP484" s="22">
        <f t="shared" si="1418"/>
        <v>0</v>
      </c>
      <c r="BQ484" s="22">
        <f t="shared" si="1418"/>
        <v>0</v>
      </c>
      <c r="BR484" s="22">
        <v>123150</v>
      </c>
      <c r="BS484" s="22">
        <v>0</v>
      </c>
      <c r="BT484" s="22">
        <f t="shared" ref="BT484:BZ484" si="1419">SUM(BT473,BT430,BT391,BT351,BT297,BT259,BT225,BT204,BT169)</f>
        <v>15823602</v>
      </c>
      <c r="BU484" s="22">
        <f t="shared" si="1419"/>
        <v>15959042</v>
      </c>
      <c r="BV484" s="22">
        <f t="shared" si="1419"/>
        <v>7520352</v>
      </c>
      <c r="BW484" s="22">
        <f t="shared" si="1419"/>
        <v>2931742</v>
      </c>
      <c r="BX484" s="22">
        <f t="shared" si="1419"/>
        <v>1079148</v>
      </c>
      <c r="BY484" s="22">
        <f t="shared" si="1419"/>
        <v>956289</v>
      </c>
      <c r="BZ484" s="22">
        <f t="shared" si="1419"/>
        <v>896305</v>
      </c>
      <c r="CA484" s="22">
        <f t="shared" si="1388"/>
        <v>10452094</v>
      </c>
      <c r="CB484" s="129">
        <f>IF(BU484=0,"-",CA484/BU484*100)</f>
        <v>65.493242012897767</v>
      </c>
    </row>
    <row r="485" spans="1:80" x14ac:dyDescent="0.25">
      <c r="A485" s="13" t="s">
        <v>1</v>
      </c>
      <c r="B485" s="13" t="s">
        <v>1</v>
      </c>
      <c r="C485" s="13" t="s">
        <v>1</v>
      </c>
      <c r="D485" s="74" t="s">
        <v>1</v>
      </c>
      <c r="E485" s="74" t="s">
        <v>1</v>
      </c>
      <c r="F485" s="74" t="s">
        <v>1</v>
      </c>
      <c r="G485" s="13" t="s">
        <v>1</v>
      </c>
      <c r="H485" s="2" t="s">
        <v>117</v>
      </c>
      <c r="I485" s="12">
        <f>SUM(I482,I439,I400,I360,I306,I268,I213,I177)</f>
        <v>215</v>
      </c>
      <c r="J485" s="12">
        <f t="shared" si="1414"/>
        <v>221</v>
      </c>
      <c r="K485" s="12">
        <f>SUM(K482,K439,K400,K360,K306,K268,K213,K177)</f>
        <v>221</v>
      </c>
      <c r="L485" s="13"/>
      <c r="M485" s="13" t="s">
        <v>1</v>
      </c>
      <c r="N485" s="13" t="s">
        <v>1</v>
      </c>
      <c r="O485" s="13" t="s">
        <v>1</v>
      </c>
      <c r="P485" s="29"/>
      <c r="Q485" s="13" t="s">
        <v>1</v>
      </c>
      <c r="R485" s="13" t="s">
        <v>1</v>
      </c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>
        <v>0</v>
      </c>
      <c r="AI485" s="13">
        <v>0</v>
      </c>
      <c r="AJ485" s="13" t="s">
        <v>1</v>
      </c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>
        <v>0</v>
      </c>
      <c r="BA485" s="13">
        <v>0</v>
      </c>
      <c r="BB485" s="13" t="s">
        <v>1</v>
      </c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>
        <v>0</v>
      </c>
      <c r="BS485" s="13">
        <v>0</v>
      </c>
      <c r="BT485" s="12">
        <f t="shared" ref="BT485:BZ485" si="1420">SUM(BT482,BT439,BT400,BT360,BT306,BT268,BT213,BT177)</f>
        <v>247</v>
      </c>
      <c r="BU485" s="12">
        <f t="shared" si="1420"/>
        <v>247</v>
      </c>
      <c r="BV485" s="12">
        <f t="shared" si="1420"/>
        <v>0</v>
      </c>
      <c r="BW485" s="12">
        <f t="shared" si="1420"/>
        <v>0</v>
      </c>
      <c r="BX485" s="12">
        <f t="shared" si="1420"/>
        <v>0</v>
      </c>
      <c r="BY485" s="12">
        <f t="shared" si="1420"/>
        <v>0</v>
      </c>
      <c r="BZ485" s="12">
        <f t="shared" si="1420"/>
        <v>0</v>
      </c>
      <c r="CA485" s="12">
        <f t="shared" si="1388"/>
        <v>0</v>
      </c>
      <c r="CB485" s="124">
        <f>IF(BU485=0,"-",CA485/BU485*100)</f>
        <v>0</v>
      </c>
    </row>
    <row r="486" spans="1:80" x14ac:dyDescent="0.25">
      <c r="A486" s="1" t="s">
        <v>238</v>
      </c>
      <c r="B486" s="2" t="s">
        <v>1</v>
      </c>
      <c r="C486" s="2" t="s">
        <v>1</v>
      </c>
      <c r="D486" s="78" t="s">
        <v>1</v>
      </c>
      <c r="E486" s="78" t="s">
        <v>1</v>
      </c>
      <c r="F486" s="78" t="s">
        <v>1</v>
      </c>
      <c r="G486" s="2" t="s">
        <v>1</v>
      </c>
      <c r="H486" s="2" t="s">
        <v>251</v>
      </c>
      <c r="I486" s="3" t="s">
        <v>1</v>
      </c>
      <c r="J486" s="3">
        <f t="shared" si="1414"/>
        <v>0</v>
      </c>
      <c r="K486" s="3" t="s">
        <v>1</v>
      </c>
      <c r="L486" s="3"/>
      <c r="M486" s="3" t="s">
        <v>1</v>
      </c>
      <c r="N486" s="3" t="s">
        <v>1</v>
      </c>
      <c r="O486" s="3" t="s">
        <v>1</v>
      </c>
      <c r="P486" s="24"/>
      <c r="Q486" s="3" t="s">
        <v>1</v>
      </c>
      <c r="R486" s="3" t="s">
        <v>1</v>
      </c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>
        <v>0</v>
      </c>
      <c r="AI486" s="3">
        <v>0</v>
      </c>
      <c r="AJ486" s="3" t="s">
        <v>1</v>
      </c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>
        <v>0</v>
      </c>
      <c r="BA486" s="3">
        <v>0</v>
      </c>
      <c r="BB486" s="3" t="s">
        <v>1</v>
      </c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>
        <v>0</v>
      </c>
      <c r="BS486" s="3">
        <v>0</v>
      </c>
      <c r="BT486" s="3">
        <v>0</v>
      </c>
      <c r="BU486" s="3"/>
      <c r="BV486" s="3"/>
      <c r="BW486" s="3">
        <f t="shared" si="1330"/>
        <v>0</v>
      </c>
      <c r="BX486" s="3"/>
      <c r="BY486" s="3"/>
      <c r="BZ486" s="3"/>
      <c r="CA486" s="3">
        <f t="shared" si="1388"/>
        <v>0</v>
      </c>
      <c r="CB486" s="122"/>
    </row>
    <row r="487" spans="1:80" ht="15.75" thickBot="1" x14ac:dyDescent="0.3">
      <c r="A487" s="1" t="s">
        <v>238</v>
      </c>
      <c r="B487" s="1" t="s">
        <v>3</v>
      </c>
      <c r="C487" s="4" t="s">
        <v>1</v>
      </c>
      <c r="D487" s="79" t="s">
        <v>1</v>
      </c>
      <c r="E487" s="78" t="s">
        <v>1</v>
      </c>
      <c r="F487" s="78" t="s">
        <v>1</v>
      </c>
      <c r="G487" s="2" t="s">
        <v>1</v>
      </c>
      <c r="H487" s="2" t="s">
        <v>1</v>
      </c>
      <c r="I487" s="3" t="s">
        <v>1</v>
      </c>
      <c r="J487" s="3"/>
      <c r="K487" s="3" t="s">
        <v>1</v>
      </c>
      <c r="L487" s="3"/>
      <c r="M487" s="3" t="s">
        <v>1</v>
      </c>
      <c r="N487" s="3" t="s">
        <v>1</v>
      </c>
      <c r="O487" s="3" t="s">
        <v>1</v>
      </c>
      <c r="P487" s="25"/>
      <c r="Q487" s="3" t="s">
        <v>1</v>
      </c>
      <c r="R487" s="3" t="s">
        <v>1</v>
      </c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>
        <v>0</v>
      </c>
      <c r="AI487" s="3">
        <v>0</v>
      </c>
      <c r="AJ487" s="3" t="s">
        <v>1</v>
      </c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>
        <v>0</v>
      </c>
      <c r="BA487" s="3">
        <v>0</v>
      </c>
      <c r="BB487" s="3" t="s">
        <v>1</v>
      </c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>
        <v>0</v>
      </c>
      <c r="BS487" s="3">
        <v>0</v>
      </c>
      <c r="BT487" s="3"/>
      <c r="BU487" s="3"/>
      <c r="BV487" s="3"/>
      <c r="BW487" s="3">
        <f t="shared" si="1330"/>
        <v>0</v>
      </c>
      <c r="BX487" s="3"/>
      <c r="BY487" s="3"/>
      <c r="BZ487" s="3"/>
      <c r="CA487" s="3">
        <f t="shared" si="1388"/>
        <v>0</v>
      </c>
      <c r="CB487" s="122"/>
    </row>
    <row r="488" spans="1:80" ht="69.75" customHeight="1" thickBot="1" x14ac:dyDescent="0.3">
      <c r="A488" s="5" t="s">
        <v>4</v>
      </c>
      <c r="B488" s="5" t="s">
        <v>5</v>
      </c>
      <c r="C488" s="5" t="s">
        <v>6</v>
      </c>
      <c r="D488" s="80" t="s">
        <v>1</v>
      </c>
      <c r="E488" s="88" t="s">
        <v>7</v>
      </c>
      <c r="F488" s="88" t="s">
        <v>8</v>
      </c>
      <c r="G488" s="5" t="s">
        <v>9</v>
      </c>
      <c r="H488" s="5" t="s">
        <v>10</v>
      </c>
      <c r="I488" s="5" t="s">
        <v>11</v>
      </c>
      <c r="J488" s="5" t="s">
        <v>1809</v>
      </c>
      <c r="K488" s="5" t="s">
        <v>12</v>
      </c>
      <c r="L488" s="5" t="s">
        <v>13</v>
      </c>
      <c r="M488" s="5" t="s">
        <v>14</v>
      </c>
      <c r="N488" s="5" t="s">
        <v>15</v>
      </c>
      <c r="O488" s="5" t="s">
        <v>16</v>
      </c>
      <c r="P488" s="5" t="s">
        <v>17</v>
      </c>
      <c r="Q488" s="5" t="s">
        <v>18</v>
      </c>
      <c r="R488" s="71" t="s">
        <v>14</v>
      </c>
      <c r="S488" s="71" t="s">
        <v>1843</v>
      </c>
      <c r="T488" s="71" t="s">
        <v>1797</v>
      </c>
      <c r="U488" s="71" t="s">
        <v>1832</v>
      </c>
      <c r="V488" s="71" t="s">
        <v>1833</v>
      </c>
      <c r="W488" s="71" t="s">
        <v>1834</v>
      </c>
      <c r="X488" s="71" t="s">
        <v>1847</v>
      </c>
      <c r="Y488" s="71" t="s">
        <v>1844</v>
      </c>
      <c r="Z488" s="71" t="s">
        <v>1835</v>
      </c>
      <c r="AA488" s="71" t="s">
        <v>1836</v>
      </c>
      <c r="AB488" s="71" t="s">
        <v>1837</v>
      </c>
      <c r="AC488" s="71" t="s">
        <v>1838</v>
      </c>
      <c r="AD488" s="71" t="s">
        <v>1839</v>
      </c>
      <c r="AE488" s="71" t="s">
        <v>1840</v>
      </c>
      <c r="AF488" s="71" t="s">
        <v>1845</v>
      </c>
      <c r="AG488" s="71" t="s">
        <v>1846</v>
      </c>
      <c r="AH488" s="71" t="s">
        <v>1841</v>
      </c>
      <c r="AI488" s="71" t="s">
        <v>1842</v>
      </c>
      <c r="AJ488" s="72" t="s">
        <v>15</v>
      </c>
      <c r="AK488" s="72" t="s">
        <v>1843</v>
      </c>
      <c r="AL488" s="72" t="s">
        <v>1797</v>
      </c>
      <c r="AM488" s="72" t="s">
        <v>1832</v>
      </c>
      <c r="AN488" s="72" t="s">
        <v>1833</v>
      </c>
      <c r="AO488" s="72" t="s">
        <v>1834</v>
      </c>
      <c r="AP488" s="72" t="s">
        <v>1848</v>
      </c>
      <c r="AQ488" s="72" t="s">
        <v>1844</v>
      </c>
      <c r="AR488" s="72" t="s">
        <v>1835</v>
      </c>
      <c r="AS488" s="72" t="s">
        <v>1836</v>
      </c>
      <c r="AT488" s="72" t="s">
        <v>1837</v>
      </c>
      <c r="AU488" s="72" t="s">
        <v>1838</v>
      </c>
      <c r="AV488" s="72" t="s">
        <v>1839</v>
      </c>
      <c r="AW488" s="72" t="s">
        <v>1840</v>
      </c>
      <c r="AX488" s="72" t="s">
        <v>1845</v>
      </c>
      <c r="AY488" s="72" t="s">
        <v>1846</v>
      </c>
      <c r="AZ488" s="72" t="s">
        <v>1841</v>
      </c>
      <c r="BA488" s="72" t="s">
        <v>1842</v>
      </c>
      <c r="BB488" s="73" t="s">
        <v>16</v>
      </c>
      <c r="BC488" s="73" t="s">
        <v>1843</v>
      </c>
      <c r="BD488" s="73" t="s">
        <v>1797</v>
      </c>
      <c r="BE488" s="73" t="s">
        <v>1832</v>
      </c>
      <c r="BF488" s="73" t="s">
        <v>1833</v>
      </c>
      <c r="BG488" s="73" t="s">
        <v>1834</v>
      </c>
      <c r="BH488" s="73" t="s">
        <v>1849</v>
      </c>
      <c r="BI488" s="73" t="s">
        <v>1844</v>
      </c>
      <c r="BJ488" s="73" t="s">
        <v>1835</v>
      </c>
      <c r="BK488" s="73" t="s">
        <v>1836</v>
      </c>
      <c r="BL488" s="73" t="s">
        <v>1837</v>
      </c>
      <c r="BM488" s="73" t="s">
        <v>1838</v>
      </c>
      <c r="BN488" s="73" t="s">
        <v>1839</v>
      </c>
      <c r="BO488" s="73" t="s">
        <v>1840</v>
      </c>
      <c r="BP488" s="73" t="s">
        <v>1845</v>
      </c>
      <c r="BQ488" s="73" t="s">
        <v>1846</v>
      </c>
      <c r="BR488" s="73" t="s">
        <v>1841</v>
      </c>
      <c r="BS488" s="73" t="s">
        <v>1842</v>
      </c>
      <c r="BT488" s="5" t="s">
        <v>1911</v>
      </c>
      <c r="BU488" s="5" t="s">
        <v>1942</v>
      </c>
      <c r="BV488" s="5" t="s">
        <v>1943</v>
      </c>
      <c r="BW488" s="5" t="s">
        <v>1944</v>
      </c>
      <c r="BX488" s="5" t="s">
        <v>1945</v>
      </c>
      <c r="BY488" s="5" t="s">
        <v>1946</v>
      </c>
      <c r="BZ488" s="5" t="s">
        <v>1947</v>
      </c>
      <c r="CA488" s="5" t="s">
        <v>1948</v>
      </c>
      <c r="CB488" s="120" t="s">
        <v>1916</v>
      </c>
    </row>
    <row r="489" spans="1:80" x14ac:dyDescent="0.25">
      <c r="A489" s="6" t="s">
        <v>1</v>
      </c>
      <c r="B489" s="6" t="s">
        <v>1</v>
      </c>
      <c r="C489" s="6" t="s">
        <v>1</v>
      </c>
      <c r="D489" s="81" t="s">
        <v>1</v>
      </c>
      <c r="E489" s="81" t="s">
        <v>1</v>
      </c>
      <c r="F489" s="94" t="s">
        <v>1</v>
      </c>
      <c r="G489" s="7" t="s">
        <v>1</v>
      </c>
      <c r="H489" s="8" t="s">
        <v>1</v>
      </c>
      <c r="I489" s="9" t="s">
        <v>19</v>
      </c>
      <c r="J489" s="9">
        <v>1</v>
      </c>
      <c r="K489" s="9" t="s">
        <v>20</v>
      </c>
      <c r="L489" s="9" t="s">
        <v>21</v>
      </c>
      <c r="M489" s="9" t="s">
        <v>22</v>
      </c>
      <c r="N489" s="9" t="s">
        <v>23</v>
      </c>
      <c r="O489" s="9" t="s">
        <v>24</v>
      </c>
      <c r="P489" s="9" t="s">
        <v>25</v>
      </c>
      <c r="Q489" s="9" t="s">
        <v>26</v>
      </c>
      <c r="R489" s="9">
        <v>1</v>
      </c>
      <c r="S489" s="9">
        <v>2</v>
      </c>
      <c r="T489" s="9">
        <v>3</v>
      </c>
      <c r="U489" s="9">
        <v>4</v>
      </c>
      <c r="V489" s="9">
        <v>5</v>
      </c>
      <c r="W489" s="9">
        <v>6</v>
      </c>
      <c r="X489" s="9">
        <v>7</v>
      </c>
      <c r="Y489" s="9">
        <v>8</v>
      </c>
      <c r="Z489" s="9">
        <v>9</v>
      </c>
      <c r="AA489" s="9">
        <v>10</v>
      </c>
      <c r="AB489" s="9">
        <v>11</v>
      </c>
      <c r="AC489" s="9">
        <v>12</v>
      </c>
      <c r="AD489" s="9">
        <v>13</v>
      </c>
      <c r="AE489" s="9">
        <v>14</v>
      </c>
      <c r="AF489" s="9">
        <v>15</v>
      </c>
      <c r="AG489" s="9">
        <v>16</v>
      </c>
      <c r="AH489" s="9">
        <v>20</v>
      </c>
      <c r="AI489" s="9">
        <v>21</v>
      </c>
      <c r="AJ489" s="9">
        <v>1</v>
      </c>
      <c r="AK489" s="9">
        <v>2</v>
      </c>
      <c r="AL489" s="9">
        <v>3</v>
      </c>
      <c r="AM489" s="9">
        <v>4</v>
      </c>
      <c r="AN489" s="9">
        <v>5</v>
      </c>
      <c r="AO489" s="9">
        <v>6</v>
      </c>
      <c r="AP489" s="9">
        <v>7</v>
      </c>
      <c r="AQ489" s="9">
        <v>8</v>
      </c>
      <c r="AR489" s="9">
        <v>9</v>
      </c>
      <c r="AS489" s="9">
        <v>10</v>
      </c>
      <c r="AT489" s="9">
        <v>11</v>
      </c>
      <c r="AU489" s="9">
        <v>12</v>
      </c>
      <c r="AV489" s="9">
        <v>13</v>
      </c>
      <c r="AW489" s="9">
        <v>14</v>
      </c>
      <c r="AX489" s="9">
        <v>15</v>
      </c>
      <c r="AY489" s="9">
        <v>16</v>
      </c>
      <c r="AZ489" s="9">
        <v>20</v>
      </c>
      <c r="BA489" s="9">
        <v>21</v>
      </c>
      <c r="BB489" s="9">
        <v>1</v>
      </c>
      <c r="BC489" s="9">
        <v>2</v>
      </c>
      <c r="BD489" s="9">
        <v>3</v>
      </c>
      <c r="BE489" s="9">
        <v>4</v>
      </c>
      <c r="BF489" s="9">
        <v>5</v>
      </c>
      <c r="BG489" s="9">
        <v>6</v>
      </c>
      <c r="BH489" s="9">
        <v>7</v>
      </c>
      <c r="BI489" s="9">
        <v>8</v>
      </c>
      <c r="BJ489" s="9">
        <v>9</v>
      </c>
      <c r="BK489" s="9">
        <v>10</v>
      </c>
      <c r="BL489" s="9">
        <v>11</v>
      </c>
      <c r="BM489" s="9">
        <v>12</v>
      </c>
      <c r="BN489" s="9">
        <v>13</v>
      </c>
      <c r="BO489" s="9">
        <v>14</v>
      </c>
      <c r="BP489" s="9">
        <v>15</v>
      </c>
      <c r="BQ489" s="9">
        <v>16</v>
      </c>
      <c r="BR489" s="9">
        <v>20</v>
      </c>
      <c r="BS489" s="9">
        <v>21</v>
      </c>
      <c r="BT489" s="9">
        <v>1</v>
      </c>
      <c r="BU489" s="9">
        <v>2</v>
      </c>
      <c r="BV489" s="9">
        <v>3</v>
      </c>
      <c r="BW489" s="9" t="s">
        <v>1798</v>
      </c>
      <c r="BX489" s="9">
        <v>5</v>
      </c>
      <c r="BY489" s="9">
        <v>6</v>
      </c>
      <c r="BZ489" s="9">
        <v>7</v>
      </c>
      <c r="CA489" s="9" t="s">
        <v>1917</v>
      </c>
      <c r="CB489" s="121">
        <v>9</v>
      </c>
    </row>
    <row r="490" spans="1:80" x14ac:dyDescent="0.25">
      <c r="A490" s="1" t="s">
        <v>238</v>
      </c>
      <c r="B490" s="1" t="s">
        <v>3</v>
      </c>
      <c r="C490" s="4" t="s">
        <v>28</v>
      </c>
      <c r="D490" s="79" t="s">
        <v>252</v>
      </c>
      <c r="E490" s="78" t="s">
        <v>1</v>
      </c>
      <c r="F490" s="78" t="s">
        <v>1</v>
      </c>
      <c r="G490" s="2" t="s">
        <v>1</v>
      </c>
      <c r="H490" s="2" t="s">
        <v>251</v>
      </c>
      <c r="I490" s="3" t="s">
        <v>1</v>
      </c>
      <c r="J490" s="3">
        <f t="shared" ref="J490:J534" si="1421">SUM(K490,L490,P490,Q490)</f>
        <v>0</v>
      </c>
      <c r="K490" s="3" t="s">
        <v>1</v>
      </c>
      <c r="L490" s="3"/>
      <c r="M490" s="3" t="s">
        <v>1</v>
      </c>
      <c r="N490" s="3" t="s">
        <v>1</v>
      </c>
      <c r="O490" s="3" t="s">
        <v>1</v>
      </c>
      <c r="P490" s="26"/>
      <c r="Q490" s="3" t="s">
        <v>1</v>
      </c>
      <c r="R490" s="3" t="s">
        <v>1</v>
      </c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>
        <v>0</v>
      </c>
      <c r="AI490" s="3">
        <v>0</v>
      </c>
      <c r="AJ490" s="3" t="s">
        <v>1</v>
      </c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>
        <v>0</v>
      </c>
      <c r="BA490" s="3">
        <v>0</v>
      </c>
      <c r="BB490" s="3" t="s">
        <v>1</v>
      </c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>
        <v>0</v>
      </c>
      <c r="BS490" s="3">
        <v>0</v>
      </c>
      <c r="BT490" s="3">
        <v>0</v>
      </c>
      <c r="BU490" s="3"/>
      <c r="BV490" s="3"/>
      <c r="BW490" s="3">
        <f t="shared" si="1330"/>
        <v>0</v>
      </c>
      <c r="BX490" s="3"/>
      <c r="BY490" s="3"/>
      <c r="BZ490" s="3"/>
      <c r="CA490" s="3">
        <f t="shared" ref="CA490:CA534" si="1422">BV490+BW490</f>
        <v>0</v>
      </c>
      <c r="CB490" s="122"/>
    </row>
    <row r="491" spans="1:80" ht="33.75" x14ac:dyDescent="0.25">
      <c r="A491" s="1" t="s">
        <v>1</v>
      </c>
      <c r="B491" s="1" t="s">
        <v>1</v>
      </c>
      <c r="C491" s="1" t="s">
        <v>1</v>
      </c>
      <c r="D491" s="78" t="s">
        <v>1</v>
      </c>
      <c r="E491" s="78" t="s">
        <v>1</v>
      </c>
      <c r="F491" s="78" t="s">
        <v>1</v>
      </c>
      <c r="G491" s="2" t="s">
        <v>1</v>
      </c>
      <c r="H491" s="10" t="s">
        <v>30</v>
      </c>
      <c r="I491" s="11">
        <f>SUM(I492,I500,I502)</f>
        <v>3916243</v>
      </c>
      <c r="J491" s="11">
        <f t="shared" si="1421"/>
        <v>3604286</v>
      </c>
      <c r="K491" s="11">
        <f t="shared" ref="K491" si="1423">SUM(K492,K500,K502)</f>
        <v>3604286</v>
      </c>
      <c r="L491" s="11">
        <f t="shared" ref="L491:L533" si="1424">SUM(M491:O491)</f>
        <v>0</v>
      </c>
      <c r="M491" s="11">
        <f t="shared" ref="M491:Q491" si="1425">SUM(M492,M500,M502)</f>
        <v>0</v>
      </c>
      <c r="N491" s="11">
        <f t="shared" si="1425"/>
        <v>0</v>
      </c>
      <c r="O491" s="11">
        <f t="shared" si="1425"/>
        <v>0</v>
      </c>
      <c r="P491" s="11">
        <f t="shared" si="1425"/>
        <v>0</v>
      </c>
      <c r="Q491" s="11">
        <f t="shared" si="1425"/>
        <v>0</v>
      </c>
      <c r="R491" s="11">
        <f t="shared" ref="R491:AG491" si="1426">SUM(R492,R500,R502)</f>
        <v>0</v>
      </c>
      <c r="S491" s="11">
        <f t="shared" si="1426"/>
        <v>0</v>
      </c>
      <c r="T491" s="11">
        <f t="shared" si="1426"/>
        <v>0</v>
      </c>
      <c r="U491" s="11">
        <f t="shared" si="1426"/>
        <v>0</v>
      </c>
      <c r="V491" s="11">
        <f t="shared" si="1426"/>
        <v>0</v>
      </c>
      <c r="W491" s="11">
        <f t="shared" si="1426"/>
        <v>0</v>
      </c>
      <c r="X491" s="11">
        <f t="shared" ref="X491" si="1427">SUM(X492,X500,X502)</f>
        <v>0</v>
      </c>
      <c r="Y491" s="11">
        <f t="shared" si="1426"/>
        <v>0</v>
      </c>
      <c r="Z491" s="11">
        <f t="shared" si="1426"/>
        <v>0</v>
      </c>
      <c r="AA491" s="11">
        <f t="shared" si="1426"/>
        <v>0</v>
      </c>
      <c r="AB491" s="11">
        <f t="shared" si="1426"/>
        <v>0</v>
      </c>
      <c r="AC491" s="11">
        <f t="shared" si="1426"/>
        <v>0</v>
      </c>
      <c r="AD491" s="11">
        <f t="shared" si="1426"/>
        <v>0</v>
      </c>
      <c r="AE491" s="11">
        <f t="shared" si="1426"/>
        <v>0</v>
      </c>
      <c r="AF491" s="11">
        <f t="shared" si="1426"/>
        <v>0</v>
      </c>
      <c r="AG491" s="11">
        <f t="shared" si="1426"/>
        <v>0</v>
      </c>
      <c r="AH491" s="11">
        <v>0</v>
      </c>
      <c r="AI491" s="11">
        <v>0</v>
      </c>
      <c r="AJ491" s="11">
        <f t="shared" ref="AJ491:AY491" si="1428">SUM(AJ492,AJ500,AJ502)</f>
        <v>0</v>
      </c>
      <c r="AK491" s="11">
        <f t="shared" si="1428"/>
        <v>0</v>
      </c>
      <c r="AL491" s="11">
        <f t="shared" si="1428"/>
        <v>0</v>
      </c>
      <c r="AM491" s="11">
        <f t="shared" si="1428"/>
        <v>0</v>
      </c>
      <c r="AN491" s="11">
        <f t="shared" si="1428"/>
        <v>0</v>
      </c>
      <c r="AO491" s="11">
        <f t="shared" si="1428"/>
        <v>0</v>
      </c>
      <c r="AP491" s="11">
        <f t="shared" ref="AP491" si="1429">SUM(AP492,AP500,AP502)</f>
        <v>0</v>
      </c>
      <c r="AQ491" s="11">
        <f t="shared" si="1428"/>
        <v>0</v>
      </c>
      <c r="AR491" s="11">
        <f t="shared" si="1428"/>
        <v>0</v>
      </c>
      <c r="AS491" s="11">
        <f t="shared" si="1428"/>
        <v>0</v>
      </c>
      <c r="AT491" s="11">
        <f t="shared" si="1428"/>
        <v>0</v>
      </c>
      <c r="AU491" s="11">
        <f t="shared" si="1428"/>
        <v>0</v>
      </c>
      <c r="AV491" s="11">
        <f t="shared" si="1428"/>
        <v>0</v>
      </c>
      <c r="AW491" s="11">
        <f t="shared" si="1428"/>
        <v>0</v>
      </c>
      <c r="AX491" s="11">
        <f t="shared" si="1428"/>
        <v>0</v>
      </c>
      <c r="AY491" s="11">
        <f t="shared" si="1428"/>
        <v>0</v>
      </c>
      <c r="AZ491" s="11">
        <v>0</v>
      </c>
      <c r="BA491" s="11">
        <v>0</v>
      </c>
      <c r="BB491" s="11">
        <f t="shared" ref="BB491:BQ491" si="1430">SUM(BB492,BB500,BB502)</f>
        <v>0</v>
      </c>
      <c r="BC491" s="11">
        <f t="shared" si="1430"/>
        <v>0</v>
      </c>
      <c r="BD491" s="11">
        <f t="shared" si="1430"/>
        <v>0</v>
      </c>
      <c r="BE491" s="11">
        <f t="shared" si="1430"/>
        <v>0</v>
      </c>
      <c r="BF491" s="11">
        <f t="shared" si="1430"/>
        <v>0</v>
      </c>
      <c r="BG491" s="11">
        <f t="shared" si="1430"/>
        <v>0</v>
      </c>
      <c r="BH491" s="11">
        <f t="shared" ref="BH491" si="1431">SUM(BH492,BH500,BH502)</f>
        <v>0</v>
      </c>
      <c r="BI491" s="11">
        <f t="shared" si="1430"/>
        <v>0</v>
      </c>
      <c r="BJ491" s="11">
        <f t="shared" si="1430"/>
        <v>0</v>
      </c>
      <c r="BK491" s="11">
        <f t="shared" si="1430"/>
        <v>0</v>
      </c>
      <c r="BL491" s="11">
        <f t="shared" si="1430"/>
        <v>0</v>
      </c>
      <c r="BM491" s="11">
        <f t="shared" si="1430"/>
        <v>0</v>
      </c>
      <c r="BN491" s="11">
        <f t="shared" si="1430"/>
        <v>0</v>
      </c>
      <c r="BO491" s="11">
        <f t="shared" si="1430"/>
        <v>0</v>
      </c>
      <c r="BP491" s="11">
        <f t="shared" si="1430"/>
        <v>0</v>
      </c>
      <c r="BQ491" s="11">
        <f t="shared" si="1430"/>
        <v>0</v>
      </c>
      <c r="BR491" s="11">
        <v>0</v>
      </c>
      <c r="BS491" s="11">
        <v>0</v>
      </c>
      <c r="BT491" s="11">
        <f t="shared" ref="BT491:BZ491" si="1432">SUM(BT492,BT500,BT502)</f>
        <v>3918641</v>
      </c>
      <c r="BU491" s="11">
        <f t="shared" si="1432"/>
        <v>3904754</v>
      </c>
      <c r="BV491" s="11">
        <f t="shared" si="1432"/>
        <v>2215453</v>
      </c>
      <c r="BW491" s="11">
        <f t="shared" si="1432"/>
        <v>845644</v>
      </c>
      <c r="BX491" s="11">
        <f t="shared" si="1432"/>
        <v>498376</v>
      </c>
      <c r="BY491" s="11">
        <f t="shared" si="1432"/>
        <v>173879</v>
      </c>
      <c r="BZ491" s="11">
        <f t="shared" si="1432"/>
        <v>173389</v>
      </c>
      <c r="CA491" s="11">
        <f t="shared" si="1422"/>
        <v>3061097</v>
      </c>
      <c r="CB491" s="123">
        <f t="shared" ref="CB491:CB533" si="1433">IF(BU491=0,"-",CA491/BU491*100)</f>
        <v>78.3941062612395</v>
      </c>
    </row>
    <row r="492" spans="1:80" x14ac:dyDescent="0.25">
      <c r="A492" s="4" t="s">
        <v>238</v>
      </c>
      <c r="B492" s="4" t="s">
        <v>3</v>
      </c>
      <c r="C492" s="4" t="s">
        <v>28</v>
      </c>
      <c r="D492" s="79" t="s">
        <v>252</v>
      </c>
      <c r="E492" s="78" t="s">
        <v>31</v>
      </c>
      <c r="F492" s="78" t="s">
        <v>1</v>
      </c>
      <c r="G492" s="2" t="s">
        <v>1</v>
      </c>
      <c r="H492" s="2" t="s">
        <v>32</v>
      </c>
      <c r="I492" s="12">
        <f>SUM(I493:I494)</f>
        <v>962296</v>
      </c>
      <c r="J492" s="12">
        <f t="shared" si="1421"/>
        <v>989718</v>
      </c>
      <c r="K492" s="12">
        <f t="shared" ref="K492" si="1434">SUM(K493:K494)</f>
        <v>989718</v>
      </c>
      <c r="L492" s="12">
        <f t="shared" si="1424"/>
        <v>0</v>
      </c>
      <c r="M492" s="12">
        <f t="shared" ref="M492:Q492" si="1435">SUM(M493:M494)</f>
        <v>0</v>
      </c>
      <c r="N492" s="12">
        <f t="shared" si="1435"/>
        <v>0</v>
      </c>
      <c r="O492" s="12">
        <f t="shared" si="1435"/>
        <v>0</v>
      </c>
      <c r="P492" s="12">
        <f t="shared" si="1435"/>
        <v>0</v>
      </c>
      <c r="Q492" s="12">
        <f t="shared" si="1435"/>
        <v>0</v>
      </c>
      <c r="R492" s="12">
        <f t="shared" ref="R492:AG492" si="1436">SUM(R493:R494)</f>
        <v>0</v>
      </c>
      <c r="S492" s="12">
        <f t="shared" si="1436"/>
        <v>0</v>
      </c>
      <c r="T492" s="12">
        <f t="shared" si="1436"/>
        <v>0</v>
      </c>
      <c r="U492" s="12">
        <f t="shared" si="1436"/>
        <v>0</v>
      </c>
      <c r="V492" s="12">
        <f t="shared" si="1436"/>
        <v>0</v>
      </c>
      <c r="W492" s="12">
        <f t="shared" si="1436"/>
        <v>0</v>
      </c>
      <c r="X492" s="12">
        <f t="shared" ref="X492" si="1437">SUM(X493:X494)</f>
        <v>0</v>
      </c>
      <c r="Y492" s="12">
        <f t="shared" si="1436"/>
        <v>0</v>
      </c>
      <c r="Z492" s="12">
        <f t="shared" si="1436"/>
        <v>0</v>
      </c>
      <c r="AA492" s="12">
        <f t="shared" si="1436"/>
        <v>0</v>
      </c>
      <c r="AB492" s="12">
        <f t="shared" si="1436"/>
        <v>0</v>
      </c>
      <c r="AC492" s="12">
        <f t="shared" si="1436"/>
        <v>0</v>
      </c>
      <c r="AD492" s="12">
        <f t="shared" si="1436"/>
        <v>0</v>
      </c>
      <c r="AE492" s="12">
        <f t="shared" si="1436"/>
        <v>0</v>
      </c>
      <c r="AF492" s="12">
        <f t="shared" si="1436"/>
        <v>0</v>
      </c>
      <c r="AG492" s="12">
        <f t="shared" si="1436"/>
        <v>0</v>
      </c>
      <c r="AH492" s="12">
        <v>0</v>
      </c>
      <c r="AI492" s="12">
        <v>0</v>
      </c>
      <c r="AJ492" s="12">
        <f t="shared" ref="AJ492:AY492" si="1438">SUM(AJ493:AJ494)</f>
        <v>0</v>
      </c>
      <c r="AK492" s="12">
        <f t="shared" si="1438"/>
        <v>0</v>
      </c>
      <c r="AL492" s="12">
        <f t="shared" si="1438"/>
        <v>0</v>
      </c>
      <c r="AM492" s="12">
        <f t="shared" si="1438"/>
        <v>0</v>
      </c>
      <c r="AN492" s="12">
        <f t="shared" si="1438"/>
        <v>0</v>
      </c>
      <c r="AO492" s="12">
        <f t="shared" si="1438"/>
        <v>0</v>
      </c>
      <c r="AP492" s="12">
        <f t="shared" ref="AP492" si="1439">SUM(AP493:AP494)</f>
        <v>0</v>
      </c>
      <c r="AQ492" s="12">
        <f t="shared" si="1438"/>
        <v>0</v>
      </c>
      <c r="AR492" s="12">
        <f t="shared" si="1438"/>
        <v>0</v>
      </c>
      <c r="AS492" s="12">
        <f t="shared" si="1438"/>
        <v>0</v>
      </c>
      <c r="AT492" s="12">
        <f t="shared" si="1438"/>
        <v>0</v>
      </c>
      <c r="AU492" s="12">
        <f t="shared" si="1438"/>
        <v>0</v>
      </c>
      <c r="AV492" s="12">
        <f t="shared" si="1438"/>
        <v>0</v>
      </c>
      <c r="AW492" s="12">
        <f t="shared" si="1438"/>
        <v>0</v>
      </c>
      <c r="AX492" s="12">
        <f t="shared" si="1438"/>
        <v>0</v>
      </c>
      <c r="AY492" s="12">
        <f t="shared" si="1438"/>
        <v>0</v>
      </c>
      <c r="AZ492" s="12">
        <v>0</v>
      </c>
      <c r="BA492" s="12">
        <v>0</v>
      </c>
      <c r="BB492" s="12">
        <f t="shared" ref="BB492:BQ492" si="1440">SUM(BB493:BB494)</f>
        <v>0</v>
      </c>
      <c r="BC492" s="12">
        <f t="shared" si="1440"/>
        <v>0</v>
      </c>
      <c r="BD492" s="12">
        <f t="shared" si="1440"/>
        <v>0</v>
      </c>
      <c r="BE492" s="12">
        <f t="shared" si="1440"/>
        <v>0</v>
      </c>
      <c r="BF492" s="12">
        <f t="shared" si="1440"/>
        <v>0</v>
      </c>
      <c r="BG492" s="12">
        <f t="shared" si="1440"/>
        <v>0</v>
      </c>
      <c r="BH492" s="12">
        <f t="shared" ref="BH492" si="1441">SUM(BH493:BH494)</f>
        <v>0</v>
      </c>
      <c r="BI492" s="12">
        <f t="shared" si="1440"/>
        <v>0</v>
      </c>
      <c r="BJ492" s="12">
        <f t="shared" si="1440"/>
        <v>0</v>
      </c>
      <c r="BK492" s="12">
        <f t="shared" si="1440"/>
        <v>0</v>
      </c>
      <c r="BL492" s="12">
        <f t="shared" si="1440"/>
        <v>0</v>
      </c>
      <c r="BM492" s="12">
        <f t="shared" si="1440"/>
        <v>0</v>
      </c>
      <c r="BN492" s="12">
        <f t="shared" si="1440"/>
        <v>0</v>
      </c>
      <c r="BO492" s="12">
        <f t="shared" si="1440"/>
        <v>0</v>
      </c>
      <c r="BP492" s="12">
        <f t="shared" si="1440"/>
        <v>0</v>
      </c>
      <c r="BQ492" s="12">
        <f t="shared" si="1440"/>
        <v>0</v>
      </c>
      <c r="BR492" s="12">
        <v>0</v>
      </c>
      <c r="BS492" s="12">
        <v>0</v>
      </c>
      <c r="BT492" s="12">
        <f t="shared" ref="BT492:BW492" si="1442">SUM(BT493:BT494)</f>
        <v>1056814</v>
      </c>
      <c r="BU492" s="12">
        <f t="shared" ref="BU492:BV492" si="1443">SUM(BU493:BU494)</f>
        <v>1056927</v>
      </c>
      <c r="BV492" s="12">
        <f t="shared" si="1443"/>
        <v>619099</v>
      </c>
      <c r="BW492" s="12">
        <f t="shared" si="1442"/>
        <v>294301</v>
      </c>
      <c r="BX492" s="12">
        <f t="shared" ref="BX492:BZ492" si="1444">SUM(BX493:BX494)</f>
        <v>108066</v>
      </c>
      <c r="BY492" s="12">
        <f t="shared" si="1444"/>
        <v>92916</v>
      </c>
      <c r="BZ492" s="12">
        <f t="shared" si="1444"/>
        <v>93319</v>
      </c>
      <c r="CA492" s="12">
        <f t="shared" si="1422"/>
        <v>913400</v>
      </c>
      <c r="CB492" s="124">
        <f t="shared" si="1433"/>
        <v>86.420348803654363</v>
      </c>
    </row>
    <row r="493" spans="1:80" x14ac:dyDescent="0.25">
      <c r="A493" s="4" t="s">
        <v>238</v>
      </c>
      <c r="B493" s="4" t="s">
        <v>3</v>
      </c>
      <c r="C493" s="4" t="s">
        <v>28</v>
      </c>
      <c r="D493" s="79" t="s">
        <v>252</v>
      </c>
      <c r="E493" s="89">
        <v>6111</v>
      </c>
      <c r="F493" s="79"/>
      <c r="G493" s="74" t="s">
        <v>1892</v>
      </c>
      <c r="H493" s="13" t="s">
        <v>33</v>
      </c>
      <c r="I493" s="14">
        <v>852168</v>
      </c>
      <c r="J493" s="14">
        <f t="shared" si="1421"/>
        <v>838704</v>
      </c>
      <c r="K493" s="14">
        <v>838704</v>
      </c>
      <c r="L493" s="14">
        <f t="shared" si="1424"/>
        <v>0</v>
      </c>
      <c r="M493" s="14">
        <v>0</v>
      </c>
      <c r="N493" s="14">
        <v>0</v>
      </c>
      <c r="O493" s="14">
        <v>0</v>
      </c>
      <c r="P493" s="14">
        <v>0</v>
      </c>
      <c r="Q493" s="14">
        <v>0</v>
      </c>
      <c r="R493" s="14">
        <v>0</v>
      </c>
      <c r="S493" s="14"/>
      <c r="T493" s="14"/>
      <c r="U493" s="14"/>
      <c r="V493" s="14"/>
      <c r="W493" s="14"/>
      <c r="X493" s="14">
        <f t="shared" si="1350"/>
        <v>0</v>
      </c>
      <c r="Y493" s="14"/>
      <c r="Z493" s="14"/>
      <c r="AA493" s="14"/>
      <c r="AB493" s="14"/>
      <c r="AC493" s="14"/>
      <c r="AD493" s="14"/>
      <c r="AE493" s="14"/>
      <c r="AF493" s="14"/>
      <c r="AG493" s="14"/>
      <c r="AH493" s="14">
        <v>0</v>
      </c>
      <c r="AI493" s="14">
        <v>0</v>
      </c>
      <c r="AJ493" s="14">
        <v>0</v>
      </c>
      <c r="AK493" s="14"/>
      <c r="AL493" s="14"/>
      <c r="AM493" s="14"/>
      <c r="AN493" s="14"/>
      <c r="AO493" s="14"/>
      <c r="AP493" s="14">
        <f t="shared" si="1351"/>
        <v>0</v>
      </c>
      <c r="AQ493" s="14"/>
      <c r="AR493" s="14"/>
      <c r="AS493" s="14"/>
      <c r="AT493" s="14"/>
      <c r="AU493" s="14"/>
      <c r="AV493" s="14"/>
      <c r="AW493" s="14"/>
      <c r="AX493" s="14"/>
      <c r="AY493" s="14"/>
      <c r="AZ493" s="14">
        <v>0</v>
      </c>
      <c r="BA493" s="14">
        <v>0</v>
      </c>
      <c r="BB493" s="14">
        <v>0</v>
      </c>
      <c r="BC493" s="14"/>
      <c r="BD493" s="14"/>
      <c r="BE493" s="14"/>
      <c r="BF493" s="14"/>
      <c r="BG493" s="14"/>
      <c r="BH493" s="14">
        <f t="shared" si="1352"/>
        <v>0</v>
      </c>
      <c r="BI493" s="14"/>
      <c r="BJ493" s="14"/>
      <c r="BK493" s="14"/>
      <c r="BL493" s="14"/>
      <c r="BM493" s="14"/>
      <c r="BN493" s="14"/>
      <c r="BO493" s="14"/>
      <c r="BP493" s="14"/>
      <c r="BQ493" s="14"/>
      <c r="BR493" s="14">
        <v>0</v>
      </c>
      <c r="BS493" s="14">
        <v>0</v>
      </c>
      <c r="BT493" s="14">
        <v>905800</v>
      </c>
      <c r="BU493" s="14">
        <v>905800</v>
      </c>
      <c r="BV493" s="14">
        <v>549651</v>
      </c>
      <c r="BW493" s="14">
        <f t="shared" si="1330"/>
        <v>270000</v>
      </c>
      <c r="BX493" s="14">
        <v>100000</v>
      </c>
      <c r="BY493" s="14">
        <v>85000</v>
      </c>
      <c r="BZ493" s="14">
        <v>85000</v>
      </c>
      <c r="CA493" s="14">
        <f t="shared" si="1422"/>
        <v>819651</v>
      </c>
      <c r="CB493" s="122">
        <f t="shared" si="1433"/>
        <v>90.489180834621337</v>
      </c>
    </row>
    <row r="494" spans="1:80" x14ac:dyDescent="0.25">
      <c r="A494" s="1" t="s">
        <v>238</v>
      </c>
      <c r="B494" s="1" t="s">
        <v>3</v>
      </c>
      <c r="C494" s="1" t="s">
        <v>28</v>
      </c>
      <c r="D494" s="82" t="s">
        <v>252</v>
      </c>
      <c r="E494" s="82" t="s">
        <v>34</v>
      </c>
      <c r="F494" s="79" t="s">
        <v>1</v>
      </c>
      <c r="G494" s="13" t="s">
        <v>1</v>
      </c>
      <c r="H494" s="2" t="s">
        <v>35</v>
      </c>
      <c r="I494" s="12">
        <f>SUM(I495:I499)</f>
        <v>110128</v>
      </c>
      <c r="J494" s="12">
        <f t="shared" si="1421"/>
        <v>151014</v>
      </c>
      <c r="K494" s="12">
        <f t="shared" ref="K494" si="1445">SUM(K495:K499)</f>
        <v>151014</v>
      </c>
      <c r="L494" s="12">
        <f t="shared" si="1424"/>
        <v>0</v>
      </c>
      <c r="M494" s="12">
        <f t="shared" ref="M494:Q494" si="1446">SUM(M495:M499)</f>
        <v>0</v>
      </c>
      <c r="N494" s="12">
        <f t="shared" si="1446"/>
        <v>0</v>
      </c>
      <c r="O494" s="12">
        <f t="shared" si="1446"/>
        <v>0</v>
      </c>
      <c r="P494" s="12">
        <f t="shared" si="1446"/>
        <v>0</v>
      </c>
      <c r="Q494" s="12">
        <f t="shared" si="1446"/>
        <v>0</v>
      </c>
      <c r="R494" s="12">
        <f t="shared" ref="R494:AG494" si="1447">SUM(R495:R499)</f>
        <v>0</v>
      </c>
      <c r="S494" s="12">
        <f t="shared" si="1447"/>
        <v>0</v>
      </c>
      <c r="T494" s="12">
        <f t="shared" si="1447"/>
        <v>0</v>
      </c>
      <c r="U494" s="12">
        <f t="shared" si="1447"/>
        <v>0</v>
      </c>
      <c r="V494" s="12">
        <f t="shared" si="1447"/>
        <v>0</v>
      </c>
      <c r="W494" s="12">
        <f t="shared" si="1447"/>
        <v>0</v>
      </c>
      <c r="X494" s="12">
        <f t="shared" si="1447"/>
        <v>0</v>
      </c>
      <c r="Y494" s="12">
        <f t="shared" si="1447"/>
        <v>0</v>
      </c>
      <c r="Z494" s="12">
        <f t="shared" si="1447"/>
        <v>0</v>
      </c>
      <c r="AA494" s="12">
        <f t="shared" si="1447"/>
        <v>0</v>
      </c>
      <c r="AB494" s="12">
        <f t="shared" si="1447"/>
        <v>0</v>
      </c>
      <c r="AC494" s="12">
        <f t="shared" si="1447"/>
        <v>0</v>
      </c>
      <c r="AD494" s="12">
        <f t="shared" si="1447"/>
        <v>0</v>
      </c>
      <c r="AE494" s="12">
        <f t="shared" si="1447"/>
        <v>0</v>
      </c>
      <c r="AF494" s="12">
        <f t="shared" si="1447"/>
        <v>0</v>
      </c>
      <c r="AG494" s="12">
        <f t="shared" si="1447"/>
        <v>0</v>
      </c>
      <c r="AH494" s="12">
        <v>0</v>
      </c>
      <c r="AI494" s="12">
        <v>0</v>
      </c>
      <c r="AJ494" s="12">
        <f t="shared" ref="AJ494:AY494" si="1448">SUM(AJ495:AJ499)</f>
        <v>0</v>
      </c>
      <c r="AK494" s="12">
        <f t="shared" si="1448"/>
        <v>0</v>
      </c>
      <c r="AL494" s="12">
        <f t="shared" si="1448"/>
        <v>0</v>
      </c>
      <c r="AM494" s="12">
        <f t="shared" si="1448"/>
        <v>0</v>
      </c>
      <c r="AN494" s="12">
        <f t="shared" si="1448"/>
        <v>0</v>
      </c>
      <c r="AO494" s="12">
        <f t="shared" si="1448"/>
        <v>0</v>
      </c>
      <c r="AP494" s="12">
        <f t="shared" si="1448"/>
        <v>0</v>
      </c>
      <c r="AQ494" s="12">
        <f t="shared" si="1448"/>
        <v>0</v>
      </c>
      <c r="AR494" s="12">
        <f t="shared" si="1448"/>
        <v>0</v>
      </c>
      <c r="AS494" s="12">
        <f t="shared" si="1448"/>
        <v>0</v>
      </c>
      <c r="AT494" s="12">
        <f t="shared" si="1448"/>
        <v>0</v>
      </c>
      <c r="AU494" s="12">
        <f t="shared" si="1448"/>
        <v>0</v>
      </c>
      <c r="AV494" s="12">
        <f t="shared" si="1448"/>
        <v>0</v>
      </c>
      <c r="AW494" s="12">
        <f t="shared" si="1448"/>
        <v>0</v>
      </c>
      <c r="AX494" s="12">
        <f t="shared" si="1448"/>
        <v>0</v>
      </c>
      <c r="AY494" s="12">
        <f t="shared" si="1448"/>
        <v>0</v>
      </c>
      <c r="AZ494" s="12">
        <v>0</v>
      </c>
      <c r="BA494" s="12">
        <v>0</v>
      </c>
      <c r="BB494" s="12">
        <f t="shared" ref="BB494:BQ494" si="1449">SUM(BB495:BB499)</f>
        <v>0</v>
      </c>
      <c r="BC494" s="12">
        <f t="shared" si="1449"/>
        <v>0</v>
      </c>
      <c r="BD494" s="12">
        <f t="shared" si="1449"/>
        <v>0</v>
      </c>
      <c r="BE494" s="12">
        <f t="shared" si="1449"/>
        <v>0</v>
      </c>
      <c r="BF494" s="12">
        <f t="shared" si="1449"/>
        <v>0</v>
      </c>
      <c r="BG494" s="12">
        <f t="shared" si="1449"/>
        <v>0</v>
      </c>
      <c r="BH494" s="12">
        <f t="shared" si="1449"/>
        <v>0</v>
      </c>
      <c r="BI494" s="12">
        <f t="shared" si="1449"/>
        <v>0</v>
      </c>
      <c r="BJ494" s="12">
        <f t="shared" si="1449"/>
        <v>0</v>
      </c>
      <c r="BK494" s="12">
        <f t="shared" si="1449"/>
        <v>0</v>
      </c>
      <c r="BL494" s="12">
        <f t="shared" si="1449"/>
        <v>0</v>
      </c>
      <c r="BM494" s="12">
        <f t="shared" si="1449"/>
        <v>0</v>
      </c>
      <c r="BN494" s="12">
        <f t="shared" si="1449"/>
        <v>0</v>
      </c>
      <c r="BO494" s="12">
        <f t="shared" si="1449"/>
        <v>0</v>
      </c>
      <c r="BP494" s="12">
        <f t="shared" si="1449"/>
        <v>0</v>
      </c>
      <c r="BQ494" s="12">
        <f t="shared" si="1449"/>
        <v>0</v>
      </c>
      <c r="BR494" s="12">
        <v>0</v>
      </c>
      <c r="BS494" s="12">
        <v>0</v>
      </c>
      <c r="BT494" s="12">
        <f t="shared" ref="BT494:BZ494" si="1450">SUM(BT495:BT499)</f>
        <v>151014</v>
      </c>
      <c r="BU494" s="12">
        <f t="shared" si="1450"/>
        <v>151127</v>
      </c>
      <c r="BV494" s="12">
        <f t="shared" si="1450"/>
        <v>69448</v>
      </c>
      <c r="BW494" s="12">
        <f t="shared" si="1450"/>
        <v>24301</v>
      </c>
      <c r="BX494" s="12">
        <f t="shared" si="1450"/>
        <v>8066</v>
      </c>
      <c r="BY494" s="12">
        <f t="shared" si="1450"/>
        <v>7916</v>
      </c>
      <c r="BZ494" s="12">
        <f t="shared" si="1450"/>
        <v>8319</v>
      </c>
      <c r="CA494" s="12">
        <f t="shared" si="1422"/>
        <v>93749</v>
      </c>
      <c r="CB494" s="124">
        <f t="shared" si="1433"/>
        <v>62.033256797263228</v>
      </c>
    </row>
    <row r="495" spans="1:80" x14ac:dyDescent="0.25">
      <c r="A495" s="4" t="s">
        <v>238</v>
      </c>
      <c r="B495" s="4" t="s">
        <v>3</v>
      </c>
      <c r="C495" s="4" t="s">
        <v>28</v>
      </c>
      <c r="D495" s="79" t="s">
        <v>252</v>
      </c>
      <c r="E495" s="89">
        <v>6112</v>
      </c>
      <c r="F495" s="79" t="s">
        <v>253</v>
      </c>
      <c r="G495" s="74" t="s">
        <v>1892</v>
      </c>
      <c r="H495" s="13" t="s">
        <v>92</v>
      </c>
      <c r="I495" s="14">
        <v>14628</v>
      </c>
      <c r="J495" s="14">
        <f t="shared" si="1421"/>
        <v>15264</v>
      </c>
      <c r="K495" s="14">
        <v>15264</v>
      </c>
      <c r="L495" s="14">
        <f t="shared" si="1424"/>
        <v>0</v>
      </c>
      <c r="M495" s="14">
        <v>0</v>
      </c>
      <c r="N495" s="14">
        <v>0</v>
      </c>
      <c r="O495" s="14">
        <v>0</v>
      </c>
      <c r="P495" s="14">
        <v>0</v>
      </c>
      <c r="Q495" s="14">
        <v>0</v>
      </c>
      <c r="R495" s="14">
        <v>0</v>
      </c>
      <c r="S495" s="14"/>
      <c r="T495" s="14"/>
      <c r="U495" s="14"/>
      <c r="V495" s="14"/>
      <c r="W495" s="14"/>
      <c r="X495" s="14">
        <f t="shared" si="1350"/>
        <v>0</v>
      </c>
      <c r="Y495" s="14"/>
      <c r="Z495" s="14"/>
      <c r="AA495" s="14"/>
      <c r="AB495" s="14"/>
      <c r="AC495" s="14"/>
      <c r="AD495" s="14"/>
      <c r="AE495" s="14"/>
      <c r="AF495" s="14"/>
      <c r="AG495" s="14"/>
      <c r="AH495" s="14">
        <v>0</v>
      </c>
      <c r="AI495" s="14">
        <v>0</v>
      </c>
      <c r="AJ495" s="14">
        <v>0</v>
      </c>
      <c r="AK495" s="14"/>
      <c r="AL495" s="14"/>
      <c r="AM495" s="14"/>
      <c r="AN495" s="14"/>
      <c r="AO495" s="14"/>
      <c r="AP495" s="14">
        <f t="shared" si="1351"/>
        <v>0</v>
      </c>
      <c r="AQ495" s="14"/>
      <c r="AR495" s="14"/>
      <c r="AS495" s="14"/>
      <c r="AT495" s="14"/>
      <c r="AU495" s="14"/>
      <c r="AV495" s="14"/>
      <c r="AW495" s="14"/>
      <c r="AX495" s="14"/>
      <c r="AY495" s="14"/>
      <c r="AZ495" s="14">
        <v>0</v>
      </c>
      <c r="BA495" s="14">
        <v>0</v>
      </c>
      <c r="BB495" s="14">
        <v>0</v>
      </c>
      <c r="BC495" s="14"/>
      <c r="BD495" s="14"/>
      <c r="BE495" s="14"/>
      <c r="BF495" s="14"/>
      <c r="BG495" s="14"/>
      <c r="BH495" s="14">
        <f t="shared" si="1352"/>
        <v>0</v>
      </c>
      <c r="BI495" s="14"/>
      <c r="BJ495" s="14"/>
      <c r="BK495" s="14"/>
      <c r="BL495" s="14"/>
      <c r="BM495" s="14"/>
      <c r="BN495" s="14"/>
      <c r="BO495" s="14"/>
      <c r="BP495" s="14"/>
      <c r="BQ495" s="14"/>
      <c r="BR495" s="14">
        <v>0</v>
      </c>
      <c r="BS495" s="14">
        <v>0</v>
      </c>
      <c r="BT495" s="14">
        <v>15264</v>
      </c>
      <c r="BU495" s="14">
        <v>15264</v>
      </c>
      <c r="BV495" s="14">
        <v>7049</v>
      </c>
      <c r="BW495" s="14">
        <f t="shared" si="1330"/>
        <v>3551</v>
      </c>
      <c r="BX495" s="14">
        <v>1166</v>
      </c>
      <c r="BY495" s="14">
        <v>1166</v>
      </c>
      <c r="BZ495" s="14">
        <v>1219</v>
      </c>
      <c r="CA495" s="14">
        <f t="shared" si="1422"/>
        <v>10600</v>
      </c>
      <c r="CB495" s="122">
        <f t="shared" si="1433"/>
        <v>69.444444444444443</v>
      </c>
    </row>
    <row r="496" spans="1:80" x14ac:dyDescent="0.25">
      <c r="A496" s="4" t="s">
        <v>238</v>
      </c>
      <c r="B496" s="4" t="s">
        <v>3</v>
      </c>
      <c r="C496" s="4" t="s">
        <v>28</v>
      </c>
      <c r="D496" s="79" t="s">
        <v>252</v>
      </c>
      <c r="E496" s="89">
        <v>6112</v>
      </c>
      <c r="F496" s="79" t="s">
        <v>254</v>
      </c>
      <c r="G496" s="74" t="s">
        <v>1892</v>
      </c>
      <c r="H496" s="13" t="s">
        <v>39</v>
      </c>
      <c r="I496" s="14">
        <v>64680</v>
      </c>
      <c r="J496" s="14">
        <f t="shared" si="1421"/>
        <v>78650</v>
      </c>
      <c r="K496" s="14">
        <v>78650</v>
      </c>
      <c r="L496" s="14">
        <f t="shared" si="1424"/>
        <v>0</v>
      </c>
      <c r="M496" s="14">
        <v>0</v>
      </c>
      <c r="N496" s="14">
        <v>0</v>
      </c>
      <c r="O496" s="14">
        <v>0</v>
      </c>
      <c r="P496" s="14">
        <v>0</v>
      </c>
      <c r="Q496" s="14">
        <v>0</v>
      </c>
      <c r="R496" s="14">
        <v>0</v>
      </c>
      <c r="S496" s="14"/>
      <c r="T496" s="14"/>
      <c r="U496" s="14"/>
      <c r="V496" s="14"/>
      <c r="W496" s="14"/>
      <c r="X496" s="14">
        <f t="shared" si="1350"/>
        <v>0</v>
      </c>
      <c r="Y496" s="14"/>
      <c r="Z496" s="14"/>
      <c r="AA496" s="14"/>
      <c r="AB496" s="14"/>
      <c r="AC496" s="14"/>
      <c r="AD496" s="14"/>
      <c r="AE496" s="14"/>
      <c r="AF496" s="14"/>
      <c r="AG496" s="14"/>
      <c r="AH496" s="14">
        <v>0</v>
      </c>
      <c r="AI496" s="14">
        <v>0</v>
      </c>
      <c r="AJ496" s="14">
        <v>0</v>
      </c>
      <c r="AK496" s="14"/>
      <c r="AL496" s="14"/>
      <c r="AM496" s="14"/>
      <c r="AN496" s="14"/>
      <c r="AO496" s="14"/>
      <c r="AP496" s="14">
        <f t="shared" si="1351"/>
        <v>0</v>
      </c>
      <c r="AQ496" s="14"/>
      <c r="AR496" s="14"/>
      <c r="AS496" s="14"/>
      <c r="AT496" s="14"/>
      <c r="AU496" s="14"/>
      <c r="AV496" s="14"/>
      <c r="AW496" s="14"/>
      <c r="AX496" s="14"/>
      <c r="AY496" s="14"/>
      <c r="AZ496" s="14">
        <v>0</v>
      </c>
      <c r="BA496" s="14">
        <v>0</v>
      </c>
      <c r="BB496" s="14">
        <v>0</v>
      </c>
      <c r="BC496" s="14"/>
      <c r="BD496" s="14"/>
      <c r="BE496" s="14"/>
      <c r="BF496" s="14"/>
      <c r="BG496" s="14"/>
      <c r="BH496" s="14">
        <f t="shared" si="1352"/>
        <v>0</v>
      </c>
      <c r="BI496" s="14"/>
      <c r="BJ496" s="14"/>
      <c r="BK496" s="14"/>
      <c r="BL496" s="14"/>
      <c r="BM496" s="14"/>
      <c r="BN496" s="14"/>
      <c r="BO496" s="14"/>
      <c r="BP496" s="14"/>
      <c r="BQ496" s="14"/>
      <c r="BR496" s="14">
        <v>0</v>
      </c>
      <c r="BS496" s="14">
        <v>0</v>
      </c>
      <c r="BT496" s="14">
        <v>78650</v>
      </c>
      <c r="BU496" s="14">
        <v>78650</v>
      </c>
      <c r="BV496" s="14">
        <v>40546</v>
      </c>
      <c r="BW496" s="14">
        <f t="shared" si="1330"/>
        <v>20750</v>
      </c>
      <c r="BX496" s="14">
        <v>6900</v>
      </c>
      <c r="BY496" s="14">
        <v>6750</v>
      </c>
      <c r="BZ496" s="14">
        <v>7100</v>
      </c>
      <c r="CA496" s="14">
        <f t="shared" si="1422"/>
        <v>61296</v>
      </c>
      <c r="CB496" s="122">
        <f t="shared" si="1433"/>
        <v>77.935155753337568</v>
      </c>
    </row>
    <row r="497" spans="1:80" x14ac:dyDescent="0.25">
      <c r="A497" s="4" t="s">
        <v>238</v>
      </c>
      <c r="B497" s="4" t="s">
        <v>3</v>
      </c>
      <c r="C497" s="4" t="s">
        <v>28</v>
      </c>
      <c r="D497" s="79" t="s">
        <v>252</v>
      </c>
      <c r="E497" s="89">
        <v>6112</v>
      </c>
      <c r="F497" s="79" t="s">
        <v>255</v>
      </c>
      <c r="G497" s="74" t="s">
        <v>1892</v>
      </c>
      <c r="H497" s="13" t="s">
        <v>41</v>
      </c>
      <c r="I497" s="14">
        <v>13920</v>
      </c>
      <c r="J497" s="14">
        <f t="shared" si="1421"/>
        <v>16500</v>
      </c>
      <c r="K497" s="14">
        <v>16500</v>
      </c>
      <c r="L497" s="14">
        <f t="shared" si="1424"/>
        <v>0</v>
      </c>
      <c r="M497" s="14">
        <v>0</v>
      </c>
      <c r="N497" s="14">
        <v>0</v>
      </c>
      <c r="O497" s="14">
        <v>0</v>
      </c>
      <c r="P497" s="14">
        <v>0</v>
      </c>
      <c r="Q497" s="14">
        <v>0</v>
      </c>
      <c r="R497" s="14">
        <v>0</v>
      </c>
      <c r="S497" s="14"/>
      <c r="T497" s="14"/>
      <c r="U497" s="14"/>
      <c r="V497" s="14"/>
      <c r="W497" s="14"/>
      <c r="X497" s="14">
        <f t="shared" si="1350"/>
        <v>0</v>
      </c>
      <c r="Y497" s="14"/>
      <c r="Z497" s="14"/>
      <c r="AA497" s="14"/>
      <c r="AB497" s="14"/>
      <c r="AC497" s="14"/>
      <c r="AD497" s="14"/>
      <c r="AE497" s="14"/>
      <c r="AF497" s="14"/>
      <c r="AG497" s="14"/>
      <c r="AH497" s="14">
        <v>0</v>
      </c>
      <c r="AI497" s="14">
        <v>0</v>
      </c>
      <c r="AJ497" s="14">
        <v>0</v>
      </c>
      <c r="AK497" s="14"/>
      <c r="AL497" s="14"/>
      <c r="AM497" s="14"/>
      <c r="AN497" s="14"/>
      <c r="AO497" s="14"/>
      <c r="AP497" s="14">
        <f t="shared" si="1351"/>
        <v>0</v>
      </c>
      <c r="AQ497" s="14"/>
      <c r="AR497" s="14"/>
      <c r="AS497" s="14"/>
      <c r="AT497" s="14"/>
      <c r="AU497" s="14"/>
      <c r="AV497" s="14"/>
      <c r="AW497" s="14"/>
      <c r="AX497" s="14"/>
      <c r="AY497" s="14"/>
      <c r="AZ497" s="14">
        <v>0</v>
      </c>
      <c r="BA497" s="14">
        <v>0</v>
      </c>
      <c r="BB497" s="14">
        <v>0</v>
      </c>
      <c r="BC497" s="14"/>
      <c r="BD497" s="14"/>
      <c r="BE497" s="14"/>
      <c r="BF497" s="14"/>
      <c r="BG497" s="14"/>
      <c r="BH497" s="14">
        <f t="shared" si="1352"/>
        <v>0</v>
      </c>
      <c r="BI497" s="14"/>
      <c r="BJ497" s="14"/>
      <c r="BK497" s="14"/>
      <c r="BL497" s="14"/>
      <c r="BM497" s="14"/>
      <c r="BN497" s="14"/>
      <c r="BO497" s="14"/>
      <c r="BP497" s="14"/>
      <c r="BQ497" s="14"/>
      <c r="BR497" s="14">
        <v>0</v>
      </c>
      <c r="BS497" s="14">
        <v>0</v>
      </c>
      <c r="BT497" s="14">
        <v>16500</v>
      </c>
      <c r="BU497" s="14">
        <v>16613</v>
      </c>
      <c r="BV497" s="14">
        <v>16613</v>
      </c>
      <c r="BW497" s="14">
        <f t="shared" si="1330"/>
        <v>0</v>
      </c>
      <c r="BX497" s="14">
        <v>0</v>
      </c>
      <c r="BY497" s="14">
        <v>0</v>
      </c>
      <c r="BZ497" s="14">
        <v>0</v>
      </c>
      <c r="CA497" s="14">
        <f t="shared" si="1422"/>
        <v>16613</v>
      </c>
      <c r="CB497" s="122">
        <f t="shared" si="1433"/>
        <v>100</v>
      </c>
    </row>
    <row r="498" spans="1:80" x14ac:dyDescent="0.25">
      <c r="A498" s="4" t="s">
        <v>238</v>
      </c>
      <c r="B498" s="4" t="s">
        <v>3</v>
      </c>
      <c r="C498" s="4" t="s">
        <v>28</v>
      </c>
      <c r="D498" s="79" t="s">
        <v>252</v>
      </c>
      <c r="E498" s="89">
        <v>6112</v>
      </c>
      <c r="F498" s="79" t="s">
        <v>256</v>
      </c>
      <c r="G498" s="74" t="s">
        <v>1892</v>
      </c>
      <c r="H498" s="13" t="s">
        <v>37</v>
      </c>
      <c r="I498" s="14">
        <v>7000</v>
      </c>
      <c r="J498" s="14">
        <f t="shared" si="1421"/>
        <v>25000</v>
      </c>
      <c r="K498" s="14">
        <v>25000</v>
      </c>
      <c r="L498" s="14">
        <f t="shared" si="1424"/>
        <v>0</v>
      </c>
      <c r="M498" s="14">
        <v>0</v>
      </c>
      <c r="N498" s="14">
        <v>0</v>
      </c>
      <c r="O498" s="14">
        <v>0</v>
      </c>
      <c r="P498" s="14">
        <v>0</v>
      </c>
      <c r="Q498" s="14">
        <v>0</v>
      </c>
      <c r="R498" s="14">
        <v>0</v>
      </c>
      <c r="S498" s="14"/>
      <c r="T498" s="14"/>
      <c r="U498" s="14"/>
      <c r="V498" s="14"/>
      <c r="W498" s="14"/>
      <c r="X498" s="14">
        <f t="shared" si="1350"/>
        <v>0</v>
      </c>
      <c r="Y498" s="14"/>
      <c r="Z498" s="14"/>
      <c r="AA498" s="14"/>
      <c r="AB498" s="14"/>
      <c r="AC498" s="14"/>
      <c r="AD498" s="14"/>
      <c r="AE498" s="14"/>
      <c r="AF498" s="14"/>
      <c r="AG498" s="14"/>
      <c r="AH498" s="14">
        <v>0</v>
      </c>
      <c r="AI498" s="14">
        <v>0</v>
      </c>
      <c r="AJ498" s="14">
        <v>0</v>
      </c>
      <c r="AK498" s="14"/>
      <c r="AL498" s="14"/>
      <c r="AM498" s="14"/>
      <c r="AN498" s="14"/>
      <c r="AO498" s="14"/>
      <c r="AP498" s="14">
        <f t="shared" si="1351"/>
        <v>0</v>
      </c>
      <c r="AQ498" s="14"/>
      <c r="AR498" s="14"/>
      <c r="AS498" s="14"/>
      <c r="AT498" s="14"/>
      <c r="AU498" s="14"/>
      <c r="AV498" s="14"/>
      <c r="AW498" s="14"/>
      <c r="AX498" s="14"/>
      <c r="AY498" s="14"/>
      <c r="AZ498" s="14">
        <v>0</v>
      </c>
      <c r="BA498" s="14">
        <v>0</v>
      </c>
      <c r="BB498" s="14">
        <v>0</v>
      </c>
      <c r="BC498" s="14"/>
      <c r="BD498" s="14"/>
      <c r="BE498" s="14"/>
      <c r="BF498" s="14"/>
      <c r="BG498" s="14"/>
      <c r="BH498" s="14">
        <f t="shared" si="1352"/>
        <v>0</v>
      </c>
      <c r="BI498" s="14"/>
      <c r="BJ498" s="14"/>
      <c r="BK498" s="14"/>
      <c r="BL498" s="14"/>
      <c r="BM498" s="14"/>
      <c r="BN498" s="14"/>
      <c r="BO498" s="14"/>
      <c r="BP498" s="14"/>
      <c r="BQ498" s="14"/>
      <c r="BR498" s="14">
        <v>0</v>
      </c>
      <c r="BS498" s="14">
        <v>0</v>
      </c>
      <c r="BT498" s="14">
        <v>25000</v>
      </c>
      <c r="BU498" s="14">
        <v>25000</v>
      </c>
      <c r="BV498" s="14">
        <v>0</v>
      </c>
      <c r="BW498" s="14">
        <f t="shared" si="1330"/>
        <v>0</v>
      </c>
      <c r="BX498" s="14">
        <v>0</v>
      </c>
      <c r="BY498" s="14">
        <v>0</v>
      </c>
      <c r="BZ498" s="14"/>
      <c r="CA498" s="14">
        <f t="shared" si="1422"/>
        <v>0</v>
      </c>
      <c r="CB498" s="122">
        <f t="shared" si="1433"/>
        <v>0</v>
      </c>
    </row>
    <row r="499" spans="1:80" x14ac:dyDescent="0.25">
      <c r="A499" s="4" t="s">
        <v>238</v>
      </c>
      <c r="B499" s="4" t="s">
        <v>3</v>
      </c>
      <c r="C499" s="4" t="s">
        <v>28</v>
      </c>
      <c r="D499" s="79" t="s">
        <v>252</v>
      </c>
      <c r="E499" s="89">
        <v>6112</v>
      </c>
      <c r="F499" s="79" t="s">
        <v>257</v>
      </c>
      <c r="G499" s="74" t="s">
        <v>1892</v>
      </c>
      <c r="H499" s="13" t="s">
        <v>43</v>
      </c>
      <c r="I499" s="14">
        <v>9900</v>
      </c>
      <c r="J499" s="14">
        <f t="shared" si="1421"/>
        <v>15600</v>
      </c>
      <c r="K499" s="14">
        <v>15600</v>
      </c>
      <c r="L499" s="14">
        <f t="shared" si="1424"/>
        <v>0</v>
      </c>
      <c r="M499" s="14">
        <v>0</v>
      </c>
      <c r="N499" s="14">
        <v>0</v>
      </c>
      <c r="O499" s="14">
        <v>0</v>
      </c>
      <c r="P499" s="14">
        <v>0</v>
      </c>
      <c r="Q499" s="14">
        <v>0</v>
      </c>
      <c r="R499" s="14">
        <v>0</v>
      </c>
      <c r="S499" s="14"/>
      <c r="T499" s="14"/>
      <c r="U499" s="14"/>
      <c r="V499" s="14"/>
      <c r="W499" s="14"/>
      <c r="X499" s="14">
        <f t="shared" si="1350"/>
        <v>0</v>
      </c>
      <c r="Y499" s="14"/>
      <c r="Z499" s="14"/>
      <c r="AA499" s="14"/>
      <c r="AB499" s="14"/>
      <c r="AC499" s="14"/>
      <c r="AD499" s="14"/>
      <c r="AE499" s="14"/>
      <c r="AF499" s="14"/>
      <c r="AG499" s="14"/>
      <c r="AH499" s="14">
        <v>0</v>
      </c>
      <c r="AI499" s="14">
        <v>0</v>
      </c>
      <c r="AJ499" s="14">
        <v>0</v>
      </c>
      <c r="AK499" s="14"/>
      <c r="AL499" s="14"/>
      <c r="AM499" s="14"/>
      <c r="AN499" s="14"/>
      <c r="AO499" s="14"/>
      <c r="AP499" s="14">
        <f t="shared" si="1351"/>
        <v>0</v>
      </c>
      <c r="AQ499" s="14"/>
      <c r="AR499" s="14"/>
      <c r="AS499" s="14"/>
      <c r="AT499" s="14"/>
      <c r="AU499" s="14"/>
      <c r="AV499" s="14"/>
      <c r="AW499" s="14"/>
      <c r="AX499" s="14"/>
      <c r="AY499" s="14"/>
      <c r="AZ499" s="14">
        <v>0</v>
      </c>
      <c r="BA499" s="14">
        <v>0</v>
      </c>
      <c r="BB499" s="14">
        <v>0</v>
      </c>
      <c r="BC499" s="14"/>
      <c r="BD499" s="14"/>
      <c r="BE499" s="14"/>
      <c r="BF499" s="14"/>
      <c r="BG499" s="14"/>
      <c r="BH499" s="14">
        <f t="shared" si="1352"/>
        <v>0</v>
      </c>
      <c r="BI499" s="14"/>
      <c r="BJ499" s="14"/>
      <c r="BK499" s="14"/>
      <c r="BL499" s="14"/>
      <c r="BM499" s="14"/>
      <c r="BN499" s="14"/>
      <c r="BO499" s="14"/>
      <c r="BP499" s="14"/>
      <c r="BQ499" s="14"/>
      <c r="BR499" s="14">
        <v>0</v>
      </c>
      <c r="BS499" s="14">
        <v>0</v>
      </c>
      <c r="BT499" s="14">
        <v>15600</v>
      </c>
      <c r="BU499" s="14">
        <v>15600</v>
      </c>
      <c r="BV499" s="14">
        <v>5240</v>
      </c>
      <c r="BW499" s="14">
        <f t="shared" si="1330"/>
        <v>0</v>
      </c>
      <c r="BX499" s="14">
        <v>0</v>
      </c>
      <c r="BY499" s="14">
        <v>0</v>
      </c>
      <c r="BZ499" s="14">
        <v>0</v>
      </c>
      <c r="CA499" s="14">
        <f t="shared" si="1422"/>
        <v>5240</v>
      </c>
      <c r="CB499" s="122">
        <f t="shared" si="1433"/>
        <v>33.589743589743584</v>
      </c>
    </row>
    <row r="500" spans="1:80" x14ac:dyDescent="0.25">
      <c r="A500" s="4" t="s">
        <v>238</v>
      </c>
      <c r="B500" s="4" t="s">
        <v>3</v>
      </c>
      <c r="C500" s="4" t="s">
        <v>28</v>
      </c>
      <c r="D500" s="79" t="s">
        <v>252</v>
      </c>
      <c r="E500" s="78" t="s">
        <v>44</v>
      </c>
      <c r="F500" s="78" t="s">
        <v>1</v>
      </c>
      <c r="G500" s="2" t="s">
        <v>1</v>
      </c>
      <c r="H500" s="2" t="s">
        <v>45</v>
      </c>
      <c r="I500" s="12">
        <f>SUM(I501)</f>
        <v>91557</v>
      </c>
      <c r="J500" s="12">
        <f t="shared" si="1421"/>
        <v>88063</v>
      </c>
      <c r="K500" s="12">
        <f t="shared" ref="K500:Q500" si="1451">SUM(K501)</f>
        <v>88063</v>
      </c>
      <c r="L500" s="12">
        <f t="shared" si="1424"/>
        <v>0</v>
      </c>
      <c r="M500" s="12">
        <f t="shared" si="1451"/>
        <v>0</v>
      </c>
      <c r="N500" s="12">
        <f t="shared" si="1451"/>
        <v>0</v>
      </c>
      <c r="O500" s="12">
        <f t="shared" si="1451"/>
        <v>0</v>
      </c>
      <c r="P500" s="12">
        <f t="shared" si="1451"/>
        <v>0</v>
      </c>
      <c r="Q500" s="12">
        <f t="shared" si="1451"/>
        <v>0</v>
      </c>
      <c r="R500" s="12">
        <f t="shared" ref="R500:AG500" si="1452">SUM(R501)</f>
        <v>0</v>
      </c>
      <c r="S500" s="12">
        <f t="shared" si="1452"/>
        <v>0</v>
      </c>
      <c r="T500" s="12">
        <f t="shared" si="1452"/>
        <v>0</v>
      </c>
      <c r="U500" s="12">
        <f t="shared" si="1452"/>
        <v>0</v>
      </c>
      <c r="V500" s="12">
        <f t="shared" si="1452"/>
        <v>0</v>
      </c>
      <c r="W500" s="12">
        <f t="shared" si="1452"/>
        <v>0</v>
      </c>
      <c r="X500" s="12">
        <f t="shared" si="1452"/>
        <v>0</v>
      </c>
      <c r="Y500" s="12">
        <f t="shared" si="1452"/>
        <v>0</v>
      </c>
      <c r="Z500" s="12">
        <f t="shared" si="1452"/>
        <v>0</v>
      </c>
      <c r="AA500" s="12">
        <f t="shared" si="1452"/>
        <v>0</v>
      </c>
      <c r="AB500" s="12">
        <f t="shared" si="1452"/>
        <v>0</v>
      </c>
      <c r="AC500" s="12">
        <f t="shared" si="1452"/>
        <v>0</v>
      </c>
      <c r="AD500" s="12">
        <f t="shared" si="1452"/>
        <v>0</v>
      </c>
      <c r="AE500" s="12">
        <f t="shared" si="1452"/>
        <v>0</v>
      </c>
      <c r="AF500" s="12">
        <f t="shared" si="1452"/>
        <v>0</v>
      </c>
      <c r="AG500" s="12">
        <f t="shared" si="1452"/>
        <v>0</v>
      </c>
      <c r="AH500" s="12">
        <v>0</v>
      </c>
      <c r="AI500" s="12">
        <v>0</v>
      </c>
      <c r="AJ500" s="12">
        <f t="shared" ref="AJ500:AY500" si="1453">SUM(AJ501)</f>
        <v>0</v>
      </c>
      <c r="AK500" s="12">
        <f t="shared" si="1453"/>
        <v>0</v>
      </c>
      <c r="AL500" s="12">
        <f t="shared" si="1453"/>
        <v>0</v>
      </c>
      <c r="AM500" s="12">
        <f t="shared" si="1453"/>
        <v>0</v>
      </c>
      <c r="AN500" s="12">
        <f t="shared" si="1453"/>
        <v>0</v>
      </c>
      <c r="AO500" s="12">
        <f t="shared" si="1453"/>
        <v>0</v>
      </c>
      <c r="AP500" s="12">
        <f t="shared" si="1453"/>
        <v>0</v>
      </c>
      <c r="AQ500" s="12">
        <f t="shared" si="1453"/>
        <v>0</v>
      </c>
      <c r="AR500" s="12">
        <f t="shared" si="1453"/>
        <v>0</v>
      </c>
      <c r="AS500" s="12">
        <f t="shared" si="1453"/>
        <v>0</v>
      </c>
      <c r="AT500" s="12">
        <f t="shared" si="1453"/>
        <v>0</v>
      </c>
      <c r="AU500" s="12">
        <f t="shared" si="1453"/>
        <v>0</v>
      </c>
      <c r="AV500" s="12">
        <f t="shared" si="1453"/>
        <v>0</v>
      </c>
      <c r="AW500" s="12">
        <f t="shared" si="1453"/>
        <v>0</v>
      </c>
      <c r="AX500" s="12">
        <f t="shared" si="1453"/>
        <v>0</v>
      </c>
      <c r="AY500" s="12">
        <f t="shared" si="1453"/>
        <v>0</v>
      </c>
      <c r="AZ500" s="12">
        <v>0</v>
      </c>
      <c r="BA500" s="12">
        <v>0</v>
      </c>
      <c r="BB500" s="12">
        <f t="shared" ref="BB500:BQ500" si="1454">SUM(BB501)</f>
        <v>0</v>
      </c>
      <c r="BC500" s="12">
        <f t="shared" si="1454"/>
        <v>0</v>
      </c>
      <c r="BD500" s="12">
        <f t="shared" si="1454"/>
        <v>0</v>
      </c>
      <c r="BE500" s="12">
        <f t="shared" si="1454"/>
        <v>0</v>
      </c>
      <c r="BF500" s="12">
        <f t="shared" si="1454"/>
        <v>0</v>
      </c>
      <c r="BG500" s="12">
        <f t="shared" si="1454"/>
        <v>0</v>
      </c>
      <c r="BH500" s="12">
        <f t="shared" si="1454"/>
        <v>0</v>
      </c>
      <c r="BI500" s="12">
        <f t="shared" si="1454"/>
        <v>0</v>
      </c>
      <c r="BJ500" s="12">
        <f t="shared" si="1454"/>
        <v>0</v>
      </c>
      <c r="BK500" s="12">
        <f t="shared" si="1454"/>
        <v>0</v>
      </c>
      <c r="BL500" s="12">
        <f t="shared" si="1454"/>
        <v>0</v>
      </c>
      <c r="BM500" s="12">
        <f t="shared" si="1454"/>
        <v>0</v>
      </c>
      <c r="BN500" s="12">
        <f t="shared" si="1454"/>
        <v>0</v>
      </c>
      <c r="BO500" s="12">
        <f t="shared" si="1454"/>
        <v>0</v>
      </c>
      <c r="BP500" s="12">
        <f t="shared" si="1454"/>
        <v>0</v>
      </c>
      <c r="BQ500" s="12">
        <f t="shared" si="1454"/>
        <v>0</v>
      </c>
      <c r="BR500" s="12">
        <v>0</v>
      </c>
      <c r="BS500" s="12">
        <v>0</v>
      </c>
      <c r="BT500" s="12">
        <f t="shared" ref="BT500:BZ500" si="1455">SUM(BT501)</f>
        <v>95108</v>
      </c>
      <c r="BU500" s="12">
        <f t="shared" si="1455"/>
        <v>95108</v>
      </c>
      <c r="BV500" s="12">
        <f t="shared" si="1455"/>
        <v>61299</v>
      </c>
      <c r="BW500" s="12">
        <f t="shared" si="1455"/>
        <v>26350</v>
      </c>
      <c r="BX500" s="12">
        <f t="shared" si="1455"/>
        <v>10350</v>
      </c>
      <c r="BY500" s="12">
        <f t="shared" si="1455"/>
        <v>8000</v>
      </c>
      <c r="BZ500" s="12">
        <f t="shared" si="1455"/>
        <v>8000</v>
      </c>
      <c r="CA500" s="12">
        <f t="shared" si="1422"/>
        <v>87649</v>
      </c>
      <c r="CB500" s="124">
        <f t="shared" si="1433"/>
        <v>92.157336922235771</v>
      </c>
    </row>
    <row r="501" spans="1:80" x14ac:dyDescent="0.25">
      <c r="A501" s="4" t="s">
        <v>238</v>
      </c>
      <c r="B501" s="4" t="s">
        <v>3</v>
      </c>
      <c r="C501" s="4" t="s">
        <v>28</v>
      </c>
      <c r="D501" s="79" t="s">
        <v>252</v>
      </c>
      <c r="E501" s="89">
        <v>6121</v>
      </c>
      <c r="F501" s="79"/>
      <c r="G501" s="74" t="s">
        <v>1892</v>
      </c>
      <c r="H501" s="13" t="s">
        <v>46</v>
      </c>
      <c r="I501" s="14">
        <v>91557</v>
      </c>
      <c r="J501" s="14">
        <f t="shared" si="1421"/>
        <v>88063</v>
      </c>
      <c r="K501" s="14">
        <v>88063</v>
      </c>
      <c r="L501" s="14">
        <f t="shared" si="1424"/>
        <v>0</v>
      </c>
      <c r="M501" s="14">
        <v>0</v>
      </c>
      <c r="N501" s="14">
        <v>0</v>
      </c>
      <c r="O501" s="14">
        <v>0</v>
      </c>
      <c r="P501" s="14">
        <v>0</v>
      </c>
      <c r="Q501" s="14">
        <v>0</v>
      </c>
      <c r="R501" s="14">
        <v>0</v>
      </c>
      <c r="S501" s="14"/>
      <c r="T501" s="14"/>
      <c r="U501" s="14"/>
      <c r="V501" s="14"/>
      <c r="W501" s="14"/>
      <c r="X501" s="14">
        <f t="shared" si="1350"/>
        <v>0</v>
      </c>
      <c r="Y501" s="14"/>
      <c r="Z501" s="14"/>
      <c r="AA501" s="14"/>
      <c r="AB501" s="14"/>
      <c r="AC501" s="14"/>
      <c r="AD501" s="14"/>
      <c r="AE501" s="14"/>
      <c r="AF501" s="14"/>
      <c r="AG501" s="14"/>
      <c r="AH501" s="14">
        <v>0</v>
      </c>
      <c r="AI501" s="14">
        <v>0</v>
      </c>
      <c r="AJ501" s="14">
        <v>0</v>
      </c>
      <c r="AK501" s="14"/>
      <c r="AL501" s="14"/>
      <c r="AM501" s="14"/>
      <c r="AN501" s="14"/>
      <c r="AO501" s="14"/>
      <c r="AP501" s="14">
        <f t="shared" si="1351"/>
        <v>0</v>
      </c>
      <c r="AQ501" s="14"/>
      <c r="AR501" s="14"/>
      <c r="AS501" s="14"/>
      <c r="AT501" s="14"/>
      <c r="AU501" s="14"/>
      <c r="AV501" s="14"/>
      <c r="AW501" s="14"/>
      <c r="AX501" s="14"/>
      <c r="AY501" s="14"/>
      <c r="AZ501" s="14">
        <v>0</v>
      </c>
      <c r="BA501" s="14">
        <v>0</v>
      </c>
      <c r="BB501" s="14">
        <v>0</v>
      </c>
      <c r="BC501" s="14"/>
      <c r="BD501" s="14"/>
      <c r="BE501" s="14"/>
      <c r="BF501" s="14"/>
      <c r="BG501" s="14"/>
      <c r="BH501" s="14">
        <f t="shared" si="1352"/>
        <v>0</v>
      </c>
      <c r="BI501" s="14"/>
      <c r="BJ501" s="14"/>
      <c r="BK501" s="14"/>
      <c r="BL501" s="14"/>
      <c r="BM501" s="14"/>
      <c r="BN501" s="14"/>
      <c r="BO501" s="14"/>
      <c r="BP501" s="14"/>
      <c r="BQ501" s="14"/>
      <c r="BR501" s="14">
        <v>0</v>
      </c>
      <c r="BS501" s="14">
        <v>0</v>
      </c>
      <c r="BT501" s="14">
        <v>95108</v>
      </c>
      <c r="BU501" s="14">
        <v>95108</v>
      </c>
      <c r="BV501" s="14">
        <v>61299</v>
      </c>
      <c r="BW501" s="14">
        <f t="shared" si="1330"/>
        <v>26350</v>
      </c>
      <c r="BX501" s="14">
        <v>10350</v>
      </c>
      <c r="BY501" s="14">
        <v>8000</v>
      </c>
      <c r="BZ501" s="14">
        <v>8000</v>
      </c>
      <c r="CA501" s="14">
        <f t="shared" si="1422"/>
        <v>87649</v>
      </c>
      <c r="CB501" s="122">
        <f t="shared" si="1433"/>
        <v>92.157336922235771</v>
      </c>
    </row>
    <row r="502" spans="1:80" x14ac:dyDescent="0.25">
      <c r="A502" s="4" t="s">
        <v>238</v>
      </c>
      <c r="B502" s="4" t="s">
        <v>3</v>
      </c>
      <c r="C502" s="4" t="s">
        <v>28</v>
      </c>
      <c r="D502" s="79" t="s">
        <v>252</v>
      </c>
      <c r="E502" s="78" t="s">
        <v>47</v>
      </c>
      <c r="F502" s="78" t="s">
        <v>1</v>
      </c>
      <c r="G502" s="2" t="s">
        <v>1</v>
      </c>
      <c r="H502" s="2" t="s">
        <v>48</v>
      </c>
      <c r="I502" s="12">
        <f>SUM(I503:I504)</f>
        <v>2862390</v>
      </c>
      <c r="J502" s="12">
        <f t="shared" si="1421"/>
        <v>2526505</v>
      </c>
      <c r="K502" s="12">
        <f t="shared" ref="K502" si="1456">SUM(K503:K504)</f>
        <v>2526505</v>
      </c>
      <c r="L502" s="12">
        <f t="shared" si="1424"/>
        <v>0</v>
      </c>
      <c r="M502" s="12">
        <f t="shared" ref="M502:Q502" si="1457">SUM(M503:M504)</f>
        <v>0</v>
      </c>
      <c r="N502" s="12">
        <f t="shared" si="1457"/>
        <v>0</v>
      </c>
      <c r="O502" s="12">
        <f t="shared" si="1457"/>
        <v>0</v>
      </c>
      <c r="P502" s="12">
        <f t="shared" si="1457"/>
        <v>0</v>
      </c>
      <c r="Q502" s="12">
        <f t="shared" si="1457"/>
        <v>0</v>
      </c>
      <c r="R502" s="12">
        <f t="shared" ref="R502:AG502" si="1458">SUM(R503:R504)</f>
        <v>0</v>
      </c>
      <c r="S502" s="12">
        <f t="shared" si="1458"/>
        <v>0</v>
      </c>
      <c r="T502" s="12">
        <f t="shared" si="1458"/>
        <v>0</v>
      </c>
      <c r="U502" s="12">
        <f t="shared" si="1458"/>
        <v>0</v>
      </c>
      <c r="V502" s="12">
        <f t="shared" si="1458"/>
        <v>0</v>
      </c>
      <c r="W502" s="12">
        <f t="shared" si="1458"/>
        <v>0</v>
      </c>
      <c r="X502" s="12">
        <f t="shared" si="1458"/>
        <v>0</v>
      </c>
      <c r="Y502" s="12">
        <f t="shared" si="1458"/>
        <v>0</v>
      </c>
      <c r="Z502" s="12">
        <f t="shared" si="1458"/>
        <v>0</v>
      </c>
      <c r="AA502" s="12">
        <f t="shared" si="1458"/>
        <v>0</v>
      </c>
      <c r="AB502" s="12">
        <f t="shared" si="1458"/>
        <v>0</v>
      </c>
      <c r="AC502" s="12">
        <f t="shared" si="1458"/>
        <v>0</v>
      </c>
      <c r="AD502" s="12">
        <f t="shared" si="1458"/>
        <v>0</v>
      </c>
      <c r="AE502" s="12">
        <f t="shared" si="1458"/>
        <v>0</v>
      </c>
      <c r="AF502" s="12">
        <f t="shared" si="1458"/>
        <v>0</v>
      </c>
      <c r="AG502" s="12">
        <f t="shared" si="1458"/>
        <v>0</v>
      </c>
      <c r="AH502" s="12">
        <v>0</v>
      </c>
      <c r="AI502" s="12">
        <v>0</v>
      </c>
      <c r="AJ502" s="12">
        <f t="shared" ref="AJ502:AY502" si="1459">SUM(AJ503:AJ504)</f>
        <v>0</v>
      </c>
      <c r="AK502" s="12">
        <f t="shared" si="1459"/>
        <v>0</v>
      </c>
      <c r="AL502" s="12">
        <f t="shared" si="1459"/>
        <v>0</v>
      </c>
      <c r="AM502" s="12">
        <f t="shared" si="1459"/>
        <v>0</v>
      </c>
      <c r="AN502" s="12">
        <f t="shared" si="1459"/>
        <v>0</v>
      </c>
      <c r="AO502" s="12">
        <f t="shared" si="1459"/>
        <v>0</v>
      </c>
      <c r="AP502" s="12">
        <f t="shared" si="1459"/>
        <v>0</v>
      </c>
      <c r="AQ502" s="12">
        <f t="shared" si="1459"/>
        <v>0</v>
      </c>
      <c r="AR502" s="12">
        <f t="shared" si="1459"/>
        <v>0</v>
      </c>
      <c r="AS502" s="12">
        <f t="shared" si="1459"/>
        <v>0</v>
      </c>
      <c r="AT502" s="12">
        <f t="shared" si="1459"/>
        <v>0</v>
      </c>
      <c r="AU502" s="12">
        <f t="shared" si="1459"/>
        <v>0</v>
      </c>
      <c r="AV502" s="12">
        <f t="shared" si="1459"/>
        <v>0</v>
      </c>
      <c r="AW502" s="12">
        <f t="shared" si="1459"/>
        <v>0</v>
      </c>
      <c r="AX502" s="12">
        <f t="shared" si="1459"/>
        <v>0</v>
      </c>
      <c r="AY502" s="12">
        <f t="shared" si="1459"/>
        <v>0</v>
      </c>
      <c r="AZ502" s="12">
        <v>0</v>
      </c>
      <c r="BA502" s="12">
        <v>0</v>
      </c>
      <c r="BB502" s="12">
        <f t="shared" ref="BB502:BQ502" si="1460">SUM(BB503:BB504)</f>
        <v>0</v>
      </c>
      <c r="BC502" s="12">
        <f t="shared" si="1460"/>
        <v>0</v>
      </c>
      <c r="BD502" s="12">
        <f t="shared" si="1460"/>
        <v>0</v>
      </c>
      <c r="BE502" s="12">
        <f t="shared" si="1460"/>
        <v>0</v>
      </c>
      <c r="BF502" s="12">
        <f t="shared" si="1460"/>
        <v>0</v>
      </c>
      <c r="BG502" s="12">
        <f t="shared" si="1460"/>
        <v>0</v>
      </c>
      <c r="BH502" s="12">
        <f t="shared" si="1460"/>
        <v>0</v>
      </c>
      <c r="BI502" s="12">
        <f t="shared" si="1460"/>
        <v>0</v>
      </c>
      <c r="BJ502" s="12">
        <f t="shared" si="1460"/>
        <v>0</v>
      </c>
      <c r="BK502" s="12">
        <f t="shared" si="1460"/>
        <v>0</v>
      </c>
      <c r="BL502" s="12">
        <f t="shared" si="1460"/>
        <v>0</v>
      </c>
      <c r="BM502" s="12">
        <f t="shared" si="1460"/>
        <v>0</v>
      </c>
      <c r="BN502" s="12">
        <f t="shared" si="1460"/>
        <v>0</v>
      </c>
      <c r="BO502" s="12">
        <f t="shared" si="1460"/>
        <v>0</v>
      </c>
      <c r="BP502" s="12">
        <f t="shared" si="1460"/>
        <v>0</v>
      </c>
      <c r="BQ502" s="12">
        <f t="shared" si="1460"/>
        <v>0</v>
      </c>
      <c r="BR502" s="12">
        <v>0</v>
      </c>
      <c r="BS502" s="12">
        <v>0</v>
      </c>
      <c r="BT502" s="12">
        <f t="shared" ref="BT502:BZ502" si="1461">SUM(BT503:BT504)</f>
        <v>2766719</v>
      </c>
      <c r="BU502" s="12">
        <f t="shared" si="1461"/>
        <v>2752719</v>
      </c>
      <c r="BV502" s="12">
        <f t="shared" si="1461"/>
        <v>1535055</v>
      </c>
      <c r="BW502" s="12">
        <f t="shared" si="1461"/>
        <v>524993</v>
      </c>
      <c r="BX502" s="12">
        <f t="shared" si="1461"/>
        <v>379960</v>
      </c>
      <c r="BY502" s="12">
        <f t="shared" si="1461"/>
        <v>72963</v>
      </c>
      <c r="BZ502" s="12">
        <f t="shared" si="1461"/>
        <v>72070</v>
      </c>
      <c r="CA502" s="12">
        <f t="shared" si="1422"/>
        <v>2060048</v>
      </c>
      <c r="CB502" s="124">
        <f t="shared" si="1433"/>
        <v>74.836843135823159</v>
      </c>
    </row>
    <row r="503" spans="1:80" x14ac:dyDescent="0.25">
      <c r="A503" s="4" t="s">
        <v>238</v>
      </c>
      <c r="B503" s="4" t="s">
        <v>3</v>
      </c>
      <c r="C503" s="4" t="s">
        <v>28</v>
      </c>
      <c r="D503" s="79" t="s">
        <v>252</v>
      </c>
      <c r="E503" s="89">
        <v>6131</v>
      </c>
      <c r="F503" s="79"/>
      <c r="G503" s="74" t="s">
        <v>1892</v>
      </c>
      <c r="H503" s="13" t="s">
        <v>49</v>
      </c>
      <c r="I503" s="14">
        <v>3850</v>
      </c>
      <c r="J503" s="14">
        <f t="shared" si="1421"/>
        <v>5000</v>
      </c>
      <c r="K503" s="14">
        <v>5000</v>
      </c>
      <c r="L503" s="14">
        <f t="shared" si="1424"/>
        <v>0</v>
      </c>
      <c r="M503" s="14">
        <v>0</v>
      </c>
      <c r="N503" s="14">
        <v>0</v>
      </c>
      <c r="O503" s="14">
        <v>0</v>
      </c>
      <c r="P503" s="14">
        <v>0</v>
      </c>
      <c r="Q503" s="14">
        <v>0</v>
      </c>
      <c r="R503" s="14">
        <v>0</v>
      </c>
      <c r="S503" s="14"/>
      <c r="T503" s="14"/>
      <c r="U503" s="14"/>
      <c r="V503" s="14"/>
      <c r="W503" s="14"/>
      <c r="X503" s="14">
        <f t="shared" si="1350"/>
        <v>0</v>
      </c>
      <c r="Y503" s="14"/>
      <c r="Z503" s="14"/>
      <c r="AA503" s="14"/>
      <c r="AB503" s="14"/>
      <c r="AC503" s="14"/>
      <c r="AD503" s="14"/>
      <c r="AE503" s="14"/>
      <c r="AF503" s="14"/>
      <c r="AG503" s="14"/>
      <c r="AH503" s="14">
        <v>0</v>
      </c>
      <c r="AI503" s="14">
        <v>0</v>
      </c>
      <c r="AJ503" s="14">
        <v>0</v>
      </c>
      <c r="AK503" s="14"/>
      <c r="AL503" s="14"/>
      <c r="AM503" s="14"/>
      <c r="AN503" s="14"/>
      <c r="AO503" s="14"/>
      <c r="AP503" s="14">
        <f t="shared" si="1351"/>
        <v>0</v>
      </c>
      <c r="AQ503" s="14"/>
      <c r="AR503" s="14"/>
      <c r="AS503" s="14"/>
      <c r="AT503" s="14"/>
      <c r="AU503" s="14"/>
      <c r="AV503" s="14"/>
      <c r="AW503" s="14"/>
      <c r="AX503" s="14"/>
      <c r="AY503" s="14"/>
      <c r="AZ503" s="14">
        <v>0</v>
      </c>
      <c r="BA503" s="14">
        <v>0</v>
      </c>
      <c r="BB503" s="14">
        <v>0</v>
      </c>
      <c r="BC503" s="14"/>
      <c r="BD503" s="14"/>
      <c r="BE503" s="14"/>
      <c r="BF503" s="14"/>
      <c r="BG503" s="14"/>
      <c r="BH503" s="14">
        <f t="shared" si="1352"/>
        <v>0</v>
      </c>
      <c r="BI503" s="14"/>
      <c r="BJ503" s="14"/>
      <c r="BK503" s="14"/>
      <c r="BL503" s="14"/>
      <c r="BM503" s="14"/>
      <c r="BN503" s="14"/>
      <c r="BO503" s="14"/>
      <c r="BP503" s="14"/>
      <c r="BQ503" s="14"/>
      <c r="BR503" s="14">
        <v>0</v>
      </c>
      <c r="BS503" s="14">
        <v>0</v>
      </c>
      <c r="BT503" s="14">
        <v>5000</v>
      </c>
      <c r="BU503" s="14">
        <v>5000</v>
      </c>
      <c r="BV503" s="14">
        <v>3000</v>
      </c>
      <c r="BW503" s="14">
        <f t="shared" si="1330"/>
        <v>1000</v>
      </c>
      <c r="BX503" s="14">
        <v>300</v>
      </c>
      <c r="BY503" s="14">
        <v>300</v>
      </c>
      <c r="BZ503" s="14">
        <v>400</v>
      </c>
      <c r="CA503" s="14">
        <f t="shared" si="1422"/>
        <v>4000</v>
      </c>
      <c r="CB503" s="122">
        <f t="shared" si="1433"/>
        <v>80</v>
      </c>
    </row>
    <row r="504" spans="1:80" x14ac:dyDescent="0.25">
      <c r="A504" s="1" t="s">
        <v>238</v>
      </c>
      <c r="B504" s="1" t="s">
        <v>3</v>
      </c>
      <c r="C504" s="1" t="s">
        <v>28</v>
      </c>
      <c r="D504" s="82" t="s">
        <v>252</v>
      </c>
      <c r="E504" s="82" t="s">
        <v>50</v>
      </c>
      <c r="F504" s="79" t="s">
        <v>1</v>
      </c>
      <c r="G504" s="13" t="s">
        <v>1</v>
      </c>
      <c r="H504" s="2" t="s">
        <v>51</v>
      </c>
      <c r="I504" s="12">
        <f>SUM(I505:I510)</f>
        <v>2858540</v>
      </c>
      <c r="J504" s="12">
        <f t="shared" si="1421"/>
        <v>2521505</v>
      </c>
      <c r="K504" s="12">
        <f t="shared" ref="K504" si="1462">SUM(K505:K510)</f>
        <v>2521505</v>
      </c>
      <c r="L504" s="12">
        <f t="shared" si="1424"/>
        <v>0</v>
      </c>
      <c r="M504" s="12">
        <f t="shared" ref="M504:Q504" si="1463">SUM(M505:M510)</f>
        <v>0</v>
      </c>
      <c r="N504" s="12">
        <f t="shared" si="1463"/>
        <v>0</v>
      </c>
      <c r="O504" s="12">
        <f t="shared" si="1463"/>
        <v>0</v>
      </c>
      <c r="P504" s="12">
        <f t="shared" si="1463"/>
        <v>0</v>
      </c>
      <c r="Q504" s="12">
        <f t="shared" si="1463"/>
        <v>0</v>
      </c>
      <c r="R504" s="12">
        <f t="shared" ref="R504:AG504" si="1464">SUM(R505:R510)</f>
        <v>0</v>
      </c>
      <c r="S504" s="12">
        <f t="shared" si="1464"/>
        <v>0</v>
      </c>
      <c r="T504" s="12">
        <f t="shared" si="1464"/>
        <v>0</v>
      </c>
      <c r="U504" s="12">
        <f t="shared" si="1464"/>
        <v>0</v>
      </c>
      <c r="V504" s="12">
        <f t="shared" si="1464"/>
        <v>0</v>
      </c>
      <c r="W504" s="12">
        <f t="shared" si="1464"/>
        <v>0</v>
      </c>
      <c r="X504" s="12">
        <f t="shared" si="1464"/>
        <v>0</v>
      </c>
      <c r="Y504" s="12">
        <f t="shared" si="1464"/>
        <v>0</v>
      </c>
      <c r="Z504" s="12">
        <f t="shared" si="1464"/>
        <v>0</v>
      </c>
      <c r="AA504" s="12">
        <f t="shared" si="1464"/>
        <v>0</v>
      </c>
      <c r="AB504" s="12">
        <f t="shared" si="1464"/>
        <v>0</v>
      </c>
      <c r="AC504" s="12">
        <f t="shared" si="1464"/>
        <v>0</v>
      </c>
      <c r="AD504" s="12">
        <f t="shared" si="1464"/>
        <v>0</v>
      </c>
      <c r="AE504" s="12">
        <f t="shared" si="1464"/>
        <v>0</v>
      </c>
      <c r="AF504" s="12">
        <f t="shared" si="1464"/>
        <v>0</v>
      </c>
      <c r="AG504" s="12">
        <f t="shared" si="1464"/>
        <v>0</v>
      </c>
      <c r="AH504" s="12">
        <v>0</v>
      </c>
      <c r="AI504" s="12">
        <v>0</v>
      </c>
      <c r="AJ504" s="12">
        <f t="shared" ref="AJ504:AY504" si="1465">SUM(AJ505:AJ510)</f>
        <v>0</v>
      </c>
      <c r="AK504" s="12">
        <f t="shared" si="1465"/>
        <v>0</v>
      </c>
      <c r="AL504" s="12">
        <f t="shared" si="1465"/>
        <v>0</v>
      </c>
      <c r="AM504" s="12">
        <f t="shared" si="1465"/>
        <v>0</v>
      </c>
      <c r="AN504" s="12">
        <f t="shared" si="1465"/>
        <v>0</v>
      </c>
      <c r="AO504" s="12">
        <f t="shared" si="1465"/>
        <v>0</v>
      </c>
      <c r="AP504" s="12">
        <f t="shared" si="1465"/>
        <v>0</v>
      </c>
      <c r="AQ504" s="12">
        <f t="shared" si="1465"/>
        <v>0</v>
      </c>
      <c r="AR504" s="12">
        <f t="shared" si="1465"/>
        <v>0</v>
      </c>
      <c r="AS504" s="12">
        <f t="shared" si="1465"/>
        <v>0</v>
      </c>
      <c r="AT504" s="12">
        <f t="shared" si="1465"/>
        <v>0</v>
      </c>
      <c r="AU504" s="12">
        <f t="shared" si="1465"/>
        <v>0</v>
      </c>
      <c r="AV504" s="12">
        <f t="shared" si="1465"/>
        <v>0</v>
      </c>
      <c r="AW504" s="12">
        <f t="shared" si="1465"/>
        <v>0</v>
      </c>
      <c r="AX504" s="12">
        <f t="shared" si="1465"/>
        <v>0</v>
      </c>
      <c r="AY504" s="12">
        <f t="shared" si="1465"/>
        <v>0</v>
      </c>
      <c r="AZ504" s="12">
        <v>0</v>
      </c>
      <c r="BA504" s="12">
        <v>0</v>
      </c>
      <c r="BB504" s="12">
        <f t="shared" ref="BB504:BQ504" si="1466">SUM(BB505:BB510)</f>
        <v>0</v>
      </c>
      <c r="BC504" s="12">
        <f t="shared" si="1466"/>
        <v>0</v>
      </c>
      <c r="BD504" s="12">
        <f t="shared" si="1466"/>
        <v>0</v>
      </c>
      <c r="BE504" s="12">
        <f t="shared" si="1466"/>
        <v>0</v>
      </c>
      <c r="BF504" s="12">
        <f t="shared" si="1466"/>
        <v>0</v>
      </c>
      <c r="BG504" s="12">
        <f t="shared" si="1466"/>
        <v>0</v>
      </c>
      <c r="BH504" s="12">
        <f t="shared" si="1466"/>
        <v>0</v>
      </c>
      <c r="BI504" s="12">
        <f t="shared" si="1466"/>
        <v>0</v>
      </c>
      <c r="BJ504" s="12">
        <f t="shared" si="1466"/>
        <v>0</v>
      </c>
      <c r="BK504" s="12">
        <f t="shared" si="1466"/>
        <v>0</v>
      </c>
      <c r="BL504" s="12">
        <f t="shared" si="1466"/>
        <v>0</v>
      </c>
      <c r="BM504" s="12">
        <f t="shared" si="1466"/>
        <v>0</v>
      </c>
      <c r="BN504" s="12">
        <f t="shared" si="1466"/>
        <v>0</v>
      </c>
      <c r="BO504" s="12">
        <f t="shared" si="1466"/>
        <v>0</v>
      </c>
      <c r="BP504" s="12">
        <f t="shared" si="1466"/>
        <v>0</v>
      </c>
      <c r="BQ504" s="12">
        <f t="shared" si="1466"/>
        <v>0</v>
      </c>
      <c r="BR504" s="12">
        <v>0</v>
      </c>
      <c r="BS504" s="12">
        <v>0</v>
      </c>
      <c r="BT504" s="12">
        <f t="shared" ref="BT504:BZ504" si="1467">SUM(BT505:BT510)</f>
        <v>2761719</v>
      </c>
      <c r="BU504" s="12">
        <f t="shared" si="1467"/>
        <v>2747719</v>
      </c>
      <c r="BV504" s="12">
        <f t="shared" si="1467"/>
        <v>1532055</v>
      </c>
      <c r="BW504" s="12">
        <f t="shared" si="1467"/>
        <v>523993</v>
      </c>
      <c r="BX504" s="12">
        <f t="shared" si="1467"/>
        <v>379660</v>
      </c>
      <c r="BY504" s="12">
        <f t="shared" si="1467"/>
        <v>72663</v>
      </c>
      <c r="BZ504" s="12">
        <f t="shared" si="1467"/>
        <v>71670</v>
      </c>
      <c r="CA504" s="12">
        <f t="shared" si="1422"/>
        <v>2056048</v>
      </c>
      <c r="CB504" s="124">
        <f t="shared" si="1433"/>
        <v>74.827447784871751</v>
      </c>
    </row>
    <row r="505" spans="1:80" ht="22.5" x14ac:dyDescent="0.25">
      <c r="A505" s="4" t="s">
        <v>238</v>
      </c>
      <c r="B505" s="4" t="s">
        <v>3</v>
      </c>
      <c r="C505" s="4" t="s">
        <v>28</v>
      </c>
      <c r="D505" s="79" t="s">
        <v>252</v>
      </c>
      <c r="E505" s="89">
        <v>6139</v>
      </c>
      <c r="F505" s="79" t="s">
        <v>258</v>
      </c>
      <c r="G505" s="74" t="s">
        <v>1892</v>
      </c>
      <c r="H505" s="13" t="s">
        <v>59</v>
      </c>
      <c r="I505" s="14">
        <v>2930</v>
      </c>
      <c r="J505" s="14">
        <f t="shared" si="1421"/>
        <v>2675</v>
      </c>
      <c r="K505" s="14">
        <v>2675</v>
      </c>
      <c r="L505" s="14">
        <f t="shared" si="1424"/>
        <v>0</v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/>
      <c r="T505" s="14"/>
      <c r="U505" s="14"/>
      <c r="V505" s="14"/>
      <c r="W505" s="14"/>
      <c r="X505" s="14">
        <f t="shared" si="1350"/>
        <v>0</v>
      </c>
      <c r="Y505" s="14"/>
      <c r="Z505" s="14"/>
      <c r="AA505" s="14"/>
      <c r="AB505" s="14"/>
      <c r="AC505" s="14"/>
      <c r="AD505" s="14"/>
      <c r="AE505" s="14"/>
      <c r="AF505" s="14"/>
      <c r="AG505" s="14"/>
      <c r="AH505" s="14">
        <v>0</v>
      </c>
      <c r="AI505" s="14">
        <v>0</v>
      </c>
      <c r="AJ505" s="14">
        <v>0</v>
      </c>
      <c r="AK505" s="14"/>
      <c r="AL505" s="14"/>
      <c r="AM505" s="14"/>
      <c r="AN505" s="14"/>
      <c r="AO505" s="14"/>
      <c r="AP505" s="14">
        <f t="shared" si="1351"/>
        <v>0</v>
      </c>
      <c r="AQ505" s="14"/>
      <c r="AR505" s="14"/>
      <c r="AS505" s="14"/>
      <c r="AT505" s="14"/>
      <c r="AU505" s="14"/>
      <c r="AV505" s="14"/>
      <c r="AW505" s="14"/>
      <c r="AX505" s="14"/>
      <c r="AY505" s="14"/>
      <c r="AZ505" s="14">
        <v>0</v>
      </c>
      <c r="BA505" s="14">
        <v>0</v>
      </c>
      <c r="BB505" s="14">
        <v>0</v>
      </c>
      <c r="BC505" s="14"/>
      <c r="BD505" s="14"/>
      <c r="BE505" s="14"/>
      <c r="BF505" s="14"/>
      <c r="BG505" s="14"/>
      <c r="BH505" s="14">
        <f t="shared" si="1352"/>
        <v>0</v>
      </c>
      <c r="BI505" s="14"/>
      <c r="BJ505" s="14"/>
      <c r="BK505" s="14"/>
      <c r="BL505" s="14"/>
      <c r="BM505" s="14"/>
      <c r="BN505" s="14"/>
      <c r="BO505" s="14"/>
      <c r="BP505" s="14"/>
      <c r="BQ505" s="14"/>
      <c r="BR505" s="14">
        <v>0</v>
      </c>
      <c r="BS505" s="14">
        <v>0</v>
      </c>
      <c r="BT505" s="14">
        <v>2889</v>
      </c>
      <c r="BU505" s="14">
        <v>2889</v>
      </c>
      <c r="BV505" s="14">
        <v>1912</v>
      </c>
      <c r="BW505" s="14">
        <f t="shared" si="1330"/>
        <v>900</v>
      </c>
      <c r="BX505" s="14">
        <v>300</v>
      </c>
      <c r="BY505" s="14">
        <v>300</v>
      </c>
      <c r="BZ505" s="14">
        <v>300</v>
      </c>
      <c r="CA505" s="14">
        <f t="shared" si="1422"/>
        <v>2812</v>
      </c>
      <c r="CB505" s="122">
        <f t="shared" si="1433"/>
        <v>97.334717895465559</v>
      </c>
    </row>
    <row r="506" spans="1:80" x14ac:dyDescent="0.25">
      <c r="A506" s="4" t="s">
        <v>238</v>
      </c>
      <c r="B506" s="4" t="s">
        <v>3</v>
      </c>
      <c r="C506" s="4" t="s">
        <v>28</v>
      </c>
      <c r="D506" s="79" t="s">
        <v>252</v>
      </c>
      <c r="E506" s="89">
        <v>6139</v>
      </c>
      <c r="F506" s="79" t="s">
        <v>259</v>
      </c>
      <c r="G506" s="74" t="s">
        <v>1891</v>
      </c>
      <c r="H506" s="13" t="s">
        <v>260</v>
      </c>
      <c r="I506" s="14">
        <v>2290830</v>
      </c>
      <c r="J506" s="14">
        <f t="shared" si="1421"/>
        <v>2000000</v>
      </c>
      <c r="K506" s="14">
        <v>2000000</v>
      </c>
      <c r="L506" s="14">
        <f t="shared" si="1424"/>
        <v>0</v>
      </c>
      <c r="M506" s="14">
        <v>0</v>
      </c>
      <c r="N506" s="14">
        <v>0</v>
      </c>
      <c r="O506" s="14">
        <v>0</v>
      </c>
      <c r="P506" s="14">
        <v>0</v>
      </c>
      <c r="Q506" s="14">
        <v>0</v>
      </c>
      <c r="R506" s="14">
        <v>0</v>
      </c>
      <c r="S506" s="14"/>
      <c r="T506" s="14"/>
      <c r="U506" s="14"/>
      <c r="V506" s="14"/>
      <c r="W506" s="14"/>
      <c r="X506" s="14">
        <f t="shared" si="1350"/>
        <v>0</v>
      </c>
      <c r="Y506" s="14"/>
      <c r="Z506" s="14"/>
      <c r="AA506" s="14"/>
      <c r="AB506" s="14"/>
      <c r="AC506" s="14"/>
      <c r="AD506" s="14"/>
      <c r="AE506" s="14"/>
      <c r="AF506" s="14"/>
      <c r="AG506" s="14"/>
      <c r="AH506" s="14">
        <v>0</v>
      </c>
      <c r="AI506" s="14">
        <v>0</v>
      </c>
      <c r="AJ506" s="14">
        <v>0</v>
      </c>
      <c r="AK506" s="14"/>
      <c r="AL506" s="14"/>
      <c r="AM506" s="14"/>
      <c r="AN506" s="14"/>
      <c r="AO506" s="14"/>
      <c r="AP506" s="14">
        <f t="shared" si="1351"/>
        <v>0</v>
      </c>
      <c r="AQ506" s="14"/>
      <c r="AR506" s="14"/>
      <c r="AS506" s="14"/>
      <c r="AT506" s="14"/>
      <c r="AU506" s="14"/>
      <c r="AV506" s="14"/>
      <c r="AW506" s="14"/>
      <c r="AX506" s="14"/>
      <c r="AY506" s="14"/>
      <c r="AZ506" s="14">
        <v>0</v>
      </c>
      <c r="BA506" s="14">
        <v>0</v>
      </c>
      <c r="BB506" s="14">
        <v>0</v>
      </c>
      <c r="BC506" s="14"/>
      <c r="BD506" s="14"/>
      <c r="BE506" s="14"/>
      <c r="BF506" s="14"/>
      <c r="BG506" s="14"/>
      <c r="BH506" s="14">
        <f t="shared" si="1352"/>
        <v>0</v>
      </c>
      <c r="BI506" s="14"/>
      <c r="BJ506" s="14"/>
      <c r="BK506" s="14"/>
      <c r="BL506" s="14"/>
      <c r="BM506" s="14"/>
      <c r="BN506" s="14"/>
      <c r="BO506" s="14"/>
      <c r="BP506" s="14"/>
      <c r="BQ506" s="14"/>
      <c r="BR506" s="14">
        <v>0</v>
      </c>
      <c r="BS506" s="14">
        <v>0</v>
      </c>
      <c r="BT506" s="14">
        <v>2240000</v>
      </c>
      <c r="BU506" s="14">
        <v>2228980</v>
      </c>
      <c r="BV506" s="14">
        <v>1243000</v>
      </c>
      <c r="BW506" s="14">
        <f t="shared" si="1330"/>
        <v>340000</v>
      </c>
      <c r="BX506" s="14">
        <v>200000</v>
      </c>
      <c r="BY506" s="14">
        <v>70000</v>
      </c>
      <c r="BZ506" s="14">
        <v>70000</v>
      </c>
      <c r="CA506" s="14">
        <f t="shared" si="1422"/>
        <v>1583000</v>
      </c>
      <c r="CB506" s="122">
        <f t="shared" si="1433"/>
        <v>71.019031126344785</v>
      </c>
    </row>
    <row r="507" spans="1:80" x14ac:dyDescent="0.25">
      <c r="A507" s="4" t="s">
        <v>238</v>
      </c>
      <c r="B507" s="4" t="s">
        <v>3</v>
      </c>
      <c r="C507" s="4" t="s">
        <v>28</v>
      </c>
      <c r="D507" s="79" t="s">
        <v>252</v>
      </c>
      <c r="E507" s="89">
        <v>6139</v>
      </c>
      <c r="F507" s="79" t="s">
        <v>261</v>
      </c>
      <c r="G507" s="74" t="s">
        <v>1892</v>
      </c>
      <c r="H507" s="13" t="s">
        <v>262</v>
      </c>
      <c r="I507" s="14">
        <v>311330</v>
      </c>
      <c r="J507" s="14">
        <f t="shared" si="1421"/>
        <v>311330</v>
      </c>
      <c r="K507" s="14">
        <v>311330</v>
      </c>
      <c r="L507" s="14">
        <f t="shared" si="1424"/>
        <v>0</v>
      </c>
      <c r="M507" s="14">
        <v>0</v>
      </c>
      <c r="N507" s="14">
        <v>0</v>
      </c>
      <c r="O507" s="14">
        <v>0</v>
      </c>
      <c r="P507" s="14">
        <v>0</v>
      </c>
      <c r="Q507" s="14">
        <v>0</v>
      </c>
      <c r="R507" s="14">
        <v>0</v>
      </c>
      <c r="S507" s="14"/>
      <c r="T507" s="14"/>
      <c r="U507" s="14"/>
      <c r="V507" s="14"/>
      <c r="W507" s="14"/>
      <c r="X507" s="14">
        <f t="shared" si="1350"/>
        <v>0</v>
      </c>
      <c r="Y507" s="14"/>
      <c r="Z507" s="14"/>
      <c r="AA507" s="14"/>
      <c r="AB507" s="14"/>
      <c r="AC507" s="14"/>
      <c r="AD507" s="14"/>
      <c r="AE507" s="14"/>
      <c r="AF507" s="14"/>
      <c r="AG507" s="14"/>
      <c r="AH507" s="14">
        <v>0</v>
      </c>
      <c r="AI507" s="14">
        <v>0</v>
      </c>
      <c r="AJ507" s="14">
        <v>0</v>
      </c>
      <c r="AK507" s="14"/>
      <c r="AL507" s="14"/>
      <c r="AM507" s="14"/>
      <c r="AN507" s="14"/>
      <c r="AO507" s="14"/>
      <c r="AP507" s="14">
        <f t="shared" si="1351"/>
        <v>0</v>
      </c>
      <c r="AQ507" s="14"/>
      <c r="AR507" s="14"/>
      <c r="AS507" s="14"/>
      <c r="AT507" s="14"/>
      <c r="AU507" s="14"/>
      <c r="AV507" s="14"/>
      <c r="AW507" s="14"/>
      <c r="AX507" s="14"/>
      <c r="AY507" s="14"/>
      <c r="AZ507" s="14">
        <v>0</v>
      </c>
      <c r="BA507" s="14">
        <v>0</v>
      </c>
      <c r="BB507" s="14">
        <v>0</v>
      </c>
      <c r="BC507" s="14"/>
      <c r="BD507" s="14"/>
      <c r="BE507" s="14"/>
      <c r="BF507" s="14"/>
      <c r="BG507" s="14"/>
      <c r="BH507" s="14">
        <f t="shared" si="1352"/>
        <v>0</v>
      </c>
      <c r="BI507" s="14"/>
      <c r="BJ507" s="14"/>
      <c r="BK507" s="14"/>
      <c r="BL507" s="14"/>
      <c r="BM507" s="14"/>
      <c r="BN507" s="14"/>
      <c r="BO507" s="14"/>
      <c r="BP507" s="14"/>
      <c r="BQ507" s="14"/>
      <c r="BR507" s="14">
        <v>0</v>
      </c>
      <c r="BS507" s="14">
        <v>0</v>
      </c>
      <c r="BT507" s="14">
        <v>311330</v>
      </c>
      <c r="BU507" s="14">
        <v>311330</v>
      </c>
      <c r="BV507" s="14">
        <v>225000</v>
      </c>
      <c r="BW507" s="14">
        <f t="shared" si="1330"/>
        <v>42000</v>
      </c>
      <c r="BX507" s="14">
        <v>39000</v>
      </c>
      <c r="BY507" s="14">
        <v>2000</v>
      </c>
      <c r="BZ507" s="14">
        <v>1000</v>
      </c>
      <c r="CA507" s="14">
        <f t="shared" si="1422"/>
        <v>267000</v>
      </c>
      <c r="CB507" s="122">
        <f t="shared" si="1433"/>
        <v>85.761089519159739</v>
      </c>
    </row>
    <row r="508" spans="1:80" ht="22.5" x14ac:dyDescent="0.25">
      <c r="A508" s="4" t="s">
        <v>238</v>
      </c>
      <c r="B508" s="4" t="s">
        <v>3</v>
      </c>
      <c r="C508" s="4" t="s">
        <v>28</v>
      </c>
      <c r="D508" s="79" t="s">
        <v>252</v>
      </c>
      <c r="E508" s="89">
        <v>6139</v>
      </c>
      <c r="F508" s="79" t="s">
        <v>263</v>
      </c>
      <c r="G508" s="74" t="s">
        <v>1892</v>
      </c>
      <c r="H508" s="13" t="s">
        <v>241</v>
      </c>
      <c r="I508" s="14">
        <v>3450</v>
      </c>
      <c r="J508" s="14">
        <f t="shared" si="1421"/>
        <v>4500</v>
      </c>
      <c r="K508" s="14">
        <v>4500</v>
      </c>
      <c r="L508" s="14">
        <f t="shared" si="1424"/>
        <v>0</v>
      </c>
      <c r="M508" s="14">
        <v>0</v>
      </c>
      <c r="N508" s="14">
        <v>0</v>
      </c>
      <c r="O508" s="14">
        <v>0</v>
      </c>
      <c r="P508" s="14">
        <v>0</v>
      </c>
      <c r="Q508" s="14">
        <v>0</v>
      </c>
      <c r="R508" s="14">
        <v>0</v>
      </c>
      <c r="S508" s="14"/>
      <c r="T508" s="14"/>
      <c r="U508" s="14"/>
      <c r="V508" s="14"/>
      <c r="W508" s="14"/>
      <c r="X508" s="14">
        <f t="shared" si="1350"/>
        <v>0</v>
      </c>
      <c r="Y508" s="14"/>
      <c r="Z508" s="14"/>
      <c r="AA508" s="14"/>
      <c r="AB508" s="14"/>
      <c r="AC508" s="14"/>
      <c r="AD508" s="14"/>
      <c r="AE508" s="14"/>
      <c r="AF508" s="14"/>
      <c r="AG508" s="14"/>
      <c r="AH508" s="14">
        <v>0</v>
      </c>
      <c r="AI508" s="14">
        <v>0</v>
      </c>
      <c r="AJ508" s="14">
        <v>0</v>
      </c>
      <c r="AK508" s="14"/>
      <c r="AL508" s="14"/>
      <c r="AM508" s="14"/>
      <c r="AN508" s="14"/>
      <c r="AO508" s="14"/>
      <c r="AP508" s="14">
        <f t="shared" si="1351"/>
        <v>0</v>
      </c>
      <c r="AQ508" s="14"/>
      <c r="AR508" s="14"/>
      <c r="AS508" s="14"/>
      <c r="AT508" s="14"/>
      <c r="AU508" s="14"/>
      <c r="AV508" s="14"/>
      <c r="AW508" s="14"/>
      <c r="AX508" s="14"/>
      <c r="AY508" s="14"/>
      <c r="AZ508" s="14">
        <v>0</v>
      </c>
      <c r="BA508" s="14">
        <v>0</v>
      </c>
      <c r="BB508" s="14">
        <v>0</v>
      </c>
      <c r="BC508" s="14"/>
      <c r="BD508" s="14"/>
      <c r="BE508" s="14"/>
      <c r="BF508" s="14"/>
      <c r="BG508" s="14"/>
      <c r="BH508" s="14">
        <f t="shared" si="1352"/>
        <v>0</v>
      </c>
      <c r="BI508" s="14"/>
      <c r="BJ508" s="14"/>
      <c r="BK508" s="14"/>
      <c r="BL508" s="14"/>
      <c r="BM508" s="14"/>
      <c r="BN508" s="14"/>
      <c r="BO508" s="14"/>
      <c r="BP508" s="14"/>
      <c r="BQ508" s="14"/>
      <c r="BR508" s="14">
        <v>0</v>
      </c>
      <c r="BS508" s="14">
        <v>0</v>
      </c>
      <c r="BT508" s="14">
        <v>4500</v>
      </c>
      <c r="BU508" s="14">
        <v>4500</v>
      </c>
      <c r="BV508" s="14">
        <v>2123</v>
      </c>
      <c r="BW508" s="14">
        <f t="shared" si="1330"/>
        <v>1093</v>
      </c>
      <c r="BX508" s="14">
        <v>360</v>
      </c>
      <c r="BY508" s="14">
        <v>363</v>
      </c>
      <c r="BZ508" s="14">
        <v>370</v>
      </c>
      <c r="CA508" s="14">
        <f t="shared" si="1422"/>
        <v>3216</v>
      </c>
      <c r="CB508" s="122">
        <f t="shared" si="1433"/>
        <v>71.466666666666669</v>
      </c>
    </row>
    <row r="509" spans="1:80" x14ac:dyDescent="0.25">
      <c r="A509" s="4" t="s">
        <v>238</v>
      </c>
      <c r="B509" s="4" t="s">
        <v>3</v>
      </c>
      <c r="C509" s="4" t="s">
        <v>28</v>
      </c>
      <c r="D509" s="79" t="s">
        <v>252</v>
      </c>
      <c r="E509" s="89">
        <v>6139</v>
      </c>
      <c r="F509" s="79" t="s">
        <v>264</v>
      </c>
      <c r="G509" s="74" t="s">
        <v>1892</v>
      </c>
      <c r="H509" s="13" t="s">
        <v>265</v>
      </c>
      <c r="I509" s="14">
        <v>250000</v>
      </c>
      <c r="J509" s="14">
        <f t="shared" si="1421"/>
        <v>200000</v>
      </c>
      <c r="K509" s="14">
        <v>200000</v>
      </c>
      <c r="L509" s="14">
        <f t="shared" si="1424"/>
        <v>0</v>
      </c>
      <c r="M509" s="14">
        <v>0</v>
      </c>
      <c r="N509" s="14">
        <v>0</v>
      </c>
      <c r="O509" s="14">
        <v>0</v>
      </c>
      <c r="P509" s="14">
        <v>0</v>
      </c>
      <c r="Q509" s="14">
        <v>0</v>
      </c>
      <c r="R509" s="14">
        <v>0</v>
      </c>
      <c r="S509" s="14"/>
      <c r="T509" s="14"/>
      <c r="U509" s="14"/>
      <c r="V509" s="14"/>
      <c r="W509" s="14"/>
      <c r="X509" s="14">
        <f t="shared" si="1350"/>
        <v>0</v>
      </c>
      <c r="Y509" s="14"/>
      <c r="Z509" s="14"/>
      <c r="AA509" s="14"/>
      <c r="AB509" s="14"/>
      <c r="AC509" s="14"/>
      <c r="AD509" s="14"/>
      <c r="AE509" s="14"/>
      <c r="AF509" s="14"/>
      <c r="AG509" s="14"/>
      <c r="AH509" s="14">
        <v>0</v>
      </c>
      <c r="AI509" s="14">
        <v>0</v>
      </c>
      <c r="AJ509" s="14">
        <v>0</v>
      </c>
      <c r="AK509" s="14"/>
      <c r="AL509" s="14"/>
      <c r="AM509" s="14"/>
      <c r="AN509" s="14"/>
      <c r="AO509" s="14"/>
      <c r="AP509" s="14">
        <f t="shared" si="1351"/>
        <v>0</v>
      </c>
      <c r="AQ509" s="14"/>
      <c r="AR509" s="14"/>
      <c r="AS509" s="14"/>
      <c r="AT509" s="14"/>
      <c r="AU509" s="14"/>
      <c r="AV509" s="14"/>
      <c r="AW509" s="14"/>
      <c r="AX509" s="14"/>
      <c r="AY509" s="14"/>
      <c r="AZ509" s="14">
        <v>0</v>
      </c>
      <c r="BA509" s="14">
        <v>0</v>
      </c>
      <c r="BB509" s="14">
        <v>0</v>
      </c>
      <c r="BC509" s="14"/>
      <c r="BD509" s="14"/>
      <c r="BE509" s="14"/>
      <c r="BF509" s="14"/>
      <c r="BG509" s="14"/>
      <c r="BH509" s="14">
        <f t="shared" si="1352"/>
        <v>0</v>
      </c>
      <c r="BI509" s="14"/>
      <c r="BJ509" s="14"/>
      <c r="BK509" s="14"/>
      <c r="BL509" s="14"/>
      <c r="BM509" s="14"/>
      <c r="BN509" s="14"/>
      <c r="BO509" s="14"/>
      <c r="BP509" s="14"/>
      <c r="BQ509" s="14"/>
      <c r="BR509" s="14">
        <v>0</v>
      </c>
      <c r="BS509" s="14">
        <v>0</v>
      </c>
      <c r="BT509" s="14">
        <v>200000</v>
      </c>
      <c r="BU509" s="14">
        <v>190000</v>
      </c>
      <c r="BV509" s="14">
        <v>50000</v>
      </c>
      <c r="BW509" s="14">
        <f t="shared" si="1330"/>
        <v>140000</v>
      </c>
      <c r="BX509" s="14">
        <v>140000</v>
      </c>
      <c r="BY509" s="14">
        <v>0</v>
      </c>
      <c r="BZ509" s="14">
        <v>0</v>
      </c>
      <c r="CA509" s="14">
        <f t="shared" si="1422"/>
        <v>190000</v>
      </c>
      <c r="CB509" s="122">
        <f t="shared" si="1433"/>
        <v>100</v>
      </c>
    </row>
    <row r="510" spans="1:80" ht="22.5" x14ac:dyDescent="0.25">
      <c r="A510" s="4" t="s">
        <v>238</v>
      </c>
      <c r="B510" s="4" t="s">
        <v>3</v>
      </c>
      <c r="C510" s="4" t="s">
        <v>28</v>
      </c>
      <c r="D510" s="79" t="s">
        <v>252</v>
      </c>
      <c r="E510" s="89">
        <v>6139</v>
      </c>
      <c r="F510" s="79" t="s">
        <v>1861</v>
      </c>
      <c r="G510" s="74" t="s">
        <v>1892</v>
      </c>
      <c r="H510" s="13" t="s">
        <v>266</v>
      </c>
      <c r="I510" s="14">
        <v>0</v>
      </c>
      <c r="J510" s="14">
        <f t="shared" si="1421"/>
        <v>3000</v>
      </c>
      <c r="K510" s="14">
        <v>3000</v>
      </c>
      <c r="L510" s="14">
        <f t="shared" si="1424"/>
        <v>0</v>
      </c>
      <c r="M510" s="14">
        <v>0</v>
      </c>
      <c r="N510" s="14">
        <v>0</v>
      </c>
      <c r="O510" s="14">
        <v>0</v>
      </c>
      <c r="P510" s="14">
        <v>0</v>
      </c>
      <c r="Q510" s="14">
        <v>0</v>
      </c>
      <c r="R510" s="14">
        <v>0</v>
      </c>
      <c r="S510" s="14"/>
      <c r="T510" s="14"/>
      <c r="U510" s="14"/>
      <c r="V510" s="14"/>
      <c r="W510" s="14"/>
      <c r="X510" s="14">
        <f t="shared" si="1350"/>
        <v>0</v>
      </c>
      <c r="Y510" s="14"/>
      <c r="Z510" s="14"/>
      <c r="AA510" s="14"/>
      <c r="AB510" s="14"/>
      <c r="AC510" s="14"/>
      <c r="AD510" s="14"/>
      <c r="AE510" s="14"/>
      <c r="AF510" s="14"/>
      <c r="AG510" s="14"/>
      <c r="AH510" s="14">
        <v>0</v>
      </c>
      <c r="AI510" s="14">
        <v>0</v>
      </c>
      <c r="AJ510" s="14">
        <v>0</v>
      </c>
      <c r="AK510" s="14"/>
      <c r="AL510" s="14"/>
      <c r="AM510" s="14"/>
      <c r="AN510" s="14"/>
      <c r="AO510" s="14"/>
      <c r="AP510" s="14">
        <f t="shared" si="1351"/>
        <v>0</v>
      </c>
      <c r="AQ510" s="14"/>
      <c r="AR510" s="14"/>
      <c r="AS510" s="14"/>
      <c r="AT510" s="14"/>
      <c r="AU510" s="14"/>
      <c r="AV510" s="14"/>
      <c r="AW510" s="14"/>
      <c r="AX510" s="14"/>
      <c r="AY510" s="14"/>
      <c r="AZ510" s="14">
        <v>0</v>
      </c>
      <c r="BA510" s="14">
        <v>0</v>
      </c>
      <c r="BB510" s="14">
        <v>0</v>
      </c>
      <c r="BC510" s="14"/>
      <c r="BD510" s="14"/>
      <c r="BE510" s="14"/>
      <c r="BF510" s="14"/>
      <c r="BG510" s="14"/>
      <c r="BH510" s="14">
        <f t="shared" si="1352"/>
        <v>0</v>
      </c>
      <c r="BI510" s="14"/>
      <c r="BJ510" s="14"/>
      <c r="BK510" s="14"/>
      <c r="BL510" s="14"/>
      <c r="BM510" s="14"/>
      <c r="BN510" s="14"/>
      <c r="BO510" s="14"/>
      <c r="BP510" s="14"/>
      <c r="BQ510" s="14"/>
      <c r="BR510" s="14">
        <v>0</v>
      </c>
      <c r="BS510" s="14">
        <v>0</v>
      </c>
      <c r="BT510" s="14">
        <v>3000</v>
      </c>
      <c r="BU510" s="14">
        <v>10020</v>
      </c>
      <c r="BV510" s="14">
        <v>10020</v>
      </c>
      <c r="BW510" s="14">
        <f t="shared" si="1330"/>
        <v>0</v>
      </c>
      <c r="BX510" s="14">
        <v>0</v>
      </c>
      <c r="BY510" s="14">
        <v>0</v>
      </c>
      <c r="BZ510" s="14">
        <v>0</v>
      </c>
      <c r="CA510" s="14">
        <f t="shared" si="1422"/>
        <v>10020</v>
      </c>
      <c r="CB510" s="122">
        <f t="shared" si="1433"/>
        <v>100</v>
      </c>
    </row>
    <row r="511" spans="1:80" ht="22.5" x14ac:dyDescent="0.25">
      <c r="A511" s="1" t="s">
        <v>1</v>
      </c>
      <c r="B511" s="1" t="s">
        <v>1</v>
      </c>
      <c r="C511" s="1" t="s">
        <v>1</v>
      </c>
      <c r="D511" s="78" t="s">
        <v>1</v>
      </c>
      <c r="E511" s="78" t="s">
        <v>1</v>
      </c>
      <c r="F511" s="78" t="s">
        <v>1</v>
      </c>
      <c r="G511" s="2" t="s">
        <v>1</v>
      </c>
      <c r="H511" s="10" t="s">
        <v>66</v>
      </c>
      <c r="I511" s="11">
        <f>SUM(I512)</f>
        <v>4795185</v>
      </c>
      <c r="J511" s="11">
        <f t="shared" si="1421"/>
        <v>2954423</v>
      </c>
      <c r="K511" s="11">
        <f t="shared" ref="K511:Q511" si="1468">SUM(K512)</f>
        <v>2954423</v>
      </c>
      <c r="L511" s="11">
        <f t="shared" si="1424"/>
        <v>0</v>
      </c>
      <c r="M511" s="11">
        <f t="shared" si="1468"/>
        <v>0</v>
      </c>
      <c r="N511" s="11">
        <f t="shared" si="1468"/>
        <v>0</v>
      </c>
      <c r="O511" s="11">
        <f t="shared" si="1468"/>
        <v>0</v>
      </c>
      <c r="P511" s="11">
        <f t="shared" si="1468"/>
        <v>0</v>
      </c>
      <c r="Q511" s="11">
        <f t="shared" si="1468"/>
        <v>0</v>
      </c>
      <c r="R511" s="11">
        <f t="shared" ref="R511:AG511" si="1469">SUM(R512)</f>
        <v>0</v>
      </c>
      <c r="S511" s="11">
        <f t="shared" si="1469"/>
        <v>0</v>
      </c>
      <c r="T511" s="11">
        <f t="shared" si="1469"/>
        <v>0</v>
      </c>
      <c r="U511" s="11">
        <f t="shared" si="1469"/>
        <v>0</v>
      </c>
      <c r="V511" s="11">
        <f t="shared" si="1469"/>
        <v>0</v>
      </c>
      <c r="W511" s="11">
        <f t="shared" si="1469"/>
        <v>0</v>
      </c>
      <c r="X511" s="11">
        <f t="shared" si="1469"/>
        <v>0</v>
      </c>
      <c r="Y511" s="11">
        <f t="shared" si="1469"/>
        <v>0</v>
      </c>
      <c r="Z511" s="11">
        <f t="shared" si="1469"/>
        <v>0</v>
      </c>
      <c r="AA511" s="11">
        <f t="shared" si="1469"/>
        <v>0</v>
      </c>
      <c r="AB511" s="11">
        <f t="shared" si="1469"/>
        <v>0</v>
      </c>
      <c r="AC511" s="11">
        <f t="shared" si="1469"/>
        <v>0</v>
      </c>
      <c r="AD511" s="11">
        <f t="shared" si="1469"/>
        <v>0</v>
      </c>
      <c r="AE511" s="11">
        <f t="shared" si="1469"/>
        <v>0</v>
      </c>
      <c r="AF511" s="11">
        <f t="shared" si="1469"/>
        <v>0</v>
      </c>
      <c r="AG511" s="11">
        <f t="shared" si="1469"/>
        <v>0</v>
      </c>
      <c r="AH511" s="11">
        <v>0</v>
      </c>
      <c r="AI511" s="11">
        <v>0</v>
      </c>
      <c r="AJ511" s="11">
        <f t="shared" ref="AJ511:AY511" si="1470">SUM(AJ512)</f>
        <v>0</v>
      </c>
      <c r="AK511" s="11">
        <f t="shared" si="1470"/>
        <v>0</v>
      </c>
      <c r="AL511" s="11">
        <f t="shared" si="1470"/>
        <v>0</v>
      </c>
      <c r="AM511" s="11">
        <f t="shared" si="1470"/>
        <v>0</v>
      </c>
      <c r="AN511" s="11">
        <f t="shared" si="1470"/>
        <v>0</v>
      </c>
      <c r="AO511" s="11">
        <f t="shared" si="1470"/>
        <v>0</v>
      </c>
      <c r="AP511" s="11">
        <f t="shared" si="1470"/>
        <v>0</v>
      </c>
      <c r="AQ511" s="11">
        <f t="shared" si="1470"/>
        <v>0</v>
      </c>
      <c r="AR511" s="11">
        <f t="shared" si="1470"/>
        <v>0</v>
      </c>
      <c r="AS511" s="11">
        <f t="shared" si="1470"/>
        <v>0</v>
      </c>
      <c r="AT511" s="11">
        <f t="shared" si="1470"/>
        <v>0</v>
      </c>
      <c r="AU511" s="11">
        <f t="shared" si="1470"/>
        <v>0</v>
      </c>
      <c r="AV511" s="11">
        <f t="shared" si="1470"/>
        <v>0</v>
      </c>
      <c r="AW511" s="11">
        <f t="shared" si="1470"/>
        <v>0</v>
      </c>
      <c r="AX511" s="11">
        <f t="shared" si="1470"/>
        <v>0</v>
      </c>
      <c r="AY511" s="11">
        <f t="shared" si="1470"/>
        <v>0</v>
      </c>
      <c r="AZ511" s="11">
        <v>0</v>
      </c>
      <c r="BA511" s="11">
        <v>0</v>
      </c>
      <c r="BB511" s="11">
        <f t="shared" ref="BB511:BQ511" si="1471">SUM(BB512)</f>
        <v>0</v>
      </c>
      <c r="BC511" s="11">
        <f t="shared" si="1471"/>
        <v>0</v>
      </c>
      <c r="BD511" s="11">
        <f t="shared" si="1471"/>
        <v>0</v>
      </c>
      <c r="BE511" s="11">
        <f t="shared" si="1471"/>
        <v>0</v>
      </c>
      <c r="BF511" s="11">
        <f t="shared" si="1471"/>
        <v>0</v>
      </c>
      <c r="BG511" s="11">
        <f t="shared" si="1471"/>
        <v>0</v>
      </c>
      <c r="BH511" s="11">
        <f t="shared" si="1471"/>
        <v>0</v>
      </c>
      <c r="BI511" s="11">
        <f t="shared" si="1471"/>
        <v>0</v>
      </c>
      <c r="BJ511" s="11">
        <f t="shared" si="1471"/>
        <v>0</v>
      </c>
      <c r="BK511" s="11">
        <f t="shared" si="1471"/>
        <v>0</v>
      </c>
      <c r="BL511" s="11">
        <f t="shared" si="1471"/>
        <v>0</v>
      </c>
      <c r="BM511" s="11">
        <f t="shared" si="1471"/>
        <v>0</v>
      </c>
      <c r="BN511" s="11">
        <f t="shared" si="1471"/>
        <v>0</v>
      </c>
      <c r="BO511" s="11">
        <f t="shared" si="1471"/>
        <v>0</v>
      </c>
      <c r="BP511" s="11">
        <f t="shared" si="1471"/>
        <v>0</v>
      </c>
      <c r="BQ511" s="11">
        <f t="shared" si="1471"/>
        <v>0</v>
      </c>
      <c r="BR511" s="11">
        <v>0</v>
      </c>
      <c r="BS511" s="11">
        <v>0</v>
      </c>
      <c r="BT511" s="11">
        <f t="shared" ref="BT511:BX511" si="1472">SUM(BT512)</f>
        <v>5435085</v>
      </c>
      <c r="BU511" s="11">
        <f t="shared" si="1472"/>
        <v>5404085</v>
      </c>
      <c r="BV511" s="11">
        <f t="shared" si="1472"/>
        <v>2904002</v>
      </c>
      <c r="BW511" s="11">
        <f t="shared" si="1472"/>
        <v>1265083</v>
      </c>
      <c r="BX511" s="11">
        <f t="shared" si="1472"/>
        <v>441749</v>
      </c>
      <c r="BY511" s="11">
        <f t="shared" ref="BY511" si="1473">SUM(BY512)</f>
        <v>411666</v>
      </c>
      <c r="BZ511" s="11">
        <f t="shared" ref="BZ511" si="1474">SUM(BZ512)</f>
        <v>411668</v>
      </c>
      <c r="CA511" s="11">
        <f t="shared" si="1422"/>
        <v>4169085</v>
      </c>
      <c r="CB511" s="123">
        <f t="shared" si="1433"/>
        <v>77.146917563287772</v>
      </c>
    </row>
    <row r="512" spans="1:80" x14ac:dyDescent="0.25">
      <c r="A512" s="4" t="s">
        <v>238</v>
      </c>
      <c r="B512" s="4" t="s">
        <v>3</v>
      </c>
      <c r="C512" s="4" t="s">
        <v>28</v>
      </c>
      <c r="D512" s="79" t="s">
        <v>252</v>
      </c>
      <c r="E512" s="78" t="s">
        <v>67</v>
      </c>
      <c r="F512" s="78" t="s">
        <v>1</v>
      </c>
      <c r="G512" s="2" t="s">
        <v>1</v>
      </c>
      <c r="H512" s="2" t="s">
        <v>68</v>
      </c>
      <c r="I512" s="12">
        <f>SUM(I513,I515,I518,I520)</f>
        <v>4795185</v>
      </c>
      <c r="J512" s="12">
        <f t="shared" si="1421"/>
        <v>2954423</v>
      </c>
      <c r="K512" s="12">
        <f t="shared" ref="K512" si="1475">SUM(K513,K515,K518,K520)</f>
        <v>2954423</v>
      </c>
      <c r="L512" s="12">
        <f t="shared" si="1424"/>
        <v>0</v>
      </c>
      <c r="M512" s="12">
        <f t="shared" ref="M512:Q512" si="1476">SUM(M513,M515,M518,M520)</f>
        <v>0</v>
      </c>
      <c r="N512" s="12">
        <f t="shared" si="1476"/>
        <v>0</v>
      </c>
      <c r="O512" s="12">
        <f t="shared" si="1476"/>
        <v>0</v>
      </c>
      <c r="P512" s="12">
        <f t="shared" si="1476"/>
        <v>0</v>
      </c>
      <c r="Q512" s="12">
        <f t="shared" si="1476"/>
        <v>0</v>
      </c>
      <c r="R512" s="12">
        <f t="shared" ref="R512:AG512" si="1477">SUM(R513,R515,R518,R520)</f>
        <v>0</v>
      </c>
      <c r="S512" s="12">
        <f t="shared" si="1477"/>
        <v>0</v>
      </c>
      <c r="T512" s="12">
        <f t="shared" si="1477"/>
        <v>0</v>
      </c>
      <c r="U512" s="12">
        <f t="shared" si="1477"/>
        <v>0</v>
      </c>
      <c r="V512" s="12">
        <f t="shared" si="1477"/>
        <v>0</v>
      </c>
      <c r="W512" s="12">
        <f t="shared" si="1477"/>
        <v>0</v>
      </c>
      <c r="X512" s="12">
        <f t="shared" ref="X512" si="1478">SUM(X513,X515,X518,X520)</f>
        <v>0</v>
      </c>
      <c r="Y512" s="12">
        <f t="shared" si="1477"/>
        <v>0</v>
      </c>
      <c r="Z512" s="12">
        <f t="shared" si="1477"/>
        <v>0</v>
      </c>
      <c r="AA512" s="12">
        <f t="shared" si="1477"/>
        <v>0</v>
      </c>
      <c r="AB512" s="12">
        <f t="shared" si="1477"/>
        <v>0</v>
      </c>
      <c r="AC512" s="12">
        <f t="shared" si="1477"/>
        <v>0</v>
      </c>
      <c r="AD512" s="12">
        <f t="shared" si="1477"/>
        <v>0</v>
      </c>
      <c r="AE512" s="12">
        <f t="shared" si="1477"/>
        <v>0</v>
      </c>
      <c r="AF512" s="12">
        <f t="shared" si="1477"/>
        <v>0</v>
      </c>
      <c r="AG512" s="12">
        <f t="shared" si="1477"/>
        <v>0</v>
      </c>
      <c r="AH512" s="12">
        <v>0</v>
      </c>
      <c r="AI512" s="12">
        <v>0</v>
      </c>
      <c r="AJ512" s="12">
        <f t="shared" ref="AJ512:AY512" si="1479">SUM(AJ513,AJ515,AJ518,AJ520)</f>
        <v>0</v>
      </c>
      <c r="AK512" s="12">
        <f t="shared" si="1479"/>
        <v>0</v>
      </c>
      <c r="AL512" s="12">
        <f t="shared" si="1479"/>
        <v>0</v>
      </c>
      <c r="AM512" s="12">
        <f t="shared" si="1479"/>
        <v>0</v>
      </c>
      <c r="AN512" s="12">
        <f t="shared" si="1479"/>
        <v>0</v>
      </c>
      <c r="AO512" s="12">
        <f t="shared" si="1479"/>
        <v>0</v>
      </c>
      <c r="AP512" s="12">
        <f t="shared" ref="AP512" si="1480">SUM(AP513,AP515,AP518,AP520)</f>
        <v>0</v>
      </c>
      <c r="AQ512" s="12">
        <f t="shared" si="1479"/>
        <v>0</v>
      </c>
      <c r="AR512" s="12">
        <f t="shared" si="1479"/>
        <v>0</v>
      </c>
      <c r="AS512" s="12">
        <f t="shared" si="1479"/>
        <v>0</v>
      </c>
      <c r="AT512" s="12">
        <f t="shared" si="1479"/>
        <v>0</v>
      </c>
      <c r="AU512" s="12">
        <f t="shared" si="1479"/>
        <v>0</v>
      </c>
      <c r="AV512" s="12">
        <f t="shared" si="1479"/>
        <v>0</v>
      </c>
      <c r="AW512" s="12">
        <f t="shared" si="1479"/>
        <v>0</v>
      </c>
      <c r="AX512" s="12">
        <f t="shared" si="1479"/>
        <v>0</v>
      </c>
      <c r="AY512" s="12">
        <f t="shared" si="1479"/>
        <v>0</v>
      </c>
      <c r="AZ512" s="12">
        <v>0</v>
      </c>
      <c r="BA512" s="12">
        <v>0</v>
      </c>
      <c r="BB512" s="12">
        <f t="shared" ref="BB512:BQ512" si="1481">SUM(BB513,BB515,BB518,BB520)</f>
        <v>0</v>
      </c>
      <c r="BC512" s="12">
        <f t="shared" si="1481"/>
        <v>0</v>
      </c>
      <c r="BD512" s="12">
        <f t="shared" si="1481"/>
        <v>0</v>
      </c>
      <c r="BE512" s="12">
        <f t="shared" si="1481"/>
        <v>0</v>
      </c>
      <c r="BF512" s="12">
        <f t="shared" si="1481"/>
        <v>0</v>
      </c>
      <c r="BG512" s="12">
        <f t="shared" si="1481"/>
        <v>0</v>
      </c>
      <c r="BH512" s="12">
        <f t="shared" ref="BH512" si="1482">SUM(BH513,BH515,BH518,BH520)</f>
        <v>0</v>
      </c>
      <c r="BI512" s="12">
        <f t="shared" si="1481"/>
        <v>0</v>
      </c>
      <c r="BJ512" s="12">
        <f t="shared" si="1481"/>
        <v>0</v>
      </c>
      <c r="BK512" s="12">
        <f t="shared" si="1481"/>
        <v>0</v>
      </c>
      <c r="BL512" s="12">
        <f t="shared" si="1481"/>
        <v>0</v>
      </c>
      <c r="BM512" s="12">
        <f t="shared" si="1481"/>
        <v>0</v>
      </c>
      <c r="BN512" s="12">
        <f t="shared" si="1481"/>
        <v>0</v>
      </c>
      <c r="BO512" s="12">
        <f t="shared" si="1481"/>
        <v>0</v>
      </c>
      <c r="BP512" s="12">
        <f t="shared" si="1481"/>
        <v>0</v>
      </c>
      <c r="BQ512" s="12">
        <f t="shared" si="1481"/>
        <v>0</v>
      </c>
      <c r="BR512" s="12">
        <v>0</v>
      </c>
      <c r="BS512" s="12">
        <v>0</v>
      </c>
      <c r="BT512" s="12">
        <f t="shared" ref="BT512:BZ512" si="1483">SUM(BT513,BT515,BT518,BT520)</f>
        <v>5435085</v>
      </c>
      <c r="BU512" s="12">
        <f t="shared" si="1483"/>
        <v>5404085</v>
      </c>
      <c r="BV512" s="12">
        <f t="shared" si="1483"/>
        <v>2904002</v>
      </c>
      <c r="BW512" s="12">
        <f t="shared" si="1483"/>
        <v>1265083</v>
      </c>
      <c r="BX512" s="12">
        <f t="shared" si="1483"/>
        <v>441749</v>
      </c>
      <c r="BY512" s="12">
        <f t="shared" si="1483"/>
        <v>411666</v>
      </c>
      <c r="BZ512" s="12">
        <f t="shared" si="1483"/>
        <v>411668</v>
      </c>
      <c r="CA512" s="12">
        <f t="shared" si="1422"/>
        <v>4169085</v>
      </c>
      <c r="CB512" s="124">
        <f t="shared" si="1433"/>
        <v>77.146917563287772</v>
      </c>
    </row>
    <row r="513" spans="1:80" x14ac:dyDescent="0.25">
      <c r="A513" s="1" t="s">
        <v>238</v>
      </c>
      <c r="B513" s="1" t="s">
        <v>3</v>
      </c>
      <c r="C513" s="1" t="s">
        <v>28</v>
      </c>
      <c r="D513" s="82" t="s">
        <v>252</v>
      </c>
      <c r="E513" s="82" t="s">
        <v>267</v>
      </c>
      <c r="F513" s="79" t="s">
        <v>1</v>
      </c>
      <c r="G513" s="13" t="s">
        <v>1</v>
      </c>
      <c r="H513" s="2" t="s">
        <v>268</v>
      </c>
      <c r="I513" s="12">
        <f>SUM(I514)</f>
        <v>60000</v>
      </c>
      <c r="J513" s="12">
        <f t="shared" si="1421"/>
        <v>60000</v>
      </c>
      <c r="K513" s="12">
        <f t="shared" ref="K513:Q513" si="1484">SUM(K514)</f>
        <v>60000</v>
      </c>
      <c r="L513" s="12">
        <f t="shared" si="1424"/>
        <v>0</v>
      </c>
      <c r="M513" s="12">
        <f t="shared" si="1484"/>
        <v>0</v>
      </c>
      <c r="N513" s="12">
        <f t="shared" si="1484"/>
        <v>0</v>
      </c>
      <c r="O513" s="12">
        <f t="shared" si="1484"/>
        <v>0</v>
      </c>
      <c r="P513" s="12">
        <f t="shared" si="1484"/>
        <v>0</v>
      </c>
      <c r="Q513" s="12">
        <f t="shared" si="1484"/>
        <v>0</v>
      </c>
      <c r="R513" s="12">
        <f t="shared" ref="R513:AG513" si="1485">SUM(R514)</f>
        <v>0</v>
      </c>
      <c r="S513" s="12">
        <f t="shared" si="1485"/>
        <v>0</v>
      </c>
      <c r="T513" s="12">
        <f t="shared" si="1485"/>
        <v>0</v>
      </c>
      <c r="U513" s="12">
        <f t="shared" si="1485"/>
        <v>0</v>
      </c>
      <c r="V513" s="12">
        <f t="shared" si="1485"/>
        <v>0</v>
      </c>
      <c r="W513" s="12">
        <f t="shared" si="1485"/>
        <v>0</v>
      </c>
      <c r="X513" s="12">
        <f t="shared" si="1485"/>
        <v>0</v>
      </c>
      <c r="Y513" s="12">
        <f t="shared" si="1485"/>
        <v>0</v>
      </c>
      <c r="Z513" s="12">
        <f t="shared" si="1485"/>
        <v>0</v>
      </c>
      <c r="AA513" s="12">
        <f t="shared" si="1485"/>
        <v>0</v>
      </c>
      <c r="AB513" s="12">
        <f t="shared" si="1485"/>
        <v>0</v>
      </c>
      <c r="AC513" s="12">
        <f t="shared" si="1485"/>
        <v>0</v>
      </c>
      <c r="AD513" s="12">
        <f t="shared" si="1485"/>
        <v>0</v>
      </c>
      <c r="AE513" s="12">
        <f t="shared" si="1485"/>
        <v>0</v>
      </c>
      <c r="AF513" s="12">
        <f t="shared" si="1485"/>
        <v>0</v>
      </c>
      <c r="AG513" s="12">
        <f t="shared" si="1485"/>
        <v>0</v>
      </c>
      <c r="AH513" s="12">
        <v>0</v>
      </c>
      <c r="AI513" s="12">
        <v>0</v>
      </c>
      <c r="AJ513" s="12">
        <f t="shared" ref="AJ513:AY513" si="1486">SUM(AJ514)</f>
        <v>0</v>
      </c>
      <c r="AK513" s="12">
        <f t="shared" si="1486"/>
        <v>0</v>
      </c>
      <c r="AL513" s="12">
        <f t="shared" si="1486"/>
        <v>0</v>
      </c>
      <c r="AM513" s="12">
        <f t="shared" si="1486"/>
        <v>0</v>
      </c>
      <c r="AN513" s="12">
        <f t="shared" si="1486"/>
        <v>0</v>
      </c>
      <c r="AO513" s="12">
        <f t="shared" si="1486"/>
        <v>0</v>
      </c>
      <c r="AP513" s="12">
        <f t="shared" si="1486"/>
        <v>0</v>
      </c>
      <c r="AQ513" s="12">
        <f t="shared" si="1486"/>
        <v>0</v>
      </c>
      <c r="AR513" s="12">
        <f t="shared" si="1486"/>
        <v>0</v>
      </c>
      <c r="AS513" s="12">
        <f t="shared" si="1486"/>
        <v>0</v>
      </c>
      <c r="AT513" s="12">
        <f t="shared" si="1486"/>
        <v>0</v>
      </c>
      <c r="AU513" s="12">
        <f t="shared" si="1486"/>
        <v>0</v>
      </c>
      <c r="AV513" s="12">
        <f t="shared" si="1486"/>
        <v>0</v>
      </c>
      <c r="AW513" s="12">
        <f t="shared" si="1486"/>
        <v>0</v>
      </c>
      <c r="AX513" s="12">
        <f t="shared" si="1486"/>
        <v>0</v>
      </c>
      <c r="AY513" s="12">
        <f t="shared" si="1486"/>
        <v>0</v>
      </c>
      <c r="AZ513" s="12">
        <v>0</v>
      </c>
      <c r="BA513" s="12">
        <v>0</v>
      </c>
      <c r="BB513" s="12">
        <f t="shared" ref="BB513:BQ513" si="1487">SUM(BB514)</f>
        <v>0</v>
      </c>
      <c r="BC513" s="12">
        <f t="shared" si="1487"/>
        <v>0</v>
      </c>
      <c r="BD513" s="12">
        <f t="shared" si="1487"/>
        <v>0</v>
      </c>
      <c r="BE513" s="12">
        <f t="shared" si="1487"/>
        <v>0</v>
      </c>
      <c r="BF513" s="12">
        <f t="shared" si="1487"/>
        <v>0</v>
      </c>
      <c r="BG513" s="12">
        <f t="shared" si="1487"/>
        <v>0</v>
      </c>
      <c r="BH513" s="12">
        <f t="shared" si="1487"/>
        <v>0</v>
      </c>
      <c r="BI513" s="12">
        <f t="shared" si="1487"/>
        <v>0</v>
      </c>
      <c r="BJ513" s="12">
        <f t="shared" si="1487"/>
        <v>0</v>
      </c>
      <c r="BK513" s="12">
        <f t="shared" si="1487"/>
        <v>0</v>
      </c>
      <c r="BL513" s="12">
        <f t="shared" si="1487"/>
        <v>0</v>
      </c>
      <c r="BM513" s="12">
        <f t="shared" si="1487"/>
        <v>0</v>
      </c>
      <c r="BN513" s="12">
        <f t="shared" si="1487"/>
        <v>0</v>
      </c>
      <c r="BO513" s="12">
        <f t="shared" si="1487"/>
        <v>0</v>
      </c>
      <c r="BP513" s="12">
        <f t="shared" si="1487"/>
        <v>0</v>
      </c>
      <c r="BQ513" s="12">
        <f t="shared" si="1487"/>
        <v>0</v>
      </c>
      <c r="BR513" s="12">
        <v>0</v>
      </c>
      <c r="BS513" s="12">
        <v>0</v>
      </c>
      <c r="BT513" s="12">
        <f t="shared" ref="BT513:BZ513" si="1488">SUM(BT514)</f>
        <v>60000</v>
      </c>
      <c r="BU513" s="12">
        <f t="shared" si="1488"/>
        <v>60000</v>
      </c>
      <c r="BV513" s="12">
        <f t="shared" si="1488"/>
        <v>60000</v>
      </c>
      <c r="BW513" s="12">
        <f t="shared" si="1488"/>
        <v>0</v>
      </c>
      <c r="BX513" s="12">
        <f t="shared" si="1488"/>
        <v>0</v>
      </c>
      <c r="BY513" s="12">
        <f t="shared" si="1488"/>
        <v>0</v>
      </c>
      <c r="BZ513" s="12">
        <f t="shared" si="1488"/>
        <v>0</v>
      </c>
      <c r="CA513" s="12">
        <f t="shared" si="1422"/>
        <v>60000</v>
      </c>
      <c r="CB513" s="124">
        <f t="shared" si="1433"/>
        <v>100</v>
      </c>
    </row>
    <row r="514" spans="1:80" x14ac:dyDescent="0.25">
      <c r="A514" s="4" t="s">
        <v>238</v>
      </c>
      <c r="B514" s="4" t="s">
        <v>3</v>
      </c>
      <c r="C514" s="4" t="s">
        <v>28</v>
      </c>
      <c r="D514" s="79" t="s">
        <v>252</v>
      </c>
      <c r="E514" s="89">
        <v>6141</v>
      </c>
      <c r="F514" s="79" t="s">
        <v>269</v>
      </c>
      <c r="G514" s="74" t="s">
        <v>1892</v>
      </c>
      <c r="H514" s="13" t="s">
        <v>268</v>
      </c>
      <c r="I514" s="14">
        <v>60000</v>
      </c>
      <c r="J514" s="14">
        <f t="shared" si="1421"/>
        <v>60000</v>
      </c>
      <c r="K514" s="14">
        <v>60000</v>
      </c>
      <c r="L514" s="14">
        <f t="shared" si="1424"/>
        <v>0</v>
      </c>
      <c r="M514" s="14">
        <v>0</v>
      </c>
      <c r="N514" s="14">
        <v>0</v>
      </c>
      <c r="O514" s="14">
        <v>0</v>
      </c>
      <c r="P514" s="14">
        <v>0</v>
      </c>
      <c r="Q514" s="14">
        <v>0</v>
      </c>
      <c r="R514" s="14">
        <v>0</v>
      </c>
      <c r="S514" s="14"/>
      <c r="T514" s="14"/>
      <c r="U514" s="14"/>
      <c r="V514" s="14"/>
      <c r="W514" s="14"/>
      <c r="X514" s="14">
        <f t="shared" si="1350"/>
        <v>0</v>
      </c>
      <c r="Y514" s="14"/>
      <c r="Z514" s="14"/>
      <c r="AA514" s="14"/>
      <c r="AB514" s="14"/>
      <c r="AC514" s="14"/>
      <c r="AD514" s="14"/>
      <c r="AE514" s="14"/>
      <c r="AF514" s="14"/>
      <c r="AG514" s="14"/>
      <c r="AH514" s="14">
        <v>0</v>
      </c>
      <c r="AI514" s="14">
        <v>0</v>
      </c>
      <c r="AJ514" s="14">
        <v>0</v>
      </c>
      <c r="AK514" s="14"/>
      <c r="AL514" s="14"/>
      <c r="AM514" s="14"/>
      <c r="AN514" s="14"/>
      <c r="AO514" s="14"/>
      <c r="AP514" s="14">
        <f t="shared" si="1351"/>
        <v>0</v>
      </c>
      <c r="AQ514" s="14"/>
      <c r="AR514" s="14"/>
      <c r="AS514" s="14"/>
      <c r="AT514" s="14"/>
      <c r="AU514" s="14"/>
      <c r="AV514" s="14"/>
      <c r="AW514" s="14"/>
      <c r="AX514" s="14"/>
      <c r="AY514" s="14"/>
      <c r="AZ514" s="14">
        <v>0</v>
      </c>
      <c r="BA514" s="14">
        <v>0</v>
      </c>
      <c r="BB514" s="14">
        <v>0</v>
      </c>
      <c r="BC514" s="14"/>
      <c r="BD514" s="14"/>
      <c r="BE514" s="14"/>
      <c r="BF514" s="14"/>
      <c r="BG514" s="14"/>
      <c r="BH514" s="14">
        <f t="shared" si="1352"/>
        <v>0</v>
      </c>
      <c r="BI514" s="14"/>
      <c r="BJ514" s="14"/>
      <c r="BK514" s="14"/>
      <c r="BL514" s="14"/>
      <c r="BM514" s="14"/>
      <c r="BN514" s="14"/>
      <c r="BO514" s="14"/>
      <c r="BP514" s="14"/>
      <c r="BQ514" s="14"/>
      <c r="BR514" s="14">
        <v>0</v>
      </c>
      <c r="BS514" s="14">
        <v>0</v>
      </c>
      <c r="BT514" s="14">
        <v>60000</v>
      </c>
      <c r="BU514" s="14">
        <v>60000</v>
      </c>
      <c r="BV514" s="14">
        <v>60000</v>
      </c>
      <c r="BW514" s="14">
        <f t="shared" si="1330"/>
        <v>0</v>
      </c>
      <c r="BX514" s="14">
        <v>0</v>
      </c>
      <c r="BY514" s="14">
        <v>0</v>
      </c>
      <c r="BZ514" s="14">
        <v>0</v>
      </c>
      <c r="CA514" s="14">
        <f t="shared" si="1422"/>
        <v>60000</v>
      </c>
      <c r="CB514" s="122">
        <f t="shared" si="1433"/>
        <v>100</v>
      </c>
    </row>
    <row r="515" spans="1:80" x14ac:dyDescent="0.25">
      <c r="A515" s="1" t="s">
        <v>238</v>
      </c>
      <c r="B515" s="1" t="s">
        <v>3</v>
      </c>
      <c r="C515" s="1" t="s">
        <v>28</v>
      </c>
      <c r="D515" s="82" t="s">
        <v>252</v>
      </c>
      <c r="E515" s="82" t="s">
        <v>69</v>
      </c>
      <c r="F515" s="79" t="s">
        <v>1</v>
      </c>
      <c r="G515" s="13" t="s">
        <v>1</v>
      </c>
      <c r="H515" s="2" t="s">
        <v>70</v>
      </c>
      <c r="I515" s="12">
        <f>SUM(I516:I517)</f>
        <v>10100</v>
      </c>
      <c r="J515" s="12">
        <f t="shared" si="1421"/>
        <v>10000</v>
      </c>
      <c r="K515" s="12">
        <f t="shared" ref="K515" si="1489">SUM(K516:K517)</f>
        <v>10000</v>
      </c>
      <c r="L515" s="12">
        <f t="shared" si="1424"/>
        <v>0</v>
      </c>
      <c r="M515" s="12">
        <f t="shared" ref="M515:Q515" si="1490">SUM(M516:M517)</f>
        <v>0</v>
      </c>
      <c r="N515" s="12">
        <f t="shared" si="1490"/>
        <v>0</v>
      </c>
      <c r="O515" s="12">
        <f t="shared" si="1490"/>
        <v>0</v>
      </c>
      <c r="P515" s="12">
        <f t="shared" si="1490"/>
        <v>0</v>
      </c>
      <c r="Q515" s="12">
        <f t="shared" si="1490"/>
        <v>0</v>
      </c>
      <c r="R515" s="12">
        <f t="shared" ref="R515:AG515" si="1491">SUM(R516:R517)</f>
        <v>0</v>
      </c>
      <c r="S515" s="12">
        <f t="shared" si="1491"/>
        <v>0</v>
      </c>
      <c r="T515" s="12">
        <f t="shared" si="1491"/>
        <v>0</v>
      </c>
      <c r="U515" s="12">
        <f t="shared" si="1491"/>
        <v>0</v>
      </c>
      <c r="V515" s="12">
        <f t="shared" si="1491"/>
        <v>0</v>
      </c>
      <c r="W515" s="12">
        <f t="shared" si="1491"/>
        <v>0</v>
      </c>
      <c r="X515" s="12">
        <f t="shared" si="1491"/>
        <v>0</v>
      </c>
      <c r="Y515" s="12">
        <f t="shared" si="1491"/>
        <v>0</v>
      </c>
      <c r="Z515" s="12">
        <f t="shared" si="1491"/>
        <v>0</v>
      </c>
      <c r="AA515" s="12">
        <f t="shared" si="1491"/>
        <v>0</v>
      </c>
      <c r="AB515" s="12">
        <f t="shared" si="1491"/>
        <v>0</v>
      </c>
      <c r="AC515" s="12">
        <f t="shared" si="1491"/>
        <v>0</v>
      </c>
      <c r="AD515" s="12">
        <f t="shared" si="1491"/>
        <v>0</v>
      </c>
      <c r="AE515" s="12">
        <f t="shared" si="1491"/>
        <v>0</v>
      </c>
      <c r="AF515" s="12">
        <f t="shared" si="1491"/>
        <v>0</v>
      </c>
      <c r="AG515" s="12">
        <f t="shared" si="1491"/>
        <v>0</v>
      </c>
      <c r="AH515" s="12">
        <v>0</v>
      </c>
      <c r="AI515" s="12">
        <v>0</v>
      </c>
      <c r="AJ515" s="12">
        <f t="shared" ref="AJ515:AY515" si="1492">SUM(AJ516:AJ517)</f>
        <v>0</v>
      </c>
      <c r="AK515" s="12">
        <f t="shared" si="1492"/>
        <v>0</v>
      </c>
      <c r="AL515" s="12">
        <f t="shared" si="1492"/>
        <v>0</v>
      </c>
      <c r="AM515" s="12">
        <f t="shared" si="1492"/>
        <v>0</v>
      </c>
      <c r="AN515" s="12">
        <f t="shared" si="1492"/>
        <v>0</v>
      </c>
      <c r="AO515" s="12">
        <f t="shared" si="1492"/>
        <v>0</v>
      </c>
      <c r="AP515" s="12">
        <f t="shared" si="1492"/>
        <v>0</v>
      </c>
      <c r="AQ515" s="12">
        <f t="shared" si="1492"/>
        <v>0</v>
      </c>
      <c r="AR515" s="12">
        <f t="shared" si="1492"/>
        <v>0</v>
      </c>
      <c r="AS515" s="12">
        <f t="shared" si="1492"/>
        <v>0</v>
      </c>
      <c r="AT515" s="12">
        <f t="shared" si="1492"/>
        <v>0</v>
      </c>
      <c r="AU515" s="12">
        <f t="shared" si="1492"/>
        <v>0</v>
      </c>
      <c r="AV515" s="12">
        <f t="shared" si="1492"/>
        <v>0</v>
      </c>
      <c r="AW515" s="12">
        <f t="shared" si="1492"/>
        <v>0</v>
      </c>
      <c r="AX515" s="12">
        <f t="shared" si="1492"/>
        <v>0</v>
      </c>
      <c r="AY515" s="12">
        <f t="shared" si="1492"/>
        <v>0</v>
      </c>
      <c r="AZ515" s="12">
        <v>0</v>
      </c>
      <c r="BA515" s="12">
        <v>0</v>
      </c>
      <c r="BB515" s="12">
        <f t="shared" ref="BB515:BQ515" si="1493">SUM(BB516:BB517)</f>
        <v>0</v>
      </c>
      <c r="BC515" s="12">
        <f t="shared" si="1493"/>
        <v>0</v>
      </c>
      <c r="BD515" s="12">
        <f t="shared" si="1493"/>
        <v>0</v>
      </c>
      <c r="BE515" s="12">
        <f t="shared" si="1493"/>
        <v>0</v>
      </c>
      <c r="BF515" s="12">
        <f t="shared" si="1493"/>
        <v>0</v>
      </c>
      <c r="BG515" s="12">
        <f t="shared" si="1493"/>
        <v>0</v>
      </c>
      <c r="BH515" s="12">
        <f t="shared" si="1493"/>
        <v>0</v>
      </c>
      <c r="BI515" s="12">
        <f t="shared" si="1493"/>
        <v>0</v>
      </c>
      <c r="BJ515" s="12">
        <f t="shared" si="1493"/>
        <v>0</v>
      </c>
      <c r="BK515" s="12">
        <f t="shared" si="1493"/>
        <v>0</v>
      </c>
      <c r="BL515" s="12">
        <f t="shared" si="1493"/>
        <v>0</v>
      </c>
      <c r="BM515" s="12">
        <f t="shared" si="1493"/>
        <v>0</v>
      </c>
      <c r="BN515" s="12">
        <f t="shared" si="1493"/>
        <v>0</v>
      </c>
      <c r="BO515" s="12">
        <f t="shared" si="1493"/>
        <v>0</v>
      </c>
      <c r="BP515" s="12">
        <f t="shared" si="1493"/>
        <v>0</v>
      </c>
      <c r="BQ515" s="12">
        <f t="shared" si="1493"/>
        <v>0</v>
      </c>
      <c r="BR515" s="12">
        <v>0</v>
      </c>
      <c r="BS515" s="12">
        <v>0</v>
      </c>
      <c r="BT515" s="12">
        <f t="shared" ref="BT515:BZ515" si="1494">SUM(BT516:BT517)</f>
        <v>10000</v>
      </c>
      <c r="BU515" s="12">
        <f t="shared" si="1494"/>
        <v>10000</v>
      </c>
      <c r="BV515" s="12">
        <f t="shared" si="1494"/>
        <v>10000</v>
      </c>
      <c r="BW515" s="12">
        <f t="shared" si="1494"/>
        <v>0</v>
      </c>
      <c r="BX515" s="12">
        <f t="shared" si="1494"/>
        <v>0</v>
      </c>
      <c r="BY515" s="12">
        <f t="shared" si="1494"/>
        <v>0</v>
      </c>
      <c r="BZ515" s="12">
        <f t="shared" si="1494"/>
        <v>0</v>
      </c>
      <c r="CA515" s="12">
        <f t="shared" si="1422"/>
        <v>10000</v>
      </c>
      <c r="CB515" s="124">
        <f t="shared" si="1433"/>
        <v>100</v>
      </c>
    </row>
    <row r="516" spans="1:80" x14ac:dyDescent="0.25">
      <c r="A516" s="4" t="s">
        <v>238</v>
      </c>
      <c r="B516" s="4" t="s">
        <v>3</v>
      </c>
      <c r="C516" s="4" t="s">
        <v>28</v>
      </c>
      <c r="D516" s="79" t="s">
        <v>252</v>
      </c>
      <c r="E516" s="89">
        <v>6143</v>
      </c>
      <c r="F516" s="79" t="s">
        <v>270</v>
      </c>
      <c r="G516" s="74" t="s">
        <v>1892</v>
      </c>
      <c r="H516" s="13" t="s">
        <v>271</v>
      </c>
      <c r="I516" s="14">
        <v>100</v>
      </c>
      <c r="J516" s="14">
        <f t="shared" si="1421"/>
        <v>0</v>
      </c>
      <c r="K516" s="14">
        <v>0</v>
      </c>
      <c r="L516" s="14">
        <f t="shared" si="1424"/>
        <v>0</v>
      </c>
      <c r="M516" s="14">
        <v>0</v>
      </c>
      <c r="N516" s="14">
        <v>0</v>
      </c>
      <c r="O516" s="14">
        <v>0</v>
      </c>
      <c r="P516" s="14">
        <v>0</v>
      </c>
      <c r="Q516" s="14">
        <v>0</v>
      </c>
      <c r="R516" s="14">
        <v>0</v>
      </c>
      <c r="S516" s="14"/>
      <c r="T516" s="14"/>
      <c r="U516" s="14"/>
      <c r="V516" s="14"/>
      <c r="W516" s="14"/>
      <c r="X516" s="14">
        <f t="shared" si="1350"/>
        <v>0</v>
      </c>
      <c r="Y516" s="14"/>
      <c r="Z516" s="14"/>
      <c r="AA516" s="14"/>
      <c r="AB516" s="14"/>
      <c r="AC516" s="14"/>
      <c r="AD516" s="14"/>
      <c r="AE516" s="14"/>
      <c r="AF516" s="14"/>
      <c r="AG516" s="14"/>
      <c r="AH516" s="14">
        <v>0</v>
      </c>
      <c r="AI516" s="14">
        <v>0</v>
      </c>
      <c r="AJ516" s="14">
        <v>0</v>
      </c>
      <c r="AK516" s="14"/>
      <c r="AL516" s="14"/>
      <c r="AM516" s="14"/>
      <c r="AN516" s="14"/>
      <c r="AO516" s="14"/>
      <c r="AP516" s="14">
        <f t="shared" si="1351"/>
        <v>0</v>
      </c>
      <c r="AQ516" s="14"/>
      <c r="AR516" s="14"/>
      <c r="AS516" s="14"/>
      <c r="AT516" s="14"/>
      <c r="AU516" s="14"/>
      <c r="AV516" s="14"/>
      <c r="AW516" s="14"/>
      <c r="AX516" s="14"/>
      <c r="AY516" s="14"/>
      <c r="AZ516" s="14">
        <v>0</v>
      </c>
      <c r="BA516" s="14">
        <v>0</v>
      </c>
      <c r="BB516" s="14">
        <v>0</v>
      </c>
      <c r="BC516" s="14"/>
      <c r="BD516" s="14"/>
      <c r="BE516" s="14"/>
      <c r="BF516" s="14"/>
      <c r="BG516" s="14"/>
      <c r="BH516" s="14">
        <f t="shared" si="1352"/>
        <v>0</v>
      </c>
      <c r="BI516" s="14"/>
      <c r="BJ516" s="14"/>
      <c r="BK516" s="14"/>
      <c r="BL516" s="14"/>
      <c r="BM516" s="14"/>
      <c r="BN516" s="14"/>
      <c r="BO516" s="14"/>
      <c r="BP516" s="14"/>
      <c r="BQ516" s="14"/>
      <c r="BR516" s="14">
        <v>0</v>
      </c>
      <c r="BS516" s="14">
        <v>0</v>
      </c>
      <c r="BT516" s="14">
        <v>0</v>
      </c>
      <c r="BU516" s="14">
        <v>0</v>
      </c>
      <c r="BV516" s="14">
        <v>0</v>
      </c>
      <c r="BW516" s="14">
        <f t="shared" si="1330"/>
        <v>0</v>
      </c>
      <c r="BX516" s="14">
        <v>0</v>
      </c>
      <c r="BY516" s="14">
        <v>0</v>
      </c>
      <c r="BZ516" s="14">
        <v>0</v>
      </c>
      <c r="CA516" s="14">
        <f t="shared" si="1422"/>
        <v>0</v>
      </c>
      <c r="CB516" s="122" t="str">
        <f t="shared" si="1433"/>
        <v>-</v>
      </c>
    </row>
    <row r="517" spans="1:80" x14ac:dyDescent="0.25">
      <c r="A517" s="4" t="s">
        <v>238</v>
      </c>
      <c r="B517" s="4" t="s">
        <v>3</v>
      </c>
      <c r="C517" s="4" t="s">
        <v>28</v>
      </c>
      <c r="D517" s="79" t="s">
        <v>252</v>
      </c>
      <c r="E517" s="89">
        <v>6143</v>
      </c>
      <c r="F517" s="79" t="s">
        <v>272</v>
      </c>
      <c r="G517" s="74" t="s">
        <v>1892</v>
      </c>
      <c r="H517" s="13" t="s">
        <v>273</v>
      </c>
      <c r="I517" s="14">
        <v>10000</v>
      </c>
      <c r="J517" s="14">
        <f t="shared" si="1421"/>
        <v>10000</v>
      </c>
      <c r="K517" s="14">
        <v>10000</v>
      </c>
      <c r="L517" s="14">
        <f t="shared" si="1424"/>
        <v>0</v>
      </c>
      <c r="M517" s="14">
        <v>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/>
      <c r="T517" s="14"/>
      <c r="U517" s="14"/>
      <c r="V517" s="14"/>
      <c r="W517" s="14"/>
      <c r="X517" s="14">
        <f t="shared" si="1350"/>
        <v>0</v>
      </c>
      <c r="Y517" s="14"/>
      <c r="Z517" s="14"/>
      <c r="AA517" s="14"/>
      <c r="AB517" s="14"/>
      <c r="AC517" s="14"/>
      <c r="AD517" s="14"/>
      <c r="AE517" s="14"/>
      <c r="AF517" s="14"/>
      <c r="AG517" s="14"/>
      <c r="AH517" s="14">
        <v>0</v>
      </c>
      <c r="AI517" s="14">
        <v>0</v>
      </c>
      <c r="AJ517" s="14">
        <v>0</v>
      </c>
      <c r="AK517" s="14"/>
      <c r="AL517" s="14"/>
      <c r="AM517" s="14"/>
      <c r="AN517" s="14"/>
      <c r="AO517" s="14"/>
      <c r="AP517" s="14">
        <f t="shared" si="1351"/>
        <v>0</v>
      </c>
      <c r="AQ517" s="14"/>
      <c r="AR517" s="14"/>
      <c r="AS517" s="14"/>
      <c r="AT517" s="14"/>
      <c r="AU517" s="14"/>
      <c r="AV517" s="14"/>
      <c r="AW517" s="14"/>
      <c r="AX517" s="14"/>
      <c r="AY517" s="14"/>
      <c r="AZ517" s="14">
        <v>0</v>
      </c>
      <c r="BA517" s="14">
        <v>0</v>
      </c>
      <c r="BB517" s="14">
        <v>0</v>
      </c>
      <c r="BC517" s="14"/>
      <c r="BD517" s="14"/>
      <c r="BE517" s="14"/>
      <c r="BF517" s="14"/>
      <c r="BG517" s="14"/>
      <c r="BH517" s="14">
        <f t="shared" si="1352"/>
        <v>0</v>
      </c>
      <c r="BI517" s="14"/>
      <c r="BJ517" s="14"/>
      <c r="BK517" s="14"/>
      <c r="BL517" s="14"/>
      <c r="BM517" s="14"/>
      <c r="BN517" s="14"/>
      <c r="BO517" s="14"/>
      <c r="BP517" s="14"/>
      <c r="BQ517" s="14"/>
      <c r="BR517" s="14">
        <v>0</v>
      </c>
      <c r="BS517" s="14">
        <v>0</v>
      </c>
      <c r="BT517" s="14">
        <v>10000</v>
      </c>
      <c r="BU517" s="14">
        <v>10000</v>
      </c>
      <c r="BV517" s="14">
        <v>10000</v>
      </c>
      <c r="BW517" s="14">
        <f t="shared" si="1330"/>
        <v>0</v>
      </c>
      <c r="BX517" s="14">
        <v>0</v>
      </c>
      <c r="BY517" s="14">
        <v>0</v>
      </c>
      <c r="BZ517" s="14">
        <v>0</v>
      </c>
      <c r="CA517" s="14">
        <f t="shared" si="1422"/>
        <v>10000</v>
      </c>
      <c r="CB517" s="122">
        <f t="shared" si="1433"/>
        <v>100</v>
      </c>
    </row>
    <row r="518" spans="1:80" x14ac:dyDescent="0.25">
      <c r="A518" s="1" t="s">
        <v>238</v>
      </c>
      <c r="B518" s="1" t="s">
        <v>3</v>
      </c>
      <c r="C518" s="1" t="s">
        <v>28</v>
      </c>
      <c r="D518" s="82" t="s">
        <v>252</v>
      </c>
      <c r="E518" s="82" t="s">
        <v>274</v>
      </c>
      <c r="F518" s="79" t="s">
        <v>1</v>
      </c>
      <c r="G518" s="13" t="s">
        <v>1</v>
      </c>
      <c r="H518" s="2" t="s">
        <v>275</v>
      </c>
      <c r="I518" s="12">
        <f>SUM(I519)</f>
        <v>4300000</v>
      </c>
      <c r="J518" s="12">
        <f t="shared" si="1421"/>
        <v>2459338</v>
      </c>
      <c r="K518" s="12">
        <f t="shared" ref="K518:Q518" si="1495">SUM(K519)</f>
        <v>2459338</v>
      </c>
      <c r="L518" s="12">
        <f t="shared" si="1424"/>
        <v>0</v>
      </c>
      <c r="M518" s="12">
        <f t="shared" si="1495"/>
        <v>0</v>
      </c>
      <c r="N518" s="12">
        <f t="shared" si="1495"/>
        <v>0</v>
      </c>
      <c r="O518" s="12">
        <f t="shared" si="1495"/>
        <v>0</v>
      </c>
      <c r="P518" s="12">
        <f t="shared" si="1495"/>
        <v>0</v>
      </c>
      <c r="Q518" s="12">
        <f t="shared" si="1495"/>
        <v>0</v>
      </c>
      <c r="R518" s="12">
        <f t="shared" ref="R518:AG518" si="1496">SUM(R519)</f>
        <v>0</v>
      </c>
      <c r="S518" s="12">
        <f t="shared" si="1496"/>
        <v>0</v>
      </c>
      <c r="T518" s="12">
        <f t="shared" si="1496"/>
        <v>0</v>
      </c>
      <c r="U518" s="12">
        <f t="shared" si="1496"/>
        <v>0</v>
      </c>
      <c r="V518" s="12">
        <f t="shared" si="1496"/>
        <v>0</v>
      </c>
      <c r="W518" s="12">
        <f t="shared" si="1496"/>
        <v>0</v>
      </c>
      <c r="X518" s="12">
        <f t="shared" si="1496"/>
        <v>0</v>
      </c>
      <c r="Y518" s="12">
        <f t="shared" si="1496"/>
        <v>0</v>
      </c>
      <c r="Z518" s="12">
        <f t="shared" si="1496"/>
        <v>0</v>
      </c>
      <c r="AA518" s="12">
        <f t="shared" si="1496"/>
        <v>0</v>
      </c>
      <c r="AB518" s="12">
        <f t="shared" si="1496"/>
        <v>0</v>
      </c>
      <c r="AC518" s="12">
        <f t="shared" si="1496"/>
        <v>0</v>
      </c>
      <c r="AD518" s="12">
        <f t="shared" si="1496"/>
        <v>0</v>
      </c>
      <c r="AE518" s="12">
        <f t="shared" si="1496"/>
        <v>0</v>
      </c>
      <c r="AF518" s="12">
        <f t="shared" si="1496"/>
        <v>0</v>
      </c>
      <c r="AG518" s="12">
        <f t="shared" si="1496"/>
        <v>0</v>
      </c>
      <c r="AH518" s="12">
        <v>0</v>
      </c>
      <c r="AI518" s="12">
        <v>0</v>
      </c>
      <c r="AJ518" s="12">
        <f t="shared" ref="AJ518:AY518" si="1497">SUM(AJ519)</f>
        <v>0</v>
      </c>
      <c r="AK518" s="12">
        <f t="shared" si="1497"/>
        <v>0</v>
      </c>
      <c r="AL518" s="12">
        <f t="shared" si="1497"/>
        <v>0</v>
      </c>
      <c r="AM518" s="12">
        <f t="shared" si="1497"/>
        <v>0</v>
      </c>
      <c r="AN518" s="12">
        <f t="shared" si="1497"/>
        <v>0</v>
      </c>
      <c r="AO518" s="12">
        <f t="shared" si="1497"/>
        <v>0</v>
      </c>
      <c r="AP518" s="12">
        <f t="shared" si="1497"/>
        <v>0</v>
      </c>
      <c r="AQ518" s="12">
        <f t="shared" si="1497"/>
        <v>0</v>
      </c>
      <c r="AR518" s="12">
        <f t="shared" si="1497"/>
        <v>0</v>
      </c>
      <c r="AS518" s="12">
        <f t="shared" si="1497"/>
        <v>0</v>
      </c>
      <c r="AT518" s="12">
        <f t="shared" si="1497"/>
        <v>0</v>
      </c>
      <c r="AU518" s="12">
        <f t="shared" si="1497"/>
        <v>0</v>
      </c>
      <c r="AV518" s="12">
        <f t="shared" si="1497"/>
        <v>0</v>
      </c>
      <c r="AW518" s="12">
        <f t="shared" si="1497"/>
        <v>0</v>
      </c>
      <c r="AX518" s="12">
        <f t="shared" si="1497"/>
        <v>0</v>
      </c>
      <c r="AY518" s="12">
        <f t="shared" si="1497"/>
        <v>0</v>
      </c>
      <c r="AZ518" s="12">
        <v>0</v>
      </c>
      <c r="BA518" s="12">
        <v>0</v>
      </c>
      <c r="BB518" s="12">
        <f t="shared" ref="BB518:BQ518" si="1498">SUM(BB519)</f>
        <v>0</v>
      </c>
      <c r="BC518" s="12">
        <f t="shared" si="1498"/>
        <v>0</v>
      </c>
      <c r="BD518" s="12">
        <f t="shared" si="1498"/>
        <v>0</v>
      </c>
      <c r="BE518" s="12">
        <f t="shared" si="1498"/>
        <v>0</v>
      </c>
      <c r="BF518" s="12">
        <f t="shared" si="1498"/>
        <v>0</v>
      </c>
      <c r="BG518" s="12">
        <f t="shared" si="1498"/>
        <v>0</v>
      </c>
      <c r="BH518" s="12">
        <f t="shared" si="1498"/>
        <v>0</v>
      </c>
      <c r="BI518" s="12">
        <f t="shared" si="1498"/>
        <v>0</v>
      </c>
      <c r="BJ518" s="12">
        <f t="shared" si="1498"/>
        <v>0</v>
      </c>
      <c r="BK518" s="12">
        <f t="shared" si="1498"/>
        <v>0</v>
      </c>
      <c r="BL518" s="12">
        <f t="shared" si="1498"/>
        <v>0</v>
      </c>
      <c r="BM518" s="12">
        <f t="shared" si="1498"/>
        <v>0</v>
      </c>
      <c r="BN518" s="12">
        <f t="shared" si="1498"/>
        <v>0</v>
      </c>
      <c r="BO518" s="12">
        <f t="shared" si="1498"/>
        <v>0</v>
      </c>
      <c r="BP518" s="12">
        <f t="shared" si="1498"/>
        <v>0</v>
      </c>
      <c r="BQ518" s="12">
        <f t="shared" si="1498"/>
        <v>0</v>
      </c>
      <c r="BR518" s="12">
        <v>0</v>
      </c>
      <c r="BS518" s="12">
        <v>0</v>
      </c>
      <c r="BT518" s="12">
        <f t="shared" ref="BT518:BZ518" si="1499">SUM(BT519)</f>
        <v>4940000</v>
      </c>
      <c r="BU518" s="12">
        <f t="shared" si="1499"/>
        <v>4944000</v>
      </c>
      <c r="BV518" s="12">
        <f t="shared" si="1499"/>
        <v>2474002</v>
      </c>
      <c r="BW518" s="12">
        <f t="shared" si="1499"/>
        <v>1234998</v>
      </c>
      <c r="BX518" s="12">
        <f t="shared" si="1499"/>
        <v>411664</v>
      </c>
      <c r="BY518" s="12">
        <f t="shared" si="1499"/>
        <v>411666</v>
      </c>
      <c r="BZ518" s="12">
        <f t="shared" si="1499"/>
        <v>411668</v>
      </c>
      <c r="CA518" s="12">
        <f t="shared" si="1422"/>
        <v>3709000</v>
      </c>
      <c r="CB518" s="124">
        <f t="shared" si="1433"/>
        <v>75.020226537216828</v>
      </c>
    </row>
    <row r="519" spans="1:80" x14ac:dyDescent="0.25">
      <c r="A519" s="4" t="s">
        <v>238</v>
      </c>
      <c r="B519" s="4" t="s">
        <v>3</v>
      </c>
      <c r="C519" s="4" t="s">
        <v>28</v>
      </c>
      <c r="D519" s="79" t="s">
        <v>252</v>
      </c>
      <c r="E519" s="89">
        <v>6144</v>
      </c>
      <c r="F519" s="79" t="s">
        <v>276</v>
      </c>
      <c r="G519" s="74" t="s">
        <v>1904</v>
      </c>
      <c r="H519" s="13" t="s">
        <v>277</v>
      </c>
      <c r="I519" s="14">
        <v>4300000</v>
      </c>
      <c r="J519" s="14">
        <f t="shared" si="1421"/>
        <v>2459338</v>
      </c>
      <c r="K519" s="14">
        <v>2459338</v>
      </c>
      <c r="L519" s="14">
        <f t="shared" si="1424"/>
        <v>0</v>
      </c>
      <c r="M519" s="14">
        <v>0</v>
      </c>
      <c r="N519" s="14">
        <v>0</v>
      </c>
      <c r="O519" s="14">
        <v>0</v>
      </c>
      <c r="P519" s="14">
        <v>0</v>
      </c>
      <c r="Q519" s="14">
        <v>0</v>
      </c>
      <c r="R519" s="14">
        <v>0</v>
      </c>
      <c r="S519" s="14"/>
      <c r="T519" s="14"/>
      <c r="U519" s="14"/>
      <c r="V519" s="14"/>
      <c r="W519" s="14"/>
      <c r="X519" s="14">
        <f t="shared" si="1350"/>
        <v>0</v>
      </c>
      <c r="Y519" s="14"/>
      <c r="Z519" s="14"/>
      <c r="AA519" s="14"/>
      <c r="AB519" s="14"/>
      <c r="AC519" s="14"/>
      <c r="AD519" s="14"/>
      <c r="AE519" s="14"/>
      <c r="AF519" s="14"/>
      <c r="AG519" s="14"/>
      <c r="AH519" s="14">
        <v>0</v>
      </c>
      <c r="AI519" s="14">
        <v>0</v>
      </c>
      <c r="AJ519" s="14">
        <v>0</v>
      </c>
      <c r="AK519" s="14"/>
      <c r="AL519" s="14"/>
      <c r="AM519" s="14"/>
      <c r="AN519" s="14"/>
      <c r="AO519" s="14"/>
      <c r="AP519" s="14">
        <f t="shared" si="1351"/>
        <v>0</v>
      </c>
      <c r="AQ519" s="14"/>
      <c r="AR519" s="14"/>
      <c r="AS519" s="14"/>
      <c r="AT519" s="14"/>
      <c r="AU519" s="14"/>
      <c r="AV519" s="14"/>
      <c r="AW519" s="14"/>
      <c r="AX519" s="14"/>
      <c r="AY519" s="14"/>
      <c r="AZ519" s="14">
        <v>0</v>
      </c>
      <c r="BA519" s="14">
        <v>0</v>
      </c>
      <c r="BB519" s="14">
        <v>0</v>
      </c>
      <c r="BC519" s="14"/>
      <c r="BD519" s="14"/>
      <c r="BE519" s="14"/>
      <c r="BF519" s="14"/>
      <c r="BG519" s="14"/>
      <c r="BH519" s="14">
        <f t="shared" si="1352"/>
        <v>0</v>
      </c>
      <c r="BI519" s="14"/>
      <c r="BJ519" s="14"/>
      <c r="BK519" s="14"/>
      <c r="BL519" s="14"/>
      <c r="BM519" s="14"/>
      <c r="BN519" s="14"/>
      <c r="BO519" s="14"/>
      <c r="BP519" s="14"/>
      <c r="BQ519" s="14"/>
      <c r="BR519" s="14">
        <v>0</v>
      </c>
      <c r="BS519" s="14">
        <v>0</v>
      </c>
      <c r="BT519" s="14">
        <v>4940000</v>
      </c>
      <c r="BU519" s="14">
        <v>4944000</v>
      </c>
      <c r="BV519" s="14">
        <v>2474002</v>
      </c>
      <c r="BW519" s="14">
        <f t="shared" si="1330"/>
        <v>1234998</v>
      </c>
      <c r="BX519" s="14">
        <v>411664</v>
      </c>
      <c r="BY519" s="14">
        <v>411666</v>
      </c>
      <c r="BZ519" s="14">
        <v>411668</v>
      </c>
      <c r="CA519" s="14">
        <f t="shared" si="1422"/>
        <v>3709000</v>
      </c>
      <c r="CB519" s="122">
        <f t="shared" si="1433"/>
        <v>75.020226537216828</v>
      </c>
    </row>
    <row r="520" spans="1:80" x14ac:dyDescent="0.25">
      <c r="A520" s="1" t="s">
        <v>238</v>
      </c>
      <c r="B520" s="1" t="s">
        <v>3</v>
      </c>
      <c r="C520" s="1" t="s">
        <v>28</v>
      </c>
      <c r="D520" s="82" t="s">
        <v>252</v>
      </c>
      <c r="E520" s="82" t="s">
        <v>75</v>
      </c>
      <c r="F520" s="79" t="s">
        <v>1</v>
      </c>
      <c r="G520" s="13" t="s">
        <v>1</v>
      </c>
      <c r="H520" s="2" t="s">
        <v>76</v>
      </c>
      <c r="I520" s="12">
        <f>SUM(I521)</f>
        <v>425085</v>
      </c>
      <c r="J520" s="12">
        <f t="shared" si="1421"/>
        <v>425085</v>
      </c>
      <c r="K520" s="12">
        <f t="shared" ref="K520:Q520" si="1500">SUM(K521)</f>
        <v>425085</v>
      </c>
      <c r="L520" s="12">
        <f t="shared" si="1424"/>
        <v>0</v>
      </c>
      <c r="M520" s="12">
        <f t="shared" si="1500"/>
        <v>0</v>
      </c>
      <c r="N520" s="12">
        <f t="shared" si="1500"/>
        <v>0</v>
      </c>
      <c r="O520" s="12">
        <f t="shared" si="1500"/>
        <v>0</v>
      </c>
      <c r="P520" s="12">
        <f t="shared" si="1500"/>
        <v>0</v>
      </c>
      <c r="Q520" s="12">
        <f t="shared" si="1500"/>
        <v>0</v>
      </c>
      <c r="R520" s="12">
        <f t="shared" ref="R520:AG520" si="1501">SUM(R521)</f>
        <v>0</v>
      </c>
      <c r="S520" s="12">
        <f t="shared" si="1501"/>
        <v>0</v>
      </c>
      <c r="T520" s="12">
        <f t="shared" si="1501"/>
        <v>0</v>
      </c>
      <c r="U520" s="12">
        <f t="shared" si="1501"/>
        <v>0</v>
      </c>
      <c r="V520" s="12">
        <f t="shared" si="1501"/>
        <v>0</v>
      </c>
      <c r="W520" s="12">
        <f t="shared" si="1501"/>
        <v>0</v>
      </c>
      <c r="X520" s="12">
        <f t="shared" si="1501"/>
        <v>0</v>
      </c>
      <c r="Y520" s="12">
        <f t="shared" si="1501"/>
        <v>0</v>
      </c>
      <c r="Z520" s="12">
        <f t="shared" si="1501"/>
        <v>0</v>
      </c>
      <c r="AA520" s="12">
        <f t="shared" si="1501"/>
        <v>0</v>
      </c>
      <c r="AB520" s="12">
        <f t="shared" si="1501"/>
        <v>0</v>
      </c>
      <c r="AC520" s="12">
        <f t="shared" si="1501"/>
        <v>0</v>
      </c>
      <c r="AD520" s="12">
        <f t="shared" si="1501"/>
        <v>0</v>
      </c>
      <c r="AE520" s="12">
        <f t="shared" si="1501"/>
        <v>0</v>
      </c>
      <c r="AF520" s="12">
        <f t="shared" si="1501"/>
        <v>0</v>
      </c>
      <c r="AG520" s="12">
        <f t="shared" si="1501"/>
        <v>0</v>
      </c>
      <c r="AH520" s="12">
        <v>0</v>
      </c>
      <c r="AI520" s="12">
        <v>0</v>
      </c>
      <c r="AJ520" s="12">
        <f t="shared" ref="AJ520:AY520" si="1502">SUM(AJ521)</f>
        <v>0</v>
      </c>
      <c r="AK520" s="12">
        <f t="shared" si="1502"/>
        <v>0</v>
      </c>
      <c r="AL520" s="12">
        <f t="shared" si="1502"/>
        <v>0</v>
      </c>
      <c r="AM520" s="12">
        <f t="shared" si="1502"/>
        <v>0</v>
      </c>
      <c r="AN520" s="12">
        <f t="shared" si="1502"/>
        <v>0</v>
      </c>
      <c r="AO520" s="12">
        <f t="shared" si="1502"/>
        <v>0</v>
      </c>
      <c r="AP520" s="12">
        <f t="shared" si="1502"/>
        <v>0</v>
      </c>
      <c r="AQ520" s="12">
        <f t="shared" si="1502"/>
        <v>0</v>
      </c>
      <c r="AR520" s="12">
        <f t="shared" si="1502"/>
        <v>0</v>
      </c>
      <c r="AS520" s="12">
        <f t="shared" si="1502"/>
        <v>0</v>
      </c>
      <c r="AT520" s="12">
        <f t="shared" si="1502"/>
        <v>0</v>
      </c>
      <c r="AU520" s="12">
        <f t="shared" si="1502"/>
        <v>0</v>
      </c>
      <c r="AV520" s="12">
        <f t="shared" si="1502"/>
        <v>0</v>
      </c>
      <c r="AW520" s="12">
        <f t="shared" si="1502"/>
        <v>0</v>
      </c>
      <c r="AX520" s="12">
        <f t="shared" si="1502"/>
        <v>0</v>
      </c>
      <c r="AY520" s="12">
        <f t="shared" si="1502"/>
        <v>0</v>
      </c>
      <c r="AZ520" s="12">
        <v>0</v>
      </c>
      <c r="BA520" s="12">
        <v>0</v>
      </c>
      <c r="BB520" s="12">
        <f t="shared" ref="BB520:BQ520" si="1503">SUM(BB521)</f>
        <v>0</v>
      </c>
      <c r="BC520" s="12">
        <f t="shared" si="1503"/>
        <v>0</v>
      </c>
      <c r="BD520" s="12">
        <f t="shared" si="1503"/>
        <v>0</v>
      </c>
      <c r="BE520" s="12">
        <f t="shared" si="1503"/>
        <v>0</v>
      </c>
      <c r="BF520" s="12">
        <f t="shared" si="1503"/>
        <v>0</v>
      </c>
      <c r="BG520" s="12">
        <f t="shared" si="1503"/>
        <v>0</v>
      </c>
      <c r="BH520" s="12">
        <f t="shared" si="1503"/>
        <v>0</v>
      </c>
      <c r="BI520" s="12">
        <f t="shared" si="1503"/>
        <v>0</v>
      </c>
      <c r="BJ520" s="12">
        <f t="shared" si="1503"/>
        <v>0</v>
      </c>
      <c r="BK520" s="12">
        <f t="shared" si="1503"/>
        <v>0</v>
      </c>
      <c r="BL520" s="12">
        <f t="shared" si="1503"/>
        <v>0</v>
      </c>
      <c r="BM520" s="12">
        <f t="shared" si="1503"/>
        <v>0</v>
      </c>
      <c r="BN520" s="12">
        <f t="shared" si="1503"/>
        <v>0</v>
      </c>
      <c r="BO520" s="12">
        <f t="shared" si="1503"/>
        <v>0</v>
      </c>
      <c r="BP520" s="12">
        <f t="shared" si="1503"/>
        <v>0</v>
      </c>
      <c r="BQ520" s="12">
        <f t="shared" si="1503"/>
        <v>0</v>
      </c>
      <c r="BR520" s="12">
        <v>0</v>
      </c>
      <c r="BS520" s="12">
        <v>0</v>
      </c>
      <c r="BT520" s="12">
        <f t="shared" ref="BT520:BX520" si="1504">SUM(BT521)</f>
        <v>425085</v>
      </c>
      <c r="BU520" s="12">
        <f t="shared" si="1504"/>
        <v>390085</v>
      </c>
      <c r="BV520" s="12">
        <f t="shared" si="1504"/>
        <v>360000</v>
      </c>
      <c r="BW520" s="12">
        <f t="shared" si="1504"/>
        <v>30085</v>
      </c>
      <c r="BX520" s="12">
        <f t="shared" si="1504"/>
        <v>30085</v>
      </c>
      <c r="BY520" s="12">
        <f t="shared" ref="BY520" si="1505">SUM(BY521)</f>
        <v>0</v>
      </c>
      <c r="BZ520" s="12">
        <f t="shared" ref="BZ520" si="1506">SUM(BZ521)</f>
        <v>0</v>
      </c>
      <c r="CA520" s="12">
        <f t="shared" si="1422"/>
        <v>390085</v>
      </c>
      <c r="CB520" s="124">
        <f t="shared" si="1433"/>
        <v>100</v>
      </c>
    </row>
    <row r="521" spans="1:80" x14ac:dyDescent="0.25">
      <c r="A521" s="4" t="s">
        <v>238</v>
      </c>
      <c r="B521" s="4" t="s">
        <v>3</v>
      </c>
      <c r="C521" s="4" t="s">
        <v>28</v>
      </c>
      <c r="D521" s="79" t="s">
        <v>252</v>
      </c>
      <c r="E521" s="89">
        <v>6148</v>
      </c>
      <c r="F521" s="79" t="s">
        <v>278</v>
      </c>
      <c r="G521" s="74" t="s">
        <v>1892</v>
      </c>
      <c r="H521" s="13" t="s">
        <v>76</v>
      </c>
      <c r="I521" s="14">
        <v>425085</v>
      </c>
      <c r="J521" s="14">
        <f t="shared" si="1421"/>
        <v>425085</v>
      </c>
      <c r="K521" s="14">
        <v>425085</v>
      </c>
      <c r="L521" s="14">
        <f t="shared" si="1424"/>
        <v>0</v>
      </c>
      <c r="M521" s="14">
        <v>0</v>
      </c>
      <c r="N521" s="14">
        <v>0</v>
      </c>
      <c r="O521" s="14">
        <v>0</v>
      </c>
      <c r="P521" s="14">
        <v>0</v>
      </c>
      <c r="Q521" s="14">
        <v>0</v>
      </c>
      <c r="R521" s="14">
        <v>0</v>
      </c>
      <c r="S521" s="14"/>
      <c r="T521" s="14"/>
      <c r="U521" s="14"/>
      <c r="V521" s="14"/>
      <c r="W521" s="14"/>
      <c r="X521" s="14">
        <f t="shared" si="1350"/>
        <v>0</v>
      </c>
      <c r="Y521" s="14"/>
      <c r="Z521" s="14"/>
      <c r="AA521" s="14"/>
      <c r="AB521" s="14"/>
      <c r="AC521" s="14"/>
      <c r="AD521" s="14"/>
      <c r="AE521" s="14"/>
      <c r="AF521" s="14"/>
      <c r="AG521" s="14"/>
      <c r="AH521" s="14">
        <v>0</v>
      </c>
      <c r="AI521" s="14">
        <v>0</v>
      </c>
      <c r="AJ521" s="14">
        <v>0</v>
      </c>
      <c r="AK521" s="14"/>
      <c r="AL521" s="14"/>
      <c r="AM521" s="14"/>
      <c r="AN521" s="14"/>
      <c r="AO521" s="14"/>
      <c r="AP521" s="14">
        <f t="shared" si="1351"/>
        <v>0</v>
      </c>
      <c r="AQ521" s="14"/>
      <c r="AR521" s="14"/>
      <c r="AS521" s="14"/>
      <c r="AT521" s="14"/>
      <c r="AU521" s="14"/>
      <c r="AV521" s="14"/>
      <c r="AW521" s="14"/>
      <c r="AX521" s="14"/>
      <c r="AY521" s="14"/>
      <c r="AZ521" s="14">
        <v>0</v>
      </c>
      <c r="BA521" s="14">
        <v>0</v>
      </c>
      <c r="BB521" s="14">
        <v>0</v>
      </c>
      <c r="BC521" s="14"/>
      <c r="BD521" s="14"/>
      <c r="BE521" s="14"/>
      <c r="BF521" s="14"/>
      <c r="BG521" s="14"/>
      <c r="BH521" s="14">
        <f t="shared" si="1352"/>
        <v>0</v>
      </c>
      <c r="BI521" s="14"/>
      <c r="BJ521" s="14"/>
      <c r="BK521" s="14"/>
      <c r="BL521" s="14"/>
      <c r="BM521" s="14"/>
      <c r="BN521" s="14"/>
      <c r="BO521" s="14"/>
      <c r="BP521" s="14"/>
      <c r="BQ521" s="14"/>
      <c r="BR521" s="14">
        <v>0</v>
      </c>
      <c r="BS521" s="14">
        <v>0</v>
      </c>
      <c r="BT521" s="14">
        <v>425085</v>
      </c>
      <c r="BU521" s="14">
        <v>390085</v>
      </c>
      <c r="BV521" s="14">
        <v>360000</v>
      </c>
      <c r="BW521" s="14">
        <f t="shared" si="1330"/>
        <v>30085</v>
      </c>
      <c r="BX521" s="14">
        <v>30085</v>
      </c>
      <c r="BY521" s="14"/>
      <c r="BZ521" s="14"/>
      <c r="CA521" s="14">
        <f t="shared" si="1422"/>
        <v>390085</v>
      </c>
      <c r="CB521" s="122">
        <f t="shared" si="1433"/>
        <v>100</v>
      </c>
    </row>
    <row r="522" spans="1:80" ht="22.5" x14ac:dyDescent="0.25">
      <c r="A522" s="1" t="s">
        <v>1</v>
      </c>
      <c r="B522" s="1" t="s">
        <v>1</v>
      </c>
      <c r="C522" s="1" t="s">
        <v>1</v>
      </c>
      <c r="D522" s="78" t="s">
        <v>1</v>
      </c>
      <c r="E522" s="78" t="s">
        <v>1</v>
      </c>
      <c r="F522" s="78" t="s">
        <v>1</v>
      </c>
      <c r="G522" s="2" t="s">
        <v>1</v>
      </c>
      <c r="H522" s="10" t="s">
        <v>279</v>
      </c>
      <c r="I522" s="11">
        <f>SUM(I523)</f>
        <v>300</v>
      </c>
      <c r="J522" s="11">
        <f t="shared" si="1421"/>
        <v>300</v>
      </c>
      <c r="K522" s="11">
        <f t="shared" ref="K522:Q522" si="1507">SUM(K523)</f>
        <v>300</v>
      </c>
      <c r="L522" s="11">
        <f t="shared" si="1424"/>
        <v>0</v>
      </c>
      <c r="M522" s="11">
        <f t="shared" si="1507"/>
        <v>0</v>
      </c>
      <c r="N522" s="11">
        <f t="shared" si="1507"/>
        <v>0</v>
      </c>
      <c r="O522" s="11">
        <f t="shared" si="1507"/>
        <v>0</v>
      </c>
      <c r="P522" s="11">
        <f t="shared" si="1507"/>
        <v>0</v>
      </c>
      <c r="Q522" s="11">
        <f t="shared" si="1507"/>
        <v>0</v>
      </c>
      <c r="R522" s="11">
        <f t="shared" ref="R522:AG522" si="1508">SUM(R523)</f>
        <v>0</v>
      </c>
      <c r="S522" s="11">
        <f t="shared" si="1508"/>
        <v>0</v>
      </c>
      <c r="T522" s="11">
        <f t="shared" si="1508"/>
        <v>0</v>
      </c>
      <c r="U522" s="11">
        <f t="shared" si="1508"/>
        <v>0</v>
      </c>
      <c r="V522" s="11">
        <f t="shared" si="1508"/>
        <v>0</v>
      </c>
      <c r="W522" s="11">
        <f t="shared" si="1508"/>
        <v>0</v>
      </c>
      <c r="X522" s="11">
        <f t="shared" si="1508"/>
        <v>0</v>
      </c>
      <c r="Y522" s="11">
        <f t="shared" si="1508"/>
        <v>0</v>
      </c>
      <c r="Z522" s="11">
        <f t="shared" si="1508"/>
        <v>0</v>
      </c>
      <c r="AA522" s="11">
        <f t="shared" si="1508"/>
        <v>0</v>
      </c>
      <c r="AB522" s="11">
        <f t="shared" si="1508"/>
        <v>0</v>
      </c>
      <c r="AC522" s="11">
        <f t="shared" si="1508"/>
        <v>0</v>
      </c>
      <c r="AD522" s="11">
        <f t="shared" si="1508"/>
        <v>0</v>
      </c>
      <c r="AE522" s="11">
        <f t="shared" si="1508"/>
        <v>0</v>
      </c>
      <c r="AF522" s="11">
        <f t="shared" si="1508"/>
        <v>0</v>
      </c>
      <c r="AG522" s="11">
        <f t="shared" si="1508"/>
        <v>0</v>
      </c>
      <c r="AH522" s="11">
        <v>0</v>
      </c>
      <c r="AI522" s="11">
        <v>0</v>
      </c>
      <c r="AJ522" s="11">
        <f t="shared" ref="AJ522:AY522" si="1509">SUM(AJ523)</f>
        <v>0</v>
      </c>
      <c r="AK522" s="11">
        <f t="shared" si="1509"/>
        <v>0</v>
      </c>
      <c r="AL522" s="11">
        <f t="shared" si="1509"/>
        <v>0</v>
      </c>
      <c r="AM522" s="11">
        <f t="shared" si="1509"/>
        <v>0</v>
      </c>
      <c r="AN522" s="11">
        <f t="shared" si="1509"/>
        <v>0</v>
      </c>
      <c r="AO522" s="11">
        <f t="shared" si="1509"/>
        <v>0</v>
      </c>
      <c r="AP522" s="11">
        <f t="shared" si="1509"/>
        <v>0</v>
      </c>
      <c r="AQ522" s="11">
        <f t="shared" si="1509"/>
        <v>0</v>
      </c>
      <c r="AR522" s="11">
        <f t="shared" si="1509"/>
        <v>0</v>
      </c>
      <c r="AS522" s="11">
        <f t="shared" si="1509"/>
        <v>0</v>
      </c>
      <c r="AT522" s="11">
        <f t="shared" si="1509"/>
        <v>0</v>
      </c>
      <c r="AU522" s="11">
        <f t="shared" si="1509"/>
        <v>0</v>
      </c>
      <c r="AV522" s="11">
        <f t="shared" si="1509"/>
        <v>0</v>
      </c>
      <c r="AW522" s="11">
        <f t="shared" si="1509"/>
        <v>0</v>
      </c>
      <c r="AX522" s="11">
        <f t="shared" si="1509"/>
        <v>0</v>
      </c>
      <c r="AY522" s="11">
        <f t="shared" si="1509"/>
        <v>0</v>
      </c>
      <c r="AZ522" s="11">
        <v>0</v>
      </c>
      <c r="BA522" s="11">
        <v>0</v>
      </c>
      <c r="BB522" s="11">
        <f t="shared" ref="BB522:BQ522" si="1510">SUM(BB523)</f>
        <v>0</v>
      </c>
      <c r="BC522" s="11">
        <f t="shared" si="1510"/>
        <v>0</v>
      </c>
      <c r="BD522" s="11">
        <f t="shared" si="1510"/>
        <v>0</v>
      </c>
      <c r="BE522" s="11">
        <f t="shared" si="1510"/>
        <v>0</v>
      </c>
      <c r="BF522" s="11">
        <f t="shared" si="1510"/>
        <v>0</v>
      </c>
      <c r="BG522" s="11">
        <f t="shared" si="1510"/>
        <v>0</v>
      </c>
      <c r="BH522" s="11">
        <f t="shared" si="1510"/>
        <v>0</v>
      </c>
      <c r="BI522" s="11">
        <f t="shared" si="1510"/>
        <v>0</v>
      </c>
      <c r="BJ522" s="11">
        <f t="shared" si="1510"/>
        <v>0</v>
      </c>
      <c r="BK522" s="11">
        <f t="shared" si="1510"/>
        <v>0</v>
      </c>
      <c r="BL522" s="11">
        <f t="shared" si="1510"/>
        <v>0</v>
      </c>
      <c r="BM522" s="11">
        <f t="shared" si="1510"/>
        <v>0</v>
      </c>
      <c r="BN522" s="11">
        <f t="shared" si="1510"/>
        <v>0</v>
      </c>
      <c r="BO522" s="11">
        <f t="shared" si="1510"/>
        <v>0</v>
      </c>
      <c r="BP522" s="11">
        <f t="shared" si="1510"/>
        <v>0</v>
      </c>
      <c r="BQ522" s="11">
        <f t="shared" si="1510"/>
        <v>0</v>
      </c>
      <c r="BR522" s="11">
        <v>0</v>
      </c>
      <c r="BS522" s="11">
        <v>0</v>
      </c>
      <c r="BT522" s="11">
        <f t="shared" ref="BT522:BX522" si="1511">SUM(BT523)</f>
        <v>300</v>
      </c>
      <c r="BU522" s="11">
        <f t="shared" si="1511"/>
        <v>300</v>
      </c>
      <c r="BV522" s="11">
        <f t="shared" si="1511"/>
        <v>0</v>
      </c>
      <c r="BW522" s="11">
        <f t="shared" si="1511"/>
        <v>0</v>
      </c>
      <c r="BX522" s="11">
        <f t="shared" si="1511"/>
        <v>0</v>
      </c>
      <c r="BY522" s="11">
        <f t="shared" ref="BY522" si="1512">SUM(BY523)</f>
        <v>0</v>
      </c>
      <c r="BZ522" s="11">
        <f t="shared" ref="BZ522" si="1513">SUM(BZ523)</f>
        <v>0</v>
      </c>
      <c r="CA522" s="11">
        <f t="shared" si="1422"/>
        <v>0</v>
      </c>
      <c r="CB522" s="123">
        <f t="shared" si="1433"/>
        <v>0</v>
      </c>
    </row>
    <row r="523" spans="1:80" x14ac:dyDescent="0.25">
      <c r="A523" s="4" t="s">
        <v>238</v>
      </c>
      <c r="B523" s="4" t="s">
        <v>3</v>
      </c>
      <c r="C523" s="4" t="s">
        <v>28</v>
      </c>
      <c r="D523" s="79" t="s">
        <v>252</v>
      </c>
      <c r="E523" s="78" t="s">
        <v>280</v>
      </c>
      <c r="F523" s="78" t="s">
        <v>1</v>
      </c>
      <c r="G523" s="2" t="s">
        <v>1</v>
      </c>
      <c r="H523" s="2" t="s">
        <v>281</v>
      </c>
      <c r="I523" s="12">
        <f>SUM(I524,I526,I528)</f>
        <v>300</v>
      </c>
      <c r="J523" s="12">
        <f t="shared" si="1421"/>
        <v>300</v>
      </c>
      <c r="K523" s="12">
        <f t="shared" ref="K523" si="1514">SUM(K524,K526,K528)</f>
        <v>300</v>
      </c>
      <c r="L523" s="12">
        <f t="shared" si="1424"/>
        <v>0</v>
      </c>
      <c r="M523" s="12">
        <f t="shared" ref="M523:Q523" si="1515">SUM(M524,M526,M528)</f>
        <v>0</v>
      </c>
      <c r="N523" s="12">
        <f t="shared" si="1515"/>
        <v>0</v>
      </c>
      <c r="O523" s="12">
        <f t="shared" si="1515"/>
        <v>0</v>
      </c>
      <c r="P523" s="12">
        <f t="shared" si="1515"/>
        <v>0</v>
      </c>
      <c r="Q523" s="12">
        <f t="shared" si="1515"/>
        <v>0</v>
      </c>
      <c r="R523" s="12">
        <f t="shared" ref="R523:AG523" si="1516">SUM(R524,R526,R528)</f>
        <v>0</v>
      </c>
      <c r="S523" s="12">
        <f t="shared" si="1516"/>
        <v>0</v>
      </c>
      <c r="T523" s="12">
        <f t="shared" si="1516"/>
        <v>0</v>
      </c>
      <c r="U523" s="12">
        <f t="shared" si="1516"/>
        <v>0</v>
      </c>
      <c r="V523" s="12">
        <f t="shared" si="1516"/>
        <v>0</v>
      </c>
      <c r="W523" s="12">
        <f t="shared" si="1516"/>
        <v>0</v>
      </c>
      <c r="X523" s="12">
        <f t="shared" ref="X523" si="1517">SUM(X524,X526,X528)</f>
        <v>0</v>
      </c>
      <c r="Y523" s="12">
        <f t="shared" si="1516"/>
        <v>0</v>
      </c>
      <c r="Z523" s="12">
        <f t="shared" si="1516"/>
        <v>0</v>
      </c>
      <c r="AA523" s="12">
        <f t="shared" si="1516"/>
        <v>0</v>
      </c>
      <c r="AB523" s="12">
        <f t="shared" si="1516"/>
        <v>0</v>
      </c>
      <c r="AC523" s="12">
        <f t="shared" si="1516"/>
        <v>0</v>
      </c>
      <c r="AD523" s="12">
        <f t="shared" si="1516"/>
        <v>0</v>
      </c>
      <c r="AE523" s="12">
        <f t="shared" si="1516"/>
        <v>0</v>
      </c>
      <c r="AF523" s="12">
        <f t="shared" si="1516"/>
        <v>0</v>
      </c>
      <c r="AG523" s="12">
        <f t="shared" si="1516"/>
        <v>0</v>
      </c>
      <c r="AH523" s="12">
        <v>0</v>
      </c>
      <c r="AI523" s="12">
        <v>0</v>
      </c>
      <c r="AJ523" s="12">
        <f t="shared" ref="AJ523:AY523" si="1518">SUM(AJ524,AJ526,AJ528)</f>
        <v>0</v>
      </c>
      <c r="AK523" s="12">
        <f t="shared" si="1518"/>
        <v>0</v>
      </c>
      <c r="AL523" s="12">
        <f t="shared" si="1518"/>
        <v>0</v>
      </c>
      <c r="AM523" s="12">
        <f t="shared" si="1518"/>
        <v>0</v>
      </c>
      <c r="AN523" s="12">
        <f t="shared" si="1518"/>
        <v>0</v>
      </c>
      <c r="AO523" s="12">
        <f t="shared" si="1518"/>
        <v>0</v>
      </c>
      <c r="AP523" s="12">
        <f t="shared" ref="AP523" si="1519">SUM(AP524,AP526,AP528)</f>
        <v>0</v>
      </c>
      <c r="AQ523" s="12">
        <f t="shared" si="1518"/>
        <v>0</v>
      </c>
      <c r="AR523" s="12">
        <f t="shared" si="1518"/>
        <v>0</v>
      </c>
      <c r="AS523" s="12">
        <f t="shared" si="1518"/>
        <v>0</v>
      </c>
      <c r="AT523" s="12">
        <f t="shared" si="1518"/>
        <v>0</v>
      </c>
      <c r="AU523" s="12">
        <f t="shared" si="1518"/>
        <v>0</v>
      </c>
      <c r="AV523" s="12">
        <f t="shared" si="1518"/>
        <v>0</v>
      </c>
      <c r="AW523" s="12">
        <f t="shared" si="1518"/>
        <v>0</v>
      </c>
      <c r="AX523" s="12">
        <f t="shared" si="1518"/>
        <v>0</v>
      </c>
      <c r="AY523" s="12">
        <f t="shared" si="1518"/>
        <v>0</v>
      </c>
      <c r="AZ523" s="12">
        <v>0</v>
      </c>
      <c r="BA523" s="12">
        <v>0</v>
      </c>
      <c r="BB523" s="12">
        <f t="shared" ref="BB523:BQ523" si="1520">SUM(BB524,BB526,BB528)</f>
        <v>0</v>
      </c>
      <c r="BC523" s="12">
        <f t="shared" si="1520"/>
        <v>0</v>
      </c>
      <c r="BD523" s="12">
        <f t="shared" si="1520"/>
        <v>0</v>
      </c>
      <c r="BE523" s="12">
        <f t="shared" si="1520"/>
        <v>0</v>
      </c>
      <c r="BF523" s="12">
        <f t="shared" si="1520"/>
        <v>0</v>
      </c>
      <c r="BG523" s="12">
        <f t="shared" si="1520"/>
        <v>0</v>
      </c>
      <c r="BH523" s="12">
        <f t="shared" ref="BH523" si="1521">SUM(BH524,BH526,BH528)</f>
        <v>0</v>
      </c>
      <c r="BI523" s="12">
        <f t="shared" si="1520"/>
        <v>0</v>
      </c>
      <c r="BJ523" s="12">
        <f t="shared" si="1520"/>
        <v>0</v>
      </c>
      <c r="BK523" s="12">
        <f t="shared" si="1520"/>
        <v>0</v>
      </c>
      <c r="BL523" s="12">
        <f t="shared" si="1520"/>
        <v>0</v>
      </c>
      <c r="BM523" s="12">
        <f t="shared" si="1520"/>
        <v>0</v>
      </c>
      <c r="BN523" s="12">
        <f t="shared" si="1520"/>
        <v>0</v>
      </c>
      <c r="BO523" s="12">
        <f t="shared" si="1520"/>
        <v>0</v>
      </c>
      <c r="BP523" s="12">
        <f t="shared" si="1520"/>
        <v>0</v>
      </c>
      <c r="BQ523" s="12">
        <f t="shared" si="1520"/>
        <v>0</v>
      </c>
      <c r="BR523" s="12">
        <v>0</v>
      </c>
      <c r="BS523" s="12">
        <v>0</v>
      </c>
      <c r="BT523" s="12">
        <f t="shared" ref="BT523:BZ523" si="1522">SUM(BT524,BT526,BT528)</f>
        <v>300</v>
      </c>
      <c r="BU523" s="12">
        <f t="shared" si="1522"/>
        <v>300</v>
      </c>
      <c r="BV523" s="12">
        <f t="shared" si="1522"/>
        <v>0</v>
      </c>
      <c r="BW523" s="12">
        <f t="shared" si="1522"/>
        <v>0</v>
      </c>
      <c r="BX523" s="12">
        <f t="shared" si="1522"/>
        <v>0</v>
      </c>
      <c r="BY523" s="12">
        <f t="shared" si="1522"/>
        <v>0</v>
      </c>
      <c r="BZ523" s="12">
        <f t="shared" si="1522"/>
        <v>0</v>
      </c>
      <c r="CA523" s="12">
        <f t="shared" si="1422"/>
        <v>0</v>
      </c>
      <c r="CB523" s="124">
        <f t="shared" si="1433"/>
        <v>0</v>
      </c>
    </row>
    <row r="524" spans="1:80" x14ac:dyDescent="0.25">
      <c r="A524" s="1" t="s">
        <v>238</v>
      </c>
      <c r="B524" s="1" t="s">
        <v>3</v>
      </c>
      <c r="C524" s="1" t="s">
        <v>28</v>
      </c>
      <c r="D524" s="82" t="s">
        <v>252</v>
      </c>
      <c r="E524" s="82" t="s">
        <v>282</v>
      </c>
      <c r="F524" s="79" t="s">
        <v>1</v>
      </c>
      <c r="G524" s="13" t="s">
        <v>1</v>
      </c>
      <c r="H524" s="2" t="s">
        <v>283</v>
      </c>
      <c r="I524" s="12">
        <f>SUM(I525)</f>
        <v>100</v>
      </c>
      <c r="J524" s="12">
        <f t="shared" si="1421"/>
        <v>100</v>
      </c>
      <c r="K524" s="12">
        <f t="shared" ref="K524:Q524" si="1523">SUM(K525)</f>
        <v>100</v>
      </c>
      <c r="L524" s="12">
        <f t="shared" si="1424"/>
        <v>0</v>
      </c>
      <c r="M524" s="12">
        <f t="shared" si="1523"/>
        <v>0</v>
      </c>
      <c r="N524" s="12">
        <f t="shared" si="1523"/>
        <v>0</v>
      </c>
      <c r="O524" s="12">
        <f t="shared" si="1523"/>
        <v>0</v>
      </c>
      <c r="P524" s="12">
        <f t="shared" si="1523"/>
        <v>0</v>
      </c>
      <c r="Q524" s="12">
        <f t="shared" si="1523"/>
        <v>0</v>
      </c>
      <c r="R524" s="12">
        <f t="shared" ref="R524:AG524" si="1524">SUM(R525)</f>
        <v>0</v>
      </c>
      <c r="S524" s="12">
        <f t="shared" si="1524"/>
        <v>0</v>
      </c>
      <c r="T524" s="12">
        <f t="shared" si="1524"/>
        <v>0</v>
      </c>
      <c r="U524" s="12">
        <f t="shared" si="1524"/>
        <v>0</v>
      </c>
      <c r="V524" s="12">
        <f t="shared" si="1524"/>
        <v>0</v>
      </c>
      <c r="W524" s="12">
        <f t="shared" si="1524"/>
        <v>0</v>
      </c>
      <c r="X524" s="12">
        <f t="shared" si="1524"/>
        <v>0</v>
      </c>
      <c r="Y524" s="12">
        <f t="shared" si="1524"/>
        <v>0</v>
      </c>
      <c r="Z524" s="12">
        <f t="shared" si="1524"/>
        <v>0</v>
      </c>
      <c r="AA524" s="12">
        <f t="shared" si="1524"/>
        <v>0</v>
      </c>
      <c r="AB524" s="12">
        <f t="shared" si="1524"/>
        <v>0</v>
      </c>
      <c r="AC524" s="12">
        <f t="shared" si="1524"/>
        <v>0</v>
      </c>
      <c r="AD524" s="12">
        <f t="shared" si="1524"/>
        <v>0</v>
      </c>
      <c r="AE524" s="12">
        <f t="shared" si="1524"/>
        <v>0</v>
      </c>
      <c r="AF524" s="12">
        <f t="shared" si="1524"/>
        <v>0</v>
      </c>
      <c r="AG524" s="12">
        <f t="shared" si="1524"/>
        <v>0</v>
      </c>
      <c r="AH524" s="12">
        <v>0</v>
      </c>
      <c r="AI524" s="12">
        <v>0</v>
      </c>
      <c r="AJ524" s="12">
        <f t="shared" ref="AJ524:AY524" si="1525">SUM(AJ525)</f>
        <v>0</v>
      </c>
      <c r="AK524" s="12">
        <f t="shared" si="1525"/>
        <v>0</v>
      </c>
      <c r="AL524" s="12">
        <f t="shared" si="1525"/>
        <v>0</v>
      </c>
      <c r="AM524" s="12">
        <f t="shared" si="1525"/>
        <v>0</v>
      </c>
      <c r="AN524" s="12">
        <f t="shared" si="1525"/>
        <v>0</v>
      </c>
      <c r="AO524" s="12">
        <f t="shared" si="1525"/>
        <v>0</v>
      </c>
      <c r="AP524" s="12">
        <f t="shared" si="1525"/>
        <v>0</v>
      </c>
      <c r="AQ524" s="12">
        <f t="shared" si="1525"/>
        <v>0</v>
      </c>
      <c r="AR524" s="12">
        <f t="shared" si="1525"/>
        <v>0</v>
      </c>
      <c r="AS524" s="12">
        <f t="shared" si="1525"/>
        <v>0</v>
      </c>
      <c r="AT524" s="12">
        <f t="shared" si="1525"/>
        <v>0</v>
      </c>
      <c r="AU524" s="12">
        <f t="shared" si="1525"/>
        <v>0</v>
      </c>
      <c r="AV524" s="12">
        <f t="shared" si="1525"/>
        <v>0</v>
      </c>
      <c r="AW524" s="12">
        <f t="shared" si="1525"/>
        <v>0</v>
      </c>
      <c r="AX524" s="12">
        <f t="shared" si="1525"/>
        <v>0</v>
      </c>
      <c r="AY524" s="12">
        <f t="shared" si="1525"/>
        <v>0</v>
      </c>
      <c r="AZ524" s="12">
        <v>0</v>
      </c>
      <c r="BA524" s="12">
        <v>0</v>
      </c>
      <c r="BB524" s="12">
        <f t="shared" ref="BB524:BQ524" si="1526">SUM(BB525)</f>
        <v>0</v>
      </c>
      <c r="BC524" s="12">
        <f t="shared" si="1526"/>
        <v>0</v>
      </c>
      <c r="BD524" s="12">
        <f t="shared" si="1526"/>
        <v>0</v>
      </c>
      <c r="BE524" s="12">
        <f t="shared" si="1526"/>
        <v>0</v>
      </c>
      <c r="BF524" s="12">
        <f t="shared" si="1526"/>
        <v>0</v>
      </c>
      <c r="BG524" s="12">
        <f t="shared" si="1526"/>
        <v>0</v>
      </c>
      <c r="BH524" s="12">
        <f t="shared" si="1526"/>
        <v>0</v>
      </c>
      <c r="BI524" s="12">
        <f t="shared" si="1526"/>
        <v>0</v>
      </c>
      <c r="BJ524" s="12">
        <f t="shared" si="1526"/>
        <v>0</v>
      </c>
      <c r="BK524" s="12">
        <f t="shared" si="1526"/>
        <v>0</v>
      </c>
      <c r="BL524" s="12">
        <f t="shared" si="1526"/>
        <v>0</v>
      </c>
      <c r="BM524" s="12">
        <f t="shared" si="1526"/>
        <v>0</v>
      </c>
      <c r="BN524" s="12">
        <f t="shared" si="1526"/>
        <v>0</v>
      </c>
      <c r="BO524" s="12">
        <f t="shared" si="1526"/>
        <v>0</v>
      </c>
      <c r="BP524" s="12">
        <f t="shared" si="1526"/>
        <v>0</v>
      </c>
      <c r="BQ524" s="12">
        <f t="shared" si="1526"/>
        <v>0</v>
      </c>
      <c r="BR524" s="12">
        <v>0</v>
      </c>
      <c r="BS524" s="12">
        <v>0</v>
      </c>
      <c r="BT524" s="12">
        <f t="shared" ref="BT524:BZ524" si="1527">SUM(BT525)</f>
        <v>100</v>
      </c>
      <c r="BU524" s="12">
        <f t="shared" si="1527"/>
        <v>100</v>
      </c>
      <c r="BV524" s="12">
        <f t="shared" si="1527"/>
        <v>0</v>
      </c>
      <c r="BW524" s="12">
        <f t="shared" si="1527"/>
        <v>0</v>
      </c>
      <c r="BX524" s="12">
        <f t="shared" si="1527"/>
        <v>0</v>
      </c>
      <c r="BY524" s="12">
        <f t="shared" si="1527"/>
        <v>0</v>
      </c>
      <c r="BZ524" s="12">
        <f t="shared" si="1527"/>
        <v>0</v>
      </c>
      <c r="CA524" s="12">
        <f t="shared" si="1422"/>
        <v>0</v>
      </c>
      <c r="CB524" s="124">
        <f t="shared" si="1433"/>
        <v>0</v>
      </c>
    </row>
    <row r="525" spans="1:80" x14ac:dyDescent="0.25">
      <c r="A525" s="4" t="s">
        <v>238</v>
      </c>
      <c r="B525" s="4" t="s">
        <v>3</v>
      </c>
      <c r="C525" s="4" t="s">
        <v>28</v>
      </c>
      <c r="D525" s="79" t="s">
        <v>252</v>
      </c>
      <c r="E525" s="89">
        <v>6151</v>
      </c>
      <c r="F525" s="79" t="s">
        <v>284</v>
      </c>
      <c r="G525" s="74" t="s">
        <v>1892</v>
      </c>
      <c r="H525" s="13" t="s">
        <v>285</v>
      </c>
      <c r="I525" s="14">
        <v>100</v>
      </c>
      <c r="J525" s="14">
        <f t="shared" si="1421"/>
        <v>100</v>
      </c>
      <c r="K525" s="14">
        <v>100</v>
      </c>
      <c r="L525" s="14">
        <f t="shared" si="1424"/>
        <v>0</v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/>
      <c r="T525" s="14"/>
      <c r="U525" s="14"/>
      <c r="V525" s="14"/>
      <c r="W525" s="14"/>
      <c r="X525" s="14">
        <f t="shared" si="1350"/>
        <v>0</v>
      </c>
      <c r="Y525" s="14"/>
      <c r="Z525" s="14"/>
      <c r="AA525" s="14"/>
      <c r="AB525" s="14"/>
      <c r="AC525" s="14"/>
      <c r="AD525" s="14"/>
      <c r="AE525" s="14"/>
      <c r="AF525" s="14"/>
      <c r="AG525" s="14"/>
      <c r="AH525" s="14">
        <v>0</v>
      </c>
      <c r="AI525" s="14">
        <v>0</v>
      </c>
      <c r="AJ525" s="14">
        <v>0</v>
      </c>
      <c r="AK525" s="14"/>
      <c r="AL525" s="14"/>
      <c r="AM525" s="14"/>
      <c r="AN525" s="14"/>
      <c r="AO525" s="14"/>
      <c r="AP525" s="14">
        <f t="shared" si="1351"/>
        <v>0</v>
      </c>
      <c r="AQ525" s="14"/>
      <c r="AR525" s="14"/>
      <c r="AS525" s="14"/>
      <c r="AT525" s="14"/>
      <c r="AU525" s="14"/>
      <c r="AV525" s="14"/>
      <c r="AW525" s="14"/>
      <c r="AX525" s="14"/>
      <c r="AY525" s="14"/>
      <c r="AZ525" s="14">
        <v>0</v>
      </c>
      <c r="BA525" s="14">
        <v>0</v>
      </c>
      <c r="BB525" s="14">
        <v>0</v>
      </c>
      <c r="BC525" s="14"/>
      <c r="BD525" s="14"/>
      <c r="BE525" s="14"/>
      <c r="BF525" s="14"/>
      <c r="BG525" s="14"/>
      <c r="BH525" s="14">
        <f t="shared" si="1352"/>
        <v>0</v>
      </c>
      <c r="BI525" s="14"/>
      <c r="BJ525" s="14"/>
      <c r="BK525" s="14"/>
      <c r="BL525" s="14"/>
      <c r="BM525" s="14"/>
      <c r="BN525" s="14"/>
      <c r="BO525" s="14"/>
      <c r="BP525" s="14"/>
      <c r="BQ525" s="14"/>
      <c r="BR525" s="14">
        <v>0</v>
      </c>
      <c r="BS525" s="14">
        <v>0</v>
      </c>
      <c r="BT525" s="14">
        <v>100</v>
      </c>
      <c r="BU525" s="14">
        <v>100</v>
      </c>
      <c r="BV525" s="14">
        <v>0</v>
      </c>
      <c r="BW525" s="14">
        <f t="shared" ref="BW525:BW586" si="1528">BX525+BY525+BZ525</f>
        <v>0</v>
      </c>
      <c r="BX525" s="14"/>
      <c r="BY525" s="14"/>
      <c r="BZ525" s="14"/>
      <c r="CA525" s="14">
        <f t="shared" si="1422"/>
        <v>0</v>
      </c>
      <c r="CB525" s="122">
        <f t="shared" si="1433"/>
        <v>0</v>
      </c>
    </row>
    <row r="526" spans="1:80" x14ac:dyDescent="0.25">
      <c r="A526" s="1" t="s">
        <v>238</v>
      </c>
      <c r="B526" s="1" t="s">
        <v>3</v>
      </c>
      <c r="C526" s="1" t="s">
        <v>28</v>
      </c>
      <c r="D526" s="82" t="s">
        <v>252</v>
      </c>
      <c r="E526" s="82" t="s">
        <v>286</v>
      </c>
      <c r="F526" s="79" t="s">
        <v>1</v>
      </c>
      <c r="G526" s="13" t="s">
        <v>1</v>
      </c>
      <c r="H526" s="2" t="s">
        <v>287</v>
      </c>
      <c r="I526" s="12">
        <f>SUM(I527)</f>
        <v>100</v>
      </c>
      <c r="J526" s="12">
        <f t="shared" si="1421"/>
        <v>100</v>
      </c>
      <c r="K526" s="12">
        <f t="shared" ref="K526:Q526" si="1529">SUM(K527)</f>
        <v>100</v>
      </c>
      <c r="L526" s="12">
        <f t="shared" si="1424"/>
        <v>0</v>
      </c>
      <c r="M526" s="12">
        <f t="shared" si="1529"/>
        <v>0</v>
      </c>
      <c r="N526" s="12">
        <f t="shared" si="1529"/>
        <v>0</v>
      </c>
      <c r="O526" s="12">
        <f t="shared" si="1529"/>
        <v>0</v>
      </c>
      <c r="P526" s="12">
        <f t="shared" si="1529"/>
        <v>0</v>
      </c>
      <c r="Q526" s="12">
        <f t="shared" si="1529"/>
        <v>0</v>
      </c>
      <c r="R526" s="12">
        <f t="shared" ref="R526:AG526" si="1530">SUM(R527)</f>
        <v>0</v>
      </c>
      <c r="S526" s="12">
        <f t="shared" si="1530"/>
        <v>0</v>
      </c>
      <c r="T526" s="12">
        <f t="shared" si="1530"/>
        <v>0</v>
      </c>
      <c r="U526" s="12">
        <f t="shared" si="1530"/>
        <v>0</v>
      </c>
      <c r="V526" s="12">
        <f t="shared" si="1530"/>
        <v>0</v>
      </c>
      <c r="W526" s="12">
        <f t="shared" si="1530"/>
        <v>0</v>
      </c>
      <c r="X526" s="12">
        <f t="shared" si="1530"/>
        <v>0</v>
      </c>
      <c r="Y526" s="12">
        <f t="shared" si="1530"/>
        <v>0</v>
      </c>
      <c r="Z526" s="12">
        <f t="shared" si="1530"/>
        <v>0</v>
      </c>
      <c r="AA526" s="12">
        <f t="shared" si="1530"/>
        <v>0</v>
      </c>
      <c r="AB526" s="12">
        <f t="shared" si="1530"/>
        <v>0</v>
      </c>
      <c r="AC526" s="12">
        <f t="shared" si="1530"/>
        <v>0</v>
      </c>
      <c r="AD526" s="12">
        <f t="shared" si="1530"/>
        <v>0</v>
      </c>
      <c r="AE526" s="12">
        <f t="shared" si="1530"/>
        <v>0</v>
      </c>
      <c r="AF526" s="12">
        <f t="shared" si="1530"/>
        <v>0</v>
      </c>
      <c r="AG526" s="12">
        <f t="shared" si="1530"/>
        <v>0</v>
      </c>
      <c r="AH526" s="12">
        <v>0</v>
      </c>
      <c r="AI526" s="12">
        <v>0</v>
      </c>
      <c r="AJ526" s="12">
        <f t="shared" ref="AJ526:AY526" si="1531">SUM(AJ527)</f>
        <v>0</v>
      </c>
      <c r="AK526" s="12">
        <f t="shared" si="1531"/>
        <v>0</v>
      </c>
      <c r="AL526" s="12">
        <f t="shared" si="1531"/>
        <v>0</v>
      </c>
      <c r="AM526" s="12">
        <f t="shared" si="1531"/>
        <v>0</v>
      </c>
      <c r="AN526" s="12">
        <f t="shared" si="1531"/>
        <v>0</v>
      </c>
      <c r="AO526" s="12">
        <f t="shared" si="1531"/>
        <v>0</v>
      </c>
      <c r="AP526" s="12">
        <f t="shared" si="1531"/>
        <v>0</v>
      </c>
      <c r="AQ526" s="12">
        <f t="shared" si="1531"/>
        <v>0</v>
      </c>
      <c r="AR526" s="12">
        <f t="shared" si="1531"/>
        <v>0</v>
      </c>
      <c r="AS526" s="12">
        <f t="shared" si="1531"/>
        <v>0</v>
      </c>
      <c r="AT526" s="12">
        <f t="shared" si="1531"/>
        <v>0</v>
      </c>
      <c r="AU526" s="12">
        <f t="shared" si="1531"/>
        <v>0</v>
      </c>
      <c r="AV526" s="12">
        <f t="shared" si="1531"/>
        <v>0</v>
      </c>
      <c r="AW526" s="12">
        <f t="shared" si="1531"/>
        <v>0</v>
      </c>
      <c r="AX526" s="12">
        <f t="shared" si="1531"/>
        <v>0</v>
      </c>
      <c r="AY526" s="12">
        <f t="shared" si="1531"/>
        <v>0</v>
      </c>
      <c r="AZ526" s="12">
        <v>0</v>
      </c>
      <c r="BA526" s="12">
        <v>0</v>
      </c>
      <c r="BB526" s="12">
        <f t="shared" ref="BB526:BQ526" si="1532">SUM(BB527)</f>
        <v>0</v>
      </c>
      <c r="BC526" s="12">
        <f t="shared" si="1532"/>
        <v>0</v>
      </c>
      <c r="BD526" s="12">
        <f t="shared" si="1532"/>
        <v>0</v>
      </c>
      <c r="BE526" s="12">
        <f t="shared" si="1532"/>
        <v>0</v>
      </c>
      <c r="BF526" s="12">
        <f t="shared" si="1532"/>
        <v>0</v>
      </c>
      <c r="BG526" s="12">
        <f t="shared" si="1532"/>
        <v>0</v>
      </c>
      <c r="BH526" s="12">
        <f t="shared" si="1532"/>
        <v>0</v>
      </c>
      <c r="BI526" s="12">
        <f t="shared" si="1532"/>
        <v>0</v>
      </c>
      <c r="BJ526" s="12">
        <f t="shared" si="1532"/>
        <v>0</v>
      </c>
      <c r="BK526" s="12">
        <f t="shared" si="1532"/>
        <v>0</v>
      </c>
      <c r="BL526" s="12">
        <f t="shared" si="1532"/>
        <v>0</v>
      </c>
      <c r="BM526" s="12">
        <f t="shared" si="1532"/>
        <v>0</v>
      </c>
      <c r="BN526" s="12">
        <f t="shared" si="1532"/>
        <v>0</v>
      </c>
      <c r="BO526" s="12">
        <f t="shared" si="1532"/>
        <v>0</v>
      </c>
      <c r="BP526" s="12">
        <f t="shared" si="1532"/>
        <v>0</v>
      </c>
      <c r="BQ526" s="12">
        <f t="shared" si="1532"/>
        <v>0</v>
      </c>
      <c r="BR526" s="12">
        <v>0</v>
      </c>
      <c r="BS526" s="12">
        <v>0</v>
      </c>
      <c r="BT526" s="12">
        <f t="shared" ref="BT526:BZ526" si="1533">SUM(BT527)</f>
        <v>100</v>
      </c>
      <c r="BU526" s="12">
        <f t="shared" si="1533"/>
        <v>100</v>
      </c>
      <c r="BV526" s="12">
        <f t="shared" si="1533"/>
        <v>0</v>
      </c>
      <c r="BW526" s="12">
        <f t="shared" si="1533"/>
        <v>0</v>
      </c>
      <c r="BX526" s="12">
        <f t="shared" si="1533"/>
        <v>0</v>
      </c>
      <c r="BY526" s="12">
        <f t="shared" si="1533"/>
        <v>0</v>
      </c>
      <c r="BZ526" s="12">
        <f t="shared" si="1533"/>
        <v>0</v>
      </c>
      <c r="CA526" s="12">
        <f t="shared" si="1422"/>
        <v>0</v>
      </c>
      <c r="CB526" s="124">
        <f t="shared" si="1433"/>
        <v>0</v>
      </c>
    </row>
    <row r="527" spans="1:80" x14ac:dyDescent="0.25">
      <c r="A527" s="4" t="s">
        <v>238</v>
      </c>
      <c r="B527" s="4" t="s">
        <v>3</v>
      </c>
      <c r="C527" s="4" t="s">
        <v>28</v>
      </c>
      <c r="D527" s="79" t="s">
        <v>252</v>
      </c>
      <c r="E527" s="89">
        <v>6153</v>
      </c>
      <c r="F527" s="79" t="s">
        <v>288</v>
      </c>
      <c r="G527" s="74" t="s">
        <v>1892</v>
      </c>
      <c r="H527" s="13" t="s">
        <v>289</v>
      </c>
      <c r="I527" s="14">
        <v>100</v>
      </c>
      <c r="J527" s="14">
        <f t="shared" si="1421"/>
        <v>100</v>
      </c>
      <c r="K527" s="14">
        <v>100</v>
      </c>
      <c r="L527" s="14">
        <f t="shared" si="1424"/>
        <v>0</v>
      </c>
      <c r="M527" s="14">
        <v>0</v>
      </c>
      <c r="N527" s="14">
        <v>0</v>
      </c>
      <c r="O527" s="14">
        <v>0</v>
      </c>
      <c r="P527" s="14">
        <v>0</v>
      </c>
      <c r="Q527" s="14">
        <v>0</v>
      </c>
      <c r="R527" s="14">
        <v>0</v>
      </c>
      <c r="S527" s="14"/>
      <c r="T527" s="14"/>
      <c r="U527" s="14"/>
      <c r="V527" s="14"/>
      <c r="W527" s="14"/>
      <c r="X527" s="14">
        <f t="shared" si="1350"/>
        <v>0</v>
      </c>
      <c r="Y527" s="14"/>
      <c r="Z527" s="14"/>
      <c r="AA527" s="14"/>
      <c r="AB527" s="14"/>
      <c r="AC527" s="14"/>
      <c r="AD527" s="14"/>
      <c r="AE527" s="14"/>
      <c r="AF527" s="14"/>
      <c r="AG527" s="14"/>
      <c r="AH527" s="14">
        <v>0</v>
      </c>
      <c r="AI527" s="14">
        <v>0</v>
      </c>
      <c r="AJ527" s="14">
        <v>0</v>
      </c>
      <c r="AK527" s="14"/>
      <c r="AL527" s="14"/>
      <c r="AM527" s="14"/>
      <c r="AN527" s="14"/>
      <c r="AO527" s="14"/>
      <c r="AP527" s="14">
        <f t="shared" si="1351"/>
        <v>0</v>
      </c>
      <c r="AQ527" s="14"/>
      <c r="AR527" s="14"/>
      <c r="AS527" s="14"/>
      <c r="AT527" s="14"/>
      <c r="AU527" s="14"/>
      <c r="AV527" s="14"/>
      <c r="AW527" s="14"/>
      <c r="AX527" s="14"/>
      <c r="AY527" s="14"/>
      <c r="AZ527" s="14">
        <v>0</v>
      </c>
      <c r="BA527" s="14">
        <v>0</v>
      </c>
      <c r="BB527" s="14">
        <v>0</v>
      </c>
      <c r="BC527" s="14"/>
      <c r="BD527" s="14"/>
      <c r="BE527" s="14"/>
      <c r="BF527" s="14"/>
      <c r="BG527" s="14"/>
      <c r="BH527" s="14">
        <f t="shared" si="1352"/>
        <v>0</v>
      </c>
      <c r="BI527" s="14"/>
      <c r="BJ527" s="14"/>
      <c r="BK527" s="14"/>
      <c r="BL527" s="14"/>
      <c r="BM527" s="14"/>
      <c r="BN527" s="14"/>
      <c r="BO527" s="14"/>
      <c r="BP527" s="14"/>
      <c r="BQ527" s="14"/>
      <c r="BR527" s="14">
        <v>0</v>
      </c>
      <c r="BS527" s="14">
        <v>0</v>
      </c>
      <c r="BT527" s="14">
        <v>100</v>
      </c>
      <c r="BU527" s="14">
        <v>100</v>
      </c>
      <c r="BV527" s="14">
        <v>0</v>
      </c>
      <c r="BW527" s="14">
        <f t="shared" si="1528"/>
        <v>0</v>
      </c>
      <c r="BX527" s="14">
        <v>0</v>
      </c>
      <c r="BY527" s="14">
        <v>0</v>
      </c>
      <c r="BZ527" s="14">
        <v>0</v>
      </c>
      <c r="CA527" s="14">
        <f t="shared" si="1422"/>
        <v>0</v>
      </c>
      <c r="CB527" s="122">
        <f t="shared" si="1433"/>
        <v>0</v>
      </c>
    </row>
    <row r="528" spans="1:80" x14ac:dyDescent="0.25">
      <c r="A528" s="1" t="s">
        <v>238</v>
      </c>
      <c r="B528" s="1" t="s">
        <v>3</v>
      </c>
      <c r="C528" s="1" t="s">
        <v>28</v>
      </c>
      <c r="D528" s="82" t="s">
        <v>252</v>
      </c>
      <c r="E528" s="82" t="s">
        <v>290</v>
      </c>
      <c r="F528" s="79" t="s">
        <v>1</v>
      </c>
      <c r="G528" s="13" t="s">
        <v>1</v>
      </c>
      <c r="H528" s="2" t="s">
        <v>291</v>
      </c>
      <c r="I528" s="12">
        <f>SUM(I529)</f>
        <v>100</v>
      </c>
      <c r="J528" s="12">
        <f t="shared" si="1421"/>
        <v>100</v>
      </c>
      <c r="K528" s="12">
        <f t="shared" ref="K528:Q528" si="1534">SUM(K529)</f>
        <v>100</v>
      </c>
      <c r="L528" s="12">
        <f t="shared" si="1424"/>
        <v>0</v>
      </c>
      <c r="M528" s="12">
        <f t="shared" si="1534"/>
        <v>0</v>
      </c>
      <c r="N528" s="12">
        <f t="shared" si="1534"/>
        <v>0</v>
      </c>
      <c r="O528" s="12">
        <f t="shared" si="1534"/>
        <v>0</v>
      </c>
      <c r="P528" s="12">
        <f t="shared" si="1534"/>
        <v>0</v>
      </c>
      <c r="Q528" s="12">
        <f t="shared" si="1534"/>
        <v>0</v>
      </c>
      <c r="R528" s="12">
        <f t="shared" ref="R528:AG528" si="1535">SUM(R529)</f>
        <v>0</v>
      </c>
      <c r="S528" s="12">
        <f t="shared" si="1535"/>
        <v>0</v>
      </c>
      <c r="T528" s="12">
        <f t="shared" si="1535"/>
        <v>0</v>
      </c>
      <c r="U528" s="12">
        <f t="shared" si="1535"/>
        <v>0</v>
      </c>
      <c r="V528" s="12">
        <f t="shared" si="1535"/>
        <v>0</v>
      </c>
      <c r="W528" s="12">
        <f t="shared" si="1535"/>
        <v>0</v>
      </c>
      <c r="X528" s="12">
        <f t="shared" si="1535"/>
        <v>0</v>
      </c>
      <c r="Y528" s="12">
        <f t="shared" si="1535"/>
        <v>0</v>
      </c>
      <c r="Z528" s="12">
        <f t="shared" si="1535"/>
        <v>0</v>
      </c>
      <c r="AA528" s="12">
        <f t="shared" si="1535"/>
        <v>0</v>
      </c>
      <c r="AB528" s="12">
        <f t="shared" si="1535"/>
        <v>0</v>
      </c>
      <c r="AC528" s="12">
        <f t="shared" si="1535"/>
        <v>0</v>
      </c>
      <c r="AD528" s="12">
        <f t="shared" si="1535"/>
        <v>0</v>
      </c>
      <c r="AE528" s="12">
        <f t="shared" si="1535"/>
        <v>0</v>
      </c>
      <c r="AF528" s="12">
        <f t="shared" si="1535"/>
        <v>0</v>
      </c>
      <c r="AG528" s="12">
        <f t="shared" si="1535"/>
        <v>0</v>
      </c>
      <c r="AH528" s="12">
        <v>0</v>
      </c>
      <c r="AI528" s="12">
        <v>0</v>
      </c>
      <c r="AJ528" s="12">
        <f t="shared" ref="AJ528:AY528" si="1536">SUM(AJ529)</f>
        <v>0</v>
      </c>
      <c r="AK528" s="12">
        <f t="shared" si="1536"/>
        <v>0</v>
      </c>
      <c r="AL528" s="12">
        <f t="shared" si="1536"/>
        <v>0</v>
      </c>
      <c r="AM528" s="12">
        <f t="shared" si="1536"/>
        <v>0</v>
      </c>
      <c r="AN528" s="12">
        <f t="shared" si="1536"/>
        <v>0</v>
      </c>
      <c r="AO528" s="12">
        <f t="shared" si="1536"/>
        <v>0</v>
      </c>
      <c r="AP528" s="12">
        <f t="shared" si="1536"/>
        <v>0</v>
      </c>
      <c r="AQ528" s="12">
        <f t="shared" si="1536"/>
        <v>0</v>
      </c>
      <c r="AR528" s="12">
        <f t="shared" si="1536"/>
        <v>0</v>
      </c>
      <c r="AS528" s="12">
        <f t="shared" si="1536"/>
        <v>0</v>
      </c>
      <c r="AT528" s="12">
        <f t="shared" si="1536"/>
        <v>0</v>
      </c>
      <c r="AU528" s="12">
        <f t="shared" si="1536"/>
        <v>0</v>
      </c>
      <c r="AV528" s="12">
        <f t="shared" si="1536"/>
        <v>0</v>
      </c>
      <c r="AW528" s="12">
        <f t="shared" si="1536"/>
        <v>0</v>
      </c>
      <c r="AX528" s="12">
        <f t="shared" si="1536"/>
        <v>0</v>
      </c>
      <c r="AY528" s="12">
        <f t="shared" si="1536"/>
        <v>0</v>
      </c>
      <c r="AZ528" s="12">
        <v>0</v>
      </c>
      <c r="BA528" s="12">
        <v>0</v>
      </c>
      <c r="BB528" s="12">
        <f t="shared" ref="BB528:BQ528" si="1537">SUM(BB529)</f>
        <v>0</v>
      </c>
      <c r="BC528" s="12">
        <f t="shared" si="1537"/>
        <v>0</v>
      </c>
      <c r="BD528" s="12">
        <f t="shared" si="1537"/>
        <v>0</v>
      </c>
      <c r="BE528" s="12">
        <f t="shared" si="1537"/>
        <v>0</v>
      </c>
      <c r="BF528" s="12">
        <f t="shared" si="1537"/>
        <v>0</v>
      </c>
      <c r="BG528" s="12">
        <f t="shared" si="1537"/>
        <v>0</v>
      </c>
      <c r="BH528" s="12">
        <f t="shared" si="1537"/>
        <v>0</v>
      </c>
      <c r="BI528" s="12">
        <f t="shared" si="1537"/>
        <v>0</v>
      </c>
      <c r="BJ528" s="12">
        <f t="shared" si="1537"/>
        <v>0</v>
      </c>
      <c r="BK528" s="12">
        <f t="shared" si="1537"/>
        <v>0</v>
      </c>
      <c r="BL528" s="12">
        <f t="shared" si="1537"/>
        <v>0</v>
      </c>
      <c r="BM528" s="12">
        <f t="shared" si="1537"/>
        <v>0</v>
      </c>
      <c r="BN528" s="12">
        <f t="shared" si="1537"/>
        <v>0</v>
      </c>
      <c r="BO528" s="12">
        <f t="shared" si="1537"/>
        <v>0</v>
      </c>
      <c r="BP528" s="12">
        <f t="shared" si="1537"/>
        <v>0</v>
      </c>
      <c r="BQ528" s="12">
        <f t="shared" si="1537"/>
        <v>0</v>
      </c>
      <c r="BR528" s="12">
        <v>0</v>
      </c>
      <c r="BS528" s="12">
        <v>0</v>
      </c>
      <c r="BT528" s="12">
        <f t="shared" ref="BT528:BZ528" si="1538">SUM(BT529)</f>
        <v>100</v>
      </c>
      <c r="BU528" s="12">
        <f t="shared" si="1538"/>
        <v>100</v>
      </c>
      <c r="BV528" s="12">
        <f t="shared" si="1538"/>
        <v>0</v>
      </c>
      <c r="BW528" s="12">
        <f t="shared" si="1538"/>
        <v>0</v>
      </c>
      <c r="BX528" s="12">
        <f t="shared" si="1538"/>
        <v>0</v>
      </c>
      <c r="BY528" s="12">
        <f t="shared" si="1538"/>
        <v>0</v>
      </c>
      <c r="BZ528" s="12">
        <f t="shared" si="1538"/>
        <v>0</v>
      </c>
      <c r="CA528" s="12">
        <f t="shared" si="1422"/>
        <v>0</v>
      </c>
      <c r="CB528" s="124">
        <f t="shared" si="1433"/>
        <v>0</v>
      </c>
    </row>
    <row r="529" spans="1:80" x14ac:dyDescent="0.25">
      <c r="A529" s="4" t="s">
        <v>238</v>
      </c>
      <c r="B529" s="4" t="s">
        <v>3</v>
      </c>
      <c r="C529" s="4" t="s">
        <v>28</v>
      </c>
      <c r="D529" s="79" t="s">
        <v>252</v>
      </c>
      <c r="E529" s="89">
        <v>6154</v>
      </c>
      <c r="F529" s="79" t="s">
        <v>292</v>
      </c>
      <c r="G529" s="74" t="s">
        <v>1904</v>
      </c>
      <c r="H529" s="13" t="s">
        <v>293</v>
      </c>
      <c r="I529" s="14">
        <v>100</v>
      </c>
      <c r="J529" s="14">
        <f t="shared" si="1421"/>
        <v>100</v>
      </c>
      <c r="K529" s="14">
        <v>100</v>
      </c>
      <c r="L529" s="14">
        <f t="shared" si="1424"/>
        <v>0</v>
      </c>
      <c r="M529" s="14">
        <v>0</v>
      </c>
      <c r="N529" s="14">
        <v>0</v>
      </c>
      <c r="O529" s="14">
        <v>0</v>
      </c>
      <c r="P529" s="14">
        <v>0</v>
      </c>
      <c r="Q529" s="14">
        <v>0</v>
      </c>
      <c r="R529" s="14">
        <v>0</v>
      </c>
      <c r="S529" s="14"/>
      <c r="T529" s="14"/>
      <c r="U529" s="14"/>
      <c r="V529" s="14"/>
      <c r="W529" s="14"/>
      <c r="X529" s="14">
        <f t="shared" ref="X529:X584" si="1539">R529+S529+T529+U529+V529+W529</f>
        <v>0</v>
      </c>
      <c r="Y529" s="14"/>
      <c r="Z529" s="14"/>
      <c r="AA529" s="14"/>
      <c r="AB529" s="14"/>
      <c r="AC529" s="14"/>
      <c r="AD529" s="14"/>
      <c r="AE529" s="14"/>
      <c r="AF529" s="14"/>
      <c r="AG529" s="14"/>
      <c r="AH529" s="14">
        <v>0</v>
      </c>
      <c r="AI529" s="14">
        <v>0</v>
      </c>
      <c r="AJ529" s="14">
        <v>0</v>
      </c>
      <c r="AK529" s="14"/>
      <c r="AL529" s="14"/>
      <c r="AM529" s="14"/>
      <c r="AN529" s="14"/>
      <c r="AO529" s="14"/>
      <c r="AP529" s="14">
        <f t="shared" ref="AP529:AP584" si="1540">AJ529+AK529+AL529+AM529+AN529+AO529</f>
        <v>0</v>
      </c>
      <c r="AQ529" s="14"/>
      <c r="AR529" s="14"/>
      <c r="AS529" s="14"/>
      <c r="AT529" s="14"/>
      <c r="AU529" s="14"/>
      <c r="AV529" s="14"/>
      <c r="AW529" s="14"/>
      <c r="AX529" s="14"/>
      <c r="AY529" s="14"/>
      <c r="AZ529" s="14">
        <v>0</v>
      </c>
      <c r="BA529" s="14">
        <v>0</v>
      </c>
      <c r="BB529" s="14">
        <v>0</v>
      </c>
      <c r="BC529" s="14"/>
      <c r="BD529" s="14"/>
      <c r="BE529" s="14"/>
      <c r="BF529" s="14"/>
      <c r="BG529" s="14"/>
      <c r="BH529" s="14">
        <f t="shared" ref="BH529:BH584" si="1541">BB529+BC529+BD529+BE529+BF529+BG529</f>
        <v>0</v>
      </c>
      <c r="BI529" s="14"/>
      <c r="BJ529" s="14"/>
      <c r="BK529" s="14"/>
      <c r="BL529" s="14"/>
      <c r="BM529" s="14"/>
      <c r="BN529" s="14"/>
      <c r="BO529" s="14"/>
      <c r="BP529" s="14"/>
      <c r="BQ529" s="14"/>
      <c r="BR529" s="14">
        <v>0</v>
      </c>
      <c r="BS529" s="14">
        <v>0</v>
      </c>
      <c r="BT529" s="14">
        <v>100</v>
      </c>
      <c r="BU529" s="14">
        <v>100</v>
      </c>
      <c r="BV529" s="14">
        <v>0</v>
      </c>
      <c r="BW529" s="14">
        <f t="shared" si="1528"/>
        <v>0</v>
      </c>
      <c r="BX529" s="14">
        <v>0</v>
      </c>
      <c r="BY529" s="14">
        <v>0</v>
      </c>
      <c r="BZ529" s="14">
        <v>0</v>
      </c>
      <c r="CA529" s="14">
        <f t="shared" si="1422"/>
        <v>0</v>
      </c>
      <c r="CB529" s="122">
        <f t="shared" si="1433"/>
        <v>0</v>
      </c>
    </row>
    <row r="530" spans="1:80" ht="22.5" x14ac:dyDescent="0.25">
      <c r="A530" s="1" t="s">
        <v>1</v>
      </c>
      <c r="B530" s="1" t="s">
        <v>1</v>
      </c>
      <c r="C530" s="1" t="s">
        <v>1</v>
      </c>
      <c r="D530" s="78" t="s">
        <v>1</v>
      </c>
      <c r="E530" s="78" t="s">
        <v>1</v>
      </c>
      <c r="F530" s="78" t="s">
        <v>1</v>
      </c>
      <c r="G530" s="2" t="s">
        <v>1</v>
      </c>
      <c r="H530" s="10" t="s">
        <v>77</v>
      </c>
      <c r="I530" s="11">
        <f>SUM(I531)</f>
        <v>3500</v>
      </c>
      <c r="J530" s="11">
        <f t="shared" si="1421"/>
        <v>10000</v>
      </c>
      <c r="K530" s="11">
        <f t="shared" ref="K530:Q531" si="1542">SUM(K531)</f>
        <v>10000</v>
      </c>
      <c r="L530" s="11">
        <f t="shared" si="1424"/>
        <v>0</v>
      </c>
      <c r="M530" s="11">
        <f t="shared" si="1542"/>
        <v>0</v>
      </c>
      <c r="N530" s="11">
        <f t="shared" si="1542"/>
        <v>0</v>
      </c>
      <c r="O530" s="11">
        <f t="shared" si="1542"/>
        <v>0</v>
      </c>
      <c r="P530" s="11">
        <f t="shared" si="1542"/>
        <v>0</v>
      </c>
      <c r="Q530" s="11">
        <f t="shared" si="1542"/>
        <v>0</v>
      </c>
      <c r="R530" s="11">
        <f t="shared" ref="R530:AG531" si="1543">SUM(R531)</f>
        <v>0</v>
      </c>
      <c r="S530" s="11">
        <f t="shared" si="1543"/>
        <v>0</v>
      </c>
      <c r="T530" s="11">
        <f t="shared" si="1543"/>
        <v>0</v>
      </c>
      <c r="U530" s="11">
        <f t="shared" si="1543"/>
        <v>0</v>
      </c>
      <c r="V530" s="11">
        <f t="shared" si="1543"/>
        <v>0</v>
      </c>
      <c r="W530" s="11">
        <f t="shared" si="1543"/>
        <v>0</v>
      </c>
      <c r="X530" s="11">
        <f t="shared" si="1543"/>
        <v>0</v>
      </c>
      <c r="Y530" s="11">
        <f t="shared" si="1543"/>
        <v>0</v>
      </c>
      <c r="Z530" s="11">
        <f t="shared" si="1543"/>
        <v>0</v>
      </c>
      <c r="AA530" s="11">
        <f t="shared" si="1543"/>
        <v>0</v>
      </c>
      <c r="AB530" s="11">
        <f t="shared" si="1543"/>
        <v>0</v>
      </c>
      <c r="AC530" s="11">
        <f t="shared" si="1543"/>
        <v>0</v>
      </c>
      <c r="AD530" s="11">
        <f t="shared" si="1543"/>
        <v>0</v>
      </c>
      <c r="AE530" s="11">
        <f t="shared" si="1543"/>
        <v>0</v>
      </c>
      <c r="AF530" s="11">
        <f t="shared" si="1543"/>
        <v>0</v>
      </c>
      <c r="AG530" s="11">
        <f t="shared" si="1543"/>
        <v>0</v>
      </c>
      <c r="AH530" s="11">
        <v>0</v>
      </c>
      <c r="AI530" s="11">
        <v>0</v>
      </c>
      <c r="AJ530" s="11">
        <f t="shared" ref="AJ530:AY531" si="1544">SUM(AJ531)</f>
        <v>0</v>
      </c>
      <c r="AK530" s="11">
        <f t="shared" si="1544"/>
        <v>0</v>
      </c>
      <c r="AL530" s="11">
        <f t="shared" si="1544"/>
        <v>0</v>
      </c>
      <c r="AM530" s="11">
        <f t="shared" si="1544"/>
        <v>0</v>
      </c>
      <c r="AN530" s="11">
        <f t="shared" si="1544"/>
        <v>0</v>
      </c>
      <c r="AO530" s="11">
        <f t="shared" si="1544"/>
        <v>0</v>
      </c>
      <c r="AP530" s="11">
        <f t="shared" si="1544"/>
        <v>0</v>
      </c>
      <c r="AQ530" s="11">
        <f t="shared" si="1544"/>
        <v>0</v>
      </c>
      <c r="AR530" s="11">
        <f t="shared" si="1544"/>
        <v>0</v>
      </c>
      <c r="AS530" s="11">
        <f t="shared" si="1544"/>
        <v>0</v>
      </c>
      <c r="AT530" s="11">
        <f t="shared" si="1544"/>
        <v>0</v>
      </c>
      <c r="AU530" s="11">
        <f t="shared" si="1544"/>
        <v>0</v>
      </c>
      <c r="AV530" s="11">
        <f t="shared" si="1544"/>
        <v>0</v>
      </c>
      <c r="AW530" s="11">
        <f t="shared" si="1544"/>
        <v>0</v>
      </c>
      <c r="AX530" s="11">
        <f t="shared" si="1544"/>
        <v>0</v>
      </c>
      <c r="AY530" s="11">
        <f t="shared" si="1544"/>
        <v>0</v>
      </c>
      <c r="AZ530" s="11">
        <v>0</v>
      </c>
      <c r="BA530" s="11">
        <v>0</v>
      </c>
      <c r="BB530" s="11">
        <f t="shared" ref="BB530:BQ531" si="1545">SUM(BB531)</f>
        <v>0</v>
      </c>
      <c r="BC530" s="11">
        <f t="shared" si="1545"/>
        <v>0</v>
      </c>
      <c r="BD530" s="11">
        <f t="shared" si="1545"/>
        <v>0</v>
      </c>
      <c r="BE530" s="11">
        <f t="shared" si="1545"/>
        <v>0</v>
      </c>
      <c r="BF530" s="11">
        <f t="shared" si="1545"/>
        <v>0</v>
      </c>
      <c r="BG530" s="11">
        <f t="shared" si="1545"/>
        <v>0</v>
      </c>
      <c r="BH530" s="11">
        <f t="shared" si="1545"/>
        <v>0</v>
      </c>
      <c r="BI530" s="11">
        <f t="shared" si="1545"/>
        <v>0</v>
      </c>
      <c r="BJ530" s="11">
        <f t="shared" si="1545"/>
        <v>0</v>
      </c>
      <c r="BK530" s="11">
        <f t="shared" si="1545"/>
        <v>0</v>
      </c>
      <c r="BL530" s="11">
        <f t="shared" si="1545"/>
        <v>0</v>
      </c>
      <c r="BM530" s="11">
        <f t="shared" si="1545"/>
        <v>0</v>
      </c>
      <c r="BN530" s="11">
        <f t="shared" si="1545"/>
        <v>0</v>
      </c>
      <c r="BO530" s="11">
        <f t="shared" si="1545"/>
        <v>0</v>
      </c>
      <c r="BP530" s="11">
        <f t="shared" si="1545"/>
        <v>0</v>
      </c>
      <c r="BQ530" s="11">
        <f t="shared" si="1545"/>
        <v>0</v>
      </c>
      <c r="BR530" s="11">
        <v>0</v>
      </c>
      <c r="BS530" s="11">
        <v>0</v>
      </c>
      <c r="BT530" s="11">
        <f t="shared" ref="BT530:BZ531" si="1546">SUM(BT531)</f>
        <v>10000</v>
      </c>
      <c r="BU530" s="11">
        <f t="shared" si="1546"/>
        <v>10000</v>
      </c>
      <c r="BV530" s="11">
        <f t="shared" si="1546"/>
        <v>10000</v>
      </c>
      <c r="BW530" s="11">
        <f t="shared" si="1546"/>
        <v>0</v>
      </c>
      <c r="BX530" s="11">
        <f t="shared" si="1546"/>
        <v>0</v>
      </c>
      <c r="BY530" s="11">
        <f t="shared" si="1546"/>
        <v>0</v>
      </c>
      <c r="BZ530" s="11">
        <f t="shared" si="1546"/>
        <v>0</v>
      </c>
      <c r="CA530" s="11">
        <f t="shared" si="1422"/>
        <v>10000</v>
      </c>
      <c r="CB530" s="123">
        <f t="shared" si="1433"/>
        <v>100</v>
      </c>
    </row>
    <row r="531" spans="1:80" x14ac:dyDescent="0.25">
      <c r="A531" s="4" t="s">
        <v>238</v>
      </c>
      <c r="B531" s="4" t="s">
        <v>3</v>
      </c>
      <c r="C531" s="4" t="s">
        <v>28</v>
      </c>
      <c r="D531" s="79" t="s">
        <v>252</v>
      </c>
      <c r="E531" s="78" t="s">
        <v>78</v>
      </c>
      <c r="F531" s="78" t="s">
        <v>1</v>
      </c>
      <c r="G531" s="2" t="s">
        <v>1</v>
      </c>
      <c r="H531" s="2" t="s">
        <v>79</v>
      </c>
      <c r="I531" s="12">
        <f>SUM(I532)</f>
        <v>3500</v>
      </c>
      <c r="J531" s="12">
        <f t="shared" si="1421"/>
        <v>10000</v>
      </c>
      <c r="K531" s="12">
        <f t="shared" si="1542"/>
        <v>10000</v>
      </c>
      <c r="L531" s="12">
        <f t="shared" si="1424"/>
        <v>0</v>
      </c>
      <c r="M531" s="12">
        <f t="shared" si="1542"/>
        <v>0</v>
      </c>
      <c r="N531" s="12">
        <f t="shared" si="1542"/>
        <v>0</v>
      </c>
      <c r="O531" s="12">
        <f t="shared" si="1542"/>
        <v>0</v>
      </c>
      <c r="P531" s="12">
        <f t="shared" si="1542"/>
        <v>0</v>
      </c>
      <c r="Q531" s="12">
        <f t="shared" si="1542"/>
        <v>0</v>
      </c>
      <c r="R531" s="12">
        <f t="shared" si="1543"/>
        <v>0</v>
      </c>
      <c r="S531" s="12">
        <f t="shared" ref="S531:AG531" si="1547">SUM(S532)</f>
        <v>0</v>
      </c>
      <c r="T531" s="12">
        <f t="shared" si="1547"/>
        <v>0</v>
      </c>
      <c r="U531" s="12">
        <f t="shared" si="1547"/>
        <v>0</v>
      </c>
      <c r="V531" s="12">
        <f t="shared" si="1547"/>
        <v>0</v>
      </c>
      <c r="W531" s="12">
        <f t="shared" si="1547"/>
        <v>0</v>
      </c>
      <c r="X531" s="12">
        <f t="shared" si="1547"/>
        <v>0</v>
      </c>
      <c r="Y531" s="12">
        <f t="shared" si="1547"/>
        <v>0</v>
      </c>
      <c r="Z531" s="12">
        <f t="shared" si="1547"/>
        <v>0</v>
      </c>
      <c r="AA531" s="12">
        <f t="shared" si="1547"/>
        <v>0</v>
      </c>
      <c r="AB531" s="12">
        <f t="shared" si="1547"/>
        <v>0</v>
      </c>
      <c r="AC531" s="12">
        <f t="shared" si="1547"/>
        <v>0</v>
      </c>
      <c r="AD531" s="12">
        <f t="shared" si="1547"/>
        <v>0</v>
      </c>
      <c r="AE531" s="12">
        <f t="shared" si="1547"/>
        <v>0</v>
      </c>
      <c r="AF531" s="12">
        <f t="shared" si="1547"/>
        <v>0</v>
      </c>
      <c r="AG531" s="12">
        <f t="shared" si="1547"/>
        <v>0</v>
      </c>
      <c r="AH531" s="12">
        <v>0</v>
      </c>
      <c r="AI531" s="12">
        <v>0</v>
      </c>
      <c r="AJ531" s="12">
        <f t="shared" si="1544"/>
        <v>0</v>
      </c>
      <c r="AK531" s="12">
        <f t="shared" ref="AK531:AY531" si="1548">SUM(AK532)</f>
        <v>0</v>
      </c>
      <c r="AL531" s="12">
        <f t="shared" si="1548"/>
        <v>0</v>
      </c>
      <c r="AM531" s="12">
        <f t="shared" si="1548"/>
        <v>0</v>
      </c>
      <c r="AN531" s="12">
        <f t="shared" si="1548"/>
        <v>0</v>
      </c>
      <c r="AO531" s="12">
        <f t="shared" si="1548"/>
        <v>0</v>
      </c>
      <c r="AP531" s="12">
        <f t="shared" si="1548"/>
        <v>0</v>
      </c>
      <c r="AQ531" s="12">
        <f t="shared" si="1548"/>
        <v>0</v>
      </c>
      <c r="AR531" s="12">
        <f t="shared" si="1548"/>
        <v>0</v>
      </c>
      <c r="AS531" s="12">
        <f t="shared" si="1548"/>
        <v>0</v>
      </c>
      <c r="AT531" s="12">
        <f t="shared" si="1548"/>
        <v>0</v>
      </c>
      <c r="AU531" s="12">
        <f t="shared" si="1548"/>
        <v>0</v>
      </c>
      <c r="AV531" s="12">
        <f t="shared" si="1548"/>
        <v>0</v>
      </c>
      <c r="AW531" s="12">
        <f t="shared" si="1548"/>
        <v>0</v>
      </c>
      <c r="AX531" s="12">
        <f t="shared" si="1548"/>
        <v>0</v>
      </c>
      <c r="AY531" s="12">
        <f t="shared" si="1548"/>
        <v>0</v>
      </c>
      <c r="AZ531" s="12">
        <v>0</v>
      </c>
      <c r="BA531" s="12">
        <v>0</v>
      </c>
      <c r="BB531" s="12">
        <f t="shared" si="1545"/>
        <v>0</v>
      </c>
      <c r="BC531" s="12">
        <f t="shared" ref="BC531:BQ531" si="1549">SUM(BC532)</f>
        <v>0</v>
      </c>
      <c r="BD531" s="12">
        <f t="shared" si="1549"/>
        <v>0</v>
      </c>
      <c r="BE531" s="12">
        <f t="shared" si="1549"/>
        <v>0</v>
      </c>
      <c r="BF531" s="12">
        <f t="shared" si="1549"/>
        <v>0</v>
      </c>
      <c r="BG531" s="12">
        <f t="shared" si="1549"/>
        <v>0</v>
      </c>
      <c r="BH531" s="12">
        <f t="shared" si="1549"/>
        <v>0</v>
      </c>
      <c r="BI531" s="12">
        <f t="shared" si="1549"/>
        <v>0</v>
      </c>
      <c r="BJ531" s="12">
        <f t="shared" si="1549"/>
        <v>0</v>
      </c>
      <c r="BK531" s="12">
        <f t="shared" si="1549"/>
        <v>0</v>
      </c>
      <c r="BL531" s="12">
        <f t="shared" si="1549"/>
        <v>0</v>
      </c>
      <c r="BM531" s="12">
        <f t="shared" si="1549"/>
        <v>0</v>
      </c>
      <c r="BN531" s="12">
        <f t="shared" si="1549"/>
        <v>0</v>
      </c>
      <c r="BO531" s="12">
        <f t="shared" si="1549"/>
        <v>0</v>
      </c>
      <c r="BP531" s="12">
        <f t="shared" si="1549"/>
        <v>0</v>
      </c>
      <c r="BQ531" s="12">
        <f t="shared" si="1549"/>
        <v>0</v>
      </c>
      <c r="BR531" s="12">
        <v>0</v>
      </c>
      <c r="BS531" s="12">
        <v>0</v>
      </c>
      <c r="BT531" s="12">
        <f t="shared" si="1546"/>
        <v>10000</v>
      </c>
      <c r="BU531" s="12">
        <f t="shared" si="1546"/>
        <v>10000</v>
      </c>
      <c r="BV531" s="12">
        <f t="shared" si="1546"/>
        <v>10000</v>
      </c>
      <c r="BW531" s="12">
        <f t="shared" si="1546"/>
        <v>0</v>
      </c>
      <c r="BX531" s="12">
        <f t="shared" si="1546"/>
        <v>0</v>
      </c>
      <c r="BY531" s="12">
        <f t="shared" si="1546"/>
        <v>0</v>
      </c>
      <c r="BZ531" s="12">
        <f t="shared" si="1546"/>
        <v>0</v>
      </c>
      <c r="CA531" s="12">
        <f t="shared" si="1422"/>
        <v>10000</v>
      </c>
      <c r="CB531" s="124">
        <f t="shared" si="1433"/>
        <v>100</v>
      </c>
    </row>
    <row r="532" spans="1:80" x14ac:dyDescent="0.25">
      <c r="A532" s="4" t="s">
        <v>238</v>
      </c>
      <c r="B532" s="4" t="s">
        <v>3</v>
      </c>
      <c r="C532" s="4" t="s">
        <v>28</v>
      </c>
      <c r="D532" s="79" t="s">
        <v>252</v>
      </c>
      <c r="E532" s="89">
        <v>8213</v>
      </c>
      <c r="F532" s="79"/>
      <c r="G532" s="74" t="s">
        <v>1892</v>
      </c>
      <c r="H532" s="13" t="s">
        <v>81</v>
      </c>
      <c r="I532" s="14">
        <v>3500</v>
      </c>
      <c r="J532" s="14">
        <f t="shared" si="1421"/>
        <v>10000</v>
      </c>
      <c r="K532" s="14">
        <v>10000</v>
      </c>
      <c r="L532" s="14">
        <f t="shared" si="1424"/>
        <v>0</v>
      </c>
      <c r="M532" s="14">
        <v>0</v>
      </c>
      <c r="N532" s="14">
        <v>0</v>
      </c>
      <c r="O532" s="14">
        <v>0</v>
      </c>
      <c r="P532" s="14">
        <v>0</v>
      </c>
      <c r="Q532" s="14">
        <v>0</v>
      </c>
      <c r="R532" s="14">
        <v>0</v>
      </c>
      <c r="S532" s="14"/>
      <c r="T532" s="14"/>
      <c r="U532" s="14"/>
      <c r="V532" s="14"/>
      <c r="W532" s="14"/>
      <c r="X532" s="14">
        <f t="shared" si="1539"/>
        <v>0</v>
      </c>
      <c r="Y532" s="14"/>
      <c r="Z532" s="14"/>
      <c r="AA532" s="14"/>
      <c r="AB532" s="14"/>
      <c r="AC532" s="14"/>
      <c r="AD532" s="14"/>
      <c r="AE532" s="14"/>
      <c r="AF532" s="14"/>
      <c r="AG532" s="14"/>
      <c r="AH532" s="14">
        <v>0</v>
      </c>
      <c r="AI532" s="14">
        <v>0</v>
      </c>
      <c r="AJ532" s="14">
        <v>0</v>
      </c>
      <c r="AK532" s="14"/>
      <c r="AL532" s="14"/>
      <c r="AM532" s="14"/>
      <c r="AN532" s="14"/>
      <c r="AO532" s="14"/>
      <c r="AP532" s="14">
        <f t="shared" si="1540"/>
        <v>0</v>
      </c>
      <c r="AQ532" s="14"/>
      <c r="AR532" s="14"/>
      <c r="AS532" s="14"/>
      <c r="AT532" s="14"/>
      <c r="AU532" s="14"/>
      <c r="AV532" s="14"/>
      <c r="AW532" s="14"/>
      <c r="AX532" s="14"/>
      <c r="AY532" s="14"/>
      <c r="AZ532" s="14">
        <v>0</v>
      </c>
      <c r="BA532" s="14">
        <v>0</v>
      </c>
      <c r="BB532" s="14">
        <v>0</v>
      </c>
      <c r="BC532" s="14"/>
      <c r="BD532" s="14"/>
      <c r="BE532" s="14"/>
      <c r="BF532" s="14"/>
      <c r="BG532" s="14"/>
      <c r="BH532" s="14">
        <f t="shared" si="1541"/>
        <v>0</v>
      </c>
      <c r="BI532" s="14"/>
      <c r="BJ532" s="14"/>
      <c r="BK532" s="14"/>
      <c r="BL532" s="14"/>
      <c r="BM532" s="14"/>
      <c r="BN532" s="14"/>
      <c r="BO532" s="14"/>
      <c r="BP532" s="14"/>
      <c r="BQ532" s="14"/>
      <c r="BR532" s="14">
        <v>0</v>
      </c>
      <c r="BS532" s="14">
        <v>0</v>
      </c>
      <c r="BT532" s="14">
        <v>10000</v>
      </c>
      <c r="BU532" s="14">
        <v>10000</v>
      </c>
      <c r="BV532" s="14">
        <v>10000</v>
      </c>
      <c r="BW532" s="14">
        <f t="shared" si="1528"/>
        <v>0</v>
      </c>
      <c r="BX532" s="14">
        <v>0</v>
      </c>
      <c r="BY532" s="14">
        <v>0</v>
      </c>
      <c r="BZ532" s="14">
        <v>0</v>
      </c>
      <c r="CA532" s="14">
        <f t="shared" si="1422"/>
        <v>10000</v>
      </c>
      <c r="CB532" s="122">
        <f t="shared" si="1433"/>
        <v>100</v>
      </c>
    </row>
    <row r="533" spans="1:80" x14ac:dyDescent="0.25">
      <c r="A533" s="13" t="s">
        <v>1</v>
      </c>
      <c r="B533" s="13" t="s">
        <v>1</v>
      </c>
      <c r="C533" s="13" t="s">
        <v>1</v>
      </c>
      <c r="D533" s="74" t="s">
        <v>1</v>
      </c>
      <c r="E533" s="74" t="s">
        <v>1</v>
      </c>
      <c r="F533" s="74" t="s">
        <v>1</v>
      </c>
      <c r="G533" s="13" t="s">
        <v>1</v>
      </c>
      <c r="H533" s="10" t="s">
        <v>294</v>
      </c>
      <c r="I533" s="11">
        <f>SUM(I530,I522,I511,I491)</f>
        <v>8715228</v>
      </c>
      <c r="J533" s="11">
        <f t="shared" si="1421"/>
        <v>6569009</v>
      </c>
      <c r="K533" s="11">
        <f t="shared" ref="K533" si="1550">SUM(K530,K522,K511,K491)</f>
        <v>6569009</v>
      </c>
      <c r="L533" s="11">
        <f t="shared" si="1424"/>
        <v>0</v>
      </c>
      <c r="M533" s="11">
        <f t="shared" ref="M533:Q533" si="1551">SUM(M530,M522,M511,M491)</f>
        <v>0</v>
      </c>
      <c r="N533" s="11">
        <f t="shared" si="1551"/>
        <v>0</v>
      </c>
      <c r="O533" s="11">
        <f t="shared" si="1551"/>
        <v>0</v>
      </c>
      <c r="P533" s="11">
        <f t="shared" si="1551"/>
        <v>0</v>
      </c>
      <c r="Q533" s="11">
        <f t="shared" si="1551"/>
        <v>0</v>
      </c>
      <c r="R533" s="11">
        <f t="shared" ref="R533:AG533" si="1552">SUM(R530,R522,R511,R491)</f>
        <v>0</v>
      </c>
      <c r="S533" s="11">
        <f t="shared" si="1552"/>
        <v>0</v>
      </c>
      <c r="T533" s="11">
        <f t="shared" si="1552"/>
        <v>0</v>
      </c>
      <c r="U533" s="11">
        <f t="shared" si="1552"/>
        <v>0</v>
      </c>
      <c r="V533" s="11">
        <f t="shared" si="1552"/>
        <v>0</v>
      </c>
      <c r="W533" s="11">
        <f t="shared" si="1552"/>
        <v>0</v>
      </c>
      <c r="X533" s="11">
        <f t="shared" si="1552"/>
        <v>0</v>
      </c>
      <c r="Y533" s="11">
        <f t="shared" si="1552"/>
        <v>0</v>
      </c>
      <c r="Z533" s="11">
        <f t="shared" si="1552"/>
        <v>0</v>
      </c>
      <c r="AA533" s="11">
        <f t="shared" si="1552"/>
        <v>0</v>
      </c>
      <c r="AB533" s="11">
        <f t="shared" si="1552"/>
        <v>0</v>
      </c>
      <c r="AC533" s="11">
        <f t="shared" si="1552"/>
        <v>0</v>
      </c>
      <c r="AD533" s="11">
        <f t="shared" si="1552"/>
        <v>0</v>
      </c>
      <c r="AE533" s="11">
        <f t="shared" si="1552"/>
        <v>0</v>
      </c>
      <c r="AF533" s="11">
        <f t="shared" si="1552"/>
        <v>0</v>
      </c>
      <c r="AG533" s="11">
        <f t="shared" si="1552"/>
        <v>0</v>
      </c>
      <c r="AH533" s="11">
        <v>0</v>
      </c>
      <c r="AI533" s="11">
        <v>0</v>
      </c>
      <c r="AJ533" s="11">
        <f t="shared" ref="AJ533:AY533" si="1553">SUM(AJ530,AJ522,AJ511,AJ491)</f>
        <v>0</v>
      </c>
      <c r="AK533" s="11">
        <f t="shared" si="1553"/>
        <v>0</v>
      </c>
      <c r="AL533" s="11">
        <f t="shared" si="1553"/>
        <v>0</v>
      </c>
      <c r="AM533" s="11">
        <f t="shared" si="1553"/>
        <v>0</v>
      </c>
      <c r="AN533" s="11">
        <f t="shared" si="1553"/>
        <v>0</v>
      </c>
      <c r="AO533" s="11">
        <f t="shared" si="1553"/>
        <v>0</v>
      </c>
      <c r="AP533" s="11">
        <f t="shared" si="1553"/>
        <v>0</v>
      </c>
      <c r="AQ533" s="11">
        <f t="shared" si="1553"/>
        <v>0</v>
      </c>
      <c r="AR533" s="11">
        <f t="shared" si="1553"/>
        <v>0</v>
      </c>
      <c r="AS533" s="11">
        <f t="shared" si="1553"/>
        <v>0</v>
      </c>
      <c r="AT533" s="11">
        <f t="shared" si="1553"/>
        <v>0</v>
      </c>
      <c r="AU533" s="11">
        <f t="shared" si="1553"/>
        <v>0</v>
      </c>
      <c r="AV533" s="11">
        <f t="shared" si="1553"/>
        <v>0</v>
      </c>
      <c r="AW533" s="11">
        <f t="shared" si="1553"/>
        <v>0</v>
      </c>
      <c r="AX533" s="11">
        <f t="shared" si="1553"/>
        <v>0</v>
      </c>
      <c r="AY533" s="11">
        <f t="shared" si="1553"/>
        <v>0</v>
      </c>
      <c r="AZ533" s="11">
        <v>0</v>
      </c>
      <c r="BA533" s="11">
        <v>0</v>
      </c>
      <c r="BB533" s="11">
        <f t="shared" ref="BB533:BQ533" si="1554">SUM(BB530,BB522,BB511,BB491)</f>
        <v>0</v>
      </c>
      <c r="BC533" s="11">
        <f t="shared" si="1554"/>
        <v>0</v>
      </c>
      <c r="BD533" s="11">
        <f t="shared" si="1554"/>
        <v>0</v>
      </c>
      <c r="BE533" s="11">
        <f t="shared" si="1554"/>
        <v>0</v>
      </c>
      <c r="BF533" s="11">
        <f t="shared" si="1554"/>
        <v>0</v>
      </c>
      <c r="BG533" s="11">
        <f t="shared" si="1554"/>
        <v>0</v>
      </c>
      <c r="BH533" s="11">
        <f t="shared" si="1554"/>
        <v>0</v>
      </c>
      <c r="BI533" s="11">
        <f t="shared" si="1554"/>
        <v>0</v>
      </c>
      <c r="BJ533" s="11">
        <f t="shared" si="1554"/>
        <v>0</v>
      </c>
      <c r="BK533" s="11">
        <f t="shared" si="1554"/>
        <v>0</v>
      </c>
      <c r="BL533" s="11">
        <f t="shared" si="1554"/>
        <v>0</v>
      </c>
      <c r="BM533" s="11">
        <f t="shared" si="1554"/>
        <v>0</v>
      </c>
      <c r="BN533" s="11">
        <f t="shared" si="1554"/>
        <v>0</v>
      </c>
      <c r="BO533" s="11">
        <f t="shared" si="1554"/>
        <v>0</v>
      </c>
      <c r="BP533" s="11">
        <f t="shared" si="1554"/>
        <v>0</v>
      </c>
      <c r="BQ533" s="11">
        <f t="shared" si="1554"/>
        <v>0</v>
      </c>
      <c r="BR533" s="11">
        <v>0</v>
      </c>
      <c r="BS533" s="11">
        <v>0</v>
      </c>
      <c r="BT533" s="11">
        <f t="shared" ref="BT533:BZ533" si="1555">SUM(BT530,BT522,BT511,BT491)</f>
        <v>9364026</v>
      </c>
      <c r="BU533" s="11">
        <f t="shared" si="1555"/>
        <v>9319139</v>
      </c>
      <c r="BV533" s="11">
        <f t="shared" si="1555"/>
        <v>5129455</v>
      </c>
      <c r="BW533" s="11">
        <f t="shared" si="1555"/>
        <v>2110727</v>
      </c>
      <c r="BX533" s="11">
        <f t="shared" si="1555"/>
        <v>940125</v>
      </c>
      <c r="BY533" s="11">
        <f t="shared" si="1555"/>
        <v>585545</v>
      </c>
      <c r="BZ533" s="11">
        <f t="shared" si="1555"/>
        <v>585057</v>
      </c>
      <c r="CA533" s="11">
        <f t="shared" si="1422"/>
        <v>7240182</v>
      </c>
      <c r="CB533" s="123">
        <f t="shared" si="1433"/>
        <v>77.691533520425011</v>
      </c>
    </row>
    <row r="534" spans="1:80" ht="15.75" thickBot="1" x14ac:dyDescent="0.3">
      <c r="A534" s="13" t="s">
        <v>1</v>
      </c>
      <c r="B534" s="13" t="s">
        <v>1</v>
      </c>
      <c r="C534" s="13" t="s">
        <v>1</v>
      </c>
      <c r="D534" s="74" t="s">
        <v>1</v>
      </c>
      <c r="E534" s="74" t="s">
        <v>1</v>
      </c>
      <c r="F534" s="74" t="s">
        <v>1</v>
      </c>
      <c r="G534" s="13" t="s">
        <v>1</v>
      </c>
      <c r="H534" s="2" t="s">
        <v>83</v>
      </c>
      <c r="I534" s="12">
        <v>24</v>
      </c>
      <c r="J534" s="12">
        <f t="shared" si="1421"/>
        <v>25</v>
      </c>
      <c r="K534" s="12">
        <v>25</v>
      </c>
      <c r="L534" s="13"/>
      <c r="M534" s="13" t="s">
        <v>1</v>
      </c>
      <c r="N534" s="13" t="s">
        <v>1</v>
      </c>
      <c r="O534" s="13" t="s">
        <v>1</v>
      </c>
      <c r="P534" s="27"/>
      <c r="Q534" s="13" t="s">
        <v>1</v>
      </c>
      <c r="R534" s="13" t="s">
        <v>1</v>
      </c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>
        <v>0</v>
      </c>
      <c r="AI534" s="13">
        <v>0</v>
      </c>
      <c r="AJ534" s="13" t="s">
        <v>1</v>
      </c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>
        <v>0</v>
      </c>
      <c r="BA534" s="13">
        <v>0</v>
      </c>
      <c r="BB534" s="13" t="s">
        <v>1</v>
      </c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>
        <v>0</v>
      </c>
      <c r="BS534" s="13">
        <v>0</v>
      </c>
      <c r="BT534" s="12">
        <v>30</v>
      </c>
      <c r="BU534" s="12">
        <v>30</v>
      </c>
      <c r="BV534" s="12"/>
      <c r="BW534" s="12">
        <f t="shared" si="1528"/>
        <v>0</v>
      </c>
      <c r="BX534" s="12"/>
      <c r="BY534" s="12"/>
      <c r="BZ534" s="12"/>
      <c r="CA534" s="12">
        <f t="shared" si="1422"/>
        <v>0</v>
      </c>
      <c r="CB534" s="124"/>
    </row>
    <row r="535" spans="1:80" ht="69.75" customHeight="1" thickBot="1" x14ac:dyDescent="0.3">
      <c r="A535" s="133" t="s">
        <v>1</v>
      </c>
      <c r="B535" s="133" t="s">
        <v>1</v>
      </c>
      <c r="C535" s="133" t="s">
        <v>1</v>
      </c>
      <c r="D535" s="135" t="s">
        <v>1</v>
      </c>
      <c r="E535" s="135" t="s">
        <v>1</v>
      </c>
      <c r="F535" s="135" t="s">
        <v>1</v>
      </c>
      <c r="G535" s="137" t="s">
        <v>1</v>
      </c>
      <c r="H535" s="5" t="s">
        <v>84</v>
      </c>
      <c r="I535" s="5" t="s">
        <v>11</v>
      </c>
      <c r="J535" s="5" t="s">
        <v>1809</v>
      </c>
      <c r="K535" s="5" t="s">
        <v>12</v>
      </c>
      <c r="L535" s="5" t="s">
        <v>13</v>
      </c>
      <c r="M535" s="5" t="s">
        <v>14</v>
      </c>
      <c r="N535" s="5" t="s">
        <v>15</v>
      </c>
      <c r="O535" s="5" t="s">
        <v>16</v>
      </c>
      <c r="P535" s="5" t="s">
        <v>17</v>
      </c>
      <c r="Q535" s="5" t="s">
        <v>18</v>
      </c>
      <c r="R535" s="71" t="s">
        <v>14</v>
      </c>
      <c r="S535" s="71" t="s">
        <v>1843</v>
      </c>
      <c r="T535" s="71" t="s">
        <v>1797</v>
      </c>
      <c r="U535" s="71" t="s">
        <v>1832</v>
      </c>
      <c r="V535" s="71" t="s">
        <v>1833</v>
      </c>
      <c r="W535" s="71" t="s">
        <v>1834</v>
      </c>
      <c r="X535" s="71" t="s">
        <v>1847</v>
      </c>
      <c r="Y535" s="71" t="s">
        <v>1844</v>
      </c>
      <c r="Z535" s="71" t="s">
        <v>1835</v>
      </c>
      <c r="AA535" s="71" t="s">
        <v>1836</v>
      </c>
      <c r="AB535" s="71" t="s">
        <v>1837</v>
      </c>
      <c r="AC535" s="71" t="s">
        <v>1838</v>
      </c>
      <c r="AD535" s="71" t="s">
        <v>1839</v>
      </c>
      <c r="AE535" s="71" t="s">
        <v>1840</v>
      </c>
      <c r="AF535" s="71" t="s">
        <v>1845</v>
      </c>
      <c r="AG535" s="71" t="s">
        <v>1846</v>
      </c>
      <c r="AH535" s="71" t="s">
        <v>1841</v>
      </c>
      <c r="AI535" s="71" t="s">
        <v>1842</v>
      </c>
      <c r="AJ535" s="72" t="s">
        <v>15</v>
      </c>
      <c r="AK535" s="72" t="s">
        <v>1843</v>
      </c>
      <c r="AL535" s="72" t="s">
        <v>1797</v>
      </c>
      <c r="AM535" s="72" t="s">
        <v>1832</v>
      </c>
      <c r="AN535" s="72" t="s">
        <v>1833</v>
      </c>
      <c r="AO535" s="72" t="s">
        <v>1834</v>
      </c>
      <c r="AP535" s="72" t="s">
        <v>1848</v>
      </c>
      <c r="AQ535" s="72" t="s">
        <v>1844</v>
      </c>
      <c r="AR535" s="72" t="s">
        <v>1835</v>
      </c>
      <c r="AS535" s="72" t="s">
        <v>1836</v>
      </c>
      <c r="AT535" s="72" t="s">
        <v>1837</v>
      </c>
      <c r="AU535" s="72" t="s">
        <v>1838</v>
      </c>
      <c r="AV535" s="72" t="s">
        <v>1839</v>
      </c>
      <c r="AW535" s="72" t="s">
        <v>1840</v>
      </c>
      <c r="AX535" s="72" t="s">
        <v>1845</v>
      </c>
      <c r="AY535" s="72" t="s">
        <v>1846</v>
      </c>
      <c r="AZ535" s="72" t="s">
        <v>1841</v>
      </c>
      <c r="BA535" s="72" t="s">
        <v>1842</v>
      </c>
      <c r="BB535" s="73" t="s">
        <v>16</v>
      </c>
      <c r="BC535" s="73" t="s">
        <v>1843</v>
      </c>
      <c r="BD535" s="73" t="s">
        <v>1797</v>
      </c>
      <c r="BE535" s="73" t="s">
        <v>1832</v>
      </c>
      <c r="BF535" s="73" t="s">
        <v>1833</v>
      </c>
      <c r="BG535" s="73" t="s">
        <v>1834</v>
      </c>
      <c r="BH535" s="73" t="s">
        <v>1849</v>
      </c>
      <c r="BI535" s="73" t="s">
        <v>1844</v>
      </c>
      <c r="BJ535" s="73" t="s">
        <v>1835</v>
      </c>
      <c r="BK535" s="73" t="s">
        <v>1836</v>
      </c>
      <c r="BL535" s="73" t="s">
        <v>1837</v>
      </c>
      <c r="BM535" s="73" t="s">
        <v>1838</v>
      </c>
      <c r="BN535" s="73" t="s">
        <v>1839</v>
      </c>
      <c r="BO535" s="73" t="s">
        <v>1840</v>
      </c>
      <c r="BP535" s="73" t="s">
        <v>1845</v>
      </c>
      <c r="BQ535" s="73" t="s">
        <v>1846</v>
      </c>
      <c r="BR535" s="73" t="s">
        <v>1841</v>
      </c>
      <c r="BS535" s="73" t="s">
        <v>1842</v>
      </c>
      <c r="BT535" s="5" t="s">
        <v>1911</v>
      </c>
      <c r="BU535" s="5" t="s">
        <v>1942</v>
      </c>
      <c r="BV535" s="5" t="s">
        <v>1943</v>
      </c>
      <c r="BW535" s="5" t="s">
        <v>1944</v>
      </c>
      <c r="BX535" s="5" t="s">
        <v>1945</v>
      </c>
      <c r="BY535" s="5" t="s">
        <v>1946</v>
      </c>
      <c r="BZ535" s="5" t="s">
        <v>1947</v>
      </c>
      <c r="CA535" s="5" t="s">
        <v>1948</v>
      </c>
      <c r="CB535" s="120" t="s">
        <v>1916</v>
      </c>
    </row>
    <row r="536" spans="1:80" x14ac:dyDescent="0.25">
      <c r="A536" s="134"/>
      <c r="B536" s="134"/>
      <c r="C536" s="134"/>
      <c r="D536" s="136"/>
      <c r="E536" s="136"/>
      <c r="F536" s="136"/>
      <c r="G536" s="138"/>
      <c r="H536" s="15" t="s">
        <v>1</v>
      </c>
      <c r="I536" s="9" t="s">
        <v>19</v>
      </c>
      <c r="J536" s="9">
        <v>1</v>
      </c>
      <c r="K536" s="9" t="s">
        <v>20</v>
      </c>
      <c r="L536" s="9" t="s">
        <v>21</v>
      </c>
      <c r="M536" s="9" t="s">
        <v>22</v>
      </c>
      <c r="N536" s="9" t="s">
        <v>23</v>
      </c>
      <c r="O536" s="9" t="s">
        <v>24</v>
      </c>
      <c r="P536" s="9" t="s">
        <v>25</v>
      </c>
      <c r="Q536" s="9" t="s">
        <v>26</v>
      </c>
      <c r="R536" s="9">
        <v>1</v>
      </c>
      <c r="S536" s="9">
        <v>2</v>
      </c>
      <c r="T536" s="9">
        <v>3</v>
      </c>
      <c r="U536" s="9">
        <v>4</v>
      </c>
      <c r="V536" s="9">
        <v>5</v>
      </c>
      <c r="W536" s="9">
        <v>6</v>
      </c>
      <c r="X536" s="9">
        <v>7</v>
      </c>
      <c r="Y536" s="9">
        <v>8</v>
      </c>
      <c r="Z536" s="9">
        <v>9</v>
      </c>
      <c r="AA536" s="9">
        <v>10</v>
      </c>
      <c r="AB536" s="9">
        <v>11</v>
      </c>
      <c r="AC536" s="9">
        <v>12</v>
      </c>
      <c r="AD536" s="9">
        <v>13</v>
      </c>
      <c r="AE536" s="9">
        <v>14</v>
      </c>
      <c r="AF536" s="9">
        <v>15</v>
      </c>
      <c r="AG536" s="9">
        <v>16</v>
      </c>
      <c r="AH536" s="9">
        <v>20</v>
      </c>
      <c r="AI536" s="9">
        <v>21</v>
      </c>
      <c r="AJ536" s="9">
        <v>1</v>
      </c>
      <c r="AK536" s="9">
        <v>2</v>
      </c>
      <c r="AL536" s="9">
        <v>3</v>
      </c>
      <c r="AM536" s="9">
        <v>4</v>
      </c>
      <c r="AN536" s="9">
        <v>5</v>
      </c>
      <c r="AO536" s="9">
        <v>6</v>
      </c>
      <c r="AP536" s="9">
        <v>7</v>
      </c>
      <c r="AQ536" s="9">
        <v>8</v>
      </c>
      <c r="AR536" s="9">
        <v>9</v>
      </c>
      <c r="AS536" s="9">
        <v>10</v>
      </c>
      <c r="AT536" s="9">
        <v>11</v>
      </c>
      <c r="AU536" s="9">
        <v>12</v>
      </c>
      <c r="AV536" s="9">
        <v>13</v>
      </c>
      <c r="AW536" s="9">
        <v>14</v>
      </c>
      <c r="AX536" s="9">
        <v>15</v>
      </c>
      <c r="AY536" s="9">
        <v>16</v>
      </c>
      <c r="AZ536" s="9">
        <v>20</v>
      </c>
      <c r="BA536" s="9">
        <v>21</v>
      </c>
      <c r="BB536" s="9">
        <v>1</v>
      </c>
      <c r="BC536" s="9">
        <v>2</v>
      </c>
      <c r="BD536" s="9">
        <v>3</v>
      </c>
      <c r="BE536" s="9">
        <v>4</v>
      </c>
      <c r="BF536" s="9">
        <v>5</v>
      </c>
      <c r="BG536" s="9">
        <v>6</v>
      </c>
      <c r="BH536" s="9">
        <v>7</v>
      </c>
      <c r="BI536" s="9">
        <v>8</v>
      </c>
      <c r="BJ536" s="9">
        <v>9</v>
      </c>
      <c r="BK536" s="9">
        <v>10</v>
      </c>
      <c r="BL536" s="9">
        <v>11</v>
      </c>
      <c r="BM536" s="9">
        <v>12</v>
      </c>
      <c r="BN536" s="9">
        <v>13</v>
      </c>
      <c r="BO536" s="9">
        <v>14</v>
      </c>
      <c r="BP536" s="9">
        <v>15</v>
      </c>
      <c r="BQ536" s="9">
        <v>16</v>
      </c>
      <c r="BR536" s="9">
        <v>20</v>
      </c>
      <c r="BS536" s="9">
        <v>21</v>
      </c>
      <c r="BT536" s="9">
        <v>1</v>
      </c>
      <c r="BU536" s="9">
        <v>2</v>
      </c>
      <c r="BV536" s="9">
        <v>3</v>
      </c>
      <c r="BW536" s="9" t="s">
        <v>1798</v>
      </c>
      <c r="BX536" s="9">
        <v>5</v>
      </c>
      <c r="BY536" s="9">
        <v>6</v>
      </c>
      <c r="BZ536" s="9">
        <v>7</v>
      </c>
      <c r="CA536" s="9" t="s">
        <v>1917</v>
      </c>
      <c r="CB536" s="121">
        <v>9</v>
      </c>
    </row>
    <row r="537" spans="1:80" x14ac:dyDescent="0.25">
      <c r="A537" s="134"/>
      <c r="B537" s="134"/>
      <c r="C537" s="134"/>
      <c r="D537" s="136"/>
      <c r="E537" s="136"/>
      <c r="F537" s="136"/>
      <c r="G537" s="138"/>
      <c r="H537" s="16" t="s">
        <v>295</v>
      </c>
      <c r="I537" s="17">
        <f>SUM(I506)</f>
        <v>2290830</v>
      </c>
      <c r="J537" s="17">
        <f t="shared" ref="J537:J540" si="1556">SUM(K537,L537,P537,Q537)</f>
        <v>2000000</v>
      </c>
      <c r="K537" s="17">
        <f t="shared" ref="K537" si="1557">SUM(K506)</f>
        <v>2000000</v>
      </c>
      <c r="L537" s="17">
        <f t="shared" ref="L537:L540" si="1558">SUM(M537:O537)</f>
        <v>0</v>
      </c>
      <c r="M537" s="17">
        <f t="shared" ref="M537:Q537" si="1559">SUM(M506)</f>
        <v>0</v>
      </c>
      <c r="N537" s="17">
        <f t="shared" si="1559"/>
        <v>0</v>
      </c>
      <c r="O537" s="17">
        <f t="shared" si="1559"/>
        <v>0</v>
      </c>
      <c r="P537" s="17">
        <f t="shared" si="1559"/>
        <v>0</v>
      </c>
      <c r="Q537" s="17">
        <f t="shared" si="1559"/>
        <v>0</v>
      </c>
      <c r="R537" s="17">
        <f t="shared" ref="R537:AG537" si="1560">SUM(R506)</f>
        <v>0</v>
      </c>
      <c r="S537" s="17">
        <f t="shared" si="1560"/>
        <v>0</v>
      </c>
      <c r="T537" s="17">
        <f t="shared" si="1560"/>
        <v>0</v>
      </c>
      <c r="U537" s="17">
        <f t="shared" si="1560"/>
        <v>0</v>
      </c>
      <c r="V537" s="17">
        <f t="shared" si="1560"/>
        <v>0</v>
      </c>
      <c r="W537" s="17">
        <f t="shared" si="1560"/>
        <v>0</v>
      </c>
      <c r="X537" s="17">
        <f t="shared" ref="X537" si="1561">SUM(X506)</f>
        <v>0</v>
      </c>
      <c r="Y537" s="17">
        <f t="shared" si="1560"/>
        <v>0</v>
      </c>
      <c r="Z537" s="17">
        <f t="shared" si="1560"/>
        <v>0</v>
      </c>
      <c r="AA537" s="17">
        <f t="shared" si="1560"/>
        <v>0</v>
      </c>
      <c r="AB537" s="17">
        <f t="shared" si="1560"/>
        <v>0</v>
      </c>
      <c r="AC537" s="17">
        <f t="shared" si="1560"/>
        <v>0</v>
      </c>
      <c r="AD537" s="17">
        <f t="shared" si="1560"/>
        <v>0</v>
      </c>
      <c r="AE537" s="17">
        <f t="shared" si="1560"/>
        <v>0</v>
      </c>
      <c r="AF537" s="17">
        <f t="shared" si="1560"/>
        <v>0</v>
      </c>
      <c r="AG537" s="17">
        <f t="shared" si="1560"/>
        <v>0</v>
      </c>
      <c r="AH537" s="17">
        <v>0</v>
      </c>
      <c r="AI537" s="17">
        <v>0</v>
      </c>
      <c r="AJ537" s="17">
        <f t="shared" ref="AJ537:AY537" si="1562">SUM(AJ506)</f>
        <v>0</v>
      </c>
      <c r="AK537" s="17">
        <f t="shared" si="1562"/>
        <v>0</v>
      </c>
      <c r="AL537" s="17">
        <f t="shared" si="1562"/>
        <v>0</v>
      </c>
      <c r="AM537" s="17">
        <f t="shared" si="1562"/>
        <v>0</v>
      </c>
      <c r="AN537" s="17">
        <f t="shared" si="1562"/>
        <v>0</v>
      </c>
      <c r="AO537" s="17">
        <f t="shared" si="1562"/>
        <v>0</v>
      </c>
      <c r="AP537" s="17">
        <f t="shared" ref="AP537" si="1563">SUM(AP506)</f>
        <v>0</v>
      </c>
      <c r="AQ537" s="17">
        <f t="shared" si="1562"/>
        <v>0</v>
      </c>
      <c r="AR537" s="17">
        <f t="shared" si="1562"/>
        <v>0</v>
      </c>
      <c r="AS537" s="17">
        <f t="shared" si="1562"/>
        <v>0</v>
      </c>
      <c r="AT537" s="17">
        <f t="shared" si="1562"/>
        <v>0</v>
      </c>
      <c r="AU537" s="17">
        <f t="shared" si="1562"/>
        <v>0</v>
      </c>
      <c r="AV537" s="17">
        <f t="shared" si="1562"/>
        <v>0</v>
      </c>
      <c r="AW537" s="17">
        <f t="shared" si="1562"/>
        <v>0</v>
      </c>
      <c r="AX537" s="17">
        <f t="shared" si="1562"/>
        <v>0</v>
      </c>
      <c r="AY537" s="17">
        <f t="shared" si="1562"/>
        <v>0</v>
      </c>
      <c r="AZ537" s="17">
        <v>0</v>
      </c>
      <c r="BA537" s="17">
        <v>0</v>
      </c>
      <c r="BB537" s="17">
        <f t="shared" ref="BB537:BQ537" si="1564">SUM(BB506)</f>
        <v>0</v>
      </c>
      <c r="BC537" s="17">
        <f t="shared" si="1564"/>
        <v>0</v>
      </c>
      <c r="BD537" s="17">
        <f t="shared" si="1564"/>
        <v>0</v>
      </c>
      <c r="BE537" s="17">
        <f t="shared" si="1564"/>
        <v>0</v>
      </c>
      <c r="BF537" s="17">
        <f t="shared" si="1564"/>
        <v>0</v>
      </c>
      <c r="BG537" s="17">
        <f t="shared" si="1564"/>
        <v>0</v>
      </c>
      <c r="BH537" s="17">
        <f t="shared" ref="BH537" si="1565">SUM(BH506)</f>
        <v>0</v>
      </c>
      <c r="BI537" s="17">
        <f t="shared" si="1564"/>
        <v>0</v>
      </c>
      <c r="BJ537" s="17">
        <f t="shared" si="1564"/>
        <v>0</v>
      </c>
      <c r="BK537" s="17">
        <f t="shared" si="1564"/>
        <v>0</v>
      </c>
      <c r="BL537" s="17">
        <f t="shared" si="1564"/>
        <v>0</v>
      </c>
      <c r="BM537" s="17">
        <f t="shared" si="1564"/>
        <v>0</v>
      </c>
      <c r="BN537" s="17">
        <f t="shared" si="1564"/>
        <v>0</v>
      </c>
      <c r="BO537" s="17">
        <f t="shared" si="1564"/>
        <v>0</v>
      </c>
      <c r="BP537" s="17">
        <f t="shared" si="1564"/>
        <v>0</v>
      </c>
      <c r="BQ537" s="17">
        <f t="shared" si="1564"/>
        <v>0</v>
      </c>
      <c r="BR537" s="17">
        <v>0</v>
      </c>
      <c r="BS537" s="17">
        <v>0</v>
      </c>
      <c r="BT537" s="17">
        <f t="shared" ref="BT537:BW537" si="1566">SUM(BT506)</f>
        <v>2240000</v>
      </c>
      <c r="BU537" s="17">
        <f t="shared" ref="BU537:BV537" si="1567">SUM(BU506)</f>
        <v>2228980</v>
      </c>
      <c r="BV537" s="17">
        <f t="shared" si="1567"/>
        <v>1243000</v>
      </c>
      <c r="BW537" s="17">
        <f t="shared" si="1566"/>
        <v>340000</v>
      </c>
      <c r="BX537" s="17">
        <f t="shared" ref="BX537:BZ537" si="1568">SUM(BX506)</f>
        <v>200000</v>
      </c>
      <c r="BY537" s="17">
        <f t="shared" si="1568"/>
        <v>70000</v>
      </c>
      <c r="BZ537" s="17">
        <f t="shared" si="1568"/>
        <v>70000</v>
      </c>
      <c r="CA537" s="17">
        <f t="shared" ref="CA537:CA545" si="1569">BV537+BW537</f>
        <v>1583000</v>
      </c>
      <c r="CB537" s="125">
        <f>IF(BU537=0,"-",CA537/BU537*100)</f>
        <v>71.019031126344785</v>
      </c>
    </row>
    <row r="538" spans="1:80" x14ac:dyDescent="0.25">
      <c r="A538" s="134"/>
      <c r="B538" s="134"/>
      <c r="C538" s="134"/>
      <c r="D538" s="136"/>
      <c r="E538" s="136"/>
      <c r="F538" s="136"/>
      <c r="G538" s="138"/>
      <c r="H538" s="16" t="s">
        <v>296</v>
      </c>
      <c r="I538" s="17">
        <f>SUM(I493,I495,I496,I497,I498,I499,I501,I503,I505,I507,I508,I509,I510,I514,I516,I517,I521,I525,I527,I532)</f>
        <v>2124298</v>
      </c>
      <c r="J538" s="17">
        <f t="shared" si="1556"/>
        <v>2109571</v>
      </c>
      <c r="K538" s="17">
        <f t="shared" ref="K538" si="1570">SUM(K493,K495,K496,K497,K498,K499,K501,K503,K505,K507,K508,K509,K510,K514,K516,K517,K521,K525,K527,K532)</f>
        <v>2109571</v>
      </c>
      <c r="L538" s="17">
        <f t="shared" si="1558"/>
        <v>0</v>
      </c>
      <c r="M538" s="17">
        <f t="shared" ref="M538:Q538" si="1571">SUM(M493,M495,M496,M497,M498,M499,M501,M503,M505,M507,M508,M509,M510,M514,M516,M517,M521,M525,M527,M532)</f>
        <v>0</v>
      </c>
      <c r="N538" s="17">
        <f t="shared" si="1571"/>
        <v>0</v>
      </c>
      <c r="O538" s="17">
        <f t="shared" si="1571"/>
        <v>0</v>
      </c>
      <c r="P538" s="17">
        <f t="shared" si="1571"/>
        <v>0</v>
      </c>
      <c r="Q538" s="17">
        <f t="shared" si="1571"/>
        <v>0</v>
      </c>
      <c r="R538" s="17">
        <f t="shared" ref="R538:AG538" si="1572">SUM(R493,R495,R496,R497,R498,R499,R501,R503,R505,R507,R508,R509,R510,R514,R516,R517,R521,R525,R527,R532)</f>
        <v>0</v>
      </c>
      <c r="S538" s="17">
        <f t="shared" si="1572"/>
        <v>0</v>
      </c>
      <c r="T538" s="17">
        <f t="shared" si="1572"/>
        <v>0</v>
      </c>
      <c r="U538" s="17">
        <f t="shared" si="1572"/>
        <v>0</v>
      </c>
      <c r="V538" s="17">
        <f t="shared" si="1572"/>
        <v>0</v>
      </c>
      <c r="W538" s="17">
        <f t="shared" si="1572"/>
        <v>0</v>
      </c>
      <c r="X538" s="17">
        <f t="shared" ref="X538" si="1573">SUM(X493,X495,X496,X497,X498,X499,X501,X503,X505,X507,X508,X509,X510,X514,X516,X517,X521,X525,X527,X532)</f>
        <v>0</v>
      </c>
      <c r="Y538" s="17">
        <f t="shared" si="1572"/>
        <v>0</v>
      </c>
      <c r="Z538" s="17">
        <f t="shared" si="1572"/>
        <v>0</v>
      </c>
      <c r="AA538" s="17">
        <f t="shared" si="1572"/>
        <v>0</v>
      </c>
      <c r="AB538" s="17">
        <f t="shared" si="1572"/>
        <v>0</v>
      </c>
      <c r="AC538" s="17">
        <f t="shared" si="1572"/>
        <v>0</v>
      </c>
      <c r="AD538" s="17">
        <f t="shared" si="1572"/>
        <v>0</v>
      </c>
      <c r="AE538" s="17">
        <f t="shared" si="1572"/>
        <v>0</v>
      </c>
      <c r="AF538" s="17">
        <f t="shared" si="1572"/>
        <v>0</v>
      </c>
      <c r="AG538" s="17">
        <f t="shared" si="1572"/>
        <v>0</v>
      </c>
      <c r="AH538" s="17">
        <v>0</v>
      </c>
      <c r="AI538" s="17">
        <v>0</v>
      </c>
      <c r="AJ538" s="17">
        <f t="shared" ref="AJ538:AY538" si="1574">SUM(AJ493,AJ495,AJ496,AJ497,AJ498,AJ499,AJ501,AJ503,AJ505,AJ507,AJ508,AJ509,AJ510,AJ514,AJ516,AJ517,AJ521,AJ525,AJ527,AJ532)</f>
        <v>0</v>
      </c>
      <c r="AK538" s="17">
        <f t="shared" si="1574"/>
        <v>0</v>
      </c>
      <c r="AL538" s="17">
        <f t="shared" si="1574"/>
        <v>0</v>
      </c>
      <c r="AM538" s="17">
        <f t="shared" si="1574"/>
        <v>0</v>
      </c>
      <c r="AN538" s="17">
        <f t="shared" si="1574"/>
        <v>0</v>
      </c>
      <c r="AO538" s="17">
        <f t="shared" si="1574"/>
        <v>0</v>
      </c>
      <c r="AP538" s="17">
        <f t="shared" ref="AP538" si="1575">SUM(AP493,AP495,AP496,AP497,AP498,AP499,AP501,AP503,AP505,AP507,AP508,AP509,AP510,AP514,AP516,AP517,AP521,AP525,AP527,AP532)</f>
        <v>0</v>
      </c>
      <c r="AQ538" s="17">
        <f t="shared" si="1574"/>
        <v>0</v>
      </c>
      <c r="AR538" s="17">
        <f t="shared" si="1574"/>
        <v>0</v>
      </c>
      <c r="AS538" s="17">
        <f t="shared" si="1574"/>
        <v>0</v>
      </c>
      <c r="AT538" s="17">
        <f t="shared" si="1574"/>
        <v>0</v>
      </c>
      <c r="AU538" s="17">
        <f t="shared" si="1574"/>
        <v>0</v>
      </c>
      <c r="AV538" s="17">
        <f t="shared" si="1574"/>
        <v>0</v>
      </c>
      <c r="AW538" s="17">
        <f t="shared" si="1574"/>
        <v>0</v>
      </c>
      <c r="AX538" s="17">
        <f t="shared" si="1574"/>
        <v>0</v>
      </c>
      <c r="AY538" s="17">
        <f t="shared" si="1574"/>
        <v>0</v>
      </c>
      <c r="AZ538" s="17">
        <v>0</v>
      </c>
      <c r="BA538" s="17">
        <v>0</v>
      </c>
      <c r="BB538" s="17">
        <f t="shared" ref="BB538:BQ538" si="1576">SUM(BB493,BB495,BB496,BB497,BB498,BB499,BB501,BB503,BB505,BB507,BB508,BB509,BB510,BB514,BB516,BB517,BB521,BB525,BB527,BB532)</f>
        <v>0</v>
      </c>
      <c r="BC538" s="17">
        <f t="shared" si="1576"/>
        <v>0</v>
      </c>
      <c r="BD538" s="17">
        <f t="shared" si="1576"/>
        <v>0</v>
      </c>
      <c r="BE538" s="17">
        <f t="shared" si="1576"/>
        <v>0</v>
      </c>
      <c r="BF538" s="17">
        <f t="shared" si="1576"/>
        <v>0</v>
      </c>
      <c r="BG538" s="17">
        <f t="shared" si="1576"/>
        <v>0</v>
      </c>
      <c r="BH538" s="17">
        <f t="shared" ref="BH538" si="1577">SUM(BH493,BH495,BH496,BH497,BH498,BH499,BH501,BH503,BH505,BH507,BH508,BH509,BH510,BH514,BH516,BH517,BH521,BH525,BH527,BH532)</f>
        <v>0</v>
      </c>
      <c r="BI538" s="17">
        <f t="shared" si="1576"/>
        <v>0</v>
      </c>
      <c r="BJ538" s="17">
        <f t="shared" si="1576"/>
        <v>0</v>
      </c>
      <c r="BK538" s="17">
        <f t="shared" si="1576"/>
        <v>0</v>
      </c>
      <c r="BL538" s="17">
        <f t="shared" si="1576"/>
        <v>0</v>
      </c>
      <c r="BM538" s="17">
        <f t="shared" si="1576"/>
        <v>0</v>
      </c>
      <c r="BN538" s="17">
        <f t="shared" si="1576"/>
        <v>0</v>
      </c>
      <c r="BO538" s="17">
        <f t="shared" si="1576"/>
        <v>0</v>
      </c>
      <c r="BP538" s="17">
        <f t="shared" si="1576"/>
        <v>0</v>
      </c>
      <c r="BQ538" s="17">
        <f t="shared" si="1576"/>
        <v>0</v>
      </c>
      <c r="BR538" s="17">
        <v>0</v>
      </c>
      <c r="BS538" s="17">
        <v>0</v>
      </c>
      <c r="BT538" s="17">
        <f t="shared" ref="BT538:BZ538" si="1578">SUM(BT493,BT495,BT496,BT497,BT498,BT499,BT501,BT503,BT505,BT507,BT508,BT509,BT510,BT514,BT516,BT517,BT521,BT525,BT527,BT532)</f>
        <v>2183926</v>
      </c>
      <c r="BU538" s="17">
        <f t="shared" si="1578"/>
        <v>2146059</v>
      </c>
      <c r="BV538" s="17">
        <f t="shared" si="1578"/>
        <v>1412453</v>
      </c>
      <c r="BW538" s="17">
        <f t="shared" si="1578"/>
        <v>535729</v>
      </c>
      <c r="BX538" s="17">
        <f t="shared" si="1578"/>
        <v>328461</v>
      </c>
      <c r="BY538" s="17">
        <f t="shared" si="1578"/>
        <v>103879</v>
      </c>
      <c r="BZ538" s="17">
        <f t="shared" si="1578"/>
        <v>103389</v>
      </c>
      <c r="CA538" s="17">
        <f t="shared" si="1569"/>
        <v>1948182</v>
      </c>
      <c r="CB538" s="125">
        <f>IF(BU538=0,"-",CA538/BU538*100)</f>
        <v>90.779517245332016</v>
      </c>
    </row>
    <row r="539" spans="1:80" x14ac:dyDescent="0.25">
      <c r="A539" s="134"/>
      <c r="B539" s="134"/>
      <c r="C539" s="134"/>
      <c r="D539" s="136"/>
      <c r="E539" s="136"/>
      <c r="F539" s="136"/>
      <c r="G539" s="138"/>
      <c r="H539" s="16" t="s">
        <v>297</v>
      </c>
      <c r="I539" s="17">
        <f>SUM(I529,I519)</f>
        <v>4300100</v>
      </c>
      <c r="J539" s="17">
        <f t="shared" si="1556"/>
        <v>2459438</v>
      </c>
      <c r="K539" s="17">
        <f t="shared" ref="K539" si="1579">SUM(K529,K519)</f>
        <v>2459438</v>
      </c>
      <c r="L539" s="17">
        <f t="shared" si="1558"/>
        <v>0</v>
      </c>
      <c r="M539" s="17">
        <f t="shared" ref="M539:Q539" si="1580">SUM(M529,M519)</f>
        <v>0</v>
      </c>
      <c r="N539" s="17">
        <f t="shared" si="1580"/>
        <v>0</v>
      </c>
      <c r="O539" s="17">
        <f t="shared" si="1580"/>
        <v>0</v>
      </c>
      <c r="P539" s="17">
        <f t="shared" si="1580"/>
        <v>0</v>
      </c>
      <c r="Q539" s="17">
        <f t="shared" si="1580"/>
        <v>0</v>
      </c>
      <c r="R539" s="17">
        <f t="shared" ref="R539:AG539" si="1581">SUM(R529,R519)</f>
        <v>0</v>
      </c>
      <c r="S539" s="17">
        <f t="shared" si="1581"/>
        <v>0</v>
      </c>
      <c r="T539" s="17">
        <f t="shared" si="1581"/>
        <v>0</v>
      </c>
      <c r="U539" s="17">
        <f t="shared" si="1581"/>
        <v>0</v>
      </c>
      <c r="V539" s="17">
        <f t="shared" si="1581"/>
        <v>0</v>
      </c>
      <c r="W539" s="17">
        <f t="shared" si="1581"/>
        <v>0</v>
      </c>
      <c r="X539" s="17">
        <f t="shared" ref="X539" si="1582">SUM(X529,X519)</f>
        <v>0</v>
      </c>
      <c r="Y539" s="17">
        <f t="shared" si="1581"/>
        <v>0</v>
      </c>
      <c r="Z539" s="17">
        <f t="shared" si="1581"/>
        <v>0</v>
      </c>
      <c r="AA539" s="17">
        <f t="shared" si="1581"/>
        <v>0</v>
      </c>
      <c r="AB539" s="17">
        <f t="shared" si="1581"/>
        <v>0</v>
      </c>
      <c r="AC539" s="17">
        <f t="shared" si="1581"/>
        <v>0</v>
      </c>
      <c r="AD539" s="17">
        <f t="shared" si="1581"/>
        <v>0</v>
      </c>
      <c r="AE539" s="17">
        <f t="shared" si="1581"/>
        <v>0</v>
      </c>
      <c r="AF539" s="17">
        <f t="shared" si="1581"/>
        <v>0</v>
      </c>
      <c r="AG539" s="17">
        <f t="shared" si="1581"/>
        <v>0</v>
      </c>
      <c r="AH539" s="17">
        <v>0</v>
      </c>
      <c r="AI539" s="17">
        <v>0</v>
      </c>
      <c r="AJ539" s="17">
        <f t="shared" ref="AJ539:AY539" si="1583">SUM(AJ529,AJ519)</f>
        <v>0</v>
      </c>
      <c r="AK539" s="17">
        <f t="shared" si="1583"/>
        <v>0</v>
      </c>
      <c r="AL539" s="17">
        <f t="shared" si="1583"/>
        <v>0</v>
      </c>
      <c r="AM539" s="17">
        <f t="shared" si="1583"/>
        <v>0</v>
      </c>
      <c r="AN539" s="17">
        <f t="shared" si="1583"/>
        <v>0</v>
      </c>
      <c r="AO539" s="17">
        <f t="shared" si="1583"/>
        <v>0</v>
      </c>
      <c r="AP539" s="17">
        <f t="shared" ref="AP539" si="1584">SUM(AP529,AP519)</f>
        <v>0</v>
      </c>
      <c r="AQ539" s="17">
        <f t="shared" si="1583"/>
        <v>0</v>
      </c>
      <c r="AR539" s="17">
        <f t="shared" si="1583"/>
        <v>0</v>
      </c>
      <c r="AS539" s="17">
        <f t="shared" si="1583"/>
        <v>0</v>
      </c>
      <c r="AT539" s="17">
        <f t="shared" si="1583"/>
        <v>0</v>
      </c>
      <c r="AU539" s="17">
        <f t="shared" si="1583"/>
        <v>0</v>
      </c>
      <c r="AV539" s="17">
        <f t="shared" si="1583"/>
        <v>0</v>
      </c>
      <c r="AW539" s="17">
        <f t="shared" si="1583"/>
        <v>0</v>
      </c>
      <c r="AX539" s="17">
        <f t="shared" si="1583"/>
        <v>0</v>
      </c>
      <c r="AY539" s="17">
        <f t="shared" si="1583"/>
        <v>0</v>
      </c>
      <c r="AZ539" s="17">
        <v>0</v>
      </c>
      <c r="BA539" s="17">
        <v>0</v>
      </c>
      <c r="BB539" s="17">
        <f t="shared" ref="BB539:BQ539" si="1585">SUM(BB529,BB519)</f>
        <v>0</v>
      </c>
      <c r="BC539" s="17">
        <f t="shared" si="1585"/>
        <v>0</v>
      </c>
      <c r="BD539" s="17">
        <f t="shared" si="1585"/>
        <v>0</v>
      </c>
      <c r="BE539" s="17">
        <f t="shared" si="1585"/>
        <v>0</v>
      </c>
      <c r="BF539" s="17">
        <f t="shared" si="1585"/>
        <v>0</v>
      </c>
      <c r="BG539" s="17">
        <f t="shared" si="1585"/>
        <v>0</v>
      </c>
      <c r="BH539" s="17">
        <f t="shared" ref="BH539" si="1586">SUM(BH529,BH519)</f>
        <v>0</v>
      </c>
      <c r="BI539" s="17">
        <f t="shared" si="1585"/>
        <v>0</v>
      </c>
      <c r="BJ539" s="17">
        <f t="shared" si="1585"/>
        <v>0</v>
      </c>
      <c r="BK539" s="17">
        <f t="shared" si="1585"/>
        <v>0</v>
      </c>
      <c r="BL539" s="17">
        <f t="shared" si="1585"/>
        <v>0</v>
      </c>
      <c r="BM539" s="17">
        <f t="shared" si="1585"/>
        <v>0</v>
      </c>
      <c r="BN539" s="17">
        <f t="shared" si="1585"/>
        <v>0</v>
      </c>
      <c r="BO539" s="17">
        <f t="shared" si="1585"/>
        <v>0</v>
      </c>
      <c r="BP539" s="17">
        <f t="shared" si="1585"/>
        <v>0</v>
      </c>
      <c r="BQ539" s="17">
        <f t="shared" si="1585"/>
        <v>0</v>
      </c>
      <c r="BR539" s="17">
        <v>0</v>
      </c>
      <c r="BS539" s="17">
        <v>0</v>
      </c>
      <c r="BT539" s="17">
        <f t="shared" ref="BT539:BZ539" si="1587">SUM(BT529,BT519)</f>
        <v>4940100</v>
      </c>
      <c r="BU539" s="17">
        <f t="shared" si="1587"/>
        <v>4944100</v>
      </c>
      <c r="BV539" s="17">
        <f t="shared" si="1587"/>
        <v>2474002</v>
      </c>
      <c r="BW539" s="17">
        <f t="shared" si="1587"/>
        <v>1234998</v>
      </c>
      <c r="BX539" s="17">
        <f t="shared" si="1587"/>
        <v>411664</v>
      </c>
      <c r="BY539" s="17">
        <f t="shared" si="1587"/>
        <v>411666</v>
      </c>
      <c r="BZ539" s="17">
        <f t="shared" si="1587"/>
        <v>411668</v>
      </c>
      <c r="CA539" s="17">
        <f t="shared" si="1569"/>
        <v>3709000</v>
      </c>
      <c r="CB539" s="125">
        <f>IF(BU539=0,"-",CA539/BU539*100)</f>
        <v>75.018709168503875</v>
      </c>
    </row>
    <row r="540" spans="1:80" x14ac:dyDescent="0.25">
      <c r="A540" s="139"/>
      <c r="B540" s="139"/>
      <c r="C540" s="139"/>
      <c r="D540" s="140"/>
      <c r="E540" s="140"/>
      <c r="F540" s="140"/>
      <c r="G540" s="141"/>
      <c r="H540" s="18" t="s">
        <v>86</v>
      </c>
      <c r="I540" s="17">
        <f>SUM(I537:I539)</f>
        <v>8715228</v>
      </c>
      <c r="J540" s="17">
        <f t="shared" si="1556"/>
        <v>6569009</v>
      </c>
      <c r="K540" s="17">
        <f t="shared" ref="K540" si="1588">SUM(K537:K539)</f>
        <v>6569009</v>
      </c>
      <c r="L540" s="17">
        <f t="shared" si="1558"/>
        <v>0</v>
      </c>
      <c r="M540" s="17">
        <f t="shared" ref="M540:Q540" si="1589">SUM(M537:M539)</f>
        <v>0</v>
      </c>
      <c r="N540" s="17">
        <f t="shared" si="1589"/>
        <v>0</v>
      </c>
      <c r="O540" s="17">
        <f t="shared" si="1589"/>
        <v>0</v>
      </c>
      <c r="P540" s="17">
        <f t="shared" si="1589"/>
        <v>0</v>
      </c>
      <c r="Q540" s="17">
        <f t="shared" si="1589"/>
        <v>0</v>
      </c>
      <c r="R540" s="17">
        <f t="shared" ref="R540:AG540" si="1590">SUM(R537:R539)</f>
        <v>0</v>
      </c>
      <c r="S540" s="17">
        <f t="shared" si="1590"/>
        <v>0</v>
      </c>
      <c r="T540" s="17">
        <f t="shared" si="1590"/>
        <v>0</v>
      </c>
      <c r="U540" s="17">
        <f t="shared" si="1590"/>
        <v>0</v>
      </c>
      <c r="V540" s="17">
        <f t="shared" si="1590"/>
        <v>0</v>
      </c>
      <c r="W540" s="17">
        <f t="shared" si="1590"/>
        <v>0</v>
      </c>
      <c r="X540" s="17">
        <f t="shared" ref="X540" si="1591">SUM(X537:X539)</f>
        <v>0</v>
      </c>
      <c r="Y540" s="17">
        <f t="shared" si="1590"/>
        <v>0</v>
      </c>
      <c r="Z540" s="17">
        <f t="shared" si="1590"/>
        <v>0</v>
      </c>
      <c r="AA540" s="17">
        <f t="shared" si="1590"/>
        <v>0</v>
      </c>
      <c r="AB540" s="17">
        <f t="shared" si="1590"/>
        <v>0</v>
      </c>
      <c r="AC540" s="17">
        <f t="shared" si="1590"/>
        <v>0</v>
      </c>
      <c r="AD540" s="17">
        <f t="shared" si="1590"/>
        <v>0</v>
      </c>
      <c r="AE540" s="17">
        <f t="shared" si="1590"/>
        <v>0</v>
      </c>
      <c r="AF540" s="17">
        <f t="shared" si="1590"/>
        <v>0</v>
      </c>
      <c r="AG540" s="17">
        <f t="shared" si="1590"/>
        <v>0</v>
      </c>
      <c r="AH540" s="17">
        <v>0</v>
      </c>
      <c r="AI540" s="17">
        <v>0</v>
      </c>
      <c r="AJ540" s="17">
        <f t="shared" ref="AJ540:AY540" si="1592">SUM(AJ537:AJ539)</f>
        <v>0</v>
      </c>
      <c r="AK540" s="17">
        <f t="shared" si="1592"/>
        <v>0</v>
      </c>
      <c r="AL540" s="17">
        <f t="shared" si="1592"/>
        <v>0</v>
      </c>
      <c r="AM540" s="17">
        <f t="shared" si="1592"/>
        <v>0</v>
      </c>
      <c r="AN540" s="17">
        <f t="shared" si="1592"/>
        <v>0</v>
      </c>
      <c r="AO540" s="17">
        <f t="shared" si="1592"/>
        <v>0</v>
      </c>
      <c r="AP540" s="17">
        <f t="shared" ref="AP540" si="1593">SUM(AP537:AP539)</f>
        <v>0</v>
      </c>
      <c r="AQ540" s="17">
        <f t="shared" si="1592"/>
        <v>0</v>
      </c>
      <c r="AR540" s="17">
        <f t="shared" si="1592"/>
        <v>0</v>
      </c>
      <c r="AS540" s="17">
        <f t="shared" si="1592"/>
        <v>0</v>
      </c>
      <c r="AT540" s="17">
        <f t="shared" si="1592"/>
        <v>0</v>
      </c>
      <c r="AU540" s="17">
        <f t="shared" si="1592"/>
        <v>0</v>
      </c>
      <c r="AV540" s="17">
        <f t="shared" si="1592"/>
        <v>0</v>
      </c>
      <c r="AW540" s="17">
        <f t="shared" si="1592"/>
        <v>0</v>
      </c>
      <c r="AX540" s="17">
        <f t="shared" si="1592"/>
        <v>0</v>
      </c>
      <c r="AY540" s="17">
        <f t="shared" si="1592"/>
        <v>0</v>
      </c>
      <c r="AZ540" s="17">
        <v>0</v>
      </c>
      <c r="BA540" s="17">
        <v>0</v>
      </c>
      <c r="BB540" s="17">
        <f t="shared" ref="BB540:BQ540" si="1594">SUM(BB537:BB539)</f>
        <v>0</v>
      </c>
      <c r="BC540" s="17">
        <f t="shared" si="1594"/>
        <v>0</v>
      </c>
      <c r="BD540" s="17">
        <f t="shared" si="1594"/>
        <v>0</v>
      </c>
      <c r="BE540" s="17">
        <f t="shared" si="1594"/>
        <v>0</v>
      </c>
      <c r="BF540" s="17">
        <f t="shared" si="1594"/>
        <v>0</v>
      </c>
      <c r="BG540" s="17">
        <f t="shared" si="1594"/>
        <v>0</v>
      </c>
      <c r="BH540" s="17">
        <f t="shared" ref="BH540" si="1595">SUM(BH537:BH539)</f>
        <v>0</v>
      </c>
      <c r="BI540" s="17">
        <f t="shared" si="1594"/>
        <v>0</v>
      </c>
      <c r="BJ540" s="17">
        <f t="shared" si="1594"/>
        <v>0</v>
      </c>
      <c r="BK540" s="17">
        <f t="shared" si="1594"/>
        <v>0</v>
      </c>
      <c r="BL540" s="17">
        <f t="shared" si="1594"/>
        <v>0</v>
      </c>
      <c r="BM540" s="17">
        <f t="shared" si="1594"/>
        <v>0</v>
      </c>
      <c r="BN540" s="17">
        <f t="shared" si="1594"/>
        <v>0</v>
      </c>
      <c r="BO540" s="17">
        <f t="shared" si="1594"/>
        <v>0</v>
      </c>
      <c r="BP540" s="17">
        <f t="shared" si="1594"/>
        <v>0</v>
      </c>
      <c r="BQ540" s="17">
        <f t="shared" si="1594"/>
        <v>0</v>
      </c>
      <c r="BR540" s="17">
        <v>0</v>
      </c>
      <c r="BS540" s="17">
        <v>0</v>
      </c>
      <c r="BT540" s="17">
        <f t="shared" ref="BT540:BW540" si="1596">SUM(BT537:BT539)</f>
        <v>9364026</v>
      </c>
      <c r="BU540" s="17">
        <f t="shared" ref="BU540:BV540" si="1597">SUM(BU537:BU539)</f>
        <v>9319139</v>
      </c>
      <c r="BV540" s="17">
        <f t="shared" si="1597"/>
        <v>5129455</v>
      </c>
      <c r="BW540" s="17">
        <f t="shared" si="1596"/>
        <v>2110727</v>
      </c>
      <c r="BX540" s="17">
        <f t="shared" ref="BX540:BZ540" si="1598">SUM(BX537:BX539)</f>
        <v>940125</v>
      </c>
      <c r="BY540" s="17">
        <f t="shared" si="1598"/>
        <v>585545</v>
      </c>
      <c r="BZ540" s="17">
        <f t="shared" si="1598"/>
        <v>585057</v>
      </c>
      <c r="CA540" s="17">
        <f t="shared" si="1569"/>
        <v>7240182</v>
      </c>
      <c r="CB540" s="125">
        <f>IF(BU540=0,"-",CA540/BU540*100)</f>
        <v>77.691533520425011</v>
      </c>
    </row>
    <row r="541" spans="1:80" x14ac:dyDescent="0.25">
      <c r="A541" s="13" t="s">
        <v>1</v>
      </c>
      <c r="B541" s="13" t="s">
        <v>1</v>
      </c>
      <c r="C541" s="13" t="s">
        <v>1</v>
      </c>
      <c r="D541" s="74" t="s">
        <v>1</v>
      </c>
      <c r="E541" s="74" t="s">
        <v>1</v>
      </c>
      <c r="F541" s="74" t="s">
        <v>1</v>
      </c>
      <c r="G541" s="13" t="s">
        <v>1</v>
      </c>
      <c r="H541" s="19" t="s">
        <v>1</v>
      </c>
      <c r="I541" s="19" t="s">
        <v>1</v>
      </c>
      <c r="J541" s="19"/>
      <c r="K541" s="19" t="s">
        <v>1</v>
      </c>
      <c r="L541" s="19"/>
      <c r="M541" s="19" t="s">
        <v>1</v>
      </c>
      <c r="N541" s="19" t="s">
        <v>1</v>
      </c>
      <c r="O541" s="19" t="s">
        <v>1</v>
      </c>
      <c r="P541" s="28"/>
      <c r="Q541" s="19" t="s">
        <v>1</v>
      </c>
      <c r="R541" s="19" t="s">
        <v>1</v>
      </c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>
        <v>0</v>
      </c>
      <c r="AI541" s="19">
        <v>0</v>
      </c>
      <c r="AJ541" s="19" t="s">
        <v>1</v>
      </c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>
        <v>0</v>
      </c>
      <c r="BA541" s="19">
        <v>0</v>
      </c>
      <c r="BB541" s="19" t="s">
        <v>1</v>
      </c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>
        <v>0</v>
      </c>
      <c r="BS541" s="19">
        <v>0</v>
      </c>
      <c r="BT541" s="19"/>
      <c r="BU541" s="19"/>
      <c r="BV541" s="19"/>
      <c r="BW541" s="19">
        <f t="shared" si="1528"/>
        <v>0</v>
      </c>
      <c r="BX541" s="19"/>
      <c r="BY541" s="19"/>
      <c r="BZ541" s="19"/>
      <c r="CA541" s="19">
        <f t="shared" si="1569"/>
        <v>0</v>
      </c>
      <c r="CB541" s="127"/>
    </row>
    <row r="542" spans="1:80" x14ac:dyDescent="0.25">
      <c r="A542" s="13" t="s">
        <v>1</v>
      </c>
      <c r="B542" s="13" t="s">
        <v>1</v>
      </c>
      <c r="C542" s="13" t="s">
        <v>1</v>
      </c>
      <c r="D542" s="74" t="s">
        <v>1</v>
      </c>
      <c r="E542" s="74" t="s">
        <v>1</v>
      </c>
      <c r="F542" s="74" t="s">
        <v>1</v>
      </c>
      <c r="G542" s="13" t="s">
        <v>1</v>
      </c>
      <c r="H542" s="10" t="s">
        <v>298</v>
      </c>
      <c r="I542" s="11">
        <f>SUM(I533)</f>
        <v>8715228</v>
      </c>
      <c r="J542" s="11">
        <f t="shared" ref="J542:J543" si="1599">SUM(K542,L542,P542,Q542)</f>
        <v>6569009</v>
      </c>
      <c r="K542" s="11">
        <f t="shared" ref="K542" si="1600">SUM(K533)</f>
        <v>6569009</v>
      </c>
      <c r="L542" s="11">
        <f t="shared" ref="L542" si="1601">SUM(M542:O542)</f>
        <v>0</v>
      </c>
      <c r="M542" s="11">
        <f t="shared" ref="M542:Q542" si="1602">SUM(M533)</f>
        <v>0</v>
      </c>
      <c r="N542" s="11">
        <f t="shared" si="1602"/>
        <v>0</v>
      </c>
      <c r="O542" s="11">
        <f t="shared" si="1602"/>
        <v>0</v>
      </c>
      <c r="P542" s="11">
        <f t="shared" si="1602"/>
        <v>0</v>
      </c>
      <c r="Q542" s="11">
        <f t="shared" si="1602"/>
        <v>0</v>
      </c>
      <c r="R542" s="11">
        <f t="shared" ref="R542:AG542" si="1603">SUM(R533)</f>
        <v>0</v>
      </c>
      <c r="S542" s="11">
        <f t="shared" si="1603"/>
        <v>0</v>
      </c>
      <c r="T542" s="11">
        <f t="shared" si="1603"/>
        <v>0</v>
      </c>
      <c r="U542" s="11">
        <f t="shared" si="1603"/>
        <v>0</v>
      </c>
      <c r="V542" s="11">
        <f t="shared" si="1603"/>
        <v>0</v>
      </c>
      <c r="W542" s="11">
        <f t="shared" si="1603"/>
        <v>0</v>
      </c>
      <c r="X542" s="11">
        <f t="shared" si="1603"/>
        <v>0</v>
      </c>
      <c r="Y542" s="11">
        <f t="shared" si="1603"/>
        <v>0</v>
      </c>
      <c r="Z542" s="11">
        <f t="shared" si="1603"/>
        <v>0</v>
      </c>
      <c r="AA542" s="11">
        <f t="shared" si="1603"/>
        <v>0</v>
      </c>
      <c r="AB542" s="11">
        <f t="shared" si="1603"/>
        <v>0</v>
      </c>
      <c r="AC542" s="11">
        <f t="shared" si="1603"/>
        <v>0</v>
      </c>
      <c r="AD542" s="11">
        <f t="shared" si="1603"/>
        <v>0</v>
      </c>
      <c r="AE542" s="11">
        <f t="shared" si="1603"/>
        <v>0</v>
      </c>
      <c r="AF542" s="11">
        <f t="shared" si="1603"/>
        <v>0</v>
      </c>
      <c r="AG542" s="11">
        <f t="shared" si="1603"/>
        <v>0</v>
      </c>
      <c r="AH542" s="11">
        <v>0</v>
      </c>
      <c r="AI542" s="11">
        <v>0</v>
      </c>
      <c r="AJ542" s="11">
        <f t="shared" ref="AJ542:AY542" si="1604">SUM(AJ533)</f>
        <v>0</v>
      </c>
      <c r="AK542" s="11">
        <f t="shared" si="1604"/>
        <v>0</v>
      </c>
      <c r="AL542" s="11">
        <f t="shared" si="1604"/>
        <v>0</v>
      </c>
      <c r="AM542" s="11">
        <f t="shared" si="1604"/>
        <v>0</v>
      </c>
      <c r="AN542" s="11">
        <f t="shared" si="1604"/>
        <v>0</v>
      </c>
      <c r="AO542" s="11">
        <f t="shared" si="1604"/>
        <v>0</v>
      </c>
      <c r="AP542" s="11">
        <f t="shared" si="1604"/>
        <v>0</v>
      </c>
      <c r="AQ542" s="11">
        <f t="shared" si="1604"/>
        <v>0</v>
      </c>
      <c r="AR542" s="11">
        <f t="shared" si="1604"/>
        <v>0</v>
      </c>
      <c r="AS542" s="11">
        <f t="shared" si="1604"/>
        <v>0</v>
      </c>
      <c r="AT542" s="11">
        <f t="shared" si="1604"/>
        <v>0</v>
      </c>
      <c r="AU542" s="11">
        <f t="shared" si="1604"/>
        <v>0</v>
      </c>
      <c r="AV542" s="11">
        <f t="shared" si="1604"/>
        <v>0</v>
      </c>
      <c r="AW542" s="11">
        <f t="shared" si="1604"/>
        <v>0</v>
      </c>
      <c r="AX542" s="11">
        <f t="shared" si="1604"/>
        <v>0</v>
      </c>
      <c r="AY542" s="11">
        <f t="shared" si="1604"/>
        <v>0</v>
      </c>
      <c r="AZ542" s="11">
        <v>0</v>
      </c>
      <c r="BA542" s="11">
        <v>0</v>
      </c>
      <c r="BB542" s="11">
        <f t="shared" ref="BB542:BQ542" si="1605">SUM(BB533)</f>
        <v>0</v>
      </c>
      <c r="BC542" s="11">
        <f t="shared" si="1605"/>
        <v>0</v>
      </c>
      <c r="BD542" s="11">
        <f t="shared" si="1605"/>
        <v>0</v>
      </c>
      <c r="BE542" s="11">
        <f t="shared" si="1605"/>
        <v>0</v>
      </c>
      <c r="BF542" s="11">
        <f t="shared" si="1605"/>
        <v>0</v>
      </c>
      <c r="BG542" s="11">
        <f t="shared" si="1605"/>
        <v>0</v>
      </c>
      <c r="BH542" s="11">
        <f t="shared" si="1605"/>
        <v>0</v>
      </c>
      <c r="BI542" s="11">
        <f t="shared" si="1605"/>
        <v>0</v>
      </c>
      <c r="BJ542" s="11">
        <f t="shared" si="1605"/>
        <v>0</v>
      </c>
      <c r="BK542" s="11">
        <f t="shared" si="1605"/>
        <v>0</v>
      </c>
      <c r="BL542" s="11">
        <f t="shared" si="1605"/>
        <v>0</v>
      </c>
      <c r="BM542" s="11">
        <f t="shared" si="1605"/>
        <v>0</v>
      </c>
      <c r="BN542" s="11">
        <f t="shared" si="1605"/>
        <v>0</v>
      </c>
      <c r="BO542" s="11">
        <f t="shared" si="1605"/>
        <v>0</v>
      </c>
      <c r="BP542" s="11">
        <f t="shared" si="1605"/>
        <v>0</v>
      </c>
      <c r="BQ542" s="11">
        <f t="shared" si="1605"/>
        <v>0</v>
      </c>
      <c r="BR542" s="11">
        <v>0</v>
      </c>
      <c r="BS542" s="11">
        <v>0</v>
      </c>
      <c r="BT542" s="11">
        <f t="shared" ref="BT542:BW543" si="1606">SUM(BT533)</f>
        <v>9364026</v>
      </c>
      <c r="BU542" s="11">
        <f t="shared" ref="BU542:BV543" si="1607">SUM(BU533)</f>
        <v>9319139</v>
      </c>
      <c r="BV542" s="11">
        <f t="shared" si="1607"/>
        <v>5129455</v>
      </c>
      <c r="BW542" s="11">
        <f t="shared" si="1606"/>
        <v>2110727</v>
      </c>
      <c r="BX542" s="11">
        <f t="shared" ref="BX542:BZ543" si="1608">SUM(BX533)</f>
        <v>940125</v>
      </c>
      <c r="BY542" s="11">
        <f t="shared" si="1608"/>
        <v>585545</v>
      </c>
      <c r="BZ542" s="11">
        <f t="shared" si="1608"/>
        <v>585057</v>
      </c>
      <c r="CA542" s="11">
        <f t="shared" si="1569"/>
        <v>7240182</v>
      </c>
      <c r="CB542" s="123">
        <f>IF(BU542=0,"-",CA542/BU542*100)</f>
        <v>77.691533520425011</v>
      </c>
    </row>
    <row r="543" spans="1:80" x14ac:dyDescent="0.25">
      <c r="A543" s="13" t="s">
        <v>1</v>
      </c>
      <c r="B543" s="13" t="s">
        <v>1</v>
      </c>
      <c r="C543" s="13" t="s">
        <v>1</v>
      </c>
      <c r="D543" s="74" t="s">
        <v>1</v>
      </c>
      <c r="E543" s="74" t="s">
        <v>1</v>
      </c>
      <c r="F543" s="74" t="s">
        <v>1</v>
      </c>
      <c r="G543" s="13" t="s">
        <v>1</v>
      </c>
      <c r="H543" s="2" t="s">
        <v>83</v>
      </c>
      <c r="I543" s="12">
        <f>SUM(I534)</f>
        <v>24</v>
      </c>
      <c r="J543" s="12">
        <f t="shared" si="1599"/>
        <v>25</v>
      </c>
      <c r="K543" s="12">
        <f>SUM(K534)</f>
        <v>25</v>
      </c>
      <c r="L543" s="13"/>
      <c r="M543" s="13" t="s">
        <v>1</v>
      </c>
      <c r="N543" s="13" t="s">
        <v>1</v>
      </c>
      <c r="O543" s="13" t="s">
        <v>1</v>
      </c>
      <c r="P543" s="29"/>
      <c r="Q543" s="13" t="s">
        <v>1</v>
      </c>
      <c r="R543" s="13" t="s">
        <v>1</v>
      </c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>
        <v>0</v>
      </c>
      <c r="AI543" s="13">
        <v>0</v>
      </c>
      <c r="AJ543" s="13" t="s">
        <v>1</v>
      </c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>
        <v>0</v>
      </c>
      <c r="BA543" s="13">
        <v>0</v>
      </c>
      <c r="BB543" s="13" t="s">
        <v>1</v>
      </c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>
        <v>0</v>
      </c>
      <c r="BS543" s="13">
        <v>0</v>
      </c>
      <c r="BT543" s="12">
        <f t="shared" si="1606"/>
        <v>30</v>
      </c>
      <c r="BU543" s="12">
        <f t="shared" si="1607"/>
        <v>30</v>
      </c>
      <c r="BV543" s="12">
        <f t="shared" si="1607"/>
        <v>0</v>
      </c>
      <c r="BW543" s="12">
        <f t="shared" si="1606"/>
        <v>0</v>
      </c>
      <c r="BX543" s="12">
        <f t="shared" si="1608"/>
        <v>0</v>
      </c>
      <c r="BY543" s="12">
        <f t="shared" ref="BY543" si="1609">SUM(BY534)</f>
        <v>0</v>
      </c>
      <c r="BZ543" s="12">
        <f t="shared" ref="BZ543" si="1610">SUM(BZ534)</f>
        <v>0</v>
      </c>
      <c r="CA543" s="12">
        <f t="shared" si="1569"/>
        <v>0</v>
      </c>
      <c r="CB543" s="124">
        <f>IF(BU543=0,"-",CA543/BU543*100)</f>
        <v>0</v>
      </c>
    </row>
    <row r="544" spans="1:80" x14ac:dyDescent="0.25">
      <c r="A544" s="13" t="s">
        <v>1</v>
      </c>
      <c r="B544" s="13" t="s">
        <v>1</v>
      </c>
      <c r="C544" s="13" t="s">
        <v>1</v>
      </c>
      <c r="D544" s="74" t="s">
        <v>1</v>
      </c>
      <c r="E544" s="74" t="s">
        <v>1</v>
      </c>
      <c r="F544" s="74" t="s">
        <v>1</v>
      </c>
      <c r="G544" s="13" t="s">
        <v>1</v>
      </c>
      <c r="H544" s="20" t="s">
        <v>1</v>
      </c>
      <c r="I544" s="21" t="s">
        <v>1</v>
      </c>
      <c r="J544" s="21"/>
      <c r="K544" s="21" t="s">
        <v>1</v>
      </c>
      <c r="L544" s="21"/>
      <c r="M544" s="21" t="s">
        <v>1</v>
      </c>
      <c r="N544" s="21" t="s">
        <v>1</v>
      </c>
      <c r="O544" s="21" t="s">
        <v>1</v>
      </c>
      <c r="P544" s="30"/>
      <c r="Q544" s="21" t="s">
        <v>1</v>
      </c>
      <c r="R544" s="21" t="s">
        <v>1</v>
      </c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>
        <v>0</v>
      </c>
      <c r="AI544" s="21">
        <v>0</v>
      </c>
      <c r="AJ544" s="21" t="s">
        <v>1</v>
      </c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>
        <v>0</v>
      </c>
      <c r="BA544" s="21">
        <v>0</v>
      </c>
      <c r="BB544" s="21" t="s">
        <v>1</v>
      </c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>
        <v>0</v>
      </c>
      <c r="BS544" s="21">
        <v>0</v>
      </c>
      <c r="BT544" s="21"/>
      <c r="BU544" s="21"/>
      <c r="BV544" s="21"/>
      <c r="BW544" s="21">
        <f t="shared" si="1528"/>
        <v>0</v>
      </c>
      <c r="BX544" s="21"/>
      <c r="BY544" s="21"/>
      <c r="BZ544" s="21"/>
      <c r="CA544" s="21">
        <f t="shared" si="1569"/>
        <v>0</v>
      </c>
      <c r="CB544" s="128"/>
    </row>
    <row r="545" spans="1:80" ht="15.75" thickBot="1" x14ac:dyDescent="0.3">
      <c r="A545" s="1" t="s">
        <v>238</v>
      </c>
      <c r="B545" s="1" t="s">
        <v>88</v>
      </c>
      <c r="C545" s="4" t="s">
        <v>1</v>
      </c>
      <c r="D545" s="79" t="s">
        <v>1</v>
      </c>
      <c r="E545" s="78" t="s">
        <v>1</v>
      </c>
      <c r="F545" s="78" t="s">
        <v>1</v>
      </c>
      <c r="G545" s="2" t="s">
        <v>1</v>
      </c>
      <c r="H545" s="2" t="s">
        <v>1</v>
      </c>
      <c r="I545" s="3" t="s">
        <v>1</v>
      </c>
      <c r="J545" s="3"/>
      <c r="K545" s="3" t="s">
        <v>1</v>
      </c>
      <c r="L545" s="3"/>
      <c r="M545" s="3" t="s">
        <v>1</v>
      </c>
      <c r="N545" s="3" t="s">
        <v>1</v>
      </c>
      <c r="O545" s="3" t="s">
        <v>1</v>
      </c>
      <c r="P545" s="25"/>
      <c r="Q545" s="3" t="s">
        <v>1</v>
      </c>
      <c r="R545" s="3" t="s">
        <v>1</v>
      </c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>
        <v>0</v>
      </c>
      <c r="AI545" s="3">
        <v>0</v>
      </c>
      <c r="AJ545" s="3" t="s">
        <v>1</v>
      </c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>
        <v>0</v>
      </c>
      <c r="BA545" s="3">
        <v>0</v>
      </c>
      <c r="BB545" s="3" t="s">
        <v>1</v>
      </c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>
        <v>0</v>
      </c>
      <c r="BS545" s="3">
        <v>0</v>
      </c>
      <c r="BT545" s="3"/>
      <c r="BU545" s="3"/>
      <c r="BV545" s="3"/>
      <c r="BW545" s="3">
        <f t="shared" si="1528"/>
        <v>0</v>
      </c>
      <c r="BX545" s="3"/>
      <c r="BY545" s="3"/>
      <c r="BZ545" s="3"/>
      <c r="CA545" s="3">
        <f t="shared" si="1569"/>
        <v>0</v>
      </c>
      <c r="CB545" s="122"/>
    </row>
    <row r="546" spans="1:80" ht="69.75" customHeight="1" thickBot="1" x14ac:dyDescent="0.3">
      <c r="A546" s="5" t="s">
        <v>4</v>
      </c>
      <c r="B546" s="5" t="s">
        <v>5</v>
      </c>
      <c r="C546" s="5" t="s">
        <v>6</v>
      </c>
      <c r="D546" s="80" t="s">
        <v>1</v>
      </c>
      <c r="E546" s="88" t="s">
        <v>7</v>
      </c>
      <c r="F546" s="88" t="s">
        <v>8</v>
      </c>
      <c r="G546" s="5" t="s">
        <v>9</v>
      </c>
      <c r="H546" s="5" t="s">
        <v>10</v>
      </c>
      <c r="I546" s="5" t="s">
        <v>11</v>
      </c>
      <c r="J546" s="5" t="s">
        <v>1809</v>
      </c>
      <c r="K546" s="5" t="s">
        <v>12</v>
      </c>
      <c r="L546" s="5" t="s">
        <v>13</v>
      </c>
      <c r="M546" s="5" t="s">
        <v>14</v>
      </c>
      <c r="N546" s="5" t="s">
        <v>15</v>
      </c>
      <c r="O546" s="5" t="s">
        <v>16</v>
      </c>
      <c r="P546" s="5" t="s">
        <v>17</v>
      </c>
      <c r="Q546" s="5" t="s">
        <v>18</v>
      </c>
      <c r="R546" s="71" t="s">
        <v>14</v>
      </c>
      <c r="S546" s="71" t="s">
        <v>1843</v>
      </c>
      <c r="T546" s="71" t="s">
        <v>1797</v>
      </c>
      <c r="U546" s="71" t="s">
        <v>1832</v>
      </c>
      <c r="V546" s="71" t="s">
        <v>1833</v>
      </c>
      <c r="W546" s="71" t="s">
        <v>1834</v>
      </c>
      <c r="X546" s="71" t="s">
        <v>1847</v>
      </c>
      <c r="Y546" s="71" t="s">
        <v>1844</v>
      </c>
      <c r="Z546" s="71" t="s">
        <v>1835</v>
      </c>
      <c r="AA546" s="71" t="s">
        <v>1836</v>
      </c>
      <c r="AB546" s="71" t="s">
        <v>1837</v>
      </c>
      <c r="AC546" s="71" t="s">
        <v>1838</v>
      </c>
      <c r="AD546" s="71" t="s">
        <v>1839</v>
      </c>
      <c r="AE546" s="71" t="s">
        <v>1840</v>
      </c>
      <c r="AF546" s="71" t="s">
        <v>1845</v>
      </c>
      <c r="AG546" s="71" t="s">
        <v>1846</v>
      </c>
      <c r="AH546" s="71" t="s">
        <v>1841</v>
      </c>
      <c r="AI546" s="71" t="s">
        <v>1842</v>
      </c>
      <c r="AJ546" s="72" t="s">
        <v>15</v>
      </c>
      <c r="AK546" s="72" t="s">
        <v>1843</v>
      </c>
      <c r="AL546" s="72" t="s">
        <v>1797</v>
      </c>
      <c r="AM546" s="72" t="s">
        <v>1832</v>
      </c>
      <c r="AN546" s="72" t="s">
        <v>1833</v>
      </c>
      <c r="AO546" s="72" t="s">
        <v>1834</v>
      </c>
      <c r="AP546" s="72" t="s">
        <v>1848</v>
      </c>
      <c r="AQ546" s="72" t="s">
        <v>1844</v>
      </c>
      <c r="AR546" s="72" t="s">
        <v>1835</v>
      </c>
      <c r="AS546" s="72" t="s">
        <v>1836</v>
      </c>
      <c r="AT546" s="72" t="s">
        <v>1837</v>
      </c>
      <c r="AU546" s="72" t="s">
        <v>1838</v>
      </c>
      <c r="AV546" s="72" t="s">
        <v>1839</v>
      </c>
      <c r="AW546" s="72" t="s">
        <v>1840</v>
      </c>
      <c r="AX546" s="72" t="s">
        <v>1845</v>
      </c>
      <c r="AY546" s="72" t="s">
        <v>1846</v>
      </c>
      <c r="AZ546" s="72" t="s">
        <v>1841</v>
      </c>
      <c r="BA546" s="72" t="s">
        <v>1842</v>
      </c>
      <c r="BB546" s="73" t="s">
        <v>16</v>
      </c>
      <c r="BC546" s="73" t="s">
        <v>1843</v>
      </c>
      <c r="BD546" s="73" t="s">
        <v>1797</v>
      </c>
      <c r="BE546" s="73" t="s">
        <v>1832</v>
      </c>
      <c r="BF546" s="73" t="s">
        <v>1833</v>
      </c>
      <c r="BG546" s="73" t="s">
        <v>1834</v>
      </c>
      <c r="BH546" s="73" t="s">
        <v>1849</v>
      </c>
      <c r="BI546" s="73" t="s">
        <v>1844</v>
      </c>
      <c r="BJ546" s="73" t="s">
        <v>1835</v>
      </c>
      <c r="BK546" s="73" t="s">
        <v>1836</v>
      </c>
      <c r="BL546" s="73" t="s">
        <v>1837</v>
      </c>
      <c r="BM546" s="73" t="s">
        <v>1838</v>
      </c>
      <c r="BN546" s="73" t="s">
        <v>1839</v>
      </c>
      <c r="BO546" s="73" t="s">
        <v>1840</v>
      </c>
      <c r="BP546" s="73" t="s">
        <v>1845</v>
      </c>
      <c r="BQ546" s="73" t="s">
        <v>1846</v>
      </c>
      <c r="BR546" s="73" t="s">
        <v>1841</v>
      </c>
      <c r="BS546" s="73" t="s">
        <v>1842</v>
      </c>
      <c r="BT546" s="5" t="s">
        <v>1911</v>
      </c>
      <c r="BU546" s="5" t="s">
        <v>1942</v>
      </c>
      <c r="BV546" s="5" t="s">
        <v>1943</v>
      </c>
      <c r="BW546" s="5" t="s">
        <v>1944</v>
      </c>
      <c r="BX546" s="5" t="s">
        <v>1945</v>
      </c>
      <c r="BY546" s="5" t="s">
        <v>1946</v>
      </c>
      <c r="BZ546" s="5" t="s">
        <v>1947</v>
      </c>
      <c r="CA546" s="5" t="s">
        <v>1948</v>
      </c>
      <c r="CB546" s="120" t="s">
        <v>1916</v>
      </c>
    </row>
    <row r="547" spans="1:80" x14ac:dyDescent="0.25">
      <c r="A547" s="6" t="s">
        <v>1</v>
      </c>
      <c r="B547" s="6" t="s">
        <v>1</v>
      </c>
      <c r="C547" s="6" t="s">
        <v>1</v>
      </c>
      <c r="D547" s="81" t="s">
        <v>1</v>
      </c>
      <c r="E547" s="81" t="s">
        <v>1</v>
      </c>
      <c r="F547" s="94" t="s">
        <v>1</v>
      </c>
      <c r="G547" s="7" t="s">
        <v>1</v>
      </c>
      <c r="H547" s="8" t="s">
        <v>1</v>
      </c>
      <c r="I547" s="9" t="s">
        <v>19</v>
      </c>
      <c r="J547" s="9">
        <v>1</v>
      </c>
      <c r="K547" s="9" t="s">
        <v>20</v>
      </c>
      <c r="L547" s="9" t="s">
        <v>21</v>
      </c>
      <c r="M547" s="9" t="s">
        <v>22</v>
      </c>
      <c r="N547" s="9" t="s">
        <v>23</v>
      </c>
      <c r="O547" s="9" t="s">
        <v>24</v>
      </c>
      <c r="P547" s="9" t="s">
        <v>25</v>
      </c>
      <c r="Q547" s="9" t="s">
        <v>26</v>
      </c>
      <c r="R547" s="9">
        <v>1</v>
      </c>
      <c r="S547" s="9">
        <v>2</v>
      </c>
      <c r="T547" s="9">
        <v>3</v>
      </c>
      <c r="U547" s="9">
        <v>4</v>
      </c>
      <c r="V547" s="9">
        <v>5</v>
      </c>
      <c r="W547" s="9">
        <v>6</v>
      </c>
      <c r="X547" s="9">
        <v>7</v>
      </c>
      <c r="Y547" s="9">
        <v>8</v>
      </c>
      <c r="Z547" s="9">
        <v>9</v>
      </c>
      <c r="AA547" s="9">
        <v>10</v>
      </c>
      <c r="AB547" s="9">
        <v>11</v>
      </c>
      <c r="AC547" s="9">
        <v>12</v>
      </c>
      <c r="AD547" s="9">
        <v>13</v>
      </c>
      <c r="AE547" s="9">
        <v>14</v>
      </c>
      <c r="AF547" s="9">
        <v>15</v>
      </c>
      <c r="AG547" s="9">
        <v>16</v>
      </c>
      <c r="AH547" s="9">
        <v>20</v>
      </c>
      <c r="AI547" s="9">
        <v>21</v>
      </c>
      <c r="AJ547" s="9">
        <v>1</v>
      </c>
      <c r="AK547" s="9">
        <v>2</v>
      </c>
      <c r="AL547" s="9">
        <v>3</v>
      </c>
      <c r="AM547" s="9">
        <v>4</v>
      </c>
      <c r="AN547" s="9">
        <v>5</v>
      </c>
      <c r="AO547" s="9">
        <v>6</v>
      </c>
      <c r="AP547" s="9">
        <v>7</v>
      </c>
      <c r="AQ547" s="9">
        <v>8</v>
      </c>
      <c r="AR547" s="9">
        <v>9</v>
      </c>
      <c r="AS547" s="9">
        <v>10</v>
      </c>
      <c r="AT547" s="9">
        <v>11</v>
      </c>
      <c r="AU547" s="9">
        <v>12</v>
      </c>
      <c r="AV547" s="9">
        <v>13</v>
      </c>
      <c r="AW547" s="9">
        <v>14</v>
      </c>
      <c r="AX547" s="9">
        <v>15</v>
      </c>
      <c r="AY547" s="9">
        <v>16</v>
      </c>
      <c r="AZ547" s="9">
        <v>20</v>
      </c>
      <c r="BA547" s="9">
        <v>21</v>
      </c>
      <c r="BB547" s="9">
        <v>1</v>
      </c>
      <c r="BC547" s="9">
        <v>2</v>
      </c>
      <c r="BD547" s="9">
        <v>3</v>
      </c>
      <c r="BE547" s="9">
        <v>4</v>
      </c>
      <c r="BF547" s="9">
        <v>5</v>
      </c>
      <c r="BG547" s="9">
        <v>6</v>
      </c>
      <c r="BH547" s="9">
        <v>7</v>
      </c>
      <c r="BI547" s="9">
        <v>8</v>
      </c>
      <c r="BJ547" s="9">
        <v>9</v>
      </c>
      <c r="BK547" s="9">
        <v>10</v>
      </c>
      <c r="BL547" s="9">
        <v>11</v>
      </c>
      <c r="BM547" s="9">
        <v>12</v>
      </c>
      <c r="BN547" s="9">
        <v>13</v>
      </c>
      <c r="BO547" s="9">
        <v>14</v>
      </c>
      <c r="BP547" s="9">
        <v>15</v>
      </c>
      <c r="BQ547" s="9">
        <v>16</v>
      </c>
      <c r="BR547" s="9">
        <v>20</v>
      </c>
      <c r="BS547" s="9">
        <v>21</v>
      </c>
      <c r="BT547" s="9">
        <v>1</v>
      </c>
      <c r="BU547" s="9">
        <v>2</v>
      </c>
      <c r="BV547" s="9">
        <v>3</v>
      </c>
      <c r="BW547" s="9" t="s">
        <v>1798</v>
      </c>
      <c r="BX547" s="9">
        <v>5</v>
      </c>
      <c r="BY547" s="9">
        <v>6</v>
      </c>
      <c r="BZ547" s="9">
        <v>7</v>
      </c>
      <c r="CA547" s="9" t="s">
        <v>1917</v>
      </c>
      <c r="CB547" s="121">
        <v>9</v>
      </c>
    </row>
    <row r="548" spans="1:80" x14ac:dyDescent="0.25">
      <c r="A548" s="1" t="s">
        <v>238</v>
      </c>
      <c r="B548" s="1" t="s">
        <v>88</v>
      </c>
      <c r="C548" s="4" t="s">
        <v>28</v>
      </c>
      <c r="D548" s="79" t="s">
        <v>299</v>
      </c>
      <c r="E548" s="78" t="s">
        <v>1</v>
      </c>
      <c r="F548" s="78" t="s">
        <v>1</v>
      </c>
      <c r="G548" s="2" t="s">
        <v>1</v>
      </c>
      <c r="H548" s="2" t="s">
        <v>300</v>
      </c>
      <c r="I548" s="3" t="s">
        <v>1</v>
      </c>
      <c r="J548" s="3">
        <f t="shared" ref="J548:J586" si="1611">SUM(K548,L548,P548,Q548)</f>
        <v>0</v>
      </c>
      <c r="K548" s="3" t="s">
        <v>1</v>
      </c>
      <c r="L548" s="3"/>
      <c r="M548" s="3" t="s">
        <v>1</v>
      </c>
      <c r="N548" s="3" t="s">
        <v>1</v>
      </c>
      <c r="O548" s="3" t="s">
        <v>1</v>
      </c>
      <c r="P548" s="26"/>
      <c r="Q548" s="3" t="s">
        <v>1</v>
      </c>
      <c r="R548" s="3" t="s">
        <v>1</v>
      </c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>
        <v>0</v>
      </c>
      <c r="AI548" s="3">
        <v>0</v>
      </c>
      <c r="AJ548" s="3" t="s">
        <v>1</v>
      </c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>
        <v>0</v>
      </c>
      <c r="BA548" s="3">
        <v>0</v>
      </c>
      <c r="BB548" s="3" t="s">
        <v>1</v>
      </c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>
        <v>0</v>
      </c>
      <c r="BS548" s="3">
        <v>0</v>
      </c>
      <c r="BT548" s="3">
        <v>0</v>
      </c>
      <c r="BU548" s="3"/>
      <c r="BV548" s="3"/>
      <c r="BW548" s="3">
        <f t="shared" si="1528"/>
        <v>0</v>
      </c>
      <c r="BX548" s="3"/>
      <c r="BY548" s="3"/>
      <c r="BZ548" s="3"/>
      <c r="CA548" s="3">
        <f t="shared" ref="CA548:CA586" si="1612">BV548+BW548</f>
        <v>0</v>
      </c>
      <c r="CB548" s="122"/>
    </row>
    <row r="549" spans="1:80" ht="33.75" x14ac:dyDescent="0.25">
      <c r="A549" s="1" t="s">
        <v>1</v>
      </c>
      <c r="B549" s="1" t="s">
        <v>1</v>
      </c>
      <c r="C549" s="1" t="s">
        <v>1</v>
      </c>
      <c r="D549" s="78" t="s">
        <v>1</v>
      </c>
      <c r="E549" s="78" t="s">
        <v>1</v>
      </c>
      <c r="F549" s="78" t="s">
        <v>1</v>
      </c>
      <c r="G549" s="2" t="s">
        <v>1</v>
      </c>
      <c r="H549" s="10" t="s">
        <v>30</v>
      </c>
      <c r="I549" s="11">
        <f>SUM(I550,I559,I561)</f>
        <v>11250433</v>
      </c>
      <c r="J549" s="11">
        <f t="shared" si="1611"/>
        <v>11163783</v>
      </c>
      <c r="K549" s="11">
        <f t="shared" ref="K549" si="1613">SUM(K550,K559,K561)</f>
        <v>11160783</v>
      </c>
      <c r="L549" s="11">
        <f t="shared" ref="L549:L585" si="1614">SUM(M549:O549)</f>
        <v>3000</v>
      </c>
      <c r="M549" s="11">
        <f t="shared" ref="M549:Q549" si="1615">SUM(M550,M559,M561)</f>
        <v>3000</v>
      </c>
      <c r="N549" s="11">
        <f t="shared" si="1615"/>
        <v>0</v>
      </c>
      <c r="O549" s="11">
        <f t="shared" si="1615"/>
        <v>0</v>
      </c>
      <c r="P549" s="11">
        <f t="shared" si="1615"/>
        <v>0</v>
      </c>
      <c r="Q549" s="11">
        <f t="shared" si="1615"/>
        <v>0</v>
      </c>
      <c r="R549" s="11">
        <f t="shared" ref="R549:AG549" si="1616">SUM(R550,R559,R561)</f>
        <v>3000</v>
      </c>
      <c r="S549" s="11">
        <f t="shared" si="1616"/>
        <v>0</v>
      </c>
      <c r="T549" s="11">
        <f t="shared" si="1616"/>
        <v>0</v>
      </c>
      <c r="U549" s="11">
        <f t="shared" si="1616"/>
        <v>0</v>
      </c>
      <c r="V549" s="11">
        <f t="shared" si="1616"/>
        <v>0</v>
      </c>
      <c r="W549" s="11">
        <f t="shared" si="1616"/>
        <v>0</v>
      </c>
      <c r="X549" s="11">
        <f t="shared" ref="X549" si="1617">SUM(X550,X559,X561)</f>
        <v>3000</v>
      </c>
      <c r="Y549" s="11">
        <f t="shared" si="1616"/>
        <v>0</v>
      </c>
      <c r="Z549" s="11">
        <f t="shared" si="1616"/>
        <v>0</v>
      </c>
      <c r="AA549" s="11">
        <f t="shared" si="1616"/>
        <v>0</v>
      </c>
      <c r="AB549" s="11">
        <f t="shared" si="1616"/>
        <v>0</v>
      </c>
      <c r="AC549" s="11">
        <f t="shared" si="1616"/>
        <v>0</v>
      </c>
      <c r="AD549" s="11">
        <f t="shared" si="1616"/>
        <v>0</v>
      </c>
      <c r="AE549" s="11">
        <f t="shared" si="1616"/>
        <v>0</v>
      </c>
      <c r="AF549" s="11">
        <f t="shared" si="1616"/>
        <v>0</v>
      </c>
      <c r="AG549" s="11">
        <f t="shared" si="1616"/>
        <v>0</v>
      </c>
      <c r="AH549" s="11">
        <v>0</v>
      </c>
      <c r="AI549" s="11">
        <v>3000</v>
      </c>
      <c r="AJ549" s="11">
        <f t="shared" ref="AJ549:AY549" si="1618">SUM(AJ550,AJ559,AJ561)</f>
        <v>0</v>
      </c>
      <c r="AK549" s="11">
        <f t="shared" si="1618"/>
        <v>0</v>
      </c>
      <c r="AL549" s="11">
        <f t="shared" si="1618"/>
        <v>0</v>
      </c>
      <c r="AM549" s="11">
        <f t="shared" si="1618"/>
        <v>0</v>
      </c>
      <c r="AN549" s="11">
        <f t="shared" si="1618"/>
        <v>0</v>
      </c>
      <c r="AO549" s="11">
        <f t="shared" si="1618"/>
        <v>0</v>
      </c>
      <c r="AP549" s="11">
        <f t="shared" ref="AP549" si="1619">SUM(AP550,AP559,AP561)</f>
        <v>0</v>
      </c>
      <c r="AQ549" s="11">
        <f t="shared" si="1618"/>
        <v>0</v>
      </c>
      <c r="AR549" s="11">
        <f t="shared" si="1618"/>
        <v>0</v>
      </c>
      <c r="AS549" s="11">
        <f t="shared" si="1618"/>
        <v>0</v>
      </c>
      <c r="AT549" s="11">
        <f t="shared" si="1618"/>
        <v>0</v>
      </c>
      <c r="AU549" s="11">
        <f t="shared" si="1618"/>
        <v>0</v>
      </c>
      <c r="AV549" s="11">
        <f t="shared" si="1618"/>
        <v>0</v>
      </c>
      <c r="AW549" s="11">
        <f t="shared" si="1618"/>
        <v>0</v>
      </c>
      <c r="AX549" s="11">
        <f t="shared" si="1618"/>
        <v>0</v>
      </c>
      <c r="AY549" s="11">
        <f t="shared" si="1618"/>
        <v>0</v>
      </c>
      <c r="AZ549" s="11">
        <v>0</v>
      </c>
      <c r="BA549" s="11">
        <v>0</v>
      </c>
      <c r="BB549" s="11">
        <f t="shared" ref="BB549:BQ549" si="1620">SUM(BB550,BB559,BB561)</f>
        <v>0</v>
      </c>
      <c r="BC549" s="11">
        <f t="shared" si="1620"/>
        <v>11382</v>
      </c>
      <c r="BD549" s="11">
        <f t="shared" si="1620"/>
        <v>0</v>
      </c>
      <c r="BE549" s="11">
        <f t="shared" si="1620"/>
        <v>0</v>
      </c>
      <c r="BF549" s="11">
        <f t="shared" si="1620"/>
        <v>0</v>
      </c>
      <c r="BG549" s="11">
        <f t="shared" si="1620"/>
        <v>0</v>
      </c>
      <c r="BH549" s="11">
        <f t="shared" ref="BH549" si="1621">SUM(BH550,BH559,BH561)</f>
        <v>11382</v>
      </c>
      <c r="BI549" s="11">
        <f t="shared" si="1620"/>
        <v>0</v>
      </c>
      <c r="BJ549" s="11">
        <f t="shared" si="1620"/>
        <v>0</v>
      </c>
      <c r="BK549" s="11">
        <f t="shared" si="1620"/>
        <v>11382</v>
      </c>
      <c r="BL549" s="11">
        <f t="shared" si="1620"/>
        <v>0</v>
      </c>
      <c r="BM549" s="11">
        <f t="shared" si="1620"/>
        <v>0</v>
      </c>
      <c r="BN549" s="11">
        <f t="shared" si="1620"/>
        <v>0</v>
      </c>
      <c r="BO549" s="11">
        <f t="shared" si="1620"/>
        <v>0</v>
      </c>
      <c r="BP549" s="11">
        <f t="shared" si="1620"/>
        <v>0</v>
      </c>
      <c r="BQ549" s="11">
        <f t="shared" si="1620"/>
        <v>0</v>
      </c>
      <c r="BR549" s="11">
        <v>11382</v>
      </c>
      <c r="BS549" s="11">
        <v>0</v>
      </c>
      <c r="BT549" s="11">
        <f t="shared" ref="BT549:BZ549" si="1622">SUM(BT550,BT559,BT561)</f>
        <v>13698987</v>
      </c>
      <c r="BU549" s="11">
        <f t="shared" si="1622"/>
        <v>13694887</v>
      </c>
      <c r="BV549" s="11">
        <f t="shared" si="1622"/>
        <v>7231226</v>
      </c>
      <c r="BW549" s="11">
        <f t="shared" si="1622"/>
        <v>3104100</v>
      </c>
      <c r="BX549" s="11">
        <f t="shared" si="1622"/>
        <v>1137900</v>
      </c>
      <c r="BY549" s="11">
        <f t="shared" si="1622"/>
        <v>983500</v>
      </c>
      <c r="BZ549" s="11">
        <f t="shared" si="1622"/>
        <v>982700</v>
      </c>
      <c r="CA549" s="11">
        <f t="shared" si="1612"/>
        <v>10335326</v>
      </c>
      <c r="CB549" s="123">
        <f t="shared" ref="CB549:CB585" si="1623">IF(BU549=0,"-",CA549/BU549*100)</f>
        <v>75.468501492564343</v>
      </c>
    </row>
    <row r="550" spans="1:80" x14ac:dyDescent="0.25">
      <c r="A550" s="4" t="s">
        <v>238</v>
      </c>
      <c r="B550" s="4" t="s">
        <v>88</v>
      </c>
      <c r="C550" s="4" t="s">
        <v>28</v>
      </c>
      <c r="D550" s="79" t="s">
        <v>299</v>
      </c>
      <c r="E550" s="78" t="s">
        <v>31</v>
      </c>
      <c r="F550" s="78" t="s">
        <v>1</v>
      </c>
      <c r="G550" s="2" t="s">
        <v>1</v>
      </c>
      <c r="H550" s="2" t="s">
        <v>32</v>
      </c>
      <c r="I550" s="12">
        <f>SUM(I551:I552)</f>
        <v>7658248</v>
      </c>
      <c r="J550" s="12">
        <f t="shared" si="1611"/>
        <v>8721751</v>
      </c>
      <c r="K550" s="12">
        <f t="shared" ref="K550" si="1624">SUM(K551:K552)</f>
        <v>8721751</v>
      </c>
      <c r="L550" s="12">
        <f t="shared" si="1614"/>
        <v>0</v>
      </c>
      <c r="M550" s="12">
        <f t="shared" ref="M550:Q550" si="1625">SUM(M551:M552)</f>
        <v>0</v>
      </c>
      <c r="N550" s="12">
        <f t="shared" si="1625"/>
        <v>0</v>
      </c>
      <c r="O550" s="12">
        <f t="shared" si="1625"/>
        <v>0</v>
      </c>
      <c r="P550" s="12">
        <f t="shared" si="1625"/>
        <v>0</v>
      </c>
      <c r="Q550" s="12">
        <f t="shared" si="1625"/>
        <v>0</v>
      </c>
      <c r="R550" s="12">
        <f t="shared" ref="R550:AG550" si="1626">SUM(R551:R552)</f>
        <v>0</v>
      </c>
      <c r="S550" s="12">
        <f t="shared" si="1626"/>
        <v>0</v>
      </c>
      <c r="T550" s="12">
        <f t="shared" si="1626"/>
        <v>0</v>
      </c>
      <c r="U550" s="12">
        <f t="shared" si="1626"/>
        <v>0</v>
      </c>
      <c r="V550" s="12">
        <f t="shared" si="1626"/>
        <v>0</v>
      </c>
      <c r="W550" s="12">
        <f t="shared" si="1626"/>
        <v>0</v>
      </c>
      <c r="X550" s="12">
        <f t="shared" ref="X550" si="1627">SUM(X551:X552)</f>
        <v>0</v>
      </c>
      <c r="Y550" s="12">
        <f t="shared" si="1626"/>
        <v>0</v>
      </c>
      <c r="Z550" s="12">
        <f t="shared" si="1626"/>
        <v>0</v>
      </c>
      <c r="AA550" s="12">
        <f t="shared" si="1626"/>
        <v>0</v>
      </c>
      <c r="AB550" s="12">
        <f t="shared" si="1626"/>
        <v>0</v>
      </c>
      <c r="AC550" s="12">
        <f t="shared" si="1626"/>
        <v>0</v>
      </c>
      <c r="AD550" s="12">
        <f t="shared" si="1626"/>
        <v>0</v>
      </c>
      <c r="AE550" s="12">
        <f t="shared" si="1626"/>
        <v>0</v>
      </c>
      <c r="AF550" s="12">
        <f t="shared" si="1626"/>
        <v>0</v>
      </c>
      <c r="AG550" s="12">
        <f t="shared" si="1626"/>
        <v>0</v>
      </c>
      <c r="AH550" s="12">
        <v>0</v>
      </c>
      <c r="AI550" s="12">
        <v>0</v>
      </c>
      <c r="AJ550" s="12">
        <f t="shared" ref="AJ550:AY550" si="1628">SUM(AJ551:AJ552)</f>
        <v>0</v>
      </c>
      <c r="AK550" s="12">
        <f t="shared" si="1628"/>
        <v>0</v>
      </c>
      <c r="AL550" s="12">
        <f t="shared" si="1628"/>
        <v>0</v>
      </c>
      <c r="AM550" s="12">
        <f t="shared" si="1628"/>
        <v>0</v>
      </c>
      <c r="AN550" s="12">
        <f t="shared" si="1628"/>
        <v>0</v>
      </c>
      <c r="AO550" s="12">
        <f t="shared" si="1628"/>
        <v>0</v>
      </c>
      <c r="AP550" s="12">
        <f t="shared" ref="AP550" si="1629">SUM(AP551:AP552)</f>
        <v>0</v>
      </c>
      <c r="AQ550" s="12">
        <f t="shared" si="1628"/>
        <v>0</v>
      </c>
      <c r="AR550" s="12">
        <f t="shared" si="1628"/>
        <v>0</v>
      </c>
      <c r="AS550" s="12">
        <f t="shared" si="1628"/>
        <v>0</v>
      </c>
      <c r="AT550" s="12">
        <f t="shared" si="1628"/>
        <v>0</v>
      </c>
      <c r="AU550" s="12">
        <f t="shared" si="1628"/>
        <v>0</v>
      </c>
      <c r="AV550" s="12">
        <f t="shared" si="1628"/>
        <v>0</v>
      </c>
      <c r="AW550" s="12">
        <f t="shared" si="1628"/>
        <v>0</v>
      </c>
      <c r="AX550" s="12">
        <f t="shared" si="1628"/>
        <v>0</v>
      </c>
      <c r="AY550" s="12">
        <f t="shared" si="1628"/>
        <v>0</v>
      </c>
      <c r="AZ550" s="12">
        <v>0</v>
      </c>
      <c r="BA550" s="12">
        <v>0</v>
      </c>
      <c r="BB550" s="12">
        <f t="shared" ref="BB550:BQ550" si="1630">SUM(BB551:BB552)</f>
        <v>0</v>
      </c>
      <c r="BC550" s="12">
        <f t="shared" si="1630"/>
        <v>11382</v>
      </c>
      <c r="BD550" s="12">
        <f t="shared" si="1630"/>
        <v>0</v>
      </c>
      <c r="BE550" s="12">
        <f t="shared" si="1630"/>
        <v>0</v>
      </c>
      <c r="BF550" s="12">
        <f t="shared" si="1630"/>
        <v>0</v>
      </c>
      <c r="BG550" s="12">
        <f t="shared" si="1630"/>
        <v>0</v>
      </c>
      <c r="BH550" s="12">
        <f t="shared" ref="BH550" si="1631">SUM(BH551:BH552)</f>
        <v>11382</v>
      </c>
      <c r="BI550" s="12">
        <f t="shared" si="1630"/>
        <v>0</v>
      </c>
      <c r="BJ550" s="12">
        <f t="shared" si="1630"/>
        <v>0</v>
      </c>
      <c r="BK550" s="12">
        <f t="shared" si="1630"/>
        <v>11382</v>
      </c>
      <c r="BL550" s="12">
        <f t="shared" si="1630"/>
        <v>0</v>
      </c>
      <c r="BM550" s="12">
        <f t="shared" si="1630"/>
        <v>0</v>
      </c>
      <c r="BN550" s="12">
        <f t="shared" si="1630"/>
        <v>0</v>
      </c>
      <c r="BO550" s="12">
        <f t="shared" si="1630"/>
        <v>0</v>
      </c>
      <c r="BP550" s="12">
        <f t="shared" si="1630"/>
        <v>0</v>
      </c>
      <c r="BQ550" s="12">
        <f t="shared" si="1630"/>
        <v>0</v>
      </c>
      <c r="BR550" s="12">
        <v>11382</v>
      </c>
      <c r="BS550" s="12">
        <v>0</v>
      </c>
      <c r="BT550" s="12">
        <f t="shared" ref="BT550:BW550" si="1632">SUM(BT551:BT552)</f>
        <v>8963969</v>
      </c>
      <c r="BU550" s="12">
        <f t="shared" ref="BU550:BV550" si="1633">SUM(BU551:BU552)</f>
        <v>8977469</v>
      </c>
      <c r="BV550" s="12">
        <f t="shared" si="1633"/>
        <v>4760077</v>
      </c>
      <c r="BW550" s="12">
        <f t="shared" si="1632"/>
        <v>2181200</v>
      </c>
      <c r="BX550" s="12">
        <f t="shared" ref="BX550:BZ550" si="1634">SUM(BX551:BX552)</f>
        <v>740500</v>
      </c>
      <c r="BY550" s="12">
        <f t="shared" si="1634"/>
        <v>720500</v>
      </c>
      <c r="BZ550" s="12">
        <f t="shared" si="1634"/>
        <v>720200</v>
      </c>
      <c r="CA550" s="12">
        <f t="shared" si="1612"/>
        <v>6941277</v>
      </c>
      <c r="CB550" s="124">
        <f t="shared" si="1623"/>
        <v>77.318863479227829</v>
      </c>
    </row>
    <row r="551" spans="1:80" x14ac:dyDescent="0.25">
      <c r="A551" s="4" t="s">
        <v>238</v>
      </c>
      <c r="B551" s="4" t="s">
        <v>88</v>
      </c>
      <c r="C551" s="4" t="s">
        <v>28</v>
      </c>
      <c r="D551" s="79" t="s">
        <v>299</v>
      </c>
      <c r="E551" s="89">
        <v>6111</v>
      </c>
      <c r="F551" s="79"/>
      <c r="G551" s="74" t="s">
        <v>1890</v>
      </c>
      <c r="H551" s="13" t="s">
        <v>33</v>
      </c>
      <c r="I551" s="14">
        <v>6895098</v>
      </c>
      <c r="J551" s="14">
        <f t="shared" si="1611"/>
        <v>7766271</v>
      </c>
      <c r="K551" s="14">
        <v>7766271</v>
      </c>
      <c r="L551" s="14">
        <f t="shared" si="1614"/>
        <v>0</v>
      </c>
      <c r="M551" s="14">
        <v>0</v>
      </c>
      <c r="N551" s="14">
        <v>0</v>
      </c>
      <c r="O551" s="14">
        <v>0</v>
      </c>
      <c r="P551" s="14">
        <v>0</v>
      </c>
      <c r="Q551" s="14">
        <v>0</v>
      </c>
      <c r="R551" s="14">
        <v>0</v>
      </c>
      <c r="S551" s="14"/>
      <c r="T551" s="14"/>
      <c r="U551" s="14"/>
      <c r="V551" s="14"/>
      <c r="W551" s="14"/>
      <c r="X551" s="14">
        <f t="shared" si="1539"/>
        <v>0</v>
      </c>
      <c r="Y551" s="14"/>
      <c r="Z551" s="14"/>
      <c r="AA551" s="14"/>
      <c r="AB551" s="14"/>
      <c r="AC551" s="14"/>
      <c r="AD551" s="14"/>
      <c r="AE551" s="14"/>
      <c r="AF551" s="14"/>
      <c r="AG551" s="14"/>
      <c r="AH551" s="14">
        <v>0</v>
      </c>
      <c r="AI551" s="14">
        <v>0</v>
      </c>
      <c r="AJ551" s="14">
        <v>0</v>
      </c>
      <c r="AK551" s="14"/>
      <c r="AL551" s="14"/>
      <c r="AM551" s="14"/>
      <c r="AN551" s="14"/>
      <c r="AO551" s="14"/>
      <c r="AP551" s="14">
        <f t="shared" si="1540"/>
        <v>0</v>
      </c>
      <c r="AQ551" s="14"/>
      <c r="AR551" s="14"/>
      <c r="AS551" s="14"/>
      <c r="AT551" s="14"/>
      <c r="AU551" s="14"/>
      <c r="AV551" s="14"/>
      <c r="AW551" s="14"/>
      <c r="AX551" s="14"/>
      <c r="AY551" s="14"/>
      <c r="AZ551" s="14">
        <v>0</v>
      </c>
      <c r="BA551" s="14">
        <v>0</v>
      </c>
      <c r="BB551" s="14">
        <v>0</v>
      </c>
      <c r="BC551" s="14">
        <v>11382</v>
      </c>
      <c r="BD551" s="14"/>
      <c r="BE551" s="14"/>
      <c r="BF551" s="14"/>
      <c r="BG551" s="14"/>
      <c r="BH551" s="14">
        <f t="shared" si="1541"/>
        <v>11382</v>
      </c>
      <c r="BI551" s="14"/>
      <c r="BJ551" s="14"/>
      <c r="BK551" s="14">
        <v>11382</v>
      </c>
      <c r="BL551" s="14"/>
      <c r="BM551" s="14"/>
      <c r="BN551" s="14"/>
      <c r="BO551" s="14"/>
      <c r="BP551" s="14"/>
      <c r="BQ551" s="14"/>
      <c r="BR551" s="14">
        <v>11382</v>
      </c>
      <c r="BS551" s="14">
        <v>0</v>
      </c>
      <c r="BT551" s="14">
        <v>7969489</v>
      </c>
      <c r="BU551" s="14">
        <v>7969489</v>
      </c>
      <c r="BV551" s="14">
        <v>4204179</v>
      </c>
      <c r="BW551" s="14">
        <f t="shared" si="1528"/>
        <v>1992000</v>
      </c>
      <c r="BX551" s="14">
        <v>664000</v>
      </c>
      <c r="BY551" s="14">
        <v>664000</v>
      </c>
      <c r="BZ551" s="14">
        <v>664000</v>
      </c>
      <c r="CA551" s="14">
        <f t="shared" si="1612"/>
        <v>6196179</v>
      </c>
      <c r="CB551" s="122">
        <f t="shared" si="1623"/>
        <v>77.748761557986967</v>
      </c>
    </row>
    <row r="552" spans="1:80" x14ac:dyDescent="0.25">
      <c r="A552" s="1" t="s">
        <v>238</v>
      </c>
      <c r="B552" s="1" t="s">
        <v>88</v>
      </c>
      <c r="C552" s="1" t="s">
        <v>28</v>
      </c>
      <c r="D552" s="82" t="s">
        <v>299</v>
      </c>
      <c r="E552" s="82" t="s">
        <v>34</v>
      </c>
      <c r="F552" s="79" t="s">
        <v>1</v>
      </c>
      <c r="G552" s="13" t="s">
        <v>1</v>
      </c>
      <c r="H552" s="2" t="s">
        <v>35</v>
      </c>
      <c r="I552" s="12">
        <f>SUM(I553:I558)</f>
        <v>763150</v>
      </c>
      <c r="J552" s="12">
        <f t="shared" si="1611"/>
        <v>955480</v>
      </c>
      <c r="K552" s="12">
        <f t="shared" ref="K552" si="1635">SUM(K553:K558)</f>
        <v>955480</v>
      </c>
      <c r="L552" s="12">
        <f t="shared" si="1614"/>
        <v>0</v>
      </c>
      <c r="M552" s="12">
        <f t="shared" ref="M552:Q552" si="1636">SUM(M553:M558)</f>
        <v>0</v>
      </c>
      <c r="N552" s="12">
        <f t="shared" si="1636"/>
        <v>0</v>
      </c>
      <c r="O552" s="12">
        <f t="shared" si="1636"/>
        <v>0</v>
      </c>
      <c r="P552" s="12">
        <f t="shared" si="1636"/>
        <v>0</v>
      </c>
      <c r="Q552" s="12">
        <f t="shared" si="1636"/>
        <v>0</v>
      </c>
      <c r="R552" s="12">
        <f t="shared" ref="R552:AG552" si="1637">SUM(R553:R558)</f>
        <v>0</v>
      </c>
      <c r="S552" s="12">
        <f t="shared" si="1637"/>
        <v>0</v>
      </c>
      <c r="T552" s="12">
        <f t="shared" si="1637"/>
        <v>0</v>
      </c>
      <c r="U552" s="12">
        <f t="shared" si="1637"/>
        <v>0</v>
      </c>
      <c r="V552" s="12">
        <f t="shared" si="1637"/>
        <v>0</v>
      </c>
      <c r="W552" s="12">
        <f t="shared" si="1637"/>
        <v>0</v>
      </c>
      <c r="X552" s="12">
        <f t="shared" si="1637"/>
        <v>0</v>
      </c>
      <c r="Y552" s="12">
        <f t="shared" si="1637"/>
        <v>0</v>
      </c>
      <c r="Z552" s="12">
        <f t="shared" si="1637"/>
        <v>0</v>
      </c>
      <c r="AA552" s="12">
        <f t="shared" si="1637"/>
        <v>0</v>
      </c>
      <c r="AB552" s="12">
        <f t="shared" si="1637"/>
        <v>0</v>
      </c>
      <c r="AC552" s="12">
        <f t="shared" si="1637"/>
        <v>0</v>
      </c>
      <c r="AD552" s="12">
        <f t="shared" si="1637"/>
        <v>0</v>
      </c>
      <c r="AE552" s="12">
        <f t="shared" si="1637"/>
        <v>0</v>
      </c>
      <c r="AF552" s="12">
        <f t="shared" si="1637"/>
        <v>0</v>
      </c>
      <c r="AG552" s="12">
        <f t="shared" si="1637"/>
        <v>0</v>
      </c>
      <c r="AH552" s="12">
        <v>0</v>
      </c>
      <c r="AI552" s="12">
        <v>0</v>
      </c>
      <c r="AJ552" s="12">
        <f t="shared" ref="AJ552:AY552" si="1638">SUM(AJ553:AJ558)</f>
        <v>0</v>
      </c>
      <c r="AK552" s="12">
        <f t="shared" si="1638"/>
        <v>0</v>
      </c>
      <c r="AL552" s="12">
        <f t="shared" si="1638"/>
        <v>0</v>
      </c>
      <c r="AM552" s="12">
        <f t="shared" si="1638"/>
        <v>0</v>
      </c>
      <c r="AN552" s="12">
        <f t="shared" si="1638"/>
        <v>0</v>
      </c>
      <c r="AO552" s="12">
        <f t="shared" si="1638"/>
        <v>0</v>
      </c>
      <c r="AP552" s="12">
        <f t="shared" si="1638"/>
        <v>0</v>
      </c>
      <c r="AQ552" s="12">
        <f t="shared" si="1638"/>
        <v>0</v>
      </c>
      <c r="AR552" s="12">
        <f t="shared" si="1638"/>
        <v>0</v>
      </c>
      <c r="AS552" s="12">
        <f t="shared" si="1638"/>
        <v>0</v>
      </c>
      <c r="AT552" s="12">
        <f t="shared" si="1638"/>
        <v>0</v>
      </c>
      <c r="AU552" s="12">
        <f t="shared" si="1638"/>
        <v>0</v>
      </c>
      <c r="AV552" s="12">
        <f t="shared" si="1638"/>
        <v>0</v>
      </c>
      <c r="AW552" s="12">
        <f t="shared" si="1638"/>
        <v>0</v>
      </c>
      <c r="AX552" s="12">
        <f t="shared" si="1638"/>
        <v>0</v>
      </c>
      <c r="AY552" s="12">
        <f t="shared" si="1638"/>
        <v>0</v>
      </c>
      <c r="AZ552" s="12">
        <v>0</v>
      </c>
      <c r="BA552" s="12">
        <v>0</v>
      </c>
      <c r="BB552" s="12">
        <f t="shared" ref="BB552:BQ552" si="1639">SUM(BB553:BB558)</f>
        <v>0</v>
      </c>
      <c r="BC552" s="12">
        <f t="shared" si="1639"/>
        <v>0</v>
      </c>
      <c r="BD552" s="12">
        <f t="shared" si="1639"/>
        <v>0</v>
      </c>
      <c r="BE552" s="12">
        <f t="shared" si="1639"/>
        <v>0</v>
      </c>
      <c r="BF552" s="12">
        <f t="shared" si="1639"/>
        <v>0</v>
      </c>
      <c r="BG552" s="12">
        <f t="shared" si="1639"/>
        <v>0</v>
      </c>
      <c r="BH552" s="12">
        <f t="shared" si="1639"/>
        <v>0</v>
      </c>
      <c r="BI552" s="12">
        <f t="shared" si="1639"/>
        <v>0</v>
      </c>
      <c r="BJ552" s="12">
        <f t="shared" si="1639"/>
        <v>0</v>
      </c>
      <c r="BK552" s="12">
        <f t="shared" si="1639"/>
        <v>0</v>
      </c>
      <c r="BL552" s="12">
        <f t="shared" si="1639"/>
        <v>0</v>
      </c>
      <c r="BM552" s="12">
        <f t="shared" si="1639"/>
        <v>0</v>
      </c>
      <c r="BN552" s="12">
        <f t="shared" si="1639"/>
        <v>0</v>
      </c>
      <c r="BO552" s="12">
        <f t="shared" si="1639"/>
        <v>0</v>
      </c>
      <c r="BP552" s="12">
        <f t="shared" si="1639"/>
        <v>0</v>
      </c>
      <c r="BQ552" s="12">
        <f t="shared" si="1639"/>
        <v>0</v>
      </c>
      <c r="BR552" s="12">
        <v>0</v>
      </c>
      <c r="BS552" s="12">
        <v>0</v>
      </c>
      <c r="BT552" s="12">
        <f t="shared" ref="BT552:BX552" si="1640">SUM(BT553:BT558)</f>
        <v>994480</v>
      </c>
      <c r="BU552" s="12">
        <f t="shared" si="1640"/>
        <v>1007980</v>
      </c>
      <c r="BV552" s="12">
        <f t="shared" si="1640"/>
        <v>555898</v>
      </c>
      <c r="BW552" s="12">
        <f t="shared" si="1640"/>
        <v>189200</v>
      </c>
      <c r="BX552" s="12">
        <f t="shared" si="1640"/>
        <v>76500</v>
      </c>
      <c r="BY552" s="12">
        <f t="shared" ref="BY552" si="1641">SUM(BY553:BY558)</f>
        <v>56500</v>
      </c>
      <c r="BZ552" s="12">
        <f t="shared" ref="BZ552" si="1642">SUM(BZ553:BZ558)</f>
        <v>56200</v>
      </c>
      <c r="CA552" s="12">
        <f t="shared" si="1612"/>
        <v>745098</v>
      </c>
      <c r="CB552" s="124">
        <f t="shared" si="1623"/>
        <v>73.919919046012822</v>
      </c>
    </row>
    <row r="553" spans="1:80" x14ac:dyDescent="0.25">
      <c r="A553" s="4" t="s">
        <v>238</v>
      </c>
      <c r="B553" s="4" t="s">
        <v>88</v>
      </c>
      <c r="C553" s="4" t="s">
        <v>28</v>
      </c>
      <c r="D553" s="79" t="s">
        <v>299</v>
      </c>
      <c r="E553" s="89">
        <v>6112</v>
      </c>
      <c r="F553" s="79" t="s">
        <v>301</v>
      </c>
      <c r="G553" s="74" t="s">
        <v>1890</v>
      </c>
      <c r="H553" s="13" t="s">
        <v>92</v>
      </c>
      <c r="I553" s="14">
        <v>142400</v>
      </c>
      <c r="J553" s="14">
        <f t="shared" si="1611"/>
        <v>140400</v>
      </c>
      <c r="K553" s="14">
        <v>140400</v>
      </c>
      <c r="L553" s="14">
        <f t="shared" si="1614"/>
        <v>0</v>
      </c>
      <c r="M553" s="14">
        <v>0</v>
      </c>
      <c r="N553" s="14">
        <v>0</v>
      </c>
      <c r="O553" s="14">
        <v>0</v>
      </c>
      <c r="P553" s="14">
        <v>0</v>
      </c>
      <c r="Q553" s="14">
        <v>0</v>
      </c>
      <c r="R553" s="14">
        <v>0</v>
      </c>
      <c r="S553" s="14"/>
      <c r="T553" s="14"/>
      <c r="U553" s="14"/>
      <c r="V553" s="14"/>
      <c r="W553" s="14"/>
      <c r="X553" s="14">
        <f t="shared" si="1539"/>
        <v>0</v>
      </c>
      <c r="Y553" s="14"/>
      <c r="Z553" s="14"/>
      <c r="AA553" s="14"/>
      <c r="AB553" s="14"/>
      <c r="AC553" s="14"/>
      <c r="AD553" s="14"/>
      <c r="AE553" s="14"/>
      <c r="AF553" s="14"/>
      <c r="AG553" s="14"/>
      <c r="AH553" s="14">
        <v>0</v>
      </c>
      <c r="AI553" s="14">
        <v>0</v>
      </c>
      <c r="AJ553" s="14">
        <v>0</v>
      </c>
      <c r="AK553" s="14"/>
      <c r="AL553" s="14"/>
      <c r="AM553" s="14"/>
      <c r="AN553" s="14"/>
      <c r="AO553" s="14"/>
      <c r="AP553" s="14">
        <f t="shared" si="1540"/>
        <v>0</v>
      </c>
      <c r="AQ553" s="14"/>
      <c r="AR553" s="14"/>
      <c r="AS553" s="14"/>
      <c r="AT553" s="14"/>
      <c r="AU553" s="14"/>
      <c r="AV553" s="14"/>
      <c r="AW553" s="14"/>
      <c r="AX553" s="14"/>
      <c r="AY553" s="14"/>
      <c r="AZ553" s="14">
        <v>0</v>
      </c>
      <c r="BA553" s="14">
        <v>0</v>
      </c>
      <c r="BB553" s="14">
        <v>0</v>
      </c>
      <c r="BC553" s="14"/>
      <c r="BD553" s="14"/>
      <c r="BE553" s="14"/>
      <c r="BF553" s="14"/>
      <c r="BG553" s="14"/>
      <c r="BH553" s="14">
        <f t="shared" si="1541"/>
        <v>0</v>
      </c>
      <c r="BI553" s="14"/>
      <c r="BJ553" s="14"/>
      <c r="BK553" s="14"/>
      <c r="BL553" s="14"/>
      <c r="BM553" s="14"/>
      <c r="BN553" s="14"/>
      <c r="BO553" s="14"/>
      <c r="BP553" s="14"/>
      <c r="BQ553" s="14"/>
      <c r="BR553" s="14">
        <v>0</v>
      </c>
      <c r="BS553" s="14">
        <v>0</v>
      </c>
      <c r="BT553" s="14">
        <v>140400</v>
      </c>
      <c r="BU553" s="14">
        <v>140400</v>
      </c>
      <c r="BV553" s="14">
        <v>71400</v>
      </c>
      <c r="BW553" s="14">
        <f t="shared" si="1528"/>
        <v>35700</v>
      </c>
      <c r="BX553" s="14">
        <v>12000</v>
      </c>
      <c r="BY553" s="14">
        <v>12000</v>
      </c>
      <c r="BZ553" s="14">
        <v>11700</v>
      </c>
      <c r="CA553" s="14">
        <f t="shared" si="1612"/>
        <v>107100</v>
      </c>
      <c r="CB553" s="122">
        <f t="shared" si="1623"/>
        <v>76.28205128205127</v>
      </c>
    </row>
    <row r="554" spans="1:80" x14ac:dyDescent="0.25">
      <c r="A554" s="4" t="s">
        <v>238</v>
      </c>
      <c r="B554" s="4" t="s">
        <v>88</v>
      </c>
      <c r="C554" s="4" t="s">
        <v>28</v>
      </c>
      <c r="D554" s="79" t="s">
        <v>299</v>
      </c>
      <c r="E554" s="89">
        <v>6112</v>
      </c>
      <c r="F554" s="79" t="s">
        <v>302</v>
      </c>
      <c r="G554" s="74" t="s">
        <v>1890</v>
      </c>
      <c r="H554" s="13" t="s">
        <v>39</v>
      </c>
      <c r="I554" s="14">
        <v>416550</v>
      </c>
      <c r="J554" s="14">
        <f t="shared" si="1611"/>
        <v>550000</v>
      </c>
      <c r="K554" s="14">
        <v>550000</v>
      </c>
      <c r="L554" s="14">
        <f t="shared" si="1614"/>
        <v>0</v>
      </c>
      <c r="M554" s="14">
        <v>0</v>
      </c>
      <c r="N554" s="14">
        <v>0</v>
      </c>
      <c r="O554" s="14">
        <v>0</v>
      </c>
      <c r="P554" s="14">
        <v>0</v>
      </c>
      <c r="Q554" s="14">
        <v>0</v>
      </c>
      <c r="R554" s="14">
        <v>0</v>
      </c>
      <c r="S554" s="14"/>
      <c r="T554" s="14"/>
      <c r="U554" s="14"/>
      <c r="V554" s="14"/>
      <c r="W554" s="14"/>
      <c r="X554" s="14">
        <f t="shared" si="1539"/>
        <v>0</v>
      </c>
      <c r="Y554" s="14"/>
      <c r="Z554" s="14"/>
      <c r="AA554" s="14"/>
      <c r="AB554" s="14"/>
      <c r="AC554" s="14"/>
      <c r="AD554" s="14"/>
      <c r="AE554" s="14"/>
      <c r="AF554" s="14"/>
      <c r="AG554" s="14"/>
      <c r="AH554" s="14">
        <v>0</v>
      </c>
      <c r="AI554" s="14">
        <v>0</v>
      </c>
      <c r="AJ554" s="14">
        <v>0</v>
      </c>
      <c r="AK554" s="14"/>
      <c r="AL554" s="14"/>
      <c r="AM554" s="14"/>
      <c r="AN554" s="14"/>
      <c r="AO554" s="14"/>
      <c r="AP554" s="14">
        <f t="shared" si="1540"/>
        <v>0</v>
      </c>
      <c r="AQ554" s="14"/>
      <c r="AR554" s="14"/>
      <c r="AS554" s="14"/>
      <c r="AT554" s="14"/>
      <c r="AU554" s="14"/>
      <c r="AV554" s="14"/>
      <c r="AW554" s="14"/>
      <c r="AX554" s="14"/>
      <c r="AY554" s="14"/>
      <c r="AZ554" s="14">
        <v>0</v>
      </c>
      <c r="BA554" s="14">
        <v>0</v>
      </c>
      <c r="BB554" s="14">
        <v>0</v>
      </c>
      <c r="BC554" s="14"/>
      <c r="BD554" s="14"/>
      <c r="BE554" s="14"/>
      <c r="BF554" s="14"/>
      <c r="BG554" s="14"/>
      <c r="BH554" s="14">
        <f t="shared" si="1541"/>
        <v>0</v>
      </c>
      <c r="BI554" s="14"/>
      <c r="BJ554" s="14"/>
      <c r="BK554" s="14"/>
      <c r="BL554" s="14"/>
      <c r="BM554" s="14"/>
      <c r="BN554" s="14"/>
      <c r="BO554" s="14"/>
      <c r="BP554" s="14"/>
      <c r="BQ554" s="14"/>
      <c r="BR554" s="14">
        <v>0</v>
      </c>
      <c r="BS554" s="14">
        <v>0</v>
      </c>
      <c r="BT554" s="14">
        <v>550000</v>
      </c>
      <c r="BU554" s="14">
        <v>550000</v>
      </c>
      <c r="BV554" s="14">
        <v>264000</v>
      </c>
      <c r="BW554" s="14">
        <f t="shared" si="1528"/>
        <v>132000</v>
      </c>
      <c r="BX554" s="14">
        <v>44000</v>
      </c>
      <c r="BY554" s="14">
        <v>44000</v>
      </c>
      <c r="BZ554" s="14">
        <v>44000</v>
      </c>
      <c r="CA554" s="14">
        <f t="shared" si="1612"/>
        <v>396000</v>
      </c>
      <c r="CB554" s="122">
        <f t="shared" si="1623"/>
        <v>72</v>
      </c>
    </row>
    <row r="555" spans="1:80" x14ac:dyDescent="0.25">
      <c r="A555" s="4" t="s">
        <v>238</v>
      </c>
      <c r="B555" s="4" t="s">
        <v>88</v>
      </c>
      <c r="C555" s="4" t="s">
        <v>28</v>
      </c>
      <c r="D555" s="79" t="s">
        <v>299</v>
      </c>
      <c r="E555" s="89">
        <v>6112</v>
      </c>
      <c r="F555" s="79" t="s">
        <v>303</v>
      </c>
      <c r="G555" s="74" t="s">
        <v>1890</v>
      </c>
      <c r="H555" s="13" t="s">
        <v>41</v>
      </c>
      <c r="I555" s="14">
        <v>93200</v>
      </c>
      <c r="J555" s="14">
        <f t="shared" si="1611"/>
        <v>124080</v>
      </c>
      <c r="K555" s="14">
        <v>124080</v>
      </c>
      <c r="L555" s="14">
        <f t="shared" si="1614"/>
        <v>0</v>
      </c>
      <c r="M555" s="14">
        <v>0</v>
      </c>
      <c r="N555" s="14">
        <v>0</v>
      </c>
      <c r="O555" s="14">
        <v>0</v>
      </c>
      <c r="P555" s="14">
        <v>0</v>
      </c>
      <c r="Q555" s="14">
        <v>0</v>
      </c>
      <c r="R555" s="14">
        <v>0</v>
      </c>
      <c r="S555" s="14"/>
      <c r="T555" s="14"/>
      <c r="U555" s="14"/>
      <c r="V555" s="14"/>
      <c r="W555" s="14"/>
      <c r="X555" s="14">
        <f t="shared" si="1539"/>
        <v>0</v>
      </c>
      <c r="Y555" s="14"/>
      <c r="Z555" s="14"/>
      <c r="AA555" s="14"/>
      <c r="AB555" s="14"/>
      <c r="AC555" s="14"/>
      <c r="AD555" s="14"/>
      <c r="AE555" s="14"/>
      <c r="AF555" s="14"/>
      <c r="AG555" s="14"/>
      <c r="AH555" s="14">
        <v>0</v>
      </c>
      <c r="AI555" s="14">
        <v>0</v>
      </c>
      <c r="AJ555" s="14">
        <v>0</v>
      </c>
      <c r="AK555" s="14"/>
      <c r="AL555" s="14"/>
      <c r="AM555" s="14"/>
      <c r="AN555" s="14"/>
      <c r="AO555" s="14"/>
      <c r="AP555" s="14">
        <f t="shared" si="1540"/>
        <v>0</v>
      </c>
      <c r="AQ555" s="14"/>
      <c r="AR555" s="14"/>
      <c r="AS555" s="14"/>
      <c r="AT555" s="14"/>
      <c r="AU555" s="14"/>
      <c r="AV555" s="14"/>
      <c r="AW555" s="14"/>
      <c r="AX555" s="14"/>
      <c r="AY555" s="14"/>
      <c r="AZ555" s="14">
        <v>0</v>
      </c>
      <c r="BA555" s="14">
        <v>0</v>
      </c>
      <c r="BB555" s="14">
        <v>0</v>
      </c>
      <c r="BC555" s="14"/>
      <c r="BD555" s="14"/>
      <c r="BE555" s="14"/>
      <c r="BF555" s="14"/>
      <c r="BG555" s="14"/>
      <c r="BH555" s="14">
        <f t="shared" si="1541"/>
        <v>0</v>
      </c>
      <c r="BI555" s="14"/>
      <c r="BJ555" s="14"/>
      <c r="BK555" s="14"/>
      <c r="BL555" s="14"/>
      <c r="BM555" s="14"/>
      <c r="BN555" s="14"/>
      <c r="BO555" s="14"/>
      <c r="BP555" s="14"/>
      <c r="BQ555" s="14"/>
      <c r="BR555" s="14">
        <v>0</v>
      </c>
      <c r="BS555" s="14">
        <v>0</v>
      </c>
      <c r="BT555" s="14">
        <v>124080</v>
      </c>
      <c r="BU555" s="14">
        <v>124080</v>
      </c>
      <c r="BV555" s="14">
        <v>102998</v>
      </c>
      <c r="BW555" s="14">
        <f t="shared" si="1528"/>
        <v>0</v>
      </c>
      <c r="BX555" s="14">
        <v>0</v>
      </c>
      <c r="BY555" s="14">
        <v>0</v>
      </c>
      <c r="BZ555" s="14">
        <v>0</v>
      </c>
      <c r="CA555" s="14">
        <f t="shared" si="1612"/>
        <v>102998</v>
      </c>
      <c r="CB555" s="122">
        <f t="shared" si="1623"/>
        <v>83.009348807221144</v>
      </c>
    </row>
    <row r="556" spans="1:80" x14ac:dyDescent="0.25">
      <c r="A556" s="4" t="s">
        <v>238</v>
      </c>
      <c r="B556" s="4" t="s">
        <v>88</v>
      </c>
      <c r="C556" s="4" t="s">
        <v>28</v>
      </c>
      <c r="D556" s="79" t="s">
        <v>299</v>
      </c>
      <c r="E556" s="89">
        <v>6112</v>
      </c>
      <c r="F556" s="79" t="s">
        <v>304</v>
      </c>
      <c r="G556" s="74" t="s">
        <v>1890</v>
      </c>
      <c r="H556" s="13" t="s">
        <v>37</v>
      </c>
      <c r="I556" s="14">
        <v>46000</v>
      </c>
      <c r="J556" s="14">
        <f t="shared" si="1611"/>
        <v>82000</v>
      </c>
      <c r="K556" s="14">
        <v>82000</v>
      </c>
      <c r="L556" s="14">
        <f t="shared" si="1614"/>
        <v>0</v>
      </c>
      <c r="M556" s="14">
        <v>0</v>
      </c>
      <c r="N556" s="14">
        <v>0</v>
      </c>
      <c r="O556" s="14">
        <v>0</v>
      </c>
      <c r="P556" s="14">
        <v>0</v>
      </c>
      <c r="Q556" s="14">
        <v>0</v>
      </c>
      <c r="R556" s="14">
        <v>0</v>
      </c>
      <c r="S556" s="14"/>
      <c r="T556" s="14"/>
      <c r="U556" s="14"/>
      <c r="V556" s="14"/>
      <c r="W556" s="14"/>
      <c r="X556" s="14">
        <f t="shared" si="1539"/>
        <v>0</v>
      </c>
      <c r="Y556" s="14"/>
      <c r="Z556" s="14"/>
      <c r="AA556" s="14"/>
      <c r="AB556" s="14"/>
      <c r="AC556" s="14"/>
      <c r="AD556" s="14"/>
      <c r="AE556" s="14"/>
      <c r="AF556" s="14"/>
      <c r="AG556" s="14"/>
      <c r="AH556" s="14">
        <v>0</v>
      </c>
      <c r="AI556" s="14">
        <v>0</v>
      </c>
      <c r="AJ556" s="14">
        <v>0</v>
      </c>
      <c r="AK556" s="14"/>
      <c r="AL556" s="14"/>
      <c r="AM556" s="14"/>
      <c r="AN556" s="14"/>
      <c r="AO556" s="14"/>
      <c r="AP556" s="14">
        <f t="shared" si="1540"/>
        <v>0</v>
      </c>
      <c r="AQ556" s="14"/>
      <c r="AR556" s="14"/>
      <c r="AS556" s="14"/>
      <c r="AT556" s="14"/>
      <c r="AU556" s="14"/>
      <c r="AV556" s="14"/>
      <c r="AW556" s="14"/>
      <c r="AX556" s="14"/>
      <c r="AY556" s="14"/>
      <c r="AZ556" s="14">
        <v>0</v>
      </c>
      <c r="BA556" s="14">
        <v>0</v>
      </c>
      <c r="BB556" s="14">
        <v>0</v>
      </c>
      <c r="BC556" s="14"/>
      <c r="BD556" s="14"/>
      <c r="BE556" s="14"/>
      <c r="BF556" s="14"/>
      <c r="BG556" s="14"/>
      <c r="BH556" s="14">
        <f t="shared" si="1541"/>
        <v>0</v>
      </c>
      <c r="BI556" s="14"/>
      <c r="BJ556" s="14"/>
      <c r="BK556" s="14"/>
      <c r="BL556" s="14"/>
      <c r="BM556" s="14"/>
      <c r="BN556" s="14"/>
      <c r="BO556" s="14"/>
      <c r="BP556" s="14"/>
      <c r="BQ556" s="14"/>
      <c r="BR556" s="14">
        <v>0</v>
      </c>
      <c r="BS556" s="14">
        <v>0</v>
      </c>
      <c r="BT556" s="14">
        <v>121000</v>
      </c>
      <c r="BU556" s="14">
        <v>134500</v>
      </c>
      <c r="BV556" s="14">
        <v>64500</v>
      </c>
      <c r="BW556" s="14">
        <f t="shared" si="1528"/>
        <v>20000</v>
      </c>
      <c r="BX556" s="14">
        <v>20000</v>
      </c>
      <c r="BY556" s="14">
        <v>0</v>
      </c>
      <c r="BZ556" s="14">
        <v>0</v>
      </c>
      <c r="CA556" s="14">
        <f t="shared" si="1612"/>
        <v>84500</v>
      </c>
      <c r="CB556" s="122">
        <f t="shared" si="1623"/>
        <v>62.825278810408925</v>
      </c>
    </row>
    <row r="557" spans="1:80" x14ac:dyDescent="0.25">
      <c r="A557" s="4" t="s">
        <v>238</v>
      </c>
      <c r="B557" s="4" t="s">
        <v>88</v>
      </c>
      <c r="C557" s="4" t="s">
        <v>28</v>
      </c>
      <c r="D557" s="79" t="s">
        <v>299</v>
      </c>
      <c r="E557" s="89">
        <v>6112</v>
      </c>
      <c r="F557" s="79" t="s">
        <v>305</v>
      </c>
      <c r="G557" s="74" t="s">
        <v>1890</v>
      </c>
      <c r="H557" s="13" t="s">
        <v>43</v>
      </c>
      <c r="I557" s="14">
        <v>50000</v>
      </c>
      <c r="J557" s="14">
        <f t="shared" si="1611"/>
        <v>50000</v>
      </c>
      <c r="K557" s="14">
        <v>50000</v>
      </c>
      <c r="L557" s="14">
        <f t="shared" si="1614"/>
        <v>0</v>
      </c>
      <c r="M557" s="14">
        <v>0</v>
      </c>
      <c r="N557" s="14">
        <v>0</v>
      </c>
      <c r="O557" s="14">
        <v>0</v>
      </c>
      <c r="P557" s="14">
        <v>0</v>
      </c>
      <c r="Q557" s="14">
        <v>0</v>
      </c>
      <c r="R557" s="14">
        <v>0</v>
      </c>
      <c r="S557" s="14"/>
      <c r="T557" s="14"/>
      <c r="U557" s="14"/>
      <c r="V557" s="14"/>
      <c r="W557" s="14"/>
      <c r="X557" s="14">
        <f t="shared" si="1539"/>
        <v>0</v>
      </c>
      <c r="Y557" s="14"/>
      <c r="Z557" s="14"/>
      <c r="AA557" s="14"/>
      <c r="AB557" s="14"/>
      <c r="AC557" s="14"/>
      <c r="AD557" s="14"/>
      <c r="AE557" s="14"/>
      <c r="AF557" s="14"/>
      <c r="AG557" s="14"/>
      <c r="AH557" s="14">
        <v>0</v>
      </c>
      <c r="AI557" s="14">
        <v>0</v>
      </c>
      <c r="AJ557" s="14">
        <v>0</v>
      </c>
      <c r="AK557" s="14"/>
      <c r="AL557" s="14"/>
      <c r="AM557" s="14"/>
      <c r="AN557" s="14"/>
      <c r="AO557" s="14"/>
      <c r="AP557" s="14">
        <f t="shared" si="1540"/>
        <v>0</v>
      </c>
      <c r="AQ557" s="14"/>
      <c r="AR557" s="14"/>
      <c r="AS557" s="14"/>
      <c r="AT557" s="14"/>
      <c r="AU557" s="14"/>
      <c r="AV557" s="14"/>
      <c r="AW557" s="14"/>
      <c r="AX557" s="14"/>
      <c r="AY557" s="14"/>
      <c r="AZ557" s="14">
        <v>0</v>
      </c>
      <c r="BA557" s="14">
        <v>0</v>
      </c>
      <c r="BB557" s="14">
        <v>0</v>
      </c>
      <c r="BC557" s="14"/>
      <c r="BD557" s="14"/>
      <c r="BE557" s="14"/>
      <c r="BF557" s="14"/>
      <c r="BG557" s="14"/>
      <c r="BH557" s="14">
        <f t="shared" si="1541"/>
        <v>0</v>
      </c>
      <c r="BI557" s="14"/>
      <c r="BJ557" s="14"/>
      <c r="BK557" s="14"/>
      <c r="BL557" s="14"/>
      <c r="BM557" s="14"/>
      <c r="BN557" s="14"/>
      <c r="BO557" s="14"/>
      <c r="BP557" s="14"/>
      <c r="BQ557" s="14"/>
      <c r="BR557" s="14">
        <v>0</v>
      </c>
      <c r="BS557" s="14">
        <v>0</v>
      </c>
      <c r="BT557" s="14">
        <v>50000</v>
      </c>
      <c r="BU557" s="14">
        <v>50000</v>
      </c>
      <c r="BV557" s="14">
        <v>50000</v>
      </c>
      <c r="BW557" s="14">
        <f t="shared" si="1528"/>
        <v>0</v>
      </c>
      <c r="BX557" s="14">
        <v>0</v>
      </c>
      <c r="BY557" s="14">
        <v>0</v>
      </c>
      <c r="BZ557" s="14">
        <v>0</v>
      </c>
      <c r="CA557" s="14">
        <f t="shared" si="1612"/>
        <v>50000</v>
      </c>
      <c r="CB557" s="122">
        <f t="shared" si="1623"/>
        <v>100</v>
      </c>
    </row>
    <row r="558" spans="1:80" x14ac:dyDescent="0.25">
      <c r="A558" s="4" t="s">
        <v>238</v>
      </c>
      <c r="B558" s="4" t="s">
        <v>88</v>
      </c>
      <c r="C558" s="4" t="s">
        <v>28</v>
      </c>
      <c r="D558" s="79" t="s">
        <v>299</v>
      </c>
      <c r="E558" s="89">
        <v>6112</v>
      </c>
      <c r="F558" s="79" t="s">
        <v>306</v>
      </c>
      <c r="G558" s="74" t="s">
        <v>1890</v>
      </c>
      <c r="H558" s="13" t="s">
        <v>307</v>
      </c>
      <c r="I558" s="14">
        <v>15000</v>
      </c>
      <c r="J558" s="14">
        <f t="shared" si="1611"/>
        <v>9000</v>
      </c>
      <c r="K558" s="14">
        <v>9000</v>
      </c>
      <c r="L558" s="14">
        <f t="shared" si="1614"/>
        <v>0</v>
      </c>
      <c r="M558" s="14">
        <v>0</v>
      </c>
      <c r="N558" s="14">
        <v>0</v>
      </c>
      <c r="O558" s="14">
        <v>0</v>
      </c>
      <c r="P558" s="14">
        <v>0</v>
      </c>
      <c r="Q558" s="14">
        <v>0</v>
      </c>
      <c r="R558" s="14">
        <v>0</v>
      </c>
      <c r="S558" s="14"/>
      <c r="T558" s="14"/>
      <c r="U558" s="14"/>
      <c r="V558" s="14"/>
      <c r="W558" s="14"/>
      <c r="X558" s="14">
        <f t="shared" si="1539"/>
        <v>0</v>
      </c>
      <c r="Y558" s="14"/>
      <c r="Z558" s="14"/>
      <c r="AA558" s="14"/>
      <c r="AB558" s="14"/>
      <c r="AC558" s="14"/>
      <c r="AD558" s="14"/>
      <c r="AE558" s="14"/>
      <c r="AF558" s="14"/>
      <c r="AG558" s="14"/>
      <c r="AH558" s="14">
        <v>0</v>
      </c>
      <c r="AI558" s="14">
        <v>0</v>
      </c>
      <c r="AJ558" s="14">
        <v>0</v>
      </c>
      <c r="AK558" s="14"/>
      <c r="AL558" s="14"/>
      <c r="AM558" s="14"/>
      <c r="AN558" s="14"/>
      <c r="AO558" s="14"/>
      <c r="AP558" s="14">
        <f t="shared" si="1540"/>
        <v>0</v>
      </c>
      <c r="AQ558" s="14"/>
      <c r="AR558" s="14"/>
      <c r="AS558" s="14"/>
      <c r="AT558" s="14"/>
      <c r="AU558" s="14"/>
      <c r="AV558" s="14"/>
      <c r="AW558" s="14"/>
      <c r="AX558" s="14"/>
      <c r="AY558" s="14"/>
      <c r="AZ558" s="14">
        <v>0</v>
      </c>
      <c r="BA558" s="14">
        <v>0</v>
      </c>
      <c r="BB558" s="14">
        <v>0</v>
      </c>
      <c r="BC558" s="14"/>
      <c r="BD558" s="14"/>
      <c r="BE558" s="14"/>
      <c r="BF558" s="14"/>
      <c r="BG558" s="14"/>
      <c r="BH558" s="14">
        <f t="shared" si="1541"/>
        <v>0</v>
      </c>
      <c r="BI558" s="14"/>
      <c r="BJ558" s="14"/>
      <c r="BK558" s="14"/>
      <c r="BL558" s="14"/>
      <c r="BM558" s="14"/>
      <c r="BN558" s="14"/>
      <c r="BO558" s="14"/>
      <c r="BP558" s="14"/>
      <c r="BQ558" s="14"/>
      <c r="BR558" s="14">
        <v>0</v>
      </c>
      <c r="BS558" s="14">
        <v>0</v>
      </c>
      <c r="BT558" s="14">
        <v>9000</v>
      </c>
      <c r="BU558" s="14">
        <v>9000</v>
      </c>
      <c r="BV558" s="14">
        <v>3000</v>
      </c>
      <c r="BW558" s="14">
        <f t="shared" si="1528"/>
        <v>1500</v>
      </c>
      <c r="BX558" s="14">
        <v>500</v>
      </c>
      <c r="BY558" s="14">
        <v>500</v>
      </c>
      <c r="BZ558" s="14">
        <v>500</v>
      </c>
      <c r="CA558" s="14">
        <f t="shared" si="1612"/>
        <v>4500</v>
      </c>
      <c r="CB558" s="122">
        <f t="shared" si="1623"/>
        <v>50</v>
      </c>
    </row>
    <row r="559" spans="1:80" x14ac:dyDescent="0.25">
      <c r="A559" s="4" t="s">
        <v>238</v>
      </c>
      <c r="B559" s="4" t="s">
        <v>88</v>
      </c>
      <c r="C559" s="4" t="s">
        <v>28</v>
      </c>
      <c r="D559" s="79" t="s">
        <v>299</v>
      </c>
      <c r="E559" s="78" t="s">
        <v>44</v>
      </c>
      <c r="F559" s="78" t="s">
        <v>1</v>
      </c>
      <c r="G559" s="2" t="s">
        <v>1</v>
      </c>
      <c r="H559" s="2" t="s">
        <v>45</v>
      </c>
      <c r="I559" s="12">
        <f>SUM(I560)</f>
        <v>702985</v>
      </c>
      <c r="J559" s="12">
        <f t="shared" si="1611"/>
        <v>815458</v>
      </c>
      <c r="K559" s="12">
        <f t="shared" ref="K559:Q559" si="1643">SUM(K560)</f>
        <v>815458</v>
      </c>
      <c r="L559" s="12">
        <f t="shared" si="1614"/>
        <v>0</v>
      </c>
      <c r="M559" s="12">
        <f t="shared" si="1643"/>
        <v>0</v>
      </c>
      <c r="N559" s="12">
        <f t="shared" si="1643"/>
        <v>0</v>
      </c>
      <c r="O559" s="12">
        <f t="shared" si="1643"/>
        <v>0</v>
      </c>
      <c r="P559" s="12">
        <f t="shared" si="1643"/>
        <v>0</v>
      </c>
      <c r="Q559" s="12">
        <f t="shared" si="1643"/>
        <v>0</v>
      </c>
      <c r="R559" s="12">
        <f t="shared" ref="R559:AG559" si="1644">SUM(R560)</f>
        <v>0</v>
      </c>
      <c r="S559" s="12">
        <f t="shared" si="1644"/>
        <v>0</v>
      </c>
      <c r="T559" s="12">
        <f t="shared" si="1644"/>
        <v>0</v>
      </c>
      <c r="U559" s="12">
        <f t="shared" si="1644"/>
        <v>0</v>
      </c>
      <c r="V559" s="12">
        <f t="shared" si="1644"/>
        <v>0</v>
      </c>
      <c r="W559" s="12">
        <f t="shared" si="1644"/>
        <v>0</v>
      </c>
      <c r="X559" s="12">
        <f t="shared" si="1644"/>
        <v>0</v>
      </c>
      <c r="Y559" s="12">
        <f t="shared" si="1644"/>
        <v>0</v>
      </c>
      <c r="Z559" s="12">
        <f t="shared" si="1644"/>
        <v>0</v>
      </c>
      <c r="AA559" s="12">
        <f t="shared" si="1644"/>
        <v>0</v>
      </c>
      <c r="AB559" s="12">
        <f t="shared" si="1644"/>
        <v>0</v>
      </c>
      <c r="AC559" s="12">
        <f t="shared" si="1644"/>
        <v>0</v>
      </c>
      <c r="AD559" s="12">
        <f t="shared" si="1644"/>
        <v>0</v>
      </c>
      <c r="AE559" s="12">
        <f t="shared" si="1644"/>
        <v>0</v>
      </c>
      <c r="AF559" s="12">
        <f t="shared" si="1644"/>
        <v>0</v>
      </c>
      <c r="AG559" s="12">
        <f t="shared" si="1644"/>
        <v>0</v>
      </c>
      <c r="AH559" s="12">
        <v>0</v>
      </c>
      <c r="AI559" s="12">
        <v>0</v>
      </c>
      <c r="AJ559" s="12">
        <f t="shared" ref="AJ559:AY559" si="1645">SUM(AJ560)</f>
        <v>0</v>
      </c>
      <c r="AK559" s="12">
        <f t="shared" si="1645"/>
        <v>0</v>
      </c>
      <c r="AL559" s="12">
        <f t="shared" si="1645"/>
        <v>0</v>
      </c>
      <c r="AM559" s="12">
        <f t="shared" si="1645"/>
        <v>0</v>
      </c>
      <c r="AN559" s="12">
        <f t="shared" si="1645"/>
        <v>0</v>
      </c>
      <c r="AO559" s="12">
        <f t="shared" si="1645"/>
        <v>0</v>
      </c>
      <c r="AP559" s="12">
        <f t="shared" si="1645"/>
        <v>0</v>
      </c>
      <c r="AQ559" s="12">
        <f t="shared" si="1645"/>
        <v>0</v>
      </c>
      <c r="AR559" s="12">
        <f t="shared" si="1645"/>
        <v>0</v>
      </c>
      <c r="AS559" s="12">
        <f t="shared" si="1645"/>
        <v>0</v>
      </c>
      <c r="AT559" s="12">
        <f t="shared" si="1645"/>
        <v>0</v>
      </c>
      <c r="AU559" s="12">
        <f t="shared" si="1645"/>
        <v>0</v>
      </c>
      <c r="AV559" s="12">
        <f t="shared" si="1645"/>
        <v>0</v>
      </c>
      <c r="AW559" s="12">
        <f t="shared" si="1645"/>
        <v>0</v>
      </c>
      <c r="AX559" s="12">
        <f t="shared" si="1645"/>
        <v>0</v>
      </c>
      <c r="AY559" s="12">
        <f t="shared" si="1645"/>
        <v>0</v>
      </c>
      <c r="AZ559" s="12">
        <v>0</v>
      </c>
      <c r="BA559" s="12">
        <v>0</v>
      </c>
      <c r="BB559" s="12">
        <f t="shared" ref="BB559:BQ559" si="1646">SUM(BB560)</f>
        <v>0</v>
      </c>
      <c r="BC559" s="12">
        <f t="shared" si="1646"/>
        <v>0</v>
      </c>
      <c r="BD559" s="12">
        <f t="shared" si="1646"/>
        <v>0</v>
      </c>
      <c r="BE559" s="12">
        <f t="shared" si="1646"/>
        <v>0</v>
      </c>
      <c r="BF559" s="12">
        <f t="shared" si="1646"/>
        <v>0</v>
      </c>
      <c r="BG559" s="12">
        <f t="shared" si="1646"/>
        <v>0</v>
      </c>
      <c r="BH559" s="12">
        <f t="shared" si="1646"/>
        <v>0</v>
      </c>
      <c r="BI559" s="12">
        <f t="shared" si="1646"/>
        <v>0</v>
      </c>
      <c r="BJ559" s="12">
        <f t="shared" si="1646"/>
        <v>0</v>
      </c>
      <c r="BK559" s="12">
        <f t="shared" si="1646"/>
        <v>0</v>
      </c>
      <c r="BL559" s="12">
        <f t="shared" si="1646"/>
        <v>0</v>
      </c>
      <c r="BM559" s="12">
        <f t="shared" si="1646"/>
        <v>0</v>
      </c>
      <c r="BN559" s="12">
        <f t="shared" si="1646"/>
        <v>0</v>
      </c>
      <c r="BO559" s="12">
        <f t="shared" si="1646"/>
        <v>0</v>
      </c>
      <c r="BP559" s="12">
        <f t="shared" si="1646"/>
        <v>0</v>
      </c>
      <c r="BQ559" s="12">
        <f t="shared" si="1646"/>
        <v>0</v>
      </c>
      <c r="BR559" s="12">
        <v>0</v>
      </c>
      <c r="BS559" s="12">
        <v>0</v>
      </c>
      <c r="BT559" s="12">
        <f t="shared" ref="BT559:BZ559" si="1647">SUM(BT560)</f>
        <v>836796</v>
      </c>
      <c r="BU559" s="12">
        <f t="shared" si="1647"/>
        <v>836796</v>
      </c>
      <c r="BV559" s="12">
        <f t="shared" si="1647"/>
        <v>441549</v>
      </c>
      <c r="BW559" s="12">
        <f t="shared" si="1647"/>
        <v>165000</v>
      </c>
      <c r="BX559" s="12">
        <f t="shared" si="1647"/>
        <v>55000</v>
      </c>
      <c r="BY559" s="12">
        <f t="shared" si="1647"/>
        <v>55000</v>
      </c>
      <c r="BZ559" s="12">
        <f t="shared" si="1647"/>
        <v>55000</v>
      </c>
      <c r="CA559" s="12">
        <f t="shared" si="1612"/>
        <v>606549</v>
      </c>
      <c r="CB559" s="124">
        <f t="shared" si="1623"/>
        <v>72.484691609424516</v>
      </c>
    </row>
    <row r="560" spans="1:80" x14ac:dyDescent="0.25">
      <c r="A560" s="4" t="s">
        <v>238</v>
      </c>
      <c r="B560" s="4" t="s">
        <v>88</v>
      </c>
      <c r="C560" s="4" t="s">
        <v>28</v>
      </c>
      <c r="D560" s="79" t="s">
        <v>299</v>
      </c>
      <c r="E560" s="89">
        <v>6121</v>
      </c>
      <c r="F560" s="79"/>
      <c r="G560" s="74" t="s">
        <v>1890</v>
      </c>
      <c r="H560" s="13" t="s">
        <v>46</v>
      </c>
      <c r="I560" s="14">
        <v>702985</v>
      </c>
      <c r="J560" s="14">
        <f t="shared" si="1611"/>
        <v>815458</v>
      </c>
      <c r="K560" s="14">
        <v>815458</v>
      </c>
      <c r="L560" s="14">
        <f t="shared" si="1614"/>
        <v>0</v>
      </c>
      <c r="M560" s="14">
        <v>0</v>
      </c>
      <c r="N560" s="14">
        <v>0</v>
      </c>
      <c r="O560" s="14">
        <v>0</v>
      </c>
      <c r="P560" s="14">
        <v>0</v>
      </c>
      <c r="Q560" s="14">
        <v>0</v>
      </c>
      <c r="R560" s="14">
        <v>0</v>
      </c>
      <c r="S560" s="14"/>
      <c r="T560" s="14"/>
      <c r="U560" s="14"/>
      <c r="V560" s="14"/>
      <c r="W560" s="14"/>
      <c r="X560" s="14">
        <f t="shared" si="1539"/>
        <v>0</v>
      </c>
      <c r="Y560" s="14"/>
      <c r="Z560" s="14"/>
      <c r="AA560" s="14"/>
      <c r="AB560" s="14"/>
      <c r="AC560" s="14"/>
      <c r="AD560" s="14"/>
      <c r="AE560" s="14"/>
      <c r="AF560" s="14"/>
      <c r="AG560" s="14"/>
      <c r="AH560" s="14">
        <v>0</v>
      </c>
      <c r="AI560" s="14">
        <v>0</v>
      </c>
      <c r="AJ560" s="14">
        <v>0</v>
      </c>
      <c r="AK560" s="14"/>
      <c r="AL560" s="14"/>
      <c r="AM560" s="14"/>
      <c r="AN560" s="14"/>
      <c r="AO560" s="14"/>
      <c r="AP560" s="14">
        <f t="shared" si="1540"/>
        <v>0</v>
      </c>
      <c r="AQ560" s="14"/>
      <c r="AR560" s="14"/>
      <c r="AS560" s="14"/>
      <c r="AT560" s="14"/>
      <c r="AU560" s="14"/>
      <c r="AV560" s="14"/>
      <c r="AW560" s="14"/>
      <c r="AX560" s="14"/>
      <c r="AY560" s="14"/>
      <c r="AZ560" s="14">
        <v>0</v>
      </c>
      <c r="BA560" s="14">
        <v>0</v>
      </c>
      <c r="BB560" s="14">
        <v>0</v>
      </c>
      <c r="BC560" s="14"/>
      <c r="BD560" s="14"/>
      <c r="BE560" s="14"/>
      <c r="BF560" s="14"/>
      <c r="BG560" s="14"/>
      <c r="BH560" s="14">
        <f t="shared" si="1541"/>
        <v>0</v>
      </c>
      <c r="BI560" s="14"/>
      <c r="BJ560" s="14"/>
      <c r="BK560" s="14"/>
      <c r="BL560" s="14"/>
      <c r="BM560" s="14"/>
      <c r="BN560" s="14"/>
      <c r="BO560" s="14"/>
      <c r="BP560" s="14"/>
      <c r="BQ560" s="14"/>
      <c r="BR560" s="14">
        <v>0</v>
      </c>
      <c r="BS560" s="14">
        <v>0</v>
      </c>
      <c r="BT560" s="14">
        <v>836796</v>
      </c>
      <c r="BU560" s="14">
        <v>836796</v>
      </c>
      <c r="BV560" s="14">
        <v>441549</v>
      </c>
      <c r="BW560" s="14">
        <f t="shared" si="1528"/>
        <v>165000</v>
      </c>
      <c r="BX560" s="14">
        <v>55000</v>
      </c>
      <c r="BY560" s="14">
        <v>55000</v>
      </c>
      <c r="BZ560" s="14">
        <v>55000</v>
      </c>
      <c r="CA560" s="14">
        <f t="shared" si="1612"/>
        <v>606549</v>
      </c>
      <c r="CB560" s="122">
        <f t="shared" si="1623"/>
        <v>72.484691609424516</v>
      </c>
    </row>
    <row r="561" spans="1:80" x14ac:dyDescent="0.25">
      <c r="A561" s="4" t="s">
        <v>238</v>
      </c>
      <c r="B561" s="4" t="s">
        <v>88</v>
      </c>
      <c r="C561" s="4" t="s">
        <v>28</v>
      </c>
      <c r="D561" s="79" t="s">
        <v>299</v>
      </c>
      <c r="E561" s="78" t="s">
        <v>47</v>
      </c>
      <c r="F561" s="78" t="s">
        <v>1</v>
      </c>
      <c r="G561" s="2" t="s">
        <v>1</v>
      </c>
      <c r="H561" s="2" t="s">
        <v>48</v>
      </c>
      <c r="I561" s="12">
        <f>SUM(I562:I570)</f>
        <v>2889200</v>
      </c>
      <c r="J561" s="12">
        <f t="shared" si="1611"/>
        <v>1626574</v>
      </c>
      <c r="K561" s="12">
        <f t="shared" ref="K561" si="1648">SUM(K562:K570)</f>
        <v>1623574</v>
      </c>
      <c r="L561" s="12">
        <f t="shared" si="1614"/>
        <v>3000</v>
      </c>
      <c r="M561" s="12">
        <f t="shared" ref="M561:Q561" si="1649">SUM(M562:M570)</f>
        <v>3000</v>
      </c>
      <c r="N561" s="12">
        <f t="shared" si="1649"/>
        <v>0</v>
      </c>
      <c r="O561" s="12">
        <f t="shared" si="1649"/>
        <v>0</v>
      </c>
      <c r="P561" s="12">
        <f t="shared" si="1649"/>
        <v>0</v>
      </c>
      <c r="Q561" s="12">
        <f t="shared" si="1649"/>
        <v>0</v>
      </c>
      <c r="R561" s="12">
        <f t="shared" ref="R561:AG561" si="1650">SUM(R562:R570)</f>
        <v>3000</v>
      </c>
      <c r="S561" s="12">
        <f t="shared" si="1650"/>
        <v>0</v>
      </c>
      <c r="T561" s="12">
        <f t="shared" si="1650"/>
        <v>0</v>
      </c>
      <c r="U561" s="12">
        <f t="shared" si="1650"/>
        <v>0</v>
      </c>
      <c r="V561" s="12">
        <f t="shared" si="1650"/>
        <v>0</v>
      </c>
      <c r="W561" s="12">
        <f t="shared" si="1650"/>
        <v>0</v>
      </c>
      <c r="X561" s="12">
        <f t="shared" si="1650"/>
        <v>3000</v>
      </c>
      <c r="Y561" s="12">
        <f t="shared" si="1650"/>
        <v>0</v>
      </c>
      <c r="Z561" s="12">
        <f t="shared" si="1650"/>
        <v>0</v>
      </c>
      <c r="AA561" s="12">
        <f t="shared" si="1650"/>
        <v>0</v>
      </c>
      <c r="AB561" s="12">
        <f t="shared" si="1650"/>
        <v>0</v>
      </c>
      <c r="AC561" s="12">
        <f t="shared" si="1650"/>
        <v>0</v>
      </c>
      <c r="AD561" s="12">
        <f t="shared" si="1650"/>
        <v>0</v>
      </c>
      <c r="AE561" s="12">
        <f t="shared" si="1650"/>
        <v>0</v>
      </c>
      <c r="AF561" s="12">
        <f t="shared" si="1650"/>
        <v>0</v>
      </c>
      <c r="AG561" s="12">
        <f t="shared" si="1650"/>
        <v>0</v>
      </c>
      <c r="AH561" s="12">
        <v>0</v>
      </c>
      <c r="AI561" s="12">
        <v>3000</v>
      </c>
      <c r="AJ561" s="12">
        <f t="shared" ref="AJ561:AY561" si="1651">SUM(AJ562:AJ570)</f>
        <v>0</v>
      </c>
      <c r="AK561" s="12">
        <f t="shared" si="1651"/>
        <v>0</v>
      </c>
      <c r="AL561" s="12">
        <f t="shared" si="1651"/>
        <v>0</v>
      </c>
      <c r="AM561" s="12">
        <f t="shared" si="1651"/>
        <v>0</v>
      </c>
      <c r="AN561" s="12">
        <f t="shared" si="1651"/>
        <v>0</v>
      </c>
      <c r="AO561" s="12">
        <f t="shared" si="1651"/>
        <v>0</v>
      </c>
      <c r="AP561" s="12">
        <f t="shared" si="1651"/>
        <v>0</v>
      </c>
      <c r="AQ561" s="12">
        <f t="shared" si="1651"/>
        <v>0</v>
      </c>
      <c r="AR561" s="12">
        <f t="shared" si="1651"/>
        <v>0</v>
      </c>
      <c r="AS561" s="12">
        <f t="shared" si="1651"/>
        <v>0</v>
      </c>
      <c r="AT561" s="12">
        <f t="shared" si="1651"/>
        <v>0</v>
      </c>
      <c r="AU561" s="12">
        <f t="shared" si="1651"/>
        <v>0</v>
      </c>
      <c r="AV561" s="12">
        <f t="shared" si="1651"/>
        <v>0</v>
      </c>
      <c r="AW561" s="12">
        <f t="shared" si="1651"/>
        <v>0</v>
      </c>
      <c r="AX561" s="12">
        <f t="shared" si="1651"/>
        <v>0</v>
      </c>
      <c r="AY561" s="12">
        <f t="shared" si="1651"/>
        <v>0</v>
      </c>
      <c r="AZ561" s="12">
        <v>0</v>
      </c>
      <c r="BA561" s="12">
        <v>0</v>
      </c>
      <c r="BB561" s="12">
        <f t="shared" ref="BB561:BQ561" si="1652">SUM(BB562:BB570)</f>
        <v>0</v>
      </c>
      <c r="BC561" s="12">
        <f t="shared" si="1652"/>
        <v>0</v>
      </c>
      <c r="BD561" s="12">
        <f t="shared" si="1652"/>
        <v>0</v>
      </c>
      <c r="BE561" s="12">
        <f t="shared" si="1652"/>
        <v>0</v>
      </c>
      <c r="BF561" s="12">
        <f t="shared" si="1652"/>
        <v>0</v>
      </c>
      <c r="BG561" s="12">
        <f t="shared" si="1652"/>
        <v>0</v>
      </c>
      <c r="BH561" s="12">
        <f t="shared" si="1652"/>
        <v>0</v>
      </c>
      <c r="BI561" s="12">
        <f t="shared" si="1652"/>
        <v>0</v>
      </c>
      <c r="BJ561" s="12">
        <f t="shared" si="1652"/>
        <v>0</v>
      </c>
      <c r="BK561" s="12">
        <f t="shared" si="1652"/>
        <v>0</v>
      </c>
      <c r="BL561" s="12">
        <f t="shared" si="1652"/>
        <v>0</v>
      </c>
      <c r="BM561" s="12">
        <f t="shared" si="1652"/>
        <v>0</v>
      </c>
      <c r="BN561" s="12">
        <f t="shared" si="1652"/>
        <v>0</v>
      </c>
      <c r="BO561" s="12">
        <f t="shared" si="1652"/>
        <v>0</v>
      </c>
      <c r="BP561" s="12">
        <f t="shared" si="1652"/>
        <v>0</v>
      </c>
      <c r="BQ561" s="12">
        <f t="shared" si="1652"/>
        <v>0</v>
      </c>
      <c r="BR561" s="12">
        <v>0</v>
      </c>
      <c r="BS561" s="12">
        <v>0</v>
      </c>
      <c r="BT561" s="12">
        <f t="shared" ref="BT561:BX561" si="1653">SUM(BT562:BT570)</f>
        <v>3898222</v>
      </c>
      <c r="BU561" s="12">
        <f t="shared" si="1653"/>
        <v>3880622</v>
      </c>
      <c r="BV561" s="12">
        <f t="shared" si="1653"/>
        <v>2029600</v>
      </c>
      <c r="BW561" s="12">
        <f t="shared" si="1653"/>
        <v>757900</v>
      </c>
      <c r="BX561" s="12">
        <f t="shared" si="1653"/>
        <v>342400</v>
      </c>
      <c r="BY561" s="12">
        <f t="shared" ref="BY561" si="1654">SUM(BY562:BY570)</f>
        <v>208000</v>
      </c>
      <c r="BZ561" s="12">
        <f t="shared" ref="BZ561" si="1655">SUM(BZ562:BZ570)</f>
        <v>207500</v>
      </c>
      <c r="CA561" s="12">
        <f t="shared" si="1612"/>
        <v>2787500</v>
      </c>
      <c r="CB561" s="124">
        <f t="shared" si="1623"/>
        <v>71.831268286372648</v>
      </c>
    </row>
    <row r="562" spans="1:80" x14ac:dyDescent="0.25">
      <c r="A562" s="4" t="s">
        <v>238</v>
      </c>
      <c r="B562" s="4" t="s">
        <v>88</v>
      </c>
      <c r="C562" s="4" t="s">
        <v>28</v>
      </c>
      <c r="D562" s="79" t="s">
        <v>299</v>
      </c>
      <c r="E562" s="89">
        <v>6131</v>
      </c>
      <c r="F562" s="79"/>
      <c r="G562" s="74" t="s">
        <v>1890</v>
      </c>
      <c r="H562" s="13" t="s">
        <v>49</v>
      </c>
      <c r="I562" s="14">
        <v>7000</v>
      </c>
      <c r="J562" s="14">
        <f t="shared" si="1611"/>
        <v>10000</v>
      </c>
      <c r="K562" s="14">
        <v>10000</v>
      </c>
      <c r="L562" s="14">
        <f t="shared" si="1614"/>
        <v>0</v>
      </c>
      <c r="M562" s="14">
        <v>0</v>
      </c>
      <c r="N562" s="14">
        <v>0</v>
      </c>
      <c r="O562" s="14">
        <v>0</v>
      </c>
      <c r="P562" s="14">
        <v>0</v>
      </c>
      <c r="Q562" s="14">
        <v>0</v>
      </c>
      <c r="R562" s="14">
        <v>0</v>
      </c>
      <c r="S562" s="14"/>
      <c r="T562" s="14"/>
      <c r="U562" s="14"/>
      <c r="V562" s="14"/>
      <c r="W562" s="14"/>
      <c r="X562" s="14">
        <f t="shared" si="1539"/>
        <v>0</v>
      </c>
      <c r="Y562" s="14"/>
      <c r="Z562" s="14"/>
      <c r="AA562" s="14"/>
      <c r="AB562" s="14"/>
      <c r="AC562" s="14"/>
      <c r="AD562" s="14"/>
      <c r="AE562" s="14"/>
      <c r="AF562" s="14"/>
      <c r="AG562" s="14"/>
      <c r="AH562" s="14">
        <v>0</v>
      </c>
      <c r="AI562" s="14">
        <v>0</v>
      </c>
      <c r="AJ562" s="14">
        <v>0</v>
      </c>
      <c r="AK562" s="14"/>
      <c r="AL562" s="14"/>
      <c r="AM562" s="14"/>
      <c r="AN562" s="14"/>
      <c r="AO562" s="14"/>
      <c r="AP562" s="14">
        <f t="shared" si="1540"/>
        <v>0</v>
      </c>
      <c r="AQ562" s="14"/>
      <c r="AR562" s="14"/>
      <c r="AS562" s="14"/>
      <c r="AT562" s="14"/>
      <c r="AU562" s="14"/>
      <c r="AV562" s="14"/>
      <c r="AW562" s="14"/>
      <c r="AX562" s="14"/>
      <c r="AY562" s="14"/>
      <c r="AZ562" s="14">
        <v>0</v>
      </c>
      <c r="BA562" s="14">
        <v>0</v>
      </c>
      <c r="BB562" s="14">
        <v>0</v>
      </c>
      <c r="BC562" s="14"/>
      <c r="BD562" s="14"/>
      <c r="BE562" s="14"/>
      <c r="BF562" s="14"/>
      <c r="BG562" s="14"/>
      <c r="BH562" s="14">
        <f t="shared" si="1541"/>
        <v>0</v>
      </c>
      <c r="BI562" s="14"/>
      <c r="BJ562" s="14"/>
      <c r="BK562" s="14"/>
      <c r="BL562" s="14"/>
      <c r="BM562" s="14"/>
      <c r="BN562" s="14"/>
      <c r="BO562" s="14"/>
      <c r="BP562" s="14"/>
      <c r="BQ562" s="14"/>
      <c r="BR562" s="14">
        <v>0</v>
      </c>
      <c r="BS562" s="14">
        <v>0</v>
      </c>
      <c r="BT562" s="14">
        <v>10000</v>
      </c>
      <c r="BU562" s="14">
        <v>10000</v>
      </c>
      <c r="BV562" s="14">
        <v>4800</v>
      </c>
      <c r="BW562" s="14">
        <f t="shared" si="1528"/>
        <v>2400</v>
      </c>
      <c r="BX562" s="14">
        <v>800</v>
      </c>
      <c r="BY562" s="14">
        <v>800</v>
      </c>
      <c r="BZ562" s="14">
        <v>800</v>
      </c>
      <c r="CA562" s="14">
        <f t="shared" si="1612"/>
        <v>7200</v>
      </c>
      <c r="CB562" s="122">
        <f t="shared" si="1623"/>
        <v>72</v>
      </c>
    </row>
    <row r="563" spans="1:80" x14ac:dyDescent="0.25">
      <c r="A563" s="4" t="s">
        <v>238</v>
      </c>
      <c r="B563" s="4" t="s">
        <v>88</v>
      </c>
      <c r="C563" s="4" t="s">
        <v>28</v>
      </c>
      <c r="D563" s="79" t="s">
        <v>299</v>
      </c>
      <c r="E563" s="89">
        <v>6132</v>
      </c>
      <c r="F563" s="79"/>
      <c r="G563" s="74" t="s">
        <v>1890</v>
      </c>
      <c r="H563" s="13" t="s">
        <v>196</v>
      </c>
      <c r="I563" s="14">
        <v>280000</v>
      </c>
      <c r="J563" s="14">
        <f t="shared" si="1611"/>
        <v>280000</v>
      </c>
      <c r="K563" s="14">
        <v>280000</v>
      </c>
      <c r="L563" s="14">
        <f t="shared" si="1614"/>
        <v>0</v>
      </c>
      <c r="M563" s="14">
        <v>0</v>
      </c>
      <c r="N563" s="14">
        <v>0</v>
      </c>
      <c r="O563" s="14">
        <v>0</v>
      </c>
      <c r="P563" s="14">
        <v>0</v>
      </c>
      <c r="Q563" s="14">
        <v>0</v>
      </c>
      <c r="R563" s="14">
        <v>0</v>
      </c>
      <c r="S563" s="14"/>
      <c r="T563" s="14"/>
      <c r="U563" s="14"/>
      <c r="V563" s="14"/>
      <c r="W563" s="14"/>
      <c r="X563" s="14">
        <f t="shared" si="1539"/>
        <v>0</v>
      </c>
      <c r="Y563" s="14"/>
      <c r="Z563" s="14"/>
      <c r="AA563" s="14"/>
      <c r="AB563" s="14"/>
      <c r="AC563" s="14"/>
      <c r="AD563" s="14"/>
      <c r="AE563" s="14"/>
      <c r="AF563" s="14"/>
      <c r="AG563" s="14"/>
      <c r="AH563" s="14">
        <v>0</v>
      </c>
      <c r="AI563" s="14">
        <v>0</v>
      </c>
      <c r="AJ563" s="14">
        <v>0</v>
      </c>
      <c r="AK563" s="14"/>
      <c r="AL563" s="14"/>
      <c r="AM563" s="14"/>
      <c r="AN563" s="14"/>
      <c r="AO563" s="14"/>
      <c r="AP563" s="14">
        <f t="shared" si="1540"/>
        <v>0</v>
      </c>
      <c r="AQ563" s="14"/>
      <c r="AR563" s="14"/>
      <c r="AS563" s="14"/>
      <c r="AT563" s="14"/>
      <c r="AU563" s="14"/>
      <c r="AV563" s="14"/>
      <c r="AW563" s="14"/>
      <c r="AX563" s="14"/>
      <c r="AY563" s="14"/>
      <c r="AZ563" s="14">
        <v>0</v>
      </c>
      <c r="BA563" s="14">
        <v>0</v>
      </c>
      <c r="BB563" s="14">
        <v>0</v>
      </c>
      <c r="BC563" s="14"/>
      <c r="BD563" s="14"/>
      <c r="BE563" s="14"/>
      <c r="BF563" s="14"/>
      <c r="BG563" s="14"/>
      <c r="BH563" s="14">
        <f t="shared" si="1541"/>
        <v>0</v>
      </c>
      <c r="BI563" s="14"/>
      <c r="BJ563" s="14"/>
      <c r="BK563" s="14"/>
      <c r="BL563" s="14"/>
      <c r="BM563" s="14"/>
      <c r="BN563" s="14"/>
      <c r="BO563" s="14"/>
      <c r="BP563" s="14"/>
      <c r="BQ563" s="14"/>
      <c r="BR563" s="14">
        <v>0</v>
      </c>
      <c r="BS563" s="14">
        <v>0</v>
      </c>
      <c r="BT563" s="14">
        <v>280000</v>
      </c>
      <c r="BU563" s="14">
        <v>280000</v>
      </c>
      <c r="BV563" s="14">
        <v>190000</v>
      </c>
      <c r="BW563" s="14">
        <f t="shared" si="1528"/>
        <v>35000</v>
      </c>
      <c r="BX563" s="14">
        <v>35000</v>
      </c>
      <c r="BY563" s="14"/>
      <c r="BZ563" s="14"/>
      <c r="CA563" s="14">
        <f t="shared" si="1612"/>
        <v>225000</v>
      </c>
      <c r="CB563" s="122">
        <f t="shared" si="1623"/>
        <v>80.357142857142861</v>
      </c>
    </row>
    <row r="564" spans="1:80" x14ac:dyDescent="0.25">
      <c r="A564" s="4" t="s">
        <v>238</v>
      </c>
      <c r="B564" s="4" t="s">
        <v>88</v>
      </c>
      <c r="C564" s="4" t="s">
        <v>28</v>
      </c>
      <c r="D564" s="79" t="s">
        <v>299</v>
      </c>
      <c r="E564" s="89">
        <v>6133</v>
      </c>
      <c r="F564" s="79"/>
      <c r="G564" s="74" t="s">
        <v>1890</v>
      </c>
      <c r="H564" s="13" t="s">
        <v>198</v>
      </c>
      <c r="I564" s="14">
        <v>180000</v>
      </c>
      <c r="J564" s="14">
        <f t="shared" si="1611"/>
        <v>180000</v>
      </c>
      <c r="K564" s="14">
        <v>180000</v>
      </c>
      <c r="L564" s="14">
        <f t="shared" si="1614"/>
        <v>0</v>
      </c>
      <c r="M564" s="14">
        <v>0</v>
      </c>
      <c r="N564" s="14">
        <v>0</v>
      </c>
      <c r="O564" s="14">
        <v>0</v>
      </c>
      <c r="P564" s="14">
        <v>0</v>
      </c>
      <c r="Q564" s="14">
        <v>0</v>
      </c>
      <c r="R564" s="14">
        <v>0</v>
      </c>
      <c r="S564" s="14"/>
      <c r="T564" s="14"/>
      <c r="U564" s="14"/>
      <c r="V564" s="14"/>
      <c r="W564" s="14"/>
      <c r="X564" s="14">
        <f t="shared" si="1539"/>
        <v>0</v>
      </c>
      <c r="Y564" s="14"/>
      <c r="Z564" s="14"/>
      <c r="AA564" s="14"/>
      <c r="AB564" s="14"/>
      <c r="AC564" s="14"/>
      <c r="AD564" s="14"/>
      <c r="AE564" s="14"/>
      <c r="AF564" s="14"/>
      <c r="AG564" s="14"/>
      <c r="AH564" s="14">
        <v>0</v>
      </c>
      <c r="AI564" s="14">
        <v>0</v>
      </c>
      <c r="AJ564" s="14">
        <v>0</v>
      </c>
      <c r="AK564" s="14"/>
      <c r="AL564" s="14"/>
      <c r="AM564" s="14"/>
      <c r="AN564" s="14"/>
      <c r="AO564" s="14"/>
      <c r="AP564" s="14">
        <f t="shared" si="1540"/>
        <v>0</v>
      </c>
      <c r="AQ564" s="14"/>
      <c r="AR564" s="14"/>
      <c r="AS564" s="14"/>
      <c r="AT564" s="14"/>
      <c r="AU564" s="14"/>
      <c r="AV564" s="14"/>
      <c r="AW564" s="14"/>
      <c r="AX564" s="14"/>
      <c r="AY564" s="14"/>
      <c r="AZ564" s="14">
        <v>0</v>
      </c>
      <c r="BA564" s="14">
        <v>0</v>
      </c>
      <c r="BB564" s="14">
        <v>0</v>
      </c>
      <c r="BC564" s="14"/>
      <c r="BD564" s="14"/>
      <c r="BE564" s="14"/>
      <c r="BF564" s="14"/>
      <c r="BG564" s="14"/>
      <c r="BH564" s="14">
        <f t="shared" si="1541"/>
        <v>0</v>
      </c>
      <c r="BI564" s="14"/>
      <c r="BJ564" s="14"/>
      <c r="BK564" s="14"/>
      <c r="BL564" s="14"/>
      <c r="BM564" s="14"/>
      <c r="BN564" s="14"/>
      <c r="BO564" s="14"/>
      <c r="BP564" s="14"/>
      <c r="BQ564" s="14"/>
      <c r="BR564" s="14">
        <v>0</v>
      </c>
      <c r="BS564" s="14">
        <v>0</v>
      </c>
      <c r="BT564" s="14">
        <v>180000</v>
      </c>
      <c r="BU564" s="14">
        <v>165400</v>
      </c>
      <c r="BV564" s="14">
        <v>90000</v>
      </c>
      <c r="BW564" s="14">
        <f t="shared" si="1528"/>
        <v>21000</v>
      </c>
      <c r="BX564" s="14">
        <v>15000</v>
      </c>
      <c r="BY564" s="14">
        <v>3000</v>
      </c>
      <c r="BZ564" s="14">
        <v>3000</v>
      </c>
      <c r="CA564" s="14">
        <f t="shared" si="1612"/>
        <v>111000</v>
      </c>
      <c r="CB564" s="122">
        <f t="shared" si="1623"/>
        <v>67.110036275695279</v>
      </c>
    </row>
    <row r="565" spans="1:80" x14ac:dyDescent="0.25">
      <c r="A565" s="4" t="s">
        <v>238</v>
      </c>
      <c r="B565" s="4" t="s">
        <v>88</v>
      </c>
      <c r="C565" s="4" t="s">
        <v>28</v>
      </c>
      <c r="D565" s="79" t="s">
        <v>299</v>
      </c>
      <c r="E565" s="89">
        <v>6134</v>
      </c>
      <c r="F565" s="79"/>
      <c r="G565" s="74" t="s">
        <v>1890</v>
      </c>
      <c r="H565" s="13" t="s">
        <v>200</v>
      </c>
      <c r="I565" s="14">
        <v>123000</v>
      </c>
      <c r="J565" s="14">
        <f t="shared" si="1611"/>
        <v>130000</v>
      </c>
      <c r="K565" s="14">
        <v>127000</v>
      </c>
      <c r="L565" s="14">
        <f t="shared" si="1614"/>
        <v>3000</v>
      </c>
      <c r="M565" s="14">
        <v>3000</v>
      </c>
      <c r="N565" s="14">
        <v>0</v>
      </c>
      <c r="O565" s="14">
        <v>0</v>
      </c>
      <c r="P565" s="14">
        <v>0</v>
      </c>
      <c r="Q565" s="14">
        <v>0</v>
      </c>
      <c r="R565" s="14">
        <v>3000</v>
      </c>
      <c r="S565" s="14"/>
      <c r="T565" s="14"/>
      <c r="U565" s="14"/>
      <c r="V565" s="14"/>
      <c r="W565" s="14"/>
      <c r="X565" s="14">
        <f t="shared" si="1539"/>
        <v>3000</v>
      </c>
      <c r="Y565" s="14"/>
      <c r="Z565" s="14"/>
      <c r="AA565" s="14"/>
      <c r="AB565" s="14"/>
      <c r="AC565" s="14"/>
      <c r="AD565" s="14"/>
      <c r="AE565" s="14"/>
      <c r="AF565" s="14"/>
      <c r="AG565" s="14"/>
      <c r="AH565" s="14">
        <v>0</v>
      </c>
      <c r="AI565" s="14">
        <v>3000</v>
      </c>
      <c r="AJ565" s="14">
        <v>0</v>
      </c>
      <c r="AK565" s="14"/>
      <c r="AL565" s="14"/>
      <c r="AM565" s="14"/>
      <c r="AN565" s="14"/>
      <c r="AO565" s="14"/>
      <c r="AP565" s="14">
        <f t="shared" si="1540"/>
        <v>0</v>
      </c>
      <c r="AQ565" s="14"/>
      <c r="AR565" s="14"/>
      <c r="AS565" s="14"/>
      <c r="AT565" s="14"/>
      <c r="AU565" s="14"/>
      <c r="AV565" s="14"/>
      <c r="AW565" s="14"/>
      <c r="AX565" s="14"/>
      <c r="AY565" s="14"/>
      <c r="AZ565" s="14">
        <v>0</v>
      </c>
      <c r="BA565" s="14">
        <v>0</v>
      </c>
      <c r="BB565" s="14">
        <v>0</v>
      </c>
      <c r="BC565" s="14"/>
      <c r="BD565" s="14"/>
      <c r="BE565" s="14"/>
      <c r="BF565" s="14"/>
      <c r="BG565" s="14"/>
      <c r="BH565" s="14">
        <f t="shared" si="1541"/>
        <v>0</v>
      </c>
      <c r="BI565" s="14"/>
      <c r="BJ565" s="14"/>
      <c r="BK565" s="14"/>
      <c r="BL565" s="14"/>
      <c r="BM565" s="14"/>
      <c r="BN565" s="14"/>
      <c r="BO565" s="14"/>
      <c r="BP565" s="14"/>
      <c r="BQ565" s="14"/>
      <c r="BR565" s="14">
        <v>0</v>
      </c>
      <c r="BS565" s="14">
        <v>0</v>
      </c>
      <c r="BT565" s="14">
        <v>130000</v>
      </c>
      <c r="BU565" s="14">
        <v>127000</v>
      </c>
      <c r="BV565" s="14">
        <v>80000</v>
      </c>
      <c r="BW565" s="14">
        <f t="shared" si="1528"/>
        <v>16500</v>
      </c>
      <c r="BX565" s="14">
        <v>15000</v>
      </c>
      <c r="BY565" s="14">
        <v>1000</v>
      </c>
      <c r="BZ565" s="14">
        <v>500</v>
      </c>
      <c r="CA565" s="14">
        <f t="shared" si="1612"/>
        <v>96500</v>
      </c>
      <c r="CB565" s="122">
        <f t="shared" si="1623"/>
        <v>75.984251968503941</v>
      </c>
    </row>
    <row r="566" spans="1:80" x14ac:dyDescent="0.25">
      <c r="A566" s="4" t="s">
        <v>238</v>
      </c>
      <c r="B566" s="4" t="s">
        <v>88</v>
      </c>
      <c r="C566" s="4" t="s">
        <v>28</v>
      </c>
      <c r="D566" s="79" t="s">
        <v>299</v>
      </c>
      <c r="E566" s="89">
        <v>6135</v>
      </c>
      <c r="F566" s="79"/>
      <c r="G566" s="74" t="s">
        <v>1890</v>
      </c>
      <c r="H566" s="13" t="s">
        <v>201</v>
      </c>
      <c r="I566" s="14">
        <v>10000</v>
      </c>
      <c r="J566" s="14">
        <f t="shared" si="1611"/>
        <v>10000</v>
      </c>
      <c r="K566" s="14">
        <v>10000</v>
      </c>
      <c r="L566" s="14">
        <f t="shared" si="1614"/>
        <v>0</v>
      </c>
      <c r="M566" s="14">
        <v>0</v>
      </c>
      <c r="N566" s="14">
        <v>0</v>
      </c>
      <c r="O566" s="14">
        <v>0</v>
      </c>
      <c r="P566" s="14">
        <v>0</v>
      </c>
      <c r="Q566" s="14">
        <v>0</v>
      </c>
      <c r="R566" s="14">
        <v>0</v>
      </c>
      <c r="S566" s="14"/>
      <c r="T566" s="14"/>
      <c r="U566" s="14"/>
      <c r="V566" s="14"/>
      <c r="W566" s="14"/>
      <c r="X566" s="14">
        <f t="shared" si="1539"/>
        <v>0</v>
      </c>
      <c r="Y566" s="14"/>
      <c r="Z566" s="14"/>
      <c r="AA566" s="14"/>
      <c r="AB566" s="14"/>
      <c r="AC566" s="14"/>
      <c r="AD566" s="14"/>
      <c r="AE566" s="14"/>
      <c r="AF566" s="14"/>
      <c r="AG566" s="14"/>
      <c r="AH566" s="14">
        <v>0</v>
      </c>
      <c r="AI566" s="14">
        <v>0</v>
      </c>
      <c r="AJ566" s="14">
        <v>0</v>
      </c>
      <c r="AK566" s="14"/>
      <c r="AL566" s="14"/>
      <c r="AM566" s="14"/>
      <c r="AN566" s="14"/>
      <c r="AO566" s="14"/>
      <c r="AP566" s="14">
        <f t="shared" si="1540"/>
        <v>0</v>
      </c>
      <c r="AQ566" s="14"/>
      <c r="AR566" s="14"/>
      <c r="AS566" s="14"/>
      <c r="AT566" s="14"/>
      <c r="AU566" s="14"/>
      <c r="AV566" s="14"/>
      <c r="AW566" s="14"/>
      <c r="AX566" s="14"/>
      <c r="AY566" s="14"/>
      <c r="AZ566" s="14">
        <v>0</v>
      </c>
      <c r="BA566" s="14">
        <v>0</v>
      </c>
      <c r="BB566" s="14">
        <v>0</v>
      </c>
      <c r="BC566" s="14"/>
      <c r="BD566" s="14"/>
      <c r="BE566" s="14"/>
      <c r="BF566" s="14"/>
      <c r="BG566" s="14"/>
      <c r="BH566" s="14">
        <f t="shared" si="1541"/>
        <v>0</v>
      </c>
      <c r="BI566" s="14"/>
      <c r="BJ566" s="14"/>
      <c r="BK566" s="14"/>
      <c r="BL566" s="14"/>
      <c r="BM566" s="14"/>
      <c r="BN566" s="14"/>
      <c r="BO566" s="14"/>
      <c r="BP566" s="14"/>
      <c r="BQ566" s="14"/>
      <c r="BR566" s="14">
        <v>0</v>
      </c>
      <c r="BS566" s="14">
        <v>0</v>
      </c>
      <c r="BT566" s="14">
        <v>10000</v>
      </c>
      <c r="BU566" s="14">
        <v>10000</v>
      </c>
      <c r="BV566" s="14">
        <v>4800</v>
      </c>
      <c r="BW566" s="14">
        <f t="shared" si="1528"/>
        <v>2400</v>
      </c>
      <c r="BX566" s="14">
        <v>800</v>
      </c>
      <c r="BY566" s="14">
        <v>800</v>
      </c>
      <c r="BZ566" s="14">
        <v>800</v>
      </c>
      <c r="CA566" s="14">
        <f t="shared" si="1612"/>
        <v>7200</v>
      </c>
      <c r="CB566" s="122">
        <f t="shared" si="1623"/>
        <v>72</v>
      </c>
    </row>
    <row r="567" spans="1:80" x14ac:dyDescent="0.25">
      <c r="A567" s="4" t="s">
        <v>238</v>
      </c>
      <c r="B567" s="4" t="s">
        <v>88</v>
      </c>
      <c r="C567" s="4" t="s">
        <v>28</v>
      </c>
      <c r="D567" s="79" t="s">
        <v>299</v>
      </c>
      <c r="E567" s="89">
        <v>6136</v>
      </c>
      <c r="F567" s="79"/>
      <c r="G567" s="74" t="s">
        <v>1890</v>
      </c>
      <c r="H567" s="13" t="s">
        <v>202</v>
      </c>
      <c r="I567" s="14">
        <v>180000</v>
      </c>
      <c r="J567" s="14">
        <f t="shared" si="1611"/>
        <v>160800</v>
      </c>
      <c r="K567" s="14">
        <v>160800</v>
      </c>
      <c r="L567" s="14">
        <f t="shared" si="1614"/>
        <v>0</v>
      </c>
      <c r="M567" s="14">
        <v>0</v>
      </c>
      <c r="N567" s="14">
        <v>0</v>
      </c>
      <c r="O567" s="14">
        <v>0</v>
      </c>
      <c r="P567" s="14">
        <v>0</v>
      </c>
      <c r="Q567" s="14">
        <v>0</v>
      </c>
      <c r="R567" s="14">
        <v>0</v>
      </c>
      <c r="S567" s="14"/>
      <c r="T567" s="14"/>
      <c r="U567" s="14"/>
      <c r="V567" s="14"/>
      <c r="W567" s="14"/>
      <c r="X567" s="14">
        <f t="shared" si="1539"/>
        <v>0</v>
      </c>
      <c r="Y567" s="14"/>
      <c r="Z567" s="14"/>
      <c r="AA567" s="14"/>
      <c r="AB567" s="14"/>
      <c r="AC567" s="14"/>
      <c r="AD567" s="14"/>
      <c r="AE567" s="14"/>
      <c r="AF567" s="14"/>
      <c r="AG567" s="14"/>
      <c r="AH567" s="14">
        <v>0</v>
      </c>
      <c r="AI567" s="14">
        <v>0</v>
      </c>
      <c r="AJ567" s="14">
        <v>0</v>
      </c>
      <c r="AK567" s="14"/>
      <c r="AL567" s="14"/>
      <c r="AM567" s="14"/>
      <c r="AN567" s="14"/>
      <c r="AO567" s="14"/>
      <c r="AP567" s="14">
        <f t="shared" si="1540"/>
        <v>0</v>
      </c>
      <c r="AQ567" s="14"/>
      <c r="AR567" s="14"/>
      <c r="AS567" s="14"/>
      <c r="AT567" s="14"/>
      <c r="AU567" s="14"/>
      <c r="AV567" s="14"/>
      <c r="AW567" s="14"/>
      <c r="AX567" s="14"/>
      <c r="AY567" s="14"/>
      <c r="AZ567" s="14">
        <v>0</v>
      </c>
      <c r="BA567" s="14">
        <v>0</v>
      </c>
      <c r="BB567" s="14">
        <v>0</v>
      </c>
      <c r="BC567" s="14"/>
      <c r="BD567" s="14"/>
      <c r="BE567" s="14"/>
      <c r="BF567" s="14"/>
      <c r="BG567" s="14"/>
      <c r="BH567" s="14">
        <f t="shared" si="1541"/>
        <v>0</v>
      </c>
      <c r="BI567" s="14"/>
      <c r="BJ567" s="14"/>
      <c r="BK567" s="14"/>
      <c r="BL567" s="14"/>
      <c r="BM567" s="14"/>
      <c r="BN567" s="14"/>
      <c r="BO567" s="14"/>
      <c r="BP567" s="14"/>
      <c r="BQ567" s="14"/>
      <c r="BR567" s="14">
        <v>0</v>
      </c>
      <c r="BS567" s="14">
        <v>0</v>
      </c>
      <c r="BT567" s="14">
        <v>160800</v>
      </c>
      <c r="BU567" s="14">
        <v>160800</v>
      </c>
      <c r="BV567" s="14">
        <v>80400</v>
      </c>
      <c r="BW567" s="14">
        <f t="shared" si="1528"/>
        <v>40200</v>
      </c>
      <c r="BX567" s="14">
        <v>13400</v>
      </c>
      <c r="BY567" s="14">
        <v>13400</v>
      </c>
      <c r="BZ567" s="14">
        <v>13400</v>
      </c>
      <c r="CA567" s="14">
        <f t="shared" si="1612"/>
        <v>120600</v>
      </c>
      <c r="CB567" s="122">
        <f t="shared" si="1623"/>
        <v>75</v>
      </c>
    </row>
    <row r="568" spans="1:80" x14ac:dyDescent="0.25">
      <c r="A568" s="4" t="s">
        <v>238</v>
      </c>
      <c r="B568" s="4" t="s">
        <v>88</v>
      </c>
      <c r="C568" s="4" t="s">
        <v>28</v>
      </c>
      <c r="D568" s="79" t="s">
        <v>299</v>
      </c>
      <c r="E568" s="89">
        <v>6137</v>
      </c>
      <c r="F568" s="79"/>
      <c r="G568" s="74" t="s">
        <v>1890</v>
      </c>
      <c r="H568" s="13" t="s">
        <v>204</v>
      </c>
      <c r="I568" s="14">
        <v>40000</v>
      </c>
      <c r="J568" s="14">
        <f t="shared" si="1611"/>
        <v>40000</v>
      </c>
      <c r="K568" s="14">
        <v>40000</v>
      </c>
      <c r="L568" s="14">
        <f t="shared" si="1614"/>
        <v>0</v>
      </c>
      <c r="M568" s="14">
        <v>0</v>
      </c>
      <c r="N568" s="14">
        <v>0</v>
      </c>
      <c r="O568" s="14">
        <v>0</v>
      </c>
      <c r="P568" s="14">
        <v>0</v>
      </c>
      <c r="Q568" s="14">
        <v>0</v>
      </c>
      <c r="R568" s="14">
        <v>0</v>
      </c>
      <c r="S568" s="14"/>
      <c r="T568" s="14"/>
      <c r="U568" s="14"/>
      <c r="V568" s="14"/>
      <c r="W568" s="14"/>
      <c r="X568" s="14">
        <f t="shared" si="1539"/>
        <v>0</v>
      </c>
      <c r="Y568" s="14"/>
      <c r="Z568" s="14"/>
      <c r="AA568" s="14"/>
      <c r="AB568" s="14"/>
      <c r="AC568" s="14"/>
      <c r="AD568" s="14"/>
      <c r="AE568" s="14"/>
      <c r="AF568" s="14"/>
      <c r="AG568" s="14"/>
      <c r="AH568" s="14">
        <v>0</v>
      </c>
      <c r="AI568" s="14">
        <v>0</v>
      </c>
      <c r="AJ568" s="14">
        <v>0</v>
      </c>
      <c r="AK568" s="14"/>
      <c r="AL568" s="14"/>
      <c r="AM568" s="14"/>
      <c r="AN568" s="14"/>
      <c r="AO568" s="14"/>
      <c r="AP568" s="14">
        <f t="shared" si="1540"/>
        <v>0</v>
      </c>
      <c r="AQ568" s="14"/>
      <c r="AR568" s="14"/>
      <c r="AS568" s="14"/>
      <c r="AT568" s="14"/>
      <c r="AU568" s="14"/>
      <c r="AV568" s="14"/>
      <c r="AW568" s="14"/>
      <c r="AX568" s="14"/>
      <c r="AY568" s="14"/>
      <c r="AZ568" s="14">
        <v>0</v>
      </c>
      <c r="BA568" s="14">
        <v>0</v>
      </c>
      <c r="BB568" s="14">
        <v>0</v>
      </c>
      <c r="BC568" s="14"/>
      <c r="BD568" s="14"/>
      <c r="BE568" s="14"/>
      <c r="BF568" s="14"/>
      <c r="BG568" s="14"/>
      <c r="BH568" s="14">
        <f t="shared" si="1541"/>
        <v>0</v>
      </c>
      <c r="BI568" s="14"/>
      <c r="BJ568" s="14"/>
      <c r="BK568" s="14"/>
      <c r="BL568" s="14"/>
      <c r="BM568" s="14"/>
      <c r="BN568" s="14"/>
      <c r="BO568" s="14"/>
      <c r="BP568" s="14"/>
      <c r="BQ568" s="14"/>
      <c r="BR568" s="14">
        <v>0</v>
      </c>
      <c r="BS568" s="14">
        <v>0</v>
      </c>
      <c r="BT568" s="14">
        <v>40000</v>
      </c>
      <c r="BU568" s="14">
        <v>40000</v>
      </c>
      <c r="BV568" s="14">
        <v>26000</v>
      </c>
      <c r="BW568" s="14">
        <f t="shared" si="1528"/>
        <v>4000</v>
      </c>
      <c r="BX568" s="14">
        <v>4000</v>
      </c>
      <c r="BY568" s="14"/>
      <c r="BZ568" s="14"/>
      <c r="CA568" s="14">
        <f t="shared" si="1612"/>
        <v>30000</v>
      </c>
      <c r="CB568" s="122">
        <f t="shared" si="1623"/>
        <v>75</v>
      </c>
    </row>
    <row r="569" spans="1:80" x14ac:dyDescent="0.25">
      <c r="A569" s="4" t="s">
        <v>238</v>
      </c>
      <c r="B569" s="4" t="s">
        <v>88</v>
      </c>
      <c r="C569" s="4" t="s">
        <v>28</v>
      </c>
      <c r="D569" s="79" t="s">
        <v>299</v>
      </c>
      <c r="E569" s="89">
        <v>6138</v>
      </c>
      <c r="F569" s="79"/>
      <c r="G569" s="74" t="s">
        <v>1890</v>
      </c>
      <c r="H569" s="13" t="s">
        <v>205</v>
      </c>
      <c r="I569" s="14">
        <v>16000</v>
      </c>
      <c r="J569" s="14">
        <f t="shared" si="1611"/>
        <v>18000</v>
      </c>
      <c r="K569" s="14">
        <v>18000</v>
      </c>
      <c r="L569" s="14">
        <f t="shared" si="1614"/>
        <v>0</v>
      </c>
      <c r="M569" s="14">
        <v>0</v>
      </c>
      <c r="N569" s="14">
        <v>0</v>
      </c>
      <c r="O569" s="14">
        <v>0</v>
      </c>
      <c r="P569" s="14">
        <v>0</v>
      </c>
      <c r="Q569" s="14">
        <v>0</v>
      </c>
      <c r="R569" s="14">
        <v>0</v>
      </c>
      <c r="S569" s="14"/>
      <c r="T569" s="14"/>
      <c r="U569" s="14"/>
      <c r="V569" s="14"/>
      <c r="W569" s="14"/>
      <c r="X569" s="14">
        <f t="shared" si="1539"/>
        <v>0</v>
      </c>
      <c r="Y569" s="14"/>
      <c r="Z569" s="14"/>
      <c r="AA569" s="14"/>
      <c r="AB569" s="14"/>
      <c r="AC569" s="14"/>
      <c r="AD569" s="14"/>
      <c r="AE569" s="14"/>
      <c r="AF569" s="14"/>
      <c r="AG569" s="14"/>
      <c r="AH569" s="14">
        <v>0</v>
      </c>
      <c r="AI569" s="14">
        <v>0</v>
      </c>
      <c r="AJ569" s="14">
        <v>0</v>
      </c>
      <c r="AK569" s="14"/>
      <c r="AL569" s="14"/>
      <c r="AM569" s="14"/>
      <c r="AN569" s="14"/>
      <c r="AO569" s="14"/>
      <c r="AP569" s="14">
        <f t="shared" si="1540"/>
        <v>0</v>
      </c>
      <c r="AQ569" s="14"/>
      <c r="AR569" s="14"/>
      <c r="AS569" s="14"/>
      <c r="AT569" s="14"/>
      <c r="AU569" s="14"/>
      <c r="AV569" s="14"/>
      <c r="AW569" s="14"/>
      <c r="AX569" s="14"/>
      <c r="AY569" s="14"/>
      <c r="AZ569" s="14">
        <v>0</v>
      </c>
      <c r="BA569" s="14">
        <v>0</v>
      </c>
      <c r="BB569" s="14">
        <v>0</v>
      </c>
      <c r="BC569" s="14"/>
      <c r="BD569" s="14"/>
      <c r="BE569" s="14"/>
      <c r="BF569" s="14"/>
      <c r="BG569" s="14"/>
      <c r="BH569" s="14">
        <f t="shared" si="1541"/>
        <v>0</v>
      </c>
      <c r="BI569" s="14"/>
      <c r="BJ569" s="14"/>
      <c r="BK569" s="14"/>
      <c r="BL569" s="14"/>
      <c r="BM569" s="14"/>
      <c r="BN569" s="14"/>
      <c r="BO569" s="14"/>
      <c r="BP569" s="14"/>
      <c r="BQ569" s="14"/>
      <c r="BR569" s="14">
        <v>0</v>
      </c>
      <c r="BS569" s="14">
        <v>0</v>
      </c>
      <c r="BT569" s="14">
        <v>18000</v>
      </c>
      <c r="BU569" s="14">
        <v>18000</v>
      </c>
      <c r="BV569" s="14">
        <v>9200</v>
      </c>
      <c r="BW569" s="14">
        <f t="shared" si="1528"/>
        <v>0</v>
      </c>
      <c r="BX569" s="14">
        <v>0</v>
      </c>
      <c r="BY569" s="14">
        <v>0</v>
      </c>
      <c r="BZ569" s="14">
        <v>0</v>
      </c>
      <c r="CA569" s="14">
        <f t="shared" si="1612"/>
        <v>9200</v>
      </c>
      <c r="CB569" s="122">
        <f t="shared" si="1623"/>
        <v>51.111111111111107</v>
      </c>
    </row>
    <row r="570" spans="1:80" x14ac:dyDescent="0.25">
      <c r="A570" s="1" t="s">
        <v>238</v>
      </c>
      <c r="B570" s="1" t="s">
        <v>88</v>
      </c>
      <c r="C570" s="1" t="s">
        <v>28</v>
      </c>
      <c r="D570" s="82" t="s">
        <v>299</v>
      </c>
      <c r="E570" s="82" t="s">
        <v>50</v>
      </c>
      <c r="F570" s="79" t="s">
        <v>1</v>
      </c>
      <c r="G570" s="13" t="s">
        <v>1</v>
      </c>
      <c r="H570" s="2" t="s">
        <v>51</v>
      </c>
      <c r="I570" s="12">
        <f>SUM(I571:I576)</f>
        <v>2053200</v>
      </c>
      <c r="J570" s="12">
        <f t="shared" si="1611"/>
        <v>797774</v>
      </c>
      <c r="K570" s="12">
        <f t="shared" ref="K570" si="1656">SUM(K571:K576)</f>
        <v>797774</v>
      </c>
      <c r="L570" s="12">
        <f t="shared" si="1614"/>
        <v>0</v>
      </c>
      <c r="M570" s="12">
        <f t="shared" ref="M570:Q570" si="1657">SUM(M571:M576)</f>
        <v>0</v>
      </c>
      <c r="N570" s="12">
        <f t="shared" si="1657"/>
        <v>0</v>
      </c>
      <c r="O570" s="12">
        <f t="shared" si="1657"/>
        <v>0</v>
      </c>
      <c r="P570" s="12">
        <f t="shared" si="1657"/>
        <v>0</v>
      </c>
      <c r="Q570" s="12">
        <f t="shared" si="1657"/>
        <v>0</v>
      </c>
      <c r="R570" s="12">
        <f t="shared" ref="R570:AG570" si="1658">SUM(R571:R576)</f>
        <v>0</v>
      </c>
      <c r="S570" s="12">
        <f t="shared" si="1658"/>
        <v>0</v>
      </c>
      <c r="T570" s="12">
        <f t="shared" si="1658"/>
        <v>0</v>
      </c>
      <c r="U570" s="12">
        <f t="shared" si="1658"/>
        <v>0</v>
      </c>
      <c r="V570" s="12">
        <f t="shared" si="1658"/>
        <v>0</v>
      </c>
      <c r="W570" s="12">
        <f t="shared" si="1658"/>
        <v>0</v>
      </c>
      <c r="X570" s="12">
        <f t="shared" si="1658"/>
        <v>0</v>
      </c>
      <c r="Y570" s="12">
        <f t="shared" si="1658"/>
        <v>0</v>
      </c>
      <c r="Z570" s="12">
        <f t="shared" si="1658"/>
        <v>0</v>
      </c>
      <c r="AA570" s="12">
        <f t="shared" si="1658"/>
        <v>0</v>
      </c>
      <c r="AB570" s="12">
        <f t="shared" si="1658"/>
        <v>0</v>
      </c>
      <c r="AC570" s="12">
        <f t="shared" si="1658"/>
        <v>0</v>
      </c>
      <c r="AD570" s="12">
        <f t="shared" si="1658"/>
        <v>0</v>
      </c>
      <c r="AE570" s="12">
        <f t="shared" si="1658"/>
        <v>0</v>
      </c>
      <c r="AF570" s="12">
        <f t="shared" si="1658"/>
        <v>0</v>
      </c>
      <c r="AG570" s="12">
        <f t="shared" si="1658"/>
        <v>0</v>
      </c>
      <c r="AH570" s="12">
        <v>0</v>
      </c>
      <c r="AI570" s="12">
        <v>0</v>
      </c>
      <c r="AJ570" s="12">
        <f t="shared" ref="AJ570:AY570" si="1659">SUM(AJ571:AJ576)</f>
        <v>0</v>
      </c>
      <c r="AK570" s="12">
        <f t="shared" si="1659"/>
        <v>0</v>
      </c>
      <c r="AL570" s="12">
        <f t="shared" si="1659"/>
        <v>0</v>
      </c>
      <c r="AM570" s="12">
        <f t="shared" si="1659"/>
        <v>0</v>
      </c>
      <c r="AN570" s="12">
        <f t="shared" si="1659"/>
        <v>0</v>
      </c>
      <c r="AO570" s="12">
        <f t="shared" si="1659"/>
        <v>0</v>
      </c>
      <c r="AP570" s="12">
        <f t="shared" si="1659"/>
        <v>0</v>
      </c>
      <c r="AQ570" s="12">
        <f t="shared" si="1659"/>
        <v>0</v>
      </c>
      <c r="AR570" s="12">
        <f t="shared" si="1659"/>
        <v>0</v>
      </c>
      <c r="AS570" s="12">
        <f t="shared" si="1659"/>
        <v>0</v>
      </c>
      <c r="AT570" s="12">
        <f t="shared" si="1659"/>
        <v>0</v>
      </c>
      <c r="AU570" s="12">
        <f t="shared" si="1659"/>
        <v>0</v>
      </c>
      <c r="AV570" s="12">
        <f t="shared" si="1659"/>
        <v>0</v>
      </c>
      <c r="AW570" s="12">
        <f t="shared" si="1659"/>
        <v>0</v>
      </c>
      <c r="AX570" s="12">
        <f t="shared" si="1659"/>
        <v>0</v>
      </c>
      <c r="AY570" s="12">
        <f t="shared" si="1659"/>
        <v>0</v>
      </c>
      <c r="AZ570" s="12">
        <v>0</v>
      </c>
      <c r="BA570" s="12">
        <v>0</v>
      </c>
      <c r="BB570" s="12">
        <f t="shared" ref="BB570:BQ570" si="1660">SUM(BB571:BB576)</f>
        <v>0</v>
      </c>
      <c r="BC570" s="12">
        <f t="shared" si="1660"/>
        <v>0</v>
      </c>
      <c r="BD570" s="12">
        <f t="shared" si="1660"/>
        <v>0</v>
      </c>
      <c r="BE570" s="12">
        <f t="shared" si="1660"/>
        <v>0</v>
      </c>
      <c r="BF570" s="12">
        <f t="shared" si="1660"/>
        <v>0</v>
      </c>
      <c r="BG570" s="12">
        <f t="shared" si="1660"/>
        <v>0</v>
      </c>
      <c r="BH570" s="12">
        <f t="shared" si="1660"/>
        <v>0</v>
      </c>
      <c r="BI570" s="12">
        <f t="shared" si="1660"/>
        <v>0</v>
      </c>
      <c r="BJ570" s="12">
        <f t="shared" si="1660"/>
        <v>0</v>
      </c>
      <c r="BK570" s="12">
        <f t="shared" si="1660"/>
        <v>0</v>
      </c>
      <c r="BL570" s="12">
        <f t="shared" si="1660"/>
        <v>0</v>
      </c>
      <c r="BM570" s="12">
        <f t="shared" si="1660"/>
        <v>0</v>
      </c>
      <c r="BN570" s="12">
        <f t="shared" si="1660"/>
        <v>0</v>
      </c>
      <c r="BO570" s="12">
        <f t="shared" si="1660"/>
        <v>0</v>
      </c>
      <c r="BP570" s="12">
        <f t="shared" si="1660"/>
        <v>0</v>
      </c>
      <c r="BQ570" s="12">
        <f t="shared" si="1660"/>
        <v>0</v>
      </c>
      <c r="BR570" s="12">
        <v>0</v>
      </c>
      <c r="BS570" s="12">
        <v>0</v>
      </c>
      <c r="BT570" s="12">
        <f t="shared" ref="BT570:BX570" si="1661">SUM(BT571:BT576)</f>
        <v>3069422</v>
      </c>
      <c r="BU570" s="12">
        <f t="shared" si="1661"/>
        <v>3069422</v>
      </c>
      <c r="BV570" s="12">
        <f t="shared" si="1661"/>
        <v>1544400</v>
      </c>
      <c r="BW570" s="12">
        <f t="shared" si="1661"/>
        <v>636400</v>
      </c>
      <c r="BX570" s="12">
        <f t="shared" si="1661"/>
        <v>258400</v>
      </c>
      <c r="BY570" s="12">
        <f t="shared" ref="BY570" si="1662">SUM(BY571:BY576)</f>
        <v>189000</v>
      </c>
      <c r="BZ570" s="12">
        <f t="shared" ref="BZ570" si="1663">SUM(BZ571:BZ576)</f>
        <v>189000</v>
      </c>
      <c r="CA570" s="12">
        <f t="shared" si="1612"/>
        <v>2180800</v>
      </c>
      <c r="CB570" s="124">
        <f t="shared" si="1623"/>
        <v>71.049207310040785</v>
      </c>
    </row>
    <row r="571" spans="1:80" x14ac:dyDescent="0.25">
      <c r="A571" s="4" t="s">
        <v>238</v>
      </c>
      <c r="B571" s="4" t="s">
        <v>88</v>
      </c>
      <c r="C571" s="4" t="s">
        <v>28</v>
      </c>
      <c r="D571" s="79" t="s">
        <v>299</v>
      </c>
      <c r="E571" s="89">
        <v>6139</v>
      </c>
      <c r="F571" s="79" t="s">
        <v>308</v>
      </c>
      <c r="G571" s="74" t="s">
        <v>1890</v>
      </c>
      <c r="H571" s="13" t="s">
        <v>309</v>
      </c>
      <c r="I571" s="14">
        <v>1750000</v>
      </c>
      <c r="J571" s="14">
        <f t="shared" si="1611"/>
        <v>500000</v>
      </c>
      <c r="K571" s="14">
        <v>500000</v>
      </c>
      <c r="L571" s="14">
        <f t="shared" si="1614"/>
        <v>0</v>
      </c>
      <c r="M571" s="14">
        <v>0</v>
      </c>
      <c r="N571" s="14">
        <v>0</v>
      </c>
      <c r="O571" s="14">
        <v>0</v>
      </c>
      <c r="P571" s="14">
        <v>0</v>
      </c>
      <c r="Q571" s="14">
        <v>0</v>
      </c>
      <c r="R571" s="14">
        <v>0</v>
      </c>
      <c r="S571" s="14"/>
      <c r="T571" s="14"/>
      <c r="U571" s="14"/>
      <c r="V571" s="14"/>
      <c r="W571" s="14"/>
      <c r="X571" s="14">
        <f t="shared" si="1539"/>
        <v>0</v>
      </c>
      <c r="Y571" s="14"/>
      <c r="Z571" s="14"/>
      <c r="AA571" s="14"/>
      <c r="AB571" s="14"/>
      <c r="AC571" s="14"/>
      <c r="AD571" s="14"/>
      <c r="AE571" s="14"/>
      <c r="AF571" s="14"/>
      <c r="AG571" s="14"/>
      <c r="AH571" s="14">
        <v>0</v>
      </c>
      <c r="AI571" s="14">
        <v>0</v>
      </c>
      <c r="AJ571" s="14">
        <v>0</v>
      </c>
      <c r="AK571" s="14"/>
      <c r="AL571" s="14"/>
      <c r="AM571" s="14"/>
      <c r="AN571" s="14"/>
      <c r="AO571" s="14"/>
      <c r="AP571" s="14">
        <f t="shared" si="1540"/>
        <v>0</v>
      </c>
      <c r="AQ571" s="14"/>
      <c r="AR571" s="14"/>
      <c r="AS571" s="14"/>
      <c r="AT571" s="14"/>
      <c r="AU571" s="14"/>
      <c r="AV571" s="14"/>
      <c r="AW571" s="14"/>
      <c r="AX571" s="14"/>
      <c r="AY571" s="14"/>
      <c r="AZ571" s="14">
        <v>0</v>
      </c>
      <c r="BA571" s="14">
        <v>0</v>
      </c>
      <c r="BB571" s="14">
        <v>0</v>
      </c>
      <c r="BC571" s="14"/>
      <c r="BD571" s="14"/>
      <c r="BE571" s="14"/>
      <c r="BF571" s="14"/>
      <c r="BG571" s="14"/>
      <c r="BH571" s="14">
        <f t="shared" si="1541"/>
        <v>0</v>
      </c>
      <c r="BI571" s="14"/>
      <c r="BJ571" s="14"/>
      <c r="BK571" s="14"/>
      <c r="BL571" s="14"/>
      <c r="BM571" s="14"/>
      <c r="BN571" s="14"/>
      <c r="BO571" s="14"/>
      <c r="BP571" s="14"/>
      <c r="BQ571" s="14"/>
      <c r="BR571" s="14">
        <v>0</v>
      </c>
      <c r="BS571" s="14">
        <v>0</v>
      </c>
      <c r="BT571" s="14">
        <v>2771000</v>
      </c>
      <c r="BU571" s="14">
        <v>2771000</v>
      </c>
      <c r="BV571" s="14">
        <v>1385400</v>
      </c>
      <c r="BW571" s="14">
        <f t="shared" si="1528"/>
        <v>580900</v>
      </c>
      <c r="BX571" s="14">
        <v>230900</v>
      </c>
      <c r="BY571" s="14">
        <v>175000</v>
      </c>
      <c r="BZ571" s="14">
        <v>175000</v>
      </c>
      <c r="CA571" s="14">
        <f t="shared" si="1612"/>
        <v>1966300</v>
      </c>
      <c r="CB571" s="122">
        <f t="shared" si="1623"/>
        <v>70.959942259112225</v>
      </c>
    </row>
    <row r="572" spans="1:80" x14ac:dyDescent="0.25">
      <c r="A572" s="4" t="s">
        <v>238</v>
      </c>
      <c r="B572" s="4" t="s">
        <v>88</v>
      </c>
      <c r="C572" s="4" t="s">
        <v>28</v>
      </c>
      <c r="D572" s="79" t="s">
        <v>299</v>
      </c>
      <c r="E572" s="89">
        <v>6139</v>
      </c>
      <c r="F572" s="79" t="s">
        <v>310</v>
      </c>
      <c r="G572" s="74" t="s">
        <v>1890</v>
      </c>
      <c r="H572" s="13" t="s">
        <v>311</v>
      </c>
      <c r="I572" s="14">
        <v>100000</v>
      </c>
      <c r="J572" s="14">
        <f t="shared" si="1611"/>
        <v>80000</v>
      </c>
      <c r="K572" s="14">
        <v>80000</v>
      </c>
      <c r="L572" s="14">
        <f t="shared" si="1614"/>
        <v>0</v>
      </c>
      <c r="M572" s="14">
        <v>0</v>
      </c>
      <c r="N572" s="14">
        <v>0</v>
      </c>
      <c r="O572" s="14">
        <v>0</v>
      </c>
      <c r="P572" s="14">
        <v>0</v>
      </c>
      <c r="Q572" s="14">
        <v>0</v>
      </c>
      <c r="R572" s="14">
        <v>0</v>
      </c>
      <c r="S572" s="14"/>
      <c r="T572" s="14"/>
      <c r="U572" s="14"/>
      <c r="V572" s="14"/>
      <c r="W572" s="14"/>
      <c r="X572" s="14">
        <f t="shared" si="1539"/>
        <v>0</v>
      </c>
      <c r="Y572" s="14"/>
      <c r="Z572" s="14"/>
      <c r="AA572" s="14"/>
      <c r="AB572" s="14"/>
      <c r="AC572" s="14"/>
      <c r="AD572" s="14"/>
      <c r="AE572" s="14"/>
      <c r="AF572" s="14"/>
      <c r="AG572" s="14"/>
      <c r="AH572" s="14">
        <v>0</v>
      </c>
      <c r="AI572" s="14">
        <v>0</v>
      </c>
      <c r="AJ572" s="14">
        <v>0</v>
      </c>
      <c r="AK572" s="14"/>
      <c r="AL572" s="14"/>
      <c r="AM572" s="14"/>
      <c r="AN572" s="14"/>
      <c r="AO572" s="14"/>
      <c r="AP572" s="14">
        <f t="shared" si="1540"/>
        <v>0</v>
      </c>
      <c r="AQ572" s="14"/>
      <c r="AR572" s="14"/>
      <c r="AS572" s="14"/>
      <c r="AT572" s="14"/>
      <c r="AU572" s="14"/>
      <c r="AV572" s="14"/>
      <c r="AW572" s="14"/>
      <c r="AX572" s="14"/>
      <c r="AY572" s="14"/>
      <c r="AZ572" s="14">
        <v>0</v>
      </c>
      <c r="BA572" s="14">
        <v>0</v>
      </c>
      <c r="BB572" s="14">
        <v>0</v>
      </c>
      <c r="BC572" s="14"/>
      <c r="BD572" s="14"/>
      <c r="BE572" s="14"/>
      <c r="BF572" s="14"/>
      <c r="BG572" s="14"/>
      <c r="BH572" s="14">
        <f t="shared" si="1541"/>
        <v>0</v>
      </c>
      <c r="BI572" s="14"/>
      <c r="BJ572" s="14"/>
      <c r="BK572" s="14"/>
      <c r="BL572" s="14"/>
      <c r="BM572" s="14"/>
      <c r="BN572" s="14"/>
      <c r="BO572" s="14"/>
      <c r="BP572" s="14"/>
      <c r="BQ572" s="14"/>
      <c r="BR572" s="14">
        <v>0</v>
      </c>
      <c r="BS572" s="14">
        <v>0</v>
      </c>
      <c r="BT572" s="14">
        <v>80000</v>
      </c>
      <c r="BU572" s="14">
        <v>80000</v>
      </c>
      <c r="BV572" s="14">
        <v>40000</v>
      </c>
      <c r="BW572" s="14">
        <f t="shared" si="1528"/>
        <v>19000</v>
      </c>
      <c r="BX572" s="14">
        <v>7000</v>
      </c>
      <c r="BY572" s="14">
        <v>6000</v>
      </c>
      <c r="BZ572" s="14">
        <v>6000</v>
      </c>
      <c r="CA572" s="14">
        <f t="shared" si="1612"/>
        <v>59000</v>
      </c>
      <c r="CB572" s="122">
        <f t="shared" si="1623"/>
        <v>73.75</v>
      </c>
    </row>
    <row r="573" spans="1:80" x14ac:dyDescent="0.25">
      <c r="A573" s="4" t="s">
        <v>238</v>
      </c>
      <c r="B573" s="4" t="s">
        <v>88</v>
      </c>
      <c r="C573" s="4" t="s">
        <v>28</v>
      </c>
      <c r="D573" s="79" t="s">
        <v>299</v>
      </c>
      <c r="E573" s="89">
        <v>6139</v>
      </c>
      <c r="F573" s="79" t="s">
        <v>312</v>
      </c>
      <c r="G573" s="74" t="s">
        <v>1890</v>
      </c>
      <c r="H573" s="13" t="s">
        <v>313</v>
      </c>
      <c r="I573" s="14">
        <v>153000</v>
      </c>
      <c r="J573" s="14">
        <f t="shared" si="1611"/>
        <v>150000</v>
      </c>
      <c r="K573" s="14">
        <v>150000</v>
      </c>
      <c r="L573" s="14">
        <f t="shared" si="1614"/>
        <v>0</v>
      </c>
      <c r="M573" s="14">
        <v>0</v>
      </c>
      <c r="N573" s="14">
        <v>0</v>
      </c>
      <c r="O573" s="14">
        <v>0</v>
      </c>
      <c r="P573" s="14">
        <v>0</v>
      </c>
      <c r="Q573" s="14">
        <v>0</v>
      </c>
      <c r="R573" s="14">
        <v>0</v>
      </c>
      <c r="S573" s="14"/>
      <c r="T573" s="14"/>
      <c r="U573" s="14"/>
      <c r="V573" s="14"/>
      <c r="W573" s="14"/>
      <c r="X573" s="14">
        <f t="shared" si="1539"/>
        <v>0</v>
      </c>
      <c r="Y573" s="14"/>
      <c r="Z573" s="14"/>
      <c r="AA573" s="14"/>
      <c r="AB573" s="14"/>
      <c r="AC573" s="14"/>
      <c r="AD573" s="14"/>
      <c r="AE573" s="14"/>
      <c r="AF573" s="14"/>
      <c r="AG573" s="14"/>
      <c r="AH573" s="14">
        <v>0</v>
      </c>
      <c r="AI573" s="14">
        <v>0</v>
      </c>
      <c r="AJ573" s="14">
        <v>0</v>
      </c>
      <c r="AK573" s="14"/>
      <c r="AL573" s="14"/>
      <c r="AM573" s="14"/>
      <c r="AN573" s="14"/>
      <c r="AO573" s="14"/>
      <c r="AP573" s="14">
        <f t="shared" si="1540"/>
        <v>0</v>
      </c>
      <c r="AQ573" s="14"/>
      <c r="AR573" s="14"/>
      <c r="AS573" s="14"/>
      <c r="AT573" s="14"/>
      <c r="AU573" s="14"/>
      <c r="AV573" s="14"/>
      <c r="AW573" s="14"/>
      <c r="AX573" s="14"/>
      <c r="AY573" s="14"/>
      <c r="AZ573" s="14">
        <v>0</v>
      </c>
      <c r="BA573" s="14">
        <v>0</v>
      </c>
      <c r="BB573" s="14">
        <v>0</v>
      </c>
      <c r="BC573" s="14"/>
      <c r="BD573" s="14"/>
      <c r="BE573" s="14"/>
      <c r="BF573" s="14"/>
      <c r="BG573" s="14"/>
      <c r="BH573" s="14">
        <f t="shared" si="1541"/>
        <v>0</v>
      </c>
      <c r="BI573" s="14"/>
      <c r="BJ573" s="14"/>
      <c r="BK573" s="14"/>
      <c r="BL573" s="14"/>
      <c r="BM573" s="14"/>
      <c r="BN573" s="14"/>
      <c r="BO573" s="14"/>
      <c r="BP573" s="14"/>
      <c r="BQ573" s="14"/>
      <c r="BR573" s="14">
        <v>0</v>
      </c>
      <c r="BS573" s="14">
        <v>0</v>
      </c>
      <c r="BT573" s="14">
        <v>150000</v>
      </c>
      <c r="BU573" s="14">
        <v>150000</v>
      </c>
      <c r="BV573" s="14">
        <v>84000</v>
      </c>
      <c r="BW573" s="14">
        <f t="shared" si="1528"/>
        <v>19000</v>
      </c>
      <c r="BX573" s="14">
        <v>14000</v>
      </c>
      <c r="BY573" s="14">
        <v>2500</v>
      </c>
      <c r="BZ573" s="14">
        <v>2500</v>
      </c>
      <c r="CA573" s="14">
        <f t="shared" si="1612"/>
        <v>103000</v>
      </c>
      <c r="CB573" s="122">
        <f t="shared" si="1623"/>
        <v>68.666666666666671</v>
      </c>
    </row>
    <row r="574" spans="1:80" ht="22.5" x14ac:dyDescent="0.25">
      <c r="A574" s="4" t="s">
        <v>238</v>
      </c>
      <c r="B574" s="4" t="s">
        <v>88</v>
      </c>
      <c r="C574" s="4" t="s">
        <v>28</v>
      </c>
      <c r="D574" s="79" t="s">
        <v>299</v>
      </c>
      <c r="E574" s="89">
        <v>6139</v>
      </c>
      <c r="F574" s="79" t="s">
        <v>314</v>
      </c>
      <c r="G574" s="74" t="s">
        <v>1890</v>
      </c>
      <c r="H574" s="13" t="s">
        <v>315</v>
      </c>
      <c r="I574" s="14">
        <v>22200</v>
      </c>
      <c r="J574" s="14">
        <f t="shared" si="1611"/>
        <v>24774</v>
      </c>
      <c r="K574" s="14">
        <v>24774</v>
      </c>
      <c r="L574" s="14">
        <f t="shared" si="1614"/>
        <v>0</v>
      </c>
      <c r="M574" s="14">
        <v>0</v>
      </c>
      <c r="N574" s="14">
        <v>0</v>
      </c>
      <c r="O574" s="14">
        <v>0</v>
      </c>
      <c r="P574" s="14">
        <v>0</v>
      </c>
      <c r="Q574" s="14">
        <v>0</v>
      </c>
      <c r="R574" s="14">
        <v>0</v>
      </c>
      <c r="S574" s="14"/>
      <c r="T574" s="14"/>
      <c r="U574" s="14"/>
      <c r="V574" s="14"/>
      <c r="W574" s="14"/>
      <c r="X574" s="14">
        <f t="shared" si="1539"/>
        <v>0</v>
      </c>
      <c r="Y574" s="14"/>
      <c r="Z574" s="14"/>
      <c r="AA574" s="14"/>
      <c r="AB574" s="14"/>
      <c r="AC574" s="14"/>
      <c r="AD574" s="14"/>
      <c r="AE574" s="14"/>
      <c r="AF574" s="14"/>
      <c r="AG574" s="14"/>
      <c r="AH574" s="14">
        <v>0</v>
      </c>
      <c r="AI574" s="14">
        <v>0</v>
      </c>
      <c r="AJ574" s="14">
        <v>0</v>
      </c>
      <c r="AK574" s="14"/>
      <c r="AL574" s="14"/>
      <c r="AM574" s="14"/>
      <c r="AN574" s="14"/>
      <c r="AO574" s="14"/>
      <c r="AP574" s="14">
        <f t="shared" si="1540"/>
        <v>0</v>
      </c>
      <c r="AQ574" s="14"/>
      <c r="AR574" s="14"/>
      <c r="AS574" s="14"/>
      <c r="AT574" s="14"/>
      <c r="AU574" s="14"/>
      <c r="AV574" s="14"/>
      <c r="AW574" s="14"/>
      <c r="AX574" s="14"/>
      <c r="AY574" s="14"/>
      <c r="AZ574" s="14">
        <v>0</v>
      </c>
      <c r="BA574" s="14">
        <v>0</v>
      </c>
      <c r="BB574" s="14">
        <v>0</v>
      </c>
      <c r="BC574" s="14"/>
      <c r="BD574" s="14"/>
      <c r="BE574" s="14"/>
      <c r="BF574" s="14"/>
      <c r="BG574" s="14"/>
      <c r="BH574" s="14">
        <f t="shared" si="1541"/>
        <v>0</v>
      </c>
      <c r="BI574" s="14"/>
      <c r="BJ574" s="14"/>
      <c r="BK574" s="14"/>
      <c r="BL574" s="14"/>
      <c r="BM574" s="14"/>
      <c r="BN574" s="14"/>
      <c r="BO574" s="14"/>
      <c r="BP574" s="14"/>
      <c r="BQ574" s="14"/>
      <c r="BR574" s="14">
        <v>0</v>
      </c>
      <c r="BS574" s="14">
        <v>0</v>
      </c>
      <c r="BT574" s="14">
        <v>25422</v>
      </c>
      <c r="BU574" s="14">
        <v>25422</v>
      </c>
      <c r="BV574" s="14">
        <v>14000</v>
      </c>
      <c r="BW574" s="14">
        <f t="shared" si="1528"/>
        <v>7000</v>
      </c>
      <c r="BX574" s="14">
        <v>3000</v>
      </c>
      <c r="BY574" s="14">
        <v>2000</v>
      </c>
      <c r="BZ574" s="14">
        <v>2000</v>
      </c>
      <c r="CA574" s="14">
        <f t="shared" si="1612"/>
        <v>21000</v>
      </c>
      <c r="CB574" s="122">
        <f t="shared" si="1623"/>
        <v>82.60561718196837</v>
      </c>
    </row>
    <row r="575" spans="1:80" ht="22.5" x14ac:dyDescent="0.25">
      <c r="A575" s="4" t="s">
        <v>238</v>
      </c>
      <c r="B575" s="4" t="s">
        <v>88</v>
      </c>
      <c r="C575" s="4" t="s">
        <v>28</v>
      </c>
      <c r="D575" s="79" t="s">
        <v>299</v>
      </c>
      <c r="E575" s="89">
        <v>6139</v>
      </c>
      <c r="F575" s="79" t="s">
        <v>316</v>
      </c>
      <c r="G575" s="74" t="s">
        <v>1890</v>
      </c>
      <c r="H575" s="13" t="s">
        <v>65</v>
      </c>
      <c r="I575" s="14">
        <v>28000</v>
      </c>
      <c r="J575" s="14">
        <f t="shared" si="1611"/>
        <v>28000</v>
      </c>
      <c r="K575" s="14">
        <v>28000</v>
      </c>
      <c r="L575" s="14">
        <f t="shared" si="1614"/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/>
      <c r="T575" s="14"/>
      <c r="U575" s="14"/>
      <c r="V575" s="14"/>
      <c r="W575" s="14"/>
      <c r="X575" s="14">
        <f t="shared" si="1539"/>
        <v>0</v>
      </c>
      <c r="Y575" s="14"/>
      <c r="Z575" s="14"/>
      <c r="AA575" s="14"/>
      <c r="AB575" s="14"/>
      <c r="AC575" s="14"/>
      <c r="AD575" s="14"/>
      <c r="AE575" s="14"/>
      <c r="AF575" s="14"/>
      <c r="AG575" s="14"/>
      <c r="AH575" s="14">
        <v>0</v>
      </c>
      <c r="AI575" s="14">
        <v>0</v>
      </c>
      <c r="AJ575" s="14">
        <v>0</v>
      </c>
      <c r="AK575" s="14"/>
      <c r="AL575" s="14"/>
      <c r="AM575" s="14"/>
      <c r="AN575" s="14"/>
      <c r="AO575" s="14"/>
      <c r="AP575" s="14">
        <f t="shared" si="1540"/>
        <v>0</v>
      </c>
      <c r="AQ575" s="14"/>
      <c r="AR575" s="14"/>
      <c r="AS575" s="14"/>
      <c r="AT575" s="14"/>
      <c r="AU575" s="14"/>
      <c r="AV575" s="14"/>
      <c r="AW575" s="14"/>
      <c r="AX575" s="14"/>
      <c r="AY575" s="14"/>
      <c r="AZ575" s="14">
        <v>0</v>
      </c>
      <c r="BA575" s="14">
        <v>0</v>
      </c>
      <c r="BB575" s="14">
        <v>0</v>
      </c>
      <c r="BC575" s="14"/>
      <c r="BD575" s="14"/>
      <c r="BE575" s="14"/>
      <c r="BF575" s="14"/>
      <c r="BG575" s="14"/>
      <c r="BH575" s="14">
        <f t="shared" si="1541"/>
        <v>0</v>
      </c>
      <c r="BI575" s="14"/>
      <c r="BJ575" s="14"/>
      <c r="BK575" s="14"/>
      <c r="BL575" s="14"/>
      <c r="BM575" s="14"/>
      <c r="BN575" s="14"/>
      <c r="BO575" s="14"/>
      <c r="BP575" s="14"/>
      <c r="BQ575" s="14"/>
      <c r="BR575" s="14">
        <v>0</v>
      </c>
      <c r="BS575" s="14">
        <v>0</v>
      </c>
      <c r="BT575" s="14">
        <v>28000</v>
      </c>
      <c r="BU575" s="14">
        <v>28000</v>
      </c>
      <c r="BV575" s="14">
        <v>13800</v>
      </c>
      <c r="BW575" s="14">
        <f t="shared" si="1528"/>
        <v>6900</v>
      </c>
      <c r="BX575" s="14">
        <v>2300</v>
      </c>
      <c r="BY575" s="14">
        <v>2300</v>
      </c>
      <c r="BZ575" s="14">
        <v>2300</v>
      </c>
      <c r="CA575" s="14">
        <f t="shared" si="1612"/>
        <v>20700</v>
      </c>
      <c r="CB575" s="122">
        <f t="shared" si="1623"/>
        <v>73.928571428571431</v>
      </c>
    </row>
    <row r="576" spans="1:80" x14ac:dyDescent="0.25">
      <c r="A576" s="4" t="s">
        <v>238</v>
      </c>
      <c r="B576" s="4" t="s">
        <v>88</v>
      </c>
      <c r="C576" s="4" t="s">
        <v>28</v>
      </c>
      <c r="D576" s="79" t="s">
        <v>299</v>
      </c>
      <c r="E576" s="89">
        <v>6139</v>
      </c>
      <c r="F576" s="79" t="s">
        <v>1862</v>
      </c>
      <c r="G576" s="74" t="s">
        <v>1890</v>
      </c>
      <c r="H576" s="13" t="s">
        <v>317</v>
      </c>
      <c r="I576" s="14">
        <v>0</v>
      </c>
      <c r="J576" s="14">
        <f t="shared" si="1611"/>
        <v>15000</v>
      </c>
      <c r="K576" s="14">
        <v>15000</v>
      </c>
      <c r="L576" s="14">
        <f t="shared" si="1614"/>
        <v>0</v>
      </c>
      <c r="M576" s="14">
        <v>0</v>
      </c>
      <c r="N576" s="14">
        <v>0</v>
      </c>
      <c r="O576" s="14">
        <v>0</v>
      </c>
      <c r="P576" s="14">
        <v>0</v>
      </c>
      <c r="Q576" s="14">
        <v>0</v>
      </c>
      <c r="R576" s="14">
        <v>0</v>
      </c>
      <c r="S576" s="14"/>
      <c r="T576" s="14"/>
      <c r="U576" s="14"/>
      <c r="V576" s="14"/>
      <c r="W576" s="14"/>
      <c r="X576" s="14">
        <f t="shared" si="1539"/>
        <v>0</v>
      </c>
      <c r="Y576" s="14"/>
      <c r="Z576" s="14"/>
      <c r="AA576" s="14"/>
      <c r="AB576" s="14"/>
      <c r="AC576" s="14"/>
      <c r="AD576" s="14"/>
      <c r="AE576" s="14"/>
      <c r="AF576" s="14"/>
      <c r="AG576" s="14"/>
      <c r="AH576" s="14">
        <v>0</v>
      </c>
      <c r="AI576" s="14">
        <v>0</v>
      </c>
      <c r="AJ576" s="14">
        <v>0</v>
      </c>
      <c r="AK576" s="14"/>
      <c r="AL576" s="14"/>
      <c r="AM576" s="14"/>
      <c r="AN576" s="14"/>
      <c r="AO576" s="14"/>
      <c r="AP576" s="14">
        <f t="shared" si="1540"/>
        <v>0</v>
      </c>
      <c r="AQ576" s="14"/>
      <c r="AR576" s="14"/>
      <c r="AS576" s="14"/>
      <c r="AT576" s="14"/>
      <c r="AU576" s="14"/>
      <c r="AV576" s="14"/>
      <c r="AW576" s="14"/>
      <c r="AX576" s="14"/>
      <c r="AY576" s="14"/>
      <c r="AZ576" s="14">
        <v>0</v>
      </c>
      <c r="BA576" s="14">
        <v>0</v>
      </c>
      <c r="BB576" s="14">
        <v>0</v>
      </c>
      <c r="BC576" s="14"/>
      <c r="BD576" s="14"/>
      <c r="BE576" s="14"/>
      <c r="BF576" s="14"/>
      <c r="BG576" s="14"/>
      <c r="BH576" s="14">
        <f t="shared" si="1541"/>
        <v>0</v>
      </c>
      <c r="BI576" s="14"/>
      <c r="BJ576" s="14"/>
      <c r="BK576" s="14"/>
      <c r="BL576" s="14"/>
      <c r="BM576" s="14"/>
      <c r="BN576" s="14"/>
      <c r="BO576" s="14"/>
      <c r="BP576" s="14"/>
      <c r="BQ576" s="14"/>
      <c r="BR576" s="14">
        <v>0</v>
      </c>
      <c r="BS576" s="14">
        <v>0</v>
      </c>
      <c r="BT576" s="14">
        <v>15000</v>
      </c>
      <c r="BU576" s="14">
        <v>15000</v>
      </c>
      <c r="BV576" s="14">
        <v>7200</v>
      </c>
      <c r="BW576" s="14">
        <f t="shared" si="1528"/>
        <v>3600</v>
      </c>
      <c r="BX576" s="14">
        <v>1200</v>
      </c>
      <c r="BY576" s="14">
        <v>1200</v>
      </c>
      <c r="BZ576" s="14">
        <v>1200</v>
      </c>
      <c r="CA576" s="14">
        <f t="shared" si="1612"/>
        <v>10800</v>
      </c>
      <c r="CB576" s="122">
        <f t="shared" si="1623"/>
        <v>72</v>
      </c>
    </row>
    <row r="577" spans="1:80" ht="22.5" x14ac:dyDescent="0.25">
      <c r="A577" s="1" t="s">
        <v>1</v>
      </c>
      <c r="B577" s="1" t="s">
        <v>1</v>
      </c>
      <c r="C577" s="1" t="s">
        <v>1</v>
      </c>
      <c r="D577" s="78" t="s">
        <v>1</v>
      </c>
      <c r="E577" s="78" t="s">
        <v>1</v>
      </c>
      <c r="F577" s="78" t="s">
        <v>1</v>
      </c>
      <c r="G577" s="2" t="s">
        <v>1</v>
      </c>
      <c r="H577" s="10" t="s">
        <v>66</v>
      </c>
      <c r="I577" s="11">
        <f>SUM(I578)</f>
        <v>0</v>
      </c>
      <c r="J577" s="11">
        <f t="shared" si="1611"/>
        <v>0</v>
      </c>
      <c r="K577" s="11">
        <f t="shared" ref="K577:Q578" si="1664">SUM(K578)</f>
        <v>0</v>
      </c>
      <c r="L577" s="11">
        <f t="shared" si="1614"/>
        <v>0</v>
      </c>
      <c r="M577" s="11">
        <f t="shared" si="1664"/>
        <v>0</v>
      </c>
      <c r="N577" s="11">
        <f t="shared" si="1664"/>
        <v>0</v>
      </c>
      <c r="O577" s="11">
        <f t="shared" si="1664"/>
        <v>0</v>
      </c>
      <c r="P577" s="11">
        <f t="shared" si="1664"/>
        <v>0</v>
      </c>
      <c r="Q577" s="11">
        <f t="shared" si="1664"/>
        <v>0</v>
      </c>
      <c r="R577" s="11">
        <f t="shared" ref="R577:AG578" si="1665">SUM(R578)</f>
        <v>0</v>
      </c>
      <c r="S577" s="11">
        <f t="shared" si="1665"/>
        <v>0</v>
      </c>
      <c r="T577" s="11">
        <f t="shared" si="1665"/>
        <v>0</v>
      </c>
      <c r="U577" s="11">
        <f t="shared" si="1665"/>
        <v>0</v>
      </c>
      <c r="V577" s="11">
        <f t="shared" si="1665"/>
        <v>0</v>
      </c>
      <c r="W577" s="11">
        <f t="shared" si="1665"/>
        <v>0</v>
      </c>
      <c r="X577" s="11">
        <f t="shared" si="1665"/>
        <v>0</v>
      </c>
      <c r="Y577" s="11">
        <f t="shared" si="1665"/>
        <v>0</v>
      </c>
      <c r="Z577" s="11">
        <f t="shared" si="1665"/>
        <v>0</v>
      </c>
      <c r="AA577" s="11">
        <f t="shared" si="1665"/>
        <v>0</v>
      </c>
      <c r="AB577" s="11">
        <f t="shared" si="1665"/>
        <v>0</v>
      </c>
      <c r="AC577" s="11">
        <f t="shared" si="1665"/>
        <v>0</v>
      </c>
      <c r="AD577" s="11">
        <f t="shared" si="1665"/>
        <v>0</v>
      </c>
      <c r="AE577" s="11">
        <f t="shared" si="1665"/>
        <v>0</v>
      </c>
      <c r="AF577" s="11">
        <f t="shared" si="1665"/>
        <v>0</v>
      </c>
      <c r="AG577" s="11">
        <f t="shared" si="1665"/>
        <v>0</v>
      </c>
      <c r="AH577" s="11">
        <v>0</v>
      </c>
      <c r="AI577" s="11">
        <v>0</v>
      </c>
      <c r="AJ577" s="11">
        <f t="shared" ref="AJ577:AY578" si="1666">SUM(AJ578)</f>
        <v>0</v>
      </c>
      <c r="AK577" s="11">
        <f t="shared" si="1666"/>
        <v>0</v>
      </c>
      <c r="AL577" s="11">
        <f t="shared" si="1666"/>
        <v>0</v>
      </c>
      <c r="AM577" s="11">
        <f t="shared" si="1666"/>
        <v>0</v>
      </c>
      <c r="AN577" s="11">
        <f t="shared" si="1666"/>
        <v>0</v>
      </c>
      <c r="AO577" s="11">
        <f t="shared" si="1666"/>
        <v>0</v>
      </c>
      <c r="AP577" s="11">
        <f t="shared" si="1666"/>
        <v>0</v>
      </c>
      <c r="AQ577" s="11">
        <f t="shared" si="1666"/>
        <v>0</v>
      </c>
      <c r="AR577" s="11">
        <f t="shared" si="1666"/>
        <v>0</v>
      </c>
      <c r="AS577" s="11">
        <f t="shared" si="1666"/>
        <v>0</v>
      </c>
      <c r="AT577" s="11">
        <f t="shared" si="1666"/>
        <v>0</v>
      </c>
      <c r="AU577" s="11">
        <f t="shared" si="1666"/>
        <v>0</v>
      </c>
      <c r="AV577" s="11">
        <f t="shared" si="1666"/>
        <v>0</v>
      </c>
      <c r="AW577" s="11">
        <f t="shared" si="1666"/>
        <v>0</v>
      </c>
      <c r="AX577" s="11">
        <f t="shared" si="1666"/>
        <v>0</v>
      </c>
      <c r="AY577" s="11">
        <f t="shared" si="1666"/>
        <v>0</v>
      </c>
      <c r="AZ577" s="11">
        <v>0</v>
      </c>
      <c r="BA577" s="11">
        <v>0</v>
      </c>
      <c r="BB577" s="11">
        <f t="shared" ref="BB577:BQ578" si="1667">SUM(BB578)</f>
        <v>0</v>
      </c>
      <c r="BC577" s="11">
        <f t="shared" si="1667"/>
        <v>0</v>
      </c>
      <c r="BD577" s="11">
        <f t="shared" si="1667"/>
        <v>0</v>
      </c>
      <c r="BE577" s="11">
        <f t="shared" si="1667"/>
        <v>0</v>
      </c>
      <c r="BF577" s="11">
        <f t="shared" si="1667"/>
        <v>0</v>
      </c>
      <c r="BG577" s="11">
        <f t="shared" si="1667"/>
        <v>0</v>
      </c>
      <c r="BH577" s="11">
        <f t="shared" si="1667"/>
        <v>0</v>
      </c>
      <c r="BI577" s="11">
        <f t="shared" si="1667"/>
        <v>0</v>
      </c>
      <c r="BJ577" s="11">
        <f t="shared" si="1667"/>
        <v>0</v>
      </c>
      <c r="BK577" s="11">
        <f t="shared" si="1667"/>
        <v>0</v>
      </c>
      <c r="BL577" s="11">
        <f t="shared" si="1667"/>
        <v>0</v>
      </c>
      <c r="BM577" s="11">
        <f t="shared" si="1667"/>
        <v>0</v>
      </c>
      <c r="BN577" s="11">
        <f t="shared" si="1667"/>
        <v>0</v>
      </c>
      <c r="BO577" s="11">
        <f t="shared" si="1667"/>
        <v>0</v>
      </c>
      <c r="BP577" s="11">
        <f t="shared" si="1667"/>
        <v>0</v>
      </c>
      <c r="BQ577" s="11">
        <f t="shared" si="1667"/>
        <v>0</v>
      </c>
      <c r="BR577" s="11">
        <v>0</v>
      </c>
      <c r="BS577" s="11">
        <v>0</v>
      </c>
      <c r="BT577" s="11">
        <f t="shared" ref="BT577:BX578" si="1668">SUM(BT578)</f>
        <v>0</v>
      </c>
      <c r="BU577" s="11">
        <f t="shared" si="1668"/>
        <v>1100</v>
      </c>
      <c r="BV577" s="11">
        <f t="shared" si="1668"/>
        <v>1100</v>
      </c>
      <c r="BW577" s="11">
        <f t="shared" si="1668"/>
        <v>0</v>
      </c>
      <c r="BX577" s="11">
        <f t="shared" si="1668"/>
        <v>0</v>
      </c>
      <c r="BY577" s="11">
        <f t="shared" ref="BY577:BY578" si="1669">SUM(BY578)</f>
        <v>0</v>
      </c>
      <c r="BZ577" s="11">
        <f t="shared" ref="BZ577:BZ578" si="1670">SUM(BZ578)</f>
        <v>0</v>
      </c>
      <c r="CA577" s="11">
        <f t="shared" si="1612"/>
        <v>1100</v>
      </c>
      <c r="CB577" s="123">
        <f t="shared" si="1623"/>
        <v>100</v>
      </c>
    </row>
    <row r="578" spans="1:80" x14ac:dyDescent="0.25">
      <c r="A578" s="4" t="s">
        <v>238</v>
      </c>
      <c r="B578" s="4" t="s">
        <v>88</v>
      </c>
      <c r="C578" s="4" t="s">
        <v>28</v>
      </c>
      <c r="D578" s="79" t="s">
        <v>299</v>
      </c>
      <c r="E578" s="78" t="s">
        <v>67</v>
      </c>
      <c r="F578" s="78" t="s">
        <v>1</v>
      </c>
      <c r="G578" s="2" t="s">
        <v>1</v>
      </c>
      <c r="H578" s="2" t="s">
        <v>68</v>
      </c>
      <c r="I578" s="12">
        <f>SUM(I579)</f>
        <v>0</v>
      </c>
      <c r="J578" s="12">
        <f t="shared" si="1611"/>
        <v>0</v>
      </c>
      <c r="K578" s="12">
        <f t="shared" si="1664"/>
        <v>0</v>
      </c>
      <c r="L578" s="12">
        <f t="shared" si="1614"/>
        <v>0</v>
      </c>
      <c r="M578" s="12">
        <f t="shared" si="1664"/>
        <v>0</v>
      </c>
      <c r="N578" s="12">
        <f t="shared" si="1664"/>
        <v>0</v>
      </c>
      <c r="O578" s="12">
        <f t="shared" si="1664"/>
        <v>0</v>
      </c>
      <c r="P578" s="12">
        <f t="shared" si="1664"/>
        <v>0</v>
      </c>
      <c r="Q578" s="12">
        <f t="shared" si="1664"/>
        <v>0</v>
      </c>
      <c r="R578" s="12">
        <f t="shared" si="1665"/>
        <v>0</v>
      </c>
      <c r="S578" s="12">
        <f t="shared" ref="S578:AG578" si="1671">SUM(S579)</f>
        <v>0</v>
      </c>
      <c r="T578" s="12">
        <f t="shared" si="1671"/>
        <v>0</v>
      </c>
      <c r="U578" s="12">
        <f t="shared" si="1671"/>
        <v>0</v>
      </c>
      <c r="V578" s="12">
        <f t="shared" si="1671"/>
        <v>0</v>
      </c>
      <c r="W578" s="12">
        <f t="shared" si="1671"/>
        <v>0</v>
      </c>
      <c r="X578" s="12">
        <f t="shared" si="1671"/>
        <v>0</v>
      </c>
      <c r="Y578" s="12">
        <f t="shared" si="1671"/>
        <v>0</v>
      </c>
      <c r="Z578" s="12">
        <f t="shared" si="1671"/>
        <v>0</v>
      </c>
      <c r="AA578" s="12">
        <f t="shared" si="1671"/>
        <v>0</v>
      </c>
      <c r="AB578" s="12">
        <f t="shared" si="1671"/>
        <v>0</v>
      </c>
      <c r="AC578" s="12">
        <f t="shared" si="1671"/>
        <v>0</v>
      </c>
      <c r="AD578" s="12">
        <f t="shared" si="1671"/>
        <v>0</v>
      </c>
      <c r="AE578" s="12">
        <f t="shared" si="1671"/>
        <v>0</v>
      </c>
      <c r="AF578" s="12">
        <f t="shared" si="1671"/>
        <v>0</v>
      </c>
      <c r="AG578" s="12">
        <f t="shared" si="1671"/>
        <v>0</v>
      </c>
      <c r="AH578" s="12">
        <v>0</v>
      </c>
      <c r="AI578" s="12">
        <v>0</v>
      </c>
      <c r="AJ578" s="12">
        <f t="shared" si="1666"/>
        <v>0</v>
      </c>
      <c r="AK578" s="12">
        <f t="shared" ref="AK578:AY578" si="1672">SUM(AK579)</f>
        <v>0</v>
      </c>
      <c r="AL578" s="12">
        <f t="shared" si="1672"/>
        <v>0</v>
      </c>
      <c r="AM578" s="12">
        <f t="shared" si="1672"/>
        <v>0</v>
      </c>
      <c r="AN578" s="12">
        <f t="shared" si="1672"/>
        <v>0</v>
      </c>
      <c r="AO578" s="12">
        <f t="shared" si="1672"/>
        <v>0</v>
      </c>
      <c r="AP578" s="12">
        <f t="shared" si="1672"/>
        <v>0</v>
      </c>
      <c r="AQ578" s="12">
        <f t="shared" si="1672"/>
        <v>0</v>
      </c>
      <c r="AR578" s="12">
        <f t="shared" si="1672"/>
        <v>0</v>
      </c>
      <c r="AS578" s="12">
        <f t="shared" si="1672"/>
        <v>0</v>
      </c>
      <c r="AT578" s="12">
        <f t="shared" si="1672"/>
        <v>0</v>
      </c>
      <c r="AU578" s="12">
        <f t="shared" si="1672"/>
        <v>0</v>
      </c>
      <c r="AV578" s="12">
        <f t="shared" si="1672"/>
        <v>0</v>
      </c>
      <c r="AW578" s="12">
        <f t="shared" si="1672"/>
        <v>0</v>
      </c>
      <c r="AX578" s="12">
        <f t="shared" si="1672"/>
        <v>0</v>
      </c>
      <c r="AY578" s="12">
        <f t="shared" si="1672"/>
        <v>0</v>
      </c>
      <c r="AZ578" s="12">
        <v>0</v>
      </c>
      <c r="BA578" s="12">
        <v>0</v>
      </c>
      <c r="BB578" s="12">
        <f t="shared" si="1667"/>
        <v>0</v>
      </c>
      <c r="BC578" s="12">
        <f t="shared" ref="BC578:BQ578" si="1673">SUM(BC579)</f>
        <v>0</v>
      </c>
      <c r="BD578" s="12">
        <f t="shared" si="1673"/>
        <v>0</v>
      </c>
      <c r="BE578" s="12">
        <f t="shared" si="1673"/>
        <v>0</v>
      </c>
      <c r="BF578" s="12">
        <f t="shared" si="1673"/>
        <v>0</v>
      </c>
      <c r="BG578" s="12">
        <f t="shared" si="1673"/>
        <v>0</v>
      </c>
      <c r="BH578" s="12">
        <f t="shared" si="1673"/>
        <v>0</v>
      </c>
      <c r="BI578" s="12">
        <f t="shared" si="1673"/>
        <v>0</v>
      </c>
      <c r="BJ578" s="12">
        <f t="shared" si="1673"/>
        <v>0</v>
      </c>
      <c r="BK578" s="12">
        <f t="shared" si="1673"/>
        <v>0</v>
      </c>
      <c r="BL578" s="12">
        <f t="shared" si="1673"/>
        <v>0</v>
      </c>
      <c r="BM578" s="12">
        <f t="shared" si="1673"/>
        <v>0</v>
      </c>
      <c r="BN578" s="12">
        <f t="shared" si="1673"/>
        <v>0</v>
      </c>
      <c r="BO578" s="12">
        <f t="shared" si="1673"/>
        <v>0</v>
      </c>
      <c r="BP578" s="12">
        <f t="shared" si="1673"/>
        <v>0</v>
      </c>
      <c r="BQ578" s="12">
        <f t="shared" si="1673"/>
        <v>0</v>
      </c>
      <c r="BR578" s="12">
        <v>0</v>
      </c>
      <c r="BS578" s="12">
        <v>0</v>
      </c>
      <c r="BT578" s="12">
        <f t="shared" si="1668"/>
        <v>0</v>
      </c>
      <c r="BU578" s="12">
        <f t="shared" si="1668"/>
        <v>1100</v>
      </c>
      <c r="BV578" s="12">
        <f t="shared" si="1668"/>
        <v>1100</v>
      </c>
      <c r="BW578" s="12">
        <f t="shared" si="1668"/>
        <v>0</v>
      </c>
      <c r="BX578" s="12">
        <f t="shared" si="1668"/>
        <v>0</v>
      </c>
      <c r="BY578" s="12">
        <f t="shared" si="1669"/>
        <v>0</v>
      </c>
      <c r="BZ578" s="12">
        <f t="shared" si="1670"/>
        <v>0</v>
      </c>
      <c r="CA578" s="12">
        <f t="shared" si="1612"/>
        <v>1100</v>
      </c>
      <c r="CB578" s="124">
        <f t="shared" si="1623"/>
        <v>100</v>
      </c>
    </row>
    <row r="579" spans="1:80" x14ac:dyDescent="0.25">
      <c r="A579" s="4" t="s">
        <v>238</v>
      </c>
      <c r="B579" s="4" t="s">
        <v>88</v>
      </c>
      <c r="C579" s="4" t="s">
        <v>28</v>
      </c>
      <c r="D579" s="79" t="s">
        <v>299</v>
      </c>
      <c r="E579" s="89">
        <v>6148</v>
      </c>
      <c r="F579" s="79"/>
      <c r="G579" s="74" t="s">
        <v>1890</v>
      </c>
      <c r="H579" s="13" t="s">
        <v>76</v>
      </c>
      <c r="I579" s="14">
        <v>0</v>
      </c>
      <c r="J579" s="14">
        <f t="shared" si="1611"/>
        <v>0</v>
      </c>
      <c r="K579" s="14">
        <v>0</v>
      </c>
      <c r="L579" s="14">
        <f t="shared" si="1614"/>
        <v>0</v>
      </c>
      <c r="M579" s="14">
        <v>0</v>
      </c>
      <c r="N579" s="14">
        <v>0</v>
      </c>
      <c r="O579" s="14">
        <v>0</v>
      </c>
      <c r="P579" s="14">
        <v>0</v>
      </c>
      <c r="Q579" s="14">
        <v>0</v>
      </c>
      <c r="R579" s="14">
        <v>0</v>
      </c>
      <c r="S579" s="14"/>
      <c r="T579" s="14"/>
      <c r="U579" s="14"/>
      <c r="V579" s="14"/>
      <c r="W579" s="14"/>
      <c r="X579" s="14">
        <f t="shared" si="1539"/>
        <v>0</v>
      </c>
      <c r="Y579" s="14"/>
      <c r="Z579" s="14"/>
      <c r="AA579" s="14"/>
      <c r="AB579" s="14"/>
      <c r="AC579" s="14"/>
      <c r="AD579" s="14"/>
      <c r="AE579" s="14"/>
      <c r="AF579" s="14"/>
      <c r="AG579" s="14"/>
      <c r="AH579" s="14">
        <v>0</v>
      </c>
      <c r="AI579" s="14">
        <v>0</v>
      </c>
      <c r="AJ579" s="14">
        <v>0</v>
      </c>
      <c r="AK579" s="14"/>
      <c r="AL579" s="14"/>
      <c r="AM579" s="14"/>
      <c r="AN579" s="14"/>
      <c r="AO579" s="14"/>
      <c r="AP579" s="14">
        <f t="shared" si="1540"/>
        <v>0</v>
      </c>
      <c r="AQ579" s="14"/>
      <c r="AR579" s="14"/>
      <c r="AS579" s="14"/>
      <c r="AT579" s="14"/>
      <c r="AU579" s="14"/>
      <c r="AV579" s="14"/>
      <c r="AW579" s="14"/>
      <c r="AX579" s="14"/>
      <c r="AY579" s="14"/>
      <c r="AZ579" s="14">
        <v>0</v>
      </c>
      <c r="BA579" s="14">
        <v>0</v>
      </c>
      <c r="BB579" s="14">
        <v>0</v>
      </c>
      <c r="BC579" s="14"/>
      <c r="BD579" s="14"/>
      <c r="BE579" s="14"/>
      <c r="BF579" s="14"/>
      <c r="BG579" s="14"/>
      <c r="BH579" s="14">
        <f t="shared" si="1541"/>
        <v>0</v>
      </c>
      <c r="BI579" s="14"/>
      <c r="BJ579" s="14"/>
      <c r="BK579" s="14"/>
      <c r="BL579" s="14"/>
      <c r="BM579" s="14"/>
      <c r="BN579" s="14"/>
      <c r="BO579" s="14"/>
      <c r="BP579" s="14"/>
      <c r="BQ579" s="14"/>
      <c r="BR579" s="14">
        <v>0</v>
      </c>
      <c r="BS579" s="14">
        <v>0</v>
      </c>
      <c r="BT579" s="14">
        <v>0</v>
      </c>
      <c r="BU579" s="14">
        <v>1100</v>
      </c>
      <c r="BV579" s="14">
        <v>1100</v>
      </c>
      <c r="BW579" s="14">
        <f t="shared" si="1528"/>
        <v>0</v>
      </c>
      <c r="BX579" s="14"/>
      <c r="BY579" s="14"/>
      <c r="BZ579" s="14"/>
      <c r="CA579" s="14">
        <f t="shared" si="1612"/>
        <v>1100</v>
      </c>
      <c r="CB579" s="122">
        <f t="shared" si="1623"/>
        <v>100</v>
      </c>
    </row>
    <row r="580" spans="1:80" ht="22.5" x14ac:dyDescent="0.25">
      <c r="A580" s="1" t="s">
        <v>1</v>
      </c>
      <c r="B580" s="1" t="s">
        <v>1</v>
      </c>
      <c r="C580" s="1" t="s">
        <v>1</v>
      </c>
      <c r="D580" s="78" t="s">
        <v>1</v>
      </c>
      <c r="E580" s="78" t="s">
        <v>1</v>
      </c>
      <c r="F580" s="78" t="s">
        <v>1</v>
      </c>
      <c r="G580" s="2" t="s">
        <v>1</v>
      </c>
      <c r="H580" s="10" t="s">
        <v>77</v>
      </c>
      <c r="I580" s="11">
        <f>SUM(I581)</f>
        <v>132000</v>
      </c>
      <c r="J580" s="11">
        <f t="shared" si="1611"/>
        <v>125050</v>
      </c>
      <c r="K580" s="11">
        <f t="shared" ref="K580:Q580" si="1674">SUM(K581)</f>
        <v>125050</v>
      </c>
      <c r="L580" s="11">
        <f t="shared" si="1614"/>
        <v>0</v>
      </c>
      <c r="M580" s="11">
        <f t="shared" si="1674"/>
        <v>0</v>
      </c>
      <c r="N580" s="11">
        <f t="shared" si="1674"/>
        <v>0</v>
      </c>
      <c r="O580" s="11">
        <f t="shared" si="1674"/>
        <v>0</v>
      </c>
      <c r="P580" s="11">
        <f t="shared" si="1674"/>
        <v>0</v>
      </c>
      <c r="Q580" s="11">
        <f t="shared" si="1674"/>
        <v>0</v>
      </c>
      <c r="R580" s="11">
        <f t="shared" ref="R580:AG580" si="1675">SUM(R581)</f>
        <v>0</v>
      </c>
      <c r="S580" s="11">
        <f t="shared" si="1675"/>
        <v>0</v>
      </c>
      <c r="T580" s="11">
        <f t="shared" si="1675"/>
        <v>0</v>
      </c>
      <c r="U580" s="11">
        <f t="shared" si="1675"/>
        <v>0</v>
      </c>
      <c r="V580" s="11">
        <f t="shared" si="1675"/>
        <v>0</v>
      </c>
      <c r="W580" s="11">
        <f t="shared" si="1675"/>
        <v>0</v>
      </c>
      <c r="X580" s="11">
        <f t="shared" si="1675"/>
        <v>0</v>
      </c>
      <c r="Y580" s="11">
        <f t="shared" si="1675"/>
        <v>0</v>
      </c>
      <c r="Z580" s="11">
        <f t="shared" si="1675"/>
        <v>0</v>
      </c>
      <c r="AA580" s="11">
        <f t="shared" si="1675"/>
        <v>0</v>
      </c>
      <c r="AB580" s="11">
        <f t="shared" si="1675"/>
        <v>0</v>
      </c>
      <c r="AC580" s="11">
        <f t="shared" si="1675"/>
        <v>0</v>
      </c>
      <c r="AD580" s="11">
        <f t="shared" si="1675"/>
        <v>0</v>
      </c>
      <c r="AE580" s="11">
        <f t="shared" si="1675"/>
        <v>0</v>
      </c>
      <c r="AF580" s="11">
        <f t="shared" si="1675"/>
        <v>0</v>
      </c>
      <c r="AG580" s="11">
        <f t="shared" si="1675"/>
        <v>0</v>
      </c>
      <c r="AH580" s="11">
        <v>0</v>
      </c>
      <c r="AI580" s="11">
        <v>0</v>
      </c>
      <c r="AJ580" s="11">
        <f t="shared" ref="AJ580:AY580" si="1676">SUM(AJ581)</f>
        <v>0</v>
      </c>
      <c r="AK580" s="11">
        <f t="shared" si="1676"/>
        <v>0</v>
      </c>
      <c r="AL580" s="11">
        <f t="shared" si="1676"/>
        <v>0</v>
      </c>
      <c r="AM580" s="11">
        <f t="shared" si="1676"/>
        <v>0</v>
      </c>
      <c r="AN580" s="11">
        <f t="shared" si="1676"/>
        <v>0</v>
      </c>
      <c r="AO580" s="11">
        <f t="shared" si="1676"/>
        <v>0</v>
      </c>
      <c r="AP580" s="11">
        <f t="shared" si="1676"/>
        <v>0</v>
      </c>
      <c r="AQ580" s="11">
        <f t="shared" si="1676"/>
        <v>0</v>
      </c>
      <c r="AR580" s="11">
        <f t="shared" si="1676"/>
        <v>0</v>
      </c>
      <c r="AS580" s="11">
        <f t="shared" si="1676"/>
        <v>0</v>
      </c>
      <c r="AT580" s="11">
        <f t="shared" si="1676"/>
        <v>0</v>
      </c>
      <c r="AU580" s="11">
        <f t="shared" si="1676"/>
        <v>0</v>
      </c>
      <c r="AV580" s="11">
        <f t="shared" si="1676"/>
        <v>0</v>
      </c>
      <c r="AW580" s="11">
        <f t="shared" si="1676"/>
        <v>0</v>
      </c>
      <c r="AX580" s="11">
        <f t="shared" si="1676"/>
        <v>0</v>
      </c>
      <c r="AY580" s="11">
        <f t="shared" si="1676"/>
        <v>0</v>
      </c>
      <c r="AZ580" s="11">
        <v>0</v>
      </c>
      <c r="BA580" s="11">
        <v>0</v>
      </c>
      <c r="BB580" s="11">
        <f t="shared" ref="BB580:BQ580" si="1677">SUM(BB581)</f>
        <v>0</v>
      </c>
      <c r="BC580" s="11">
        <f t="shared" si="1677"/>
        <v>0</v>
      </c>
      <c r="BD580" s="11">
        <f t="shared" si="1677"/>
        <v>0</v>
      </c>
      <c r="BE580" s="11">
        <f t="shared" si="1677"/>
        <v>0</v>
      </c>
      <c r="BF580" s="11">
        <f t="shared" si="1677"/>
        <v>0</v>
      </c>
      <c r="BG580" s="11">
        <f t="shared" si="1677"/>
        <v>0</v>
      </c>
      <c r="BH580" s="11">
        <f t="shared" si="1677"/>
        <v>0</v>
      </c>
      <c r="BI580" s="11">
        <f t="shared" si="1677"/>
        <v>0</v>
      </c>
      <c r="BJ580" s="11">
        <f t="shared" si="1677"/>
        <v>0</v>
      </c>
      <c r="BK580" s="11">
        <f t="shared" si="1677"/>
        <v>0</v>
      </c>
      <c r="BL580" s="11">
        <f t="shared" si="1677"/>
        <v>0</v>
      </c>
      <c r="BM580" s="11">
        <f t="shared" si="1677"/>
        <v>0</v>
      </c>
      <c r="BN580" s="11">
        <f t="shared" si="1677"/>
        <v>0</v>
      </c>
      <c r="BO580" s="11">
        <f t="shared" si="1677"/>
        <v>0</v>
      </c>
      <c r="BP580" s="11">
        <f t="shared" si="1677"/>
        <v>0</v>
      </c>
      <c r="BQ580" s="11">
        <f t="shared" si="1677"/>
        <v>0</v>
      </c>
      <c r="BR580" s="11">
        <v>0</v>
      </c>
      <c r="BS580" s="11">
        <v>0</v>
      </c>
      <c r="BT580" s="11">
        <f t="shared" ref="BT580:BX580" si="1678">SUM(BT581)</f>
        <v>435050</v>
      </c>
      <c r="BU580" s="11">
        <f t="shared" si="1678"/>
        <v>190050</v>
      </c>
      <c r="BV580" s="11">
        <f t="shared" si="1678"/>
        <v>119000</v>
      </c>
      <c r="BW580" s="11">
        <f t="shared" si="1678"/>
        <v>5050</v>
      </c>
      <c r="BX580" s="11">
        <f t="shared" si="1678"/>
        <v>5050</v>
      </c>
      <c r="BY580" s="11">
        <f t="shared" ref="BY580" si="1679">SUM(BY581)</f>
        <v>0</v>
      </c>
      <c r="BZ580" s="11">
        <f t="shared" ref="BZ580" si="1680">SUM(BZ581)</f>
        <v>0</v>
      </c>
      <c r="CA580" s="11">
        <f t="shared" si="1612"/>
        <v>124050</v>
      </c>
      <c r="CB580" s="123">
        <f t="shared" si="1623"/>
        <v>65.272296764009468</v>
      </c>
    </row>
    <row r="581" spans="1:80" x14ac:dyDescent="0.25">
      <c r="A581" s="4" t="s">
        <v>238</v>
      </c>
      <c r="B581" s="4" t="s">
        <v>88</v>
      </c>
      <c r="C581" s="4" t="s">
        <v>28</v>
      </c>
      <c r="D581" s="79" t="s">
        <v>299</v>
      </c>
      <c r="E581" s="78" t="s">
        <v>78</v>
      </c>
      <c r="F581" s="78" t="s">
        <v>1</v>
      </c>
      <c r="G581" s="2" t="s">
        <v>1</v>
      </c>
      <c r="H581" s="2" t="s">
        <v>79</v>
      </c>
      <c r="I581" s="12">
        <f>SUM(I582:I584)</f>
        <v>132000</v>
      </c>
      <c r="J581" s="12">
        <f t="shared" si="1611"/>
        <v>125050</v>
      </c>
      <c r="K581" s="12">
        <f t="shared" ref="K581" si="1681">SUM(K582:K584)</f>
        <v>125050</v>
      </c>
      <c r="L581" s="12">
        <f t="shared" si="1614"/>
        <v>0</v>
      </c>
      <c r="M581" s="12">
        <f t="shared" ref="M581:Q581" si="1682">SUM(M582:M584)</f>
        <v>0</v>
      </c>
      <c r="N581" s="12">
        <f t="shared" si="1682"/>
        <v>0</v>
      </c>
      <c r="O581" s="12">
        <f t="shared" si="1682"/>
        <v>0</v>
      </c>
      <c r="P581" s="12">
        <f t="shared" si="1682"/>
        <v>0</v>
      </c>
      <c r="Q581" s="12">
        <f t="shared" si="1682"/>
        <v>0</v>
      </c>
      <c r="R581" s="12">
        <f t="shared" ref="R581:AG581" si="1683">SUM(R582:R584)</f>
        <v>0</v>
      </c>
      <c r="S581" s="12">
        <f t="shared" si="1683"/>
        <v>0</v>
      </c>
      <c r="T581" s="12">
        <f t="shared" si="1683"/>
        <v>0</v>
      </c>
      <c r="U581" s="12">
        <f t="shared" si="1683"/>
        <v>0</v>
      </c>
      <c r="V581" s="12">
        <f t="shared" si="1683"/>
        <v>0</v>
      </c>
      <c r="W581" s="12">
        <f t="shared" si="1683"/>
        <v>0</v>
      </c>
      <c r="X581" s="12">
        <f t="shared" ref="X581" si="1684">SUM(X582:X584)</f>
        <v>0</v>
      </c>
      <c r="Y581" s="12">
        <f t="shared" si="1683"/>
        <v>0</v>
      </c>
      <c r="Z581" s="12">
        <f t="shared" si="1683"/>
        <v>0</v>
      </c>
      <c r="AA581" s="12">
        <f t="shared" si="1683"/>
        <v>0</v>
      </c>
      <c r="AB581" s="12">
        <f t="shared" si="1683"/>
        <v>0</v>
      </c>
      <c r="AC581" s="12">
        <f t="shared" si="1683"/>
        <v>0</v>
      </c>
      <c r="AD581" s="12">
        <f t="shared" si="1683"/>
        <v>0</v>
      </c>
      <c r="AE581" s="12">
        <f t="shared" si="1683"/>
        <v>0</v>
      </c>
      <c r="AF581" s="12">
        <f t="shared" si="1683"/>
        <v>0</v>
      </c>
      <c r="AG581" s="12">
        <f t="shared" si="1683"/>
        <v>0</v>
      </c>
      <c r="AH581" s="12">
        <v>0</v>
      </c>
      <c r="AI581" s="12">
        <v>0</v>
      </c>
      <c r="AJ581" s="12">
        <f t="shared" ref="AJ581:AY581" si="1685">SUM(AJ582:AJ584)</f>
        <v>0</v>
      </c>
      <c r="AK581" s="12">
        <f t="shared" si="1685"/>
        <v>0</v>
      </c>
      <c r="AL581" s="12">
        <f t="shared" si="1685"/>
        <v>0</v>
      </c>
      <c r="AM581" s="12">
        <f t="shared" si="1685"/>
        <v>0</v>
      </c>
      <c r="AN581" s="12">
        <f t="shared" si="1685"/>
        <v>0</v>
      </c>
      <c r="AO581" s="12">
        <f t="shared" si="1685"/>
        <v>0</v>
      </c>
      <c r="AP581" s="12">
        <f t="shared" ref="AP581" si="1686">SUM(AP582:AP584)</f>
        <v>0</v>
      </c>
      <c r="AQ581" s="12">
        <f t="shared" si="1685"/>
        <v>0</v>
      </c>
      <c r="AR581" s="12">
        <f t="shared" si="1685"/>
        <v>0</v>
      </c>
      <c r="AS581" s="12">
        <f t="shared" si="1685"/>
        <v>0</v>
      </c>
      <c r="AT581" s="12">
        <f t="shared" si="1685"/>
        <v>0</v>
      </c>
      <c r="AU581" s="12">
        <f t="shared" si="1685"/>
        <v>0</v>
      </c>
      <c r="AV581" s="12">
        <f t="shared" si="1685"/>
        <v>0</v>
      </c>
      <c r="AW581" s="12">
        <f t="shared" si="1685"/>
        <v>0</v>
      </c>
      <c r="AX581" s="12">
        <f t="shared" si="1685"/>
        <v>0</v>
      </c>
      <c r="AY581" s="12">
        <f t="shared" si="1685"/>
        <v>0</v>
      </c>
      <c r="AZ581" s="12">
        <v>0</v>
      </c>
      <c r="BA581" s="12">
        <v>0</v>
      </c>
      <c r="BB581" s="12">
        <f t="shared" ref="BB581:BQ581" si="1687">SUM(BB582:BB584)</f>
        <v>0</v>
      </c>
      <c r="BC581" s="12">
        <f t="shared" si="1687"/>
        <v>0</v>
      </c>
      <c r="BD581" s="12">
        <f t="shared" si="1687"/>
        <v>0</v>
      </c>
      <c r="BE581" s="12">
        <f t="shared" si="1687"/>
        <v>0</v>
      </c>
      <c r="BF581" s="12">
        <f t="shared" si="1687"/>
        <v>0</v>
      </c>
      <c r="BG581" s="12">
        <f t="shared" si="1687"/>
        <v>0</v>
      </c>
      <c r="BH581" s="12">
        <f t="shared" ref="BH581" si="1688">SUM(BH582:BH584)</f>
        <v>0</v>
      </c>
      <c r="BI581" s="12">
        <f t="shared" si="1687"/>
        <v>0</v>
      </c>
      <c r="BJ581" s="12">
        <f t="shared" si="1687"/>
        <v>0</v>
      </c>
      <c r="BK581" s="12">
        <f t="shared" si="1687"/>
        <v>0</v>
      </c>
      <c r="BL581" s="12">
        <f t="shared" si="1687"/>
        <v>0</v>
      </c>
      <c r="BM581" s="12">
        <f t="shared" si="1687"/>
        <v>0</v>
      </c>
      <c r="BN581" s="12">
        <f t="shared" si="1687"/>
        <v>0</v>
      </c>
      <c r="BO581" s="12">
        <f t="shared" si="1687"/>
        <v>0</v>
      </c>
      <c r="BP581" s="12">
        <f t="shared" si="1687"/>
        <v>0</v>
      </c>
      <c r="BQ581" s="12">
        <f t="shared" si="1687"/>
        <v>0</v>
      </c>
      <c r="BR581" s="12">
        <v>0</v>
      </c>
      <c r="BS581" s="12">
        <v>0</v>
      </c>
      <c r="BT581" s="12">
        <f t="shared" ref="BT581:BX581" si="1689">SUM(BT582:BT584)</f>
        <v>435050</v>
      </c>
      <c r="BU581" s="12">
        <f t="shared" si="1689"/>
        <v>190050</v>
      </c>
      <c r="BV581" s="12">
        <f t="shared" si="1689"/>
        <v>119000</v>
      </c>
      <c r="BW581" s="12">
        <f t="shared" si="1689"/>
        <v>5050</v>
      </c>
      <c r="BX581" s="12">
        <f t="shared" si="1689"/>
        <v>5050</v>
      </c>
      <c r="BY581" s="12">
        <f t="shared" ref="BY581" si="1690">SUM(BY582:BY584)</f>
        <v>0</v>
      </c>
      <c r="BZ581" s="12">
        <f t="shared" ref="BZ581" si="1691">SUM(BZ582:BZ584)</f>
        <v>0</v>
      </c>
      <c r="CA581" s="12">
        <f t="shared" si="1612"/>
        <v>124050</v>
      </c>
      <c r="CB581" s="124">
        <f t="shared" si="1623"/>
        <v>65.272296764009468</v>
      </c>
    </row>
    <row r="582" spans="1:80" x14ac:dyDescent="0.25">
      <c r="A582" s="4" t="s">
        <v>238</v>
      </c>
      <c r="B582" s="4" t="s">
        <v>88</v>
      </c>
      <c r="C582" s="4" t="s">
        <v>28</v>
      </c>
      <c r="D582" s="79" t="s">
        <v>299</v>
      </c>
      <c r="E582" s="89">
        <v>8213</v>
      </c>
      <c r="F582" s="79"/>
      <c r="G582" s="74" t="s">
        <v>1890</v>
      </c>
      <c r="H582" s="13" t="s">
        <v>81</v>
      </c>
      <c r="I582" s="14">
        <v>130000</v>
      </c>
      <c r="J582" s="14">
        <f t="shared" si="1611"/>
        <v>82250</v>
      </c>
      <c r="K582" s="14">
        <v>82250</v>
      </c>
      <c r="L582" s="14">
        <f t="shared" si="1614"/>
        <v>0</v>
      </c>
      <c r="M582" s="14">
        <v>0</v>
      </c>
      <c r="N582" s="14">
        <v>0</v>
      </c>
      <c r="O582" s="14">
        <v>0</v>
      </c>
      <c r="P582" s="14">
        <v>0</v>
      </c>
      <c r="Q582" s="14">
        <v>0</v>
      </c>
      <c r="R582" s="14">
        <v>0</v>
      </c>
      <c r="S582" s="14"/>
      <c r="T582" s="14"/>
      <c r="U582" s="14"/>
      <c r="V582" s="14"/>
      <c r="W582" s="14"/>
      <c r="X582" s="14">
        <f t="shared" si="1539"/>
        <v>0</v>
      </c>
      <c r="Y582" s="14"/>
      <c r="Z582" s="14"/>
      <c r="AA582" s="14"/>
      <c r="AB582" s="14"/>
      <c r="AC582" s="14"/>
      <c r="AD582" s="14"/>
      <c r="AE582" s="14"/>
      <c r="AF582" s="14"/>
      <c r="AG582" s="14"/>
      <c r="AH582" s="14">
        <v>0</v>
      </c>
      <c r="AI582" s="14">
        <v>0</v>
      </c>
      <c r="AJ582" s="14">
        <v>0</v>
      </c>
      <c r="AK582" s="14"/>
      <c r="AL582" s="14"/>
      <c r="AM582" s="14"/>
      <c r="AN582" s="14"/>
      <c r="AO582" s="14"/>
      <c r="AP582" s="14">
        <f t="shared" si="1540"/>
        <v>0</v>
      </c>
      <c r="AQ582" s="14"/>
      <c r="AR582" s="14"/>
      <c r="AS582" s="14"/>
      <c r="AT582" s="14"/>
      <c r="AU582" s="14"/>
      <c r="AV582" s="14"/>
      <c r="AW582" s="14"/>
      <c r="AX582" s="14"/>
      <c r="AY582" s="14"/>
      <c r="AZ582" s="14">
        <v>0</v>
      </c>
      <c r="BA582" s="14">
        <v>0</v>
      </c>
      <c r="BB582" s="14">
        <v>0</v>
      </c>
      <c r="BC582" s="14"/>
      <c r="BD582" s="14"/>
      <c r="BE582" s="14"/>
      <c r="BF582" s="14"/>
      <c r="BG582" s="14"/>
      <c r="BH582" s="14">
        <f t="shared" si="1541"/>
        <v>0</v>
      </c>
      <c r="BI582" s="14"/>
      <c r="BJ582" s="14"/>
      <c r="BK582" s="14"/>
      <c r="BL582" s="14"/>
      <c r="BM582" s="14"/>
      <c r="BN582" s="14"/>
      <c r="BO582" s="14"/>
      <c r="BP582" s="14"/>
      <c r="BQ582" s="14"/>
      <c r="BR582" s="14">
        <v>0</v>
      </c>
      <c r="BS582" s="14">
        <v>0</v>
      </c>
      <c r="BT582" s="14">
        <v>327250</v>
      </c>
      <c r="BU582" s="14">
        <v>82250</v>
      </c>
      <c r="BV582" s="14">
        <v>77200</v>
      </c>
      <c r="BW582" s="14">
        <f t="shared" si="1528"/>
        <v>5050</v>
      </c>
      <c r="BX582" s="14">
        <v>5050</v>
      </c>
      <c r="BY582" s="14"/>
      <c r="BZ582" s="14">
        <v>0</v>
      </c>
      <c r="CA582" s="14">
        <f t="shared" si="1612"/>
        <v>82250</v>
      </c>
      <c r="CB582" s="122">
        <f t="shared" si="1623"/>
        <v>100</v>
      </c>
    </row>
    <row r="583" spans="1:80" x14ac:dyDescent="0.25">
      <c r="A583" s="4" t="s">
        <v>238</v>
      </c>
      <c r="B583" s="4" t="s">
        <v>88</v>
      </c>
      <c r="C583" s="4" t="s">
        <v>28</v>
      </c>
      <c r="D583" s="79" t="s">
        <v>299</v>
      </c>
      <c r="E583" s="89">
        <v>8215</v>
      </c>
      <c r="F583" s="79"/>
      <c r="G583" s="74" t="s">
        <v>1890</v>
      </c>
      <c r="H583" s="13" t="s">
        <v>183</v>
      </c>
      <c r="I583" s="14">
        <v>1000</v>
      </c>
      <c r="J583" s="14">
        <f t="shared" si="1611"/>
        <v>41800</v>
      </c>
      <c r="K583" s="14">
        <v>41800</v>
      </c>
      <c r="L583" s="14">
        <f t="shared" si="1614"/>
        <v>0</v>
      </c>
      <c r="M583" s="14">
        <v>0</v>
      </c>
      <c r="N583" s="14">
        <v>0</v>
      </c>
      <c r="O583" s="14">
        <v>0</v>
      </c>
      <c r="P583" s="14">
        <v>0</v>
      </c>
      <c r="Q583" s="14">
        <v>0</v>
      </c>
      <c r="R583" s="14">
        <v>0</v>
      </c>
      <c r="S583" s="14"/>
      <c r="T583" s="14"/>
      <c r="U583" s="14"/>
      <c r="V583" s="14"/>
      <c r="W583" s="14"/>
      <c r="X583" s="14">
        <f t="shared" si="1539"/>
        <v>0</v>
      </c>
      <c r="Y583" s="14"/>
      <c r="Z583" s="14"/>
      <c r="AA583" s="14"/>
      <c r="AB583" s="14"/>
      <c r="AC583" s="14"/>
      <c r="AD583" s="14"/>
      <c r="AE583" s="14"/>
      <c r="AF583" s="14"/>
      <c r="AG583" s="14"/>
      <c r="AH583" s="14">
        <v>0</v>
      </c>
      <c r="AI583" s="14">
        <v>0</v>
      </c>
      <c r="AJ583" s="14">
        <v>0</v>
      </c>
      <c r="AK583" s="14"/>
      <c r="AL583" s="14"/>
      <c r="AM583" s="14"/>
      <c r="AN583" s="14"/>
      <c r="AO583" s="14"/>
      <c r="AP583" s="14">
        <f t="shared" si="1540"/>
        <v>0</v>
      </c>
      <c r="AQ583" s="14"/>
      <c r="AR583" s="14"/>
      <c r="AS583" s="14"/>
      <c r="AT583" s="14"/>
      <c r="AU583" s="14"/>
      <c r="AV583" s="14"/>
      <c r="AW583" s="14"/>
      <c r="AX583" s="14"/>
      <c r="AY583" s="14"/>
      <c r="AZ583" s="14">
        <v>0</v>
      </c>
      <c r="BA583" s="14">
        <v>0</v>
      </c>
      <c r="BB583" s="14">
        <v>0</v>
      </c>
      <c r="BC583" s="14"/>
      <c r="BD583" s="14"/>
      <c r="BE583" s="14"/>
      <c r="BF583" s="14"/>
      <c r="BG583" s="14"/>
      <c r="BH583" s="14">
        <f t="shared" si="1541"/>
        <v>0</v>
      </c>
      <c r="BI583" s="14"/>
      <c r="BJ583" s="14"/>
      <c r="BK583" s="14"/>
      <c r="BL583" s="14"/>
      <c r="BM583" s="14"/>
      <c r="BN583" s="14"/>
      <c r="BO583" s="14"/>
      <c r="BP583" s="14"/>
      <c r="BQ583" s="14"/>
      <c r="BR583" s="14">
        <v>0</v>
      </c>
      <c r="BS583" s="14">
        <v>0</v>
      </c>
      <c r="BT583" s="14">
        <v>106800</v>
      </c>
      <c r="BU583" s="14">
        <v>106800</v>
      </c>
      <c r="BV583" s="14">
        <v>41800</v>
      </c>
      <c r="BW583" s="14">
        <f t="shared" si="1528"/>
        <v>0</v>
      </c>
      <c r="BX583" s="14">
        <v>0</v>
      </c>
      <c r="BY583" s="14"/>
      <c r="BZ583" s="14">
        <v>0</v>
      </c>
      <c r="CA583" s="14">
        <f t="shared" si="1612"/>
        <v>41800</v>
      </c>
      <c r="CB583" s="122">
        <f t="shared" si="1623"/>
        <v>39.138576779026216</v>
      </c>
    </row>
    <row r="584" spans="1:80" x14ac:dyDescent="0.25">
      <c r="A584" s="4" t="s">
        <v>238</v>
      </c>
      <c r="B584" s="4" t="s">
        <v>88</v>
      </c>
      <c r="C584" s="4" t="s">
        <v>28</v>
      </c>
      <c r="D584" s="79" t="s">
        <v>299</v>
      </c>
      <c r="E584" s="89">
        <v>8216</v>
      </c>
      <c r="F584" s="79"/>
      <c r="G584" s="74" t="s">
        <v>1890</v>
      </c>
      <c r="H584" s="13" t="s">
        <v>319</v>
      </c>
      <c r="I584" s="14">
        <v>1000</v>
      </c>
      <c r="J584" s="14">
        <f t="shared" si="1611"/>
        <v>1000</v>
      </c>
      <c r="K584" s="14">
        <v>1000</v>
      </c>
      <c r="L584" s="14">
        <f t="shared" si="1614"/>
        <v>0</v>
      </c>
      <c r="M584" s="14">
        <v>0</v>
      </c>
      <c r="N584" s="14">
        <v>0</v>
      </c>
      <c r="O584" s="14">
        <v>0</v>
      </c>
      <c r="P584" s="14">
        <v>0</v>
      </c>
      <c r="Q584" s="14">
        <v>0</v>
      </c>
      <c r="R584" s="14">
        <v>0</v>
      </c>
      <c r="S584" s="14"/>
      <c r="T584" s="14"/>
      <c r="U584" s="14"/>
      <c r="V584" s="14"/>
      <c r="W584" s="14"/>
      <c r="X584" s="14">
        <f t="shared" si="1539"/>
        <v>0</v>
      </c>
      <c r="Y584" s="14"/>
      <c r="Z584" s="14"/>
      <c r="AA584" s="14"/>
      <c r="AB584" s="14"/>
      <c r="AC584" s="14"/>
      <c r="AD584" s="14"/>
      <c r="AE584" s="14"/>
      <c r="AF584" s="14"/>
      <c r="AG584" s="14"/>
      <c r="AH584" s="14">
        <v>0</v>
      </c>
      <c r="AI584" s="14">
        <v>0</v>
      </c>
      <c r="AJ584" s="14">
        <v>0</v>
      </c>
      <c r="AK584" s="14"/>
      <c r="AL584" s="14"/>
      <c r="AM584" s="14"/>
      <c r="AN584" s="14"/>
      <c r="AO584" s="14"/>
      <c r="AP584" s="14">
        <f t="shared" si="1540"/>
        <v>0</v>
      </c>
      <c r="AQ584" s="14"/>
      <c r="AR584" s="14"/>
      <c r="AS584" s="14"/>
      <c r="AT584" s="14"/>
      <c r="AU584" s="14"/>
      <c r="AV584" s="14"/>
      <c r="AW584" s="14"/>
      <c r="AX584" s="14"/>
      <c r="AY584" s="14"/>
      <c r="AZ584" s="14">
        <v>0</v>
      </c>
      <c r="BA584" s="14">
        <v>0</v>
      </c>
      <c r="BB584" s="14">
        <v>0</v>
      </c>
      <c r="BC584" s="14"/>
      <c r="BD584" s="14"/>
      <c r="BE584" s="14"/>
      <c r="BF584" s="14"/>
      <c r="BG584" s="14"/>
      <c r="BH584" s="14">
        <f t="shared" si="1541"/>
        <v>0</v>
      </c>
      <c r="BI584" s="14"/>
      <c r="BJ584" s="14"/>
      <c r="BK584" s="14"/>
      <c r="BL584" s="14"/>
      <c r="BM584" s="14"/>
      <c r="BN584" s="14"/>
      <c r="BO584" s="14"/>
      <c r="BP584" s="14"/>
      <c r="BQ584" s="14"/>
      <c r="BR584" s="14">
        <v>0</v>
      </c>
      <c r="BS584" s="14">
        <v>0</v>
      </c>
      <c r="BT584" s="14">
        <v>1000</v>
      </c>
      <c r="BU584" s="14">
        <v>1000</v>
      </c>
      <c r="BV584" s="14">
        <v>0</v>
      </c>
      <c r="BW584" s="14">
        <f t="shared" si="1528"/>
        <v>0</v>
      </c>
      <c r="BX584" s="14">
        <v>0</v>
      </c>
      <c r="BY584" s="14">
        <v>0</v>
      </c>
      <c r="BZ584" s="14">
        <v>0</v>
      </c>
      <c r="CA584" s="14">
        <f t="shared" si="1612"/>
        <v>0</v>
      </c>
      <c r="CB584" s="122">
        <f t="shared" si="1623"/>
        <v>0</v>
      </c>
    </row>
    <row r="585" spans="1:80" x14ac:dyDescent="0.25">
      <c r="A585" s="13" t="s">
        <v>1</v>
      </c>
      <c r="B585" s="13" t="s">
        <v>1</v>
      </c>
      <c r="C585" s="13" t="s">
        <v>1</v>
      </c>
      <c r="D585" s="74" t="s">
        <v>1</v>
      </c>
      <c r="E585" s="74" t="s">
        <v>1</v>
      </c>
      <c r="F585" s="74" t="s">
        <v>1</v>
      </c>
      <c r="G585" s="13" t="s">
        <v>1</v>
      </c>
      <c r="H585" s="10" t="s">
        <v>320</v>
      </c>
      <c r="I585" s="11">
        <f>SUM(I580,I577,I549)</f>
        <v>11382433</v>
      </c>
      <c r="J585" s="11">
        <f t="shared" si="1611"/>
        <v>11288833</v>
      </c>
      <c r="K585" s="11">
        <f t="shared" ref="K585" si="1692">SUM(K580,K577,K549)</f>
        <v>11285833</v>
      </c>
      <c r="L585" s="11">
        <f t="shared" si="1614"/>
        <v>3000</v>
      </c>
      <c r="M585" s="11">
        <f t="shared" ref="M585:Q585" si="1693">SUM(M580,M577,M549)</f>
        <v>3000</v>
      </c>
      <c r="N585" s="11">
        <f t="shared" si="1693"/>
        <v>0</v>
      </c>
      <c r="O585" s="11">
        <f t="shared" si="1693"/>
        <v>0</v>
      </c>
      <c r="P585" s="11">
        <f t="shared" si="1693"/>
        <v>0</v>
      </c>
      <c r="Q585" s="11">
        <f t="shared" si="1693"/>
        <v>0</v>
      </c>
      <c r="R585" s="11">
        <f t="shared" ref="R585:AG585" si="1694">SUM(R580,R577,R549)</f>
        <v>3000</v>
      </c>
      <c r="S585" s="11">
        <f t="shared" si="1694"/>
        <v>0</v>
      </c>
      <c r="T585" s="11">
        <f t="shared" si="1694"/>
        <v>0</v>
      </c>
      <c r="U585" s="11">
        <f t="shared" si="1694"/>
        <v>0</v>
      </c>
      <c r="V585" s="11">
        <f t="shared" si="1694"/>
        <v>0</v>
      </c>
      <c r="W585" s="11">
        <f t="shared" si="1694"/>
        <v>0</v>
      </c>
      <c r="X585" s="11">
        <f t="shared" si="1694"/>
        <v>3000</v>
      </c>
      <c r="Y585" s="11">
        <f t="shared" si="1694"/>
        <v>0</v>
      </c>
      <c r="Z585" s="11">
        <f t="shared" si="1694"/>
        <v>0</v>
      </c>
      <c r="AA585" s="11">
        <f t="shared" si="1694"/>
        <v>0</v>
      </c>
      <c r="AB585" s="11">
        <f t="shared" si="1694"/>
        <v>0</v>
      </c>
      <c r="AC585" s="11">
        <f t="shared" si="1694"/>
        <v>0</v>
      </c>
      <c r="AD585" s="11">
        <f t="shared" si="1694"/>
        <v>0</v>
      </c>
      <c r="AE585" s="11">
        <f t="shared" si="1694"/>
        <v>0</v>
      </c>
      <c r="AF585" s="11">
        <f t="shared" si="1694"/>
        <v>0</v>
      </c>
      <c r="AG585" s="11">
        <f t="shared" si="1694"/>
        <v>0</v>
      </c>
      <c r="AH585" s="11">
        <v>0</v>
      </c>
      <c r="AI585" s="11">
        <v>3000</v>
      </c>
      <c r="AJ585" s="11">
        <f t="shared" ref="AJ585:AY585" si="1695">SUM(AJ580,AJ577,AJ549)</f>
        <v>0</v>
      </c>
      <c r="AK585" s="11">
        <f t="shared" si="1695"/>
        <v>0</v>
      </c>
      <c r="AL585" s="11">
        <f t="shared" si="1695"/>
        <v>0</v>
      </c>
      <c r="AM585" s="11">
        <f t="shared" si="1695"/>
        <v>0</v>
      </c>
      <c r="AN585" s="11">
        <f t="shared" si="1695"/>
        <v>0</v>
      </c>
      <c r="AO585" s="11">
        <f t="shared" si="1695"/>
        <v>0</v>
      </c>
      <c r="AP585" s="11">
        <f t="shared" si="1695"/>
        <v>0</v>
      </c>
      <c r="AQ585" s="11">
        <f t="shared" si="1695"/>
        <v>0</v>
      </c>
      <c r="AR585" s="11">
        <f t="shared" si="1695"/>
        <v>0</v>
      </c>
      <c r="AS585" s="11">
        <f t="shared" si="1695"/>
        <v>0</v>
      </c>
      <c r="AT585" s="11">
        <f t="shared" si="1695"/>
        <v>0</v>
      </c>
      <c r="AU585" s="11">
        <f t="shared" si="1695"/>
        <v>0</v>
      </c>
      <c r="AV585" s="11">
        <f t="shared" si="1695"/>
        <v>0</v>
      </c>
      <c r="AW585" s="11">
        <f t="shared" si="1695"/>
        <v>0</v>
      </c>
      <c r="AX585" s="11">
        <f t="shared" si="1695"/>
        <v>0</v>
      </c>
      <c r="AY585" s="11">
        <f t="shared" si="1695"/>
        <v>0</v>
      </c>
      <c r="AZ585" s="11">
        <v>0</v>
      </c>
      <c r="BA585" s="11">
        <v>0</v>
      </c>
      <c r="BB585" s="11">
        <f t="shared" ref="BB585:BQ585" si="1696">SUM(BB580,BB577,BB549)</f>
        <v>0</v>
      </c>
      <c r="BC585" s="11">
        <f t="shared" si="1696"/>
        <v>11382</v>
      </c>
      <c r="BD585" s="11">
        <f t="shared" si="1696"/>
        <v>0</v>
      </c>
      <c r="BE585" s="11">
        <f t="shared" si="1696"/>
        <v>0</v>
      </c>
      <c r="BF585" s="11">
        <f t="shared" si="1696"/>
        <v>0</v>
      </c>
      <c r="BG585" s="11">
        <f t="shared" si="1696"/>
        <v>0</v>
      </c>
      <c r="BH585" s="11">
        <f t="shared" si="1696"/>
        <v>11382</v>
      </c>
      <c r="BI585" s="11">
        <f t="shared" si="1696"/>
        <v>0</v>
      </c>
      <c r="BJ585" s="11">
        <f t="shared" si="1696"/>
        <v>0</v>
      </c>
      <c r="BK585" s="11">
        <f t="shared" si="1696"/>
        <v>11382</v>
      </c>
      <c r="BL585" s="11">
        <f t="shared" si="1696"/>
        <v>0</v>
      </c>
      <c r="BM585" s="11">
        <f t="shared" si="1696"/>
        <v>0</v>
      </c>
      <c r="BN585" s="11">
        <f t="shared" si="1696"/>
        <v>0</v>
      </c>
      <c r="BO585" s="11">
        <f t="shared" si="1696"/>
        <v>0</v>
      </c>
      <c r="BP585" s="11">
        <f t="shared" si="1696"/>
        <v>0</v>
      </c>
      <c r="BQ585" s="11">
        <f t="shared" si="1696"/>
        <v>0</v>
      </c>
      <c r="BR585" s="11">
        <v>11382</v>
      </c>
      <c r="BS585" s="11">
        <v>0</v>
      </c>
      <c r="BT585" s="11">
        <f t="shared" ref="BT585:BZ585" si="1697">SUM(BT580,BT577,BT549)</f>
        <v>14134037</v>
      </c>
      <c r="BU585" s="11">
        <f t="shared" si="1697"/>
        <v>13886037</v>
      </c>
      <c r="BV585" s="11">
        <f t="shared" si="1697"/>
        <v>7351326</v>
      </c>
      <c r="BW585" s="11">
        <f t="shared" si="1697"/>
        <v>3109150</v>
      </c>
      <c r="BX585" s="11">
        <f t="shared" si="1697"/>
        <v>1142950</v>
      </c>
      <c r="BY585" s="11">
        <f t="shared" si="1697"/>
        <v>983500</v>
      </c>
      <c r="BZ585" s="11">
        <f t="shared" si="1697"/>
        <v>982700</v>
      </c>
      <c r="CA585" s="11">
        <f t="shared" si="1612"/>
        <v>10460476</v>
      </c>
      <c r="CB585" s="123">
        <f t="shared" si="1623"/>
        <v>75.3308953447265</v>
      </c>
    </row>
    <row r="586" spans="1:80" ht="15.75" thickBot="1" x14ac:dyDescent="0.3">
      <c r="A586" s="13" t="s">
        <v>1</v>
      </c>
      <c r="B586" s="13" t="s">
        <v>1</v>
      </c>
      <c r="C586" s="13" t="s">
        <v>1</v>
      </c>
      <c r="D586" s="74" t="s">
        <v>1</v>
      </c>
      <c r="E586" s="74" t="s">
        <v>1</v>
      </c>
      <c r="F586" s="74" t="s">
        <v>1</v>
      </c>
      <c r="G586" s="13" t="s">
        <v>1</v>
      </c>
      <c r="H586" s="2" t="s">
        <v>83</v>
      </c>
      <c r="I586" s="12">
        <v>167</v>
      </c>
      <c r="J586" s="12">
        <f t="shared" si="1611"/>
        <v>172</v>
      </c>
      <c r="K586" s="12">
        <v>172</v>
      </c>
      <c r="L586" s="13"/>
      <c r="M586" s="13" t="s">
        <v>1</v>
      </c>
      <c r="N586" s="13" t="s">
        <v>1</v>
      </c>
      <c r="O586" s="13" t="s">
        <v>1</v>
      </c>
      <c r="P586" s="27"/>
      <c r="Q586" s="13" t="s">
        <v>1</v>
      </c>
      <c r="R586" s="13" t="s">
        <v>1</v>
      </c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>
        <v>0</v>
      </c>
      <c r="AI586" s="13">
        <v>0</v>
      </c>
      <c r="AJ586" s="13" t="s">
        <v>1</v>
      </c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>
        <v>0</v>
      </c>
      <c r="BA586" s="13">
        <v>0</v>
      </c>
      <c r="BB586" s="13" t="s">
        <v>1</v>
      </c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>
        <v>0</v>
      </c>
      <c r="BS586" s="13">
        <v>0</v>
      </c>
      <c r="BT586" s="12">
        <v>173</v>
      </c>
      <c r="BU586" s="12">
        <v>173</v>
      </c>
      <c r="BV586" s="12"/>
      <c r="BW586" s="12">
        <f t="shared" si="1528"/>
        <v>0</v>
      </c>
      <c r="BX586" s="12"/>
      <c r="BY586" s="12"/>
      <c r="BZ586" s="12"/>
      <c r="CA586" s="12">
        <f t="shared" si="1612"/>
        <v>0</v>
      </c>
      <c r="CB586" s="124"/>
    </row>
    <row r="587" spans="1:80" ht="69.75" customHeight="1" thickBot="1" x14ac:dyDescent="0.3">
      <c r="A587" s="133" t="s">
        <v>1</v>
      </c>
      <c r="B587" s="133" t="s">
        <v>1</v>
      </c>
      <c r="C587" s="133" t="s">
        <v>1</v>
      </c>
      <c r="D587" s="135" t="s">
        <v>1</v>
      </c>
      <c r="E587" s="135" t="s">
        <v>1</v>
      </c>
      <c r="F587" s="135" t="s">
        <v>1</v>
      </c>
      <c r="G587" s="137" t="s">
        <v>1</v>
      </c>
      <c r="H587" s="5" t="s">
        <v>84</v>
      </c>
      <c r="I587" s="5" t="s">
        <v>11</v>
      </c>
      <c r="J587" s="5" t="s">
        <v>1809</v>
      </c>
      <c r="K587" s="5" t="s">
        <v>12</v>
      </c>
      <c r="L587" s="5" t="s">
        <v>13</v>
      </c>
      <c r="M587" s="5" t="s">
        <v>14</v>
      </c>
      <c r="N587" s="5" t="s">
        <v>15</v>
      </c>
      <c r="O587" s="5" t="s">
        <v>16</v>
      </c>
      <c r="P587" s="5" t="s">
        <v>17</v>
      </c>
      <c r="Q587" s="5" t="s">
        <v>18</v>
      </c>
      <c r="R587" s="71" t="s">
        <v>14</v>
      </c>
      <c r="S587" s="71" t="s">
        <v>1843</v>
      </c>
      <c r="T587" s="71" t="s">
        <v>1797</v>
      </c>
      <c r="U587" s="71" t="s">
        <v>1832</v>
      </c>
      <c r="V587" s="71" t="s">
        <v>1833</v>
      </c>
      <c r="W587" s="71" t="s">
        <v>1834</v>
      </c>
      <c r="X587" s="71" t="s">
        <v>1847</v>
      </c>
      <c r="Y587" s="71" t="s">
        <v>1844</v>
      </c>
      <c r="Z587" s="71" t="s">
        <v>1835</v>
      </c>
      <c r="AA587" s="71" t="s">
        <v>1836</v>
      </c>
      <c r="AB587" s="71" t="s">
        <v>1837</v>
      </c>
      <c r="AC587" s="71" t="s">
        <v>1838</v>
      </c>
      <c r="AD587" s="71" t="s">
        <v>1839</v>
      </c>
      <c r="AE587" s="71" t="s">
        <v>1840</v>
      </c>
      <c r="AF587" s="71" t="s">
        <v>1845</v>
      </c>
      <c r="AG587" s="71" t="s">
        <v>1846</v>
      </c>
      <c r="AH587" s="71" t="s">
        <v>1841</v>
      </c>
      <c r="AI587" s="71" t="s">
        <v>1842</v>
      </c>
      <c r="AJ587" s="72" t="s">
        <v>15</v>
      </c>
      <c r="AK587" s="72" t="s">
        <v>1843</v>
      </c>
      <c r="AL587" s="72" t="s">
        <v>1797</v>
      </c>
      <c r="AM587" s="72" t="s">
        <v>1832</v>
      </c>
      <c r="AN587" s="72" t="s">
        <v>1833</v>
      </c>
      <c r="AO587" s="72" t="s">
        <v>1834</v>
      </c>
      <c r="AP587" s="72" t="s">
        <v>1848</v>
      </c>
      <c r="AQ587" s="72" t="s">
        <v>1844</v>
      </c>
      <c r="AR587" s="72" t="s">
        <v>1835</v>
      </c>
      <c r="AS587" s="72" t="s">
        <v>1836</v>
      </c>
      <c r="AT587" s="72" t="s">
        <v>1837</v>
      </c>
      <c r="AU587" s="72" t="s">
        <v>1838</v>
      </c>
      <c r="AV587" s="72" t="s">
        <v>1839</v>
      </c>
      <c r="AW587" s="72" t="s">
        <v>1840</v>
      </c>
      <c r="AX587" s="72" t="s">
        <v>1845</v>
      </c>
      <c r="AY587" s="72" t="s">
        <v>1846</v>
      </c>
      <c r="AZ587" s="72" t="s">
        <v>1841</v>
      </c>
      <c r="BA587" s="72" t="s">
        <v>1842</v>
      </c>
      <c r="BB587" s="73" t="s">
        <v>16</v>
      </c>
      <c r="BC587" s="73" t="s">
        <v>1843</v>
      </c>
      <c r="BD587" s="73" t="s">
        <v>1797</v>
      </c>
      <c r="BE587" s="73" t="s">
        <v>1832</v>
      </c>
      <c r="BF587" s="73" t="s">
        <v>1833</v>
      </c>
      <c r="BG587" s="73" t="s">
        <v>1834</v>
      </c>
      <c r="BH587" s="73" t="s">
        <v>1849</v>
      </c>
      <c r="BI587" s="73" t="s">
        <v>1844</v>
      </c>
      <c r="BJ587" s="73" t="s">
        <v>1835</v>
      </c>
      <c r="BK587" s="73" t="s">
        <v>1836</v>
      </c>
      <c r="BL587" s="73" t="s">
        <v>1837</v>
      </c>
      <c r="BM587" s="73" t="s">
        <v>1838</v>
      </c>
      <c r="BN587" s="73" t="s">
        <v>1839</v>
      </c>
      <c r="BO587" s="73" t="s">
        <v>1840</v>
      </c>
      <c r="BP587" s="73" t="s">
        <v>1845</v>
      </c>
      <c r="BQ587" s="73" t="s">
        <v>1846</v>
      </c>
      <c r="BR587" s="73" t="s">
        <v>1841</v>
      </c>
      <c r="BS587" s="73" t="s">
        <v>1842</v>
      </c>
      <c r="BT587" s="5" t="s">
        <v>1911</v>
      </c>
      <c r="BU587" s="5" t="s">
        <v>1942</v>
      </c>
      <c r="BV587" s="5" t="s">
        <v>1943</v>
      </c>
      <c r="BW587" s="5" t="s">
        <v>1944</v>
      </c>
      <c r="BX587" s="5" t="s">
        <v>1945</v>
      </c>
      <c r="BY587" s="5" t="s">
        <v>1946</v>
      </c>
      <c r="BZ587" s="5" t="s">
        <v>1947</v>
      </c>
      <c r="CA587" s="5" t="s">
        <v>1948</v>
      </c>
      <c r="CB587" s="120" t="s">
        <v>1916</v>
      </c>
    </row>
    <row r="588" spans="1:80" x14ac:dyDescent="0.25">
      <c r="A588" s="134"/>
      <c r="B588" s="134"/>
      <c r="C588" s="134"/>
      <c r="D588" s="136"/>
      <c r="E588" s="136"/>
      <c r="F588" s="136"/>
      <c r="G588" s="138"/>
      <c r="H588" s="15" t="s">
        <v>1</v>
      </c>
      <c r="I588" s="9" t="s">
        <v>19</v>
      </c>
      <c r="J588" s="9">
        <v>1</v>
      </c>
      <c r="K588" s="9" t="s">
        <v>20</v>
      </c>
      <c r="L588" s="9" t="s">
        <v>21</v>
      </c>
      <c r="M588" s="9" t="s">
        <v>22</v>
      </c>
      <c r="N588" s="9" t="s">
        <v>23</v>
      </c>
      <c r="O588" s="9" t="s">
        <v>24</v>
      </c>
      <c r="P588" s="9" t="s">
        <v>25</v>
      </c>
      <c r="Q588" s="9" t="s">
        <v>26</v>
      </c>
      <c r="R588" s="9">
        <v>1</v>
      </c>
      <c r="S588" s="9">
        <v>2</v>
      </c>
      <c r="T588" s="9">
        <v>3</v>
      </c>
      <c r="U588" s="9">
        <v>4</v>
      </c>
      <c r="V588" s="9">
        <v>5</v>
      </c>
      <c r="W588" s="9">
        <v>6</v>
      </c>
      <c r="X588" s="9">
        <v>7</v>
      </c>
      <c r="Y588" s="9">
        <v>8</v>
      </c>
      <c r="Z588" s="9">
        <v>9</v>
      </c>
      <c r="AA588" s="9">
        <v>10</v>
      </c>
      <c r="AB588" s="9">
        <v>11</v>
      </c>
      <c r="AC588" s="9">
        <v>12</v>
      </c>
      <c r="AD588" s="9">
        <v>13</v>
      </c>
      <c r="AE588" s="9">
        <v>14</v>
      </c>
      <c r="AF588" s="9">
        <v>15</v>
      </c>
      <c r="AG588" s="9">
        <v>16</v>
      </c>
      <c r="AH588" s="9">
        <v>20</v>
      </c>
      <c r="AI588" s="9">
        <v>21</v>
      </c>
      <c r="AJ588" s="9">
        <v>1</v>
      </c>
      <c r="AK588" s="9">
        <v>2</v>
      </c>
      <c r="AL588" s="9">
        <v>3</v>
      </c>
      <c r="AM588" s="9">
        <v>4</v>
      </c>
      <c r="AN588" s="9">
        <v>5</v>
      </c>
      <c r="AO588" s="9">
        <v>6</v>
      </c>
      <c r="AP588" s="9">
        <v>7</v>
      </c>
      <c r="AQ588" s="9">
        <v>8</v>
      </c>
      <c r="AR588" s="9">
        <v>9</v>
      </c>
      <c r="AS588" s="9">
        <v>10</v>
      </c>
      <c r="AT588" s="9">
        <v>11</v>
      </c>
      <c r="AU588" s="9">
        <v>12</v>
      </c>
      <c r="AV588" s="9">
        <v>13</v>
      </c>
      <c r="AW588" s="9">
        <v>14</v>
      </c>
      <c r="AX588" s="9">
        <v>15</v>
      </c>
      <c r="AY588" s="9">
        <v>16</v>
      </c>
      <c r="AZ588" s="9">
        <v>20</v>
      </c>
      <c r="BA588" s="9">
        <v>21</v>
      </c>
      <c r="BB588" s="9">
        <v>1</v>
      </c>
      <c r="BC588" s="9">
        <v>2</v>
      </c>
      <c r="BD588" s="9">
        <v>3</v>
      </c>
      <c r="BE588" s="9">
        <v>4</v>
      </c>
      <c r="BF588" s="9">
        <v>5</v>
      </c>
      <c r="BG588" s="9">
        <v>6</v>
      </c>
      <c r="BH588" s="9">
        <v>7</v>
      </c>
      <c r="BI588" s="9">
        <v>8</v>
      </c>
      <c r="BJ588" s="9">
        <v>9</v>
      </c>
      <c r="BK588" s="9">
        <v>10</v>
      </c>
      <c r="BL588" s="9">
        <v>11</v>
      </c>
      <c r="BM588" s="9">
        <v>12</v>
      </c>
      <c r="BN588" s="9">
        <v>13</v>
      </c>
      <c r="BO588" s="9">
        <v>14</v>
      </c>
      <c r="BP588" s="9">
        <v>15</v>
      </c>
      <c r="BQ588" s="9">
        <v>16</v>
      </c>
      <c r="BR588" s="9">
        <v>20</v>
      </c>
      <c r="BS588" s="9">
        <v>21</v>
      </c>
      <c r="BT588" s="9">
        <v>1</v>
      </c>
      <c r="BU588" s="9">
        <v>2</v>
      </c>
      <c r="BV588" s="9">
        <v>3</v>
      </c>
      <c r="BW588" s="9" t="s">
        <v>1798</v>
      </c>
      <c r="BX588" s="9">
        <v>5</v>
      </c>
      <c r="BY588" s="9">
        <v>6</v>
      </c>
      <c r="BZ588" s="9">
        <v>7</v>
      </c>
      <c r="CA588" s="9" t="s">
        <v>1917</v>
      </c>
      <c r="CB588" s="121">
        <v>9</v>
      </c>
    </row>
    <row r="589" spans="1:80" x14ac:dyDescent="0.25">
      <c r="A589" s="134"/>
      <c r="B589" s="134"/>
      <c r="C589" s="134"/>
      <c r="D589" s="136"/>
      <c r="E589" s="136"/>
      <c r="F589" s="136"/>
      <c r="G589" s="138"/>
      <c r="H589" s="16" t="s">
        <v>321</v>
      </c>
      <c r="I589" s="17">
        <f>SUM(I585)</f>
        <v>11382433</v>
      </c>
      <c r="J589" s="17">
        <f t="shared" ref="J589:J590" si="1698">SUM(K589,L589,P589,Q589)</f>
        <v>11288833</v>
      </c>
      <c r="K589" s="17">
        <f t="shared" ref="K589" si="1699">SUM(K585)</f>
        <v>11285833</v>
      </c>
      <c r="L589" s="17">
        <f t="shared" ref="L589:L590" si="1700">SUM(M589:O589)</f>
        <v>3000</v>
      </c>
      <c r="M589" s="17">
        <f t="shared" ref="M589:Q589" si="1701">SUM(M585)</f>
        <v>3000</v>
      </c>
      <c r="N589" s="17">
        <f t="shared" si="1701"/>
        <v>0</v>
      </c>
      <c r="O589" s="17">
        <f t="shared" si="1701"/>
        <v>0</v>
      </c>
      <c r="P589" s="17">
        <f t="shared" si="1701"/>
        <v>0</v>
      </c>
      <c r="Q589" s="17">
        <f t="shared" si="1701"/>
        <v>0</v>
      </c>
      <c r="R589" s="17">
        <f t="shared" ref="R589:AG589" si="1702">SUM(R585)</f>
        <v>3000</v>
      </c>
      <c r="S589" s="17">
        <f t="shared" si="1702"/>
        <v>0</v>
      </c>
      <c r="T589" s="17">
        <f t="shared" si="1702"/>
        <v>0</v>
      </c>
      <c r="U589" s="17">
        <f t="shared" si="1702"/>
        <v>0</v>
      </c>
      <c r="V589" s="17">
        <f t="shared" si="1702"/>
        <v>0</v>
      </c>
      <c r="W589" s="17">
        <f t="shared" si="1702"/>
        <v>0</v>
      </c>
      <c r="X589" s="17">
        <f t="shared" ref="X589" si="1703">SUM(X585)</f>
        <v>3000</v>
      </c>
      <c r="Y589" s="17">
        <f t="shared" si="1702"/>
        <v>0</v>
      </c>
      <c r="Z589" s="17">
        <f t="shared" si="1702"/>
        <v>0</v>
      </c>
      <c r="AA589" s="17">
        <f t="shared" si="1702"/>
        <v>0</v>
      </c>
      <c r="AB589" s="17">
        <f t="shared" si="1702"/>
        <v>0</v>
      </c>
      <c r="AC589" s="17">
        <f t="shared" si="1702"/>
        <v>0</v>
      </c>
      <c r="AD589" s="17">
        <f t="shared" si="1702"/>
        <v>0</v>
      </c>
      <c r="AE589" s="17">
        <f t="shared" si="1702"/>
        <v>0</v>
      </c>
      <c r="AF589" s="17">
        <f t="shared" si="1702"/>
        <v>0</v>
      </c>
      <c r="AG589" s="17">
        <f t="shared" si="1702"/>
        <v>0</v>
      </c>
      <c r="AH589" s="17">
        <v>0</v>
      </c>
      <c r="AI589" s="17">
        <v>3000</v>
      </c>
      <c r="AJ589" s="17">
        <f t="shared" ref="AJ589:AY589" si="1704">SUM(AJ585)</f>
        <v>0</v>
      </c>
      <c r="AK589" s="17">
        <f t="shared" si="1704"/>
        <v>0</v>
      </c>
      <c r="AL589" s="17">
        <f t="shared" si="1704"/>
        <v>0</v>
      </c>
      <c r="AM589" s="17">
        <f t="shared" si="1704"/>
        <v>0</v>
      </c>
      <c r="AN589" s="17">
        <f t="shared" si="1704"/>
        <v>0</v>
      </c>
      <c r="AO589" s="17">
        <f t="shared" si="1704"/>
        <v>0</v>
      </c>
      <c r="AP589" s="17">
        <f t="shared" ref="AP589" si="1705">SUM(AP585)</f>
        <v>0</v>
      </c>
      <c r="AQ589" s="17">
        <f t="shared" si="1704"/>
        <v>0</v>
      </c>
      <c r="AR589" s="17">
        <f t="shared" si="1704"/>
        <v>0</v>
      </c>
      <c r="AS589" s="17">
        <f t="shared" si="1704"/>
        <v>0</v>
      </c>
      <c r="AT589" s="17">
        <f t="shared" si="1704"/>
        <v>0</v>
      </c>
      <c r="AU589" s="17">
        <f t="shared" si="1704"/>
        <v>0</v>
      </c>
      <c r="AV589" s="17">
        <f t="shared" si="1704"/>
        <v>0</v>
      </c>
      <c r="AW589" s="17">
        <f t="shared" si="1704"/>
        <v>0</v>
      </c>
      <c r="AX589" s="17">
        <f t="shared" si="1704"/>
        <v>0</v>
      </c>
      <c r="AY589" s="17">
        <f t="shared" si="1704"/>
        <v>0</v>
      </c>
      <c r="AZ589" s="17">
        <v>0</v>
      </c>
      <c r="BA589" s="17">
        <v>0</v>
      </c>
      <c r="BB589" s="17">
        <f t="shared" ref="BB589:BQ589" si="1706">SUM(BB585)</f>
        <v>0</v>
      </c>
      <c r="BC589" s="17">
        <f t="shared" si="1706"/>
        <v>11382</v>
      </c>
      <c r="BD589" s="17">
        <f t="shared" si="1706"/>
        <v>0</v>
      </c>
      <c r="BE589" s="17">
        <f t="shared" si="1706"/>
        <v>0</v>
      </c>
      <c r="BF589" s="17">
        <f t="shared" si="1706"/>
        <v>0</v>
      </c>
      <c r="BG589" s="17">
        <f t="shared" si="1706"/>
        <v>0</v>
      </c>
      <c r="BH589" s="17">
        <f t="shared" ref="BH589" si="1707">SUM(BH585)</f>
        <v>11382</v>
      </c>
      <c r="BI589" s="17">
        <f t="shared" si="1706"/>
        <v>0</v>
      </c>
      <c r="BJ589" s="17">
        <f t="shared" si="1706"/>
        <v>0</v>
      </c>
      <c r="BK589" s="17">
        <f t="shared" si="1706"/>
        <v>11382</v>
      </c>
      <c r="BL589" s="17">
        <f t="shared" si="1706"/>
        <v>0</v>
      </c>
      <c r="BM589" s="17">
        <f t="shared" si="1706"/>
        <v>0</v>
      </c>
      <c r="BN589" s="17">
        <f t="shared" si="1706"/>
        <v>0</v>
      </c>
      <c r="BO589" s="17">
        <f t="shared" si="1706"/>
        <v>0</v>
      </c>
      <c r="BP589" s="17">
        <f t="shared" si="1706"/>
        <v>0</v>
      </c>
      <c r="BQ589" s="17">
        <f t="shared" si="1706"/>
        <v>0</v>
      </c>
      <c r="BR589" s="17">
        <v>11382</v>
      </c>
      <c r="BS589" s="17">
        <v>0</v>
      </c>
      <c r="BT589" s="17">
        <f t="shared" ref="BT589:BW589" si="1708">SUM(BT585)</f>
        <v>14134037</v>
      </c>
      <c r="BU589" s="17">
        <f t="shared" ref="BU589:BV589" si="1709">SUM(BU585)</f>
        <v>13886037</v>
      </c>
      <c r="BV589" s="17">
        <f t="shared" si="1709"/>
        <v>7351326</v>
      </c>
      <c r="BW589" s="17">
        <f t="shared" si="1708"/>
        <v>3109150</v>
      </c>
      <c r="BX589" s="17">
        <f t="shared" ref="BX589:BZ589" si="1710">SUM(BX585)</f>
        <v>1142950</v>
      </c>
      <c r="BY589" s="17">
        <f t="shared" si="1710"/>
        <v>983500</v>
      </c>
      <c r="BZ589" s="17">
        <f t="shared" si="1710"/>
        <v>982700</v>
      </c>
      <c r="CA589" s="17">
        <f>BV589+BW589</f>
        <v>10460476</v>
      </c>
      <c r="CB589" s="125">
        <f>IF(BU589=0,"-",CA589/BU589*100)</f>
        <v>75.3308953447265</v>
      </c>
    </row>
    <row r="590" spans="1:80" ht="15.75" thickBot="1" x14ac:dyDescent="0.3">
      <c r="A590" s="144"/>
      <c r="B590" s="144"/>
      <c r="C590" s="144"/>
      <c r="D590" s="142"/>
      <c r="E590" s="142"/>
      <c r="F590" s="142"/>
      <c r="G590" s="143"/>
      <c r="H590" s="18" t="s">
        <v>86</v>
      </c>
      <c r="I590" s="17">
        <f>SUM(I589)</f>
        <v>11382433</v>
      </c>
      <c r="J590" s="17">
        <f t="shared" si="1698"/>
        <v>11288833</v>
      </c>
      <c r="K590" s="17">
        <f t="shared" ref="K590" si="1711">SUM(K589)</f>
        <v>11285833</v>
      </c>
      <c r="L590" s="17">
        <f t="shared" si="1700"/>
        <v>3000</v>
      </c>
      <c r="M590" s="17">
        <f t="shared" ref="M590:Q590" si="1712">SUM(M589)</f>
        <v>3000</v>
      </c>
      <c r="N590" s="17">
        <f t="shared" si="1712"/>
        <v>0</v>
      </c>
      <c r="O590" s="17">
        <f t="shared" si="1712"/>
        <v>0</v>
      </c>
      <c r="P590" s="17">
        <f t="shared" si="1712"/>
        <v>0</v>
      </c>
      <c r="Q590" s="17">
        <f t="shared" si="1712"/>
        <v>0</v>
      </c>
      <c r="R590" s="17">
        <f t="shared" ref="R590:AG590" si="1713">SUM(R589)</f>
        <v>3000</v>
      </c>
      <c r="S590" s="17">
        <f t="shared" si="1713"/>
        <v>0</v>
      </c>
      <c r="T590" s="17">
        <f t="shared" si="1713"/>
        <v>0</v>
      </c>
      <c r="U590" s="17">
        <f t="shared" si="1713"/>
        <v>0</v>
      </c>
      <c r="V590" s="17">
        <f t="shared" si="1713"/>
        <v>0</v>
      </c>
      <c r="W590" s="17">
        <f t="shared" si="1713"/>
        <v>0</v>
      </c>
      <c r="X590" s="17">
        <f t="shared" ref="X590" si="1714">SUM(X589)</f>
        <v>3000</v>
      </c>
      <c r="Y590" s="17">
        <f t="shared" si="1713"/>
        <v>0</v>
      </c>
      <c r="Z590" s="17">
        <f t="shared" si="1713"/>
        <v>0</v>
      </c>
      <c r="AA590" s="17">
        <f t="shared" si="1713"/>
        <v>0</v>
      </c>
      <c r="AB590" s="17">
        <f t="shared" si="1713"/>
        <v>0</v>
      </c>
      <c r="AC590" s="17">
        <f t="shared" si="1713"/>
        <v>0</v>
      </c>
      <c r="AD590" s="17">
        <f t="shared" si="1713"/>
        <v>0</v>
      </c>
      <c r="AE590" s="17">
        <f t="shared" si="1713"/>
        <v>0</v>
      </c>
      <c r="AF590" s="17">
        <f t="shared" si="1713"/>
        <v>0</v>
      </c>
      <c r="AG590" s="17">
        <f t="shared" si="1713"/>
        <v>0</v>
      </c>
      <c r="AH590" s="17">
        <v>0</v>
      </c>
      <c r="AI590" s="17">
        <v>3000</v>
      </c>
      <c r="AJ590" s="17">
        <f t="shared" ref="AJ590:AY590" si="1715">SUM(AJ589)</f>
        <v>0</v>
      </c>
      <c r="AK590" s="17">
        <f t="shared" si="1715"/>
        <v>0</v>
      </c>
      <c r="AL590" s="17">
        <f t="shared" si="1715"/>
        <v>0</v>
      </c>
      <c r="AM590" s="17">
        <f t="shared" si="1715"/>
        <v>0</v>
      </c>
      <c r="AN590" s="17">
        <f t="shared" si="1715"/>
        <v>0</v>
      </c>
      <c r="AO590" s="17">
        <f t="shared" si="1715"/>
        <v>0</v>
      </c>
      <c r="AP590" s="17">
        <f t="shared" ref="AP590" si="1716">SUM(AP589)</f>
        <v>0</v>
      </c>
      <c r="AQ590" s="17">
        <f t="shared" si="1715"/>
        <v>0</v>
      </c>
      <c r="AR590" s="17">
        <f t="shared" si="1715"/>
        <v>0</v>
      </c>
      <c r="AS590" s="17">
        <f t="shared" si="1715"/>
        <v>0</v>
      </c>
      <c r="AT590" s="17">
        <f t="shared" si="1715"/>
        <v>0</v>
      </c>
      <c r="AU590" s="17">
        <f t="shared" si="1715"/>
        <v>0</v>
      </c>
      <c r="AV590" s="17">
        <f t="shared" si="1715"/>
        <v>0</v>
      </c>
      <c r="AW590" s="17">
        <f t="shared" si="1715"/>
        <v>0</v>
      </c>
      <c r="AX590" s="17">
        <f t="shared" si="1715"/>
        <v>0</v>
      </c>
      <c r="AY590" s="17">
        <f t="shared" si="1715"/>
        <v>0</v>
      </c>
      <c r="AZ590" s="17">
        <v>0</v>
      </c>
      <c r="BA590" s="17">
        <v>0</v>
      </c>
      <c r="BB590" s="17">
        <f t="shared" ref="BB590:BQ590" si="1717">SUM(BB589)</f>
        <v>0</v>
      </c>
      <c r="BC590" s="17">
        <f t="shared" si="1717"/>
        <v>11382</v>
      </c>
      <c r="BD590" s="17">
        <f t="shared" si="1717"/>
        <v>0</v>
      </c>
      <c r="BE590" s="17">
        <f t="shared" si="1717"/>
        <v>0</v>
      </c>
      <c r="BF590" s="17">
        <f t="shared" si="1717"/>
        <v>0</v>
      </c>
      <c r="BG590" s="17">
        <f t="shared" si="1717"/>
        <v>0</v>
      </c>
      <c r="BH590" s="17">
        <f t="shared" ref="BH590" si="1718">SUM(BH589)</f>
        <v>11382</v>
      </c>
      <c r="BI590" s="17">
        <f t="shared" si="1717"/>
        <v>0</v>
      </c>
      <c r="BJ590" s="17">
        <f t="shared" si="1717"/>
        <v>0</v>
      </c>
      <c r="BK590" s="17">
        <f t="shared" si="1717"/>
        <v>11382</v>
      </c>
      <c r="BL590" s="17">
        <f t="shared" si="1717"/>
        <v>0</v>
      </c>
      <c r="BM590" s="17">
        <f t="shared" si="1717"/>
        <v>0</v>
      </c>
      <c r="BN590" s="17">
        <f t="shared" si="1717"/>
        <v>0</v>
      </c>
      <c r="BO590" s="17">
        <f t="shared" si="1717"/>
        <v>0</v>
      </c>
      <c r="BP590" s="17">
        <f t="shared" si="1717"/>
        <v>0</v>
      </c>
      <c r="BQ590" s="17">
        <f t="shared" si="1717"/>
        <v>0</v>
      </c>
      <c r="BR590" s="17">
        <v>11382</v>
      </c>
      <c r="BS590" s="17">
        <v>0</v>
      </c>
      <c r="BT590" s="17">
        <f t="shared" ref="BT590:BW590" si="1719">SUM(BT589)</f>
        <v>14134037</v>
      </c>
      <c r="BU590" s="17">
        <f t="shared" ref="BU590:BV590" si="1720">SUM(BU589)</f>
        <v>13886037</v>
      </c>
      <c r="BV590" s="17">
        <f t="shared" si="1720"/>
        <v>7351326</v>
      </c>
      <c r="BW590" s="17">
        <f t="shared" si="1719"/>
        <v>3109150</v>
      </c>
      <c r="BX590" s="17">
        <f t="shared" ref="BX590" si="1721">SUM(BX589)</f>
        <v>1142950</v>
      </c>
      <c r="BY590" s="17">
        <f t="shared" ref="BY590" si="1722">SUM(BY589)</f>
        <v>983500</v>
      </c>
      <c r="BZ590" s="17">
        <f t="shared" ref="BZ590" si="1723">SUM(BZ589)</f>
        <v>982700</v>
      </c>
      <c r="CA590" s="17">
        <f>BV590+BW590</f>
        <v>10460476</v>
      </c>
      <c r="CB590" s="125">
        <f>IF(BU590=0,"-",CA590/BU590*100)</f>
        <v>75.3308953447265</v>
      </c>
    </row>
    <row r="591" spans="1:80" ht="69.75" customHeight="1" thickBot="1" x14ac:dyDescent="0.3">
      <c r="A591" s="5" t="s">
        <v>4</v>
      </c>
      <c r="B591" s="5" t="s">
        <v>5</v>
      </c>
      <c r="C591" s="5" t="s">
        <v>6</v>
      </c>
      <c r="D591" s="80" t="s">
        <v>1</v>
      </c>
      <c r="E591" s="88" t="s">
        <v>7</v>
      </c>
      <c r="F591" s="88" t="s">
        <v>8</v>
      </c>
      <c r="G591" s="5" t="s">
        <v>9</v>
      </c>
      <c r="H591" s="5" t="s">
        <v>10</v>
      </c>
      <c r="I591" s="5" t="s">
        <v>11</v>
      </c>
      <c r="J591" s="5" t="s">
        <v>1809</v>
      </c>
      <c r="K591" s="5" t="s">
        <v>12</v>
      </c>
      <c r="L591" s="5" t="s">
        <v>13</v>
      </c>
      <c r="M591" s="5" t="s">
        <v>14</v>
      </c>
      <c r="N591" s="5" t="s">
        <v>15</v>
      </c>
      <c r="O591" s="5" t="s">
        <v>16</v>
      </c>
      <c r="P591" s="5" t="s">
        <v>17</v>
      </c>
      <c r="Q591" s="5" t="s">
        <v>18</v>
      </c>
      <c r="R591" s="71" t="s">
        <v>14</v>
      </c>
      <c r="S591" s="71" t="s">
        <v>1843</v>
      </c>
      <c r="T591" s="71" t="s">
        <v>1797</v>
      </c>
      <c r="U591" s="71" t="s">
        <v>1832</v>
      </c>
      <c r="V591" s="71" t="s">
        <v>1833</v>
      </c>
      <c r="W591" s="71" t="s">
        <v>1834</v>
      </c>
      <c r="X591" s="71" t="s">
        <v>1847</v>
      </c>
      <c r="Y591" s="71" t="s">
        <v>1844</v>
      </c>
      <c r="Z591" s="71" t="s">
        <v>1835</v>
      </c>
      <c r="AA591" s="71" t="s">
        <v>1836</v>
      </c>
      <c r="AB591" s="71" t="s">
        <v>1837</v>
      </c>
      <c r="AC591" s="71" t="s">
        <v>1838</v>
      </c>
      <c r="AD591" s="71" t="s">
        <v>1839</v>
      </c>
      <c r="AE591" s="71" t="s">
        <v>1840</v>
      </c>
      <c r="AF591" s="71" t="s">
        <v>1845</v>
      </c>
      <c r="AG591" s="71" t="s">
        <v>1846</v>
      </c>
      <c r="AH591" s="71" t="s">
        <v>1841</v>
      </c>
      <c r="AI591" s="71" t="s">
        <v>1842</v>
      </c>
      <c r="AJ591" s="72" t="s">
        <v>15</v>
      </c>
      <c r="AK591" s="72" t="s">
        <v>1843</v>
      </c>
      <c r="AL591" s="72" t="s">
        <v>1797</v>
      </c>
      <c r="AM591" s="72" t="s">
        <v>1832</v>
      </c>
      <c r="AN591" s="72" t="s">
        <v>1833</v>
      </c>
      <c r="AO591" s="72" t="s">
        <v>1834</v>
      </c>
      <c r="AP591" s="72" t="s">
        <v>1848</v>
      </c>
      <c r="AQ591" s="72" t="s">
        <v>1844</v>
      </c>
      <c r="AR591" s="72" t="s">
        <v>1835</v>
      </c>
      <c r="AS591" s="72" t="s">
        <v>1836</v>
      </c>
      <c r="AT591" s="72" t="s">
        <v>1837</v>
      </c>
      <c r="AU591" s="72" t="s">
        <v>1838</v>
      </c>
      <c r="AV591" s="72" t="s">
        <v>1839</v>
      </c>
      <c r="AW591" s="72" t="s">
        <v>1840</v>
      </c>
      <c r="AX591" s="72" t="s">
        <v>1845</v>
      </c>
      <c r="AY591" s="72" t="s">
        <v>1846</v>
      </c>
      <c r="AZ591" s="72" t="s">
        <v>1841</v>
      </c>
      <c r="BA591" s="72" t="s">
        <v>1842</v>
      </c>
      <c r="BB591" s="73" t="s">
        <v>16</v>
      </c>
      <c r="BC591" s="73" t="s">
        <v>1843</v>
      </c>
      <c r="BD591" s="73" t="s">
        <v>1797</v>
      </c>
      <c r="BE591" s="73" t="s">
        <v>1832</v>
      </c>
      <c r="BF591" s="73" t="s">
        <v>1833</v>
      </c>
      <c r="BG591" s="73" t="s">
        <v>1834</v>
      </c>
      <c r="BH591" s="73" t="s">
        <v>1849</v>
      </c>
      <c r="BI591" s="73" t="s">
        <v>1844</v>
      </c>
      <c r="BJ591" s="73" t="s">
        <v>1835</v>
      </c>
      <c r="BK591" s="73" t="s">
        <v>1836</v>
      </c>
      <c r="BL591" s="73" t="s">
        <v>1837</v>
      </c>
      <c r="BM591" s="73" t="s">
        <v>1838</v>
      </c>
      <c r="BN591" s="73" t="s">
        <v>1839</v>
      </c>
      <c r="BO591" s="73" t="s">
        <v>1840</v>
      </c>
      <c r="BP591" s="73" t="s">
        <v>1845</v>
      </c>
      <c r="BQ591" s="73" t="s">
        <v>1846</v>
      </c>
      <c r="BR591" s="73" t="s">
        <v>1841</v>
      </c>
      <c r="BS591" s="73" t="s">
        <v>1842</v>
      </c>
      <c r="BT591" s="5" t="s">
        <v>1911</v>
      </c>
      <c r="BU591" s="5" t="s">
        <v>1942</v>
      </c>
      <c r="BV591" s="5" t="s">
        <v>1943</v>
      </c>
      <c r="BW591" s="5" t="s">
        <v>1944</v>
      </c>
      <c r="BX591" s="5" t="s">
        <v>1945</v>
      </c>
      <c r="BY591" s="5" t="s">
        <v>1946</v>
      </c>
      <c r="BZ591" s="5" t="s">
        <v>1947</v>
      </c>
      <c r="CA591" s="5" t="s">
        <v>1948</v>
      </c>
      <c r="CB591" s="120" t="s">
        <v>1916</v>
      </c>
    </row>
    <row r="592" spans="1:80" x14ac:dyDescent="0.25">
      <c r="A592" s="6" t="s">
        <v>1</v>
      </c>
      <c r="B592" s="6" t="s">
        <v>1</v>
      </c>
      <c r="C592" s="6" t="s">
        <v>1</v>
      </c>
      <c r="D592" s="81" t="s">
        <v>1</v>
      </c>
      <c r="E592" s="81" t="s">
        <v>1</v>
      </c>
      <c r="F592" s="94" t="s">
        <v>1</v>
      </c>
      <c r="G592" s="7" t="s">
        <v>1</v>
      </c>
      <c r="H592" s="8" t="s">
        <v>1</v>
      </c>
      <c r="I592" s="9" t="s">
        <v>19</v>
      </c>
      <c r="J592" s="9">
        <v>1</v>
      </c>
      <c r="K592" s="9" t="s">
        <v>20</v>
      </c>
      <c r="L592" s="9" t="s">
        <v>21</v>
      </c>
      <c r="M592" s="9" t="s">
        <v>22</v>
      </c>
      <c r="N592" s="9" t="s">
        <v>23</v>
      </c>
      <c r="O592" s="9" t="s">
        <v>24</v>
      </c>
      <c r="P592" s="9" t="s">
        <v>25</v>
      </c>
      <c r="Q592" s="9" t="s">
        <v>26</v>
      </c>
      <c r="R592" s="9">
        <v>1</v>
      </c>
      <c r="S592" s="9">
        <v>2</v>
      </c>
      <c r="T592" s="9">
        <v>3</v>
      </c>
      <c r="U592" s="9">
        <v>4</v>
      </c>
      <c r="V592" s="9">
        <v>5</v>
      </c>
      <c r="W592" s="9">
        <v>6</v>
      </c>
      <c r="X592" s="9">
        <v>7</v>
      </c>
      <c r="Y592" s="9">
        <v>8</v>
      </c>
      <c r="Z592" s="9">
        <v>9</v>
      </c>
      <c r="AA592" s="9">
        <v>10</v>
      </c>
      <c r="AB592" s="9">
        <v>11</v>
      </c>
      <c r="AC592" s="9">
        <v>12</v>
      </c>
      <c r="AD592" s="9">
        <v>13</v>
      </c>
      <c r="AE592" s="9">
        <v>14</v>
      </c>
      <c r="AF592" s="9">
        <v>15</v>
      </c>
      <c r="AG592" s="9">
        <v>16</v>
      </c>
      <c r="AH592" s="9">
        <v>20</v>
      </c>
      <c r="AI592" s="9">
        <v>21</v>
      </c>
      <c r="AJ592" s="9">
        <v>1</v>
      </c>
      <c r="AK592" s="9">
        <v>2</v>
      </c>
      <c r="AL592" s="9">
        <v>3</v>
      </c>
      <c r="AM592" s="9">
        <v>4</v>
      </c>
      <c r="AN592" s="9">
        <v>5</v>
      </c>
      <c r="AO592" s="9">
        <v>6</v>
      </c>
      <c r="AP592" s="9">
        <v>7</v>
      </c>
      <c r="AQ592" s="9">
        <v>8</v>
      </c>
      <c r="AR592" s="9">
        <v>9</v>
      </c>
      <c r="AS592" s="9">
        <v>10</v>
      </c>
      <c r="AT592" s="9">
        <v>11</v>
      </c>
      <c r="AU592" s="9">
        <v>12</v>
      </c>
      <c r="AV592" s="9">
        <v>13</v>
      </c>
      <c r="AW592" s="9">
        <v>14</v>
      </c>
      <c r="AX592" s="9">
        <v>15</v>
      </c>
      <c r="AY592" s="9">
        <v>16</v>
      </c>
      <c r="AZ592" s="9">
        <v>20</v>
      </c>
      <c r="BA592" s="9">
        <v>21</v>
      </c>
      <c r="BB592" s="9">
        <v>1</v>
      </c>
      <c r="BC592" s="9">
        <v>2</v>
      </c>
      <c r="BD592" s="9">
        <v>3</v>
      </c>
      <c r="BE592" s="9">
        <v>4</v>
      </c>
      <c r="BF592" s="9">
        <v>5</v>
      </c>
      <c r="BG592" s="9">
        <v>6</v>
      </c>
      <c r="BH592" s="9">
        <v>7</v>
      </c>
      <c r="BI592" s="9">
        <v>8</v>
      </c>
      <c r="BJ592" s="9">
        <v>9</v>
      </c>
      <c r="BK592" s="9">
        <v>10</v>
      </c>
      <c r="BL592" s="9">
        <v>11</v>
      </c>
      <c r="BM592" s="9">
        <v>12</v>
      </c>
      <c r="BN592" s="9">
        <v>13</v>
      </c>
      <c r="BO592" s="9">
        <v>14</v>
      </c>
      <c r="BP592" s="9">
        <v>15</v>
      </c>
      <c r="BQ592" s="9">
        <v>16</v>
      </c>
      <c r="BR592" s="9">
        <v>20</v>
      </c>
      <c r="BS592" s="9">
        <v>21</v>
      </c>
      <c r="BT592" s="9">
        <v>1</v>
      </c>
      <c r="BU592" s="9">
        <v>2</v>
      </c>
      <c r="BV592" s="9">
        <v>3</v>
      </c>
      <c r="BW592" s="9" t="s">
        <v>1798</v>
      </c>
      <c r="BX592" s="9">
        <v>5</v>
      </c>
      <c r="BY592" s="9">
        <v>6</v>
      </c>
      <c r="BZ592" s="9">
        <v>7</v>
      </c>
      <c r="CA592" s="9" t="s">
        <v>1917</v>
      </c>
      <c r="CB592" s="121">
        <v>9</v>
      </c>
    </row>
    <row r="593" spans="1:80" x14ac:dyDescent="0.25">
      <c r="A593" s="1" t="s">
        <v>238</v>
      </c>
      <c r="B593" s="1" t="s">
        <v>88</v>
      </c>
      <c r="C593" s="4" t="s">
        <v>322</v>
      </c>
      <c r="D593" s="79" t="s">
        <v>323</v>
      </c>
      <c r="E593" s="78" t="s">
        <v>1</v>
      </c>
      <c r="F593" s="78" t="s">
        <v>1</v>
      </c>
      <c r="G593" s="2" t="s">
        <v>1</v>
      </c>
      <c r="H593" s="2" t="s">
        <v>324</v>
      </c>
      <c r="I593" s="3" t="s">
        <v>1</v>
      </c>
      <c r="J593" s="3">
        <f t="shared" ref="J593:J629" si="1724">SUM(K593,L593,P593,Q593)</f>
        <v>0</v>
      </c>
      <c r="K593" s="3" t="s">
        <v>1</v>
      </c>
      <c r="L593" s="3"/>
      <c r="M593" s="3" t="s">
        <v>1</v>
      </c>
      <c r="N593" s="3" t="s">
        <v>1</v>
      </c>
      <c r="O593" s="3" t="s">
        <v>1</v>
      </c>
      <c r="P593" s="26"/>
      <c r="Q593" s="3" t="s">
        <v>1</v>
      </c>
      <c r="R593" s="3" t="s">
        <v>1</v>
      </c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>
        <v>0</v>
      </c>
      <c r="AI593" s="3">
        <v>0</v>
      </c>
      <c r="AJ593" s="3" t="s">
        <v>1</v>
      </c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>
        <v>0</v>
      </c>
      <c r="BA593" s="3">
        <v>0</v>
      </c>
      <c r="BB593" s="3" t="s">
        <v>1</v>
      </c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>
        <v>0</v>
      </c>
      <c r="BS593" s="3">
        <v>0</v>
      </c>
      <c r="BT593" s="3">
        <v>0</v>
      </c>
      <c r="BU593" s="3"/>
      <c r="BV593" s="3"/>
      <c r="BW593" s="3">
        <f t="shared" ref="BW593:BW650" si="1725">BX593+BY593+BZ593</f>
        <v>0</v>
      </c>
      <c r="BX593" s="3"/>
      <c r="BY593" s="3"/>
      <c r="BZ593" s="3"/>
      <c r="CA593" s="3">
        <f t="shared" ref="CA593:CA629" si="1726">BV593+BW593</f>
        <v>0</v>
      </c>
      <c r="CB593" s="122"/>
    </row>
    <row r="594" spans="1:80" ht="33.75" x14ac:dyDescent="0.25">
      <c r="A594" s="1" t="s">
        <v>1</v>
      </c>
      <c r="B594" s="1" t="s">
        <v>1</v>
      </c>
      <c r="C594" s="1" t="s">
        <v>1</v>
      </c>
      <c r="D594" s="78" t="s">
        <v>1</v>
      </c>
      <c r="E594" s="78" t="s">
        <v>1</v>
      </c>
      <c r="F594" s="78" t="s">
        <v>1</v>
      </c>
      <c r="G594" s="2" t="s">
        <v>1</v>
      </c>
      <c r="H594" s="10" t="s">
        <v>30</v>
      </c>
      <c r="I594" s="11">
        <f>SUM(I595,I604,I606)</f>
        <v>26153075</v>
      </c>
      <c r="J594" s="11">
        <f t="shared" si="1724"/>
        <v>28449111</v>
      </c>
      <c r="K594" s="11">
        <f t="shared" ref="K594" si="1727">SUM(K595,K604,K606)</f>
        <v>28445151</v>
      </c>
      <c r="L594" s="11">
        <f t="shared" ref="L594:L628" si="1728">SUM(M594:O594)</f>
        <v>3960</v>
      </c>
      <c r="M594" s="11">
        <f t="shared" ref="M594:Q594" si="1729">SUM(M595,M604,M606)</f>
        <v>3960</v>
      </c>
      <c r="N594" s="11">
        <f t="shared" si="1729"/>
        <v>0</v>
      </c>
      <c r="O594" s="11">
        <f t="shared" si="1729"/>
        <v>0</v>
      </c>
      <c r="P594" s="11">
        <f t="shared" si="1729"/>
        <v>0</v>
      </c>
      <c r="Q594" s="11">
        <f t="shared" si="1729"/>
        <v>0</v>
      </c>
      <c r="R594" s="11">
        <f t="shared" ref="R594:AG594" si="1730">SUM(R595,R604,R606)</f>
        <v>3960</v>
      </c>
      <c r="S594" s="11">
        <f t="shared" si="1730"/>
        <v>0</v>
      </c>
      <c r="T594" s="11">
        <f t="shared" si="1730"/>
        <v>0</v>
      </c>
      <c r="U594" s="11">
        <f t="shared" si="1730"/>
        <v>0</v>
      </c>
      <c r="V594" s="11">
        <f t="shared" si="1730"/>
        <v>0</v>
      </c>
      <c r="W594" s="11">
        <f t="shared" si="1730"/>
        <v>0</v>
      </c>
      <c r="X594" s="11">
        <f t="shared" ref="X594" si="1731">SUM(X595,X604,X606)</f>
        <v>3960</v>
      </c>
      <c r="Y594" s="11">
        <f t="shared" si="1730"/>
        <v>0</v>
      </c>
      <c r="Z594" s="11">
        <f t="shared" si="1730"/>
        <v>0</v>
      </c>
      <c r="AA594" s="11">
        <f t="shared" si="1730"/>
        <v>0</v>
      </c>
      <c r="AB594" s="11">
        <f t="shared" si="1730"/>
        <v>0</v>
      </c>
      <c r="AC594" s="11">
        <f t="shared" si="1730"/>
        <v>0</v>
      </c>
      <c r="AD594" s="11">
        <f t="shared" si="1730"/>
        <v>0</v>
      </c>
      <c r="AE594" s="11">
        <f t="shared" si="1730"/>
        <v>0</v>
      </c>
      <c r="AF594" s="11">
        <f t="shared" si="1730"/>
        <v>0</v>
      </c>
      <c r="AG594" s="11">
        <f t="shared" si="1730"/>
        <v>0</v>
      </c>
      <c r="AH594" s="11">
        <v>0</v>
      </c>
      <c r="AI594" s="11">
        <v>3960</v>
      </c>
      <c r="AJ594" s="11">
        <f t="shared" ref="AJ594:AY594" si="1732">SUM(AJ595,AJ604,AJ606)</f>
        <v>0</v>
      </c>
      <c r="AK594" s="11">
        <f t="shared" si="1732"/>
        <v>0</v>
      </c>
      <c r="AL594" s="11">
        <f t="shared" si="1732"/>
        <v>0</v>
      </c>
      <c r="AM594" s="11">
        <f t="shared" si="1732"/>
        <v>0</v>
      </c>
      <c r="AN594" s="11">
        <f t="shared" si="1732"/>
        <v>0</v>
      </c>
      <c r="AO594" s="11">
        <f t="shared" si="1732"/>
        <v>0</v>
      </c>
      <c r="AP594" s="11">
        <f t="shared" ref="AP594" si="1733">SUM(AP595,AP604,AP606)</f>
        <v>0</v>
      </c>
      <c r="AQ594" s="11">
        <f t="shared" si="1732"/>
        <v>0</v>
      </c>
      <c r="AR594" s="11">
        <f t="shared" si="1732"/>
        <v>0</v>
      </c>
      <c r="AS594" s="11">
        <f t="shared" si="1732"/>
        <v>0</v>
      </c>
      <c r="AT594" s="11">
        <f t="shared" si="1732"/>
        <v>0</v>
      </c>
      <c r="AU594" s="11">
        <f t="shared" si="1732"/>
        <v>0</v>
      </c>
      <c r="AV594" s="11">
        <f t="shared" si="1732"/>
        <v>0</v>
      </c>
      <c r="AW594" s="11">
        <f t="shared" si="1732"/>
        <v>0</v>
      </c>
      <c r="AX594" s="11">
        <f t="shared" si="1732"/>
        <v>0</v>
      </c>
      <c r="AY594" s="11">
        <f t="shared" si="1732"/>
        <v>0</v>
      </c>
      <c r="AZ594" s="11">
        <v>0</v>
      </c>
      <c r="BA594" s="11">
        <v>0</v>
      </c>
      <c r="BB594" s="11">
        <f t="shared" ref="BB594:BQ594" si="1734">SUM(BB595,BB604,BB606)</f>
        <v>0</v>
      </c>
      <c r="BC594" s="11">
        <f t="shared" si="1734"/>
        <v>0</v>
      </c>
      <c r="BD594" s="11">
        <f t="shared" si="1734"/>
        <v>0</v>
      </c>
      <c r="BE594" s="11">
        <f t="shared" si="1734"/>
        <v>0</v>
      </c>
      <c r="BF594" s="11">
        <f t="shared" si="1734"/>
        <v>0</v>
      </c>
      <c r="BG594" s="11">
        <f t="shared" si="1734"/>
        <v>0</v>
      </c>
      <c r="BH594" s="11">
        <f t="shared" ref="BH594" si="1735">SUM(BH595,BH604,BH606)</f>
        <v>0</v>
      </c>
      <c r="BI594" s="11">
        <f t="shared" si="1734"/>
        <v>0</v>
      </c>
      <c r="BJ594" s="11">
        <f t="shared" si="1734"/>
        <v>0</v>
      </c>
      <c r="BK594" s="11">
        <f t="shared" si="1734"/>
        <v>0</v>
      </c>
      <c r="BL594" s="11">
        <f t="shared" si="1734"/>
        <v>0</v>
      </c>
      <c r="BM594" s="11">
        <f t="shared" si="1734"/>
        <v>0</v>
      </c>
      <c r="BN594" s="11">
        <f t="shared" si="1734"/>
        <v>0</v>
      </c>
      <c r="BO594" s="11">
        <f t="shared" si="1734"/>
        <v>0</v>
      </c>
      <c r="BP594" s="11">
        <f t="shared" si="1734"/>
        <v>0</v>
      </c>
      <c r="BQ594" s="11">
        <f t="shared" si="1734"/>
        <v>0</v>
      </c>
      <c r="BR594" s="11">
        <v>0</v>
      </c>
      <c r="BS594" s="11">
        <v>0</v>
      </c>
      <c r="BT594" s="11">
        <f t="shared" ref="BT594:BZ594" si="1736">SUM(BT595,BT604,BT606)</f>
        <v>30685439</v>
      </c>
      <c r="BU594" s="11">
        <f t="shared" si="1736"/>
        <v>30676479</v>
      </c>
      <c r="BV594" s="11">
        <f t="shared" si="1736"/>
        <v>16208524</v>
      </c>
      <c r="BW594" s="11">
        <f t="shared" si="1736"/>
        <v>7166334</v>
      </c>
      <c r="BX594" s="11">
        <f t="shared" si="1736"/>
        <v>2531635</v>
      </c>
      <c r="BY594" s="11">
        <f t="shared" si="1736"/>
        <v>2332235</v>
      </c>
      <c r="BZ594" s="11">
        <f t="shared" si="1736"/>
        <v>2302464</v>
      </c>
      <c r="CA594" s="11">
        <f t="shared" si="1726"/>
        <v>23374858</v>
      </c>
      <c r="CB594" s="123">
        <f t="shared" ref="CB594:CB628" si="1737">IF(BU594=0,"-",CA594/BU594*100)</f>
        <v>76.197982173899419</v>
      </c>
    </row>
    <row r="595" spans="1:80" x14ac:dyDescent="0.25">
      <c r="A595" s="4" t="s">
        <v>238</v>
      </c>
      <c r="B595" s="4" t="s">
        <v>88</v>
      </c>
      <c r="C595" s="4" t="s">
        <v>322</v>
      </c>
      <c r="D595" s="79" t="s">
        <v>323</v>
      </c>
      <c r="E595" s="78" t="s">
        <v>31</v>
      </c>
      <c r="F595" s="78" t="s">
        <v>1</v>
      </c>
      <c r="G595" s="2" t="s">
        <v>1</v>
      </c>
      <c r="H595" s="2" t="s">
        <v>32</v>
      </c>
      <c r="I595" s="12">
        <f>SUM(I596:I597)</f>
        <v>19441843</v>
      </c>
      <c r="J595" s="12">
        <f t="shared" si="1724"/>
        <v>22043204</v>
      </c>
      <c r="K595" s="12">
        <f t="shared" ref="K595" si="1738">SUM(K596:K597)</f>
        <v>22043204</v>
      </c>
      <c r="L595" s="12">
        <f t="shared" si="1728"/>
        <v>0</v>
      </c>
      <c r="M595" s="12">
        <f t="shared" ref="M595:Q595" si="1739">SUM(M596:M597)</f>
        <v>0</v>
      </c>
      <c r="N595" s="12">
        <f t="shared" si="1739"/>
        <v>0</v>
      </c>
      <c r="O595" s="12">
        <f t="shared" si="1739"/>
        <v>0</v>
      </c>
      <c r="P595" s="12">
        <f t="shared" si="1739"/>
        <v>0</v>
      </c>
      <c r="Q595" s="12">
        <f t="shared" si="1739"/>
        <v>0</v>
      </c>
      <c r="R595" s="12">
        <f t="shared" ref="R595:AG595" si="1740">SUM(R596:R597)</f>
        <v>0</v>
      </c>
      <c r="S595" s="12">
        <f t="shared" si="1740"/>
        <v>0</v>
      </c>
      <c r="T595" s="12">
        <f t="shared" si="1740"/>
        <v>0</v>
      </c>
      <c r="U595" s="12">
        <f t="shared" si="1740"/>
        <v>0</v>
      </c>
      <c r="V595" s="12">
        <f t="shared" si="1740"/>
        <v>0</v>
      </c>
      <c r="W595" s="12">
        <f t="shared" si="1740"/>
        <v>0</v>
      </c>
      <c r="X595" s="12">
        <f t="shared" ref="X595" si="1741">SUM(X596:X597)</f>
        <v>0</v>
      </c>
      <c r="Y595" s="12">
        <f t="shared" si="1740"/>
        <v>0</v>
      </c>
      <c r="Z595" s="12">
        <f t="shared" si="1740"/>
        <v>0</v>
      </c>
      <c r="AA595" s="12">
        <f t="shared" si="1740"/>
        <v>0</v>
      </c>
      <c r="AB595" s="12">
        <f t="shared" si="1740"/>
        <v>0</v>
      </c>
      <c r="AC595" s="12">
        <f t="shared" si="1740"/>
        <v>0</v>
      </c>
      <c r="AD595" s="12">
        <f t="shared" si="1740"/>
        <v>0</v>
      </c>
      <c r="AE595" s="12">
        <f t="shared" si="1740"/>
        <v>0</v>
      </c>
      <c r="AF595" s="12">
        <f t="shared" si="1740"/>
        <v>0</v>
      </c>
      <c r="AG595" s="12">
        <f t="shared" si="1740"/>
        <v>0</v>
      </c>
      <c r="AH595" s="12">
        <v>0</v>
      </c>
      <c r="AI595" s="12">
        <v>0</v>
      </c>
      <c r="AJ595" s="12">
        <f t="shared" ref="AJ595:AY595" si="1742">SUM(AJ596:AJ597)</f>
        <v>0</v>
      </c>
      <c r="AK595" s="12">
        <f t="shared" si="1742"/>
        <v>0</v>
      </c>
      <c r="AL595" s="12">
        <f t="shared" si="1742"/>
        <v>0</v>
      </c>
      <c r="AM595" s="12">
        <f t="shared" si="1742"/>
        <v>0</v>
      </c>
      <c r="AN595" s="12">
        <f t="shared" si="1742"/>
        <v>0</v>
      </c>
      <c r="AO595" s="12">
        <f t="shared" si="1742"/>
        <v>0</v>
      </c>
      <c r="AP595" s="12">
        <f t="shared" ref="AP595" si="1743">SUM(AP596:AP597)</f>
        <v>0</v>
      </c>
      <c r="AQ595" s="12">
        <f t="shared" si="1742"/>
        <v>0</v>
      </c>
      <c r="AR595" s="12">
        <f t="shared" si="1742"/>
        <v>0</v>
      </c>
      <c r="AS595" s="12">
        <f t="shared" si="1742"/>
        <v>0</v>
      </c>
      <c r="AT595" s="12">
        <f t="shared" si="1742"/>
        <v>0</v>
      </c>
      <c r="AU595" s="12">
        <f t="shared" si="1742"/>
        <v>0</v>
      </c>
      <c r="AV595" s="12">
        <f t="shared" si="1742"/>
        <v>0</v>
      </c>
      <c r="AW595" s="12">
        <f t="shared" si="1742"/>
        <v>0</v>
      </c>
      <c r="AX595" s="12">
        <f t="shared" si="1742"/>
        <v>0</v>
      </c>
      <c r="AY595" s="12">
        <f t="shared" si="1742"/>
        <v>0</v>
      </c>
      <c r="AZ595" s="12">
        <v>0</v>
      </c>
      <c r="BA595" s="12">
        <v>0</v>
      </c>
      <c r="BB595" s="12">
        <f t="shared" ref="BB595:BQ595" si="1744">SUM(BB596:BB597)</f>
        <v>0</v>
      </c>
      <c r="BC595" s="12">
        <f t="shared" si="1744"/>
        <v>0</v>
      </c>
      <c r="BD595" s="12">
        <f t="shared" si="1744"/>
        <v>0</v>
      </c>
      <c r="BE595" s="12">
        <f t="shared" si="1744"/>
        <v>0</v>
      </c>
      <c r="BF595" s="12">
        <f t="shared" si="1744"/>
        <v>0</v>
      </c>
      <c r="BG595" s="12">
        <f t="shared" si="1744"/>
        <v>0</v>
      </c>
      <c r="BH595" s="12">
        <f t="shared" ref="BH595" si="1745">SUM(BH596:BH597)</f>
        <v>0</v>
      </c>
      <c r="BI595" s="12">
        <f t="shared" si="1744"/>
        <v>0</v>
      </c>
      <c r="BJ595" s="12">
        <f t="shared" si="1744"/>
        <v>0</v>
      </c>
      <c r="BK595" s="12">
        <f t="shared" si="1744"/>
        <v>0</v>
      </c>
      <c r="BL595" s="12">
        <f t="shared" si="1744"/>
        <v>0</v>
      </c>
      <c r="BM595" s="12">
        <f t="shared" si="1744"/>
        <v>0</v>
      </c>
      <c r="BN595" s="12">
        <f t="shared" si="1744"/>
        <v>0</v>
      </c>
      <c r="BO595" s="12">
        <f t="shared" si="1744"/>
        <v>0</v>
      </c>
      <c r="BP595" s="12">
        <f t="shared" si="1744"/>
        <v>0</v>
      </c>
      <c r="BQ595" s="12">
        <f t="shared" si="1744"/>
        <v>0</v>
      </c>
      <c r="BR595" s="12">
        <v>0</v>
      </c>
      <c r="BS595" s="12">
        <v>0</v>
      </c>
      <c r="BT595" s="12">
        <f t="shared" ref="BT595:BW595" si="1746">SUM(BT596:BT597)</f>
        <v>23082468</v>
      </c>
      <c r="BU595" s="12">
        <f t="shared" ref="BU595:BV595" si="1747">SUM(BU596:BU597)</f>
        <v>23171468</v>
      </c>
      <c r="BV595" s="12">
        <f t="shared" si="1747"/>
        <v>12031401</v>
      </c>
      <c r="BW595" s="12">
        <f t="shared" si="1746"/>
        <v>5788174</v>
      </c>
      <c r="BX595" s="12">
        <f t="shared" ref="BX595:BZ595" si="1748">SUM(BX596:BX597)</f>
        <v>1934015</v>
      </c>
      <c r="BY595" s="12">
        <f t="shared" si="1748"/>
        <v>1926415</v>
      </c>
      <c r="BZ595" s="12">
        <f t="shared" si="1748"/>
        <v>1927744</v>
      </c>
      <c r="CA595" s="12">
        <f t="shared" si="1726"/>
        <v>17819575</v>
      </c>
      <c r="CB595" s="124">
        <f t="shared" si="1737"/>
        <v>76.903090473162933</v>
      </c>
    </row>
    <row r="596" spans="1:80" x14ac:dyDescent="0.25">
      <c r="A596" s="4" t="s">
        <v>238</v>
      </c>
      <c r="B596" s="4" t="s">
        <v>88</v>
      </c>
      <c r="C596" s="4" t="s">
        <v>322</v>
      </c>
      <c r="D596" s="79" t="s">
        <v>323</v>
      </c>
      <c r="E596" s="89">
        <v>6111</v>
      </c>
      <c r="F596" s="79"/>
      <c r="G596" s="74" t="s">
        <v>1890</v>
      </c>
      <c r="H596" s="13" t="s">
        <v>33</v>
      </c>
      <c r="I596" s="14">
        <v>17172443</v>
      </c>
      <c r="J596" s="14">
        <f t="shared" si="1724"/>
        <v>19695704</v>
      </c>
      <c r="K596" s="14">
        <v>19695704</v>
      </c>
      <c r="L596" s="14">
        <f t="shared" si="1728"/>
        <v>0</v>
      </c>
      <c r="M596" s="14">
        <v>0</v>
      </c>
      <c r="N596" s="14">
        <v>0</v>
      </c>
      <c r="O596" s="14">
        <v>0</v>
      </c>
      <c r="P596" s="14">
        <v>0</v>
      </c>
      <c r="Q596" s="14">
        <v>0</v>
      </c>
      <c r="R596" s="14">
        <v>0</v>
      </c>
      <c r="S596" s="14"/>
      <c r="T596" s="14"/>
      <c r="U596" s="14"/>
      <c r="V596" s="14"/>
      <c r="W596" s="14"/>
      <c r="X596" s="14">
        <f t="shared" ref="X596:X655" si="1749">R596+S596+T596+U596+V596+W596</f>
        <v>0</v>
      </c>
      <c r="Y596" s="14"/>
      <c r="Z596" s="14"/>
      <c r="AA596" s="14"/>
      <c r="AB596" s="14"/>
      <c r="AC596" s="14"/>
      <c r="AD596" s="14"/>
      <c r="AE596" s="14"/>
      <c r="AF596" s="14"/>
      <c r="AG596" s="14"/>
      <c r="AH596" s="14">
        <v>0</v>
      </c>
      <c r="AI596" s="14">
        <v>0</v>
      </c>
      <c r="AJ596" s="14">
        <v>0</v>
      </c>
      <c r="AK596" s="14"/>
      <c r="AL596" s="14"/>
      <c r="AM596" s="14"/>
      <c r="AN596" s="14"/>
      <c r="AO596" s="14"/>
      <c r="AP596" s="14">
        <f t="shared" ref="AP596:AP655" si="1750">AJ596+AK596+AL596+AM596+AN596+AO596</f>
        <v>0</v>
      </c>
      <c r="AQ596" s="14"/>
      <c r="AR596" s="14"/>
      <c r="AS596" s="14"/>
      <c r="AT596" s="14"/>
      <c r="AU596" s="14"/>
      <c r="AV596" s="14"/>
      <c r="AW596" s="14"/>
      <c r="AX596" s="14"/>
      <c r="AY596" s="14"/>
      <c r="AZ596" s="14">
        <v>0</v>
      </c>
      <c r="BA596" s="14">
        <v>0</v>
      </c>
      <c r="BB596" s="14">
        <v>0</v>
      </c>
      <c r="BC596" s="14"/>
      <c r="BD596" s="14"/>
      <c r="BE596" s="14"/>
      <c r="BF596" s="14"/>
      <c r="BG596" s="14"/>
      <c r="BH596" s="14">
        <f t="shared" ref="BH596:BH655" si="1751">BB596+BC596+BD596+BE596+BF596+BG596</f>
        <v>0</v>
      </c>
      <c r="BI596" s="14"/>
      <c r="BJ596" s="14"/>
      <c r="BK596" s="14"/>
      <c r="BL596" s="14"/>
      <c r="BM596" s="14"/>
      <c r="BN596" s="14"/>
      <c r="BO596" s="14"/>
      <c r="BP596" s="14"/>
      <c r="BQ596" s="14"/>
      <c r="BR596" s="14">
        <v>0</v>
      </c>
      <c r="BS596" s="14">
        <v>0</v>
      </c>
      <c r="BT596" s="14">
        <v>20734968</v>
      </c>
      <c r="BU596" s="14">
        <v>20734968</v>
      </c>
      <c r="BV596" s="14">
        <v>10470423</v>
      </c>
      <c r="BW596" s="14">
        <f t="shared" si="1725"/>
        <v>5310000</v>
      </c>
      <c r="BX596" s="14">
        <v>1770000</v>
      </c>
      <c r="BY596" s="14">
        <v>1770000</v>
      </c>
      <c r="BZ596" s="14">
        <v>1770000</v>
      </c>
      <c r="CA596" s="14">
        <f t="shared" si="1726"/>
        <v>15780423</v>
      </c>
      <c r="CB596" s="122">
        <f t="shared" si="1737"/>
        <v>76.10536461884098</v>
      </c>
    </row>
    <row r="597" spans="1:80" x14ac:dyDescent="0.25">
      <c r="A597" s="1" t="s">
        <v>238</v>
      </c>
      <c r="B597" s="1" t="s">
        <v>88</v>
      </c>
      <c r="C597" s="1" t="s">
        <v>322</v>
      </c>
      <c r="D597" s="82" t="s">
        <v>323</v>
      </c>
      <c r="E597" s="82" t="s">
        <v>34</v>
      </c>
      <c r="F597" s="79" t="s">
        <v>1</v>
      </c>
      <c r="G597" s="13" t="s">
        <v>1</v>
      </c>
      <c r="H597" s="2" t="s">
        <v>35</v>
      </c>
      <c r="I597" s="12">
        <f>SUM(I598:I603)</f>
        <v>2269400</v>
      </c>
      <c r="J597" s="12">
        <f t="shared" si="1724"/>
        <v>2347500</v>
      </c>
      <c r="K597" s="12">
        <f t="shared" ref="K597" si="1752">SUM(K598:K603)</f>
        <v>2347500</v>
      </c>
      <c r="L597" s="12">
        <f t="shared" si="1728"/>
        <v>0</v>
      </c>
      <c r="M597" s="12">
        <f t="shared" ref="M597:Q597" si="1753">SUM(M598:M603)</f>
        <v>0</v>
      </c>
      <c r="N597" s="12">
        <f t="shared" si="1753"/>
        <v>0</v>
      </c>
      <c r="O597" s="12">
        <f t="shared" si="1753"/>
        <v>0</v>
      </c>
      <c r="P597" s="12">
        <f t="shared" si="1753"/>
        <v>0</v>
      </c>
      <c r="Q597" s="12">
        <f t="shared" si="1753"/>
        <v>0</v>
      </c>
      <c r="R597" s="12">
        <f t="shared" ref="R597:AG597" si="1754">SUM(R598:R603)</f>
        <v>0</v>
      </c>
      <c r="S597" s="12">
        <f t="shared" si="1754"/>
        <v>0</v>
      </c>
      <c r="T597" s="12">
        <f t="shared" si="1754"/>
        <v>0</v>
      </c>
      <c r="U597" s="12">
        <f t="shared" si="1754"/>
        <v>0</v>
      </c>
      <c r="V597" s="12">
        <f t="shared" si="1754"/>
        <v>0</v>
      </c>
      <c r="W597" s="12">
        <f t="shared" si="1754"/>
        <v>0</v>
      </c>
      <c r="X597" s="12">
        <f t="shared" si="1754"/>
        <v>0</v>
      </c>
      <c r="Y597" s="12">
        <f t="shared" si="1754"/>
        <v>0</v>
      </c>
      <c r="Z597" s="12">
        <f t="shared" si="1754"/>
        <v>0</v>
      </c>
      <c r="AA597" s="12">
        <f t="shared" si="1754"/>
        <v>0</v>
      </c>
      <c r="AB597" s="12">
        <f t="shared" si="1754"/>
        <v>0</v>
      </c>
      <c r="AC597" s="12">
        <f t="shared" si="1754"/>
        <v>0</v>
      </c>
      <c r="AD597" s="12">
        <f t="shared" si="1754"/>
        <v>0</v>
      </c>
      <c r="AE597" s="12">
        <f t="shared" si="1754"/>
        <v>0</v>
      </c>
      <c r="AF597" s="12">
        <f t="shared" si="1754"/>
        <v>0</v>
      </c>
      <c r="AG597" s="12">
        <f t="shared" si="1754"/>
        <v>0</v>
      </c>
      <c r="AH597" s="12">
        <v>0</v>
      </c>
      <c r="AI597" s="12">
        <v>0</v>
      </c>
      <c r="AJ597" s="12">
        <f t="shared" ref="AJ597:AY597" si="1755">SUM(AJ598:AJ603)</f>
        <v>0</v>
      </c>
      <c r="AK597" s="12">
        <f t="shared" si="1755"/>
        <v>0</v>
      </c>
      <c r="AL597" s="12">
        <f t="shared" si="1755"/>
        <v>0</v>
      </c>
      <c r="AM597" s="12">
        <f t="shared" si="1755"/>
        <v>0</v>
      </c>
      <c r="AN597" s="12">
        <f t="shared" si="1755"/>
        <v>0</v>
      </c>
      <c r="AO597" s="12">
        <f t="shared" si="1755"/>
        <v>0</v>
      </c>
      <c r="AP597" s="12">
        <f t="shared" si="1755"/>
        <v>0</v>
      </c>
      <c r="AQ597" s="12">
        <f t="shared" si="1755"/>
        <v>0</v>
      </c>
      <c r="AR597" s="12">
        <f t="shared" si="1755"/>
        <v>0</v>
      </c>
      <c r="AS597" s="12">
        <f t="shared" si="1755"/>
        <v>0</v>
      </c>
      <c r="AT597" s="12">
        <f t="shared" si="1755"/>
        <v>0</v>
      </c>
      <c r="AU597" s="12">
        <f t="shared" si="1755"/>
        <v>0</v>
      </c>
      <c r="AV597" s="12">
        <f t="shared" si="1755"/>
        <v>0</v>
      </c>
      <c r="AW597" s="12">
        <f t="shared" si="1755"/>
        <v>0</v>
      </c>
      <c r="AX597" s="12">
        <f t="shared" si="1755"/>
        <v>0</v>
      </c>
      <c r="AY597" s="12">
        <f t="shared" si="1755"/>
        <v>0</v>
      </c>
      <c r="AZ597" s="12">
        <v>0</v>
      </c>
      <c r="BA597" s="12">
        <v>0</v>
      </c>
      <c r="BB597" s="12">
        <f t="shared" ref="BB597:BQ597" si="1756">SUM(BB598:BB603)</f>
        <v>0</v>
      </c>
      <c r="BC597" s="12">
        <f t="shared" si="1756"/>
        <v>0</v>
      </c>
      <c r="BD597" s="12">
        <f t="shared" si="1756"/>
        <v>0</v>
      </c>
      <c r="BE597" s="12">
        <f t="shared" si="1756"/>
        <v>0</v>
      </c>
      <c r="BF597" s="12">
        <f t="shared" si="1756"/>
        <v>0</v>
      </c>
      <c r="BG597" s="12">
        <f t="shared" si="1756"/>
        <v>0</v>
      </c>
      <c r="BH597" s="12">
        <f t="shared" si="1756"/>
        <v>0</v>
      </c>
      <c r="BI597" s="12">
        <f t="shared" si="1756"/>
        <v>0</v>
      </c>
      <c r="BJ597" s="12">
        <f t="shared" si="1756"/>
        <v>0</v>
      </c>
      <c r="BK597" s="12">
        <f t="shared" si="1756"/>
        <v>0</v>
      </c>
      <c r="BL597" s="12">
        <f t="shared" si="1756"/>
        <v>0</v>
      </c>
      <c r="BM597" s="12">
        <f t="shared" si="1756"/>
        <v>0</v>
      </c>
      <c r="BN597" s="12">
        <f t="shared" si="1756"/>
        <v>0</v>
      </c>
      <c r="BO597" s="12">
        <f t="shared" si="1756"/>
        <v>0</v>
      </c>
      <c r="BP597" s="12">
        <f t="shared" si="1756"/>
        <v>0</v>
      </c>
      <c r="BQ597" s="12">
        <f t="shared" si="1756"/>
        <v>0</v>
      </c>
      <c r="BR597" s="12">
        <v>0</v>
      </c>
      <c r="BS597" s="12">
        <v>0</v>
      </c>
      <c r="BT597" s="12">
        <f t="shared" ref="BT597:BZ597" si="1757">SUM(BT598:BT603)</f>
        <v>2347500</v>
      </c>
      <c r="BU597" s="12">
        <f t="shared" si="1757"/>
        <v>2436500</v>
      </c>
      <c r="BV597" s="12">
        <f t="shared" si="1757"/>
        <v>1560978</v>
      </c>
      <c r="BW597" s="12">
        <f t="shared" si="1757"/>
        <v>478174</v>
      </c>
      <c r="BX597" s="12">
        <f t="shared" si="1757"/>
        <v>164015</v>
      </c>
      <c r="BY597" s="12">
        <f t="shared" si="1757"/>
        <v>156415</v>
      </c>
      <c r="BZ597" s="12">
        <f t="shared" si="1757"/>
        <v>157744</v>
      </c>
      <c r="CA597" s="12">
        <f t="shared" si="1726"/>
        <v>2039152</v>
      </c>
      <c r="CB597" s="124">
        <f t="shared" si="1737"/>
        <v>83.691853067925308</v>
      </c>
    </row>
    <row r="598" spans="1:80" x14ac:dyDescent="0.25">
      <c r="A598" s="4" t="s">
        <v>238</v>
      </c>
      <c r="B598" s="4" t="s">
        <v>88</v>
      </c>
      <c r="C598" s="4" t="s">
        <v>322</v>
      </c>
      <c r="D598" s="79" t="s">
        <v>323</v>
      </c>
      <c r="E598" s="89">
        <v>6112</v>
      </c>
      <c r="F598" s="79" t="s">
        <v>325</v>
      </c>
      <c r="G598" s="74" t="s">
        <v>1890</v>
      </c>
      <c r="H598" s="13" t="s">
        <v>92</v>
      </c>
      <c r="I598" s="14">
        <v>438000</v>
      </c>
      <c r="J598" s="14">
        <f t="shared" si="1724"/>
        <v>404000</v>
      </c>
      <c r="K598" s="14">
        <v>404000</v>
      </c>
      <c r="L598" s="14">
        <f t="shared" si="1728"/>
        <v>0</v>
      </c>
      <c r="M598" s="14">
        <v>0</v>
      </c>
      <c r="N598" s="14">
        <v>0</v>
      </c>
      <c r="O598" s="14">
        <v>0</v>
      </c>
      <c r="P598" s="14">
        <v>0</v>
      </c>
      <c r="Q598" s="14">
        <v>0</v>
      </c>
      <c r="R598" s="14">
        <v>0</v>
      </c>
      <c r="S598" s="14"/>
      <c r="T598" s="14"/>
      <c r="U598" s="14"/>
      <c r="V598" s="14"/>
      <c r="W598" s="14"/>
      <c r="X598" s="14">
        <f t="shared" si="1749"/>
        <v>0</v>
      </c>
      <c r="Y598" s="14"/>
      <c r="Z598" s="14"/>
      <c r="AA598" s="14"/>
      <c r="AB598" s="14"/>
      <c r="AC598" s="14"/>
      <c r="AD598" s="14"/>
      <c r="AE598" s="14"/>
      <c r="AF598" s="14"/>
      <c r="AG598" s="14"/>
      <c r="AH598" s="14">
        <v>0</v>
      </c>
      <c r="AI598" s="14">
        <v>0</v>
      </c>
      <c r="AJ598" s="14">
        <v>0</v>
      </c>
      <c r="AK598" s="14"/>
      <c r="AL598" s="14"/>
      <c r="AM598" s="14"/>
      <c r="AN598" s="14"/>
      <c r="AO598" s="14"/>
      <c r="AP598" s="14">
        <f t="shared" si="1750"/>
        <v>0</v>
      </c>
      <c r="AQ598" s="14"/>
      <c r="AR598" s="14"/>
      <c r="AS598" s="14"/>
      <c r="AT598" s="14"/>
      <c r="AU598" s="14"/>
      <c r="AV598" s="14"/>
      <c r="AW598" s="14"/>
      <c r="AX598" s="14"/>
      <c r="AY598" s="14"/>
      <c r="AZ598" s="14">
        <v>0</v>
      </c>
      <c r="BA598" s="14">
        <v>0</v>
      </c>
      <c r="BB598" s="14">
        <v>0</v>
      </c>
      <c r="BC598" s="14"/>
      <c r="BD598" s="14"/>
      <c r="BE598" s="14"/>
      <c r="BF598" s="14"/>
      <c r="BG598" s="14"/>
      <c r="BH598" s="14">
        <f t="shared" si="1751"/>
        <v>0</v>
      </c>
      <c r="BI598" s="14"/>
      <c r="BJ598" s="14"/>
      <c r="BK598" s="14"/>
      <c r="BL598" s="14"/>
      <c r="BM598" s="14"/>
      <c r="BN598" s="14"/>
      <c r="BO598" s="14"/>
      <c r="BP598" s="14"/>
      <c r="BQ598" s="14"/>
      <c r="BR598" s="14">
        <v>0</v>
      </c>
      <c r="BS598" s="14">
        <v>0</v>
      </c>
      <c r="BT598" s="14">
        <v>404000</v>
      </c>
      <c r="BU598" s="14">
        <v>404000</v>
      </c>
      <c r="BV598" s="14">
        <v>211178</v>
      </c>
      <c r="BW598" s="14">
        <f t="shared" si="1725"/>
        <v>108000</v>
      </c>
      <c r="BX598" s="14">
        <v>36000</v>
      </c>
      <c r="BY598" s="14">
        <v>36000</v>
      </c>
      <c r="BZ598" s="14">
        <v>36000</v>
      </c>
      <c r="CA598" s="14">
        <f t="shared" si="1726"/>
        <v>319178</v>
      </c>
      <c r="CB598" s="122">
        <f t="shared" si="1737"/>
        <v>79.004455445544551</v>
      </c>
    </row>
    <row r="599" spans="1:80" x14ac:dyDescent="0.25">
      <c r="A599" s="4" t="s">
        <v>238</v>
      </c>
      <c r="B599" s="4" t="s">
        <v>88</v>
      </c>
      <c r="C599" s="4" t="s">
        <v>322</v>
      </c>
      <c r="D599" s="79" t="s">
        <v>323</v>
      </c>
      <c r="E599" s="89">
        <v>6112</v>
      </c>
      <c r="F599" s="79" t="s">
        <v>326</v>
      </c>
      <c r="G599" s="74" t="s">
        <v>1890</v>
      </c>
      <c r="H599" s="13" t="s">
        <v>39</v>
      </c>
      <c r="I599" s="14">
        <v>1116920</v>
      </c>
      <c r="J599" s="14">
        <f t="shared" si="1724"/>
        <v>1267000</v>
      </c>
      <c r="K599" s="14">
        <v>1267000</v>
      </c>
      <c r="L599" s="14">
        <f t="shared" si="1728"/>
        <v>0</v>
      </c>
      <c r="M599" s="14">
        <v>0</v>
      </c>
      <c r="N599" s="14">
        <v>0</v>
      </c>
      <c r="O599" s="14">
        <v>0</v>
      </c>
      <c r="P599" s="14">
        <v>0</v>
      </c>
      <c r="Q599" s="14">
        <v>0</v>
      </c>
      <c r="R599" s="14">
        <v>0</v>
      </c>
      <c r="S599" s="14"/>
      <c r="T599" s="14"/>
      <c r="U599" s="14"/>
      <c r="V599" s="14"/>
      <c r="W599" s="14"/>
      <c r="X599" s="14">
        <f t="shared" si="1749"/>
        <v>0</v>
      </c>
      <c r="Y599" s="14"/>
      <c r="Z599" s="14"/>
      <c r="AA599" s="14"/>
      <c r="AB599" s="14"/>
      <c r="AC599" s="14"/>
      <c r="AD599" s="14"/>
      <c r="AE599" s="14"/>
      <c r="AF599" s="14"/>
      <c r="AG599" s="14"/>
      <c r="AH599" s="14">
        <v>0</v>
      </c>
      <c r="AI599" s="14">
        <v>0</v>
      </c>
      <c r="AJ599" s="14">
        <v>0</v>
      </c>
      <c r="AK599" s="14"/>
      <c r="AL599" s="14"/>
      <c r="AM599" s="14"/>
      <c r="AN599" s="14"/>
      <c r="AO599" s="14"/>
      <c r="AP599" s="14">
        <f t="shared" si="1750"/>
        <v>0</v>
      </c>
      <c r="AQ599" s="14"/>
      <c r="AR599" s="14"/>
      <c r="AS599" s="14"/>
      <c r="AT599" s="14"/>
      <c r="AU599" s="14"/>
      <c r="AV599" s="14"/>
      <c r="AW599" s="14"/>
      <c r="AX599" s="14"/>
      <c r="AY599" s="14"/>
      <c r="AZ599" s="14">
        <v>0</v>
      </c>
      <c r="BA599" s="14">
        <v>0</v>
      </c>
      <c r="BB599" s="14">
        <v>0</v>
      </c>
      <c r="BC599" s="14"/>
      <c r="BD599" s="14"/>
      <c r="BE599" s="14"/>
      <c r="BF599" s="14"/>
      <c r="BG599" s="14"/>
      <c r="BH599" s="14">
        <f t="shared" si="1751"/>
        <v>0</v>
      </c>
      <c r="BI599" s="14"/>
      <c r="BJ599" s="14"/>
      <c r="BK599" s="14"/>
      <c r="BL599" s="14"/>
      <c r="BM599" s="14"/>
      <c r="BN599" s="14"/>
      <c r="BO599" s="14"/>
      <c r="BP599" s="14"/>
      <c r="BQ599" s="14"/>
      <c r="BR599" s="14">
        <v>0</v>
      </c>
      <c r="BS599" s="14">
        <v>0</v>
      </c>
      <c r="BT599" s="14">
        <v>1267000</v>
      </c>
      <c r="BU599" s="14">
        <v>1267000</v>
      </c>
      <c r="BV599" s="14">
        <v>694000</v>
      </c>
      <c r="BW599" s="14">
        <f t="shared" si="1725"/>
        <v>349000</v>
      </c>
      <c r="BX599" s="14">
        <v>115000</v>
      </c>
      <c r="BY599" s="14">
        <v>117000</v>
      </c>
      <c r="BZ599" s="14">
        <v>117000</v>
      </c>
      <c r="CA599" s="14">
        <f t="shared" si="1726"/>
        <v>1043000</v>
      </c>
      <c r="CB599" s="122">
        <f t="shared" si="1737"/>
        <v>82.320441988950279</v>
      </c>
    </row>
    <row r="600" spans="1:80" x14ac:dyDescent="0.25">
      <c r="A600" s="4" t="s">
        <v>238</v>
      </c>
      <c r="B600" s="4" t="s">
        <v>88</v>
      </c>
      <c r="C600" s="4" t="s">
        <v>322</v>
      </c>
      <c r="D600" s="79" t="s">
        <v>323</v>
      </c>
      <c r="E600" s="89">
        <v>6112</v>
      </c>
      <c r="F600" s="79" t="s">
        <v>327</v>
      </c>
      <c r="G600" s="74" t="s">
        <v>1890</v>
      </c>
      <c r="H600" s="13" t="s">
        <v>41</v>
      </c>
      <c r="I600" s="14">
        <v>289160</v>
      </c>
      <c r="J600" s="14">
        <f t="shared" si="1724"/>
        <v>387000</v>
      </c>
      <c r="K600" s="14">
        <v>387000</v>
      </c>
      <c r="L600" s="14">
        <f t="shared" si="1728"/>
        <v>0</v>
      </c>
      <c r="M600" s="14">
        <v>0</v>
      </c>
      <c r="N600" s="14">
        <v>0</v>
      </c>
      <c r="O600" s="14">
        <v>0</v>
      </c>
      <c r="P600" s="14">
        <v>0</v>
      </c>
      <c r="Q600" s="14">
        <v>0</v>
      </c>
      <c r="R600" s="14">
        <v>0</v>
      </c>
      <c r="S600" s="14"/>
      <c r="T600" s="14"/>
      <c r="U600" s="14"/>
      <c r="V600" s="14"/>
      <c r="W600" s="14"/>
      <c r="X600" s="14">
        <f t="shared" si="1749"/>
        <v>0</v>
      </c>
      <c r="Y600" s="14"/>
      <c r="Z600" s="14"/>
      <c r="AA600" s="14"/>
      <c r="AB600" s="14"/>
      <c r="AC600" s="14"/>
      <c r="AD600" s="14"/>
      <c r="AE600" s="14"/>
      <c r="AF600" s="14"/>
      <c r="AG600" s="14"/>
      <c r="AH600" s="14">
        <v>0</v>
      </c>
      <c r="AI600" s="14">
        <v>0</v>
      </c>
      <c r="AJ600" s="14">
        <v>0</v>
      </c>
      <c r="AK600" s="14"/>
      <c r="AL600" s="14"/>
      <c r="AM600" s="14"/>
      <c r="AN600" s="14"/>
      <c r="AO600" s="14"/>
      <c r="AP600" s="14">
        <f t="shared" si="1750"/>
        <v>0</v>
      </c>
      <c r="AQ600" s="14"/>
      <c r="AR600" s="14"/>
      <c r="AS600" s="14"/>
      <c r="AT600" s="14"/>
      <c r="AU600" s="14"/>
      <c r="AV600" s="14"/>
      <c r="AW600" s="14"/>
      <c r="AX600" s="14"/>
      <c r="AY600" s="14"/>
      <c r="AZ600" s="14">
        <v>0</v>
      </c>
      <c r="BA600" s="14">
        <v>0</v>
      </c>
      <c r="BB600" s="14">
        <v>0</v>
      </c>
      <c r="BC600" s="14"/>
      <c r="BD600" s="14"/>
      <c r="BE600" s="14"/>
      <c r="BF600" s="14"/>
      <c r="BG600" s="14"/>
      <c r="BH600" s="14">
        <f t="shared" si="1751"/>
        <v>0</v>
      </c>
      <c r="BI600" s="14"/>
      <c r="BJ600" s="14"/>
      <c r="BK600" s="14"/>
      <c r="BL600" s="14"/>
      <c r="BM600" s="14"/>
      <c r="BN600" s="14"/>
      <c r="BO600" s="14"/>
      <c r="BP600" s="14"/>
      <c r="BQ600" s="14"/>
      <c r="BR600" s="14">
        <v>0</v>
      </c>
      <c r="BS600" s="14">
        <v>0</v>
      </c>
      <c r="BT600" s="14">
        <v>387000</v>
      </c>
      <c r="BU600" s="14">
        <v>387000</v>
      </c>
      <c r="BV600" s="14">
        <v>335573</v>
      </c>
      <c r="BW600" s="14">
        <f t="shared" si="1725"/>
        <v>3324</v>
      </c>
      <c r="BX600" s="14">
        <v>665</v>
      </c>
      <c r="BY600" s="14">
        <v>665</v>
      </c>
      <c r="BZ600" s="14">
        <v>1994</v>
      </c>
      <c r="CA600" s="14">
        <f t="shared" si="1726"/>
        <v>338897</v>
      </c>
      <c r="CB600" s="122">
        <f t="shared" si="1737"/>
        <v>87.570284237726099</v>
      </c>
    </row>
    <row r="601" spans="1:80" x14ac:dyDescent="0.25">
      <c r="A601" s="4" t="s">
        <v>238</v>
      </c>
      <c r="B601" s="4" t="s">
        <v>88</v>
      </c>
      <c r="C601" s="4" t="s">
        <v>322</v>
      </c>
      <c r="D601" s="79" t="s">
        <v>323</v>
      </c>
      <c r="E601" s="89">
        <v>6112</v>
      </c>
      <c r="F601" s="79" t="s">
        <v>328</v>
      </c>
      <c r="G601" s="74" t="s">
        <v>1890</v>
      </c>
      <c r="H601" s="13" t="s">
        <v>37</v>
      </c>
      <c r="I601" s="14">
        <v>209320</v>
      </c>
      <c r="J601" s="14">
        <f t="shared" si="1724"/>
        <v>61500</v>
      </c>
      <c r="K601" s="14">
        <v>61500</v>
      </c>
      <c r="L601" s="14">
        <f t="shared" si="1728"/>
        <v>0</v>
      </c>
      <c r="M601" s="14">
        <v>0</v>
      </c>
      <c r="N601" s="14">
        <v>0</v>
      </c>
      <c r="O601" s="14">
        <v>0</v>
      </c>
      <c r="P601" s="14">
        <v>0</v>
      </c>
      <c r="Q601" s="14">
        <v>0</v>
      </c>
      <c r="R601" s="14">
        <v>0</v>
      </c>
      <c r="S601" s="14"/>
      <c r="T601" s="14"/>
      <c r="U601" s="14"/>
      <c r="V601" s="14"/>
      <c r="W601" s="14"/>
      <c r="X601" s="14">
        <f t="shared" si="1749"/>
        <v>0</v>
      </c>
      <c r="Y601" s="14"/>
      <c r="Z601" s="14"/>
      <c r="AA601" s="14"/>
      <c r="AB601" s="14"/>
      <c r="AC601" s="14"/>
      <c r="AD601" s="14"/>
      <c r="AE601" s="14"/>
      <c r="AF601" s="14"/>
      <c r="AG601" s="14"/>
      <c r="AH601" s="14">
        <v>0</v>
      </c>
      <c r="AI601" s="14">
        <v>0</v>
      </c>
      <c r="AJ601" s="14">
        <v>0</v>
      </c>
      <c r="AK601" s="14"/>
      <c r="AL601" s="14"/>
      <c r="AM601" s="14"/>
      <c r="AN601" s="14"/>
      <c r="AO601" s="14"/>
      <c r="AP601" s="14">
        <f t="shared" si="1750"/>
        <v>0</v>
      </c>
      <c r="AQ601" s="14"/>
      <c r="AR601" s="14"/>
      <c r="AS601" s="14"/>
      <c r="AT601" s="14"/>
      <c r="AU601" s="14"/>
      <c r="AV601" s="14"/>
      <c r="AW601" s="14"/>
      <c r="AX601" s="14"/>
      <c r="AY601" s="14"/>
      <c r="AZ601" s="14">
        <v>0</v>
      </c>
      <c r="BA601" s="14">
        <v>0</v>
      </c>
      <c r="BB601" s="14">
        <v>0</v>
      </c>
      <c r="BC601" s="14"/>
      <c r="BD601" s="14"/>
      <c r="BE601" s="14"/>
      <c r="BF601" s="14"/>
      <c r="BG601" s="14"/>
      <c r="BH601" s="14">
        <f t="shared" si="1751"/>
        <v>0</v>
      </c>
      <c r="BI601" s="14"/>
      <c r="BJ601" s="14"/>
      <c r="BK601" s="14"/>
      <c r="BL601" s="14"/>
      <c r="BM601" s="14"/>
      <c r="BN601" s="14"/>
      <c r="BO601" s="14"/>
      <c r="BP601" s="14"/>
      <c r="BQ601" s="14"/>
      <c r="BR601" s="14">
        <v>0</v>
      </c>
      <c r="BS601" s="14">
        <v>0</v>
      </c>
      <c r="BT601" s="14">
        <v>61500</v>
      </c>
      <c r="BU601" s="14">
        <v>150500</v>
      </c>
      <c r="BV601" s="14">
        <v>150097</v>
      </c>
      <c r="BW601" s="14">
        <f t="shared" si="1725"/>
        <v>0</v>
      </c>
      <c r="BX601" s="14">
        <v>0</v>
      </c>
      <c r="BY601" s="14">
        <v>0</v>
      </c>
      <c r="BZ601" s="14">
        <v>0</v>
      </c>
      <c r="CA601" s="14">
        <f t="shared" si="1726"/>
        <v>150097</v>
      </c>
      <c r="CB601" s="122">
        <f t="shared" si="1737"/>
        <v>99.732225913621264</v>
      </c>
    </row>
    <row r="602" spans="1:80" x14ac:dyDescent="0.25">
      <c r="A602" s="4" t="s">
        <v>238</v>
      </c>
      <c r="B602" s="4" t="s">
        <v>88</v>
      </c>
      <c r="C602" s="4" t="s">
        <v>322</v>
      </c>
      <c r="D602" s="79" t="s">
        <v>323</v>
      </c>
      <c r="E602" s="89">
        <v>6112</v>
      </c>
      <c r="F602" s="79" t="s">
        <v>329</v>
      </c>
      <c r="G602" s="74" t="s">
        <v>1890</v>
      </c>
      <c r="H602" s="13" t="s">
        <v>43</v>
      </c>
      <c r="I602" s="14">
        <v>198000</v>
      </c>
      <c r="J602" s="14">
        <f t="shared" si="1724"/>
        <v>198000</v>
      </c>
      <c r="K602" s="14">
        <v>198000</v>
      </c>
      <c r="L602" s="14">
        <f t="shared" si="1728"/>
        <v>0</v>
      </c>
      <c r="M602" s="14">
        <v>0</v>
      </c>
      <c r="N602" s="14">
        <v>0</v>
      </c>
      <c r="O602" s="14">
        <v>0</v>
      </c>
      <c r="P602" s="14">
        <v>0</v>
      </c>
      <c r="Q602" s="14">
        <v>0</v>
      </c>
      <c r="R602" s="14">
        <v>0</v>
      </c>
      <c r="S602" s="14"/>
      <c r="T602" s="14"/>
      <c r="U602" s="14"/>
      <c r="V602" s="14"/>
      <c r="W602" s="14"/>
      <c r="X602" s="14">
        <f t="shared" si="1749"/>
        <v>0</v>
      </c>
      <c r="Y602" s="14"/>
      <c r="Z602" s="14"/>
      <c r="AA602" s="14"/>
      <c r="AB602" s="14"/>
      <c r="AC602" s="14"/>
      <c r="AD602" s="14"/>
      <c r="AE602" s="14"/>
      <c r="AF602" s="14"/>
      <c r="AG602" s="14"/>
      <c r="AH602" s="14">
        <v>0</v>
      </c>
      <c r="AI602" s="14">
        <v>0</v>
      </c>
      <c r="AJ602" s="14">
        <v>0</v>
      </c>
      <c r="AK602" s="14"/>
      <c r="AL602" s="14"/>
      <c r="AM602" s="14"/>
      <c r="AN602" s="14"/>
      <c r="AO602" s="14"/>
      <c r="AP602" s="14">
        <f t="shared" si="1750"/>
        <v>0</v>
      </c>
      <c r="AQ602" s="14"/>
      <c r="AR602" s="14"/>
      <c r="AS602" s="14"/>
      <c r="AT602" s="14"/>
      <c r="AU602" s="14"/>
      <c r="AV602" s="14"/>
      <c r="AW602" s="14"/>
      <c r="AX602" s="14"/>
      <c r="AY602" s="14"/>
      <c r="AZ602" s="14">
        <v>0</v>
      </c>
      <c r="BA602" s="14">
        <v>0</v>
      </c>
      <c r="BB602" s="14">
        <v>0</v>
      </c>
      <c r="BC602" s="14"/>
      <c r="BD602" s="14"/>
      <c r="BE602" s="14"/>
      <c r="BF602" s="14"/>
      <c r="BG602" s="14"/>
      <c r="BH602" s="14">
        <f t="shared" si="1751"/>
        <v>0</v>
      </c>
      <c r="BI602" s="14"/>
      <c r="BJ602" s="14"/>
      <c r="BK602" s="14"/>
      <c r="BL602" s="14"/>
      <c r="BM602" s="14"/>
      <c r="BN602" s="14"/>
      <c r="BO602" s="14"/>
      <c r="BP602" s="14"/>
      <c r="BQ602" s="14"/>
      <c r="BR602" s="14">
        <v>0</v>
      </c>
      <c r="BS602" s="14">
        <v>0</v>
      </c>
      <c r="BT602" s="14">
        <v>198000</v>
      </c>
      <c r="BU602" s="14">
        <v>198000</v>
      </c>
      <c r="BV602" s="14">
        <v>150630</v>
      </c>
      <c r="BW602" s="14">
        <f t="shared" si="1725"/>
        <v>9600</v>
      </c>
      <c r="BX602" s="14">
        <v>9600</v>
      </c>
      <c r="BY602" s="14"/>
      <c r="BZ602" s="14"/>
      <c r="CA602" s="14">
        <f t="shared" si="1726"/>
        <v>160230</v>
      </c>
      <c r="CB602" s="122">
        <f t="shared" si="1737"/>
        <v>80.924242424242422</v>
      </c>
    </row>
    <row r="603" spans="1:80" x14ac:dyDescent="0.25">
      <c r="A603" s="4" t="s">
        <v>238</v>
      </c>
      <c r="B603" s="4" t="s">
        <v>88</v>
      </c>
      <c r="C603" s="4" t="s">
        <v>322</v>
      </c>
      <c r="D603" s="79" t="s">
        <v>323</v>
      </c>
      <c r="E603" s="89">
        <v>6112</v>
      </c>
      <c r="F603" s="79" t="s">
        <v>330</v>
      </c>
      <c r="G603" s="74" t="s">
        <v>1890</v>
      </c>
      <c r="H603" s="13" t="s">
        <v>307</v>
      </c>
      <c r="I603" s="14">
        <v>18000</v>
      </c>
      <c r="J603" s="14">
        <f t="shared" si="1724"/>
        <v>30000</v>
      </c>
      <c r="K603" s="14">
        <v>30000</v>
      </c>
      <c r="L603" s="14">
        <f t="shared" si="1728"/>
        <v>0</v>
      </c>
      <c r="M603" s="14">
        <v>0</v>
      </c>
      <c r="N603" s="14">
        <v>0</v>
      </c>
      <c r="O603" s="14">
        <v>0</v>
      </c>
      <c r="P603" s="14">
        <v>0</v>
      </c>
      <c r="Q603" s="14">
        <v>0</v>
      </c>
      <c r="R603" s="14">
        <v>0</v>
      </c>
      <c r="S603" s="14"/>
      <c r="T603" s="14"/>
      <c r="U603" s="14"/>
      <c r="V603" s="14"/>
      <c r="W603" s="14"/>
      <c r="X603" s="14">
        <f t="shared" si="1749"/>
        <v>0</v>
      </c>
      <c r="Y603" s="14"/>
      <c r="Z603" s="14"/>
      <c r="AA603" s="14"/>
      <c r="AB603" s="14"/>
      <c r="AC603" s="14"/>
      <c r="AD603" s="14"/>
      <c r="AE603" s="14"/>
      <c r="AF603" s="14"/>
      <c r="AG603" s="14"/>
      <c r="AH603" s="14">
        <v>0</v>
      </c>
      <c r="AI603" s="14">
        <v>0</v>
      </c>
      <c r="AJ603" s="14">
        <v>0</v>
      </c>
      <c r="AK603" s="14"/>
      <c r="AL603" s="14"/>
      <c r="AM603" s="14"/>
      <c r="AN603" s="14"/>
      <c r="AO603" s="14"/>
      <c r="AP603" s="14">
        <f t="shared" si="1750"/>
        <v>0</v>
      </c>
      <c r="AQ603" s="14"/>
      <c r="AR603" s="14"/>
      <c r="AS603" s="14"/>
      <c r="AT603" s="14"/>
      <c r="AU603" s="14"/>
      <c r="AV603" s="14"/>
      <c r="AW603" s="14"/>
      <c r="AX603" s="14"/>
      <c r="AY603" s="14"/>
      <c r="AZ603" s="14">
        <v>0</v>
      </c>
      <c r="BA603" s="14">
        <v>0</v>
      </c>
      <c r="BB603" s="14">
        <v>0</v>
      </c>
      <c r="BC603" s="14"/>
      <c r="BD603" s="14"/>
      <c r="BE603" s="14"/>
      <c r="BF603" s="14"/>
      <c r="BG603" s="14"/>
      <c r="BH603" s="14">
        <f t="shared" si="1751"/>
        <v>0</v>
      </c>
      <c r="BI603" s="14"/>
      <c r="BJ603" s="14"/>
      <c r="BK603" s="14"/>
      <c r="BL603" s="14"/>
      <c r="BM603" s="14"/>
      <c r="BN603" s="14"/>
      <c r="BO603" s="14"/>
      <c r="BP603" s="14"/>
      <c r="BQ603" s="14"/>
      <c r="BR603" s="14">
        <v>0</v>
      </c>
      <c r="BS603" s="14">
        <v>0</v>
      </c>
      <c r="BT603" s="14">
        <v>30000</v>
      </c>
      <c r="BU603" s="14">
        <v>30000</v>
      </c>
      <c r="BV603" s="14">
        <v>19500</v>
      </c>
      <c r="BW603" s="14">
        <f t="shared" si="1725"/>
        <v>8250</v>
      </c>
      <c r="BX603" s="14">
        <v>2750</v>
      </c>
      <c r="BY603" s="14">
        <v>2750</v>
      </c>
      <c r="BZ603" s="14">
        <v>2750</v>
      </c>
      <c r="CA603" s="14">
        <f t="shared" si="1726"/>
        <v>27750</v>
      </c>
      <c r="CB603" s="122">
        <f t="shared" si="1737"/>
        <v>92.5</v>
      </c>
    </row>
    <row r="604" spans="1:80" x14ac:dyDescent="0.25">
      <c r="A604" s="4" t="s">
        <v>238</v>
      </c>
      <c r="B604" s="4" t="s">
        <v>88</v>
      </c>
      <c r="C604" s="4" t="s">
        <v>322</v>
      </c>
      <c r="D604" s="79" t="s">
        <v>323</v>
      </c>
      <c r="E604" s="78" t="s">
        <v>44</v>
      </c>
      <c r="F604" s="78" t="s">
        <v>1</v>
      </c>
      <c r="G604" s="2" t="s">
        <v>1</v>
      </c>
      <c r="H604" s="2" t="s">
        <v>45</v>
      </c>
      <c r="I604" s="12">
        <f>SUM(I605)</f>
        <v>1811106</v>
      </c>
      <c r="J604" s="12">
        <f t="shared" si="1724"/>
        <v>2068048</v>
      </c>
      <c r="K604" s="12">
        <f t="shared" ref="K604:Q604" si="1758">SUM(K605)</f>
        <v>2068048</v>
      </c>
      <c r="L604" s="12">
        <f t="shared" si="1728"/>
        <v>0</v>
      </c>
      <c r="M604" s="12">
        <f t="shared" si="1758"/>
        <v>0</v>
      </c>
      <c r="N604" s="12">
        <f t="shared" si="1758"/>
        <v>0</v>
      </c>
      <c r="O604" s="12">
        <f t="shared" si="1758"/>
        <v>0</v>
      </c>
      <c r="P604" s="12">
        <f t="shared" si="1758"/>
        <v>0</v>
      </c>
      <c r="Q604" s="12">
        <f t="shared" si="1758"/>
        <v>0</v>
      </c>
      <c r="R604" s="12">
        <f t="shared" ref="R604:AG604" si="1759">SUM(R605)</f>
        <v>0</v>
      </c>
      <c r="S604" s="12">
        <f t="shared" si="1759"/>
        <v>0</v>
      </c>
      <c r="T604" s="12">
        <f t="shared" si="1759"/>
        <v>0</v>
      </c>
      <c r="U604" s="12">
        <f t="shared" si="1759"/>
        <v>0</v>
      </c>
      <c r="V604" s="12">
        <f t="shared" si="1759"/>
        <v>0</v>
      </c>
      <c r="W604" s="12">
        <f t="shared" si="1759"/>
        <v>0</v>
      </c>
      <c r="X604" s="12">
        <f t="shared" si="1759"/>
        <v>0</v>
      </c>
      <c r="Y604" s="12">
        <f t="shared" si="1759"/>
        <v>0</v>
      </c>
      <c r="Z604" s="12">
        <f t="shared" si="1759"/>
        <v>0</v>
      </c>
      <c r="AA604" s="12">
        <f t="shared" si="1759"/>
        <v>0</v>
      </c>
      <c r="AB604" s="12">
        <f t="shared" si="1759"/>
        <v>0</v>
      </c>
      <c r="AC604" s="12">
        <f t="shared" si="1759"/>
        <v>0</v>
      </c>
      <c r="AD604" s="12">
        <f t="shared" si="1759"/>
        <v>0</v>
      </c>
      <c r="AE604" s="12">
        <f t="shared" si="1759"/>
        <v>0</v>
      </c>
      <c r="AF604" s="12">
        <f t="shared" si="1759"/>
        <v>0</v>
      </c>
      <c r="AG604" s="12">
        <f t="shared" si="1759"/>
        <v>0</v>
      </c>
      <c r="AH604" s="12">
        <v>0</v>
      </c>
      <c r="AI604" s="12">
        <v>0</v>
      </c>
      <c r="AJ604" s="12">
        <f t="shared" ref="AJ604:AY604" si="1760">SUM(AJ605)</f>
        <v>0</v>
      </c>
      <c r="AK604" s="12">
        <f t="shared" si="1760"/>
        <v>0</v>
      </c>
      <c r="AL604" s="12">
        <f t="shared" si="1760"/>
        <v>0</v>
      </c>
      <c r="AM604" s="12">
        <f t="shared" si="1760"/>
        <v>0</v>
      </c>
      <c r="AN604" s="12">
        <f t="shared" si="1760"/>
        <v>0</v>
      </c>
      <c r="AO604" s="12">
        <f t="shared" si="1760"/>
        <v>0</v>
      </c>
      <c r="AP604" s="12">
        <f t="shared" si="1760"/>
        <v>0</v>
      </c>
      <c r="AQ604" s="12">
        <f t="shared" si="1760"/>
        <v>0</v>
      </c>
      <c r="AR604" s="12">
        <f t="shared" si="1760"/>
        <v>0</v>
      </c>
      <c r="AS604" s="12">
        <f t="shared" si="1760"/>
        <v>0</v>
      </c>
      <c r="AT604" s="12">
        <f t="shared" si="1760"/>
        <v>0</v>
      </c>
      <c r="AU604" s="12">
        <f t="shared" si="1760"/>
        <v>0</v>
      </c>
      <c r="AV604" s="12">
        <f t="shared" si="1760"/>
        <v>0</v>
      </c>
      <c r="AW604" s="12">
        <f t="shared" si="1760"/>
        <v>0</v>
      </c>
      <c r="AX604" s="12">
        <f t="shared" si="1760"/>
        <v>0</v>
      </c>
      <c r="AY604" s="12">
        <f t="shared" si="1760"/>
        <v>0</v>
      </c>
      <c r="AZ604" s="12">
        <v>0</v>
      </c>
      <c r="BA604" s="12">
        <v>0</v>
      </c>
      <c r="BB604" s="12">
        <f t="shared" ref="BB604:BQ604" si="1761">SUM(BB605)</f>
        <v>0</v>
      </c>
      <c r="BC604" s="12">
        <f t="shared" si="1761"/>
        <v>0</v>
      </c>
      <c r="BD604" s="12">
        <f t="shared" si="1761"/>
        <v>0</v>
      </c>
      <c r="BE604" s="12">
        <f t="shared" si="1761"/>
        <v>0</v>
      </c>
      <c r="BF604" s="12">
        <f t="shared" si="1761"/>
        <v>0</v>
      </c>
      <c r="BG604" s="12">
        <f t="shared" si="1761"/>
        <v>0</v>
      </c>
      <c r="BH604" s="12">
        <f t="shared" si="1761"/>
        <v>0</v>
      </c>
      <c r="BI604" s="12">
        <f t="shared" si="1761"/>
        <v>0</v>
      </c>
      <c r="BJ604" s="12">
        <f t="shared" si="1761"/>
        <v>0</v>
      </c>
      <c r="BK604" s="12">
        <f t="shared" si="1761"/>
        <v>0</v>
      </c>
      <c r="BL604" s="12">
        <f t="shared" si="1761"/>
        <v>0</v>
      </c>
      <c r="BM604" s="12">
        <f t="shared" si="1761"/>
        <v>0</v>
      </c>
      <c r="BN604" s="12">
        <f t="shared" si="1761"/>
        <v>0</v>
      </c>
      <c r="BO604" s="12">
        <f t="shared" si="1761"/>
        <v>0</v>
      </c>
      <c r="BP604" s="12">
        <f t="shared" si="1761"/>
        <v>0</v>
      </c>
      <c r="BQ604" s="12">
        <f t="shared" si="1761"/>
        <v>0</v>
      </c>
      <c r="BR604" s="12">
        <v>0</v>
      </c>
      <c r="BS604" s="12">
        <v>0</v>
      </c>
      <c r="BT604" s="12">
        <f t="shared" ref="BT604:BZ604" si="1762">SUM(BT605)</f>
        <v>2136599</v>
      </c>
      <c r="BU604" s="12">
        <f t="shared" si="1762"/>
        <v>2136599</v>
      </c>
      <c r="BV604" s="12">
        <f t="shared" si="1762"/>
        <v>1099545</v>
      </c>
      <c r="BW604" s="12">
        <f t="shared" si="1762"/>
        <v>526000</v>
      </c>
      <c r="BX604" s="12">
        <f t="shared" si="1762"/>
        <v>186000</v>
      </c>
      <c r="BY604" s="12">
        <f t="shared" si="1762"/>
        <v>170000</v>
      </c>
      <c r="BZ604" s="12">
        <f t="shared" si="1762"/>
        <v>170000</v>
      </c>
      <c r="CA604" s="12">
        <f t="shared" si="1726"/>
        <v>1625545</v>
      </c>
      <c r="CB604" s="124">
        <f t="shared" si="1737"/>
        <v>76.080958570138804</v>
      </c>
    </row>
    <row r="605" spans="1:80" x14ac:dyDescent="0.25">
      <c r="A605" s="4" t="s">
        <v>238</v>
      </c>
      <c r="B605" s="4" t="s">
        <v>88</v>
      </c>
      <c r="C605" s="4" t="s">
        <v>322</v>
      </c>
      <c r="D605" s="79" t="s">
        <v>323</v>
      </c>
      <c r="E605" s="89">
        <v>6121</v>
      </c>
      <c r="F605" s="79"/>
      <c r="G605" s="74" t="s">
        <v>1890</v>
      </c>
      <c r="H605" s="13" t="s">
        <v>46</v>
      </c>
      <c r="I605" s="14">
        <v>1811106</v>
      </c>
      <c r="J605" s="14">
        <f t="shared" si="1724"/>
        <v>2068048</v>
      </c>
      <c r="K605" s="14">
        <v>2068048</v>
      </c>
      <c r="L605" s="14">
        <f t="shared" si="1728"/>
        <v>0</v>
      </c>
      <c r="M605" s="14">
        <v>0</v>
      </c>
      <c r="N605" s="14">
        <v>0</v>
      </c>
      <c r="O605" s="14">
        <v>0</v>
      </c>
      <c r="P605" s="14">
        <v>0</v>
      </c>
      <c r="Q605" s="14">
        <v>0</v>
      </c>
      <c r="R605" s="14">
        <v>0</v>
      </c>
      <c r="S605" s="14"/>
      <c r="T605" s="14"/>
      <c r="U605" s="14"/>
      <c r="V605" s="14"/>
      <c r="W605" s="14"/>
      <c r="X605" s="14">
        <f t="shared" si="1749"/>
        <v>0</v>
      </c>
      <c r="Y605" s="14"/>
      <c r="Z605" s="14"/>
      <c r="AA605" s="14"/>
      <c r="AB605" s="14"/>
      <c r="AC605" s="14"/>
      <c r="AD605" s="14"/>
      <c r="AE605" s="14"/>
      <c r="AF605" s="14"/>
      <c r="AG605" s="14"/>
      <c r="AH605" s="14">
        <v>0</v>
      </c>
      <c r="AI605" s="14">
        <v>0</v>
      </c>
      <c r="AJ605" s="14">
        <v>0</v>
      </c>
      <c r="AK605" s="14"/>
      <c r="AL605" s="14"/>
      <c r="AM605" s="14"/>
      <c r="AN605" s="14"/>
      <c r="AO605" s="14"/>
      <c r="AP605" s="14">
        <f t="shared" si="1750"/>
        <v>0</v>
      </c>
      <c r="AQ605" s="14"/>
      <c r="AR605" s="14"/>
      <c r="AS605" s="14"/>
      <c r="AT605" s="14"/>
      <c r="AU605" s="14"/>
      <c r="AV605" s="14"/>
      <c r="AW605" s="14"/>
      <c r="AX605" s="14"/>
      <c r="AY605" s="14"/>
      <c r="AZ605" s="14">
        <v>0</v>
      </c>
      <c r="BA605" s="14">
        <v>0</v>
      </c>
      <c r="BB605" s="14">
        <v>0</v>
      </c>
      <c r="BC605" s="14"/>
      <c r="BD605" s="14"/>
      <c r="BE605" s="14"/>
      <c r="BF605" s="14"/>
      <c r="BG605" s="14"/>
      <c r="BH605" s="14">
        <f t="shared" si="1751"/>
        <v>0</v>
      </c>
      <c r="BI605" s="14"/>
      <c r="BJ605" s="14"/>
      <c r="BK605" s="14"/>
      <c r="BL605" s="14"/>
      <c r="BM605" s="14"/>
      <c r="BN605" s="14"/>
      <c r="BO605" s="14"/>
      <c r="BP605" s="14"/>
      <c r="BQ605" s="14"/>
      <c r="BR605" s="14">
        <v>0</v>
      </c>
      <c r="BS605" s="14">
        <v>0</v>
      </c>
      <c r="BT605" s="14">
        <v>2136599</v>
      </c>
      <c r="BU605" s="14">
        <v>2136599</v>
      </c>
      <c r="BV605" s="14">
        <v>1099545</v>
      </c>
      <c r="BW605" s="14">
        <f t="shared" si="1725"/>
        <v>526000</v>
      </c>
      <c r="BX605" s="14">
        <v>186000</v>
      </c>
      <c r="BY605" s="14">
        <v>170000</v>
      </c>
      <c r="BZ605" s="14">
        <v>170000</v>
      </c>
      <c r="CA605" s="14">
        <f t="shared" si="1726"/>
        <v>1625545</v>
      </c>
      <c r="CB605" s="122">
        <f t="shared" si="1737"/>
        <v>76.080958570138804</v>
      </c>
    </row>
    <row r="606" spans="1:80" x14ac:dyDescent="0.25">
      <c r="A606" s="4" t="s">
        <v>238</v>
      </c>
      <c r="B606" s="4" t="s">
        <v>88</v>
      </c>
      <c r="C606" s="4" t="s">
        <v>322</v>
      </c>
      <c r="D606" s="79" t="s">
        <v>323</v>
      </c>
      <c r="E606" s="78" t="s">
        <v>47</v>
      </c>
      <c r="F606" s="78" t="s">
        <v>1</v>
      </c>
      <c r="G606" s="2" t="s">
        <v>1</v>
      </c>
      <c r="H606" s="2" t="s">
        <v>48</v>
      </c>
      <c r="I606" s="12">
        <f>SUM(I607:I615)</f>
        <v>4900126</v>
      </c>
      <c r="J606" s="12">
        <f t="shared" si="1724"/>
        <v>4337859</v>
      </c>
      <c r="K606" s="12">
        <f t="shared" ref="K606" si="1763">SUM(K607:K615)</f>
        <v>4333899</v>
      </c>
      <c r="L606" s="12">
        <f t="shared" si="1728"/>
        <v>3960</v>
      </c>
      <c r="M606" s="12">
        <f t="shared" ref="M606:Q606" si="1764">SUM(M607:M615)</f>
        <v>3960</v>
      </c>
      <c r="N606" s="12">
        <f t="shared" si="1764"/>
        <v>0</v>
      </c>
      <c r="O606" s="12">
        <f t="shared" si="1764"/>
        <v>0</v>
      </c>
      <c r="P606" s="12">
        <f t="shared" si="1764"/>
        <v>0</v>
      </c>
      <c r="Q606" s="12">
        <f t="shared" si="1764"/>
        <v>0</v>
      </c>
      <c r="R606" s="12">
        <f t="shared" ref="R606:AG606" si="1765">SUM(R607:R615)</f>
        <v>3960</v>
      </c>
      <c r="S606" s="12">
        <f t="shared" si="1765"/>
        <v>0</v>
      </c>
      <c r="T606" s="12">
        <f t="shared" si="1765"/>
        <v>0</v>
      </c>
      <c r="U606" s="12">
        <f t="shared" si="1765"/>
        <v>0</v>
      </c>
      <c r="V606" s="12">
        <f t="shared" si="1765"/>
        <v>0</v>
      </c>
      <c r="W606" s="12">
        <f t="shared" si="1765"/>
        <v>0</v>
      </c>
      <c r="X606" s="12">
        <f t="shared" si="1765"/>
        <v>3960</v>
      </c>
      <c r="Y606" s="12">
        <f t="shared" si="1765"/>
        <v>0</v>
      </c>
      <c r="Z606" s="12">
        <f t="shared" si="1765"/>
        <v>0</v>
      </c>
      <c r="AA606" s="12">
        <f t="shared" si="1765"/>
        <v>0</v>
      </c>
      <c r="AB606" s="12">
        <f t="shared" si="1765"/>
        <v>0</v>
      </c>
      <c r="AC606" s="12">
        <f t="shared" si="1765"/>
        <v>0</v>
      </c>
      <c r="AD606" s="12">
        <f t="shared" si="1765"/>
        <v>0</v>
      </c>
      <c r="AE606" s="12">
        <f t="shared" si="1765"/>
        <v>0</v>
      </c>
      <c r="AF606" s="12">
        <f t="shared" si="1765"/>
        <v>0</v>
      </c>
      <c r="AG606" s="12">
        <f t="shared" si="1765"/>
        <v>0</v>
      </c>
      <c r="AH606" s="12">
        <v>0</v>
      </c>
      <c r="AI606" s="12">
        <v>3960</v>
      </c>
      <c r="AJ606" s="12">
        <f t="shared" ref="AJ606:AY606" si="1766">SUM(AJ607:AJ615)</f>
        <v>0</v>
      </c>
      <c r="AK606" s="12">
        <f t="shared" si="1766"/>
        <v>0</v>
      </c>
      <c r="AL606" s="12">
        <f t="shared" si="1766"/>
        <v>0</v>
      </c>
      <c r="AM606" s="12">
        <f t="shared" si="1766"/>
        <v>0</v>
      </c>
      <c r="AN606" s="12">
        <f t="shared" si="1766"/>
        <v>0</v>
      </c>
      <c r="AO606" s="12">
        <f t="shared" si="1766"/>
        <v>0</v>
      </c>
      <c r="AP606" s="12">
        <f t="shared" si="1766"/>
        <v>0</v>
      </c>
      <c r="AQ606" s="12">
        <f t="shared" si="1766"/>
        <v>0</v>
      </c>
      <c r="AR606" s="12">
        <f t="shared" si="1766"/>
        <v>0</v>
      </c>
      <c r="AS606" s="12">
        <f t="shared" si="1766"/>
        <v>0</v>
      </c>
      <c r="AT606" s="12">
        <f t="shared" si="1766"/>
        <v>0</v>
      </c>
      <c r="AU606" s="12">
        <f t="shared" si="1766"/>
        <v>0</v>
      </c>
      <c r="AV606" s="12">
        <f t="shared" si="1766"/>
        <v>0</v>
      </c>
      <c r="AW606" s="12">
        <f t="shared" si="1766"/>
        <v>0</v>
      </c>
      <c r="AX606" s="12">
        <f t="shared" si="1766"/>
        <v>0</v>
      </c>
      <c r="AY606" s="12">
        <f t="shared" si="1766"/>
        <v>0</v>
      </c>
      <c r="AZ606" s="12">
        <v>0</v>
      </c>
      <c r="BA606" s="12">
        <v>0</v>
      </c>
      <c r="BB606" s="12">
        <f t="shared" ref="BB606:BQ606" si="1767">SUM(BB607:BB615)</f>
        <v>0</v>
      </c>
      <c r="BC606" s="12">
        <f t="shared" si="1767"/>
        <v>0</v>
      </c>
      <c r="BD606" s="12">
        <f t="shared" si="1767"/>
        <v>0</v>
      </c>
      <c r="BE606" s="12">
        <f t="shared" si="1767"/>
        <v>0</v>
      </c>
      <c r="BF606" s="12">
        <f t="shared" si="1767"/>
        <v>0</v>
      </c>
      <c r="BG606" s="12">
        <f t="shared" si="1767"/>
        <v>0</v>
      </c>
      <c r="BH606" s="12">
        <f t="shared" si="1767"/>
        <v>0</v>
      </c>
      <c r="BI606" s="12">
        <f t="shared" si="1767"/>
        <v>0</v>
      </c>
      <c r="BJ606" s="12">
        <f t="shared" si="1767"/>
        <v>0</v>
      </c>
      <c r="BK606" s="12">
        <f t="shared" si="1767"/>
        <v>0</v>
      </c>
      <c r="BL606" s="12">
        <f t="shared" si="1767"/>
        <v>0</v>
      </c>
      <c r="BM606" s="12">
        <f t="shared" si="1767"/>
        <v>0</v>
      </c>
      <c r="BN606" s="12">
        <f t="shared" si="1767"/>
        <v>0</v>
      </c>
      <c r="BO606" s="12">
        <f t="shared" si="1767"/>
        <v>0</v>
      </c>
      <c r="BP606" s="12">
        <f t="shared" si="1767"/>
        <v>0</v>
      </c>
      <c r="BQ606" s="12">
        <f t="shared" si="1767"/>
        <v>0</v>
      </c>
      <c r="BR606" s="12">
        <v>0</v>
      </c>
      <c r="BS606" s="12">
        <v>0</v>
      </c>
      <c r="BT606" s="12">
        <f t="shared" ref="BT606:BZ606" si="1768">SUM(BT607:BT615)</f>
        <v>5466372</v>
      </c>
      <c r="BU606" s="12">
        <f t="shared" si="1768"/>
        <v>5368412</v>
      </c>
      <c r="BV606" s="12">
        <f t="shared" si="1768"/>
        <v>3077578</v>
      </c>
      <c r="BW606" s="12">
        <f t="shared" si="1768"/>
        <v>852160</v>
      </c>
      <c r="BX606" s="12">
        <f t="shared" si="1768"/>
        <v>411620</v>
      </c>
      <c r="BY606" s="12">
        <f t="shared" si="1768"/>
        <v>235820</v>
      </c>
      <c r="BZ606" s="12">
        <f t="shared" si="1768"/>
        <v>204720</v>
      </c>
      <c r="CA606" s="12">
        <f t="shared" si="1726"/>
        <v>3929738</v>
      </c>
      <c r="CB606" s="124">
        <f t="shared" si="1737"/>
        <v>73.20112539797617</v>
      </c>
    </row>
    <row r="607" spans="1:80" x14ac:dyDescent="0.25">
      <c r="A607" s="4" t="s">
        <v>238</v>
      </c>
      <c r="B607" s="4" t="s">
        <v>88</v>
      </c>
      <c r="C607" s="4" t="s">
        <v>322</v>
      </c>
      <c r="D607" s="79" t="s">
        <v>323</v>
      </c>
      <c r="E607" s="89">
        <v>6131</v>
      </c>
      <c r="F607" s="79"/>
      <c r="G607" s="74" t="s">
        <v>1890</v>
      </c>
      <c r="H607" s="13" t="s">
        <v>49</v>
      </c>
      <c r="I607" s="14">
        <v>4960</v>
      </c>
      <c r="J607" s="14">
        <f t="shared" si="1724"/>
        <v>4960</v>
      </c>
      <c r="K607" s="14">
        <v>4960</v>
      </c>
      <c r="L607" s="14">
        <f t="shared" si="1728"/>
        <v>0</v>
      </c>
      <c r="M607" s="14">
        <v>0</v>
      </c>
      <c r="N607" s="14">
        <v>0</v>
      </c>
      <c r="O607" s="14">
        <v>0</v>
      </c>
      <c r="P607" s="14">
        <v>0</v>
      </c>
      <c r="Q607" s="14">
        <v>0</v>
      </c>
      <c r="R607" s="14">
        <v>0</v>
      </c>
      <c r="S607" s="14"/>
      <c r="T607" s="14"/>
      <c r="U607" s="14"/>
      <c r="V607" s="14"/>
      <c r="W607" s="14"/>
      <c r="X607" s="14">
        <f t="shared" si="1749"/>
        <v>0</v>
      </c>
      <c r="Y607" s="14"/>
      <c r="Z607" s="14"/>
      <c r="AA607" s="14"/>
      <c r="AB607" s="14"/>
      <c r="AC607" s="14"/>
      <c r="AD607" s="14"/>
      <c r="AE607" s="14"/>
      <c r="AF607" s="14"/>
      <c r="AG607" s="14"/>
      <c r="AH607" s="14">
        <v>0</v>
      </c>
      <c r="AI607" s="14">
        <v>0</v>
      </c>
      <c r="AJ607" s="14">
        <v>0</v>
      </c>
      <c r="AK607" s="14"/>
      <c r="AL607" s="14"/>
      <c r="AM607" s="14"/>
      <c r="AN607" s="14"/>
      <c r="AO607" s="14"/>
      <c r="AP607" s="14">
        <f t="shared" si="1750"/>
        <v>0</v>
      </c>
      <c r="AQ607" s="14"/>
      <c r="AR607" s="14"/>
      <c r="AS607" s="14"/>
      <c r="AT607" s="14"/>
      <c r="AU607" s="14"/>
      <c r="AV607" s="14"/>
      <c r="AW607" s="14"/>
      <c r="AX607" s="14"/>
      <c r="AY607" s="14"/>
      <c r="AZ607" s="14">
        <v>0</v>
      </c>
      <c r="BA607" s="14">
        <v>0</v>
      </c>
      <c r="BB607" s="14">
        <v>0</v>
      </c>
      <c r="BC607" s="14"/>
      <c r="BD607" s="14"/>
      <c r="BE607" s="14"/>
      <c r="BF607" s="14"/>
      <c r="BG607" s="14"/>
      <c r="BH607" s="14">
        <f t="shared" si="1751"/>
        <v>0</v>
      </c>
      <c r="BI607" s="14"/>
      <c r="BJ607" s="14"/>
      <c r="BK607" s="14"/>
      <c r="BL607" s="14"/>
      <c r="BM607" s="14"/>
      <c r="BN607" s="14"/>
      <c r="BO607" s="14"/>
      <c r="BP607" s="14"/>
      <c r="BQ607" s="14"/>
      <c r="BR607" s="14">
        <v>0</v>
      </c>
      <c r="BS607" s="14">
        <v>0</v>
      </c>
      <c r="BT607" s="14">
        <v>4960</v>
      </c>
      <c r="BU607" s="14">
        <v>4960</v>
      </c>
      <c r="BV607" s="14">
        <v>2240</v>
      </c>
      <c r="BW607" s="14">
        <f t="shared" si="1725"/>
        <v>500</v>
      </c>
      <c r="BX607" s="14">
        <v>0</v>
      </c>
      <c r="BY607" s="14">
        <v>500</v>
      </c>
      <c r="BZ607" s="14">
        <v>0</v>
      </c>
      <c r="CA607" s="14">
        <f t="shared" si="1726"/>
        <v>2740</v>
      </c>
      <c r="CB607" s="122">
        <f t="shared" si="1737"/>
        <v>55.241935483870961</v>
      </c>
    </row>
    <row r="608" spans="1:80" x14ac:dyDescent="0.25">
      <c r="A608" s="4" t="s">
        <v>238</v>
      </c>
      <c r="B608" s="4" t="s">
        <v>88</v>
      </c>
      <c r="C608" s="4" t="s">
        <v>322</v>
      </c>
      <c r="D608" s="79" t="s">
        <v>323</v>
      </c>
      <c r="E608" s="89">
        <v>6132</v>
      </c>
      <c r="F608" s="79"/>
      <c r="G608" s="74" t="s">
        <v>1890</v>
      </c>
      <c r="H608" s="13" t="s">
        <v>196</v>
      </c>
      <c r="I608" s="14">
        <v>424500</v>
      </c>
      <c r="J608" s="14">
        <f t="shared" si="1724"/>
        <v>466000</v>
      </c>
      <c r="K608" s="14">
        <v>466000</v>
      </c>
      <c r="L608" s="14">
        <f t="shared" si="1728"/>
        <v>0</v>
      </c>
      <c r="M608" s="14">
        <v>0</v>
      </c>
      <c r="N608" s="14">
        <v>0</v>
      </c>
      <c r="O608" s="14">
        <v>0</v>
      </c>
      <c r="P608" s="14">
        <v>0</v>
      </c>
      <c r="Q608" s="14">
        <v>0</v>
      </c>
      <c r="R608" s="14">
        <v>0</v>
      </c>
      <c r="S608" s="14"/>
      <c r="T608" s="14"/>
      <c r="U608" s="14"/>
      <c r="V608" s="14"/>
      <c r="W608" s="14"/>
      <c r="X608" s="14">
        <f t="shared" si="1749"/>
        <v>0</v>
      </c>
      <c r="Y608" s="14"/>
      <c r="Z608" s="14"/>
      <c r="AA608" s="14"/>
      <c r="AB608" s="14"/>
      <c r="AC608" s="14"/>
      <c r="AD608" s="14"/>
      <c r="AE608" s="14"/>
      <c r="AF608" s="14"/>
      <c r="AG608" s="14"/>
      <c r="AH608" s="14">
        <v>0</v>
      </c>
      <c r="AI608" s="14">
        <v>0</v>
      </c>
      <c r="AJ608" s="14">
        <v>0</v>
      </c>
      <c r="AK608" s="14"/>
      <c r="AL608" s="14"/>
      <c r="AM608" s="14"/>
      <c r="AN608" s="14"/>
      <c r="AO608" s="14"/>
      <c r="AP608" s="14">
        <f t="shared" si="1750"/>
        <v>0</v>
      </c>
      <c r="AQ608" s="14"/>
      <c r="AR608" s="14"/>
      <c r="AS608" s="14"/>
      <c r="AT608" s="14"/>
      <c r="AU608" s="14"/>
      <c r="AV608" s="14"/>
      <c r="AW608" s="14"/>
      <c r="AX608" s="14"/>
      <c r="AY608" s="14"/>
      <c r="AZ608" s="14">
        <v>0</v>
      </c>
      <c r="BA608" s="14">
        <v>0</v>
      </c>
      <c r="BB608" s="14">
        <v>0</v>
      </c>
      <c r="BC608" s="14"/>
      <c r="BD608" s="14"/>
      <c r="BE608" s="14"/>
      <c r="BF608" s="14"/>
      <c r="BG608" s="14"/>
      <c r="BH608" s="14">
        <f t="shared" si="1751"/>
        <v>0</v>
      </c>
      <c r="BI608" s="14"/>
      <c r="BJ608" s="14"/>
      <c r="BK608" s="14"/>
      <c r="BL608" s="14"/>
      <c r="BM608" s="14"/>
      <c r="BN608" s="14"/>
      <c r="BO608" s="14"/>
      <c r="BP608" s="14"/>
      <c r="BQ608" s="14"/>
      <c r="BR608" s="14">
        <v>0</v>
      </c>
      <c r="BS608" s="14">
        <v>0</v>
      </c>
      <c r="BT608" s="14">
        <v>466000</v>
      </c>
      <c r="BU608" s="14">
        <v>451000</v>
      </c>
      <c r="BV608" s="14">
        <v>235000</v>
      </c>
      <c r="BW608" s="14">
        <f t="shared" si="1725"/>
        <v>55000</v>
      </c>
      <c r="BX608" s="14">
        <v>5000</v>
      </c>
      <c r="BY608" s="14">
        <v>25000</v>
      </c>
      <c r="BZ608" s="14">
        <v>25000</v>
      </c>
      <c r="CA608" s="14">
        <f t="shared" si="1726"/>
        <v>290000</v>
      </c>
      <c r="CB608" s="122">
        <f t="shared" si="1737"/>
        <v>64.301552106430165</v>
      </c>
    </row>
    <row r="609" spans="1:80" x14ac:dyDescent="0.25">
      <c r="A609" s="4" t="s">
        <v>238</v>
      </c>
      <c r="B609" s="4" t="s">
        <v>88</v>
      </c>
      <c r="C609" s="4" t="s">
        <v>322</v>
      </c>
      <c r="D609" s="79" t="s">
        <v>323</v>
      </c>
      <c r="E609" s="89">
        <v>6133</v>
      </c>
      <c r="F609" s="79"/>
      <c r="G609" s="74" t="s">
        <v>1890</v>
      </c>
      <c r="H609" s="13" t="s">
        <v>198</v>
      </c>
      <c r="I609" s="14">
        <v>1776000</v>
      </c>
      <c r="J609" s="14">
        <f t="shared" si="1724"/>
        <v>1776000</v>
      </c>
      <c r="K609" s="14">
        <v>1776000</v>
      </c>
      <c r="L609" s="14">
        <f t="shared" si="1728"/>
        <v>0</v>
      </c>
      <c r="M609" s="14">
        <v>0</v>
      </c>
      <c r="N609" s="14">
        <v>0</v>
      </c>
      <c r="O609" s="14">
        <v>0</v>
      </c>
      <c r="P609" s="14">
        <v>0</v>
      </c>
      <c r="Q609" s="14">
        <v>0</v>
      </c>
      <c r="R609" s="14">
        <v>0</v>
      </c>
      <c r="S609" s="14"/>
      <c r="T609" s="14"/>
      <c r="U609" s="14"/>
      <c r="V609" s="14"/>
      <c r="W609" s="14"/>
      <c r="X609" s="14">
        <f t="shared" si="1749"/>
        <v>0</v>
      </c>
      <c r="Y609" s="14"/>
      <c r="Z609" s="14"/>
      <c r="AA609" s="14"/>
      <c r="AB609" s="14"/>
      <c r="AC609" s="14"/>
      <c r="AD609" s="14"/>
      <c r="AE609" s="14"/>
      <c r="AF609" s="14"/>
      <c r="AG609" s="14"/>
      <c r="AH609" s="14">
        <v>0</v>
      </c>
      <c r="AI609" s="14">
        <v>0</v>
      </c>
      <c r="AJ609" s="14">
        <v>0</v>
      </c>
      <c r="AK609" s="14"/>
      <c r="AL609" s="14"/>
      <c r="AM609" s="14"/>
      <c r="AN609" s="14"/>
      <c r="AO609" s="14"/>
      <c r="AP609" s="14">
        <f t="shared" si="1750"/>
        <v>0</v>
      </c>
      <c r="AQ609" s="14"/>
      <c r="AR609" s="14"/>
      <c r="AS609" s="14"/>
      <c r="AT609" s="14"/>
      <c r="AU609" s="14"/>
      <c r="AV609" s="14"/>
      <c r="AW609" s="14"/>
      <c r="AX609" s="14"/>
      <c r="AY609" s="14"/>
      <c r="AZ609" s="14">
        <v>0</v>
      </c>
      <c r="BA609" s="14">
        <v>0</v>
      </c>
      <c r="BB609" s="14">
        <v>0</v>
      </c>
      <c r="BC609" s="14"/>
      <c r="BD609" s="14"/>
      <c r="BE609" s="14"/>
      <c r="BF609" s="14"/>
      <c r="BG609" s="14"/>
      <c r="BH609" s="14">
        <f t="shared" si="1751"/>
        <v>0</v>
      </c>
      <c r="BI609" s="14"/>
      <c r="BJ609" s="14"/>
      <c r="BK609" s="14"/>
      <c r="BL609" s="14"/>
      <c r="BM609" s="14"/>
      <c r="BN609" s="14"/>
      <c r="BO609" s="14"/>
      <c r="BP609" s="14"/>
      <c r="BQ609" s="14"/>
      <c r="BR609" s="14">
        <v>0</v>
      </c>
      <c r="BS609" s="14">
        <v>0</v>
      </c>
      <c r="BT609" s="14">
        <v>1776000</v>
      </c>
      <c r="BU609" s="14">
        <v>1776000</v>
      </c>
      <c r="BV609" s="14">
        <v>1246000</v>
      </c>
      <c r="BW609" s="14">
        <f t="shared" si="1725"/>
        <v>150000</v>
      </c>
      <c r="BX609" s="14">
        <v>150000</v>
      </c>
      <c r="BY609" s="14"/>
      <c r="BZ609" s="14"/>
      <c r="CA609" s="14">
        <f t="shared" si="1726"/>
        <v>1396000</v>
      </c>
      <c r="CB609" s="122">
        <f t="shared" si="1737"/>
        <v>78.603603603603602</v>
      </c>
    </row>
    <row r="610" spans="1:80" x14ac:dyDescent="0.25">
      <c r="A610" s="4" t="s">
        <v>238</v>
      </c>
      <c r="B610" s="4" t="s">
        <v>88</v>
      </c>
      <c r="C610" s="4" t="s">
        <v>322</v>
      </c>
      <c r="D610" s="79" t="s">
        <v>323</v>
      </c>
      <c r="E610" s="89">
        <v>6134</v>
      </c>
      <c r="F610" s="79"/>
      <c r="G610" s="74" t="s">
        <v>1890</v>
      </c>
      <c r="H610" s="13" t="s">
        <v>200</v>
      </c>
      <c r="I610" s="14">
        <v>630000</v>
      </c>
      <c r="J610" s="14">
        <f t="shared" si="1724"/>
        <v>630000</v>
      </c>
      <c r="K610" s="14">
        <v>630000</v>
      </c>
      <c r="L610" s="14">
        <f t="shared" si="1728"/>
        <v>0</v>
      </c>
      <c r="M610" s="14">
        <v>0</v>
      </c>
      <c r="N610" s="14">
        <v>0</v>
      </c>
      <c r="O610" s="14">
        <v>0</v>
      </c>
      <c r="P610" s="14">
        <v>0</v>
      </c>
      <c r="Q610" s="14">
        <v>0</v>
      </c>
      <c r="R610" s="14">
        <v>0</v>
      </c>
      <c r="S610" s="14"/>
      <c r="T610" s="14"/>
      <c r="U610" s="14"/>
      <c r="V610" s="14"/>
      <c r="W610" s="14"/>
      <c r="X610" s="14">
        <f t="shared" si="1749"/>
        <v>0</v>
      </c>
      <c r="Y610" s="14"/>
      <c r="Z610" s="14"/>
      <c r="AA610" s="14"/>
      <c r="AB610" s="14"/>
      <c r="AC610" s="14"/>
      <c r="AD610" s="14"/>
      <c r="AE610" s="14"/>
      <c r="AF610" s="14"/>
      <c r="AG610" s="14"/>
      <c r="AH610" s="14">
        <v>0</v>
      </c>
      <c r="AI610" s="14">
        <v>0</v>
      </c>
      <c r="AJ610" s="14">
        <v>0</v>
      </c>
      <c r="AK610" s="14"/>
      <c r="AL610" s="14"/>
      <c r="AM610" s="14"/>
      <c r="AN610" s="14"/>
      <c r="AO610" s="14"/>
      <c r="AP610" s="14">
        <f t="shared" si="1750"/>
        <v>0</v>
      </c>
      <c r="AQ610" s="14"/>
      <c r="AR610" s="14"/>
      <c r="AS610" s="14"/>
      <c r="AT610" s="14"/>
      <c r="AU610" s="14"/>
      <c r="AV610" s="14"/>
      <c r="AW610" s="14"/>
      <c r="AX610" s="14"/>
      <c r="AY610" s="14"/>
      <c r="AZ610" s="14">
        <v>0</v>
      </c>
      <c r="BA610" s="14">
        <v>0</v>
      </c>
      <c r="BB610" s="14">
        <v>0</v>
      </c>
      <c r="BC610" s="14"/>
      <c r="BD610" s="14"/>
      <c r="BE610" s="14"/>
      <c r="BF610" s="14"/>
      <c r="BG610" s="14"/>
      <c r="BH610" s="14">
        <f t="shared" si="1751"/>
        <v>0</v>
      </c>
      <c r="BI610" s="14"/>
      <c r="BJ610" s="14"/>
      <c r="BK610" s="14"/>
      <c r="BL610" s="14"/>
      <c r="BM610" s="14"/>
      <c r="BN610" s="14"/>
      <c r="BO610" s="14"/>
      <c r="BP610" s="14"/>
      <c r="BQ610" s="14"/>
      <c r="BR610" s="14">
        <v>0</v>
      </c>
      <c r="BS610" s="14">
        <v>0</v>
      </c>
      <c r="BT610" s="14">
        <v>630000</v>
      </c>
      <c r="BU610" s="14">
        <v>630000</v>
      </c>
      <c r="BV610" s="14">
        <v>426000</v>
      </c>
      <c r="BW610" s="14">
        <f t="shared" si="1725"/>
        <v>52500</v>
      </c>
      <c r="BX610" s="14">
        <v>52500</v>
      </c>
      <c r="BY610" s="14"/>
      <c r="BZ610" s="14"/>
      <c r="CA610" s="14">
        <f t="shared" si="1726"/>
        <v>478500</v>
      </c>
      <c r="CB610" s="122">
        <f t="shared" si="1737"/>
        <v>75.952380952380949</v>
      </c>
    </row>
    <row r="611" spans="1:80" x14ac:dyDescent="0.25">
      <c r="A611" s="4" t="s">
        <v>238</v>
      </c>
      <c r="B611" s="4" t="s">
        <v>88</v>
      </c>
      <c r="C611" s="4" t="s">
        <v>322</v>
      </c>
      <c r="D611" s="79" t="s">
        <v>323</v>
      </c>
      <c r="E611" s="89">
        <v>6135</v>
      </c>
      <c r="F611" s="79"/>
      <c r="G611" s="74" t="s">
        <v>1890</v>
      </c>
      <c r="H611" s="13" t="s">
        <v>201</v>
      </c>
      <c r="I611" s="14">
        <v>17000</v>
      </c>
      <c r="J611" s="14">
        <f t="shared" si="1724"/>
        <v>19500</v>
      </c>
      <c r="K611" s="14">
        <v>19500</v>
      </c>
      <c r="L611" s="14">
        <f t="shared" si="1728"/>
        <v>0</v>
      </c>
      <c r="M611" s="14">
        <v>0</v>
      </c>
      <c r="N611" s="14">
        <v>0</v>
      </c>
      <c r="O611" s="14">
        <v>0</v>
      </c>
      <c r="P611" s="14">
        <v>0</v>
      </c>
      <c r="Q611" s="14">
        <v>0</v>
      </c>
      <c r="R611" s="14">
        <v>0</v>
      </c>
      <c r="S611" s="14"/>
      <c r="T611" s="14"/>
      <c r="U611" s="14"/>
      <c r="V611" s="14"/>
      <c r="W611" s="14"/>
      <c r="X611" s="14">
        <f t="shared" si="1749"/>
        <v>0</v>
      </c>
      <c r="Y611" s="14"/>
      <c r="Z611" s="14"/>
      <c r="AA611" s="14"/>
      <c r="AB611" s="14"/>
      <c r="AC611" s="14"/>
      <c r="AD611" s="14"/>
      <c r="AE611" s="14"/>
      <c r="AF611" s="14"/>
      <c r="AG611" s="14"/>
      <c r="AH611" s="14">
        <v>0</v>
      </c>
      <c r="AI611" s="14">
        <v>0</v>
      </c>
      <c r="AJ611" s="14">
        <v>0</v>
      </c>
      <c r="AK611" s="14"/>
      <c r="AL611" s="14"/>
      <c r="AM611" s="14"/>
      <c r="AN611" s="14"/>
      <c r="AO611" s="14"/>
      <c r="AP611" s="14">
        <f t="shared" si="1750"/>
        <v>0</v>
      </c>
      <c r="AQ611" s="14"/>
      <c r="AR611" s="14"/>
      <c r="AS611" s="14"/>
      <c r="AT611" s="14"/>
      <c r="AU611" s="14"/>
      <c r="AV611" s="14"/>
      <c r="AW611" s="14"/>
      <c r="AX611" s="14"/>
      <c r="AY611" s="14"/>
      <c r="AZ611" s="14">
        <v>0</v>
      </c>
      <c r="BA611" s="14">
        <v>0</v>
      </c>
      <c r="BB611" s="14">
        <v>0</v>
      </c>
      <c r="BC611" s="14"/>
      <c r="BD611" s="14"/>
      <c r="BE611" s="14"/>
      <c r="BF611" s="14"/>
      <c r="BG611" s="14"/>
      <c r="BH611" s="14">
        <f t="shared" si="1751"/>
        <v>0</v>
      </c>
      <c r="BI611" s="14"/>
      <c r="BJ611" s="14"/>
      <c r="BK611" s="14"/>
      <c r="BL611" s="14"/>
      <c r="BM611" s="14"/>
      <c r="BN611" s="14"/>
      <c r="BO611" s="14"/>
      <c r="BP611" s="14"/>
      <c r="BQ611" s="14"/>
      <c r="BR611" s="14">
        <v>0</v>
      </c>
      <c r="BS611" s="14">
        <v>0</v>
      </c>
      <c r="BT611" s="14">
        <v>19500</v>
      </c>
      <c r="BU611" s="14">
        <v>19500</v>
      </c>
      <c r="BV611" s="14">
        <v>9075</v>
      </c>
      <c r="BW611" s="14">
        <f t="shared" si="1725"/>
        <v>3600</v>
      </c>
      <c r="BX611" s="14">
        <v>1000</v>
      </c>
      <c r="BY611" s="14">
        <v>1600</v>
      </c>
      <c r="BZ611" s="14">
        <v>1000</v>
      </c>
      <c r="CA611" s="14">
        <f t="shared" si="1726"/>
        <v>12675</v>
      </c>
      <c r="CB611" s="122">
        <f t="shared" si="1737"/>
        <v>65</v>
      </c>
    </row>
    <row r="612" spans="1:80" x14ac:dyDescent="0.25">
      <c r="A612" s="4" t="s">
        <v>238</v>
      </c>
      <c r="B612" s="4" t="s">
        <v>88</v>
      </c>
      <c r="C612" s="4" t="s">
        <v>322</v>
      </c>
      <c r="D612" s="79" t="s">
        <v>323</v>
      </c>
      <c r="E612" s="89">
        <v>6136</v>
      </c>
      <c r="F612" s="79"/>
      <c r="G612" s="74" t="s">
        <v>1890</v>
      </c>
      <c r="H612" s="13" t="s">
        <v>202</v>
      </c>
      <c r="I612" s="14">
        <v>76160</v>
      </c>
      <c r="J612" s="14">
        <f t="shared" si="1724"/>
        <v>60600</v>
      </c>
      <c r="K612" s="14">
        <v>60600</v>
      </c>
      <c r="L612" s="14">
        <f t="shared" si="1728"/>
        <v>0</v>
      </c>
      <c r="M612" s="14">
        <v>0</v>
      </c>
      <c r="N612" s="14">
        <v>0</v>
      </c>
      <c r="O612" s="14">
        <v>0</v>
      </c>
      <c r="P612" s="14">
        <v>0</v>
      </c>
      <c r="Q612" s="14">
        <v>0</v>
      </c>
      <c r="R612" s="14">
        <v>0</v>
      </c>
      <c r="S612" s="14"/>
      <c r="T612" s="14"/>
      <c r="U612" s="14"/>
      <c r="V612" s="14"/>
      <c r="W612" s="14"/>
      <c r="X612" s="14">
        <f t="shared" si="1749"/>
        <v>0</v>
      </c>
      <c r="Y612" s="14"/>
      <c r="Z612" s="14"/>
      <c r="AA612" s="14"/>
      <c r="AB612" s="14"/>
      <c r="AC612" s="14"/>
      <c r="AD612" s="14"/>
      <c r="AE612" s="14"/>
      <c r="AF612" s="14"/>
      <c r="AG612" s="14"/>
      <c r="AH612" s="14">
        <v>0</v>
      </c>
      <c r="AI612" s="14">
        <v>0</v>
      </c>
      <c r="AJ612" s="14">
        <v>0</v>
      </c>
      <c r="AK612" s="14"/>
      <c r="AL612" s="14"/>
      <c r="AM612" s="14"/>
      <c r="AN612" s="14"/>
      <c r="AO612" s="14"/>
      <c r="AP612" s="14">
        <f t="shared" si="1750"/>
        <v>0</v>
      </c>
      <c r="AQ612" s="14"/>
      <c r="AR612" s="14"/>
      <c r="AS612" s="14"/>
      <c r="AT612" s="14"/>
      <c r="AU612" s="14"/>
      <c r="AV612" s="14"/>
      <c r="AW612" s="14"/>
      <c r="AX612" s="14"/>
      <c r="AY612" s="14"/>
      <c r="AZ612" s="14">
        <v>0</v>
      </c>
      <c r="BA612" s="14">
        <v>0</v>
      </c>
      <c r="BB612" s="14">
        <v>0</v>
      </c>
      <c r="BC612" s="14"/>
      <c r="BD612" s="14"/>
      <c r="BE612" s="14"/>
      <c r="BF612" s="14"/>
      <c r="BG612" s="14"/>
      <c r="BH612" s="14">
        <f t="shared" si="1751"/>
        <v>0</v>
      </c>
      <c r="BI612" s="14"/>
      <c r="BJ612" s="14"/>
      <c r="BK612" s="14"/>
      <c r="BL612" s="14"/>
      <c r="BM612" s="14"/>
      <c r="BN612" s="14"/>
      <c r="BO612" s="14"/>
      <c r="BP612" s="14"/>
      <c r="BQ612" s="14"/>
      <c r="BR612" s="14">
        <v>0</v>
      </c>
      <c r="BS612" s="14">
        <v>0</v>
      </c>
      <c r="BT612" s="14">
        <v>60600</v>
      </c>
      <c r="BU612" s="14">
        <v>60600</v>
      </c>
      <c r="BV612" s="14">
        <v>30120</v>
      </c>
      <c r="BW612" s="14">
        <f t="shared" si="1725"/>
        <v>15060</v>
      </c>
      <c r="BX612" s="14">
        <v>5020</v>
      </c>
      <c r="BY612" s="14">
        <v>5020</v>
      </c>
      <c r="BZ612" s="14">
        <v>5020</v>
      </c>
      <c r="CA612" s="14">
        <f t="shared" si="1726"/>
        <v>45180</v>
      </c>
      <c r="CB612" s="122">
        <f t="shared" si="1737"/>
        <v>74.554455445544548</v>
      </c>
    </row>
    <row r="613" spans="1:80" x14ac:dyDescent="0.25">
      <c r="A613" s="4" t="s">
        <v>238</v>
      </c>
      <c r="B613" s="4" t="s">
        <v>88</v>
      </c>
      <c r="C613" s="4" t="s">
        <v>322</v>
      </c>
      <c r="D613" s="79" t="s">
        <v>323</v>
      </c>
      <c r="E613" s="89">
        <v>6137</v>
      </c>
      <c r="F613" s="79"/>
      <c r="G613" s="74" t="s">
        <v>1890</v>
      </c>
      <c r="H613" s="13" t="s">
        <v>204</v>
      </c>
      <c r="I613" s="14">
        <v>80050</v>
      </c>
      <c r="J613" s="14">
        <f t="shared" si="1724"/>
        <v>128000</v>
      </c>
      <c r="K613" s="14">
        <v>124040</v>
      </c>
      <c r="L613" s="14">
        <f t="shared" si="1728"/>
        <v>3960</v>
      </c>
      <c r="M613" s="14">
        <v>3960</v>
      </c>
      <c r="N613" s="14">
        <v>0</v>
      </c>
      <c r="O613" s="14">
        <v>0</v>
      </c>
      <c r="P613" s="14">
        <v>0</v>
      </c>
      <c r="Q613" s="14">
        <v>0</v>
      </c>
      <c r="R613" s="14">
        <v>3960</v>
      </c>
      <c r="S613" s="14"/>
      <c r="T613" s="14"/>
      <c r="U613" s="14"/>
      <c r="V613" s="14"/>
      <c r="W613" s="14"/>
      <c r="X613" s="14">
        <f t="shared" si="1749"/>
        <v>3960</v>
      </c>
      <c r="Y613" s="14"/>
      <c r="Z613" s="14"/>
      <c r="AA613" s="14"/>
      <c r="AB613" s="14"/>
      <c r="AC613" s="14"/>
      <c r="AD613" s="14"/>
      <c r="AE613" s="14"/>
      <c r="AF613" s="14"/>
      <c r="AG613" s="14"/>
      <c r="AH613" s="14">
        <v>0</v>
      </c>
      <c r="AI613" s="14">
        <v>3960</v>
      </c>
      <c r="AJ613" s="14">
        <v>0</v>
      </c>
      <c r="AK613" s="14"/>
      <c r="AL613" s="14"/>
      <c r="AM613" s="14"/>
      <c r="AN613" s="14"/>
      <c r="AO613" s="14"/>
      <c r="AP613" s="14">
        <f t="shared" si="1750"/>
        <v>0</v>
      </c>
      <c r="AQ613" s="14"/>
      <c r="AR613" s="14"/>
      <c r="AS613" s="14"/>
      <c r="AT613" s="14"/>
      <c r="AU613" s="14"/>
      <c r="AV613" s="14"/>
      <c r="AW613" s="14"/>
      <c r="AX613" s="14"/>
      <c r="AY613" s="14"/>
      <c r="AZ613" s="14">
        <v>0</v>
      </c>
      <c r="BA613" s="14">
        <v>0</v>
      </c>
      <c r="BB613" s="14">
        <v>0</v>
      </c>
      <c r="BC613" s="14"/>
      <c r="BD613" s="14"/>
      <c r="BE613" s="14"/>
      <c r="BF613" s="14"/>
      <c r="BG613" s="14"/>
      <c r="BH613" s="14">
        <f t="shared" si="1751"/>
        <v>0</v>
      </c>
      <c r="BI613" s="14"/>
      <c r="BJ613" s="14"/>
      <c r="BK613" s="14"/>
      <c r="BL613" s="14"/>
      <c r="BM613" s="14"/>
      <c r="BN613" s="14"/>
      <c r="BO613" s="14"/>
      <c r="BP613" s="14"/>
      <c r="BQ613" s="14"/>
      <c r="BR613" s="14">
        <v>0</v>
      </c>
      <c r="BS613" s="14">
        <v>0</v>
      </c>
      <c r="BT613" s="14">
        <v>328000</v>
      </c>
      <c r="BU613" s="14">
        <v>319040</v>
      </c>
      <c r="BV613" s="14">
        <v>78000</v>
      </c>
      <c r="BW613" s="14">
        <f t="shared" si="1725"/>
        <v>100000</v>
      </c>
      <c r="BX613" s="14">
        <v>30000</v>
      </c>
      <c r="BY613" s="14">
        <v>50000</v>
      </c>
      <c r="BZ613" s="14">
        <v>20000</v>
      </c>
      <c r="CA613" s="14">
        <f t="shared" si="1726"/>
        <v>178000</v>
      </c>
      <c r="CB613" s="122">
        <f t="shared" si="1737"/>
        <v>55.792377131394176</v>
      </c>
    </row>
    <row r="614" spans="1:80" x14ac:dyDescent="0.25">
      <c r="A614" s="4" t="s">
        <v>238</v>
      </c>
      <c r="B614" s="4" t="s">
        <v>88</v>
      </c>
      <c r="C614" s="4" t="s">
        <v>322</v>
      </c>
      <c r="D614" s="79" t="s">
        <v>323</v>
      </c>
      <c r="E614" s="89">
        <v>6138</v>
      </c>
      <c r="F614" s="79"/>
      <c r="G614" s="74" t="s">
        <v>1890</v>
      </c>
      <c r="H614" s="13" t="s">
        <v>205</v>
      </c>
      <c r="I614" s="14">
        <v>26000</v>
      </c>
      <c r="J614" s="14">
        <f t="shared" si="1724"/>
        <v>25000</v>
      </c>
      <c r="K614" s="14">
        <v>25000</v>
      </c>
      <c r="L614" s="14">
        <f t="shared" si="1728"/>
        <v>0</v>
      </c>
      <c r="M614" s="14">
        <v>0</v>
      </c>
      <c r="N614" s="14">
        <v>0</v>
      </c>
      <c r="O614" s="14">
        <v>0</v>
      </c>
      <c r="P614" s="14">
        <v>0</v>
      </c>
      <c r="Q614" s="14">
        <v>0</v>
      </c>
      <c r="R614" s="14">
        <v>0</v>
      </c>
      <c r="S614" s="14"/>
      <c r="T614" s="14"/>
      <c r="U614" s="14"/>
      <c r="V614" s="14"/>
      <c r="W614" s="14"/>
      <c r="X614" s="14">
        <f t="shared" si="1749"/>
        <v>0</v>
      </c>
      <c r="Y614" s="14"/>
      <c r="Z614" s="14"/>
      <c r="AA614" s="14"/>
      <c r="AB614" s="14"/>
      <c r="AC614" s="14"/>
      <c r="AD614" s="14"/>
      <c r="AE614" s="14"/>
      <c r="AF614" s="14"/>
      <c r="AG614" s="14"/>
      <c r="AH614" s="14">
        <v>0</v>
      </c>
      <c r="AI614" s="14">
        <v>0</v>
      </c>
      <c r="AJ614" s="14">
        <v>0</v>
      </c>
      <c r="AK614" s="14"/>
      <c r="AL614" s="14"/>
      <c r="AM614" s="14"/>
      <c r="AN614" s="14"/>
      <c r="AO614" s="14"/>
      <c r="AP614" s="14">
        <f t="shared" si="1750"/>
        <v>0</v>
      </c>
      <c r="AQ614" s="14"/>
      <c r="AR614" s="14"/>
      <c r="AS614" s="14"/>
      <c r="AT614" s="14"/>
      <c r="AU614" s="14"/>
      <c r="AV614" s="14"/>
      <c r="AW614" s="14"/>
      <c r="AX614" s="14"/>
      <c r="AY614" s="14"/>
      <c r="AZ614" s="14">
        <v>0</v>
      </c>
      <c r="BA614" s="14">
        <v>0</v>
      </c>
      <c r="BB614" s="14">
        <v>0</v>
      </c>
      <c r="BC614" s="14"/>
      <c r="BD614" s="14"/>
      <c r="BE614" s="14"/>
      <c r="BF614" s="14"/>
      <c r="BG614" s="14"/>
      <c r="BH614" s="14">
        <f t="shared" si="1751"/>
        <v>0</v>
      </c>
      <c r="BI614" s="14"/>
      <c r="BJ614" s="14"/>
      <c r="BK614" s="14"/>
      <c r="BL614" s="14"/>
      <c r="BM614" s="14"/>
      <c r="BN614" s="14"/>
      <c r="BO614" s="14"/>
      <c r="BP614" s="14"/>
      <c r="BQ614" s="14"/>
      <c r="BR614" s="14">
        <v>0</v>
      </c>
      <c r="BS614" s="14">
        <v>0</v>
      </c>
      <c r="BT614" s="14">
        <v>25000</v>
      </c>
      <c r="BU614" s="14">
        <v>25000</v>
      </c>
      <c r="BV614" s="14">
        <v>12300</v>
      </c>
      <c r="BW614" s="14">
        <f t="shared" si="1725"/>
        <v>6000</v>
      </c>
      <c r="BX614" s="14">
        <v>2000</v>
      </c>
      <c r="BY614" s="14">
        <v>2000</v>
      </c>
      <c r="BZ614" s="14">
        <v>2000</v>
      </c>
      <c r="CA614" s="14">
        <f t="shared" si="1726"/>
        <v>18300</v>
      </c>
      <c r="CB614" s="122">
        <f t="shared" si="1737"/>
        <v>73.2</v>
      </c>
    </row>
    <row r="615" spans="1:80" x14ac:dyDescent="0.25">
      <c r="A615" s="1" t="s">
        <v>238</v>
      </c>
      <c r="B615" s="1" t="s">
        <v>88</v>
      </c>
      <c r="C615" s="1" t="s">
        <v>322</v>
      </c>
      <c r="D615" s="82" t="s">
        <v>323</v>
      </c>
      <c r="E615" s="82" t="s">
        <v>50</v>
      </c>
      <c r="F615" s="79" t="s">
        <v>1</v>
      </c>
      <c r="G615" s="13" t="s">
        <v>1</v>
      </c>
      <c r="H615" s="2" t="s">
        <v>51</v>
      </c>
      <c r="I615" s="12">
        <f>SUM(I616:I620)</f>
        <v>1865456</v>
      </c>
      <c r="J615" s="12">
        <f t="shared" si="1724"/>
        <v>1227799</v>
      </c>
      <c r="K615" s="12">
        <f t="shared" ref="K615" si="1769">SUM(K616:K620)</f>
        <v>1227799</v>
      </c>
      <c r="L615" s="12">
        <f t="shared" si="1728"/>
        <v>0</v>
      </c>
      <c r="M615" s="12">
        <f t="shared" ref="M615:Q615" si="1770">SUM(M616:M620)</f>
        <v>0</v>
      </c>
      <c r="N615" s="12">
        <f t="shared" si="1770"/>
        <v>0</v>
      </c>
      <c r="O615" s="12">
        <f t="shared" si="1770"/>
        <v>0</v>
      </c>
      <c r="P615" s="12">
        <f t="shared" si="1770"/>
        <v>0</v>
      </c>
      <c r="Q615" s="12">
        <f t="shared" si="1770"/>
        <v>0</v>
      </c>
      <c r="R615" s="12">
        <f t="shared" ref="R615:AG615" si="1771">SUM(R616:R620)</f>
        <v>0</v>
      </c>
      <c r="S615" s="12">
        <f t="shared" si="1771"/>
        <v>0</v>
      </c>
      <c r="T615" s="12">
        <f t="shared" si="1771"/>
        <v>0</v>
      </c>
      <c r="U615" s="12">
        <f t="shared" si="1771"/>
        <v>0</v>
      </c>
      <c r="V615" s="12">
        <f t="shared" si="1771"/>
        <v>0</v>
      </c>
      <c r="W615" s="12">
        <f t="shared" si="1771"/>
        <v>0</v>
      </c>
      <c r="X615" s="12">
        <f t="shared" si="1771"/>
        <v>0</v>
      </c>
      <c r="Y615" s="12">
        <f t="shared" si="1771"/>
        <v>0</v>
      </c>
      <c r="Z615" s="12">
        <f t="shared" si="1771"/>
        <v>0</v>
      </c>
      <c r="AA615" s="12">
        <f t="shared" si="1771"/>
        <v>0</v>
      </c>
      <c r="AB615" s="12">
        <f t="shared" si="1771"/>
        <v>0</v>
      </c>
      <c r="AC615" s="12">
        <f t="shared" si="1771"/>
        <v>0</v>
      </c>
      <c r="AD615" s="12">
        <f t="shared" si="1771"/>
        <v>0</v>
      </c>
      <c r="AE615" s="12">
        <f t="shared" si="1771"/>
        <v>0</v>
      </c>
      <c r="AF615" s="12">
        <f t="shared" si="1771"/>
        <v>0</v>
      </c>
      <c r="AG615" s="12">
        <f t="shared" si="1771"/>
        <v>0</v>
      </c>
      <c r="AH615" s="12">
        <v>0</v>
      </c>
      <c r="AI615" s="12">
        <v>0</v>
      </c>
      <c r="AJ615" s="12">
        <f t="shared" ref="AJ615:AY615" si="1772">SUM(AJ616:AJ620)</f>
        <v>0</v>
      </c>
      <c r="AK615" s="12">
        <f t="shared" si="1772"/>
        <v>0</v>
      </c>
      <c r="AL615" s="12">
        <f t="shared" si="1772"/>
        <v>0</v>
      </c>
      <c r="AM615" s="12">
        <f t="shared" si="1772"/>
        <v>0</v>
      </c>
      <c r="AN615" s="12">
        <f t="shared" si="1772"/>
        <v>0</v>
      </c>
      <c r="AO615" s="12">
        <f t="shared" si="1772"/>
        <v>0</v>
      </c>
      <c r="AP615" s="12">
        <f t="shared" si="1772"/>
        <v>0</v>
      </c>
      <c r="AQ615" s="12">
        <f t="shared" si="1772"/>
        <v>0</v>
      </c>
      <c r="AR615" s="12">
        <f t="shared" si="1772"/>
        <v>0</v>
      </c>
      <c r="AS615" s="12">
        <f t="shared" si="1772"/>
        <v>0</v>
      </c>
      <c r="AT615" s="12">
        <f t="shared" si="1772"/>
        <v>0</v>
      </c>
      <c r="AU615" s="12">
        <f t="shared" si="1772"/>
        <v>0</v>
      </c>
      <c r="AV615" s="12">
        <f t="shared" si="1772"/>
        <v>0</v>
      </c>
      <c r="AW615" s="12">
        <f t="shared" si="1772"/>
        <v>0</v>
      </c>
      <c r="AX615" s="12">
        <f t="shared" si="1772"/>
        <v>0</v>
      </c>
      <c r="AY615" s="12">
        <f t="shared" si="1772"/>
        <v>0</v>
      </c>
      <c r="AZ615" s="12">
        <v>0</v>
      </c>
      <c r="BA615" s="12">
        <v>0</v>
      </c>
      <c r="BB615" s="12">
        <f t="shared" ref="BB615:BQ615" si="1773">SUM(BB616:BB620)</f>
        <v>0</v>
      </c>
      <c r="BC615" s="12">
        <f t="shared" si="1773"/>
        <v>0</v>
      </c>
      <c r="BD615" s="12">
        <f t="shared" si="1773"/>
        <v>0</v>
      </c>
      <c r="BE615" s="12">
        <f t="shared" si="1773"/>
        <v>0</v>
      </c>
      <c r="BF615" s="12">
        <f t="shared" si="1773"/>
        <v>0</v>
      </c>
      <c r="BG615" s="12">
        <f t="shared" si="1773"/>
        <v>0</v>
      </c>
      <c r="BH615" s="12">
        <f t="shared" si="1773"/>
        <v>0</v>
      </c>
      <c r="BI615" s="12">
        <f t="shared" si="1773"/>
        <v>0</v>
      </c>
      <c r="BJ615" s="12">
        <f t="shared" si="1773"/>
        <v>0</v>
      </c>
      <c r="BK615" s="12">
        <f t="shared" si="1773"/>
        <v>0</v>
      </c>
      <c r="BL615" s="12">
        <f t="shared" si="1773"/>
        <v>0</v>
      </c>
      <c r="BM615" s="12">
        <f t="shared" si="1773"/>
        <v>0</v>
      </c>
      <c r="BN615" s="12">
        <f t="shared" si="1773"/>
        <v>0</v>
      </c>
      <c r="BO615" s="12">
        <f t="shared" si="1773"/>
        <v>0</v>
      </c>
      <c r="BP615" s="12">
        <f t="shared" si="1773"/>
        <v>0</v>
      </c>
      <c r="BQ615" s="12">
        <f t="shared" si="1773"/>
        <v>0</v>
      </c>
      <c r="BR615" s="12">
        <v>0</v>
      </c>
      <c r="BS615" s="12">
        <v>0</v>
      </c>
      <c r="BT615" s="12">
        <f t="shared" ref="BT615:BZ615" si="1774">SUM(BT616:BT620)</f>
        <v>2156312</v>
      </c>
      <c r="BU615" s="12">
        <f t="shared" si="1774"/>
        <v>2082312</v>
      </c>
      <c r="BV615" s="12">
        <f t="shared" si="1774"/>
        <v>1038843</v>
      </c>
      <c r="BW615" s="12">
        <f t="shared" si="1774"/>
        <v>469500</v>
      </c>
      <c r="BX615" s="12">
        <f t="shared" si="1774"/>
        <v>166100</v>
      </c>
      <c r="BY615" s="12">
        <f t="shared" si="1774"/>
        <v>151700</v>
      </c>
      <c r="BZ615" s="12">
        <f t="shared" si="1774"/>
        <v>151700</v>
      </c>
      <c r="CA615" s="12">
        <f t="shared" si="1726"/>
        <v>1508343</v>
      </c>
      <c r="CB615" s="124">
        <f t="shared" si="1737"/>
        <v>72.435975012390074</v>
      </c>
    </row>
    <row r="616" spans="1:80" x14ac:dyDescent="0.25">
      <c r="A616" s="4" t="s">
        <v>238</v>
      </c>
      <c r="B616" s="4" t="s">
        <v>88</v>
      </c>
      <c r="C616" s="4" t="s">
        <v>322</v>
      </c>
      <c r="D616" s="79" t="s">
        <v>323</v>
      </c>
      <c r="E616" s="89">
        <v>6139</v>
      </c>
      <c r="F616" s="79" t="s">
        <v>331</v>
      </c>
      <c r="G616" s="74" t="s">
        <v>1890</v>
      </c>
      <c r="H616" s="13" t="s">
        <v>309</v>
      </c>
      <c r="I616" s="14">
        <v>1516456</v>
      </c>
      <c r="J616" s="14">
        <f t="shared" si="1724"/>
        <v>924570</v>
      </c>
      <c r="K616" s="14">
        <v>924570</v>
      </c>
      <c r="L616" s="14">
        <f t="shared" si="1728"/>
        <v>0</v>
      </c>
      <c r="M616" s="14">
        <v>0</v>
      </c>
      <c r="N616" s="14">
        <v>0</v>
      </c>
      <c r="O616" s="14">
        <v>0</v>
      </c>
      <c r="P616" s="14">
        <v>0</v>
      </c>
      <c r="Q616" s="14">
        <v>0</v>
      </c>
      <c r="R616" s="14">
        <v>0</v>
      </c>
      <c r="S616" s="14"/>
      <c r="T616" s="14"/>
      <c r="U616" s="14"/>
      <c r="V616" s="14"/>
      <c r="W616" s="14"/>
      <c r="X616" s="14">
        <f t="shared" si="1749"/>
        <v>0</v>
      </c>
      <c r="Y616" s="14"/>
      <c r="Z616" s="14"/>
      <c r="AA616" s="14"/>
      <c r="AB616" s="14"/>
      <c r="AC616" s="14"/>
      <c r="AD616" s="14"/>
      <c r="AE616" s="14"/>
      <c r="AF616" s="14"/>
      <c r="AG616" s="14"/>
      <c r="AH616" s="14">
        <v>0</v>
      </c>
      <c r="AI616" s="14">
        <v>0</v>
      </c>
      <c r="AJ616" s="14">
        <v>0</v>
      </c>
      <c r="AK616" s="14"/>
      <c r="AL616" s="14"/>
      <c r="AM616" s="14"/>
      <c r="AN616" s="14"/>
      <c r="AO616" s="14"/>
      <c r="AP616" s="14">
        <f t="shared" si="1750"/>
        <v>0</v>
      </c>
      <c r="AQ616" s="14"/>
      <c r="AR616" s="14"/>
      <c r="AS616" s="14"/>
      <c r="AT616" s="14"/>
      <c r="AU616" s="14"/>
      <c r="AV616" s="14"/>
      <c r="AW616" s="14"/>
      <c r="AX616" s="14"/>
      <c r="AY616" s="14"/>
      <c r="AZ616" s="14">
        <v>0</v>
      </c>
      <c r="BA616" s="14">
        <v>0</v>
      </c>
      <c r="BB616" s="14">
        <v>0</v>
      </c>
      <c r="BC616" s="14"/>
      <c r="BD616" s="14"/>
      <c r="BE616" s="14"/>
      <c r="BF616" s="14"/>
      <c r="BG616" s="14"/>
      <c r="BH616" s="14">
        <f t="shared" si="1751"/>
        <v>0</v>
      </c>
      <c r="BI616" s="14"/>
      <c r="BJ616" s="14"/>
      <c r="BK616" s="14"/>
      <c r="BL616" s="14"/>
      <c r="BM616" s="14"/>
      <c r="BN616" s="14"/>
      <c r="BO616" s="14"/>
      <c r="BP616" s="14"/>
      <c r="BQ616" s="14"/>
      <c r="BR616" s="14">
        <v>0</v>
      </c>
      <c r="BS616" s="14">
        <v>0</v>
      </c>
      <c r="BT616" s="14">
        <v>1851000</v>
      </c>
      <c r="BU616" s="14">
        <v>1791000</v>
      </c>
      <c r="BV616" s="14">
        <v>880000</v>
      </c>
      <c r="BW616" s="14">
        <f t="shared" si="1725"/>
        <v>410000</v>
      </c>
      <c r="BX616" s="14">
        <v>150000</v>
      </c>
      <c r="BY616" s="14">
        <v>130000</v>
      </c>
      <c r="BZ616" s="14">
        <v>130000</v>
      </c>
      <c r="CA616" s="14">
        <f t="shared" si="1726"/>
        <v>1290000</v>
      </c>
      <c r="CB616" s="122">
        <f t="shared" si="1737"/>
        <v>72.026800670016755</v>
      </c>
    </row>
    <row r="617" spans="1:80" x14ac:dyDescent="0.25">
      <c r="A617" s="4" t="s">
        <v>238</v>
      </c>
      <c r="B617" s="4" t="s">
        <v>88</v>
      </c>
      <c r="C617" s="4" t="s">
        <v>322</v>
      </c>
      <c r="D617" s="79" t="s">
        <v>323</v>
      </c>
      <c r="E617" s="89">
        <v>6139</v>
      </c>
      <c r="F617" s="79" t="s">
        <v>332</v>
      </c>
      <c r="G617" s="74" t="s">
        <v>1890</v>
      </c>
      <c r="H617" s="13" t="s">
        <v>311</v>
      </c>
      <c r="I617" s="14">
        <v>102700</v>
      </c>
      <c r="J617" s="14">
        <f t="shared" si="1724"/>
        <v>84000</v>
      </c>
      <c r="K617" s="14">
        <v>84000</v>
      </c>
      <c r="L617" s="14">
        <f t="shared" si="1728"/>
        <v>0</v>
      </c>
      <c r="M617" s="14">
        <v>0</v>
      </c>
      <c r="N617" s="14">
        <v>0</v>
      </c>
      <c r="O617" s="14">
        <v>0</v>
      </c>
      <c r="P617" s="14">
        <v>0</v>
      </c>
      <c r="Q617" s="14">
        <v>0</v>
      </c>
      <c r="R617" s="14">
        <v>0</v>
      </c>
      <c r="S617" s="14"/>
      <c r="T617" s="14"/>
      <c r="U617" s="14"/>
      <c r="V617" s="14"/>
      <c r="W617" s="14"/>
      <c r="X617" s="14">
        <f t="shared" si="1749"/>
        <v>0</v>
      </c>
      <c r="Y617" s="14"/>
      <c r="Z617" s="14"/>
      <c r="AA617" s="14"/>
      <c r="AB617" s="14"/>
      <c r="AC617" s="14"/>
      <c r="AD617" s="14"/>
      <c r="AE617" s="14"/>
      <c r="AF617" s="14"/>
      <c r="AG617" s="14"/>
      <c r="AH617" s="14">
        <v>0</v>
      </c>
      <c r="AI617" s="14">
        <v>0</v>
      </c>
      <c r="AJ617" s="14">
        <v>0</v>
      </c>
      <c r="AK617" s="14"/>
      <c r="AL617" s="14"/>
      <c r="AM617" s="14"/>
      <c r="AN617" s="14"/>
      <c r="AO617" s="14"/>
      <c r="AP617" s="14">
        <f t="shared" si="1750"/>
        <v>0</v>
      </c>
      <c r="AQ617" s="14"/>
      <c r="AR617" s="14"/>
      <c r="AS617" s="14"/>
      <c r="AT617" s="14"/>
      <c r="AU617" s="14"/>
      <c r="AV617" s="14"/>
      <c r="AW617" s="14"/>
      <c r="AX617" s="14"/>
      <c r="AY617" s="14"/>
      <c r="AZ617" s="14">
        <v>0</v>
      </c>
      <c r="BA617" s="14">
        <v>0</v>
      </c>
      <c r="BB617" s="14">
        <v>0</v>
      </c>
      <c r="BC617" s="14"/>
      <c r="BD617" s="14"/>
      <c r="BE617" s="14"/>
      <c r="BF617" s="14"/>
      <c r="BG617" s="14"/>
      <c r="BH617" s="14">
        <f t="shared" si="1751"/>
        <v>0</v>
      </c>
      <c r="BI617" s="14"/>
      <c r="BJ617" s="14"/>
      <c r="BK617" s="14"/>
      <c r="BL617" s="14"/>
      <c r="BM617" s="14"/>
      <c r="BN617" s="14"/>
      <c r="BO617" s="14"/>
      <c r="BP617" s="14"/>
      <c r="BQ617" s="14"/>
      <c r="BR617" s="14">
        <v>0</v>
      </c>
      <c r="BS617" s="14">
        <v>0</v>
      </c>
      <c r="BT617" s="14">
        <v>84000</v>
      </c>
      <c r="BU617" s="14">
        <v>84000</v>
      </c>
      <c r="BV617" s="14">
        <v>44000</v>
      </c>
      <c r="BW617" s="14">
        <f t="shared" si="1725"/>
        <v>17000</v>
      </c>
      <c r="BX617" s="14">
        <v>7000</v>
      </c>
      <c r="BY617" s="14">
        <v>5000</v>
      </c>
      <c r="BZ617" s="14">
        <v>5000</v>
      </c>
      <c r="CA617" s="14">
        <f t="shared" si="1726"/>
        <v>61000</v>
      </c>
      <c r="CB617" s="122">
        <f t="shared" si="1737"/>
        <v>72.61904761904762</v>
      </c>
    </row>
    <row r="618" spans="1:80" x14ac:dyDescent="0.25">
      <c r="A618" s="4" t="s">
        <v>238</v>
      </c>
      <c r="B618" s="4" t="s">
        <v>88</v>
      </c>
      <c r="C618" s="4" t="s">
        <v>322</v>
      </c>
      <c r="D618" s="79" t="s">
        <v>323</v>
      </c>
      <c r="E618" s="89">
        <v>6139</v>
      </c>
      <c r="F618" s="79" t="s">
        <v>333</v>
      </c>
      <c r="G618" s="74" t="s">
        <v>1890</v>
      </c>
      <c r="H618" s="13" t="s">
        <v>313</v>
      </c>
      <c r="I618" s="14">
        <v>152300</v>
      </c>
      <c r="J618" s="14">
        <f t="shared" si="1724"/>
        <v>115400</v>
      </c>
      <c r="K618" s="14">
        <v>115400</v>
      </c>
      <c r="L618" s="14">
        <f t="shared" si="1728"/>
        <v>0</v>
      </c>
      <c r="M618" s="14">
        <v>0</v>
      </c>
      <c r="N618" s="14">
        <v>0</v>
      </c>
      <c r="O618" s="14">
        <v>0</v>
      </c>
      <c r="P618" s="14">
        <v>0</v>
      </c>
      <c r="Q618" s="14">
        <v>0</v>
      </c>
      <c r="R618" s="14">
        <v>0</v>
      </c>
      <c r="S618" s="14"/>
      <c r="T618" s="14"/>
      <c r="U618" s="14"/>
      <c r="V618" s="14"/>
      <c r="W618" s="14"/>
      <c r="X618" s="14">
        <f t="shared" si="1749"/>
        <v>0</v>
      </c>
      <c r="Y618" s="14"/>
      <c r="Z618" s="14"/>
      <c r="AA618" s="14"/>
      <c r="AB618" s="14"/>
      <c r="AC618" s="14"/>
      <c r="AD618" s="14"/>
      <c r="AE618" s="14"/>
      <c r="AF618" s="14"/>
      <c r="AG618" s="14"/>
      <c r="AH618" s="14">
        <v>0</v>
      </c>
      <c r="AI618" s="14">
        <v>0</v>
      </c>
      <c r="AJ618" s="14">
        <v>0</v>
      </c>
      <c r="AK618" s="14"/>
      <c r="AL618" s="14"/>
      <c r="AM618" s="14"/>
      <c r="AN618" s="14"/>
      <c r="AO618" s="14"/>
      <c r="AP618" s="14">
        <f t="shared" si="1750"/>
        <v>0</v>
      </c>
      <c r="AQ618" s="14"/>
      <c r="AR618" s="14"/>
      <c r="AS618" s="14"/>
      <c r="AT618" s="14"/>
      <c r="AU618" s="14"/>
      <c r="AV618" s="14"/>
      <c r="AW618" s="14"/>
      <c r="AX618" s="14"/>
      <c r="AY618" s="14"/>
      <c r="AZ618" s="14">
        <v>0</v>
      </c>
      <c r="BA618" s="14">
        <v>0</v>
      </c>
      <c r="BB618" s="14">
        <v>0</v>
      </c>
      <c r="BC618" s="14"/>
      <c r="BD618" s="14"/>
      <c r="BE618" s="14"/>
      <c r="BF618" s="14"/>
      <c r="BG618" s="14"/>
      <c r="BH618" s="14">
        <f t="shared" si="1751"/>
        <v>0</v>
      </c>
      <c r="BI618" s="14"/>
      <c r="BJ618" s="14"/>
      <c r="BK618" s="14"/>
      <c r="BL618" s="14"/>
      <c r="BM618" s="14"/>
      <c r="BN618" s="14"/>
      <c r="BO618" s="14"/>
      <c r="BP618" s="14"/>
      <c r="BQ618" s="14"/>
      <c r="BR618" s="14">
        <v>0</v>
      </c>
      <c r="BS618" s="14">
        <v>0</v>
      </c>
      <c r="BT618" s="14">
        <v>115400</v>
      </c>
      <c r="BU618" s="14">
        <v>101400</v>
      </c>
      <c r="BV618" s="14">
        <v>44000</v>
      </c>
      <c r="BW618" s="14">
        <f t="shared" si="1725"/>
        <v>22000</v>
      </c>
      <c r="BX618" s="14"/>
      <c r="BY618" s="14">
        <v>11000</v>
      </c>
      <c r="BZ618" s="14">
        <v>11000</v>
      </c>
      <c r="CA618" s="14">
        <f t="shared" si="1726"/>
        <v>66000</v>
      </c>
      <c r="CB618" s="122">
        <f t="shared" si="1737"/>
        <v>65.088757396449708</v>
      </c>
    </row>
    <row r="619" spans="1:80" ht="22.5" x14ac:dyDescent="0.25">
      <c r="A619" s="4" t="s">
        <v>238</v>
      </c>
      <c r="B619" s="4" t="s">
        <v>88</v>
      </c>
      <c r="C619" s="4" t="s">
        <v>322</v>
      </c>
      <c r="D619" s="79" t="s">
        <v>323</v>
      </c>
      <c r="E619" s="89">
        <v>6139</v>
      </c>
      <c r="F619" s="79" t="s">
        <v>334</v>
      </c>
      <c r="G619" s="74" t="s">
        <v>1890</v>
      </c>
      <c r="H619" s="13" t="s">
        <v>59</v>
      </c>
      <c r="I619" s="14">
        <v>53000</v>
      </c>
      <c r="J619" s="14">
        <f t="shared" si="1724"/>
        <v>62829</v>
      </c>
      <c r="K619" s="14">
        <v>62829</v>
      </c>
      <c r="L619" s="14">
        <f t="shared" si="1728"/>
        <v>0</v>
      </c>
      <c r="M619" s="14">
        <v>0</v>
      </c>
      <c r="N619" s="14">
        <v>0</v>
      </c>
      <c r="O619" s="14">
        <v>0</v>
      </c>
      <c r="P619" s="14">
        <v>0</v>
      </c>
      <c r="Q619" s="14">
        <v>0</v>
      </c>
      <c r="R619" s="14">
        <v>0</v>
      </c>
      <c r="S619" s="14"/>
      <c r="T619" s="14"/>
      <c r="U619" s="14"/>
      <c r="V619" s="14"/>
      <c r="W619" s="14"/>
      <c r="X619" s="14">
        <f t="shared" si="1749"/>
        <v>0</v>
      </c>
      <c r="Y619" s="14"/>
      <c r="Z619" s="14"/>
      <c r="AA619" s="14"/>
      <c r="AB619" s="14"/>
      <c r="AC619" s="14"/>
      <c r="AD619" s="14"/>
      <c r="AE619" s="14"/>
      <c r="AF619" s="14"/>
      <c r="AG619" s="14"/>
      <c r="AH619" s="14">
        <v>0</v>
      </c>
      <c r="AI619" s="14">
        <v>0</v>
      </c>
      <c r="AJ619" s="14">
        <v>0</v>
      </c>
      <c r="AK619" s="14"/>
      <c r="AL619" s="14"/>
      <c r="AM619" s="14"/>
      <c r="AN619" s="14"/>
      <c r="AO619" s="14"/>
      <c r="AP619" s="14">
        <f t="shared" si="1750"/>
        <v>0</v>
      </c>
      <c r="AQ619" s="14"/>
      <c r="AR619" s="14"/>
      <c r="AS619" s="14"/>
      <c r="AT619" s="14"/>
      <c r="AU619" s="14"/>
      <c r="AV619" s="14"/>
      <c r="AW619" s="14"/>
      <c r="AX619" s="14"/>
      <c r="AY619" s="14"/>
      <c r="AZ619" s="14">
        <v>0</v>
      </c>
      <c r="BA619" s="14">
        <v>0</v>
      </c>
      <c r="BB619" s="14">
        <v>0</v>
      </c>
      <c r="BC619" s="14"/>
      <c r="BD619" s="14"/>
      <c r="BE619" s="14"/>
      <c r="BF619" s="14"/>
      <c r="BG619" s="14"/>
      <c r="BH619" s="14">
        <f t="shared" si="1751"/>
        <v>0</v>
      </c>
      <c r="BI619" s="14"/>
      <c r="BJ619" s="14"/>
      <c r="BK619" s="14"/>
      <c r="BL619" s="14"/>
      <c r="BM619" s="14"/>
      <c r="BN619" s="14"/>
      <c r="BO619" s="14"/>
      <c r="BP619" s="14"/>
      <c r="BQ619" s="14"/>
      <c r="BR619" s="14">
        <v>0</v>
      </c>
      <c r="BS619" s="14">
        <v>0</v>
      </c>
      <c r="BT619" s="14">
        <v>64912</v>
      </c>
      <c r="BU619" s="14">
        <v>64912</v>
      </c>
      <c r="BV619" s="14">
        <v>33243</v>
      </c>
      <c r="BW619" s="14">
        <f t="shared" si="1725"/>
        <v>17100</v>
      </c>
      <c r="BX619" s="14">
        <v>5700</v>
      </c>
      <c r="BY619" s="14">
        <v>5700</v>
      </c>
      <c r="BZ619" s="14">
        <v>5700</v>
      </c>
      <c r="CA619" s="14">
        <f t="shared" si="1726"/>
        <v>50343</v>
      </c>
      <c r="CB619" s="122">
        <f t="shared" si="1737"/>
        <v>77.555767808725662</v>
      </c>
    </row>
    <row r="620" spans="1:80" ht="22.5" x14ac:dyDescent="0.25">
      <c r="A620" s="4" t="s">
        <v>238</v>
      </c>
      <c r="B620" s="4" t="s">
        <v>88</v>
      </c>
      <c r="C620" s="4" t="s">
        <v>322</v>
      </c>
      <c r="D620" s="79" t="s">
        <v>323</v>
      </c>
      <c r="E620" s="89">
        <v>6139</v>
      </c>
      <c r="F620" s="79" t="s">
        <v>335</v>
      </c>
      <c r="G620" s="74" t="s">
        <v>1890</v>
      </c>
      <c r="H620" s="13" t="s">
        <v>65</v>
      </c>
      <c r="I620" s="14">
        <v>41000</v>
      </c>
      <c r="J620" s="14">
        <f t="shared" si="1724"/>
        <v>41000</v>
      </c>
      <c r="K620" s="14">
        <v>41000</v>
      </c>
      <c r="L620" s="14">
        <f t="shared" si="1728"/>
        <v>0</v>
      </c>
      <c r="M620" s="14">
        <v>0</v>
      </c>
      <c r="N620" s="14">
        <v>0</v>
      </c>
      <c r="O620" s="14">
        <v>0</v>
      </c>
      <c r="P620" s="14">
        <v>0</v>
      </c>
      <c r="Q620" s="14">
        <v>0</v>
      </c>
      <c r="R620" s="14">
        <v>0</v>
      </c>
      <c r="S620" s="14"/>
      <c r="T620" s="14"/>
      <c r="U620" s="14"/>
      <c r="V620" s="14"/>
      <c r="W620" s="14"/>
      <c r="X620" s="14">
        <f t="shared" si="1749"/>
        <v>0</v>
      </c>
      <c r="Y620" s="14"/>
      <c r="Z620" s="14"/>
      <c r="AA620" s="14"/>
      <c r="AB620" s="14"/>
      <c r="AC620" s="14"/>
      <c r="AD620" s="14"/>
      <c r="AE620" s="14"/>
      <c r="AF620" s="14"/>
      <c r="AG620" s="14"/>
      <c r="AH620" s="14">
        <v>0</v>
      </c>
      <c r="AI620" s="14">
        <v>0</v>
      </c>
      <c r="AJ620" s="14">
        <v>0</v>
      </c>
      <c r="AK620" s="14"/>
      <c r="AL620" s="14"/>
      <c r="AM620" s="14"/>
      <c r="AN620" s="14"/>
      <c r="AO620" s="14"/>
      <c r="AP620" s="14">
        <f t="shared" si="1750"/>
        <v>0</v>
      </c>
      <c r="AQ620" s="14"/>
      <c r="AR620" s="14"/>
      <c r="AS620" s="14"/>
      <c r="AT620" s="14"/>
      <c r="AU620" s="14"/>
      <c r="AV620" s="14"/>
      <c r="AW620" s="14"/>
      <c r="AX620" s="14"/>
      <c r="AY620" s="14"/>
      <c r="AZ620" s="14">
        <v>0</v>
      </c>
      <c r="BA620" s="14">
        <v>0</v>
      </c>
      <c r="BB620" s="14">
        <v>0</v>
      </c>
      <c r="BC620" s="14"/>
      <c r="BD620" s="14"/>
      <c r="BE620" s="14"/>
      <c r="BF620" s="14"/>
      <c r="BG620" s="14"/>
      <c r="BH620" s="14">
        <f t="shared" si="1751"/>
        <v>0</v>
      </c>
      <c r="BI620" s="14"/>
      <c r="BJ620" s="14"/>
      <c r="BK620" s="14"/>
      <c r="BL620" s="14"/>
      <c r="BM620" s="14"/>
      <c r="BN620" s="14"/>
      <c r="BO620" s="14"/>
      <c r="BP620" s="14"/>
      <c r="BQ620" s="14"/>
      <c r="BR620" s="14">
        <v>0</v>
      </c>
      <c r="BS620" s="14">
        <v>0</v>
      </c>
      <c r="BT620" s="14">
        <v>41000</v>
      </c>
      <c r="BU620" s="14">
        <v>41000</v>
      </c>
      <c r="BV620" s="14">
        <v>37600</v>
      </c>
      <c r="BW620" s="14">
        <f t="shared" si="1725"/>
        <v>3400</v>
      </c>
      <c r="BX620" s="14">
        <v>3400</v>
      </c>
      <c r="BY620" s="14"/>
      <c r="BZ620" s="14"/>
      <c r="CA620" s="14">
        <f t="shared" si="1726"/>
        <v>41000</v>
      </c>
      <c r="CB620" s="122">
        <f t="shared" si="1737"/>
        <v>100</v>
      </c>
    </row>
    <row r="621" spans="1:80" ht="22.5" x14ac:dyDescent="0.25">
      <c r="A621" s="1" t="s">
        <v>1</v>
      </c>
      <c r="B621" s="1" t="s">
        <v>1</v>
      </c>
      <c r="C621" s="1" t="s">
        <v>1</v>
      </c>
      <c r="D621" s="78" t="s">
        <v>1</v>
      </c>
      <c r="E621" s="78" t="s">
        <v>1</v>
      </c>
      <c r="F621" s="78" t="s">
        <v>1</v>
      </c>
      <c r="G621" s="2" t="s">
        <v>1</v>
      </c>
      <c r="H621" s="10" t="s">
        <v>66</v>
      </c>
      <c r="I621" s="11">
        <f>SUM(I622)</f>
        <v>100</v>
      </c>
      <c r="J621" s="11">
        <f t="shared" si="1724"/>
        <v>100</v>
      </c>
      <c r="K621" s="11">
        <f t="shared" ref="K621:Q622" si="1775">SUM(K622)</f>
        <v>100</v>
      </c>
      <c r="L621" s="11">
        <f t="shared" si="1728"/>
        <v>0</v>
      </c>
      <c r="M621" s="11">
        <f t="shared" si="1775"/>
        <v>0</v>
      </c>
      <c r="N621" s="11">
        <f t="shared" si="1775"/>
        <v>0</v>
      </c>
      <c r="O621" s="11">
        <f t="shared" si="1775"/>
        <v>0</v>
      </c>
      <c r="P621" s="11">
        <f t="shared" si="1775"/>
        <v>0</v>
      </c>
      <c r="Q621" s="11">
        <f t="shared" si="1775"/>
        <v>0</v>
      </c>
      <c r="R621" s="11">
        <f t="shared" ref="R621:AG622" si="1776">SUM(R622)</f>
        <v>0</v>
      </c>
      <c r="S621" s="11">
        <f t="shared" si="1776"/>
        <v>0</v>
      </c>
      <c r="T621" s="11">
        <f t="shared" si="1776"/>
        <v>0</v>
      </c>
      <c r="U621" s="11">
        <f t="shared" si="1776"/>
        <v>0</v>
      </c>
      <c r="V621" s="11">
        <f t="shared" si="1776"/>
        <v>0</v>
      </c>
      <c r="W621" s="11">
        <f t="shared" si="1776"/>
        <v>0</v>
      </c>
      <c r="X621" s="11">
        <f t="shared" si="1776"/>
        <v>0</v>
      </c>
      <c r="Y621" s="11">
        <f t="shared" si="1776"/>
        <v>0</v>
      </c>
      <c r="Z621" s="11">
        <f t="shared" si="1776"/>
        <v>0</v>
      </c>
      <c r="AA621" s="11">
        <f t="shared" si="1776"/>
        <v>0</v>
      </c>
      <c r="AB621" s="11">
        <f t="shared" si="1776"/>
        <v>0</v>
      </c>
      <c r="AC621" s="11">
        <f t="shared" si="1776"/>
        <v>0</v>
      </c>
      <c r="AD621" s="11">
        <f t="shared" si="1776"/>
        <v>0</v>
      </c>
      <c r="AE621" s="11">
        <f t="shared" si="1776"/>
        <v>0</v>
      </c>
      <c r="AF621" s="11">
        <f t="shared" si="1776"/>
        <v>0</v>
      </c>
      <c r="AG621" s="11">
        <f t="shared" si="1776"/>
        <v>0</v>
      </c>
      <c r="AH621" s="11">
        <v>0</v>
      </c>
      <c r="AI621" s="11">
        <v>0</v>
      </c>
      <c r="AJ621" s="11">
        <f t="shared" ref="AJ621:AY622" si="1777">SUM(AJ622)</f>
        <v>0</v>
      </c>
      <c r="AK621" s="11">
        <f t="shared" si="1777"/>
        <v>0</v>
      </c>
      <c r="AL621" s="11">
        <f t="shared" si="1777"/>
        <v>0</v>
      </c>
      <c r="AM621" s="11">
        <f t="shared" si="1777"/>
        <v>0</v>
      </c>
      <c r="AN621" s="11">
        <f t="shared" si="1777"/>
        <v>0</v>
      </c>
      <c r="AO621" s="11">
        <f t="shared" si="1777"/>
        <v>0</v>
      </c>
      <c r="AP621" s="11">
        <f t="shared" si="1777"/>
        <v>0</v>
      </c>
      <c r="AQ621" s="11">
        <f t="shared" si="1777"/>
        <v>0</v>
      </c>
      <c r="AR621" s="11">
        <f t="shared" si="1777"/>
        <v>0</v>
      </c>
      <c r="AS621" s="11">
        <f t="shared" si="1777"/>
        <v>0</v>
      </c>
      <c r="AT621" s="11">
        <f t="shared" si="1777"/>
        <v>0</v>
      </c>
      <c r="AU621" s="11">
        <f t="shared" si="1777"/>
        <v>0</v>
      </c>
      <c r="AV621" s="11">
        <f t="shared" si="1777"/>
        <v>0</v>
      </c>
      <c r="AW621" s="11">
        <f t="shared" si="1777"/>
        <v>0</v>
      </c>
      <c r="AX621" s="11">
        <f t="shared" si="1777"/>
        <v>0</v>
      </c>
      <c r="AY621" s="11">
        <f t="shared" si="1777"/>
        <v>0</v>
      </c>
      <c r="AZ621" s="11">
        <v>0</v>
      </c>
      <c r="BA621" s="11">
        <v>0</v>
      </c>
      <c r="BB621" s="11">
        <f t="shared" ref="BB621:BQ622" si="1778">SUM(BB622)</f>
        <v>0</v>
      </c>
      <c r="BC621" s="11">
        <f t="shared" si="1778"/>
        <v>0</v>
      </c>
      <c r="BD621" s="11">
        <f t="shared" si="1778"/>
        <v>0</v>
      </c>
      <c r="BE621" s="11">
        <f t="shared" si="1778"/>
        <v>0</v>
      </c>
      <c r="BF621" s="11">
        <f t="shared" si="1778"/>
        <v>0</v>
      </c>
      <c r="BG621" s="11">
        <f t="shared" si="1778"/>
        <v>0</v>
      </c>
      <c r="BH621" s="11">
        <f t="shared" si="1778"/>
        <v>0</v>
      </c>
      <c r="BI621" s="11">
        <f t="shared" si="1778"/>
        <v>0</v>
      </c>
      <c r="BJ621" s="11">
        <f t="shared" si="1778"/>
        <v>0</v>
      </c>
      <c r="BK621" s="11">
        <f t="shared" si="1778"/>
        <v>0</v>
      </c>
      <c r="BL621" s="11">
        <f t="shared" si="1778"/>
        <v>0</v>
      </c>
      <c r="BM621" s="11">
        <f t="shared" si="1778"/>
        <v>0</v>
      </c>
      <c r="BN621" s="11">
        <f t="shared" si="1778"/>
        <v>0</v>
      </c>
      <c r="BO621" s="11">
        <f t="shared" si="1778"/>
        <v>0</v>
      </c>
      <c r="BP621" s="11">
        <f t="shared" si="1778"/>
        <v>0</v>
      </c>
      <c r="BQ621" s="11">
        <f t="shared" si="1778"/>
        <v>0</v>
      </c>
      <c r="BR621" s="11">
        <v>0</v>
      </c>
      <c r="BS621" s="11">
        <v>0</v>
      </c>
      <c r="BT621" s="11">
        <f t="shared" ref="BT621:BX622" si="1779">SUM(BT622)</f>
        <v>100</v>
      </c>
      <c r="BU621" s="11">
        <f t="shared" si="1779"/>
        <v>100</v>
      </c>
      <c r="BV621" s="11">
        <f t="shared" si="1779"/>
        <v>0</v>
      </c>
      <c r="BW621" s="11">
        <f t="shared" si="1779"/>
        <v>0</v>
      </c>
      <c r="BX621" s="11">
        <f t="shared" si="1779"/>
        <v>0</v>
      </c>
      <c r="BY621" s="11">
        <f t="shared" ref="BY621:BY622" si="1780">SUM(BY622)</f>
        <v>0</v>
      </c>
      <c r="BZ621" s="11">
        <f t="shared" ref="BZ621:BZ622" si="1781">SUM(BZ622)</f>
        <v>0</v>
      </c>
      <c r="CA621" s="11">
        <f t="shared" si="1726"/>
        <v>0</v>
      </c>
      <c r="CB621" s="123">
        <f t="shared" si="1737"/>
        <v>0</v>
      </c>
    </row>
    <row r="622" spans="1:80" x14ac:dyDescent="0.25">
      <c r="A622" s="4" t="s">
        <v>238</v>
      </c>
      <c r="B622" s="4" t="s">
        <v>88</v>
      </c>
      <c r="C622" s="4" t="s">
        <v>322</v>
      </c>
      <c r="D622" s="79" t="s">
        <v>323</v>
      </c>
      <c r="E622" s="78" t="s">
        <v>67</v>
      </c>
      <c r="F622" s="78" t="s">
        <v>1</v>
      </c>
      <c r="G622" s="2" t="s">
        <v>1</v>
      </c>
      <c r="H622" s="2" t="s">
        <v>68</v>
      </c>
      <c r="I622" s="12">
        <f>SUM(I623)</f>
        <v>100</v>
      </c>
      <c r="J622" s="12">
        <f t="shared" si="1724"/>
        <v>100</v>
      </c>
      <c r="K622" s="12">
        <f t="shared" si="1775"/>
        <v>100</v>
      </c>
      <c r="L622" s="12">
        <f t="shared" si="1728"/>
        <v>0</v>
      </c>
      <c r="M622" s="12">
        <f t="shared" si="1775"/>
        <v>0</v>
      </c>
      <c r="N622" s="12">
        <f t="shared" si="1775"/>
        <v>0</v>
      </c>
      <c r="O622" s="12">
        <f t="shared" si="1775"/>
        <v>0</v>
      </c>
      <c r="P622" s="12">
        <f t="shared" si="1775"/>
        <v>0</v>
      </c>
      <c r="Q622" s="12">
        <f t="shared" si="1775"/>
        <v>0</v>
      </c>
      <c r="R622" s="12">
        <f t="shared" si="1776"/>
        <v>0</v>
      </c>
      <c r="S622" s="12">
        <f t="shared" ref="S622:AG622" si="1782">SUM(S623)</f>
        <v>0</v>
      </c>
      <c r="T622" s="12">
        <f t="shared" si="1782"/>
        <v>0</v>
      </c>
      <c r="U622" s="12">
        <f t="shared" si="1782"/>
        <v>0</v>
      </c>
      <c r="V622" s="12">
        <f t="shared" si="1782"/>
        <v>0</v>
      </c>
      <c r="W622" s="12">
        <f t="shared" si="1782"/>
        <v>0</v>
      </c>
      <c r="X622" s="12">
        <f t="shared" si="1782"/>
        <v>0</v>
      </c>
      <c r="Y622" s="12">
        <f t="shared" si="1782"/>
        <v>0</v>
      </c>
      <c r="Z622" s="12">
        <f t="shared" si="1782"/>
        <v>0</v>
      </c>
      <c r="AA622" s="12">
        <f t="shared" si="1782"/>
        <v>0</v>
      </c>
      <c r="AB622" s="12">
        <f t="shared" si="1782"/>
        <v>0</v>
      </c>
      <c r="AC622" s="12">
        <f t="shared" si="1782"/>
        <v>0</v>
      </c>
      <c r="AD622" s="12">
        <f t="shared" si="1782"/>
        <v>0</v>
      </c>
      <c r="AE622" s="12">
        <f t="shared" si="1782"/>
        <v>0</v>
      </c>
      <c r="AF622" s="12">
        <f t="shared" si="1782"/>
        <v>0</v>
      </c>
      <c r="AG622" s="12">
        <f t="shared" si="1782"/>
        <v>0</v>
      </c>
      <c r="AH622" s="12">
        <v>0</v>
      </c>
      <c r="AI622" s="12">
        <v>0</v>
      </c>
      <c r="AJ622" s="12">
        <f t="shared" si="1777"/>
        <v>0</v>
      </c>
      <c r="AK622" s="12">
        <f t="shared" ref="AK622:AY622" si="1783">SUM(AK623)</f>
        <v>0</v>
      </c>
      <c r="AL622" s="12">
        <f t="shared" si="1783"/>
        <v>0</v>
      </c>
      <c r="AM622" s="12">
        <f t="shared" si="1783"/>
        <v>0</v>
      </c>
      <c r="AN622" s="12">
        <f t="shared" si="1783"/>
        <v>0</v>
      </c>
      <c r="AO622" s="12">
        <f t="shared" si="1783"/>
        <v>0</v>
      </c>
      <c r="AP622" s="12">
        <f t="shared" si="1783"/>
        <v>0</v>
      </c>
      <c r="AQ622" s="12">
        <f t="shared" si="1783"/>
        <v>0</v>
      </c>
      <c r="AR622" s="12">
        <f t="shared" si="1783"/>
        <v>0</v>
      </c>
      <c r="AS622" s="12">
        <f t="shared" si="1783"/>
        <v>0</v>
      </c>
      <c r="AT622" s="12">
        <f t="shared" si="1783"/>
        <v>0</v>
      </c>
      <c r="AU622" s="12">
        <f t="shared" si="1783"/>
        <v>0</v>
      </c>
      <c r="AV622" s="12">
        <f t="shared" si="1783"/>
        <v>0</v>
      </c>
      <c r="AW622" s="12">
        <f t="shared" si="1783"/>
        <v>0</v>
      </c>
      <c r="AX622" s="12">
        <f t="shared" si="1783"/>
        <v>0</v>
      </c>
      <c r="AY622" s="12">
        <f t="shared" si="1783"/>
        <v>0</v>
      </c>
      <c r="AZ622" s="12">
        <v>0</v>
      </c>
      <c r="BA622" s="12">
        <v>0</v>
      </c>
      <c r="BB622" s="12">
        <f t="shared" si="1778"/>
        <v>0</v>
      </c>
      <c r="BC622" s="12">
        <f t="shared" ref="BC622:BQ622" si="1784">SUM(BC623)</f>
        <v>0</v>
      </c>
      <c r="BD622" s="12">
        <f t="shared" si="1784"/>
        <v>0</v>
      </c>
      <c r="BE622" s="12">
        <f t="shared" si="1784"/>
        <v>0</v>
      </c>
      <c r="BF622" s="12">
        <f t="shared" si="1784"/>
        <v>0</v>
      </c>
      <c r="BG622" s="12">
        <f t="shared" si="1784"/>
        <v>0</v>
      </c>
      <c r="BH622" s="12">
        <f t="shared" si="1784"/>
        <v>0</v>
      </c>
      <c r="BI622" s="12">
        <f t="shared" si="1784"/>
        <v>0</v>
      </c>
      <c r="BJ622" s="12">
        <f t="shared" si="1784"/>
        <v>0</v>
      </c>
      <c r="BK622" s="12">
        <f t="shared" si="1784"/>
        <v>0</v>
      </c>
      <c r="BL622" s="12">
        <f t="shared" si="1784"/>
        <v>0</v>
      </c>
      <c r="BM622" s="12">
        <f t="shared" si="1784"/>
        <v>0</v>
      </c>
      <c r="BN622" s="12">
        <f t="shared" si="1784"/>
        <v>0</v>
      </c>
      <c r="BO622" s="12">
        <f t="shared" si="1784"/>
        <v>0</v>
      </c>
      <c r="BP622" s="12">
        <f t="shared" si="1784"/>
        <v>0</v>
      </c>
      <c r="BQ622" s="12">
        <f t="shared" si="1784"/>
        <v>0</v>
      </c>
      <c r="BR622" s="12">
        <v>0</v>
      </c>
      <c r="BS622" s="12">
        <v>0</v>
      </c>
      <c r="BT622" s="12">
        <f t="shared" si="1779"/>
        <v>100</v>
      </c>
      <c r="BU622" s="12">
        <f t="shared" si="1779"/>
        <v>100</v>
      </c>
      <c r="BV622" s="12">
        <f t="shared" si="1779"/>
        <v>0</v>
      </c>
      <c r="BW622" s="12">
        <f t="shared" si="1779"/>
        <v>0</v>
      </c>
      <c r="BX622" s="12">
        <f t="shared" si="1779"/>
        <v>0</v>
      </c>
      <c r="BY622" s="12">
        <f t="shared" si="1780"/>
        <v>0</v>
      </c>
      <c r="BZ622" s="12">
        <f t="shared" si="1781"/>
        <v>0</v>
      </c>
      <c r="CA622" s="12">
        <f t="shared" si="1726"/>
        <v>0</v>
      </c>
      <c r="CB622" s="124">
        <f t="shared" si="1737"/>
        <v>0</v>
      </c>
    </row>
    <row r="623" spans="1:80" x14ac:dyDescent="0.25">
      <c r="A623" s="4" t="s">
        <v>238</v>
      </c>
      <c r="B623" s="4" t="s">
        <v>88</v>
      </c>
      <c r="C623" s="4" t="s">
        <v>322</v>
      </c>
      <c r="D623" s="79" t="s">
        <v>323</v>
      </c>
      <c r="E623" s="89">
        <v>6148</v>
      </c>
      <c r="F623" s="79"/>
      <c r="G623" s="74" t="s">
        <v>1890</v>
      </c>
      <c r="H623" s="13" t="s">
        <v>76</v>
      </c>
      <c r="I623" s="14">
        <v>100</v>
      </c>
      <c r="J623" s="14">
        <f t="shared" si="1724"/>
        <v>100</v>
      </c>
      <c r="K623" s="14">
        <v>100</v>
      </c>
      <c r="L623" s="14">
        <f t="shared" si="1728"/>
        <v>0</v>
      </c>
      <c r="M623" s="14">
        <v>0</v>
      </c>
      <c r="N623" s="14">
        <v>0</v>
      </c>
      <c r="O623" s="14">
        <v>0</v>
      </c>
      <c r="P623" s="14">
        <v>0</v>
      </c>
      <c r="Q623" s="14">
        <v>0</v>
      </c>
      <c r="R623" s="14">
        <v>0</v>
      </c>
      <c r="S623" s="14"/>
      <c r="T623" s="14"/>
      <c r="U623" s="14"/>
      <c r="V623" s="14"/>
      <c r="W623" s="14"/>
      <c r="X623" s="14">
        <f t="shared" si="1749"/>
        <v>0</v>
      </c>
      <c r="Y623" s="14"/>
      <c r="Z623" s="14"/>
      <c r="AA623" s="14"/>
      <c r="AB623" s="14"/>
      <c r="AC623" s="14"/>
      <c r="AD623" s="14"/>
      <c r="AE623" s="14"/>
      <c r="AF623" s="14"/>
      <c r="AG623" s="14"/>
      <c r="AH623" s="14">
        <v>0</v>
      </c>
      <c r="AI623" s="14">
        <v>0</v>
      </c>
      <c r="AJ623" s="14">
        <v>0</v>
      </c>
      <c r="AK623" s="14"/>
      <c r="AL623" s="14"/>
      <c r="AM623" s="14"/>
      <c r="AN623" s="14"/>
      <c r="AO623" s="14"/>
      <c r="AP623" s="14">
        <f t="shared" si="1750"/>
        <v>0</v>
      </c>
      <c r="AQ623" s="14"/>
      <c r="AR623" s="14"/>
      <c r="AS623" s="14"/>
      <c r="AT623" s="14"/>
      <c r="AU623" s="14"/>
      <c r="AV623" s="14"/>
      <c r="AW623" s="14"/>
      <c r="AX623" s="14"/>
      <c r="AY623" s="14"/>
      <c r="AZ623" s="14">
        <v>0</v>
      </c>
      <c r="BA623" s="14">
        <v>0</v>
      </c>
      <c r="BB623" s="14">
        <v>0</v>
      </c>
      <c r="BC623" s="14"/>
      <c r="BD623" s="14"/>
      <c r="BE623" s="14"/>
      <c r="BF623" s="14"/>
      <c r="BG623" s="14"/>
      <c r="BH623" s="14">
        <f t="shared" si="1751"/>
        <v>0</v>
      </c>
      <c r="BI623" s="14"/>
      <c r="BJ623" s="14"/>
      <c r="BK623" s="14"/>
      <c r="BL623" s="14"/>
      <c r="BM623" s="14"/>
      <c r="BN623" s="14"/>
      <c r="BO623" s="14"/>
      <c r="BP623" s="14"/>
      <c r="BQ623" s="14"/>
      <c r="BR623" s="14">
        <v>0</v>
      </c>
      <c r="BS623" s="14">
        <v>0</v>
      </c>
      <c r="BT623" s="14">
        <v>100</v>
      </c>
      <c r="BU623" s="14">
        <v>100</v>
      </c>
      <c r="BV623" s="14">
        <v>0</v>
      </c>
      <c r="BW623" s="14">
        <f t="shared" si="1725"/>
        <v>0</v>
      </c>
      <c r="BX623" s="14"/>
      <c r="BY623" s="14"/>
      <c r="BZ623" s="14"/>
      <c r="CA623" s="14">
        <f t="shared" si="1726"/>
        <v>0</v>
      </c>
      <c r="CB623" s="122">
        <f t="shared" si="1737"/>
        <v>0</v>
      </c>
    </row>
    <row r="624" spans="1:80" ht="22.5" x14ac:dyDescent="0.25">
      <c r="A624" s="1" t="s">
        <v>1</v>
      </c>
      <c r="B624" s="1" t="s">
        <v>1</v>
      </c>
      <c r="C624" s="1" t="s">
        <v>1</v>
      </c>
      <c r="D624" s="78" t="s">
        <v>1</v>
      </c>
      <c r="E624" s="78" t="s">
        <v>1</v>
      </c>
      <c r="F624" s="78" t="s">
        <v>1</v>
      </c>
      <c r="G624" s="2" t="s">
        <v>1</v>
      </c>
      <c r="H624" s="10" t="s">
        <v>77</v>
      </c>
      <c r="I624" s="11">
        <f>SUM(I625)</f>
        <v>105000</v>
      </c>
      <c r="J624" s="11">
        <f t="shared" si="1724"/>
        <v>75000</v>
      </c>
      <c r="K624" s="11">
        <f t="shared" ref="K624:Q624" si="1785">SUM(K625)</f>
        <v>75000</v>
      </c>
      <c r="L624" s="11">
        <f t="shared" si="1728"/>
        <v>0</v>
      </c>
      <c r="M624" s="11">
        <f t="shared" si="1785"/>
        <v>0</v>
      </c>
      <c r="N624" s="11">
        <f t="shared" si="1785"/>
        <v>0</v>
      </c>
      <c r="O624" s="11">
        <f t="shared" si="1785"/>
        <v>0</v>
      </c>
      <c r="P624" s="11">
        <f t="shared" si="1785"/>
        <v>0</v>
      </c>
      <c r="Q624" s="11">
        <f t="shared" si="1785"/>
        <v>0</v>
      </c>
      <c r="R624" s="11">
        <f t="shared" ref="R624:AG624" si="1786">SUM(R625)</f>
        <v>0</v>
      </c>
      <c r="S624" s="11">
        <f t="shared" si="1786"/>
        <v>0</v>
      </c>
      <c r="T624" s="11">
        <f t="shared" si="1786"/>
        <v>0</v>
      </c>
      <c r="U624" s="11">
        <f t="shared" si="1786"/>
        <v>0</v>
      </c>
      <c r="V624" s="11">
        <f t="shared" si="1786"/>
        <v>0</v>
      </c>
      <c r="W624" s="11">
        <f t="shared" si="1786"/>
        <v>0</v>
      </c>
      <c r="X624" s="11">
        <f t="shared" si="1786"/>
        <v>0</v>
      </c>
      <c r="Y624" s="11">
        <f t="shared" si="1786"/>
        <v>0</v>
      </c>
      <c r="Z624" s="11">
        <f t="shared" si="1786"/>
        <v>0</v>
      </c>
      <c r="AA624" s="11">
        <f t="shared" si="1786"/>
        <v>0</v>
      </c>
      <c r="AB624" s="11">
        <f t="shared" si="1786"/>
        <v>0</v>
      </c>
      <c r="AC624" s="11">
        <f t="shared" si="1786"/>
        <v>0</v>
      </c>
      <c r="AD624" s="11">
        <f t="shared" si="1786"/>
        <v>0</v>
      </c>
      <c r="AE624" s="11">
        <f t="shared" si="1786"/>
        <v>0</v>
      </c>
      <c r="AF624" s="11">
        <f t="shared" si="1786"/>
        <v>0</v>
      </c>
      <c r="AG624" s="11">
        <f t="shared" si="1786"/>
        <v>0</v>
      </c>
      <c r="AH624" s="11">
        <v>0</v>
      </c>
      <c r="AI624" s="11">
        <v>0</v>
      </c>
      <c r="AJ624" s="11">
        <f t="shared" ref="AJ624:AY624" si="1787">SUM(AJ625)</f>
        <v>0</v>
      </c>
      <c r="AK624" s="11">
        <f t="shared" si="1787"/>
        <v>0</v>
      </c>
      <c r="AL624" s="11">
        <f t="shared" si="1787"/>
        <v>0</v>
      </c>
      <c r="AM624" s="11">
        <f t="shared" si="1787"/>
        <v>0</v>
      </c>
      <c r="AN624" s="11">
        <f t="shared" si="1787"/>
        <v>0</v>
      </c>
      <c r="AO624" s="11">
        <f t="shared" si="1787"/>
        <v>0</v>
      </c>
      <c r="AP624" s="11">
        <f t="shared" si="1787"/>
        <v>0</v>
      </c>
      <c r="AQ624" s="11">
        <f t="shared" si="1787"/>
        <v>0</v>
      </c>
      <c r="AR624" s="11">
        <f t="shared" si="1787"/>
        <v>0</v>
      </c>
      <c r="AS624" s="11">
        <f t="shared" si="1787"/>
        <v>0</v>
      </c>
      <c r="AT624" s="11">
        <f t="shared" si="1787"/>
        <v>0</v>
      </c>
      <c r="AU624" s="11">
        <f t="shared" si="1787"/>
        <v>0</v>
      </c>
      <c r="AV624" s="11">
        <f t="shared" si="1787"/>
        <v>0</v>
      </c>
      <c r="AW624" s="11">
        <f t="shared" si="1787"/>
        <v>0</v>
      </c>
      <c r="AX624" s="11">
        <f t="shared" si="1787"/>
        <v>0</v>
      </c>
      <c r="AY624" s="11">
        <f t="shared" si="1787"/>
        <v>0</v>
      </c>
      <c r="AZ624" s="11">
        <v>0</v>
      </c>
      <c r="BA624" s="11">
        <v>0</v>
      </c>
      <c r="BB624" s="11">
        <f t="shared" ref="BB624:BQ624" si="1788">SUM(BB625)</f>
        <v>0</v>
      </c>
      <c r="BC624" s="11">
        <f t="shared" si="1788"/>
        <v>0</v>
      </c>
      <c r="BD624" s="11">
        <f t="shared" si="1788"/>
        <v>0</v>
      </c>
      <c r="BE624" s="11">
        <f t="shared" si="1788"/>
        <v>0</v>
      </c>
      <c r="BF624" s="11">
        <f t="shared" si="1788"/>
        <v>0</v>
      </c>
      <c r="BG624" s="11">
        <f t="shared" si="1788"/>
        <v>0</v>
      </c>
      <c r="BH624" s="11">
        <f t="shared" si="1788"/>
        <v>0</v>
      </c>
      <c r="BI624" s="11">
        <f t="shared" si="1788"/>
        <v>0</v>
      </c>
      <c r="BJ624" s="11">
        <f t="shared" si="1788"/>
        <v>0</v>
      </c>
      <c r="BK624" s="11">
        <f t="shared" si="1788"/>
        <v>0</v>
      </c>
      <c r="BL624" s="11">
        <f t="shared" si="1788"/>
        <v>0</v>
      </c>
      <c r="BM624" s="11">
        <f t="shared" si="1788"/>
        <v>0</v>
      </c>
      <c r="BN624" s="11">
        <f t="shared" si="1788"/>
        <v>0</v>
      </c>
      <c r="BO624" s="11">
        <f t="shared" si="1788"/>
        <v>0</v>
      </c>
      <c r="BP624" s="11">
        <f t="shared" si="1788"/>
        <v>0</v>
      </c>
      <c r="BQ624" s="11">
        <f t="shared" si="1788"/>
        <v>0</v>
      </c>
      <c r="BR624" s="11">
        <v>0</v>
      </c>
      <c r="BS624" s="11">
        <v>0</v>
      </c>
      <c r="BT624" s="11">
        <f t="shared" ref="BT624:BX624" si="1789">SUM(BT625)</f>
        <v>625000</v>
      </c>
      <c r="BU624" s="11">
        <f t="shared" si="1789"/>
        <v>80000</v>
      </c>
      <c r="BV624" s="11">
        <f t="shared" si="1789"/>
        <v>48500</v>
      </c>
      <c r="BW624" s="11">
        <f t="shared" si="1789"/>
        <v>26500</v>
      </c>
      <c r="BX624" s="11">
        <f t="shared" si="1789"/>
        <v>26500</v>
      </c>
      <c r="BY624" s="11">
        <f t="shared" ref="BY624" si="1790">SUM(BY625)</f>
        <v>0</v>
      </c>
      <c r="BZ624" s="11">
        <f t="shared" ref="BZ624" si="1791">SUM(BZ625)</f>
        <v>0</v>
      </c>
      <c r="CA624" s="11">
        <f t="shared" si="1726"/>
        <v>75000</v>
      </c>
      <c r="CB624" s="123">
        <f t="shared" si="1737"/>
        <v>93.75</v>
      </c>
    </row>
    <row r="625" spans="1:80" x14ac:dyDescent="0.25">
      <c r="A625" s="4" t="s">
        <v>238</v>
      </c>
      <c r="B625" s="4" t="s">
        <v>88</v>
      </c>
      <c r="C625" s="4" t="s">
        <v>322</v>
      </c>
      <c r="D625" s="79" t="s">
        <v>323</v>
      </c>
      <c r="E625" s="78" t="s">
        <v>78</v>
      </c>
      <c r="F625" s="78" t="s">
        <v>1</v>
      </c>
      <c r="G625" s="2" t="s">
        <v>1</v>
      </c>
      <c r="H625" s="2" t="s">
        <v>79</v>
      </c>
      <c r="I625" s="12">
        <f>SUM(I626:I627)</f>
        <v>105000</v>
      </c>
      <c r="J625" s="12">
        <f t="shared" si="1724"/>
        <v>75000</v>
      </c>
      <c r="K625" s="12">
        <f t="shared" ref="K625" si="1792">SUM(K626:K627)</f>
        <v>75000</v>
      </c>
      <c r="L625" s="12">
        <f t="shared" si="1728"/>
        <v>0</v>
      </c>
      <c r="M625" s="12">
        <f t="shared" ref="M625:Q625" si="1793">SUM(M626:M627)</f>
        <v>0</v>
      </c>
      <c r="N625" s="12">
        <f t="shared" si="1793"/>
        <v>0</v>
      </c>
      <c r="O625" s="12">
        <f t="shared" si="1793"/>
        <v>0</v>
      </c>
      <c r="P625" s="12">
        <f t="shared" si="1793"/>
        <v>0</v>
      </c>
      <c r="Q625" s="12">
        <f t="shared" si="1793"/>
        <v>0</v>
      </c>
      <c r="R625" s="12">
        <f t="shared" ref="R625:AG625" si="1794">SUM(R626:R627)</f>
        <v>0</v>
      </c>
      <c r="S625" s="12">
        <f t="shared" si="1794"/>
        <v>0</v>
      </c>
      <c r="T625" s="12">
        <f t="shared" si="1794"/>
        <v>0</v>
      </c>
      <c r="U625" s="12">
        <f t="shared" si="1794"/>
        <v>0</v>
      </c>
      <c r="V625" s="12">
        <f t="shared" si="1794"/>
        <v>0</v>
      </c>
      <c r="W625" s="12">
        <f t="shared" si="1794"/>
        <v>0</v>
      </c>
      <c r="X625" s="12">
        <f t="shared" ref="X625" si="1795">SUM(X626:X627)</f>
        <v>0</v>
      </c>
      <c r="Y625" s="12">
        <f t="shared" si="1794"/>
        <v>0</v>
      </c>
      <c r="Z625" s="12">
        <f t="shared" si="1794"/>
        <v>0</v>
      </c>
      <c r="AA625" s="12">
        <f t="shared" si="1794"/>
        <v>0</v>
      </c>
      <c r="AB625" s="12">
        <f t="shared" si="1794"/>
        <v>0</v>
      </c>
      <c r="AC625" s="12">
        <f t="shared" si="1794"/>
        <v>0</v>
      </c>
      <c r="AD625" s="12">
        <f t="shared" si="1794"/>
        <v>0</v>
      </c>
      <c r="AE625" s="12">
        <f t="shared" si="1794"/>
        <v>0</v>
      </c>
      <c r="AF625" s="12">
        <f t="shared" si="1794"/>
        <v>0</v>
      </c>
      <c r="AG625" s="12">
        <f t="shared" si="1794"/>
        <v>0</v>
      </c>
      <c r="AH625" s="12">
        <v>0</v>
      </c>
      <c r="AI625" s="12">
        <v>0</v>
      </c>
      <c r="AJ625" s="12">
        <f t="shared" ref="AJ625:AY625" si="1796">SUM(AJ626:AJ627)</f>
        <v>0</v>
      </c>
      <c r="AK625" s="12">
        <f t="shared" si="1796"/>
        <v>0</v>
      </c>
      <c r="AL625" s="12">
        <f t="shared" si="1796"/>
        <v>0</v>
      </c>
      <c r="AM625" s="12">
        <f t="shared" si="1796"/>
        <v>0</v>
      </c>
      <c r="AN625" s="12">
        <f t="shared" si="1796"/>
        <v>0</v>
      </c>
      <c r="AO625" s="12">
        <f t="shared" si="1796"/>
        <v>0</v>
      </c>
      <c r="AP625" s="12">
        <f t="shared" ref="AP625" si="1797">SUM(AP626:AP627)</f>
        <v>0</v>
      </c>
      <c r="AQ625" s="12">
        <f t="shared" si="1796"/>
        <v>0</v>
      </c>
      <c r="AR625" s="12">
        <f t="shared" si="1796"/>
        <v>0</v>
      </c>
      <c r="AS625" s="12">
        <f t="shared" si="1796"/>
        <v>0</v>
      </c>
      <c r="AT625" s="12">
        <f t="shared" si="1796"/>
        <v>0</v>
      </c>
      <c r="AU625" s="12">
        <f t="shared" si="1796"/>
        <v>0</v>
      </c>
      <c r="AV625" s="12">
        <f t="shared" si="1796"/>
        <v>0</v>
      </c>
      <c r="AW625" s="12">
        <f t="shared" si="1796"/>
        <v>0</v>
      </c>
      <c r="AX625" s="12">
        <f t="shared" si="1796"/>
        <v>0</v>
      </c>
      <c r="AY625" s="12">
        <f t="shared" si="1796"/>
        <v>0</v>
      </c>
      <c r="AZ625" s="12">
        <v>0</v>
      </c>
      <c r="BA625" s="12">
        <v>0</v>
      </c>
      <c r="BB625" s="12">
        <f t="shared" ref="BB625:BQ625" si="1798">SUM(BB626:BB627)</f>
        <v>0</v>
      </c>
      <c r="BC625" s="12">
        <f t="shared" si="1798"/>
        <v>0</v>
      </c>
      <c r="BD625" s="12">
        <f t="shared" si="1798"/>
        <v>0</v>
      </c>
      <c r="BE625" s="12">
        <f t="shared" si="1798"/>
        <v>0</v>
      </c>
      <c r="BF625" s="12">
        <f t="shared" si="1798"/>
        <v>0</v>
      </c>
      <c r="BG625" s="12">
        <f t="shared" si="1798"/>
        <v>0</v>
      </c>
      <c r="BH625" s="12">
        <f t="shared" ref="BH625" si="1799">SUM(BH626:BH627)</f>
        <v>0</v>
      </c>
      <c r="BI625" s="12">
        <f t="shared" si="1798"/>
        <v>0</v>
      </c>
      <c r="BJ625" s="12">
        <f t="shared" si="1798"/>
        <v>0</v>
      </c>
      <c r="BK625" s="12">
        <f t="shared" si="1798"/>
        <v>0</v>
      </c>
      <c r="BL625" s="12">
        <f t="shared" si="1798"/>
        <v>0</v>
      </c>
      <c r="BM625" s="12">
        <f t="shared" si="1798"/>
        <v>0</v>
      </c>
      <c r="BN625" s="12">
        <f t="shared" si="1798"/>
        <v>0</v>
      </c>
      <c r="BO625" s="12">
        <f t="shared" si="1798"/>
        <v>0</v>
      </c>
      <c r="BP625" s="12">
        <f t="shared" si="1798"/>
        <v>0</v>
      </c>
      <c r="BQ625" s="12">
        <f t="shared" si="1798"/>
        <v>0</v>
      </c>
      <c r="BR625" s="12">
        <v>0</v>
      </c>
      <c r="BS625" s="12">
        <v>0</v>
      </c>
      <c r="BT625" s="12">
        <f t="shared" ref="BT625:BZ625" si="1800">SUM(BT626:BT627)</f>
        <v>625000</v>
      </c>
      <c r="BU625" s="12">
        <f t="shared" si="1800"/>
        <v>80000</v>
      </c>
      <c r="BV625" s="12">
        <f t="shared" si="1800"/>
        <v>48500</v>
      </c>
      <c r="BW625" s="12">
        <f t="shared" si="1800"/>
        <v>26500</v>
      </c>
      <c r="BX625" s="12">
        <f t="shared" si="1800"/>
        <v>26500</v>
      </c>
      <c r="BY625" s="12">
        <f t="shared" si="1800"/>
        <v>0</v>
      </c>
      <c r="BZ625" s="12">
        <f t="shared" si="1800"/>
        <v>0</v>
      </c>
      <c r="CA625" s="12">
        <f t="shared" si="1726"/>
        <v>75000</v>
      </c>
      <c r="CB625" s="124">
        <f t="shared" si="1737"/>
        <v>93.75</v>
      </c>
    </row>
    <row r="626" spans="1:80" x14ac:dyDescent="0.25">
      <c r="A626" s="4" t="s">
        <v>238</v>
      </c>
      <c r="B626" s="4" t="s">
        <v>88</v>
      </c>
      <c r="C626" s="4" t="s">
        <v>322</v>
      </c>
      <c r="D626" s="79" t="s">
        <v>323</v>
      </c>
      <c r="E626" s="89">
        <v>8213</v>
      </c>
      <c r="F626" s="79"/>
      <c r="G626" s="74" t="s">
        <v>1890</v>
      </c>
      <c r="H626" s="13" t="s">
        <v>81</v>
      </c>
      <c r="I626" s="14">
        <v>100000</v>
      </c>
      <c r="J626" s="14">
        <f t="shared" si="1724"/>
        <v>70000</v>
      </c>
      <c r="K626" s="14">
        <v>70000</v>
      </c>
      <c r="L626" s="14">
        <f t="shared" si="1728"/>
        <v>0</v>
      </c>
      <c r="M626" s="14">
        <v>0</v>
      </c>
      <c r="N626" s="14">
        <v>0</v>
      </c>
      <c r="O626" s="14">
        <v>0</v>
      </c>
      <c r="P626" s="14">
        <v>0</v>
      </c>
      <c r="Q626" s="14">
        <v>0</v>
      </c>
      <c r="R626" s="14">
        <v>0</v>
      </c>
      <c r="S626" s="14"/>
      <c r="T626" s="14"/>
      <c r="U626" s="14"/>
      <c r="V626" s="14"/>
      <c r="W626" s="14"/>
      <c r="X626" s="14">
        <f t="shared" si="1749"/>
        <v>0</v>
      </c>
      <c r="Y626" s="14"/>
      <c r="Z626" s="14"/>
      <c r="AA626" s="14"/>
      <c r="AB626" s="14"/>
      <c r="AC626" s="14"/>
      <c r="AD626" s="14"/>
      <c r="AE626" s="14"/>
      <c r="AF626" s="14"/>
      <c r="AG626" s="14"/>
      <c r="AH626" s="14">
        <v>0</v>
      </c>
      <c r="AI626" s="14">
        <v>0</v>
      </c>
      <c r="AJ626" s="14">
        <v>0</v>
      </c>
      <c r="AK626" s="14"/>
      <c r="AL626" s="14"/>
      <c r="AM626" s="14"/>
      <c r="AN626" s="14"/>
      <c r="AO626" s="14"/>
      <c r="AP626" s="14">
        <f t="shared" si="1750"/>
        <v>0</v>
      </c>
      <c r="AQ626" s="14"/>
      <c r="AR626" s="14"/>
      <c r="AS626" s="14"/>
      <c r="AT626" s="14"/>
      <c r="AU626" s="14"/>
      <c r="AV626" s="14"/>
      <c r="AW626" s="14"/>
      <c r="AX626" s="14"/>
      <c r="AY626" s="14"/>
      <c r="AZ626" s="14">
        <v>0</v>
      </c>
      <c r="BA626" s="14">
        <v>0</v>
      </c>
      <c r="BB626" s="14">
        <v>0</v>
      </c>
      <c r="BC626" s="14"/>
      <c r="BD626" s="14"/>
      <c r="BE626" s="14"/>
      <c r="BF626" s="14"/>
      <c r="BG626" s="14"/>
      <c r="BH626" s="14">
        <f t="shared" si="1751"/>
        <v>0</v>
      </c>
      <c r="BI626" s="14"/>
      <c r="BJ626" s="14"/>
      <c r="BK626" s="14"/>
      <c r="BL626" s="14"/>
      <c r="BM626" s="14"/>
      <c r="BN626" s="14"/>
      <c r="BO626" s="14"/>
      <c r="BP626" s="14"/>
      <c r="BQ626" s="14"/>
      <c r="BR626" s="14">
        <v>0</v>
      </c>
      <c r="BS626" s="14">
        <v>0</v>
      </c>
      <c r="BT626" s="14">
        <v>620000</v>
      </c>
      <c r="BU626" s="14">
        <v>75000</v>
      </c>
      <c r="BV626" s="14">
        <v>48500</v>
      </c>
      <c r="BW626" s="14">
        <f t="shared" si="1725"/>
        <v>26500</v>
      </c>
      <c r="BX626" s="14">
        <v>26500</v>
      </c>
      <c r="BY626" s="14">
        <v>0</v>
      </c>
      <c r="BZ626" s="14">
        <v>0</v>
      </c>
      <c r="CA626" s="14">
        <f t="shared" si="1726"/>
        <v>75000</v>
      </c>
      <c r="CB626" s="122">
        <f t="shared" si="1737"/>
        <v>100</v>
      </c>
    </row>
    <row r="627" spans="1:80" x14ac:dyDescent="0.25">
      <c r="A627" s="4" t="s">
        <v>238</v>
      </c>
      <c r="B627" s="4" t="s">
        <v>88</v>
      </c>
      <c r="C627" s="4" t="s">
        <v>322</v>
      </c>
      <c r="D627" s="79" t="s">
        <v>323</v>
      </c>
      <c r="E627" s="89">
        <v>8215</v>
      </c>
      <c r="F627" s="79"/>
      <c r="G627" s="74" t="s">
        <v>1890</v>
      </c>
      <c r="H627" s="13" t="s">
        <v>183</v>
      </c>
      <c r="I627" s="14">
        <v>5000</v>
      </c>
      <c r="J627" s="14">
        <f t="shared" si="1724"/>
        <v>5000</v>
      </c>
      <c r="K627" s="14">
        <v>5000</v>
      </c>
      <c r="L627" s="14">
        <f t="shared" si="1728"/>
        <v>0</v>
      </c>
      <c r="M627" s="14">
        <v>0</v>
      </c>
      <c r="N627" s="14">
        <v>0</v>
      </c>
      <c r="O627" s="14">
        <v>0</v>
      </c>
      <c r="P627" s="14">
        <v>0</v>
      </c>
      <c r="Q627" s="14">
        <v>0</v>
      </c>
      <c r="R627" s="14">
        <v>0</v>
      </c>
      <c r="S627" s="14"/>
      <c r="T627" s="14"/>
      <c r="U627" s="14"/>
      <c r="V627" s="14"/>
      <c r="W627" s="14"/>
      <c r="X627" s="14">
        <f t="shared" si="1749"/>
        <v>0</v>
      </c>
      <c r="Y627" s="14"/>
      <c r="Z627" s="14"/>
      <c r="AA627" s="14"/>
      <c r="AB627" s="14"/>
      <c r="AC627" s="14"/>
      <c r="AD627" s="14"/>
      <c r="AE627" s="14"/>
      <c r="AF627" s="14"/>
      <c r="AG627" s="14"/>
      <c r="AH627" s="14">
        <v>0</v>
      </c>
      <c r="AI627" s="14">
        <v>0</v>
      </c>
      <c r="AJ627" s="14">
        <v>0</v>
      </c>
      <c r="AK627" s="14"/>
      <c r="AL627" s="14"/>
      <c r="AM627" s="14"/>
      <c r="AN627" s="14"/>
      <c r="AO627" s="14"/>
      <c r="AP627" s="14">
        <f t="shared" si="1750"/>
        <v>0</v>
      </c>
      <c r="AQ627" s="14"/>
      <c r="AR627" s="14"/>
      <c r="AS627" s="14"/>
      <c r="AT627" s="14"/>
      <c r="AU627" s="14"/>
      <c r="AV627" s="14"/>
      <c r="AW627" s="14"/>
      <c r="AX627" s="14"/>
      <c r="AY627" s="14"/>
      <c r="AZ627" s="14">
        <v>0</v>
      </c>
      <c r="BA627" s="14">
        <v>0</v>
      </c>
      <c r="BB627" s="14">
        <v>0</v>
      </c>
      <c r="BC627" s="14"/>
      <c r="BD627" s="14"/>
      <c r="BE627" s="14"/>
      <c r="BF627" s="14"/>
      <c r="BG627" s="14"/>
      <c r="BH627" s="14">
        <f t="shared" si="1751"/>
        <v>0</v>
      </c>
      <c r="BI627" s="14"/>
      <c r="BJ627" s="14"/>
      <c r="BK627" s="14"/>
      <c r="BL627" s="14"/>
      <c r="BM627" s="14"/>
      <c r="BN627" s="14"/>
      <c r="BO627" s="14"/>
      <c r="BP627" s="14"/>
      <c r="BQ627" s="14"/>
      <c r="BR627" s="14">
        <v>0</v>
      </c>
      <c r="BS627" s="14">
        <v>0</v>
      </c>
      <c r="BT627" s="14">
        <v>5000</v>
      </c>
      <c r="BU627" s="14">
        <v>5000</v>
      </c>
      <c r="BV627" s="14">
        <v>0</v>
      </c>
      <c r="BW627" s="14">
        <f t="shared" si="1725"/>
        <v>0</v>
      </c>
      <c r="BX627" s="14">
        <v>0</v>
      </c>
      <c r="BY627" s="14">
        <v>0</v>
      </c>
      <c r="BZ627" s="14">
        <v>0</v>
      </c>
      <c r="CA627" s="14">
        <f t="shared" si="1726"/>
        <v>0</v>
      </c>
      <c r="CB627" s="122">
        <f t="shared" si="1737"/>
        <v>0</v>
      </c>
    </row>
    <row r="628" spans="1:80" x14ac:dyDescent="0.25">
      <c r="A628" s="13" t="s">
        <v>1</v>
      </c>
      <c r="B628" s="13" t="s">
        <v>1</v>
      </c>
      <c r="C628" s="13" t="s">
        <v>1</v>
      </c>
      <c r="D628" s="74" t="s">
        <v>1</v>
      </c>
      <c r="E628" s="74" t="s">
        <v>1</v>
      </c>
      <c r="F628" s="74" t="s">
        <v>1</v>
      </c>
      <c r="G628" s="13" t="s">
        <v>1</v>
      </c>
      <c r="H628" s="10" t="s">
        <v>336</v>
      </c>
      <c r="I628" s="11">
        <f>SUM(I624,I621,I594)</f>
        <v>26258175</v>
      </c>
      <c r="J628" s="11">
        <f t="shared" si="1724"/>
        <v>28524211</v>
      </c>
      <c r="K628" s="11">
        <f t="shared" ref="K628" si="1801">SUM(K624,K621,K594)</f>
        <v>28520251</v>
      </c>
      <c r="L628" s="11">
        <f t="shared" si="1728"/>
        <v>3960</v>
      </c>
      <c r="M628" s="11">
        <f t="shared" ref="M628:Q628" si="1802">SUM(M624,M621,M594)</f>
        <v>3960</v>
      </c>
      <c r="N628" s="11">
        <f t="shared" si="1802"/>
        <v>0</v>
      </c>
      <c r="O628" s="11">
        <f t="shared" si="1802"/>
        <v>0</v>
      </c>
      <c r="P628" s="11">
        <f t="shared" si="1802"/>
        <v>0</v>
      </c>
      <c r="Q628" s="11">
        <f t="shared" si="1802"/>
        <v>0</v>
      </c>
      <c r="R628" s="11">
        <f t="shared" ref="R628:AG628" si="1803">SUM(R624,R621,R594)</f>
        <v>3960</v>
      </c>
      <c r="S628" s="11">
        <f t="shared" si="1803"/>
        <v>0</v>
      </c>
      <c r="T628" s="11">
        <f t="shared" si="1803"/>
        <v>0</v>
      </c>
      <c r="U628" s="11">
        <f t="shared" si="1803"/>
        <v>0</v>
      </c>
      <c r="V628" s="11">
        <f t="shared" si="1803"/>
        <v>0</v>
      </c>
      <c r="W628" s="11">
        <f t="shared" si="1803"/>
        <v>0</v>
      </c>
      <c r="X628" s="11">
        <f t="shared" si="1803"/>
        <v>3960</v>
      </c>
      <c r="Y628" s="11">
        <f t="shared" si="1803"/>
        <v>0</v>
      </c>
      <c r="Z628" s="11">
        <f t="shared" si="1803"/>
        <v>0</v>
      </c>
      <c r="AA628" s="11">
        <f t="shared" si="1803"/>
        <v>0</v>
      </c>
      <c r="AB628" s="11">
        <f t="shared" si="1803"/>
        <v>0</v>
      </c>
      <c r="AC628" s="11">
        <f t="shared" si="1803"/>
        <v>0</v>
      </c>
      <c r="AD628" s="11">
        <f t="shared" si="1803"/>
        <v>0</v>
      </c>
      <c r="AE628" s="11">
        <f t="shared" si="1803"/>
        <v>0</v>
      </c>
      <c r="AF628" s="11">
        <f t="shared" si="1803"/>
        <v>0</v>
      </c>
      <c r="AG628" s="11">
        <f t="shared" si="1803"/>
        <v>0</v>
      </c>
      <c r="AH628" s="11">
        <v>0</v>
      </c>
      <c r="AI628" s="11">
        <v>3960</v>
      </c>
      <c r="AJ628" s="11">
        <f t="shared" ref="AJ628:AY628" si="1804">SUM(AJ624,AJ621,AJ594)</f>
        <v>0</v>
      </c>
      <c r="AK628" s="11">
        <f t="shared" si="1804"/>
        <v>0</v>
      </c>
      <c r="AL628" s="11">
        <f t="shared" si="1804"/>
        <v>0</v>
      </c>
      <c r="AM628" s="11">
        <f t="shared" si="1804"/>
        <v>0</v>
      </c>
      <c r="AN628" s="11">
        <f t="shared" si="1804"/>
        <v>0</v>
      </c>
      <c r="AO628" s="11">
        <f t="shared" si="1804"/>
        <v>0</v>
      </c>
      <c r="AP628" s="11">
        <f t="shared" si="1804"/>
        <v>0</v>
      </c>
      <c r="AQ628" s="11">
        <f t="shared" si="1804"/>
        <v>0</v>
      </c>
      <c r="AR628" s="11">
        <f t="shared" si="1804"/>
        <v>0</v>
      </c>
      <c r="AS628" s="11">
        <f t="shared" si="1804"/>
        <v>0</v>
      </c>
      <c r="AT628" s="11">
        <f t="shared" si="1804"/>
        <v>0</v>
      </c>
      <c r="AU628" s="11">
        <f t="shared" si="1804"/>
        <v>0</v>
      </c>
      <c r="AV628" s="11">
        <f t="shared" si="1804"/>
        <v>0</v>
      </c>
      <c r="AW628" s="11">
        <f t="shared" si="1804"/>
        <v>0</v>
      </c>
      <c r="AX628" s="11">
        <f t="shared" si="1804"/>
        <v>0</v>
      </c>
      <c r="AY628" s="11">
        <f t="shared" si="1804"/>
        <v>0</v>
      </c>
      <c r="AZ628" s="11">
        <v>0</v>
      </c>
      <c r="BA628" s="11">
        <v>0</v>
      </c>
      <c r="BB628" s="11">
        <f t="shared" ref="BB628:BQ628" si="1805">SUM(BB624,BB621,BB594)</f>
        <v>0</v>
      </c>
      <c r="BC628" s="11">
        <f t="shared" si="1805"/>
        <v>0</v>
      </c>
      <c r="BD628" s="11">
        <f t="shared" si="1805"/>
        <v>0</v>
      </c>
      <c r="BE628" s="11">
        <f t="shared" si="1805"/>
        <v>0</v>
      </c>
      <c r="BF628" s="11">
        <f t="shared" si="1805"/>
        <v>0</v>
      </c>
      <c r="BG628" s="11">
        <f t="shared" si="1805"/>
        <v>0</v>
      </c>
      <c r="BH628" s="11">
        <f t="shared" si="1805"/>
        <v>0</v>
      </c>
      <c r="BI628" s="11">
        <f t="shared" si="1805"/>
        <v>0</v>
      </c>
      <c r="BJ628" s="11">
        <f t="shared" si="1805"/>
        <v>0</v>
      </c>
      <c r="BK628" s="11">
        <f t="shared" si="1805"/>
        <v>0</v>
      </c>
      <c r="BL628" s="11">
        <f t="shared" si="1805"/>
        <v>0</v>
      </c>
      <c r="BM628" s="11">
        <f t="shared" si="1805"/>
        <v>0</v>
      </c>
      <c r="BN628" s="11">
        <f t="shared" si="1805"/>
        <v>0</v>
      </c>
      <c r="BO628" s="11">
        <f t="shared" si="1805"/>
        <v>0</v>
      </c>
      <c r="BP628" s="11">
        <f t="shared" si="1805"/>
        <v>0</v>
      </c>
      <c r="BQ628" s="11">
        <f t="shared" si="1805"/>
        <v>0</v>
      </c>
      <c r="BR628" s="11">
        <v>0</v>
      </c>
      <c r="BS628" s="11">
        <v>0</v>
      </c>
      <c r="BT628" s="11">
        <f t="shared" ref="BT628:BZ628" si="1806">SUM(BT624,BT621,BT594)</f>
        <v>31310539</v>
      </c>
      <c r="BU628" s="11">
        <f t="shared" si="1806"/>
        <v>30756579</v>
      </c>
      <c r="BV628" s="11">
        <f t="shared" si="1806"/>
        <v>16257024</v>
      </c>
      <c r="BW628" s="11">
        <f t="shared" si="1806"/>
        <v>7192834</v>
      </c>
      <c r="BX628" s="11">
        <f t="shared" si="1806"/>
        <v>2558135</v>
      </c>
      <c r="BY628" s="11">
        <f t="shared" si="1806"/>
        <v>2332235</v>
      </c>
      <c r="BZ628" s="11">
        <f t="shared" si="1806"/>
        <v>2302464</v>
      </c>
      <c r="CA628" s="11">
        <f t="shared" si="1726"/>
        <v>23449858</v>
      </c>
      <c r="CB628" s="123">
        <f t="shared" si="1737"/>
        <v>76.243388447070132</v>
      </c>
    </row>
    <row r="629" spans="1:80" ht="15.75" thickBot="1" x14ac:dyDescent="0.3">
      <c r="A629" s="13" t="s">
        <v>1</v>
      </c>
      <c r="B629" s="13" t="s">
        <v>1</v>
      </c>
      <c r="C629" s="13" t="s">
        <v>1</v>
      </c>
      <c r="D629" s="74" t="s">
        <v>1</v>
      </c>
      <c r="E629" s="74" t="s">
        <v>1</v>
      </c>
      <c r="F629" s="74" t="s">
        <v>1</v>
      </c>
      <c r="G629" s="13" t="s">
        <v>1</v>
      </c>
      <c r="H629" s="2" t="s">
        <v>83</v>
      </c>
      <c r="I629" s="12">
        <v>541</v>
      </c>
      <c r="J629" s="12">
        <f t="shared" si="1724"/>
        <v>541</v>
      </c>
      <c r="K629" s="12">
        <v>541</v>
      </c>
      <c r="L629" s="13"/>
      <c r="M629" s="13" t="s">
        <v>1</v>
      </c>
      <c r="N629" s="13" t="s">
        <v>1</v>
      </c>
      <c r="O629" s="13" t="s">
        <v>1</v>
      </c>
      <c r="P629" s="27"/>
      <c r="Q629" s="13" t="s">
        <v>1</v>
      </c>
      <c r="R629" s="13" t="s">
        <v>1</v>
      </c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>
        <v>0</v>
      </c>
      <c r="AI629" s="13">
        <v>0</v>
      </c>
      <c r="AJ629" s="13" t="s">
        <v>1</v>
      </c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>
        <v>0</v>
      </c>
      <c r="BA629" s="13">
        <v>0</v>
      </c>
      <c r="BB629" s="13" t="s">
        <v>1</v>
      </c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>
        <v>0</v>
      </c>
      <c r="BS629" s="13">
        <v>0</v>
      </c>
      <c r="BT629" s="12">
        <v>558</v>
      </c>
      <c r="BU629" s="12">
        <v>558</v>
      </c>
      <c r="BV629" s="12"/>
      <c r="BW629" s="12">
        <f t="shared" si="1725"/>
        <v>0</v>
      </c>
      <c r="BX629" s="12"/>
      <c r="BY629" s="12"/>
      <c r="BZ629" s="12"/>
      <c r="CA629" s="12">
        <f t="shared" si="1726"/>
        <v>0</v>
      </c>
      <c r="CB629" s="124"/>
    </row>
    <row r="630" spans="1:80" ht="69.75" customHeight="1" thickBot="1" x14ac:dyDescent="0.3">
      <c r="A630" s="133" t="s">
        <v>1</v>
      </c>
      <c r="B630" s="133" t="s">
        <v>1</v>
      </c>
      <c r="C630" s="133" t="s">
        <v>1</v>
      </c>
      <c r="D630" s="135" t="s">
        <v>1</v>
      </c>
      <c r="E630" s="135" t="s">
        <v>1</v>
      </c>
      <c r="F630" s="135" t="s">
        <v>1</v>
      </c>
      <c r="G630" s="137" t="s">
        <v>1</v>
      </c>
      <c r="H630" s="5" t="s">
        <v>84</v>
      </c>
      <c r="I630" s="5" t="s">
        <v>11</v>
      </c>
      <c r="J630" s="5" t="s">
        <v>1809</v>
      </c>
      <c r="K630" s="5" t="s">
        <v>12</v>
      </c>
      <c r="L630" s="5" t="s">
        <v>13</v>
      </c>
      <c r="M630" s="5" t="s">
        <v>14</v>
      </c>
      <c r="N630" s="5" t="s">
        <v>15</v>
      </c>
      <c r="O630" s="5" t="s">
        <v>16</v>
      </c>
      <c r="P630" s="5" t="s">
        <v>17</v>
      </c>
      <c r="Q630" s="5" t="s">
        <v>18</v>
      </c>
      <c r="R630" s="71" t="s">
        <v>14</v>
      </c>
      <c r="S630" s="71" t="s">
        <v>1843</v>
      </c>
      <c r="T630" s="71" t="s">
        <v>1797</v>
      </c>
      <c r="U630" s="71" t="s">
        <v>1832</v>
      </c>
      <c r="V630" s="71" t="s">
        <v>1833</v>
      </c>
      <c r="W630" s="71" t="s">
        <v>1834</v>
      </c>
      <c r="X630" s="71" t="s">
        <v>1847</v>
      </c>
      <c r="Y630" s="71" t="s">
        <v>1844</v>
      </c>
      <c r="Z630" s="71" t="s">
        <v>1835</v>
      </c>
      <c r="AA630" s="71" t="s">
        <v>1836</v>
      </c>
      <c r="AB630" s="71" t="s">
        <v>1837</v>
      </c>
      <c r="AC630" s="71" t="s">
        <v>1838</v>
      </c>
      <c r="AD630" s="71" t="s">
        <v>1839</v>
      </c>
      <c r="AE630" s="71" t="s">
        <v>1840</v>
      </c>
      <c r="AF630" s="71" t="s">
        <v>1845</v>
      </c>
      <c r="AG630" s="71" t="s">
        <v>1846</v>
      </c>
      <c r="AH630" s="71" t="s">
        <v>1841</v>
      </c>
      <c r="AI630" s="71" t="s">
        <v>1842</v>
      </c>
      <c r="AJ630" s="72" t="s">
        <v>15</v>
      </c>
      <c r="AK630" s="72" t="s">
        <v>1843</v>
      </c>
      <c r="AL630" s="72" t="s">
        <v>1797</v>
      </c>
      <c r="AM630" s="72" t="s">
        <v>1832</v>
      </c>
      <c r="AN630" s="72" t="s">
        <v>1833</v>
      </c>
      <c r="AO630" s="72" t="s">
        <v>1834</v>
      </c>
      <c r="AP630" s="72" t="s">
        <v>1848</v>
      </c>
      <c r="AQ630" s="72" t="s">
        <v>1844</v>
      </c>
      <c r="AR630" s="72" t="s">
        <v>1835</v>
      </c>
      <c r="AS630" s="72" t="s">
        <v>1836</v>
      </c>
      <c r="AT630" s="72" t="s">
        <v>1837</v>
      </c>
      <c r="AU630" s="72" t="s">
        <v>1838</v>
      </c>
      <c r="AV630" s="72" t="s">
        <v>1839</v>
      </c>
      <c r="AW630" s="72" t="s">
        <v>1840</v>
      </c>
      <c r="AX630" s="72" t="s">
        <v>1845</v>
      </c>
      <c r="AY630" s="72" t="s">
        <v>1846</v>
      </c>
      <c r="AZ630" s="72" t="s">
        <v>1841</v>
      </c>
      <c r="BA630" s="72" t="s">
        <v>1842</v>
      </c>
      <c r="BB630" s="73" t="s">
        <v>16</v>
      </c>
      <c r="BC630" s="73" t="s">
        <v>1843</v>
      </c>
      <c r="BD630" s="73" t="s">
        <v>1797</v>
      </c>
      <c r="BE630" s="73" t="s">
        <v>1832</v>
      </c>
      <c r="BF630" s="73" t="s">
        <v>1833</v>
      </c>
      <c r="BG630" s="73" t="s">
        <v>1834</v>
      </c>
      <c r="BH630" s="73" t="s">
        <v>1849</v>
      </c>
      <c r="BI630" s="73" t="s">
        <v>1844</v>
      </c>
      <c r="BJ630" s="73" t="s">
        <v>1835</v>
      </c>
      <c r="BK630" s="73" t="s">
        <v>1836</v>
      </c>
      <c r="BL630" s="73" t="s">
        <v>1837</v>
      </c>
      <c r="BM630" s="73" t="s">
        <v>1838</v>
      </c>
      <c r="BN630" s="73" t="s">
        <v>1839</v>
      </c>
      <c r="BO630" s="73" t="s">
        <v>1840</v>
      </c>
      <c r="BP630" s="73" t="s">
        <v>1845</v>
      </c>
      <c r="BQ630" s="73" t="s">
        <v>1846</v>
      </c>
      <c r="BR630" s="73" t="s">
        <v>1841</v>
      </c>
      <c r="BS630" s="73" t="s">
        <v>1842</v>
      </c>
      <c r="BT630" s="5" t="s">
        <v>1911</v>
      </c>
      <c r="BU630" s="5" t="s">
        <v>1942</v>
      </c>
      <c r="BV630" s="5" t="s">
        <v>1943</v>
      </c>
      <c r="BW630" s="5" t="s">
        <v>1944</v>
      </c>
      <c r="BX630" s="5" t="s">
        <v>1945</v>
      </c>
      <c r="BY630" s="5" t="s">
        <v>1946</v>
      </c>
      <c r="BZ630" s="5" t="s">
        <v>1947</v>
      </c>
      <c r="CA630" s="5" t="s">
        <v>1948</v>
      </c>
      <c r="CB630" s="120" t="s">
        <v>1916</v>
      </c>
    </row>
    <row r="631" spans="1:80" x14ac:dyDescent="0.25">
      <c r="A631" s="134"/>
      <c r="B631" s="134"/>
      <c r="C631" s="134"/>
      <c r="D631" s="136"/>
      <c r="E631" s="136"/>
      <c r="F631" s="136"/>
      <c r="G631" s="138"/>
      <c r="H631" s="15" t="s">
        <v>1</v>
      </c>
      <c r="I631" s="9" t="s">
        <v>19</v>
      </c>
      <c r="J631" s="9">
        <v>1</v>
      </c>
      <c r="K631" s="9" t="s">
        <v>20</v>
      </c>
      <c r="L631" s="9" t="s">
        <v>21</v>
      </c>
      <c r="M631" s="9" t="s">
        <v>22</v>
      </c>
      <c r="N631" s="9" t="s">
        <v>23</v>
      </c>
      <c r="O631" s="9" t="s">
        <v>24</v>
      </c>
      <c r="P631" s="9" t="s">
        <v>25</v>
      </c>
      <c r="Q631" s="9" t="s">
        <v>26</v>
      </c>
      <c r="R631" s="9">
        <v>1</v>
      </c>
      <c r="S631" s="9">
        <v>2</v>
      </c>
      <c r="T631" s="9">
        <v>3</v>
      </c>
      <c r="U631" s="9">
        <v>4</v>
      </c>
      <c r="V631" s="9">
        <v>5</v>
      </c>
      <c r="W631" s="9">
        <v>6</v>
      </c>
      <c r="X631" s="9">
        <v>7</v>
      </c>
      <c r="Y631" s="9">
        <v>8</v>
      </c>
      <c r="Z631" s="9">
        <v>9</v>
      </c>
      <c r="AA631" s="9">
        <v>10</v>
      </c>
      <c r="AB631" s="9">
        <v>11</v>
      </c>
      <c r="AC631" s="9">
        <v>12</v>
      </c>
      <c r="AD631" s="9">
        <v>13</v>
      </c>
      <c r="AE631" s="9">
        <v>14</v>
      </c>
      <c r="AF631" s="9">
        <v>15</v>
      </c>
      <c r="AG631" s="9">
        <v>16</v>
      </c>
      <c r="AH631" s="9">
        <v>20</v>
      </c>
      <c r="AI631" s="9">
        <v>21</v>
      </c>
      <c r="AJ631" s="9">
        <v>1</v>
      </c>
      <c r="AK631" s="9">
        <v>2</v>
      </c>
      <c r="AL631" s="9">
        <v>3</v>
      </c>
      <c r="AM631" s="9">
        <v>4</v>
      </c>
      <c r="AN631" s="9">
        <v>5</v>
      </c>
      <c r="AO631" s="9">
        <v>6</v>
      </c>
      <c r="AP631" s="9">
        <v>7</v>
      </c>
      <c r="AQ631" s="9">
        <v>8</v>
      </c>
      <c r="AR631" s="9">
        <v>9</v>
      </c>
      <c r="AS631" s="9">
        <v>10</v>
      </c>
      <c r="AT631" s="9">
        <v>11</v>
      </c>
      <c r="AU631" s="9">
        <v>12</v>
      </c>
      <c r="AV631" s="9">
        <v>13</v>
      </c>
      <c r="AW631" s="9">
        <v>14</v>
      </c>
      <c r="AX631" s="9">
        <v>15</v>
      </c>
      <c r="AY631" s="9">
        <v>16</v>
      </c>
      <c r="AZ631" s="9">
        <v>20</v>
      </c>
      <c r="BA631" s="9">
        <v>21</v>
      </c>
      <c r="BB631" s="9">
        <v>1</v>
      </c>
      <c r="BC631" s="9">
        <v>2</v>
      </c>
      <c r="BD631" s="9">
        <v>3</v>
      </c>
      <c r="BE631" s="9">
        <v>4</v>
      </c>
      <c r="BF631" s="9">
        <v>5</v>
      </c>
      <c r="BG631" s="9">
        <v>6</v>
      </c>
      <c r="BH631" s="9">
        <v>7</v>
      </c>
      <c r="BI631" s="9">
        <v>8</v>
      </c>
      <c r="BJ631" s="9">
        <v>9</v>
      </c>
      <c r="BK631" s="9">
        <v>10</v>
      </c>
      <c r="BL631" s="9">
        <v>11</v>
      </c>
      <c r="BM631" s="9">
        <v>12</v>
      </c>
      <c r="BN631" s="9">
        <v>13</v>
      </c>
      <c r="BO631" s="9">
        <v>14</v>
      </c>
      <c r="BP631" s="9">
        <v>15</v>
      </c>
      <c r="BQ631" s="9">
        <v>16</v>
      </c>
      <c r="BR631" s="9">
        <v>20</v>
      </c>
      <c r="BS631" s="9">
        <v>21</v>
      </c>
      <c r="BT631" s="9">
        <v>1</v>
      </c>
      <c r="BU631" s="9">
        <v>2</v>
      </c>
      <c r="BV631" s="9">
        <v>3</v>
      </c>
      <c r="BW631" s="9" t="s">
        <v>1798</v>
      </c>
      <c r="BX631" s="9">
        <v>5</v>
      </c>
      <c r="BY631" s="9">
        <v>6</v>
      </c>
      <c r="BZ631" s="9">
        <v>7</v>
      </c>
      <c r="CA631" s="9" t="s">
        <v>1917</v>
      </c>
      <c r="CB631" s="121">
        <v>9</v>
      </c>
    </row>
    <row r="632" spans="1:80" x14ac:dyDescent="0.25">
      <c r="A632" s="134"/>
      <c r="B632" s="134"/>
      <c r="C632" s="134"/>
      <c r="D632" s="136"/>
      <c r="E632" s="136"/>
      <c r="F632" s="136"/>
      <c r="G632" s="138"/>
      <c r="H632" s="16" t="s">
        <v>321</v>
      </c>
      <c r="I632" s="17">
        <f>SUM(I628)</f>
        <v>26258175</v>
      </c>
      <c r="J632" s="17">
        <f t="shared" ref="J632:J635" si="1807">SUM(K632,L632,P632,Q632)</f>
        <v>28524211</v>
      </c>
      <c r="K632" s="17">
        <f t="shared" ref="K632" si="1808">SUM(K628)</f>
        <v>28520251</v>
      </c>
      <c r="L632" s="17">
        <f t="shared" ref="L632:L634" si="1809">SUM(M632:O632)</f>
        <v>3960</v>
      </c>
      <c r="M632" s="17">
        <f t="shared" ref="M632:Q632" si="1810">SUM(M628)</f>
        <v>3960</v>
      </c>
      <c r="N632" s="17">
        <f t="shared" si="1810"/>
        <v>0</v>
      </c>
      <c r="O632" s="17">
        <f t="shared" si="1810"/>
        <v>0</v>
      </c>
      <c r="P632" s="17">
        <f t="shared" si="1810"/>
        <v>0</v>
      </c>
      <c r="Q632" s="17">
        <f t="shared" si="1810"/>
        <v>0</v>
      </c>
      <c r="R632" s="17">
        <f t="shared" ref="R632:AG632" si="1811">SUM(R628)</f>
        <v>3960</v>
      </c>
      <c r="S632" s="17">
        <f t="shared" si="1811"/>
        <v>0</v>
      </c>
      <c r="T632" s="17">
        <f t="shared" si="1811"/>
        <v>0</v>
      </c>
      <c r="U632" s="17">
        <f t="shared" si="1811"/>
        <v>0</v>
      </c>
      <c r="V632" s="17">
        <f t="shared" si="1811"/>
        <v>0</v>
      </c>
      <c r="W632" s="17">
        <f t="shared" si="1811"/>
        <v>0</v>
      </c>
      <c r="X632" s="17">
        <f t="shared" ref="X632" si="1812">SUM(X628)</f>
        <v>3960</v>
      </c>
      <c r="Y632" s="17">
        <f t="shared" si="1811"/>
        <v>0</v>
      </c>
      <c r="Z632" s="17">
        <f t="shared" si="1811"/>
        <v>0</v>
      </c>
      <c r="AA632" s="17">
        <f t="shared" si="1811"/>
        <v>0</v>
      </c>
      <c r="AB632" s="17">
        <f t="shared" si="1811"/>
        <v>0</v>
      </c>
      <c r="AC632" s="17">
        <f t="shared" si="1811"/>
        <v>0</v>
      </c>
      <c r="AD632" s="17">
        <f t="shared" si="1811"/>
        <v>0</v>
      </c>
      <c r="AE632" s="17">
        <f t="shared" si="1811"/>
        <v>0</v>
      </c>
      <c r="AF632" s="17">
        <f t="shared" si="1811"/>
        <v>0</v>
      </c>
      <c r="AG632" s="17">
        <f t="shared" si="1811"/>
        <v>0</v>
      </c>
      <c r="AH632" s="17">
        <v>0</v>
      </c>
      <c r="AI632" s="17">
        <v>3960</v>
      </c>
      <c r="AJ632" s="17">
        <f t="shared" ref="AJ632:AY632" si="1813">SUM(AJ628)</f>
        <v>0</v>
      </c>
      <c r="AK632" s="17">
        <f t="shared" si="1813"/>
        <v>0</v>
      </c>
      <c r="AL632" s="17">
        <f t="shared" si="1813"/>
        <v>0</v>
      </c>
      <c r="AM632" s="17">
        <f t="shared" si="1813"/>
        <v>0</v>
      </c>
      <c r="AN632" s="17">
        <f t="shared" si="1813"/>
        <v>0</v>
      </c>
      <c r="AO632" s="17">
        <f t="shared" si="1813"/>
        <v>0</v>
      </c>
      <c r="AP632" s="17">
        <f t="shared" ref="AP632" si="1814">SUM(AP628)</f>
        <v>0</v>
      </c>
      <c r="AQ632" s="17">
        <f t="shared" si="1813"/>
        <v>0</v>
      </c>
      <c r="AR632" s="17">
        <f t="shared" si="1813"/>
        <v>0</v>
      </c>
      <c r="AS632" s="17">
        <f t="shared" si="1813"/>
        <v>0</v>
      </c>
      <c r="AT632" s="17">
        <f t="shared" si="1813"/>
        <v>0</v>
      </c>
      <c r="AU632" s="17">
        <f t="shared" si="1813"/>
        <v>0</v>
      </c>
      <c r="AV632" s="17">
        <f t="shared" si="1813"/>
        <v>0</v>
      </c>
      <c r="AW632" s="17">
        <f t="shared" si="1813"/>
        <v>0</v>
      </c>
      <c r="AX632" s="17">
        <f t="shared" si="1813"/>
        <v>0</v>
      </c>
      <c r="AY632" s="17">
        <f t="shared" si="1813"/>
        <v>0</v>
      </c>
      <c r="AZ632" s="17">
        <v>0</v>
      </c>
      <c r="BA632" s="17">
        <v>0</v>
      </c>
      <c r="BB632" s="17">
        <f t="shared" ref="BB632:BQ632" si="1815">SUM(BB628)</f>
        <v>0</v>
      </c>
      <c r="BC632" s="17">
        <f t="shared" si="1815"/>
        <v>0</v>
      </c>
      <c r="BD632" s="17">
        <f t="shared" si="1815"/>
        <v>0</v>
      </c>
      <c r="BE632" s="17">
        <f t="shared" si="1815"/>
        <v>0</v>
      </c>
      <c r="BF632" s="17">
        <f t="shared" si="1815"/>
        <v>0</v>
      </c>
      <c r="BG632" s="17">
        <f t="shared" si="1815"/>
        <v>0</v>
      </c>
      <c r="BH632" s="17">
        <f t="shared" ref="BH632" si="1816">SUM(BH628)</f>
        <v>0</v>
      </c>
      <c r="BI632" s="17">
        <f t="shared" si="1815"/>
        <v>0</v>
      </c>
      <c r="BJ632" s="17">
        <f t="shared" si="1815"/>
        <v>0</v>
      </c>
      <c r="BK632" s="17">
        <f t="shared" si="1815"/>
        <v>0</v>
      </c>
      <c r="BL632" s="17">
        <f t="shared" si="1815"/>
        <v>0</v>
      </c>
      <c r="BM632" s="17">
        <f t="shared" si="1815"/>
        <v>0</v>
      </c>
      <c r="BN632" s="17">
        <f t="shared" si="1815"/>
        <v>0</v>
      </c>
      <c r="BO632" s="17">
        <f t="shared" si="1815"/>
        <v>0</v>
      </c>
      <c r="BP632" s="17">
        <f t="shared" si="1815"/>
        <v>0</v>
      </c>
      <c r="BQ632" s="17">
        <f t="shared" si="1815"/>
        <v>0</v>
      </c>
      <c r="BR632" s="17">
        <v>0</v>
      </c>
      <c r="BS632" s="17">
        <v>0</v>
      </c>
      <c r="BT632" s="17">
        <f t="shared" ref="BT632:BW632" si="1817">SUM(BT628)</f>
        <v>31310539</v>
      </c>
      <c r="BU632" s="17">
        <f t="shared" ref="BU632:BV632" si="1818">SUM(BU628)</f>
        <v>30756579</v>
      </c>
      <c r="BV632" s="17">
        <f t="shared" si="1818"/>
        <v>16257024</v>
      </c>
      <c r="BW632" s="17">
        <f t="shared" si="1817"/>
        <v>7192834</v>
      </c>
      <c r="BX632" s="17">
        <f t="shared" ref="BX632:BZ632" si="1819">SUM(BX628)</f>
        <v>2558135</v>
      </c>
      <c r="BY632" s="17">
        <f t="shared" si="1819"/>
        <v>2332235</v>
      </c>
      <c r="BZ632" s="17">
        <f t="shared" si="1819"/>
        <v>2302464</v>
      </c>
      <c r="CA632" s="17">
        <f t="shared" ref="CA632:CA637" si="1820">BV632+BW632</f>
        <v>23449858</v>
      </c>
      <c r="CB632" s="125">
        <f>IF(BU632=0,"-",CA632/BU632*100)</f>
        <v>76.243388447070132</v>
      </c>
    </row>
    <row r="633" spans="1:80" x14ac:dyDescent="0.25">
      <c r="A633" s="139"/>
      <c r="B633" s="139"/>
      <c r="C633" s="139"/>
      <c r="D633" s="140"/>
      <c r="E633" s="140"/>
      <c r="F633" s="140"/>
      <c r="G633" s="141"/>
      <c r="H633" s="18" t="s">
        <v>86</v>
      </c>
      <c r="I633" s="17">
        <f>SUM(I632)</f>
        <v>26258175</v>
      </c>
      <c r="J633" s="17">
        <f t="shared" si="1807"/>
        <v>28524211</v>
      </c>
      <c r="K633" s="17">
        <f t="shared" ref="K633" si="1821">SUM(K632)</f>
        <v>28520251</v>
      </c>
      <c r="L633" s="17">
        <f t="shared" si="1809"/>
        <v>3960</v>
      </c>
      <c r="M633" s="17">
        <f t="shared" ref="M633:Q633" si="1822">SUM(M632)</f>
        <v>3960</v>
      </c>
      <c r="N633" s="17">
        <f t="shared" si="1822"/>
        <v>0</v>
      </c>
      <c r="O633" s="17">
        <f t="shared" si="1822"/>
        <v>0</v>
      </c>
      <c r="P633" s="17">
        <f t="shared" si="1822"/>
        <v>0</v>
      </c>
      <c r="Q633" s="17">
        <f t="shared" si="1822"/>
        <v>0</v>
      </c>
      <c r="R633" s="17">
        <f t="shared" ref="R633:AG633" si="1823">SUM(R632)</f>
        <v>3960</v>
      </c>
      <c r="S633" s="17">
        <f t="shared" si="1823"/>
        <v>0</v>
      </c>
      <c r="T633" s="17">
        <f t="shared" si="1823"/>
        <v>0</v>
      </c>
      <c r="U633" s="17">
        <f t="shared" si="1823"/>
        <v>0</v>
      </c>
      <c r="V633" s="17">
        <f t="shared" si="1823"/>
        <v>0</v>
      </c>
      <c r="W633" s="17">
        <f t="shared" si="1823"/>
        <v>0</v>
      </c>
      <c r="X633" s="17">
        <f t="shared" ref="X633" si="1824">SUM(X632)</f>
        <v>3960</v>
      </c>
      <c r="Y633" s="17">
        <f t="shared" si="1823"/>
        <v>0</v>
      </c>
      <c r="Z633" s="17">
        <f t="shared" si="1823"/>
        <v>0</v>
      </c>
      <c r="AA633" s="17">
        <f t="shared" si="1823"/>
        <v>0</v>
      </c>
      <c r="AB633" s="17">
        <f t="shared" si="1823"/>
        <v>0</v>
      </c>
      <c r="AC633" s="17">
        <f t="shared" si="1823"/>
        <v>0</v>
      </c>
      <c r="AD633" s="17">
        <f t="shared" si="1823"/>
        <v>0</v>
      </c>
      <c r="AE633" s="17">
        <f t="shared" si="1823"/>
        <v>0</v>
      </c>
      <c r="AF633" s="17">
        <f t="shared" si="1823"/>
        <v>0</v>
      </c>
      <c r="AG633" s="17">
        <f t="shared" si="1823"/>
        <v>0</v>
      </c>
      <c r="AH633" s="17">
        <v>0</v>
      </c>
      <c r="AI633" s="17">
        <v>3960</v>
      </c>
      <c r="AJ633" s="17">
        <f t="shared" ref="AJ633:AY633" si="1825">SUM(AJ632)</f>
        <v>0</v>
      </c>
      <c r="AK633" s="17">
        <f t="shared" si="1825"/>
        <v>0</v>
      </c>
      <c r="AL633" s="17">
        <f t="shared" si="1825"/>
        <v>0</v>
      </c>
      <c r="AM633" s="17">
        <f t="shared" si="1825"/>
        <v>0</v>
      </c>
      <c r="AN633" s="17">
        <f t="shared" si="1825"/>
        <v>0</v>
      </c>
      <c r="AO633" s="17">
        <f t="shared" si="1825"/>
        <v>0</v>
      </c>
      <c r="AP633" s="17">
        <f t="shared" ref="AP633" si="1826">SUM(AP632)</f>
        <v>0</v>
      </c>
      <c r="AQ633" s="17">
        <f t="shared" si="1825"/>
        <v>0</v>
      </c>
      <c r="AR633" s="17">
        <f t="shared" si="1825"/>
        <v>0</v>
      </c>
      <c r="AS633" s="17">
        <f t="shared" si="1825"/>
        <v>0</v>
      </c>
      <c r="AT633" s="17">
        <f t="shared" si="1825"/>
        <v>0</v>
      </c>
      <c r="AU633" s="17">
        <f t="shared" si="1825"/>
        <v>0</v>
      </c>
      <c r="AV633" s="17">
        <f t="shared" si="1825"/>
        <v>0</v>
      </c>
      <c r="AW633" s="17">
        <f t="shared" si="1825"/>
        <v>0</v>
      </c>
      <c r="AX633" s="17">
        <f t="shared" si="1825"/>
        <v>0</v>
      </c>
      <c r="AY633" s="17">
        <f t="shared" si="1825"/>
        <v>0</v>
      </c>
      <c r="AZ633" s="17">
        <v>0</v>
      </c>
      <c r="BA633" s="17">
        <v>0</v>
      </c>
      <c r="BB633" s="17">
        <f t="shared" ref="BB633:BQ633" si="1827">SUM(BB632)</f>
        <v>0</v>
      </c>
      <c r="BC633" s="17">
        <f t="shared" si="1827"/>
        <v>0</v>
      </c>
      <c r="BD633" s="17">
        <f t="shared" si="1827"/>
        <v>0</v>
      </c>
      <c r="BE633" s="17">
        <f t="shared" si="1827"/>
        <v>0</v>
      </c>
      <c r="BF633" s="17">
        <f t="shared" si="1827"/>
        <v>0</v>
      </c>
      <c r="BG633" s="17">
        <f t="shared" si="1827"/>
        <v>0</v>
      </c>
      <c r="BH633" s="17">
        <f t="shared" ref="BH633" si="1828">SUM(BH632)</f>
        <v>0</v>
      </c>
      <c r="BI633" s="17">
        <f t="shared" si="1827"/>
        <v>0</v>
      </c>
      <c r="BJ633" s="17">
        <f t="shared" si="1827"/>
        <v>0</v>
      </c>
      <c r="BK633" s="17">
        <f t="shared" si="1827"/>
        <v>0</v>
      </c>
      <c r="BL633" s="17">
        <f t="shared" si="1827"/>
        <v>0</v>
      </c>
      <c r="BM633" s="17">
        <f t="shared" si="1827"/>
        <v>0</v>
      </c>
      <c r="BN633" s="17">
        <f t="shared" si="1827"/>
        <v>0</v>
      </c>
      <c r="BO633" s="17">
        <f t="shared" si="1827"/>
        <v>0</v>
      </c>
      <c r="BP633" s="17">
        <f t="shared" si="1827"/>
        <v>0</v>
      </c>
      <c r="BQ633" s="17">
        <f t="shared" si="1827"/>
        <v>0</v>
      </c>
      <c r="BR633" s="17">
        <v>0</v>
      </c>
      <c r="BS633" s="17">
        <v>0</v>
      </c>
      <c r="BT633" s="17">
        <f t="shared" ref="BT633:BW633" si="1829">SUM(BT632)</f>
        <v>31310539</v>
      </c>
      <c r="BU633" s="17">
        <f t="shared" ref="BU633:BV633" si="1830">SUM(BU632)</f>
        <v>30756579</v>
      </c>
      <c r="BV633" s="17">
        <f t="shared" si="1830"/>
        <v>16257024</v>
      </c>
      <c r="BW633" s="17">
        <f t="shared" si="1829"/>
        <v>7192834</v>
      </c>
      <c r="BX633" s="17">
        <f t="shared" ref="BX633" si="1831">SUM(BX632)</f>
        <v>2558135</v>
      </c>
      <c r="BY633" s="17">
        <f t="shared" ref="BY633" si="1832">SUM(BY632)</f>
        <v>2332235</v>
      </c>
      <c r="BZ633" s="17">
        <f t="shared" ref="BZ633" si="1833">SUM(BZ632)</f>
        <v>2302464</v>
      </c>
      <c r="CA633" s="17">
        <f t="shared" si="1820"/>
        <v>23449858</v>
      </c>
      <c r="CB633" s="125">
        <f>IF(BU633=0,"-",CA633/BU633*100)</f>
        <v>76.243388447070132</v>
      </c>
    </row>
    <row r="634" spans="1:80" x14ac:dyDescent="0.25">
      <c r="A634" s="13" t="s">
        <v>1</v>
      </c>
      <c r="B634" s="13" t="s">
        <v>1</v>
      </c>
      <c r="C634" s="13" t="s">
        <v>1</v>
      </c>
      <c r="D634" s="74" t="s">
        <v>1</v>
      </c>
      <c r="E634" s="74" t="s">
        <v>1</v>
      </c>
      <c r="F634" s="74" t="s">
        <v>1</v>
      </c>
      <c r="G634" s="13" t="s">
        <v>1</v>
      </c>
      <c r="H634" s="10" t="s">
        <v>337</v>
      </c>
      <c r="I634" s="11">
        <f>SUM(I628,I585)</f>
        <v>37640608</v>
      </c>
      <c r="J634" s="11">
        <f t="shared" si="1807"/>
        <v>39813044</v>
      </c>
      <c r="K634" s="11">
        <f t="shared" ref="K634" si="1834">SUM(K628,K585)</f>
        <v>39806084</v>
      </c>
      <c r="L634" s="11">
        <f t="shared" si="1809"/>
        <v>6960</v>
      </c>
      <c r="M634" s="11">
        <f t="shared" ref="M634:Q634" si="1835">SUM(M628,M585)</f>
        <v>6960</v>
      </c>
      <c r="N634" s="11">
        <f t="shared" si="1835"/>
        <v>0</v>
      </c>
      <c r="O634" s="11">
        <f t="shared" si="1835"/>
        <v>0</v>
      </c>
      <c r="P634" s="11">
        <f t="shared" si="1835"/>
        <v>0</v>
      </c>
      <c r="Q634" s="11">
        <f t="shared" si="1835"/>
        <v>0</v>
      </c>
      <c r="R634" s="11">
        <f t="shared" ref="R634:AG634" si="1836">SUM(R628,R585)</f>
        <v>6960</v>
      </c>
      <c r="S634" s="11">
        <f t="shared" si="1836"/>
        <v>0</v>
      </c>
      <c r="T634" s="11">
        <f t="shared" si="1836"/>
        <v>0</v>
      </c>
      <c r="U634" s="11">
        <f t="shared" si="1836"/>
        <v>0</v>
      </c>
      <c r="V634" s="11">
        <f t="shared" si="1836"/>
        <v>0</v>
      </c>
      <c r="W634" s="11">
        <f t="shared" si="1836"/>
        <v>0</v>
      </c>
      <c r="X634" s="11">
        <f t="shared" ref="X634" si="1837">SUM(X628,X585)</f>
        <v>6960</v>
      </c>
      <c r="Y634" s="11">
        <f t="shared" si="1836"/>
        <v>0</v>
      </c>
      <c r="Z634" s="11">
        <f t="shared" si="1836"/>
        <v>0</v>
      </c>
      <c r="AA634" s="11">
        <f t="shared" si="1836"/>
        <v>0</v>
      </c>
      <c r="AB634" s="11">
        <f t="shared" si="1836"/>
        <v>0</v>
      </c>
      <c r="AC634" s="11">
        <f t="shared" si="1836"/>
        <v>0</v>
      </c>
      <c r="AD634" s="11">
        <f t="shared" si="1836"/>
        <v>0</v>
      </c>
      <c r="AE634" s="11">
        <f t="shared" si="1836"/>
        <v>0</v>
      </c>
      <c r="AF634" s="11">
        <f t="shared" si="1836"/>
        <v>0</v>
      </c>
      <c r="AG634" s="11">
        <f t="shared" si="1836"/>
        <v>0</v>
      </c>
      <c r="AH634" s="11">
        <v>0</v>
      </c>
      <c r="AI634" s="11">
        <v>6960</v>
      </c>
      <c r="AJ634" s="11">
        <f t="shared" ref="AJ634:AY634" si="1838">SUM(AJ628,AJ585)</f>
        <v>0</v>
      </c>
      <c r="AK634" s="11">
        <f t="shared" si="1838"/>
        <v>0</v>
      </c>
      <c r="AL634" s="11">
        <f t="shared" si="1838"/>
        <v>0</v>
      </c>
      <c r="AM634" s="11">
        <f t="shared" si="1838"/>
        <v>0</v>
      </c>
      <c r="AN634" s="11">
        <f t="shared" si="1838"/>
        <v>0</v>
      </c>
      <c r="AO634" s="11">
        <f t="shared" si="1838"/>
        <v>0</v>
      </c>
      <c r="AP634" s="11">
        <f t="shared" ref="AP634" si="1839">SUM(AP628,AP585)</f>
        <v>0</v>
      </c>
      <c r="AQ634" s="11">
        <f t="shared" si="1838"/>
        <v>0</v>
      </c>
      <c r="AR634" s="11">
        <f t="shared" si="1838"/>
        <v>0</v>
      </c>
      <c r="AS634" s="11">
        <f t="shared" si="1838"/>
        <v>0</v>
      </c>
      <c r="AT634" s="11">
        <f t="shared" si="1838"/>
        <v>0</v>
      </c>
      <c r="AU634" s="11">
        <f t="shared" si="1838"/>
        <v>0</v>
      </c>
      <c r="AV634" s="11">
        <f t="shared" si="1838"/>
        <v>0</v>
      </c>
      <c r="AW634" s="11">
        <f t="shared" si="1838"/>
        <v>0</v>
      </c>
      <c r="AX634" s="11">
        <f t="shared" si="1838"/>
        <v>0</v>
      </c>
      <c r="AY634" s="11">
        <f t="shared" si="1838"/>
        <v>0</v>
      </c>
      <c r="AZ634" s="11">
        <v>0</v>
      </c>
      <c r="BA634" s="11">
        <v>0</v>
      </c>
      <c r="BB634" s="11">
        <f t="shared" ref="BB634:BQ634" si="1840">SUM(BB628,BB585)</f>
        <v>0</v>
      </c>
      <c r="BC634" s="11">
        <f t="shared" si="1840"/>
        <v>11382</v>
      </c>
      <c r="BD634" s="11">
        <f t="shared" si="1840"/>
        <v>0</v>
      </c>
      <c r="BE634" s="11">
        <f t="shared" si="1840"/>
        <v>0</v>
      </c>
      <c r="BF634" s="11">
        <f t="shared" si="1840"/>
        <v>0</v>
      </c>
      <c r="BG634" s="11">
        <f t="shared" si="1840"/>
        <v>0</v>
      </c>
      <c r="BH634" s="11">
        <f t="shared" ref="BH634" si="1841">SUM(BH628,BH585)</f>
        <v>11382</v>
      </c>
      <c r="BI634" s="11">
        <f t="shared" si="1840"/>
        <v>0</v>
      </c>
      <c r="BJ634" s="11">
        <f t="shared" si="1840"/>
        <v>0</v>
      </c>
      <c r="BK634" s="11">
        <f t="shared" si="1840"/>
        <v>11382</v>
      </c>
      <c r="BL634" s="11">
        <f t="shared" si="1840"/>
        <v>0</v>
      </c>
      <c r="BM634" s="11">
        <f t="shared" si="1840"/>
        <v>0</v>
      </c>
      <c r="BN634" s="11">
        <f t="shared" si="1840"/>
        <v>0</v>
      </c>
      <c r="BO634" s="11">
        <f t="shared" si="1840"/>
        <v>0</v>
      </c>
      <c r="BP634" s="11">
        <f t="shared" si="1840"/>
        <v>0</v>
      </c>
      <c r="BQ634" s="11">
        <f t="shared" si="1840"/>
        <v>0</v>
      </c>
      <c r="BR634" s="11">
        <v>11382</v>
      </c>
      <c r="BS634" s="11">
        <v>0</v>
      </c>
      <c r="BT634" s="11">
        <f t="shared" ref="BT634:BZ635" si="1842">SUM(BT628,BT585)</f>
        <v>45444576</v>
      </c>
      <c r="BU634" s="11">
        <f t="shared" si="1842"/>
        <v>44642616</v>
      </c>
      <c r="BV634" s="11">
        <f t="shared" si="1842"/>
        <v>23608350</v>
      </c>
      <c r="BW634" s="11">
        <f t="shared" si="1842"/>
        <v>10301984</v>
      </c>
      <c r="BX634" s="11">
        <f t="shared" si="1842"/>
        <v>3701085</v>
      </c>
      <c r="BY634" s="11">
        <f t="shared" si="1842"/>
        <v>3315735</v>
      </c>
      <c r="BZ634" s="11">
        <f t="shared" si="1842"/>
        <v>3285164</v>
      </c>
      <c r="CA634" s="11">
        <f t="shared" si="1820"/>
        <v>33910334</v>
      </c>
      <c r="CB634" s="123">
        <f>IF(BU634=0,"-",CA634/BU634*100)</f>
        <v>75.959558463150984</v>
      </c>
    </row>
    <row r="635" spans="1:80" x14ac:dyDescent="0.25">
      <c r="A635" s="13" t="s">
        <v>1</v>
      </c>
      <c r="B635" s="13" t="s">
        <v>1</v>
      </c>
      <c r="C635" s="13" t="s">
        <v>1</v>
      </c>
      <c r="D635" s="74" t="s">
        <v>1</v>
      </c>
      <c r="E635" s="74" t="s">
        <v>1</v>
      </c>
      <c r="F635" s="74" t="s">
        <v>1</v>
      </c>
      <c r="G635" s="13" t="s">
        <v>1</v>
      </c>
      <c r="H635" s="2" t="s">
        <v>83</v>
      </c>
      <c r="I635" s="12">
        <f>SUM(I629,I586)</f>
        <v>708</v>
      </c>
      <c r="J635" s="12">
        <f t="shared" si="1807"/>
        <v>713</v>
      </c>
      <c r="K635" s="12">
        <v>713</v>
      </c>
      <c r="L635" s="13"/>
      <c r="M635" s="13" t="s">
        <v>1</v>
      </c>
      <c r="N635" s="13" t="s">
        <v>1</v>
      </c>
      <c r="O635" s="13" t="s">
        <v>1</v>
      </c>
      <c r="P635" s="29"/>
      <c r="Q635" s="13" t="s">
        <v>1</v>
      </c>
      <c r="R635" s="13" t="s">
        <v>1</v>
      </c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>
        <v>0</v>
      </c>
      <c r="AI635" s="13">
        <v>0</v>
      </c>
      <c r="AJ635" s="13" t="s">
        <v>1</v>
      </c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>
        <v>0</v>
      </c>
      <c r="BA635" s="13">
        <v>0</v>
      </c>
      <c r="BB635" s="13" t="s">
        <v>1</v>
      </c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>
        <v>0</v>
      </c>
      <c r="BS635" s="13">
        <v>0</v>
      </c>
      <c r="BT635" s="12">
        <f t="shared" si="1842"/>
        <v>731</v>
      </c>
      <c r="BU635" s="12">
        <f t="shared" si="1842"/>
        <v>731</v>
      </c>
      <c r="BV635" s="12">
        <f t="shared" si="1842"/>
        <v>0</v>
      </c>
      <c r="BW635" s="12">
        <f t="shared" si="1842"/>
        <v>0</v>
      </c>
      <c r="BX635" s="12">
        <f t="shared" si="1842"/>
        <v>0</v>
      </c>
      <c r="BY635" s="12">
        <f t="shared" si="1842"/>
        <v>0</v>
      </c>
      <c r="BZ635" s="12">
        <f t="shared" si="1842"/>
        <v>0</v>
      </c>
      <c r="CA635" s="12">
        <f t="shared" si="1820"/>
        <v>0</v>
      </c>
      <c r="CB635" s="124">
        <f>IF(BU635=0,"-",CA635/BU635*100)</f>
        <v>0</v>
      </c>
    </row>
    <row r="636" spans="1:80" x14ac:dyDescent="0.25">
      <c r="A636" s="13" t="s">
        <v>1</v>
      </c>
      <c r="B636" s="13" t="s">
        <v>1</v>
      </c>
      <c r="C636" s="13" t="s">
        <v>1</v>
      </c>
      <c r="D636" s="74" t="s">
        <v>1</v>
      </c>
      <c r="E636" s="74" t="s">
        <v>1</v>
      </c>
      <c r="F636" s="74" t="s">
        <v>1</v>
      </c>
      <c r="G636" s="13" t="s">
        <v>1</v>
      </c>
      <c r="H636" s="20" t="s">
        <v>1</v>
      </c>
      <c r="I636" s="21" t="s">
        <v>1</v>
      </c>
      <c r="J636" s="21"/>
      <c r="K636" s="21" t="s">
        <v>1</v>
      </c>
      <c r="L636" s="21"/>
      <c r="M636" s="21" t="s">
        <v>1</v>
      </c>
      <c r="N636" s="21" t="s">
        <v>1</v>
      </c>
      <c r="O636" s="21" t="s">
        <v>1</v>
      </c>
      <c r="P636" s="30"/>
      <c r="Q636" s="21" t="s">
        <v>1</v>
      </c>
      <c r="R636" s="21" t="s">
        <v>1</v>
      </c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>
        <v>0</v>
      </c>
      <c r="AI636" s="21">
        <v>0</v>
      </c>
      <c r="AJ636" s="21" t="s">
        <v>1</v>
      </c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>
        <v>0</v>
      </c>
      <c r="BA636" s="21">
        <v>0</v>
      </c>
      <c r="BB636" s="21" t="s">
        <v>1</v>
      </c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>
        <v>0</v>
      </c>
      <c r="BS636" s="21">
        <v>0</v>
      </c>
      <c r="BT636" s="21"/>
      <c r="BU636" s="21"/>
      <c r="BV636" s="21"/>
      <c r="BW636" s="21">
        <f t="shared" si="1725"/>
        <v>0</v>
      </c>
      <c r="BX636" s="21"/>
      <c r="BY636" s="21"/>
      <c r="BZ636" s="21"/>
      <c r="CA636" s="21">
        <f t="shared" si="1820"/>
        <v>0</v>
      </c>
      <c r="CB636" s="128"/>
    </row>
    <row r="637" spans="1:80" ht="15.75" thickBot="1" x14ac:dyDescent="0.3">
      <c r="A637" s="1" t="s">
        <v>238</v>
      </c>
      <c r="B637" s="1" t="s">
        <v>100</v>
      </c>
      <c r="C637" s="4" t="s">
        <v>1</v>
      </c>
      <c r="D637" s="79" t="s">
        <v>1</v>
      </c>
      <c r="E637" s="78" t="s">
        <v>1</v>
      </c>
      <c r="F637" s="78" t="s">
        <v>1</v>
      </c>
      <c r="G637" s="2" t="s">
        <v>1</v>
      </c>
      <c r="H637" s="2" t="s">
        <v>1</v>
      </c>
      <c r="I637" s="3" t="s">
        <v>1</v>
      </c>
      <c r="J637" s="3"/>
      <c r="K637" s="3" t="s">
        <v>1</v>
      </c>
      <c r="L637" s="3"/>
      <c r="M637" s="3" t="s">
        <v>1</v>
      </c>
      <c r="N637" s="3" t="s">
        <v>1</v>
      </c>
      <c r="O637" s="3" t="s">
        <v>1</v>
      </c>
      <c r="P637" s="25"/>
      <c r="Q637" s="3" t="s">
        <v>1</v>
      </c>
      <c r="R637" s="3" t="s">
        <v>1</v>
      </c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>
        <v>0</v>
      </c>
      <c r="AI637" s="3">
        <v>0</v>
      </c>
      <c r="AJ637" s="3" t="s">
        <v>1</v>
      </c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>
        <v>0</v>
      </c>
      <c r="BA637" s="3">
        <v>0</v>
      </c>
      <c r="BB637" s="3" t="s">
        <v>1</v>
      </c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>
        <v>0</v>
      </c>
      <c r="BS637" s="3">
        <v>0</v>
      </c>
      <c r="BT637" s="3"/>
      <c r="BU637" s="3"/>
      <c r="BV637" s="3"/>
      <c r="BW637" s="3">
        <f t="shared" si="1725"/>
        <v>0</v>
      </c>
      <c r="BX637" s="3"/>
      <c r="BY637" s="3"/>
      <c r="BZ637" s="3"/>
      <c r="CA637" s="3">
        <f t="shared" si="1820"/>
        <v>0</v>
      </c>
      <c r="CB637" s="122"/>
    </row>
    <row r="638" spans="1:80" ht="69.75" customHeight="1" thickBot="1" x14ac:dyDescent="0.3">
      <c r="A638" s="5" t="s">
        <v>4</v>
      </c>
      <c r="B638" s="5" t="s">
        <v>5</v>
      </c>
      <c r="C638" s="5" t="s">
        <v>6</v>
      </c>
      <c r="D638" s="80" t="s">
        <v>1</v>
      </c>
      <c r="E638" s="88" t="s">
        <v>7</v>
      </c>
      <c r="F638" s="88" t="s">
        <v>8</v>
      </c>
      <c r="G638" s="5" t="s">
        <v>9</v>
      </c>
      <c r="H638" s="5" t="s">
        <v>10</v>
      </c>
      <c r="I638" s="5" t="s">
        <v>11</v>
      </c>
      <c r="J638" s="5" t="s">
        <v>1809</v>
      </c>
      <c r="K638" s="5" t="s">
        <v>12</v>
      </c>
      <c r="L638" s="5" t="s">
        <v>13</v>
      </c>
      <c r="M638" s="5" t="s">
        <v>14</v>
      </c>
      <c r="N638" s="5" t="s">
        <v>15</v>
      </c>
      <c r="O638" s="5" t="s">
        <v>16</v>
      </c>
      <c r="P638" s="5" t="s">
        <v>17</v>
      </c>
      <c r="Q638" s="5" t="s">
        <v>18</v>
      </c>
      <c r="R638" s="71" t="s">
        <v>14</v>
      </c>
      <c r="S638" s="71" t="s">
        <v>1843</v>
      </c>
      <c r="T638" s="71" t="s">
        <v>1797</v>
      </c>
      <c r="U638" s="71" t="s">
        <v>1832</v>
      </c>
      <c r="V638" s="71" t="s">
        <v>1833</v>
      </c>
      <c r="W638" s="71" t="s">
        <v>1834</v>
      </c>
      <c r="X638" s="71" t="s">
        <v>1847</v>
      </c>
      <c r="Y638" s="71" t="s">
        <v>1844</v>
      </c>
      <c r="Z638" s="71" t="s">
        <v>1835</v>
      </c>
      <c r="AA638" s="71" t="s">
        <v>1836</v>
      </c>
      <c r="AB638" s="71" t="s">
        <v>1837</v>
      </c>
      <c r="AC638" s="71" t="s">
        <v>1838</v>
      </c>
      <c r="AD638" s="71" t="s">
        <v>1839</v>
      </c>
      <c r="AE638" s="71" t="s">
        <v>1840</v>
      </c>
      <c r="AF638" s="71" t="s">
        <v>1845</v>
      </c>
      <c r="AG638" s="71" t="s">
        <v>1846</v>
      </c>
      <c r="AH638" s="71" t="s">
        <v>1841</v>
      </c>
      <c r="AI638" s="71" t="s">
        <v>1842</v>
      </c>
      <c r="AJ638" s="72" t="s">
        <v>15</v>
      </c>
      <c r="AK638" s="72" t="s">
        <v>1843</v>
      </c>
      <c r="AL638" s="72" t="s">
        <v>1797</v>
      </c>
      <c r="AM638" s="72" t="s">
        <v>1832</v>
      </c>
      <c r="AN638" s="72" t="s">
        <v>1833</v>
      </c>
      <c r="AO638" s="72" t="s">
        <v>1834</v>
      </c>
      <c r="AP638" s="72" t="s">
        <v>1848</v>
      </c>
      <c r="AQ638" s="72" t="s">
        <v>1844</v>
      </c>
      <c r="AR638" s="72" t="s">
        <v>1835</v>
      </c>
      <c r="AS638" s="72" t="s">
        <v>1836</v>
      </c>
      <c r="AT638" s="72" t="s">
        <v>1837</v>
      </c>
      <c r="AU638" s="72" t="s">
        <v>1838</v>
      </c>
      <c r="AV638" s="72" t="s">
        <v>1839</v>
      </c>
      <c r="AW638" s="72" t="s">
        <v>1840</v>
      </c>
      <c r="AX638" s="72" t="s">
        <v>1845</v>
      </c>
      <c r="AY638" s="72" t="s">
        <v>1846</v>
      </c>
      <c r="AZ638" s="72" t="s">
        <v>1841</v>
      </c>
      <c r="BA638" s="72" t="s">
        <v>1842</v>
      </c>
      <c r="BB638" s="73" t="s">
        <v>16</v>
      </c>
      <c r="BC638" s="73" t="s">
        <v>1843</v>
      </c>
      <c r="BD638" s="73" t="s">
        <v>1797</v>
      </c>
      <c r="BE638" s="73" t="s">
        <v>1832</v>
      </c>
      <c r="BF638" s="73" t="s">
        <v>1833</v>
      </c>
      <c r="BG638" s="73" t="s">
        <v>1834</v>
      </c>
      <c r="BH638" s="73" t="s">
        <v>1849</v>
      </c>
      <c r="BI638" s="73" t="s">
        <v>1844</v>
      </c>
      <c r="BJ638" s="73" t="s">
        <v>1835</v>
      </c>
      <c r="BK638" s="73" t="s">
        <v>1836</v>
      </c>
      <c r="BL638" s="73" t="s">
        <v>1837</v>
      </c>
      <c r="BM638" s="73" t="s">
        <v>1838</v>
      </c>
      <c r="BN638" s="73" t="s">
        <v>1839</v>
      </c>
      <c r="BO638" s="73" t="s">
        <v>1840</v>
      </c>
      <c r="BP638" s="73" t="s">
        <v>1845</v>
      </c>
      <c r="BQ638" s="73" t="s">
        <v>1846</v>
      </c>
      <c r="BR638" s="73" t="s">
        <v>1841</v>
      </c>
      <c r="BS638" s="73" t="s">
        <v>1842</v>
      </c>
      <c r="BT638" s="5" t="s">
        <v>1911</v>
      </c>
      <c r="BU638" s="5" t="s">
        <v>1942</v>
      </c>
      <c r="BV638" s="5" t="s">
        <v>1943</v>
      </c>
      <c r="BW638" s="5" t="s">
        <v>1944</v>
      </c>
      <c r="BX638" s="5" t="s">
        <v>1945</v>
      </c>
      <c r="BY638" s="5" t="s">
        <v>1946</v>
      </c>
      <c r="BZ638" s="5" t="s">
        <v>1947</v>
      </c>
      <c r="CA638" s="5" t="s">
        <v>1948</v>
      </c>
      <c r="CB638" s="120" t="s">
        <v>1916</v>
      </c>
    </row>
    <row r="639" spans="1:80" x14ac:dyDescent="0.25">
      <c r="A639" s="6" t="s">
        <v>1</v>
      </c>
      <c r="B639" s="6" t="s">
        <v>1</v>
      </c>
      <c r="C639" s="6" t="s">
        <v>1</v>
      </c>
      <c r="D639" s="81" t="s">
        <v>1</v>
      </c>
      <c r="E639" s="81" t="s">
        <v>1</v>
      </c>
      <c r="F639" s="94" t="s">
        <v>1</v>
      </c>
      <c r="G639" s="7" t="s">
        <v>1</v>
      </c>
      <c r="H639" s="8" t="s">
        <v>1</v>
      </c>
      <c r="I639" s="9" t="s">
        <v>19</v>
      </c>
      <c r="J639" s="9">
        <v>1</v>
      </c>
      <c r="K639" s="9" t="s">
        <v>20</v>
      </c>
      <c r="L639" s="9" t="s">
        <v>21</v>
      </c>
      <c r="M639" s="9" t="s">
        <v>22</v>
      </c>
      <c r="N639" s="9" t="s">
        <v>23</v>
      </c>
      <c r="O639" s="9" t="s">
        <v>24</v>
      </c>
      <c r="P639" s="9" t="s">
        <v>25</v>
      </c>
      <c r="Q639" s="9" t="s">
        <v>26</v>
      </c>
      <c r="R639" s="9">
        <v>1</v>
      </c>
      <c r="S639" s="9">
        <v>2</v>
      </c>
      <c r="T639" s="9">
        <v>3</v>
      </c>
      <c r="U639" s="9">
        <v>4</v>
      </c>
      <c r="V639" s="9">
        <v>5</v>
      </c>
      <c r="W639" s="9">
        <v>6</v>
      </c>
      <c r="X639" s="9">
        <v>7</v>
      </c>
      <c r="Y639" s="9">
        <v>8</v>
      </c>
      <c r="Z639" s="9">
        <v>9</v>
      </c>
      <c r="AA639" s="9">
        <v>10</v>
      </c>
      <c r="AB639" s="9">
        <v>11</v>
      </c>
      <c r="AC639" s="9">
        <v>12</v>
      </c>
      <c r="AD639" s="9">
        <v>13</v>
      </c>
      <c r="AE639" s="9">
        <v>14</v>
      </c>
      <c r="AF639" s="9">
        <v>15</v>
      </c>
      <c r="AG639" s="9">
        <v>16</v>
      </c>
      <c r="AH639" s="9">
        <v>20</v>
      </c>
      <c r="AI639" s="9">
        <v>21</v>
      </c>
      <c r="AJ639" s="9">
        <v>1</v>
      </c>
      <c r="AK639" s="9">
        <v>2</v>
      </c>
      <c r="AL639" s="9">
        <v>3</v>
      </c>
      <c r="AM639" s="9">
        <v>4</v>
      </c>
      <c r="AN639" s="9">
        <v>5</v>
      </c>
      <c r="AO639" s="9">
        <v>6</v>
      </c>
      <c r="AP639" s="9">
        <v>7</v>
      </c>
      <c r="AQ639" s="9">
        <v>8</v>
      </c>
      <c r="AR639" s="9">
        <v>9</v>
      </c>
      <c r="AS639" s="9">
        <v>10</v>
      </c>
      <c r="AT639" s="9">
        <v>11</v>
      </c>
      <c r="AU639" s="9">
        <v>12</v>
      </c>
      <c r="AV639" s="9">
        <v>13</v>
      </c>
      <c r="AW639" s="9">
        <v>14</v>
      </c>
      <c r="AX639" s="9">
        <v>15</v>
      </c>
      <c r="AY639" s="9">
        <v>16</v>
      </c>
      <c r="AZ639" s="9">
        <v>20</v>
      </c>
      <c r="BA639" s="9">
        <v>21</v>
      </c>
      <c r="BB639" s="9">
        <v>1</v>
      </c>
      <c r="BC639" s="9">
        <v>2</v>
      </c>
      <c r="BD639" s="9">
        <v>3</v>
      </c>
      <c r="BE639" s="9">
        <v>4</v>
      </c>
      <c r="BF639" s="9">
        <v>5</v>
      </c>
      <c r="BG639" s="9">
        <v>6</v>
      </c>
      <c r="BH639" s="9">
        <v>7</v>
      </c>
      <c r="BI639" s="9">
        <v>8</v>
      </c>
      <c r="BJ639" s="9">
        <v>9</v>
      </c>
      <c r="BK639" s="9">
        <v>10</v>
      </c>
      <c r="BL639" s="9">
        <v>11</v>
      </c>
      <c r="BM639" s="9">
        <v>12</v>
      </c>
      <c r="BN639" s="9">
        <v>13</v>
      </c>
      <c r="BO639" s="9">
        <v>14</v>
      </c>
      <c r="BP639" s="9">
        <v>15</v>
      </c>
      <c r="BQ639" s="9">
        <v>16</v>
      </c>
      <c r="BR639" s="9">
        <v>20</v>
      </c>
      <c r="BS639" s="9">
        <v>21</v>
      </c>
      <c r="BT639" s="9">
        <v>1</v>
      </c>
      <c r="BU639" s="9">
        <v>2</v>
      </c>
      <c r="BV639" s="9">
        <v>3</v>
      </c>
      <c r="BW639" s="9" t="s">
        <v>1798</v>
      </c>
      <c r="BX639" s="9">
        <v>5</v>
      </c>
      <c r="BY639" s="9">
        <v>6</v>
      </c>
      <c r="BZ639" s="9">
        <v>7</v>
      </c>
      <c r="CA639" s="9" t="s">
        <v>1917</v>
      </c>
      <c r="CB639" s="121">
        <v>9</v>
      </c>
    </row>
    <row r="640" spans="1:80" x14ac:dyDescent="0.25">
      <c r="A640" s="1" t="s">
        <v>238</v>
      </c>
      <c r="B640" s="1" t="s">
        <v>100</v>
      </c>
      <c r="C640" s="4" t="s">
        <v>28</v>
      </c>
      <c r="D640" s="79" t="s">
        <v>338</v>
      </c>
      <c r="E640" s="78" t="s">
        <v>1</v>
      </c>
      <c r="F640" s="78" t="s">
        <v>1</v>
      </c>
      <c r="G640" s="2" t="s">
        <v>1</v>
      </c>
      <c r="H640" s="2" t="s">
        <v>339</v>
      </c>
      <c r="I640" s="3" t="s">
        <v>1</v>
      </c>
      <c r="J640" s="3">
        <f t="shared" ref="J640:J675" si="1843">SUM(K640,L640,P640,Q640)</f>
        <v>0</v>
      </c>
      <c r="K640" s="3" t="s">
        <v>1</v>
      </c>
      <c r="L640" s="3"/>
      <c r="M640" s="3" t="s">
        <v>1</v>
      </c>
      <c r="N640" s="3" t="s">
        <v>1</v>
      </c>
      <c r="O640" s="3" t="s">
        <v>1</v>
      </c>
      <c r="P640" s="26"/>
      <c r="Q640" s="3" t="s">
        <v>1</v>
      </c>
      <c r="R640" s="3" t="s">
        <v>1</v>
      </c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>
        <v>0</v>
      </c>
      <c r="AI640" s="3">
        <v>0</v>
      </c>
      <c r="AJ640" s="3" t="s">
        <v>1</v>
      </c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>
        <v>0</v>
      </c>
      <c r="BA640" s="3">
        <v>0</v>
      </c>
      <c r="BB640" s="3" t="s">
        <v>1</v>
      </c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>
        <v>0</v>
      </c>
      <c r="BS640" s="3">
        <v>0</v>
      </c>
      <c r="BT640" s="3">
        <v>0</v>
      </c>
      <c r="BU640" s="3"/>
      <c r="BV640" s="3"/>
      <c r="BW640" s="3">
        <f t="shared" si="1725"/>
        <v>0</v>
      </c>
      <c r="BX640" s="3"/>
      <c r="BY640" s="3"/>
      <c r="BZ640" s="3"/>
      <c r="CA640" s="3">
        <f t="shared" ref="CA640:CA675" si="1844">BV640+BW640</f>
        <v>0</v>
      </c>
      <c r="CB640" s="122"/>
    </row>
    <row r="641" spans="1:80" ht="33.75" x14ac:dyDescent="0.25">
      <c r="A641" s="1" t="s">
        <v>1</v>
      </c>
      <c r="B641" s="1" t="s">
        <v>1</v>
      </c>
      <c r="C641" s="1" t="s">
        <v>1</v>
      </c>
      <c r="D641" s="78" t="s">
        <v>1</v>
      </c>
      <c r="E641" s="78" t="s">
        <v>1</v>
      </c>
      <c r="F641" s="78" t="s">
        <v>1</v>
      </c>
      <c r="G641" s="2" t="s">
        <v>1</v>
      </c>
      <c r="H641" s="10" t="s">
        <v>30</v>
      </c>
      <c r="I641" s="11">
        <f>SUM(I642,I651,I653)</f>
        <v>9097072</v>
      </c>
      <c r="J641" s="11">
        <f t="shared" si="1843"/>
        <v>10159561</v>
      </c>
      <c r="K641" s="11">
        <f t="shared" ref="K641" si="1845">SUM(K642,K651,K653)</f>
        <v>10096711</v>
      </c>
      <c r="L641" s="11">
        <f t="shared" ref="L641:L674" si="1846">SUM(M641:O641)</f>
        <v>62850</v>
      </c>
      <c r="M641" s="11">
        <f t="shared" ref="M641:Q641" si="1847">SUM(M642,M651,M653)</f>
        <v>0</v>
      </c>
      <c r="N641" s="11">
        <f t="shared" si="1847"/>
        <v>0</v>
      </c>
      <c r="O641" s="11">
        <f t="shared" si="1847"/>
        <v>62850</v>
      </c>
      <c r="P641" s="11">
        <f t="shared" si="1847"/>
        <v>0</v>
      </c>
      <c r="Q641" s="11">
        <f t="shared" si="1847"/>
        <v>0</v>
      </c>
      <c r="R641" s="11">
        <f t="shared" ref="R641:AG641" si="1848">SUM(R642,R651,R653)</f>
        <v>0</v>
      </c>
      <c r="S641" s="11">
        <f t="shared" si="1848"/>
        <v>0</v>
      </c>
      <c r="T641" s="11">
        <f t="shared" si="1848"/>
        <v>0</v>
      </c>
      <c r="U641" s="11">
        <f t="shared" si="1848"/>
        <v>0</v>
      </c>
      <c r="V641" s="11">
        <f t="shared" si="1848"/>
        <v>0</v>
      </c>
      <c r="W641" s="11">
        <f t="shared" si="1848"/>
        <v>0</v>
      </c>
      <c r="X641" s="11">
        <f t="shared" ref="X641" si="1849">SUM(X642,X651,X653)</f>
        <v>0</v>
      </c>
      <c r="Y641" s="11">
        <f t="shared" si="1848"/>
        <v>0</v>
      </c>
      <c r="Z641" s="11">
        <f t="shared" si="1848"/>
        <v>0</v>
      </c>
      <c r="AA641" s="11">
        <f t="shared" si="1848"/>
        <v>0</v>
      </c>
      <c r="AB641" s="11">
        <f t="shared" si="1848"/>
        <v>0</v>
      </c>
      <c r="AC641" s="11">
        <f t="shared" si="1848"/>
        <v>0</v>
      </c>
      <c r="AD641" s="11">
        <f t="shared" si="1848"/>
        <v>0</v>
      </c>
      <c r="AE641" s="11">
        <f t="shared" si="1848"/>
        <v>0</v>
      </c>
      <c r="AF641" s="11">
        <f t="shared" si="1848"/>
        <v>0</v>
      </c>
      <c r="AG641" s="11">
        <f t="shared" si="1848"/>
        <v>0</v>
      </c>
      <c r="AH641" s="11">
        <v>0</v>
      </c>
      <c r="AI641" s="11">
        <v>0</v>
      </c>
      <c r="AJ641" s="11">
        <f t="shared" ref="AJ641:AY641" si="1850">SUM(AJ642,AJ651,AJ653)</f>
        <v>0</v>
      </c>
      <c r="AK641" s="11">
        <f t="shared" si="1850"/>
        <v>0</v>
      </c>
      <c r="AL641" s="11">
        <f t="shared" si="1850"/>
        <v>0</v>
      </c>
      <c r="AM641" s="11">
        <f t="shared" si="1850"/>
        <v>0</v>
      </c>
      <c r="AN641" s="11">
        <f t="shared" si="1850"/>
        <v>0</v>
      </c>
      <c r="AO641" s="11">
        <f t="shared" si="1850"/>
        <v>0</v>
      </c>
      <c r="AP641" s="11">
        <f t="shared" ref="AP641" si="1851">SUM(AP642,AP651,AP653)</f>
        <v>0</v>
      </c>
      <c r="AQ641" s="11">
        <f t="shared" si="1850"/>
        <v>0</v>
      </c>
      <c r="AR641" s="11">
        <f t="shared" si="1850"/>
        <v>0</v>
      </c>
      <c r="AS641" s="11">
        <f t="shared" si="1850"/>
        <v>0</v>
      </c>
      <c r="AT641" s="11">
        <f t="shared" si="1850"/>
        <v>0</v>
      </c>
      <c r="AU641" s="11">
        <f t="shared" si="1850"/>
        <v>0</v>
      </c>
      <c r="AV641" s="11">
        <f t="shared" si="1850"/>
        <v>0</v>
      </c>
      <c r="AW641" s="11">
        <f t="shared" si="1850"/>
        <v>0</v>
      </c>
      <c r="AX641" s="11">
        <f t="shared" si="1850"/>
        <v>0</v>
      </c>
      <c r="AY641" s="11">
        <f t="shared" si="1850"/>
        <v>0</v>
      </c>
      <c r="AZ641" s="11">
        <v>0</v>
      </c>
      <c r="BA641" s="11">
        <v>0</v>
      </c>
      <c r="BB641" s="11">
        <f t="shared" ref="BB641:BQ641" si="1852">SUM(BB642,BB651,BB653)</f>
        <v>62850</v>
      </c>
      <c r="BC641" s="11">
        <f t="shared" si="1852"/>
        <v>8255</v>
      </c>
      <c r="BD641" s="11">
        <f t="shared" si="1852"/>
        <v>0</v>
      </c>
      <c r="BE641" s="11">
        <f t="shared" si="1852"/>
        <v>0</v>
      </c>
      <c r="BF641" s="11">
        <f t="shared" si="1852"/>
        <v>0</v>
      </c>
      <c r="BG641" s="11">
        <f t="shared" si="1852"/>
        <v>0</v>
      </c>
      <c r="BH641" s="11">
        <f t="shared" ref="BH641" si="1853">SUM(BH642,BH651,BH653)</f>
        <v>71105</v>
      </c>
      <c r="BI641" s="11">
        <f t="shared" si="1852"/>
        <v>0</v>
      </c>
      <c r="BJ641" s="11">
        <f t="shared" si="1852"/>
        <v>0</v>
      </c>
      <c r="BK641" s="11">
        <f t="shared" si="1852"/>
        <v>8255</v>
      </c>
      <c r="BL641" s="11">
        <f t="shared" si="1852"/>
        <v>0</v>
      </c>
      <c r="BM641" s="11">
        <f t="shared" si="1852"/>
        <v>0</v>
      </c>
      <c r="BN641" s="11">
        <f t="shared" si="1852"/>
        <v>0</v>
      </c>
      <c r="BO641" s="11">
        <f t="shared" si="1852"/>
        <v>0</v>
      </c>
      <c r="BP641" s="11">
        <f t="shared" si="1852"/>
        <v>0</v>
      </c>
      <c r="BQ641" s="11">
        <f t="shared" si="1852"/>
        <v>0</v>
      </c>
      <c r="BR641" s="11">
        <v>8255</v>
      </c>
      <c r="BS641" s="11">
        <v>62850</v>
      </c>
      <c r="BT641" s="11">
        <f t="shared" ref="BT641:BZ641" si="1854">SUM(BT642,BT651,BT653)</f>
        <v>10707591</v>
      </c>
      <c r="BU641" s="11">
        <f t="shared" si="1854"/>
        <v>10644741</v>
      </c>
      <c r="BV641" s="11">
        <f t="shared" si="1854"/>
        <v>5672753</v>
      </c>
      <c r="BW641" s="11">
        <f t="shared" si="1854"/>
        <v>2475450</v>
      </c>
      <c r="BX641" s="11">
        <f t="shared" si="1854"/>
        <v>896550</v>
      </c>
      <c r="BY641" s="11">
        <f t="shared" si="1854"/>
        <v>785450</v>
      </c>
      <c r="BZ641" s="11">
        <f t="shared" si="1854"/>
        <v>793450</v>
      </c>
      <c r="CA641" s="11">
        <f t="shared" si="1844"/>
        <v>8148203</v>
      </c>
      <c r="CB641" s="123">
        <f t="shared" ref="CB641:CB674" si="1855">IF(BU641=0,"-",CA641/BU641*100)</f>
        <v>76.546747356276683</v>
      </c>
    </row>
    <row r="642" spans="1:80" x14ac:dyDescent="0.25">
      <c r="A642" s="4" t="s">
        <v>238</v>
      </c>
      <c r="B642" s="4" t="s">
        <v>100</v>
      </c>
      <c r="C642" s="4" t="s">
        <v>28</v>
      </c>
      <c r="D642" s="79" t="s">
        <v>338</v>
      </c>
      <c r="E642" s="78" t="s">
        <v>31</v>
      </c>
      <c r="F642" s="78" t="s">
        <v>1</v>
      </c>
      <c r="G642" s="2" t="s">
        <v>1</v>
      </c>
      <c r="H642" s="2" t="s">
        <v>32</v>
      </c>
      <c r="I642" s="12">
        <f>SUM(I643:I644)</f>
        <v>7202170</v>
      </c>
      <c r="J642" s="12">
        <f t="shared" si="1843"/>
        <v>8275405</v>
      </c>
      <c r="K642" s="12">
        <f t="shared" ref="K642" si="1856">SUM(K643:K644)</f>
        <v>8223705</v>
      </c>
      <c r="L642" s="12">
        <f t="shared" si="1846"/>
        <v>51700</v>
      </c>
      <c r="M642" s="12">
        <f t="shared" ref="M642:Q642" si="1857">SUM(M643:M644)</f>
        <v>0</v>
      </c>
      <c r="N642" s="12">
        <f t="shared" si="1857"/>
        <v>0</v>
      </c>
      <c r="O642" s="12">
        <f t="shared" si="1857"/>
        <v>51700</v>
      </c>
      <c r="P642" s="12">
        <f t="shared" si="1857"/>
        <v>0</v>
      </c>
      <c r="Q642" s="12">
        <f t="shared" si="1857"/>
        <v>0</v>
      </c>
      <c r="R642" s="12">
        <f t="shared" ref="R642:AG642" si="1858">SUM(R643:R644)</f>
        <v>0</v>
      </c>
      <c r="S642" s="12">
        <f t="shared" si="1858"/>
        <v>0</v>
      </c>
      <c r="T642" s="12">
        <f t="shared" si="1858"/>
        <v>0</v>
      </c>
      <c r="U642" s="12">
        <f t="shared" si="1858"/>
        <v>0</v>
      </c>
      <c r="V642" s="12">
        <f t="shared" si="1858"/>
        <v>0</v>
      </c>
      <c r="W642" s="12">
        <f t="shared" si="1858"/>
        <v>0</v>
      </c>
      <c r="X642" s="12">
        <f t="shared" ref="X642" si="1859">SUM(X643:X644)</f>
        <v>0</v>
      </c>
      <c r="Y642" s="12">
        <f t="shared" si="1858"/>
        <v>0</v>
      </c>
      <c r="Z642" s="12">
        <f t="shared" si="1858"/>
        <v>0</v>
      </c>
      <c r="AA642" s="12">
        <f t="shared" si="1858"/>
        <v>0</v>
      </c>
      <c r="AB642" s="12">
        <f t="shared" si="1858"/>
        <v>0</v>
      </c>
      <c r="AC642" s="12">
        <f t="shared" si="1858"/>
        <v>0</v>
      </c>
      <c r="AD642" s="12">
        <f t="shared" si="1858"/>
        <v>0</v>
      </c>
      <c r="AE642" s="12">
        <f t="shared" si="1858"/>
        <v>0</v>
      </c>
      <c r="AF642" s="12">
        <f t="shared" si="1858"/>
        <v>0</v>
      </c>
      <c r="AG642" s="12">
        <f t="shared" si="1858"/>
        <v>0</v>
      </c>
      <c r="AH642" s="12">
        <v>0</v>
      </c>
      <c r="AI642" s="12">
        <v>0</v>
      </c>
      <c r="AJ642" s="12">
        <f t="shared" ref="AJ642:AY642" si="1860">SUM(AJ643:AJ644)</f>
        <v>0</v>
      </c>
      <c r="AK642" s="12">
        <f t="shared" si="1860"/>
        <v>0</v>
      </c>
      <c r="AL642" s="12">
        <f t="shared" si="1860"/>
        <v>0</v>
      </c>
      <c r="AM642" s="12">
        <f t="shared" si="1860"/>
        <v>0</v>
      </c>
      <c r="AN642" s="12">
        <f t="shared" si="1860"/>
        <v>0</v>
      </c>
      <c r="AO642" s="12">
        <f t="shared" si="1860"/>
        <v>0</v>
      </c>
      <c r="AP642" s="12">
        <f t="shared" ref="AP642" si="1861">SUM(AP643:AP644)</f>
        <v>0</v>
      </c>
      <c r="AQ642" s="12">
        <f t="shared" si="1860"/>
        <v>0</v>
      </c>
      <c r="AR642" s="12">
        <f t="shared" si="1860"/>
        <v>0</v>
      </c>
      <c r="AS642" s="12">
        <f t="shared" si="1860"/>
        <v>0</v>
      </c>
      <c r="AT642" s="12">
        <f t="shared" si="1860"/>
        <v>0</v>
      </c>
      <c r="AU642" s="12">
        <f t="shared" si="1860"/>
        <v>0</v>
      </c>
      <c r="AV642" s="12">
        <f t="shared" si="1860"/>
        <v>0</v>
      </c>
      <c r="AW642" s="12">
        <f t="shared" si="1860"/>
        <v>0</v>
      </c>
      <c r="AX642" s="12">
        <f t="shared" si="1860"/>
        <v>0</v>
      </c>
      <c r="AY642" s="12">
        <f t="shared" si="1860"/>
        <v>0</v>
      </c>
      <c r="AZ642" s="12">
        <v>0</v>
      </c>
      <c r="BA642" s="12">
        <v>0</v>
      </c>
      <c r="BB642" s="12">
        <f t="shared" ref="BB642:BQ642" si="1862">SUM(BB643:BB644)</f>
        <v>51700</v>
      </c>
      <c r="BC642" s="12">
        <f t="shared" si="1862"/>
        <v>7500</v>
      </c>
      <c r="BD642" s="12">
        <f t="shared" si="1862"/>
        <v>0</v>
      </c>
      <c r="BE642" s="12">
        <f t="shared" si="1862"/>
        <v>0</v>
      </c>
      <c r="BF642" s="12">
        <f t="shared" si="1862"/>
        <v>0</v>
      </c>
      <c r="BG642" s="12">
        <f t="shared" si="1862"/>
        <v>0</v>
      </c>
      <c r="BH642" s="12">
        <f t="shared" ref="BH642" si="1863">SUM(BH643:BH644)</f>
        <v>59200</v>
      </c>
      <c r="BI642" s="12">
        <f t="shared" si="1862"/>
        <v>0</v>
      </c>
      <c r="BJ642" s="12">
        <f t="shared" si="1862"/>
        <v>0</v>
      </c>
      <c r="BK642" s="12">
        <f t="shared" si="1862"/>
        <v>7500</v>
      </c>
      <c r="BL642" s="12">
        <f t="shared" si="1862"/>
        <v>0</v>
      </c>
      <c r="BM642" s="12">
        <f t="shared" si="1862"/>
        <v>0</v>
      </c>
      <c r="BN642" s="12">
        <f t="shared" si="1862"/>
        <v>0</v>
      </c>
      <c r="BO642" s="12">
        <f t="shared" si="1862"/>
        <v>0</v>
      </c>
      <c r="BP642" s="12">
        <f t="shared" si="1862"/>
        <v>0</v>
      </c>
      <c r="BQ642" s="12">
        <f t="shared" si="1862"/>
        <v>0</v>
      </c>
      <c r="BR642" s="12">
        <v>7500</v>
      </c>
      <c r="BS642" s="12">
        <v>51700</v>
      </c>
      <c r="BT642" s="12">
        <f t="shared" ref="BT642:BW642" si="1864">SUM(BT643:BT644)</f>
        <v>8456152</v>
      </c>
      <c r="BU642" s="12">
        <f t="shared" ref="BU642:BV642" si="1865">SUM(BU643:BU644)</f>
        <v>8416042</v>
      </c>
      <c r="BV642" s="12">
        <f t="shared" si="1865"/>
        <v>4430139</v>
      </c>
      <c r="BW642" s="12">
        <f t="shared" si="1864"/>
        <v>2035500</v>
      </c>
      <c r="BX642" s="12">
        <f t="shared" ref="BX642:BZ642" si="1866">SUM(BX643:BX644)</f>
        <v>698500</v>
      </c>
      <c r="BY642" s="12">
        <f t="shared" si="1866"/>
        <v>664500</v>
      </c>
      <c r="BZ642" s="12">
        <f t="shared" si="1866"/>
        <v>672500</v>
      </c>
      <c r="CA642" s="12">
        <f t="shared" si="1844"/>
        <v>6465639</v>
      </c>
      <c r="CB642" s="124">
        <f t="shared" si="1855"/>
        <v>76.82517506447806</v>
      </c>
    </row>
    <row r="643" spans="1:80" x14ac:dyDescent="0.25">
      <c r="A643" s="4" t="s">
        <v>238</v>
      </c>
      <c r="B643" s="4" t="s">
        <v>100</v>
      </c>
      <c r="C643" s="4" t="s">
        <v>28</v>
      </c>
      <c r="D643" s="79" t="s">
        <v>338</v>
      </c>
      <c r="E643" s="89">
        <v>6111</v>
      </c>
      <c r="F643" s="79"/>
      <c r="G643" s="74" t="s">
        <v>1890</v>
      </c>
      <c r="H643" s="13" t="s">
        <v>33</v>
      </c>
      <c r="I643" s="14">
        <v>6514250</v>
      </c>
      <c r="J643" s="14">
        <f t="shared" si="1843"/>
        <v>7559705</v>
      </c>
      <c r="K643" s="14">
        <v>7513705</v>
      </c>
      <c r="L643" s="14">
        <f t="shared" si="1846"/>
        <v>46000</v>
      </c>
      <c r="M643" s="14">
        <v>0</v>
      </c>
      <c r="N643" s="14">
        <v>0</v>
      </c>
      <c r="O643" s="14">
        <v>46000</v>
      </c>
      <c r="P643" s="14">
        <v>0</v>
      </c>
      <c r="Q643" s="14">
        <v>0</v>
      </c>
      <c r="R643" s="14">
        <v>0</v>
      </c>
      <c r="S643" s="14"/>
      <c r="T643" s="14"/>
      <c r="U643" s="14"/>
      <c r="V643" s="14"/>
      <c r="W643" s="14"/>
      <c r="X643" s="14">
        <f t="shared" si="1749"/>
        <v>0</v>
      </c>
      <c r="Y643" s="14"/>
      <c r="Z643" s="14"/>
      <c r="AA643" s="14"/>
      <c r="AB643" s="14"/>
      <c r="AC643" s="14"/>
      <c r="AD643" s="14"/>
      <c r="AE643" s="14"/>
      <c r="AF643" s="14"/>
      <c r="AG643" s="14"/>
      <c r="AH643" s="14">
        <v>0</v>
      </c>
      <c r="AI643" s="14">
        <v>0</v>
      </c>
      <c r="AJ643" s="14">
        <v>0</v>
      </c>
      <c r="AK643" s="14"/>
      <c r="AL643" s="14"/>
      <c r="AM643" s="14"/>
      <c r="AN643" s="14"/>
      <c r="AO643" s="14"/>
      <c r="AP643" s="14">
        <f t="shared" si="1750"/>
        <v>0</v>
      </c>
      <c r="AQ643" s="14"/>
      <c r="AR643" s="14"/>
      <c r="AS643" s="14"/>
      <c r="AT643" s="14"/>
      <c r="AU643" s="14"/>
      <c r="AV643" s="14"/>
      <c r="AW643" s="14"/>
      <c r="AX643" s="14"/>
      <c r="AY643" s="14"/>
      <c r="AZ643" s="14">
        <v>0</v>
      </c>
      <c r="BA643" s="14">
        <v>0</v>
      </c>
      <c r="BB643" s="14">
        <v>46000</v>
      </c>
      <c r="BC643" s="14">
        <v>6000</v>
      </c>
      <c r="BD643" s="14"/>
      <c r="BE643" s="14"/>
      <c r="BF643" s="14"/>
      <c r="BG643" s="14"/>
      <c r="BH643" s="14">
        <f t="shared" si="1751"/>
        <v>52000</v>
      </c>
      <c r="BI643" s="14"/>
      <c r="BJ643" s="14"/>
      <c r="BK643" s="14">
        <v>6000</v>
      </c>
      <c r="BL643" s="14"/>
      <c r="BM643" s="14"/>
      <c r="BN643" s="14"/>
      <c r="BO643" s="14"/>
      <c r="BP643" s="14"/>
      <c r="BQ643" s="14"/>
      <c r="BR643" s="14">
        <v>6000</v>
      </c>
      <c r="BS643" s="14">
        <v>46000</v>
      </c>
      <c r="BT643" s="14">
        <v>7740452</v>
      </c>
      <c r="BU643" s="14">
        <v>7706042</v>
      </c>
      <c r="BV643" s="14">
        <v>4002146</v>
      </c>
      <c r="BW643" s="14">
        <f t="shared" si="1725"/>
        <v>1920000</v>
      </c>
      <c r="BX643" s="14">
        <v>660000</v>
      </c>
      <c r="BY643" s="14">
        <v>630000</v>
      </c>
      <c r="BZ643" s="14">
        <v>630000</v>
      </c>
      <c r="CA643" s="14">
        <f t="shared" si="1844"/>
        <v>5922146</v>
      </c>
      <c r="CB643" s="122">
        <f t="shared" si="1855"/>
        <v>76.850684177428562</v>
      </c>
    </row>
    <row r="644" spans="1:80" x14ac:dyDescent="0.25">
      <c r="A644" s="1" t="s">
        <v>238</v>
      </c>
      <c r="B644" s="1" t="s">
        <v>100</v>
      </c>
      <c r="C644" s="1" t="s">
        <v>28</v>
      </c>
      <c r="D644" s="82" t="s">
        <v>338</v>
      </c>
      <c r="E644" s="82" t="s">
        <v>34</v>
      </c>
      <c r="F644" s="79" t="s">
        <v>1</v>
      </c>
      <c r="G644" s="13" t="s">
        <v>1</v>
      </c>
      <c r="H644" s="2" t="s">
        <v>35</v>
      </c>
      <c r="I644" s="12">
        <f>SUM(I645:I650)</f>
        <v>687920</v>
      </c>
      <c r="J644" s="12">
        <f t="shared" si="1843"/>
        <v>715700</v>
      </c>
      <c r="K644" s="12">
        <f t="shared" ref="K644" si="1867">SUM(K645:K650)</f>
        <v>710000</v>
      </c>
      <c r="L644" s="12">
        <f t="shared" si="1846"/>
        <v>5700</v>
      </c>
      <c r="M644" s="12">
        <f t="shared" ref="M644:Q644" si="1868">SUM(M645:M650)</f>
        <v>0</v>
      </c>
      <c r="N644" s="12">
        <f t="shared" si="1868"/>
        <v>0</v>
      </c>
      <c r="O644" s="12">
        <f t="shared" si="1868"/>
        <v>5700</v>
      </c>
      <c r="P644" s="12">
        <f t="shared" si="1868"/>
        <v>0</v>
      </c>
      <c r="Q644" s="12">
        <f t="shared" si="1868"/>
        <v>0</v>
      </c>
      <c r="R644" s="12">
        <f t="shared" ref="R644:AG644" si="1869">SUM(R645:R650)</f>
        <v>0</v>
      </c>
      <c r="S644" s="12">
        <f t="shared" si="1869"/>
        <v>0</v>
      </c>
      <c r="T644" s="12">
        <f t="shared" si="1869"/>
        <v>0</v>
      </c>
      <c r="U644" s="12">
        <f t="shared" si="1869"/>
        <v>0</v>
      </c>
      <c r="V644" s="12">
        <f t="shared" si="1869"/>
        <v>0</v>
      </c>
      <c r="W644" s="12">
        <f t="shared" si="1869"/>
        <v>0</v>
      </c>
      <c r="X644" s="12">
        <f t="shared" si="1869"/>
        <v>0</v>
      </c>
      <c r="Y644" s="12">
        <f t="shared" si="1869"/>
        <v>0</v>
      </c>
      <c r="Z644" s="12">
        <f t="shared" si="1869"/>
        <v>0</v>
      </c>
      <c r="AA644" s="12">
        <f t="shared" si="1869"/>
        <v>0</v>
      </c>
      <c r="AB644" s="12">
        <f t="shared" si="1869"/>
        <v>0</v>
      </c>
      <c r="AC644" s="12">
        <f t="shared" si="1869"/>
        <v>0</v>
      </c>
      <c r="AD644" s="12">
        <f t="shared" si="1869"/>
        <v>0</v>
      </c>
      <c r="AE644" s="12">
        <f t="shared" si="1869"/>
        <v>0</v>
      </c>
      <c r="AF644" s="12">
        <f t="shared" si="1869"/>
        <v>0</v>
      </c>
      <c r="AG644" s="12">
        <f t="shared" si="1869"/>
        <v>0</v>
      </c>
      <c r="AH644" s="12">
        <v>0</v>
      </c>
      <c r="AI644" s="12">
        <v>0</v>
      </c>
      <c r="AJ644" s="12">
        <f t="shared" ref="AJ644:AY644" si="1870">SUM(AJ645:AJ650)</f>
        <v>0</v>
      </c>
      <c r="AK644" s="12">
        <f t="shared" si="1870"/>
        <v>0</v>
      </c>
      <c r="AL644" s="12">
        <f t="shared" si="1870"/>
        <v>0</v>
      </c>
      <c r="AM644" s="12">
        <f t="shared" si="1870"/>
        <v>0</v>
      </c>
      <c r="AN644" s="12">
        <f t="shared" si="1870"/>
        <v>0</v>
      </c>
      <c r="AO644" s="12">
        <f t="shared" si="1870"/>
        <v>0</v>
      </c>
      <c r="AP644" s="12">
        <f t="shared" si="1870"/>
        <v>0</v>
      </c>
      <c r="AQ644" s="12">
        <f t="shared" si="1870"/>
        <v>0</v>
      </c>
      <c r="AR644" s="12">
        <f t="shared" si="1870"/>
        <v>0</v>
      </c>
      <c r="AS644" s="12">
        <f t="shared" si="1870"/>
        <v>0</v>
      </c>
      <c r="AT644" s="12">
        <f t="shared" si="1870"/>
        <v>0</v>
      </c>
      <c r="AU644" s="12">
        <f t="shared" si="1870"/>
        <v>0</v>
      </c>
      <c r="AV644" s="12">
        <f t="shared" si="1870"/>
        <v>0</v>
      </c>
      <c r="AW644" s="12">
        <f t="shared" si="1870"/>
        <v>0</v>
      </c>
      <c r="AX644" s="12">
        <f t="shared" si="1870"/>
        <v>0</v>
      </c>
      <c r="AY644" s="12">
        <f t="shared" si="1870"/>
        <v>0</v>
      </c>
      <c r="AZ644" s="12">
        <v>0</v>
      </c>
      <c r="BA644" s="12">
        <v>0</v>
      </c>
      <c r="BB644" s="12">
        <f t="shared" ref="BB644:BQ644" si="1871">SUM(BB645:BB650)</f>
        <v>5700</v>
      </c>
      <c r="BC644" s="12">
        <f t="shared" si="1871"/>
        <v>1500</v>
      </c>
      <c r="BD644" s="12">
        <f t="shared" si="1871"/>
        <v>0</v>
      </c>
      <c r="BE644" s="12">
        <f t="shared" si="1871"/>
        <v>0</v>
      </c>
      <c r="BF644" s="12">
        <f t="shared" si="1871"/>
        <v>0</v>
      </c>
      <c r="BG644" s="12">
        <f t="shared" si="1871"/>
        <v>0</v>
      </c>
      <c r="BH644" s="12">
        <f t="shared" si="1871"/>
        <v>7200</v>
      </c>
      <c r="BI644" s="12">
        <f t="shared" si="1871"/>
        <v>0</v>
      </c>
      <c r="BJ644" s="12">
        <f t="shared" si="1871"/>
        <v>0</v>
      </c>
      <c r="BK644" s="12">
        <f t="shared" si="1871"/>
        <v>1500</v>
      </c>
      <c r="BL644" s="12">
        <f t="shared" si="1871"/>
        <v>0</v>
      </c>
      <c r="BM644" s="12">
        <f t="shared" si="1871"/>
        <v>0</v>
      </c>
      <c r="BN644" s="12">
        <f t="shared" si="1871"/>
        <v>0</v>
      </c>
      <c r="BO644" s="12">
        <f t="shared" si="1871"/>
        <v>0</v>
      </c>
      <c r="BP644" s="12">
        <f t="shared" si="1871"/>
        <v>0</v>
      </c>
      <c r="BQ644" s="12">
        <f t="shared" si="1871"/>
        <v>0</v>
      </c>
      <c r="BR644" s="12">
        <v>1500</v>
      </c>
      <c r="BS644" s="12">
        <v>5700</v>
      </c>
      <c r="BT644" s="12">
        <f t="shared" ref="BT644:BX644" si="1872">SUM(BT645:BT650)</f>
        <v>715700</v>
      </c>
      <c r="BU644" s="12">
        <f t="shared" si="1872"/>
        <v>710000</v>
      </c>
      <c r="BV644" s="12">
        <f t="shared" si="1872"/>
        <v>427993</v>
      </c>
      <c r="BW644" s="12">
        <f t="shared" si="1872"/>
        <v>115500</v>
      </c>
      <c r="BX644" s="12">
        <f t="shared" si="1872"/>
        <v>38500</v>
      </c>
      <c r="BY644" s="12">
        <f t="shared" ref="BY644" si="1873">SUM(BY645:BY650)</f>
        <v>34500</v>
      </c>
      <c r="BZ644" s="12">
        <f t="shared" ref="BZ644" si="1874">SUM(BZ645:BZ650)</f>
        <v>42500</v>
      </c>
      <c r="CA644" s="12">
        <f t="shared" si="1844"/>
        <v>543493</v>
      </c>
      <c r="CB644" s="124">
        <f t="shared" si="1855"/>
        <v>76.548309859154926</v>
      </c>
    </row>
    <row r="645" spans="1:80" x14ac:dyDescent="0.25">
      <c r="A645" s="4" t="s">
        <v>238</v>
      </c>
      <c r="B645" s="4" t="s">
        <v>100</v>
      </c>
      <c r="C645" s="4" t="s">
        <v>28</v>
      </c>
      <c r="D645" s="79" t="s">
        <v>338</v>
      </c>
      <c r="E645" s="89">
        <v>6112</v>
      </c>
      <c r="F645" s="79" t="s">
        <v>340</v>
      </c>
      <c r="G645" s="74" t="s">
        <v>1890</v>
      </c>
      <c r="H645" s="13" t="s">
        <v>92</v>
      </c>
      <c r="I645" s="14">
        <v>128940</v>
      </c>
      <c r="J645" s="14">
        <f t="shared" si="1843"/>
        <v>123000</v>
      </c>
      <c r="K645" s="14">
        <v>122000</v>
      </c>
      <c r="L645" s="14">
        <f t="shared" si="1846"/>
        <v>1000</v>
      </c>
      <c r="M645" s="14">
        <v>0</v>
      </c>
      <c r="N645" s="14">
        <v>0</v>
      </c>
      <c r="O645" s="14">
        <v>1000</v>
      </c>
      <c r="P645" s="14">
        <v>0</v>
      </c>
      <c r="Q645" s="14">
        <v>0</v>
      </c>
      <c r="R645" s="14">
        <v>0</v>
      </c>
      <c r="S645" s="14"/>
      <c r="T645" s="14"/>
      <c r="U645" s="14"/>
      <c r="V645" s="14"/>
      <c r="W645" s="14"/>
      <c r="X645" s="14">
        <f t="shared" si="1749"/>
        <v>0</v>
      </c>
      <c r="Y645" s="14"/>
      <c r="Z645" s="14"/>
      <c r="AA645" s="14"/>
      <c r="AB645" s="14"/>
      <c r="AC645" s="14"/>
      <c r="AD645" s="14"/>
      <c r="AE645" s="14"/>
      <c r="AF645" s="14"/>
      <c r="AG645" s="14"/>
      <c r="AH645" s="14">
        <v>0</v>
      </c>
      <c r="AI645" s="14">
        <v>0</v>
      </c>
      <c r="AJ645" s="14">
        <v>0</v>
      </c>
      <c r="AK645" s="14"/>
      <c r="AL645" s="14"/>
      <c r="AM645" s="14"/>
      <c r="AN645" s="14"/>
      <c r="AO645" s="14"/>
      <c r="AP645" s="14">
        <f t="shared" si="1750"/>
        <v>0</v>
      </c>
      <c r="AQ645" s="14"/>
      <c r="AR645" s="14"/>
      <c r="AS645" s="14"/>
      <c r="AT645" s="14"/>
      <c r="AU645" s="14"/>
      <c r="AV645" s="14"/>
      <c r="AW645" s="14"/>
      <c r="AX645" s="14"/>
      <c r="AY645" s="14"/>
      <c r="AZ645" s="14">
        <v>0</v>
      </c>
      <c r="BA645" s="14">
        <v>0</v>
      </c>
      <c r="BB645" s="14">
        <v>1000</v>
      </c>
      <c r="BC645" s="14">
        <v>1500</v>
      </c>
      <c r="BD645" s="14"/>
      <c r="BE645" s="14"/>
      <c r="BF645" s="14"/>
      <c r="BG645" s="14"/>
      <c r="BH645" s="14">
        <f t="shared" si="1751"/>
        <v>2500</v>
      </c>
      <c r="BI645" s="14"/>
      <c r="BJ645" s="14"/>
      <c r="BK645" s="14">
        <v>1500</v>
      </c>
      <c r="BL645" s="14"/>
      <c r="BM645" s="14"/>
      <c r="BN645" s="14"/>
      <c r="BO645" s="14"/>
      <c r="BP645" s="14"/>
      <c r="BQ645" s="14"/>
      <c r="BR645" s="14">
        <v>1500</v>
      </c>
      <c r="BS645" s="14">
        <v>1000</v>
      </c>
      <c r="BT645" s="14">
        <v>123000</v>
      </c>
      <c r="BU645" s="14">
        <v>122000</v>
      </c>
      <c r="BV645" s="14">
        <v>60000</v>
      </c>
      <c r="BW645" s="14">
        <f t="shared" si="1725"/>
        <v>27000</v>
      </c>
      <c r="BX645" s="14">
        <v>9000</v>
      </c>
      <c r="BY645" s="14">
        <v>9000</v>
      </c>
      <c r="BZ645" s="14">
        <v>9000</v>
      </c>
      <c r="CA645" s="14">
        <f t="shared" si="1844"/>
        <v>87000</v>
      </c>
      <c r="CB645" s="122">
        <f t="shared" si="1855"/>
        <v>71.311475409836063</v>
      </c>
    </row>
    <row r="646" spans="1:80" x14ac:dyDescent="0.25">
      <c r="A646" s="4" t="s">
        <v>238</v>
      </c>
      <c r="B646" s="4" t="s">
        <v>100</v>
      </c>
      <c r="C646" s="4" t="s">
        <v>28</v>
      </c>
      <c r="D646" s="79" t="s">
        <v>338</v>
      </c>
      <c r="E646" s="89">
        <v>6112</v>
      </c>
      <c r="F646" s="79" t="s">
        <v>341</v>
      </c>
      <c r="G646" s="74" t="s">
        <v>1890</v>
      </c>
      <c r="H646" s="13" t="s">
        <v>39</v>
      </c>
      <c r="I646" s="14">
        <v>364600</v>
      </c>
      <c r="J646" s="14">
        <f t="shared" si="1843"/>
        <v>394000</v>
      </c>
      <c r="K646" s="14">
        <v>390000</v>
      </c>
      <c r="L646" s="14">
        <f t="shared" si="1846"/>
        <v>4000</v>
      </c>
      <c r="M646" s="14">
        <v>0</v>
      </c>
      <c r="N646" s="14">
        <v>0</v>
      </c>
      <c r="O646" s="14">
        <v>4000</v>
      </c>
      <c r="P646" s="14">
        <v>0</v>
      </c>
      <c r="Q646" s="14">
        <v>0</v>
      </c>
      <c r="R646" s="14">
        <v>0</v>
      </c>
      <c r="S646" s="14"/>
      <c r="T646" s="14"/>
      <c r="U646" s="14"/>
      <c r="V646" s="14"/>
      <c r="W646" s="14"/>
      <c r="X646" s="14">
        <f t="shared" si="1749"/>
        <v>0</v>
      </c>
      <c r="Y646" s="14"/>
      <c r="Z646" s="14"/>
      <c r="AA646" s="14"/>
      <c r="AB646" s="14"/>
      <c r="AC646" s="14"/>
      <c r="AD646" s="14"/>
      <c r="AE646" s="14"/>
      <c r="AF646" s="14"/>
      <c r="AG646" s="14"/>
      <c r="AH646" s="14">
        <v>0</v>
      </c>
      <c r="AI646" s="14">
        <v>0</v>
      </c>
      <c r="AJ646" s="14">
        <v>0</v>
      </c>
      <c r="AK646" s="14"/>
      <c r="AL646" s="14"/>
      <c r="AM646" s="14"/>
      <c r="AN646" s="14"/>
      <c r="AO646" s="14"/>
      <c r="AP646" s="14">
        <f t="shared" si="1750"/>
        <v>0</v>
      </c>
      <c r="AQ646" s="14"/>
      <c r="AR646" s="14"/>
      <c r="AS646" s="14"/>
      <c r="AT646" s="14"/>
      <c r="AU646" s="14"/>
      <c r="AV646" s="14"/>
      <c r="AW646" s="14"/>
      <c r="AX646" s="14"/>
      <c r="AY646" s="14"/>
      <c r="AZ646" s="14">
        <v>0</v>
      </c>
      <c r="BA646" s="14">
        <v>0</v>
      </c>
      <c r="BB646" s="14">
        <v>4000</v>
      </c>
      <c r="BC646" s="14"/>
      <c r="BD646" s="14"/>
      <c r="BE646" s="14"/>
      <c r="BF646" s="14"/>
      <c r="BG646" s="14"/>
      <c r="BH646" s="14">
        <f t="shared" si="1751"/>
        <v>4000</v>
      </c>
      <c r="BI646" s="14"/>
      <c r="BJ646" s="14"/>
      <c r="BK646" s="14"/>
      <c r="BL646" s="14"/>
      <c r="BM646" s="14"/>
      <c r="BN646" s="14"/>
      <c r="BO646" s="14"/>
      <c r="BP646" s="14"/>
      <c r="BQ646" s="14"/>
      <c r="BR646" s="14">
        <v>0</v>
      </c>
      <c r="BS646" s="14">
        <v>4000</v>
      </c>
      <c r="BT646" s="14">
        <v>394000</v>
      </c>
      <c r="BU646" s="14">
        <v>390000</v>
      </c>
      <c r="BV646" s="14">
        <v>223500</v>
      </c>
      <c r="BW646" s="14">
        <f t="shared" si="1725"/>
        <v>83000</v>
      </c>
      <c r="BX646" s="14">
        <v>25000</v>
      </c>
      <c r="BY646" s="14">
        <v>25000</v>
      </c>
      <c r="BZ646" s="14">
        <v>33000</v>
      </c>
      <c r="CA646" s="14">
        <f t="shared" si="1844"/>
        <v>306500</v>
      </c>
      <c r="CB646" s="122">
        <f t="shared" si="1855"/>
        <v>78.589743589743591</v>
      </c>
    </row>
    <row r="647" spans="1:80" x14ac:dyDescent="0.25">
      <c r="A647" s="4" t="s">
        <v>238</v>
      </c>
      <c r="B647" s="4" t="s">
        <v>100</v>
      </c>
      <c r="C647" s="4" t="s">
        <v>28</v>
      </c>
      <c r="D647" s="79" t="s">
        <v>338</v>
      </c>
      <c r="E647" s="89">
        <v>6112</v>
      </c>
      <c r="F647" s="79" t="s">
        <v>342</v>
      </c>
      <c r="G647" s="74" t="s">
        <v>1890</v>
      </c>
      <c r="H647" s="13" t="s">
        <v>41</v>
      </c>
      <c r="I647" s="14">
        <v>89380</v>
      </c>
      <c r="J647" s="14">
        <f t="shared" si="1843"/>
        <v>114200</v>
      </c>
      <c r="K647" s="14">
        <v>113500</v>
      </c>
      <c r="L647" s="14">
        <f t="shared" si="1846"/>
        <v>700</v>
      </c>
      <c r="M647" s="14">
        <v>0</v>
      </c>
      <c r="N647" s="14">
        <v>0</v>
      </c>
      <c r="O647" s="14">
        <v>700</v>
      </c>
      <c r="P647" s="14">
        <v>0</v>
      </c>
      <c r="Q647" s="14">
        <v>0</v>
      </c>
      <c r="R647" s="14">
        <v>0</v>
      </c>
      <c r="S647" s="14"/>
      <c r="T647" s="14"/>
      <c r="U647" s="14"/>
      <c r="V647" s="14"/>
      <c r="W647" s="14"/>
      <c r="X647" s="14">
        <f t="shared" si="1749"/>
        <v>0</v>
      </c>
      <c r="Y647" s="14"/>
      <c r="Z647" s="14"/>
      <c r="AA647" s="14"/>
      <c r="AB647" s="14"/>
      <c r="AC647" s="14"/>
      <c r="AD647" s="14"/>
      <c r="AE647" s="14"/>
      <c r="AF647" s="14"/>
      <c r="AG647" s="14"/>
      <c r="AH647" s="14">
        <v>0</v>
      </c>
      <c r="AI647" s="14">
        <v>0</v>
      </c>
      <c r="AJ647" s="14">
        <v>0</v>
      </c>
      <c r="AK647" s="14"/>
      <c r="AL647" s="14"/>
      <c r="AM647" s="14"/>
      <c r="AN647" s="14"/>
      <c r="AO647" s="14"/>
      <c r="AP647" s="14">
        <f t="shared" si="1750"/>
        <v>0</v>
      </c>
      <c r="AQ647" s="14"/>
      <c r="AR647" s="14"/>
      <c r="AS647" s="14"/>
      <c r="AT647" s="14"/>
      <c r="AU647" s="14"/>
      <c r="AV647" s="14"/>
      <c r="AW647" s="14"/>
      <c r="AX647" s="14"/>
      <c r="AY647" s="14"/>
      <c r="AZ647" s="14">
        <v>0</v>
      </c>
      <c r="BA647" s="14">
        <v>0</v>
      </c>
      <c r="BB647" s="14">
        <v>700</v>
      </c>
      <c r="BC647" s="14"/>
      <c r="BD647" s="14"/>
      <c r="BE647" s="14"/>
      <c r="BF647" s="14"/>
      <c r="BG647" s="14"/>
      <c r="BH647" s="14">
        <f t="shared" si="1751"/>
        <v>700</v>
      </c>
      <c r="BI647" s="14"/>
      <c r="BJ647" s="14"/>
      <c r="BK647" s="14"/>
      <c r="BL647" s="14"/>
      <c r="BM647" s="14"/>
      <c r="BN647" s="14"/>
      <c r="BO647" s="14"/>
      <c r="BP647" s="14"/>
      <c r="BQ647" s="14"/>
      <c r="BR647" s="14">
        <v>0</v>
      </c>
      <c r="BS647" s="14">
        <v>700</v>
      </c>
      <c r="BT647" s="14">
        <v>114200</v>
      </c>
      <c r="BU647" s="14">
        <v>113500</v>
      </c>
      <c r="BV647" s="14">
        <v>104991</v>
      </c>
      <c r="BW647" s="14">
        <f t="shared" si="1725"/>
        <v>0</v>
      </c>
      <c r="BX647" s="14">
        <v>0</v>
      </c>
      <c r="BY647" s="14">
        <v>0</v>
      </c>
      <c r="BZ647" s="14">
        <v>0</v>
      </c>
      <c r="CA647" s="14">
        <f t="shared" si="1844"/>
        <v>104991</v>
      </c>
      <c r="CB647" s="122">
        <f t="shared" si="1855"/>
        <v>92.503083700440527</v>
      </c>
    </row>
    <row r="648" spans="1:80" x14ac:dyDescent="0.25">
      <c r="A648" s="4" t="s">
        <v>238</v>
      </c>
      <c r="B648" s="4" t="s">
        <v>100</v>
      </c>
      <c r="C648" s="4" t="s">
        <v>28</v>
      </c>
      <c r="D648" s="79" t="s">
        <v>338</v>
      </c>
      <c r="E648" s="89">
        <v>6112</v>
      </c>
      <c r="F648" s="79" t="s">
        <v>343</v>
      </c>
      <c r="G648" s="74" t="s">
        <v>1890</v>
      </c>
      <c r="H648" s="13" t="s">
        <v>37</v>
      </c>
      <c r="I648" s="14">
        <v>22000</v>
      </c>
      <c r="J648" s="14">
        <f t="shared" si="1843"/>
        <v>7500</v>
      </c>
      <c r="K648" s="14">
        <v>7500</v>
      </c>
      <c r="L648" s="14">
        <f t="shared" si="1846"/>
        <v>0</v>
      </c>
      <c r="M648" s="14">
        <v>0</v>
      </c>
      <c r="N648" s="14">
        <v>0</v>
      </c>
      <c r="O648" s="14">
        <v>0</v>
      </c>
      <c r="P648" s="14">
        <v>0</v>
      </c>
      <c r="Q648" s="14">
        <v>0</v>
      </c>
      <c r="R648" s="14">
        <v>0</v>
      </c>
      <c r="S648" s="14"/>
      <c r="T648" s="14"/>
      <c r="U648" s="14"/>
      <c r="V648" s="14"/>
      <c r="W648" s="14"/>
      <c r="X648" s="14">
        <f t="shared" si="1749"/>
        <v>0</v>
      </c>
      <c r="Y648" s="14"/>
      <c r="Z648" s="14"/>
      <c r="AA648" s="14"/>
      <c r="AB648" s="14"/>
      <c r="AC648" s="14"/>
      <c r="AD648" s="14"/>
      <c r="AE648" s="14"/>
      <c r="AF648" s="14"/>
      <c r="AG648" s="14"/>
      <c r="AH648" s="14">
        <v>0</v>
      </c>
      <c r="AI648" s="14">
        <v>0</v>
      </c>
      <c r="AJ648" s="14">
        <v>0</v>
      </c>
      <c r="AK648" s="14"/>
      <c r="AL648" s="14"/>
      <c r="AM648" s="14"/>
      <c r="AN648" s="14"/>
      <c r="AO648" s="14"/>
      <c r="AP648" s="14">
        <f t="shared" si="1750"/>
        <v>0</v>
      </c>
      <c r="AQ648" s="14"/>
      <c r="AR648" s="14"/>
      <c r="AS648" s="14"/>
      <c r="AT648" s="14"/>
      <c r="AU648" s="14"/>
      <c r="AV648" s="14"/>
      <c r="AW648" s="14"/>
      <c r="AX648" s="14"/>
      <c r="AY648" s="14"/>
      <c r="AZ648" s="14">
        <v>0</v>
      </c>
      <c r="BA648" s="14">
        <v>0</v>
      </c>
      <c r="BB648" s="14">
        <v>0</v>
      </c>
      <c r="BC648" s="14"/>
      <c r="BD648" s="14"/>
      <c r="BE648" s="14"/>
      <c r="BF648" s="14"/>
      <c r="BG648" s="14"/>
      <c r="BH648" s="14">
        <f t="shared" si="1751"/>
        <v>0</v>
      </c>
      <c r="BI648" s="14"/>
      <c r="BJ648" s="14"/>
      <c r="BK648" s="14"/>
      <c r="BL648" s="14"/>
      <c r="BM648" s="14"/>
      <c r="BN648" s="14"/>
      <c r="BO648" s="14"/>
      <c r="BP648" s="14"/>
      <c r="BQ648" s="14"/>
      <c r="BR648" s="14">
        <v>0</v>
      </c>
      <c r="BS648" s="14">
        <v>0</v>
      </c>
      <c r="BT648" s="14">
        <v>7500</v>
      </c>
      <c r="BU648" s="14">
        <v>7500</v>
      </c>
      <c r="BV648" s="14">
        <v>0</v>
      </c>
      <c r="BW648" s="14">
        <f t="shared" si="1725"/>
        <v>0</v>
      </c>
      <c r="BX648" s="14">
        <v>0</v>
      </c>
      <c r="BY648" s="14">
        <v>0</v>
      </c>
      <c r="BZ648" s="14"/>
      <c r="CA648" s="14">
        <f t="shared" si="1844"/>
        <v>0</v>
      </c>
      <c r="CB648" s="122">
        <f t="shared" si="1855"/>
        <v>0</v>
      </c>
    </row>
    <row r="649" spans="1:80" x14ac:dyDescent="0.25">
      <c r="A649" s="4" t="s">
        <v>238</v>
      </c>
      <c r="B649" s="4" t="s">
        <v>100</v>
      </c>
      <c r="C649" s="4" t="s">
        <v>28</v>
      </c>
      <c r="D649" s="79" t="s">
        <v>338</v>
      </c>
      <c r="E649" s="89">
        <v>6112</v>
      </c>
      <c r="F649" s="79" t="s">
        <v>344</v>
      </c>
      <c r="G649" s="74" t="s">
        <v>1890</v>
      </c>
      <c r="H649" s="13" t="s">
        <v>43</v>
      </c>
      <c r="I649" s="14">
        <v>65000</v>
      </c>
      <c r="J649" s="14">
        <f t="shared" si="1843"/>
        <v>70000</v>
      </c>
      <c r="K649" s="14">
        <v>70000</v>
      </c>
      <c r="L649" s="14">
        <f t="shared" si="1846"/>
        <v>0</v>
      </c>
      <c r="M649" s="14">
        <v>0</v>
      </c>
      <c r="N649" s="14">
        <v>0</v>
      </c>
      <c r="O649" s="14">
        <v>0</v>
      </c>
      <c r="P649" s="14">
        <v>0</v>
      </c>
      <c r="Q649" s="14">
        <v>0</v>
      </c>
      <c r="R649" s="14">
        <v>0</v>
      </c>
      <c r="S649" s="14"/>
      <c r="T649" s="14"/>
      <c r="U649" s="14"/>
      <c r="V649" s="14"/>
      <c r="W649" s="14"/>
      <c r="X649" s="14">
        <f t="shared" si="1749"/>
        <v>0</v>
      </c>
      <c r="Y649" s="14"/>
      <c r="Z649" s="14"/>
      <c r="AA649" s="14"/>
      <c r="AB649" s="14"/>
      <c r="AC649" s="14"/>
      <c r="AD649" s="14"/>
      <c r="AE649" s="14"/>
      <c r="AF649" s="14"/>
      <c r="AG649" s="14"/>
      <c r="AH649" s="14">
        <v>0</v>
      </c>
      <c r="AI649" s="14">
        <v>0</v>
      </c>
      <c r="AJ649" s="14">
        <v>0</v>
      </c>
      <c r="AK649" s="14"/>
      <c r="AL649" s="14"/>
      <c r="AM649" s="14"/>
      <c r="AN649" s="14"/>
      <c r="AO649" s="14"/>
      <c r="AP649" s="14">
        <f t="shared" si="1750"/>
        <v>0</v>
      </c>
      <c r="AQ649" s="14"/>
      <c r="AR649" s="14"/>
      <c r="AS649" s="14"/>
      <c r="AT649" s="14"/>
      <c r="AU649" s="14"/>
      <c r="AV649" s="14"/>
      <c r="AW649" s="14"/>
      <c r="AX649" s="14"/>
      <c r="AY649" s="14"/>
      <c r="AZ649" s="14">
        <v>0</v>
      </c>
      <c r="BA649" s="14">
        <v>0</v>
      </c>
      <c r="BB649" s="14">
        <v>0</v>
      </c>
      <c r="BC649" s="14"/>
      <c r="BD649" s="14"/>
      <c r="BE649" s="14"/>
      <c r="BF649" s="14"/>
      <c r="BG649" s="14"/>
      <c r="BH649" s="14">
        <f t="shared" si="1751"/>
        <v>0</v>
      </c>
      <c r="BI649" s="14"/>
      <c r="BJ649" s="14"/>
      <c r="BK649" s="14"/>
      <c r="BL649" s="14"/>
      <c r="BM649" s="14"/>
      <c r="BN649" s="14"/>
      <c r="BO649" s="14"/>
      <c r="BP649" s="14"/>
      <c r="BQ649" s="14"/>
      <c r="BR649" s="14">
        <v>0</v>
      </c>
      <c r="BS649" s="14">
        <v>0</v>
      </c>
      <c r="BT649" s="14">
        <v>70000</v>
      </c>
      <c r="BU649" s="14">
        <v>70000</v>
      </c>
      <c r="BV649" s="14">
        <v>37252</v>
      </c>
      <c r="BW649" s="14">
        <f t="shared" si="1725"/>
        <v>4000</v>
      </c>
      <c r="BX649" s="14">
        <v>4000</v>
      </c>
      <c r="BY649" s="14"/>
      <c r="BZ649" s="14"/>
      <c r="CA649" s="14">
        <f t="shared" si="1844"/>
        <v>41252</v>
      </c>
      <c r="CB649" s="122">
        <f t="shared" si="1855"/>
        <v>58.931428571428569</v>
      </c>
    </row>
    <row r="650" spans="1:80" x14ac:dyDescent="0.25">
      <c r="A650" s="4" t="s">
        <v>238</v>
      </c>
      <c r="B650" s="4" t="s">
        <v>100</v>
      </c>
      <c r="C650" s="4" t="s">
        <v>28</v>
      </c>
      <c r="D650" s="79" t="s">
        <v>338</v>
      </c>
      <c r="E650" s="89">
        <v>6112</v>
      </c>
      <c r="F650" s="79" t="s">
        <v>345</v>
      </c>
      <c r="G650" s="74" t="s">
        <v>1890</v>
      </c>
      <c r="H650" s="13" t="s">
        <v>307</v>
      </c>
      <c r="I650" s="14">
        <v>18000</v>
      </c>
      <c r="J650" s="14">
        <f t="shared" si="1843"/>
        <v>7000</v>
      </c>
      <c r="K650" s="14">
        <v>7000</v>
      </c>
      <c r="L650" s="14">
        <f t="shared" si="1846"/>
        <v>0</v>
      </c>
      <c r="M650" s="14">
        <v>0</v>
      </c>
      <c r="N650" s="14">
        <v>0</v>
      </c>
      <c r="O650" s="14">
        <v>0</v>
      </c>
      <c r="P650" s="14">
        <v>0</v>
      </c>
      <c r="Q650" s="14">
        <v>0</v>
      </c>
      <c r="R650" s="14">
        <v>0</v>
      </c>
      <c r="S650" s="14"/>
      <c r="T650" s="14"/>
      <c r="U650" s="14"/>
      <c r="V650" s="14"/>
      <c r="W650" s="14"/>
      <c r="X650" s="14">
        <f t="shared" si="1749"/>
        <v>0</v>
      </c>
      <c r="Y650" s="14"/>
      <c r="Z650" s="14"/>
      <c r="AA650" s="14"/>
      <c r="AB650" s="14"/>
      <c r="AC650" s="14"/>
      <c r="AD650" s="14"/>
      <c r="AE650" s="14"/>
      <c r="AF650" s="14"/>
      <c r="AG650" s="14"/>
      <c r="AH650" s="14">
        <v>0</v>
      </c>
      <c r="AI650" s="14">
        <v>0</v>
      </c>
      <c r="AJ650" s="14">
        <v>0</v>
      </c>
      <c r="AK650" s="14"/>
      <c r="AL650" s="14"/>
      <c r="AM650" s="14"/>
      <c r="AN650" s="14"/>
      <c r="AO650" s="14"/>
      <c r="AP650" s="14">
        <f t="shared" si="1750"/>
        <v>0</v>
      </c>
      <c r="AQ650" s="14"/>
      <c r="AR650" s="14"/>
      <c r="AS650" s="14"/>
      <c r="AT650" s="14"/>
      <c r="AU650" s="14"/>
      <c r="AV650" s="14"/>
      <c r="AW650" s="14"/>
      <c r="AX650" s="14"/>
      <c r="AY650" s="14"/>
      <c r="AZ650" s="14">
        <v>0</v>
      </c>
      <c r="BA650" s="14">
        <v>0</v>
      </c>
      <c r="BB650" s="14">
        <v>0</v>
      </c>
      <c r="BC650" s="14"/>
      <c r="BD650" s="14"/>
      <c r="BE650" s="14"/>
      <c r="BF650" s="14"/>
      <c r="BG650" s="14"/>
      <c r="BH650" s="14">
        <f t="shared" si="1751"/>
        <v>0</v>
      </c>
      <c r="BI650" s="14"/>
      <c r="BJ650" s="14"/>
      <c r="BK650" s="14"/>
      <c r="BL650" s="14"/>
      <c r="BM650" s="14"/>
      <c r="BN650" s="14"/>
      <c r="BO650" s="14"/>
      <c r="BP650" s="14"/>
      <c r="BQ650" s="14"/>
      <c r="BR650" s="14">
        <v>0</v>
      </c>
      <c r="BS650" s="14">
        <v>0</v>
      </c>
      <c r="BT650" s="14">
        <v>7000</v>
      </c>
      <c r="BU650" s="14">
        <v>7000</v>
      </c>
      <c r="BV650" s="14">
        <v>2250</v>
      </c>
      <c r="BW650" s="14">
        <f t="shared" si="1725"/>
        <v>1500</v>
      </c>
      <c r="BX650" s="14">
        <v>500</v>
      </c>
      <c r="BY650" s="14">
        <v>500</v>
      </c>
      <c r="BZ650" s="14">
        <v>500</v>
      </c>
      <c r="CA650" s="14">
        <f t="shared" si="1844"/>
        <v>3750</v>
      </c>
      <c r="CB650" s="122">
        <f t="shared" si="1855"/>
        <v>53.571428571428569</v>
      </c>
    </row>
    <row r="651" spans="1:80" x14ac:dyDescent="0.25">
      <c r="A651" s="4" t="s">
        <v>238</v>
      </c>
      <c r="B651" s="4" t="s">
        <v>100</v>
      </c>
      <c r="C651" s="4" t="s">
        <v>28</v>
      </c>
      <c r="D651" s="79" t="s">
        <v>338</v>
      </c>
      <c r="E651" s="78" t="s">
        <v>44</v>
      </c>
      <c r="F651" s="78" t="s">
        <v>1</v>
      </c>
      <c r="G651" s="2" t="s">
        <v>1</v>
      </c>
      <c r="H651" s="2" t="s">
        <v>45</v>
      </c>
      <c r="I651" s="12">
        <f>SUM(I652)</f>
        <v>692000</v>
      </c>
      <c r="J651" s="12">
        <f t="shared" si="1843"/>
        <v>793769</v>
      </c>
      <c r="K651" s="12">
        <f t="shared" ref="K651:Q651" si="1875">SUM(K652)</f>
        <v>782769</v>
      </c>
      <c r="L651" s="12">
        <f t="shared" si="1846"/>
        <v>11000</v>
      </c>
      <c r="M651" s="12">
        <f t="shared" si="1875"/>
        <v>0</v>
      </c>
      <c r="N651" s="12">
        <f t="shared" si="1875"/>
        <v>0</v>
      </c>
      <c r="O651" s="12">
        <f t="shared" si="1875"/>
        <v>11000</v>
      </c>
      <c r="P651" s="12">
        <f t="shared" si="1875"/>
        <v>0</v>
      </c>
      <c r="Q651" s="12">
        <f t="shared" si="1875"/>
        <v>0</v>
      </c>
      <c r="R651" s="12">
        <f t="shared" ref="R651:AG651" si="1876">SUM(R652)</f>
        <v>0</v>
      </c>
      <c r="S651" s="12">
        <f t="shared" si="1876"/>
        <v>0</v>
      </c>
      <c r="T651" s="12">
        <f t="shared" si="1876"/>
        <v>0</v>
      </c>
      <c r="U651" s="12">
        <f t="shared" si="1876"/>
        <v>0</v>
      </c>
      <c r="V651" s="12">
        <f t="shared" si="1876"/>
        <v>0</v>
      </c>
      <c r="W651" s="12">
        <f t="shared" si="1876"/>
        <v>0</v>
      </c>
      <c r="X651" s="12">
        <f t="shared" si="1876"/>
        <v>0</v>
      </c>
      <c r="Y651" s="12">
        <f t="shared" si="1876"/>
        <v>0</v>
      </c>
      <c r="Z651" s="12">
        <f t="shared" si="1876"/>
        <v>0</v>
      </c>
      <c r="AA651" s="12">
        <f t="shared" si="1876"/>
        <v>0</v>
      </c>
      <c r="AB651" s="12">
        <f t="shared" si="1876"/>
        <v>0</v>
      </c>
      <c r="AC651" s="12">
        <f t="shared" si="1876"/>
        <v>0</v>
      </c>
      <c r="AD651" s="12">
        <f t="shared" si="1876"/>
        <v>0</v>
      </c>
      <c r="AE651" s="12">
        <f t="shared" si="1876"/>
        <v>0</v>
      </c>
      <c r="AF651" s="12">
        <f t="shared" si="1876"/>
        <v>0</v>
      </c>
      <c r="AG651" s="12">
        <f t="shared" si="1876"/>
        <v>0</v>
      </c>
      <c r="AH651" s="12">
        <v>0</v>
      </c>
      <c r="AI651" s="12">
        <v>0</v>
      </c>
      <c r="AJ651" s="12">
        <f t="shared" ref="AJ651:AY651" si="1877">SUM(AJ652)</f>
        <v>0</v>
      </c>
      <c r="AK651" s="12">
        <f t="shared" si="1877"/>
        <v>0</v>
      </c>
      <c r="AL651" s="12">
        <f t="shared" si="1877"/>
        <v>0</v>
      </c>
      <c r="AM651" s="12">
        <f t="shared" si="1877"/>
        <v>0</v>
      </c>
      <c r="AN651" s="12">
        <f t="shared" si="1877"/>
        <v>0</v>
      </c>
      <c r="AO651" s="12">
        <f t="shared" si="1877"/>
        <v>0</v>
      </c>
      <c r="AP651" s="12">
        <f t="shared" si="1877"/>
        <v>0</v>
      </c>
      <c r="AQ651" s="12">
        <f t="shared" si="1877"/>
        <v>0</v>
      </c>
      <c r="AR651" s="12">
        <f t="shared" si="1877"/>
        <v>0</v>
      </c>
      <c r="AS651" s="12">
        <f t="shared" si="1877"/>
        <v>0</v>
      </c>
      <c r="AT651" s="12">
        <f t="shared" si="1877"/>
        <v>0</v>
      </c>
      <c r="AU651" s="12">
        <f t="shared" si="1877"/>
        <v>0</v>
      </c>
      <c r="AV651" s="12">
        <f t="shared" si="1877"/>
        <v>0</v>
      </c>
      <c r="AW651" s="12">
        <f t="shared" si="1877"/>
        <v>0</v>
      </c>
      <c r="AX651" s="12">
        <f t="shared" si="1877"/>
        <v>0</v>
      </c>
      <c r="AY651" s="12">
        <f t="shared" si="1877"/>
        <v>0</v>
      </c>
      <c r="AZ651" s="12">
        <v>0</v>
      </c>
      <c r="BA651" s="12">
        <v>0</v>
      </c>
      <c r="BB651" s="12">
        <f t="shared" ref="BB651:BQ651" si="1878">SUM(BB652)</f>
        <v>11000</v>
      </c>
      <c r="BC651" s="12">
        <f t="shared" si="1878"/>
        <v>700</v>
      </c>
      <c r="BD651" s="12">
        <f t="shared" si="1878"/>
        <v>0</v>
      </c>
      <c r="BE651" s="12">
        <f t="shared" si="1878"/>
        <v>0</v>
      </c>
      <c r="BF651" s="12">
        <f t="shared" si="1878"/>
        <v>0</v>
      </c>
      <c r="BG651" s="12">
        <f t="shared" si="1878"/>
        <v>0</v>
      </c>
      <c r="BH651" s="12">
        <f t="shared" si="1878"/>
        <v>11700</v>
      </c>
      <c r="BI651" s="12">
        <f t="shared" si="1878"/>
        <v>0</v>
      </c>
      <c r="BJ651" s="12">
        <f t="shared" si="1878"/>
        <v>0</v>
      </c>
      <c r="BK651" s="12">
        <f t="shared" si="1878"/>
        <v>700</v>
      </c>
      <c r="BL651" s="12">
        <f t="shared" si="1878"/>
        <v>0</v>
      </c>
      <c r="BM651" s="12">
        <f t="shared" si="1878"/>
        <v>0</v>
      </c>
      <c r="BN651" s="12">
        <f t="shared" si="1878"/>
        <v>0</v>
      </c>
      <c r="BO651" s="12">
        <f t="shared" si="1878"/>
        <v>0</v>
      </c>
      <c r="BP651" s="12">
        <f t="shared" si="1878"/>
        <v>0</v>
      </c>
      <c r="BQ651" s="12">
        <f t="shared" si="1878"/>
        <v>0</v>
      </c>
      <c r="BR651" s="12">
        <v>700</v>
      </c>
      <c r="BS651" s="12">
        <v>11000</v>
      </c>
      <c r="BT651" s="12">
        <f t="shared" ref="BT651:BZ651" si="1879">SUM(BT652)</f>
        <v>812747</v>
      </c>
      <c r="BU651" s="12">
        <f t="shared" si="1879"/>
        <v>803002</v>
      </c>
      <c r="BV651" s="12">
        <f t="shared" si="1879"/>
        <v>423114</v>
      </c>
      <c r="BW651" s="12">
        <f t="shared" si="1879"/>
        <v>207000</v>
      </c>
      <c r="BX651" s="12">
        <f t="shared" si="1879"/>
        <v>69000</v>
      </c>
      <c r="BY651" s="12">
        <f t="shared" si="1879"/>
        <v>69000</v>
      </c>
      <c r="BZ651" s="12">
        <f t="shared" si="1879"/>
        <v>69000</v>
      </c>
      <c r="CA651" s="12">
        <f t="shared" si="1844"/>
        <v>630114</v>
      </c>
      <c r="CB651" s="124">
        <f t="shared" si="1855"/>
        <v>78.469792105125507</v>
      </c>
    </row>
    <row r="652" spans="1:80" x14ac:dyDescent="0.25">
      <c r="A652" s="4" t="s">
        <v>238</v>
      </c>
      <c r="B652" s="4" t="s">
        <v>100</v>
      </c>
      <c r="C652" s="4" t="s">
        <v>28</v>
      </c>
      <c r="D652" s="79" t="s">
        <v>338</v>
      </c>
      <c r="E652" s="89">
        <v>6121</v>
      </c>
      <c r="F652" s="79"/>
      <c r="G652" s="74" t="s">
        <v>1890</v>
      </c>
      <c r="H652" s="13" t="s">
        <v>46</v>
      </c>
      <c r="I652" s="14">
        <v>692000</v>
      </c>
      <c r="J652" s="14">
        <f t="shared" si="1843"/>
        <v>793769</v>
      </c>
      <c r="K652" s="14">
        <v>782769</v>
      </c>
      <c r="L652" s="14">
        <f t="shared" si="1846"/>
        <v>11000</v>
      </c>
      <c r="M652" s="14">
        <v>0</v>
      </c>
      <c r="N652" s="14">
        <v>0</v>
      </c>
      <c r="O652" s="14">
        <v>11000</v>
      </c>
      <c r="P652" s="14">
        <v>0</v>
      </c>
      <c r="Q652" s="14">
        <v>0</v>
      </c>
      <c r="R652" s="14">
        <v>0</v>
      </c>
      <c r="S652" s="14"/>
      <c r="T652" s="14"/>
      <c r="U652" s="14"/>
      <c r="V652" s="14"/>
      <c r="W652" s="14"/>
      <c r="X652" s="14">
        <f t="shared" si="1749"/>
        <v>0</v>
      </c>
      <c r="Y652" s="14"/>
      <c r="Z652" s="14"/>
      <c r="AA652" s="14"/>
      <c r="AB652" s="14"/>
      <c r="AC652" s="14"/>
      <c r="AD652" s="14"/>
      <c r="AE652" s="14"/>
      <c r="AF652" s="14"/>
      <c r="AG652" s="14"/>
      <c r="AH652" s="14">
        <v>0</v>
      </c>
      <c r="AI652" s="14">
        <v>0</v>
      </c>
      <c r="AJ652" s="14">
        <v>0</v>
      </c>
      <c r="AK652" s="14"/>
      <c r="AL652" s="14"/>
      <c r="AM652" s="14"/>
      <c r="AN652" s="14"/>
      <c r="AO652" s="14"/>
      <c r="AP652" s="14">
        <f t="shared" si="1750"/>
        <v>0</v>
      </c>
      <c r="AQ652" s="14"/>
      <c r="AR652" s="14"/>
      <c r="AS652" s="14"/>
      <c r="AT652" s="14"/>
      <c r="AU652" s="14"/>
      <c r="AV652" s="14"/>
      <c r="AW652" s="14"/>
      <c r="AX652" s="14"/>
      <c r="AY652" s="14"/>
      <c r="AZ652" s="14">
        <v>0</v>
      </c>
      <c r="BA652" s="14">
        <v>0</v>
      </c>
      <c r="BB652" s="14">
        <v>11000</v>
      </c>
      <c r="BC652" s="14">
        <v>700</v>
      </c>
      <c r="BD652" s="14"/>
      <c r="BE652" s="14"/>
      <c r="BF652" s="14"/>
      <c r="BG652" s="14"/>
      <c r="BH652" s="14">
        <f t="shared" si="1751"/>
        <v>11700</v>
      </c>
      <c r="BI652" s="14"/>
      <c r="BJ652" s="14"/>
      <c r="BK652" s="14">
        <v>700</v>
      </c>
      <c r="BL652" s="14"/>
      <c r="BM652" s="14"/>
      <c r="BN652" s="14"/>
      <c r="BO652" s="14"/>
      <c r="BP652" s="14"/>
      <c r="BQ652" s="14"/>
      <c r="BR652" s="14">
        <v>700</v>
      </c>
      <c r="BS652" s="14">
        <v>11000</v>
      </c>
      <c r="BT652" s="14">
        <v>812747</v>
      </c>
      <c r="BU652" s="14">
        <v>803002</v>
      </c>
      <c r="BV652" s="14">
        <v>423114</v>
      </c>
      <c r="BW652" s="14">
        <f t="shared" ref="BW652:BW713" si="1880">BX652+BY652+BZ652</f>
        <v>207000</v>
      </c>
      <c r="BX652" s="14">
        <v>69000</v>
      </c>
      <c r="BY652" s="14">
        <v>69000</v>
      </c>
      <c r="BZ652" s="14">
        <v>69000</v>
      </c>
      <c r="CA652" s="14">
        <f t="shared" si="1844"/>
        <v>630114</v>
      </c>
      <c r="CB652" s="122">
        <f t="shared" si="1855"/>
        <v>78.469792105125507</v>
      </c>
    </row>
    <row r="653" spans="1:80" x14ac:dyDescent="0.25">
      <c r="A653" s="4" t="s">
        <v>238</v>
      </c>
      <c r="B653" s="4" t="s">
        <v>100</v>
      </c>
      <c r="C653" s="4" t="s">
        <v>28</v>
      </c>
      <c r="D653" s="79" t="s">
        <v>338</v>
      </c>
      <c r="E653" s="78" t="s">
        <v>47</v>
      </c>
      <c r="F653" s="78" t="s">
        <v>1</v>
      </c>
      <c r="G653" s="2" t="s">
        <v>1</v>
      </c>
      <c r="H653" s="2" t="s">
        <v>48</v>
      </c>
      <c r="I653" s="12">
        <f>SUM(I654:I661)</f>
        <v>1202902</v>
      </c>
      <c r="J653" s="12">
        <f t="shared" si="1843"/>
        <v>1090387</v>
      </c>
      <c r="K653" s="12">
        <f t="shared" ref="K653" si="1881">SUM(K654:K661)</f>
        <v>1090237</v>
      </c>
      <c r="L653" s="12">
        <f t="shared" si="1846"/>
        <v>150</v>
      </c>
      <c r="M653" s="12">
        <f t="shared" ref="M653:Q653" si="1882">SUM(M654:M661)</f>
        <v>0</v>
      </c>
      <c r="N653" s="12">
        <f t="shared" si="1882"/>
        <v>0</v>
      </c>
      <c r="O653" s="12">
        <f t="shared" si="1882"/>
        <v>150</v>
      </c>
      <c r="P653" s="12">
        <f t="shared" si="1882"/>
        <v>0</v>
      </c>
      <c r="Q653" s="12">
        <f t="shared" si="1882"/>
        <v>0</v>
      </c>
      <c r="R653" s="12">
        <f t="shared" ref="R653:AG653" si="1883">SUM(R654:R661)</f>
        <v>0</v>
      </c>
      <c r="S653" s="12">
        <f t="shared" si="1883"/>
        <v>0</v>
      </c>
      <c r="T653" s="12">
        <f t="shared" si="1883"/>
        <v>0</v>
      </c>
      <c r="U653" s="12">
        <f t="shared" si="1883"/>
        <v>0</v>
      </c>
      <c r="V653" s="12">
        <f t="shared" si="1883"/>
        <v>0</v>
      </c>
      <c r="W653" s="12">
        <f t="shared" si="1883"/>
        <v>0</v>
      </c>
      <c r="X653" s="12">
        <f t="shared" si="1883"/>
        <v>0</v>
      </c>
      <c r="Y653" s="12">
        <f t="shared" si="1883"/>
        <v>0</v>
      </c>
      <c r="Z653" s="12">
        <f t="shared" si="1883"/>
        <v>0</v>
      </c>
      <c r="AA653" s="12">
        <f t="shared" si="1883"/>
        <v>0</v>
      </c>
      <c r="AB653" s="12">
        <f t="shared" si="1883"/>
        <v>0</v>
      </c>
      <c r="AC653" s="12">
        <f t="shared" si="1883"/>
        <v>0</v>
      </c>
      <c r="AD653" s="12">
        <f t="shared" si="1883"/>
        <v>0</v>
      </c>
      <c r="AE653" s="12">
        <f t="shared" si="1883"/>
        <v>0</v>
      </c>
      <c r="AF653" s="12">
        <f t="shared" si="1883"/>
        <v>0</v>
      </c>
      <c r="AG653" s="12">
        <f t="shared" si="1883"/>
        <v>0</v>
      </c>
      <c r="AH653" s="12">
        <v>0</v>
      </c>
      <c r="AI653" s="12">
        <v>0</v>
      </c>
      <c r="AJ653" s="12">
        <f t="shared" ref="AJ653:AY653" si="1884">SUM(AJ654:AJ661)</f>
        <v>0</v>
      </c>
      <c r="AK653" s="12">
        <f t="shared" si="1884"/>
        <v>0</v>
      </c>
      <c r="AL653" s="12">
        <f t="shared" si="1884"/>
        <v>0</v>
      </c>
      <c r="AM653" s="12">
        <f t="shared" si="1884"/>
        <v>0</v>
      </c>
      <c r="AN653" s="12">
        <f t="shared" si="1884"/>
        <v>0</v>
      </c>
      <c r="AO653" s="12">
        <f t="shared" si="1884"/>
        <v>0</v>
      </c>
      <c r="AP653" s="12">
        <f t="shared" si="1884"/>
        <v>0</v>
      </c>
      <c r="AQ653" s="12">
        <f t="shared" si="1884"/>
        <v>0</v>
      </c>
      <c r="AR653" s="12">
        <f t="shared" si="1884"/>
        <v>0</v>
      </c>
      <c r="AS653" s="12">
        <f t="shared" si="1884"/>
        <v>0</v>
      </c>
      <c r="AT653" s="12">
        <f t="shared" si="1884"/>
        <v>0</v>
      </c>
      <c r="AU653" s="12">
        <f t="shared" si="1884"/>
        <v>0</v>
      </c>
      <c r="AV653" s="12">
        <f t="shared" si="1884"/>
        <v>0</v>
      </c>
      <c r="AW653" s="12">
        <f t="shared" si="1884"/>
        <v>0</v>
      </c>
      <c r="AX653" s="12">
        <f t="shared" si="1884"/>
        <v>0</v>
      </c>
      <c r="AY653" s="12">
        <f t="shared" si="1884"/>
        <v>0</v>
      </c>
      <c r="AZ653" s="12">
        <v>0</v>
      </c>
      <c r="BA653" s="12">
        <v>0</v>
      </c>
      <c r="BB653" s="12">
        <f t="shared" ref="BB653:BQ653" si="1885">SUM(BB654:BB661)</f>
        <v>150</v>
      </c>
      <c r="BC653" s="12">
        <f t="shared" si="1885"/>
        <v>55</v>
      </c>
      <c r="BD653" s="12">
        <f t="shared" si="1885"/>
        <v>0</v>
      </c>
      <c r="BE653" s="12">
        <f t="shared" si="1885"/>
        <v>0</v>
      </c>
      <c r="BF653" s="12">
        <f t="shared" si="1885"/>
        <v>0</v>
      </c>
      <c r="BG653" s="12">
        <f t="shared" si="1885"/>
        <v>0</v>
      </c>
      <c r="BH653" s="12">
        <f t="shared" si="1885"/>
        <v>205</v>
      </c>
      <c r="BI653" s="12">
        <f t="shared" si="1885"/>
        <v>0</v>
      </c>
      <c r="BJ653" s="12">
        <f t="shared" si="1885"/>
        <v>0</v>
      </c>
      <c r="BK653" s="12">
        <f t="shared" si="1885"/>
        <v>55</v>
      </c>
      <c r="BL653" s="12">
        <f t="shared" si="1885"/>
        <v>0</v>
      </c>
      <c r="BM653" s="12">
        <f t="shared" si="1885"/>
        <v>0</v>
      </c>
      <c r="BN653" s="12">
        <f t="shared" si="1885"/>
        <v>0</v>
      </c>
      <c r="BO653" s="12">
        <f t="shared" si="1885"/>
        <v>0</v>
      </c>
      <c r="BP653" s="12">
        <f t="shared" si="1885"/>
        <v>0</v>
      </c>
      <c r="BQ653" s="12">
        <f t="shared" si="1885"/>
        <v>0</v>
      </c>
      <c r="BR653" s="12">
        <v>55</v>
      </c>
      <c r="BS653" s="12">
        <v>150</v>
      </c>
      <c r="BT653" s="12">
        <f t="shared" ref="BT653:BZ653" si="1886">SUM(BT654:BT661)</f>
        <v>1438692</v>
      </c>
      <c r="BU653" s="12">
        <f t="shared" si="1886"/>
        <v>1425697</v>
      </c>
      <c r="BV653" s="12">
        <f t="shared" si="1886"/>
        <v>819500</v>
      </c>
      <c r="BW653" s="12">
        <f t="shared" si="1886"/>
        <v>232950</v>
      </c>
      <c r="BX653" s="12">
        <f t="shared" si="1886"/>
        <v>129050</v>
      </c>
      <c r="BY653" s="12">
        <f t="shared" si="1886"/>
        <v>51950</v>
      </c>
      <c r="BZ653" s="12">
        <f t="shared" si="1886"/>
        <v>51950</v>
      </c>
      <c r="CA653" s="12">
        <f t="shared" si="1844"/>
        <v>1052450</v>
      </c>
      <c r="CB653" s="124">
        <f t="shared" si="1855"/>
        <v>73.820033288980753</v>
      </c>
    </row>
    <row r="654" spans="1:80" x14ac:dyDescent="0.25">
      <c r="A654" s="4" t="s">
        <v>238</v>
      </c>
      <c r="B654" s="4" t="s">
        <v>100</v>
      </c>
      <c r="C654" s="4" t="s">
        <v>28</v>
      </c>
      <c r="D654" s="79" t="s">
        <v>338</v>
      </c>
      <c r="E654" s="89">
        <v>6131</v>
      </c>
      <c r="F654" s="79"/>
      <c r="G654" s="74" t="s">
        <v>1890</v>
      </c>
      <c r="H654" s="13" t="s">
        <v>49</v>
      </c>
      <c r="I654" s="14">
        <v>10000</v>
      </c>
      <c r="J654" s="14">
        <f t="shared" si="1843"/>
        <v>15000</v>
      </c>
      <c r="K654" s="14">
        <v>15000</v>
      </c>
      <c r="L654" s="14">
        <f t="shared" si="1846"/>
        <v>0</v>
      </c>
      <c r="M654" s="14">
        <v>0</v>
      </c>
      <c r="N654" s="14">
        <v>0</v>
      </c>
      <c r="O654" s="14">
        <v>0</v>
      </c>
      <c r="P654" s="14">
        <v>0</v>
      </c>
      <c r="Q654" s="14">
        <v>0</v>
      </c>
      <c r="R654" s="14">
        <v>0</v>
      </c>
      <c r="S654" s="14"/>
      <c r="T654" s="14"/>
      <c r="U654" s="14"/>
      <c r="V654" s="14"/>
      <c r="W654" s="14"/>
      <c r="X654" s="14">
        <f t="shared" si="1749"/>
        <v>0</v>
      </c>
      <c r="Y654" s="14"/>
      <c r="Z654" s="14"/>
      <c r="AA654" s="14"/>
      <c r="AB654" s="14"/>
      <c r="AC654" s="14"/>
      <c r="AD654" s="14"/>
      <c r="AE654" s="14"/>
      <c r="AF654" s="14"/>
      <c r="AG654" s="14"/>
      <c r="AH654" s="14">
        <v>0</v>
      </c>
      <c r="AI654" s="14">
        <v>0</v>
      </c>
      <c r="AJ654" s="14">
        <v>0</v>
      </c>
      <c r="AK654" s="14"/>
      <c r="AL654" s="14"/>
      <c r="AM654" s="14"/>
      <c r="AN654" s="14"/>
      <c r="AO654" s="14"/>
      <c r="AP654" s="14">
        <f t="shared" si="1750"/>
        <v>0</v>
      </c>
      <c r="AQ654" s="14"/>
      <c r="AR654" s="14"/>
      <c r="AS654" s="14"/>
      <c r="AT654" s="14"/>
      <c r="AU654" s="14"/>
      <c r="AV654" s="14"/>
      <c r="AW654" s="14"/>
      <c r="AX654" s="14"/>
      <c r="AY654" s="14"/>
      <c r="AZ654" s="14">
        <v>0</v>
      </c>
      <c r="BA654" s="14">
        <v>0</v>
      </c>
      <c r="BB654" s="14">
        <v>0</v>
      </c>
      <c r="BC654" s="14"/>
      <c r="BD654" s="14"/>
      <c r="BE654" s="14"/>
      <c r="BF654" s="14"/>
      <c r="BG654" s="14"/>
      <c r="BH654" s="14">
        <f t="shared" si="1751"/>
        <v>0</v>
      </c>
      <c r="BI654" s="14"/>
      <c r="BJ654" s="14"/>
      <c r="BK654" s="14"/>
      <c r="BL654" s="14"/>
      <c r="BM654" s="14"/>
      <c r="BN654" s="14"/>
      <c r="BO654" s="14"/>
      <c r="BP654" s="14"/>
      <c r="BQ654" s="14"/>
      <c r="BR654" s="14">
        <v>0</v>
      </c>
      <c r="BS654" s="14">
        <v>0</v>
      </c>
      <c r="BT654" s="14">
        <v>15000</v>
      </c>
      <c r="BU654" s="14">
        <v>15000</v>
      </c>
      <c r="BV654" s="14">
        <v>10500</v>
      </c>
      <c r="BW654" s="14">
        <f t="shared" si="1880"/>
        <v>2500</v>
      </c>
      <c r="BX654" s="14">
        <v>2500</v>
      </c>
      <c r="BY654" s="14"/>
      <c r="BZ654" s="14"/>
      <c r="CA654" s="14">
        <f t="shared" si="1844"/>
        <v>13000</v>
      </c>
      <c r="CB654" s="122">
        <f t="shared" si="1855"/>
        <v>86.666666666666671</v>
      </c>
    </row>
    <row r="655" spans="1:80" x14ac:dyDescent="0.25">
      <c r="A655" s="4" t="s">
        <v>238</v>
      </c>
      <c r="B655" s="4" t="s">
        <v>100</v>
      </c>
      <c r="C655" s="4" t="s">
        <v>28</v>
      </c>
      <c r="D655" s="79" t="s">
        <v>338</v>
      </c>
      <c r="E655" s="89">
        <v>6132</v>
      </c>
      <c r="F655" s="79"/>
      <c r="G655" s="74" t="s">
        <v>1890</v>
      </c>
      <c r="H655" s="13" t="s">
        <v>196</v>
      </c>
      <c r="I655" s="14">
        <v>120000</v>
      </c>
      <c r="J655" s="14">
        <f t="shared" si="1843"/>
        <v>130000</v>
      </c>
      <c r="K655" s="14">
        <v>130000</v>
      </c>
      <c r="L655" s="14">
        <f t="shared" si="1846"/>
        <v>0</v>
      </c>
      <c r="M655" s="14">
        <v>0</v>
      </c>
      <c r="N655" s="14">
        <v>0</v>
      </c>
      <c r="O655" s="14">
        <v>0</v>
      </c>
      <c r="P655" s="14">
        <v>0</v>
      </c>
      <c r="Q655" s="14">
        <v>0</v>
      </c>
      <c r="R655" s="14">
        <v>0</v>
      </c>
      <c r="S655" s="14"/>
      <c r="T655" s="14"/>
      <c r="U655" s="14"/>
      <c r="V655" s="14"/>
      <c r="W655" s="14"/>
      <c r="X655" s="14">
        <f t="shared" si="1749"/>
        <v>0</v>
      </c>
      <c r="Y655" s="14"/>
      <c r="Z655" s="14"/>
      <c r="AA655" s="14"/>
      <c r="AB655" s="14"/>
      <c r="AC655" s="14"/>
      <c r="AD655" s="14"/>
      <c r="AE655" s="14"/>
      <c r="AF655" s="14"/>
      <c r="AG655" s="14"/>
      <c r="AH655" s="14">
        <v>0</v>
      </c>
      <c r="AI655" s="14">
        <v>0</v>
      </c>
      <c r="AJ655" s="14">
        <v>0</v>
      </c>
      <c r="AK655" s="14"/>
      <c r="AL655" s="14"/>
      <c r="AM655" s="14"/>
      <c r="AN655" s="14"/>
      <c r="AO655" s="14"/>
      <c r="AP655" s="14">
        <f t="shared" si="1750"/>
        <v>0</v>
      </c>
      <c r="AQ655" s="14"/>
      <c r="AR655" s="14"/>
      <c r="AS655" s="14"/>
      <c r="AT655" s="14"/>
      <c r="AU655" s="14"/>
      <c r="AV655" s="14"/>
      <c r="AW655" s="14"/>
      <c r="AX655" s="14"/>
      <c r="AY655" s="14"/>
      <c r="AZ655" s="14">
        <v>0</v>
      </c>
      <c r="BA655" s="14">
        <v>0</v>
      </c>
      <c r="BB655" s="14">
        <v>0</v>
      </c>
      <c r="BC655" s="14"/>
      <c r="BD655" s="14"/>
      <c r="BE655" s="14"/>
      <c r="BF655" s="14"/>
      <c r="BG655" s="14"/>
      <c r="BH655" s="14">
        <f t="shared" si="1751"/>
        <v>0</v>
      </c>
      <c r="BI655" s="14"/>
      <c r="BJ655" s="14"/>
      <c r="BK655" s="14"/>
      <c r="BL655" s="14"/>
      <c r="BM655" s="14"/>
      <c r="BN655" s="14"/>
      <c r="BO655" s="14"/>
      <c r="BP655" s="14"/>
      <c r="BQ655" s="14"/>
      <c r="BR655" s="14">
        <v>0</v>
      </c>
      <c r="BS655" s="14">
        <v>0</v>
      </c>
      <c r="BT655" s="14">
        <v>130000</v>
      </c>
      <c r="BU655" s="14">
        <v>130000</v>
      </c>
      <c r="BV655" s="14">
        <v>67000</v>
      </c>
      <c r="BW655" s="14">
        <f t="shared" si="1880"/>
        <v>22000</v>
      </c>
      <c r="BX655" s="14">
        <v>10000</v>
      </c>
      <c r="BY655" s="14">
        <v>6000</v>
      </c>
      <c r="BZ655" s="14">
        <v>6000</v>
      </c>
      <c r="CA655" s="14">
        <f t="shared" si="1844"/>
        <v>89000</v>
      </c>
      <c r="CB655" s="122">
        <f t="shared" si="1855"/>
        <v>68.461538461538467</v>
      </c>
    </row>
    <row r="656" spans="1:80" x14ac:dyDescent="0.25">
      <c r="A656" s="4" t="s">
        <v>238</v>
      </c>
      <c r="B656" s="4" t="s">
        <v>100</v>
      </c>
      <c r="C656" s="4" t="s">
        <v>28</v>
      </c>
      <c r="D656" s="79" t="s">
        <v>338</v>
      </c>
      <c r="E656" s="89">
        <v>6133</v>
      </c>
      <c r="F656" s="79"/>
      <c r="G656" s="74" t="s">
        <v>1890</v>
      </c>
      <c r="H656" s="13" t="s">
        <v>198</v>
      </c>
      <c r="I656" s="14">
        <v>180000</v>
      </c>
      <c r="J656" s="14">
        <f t="shared" si="1843"/>
        <v>180000</v>
      </c>
      <c r="K656" s="14">
        <v>180000</v>
      </c>
      <c r="L656" s="14">
        <f t="shared" si="1846"/>
        <v>0</v>
      </c>
      <c r="M656" s="14">
        <v>0</v>
      </c>
      <c r="N656" s="14">
        <v>0</v>
      </c>
      <c r="O656" s="14">
        <v>0</v>
      </c>
      <c r="P656" s="14">
        <v>0</v>
      </c>
      <c r="Q656" s="14">
        <v>0</v>
      </c>
      <c r="R656" s="14">
        <v>0</v>
      </c>
      <c r="S656" s="14"/>
      <c r="T656" s="14"/>
      <c r="U656" s="14"/>
      <c r="V656" s="14"/>
      <c r="W656" s="14"/>
      <c r="X656" s="14">
        <f t="shared" ref="X656:X716" si="1887">R656+S656+T656+U656+V656+W656</f>
        <v>0</v>
      </c>
      <c r="Y656" s="14"/>
      <c r="Z656" s="14"/>
      <c r="AA656" s="14"/>
      <c r="AB656" s="14"/>
      <c r="AC656" s="14"/>
      <c r="AD656" s="14"/>
      <c r="AE656" s="14"/>
      <c r="AF656" s="14"/>
      <c r="AG656" s="14"/>
      <c r="AH656" s="14">
        <v>0</v>
      </c>
      <c r="AI656" s="14">
        <v>0</v>
      </c>
      <c r="AJ656" s="14">
        <v>0</v>
      </c>
      <c r="AK656" s="14"/>
      <c r="AL656" s="14"/>
      <c r="AM656" s="14"/>
      <c r="AN656" s="14"/>
      <c r="AO656" s="14"/>
      <c r="AP656" s="14">
        <f t="shared" ref="AP656:AP716" si="1888">AJ656+AK656+AL656+AM656+AN656+AO656</f>
        <v>0</v>
      </c>
      <c r="AQ656" s="14"/>
      <c r="AR656" s="14"/>
      <c r="AS656" s="14"/>
      <c r="AT656" s="14"/>
      <c r="AU656" s="14"/>
      <c r="AV656" s="14"/>
      <c r="AW656" s="14"/>
      <c r="AX656" s="14"/>
      <c r="AY656" s="14"/>
      <c r="AZ656" s="14">
        <v>0</v>
      </c>
      <c r="BA656" s="14">
        <v>0</v>
      </c>
      <c r="BB656" s="14">
        <v>0</v>
      </c>
      <c r="BC656" s="14"/>
      <c r="BD656" s="14"/>
      <c r="BE656" s="14"/>
      <c r="BF656" s="14"/>
      <c r="BG656" s="14"/>
      <c r="BH656" s="14">
        <f t="shared" ref="BH656:BH716" si="1889">BB656+BC656+BD656+BE656+BF656+BG656</f>
        <v>0</v>
      </c>
      <c r="BI656" s="14"/>
      <c r="BJ656" s="14"/>
      <c r="BK656" s="14"/>
      <c r="BL656" s="14"/>
      <c r="BM656" s="14"/>
      <c r="BN656" s="14"/>
      <c r="BO656" s="14"/>
      <c r="BP656" s="14"/>
      <c r="BQ656" s="14"/>
      <c r="BR656" s="14">
        <v>0</v>
      </c>
      <c r="BS656" s="14">
        <v>0</v>
      </c>
      <c r="BT656" s="14">
        <v>180000</v>
      </c>
      <c r="BU656" s="14">
        <v>180000</v>
      </c>
      <c r="BV656" s="14">
        <v>93000</v>
      </c>
      <c r="BW656" s="14">
        <f t="shared" si="1880"/>
        <v>36000</v>
      </c>
      <c r="BX656" s="14">
        <v>16000</v>
      </c>
      <c r="BY656" s="14">
        <v>10000</v>
      </c>
      <c r="BZ656" s="14">
        <v>10000</v>
      </c>
      <c r="CA656" s="14">
        <f t="shared" si="1844"/>
        <v>129000</v>
      </c>
      <c r="CB656" s="122">
        <f t="shared" si="1855"/>
        <v>71.666666666666671</v>
      </c>
    </row>
    <row r="657" spans="1:80" x14ac:dyDescent="0.25">
      <c r="A657" s="4" t="s">
        <v>238</v>
      </c>
      <c r="B657" s="4" t="s">
        <v>100</v>
      </c>
      <c r="C657" s="4" t="s">
        <v>28</v>
      </c>
      <c r="D657" s="79" t="s">
        <v>338</v>
      </c>
      <c r="E657" s="89">
        <v>6134</v>
      </c>
      <c r="F657" s="79"/>
      <c r="G657" s="74" t="s">
        <v>1890</v>
      </c>
      <c r="H657" s="13" t="s">
        <v>200</v>
      </c>
      <c r="I657" s="14">
        <v>70000</v>
      </c>
      <c r="J657" s="14">
        <f t="shared" si="1843"/>
        <v>75000</v>
      </c>
      <c r="K657" s="14">
        <v>75000</v>
      </c>
      <c r="L657" s="14">
        <f t="shared" si="1846"/>
        <v>0</v>
      </c>
      <c r="M657" s="14">
        <v>0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/>
      <c r="T657" s="14"/>
      <c r="U657" s="14"/>
      <c r="V657" s="14"/>
      <c r="W657" s="14"/>
      <c r="X657" s="14">
        <f t="shared" si="1887"/>
        <v>0</v>
      </c>
      <c r="Y657" s="14"/>
      <c r="Z657" s="14"/>
      <c r="AA657" s="14"/>
      <c r="AB657" s="14"/>
      <c r="AC657" s="14"/>
      <c r="AD657" s="14"/>
      <c r="AE657" s="14"/>
      <c r="AF657" s="14"/>
      <c r="AG657" s="14"/>
      <c r="AH657" s="14">
        <v>0</v>
      </c>
      <c r="AI657" s="14">
        <v>0</v>
      </c>
      <c r="AJ657" s="14">
        <v>0</v>
      </c>
      <c r="AK657" s="14"/>
      <c r="AL657" s="14"/>
      <c r="AM657" s="14"/>
      <c r="AN657" s="14"/>
      <c r="AO657" s="14"/>
      <c r="AP657" s="14">
        <f t="shared" si="1888"/>
        <v>0</v>
      </c>
      <c r="AQ657" s="14"/>
      <c r="AR657" s="14"/>
      <c r="AS657" s="14"/>
      <c r="AT657" s="14"/>
      <c r="AU657" s="14"/>
      <c r="AV657" s="14"/>
      <c r="AW657" s="14"/>
      <c r="AX657" s="14"/>
      <c r="AY657" s="14"/>
      <c r="AZ657" s="14">
        <v>0</v>
      </c>
      <c r="BA657" s="14">
        <v>0</v>
      </c>
      <c r="BB657" s="14">
        <v>0</v>
      </c>
      <c r="BC657" s="14"/>
      <c r="BD657" s="14"/>
      <c r="BE657" s="14"/>
      <c r="BF657" s="14"/>
      <c r="BG657" s="14"/>
      <c r="BH657" s="14">
        <f t="shared" si="1889"/>
        <v>0</v>
      </c>
      <c r="BI657" s="14"/>
      <c r="BJ657" s="14"/>
      <c r="BK657" s="14"/>
      <c r="BL657" s="14"/>
      <c r="BM657" s="14"/>
      <c r="BN657" s="14"/>
      <c r="BO657" s="14"/>
      <c r="BP657" s="14"/>
      <c r="BQ657" s="14"/>
      <c r="BR657" s="14">
        <v>0</v>
      </c>
      <c r="BS657" s="14">
        <v>0</v>
      </c>
      <c r="BT657" s="14">
        <v>75000</v>
      </c>
      <c r="BU657" s="14">
        <v>75000</v>
      </c>
      <c r="BV657" s="14">
        <v>37500</v>
      </c>
      <c r="BW657" s="14">
        <f t="shared" si="1880"/>
        <v>14500</v>
      </c>
      <c r="BX657" s="14">
        <v>6500</v>
      </c>
      <c r="BY657" s="14">
        <v>4000</v>
      </c>
      <c r="BZ657" s="14">
        <v>4000</v>
      </c>
      <c r="CA657" s="14">
        <f t="shared" si="1844"/>
        <v>52000</v>
      </c>
      <c r="CB657" s="122">
        <f t="shared" si="1855"/>
        <v>69.333333333333343</v>
      </c>
    </row>
    <row r="658" spans="1:80" x14ac:dyDescent="0.25">
      <c r="A658" s="4" t="s">
        <v>238</v>
      </c>
      <c r="B658" s="4" t="s">
        <v>100</v>
      </c>
      <c r="C658" s="4" t="s">
        <v>28</v>
      </c>
      <c r="D658" s="79" t="s">
        <v>338</v>
      </c>
      <c r="E658" s="89">
        <v>6135</v>
      </c>
      <c r="F658" s="79"/>
      <c r="G658" s="74" t="s">
        <v>1890</v>
      </c>
      <c r="H658" s="13" t="s">
        <v>201</v>
      </c>
      <c r="I658" s="14">
        <v>10000</v>
      </c>
      <c r="J658" s="14">
        <f t="shared" si="1843"/>
        <v>10000</v>
      </c>
      <c r="K658" s="14">
        <v>10000</v>
      </c>
      <c r="L658" s="14">
        <f t="shared" si="1846"/>
        <v>0</v>
      </c>
      <c r="M658" s="14">
        <v>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/>
      <c r="T658" s="14"/>
      <c r="U658" s="14"/>
      <c r="V658" s="14"/>
      <c r="W658" s="14"/>
      <c r="X658" s="14">
        <f t="shared" si="1887"/>
        <v>0</v>
      </c>
      <c r="Y658" s="14"/>
      <c r="Z658" s="14"/>
      <c r="AA658" s="14"/>
      <c r="AB658" s="14"/>
      <c r="AC658" s="14"/>
      <c r="AD658" s="14"/>
      <c r="AE658" s="14"/>
      <c r="AF658" s="14"/>
      <c r="AG658" s="14"/>
      <c r="AH658" s="14">
        <v>0</v>
      </c>
      <c r="AI658" s="14">
        <v>0</v>
      </c>
      <c r="AJ658" s="14">
        <v>0</v>
      </c>
      <c r="AK658" s="14"/>
      <c r="AL658" s="14"/>
      <c r="AM658" s="14"/>
      <c r="AN658" s="14"/>
      <c r="AO658" s="14"/>
      <c r="AP658" s="14">
        <f t="shared" si="1888"/>
        <v>0</v>
      </c>
      <c r="AQ658" s="14"/>
      <c r="AR658" s="14"/>
      <c r="AS658" s="14"/>
      <c r="AT658" s="14"/>
      <c r="AU658" s="14"/>
      <c r="AV658" s="14"/>
      <c r="AW658" s="14"/>
      <c r="AX658" s="14"/>
      <c r="AY658" s="14"/>
      <c r="AZ658" s="14">
        <v>0</v>
      </c>
      <c r="BA658" s="14">
        <v>0</v>
      </c>
      <c r="BB658" s="14">
        <v>0</v>
      </c>
      <c r="BC658" s="14"/>
      <c r="BD658" s="14"/>
      <c r="BE658" s="14"/>
      <c r="BF658" s="14"/>
      <c r="BG658" s="14"/>
      <c r="BH658" s="14">
        <f t="shared" si="1889"/>
        <v>0</v>
      </c>
      <c r="BI658" s="14"/>
      <c r="BJ658" s="14"/>
      <c r="BK658" s="14"/>
      <c r="BL658" s="14"/>
      <c r="BM658" s="14"/>
      <c r="BN658" s="14"/>
      <c r="BO658" s="14"/>
      <c r="BP658" s="14"/>
      <c r="BQ658" s="14"/>
      <c r="BR658" s="14">
        <v>0</v>
      </c>
      <c r="BS658" s="14">
        <v>0</v>
      </c>
      <c r="BT658" s="14">
        <v>10000</v>
      </c>
      <c r="BU658" s="14">
        <v>10000</v>
      </c>
      <c r="BV658" s="14">
        <v>5000</v>
      </c>
      <c r="BW658" s="14">
        <f t="shared" si="1880"/>
        <v>2500</v>
      </c>
      <c r="BX658" s="14">
        <v>900</v>
      </c>
      <c r="BY658" s="14">
        <v>800</v>
      </c>
      <c r="BZ658" s="14">
        <v>800</v>
      </c>
      <c r="CA658" s="14">
        <f t="shared" si="1844"/>
        <v>7500</v>
      </c>
      <c r="CB658" s="122">
        <f t="shared" si="1855"/>
        <v>75</v>
      </c>
    </row>
    <row r="659" spans="1:80" x14ac:dyDescent="0.25">
      <c r="A659" s="4" t="s">
        <v>238</v>
      </c>
      <c r="B659" s="4" t="s">
        <v>100</v>
      </c>
      <c r="C659" s="4" t="s">
        <v>28</v>
      </c>
      <c r="D659" s="79" t="s">
        <v>338</v>
      </c>
      <c r="E659" s="89">
        <v>6137</v>
      </c>
      <c r="F659" s="79"/>
      <c r="G659" s="74" t="s">
        <v>1890</v>
      </c>
      <c r="H659" s="13" t="s">
        <v>204</v>
      </c>
      <c r="I659" s="14">
        <v>28000</v>
      </c>
      <c r="J659" s="14">
        <f t="shared" si="1843"/>
        <v>40000</v>
      </c>
      <c r="K659" s="14">
        <v>40000</v>
      </c>
      <c r="L659" s="14">
        <f t="shared" si="1846"/>
        <v>0</v>
      </c>
      <c r="M659" s="14">
        <v>0</v>
      </c>
      <c r="N659" s="14">
        <v>0</v>
      </c>
      <c r="O659" s="14">
        <v>0</v>
      </c>
      <c r="P659" s="14">
        <v>0</v>
      </c>
      <c r="Q659" s="14">
        <v>0</v>
      </c>
      <c r="R659" s="14">
        <v>0</v>
      </c>
      <c r="S659" s="14"/>
      <c r="T659" s="14"/>
      <c r="U659" s="14"/>
      <c r="V659" s="14"/>
      <c r="W659" s="14"/>
      <c r="X659" s="14">
        <f t="shared" si="1887"/>
        <v>0</v>
      </c>
      <c r="Y659" s="14"/>
      <c r="Z659" s="14"/>
      <c r="AA659" s="14"/>
      <c r="AB659" s="14"/>
      <c r="AC659" s="14"/>
      <c r="AD659" s="14"/>
      <c r="AE659" s="14"/>
      <c r="AF659" s="14"/>
      <c r="AG659" s="14"/>
      <c r="AH659" s="14">
        <v>0</v>
      </c>
      <c r="AI659" s="14">
        <v>0</v>
      </c>
      <c r="AJ659" s="14">
        <v>0</v>
      </c>
      <c r="AK659" s="14"/>
      <c r="AL659" s="14"/>
      <c r="AM659" s="14"/>
      <c r="AN659" s="14"/>
      <c r="AO659" s="14"/>
      <c r="AP659" s="14">
        <f t="shared" si="1888"/>
        <v>0</v>
      </c>
      <c r="AQ659" s="14"/>
      <c r="AR659" s="14"/>
      <c r="AS659" s="14"/>
      <c r="AT659" s="14"/>
      <c r="AU659" s="14"/>
      <c r="AV659" s="14"/>
      <c r="AW659" s="14"/>
      <c r="AX659" s="14"/>
      <c r="AY659" s="14"/>
      <c r="AZ659" s="14">
        <v>0</v>
      </c>
      <c r="BA659" s="14">
        <v>0</v>
      </c>
      <c r="BB659" s="14">
        <v>0</v>
      </c>
      <c r="BC659" s="14"/>
      <c r="BD659" s="14"/>
      <c r="BE659" s="14"/>
      <c r="BF659" s="14"/>
      <c r="BG659" s="14"/>
      <c r="BH659" s="14">
        <f t="shared" si="1889"/>
        <v>0</v>
      </c>
      <c r="BI659" s="14"/>
      <c r="BJ659" s="14"/>
      <c r="BK659" s="14"/>
      <c r="BL659" s="14"/>
      <c r="BM659" s="14"/>
      <c r="BN659" s="14"/>
      <c r="BO659" s="14"/>
      <c r="BP659" s="14"/>
      <c r="BQ659" s="14"/>
      <c r="BR659" s="14">
        <v>0</v>
      </c>
      <c r="BS659" s="14">
        <v>0</v>
      </c>
      <c r="BT659" s="14">
        <v>40000</v>
      </c>
      <c r="BU659" s="14">
        <v>40000</v>
      </c>
      <c r="BV659" s="14">
        <v>20500</v>
      </c>
      <c r="BW659" s="14">
        <f t="shared" si="1880"/>
        <v>7500</v>
      </c>
      <c r="BX659" s="14">
        <v>4500</v>
      </c>
      <c r="BY659" s="14">
        <v>1500</v>
      </c>
      <c r="BZ659" s="14">
        <v>1500</v>
      </c>
      <c r="CA659" s="14">
        <f t="shared" si="1844"/>
        <v>28000</v>
      </c>
      <c r="CB659" s="122">
        <f t="shared" si="1855"/>
        <v>70</v>
      </c>
    </row>
    <row r="660" spans="1:80" x14ac:dyDescent="0.25">
      <c r="A660" s="4" t="s">
        <v>238</v>
      </c>
      <c r="B660" s="4" t="s">
        <v>100</v>
      </c>
      <c r="C660" s="4" t="s">
        <v>28</v>
      </c>
      <c r="D660" s="79" t="s">
        <v>338</v>
      </c>
      <c r="E660" s="89">
        <v>6138</v>
      </c>
      <c r="F660" s="79"/>
      <c r="G660" s="74" t="s">
        <v>1890</v>
      </c>
      <c r="H660" s="13" t="s">
        <v>205</v>
      </c>
      <c r="I660" s="14">
        <v>15000</v>
      </c>
      <c r="J660" s="14">
        <f t="shared" si="1843"/>
        <v>20000</v>
      </c>
      <c r="K660" s="14">
        <v>20000</v>
      </c>
      <c r="L660" s="14">
        <f t="shared" si="1846"/>
        <v>0</v>
      </c>
      <c r="M660" s="14">
        <v>0</v>
      </c>
      <c r="N660" s="14">
        <v>0</v>
      </c>
      <c r="O660" s="14">
        <v>0</v>
      </c>
      <c r="P660" s="14">
        <v>0</v>
      </c>
      <c r="Q660" s="14">
        <v>0</v>
      </c>
      <c r="R660" s="14">
        <v>0</v>
      </c>
      <c r="S660" s="14"/>
      <c r="T660" s="14"/>
      <c r="U660" s="14"/>
      <c r="V660" s="14"/>
      <c r="W660" s="14"/>
      <c r="X660" s="14">
        <f t="shared" si="1887"/>
        <v>0</v>
      </c>
      <c r="Y660" s="14"/>
      <c r="Z660" s="14"/>
      <c r="AA660" s="14"/>
      <c r="AB660" s="14"/>
      <c r="AC660" s="14"/>
      <c r="AD660" s="14"/>
      <c r="AE660" s="14"/>
      <c r="AF660" s="14"/>
      <c r="AG660" s="14"/>
      <c r="AH660" s="14">
        <v>0</v>
      </c>
      <c r="AI660" s="14">
        <v>0</v>
      </c>
      <c r="AJ660" s="14">
        <v>0</v>
      </c>
      <c r="AK660" s="14"/>
      <c r="AL660" s="14"/>
      <c r="AM660" s="14"/>
      <c r="AN660" s="14"/>
      <c r="AO660" s="14"/>
      <c r="AP660" s="14">
        <f t="shared" si="1888"/>
        <v>0</v>
      </c>
      <c r="AQ660" s="14"/>
      <c r="AR660" s="14"/>
      <c r="AS660" s="14"/>
      <c r="AT660" s="14"/>
      <c r="AU660" s="14"/>
      <c r="AV660" s="14"/>
      <c r="AW660" s="14"/>
      <c r="AX660" s="14"/>
      <c r="AY660" s="14"/>
      <c r="AZ660" s="14">
        <v>0</v>
      </c>
      <c r="BA660" s="14">
        <v>0</v>
      </c>
      <c r="BB660" s="14">
        <v>0</v>
      </c>
      <c r="BC660" s="14"/>
      <c r="BD660" s="14"/>
      <c r="BE660" s="14"/>
      <c r="BF660" s="14"/>
      <c r="BG660" s="14"/>
      <c r="BH660" s="14">
        <f t="shared" si="1889"/>
        <v>0</v>
      </c>
      <c r="BI660" s="14"/>
      <c r="BJ660" s="14"/>
      <c r="BK660" s="14"/>
      <c r="BL660" s="14"/>
      <c r="BM660" s="14"/>
      <c r="BN660" s="14"/>
      <c r="BO660" s="14"/>
      <c r="BP660" s="14"/>
      <c r="BQ660" s="14"/>
      <c r="BR660" s="14">
        <v>0</v>
      </c>
      <c r="BS660" s="14">
        <v>0</v>
      </c>
      <c r="BT660" s="14">
        <v>20000</v>
      </c>
      <c r="BU660" s="14">
        <v>20000</v>
      </c>
      <c r="BV660" s="14">
        <v>8000</v>
      </c>
      <c r="BW660" s="14">
        <f t="shared" si="1880"/>
        <v>5500</v>
      </c>
      <c r="BX660" s="14">
        <v>4500</v>
      </c>
      <c r="BY660" s="14">
        <v>500</v>
      </c>
      <c r="BZ660" s="14">
        <v>500</v>
      </c>
      <c r="CA660" s="14">
        <f t="shared" si="1844"/>
        <v>13500</v>
      </c>
      <c r="CB660" s="122">
        <f t="shared" si="1855"/>
        <v>67.5</v>
      </c>
    </row>
    <row r="661" spans="1:80" x14ac:dyDescent="0.25">
      <c r="A661" s="1" t="s">
        <v>238</v>
      </c>
      <c r="B661" s="1" t="s">
        <v>100</v>
      </c>
      <c r="C661" s="1" t="s">
        <v>28</v>
      </c>
      <c r="D661" s="82" t="s">
        <v>338</v>
      </c>
      <c r="E661" s="82" t="s">
        <v>50</v>
      </c>
      <c r="F661" s="79" t="s">
        <v>1</v>
      </c>
      <c r="G661" s="13" t="s">
        <v>1</v>
      </c>
      <c r="H661" s="2" t="s">
        <v>51</v>
      </c>
      <c r="I661" s="12">
        <f>SUM(I662:I665)</f>
        <v>769902</v>
      </c>
      <c r="J661" s="12">
        <f t="shared" si="1843"/>
        <v>620387</v>
      </c>
      <c r="K661" s="12">
        <f t="shared" ref="K661" si="1890">SUM(K662:K665)</f>
        <v>620237</v>
      </c>
      <c r="L661" s="12">
        <f t="shared" si="1846"/>
        <v>150</v>
      </c>
      <c r="M661" s="12">
        <f t="shared" ref="M661:Q661" si="1891">SUM(M662:M665)</f>
        <v>0</v>
      </c>
      <c r="N661" s="12">
        <f t="shared" si="1891"/>
        <v>0</v>
      </c>
      <c r="O661" s="12">
        <f t="shared" si="1891"/>
        <v>150</v>
      </c>
      <c r="P661" s="12">
        <f t="shared" si="1891"/>
        <v>0</v>
      </c>
      <c r="Q661" s="12">
        <f t="shared" si="1891"/>
        <v>0</v>
      </c>
      <c r="R661" s="12">
        <f t="shared" ref="R661:AG661" si="1892">SUM(R662:R665)</f>
        <v>0</v>
      </c>
      <c r="S661" s="12">
        <f t="shared" si="1892"/>
        <v>0</v>
      </c>
      <c r="T661" s="12">
        <f t="shared" si="1892"/>
        <v>0</v>
      </c>
      <c r="U661" s="12">
        <f t="shared" si="1892"/>
        <v>0</v>
      </c>
      <c r="V661" s="12">
        <f t="shared" si="1892"/>
        <v>0</v>
      </c>
      <c r="W661" s="12">
        <f t="shared" si="1892"/>
        <v>0</v>
      </c>
      <c r="X661" s="12">
        <f t="shared" si="1892"/>
        <v>0</v>
      </c>
      <c r="Y661" s="12">
        <f t="shared" si="1892"/>
        <v>0</v>
      </c>
      <c r="Z661" s="12">
        <f t="shared" si="1892"/>
        <v>0</v>
      </c>
      <c r="AA661" s="12">
        <f t="shared" si="1892"/>
        <v>0</v>
      </c>
      <c r="AB661" s="12">
        <f t="shared" si="1892"/>
        <v>0</v>
      </c>
      <c r="AC661" s="12">
        <f t="shared" si="1892"/>
        <v>0</v>
      </c>
      <c r="AD661" s="12">
        <f t="shared" si="1892"/>
        <v>0</v>
      </c>
      <c r="AE661" s="12">
        <f t="shared" si="1892"/>
        <v>0</v>
      </c>
      <c r="AF661" s="12">
        <f t="shared" si="1892"/>
        <v>0</v>
      </c>
      <c r="AG661" s="12">
        <f t="shared" si="1892"/>
        <v>0</v>
      </c>
      <c r="AH661" s="12">
        <v>0</v>
      </c>
      <c r="AI661" s="12">
        <v>0</v>
      </c>
      <c r="AJ661" s="12">
        <f t="shared" ref="AJ661:AY661" si="1893">SUM(AJ662:AJ665)</f>
        <v>0</v>
      </c>
      <c r="AK661" s="12">
        <f t="shared" si="1893"/>
        <v>0</v>
      </c>
      <c r="AL661" s="12">
        <f t="shared" si="1893"/>
        <v>0</v>
      </c>
      <c r="AM661" s="12">
        <f t="shared" si="1893"/>
        <v>0</v>
      </c>
      <c r="AN661" s="12">
        <f t="shared" si="1893"/>
        <v>0</v>
      </c>
      <c r="AO661" s="12">
        <f t="shared" si="1893"/>
        <v>0</v>
      </c>
      <c r="AP661" s="12">
        <f t="shared" si="1893"/>
        <v>0</v>
      </c>
      <c r="AQ661" s="12">
        <f t="shared" si="1893"/>
        <v>0</v>
      </c>
      <c r="AR661" s="12">
        <f t="shared" si="1893"/>
        <v>0</v>
      </c>
      <c r="AS661" s="12">
        <f t="shared" si="1893"/>
        <v>0</v>
      </c>
      <c r="AT661" s="12">
        <f t="shared" si="1893"/>
        <v>0</v>
      </c>
      <c r="AU661" s="12">
        <f t="shared" si="1893"/>
        <v>0</v>
      </c>
      <c r="AV661" s="12">
        <f t="shared" si="1893"/>
        <v>0</v>
      </c>
      <c r="AW661" s="12">
        <f t="shared" si="1893"/>
        <v>0</v>
      </c>
      <c r="AX661" s="12">
        <f t="shared" si="1893"/>
        <v>0</v>
      </c>
      <c r="AY661" s="12">
        <f t="shared" si="1893"/>
        <v>0</v>
      </c>
      <c r="AZ661" s="12">
        <v>0</v>
      </c>
      <c r="BA661" s="12">
        <v>0</v>
      </c>
      <c r="BB661" s="12">
        <f t="shared" ref="BB661:BQ661" si="1894">SUM(BB662:BB665)</f>
        <v>150</v>
      </c>
      <c r="BC661" s="12">
        <f t="shared" si="1894"/>
        <v>55</v>
      </c>
      <c r="BD661" s="12">
        <f t="shared" si="1894"/>
        <v>0</v>
      </c>
      <c r="BE661" s="12">
        <f t="shared" si="1894"/>
        <v>0</v>
      </c>
      <c r="BF661" s="12">
        <f t="shared" si="1894"/>
        <v>0</v>
      </c>
      <c r="BG661" s="12">
        <f t="shared" si="1894"/>
        <v>0</v>
      </c>
      <c r="BH661" s="12">
        <f t="shared" si="1894"/>
        <v>205</v>
      </c>
      <c r="BI661" s="12">
        <f t="shared" si="1894"/>
        <v>0</v>
      </c>
      <c r="BJ661" s="12">
        <f t="shared" si="1894"/>
        <v>0</v>
      </c>
      <c r="BK661" s="12">
        <f t="shared" si="1894"/>
        <v>55</v>
      </c>
      <c r="BL661" s="12">
        <f t="shared" si="1894"/>
        <v>0</v>
      </c>
      <c r="BM661" s="12">
        <f t="shared" si="1894"/>
        <v>0</v>
      </c>
      <c r="BN661" s="12">
        <f t="shared" si="1894"/>
        <v>0</v>
      </c>
      <c r="BO661" s="12">
        <f t="shared" si="1894"/>
        <v>0</v>
      </c>
      <c r="BP661" s="12">
        <f t="shared" si="1894"/>
        <v>0</v>
      </c>
      <c r="BQ661" s="12">
        <f t="shared" si="1894"/>
        <v>0</v>
      </c>
      <c r="BR661" s="12">
        <v>55</v>
      </c>
      <c r="BS661" s="12">
        <v>150</v>
      </c>
      <c r="BT661" s="12">
        <f t="shared" ref="BT661:BZ661" si="1895">SUM(BT662:BT665)</f>
        <v>968692</v>
      </c>
      <c r="BU661" s="12">
        <f t="shared" si="1895"/>
        <v>955697</v>
      </c>
      <c r="BV661" s="12">
        <f t="shared" si="1895"/>
        <v>578000</v>
      </c>
      <c r="BW661" s="12">
        <f t="shared" si="1895"/>
        <v>142450</v>
      </c>
      <c r="BX661" s="12">
        <f t="shared" si="1895"/>
        <v>84150</v>
      </c>
      <c r="BY661" s="12">
        <f t="shared" si="1895"/>
        <v>29150</v>
      </c>
      <c r="BZ661" s="12">
        <f t="shared" si="1895"/>
        <v>29150</v>
      </c>
      <c r="CA661" s="12">
        <f t="shared" si="1844"/>
        <v>720450</v>
      </c>
      <c r="CB661" s="124">
        <f t="shared" si="1855"/>
        <v>75.384771533237</v>
      </c>
    </row>
    <row r="662" spans="1:80" x14ac:dyDescent="0.25">
      <c r="A662" s="4" t="s">
        <v>238</v>
      </c>
      <c r="B662" s="4" t="s">
        <v>100</v>
      </c>
      <c r="C662" s="4" t="s">
        <v>28</v>
      </c>
      <c r="D662" s="79" t="s">
        <v>338</v>
      </c>
      <c r="E662" s="89">
        <v>6139</v>
      </c>
      <c r="F662" s="79"/>
      <c r="G662" s="74" t="s">
        <v>1890</v>
      </c>
      <c r="H662" s="13" t="s">
        <v>51</v>
      </c>
      <c r="I662" s="14">
        <v>723602</v>
      </c>
      <c r="J662" s="14">
        <f t="shared" si="1843"/>
        <v>541772</v>
      </c>
      <c r="K662" s="14">
        <v>541772</v>
      </c>
      <c r="L662" s="14">
        <f t="shared" si="1846"/>
        <v>0</v>
      </c>
      <c r="M662" s="14">
        <v>0</v>
      </c>
      <c r="N662" s="14">
        <v>0</v>
      </c>
      <c r="O662" s="14">
        <v>0</v>
      </c>
      <c r="P662" s="14">
        <v>0</v>
      </c>
      <c r="Q662" s="14">
        <v>0</v>
      </c>
      <c r="R662" s="14">
        <v>0</v>
      </c>
      <c r="S662" s="14"/>
      <c r="T662" s="14"/>
      <c r="U662" s="14"/>
      <c r="V662" s="14"/>
      <c r="W662" s="14"/>
      <c r="X662" s="14">
        <f t="shared" si="1887"/>
        <v>0</v>
      </c>
      <c r="Y662" s="14"/>
      <c r="Z662" s="14"/>
      <c r="AA662" s="14"/>
      <c r="AB662" s="14"/>
      <c r="AC662" s="14"/>
      <c r="AD662" s="14"/>
      <c r="AE662" s="14"/>
      <c r="AF662" s="14"/>
      <c r="AG662" s="14"/>
      <c r="AH662" s="14">
        <v>0</v>
      </c>
      <c r="AI662" s="14">
        <v>0</v>
      </c>
      <c r="AJ662" s="14">
        <v>0</v>
      </c>
      <c r="AK662" s="14"/>
      <c r="AL662" s="14"/>
      <c r="AM662" s="14"/>
      <c r="AN662" s="14"/>
      <c r="AO662" s="14"/>
      <c r="AP662" s="14">
        <f t="shared" si="1888"/>
        <v>0</v>
      </c>
      <c r="AQ662" s="14"/>
      <c r="AR662" s="14"/>
      <c r="AS662" s="14"/>
      <c r="AT662" s="14"/>
      <c r="AU662" s="14"/>
      <c r="AV662" s="14"/>
      <c r="AW662" s="14"/>
      <c r="AX662" s="14"/>
      <c r="AY662" s="14"/>
      <c r="AZ662" s="14">
        <v>0</v>
      </c>
      <c r="BA662" s="14">
        <v>0</v>
      </c>
      <c r="BB662" s="14">
        <v>0</v>
      </c>
      <c r="BC662" s="14"/>
      <c r="BD662" s="14"/>
      <c r="BE662" s="14"/>
      <c r="BF662" s="14"/>
      <c r="BG662" s="14"/>
      <c r="BH662" s="14">
        <f t="shared" si="1889"/>
        <v>0</v>
      </c>
      <c r="BI662" s="14"/>
      <c r="BJ662" s="14"/>
      <c r="BK662" s="14"/>
      <c r="BL662" s="14"/>
      <c r="BM662" s="14"/>
      <c r="BN662" s="14"/>
      <c r="BO662" s="14"/>
      <c r="BP662" s="14"/>
      <c r="BQ662" s="14"/>
      <c r="BR662" s="14">
        <v>0</v>
      </c>
      <c r="BS662" s="14">
        <v>0</v>
      </c>
      <c r="BT662" s="14">
        <v>889500</v>
      </c>
      <c r="BU662" s="14">
        <v>889500</v>
      </c>
      <c r="BV662" s="14">
        <v>545000</v>
      </c>
      <c r="BW662" s="14">
        <f t="shared" si="1880"/>
        <v>130000</v>
      </c>
      <c r="BX662" s="14">
        <v>80000</v>
      </c>
      <c r="BY662" s="14">
        <v>25000</v>
      </c>
      <c r="BZ662" s="14">
        <v>25000</v>
      </c>
      <c r="CA662" s="14">
        <f t="shared" si="1844"/>
        <v>675000</v>
      </c>
      <c r="CB662" s="122">
        <f t="shared" si="1855"/>
        <v>75.885328836424961</v>
      </c>
    </row>
    <row r="663" spans="1:80" ht="22.5" x14ac:dyDescent="0.25">
      <c r="A663" s="4" t="s">
        <v>238</v>
      </c>
      <c r="B663" s="4" t="s">
        <v>100</v>
      </c>
      <c r="C663" s="4" t="s">
        <v>28</v>
      </c>
      <c r="D663" s="79" t="s">
        <v>338</v>
      </c>
      <c r="E663" s="89">
        <v>6139</v>
      </c>
      <c r="F663" s="79" t="s">
        <v>346</v>
      </c>
      <c r="G663" s="74" t="s">
        <v>1890</v>
      </c>
      <c r="H663" s="13" t="s">
        <v>315</v>
      </c>
      <c r="I663" s="14">
        <v>24800</v>
      </c>
      <c r="J663" s="14">
        <f t="shared" si="1843"/>
        <v>24115</v>
      </c>
      <c r="K663" s="14">
        <v>23965</v>
      </c>
      <c r="L663" s="14">
        <f t="shared" si="1846"/>
        <v>150</v>
      </c>
      <c r="M663" s="14">
        <v>0</v>
      </c>
      <c r="N663" s="14">
        <v>0</v>
      </c>
      <c r="O663" s="14">
        <v>150</v>
      </c>
      <c r="P663" s="14">
        <v>0</v>
      </c>
      <c r="Q663" s="14">
        <v>0</v>
      </c>
      <c r="R663" s="14">
        <v>0</v>
      </c>
      <c r="S663" s="14"/>
      <c r="T663" s="14"/>
      <c r="U663" s="14"/>
      <c r="V663" s="14"/>
      <c r="W663" s="14"/>
      <c r="X663" s="14">
        <f t="shared" si="1887"/>
        <v>0</v>
      </c>
      <c r="Y663" s="14"/>
      <c r="Z663" s="14"/>
      <c r="AA663" s="14"/>
      <c r="AB663" s="14"/>
      <c r="AC663" s="14"/>
      <c r="AD663" s="14"/>
      <c r="AE663" s="14"/>
      <c r="AF663" s="14"/>
      <c r="AG663" s="14"/>
      <c r="AH663" s="14">
        <v>0</v>
      </c>
      <c r="AI663" s="14">
        <v>0</v>
      </c>
      <c r="AJ663" s="14">
        <v>0</v>
      </c>
      <c r="AK663" s="14"/>
      <c r="AL663" s="14"/>
      <c r="AM663" s="14"/>
      <c r="AN663" s="14"/>
      <c r="AO663" s="14"/>
      <c r="AP663" s="14">
        <f t="shared" si="1888"/>
        <v>0</v>
      </c>
      <c r="AQ663" s="14"/>
      <c r="AR663" s="14"/>
      <c r="AS663" s="14"/>
      <c r="AT663" s="14"/>
      <c r="AU663" s="14"/>
      <c r="AV663" s="14"/>
      <c r="AW663" s="14"/>
      <c r="AX663" s="14"/>
      <c r="AY663" s="14"/>
      <c r="AZ663" s="14">
        <v>0</v>
      </c>
      <c r="BA663" s="14">
        <v>0</v>
      </c>
      <c r="BB663" s="14">
        <v>150</v>
      </c>
      <c r="BC663" s="14">
        <v>55</v>
      </c>
      <c r="BD663" s="14"/>
      <c r="BE663" s="14"/>
      <c r="BF663" s="14"/>
      <c r="BG663" s="14"/>
      <c r="BH663" s="14">
        <f t="shared" si="1889"/>
        <v>205</v>
      </c>
      <c r="BI663" s="14"/>
      <c r="BJ663" s="14"/>
      <c r="BK663" s="14">
        <v>55</v>
      </c>
      <c r="BL663" s="14"/>
      <c r="BM663" s="14"/>
      <c r="BN663" s="14"/>
      <c r="BO663" s="14"/>
      <c r="BP663" s="14"/>
      <c r="BQ663" s="14"/>
      <c r="BR663" s="14">
        <v>55</v>
      </c>
      <c r="BS663" s="14">
        <v>150</v>
      </c>
      <c r="BT663" s="14">
        <v>24692</v>
      </c>
      <c r="BU663" s="14">
        <v>24542</v>
      </c>
      <c r="BV663" s="14">
        <v>13200</v>
      </c>
      <c r="BW663" s="14">
        <f t="shared" si="1880"/>
        <v>6000</v>
      </c>
      <c r="BX663" s="14">
        <v>2000</v>
      </c>
      <c r="BY663" s="14">
        <v>2000</v>
      </c>
      <c r="BZ663" s="14">
        <v>2000</v>
      </c>
      <c r="CA663" s="14">
        <f t="shared" si="1844"/>
        <v>19200</v>
      </c>
      <c r="CB663" s="122">
        <f t="shared" si="1855"/>
        <v>78.233232825360616</v>
      </c>
    </row>
    <row r="664" spans="1:80" ht="22.5" x14ac:dyDescent="0.25">
      <c r="A664" s="4" t="s">
        <v>238</v>
      </c>
      <c r="B664" s="4" t="s">
        <v>100</v>
      </c>
      <c r="C664" s="4" t="s">
        <v>28</v>
      </c>
      <c r="D664" s="79" t="s">
        <v>338</v>
      </c>
      <c r="E664" s="89">
        <v>6139</v>
      </c>
      <c r="F664" s="79" t="s">
        <v>347</v>
      </c>
      <c r="G664" s="74" t="s">
        <v>1890</v>
      </c>
      <c r="H664" s="13" t="s">
        <v>65</v>
      </c>
      <c r="I664" s="14">
        <v>21500</v>
      </c>
      <c r="J664" s="14">
        <f t="shared" si="1843"/>
        <v>24500</v>
      </c>
      <c r="K664" s="14">
        <v>24500</v>
      </c>
      <c r="L664" s="14">
        <f t="shared" si="1846"/>
        <v>0</v>
      </c>
      <c r="M664" s="14">
        <v>0</v>
      </c>
      <c r="N664" s="14">
        <v>0</v>
      </c>
      <c r="O664" s="14">
        <v>0</v>
      </c>
      <c r="P664" s="14">
        <v>0</v>
      </c>
      <c r="Q664" s="14">
        <v>0</v>
      </c>
      <c r="R664" s="14">
        <v>0</v>
      </c>
      <c r="S664" s="14"/>
      <c r="T664" s="14"/>
      <c r="U664" s="14"/>
      <c r="V664" s="14"/>
      <c r="W664" s="14"/>
      <c r="X664" s="14">
        <f t="shared" si="1887"/>
        <v>0</v>
      </c>
      <c r="Y664" s="14"/>
      <c r="Z664" s="14"/>
      <c r="AA664" s="14"/>
      <c r="AB664" s="14"/>
      <c r="AC664" s="14"/>
      <c r="AD664" s="14"/>
      <c r="AE664" s="14"/>
      <c r="AF664" s="14"/>
      <c r="AG664" s="14"/>
      <c r="AH664" s="14">
        <v>0</v>
      </c>
      <c r="AI664" s="14">
        <v>0</v>
      </c>
      <c r="AJ664" s="14">
        <v>0</v>
      </c>
      <c r="AK664" s="14"/>
      <c r="AL664" s="14"/>
      <c r="AM664" s="14"/>
      <c r="AN664" s="14"/>
      <c r="AO664" s="14"/>
      <c r="AP664" s="14">
        <f t="shared" si="1888"/>
        <v>0</v>
      </c>
      <c r="AQ664" s="14"/>
      <c r="AR664" s="14"/>
      <c r="AS664" s="14"/>
      <c r="AT664" s="14"/>
      <c r="AU664" s="14"/>
      <c r="AV664" s="14"/>
      <c r="AW664" s="14"/>
      <c r="AX664" s="14"/>
      <c r="AY664" s="14"/>
      <c r="AZ664" s="14">
        <v>0</v>
      </c>
      <c r="BA664" s="14">
        <v>0</v>
      </c>
      <c r="BB664" s="14">
        <v>0</v>
      </c>
      <c r="BC664" s="14"/>
      <c r="BD664" s="14"/>
      <c r="BE664" s="14"/>
      <c r="BF664" s="14"/>
      <c r="BG664" s="14"/>
      <c r="BH664" s="14">
        <f t="shared" si="1889"/>
        <v>0</v>
      </c>
      <c r="BI664" s="14"/>
      <c r="BJ664" s="14"/>
      <c r="BK664" s="14"/>
      <c r="BL664" s="14"/>
      <c r="BM664" s="14"/>
      <c r="BN664" s="14"/>
      <c r="BO664" s="14"/>
      <c r="BP664" s="14"/>
      <c r="BQ664" s="14"/>
      <c r="BR664" s="14">
        <v>0</v>
      </c>
      <c r="BS664" s="14">
        <v>0</v>
      </c>
      <c r="BT664" s="14">
        <v>24500</v>
      </c>
      <c r="BU664" s="14">
        <v>24500</v>
      </c>
      <c r="BV664" s="14">
        <v>12300</v>
      </c>
      <c r="BW664" s="14">
        <f t="shared" si="1880"/>
        <v>4950</v>
      </c>
      <c r="BX664" s="14">
        <v>1650</v>
      </c>
      <c r="BY664" s="14">
        <v>1650</v>
      </c>
      <c r="BZ664" s="14">
        <v>1650</v>
      </c>
      <c r="CA664" s="14">
        <f t="shared" si="1844"/>
        <v>17250</v>
      </c>
      <c r="CB664" s="122">
        <f t="shared" si="1855"/>
        <v>70.408163265306129</v>
      </c>
    </row>
    <row r="665" spans="1:80" x14ac:dyDescent="0.25">
      <c r="A665" s="4" t="s">
        <v>238</v>
      </c>
      <c r="B665" s="4" t="s">
        <v>100</v>
      </c>
      <c r="C665" s="4" t="s">
        <v>28</v>
      </c>
      <c r="D665" s="79" t="s">
        <v>338</v>
      </c>
      <c r="E665" s="89">
        <v>6139</v>
      </c>
      <c r="F665" s="79" t="s">
        <v>1863</v>
      </c>
      <c r="G665" s="74" t="s">
        <v>1890</v>
      </c>
      <c r="H665" s="13" t="s">
        <v>348</v>
      </c>
      <c r="I665" s="14">
        <v>0</v>
      </c>
      <c r="J665" s="14">
        <f t="shared" si="1843"/>
        <v>30000</v>
      </c>
      <c r="K665" s="14">
        <v>30000</v>
      </c>
      <c r="L665" s="14">
        <f t="shared" si="1846"/>
        <v>0</v>
      </c>
      <c r="M665" s="14">
        <v>0</v>
      </c>
      <c r="N665" s="14">
        <v>0</v>
      </c>
      <c r="O665" s="14">
        <v>0</v>
      </c>
      <c r="P665" s="14">
        <v>0</v>
      </c>
      <c r="Q665" s="14">
        <v>0</v>
      </c>
      <c r="R665" s="14">
        <v>0</v>
      </c>
      <c r="S665" s="14"/>
      <c r="T665" s="14"/>
      <c r="U665" s="14"/>
      <c r="V665" s="14"/>
      <c r="W665" s="14"/>
      <c r="X665" s="14">
        <f t="shared" si="1887"/>
        <v>0</v>
      </c>
      <c r="Y665" s="14"/>
      <c r="Z665" s="14"/>
      <c r="AA665" s="14"/>
      <c r="AB665" s="14"/>
      <c r="AC665" s="14"/>
      <c r="AD665" s="14"/>
      <c r="AE665" s="14"/>
      <c r="AF665" s="14"/>
      <c r="AG665" s="14"/>
      <c r="AH665" s="14">
        <v>0</v>
      </c>
      <c r="AI665" s="14">
        <v>0</v>
      </c>
      <c r="AJ665" s="14">
        <v>0</v>
      </c>
      <c r="AK665" s="14"/>
      <c r="AL665" s="14"/>
      <c r="AM665" s="14"/>
      <c r="AN665" s="14"/>
      <c r="AO665" s="14"/>
      <c r="AP665" s="14">
        <f t="shared" si="1888"/>
        <v>0</v>
      </c>
      <c r="AQ665" s="14"/>
      <c r="AR665" s="14"/>
      <c r="AS665" s="14"/>
      <c r="AT665" s="14"/>
      <c r="AU665" s="14"/>
      <c r="AV665" s="14"/>
      <c r="AW665" s="14"/>
      <c r="AX665" s="14"/>
      <c r="AY665" s="14"/>
      <c r="AZ665" s="14">
        <v>0</v>
      </c>
      <c r="BA665" s="14">
        <v>0</v>
      </c>
      <c r="BB665" s="14">
        <v>0</v>
      </c>
      <c r="BC665" s="14"/>
      <c r="BD665" s="14"/>
      <c r="BE665" s="14"/>
      <c r="BF665" s="14"/>
      <c r="BG665" s="14"/>
      <c r="BH665" s="14">
        <f t="shared" si="1889"/>
        <v>0</v>
      </c>
      <c r="BI665" s="14"/>
      <c r="BJ665" s="14"/>
      <c r="BK665" s="14"/>
      <c r="BL665" s="14"/>
      <c r="BM665" s="14"/>
      <c r="BN665" s="14"/>
      <c r="BO665" s="14"/>
      <c r="BP665" s="14"/>
      <c r="BQ665" s="14"/>
      <c r="BR665" s="14">
        <v>0</v>
      </c>
      <c r="BS665" s="14">
        <v>0</v>
      </c>
      <c r="BT665" s="14">
        <v>30000</v>
      </c>
      <c r="BU665" s="14">
        <v>17155</v>
      </c>
      <c r="BV665" s="14">
        <v>7500</v>
      </c>
      <c r="BW665" s="14">
        <f t="shared" si="1880"/>
        <v>1500</v>
      </c>
      <c r="BX665" s="14">
        <v>500</v>
      </c>
      <c r="BY665" s="14">
        <v>500</v>
      </c>
      <c r="BZ665" s="14">
        <v>500</v>
      </c>
      <c r="CA665" s="14">
        <f t="shared" si="1844"/>
        <v>9000</v>
      </c>
      <c r="CB665" s="122">
        <f t="shared" si="1855"/>
        <v>52.462838822500721</v>
      </c>
    </row>
    <row r="666" spans="1:80" ht="22.5" x14ac:dyDescent="0.25">
      <c r="A666" s="1" t="s">
        <v>1</v>
      </c>
      <c r="B666" s="1" t="s">
        <v>1</v>
      </c>
      <c r="C666" s="1" t="s">
        <v>1</v>
      </c>
      <c r="D666" s="78" t="s">
        <v>1</v>
      </c>
      <c r="E666" s="78" t="s">
        <v>1</v>
      </c>
      <c r="F666" s="78" t="s">
        <v>1</v>
      </c>
      <c r="G666" s="2" t="s">
        <v>1</v>
      </c>
      <c r="H666" s="10" t="s">
        <v>66</v>
      </c>
      <c r="I666" s="11">
        <f>SUM(I667)</f>
        <v>0</v>
      </c>
      <c r="J666" s="11">
        <f t="shared" si="1843"/>
        <v>0</v>
      </c>
      <c r="K666" s="11">
        <f t="shared" ref="K666:Q667" si="1896">SUM(K667)</f>
        <v>0</v>
      </c>
      <c r="L666" s="11">
        <f t="shared" si="1846"/>
        <v>0</v>
      </c>
      <c r="M666" s="11">
        <f t="shared" si="1896"/>
        <v>0</v>
      </c>
      <c r="N666" s="11">
        <f t="shared" si="1896"/>
        <v>0</v>
      </c>
      <c r="O666" s="11">
        <f t="shared" si="1896"/>
        <v>0</v>
      </c>
      <c r="P666" s="11">
        <f t="shared" si="1896"/>
        <v>0</v>
      </c>
      <c r="Q666" s="11">
        <f t="shared" si="1896"/>
        <v>0</v>
      </c>
      <c r="R666" s="11">
        <f t="shared" ref="R666:AG667" si="1897">SUM(R667)</f>
        <v>0</v>
      </c>
      <c r="S666" s="11">
        <f t="shared" si="1897"/>
        <v>0</v>
      </c>
      <c r="T666" s="11">
        <f t="shared" si="1897"/>
        <v>0</v>
      </c>
      <c r="U666" s="11">
        <f t="shared" si="1897"/>
        <v>0</v>
      </c>
      <c r="V666" s="11">
        <f t="shared" si="1897"/>
        <v>0</v>
      </c>
      <c r="W666" s="11">
        <f t="shared" si="1897"/>
        <v>0</v>
      </c>
      <c r="X666" s="11">
        <f t="shared" si="1897"/>
        <v>0</v>
      </c>
      <c r="Y666" s="11">
        <f t="shared" si="1897"/>
        <v>0</v>
      </c>
      <c r="Z666" s="11">
        <f t="shared" si="1897"/>
        <v>0</v>
      </c>
      <c r="AA666" s="11">
        <f t="shared" si="1897"/>
        <v>0</v>
      </c>
      <c r="AB666" s="11">
        <f t="shared" si="1897"/>
        <v>0</v>
      </c>
      <c r="AC666" s="11">
        <f t="shared" si="1897"/>
        <v>0</v>
      </c>
      <c r="AD666" s="11">
        <f t="shared" si="1897"/>
        <v>0</v>
      </c>
      <c r="AE666" s="11">
        <f t="shared" si="1897"/>
        <v>0</v>
      </c>
      <c r="AF666" s="11">
        <f t="shared" si="1897"/>
        <v>0</v>
      </c>
      <c r="AG666" s="11">
        <f t="shared" si="1897"/>
        <v>0</v>
      </c>
      <c r="AH666" s="11">
        <v>0</v>
      </c>
      <c r="AI666" s="11">
        <v>0</v>
      </c>
      <c r="AJ666" s="11">
        <f t="shared" ref="AJ666:AY667" si="1898">SUM(AJ667)</f>
        <v>0</v>
      </c>
      <c r="AK666" s="11">
        <f t="shared" si="1898"/>
        <v>0</v>
      </c>
      <c r="AL666" s="11">
        <f t="shared" si="1898"/>
        <v>0</v>
      </c>
      <c r="AM666" s="11">
        <f t="shared" si="1898"/>
        <v>0</v>
      </c>
      <c r="AN666" s="11">
        <f t="shared" si="1898"/>
        <v>0</v>
      </c>
      <c r="AO666" s="11">
        <f t="shared" si="1898"/>
        <v>0</v>
      </c>
      <c r="AP666" s="11">
        <f t="shared" si="1898"/>
        <v>0</v>
      </c>
      <c r="AQ666" s="11">
        <f t="shared" si="1898"/>
        <v>0</v>
      </c>
      <c r="AR666" s="11">
        <f t="shared" si="1898"/>
        <v>0</v>
      </c>
      <c r="AS666" s="11">
        <f t="shared" si="1898"/>
        <v>0</v>
      </c>
      <c r="AT666" s="11">
        <f t="shared" si="1898"/>
        <v>0</v>
      </c>
      <c r="AU666" s="11">
        <f t="shared" si="1898"/>
        <v>0</v>
      </c>
      <c r="AV666" s="11">
        <f t="shared" si="1898"/>
        <v>0</v>
      </c>
      <c r="AW666" s="11">
        <f t="shared" si="1898"/>
        <v>0</v>
      </c>
      <c r="AX666" s="11">
        <f t="shared" si="1898"/>
        <v>0</v>
      </c>
      <c r="AY666" s="11">
        <f t="shared" si="1898"/>
        <v>0</v>
      </c>
      <c r="AZ666" s="11">
        <v>0</v>
      </c>
      <c r="BA666" s="11">
        <v>0</v>
      </c>
      <c r="BB666" s="11">
        <f t="shared" ref="BB666:BQ667" si="1899">SUM(BB667)</f>
        <v>0</v>
      </c>
      <c r="BC666" s="11">
        <f t="shared" si="1899"/>
        <v>0</v>
      </c>
      <c r="BD666" s="11">
        <f t="shared" si="1899"/>
        <v>0</v>
      </c>
      <c r="BE666" s="11">
        <f t="shared" si="1899"/>
        <v>0</v>
      </c>
      <c r="BF666" s="11">
        <f t="shared" si="1899"/>
        <v>0</v>
      </c>
      <c r="BG666" s="11">
        <f t="shared" si="1899"/>
        <v>0</v>
      </c>
      <c r="BH666" s="11">
        <f t="shared" si="1899"/>
        <v>0</v>
      </c>
      <c r="BI666" s="11">
        <f t="shared" si="1899"/>
        <v>0</v>
      </c>
      <c r="BJ666" s="11">
        <f t="shared" si="1899"/>
        <v>0</v>
      </c>
      <c r="BK666" s="11">
        <f t="shared" si="1899"/>
        <v>0</v>
      </c>
      <c r="BL666" s="11">
        <f t="shared" si="1899"/>
        <v>0</v>
      </c>
      <c r="BM666" s="11">
        <f t="shared" si="1899"/>
        <v>0</v>
      </c>
      <c r="BN666" s="11">
        <f t="shared" si="1899"/>
        <v>0</v>
      </c>
      <c r="BO666" s="11">
        <f t="shared" si="1899"/>
        <v>0</v>
      </c>
      <c r="BP666" s="11">
        <f t="shared" si="1899"/>
        <v>0</v>
      </c>
      <c r="BQ666" s="11">
        <f t="shared" si="1899"/>
        <v>0</v>
      </c>
      <c r="BR666" s="11">
        <v>0</v>
      </c>
      <c r="BS666" s="11">
        <v>0</v>
      </c>
      <c r="BT666" s="11">
        <f t="shared" ref="BT666:BX667" si="1900">SUM(BT667)</f>
        <v>0</v>
      </c>
      <c r="BU666" s="11">
        <f t="shared" si="1900"/>
        <v>0</v>
      </c>
      <c r="BV666" s="11">
        <f t="shared" si="1900"/>
        <v>0</v>
      </c>
      <c r="BW666" s="11">
        <f t="shared" si="1900"/>
        <v>0</v>
      </c>
      <c r="BX666" s="11">
        <f t="shared" si="1900"/>
        <v>0</v>
      </c>
      <c r="BY666" s="11">
        <f t="shared" ref="BY666:BY667" si="1901">SUM(BY667)</f>
        <v>0</v>
      </c>
      <c r="BZ666" s="11">
        <f t="shared" ref="BZ666:BZ667" si="1902">SUM(BZ667)</f>
        <v>0</v>
      </c>
      <c r="CA666" s="11">
        <f t="shared" si="1844"/>
        <v>0</v>
      </c>
      <c r="CB666" s="123" t="str">
        <f t="shared" si="1855"/>
        <v>-</v>
      </c>
    </row>
    <row r="667" spans="1:80" x14ac:dyDescent="0.25">
      <c r="A667" s="4" t="s">
        <v>238</v>
      </c>
      <c r="B667" s="4" t="s">
        <v>100</v>
      </c>
      <c r="C667" s="4" t="s">
        <v>28</v>
      </c>
      <c r="D667" s="79" t="s">
        <v>338</v>
      </c>
      <c r="E667" s="78" t="s">
        <v>67</v>
      </c>
      <c r="F667" s="78" t="s">
        <v>1</v>
      </c>
      <c r="G667" s="2" t="s">
        <v>1</v>
      </c>
      <c r="H667" s="2" t="s">
        <v>68</v>
      </c>
      <c r="I667" s="12">
        <f>SUM(I668)</f>
        <v>0</v>
      </c>
      <c r="J667" s="12">
        <f t="shared" si="1843"/>
        <v>0</v>
      </c>
      <c r="K667" s="12">
        <f t="shared" si="1896"/>
        <v>0</v>
      </c>
      <c r="L667" s="12">
        <f t="shared" si="1846"/>
        <v>0</v>
      </c>
      <c r="M667" s="12">
        <f t="shared" si="1896"/>
        <v>0</v>
      </c>
      <c r="N667" s="12">
        <f t="shared" si="1896"/>
        <v>0</v>
      </c>
      <c r="O667" s="12">
        <f t="shared" si="1896"/>
        <v>0</v>
      </c>
      <c r="P667" s="12">
        <f t="shared" si="1896"/>
        <v>0</v>
      </c>
      <c r="Q667" s="12">
        <f t="shared" si="1896"/>
        <v>0</v>
      </c>
      <c r="R667" s="12">
        <f t="shared" si="1897"/>
        <v>0</v>
      </c>
      <c r="S667" s="12">
        <f t="shared" ref="S667:AG667" si="1903">SUM(S668)</f>
        <v>0</v>
      </c>
      <c r="T667" s="12">
        <f t="shared" si="1903"/>
        <v>0</v>
      </c>
      <c r="U667" s="12">
        <f t="shared" si="1903"/>
        <v>0</v>
      </c>
      <c r="V667" s="12">
        <f t="shared" si="1903"/>
        <v>0</v>
      </c>
      <c r="W667" s="12">
        <f t="shared" si="1903"/>
        <v>0</v>
      </c>
      <c r="X667" s="12">
        <f t="shared" si="1903"/>
        <v>0</v>
      </c>
      <c r="Y667" s="12">
        <f t="shared" si="1903"/>
        <v>0</v>
      </c>
      <c r="Z667" s="12">
        <f t="shared" si="1903"/>
        <v>0</v>
      </c>
      <c r="AA667" s="12">
        <f t="shared" si="1903"/>
        <v>0</v>
      </c>
      <c r="AB667" s="12">
        <f t="shared" si="1903"/>
        <v>0</v>
      </c>
      <c r="AC667" s="12">
        <f t="shared" si="1903"/>
        <v>0</v>
      </c>
      <c r="AD667" s="12">
        <f t="shared" si="1903"/>
        <v>0</v>
      </c>
      <c r="AE667" s="12">
        <f t="shared" si="1903"/>
        <v>0</v>
      </c>
      <c r="AF667" s="12">
        <f t="shared" si="1903"/>
        <v>0</v>
      </c>
      <c r="AG667" s="12">
        <f t="shared" si="1903"/>
        <v>0</v>
      </c>
      <c r="AH667" s="12">
        <v>0</v>
      </c>
      <c r="AI667" s="12">
        <v>0</v>
      </c>
      <c r="AJ667" s="12">
        <f t="shared" si="1898"/>
        <v>0</v>
      </c>
      <c r="AK667" s="12">
        <f t="shared" ref="AK667:AY667" si="1904">SUM(AK668)</f>
        <v>0</v>
      </c>
      <c r="AL667" s="12">
        <f t="shared" si="1904"/>
        <v>0</v>
      </c>
      <c r="AM667" s="12">
        <f t="shared" si="1904"/>
        <v>0</v>
      </c>
      <c r="AN667" s="12">
        <f t="shared" si="1904"/>
        <v>0</v>
      </c>
      <c r="AO667" s="12">
        <f t="shared" si="1904"/>
        <v>0</v>
      </c>
      <c r="AP667" s="12">
        <f t="shared" si="1904"/>
        <v>0</v>
      </c>
      <c r="AQ667" s="12">
        <f t="shared" si="1904"/>
        <v>0</v>
      </c>
      <c r="AR667" s="12">
        <f t="shared" si="1904"/>
        <v>0</v>
      </c>
      <c r="AS667" s="12">
        <f t="shared" si="1904"/>
        <v>0</v>
      </c>
      <c r="AT667" s="12">
        <f t="shared" si="1904"/>
        <v>0</v>
      </c>
      <c r="AU667" s="12">
        <f t="shared" si="1904"/>
        <v>0</v>
      </c>
      <c r="AV667" s="12">
        <f t="shared" si="1904"/>
        <v>0</v>
      </c>
      <c r="AW667" s="12">
        <f t="shared" si="1904"/>
        <v>0</v>
      </c>
      <c r="AX667" s="12">
        <f t="shared" si="1904"/>
        <v>0</v>
      </c>
      <c r="AY667" s="12">
        <f t="shared" si="1904"/>
        <v>0</v>
      </c>
      <c r="AZ667" s="12">
        <v>0</v>
      </c>
      <c r="BA667" s="12">
        <v>0</v>
      </c>
      <c r="BB667" s="12">
        <f t="shared" si="1899"/>
        <v>0</v>
      </c>
      <c r="BC667" s="12">
        <f t="shared" ref="BC667:BQ667" si="1905">SUM(BC668)</f>
        <v>0</v>
      </c>
      <c r="BD667" s="12">
        <f t="shared" si="1905"/>
        <v>0</v>
      </c>
      <c r="BE667" s="12">
        <f t="shared" si="1905"/>
        <v>0</v>
      </c>
      <c r="BF667" s="12">
        <f t="shared" si="1905"/>
        <v>0</v>
      </c>
      <c r="BG667" s="12">
        <f t="shared" si="1905"/>
        <v>0</v>
      </c>
      <c r="BH667" s="12">
        <f t="shared" si="1905"/>
        <v>0</v>
      </c>
      <c r="BI667" s="12">
        <f t="shared" si="1905"/>
        <v>0</v>
      </c>
      <c r="BJ667" s="12">
        <f t="shared" si="1905"/>
        <v>0</v>
      </c>
      <c r="BK667" s="12">
        <f t="shared" si="1905"/>
        <v>0</v>
      </c>
      <c r="BL667" s="12">
        <f t="shared" si="1905"/>
        <v>0</v>
      </c>
      <c r="BM667" s="12">
        <f t="shared" si="1905"/>
        <v>0</v>
      </c>
      <c r="BN667" s="12">
        <f t="shared" si="1905"/>
        <v>0</v>
      </c>
      <c r="BO667" s="12">
        <f t="shared" si="1905"/>
        <v>0</v>
      </c>
      <c r="BP667" s="12">
        <f t="shared" si="1905"/>
        <v>0</v>
      </c>
      <c r="BQ667" s="12">
        <f t="shared" si="1905"/>
        <v>0</v>
      </c>
      <c r="BR667" s="12">
        <v>0</v>
      </c>
      <c r="BS667" s="12">
        <v>0</v>
      </c>
      <c r="BT667" s="12">
        <f t="shared" si="1900"/>
        <v>0</v>
      </c>
      <c r="BU667" s="12">
        <f t="shared" si="1900"/>
        <v>0</v>
      </c>
      <c r="BV667" s="12">
        <f t="shared" si="1900"/>
        <v>0</v>
      </c>
      <c r="BW667" s="12">
        <f t="shared" si="1900"/>
        <v>0</v>
      </c>
      <c r="BX667" s="12">
        <f t="shared" si="1900"/>
        <v>0</v>
      </c>
      <c r="BY667" s="12">
        <f t="shared" si="1901"/>
        <v>0</v>
      </c>
      <c r="BZ667" s="12">
        <f t="shared" si="1902"/>
        <v>0</v>
      </c>
      <c r="CA667" s="12">
        <f t="shared" si="1844"/>
        <v>0</v>
      </c>
      <c r="CB667" s="124" t="str">
        <f t="shared" si="1855"/>
        <v>-</v>
      </c>
    </row>
    <row r="668" spans="1:80" x14ac:dyDescent="0.25">
      <c r="A668" s="4" t="s">
        <v>238</v>
      </c>
      <c r="B668" s="4" t="s">
        <v>100</v>
      </c>
      <c r="C668" s="4" t="s">
        <v>28</v>
      </c>
      <c r="D668" s="79" t="s">
        <v>338</v>
      </c>
      <c r="E668" s="89">
        <v>6148</v>
      </c>
      <c r="F668" s="79"/>
      <c r="G668" s="74" t="s">
        <v>1890</v>
      </c>
      <c r="H668" s="13" t="s">
        <v>76</v>
      </c>
      <c r="I668" s="14">
        <v>0</v>
      </c>
      <c r="J668" s="14">
        <f t="shared" si="1843"/>
        <v>0</v>
      </c>
      <c r="K668" s="14">
        <v>0</v>
      </c>
      <c r="L668" s="14">
        <f t="shared" si="1846"/>
        <v>0</v>
      </c>
      <c r="M668" s="14">
        <v>0</v>
      </c>
      <c r="N668" s="14">
        <v>0</v>
      </c>
      <c r="O668" s="14">
        <v>0</v>
      </c>
      <c r="P668" s="14">
        <v>0</v>
      </c>
      <c r="Q668" s="14">
        <v>0</v>
      </c>
      <c r="R668" s="14">
        <v>0</v>
      </c>
      <c r="S668" s="14"/>
      <c r="T668" s="14"/>
      <c r="U668" s="14"/>
      <c r="V668" s="14"/>
      <c r="W668" s="14"/>
      <c r="X668" s="14">
        <f t="shared" si="1887"/>
        <v>0</v>
      </c>
      <c r="Y668" s="14"/>
      <c r="Z668" s="14"/>
      <c r="AA668" s="14"/>
      <c r="AB668" s="14"/>
      <c r="AC668" s="14"/>
      <c r="AD668" s="14"/>
      <c r="AE668" s="14"/>
      <c r="AF668" s="14"/>
      <c r="AG668" s="14"/>
      <c r="AH668" s="14">
        <v>0</v>
      </c>
      <c r="AI668" s="14">
        <v>0</v>
      </c>
      <c r="AJ668" s="14">
        <v>0</v>
      </c>
      <c r="AK668" s="14"/>
      <c r="AL668" s="14"/>
      <c r="AM668" s="14"/>
      <c r="AN668" s="14"/>
      <c r="AO668" s="14"/>
      <c r="AP668" s="14">
        <f t="shared" si="1888"/>
        <v>0</v>
      </c>
      <c r="AQ668" s="14"/>
      <c r="AR668" s="14"/>
      <c r="AS668" s="14"/>
      <c r="AT668" s="14"/>
      <c r="AU668" s="14"/>
      <c r="AV668" s="14"/>
      <c r="AW668" s="14"/>
      <c r="AX668" s="14"/>
      <c r="AY668" s="14"/>
      <c r="AZ668" s="14">
        <v>0</v>
      </c>
      <c r="BA668" s="14">
        <v>0</v>
      </c>
      <c r="BB668" s="14">
        <v>0</v>
      </c>
      <c r="BC668" s="14"/>
      <c r="BD668" s="14"/>
      <c r="BE668" s="14"/>
      <c r="BF668" s="14"/>
      <c r="BG668" s="14"/>
      <c r="BH668" s="14">
        <f t="shared" si="1889"/>
        <v>0</v>
      </c>
      <c r="BI668" s="14"/>
      <c r="BJ668" s="14"/>
      <c r="BK668" s="14"/>
      <c r="BL668" s="14"/>
      <c r="BM668" s="14"/>
      <c r="BN668" s="14"/>
      <c r="BO668" s="14"/>
      <c r="BP668" s="14"/>
      <c r="BQ668" s="14"/>
      <c r="BR668" s="14">
        <v>0</v>
      </c>
      <c r="BS668" s="14">
        <v>0</v>
      </c>
      <c r="BT668" s="14">
        <v>0</v>
      </c>
      <c r="BU668" s="14">
        <v>0</v>
      </c>
      <c r="BV668" s="14">
        <v>0</v>
      </c>
      <c r="BW668" s="14">
        <f t="shared" si="1880"/>
        <v>0</v>
      </c>
      <c r="BX668" s="14"/>
      <c r="BY668" s="14"/>
      <c r="BZ668" s="14"/>
      <c r="CA668" s="14">
        <f t="shared" si="1844"/>
        <v>0</v>
      </c>
      <c r="CB668" s="122" t="str">
        <f t="shared" si="1855"/>
        <v>-</v>
      </c>
    </row>
    <row r="669" spans="1:80" ht="22.5" x14ac:dyDescent="0.25">
      <c r="A669" s="1" t="s">
        <v>1</v>
      </c>
      <c r="B669" s="1" t="s">
        <v>1</v>
      </c>
      <c r="C669" s="1" t="s">
        <v>1</v>
      </c>
      <c r="D669" s="78" t="s">
        <v>1</v>
      </c>
      <c r="E669" s="78" t="s">
        <v>1</v>
      </c>
      <c r="F669" s="78" t="s">
        <v>1</v>
      </c>
      <c r="G669" s="2" t="s">
        <v>1</v>
      </c>
      <c r="H669" s="10" t="s">
        <v>77</v>
      </c>
      <c r="I669" s="11">
        <f>SUM(I670)</f>
        <v>125000</v>
      </c>
      <c r="J669" s="11">
        <f t="shared" si="1843"/>
        <v>91000</v>
      </c>
      <c r="K669" s="11">
        <f t="shared" ref="K669:Q669" si="1906">SUM(K670)</f>
        <v>91000</v>
      </c>
      <c r="L669" s="11">
        <f t="shared" si="1846"/>
        <v>0</v>
      </c>
      <c r="M669" s="11">
        <f t="shared" si="1906"/>
        <v>0</v>
      </c>
      <c r="N669" s="11">
        <f t="shared" si="1906"/>
        <v>0</v>
      </c>
      <c r="O669" s="11">
        <f t="shared" si="1906"/>
        <v>0</v>
      </c>
      <c r="P669" s="11">
        <f t="shared" si="1906"/>
        <v>0</v>
      </c>
      <c r="Q669" s="11">
        <f t="shared" si="1906"/>
        <v>0</v>
      </c>
      <c r="R669" s="11">
        <f t="shared" ref="R669:AG669" si="1907">SUM(R670)</f>
        <v>0</v>
      </c>
      <c r="S669" s="11">
        <f t="shared" si="1907"/>
        <v>0</v>
      </c>
      <c r="T669" s="11">
        <f t="shared" si="1907"/>
        <v>0</v>
      </c>
      <c r="U669" s="11">
        <f t="shared" si="1907"/>
        <v>0</v>
      </c>
      <c r="V669" s="11">
        <f t="shared" si="1907"/>
        <v>0</v>
      </c>
      <c r="W669" s="11">
        <f t="shared" si="1907"/>
        <v>0</v>
      </c>
      <c r="X669" s="11">
        <f t="shared" si="1907"/>
        <v>0</v>
      </c>
      <c r="Y669" s="11">
        <f t="shared" si="1907"/>
        <v>0</v>
      </c>
      <c r="Z669" s="11">
        <f t="shared" si="1907"/>
        <v>0</v>
      </c>
      <c r="AA669" s="11">
        <f t="shared" si="1907"/>
        <v>0</v>
      </c>
      <c r="AB669" s="11">
        <f t="shared" si="1907"/>
        <v>0</v>
      </c>
      <c r="AC669" s="11">
        <f t="shared" si="1907"/>
        <v>0</v>
      </c>
      <c r="AD669" s="11">
        <f t="shared" si="1907"/>
        <v>0</v>
      </c>
      <c r="AE669" s="11">
        <f t="shared" si="1907"/>
        <v>0</v>
      </c>
      <c r="AF669" s="11">
        <f t="shared" si="1907"/>
        <v>0</v>
      </c>
      <c r="AG669" s="11">
        <f t="shared" si="1907"/>
        <v>0</v>
      </c>
      <c r="AH669" s="11">
        <v>0</v>
      </c>
      <c r="AI669" s="11">
        <v>0</v>
      </c>
      <c r="AJ669" s="11">
        <f t="shared" ref="AJ669:AY669" si="1908">SUM(AJ670)</f>
        <v>0</v>
      </c>
      <c r="AK669" s="11">
        <f t="shared" si="1908"/>
        <v>0</v>
      </c>
      <c r="AL669" s="11">
        <f t="shared" si="1908"/>
        <v>0</v>
      </c>
      <c r="AM669" s="11">
        <f t="shared" si="1908"/>
        <v>0</v>
      </c>
      <c r="AN669" s="11">
        <f t="shared" si="1908"/>
        <v>0</v>
      </c>
      <c r="AO669" s="11">
        <f t="shared" si="1908"/>
        <v>0</v>
      </c>
      <c r="AP669" s="11">
        <f t="shared" si="1908"/>
        <v>0</v>
      </c>
      <c r="AQ669" s="11">
        <f t="shared" si="1908"/>
        <v>0</v>
      </c>
      <c r="AR669" s="11">
        <f t="shared" si="1908"/>
        <v>0</v>
      </c>
      <c r="AS669" s="11">
        <f t="shared" si="1908"/>
        <v>0</v>
      </c>
      <c r="AT669" s="11">
        <f t="shared" si="1908"/>
        <v>0</v>
      </c>
      <c r="AU669" s="11">
        <f t="shared" si="1908"/>
        <v>0</v>
      </c>
      <c r="AV669" s="11">
        <f t="shared" si="1908"/>
        <v>0</v>
      </c>
      <c r="AW669" s="11">
        <f t="shared" si="1908"/>
        <v>0</v>
      </c>
      <c r="AX669" s="11">
        <f t="shared" si="1908"/>
        <v>0</v>
      </c>
      <c r="AY669" s="11">
        <f t="shared" si="1908"/>
        <v>0</v>
      </c>
      <c r="AZ669" s="11">
        <v>0</v>
      </c>
      <c r="BA669" s="11">
        <v>0</v>
      </c>
      <c r="BB669" s="11">
        <f t="shared" ref="BB669:BQ669" si="1909">SUM(BB670)</f>
        <v>0</v>
      </c>
      <c r="BC669" s="11">
        <f t="shared" si="1909"/>
        <v>0</v>
      </c>
      <c r="BD669" s="11">
        <f t="shared" si="1909"/>
        <v>0</v>
      </c>
      <c r="BE669" s="11">
        <f t="shared" si="1909"/>
        <v>0</v>
      </c>
      <c r="BF669" s="11">
        <f t="shared" si="1909"/>
        <v>0</v>
      </c>
      <c r="BG669" s="11">
        <f t="shared" si="1909"/>
        <v>0</v>
      </c>
      <c r="BH669" s="11">
        <f t="shared" si="1909"/>
        <v>0</v>
      </c>
      <c r="BI669" s="11">
        <f t="shared" si="1909"/>
        <v>0</v>
      </c>
      <c r="BJ669" s="11">
        <f t="shared" si="1909"/>
        <v>0</v>
      </c>
      <c r="BK669" s="11">
        <f t="shared" si="1909"/>
        <v>0</v>
      </c>
      <c r="BL669" s="11">
        <f t="shared" si="1909"/>
        <v>0</v>
      </c>
      <c r="BM669" s="11">
        <f t="shared" si="1909"/>
        <v>0</v>
      </c>
      <c r="BN669" s="11">
        <f t="shared" si="1909"/>
        <v>0</v>
      </c>
      <c r="BO669" s="11">
        <f t="shared" si="1909"/>
        <v>0</v>
      </c>
      <c r="BP669" s="11">
        <f t="shared" si="1909"/>
        <v>0</v>
      </c>
      <c r="BQ669" s="11">
        <f t="shared" si="1909"/>
        <v>0</v>
      </c>
      <c r="BR669" s="11">
        <v>0</v>
      </c>
      <c r="BS669" s="11">
        <v>0</v>
      </c>
      <c r="BT669" s="11">
        <f t="shared" ref="BT669:BX669" si="1910">SUM(BT670)</f>
        <v>248660</v>
      </c>
      <c r="BU669" s="11">
        <f t="shared" si="1910"/>
        <v>148660</v>
      </c>
      <c r="BV669" s="11">
        <f t="shared" si="1910"/>
        <v>126347</v>
      </c>
      <c r="BW669" s="11">
        <f t="shared" si="1910"/>
        <v>22313</v>
      </c>
      <c r="BX669" s="11">
        <f t="shared" si="1910"/>
        <v>22313</v>
      </c>
      <c r="BY669" s="11">
        <f t="shared" ref="BY669" si="1911">SUM(BY670)</f>
        <v>0</v>
      </c>
      <c r="BZ669" s="11">
        <f t="shared" ref="BZ669" si="1912">SUM(BZ670)</f>
        <v>0</v>
      </c>
      <c r="CA669" s="11">
        <f t="shared" si="1844"/>
        <v>148660</v>
      </c>
      <c r="CB669" s="123">
        <f t="shared" si="1855"/>
        <v>100</v>
      </c>
    </row>
    <row r="670" spans="1:80" x14ac:dyDescent="0.25">
      <c r="A670" s="4" t="s">
        <v>238</v>
      </c>
      <c r="B670" s="4" t="s">
        <v>100</v>
      </c>
      <c r="C670" s="4" t="s">
        <v>28</v>
      </c>
      <c r="D670" s="79" t="s">
        <v>338</v>
      </c>
      <c r="E670" s="78" t="s">
        <v>78</v>
      </c>
      <c r="F670" s="78" t="s">
        <v>1</v>
      </c>
      <c r="G670" s="2" t="s">
        <v>1</v>
      </c>
      <c r="H670" s="2" t="s">
        <v>79</v>
      </c>
      <c r="I670" s="12">
        <f>SUM(I671:I673)</f>
        <v>125000</v>
      </c>
      <c r="J670" s="12">
        <f t="shared" si="1843"/>
        <v>91000</v>
      </c>
      <c r="K670" s="12">
        <f t="shared" ref="K670" si="1913">SUM(K671:K673)</f>
        <v>91000</v>
      </c>
      <c r="L670" s="12">
        <f t="shared" si="1846"/>
        <v>0</v>
      </c>
      <c r="M670" s="12">
        <f t="shared" ref="M670:Q670" si="1914">SUM(M671:M673)</f>
        <v>0</v>
      </c>
      <c r="N670" s="12">
        <f t="shared" si="1914"/>
        <v>0</v>
      </c>
      <c r="O670" s="12">
        <f t="shared" si="1914"/>
        <v>0</v>
      </c>
      <c r="P670" s="12">
        <f t="shared" si="1914"/>
        <v>0</v>
      </c>
      <c r="Q670" s="12">
        <f t="shared" si="1914"/>
        <v>0</v>
      </c>
      <c r="R670" s="12">
        <f t="shared" ref="R670:AG670" si="1915">SUM(R671:R673)</f>
        <v>0</v>
      </c>
      <c r="S670" s="12">
        <f t="shared" si="1915"/>
        <v>0</v>
      </c>
      <c r="T670" s="12">
        <f t="shared" si="1915"/>
        <v>0</v>
      </c>
      <c r="U670" s="12">
        <f t="shared" si="1915"/>
        <v>0</v>
      </c>
      <c r="V670" s="12">
        <f t="shared" si="1915"/>
        <v>0</v>
      </c>
      <c r="W670" s="12">
        <f t="shared" si="1915"/>
        <v>0</v>
      </c>
      <c r="X670" s="12">
        <f t="shared" ref="X670" si="1916">SUM(X671:X673)</f>
        <v>0</v>
      </c>
      <c r="Y670" s="12">
        <f t="shared" si="1915"/>
        <v>0</v>
      </c>
      <c r="Z670" s="12">
        <f t="shared" si="1915"/>
        <v>0</v>
      </c>
      <c r="AA670" s="12">
        <f t="shared" si="1915"/>
        <v>0</v>
      </c>
      <c r="AB670" s="12">
        <f t="shared" si="1915"/>
        <v>0</v>
      </c>
      <c r="AC670" s="12">
        <f t="shared" si="1915"/>
        <v>0</v>
      </c>
      <c r="AD670" s="12">
        <f t="shared" si="1915"/>
        <v>0</v>
      </c>
      <c r="AE670" s="12">
        <f t="shared" si="1915"/>
        <v>0</v>
      </c>
      <c r="AF670" s="12">
        <f t="shared" si="1915"/>
        <v>0</v>
      </c>
      <c r="AG670" s="12">
        <f t="shared" si="1915"/>
        <v>0</v>
      </c>
      <c r="AH670" s="12">
        <v>0</v>
      </c>
      <c r="AI670" s="12">
        <v>0</v>
      </c>
      <c r="AJ670" s="12">
        <f t="shared" ref="AJ670:AY670" si="1917">SUM(AJ671:AJ673)</f>
        <v>0</v>
      </c>
      <c r="AK670" s="12">
        <f t="shared" si="1917"/>
        <v>0</v>
      </c>
      <c r="AL670" s="12">
        <f t="shared" si="1917"/>
        <v>0</v>
      </c>
      <c r="AM670" s="12">
        <f t="shared" si="1917"/>
        <v>0</v>
      </c>
      <c r="AN670" s="12">
        <f t="shared" si="1917"/>
        <v>0</v>
      </c>
      <c r="AO670" s="12">
        <f t="shared" si="1917"/>
        <v>0</v>
      </c>
      <c r="AP670" s="12">
        <f t="shared" ref="AP670" si="1918">SUM(AP671:AP673)</f>
        <v>0</v>
      </c>
      <c r="AQ670" s="12">
        <f t="shared" si="1917"/>
        <v>0</v>
      </c>
      <c r="AR670" s="12">
        <f t="shared" si="1917"/>
        <v>0</v>
      </c>
      <c r="AS670" s="12">
        <f t="shared" si="1917"/>
        <v>0</v>
      </c>
      <c r="AT670" s="12">
        <f t="shared" si="1917"/>
        <v>0</v>
      </c>
      <c r="AU670" s="12">
        <f t="shared" si="1917"/>
        <v>0</v>
      </c>
      <c r="AV670" s="12">
        <f t="shared" si="1917"/>
        <v>0</v>
      </c>
      <c r="AW670" s="12">
        <f t="shared" si="1917"/>
        <v>0</v>
      </c>
      <c r="AX670" s="12">
        <f t="shared" si="1917"/>
        <v>0</v>
      </c>
      <c r="AY670" s="12">
        <f t="shared" si="1917"/>
        <v>0</v>
      </c>
      <c r="AZ670" s="12">
        <v>0</v>
      </c>
      <c r="BA670" s="12">
        <v>0</v>
      </c>
      <c r="BB670" s="12">
        <f t="shared" ref="BB670:BQ670" si="1919">SUM(BB671:BB673)</f>
        <v>0</v>
      </c>
      <c r="BC670" s="12">
        <f t="shared" si="1919"/>
        <v>0</v>
      </c>
      <c r="BD670" s="12">
        <f t="shared" si="1919"/>
        <v>0</v>
      </c>
      <c r="BE670" s="12">
        <f t="shared" si="1919"/>
        <v>0</v>
      </c>
      <c r="BF670" s="12">
        <f t="shared" si="1919"/>
        <v>0</v>
      </c>
      <c r="BG670" s="12">
        <f t="shared" si="1919"/>
        <v>0</v>
      </c>
      <c r="BH670" s="12">
        <f t="shared" ref="BH670" si="1920">SUM(BH671:BH673)</f>
        <v>0</v>
      </c>
      <c r="BI670" s="12">
        <f t="shared" si="1919"/>
        <v>0</v>
      </c>
      <c r="BJ670" s="12">
        <f t="shared" si="1919"/>
        <v>0</v>
      </c>
      <c r="BK670" s="12">
        <f t="shared" si="1919"/>
        <v>0</v>
      </c>
      <c r="BL670" s="12">
        <f t="shared" si="1919"/>
        <v>0</v>
      </c>
      <c r="BM670" s="12">
        <f t="shared" si="1919"/>
        <v>0</v>
      </c>
      <c r="BN670" s="12">
        <f t="shared" si="1919"/>
        <v>0</v>
      </c>
      <c r="BO670" s="12">
        <f t="shared" si="1919"/>
        <v>0</v>
      </c>
      <c r="BP670" s="12">
        <f t="shared" si="1919"/>
        <v>0</v>
      </c>
      <c r="BQ670" s="12">
        <f t="shared" si="1919"/>
        <v>0</v>
      </c>
      <c r="BR670" s="12">
        <v>0</v>
      </c>
      <c r="BS670" s="12">
        <v>0</v>
      </c>
      <c r="BT670" s="12">
        <f t="shared" ref="BT670:BZ670" si="1921">SUM(BT671:BT673)</f>
        <v>248660</v>
      </c>
      <c r="BU670" s="12">
        <f t="shared" si="1921"/>
        <v>148660</v>
      </c>
      <c r="BV670" s="12">
        <f t="shared" si="1921"/>
        <v>126347</v>
      </c>
      <c r="BW670" s="12">
        <f t="shared" si="1921"/>
        <v>22313</v>
      </c>
      <c r="BX670" s="12">
        <f t="shared" si="1921"/>
        <v>22313</v>
      </c>
      <c r="BY670" s="12">
        <f t="shared" si="1921"/>
        <v>0</v>
      </c>
      <c r="BZ670" s="12">
        <f t="shared" si="1921"/>
        <v>0</v>
      </c>
      <c r="CA670" s="12">
        <f t="shared" si="1844"/>
        <v>148660</v>
      </c>
      <c r="CB670" s="124">
        <f t="shared" si="1855"/>
        <v>100</v>
      </c>
    </row>
    <row r="671" spans="1:80" x14ac:dyDescent="0.25">
      <c r="A671" s="4" t="s">
        <v>238</v>
      </c>
      <c r="B671" s="4" t="s">
        <v>100</v>
      </c>
      <c r="C671" s="4" t="s">
        <v>28</v>
      </c>
      <c r="D671" s="79" t="s">
        <v>338</v>
      </c>
      <c r="E671" s="89">
        <v>8213</v>
      </c>
      <c r="F671" s="79"/>
      <c r="G671" s="74" t="s">
        <v>1890</v>
      </c>
      <c r="H671" s="13" t="s">
        <v>81</v>
      </c>
      <c r="I671" s="14">
        <v>120000</v>
      </c>
      <c r="J671" s="14">
        <f t="shared" si="1843"/>
        <v>60000</v>
      </c>
      <c r="K671" s="14">
        <v>60000</v>
      </c>
      <c r="L671" s="14">
        <f t="shared" si="1846"/>
        <v>0</v>
      </c>
      <c r="M671" s="14">
        <v>0</v>
      </c>
      <c r="N671" s="14">
        <v>0</v>
      </c>
      <c r="O671" s="14">
        <v>0</v>
      </c>
      <c r="P671" s="14">
        <v>0</v>
      </c>
      <c r="Q671" s="14">
        <v>0</v>
      </c>
      <c r="R671" s="14">
        <v>0</v>
      </c>
      <c r="S671" s="14"/>
      <c r="T671" s="14"/>
      <c r="U671" s="14"/>
      <c r="V671" s="14"/>
      <c r="W671" s="14"/>
      <c r="X671" s="14">
        <f t="shared" si="1887"/>
        <v>0</v>
      </c>
      <c r="Y671" s="14"/>
      <c r="Z671" s="14"/>
      <c r="AA671" s="14"/>
      <c r="AB671" s="14"/>
      <c r="AC671" s="14"/>
      <c r="AD671" s="14"/>
      <c r="AE671" s="14"/>
      <c r="AF671" s="14"/>
      <c r="AG671" s="14"/>
      <c r="AH671" s="14">
        <v>0</v>
      </c>
      <c r="AI671" s="14">
        <v>0</v>
      </c>
      <c r="AJ671" s="14">
        <v>0</v>
      </c>
      <c r="AK671" s="14"/>
      <c r="AL671" s="14"/>
      <c r="AM671" s="14"/>
      <c r="AN671" s="14"/>
      <c r="AO671" s="14"/>
      <c r="AP671" s="14">
        <f t="shared" si="1888"/>
        <v>0</v>
      </c>
      <c r="AQ671" s="14"/>
      <c r="AR671" s="14"/>
      <c r="AS671" s="14"/>
      <c r="AT671" s="14"/>
      <c r="AU671" s="14"/>
      <c r="AV671" s="14"/>
      <c r="AW671" s="14"/>
      <c r="AX671" s="14"/>
      <c r="AY671" s="14"/>
      <c r="AZ671" s="14">
        <v>0</v>
      </c>
      <c r="BA671" s="14">
        <v>0</v>
      </c>
      <c r="BB671" s="14">
        <v>0</v>
      </c>
      <c r="BC671" s="14"/>
      <c r="BD671" s="14"/>
      <c r="BE671" s="14"/>
      <c r="BF671" s="14"/>
      <c r="BG671" s="14"/>
      <c r="BH671" s="14">
        <f t="shared" si="1889"/>
        <v>0</v>
      </c>
      <c r="BI671" s="14"/>
      <c r="BJ671" s="14"/>
      <c r="BK671" s="14"/>
      <c r="BL671" s="14"/>
      <c r="BM671" s="14"/>
      <c r="BN671" s="14"/>
      <c r="BO671" s="14"/>
      <c r="BP671" s="14"/>
      <c r="BQ671" s="14"/>
      <c r="BR671" s="14">
        <v>0</v>
      </c>
      <c r="BS671" s="14">
        <v>0</v>
      </c>
      <c r="BT671" s="14">
        <v>160000</v>
      </c>
      <c r="BU671" s="14">
        <v>60000</v>
      </c>
      <c r="BV671" s="14">
        <v>54000</v>
      </c>
      <c r="BW671" s="14">
        <f t="shared" si="1880"/>
        <v>6000</v>
      </c>
      <c r="BX671" s="14">
        <v>6000</v>
      </c>
      <c r="BY671" s="14">
        <v>0</v>
      </c>
      <c r="BZ671" s="14">
        <v>0</v>
      </c>
      <c r="CA671" s="14">
        <f t="shared" si="1844"/>
        <v>60000</v>
      </c>
      <c r="CB671" s="122">
        <f t="shared" si="1855"/>
        <v>100</v>
      </c>
    </row>
    <row r="672" spans="1:80" x14ac:dyDescent="0.25">
      <c r="A672" s="4" t="s">
        <v>238</v>
      </c>
      <c r="B672" s="4" t="s">
        <v>100</v>
      </c>
      <c r="C672" s="4" t="s">
        <v>28</v>
      </c>
      <c r="D672" s="79" t="s">
        <v>338</v>
      </c>
      <c r="E672" s="89">
        <v>8215</v>
      </c>
      <c r="F672" s="79"/>
      <c r="G672" s="74" t="s">
        <v>1890</v>
      </c>
      <c r="H672" s="13" t="s">
        <v>183</v>
      </c>
      <c r="I672" s="14">
        <v>5000</v>
      </c>
      <c r="J672" s="14">
        <f t="shared" si="1843"/>
        <v>31000</v>
      </c>
      <c r="K672" s="14">
        <v>31000</v>
      </c>
      <c r="L672" s="14">
        <f t="shared" si="1846"/>
        <v>0</v>
      </c>
      <c r="M672" s="14">
        <v>0</v>
      </c>
      <c r="N672" s="14">
        <v>0</v>
      </c>
      <c r="O672" s="14">
        <v>0</v>
      </c>
      <c r="P672" s="14">
        <v>0</v>
      </c>
      <c r="Q672" s="14">
        <v>0</v>
      </c>
      <c r="R672" s="14">
        <v>0</v>
      </c>
      <c r="S672" s="14"/>
      <c r="T672" s="14"/>
      <c r="U672" s="14"/>
      <c r="V672" s="14"/>
      <c r="W672" s="14"/>
      <c r="X672" s="14">
        <f t="shared" si="1887"/>
        <v>0</v>
      </c>
      <c r="Y672" s="14"/>
      <c r="Z672" s="14"/>
      <c r="AA672" s="14"/>
      <c r="AB672" s="14"/>
      <c r="AC672" s="14"/>
      <c r="AD672" s="14"/>
      <c r="AE672" s="14"/>
      <c r="AF672" s="14"/>
      <c r="AG672" s="14"/>
      <c r="AH672" s="14">
        <v>0</v>
      </c>
      <c r="AI672" s="14">
        <v>0</v>
      </c>
      <c r="AJ672" s="14">
        <v>0</v>
      </c>
      <c r="AK672" s="14"/>
      <c r="AL672" s="14"/>
      <c r="AM672" s="14"/>
      <c r="AN672" s="14"/>
      <c r="AO672" s="14"/>
      <c r="AP672" s="14">
        <f t="shared" si="1888"/>
        <v>0</v>
      </c>
      <c r="AQ672" s="14"/>
      <c r="AR672" s="14"/>
      <c r="AS672" s="14"/>
      <c r="AT672" s="14"/>
      <c r="AU672" s="14"/>
      <c r="AV672" s="14"/>
      <c r="AW672" s="14"/>
      <c r="AX672" s="14"/>
      <c r="AY672" s="14"/>
      <c r="AZ672" s="14">
        <v>0</v>
      </c>
      <c r="BA672" s="14">
        <v>0</v>
      </c>
      <c r="BB672" s="14">
        <v>0</v>
      </c>
      <c r="BC672" s="14"/>
      <c r="BD672" s="14"/>
      <c r="BE672" s="14"/>
      <c r="BF672" s="14"/>
      <c r="BG672" s="14"/>
      <c r="BH672" s="14">
        <f t="shared" si="1889"/>
        <v>0</v>
      </c>
      <c r="BI672" s="14"/>
      <c r="BJ672" s="14"/>
      <c r="BK672" s="14"/>
      <c r="BL672" s="14"/>
      <c r="BM672" s="14"/>
      <c r="BN672" s="14"/>
      <c r="BO672" s="14"/>
      <c r="BP672" s="14"/>
      <c r="BQ672" s="14"/>
      <c r="BR672" s="14">
        <v>0</v>
      </c>
      <c r="BS672" s="14">
        <v>0</v>
      </c>
      <c r="BT672" s="14">
        <v>88660</v>
      </c>
      <c r="BU672" s="14">
        <v>88660</v>
      </c>
      <c r="BV672" s="14">
        <v>72347</v>
      </c>
      <c r="BW672" s="14">
        <f t="shared" si="1880"/>
        <v>16313</v>
      </c>
      <c r="BX672" s="14">
        <v>16313</v>
      </c>
      <c r="BY672" s="14"/>
      <c r="BZ672" s="14"/>
      <c r="CA672" s="14">
        <f t="shared" si="1844"/>
        <v>88660</v>
      </c>
      <c r="CB672" s="122">
        <f t="shared" si="1855"/>
        <v>100</v>
      </c>
    </row>
    <row r="673" spans="1:80" x14ac:dyDescent="0.25">
      <c r="A673" s="4" t="s">
        <v>238</v>
      </c>
      <c r="B673" s="4" t="s">
        <v>100</v>
      </c>
      <c r="C673" s="4" t="s">
        <v>28</v>
      </c>
      <c r="D673" s="79" t="s">
        <v>338</v>
      </c>
      <c r="E673" s="89">
        <v>8216</v>
      </c>
      <c r="F673" s="79"/>
      <c r="G673" s="74" t="s">
        <v>1890</v>
      </c>
      <c r="H673" s="13" t="s">
        <v>319</v>
      </c>
      <c r="I673" s="14">
        <v>0</v>
      </c>
      <c r="J673" s="14">
        <f t="shared" si="1843"/>
        <v>0</v>
      </c>
      <c r="K673" s="14">
        <v>0</v>
      </c>
      <c r="L673" s="14">
        <f t="shared" si="1846"/>
        <v>0</v>
      </c>
      <c r="M673" s="14">
        <v>0</v>
      </c>
      <c r="N673" s="14">
        <v>0</v>
      </c>
      <c r="O673" s="14">
        <v>0</v>
      </c>
      <c r="P673" s="14">
        <v>0</v>
      </c>
      <c r="Q673" s="14">
        <v>0</v>
      </c>
      <c r="R673" s="14">
        <v>0</v>
      </c>
      <c r="S673" s="14"/>
      <c r="T673" s="14"/>
      <c r="U673" s="14"/>
      <c r="V673" s="14"/>
      <c r="W673" s="14"/>
      <c r="X673" s="14">
        <f t="shared" si="1887"/>
        <v>0</v>
      </c>
      <c r="Y673" s="14"/>
      <c r="Z673" s="14"/>
      <c r="AA673" s="14"/>
      <c r="AB673" s="14"/>
      <c r="AC673" s="14"/>
      <c r="AD673" s="14"/>
      <c r="AE673" s="14"/>
      <c r="AF673" s="14"/>
      <c r="AG673" s="14"/>
      <c r="AH673" s="14">
        <v>0</v>
      </c>
      <c r="AI673" s="14">
        <v>0</v>
      </c>
      <c r="AJ673" s="14">
        <v>0</v>
      </c>
      <c r="AK673" s="14"/>
      <c r="AL673" s="14"/>
      <c r="AM673" s="14"/>
      <c r="AN673" s="14"/>
      <c r="AO673" s="14"/>
      <c r="AP673" s="14">
        <f t="shared" si="1888"/>
        <v>0</v>
      </c>
      <c r="AQ673" s="14"/>
      <c r="AR673" s="14"/>
      <c r="AS673" s="14"/>
      <c r="AT673" s="14"/>
      <c r="AU673" s="14"/>
      <c r="AV673" s="14"/>
      <c r="AW673" s="14"/>
      <c r="AX673" s="14"/>
      <c r="AY673" s="14"/>
      <c r="AZ673" s="14">
        <v>0</v>
      </c>
      <c r="BA673" s="14">
        <v>0</v>
      </c>
      <c r="BB673" s="14">
        <v>0</v>
      </c>
      <c r="BC673" s="14"/>
      <c r="BD673" s="14"/>
      <c r="BE673" s="14"/>
      <c r="BF673" s="14"/>
      <c r="BG673" s="14"/>
      <c r="BH673" s="14">
        <f t="shared" si="1889"/>
        <v>0</v>
      </c>
      <c r="BI673" s="14"/>
      <c r="BJ673" s="14"/>
      <c r="BK673" s="14"/>
      <c r="BL673" s="14"/>
      <c r="BM673" s="14"/>
      <c r="BN673" s="14"/>
      <c r="BO673" s="14"/>
      <c r="BP673" s="14"/>
      <c r="BQ673" s="14"/>
      <c r="BR673" s="14">
        <v>0</v>
      </c>
      <c r="BS673" s="14">
        <v>0</v>
      </c>
      <c r="BT673" s="14">
        <v>0</v>
      </c>
      <c r="BU673" s="14">
        <v>0</v>
      </c>
      <c r="BV673" s="14">
        <v>0</v>
      </c>
      <c r="BW673" s="14">
        <f t="shared" si="1880"/>
        <v>0</v>
      </c>
      <c r="BX673" s="14"/>
      <c r="BY673" s="14"/>
      <c r="BZ673" s="14"/>
      <c r="CA673" s="14">
        <f t="shared" si="1844"/>
        <v>0</v>
      </c>
      <c r="CB673" s="122" t="str">
        <f t="shared" si="1855"/>
        <v>-</v>
      </c>
    </row>
    <row r="674" spans="1:80" x14ac:dyDescent="0.25">
      <c r="A674" s="13" t="s">
        <v>1</v>
      </c>
      <c r="B674" s="13" t="s">
        <v>1</v>
      </c>
      <c r="C674" s="13" t="s">
        <v>1</v>
      </c>
      <c r="D674" s="74" t="s">
        <v>1</v>
      </c>
      <c r="E674" s="74" t="s">
        <v>1</v>
      </c>
      <c r="F674" s="74" t="s">
        <v>1</v>
      </c>
      <c r="G674" s="13" t="s">
        <v>1</v>
      </c>
      <c r="H674" s="10" t="s">
        <v>349</v>
      </c>
      <c r="I674" s="11">
        <f>SUM(I669,I666,I641)</f>
        <v>9222072</v>
      </c>
      <c r="J674" s="11">
        <f t="shared" si="1843"/>
        <v>10250561</v>
      </c>
      <c r="K674" s="11">
        <f t="shared" ref="K674" si="1922">SUM(K669,K666,K641)</f>
        <v>10187711</v>
      </c>
      <c r="L674" s="11">
        <f t="shared" si="1846"/>
        <v>62850</v>
      </c>
      <c r="M674" s="11">
        <f t="shared" ref="M674:Q674" si="1923">SUM(M669,M666,M641)</f>
        <v>0</v>
      </c>
      <c r="N674" s="11">
        <f t="shared" si="1923"/>
        <v>0</v>
      </c>
      <c r="O674" s="11">
        <f t="shared" si="1923"/>
        <v>62850</v>
      </c>
      <c r="P674" s="11">
        <f t="shared" si="1923"/>
        <v>0</v>
      </c>
      <c r="Q674" s="11">
        <f t="shared" si="1923"/>
        <v>0</v>
      </c>
      <c r="R674" s="11">
        <f t="shared" ref="R674:AG674" si="1924">SUM(R669,R666,R641)</f>
        <v>0</v>
      </c>
      <c r="S674" s="11">
        <f t="shared" si="1924"/>
        <v>0</v>
      </c>
      <c r="T674" s="11">
        <f t="shared" si="1924"/>
        <v>0</v>
      </c>
      <c r="U674" s="11">
        <f t="shared" si="1924"/>
        <v>0</v>
      </c>
      <c r="V674" s="11">
        <f t="shared" si="1924"/>
        <v>0</v>
      </c>
      <c r="W674" s="11">
        <f t="shared" si="1924"/>
        <v>0</v>
      </c>
      <c r="X674" s="11">
        <f t="shared" si="1924"/>
        <v>0</v>
      </c>
      <c r="Y674" s="11">
        <f t="shared" si="1924"/>
        <v>0</v>
      </c>
      <c r="Z674" s="11">
        <f t="shared" si="1924"/>
        <v>0</v>
      </c>
      <c r="AA674" s="11">
        <f t="shared" si="1924"/>
        <v>0</v>
      </c>
      <c r="AB674" s="11">
        <f t="shared" si="1924"/>
        <v>0</v>
      </c>
      <c r="AC674" s="11">
        <f t="shared" si="1924"/>
        <v>0</v>
      </c>
      <c r="AD674" s="11">
        <f t="shared" si="1924"/>
        <v>0</v>
      </c>
      <c r="AE674" s="11">
        <f t="shared" si="1924"/>
        <v>0</v>
      </c>
      <c r="AF674" s="11">
        <f t="shared" si="1924"/>
        <v>0</v>
      </c>
      <c r="AG674" s="11">
        <f t="shared" si="1924"/>
        <v>0</v>
      </c>
      <c r="AH674" s="11">
        <v>0</v>
      </c>
      <c r="AI674" s="11">
        <v>0</v>
      </c>
      <c r="AJ674" s="11">
        <f t="shared" ref="AJ674:AY674" si="1925">SUM(AJ669,AJ666,AJ641)</f>
        <v>0</v>
      </c>
      <c r="AK674" s="11">
        <f t="shared" si="1925"/>
        <v>0</v>
      </c>
      <c r="AL674" s="11">
        <f t="shared" si="1925"/>
        <v>0</v>
      </c>
      <c r="AM674" s="11">
        <f t="shared" si="1925"/>
        <v>0</v>
      </c>
      <c r="AN674" s="11">
        <f t="shared" si="1925"/>
        <v>0</v>
      </c>
      <c r="AO674" s="11">
        <f t="shared" si="1925"/>
        <v>0</v>
      </c>
      <c r="AP674" s="11">
        <f t="shared" si="1925"/>
        <v>0</v>
      </c>
      <c r="AQ674" s="11">
        <f t="shared" si="1925"/>
        <v>0</v>
      </c>
      <c r="AR674" s="11">
        <f t="shared" si="1925"/>
        <v>0</v>
      </c>
      <c r="AS674" s="11">
        <f t="shared" si="1925"/>
        <v>0</v>
      </c>
      <c r="AT674" s="11">
        <f t="shared" si="1925"/>
        <v>0</v>
      </c>
      <c r="AU674" s="11">
        <f t="shared" si="1925"/>
        <v>0</v>
      </c>
      <c r="AV674" s="11">
        <f t="shared" si="1925"/>
        <v>0</v>
      </c>
      <c r="AW674" s="11">
        <f t="shared" si="1925"/>
        <v>0</v>
      </c>
      <c r="AX674" s="11">
        <f t="shared" si="1925"/>
        <v>0</v>
      </c>
      <c r="AY674" s="11">
        <f t="shared" si="1925"/>
        <v>0</v>
      </c>
      <c r="AZ674" s="11">
        <v>0</v>
      </c>
      <c r="BA674" s="11">
        <v>0</v>
      </c>
      <c r="BB674" s="11">
        <f t="shared" ref="BB674:BQ674" si="1926">SUM(BB669,BB666,BB641)</f>
        <v>62850</v>
      </c>
      <c r="BC674" s="11">
        <f t="shared" si="1926"/>
        <v>8255</v>
      </c>
      <c r="BD674" s="11">
        <f t="shared" si="1926"/>
        <v>0</v>
      </c>
      <c r="BE674" s="11">
        <f t="shared" si="1926"/>
        <v>0</v>
      </c>
      <c r="BF674" s="11">
        <f t="shared" si="1926"/>
        <v>0</v>
      </c>
      <c r="BG674" s="11">
        <f t="shared" si="1926"/>
        <v>0</v>
      </c>
      <c r="BH674" s="11">
        <f t="shared" si="1926"/>
        <v>71105</v>
      </c>
      <c r="BI674" s="11">
        <f t="shared" si="1926"/>
        <v>0</v>
      </c>
      <c r="BJ674" s="11">
        <f t="shared" si="1926"/>
        <v>0</v>
      </c>
      <c r="BK674" s="11">
        <f t="shared" si="1926"/>
        <v>8255</v>
      </c>
      <c r="BL674" s="11">
        <f t="shared" si="1926"/>
        <v>0</v>
      </c>
      <c r="BM674" s="11">
        <f t="shared" si="1926"/>
        <v>0</v>
      </c>
      <c r="BN674" s="11">
        <f t="shared" si="1926"/>
        <v>0</v>
      </c>
      <c r="BO674" s="11">
        <f t="shared" si="1926"/>
        <v>0</v>
      </c>
      <c r="BP674" s="11">
        <f t="shared" si="1926"/>
        <v>0</v>
      </c>
      <c r="BQ674" s="11">
        <f t="shared" si="1926"/>
        <v>0</v>
      </c>
      <c r="BR674" s="11">
        <v>8255</v>
      </c>
      <c r="BS674" s="11">
        <v>62850</v>
      </c>
      <c r="BT674" s="11">
        <f t="shared" ref="BT674:BZ674" si="1927">SUM(BT669,BT666,BT641)</f>
        <v>10956251</v>
      </c>
      <c r="BU674" s="11">
        <f t="shared" si="1927"/>
        <v>10793401</v>
      </c>
      <c r="BV674" s="11">
        <f t="shared" si="1927"/>
        <v>5799100</v>
      </c>
      <c r="BW674" s="11">
        <f t="shared" si="1927"/>
        <v>2497763</v>
      </c>
      <c r="BX674" s="11">
        <f t="shared" si="1927"/>
        <v>918863</v>
      </c>
      <c r="BY674" s="11">
        <f t="shared" si="1927"/>
        <v>785450</v>
      </c>
      <c r="BZ674" s="11">
        <f t="shared" si="1927"/>
        <v>793450</v>
      </c>
      <c r="CA674" s="11">
        <f t="shared" si="1844"/>
        <v>8296863</v>
      </c>
      <c r="CB674" s="123">
        <f t="shared" si="1855"/>
        <v>76.869774411235156</v>
      </c>
    </row>
    <row r="675" spans="1:80" ht="15.75" thickBot="1" x14ac:dyDescent="0.3">
      <c r="A675" s="13" t="s">
        <v>1</v>
      </c>
      <c r="B675" s="13" t="s">
        <v>1</v>
      </c>
      <c r="C675" s="13" t="s">
        <v>1</v>
      </c>
      <c r="D675" s="74" t="s">
        <v>1</v>
      </c>
      <c r="E675" s="74" t="s">
        <v>1</v>
      </c>
      <c r="F675" s="74" t="s">
        <v>1</v>
      </c>
      <c r="G675" s="13" t="s">
        <v>1</v>
      </c>
      <c r="H675" s="2" t="s">
        <v>83</v>
      </c>
      <c r="I675" s="12">
        <v>181</v>
      </c>
      <c r="J675" s="12">
        <f t="shared" si="1843"/>
        <v>172</v>
      </c>
      <c r="K675" s="12">
        <v>172</v>
      </c>
      <c r="L675" s="13"/>
      <c r="M675" s="13" t="s">
        <v>1</v>
      </c>
      <c r="N675" s="13" t="s">
        <v>1</v>
      </c>
      <c r="O675" s="13" t="s">
        <v>1</v>
      </c>
      <c r="P675" s="27"/>
      <c r="Q675" s="13" t="s">
        <v>1</v>
      </c>
      <c r="R675" s="13" t="s">
        <v>1</v>
      </c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>
        <v>0</v>
      </c>
      <c r="AI675" s="13">
        <v>0</v>
      </c>
      <c r="AJ675" s="13" t="s">
        <v>1</v>
      </c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>
        <v>0</v>
      </c>
      <c r="BA675" s="13">
        <v>0</v>
      </c>
      <c r="BB675" s="13" t="s">
        <v>1</v>
      </c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>
        <v>0</v>
      </c>
      <c r="BS675" s="13">
        <v>0</v>
      </c>
      <c r="BT675" s="12">
        <v>172</v>
      </c>
      <c r="BU675" s="12">
        <v>172</v>
      </c>
      <c r="BV675" s="12"/>
      <c r="BW675" s="12">
        <f t="shared" si="1880"/>
        <v>0</v>
      </c>
      <c r="BX675" s="12"/>
      <c r="BY675" s="12"/>
      <c r="BZ675" s="12"/>
      <c r="CA675" s="12">
        <f t="shared" si="1844"/>
        <v>0</v>
      </c>
      <c r="CB675" s="124"/>
    </row>
    <row r="676" spans="1:80" ht="69.75" customHeight="1" thickBot="1" x14ac:dyDescent="0.3">
      <c r="A676" s="133" t="s">
        <v>1</v>
      </c>
      <c r="B676" s="133" t="s">
        <v>1</v>
      </c>
      <c r="C676" s="133" t="s">
        <v>1</v>
      </c>
      <c r="D676" s="135" t="s">
        <v>1</v>
      </c>
      <c r="E676" s="135" t="s">
        <v>1</v>
      </c>
      <c r="F676" s="135" t="s">
        <v>1</v>
      </c>
      <c r="G676" s="137" t="s">
        <v>1</v>
      </c>
      <c r="H676" s="5" t="s">
        <v>84</v>
      </c>
      <c r="I676" s="5" t="s">
        <v>11</v>
      </c>
      <c r="J676" s="5" t="s">
        <v>1809</v>
      </c>
      <c r="K676" s="5" t="s">
        <v>12</v>
      </c>
      <c r="L676" s="5" t="s">
        <v>13</v>
      </c>
      <c r="M676" s="5" t="s">
        <v>14</v>
      </c>
      <c r="N676" s="5" t="s">
        <v>15</v>
      </c>
      <c r="O676" s="5" t="s">
        <v>16</v>
      </c>
      <c r="P676" s="5" t="s">
        <v>17</v>
      </c>
      <c r="Q676" s="5" t="s">
        <v>18</v>
      </c>
      <c r="R676" s="71" t="s">
        <v>14</v>
      </c>
      <c r="S676" s="71" t="s">
        <v>1843</v>
      </c>
      <c r="T676" s="71" t="s">
        <v>1797</v>
      </c>
      <c r="U676" s="71" t="s">
        <v>1832</v>
      </c>
      <c r="V676" s="71" t="s">
        <v>1833</v>
      </c>
      <c r="W676" s="71" t="s">
        <v>1834</v>
      </c>
      <c r="X676" s="71" t="s">
        <v>1847</v>
      </c>
      <c r="Y676" s="71" t="s">
        <v>1844</v>
      </c>
      <c r="Z676" s="71" t="s">
        <v>1835</v>
      </c>
      <c r="AA676" s="71" t="s">
        <v>1836</v>
      </c>
      <c r="AB676" s="71" t="s">
        <v>1837</v>
      </c>
      <c r="AC676" s="71" t="s">
        <v>1838</v>
      </c>
      <c r="AD676" s="71" t="s">
        <v>1839</v>
      </c>
      <c r="AE676" s="71" t="s">
        <v>1840</v>
      </c>
      <c r="AF676" s="71" t="s">
        <v>1845</v>
      </c>
      <c r="AG676" s="71" t="s">
        <v>1846</v>
      </c>
      <c r="AH676" s="71" t="s">
        <v>1841</v>
      </c>
      <c r="AI676" s="71" t="s">
        <v>1842</v>
      </c>
      <c r="AJ676" s="72" t="s">
        <v>15</v>
      </c>
      <c r="AK676" s="72" t="s">
        <v>1843</v>
      </c>
      <c r="AL676" s="72" t="s">
        <v>1797</v>
      </c>
      <c r="AM676" s="72" t="s">
        <v>1832</v>
      </c>
      <c r="AN676" s="72" t="s">
        <v>1833</v>
      </c>
      <c r="AO676" s="72" t="s">
        <v>1834</v>
      </c>
      <c r="AP676" s="72" t="s">
        <v>1848</v>
      </c>
      <c r="AQ676" s="72" t="s">
        <v>1844</v>
      </c>
      <c r="AR676" s="72" t="s">
        <v>1835</v>
      </c>
      <c r="AS676" s="72" t="s">
        <v>1836</v>
      </c>
      <c r="AT676" s="72" t="s">
        <v>1837</v>
      </c>
      <c r="AU676" s="72" t="s">
        <v>1838</v>
      </c>
      <c r="AV676" s="72" t="s">
        <v>1839</v>
      </c>
      <c r="AW676" s="72" t="s">
        <v>1840</v>
      </c>
      <c r="AX676" s="72" t="s">
        <v>1845</v>
      </c>
      <c r="AY676" s="72" t="s">
        <v>1846</v>
      </c>
      <c r="AZ676" s="72" t="s">
        <v>1841</v>
      </c>
      <c r="BA676" s="72" t="s">
        <v>1842</v>
      </c>
      <c r="BB676" s="73" t="s">
        <v>16</v>
      </c>
      <c r="BC676" s="73" t="s">
        <v>1843</v>
      </c>
      <c r="BD676" s="73" t="s">
        <v>1797</v>
      </c>
      <c r="BE676" s="73" t="s">
        <v>1832</v>
      </c>
      <c r="BF676" s="73" t="s">
        <v>1833</v>
      </c>
      <c r="BG676" s="73" t="s">
        <v>1834</v>
      </c>
      <c r="BH676" s="73" t="s">
        <v>1849</v>
      </c>
      <c r="BI676" s="73" t="s">
        <v>1844</v>
      </c>
      <c r="BJ676" s="73" t="s">
        <v>1835</v>
      </c>
      <c r="BK676" s="73" t="s">
        <v>1836</v>
      </c>
      <c r="BL676" s="73" t="s">
        <v>1837</v>
      </c>
      <c r="BM676" s="73" t="s">
        <v>1838</v>
      </c>
      <c r="BN676" s="73" t="s">
        <v>1839</v>
      </c>
      <c r="BO676" s="73" t="s">
        <v>1840</v>
      </c>
      <c r="BP676" s="73" t="s">
        <v>1845</v>
      </c>
      <c r="BQ676" s="73" t="s">
        <v>1846</v>
      </c>
      <c r="BR676" s="73" t="s">
        <v>1841</v>
      </c>
      <c r="BS676" s="73" t="s">
        <v>1842</v>
      </c>
      <c r="BT676" s="5" t="s">
        <v>1911</v>
      </c>
      <c r="BU676" s="5" t="s">
        <v>1942</v>
      </c>
      <c r="BV676" s="5" t="s">
        <v>1943</v>
      </c>
      <c r="BW676" s="5" t="s">
        <v>1944</v>
      </c>
      <c r="BX676" s="5" t="s">
        <v>1945</v>
      </c>
      <c r="BY676" s="5" t="s">
        <v>1946</v>
      </c>
      <c r="BZ676" s="5" t="s">
        <v>1947</v>
      </c>
      <c r="CA676" s="5" t="s">
        <v>1948</v>
      </c>
      <c r="CB676" s="120" t="s">
        <v>1916</v>
      </c>
    </row>
    <row r="677" spans="1:80" x14ac:dyDescent="0.25">
      <c r="A677" s="134"/>
      <c r="B677" s="134"/>
      <c r="C677" s="134"/>
      <c r="D677" s="136"/>
      <c r="E677" s="136"/>
      <c r="F677" s="136"/>
      <c r="G677" s="138"/>
      <c r="H677" s="15" t="s">
        <v>1</v>
      </c>
      <c r="I677" s="9" t="s">
        <v>19</v>
      </c>
      <c r="J677" s="9">
        <v>1</v>
      </c>
      <c r="K677" s="9" t="s">
        <v>20</v>
      </c>
      <c r="L677" s="9" t="s">
        <v>21</v>
      </c>
      <c r="M677" s="9" t="s">
        <v>22</v>
      </c>
      <c r="N677" s="9" t="s">
        <v>23</v>
      </c>
      <c r="O677" s="9" t="s">
        <v>24</v>
      </c>
      <c r="P677" s="9" t="s">
        <v>25</v>
      </c>
      <c r="Q677" s="9" t="s">
        <v>26</v>
      </c>
      <c r="R677" s="9">
        <v>1</v>
      </c>
      <c r="S677" s="9">
        <v>2</v>
      </c>
      <c r="T677" s="9">
        <v>3</v>
      </c>
      <c r="U677" s="9">
        <v>4</v>
      </c>
      <c r="V677" s="9">
        <v>5</v>
      </c>
      <c r="W677" s="9">
        <v>6</v>
      </c>
      <c r="X677" s="9">
        <v>7</v>
      </c>
      <c r="Y677" s="9">
        <v>8</v>
      </c>
      <c r="Z677" s="9">
        <v>9</v>
      </c>
      <c r="AA677" s="9">
        <v>10</v>
      </c>
      <c r="AB677" s="9">
        <v>11</v>
      </c>
      <c r="AC677" s="9">
        <v>12</v>
      </c>
      <c r="AD677" s="9">
        <v>13</v>
      </c>
      <c r="AE677" s="9">
        <v>14</v>
      </c>
      <c r="AF677" s="9">
        <v>15</v>
      </c>
      <c r="AG677" s="9">
        <v>16</v>
      </c>
      <c r="AH677" s="9">
        <v>20</v>
      </c>
      <c r="AI677" s="9">
        <v>21</v>
      </c>
      <c r="AJ677" s="9">
        <v>1</v>
      </c>
      <c r="AK677" s="9">
        <v>2</v>
      </c>
      <c r="AL677" s="9">
        <v>3</v>
      </c>
      <c r="AM677" s="9">
        <v>4</v>
      </c>
      <c r="AN677" s="9">
        <v>5</v>
      </c>
      <c r="AO677" s="9">
        <v>6</v>
      </c>
      <c r="AP677" s="9">
        <v>7</v>
      </c>
      <c r="AQ677" s="9">
        <v>8</v>
      </c>
      <c r="AR677" s="9">
        <v>9</v>
      </c>
      <c r="AS677" s="9">
        <v>10</v>
      </c>
      <c r="AT677" s="9">
        <v>11</v>
      </c>
      <c r="AU677" s="9">
        <v>12</v>
      </c>
      <c r="AV677" s="9">
        <v>13</v>
      </c>
      <c r="AW677" s="9">
        <v>14</v>
      </c>
      <c r="AX677" s="9">
        <v>15</v>
      </c>
      <c r="AY677" s="9">
        <v>16</v>
      </c>
      <c r="AZ677" s="9">
        <v>20</v>
      </c>
      <c r="BA677" s="9">
        <v>21</v>
      </c>
      <c r="BB677" s="9">
        <v>1</v>
      </c>
      <c r="BC677" s="9">
        <v>2</v>
      </c>
      <c r="BD677" s="9">
        <v>3</v>
      </c>
      <c r="BE677" s="9">
        <v>4</v>
      </c>
      <c r="BF677" s="9">
        <v>5</v>
      </c>
      <c r="BG677" s="9">
        <v>6</v>
      </c>
      <c r="BH677" s="9">
        <v>7</v>
      </c>
      <c r="BI677" s="9">
        <v>8</v>
      </c>
      <c r="BJ677" s="9">
        <v>9</v>
      </c>
      <c r="BK677" s="9">
        <v>10</v>
      </c>
      <c r="BL677" s="9">
        <v>11</v>
      </c>
      <c r="BM677" s="9">
        <v>12</v>
      </c>
      <c r="BN677" s="9">
        <v>13</v>
      </c>
      <c r="BO677" s="9">
        <v>14</v>
      </c>
      <c r="BP677" s="9">
        <v>15</v>
      </c>
      <c r="BQ677" s="9">
        <v>16</v>
      </c>
      <c r="BR677" s="9">
        <v>20</v>
      </c>
      <c r="BS677" s="9">
        <v>21</v>
      </c>
      <c r="BT677" s="9">
        <v>1</v>
      </c>
      <c r="BU677" s="9">
        <v>2</v>
      </c>
      <c r="BV677" s="9">
        <v>3</v>
      </c>
      <c r="BW677" s="9" t="s">
        <v>1798</v>
      </c>
      <c r="BX677" s="9">
        <v>5</v>
      </c>
      <c r="BY677" s="9">
        <v>6</v>
      </c>
      <c r="BZ677" s="9">
        <v>7</v>
      </c>
      <c r="CA677" s="9" t="s">
        <v>1917</v>
      </c>
      <c r="CB677" s="121">
        <v>9</v>
      </c>
    </row>
    <row r="678" spans="1:80" x14ac:dyDescent="0.25">
      <c r="A678" s="134"/>
      <c r="B678" s="134"/>
      <c r="C678" s="134"/>
      <c r="D678" s="136"/>
      <c r="E678" s="136"/>
      <c r="F678" s="136"/>
      <c r="G678" s="138"/>
      <c r="H678" s="16" t="s">
        <v>321</v>
      </c>
      <c r="I678" s="17">
        <f>SUM(I674)</f>
        <v>9222072</v>
      </c>
      <c r="J678" s="17">
        <f t="shared" ref="J678:J681" si="1928">SUM(K678,L678,P678,Q678)</f>
        <v>10250561</v>
      </c>
      <c r="K678" s="17">
        <f t="shared" ref="K678" si="1929">SUM(K674)</f>
        <v>10187711</v>
      </c>
      <c r="L678" s="17">
        <f t="shared" ref="L678:L680" si="1930">SUM(M678:O678)</f>
        <v>62850</v>
      </c>
      <c r="M678" s="17">
        <f t="shared" ref="M678:Q678" si="1931">SUM(M674)</f>
        <v>0</v>
      </c>
      <c r="N678" s="17">
        <f t="shared" si="1931"/>
        <v>0</v>
      </c>
      <c r="O678" s="17">
        <f t="shared" si="1931"/>
        <v>62850</v>
      </c>
      <c r="P678" s="17">
        <f t="shared" si="1931"/>
        <v>0</v>
      </c>
      <c r="Q678" s="17">
        <f t="shared" si="1931"/>
        <v>0</v>
      </c>
      <c r="R678" s="17">
        <f t="shared" ref="R678:AG678" si="1932">SUM(R674)</f>
        <v>0</v>
      </c>
      <c r="S678" s="17">
        <f t="shared" si="1932"/>
        <v>0</v>
      </c>
      <c r="T678" s="17">
        <f t="shared" si="1932"/>
        <v>0</v>
      </c>
      <c r="U678" s="17">
        <f t="shared" si="1932"/>
        <v>0</v>
      </c>
      <c r="V678" s="17">
        <f t="shared" si="1932"/>
        <v>0</v>
      </c>
      <c r="W678" s="17">
        <f t="shared" si="1932"/>
        <v>0</v>
      </c>
      <c r="X678" s="17">
        <f t="shared" ref="X678" si="1933">SUM(X674)</f>
        <v>0</v>
      </c>
      <c r="Y678" s="17">
        <f t="shared" si="1932"/>
        <v>0</v>
      </c>
      <c r="Z678" s="17">
        <f t="shared" si="1932"/>
        <v>0</v>
      </c>
      <c r="AA678" s="17">
        <f t="shared" si="1932"/>
        <v>0</v>
      </c>
      <c r="AB678" s="17">
        <f t="shared" si="1932"/>
        <v>0</v>
      </c>
      <c r="AC678" s="17">
        <f t="shared" si="1932"/>
        <v>0</v>
      </c>
      <c r="AD678" s="17">
        <f t="shared" si="1932"/>
        <v>0</v>
      </c>
      <c r="AE678" s="17">
        <f t="shared" si="1932"/>
        <v>0</v>
      </c>
      <c r="AF678" s="17">
        <f t="shared" si="1932"/>
        <v>0</v>
      </c>
      <c r="AG678" s="17">
        <f t="shared" si="1932"/>
        <v>0</v>
      </c>
      <c r="AH678" s="17">
        <v>0</v>
      </c>
      <c r="AI678" s="17">
        <v>0</v>
      </c>
      <c r="AJ678" s="17">
        <f t="shared" ref="AJ678:AY678" si="1934">SUM(AJ674)</f>
        <v>0</v>
      </c>
      <c r="AK678" s="17">
        <f t="shared" si="1934"/>
        <v>0</v>
      </c>
      <c r="AL678" s="17">
        <f t="shared" si="1934"/>
        <v>0</v>
      </c>
      <c r="AM678" s="17">
        <f t="shared" si="1934"/>
        <v>0</v>
      </c>
      <c r="AN678" s="17">
        <f t="shared" si="1934"/>
        <v>0</v>
      </c>
      <c r="AO678" s="17">
        <f t="shared" si="1934"/>
        <v>0</v>
      </c>
      <c r="AP678" s="17">
        <f t="shared" ref="AP678" si="1935">SUM(AP674)</f>
        <v>0</v>
      </c>
      <c r="AQ678" s="17">
        <f t="shared" si="1934"/>
        <v>0</v>
      </c>
      <c r="AR678" s="17">
        <f t="shared" si="1934"/>
        <v>0</v>
      </c>
      <c r="AS678" s="17">
        <f t="shared" si="1934"/>
        <v>0</v>
      </c>
      <c r="AT678" s="17">
        <f t="shared" si="1934"/>
        <v>0</v>
      </c>
      <c r="AU678" s="17">
        <f t="shared" si="1934"/>
        <v>0</v>
      </c>
      <c r="AV678" s="17">
        <f t="shared" si="1934"/>
        <v>0</v>
      </c>
      <c r="AW678" s="17">
        <f t="shared" si="1934"/>
        <v>0</v>
      </c>
      <c r="AX678" s="17">
        <f t="shared" si="1934"/>
        <v>0</v>
      </c>
      <c r="AY678" s="17">
        <f t="shared" si="1934"/>
        <v>0</v>
      </c>
      <c r="AZ678" s="17">
        <v>0</v>
      </c>
      <c r="BA678" s="17">
        <v>0</v>
      </c>
      <c r="BB678" s="17">
        <f t="shared" ref="BB678:BQ678" si="1936">SUM(BB674)</f>
        <v>62850</v>
      </c>
      <c r="BC678" s="17">
        <f t="shared" si="1936"/>
        <v>8255</v>
      </c>
      <c r="BD678" s="17">
        <f t="shared" si="1936"/>
        <v>0</v>
      </c>
      <c r="BE678" s="17">
        <f t="shared" si="1936"/>
        <v>0</v>
      </c>
      <c r="BF678" s="17">
        <f t="shared" si="1936"/>
        <v>0</v>
      </c>
      <c r="BG678" s="17">
        <f t="shared" si="1936"/>
        <v>0</v>
      </c>
      <c r="BH678" s="17">
        <f t="shared" ref="BH678" si="1937">SUM(BH674)</f>
        <v>71105</v>
      </c>
      <c r="BI678" s="17">
        <f t="shared" si="1936"/>
        <v>0</v>
      </c>
      <c r="BJ678" s="17">
        <f t="shared" si="1936"/>
        <v>0</v>
      </c>
      <c r="BK678" s="17">
        <f t="shared" si="1936"/>
        <v>8255</v>
      </c>
      <c r="BL678" s="17">
        <f t="shared" si="1936"/>
        <v>0</v>
      </c>
      <c r="BM678" s="17">
        <f t="shared" si="1936"/>
        <v>0</v>
      </c>
      <c r="BN678" s="17">
        <f t="shared" si="1936"/>
        <v>0</v>
      </c>
      <c r="BO678" s="17">
        <f t="shared" si="1936"/>
        <v>0</v>
      </c>
      <c r="BP678" s="17">
        <f t="shared" si="1936"/>
        <v>0</v>
      </c>
      <c r="BQ678" s="17">
        <f t="shared" si="1936"/>
        <v>0</v>
      </c>
      <c r="BR678" s="17">
        <v>8255</v>
      </c>
      <c r="BS678" s="17">
        <v>62850</v>
      </c>
      <c r="BT678" s="17">
        <f t="shared" ref="BT678:BW678" si="1938">SUM(BT674)</f>
        <v>10956251</v>
      </c>
      <c r="BU678" s="17">
        <f t="shared" ref="BU678:BV678" si="1939">SUM(BU674)</f>
        <v>10793401</v>
      </c>
      <c r="BV678" s="17">
        <f t="shared" si="1939"/>
        <v>5799100</v>
      </c>
      <c r="BW678" s="17">
        <f t="shared" si="1938"/>
        <v>2497763</v>
      </c>
      <c r="BX678" s="17">
        <f t="shared" ref="BX678:BZ678" si="1940">SUM(BX674)</f>
        <v>918863</v>
      </c>
      <c r="BY678" s="17">
        <f t="shared" si="1940"/>
        <v>785450</v>
      </c>
      <c r="BZ678" s="17">
        <f t="shared" si="1940"/>
        <v>793450</v>
      </c>
      <c r="CA678" s="17">
        <f t="shared" ref="CA678:CA683" si="1941">BV678+BW678</f>
        <v>8296863</v>
      </c>
      <c r="CB678" s="125">
        <f>IF(BU678=0,"-",CA678/BU678*100)</f>
        <v>76.869774411235156</v>
      </c>
    </row>
    <row r="679" spans="1:80" x14ac:dyDescent="0.25">
      <c r="A679" s="139"/>
      <c r="B679" s="139"/>
      <c r="C679" s="139"/>
      <c r="D679" s="140"/>
      <c r="E679" s="140"/>
      <c r="F679" s="140"/>
      <c r="G679" s="141"/>
      <c r="H679" s="18" t="s">
        <v>86</v>
      </c>
      <c r="I679" s="17">
        <f>SUM(I678)</f>
        <v>9222072</v>
      </c>
      <c r="J679" s="17">
        <f t="shared" si="1928"/>
        <v>10250561</v>
      </c>
      <c r="K679" s="17">
        <f t="shared" ref="K679" si="1942">SUM(K678)</f>
        <v>10187711</v>
      </c>
      <c r="L679" s="17">
        <f t="shared" si="1930"/>
        <v>62850</v>
      </c>
      <c r="M679" s="17">
        <f t="shared" ref="M679:Q679" si="1943">SUM(M678)</f>
        <v>0</v>
      </c>
      <c r="N679" s="17">
        <f t="shared" si="1943"/>
        <v>0</v>
      </c>
      <c r="O679" s="17">
        <f t="shared" si="1943"/>
        <v>62850</v>
      </c>
      <c r="P679" s="17">
        <f t="shared" si="1943"/>
        <v>0</v>
      </c>
      <c r="Q679" s="17">
        <f t="shared" si="1943"/>
        <v>0</v>
      </c>
      <c r="R679" s="17">
        <f t="shared" ref="R679:AG679" si="1944">SUM(R678)</f>
        <v>0</v>
      </c>
      <c r="S679" s="17">
        <f t="shared" si="1944"/>
        <v>0</v>
      </c>
      <c r="T679" s="17">
        <f t="shared" si="1944"/>
        <v>0</v>
      </c>
      <c r="U679" s="17">
        <f t="shared" si="1944"/>
        <v>0</v>
      </c>
      <c r="V679" s="17">
        <f t="shared" si="1944"/>
        <v>0</v>
      </c>
      <c r="W679" s="17">
        <f t="shared" si="1944"/>
        <v>0</v>
      </c>
      <c r="X679" s="17">
        <f t="shared" ref="X679" si="1945">SUM(X678)</f>
        <v>0</v>
      </c>
      <c r="Y679" s="17">
        <f t="shared" si="1944"/>
        <v>0</v>
      </c>
      <c r="Z679" s="17">
        <f t="shared" si="1944"/>
        <v>0</v>
      </c>
      <c r="AA679" s="17">
        <f t="shared" si="1944"/>
        <v>0</v>
      </c>
      <c r="AB679" s="17">
        <f t="shared" si="1944"/>
        <v>0</v>
      </c>
      <c r="AC679" s="17">
        <f t="shared" si="1944"/>
        <v>0</v>
      </c>
      <c r="AD679" s="17">
        <f t="shared" si="1944"/>
        <v>0</v>
      </c>
      <c r="AE679" s="17">
        <f t="shared" si="1944"/>
        <v>0</v>
      </c>
      <c r="AF679" s="17">
        <f t="shared" si="1944"/>
        <v>0</v>
      </c>
      <c r="AG679" s="17">
        <f t="shared" si="1944"/>
        <v>0</v>
      </c>
      <c r="AH679" s="17">
        <v>0</v>
      </c>
      <c r="AI679" s="17">
        <v>0</v>
      </c>
      <c r="AJ679" s="17">
        <f t="shared" ref="AJ679:AY679" si="1946">SUM(AJ678)</f>
        <v>0</v>
      </c>
      <c r="AK679" s="17">
        <f t="shared" si="1946"/>
        <v>0</v>
      </c>
      <c r="AL679" s="17">
        <f t="shared" si="1946"/>
        <v>0</v>
      </c>
      <c r="AM679" s="17">
        <f t="shared" si="1946"/>
        <v>0</v>
      </c>
      <c r="AN679" s="17">
        <f t="shared" si="1946"/>
        <v>0</v>
      </c>
      <c r="AO679" s="17">
        <f t="shared" si="1946"/>
        <v>0</v>
      </c>
      <c r="AP679" s="17">
        <f t="shared" ref="AP679" si="1947">SUM(AP678)</f>
        <v>0</v>
      </c>
      <c r="AQ679" s="17">
        <f t="shared" si="1946"/>
        <v>0</v>
      </c>
      <c r="AR679" s="17">
        <f t="shared" si="1946"/>
        <v>0</v>
      </c>
      <c r="AS679" s="17">
        <f t="shared" si="1946"/>
        <v>0</v>
      </c>
      <c r="AT679" s="17">
        <f t="shared" si="1946"/>
        <v>0</v>
      </c>
      <c r="AU679" s="17">
        <f t="shared" si="1946"/>
        <v>0</v>
      </c>
      <c r="AV679" s="17">
        <f t="shared" si="1946"/>
        <v>0</v>
      </c>
      <c r="AW679" s="17">
        <f t="shared" si="1946"/>
        <v>0</v>
      </c>
      <c r="AX679" s="17">
        <f t="shared" si="1946"/>
        <v>0</v>
      </c>
      <c r="AY679" s="17">
        <f t="shared" si="1946"/>
        <v>0</v>
      </c>
      <c r="AZ679" s="17">
        <v>0</v>
      </c>
      <c r="BA679" s="17">
        <v>0</v>
      </c>
      <c r="BB679" s="17">
        <f t="shared" ref="BB679:BQ679" si="1948">SUM(BB678)</f>
        <v>62850</v>
      </c>
      <c r="BC679" s="17">
        <f t="shared" si="1948"/>
        <v>8255</v>
      </c>
      <c r="BD679" s="17">
        <f t="shared" si="1948"/>
        <v>0</v>
      </c>
      <c r="BE679" s="17">
        <f t="shared" si="1948"/>
        <v>0</v>
      </c>
      <c r="BF679" s="17">
        <f t="shared" si="1948"/>
        <v>0</v>
      </c>
      <c r="BG679" s="17">
        <f t="shared" si="1948"/>
        <v>0</v>
      </c>
      <c r="BH679" s="17">
        <f t="shared" ref="BH679" si="1949">SUM(BH678)</f>
        <v>71105</v>
      </c>
      <c r="BI679" s="17">
        <f t="shared" si="1948"/>
        <v>0</v>
      </c>
      <c r="BJ679" s="17">
        <f t="shared" si="1948"/>
        <v>0</v>
      </c>
      <c r="BK679" s="17">
        <f t="shared" si="1948"/>
        <v>8255</v>
      </c>
      <c r="BL679" s="17">
        <f t="shared" si="1948"/>
        <v>0</v>
      </c>
      <c r="BM679" s="17">
        <f t="shared" si="1948"/>
        <v>0</v>
      </c>
      <c r="BN679" s="17">
        <f t="shared" si="1948"/>
        <v>0</v>
      </c>
      <c r="BO679" s="17">
        <f t="shared" si="1948"/>
        <v>0</v>
      </c>
      <c r="BP679" s="17">
        <f t="shared" si="1948"/>
        <v>0</v>
      </c>
      <c r="BQ679" s="17">
        <f t="shared" si="1948"/>
        <v>0</v>
      </c>
      <c r="BR679" s="17">
        <v>8255</v>
      </c>
      <c r="BS679" s="17">
        <v>62850</v>
      </c>
      <c r="BT679" s="17">
        <f t="shared" ref="BT679:BW679" si="1950">SUM(BT678)</f>
        <v>10956251</v>
      </c>
      <c r="BU679" s="17">
        <f t="shared" ref="BU679:BV679" si="1951">SUM(BU678)</f>
        <v>10793401</v>
      </c>
      <c r="BV679" s="17">
        <f t="shared" si="1951"/>
        <v>5799100</v>
      </c>
      <c r="BW679" s="17">
        <f t="shared" si="1950"/>
        <v>2497763</v>
      </c>
      <c r="BX679" s="17">
        <f t="shared" ref="BX679" si="1952">SUM(BX678)</f>
        <v>918863</v>
      </c>
      <c r="BY679" s="17">
        <f t="shared" ref="BY679" si="1953">SUM(BY678)</f>
        <v>785450</v>
      </c>
      <c r="BZ679" s="17">
        <f t="shared" ref="BZ679" si="1954">SUM(BZ678)</f>
        <v>793450</v>
      </c>
      <c r="CA679" s="17">
        <f t="shared" si="1941"/>
        <v>8296863</v>
      </c>
      <c r="CB679" s="125">
        <f>IF(BU679=0,"-",CA679/BU679*100)</f>
        <v>76.869774411235156</v>
      </c>
    </row>
    <row r="680" spans="1:80" x14ac:dyDescent="0.25">
      <c r="A680" s="13" t="s">
        <v>1</v>
      </c>
      <c r="B680" s="13" t="s">
        <v>1</v>
      </c>
      <c r="C680" s="13" t="s">
        <v>1</v>
      </c>
      <c r="D680" s="74" t="s">
        <v>1</v>
      </c>
      <c r="E680" s="74" t="s">
        <v>1</v>
      </c>
      <c r="F680" s="74" t="s">
        <v>1</v>
      </c>
      <c r="G680" s="13" t="s">
        <v>1</v>
      </c>
      <c r="H680" s="10" t="s">
        <v>350</v>
      </c>
      <c r="I680" s="11">
        <f>SUM(I674)</f>
        <v>9222072</v>
      </c>
      <c r="J680" s="11">
        <f t="shared" si="1928"/>
        <v>10250561</v>
      </c>
      <c r="K680" s="11">
        <f t="shared" ref="K680" si="1955">SUM(K674)</f>
        <v>10187711</v>
      </c>
      <c r="L680" s="11">
        <f t="shared" si="1930"/>
        <v>62850</v>
      </c>
      <c r="M680" s="11">
        <f t="shared" ref="M680:Q680" si="1956">SUM(M674)</f>
        <v>0</v>
      </c>
      <c r="N680" s="11">
        <f t="shared" si="1956"/>
        <v>0</v>
      </c>
      <c r="O680" s="11">
        <f t="shared" si="1956"/>
        <v>62850</v>
      </c>
      <c r="P680" s="11">
        <f t="shared" si="1956"/>
        <v>0</v>
      </c>
      <c r="Q680" s="11">
        <f t="shared" si="1956"/>
        <v>0</v>
      </c>
      <c r="R680" s="11">
        <f t="shared" ref="R680:AG680" si="1957">SUM(R674)</f>
        <v>0</v>
      </c>
      <c r="S680" s="11">
        <f t="shared" si="1957"/>
        <v>0</v>
      </c>
      <c r="T680" s="11">
        <f t="shared" si="1957"/>
        <v>0</v>
      </c>
      <c r="U680" s="11">
        <f t="shared" si="1957"/>
        <v>0</v>
      </c>
      <c r="V680" s="11">
        <f t="shared" si="1957"/>
        <v>0</v>
      </c>
      <c r="W680" s="11">
        <f t="shared" si="1957"/>
        <v>0</v>
      </c>
      <c r="X680" s="11">
        <f t="shared" ref="X680" si="1958">SUM(X674)</f>
        <v>0</v>
      </c>
      <c r="Y680" s="11">
        <f t="shared" si="1957"/>
        <v>0</v>
      </c>
      <c r="Z680" s="11">
        <f t="shared" si="1957"/>
        <v>0</v>
      </c>
      <c r="AA680" s="11">
        <f t="shared" si="1957"/>
        <v>0</v>
      </c>
      <c r="AB680" s="11">
        <f t="shared" si="1957"/>
        <v>0</v>
      </c>
      <c r="AC680" s="11">
        <f t="shared" si="1957"/>
        <v>0</v>
      </c>
      <c r="AD680" s="11">
        <f t="shared" si="1957"/>
        <v>0</v>
      </c>
      <c r="AE680" s="11">
        <f t="shared" si="1957"/>
        <v>0</v>
      </c>
      <c r="AF680" s="11">
        <f t="shared" si="1957"/>
        <v>0</v>
      </c>
      <c r="AG680" s="11">
        <f t="shared" si="1957"/>
        <v>0</v>
      </c>
      <c r="AH680" s="11">
        <v>0</v>
      </c>
      <c r="AI680" s="11">
        <v>0</v>
      </c>
      <c r="AJ680" s="11">
        <f t="shared" ref="AJ680:AY680" si="1959">SUM(AJ674)</f>
        <v>0</v>
      </c>
      <c r="AK680" s="11">
        <f t="shared" si="1959"/>
        <v>0</v>
      </c>
      <c r="AL680" s="11">
        <f t="shared" si="1959"/>
        <v>0</v>
      </c>
      <c r="AM680" s="11">
        <f t="shared" si="1959"/>
        <v>0</v>
      </c>
      <c r="AN680" s="11">
        <f t="shared" si="1959"/>
        <v>0</v>
      </c>
      <c r="AO680" s="11">
        <f t="shared" si="1959"/>
        <v>0</v>
      </c>
      <c r="AP680" s="11">
        <f t="shared" ref="AP680" si="1960">SUM(AP674)</f>
        <v>0</v>
      </c>
      <c r="AQ680" s="11">
        <f t="shared" si="1959"/>
        <v>0</v>
      </c>
      <c r="AR680" s="11">
        <f t="shared" si="1959"/>
        <v>0</v>
      </c>
      <c r="AS680" s="11">
        <f t="shared" si="1959"/>
        <v>0</v>
      </c>
      <c r="AT680" s="11">
        <f t="shared" si="1959"/>
        <v>0</v>
      </c>
      <c r="AU680" s="11">
        <f t="shared" si="1959"/>
        <v>0</v>
      </c>
      <c r="AV680" s="11">
        <f t="shared" si="1959"/>
        <v>0</v>
      </c>
      <c r="AW680" s="11">
        <f t="shared" si="1959"/>
        <v>0</v>
      </c>
      <c r="AX680" s="11">
        <f t="shared" si="1959"/>
        <v>0</v>
      </c>
      <c r="AY680" s="11">
        <f t="shared" si="1959"/>
        <v>0</v>
      </c>
      <c r="AZ680" s="11">
        <v>0</v>
      </c>
      <c r="BA680" s="11">
        <v>0</v>
      </c>
      <c r="BB680" s="11">
        <f t="shared" ref="BB680:BQ680" si="1961">SUM(BB674)</f>
        <v>62850</v>
      </c>
      <c r="BC680" s="11">
        <f t="shared" si="1961"/>
        <v>8255</v>
      </c>
      <c r="BD680" s="11">
        <f t="shared" si="1961"/>
        <v>0</v>
      </c>
      <c r="BE680" s="11">
        <f t="shared" si="1961"/>
        <v>0</v>
      </c>
      <c r="BF680" s="11">
        <f t="shared" si="1961"/>
        <v>0</v>
      </c>
      <c r="BG680" s="11">
        <f t="shared" si="1961"/>
        <v>0</v>
      </c>
      <c r="BH680" s="11">
        <f t="shared" ref="BH680" si="1962">SUM(BH674)</f>
        <v>71105</v>
      </c>
      <c r="BI680" s="11">
        <f t="shared" si="1961"/>
        <v>0</v>
      </c>
      <c r="BJ680" s="11">
        <f t="shared" si="1961"/>
        <v>0</v>
      </c>
      <c r="BK680" s="11">
        <f t="shared" si="1961"/>
        <v>8255</v>
      </c>
      <c r="BL680" s="11">
        <f t="shared" si="1961"/>
        <v>0</v>
      </c>
      <c r="BM680" s="11">
        <f t="shared" si="1961"/>
        <v>0</v>
      </c>
      <c r="BN680" s="11">
        <f t="shared" si="1961"/>
        <v>0</v>
      </c>
      <c r="BO680" s="11">
        <f t="shared" si="1961"/>
        <v>0</v>
      </c>
      <c r="BP680" s="11">
        <f t="shared" si="1961"/>
        <v>0</v>
      </c>
      <c r="BQ680" s="11">
        <f t="shared" si="1961"/>
        <v>0</v>
      </c>
      <c r="BR680" s="11">
        <v>8255</v>
      </c>
      <c r="BS680" s="11">
        <v>62850</v>
      </c>
      <c r="BT680" s="11">
        <f t="shared" ref="BT680:BW681" si="1963">SUM(BT674)</f>
        <v>10956251</v>
      </c>
      <c r="BU680" s="11">
        <f t="shared" ref="BU680:BV681" si="1964">SUM(BU674)</f>
        <v>10793401</v>
      </c>
      <c r="BV680" s="11">
        <f t="shared" si="1964"/>
        <v>5799100</v>
      </c>
      <c r="BW680" s="11">
        <f t="shared" si="1963"/>
        <v>2497763</v>
      </c>
      <c r="BX680" s="11">
        <f t="shared" ref="BX680:BX681" si="1965">SUM(BX674)</f>
        <v>918863</v>
      </c>
      <c r="BY680" s="11">
        <f t="shared" ref="BY680:BY681" si="1966">SUM(BY674)</f>
        <v>785450</v>
      </c>
      <c r="BZ680" s="11">
        <f t="shared" ref="BZ680:BZ681" si="1967">SUM(BZ674)</f>
        <v>793450</v>
      </c>
      <c r="CA680" s="11">
        <f t="shared" si="1941"/>
        <v>8296863</v>
      </c>
      <c r="CB680" s="123">
        <f>IF(BU680=0,"-",CA680/BU680*100)</f>
        <v>76.869774411235156</v>
      </c>
    </row>
    <row r="681" spans="1:80" x14ac:dyDescent="0.25">
      <c r="A681" s="13" t="s">
        <v>1</v>
      </c>
      <c r="B681" s="13" t="s">
        <v>1</v>
      </c>
      <c r="C681" s="13" t="s">
        <v>1</v>
      </c>
      <c r="D681" s="74" t="s">
        <v>1</v>
      </c>
      <c r="E681" s="74" t="s">
        <v>1</v>
      </c>
      <c r="F681" s="74" t="s">
        <v>1</v>
      </c>
      <c r="G681" s="13" t="s">
        <v>1</v>
      </c>
      <c r="H681" s="2" t="s">
        <v>83</v>
      </c>
      <c r="I681" s="12">
        <f>SUM(I675)</f>
        <v>181</v>
      </c>
      <c r="J681" s="12">
        <f t="shared" si="1928"/>
        <v>172</v>
      </c>
      <c r="K681" s="12">
        <f>SUM(K675)</f>
        <v>172</v>
      </c>
      <c r="L681" s="13"/>
      <c r="M681" s="13" t="s">
        <v>1</v>
      </c>
      <c r="N681" s="13" t="s">
        <v>1</v>
      </c>
      <c r="O681" s="13" t="s">
        <v>1</v>
      </c>
      <c r="P681" s="29"/>
      <c r="Q681" s="13" t="s">
        <v>1</v>
      </c>
      <c r="R681" s="13" t="s">
        <v>1</v>
      </c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>
        <v>0</v>
      </c>
      <c r="AI681" s="13">
        <v>0</v>
      </c>
      <c r="AJ681" s="13" t="s">
        <v>1</v>
      </c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>
        <v>0</v>
      </c>
      <c r="BA681" s="13">
        <v>0</v>
      </c>
      <c r="BB681" s="13" t="s">
        <v>1</v>
      </c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>
        <v>0</v>
      </c>
      <c r="BS681" s="13">
        <v>0</v>
      </c>
      <c r="BT681" s="12">
        <f t="shared" si="1963"/>
        <v>172</v>
      </c>
      <c r="BU681" s="12">
        <f t="shared" si="1964"/>
        <v>172</v>
      </c>
      <c r="BV681" s="12">
        <f t="shared" si="1964"/>
        <v>0</v>
      </c>
      <c r="BW681" s="12">
        <f t="shared" si="1963"/>
        <v>0</v>
      </c>
      <c r="BX681" s="12">
        <f t="shared" si="1965"/>
        <v>0</v>
      </c>
      <c r="BY681" s="12">
        <f t="shared" si="1966"/>
        <v>0</v>
      </c>
      <c r="BZ681" s="12">
        <f t="shared" si="1967"/>
        <v>0</v>
      </c>
      <c r="CA681" s="12">
        <f t="shared" si="1941"/>
        <v>0</v>
      </c>
      <c r="CB681" s="124">
        <f>IF(BU681=0,"-",CA681/BU681*100)</f>
        <v>0</v>
      </c>
    </row>
    <row r="682" spans="1:80" x14ac:dyDescent="0.25">
      <c r="A682" s="13" t="s">
        <v>1</v>
      </c>
      <c r="B682" s="13" t="s">
        <v>1</v>
      </c>
      <c r="C682" s="13" t="s">
        <v>1</v>
      </c>
      <c r="D682" s="74" t="s">
        <v>1</v>
      </c>
      <c r="E682" s="74" t="s">
        <v>1</v>
      </c>
      <c r="F682" s="74" t="s">
        <v>1</v>
      </c>
      <c r="G682" s="13" t="s">
        <v>1</v>
      </c>
      <c r="H682" s="20" t="s">
        <v>1</v>
      </c>
      <c r="I682" s="21" t="s">
        <v>1</v>
      </c>
      <c r="J682" s="21"/>
      <c r="K682" s="21" t="s">
        <v>1</v>
      </c>
      <c r="L682" s="21"/>
      <c r="M682" s="21" t="s">
        <v>1</v>
      </c>
      <c r="N682" s="21" t="s">
        <v>1</v>
      </c>
      <c r="O682" s="21" t="s">
        <v>1</v>
      </c>
      <c r="P682" s="30"/>
      <c r="Q682" s="21" t="s">
        <v>1</v>
      </c>
      <c r="R682" s="21" t="s">
        <v>1</v>
      </c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>
        <v>0</v>
      </c>
      <c r="AI682" s="21">
        <v>0</v>
      </c>
      <c r="AJ682" s="21" t="s">
        <v>1</v>
      </c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>
        <v>0</v>
      </c>
      <c r="BA682" s="21">
        <v>0</v>
      </c>
      <c r="BB682" s="21" t="s">
        <v>1</v>
      </c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>
        <v>0</v>
      </c>
      <c r="BS682" s="21">
        <v>0</v>
      </c>
      <c r="BT682" s="21"/>
      <c r="BU682" s="21"/>
      <c r="BV682" s="21"/>
      <c r="BW682" s="21">
        <f t="shared" si="1880"/>
        <v>0</v>
      </c>
      <c r="BX682" s="21"/>
      <c r="BY682" s="21"/>
      <c r="BZ682" s="21"/>
      <c r="CA682" s="21">
        <f t="shared" si="1941"/>
        <v>0</v>
      </c>
      <c r="CB682" s="128"/>
    </row>
    <row r="683" spans="1:80" ht="15.75" thickBot="1" x14ac:dyDescent="0.3">
      <c r="A683" s="1" t="s">
        <v>238</v>
      </c>
      <c r="B683" s="1" t="s">
        <v>162</v>
      </c>
      <c r="C683" s="4" t="s">
        <v>1</v>
      </c>
      <c r="D683" s="79" t="s">
        <v>1</v>
      </c>
      <c r="E683" s="78" t="s">
        <v>1</v>
      </c>
      <c r="F683" s="78" t="s">
        <v>1</v>
      </c>
      <c r="G683" s="2" t="s">
        <v>1</v>
      </c>
      <c r="H683" s="2" t="s">
        <v>1</v>
      </c>
      <c r="I683" s="3" t="s">
        <v>1</v>
      </c>
      <c r="J683" s="3"/>
      <c r="K683" s="3" t="s">
        <v>1</v>
      </c>
      <c r="L683" s="3"/>
      <c r="M683" s="3" t="s">
        <v>1</v>
      </c>
      <c r="N683" s="3" t="s">
        <v>1</v>
      </c>
      <c r="O683" s="3" t="s">
        <v>1</v>
      </c>
      <c r="P683" s="25"/>
      <c r="Q683" s="3" t="s">
        <v>1</v>
      </c>
      <c r="R683" s="3" t="s">
        <v>1</v>
      </c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>
        <v>0</v>
      </c>
      <c r="AI683" s="3">
        <v>0</v>
      </c>
      <c r="AJ683" s="3" t="s">
        <v>1</v>
      </c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>
        <v>0</v>
      </c>
      <c r="BA683" s="3">
        <v>0</v>
      </c>
      <c r="BB683" s="3" t="s">
        <v>1</v>
      </c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>
        <v>0</v>
      </c>
      <c r="BS683" s="3">
        <v>0</v>
      </c>
      <c r="BT683" s="3"/>
      <c r="BU683" s="3"/>
      <c r="BV683" s="3"/>
      <c r="BW683" s="3">
        <f t="shared" si="1880"/>
        <v>0</v>
      </c>
      <c r="BX683" s="3"/>
      <c r="BY683" s="3"/>
      <c r="BZ683" s="3"/>
      <c r="CA683" s="3">
        <f t="shared" si="1941"/>
        <v>0</v>
      </c>
      <c r="CB683" s="122"/>
    </row>
    <row r="684" spans="1:80" ht="69.75" customHeight="1" thickBot="1" x14ac:dyDescent="0.3">
      <c r="A684" s="5" t="s">
        <v>4</v>
      </c>
      <c r="B684" s="5" t="s">
        <v>5</v>
      </c>
      <c r="C684" s="5" t="s">
        <v>6</v>
      </c>
      <c r="D684" s="80" t="s">
        <v>1</v>
      </c>
      <c r="E684" s="88" t="s">
        <v>7</v>
      </c>
      <c r="F684" s="88" t="s">
        <v>8</v>
      </c>
      <c r="G684" s="5" t="s">
        <v>9</v>
      </c>
      <c r="H684" s="5" t="s">
        <v>10</v>
      </c>
      <c r="I684" s="5" t="s">
        <v>11</v>
      </c>
      <c r="J684" s="5" t="s">
        <v>1809</v>
      </c>
      <c r="K684" s="5" t="s">
        <v>12</v>
      </c>
      <c r="L684" s="5" t="s">
        <v>13</v>
      </c>
      <c r="M684" s="5" t="s">
        <v>14</v>
      </c>
      <c r="N684" s="5" t="s">
        <v>15</v>
      </c>
      <c r="O684" s="5" t="s">
        <v>16</v>
      </c>
      <c r="P684" s="5" t="s">
        <v>17</v>
      </c>
      <c r="Q684" s="5" t="s">
        <v>18</v>
      </c>
      <c r="R684" s="71" t="s">
        <v>14</v>
      </c>
      <c r="S684" s="71" t="s">
        <v>1843</v>
      </c>
      <c r="T684" s="71" t="s">
        <v>1797</v>
      </c>
      <c r="U684" s="71" t="s">
        <v>1832</v>
      </c>
      <c r="V684" s="71" t="s">
        <v>1833</v>
      </c>
      <c r="W684" s="71" t="s">
        <v>1834</v>
      </c>
      <c r="X684" s="71" t="s">
        <v>1847</v>
      </c>
      <c r="Y684" s="71" t="s">
        <v>1844</v>
      </c>
      <c r="Z684" s="71" t="s">
        <v>1835</v>
      </c>
      <c r="AA684" s="71" t="s">
        <v>1836</v>
      </c>
      <c r="AB684" s="71" t="s">
        <v>1837</v>
      </c>
      <c r="AC684" s="71" t="s">
        <v>1838</v>
      </c>
      <c r="AD684" s="71" t="s">
        <v>1839</v>
      </c>
      <c r="AE684" s="71" t="s">
        <v>1840</v>
      </c>
      <c r="AF684" s="71" t="s">
        <v>1845</v>
      </c>
      <c r="AG684" s="71" t="s">
        <v>1846</v>
      </c>
      <c r="AH684" s="71" t="s">
        <v>1841</v>
      </c>
      <c r="AI684" s="71" t="s">
        <v>1842</v>
      </c>
      <c r="AJ684" s="72" t="s">
        <v>15</v>
      </c>
      <c r="AK684" s="72" t="s">
        <v>1843</v>
      </c>
      <c r="AL684" s="72" t="s">
        <v>1797</v>
      </c>
      <c r="AM684" s="72" t="s">
        <v>1832</v>
      </c>
      <c r="AN684" s="72" t="s">
        <v>1833</v>
      </c>
      <c r="AO684" s="72" t="s">
        <v>1834</v>
      </c>
      <c r="AP684" s="72" t="s">
        <v>1848</v>
      </c>
      <c r="AQ684" s="72" t="s">
        <v>1844</v>
      </c>
      <c r="AR684" s="72" t="s">
        <v>1835</v>
      </c>
      <c r="AS684" s="72" t="s">
        <v>1836</v>
      </c>
      <c r="AT684" s="72" t="s">
        <v>1837</v>
      </c>
      <c r="AU684" s="72" t="s">
        <v>1838</v>
      </c>
      <c r="AV684" s="72" t="s">
        <v>1839</v>
      </c>
      <c r="AW684" s="72" t="s">
        <v>1840</v>
      </c>
      <c r="AX684" s="72" t="s">
        <v>1845</v>
      </c>
      <c r="AY684" s="72" t="s">
        <v>1846</v>
      </c>
      <c r="AZ684" s="72" t="s">
        <v>1841</v>
      </c>
      <c r="BA684" s="72" t="s">
        <v>1842</v>
      </c>
      <c r="BB684" s="73" t="s">
        <v>16</v>
      </c>
      <c r="BC684" s="73" t="s">
        <v>1843</v>
      </c>
      <c r="BD684" s="73" t="s">
        <v>1797</v>
      </c>
      <c r="BE684" s="73" t="s">
        <v>1832</v>
      </c>
      <c r="BF684" s="73" t="s">
        <v>1833</v>
      </c>
      <c r="BG684" s="73" t="s">
        <v>1834</v>
      </c>
      <c r="BH684" s="73" t="s">
        <v>1849</v>
      </c>
      <c r="BI684" s="73" t="s">
        <v>1844</v>
      </c>
      <c r="BJ684" s="73" t="s">
        <v>1835</v>
      </c>
      <c r="BK684" s="73" t="s">
        <v>1836</v>
      </c>
      <c r="BL684" s="73" t="s">
        <v>1837</v>
      </c>
      <c r="BM684" s="73" t="s">
        <v>1838</v>
      </c>
      <c r="BN684" s="73" t="s">
        <v>1839</v>
      </c>
      <c r="BO684" s="73" t="s">
        <v>1840</v>
      </c>
      <c r="BP684" s="73" t="s">
        <v>1845</v>
      </c>
      <c r="BQ684" s="73" t="s">
        <v>1846</v>
      </c>
      <c r="BR684" s="73" t="s">
        <v>1841</v>
      </c>
      <c r="BS684" s="73" t="s">
        <v>1842</v>
      </c>
      <c r="BT684" s="5" t="s">
        <v>1911</v>
      </c>
      <c r="BU684" s="5" t="s">
        <v>1942</v>
      </c>
      <c r="BV684" s="5" t="s">
        <v>1943</v>
      </c>
      <c r="BW684" s="5" t="s">
        <v>1944</v>
      </c>
      <c r="BX684" s="5" t="s">
        <v>1945</v>
      </c>
      <c r="BY684" s="5" t="s">
        <v>1946</v>
      </c>
      <c r="BZ684" s="5" t="s">
        <v>1947</v>
      </c>
      <c r="CA684" s="5" t="s">
        <v>1948</v>
      </c>
      <c r="CB684" s="120" t="s">
        <v>1916</v>
      </c>
    </row>
    <row r="685" spans="1:80" x14ac:dyDescent="0.25">
      <c r="A685" s="6" t="s">
        <v>1</v>
      </c>
      <c r="B685" s="6" t="s">
        <v>1</v>
      </c>
      <c r="C685" s="6" t="s">
        <v>1</v>
      </c>
      <c r="D685" s="81" t="s">
        <v>1</v>
      </c>
      <c r="E685" s="81" t="s">
        <v>1</v>
      </c>
      <c r="F685" s="94" t="s">
        <v>1</v>
      </c>
      <c r="G685" s="7" t="s">
        <v>1</v>
      </c>
      <c r="H685" s="8" t="s">
        <v>1</v>
      </c>
      <c r="I685" s="9" t="s">
        <v>19</v>
      </c>
      <c r="J685" s="9">
        <v>1</v>
      </c>
      <c r="K685" s="9" t="s">
        <v>20</v>
      </c>
      <c r="L685" s="9" t="s">
        <v>21</v>
      </c>
      <c r="M685" s="9" t="s">
        <v>22</v>
      </c>
      <c r="N685" s="9" t="s">
        <v>23</v>
      </c>
      <c r="O685" s="9" t="s">
        <v>24</v>
      </c>
      <c r="P685" s="9" t="s">
        <v>25</v>
      </c>
      <c r="Q685" s="9" t="s">
        <v>26</v>
      </c>
      <c r="R685" s="9">
        <v>1</v>
      </c>
      <c r="S685" s="9">
        <v>2</v>
      </c>
      <c r="T685" s="9">
        <v>3</v>
      </c>
      <c r="U685" s="9">
        <v>4</v>
      </c>
      <c r="V685" s="9">
        <v>5</v>
      </c>
      <c r="W685" s="9">
        <v>6</v>
      </c>
      <c r="X685" s="9">
        <v>7</v>
      </c>
      <c r="Y685" s="9">
        <v>8</v>
      </c>
      <c r="Z685" s="9">
        <v>9</v>
      </c>
      <c r="AA685" s="9">
        <v>10</v>
      </c>
      <c r="AB685" s="9">
        <v>11</v>
      </c>
      <c r="AC685" s="9">
        <v>12</v>
      </c>
      <c r="AD685" s="9">
        <v>13</v>
      </c>
      <c r="AE685" s="9">
        <v>14</v>
      </c>
      <c r="AF685" s="9">
        <v>15</v>
      </c>
      <c r="AG685" s="9">
        <v>16</v>
      </c>
      <c r="AH685" s="9">
        <v>20</v>
      </c>
      <c r="AI685" s="9">
        <v>21</v>
      </c>
      <c r="AJ685" s="9">
        <v>1</v>
      </c>
      <c r="AK685" s="9">
        <v>2</v>
      </c>
      <c r="AL685" s="9">
        <v>3</v>
      </c>
      <c r="AM685" s="9">
        <v>4</v>
      </c>
      <c r="AN685" s="9">
        <v>5</v>
      </c>
      <c r="AO685" s="9">
        <v>6</v>
      </c>
      <c r="AP685" s="9">
        <v>7</v>
      </c>
      <c r="AQ685" s="9">
        <v>8</v>
      </c>
      <c r="AR685" s="9">
        <v>9</v>
      </c>
      <c r="AS685" s="9">
        <v>10</v>
      </c>
      <c r="AT685" s="9">
        <v>11</v>
      </c>
      <c r="AU685" s="9">
        <v>12</v>
      </c>
      <c r="AV685" s="9">
        <v>13</v>
      </c>
      <c r="AW685" s="9">
        <v>14</v>
      </c>
      <c r="AX685" s="9">
        <v>15</v>
      </c>
      <c r="AY685" s="9">
        <v>16</v>
      </c>
      <c r="AZ685" s="9">
        <v>20</v>
      </c>
      <c r="BA685" s="9">
        <v>21</v>
      </c>
      <c r="BB685" s="9">
        <v>1</v>
      </c>
      <c r="BC685" s="9">
        <v>2</v>
      </c>
      <c r="BD685" s="9">
        <v>3</v>
      </c>
      <c r="BE685" s="9">
        <v>4</v>
      </c>
      <c r="BF685" s="9">
        <v>5</v>
      </c>
      <c r="BG685" s="9">
        <v>6</v>
      </c>
      <c r="BH685" s="9">
        <v>7</v>
      </c>
      <c r="BI685" s="9">
        <v>8</v>
      </c>
      <c r="BJ685" s="9">
        <v>9</v>
      </c>
      <c r="BK685" s="9">
        <v>10</v>
      </c>
      <c r="BL685" s="9">
        <v>11</v>
      </c>
      <c r="BM685" s="9">
        <v>12</v>
      </c>
      <c r="BN685" s="9">
        <v>13</v>
      </c>
      <c r="BO685" s="9">
        <v>14</v>
      </c>
      <c r="BP685" s="9">
        <v>15</v>
      </c>
      <c r="BQ685" s="9">
        <v>16</v>
      </c>
      <c r="BR685" s="9">
        <v>20</v>
      </c>
      <c r="BS685" s="9">
        <v>21</v>
      </c>
      <c r="BT685" s="9">
        <v>1</v>
      </c>
      <c r="BU685" s="9">
        <v>2</v>
      </c>
      <c r="BV685" s="9">
        <v>3</v>
      </c>
      <c r="BW685" s="9" t="s">
        <v>1798</v>
      </c>
      <c r="BX685" s="9">
        <v>5</v>
      </c>
      <c r="BY685" s="9">
        <v>6</v>
      </c>
      <c r="BZ685" s="9">
        <v>7</v>
      </c>
      <c r="CA685" s="9" t="s">
        <v>1917</v>
      </c>
      <c r="CB685" s="121">
        <v>9</v>
      </c>
    </row>
    <row r="686" spans="1:80" x14ac:dyDescent="0.25">
      <c r="A686" s="1" t="s">
        <v>238</v>
      </c>
      <c r="B686" s="1" t="s">
        <v>162</v>
      </c>
      <c r="C686" s="4" t="s">
        <v>28</v>
      </c>
      <c r="D686" s="79" t="s">
        <v>351</v>
      </c>
      <c r="E686" s="78" t="s">
        <v>1</v>
      </c>
      <c r="F686" s="78" t="s">
        <v>1</v>
      </c>
      <c r="G686" s="2" t="s">
        <v>1</v>
      </c>
      <c r="H686" s="2" t="s">
        <v>352</v>
      </c>
      <c r="I686" s="3" t="s">
        <v>1</v>
      </c>
      <c r="J686" s="3">
        <f t="shared" ref="J686:J718" si="1968">SUM(K686,L686,P686,Q686)</f>
        <v>0</v>
      </c>
      <c r="K686" s="3" t="s">
        <v>1</v>
      </c>
      <c r="L686" s="3"/>
      <c r="M686" s="3" t="s">
        <v>1</v>
      </c>
      <c r="N686" s="3" t="s">
        <v>1</v>
      </c>
      <c r="O686" s="3" t="s">
        <v>1</v>
      </c>
      <c r="P686" s="26"/>
      <c r="Q686" s="3" t="s">
        <v>1</v>
      </c>
      <c r="R686" s="3" t="s">
        <v>1</v>
      </c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>
        <v>0</v>
      </c>
      <c r="AI686" s="3">
        <v>0</v>
      </c>
      <c r="AJ686" s="3" t="s">
        <v>1</v>
      </c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>
        <v>0</v>
      </c>
      <c r="BA686" s="3">
        <v>0</v>
      </c>
      <c r="BB686" s="3" t="s">
        <v>1</v>
      </c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>
        <v>0</v>
      </c>
      <c r="BS686" s="3">
        <v>0</v>
      </c>
      <c r="BT686" s="3">
        <v>0</v>
      </c>
      <c r="BU686" s="3"/>
      <c r="BV686" s="3"/>
      <c r="BW686" s="3">
        <f t="shared" si="1880"/>
        <v>0</v>
      </c>
      <c r="BX686" s="3"/>
      <c r="BY686" s="3"/>
      <c r="BZ686" s="3"/>
      <c r="CA686" s="3">
        <f t="shared" ref="CA686:CA718" si="1969">BV686+BW686</f>
        <v>0</v>
      </c>
      <c r="CB686" s="122"/>
    </row>
    <row r="687" spans="1:80" ht="33.75" x14ac:dyDescent="0.25">
      <c r="A687" s="1" t="s">
        <v>1</v>
      </c>
      <c r="B687" s="1" t="s">
        <v>1</v>
      </c>
      <c r="C687" s="1" t="s">
        <v>1</v>
      </c>
      <c r="D687" s="78" t="s">
        <v>1</v>
      </c>
      <c r="E687" s="78" t="s">
        <v>1</v>
      </c>
      <c r="F687" s="78" t="s">
        <v>1</v>
      </c>
      <c r="G687" s="2" t="s">
        <v>1</v>
      </c>
      <c r="H687" s="10" t="s">
        <v>30</v>
      </c>
      <c r="I687" s="11">
        <f>SUM(I688,I696,I698)</f>
        <v>1005203</v>
      </c>
      <c r="J687" s="11">
        <f t="shared" si="1968"/>
        <v>1167993</v>
      </c>
      <c r="K687" s="11">
        <f t="shared" ref="K687" si="1970">SUM(K688,K696,K698)</f>
        <v>1143993</v>
      </c>
      <c r="L687" s="11">
        <f t="shared" ref="L687:L717" si="1971">SUM(M687:O687)</f>
        <v>24000</v>
      </c>
      <c r="M687" s="11">
        <f t="shared" ref="M687:Q687" si="1972">SUM(M688,M696,M698)</f>
        <v>0</v>
      </c>
      <c r="N687" s="11">
        <f t="shared" si="1972"/>
        <v>0</v>
      </c>
      <c r="O687" s="11">
        <f t="shared" si="1972"/>
        <v>24000</v>
      </c>
      <c r="P687" s="11">
        <f t="shared" si="1972"/>
        <v>0</v>
      </c>
      <c r="Q687" s="11">
        <f t="shared" si="1972"/>
        <v>0</v>
      </c>
      <c r="R687" s="11">
        <f t="shared" ref="R687:AG687" si="1973">SUM(R688,R696,R698)</f>
        <v>0</v>
      </c>
      <c r="S687" s="11">
        <f t="shared" si="1973"/>
        <v>0</v>
      </c>
      <c r="T687" s="11">
        <f t="shared" si="1973"/>
        <v>0</v>
      </c>
      <c r="U687" s="11">
        <f t="shared" si="1973"/>
        <v>0</v>
      </c>
      <c r="V687" s="11">
        <f t="shared" si="1973"/>
        <v>0</v>
      </c>
      <c r="W687" s="11">
        <f t="shared" si="1973"/>
        <v>0</v>
      </c>
      <c r="X687" s="11">
        <f t="shared" ref="X687" si="1974">SUM(X688,X696,X698)</f>
        <v>0</v>
      </c>
      <c r="Y687" s="11">
        <f t="shared" si="1973"/>
        <v>0</v>
      </c>
      <c r="Z687" s="11">
        <f t="shared" si="1973"/>
        <v>0</v>
      </c>
      <c r="AA687" s="11">
        <f t="shared" si="1973"/>
        <v>0</v>
      </c>
      <c r="AB687" s="11">
        <f t="shared" si="1973"/>
        <v>0</v>
      </c>
      <c r="AC687" s="11">
        <f t="shared" si="1973"/>
        <v>0</v>
      </c>
      <c r="AD687" s="11">
        <f t="shared" si="1973"/>
        <v>0</v>
      </c>
      <c r="AE687" s="11">
        <f t="shared" si="1973"/>
        <v>0</v>
      </c>
      <c r="AF687" s="11">
        <f t="shared" si="1973"/>
        <v>0</v>
      </c>
      <c r="AG687" s="11">
        <f t="shared" si="1973"/>
        <v>0</v>
      </c>
      <c r="AH687" s="11">
        <v>0</v>
      </c>
      <c r="AI687" s="11">
        <v>0</v>
      </c>
      <c r="AJ687" s="11">
        <f t="shared" ref="AJ687:AY687" si="1975">SUM(AJ688,AJ696,AJ698)</f>
        <v>0</v>
      </c>
      <c r="AK687" s="11">
        <f t="shared" si="1975"/>
        <v>0</v>
      </c>
      <c r="AL687" s="11">
        <f t="shared" si="1975"/>
        <v>0</v>
      </c>
      <c r="AM687" s="11">
        <f t="shared" si="1975"/>
        <v>0</v>
      </c>
      <c r="AN687" s="11">
        <f t="shared" si="1975"/>
        <v>0</v>
      </c>
      <c r="AO687" s="11">
        <f t="shared" si="1975"/>
        <v>0</v>
      </c>
      <c r="AP687" s="11">
        <f t="shared" ref="AP687" si="1976">SUM(AP688,AP696,AP698)</f>
        <v>0</v>
      </c>
      <c r="AQ687" s="11">
        <f t="shared" si="1975"/>
        <v>0</v>
      </c>
      <c r="AR687" s="11">
        <f t="shared" si="1975"/>
        <v>0</v>
      </c>
      <c r="AS687" s="11">
        <f t="shared" si="1975"/>
        <v>0</v>
      </c>
      <c r="AT687" s="11">
        <f t="shared" si="1975"/>
        <v>0</v>
      </c>
      <c r="AU687" s="11">
        <f t="shared" si="1975"/>
        <v>0</v>
      </c>
      <c r="AV687" s="11">
        <f t="shared" si="1975"/>
        <v>0</v>
      </c>
      <c r="AW687" s="11">
        <f t="shared" si="1975"/>
        <v>0</v>
      </c>
      <c r="AX687" s="11">
        <f t="shared" si="1975"/>
        <v>0</v>
      </c>
      <c r="AY687" s="11">
        <f t="shared" si="1975"/>
        <v>0</v>
      </c>
      <c r="AZ687" s="11">
        <v>0</v>
      </c>
      <c r="BA687" s="11">
        <v>0</v>
      </c>
      <c r="BB687" s="11">
        <f t="shared" ref="BB687:BQ687" si="1977">SUM(BB688,BB696,BB698)</f>
        <v>24000</v>
      </c>
      <c r="BC687" s="11">
        <f t="shared" si="1977"/>
        <v>27769</v>
      </c>
      <c r="BD687" s="11">
        <f t="shared" si="1977"/>
        <v>0</v>
      </c>
      <c r="BE687" s="11">
        <f t="shared" si="1977"/>
        <v>0</v>
      </c>
      <c r="BF687" s="11">
        <f t="shared" si="1977"/>
        <v>0</v>
      </c>
      <c r="BG687" s="11">
        <f t="shared" si="1977"/>
        <v>0</v>
      </c>
      <c r="BH687" s="11">
        <f t="shared" ref="BH687" si="1978">SUM(BH688,BH696,BH698)</f>
        <v>51769</v>
      </c>
      <c r="BI687" s="11">
        <f t="shared" si="1977"/>
        <v>3479</v>
      </c>
      <c r="BJ687" s="11">
        <f t="shared" si="1977"/>
        <v>0</v>
      </c>
      <c r="BK687" s="11">
        <f t="shared" si="1977"/>
        <v>27769</v>
      </c>
      <c r="BL687" s="11">
        <f t="shared" si="1977"/>
        <v>0</v>
      </c>
      <c r="BM687" s="11">
        <f t="shared" si="1977"/>
        <v>0</v>
      </c>
      <c r="BN687" s="11">
        <f t="shared" si="1977"/>
        <v>0</v>
      </c>
      <c r="BO687" s="11">
        <f t="shared" si="1977"/>
        <v>1800</v>
      </c>
      <c r="BP687" s="11">
        <f t="shared" si="1977"/>
        <v>1800</v>
      </c>
      <c r="BQ687" s="11">
        <f t="shared" si="1977"/>
        <v>7200</v>
      </c>
      <c r="BR687" s="11">
        <v>42048</v>
      </c>
      <c r="BS687" s="11">
        <v>9721</v>
      </c>
      <c r="BT687" s="11">
        <f t="shared" ref="BT687:BZ687" si="1979">SUM(BT688,BT696,BT698)</f>
        <v>1306820</v>
      </c>
      <c r="BU687" s="11">
        <f t="shared" si="1979"/>
        <v>1283446</v>
      </c>
      <c r="BV687" s="11">
        <f t="shared" si="1979"/>
        <v>675909</v>
      </c>
      <c r="BW687" s="11">
        <f t="shared" si="1979"/>
        <v>302590</v>
      </c>
      <c r="BX687" s="11">
        <f t="shared" si="1979"/>
        <v>120030</v>
      </c>
      <c r="BY687" s="11">
        <f t="shared" si="1979"/>
        <v>91530</v>
      </c>
      <c r="BZ687" s="11">
        <f t="shared" si="1979"/>
        <v>91030</v>
      </c>
      <c r="CA687" s="11">
        <f t="shared" si="1969"/>
        <v>978499</v>
      </c>
      <c r="CB687" s="123">
        <f t="shared" ref="CB687:CB717" si="1980">IF(BU687=0,"-",CA687/BU687*100)</f>
        <v>76.239982048329267</v>
      </c>
    </row>
    <row r="688" spans="1:80" x14ac:dyDescent="0.25">
      <c r="A688" s="4" t="s">
        <v>238</v>
      </c>
      <c r="B688" s="4" t="s">
        <v>162</v>
      </c>
      <c r="C688" s="4" t="s">
        <v>28</v>
      </c>
      <c r="D688" s="79" t="s">
        <v>351</v>
      </c>
      <c r="E688" s="78" t="s">
        <v>31</v>
      </c>
      <c r="F688" s="78" t="s">
        <v>1</v>
      </c>
      <c r="G688" s="2" t="s">
        <v>1</v>
      </c>
      <c r="H688" s="2" t="s">
        <v>32</v>
      </c>
      <c r="I688" s="12">
        <f>SUM(I689:I690)</f>
        <v>746973</v>
      </c>
      <c r="J688" s="12">
        <f t="shared" si="1968"/>
        <v>886998</v>
      </c>
      <c r="K688" s="12">
        <f t="shared" ref="K688" si="1981">SUM(K689:K690)</f>
        <v>862998</v>
      </c>
      <c r="L688" s="12">
        <f t="shared" si="1971"/>
        <v>24000</v>
      </c>
      <c r="M688" s="12">
        <f t="shared" ref="M688:Q688" si="1982">SUM(M689:M690)</f>
        <v>0</v>
      </c>
      <c r="N688" s="12">
        <f t="shared" si="1982"/>
        <v>0</v>
      </c>
      <c r="O688" s="12">
        <f t="shared" si="1982"/>
        <v>24000</v>
      </c>
      <c r="P688" s="12">
        <f t="shared" si="1982"/>
        <v>0</v>
      </c>
      <c r="Q688" s="12">
        <f t="shared" si="1982"/>
        <v>0</v>
      </c>
      <c r="R688" s="12">
        <f t="shared" ref="R688:AG688" si="1983">SUM(R689:R690)</f>
        <v>0</v>
      </c>
      <c r="S688" s="12">
        <f t="shared" si="1983"/>
        <v>0</v>
      </c>
      <c r="T688" s="12">
        <f t="shared" si="1983"/>
        <v>0</v>
      </c>
      <c r="U688" s="12">
        <f t="shared" si="1983"/>
        <v>0</v>
      </c>
      <c r="V688" s="12">
        <f t="shared" si="1983"/>
        <v>0</v>
      </c>
      <c r="W688" s="12">
        <f t="shared" si="1983"/>
        <v>0</v>
      </c>
      <c r="X688" s="12">
        <f t="shared" ref="X688" si="1984">SUM(X689:X690)</f>
        <v>0</v>
      </c>
      <c r="Y688" s="12">
        <f t="shared" si="1983"/>
        <v>0</v>
      </c>
      <c r="Z688" s="12">
        <f t="shared" si="1983"/>
        <v>0</v>
      </c>
      <c r="AA688" s="12">
        <f t="shared" si="1983"/>
        <v>0</v>
      </c>
      <c r="AB688" s="12">
        <f t="shared" si="1983"/>
        <v>0</v>
      </c>
      <c r="AC688" s="12">
        <f t="shared" si="1983"/>
        <v>0</v>
      </c>
      <c r="AD688" s="12">
        <f t="shared" si="1983"/>
        <v>0</v>
      </c>
      <c r="AE688" s="12">
        <f t="shared" si="1983"/>
        <v>0</v>
      </c>
      <c r="AF688" s="12">
        <f t="shared" si="1983"/>
        <v>0</v>
      </c>
      <c r="AG688" s="12">
        <f t="shared" si="1983"/>
        <v>0</v>
      </c>
      <c r="AH688" s="12">
        <v>0</v>
      </c>
      <c r="AI688" s="12">
        <v>0</v>
      </c>
      <c r="AJ688" s="12">
        <f t="shared" ref="AJ688:AY688" si="1985">SUM(AJ689:AJ690)</f>
        <v>0</v>
      </c>
      <c r="AK688" s="12">
        <f t="shared" si="1985"/>
        <v>0</v>
      </c>
      <c r="AL688" s="12">
        <f t="shared" si="1985"/>
        <v>0</v>
      </c>
      <c r="AM688" s="12">
        <f t="shared" si="1985"/>
        <v>0</v>
      </c>
      <c r="AN688" s="12">
        <f t="shared" si="1985"/>
        <v>0</v>
      </c>
      <c r="AO688" s="12">
        <f t="shared" si="1985"/>
        <v>0</v>
      </c>
      <c r="AP688" s="12">
        <f t="shared" ref="AP688" si="1986">SUM(AP689:AP690)</f>
        <v>0</v>
      </c>
      <c r="AQ688" s="12">
        <f t="shared" si="1985"/>
        <v>0</v>
      </c>
      <c r="AR688" s="12">
        <f t="shared" si="1985"/>
        <v>0</v>
      </c>
      <c r="AS688" s="12">
        <f t="shared" si="1985"/>
        <v>0</v>
      </c>
      <c r="AT688" s="12">
        <f t="shared" si="1985"/>
        <v>0</v>
      </c>
      <c r="AU688" s="12">
        <f t="shared" si="1985"/>
        <v>0</v>
      </c>
      <c r="AV688" s="12">
        <f t="shared" si="1985"/>
        <v>0</v>
      </c>
      <c r="AW688" s="12">
        <f t="shared" si="1985"/>
        <v>0</v>
      </c>
      <c r="AX688" s="12">
        <f t="shared" si="1985"/>
        <v>0</v>
      </c>
      <c r="AY688" s="12">
        <f t="shared" si="1985"/>
        <v>0</v>
      </c>
      <c r="AZ688" s="12">
        <v>0</v>
      </c>
      <c r="BA688" s="12">
        <v>0</v>
      </c>
      <c r="BB688" s="12">
        <f t="shared" ref="BB688:BQ688" si="1987">SUM(BB689:BB690)</f>
        <v>24000</v>
      </c>
      <c r="BC688" s="12">
        <f t="shared" si="1987"/>
        <v>27706</v>
      </c>
      <c r="BD688" s="12">
        <f t="shared" si="1987"/>
        <v>0</v>
      </c>
      <c r="BE688" s="12">
        <f t="shared" si="1987"/>
        <v>0</v>
      </c>
      <c r="BF688" s="12">
        <f t="shared" si="1987"/>
        <v>0</v>
      </c>
      <c r="BG688" s="12">
        <f t="shared" si="1987"/>
        <v>0</v>
      </c>
      <c r="BH688" s="12">
        <f t="shared" ref="BH688" si="1988">SUM(BH689:BH690)</f>
        <v>51706</v>
      </c>
      <c r="BI688" s="12">
        <f t="shared" si="1987"/>
        <v>3479</v>
      </c>
      <c r="BJ688" s="12">
        <f t="shared" si="1987"/>
        <v>0</v>
      </c>
      <c r="BK688" s="12">
        <f t="shared" si="1987"/>
        <v>27706</v>
      </c>
      <c r="BL688" s="12">
        <f t="shared" si="1987"/>
        <v>0</v>
      </c>
      <c r="BM688" s="12">
        <f t="shared" si="1987"/>
        <v>0</v>
      </c>
      <c r="BN688" s="12">
        <f t="shared" si="1987"/>
        <v>0</v>
      </c>
      <c r="BO688" s="12">
        <f t="shared" si="1987"/>
        <v>1800</v>
      </c>
      <c r="BP688" s="12">
        <f t="shared" si="1987"/>
        <v>1800</v>
      </c>
      <c r="BQ688" s="12">
        <f t="shared" si="1987"/>
        <v>7200</v>
      </c>
      <c r="BR688" s="12">
        <v>41985</v>
      </c>
      <c r="BS688" s="12">
        <v>9721</v>
      </c>
      <c r="BT688" s="12">
        <f t="shared" ref="BT688:BW688" si="1989">SUM(BT689:BT690)</f>
        <v>950910</v>
      </c>
      <c r="BU688" s="12">
        <f t="shared" ref="BU688:BV688" si="1990">SUM(BU689:BU690)</f>
        <v>923686</v>
      </c>
      <c r="BV688" s="12">
        <f t="shared" si="1990"/>
        <v>476715</v>
      </c>
      <c r="BW688" s="12">
        <f t="shared" si="1989"/>
        <v>226230</v>
      </c>
      <c r="BX688" s="12">
        <f t="shared" ref="BX688:BZ688" si="1991">SUM(BX689:BX690)</f>
        <v>75410</v>
      </c>
      <c r="BY688" s="12">
        <f t="shared" si="1991"/>
        <v>75410</v>
      </c>
      <c r="BZ688" s="12">
        <f t="shared" si="1991"/>
        <v>75410</v>
      </c>
      <c r="CA688" s="12">
        <f t="shared" si="1969"/>
        <v>702945</v>
      </c>
      <c r="CB688" s="124">
        <f t="shared" si="1980"/>
        <v>76.102160257923146</v>
      </c>
    </row>
    <row r="689" spans="1:80" x14ac:dyDescent="0.25">
      <c r="A689" s="4" t="s">
        <v>238</v>
      </c>
      <c r="B689" s="4" t="s">
        <v>162</v>
      </c>
      <c r="C689" s="4" t="s">
        <v>28</v>
      </c>
      <c r="D689" s="79" t="s">
        <v>351</v>
      </c>
      <c r="E689" s="89">
        <v>6111</v>
      </c>
      <c r="F689" s="79"/>
      <c r="G689" s="74" t="s">
        <v>1890</v>
      </c>
      <c r="H689" s="13" t="s">
        <v>33</v>
      </c>
      <c r="I689" s="14">
        <v>665873</v>
      </c>
      <c r="J689" s="14">
        <f t="shared" si="1968"/>
        <v>798898</v>
      </c>
      <c r="K689" s="14">
        <v>774898</v>
      </c>
      <c r="L689" s="14">
        <f t="shared" si="1971"/>
        <v>24000</v>
      </c>
      <c r="M689" s="14">
        <v>0</v>
      </c>
      <c r="N689" s="14">
        <v>0</v>
      </c>
      <c r="O689" s="14">
        <v>24000</v>
      </c>
      <c r="P689" s="14">
        <v>0</v>
      </c>
      <c r="Q689" s="14">
        <v>0</v>
      </c>
      <c r="R689" s="14">
        <v>0</v>
      </c>
      <c r="S689" s="14"/>
      <c r="T689" s="14"/>
      <c r="U689" s="14"/>
      <c r="V689" s="14"/>
      <c r="W689" s="14"/>
      <c r="X689" s="14">
        <f t="shared" si="1887"/>
        <v>0</v>
      </c>
      <c r="Y689" s="14"/>
      <c r="Z689" s="14"/>
      <c r="AA689" s="14"/>
      <c r="AB689" s="14"/>
      <c r="AC689" s="14"/>
      <c r="AD689" s="14"/>
      <c r="AE689" s="14"/>
      <c r="AF689" s="14"/>
      <c r="AG689" s="14"/>
      <c r="AH689" s="14">
        <v>0</v>
      </c>
      <c r="AI689" s="14">
        <v>0</v>
      </c>
      <c r="AJ689" s="14">
        <v>0</v>
      </c>
      <c r="AK689" s="14"/>
      <c r="AL689" s="14"/>
      <c r="AM689" s="14"/>
      <c r="AN689" s="14"/>
      <c r="AO689" s="14"/>
      <c r="AP689" s="14">
        <f t="shared" si="1888"/>
        <v>0</v>
      </c>
      <c r="AQ689" s="14"/>
      <c r="AR689" s="14"/>
      <c r="AS689" s="14"/>
      <c r="AT689" s="14"/>
      <c r="AU689" s="14"/>
      <c r="AV689" s="14"/>
      <c r="AW689" s="14"/>
      <c r="AX689" s="14"/>
      <c r="AY689" s="14"/>
      <c r="AZ689" s="14">
        <v>0</v>
      </c>
      <c r="BA689" s="14">
        <v>0</v>
      </c>
      <c r="BB689" s="14">
        <v>24000</v>
      </c>
      <c r="BC689" s="14">
        <v>27706</v>
      </c>
      <c r="BD689" s="14"/>
      <c r="BE689" s="14"/>
      <c r="BF689" s="14"/>
      <c r="BG689" s="14"/>
      <c r="BH689" s="14">
        <f t="shared" si="1889"/>
        <v>51706</v>
      </c>
      <c r="BI689" s="14">
        <v>3479</v>
      </c>
      <c r="BJ689" s="14"/>
      <c r="BK689" s="14">
        <v>27706</v>
      </c>
      <c r="BL689" s="14"/>
      <c r="BM689" s="14"/>
      <c r="BN689" s="14"/>
      <c r="BO689" s="14">
        <v>1800</v>
      </c>
      <c r="BP689" s="14">
        <v>1800</v>
      </c>
      <c r="BQ689" s="14">
        <f>1800+5400</f>
        <v>7200</v>
      </c>
      <c r="BR689" s="14">
        <v>41985</v>
      </c>
      <c r="BS689" s="14">
        <v>9721</v>
      </c>
      <c r="BT689" s="14">
        <v>862810</v>
      </c>
      <c r="BU689" s="14">
        <v>833810</v>
      </c>
      <c r="BV689" s="14">
        <v>422879</v>
      </c>
      <c r="BW689" s="14">
        <f t="shared" si="1880"/>
        <v>209700</v>
      </c>
      <c r="BX689" s="14">
        <v>69900</v>
      </c>
      <c r="BY689" s="14">
        <v>69900</v>
      </c>
      <c r="BZ689" s="14">
        <v>69900</v>
      </c>
      <c r="CA689" s="14">
        <f t="shared" si="1969"/>
        <v>632579</v>
      </c>
      <c r="CB689" s="122">
        <f t="shared" si="1980"/>
        <v>75.866084599609025</v>
      </c>
    </row>
    <row r="690" spans="1:80" x14ac:dyDescent="0.25">
      <c r="A690" s="1" t="s">
        <v>238</v>
      </c>
      <c r="B690" s="1" t="s">
        <v>162</v>
      </c>
      <c r="C690" s="1" t="s">
        <v>28</v>
      </c>
      <c r="D690" s="82" t="s">
        <v>351</v>
      </c>
      <c r="E690" s="82" t="s">
        <v>34</v>
      </c>
      <c r="F690" s="79" t="s">
        <v>1</v>
      </c>
      <c r="G690" s="13" t="s">
        <v>1</v>
      </c>
      <c r="H690" s="2" t="s">
        <v>35</v>
      </c>
      <c r="I690" s="12">
        <f>SUM(I691:I695)</f>
        <v>81100</v>
      </c>
      <c r="J690" s="12">
        <f t="shared" si="1968"/>
        <v>88100</v>
      </c>
      <c r="K690" s="12">
        <f t="shared" ref="K690" si="1992">SUM(K691:K695)</f>
        <v>88100</v>
      </c>
      <c r="L690" s="12">
        <f t="shared" si="1971"/>
        <v>0</v>
      </c>
      <c r="M690" s="12">
        <f t="shared" ref="M690:Q690" si="1993">SUM(M691:M695)</f>
        <v>0</v>
      </c>
      <c r="N690" s="12">
        <f t="shared" si="1993"/>
        <v>0</v>
      </c>
      <c r="O690" s="12">
        <f t="shared" si="1993"/>
        <v>0</v>
      </c>
      <c r="P690" s="12">
        <f t="shared" si="1993"/>
        <v>0</v>
      </c>
      <c r="Q690" s="12">
        <f t="shared" si="1993"/>
        <v>0</v>
      </c>
      <c r="R690" s="12">
        <f t="shared" ref="R690:AG690" si="1994">SUM(R691:R695)</f>
        <v>0</v>
      </c>
      <c r="S690" s="12">
        <f t="shared" si="1994"/>
        <v>0</v>
      </c>
      <c r="T690" s="12">
        <f t="shared" si="1994"/>
        <v>0</v>
      </c>
      <c r="U690" s="12">
        <f t="shared" si="1994"/>
        <v>0</v>
      </c>
      <c r="V690" s="12">
        <f t="shared" si="1994"/>
        <v>0</v>
      </c>
      <c r="W690" s="12">
        <f t="shared" si="1994"/>
        <v>0</v>
      </c>
      <c r="X690" s="12">
        <f t="shared" si="1994"/>
        <v>0</v>
      </c>
      <c r="Y690" s="12">
        <f t="shared" si="1994"/>
        <v>0</v>
      </c>
      <c r="Z690" s="12">
        <f t="shared" si="1994"/>
        <v>0</v>
      </c>
      <c r="AA690" s="12">
        <f t="shared" si="1994"/>
        <v>0</v>
      </c>
      <c r="AB690" s="12">
        <f t="shared" si="1994"/>
        <v>0</v>
      </c>
      <c r="AC690" s="12">
        <f t="shared" si="1994"/>
        <v>0</v>
      </c>
      <c r="AD690" s="12">
        <f t="shared" si="1994"/>
        <v>0</v>
      </c>
      <c r="AE690" s="12">
        <f t="shared" si="1994"/>
        <v>0</v>
      </c>
      <c r="AF690" s="12">
        <f t="shared" si="1994"/>
        <v>0</v>
      </c>
      <c r="AG690" s="12">
        <f t="shared" si="1994"/>
        <v>0</v>
      </c>
      <c r="AH690" s="12">
        <v>0</v>
      </c>
      <c r="AI690" s="12">
        <v>0</v>
      </c>
      <c r="AJ690" s="12">
        <f t="shared" ref="AJ690:AY690" si="1995">SUM(AJ691:AJ695)</f>
        <v>0</v>
      </c>
      <c r="AK690" s="12">
        <f t="shared" si="1995"/>
        <v>0</v>
      </c>
      <c r="AL690" s="12">
        <f t="shared" si="1995"/>
        <v>0</v>
      </c>
      <c r="AM690" s="12">
        <f t="shared" si="1995"/>
        <v>0</v>
      </c>
      <c r="AN690" s="12">
        <f t="shared" si="1995"/>
        <v>0</v>
      </c>
      <c r="AO690" s="12">
        <f t="shared" si="1995"/>
        <v>0</v>
      </c>
      <c r="AP690" s="12">
        <f t="shared" si="1995"/>
        <v>0</v>
      </c>
      <c r="AQ690" s="12">
        <f t="shared" si="1995"/>
        <v>0</v>
      </c>
      <c r="AR690" s="12">
        <f t="shared" si="1995"/>
        <v>0</v>
      </c>
      <c r="AS690" s="12">
        <f t="shared" si="1995"/>
        <v>0</v>
      </c>
      <c r="AT690" s="12">
        <f t="shared" si="1995"/>
        <v>0</v>
      </c>
      <c r="AU690" s="12">
        <f t="shared" si="1995"/>
        <v>0</v>
      </c>
      <c r="AV690" s="12">
        <f t="shared" si="1995"/>
        <v>0</v>
      </c>
      <c r="AW690" s="12">
        <f t="shared" si="1995"/>
        <v>0</v>
      </c>
      <c r="AX690" s="12">
        <f t="shared" si="1995"/>
        <v>0</v>
      </c>
      <c r="AY690" s="12">
        <f t="shared" si="1995"/>
        <v>0</v>
      </c>
      <c r="AZ690" s="12">
        <v>0</v>
      </c>
      <c r="BA690" s="12">
        <v>0</v>
      </c>
      <c r="BB690" s="12">
        <f t="shared" ref="BB690:BQ690" si="1996">SUM(BB691:BB695)</f>
        <v>0</v>
      </c>
      <c r="BC690" s="12">
        <f t="shared" si="1996"/>
        <v>0</v>
      </c>
      <c r="BD690" s="12">
        <f t="shared" si="1996"/>
        <v>0</v>
      </c>
      <c r="BE690" s="12">
        <f t="shared" si="1996"/>
        <v>0</v>
      </c>
      <c r="BF690" s="12">
        <f t="shared" si="1996"/>
        <v>0</v>
      </c>
      <c r="BG690" s="12">
        <f t="shared" si="1996"/>
        <v>0</v>
      </c>
      <c r="BH690" s="12">
        <f t="shared" si="1996"/>
        <v>0</v>
      </c>
      <c r="BI690" s="12">
        <f t="shared" si="1996"/>
        <v>0</v>
      </c>
      <c r="BJ690" s="12">
        <f t="shared" si="1996"/>
        <v>0</v>
      </c>
      <c r="BK690" s="12">
        <f t="shared" si="1996"/>
        <v>0</v>
      </c>
      <c r="BL690" s="12">
        <f t="shared" si="1996"/>
        <v>0</v>
      </c>
      <c r="BM690" s="12">
        <f t="shared" si="1996"/>
        <v>0</v>
      </c>
      <c r="BN690" s="12">
        <f t="shared" si="1996"/>
        <v>0</v>
      </c>
      <c r="BO690" s="12">
        <f t="shared" si="1996"/>
        <v>0</v>
      </c>
      <c r="BP690" s="12">
        <f t="shared" si="1996"/>
        <v>0</v>
      </c>
      <c r="BQ690" s="12">
        <f t="shared" si="1996"/>
        <v>0</v>
      </c>
      <c r="BR690" s="12">
        <v>0</v>
      </c>
      <c r="BS690" s="12">
        <v>0</v>
      </c>
      <c r="BT690" s="12">
        <f t="shared" ref="BT690:BZ690" si="1997">SUM(BT691:BT695)</f>
        <v>88100</v>
      </c>
      <c r="BU690" s="12">
        <f t="shared" si="1997"/>
        <v>89876</v>
      </c>
      <c r="BV690" s="12">
        <f t="shared" si="1997"/>
        <v>53836</v>
      </c>
      <c r="BW690" s="12">
        <f t="shared" si="1997"/>
        <v>16530</v>
      </c>
      <c r="BX690" s="12">
        <f t="shared" si="1997"/>
        <v>5510</v>
      </c>
      <c r="BY690" s="12">
        <f t="shared" si="1997"/>
        <v>5510</v>
      </c>
      <c r="BZ690" s="12">
        <f t="shared" si="1997"/>
        <v>5510</v>
      </c>
      <c r="CA690" s="12">
        <f t="shared" si="1969"/>
        <v>70366</v>
      </c>
      <c r="CB690" s="124">
        <f t="shared" si="1980"/>
        <v>78.292313854644178</v>
      </c>
    </row>
    <row r="691" spans="1:80" x14ac:dyDescent="0.25">
      <c r="A691" s="4" t="s">
        <v>238</v>
      </c>
      <c r="B691" s="4" t="s">
        <v>162</v>
      </c>
      <c r="C691" s="4" t="s">
        <v>28</v>
      </c>
      <c r="D691" s="79" t="s">
        <v>351</v>
      </c>
      <c r="E691" s="89">
        <v>6112</v>
      </c>
      <c r="F691" s="79" t="s">
        <v>353</v>
      </c>
      <c r="G691" s="74" t="s">
        <v>1890</v>
      </c>
      <c r="H691" s="13" t="s">
        <v>92</v>
      </c>
      <c r="I691" s="14">
        <v>15200</v>
      </c>
      <c r="J691" s="14">
        <f t="shared" si="1968"/>
        <v>15200</v>
      </c>
      <c r="K691" s="14">
        <v>15200</v>
      </c>
      <c r="L691" s="14">
        <f t="shared" si="1971"/>
        <v>0</v>
      </c>
      <c r="M691" s="14">
        <v>0</v>
      </c>
      <c r="N691" s="14">
        <v>0</v>
      </c>
      <c r="O691" s="14">
        <v>0</v>
      </c>
      <c r="P691" s="14">
        <v>0</v>
      </c>
      <c r="Q691" s="14">
        <v>0</v>
      </c>
      <c r="R691" s="14">
        <v>0</v>
      </c>
      <c r="S691" s="14"/>
      <c r="T691" s="14"/>
      <c r="U691" s="14"/>
      <c r="V691" s="14"/>
      <c r="W691" s="14"/>
      <c r="X691" s="14">
        <f t="shared" si="1887"/>
        <v>0</v>
      </c>
      <c r="Y691" s="14"/>
      <c r="Z691" s="14"/>
      <c r="AA691" s="14"/>
      <c r="AB691" s="14"/>
      <c r="AC691" s="14"/>
      <c r="AD691" s="14"/>
      <c r="AE691" s="14"/>
      <c r="AF691" s="14"/>
      <c r="AG691" s="14"/>
      <c r="AH691" s="14">
        <v>0</v>
      </c>
      <c r="AI691" s="14">
        <v>0</v>
      </c>
      <c r="AJ691" s="14">
        <v>0</v>
      </c>
      <c r="AK691" s="14"/>
      <c r="AL691" s="14"/>
      <c r="AM691" s="14"/>
      <c r="AN691" s="14"/>
      <c r="AO691" s="14"/>
      <c r="AP691" s="14">
        <f t="shared" si="1888"/>
        <v>0</v>
      </c>
      <c r="AQ691" s="14"/>
      <c r="AR691" s="14"/>
      <c r="AS691" s="14"/>
      <c r="AT691" s="14"/>
      <c r="AU691" s="14"/>
      <c r="AV691" s="14"/>
      <c r="AW691" s="14"/>
      <c r="AX691" s="14"/>
      <c r="AY691" s="14"/>
      <c r="AZ691" s="14">
        <v>0</v>
      </c>
      <c r="BA691" s="14">
        <v>0</v>
      </c>
      <c r="BB691" s="14">
        <v>0</v>
      </c>
      <c r="BC691" s="14"/>
      <c r="BD691" s="14"/>
      <c r="BE691" s="14"/>
      <c r="BF691" s="14"/>
      <c r="BG691" s="14"/>
      <c r="BH691" s="14">
        <f t="shared" si="1889"/>
        <v>0</v>
      </c>
      <c r="BI691" s="14"/>
      <c r="BJ691" s="14"/>
      <c r="BK691" s="14"/>
      <c r="BL691" s="14"/>
      <c r="BM691" s="14"/>
      <c r="BN691" s="14"/>
      <c r="BO691" s="14"/>
      <c r="BP691" s="14"/>
      <c r="BQ691" s="14"/>
      <c r="BR691" s="14">
        <v>0</v>
      </c>
      <c r="BS691" s="14">
        <v>0</v>
      </c>
      <c r="BT691" s="14">
        <v>15200</v>
      </c>
      <c r="BU691" s="14">
        <v>15200</v>
      </c>
      <c r="BV691" s="14">
        <v>7560</v>
      </c>
      <c r="BW691" s="14">
        <f t="shared" si="1880"/>
        <v>3780</v>
      </c>
      <c r="BX691" s="14">
        <v>1260</v>
      </c>
      <c r="BY691" s="14">
        <v>1260</v>
      </c>
      <c r="BZ691" s="14">
        <v>1260</v>
      </c>
      <c r="CA691" s="14">
        <f t="shared" si="1969"/>
        <v>11340</v>
      </c>
      <c r="CB691" s="122">
        <f t="shared" si="1980"/>
        <v>74.60526315789474</v>
      </c>
    </row>
    <row r="692" spans="1:80" x14ac:dyDescent="0.25">
      <c r="A692" s="4" t="s">
        <v>238</v>
      </c>
      <c r="B692" s="4" t="s">
        <v>162</v>
      </c>
      <c r="C692" s="4" t="s">
        <v>28</v>
      </c>
      <c r="D692" s="79" t="s">
        <v>351</v>
      </c>
      <c r="E692" s="89">
        <v>6112</v>
      </c>
      <c r="F692" s="79" t="s">
        <v>354</v>
      </c>
      <c r="G692" s="74" t="s">
        <v>1890</v>
      </c>
      <c r="H692" s="13" t="s">
        <v>39</v>
      </c>
      <c r="I692" s="14">
        <v>51000</v>
      </c>
      <c r="J692" s="14">
        <f t="shared" si="1968"/>
        <v>51000</v>
      </c>
      <c r="K692" s="14">
        <v>51000</v>
      </c>
      <c r="L692" s="14">
        <f t="shared" si="1971"/>
        <v>0</v>
      </c>
      <c r="M692" s="14">
        <v>0</v>
      </c>
      <c r="N692" s="14">
        <v>0</v>
      </c>
      <c r="O692" s="14">
        <v>0</v>
      </c>
      <c r="P692" s="14">
        <v>0</v>
      </c>
      <c r="Q692" s="14">
        <v>0</v>
      </c>
      <c r="R692" s="14">
        <v>0</v>
      </c>
      <c r="S692" s="14"/>
      <c r="T692" s="14"/>
      <c r="U692" s="14"/>
      <c r="V692" s="14"/>
      <c r="W692" s="14"/>
      <c r="X692" s="14">
        <f t="shared" si="1887"/>
        <v>0</v>
      </c>
      <c r="Y692" s="14"/>
      <c r="Z692" s="14"/>
      <c r="AA692" s="14"/>
      <c r="AB692" s="14"/>
      <c r="AC692" s="14"/>
      <c r="AD692" s="14"/>
      <c r="AE692" s="14"/>
      <c r="AF692" s="14"/>
      <c r="AG692" s="14"/>
      <c r="AH692" s="14">
        <v>0</v>
      </c>
      <c r="AI692" s="14">
        <v>0</v>
      </c>
      <c r="AJ692" s="14">
        <v>0</v>
      </c>
      <c r="AK692" s="14"/>
      <c r="AL692" s="14"/>
      <c r="AM692" s="14"/>
      <c r="AN692" s="14"/>
      <c r="AO692" s="14"/>
      <c r="AP692" s="14">
        <f t="shared" si="1888"/>
        <v>0</v>
      </c>
      <c r="AQ692" s="14"/>
      <c r="AR692" s="14"/>
      <c r="AS692" s="14"/>
      <c r="AT692" s="14"/>
      <c r="AU692" s="14"/>
      <c r="AV692" s="14"/>
      <c r="AW692" s="14"/>
      <c r="AX692" s="14"/>
      <c r="AY692" s="14"/>
      <c r="AZ692" s="14">
        <v>0</v>
      </c>
      <c r="BA692" s="14">
        <v>0</v>
      </c>
      <c r="BB692" s="14">
        <v>0</v>
      </c>
      <c r="BC692" s="14"/>
      <c r="BD692" s="14"/>
      <c r="BE692" s="14"/>
      <c r="BF692" s="14"/>
      <c r="BG692" s="14"/>
      <c r="BH692" s="14">
        <f t="shared" si="1889"/>
        <v>0</v>
      </c>
      <c r="BI692" s="14"/>
      <c r="BJ692" s="14"/>
      <c r="BK692" s="14"/>
      <c r="BL692" s="14"/>
      <c r="BM692" s="14"/>
      <c r="BN692" s="14"/>
      <c r="BO692" s="14"/>
      <c r="BP692" s="14"/>
      <c r="BQ692" s="14"/>
      <c r="BR692" s="14">
        <v>0</v>
      </c>
      <c r="BS692" s="14">
        <v>0</v>
      </c>
      <c r="BT692" s="14">
        <v>51000</v>
      </c>
      <c r="BU692" s="14">
        <v>51000</v>
      </c>
      <c r="BV692" s="14">
        <v>25500</v>
      </c>
      <c r="BW692" s="14">
        <f t="shared" si="1880"/>
        <v>12750</v>
      </c>
      <c r="BX692" s="14">
        <v>4250</v>
      </c>
      <c r="BY692" s="14">
        <v>4250</v>
      </c>
      <c r="BZ692" s="14">
        <v>4250</v>
      </c>
      <c r="CA692" s="14">
        <f t="shared" si="1969"/>
        <v>38250</v>
      </c>
      <c r="CB692" s="122">
        <f t="shared" si="1980"/>
        <v>75</v>
      </c>
    </row>
    <row r="693" spans="1:80" x14ac:dyDescent="0.25">
      <c r="A693" s="4" t="s">
        <v>238</v>
      </c>
      <c r="B693" s="4" t="s">
        <v>162</v>
      </c>
      <c r="C693" s="4" t="s">
        <v>28</v>
      </c>
      <c r="D693" s="79" t="s">
        <v>351</v>
      </c>
      <c r="E693" s="89">
        <v>6112</v>
      </c>
      <c r="F693" s="79" t="s">
        <v>355</v>
      </c>
      <c r="G693" s="74" t="s">
        <v>1890</v>
      </c>
      <c r="H693" s="13" t="s">
        <v>41</v>
      </c>
      <c r="I693" s="14">
        <v>12000</v>
      </c>
      <c r="J693" s="14">
        <f t="shared" si="1968"/>
        <v>12000</v>
      </c>
      <c r="K693" s="14">
        <v>12000</v>
      </c>
      <c r="L693" s="14">
        <f t="shared" si="1971"/>
        <v>0</v>
      </c>
      <c r="M693" s="14">
        <v>0</v>
      </c>
      <c r="N693" s="14">
        <v>0</v>
      </c>
      <c r="O693" s="14">
        <v>0</v>
      </c>
      <c r="P693" s="14">
        <v>0</v>
      </c>
      <c r="Q693" s="14">
        <v>0</v>
      </c>
      <c r="R693" s="14">
        <v>0</v>
      </c>
      <c r="S693" s="14"/>
      <c r="T693" s="14"/>
      <c r="U693" s="14"/>
      <c r="V693" s="14"/>
      <c r="W693" s="14"/>
      <c r="X693" s="14">
        <f t="shared" si="1887"/>
        <v>0</v>
      </c>
      <c r="Y693" s="14"/>
      <c r="Z693" s="14"/>
      <c r="AA693" s="14"/>
      <c r="AB693" s="14"/>
      <c r="AC693" s="14"/>
      <c r="AD693" s="14"/>
      <c r="AE693" s="14"/>
      <c r="AF693" s="14"/>
      <c r="AG693" s="14"/>
      <c r="AH693" s="14">
        <v>0</v>
      </c>
      <c r="AI693" s="14">
        <v>0</v>
      </c>
      <c r="AJ693" s="14">
        <v>0</v>
      </c>
      <c r="AK693" s="14"/>
      <c r="AL693" s="14"/>
      <c r="AM693" s="14"/>
      <c r="AN693" s="14"/>
      <c r="AO693" s="14"/>
      <c r="AP693" s="14">
        <f t="shared" si="1888"/>
        <v>0</v>
      </c>
      <c r="AQ693" s="14"/>
      <c r="AR693" s="14"/>
      <c r="AS693" s="14"/>
      <c r="AT693" s="14"/>
      <c r="AU693" s="14"/>
      <c r="AV693" s="14"/>
      <c r="AW693" s="14"/>
      <c r="AX693" s="14"/>
      <c r="AY693" s="14"/>
      <c r="AZ693" s="14">
        <v>0</v>
      </c>
      <c r="BA693" s="14">
        <v>0</v>
      </c>
      <c r="BB693" s="14">
        <v>0</v>
      </c>
      <c r="BC693" s="14"/>
      <c r="BD693" s="14"/>
      <c r="BE693" s="14"/>
      <c r="BF693" s="14"/>
      <c r="BG693" s="14"/>
      <c r="BH693" s="14">
        <f t="shared" si="1889"/>
        <v>0</v>
      </c>
      <c r="BI693" s="14"/>
      <c r="BJ693" s="14"/>
      <c r="BK693" s="14"/>
      <c r="BL693" s="14"/>
      <c r="BM693" s="14"/>
      <c r="BN693" s="14"/>
      <c r="BO693" s="14"/>
      <c r="BP693" s="14"/>
      <c r="BQ693" s="14"/>
      <c r="BR693" s="14">
        <v>0</v>
      </c>
      <c r="BS693" s="14">
        <v>0</v>
      </c>
      <c r="BT693" s="14">
        <v>12000</v>
      </c>
      <c r="BU693" s="14">
        <v>12626</v>
      </c>
      <c r="BV693" s="14">
        <v>12626</v>
      </c>
      <c r="BW693" s="14">
        <f t="shared" si="1880"/>
        <v>0</v>
      </c>
      <c r="BX693" s="14">
        <v>0</v>
      </c>
      <c r="BY693" s="14">
        <v>0</v>
      </c>
      <c r="BZ693" s="14">
        <v>0</v>
      </c>
      <c r="CA693" s="14">
        <f t="shared" si="1969"/>
        <v>12626</v>
      </c>
      <c r="CB693" s="122">
        <f t="shared" si="1980"/>
        <v>100</v>
      </c>
    </row>
    <row r="694" spans="1:80" x14ac:dyDescent="0.25">
      <c r="A694" s="4" t="s">
        <v>238</v>
      </c>
      <c r="B694" s="4" t="s">
        <v>162</v>
      </c>
      <c r="C694" s="4" t="s">
        <v>28</v>
      </c>
      <c r="D694" s="79" t="s">
        <v>351</v>
      </c>
      <c r="E694" s="89">
        <v>6112</v>
      </c>
      <c r="F694" s="79" t="s">
        <v>356</v>
      </c>
      <c r="G694" s="74" t="s">
        <v>1890</v>
      </c>
      <c r="H694" s="13" t="s">
        <v>37</v>
      </c>
      <c r="I694" s="14">
        <v>0</v>
      </c>
      <c r="J694" s="14">
        <f t="shared" si="1968"/>
        <v>7000</v>
      </c>
      <c r="K694" s="14">
        <v>7000</v>
      </c>
      <c r="L694" s="14">
        <f t="shared" si="1971"/>
        <v>0</v>
      </c>
      <c r="M694" s="14">
        <v>0</v>
      </c>
      <c r="N694" s="14">
        <v>0</v>
      </c>
      <c r="O694" s="14">
        <v>0</v>
      </c>
      <c r="P694" s="14">
        <v>0</v>
      </c>
      <c r="Q694" s="14">
        <v>0</v>
      </c>
      <c r="R694" s="14">
        <v>0</v>
      </c>
      <c r="S694" s="14"/>
      <c r="T694" s="14"/>
      <c r="U694" s="14"/>
      <c r="V694" s="14"/>
      <c r="W694" s="14"/>
      <c r="X694" s="14">
        <f t="shared" si="1887"/>
        <v>0</v>
      </c>
      <c r="Y694" s="14"/>
      <c r="Z694" s="14"/>
      <c r="AA694" s="14"/>
      <c r="AB694" s="14"/>
      <c r="AC694" s="14"/>
      <c r="AD694" s="14"/>
      <c r="AE694" s="14"/>
      <c r="AF694" s="14"/>
      <c r="AG694" s="14"/>
      <c r="AH694" s="14">
        <v>0</v>
      </c>
      <c r="AI694" s="14">
        <v>0</v>
      </c>
      <c r="AJ694" s="14">
        <v>0</v>
      </c>
      <c r="AK694" s="14"/>
      <c r="AL694" s="14"/>
      <c r="AM694" s="14"/>
      <c r="AN694" s="14"/>
      <c r="AO694" s="14"/>
      <c r="AP694" s="14">
        <f t="shared" si="1888"/>
        <v>0</v>
      </c>
      <c r="AQ694" s="14"/>
      <c r="AR694" s="14"/>
      <c r="AS694" s="14"/>
      <c r="AT694" s="14"/>
      <c r="AU694" s="14"/>
      <c r="AV694" s="14"/>
      <c r="AW694" s="14"/>
      <c r="AX694" s="14"/>
      <c r="AY694" s="14"/>
      <c r="AZ694" s="14">
        <v>0</v>
      </c>
      <c r="BA694" s="14">
        <v>0</v>
      </c>
      <c r="BB694" s="14">
        <v>0</v>
      </c>
      <c r="BC694" s="14"/>
      <c r="BD694" s="14"/>
      <c r="BE694" s="14"/>
      <c r="BF694" s="14"/>
      <c r="BG694" s="14"/>
      <c r="BH694" s="14">
        <f t="shared" si="1889"/>
        <v>0</v>
      </c>
      <c r="BI694" s="14"/>
      <c r="BJ694" s="14"/>
      <c r="BK694" s="14"/>
      <c r="BL694" s="14"/>
      <c r="BM694" s="14"/>
      <c r="BN694" s="14"/>
      <c r="BO694" s="14"/>
      <c r="BP694" s="14"/>
      <c r="BQ694" s="14"/>
      <c r="BR694" s="14">
        <v>0</v>
      </c>
      <c r="BS694" s="14">
        <v>0</v>
      </c>
      <c r="BT694" s="14">
        <v>7000</v>
      </c>
      <c r="BU694" s="14">
        <v>8150</v>
      </c>
      <c r="BV694" s="14">
        <v>8150</v>
      </c>
      <c r="BW694" s="14">
        <f t="shared" si="1880"/>
        <v>0</v>
      </c>
      <c r="BX694" s="14">
        <v>0</v>
      </c>
      <c r="BY694" s="14">
        <v>0</v>
      </c>
      <c r="BZ694" s="14">
        <v>0</v>
      </c>
      <c r="CA694" s="14">
        <f t="shared" si="1969"/>
        <v>8150</v>
      </c>
      <c r="CB694" s="122">
        <f t="shared" si="1980"/>
        <v>100</v>
      </c>
    </row>
    <row r="695" spans="1:80" x14ac:dyDescent="0.25">
      <c r="A695" s="4" t="s">
        <v>238</v>
      </c>
      <c r="B695" s="4" t="s">
        <v>162</v>
      </c>
      <c r="C695" s="4" t="s">
        <v>28</v>
      </c>
      <c r="D695" s="79" t="s">
        <v>351</v>
      </c>
      <c r="E695" s="89">
        <v>6112</v>
      </c>
      <c r="F695" s="79" t="s">
        <v>357</v>
      </c>
      <c r="G695" s="74" t="s">
        <v>1890</v>
      </c>
      <c r="H695" s="13" t="s">
        <v>43</v>
      </c>
      <c r="I695" s="14">
        <v>2900</v>
      </c>
      <c r="J695" s="14">
        <f t="shared" si="1968"/>
        <v>2900</v>
      </c>
      <c r="K695" s="14">
        <v>2900</v>
      </c>
      <c r="L695" s="14">
        <f t="shared" si="1971"/>
        <v>0</v>
      </c>
      <c r="M695" s="14">
        <v>0</v>
      </c>
      <c r="N695" s="14">
        <v>0</v>
      </c>
      <c r="O695" s="14">
        <v>0</v>
      </c>
      <c r="P695" s="14">
        <v>0</v>
      </c>
      <c r="Q695" s="14">
        <v>0</v>
      </c>
      <c r="R695" s="14">
        <v>0</v>
      </c>
      <c r="S695" s="14"/>
      <c r="T695" s="14"/>
      <c r="U695" s="14"/>
      <c r="V695" s="14"/>
      <c r="W695" s="14"/>
      <c r="X695" s="14">
        <f t="shared" si="1887"/>
        <v>0</v>
      </c>
      <c r="Y695" s="14"/>
      <c r="Z695" s="14"/>
      <c r="AA695" s="14"/>
      <c r="AB695" s="14"/>
      <c r="AC695" s="14"/>
      <c r="AD695" s="14"/>
      <c r="AE695" s="14"/>
      <c r="AF695" s="14"/>
      <c r="AG695" s="14"/>
      <c r="AH695" s="14">
        <v>0</v>
      </c>
      <c r="AI695" s="14">
        <v>0</v>
      </c>
      <c r="AJ695" s="14">
        <v>0</v>
      </c>
      <c r="AK695" s="14"/>
      <c r="AL695" s="14"/>
      <c r="AM695" s="14"/>
      <c r="AN695" s="14"/>
      <c r="AO695" s="14"/>
      <c r="AP695" s="14">
        <f t="shared" si="1888"/>
        <v>0</v>
      </c>
      <c r="AQ695" s="14"/>
      <c r="AR695" s="14"/>
      <c r="AS695" s="14"/>
      <c r="AT695" s="14"/>
      <c r="AU695" s="14"/>
      <c r="AV695" s="14"/>
      <c r="AW695" s="14"/>
      <c r="AX695" s="14"/>
      <c r="AY695" s="14"/>
      <c r="AZ695" s="14">
        <v>0</v>
      </c>
      <c r="BA695" s="14">
        <v>0</v>
      </c>
      <c r="BB695" s="14">
        <v>0</v>
      </c>
      <c r="BC695" s="14"/>
      <c r="BD695" s="14"/>
      <c r="BE695" s="14"/>
      <c r="BF695" s="14"/>
      <c r="BG695" s="14"/>
      <c r="BH695" s="14">
        <f t="shared" si="1889"/>
        <v>0</v>
      </c>
      <c r="BI695" s="14"/>
      <c r="BJ695" s="14"/>
      <c r="BK695" s="14"/>
      <c r="BL695" s="14"/>
      <c r="BM695" s="14"/>
      <c r="BN695" s="14"/>
      <c r="BO695" s="14"/>
      <c r="BP695" s="14"/>
      <c r="BQ695" s="14"/>
      <c r="BR695" s="14">
        <v>0</v>
      </c>
      <c r="BS695" s="14">
        <v>0</v>
      </c>
      <c r="BT695" s="14">
        <v>2900</v>
      </c>
      <c r="BU695" s="14">
        <v>2900</v>
      </c>
      <c r="BV695" s="14">
        <v>0</v>
      </c>
      <c r="BW695" s="14">
        <f t="shared" si="1880"/>
        <v>0</v>
      </c>
      <c r="BX695" s="14">
        <v>0</v>
      </c>
      <c r="BY695" s="14">
        <v>0</v>
      </c>
      <c r="BZ695" s="14">
        <v>0</v>
      </c>
      <c r="CA695" s="14">
        <f t="shared" si="1969"/>
        <v>0</v>
      </c>
      <c r="CB695" s="122">
        <f t="shared" si="1980"/>
        <v>0</v>
      </c>
    </row>
    <row r="696" spans="1:80" x14ac:dyDescent="0.25">
      <c r="A696" s="4" t="s">
        <v>238</v>
      </c>
      <c r="B696" s="4" t="s">
        <v>162</v>
      </c>
      <c r="C696" s="4" t="s">
        <v>28</v>
      </c>
      <c r="D696" s="79" t="s">
        <v>351</v>
      </c>
      <c r="E696" s="78" t="s">
        <v>44</v>
      </c>
      <c r="F696" s="78" t="s">
        <v>1</v>
      </c>
      <c r="G696" s="2" t="s">
        <v>1</v>
      </c>
      <c r="H696" s="2" t="s">
        <v>45</v>
      </c>
      <c r="I696" s="12">
        <f>SUM(I697)</f>
        <v>71580</v>
      </c>
      <c r="J696" s="12">
        <f t="shared" si="1968"/>
        <v>83884</v>
      </c>
      <c r="K696" s="12">
        <f t="shared" ref="K696:Q696" si="1998">SUM(K697)</f>
        <v>83884</v>
      </c>
      <c r="L696" s="12">
        <f t="shared" si="1971"/>
        <v>0</v>
      </c>
      <c r="M696" s="12">
        <f t="shared" si="1998"/>
        <v>0</v>
      </c>
      <c r="N696" s="12">
        <f t="shared" si="1998"/>
        <v>0</v>
      </c>
      <c r="O696" s="12">
        <f t="shared" si="1998"/>
        <v>0</v>
      </c>
      <c r="P696" s="12">
        <f t="shared" si="1998"/>
        <v>0</v>
      </c>
      <c r="Q696" s="12">
        <f t="shared" si="1998"/>
        <v>0</v>
      </c>
      <c r="R696" s="12">
        <f t="shared" ref="R696:AG696" si="1999">SUM(R697)</f>
        <v>0</v>
      </c>
      <c r="S696" s="12">
        <f t="shared" si="1999"/>
        <v>0</v>
      </c>
      <c r="T696" s="12">
        <f t="shared" si="1999"/>
        <v>0</v>
      </c>
      <c r="U696" s="12">
        <f t="shared" si="1999"/>
        <v>0</v>
      </c>
      <c r="V696" s="12">
        <f t="shared" si="1999"/>
        <v>0</v>
      </c>
      <c r="W696" s="12">
        <f t="shared" si="1999"/>
        <v>0</v>
      </c>
      <c r="X696" s="12">
        <f t="shared" si="1999"/>
        <v>0</v>
      </c>
      <c r="Y696" s="12">
        <f t="shared" si="1999"/>
        <v>0</v>
      </c>
      <c r="Z696" s="12">
        <f t="shared" si="1999"/>
        <v>0</v>
      </c>
      <c r="AA696" s="12">
        <f t="shared" si="1999"/>
        <v>0</v>
      </c>
      <c r="AB696" s="12">
        <f t="shared" si="1999"/>
        <v>0</v>
      </c>
      <c r="AC696" s="12">
        <f t="shared" si="1999"/>
        <v>0</v>
      </c>
      <c r="AD696" s="12">
        <f t="shared" si="1999"/>
        <v>0</v>
      </c>
      <c r="AE696" s="12">
        <f t="shared" si="1999"/>
        <v>0</v>
      </c>
      <c r="AF696" s="12">
        <f t="shared" si="1999"/>
        <v>0</v>
      </c>
      <c r="AG696" s="12">
        <f t="shared" si="1999"/>
        <v>0</v>
      </c>
      <c r="AH696" s="12">
        <v>0</v>
      </c>
      <c r="AI696" s="12">
        <v>0</v>
      </c>
      <c r="AJ696" s="12">
        <f t="shared" ref="AJ696:AY696" si="2000">SUM(AJ697)</f>
        <v>0</v>
      </c>
      <c r="AK696" s="12">
        <f t="shared" si="2000"/>
        <v>0</v>
      </c>
      <c r="AL696" s="12">
        <f t="shared" si="2000"/>
        <v>0</v>
      </c>
      <c r="AM696" s="12">
        <f t="shared" si="2000"/>
        <v>0</v>
      </c>
      <c r="AN696" s="12">
        <f t="shared" si="2000"/>
        <v>0</v>
      </c>
      <c r="AO696" s="12">
        <f t="shared" si="2000"/>
        <v>0</v>
      </c>
      <c r="AP696" s="12">
        <f t="shared" si="2000"/>
        <v>0</v>
      </c>
      <c r="AQ696" s="12">
        <f t="shared" si="2000"/>
        <v>0</v>
      </c>
      <c r="AR696" s="12">
        <f t="shared" si="2000"/>
        <v>0</v>
      </c>
      <c r="AS696" s="12">
        <f t="shared" si="2000"/>
        <v>0</v>
      </c>
      <c r="AT696" s="12">
        <f t="shared" si="2000"/>
        <v>0</v>
      </c>
      <c r="AU696" s="12">
        <f t="shared" si="2000"/>
        <v>0</v>
      </c>
      <c r="AV696" s="12">
        <f t="shared" si="2000"/>
        <v>0</v>
      </c>
      <c r="AW696" s="12">
        <f t="shared" si="2000"/>
        <v>0</v>
      </c>
      <c r="AX696" s="12">
        <f t="shared" si="2000"/>
        <v>0</v>
      </c>
      <c r="AY696" s="12">
        <f t="shared" si="2000"/>
        <v>0</v>
      </c>
      <c r="AZ696" s="12">
        <v>0</v>
      </c>
      <c r="BA696" s="12">
        <v>0</v>
      </c>
      <c r="BB696" s="12">
        <f t="shared" ref="BB696:BQ696" si="2001">SUM(BB697)</f>
        <v>0</v>
      </c>
      <c r="BC696" s="12">
        <f t="shared" si="2001"/>
        <v>51</v>
      </c>
      <c r="BD696" s="12">
        <f t="shared" si="2001"/>
        <v>0</v>
      </c>
      <c r="BE696" s="12">
        <f t="shared" si="2001"/>
        <v>0</v>
      </c>
      <c r="BF696" s="12">
        <f t="shared" si="2001"/>
        <v>0</v>
      </c>
      <c r="BG696" s="12">
        <f t="shared" si="2001"/>
        <v>0</v>
      </c>
      <c r="BH696" s="12">
        <f t="shared" si="2001"/>
        <v>51</v>
      </c>
      <c r="BI696" s="12">
        <f t="shared" si="2001"/>
        <v>0</v>
      </c>
      <c r="BJ696" s="12">
        <f t="shared" si="2001"/>
        <v>0</v>
      </c>
      <c r="BK696" s="12">
        <f t="shared" si="2001"/>
        <v>51</v>
      </c>
      <c r="BL696" s="12">
        <f t="shared" si="2001"/>
        <v>0</v>
      </c>
      <c r="BM696" s="12">
        <f t="shared" si="2001"/>
        <v>0</v>
      </c>
      <c r="BN696" s="12">
        <f t="shared" si="2001"/>
        <v>0</v>
      </c>
      <c r="BO696" s="12">
        <f t="shared" si="2001"/>
        <v>0</v>
      </c>
      <c r="BP696" s="12">
        <f t="shared" si="2001"/>
        <v>0</v>
      </c>
      <c r="BQ696" s="12">
        <f t="shared" si="2001"/>
        <v>0</v>
      </c>
      <c r="BR696" s="12">
        <v>51</v>
      </c>
      <c r="BS696" s="12">
        <v>0</v>
      </c>
      <c r="BT696" s="12">
        <f t="shared" ref="BT696:BZ696" si="2002">SUM(BT697)</f>
        <v>90595</v>
      </c>
      <c r="BU696" s="12">
        <f t="shared" si="2002"/>
        <v>90595</v>
      </c>
      <c r="BV696" s="12">
        <f t="shared" si="2002"/>
        <v>47800</v>
      </c>
      <c r="BW696" s="12">
        <f t="shared" si="2002"/>
        <v>22500</v>
      </c>
      <c r="BX696" s="12">
        <f t="shared" si="2002"/>
        <v>7500</v>
      </c>
      <c r="BY696" s="12">
        <f t="shared" si="2002"/>
        <v>7500</v>
      </c>
      <c r="BZ696" s="12">
        <f t="shared" si="2002"/>
        <v>7500</v>
      </c>
      <c r="CA696" s="12">
        <f t="shared" si="1969"/>
        <v>70300</v>
      </c>
      <c r="CB696" s="124">
        <f t="shared" si="1980"/>
        <v>77.598101440476853</v>
      </c>
    </row>
    <row r="697" spans="1:80" x14ac:dyDescent="0.25">
      <c r="A697" s="4" t="s">
        <v>238</v>
      </c>
      <c r="B697" s="4" t="s">
        <v>162</v>
      </c>
      <c r="C697" s="4" t="s">
        <v>28</v>
      </c>
      <c r="D697" s="79" t="s">
        <v>351</v>
      </c>
      <c r="E697" s="89">
        <v>6121</v>
      </c>
      <c r="F697" s="79"/>
      <c r="G697" s="74" t="s">
        <v>1890</v>
      </c>
      <c r="H697" s="13" t="s">
        <v>46</v>
      </c>
      <c r="I697" s="14">
        <v>71580</v>
      </c>
      <c r="J697" s="14">
        <f t="shared" si="1968"/>
        <v>83884</v>
      </c>
      <c r="K697" s="14">
        <v>83884</v>
      </c>
      <c r="L697" s="14">
        <f t="shared" si="1971"/>
        <v>0</v>
      </c>
      <c r="M697" s="14">
        <v>0</v>
      </c>
      <c r="N697" s="14">
        <v>0</v>
      </c>
      <c r="O697" s="14">
        <v>0</v>
      </c>
      <c r="P697" s="14">
        <v>0</v>
      </c>
      <c r="Q697" s="14">
        <v>0</v>
      </c>
      <c r="R697" s="14">
        <v>0</v>
      </c>
      <c r="S697" s="14"/>
      <c r="T697" s="14"/>
      <c r="U697" s="14"/>
      <c r="V697" s="14"/>
      <c r="W697" s="14"/>
      <c r="X697" s="14">
        <f t="shared" si="1887"/>
        <v>0</v>
      </c>
      <c r="Y697" s="14"/>
      <c r="Z697" s="14"/>
      <c r="AA697" s="14"/>
      <c r="AB697" s="14"/>
      <c r="AC697" s="14"/>
      <c r="AD697" s="14"/>
      <c r="AE697" s="14"/>
      <c r="AF697" s="14"/>
      <c r="AG697" s="14"/>
      <c r="AH697" s="14">
        <v>0</v>
      </c>
      <c r="AI697" s="14">
        <v>0</v>
      </c>
      <c r="AJ697" s="14">
        <v>0</v>
      </c>
      <c r="AK697" s="14"/>
      <c r="AL697" s="14"/>
      <c r="AM697" s="14"/>
      <c r="AN697" s="14"/>
      <c r="AO697" s="14"/>
      <c r="AP697" s="14">
        <f t="shared" si="1888"/>
        <v>0</v>
      </c>
      <c r="AQ697" s="14"/>
      <c r="AR697" s="14"/>
      <c r="AS697" s="14"/>
      <c r="AT697" s="14"/>
      <c r="AU697" s="14"/>
      <c r="AV697" s="14"/>
      <c r="AW697" s="14"/>
      <c r="AX697" s="14"/>
      <c r="AY697" s="14"/>
      <c r="AZ697" s="14">
        <v>0</v>
      </c>
      <c r="BA697" s="14">
        <v>0</v>
      </c>
      <c r="BB697" s="14">
        <v>0</v>
      </c>
      <c r="BC697" s="14">
        <v>51</v>
      </c>
      <c r="BD697" s="14"/>
      <c r="BE697" s="14"/>
      <c r="BF697" s="14"/>
      <c r="BG697" s="14"/>
      <c r="BH697" s="14">
        <f t="shared" si="1889"/>
        <v>51</v>
      </c>
      <c r="BI697" s="14"/>
      <c r="BJ697" s="14"/>
      <c r="BK697" s="14">
        <v>51</v>
      </c>
      <c r="BL697" s="14"/>
      <c r="BM697" s="14"/>
      <c r="BN697" s="14"/>
      <c r="BO697" s="14"/>
      <c r="BP697" s="14"/>
      <c r="BQ697" s="14"/>
      <c r="BR697" s="14">
        <v>51</v>
      </c>
      <c r="BS697" s="14">
        <v>0</v>
      </c>
      <c r="BT697" s="14">
        <v>90595</v>
      </c>
      <c r="BU697" s="14">
        <v>90595</v>
      </c>
      <c r="BV697" s="14">
        <v>47800</v>
      </c>
      <c r="BW697" s="14">
        <f t="shared" si="1880"/>
        <v>22500</v>
      </c>
      <c r="BX697" s="14">
        <v>7500</v>
      </c>
      <c r="BY697" s="14">
        <v>7500</v>
      </c>
      <c r="BZ697" s="14">
        <v>7500</v>
      </c>
      <c r="CA697" s="14">
        <f t="shared" si="1969"/>
        <v>70300</v>
      </c>
      <c r="CB697" s="122">
        <f t="shared" si="1980"/>
        <v>77.598101440476853</v>
      </c>
    </row>
    <row r="698" spans="1:80" x14ac:dyDescent="0.25">
      <c r="A698" s="4" t="s">
        <v>238</v>
      </c>
      <c r="B698" s="4" t="s">
        <v>162</v>
      </c>
      <c r="C698" s="4" t="s">
        <v>28</v>
      </c>
      <c r="D698" s="79" t="s">
        <v>351</v>
      </c>
      <c r="E698" s="78" t="s">
        <v>47</v>
      </c>
      <c r="F698" s="78" t="s">
        <v>1</v>
      </c>
      <c r="G698" s="2" t="s">
        <v>1</v>
      </c>
      <c r="H698" s="2" t="s">
        <v>48</v>
      </c>
      <c r="I698" s="12">
        <f>SUM(I699:I707)</f>
        <v>186650</v>
      </c>
      <c r="J698" s="12">
        <f t="shared" si="1968"/>
        <v>197111</v>
      </c>
      <c r="K698" s="12">
        <f t="shared" ref="K698" si="2003">SUM(K699:K707)</f>
        <v>197111</v>
      </c>
      <c r="L698" s="12">
        <f t="shared" si="1971"/>
        <v>0</v>
      </c>
      <c r="M698" s="12">
        <f t="shared" ref="M698:Q698" si="2004">SUM(M699:M707)</f>
        <v>0</v>
      </c>
      <c r="N698" s="12">
        <f t="shared" si="2004"/>
        <v>0</v>
      </c>
      <c r="O698" s="12">
        <f t="shared" si="2004"/>
        <v>0</v>
      </c>
      <c r="P698" s="12">
        <f t="shared" si="2004"/>
        <v>0</v>
      </c>
      <c r="Q698" s="12">
        <f t="shared" si="2004"/>
        <v>0</v>
      </c>
      <c r="R698" s="12">
        <f t="shared" ref="R698:AG698" si="2005">SUM(R699:R707)</f>
        <v>0</v>
      </c>
      <c r="S698" s="12">
        <f t="shared" si="2005"/>
        <v>0</v>
      </c>
      <c r="T698" s="12">
        <f t="shared" si="2005"/>
        <v>0</v>
      </c>
      <c r="U698" s="12">
        <f t="shared" si="2005"/>
        <v>0</v>
      </c>
      <c r="V698" s="12">
        <f t="shared" si="2005"/>
        <v>0</v>
      </c>
      <c r="W698" s="12">
        <f t="shared" si="2005"/>
        <v>0</v>
      </c>
      <c r="X698" s="12">
        <f t="shared" si="2005"/>
        <v>0</v>
      </c>
      <c r="Y698" s="12">
        <f t="shared" si="2005"/>
        <v>0</v>
      </c>
      <c r="Z698" s="12">
        <f t="shared" si="2005"/>
        <v>0</v>
      </c>
      <c r="AA698" s="12">
        <f t="shared" si="2005"/>
        <v>0</v>
      </c>
      <c r="AB698" s="12">
        <f t="shared" si="2005"/>
        <v>0</v>
      </c>
      <c r="AC698" s="12">
        <f t="shared" si="2005"/>
        <v>0</v>
      </c>
      <c r="AD698" s="12">
        <f t="shared" si="2005"/>
        <v>0</v>
      </c>
      <c r="AE698" s="12">
        <f t="shared" si="2005"/>
        <v>0</v>
      </c>
      <c r="AF698" s="12">
        <f t="shared" si="2005"/>
        <v>0</v>
      </c>
      <c r="AG698" s="12">
        <f t="shared" si="2005"/>
        <v>0</v>
      </c>
      <c r="AH698" s="12">
        <v>0</v>
      </c>
      <c r="AI698" s="12">
        <v>0</v>
      </c>
      <c r="AJ698" s="12">
        <f t="shared" ref="AJ698:AY698" si="2006">SUM(AJ699:AJ707)</f>
        <v>0</v>
      </c>
      <c r="AK698" s="12">
        <f t="shared" si="2006"/>
        <v>0</v>
      </c>
      <c r="AL698" s="12">
        <f t="shared" si="2006"/>
        <v>0</v>
      </c>
      <c r="AM698" s="12">
        <f t="shared" si="2006"/>
        <v>0</v>
      </c>
      <c r="AN698" s="12">
        <f t="shared" si="2006"/>
        <v>0</v>
      </c>
      <c r="AO698" s="12">
        <f t="shared" si="2006"/>
        <v>0</v>
      </c>
      <c r="AP698" s="12">
        <f t="shared" si="2006"/>
        <v>0</v>
      </c>
      <c r="AQ698" s="12">
        <f t="shared" si="2006"/>
        <v>0</v>
      </c>
      <c r="AR698" s="12">
        <f t="shared" si="2006"/>
        <v>0</v>
      </c>
      <c r="AS698" s="12">
        <f t="shared" si="2006"/>
        <v>0</v>
      </c>
      <c r="AT698" s="12">
        <f t="shared" si="2006"/>
        <v>0</v>
      </c>
      <c r="AU698" s="12">
        <f t="shared" si="2006"/>
        <v>0</v>
      </c>
      <c r="AV698" s="12">
        <f t="shared" si="2006"/>
        <v>0</v>
      </c>
      <c r="AW698" s="12">
        <f t="shared" si="2006"/>
        <v>0</v>
      </c>
      <c r="AX698" s="12">
        <f t="shared" si="2006"/>
        <v>0</v>
      </c>
      <c r="AY698" s="12">
        <f t="shared" si="2006"/>
        <v>0</v>
      </c>
      <c r="AZ698" s="12">
        <v>0</v>
      </c>
      <c r="BA698" s="12">
        <v>0</v>
      </c>
      <c r="BB698" s="12">
        <f t="shared" ref="BB698:BQ698" si="2007">SUM(BB699:BB707)</f>
        <v>0</v>
      </c>
      <c r="BC698" s="12">
        <f t="shared" si="2007"/>
        <v>12</v>
      </c>
      <c r="BD698" s="12">
        <f t="shared" si="2007"/>
        <v>0</v>
      </c>
      <c r="BE698" s="12">
        <f t="shared" si="2007"/>
        <v>0</v>
      </c>
      <c r="BF698" s="12">
        <f t="shared" si="2007"/>
        <v>0</v>
      </c>
      <c r="BG698" s="12">
        <f t="shared" si="2007"/>
        <v>0</v>
      </c>
      <c r="BH698" s="12">
        <f t="shared" si="2007"/>
        <v>12</v>
      </c>
      <c r="BI698" s="12">
        <f t="shared" si="2007"/>
        <v>0</v>
      </c>
      <c r="BJ698" s="12">
        <f t="shared" si="2007"/>
        <v>0</v>
      </c>
      <c r="BK698" s="12">
        <f t="shared" si="2007"/>
        <v>12</v>
      </c>
      <c r="BL698" s="12">
        <f t="shared" si="2007"/>
        <v>0</v>
      </c>
      <c r="BM698" s="12">
        <f t="shared" si="2007"/>
        <v>0</v>
      </c>
      <c r="BN698" s="12">
        <f t="shared" si="2007"/>
        <v>0</v>
      </c>
      <c r="BO698" s="12">
        <f t="shared" si="2007"/>
        <v>0</v>
      </c>
      <c r="BP698" s="12">
        <f t="shared" si="2007"/>
        <v>0</v>
      </c>
      <c r="BQ698" s="12">
        <f t="shared" si="2007"/>
        <v>0</v>
      </c>
      <c r="BR698" s="12">
        <v>12</v>
      </c>
      <c r="BS698" s="12">
        <v>0</v>
      </c>
      <c r="BT698" s="12">
        <f t="shared" ref="BT698:BZ698" si="2008">SUM(BT699:BT707)</f>
        <v>265315</v>
      </c>
      <c r="BU698" s="12">
        <f t="shared" si="2008"/>
        <v>269165</v>
      </c>
      <c r="BV698" s="12">
        <f t="shared" si="2008"/>
        <v>151394</v>
      </c>
      <c r="BW698" s="12">
        <f t="shared" si="2008"/>
        <v>53860</v>
      </c>
      <c r="BX698" s="12">
        <f t="shared" si="2008"/>
        <v>37120</v>
      </c>
      <c r="BY698" s="12">
        <f t="shared" si="2008"/>
        <v>8620</v>
      </c>
      <c r="BZ698" s="12">
        <f t="shared" si="2008"/>
        <v>8120</v>
      </c>
      <c r="CA698" s="12">
        <f t="shared" si="1969"/>
        <v>205254</v>
      </c>
      <c r="CB698" s="124">
        <f t="shared" si="1980"/>
        <v>76.255828209462592</v>
      </c>
    </row>
    <row r="699" spans="1:80" x14ac:dyDescent="0.25">
      <c r="A699" s="4" t="s">
        <v>238</v>
      </c>
      <c r="B699" s="4" t="s">
        <v>162</v>
      </c>
      <c r="C699" s="4" t="s">
        <v>28</v>
      </c>
      <c r="D699" s="79" t="s">
        <v>351</v>
      </c>
      <c r="E699" s="89">
        <v>6131</v>
      </c>
      <c r="F699" s="79"/>
      <c r="G699" s="74" t="s">
        <v>1890</v>
      </c>
      <c r="H699" s="13" t="s">
        <v>49</v>
      </c>
      <c r="I699" s="14">
        <v>3000</v>
      </c>
      <c r="J699" s="14">
        <f t="shared" si="1968"/>
        <v>3000</v>
      </c>
      <c r="K699" s="14">
        <v>3000</v>
      </c>
      <c r="L699" s="14">
        <f t="shared" si="1971"/>
        <v>0</v>
      </c>
      <c r="M699" s="14">
        <v>0</v>
      </c>
      <c r="N699" s="14">
        <v>0</v>
      </c>
      <c r="O699" s="14">
        <v>0</v>
      </c>
      <c r="P699" s="14">
        <v>0</v>
      </c>
      <c r="Q699" s="14">
        <v>0</v>
      </c>
      <c r="R699" s="14">
        <v>0</v>
      </c>
      <c r="S699" s="14"/>
      <c r="T699" s="14"/>
      <c r="U699" s="14"/>
      <c r="V699" s="14"/>
      <c r="W699" s="14"/>
      <c r="X699" s="14">
        <f t="shared" si="1887"/>
        <v>0</v>
      </c>
      <c r="Y699" s="14"/>
      <c r="Z699" s="14"/>
      <c r="AA699" s="14"/>
      <c r="AB699" s="14"/>
      <c r="AC699" s="14"/>
      <c r="AD699" s="14"/>
      <c r="AE699" s="14"/>
      <c r="AF699" s="14"/>
      <c r="AG699" s="14"/>
      <c r="AH699" s="14">
        <v>0</v>
      </c>
      <c r="AI699" s="14">
        <v>0</v>
      </c>
      <c r="AJ699" s="14">
        <v>0</v>
      </c>
      <c r="AK699" s="14"/>
      <c r="AL699" s="14"/>
      <c r="AM699" s="14"/>
      <c r="AN699" s="14"/>
      <c r="AO699" s="14"/>
      <c r="AP699" s="14">
        <f t="shared" si="1888"/>
        <v>0</v>
      </c>
      <c r="AQ699" s="14"/>
      <c r="AR699" s="14"/>
      <c r="AS699" s="14"/>
      <c r="AT699" s="14"/>
      <c r="AU699" s="14"/>
      <c r="AV699" s="14"/>
      <c r="AW699" s="14"/>
      <c r="AX699" s="14"/>
      <c r="AY699" s="14"/>
      <c r="AZ699" s="14">
        <v>0</v>
      </c>
      <c r="BA699" s="14">
        <v>0</v>
      </c>
      <c r="BB699" s="14">
        <v>0</v>
      </c>
      <c r="BC699" s="14"/>
      <c r="BD699" s="14"/>
      <c r="BE699" s="14"/>
      <c r="BF699" s="14"/>
      <c r="BG699" s="14"/>
      <c r="BH699" s="14">
        <f t="shared" si="1889"/>
        <v>0</v>
      </c>
      <c r="BI699" s="14"/>
      <c r="BJ699" s="14"/>
      <c r="BK699" s="14"/>
      <c r="BL699" s="14"/>
      <c r="BM699" s="14"/>
      <c r="BN699" s="14"/>
      <c r="BO699" s="14"/>
      <c r="BP699" s="14"/>
      <c r="BQ699" s="14"/>
      <c r="BR699" s="14">
        <v>0</v>
      </c>
      <c r="BS699" s="14">
        <v>0</v>
      </c>
      <c r="BT699" s="14">
        <v>3000</v>
      </c>
      <c r="BU699" s="14">
        <v>3000</v>
      </c>
      <c r="BV699" s="14">
        <v>1500</v>
      </c>
      <c r="BW699" s="14">
        <f t="shared" si="1880"/>
        <v>750</v>
      </c>
      <c r="BX699" s="14">
        <v>250</v>
      </c>
      <c r="BY699" s="14">
        <v>250</v>
      </c>
      <c r="BZ699" s="14">
        <v>250</v>
      </c>
      <c r="CA699" s="14">
        <f t="shared" si="1969"/>
        <v>2250</v>
      </c>
      <c r="CB699" s="122">
        <f t="shared" si="1980"/>
        <v>75</v>
      </c>
    </row>
    <row r="700" spans="1:80" x14ac:dyDescent="0.25">
      <c r="A700" s="4" t="s">
        <v>238</v>
      </c>
      <c r="B700" s="4" t="s">
        <v>162</v>
      </c>
      <c r="C700" s="4" t="s">
        <v>28</v>
      </c>
      <c r="D700" s="79" t="s">
        <v>351</v>
      </c>
      <c r="E700" s="89">
        <v>6132</v>
      </c>
      <c r="F700" s="79"/>
      <c r="G700" s="74" t="s">
        <v>1890</v>
      </c>
      <c r="H700" s="13" t="s">
        <v>196</v>
      </c>
      <c r="I700" s="14">
        <v>18300</v>
      </c>
      <c r="J700" s="14">
        <f t="shared" si="1968"/>
        <v>18300</v>
      </c>
      <c r="K700" s="14">
        <v>18300</v>
      </c>
      <c r="L700" s="14">
        <f t="shared" si="1971"/>
        <v>0</v>
      </c>
      <c r="M700" s="14">
        <v>0</v>
      </c>
      <c r="N700" s="14">
        <v>0</v>
      </c>
      <c r="O700" s="14">
        <v>0</v>
      </c>
      <c r="P700" s="14">
        <v>0</v>
      </c>
      <c r="Q700" s="14">
        <v>0</v>
      </c>
      <c r="R700" s="14">
        <v>0</v>
      </c>
      <c r="S700" s="14"/>
      <c r="T700" s="14"/>
      <c r="U700" s="14"/>
      <c r="V700" s="14"/>
      <c r="W700" s="14"/>
      <c r="X700" s="14">
        <f t="shared" si="1887"/>
        <v>0</v>
      </c>
      <c r="Y700" s="14"/>
      <c r="Z700" s="14"/>
      <c r="AA700" s="14"/>
      <c r="AB700" s="14"/>
      <c r="AC700" s="14"/>
      <c r="AD700" s="14"/>
      <c r="AE700" s="14"/>
      <c r="AF700" s="14"/>
      <c r="AG700" s="14"/>
      <c r="AH700" s="14">
        <v>0</v>
      </c>
      <c r="AI700" s="14">
        <v>0</v>
      </c>
      <c r="AJ700" s="14">
        <v>0</v>
      </c>
      <c r="AK700" s="14"/>
      <c r="AL700" s="14"/>
      <c r="AM700" s="14"/>
      <c r="AN700" s="14"/>
      <c r="AO700" s="14"/>
      <c r="AP700" s="14">
        <f t="shared" si="1888"/>
        <v>0</v>
      </c>
      <c r="AQ700" s="14"/>
      <c r="AR700" s="14"/>
      <c r="AS700" s="14"/>
      <c r="AT700" s="14"/>
      <c r="AU700" s="14"/>
      <c r="AV700" s="14"/>
      <c r="AW700" s="14"/>
      <c r="AX700" s="14"/>
      <c r="AY700" s="14"/>
      <c r="AZ700" s="14">
        <v>0</v>
      </c>
      <c r="BA700" s="14">
        <v>0</v>
      </c>
      <c r="BB700" s="14">
        <v>0</v>
      </c>
      <c r="BC700" s="14"/>
      <c r="BD700" s="14"/>
      <c r="BE700" s="14"/>
      <c r="BF700" s="14"/>
      <c r="BG700" s="14"/>
      <c r="BH700" s="14">
        <f t="shared" si="1889"/>
        <v>0</v>
      </c>
      <c r="BI700" s="14"/>
      <c r="BJ700" s="14"/>
      <c r="BK700" s="14"/>
      <c r="BL700" s="14"/>
      <c r="BM700" s="14"/>
      <c r="BN700" s="14"/>
      <c r="BO700" s="14"/>
      <c r="BP700" s="14"/>
      <c r="BQ700" s="14"/>
      <c r="BR700" s="14">
        <v>0</v>
      </c>
      <c r="BS700" s="14">
        <v>0</v>
      </c>
      <c r="BT700" s="14">
        <v>18300</v>
      </c>
      <c r="BU700" s="14">
        <v>18300</v>
      </c>
      <c r="BV700" s="14">
        <v>9000</v>
      </c>
      <c r="BW700" s="14">
        <f t="shared" si="1880"/>
        <v>3500</v>
      </c>
      <c r="BX700" s="14">
        <v>1500</v>
      </c>
      <c r="BY700" s="14">
        <v>1000</v>
      </c>
      <c r="BZ700" s="14">
        <v>1000</v>
      </c>
      <c r="CA700" s="14">
        <f t="shared" si="1969"/>
        <v>12500</v>
      </c>
      <c r="CB700" s="122">
        <f t="shared" si="1980"/>
        <v>68.30601092896174</v>
      </c>
    </row>
    <row r="701" spans="1:80" x14ac:dyDescent="0.25">
      <c r="A701" s="4" t="s">
        <v>238</v>
      </c>
      <c r="B701" s="4" t="s">
        <v>162</v>
      </c>
      <c r="C701" s="4" t="s">
        <v>28</v>
      </c>
      <c r="D701" s="79" t="s">
        <v>351</v>
      </c>
      <c r="E701" s="89">
        <v>6133</v>
      </c>
      <c r="F701" s="79"/>
      <c r="G701" s="74" t="s">
        <v>1890</v>
      </c>
      <c r="H701" s="13" t="s">
        <v>198</v>
      </c>
      <c r="I701" s="14">
        <v>24000</v>
      </c>
      <c r="J701" s="14">
        <f t="shared" si="1968"/>
        <v>29000</v>
      </c>
      <c r="K701" s="14">
        <v>29000</v>
      </c>
      <c r="L701" s="14">
        <f t="shared" si="1971"/>
        <v>0</v>
      </c>
      <c r="M701" s="14">
        <v>0</v>
      </c>
      <c r="N701" s="14">
        <v>0</v>
      </c>
      <c r="O701" s="14">
        <v>0</v>
      </c>
      <c r="P701" s="14">
        <v>0</v>
      </c>
      <c r="Q701" s="14">
        <v>0</v>
      </c>
      <c r="R701" s="14">
        <v>0</v>
      </c>
      <c r="S701" s="14"/>
      <c r="T701" s="14"/>
      <c r="U701" s="14"/>
      <c r="V701" s="14"/>
      <c r="W701" s="14"/>
      <c r="X701" s="14">
        <f t="shared" si="1887"/>
        <v>0</v>
      </c>
      <c r="Y701" s="14"/>
      <c r="Z701" s="14"/>
      <c r="AA701" s="14"/>
      <c r="AB701" s="14"/>
      <c r="AC701" s="14"/>
      <c r="AD701" s="14"/>
      <c r="AE701" s="14"/>
      <c r="AF701" s="14"/>
      <c r="AG701" s="14"/>
      <c r="AH701" s="14">
        <v>0</v>
      </c>
      <c r="AI701" s="14">
        <v>0</v>
      </c>
      <c r="AJ701" s="14">
        <v>0</v>
      </c>
      <c r="AK701" s="14"/>
      <c r="AL701" s="14"/>
      <c r="AM701" s="14"/>
      <c r="AN701" s="14"/>
      <c r="AO701" s="14"/>
      <c r="AP701" s="14">
        <f t="shared" si="1888"/>
        <v>0</v>
      </c>
      <c r="AQ701" s="14"/>
      <c r="AR701" s="14"/>
      <c r="AS701" s="14"/>
      <c r="AT701" s="14"/>
      <c r="AU701" s="14"/>
      <c r="AV701" s="14"/>
      <c r="AW701" s="14"/>
      <c r="AX701" s="14"/>
      <c r="AY701" s="14"/>
      <c r="AZ701" s="14">
        <v>0</v>
      </c>
      <c r="BA701" s="14">
        <v>0</v>
      </c>
      <c r="BB701" s="14">
        <v>0</v>
      </c>
      <c r="BC701" s="14"/>
      <c r="BD701" s="14"/>
      <c r="BE701" s="14"/>
      <c r="BF701" s="14"/>
      <c r="BG701" s="14"/>
      <c r="BH701" s="14">
        <f t="shared" si="1889"/>
        <v>0</v>
      </c>
      <c r="BI701" s="14"/>
      <c r="BJ701" s="14"/>
      <c r="BK701" s="14"/>
      <c r="BL701" s="14"/>
      <c r="BM701" s="14"/>
      <c r="BN701" s="14"/>
      <c r="BO701" s="14"/>
      <c r="BP701" s="14"/>
      <c r="BQ701" s="14"/>
      <c r="BR701" s="14">
        <v>0</v>
      </c>
      <c r="BS701" s="14">
        <v>0</v>
      </c>
      <c r="BT701" s="14">
        <v>29000</v>
      </c>
      <c r="BU701" s="14">
        <v>23000</v>
      </c>
      <c r="BV701" s="14">
        <v>14400</v>
      </c>
      <c r="BW701" s="14">
        <f t="shared" si="1880"/>
        <v>2400</v>
      </c>
      <c r="BX701" s="14">
        <v>2400</v>
      </c>
      <c r="BY701" s="14"/>
      <c r="BZ701" s="14"/>
      <c r="CA701" s="14">
        <f t="shared" si="1969"/>
        <v>16800</v>
      </c>
      <c r="CB701" s="122">
        <f t="shared" si="1980"/>
        <v>73.043478260869563</v>
      </c>
    </row>
    <row r="702" spans="1:80" x14ac:dyDescent="0.25">
      <c r="A702" s="4" t="s">
        <v>238</v>
      </c>
      <c r="B702" s="4" t="s">
        <v>162</v>
      </c>
      <c r="C702" s="4" t="s">
        <v>28</v>
      </c>
      <c r="D702" s="79" t="s">
        <v>351</v>
      </c>
      <c r="E702" s="89">
        <v>6134</v>
      </c>
      <c r="F702" s="79"/>
      <c r="G702" s="74" t="s">
        <v>1890</v>
      </c>
      <c r="H702" s="13" t="s">
        <v>200</v>
      </c>
      <c r="I702" s="14">
        <v>10000</v>
      </c>
      <c r="J702" s="14">
        <f t="shared" si="1968"/>
        <v>15000</v>
      </c>
      <c r="K702" s="14">
        <v>15000</v>
      </c>
      <c r="L702" s="14">
        <f t="shared" si="1971"/>
        <v>0</v>
      </c>
      <c r="M702" s="14">
        <v>0</v>
      </c>
      <c r="N702" s="14">
        <v>0</v>
      </c>
      <c r="O702" s="14">
        <v>0</v>
      </c>
      <c r="P702" s="14">
        <v>0</v>
      </c>
      <c r="Q702" s="14">
        <v>0</v>
      </c>
      <c r="R702" s="14">
        <v>0</v>
      </c>
      <c r="S702" s="14"/>
      <c r="T702" s="14"/>
      <c r="U702" s="14"/>
      <c r="V702" s="14"/>
      <c r="W702" s="14"/>
      <c r="X702" s="14">
        <f t="shared" si="1887"/>
        <v>0</v>
      </c>
      <c r="Y702" s="14"/>
      <c r="Z702" s="14"/>
      <c r="AA702" s="14"/>
      <c r="AB702" s="14"/>
      <c r="AC702" s="14"/>
      <c r="AD702" s="14"/>
      <c r="AE702" s="14"/>
      <c r="AF702" s="14"/>
      <c r="AG702" s="14"/>
      <c r="AH702" s="14">
        <v>0</v>
      </c>
      <c r="AI702" s="14">
        <v>0</v>
      </c>
      <c r="AJ702" s="14">
        <v>0</v>
      </c>
      <c r="AK702" s="14"/>
      <c r="AL702" s="14"/>
      <c r="AM702" s="14"/>
      <c r="AN702" s="14"/>
      <c r="AO702" s="14"/>
      <c r="AP702" s="14">
        <f t="shared" si="1888"/>
        <v>0</v>
      </c>
      <c r="AQ702" s="14"/>
      <c r="AR702" s="14"/>
      <c r="AS702" s="14"/>
      <c r="AT702" s="14"/>
      <c r="AU702" s="14"/>
      <c r="AV702" s="14"/>
      <c r="AW702" s="14"/>
      <c r="AX702" s="14"/>
      <c r="AY702" s="14"/>
      <c r="AZ702" s="14">
        <v>0</v>
      </c>
      <c r="BA702" s="14">
        <v>0</v>
      </c>
      <c r="BB702" s="14">
        <v>0</v>
      </c>
      <c r="BC702" s="14"/>
      <c r="BD702" s="14"/>
      <c r="BE702" s="14"/>
      <c r="BF702" s="14"/>
      <c r="BG702" s="14"/>
      <c r="BH702" s="14">
        <f t="shared" si="1889"/>
        <v>0</v>
      </c>
      <c r="BI702" s="14"/>
      <c r="BJ702" s="14"/>
      <c r="BK702" s="14"/>
      <c r="BL702" s="14"/>
      <c r="BM702" s="14"/>
      <c r="BN702" s="14"/>
      <c r="BO702" s="14"/>
      <c r="BP702" s="14"/>
      <c r="BQ702" s="14"/>
      <c r="BR702" s="14">
        <v>0</v>
      </c>
      <c r="BS702" s="14">
        <v>0</v>
      </c>
      <c r="BT702" s="14">
        <v>15000</v>
      </c>
      <c r="BU702" s="14">
        <v>15000</v>
      </c>
      <c r="BV702" s="14">
        <v>7500</v>
      </c>
      <c r="BW702" s="14">
        <f t="shared" si="1880"/>
        <v>3750</v>
      </c>
      <c r="BX702" s="14">
        <v>1250</v>
      </c>
      <c r="BY702" s="14">
        <v>1250</v>
      </c>
      <c r="BZ702" s="14">
        <v>1250</v>
      </c>
      <c r="CA702" s="14">
        <f t="shared" si="1969"/>
        <v>11250</v>
      </c>
      <c r="CB702" s="122">
        <f t="shared" si="1980"/>
        <v>75</v>
      </c>
    </row>
    <row r="703" spans="1:80" x14ac:dyDescent="0.25">
      <c r="A703" s="4" t="s">
        <v>238</v>
      </c>
      <c r="B703" s="4" t="s">
        <v>162</v>
      </c>
      <c r="C703" s="4" t="s">
        <v>28</v>
      </c>
      <c r="D703" s="79" t="s">
        <v>351</v>
      </c>
      <c r="E703" s="89">
        <v>6135</v>
      </c>
      <c r="F703" s="79"/>
      <c r="G703" s="74" t="s">
        <v>1890</v>
      </c>
      <c r="H703" s="13" t="s">
        <v>201</v>
      </c>
      <c r="I703" s="14">
        <v>4400</v>
      </c>
      <c r="J703" s="14">
        <f t="shared" si="1968"/>
        <v>4400</v>
      </c>
      <c r="K703" s="14">
        <v>4400</v>
      </c>
      <c r="L703" s="14">
        <f t="shared" si="1971"/>
        <v>0</v>
      </c>
      <c r="M703" s="14">
        <v>0</v>
      </c>
      <c r="N703" s="14">
        <v>0</v>
      </c>
      <c r="O703" s="14">
        <v>0</v>
      </c>
      <c r="P703" s="14">
        <v>0</v>
      </c>
      <c r="Q703" s="14">
        <v>0</v>
      </c>
      <c r="R703" s="14">
        <v>0</v>
      </c>
      <c r="S703" s="14"/>
      <c r="T703" s="14"/>
      <c r="U703" s="14"/>
      <c r="V703" s="14"/>
      <c r="W703" s="14"/>
      <c r="X703" s="14">
        <f t="shared" si="1887"/>
        <v>0</v>
      </c>
      <c r="Y703" s="14"/>
      <c r="Z703" s="14"/>
      <c r="AA703" s="14"/>
      <c r="AB703" s="14"/>
      <c r="AC703" s="14"/>
      <c r="AD703" s="14"/>
      <c r="AE703" s="14"/>
      <c r="AF703" s="14"/>
      <c r="AG703" s="14"/>
      <c r="AH703" s="14">
        <v>0</v>
      </c>
      <c r="AI703" s="14">
        <v>0</v>
      </c>
      <c r="AJ703" s="14">
        <v>0</v>
      </c>
      <c r="AK703" s="14"/>
      <c r="AL703" s="14"/>
      <c r="AM703" s="14"/>
      <c r="AN703" s="14"/>
      <c r="AO703" s="14"/>
      <c r="AP703" s="14">
        <f t="shared" si="1888"/>
        <v>0</v>
      </c>
      <c r="AQ703" s="14"/>
      <c r="AR703" s="14"/>
      <c r="AS703" s="14"/>
      <c r="AT703" s="14"/>
      <c r="AU703" s="14"/>
      <c r="AV703" s="14"/>
      <c r="AW703" s="14"/>
      <c r="AX703" s="14"/>
      <c r="AY703" s="14"/>
      <c r="AZ703" s="14">
        <v>0</v>
      </c>
      <c r="BA703" s="14">
        <v>0</v>
      </c>
      <c r="BB703" s="14">
        <v>0</v>
      </c>
      <c r="BC703" s="14"/>
      <c r="BD703" s="14"/>
      <c r="BE703" s="14"/>
      <c r="BF703" s="14"/>
      <c r="BG703" s="14"/>
      <c r="BH703" s="14">
        <f t="shared" si="1889"/>
        <v>0</v>
      </c>
      <c r="BI703" s="14"/>
      <c r="BJ703" s="14"/>
      <c r="BK703" s="14"/>
      <c r="BL703" s="14"/>
      <c r="BM703" s="14"/>
      <c r="BN703" s="14"/>
      <c r="BO703" s="14"/>
      <c r="BP703" s="14"/>
      <c r="BQ703" s="14"/>
      <c r="BR703" s="14">
        <v>0</v>
      </c>
      <c r="BS703" s="14">
        <v>0</v>
      </c>
      <c r="BT703" s="14">
        <v>4400</v>
      </c>
      <c r="BU703" s="14">
        <v>4400</v>
      </c>
      <c r="BV703" s="14">
        <v>2160</v>
      </c>
      <c r="BW703" s="14">
        <f t="shared" si="1880"/>
        <v>1080</v>
      </c>
      <c r="BX703" s="14">
        <v>360</v>
      </c>
      <c r="BY703" s="14">
        <v>360</v>
      </c>
      <c r="BZ703" s="14">
        <v>360</v>
      </c>
      <c r="CA703" s="14">
        <f t="shared" si="1969"/>
        <v>3240</v>
      </c>
      <c r="CB703" s="122">
        <f t="shared" si="1980"/>
        <v>73.636363636363626</v>
      </c>
    </row>
    <row r="704" spans="1:80" x14ac:dyDescent="0.25">
      <c r="A704" s="4" t="s">
        <v>238</v>
      </c>
      <c r="B704" s="4" t="s">
        <v>162</v>
      </c>
      <c r="C704" s="4" t="s">
        <v>28</v>
      </c>
      <c r="D704" s="79" t="s">
        <v>351</v>
      </c>
      <c r="E704" s="89">
        <v>6136</v>
      </c>
      <c r="F704" s="79"/>
      <c r="G704" s="74" t="s">
        <v>1890</v>
      </c>
      <c r="H704" s="13" t="s">
        <v>202</v>
      </c>
      <c r="I704" s="14">
        <v>105821</v>
      </c>
      <c r="J704" s="14">
        <f t="shared" si="1968"/>
        <v>105821</v>
      </c>
      <c r="K704" s="14">
        <v>105821</v>
      </c>
      <c r="L704" s="14">
        <f t="shared" si="1971"/>
        <v>0</v>
      </c>
      <c r="M704" s="14">
        <v>0</v>
      </c>
      <c r="N704" s="14">
        <v>0</v>
      </c>
      <c r="O704" s="14">
        <v>0</v>
      </c>
      <c r="P704" s="14">
        <v>0</v>
      </c>
      <c r="Q704" s="14">
        <v>0</v>
      </c>
      <c r="R704" s="14">
        <v>0</v>
      </c>
      <c r="S704" s="14"/>
      <c r="T704" s="14"/>
      <c r="U704" s="14"/>
      <c r="V704" s="14"/>
      <c r="W704" s="14"/>
      <c r="X704" s="14">
        <f t="shared" si="1887"/>
        <v>0</v>
      </c>
      <c r="Y704" s="14"/>
      <c r="Z704" s="14"/>
      <c r="AA704" s="14"/>
      <c r="AB704" s="14"/>
      <c r="AC704" s="14"/>
      <c r="AD704" s="14"/>
      <c r="AE704" s="14"/>
      <c r="AF704" s="14"/>
      <c r="AG704" s="14"/>
      <c r="AH704" s="14">
        <v>0</v>
      </c>
      <c r="AI704" s="14">
        <v>0</v>
      </c>
      <c r="AJ704" s="14">
        <v>0</v>
      </c>
      <c r="AK704" s="14"/>
      <c r="AL704" s="14"/>
      <c r="AM704" s="14"/>
      <c r="AN704" s="14"/>
      <c r="AO704" s="14"/>
      <c r="AP704" s="14">
        <f t="shared" si="1888"/>
        <v>0</v>
      </c>
      <c r="AQ704" s="14"/>
      <c r="AR704" s="14"/>
      <c r="AS704" s="14"/>
      <c r="AT704" s="14"/>
      <c r="AU704" s="14"/>
      <c r="AV704" s="14"/>
      <c r="AW704" s="14"/>
      <c r="AX704" s="14"/>
      <c r="AY704" s="14"/>
      <c r="AZ704" s="14">
        <v>0</v>
      </c>
      <c r="BA704" s="14">
        <v>0</v>
      </c>
      <c r="BB704" s="14">
        <v>0</v>
      </c>
      <c r="BC704" s="14"/>
      <c r="BD704" s="14"/>
      <c r="BE704" s="14"/>
      <c r="BF704" s="14"/>
      <c r="BG704" s="14"/>
      <c r="BH704" s="14">
        <f t="shared" si="1889"/>
        <v>0</v>
      </c>
      <c r="BI704" s="14"/>
      <c r="BJ704" s="14"/>
      <c r="BK704" s="14"/>
      <c r="BL704" s="14"/>
      <c r="BM704" s="14"/>
      <c r="BN704" s="14"/>
      <c r="BO704" s="14"/>
      <c r="BP704" s="14"/>
      <c r="BQ704" s="14"/>
      <c r="BR704" s="14">
        <v>0</v>
      </c>
      <c r="BS704" s="14">
        <v>0</v>
      </c>
      <c r="BT704" s="14">
        <v>153821</v>
      </c>
      <c r="BU704" s="14">
        <v>127671</v>
      </c>
      <c r="BV704" s="14">
        <v>70200</v>
      </c>
      <c r="BW704" s="14">
        <f t="shared" si="1880"/>
        <v>20100</v>
      </c>
      <c r="BX704" s="14">
        <v>10600</v>
      </c>
      <c r="BY704" s="14">
        <v>5000</v>
      </c>
      <c r="BZ704" s="14">
        <v>4500</v>
      </c>
      <c r="CA704" s="14">
        <f t="shared" si="1969"/>
        <v>90300</v>
      </c>
      <c r="CB704" s="122">
        <f t="shared" si="1980"/>
        <v>70.728669784054333</v>
      </c>
    </row>
    <row r="705" spans="1:80" x14ac:dyDescent="0.25">
      <c r="A705" s="4" t="s">
        <v>238</v>
      </c>
      <c r="B705" s="4" t="s">
        <v>162</v>
      </c>
      <c r="C705" s="4" t="s">
        <v>28</v>
      </c>
      <c r="D705" s="79" t="s">
        <v>351</v>
      </c>
      <c r="E705" s="89">
        <v>6137</v>
      </c>
      <c r="F705" s="79"/>
      <c r="G705" s="74" t="s">
        <v>1890</v>
      </c>
      <c r="H705" s="13" t="s">
        <v>204</v>
      </c>
      <c r="I705" s="14">
        <v>5000</v>
      </c>
      <c r="J705" s="14">
        <f t="shared" si="1968"/>
        <v>5000</v>
      </c>
      <c r="K705" s="14">
        <v>5000</v>
      </c>
      <c r="L705" s="14">
        <f t="shared" si="1971"/>
        <v>0</v>
      </c>
      <c r="M705" s="14">
        <v>0</v>
      </c>
      <c r="N705" s="14">
        <v>0</v>
      </c>
      <c r="O705" s="14">
        <v>0</v>
      </c>
      <c r="P705" s="14">
        <v>0</v>
      </c>
      <c r="Q705" s="14">
        <v>0</v>
      </c>
      <c r="R705" s="14">
        <v>0</v>
      </c>
      <c r="S705" s="14"/>
      <c r="T705" s="14"/>
      <c r="U705" s="14"/>
      <c r="V705" s="14"/>
      <c r="W705" s="14"/>
      <c r="X705" s="14">
        <f t="shared" si="1887"/>
        <v>0</v>
      </c>
      <c r="Y705" s="14"/>
      <c r="Z705" s="14"/>
      <c r="AA705" s="14"/>
      <c r="AB705" s="14"/>
      <c r="AC705" s="14"/>
      <c r="AD705" s="14"/>
      <c r="AE705" s="14"/>
      <c r="AF705" s="14"/>
      <c r="AG705" s="14"/>
      <c r="AH705" s="14">
        <v>0</v>
      </c>
      <c r="AI705" s="14">
        <v>0</v>
      </c>
      <c r="AJ705" s="14">
        <v>0</v>
      </c>
      <c r="AK705" s="14"/>
      <c r="AL705" s="14"/>
      <c r="AM705" s="14"/>
      <c r="AN705" s="14"/>
      <c r="AO705" s="14"/>
      <c r="AP705" s="14">
        <f t="shared" si="1888"/>
        <v>0</v>
      </c>
      <c r="AQ705" s="14"/>
      <c r="AR705" s="14"/>
      <c r="AS705" s="14"/>
      <c r="AT705" s="14"/>
      <c r="AU705" s="14"/>
      <c r="AV705" s="14"/>
      <c r="AW705" s="14"/>
      <c r="AX705" s="14"/>
      <c r="AY705" s="14"/>
      <c r="AZ705" s="14">
        <v>0</v>
      </c>
      <c r="BA705" s="14">
        <v>0</v>
      </c>
      <c r="BB705" s="14">
        <v>0</v>
      </c>
      <c r="BC705" s="14"/>
      <c r="BD705" s="14"/>
      <c r="BE705" s="14"/>
      <c r="BF705" s="14"/>
      <c r="BG705" s="14"/>
      <c r="BH705" s="14">
        <f t="shared" si="1889"/>
        <v>0</v>
      </c>
      <c r="BI705" s="14"/>
      <c r="BJ705" s="14"/>
      <c r="BK705" s="14"/>
      <c r="BL705" s="14"/>
      <c r="BM705" s="14"/>
      <c r="BN705" s="14"/>
      <c r="BO705" s="14"/>
      <c r="BP705" s="14"/>
      <c r="BQ705" s="14"/>
      <c r="BR705" s="14">
        <v>0</v>
      </c>
      <c r="BS705" s="14">
        <v>0</v>
      </c>
      <c r="BT705" s="14">
        <v>5000</v>
      </c>
      <c r="BU705" s="14">
        <v>5000</v>
      </c>
      <c r="BV705" s="14">
        <v>2460</v>
      </c>
      <c r="BW705" s="14">
        <f t="shared" si="1880"/>
        <v>1230</v>
      </c>
      <c r="BX705" s="14">
        <v>410</v>
      </c>
      <c r="BY705" s="14">
        <v>410</v>
      </c>
      <c r="BZ705" s="14">
        <v>410</v>
      </c>
      <c r="CA705" s="14">
        <f t="shared" si="1969"/>
        <v>3690</v>
      </c>
      <c r="CB705" s="122">
        <f t="shared" si="1980"/>
        <v>73.8</v>
      </c>
    </row>
    <row r="706" spans="1:80" x14ac:dyDescent="0.25">
      <c r="A706" s="4" t="s">
        <v>238</v>
      </c>
      <c r="B706" s="4" t="s">
        <v>162</v>
      </c>
      <c r="C706" s="4" t="s">
        <v>28</v>
      </c>
      <c r="D706" s="79" t="s">
        <v>351</v>
      </c>
      <c r="E706" s="89">
        <v>6138</v>
      </c>
      <c r="F706" s="79"/>
      <c r="G706" s="74" t="s">
        <v>1890</v>
      </c>
      <c r="H706" s="13" t="s">
        <v>205</v>
      </c>
      <c r="I706" s="14">
        <v>1600</v>
      </c>
      <c r="J706" s="14">
        <f t="shared" si="1968"/>
        <v>1600</v>
      </c>
      <c r="K706" s="14">
        <v>1600</v>
      </c>
      <c r="L706" s="14">
        <f t="shared" si="1971"/>
        <v>0</v>
      </c>
      <c r="M706" s="14">
        <v>0</v>
      </c>
      <c r="N706" s="14">
        <v>0</v>
      </c>
      <c r="O706" s="14">
        <v>0</v>
      </c>
      <c r="P706" s="14">
        <v>0</v>
      </c>
      <c r="Q706" s="14">
        <v>0</v>
      </c>
      <c r="R706" s="14">
        <v>0</v>
      </c>
      <c r="S706" s="14"/>
      <c r="T706" s="14"/>
      <c r="U706" s="14"/>
      <c r="V706" s="14"/>
      <c r="W706" s="14"/>
      <c r="X706" s="14">
        <f t="shared" si="1887"/>
        <v>0</v>
      </c>
      <c r="Y706" s="14"/>
      <c r="Z706" s="14"/>
      <c r="AA706" s="14"/>
      <c r="AB706" s="14"/>
      <c r="AC706" s="14"/>
      <c r="AD706" s="14"/>
      <c r="AE706" s="14"/>
      <c r="AF706" s="14"/>
      <c r="AG706" s="14"/>
      <c r="AH706" s="14">
        <v>0</v>
      </c>
      <c r="AI706" s="14">
        <v>0</v>
      </c>
      <c r="AJ706" s="14">
        <v>0</v>
      </c>
      <c r="AK706" s="14"/>
      <c r="AL706" s="14"/>
      <c r="AM706" s="14"/>
      <c r="AN706" s="14"/>
      <c r="AO706" s="14"/>
      <c r="AP706" s="14">
        <f t="shared" si="1888"/>
        <v>0</v>
      </c>
      <c r="AQ706" s="14"/>
      <c r="AR706" s="14"/>
      <c r="AS706" s="14"/>
      <c r="AT706" s="14"/>
      <c r="AU706" s="14"/>
      <c r="AV706" s="14"/>
      <c r="AW706" s="14"/>
      <c r="AX706" s="14"/>
      <c r="AY706" s="14"/>
      <c r="AZ706" s="14">
        <v>0</v>
      </c>
      <c r="BA706" s="14">
        <v>0</v>
      </c>
      <c r="BB706" s="14">
        <v>0</v>
      </c>
      <c r="BC706" s="14"/>
      <c r="BD706" s="14"/>
      <c r="BE706" s="14"/>
      <c r="BF706" s="14"/>
      <c r="BG706" s="14"/>
      <c r="BH706" s="14">
        <f t="shared" si="1889"/>
        <v>0</v>
      </c>
      <c r="BI706" s="14"/>
      <c r="BJ706" s="14"/>
      <c r="BK706" s="14"/>
      <c r="BL706" s="14"/>
      <c r="BM706" s="14"/>
      <c r="BN706" s="14"/>
      <c r="BO706" s="14"/>
      <c r="BP706" s="14"/>
      <c r="BQ706" s="14"/>
      <c r="BR706" s="14">
        <v>0</v>
      </c>
      <c r="BS706" s="14">
        <v>0</v>
      </c>
      <c r="BT706" s="14">
        <v>1600</v>
      </c>
      <c r="BU706" s="14">
        <v>1600</v>
      </c>
      <c r="BV706" s="14">
        <v>780</v>
      </c>
      <c r="BW706" s="14">
        <f t="shared" si="1880"/>
        <v>390</v>
      </c>
      <c r="BX706" s="14">
        <v>130</v>
      </c>
      <c r="BY706" s="14">
        <v>130</v>
      </c>
      <c r="BZ706" s="14">
        <v>130</v>
      </c>
      <c r="CA706" s="14">
        <f t="shared" si="1969"/>
        <v>1170</v>
      </c>
      <c r="CB706" s="122">
        <f t="shared" si="1980"/>
        <v>73.125</v>
      </c>
    </row>
    <row r="707" spans="1:80" x14ac:dyDescent="0.25">
      <c r="A707" s="1" t="s">
        <v>238</v>
      </c>
      <c r="B707" s="1" t="s">
        <v>162</v>
      </c>
      <c r="C707" s="1" t="s">
        <v>28</v>
      </c>
      <c r="D707" s="82" t="s">
        <v>351</v>
      </c>
      <c r="E707" s="82" t="s">
        <v>50</v>
      </c>
      <c r="F707" s="79" t="s">
        <v>1</v>
      </c>
      <c r="G707" s="13" t="s">
        <v>1</v>
      </c>
      <c r="H707" s="2" t="s">
        <v>51</v>
      </c>
      <c r="I707" s="12">
        <f>SUM(I708:I710)</f>
        <v>14529</v>
      </c>
      <c r="J707" s="12">
        <f t="shared" si="1968"/>
        <v>14990</v>
      </c>
      <c r="K707" s="12">
        <f t="shared" ref="K707" si="2009">SUM(K708:K710)</f>
        <v>14990</v>
      </c>
      <c r="L707" s="12">
        <f t="shared" si="1971"/>
        <v>0</v>
      </c>
      <c r="M707" s="12">
        <f t="shared" ref="M707:Q707" si="2010">SUM(M708:M710)</f>
        <v>0</v>
      </c>
      <c r="N707" s="12">
        <f t="shared" si="2010"/>
        <v>0</v>
      </c>
      <c r="O707" s="12">
        <f t="shared" si="2010"/>
        <v>0</v>
      </c>
      <c r="P707" s="12">
        <f t="shared" si="2010"/>
        <v>0</v>
      </c>
      <c r="Q707" s="12">
        <f t="shared" si="2010"/>
        <v>0</v>
      </c>
      <c r="R707" s="12">
        <f t="shared" ref="R707:AG707" si="2011">SUM(R708:R710)</f>
        <v>0</v>
      </c>
      <c r="S707" s="12">
        <f t="shared" si="2011"/>
        <v>0</v>
      </c>
      <c r="T707" s="12">
        <f t="shared" si="2011"/>
        <v>0</v>
      </c>
      <c r="U707" s="12">
        <f t="shared" si="2011"/>
        <v>0</v>
      </c>
      <c r="V707" s="12">
        <f t="shared" si="2011"/>
        <v>0</v>
      </c>
      <c r="W707" s="12">
        <f t="shared" si="2011"/>
        <v>0</v>
      </c>
      <c r="X707" s="12">
        <f t="shared" si="2011"/>
        <v>0</v>
      </c>
      <c r="Y707" s="12">
        <f t="shared" si="2011"/>
        <v>0</v>
      </c>
      <c r="Z707" s="12">
        <f t="shared" si="2011"/>
        <v>0</v>
      </c>
      <c r="AA707" s="12">
        <f t="shared" si="2011"/>
        <v>0</v>
      </c>
      <c r="AB707" s="12">
        <f t="shared" si="2011"/>
        <v>0</v>
      </c>
      <c r="AC707" s="12">
        <f t="shared" si="2011"/>
        <v>0</v>
      </c>
      <c r="AD707" s="12">
        <f t="shared" si="2011"/>
        <v>0</v>
      </c>
      <c r="AE707" s="12">
        <f t="shared" si="2011"/>
        <v>0</v>
      </c>
      <c r="AF707" s="12">
        <f t="shared" si="2011"/>
        <v>0</v>
      </c>
      <c r="AG707" s="12">
        <f t="shared" si="2011"/>
        <v>0</v>
      </c>
      <c r="AH707" s="12">
        <v>0</v>
      </c>
      <c r="AI707" s="12">
        <v>0</v>
      </c>
      <c r="AJ707" s="12">
        <f t="shared" ref="AJ707:AY707" si="2012">SUM(AJ708:AJ710)</f>
        <v>0</v>
      </c>
      <c r="AK707" s="12">
        <f t="shared" si="2012"/>
        <v>0</v>
      </c>
      <c r="AL707" s="12">
        <f t="shared" si="2012"/>
        <v>0</v>
      </c>
      <c r="AM707" s="12">
        <f t="shared" si="2012"/>
        <v>0</v>
      </c>
      <c r="AN707" s="12">
        <f t="shared" si="2012"/>
        <v>0</v>
      </c>
      <c r="AO707" s="12">
        <f t="shared" si="2012"/>
        <v>0</v>
      </c>
      <c r="AP707" s="12">
        <f t="shared" si="2012"/>
        <v>0</v>
      </c>
      <c r="AQ707" s="12">
        <f t="shared" si="2012"/>
        <v>0</v>
      </c>
      <c r="AR707" s="12">
        <f t="shared" si="2012"/>
        <v>0</v>
      </c>
      <c r="AS707" s="12">
        <f t="shared" si="2012"/>
        <v>0</v>
      </c>
      <c r="AT707" s="12">
        <f t="shared" si="2012"/>
        <v>0</v>
      </c>
      <c r="AU707" s="12">
        <f t="shared" si="2012"/>
        <v>0</v>
      </c>
      <c r="AV707" s="12">
        <f t="shared" si="2012"/>
        <v>0</v>
      </c>
      <c r="AW707" s="12">
        <f t="shared" si="2012"/>
        <v>0</v>
      </c>
      <c r="AX707" s="12">
        <f t="shared" si="2012"/>
        <v>0</v>
      </c>
      <c r="AY707" s="12">
        <f t="shared" si="2012"/>
        <v>0</v>
      </c>
      <c r="AZ707" s="12">
        <v>0</v>
      </c>
      <c r="BA707" s="12">
        <v>0</v>
      </c>
      <c r="BB707" s="12">
        <f t="shared" ref="BB707:BQ707" si="2013">SUM(BB708:BB710)</f>
        <v>0</v>
      </c>
      <c r="BC707" s="12">
        <f t="shared" si="2013"/>
        <v>12</v>
      </c>
      <c r="BD707" s="12">
        <f t="shared" si="2013"/>
        <v>0</v>
      </c>
      <c r="BE707" s="12">
        <f t="shared" si="2013"/>
        <v>0</v>
      </c>
      <c r="BF707" s="12">
        <f t="shared" si="2013"/>
        <v>0</v>
      </c>
      <c r="BG707" s="12">
        <f t="shared" si="2013"/>
        <v>0</v>
      </c>
      <c r="BH707" s="12">
        <f t="shared" si="2013"/>
        <v>12</v>
      </c>
      <c r="BI707" s="12">
        <f t="shared" si="2013"/>
        <v>0</v>
      </c>
      <c r="BJ707" s="12">
        <f t="shared" si="2013"/>
        <v>0</v>
      </c>
      <c r="BK707" s="12">
        <f t="shared" si="2013"/>
        <v>12</v>
      </c>
      <c r="BL707" s="12">
        <f t="shared" si="2013"/>
        <v>0</v>
      </c>
      <c r="BM707" s="12">
        <f t="shared" si="2013"/>
        <v>0</v>
      </c>
      <c r="BN707" s="12">
        <f t="shared" si="2013"/>
        <v>0</v>
      </c>
      <c r="BO707" s="12">
        <f t="shared" si="2013"/>
        <v>0</v>
      </c>
      <c r="BP707" s="12">
        <f t="shared" si="2013"/>
        <v>0</v>
      </c>
      <c r="BQ707" s="12">
        <f t="shared" si="2013"/>
        <v>0</v>
      </c>
      <c r="BR707" s="12">
        <v>12</v>
      </c>
      <c r="BS707" s="12">
        <v>0</v>
      </c>
      <c r="BT707" s="12">
        <f t="shared" ref="BT707:BZ707" si="2014">SUM(BT708:BT710)</f>
        <v>35194</v>
      </c>
      <c r="BU707" s="12">
        <f t="shared" si="2014"/>
        <v>71194</v>
      </c>
      <c r="BV707" s="12">
        <f t="shared" si="2014"/>
        <v>43394</v>
      </c>
      <c r="BW707" s="12">
        <f t="shared" si="2014"/>
        <v>20660</v>
      </c>
      <c r="BX707" s="12">
        <f t="shared" si="2014"/>
        <v>20220</v>
      </c>
      <c r="BY707" s="12">
        <f t="shared" si="2014"/>
        <v>220</v>
      </c>
      <c r="BZ707" s="12">
        <f t="shared" si="2014"/>
        <v>220</v>
      </c>
      <c r="CA707" s="12">
        <f t="shared" si="1969"/>
        <v>64054</v>
      </c>
      <c r="CB707" s="124">
        <f t="shared" si="1980"/>
        <v>89.971064977385737</v>
      </c>
    </row>
    <row r="708" spans="1:80" x14ac:dyDescent="0.25">
      <c r="A708" s="4" t="s">
        <v>238</v>
      </c>
      <c r="B708" s="4" t="s">
        <v>162</v>
      </c>
      <c r="C708" s="4" t="s">
        <v>28</v>
      </c>
      <c r="D708" s="79" t="s">
        <v>351</v>
      </c>
      <c r="E708" s="89">
        <v>6139</v>
      </c>
      <c r="F708" s="79"/>
      <c r="G708" s="74" t="s">
        <v>1890</v>
      </c>
      <c r="H708" s="13" t="s">
        <v>51</v>
      </c>
      <c r="I708" s="14">
        <v>12342</v>
      </c>
      <c r="J708" s="14">
        <f t="shared" si="1968"/>
        <v>12342</v>
      </c>
      <c r="K708" s="14">
        <v>12342</v>
      </c>
      <c r="L708" s="14">
        <f t="shared" si="1971"/>
        <v>0</v>
      </c>
      <c r="M708" s="14">
        <v>0</v>
      </c>
      <c r="N708" s="14">
        <v>0</v>
      </c>
      <c r="O708" s="14">
        <v>0</v>
      </c>
      <c r="P708" s="14">
        <v>0</v>
      </c>
      <c r="Q708" s="14">
        <v>0</v>
      </c>
      <c r="R708" s="14">
        <v>0</v>
      </c>
      <c r="S708" s="14"/>
      <c r="T708" s="14"/>
      <c r="U708" s="14"/>
      <c r="V708" s="14"/>
      <c r="W708" s="14"/>
      <c r="X708" s="14">
        <f t="shared" si="1887"/>
        <v>0</v>
      </c>
      <c r="Y708" s="14"/>
      <c r="Z708" s="14"/>
      <c r="AA708" s="14"/>
      <c r="AB708" s="14"/>
      <c r="AC708" s="14"/>
      <c r="AD708" s="14"/>
      <c r="AE708" s="14"/>
      <c r="AF708" s="14"/>
      <c r="AG708" s="14"/>
      <c r="AH708" s="14">
        <v>0</v>
      </c>
      <c r="AI708" s="14">
        <v>0</v>
      </c>
      <c r="AJ708" s="14">
        <v>0</v>
      </c>
      <c r="AK708" s="14"/>
      <c r="AL708" s="14"/>
      <c r="AM708" s="14"/>
      <c r="AN708" s="14"/>
      <c r="AO708" s="14"/>
      <c r="AP708" s="14">
        <f t="shared" si="1888"/>
        <v>0</v>
      </c>
      <c r="AQ708" s="14"/>
      <c r="AR708" s="14"/>
      <c r="AS708" s="14"/>
      <c r="AT708" s="14"/>
      <c r="AU708" s="14"/>
      <c r="AV708" s="14"/>
      <c r="AW708" s="14"/>
      <c r="AX708" s="14"/>
      <c r="AY708" s="14"/>
      <c r="AZ708" s="14">
        <v>0</v>
      </c>
      <c r="BA708" s="14">
        <v>0</v>
      </c>
      <c r="BB708" s="14">
        <v>0</v>
      </c>
      <c r="BC708" s="14"/>
      <c r="BD708" s="14"/>
      <c r="BE708" s="14"/>
      <c r="BF708" s="14"/>
      <c r="BG708" s="14"/>
      <c r="BH708" s="14">
        <f t="shared" si="1889"/>
        <v>0</v>
      </c>
      <c r="BI708" s="14"/>
      <c r="BJ708" s="14"/>
      <c r="BK708" s="14"/>
      <c r="BL708" s="14"/>
      <c r="BM708" s="14"/>
      <c r="BN708" s="14"/>
      <c r="BO708" s="14"/>
      <c r="BP708" s="14"/>
      <c r="BQ708" s="14"/>
      <c r="BR708" s="14">
        <v>0</v>
      </c>
      <c r="BS708" s="14">
        <v>0</v>
      </c>
      <c r="BT708" s="14">
        <v>32342</v>
      </c>
      <c r="BU708" s="14">
        <v>68342</v>
      </c>
      <c r="BV708" s="14">
        <v>42000</v>
      </c>
      <c r="BW708" s="14">
        <f t="shared" si="1880"/>
        <v>20000</v>
      </c>
      <c r="BX708" s="14">
        <v>20000</v>
      </c>
      <c r="BY708" s="14"/>
      <c r="BZ708" s="14"/>
      <c r="CA708" s="14">
        <f t="shared" si="1969"/>
        <v>62000</v>
      </c>
      <c r="CB708" s="122">
        <f t="shared" si="1980"/>
        <v>90.720201340317814</v>
      </c>
    </row>
    <row r="709" spans="1:80" ht="22.5" x14ac:dyDescent="0.25">
      <c r="A709" s="4" t="s">
        <v>238</v>
      </c>
      <c r="B709" s="4" t="s">
        <v>162</v>
      </c>
      <c r="C709" s="4" t="s">
        <v>28</v>
      </c>
      <c r="D709" s="79" t="s">
        <v>351</v>
      </c>
      <c r="E709" s="89">
        <v>6139</v>
      </c>
      <c r="F709" s="79" t="s">
        <v>358</v>
      </c>
      <c r="G709" s="74" t="s">
        <v>1890</v>
      </c>
      <c r="H709" s="13" t="s">
        <v>59</v>
      </c>
      <c r="I709" s="14">
        <v>2087</v>
      </c>
      <c r="J709" s="14">
        <f t="shared" si="1968"/>
        <v>2548</v>
      </c>
      <c r="K709" s="14">
        <v>2548</v>
      </c>
      <c r="L709" s="14">
        <f t="shared" si="1971"/>
        <v>0</v>
      </c>
      <c r="M709" s="14">
        <v>0</v>
      </c>
      <c r="N709" s="14">
        <v>0</v>
      </c>
      <c r="O709" s="14">
        <v>0</v>
      </c>
      <c r="P709" s="14">
        <v>0</v>
      </c>
      <c r="Q709" s="14">
        <v>0</v>
      </c>
      <c r="R709" s="14">
        <v>0</v>
      </c>
      <c r="S709" s="14"/>
      <c r="T709" s="14"/>
      <c r="U709" s="14"/>
      <c r="V709" s="14"/>
      <c r="W709" s="14"/>
      <c r="X709" s="14">
        <f t="shared" si="1887"/>
        <v>0</v>
      </c>
      <c r="Y709" s="14"/>
      <c r="Z709" s="14"/>
      <c r="AA709" s="14"/>
      <c r="AB709" s="14"/>
      <c r="AC709" s="14"/>
      <c r="AD709" s="14"/>
      <c r="AE709" s="14"/>
      <c r="AF709" s="14"/>
      <c r="AG709" s="14"/>
      <c r="AH709" s="14">
        <v>0</v>
      </c>
      <c r="AI709" s="14">
        <v>0</v>
      </c>
      <c r="AJ709" s="14">
        <v>0</v>
      </c>
      <c r="AK709" s="14"/>
      <c r="AL709" s="14"/>
      <c r="AM709" s="14"/>
      <c r="AN709" s="14"/>
      <c r="AO709" s="14"/>
      <c r="AP709" s="14">
        <f t="shared" si="1888"/>
        <v>0</v>
      </c>
      <c r="AQ709" s="14"/>
      <c r="AR709" s="14"/>
      <c r="AS709" s="14"/>
      <c r="AT709" s="14"/>
      <c r="AU709" s="14"/>
      <c r="AV709" s="14"/>
      <c r="AW709" s="14"/>
      <c r="AX709" s="14"/>
      <c r="AY709" s="14"/>
      <c r="AZ709" s="14">
        <v>0</v>
      </c>
      <c r="BA709" s="14">
        <v>0</v>
      </c>
      <c r="BB709" s="14">
        <v>0</v>
      </c>
      <c r="BC709" s="14">
        <v>12</v>
      </c>
      <c r="BD709" s="14"/>
      <c r="BE709" s="14"/>
      <c r="BF709" s="14"/>
      <c r="BG709" s="14"/>
      <c r="BH709" s="14">
        <f t="shared" si="1889"/>
        <v>12</v>
      </c>
      <c r="BI709" s="14"/>
      <c r="BJ709" s="14"/>
      <c r="BK709" s="14">
        <v>12</v>
      </c>
      <c r="BL709" s="14"/>
      <c r="BM709" s="14"/>
      <c r="BN709" s="14"/>
      <c r="BO709" s="14"/>
      <c r="BP709" s="14"/>
      <c r="BQ709" s="14"/>
      <c r="BR709" s="14">
        <v>12</v>
      </c>
      <c r="BS709" s="14">
        <v>0</v>
      </c>
      <c r="BT709" s="14">
        <v>2752</v>
      </c>
      <c r="BU709" s="14">
        <v>2752</v>
      </c>
      <c r="BV709" s="14">
        <v>1394</v>
      </c>
      <c r="BW709" s="14">
        <f t="shared" si="1880"/>
        <v>660</v>
      </c>
      <c r="BX709" s="14">
        <v>220</v>
      </c>
      <c r="BY709" s="14">
        <v>220</v>
      </c>
      <c r="BZ709" s="14">
        <v>220</v>
      </c>
      <c r="CA709" s="14">
        <f t="shared" si="1969"/>
        <v>2054</v>
      </c>
      <c r="CB709" s="122">
        <f t="shared" si="1980"/>
        <v>74.636627906976756</v>
      </c>
    </row>
    <row r="710" spans="1:80" ht="22.5" x14ac:dyDescent="0.25">
      <c r="A710" s="4" t="s">
        <v>238</v>
      </c>
      <c r="B710" s="4" t="s">
        <v>162</v>
      </c>
      <c r="C710" s="4" t="s">
        <v>28</v>
      </c>
      <c r="D710" s="79" t="s">
        <v>351</v>
      </c>
      <c r="E710" s="89">
        <v>6139</v>
      </c>
      <c r="F710" s="79" t="s">
        <v>359</v>
      </c>
      <c r="G710" s="74" t="s">
        <v>1890</v>
      </c>
      <c r="H710" s="13" t="s">
        <v>65</v>
      </c>
      <c r="I710" s="14">
        <v>100</v>
      </c>
      <c r="J710" s="14">
        <f t="shared" si="1968"/>
        <v>100</v>
      </c>
      <c r="K710" s="14">
        <v>100</v>
      </c>
      <c r="L710" s="14">
        <f t="shared" si="1971"/>
        <v>0</v>
      </c>
      <c r="M710" s="14">
        <v>0</v>
      </c>
      <c r="N710" s="14">
        <v>0</v>
      </c>
      <c r="O710" s="14">
        <v>0</v>
      </c>
      <c r="P710" s="14">
        <v>0</v>
      </c>
      <c r="Q710" s="14">
        <v>0</v>
      </c>
      <c r="R710" s="14">
        <v>0</v>
      </c>
      <c r="S710" s="14"/>
      <c r="T710" s="14"/>
      <c r="U710" s="14"/>
      <c r="V710" s="14"/>
      <c r="W710" s="14"/>
      <c r="X710" s="14">
        <f t="shared" si="1887"/>
        <v>0</v>
      </c>
      <c r="Y710" s="14"/>
      <c r="Z710" s="14"/>
      <c r="AA710" s="14"/>
      <c r="AB710" s="14"/>
      <c r="AC710" s="14"/>
      <c r="AD710" s="14"/>
      <c r="AE710" s="14"/>
      <c r="AF710" s="14"/>
      <c r="AG710" s="14"/>
      <c r="AH710" s="14">
        <v>0</v>
      </c>
      <c r="AI710" s="14">
        <v>0</v>
      </c>
      <c r="AJ710" s="14">
        <v>0</v>
      </c>
      <c r="AK710" s="14"/>
      <c r="AL710" s="14"/>
      <c r="AM710" s="14"/>
      <c r="AN710" s="14"/>
      <c r="AO710" s="14"/>
      <c r="AP710" s="14">
        <f t="shared" si="1888"/>
        <v>0</v>
      </c>
      <c r="AQ710" s="14"/>
      <c r="AR710" s="14"/>
      <c r="AS710" s="14"/>
      <c r="AT710" s="14"/>
      <c r="AU710" s="14"/>
      <c r="AV710" s="14"/>
      <c r="AW710" s="14"/>
      <c r="AX710" s="14"/>
      <c r="AY710" s="14"/>
      <c r="AZ710" s="14">
        <v>0</v>
      </c>
      <c r="BA710" s="14">
        <v>0</v>
      </c>
      <c r="BB710" s="14">
        <v>0</v>
      </c>
      <c r="BC710" s="14"/>
      <c r="BD710" s="14"/>
      <c r="BE710" s="14"/>
      <c r="BF710" s="14"/>
      <c r="BG710" s="14"/>
      <c r="BH710" s="14">
        <f t="shared" si="1889"/>
        <v>0</v>
      </c>
      <c r="BI710" s="14"/>
      <c r="BJ710" s="14"/>
      <c r="BK710" s="14"/>
      <c r="BL710" s="14"/>
      <c r="BM710" s="14"/>
      <c r="BN710" s="14"/>
      <c r="BO710" s="14"/>
      <c r="BP710" s="14"/>
      <c r="BQ710" s="14"/>
      <c r="BR710" s="14">
        <v>0</v>
      </c>
      <c r="BS710" s="14">
        <v>0</v>
      </c>
      <c r="BT710" s="14">
        <v>100</v>
      </c>
      <c r="BU710" s="14">
        <v>100</v>
      </c>
      <c r="BV710" s="14">
        <v>0</v>
      </c>
      <c r="BW710" s="14">
        <f t="shared" si="1880"/>
        <v>0</v>
      </c>
      <c r="BX710" s="14">
        <v>0</v>
      </c>
      <c r="BY710" s="14">
        <v>0</v>
      </c>
      <c r="BZ710" s="14">
        <v>0</v>
      </c>
      <c r="CA710" s="14">
        <f t="shared" si="1969"/>
        <v>0</v>
      </c>
      <c r="CB710" s="122">
        <f t="shared" si="1980"/>
        <v>0</v>
      </c>
    </row>
    <row r="711" spans="1:80" ht="22.5" x14ac:dyDescent="0.25">
      <c r="A711" s="1" t="s">
        <v>1</v>
      </c>
      <c r="B711" s="1" t="s">
        <v>1</v>
      </c>
      <c r="C711" s="1" t="s">
        <v>1</v>
      </c>
      <c r="D711" s="78" t="s">
        <v>1</v>
      </c>
      <c r="E711" s="78" t="s">
        <v>1</v>
      </c>
      <c r="F711" s="78" t="s">
        <v>1</v>
      </c>
      <c r="G711" s="2" t="s">
        <v>1</v>
      </c>
      <c r="H711" s="10" t="s">
        <v>66</v>
      </c>
      <c r="I711" s="11">
        <f>SUM(I712)</f>
        <v>100</v>
      </c>
      <c r="J711" s="11">
        <f t="shared" si="1968"/>
        <v>100</v>
      </c>
      <c r="K711" s="11">
        <f t="shared" ref="K711:Q712" si="2015">SUM(K712)</f>
        <v>100</v>
      </c>
      <c r="L711" s="11">
        <f t="shared" si="1971"/>
        <v>0</v>
      </c>
      <c r="M711" s="11">
        <f t="shared" si="2015"/>
        <v>0</v>
      </c>
      <c r="N711" s="11">
        <f t="shared" si="2015"/>
        <v>0</v>
      </c>
      <c r="O711" s="11">
        <f t="shared" si="2015"/>
        <v>0</v>
      </c>
      <c r="P711" s="11">
        <f t="shared" si="2015"/>
        <v>0</v>
      </c>
      <c r="Q711" s="11">
        <f t="shared" si="2015"/>
        <v>0</v>
      </c>
      <c r="R711" s="11">
        <f t="shared" ref="R711:AG712" si="2016">SUM(R712)</f>
        <v>0</v>
      </c>
      <c r="S711" s="11">
        <f t="shared" si="2016"/>
        <v>0</v>
      </c>
      <c r="T711" s="11">
        <f t="shared" si="2016"/>
        <v>0</v>
      </c>
      <c r="U711" s="11">
        <f t="shared" si="2016"/>
        <v>0</v>
      </c>
      <c r="V711" s="11">
        <f t="shared" si="2016"/>
        <v>0</v>
      </c>
      <c r="W711" s="11">
        <f t="shared" si="2016"/>
        <v>0</v>
      </c>
      <c r="X711" s="11">
        <f t="shared" si="2016"/>
        <v>0</v>
      </c>
      <c r="Y711" s="11">
        <f t="shared" si="2016"/>
        <v>0</v>
      </c>
      <c r="Z711" s="11">
        <f t="shared" si="2016"/>
        <v>0</v>
      </c>
      <c r="AA711" s="11">
        <f t="shared" si="2016"/>
        <v>0</v>
      </c>
      <c r="AB711" s="11">
        <f t="shared" si="2016"/>
        <v>0</v>
      </c>
      <c r="AC711" s="11">
        <f t="shared" si="2016"/>
        <v>0</v>
      </c>
      <c r="AD711" s="11">
        <f t="shared" si="2016"/>
        <v>0</v>
      </c>
      <c r="AE711" s="11">
        <f t="shared" si="2016"/>
        <v>0</v>
      </c>
      <c r="AF711" s="11">
        <f t="shared" si="2016"/>
        <v>0</v>
      </c>
      <c r="AG711" s="11">
        <f t="shared" si="2016"/>
        <v>0</v>
      </c>
      <c r="AH711" s="11">
        <v>0</v>
      </c>
      <c r="AI711" s="11">
        <v>0</v>
      </c>
      <c r="AJ711" s="11">
        <f t="shared" ref="AJ711:AY712" si="2017">SUM(AJ712)</f>
        <v>0</v>
      </c>
      <c r="AK711" s="11">
        <f t="shared" si="2017"/>
        <v>0</v>
      </c>
      <c r="AL711" s="11">
        <f t="shared" si="2017"/>
        <v>0</v>
      </c>
      <c r="AM711" s="11">
        <f t="shared" si="2017"/>
        <v>0</v>
      </c>
      <c r="AN711" s="11">
        <f t="shared" si="2017"/>
        <v>0</v>
      </c>
      <c r="AO711" s="11">
        <f t="shared" si="2017"/>
        <v>0</v>
      </c>
      <c r="AP711" s="11">
        <f t="shared" si="2017"/>
        <v>0</v>
      </c>
      <c r="AQ711" s="11">
        <f t="shared" si="2017"/>
        <v>0</v>
      </c>
      <c r="AR711" s="11">
        <f t="shared" si="2017"/>
        <v>0</v>
      </c>
      <c r="AS711" s="11">
        <f t="shared" si="2017"/>
        <v>0</v>
      </c>
      <c r="AT711" s="11">
        <f t="shared" si="2017"/>
        <v>0</v>
      </c>
      <c r="AU711" s="11">
        <f t="shared" si="2017"/>
        <v>0</v>
      </c>
      <c r="AV711" s="11">
        <f t="shared" si="2017"/>
        <v>0</v>
      </c>
      <c r="AW711" s="11">
        <f t="shared" si="2017"/>
        <v>0</v>
      </c>
      <c r="AX711" s="11">
        <f t="shared" si="2017"/>
        <v>0</v>
      </c>
      <c r="AY711" s="11">
        <f t="shared" si="2017"/>
        <v>0</v>
      </c>
      <c r="AZ711" s="11">
        <v>0</v>
      </c>
      <c r="BA711" s="11">
        <v>0</v>
      </c>
      <c r="BB711" s="11">
        <f t="shared" ref="BB711:BQ712" si="2018">SUM(BB712)</f>
        <v>0</v>
      </c>
      <c r="BC711" s="11">
        <f t="shared" si="2018"/>
        <v>0</v>
      </c>
      <c r="BD711" s="11">
        <f t="shared" si="2018"/>
        <v>0</v>
      </c>
      <c r="BE711" s="11">
        <f t="shared" si="2018"/>
        <v>0</v>
      </c>
      <c r="BF711" s="11">
        <f t="shared" si="2018"/>
        <v>0</v>
      </c>
      <c r="BG711" s="11">
        <f t="shared" si="2018"/>
        <v>0</v>
      </c>
      <c r="BH711" s="11">
        <f t="shared" si="2018"/>
        <v>0</v>
      </c>
      <c r="BI711" s="11">
        <f t="shared" si="2018"/>
        <v>0</v>
      </c>
      <c r="BJ711" s="11">
        <f t="shared" si="2018"/>
        <v>0</v>
      </c>
      <c r="BK711" s="11">
        <f t="shared" si="2018"/>
        <v>0</v>
      </c>
      <c r="BL711" s="11">
        <f t="shared" si="2018"/>
        <v>0</v>
      </c>
      <c r="BM711" s="11">
        <f t="shared" si="2018"/>
        <v>0</v>
      </c>
      <c r="BN711" s="11">
        <f t="shared" si="2018"/>
        <v>0</v>
      </c>
      <c r="BO711" s="11">
        <f t="shared" si="2018"/>
        <v>0</v>
      </c>
      <c r="BP711" s="11">
        <f t="shared" si="2018"/>
        <v>0</v>
      </c>
      <c r="BQ711" s="11">
        <f t="shared" si="2018"/>
        <v>0</v>
      </c>
      <c r="BR711" s="11">
        <v>0</v>
      </c>
      <c r="BS711" s="11">
        <v>0</v>
      </c>
      <c r="BT711" s="11">
        <f t="shared" ref="BT711:BZ712" si="2019">SUM(BT712)</f>
        <v>100</v>
      </c>
      <c r="BU711" s="11">
        <f t="shared" si="2019"/>
        <v>100</v>
      </c>
      <c r="BV711" s="11">
        <f t="shared" si="2019"/>
        <v>0</v>
      </c>
      <c r="BW711" s="11">
        <f t="shared" si="2019"/>
        <v>0</v>
      </c>
      <c r="BX711" s="11">
        <f t="shared" si="2019"/>
        <v>0</v>
      </c>
      <c r="BY711" s="11">
        <f t="shared" si="2019"/>
        <v>0</v>
      </c>
      <c r="BZ711" s="11">
        <f t="shared" si="2019"/>
        <v>0</v>
      </c>
      <c r="CA711" s="11">
        <f t="shared" si="1969"/>
        <v>0</v>
      </c>
      <c r="CB711" s="123">
        <f t="shared" si="1980"/>
        <v>0</v>
      </c>
    </row>
    <row r="712" spans="1:80" x14ac:dyDescent="0.25">
      <c r="A712" s="4" t="s">
        <v>238</v>
      </c>
      <c r="B712" s="4" t="s">
        <v>162</v>
      </c>
      <c r="C712" s="4" t="s">
        <v>28</v>
      </c>
      <c r="D712" s="79" t="s">
        <v>351</v>
      </c>
      <c r="E712" s="78" t="s">
        <v>67</v>
      </c>
      <c r="F712" s="78" t="s">
        <v>1</v>
      </c>
      <c r="G712" s="2" t="s">
        <v>1</v>
      </c>
      <c r="H712" s="2" t="s">
        <v>68</v>
      </c>
      <c r="I712" s="12">
        <f>SUM(I713)</f>
        <v>100</v>
      </c>
      <c r="J712" s="12">
        <f t="shared" si="1968"/>
        <v>100</v>
      </c>
      <c r="K712" s="12">
        <f t="shared" si="2015"/>
        <v>100</v>
      </c>
      <c r="L712" s="12">
        <f t="shared" si="1971"/>
        <v>0</v>
      </c>
      <c r="M712" s="12">
        <f t="shared" si="2015"/>
        <v>0</v>
      </c>
      <c r="N712" s="12">
        <f t="shared" si="2015"/>
        <v>0</v>
      </c>
      <c r="O712" s="12">
        <f t="shared" si="2015"/>
        <v>0</v>
      </c>
      <c r="P712" s="12">
        <f t="shared" si="2015"/>
        <v>0</v>
      </c>
      <c r="Q712" s="12">
        <f t="shared" si="2015"/>
        <v>0</v>
      </c>
      <c r="R712" s="12">
        <f t="shared" si="2016"/>
        <v>0</v>
      </c>
      <c r="S712" s="12">
        <f t="shared" ref="S712:AG712" si="2020">SUM(S713)</f>
        <v>0</v>
      </c>
      <c r="T712" s="12">
        <f t="shared" si="2020"/>
        <v>0</v>
      </c>
      <c r="U712" s="12">
        <f t="shared" si="2020"/>
        <v>0</v>
      </c>
      <c r="V712" s="12">
        <f t="shared" si="2020"/>
        <v>0</v>
      </c>
      <c r="W712" s="12">
        <f t="shared" si="2020"/>
        <v>0</v>
      </c>
      <c r="X712" s="12">
        <f t="shared" si="2020"/>
        <v>0</v>
      </c>
      <c r="Y712" s="12">
        <f t="shared" si="2020"/>
        <v>0</v>
      </c>
      <c r="Z712" s="12">
        <f t="shared" si="2020"/>
        <v>0</v>
      </c>
      <c r="AA712" s="12">
        <f t="shared" si="2020"/>
        <v>0</v>
      </c>
      <c r="AB712" s="12">
        <f t="shared" si="2020"/>
        <v>0</v>
      </c>
      <c r="AC712" s="12">
        <f t="shared" si="2020"/>
        <v>0</v>
      </c>
      <c r="AD712" s="12">
        <f t="shared" si="2020"/>
        <v>0</v>
      </c>
      <c r="AE712" s="12">
        <f t="shared" si="2020"/>
        <v>0</v>
      </c>
      <c r="AF712" s="12">
        <f t="shared" si="2020"/>
        <v>0</v>
      </c>
      <c r="AG712" s="12">
        <f t="shared" si="2020"/>
        <v>0</v>
      </c>
      <c r="AH712" s="12">
        <v>0</v>
      </c>
      <c r="AI712" s="12">
        <v>0</v>
      </c>
      <c r="AJ712" s="12">
        <f t="shared" si="2017"/>
        <v>0</v>
      </c>
      <c r="AK712" s="12">
        <f t="shared" ref="AK712:AY712" si="2021">SUM(AK713)</f>
        <v>0</v>
      </c>
      <c r="AL712" s="12">
        <f t="shared" si="2021"/>
        <v>0</v>
      </c>
      <c r="AM712" s="12">
        <f t="shared" si="2021"/>
        <v>0</v>
      </c>
      <c r="AN712" s="12">
        <f t="shared" si="2021"/>
        <v>0</v>
      </c>
      <c r="AO712" s="12">
        <f t="shared" si="2021"/>
        <v>0</v>
      </c>
      <c r="AP712" s="12">
        <f t="shared" si="2021"/>
        <v>0</v>
      </c>
      <c r="AQ712" s="12">
        <f t="shared" si="2021"/>
        <v>0</v>
      </c>
      <c r="AR712" s="12">
        <f t="shared" si="2021"/>
        <v>0</v>
      </c>
      <c r="AS712" s="12">
        <f t="shared" si="2021"/>
        <v>0</v>
      </c>
      <c r="AT712" s="12">
        <f t="shared" si="2021"/>
        <v>0</v>
      </c>
      <c r="AU712" s="12">
        <f t="shared" si="2021"/>
        <v>0</v>
      </c>
      <c r="AV712" s="12">
        <f t="shared" si="2021"/>
        <v>0</v>
      </c>
      <c r="AW712" s="12">
        <f t="shared" si="2021"/>
        <v>0</v>
      </c>
      <c r="AX712" s="12">
        <f t="shared" si="2021"/>
        <v>0</v>
      </c>
      <c r="AY712" s="12">
        <f t="shared" si="2021"/>
        <v>0</v>
      </c>
      <c r="AZ712" s="12">
        <v>0</v>
      </c>
      <c r="BA712" s="12">
        <v>0</v>
      </c>
      <c r="BB712" s="12">
        <f t="shared" si="2018"/>
        <v>0</v>
      </c>
      <c r="BC712" s="12">
        <f t="shared" ref="BC712:BQ712" si="2022">SUM(BC713)</f>
        <v>0</v>
      </c>
      <c r="BD712" s="12">
        <f t="shared" si="2022"/>
        <v>0</v>
      </c>
      <c r="BE712" s="12">
        <f t="shared" si="2022"/>
        <v>0</v>
      </c>
      <c r="BF712" s="12">
        <f t="shared" si="2022"/>
        <v>0</v>
      </c>
      <c r="BG712" s="12">
        <f t="shared" si="2022"/>
        <v>0</v>
      </c>
      <c r="BH712" s="12">
        <f t="shared" si="2022"/>
        <v>0</v>
      </c>
      <c r="BI712" s="12">
        <f t="shared" si="2022"/>
        <v>0</v>
      </c>
      <c r="BJ712" s="12">
        <f t="shared" si="2022"/>
        <v>0</v>
      </c>
      <c r="BK712" s="12">
        <f t="shared" si="2022"/>
        <v>0</v>
      </c>
      <c r="BL712" s="12">
        <f t="shared" si="2022"/>
        <v>0</v>
      </c>
      <c r="BM712" s="12">
        <f t="shared" si="2022"/>
        <v>0</v>
      </c>
      <c r="BN712" s="12">
        <f t="shared" si="2022"/>
        <v>0</v>
      </c>
      <c r="BO712" s="12">
        <f t="shared" si="2022"/>
        <v>0</v>
      </c>
      <c r="BP712" s="12">
        <f t="shared" si="2022"/>
        <v>0</v>
      </c>
      <c r="BQ712" s="12">
        <f t="shared" si="2022"/>
        <v>0</v>
      </c>
      <c r="BR712" s="12">
        <v>0</v>
      </c>
      <c r="BS712" s="12">
        <v>0</v>
      </c>
      <c r="BT712" s="12">
        <f t="shared" si="2019"/>
        <v>100</v>
      </c>
      <c r="BU712" s="12">
        <f t="shared" si="2019"/>
        <v>100</v>
      </c>
      <c r="BV712" s="12">
        <f t="shared" si="2019"/>
        <v>0</v>
      </c>
      <c r="BW712" s="12">
        <f t="shared" si="2019"/>
        <v>0</v>
      </c>
      <c r="BX712" s="12">
        <f t="shared" si="2019"/>
        <v>0</v>
      </c>
      <c r="BY712" s="12">
        <f t="shared" si="2019"/>
        <v>0</v>
      </c>
      <c r="BZ712" s="12">
        <f t="shared" si="2019"/>
        <v>0</v>
      </c>
      <c r="CA712" s="12">
        <f t="shared" si="1969"/>
        <v>0</v>
      </c>
      <c r="CB712" s="124">
        <f t="shared" si="1980"/>
        <v>0</v>
      </c>
    </row>
    <row r="713" spans="1:80" x14ac:dyDescent="0.25">
      <c r="A713" s="4" t="s">
        <v>238</v>
      </c>
      <c r="B713" s="4" t="s">
        <v>162</v>
      </c>
      <c r="C713" s="4" t="s">
        <v>28</v>
      </c>
      <c r="D713" s="79" t="s">
        <v>351</v>
      </c>
      <c r="E713" s="89">
        <v>6148</v>
      </c>
      <c r="F713" s="79"/>
      <c r="G713" s="74" t="s">
        <v>1890</v>
      </c>
      <c r="H713" s="13" t="s">
        <v>76</v>
      </c>
      <c r="I713" s="14">
        <v>100</v>
      </c>
      <c r="J713" s="14">
        <f t="shared" si="1968"/>
        <v>100</v>
      </c>
      <c r="K713" s="14">
        <v>100</v>
      </c>
      <c r="L713" s="14">
        <f t="shared" si="1971"/>
        <v>0</v>
      </c>
      <c r="M713" s="14">
        <v>0</v>
      </c>
      <c r="N713" s="14">
        <v>0</v>
      </c>
      <c r="O713" s="14">
        <v>0</v>
      </c>
      <c r="P713" s="14">
        <v>0</v>
      </c>
      <c r="Q713" s="14">
        <v>0</v>
      </c>
      <c r="R713" s="14">
        <v>0</v>
      </c>
      <c r="S713" s="14"/>
      <c r="T713" s="14"/>
      <c r="U713" s="14"/>
      <c r="V713" s="14"/>
      <c r="W713" s="14"/>
      <c r="X713" s="14">
        <f t="shared" si="1887"/>
        <v>0</v>
      </c>
      <c r="Y713" s="14"/>
      <c r="Z713" s="14"/>
      <c r="AA713" s="14"/>
      <c r="AB713" s="14"/>
      <c r="AC713" s="14"/>
      <c r="AD713" s="14"/>
      <c r="AE713" s="14"/>
      <c r="AF713" s="14"/>
      <c r="AG713" s="14"/>
      <c r="AH713" s="14">
        <v>0</v>
      </c>
      <c r="AI713" s="14">
        <v>0</v>
      </c>
      <c r="AJ713" s="14">
        <v>0</v>
      </c>
      <c r="AK713" s="14"/>
      <c r="AL713" s="14"/>
      <c r="AM713" s="14"/>
      <c r="AN713" s="14"/>
      <c r="AO713" s="14"/>
      <c r="AP713" s="14">
        <f t="shared" si="1888"/>
        <v>0</v>
      </c>
      <c r="AQ713" s="14"/>
      <c r="AR713" s="14"/>
      <c r="AS713" s="14"/>
      <c r="AT713" s="14"/>
      <c r="AU713" s="14"/>
      <c r="AV713" s="14"/>
      <c r="AW713" s="14"/>
      <c r="AX713" s="14"/>
      <c r="AY713" s="14"/>
      <c r="AZ713" s="14">
        <v>0</v>
      </c>
      <c r="BA713" s="14">
        <v>0</v>
      </c>
      <c r="BB713" s="14">
        <v>0</v>
      </c>
      <c r="BC713" s="14"/>
      <c r="BD713" s="14"/>
      <c r="BE713" s="14"/>
      <c r="BF713" s="14"/>
      <c r="BG713" s="14"/>
      <c r="BH713" s="14">
        <f t="shared" si="1889"/>
        <v>0</v>
      </c>
      <c r="BI713" s="14"/>
      <c r="BJ713" s="14"/>
      <c r="BK713" s="14"/>
      <c r="BL713" s="14"/>
      <c r="BM713" s="14"/>
      <c r="BN713" s="14"/>
      <c r="BO713" s="14"/>
      <c r="BP713" s="14"/>
      <c r="BQ713" s="14"/>
      <c r="BR713" s="14">
        <v>0</v>
      </c>
      <c r="BS713" s="14">
        <v>0</v>
      </c>
      <c r="BT713" s="14">
        <v>100</v>
      </c>
      <c r="BU713" s="14">
        <v>100</v>
      </c>
      <c r="BV713" s="14">
        <v>0</v>
      </c>
      <c r="BW713" s="14">
        <f t="shared" si="1880"/>
        <v>0</v>
      </c>
      <c r="BX713" s="14">
        <v>0</v>
      </c>
      <c r="BY713" s="14">
        <v>0</v>
      </c>
      <c r="BZ713" s="14">
        <v>0</v>
      </c>
      <c r="CA713" s="14">
        <f t="shared" si="1969"/>
        <v>0</v>
      </c>
      <c r="CB713" s="122">
        <f t="shared" si="1980"/>
        <v>0</v>
      </c>
    </row>
    <row r="714" spans="1:80" ht="22.5" x14ac:dyDescent="0.25">
      <c r="A714" s="1" t="s">
        <v>1</v>
      </c>
      <c r="B714" s="1" t="s">
        <v>1</v>
      </c>
      <c r="C714" s="1" t="s">
        <v>1</v>
      </c>
      <c r="D714" s="78" t="s">
        <v>1</v>
      </c>
      <c r="E714" s="78" t="s">
        <v>1</v>
      </c>
      <c r="F714" s="78" t="s">
        <v>1</v>
      </c>
      <c r="G714" s="2" t="s">
        <v>1</v>
      </c>
      <c r="H714" s="10" t="s">
        <v>77</v>
      </c>
      <c r="I714" s="11">
        <f>SUM(I715)</f>
        <v>9100</v>
      </c>
      <c r="J714" s="11">
        <f t="shared" si="1968"/>
        <v>9100</v>
      </c>
      <c r="K714" s="11">
        <f t="shared" ref="K714:Q715" si="2023">SUM(K715)</f>
        <v>9100</v>
      </c>
      <c r="L714" s="11">
        <f t="shared" si="1971"/>
        <v>0</v>
      </c>
      <c r="M714" s="11">
        <f t="shared" si="2023"/>
        <v>0</v>
      </c>
      <c r="N714" s="11">
        <f t="shared" si="2023"/>
        <v>0</v>
      </c>
      <c r="O714" s="11">
        <f t="shared" si="2023"/>
        <v>0</v>
      </c>
      <c r="P714" s="11">
        <f t="shared" si="2023"/>
        <v>0</v>
      </c>
      <c r="Q714" s="11">
        <f t="shared" si="2023"/>
        <v>0</v>
      </c>
      <c r="R714" s="11">
        <f t="shared" ref="R714:AG715" si="2024">SUM(R715)</f>
        <v>0</v>
      </c>
      <c r="S714" s="11">
        <f t="shared" si="2024"/>
        <v>0</v>
      </c>
      <c r="T714" s="11">
        <f t="shared" si="2024"/>
        <v>0</v>
      </c>
      <c r="U714" s="11">
        <f t="shared" si="2024"/>
        <v>0</v>
      </c>
      <c r="V714" s="11">
        <f t="shared" si="2024"/>
        <v>0</v>
      </c>
      <c r="W714" s="11">
        <f t="shared" si="2024"/>
        <v>0</v>
      </c>
      <c r="X714" s="11">
        <f t="shared" si="2024"/>
        <v>0</v>
      </c>
      <c r="Y714" s="11">
        <f t="shared" si="2024"/>
        <v>0</v>
      </c>
      <c r="Z714" s="11">
        <f t="shared" si="2024"/>
        <v>0</v>
      </c>
      <c r="AA714" s="11">
        <f t="shared" si="2024"/>
        <v>0</v>
      </c>
      <c r="AB714" s="11">
        <f t="shared" si="2024"/>
        <v>0</v>
      </c>
      <c r="AC714" s="11">
        <f t="shared" si="2024"/>
        <v>0</v>
      </c>
      <c r="AD714" s="11">
        <f t="shared" si="2024"/>
        <v>0</v>
      </c>
      <c r="AE714" s="11">
        <f t="shared" si="2024"/>
        <v>0</v>
      </c>
      <c r="AF714" s="11">
        <f t="shared" si="2024"/>
        <v>0</v>
      </c>
      <c r="AG714" s="11">
        <f t="shared" si="2024"/>
        <v>0</v>
      </c>
      <c r="AH714" s="11">
        <v>0</v>
      </c>
      <c r="AI714" s="11">
        <v>0</v>
      </c>
      <c r="AJ714" s="11">
        <f t="shared" ref="AJ714:AY715" si="2025">SUM(AJ715)</f>
        <v>0</v>
      </c>
      <c r="AK714" s="11">
        <f t="shared" si="2025"/>
        <v>0</v>
      </c>
      <c r="AL714" s="11">
        <f t="shared" si="2025"/>
        <v>0</v>
      </c>
      <c r="AM714" s="11">
        <f t="shared" si="2025"/>
        <v>0</v>
      </c>
      <c r="AN714" s="11">
        <f t="shared" si="2025"/>
        <v>0</v>
      </c>
      <c r="AO714" s="11">
        <f t="shared" si="2025"/>
        <v>0</v>
      </c>
      <c r="AP714" s="11">
        <f t="shared" si="2025"/>
        <v>0</v>
      </c>
      <c r="AQ714" s="11">
        <f t="shared" si="2025"/>
        <v>0</v>
      </c>
      <c r="AR714" s="11">
        <f t="shared" si="2025"/>
        <v>0</v>
      </c>
      <c r="AS714" s="11">
        <f t="shared" si="2025"/>
        <v>0</v>
      </c>
      <c r="AT714" s="11">
        <f t="shared" si="2025"/>
        <v>0</v>
      </c>
      <c r="AU714" s="11">
        <f t="shared" si="2025"/>
        <v>0</v>
      </c>
      <c r="AV714" s="11">
        <f t="shared" si="2025"/>
        <v>0</v>
      </c>
      <c r="AW714" s="11">
        <f t="shared" si="2025"/>
        <v>0</v>
      </c>
      <c r="AX714" s="11">
        <f t="shared" si="2025"/>
        <v>0</v>
      </c>
      <c r="AY714" s="11">
        <f t="shared" si="2025"/>
        <v>0</v>
      </c>
      <c r="AZ714" s="11">
        <v>0</v>
      </c>
      <c r="BA714" s="11">
        <v>0</v>
      </c>
      <c r="BB714" s="11">
        <f t="shared" ref="BB714:BQ715" si="2026">SUM(BB715)</f>
        <v>0</v>
      </c>
      <c r="BC714" s="11">
        <f t="shared" si="2026"/>
        <v>0</v>
      </c>
      <c r="BD714" s="11">
        <f t="shared" si="2026"/>
        <v>0</v>
      </c>
      <c r="BE714" s="11">
        <f t="shared" si="2026"/>
        <v>0</v>
      </c>
      <c r="BF714" s="11">
        <f t="shared" si="2026"/>
        <v>0</v>
      </c>
      <c r="BG714" s="11">
        <f t="shared" si="2026"/>
        <v>0</v>
      </c>
      <c r="BH714" s="11">
        <f t="shared" si="2026"/>
        <v>0</v>
      </c>
      <c r="BI714" s="11">
        <f t="shared" si="2026"/>
        <v>0</v>
      </c>
      <c r="BJ714" s="11">
        <f t="shared" si="2026"/>
        <v>0</v>
      </c>
      <c r="BK714" s="11">
        <f t="shared" si="2026"/>
        <v>0</v>
      </c>
      <c r="BL714" s="11">
        <f t="shared" si="2026"/>
        <v>0</v>
      </c>
      <c r="BM714" s="11">
        <f t="shared" si="2026"/>
        <v>0</v>
      </c>
      <c r="BN714" s="11">
        <f t="shared" si="2026"/>
        <v>0</v>
      </c>
      <c r="BO714" s="11">
        <f t="shared" si="2026"/>
        <v>0</v>
      </c>
      <c r="BP714" s="11">
        <f t="shared" si="2026"/>
        <v>0</v>
      </c>
      <c r="BQ714" s="11">
        <f t="shared" si="2026"/>
        <v>0</v>
      </c>
      <c r="BR714" s="11">
        <v>0</v>
      </c>
      <c r="BS714" s="11">
        <v>0</v>
      </c>
      <c r="BT714" s="11">
        <f t="shared" ref="BT714:BZ715" si="2027">SUM(BT715)</f>
        <v>9100</v>
      </c>
      <c r="BU714" s="11">
        <f t="shared" si="2027"/>
        <v>9100</v>
      </c>
      <c r="BV714" s="11">
        <f t="shared" si="2027"/>
        <v>7000</v>
      </c>
      <c r="BW714" s="11">
        <f t="shared" si="2027"/>
        <v>0</v>
      </c>
      <c r="BX714" s="11">
        <f t="shared" si="2027"/>
        <v>0</v>
      </c>
      <c r="BY714" s="11">
        <f t="shared" si="2027"/>
        <v>0</v>
      </c>
      <c r="BZ714" s="11">
        <f t="shared" si="2027"/>
        <v>0</v>
      </c>
      <c r="CA714" s="11">
        <f t="shared" si="1969"/>
        <v>7000</v>
      </c>
      <c r="CB714" s="123">
        <f t="shared" si="1980"/>
        <v>76.923076923076934</v>
      </c>
    </row>
    <row r="715" spans="1:80" x14ac:dyDescent="0.25">
      <c r="A715" s="4" t="s">
        <v>238</v>
      </c>
      <c r="B715" s="4" t="s">
        <v>162</v>
      </c>
      <c r="C715" s="4" t="s">
        <v>28</v>
      </c>
      <c r="D715" s="79" t="s">
        <v>351</v>
      </c>
      <c r="E715" s="78" t="s">
        <v>78</v>
      </c>
      <c r="F715" s="78" t="s">
        <v>1</v>
      </c>
      <c r="G715" s="2" t="s">
        <v>1</v>
      </c>
      <c r="H715" s="2" t="s">
        <v>79</v>
      </c>
      <c r="I715" s="12">
        <f>SUM(I716)</f>
        <v>9100</v>
      </c>
      <c r="J715" s="12">
        <f t="shared" si="1968"/>
        <v>9100</v>
      </c>
      <c r="K715" s="12">
        <f t="shared" si="2023"/>
        <v>9100</v>
      </c>
      <c r="L715" s="12">
        <f t="shared" si="1971"/>
        <v>0</v>
      </c>
      <c r="M715" s="12">
        <f t="shared" si="2023"/>
        <v>0</v>
      </c>
      <c r="N715" s="12">
        <f t="shared" si="2023"/>
        <v>0</v>
      </c>
      <c r="O715" s="12">
        <f t="shared" si="2023"/>
        <v>0</v>
      </c>
      <c r="P715" s="12">
        <f t="shared" si="2023"/>
        <v>0</v>
      </c>
      <c r="Q715" s="12">
        <f t="shared" si="2023"/>
        <v>0</v>
      </c>
      <c r="R715" s="12">
        <f t="shared" si="2024"/>
        <v>0</v>
      </c>
      <c r="S715" s="12">
        <f t="shared" ref="S715:AG715" si="2028">SUM(S716)</f>
        <v>0</v>
      </c>
      <c r="T715" s="12">
        <f t="shared" si="2028"/>
        <v>0</v>
      </c>
      <c r="U715" s="12">
        <f t="shared" si="2028"/>
        <v>0</v>
      </c>
      <c r="V715" s="12">
        <f t="shared" si="2028"/>
        <v>0</v>
      </c>
      <c r="W715" s="12">
        <f t="shared" si="2028"/>
        <v>0</v>
      </c>
      <c r="X715" s="12">
        <f t="shared" si="2028"/>
        <v>0</v>
      </c>
      <c r="Y715" s="12">
        <f t="shared" si="2028"/>
        <v>0</v>
      </c>
      <c r="Z715" s="12">
        <f t="shared" si="2028"/>
        <v>0</v>
      </c>
      <c r="AA715" s="12">
        <f t="shared" si="2028"/>
        <v>0</v>
      </c>
      <c r="AB715" s="12">
        <f t="shared" si="2028"/>
        <v>0</v>
      </c>
      <c r="AC715" s="12">
        <f t="shared" si="2028"/>
        <v>0</v>
      </c>
      <c r="AD715" s="12">
        <f t="shared" si="2028"/>
        <v>0</v>
      </c>
      <c r="AE715" s="12">
        <f t="shared" si="2028"/>
        <v>0</v>
      </c>
      <c r="AF715" s="12">
        <f t="shared" si="2028"/>
        <v>0</v>
      </c>
      <c r="AG715" s="12">
        <f t="shared" si="2028"/>
        <v>0</v>
      </c>
      <c r="AH715" s="12">
        <v>0</v>
      </c>
      <c r="AI715" s="12">
        <v>0</v>
      </c>
      <c r="AJ715" s="12">
        <f t="shared" si="2025"/>
        <v>0</v>
      </c>
      <c r="AK715" s="12">
        <f t="shared" ref="AK715:AY715" si="2029">SUM(AK716)</f>
        <v>0</v>
      </c>
      <c r="AL715" s="12">
        <f t="shared" si="2029"/>
        <v>0</v>
      </c>
      <c r="AM715" s="12">
        <f t="shared" si="2029"/>
        <v>0</v>
      </c>
      <c r="AN715" s="12">
        <f t="shared" si="2029"/>
        <v>0</v>
      </c>
      <c r="AO715" s="12">
        <f t="shared" si="2029"/>
        <v>0</v>
      </c>
      <c r="AP715" s="12">
        <f t="shared" si="2029"/>
        <v>0</v>
      </c>
      <c r="AQ715" s="12">
        <f t="shared" si="2029"/>
        <v>0</v>
      </c>
      <c r="AR715" s="12">
        <f t="shared" si="2029"/>
        <v>0</v>
      </c>
      <c r="AS715" s="12">
        <f t="shared" si="2029"/>
        <v>0</v>
      </c>
      <c r="AT715" s="12">
        <f t="shared" si="2029"/>
        <v>0</v>
      </c>
      <c r="AU715" s="12">
        <f t="shared" si="2029"/>
        <v>0</v>
      </c>
      <c r="AV715" s="12">
        <f t="shared" si="2029"/>
        <v>0</v>
      </c>
      <c r="AW715" s="12">
        <f t="shared" si="2029"/>
        <v>0</v>
      </c>
      <c r="AX715" s="12">
        <f t="shared" si="2029"/>
        <v>0</v>
      </c>
      <c r="AY715" s="12">
        <f t="shared" si="2029"/>
        <v>0</v>
      </c>
      <c r="AZ715" s="12">
        <v>0</v>
      </c>
      <c r="BA715" s="12">
        <v>0</v>
      </c>
      <c r="BB715" s="12">
        <f t="shared" si="2026"/>
        <v>0</v>
      </c>
      <c r="BC715" s="12">
        <f t="shared" ref="BC715:BQ715" si="2030">SUM(BC716)</f>
        <v>0</v>
      </c>
      <c r="BD715" s="12">
        <f t="shared" si="2030"/>
        <v>0</v>
      </c>
      <c r="BE715" s="12">
        <f t="shared" si="2030"/>
        <v>0</v>
      </c>
      <c r="BF715" s="12">
        <f t="shared" si="2030"/>
        <v>0</v>
      </c>
      <c r="BG715" s="12">
        <f t="shared" si="2030"/>
        <v>0</v>
      </c>
      <c r="BH715" s="12">
        <f t="shared" si="2030"/>
        <v>0</v>
      </c>
      <c r="BI715" s="12">
        <f t="shared" si="2030"/>
        <v>0</v>
      </c>
      <c r="BJ715" s="12">
        <f t="shared" si="2030"/>
        <v>0</v>
      </c>
      <c r="BK715" s="12">
        <f t="shared" si="2030"/>
        <v>0</v>
      </c>
      <c r="BL715" s="12">
        <f t="shared" si="2030"/>
        <v>0</v>
      </c>
      <c r="BM715" s="12">
        <f t="shared" si="2030"/>
        <v>0</v>
      </c>
      <c r="BN715" s="12">
        <f t="shared" si="2030"/>
        <v>0</v>
      </c>
      <c r="BO715" s="12">
        <f t="shared" si="2030"/>
        <v>0</v>
      </c>
      <c r="BP715" s="12">
        <f t="shared" si="2030"/>
        <v>0</v>
      </c>
      <c r="BQ715" s="12">
        <f t="shared" si="2030"/>
        <v>0</v>
      </c>
      <c r="BR715" s="12">
        <v>0</v>
      </c>
      <c r="BS715" s="12">
        <v>0</v>
      </c>
      <c r="BT715" s="12">
        <f t="shared" si="2027"/>
        <v>9100</v>
      </c>
      <c r="BU715" s="12">
        <f t="shared" si="2027"/>
        <v>9100</v>
      </c>
      <c r="BV715" s="12">
        <f t="shared" si="2027"/>
        <v>7000</v>
      </c>
      <c r="BW715" s="12">
        <f t="shared" si="2027"/>
        <v>0</v>
      </c>
      <c r="BX715" s="12">
        <f t="shared" si="2027"/>
        <v>0</v>
      </c>
      <c r="BY715" s="12">
        <f t="shared" si="2027"/>
        <v>0</v>
      </c>
      <c r="BZ715" s="12">
        <f t="shared" si="2027"/>
        <v>0</v>
      </c>
      <c r="CA715" s="12">
        <f t="shared" si="1969"/>
        <v>7000</v>
      </c>
      <c r="CB715" s="124">
        <f t="shared" si="1980"/>
        <v>76.923076923076934</v>
      </c>
    </row>
    <row r="716" spans="1:80" x14ac:dyDescent="0.25">
      <c r="A716" s="4" t="s">
        <v>238</v>
      </c>
      <c r="B716" s="4" t="s">
        <v>162</v>
      </c>
      <c r="C716" s="4" t="s">
        <v>28</v>
      </c>
      <c r="D716" s="79" t="s">
        <v>351</v>
      </c>
      <c r="E716" s="89">
        <v>8213</v>
      </c>
      <c r="F716" s="79"/>
      <c r="G716" s="74" t="s">
        <v>1890</v>
      </c>
      <c r="H716" s="13" t="s">
        <v>81</v>
      </c>
      <c r="I716" s="14">
        <v>9100</v>
      </c>
      <c r="J716" s="14">
        <f t="shared" si="1968"/>
        <v>9100</v>
      </c>
      <c r="K716" s="14">
        <v>9100</v>
      </c>
      <c r="L716" s="14">
        <f t="shared" si="1971"/>
        <v>0</v>
      </c>
      <c r="M716" s="14">
        <v>0</v>
      </c>
      <c r="N716" s="14">
        <v>0</v>
      </c>
      <c r="O716" s="14">
        <v>0</v>
      </c>
      <c r="P716" s="14">
        <v>0</v>
      </c>
      <c r="Q716" s="14">
        <v>0</v>
      </c>
      <c r="R716" s="14">
        <v>0</v>
      </c>
      <c r="S716" s="14"/>
      <c r="T716" s="14"/>
      <c r="U716" s="14"/>
      <c r="V716" s="14"/>
      <c r="W716" s="14"/>
      <c r="X716" s="14">
        <f t="shared" si="1887"/>
        <v>0</v>
      </c>
      <c r="Y716" s="14"/>
      <c r="Z716" s="14"/>
      <c r="AA716" s="14"/>
      <c r="AB716" s="14"/>
      <c r="AC716" s="14"/>
      <c r="AD716" s="14"/>
      <c r="AE716" s="14"/>
      <c r="AF716" s="14"/>
      <c r="AG716" s="14"/>
      <c r="AH716" s="14">
        <v>0</v>
      </c>
      <c r="AI716" s="14">
        <v>0</v>
      </c>
      <c r="AJ716" s="14">
        <v>0</v>
      </c>
      <c r="AK716" s="14"/>
      <c r="AL716" s="14"/>
      <c r="AM716" s="14"/>
      <c r="AN716" s="14"/>
      <c r="AO716" s="14"/>
      <c r="AP716" s="14">
        <f t="shared" si="1888"/>
        <v>0</v>
      </c>
      <c r="AQ716" s="14"/>
      <c r="AR716" s="14"/>
      <c r="AS716" s="14"/>
      <c r="AT716" s="14"/>
      <c r="AU716" s="14"/>
      <c r="AV716" s="14"/>
      <c r="AW716" s="14"/>
      <c r="AX716" s="14"/>
      <c r="AY716" s="14"/>
      <c r="AZ716" s="14">
        <v>0</v>
      </c>
      <c r="BA716" s="14">
        <v>0</v>
      </c>
      <c r="BB716" s="14">
        <v>0</v>
      </c>
      <c r="BC716" s="14"/>
      <c r="BD716" s="14"/>
      <c r="BE716" s="14"/>
      <c r="BF716" s="14"/>
      <c r="BG716" s="14"/>
      <c r="BH716" s="14">
        <f t="shared" si="1889"/>
        <v>0</v>
      </c>
      <c r="BI716" s="14"/>
      <c r="BJ716" s="14"/>
      <c r="BK716" s="14"/>
      <c r="BL716" s="14"/>
      <c r="BM716" s="14"/>
      <c r="BN716" s="14"/>
      <c r="BO716" s="14"/>
      <c r="BP716" s="14"/>
      <c r="BQ716" s="14"/>
      <c r="BR716" s="14">
        <v>0</v>
      </c>
      <c r="BS716" s="14">
        <v>0</v>
      </c>
      <c r="BT716" s="14">
        <v>9100</v>
      </c>
      <c r="BU716" s="14">
        <v>9100</v>
      </c>
      <c r="BV716" s="14">
        <v>7000</v>
      </c>
      <c r="BW716" s="14">
        <f t="shared" ref="BW716:BW775" si="2031">BX716+BY716+BZ716</f>
        <v>0</v>
      </c>
      <c r="BX716" s="14">
        <v>0</v>
      </c>
      <c r="BY716" s="14"/>
      <c r="BZ716" s="14">
        <v>0</v>
      </c>
      <c r="CA716" s="14">
        <f t="shared" si="1969"/>
        <v>7000</v>
      </c>
      <c r="CB716" s="122">
        <f t="shared" si="1980"/>
        <v>76.923076923076934</v>
      </c>
    </row>
    <row r="717" spans="1:80" x14ac:dyDescent="0.25">
      <c r="A717" s="13" t="s">
        <v>1</v>
      </c>
      <c r="B717" s="13" t="s">
        <v>1</v>
      </c>
      <c r="C717" s="13" t="s">
        <v>1</v>
      </c>
      <c r="D717" s="74" t="s">
        <v>1</v>
      </c>
      <c r="E717" s="74" t="s">
        <v>1</v>
      </c>
      <c r="F717" s="74" t="s">
        <v>1</v>
      </c>
      <c r="G717" s="13" t="s">
        <v>1</v>
      </c>
      <c r="H717" s="10" t="s">
        <v>360</v>
      </c>
      <c r="I717" s="11">
        <f>SUM(I714,I711,I687)</f>
        <v>1014403</v>
      </c>
      <c r="J717" s="11">
        <f t="shared" si="1968"/>
        <v>1177193</v>
      </c>
      <c r="K717" s="11">
        <f t="shared" ref="K717" si="2032">SUM(K714,K711,K687)</f>
        <v>1153193</v>
      </c>
      <c r="L717" s="11">
        <f t="shared" si="1971"/>
        <v>24000</v>
      </c>
      <c r="M717" s="11">
        <f t="shared" ref="M717:Q717" si="2033">SUM(M714,M711,M687)</f>
        <v>0</v>
      </c>
      <c r="N717" s="11">
        <f t="shared" si="2033"/>
        <v>0</v>
      </c>
      <c r="O717" s="11">
        <f t="shared" si="2033"/>
        <v>24000</v>
      </c>
      <c r="P717" s="11">
        <f t="shared" si="2033"/>
        <v>0</v>
      </c>
      <c r="Q717" s="11">
        <f t="shared" si="2033"/>
        <v>0</v>
      </c>
      <c r="R717" s="11">
        <f t="shared" ref="R717:AG717" si="2034">SUM(R714,R711,R687)</f>
        <v>0</v>
      </c>
      <c r="S717" s="11">
        <f t="shared" si="2034"/>
        <v>0</v>
      </c>
      <c r="T717" s="11">
        <f t="shared" si="2034"/>
        <v>0</v>
      </c>
      <c r="U717" s="11">
        <f t="shared" si="2034"/>
        <v>0</v>
      </c>
      <c r="V717" s="11">
        <f t="shared" si="2034"/>
        <v>0</v>
      </c>
      <c r="W717" s="11">
        <f t="shared" si="2034"/>
        <v>0</v>
      </c>
      <c r="X717" s="11">
        <f t="shared" si="2034"/>
        <v>0</v>
      </c>
      <c r="Y717" s="11">
        <f t="shared" si="2034"/>
        <v>0</v>
      </c>
      <c r="Z717" s="11">
        <f t="shared" si="2034"/>
        <v>0</v>
      </c>
      <c r="AA717" s="11">
        <f t="shared" si="2034"/>
        <v>0</v>
      </c>
      <c r="AB717" s="11">
        <f t="shared" si="2034"/>
        <v>0</v>
      </c>
      <c r="AC717" s="11">
        <f t="shared" si="2034"/>
        <v>0</v>
      </c>
      <c r="AD717" s="11">
        <f t="shared" si="2034"/>
        <v>0</v>
      </c>
      <c r="AE717" s="11">
        <f t="shared" si="2034"/>
        <v>0</v>
      </c>
      <c r="AF717" s="11">
        <f t="shared" si="2034"/>
        <v>0</v>
      </c>
      <c r="AG717" s="11">
        <f t="shared" si="2034"/>
        <v>0</v>
      </c>
      <c r="AH717" s="11">
        <v>0</v>
      </c>
      <c r="AI717" s="11">
        <v>0</v>
      </c>
      <c r="AJ717" s="11">
        <f t="shared" ref="AJ717:AY717" si="2035">SUM(AJ714,AJ711,AJ687)</f>
        <v>0</v>
      </c>
      <c r="AK717" s="11">
        <f t="shared" si="2035"/>
        <v>0</v>
      </c>
      <c r="AL717" s="11">
        <f t="shared" si="2035"/>
        <v>0</v>
      </c>
      <c r="AM717" s="11">
        <f t="shared" si="2035"/>
        <v>0</v>
      </c>
      <c r="AN717" s="11">
        <f t="shared" si="2035"/>
        <v>0</v>
      </c>
      <c r="AO717" s="11">
        <f t="shared" si="2035"/>
        <v>0</v>
      </c>
      <c r="AP717" s="11">
        <f t="shared" si="2035"/>
        <v>0</v>
      </c>
      <c r="AQ717" s="11">
        <f t="shared" si="2035"/>
        <v>0</v>
      </c>
      <c r="AR717" s="11">
        <f t="shared" si="2035"/>
        <v>0</v>
      </c>
      <c r="AS717" s="11">
        <f t="shared" si="2035"/>
        <v>0</v>
      </c>
      <c r="AT717" s="11">
        <f t="shared" si="2035"/>
        <v>0</v>
      </c>
      <c r="AU717" s="11">
        <f t="shared" si="2035"/>
        <v>0</v>
      </c>
      <c r="AV717" s="11">
        <f t="shared" si="2035"/>
        <v>0</v>
      </c>
      <c r="AW717" s="11">
        <f t="shared" si="2035"/>
        <v>0</v>
      </c>
      <c r="AX717" s="11">
        <f t="shared" si="2035"/>
        <v>0</v>
      </c>
      <c r="AY717" s="11">
        <f t="shared" si="2035"/>
        <v>0</v>
      </c>
      <c r="AZ717" s="11">
        <v>0</v>
      </c>
      <c r="BA717" s="11">
        <v>0</v>
      </c>
      <c r="BB717" s="11">
        <f t="shared" ref="BB717:BQ717" si="2036">SUM(BB714,BB711,BB687)</f>
        <v>24000</v>
      </c>
      <c r="BC717" s="11">
        <f t="shared" si="2036"/>
        <v>27769</v>
      </c>
      <c r="BD717" s="11">
        <f t="shared" si="2036"/>
        <v>0</v>
      </c>
      <c r="BE717" s="11">
        <f t="shared" si="2036"/>
        <v>0</v>
      </c>
      <c r="BF717" s="11">
        <f t="shared" si="2036"/>
        <v>0</v>
      </c>
      <c r="BG717" s="11">
        <f t="shared" si="2036"/>
        <v>0</v>
      </c>
      <c r="BH717" s="11">
        <f t="shared" si="2036"/>
        <v>51769</v>
      </c>
      <c r="BI717" s="11">
        <f t="shared" si="2036"/>
        <v>3479</v>
      </c>
      <c r="BJ717" s="11">
        <f t="shared" si="2036"/>
        <v>0</v>
      </c>
      <c r="BK717" s="11">
        <f t="shared" si="2036"/>
        <v>27769</v>
      </c>
      <c r="BL717" s="11">
        <f t="shared" si="2036"/>
        <v>0</v>
      </c>
      <c r="BM717" s="11">
        <f t="shared" si="2036"/>
        <v>0</v>
      </c>
      <c r="BN717" s="11">
        <f t="shared" si="2036"/>
        <v>0</v>
      </c>
      <c r="BO717" s="11">
        <f t="shared" si="2036"/>
        <v>1800</v>
      </c>
      <c r="BP717" s="11">
        <f t="shared" si="2036"/>
        <v>1800</v>
      </c>
      <c r="BQ717" s="11">
        <f t="shared" si="2036"/>
        <v>7200</v>
      </c>
      <c r="BR717" s="11">
        <v>42048</v>
      </c>
      <c r="BS717" s="11">
        <v>9721</v>
      </c>
      <c r="BT717" s="11">
        <f t="shared" ref="BT717:BZ717" si="2037">SUM(BT714,BT711,BT687)</f>
        <v>1316020</v>
      </c>
      <c r="BU717" s="11">
        <f t="shared" si="2037"/>
        <v>1292646</v>
      </c>
      <c r="BV717" s="11">
        <f t="shared" si="2037"/>
        <v>682909</v>
      </c>
      <c r="BW717" s="11">
        <f t="shared" si="2037"/>
        <v>302590</v>
      </c>
      <c r="BX717" s="11">
        <f t="shared" si="2037"/>
        <v>120030</v>
      </c>
      <c r="BY717" s="11">
        <f t="shared" si="2037"/>
        <v>91530</v>
      </c>
      <c r="BZ717" s="11">
        <f t="shared" si="2037"/>
        <v>91030</v>
      </c>
      <c r="CA717" s="11">
        <f t="shared" si="1969"/>
        <v>985499</v>
      </c>
      <c r="CB717" s="123">
        <f t="shared" si="1980"/>
        <v>76.238892937432212</v>
      </c>
    </row>
    <row r="718" spans="1:80" ht="15.75" thickBot="1" x14ac:dyDescent="0.3">
      <c r="A718" s="13" t="s">
        <v>1</v>
      </c>
      <c r="B718" s="13" t="s">
        <v>1</v>
      </c>
      <c r="C718" s="13" t="s">
        <v>1</v>
      </c>
      <c r="D718" s="74" t="s">
        <v>1</v>
      </c>
      <c r="E718" s="74" t="s">
        <v>1</v>
      </c>
      <c r="F718" s="74" t="s">
        <v>1</v>
      </c>
      <c r="G718" s="13" t="s">
        <v>1</v>
      </c>
      <c r="H718" s="2" t="s">
        <v>83</v>
      </c>
      <c r="I718" s="12">
        <v>23</v>
      </c>
      <c r="J718" s="12">
        <f t="shared" si="1968"/>
        <v>18</v>
      </c>
      <c r="K718" s="12">
        <v>18</v>
      </c>
      <c r="L718" s="13"/>
      <c r="M718" s="13" t="s">
        <v>1</v>
      </c>
      <c r="N718" s="13" t="s">
        <v>1</v>
      </c>
      <c r="O718" s="13" t="s">
        <v>1</v>
      </c>
      <c r="P718" s="27"/>
      <c r="Q718" s="13" t="s">
        <v>1</v>
      </c>
      <c r="R718" s="13" t="s">
        <v>1</v>
      </c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>
        <v>0</v>
      </c>
      <c r="AI718" s="13">
        <v>0</v>
      </c>
      <c r="AJ718" s="13" t="s">
        <v>1</v>
      </c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>
        <v>0</v>
      </c>
      <c r="BA718" s="13">
        <v>0</v>
      </c>
      <c r="BB718" s="13" t="s">
        <v>1</v>
      </c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>
        <v>0</v>
      </c>
      <c r="BS718" s="13">
        <v>0</v>
      </c>
      <c r="BT718" s="12">
        <v>18</v>
      </c>
      <c r="BU718" s="12">
        <v>18</v>
      </c>
      <c r="BV718" s="12"/>
      <c r="BW718" s="12">
        <f t="shared" si="2031"/>
        <v>0</v>
      </c>
      <c r="BX718" s="12"/>
      <c r="BY718" s="12"/>
      <c r="BZ718" s="12"/>
      <c r="CA718" s="12">
        <f t="shared" si="1969"/>
        <v>0</v>
      </c>
      <c r="CB718" s="124"/>
    </row>
    <row r="719" spans="1:80" ht="69.75" customHeight="1" thickBot="1" x14ac:dyDescent="0.3">
      <c r="A719" s="133" t="s">
        <v>1</v>
      </c>
      <c r="B719" s="133" t="s">
        <v>1</v>
      </c>
      <c r="C719" s="133" t="s">
        <v>1</v>
      </c>
      <c r="D719" s="135" t="s">
        <v>1</v>
      </c>
      <c r="E719" s="135" t="s">
        <v>1</v>
      </c>
      <c r="F719" s="135" t="s">
        <v>1</v>
      </c>
      <c r="G719" s="137" t="s">
        <v>1</v>
      </c>
      <c r="H719" s="5" t="s">
        <v>84</v>
      </c>
      <c r="I719" s="5" t="s">
        <v>11</v>
      </c>
      <c r="J719" s="5" t="s">
        <v>1809</v>
      </c>
      <c r="K719" s="5" t="s">
        <v>12</v>
      </c>
      <c r="L719" s="5" t="s">
        <v>13</v>
      </c>
      <c r="M719" s="5" t="s">
        <v>14</v>
      </c>
      <c r="N719" s="5" t="s">
        <v>15</v>
      </c>
      <c r="O719" s="5" t="s">
        <v>16</v>
      </c>
      <c r="P719" s="5" t="s">
        <v>17</v>
      </c>
      <c r="Q719" s="5" t="s">
        <v>18</v>
      </c>
      <c r="R719" s="71" t="s">
        <v>14</v>
      </c>
      <c r="S719" s="71" t="s">
        <v>1843</v>
      </c>
      <c r="T719" s="71" t="s">
        <v>1797</v>
      </c>
      <c r="U719" s="71" t="s">
        <v>1832</v>
      </c>
      <c r="V719" s="71" t="s">
        <v>1833</v>
      </c>
      <c r="W719" s="71" t="s">
        <v>1834</v>
      </c>
      <c r="X719" s="71" t="s">
        <v>1847</v>
      </c>
      <c r="Y719" s="71" t="s">
        <v>1844</v>
      </c>
      <c r="Z719" s="71" t="s">
        <v>1835</v>
      </c>
      <c r="AA719" s="71" t="s">
        <v>1836</v>
      </c>
      <c r="AB719" s="71" t="s">
        <v>1837</v>
      </c>
      <c r="AC719" s="71" t="s">
        <v>1838</v>
      </c>
      <c r="AD719" s="71" t="s">
        <v>1839</v>
      </c>
      <c r="AE719" s="71" t="s">
        <v>1840</v>
      </c>
      <c r="AF719" s="71" t="s">
        <v>1845</v>
      </c>
      <c r="AG719" s="71" t="s">
        <v>1846</v>
      </c>
      <c r="AH719" s="71" t="s">
        <v>1841</v>
      </c>
      <c r="AI719" s="71" t="s">
        <v>1842</v>
      </c>
      <c r="AJ719" s="72" t="s">
        <v>15</v>
      </c>
      <c r="AK719" s="72" t="s">
        <v>1843</v>
      </c>
      <c r="AL719" s="72" t="s">
        <v>1797</v>
      </c>
      <c r="AM719" s="72" t="s">
        <v>1832</v>
      </c>
      <c r="AN719" s="72" t="s">
        <v>1833</v>
      </c>
      <c r="AO719" s="72" t="s">
        <v>1834</v>
      </c>
      <c r="AP719" s="72" t="s">
        <v>1848</v>
      </c>
      <c r="AQ719" s="72" t="s">
        <v>1844</v>
      </c>
      <c r="AR719" s="72" t="s">
        <v>1835</v>
      </c>
      <c r="AS719" s="72" t="s">
        <v>1836</v>
      </c>
      <c r="AT719" s="72" t="s">
        <v>1837</v>
      </c>
      <c r="AU719" s="72" t="s">
        <v>1838</v>
      </c>
      <c r="AV719" s="72" t="s">
        <v>1839</v>
      </c>
      <c r="AW719" s="72" t="s">
        <v>1840</v>
      </c>
      <c r="AX719" s="72" t="s">
        <v>1845</v>
      </c>
      <c r="AY719" s="72" t="s">
        <v>1846</v>
      </c>
      <c r="AZ719" s="72" t="s">
        <v>1841</v>
      </c>
      <c r="BA719" s="72" t="s">
        <v>1842</v>
      </c>
      <c r="BB719" s="73" t="s">
        <v>16</v>
      </c>
      <c r="BC719" s="73" t="s">
        <v>1843</v>
      </c>
      <c r="BD719" s="73" t="s">
        <v>1797</v>
      </c>
      <c r="BE719" s="73" t="s">
        <v>1832</v>
      </c>
      <c r="BF719" s="73" t="s">
        <v>1833</v>
      </c>
      <c r="BG719" s="73" t="s">
        <v>1834</v>
      </c>
      <c r="BH719" s="73" t="s">
        <v>1849</v>
      </c>
      <c r="BI719" s="73" t="s">
        <v>1844</v>
      </c>
      <c r="BJ719" s="73" t="s">
        <v>1835</v>
      </c>
      <c r="BK719" s="73" t="s">
        <v>1836</v>
      </c>
      <c r="BL719" s="73" t="s">
        <v>1837</v>
      </c>
      <c r="BM719" s="73" t="s">
        <v>1838</v>
      </c>
      <c r="BN719" s="73" t="s">
        <v>1839</v>
      </c>
      <c r="BO719" s="73" t="s">
        <v>1840</v>
      </c>
      <c r="BP719" s="73" t="s">
        <v>1845</v>
      </c>
      <c r="BQ719" s="73" t="s">
        <v>1846</v>
      </c>
      <c r="BR719" s="73" t="s">
        <v>1841</v>
      </c>
      <c r="BS719" s="73" t="s">
        <v>1842</v>
      </c>
      <c r="BT719" s="5" t="s">
        <v>1911</v>
      </c>
      <c r="BU719" s="5" t="s">
        <v>1942</v>
      </c>
      <c r="BV719" s="5" t="s">
        <v>1943</v>
      </c>
      <c r="BW719" s="5" t="s">
        <v>1944</v>
      </c>
      <c r="BX719" s="5" t="s">
        <v>1945</v>
      </c>
      <c r="BY719" s="5" t="s">
        <v>1946</v>
      </c>
      <c r="BZ719" s="5" t="s">
        <v>1947</v>
      </c>
      <c r="CA719" s="5" t="s">
        <v>1948</v>
      </c>
      <c r="CB719" s="120" t="s">
        <v>1916</v>
      </c>
    </row>
    <row r="720" spans="1:80" x14ac:dyDescent="0.25">
      <c r="A720" s="134"/>
      <c r="B720" s="134"/>
      <c r="C720" s="134"/>
      <c r="D720" s="136"/>
      <c r="E720" s="136"/>
      <c r="F720" s="136"/>
      <c r="G720" s="138"/>
      <c r="H720" s="15" t="s">
        <v>1</v>
      </c>
      <c r="I720" s="9" t="s">
        <v>19</v>
      </c>
      <c r="J720" s="9">
        <v>1</v>
      </c>
      <c r="K720" s="9" t="s">
        <v>20</v>
      </c>
      <c r="L720" s="9" t="s">
        <v>21</v>
      </c>
      <c r="M720" s="9" t="s">
        <v>22</v>
      </c>
      <c r="N720" s="9" t="s">
        <v>23</v>
      </c>
      <c r="O720" s="9" t="s">
        <v>24</v>
      </c>
      <c r="P720" s="9" t="s">
        <v>25</v>
      </c>
      <c r="Q720" s="9" t="s">
        <v>26</v>
      </c>
      <c r="R720" s="9">
        <v>1</v>
      </c>
      <c r="S720" s="9">
        <v>2</v>
      </c>
      <c r="T720" s="9">
        <v>3</v>
      </c>
      <c r="U720" s="9">
        <v>4</v>
      </c>
      <c r="V720" s="9">
        <v>5</v>
      </c>
      <c r="W720" s="9">
        <v>6</v>
      </c>
      <c r="X720" s="9">
        <v>7</v>
      </c>
      <c r="Y720" s="9">
        <v>8</v>
      </c>
      <c r="Z720" s="9">
        <v>9</v>
      </c>
      <c r="AA720" s="9">
        <v>10</v>
      </c>
      <c r="AB720" s="9">
        <v>11</v>
      </c>
      <c r="AC720" s="9">
        <v>12</v>
      </c>
      <c r="AD720" s="9">
        <v>13</v>
      </c>
      <c r="AE720" s="9">
        <v>14</v>
      </c>
      <c r="AF720" s="9">
        <v>15</v>
      </c>
      <c r="AG720" s="9">
        <v>16</v>
      </c>
      <c r="AH720" s="9">
        <v>20</v>
      </c>
      <c r="AI720" s="9">
        <v>21</v>
      </c>
      <c r="AJ720" s="9">
        <v>1</v>
      </c>
      <c r="AK720" s="9">
        <v>2</v>
      </c>
      <c r="AL720" s="9">
        <v>3</v>
      </c>
      <c r="AM720" s="9">
        <v>4</v>
      </c>
      <c r="AN720" s="9">
        <v>5</v>
      </c>
      <c r="AO720" s="9">
        <v>6</v>
      </c>
      <c r="AP720" s="9">
        <v>7</v>
      </c>
      <c r="AQ720" s="9">
        <v>8</v>
      </c>
      <c r="AR720" s="9">
        <v>9</v>
      </c>
      <c r="AS720" s="9">
        <v>10</v>
      </c>
      <c r="AT720" s="9">
        <v>11</v>
      </c>
      <c r="AU720" s="9">
        <v>12</v>
      </c>
      <c r="AV720" s="9">
        <v>13</v>
      </c>
      <c r="AW720" s="9">
        <v>14</v>
      </c>
      <c r="AX720" s="9">
        <v>15</v>
      </c>
      <c r="AY720" s="9">
        <v>16</v>
      </c>
      <c r="AZ720" s="9">
        <v>20</v>
      </c>
      <c r="BA720" s="9">
        <v>21</v>
      </c>
      <c r="BB720" s="9">
        <v>1</v>
      </c>
      <c r="BC720" s="9">
        <v>2</v>
      </c>
      <c r="BD720" s="9">
        <v>3</v>
      </c>
      <c r="BE720" s="9">
        <v>4</v>
      </c>
      <c r="BF720" s="9">
        <v>5</v>
      </c>
      <c r="BG720" s="9">
        <v>6</v>
      </c>
      <c r="BH720" s="9">
        <v>7</v>
      </c>
      <c r="BI720" s="9">
        <v>8</v>
      </c>
      <c r="BJ720" s="9">
        <v>9</v>
      </c>
      <c r="BK720" s="9">
        <v>10</v>
      </c>
      <c r="BL720" s="9">
        <v>11</v>
      </c>
      <c r="BM720" s="9">
        <v>12</v>
      </c>
      <c r="BN720" s="9">
        <v>13</v>
      </c>
      <c r="BO720" s="9">
        <v>14</v>
      </c>
      <c r="BP720" s="9">
        <v>15</v>
      </c>
      <c r="BQ720" s="9">
        <v>16</v>
      </c>
      <c r="BR720" s="9">
        <v>20</v>
      </c>
      <c r="BS720" s="9">
        <v>21</v>
      </c>
      <c r="BT720" s="9">
        <v>1</v>
      </c>
      <c r="BU720" s="9">
        <v>2</v>
      </c>
      <c r="BV720" s="9">
        <v>3</v>
      </c>
      <c r="BW720" s="9" t="s">
        <v>1798</v>
      </c>
      <c r="BX720" s="9">
        <v>5</v>
      </c>
      <c r="BY720" s="9">
        <v>6</v>
      </c>
      <c r="BZ720" s="9">
        <v>7</v>
      </c>
      <c r="CA720" s="9" t="s">
        <v>1917</v>
      </c>
      <c r="CB720" s="121">
        <v>9</v>
      </c>
    </row>
    <row r="721" spans="1:80" x14ac:dyDescent="0.25">
      <c r="A721" s="134"/>
      <c r="B721" s="134"/>
      <c r="C721" s="134"/>
      <c r="D721" s="136"/>
      <c r="E721" s="136"/>
      <c r="F721" s="136"/>
      <c r="G721" s="138"/>
      <c r="H721" s="16" t="s">
        <v>321</v>
      </c>
      <c r="I721" s="17">
        <f>SUM(I717)</f>
        <v>1014403</v>
      </c>
      <c r="J721" s="17">
        <f t="shared" ref="J721:J724" si="2038">SUM(K721,L721,P721,Q721)</f>
        <v>1177193</v>
      </c>
      <c r="K721" s="17">
        <f t="shared" ref="K721" si="2039">SUM(K717)</f>
        <v>1153193</v>
      </c>
      <c r="L721" s="17">
        <f t="shared" ref="L721:L723" si="2040">SUM(M721:O721)</f>
        <v>24000</v>
      </c>
      <c r="M721" s="17">
        <f t="shared" ref="M721:Q721" si="2041">SUM(M717)</f>
        <v>0</v>
      </c>
      <c r="N721" s="17">
        <f t="shared" si="2041"/>
        <v>0</v>
      </c>
      <c r="O721" s="17">
        <f t="shared" si="2041"/>
        <v>24000</v>
      </c>
      <c r="P721" s="17">
        <f t="shared" si="2041"/>
        <v>0</v>
      </c>
      <c r="Q721" s="17">
        <f t="shared" si="2041"/>
        <v>0</v>
      </c>
      <c r="R721" s="17">
        <f t="shared" ref="R721:AG721" si="2042">SUM(R717)</f>
        <v>0</v>
      </c>
      <c r="S721" s="17">
        <f t="shared" si="2042"/>
        <v>0</v>
      </c>
      <c r="T721" s="17">
        <f t="shared" si="2042"/>
        <v>0</v>
      </c>
      <c r="U721" s="17">
        <f t="shared" si="2042"/>
        <v>0</v>
      </c>
      <c r="V721" s="17">
        <f t="shared" si="2042"/>
        <v>0</v>
      </c>
      <c r="W721" s="17">
        <f t="shared" si="2042"/>
        <v>0</v>
      </c>
      <c r="X721" s="17">
        <f t="shared" ref="X721" si="2043">SUM(X717)</f>
        <v>0</v>
      </c>
      <c r="Y721" s="17">
        <f t="shared" si="2042"/>
        <v>0</v>
      </c>
      <c r="Z721" s="17">
        <f t="shared" si="2042"/>
        <v>0</v>
      </c>
      <c r="AA721" s="17">
        <f t="shared" si="2042"/>
        <v>0</v>
      </c>
      <c r="AB721" s="17">
        <f t="shared" si="2042"/>
        <v>0</v>
      </c>
      <c r="AC721" s="17">
        <f t="shared" si="2042"/>
        <v>0</v>
      </c>
      <c r="AD721" s="17">
        <f t="shared" si="2042"/>
        <v>0</v>
      </c>
      <c r="AE721" s="17">
        <f t="shared" si="2042"/>
        <v>0</v>
      </c>
      <c r="AF721" s="17">
        <f t="shared" si="2042"/>
        <v>0</v>
      </c>
      <c r="AG721" s="17">
        <f t="shared" si="2042"/>
        <v>0</v>
      </c>
      <c r="AH721" s="17">
        <v>0</v>
      </c>
      <c r="AI721" s="17">
        <v>0</v>
      </c>
      <c r="AJ721" s="17">
        <f t="shared" ref="AJ721:AY721" si="2044">SUM(AJ717)</f>
        <v>0</v>
      </c>
      <c r="AK721" s="17">
        <f t="shared" si="2044"/>
        <v>0</v>
      </c>
      <c r="AL721" s="17">
        <f t="shared" si="2044"/>
        <v>0</v>
      </c>
      <c r="AM721" s="17">
        <f t="shared" si="2044"/>
        <v>0</v>
      </c>
      <c r="AN721" s="17">
        <f t="shared" si="2044"/>
        <v>0</v>
      </c>
      <c r="AO721" s="17">
        <f t="shared" si="2044"/>
        <v>0</v>
      </c>
      <c r="AP721" s="17">
        <f t="shared" ref="AP721" si="2045">SUM(AP717)</f>
        <v>0</v>
      </c>
      <c r="AQ721" s="17">
        <f t="shared" si="2044"/>
        <v>0</v>
      </c>
      <c r="AR721" s="17">
        <f t="shared" si="2044"/>
        <v>0</v>
      </c>
      <c r="AS721" s="17">
        <f t="shared" si="2044"/>
        <v>0</v>
      </c>
      <c r="AT721" s="17">
        <f t="shared" si="2044"/>
        <v>0</v>
      </c>
      <c r="AU721" s="17">
        <f t="shared" si="2044"/>
        <v>0</v>
      </c>
      <c r="AV721" s="17">
        <f t="shared" si="2044"/>
        <v>0</v>
      </c>
      <c r="AW721" s="17">
        <f t="shared" si="2044"/>
        <v>0</v>
      </c>
      <c r="AX721" s="17">
        <f t="shared" si="2044"/>
        <v>0</v>
      </c>
      <c r="AY721" s="17">
        <f t="shared" si="2044"/>
        <v>0</v>
      </c>
      <c r="AZ721" s="17">
        <v>0</v>
      </c>
      <c r="BA721" s="17">
        <v>0</v>
      </c>
      <c r="BB721" s="17">
        <f t="shared" ref="BB721:BQ721" si="2046">SUM(BB717)</f>
        <v>24000</v>
      </c>
      <c r="BC721" s="17">
        <f t="shared" si="2046"/>
        <v>27769</v>
      </c>
      <c r="BD721" s="17">
        <f t="shared" si="2046"/>
        <v>0</v>
      </c>
      <c r="BE721" s="17">
        <f t="shared" si="2046"/>
        <v>0</v>
      </c>
      <c r="BF721" s="17">
        <f t="shared" si="2046"/>
        <v>0</v>
      </c>
      <c r="BG721" s="17">
        <f t="shared" si="2046"/>
        <v>0</v>
      </c>
      <c r="BH721" s="17">
        <f t="shared" ref="BH721" si="2047">SUM(BH717)</f>
        <v>51769</v>
      </c>
      <c r="BI721" s="17">
        <f t="shared" si="2046"/>
        <v>3479</v>
      </c>
      <c r="BJ721" s="17">
        <f t="shared" si="2046"/>
        <v>0</v>
      </c>
      <c r="BK721" s="17">
        <f t="shared" si="2046"/>
        <v>27769</v>
      </c>
      <c r="BL721" s="17">
        <f t="shared" si="2046"/>
        <v>0</v>
      </c>
      <c r="BM721" s="17">
        <f t="shared" si="2046"/>
        <v>0</v>
      </c>
      <c r="BN721" s="17">
        <f t="shared" si="2046"/>
        <v>0</v>
      </c>
      <c r="BO721" s="17">
        <f t="shared" si="2046"/>
        <v>1800</v>
      </c>
      <c r="BP721" s="17">
        <f t="shared" si="2046"/>
        <v>1800</v>
      </c>
      <c r="BQ721" s="17">
        <f t="shared" si="2046"/>
        <v>7200</v>
      </c>
      <c r="BR721" s="17">
        <v>42048</v>
      </c>
      <c r="BS721" s="17">
        <v>9721</v>
      </c>
      <c r="BT721" s="17">
        <f t="shared" ref="BT721:BW721" si="2048">SUM(BT717)</f>
        <v>1316020</v>
      </c>
      <c r="BU721" s="17">
        <f t="shared" ref="BU721:BV721" si="2049">SUM(BU717)</f>
        <v>1292646</v>
      </c>
      <c r="BV721" s="17">
        <f t="shared" si="2049"/>
        <v>682909</v>
      </c>
      <c r="BW721" s="17">
        <f t="shared" si="2048"/>
        <v>302590</v>
      </c>
      <c r="BX721" s="17">
        <f t="shared" ref="BX721:BZ721" si="2050">SUM(BX717)</f>
        <v>120030</v>
      </c>
      <c r="BY721" s="17">
        <f t="shared" si="2050"/>
        <v>91530</v>
      </c>
      <c r="BZ721" s="17">
        <f t="shared" si="2050"/>
        <v>91030</v>
      </c>
      <c r="CA721" s="17">
        <f t="shared" ref="CA721:CA729" si="2051">BV721+BW721</f>
        <v>985499</v>
      </c>
      <c r="CB721" s="125">
        <f>IF(BU721=0,"-",CA721/BU721*100)</f>
        <v>76.238892937432212</v>
      </c>
    </row>
    <row r="722" spans="1:80" x14ac:dyDescent="0.25">
      <c r="A722" s="139"/>
      <c r="B722" s="139"/>
      <c r="C722" s="139"/>
      <c r="D722" s="140"/>
      <c r="E722" s="140"/>
      <c r="F722" s="140"/>
      <c r="G722" s="141"/>
      <c r="H722" s="18" t="s">
        <v>86</v>
      </c>
      <c r="I722" s="17">
        <f>SUM(I721)</f>
        <v>1014403</v>
      </c>
      <c r="J722" s="17">
        <f t="shared" si="2038"/>
        <v>1177193</v>
      </c>
      <c r="K722" s="17">
        <f t="shared" ref="K722" si="2052">SUM(K721)</f>
        <v>1153193</v>
      </c>
      <c r="L722" s="17">
        <f t="shared" si="2040"/>
        <v>24000</v>
      </c>
      <c r="M722" s="17">
        <f t="shared" ref="M722:Q722" si="2053">SUM(M721)</f>
        <v>0</v>
      </c>
      <c r="N722" s="17">
        <f t="shared" si="2053"/>
        <v>0</v>
      </c>
      <c r="O722" s="17">
        <f t="shared" si="2053"/>
        <v>24000</v>
      </c>
      <c r="P722" s="17">
        <f t="shared" si="2053"/>
        <v>0</v>
      </c>
      <c r="Q722" s="17">
        <f t="shared" si="2053"/>
        <v>0</v>
      </c>
      <c r="R722" s="17">
        <f t="shared" ref="R722:AG722" si="2054">SUM(R721)</f>
        <v>0</v>
      </c>
      <c r="S722" s="17">
        <f t="shared" si="2054"/>
        <v>0</v>
      </c>
      <c r="T722" s="17">
        <f t="shared" si="2054"/>
        <v>0</v>
      </c>
      <c r="U722" s="17">
        <f t="shared" si="2054"/>
        <v>0</v>
      </c>
      <c r="V722" s="17">
        <f t="shared" si="2054"/>
        <v>0</v>
      </c>
      <c r="W722" s="17">
        <f t="shared" si="2054"/>
        <v>0</v>
      </c>
      <c r="X722" s="17">
        <f t="shared" ref="X722" si="2055">SUM(X721)</f>
        <v>0</v>
      </c>
      <c r="Y722" s="17">
        <f t="shared" si="2054"/>
        <v>0</v>
      </c>
      <c r="Z722" s="17">
        <f t="shared" si="2054"/>
        <v>0</v>
      </c>
      <c r="AA722" s="17">
        <f t="shared" si="2054"/>
        <v>0</v>
      </c>
      <c r="AB722" s="17">
        <f t="shared" si="2054"/>
        <v>0</v>
      </c>
      <c r="AC722" s="17">
        <f t="shared" si="2054"/>
        <v>0</v>
      </c>
      <c r="AD722" s="17">
        <f t="shared" si="2054"/>
        <v>0</v>
      </c>
      <c r="AE722" s="17">
        <f t="shared" si="2054"/>
        <v>0</v>
      </c>
      <c r="AF722" s="17">
        <f t="shared" si="2054"/>
        <v>0</v>
      </c>
      <c r="AG722" s="17">
        <f t="shared" si="2054"/>
        <v>0</v>
      </c>
      <c r="AH722" s="17">
        <v>0</v>
      </c>
      <c r="AI722" s="17">
        <v>0</v>
      </c>
      <c r="AJ722" s="17">
        <f t="shared" ref="AJ722:AY722" si="2056">SUM(AJ721)</f>
        <v>0</v>
      </c>
      <c r="AK722" s="17">
        <f t="shared" si="2056"/>
        <v>0</v>
      </c>
      <c r="AL722" s="17">
        <f t="shared" si="2056"/>
        <v>0</v>
      </c>
      <c r="AM722" s="17">
        <f t="shared" si="2056"/>
        <v>0</v>
      </c>
      <c r="AN722" s="17">
        <f t="shared" si="2056"/>
        <v>0</v>
      </c>
      <c r="AO722" s="17">
        <f t="shared" si="2056"/>
        <v>0</v>
      </c>
      <c r="AP722" s="17">
        <f t="shared" ref="AP722" si="2057">SUM(AP721)</f>
        <v>0</v>
      </c>
      <c r="AQ722" s="17">
        <f t="shared" si="2056"/>
        <v>0</v>
      </c>
      <c r="AR722" s="17">
        <f t="shared" si="2056"/>
        <v>0</v>
      </c>
      <c r="AS722" s="17">
        <f t="shared" si="2056"/>
        <v>0</v>
      </c>
      <c r="AT722" s="17">
        <f t="shared" si="2056"/>
        <v>0</v>
      </c>
      <c r="AU722" s="17">
        <f t="shared" si="2056"/>
        <v>0</v>
      </c>
      <c r="AV722" s="17">
        <f t="shared" si="2056"/>
        <v>0</v>
      </c>
      <c r="AW722" s="17">
        <f t="shared" si="2056"/>
        <v>0</v>
      </c>
      <c r="AX722" s="17">
        <f t="shared" si="2056"/>
        <v>0</v>
      </c>
      <c r="AY722" s="17">
        <f t="shared" si="2056"/>
        <v>0</v>
      </c>
      <c r="AZ722" s="17">
        <v>0</v>
      </c>
      <c r="BA722" s="17">
        <v>0</v>
      </c>
      <c r="BB722" s="17">
        <f t="shared" ref="BB722:BQ722" si="2058">SUM(BB721)</f>
        <v>24000</v>
      </c>
      <c r="BC722" s="17">
        <f t="shared" si="2058"/>
        <v>27769</v>
      </c>
      <c r="BD722" s="17">
        <f t="shared" si="2058"/>
        <v>0</v>
      </c>
      <c r="BE722" s="17">
        <f t="shared" si="2058"/>
        <v>0</v>
      </c>
      <c r="BF722" s="17">
        <f t="shared" si="2058"/>
        <v>0</v>
      </c>
      <c r="BG722" s="17">
        <f t="shared" si="2058"/>
        <v>0</v>
      </c>
      <c r="BH722" s="17">
        <f t="shared" ref="BH722" si="2059">SUM(BH721)</f>
        <v>51769</v>
      </c>
      <c r="BI722" s="17">
        <f t="shared" si="2058"/>
        <v>3479</v>
      </c>
      <c r="BJ722" s="17">
        <f t="shared" si="2058"/>
        <v>0</v>
      </c>
      <c r="BK722" s="17">
        <f t="shared" si="2058"/>
        <v>27769</v>
      </c>
      <c r="BL722" s="17">
        <f t="shared" si="2058"/>
        <v>0</v>
      </c>
      <c r="BM722" s="17">
        <f t="shared" si="2058"/>
        <v>0</v>
      </c>
      <c r="BN722" s="17">
        <f t="shared" si="2058"/>
        <v>0</v>
      </c>
      <c r="BO722" s="17">
        <f t="shared" si="2058"/>
        <v>1800</v>
      </c>
      <c r="BP722" s="17">
        <f t="shared" si="2058"/>
        <v>1800</v>
      </c>
      <c r="BQ722" s="17">
        <f t="shared" si="2058"/>
        <v>7200</v>
      </c>
      <c r="BR722" s="17">
        <v>42048</v>
      </c>
      <c r="BS722" s="17">
        <v>9721</v>
      </c>
      <c r="BT722" s="17">
        <f t="shared" ref="BT722:BW722" si="2060">SUM(BT721)</f>
        <v>1316020</v>
      </c>
      <c r="BU722" s="17">
        <f t="shared" ref="BU722:BV722" si="2061">SUM(BU721)</f>
        <v>1292646</v>
      </c>
      <c r="BV722" s="17">
        <f t="shared" si="2061"/>
        <v>682909</v>
      </c>
      <c r="BW722" s="17">
        <f t="shared" si="2060"/>
        <v>302590</v>
      </c>
      <c r="BX722" s="17">
        <f t="shared" ref="BX722" si="2062">SUM(BX721)</f>
        <v>120030</v>
      </c>
      <c r="BY722" s="17">
        <f t="shared" ref="BY722" si="2063">SUM(BY721)</f>
        <v>91530</v>
      </c>
      <c r="BZ722" s="17">
        <f t="shared" ref="BZ722" si="2064">SUM(BZ721)</f>
        <v>91030</v>
      </c>
      <c r="CA722" s="17">
        <f t="shared" si="2051"/>
        <v>985499</v>
      </c>
      <c r="CB722" s="125">
        <f>IF(BU722=0,"-",CA722/BU722*100)</f>
        <v>76.238892937432212</v>
      </c>
    </row>
    <row r="723" spans="1:80" x14ac:dyDescent="0.25">
      <c r="A723" s="13" t="s">
        <v>1</v>
      </c>
      <c r="B723" s="13" t="s">
        <v>1</v>
      </c>
      <c r="C723" s="13" t="s">
        <v>1</v>
      </c>
      <c r="D723" s="74" t="s">
        <v>1</v>
      </c>
      <c r="E723" s="74" t="s">
        <v>1</v>
      </c>
      <c r="F723" s="74" t="s">
        <v>1</v>
      </c>
      <c r="G723" s="13" t="s">
        <v>1</v>
      </c>
      <c r="H723" s="10" t="s">
        <v>361</v>
      </c>
      <c r="I723" s="11">
        <f>SUM(I717)</f>
        <v>1014403</v>
      </c>
      <c r="J723" s="11">
        <f t="shared" si="2038"/>
        <v>1177193</v>
      </c>
      <c r="K723" s="11">
        <f t="shared" ref="K723" si="2065">SUM(K717)</f>
        <v>1153193</v>
      </c>
      <c r="L723" s="11">
        <f t="shared" si="2040"/>
        <v>24000</v>
      </c>
      <c r="M723" s="11">
        <f t="shared" ref="M723:Q723" si="2066">SUM(M717)</f>
        <v>0</v>
      </c>
      <c r="N723" s="11">
        <f t="shared" si="2066"/>
        <v>0</v>
      </c>
      <c r="O723" s="11">
        <f t="shared" si="2066"/>
        <v>24000</v>
      </c>
      <c r="P723" s="11">
        <f t="shared" si="2066"/>
        <v>0</v>
      </c>
      <c r="Q723" s="11">
        <f t="shared" si="2066"/>
        <v>0</v>
      </c>
      <c r="R723" s="11">
        <f t="shared" ref="R723:AG723" si="2067">SUM(R717)</f>
        <v>0</v>
      </c>
      <c r="S723" s="11">
        <f t="shared" si="2067"/>
        <v>0</v>
      </c>
      <c r="T723" s="11">
        <f t="shared" si="2067"/>
        <v>0</v>
      </c>
      <c r="U723" s="11">
        <f t="shared" si="2067"/>
        <v>0</v>
      </c>
      <c r="V723" s="11">
        <f t="shared" si="2067"/>
        <v>0</v>
      </c>
      <c r="W723" s="11">
        <f t="shared" si="2067"/>
        <v>0</v>
      </c>
      <c r="X723" s="11">
        <f t="shared" ref="X723" si="2068">SUM(X717)</f>
        <v>0</v>
      </c>
      <c r="Y723" s="11">
        <f t="shared" si="2067"/>
        <v>0</v>
      </c>
      <c r="Z723" s="11">
        <f t="shared" si="2067"/>
        <v>0</v>
      </c>
      <c r="AA723" s="11">
        <f t="shared" si="2067"/>
        <v>0</v>
      </c>
      <c r="AB723" s="11">
        <f t="shared" si="2067"/>
        <v>0</v>
      </c>
      <c r="AC723" s="11">
        <f t="shared" si="2067"/>
        <v>0</v>
      </c>
      <c r="AD723" s="11">
        <f t="shared" si="2067"/>
        <v>0</v>
      </c>
      <c r="AE723" s="11">
        <f t="shared" si="2067"/>
        <v>0</v>
      </c>
      <c r="AF723" s="11">
        <f t="shared" si="2067"/>
        <v>0</v>
      </c>
      <c r="AG723" s="11">
        <f t="shared" si="2067"/>
        <v>0</v>
      </c>
      <c r="AH723" s="11">
        <v>0</v>
      </c>
      <c r="AI723" s="11">
        <v>0</v>
      </c>
      <c r="AJ723" s="11">
        <f t="shared" ref="AJ723:AY723" si="2069">SUM(AJ717)</f>
        <v>0</v>
      </c>
      <c r="AK723" s="11">
        <f t="shared" si="2069"/>
        <v>0</v>
      </c>
      <c r="AL723" s="11">
        <f t="shared" si="2069"/>
        <v>0</v>
      </c>
      <c r="AM723" s="11">
        <f t="shared" si="2069"/>
        <v>0</v>
      </c>
      <c r="AN723" s="11">
        <f t="shared" si="2069"/>
        <v>0</v>
      </c>
      <c r="AO723" s="11">
        <f t="shared" si="2069"/>
        <v>0</v>
      </c>
      <c r="AP723" s="11">
        <f t="shared" ref="AP723" si="2070">SUM(AP717)</f>
        <v>0</v>
      </c>
      <c r="AQ723" s="11">
        <f t="shared" si="2069"/>
        <v>0</v>
      </c>
      <c r="AR723" s="11">
        <f t="shared" si="2069"/>
        <v>0</v>
      </c>
      <c r="AS723" s="11">
        <f t="shared" si="2069"/>
        <v>0</v>
      </c>
      <c r="AT723" s="11">
        <f t="shared" si="2069"/>
        <v>0</v>
      </c>
      <c r="AU723" s="11">
        <f t="shared" si="2069"/>
        <v>0</v>
      </c>
      <c r="AV723" s="11">
        <f t="shared" si="2069"/>
        <v>0</v>
      </c>
      <c r="AW723" s="11">
        <f t="shared" si="2069"/>
        <v>0</v>
      </c>
      <c r="AX723" s="11">
        <f t="shared" si="2069"/>
        <v>0</v>
      </c>
      <c r="AY723" s="11">
        <f t="shared" si="2069"/>
        <v>0</v>
      </c>
      <c r="AZ723" s="11">
        <v>0</v>
      </c>
      <c r="BA723" s="11">
        <v>0</v>
      </c>
      <c r="BB723" s="11">
        <f t="shared" ref="BB723:BQ723" si="2071">SUM(BB717)</f>
        <v>24000</v>
      </c>
      <c r="BC723" s="11">
        <f t="shared" si="2071"/>
        <v>27769</v>
      </c>
      <c r="BD723" s="11">
        <f t="shared" si="2071"/>
        <v>0</v>
      </c>
      <c r="BE723" s="11">
        <f t="shared" si="2071"/>
        <v>0</v>
      </c>
      <c r="BF723" s="11">
        <f t="shared" si="2071"/>
        <v>0</v>
      </c>
      <c r="BG723" s="11">
        <f t="shared" si="2071"/>
        <v>0</v>
      </c>
      <c r="BH723" s="11">
        <f t="shared" ref="BH723" si="2072">SUM(BH717)</f>
        <v>51769</v>
      </c>
      <c r="BI723" s="11">
        <f t="shared" si="2071"/>
        <v>3479</v>
      </c>
      <c r="BJ723" s="11">
        <f t="shared" si="2071"/>
        <v>0</v>
      </c>
      <c r="BK723" s="11">
        <f t="shared" si="2071"/>
        <v>27769</v>
      </c>
      <c r="BL723" s="11">
        <f t="shared" si="2071"/>
        <v>0</v>
      </c>
      <c r="BM723" s="11">
        <f t="shared" si="2071"/>
        <v>0</v>
      </c>
      <c r="BN723" s="11">
        <f t="shared" si="2071"/>
        <v>0</v>
      </c>
      <c r="BO723" s="11">
        <f t="shared" si="2071"/>
        <v>1800</v>
      </c>
      <c r="BP723" s="11">
        <f t="shared" si="2071"/>
        <v>1800</v>
      </c>
      <c r="BQ723" s="11">
        <f t="shared" si="2071"/>
        <v>7200</v>
      </c>
      <c r="BR723" s="11">
        <v>42048</v>
      </c>
      <c r="BS723" s="11">
        <v>9721</v>
      </c>
      <c r="BT723" s="11">
        <f t="shared" ref="BT723:BW724" si="2073">SUM(BT717)</f>
        <v>1316020</v>
      </c>
      <c r="BU723" s="11">
        <f t="shared" ref="BU723:BV724" si="2074">SUM(BU717)</f>
        <v>1292646</v>
      </c>
      <c r="BV723" s="11">
        <f t="shared" si="2074"/>
        <v>682909</v>
      </c>
      <c r="BW723" s="11">
        <f t="shared" si="2073"/>
        <v>302590</v>
      </c>
      <c r="BX723" s="11">
        <f t="shared" ref="BX723:BX724" si="2075">SUM(BX717)</f>
        <v>120030</v>
      </c>
      <c r="BY723" s="11">
        <f t="shared" ref="BY723:BY724" si="2076">SUM(BY717)</f>
        <v>91530</v>
      </c>
      <c r="BZ723" s="11">
        <f t="shared" ref="BZ723:BZ724" si="2077">SUM(BZ717)</f>
        <v>91030</v>
      </c>
      <c r="CA723" s="11">
        <f t="shared" si="2051"/>
        <v>985499</v>
      </c>
      <c r="CB723" s="123">
        <f>IF(BU723=0,"-",CA723/BU723*100)</f>
        <v>76.238892937432212</v>
      </c>
    </row>
    <row r="724" spans="1:80" x14ac:dyDescent="0.25">
      <c r="A724" s="13" t="s">
        <v>1</v>
      </c>
      <c r="B724" s="13" t="s">
        <v>1</v>
      </c>
      <c r="C724" s="13" t="s">
        <v>1</v>
      </c>
      <c r="D724" s="74" t="s">
        <v>1</v>
      </c>
      <c r="E724" s="74" t="s">
        <v>1</v>
      </c>
      <c r="F724" s="74" t="s">
        <v>1</v>
      </c>
      <c r="G724" s="13" t="s">
        <v>1</v>
      </c>
      <c r="H724" s="2" t="s">
        <v>83</v>
      </c>
      <c r="I724" s="12">
        <f>SUM(I718)</f>
        <v>23</v>
      </c>
      <c r="J724" s="12">
        <f t="shared" si="2038"/>
        <v>18</v>
      </c>
      <c r="K724" s="12">
        <f>SUM(K718)</f>
        <v>18</v>
      </c>
      <c r="L724" s="13"/>
      <c r="M724" s="13" t="s">
        <v>1</v>
      </c>
      <c r="N724" s="13" t="s">
        <v>1</v>
      </c>
      <c r="O724" s="13" t="s">
        <v>1</v>
      </c>
      <c r="P724" s="29"/>
      <c r="Q724" s="13" t="s">
        <v>1</v>
      </c>
      <c r="R724" s="13" t="s">
        <v>1</v>
      </c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>
        <v>0</v>
      </c>
      <c r="AI724" s="13">
        <v>0</v>
      </c>
      <c r="AJ724" s="13" t="s">
        <v>1</v>
      </c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>
        <v>0</v>
      </c>
      <c r="BA724" s="13">
        <v>0</v>
      </c>
      <c r="BB724" s="13" t="s">
        <v>1</v>
      </c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>
        <v>0</v>
      </c>
      <c r="BS724" s="13">
        <v>0</v>
      </c>
      <c r="BT724" s="12">
        <f t="shared" si="2073"/>
        <v>18</v>
      </c>
      <c r="BU724" s="12">
        <f t="shared" si="2074"/>
        <v>18</v>
      </c>
      <c r="BV724" s="12">
        <f t="shared" si="2074"/>
        <v>0</v>
      </c>
      <c r="BW724" s="12">
        <f t="shared" si="2073"/>
        <v>0</v>
      </c>
      <c r="BX724" s="12">
        <f t="shared" si="2075"/>
        <v>0</v>
      </c>
      <c r="BY724" s="12">
        <f t="shared" si="2076"/>
        <v>0</v>
      </c>
      <c r="BZ724" s="12">
        <f t="shared" si="2077"/>
        <v>0</v>
      </c>
      <c r="CA724" s="12">
        <f t="shared" si="2051"/>
        <v>0</v>
      </c>
      <c r="CB724" s="124">
        <f>IF(BU724=0,"-",CA724/BU724*100)</f>
        <v>0</v>
      </c>
    </row>
    <row r="725" spans="1:80" x14ac:dyDescent="0.25">
      <c r="A725" s="13" t="s">
        <v>1</v>
      </c>
      <c r="B725" s="13" t="s">
        <v>1</v>
      </c>
      <c r="C725" s="13" t="s">
        <v>1</v>
      </c>
      <c r="D725" s="74" t="s">
        <v>1</v>
      </c>
      <c r="E725" s="74" t="s">
        <v>1</v>
      </c>
      <c r="F725" s="74" t="s">
        <v>1</v>
      </c>
      <c r="G725" s="13" t="s">
        <v>1</v>
      </c>
      <c r="H725" s="20" t="s">
        <v>1</v>
      </c>
      <c r="I725" s="21" t="s">
        <v>1</v>
      </c>
      <c r="J725" s="21"/>
      <c r="K725" s="21" t="s">
        <v>1</v>
      </c>
      <c r="L725" s="21"/>
      <c r="M725" s="21" t="s">
        <v>1</v>
      </c>
      <c r="N725" s="21" t="s">
        <v>1</v>
      </c>
      <c r="O725" s="21" t="s">
        <v>1</v>
      </c>
      <c r="P725" s="30"/>
      <c r="Q725" s="21" t="s">
        <v>1</v>
      </c>
      <c r="R725" s="21" t="s">
        <v>1</v>
      </c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>
        <v>0</v>
      </c>
      <c r="AI725" s="21">
        <v>0</v>
      </c>
      <c r="AJ725" s="21" t="s">
        <v>1</v>
      </c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>
        <v>0</v>
      </c>
      <c r="BA725" s="21">
        <v>0</v>
      </c>
      <c r="BB725" s="21" t="s">
        <v>1</v>
      </c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>
        <v>0</v>
      </c>
      <c r="BS725" s="21">
        <v>0</v>
      </c>
      <c r="BT725" s="21"/>
      <c r="BU725" s="21"/>
      <c r="BV725" s="21"/>
      <c r="BW725" s="21">
        <f t="shared" si="2031"/>
        <v>0</v>
      </c>
      <c r="BX725" s="21"/>
      <c r="BY725" s="21"/>
      <c r="BZ725" s="21"/>
      <c r="CA725" s="21">
        <f t="shared" si="2051"/>
        <v>0</v>
      </c>
      <c r="CB725" s="128"/>
    </row>
    <row r="726" spans="1:80" x14ac:dyDescent="0.25">
      <c r="A726" s="13" t="s">
        <v>1</v>
      </c>
      <c r="B726" s="13" t="s">
        <v>1</v>
      </c>
      <c r="C726" s="13" t="s">
        <v>1</v>
      </c>
      <c r="D726" s="74" t="s">
        <v>1</v>
      </c>
      <c r="E726" s="74" t="s">
        <v>1</v>
      </c>
      <c r="F726" s="74" t="s">
        <v>1</v>
      </c>
      <c r="G726" s="13" t="s">
        <v>1</v>
      </c>
      <c r="H726" s="10" t="s">
        <v>362</v>
      </c>
      <c r="I726" s="22">
        <f>SUM(I723,I680,I634,I542)</f>
        <v>56592311</v>
      </c>
      <c r="J726" s="22">
        <f t="shared" ref="J726:J728" si="2078">SUM(K726,L726,P726,Q726)</f>
        <v>57809807</v>
      </c>
      <c r="K726" s="22">
        <f t="shared" ref="K726" si="2079">SUM(K723,K680,K634,K542)</f>
        <v>57715997</v>
      </c>
      <c r="L726" s="22">
        <f t="shared" ref="L726" si="2080">SUM(M726:O726)</f>
        <v>93810</v>
      </c>
      <c r="M726" s="22">
        <f t="shared" ref="M726:Q726" si="2081">SUM(M723,M680,M634,M542)</f>
        <v>6960</v>
      </c>
      <c r="N726" s="22">
        <f t="shared" si="2081"/>
        <v>0</v>
      </c>
      <c r="O726" s="22">
        <f t="shared" si="2081"/>
        <v>86850</v>
      </c>
      <c r="P726" s="22">
        <f t="shared" si="2081"/>
        <v>0</v>
      </c>
      <c r="Q726" s="22">
        <f t="shared" si="2081"/>
        <v>0</v>
      </c>
      <c r="R726" s="22">
        <f t="shared" ref="R726:AG726" si="2082">SUM(R723,R680,R634,R542)</f>
        <v>6960</v>
      </c>
      <c r="S726" s="22">
        <f t="shared" si="2082"/>
        <v>0</v>
      </c>
      <c r="T726" s="22">
        <f t="shared" si="2082"/>
        <v>0</v>
      </c>
      <c r="U726" s="22">
        <f t="shared" si="2082"/>
        <v>0</v>
      </c>
      <c r="V726" s="22">
        <f t="shared" si="2082"/>
        <v>0</v>
      </c>
      <c r="W726" s="22">
        <f t="shared" si="2082"/>
        <v>0</v>
      </c>
      <c r="X726" s="22">
        <f t="shared" si="2082"/>
        <v>6960</v>
      </c>
      <c r="Y726" s="22">
        <f t="shared" si="2082"/>
        <v>0</v>
      </c>
      <c r="Z726" s="22">
        <f t="shared" si="2082"/>
        <v>0</v>
      </c>
      <c r="AA726" s="22">
        <f t="shared" si="2082"/>
        <v>0</v>
      </c>
      <c r="AB726" s="22">
        <f t="shared" si="2082"/>
        <v>0</v>
      </c>
      <c r="AC726" s="22">
        <f t="shared" si="2082"/>
        <v>0</v>
      </c>
      <c r="AD726" s="22">
        <f t="shared" si="2082"/>
        <v>0</v>
      </c>
      <c r="AE726" s="22">
        <f t="shared" si="2082"/>
        <v>0</v>
      </c>
      <c r="AF726" s="22">
        <f t="shared" si="2082"/>
        <v>0</v>
      </c>
      <c r="AG726" s="22">
        <f t="shared" si="2082"/>
        <v>0</v>
      </c>
      <c r="AH726" s="22">
        <v>0</v>
      </c>
      <c r="AI726" s="22">
        <v>6960</v>
      </c>
      <c r="AJ726" s="22">
        <f t="shared" ref="AJ726:AY726" si="2083">SUM(AJ723,AJ680,AJ634,AJ542)</f>
        <v>0</v>
      </c>
      <c r="AK726" s="22">
        <f t="shared" si="2083"/>
        <v>0</v>
      </c>
      <c r="AL726" s="22">
        <f t="shared" si="2083"/>
        <v>0</v>
      </c>
      <c r="AM726" s="22">
        <f t="shared" si="2083"/>
        <v>0</v>
      </c>
      <c r="AN726" s="22">
        <f t="shared" si="2083"/>
        <v>0</v>
      </c>
      <c r="AO726" s="22">
        <f t="shared" si="2083"/>
        <v>0</v>
      </c>
      <c r="AP726" s="22">
        <f t="shared" si="2083"/>
        <v>0</v>
      </c>
      <c r="AQ726" s="22">
        <f t="shared" si="2083"/>
        <v>0</v>
      </c>
      <c r="AR726" s="22">
        <f t="shared" si="2083"/>
        <v>0</v>
      </c>
      <c r="AS726" s="22">
        <f t="shared" si="2083"/>
        <v>0</v>
      </c>
      <c r="AT726" s="22">
        <f t="shared" si="2083"/>
        <v>0</v>
      </c>
      <c r="AU726" s="22">
        <f t="shared" si="2083"/>
        <v>0</v>
      </c>
      <c r="AV726" s="22">
        <f t="shared" si="2083"/>
        <v>0</v>
      </c>
      <c r="AW726" s="22">
        <f t="shared" si="2083"/>
        <v>0</v>
      </c>
      <c r="AX726" s="22">
        <f t="shared" si="2083"/>
        <v>0</v>
      </c>
      <c r="AY726" s="22">
        <f t="shared" si="2083"/>
        <v>0</v>
      </c>
      <c r="AZ726" s="22">
        <v>0</v>
      </c>
      <c r="BA726" s="22">
        <v>0</v>
      </c>
      <c r="BB726" s="22">
        <f t="shared" ref="BB726:BQ726" si="2084">SUM(BB723,BB680,BB634,BB542)</f>
        <v>86850</v>
      </c>
      <c r="BC726" s="22">
        <f t="shared" si="2084"/>
        <v>47406</v>
      </c>
      <c r="BD726" s="22">
        <f t="shared" si="2084"/>
        <v>0</v>
      </c>
      <c r="BE726" s="22">
        <f t="shared" si="2084"/>
        <v>0</v>
      </c>
      <c r="BF726" s="22">
        <f t="shared" si="2084"/>
        <v>0</v>
      </c>
      <c r="BG726" s="22">
        <f t="shared" si="2084"/>
        <v>0</v>
      </c>
      <c r="BH726" s="22">
        <f t="shared" si="2084"/>
        <v>134256</v>
      </c>
      <c r="BI726" s="22">
        <f t="shared" si="2084"/>
        <v>3479</v>
      </c>
      <c r="BJ726" s="22">
        <f t="shared" si="2084"/>
        <v>0</v>
      </c>
      <c r="BK726" s="22">
        <f t="shared" si="2084"/>
        <v>47406</v>
      </c>
      <c r="BL726" s="22">
        <f t="shared" si="2084"/>
        <v>0</v>
      </c>
      <c r="BM726" s="22">
        <f t="shared" si="2084"/>
        <v>0</v>
      </c>
      <c r="BN726" s="22">
        <f t="shared" si="2084"/>
        <v>0</v>
      </c>
      <c r="BO726" s="22">
        <f t="shared" si="2084"/>
        <v>1800</v>
      </c>
      <c r="BP726" s="22">
        <f t="shared" si="2084"/>
        <v>1800</v>
      </c>
      <c r="BQ726" s="22">
        <f t="shared" si="2084"/>
        <v>7200</v>
      </c>
      <c r="BR726" s="22">
        <v>61685</v>
      </c>
      <c r="BS726" s="22">
        <v>72571</v>
      </c>
      <c r="BT726" s="22">
        <f t="shared" ref="BT726:BZ727" si="2085">SUM(BT723,BT680,BT634,BT542)</f>
        <v>67080873</v>
      </c>
      <c r="BU726" s="22">
        <f t="shared" si="2085"/>
        <v>66047802</v>
      </c>
      <c r="BV726" s="22">
        <f t="shared" si="2085"/>
        <v>35219814</v>
      </c>
      <c r="BW726" s="22">
        <f t="shared" si="2085"/>
        <v>15213064</v>
      </c>
      <c r="BX726" s="22">
        <f t="shared" si="2085"/>
        <v>5680103</v>
      </c>
      <c r="BY726" s="22">
        <f t="shared" si="2085"/>
        <v>4778260</v>
      </c>
      <c r="BZ726" s="22">
        <f t="shared" si="2085"/>
        <v>4754701</v>
      </c>
      <c r="CA726" s="22">
        <f t="shared" si="2051"/>
        <v>50432878</v>
      </c>
      <c r="CB726" s="129">
        <f>IF(BU726=0,"-",CA726/BU726*100)</f>
        <v>76.358147391490789</v>
      </c>
    </row>
    <row r="727" spans="1:80" x14ac:dyDescent="0.25">
      <c r="A727" s="13" t="s">
        <v>1</v>
      </c>
      <c r="B727" s="13" t="s">
        <v>1</v>
      </c>
      <c r="C727" s="13" t="s">
        <v>1</v>
      </c>
      <c r="D727" s="74" t="s">
        <v>1</v>
      </c>
      <c r="E727" s="74" t="s">
        <v>1</v>
      </c>
      <c r="F727" s="74" t="s">
        <v>1</v>
      </c>
      <c r="G727" s="13" t="s">
        <v>1</v>
      </c>
      <c r="H727" s="2" t="s">
        <v>117</v>
      </c>
      <c r="I727" s="12">
        <f>SUM(I724,I681,I635,I543)</f>
        <v>936</v>
      </c>
      <c r="J727" s="12">
        <f>SUM(K727,L727,P727,Q727)</f>
        <v>928</v>
      </c>
      <c r="K727" s="12">
        <f>SUM(K724,K681,K635,K543)</f>
        <v>928</v>
      </c>
      <c r="L727" s="13"/>
      <c r="M727" s="13" t="s">
        <v>1</v>
      </c>
      <c r="N727" s="13" t="s">
        <v>1</v>
      </c>
      <c r="O727" s="13" t="s">
        <v>1</v>
      </c>
      <c r="P727" s="29"/>
      <c r="Q727" s="13" t="s">
        <v>1</v>
      </c>
      <c r="R727" s="13" t="s">
        <v>1</v>
      </c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>
        <v>0</v>
      </c>
      <c r="AI727" s="13">
        <v>0</v>
      </c>
      <c r="AJ727" s="13" t="s">
        <v>1</v>
      </c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>
        <v>0</v>
      </c>
      <c r="BA727" s="13">
        <v>0</v>
      </c>
      <c r="BB727" s="13" t="s">
        <v>1</v>
      </c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>
        <v>0</v>
      </c>
      <c r="BS727" s="13">
        <v>0</v>
      </c>
      <c r="BT727" s="12">
        <f t="shared" si="2085"/>
        <v>951</v>
      </c>
      <c r="BU727" s="12">
        <f t="shared" si="2085"/>
        <v>951</v>
      </c>
      <c r="BV727" s="12">
        <f t="shared" si="2085"/>
        <v>0</v>
      </c>
      <c r="BW727" s="12">
        <f t="shared" si="2085"/>
        <v>0</v>
      </c>
      <c r="BX727" s="12">
        <f t="shared" si="2085"/>
        <v>0</v>
      </c>
      <c r="BY727" s="12">
        <f t="shared" si="2085"/>
        <v>0</v>
      </c>
      <c r="BZ727" s="12">
        <f t="shared" si="2085"/>
        <v>0</v>
      </c>
      <c r="CA727" s="12">
        <f t="shared" si="2051"/>
        <v>0</v>
      </c>
      <c r="CB727" s="124">
        <f>IF(BU727=0,"-",CA727/BU727*100)</f>
        <v>0</v>
      </c>
    </row>
    <row r="728" spans="1:80" x14ac:dyDescent="0.25">
      <c r="A728" s="1" t="s">
        <v>244</v>
      </c>
      <c r="B728" s="2" t="s">
        <v>1</v>
      </c>
      <c r="C728" s="2" t="s">
        <v>1</v>
      </c>
      <c r="D728" s="78" t="s">
        <v>1</v>
      </c>
      <c r="E728" s="78" t="s">
        <v>1</v>
      </c>
      <c r="F728" s="78" t="s">
        <v>1</v>
      </c>
      <c r="G728" s="2" t="s">
        <v>1</v>
      </c>
      <c r="H728" s="2" t="s">
        <v>363</v>
      </c>
      <c r="I728" s="3" t="s">
        <v>1</v>
      </c>
      <c r="J728" s="3">
        <f t="shared" si="2078"/>
        <v>0</v>
      </c>
      <c r="K728" s="3" t="s">
        <v>1</v>
      </c>
      <c r="L728" s="3"/>
      <c r="M728" s="3" t="s">
        <v>1</v>
      </c>
      <c r="N728" s="3" t="s">
        <v>1</v>
      </c>
      <c r="O728" s="3" t="s">
        <v>1</v>
      </c>
      <c r="P728" s="24"/>
      <c r="Q728" s="3" t="s">
        <v>1</v>
      </c>
      <c r="R728" s="3" t="s">
        <v>1</v>
      </c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>
        <v>0</v>
      </c>
      <c r="AI728" s="3">
        <v>0</v>
      </c>
      <c r="AJ728" s="3" t="s">
        <v>1</v>
      </c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>
        <v>0</v>
      </c>
      <c r="BA728" s="3">
        <v>0</v>
      </c>
      <c r="BB728" s="3" t="s">
        <v>1</v>
      </c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>
        <v>0</v>
      </c>
      <c r="BS728" s="3">
        <v>0</v>
      </c>
      <c r="BT728" s="3">
        <v>0</v>
      </c>
      <c r="BU728" s="3"/>
      <c r="BV728" s="3"/>
      <c r="BW728" s="3">
        <f t="shared" si="2031"/>
        <v>0</v>
      </c>
      <c r="BX728" s="3"/>
      <c r="BY728" s="3"/>
      <c r="BZ728" s="3"/>
      <c r="CA728" s="3">
        <f t="shared" si="2051"/>
        <v>0</v>
      </c>
      <c r="CB728" s="122"/>
    </row>
    <row r="729" spans="1:80" ht="15.75" thickBot="1" x14ac:dyDescent="0.3">
      <c r="A729" s="1" t="s">
        <v>244</v>
      </c>
      <c r="B729" s="1" t="s">
        <v>3</v>
      </c>
      <c r="C729" s="4" t="s">
        <v>1</v>
      </c>
      <c r="D729" s="79" t="s">
        <v>1</v>
      </c>
      <c r="E729" s="78" t="s">
        <v>1</v>
      </c>
      <c r="F729" s="78" t="s">
        <v>1</v>
      </c>
      <c r="G729" s="2" t="s">
        <v>1</v>
      </c>
      <c r="H729" s="2" t="s">
        <v>1</v>
      </c>
      <c r="I729" s="3" t="s">
        <v>1</v>
      </c>
      <c r="J729" s="3"/>
      <c r="K729" s="3" t="s">
        <v>1</v>
      </c>
      <c r="L729" s="3"/>
      <c r="M729" s="3" t="s">
        <v>1</v>
      </c>
      <c r="N729" s="3" t="s">
        <v>1</v>
      </c>
      <c r="O729" s="3" t="s">
        <v>1</v>
      </c>
      <c r="P729" s="25"/>
      <c r="Q729" s="3" t="s">
        <v>1</v>
      </c>
      <c r="R729" s="3" t="s">
        <v>1</v>
      </c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>
        <v>0</v>
      </c>
      <c r="AI729" s="3">
        <v>0</v>
      </c>
      <c r="AJ729" s="3" t="s">
        <v>1</v>
      </c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>
        <v>0</v>
      </c>
      <c r="BA729" s="3">
        <v>0</v>
      </c>
      <c r="BB729" s="3" t="s">
        <v>1</v>
      </c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>
        <v>0</v>
      </c>
      <c r="BS729" s="3">
        <v>0</v>
      </c>
      <c r="BT729" s="3"/>
      <c r="BU729" s="3"/>
      <c r="BV729" s="3"/>
      <c r="BW729" s="3">
        <f t="shared" si="2031"/>
        <v>0</v>
      </c>
      <c r="BX729" s="3"/>
      <c r="BY729" s="3"/>
      <c r="BZ729" s="3"/>
      <c r="CA729" s="3">
        <f t="shared" si="2051"/>
        <v>0</v>
      </c>
      <c r="CB729" s="122"/>
    </row>
    <row r="730" spans="1:80" ht="69.75" customHeight="1" thickBot="1" x14ac:dyDescent="0.3">
      <c r="A730" s="5" t="s">
        <v>4</v>
      </c>
      <c r="B730" s="5" t="s">
        <v>5</v>
      </c>
      <c r="C730" s="5" t="s">
        <v>6</v>
      </c>
      <c r="D730" s="80" t="s">
        <v>1</v>
      </c>
      <c r="E730" s="88" t="s">
        <v>7</v>
      </c>
      <c r="F730" s="88" t="s">
        <v>8</v>
      </c>
      <c r="G730" s="5" t="s">
        <v>9</v>
      </c>
      <c r="H730" s="5" t="s">
        <v>10</v>
      </c>
      <c r="I730" s="5" t="s">
        <v>11</v>
      </c>
      <c r="J730" s="5" t="s">
        <v>1809</v>
      </c>
      <c r="K730" s="5" t="s">
        <v>12</v>
      </c>
      <c r="L730" s="5" t="s">
        <v>13</v>
      </c>
      <c r="M730" s="5" t="s">
        <v>14</v>
      </c>
      <c r="N730" s="5" t="s">
        <v>15</v>
      </c>
      <c r="O730" s="5" t="s">
        <v>16</v>
      </c>
      <c r="P730" s="5" t="s">
        <v>17</v>
      </c>
      <c r="Q730" s="5" t="s">
        <v>18</v>
      </c>
      <c r="R730" s="71" t="s">
        <v>14</v>
      </c>
      <c r="S730" s="71" t="s">
        <v>1843</v>
      </c>
      <c r="T730" s="71" t="s">
        <v>1797</v>
      </c>
      <c r="U730" s="71" t="s">
        <v>1832</v>
      </c>
      <c r="V730" s="71" t="s">
        <v>1833</v>
      </c>
      <c r="W730" s="71" t="s">
        <v>1834</v>
      </c>
      <c r="X730" s="71" t="s">
        <v>1847</v>
      </c>
      <c r="Y730" s="71" t="s">
        <v>1844</v>
      </c>
      <c r="Z730" s="71" t="s">
        <v>1835</v>
      </c>
      <c r="AA730" s="71" t="s">
        <v>1836</v>
      </c>
      <c r="AB730" s="71" t="s">
        <v>1837</v>
      </c>
      <c r="AC730" s="71" t="s">
        <v>1838</v>
      </c>
      <c r="AD730" s="71" t="s">
        <v>1839</v>
      </c>
      <c r="AE730" s="71" t="s">
        <v>1840</v>
      </c>
      <c r="AF730" s="71" t="s">
        <v>1845</v>
      </c>
      <c r="AG730" s="71" t="s">
        <v>1846</v>
      </c>
      <c r="AH730" s="71" t="s">
        <v>1841</v>
      </c>
      <c r="AI730" s="71" t="s">
        <v>1842</v>
      </c>
      <c r="AJ730" s="72" t="s">
        <v>15</v>
      </c>
      <c r="AK730" s="72" t="s">
        <v>1843</v>
      </c>
      <c r="AL730" s="72" t="s">
        <v>1797</v>
      </c>
      <c r="AM730" s="72" t="s">
        <v>1832</v>
      </c>
      <c r="AN730" s="72" t="s">
        <v>1833</v>
      </c>
      <c r="AO730" s="72" t="s">
        <v>1834</v>
      </c>
      <c r="AP730" s="72" t="s">
        <v>1848</v>
      </c>
      <c r="AQ730" s="72" t="s">
        <v>1844</v>
      </c>
      <c r="AR730" s="72" t="s">
        <v>1835</v>
      </c>
      <c r="AS730" s="72" t="s">
        <v>1836</v>
      </c>
      <c r="AT730" s="72" t="s">
        <v>1837</v>
      </c>
      <c r="AU730" s="72" t="s">
        <v>1838</v>
      </c>
      <c r="AV730" s="72" t="s">
        <v>1839</v>
      </c>
      <c r="AW730" s="72" t="s">
        <v>1840</v>
      </c>
      <c r="AX730" s="72" t="s">
        <v>1845</v>
      </c>
      <c r="AY730" s="72" t="s">
        <v>1846</v>
      </c>
      <c r="AZ730" s="72" t="s">
        <v>1841</v>
      </c>
      <c r="BA730" s="72" t="s">
        <v>1842</v>
      </c>
      <c r="BB730" s="73" t="s">
        <v>16</v>
      </c>
      <c r="BC730" s="73" t="s">
        <v>1843</v>
      </c>
      <c r="BD730" s="73" t="s">
        <v>1797</v>
      </c>
      <c r="BE730" s="73" t="s">
        <v>1832</v>
      </c>
      <c r="BF730" s="73" t="s">
        <v>1833</v>
      </c>
      <c r="BG730" s="73" t="s">
        <v>1834</v>
      </c>
      <c r="BH730" s="73" t="s">
        <v>1849</v>
      </c>
      <c r="BI730" s="73" t="s">
        <v>1844</v>
      </c>
      <c r="BJ730" s="73" t="s">
        <v>1835</v>
      </c>
      <c r="BK730" s="73" t="s">
        <v>1836</v>
      </c>
      <c r="BL730" s="73" t="s">
        <v>1837</v>
      </c>
      <c r="BM730" s="73" t="s">
        <v>1838</v>
      </c>
      <c r="BN730" s="73" t="s">
        <v>1839</v>
      </c>
      <c r="BO730" s="73" t="s">
        <v>1840</v>
      </c>
      <c r="BP730" s="73" t="s">
        <v>1845</v>
      </c>
      <c r="BQ730" s="73" t="s">
        <v>1846</v>
      </c>
      <c r="BR730" s="73" t="s">
        <v>1841</v>
      </c>
      <c r="BS730" s="73" t="s">
        <v>1842</v>
      </c>
      <c r="BT730" s="5" t="s">
        <v>1911</v>
      </c>
      <c r="BU730" s="5" t="s">
        <v>1942</v>
      </c>
      <c r="BV730" s="5" t="s">
        <v>1943</v>
      </c>
      <c r="BW730" s="5" t="s">
        <v>1944</v>
      </c>
      <c r="BX730" s="5" t="s">
        <v>1945</v>
      </c>
      <c r="BY730" s="5" t="s">
        <v>1946</v>
      </c>
      <c r="BZ730" s="5" t="s">
        <v>1947</v>
      </c>
      <c r="CA730" s="5" t="s">
        <v>1948</v>
      </c>
      <c r="CB730" s="120" t="s">
        <v>1916</v>
      </c>
    </row>
    <row r="731" spans="1:80" x14ac:dyDescent="0.25">
      <c r="A731" s="6" t="s">
        <v>1</v>
      </c>
      <c r="B731" s="6" t="s">
        <v>1</v>
      </c>
      <c r="C731" s="6" t="s">
        <v>1</v>
      </c>
      <c r="D731" s="81" t="s">
        <v>1</v>
      </c>
      <c r="E731" s="81" t="s">
        <v>1</v>
      </c>
      <c r="F731" s="94" t="s">
        <v>1</v>
      </c>
      <c r="G731" s="7" t="s">
        <v>1</v>
      </c>
      <c r="H731" s="8" t="s">
        <v>1</v>
      </c>
      <c r="I731" s="9" t="s">
        <v>19</v>
      </c>
      <c r="J731" s="9">
        <v>1</v>
      </c>
      <c r="K731" s="9" t="s">
        <v>20</v>
      </c>
      <c r="L731" s="9" t="s">
        <v>21</v>
      </c>
      <c r="M731" s="9" t="s">
        <v>22</v>
      </c>
      <c r="N731" s="9" t="s">
        <v>23</v>
      </c>
      <c r="O731" s="9" t="s">
        <v>24</v>
      </c>
      <c r="P731" s="9" t="s">
        <v>25</v>
      </c>
      <c r="Q731" s="9" t="s">
        <v>26</v>
      </c>
      <c r="R731" s="9">
        <v>1</v>
      </c>
      <c r="S731" s="9">
        <v>2</v>
      </c>
      <c r="T731" s="9">
        <v>3</v>
      </c>
      <c r="U731" s="9">
        <v>4</v>
      </c>
      <c r="V731" s="9">
        <v>5</v>
      </c>
      <c r="W731" s="9">
        <v>6</v>
      </c>
      <c r="X731" s="9">
        <v>7</v>
      </c>
      <c r="Y731" s="9">
        <v>8</v>
      </c>
      <c r="Z731" s="9">
        <v>9</v>
      </c>
      <c r="AA731" s="9">
        <v>10</v>
      </c>
      <c r="AB731" s="9">
        <v>11</v>
      </c>
      <c r="AC731" s="9">
        <v>12</v>
      </c>
      <c r="AD731" s="9">
        <v>13</v>
      </c>
      <c r="AE731" s="9">
        <v>14</v>
      </c>
      <c r="AF731" s="9">
        <v>15</v>
      </c>
      <c r="AG731" s="9">
        <v>16</v>
      </c>
      <c r="AH731" s="9">
        <v>20</v>
      </c>
      <c r="AI731" s="9">
        <v>21</v>
      </c>
      <c r="AJ731" s="9">
        <v>1</v>
      </c>
      <c r="AK731" s="9">
        <v>2</v>
      </c>
      <c r="AL731" s="9">
        <v>3</v>
      </c>
      <c r="AM731" s="9">
        <v>4</v>
      </c>
      <c r="AN731" s="9">
        <v>5</v>
      </c>
      <c r="AO731" s="9">
        <v>6</v>
      </c>
      <c r="AP731" s="9">
        <v>7</v>
      </c>
      <c r="AQ731" s="9">
        <v>8</v>
      </c>
      <c r="AR731" s="9">
        <v>9</v>
      </c>
      <c r="AS731" s="9">
        <v>10</v>
      </c>
      <c r="AT731" s="9">
        <v>11</v>
      </c>
      <c r="AU731" s="9">
        <v>12</v>
      </c>
      <c r="AV731" s="9">
        <v>13</v>
      </c>
      <c r="AW731" s="9">
        <v>14</v>
      </c>
      <c r="AX731" s="9">
        <v>15</v>
      </c>
      <c r="AY731" s="9">
        <v>16</v>
      </c>
      <c r="AZ731" s="9">
        <v>20</v>
      </c>
      <c r="BA731" s="9">
        <v>21</v>
      </c>
      <c r="BB731" s="9">
        <v>1</v>
      </c>
      <c r="BC731" s="9">
        <v>2</v>
      </c>
      <c r="BD731" s="9">
        <v>3</v>
      </c>
      <c r="BE731" s="9">
        <v>4</v>
      </c>
      <c r="BF731" s="9">
        <v>5</v>
      </c>
      <c r="BG731" s="9">
        <v>6</v>
      </c>
      <c r="BH731" s="9">
        <v>7</v>
      </c>
      <c r="BI731" s="9">
        <v>8</v>
      </c>
      <c r="BJ731" s="9">
        <v>9</v>
      </c>
      <c r="BK731" s="9">
        <v>10</v>
      </c>
      <c r="BL731" s="9">
        <v>11</v>
      </c>
      <c r="BM731" s="9">
        <v>12</v>
      </c>
      <c r="BN731" s="9">
        <v>13</v>
      </c>
      <c r="BO731" s="9">
        <v>14</v>
      </c>
      <c r="BP731" s="9">
        <v>15</v>
      </c>
      <c r="BQ731" s="9">
        <v>16</v>
      </c>
      <c r="BR731" s="9">
        <v>20</v>
      </c>
      <c r="BS731" s="9">
        <v>21</v>
      </c>
      <c r="BT731" s="9">
        <v>1</v>
      </c>
      <c r="BU731" s="9">
        <v>2</v>
      </c>
      <c r="BV731" s="9">
        <v>3</v>
      </c>
      <c r="BW731" s="9" t="s">
        <v>1798</v>
      </c>
      <c r="BX731" s="9">
        <v>5</v>
      </c>
      <c r="BY731" s="9">
        <v>6</v>
      </c>
      <c r="BZ731" s="9">
        <v>7</v>
      </c>
      <c r="CA731" s="9" t="s">
        <v>1917</v>
      </c>
      <c r="CB731" s="121">
        <v>9</v>
      </c>
    </row>
    <row r="732" spans="1:80" x14ac:dyDescent="0.25">
      <c r="A732" s="1" t="s">
        <v>244</v>
      </c>
      <c r="B732" s="1" t="s">
        <v>3</v>
      </c>
      <c r="C732" s="4" t="s">
        <v>28</v>
      </c>
      <c r="D732" s="79" t="s">
        <v>364</v>
      </c>
      <c r="E732" s="78" t="s">
        <v>1</v>
      </c>
      <c r="F732" s="78" t="s">
        <v>1</v>
      </c>
      <c r="G732" s="2" t="s">
        <v>1</v>
      </c>
      <c r="H732" s="2" t="s">
        <v>363</v>
      </c>
      <c r="I732" s="3" t="s">
        <v>1</v>
      </c>
      <c r="J732" s="3">
        <f t="shared" ref="J732:J793" si="2086">SUM(K732,L732,P732,Q732)</f>
        <v>0</v>
      </c>
      <c r="K732" s="3" t="s">
        <v>1</v>
      </c>
      <c r="L732" s="3"/>
      <c r="M732" s="3" t="s">
        <v>1</v>
      </c>
      <c r="N732" s="3" t="s">
        <v>1</v>
      </c>
      <c r="O732" s="3" t="s">
        <v>1</v>
      </c>
      <c r="P732" s="26"/>
      <c r="Q732" s="3" t="s">
        <v>1</v>
      </c>
      <c r="R732" s="3" t="s">
        <v>1</v>
      </c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>
        <v>0</v>
      </c>
      <c r="AI732" s="3">
        <v>0</v>
      </c>
      <c r="AJ732" s="3" t="s">
        <v>1</v>
      </c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>
        <v>0</v>
      </c>
      <c r="BA732" s="3">
        <v>0</v>
      </c>
      <c r="BB732" s="3" t="s">
        <v>1</v>
      </c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>
        <v>0</v>
      </c>
      <c r="BS732" s="3">
        <v>0</v>
      </c>
      <c r="BT732" s="3">
        <v>0</v>
      </c>
      <c r="BU732" s="3"/>
      <c r="BV732" s="3"/>
      <c r="BW732" s="3">
        <f t="shared" si="2031"/>
        <v>0</v>
      </c>
      <c r="BX732" s="3"/>
      <c r="BY732" s="3"/>
      <c r="BZ732" s="3"/>
      <c r="CA732" s="3">
        <f t="shared" ref="CA732:CA793" si="2087">BV732+BW732</f>
        <v>0</v>
      </c>
      <c r="CB732" s="122"/>
    </row>
    <row r="733" spans="1:80" ht="33.75" x14ac:dyDescent="0.25">
      <c r="A733" s="1" t="s">
        <v>1</v>
      </c>
      <c r="B733" s="1" t="s">
        <v>1</v>
      </c>
      <c r="C733" s="1" t="s">
        <v>1</v>
      </c>
      <c r="D733" s="78" t="s">
        <v>1</v>
      </c>
      <c r="E733" s="78" t="s">
        <v>1</v>
      </c>
      <c r="F733" s="78" t="s">
        <v>1</v>
      </c>
      <c r="G733" s="2" t="s">
        <v>1</v>
      </c>
      <c r="H733" s="10" t="s">
        <v>30</v>
      </c>
      <c r="I733" s="11">
        <f>SUM(I734,I742,I744)</f>
        <v>1312681</v>
      </c>
      <c r="J733" s="11">
        <f t="shared" si="2086"/>
        <v>1293051</v>
      </c>
      <c r="K733" s="11">
        <f t="shared" ref="K733" si="2088">SUM(K734,K742,K744)</f>
        <v>1293051</v>
      </c>
      <c r="L733" s="11">
        <f t="shared" ref="L733:L788" si="2089">SUM(M733:O733)</f>
        <v>0</v>
      </c>
      <c r="M733" s="11">
        <f t="shared" ref="M733:Q733" si="2090">SUM(M734,M742,M744)</f>
        <v>0</v>
      </c>
      <c r="N733" s="11">
        <f t="shared" si="2090"/>
        <v>0</v>
      </c>
      <c r="O733" s="11">
        <f t="shared" si="2090"/>
        <v>0</v>
      </c>
      <c r="P733" s="11">
        <f t="shared" si="2090"/>
        <v>0</v>
      </c>
      <c r="Q733" s="11">
        <f t="shared" si="2090"/>
        <v>0</v>
      </c>
      <c r="R733" s="11">
        <f t="shared" ref="R733:AG733" si="2091">SUM(R734,R742,R744)</f>
        <v>0</v>
      </c>
      <c r="S733" s="11">
        <f t="shared" si="2091"/>
        <v>0</v>
      </c>
      <c r="T733" s="11">
        <f t="shared" si="2091"/>
        <v>0</v>
      </c>
      <c r="U733" s="11">
        <f t="shared" si="2091"/>
        <v>0</v>
      </c>
      <c r="V733" s="11">
        <f t="shared" si="2091"/>
        <v>0</v>
      </c>
      <c r="W733" s="11">
        <f t="shared" si="2091"/>
        <v>0</v>
      </c>
      <c r="X733" s="11">
        <f t="shared" ref="X733" si="2092">SUM(X734,X742,X744)</f>
        <v>0</v>
      </c>
      <c r="Y733" s="11">
        <f t="shared" si="2091"/>
        <v>0</v>
      </c>
      <c r="Z733" s="11">
        <f t="shared" si="2091"/>
        <v>0</v>
      </c>
      <c r="AA733" s="11">
        <f t="shared" si="2091"/>
        <v>0</v>
      </c>
      <c r="AB733" s="11">
        <f t="shared" si="2091"/>
        <v>0</v>
      </c>
      <c r="AC733" s="11">
        <f t="shared" si="2091"/>
        <v>0</v>
      </c>
      <c r="AD733" s="11">
        <f t="shared" si="2091"/>
        <v>0</v>
      </c>
      <c r="AE733" s="11">
        <f t="shared" si="2091"/>
        <v>0</v>
      </c>
      <c r="AF733" s="11">
        <f t="shared" si="2091"/>
        <v>0</v>
      </c>
      <c r="AG733" s="11">
        <f t="shared" si="2091"/>
        <v>0</v>
      </c>
      <c r="AH733" s="11">
        <v>0</v>
      </c>
      <c r="AI733" s="11">
        <v>0</v>
      </c>
      <c r="AJ733" s="11">
        <f t="shared" ref="AJ733:AY733" si="2093">SUM(AJ734,AJ742,AJ744)</f>
        <v>0</v>
      </c>
      <c r="AK733" s="11">
        <f t="shared" si="2093"/>
        <v>0</v>
      </c>
      <c r="AL733" s="11">
        <f t="shared" si="2093"/>
        <v>0</v>
      </c>
      <c r="AM733" s="11">
        <f t="shared" si="2093"/>
        <v>0</v>
      </c>
      <c r="AN733" s="11">
        <f t="shared" si="2093"/>
        <v>0</v>
      </c>
      <c r="AO733" s="11">
        <f t="shared" si="2093"/>
        <v>0</v>
      </c>
      <c r="AP733" s="11">
        <f t="shared" ref="AP733" si="2094">SUM(AP734,AP742,AP744)</f>
        <v>0</v>
      </c>
      <c r="AQ733" s="11">
        <f t="shared" si="2093"/>
        <v>0</v>
      </c>
      <c r="AR733" s="11">
        <f t="shared" si="2093"/>
        <v>0</v>
      </c>
      <c r="AS733" s="11">
        <f t="shared" si="2093"/>
        <v>0</v>
      </c>
      <c r="AT733" s="11">
        <f t="shared" si="2093"/>
        <v>0</v>
      </c>
      <c r="AU733" s="11">
        <f t="shared" si="2093"/>
        <v>0</v>
      </c>
      <c r="AV733" s="11">
        <f t="shared" si="2093"/>
        <v>0</v>
      </c>
      <c r="AW733" s="11">
        <f t="shared" si="2093"/>
        <v>0</v>
      </c>
      <c r="AX733" s="11">
        <f t="shared" si="2093"/>
        <v>0</v>
      </c>
      <c r="AY733" s="11">
        <f t="shared" si="2093"/>
        <v>0</v>
      </c>
      <c r="AZ733" s="11">
        <v>0</v>
      </c>
      <c r="BA733" s="11">
        <v>0</v>
      </c>
      <c r="BB733" s="11">
        <f t="shared" ref="BB733:BQ733" si="2095">SUM(BB734,BB742,BB744)</f>
        <v>0</v>
      </c>
      <c r="BC733" s="11">
        <f t="shared" si="2095"/>
        <v>0</v>
      </c>
      <c r="BD733" s="11">
        <f t="shared" si="2095"/>
        <v>0</v>
      </c>
      <c r="BE733" s="11">
        <f t="shared" si="2095"/>
        <v>0</v>
      </c>
      <c r="BF733" s="11">
        <f t="shared" si="2095"/>
        <v>0</v>
      </c>
      <c r="BG733" s="11">
        <f t="shared" si="2095"/>
        <v>0</v>
      </c>
      <c r="BH733" s="11">
        <f t="shared" ref="BH733" si="2096">SUM(BH734,BH742,BH744)</f>
        <v>0</v>
      </c>
      <c r="BI733" s="11">
        <f t="shared" si="2095"/>
        <v>0</v>
      </c>
      <c r="BJ733" s="11">
        <f t="shared" si="2095"/>
        <v>0</v>
      </c>
      <c r="BK733" s="11">
        <f t="shared" si="2095"/>
        <v>0</v>
      </c>
      <c r="BL733" s="11">
        <f t="shared" si="2095"/>
        <v>0</v>
      </c>
      <c r="BM733" s="11">
        <f t="shared" si="2095"/>
        <v>0</v>
      </c>
      <c r="BN733" s="11">
        <f t="shared" si="2095"/>
        <v>0</v>
      </c>
      <c r="BO733" s="11">
        <f t="shared" si="2095"/>
        <v>0</v>
      </c>
      <c r="BP733" s="11">
        <f t="shared" si="2095"/>
        <v>0</v>
      </c>
      <c r="BQ733" s="11">
        <f t="shared" si="2095"/>
        <v>0</v>
      </c>
      <c r="BR733" s="11">
        <v>0</v>
      </c>
      <c r="BS733" s="11">
        <v>0</v>
      </c>
      <c r="BT733" s="11">
        <f t="shared" ref="BT733:BZ733" si="2097">SUM(BT734,BT742,BT744)</f>
        <v>1372800</v>
      </c>
      <c r="BU733" s="11">
        <f t="shared" si="2097"/>
        <v>1372919</v>
      </c>
      <c r="BV733" s="11">
        <f t="shared" si="2097"/>
        <v>680479</v>
      </c>
      <c r="BW733" s="11">
        <f t="shared" si="2097"/>
        <v>345180</v>
      </c>
      <c r="BX733" s="11">
        <f t="shared" si="2097"/>
        <v>115060</v>
      </c>
      <c r="BY733" s="11">
        <f t="shared" si="2097"/>
        <v>115060</v>
      </c>
      <c r="BZ733" s="11">
        <f t="shared" si="2097"/>
        <v>115060</v>
      </c>
      <c r="CA733" s="11">
        <f t="shared" si="2087"/>
        <v>1025659</v>
      </c>
      <c r="CB733" s="123">
        <f t="shared" ref="CB733:CB792" si="2098">IF(BU733=0,"-",CA733/BU733*100)</f>
        <v>74.70644662940785</v>
      </c>
    </row>
    <row r="734" spans="1:80" x14ac:dyDescent="0.25">
      <c r="A734" s="4" t="s">
        <v>244</v>
      </c>
      <c r="B734" s="4" t="s">
        <v>3</v>
      </c>
      <c r="C734" s="4" t="s">
        <v>28</v>
      </c>
      <c r="D734" s="79" t="s">
        <v>364</v>
      </c>
      <c r="E734" s="78" t="s">
        <v>31</v>
      </c>
      <c r="F734" s="78" t="s">
        <v>1</v>
      </c>
      <c r="G734" s="2" t="s">
        <v>1</v>
      </c>
      <c r="H734" s="2" t="s">
        <v>32</v>
      </c>
      <c r="I734" s="12">
        <f>SUM(I735:I736)</f>
        <v>937135</v>
      </c>
      <c r="J734" s="12">
        <f t="shared" si="2086"/>
        <v>1010632</v>
      </c>
      <c r="K734" s="12">
        <f t="shared" ref="K734" si="2099">SUM(K735:K736)</f>
        <v>1010632</v>
      </c>
      <c r="L734" s="12">
        <f t="shared" si="2089"/>
        <v>0</v>
      </c>
      <c r="M734" s="12">
        <f t="shared" ref="M734:Q734" si="2100">SUM(M735:M736)</f>
        <v>0</v>
      </c>
      <c r="N734" s="12">
        <f t="shared" si="2100"/>
        <v>0</v>
      </c>
      <c r="O734" s="12">
        <f t="shared" si="2100"/>
        <v>0</v>
      </c>
      <c r="P734" s="12">
        <f t="shared" si="2100"/>
        <v>0</v>
      </c>
      <c r="Q734" s="12">
        <f t="shared" si="2100"/>
        <v>0</v>
      </c>
      <c r="R734" s="12">
        <f t="shared" ref="R734:AG734" si="2101">SUM(R735:R736)</f>
        <v>0</v>
      </c>
      <c r="S734" s="12">
        <f t="shared" si="2101"/>
        <v>0</v>
      </c>
      <c r="T734" s="12">
        <f t="shared" si="2101"/>
        <v>0</v>
      </c>
      <c r="U734" s="12">
        <f t="shared" si="2101"/>
        <v>0</v>
      </c>
      <c r="V734" s="12">
        <f t="shared" si="2101"/>
        <v>0</v>
      </c>
      <c r="W734" s="12">
        <f t="shared" si="2101"/>
        <v>0</v>
      </c>
      <c r="X734" s="12">
        <f t="shared" ref="X734" si="2102">SUM(X735:X736)</f>
        <v>0</v>
      </c>
      <c r="Y734" s="12">
        <f t="shared" si="2101"/>
        <v>0</v>
      </c>
      <c r="Z734" s="12">
        <f t="shared" si="2101"/>
        <v>0</v>
      </c>
      <c r="AA734" s="12">
        <f t="shared" si="2101"/>
        <v>0</v>
      </c>
      <c r="AB734" s="12">
        <f t="shared" si="2101"/>
        <v>0</v>
      </c>
      <c r="AC734" s="12">
        <f t="shared" si="2101"/>
        <v>0</v>
      </c>
      <c r="AD734" s="12">
        <f t="shared" si="2101"/>
        <v>0</v>
      </c>
      <c r="AE734" s="12">
        <f t="shared" si="2101"/>
        <v>0</v>
      </c>
      <c r="AF734" s="12">
        <f t="shared" si="2101"/>
        <v>0</v>
      </c>
      <c r="AG734" s="12">
        <f t="shared" si="2101"/>
        <v>0</v>
      </c>
      <c r="AH734" s="12">
        <v>0</v>
      </c>
      <c r="AI734" s="12">
        <v>0</v>
      </c>
      <c r="AJ734" s="12">
        <f t="shared" ref="AJ734:AY734" si="2103">SUM(AJ735:AJ736)</f>
        <v>0</v>
      </c>
      <c r="AK734" s="12">
        <f t="shared" si="2103"/>
        <v>0</v>
      </c>
      <c r="AL734" s="12">
        <f t="shared" si="2103"/>
        <v>0</v>
      </c>
      <c r="AM734" s="12">
        <f t="shared" si="2103"/>
        <v>0</v>
      </c>
      <c r="AN734" s="12">
        <f t="shared" si="2103"/>
        <v>0</v>
      </c>
      <c r="AO734" s="12">
        <f t="shared" si="2103"/>
        <v>0</v>
      </c>
      <c r="AP734" s="12">
        <f t="shared" ref="AP734" si="2104">SUM(AP735:AP736)</f>
        <v>0</v>
      </c>
      <c r="AQ734" s="12">
        <f t="shared" si="2103"/>
        <v>0</v>
      </c>
      <c r="AR734" s="12">
        <f t="shared" si="2103"/>
        <v>0</v>
      </c>
      <c r="AS734" s="12">
        <f t="shared" si="2103"/>
        <v>0</v>
      </c>
      <c r="AT734" s="12">
        <f t="shared" si="2103"/>
        <v>0</v>
      </c>
      <c r="AU734" s="12">
        <f t="shared" si="2103"/>
        <v>0</v>
      </c>
      <c r="AV734" s="12">
        <f t="shared" si="2103"/>
        <v>0</v>
      </c>
      <c r="AW734" s="12">
        <f t="shared" si="2103"/>
        <v>0</v>
      </c>
      <c r="AX734" s="12">
        <f t="shared" si="2103"/>
        <v>0</v>
      </c>
      <c r="AY734" s="12">
        <f t="shared" si="2103"/>
        <v>0</v>
      </c>
      <c r="AZ734" s="12">
        <v>0</v>
      </c>
      <c r="BA734" s="12">
        <v>0</v>
      </c>
      <c r="BB734" s="12">
        <f t="shared" ref="BB734:BQ734" si="2105">SUM(BB735:BB736)</f>
        <v>0</v>
      </c>
      <c r="BC734" s="12">
        <f t="shared" si="2105"/>
        <v>0</v>
      </c>
      <c r="BD734" s="12">
        <f t="shared" si="2105"/>
        <v>0</v>
      </c>
      <c r="BE734" s="12">
        <f t="shared" si="2105"/>
        <v>0</v>
      </c>
      <c r="BF734" s="12">
        <f t="shared" si="2105"/>
        <v>0</v>
      </c>
      <c r="BG734" s="12">
        <f t="shared" si="2105"/>
        <v>0</v>
      </c>
      <c r="BH734" s="12">
        <f t="shared" ref="BH734" si="2106">SUM(BH735:BH736)</f>
        <v>0</v>
      </c>
      <c r="BI734" s="12">
        <f t="shared" si="2105"/>
        <v>0</v>
      </c>
      <c r="BJ734" s="12">
        <f t="shared" si="2105"/>
        <v>0</v>
      </c>
      <c r="BK734" s="12">
        <f t="shared" si="2105"/>
        <v>0</v>
      </c>
      <c r="BL734" s="12">
        <f t="shared" si="2105"/>
        <v>0</v>
      </c>
      <c r="BM734" s="12">
        <f t="shared" si="2105"/>
        <v>0</v>
      </c>
      <c r="BN734" s="12">
        <f t="shared" si="2105"/>
        <v>0</v>
      </c>
      <c r="BO734" s="12">
        <f t="shared" si="2105"/>
        <v>0</v>
      </c>
      <c r="BP734" s="12">
        <f t="shared" si="2105"/>
        <v>0</v>
      </c>
      <c r="BQ734" s="12">
        <f t="shared" si="2105"/>
        <v>0</v>
      </c>
      <c r="BR734" s="12">
        <v>0</v>
      </c>
      <c r="BS734" s="12">
        <v>0</v>
      </c>
      <c r="BT734" s="12">
        <f t="shared" ref="BT734:BW734" si="2107">SUM(BT735:BT736)</f>
        <v>1082595</v>
      </c>
      <c r="BU734" s="12">
        <f t="shared" ref="BU734:BV734" si="2108">SUM(BU735:BU736)</f>
        <v>1082714</v>
      </c>
      <c r="BV734" s="12">
        <f t="shared" si="2108"/>
        <v>541419</v>
      </c>
      <c r="BW734" s="12">
        <f t="shared" si="2107"/>
        <v>275400</v>
      </c>
      <c r="BX734" s="12">
        <f t="shared" ref="BX734:BZ734" si="2109">SUM(BX735:BX736)</f>
        <v>91800</v>
      </c>
      <c r="BY734" s="12">
        <f t="shared" si="2109"/>
        <v>91800</v>
      </c>
      <c r="BZ734" s="12">
        <f t="shared" si="2109"/>
        <v>91800</v>
      </c>
      <c r="CA734" s="12">
        <f t="shared" si="2087"/>
        <v>816819</v>
      </c>
      <c r="CB734" s="124">
        <f t="shared" si="2098"/>
        <v>75.441806423487648</v>
      </c>
    </row>
    <row r="735" spans="1:80" x14ac:dyDescent="0.25">
      <c r="A735" s="4" t="s">
        <v>244</v>
      </c>
      <c r="B735" s="4" t="s">
        <v>3</v>
      </c>
      <c r="C735" s="4" t="s">
        <v>28</v>
      </c>
      <c r="D735" s="79" t="s">
        <v>364</v>
      </c>
      <c r="E735" s="89">
        <v>6111</v>
      </c>
      <c r="F735" s="79"/>
      <c r="G735" s="74" t="s">
        <v>1887</v>
      </c>
      <c r="H735" s="13" t="s">
        <v>33</v>
      </c>
      <c r="I735" s="14">
        <v>836635</v>
      </c>
      <c r="J735" s="14">
        <f t="shared" si="2086"/>
        <v>899532</v>
      </c>
      <c r="K735" s="14">
        <v>899532</v>
      </c>
      <c r="L735" s="14">
        <f t="shared" si="2089"/>
        <v>0</v>
      </c>
      <c r="M735" s="14">
        <v>0</v>
      </c>
      <c r="N735" s="14">
        <v>0</v>
      </c>
      <c r="O735" s="14">
        <v>0</v>
      </c>
      <c r="P735" s="14">
        <v>0</v>
      </c>
      <c r="Q735" s="14">
        <v>0</v>
      </c>
      <c r="R735" s="14">
        <v>0</v>
      </c>
      <c r="S735" s="14"/>
      <c r="T735" s="14"/>
      <c r="U735" s="14"/>
      <c r="V735" s="14"/>
      <c r="W735" s="14"/>
      <c r="X735" s="14">
        <f t="shared" ref="X735:X783" si="2110">R735+S735+T735+U735+V735+W735</f>
        <v>0</v>
      </c>
      <c r="Y735" s="14"/>
      <c r="Z735" s="14"/>
      <c r="AA735" s="14"/>
      <c r="AB735" s="14"/>
      <c r="AC735" s="14"/>
      <c r="AD735" s="14"/>
      <c r="AE735" s="14"/>
      <c r="AF735" s="14"/>
      <c r="AG735" s="14"/>
      <c r="AH735" s="14">
        <v>0</v>
      </c>
      <c r="AI735" s="14">
        <v>0</v>
      </c>
      <c r="AJ735" s="14">
        <v>0</v>
      </c>
      <c r="AK735" s="14"/>
      <c r="AL735" s="14"/>
      <c r="AM735" s="14"/>
      <c r="AN735" s="14"/>
      <c r="AO735" s="14"/>
      <c r="AP735" s="14">
        <f t="shared" ref="AP735:AP783" si="2111">AJ735+AK735+AL735+AM735+AN735+AO735</f>
        <v>0</v>
      </c>
      <c r="AQ735" s="14"/>
      <c r="AR735" s="14"/>
      <c r="AS735" s="14"/>
      <c r="AT735" s="14"/>
      <c r="AU735" s="14"/>
      <c r="AV735" s="14"/>
      <c r="AW735" s="14"/>
      <c r="AX735" s="14"/>
      <c r="AY735" s="14"/>
      <c r="AZ735" s="14">
        <v>0</v>
      </c>
      <c r="BA735" s="14">
        <v>0</v>
      </c>
      <c r="BB735" s="14">
        <v>0</v>
      </c>
      <c r="BC735" s="14"/>
      <c r="BD735" s="14"/>
      <c r="BE735" s="14"/>
      <c r="BF735" s="14"/>
      <c r="BG735" s="14"/>
      <c r="BH735" s="14">
        <f t="shared" ref="BH735:BH783" si="2112">BB735+BC735+BD735+BE735+BF735+BG735</f>
        <v>0</v>
      </c>
      <c r="BI735" s="14"/>
      <c r="BJ735" s="14"/>
      <c r="BK735" s="14"/>
      <c r="BL735" s="14"/>
      <c r="BM735" s="14"/>
      <c r="BN735" s="14"/>
      <c r="BO735" s="14"/>
      <c r="BP735" s="14"/>
      <c r="BQ735" s="14"/>
      <c r="BR735" s="14">
        <v>0</v>
      </c>
      <c r="BS735" s="14">
        <v>0</v>
      </c>
      <c r="BT735" s="14">
        <v>971495</v>
      </c>
      <c r="BU735" s="14">
        <v>971495</v>
      </c>
      <c r="BV735" s="14">
        <v>486000</v>
      </c>
      <c r="BW735" s="14">
        <f t="shared" si="2031"/>
        <v>255000</v>
      </c>
      <c r="BX735" s="14">
        <v>85000</v>
      </c>
      <c r="BY735" s="14">
        <v>85000</v>
      </c>
      <c r="BZ735" s="14">
        <v>85000</v>
      </c>
      <c r="CA735" s="14">
        <f t="shared" si="2087"/>
        <v>741000</v>
      </c>
      <c r="CB735" s="122">
        <f t="shared" si="2098"/>
        <v>76.274195955717744</v>
      </c>
    </row>
    <row r="736" spans="1:80" x14ac:dyDescent="0.25">
      <c r="A736" s="1" t="s">
        <v>244</v>
      </c>
      <c r="B736" s="1" t="s">
        <v>3</v>
      </c>
      <c r="C736" s="1" t="s">
        <v>28</v>
      </c>
      <c r="D736" s="82" t="s">
        <v>364</v>
      </c>
      <c r="E736" s="82" t="s">
        <v>34</v>
      </c>
      <c r="F736" s="79" t="s">
        <v>1</v>
      </c>
      <c r="G736" s="13" t="s">
        <v>1</v>
      </c>
      <c r="H736" s="2" t="s">
        <v>35</v>
      </c>
      <c r="I736" s="12">
        <f>SUM(I737:I741)</f>
        <v>100500</v>
      </c>
      <c r="J736" s="12">
        <f t="shared" si="2086"/>
        <v>111100</v>
      </c>
      <c r="K736" s="12">
        <f t="shared" ref="K736" si="2113">SUM(K737:K741)</f>
        <v>111100</v>
      </c>
      <c r="L736" s="12">
        <f t="shared" si="2089"/>
        <v>0</v>
      </c>
      <c r="M736" s="12">
        <f t="shared" ref="M736:Q736" si="2114">SUM(M737:M741)</f>
        <v>0</v>
      </c>
      <c r="N736" s="12">
        <f t="shared" si="2114"/>
        <v>0</v>
      </c>
      <c r="O736" s="12">
        <f t="shared" si="2114"/>
        <v>0</v>
      </c>
      <c r="P736" s="12">
        <f t="shared" si="2114"/>
        <v>0</v>
      </c>
      <c r="Q736" s="12">
        <f t="shared" si="2114"/>
        <v>0</v>
      </c>
      <c r="R736" s="12">
        <f t="shared" ref="R736:AG736" si="2115">SUM(R737:R741)</f>
        <v>0</v>
      </c>
      <c r="S736" s="12">
        <f t="shared" si="2115"/>
        <v>0</v>
      </c>
      <c r="T736" s="12">
        <f t="shared" si="2115"/>
        <v>0</v>
      </c>
      <c r="U736" s="12">
        <f t="shared" si="2115"/>
        <v>0</v>
      </c>
      <c r="V736" s="12">
        <f t="shared" si="2115"/>
        <v>0</v>
      </c>
      <c r="W736" s="12">
        <f t="shared" si="2115"/>
        <v>0</v>
      </c>
      <c r="X736" s="12">
        <f t="shared" si="2115"/>
        <v>0</v>
      </c>
      <c r="Y736" s="12">
        <f t="shared" si="2115"/>
        <v>0</v>
      </c>
      <c r="Z736" s="12">
        <f t="shared" si="2115"/>
        <v>0</v>
      </c>
      <c r="AA736" s="12">
        <f t="shared" si="2115"/>
        <v>0</v>
      </c>
      <c r="AB736" s="12">
        <f t="shared" si="2115"/>
        <v>0</v>
      </c>
      <c r="AC736" s="12">
        <f t="shared" si="2115"/>
        <v>0</v>
      </c>
      <c r="AD736" s="12">
        <f t="shared" si="2115"/>
        <v>0</v>
      </c>
      <c r="AE736" s="12">
        <f t="shared" si="2115"/>
        <v>0</v>
      </c>
      <c r="AF736" s="12">
        <f t="shared" si="2115"/>
        <v>0</v>
      </c>
      <c r="AG736" s="12">
        <f t="shared" si="2115"/>
        <v>0</v>
      </c>
      <c r="AH736" s="12">
        <v>0</v>
      </c>
      <c r="AI736" s="12">
        <v>0</v>
      </c>
      <c r="AJ736" s="12">
        <f t="shared" ref="AJ736:AY736" si="2116">SUM(AJ737:AJ741)</f>
        <v>0</v>
      </c>
      <c r="AK736" s="12">
        <f t="shared" si="2116"/>
        <v>0</v>
      </c>
      <c r="AL736" s="12">
        <f t="shared" si="2116"/>
        <v>0</v>
      </c>
      <c r="AM736" s="12">
        <f t="shared" si="2116"/>
        <v>0</v>
      </c>
      <c r="AN736" s="12">
        <f t="shared" si="2116"/>
        <v>0</v>
      </c>
      <c r="AO736" s="12">
        <f t="shared" si="2116"/>
        <v>0</v>
      </c>
      <c r="AP736" s="12">
        <f t="shared" si="2116"/>
        <v>0</v>
      </c>
      <c r="AQ736" s="12">
        <f t="shared" si="2116"/>
        <v>0</v>
      </c>
      <c r="AR736" s="12">
        <f t="shared" si="2116"/>
        <v>0</v>
      </c>
      <c r="AS736" s="12">
        <f t="shared" si="2116"/>
        <v>0</v>
      </c>
      <c r="AT736" s="12">
        <f t="shared" si="2116"/>
        <v>0</v>
      </c>
      <c r="AU736" s="12">
        <f t="shared" si="2116"/>
        <v>0</v>
      </c>
      <c r="AV736" s="12">
        <f t="shared" si="2116"/>
        <v>0</v>
      </c>
      <c r="AW736" s="12">
        <f t="shared" si="2116"/>
        <v>0</v>
      </c>
      <c r="AX736" s="12">
        <f t="shared" si="2116"/>
        <v>0</v>
      </c>
      <c r="AY736" s="12">
        <f t="shared" si="2116"/>
        <v>0</v>
      </c>
      <c r="AZ736" s="12">
        <v>0</v>
      </c>
      <c r="BA736" s="12">
        <v>0</v>
      </c>
      <c r="BB736" s="12">
        <f t="shared" ref="BB736:BQ736" si="2117">SUM(BB737:BB741)</f>
        <v>0</v>
      </c>
      <c r="BC736" s="12">
        <f t="shared" si="2117"/>
        <v>0</v>
      </c>
      <c r="BD736" s="12">
        <f t="shared" si="2117"/>
        <v>0</v>
      </c>
      <c r="BE736" s="12">
        <f t="shared" si="2117"/>
        <v>0</v>
      </c>
      <c r="BF736" s="12">
        <f t="shared" si="2117"/>
        <v>0</v>
      </c>
      <c r="BG736" s="12">
        <f t="shared" si="2117"/>
        <v>0</v>
      </c>
      <c r="BH736" s="12">
        <f t="shared" si="2117"/>
        <v>0</v>
      </c>
      <c r="BI736" s="12">
        <f t="shared" si="2117"/>
        <v>0</v>
      </c>
      <c r="BJ736" s="12">
        <f t="shared" si="2117"/>
        <v>0</v>
      </c>
      <c r="BK736" s="12">
        <f t="shared" si="2117"/>
        <v>0</v>
      </c>
      <c r="BL736" s="12">
        <f t="shared" si="2117"/>
        <v>0</v>
      </c>
      <c r="BM736" s="12">
        <f t="shared" si="2117"/>
        <v>0</v>
      </c>
      <c r="BN736" s="12">
        <f t="shared" si="2117"/>
        <v>0</v>
      </c>
      <c r="BO736" s="12">
        <f t="shared" si="2117"/>
        <v>0</v>
      </c>
      <c r="BP736" s="12">
        <f t="shared" si="2117"/>
        <v>0</v>
      </c>
      <c r="BQ736" s="12">
        <f t="shared" si="2117"/>
        <v>0</v>
      </c>
      <c r="BR736" s="12">
        <v>0</v>
      </c>
      <c r="BS736" s="12">
        <v>0</v>
      </c>
      <c r="BT736" s="12">
        <f t="shared" ref="BT736:BZ736" si="2118">SUM(BT737:BT741)</f>
        <v>111100</v>
      </c>
      <c r="BU736" s="12">
        <f t="shared" si="2118"/>
        <v>111219</v>
      </c>
      <c r="BV736" s="12">
        <f t="shared" si="2118"/>
        <v>55419</v>
      </c>
      <c r="BW736" s="12">
        <f t="shared" si="2118"/>
        <v>20400</v>
      </c>
      <c r="BX736" s="12">
        <f t="shared" si="2118"/>
        <v>6800</v>
      </c>
      <c r="BY736" s="12">
        <f t="shared" si="2118"/>
        <v>6800</v>
      </c>
      <c r="BZ736" s="12">
        <f t="shared" si="2118"/>
        <v>6800</v>
      </c>
      <c r="CA736" s="12">
        <f t="shared" si="2087"/>
        <v>75819</v>
      </c>
      <c r="CB736" s="124">
        <f t="shared" si="2098"/>
        <v>68.170906050225227</v>
      </c>
    </row>
    <row r="737" spans="1:80" x14ac:dyDescent="0.25">
      <c r="A737" s="4" t="s">
        <v>244</v>
      </c>
      <c r="B737" s="4" t="s">
        <v>3</v>
      </c>
      <c r="C737" s="4" t="s">
        <v>28</v>
      </c>
      <c r="D737" s="79" t="s">
        <v>364</v>
      </c>
      <c r="E737" s="89">
        <v>6112</v>
      </c>
      <c r="F737" s="79" t="s">
        <v>365</v>
      </c>
      <c r="G737" s="74" t="s">
        <v>1887</v>
      </c>
      <c r="H737" s="13" t="s">
        <v>92</v>
      </c>
      <c r="I737" s="14">
        <v>14000</v>
      </c>
      <c r="J737" s="14">
        <f t="shared" si="2086"/>
        <v>14400</v>
      </c>
      <c r="K737" s="14">
        <v>14400</v>
      </c>
      <c r="L737" s="14">
        <f t="shared" si="2089"/>
        <v>0</v>
      </c>
      <c r="M737" s="14">
        <v>0</v>
      </c>
      <c r="N737" s="14">
        <v>0</v>
      </c>
      <c r="O737" s="14">
        <v>0</v>
      </c>
      <c r="P737" s="14">
        <v>0</v>
      </c>
      <c r="Q737" s="14">
        <v>0</v>
      </c>
      <c r="R737" s="14">
        <v>0</v>
      </c>
      <c r="S737" s="14"/>
      <c r="T737" s="14"/>
      <c r="U737" s="14"/>
      <c r="V737" s="14"/>
      <c r="W737" s="14"/>
      <c r="X737" s="14">
        <f t="shared" si="2110"/>
        <v>0</v>
      </c>
      <c r="Y737" s="14"/>
      <c r="Z737" s="14"/>
      <c r="AA737" s="14"/>
      <c r="AB737" s="14"/>
      <c r="AC737" s="14"/>
      <c r="AD737" s="14"/>
      <c r="AE737" s="14"/>
      <c r="AF737" s="14"/>
      <c r="AG737" s="14"/>
      <c r="AH737" s="14">
        <v>0</v>
      </c>
      <c r="AI737" s="14">
        <v>0</v>
      </c>
      <c r="AJ737" s="14">
        <v>0</v>
      </c>
      <c r="AK737" s="14"/>
      <c r="AL737" s="14"/>
      <c r="AM737" s="14"/>
      <c r="AN737" s="14"/>
      <c r="AO737" s="14"/>
      <c r="AP737" s="14">
        <f t="shared" si="2111"/>
        <v>0</v>
      </c>
      <c r="AQ737" s="14"/>
      <c r="AR737" s="14"/>
      <c r="AS737" s="14"/>
      <c r="AT737" s="14"/>
      <c r="AU737" s="14"/>
      <c r="AV737" s="14"/>
      <c r="AW737" s="14"/>
      <c r="AX737" s="14"/>
      <c r="AY737" s="14"/>
      <c r="AZ737" s="14">
        <v>0</v>
      </c>
      <c r="BA737" s="14">
        <v>0</v>
      </c>
      <c r="BB737" s="14">
        <v>0</v>
      </c>
      <c r="BC737" s="14"/>
      <c r="BD737" s="14"/>
      <c r="BE737" s="14"/>
      <c r="BF737" s="14"/>
      <c r="BG737" s="14"/>
      <c r="BH737" s="14">
        <f t="shared" si="2112"/>
        <v>0</v>
      </c>
      <c r="BI737" s="14"/>
      <c r="BJ737" s="14"/>
      <c r="BK737" s="14"/>
      <c r="BL737" s="14"/>
      <c r="BM737" s="14"/>
      <c r="BN737" s="14"/>
      <c r="BO737" s="14"/>
      <c r="BP737" s="14"/>
      <c r="BQ737" s="14"/>
      <c r="BR737" s="14">
        <v>0</v>
      </c>
      <c r="BS737" s="14">
        <v>0</v>
      </c>
      <c r="BT737" s="14">
        <v>14400</v>
      </c>
      <c r="BU737" s="14">
        <v>14400</v>
      </c>
      <c r="BV737" s="14">
        <v>7200</v>
      </c>
      <c r="BW737" s="14">
        <f t="shared" si="2031"/>
        <v>3600</v>
      </c>
      <c r="BX737" s="14">
        <v>1200</v>
      </c>
      <c r="BY737" s="14">
        <v>1200</v>
      </c>
      <c r="BZ737" s="14">
        <v>1200</v>
      </c>
      <c r="CA737" s="14">
        <f t="shared" si="2087"/>
        <v>10800</v>
      </c>
      <c r="CB737" s="122">
        <f t="shared" si="2098"/>
        <v>75</v>
      </c>
    </row>
    <row r="738" spans="1:80" x14ac:dyDescent="0.25">
      <c r="A738" s="4" t="s">
        <v>244</v>
      </c>
      <c r="B738" s="4" t="s">
        <v>3</v>
      </c>
      <c r="C738" s="4" t="s">
        <v>28</v>
      </c>
      <c r="D738" s="79" t="s">
        <v>364</v>
      </c>
      <c r="E738" s="89">
        <v>6112</v>
      </c>
      <c r="F738" s="79" t="s">
        <v>366</v>
      </c>
      <c r="G738" s="74" t="s">
        <v>1887</v>
      </c>
      <c r="H738" s="13" t="s">
        <v>39</v>
      </c>
      <c r="I738" s="14">
        <v>58400</v>
      </c>
      <c r="J738" s="14">
        <f t="shared" si="2086"/>
        <v>67100</v>
      </c>
      <c r="K738" s="14">
        <v>67100</v>
      </c>
      <c r="L738" s="14">
        <f t="shared" si="2089"/>
        <v>0</v>
      </c>
      <c r="M738" s="14">
        <v>0</v>
      </c>
      <c r="N738" s="14">
        <v>0</v>
      </c>
      <c r="O738" s="14">
        <v>0</v>
      </c>
      <c r="P738" s="14">
        <v>0</v>
      </c>
      <c r="Q738" s="14">
        <v>0</v>
      </c>
      <c r="R738" s="14">
        <v>0</v>
      </c>
      <c r="S738" s="14"/>
      <c r="T738" s="14"/>
      <c r="U738" s="14"/>
      <c r="V738" s="14"/>
      <c r="W738" s="14"/>
      <c r="X738" s="14">
        <f t="shared" si="2110"/>
        <v>0</v>
      </c>
      <c r="Y738" s="14"/>
      <c r="Z738" s="14"/>
      <c r="AA738" s="14"/>
      <c r="AB738" s="14"/>
      <c r="AC738" s="14"/>
      <c r="AD738" s="14"/>
      <c r="AE738" s="14"/>
      <c r="AF738" s="14"/>
      <c r="AG738" s="14"/>
      <c r="AH738" s="14">
        <v>0</v>
      </c>
      <c r="AI738" s="14">
        <v>0</v>
      </c>
      <c r="AJ738" s="14">
        <v>0</v>
      </c>
      <c r="AK738" s="14"/>
      <c r="AL738" s="14"/>
      <c r="AM738" s="14"/>
      <c r="AN738" s="14"/>
      <c r="AO738" s="14"/>
      <c r="AP738" s="14">
        <f t="shared" si="2111"/>
        <v>0</v>
      </c>
      <c r="AQ738" s="14"/>
      <c r="AR738" s="14"/>
      <c r="AS738" s="14"/>
      <c r="AT738" s="14"/>
      <c r="AU738" s="14"/>
      <c r="AV738" s="14"/>
      <c r="AW738" s="14"/>
      <c r="AX738" s="14"/>
      <c r="AY738" s="14"/>
      <c r="AZ738" s="14">
        <v>0</v>
      </c>
      <c r="BA738" s="14">
        <v>0</v>
      </c>
      <c r="BB738" s="14">
        <v>0</v>
      </c>
      <c r="BC738" s="14"/>
      <c r="BD738" s="14"/>
      <c r="BE738" s="14"/>
      <c r="BF738" s="14"/>
      <c r="BG738" s="14"/>
      <c r="BH738" s="14">
        <f t="shared" si="2112"/>
        <v>0</v>
      </c>
      <c r="BI738" s="14"/>
      <c r="BJ738" s="14"/>
      <c r="BK738" s="14"/>
      <c r="BL738" s="14"/>
      <c r="BM738" s="14"/>
      <c r="BN738" s="14"/>
      <c r="BO738" s="14"/>
      <c r="BP738" s="14"/>
      <c r="BQ738" s="14"/>
      <c r="BR738" s="14">
        <v>0</v>
      </c>
      <c r="BS738" s="14">
        <v>0</v>
      </c>
      <c r="BT738" s="14">
        <v>67100</v>
      </c>
      <c r="BU738" s="14">
        <v>67100</v>
      </c>
      <c r="BV738" s="14">
        <v>33600</v>
      </c>
      <c r="BW738" s="14">
        <f t="shared" si="2031"/>
        <v>16800</v>
      </c>
      <c r="BX738" s="14">
        <v>5600</v>
      </c>
      <c r="BY738" s="14">
        <v>5600</v>
      </c>
      <c r="BZ738" s="14">
        <v>5600</v>
      </c>
      <c r="CA738" s="14">
        <f t="shared" si="2087"/>
        <v>50400</v>
      </c>
      <c r="CB738" s="122">
        <f t="shared" si="2098"/>
        <v>75.111773472429206</v>
      </c>
    </row>
    <row r="739" spans="1:80" x14ac:dyDescent="0.25">
      <c r="A739" s="4" t="s">
        <v>244</v>
      </c>
      <c r="B739" s="4" t="s">
        <v>3</v>
      </c>
      <c r="C739" s="4" t="s">
        <v>28</v>
      </c>
      <c r="D739" s="79" t="s">
        <v>364</v>
      </c>
      <c r="E739" s="89">
        <v>6112</v>
      </c>
      <c r="F739" s="79" t="s">
        <v>367</v>
      </c>
      <c r="G739" s="74" t="s">
        <v>1887</v>
      </c>
      <c r="H739" s="13" t="s">
        <v>41</v>
      </c>
      <c r="I739" s="14">
        <v>12700</v>
      </c>
      <c r="J739" s="14">
        <f t="shared" si="2086"/>
        <v>14500</v>
      </c>
      <c r="K739" s="14">
        <v>14500</v>
      </c>
      <c r="L739" s="14">
        <f t="shared" si="2089"/>
        <v>0</v>
      </c>
      <c r="M739" s="14">
        <v>0</v>
      </c>
      <c r="N739" s="14">
        <v>0</v>
      </c>
      <c r="O739" s="14">
        <v>0</v>
      </c>
      <c r="P739" s="14">
        <v>0</v>
      </c>
      <c r="Q739" s="14">
        <v>0</v>
      </c>
      <c r="R739" s="14">
        <v>0</v>
      </c>
      <c r="S739" s="14"/>
      <c r="T739" s="14"/>
      <c r="U739" s="14"/>
      <c r="V739" s="14"/>
      <c r="W739" s="14"/>
      <c r="X739" s="14">
        <f t="shared" si="2110"/>
        <v>0</v>
      </c>
      <c r="Y739" s="14"/>
      <c r="Z739" s="14"/>
      <c r="AA739" s="14"/>
      <c r="AB739" s="14"/>
      <c r="AC739" s="14"/>
      <c r="AD739" s="14"/>
      <c r="AE739" s="14"/>
      <c r="AF739" s="14"/>
      <c r="AG739" s="14"/>
      <c r="AH739" s="14">
        <v>0</v>
      </c>
      <c r="AI739" s="14">
        <v>0</v>
      </c>
      <c r="AJ739" s="14">
        <v>0</v>
      </c>
      <c r="AK739" s="14"/>
      <c r="AL739" s="14"/>
      <c r="AM739" s="14"/>
      <c r="AN739" s="14"/>
      <c r="AO739" s="14"/>
      <c r="AP739" s="14">
        <f t="shared" si="2111"/>
        <v>0</v>
      </c>
      <c r="AQ739" s="14"/>
      <c r="AR739" s="14"/>
      <c r="AS739" s="14"/>
      <c r="AT739" s="14"/>
      <c r="AU739" s="14"/>
      <c r="AV739" s="14"/>
      <c r="AW739" s="14"/>
      <c r="AX739" s="14"/>
      <c r="AY739" s="14"/>
      <c r="AZ739" s="14">
        <v>0</v>
      </c>
      <c r="BA739" s="14">
        <v>0</v>
      </c>
      <c r="BB739" s="14">
        <v>0</v>
      </c>
      <c r="BC739" s="14"/>
      <c r="BD739" s="14"/>
      <c r="BE739" s="14"/>
      <c r="BF739" s="14"/>
      <c r="BG739" s="14"/>
      <c r="BH739" s="14">
        <f t="shared" si="2112"/>
        <v>0</v>
      </c>
      <c r="BI739" s="14"/>
      <c r="BJ739" s="14"/>
      <c r="BK739" s="14"/>
      <c r="BL739" s="14"/>
      <c r="BM739" s="14"/>
      <c r="BN739" s="14"/>
      <c r="BO739" s="14"/>
      <c r="BP739" s="14"/>
      <c r="BQ739" s="14"/>
      <c r="BR739" s="14">
        <v>0</v>
      </c>
      <c r="BS739" s="14">
        <v>0</v>
      </c>
      <c r="BT739" s="14">
        <v>14500</v>
      </c>
      <c r="BU739" s="14">
        <v>14619</v>
      </c>
      <c r="BV739" s="14">
        <v>14619</v>
      </c>
      <c r="BW739" s="14">
        <f t="shared" si="2031"/>
        <v>0</v>
      </c>
      <c r="BX739" s="14">
        <v>0</v>
      </c>
      <c r="BY739" s="14">
        <v>0</v>
      </c>
      <c r="BZ739" s="14">
        <v>0</v>
      </c>
      <c r="CA739" s="14">
        <f t="shared" si="2087"/>
        <v>14619</v>
      </c>
      <c r="CB739" s="122">
        <f t="shared" si="2098"/>
        <v>100</v>
      </c>
    </row>
    <row r="740" spans="1:80" x14ac:dyDescent="0.25">
      <c r="A740" s="4" t="s">
        <v>244</v>
      </c>
      <c r="B740" s="4" t="s">
        <v>3</v>
      </c>
      <c r="C740" s="4" t="s">
        <v>28</v>
      </c>
      <c r="D740" s="79" t="s">
        <v>364</v>
      </c>
      <c r="E740" s="89">
        <v>6112</v>
      </c>
      <c r="F740" s="79" t="s">
        <v>368</v>
      </c>
      <c r="G740" s="74" t="s">
        <v>1887</v>
      </c>
      <c r="H740" s="13" t="s">
        <v>37</v>
      </c>
      <c r="I740" s="14">
        <v>0</v>
      </c>
      <c r="J740" s="14">
        <f t="shared" si="2086"/>
        <v>0</v>
      </c>
      <c r="K740" s="14">
        <v>0</v>
      </c>
      <c r="L740" s="14">
        <f t="shared" si="2089"/>
        <v>0</v>
      </c>
      <c r="M740" s="14">
        <v>0</v>
      </c>
      <c r="N740" s="14">
        <v>0</v>
      </c>
      <c r="O740" s="14">
        <v>0</v>
      </c>
      <c r="P740" s="14">
        <v>0</v>
      </c>
      <c r="Q740" s="14">
        <v>0</v>
      </c>
      <c r="R740" s="14">
        <v>0</v>
      </c>
      <c r="S740" s="14"/>
      <c r="T740" s="14"/>
      <c r="U740" s="14"/>
      <c r="V740" s="14"/>
      <c r="W740" s="14"/>
      <c r="X740" s="14">
        <f t="shared" si="2110"/>
        <v>0</v>
      </c>
      <c r="Y740" s="14"/>
      <c r="Z740" s="14"/>
      <c r="AA740" s="14"/>
      <c r="AB740" s="14"/>
      <c r="AC740" s="14"/>
      <c r="AD740" s="14"/>
      <c r="AE740" s="14"/>
      <c r="AF740" s="14"/>
      <c r="AG740" s="14"/>
      <c r="AH740" s="14">
        <v>0</v>
      </c>
      <c r="AI740" s="14">
        <v>0</v>
      </c>
      <c r="AJ740" s="14">
        <v>0</v>
      </c>
      <c r="AK740" s="14"/>
      <c r="AL740" s="14"/>
      <c r="AM740" s="14"/>
      <c r="AN740" s="14"/>
      <c r="AO740" s="14"/>
      <c r="AP740" s="14">
        <f t="shared" si="2111"/>
        <v>0</v>
      </c>
      <c r="AQ740" s="14"/>
      <c r="AR740" s="14"/>
      <c r="AS740" s="14"/>
      <c r="AT740" s="14"/>
      <c r="AU740" s="14"/>
      <c r="AV740" s="14"/>
      <c r="AW740" s="14"/>
      <c r="AX740" s="14"/>
      <c r="AY740" s="14"/>
      <c r="AZ740" s="14">
        <v>0</v>
      </c>
      <c r="BA740" s="14">
        <v>0</v>
      </c>
      <c r="BB740" s="14">
        <v>0</v>
      </c>
      <c r="BC740" s="14"/>
      <c r="BD740" s="14"/>
      <c r="BE740" s="14"/>
      <c r="BF740" s="14"/>
      <c r="BG740" s="14"/>
      <c r="BH740" s="14">
        <f t="shared" si="2112"/>
        <v>0</v>
      </c>
      <c r="BI740" s="14"/>
      <c r="BJ740" s="14"/>
      <c r="BK740" s="14"/>
      <c r="BL740" s="14"/>
      <c r="BM740" s="14"/>
      <c r="BN740" s="14"/>
      <c r="BO740" s="14"/>
      <c r="BP740" s="14"/>
      <c r="BQ740" s="14"/>
      <c r="BR740" s="14">
        <v>0</v>
      </c>
      <c r="BS740" s="14">
        <v>0</v>
      </c>
      <c r="BT740" s="14">
        <v>0</v>
      </c>
      <c r="BU740" s="14">
        <v>0</v>
      </c>
      <c r="BV740" s="14">
        <v>0</v>
      </c>
      <c r="BW740" s="14">
        <f t="shared" si="2031"/>
        <v>0</v>
      </c>
      <c r="BX740" s="14">
        <v>0</v>
      </c>
      <c r="BY740" s="14">
        <v>0</v>
      </c>
      <c r="BZ740" s="14">
        <v>0</v>
      </c>
      <c r="CA740" s="14">
        <f t="shared" si="2087"/>
        <v>0</v>
      </c>
      <c r="CB740" s="122" t="str">
        <f t="shared" si="2098"/>
        <v>-</v>
      </c>
    </row>
    <row r="741" spans="1:80" x14ac:dyDescent="0.25">
      <c r="A741" s="4" t="s">
        <v>244</v>
      </c>
      <c r="B741" s="4" t="s">
        <v>3</v>
      </c>
      <c r="C741" s="4" t="s">
        <v>28</v>
      </c>
      <c r="D741" s="79" t="s">
        <v>364</v>
      </c>
      <c r="E741" s="89">
        <v>6112</v>
      </c>
      <c r="F741" s="79" t="s">
        <v>369</v>
      </c>
      <c r="G741" s="74" t="s">
        <v>1887</v>
      </c>
      <c r="H741" s="13" t="s">
        <v>43</v>
      </c>
      <c r="I741" s="14">
        <v>15400</v>
      </c>
      <c r="J741" s="14">
        <f t="shared" si="2086"/>
        <v>15100</v>
      </c>
      <c r="K741" s="14">
        <v>15100</v>
      </c>
      <c r="L741" s="14">
        <f t="shared" si="2089"/>
        <v>0</v>
      </c>
      <c r="M741" s="14">
        <v>0</v>
      </c>
      <c r="N741" s="14">
        <v>0</v>
      </c>
      <c r="O741" s="14">
        <v>0</v>
      </c>
      <c r="P741" s="14">
        <v>0</v>
      </c>
      <c r="Q741" s="14">
        <v>0</v>
      </c>
      <c r="R741" s="14">
        <v>0</v>
      </c>
      <c r="S741" s="14"/>
      <c r="T741" s="14"/>
      <c r="U741" s="14"/>
      <c r="V741" s="14"/>
      <c r="W741" s="14"/>
      <c r="X741" s="14">
        <f t="shared" si="2110"/>
        <v>0</v>
      </c>
      <c r="Y741" s="14"/>
      <c r="Z741" s="14"/>
      <c r="AA741" s="14"/>
      <c r="AB741" s="14"/>
      <c r="AC741" s="14"/>
      <c r="AD741" s="14"/>
      <c r="AE741" s="14"/>
      <c r="AF741" s="14"/>
      <c r="AG741" s="14"/>
      <c r="AH741" s="14">
        <v>0</v>
      </c>
      <c r="AI741" s="14">
        <v>0</v>
      </c>
      <c r="AJ741" s="14">
        <v>0</v>
      </c>
      <c r="AK741" s="14"/>
      <c r="AL741" s="14"/>
      <c r="AM741" s="14"/>
      <c r="AN741" s="14"/>
      <c r="AO741" s="14"/>
      <c r="AP741" s="14">
        <f t="shared" si="2111"/>
        <v>0</v>
      </c>
      <c r="AQ741" s="14"/>
      <c r="AR741" s="14"/>
      <c r="AS741" s="14"/>
      <c r="AT741" s="14"/>
      <c r="AU741" s="14"/>
      <c r="AV741" s="14"/>
      <c r="AW741" s="14"/>
      <c r="AX741" s="14"/>
      <c r="AY741" s="14"/>
      <c r="AZ741" s="14">
        <v>0</v>
      </c>
      <c r="BA741" s="14">
        <v>0</v>
      </c>
      <c r="BB741" s="14">
        <v>0</v>
      </c>
      <c r="BC741" s="14"/>
      <c r="BD741" s="14"/>
      <c r="BE741" s="14"/>
      <c r="BF741" s="14"/>
      <c r="BG741" s="14"/>
      <c r="BH741" s="14">
        <f t="shared" si="2112"/>
        <v>0</v>
      </c>
      <c r="BI741" s="14"/>
      <c r="BJ741" s="14"/>
      <c r="BK741" s="14"/>
      <c r="BL741" s="14"/>
      <c r="BM741" s="14"/>
      <c r="BN741" s="14"/>
      <c r="BO741" s="14"/>
      <c r="BP741" s="14"/>
      <c r="BQ741" s="14"/>
      <c r="BR741" s="14">
        <v>0</v>
      </c>
      <c r="BS741" s="14">
        <v>0</v>
      </c>
      <c r="BT741" s="14">
        <v>15100</v>
      </c>
      <c r="BU741" s="14">
        <v>15100</v>
      </c>
      <c r="BV741" s="14">
        <v>0</v>
      </c>
      <c r="BW741" s="14">
        <f t="shared" si="2031"/>
        <v>0</v>
      </c>
      <c r="BX741" s="14">
        <v>0</v>
      </c>
      <c r="BY741" s="14">
        <v>0</v>
      </c>
      <c r="BZ741" s="14">
        <v>0</v>
      </c>
      <c r="CA741" s="14">
        <f t="shared" si="2087"/>
        <v>0</v>
      </c>
      <c r="CB741" s="122">
        <f t="shared" si="2098"/>
        <v>0</v>
      </c>
    </row>
    <row r="742" spans="1:80" x14ac:dyDescent="0.25">
      <c r="A742" s="4" t="s">
        <v>244</v>
      </c>
      <c r="B742" s="4" t="s">
        <v>3</v>
      </c>
      <c r="C742" s="4" t="s">
        <v>28</v>
      </c>
      <c r="D742" s="79" t="s">
        <v>364</v>
      </c>
      <c r="E742" s="78" t="s">
        <v>44</v>
      </c>
      <c r="F742" s="78" t="s">
        <v>1</v>
      </c>
      <c r="G742" s="2" t="s">
        <v>1</v>
      </c>
      <c r="H742" s="2" t="s">
        <v>45</v>
      </c>
      <c r="I742" s="12">
        <f>SUM(I743)</f>
        <v>87846</v>
      </c>
      <c r="J742" s="12">
        <f t="shared" si="2086"/>
        <v>94450</v>
      </c>
      <c r="K742" s="12">
        <f t="shared" ref="K742:Q742" si="2119">SUM(K743)</f>
        <v>94450</v>
      </c>
      <c r="L742" s="12">
        <f t="shared" si="2089"/>
        <v>0</v>
      </c>
      <c r="M742" s="12">
        <f t="shared" si="2119"/>
        <v>0</v>
      </c>
      <c r="N742" s="12">
        <f t="shared" si="2119"/>
        <v>0</v>
      </c>
      <c r="O742" s="12">
        <f t="shared" si="2119"/>
        <v>0</v>
      </c>
      <c r="P742" s="12">
        <f t="shared" si="2119"/>
        <v>0</v>
      </c>
      <c r="Q742" s="12">
        <f t="shared" si="2119"/>
        <v>0</v>
      </c>
      <c r="R742" s="12">
        <f t="shared" ref="R742:AG742" si="2120">SUM(R743)</f>
        <v>0</v>
      </c>
      <c r="S742" s="12">
        <f t="shared" si="2120"/>
        <v>0</v>
      </c>
      <c r="T742" s="12">
        <f t="shared" si="2120"/>
        <v>0</v>
      </c>
      <c r="U742" s="12">
        <f t="shared" si="2120"/>
        <v>0</v>
      </c>
      <c r="V742" s="12">
        <f t="shared" si="2120"/>
        <v>0</v>
      </c>
      <c r="W742" s="12">
        <f t="shared" si="2120"/>
        <v>0</v>
      </c>
      <c r="X742" s="12">
        <f t="shared" si="2120"/>
        <v>0</v>
      </c>
      <c r="Y742" s="12">
        <f t="shared" si="2120"/>
        <v>0</v>
      </c>
      <c r="Z742" s="12">
        <f t="shared" si="2120"/>
        <v>0</v>
      </c>
      <c r="AA742" s="12">
        <f t="shared" si="2120"/>
        <v>0</v>
      </c>
      <c r="AB742" s="12">
        <f t="shared" si="2120"/>
        <v>0</v>
      </c>
      <c r="AC742" s="12">
        <f t="shared" si="2120"/>
        <v>0</v>
      </c>
      <c r="AD742" s="12">
        <f t="shared" si="2120"/>
        <v>0</v>
      </c>
      <c r="AE742" s="12">
        <f t="shared" si="2120"/>
        <v>0</v>
      </c>
      <c r="AF742" s="12">
        <f t="shared" si="2120"/>
        <v>0</v>
      </c>
      <c r="AG742" s="12">
        <f t="shared" si="2120"/>
        <v>0</v>
      </c>
      <c r="AH742" s="12">
        <v>0</v>
      </c>
      <c r="AI742" s="12">
        <v>0</v>
      </c>
      <c r="AJ742" s="12">
        <f t="shared" ref="AJ742:AY742" si="2121">SUM(AJ743)</f>
        <v>0</v>
      </c>
      <c r="AK742" s="12">
        <f t="shared" si="2121"/>
        <v>0</v>
      </c>
      <c r="AL742" s="12">
        <f t="shared" si="2121"/>
        <v>0</v>
      </c>
      <c r="AM742" s="12">
        <f t="shared" si="2121"/>
        <v>0</v>
      </c>
      <c r="AN742" s="12">
        <f t="shared" si="2121"/>
        <v>0</v>
      </c>
      <c r="AO742" s="12">
        <f t="shared" si="2121"/>
        <v>0</v>
      </c>
      <c r="AP742" s="12">
        <f t="shared" si="2121"/>
        <v>0</v>
      </c>
      <c r="AQ742" s="12">
        <f t="shared" si="2121"/>
        <v>0</v>
      </c>
      <c r="AR742" s="12">
        <f t="shared" si="2121"/>
        <v>0</v>
      </c>
      <c r="AS742" s="12">
        <f t="shared" si="2121"/>
        <v>0</v>
      </c>
      <c r="AT742" s="12">
        <f t="shared" si="2121"/>
        <v>0</v>
      </c>
      <c r="AU742" s="12">
        <f t="shared" si="2121"/>
        <v>0</v>
      </c>
      <c r="AV742" s="12">
        <f t="shared" si="2121"/>
        <v>0</v>
      </c>
      <c r="AW742" s="12">
        <f t="shared" si="2121"/>
        <v>0</v>
      </c>
      <c r="AX742" s="12">
        <f t="shared" si="2121"/>
        <v>0</v>
      </c>
      <c r="AY742" s="12">
        <f t="shared" si="2121"/>
        <v>0</v>
      </c>
      <c r="AZ742" s="12">
        <v>0</v>
      </c>
      <c r="BA742" s="12">
        <v>0</v>
      </c>
      <c r="BB742" s="12">
        <f t="shared" ref="BB742:BQ742" si="2122">SUM(BB743)</f>
        <v>0</v>
      </c>
      <c r="BC742" s="12">
        <f t="shared" si="2122"/>
        <v>0</v>
      </c>
      <c r="BD742" s="12">
        <f t="shared" si="2122"/>
        <v>0</v>
      </c>
      <c r="BE742" s="12">
        <f t="shared" si="2122"/>
        <v>0</v>
      </c>
      <c r="BF742" s="12">
        <f t="shared" si="2122"/>
        <v>0</v>
      </c>
      <c r="BG742" s="12">
        <f t="shared" si="2122"/>
        <v>0</v>
      </c>
      <c r="BH742" s="12">
        <f t="shared" si="2122"/>
        <v>0</v>
      </c>
      <c r="BI742" s="12">
        <f t="shared" si="2122"/>
        <v>0</v>
      </c>
      <c r="BJ742" s="12">
        <f t="shared" si="2122"/>
        <v>0</v>
      </c>
      <c r="BK742" s="12">
        <f t="shared" si="2122"/>
        <v>0</v>
      </c>
      <c r="BL742" s="12">
        <f t="shared" si="2122"/>
        <v>0</v>
      </c>
      <c r="BM742" s="12">
        <f t="shared" si="2122"/>
        <v>0</v>
      </c>
      <c r="BN742" s="12">
        <f t="shared" si="2122"/>
        <v>0</v>
      </c>
      <c r="BO742" s="12">
        <f t="shared" si="2122"/>
        <v>0</v>
      </c>
      <c r="BP742" s="12">
        <f t="shared" si="2122"/>
        <v>0</v>
      </c>
      <c r="BQ742" s="12">
        <f t="shared" si="2122"/>
        <v>0</v>
      </c>
      <c r="BR742" s="12">
        <v>0</v>
      </c>
      <c r="BS742" s="12">
        <v>0</v>
      </c>
      <c r="BT742" s="12">
        <f t="shared" ref="BT742:BZ742" si="2123">SUM(BT743)</f>
        <v>102006</v>
      </c>
      <c r="BU742" s="12">
        <f t="shared" si="2123"/>
        <v>102006</v>
      </c>
      <c r="BV742" s="12">
        <f t="shared" si="2123"/>
        <v>51000</v>
      </c>
      <c r="BW742" s="12">
        <f t="shared" si="2123"/>
        <v>27000</v>
      </c>
      <c r="BX742" s="12">
        <f t="shared" si="2123"/>
        <v>9000</v>
      </c>
      <c r="BY742" s="12">
        <f t="shared" si="2123"/>
        <v>9000</v>
      </c>
      <c r="BZ742" s="12">
        <f t="shared" si="2123"/>
        <v>9000</v>
      </c>
      <c r="CA742" s="12">
        <f t="shared" si="2087"/>
        <v>78000</v>
      </c>
      <c r="CB742" s="124">
        <f t="shared" si="2098"/>
        <v>76.466090229986477</v>
      </c>
    </row>
    <row r="743" spans="1:80" x14ac:dyDescent="0.25">
      <c r="A743" s="4" t="s">
        <v>244</v>
      </c>
      <c r="B743" s="4" t="s">
        <v>3</v>
      </c>
      <c r="C743" s="4" t="s">
        <v>28</v>
      </c>
      <c r="D743" s="79" t="s">
        <v>364</v>
      </c>
      <c r="E743" s="89">
        <v>6121</v>
      </c>
      <c r="F743" s="79"/>
      <c r="G743" s="74" t="s">
        <v>1887</v>
      </c>
      <c r="H743" s="13" t="s">
        <v>46</v>
      </c>
      <c r="I743" s="14">
        <v>87846</v>
      </c>
      <c r="J743" s="14">
        <f t="shared" si="2086"/>
        <v>94450</v>
      </c>
      <c r="K743" s="14">
        <v>94450</v>
      </c>
      <c r="L743" s="14">
        <f t="shared" si="2089"/>
        <v>0</v>
      </c>
      <c r="M743" s="14">
        <v>0</v>
      </c>
      <c r="N743" s="14">
        <v>0</v>
      </c>
      <c r="O743" s="14">
        <v>0</v>
      </c>
      <c r="P743" s="14">
        <v>0</v>
      </c>
      <c r="Q743" s="14">
        <v>0</v>
      </c>
      <c r="R743" s="14">
        <v>0</v>
      </c>
      <c r="S743" s="14"/>
      <c r="T743" s="14"/>
      <c r="U743" s="14"/>
      <c r="V743" s="14"/>
      <c r="W743" s="14"/>
      <c r="X743" s="14">
        <f t="shared" si="2110"/>
        <v>0</v>
      </c>
      <c r="Y743" s="14"/>
      <c r="Z743" s="14"/>
      <c r="AA743" s="14"/>
      <c r="AB743" s="14"/>
      <c r="AC743" s="14"/>
      <c r="AD743" s="14"/>
      <c r="AE743" s="14"/>
      <c r="AF743" s="14"/>
      <c r="AG743" s="14"/>
      <c r="AH743" s="14">
        <v>0</v>
      </c>
      <c r="AI743" s="14">
        <v>0</v>
      </c>
      <c r="AJ743" s="14">
        <v>0</v>
      </c>
      <c r="AK743" s="14"/>
      <c r="AL743" s="14"/>
      <c r="AM743" s="14"/>
      <c r="AN743" s="14"/>
      <c r="AO743" s="14"/>
      <c r="AP743" s="14">
        <f t="shared" si="2111"/>
        <v>0</v>
      </c>
      <c r="AQ743" s="14"/>
      <c r="AR743" s="14"/>
      <c r="AS743" s="14"/>
      <c r="AT743" s="14"/>
      <c r="AU743" s="14"/>
      <c r="AV743" s="14"/>
      <c r="AW743" s="14"/>
      <c r="AX743" s="14"/>
      <c r="AY743" s="14"/>
      <c r="AZ743" s="14">
        <v>0</v>
      </c>
      <c r="BA743" s="14">
        <v>0</v>
      </c>
      <c r="BB743" s="14">
        <v>0</v>
      </c>
      <c r="BC743" s="14"/>
      <c r="BD743" s="14"/>
      <c r="BE743" s="14"/>
      <c r="BF743" s="14"/>
      <c r="BG743" s="14"/>
      <c r="BH743" s="14">
        <f t="shared" si="2112"/>
        <v>0</v>
      </c>
      <c r="BI743" s="14"/>
      <c r="BJ743" s="14"/>
      <c r="BK743" s="14"/>
      <c r="BL743" s="14"/>
      <c r="BM743" s="14"/>
      <c r="BN743" s="14"/>
      <c r="BO743" s="14"/>
      <c r="BP743" s="14"/>
      <c r="BQ743" s="14"/>
      <c r="BR743" s="14">
        <v>0</v>
      </c>
      <c r="BS743" s="14">
        <v>0</v>
      </c>
      <c r="BT743" s="14">
        <v>102006</v>
      </c>
      <c r="BU743" s="14">
        <v>102006</v>
      </c>
      <c r="BV743" s="14">
        <v>51000</v>
      </c>
      <c r="BW743" s="14">
        <f t="shared" si="2031"/>
        <v>27000</v>
      </c>
      <c r="BX743" s="14">
        <v>9000</v>
      </c>
      <c r="BY743" s="14">
        <v>9000</v>
      </c>
      <c r="BZ743" s="14">
        <v>9000</v>
      </c>
      <c r="CA743" s="14">
        <f t="shared" si="2087"/>
        <v>78000</v>
      </c>
      <c r="CB743" s="122">
        <f t="shared" si="2098"/>
        <v>76.466090229986477</v>
      </c>
    </row>
    <row r="744" spans="1:80" x14ac:dyDescent="0.25">
      <c r="A744" s="4" t="s">
        <v>244</v>
      </c>
      <c r="B744" s="4" t="s">
        <v>3</v>
      </c>
      <c r="C744" s="4" t="s">
        <v>28</v>
      </c>
      <c r="D744" s="79" t="s">
        <v>364</v>
      </c>
      <c r="E744" s="78" t="s">
        <v>47</v>
      </c>
      <c r="F744" s="78" t="s">
        <v>1</v>
      </c>
      <c r="G744" s="2" t="s">
        <v>1</v>
      </c>
      <c r="H744" s="2" t="s">
        <v>48</v>
      </c>
      <c r="I744" s="12">
        <f>SUM(I745:I753)</f>
        <v>287700</v>
      </c>
      <c r="J744" s="12">
        <f t="shared" si="2086"/>
        <v>187969</v>
      </c>
      <c r="K744" s="12">
        <f t="shared" ref="K744" si="2124">SUM(K745:K753)</f>
        <v>187969</v>
      </c>
      <c r="L744" s="12">
        <f t="shared" si="2089"/>
        <v>0</v>
      </c>
      <c r="M744" s="12">
        <f t="shared" ref="M744:Q744" si="2125">SUM(M745:M753)</f>
        <v>0</v>
      </c>
      <c r="N744" s="12">
        <f t="shared" si="2125"/>
        <v>0</v>
      </c>
      <c r="O744" s="12">
        <f t="shared" si="2125"/>
        <v>0</v>
      </c>
      <c r="P744" s="12">
        <f t="shared" si="2125"/>
        <v>0</v>
      </c>
      <c r="Q744" s="12">
        <f t="shared" si="2125"/>
        <v>0</v>
      </c>
      <c r="R744" s="12">
        <f t="shared" ref="R744:AG744" si="2126">SUM(R745:R753)</f>
        <v>0</v>
      </c>
      <c r="S744" s="12">
        <f t="shared" si="2126"/>
        <v>0</v>
      </c>
      <c r="T744" s="12">
        <f t="shared" si="2126"/>
        <v>0</v>
      </c>
      <c r="U744" s="12">
        <f t="shared" si="2126"/>
        <v>0</v>
      </c>
      <c r="V744" s="12">
        <f t="shared" si="2126"/>
        <v>0</v>
      </c>
      <c r="W744" s="12">
        <f t="shared" si="2126"/>
        <v>0</v>
      </c>
      <c r="X744" s="12">
        <f t="shared" si="2126"/>
        <v>0</v>
      </c>
      <c r="Y744" s="12">
        <f t="shared" si="2126"/>
        <v>0</v>
      </c>
      <c r="Z744" s="12">
        <f t="shared" si="2126"/>
        <v>0</v>
      </c>
      <c r="AA744" s="12">
        <f t="shared" si="2126"/>
        <v>0</v>
      </c>
      <c r="AB744" s="12">
        <f t="shared" si="2126"/>
        <v>0</v>
      </c>
      <c r="AC744" s="12">
        <f t="shared" si="2126"/>
        <v>0</v>
      </c>
      <c r="AD744" s="12">
        <f t="shared" si="2126"/>
        <v>0</v>
      </c>
      <c r="AE744" s="12">
        <f t="shared" si="2126"/>
        <v>0</v>
      </c>
      <c r="AF744" s="12">
        <f t="shared" si="2126"/>
        <v>0</v>
      </c>
      <c r="AG744" s="12">
        <f t="shared" si="2126"/>
        <v>0</v>
      </c>
      <c r="AH744" s="12">
        <v>0</v>
      </c>
      <c r="AI744" s="12">
        <v>0</v>
      </c>
      <c r="AJ744" s="12">
        <f t="shared" ref="AJ744:AY744" si="2127">SUM(AJ745:AJ753)</f>
        <v>0</v>
      </c>
      <c r="AK744" s="12">
        <f t="shared" si="2127"/>
        <v>0</v>
      </c>
      <c r="AL744" s="12">
        <f t="shared" si="2127"/>
        <v>0</v>
      </c>
      <c r="AM744" s="12">
        <f t="shared" si="2127"/>
        <v>0</v>
      </c>
      <c r="AN744" s="12">
        <f t="shared" si="2127"/>
        <v>0</v>
      </c>
      <c r="AO744" s="12">
        <f t="shared" si="2127"/>
        <v>0</v>
      </c>
      <c r="AP744" s="12">
        <f t="shared" si="2127"/>
        <v>0</v>
      </c>
      <c r="AQ744" s="12">
        <f t="shared" si="2127"/>
        <v>0</v>
      </c>
      <c r="AR744" s="12">
        <f t="shared" si="2127"/>
        <v>0</v>
      </c>
      <c r="AS744" s="12">
        <f t="shared" si="2127"/>
        <v>0</v>
      </c>
      <c r="AT744" s="12">
        <f t="shared" si="2127"/>
        <v>0</v>
      </c>
      <c r="AU744" s="12">
        <f t="shared" si="2127"/>
        <v>0</v>
      </c>
      <c r="AV744" s="12">
        <f t="shared" si="2127"/>
        <v>0</v>
      </c>
      <c r="AW744" s="12">
        <f t="shared" si="2127"/>
        <v>0</v>
      </c>
      <c r="AX744" s="12">
        <f t="shared" si="2127"/>
        <v>0</v>
      </c>
      <c r="AY744" s="12">
        <f t="shared" si="2127"/>
        <v>0</v>
      </c>
      <c r="AZ744" s="12">
        <v>0</v>
      </c>
      <c r="BA744" s="12">
        <v>0</v>
      </c>
      <c r="BB744" s="12">
        <f t="shared" ref="BB744:BQ744" si="2128">SUM(BB745:BB753)</f>
        <v>0</v>
      </c>
      <c r="BC744" s="12">
        <f t="shared" si="2128"/>
        <v>0</v>
      </c>
      <c r="BD744" s="12">
        <f t="shared" si="2128"/>
        <v>0</v>
      </c>
      <c r="BE744" s="12">
        <f t="shared" si="2128"/>
        <v>0</v>
      </c>
      <c r="BF744" s="12">
        <f t="shared" si="2128"/>
        <v>0</v>
      </c>
      <c r="BG744" s="12">
        <f t="shared" si="2128"/>
        <v>0</v>
      </c>
      <c r="BH744" s="12">
        <f t="shared" si="2128"/>
        <v>0</v>
      </c>
      <c r="BI744" s="12">
        <f t="shared" si="2128"/>
        <v>0</v>
      </c>
      <c r="BJ744" s="12">
        <f t="shared" si="2128"/>
        <v>0</v>
      </c>
      <c r="BK744" s="12">
        <f t="shared" si="2128"/>
        <v>0</v>
      </c>
      <c r="BL744" s="12">
        <f t="shared" si="2128"/>
        <v>0</v>
      </c>
      <c r="BM744" s="12">
        <f t="shared" si="2128"/>
        <v>0</v>
      </c>
      <c r="BN744" s="12">
        <f t="shared" si="2128"/>
        <v>0</v>
      </c>
      <c r="BO744" s="12">
        <f t="shared" si="2128"/>
        <v>0</v>
      </c>
      <c r="BP744" s="12">
        <f t="shared" si="2128"/>
        <v>0</v>
      </c>
      <c r="BQ744" s="12">
        <f t="shared" si="2128"/>
        <v>0</v>
      </c>
      <c r="BR744" s="12">
        <v>0</v>
      </c>
      <c r="BS744" s="12">
        <v>0</v>
      </c>
      <c r="BT744" s="12">
        <f t="shared" ref="BT744:BZ744" si="2129">SUM(BT745:BT753)</f>
        <v>188199</v>
      </c>
      <c r="BU744" s="12">
        <f t="shared" si="2129"/>
        <v>188199</v>
      </c>
      <c r="BV744" s="12">
        <f t="shared" si="2129"/>
        <v>88060</v>
      </c>
      <c r="BW744" s="12">
        <f t="shared" si="2129"/>
        <v>42780</v>
      </c>
      <c r="BX744" s="12">
        <f t="shared" si="2129"/>
        <v>14260</v>
      </c>
      <c r="BY744" s="12">
        <f t="shared" si="2129"/>
        <v>14260</v>
      </c>
      <c r="BZ744" s="12">
        <f t="shared" si="2129"/>
        <v>14260</v>
      </c>
      <c r="CA744" s="12">
        <f t="shared" si="2087"/>
        <v>130840</v>
      </c>
      <c r="CB744" s="124">
        <f t="shared" si="2098"/>
        <v>69.522154740460891</v>
      </c>
    </row>
    <row r="745" spans="1:80" x14ac:dyDescent="0.25">
      <c r="A745" s="4" t="s">
        <v>244</v>
      </c>
      <c r="B745" s="4" t="s">
        <v>3</v>
      </c>
      <c r="C745" s="4" t="s">
        <v>28</v>
      </c>
      <c r="D745" s="79" t="s">
        <v>364</v>
      </c>
      <c r="E745" s="89">
        <v>6131</v>
      </c>
      <c r="F745" s="79"/>
      <c r="G745" s="74" t="s">
        <v>1887</v>
      </c>
      <c r="H745" s="13" t="s">
        <v>49</v>
      </c>
      <c r="I745" s="14">
        <v>5000</v>
      </c>
      <c r="J745" s="14">
        <f t="shared" si="2086"/>
        <v>5000</v>
      </c>
      <c r="K745" s="14">
        <v>5000</v>
      </c>
      <c r="L745" s="14">
        <f t="shared" si="2089"/>
        <v>0</v>
      </c>
      <c r="M745" s="14">
        <v>0</v>
      </c>
      <c r="N745" s="14">
        <v>0</v>
      </c>
      <c r="O745" s="14">
        <v>0</v>
      </c>
      <c r="P745" s="14">
        <v>0</v>
      </c>
      <c r="Q745" s="14">
        <v>0</v>
      </c>
      <c r="R745" s="14">
        <v>0</v>
      </c>
      <c r="S745" s="14"/>
      <c r="T745" s="14"/>
      <c r="U745" s="14"/>
      <c r="V745" s="14"/>
      <c r="W745" s="14"/>
      <c r="X745" s="14">
        <f t="shared" si="2110"/>
        <v>0</v>
      </c>
      <c r="Y745" s="14"/>
      <c r="Z745" s="14"/>
      <c r="AA745" s="14"/>
      <c r="AB745" s="14"/>
      <c r="AC745" s="14"/>
      <c r="AD745" s="14"/>
      <c r="AE745" s="14"/>
      <c r="AF745" s="14"/>
      <c r="AG745" s="14"/>
      <c r="AH745" s="14">
        <v>0</v>
      </c>
      <c r="AI745" s="14">
        <v>0</v>
      </c>
      <c r="AJ745" s="14">
        <v>0</v>
      </c>
      <c r="AK745" s="14"/>
      <c r="AL745" s="14"/>
      <c r="AM745" s="14"/>
      <c r="AN745" s="14"/>
      <c r="AO745" s="14"/>
      <c r="AP745" s="14">
        <f t="shared" si="2111"/>
        <v>0</v>
      </c>
      <c r="AQ745" s="14"/>
      <c r="AR745" s="14"/>
      <c r="AS745" s="14"/>
      <c r="AT745" s="14"/>
      <c r="AU745" s="14"/>
      <c r="AV745" s="14"/>
      <c r="AW745" s="14"/>
      <c r="AX745" s="14"/>
      <c r="AY745" s="14"/>
      <c r="AZ745" s="14">
        <v>0</v>
      </c>
      <c r="BA745" s="14">
        <v>0</v>
      </c>
      <c r="BB745" s="14">
        <v>0</v>
      </c>
      <c r="BC745" s="14"/>
      <c r="BD745" s="14"/>
      <c r="BE745" s="14"/>
      <c r="BF745" s="14"/>
      <c r="BG745" s="14"/>
      <c r="BH745" s="14">
        <f t="shared" si="2112"/>
        <v>0</v>
      </c>
      <c r="BI745" s="14"/>
      <c r="BJ745" s="14"/>
      <c r="BK745" s="14"/>
      <c r="BL745" s="14"/>
      <c r="BM745" s="14"/>
      <c r="BN745" s="14"/>
      <c r="BO745" s="14"/>
      <c r="BP745" s="14"/>
      <c r="BQ745" s="14"/>
      <c r="BR745" s="14">
        <v>0</v>
      </c>
      <c r="BS745" s="14">
        <v>0</v>
      </c>
      <c r="BT745" s="14">
        <v>5000</v>
      </c>
      <c r="BU745" s="14">
        <v>5000</v>
      </c>
      <c r="BV745" s="14">
        <v>2500</v>
      </c>
      <c r="BW745" s="14">
        <f t="shared" si="2031"/>
        <v>0</v>
      </c>
      <c r="BX745" s="14">
        <v>0</v>
      </c>
      <c r="BY745" s="14">
        <v>0</v>
      </c>
      <c r="BZ745" s="14">
        <v>0</v>
      </c>
      <c r="CA745" s="14">
        <f t="shared" si="2087"/>
        <v>2500</v>
      </c>
      <c r="CB745" s="122">
        <f t="shared" si="2098"/>
        <v>50</v>
      </c>
    </row>
    <row r="746" spans="1:80" x14ac:dyDescent="0.25">
      <c r="A746" s="4" t="s">
        <v>244</v>
      </c>
      <c r="B746" s="4" t="s">
        <v>3</v>
      </c>
      <c r="C746" s="4" t="s">
        <v>28</v>
      </c>
      <c r="D746" s="79" t="s">
        <v>364</v>
      </c>
      <c r="E746" s="89">
        <v>6132</v>
      </c>
      <c r="F746" s="79"/>
      <c r="G746" s="74" t="s">
        <v>1887</v>
      </c>
      <c r="H746" s="13" t="s">
        <v>196</v>
      </c>
      <c r="I746" s="14">
        <v>0</v>
      </c>
      <c r="J746" s="14">
        <f t="shared" si="2086"/>
        <v>0</v>
      </c>
      <c r="K746" s="14">
        <v>0</v>
      </c>
      <c r="L746" s="14">
        <f t="shared" si="2089"/>
        <v>0</v>
      </c>
      <c r="M746" s="14">
        <v>0</v>
      </c>
      <c r="N746" s="14">
        <v>0</v>
      </c>
      <c r="O746" s="14">
        <v>0</v>
      </c>
      <c r="P746" s="14">
        <v>0</v>
      </c>
      <c r="Q746" s="14">
        <v>0</v>
      </c>
      <c r="R746" s="14">
        <v>0</v>
      </c>
      <c r="S746" s="14"/>
      <c r="T746" s="14"/>
      <c r="U746" s="14"/>
      <c r="V746" s="14"/>
      <c r="W746" s="14"/>
      <c r="X746" s="14">
        <f t="shared" si="2110"/>
        <v>0</v>
      </c>
      <c r="Y746" s="14"/>
      <c r="Z746" s="14"/>
      <c r="AA746" s="14"/>
      <c r="AB746" s="14"/>
      <c r="AC746" s="14"/>
      <c r="AD746" s="14"/>
      <c r="AE746" s="14"/>
      <c r="AF746" s="14"/>
      <c r="AG746" s="14"/>
      <c r="AH746" s="14">
        <v>0</v>
      </c>
      <c r="AI746" s="14">
        <v>0</v>
      </c>
      <c r="AJ746" s="14">
        <v>0</v>
      </c>
      <c r="AK746" s="14"/>
      <c r="AL746" s="14"/>
      <c r="AM746" s="14"/>
      <c r="AN746" s="14"/>
      <c r="AO746" s="14"/>
      <c r="AP746" s="14">
        <f t="shared" si="2111"/>
        <v>0</v>
      </c>
      <c r="AQ746" s="14"/>
      <c r="AR746" s="14"/>
      <c r="AS746" s="14"/>
      <c r="AT746" s="14"/>
      <c r="AU746" s="14"/>
      <c r="AV746" s="14"/>
      <c r="AW746" s="14"/>
      <c r="AX746" s="14"/>
      <c r="AY746" s="14"/>
      <c r="AZ746" s="14">
        <v>0</v>
      </c>
      <c r="BA746" s="14">
        <v>0</v>
      </c>
      <c r="BB746" s="14">
        <v>0</v>
      </c>
      <c r="BC746" s="14"/>
      <c r="BD746" s="14"/>
      <c r="BE746" s="14"/>
      <c r="BF746" s="14"/>
      <c r="BG746" s="14"/>
      <c r="BH746" s="14">
        <f t="shared" si="2112"/>
        <v>0</v>
      </c>
      <c r="BI746" s="14"/>
      <c r="BJ746" s="14"/>
      <c r="BK746" s="14"/>
      <c r="BL746" s="14"/>
      <c r="BM746" s="14"/>
      <c r="BN746" s="14"/>
      <c r="BO746" s="14"/>
      <c r="BP746" s="14"/>
      <c r="BQ746" s="14"/>
      <c r="BR746" s="14">
        <v>0</v>
      </c>
      <c r="BS746" s="14">
        <v>0</v>
      </c>
      <c r="BT746" s="14">
        <v>0</v>
      </c>
      <c r="BU746" s="14">
        <v>0</v>
      </c>
      <c r="BV746" s="14">
        <v>0</v>
      </c>
      <c r="BW746" s="14">
        <f t="shared" si="2031"/>
        <v>0</v>
      </c>
      <c r="BX746" s="14">
        <v>0</v>
      </c>
      <c r="BY746" s="14">
        <v>0</v>
      </c>
      <c r="BZ746" s="14">
        <v>0</v>
      </c>
      <c r="CA746" s="14">
        <f t="shared" si="2087"/>
        <v>0</v>
      </c>
      <c r="CB746" s="122" t="str">
        <f t="shared" si="2098"/>
        <v>-</v>
      </c>
    </row>
    <row r="747" spans="1:80" x14ac:dyDescent="0.25">
      <c r="A747" s="4" t="s">
        <v>244</v>
      </c>
      <c r="B747" s="4" t="s">
        <v>3</v>
      </c>
      <c r="C747" s="4" t="s">
        <v>28</v>
      </c>
      <c r="D747" s="79" t="s">
        <v>364</v>
      </c>
      <c r="E747" s="89">
        <v>6133</v>
      </c>
      <c r="F747" s="79"/>
      <c r="G747" s="74" t="s">
        <v>1887</v>
      </c>
      <c r="H747" s="13" t="s">
        <v>198</v>
      </c>
      <c r="I747" s="14">
        <v>0</v>
      </c>
      <c r="J747" s="14">
        <f t="shared" si="2086"/>
        <v>0</v>
      </c>
      <c r="K747" s="14">
        <v>0</v>
      </c>
      <c r="L747" s="14">
        <f t="shared" si="2089"/>
        <v>0</v>
      </c>
      <c r="M747" s="14">
        <v>0</v>
      </c>
      <c r="N747" s="14">
        <v>0</v>
      </c>
      <c r="O747" s="14">
        <v>0</v>
      </c>
      <c r="P747" s="14">
        <v>0</v>
      </c>
      <c r="Q747" s="14">
        <v>0</v>
      </c>
      <c r="R747" s="14">
        <v>0</v>
      </c>
      <c r="S747" s="14"/>
      <c r="T747" s="14"/>
      <c r="U747" s="14"/>
      <c r="V747" s="14"/>
      <c r="W747" s="14"/>
      <c r="X747" s="14">
        <f t="shared" si="2110"/>
        <v>0</v>
      </c>
      <c r="Y747" s="14"/>
      <c r="Z747" s="14"/>
      <c r="AA747" s="14"/>
      <c r="AB747" s="14"/>
      <c r="AC747" s="14"/>
      <c r="AD747" s="14"/>
      <c r="AE747" s="14"/>
      <c r="AF747" s="14"/>
      <c r="AG747" s="14"/>
      <c r="AH747" s="14">
        <v>0</v>
      </c>
      <c r="AI747" s="14">
        <v>0</v>
      </c>
      <c r="AJ747" s="14">
        <v>0</v>
      </c>
      <c r="AK747" s="14"/>
      <c r="AL747" s="14"/>
      <c r="AM747" s="14"/>
      <c r="AN747" s="14"/>
      <c r="AO747" s="14"/>
      <c r="AP747" s="14">
        <f t="shared" si="2111"/>
        <v>0</v>
      </c>
      <c r="AQ747" s="14"/>
      <c r="AR747" s="14"/>
      <c r="AS747" s="14"/>
      <c r="AT747" s="14"/>
      <c r="AU747" s="14"/>
      <c r="AV747" s="14"/>
      <c r="AW747" s="14"/>
      <c r="AX747" s="14"/>
      <c r="AY747" s="14"/>
      <c r="AZ747" s="14">
        <v>0</v>
      </c>
      <c r="BA747" s="14">
        <v>0</v>
      </c>
      <c r="BB747" s="14">
        <v>0</v>
      </c>
      <c r="BC747" s="14"/>
      <c r="BD747" s="14"/>
      <c r="BE747" s="14"/>
      <c r="BF747" s="14"/>
      <c r="BG747" s="14"/>
      <c r="BH747" s="14">
        <f t="shared" si="2112"/>
        <v>0</v>
      </c>
      <c r="BI747" s="14"/>
      <c r="BJ747" s="14"/>
      <c r="BK747" s="14"/>
      <c r="BL747" s="14"/>
      <c r="BM747" s="14"/>
      <c r="BN747" s="14"/>
      <c r="BO747" s="14"/>
      <c r="BP747" s="14"/>
      <c r="BQ747" s="14"/>
      <c r="BR747" s="14">
        <v>0</v>
      </c>
      <c r="BS747" s="14">
        <v>0</v>
      </c>
      <c r="BT747" s="14">
        <v>0</v>
      </c>
      <c r="BU747" s="14">
        <v>0</v>
      </c>
      <c r="BV747" s="14">
        <v>0</v>
      </c>
      <c r="BW747" s="14">
        <f t="shared" si="2031"/>
        <v>0</v>
      </c>
      <c r="BX747" s="14">
        <v>0</v>
      </c>
      <c r="BY747" s="14">
        <v>0</v>
      </c>
      <c r="BZ747" s="14">
        <v>0</v>
      </c>
      <c r="CA747" s="14">
        <f t="shared" si="2087"/>
        <v>0</v>
      </c>
      <c r="CB747" s="122" t="str">
        <f t="shared" si="2098"/>
        <v>-</v>
      </c>
    </row>
    <row r="748" spans="1:80" x14ac:dyDescent="0.25">
      <c r="A748" s="4" t="s">
        <v>244</v>
      </c>
      <c r="B748" s="4" t="s">
        <v>3</v>
      </c>
      <c r="C748" s="4" t="s">
        <v>28</v>
      </c>
      <c r="D748" s="79" t="s">
        <v>364</v>
      </c>
      <c r="E748" s="89">
        <v>6134</v>
      </c>
      <c r="F748" s="79"/>
      <c r="G748" s="74" t="s">
        <v>1887</v>
      </c>
      <c r="H748" s="13" t="s">
        <v>200</v>
      </c>
      <c r="I748" s="14">
        <v>0</v>
      </c>
      <c r="J748" s="14">
        <f t="shared" si="2086"/>
        <v>0</v>
      </c>
      <c r="K748" s="14">
        <v>0</v>
      </c>
      <c r="L748" s="14">
        <f t="shared" si="2089"/>
        <v>0</v>
      </c>
      <c r="M748" s="14">
        <v>0</v>
      </c>
      <c r="N748" s="14">
        <v>0</v>
      </c>
      <c r="O748" s="14">
        <v>0</v>
      </c>
      <c r="P748" s="14">
        <v>0</v>
      </c>
      <c r="Q748" s="14">
        <v>0</v>
      </c>
      <c r="R748" s="14">
        <v>0</v>
      </c>
      <c r="S748" s="14"/>
      <c r="T748" s="14"/>
      <c r="U748" s="14"/>
      <c r="V748" s="14"/>
      <c r="W748" s="14"/>
      <c r="X748" s="14">
        <f t="shared" si="2110"/>
        <v>0</v>
      </c>
      <c r="Y748" s="14"/>
      <c r="Z748" s="14"/>
      <c r="AA748" s="14"/>
      <c r="AB748" s="14"/>
      <c r="AC748" s="14"/>
      <c r="AD748" s="14"/>
      <c r="AE748" s="14"/>
      <c r="AF748" s="14"/>
      <c r="AG748" s="14"/>
      <c r="AH748" s="14">
        <v>0</v>
      </c>
      <c r="AI748" s="14">
        <v>0</v>
      </c>
      <c r="AJ748" s="14">
        <v>0</v>
      </c>
      <c r="AK748" s="14"/>
      <c r="AL748" s="14"/>
      <c r="AM748" s="14"/>
      <c r="AN748" s="14"/>
      <c r="AO748" s="14"/>
      <c r="AP748" s="14">
        <f t="shared" si="2111"/>
        <v>0</v>
      </c>
      <c r="AQ748" s="14"/>
      <c r="AR748" s="14"/>
      <c r="AS748" s="14"/>
      <c r="AT748" s="14"/>
      <c r="AU748" s="14"/>
      <c r="AV748" s="14"/>
      <c r="AW748" s="14"/>
      <c r="AX748" s="14"/>
      <c r="AY748" s="14"/>
      <c r="AZ748" s="14">
        <v>0</v>
      </c>
      <c r="BA748" s="14">
        <v>0</v>
      </c>
      <c r="BB748" s="14">
        <v>0</v>
      </c>
      <c r="BC748" s="14"/>
      <c r="BD748" s="14"/>
      <c r="BE748" s="14"/>
      <c r="BF748" s="14"/>
      <c r="BG748" s="14"/>
      <c r="BH748" s="14">
        <f t="shared" si="2112"/>
        <v>0</v>
      </c>
      <c r="BI748" s="14"/>
      <c r="BJ748" s="14"/>
      <c r="BK748" s="14"/>
      <c r="BL748" s="14"/>
      <c r="BM748" s="14"/>
      <c r="BN748" s="14"/>
      <c r="BO748" s="14"/>
      <c r="BP748" s="14"/>
      <c r="BQ748" s="14"/>
      <c r="BR748" s="14">
        <v>0</v>
      </c>
      <c r="BS748" s="14">
        <v>0</v>
      </c>
      <c r="BT748" s="14">
        <v>0</v>
      </c>
      <c r="BU748" s="14">
        <v>0</v>
      </c>
      <c r="BV748" s="14">
        <v>0</v>
      </c>
      <c r="BW748" s="14">
        <f t="shared" si="2031"/>
        <v>0</v>
      </c>
      <c r="BX748" s="14">
        <v>0</v>
      </c>
      <c r="BY748" s="14">
        <v>0</v>
      </c>
      <c r="BZ748" s="14">
        <v>0</v>
      </c>
      <c r="CA748" s="14">
        <f t="shared" si="2087"/>
        <v>0</v>
      </c>
      <c r="CB748" s="122" t="str">
        <f t="shared" si="2098"/>
        <v>-</v>
      </c>
    </row>
    <row r="749" spans="1:80" x14ac:dyDescent="0.25">
      <c r="A749" s="4" t="s">
        <v>244</v>
      </c>
      <c r="B749" s="4" t="s">
        <v>3</v>
      </c>
      <c r="C749" s="4" t="s">
        <v>28</v>
      </c>
      <c r="D749" s="79" t="s">
        <v>364</v>
      </c>
      <c r="E749" s="89">
        <v>6135</v>
      </c>
      <c r="F749" s="79"/>
      <c r="G749" s="74" t="s">
        <v>1887</v>
      </c>
      <c r="H749" s="13" t="s">
        <v>201</v>
      </c>
      <c r="I749" s="14">
        <v>0</v>
      </c>
      <c r="J749" s="14">
        <f t="shared" si="2086"/>
        <v>0</v>
      </c>
      <c r="K749" s="14">
        <v>0</v>
      </c>
      <c r="L749" s="14">
        <f t="shared" si="2089"/>
        <v>0</v>
      </c>
      <c r="M749" s="14">
        <v>0</v>
      </c>
      <c r="N749" s="14">
        <v>0</v>
      </c>
      <c r="O749" s="14">
        <v>0</v>
      </c>
      <c r="P749" s="14">
        <v>0</v>
      </c>
      <c r="Q749" s="14">
        <v>0</v>
      </c>
      <c r="R749" s="14">
        <v>0</v>
      </c>
      <c r="S749" s="14"/>
      <c r="T749" s="14"/>
      <c r="U749" s="14"/>
      <c r="V749" s="14"/>
      <c r="W749" s="14"/>
      <c r="X749" s="14">
        <f t="shared" si="2110"/>
        <v>0</v>
      </c>
      <c r="Y749" s="14"/>
      <c r="Z749" s="14"/>
      <c r="AA749" s="14"/>
      <c r="AB749" s="14"/>
      <c r="AC749" s="14"/>
      <c r="AD749" s="14"/>
      <c r="AE749" s="14"/>
      <c r="AF749" s="14"/>
      <c r="AG749" s="14"/>
      <c r="AH749" s="14">
        <v>0</v>
      </c>
      <c r="AI749" s="14">
        <v>0</v>
      </c>
      <c r="AJ749" s="14">
        <v>0</v>
      </c>
      <c r="AK749" s="14"/>
      <c r="AL749" s="14"/>
      <c r="AM749" s="14"/>
      <c r="AN749" s="14"/>
      <c r="AO749" s="14"/>
      <c r="AP749" s="14">
        <f t="shared" si="2111"/>
        <v>0</v>
      </c>
      <c r="AQ749" s="14"/>
      <c r="AR749" s="14"/>
      <c r="AS749" s="14"/>
      <c r="AT749" s="14"/>
      <c r="AU749" s="14"/>
      <c r="AV749" s="14"/>
      <c r="AW749" s="14"/>
      <c r="AX749" s="14"/>
      <c r="AY749" s="14"/>
      <c r="AZ749" s="14">
        <v>0</v>
      </c>
      <c r="BA749" s="14">
        <v>0</v>
      </c>
      <c r="BB749" s="14">
        <v>0</v>
      </c>
      <c r="BC749" s="14"/>
      <c r="BD749" s="14"/>
      <c r="BE749" s="14"/>
      <c r="BF749" s="14"/>
      <c r="BG749" s="14"/>
      <c r="BH749" s="14">
        <f t="shared" si="2112"/>
        <v>0</v>
      </c>
      <c r="BI749" s="14"/>
      <c r="BJ749" s="14"/>
      <c r="BK749" s="14"/>
      <c r="BL749" s="14"/>
      <c r="BM749" s="14"/>
      <c r="BN749" s="14"/>
      <c r="BO749" s="14"/>
      <c r="BP749" s="14"/>
      <c r="BQ749" s="14"/>
      <c r="BR749" s="14">
        <v>0</v>
      </c>
      <c r="BS749" s="14">
        <v>0</v>
      </c>
      <c r="BT749" s="14">
        <v>0</v>
      </c>
      <c r="BU749" s="14">
        <v>0</v>
      </c>
      <c r="BV749" s="14">
        <v>0</v>
      </c>
      <c r="BW749" s="14">
        <f t="shared" si="2031"/>
        <v>0</v>
      </c>
      <c r="BX749" s="14">
        <v>0</v>
      </c>
      <c r="BY749" s="14">
        <v>0</v>
      </c>
      <c r="BZ749" s="14">
        <v>0</v>
      </c>
      <c r="CA749" s="14">
        <f t="shared" si="2087"/>
        <v>0</v>
      </c>
      <c r="CB749" s="122" t="str">
        <f t="shared" si="2098"/>
        <v>-</v>
      </c>
    </row>
    <row r="750" spans="1:80" x14ac:dyDescent="0.25">
      <c r="A750" s="4" t="s">
        <v>244</v>
      </c>
      <c r="B750" s="4" t="s">
        <v>3</v>
      </c>
      <c r="C750" s="4" t="s">
        <v>28</v>
      </c>
      <c r="D750" s="79" t="s">
        <v>364</v>
      </c>
      <c r="E750" s="89">
        <v>6136</v>
      </c>
      <c r="F750" s="79"/>
      <c r="G750" s="74" t="s">
        <v>1887</v>
      </c>
      <c r="H750" s="13" t="s">
        <v>202</v>
      </c>
      <c r="I750" s="14">
        <v>0</v>
      </c>
      <c r="J750" s="14">
        <f t="shared" si="2086"/>
        <v>0</v>
      </c>
      <c r="K750" s="14">
        <v>0</v>
      </c>
      <c r="L750" s="14">
        <f t="shared" si="2089"/>
        <v>0</v>
      </c>
      <c r="M750" s="14">
        <v>0</v>
      </c>
      <c r="N750" s="14">
        <v>0</v>
      </c>
      <c r="O750" s="14">
        <v>0</v>
      </c>
      <c r="P750" s="14">
        <v>0</v>
      </c>
      <c r="Q750" s="14">
        <v>0</v>
      </c>
      <c r="R750" s="14">
        <v>0</v>
      </c>
      <c r="S750" s="14"/>
      <c r="T750" s="14"/>
      <c r="U750" s="14"/>
      <c r="V750" s="14"/>
      <c r="W750" s="14"/>
      <c r="X750" s="14">
        <f t="shared" si="2110"/>
        <v>0</v>
      </c>
      <c r="Y750" s="14"/>
      <c r="Z750" s="14"/>
      <c r="AA750" s="14"/>
      <c r="AB750" s="14"/>
      <c r="AC750" s="14"/>
      <c r="AD750" s="14"/>
      <c r="AE750" s="14"/>
      <c r="AF750" s="14"/>
      <c r="AG750" s="14"/>
      <c r="AH750" s="14">
        <v>0</v>
      </c>
      <c r="AI750" s="14">
        <v>0</v>
      </c>
      <c r="AJ750" s="14">
        <v>0</v>
      </c>
      <c r="AK750" s="14"/>
      <c r="AL750" s="14"/>
      <c r="AM750" s="14"/>
      <c r="AN750" s="14"/>
      <c r="AO750" s="14"/>
      <c r="AP750" s="14">
        <f t="shared" si="2111"/>
        <v>0</v>
      </c>
      <c r="AQ750" s="14"/>
      <c r="AR750" s="14"/>
      <c r="AS750" s="14"/>
      <c r="AT750" s="14"/>
      <c r="AU750" s="14"/>
      <c r="AV750" s="14"/>
      <c r="AW750" s="14"/>
      <c r="AX750" s="14"/>
      <c r="AY750" s="14"/>
      <c r="AZ750" s="14">
        <v>0</v>
      </c>
      <c r="BA750" s="14">
        <v>0</v>
      </c>
      <c r="BB750" s="14">
        <v>0</v>
      </c>
      <c r="BC750" s="14"/>
      <c r="BD750" s="14"/>
      <c r="BE750" s="14"/>
      <c r="BF750" s="14"/>
      <c r="BG750" s="14"/>
      <c r="BH750" s="14">
        <f t="shared" si="2112"/>
        <v>0</v>
      </c>
      <c r="BI750" s="14"/>
      <c r="BJ750" s="14"/>
      <c r="BK750" s="14"/>
      <c r="BL750" s="14"/>
      <c r="BM750" s="14"/>
      <c r="BN750" s="14"/>
      <c r="BO750" s="14"/>
      <c r="BP750" s="14"/>
      <c r="BQ750" s="14"/>
      <c r="BR750" s="14">
        <v>0</v>
      </c>
      <c r="BS750" s="14">
        <v>0</v>
      </c>
      <c r="BT750" s="14">
        <v>0</v>
      </c>
      <c r="BU750" s="14">
        <v>0</v>
      </c>
      <c r="BV750" s="14">
        <v>0</v>
      </c>
      <c r="BW750" s="14">
        <f t="shared" si="2031"/>
        <v>0</v>
      </c>
      <c r="BX750" s="14">
        <v>0</v>
      </c>
      <c r="BY750" s="14">
        <v>0</v>
      </c>
      <c r="BZ750" s="14">
        <v>0</v>
      </c>
      <c r="CA750" s="14">
        <f t="shared" si="2087"/>
        <v>0</v>
      </c>
      <c r="CB750" s="122" t="str">
        <f t="shared" si="2098"/>
        <v>-</v>
      </c>
    </row>
    <row r="751" spans="1:80" x14ac:dyDescent="0.25">
      <c r="A751" s="4" t="s">
        <v>244</v>
      </c>
      <c r="B751" s="4" t="s">
        <v>3</v>
      </c>
      <c r="C751" s="4" t="s">
        <v>28</v>
      </c>
      <c r="D751" s="79" t="s">
        <v>364</v>
      </c>
      <c r="E751" s="89">
        <v>6137</v>
      </c>
      <c r="F751" s="79"/>
      <c r="G751" s="74" t="s">
        <v>1887</v>
      </c>
      <c r="H751" s="13" t="s">
        <v>204</v>
      </c>
      <c r="I751" s="14">
        <v>0</v>
      </c>
      <c r="J751" s="14">
        <f t="shared" si="2086"/>
        <v>0</v>
      </c>
      <c r="K751" s="14">
        <v>0</v>
      </c>
      <c r="L751" s="14">
        <f t="shared" si="2089"/>
        <v>0</v>
      </c>
      <c r="M751" s="14">
        <v>0</v>
      </c>
      <c r="N751" s="14">
        <v>0</v>
      </c>
      <c r="O751" s="14">
        <v>0</v>
      </c>
      <c r="P751" s="14">
        <v>0</v>
      </c>
      <c r="Q751" s="14">
        <v>0</v>
      </c>
      <c r="R751" s="14">
        <v>0</v>
      </c>
      <c r="S751" s="14"/>
      <c r="T751" s="14"/>
      <c r="U751" s="14"/>
      <c r="V751" s="14"/>
      <c r="W751" s="14"/>
      <c r="X751" s="14">
        <f t="shared" si="2110"/>
        <v>0</v>
      </c>
      <c r="Y751" s="14"/>
      <c r="Z751" s="14"/>
      <c r="AA751" s="14"/>
      <c r="AB751" s="14"/>
      <c r="AC751" s="14"/>
      <c r="AD751" s="14"/>
      <c r="AE751" s="14"/>
      <c r="AF751" s="14"/>
      <c r="AG751" s="14"/>
      <c r="AH751" s="14">
        <v>0</v>
      </c>
      <c r="AI751" s="14">
        <v>0</v>
      </c>
      <c r="AJ751" s="14">
        <v>0</v>
      </c>
      <c r="AK751" s="14"/>
      <c r="AL751" s="14"/>
      <c r="AM751" s="14"/>
      <c r="AN751" s="14"/>
      <c r="AO751" s="14"/>
      <c r="AP751" s="14">
        <f t="shared" si="2111"/>
        <v>0</v>
      </c>
      <c r="AQ751" s="14"/>
      <c r="AR751" s="14"/>
      <c r="AS751" s="14"/>
      <c r="AT751" s="14"/>
      <c r="AU751" s="14"/>
      <c r="AV751" s="14"/>
      <c r="AW751" s="14"/>
      <c r="AX751" s="14"/>
      <c r="AY751" s="14"/>
      <c r="AZ751" s="14">
        <v>0</v>
      </c>
      <c r="BA751" s="14">
        <v>0</v>
      </c>
      <c r="BB751" s="14">
        <v>0</v>
      </c>
      <c r="BC751" s="14"/>
      <c r="BD751" s="14"/>
      <c r="BE751" s="14"/>
      <c r="BF751" s="14"/>
      <c r="BG751" s="14"/>
      <c r="BH751" s="14">
        <f t="shared" si="2112"/>
        <v>0</v>
      </c>
      <c r="BI751" s="14"/>
      <c r="BJ751" s="14"/>
      <c r="BK751" s="14"/>
      <c r="BL751" s="14"/>
      <c r="BM751" s="14"/>
      <c r="BN751" s="14"/>
      <c r="BO751" s="14"/>
      <c r="BP751" s="14"/>
      <c r="BQ751" s="14"/>
      <c r="BR751" s="14">
        <v>0</v>
      </c>
      <c r="BS751" s="14">
        <v>0</v>
      </c>
      <c r="BT751" s="14">
        <v>0</v>
      </c>
      <c r="BU751" s="14">
        <v>0</v>
      </c>
      <c r="BV751" s="14">
        <v>0</v>
      </c>
      <c r="BW751" s="14">
        <f t="shared" si="2031"/>
        <v>0</v>
      </c>
      <c r="BX751" s="14">
        <v>0</v>
      </c>
      <c r="BY751" s="14">
        <v>0</v>
      </c>
      <c r="BZ751" s="14">
        <v>0</v>
      </c>
      <c r="CA751" s="14">
        <f t="shared" si="2087"/>
        <v>0</v>
      </c>
      <c r="CB751" s="122" t="str">
        <f t="shared" si="2098"/>
        <v>-</v>
      </c>
    </row>
    <row r="752" spans="1:80" x14ac:dyDescent="0.25">
      <c r="A752" s="4" t="s">
        <v>244</v>
      </c>
      <c r="B752" s="4" t="s">
        <v>3</v>
      </c>
      <c r="C752" s="4" t="s">
        <v>28</v>
      </c>
      <c r="D752" s="79" t="s">
        <v>364</v>
      </c>
      <c r="E752" s="89">
        <v>6138</v>
      </c>
      <c r="F752" s="79"/>
      <c r="G752" s="74" t="s">
        <v>1887</v>
      </c>
      <c r="H752" s="13" t="s">
        <v>205</v>
      </c>
      <c r="I752" s="14">
        <v>50000</v>
      </c>
      <c r="J752" s="14">
        <f t="shared" si="2086"/>
        <v>50000</v>
      </c>
      <c r="K752" s="14">
        <v>50000</v>
      </c>
      <c r="L752" s="14">
        <f t="shared" si="2089"/>
        <v>0</v>
      </c>
      <c r="M752" s="14">
        <v>0</v>
      </c>
      <c r="N752" s="14">
        <v>0</v>
      </c>
      <c r="O752" s="14">
        <v>0</v>
      </c>
      <c r="P752" s="14">
        <v>0</v>
      </c>
      <c r="Q752" s="14">
        <v>0</v>
      </c>
      <c r="R752" s="14">
        <v>0</v>
      </c>
      <c r="S752" s="14"/>
      <c r="T752" s="14"/>
      <c r="U752" s="14"/>
      <c r="V752" s="14"/>
      <c r="W752" s="14"/>
      <c r="X752" s="14">
        <f t="shared" si="2110"/>
        <v>0</v>
      </c>
      <c r="Y752" s="14"/>
      <c r="Z752" s="14"/>
      <c r="AA752" s="14"/>
      <c r="AB752" s="14"/>
      <c r="AC752" s="14"/>
      <c r="AD752" s="14"/>
      <c r="AE752" s="14"/>
      <c r="AF752" s="14"/>
      <c r="AG752" s="14"/>
      <c r="AH752" s="14">
        <v>0</v>
      </c>
      <c r="AI752" s="14">
        <v>0</v>
      </c>
      <c r="AJ752" s="14">
        <v>0</v>
      </c>
      <c r="AK752" s="14"/>
      <c r="AL752" s="14"/>
      <c r="AM752" s="14"/>
      <c r="AN752" s="14"/>
      <c r="AO752" s="14"/>
      <c r="AP752" s="14">
        <f t="shared" si="2111"/>
        <v>0</v>
      </c>
      <c r="AQ752" s="14"/>
      <c r="AR752" s="14"/>
      <c r="AS752" s="14"/>
      <c r="AT752" s="14"/>
      <c r="AU752" s="14"/>
      <c r="AV752" s="14"/>
      <c r="AW752" s="14"/>
      <c r="AX752" s="14"/>
      <c r="AY752" s="14"/>
      <c r="AZ752" s="14">
        <v>0</v>
      </c>
      <c r="BA752" s="14">
        <v>0</v>
      </c>
      <c r="BB752" s="14">
        <v>0</v>
      </c>
      <c r="BC752" s="14"/>
      <c r="BD752" s="14"/>
      <c r="BE752" s="14"/>
      <c r="BF752" s="14"/>
      <c r="BG752" s="14"/>
      <c r="BH752" s="14">
        <f t="shared" si="2112"/>
        <v>0</v>
      </c>
      <c r="BI752" s="14"/>
      <c r="BJ752" s="14"/>
      <c r="BK752" s="14"/>
      <c r="BL752" s="14"/>
      <c r="BM752" s="14"/>
      <c r="BN752" s="14"/>
      <c r="BO752" s="14"/>
      <c r="BP752" s="14"/>
      <c r="BQ752" s="14"/>
      <c r="BR752" s="14">
        <v>0</v>
      </c>
      <c r="BS752" s="14">
        <v>0</v>
      </c>
      <c r="BT752" s="14">
        <v>50000</v>
      </c>
      <c r="BU752" s="14">
        <v>50000</v>
      </c>
      <c r="BV752" s="14">
        <v>24000</v>
      </c>
      <c r="BW752" s="14">
        <f t="shared" si="2031"/>
        <v>12000</v>
      </c>
      <c r="BX752" s="14">
        <v>4000</v>
      </c>
      <c r="BY752" s="14">
        <v>4000</v>
      </c>
      <c r="BZ752" s="14">
        <v>4000</v>
      </c>
      <c r="CA752" s="14">
        <f t="shared" si="2087"/>
        <v>36000</v>
      </c>
      <c r="CB752" s="122">
        <f t="shared" si="2098"/>
        <v>72</v>
      </c>
    </row>
    <row r="753" spans="1:80" x14ac:dyDescent="0.25">
      <c r="A753" s="1" t="s">
        <v>244</v>
      </c>
      <c r="B753" s="1" t="s">
        <v>3</v>
      </c>
      <c r="C753" s="1" t="s">
        <v>28</v>
      </c>
      <c r="D753" s="82" t="s">
        <v>364</v>
      </c>
      <c r="E753" s="82" t="s">
        <v>50</v>
      </c>
      <c r="F753" s="79" t="s">
        <v>1</v>
      </c>
      <c r="G753" s="13" t="s">
        <v>1</v>
      </c>
      <c r="H753" s="2" t="s">
        <v>51</v>
      </c>
      <c r="I753" s="12">
        <f>SUM(I754:I756)</f>
        <v>232700</v>
      </c>
      <c r="J753" s="12">
        <f t="shared" si="2086"/>
        <v>132969</v>
      </c>
      <c r="K753" s="12">
        <f t="shared" ref="K753" si="2130">SUM(K754:K756)</f>
        <v>132969</v>
      </c>
      <c r="L753" s="12">
        <f t="shared" si="2089"/>
        <v>0</v>
      </c>
      <c r="M753" s="12">
        <f t="shared" ref="M753:Q753" si="2131">SUM(M754:M756)</f>
        <v>0</v>
      </c>
      <c r="N753" s="12">
        <f t="shared" si="2131"/>
        <v>0</v>
      </c>
      <c r="O753" s="12">
        <f t="shared" si="2131"/>
        <v>0</v>
      </c>
      <c r="P753" s="12">
        <f t="shared" si="2131"/>
        <v>0</v>
      </c>
      <c r="Q753" s="12">
        <f t="shared" si="2131"/>
        <v>0</v>
      </c>
      <c r="R753" s="12">
        <f t="shared" ref="R753:AG753" si="2132">SUM(R754:R756)</f>
        <v>0</v>
      </c>
      <c r="S753" s="12">
        <f t="shared" si="2132"/>
        <v>0</v>
      </c>
      <c r="T753" s="12">
        <f t="shared" si="2132"/>
        <v>0</v>
      </c>
      <c r="U753" s="12">
        <f t="shared" si="2132"/>
        <v>0</v>
      </c>
      <c r="V753" s="12">
        <f t="shared" si="2132"/>
        <v>0</v>
      </c>
      <c r="W753" s="12">
        <f t="shared" si="2132"/>
        <v>0</v>
      </c>
      <c r="X753" s="12">
        <f t="shared" si="2132"/>
        <v>0</v>
      </c>
      <c r="Y753" s="12">
        <f t="shared" si="2132"/>
        <v>0</v>
      </c>
      <c r="Z753" s="12">
        <f t="shared" si="2132"/>
        <v>0</v>
      </c>
      <c r="AA753" s="12">
        <f t="shared" si="2132"/>
        <v>0</v>
      </c>
      <c r="AB753" s="12">
        <f t="shared" si="2132"/>
        <v>0</v>
      </c>
      <c r="AC753" s="12">
        <f t="shared" si="2132"/>
        <v>0</v>
      </c>
      <c r="AD753" s="12">
        <f t="shared" si="2132"/>
        <v>0</v>
      </c>
      <c r="AE753" s="12">
        <f t="shared" si="2132"/>
        <v>0</v>
      </c>
      <c r="AF753" s="12">
        <f t="shared" si="2132"/>
        <v>0</v>
      </c>
      <c r="AG753" s="12">
        <f t="shared" si="2132"/>
        <v>0</v>
      </c>
      <c r="AH753" s="12">
        <v>0</v>
      </c>
      <c r="AI753" s="12">
        <v>0</v>
      </c>
      <c r="AJ753" s="12">
        <f t="shared" ref="AJ753:AY753" si="2133">SUM(AJ754:AJ756)</f>
        <v>0</v>
      </c>
      <c r="AK753" s="12">
        <f t="shared" si="2133"/>
        <v>0</v>
      </c>
      <c r="AL753" s="12">
        <f t="shared" si="2133"/>
        <v>0</v>
      </c>
      <c r="AM753" s="12">
        <f t="shared" si="2133"/>
        <v>0</v>
      </c>
      <c r="AN753" s="12">
        <f t="shared" si="2133"/>
        <v>0</v>
      </c>
      <c r="AO753" s="12">
        <f t="shared" si="2133"/>
        <v>0</v>
      </c>
      <c r="AP753" s="12">
        <f t="shared" si="2133"/>
        <v>0</v>
      </c>
      <c r="AQ753" s="12">
        <f t="shared" si="2133"/>
        <v>0</v>
      </c>
      <c r="AR753" s="12">
        <f t="shared" si="2133"/>
        <v>0</v>
      </c>
      <c r="AS753" s="12">
        <f t="shared" si="2133"/>
        <v>0</v>
      </c>
      <c r="AT753" s="12">
        <f t="shared" si="2133"/>
        <v>0</v>
      </c>
      <c r="AU753" s="12">
        <f t="shared" si="2133"/>
        <v>0</v>
      </c>
      <c r="AV753" s="12">
        <f t="shared" si="2133"/>
        <v>0</v>
      </c>
      <c r="AW753" s="12">
        <f t="shared" si="2133"/>
        <v>0</v>
      </c>
      <c r="AX753" s="12">
        <f t="shared" si="2133"/>
        <v>0</v>
      </c>
      <c r="AY753" s="12">
        <f t="shared" si="2133"/>
        <v>0</v>
      </c>
      <c r="AZ753" s="12">
        <v>0</v>
      </c>
      <c r="BA753" s="12">
        <v>0</v>
      </c>
      <c r="BB753" s="12">
        <f t="shared" ref="BB753:BQ753" si="2134">SUM(BB754:BB756)</f>
        <v>0</v>
      </c>
      <c r="BC753" s="12">
        <f t="shared" si="2134"/>
        <v>0</v>
      </c>
      <c r="BD753" s="12">
        <f t="shared" si="2134"/>
        <v>0</v>
      </c>
      <c r="BE753" s="12">
        <f t="shared" si="2134"/>
        <v>0</v>
      </c>
      <c r="BF753" s="12">
        <f t="shared" si="2134"/>
        <v>0</v>
      </c>
      <c r="BG753" s="12">
        <f t="shared" si="2134"/>
        <v>0</v>
      </c>
      <c r="BH753" s="12">
        <f t="shared" si="2134"/>
        <v>0</v>
      </c>
      <c r="BI753" s="12">
        <f t="shared" si="2134"/>
        <v>0</v>
      </c>
      <c r="BJ753" s="12">
        <f t="shared" si="2134"/>
        <v>0</v>
      </c>
      <c r="BK753" s="12">
        <f t="shared" si="2134"/>
        <v>0</v>
      </c>
      <c r="BL753" s="12">
        <f t="shared" si="2134"/>
        <v>0</v>
      </c>
      <c r="BM753" s="12">
        <f t="shared" si="2134"/>
        <v>0</v>
      </c>
      <c r="BN753" s="12">
        <f t="shared" si="2134"/>
        <v>0</v>
      </c>
      <c r="BO753" s="12">
        <f t="shared" si="2134"/>
        <v>0</v>
      </c>
      <c r="BP753" s="12">
        <f t="shared" si="2134"/>
        <v>0</v>
      </c>
      <c r="BQ753" s="12">
        <f t="shared" si="2134"/>
        <v>0</v>
      </c>
      <c r="BR753" s="12">
        <v>0</v>
      </c>
      <c r="BS753" s="12">
        <v>0</v>
      </c>
      <c r="BT753" s="12">
        <f t="shared" ref="BT753:BZ753" si="2135">SUM(BT754:BT756)</f>
        <v>133199</v>
      </c>
      <c r="BU753" s="12">
        <f t="shared" si="2135"/>
        <v>133199</v>
      </c>
      <c r="BV753" s="12">
        <f t="shared" si="2135"/>
        <v>61560</v>
      </c>
      <c r="BW753" s="12">
        <f t="shared" si="2135"/>
        <v>30780</v>
      </c>
      <c r="BX753" s="12">
        <f t="shared" si="2135"/>
        <v>10260</v>
      </c>
      <c r="BY753" s="12">
        <f t="shared" si="2135"/>
        <v>10260</v>
      </c>
      <c r="BZ753" s="12">
        <f t="shared" si="2135"/>
        <v>10260</v>
      </c>
      <c r="CA753" s="12">
        <f t="shared" si="2087"/>
        <v>92340</v>
      </c>
      <c r="CB753" s="124">
        <f t="shared" si="2098"/>
        <v>69.32484478111698</v>
      </c>
    </row>
    <row r="754" spans="1:80" x14ac:dyDescent="0.25">
      <c r="A754" s="4" t="s">
        <v>244</v>
      </c>
      <c r="B754" s="4" t="s">
        <v>3</v>
      </c>
      <c r="C754" s="4" t="s">
        <v>28</v>
      </c>
      <c r="D754" s="79" t="s">
        <v>364</v>
      </c>
      <c r="E754" s="89">
        <v>6139</v>
      </c>
      <c r="F754" s="79"/>
      <c r="G754" s="74" t="s">
        <v>1887</v>
      </c>
      <c r="H754" s="13" t="s">
        <v>51</v>
      </c>
      <c r="I754" s="14">
        <v>230000</v>
      </c>
      <c r="J754" s="14">
        <f t="shared" si="2086"/>
        <v>130000</v>
      </c>
      <c r="K754" s="14">
        <v>130000</v>
      </c>
      <c r="L754" s="14">
        <f t="shared" si="2089"/>
        <v>0</v>
      </c>
      <c r="M754" s="14">
        <v>0</v>
      </c>
      <c r="N754" s="14">
        <v>0</v>
      </c>
      <c r="O754" s="14">
        <v>0</v>
      </c>
      <c r="P754" s="14">
        <v>0</v>
      </c>
      <c r="Q754" s="14">
        <v>0</v>
      </c>
      <c r="R754" s="14">
        <v>0</v>
      </c>
      <c r="S754" s="14"/>
      <c r="T754" s="14"/>
      <c r="U754" s="14"/>
      <c r="V754" s="14"/>
      <c r="W754" s="14"/>
      <c r="X754" s="14">
        <f t="shared" si="2110"/>
        <v>0</v>
      </c>
      <c r="Y754" s="14"/>
      <c r="Z754" s="14"/>
      <c r="AA754" s="14"/>
      <c r="AB754" s="14"/>
      <c r="AC754" s="14"/>
      <c r="AD754" s="14"/>
      <c r="AE754" s="14"/>
      <c r="AF754" s="14"/>
      <c r="AG754" s="14"/>
      <c r="AH754" s="14">
        <v>0</v>
      </c>
      <c r="AI754" s="14">
        <v>0</v>
      </c>
      <c r="AJ754" s="14">
        <v>0</v>
      </c>
      <c r="AK754" s="14"/>
      <c r="AL754" s="14"/>
      <c r="AM754" s="14"/>
      <c r="AN754" s="14"/>
      <c r="AO754" s="14"/>
      <c r="AP754" s="14">
        <f t="shared" si="2111"/>
        <v>0</v>
      </c>
      <c r="AQ754" s="14"/>
      <c r="AR754" s="14"/>
      <c r="AS754" s="14"/>
      <c r="AT754" s="14"/>
      <c r="AU754" s="14"/>
      <c r="AV754" s="14"/>
      <c r="AW754" s="14"/>
      <c r="AX754" s="14"/>
      <c r="AY754" s="14"/>
      <c r="AZ754" s="14">
        <v>0</v>
      </c>
      <c r="BA754" s="14">
        <v>0</v>
      </c>
      <c r="BB754" s="14">
        <v>0</v>
      </c>
      <c r="BC754" s="14"/>
      <c r="BD754" s="14"/>
      <c r="BE754" s="14"/>
      <c r="BF754" s="14"/>
      <c r="BG754" s="14"/>
      <c r="BH754" s="14">
        <f t="shared" si="2112"/>
        <v>0</v>
      </c>
      <c r="BI754" s="14"/>
      <c r="BJ754" s="14"/>
      <c r="BK754" s="14"/>
      <c r="BL754" s="14"/>
      <c r="BM754" s="14"/>
      <c r="BN754" s="14"/>
      <c r="BO754" s="14"/>
      <c r="BP754" s="14"/>
      <c r="BQ754" s="14"/>
      <c r="BR754" s="14">
        <v>0</v>
      </c>
      <c r="BS754" s="14">
        <v>0</v>
      </c>
      <c r="BT754" s="14">
        <v>130000</v>
      </c>
      <c r="BU754" s="14">
        <v>130000</v>
      </c>
      <c r="BV754" s="14">
        <v>60000</v>
      </c>
      <c r="BW754" s="14">
        <f t="shared" si="2031"/>
        <v>30000</v>
      </c>
      <c r="BX754" s="14">
        <v>10000</v>
      </c>
      <c r="BY754" s="14">
        <v>10000</v>
      </c>
      <c r="BZ754" s="14">
        <v>10000</v>
      </c>
      <c r="CA754" s="14">
        <f t="shared" si="2087"/>
        <v>90000</v>
      </c>
      <c r="CB754" s="122">
        <f t="shared" si="2098"/>
        <v>69.230769230769226</v>
      </c>
    </row>
    <row r="755" spans="1:80" ht="22.5" x14ac:dyDescent="0.25">
      <c r="A755" s="4" t="s">
        <v>244</v>
      </c>
      <c r="B755" s="4" t="s">
        <v>3</v>
      </c>
      <c r="C755" s="4" t="s">
        <v>28</v>
      </c>
      <c r="D755" s="79" t="s">
        <v>364</v>
      </c>
      <c r="E755" s="89">
        <v>6139</v>
      </c>
      <c r="F755" s="79" t="s">
        <v>370</v>
      </c>
      <c r="G755" s="74" t="s">
        <v>1887</v>
      </c>
      <c r="H755" s="13" t="s">
        <v>59</v>
      </c>
      <c r="I755" s="14">
        <v>2600</v>
      </c>
      <c r="J755" s="14">
        <f t="shared" si="2086"/>
        <v>2869</v>
      </c>
      <c r="K755" s="14">
        <v>2869</v>
      </c>
      <c r="L755" s="14">
        <f t="shared" si="2089"/>
        <v>0</v>
      </c>
      <c r="M755" s="14">
        <v>0</v>
      </c>
      <c r="N755" s="14">
        <v>0</v>
      </c>
      <c r="O755" s="14">
        <v>0</v>
      </c>
      <c r="P755" s="14">
        <v>0</v>
      </c>
      <c r="Q755" s="14">
        <v>0</v>
      </c>
      <c r="R755" s="14">
        <v>0</v>
      </c>
      <c r="S755" s="14"/>
      <c r="T755" s="14"/>
      <c r="U755" s="14"/>
      <c r="V755" s="14"/>
      <c r="W755" s="14"/>
      <c r="X755" s="14">
        <f t="shared" si="2110"/>
        <v>0</v>
      </c>
      <c r="Y755" s="14"/>
      <c r="Z755" s="14"/>
      <c r="AA755" s="14"/>
      <c r="AB755" s="14"/>
      <c r="AC755" s="14"/>
      <c r="AD755" s="14"/>
      <c r="AE755" s="14"/>
      <c r="AF755" s="14"/>
      <c r="AG755" s="14"/>
      <c r="AH755" s="14">
        <v>0</v>
      </c>
      <c r="AI755" s="14">
        <v>0</v>
      </c>
      <c r="AJ755" s="14">
        <v>0</v>
      </c>
      <c r="AK755" s="14"/>
      <c r="AL755" s="14"/>
      <c r="AM755" s="14"/>
      <c r="AN755" s="14"/>
      <c r="AO755" s="14"/>
      <c r="AP755" s="14">
        <f t="shared" si="2111"/>
        <v>0</v>
      </c>
      <c r="AQ755" s="14"/>
      <c r="AR755" s="14"/>
      <c r="AS755" s="14"/>
      <c r="AT755" s="14"/>
      <c r="AU755" s="14"/>
      <c r="AV755" s="14"/>
      <c r="AW755" s="14"/>
      <c r="AX755" s="14"/>
      <c r="AY755" s="14"/>
      <c r="AZ755" s="14">
        <v>0</v>
      </c>
      <c r="BA755" s="14">
        <v>0</v>
      </c>
      <c r="BB755" s="14">
        <v>0</v>
      </c>
      <c r="BC755" s="14"/>
      <c r="BD755" s="14"/>
      <c r="BE755" s="14"/>
      <c r="BF755" s="14"/>
      <c r="BG755" s="14"/>
      <c r="BH755" s="14">
        <f t="shared" si="2112"/>
        <v>0</v>
      </c>
      <c r="BI755" s="14"/>
      <c r="BJ755" s="14"/>
      <c r="BK755" s="14"/>
      <c r="BL755" s="14"/>
      <c r="BM755" s="14"/>
      <c r="BN755" s="14"/>
      <c r="BO755" s="14"/>
      <c r="BP755" s="14"/>
      <c r="BQ755" s="14"/>
      <c r="BR755" s="14">
        <v>0</v>
      </c>
      <c r="BS755" s="14">
        <v>0</v>
      </c>
      <c r="BT755" s="14">
        <v>3099</v>
      </c>
      <c r="BU755" s="14">
        <v>3099</v>
      </c>
      <c r="BV755" s="14">
        <v>1560</v>
      </c>
      <c r="BW755" s="14">
        <f t="shared" si="2031"/>
        <v>780</v>
      </c>
      <c r="BX755" s="14">
        <v>260</v>
      </c>
      <c r="BY755" s="14">
        <v>260</v>
      </c>
      <c r="BZ755" s="14">
        <v>260</v>
      </c>
      <c r="CA755" s="14">
        <f t="shared" si="2087"/>
        <v>2340</v>
      </c>
      <c r="CB755" s="122">
        <f t="shared" si="2098"/>
        <v>75.508228460793802</v>
      </c>
    </row>
    <row r="756" spans="1:80" ht="22.5" x14ac:dyDescent="0.25">
      <c r="A756" s="4" t="s">
        <v>244</v>
      </c>
      <c r="B756" s="4" t="s">
        <v>3</v>
      </c>
      <c r="C756" s="4" t="s">
        <v>28</v>
      </c>
      <c r="D756" s="79" t="s">
        <v>364</v>
      </c>
      <c r="E756" s="89">
        <v>6139</v>
      </c>
      <c r="F756" s="79" t="s">
        <v>371</v>
      </c>
      <c r="G756" s="74" t="s">
        <v>1887</v>
      </c>
      <c r="H756" s="13" t="s">
        <v>65</v>
      </c>
      <c r="I756" s="14">
        <v>100</v>
      </c>
      <c r="J756" s="14">
        <f t="shared" si="2086"/>
        <v>100</v>
      </c>
      <c r="K756" s="14">
        <v>100</v>
      </c>
      <c r="L756" s="14">
        <f t="shared" si="2089"/>
        <v>0</v>
      </c>
      <c r="M756" s="14">
        <v>0</v>
      </c>
      <c r="N756" s="14">
        <v>0</v>
      </c>
      <c r="O756" s="14">
        <v>0</v>
      </c>
      <c r="P756" s="14">
        <v>0</v>
      </c>
      <c r="Q756" s="14">
        <v>0</v>
      </c>
      <c r="R756" s="14">
        <v>0</v>
      </c>
      <c r="S756" s="14"/>
      <c r="T756" s="14"/>
      <c r="U756" s="14"/>
      <c r="V756" s="14"/>
      <c r="W756" s="14"/>
      <c r="X756" s="14">
        <f t="shared" si="2110"/>
        <v>0</v>
      </c>
      <c r="Y756" s="14"/>
      <c r="Z756" s="14"/>
      <c r="AA756" s="14"/>
      <c r="AB756" s="14"/>
      <c r="AC756" s="14"/>
      <c r="AD756" s="14"/>
      <c r="AE756" s="14"/>
      <c r="AF756" s="14"/>
      <c r="AG756" s="14"/>
      <c r="AH756" s="14">
        <v>0</v>
      </c>
      <c r="AI756" s="14">
        <v>0</v>
      </c>
      <c r="AJ756" s="14">
        <v>0</v>
      </c>
      <c r="AK756" s="14"/>
      <c r="AL756" s="14"/>
      <c r="AM756" s="14"/>
      <c r="AN756" s="14"/>
      <c r="AO756" s="14"/>
      <c r="AP756" s="14">
        <f t="shared" si="2111"/>
        <v>0</v>
      </c>
      <c r="AQ756" s="14"/>
      <c r="AR756" s="14"/>
      <c r="AS756" s="14"/>
      <c r="AT756" s="14"/>
      <c r="AU756" s="14"/>
      <c r="AV756" s="14"/>
      <c r="AW756" s="14"/>
      <c r="AX756" s="14"/>
      <c r="AY756" s="14"/>
      <c r="AZ756" s="14">
        <v>0</v>
      </c>
      <c r="BA756" s="14">
        <v>0</v>
      </c>
      <c r="BB756" s="14">
        <v>0</v>
      </c>
      <c r="BC756" s="14"/>
      <c r="BD756" s="14"/>
      <c r="BE756" s="14"/>
      <c r="BF756" s="14"/>
      <c r="BG756" s="14"/>
      <c r="BH756" s="14">
        <f t="shared" si="2112"/>
        <v>0</v>
      </c>
      <c r="BI756" s="14"/>
      <c r="BJ756" s="14"/>
      <c r="BK756" s="14"/>
      <c r="BL756" s="14"/>
      <c r="BM756" s="14"/>
      <c r="BN756" s="14"/>
      <c r="BO756" s="14"/>
      <c r="BP756" s="14"/>
      <c r="BQ756" s="14"/>
      <c r="BR756" s="14">
        <v>0</v>
      </c>
      <c r="BS756" s="14">
        <v>0</v>
      </c>
      <c r="BT756" s="14">
        <v>100</v>
      </c>
      <c r="BU756" s="14">
        <v>100</v>
      </c>
      <c r="BV756" s="14">
        <v>0</v>
      </c>
      <c r="BW756" s="14">
        <f t="shared" si="2031"/>
        <v>0</v>
      </c>
      <c r="BX756" s="14">
        <v>0</v>
      </c>
      <c r="BY756" s="14">
        <v>0</v>
      </c>
      <c r="BZ756" s="14">
        <v>0</v>
      </c>
      <c r="CA756" s="14">
        <f t="shared" si="2087"/>
        <v>0</v>
      </c>
      <c r="CB756" s="122">
        <f t="shared" si="2098"/>
        <v>0</v>
      </c>
    </row>
    <row r="757" spans="1:80" ht="22.5" x14ac:dyDescent="0.25">
      <c r="A757" s="1" t="s">
        <v>1</v>
      </c>
      <c r="B757" s="1" t="s">
        <v>1</v>
      </c>
      <c r="C757" s="1" t="s">
        <v>1</v>
      </c>
      <c r="D757" s="78" t="s">
        <v>1</v>
      </c>
      <c r="E757" s="78" t="s">
        <v>1</v>
      </c>
      <c r="F757" s="78" t="s">
        <v>1</v>
      </c>
      <c r="G757" s="2" t="s">
        <v>1</v>
      </c>
      <c r="H757" s="10" t="s">
        <v>66</v>
      </c>
      <c r="I757" s="11">
        <f>SUM(I758)</f>
        <v>31196100</v>
      </c>
      <c r="J757" s="11">
        <f t="shared" si="2086"/>
        <v>24547100</v>
      </c>
      <c r="K757" s="11">
        <f t="shared" ref="K757:Q757" si="2136">SUM(K758)</f>
        <v>21297100</v>
      </c>
      <c r="L757" s="11">
        <f t="shared" si="2089"/>
        <v>3050000</v>
      </c>
      <c r="M757" s="11">
        <f t="shared" si="2136"/>
        <v>0</v>
      </c>
      <c r="N757" s="11">
        <f t="shared" si="2136"/>
        <v>0</v>
      </c>
      <c r="O757" s="11">
        <f t="shared" si="2136"/>
        <v>3050000</v>
      </c>
      <c r="P757" s="11">
        <f t="shared" si="2136"/>
        <v>0</v>
      </c>
      <c r="Q757" s="11">
        <f t="shared" si="2136"/>
        <v>200000</v>
      </c>
      <c r="R757" s="11">
        <f t="shared" ref="R757:AG757" si="2137">SUM(R758)</f>
        <v>0</v>
      </c>
      <c r="S757" s="11">
        <f t="shared" si="2137"/>
        <v>0</v>
      </c>
      <c r="T757" s="11">
        <f t="shared" si="2137"/>
        <v>0</v>
      </c>
      <c r="U757" s="11">
        <f t="shared" si="2137"/>
        <v>0</v>
      </c>
      <c r="V757" s="11">
        <f t="shared" si="2137"/>
        <v>0</v>
      </c>
      <c r="W757" s="11">
        <f t="shared" si="2137"/>
        <v>0</v>
      </c>
      <c r="X757" s="11">
        <f t="shared" si="2137"/>
        <v>0</v>
      </c>
      <c r="Y757" s="11">
        <f t="shared" si="2137"/>
        <v>0</v>
      </c>
      <c r="Z757" s="11">
        <f t="shared" si="2137"/>
        <v>0</v>
      </c>
      <c r="AA757" s="11">
        <f t="shared" si="2137"/>
        <v>0</v>
      </c>
      <c r="AB757" s="11">
        <f t="shared" si="2137"/>
        <v>0</v>
      </c>
      <c r="AC757" s="11">
        <f t="shared" si="2137"/>
        <v>0</v>
      </c>
      <c r="AD757" s="11">
        <f t="shared" si="2137"/>
        <v>0</v>
      </c>
      <c r="AE757" s="11">
        <f t="shared" si="2137"/>
        <v>0</v>
      </c>
      <c r="AF757" s="11">
        <f t="shared" si="2137"/>
        <v>0</v>
      </c>
      <c r="AG757" s="11">
        <f t="shared" si="2137"/>
        <v>0</v>
      </c>
      <c r="AH757" s="11">
        <v>0</v>
      </c>
      <c r="AI757" s="11">
        <v>0</v>
      </c>
      <c r="AJ757" s="11">
        <f t="shared" ref="AJ757:AY757" si="2138">SUM(AJ758)</f>
        <v>0</v>
      </c>
      <c r="AK757" s="11">
        <f t="shared" si="2138"/>
        <v>0</v>
      </c>
      <c r="AL757" s="11">
        <f t="shared" si="2138"/>
        <v>0</v>
      </c>
      <c r="AM757" s="11">
        <f t="shared" si="2138"/>
        <v>0</v>
      </c>
      <c r="AN757" s="11">
        <f t="shared" si="2138"/>
        <v>0</v>
      </c>
      <c r="AO757" s="11">
        <f t="shared" si="2138"/>
        <v>0</v>
      </c>
      <c r="AP757" s="11">
        <f t="shared" si="2138"/>
        <v>0</v>
      </c>
      <c r="AQ757" s="11">
        <f t="shared" si="2138"/>
        <v>0</v>
      </c>
      <c r="AR757" s="11">
        <f t="shared" si="2138"/>
        <v>0</v>
      </c>
      <c r="AS757" s="11">
        <f t="shared" si="2138"/>
        <v>0</v>
      </c>
      <c r="AT757" s="11">
        <f t="shared" si="2138"/>
        <v>0</v>
      </c>
      <c r="AU757" s="11">
        <f t="shared" si="2138"/>
        <v>0</v>
      </c>
      <c r="AV757" s="11">
        <f t="shared" si="2138"/>
        <v>0</v>
      </c>
      <c r="AW757" s="11">
        <f t="shared" si="2138"/>
        <v>0</v>
      </c>
      <c r="AX757" s="11">
        <f t="shared" si="2138"/>
        <v>0</v>
      </c>
      <c r="AY757" s="11">
        <f t="shared" si="2138"/>
        <v>0</v>
      </c>
      <c r="AZ757" s="11">
        <v>0</v>
      </c>
      <c r="BA757" s="11">
        <v>0</v>
      </c>
      <c r="BB757" s="11">
        <f t="shared" ref="BB757:BQ757" si="2139">SUM(BB758)</f>
        <v>3050000</v>
      </c>
      <c r="BC757" s="11">
        <f t="shared" si="2139"/>
        <v>636134</v>
      </c>
      <c r="BD757" s="11">
        <f t="shared" si="2139"/>
        <v>0</v>
      </c>
      <c r="BE757" s="11">
        <f t="shared" si="2139"/>
        <v>0</v>
      </c>
      <c r="BF757" s="11">
        <f t="shared" si="2139"/>
        <v>0</v>
      </c>
      <c r="BG757" s="11">
        <f t="shared" si="2139"/>
        <v>0</v>
      </c>
      <c r="BH757" s="11">
        <f t="shared" si="2139"/>
        <v>3686134</v>
      </c>
      <c r="BI757" s="11">
        <f t="shared" si="2139"/>
        <v>0</v>
      </c>
      <c r="BJ757" s="11">
        <f t="shared" si="2139"/>
        <v>0</v>
      </c>
      <c r="BK757" s="11">
        <f t="shared" si="2139"/>
        <v>636134</v>
      </c>
      <c r="BL757" s="11">
        <f t="shared" si="2139"/>
        <v>0</v>
      </c>
      <c r="BM757" s="11">
        <f t="shared" si="2139"/>
        <v>0</v>
      </c>
      <c r="BN757" s="11">
        <f t="shared" si="2139"/>
        <v>0</v>
      </c>
      <c r="BO757" s="11">
        <f t="shared" si="2139"/>
        <v>0</v>
      </c>
      <c r="BP757" s="11">
        <f t="shared" si="2139"/>
        <v>0</v>
      </c>
      <c r="BQ757" s="11">
        <f t="shared" si="2139"/>
        <v>0</v>
      </c>
      <c r="BR757" s="11">
        <v>636134</v>
      </c>
      <c r="BS757" s="11">
        <v>3050000</v>
      </c>
      <c r="BT757" s="11">
        <f t="shared" ref="BT757:BZ757" si="2140">SUM(BT758)</f>
        <v>31935800</v>
      </c>
      <c r="BU757" s="11">
        <f t="shared" si="2140"/>
        <v>28657800</v>
      </c>
      <c r="BV757" s="11">
        <f t="shared" si="2140"/>
        <v>17414331</v>
      </c>
      <c r="BW757" s="11">
        <f t="shared" si="2140"/>
        <v>4646652</v>
      </c>
      <c r="BX757" s="11">
        <f t="shared" si="2140"/>
        <v>1750333</v>
      </c>
      <c r="BY757" s="11">
        <f t="shared" si="2140"/>
        <v>1202000</v>
      </c>
      <c r="BZ757" s="11">
        <f t="shared" si="2140"/>
        <v>1694319</v>
      </c>
      <c r="CA757" s="11">
        <f t="shared" si="2087"/>
        <v>22060983</v>
      </c>
      <c r="CB757" s="123">
        <f t="shared" si="2098"/>
        <v>76.980727759981576</v>
      </c>
    </row>
    <row r="758" spans="1:80" x14ac:dyDescent="0.25">
      <c r="A758" s="4" t="s">
        <v>244</v>
      </c>
      <c r="B758" s="4" t="s">
        <v>3</v>
      </c>
      <c r="C758" s="4" t="s">
        <v>28</v>
      </c>
      <c r="D758" s="79" t="s">
        <v>364</v>
      </c>
      <c r="E758" s="78" t="s">
        <v>67</v>
      </c>
      <c r="F758" s="78" t="s">
        <v>1</v>
      </c>
      <c r="G758" s="2" t="s">
        <v>1</v>
      </c>
      <c r="H758" s="2" t="s">
        <v>68</v>
      </c>
      <c r="I758" s="12">
        <f>SUM(I759,I761,I768,I773)</f>
        <v>31196100</v>
      </c>
      <c r="J758" s="12">
        <f t="shared" si="2086"/>
        <v>24547100</v>
      </c>
      <c r="K758" s="12">
        <f t="shared" ref="K758" si="2141">SUM(K759,K761,K768,K773)</f>
        <v>21297100</v>
      </c>
      <c r="L758" s="12">
        <f t="shared" si="2089"/>
        <v>3050000</v>
      </c>
      <c r="M758" s="12">
        <f t="shared" ref="M758:Q758" si="2142">SUM(M759,M761,M768,M773)</f>
        <v>0</v>
      </c>
      <c r="N758" s="12">
        <f t="shared" si="2142"/>
        <v>0</v>
      </c>
      <c r="O758" s="12">
        <f t="shared" si="2142"/>
        <v>3050000</v>
      </c>
      <c r="P758" s="12">
        <f t="shared" si="2142"/>
        <v>0</v>
      </c>
      <c r="Q758" s="12">
        <f t="shared" si="2142"/>
        <v>200000</v>
      </c>
      <c r="R758" s="12">
        <f t="shared" ref="R758:AG758" si="2143">SUM(R759,R761,R768,R773)</f>
        <v>0</v>
      </c>
      <c r="S758" s="12">
        <f t="shared" si="2143"/>
        <v>0</v>
      </c>
      <c r="T758" s="12">
        <f t="shared" si="2143"/>
        <v>0</v>
      </c>
      <c r="U758" s="12">
        <f t="shared" si="2143"/>
        <v>0</v>
      </c>
      <c r="V758" s="12">
        <f t="shared" si="2143"/>
        <v>0</v>
      </c>
      <c r="W758" s="12">
        <f t="shared" si="2143"/>
        <v>0</v>
      </c>
      <c r="X758" s="12">
        <f t="shared" ref="X758" si="2144">SUM(X759,X761,X768,X773)</f>
        <v>0</v>
      </c>
      <c r="Y758" s="12">
        <f t="shared" si="2143"/>
        <v>0</v>
      </c>
      <c r="Z758" s="12">
        <f t="shared" si="2143"/>
        <v>0</v>
      </c>
      <c r="AA758" s="12">
        <f t="shared" si="2143"/>
        <v>0</v>
      </c>
      <c r="AB758" s="12">
        <f t="shared" si="2143"/>
        <v>0</v>
      </c>
      <c r="AC758" s="12">
        <f t="shared" si="2143"/>
        <v>0</v>
      </c>
      <c r="AD758" s="12">
        <f t="shared" si="2143"/>
        <v>0</v>
      </c>
      <c r="AE758" s="12">
        <f t="shared" si="2143"/>
        <v>0</v>
      </c>
      <c r="AF758" s="12">
        <f t="shared" si="2143"/>
        <v>0</v>
      </c>
      <c r="AG758" s="12">
        <f t="shared" si="2143"/>
        <v>0</v>
      </c>
      <c r="AH758" s="12">
        <v>0</v>
      </c>
      <c r="AI758" s="12">
        <v>0</v>
      </c>
      <c r="AJ758" s="12">
        <f t="shared" ref="AJ758:AY758" si="2145">SUM(AJ759,AJ761,AJ768,AJ773)</f>
        <v>0</v>
      </c>
      <c r="AK758" s="12">
        <f t="shared" si="2145"/>
        <v>0</v>
      </c>
      <c r="AL758" s="12">
        <f t="shared" si="2145"/>
        <v>0</v>
      </c>
      <c r="AM758" s="12">
        <f t="shared" si="2145"/>
        <v>0</v>
      </c>
      <c r="AN758" s="12">
        <f t="shared" si="2145"/>
        <v>0</v>
      </c>
      <c r="AO758" s="12">
        <f t="shared" si="2145"/>
        <v>0</v>
      </c>
      <c r="AP758" s="12">
        <f t="shared" ref="AP758" si="2146">SUM(AP759,AP761,AP768,AP773)</f>
        <v>0</v>
      </c>
      <c r="AQ758" s="12">
        <f t="shared" si="2145"/>
        <v>0</v>
      </c>
      <c r="AR758" s="12">
        <f t="shared" si="2145"/>
        <v>0</v>
      </c>
      <c r="AS758" s="12">
        <f t="shared" si="2145"/>
        <v>0</v>
      </c>
      <c r="AT758" s="12">
        <f t="shared" si="2145"/>
        <v>0</v>
      </c>
      <c r="AU758" s="12">
        <f t="shared" si="2145"/>
        <v>0</v>
      </c>
      <c r="AV758" s="12">
        <f t="shared" si="2145"/>
        <v>0</v>
      </c>
      <c r="AW758" s="12">
        <f t="shared" si="2145"/>
        <v>0</v>
      </c>
      <c r="AX758" s="12">
        <f t="shared" si="2145"/>
        <v>0</v>
      </c>
      <c r="AY758" s="12">
        <f t="shared" si="2145"/>
        <v>0</v>
      </c>
      <c r="AZ758" s="12">
        <v>0</v>
      </c>
      <c r="BA758" s="12">
        <v>0</v>
      </c>
      <c r="BB758" s="12">
        <f t="shared" ref="BB758:BQ758" si="2147">SUM(BB759,BB761,BB768,BB773)</f>
        <v>3050000</v>
      </c>
      <c r="BC758" s="12">
        <f t="shared" si="2147"/>
        <v>636134</v>
      </c>
      <c r="BD758" s="12">
        <f t="shared" si="2147"/>
        <v>0</v>
      </c>
      <c r="BE758" s="12">
        <f t="shared" si="2147"/>
        <v>0</v>
      </c>
      <c r="BF758" s="12">
        <f t="shared" si="2147"/>
        <v>0</v>
      </c>
      <c r="BG758" s="12">
        <f t="shared" si="2147"/>
        <v>0</v>
      </c>
      <c r="BH758" s="12">
        <f t="shared" ref="BH758" si="2148">SUM(BH759,BH761,BH768,BH773)</f>
        <v>3686134</v>
      </c>
      <c r="BI758" s="12">
        <f t="shared" si="2147"/>
        <v>0</v>
      </c>
      <c r="BJ758" s="12">
        <f t="shared" si="2147"/>
        <v>0</v>
      </c>
      <c r="BK758" s="12">
        <f t="shared" si="2147"/>
        <v>636134</v>
      </c>
      <c r="BL758" s="12">
        <f t="shared" si="2147"/>
        <v>0</v>
      </c>
      <c r="BM758" s="12">
        <f t="shared" si="2147"/>
        <v>0</v>
      </c>
      <c r="BN758" s="12">
        <f t="shared" si="2147"/>
        <v>0</v>
      </c>
      <c r="BO758" s="12">
        <f t="shared" si="2147"/>
        <v>0</v>
      </c>
      <c r="BP758" s="12">
        <f t="shared" si="2147"/>
        <v>0</v>
      </c>
      <c r="BQ758" s="12">
        <f t="shared" si="2147"/>
        <v>0</v>
      </c>
      <c r="BR758" s="12">
        <v>636134</v>
      </c>
      <c r="BS758" s="12">
        <v>3050000</v>
      </c>
      <c r="BT758" s="12">
        <f t="shared" ref="BT758:BZ758" si="2149">SUM(BT759,BT761,BT768,BT773)</f>
        <v>31935800</v>
      </c>
      <c r="BU758" s="12">
        <f t="shared" si="2149"/>
        <v>28657800</v>
      </c>
      <c r="BV758" s="12">
        <f t="shared" si="2149"/>
        <v>17414331</v>
      </c>
      <c r="BW758" s="12">
        <f t="shared" si="2149"/>
        <v>4646652</v>
      </c>
      <c r="BX758" s="12">
        <f t="shared" si="2149"/>
        <v>1750333</v>
      </c>
      <c r="BY758" s="12">
        <f t="shared" si="2149"/>
        <v>1202000</v>
      </c>
      <c r="BZ758" s="12">
        <f t="shared" si="2149"/>
        <v>1694319</v>
      </c>
      <c r="CA758" s="12">
        <f t="shared" si="2087"/>
        <v>22060983</v>
      </c>
      <c r="CB758" s="124">
        <f t="shared" si="2098"/>
        <v>76.980727759981576</v>
      </c>
    </row>
    <row r="759" spans="1:80" x14ac:dyDescent="0.25">
      <c r="A759" s="1" t="s">
        <v>244</v>
      </c>
      <c r="B759" s="1" t="s">
        <v>3</v>
      </c>
      <c r="C759" s="1" t="s">
        <v>28</v>
      </c>
      <c r="D759" s="82" t="s">
        <v>364</v>
      </c>
      <c r="E759" s="82" t="s">
        <v>267</v>
      </c>
      <c r="F759" s="79" t="s">
        <v>1</v>
      </c>
      <c r="G759" s="13"/>
      <c r="H759" s="2" t="s">
        <v>268</v>
      </c>
      <c r="I759" s="12">
        <f>SUM(I760)</f>
        <v>20000</v>
      </c>
      <c r="J759" s="12">
        <f t="shared" si="2086"/>
        <v>20000</v>
      </c>
      <c r="K759" s="12">
        <f t="shared" ref="K759:Q759" si="2150">SUM(K760)</f>
        <v>20000</v>
      </c>
      <c r="L759" s="12">
        <f t="shared" si="2089"/>
        <v>0</v>
      </c>
      <c r="M759" s="12">
        <f t="shared" si="2150"/>
        <v>0</v>
      </c>
      <c r="N759" s="12">
        <f t="shared" si="2150"/>
        <v>0</v>
      </c>
      <c r="O759" s="12">
        <f t="shared" si="2150"/>
        <v>0</v>
      </c>
      <c r="P759" s="12">
        <f t="shared" si="2150"/>
        <v>0</v>
      </c>
      <c r="Q759" s="12">
        <f t="shared" si="2150"/>
        <v>0</v>
      </c>
      <c r="R759" s="12">
        <f t="shared" ref="R759:AG759" si="2151">SUM(R760)</f>
        <v>0</v>
      </c>
      <c r="S759" s="12">
        <f t="shared" si="2151"/>
        <v>0</v>
      </c>
      <c r="T759" s="12">
        <f t="shared" si="2151"/>
        <v>0</v>
      </c>
      <c r="U759" s="12">
        <f t="shared" si="2151"/>
        <v>0</v>
      </c>
      <c r="V759" s="12">
        <f t="shared" si="2151"/>
        <v>0</v>
      </c>
      <c r="W759" s="12">
        <f t="shared" si="2151"/>
        <v>0</v>
      </c>
      <c r="X759" s="12">
        <f t="shared" si="2151"/>
        <v>0</v>
      </c>
      <c r="Y759" s="12">
        <f t="shared" si="2151"/>
        <v>0</v>
      </c>
      <c r="Z759" s="12">
        <f t="shared" si="2151"/>
        <v>0</v>
      </c>
      <c r="AA759" s="12">
        <f t="shared" si="2151"/>
        <v>0</v>
      </c>
      <c r="AB759" s="12">
        <f t="shared" si="2151"/>
        <v>0</v>
      </c>
      <c r="AC759" s="12">
        <f t="shared" si="2151"/>
        <v>0</v>
      </c>
      <c r="AD759" s="12">
        <f t="shared" si="2151"/>
        <v>0</v>
      </c>
      <c r="AE759" s="12">
        <f t="shared" si="2151"/>
        <v>0</v>
      </c>
      <c r="AF759" s="12">
        <f t="shared" si="2151"/>
        <v>0</v>
      </c>
      <c r="AG759" s="12">
        <f t="shared" si="2151"/>
        <v>0</v>
      </c>
      <c r="AH759" s="12">
        <v>0</v>
      </c>
      <c r="AI759" s="12">
        <v>0</v>
      </c>
      <c r="AJ759" s="12">
        <f t="shared" ref="AJ759:AY759" si="2152">SUM(AJ760)</f>
        <v>0</v>
      </c>
      <c r="AK759" s="12">
        <f t="shared" si="2152"/>
        <v>0</v>
      </c>
      <c r="AL759" s="12">
        <f t="shared" si="2152"/>
        <v>0</v>
      </c>
      <c r="AM759" s="12">
        <f t="shared" si="2152"/>
        <v>0</v>
      </c>
      <c r="AN759" s="12">
        <f t="shared" si="2152"/>
        <v>0</v>
      </c>
      <c r="AO759" s="12">
        <f t="shared" si="2152"/>
        <v>0</v>
      </c>
      <c r="AP759" s="12">
        <f t="shared" si="2152"/>
        <v>0</v>
      </c>
      <c r="AQ759" s="12">
        <f t="shared" si="2152"/>
        <v>0</v>
      </c>
      <c r="AR759" s="12">
        <f t="shared" si="2152"/>
        <v>0</v>
      </c>
      <c r="AS759" s="12">
        <f t="shared" si="2152"/>
        <v>0</v>
      </c>
      <c r="AT759" s="12">
        <f t="shared" si="2152"/>
        <v>0</v>
      </c>
      <c r="AU759" s="12">
        <f t="shared" si="2152"/>
        <v>0</v>
      </c>
      <c r="AV759" s="12">
        <f t="shared" si="2152"/>
        <v>0</v>
      </c>
      <c r="AW759" s="12">
        <f t="shared" si="2152"/>
        <v>0</v>
      </c>
      <c r="AX759" s="12">
        <f t="shared" si="2152"/>
        <v>0</v>
      </c>
      <c r="AY759" s="12">
        <f t="shared" si="2152"/>
        <v>0</v>
      </c>
      <c r="AZ759" s="12">
        <v>0</v>
      </c>
      <c r="BA759" s="12">
        <v>0</v>
      </c>
      <c r="BB759" s="12">
        <f t="shared" ref="BB759:BQ759" si="2153">SUM(BB760)</f>
        <v>0</v>
      </c>
      <c r="BC759" s="12">
        <f t="shared" si="2153"/>
        <v>0</v>
      </c>
      <c r="BD759" s="12">
        <f t="shared" si="2153"/>
        <v>0</v>
      </c>
      <c r="BE759" s="12">
        <f t="shared" si="2153"/>
        <v>0</v>
      </c>
      <c r="BF759" s="12">
        <f t="shared" si="2153"/>
        <v>0</v>
      </c>
      <c r="BG759" s="12">
        <f t="shared" si="2153"/>
        <v>0</v>
      </c>
      <c r="BH759" s="12">
        <f t="shared" si="2153"/>
        <v>0</v>
      </c>
      <c r="BI759" s="12">
        <f t="shared" si="2153"/>
        <v>0</v>
      </c>
      <c r="BJ759" s="12">
        <f t="shared" si="2153"/>
        <v>0</v>
      </c>
      <c r="BK759" s="12">
        <f t="shared" si="2153"/>
        <v>0</v>
      </c>
      <c r="BL759" s="12">
        <f t="shared" si="2153"/>
        <v>0</v>
      </c>
      <c r="BM759" s="12">
        <f t="shared" si="2153"/>
        <v>0</v>
      </c>
      <c r="BN759" s="12">
        <f t="shared" si="2153"/>
        <v>0</v>
      </c>
      <c r="BO759" s="12">
        <f t="shared" si="2153"/>
        <v>0</v>
      </c>
      <c r="BP759" s="12">
        <f t="shared" si="2153"/>
        <v>0</v>
      </c>
      <c r="BQ759" s="12">
        <f t="shared" si="2153"/>
        <v>0</v>
      </c>
      <c r="BR759" s="12">
        <v>0</v>
      </c>
      <c r="BS759" s="12">
        <v>0</v>
      </c>
      <c r="BT759" s="12">
        <f t="shared" ref="BT759:BZ759" si="2154">SUM(BT760)</f>
        <v>20000</v>
      </c>
      <c r="BU759" s="12">
        <f t="shared" si="2154"/>
        <v>20000</v>
      </c>
      <c r="BV759" s="12">
        <f t="shared" si="2154"/>
        <v>0</v>
      </c>
      <c r="BW759" s="12">
        <f t="shared" si="2154"/>
        <v>20000</v>
      </c>
      <c r="BX759" s="12">
        <f t="shared" si="2154"/>
        <v>20000</v>
      </c>
      <c r="BY759" s="12">
        <f t="shared" si="2154"/>
        <v>0</v>
      </c>
      <c r="BZ759" s="12">
        <f t="shared" si="2154"/>
        <v>0</v>
      </c>
      <c r="CA759" s="12">
        <f t="shared" si="2087"/>
        <v>20000</v>
      </c>
      <c r="CB759" s="124">
        <f t="shared" si="2098"/>
        <v>100</v>
      </c>
    </row>
    <row r="760" spans="1:80" x14ac:dyDescent="0.25">
      <c r="A760" s="4" t="s">
        <v>244</v>
      </c>
      <c r="B760" s="4" t="s">
        <v>3</v>
      </c>
      <c r="C760" s="4" t="s">
        <v>28</v>
      </c>
      <c r="D760" s="79" t="s">
        <v>364</v>
      </c>
      <c r="E760" s="89">
        <v>6141</v>
      </c>
      <c r="F760" s="79" t="s">
        <v>372</v>
      </c>
      <c r="G760" s="74" t="s">
        <v>1910</v>
      </c>
      <c r="H760" s="13" t="s">
        <v>373</v>
      </c>
      <c r="I760" s="14">
        <v>20000</v>
      </c>
      <c r="J760" s="14">
        <f t="shared" si="2086"/>
        <v>20000</v>
      </c>
      <c r="K760" s="14">
        <v>20000</v>
      </c>
      <c r="L760" s="14">
        <f t="shared" si="2089"/>
        <v>0</v>
      </c>
      <c r="M760" s="14">
        <v>0</v>
      </c>
      <c r="N760" s="14">
        <v>0</v>
      </c>
      <c r="O760" s="14">
        <v>0</v>
      </c>
      <c r="P760" s="14">
        <v>0</v>
      </c>
      <c r="Q760" s="14">
        <v>0</v>
      </c>
      <c r="R760" s="14">
        <v>0</v>
      </c>
      <c r="S760" s="14"/>
      <c r="T760" s="14"/>
      <c r="U760" s="14"/>
      <c r="V760" s="14"/>
      <c r="W760" s="14"/>
      <c r="X760" s="14">
        <f t="shared" si="2110"/>
        <v>0</v>
      </c>
      <c r="Y760" s="14"/>
      <c r="Z760" s="14"/>
      <c r="AA760" s="14"/>
      <c r="AB760" s="14"/>
      <c r="AC760" s="14"/>
      <c r="AD760" s="14"/>
      <c r="AE760" s="14"/>
      <c r="AF760" s="14"/>
      <c r="AG760" s="14"/>
      <c r="AH760" s="14">
        <v>0</v>
      </c>
      <c r="AI760" s="14">
        <v>0</v>
      </c>
      <c r="AJ760" s="14">
        <v>0</v>
      </c>
      <c r="AK760" s="14"/>
      <c r="AL760" s="14"/>
      <c r="AM760" s="14"/>
      <c r="AN760" s="14"/>
      <c r="AO760" s="14"/>
      <c r="AP760" s="14">
        <f t="shared" si="2111"/>
        <v>0</v>
      </c>
      <c r="AQ760" s="14"/>
      <c r="AR760" s="14"/>
      <c r="AS760" s="14"/>
      <c r="AT760" s="14"/>
      <c r="AU760" s="14"/>
      <c r="AV760" s="14"/>
      <c r="AW760" s="14"/>
      <c r="AX760" s="14"/>
      <c r="AY760" s="14"/>
      <c r="AZ760" s="14">
        <v>0</v>
      </c>
      <c r="BA760" s="14">
        <v>0</v>
      </c>
      <c r="BB760" s="14">
        <v>0</v>
      </c>
      <c r="BC760" s="14"/>
      <c r="BD760" s="14"/>
      <c r="BE760" s="14"/>
      <c r="BF760" s="14"/>
      <c r="BG760" s="14"/>
      <c r="BH760" s="14">
        <f t="shared" si="2112"/>
        <v>0</v>
      </c>
      <c r="BI760" s="14"/>
      <c r="BJ760" s="14"/>
      <c r="BK760" s="14"/>
      <c r="BL760" s="14"/>
      <c r="BM760" s="14"/>
      <c r="BN760" s="14"/>
      <c r="BO760" s="14"/>
      <c r="BP760" s="14"/>
      <c r="BQ760" s="14"/>
      <c r="BR760" s="14">
        <v>0</v>
      </c>
      <c r="BS760" s="14">
        <v>0</v>
      </c>
      <c r="BT760" s="14">
        <v>20000</v>
      </c>
      <c r="BU760" s="14">
        <v>20000</v>
      </c>
      <c r="BV760" s="14">
        <v>0</v>
      </c>
      <c r="BW760" s="14">
        <f t="shared" si="2031"/>
        <v>20000</v>
      </c>
      <c r="BX760" s="14">
        <v>20000</v>
      </c>
      <c r="BY760" s="14">
        <v>0</v>
      </c>
      <c r="BZ760" s="14">
        <v>0</v>
      </c>
      <c r="CA760" s="14">
        <f t="shared" si="2087"/>
        <v>20000</v>
      </c>
      <c r="CB760" s="122">
        <f t="shared" si="2098"/>
        <v>100</v>
      </c>
    </row>
    <row r="761" spans="1:80" x14ac:dyDescent="0.25">
      <c r="A761" s="1" t="s">
        <v>244</v>
      </c>
      <c r="B761" s="1" t="s">
        <v>3</v>
      </c>
      <c r="C761" s="1" t="s">
        <v>28</v>
      </c>
      <c r="D761" s="82" t="s">
        <v>364</v>
      </c>
      <c r="E761" s="82" t="s">
        <v>109</v>
      </c>
      <c r="F761" s="79" t="s">
        <v>1</v>
      </c>
      <c r="G761" s="13" t="s">
        <v>1</v>
      </c>
      <c r="H761" s="2" t="s">
        <v>110</v>
      </c>
      <c r="I761" s="12">
        <f>SUM(I762:I767)</f>
        <v>28144000</v>
      </c>
      <c r="J761" s="12">
        <f t="shared" si="2086"/>
        <v>21676900</v>
      </c>
      <c r="K761" s="12">
        <f t="shared" ref="K761" si="2155">SUM(K762:K767)</f>
        <v>18426900</v>
      </c>
      <c r="L761" s="12">
        <f t="shared" si="2089"/>
        <v>3050000</v>
      </c>
      <c r="M761" s="12">
        <f t="shared" ref="M761:Q761" si="2156">SUM(M762:M767)</f>
        <v>0</v>
      </c>
      <c r="N761" s="12">
        <f t="shared" si="2156"/>
        <v>0</v>
      </c>
      <c r="O761" s="12">
        <f t="shared" si="2156"/>
        <v>3050000</v>
      </c>
      <c r="P761" s="12">
        <f t="shared" si="2156"/>
        <v>0</v>
      </c>
      <c r="Q761" s="12">
        <f t="shared" si="2156"/>
        <v>200000</v>
      </c>
      <c r="R761" s="12">
        <f t="shared" ref="R761:AG761" si="2157">SUM(R762:R767)</f>
        <v>0</v>
      </c>
      <c r="S761" s="12">
        <f t="shared" si="2157"/>
        <v>0</v>
      </c>
      <c r="T761" s="12">
        <f t="shared" si="2157"/>
        <v>0</v>
      </c>
      <c r="U761" s="12">
        <f t="shared" si="2157"/>
        <v>0</v>
      </c>
      <c r="V761" s="12">
        <f t="shared" si="2157"/>
        <v>0</v>
      </c>
      <c r="W761" s="12">
        <f t="shared" si="2157"/>
        <v>0</v>
      </c>
      <c r="X761" s="12">
        <f t="shared" si="2157"/>
        <v>0</v>
      </c>
      <c r="Y761" s="12">
        <f t="shared" si="2157"/>
        <v>0</v>
      </c>
      <c r="Z761" s="12">
        <f t="shared" si="2157"/>
        <v>0</v>
      </c>
      <c r="AA761" s="12">
        <f t="shared" si="2157"/>
        <v>0</v>
      </c>
      <c r="AB761" s="12">
        <f t="shared" si="2157"/>
        <v>0</v>
      </c>
      <c r="AC761" s="12">
        <f t="shared" si="2157"/>
        <v>0</v>
      </c>
      <c r="AD761" s="12">
        <f t="shared" si="2157"/>
        <v>0</v>
      </c>
      <c r="AE761" s="12">
        <f t="shared" si="2157"/>
        <v>0</v>
      </c>
      <c r="AF761" s="12">
        <f t="shared" si="2157"/>
        <v>0</v>
      </c>
      <c r="AG761" s="12">
        <f t="shared" si="2157"/>
        <v>0</v>
      </c>
      <c r="AH761" s="12">
        <v>0</v>
      </c>
      <c r="AI761" s="12">
        <v>0</v>
      </c>
      <c r="AJ761" s="12">
        <f t="shared" ref="AJ761:AY761" si="2158">SUM(AJ762:AJ767)</f>
        <v>0</v>
      </c>
      <c r="AK761" s="12">
        <f t="shared" si="2158"/>
        <v>0</v>
      </c>
      <c r="AL761" s="12">
        <f t="shared" si="2158"/>
        <v>0</v>
      </c>
      <c r="AM761" s="12">
        <f t="shared" si="2158"/>
        <v>0</v>
      </c>
      <c r="AN761" s="12">
        <f t="shared" si="2158"/>
        <v>0</v>
      </c>
      <c r="AO761" s="12">
        <f t="shared" si="2158"/>
        <v>0</v>
      </c>
      <c r="AP761" s="12">
        <f t="shared" si="2158"/>
        <v>0</v>
      </c>
      <c r="AQ761" s="12">
        <f t="shared" si="2158"/>
        <v>0</v>
      </c>
      <c r="AR761" s="12">
        <f t="shared" si="2158"/>
        <v>0</v>
      </c>
      <c r="AS761" s="12">
        <f t="shared" si="2158"/>
        <v>0</v>
      </c>
      <c r="AT761" s="12">
        <f t="shared" si="2158"/>
        <v>0</v>
      </c>
      <c r="AU761" s="12">
        <f t="shared" si="2158"/>
        <v>0</v>
      </c>
      <c r="AV761" s="12">
        <f t="shared" si="2158"/>
        <v>0</v>
      </c>
      <c r="AW761" s="12">
        <f t="shared" si="2158"/>
        <v>0</v>
      </c>
      <c r="AX761" s="12">
        <f t="shared" si="2158"/>
        <v>0</v>
      </c>
      <c r="AY761" s="12">
        <f t="shared" si="2158"/>
        <v>0</v>
      </c>
      <c r="AZ761" s="12">
        <v>0</v>
      </c>
      <c r="BA761" s="12">
        <v>0</v>
      </c>
      <c r="BB761" s="12">
        <f t="shared" ref="BB761:BQ761" si="2159">SUM(BB762:BB767)</f>
        <v>3050000</v>
      </c>
      <c r="BC761" s="12">
        <f t="shared" si="2159"/>
        <v>636134</v>
      </c>
      <c r="BD761" s="12">
        <f t="shared" si="2159"/>
        <v>0</v>
      </c>
      <c r="BE761" s="12">
        <f t="shared" si="2159"/>
        <v>0</v>
      </c>
      <c r="BF761" s="12">
        <f t="shared" si="2159"/>
        <v>0</v>
      </c>
      <c r="BG761" s="12">
        <f t="shared" si="2159"/>
        <v>0</v>
      </c>
      <c r="BH761" s="12">
        <f t="shared" si="2159"/>
        <v>3686134</v>
      </c>
      <c r="BI761" s="12">
        <f t="shared" si="2159"/>
        <v>0</v>
      </c>
      <c r="BJ761" s="12">
        <f t="shared" si="2159"/>
        <v>0</v>
      </c>
      <c r="BK761" s="12">
        <f t="shared" si="2159"/>
        <v>636134</v>
      </c>
      <c r="BL761" s="12">
        <f t="shared" si="2159"/>
        <v>0</v>
      </c>
      <c r="BM761" s="12">
        <f t="shared" si="2159"/>
        <v>0</v>
      </c>
      <c r="BN761" s="12">
        <f t="shared" si="2159"/>
        <v>0</v>
      </c>
      <c r="BO761" s="12">
        <f t="shared" si="2159"/>
        <v>0</v>
      </c>
      <c r="BP761" s="12">
        <f t="shared" si="2159"/>
        <v>0</v>
      </c>
      <c r="BQ761" s="12">
        <f t="shared" si="2159"/>
        <v>0</v>
      </c>
      <c r="BR761" s="12">
        <v>636134</v>
      </c>
      <c r="BS761" s="12">
        <v>3050000</v>
      </c>
      <c r="BT761" s="12">
        <f t="shared" ref="BT761:BZ761" si="2160">SUM(BT762:BT767)</f>
        <v>29005600</v>
      </c>
      <c r="BU761" s="12">
        <f t="shared" si="2160"/>
        <v>25755600</v>
      </c>
      <c r="BV761" s="12">
        <f t="shared" si="2160"/>
        <v>15660000</v>
      </c>
      <c r="BW761" s="12">
        <f t="shared" si="2160"/>
        <v>4402319</v>
      </c>
      <c r="BX761" s="12">
        <f t="shared" si="2160"/>
        <v>1550000</v>
      </c>
      <c r="BY761" s="12">
        <f t="shared" si="2160"/>
        <v>1180000</v>
      </c>
      <c r="BZ761" s="12">
        <f t="shared" si="2160"/>
        <v>1672319</v>
      </c>
      <c r="CA761" s="12">
        <f t="shared" si="2087"/>
        <v>20062319</v>
      </c>
      <c r="CB761" s="124">
        <f t="shared" si="2098"/>
        <v>77.894978179502701</v>
      </c>
    </row>
    <row r="762" spans="1:80" x14ac:dyDescent="0.25">
      <c r="A762" s="4" t="s">
        <v>244</v>
      </c>
      <c r="B762" s="4" t="s">
        <v>3</v>
      </c>
      <c r="C762" s="4" t="s">
        <v>28</v>
      </c>
      <c r="D762" s="79" t="s">
        <v>364</v>
      </c>
      <c r="E762" s="89">
        <v>6142</v>
      </c>
      <c r="F762" s="79" t="s">
        <v>374</v>
      </c>
      <c r="G762" s="74" t="s">
        <v>1910</v>
      </c>
      <c r="H762" s="13" t="s">
        <v>375</v>
      </c>
      <c r="I762" s="14">
        <v>2385000</v>
      </c>
      <c r="J762" s="14">
        <f t="shared" si="2086"/>
        <v>2385000</v>
      </c>
      <c r="K762" s="14">
        <v>2385000</v>
      </c>
      <c r="L762" s="14">
        <f t="shared" si="2089"/>
        <v>0</v>
      </c>
      <c r="M762" s="14">
        <v>0</v>
      </c>
      <c r="N762" s="14">
        <v>0</v>
      </c>
      <c r="O762" s="14">
        <v>0</v>
      </c>
      <c r="P762" s="14">
        <v>0</v>
      </c>
      <c r="Q762" s="14">
        <v>0</v>
      </c>
      <c r="R762" s="14">
        <v>0</v>
      </c>
      <c r="S762" s="14"/>
      <c r="T762" s="14"/>
      <c r="U762" s="14"/>
      <c r="V762" s="14"/>
      <c r="W762" s="14"/>
      <c r="X762" s="14">
        <f t="shared" si="2110"/>
        <v>0</v>
      </c>
      <c r="Y762" s="14"/>
      <c r="Z762" s="14"/>
      <c r="AA762" s="14"/>
      <c r="AB762" s="14"/>
      <c r="AC762" s="14"/>
      <c r="AD762" s="14"/>
      <c r="AE762" s="14"/>
      <c r="AF762" s="14"/>
      <c r="AG762" s="14"/>
      <c r="AH762" s="14">
        <v>0</v>
      </c>
      <c r="AI762" s="14">
        <v>0</v>
      </c>
      <c r="AJ762" s="14">
        <v>0</v>
      </c>
      <c r="AK762" s="14"/>
      <c r="AL762" s="14"/>
      <c r="AM762" s="14"/>
      <c r="AN762" s="14"/>
      <c r="AO762" s="14"/>
      <c r="AP762" s="14">
        <f t="shared" si="2111"/>
        <v>0</v>
      </c>
      <c r="AQ762" s="14"/>
      <c r="AR762" s="14"/>
      <c r="AS762" s="14"/>
      <c r="AT762" s="14"/>
      <c r="AU762" s="14"/>
      <c r="AV762" s="14"/>
      <c r="AW762" s="14"/>
      <c r="AX762" s="14"/>
      <c r="AY762" s="14"/>
      <c r="AZ762" s="14">
        <v>0</v>
      </c>
      <c r="BA762" s="14">
        <v>0</v>
      </c>
      <c r="BB762" s="14">
        <v>0</v>
      </c>
      <c r="BC762" s="14"/>
      <c r="BD762" s="14"/>
      <c r="BE762" s="14"/>
      <c r="BF762" s="14"/>
      <c r="BG762" s="14"/>
      <c r="BH762" s="14">
        <f t="shared" si="2112"/>
        <v>0</v>
      </c>
      <c r="BI762" s="14"/>
      <c r="BJ762" s="14"/>
      <c r="BK762" s="14"/>
      <c r="BL762" s="14"/>
      <c r="BM762" s="14"/>
      <c r="BN762" s="14"/>
      <c r="BO762" s="14"/>
      <c r="BP762" s="14"/>
      <c r="BQ762" s="14"/>
      <c r="BR762" s="14">
        <v>0</v>
      </c>
      <c r="BS762" s="14">
        <v>0</v>
      </c>
      <c r="BT762" s="14">
        <v>2805000</v>
      </c>
      <c r="BU762" s="14">
        <v>2805000</v>
      </c>
      <c r="BV762" s="14">
        <v>1325000</v>
      </c>
      <c r="BW762" s="14">
        <f t="shared" si="2031"/>
        <v>0</v>
      </c>
      <c r="BX762" s="14">
        <v>0</v>
      </c>
      <c r="BY762" s="14">
        <v>0</v>
      </c>
      <c r="BZ762" s="14">
        <v>0</v>
      </c>
      <c r="CA762" s="14">
        <f t="shared" si="2087"/>
        <v>1325000</v>
      </c>
      <c r="CB762" s="122">
        <f t="shared" si="2098"/>
        <v>47.237076648841352</v>
      </c>
    </row>
    <row r="763" spans="1:80" ht="22.5" x14ac:dyDescent="0.25">
      <c r="A763" s="4" t="s">
        <v>244</v>
      </c>
      <c r="B763" s="4" t="s">
        <v>3</v>
      </c>
      <c r="C763" s="4" t="s">
        <v>28</v>
      </c>
      <c r="D763" s="79" t="s">
        <v>364</v>
      </c>
      <c r="E763" s="89">
        <v>6142</v>
      </c>
      <c r="F763" s="79" t="s">
        <v>376</v>
      </c>
      <c r="G763" s="74" t="s">
        <v>1910</v>
      </c>
      <c r="H763" s="13" t="s">
        <v>377</v>
      </c>
      <c r="I763" s="14">
        <v>600000</v>
      </c>
      <c r="J763" s="14">
        <f t="shared" si="2086"/>
        <v>400000</v>
      </c>
      <c r="K763" s="14">
        <v>200000</v>
      </c>
      <c r="L763" s="14">
        <f t="shared" si="2089"/>
        <v>0</v>
      </c>
      <c r="M763" s="14">
        <v>0</v>
      </c>
      <c r="N763" s="14">
        <v>0</v>
      </c>
      <c r="O763" s="14">
        <v>0</v>
      </c>
      <c r="P763" s="14">
        <v>0</v>
      </c>
      <c r="Q763" s="14">
        <v>200000</v>
      </c>
      <c r="R763" s="14">
        <v>0</v>
      </c>
      <c r="S763" s="14"/>
      <c r="T763" s="14"/>
      <c r="U763" s="14"/>
      <c r="V763" s="14"/>
      <c r="W763" s="14"/>
      <c r="X763" s="14">
        <f t="shared" si="2110"/>
        <v>0</v>
      </c>
      <c r="Y763" s="14"/>
      <c r="Z763" s="14"/>
      <c r="AA763" s="14"/>
      <c r="AB763" s="14"/>
      <c r="AC763" s="14"/>
      <c r="AD763" s="14"/>
      <c r="AE763" s="14"/>
      <c r="AF763" s="14"/>
      <c r="AG763" s="14"/>
      <c r="AH763" s="14">
        <v>0</v>
      </c>
      <c r="AI763" s="14">
        <v>0</v>
      </c>
      <c r="AJ763" s="14">
        <v>0</v>
      </c>
      <c r="AK763" s="14"/>
      <c r="AL763" s="14"/>
      <c r="AM763" s="14"/>
      <c r="AN763" s="14"/>
      <c r="AO763" s="14"/>
      <c r="AP763" s="14">
        <f t="shared" si="2111"/>
        <v>0</v>
      </c>
      <c r="AQ763" s="14"/>
      <c r="AR763" s="14"/>
      <c r="AS763" s="14"/>
      <c r="AT763" s="14"/>
      <c r="AU763" s="14"/>
      <c r="AV763" s="14"/>
      <c r="AW763" s="14"/>
      <c r="AX763" s="14"/>
      <c r="AY763" s="14"/>
      <c r="AZ763" s="14">
        <v>0</v>
      </c>
      <c r="BA763" s="14">
        <v>0</v>
      </c>
      <c r="BB763" s="14">
        <v>0</v>
      </c>
      <c r="BC763" s="14"/>
      <c r="BD763" s="14"/>
      <c r="BE763" s="14"/>
      <c r="BF763" s="14"/>
      <c r="BG763" s="14"/>
      <c r="BH763" s="14">
        <f t="shared" si="2112"/>
        <v>0</v>
      </c>
      <c r="BI763" s="14"/>
      <c r="BJ763" s="14"/>
      <c r="BK763" s="14"/>
      <c r="BL763" s="14"/>
      <c r="BM763" s="14"/>
      <c r="BN763" s="14"/>
      <c r="BO763" s="14"/>
      <c r="BP763" s="14"/>
      <c r="BQ763" s="14"/>
      <c r="BR763" s="14">
        <v>0</v>
      </c>
      <c r="BS763" s="14">
        <v>0</v>
      </c>
      <c r="BT763" s="14">
        <v>400000</v>
      </c>
      <c r="BU763" s="14">
        <v>210000</v>
      </c>
      <c r="BV763" s="14">
        <v>210000</v>
      </c>
      <c r="BW763" s="14">
        <f t="shared" si="2031"/>
        <v>0</v>
      </c>
      <c r="BX763" s="14">
        <v>0</v>
      </c>
      <c r="BY763" s="14">
        <v>0</v>
      </c>
      <c r="BZ763" s="14">
        <v>0</v>
      </c>
      <c r="CA763" s="14">
        <f t="shared" si="2087"/>
        <v>210000</v>
      </c>
      <c r="CB763" s="122">
        <f t="shared" si="2098"/>
        <v>100</v>
      </c>
    </row>
    <row r="764" spans="1:80" x14ac:dyDescent="0.25">
      <c r="A764" s="4" t="s">
        <v>244</v>
      </c>
      <c r="B764" s="4" t="s">
        <v>3</v>
      </c>
      <c r="C764" s="4" t="s">
        <v>28</v>
      </c>
      <c r="D764" s="79" t="s">
        <v>364</v>
      </c>
      <c r="E764" s="89">
        <v>6142</v>
      </c>
      <c r="F764" s="79" t="s">
        <v>378</v>
      </c>
      <c r="G764" s="74" t="s">
        <v>1910</v>
      </c>
      <c r="H764" s="13" t="s">
        <v>379</v>
      </c>
      <c r="I764" s="14">
        <v>8268000</v>
      </c>
      <c r="J764" s="14">
        <f t="shared" si="2086"/>
        <v>6000900</v>
      </c>
      <c r="K764" s="14">
        <v>6000900</v>
      </c>
      <c r="L764" s="14">
        <f t="shared" si="2089"/>
        <v>0</v>
      </c>
      <c r="M764" s="14">
        <v>0</v>
      </c>
      <c r="N764" s="14">
        <v>0</v>
      </c>
      <c r="O764" s="14">
        <v>0</v>
      </c>
      <c r="P764" s="14">
        <v>0</v>
      </c>
      <c r="Q764" s="14">
        <v>0</v>
      </c>
      <c r="R764" s="14">
        <v>0</v>
      </c>
      <c r="S764" s="14"/>
      <c r="T764" s="14"/>
      <c r="U764" s="14"/>
      <c r="V764" s="14"/>
      <c r="W764" s="14"/>
      <c r="X764" s="14">
        <f t="shared" si="2110"/>
        <v>0</v>
      </c>
      <c r="Y764" s="14"/>
      <c r="Z764" s="14"/>
      <c r="AA764" s="14"/>
      <c r="AB764" s="14"/>
      <c r="AC764" s="14"/>
      <c r="AD764" s="14"/>
      <c r="AE764" s="14"/>
      <c r="AF764" s="14"/>
      <c r="AG764" s="14"/>
      <c r="AH764" s="14">
        <v>0</v>
      </c>
      <c r="AI764" s="14">
        <v>0</v>
      </c>
      <c r="AJ764" s="14">
        <v>0</v>
      </c>
      <c r="AK764" s="14"/>
      <c r="AL764" s="14"/>
      <c r="AM764" s="14"/>
      <c r="AN764" s="14"/>
      <c r="AO764" s="14"/>
      <c r="AP764" s="14">
        <f t="shared" si="2111"/>
        <v>0</v>
      </c>
      <c r="AQ764" s="14"/>
      <c r="AR764" s="14"/>
      <c r="AS764" s="14"/>
      <c r="AT764" s="14"/>
      <c r="AU764" s="14"/>
      <c r="AV764" s="14"/>
      <c r="AW764" s="14"/>
      <c r="AX764" s="14"/>
      <c r="AY764" s="14"/>
      <c r="AZ764" s="14">
        <v>0</v>
      </c>
      <c r="BA764" s="14">
        <v>0</v>
      </c>
      <c r="BB764" s="14">
        <v>0</v>
      </c>
      <c r="BC764" s="14"/>
      <c r="BD764" s="14"/>
      <c r="BE764" s="14"/>
      <c r="BF764" s="14"/>
      <c r="BG764" s="14"/>
      <c r="BH764" s="14">
        <f t="shared" si="2112"/>
        <v>0</v>
      </c>
      <c r="BI764" s="14"/>
      <c r="BJ764" s="14"/>
      <c r="BK764" s="14"/>
      <c r="BL764" s="14"/>
      <c r="BM764" s="14"/>
      <c r="BN764" s="14"/>
      <c r="BO764" s="14"/>
      <c r="BP764" s="14"/>
      <c r="BQ764" s="14"/>
      <c r="BR764" s="14">
        <v>0</v>
      </c>
      <c r="BS764" s="14">
        <v>0</v>
      </c>
      <c r="BT764" s="14">
        <v>8769600</v>
      </c>
      <c r="BU764" s="14">
        <v>8559600</v>
      </c>
      <c r="BV764" s="14">
        <v>4350000</v>
      </c>
      <c r="BW764" s="14">
        <f t="shared" si="2031"/>
        <v>1890000</v>
      </c>
      <c r="BX764" s="14">
        <v>630000</v>
      </c>
      <c r="BY764" s="14">
        <v>630000</v>
      </c>
      <c r="BZ764" s="14">
        <v>630000</v>
      </c>
      <c r="CA764" s="14">
        <f t="shared" si="2087"/>
        <v>6240000</v>
      </c>
      <c r="CB764" s="122">
        <f t="shared" si="2098"/>
        <v>72.900602831908031</v>
      </c>
    </row>
    <row r="765" spans="1:80" s="62" customFormat="1" x14ac:dyDescent="0.25">
      <c r="A765" s="68" t="s">
        <v>244</v>
      </c>
      <c r="B765" s="68" t="s">
        <v>3</v>
      </c>
      <c r="C765" s="68" t="s">
        <v>28</v>
      </c>
      <c r="D765" s="83" t="s">
        <v>364</v>
      </c>
      <c r="E765" s="91">
        <v>6142</v>
      </c>
      <c r="F765" s="83" t="s">
        <v>380</v>
      </c>
      <c r="G765" s="74" t="s">
        <v>1910</v>
      </c>
      <c r="H765" s="69" t="s">
        <v>381</v>
      </c>
      <c r="I765" s="61">
        <v>10680000</v>
      </c>
      <c r="J765" s="70">
        <f t="shared" si="2086"/>
        <v>8630000</v>
      </c>
      <c r="K765" s="61">
        <v>6630000</v>
      </c>
      <c r="L765" s="61">
        <f t="shared" si="2089"/>
        <v>2000000</v>
      </c>
      <c r="M765" s="61">
        <v>0</v>
      </c>
      <c r="N765" s="61">
        <v>0</v>
      </c>
      <c r="O765" s="61">
        <v>2000000</v>
      </c>
      <c r="P765" s="61">
        <v>0</v>
      </c>
      <c r="Q765" s="61">
        <v>0</v>
      </c>
      <c r="R765" s="70">
        <v>0</v>
      </c>
      <c r="S765" s="70"/>
      <c r="T765" s="70"/>
      <c r="U765" s="70"/>
      <c r="V765" s="70"/>
      <c r="W765" s="70"/>
      <c r="X765" s="70">
        <f t="shared" si="2110"/>
        <v>0</v>
      </c>
      <c r="Y765" s="70"/>
      <c r="Z765" s="70"/>
      <c r="AA765" s="70"/>
      <c r="AB765" s="70"/>
      <c r="AC765" s="70"/>
      <c r="AD765" s="70"/>
      <c r="AE765" s="70"/>
      <c r="AF765" s="70"/>
      <c r="AG765" s="70"/>
      <c r="AH765" s="70">
        <v>0</v>
      </c>
      <c r="AI765" s="70">
        <v>0</v>
      </c>
      <c r="AJ765" s="70">
        <v>0</v>
      </c>
      <c r="AK765" s="70"/>
      <c r="AL765" s="70"/>
      <c r="AM765" s="70"/>
      <c r="AN765" s="70"/>
      <c r="AO765" s="70"/>
      <c r="AP765" s="70">
        <f t="shared" si="2111"/>
        <v>0</v>
      </c>
      <c r="AQ765" s="70"/>
      <c r="AR765" s="70"/>
      <c r="AS765" s="70"/>
      <c r="AT765" s="70"/>
      <c r="AU765" s="70"/>
      <c r="AV765" s="70"/>
      <c r="AW765" s="70"/>
      <c r="AX765" s="70"/>
      <c r="AY765" s="70"/>
      <c r="AZ765" s="70">
        <v>0</v>
      </c>
      <c r="BA765" s="70">
        <v>0</v>
      </c>
      <c r="BB765" s="70">
        <v>2000000</v>
      </c>
      <c r="BC765" s="70">
        <v>303453</v>
      </c>
      <c r="BD765" s="70"/>
      <c r="BE765" s="70"/>
      <c r="BF765" s="70"/>
      <c r="BG765" s="70"/>
      <c r="BH765" s="70">
        <f t="shared" si="2112"/>
        <v>2303453</v>
      </c>
      <c r="BI765" s="70"/>
      <c r="BJ765" s="70"/>
      <c r="BK765" s="70">
        <v>303453</v>
      </c>
      <c r="BL765" s="70"/>
      <c r="BM765" s="70"/>
      <c r="BN765" s="70"/>
      <c r="BO765" s="70"/>
      <c r="BP765" s="70"/>
      <c r="BQ765" s="70"/>
      <c r="BR765" s="70">
        <v>303453</v>
      </c>
      <c r="BS765" s="70">
        <v>2000000</v>
      </c>
      <c r="BT765" s="131">
        <v>11030000</v>
      </c>
      <c r="BU765" s="131">
        <v>9030000</v>
      </c>
      <c r="BV765" s="131">
        <v>6600000</v>
      </c>
      <c r="BW765" s="131">
        <f t="shared" si="2031"/>
        <v>1680000</v>
      </c>
      <c r="BX765" s="131">
        <v>580000</v>
      </c>
      <c r="BY765" s="131">
        <v>550000</v>
      </c>
      <c r="BZ765" s="131">
        <v>550000</v>
      </c>
      <c r="CA765" s="131">
        <f t="shared" si="2087"/>
        <v>8280000</v>
      </c>
      <c r="CB765" s="132">
        <f t="shared" si="2098"/>
        <v>91.694352159468437</v>
      </c>
    </row>
    <row r="766" spans="1:80" s="62" customFormat="1" x14ac:dyDescent="0.25">
      <c r="A766" s="68" t="s">
        <v>244</v>
      </c>
      <c r="B766" s="68" t="s">
        <v>3</v>
      </c>
      <c r="C766" s="68" t="s">
        <v>28</v>
      </c>
      <c r="D766" s="83" t="s">
        <v>364</v>
      </c>
      <c r="E766" s="91">
        <v>6142</v>
      </c>
      <c r="F766" s="83" t="s">
        <v>382</v>
      </c>
      <c r="G766" s="74" t="s">
        <v>1910</v>
      </c>
      <c r="H766" s="69" t="s">
        <v>383</v>
      </c>
      <c r="I766" s="61">
        <v>4211000</v>
      </c>
      <c r="J766" s="70">
        <f t="shared" si="2086"/>
        <v>4261000</v>
      </c>
      <c r="K766" s="61">
        <v>3211000</v>
      </c>
      <c r="L766" s="61">
        <f t="shared" si="2089"/>
        <v>1050000</v>
      </c>
      <c r="M766" s="61">
        <v>0</v>
      </c>
      <c r="N766" s="61">
        <v>0</v>
      </c>
      <c r="O766" s="61">
        <v>1050000</v>
      </c>
      <c r="P766" s="61">
        <v>0</v>
      </c>
      <c r="Q766" s="61">
        <v>0</v>
      </c>
      <c r="R766" s="70">
        <v>0</v>
      </c>
      <c r="S766" s="70"/>
      <c r="T766" s="70"/>
      <c r="U766" s="70"/>
      <c r="V766" s="70"/>
      <c r="W766" s="70"/>
      <c r="X766" s="70">
        <f t="shared" si="2110"/>
        <v>0</v>
      </c>
      <c r="Y766" s="70"/>
      <c r="Z766" s="70"/>
      <c r="AA766" s="70"/>
      <c r="AB766" s="70"/>
      <c r="AC766" s="70"/>
      <c r="AD766" s="70"/>
      <c r="AE766" s="70"/>
      <c r="AF766" s="70"/>
      <c r="AG766" s="70"/>
      <c r="AH766" s="70">
        <v>0</v>
      </c>
      <c r="AI766" s="70">
        <v>0</v>
      </c>
      <c r="AJ766" s="70">
        <v>0</v>
      </c>
      <c r="AK766" s="70"/>
      <c r="AL766" s="70"/>
      <c r="AM766" s="70"/>
      <c r="AN766" s="70"/>
      <c r="AO766" s="70"/>
      <c r="AP766" s="70">
        <f t="shared" si="2111"/>
        <v>0</v>
      </c>
      <c r="AQ766" s="70"/>
      <c r="AR766" s="70"/>
      <c r="AS766" s="70"/>
      <c r="AT766" s="70"/>
      <c r="AU766" s="70"/>
      <c r="AV766" s="70"/>
      <c r="AW766" s="70"/>
      <c r="AX766" s="70"/>
      <c r="AY766" s="70"/>
      <c r="AZ766" s="70">
        <v>0</v>
      </c>
      <c r="BA766" s="70">
        <v>0</v>
      </c>
      <c r="BB766" s="70">
        <v>1050000</v>
      </c>
      <c r="BC766" s="70"/>
      <c r="BD766" s="70"/>
      <c r="BE766" s="70"/>
      <c r="BF766" s="70"/>
      <c r="BG766" s="70"/>
      <c r="BH766" s="70">
        <f t="shared" si="2112"/>
        <v>1050000</v>
      </c>
      <c r="BI766" s="70"/>
      <c r="BJ766" s="70"/>
      <c r="BK766" s="70"/>
      <c r="BL766" s="70"/>
      <c r="BM766" s="70"/>
      <c r="BN766" s="70"/>
      <c r="BO766" s="70"/>
      <c r="BP766" s="70"/>
      <c r="BQ766" s="70"/>
      <c r="BR766" s="70">
        <v>0</v>
      </c>
      <c r="BS766" s="70">
        <v>1050000</v>
      </c>
      <c r="BT766" s="14">
        <v>4201000</v>
      </c>
      <c r="BU766" s="14">
        <v>3151000</v>
      </c>
      <c r="BV766" s="14">
        <v>2200000</v>
      </c>
      <c r="BW766" s="14">
        <f t="shared" si="2031"/>
        <v>340000</v>
      </c>
      <c r="BX766" s="14">
        <v>340000</v>
      </c>
      <c r="BY766" s="14"/>
      <c r="BZ766" s="14"/>
      <c r="CA766" s="14">
        <f t="shared" si="2087"/>
        <v>2540000</v>
      </c>
      <c r="CB766" s="122">
        <f t="shared" si="2098"/>
        <v>80.609330371310691</v>
      </c>
    </row>
    <row r="767" spans="1:80" x14ac:dyDescent="0.25">
      <c r="A767" s="4" t="s">
        <v>244</v>
      </c>
      <c r="B767" s="4" t="s">
        <v>3</v>
      </c>
      <c r="C767" s="4" t="s">
        <v>28</v>
      </c>
      <c r="D767" s="79" t="s">
        <v>364</v>
      </c>
      <c r="E767" s="89">
        <v>6142</v>
      </c>
      <c r="F767" s="79" t="s">
        <v>384</v>
      </c>
      <c r="G767" s="74" t="s">
        <v>1910</v>
      </c>
      <c r="H767" s="13" t="s">
        <v>385</v>
      </c>
      <c r="I767" s="14">
        <v>2000000</v>
      </c>
      <c r="J767" s="14">
        <f t="shared" si="2086"/>
        <v>0</v>
      </c>
      <c r="K767" s="65">
        <v>0</v>
      </c>
      <c r="L767" s="14">
        <f t="shared" si="2089"/>
        <v>0</v>
      </c>
      <c r="M767" s="14">
        <v>0</v>
      </c>
      <c r="N767" s="14">
        <v>0</v>
      </c>
      <c r="O767" s="14">
        <v>0</v>
      </c>
      <c r="P767" s="14">
        <v>0</v>
      </c>
      <c r="Q767" s="14">
        <v>0</v>
      </c>
      <c r="R767" s="14">
        <v>0</v>
      </c>
      <c r="S767" s="14"/>
      <c r="T767" s="14"/>
      <c r="U767" s="14"/>
      <c r="V767" s="14"/>
      <c r="W767" s="14"/>
      <c r="X767" s="14">
        <f t="shared" si="2110"/>
        <v>0</v>
      </c>
      <c r="Y767" s="14"/>
      <c r="Z767" s="14"/>
      <c r="AA767" s="14"/>
      <c r="AB767" s="14"/>
      <c r="AC767" s="14"/>
      <c r="AD767" s="14"/>
      <c r="AE767" s="14"/>
      <c r="AF767" s="14"/>
      <c r="AG767" s="14"/>
      <c r="AH767" s="14">
        <v>0</v>
      </c>
      <c r="AI767" s="14">
        <v>0</v>
      </c>
      <c r="AJ767" s="14">
        <v>0</v>
      </c>
      <c r="AK767" s="14"/>
      <c r="AL767" s="14"/>
      <c r="AM767" s="14"/>
      <c r="AN767" s="14"/>
      <c r="AO767" s="14"/>
      <c r="AP767" s="14">
        <f t="shared" si="2111"/>
        <v>0</v>
      </c>
      <c r="AQ767" s="14"/>
      <c r="AR767" s="14"/>
      <c r="AS767" s="14"/>
      <c r="AT767" s="14"/>
      <c r="AU767" s="14"/>
      <c r="AV767" s="14"/>
      <c r="AW767" s="14"/>
      <c r="AX767" s="14"/>
      <c r="AY767" s="14"/>
      <c r="AZ767" s="14">
        <v>0</v>
      </c>
      <c r="BA767" s="14">
        <v>0</v>
      </c>
      <c r="BB767" s="14">
        <v>0</v>
      </c>
      <c r="BC767" s="14">
        <v>332681</v>
      </c>
      <c r="BD767" s="14"/>
      <c r="BE767" s="14"/>
      <c r="BF767" s="14"/>
      <c r="BG767" s="14"/>
      <c r="BH767" s="14">
        <f t="shared" si="2112"/>
        <v>332681</v>
      </c>
      <c r="BI767" s="14"/>
      <c r="BJ767" s="14"/>
      <c r="BK767" s="14">
        <v>332681</v>
      </c>
      <c r="BL767" s="14"/>
      <c r="BM767" s="14"/>
      <c r="BN767" s="14"/>
      <c r="BO767" s="14"/>
      <c r="BP767" s="14"/>
      <c r="BQ767" s="14"/>
      <c r="BR767" s="14">
        <v>332681</v>
      </c>
      <c r="BS767" s="14">
        <v>0</v>
      </c>
      <c r="BT767" s="14">
        <v>1800000</v>
      </c>
      <c r="BU767" s="14">
        <v>2000000</v>
      </c>
      <c r="BV767" s="14">
        <v>975000</v>
      </c>
      <c r="BW767" s="14">
        <f t="shared" si="2031"/>
        <v>492319</v>
      </c>
      <c r="BX767" s="14"/>
      <c r="BY767" s="14"/>
      <c r="BZ767" s="14">
        <v>492319</v>
      </c>
      <c r="CA767" s="14">
        <f t="shared" si="2087"/>
        <v>1467319</v>
      </c>
      <c r="CB767" s="122">
        <f t="shared" si="2098"/>
        <v>73.365949999999998</v>
      </c>
    </row>
    <row r="768" spans="1:80" x14ac:dyDescent="0.25">
      <c r="A768" s="1" t="s">
        <v>244</v>
      </c>
      <c r="B768" s="1" t="s">
        <v>3</v>
      </c>
      <c r="C768" s="1" t="s">
        <v>28</v>
      </c>
      <c r="D768" s="82" t="s">
        <v>364</v>
      </c>
      <c r="E768" s="82" t="s">
        <v>69</v>
      </c>
      <c r="F768" s="79" t="s">
        <v>1</v>
      </c>
      <c r="G768" s="13" t="s">
        <v>1</v>
      </c>
      <c r="H768" s="2" t="s">
        <v>70</v>
      </c>
      <c r="I768" s="12">
        <f>SUM(I769:I772)</f>
        <v>3030000</v>
      </c>
      <c r="J768" s="12">
        <f t="shared" si="2086"/>
        <v>2850000</v>
      </c>
      <c r="K768" s="12">
        <f t="shared" ref="K768" si="2161">SUM(K769:K772)</f>
        <v>2850000</v>
      </c>
      <c r="L768" s="12">
        <f t="shared" si="2089"/>
        <v>0</v>
      </c>
      <c r="M768" s="12">
        <f t="shared" ref="M768:Q768" si="2162">SUM(M769:M772)</f>
        <v>0</v>
      </c>
      <c r="N768" s="12">
        <f t="shared" si="2162"/>
        <v>0</v>
      </c>
      <c r="O768" s="12">
        <f t="shared" si="2162"/>
        <v>0</v>
      </c>
      <c r="P768" s="12">
        <f t="shared" si="2162"/>
        <v>0</v>
      </c>
      <c r="Q768" s="12">
        <f t="shared" si="2162"/>
        <v>0</v>
      </c>
      <c r="R768" s="12">
        <f t="shared" ref="R768:AG768" si="2163">SUM(R769:R772)</f>
        <v>0</v>
      </c>
      <c r="S768" s="12">
        <f t="shared" si="2163"/>
        <v>0</v>
      </c>
      <c r="T768" s="12">
        <f t="shared" si="2163"/>
        <v>0</v>
      </c>
      <c r="U768" s="12">
        <f t="shared" si="2163"/>
        <v>0</v>
      </c>
      <c r="V768" s="12">
        <f t="shared" si="2163"/>
        <v>0</v>
      </c>
      <c r="W768" s="12">
        <f t="shared" si="2163"/>
        <v>0</v>
      </c>
      <c r="X768" s="12">
        <f t="shared" si="2163"/>
        <v>0</v>
      </c>
      <c r="Y768" s="12">
        <f t="shared" si="2163"/>
        <v>0</v>
      </c>
      <c r="Z768" s="12">
        <f t="shared" si="2163"/>
        <v>0</v>
      </c>
      <c r="AA768" s="12">
        <f t="shared" si="2163"/>
        <v>0</v>
      </c>
      <c r="AB768" s="12">
        <f t="shared" si="2163"/>
        <v>0</v>
      </c>
      <c r="AC768" s="12">
        <f t="shared" si="2163"/>
        <v>0</v>
      </c>
      <c r="AD768" s="12">
        <f t="shared" si="2163"/>
        <v>0</v>
      </c>
      <c r="AE768" s="12">
        <f t="shared" si="2163"/>
        <v>0</v>
      </c>
      <c r="AF768" s="12">
        <f t="shared" si="2163"/>
        <v>0</v>
      </c>
      <c r="AG768" s="12">
        <f t="shared" si="2163"/>
        <v>0</v>
      </c>
      <c r="AH768" s="12">
        <v>0</v>
      </c>
      <c r="AI768" s="12">
        <v>0</v>
      </c>
      <c r="AJ768" s="12">
        <f t="shared" ref="AJ768:AY768" si="2164">SUM(AJ769:AJ772)</f>
        <v>0</v>
      </c>
      <c r="AK768" s="12">
        <f t="shared" si="2164"/>
        <v>0</v>
      </c>
      <c r="AL768" s="12">
        <f t="shared" si="2164"/>
        <v>0</v>
      </c>
      <c r="AM768" s="12">
        <f t="shared" si="2164"/>
        <v>0</v>
      </c>
      <c r="AN768" s="12">
        <f t="shared" si="2164"/>
        <v>0</v>
      </c>
      <c r="AO768" s="12">
        <f t="shared" si="2164"/>
        <v>0</v>
      </c>
      <c r="AP768" s="12">
        <f t="shared" si="2164"/>
        <v>0</v>
      </c>
      <c r="AQ768" s="12">
        <f t="shared" si="2164"/>
        <v>0</v>
      </c>
      <c r="AR768" s="12">
        <f t="shared" si="2164"/>
        <v>0</v>
      </c>
      <c r="AS768" s="12">
        <f t="shared" si="2164"/>
        <v>0</v>
      </c>
      <c r="AT768" s="12">
        <f t="shared" si="2164"/>
        <v>0</v>
      </c>
      <c r="AU768" s="12">
        <f t="shared" si="2164"/>
        <v>0</v>
      </c>
      <c r="AV768" s="12">
        <f t="shared" si="2164"/>
        <v>0</v>
      </c>
      <c r="AW768" s="12">
        <f t="shared" si="2164"/>
        <v>0</v>
      </c>
      <c r="AX768" s="12">
        <f t="shared" si="2164"/>
        <v>0</v>
      </c>
      <c r="AY768" s="12">
        <f t="shared" si="2164"/>
        <v>0</v>
      </c>
      <c r="AZ768" s="12">
        <v>0</v>
      </c>
      <c r="BA768" s="12">
        <v>0</v>
      </c>
      <c r="BB768" s="12">
        <f t="shared" ref="BB768:BQ768" si="2165">SUM(BB769:BB772)</f>
        <v>0</v>
      </c>
      <c r="BC768" s="12">
        <f t="shared" si="2165"/>
        <v>0</v>
      </c>
      <c r="BD768" s="12">
        <f t="shared" si="2165"/>
        <v>0</v>
      </c>
      <c r="BE768" s="12">
        <f t="shared" si="2165"/>
        <v>0</v>
      </c>
      <c r="BF768" s="12">
        <f t="shared" si="2165"/>
        <v>0</v>
      </c>
      <c r="BG768" s="12">
        <f t="shared" si="2165"/>
        <v>0</v>
      </c>
      <c r="BH768" s="12">
        <f t="shared" si="2165"/>
        <v>0</v>
      </c>
      <c r="BI768" s="12">
        <f t="shared" si="2165"/>
        <v>0</v>
      </c>
      <c r="BJ768" s="12">
        <f t="shared" si="2165"/>
        <v>0</v>
      </c>
      <c r="BK768" s="12">
        <f t="shared" si="2165"/>
        <v>0</v>
      </c>
      <c r="BL768" s="12">
        <f t="shared" si="2165"/>
        <v>0</v>
      </c>
      <c r="BM768" s="12">
        <f t="shared" si="2165"/>
        <v>0</v>
      </c>
      <c r="BN768" s="12">
        <f t="shared" si="2165"/>
        <v>0</v>
      </c>
      <c r="BO768" s="12">
        <f t="shared" si="2165"/>
        <v>0</v>
      </c>
      <c r="BP768" s="12">
        <f t="shared" si="2165"/>
        <v>0</v>
      </c>
      <c r="BQ768" s="12">
        <f t="shared" si="2165"/>
        <v>0</v>
      </c>
      <c r="BR768" s="12">
        <v>0</v>
      </c>
      <c r="BS768" s="12">
        <v>0</v>
      </c>
      <c r="BT768" s="12">
        <f t="shared" ref="BT768:BX768" si="2166">SUM(BT769:BT772)</f>
        <v>2910000</v>
      </c>
      <c r="BU768" s="12">
        <f t="shared" si="2166"/>
        <v>2882000</v>
      </c>
      <c r="BV768" s="12">
        <f t="shared" si="2166"/>
        <v>1754331</v>
      </c>
      <c r="BW768" s="12">
        <f t="shared" si="2166"/>
        <v>224333</v>
      </c>
      <c r="BX768" s="12">
        <f t="shared" si="2166"/>
        <v>180333</v>
      </c>
      <c r="BY768" s="12">
        <f t="shared" ref="BY768" si="2167">SUM(BY769:BY772)</f>
        <v>22000</v>
      </c>
      <c r="BZ768" s="12">
        <f t="shared" ref="BZ768" si="2168">SUM(BZ769:BZ772)</f>
        <v>22000</v>
      </c>
      <c r="CA768" s="12">
        <f t="shared" si="2087"/>
        <v>1978664</v>
      </c>
      <c r="CB768" s="124">
        <f t="shared" si="2098"/>
        <v>68.655933379597499</v>
      </c>
    </row>
    <row r="769" spans="1:80" x14ac:dyDescent="0.25">
      <c r="A769" s="4" t="s">
        <v>244</v>
      </c>
      <c r="B769" s="4" t="s">
        <v>3</v>
      </c>
      <c r="C769" s="4" t="s">
        <v>28</v>
      </c>
      <c r="D769" s="79" t="s">
        <v>364</v>
      </c>
      <c r="E769" s="89">
        <v>6143</v>
      </c>
      <c r="F769" s="79" t="s">
        <v>386</v>
      </c>
      <c r="G769" s="74" t="s">
        <v>1910</v>
      </c>
      <c r="H769" s="13" t="s">
        <v>387</v>
      </c>
      <c r="I769" s="14">
        <v>660000</v>
      </c>
      <c r="J769" s="14">
        <f t="shared" si="2086"/>
        <v>660000</v>
      </c>
      <c r="K769" s="14">
        <v>660000</v>
      </c>
      <c r="L769" s="14">
        <f t="shared" si="2089"/>
        <v>0</v>
      </c>
      <c r="M769" s="14">
        <v>0</v>
      </c>
      <c r="N769" s="14">
        <v>0</v>
      </c>
      <c r="O769" s="14">
        <v>0</v>
      </c>
      <c r="P769" s="14">
        <v>0</v>
      </c>
      <c r="Q769" s="14">
        <v>0</v>
      </c>
      <c r="R769" s="14">
        <v>0</v>
      </c>
      <c r="S769" s="14"/>
      <c r="T769" s="14"/>
      <c r="U769" s="14"/>
      <c r="V769" s="14"/>
      <c r="W769" s="14"/>
      <c r="X769" s="14">
        <f t="shared" si="2110"/>
        <v>0</v>
      </c>
      <c r="Y769" s="14"/>
      <c r="Z769" s="14"/>
      <c r="AA769" s="14"/>
      <c r="AB769" s="14"/>
      <c r="AC769" s="14"/>
      <c r="AD769" s="14"/>
      <c r="AE769" s="14"/>
      <c r="AF769" s="14"/>
      <c r="AG769" s="14"/>
      <c r="AH769" s="14">
        <v>0</v>
      </c>
      <c r="AI769" s="14">
        <v>0</v>
      </c>
      <c r="AJ769" s="14">
        <v>0</v>
      </c>
      <c r="AK769" s="14"/>
      <c r="AL769" s="14"/>
      <c r="AM769" s="14"/>
      <c r="AN769" s="14"/>
      <c r="AO769" s="14"/>
      <c r="AP769" s="14">
        <f t="shared" si="2111"/>
        <v>0</v>
      </c>
      <c r="AQ769" s="14"/>
      <c r="AR769" s="14"/>
      <c r="AS769" s="14"/>
      <c r="AT769" s="14"/>
      <c r="AU769" s="14"/>
      <c r="AV769" s="14"/>
      <c r="AW769" s="14"/>
      <c r="AX769" s="14"/>
      <c r="AY769" s="14"/>
      <c r="AZ769" s="14">
        <v>0</v>
      </c>
      <c r="BA769" s="14">
        <v>0</v>
      </c>
      <c r="BB769" s="14">
        <v>0</v>
      </c>
      <c r="BC769" s="14"/>
      <c r="BD769" s="14"/>
      <c r="BE769" s="14"/>
      <c r="BF769" s="14"/>
      <c r="BG769" s="14"/>
      <c r="BH769" s="14">
        <f t="shared" si="2112"/>
        <v>0</v>
      </c>
      <c r="BI769" s="14"/>
      <c r="BJ769" s="14"/>
      <c r="BK769" s="14"/>
      <c r="BL769" s="14"/>
      <c r="BM769" s="14"/>
      <c r="BN769" s="14"/>
      <c r="BO769" s="14"/>
      <c r="BP769" s="14"/>
      <c r="BQ769" s="14"/>
      <c r="BR769" s="14">
        <v>0</v>
      </c>
      <c r="BS769" s="14">
        <v>0</v>
      </c>
      <c r="BT769" s="14">
        <v>700000</v>
      </c>
      <c r="BU769" s="14">
        <v>700000</v>
      </c>
      <c r="BV769" s="14">
        <v>408331</v>
      </c>
      <c r="BW769" s="14">
        <f t="shared" si="2031"/>
        <v>98333</v>
      </c>
      <c r="BX769" s="14">
        <v>58333</v>
      </c>
      <c r="BY769" s="14">
        <v>20000</v>
      </c>
      <c r="BZ769" s="14">
        <v>20000</v>
      </c>
      <c r="CA769" s="14">
        <f t="shared" si="2087"/>
        <v>506664</v>
      </c>
      <c r="CB769" s="122">
        <f t="shared" si="2098"/>
        <v>72.380571428571429</v>
      </c>
    </row>
    <row r="770" spans="1:80" x14ac:dyDescent="0.25">
      <c r="A770" s="4" t="s">
        <v>244</v>
      </c>
      <c r="B770" s="4" t="s">
        <v>3</v>
      </c>
      <c r="C770" s="4" t="s">
        <v>28</v>
      </c>
      <c r="D770" s="79" t="s">
        <v>364</v>
      </c>
      <c r="E770" s="89">
        <v>6143</v>
      </c>
      <c r="F770" s="79" t="s">
        <v>388</v>
      </c>
      <c r="G770" s="74" t="s">
        <v>1910</v>
      </c>
      <c r="H770" s="13" t="s">
        <v>389</v>
      </c>
      <c r="I770" s="14">
        <v>800000</v>
      </c>
      <c r="J770" s="14">
        <f t="shared" si="2086"/>
        <v>600000</v>
      </c>
      <c r="K770" s="14">
        <v>600000</v>
      </c>
      <c r="L770" s="14">
        <f t="shared" si="2089"/>
        <v>0</v>
      </c>
      <c r="M770" s="14">
        <v>0</v>
      </c>
      <c r="N770" s="14">
        <v>0</v>
      </c>
      <c r="O770" s="14">
        <v>0</v>
      </c>
      <c r="P770" s="14">
        <v>0</v>
      </c>
      <c r="Q770" s="14">
        <v>0</v>
      </c>
      <c r="R770" s="14">
        <v>0</v>
      </c>
      <c r="S770" s="14"/>
      <c r="T770" s="14"/>
      <c r="U770" s="14"/>
      <c r="V770" s="14"/>
      <c r="W770" s="14"/>
      <c r="X770" s="14">
        <f t="shared" si="2110"/>
        <v>0</v>
      </c>
      <c r="Y770" s="14"/>
      <c r="Z770" s="14"/>
      <c r="AA770" s="14"/>
      <c r="AB770" s="14"/>
      <c r="AC770" s="14"/>
      <c r="AD770" s="14"/>
      <c r="AE770" s="14"/>
      <c r="AF770" s="14"/>
      <c r="AG770" s="14"/>
      <c r="AH770" s="14">
        <v>0</v>
      </c>
      <c r="AI770" s="14">
        <v>0</v>
      </c>
      <c r="AJ770" s="14">
        <v>0</v>
      </c>
      <c r="AK770" s="14"/>
      <c r="AL770" s="14"/>
      <c r="AM770" s="14"/>
      <c r="AN770" s="14"/>
      <c r="AO770" s="14"/>
      <c r="AP770" s="14">
        <f t="shared" si="2111"/>
        <v>0</v>
      </c>
      <c r="AQ770" s="14"/>
      <c r="AR770" s="14"/>
      <c r="AS770" s="14"/>
      <c r="AT770" s="14"/>
      <c r="AU770" s="14"/>
      <c r="AV770" s="14"/>
      <c r="AW770" s="14"/>
      <c r="AX770" s="14"/>
      <c r="AY770" s="14"/>
      <c r="AZ770" s="14">
        <v>0</v>
      </c>
      <c r="BA770" s="14">
        <v>0</v>
      </c>
      <c r="BB770" s="14">
        <v>0</v>
      </c>
      <c r="BC770" s="14"/>
      <c r="BD770" s="14"/>
      <c r="BE770" s="14"/>
      <c r="BF770" s="14"/>
      <c r="BG770" s="14"/>
      <c r="BH770" s="14">
        <f t="shared" si="2112"/>
        <v>0</v>
      </c>
      <c r="BI770" s="14"/>
      <c r="BJ770" s="14"/>
      <c r="BK770" s="14"/>
      <c r="BL770" s="14"/>
      <c r="BM770" s="14"/>
      <c r="BN770" s="14"/>
      <c r="BO770" s="14"/>
      <c r="BP770" s="14"/>
      <c r="BQ770" s="14"/>
      <c r="BR770" s="14">
        <v>0</v>
      </c>
      <c r="BS770" s="14">
        <v>0</v>
      </c>
      <c r="BT770" s="14">
        <v>600000</v>
      </c>
      <c r="BU770" s="14">
        <v>600000</v>
      </c>
      <c r="BV770" s="14">
        <v>300000</v>
      </c>
      <c r="BW770" s="14">
        <f t="shared" si="2031"/>
        <v>0</v>
      </c>
      <c r="BX770" s="14"/>
      <c r="BY770" s="14"/>
      <c r="BZ770" s="14">
        <v>0</v>
      </c>
      <c r="CA770" s="14">
        <f t="shared" si="2087"/>
        <v>300000</v>
      </c>
      <c r="CB770" s="122">
        <f t="shared" si="2098"/>
        <v>50</v>
      </c>
    </row>
    <row r="771" spans="1:80" x14ac:dyDescent="0.25">
      <c r="A771" s="4" t="s">
        <v>244</v>
      </c>
      <c r="B771" s="4" t="s">
        <v>3</v>
      </c>
      <c r="C771" s="4" t="s">
        <v>28</v>
      </c>
      <c r="D771" s="79" t="s">
        <v>364</v>
      </c>
      <c r="E771" s="89">
        <v>6143</v>
      </c>
      <c r="F771" s="79" t="s">
        <v>390</v>
      </c>
      <c r="G771" s="74" t="s">
        <v>1903</v>
      </c>
      <c r="H771" s="13" t="s">
        <v>391</v>
      </c>
      <c r="I771" s="14">
        <v>500000</v>
      </c>
      <c r="J771" s="14">
        <f t="shared" si="2086"/>
        <v>500000</v>
      </c>
      <c r="K771" s="14">
        <v>500000</v>
      </c>
      <c r="L771" s="14">
        <f t="shared" si="2089"/>
        <v>0</v>
      </c>
      <c r="M771" s="14">
        <v>0</v>
      </c>
      <c r="N771" s="14">
        <v>0</v>
      </c>
      <c r="O771" s="14">
        <v>0</v>
      </c>
      <c r="P771" s="14">
        <v>0</v>
      </c>
      <c r="Q771" s="14">
        <v>0</v>
      </c>
      <c r="R771" s="14">
        <v>0</v>
      </c>
      <c r="S771" s="14"/>
      <c r="T771" s="14"/>
      <c r="U771" s="14"/>
      <c r="V771" s="14"/>
      <c r="W771" s="14"/>
      <c r="X771" s="14">
        <f t="shared" si="2110"/>
        <v>0</v>
      </c>
      <c r="Y771" s="14"/>
      <c r="Z771" s="14"/>
      <c r="AA771" s="14"/>
      <c r="AB771" s="14"/>
      <c r="AC771" s="14"/>
      <c r="AD771" s="14"/>
      <c r="AE771" s="14"/>
      <c r="AF771" s="14"/>
      <c r="AG771" s="14"/>
      <c r="AH771" s="14">
        <v>0</v>
      </c>
      <c r="AI771" s="14">
        <v>0</v>
      </c>
      <c r="AJ771" s="14">
        <v>0</v>
      </c>
      <c r="AK771" s="14"/>
      <c r="AL771" s="14"/>
      <c r="AM771" s="14"/>
      <c r="AN771" s="14"/>
      <c r="AO771" s="14"/>
      <c r="AP771" s="14">
        <f t="shared" si="2111"/>
        <v>0</v>
      </c>
      <c r="AQ771" s="14"/>
      <c r="AR771" s="14"/>
      <c r="AS771" s="14"/>
      <c r="AT771" s="14"/>
      <c r="AU771" s="14"/>
      <c r="AV771" s="14"/>
      <c r="AW771" s="14"/>
      <c r="AX771" s="14"/>
      <c r="AY771" s="14"/>
      <c r="AZ771" s="14">
        <v>0</v>
      </c>
      <c r="BA771" s="14">
        <v>0</v>
      </c>
      <c r="BB771" s="14">
        <v>0</v>
      </c>
      <c r="BC771" s="14"/>
      <c r="BD771" s="14"/>
      <c r="BE771" s="14"/>
      <c r="BF771" s="14"/>
      <c r="BG771" s="14"/>
      <c r="BH771" s="14">
        <f t="shared" si="2112"/>
        <v>0</v>
      </c>
      <c r="BI771" s="14"/>
      <c r="BJ771" s="14"/>
      <c r="BK771" s="14"/>
      <c r="BL771" s="14"/>
      <c r="BM771" s="14"/>
      <c r="BN771" s="14"/>
      <c r="BO771" s="14"/>
      <c r="BP771" s="14"/>
      <c r="BQ771" s="14"/>
      <c r="BR771" s="14">
        <v>0</v>
      </c>
      <c r="BS771" s="14">
        <v>0</v>
      </c>
      <c r="BT771" s="14">
        <v>500000</v>
      </c>
      <c r="BU771" s="14">
        <v>472000</v>
      </c>
      <c r="BV771" s="14">
        <v>290000</v>
      </c>
      <c r="BW771" s="14">
        <f t="shared" si="2031"/>
        <v>54000</v>
      </c>
      <c r="BX771" s="14">
        <v>50000</v>
      </c>
      <c r="BY771" s="14">
        <v>2000</v>
      </c>
      <c r="BZ771" s="14">
        <v>2000</v>
      </c>
      <c r="CA771" s="14">
        <f t="shared" si="2087"/>
        <v>344000</v>
      </c>
      <c r="CB771" s="122">
        <f t="shared" si="2098"/>
        <v>72.881355932203391</v>
      </c>
    </row>
    <row r="772" spans="1:80" ht="22.5" x14ac:dyDescent="0.25">
      <c r="A772" s="4" t="s">
        <v>244</v>
      </c>
      <c r="B772" s="4" t="s">
        <v>3</v>
      </c>
      <c r="C772" s="4" t="s">
        <v>28</v>
      </c>
      <c r="D772" s="79" t="s">
        <v>364</v>
      </c>
      <c r="E772" s="89">
        <v>6143</v>
      </c>
      <c r="F772" s="79" t="s">
        <v>392</v>
      </c>
      <c r="G772" s="74" t="s">
        <v>1910</v>
      </c>
      <c r="H772" s="13" t="s">
        <v>393</v>
      </c>
      <c r="I772" s="14">
        <v>1070000</v>
      </c>
      <c r="J772" s="14">
        <f t="shared" si="2086"/>
        <v>1090000</v>
      </c>
      <c r="K772" s="14">
        <v>1090000</v>
      </c>
      <c r="L772" s="14">
        <f t="shared" si="2089"/>
        <v>0</v>
      </c>
      <c r="M772" s="14">
        <v>0</v>
      </c>
      <c r="N772" s="14">
        <v>0</v>
      </c>
      <c r="O772" s="14">
        <v>0</v>
      </c>
      <c r="P772" s="14">
        <v>0</v>
      </c>
      <c r="Q772" s="14">
        <v>0</v>
      </c>
      <c r="R772" s="14">
        <v>0</v>
      </c>
      <c r="S772" s="14"/>
      <c r="T772" s="14"/>
      <c r="U772" s="14"/>
      <c r="V772" s="14"/>
      <c r="W772" s="14"/>
      <c r="X772" s="14">
        <f t="shared" si="2110"/>
        <v>0</v>
      </c>
      <c r="Y772" s="14"/>
      <c r="Z772" s="14"/>
      <c r="AA772" s="14"/>
      <c r="AB772" s="14"/>
      <c r="AC772" s="14"/>
      <c r="AD772" s="14"/>
      <c r="AE772" s="14"/>
      <c r="AF772" s="14"/>
      <c r="AG772" s="14"/>
      <c r="AH772" s="14">
        <v>0</v>
      </c>
      <c r="AI772" s="14">
        <v>0</v>
      </c>
      <c r="AJ772" s="14">
        <v>0</v>
      </c>
      <c r="AK772" s="14"/>
      <c r="AL772" s="14"/>
      <c r="AM772" s="14"/>
      <c r="AN772" s="14"/>
      <c r="AO772" s="14"/>
      <c r="AP772" s="14">
        <f t="shared" si="2111"/>
        <v>0</v>
      </c>
      <c r="AQ772" s="14"/>
      <c r="AR772" s="14"/>
      <c r="AS772" s="14"/>
      <c r="AT772" s="14"/>
      <c r="AU772" s="14"/>
      <c r="AV772" s="14"/>
      <c r="AW772" s="14"/>
      <c r="AX772" s="14"/>
      <c r="AY772" s="14"/>
      <c r="AZ772" s="14">
        <v>0</v>
      </c>
      <c r="BA772" s="14">
        <v>0</v>
      </c>
      <c r="BB772" s="14">
        <v>0</v>
      </c>
      <c r="BC772" s="14"/>
      <c r="BD772" s="14"/>
      <c r="BE772" s="14"/>
      <c r="BF772" s="14"/>
      <c r="BG772" s="14"/>
      <c r="BH772" s="14">
        <f t="shared" si="2112"/>
        <v>0</v>
      </c>
      <c r="BI772" s="14"/>
      <c r="BJ772" s="14"/>
      <c r="BK772" s="14"/>
      <c r="BL772" s="14"/>
      <c r="BM772" s="14"/>
      <c r="BN772" s="14"/>
      <c r="BO772" s="14"/>
      <c r="BP772" s="14"/>
      <c r="BQ772" s="14"/>
      <c r="BR772" s="14">
        <v>0</v>
      </c>
      <c r="BS772" s="14">
        <v>0</v>
      </c>
      <c r="BT772" s="14">
        <v>1110000</v>
      </c>
      <c r="BU772" s="14">
        <v>1110000</v>
      </c>
      <c r="BV772" s="14">
        <v>756000</v>
      </c>
      <c r="BW772" s="14">
        <f t="shared" si="2031"/>
        <v>72000</v>
      </c>
      <c r="BX772" s="14">
        <v>72000</v>
      </c>
      <c r="BY772" s="14"/>
      <c r="BZ772" s="14"/>
      <c r="CA772" s="14">
        <f t="shared" si="2087"/>
        <v>828000</v>
      </c>
      <c r="CB772" s="122">
        <f t="shared" si="2098"/>
        <v>74.594594594594597</v>
      </c>
    </row>
    <row r="773" spans="1:80" x14ac:dyDescent="0.25">
      <c r="A773" s="1" t="s">
        <v>244</v>
      </c>
      <c r="B773" s="1" t="s">
        <v>3</v>
      </c>
      <c r="C773" s="1" t="s">
        <v>28</v>
      </c>
      <c r="D773" s="82" t="s">
        <v>364</v>
      </c>
      <c r="E773" s="82" t="s">
        <v>75</v>
      </c>
      <c r="F773" s="79" t="s">
        <v>1</v>
      </c>
      <c r="G773" s="13" t="s">
        <v>1</v>
      </c>
      <c r="H773" s="2" t="s">
        <v>76</v>
      </c>
      <c r="I773" s="12">
        <f>SUM(I774:I775)</f>
        <v>2100</v>
      </c>
      <c r="J773" s="12">
        <f t="shared" si="2086"/>
        <v>200</v>
      </c>
      <c r="K773" s="12">
        <f t="shared" ref="K773" si="2169">SUM(K774:K775)</f>
        <v>200</v>
      </c>
      <c r="L773" s="12">
        <f t="shared" si="2089"/>
        <v>0</v>
      </c>
      <c r="M773" s="12">
        <f t="shared" ref="M773:Q773" si="2170">SUM(M774:M775)</f>
        <v>0</v>
      </c>
      <c r="N773" s="12">
        <f t="shared" si="2170"/>
        <v>0</v>
      </c>
      <c r="O773" s="12">
        <f t="shared" si="2170"/>
        <v>0</v>
      </c>
      <c r="P773" s="12">
        <f t="shared" si="2170"/>
        <v>0</v>
      </c>
      <c r="Q773" s="12">
        <f t="shared" si="2170"/>
        <v>0</v>
      </c>
      <c r="R773" s="12">
        <f t="shared" ref="R773:AG773" si="2171">SUM(R774:R775)</f>
        <v>0</v>
      </c>
      <c r="S773" s="12">
        <f t="shared" si="2171"/>
        <v>0</v>
      </c>
      <c r="T773" s="12">
        <f t="shared" si="2171"/>
        <v>0</v>
      </c>
      <c r="U773" s="12">
        <f t="shared" si="2171"/>
        <v>0</v>
      </c>
      <c r="V773" s="12">
        <f t="shared" si="2171"/>
        <v>0</v>
      </c>
      <c r="W773" s="12">
        <f t="shared" si="2171"/>
        <v>0</v>
      </c>
      <c r="X773" s="12">
        <f t="shared" si="2171"/>
        <v>0</v>
      </c>
      <c r="Y773" s="12">
        <f t="shared" si="2171"/>
        <v>0</v>
      </c>
      <c r="Z773" s="12">
        <f t="shared" si="2171"/>
        <v>0</v>
      </c>
      <c r="AA773" s="12">
        <f t="shared" si="2171"/>
        <v>0</v>
      </c>
      <c r="AB773" s="12">
        <f t="shared" si="2171"/>
        <v>0</v>
      </c>
      <c r="AC773" s="12">
        <f t="shared" si="2171"/>
        <v>0</v>
      </c>
      <c r="AD773" s="12">
        <f t="shared" si="2171"/>
        <v>0</v>
      </c>
      <c r="AE773" s="12">
        <f t="shared" si="2171"/>
        <v>0</v>
      </c>
      <c r="AF773" s="12">
        <f t="shared" si="2171"/>
        <v>0</v>
      </c>
      <c r="AG773" s="12">
        <f t="shared" si="2171"/>
        <v>0</v>
      </c>
      <c r="AH773" s="12">
        <v>0</v>
      </c>
      <c r="AI773" s="12">
        <v>0</v>
      </c>
      <c r="AJ773" s="12">
        <f t="shared" ref="AJ773:AY773" si="2172">SUM(AJ774:AJ775)</f>
        <v>0</v>
      </c>
      <c r="AK773" s="12">
        <f t="shared" si="2172"/>
        <v>0</v>
      </c>
      <c r="AL773" s="12">
        <f t="shared" si="2172"/>
        <v>0</v>
      </c>
      <c r="AM773" s="12">
        <f t="shared" si="2172"/>
        <v>0</v>
      </c>
      <c r="AN773" s="12">
        <f t="shared" si="2172"/>
        <v>0</v>
      </c>
      <c r="AO773" s="12">
        <f t="shared" si="2172"/>
        <v>0</v>
      </c>
      <c r="AP773" s="12">
        <f t="shared" si="2172"/>
        <v>0</v>
      </c>
      <c r="AQ773" s="12">
        <f t="shared" si="2172"/>
        <v>0</v>
      </c>
      <c r="AR773" s="12">
        <f t="shared" si="2172"/>
        <v>0</v>
      </c>
      <c r="AS773" s="12">
        <f t="shared" si="2172"/>
        <v>0</v>
      </c>
      <c r="AT773" s="12">
        <f t="shared" si="2172"/>
        <v>0</v>
      </c>
      <c r="AU773" s="12">
        <f t="shared" si="2172"/>
        <v>0</v>
      </c>
      <c r="AV773" s="12">
        <f t="shared" si="2172"/>
        <v>0</v>
      </c>
      <c r="AW773" s="12">
        <f t="shared" si="2172"/>
        <v>0</v>
      </c>
      <c r="AX773" s="12">
        <f t="shared" si="2172"/>
        <v>0</v>
      </c>
      <c r="AY773" s="12">
        <f t="shared" si="2172"/>
        <v>0</v>
      </c>
      <c r="AZ773" s="12">
        <v>0</v>
      </c>
      <c r="BA773" s="12">
        <v>0</v>
      </c>
      <c r="BB773" s="12">
        <f t="shared" ref="BB773:BQ773" si="2173">SUM(BB774:BB775)</f>
        <v>0</v>
      </c>
      <c r="BC773" s="12">
        <f t="shared" si="2173"/>
        <v>0</v>
      </c>
      <c r="BD773" s="12">
        <f t="shared" si="2173"/>
        <v>0</v>
      </c>
      <c r="BE773" s="12">
        <f t="shared" si="2173"/>
        <v>0</v>
      </c>
      <c r="BF773" s="12">
        <f t="shared" si="2173"/>
        <v>0</v>
      </c>
      <c r="BG773" s="12">
        <f t="shared" si="2173"/>
        <v>0</v>
      </c>
      <c r="BH773" s="12">
        <f t="shared" si="2173"/>
        <v>0</v>
      </c>
      <c r="BI773" s="12">
        <f t="shared" si="2173"/>
        <v>0</v>
      </c>
      <c r="BJ773" s="12">
        <f t="shared" si="2173"/>
        <v>0</v>
      </c>
      <c r="BK773" s="12">
        <f t="shared" si="2173"/>
        <v>0</v>
      </c>
      <c r="BL773" s="12">
        <f t="shared" si="2173"/>
        <v>0</v>
      </c>
      <c r="BM773" s="12">
        <f t="shared" si="2173"/>
        <v>0</v>
      </c>
      <c r="BN773" s="12">
        <f t="shared" si="2173"/>
        <v>0</v>
      </c>
      <c r="BO773" s="12">
        <f t="shared" si="2173"/>
        <v>0</v>
      </c>
      <c r="BP773" s="12">
        <f t="shared" si="2173"/>
        <v>0</v>
      </c>
      <c r="BQ773" s="12">
        <f t="shared" si="2173"/>
        <v>0</v>
      </c>
      <c r="BR773" s="12">
        <v>0</v>
      </c>
      <c r="BS773" s="12">
        <v>0</v>
      </c>
      <c r="BT773" s="12">
        <f t="shared" ref="BT773:BX773" si="2174">SUM(BT774:BT775)</f>
        <v>200</v>
      </c>
      <c r="BU773" s="12">
        <f t="shared" si="2174"/>
        <v>200</v>
      </c>
      <c r="BV773" s="12">
        <f t="shared" si="2174"/>
        <v>0</v>
      </c>
      <c r="BW773" s="12">
        <f t="shared" si="2174"/>
        <v>0</v>
      </c>
      <c r="BX773" s="12">
        <f t="shared" si="2174"/>
        <v>0</v>
      </c>
      <c r="BY773" s="12">
        <f t="shared" ref="BY773" si="2175">SUM(BY774:BY775)</f>
        <v>0</v>
      </c>
      <c r="BZ773" s="12">
        <f t="shared" ref="BZ773" si="2176">SUM(BZ774:BZ775)</f>
        <v>0</v>
      </c>
      <c r="CA773" s="12">
        <f t="shared" si="2087"/>
        <v>0</v>
      </c>
      <c r="CB773" s="124">
        <f t="shared" si="2098"/>
        <v>0</v>
      </c>
    </row>
    <row r="774" spans="1:80" x14ac:dyDescent="0.25">
      <c r="A774" s="4" t="s">
        <v>244</v>
      </c>
      <c r="B774" s="4" t="s">
        <v>3</v>
      </c>
      <c r="C774" s="4" t="s">
        <v>28</v>
      </c>
      <c r="D774" s="79" t="s">
        <v>364</v>
      </c>
      <c r="E774" s="89">
        <v>6148</v>
      </c>
      <c r="F774" s="79"/>
      <c r="G774" s="74" t="s">
        <v>1887</v>
      </c>
      <c r="H774" s="13" t="s">
        <v>76</v>
      </c>
      <c r="I774" s="14">
        <v>2000</v>
      </c>
      <c r="J774" s="14">
        <f t="shared" si="2086"/>
        <v>100</v>
      </c>
      <c r="K774" s="14">
        <v>100</v>
      </c>
      <c r="L774" s="14">
        <f t="shared" si="2089"/>
        <v>0</v>
      </c>
      <c r="M774" s="14">
        <v>0</v>
      </c>
      <c r="N774" s="14">
        <v>0</v>
      </c>
      <c r="O774" s="14">
        <v>0</v>
      </c>
      <c r="P774" s="14">
        <v>0</v>
      </c>
      <c r="Q774" s="14">
        <v>0</v>
      </c>
      <c r="R774" s="14">
        <v>0</v>
      </c>
      <c r="S774" s="14"/>
      <c r="T774" s="14"/>
      <c r="U774" s="14"/>
      <c r="V774" s="14"/>
      <c r="W774" s="14"/>
      <c r="X774" s="14">
        <f t="shared" si="2110"/>
        <v>0</v>
      </c>
      <c r="Y774" s="14"/>
      <c r="Z774" s="14"/>
      <c r="AA774" s="14"/>
      <c r="AB774" s="14"/>
      <c r="AC774" s="14"/>
      <c r="AD774" s="14"/>
      <c r="AE774" s="14"/>
      <c r="AF774" s="14"/>
      <c r="AG774" s="14"/>
      <c r="AH774" s="14">
        <v>0</v>
      </c>
      <c r="AI774" s="14">
        <v>0</v>
      </c>
      <c r="AJ774" s="14">
        <v>0</v>
      </c>
      <c r="AK774" s="14"/>
      <c r="AL774" s="14"/>
      <c r="AM774" s="14"/>
      <c r="AN774" s="14"/>
      <c r="AO774" s="14"/>
      <c r="AP774" s="14">
        <f t="shared" si="2111"/>
        <v>0</v>
      </c>
      <c r="AQ774" s="14"/>
      <c r="AR774" s="14"/>
      <c r="AS774" s="14"/>
      <c r="AT774" s="14"/>
      <c r="AU774" s="14"/>
      <c r="AV774" s="14"/>
      <c r="AW774" s="14"/>
      <c r="AX774" s="14"/>
      <c r="AY774" s="14"/>
      <c r="AZ774" s="14">
        <v>0</v>
      </c>
      <c r="BA774" s="14">
        <v>0</v>
      </c>
      <c r="BB774" s="14">
        <v>0</v>
      </c>
      <c r="BC774" s="14"/>
      <c r="BD774" s="14"/>
      <c r="BE774" s="14"/>
      <c r="BF774" s="14"/>
      <c r="BG774" s="14"/>
      <c r="BH774" s="14">
        <f t="shared" si="2112"/>
        <v>0</v>
      </c>
      <c r="BI774" s="14"/>
      <c r="BJ774" s="14"/>
      <c r="BK774" s="14"/>
      <c r="BL774" s="14"/>
      <c r="BM774" s="14"/>
      <c r="BN774" s="14"/>
      <c r="BO774" s="14"/>
      <c r="BP774" s="14"/>
      <c r="BQ774" s="14"/>
      <c r="BR774" s="14">
        <v>0</v>
      </c>
      <c r="BS774" s="14">
        <v>0</v>
      </c>
      <c r="BT774" s="14">
        <v>100</v>
      </c>
      <c r="BU774" s="14">
        <v>100</v>
      </c>
      <c r="BV774" s="14">
        <v>0</v>
      </c>
      <c r="BW774" s="14">
        <f t="shared" si="2031"/>
        <v>0</v>
      </c>
      <c r="BX774" s="14">
        <v>0</v>
      </c>
      <c r="BY774" s="14">
        <v>0</v>
      </c>
      <c r="BZ774" s="14">
        <v>0</v>
      </c>
      <c r="CA774" s="14">
        <f t="shared" si="2087"/>
        <v>0</v>
      </c>
      <c r="CB774" s="122">
        <f t="shared" si="2098"/>
        <v>0</v>
      </c>
    </row>
    <row r="775" spans="1:80" x14ac:dyDescent="0.25">
      <c r="A775" s="4" t="s">
        <v>244</v>
      </c>
      <c r="B775" s="4" t="s">
        <v>3</v>
      </c>
      <c r="C775" s="4" t="s">
        <v>28</v>
      </c>
      <c r="D775" s="79" t="s">
        <v>364</v>
      </c>
      <c r="E775" s="89">
        <v>6148</v>
      </c>
      <c r="F775" s="79" t="s">
        <v>394</v>
      </c>
      <c r="G775" s="74" t="s">
        <v>1887</v>
      </c>
      <c r="H775" s="13" t="s">
        <v>395</v>
      </c>
      <c r="I775" s="14">
        <v>100</v>
      </c>
      <c r="J775" s="14">
        <f t="shared" si="2086"/>
        <v>100</v>
      </c>
      <c r="K775" s="14">
        <v>100</v>
      </c>
      <c r="L775" s="14">
        <f t="shared" si="2089"/>
        <v>0</v>
      </c>
      <c r="M775" s="14">
        <v>0</v>
      </c>
      <c r="N775" s="14">
        <v>0</v>
      </c>
      <c r="O775" s="14">
        <v>0</v>
      </c>
      <c r="P775" s="14">
        <v>0</v>
      </c>
      <c r="Q775" s="14">
        <v>0</v>
      </c>
      <c r="R775" s="14">
        <v>0</v>
      </c>
      <c r="S775" s="14"/>
      <c r="T775" s="14"/>
      <c r="U775" s="14"/>
      <c r="V775" s="14"/>
      <c r="W775" s="14"/>
      <c r="X775" s="14">
        <f t="shared" si="2110"/>
        <v>0</v>
      </c>
      <c r="Y775" s="14"/>
      <c r="Z775" s="14"/>
      <c r="AA775" s="14"/>
      <c r="AB775" s="14"/>
      <c r="AC775" s="14"/>
      <c r="AD775" s="14"/>
      <c r="AE775" s="14"/>
      <c r="AF775" s="14"/>
      <c r="AG775" s="14"/>
      <c r="AH775" s="14">
        <v>0</v>
      </c>
      <c r="AI775" s="14">
        <v>0</v>
      </c>
      <c r="AJ775" s="14">
        <v>0</v>
      </c>
      <c r="AK775" s="14"/>
      <c r="AL775" s="14"/>
      <c r="AM775" s="14"/>
      <c r="AN775" s="14"/>
      <c r="AO775" s="14"/>
      <c r="AP775" s="14">
        <f t="shared" si="2111"/>
        <v>0</v>
      </c>
      <c r="AQ775" s="14"/>
      <c r="AR775" s="14"/>
      <c r="AS775" s="14"/>
      <c r="AT775" s="14"/>
      <c r="AU775" s="14"/>
      <c r="AV775" s="14"/>
      <c r="AW775" s="14"/>
      <c r="AX775" s="14"/>
      <c r="AY775" s="14"/>
      <c r="AZ775" s="14">
        <v>0</v>
      </c>
      <c r="BA775" s="14">
        <v>0</v>
      </c>
      <c r="BB775" s="14">
        <v>0</v>
      </c>
      <c r="BC775" s="14"/>
      <c r="BD775" s="14"/>
      <c r="BE775" s="14"/>
      <c r="BF775" s="14"/>
      <c r="BG775" s="14"/>
      <c r="BH775" s="14">
        <f t="shared" si="2112"/>
        <v>0</v>
      </c>
      <c r="BI775" s="14"/>
      <c r="BJ775" s="14"/>
      <c r="BK775" s="14"/>
      <c r="BL775" s="14"/>
      <c r="BM775" s="14"/>
      <c r="BN775" s="14"/>
      <c r="BO775" s="14"/>
      <c r="BP775" s="14"/>
      <c r="BQ775" s="14"/>
      <c r="BR775" s="14">
        <v>0</v>
      </c>
      <c r="BS775" s="14">
        <v>0</v>
      </c>
      <c r="BT775" s="14">
        <v>100</v>
      </c>
      <c r="BU775" s="14">
        <v>100</v>
      </c>
      <c r="BV775" s="14">
        <v>0</v>
      </c>
      <c r="BW775" s="14">
        <f t="shared" si="2031"/>
        <v>0</v>
      </c>
      <c r="BX775" s="14">
        <v>0</v>
      </c>
      <c r="BY775" s="14">
        <v>0</v>
      </c>
      <c r="BZ775" s="14">
        <v>0</v>
      </c>
      <c r="CA775" s="14">
        <f t="shared" si="2087"/>
        <v>0</v>
      </c>
      <c r="CB775" s="122">
        <f t="shared" si="2098"/>
        <v>0</v>
      </c>
    </row>
    <row r="776" spans="1:80" ht="22.5" x14ac:dyDescent="0.25">
      <c r="A776" s="1" t="s">
        <v>1</v>
      </c>
      <c r="B776" s="1" t="s">
        <v>1</v>
      </c>
      <c r="C776" s="1" t="s">
        <v>1</v>
      </c>
      <c r="D776" s="78" t="s">
        <v>1</v>
      </c>
      <c r="E776" s="78" t="s">
        <v>1</v>
      </c>
      <c r="F776" s="78" t="s">
        <v>1</v>
      </c>
      <c r="G776" s="2" t="s">
        <v>1</v>
      </c>
      <c r="H776" s="10" t="s">
        <v>279</v>
      </c>
      <c r="I776" s="11">
        <f>SUM(I777)</f>
        <v>7400200</v>
      </c>
      <c r="J776" s="11">
        <f t="shared" si="2086"/>
        <v>6250200</v>
      </c>
      <c r="K776" s="11">
        <f t="shared" ref="K776:Q776" si="2177">SUM(K777)</f>
        <v>750200</v>
      </c>
      <c r="L776" s="11">
        <f t="shared" si="2089"/>
        <v>0</v>
      </c>
      <c r="M776" s="11">
        <f t="shared" si="2177"/>
        <v>0</v>
      </c>
      <c r="N776" s="11">
        <f t="shared" si="2177"/>
        <v>0</v>
      </c>
      <c r="O776" s="11">
        <f t="shared" si="2177"/>
        <v>0</v>
      </c>
      <c r="P776" s="11">
        <f t="shared" si="2177"/>
        <v>0</v>
      </c>
      <c r="Q776" s="11">
        <f t="shared" si="2177"/>
        <v>5500000</v>
      </c>
      <c r="R776" s="11">
        <f t="shared" ref="R776:AG776" si="2178">SUM(R777)</f>
        <v>0</v>
      </c>
      <c r="S776" s="11">
        <f t="shared" si="2178"/>
        <v>0</v>
      </c>
      <c r="T776" s="11">
        <f t="shared" si="2178"/>
        <v>0</v>
      </c>
      <c r="U776" s="11">
        <f t="shared" si="2178"/>
        <v>0</v>
      </c>
      <c r="V776" s="11">
        <f t="shared" si="2178"/>
        <v>0</v>
      </c>
      <c r="W776" s="11">
        <f t="shared" si="2178"/>
        <v>0</v>
      </c>
      <c r="X776" s="11">
        <f t="shared" si="2178"/>
        <v>0</v>
      </c>
      <c r="Y776" s="11">
        <f t="shared" si="2178"/>
        <v>0</v>
      </c>
      <c r="Z776" s="11">
        <f t="shared" si="2178"/>
        <v>0</v>
      </c>
      <c r="AA776" s="11">
        <f t="shared" si="2178"/>
        <v>0</v>
      </c>
      <c r="AB776" s="11">
        <f t="shared" si="2178"/>
        <v>0</v>
      </c>
      <c r="AC776" s="11">
        <f t="shared" si="2178"/>
        <v>0</v>
      </c>
      <c r="AD776" s="11">
        <f t="shared" si="2178"/>
        <v>0</v>
      </c>
      <c r="AE776" s="11">
        <f t="shared" si="2178"/>
        <v>0</v>
      </c>
      <c r="AF776" s="11">
        <f t="shared" si="2178"/>
        <v>0</v>
      </c>
      <c r="AG776" s="11">
        <f t="shared" si="2178"/>
        <v>0</v>
      </c>
      <c r="AH776" s="11">
        <v>0</v>
      </c>
      <c r="AI776" s="11">
        <v>0</v>
      </c>
      <c r="AJ776" s="11">
        <f t="shared" ref="AJ776:AY776" si="2179">SUM(AJ777)</f>
        <v>0</v>
      </c>
      <c r="AK776" s="11">
        <f t="shared" si="2179"/>
        <v>0</v>
      </c>
      <c r="AL776" s="11">
        <f t="shared" si="2179"/>
        <v>0</v>
      </c>
      <c r="AM776" s="11">
        <f t="shared" si="2179"/>
        <v>0</v>
      </c>
      <c r="AN776" s="11">
        <f t="shared" si="2179"/>
        <v>0</v>
      </c>
      <c r="AO776" s="11">
        <f t="shared" si="2179"/>
        <v>0</v>
      </c>
      <c r="AP776" s="11">
        <f t="shared" si="2179"/>
        <v>0</v>
      </c>
      <c r="AQ776" s="11">
        <f t="shared" si="2179"/>
        <v>0</v>
      </c>
      <c r="AR776" s="11">
        <f t="shared" si="2179"/>
        <v>0</v>
      </c>
      <c r="AS776" s="11">
        <f t="shared" si="2179"/>
        <v>0</v>
      </c>
      <c r="AT776" s="11">
        <f t="shared" si="2179"/>
        <v>0</v>
      </c>
      <c r="AU776" s="11">
        <f t="shared" si="2179"/>
        <v>0</v>
      </c>
      <c r="AV776" s="11">
        <f t="shared" si="2179"/>
        <v>0</v>
      </c>
      <c r="AW776" s="11">
        <f t="shared" si="2179"/>
        <v>0</v>
      </c>
      <c r="AX776" s="11">
        <f t="shared" si="2179"/>
        <v>0</v>
      </c>
      <c r="AY776" s="11">
        <f t="shared" si="2179"/>
        <v>0</v>
      </c>
      <c r="AZ776" s="11">
        <v>0</v>
      </c>
      <c r="BA776" s="11">
        <v>0</v>
      </c>
      <c r="BB776" s="11">
        <f t="shared" ref="BB776:BQ776" si="2180">SUM(BB777)</f>
        <v>0</v>
      </c>
      <c r="BC776" s="11">
        <f t="shared" si="2180"/>
        <v>674369</v>
      </c>
      <c r="BD776" s="11">
        <f t="shared" si="2180"/>
        <v>0</v>
      </c>
      <c r="BE776" s="11">
        <f t="shared" si="2180"/>
        <v>0</v>
      </c>
      <c r="BF776" s="11">
        <f t="shared" si="2180"/>
        <v>0</v>
      </c>
      <c r="BG776" s="11">
        <f t="shared" si="2180"/>
        <v>0</v>
      </c>
      <c r="BH776" s="11">
        <f t="shared" si="2180"/>
        <v>674369</v>
      </c>
      <c r="BI776" s="11">
        <f t="shared" si="2180"/>
        <v>0</v>
      </c>
      <c r="BJ776" s="11">
        <f t="shared" si="2180"/>
        <v>0</v>
      </c>
      <c r="BK776" s="11">
        <f t="shared" si="2180"/>
        <v>674369</v>
      </c>
      <c r="BL776" s="11">
        <f t="shared" si="2180"/>
        <v>0</v>
      </c>
      <c r="BM776" s="11">
        <f t="shared" si="2180"/>
        <v>0</v>
      </c>
      <c r="BN776" s="11">
        <f t="shared" si="2180"/>
        <v>0</v>
      </c>
      <c r="BO776" s="11">
        <f t="shared" si="2180"/>
        <v>0</v>
      </c>
      <c r="BP776" s="11">
        <f t="shared" si="2180"/>
        <v>0</v>
      </c>
      <c r="BQ776" s="11">
        <f t="shared" si="2180"/>
        <v>0</v>
      </c>
      <c r="BR776" s="11">
        <v>674369</v>
      </c>
      <c r="BS776" s="11">
        <v>0</v>
      </c>
      <c r="BT776" s="11">
        <f t="shared" ref="BT776:BZ776" si="2181">SUM(BT777)</f>
        <v>10000200</v>
      </c>
      <c r="BU776" s="11">
        <f t="shared" si="2181"/>
        <v>2475200</v>
      </c>
      <c r="BV776" s="11">
        <f t="shared" si="2181"/>
        <v>760000</v>
      </c>
      <c r="BW776" s="11">
        <f t="shared" si="2181"/>
        <v>250000</v>
      </c>
      <c r="BX776" s="11">
        <f t="shared" si="2181"/>
        <v>0</v>
      </c>
      <c r="BY776" s="11">
        <f t="shared" si="2181"/>
        <v>0</v>
      </c>
      <c r="BZ776" s="11">
        <f t="shared" si="2181"/>
        <v>250000</v>
      </c>
      <c r="CA776" s="11">
        <f t="shared" si="2087"/>
        <v>1010000</v>
      </c>
      <c r="CB776" s="123">
        <f t="shared" si="2098"/>
        <v>40.804783451842276</v>
      </c>
    </row>
    <row r="777" spans="1:80" x14ac:dyDescent="0.25">
      <c r="A777" s="4" t="s">
        <v>244</v>
      </c>
      <c r="B777" s="4" t="s">
        <v>3</v>
      </c>
      <c r="C777" s="4" t="s">
        <v>28</v>
      </c>
      <c r="D777" s="79" t="s">
        <v>364</v>
      </c>
      <c r="E777" s="78" t="s">
        <v>280</v>
      </c>
      <c r="F777" s="78" t="s">
        <v>1</v>
      </c>
      <c r="G777" s="2" t="s">
        <v>1</v>
      </c>
      <c r="H777" s="2" t="s">
        <v>281</v>
      </c>
      <c r="I777" s="12">
        <f>SUM(I778,I782,I785)</f>
        <v>7400200</v>
      </c>
      <c r="J777" s="12">
        <f t="shared" si="2086"/>
        <v>6250200</v>
      </c>
      <c r="K777" s="12">
        <f t="shared" ref="K777" si="2182">SUM(K778,K782,K785)</f>
        <v>750200</v>
      </c>
      <c r="L777" s="12">
        <f t="shared" si="2089"/>
        <v>0</v>
      </c>
      <c r="M777" s="12">
        <f t="shared" ref="M777:Q777" si="2183">SUM(M778,M782,M785)</f>
        <v>0</v>
      </c>
      <c r="N777" s="12">
        <f t="shared" si="2183"/>
        <v>0</v>
      </c>
      <c r="O777" s="12">
        <f t="shared" si="2183"/>
        <v>0</v>
      </c>
      <c r="P777" s="12">
        <f t="shared" si="2183"/>
        <v>0</v>
      </c>
      <c r="Q777" s="12">
        <f t="shared" si="2183"/>
        <v>5500000</v>
      </c>
      <c r="R777" s="12">
        <f t="shared" ref="R777:AG777" si="2184">SUM(R778,R782,R785)</f>
        <v>0</v>
      </c>
      <c r="S777" s="12">
        <f t="shared" si="2184"/>
        <v>0</v>
      </c>
      <c r="T777" s="12">
        <f t="shared" si="2184"/>
        <v>0</v>
      </c>
      <c r="U777" s="12">
        <f t="shared" si="2184"/>
        <v>0</v>
      </c>
      <c r="V777" s="12">
        <f t="shared" si="2184"/>
        <v>0</v>
      </c>
      <c r="W777" s="12">
        <f t="shared" si="2184"/>
        <v>0</v>
      </c>
      <c r="X777" s="12">
        <f t="shared" ref="X777" si="2185">SUM(X778,X782,X785)</f>
        <v>0</v>
      </c>
      <c r="Y777" s="12">
        <f t="shared" si="2184"/>
        <v>0</v>
      </c>
      <c r="Z777" s="12">
        <f t="shared" si="2184"/>
        <v>0</v>
      </c>
      <c r="AA777" s="12">
        <f t="shared" si="2184"/>
        <v>0</v>
      </c>
      <c r="AB777" s="12">
        <f t="shared" si="2184"/>
        <v>0</v>
      </c>
      <c r="AC777" s="12">
        <f t="shared" si="2184"/>
        <v>0</v>
      </c>
      <c r="AD777" s="12">
        <f t="shared" si="2184"/>
        <v>0</v>
      </c>
      <c r="AE777" s="12">
        <f t="shared" si="2184"/>
        <v>0</v>
      </c>
      <c r="AF777" s="12">
        <f t="shared" si="2184"/>
        <v>0</v>
      </c>
      <c r="AG777" s="12">
        <f t="shared" si="2184"/>
        <v>0</v>
      </c>
      <c r="AH777" s="12">
        <v>0</v>
      </c>
      <c r="AI777" s="12">
        <v>0</v>
      </c>
      <c r="AJ777" s="12">
        <f t="shared" ref="AJ777:AY777" si="2186">SUM(AJ778,AJ782,AJ785)</f>
        <v>0</v>
      </c>
      <c r="AK777" s="12">
        <f t="shared" si="2186"/>
        <v>0</v>
      </c>
      <c r="AL777" s="12">
        <f t="shared" si="2186"/>
        <v>0</v>
      </c>
      <c r="AM777" s="12">
        <f t="shared" si="2186"/>
        <v>0</v>
      </c>
      <c r="AN777" s="12">
        <f t="shared" si="2186"/>
        <v>0</v>
      </c>
      <c r="AO777" s="12">
        <f t="shared" si="2186"/>
        <v>0</v>
      </c>
      <c r="AP777" s="12">
        <f t="shared" ref="AP777" si="2187">SUM(AP778,AP782,AP785)</f>
        <v>0</v>
      </c>
      <c r="AQ777" s="12">
        <f t="shared" si="2186"/>
        <v>0</v>
      </c>
      <c r="AR777" s="12">
        <f t="shared" si="2186"/>
        <v>0</v>
      </c>
      <c r="AS777" s="12">
        <f t="shared" si="2186"/>
        <v>0</v>
      </c>
      <c r="AT777" s="12">
        <f t="shared" si="2186"/>
        <v>0</v>
      </c>
      <c r="AU777" s="12">
        <f t="shared" si="2186"/>
        <v>0</v>
      </c>
      <c r="AV777" s="12">
        <f t="shared" si="2186"/>
        <v>0</v>
      </c>
      <c r="AW777" s="12">
        <f t="shared" si="2186"/>
        <v>0</v>
      </c>
      <c r="AX777" s="12">
        <f t="shared" si="2186"/>
        <v>0</v>
      </c>
      <c r="AY777" s="12">
        <f t="shared" si="2186"/>
        <v>0</v>
      </c>
      <c r="AZ777" s="12">
        <v>0</v>
      </c>
      <c r="BA777" s="12">
        <v>0</v>
      </c>
      <c r="BB777" s="12">
        <f t="shared" ref="BB777:BQ777" si="2188">SUM(BB778,BB782,BB785)</f>
        <v>0</v>
      </c>
      <c r="BC777" s="12">
        <f t="shared" si="2188"/>
        <v>674369</v>
      </c>
      <c r="BD777" s="12">
        <f t="shared" si="2188"/>
        <v>0</v>
      </c>
      <c r="BE777" s="12">
        <f t="shared" si="2188"/>
        <v>0</v>
      </c>
      <c r="BF777" s="12">
        <f t="shared" si="2188"/>
        <v>0</v>
      </c>
      <c r="BG777" s="12">
        <f t="shared" si="2188"/>
        <v>0</v>
      </c>
      <c r="BH777" s="12">
        <f t="shared" ref="BH777" si="2189">SUM(BH778,BH782,BH785)</f>
        <v>674369</v>
      </c>
      <c r="BI777" s="12">
        <f t="shared" si="2188"/>
        <v>0</v>
      </c>
      <c r="BJ777" s="12">
        <f t="shared" si="2188"/>
        <v>0</v>
      </c>
      <c r="BK777" s="12">
        <f t="shared" si="2188"/>
        <v>674369</v>
      </c>
      <c r="BL777" s="12">
        <f t="shared" si="2188"/>
        <v>0</v>
      </c>
      <c r="BM777" s="12">
        <f t="shared" si="2188"/>
        <v>0</v>
      </c>
      <c r="BN777" s="12">
        <f t="shared" si="2188"/>
        <v>0</v>
      </c>
      <c r="BO777" s="12">
        <f t="shared" si="2188"/>
        <v>0</v>
      </c>
      <c r="BP777" s="12">
        <f t="shared" si="2188"/>
        <v>0</v>
      </c>
      <c r="BQ777" s="12">
        <f t="shared" si="2188"/>
        <v>0</v>
      </c>
      <c r="BR777" s="12">
        <v>674369</v>
      </c>
      <c r="BS777" s="12">
        <v>0</v>
      </c>
      <c r="BT777" s="12">
        <f t="shared" ref="BT777:BZ777" si="2190">SUM(BT778,BT782,BT785)</f>
        <v>10000200</v>
      </c>
      <c r="BU777" s="12">
        <f t="shared" si="2190"/>
        <v>2475200</v>
      </c>
      <c r="BV777" s="12">
        <f t="shared" si="2190"/>
        <v>760000</v>
      </c>
      <c r="BW777" s="12">
        <f t="shared" si="2190"/>
        <v>250000</v>
      </c>
      <c r="BX777" s="12">
        <f t="shared" si="2190"/>
        <v>0</v>
      </c>
      <c r="BY777" s="12">
        <f t="shared" si="2190"/>
        <v>0</v>
      </c>
      <c r="BZ777" s="12">
        <f t="shared" si="2190"/>
        <v>250000</v>
      </c>
      <c r="CA777" s="12">
        <f t="shared" si="2087"/>
        <v>1010000</v>
      </c>
      <c r="CB777" s="124">
        <f t="shared" si="2098"/>
        <v>40.804783451842276</v>
      </c>
    </row>
    <row r="778" spans="1:80" x14ac:dyDescent="0.25">
      <c r="A778" s="1" t="s">
        <v>244</v>
      </c>
      <c r="B778" s="1" t="s">
        <v>3</v>
      </c>
      <c r="C778" s="1" t="s">
        <v>28</v>
      </c>
      <c r="D778" s="82" t="s">
        <v>364</v>
      </c>
      <c r="E778" s="82" t="s">
        <v>282</v>
      </c>
      <c r="F778" s="79" t="s">
        <v>1</v>
      </c>
      <c r="G778" s="13" t="s">
        <v>1</v>
      </c>
      <c r="H778" s="2" t="s">
        <v>283</v>
      </c>
      <c r="I778" s="12">
        <f>SUM(I779:I780)</f>
        <v>1400100</v>
      </c>
      <c r="J778" s="12">
        <f t="shared" ref="J778:Q778" si="2191">SUM(J779:J781)</f>
        <v>2400100</v>
      </c>
      <c r="K778" s="12">
        <f t="shared" si="2191"/>
        <v>400100</v>
      </c>
      <c r="L778" s="12">
        <f t="shared" si="2191"/>
        <v>0</v>
      </c>
      <c r="M778" s="12">
        <f t="shared" si="2191"/>
        <v>0</v>
      </c>
      <c r="N778" s="12">
        <f t="shared" si="2191"/>
        <v>0</v>
      </c>
      <c r="O778" s="12">
        <f t="shared" si="2191"/>
        <v>0</v>
      </c>
      <c r="P778" s="12">
        <f t="shared" si="2191"/>
        <v>0</v>
      </c>
      <c r="Q778" s="12">
        <f t="shared" si="2191"/>
        <v>2000000</v>
      </c>
      <c r="R778" s="12">
        <f t="shared" ref="R778:AG778" si="2192">SUM(R779:R781)</f>
        <v>0</v>
      </c>
      <c r="S778" s="12">
        <f t="shared" si="2192"/>
        <v>0</v>
      </c>
      <c r="T778" s="12">
        <f t="shared" si="2192"/>
        <v>0</v>
      </c>
      <c r="U778" s="12">
        <f t="shared" si="2192"/>
        <v>0</v>
      </c>
      <c r="V778" s="12">
        <f t="shared" si="2192"/>
        <v>0</v>
      </c>
      <c r="W778" s="12">
        <f t="shared" si="2192"/>
        <v>0</v>
      </c>
      <c r="X778" s="12">
        <f t="shared" ref="X778" si="2193">SUM(X779:X781)</f>
        <v>0</v>
      </c>
      <c r="Y778" s="12">
        <f t="shared" si="2192"/>
        <v>0</v>
      </c>
      <c r="Z778" s="12">
        <f t="shared" si="2192"/>
        <v>0</v>
      </c>
      <c r="AA778" s="12">
        <f t="shared" si="2192"/>
        <v>0</v>
      </c>
      <c r="AB778" s="12">
        <f t="shared" si="2192"/>
        <v>0</v>
      </c>
      <c r="AC778" s="12">
        <f t="shared" si="2192"/>
        <v>0</v>
      </c>
      <c r="AD778" s="12">
        <f t="shared" si="2192"/>
        <v>0</v>
      </c>
      <c r="AE778" s="12">
        <f t="shared" si="2192"/>
        <v>0</v>
      </c>
      <c r="AF778" s="12">
        <f t="shared" si="2192"/>
        <v>0</v>
      </c>
      <c r="AG778" s="12">
        <f t="shared" si="2192"/>
        <v>0</v>
      </c>
      <c r="AH778" s="12">
        <v>0</v>
      </c>
      <c r="AI778" s="12">
        <v>0</v>
      </c>
      <c r="AJ778" s="12">
        <f t="shared" ref="AJ778:AY778" si="2194">SUM(AJ779:AJ781)</f>
        <v>0</v>
      </c>
      <c r="AK778" s="12">
        <f t="shared" si="2194"/>
        <v>0</v>
      </c>
      <c r="AL778" s="12">
        <f t="shared" si="2194"/>
        <v>0</v>
      </c>
      <c r="AM778" s="12">
        <f t="shared" si="2194"/>
        <v>0</v>
      </c>
      <c r="AN778" s="12">
        <f t="shared" si="2194"/>
        <v>0</v>
      </c>
      <c r="AO778" s="12">
        <f t="shared" si="2194"/>
        <v>0</v>
      </c>
      <c r="AP778" s="12">
        <f t="shared" ref="AP778" si="2195">SUM(AP779:AP781)</f>
        <v>0</v>
      </c>
      <c r="AQ778" s="12">
        <f t="shared" si="2194"/>
        <v>0</v>
      </c>
      <c r="AR778" s="12">
        <f t="shared" si="2194"/>
        <v>0</v>
      </c>
      <c r="AS778" s="12">
        <f t="shared" si="2194"/>
        <v>0</v>
      </c>
      <c r="AT778" s="12">
        <f t="shared" si="2194"/>
        <v>0</v>
      </c>
      <c r="AU778" s="12">
        <f t="shared" si="2194"/>
        <v>0</v>
      </c>
      <c r="AV778" s="12">
        <f t="shared" si="2194"/>
        <v>0</v>
      </c>
      <c r="AW778" s="12">
        <f t="shared" si="2194"/>
        <v>0</v>
      </c>
      <c r="AX778" s="12">
        <f t="shared" si="2194"/>
        <v>0</v>
      </c>
      <c r="AY778" s="12">
        <f t="shared" si="2194"/>
        <v>0</v>
      </c>
      <c r="AZ778" s="12">
        <v>0</v>
      </c>
      <c r="BA778" s="12">
        <v>0</v>
      </c>
      <c r="BB778" s="12">
        <f t="shared" ref="BB778:BQ778" si="2196">SUM(BB779:BB781)</f>
        <v>0</v>
      </c>
      <c r="BC778" s="12">
        <f t="shared" si="2196"/>
        <v>0</v>
      </c>
      <c r="BD778" s="12">
        <f t="shared" si="2196"/>
        <v>0</v>
      </c>
      <c r="BE778" s="12">
        <f t="shared" si="2196"/>
        <v>0</v>
      </c>
      <c r="BF778" s="12">
        <f t="shared" si="2196"/>
        <v>0</v>
      </c>
      <c r="BG778" s="12">
        <f t="shared" si="2196"/>
        <v>0</v>
      </c>
      <c r="BH778" s="12">
        <f t="shared" ref="BH778" si="2197">SUM(BH779:BH781)</f>
        <v>0</v>
      </c>
      <c r="BI778" s="12">
        <f t="shared" si="2196"/>
        <v>0</v>
      </c>
      <c r="BJ778" s="12">
        <f t="shared" si="2196"/>
        <v>0</v>
      </c>
      <c r="BK778" s="12">
        <f t="shared" si="2196"/>
        <v>0</v>
      </c>
      <c r="BL778" s="12">
        <f t="shared" si="2196"/>
        <v>0</v>
      </c>
      <c r="BM778" s="12">
        <f t="shared" si="2196"/>
        <v>0</v>
      </c>
      <c r="BN778" s="12">
        <f t="shared" si="2196"/>
        <v>0</v>
      </c>
      <c r="BO778" s="12">
        <f t="shared" si="2196"/>
        <v>0</v>
      </c>
      <c r="BP778" s="12">
        <f t="shared" si="2196"/>
        <v>0</v>
      </c>
      <c r="BQ778" s="12">
        <f t="shared" si="2196"/>
        <v>0</v>
      </c>
      <c r="BR778" s="12">
        <v>0</v>
      </c>
      <c r="BS778" s="12">
        <v>0</v>
      </c>
      <c r="BT778" s="12">
        <f t="shared" ref="BT778:BZ778" si="2198">SUM(BT779:BT781)</f>
        <v>4800100</v>
      </c>
      <c r="BU778" s="12">
        <f t="shared" si="2198"/>
        <v>775100</v>
      </c>
      <c r="BV778" s="12">
        <f t="shared" si="2198"/>
        <v>110000</v>
      </c>
      <c r="BW778" s="12">
        <f t="shared" si="2198"/>
        <v>0</v>
      </c>
      <c r="BX778" s="12">
        <f t="shared" si="2198"/>
        <v>0</v>
      </c>
      <c r="BY778" s="12">
        <f t="shared" si="2198"/>
        <v>0</v>
      </c>
      <c r="BZ778" s="12">
        <f t="shared" si="2198"/>
        <v>0</v>
      </c>
      <c r="CA778" s="12">
        <f t="shared" si="2087"/>
        <v>110000</v>
      </c>
      <c r="CB778" s="124">
        <f t="shared" si="2098"/>
        <v>14.191717197780932</v>
      </c>
    </row>
    <row r="779" spans="1:80" x14ac:dyDescent="0.25">
      <c r="A779" s="4" t="s">
        <v>244</v>
      </c>
      <c r="B779" s="4" t="s">
        <v>3</v>
      </c>
      <c r="C779" s="4" t="s">
        <v>28</v>
      </c>
      <c r="D779" s="79" t="s">
        <v>364</v>
      </c>
      <c r="E779" s="89">
        <v>6151</v>
      </c>
      <c r="F779" s="79" t="s">
        <v>396</v>
      </c>
      <c r="G779" s="74" t="s">
        <v>1910</v>
      </c>
      <c r="H779" s="13" t="s">
        <v>285</v>
      </c>
      <c r="I779" s="14">
        <v>100</v>
      </c>
      <c r="J779" s="14">
        <f t="shared" si="2086"/>
        <v>100</v>
      </c>
      <c r="K779" s="14">
        <v>100</v>
      </c>
      <c r="L779" s="14">
        <f t="shared" si="2089"/>
        <v>0</v>
      </c>
      <c r="M779" s="14">
        <v>0</v>
      </c>
      <c r="N779" s="14">
        <v>0</v>
      </c>
      <c r="O779" s="14">
        <v>0</v>
      </c>
      <c r="P779" s="14">
        <v>0</v>
      </c>
      <c r="Q779" s="14">
        <v>0</v>
      </c>
      <c r="R779" s="14">
        <v>0</v>
      </c>
      <c r="S779" s="14"/>
      <c r="T779" s="14"/>
      <c r="U779" s="14"/>
      <c r="V779" s="14"/>
      <c r="W779" s="14"/>
      <c r="X779" s="14">
        <f t="shared" si="2110"/>
        <v>0</v>
      </c>
      <c r="Y779" s="14"/>
      <c r="Z779" s="14"/>
      <c r="AA779" s="14"/>
      <c r="AB779" s="14"/>
      <c r="AC779" s="14"/>
      <c r="AD779" s="14"/>
      <c r="AE779" s="14"/>
      <c r="AF779" s="14"/>
      <c r="AG779" s="14"/>
      <c r="AH779" s="14">
        <v>0</v>
      </c>
      <c r="AI779" s="14">
        <v>0</v>
      </c>
      <c r="AJ779" s="14">
        <v>0</v>
      </c>
      <c r="AK779" s="14"/>
      <c r="AL779" s="14"/>
      <c r="AM779" s="14"/>
      <c r="AN779" s="14"/>
      <c r="AO779" s="14"/>
      <c r="AP779" s="14">
        <f t="shared" si="2111"/>
        <v>0</v>
      </c>
      <c r="AQ779" s="14"/>
      <c r="AR779" s="14"/>
      <c r="AS779" s="14"/>
      <c r="AT779" s="14"/>
      <c r="AU779" s="14"/>
      <c r="AV779" s="14"/>
      <c r="AW779" s="14"/>
      <c r="AX779" s="14"/>
      <c r="AY779" s="14"/>
      <c r="AZ779" s="14">
        <v>0</v>
      </c>
      <c r="BA779" s="14">
        <v>0</v>
      </c>
      <c r="BB779" s="14">
        <v>0</v>
      </c>
      <c r="BC779" s="14"/>
      <c r="BD779" s="14"/>
      <c r="BE779" s="14"/>
      <c r="BF779" s="14"/>
      <c r="BG779" s="14"/>
      <c r="BH779" s="14">
        <f t="shared" si="2112"/>
        <v>0</v>
      </c>
      <c r="BI779" s="14"/>
      <c r="BJ779" s="14"/>
      <c r="BK779" s="14"/>
      <c r="BL779" s="14"/>
      <c r="BM779" s="14"/>
      <c r="BN779" s="14"/>
      <c r="BO779" s="14"/>
      <c r="BP779" s="14"/>
      <c r="BQ779" s="14"/>
      <c r="BR779" s="14">
        <v>0</v>
      </c>
      <c r="BS779" s="14">
        <v>0</v>
      </c>
      <c r="BT779" s="14">
        <v>100</v>
      </c>
      <c r="BU779" s="14">
        <v>100</v>
      </c>
      <c r="BV779" s="14">
        <v>0</v>
      </c>
      <c r="BW779" s="14">
        <f t="shared" ref="BW779:BW841" si="2199">BX779+BY779+BZ779</f>
        <v>0</v>
      </c>
      <c r="BX779" s="14">
        <v>0</v>
      </c>
      <c r="BY779" s="14">
        <v>0</v>
      </c>
      <c r="BZ779" s="14">
        <v>0</v>
      </c>
      <c r="CA779" s="14">
        <f t="shared" si="2087"/>
        <v>0</v>
      </c>
      <c r="CB779" s="122">
        <f t="shared" si="2098"/>
        <v>0</v>
      </c>
    </row>
    <row r="780" spans="1:80" x14ac:dyDescent="0.25">
      <c r="A780" s="4" t="s">
        <v>244</v>
      </c>
      <c r="B780" s="4" t="s">
        <v>3</v>
      </c>
      <c r="C780" s="4" t="s">
        <v>28</v>
      </c>
      <c r="D780" s="79" t="s">
        <v>364</v>
      </c>
      <c r="E780" s="89">
        <v>6151</v>
      </c>
      <c r="F780" s="79" t="s">
        <v>397</v>
      </c>
      <c r="G780" s="74" t="s">
        <v>1903</v>
      </c>
      <c r="H780" s="13" t="s">
        <v>398</v>
      </c>
      <c r="I780" s="14">
        <v>1400000</v>
      </c>
      <c r="J780" s="14">
        <f t="shared" si="2086"/>
        <v>2400000</v>
      </c>
      <c r="K780" s="14">
        <v>400000</v>
      </c>
      <c r="L780" s="14">
        <f t="shared" si="2089"/>
        <v>0</v>
      </c>
      <c r="M780" s="14">
        <v>0</v>
      </c>
      <c r="N780" s="14">
        <v>0</v>
      </c>
      <c r="O780" s="14">
        <v>0</v>
      </c>
      <c r="P780" s="14">
        <v>0</v>
      </c>
      <c r="Q780" s="14">
        <v>2000000</v>
      </c>
      <c r="R780" s="14">
        <v>0</v>
      </c>
      <c r="S780" s="14"/>
      <c r="T780" s="14"/>
      <c r="U780" s="14"/>
      <c r="V780" s="14"/>
      <c r="W780" s="14"/>
      <c r="X780" s="14">
        <f t="shared" si="2110"/>
        <v>0</v>
      </c>
      <c r="Y780" s="14"/>
      <c r="Z780" s="14"/>
      <c r="AA780" s="14"/>
      <c r="AB780" s="14"/>
      <c r="AC780" s="14"/>
      <c r="AD780" s="14"/>
      <c r="AE780" s="14"/>
      <c r="AF780" s="14"/>
      <c r="AG780" s="14"/>
      <c r="AH780" s="14">
        <v>0</v>
      </c>
      <c r="AI780" s="14">
        <v>0</v>
      </c>
      <c r="AJ780" s="14">
        <v>0</v>
      </c>
      <c r="AK780" s="14"/>
      <c r="AL780" s="14"/>
      <c r="AM780" s="14"/>
      <c r="AN780" s="14"/>
      <c r="AO780" s="14"/>
      <c r="AP780" s="14">
        <f t="shared" si="2111"/>
        <v>0</v>
      </c>
      <c r="AQ780" s="14"/>
      <c r="AR780" s="14"/>
      <c r="AS780" s="14"/>
      <c r="AT780" s="14"/>
      <c r="AU780" s="14"/>
      <c r="AV780" s="14"/>
      <c r="AW780" s="14"/>
      <c r="AX780" s="14"/>
      <c r="AY780" s="14"/>
      <c r="AZ780" s="14">
        <v>0</v>
      </c>
      <c r="BA780" s="14">
        <v>0</v>
      </c>
      <c r="BB780" s="14">
        <v>0</v>
      </c>
      <c r="BC780" s="14"/>
      <c r="BD780" s="14"/>
      <c r="BE780" s="14"/>
      <c r="BF780" s="14"/>
      <c r="BG780" s="14"/>
      <c r="BH780" s="14">
        <f t="shared" si="2112"/>
        <v>0</v>
      </c>
      <c r="BI780" s="14"/>
      <c r="BJ780" s="14"/>
      <c r="BK780" s="14"/>
      <c r="BL780" s="14"/>
      <c r="BM780" s="14"/>
      <c r="BN780" s="14"/>
      <c r="BO780" s="14"/>
      <c r="BP780" s="14"/>
      <c r="BQ780" s="14"/>
      <c r="BR780" s="14">
        <v>0</v>
      </c>
      <c r="BS780" s="14">
        <v>0</v>
      </c>
      <c r="BT780" s="14">
        <v>2800000</v>
      </c>
      <c r="BU780" s="14">
        <v>775000</v>
      </c>
      <c r="BV780" s="14">
        <v>110000</v>
      </c>
      <c r="BW780" s="14">
        <f t="shared" si="2199"/>
        <v>0</v>
      </c>
      <c r="BX780" s="14">
        <v>0</v>
      </c>
      <c r="BY780" s="14">
        <v>0</v>
      </c>
      <c r="BZ780" s="14">
        <v>0</v>
      </c>
      <c r="CA780" s="14">
        <f t="shared" si="2087"/>
        <v>110000</v>
      </c>
      <c r="CB780" s="122">
        <f t="shared" si="2098"/>
        <v>14.193548387096774</v>
      </c>
    </row>
    <row r="781" spans="1:80" x14ac:dyDescent="0.25">
      <c r="A781" s="4" t="s">
        <v>244</v>
      </c>
      <c r="B781" s="4" t="s">
        <v>3</v>
      </c>
      <c r="C781" s="4" t="s">
        <v>28</v>
      </c>
      <c r="D781" s="79" t="s">
        <v>364</v>
      </c>
      <c r="E781" s="89">
        <v>6151</v>
      </c>
      <c r="F781" s="79" t="s">
        <v>1864</v>
      </c>
      <c r="G781" s="74" t="s">
        <v>1910</v>
      </c>
      <c r="H781" s="13" t="s">
        <v>1812</v>
      </c>
      <c r="I781" s="14"/>
      <c r="J781" s="14">
        <f t="shared" si="2086"/>
        <v>0</v>
      </c>
      <c r="K781" s="14"/>
      <c r="L781" s="14"/>
      <c r="M781" s="14"/>
      <c r="N781" s="14"/>
      <c r="O781" s="14"/>
      <c r="P781" s="14"/>
      <c r="Q781" s="14"/>
      <c r="R781" s="14">
        <v>0</v>
      </c>
      <c r="S781" s="14"/>
      <c r="T781" s="14"/>
      <c r="U781" s="14"/>
      <c r="V781" s="14"/>
      <c r="W781" s="14"/>
      <c r="X781" s="14">
        <f t="shared" si="2110"/>
        <v>0</v>
      </c>
      <c r="Y781" s="14"/>
      <c r="Z781" s="14"/>
      <c r="AA781" s="14"/>
      <c r="AB781" s="14"/>
      <c r="AC781" s="14"/>
      <c r="AD781" s="14"/>
      <c r="AE781" s="14"/>
      <c r="AF781" s="14"/>
      <c r="AG781" s="14"/>
      <c r="AH781" s="14">
        <v>0</v>
      </c>
      <c r="AI781" s="14">
        <v>0</v>
      </c>
      <c r="AJ781" s="14">
        <v>0</v>
      </c>
      <c r="AK781" s="14"/>
      <c r="AL781" s="14"/>
      <c r="AM781" s="14"/>
      <c r="AN781" s="14"/>
      <c r="AO781" s="14"/>
      <c r="AP781" s="14">
        <f t="shared" si="2111"/>
        <v>0</v>
      </c>
      <c r="AQ781" s="14"/>
      <c r="AR781" s="14"/>
      <c r="AS781" s="14"/>
      <c r="AT781" s="14"/>
      <c r="AU781" s="14"/>
      <c r="AV781" s="14"/>
      <c r="AW781" s="14"/>
      <c r="AX781" s="14"/>
      <c r="AY781" s="14"/>
      <c r="AZ781" s="14">
        <v>0</v>
      </c>
      <c r="BA781" s="14">
        <v>0</v>
      </c>
      <c r="BB781" s="14">
        <v>0</v>
      </c>
      <c r="BC781" s="14"/>
      <c r="BD781" s="14"/>
      <c r="BE781" s="14"/>
      <c r="BF781" s="14"/>
      <c r="BG781" s="14"/>
      <c r="BH781" s="14">
        <f t="shared" si="2112"/>
        <v>0</v>
      </c>
      <c r="BI781" s="14"/>
      <c r="BJ781" s="14"/>
      <c r="BK781" s="14"/>
      <c r="BL781" s="14"/>
      <c r="BM781" s="14"/>
      <c r="BN781" s="14"/>
      <c r="BO781" s="14"/>
      <c r="BP781" s="14"/>
      <c r="BQ781" s="14"/>
      <c r="BR781" s="14">
        <v>0</v>
      </c>
      <c r="BS781" s="14">
        <v>0</v>
      </c>
      <c r="BT781" s="14">
        <v>2000000</v>
      </c>
      <c r="BU781" s="14">
        <v>0</v>
      </c>
      <c r="BV781" s="14">
        <v>0</v>
      </c>
      <c r="BW781" s="14">
        <f t="shared" si="2199"/>
        <v>0</v>
      </c>
      <c r="BX781" s="14">
        <v>0</v>
      </c>
      <c r="BY781" s="14">
        <v>0</v>
      </c>
      <c r="BZ781" s="14">
        <v>0</v>
      </c>
      <c r="CA781" s="14">
        <f t="shared" si="2087"/>
        <v>0</v>
      </c>
      <c r="CB781" s="122" t="str">
        <f t="shared" si="2098"/>
        <v>-</v>
      </c>
    </row>
    <row r="782" spans="1:80" x14ac:dyDescent="0.25">
      <c r="A782" s="1" t="s">
        <v>244</v>
      </c>
      <c r="B782" s="1" t="s">
        <v>3</v>
      </c>
      <c r="C782" s="1" t="s">
        <v>28</v>
      </c>
      <c r="D782" s="82" t="s">
        <v>364</v>
      </c>
      <c r="E782" s="82" t="s">
        <v>399</v>
      </c>
      <c r="F782" s="79" t="s">
        <v>1</v>
      </c>
      <c r="G782" s="13" t="s">
        <v>1</v>
      </c>
      <c r="H782" s="2" t="s">
        <v>400</v>
      </c>
      <c r="I782" s="12">
        <f>SUM(I783:I784)</f>
        <v>4700100</v>
      </c>
      <c r="J782" s="12">
        <f t="shared" si="2086"/>
        <v>3850100</v>
      </c>
      <c r="K782" s="12">
        <f t="shared" ref="K782" si="2200">SUM(K783:K784)</f>
        <v>350100</v>
      </c>
      <c r="L782" s="12">
        <f t="shared" si="2089"/>
        <v>0</v>
      </c>
      <c r="M782" s="12">
        <f t="shared" ref="M782:Q782" si="2201">SUM(M783:M784)</f>
        <v>0</v>
      </c>
      <c r="N782" s="12">
        <f t="shared" si="2201"/>
        <v>0</v>
      </c>
      <c r="O782" s="12">
        <f t="shared" si="2201"/>
        <v>0</v>
      </c>
      <c r="P782" s="12">
        <f t="shared" si="2201"/>
        <v>0</v>
      </c>
      <c r="Q782" s="12">
        <f t="shared" si="2201"/>
        <v>3500000</v>
      </c>
      <c r="R782" s="12">
        <f t="shared" ref="R782:AG782" si="2202">SUM(R783:R784)</f>
        <v>0</v>
      </c>
      <c r="S782" s="12">
        <f t="shared" si="2202"/>
        <v>0</v>
      </c>
      <c r="T782" s="12">
        <f t="shared" si="2202"/>
        <v>0</v>
      </c>
      <c r="U782" s="12">
        <f t="shared" si="2202"/>
        <v>0</v>
      </c>
      <c r="V782" s="12">
        <f t="shared" si="2202"/>
        <v>0</v>
      </c>
      <c r="W782" s="12">
        <f t="shared" si="2202"/>
        <v>0</v>
      </c>
      <c r="X782" s="12">
        <f t="shared" si="2202"/>
        <v>0</v>
      </c>
      <c r="Y782" s="12">
        <f t="shared" si="2202"/>
        <v>0</v>
      </c>
      <c r="Z782" s="12">
        <f t="shared" si="2202"/>
        <v>0</v>
      </c>
      <c r="AA782" s="12">
        <f t="shared" si="2202"/>
        <v>0</v>
      </c>
      <c r="AB782" s="12">
        <f t="shared" si="2202"/>
        <v>0</v>
      </c>
      <c r="AC782" s="12">
        <f t="shared" si="2202"/>
        <v>0</v>
      </c>
      <c r="AD782" s="12">
        <f t="shared" si="2202"/>
        <v>0</v>
      </c>
      <c r="AE782" s="12">
        <f t="shared" si="2202"/>
        <v>0</v>
      </c>
      <c r="AF782" s="12">
        <f t="shared" si="2202"/>
        <v>0</v>
      </c>
      <c r="AG782" s="12">
        <f t="shared" si="2202"/>
        <v>0</v>
      </c>
      <c r="AH782" s="12">
        <v>0</v>
      </c>
      <c r="AI782" s="12">
        <v>0</v>
      </c>
      <c r="AJ782" s="12">
        <f t="shared" ref="AJ782:AY782" si="2203">SUM(AJ783:AJ784)</f>
        <v>0</v>
      </c>
      <c r="AK782" s="12">
        <f t="shared" si="2203"/>
        <v>0</v>
      </c>
      <c r="AL782" s="12">
        <f t="shared" si="2203"/>
        <v>0</v>
      </c>
      <c r="AM782" s="12">
        <f t="shared" si="2203"/>
        <v>0</v>
      </c>
      <c r="AN782" s="12">
        <f t="shared" si="2203"/>
        <v>0</v>
      </c>
      <c r="AO782" s="12">
        <f t="shared" si="2203"/>
        <v>0</v>
      </c>
      <c r="AP782" s="12">
        <f t="shared" si="2203"/>
        <v>0</v>
      </c>
      <c r="AQ782" s="12">
        <f t="shared" si="2203"/>
        <v>0</v>
      </c>
      <c r="AR782" s="12">
        <f t="shared" si="2203"/>
        <v>0</v>
      </c>
      <c r="AS782" s="12">
        <f t="shared" si="2203"/>
        <v>0</v>
      </c>
      <c r="AT782" s="12">
        <f t="shared" si="2203"/>
        <v>0</v>
      </c>
      <c r="AU782" s="12">
        <f t="shared" si="2203"/>
        <v>0</v>
      </c>
      <c r="AV782" s="12">
        <f t="shared" si="2203"/>
        <v>0</v>
      </c>
      <c r="AW782" s="12">
        <f t="shared" si="2203"/>
        <v>0</v>
      </c>
      <c r="AX782" s="12">
        <f t="shared" si="2203"/>
        <v>0</v>
      </c>
      <c r="AY782" s="12">
        <f t="shared" si="2203"/>
        <v>0</v>
      </c>
      <c r="AZ782" s="12">
        <v>0</v>
      </c>
      <c r="BA782" s="12">
        <v>0</v>
      </c>
      <c r="BB782" s="12">
        <f t="shared" ref="BB782:BQ782" si="2204">SUM(BB783:BB784)</f>
        <v>0</v>
      </c>
      <c r="BC782" s="12">
        <f t="shared" si="2204"/>
        <v>674369</v>
      </c>
      <c r="BD782" s="12">
        <f t="shared" si="2204"/>
        <v>0</v>
      </c>
      <c r="BE782" s="12">
        <f t="shared" si="2204"/>
        <v>0</v>
      </c>
      <c r="BF782" s="12">
        <f t="shared" si="2204"/>
        <v>0</v>
      </c>
      <c r="BG782" s="12">
        <f t="shared" si="2204"/>
        <v>0</v>
      </c>
      <c r="BH782" s="12">
        <f t="shared" si="2204"/>
        <v>674369</v>
      </c>
      <c r="BI782" s="12">
        <f t="shared" si="2204"/>
        <v>0</v>
      </c>
      <c r="BJ782" s="12">
        <f t="shared" si="2204"/>
        <v>0</v>
      </c>
      <c r="BK782" s="12">
        <f t="shared" si="2204"/>
        <v>674369</v>
      </c>
      <c r="BL782" s="12">
        <f t="shared" si="2204"/>
        <v>0</v>
      </c>
      <c r="BM782" s="12">
        <f t="shared" si="2204"/>
        <v>0</v>
      </c>
      <c r="BN782" s="12">
        <f t="shared" si="2204"/>
        <v>0</v>
      </c>
      <c r="BO782" s="12">
        <f t="shared" si="2204"/>
        <v>0</v>
      </c>
      <c r="BP782" s="12">
        <f t="shared" si="2204"/>
        <v>0</v>
      </c>
      <c r="BQ782" s="12">
        <f t="shared" si="2204"/>
        <v>0</v>
      </c>
      <c r="BR782" s="12">
        <v>674369</v>
      </c>
      <c r="BS782" s="12">
        <v>0</v>
      </c>
      <c r="BT782" s="12">
        <f t="shared" ref="BT782:BZ782" si="2205">SUM(BT783:BT784)</f>
        <v>5200100</v>
      </c>
      <c r="BU782" s="12">
        <f t="shared" si="2205"/>
        <v>1700100</v>
      </c>
      <c r="BV782" s="12">
        <f t="shared" si="2205"/>
        <v>650000</v>
      </c>
      <c r="BW782" s="12">
        <f t="shared" si="2205"/>
        <v>250000</v>
      </c>
      <c r="BX782" s="12">
        <f t="shared" si="2205"/>
        <v>0</v>
      </c>
      <c r="BY782" s="12">
        <f t="shared" si="2205"/>
        <v>0</v>
      </c>
      <c r="BZ782" s="12">
        <f t="shared" si="2205"/>
        <v>250000</v>
      </c>
      <c r="CA782" s="12">
        <f t="shared" si="2087"/>
        <v>900000</v>
      </c>
      <c r="CB782" s="124">
        <f t="shared" si="2098"/>
        <v>52.938062466913713</v>
      </c>
    </row>
    <row r="783" spans="1:80" x14ac:dyDescent="0.25">
      <c r="A783" s="4" t="s">
        <v>244</v>
      </c>
      <c r="B783" s="4" t="s">
        <v>3</v>
      </c>
      <c r="C783" s="4" t="s">
        <v>28</v>
      </c>
      <c r="D783" s="79" t="s">
        <v>364</v>
      </c>
      <c r="E783" s="89">
        <v>6152</v>
      </c>
      <c r="F783" s="79" t="s">
        <v>401</v>
      </c>
      <c r="G783" s="74" t="s">
        <v>1910</v>
      </c>
      <c r="H783" s="13" t="s">
        <v>402</v>
      </c>
      <c r="I783" s="14">
        <v>2000100</v>
      </c>
      <c r="J783" s="14">
        <f t="shared" si="2086"/>
        <v>2500100</v>
      </c>
      <c r="K783" s="14">
        <v>100</v>
      </c>
      <c r="L783" s="14">
        <f t="shared" si="2089"/>
        <v>0</v>
      </c>
      <c r="M783" s="14">
        <v>0</v>
      </c>
      <c r="N783" s="14">
        <v>0</v>
      </c>
      <c r="O783" s="14">
        <v>0</v>
      </c>
      <c r="P783" s="14">
        <v>0</v>
      </c>
      <c r="Q783" s="14">
        <v>2500000</v>
      </c>
      <c r="R783" s="14">
        <v>0</v>
      </c>
      <c r="S783" s="14"/>
      <c r="T783" s="14"/>
      <c r="U783" s="14"/>
      <c r="V783" s="14"/>
      <c r="W783" s="14"/>
      <c r="X783" s="14">
        <f t="shared" si="2110"/>
        <v>0</v>
      </c>
      <c r="Y783" s="14"/>
      <c r="Z783" s="14"/>
      <c r="AA783" s="14"/>
      <c r="AB783" s="14"/>
      <c r="AC783" s="14"/>
      <c r="AD783" s="14"/>
      <c r="AE783" s="14"/>
      <c r="AF783" s="14"/>
      <c r="AG783" s="14"/>
      <c r="AH783" s="14">
        <v>0</v>
      </c>
      <c r="AI783" s="14">
        <v>0</v>
      </c>
      <c r="AJ783" s="14">
        <v>0</v>
      </c>
      <c r="AK783" s="14"/>
      <c r="AL783" s="14"/>
      <c r="AM783" s="14"/>
      <c r="AN783" s="14"/>
      <c r="AO783" s="14"/>
      <c r="AP783" s="14">
        <f t="shared" si="2111"/>
        <v>0</v>
      </c>
      <c r="AQ783" s="14"/>
      <c r="AR783" s="14"/>
      <c r="AS783" s="14"/>
      <c r="AT783" s="14"/>
      <c r="AU783" s="14"/>
      <c r="AV783" s="14"/>
      <c r="AW783" s="14"/>
      <c r="AX783" s="14"/>
      <c r="AY783" s="14"/>
      <c r="AZ783" s="14">
        <v>0</v>
      </c>
      <c r="BA783" s="14">
        <v>0</v>
      </c>
      <c r="BB783" s="14">
        <v>0</v>
      </c>
      <c r="BC783" s="14"/>
      <c r="BD783" s="14"/>
      <c r="BE783" s="14"/>
      <c r="BF783" s="14"/>
      <c r="BG783" s="14"/>
      <c r="BH783" s="14">
        <f t="shared" si="2112"/>
        <v>0</v>
      </c>
      <c r="BI783" s="14"/>
      <c r="BJ783" s="14"/>
      <c r="BK783" s="14"/>
      <c r="BL783" s="14"/>
      <c r="BM783" s="14"/>
      <c r="BN783" s="14"/>
      <c r="BO783" s="14"/>
      <c r="BP783" s="14"/>
      <c r="BQ783" s="14"/>
      <c r="BR783" s="14">
        <v>0</v>
      </c>
      <c r="BS783" s="14">
        <v>0</v>
      </c>
      <c r="BT783" s="14">
        <v>2500100</v>
      </c>
      <c r="BU783" s="14">
        <v>100</v>
      </c>
      <c r="BV783" s="14">
        <v>0</v>
      </c>
      <c r="BW783" s="14">
        <f t="shared" si="2199"/>
        <v>0</v>
      </c>
      <c r="BX783" s="14">
        <v>0</v>
      </c>
      <c r="BY783" s="14">
        <v>0</v>
      </c>
      <c r="BZ783" s="14">
        <v>0</v>
      </c>
      <c r="CA783" s="14">
        <f t="shared" si="2087"/>
        <v>0</v>
      </c>
      <c r="CB783" s="122">
        <f t="shared" si="2098"/>
        <v>0</v>
      </c>
    </row>
    <row r="784" spans="1:80" x14ac:dyDescent="0.25">
      <c r="A784" s="4" t="s">
        <v>244</v>
      </c>
      <c r="B784" s="4" t="s">
        <v>3</v>
      </c>
      <c r="C784" s="4" t="s">
        <v>28</v>
      </c>
      <c r="D784" s="79" t="s">
        <v>364</v>
      </c>
      <c r="E784" s="89">
        <v>6152</v>
      </c>
      <c r="F784" s="79" t="s">
        <v>403</v>
      </c>
      <c r="G784" s="74" t="s">
        <v>1910</v>
      </c>
      <c r="H784" s="13" t="s">
        <v>404</v>
      </c>
      <c r="I784" s="14">
        <v>2700000</v>
      </c>
      <c r="J784" s="14">
        <f t="shared" si="2086"/>
        <v>1350000</v>
      </c>
      <c r="K784" s="14">
        <v>350000</v>
      </c>
      <c r="L784" s="14">
        <f t="shared" si="2089"/>
        <v>0</v>
      </c>
      <c r="M784" s="14">
        <v>0</v>
      </c>
      <c r="N784" s="14">
        <v>0</v>
      </c>
      <c r="O784" s="14">
        <v>0</v>
      </c>
      <c r="P784" s="14">
        <v>0</v>
      </c>
      <c r="Q784" s="14">
        <v>1000000</v>
      </c>
      <c r="R784" s="14">
        <v>0</v>
      </c>
      <c r="S784" s="14"/>
      <c r="T784" s="14"/>
      <c r="U784" s="14"/>
      <c r="V784" s="14"/>
      <c r="W784" s="14"/>
      <c r="X784" s="14">
        <f t="shared" ref="X784:X846" si="2206">R784+S784+T784+U784+V784+W784</f>
        <v>0</v>
      </c>
      <c r="Y784" s="14"/>
      <c r="Z784" s="14"/>
      <c r="AA784" s="14"/>
      <c r="AB784" s="14"/>
      <c r="AC784" s="14"/>
      <c r="AD784" s="14"/>
      <c r="AE784" s="14"/>
      <c r="AF784" s="14"/>
      <c r="AG784" s="14"/>
      <c r="AH784" s="14">
        <v>0</v>
      </c>
      <c r="AI784" s="14">
        <v>0</v>
      </c>
      <c r="AJ784" s="14">
        <v>0</v>
      </c>
      <c r="AK784" s="14"/>
      <c r="AL784" s="14"/>
      <c r="AM784" s="14"/>
      <c r="AN784" s="14"/>
      <c r="AO784" s="14"/>
      <c r="AP784" s="14">
        <f t="shared" ref="AP784:AP846" si="2207">AJ784+AK784+AL784+AM784+AN784+AO784</f>
        <v>0</v>
      </c>
      <c r="AQ784" s="14"/>
      <c r="AR784" s="14"/>
      <c r="AS784" s="14"/>
      <c r="AT784" s="14"/>
      <c r="AU784" s="14"/>
      <c r="AV784" s="14"/>
      <c r="AW784" s="14"/>
      <c r="AX784" s="14"/>
      <c r="AY784" s="14"/>
      <c r="AZ784" s="14">
        <v>0</v>
      </c>
      <c r="BA784" s="14">
        <v>0</v>
      </c>
      <c r="BB784" s="14">
        <v>0</v>
      </c>
      <c r="BC784" s="14">
        <v>674369</v>
      </c>
      <c r="BD784" s="14"/>
      <c r="BE784" s="14"/>
      <c r="BF784" s="14"/>
      <c r="BG784" s="14"/>
      <c r="BH784" s="14">
        <f t="shared" ref="BH784:BH846" si="2208">BB784+BC784+BD784+BE784+BF784+BG784</f>
        <v>674369</v>
      </c>
      <c r="BI784" s="14"/>
      <c r="BJ784" s="14"/>
      <c r="BK784" s="14">
        <v>674369</v>
      </c>
      <c r="BL784" s="14"/>
      <c r="BM784" s="14"/>
      <c r="BN784" s="14"/>
      <c r="BO784" s="14"/>
      <c r="BP784" s="14"/>
      <c r="BQ784" s="14"/>
      <c r="BR784" s="14">
        <v>674369</v>
      </c>
      <c r="BS784" s="14">
        <v>0</v>
      </c>
      <c r="BT784" s="14">
        <v>2700000</v>
      </c>
      <c r="BU784" s="14">
        <v>1700000</v>
      </c>
      <c r="BV784" s="14">
        <v>650000</v>
      </c>
      <c r="BW784" s="14">
        <f t="shared" si="2199"/>
        <v>250000</v>
      </c>
      <c r="BX784" s="14"/>
      <c r="BY784" s="14"/>
      <c r="BZ784" s="14">
        <v>250000</v>
      </c>
      <c r="CA784" s="14">
        <f t="shared" si="2087"/>
        <v>900000</v>
      </c>
      <c r="CB784" s="122">
        <f t="shared" si="2098"/>
        <v>52.941176470588239</v>
      </c>
    </row>
    <row r="785" spans="1:80" x14ac:dyDescent="0.25">
      <c r="A785" s="1" t="s">
        <v>244</v>
      </c>
      <c r="B785" s="1" t="s">
        <v>3</v>
      </c>
      <c r="C785" s="1" t="s">
        <v>28</v>
      </c>
      <c r="D785" s="82" t="s">
        <v>364</v>
      </c>
      <c r="E785" s="82" t="s">
        <v>290</v>
      </c>
      <c r="F785" s="79" t="s">
        <v>1</v>
      </c>
      <c r="G785" s="13" t="s">
        <v>1</v>
      </c>
      <c r="H785" s="2" t="s">
        <v>291</v>
      </c>
      <c r="I785" s="12">
        <f>SUM(I786:I787)</f>
        <v>1300000</v>
      </c>
      <c r="J785" s="12">
        <f t="shared" si="2086"/>
        <v>0</v>
      </c>
      <c r="K785" s="12">
        <f t="shared" ref="K785" si="2209">SUM(K786:K787)</f>
        <v>0</v>
      </c>
      <c r="L785" s="12">
        <f t="shared" si="2089"/>
        <v>0</v>
      </c>
      <c r="M785" s="12">
        <f t="shared" ref="M785:Q785" si="2210">SUM(M786:M787)</f>
        <v>0</v>
      </c>
      <c r="N785" s="12">
        <f t="shared" si="2210"/>
        <v>0</v>
      </c>
      <c r="O785" s="12">
        <f t="shared" si="2210"/>
        <v>0</v>
      </c>
      <c r="P785" s="12">
        <f t="shared" si="2210"/>
        <v>0</v>
      </c>
      <c r="Q785" s="12">
        <f t="shared" si="2210"/>
        <v>0</v>
      </c>
      <c r="R785" s="12">
        <f t="shared" ref="R785:AG785" si="2211">SUM(R786:R787)</f>
        <v>0</v>
      </c>
      <c r="S785" s="12">
        <f t="shared" si="2211"/>
        <v>0</v>
      </c>
      <c r="T785" s="12">
        <f t="shared" si="2211"/>
        <v>0</v>
      </c>
      <c r="U785" s="12">
        <f t="shared" si="2211"/>
        <v>0</v>
      </c>
      <c r="V785" s="12">
        <f t="shared" si="2211"/>
        <v>0</v>
      </c>
      <c r="W785" s="12">
        <f t="shared" si="2211"/>
        <v>0</v>
      </c>
      <c r="X785" s="12">
        <f t="shared" si="2211"/>
        <v>0</v>
      </c>
      <c r="Y785" s="12">
        <f t="shared" si="2211"/>
        <v>0</v>
      </c>
      <c r="Z785" s="12">
        <f t="shared" si="2211"/>
        <v>0</v>
      </c>
      <c r="AA785" s="12">
        <f t="shared" si="2211"/>
        <v>0</v>
      </c>
      <c r="AB785" s="12">
        <f t="shared" si="2211"/>
        <v>0</v>
      </c>
      <c r="AC785" s="12">
        <f t="shared" si="2211"/>
        <v>0</v>
      </c>
      <c r="AD785" s="12">
        <f t="shared" si="2211"/>
        <v>0</v>
      </c>
      <c r="AE785" s="12">
        <f t="shared" si="2211"/>
        <v>0</v>
      </c>
      <c r="AF785" s="12">
        <f t="shared" si="2211"/>
        <v>0</v>
      </c>
      <c r="AG785" s="12">
        <f t="shared" si="2211"/>
        <v>0</v>
      </c>
      <c r="AH785" s="12">
        <v>0</v>
      </c>
      <c r="AI785" s="12">
        <v>0</v>
      </c>
      <c r="AJ785" s="12">
        <f t="shared" ref="AJ785:AY785" si="2212">SUM(AJ786:AJ787)</f>
        <v>0</v>
      </c>
      <c r="AK785" s="12">
        <f t="shared" si="2212"/>
        <v>0</v>
      </c>
      <c r="AL785" s="12">
        <f t="shared" si="2212"/>
        <v>0</v>
      </c>
      <c r="AM785" s="12">
        <f t="shared" si="2212"/>
        <v>0</v>
      </c>
      <c r="AN785" s="12">
        <f t="shared" si="2212"/>
        <v>0</v>
      </c>
      <c r="AO785" s="12">
        <f t="shared" si="2212"/>
        <v>0</v>
      </c>
      <c r="AP785" s="12">
        <f t="shared" si="2212"/>
        <v>0</v>
      </c>
      <c r="AQ785" s="12">
        <f t="shared" si="2212"/>
        <v>0</v>
      </c>
      <c r="AR785" s="12">
        <f t="shared" si="2212"/>
        <v>0</v>
      </c>
      <c r="AS785" s="12">
        <f t="shared" si="2212"/>
        <v>0</v>
      </c>
      <c r="AT785" s="12">
        <f t="shared" si="2212"/>
        <v>0</v>
      </c>
      <c r="AU785" s="12">
        <f t="shared" si="2212"/>
        <v>0</v>
      </c>
      <c r="AV785" s="12">
        <f t="shared" si="2212"/>
        <v>0</v>
      </c>
      <c r="AW785" s="12">
        <f t="shared" si="2212"/>
        <v>0</v>
      </c>
      <c r="AX785" s="12">
        <f t="shared" si="2212"/>
        <v>0</v>
      </c>
      <c r="AY785" s="12">
        <f t="shared" si="2212"/>
        <v>0</v>
      </c>
      <c r="AZ785" s="12">
        <v>0</v>
      </c>
      <c r="BA785" s="12">
        <v>0</v>
      </c>
      <c r="BB785" s="12">
        <f t="shared" ref="BB785:BQ785" si="2213">SUM(BB786:BB787)</f>
        <v>0</v>
      </c>
      <c r="BC785" s="12">
        <f t="shared" si="2213"/>
        <v>0</v>
      </c>
      <c r="BD785" s="12">
        <f t="shared" si="2213"/>
        <v>0</v>
      </c>
      <c r="BE785" s="12">
        <f t="shared" si="2213"/>
        <v>0</v>
      </c>
      <c r="BF785" s="12">
        <f t="shared" si="2213"/>
        <v>0</v>
      </c>
      <c r="BG785" s="12">
        <f t="shared" si="2213"/>
        <v>0</v>
      </c>
      <c r="BH785" s="12">
        <f t="shared" si="2213"/>
        <v>0</v>
      </c>
      <c r="BI785" s="12">
        <f t="shared" si="2213"/>
        <v>0</v>
      </c>
      <c r="BJ785" s="12">
        <f t="shared" si="2213"/>
        <v>0</v>
      </c>
      <c r="BK785" s="12">
        <f t="shared" si="2213"/>
        <v>0</v>
      </c>
      <c r="BL785" s="12">
        <f t="shared" si="2213"/>
        <v>0</v>
      </c>
      <c r="BM785" s="12">
        <f t="shared" si="2213"/>
        <v>0</v>
      </c>
      <c r="BN785" s="12">
        <f t="shared" si="2213"/>
        <v>0</v>
      </c>
      <c r="BO785" s="12">
        <f t="shared" si="2213"/>
        <v>0</v>
      </c>
      <c r="BP785" s="12">
        <f t="shared" si="2213"/>
        <v>0</v>
      </c>
      <c r="BQ785" s="12">
        <f t="shared" si="2213"/>
        <v>0</v>
      </c>
      <c r="BR785" s="12">
        <v>0</v>
      </c>
      <c r="BS785" s="12">
        <v>0</v>
      </c>
      <c r="BT785" s="12">
        <f t="shared" ref="BT785:BZ785" si="2214">SUM(BT786:BT787)</f>
        <v>0</v>
      </c>
      <c r="BU785" s="12">
        <f t="shared" si="2214"/>
        <v>0</v>
      </c>
      <c r="BV785" s="12">
        <f t="shared" si="2214"/>
        <v>0</v>
      </c>
      <c r="BW785" s="12">
        <f t="shared" si="2214"/>
        <v>0</v>
      </c>
      <c r="BX785" s="12">
        <f t="shared" si="2214"/>
        <v>0</v>
      </c>
      <c r="BY785" s="12">
        <f t="shared" si="2214"/>
        <v>0</v>
      </c>
      <c r="BZ785" s="12">
        <f t="shared" si="2214"/>
        <v>0</v>
      </c>
      <c r="CA785" s="12">
        <f t="shared" si="2087"/>
        <v>0</v>
      </c>
      <c r="CB785" s="124" t="str">
        <f t="shared" si="2098"/>
        <v>-</v>
      </c>
    </row>
    <row r="786" spans="1:80" x14ac:dyDescent="0.25">
      <c r="A786" s="4" t="s">
        <v>244</v>
      </c>
      <c r="B786" s="4" t="s">
        <v>3</v>
      </c>
      <c r="C786" s="4" t="s">
        <v>28</v>
      </c>
      <c r="D786" s="79" t="s">
        <v>364</v>
      </c>
      <c r="E786" s="89">
        <v>6154</v>
      </c>
      <c r="F786" s="79" t="s">
        <v>405</v>
      </c>
      <c r="G786" s="74" t="s">
        <v>1910</v>
      </c>
      <c r="H786" s="13" t="s">
        <v>406</v>
      </c>
      <c r="I786" s="14">
        <v>1000000</v>
      </c>
      <c r="J786" s="14">
        <f t="shared" si="2086"/>
        <v>0</v>
      </c>
      <c r="K786" s="14">
        <v>0</v>
      </c>
      <c r="L786" s="14">
        <f t="shared" si="2089"/>
        <v>0</v>
      </c>
      <c r="M786" s="14">
        <v>0</v>
      </c>
      <c r="N786" s="14">
        <v>0</v>
      </c>
      <c r="O786" s="14">
        <v>0</v>
      </c>
      <c r="P786" s="14">
        <v>0</v>
      </c>
      <c r="Q786" s="14">
        <v>0</v>
      </c>
      <c r="R786" s="14">
        <v>0</v>
      </c>
      <c r="S786" s="14"/>
      <c r="T786" s="14"/>
      <c r="U786" s="14"/>
      <c r="V786" s="14"/>
      <c r="W786" s="14"/>
      <c r="X786" s="14">
        <f t="shared" si="2206"/>
        <v>0</v>
      </c>
      <c r="Y786" s="14"/>
      <c r="Z786" s="14"/>
      <c r="AA786" s="14"/>
      <c r="AB786" s="14"/>
      <c r="AC786" s="14"/>
      <c r="AD786" s="14"/>
      <c r="AE786" s="14"/>
      <c r="AF786" s="14"/>
      <c r="AG786" s="14"/>
      <c r="AH786" s="14">
        <v>0</v>
      </c>
      <c r="AI786" s="14">
        <v>0</v>
      </c>
      <c r="AJ786" s="14">
        <v>0</v>
      </c>
      <c r="AK786" s="14"/>
      <c r="AL786" s="14"/>
      <c r="AM786" s="14"/>
      <c r="AN786" s="14"/>
      <c r="AO786" s="14"/>
      <c r="AP786" s="14">
        <f t="shared" si="2207"/>
        <v>0</v>
      </c>
      <c r="AQ786" s="14"/>
      <c r="AR786" s="14"/>
      <c r="AS786" s="14"/>
      <c r="AT786" s="14"/>
      <c r="AU786" s="14"/>
      <c r="AV786" s="14"/>
      <c r="AW786" s="14"/>
      <c r="AX786" s="14"/>
      <c r="AY786" s="14"/>
      <c r="AZ786" s="14">
        <v>0</v>
      </c>
      <c r="BA786" s="14">
        <v>0</v>
      </c>
      <c r="BB786" s="14">
        <v>0</v>
      </c>
      <c r="BC786" s="14"/>
      <c r="BD786" s="14"/>
      <c r="BE786" s="14"/>
      <c r="BF786" s="14"/>
      <c r="BG786" s="14"/>
      <c r="BH786" s="14">
        <f t="shared" si="2208"/>
        <v>0</v>
      </c>
      <c r="BI786" s="14"/>
      <c r="BJ786" s="14"/>
      <c r="BK786" s="14"/>
      <c r="BL786" s="14"/>
      <c r="BM786" s="14"/>
      <c r="BN786" s="14"/>
      <c r="BO786" s="14"/>
      <c r="BP786" s="14"/>
      <c r="BQ786" s="14"/>
      <c r="BR786" s="14">
        <v>0</v>
      </c>
      <c r="BS786" s="14">
        <v>0</v>
      </c>
      <c r="BT786" s="14">
        <v>0</v>
      </c>
      <c r="BU786" s="14">
        <v>0</v>
      </c>
      <c r="BV786" s="14">
        <v>0</v>
      </c>
      <c r="BW786" s="14">
        <f t="shared" si="2199"/>
        <v>0</v>
      </c>
      <c r="BX786" s="14">
        <v>0</v>
      </c>
      <c r="BY786" s="14">
        <v>0</v>
      </c>
      <c r="BZ786" s="14">
        <v>0</v>
      </c>
      <c r="CA786" s="14">
        <f t="shared" si="2087"/>
        <v>0</v>
      </c>
      <c r="CB786" s="122" t="str">
        <f t="shared" si="2098"/>
        <v>-</v>
      </c>
    </row>
    <row r="787" spans="1:80" x14ac:dyDescent="0.25">
      <c r="A787" s="4" t="s">
        <v>244</v>
      </c>
      <c r="B787" s="4" t="s">
        <v>3</v>
      </c>
      <c r="C787" s="4" t="s">
        <v>28</v>
      </c>
      <c r="D787" s="79" t="s">
        <v>364</v>
      </c>
      <c r="E787" s="89">
        <v>6154</v>
      </c>
      <c r="F787" s="79" t="s">
        <v>407</v>
      </c>
      <c r="G787" s="74" t="s">
        <v>1910</v>
      </c>
      <c r="H787" s="13" t="s">
        <v>408</v>
      </c>
      <c r="I787" s="14">
        <v>300000</v>
      </c>
      <c r="J787" s="14">
        <f t="shared" si="2086"/>
        <v>0</v>
      </c>
      <c r="K787" s="14">
        <v>0</v>
      </c>
      <c r="L787" s="14">
        <f t="shared" si="2089"/>
        <v>0</v>
      </c>
      <c r="M787" s="14">
        <v>0</v>
      </c>
      <c r="N787" s="14">
        <v>0</v>
      </c>
      <c r="O787" s="14">
        <v>0</v>
      </c>
      <c r="P787" s="14">
        <v>0</v>
      </c>
      <c r="Q787" s="14">
        <v>0</v>
      </c>
      <c r="R787" s="14">
        <v>0</v>
      </c>
      <c r="S787" s="14"/>
      <c r="T787" s="14"/>
      <c r="U787" s="14"/>
      <c r="V787" s="14"/>
      <c r="W787" s="14"/>
      <c r="X787" s="14">
        <f t="shared" si="2206"/>
        <v>0</v>
      </c>
      <c r="Y787" s="14"/>
      <c r="Z787" s="14"/>
      <c r="AA787" s="14"/>
      <c r="AB787" s="14"/>
      <c r="AC787" s="14"/>
      <c r="AD787" s="14"/>
      <c r="AE787" s="14"/>
      <c r="AF787" s="14"/>
      <c r="AG787" s="14"/>
      <c r="AH787" s="14">
        <v>0</v>
      </c>
      <c r="AI787" s="14">
        <v>0</v>
      </c>
      <c r="AJ787" s="14">
        <v>0</v>
      </c>
      <c r="AK787" s="14"/>
      <c r="AL787" s="14"/>
      <c r="AM787" s="14"/>
      <c r="AN787" s="14"/>
      <c r="AO787" s="14"/>
      <c r="AP787" s="14">
        <f t="shared" si="2207"/>
        <v>0</v>
      </c>
      <c r="AQ787" s="14"/>
      <c r="AR787" s="14"/>
      <c r="AS787" s="14"/>
      <c r="AT787" s="14"/>
      <c r="AU787" s="14"/>
      <c r="AV787" s="14"/>
      <c r="AW787" s="14"/>
      <c r="AX787" s="14"/>
      <c r="AY787" s="14"/>
      <c r="AZ787" s="14">
        <v>0</v>
      </c>
      <c r="BA787" s="14">
        <v>0</v>
      </c>
      <c r="BB787" s="14">
        <v>0</v>
      </c>
      <c r="BC787" s="14"/>
      <c r="BD787" s="14"/>
      <c r="BE787" s="14"/>
      <c r="BF787" s="14"/>
      <c r="BG787" s="14"/>
      <c r="BH787" s="14">
        <f t="shared" si="2208"/>
        <v>0</v>
      </c>
      <c r="BI787" s="14"/>
      <c r="BJ787" s="14"/>
      <c r="BK787" s="14"/>
      <c r="BL787" s="14"/>
      <c r="BM787" s="14"/>
      <c r="BN787" s="14"/>
      <c r="BO787" s="14"/>
      <c r="BP787" s="14"/>
      <c r="BQ787" s="14"/>
      <c r="BR787" s="14">
        <v>0</v>
      </c>
      <c r="BS787" s="14">
        <v>0</v>
      </c>
      <c r="BT787" s="14">
        <v>0</v>
      </c>
      <c r="BU787" s="14">
        <v>0</v>
      </c>
      <c r="BV787" s="14">
        <v>0</v>
      </c>
      <c r="BW787" s="14">
        <f t="shared" si="2199"/>
        <v>0</v>
      </c>
      <c r="BX787" s="14">
        <v>0</v>
      </c>
      <c r="BY787" s="14">
        <v>0</v>
      </c>
      <c r="BZ787" s="14">
        <v>0</v>
      </c>
      <c r="CA787" s="14">
        <f t="shared" si="2087"/>
        <v>0</v>
      </c>
      <c r="CB787" s="122" t="str">
        <f t="shared" si="2098"/>
        <v>-</v>
      </c>
    </row>
    <row r="788" spans="1:80" ht="22.5" x14ac:dyDescent="0.25">
      <c r="A788" s="1" t="s">
        <v>1</v>
      </c>
      <c r="B788" s="1" t="s">
        <v>1</v>
      </c>
      <c r="C788" s="1" t="s">
        <v>1</v>
      </c>
      <c r="D788" s="78" t="s">
        <v>1</v>
      </c>
      <c r="E788" s="78" t="s">
        <v>1</v>
      </c>
      <c r="F788" s="78" t="s">
        <v>1</v>
      </c>
      <c r="G788" s="2" t="s">
        <v>1</v>
      </c>
      <c r="H788" s="10" t="s">
        <v>77</v>
      </c>
      <c r="I788" s="11">
        <f>SUM(I789)</f>
        <v>10000</v>
      </c>
      <c r="J788" s="11">
        <f t="shared" si="2086"/>
        <v>20000</v>
      </c>
      <c r="K788" s="11">
        <f t="shared" ref="K788:Q790" si="2215">SUM(K789)</f>
        <v>20000</v>
      </c>
      <c r="L788" s="11">
        <f t="shared" si="2089"/>
        <v>0</v>
      </c>
      <c r="M788" s="11">
        <f t="shared" si="2215"/>
        <v>0</v>
      </c>
      <c r="N788" s="11">
        <f t="shared" si="2215"/>
        <v>0</v>
      </c>
      <c r="O788" s="11">
        <f t="shared" si="2215"/>
        <v>0</v>
      </c>
      <c r="P788" s="11">
        <f t="shared" si="2215"/>
        <v>0</v>
      </c>
      <c r="Q788" s="11">
        <f t="shared" si="2215"/>
        <v>0</v>
      </c>
      <c r="R788" s="11">
        <f t="shared" ref="R788:AG790" si="2216">SUM(R789)</f>
        <v>0</v>
      </c>
      <c r="S788" s="11">
        <f t="shared" si="2216"/>
        <v>0</v>
      </c>
      <c r="T788" s="11">
        <f t="shared" si="2216"/>
        <v>0</v>
      </c>
      <c r="U788" s="11">
        <f t="shared" si="2216"/>
        <v>0</v>
      </c>
      <c r="V788" s="11">
        <f t="shared" si="2216"/>
        <v>0</v>
      </c>
      <c r="W788" s="11">
        <f t="shared" si="2216"/>
        <v>0</v>
      </c>
      <c r="X788" s="11">
        <f t="shared" si="2216"/>
        <v>0</v>
      </c>
      <c r="Y788" s="11">
        <f t="shared" si="2216"/>
        <v>0</v>
      </c>
      <c r="Z788" s="11">
        <f t="shared" si="2216"/>
        <v>0</v>
      </c>
      <c r="AA788" s="11">
        <f t="shared" si="2216"/>
        <v>0</v>
      </c>
      <c r="AB788" s="11">
        <f t="shared" si="2216"/>
        <v>0</v>
      </c>
      <c r="AC788" s="11">
        <f t="shared" si="2216"/>
        <v>0</v>
      </c>
      <c r="AD788" s="11">
        <f t="shared" si="2216"/>
        <v>0</v>
      </c>
      <c r="AE788" s="11">
        <f t="shared" si="2216"/>
        <v>0</v>
      </c>
      <c r="AF788" s="11">
        <f t="shared" si="2216"/>
        <v>0</v>
      </c>
      <c r="AG788" s="11">
        <f t="shared" si="2216"/>
        <v>0</v>
      </c>
      <c r="AH788" s="11">
        <v>0</v>
      </c>
      <c r="AI788" s="11">
        <v>0</v>
      </c>
      <c r="AJ788" s="11">
        <f t="shared" ref="AJ788:AY790" si="2217">SUM(AJ789)</f>
        <v>0</v>
      </c>
      <c r="AK788" s="11">
        <f t="shared" si="2217"/>
        <v>0</v>
      </c>
      <c r="AL788" s="11">
        <f t="shared" si="2217"/>
        <v>0</v>
      </c>
      <c r="AM788" s="11">
        <f t="shared" si="2217"/>
        <v>0</v>
      </c>
      <c r="AN788" s="11">
        <f t="shared" si="2217"/>
        <v>0</v>
      </c>
      <c r="AO788" s="11">
        <f t="shared" si="2217"/>
        <v>0</v>
      </c>
      <c r="AP788" s="11">
        <f t="shared" si="2217"/>
        <v>0</v>
      </c>
      <c r="AQ788" s="11">
        <f t="shared" si="2217"/>
        <v>0</v>
      </c>
      <c r="AR788" s="11">
        <f t="shared" si="2217"/>
        <v>0</v>
      </c>
      <c r="AS788" s="11">
        <f t="shared" si="2217"/>
        <v>0</v>
      </c>
      <c r="AT788" s="11">
        <f t="shared" si="2217"/>
        <v>0</v>
      </c>
      <c r="AU788" s="11">
        <f t="shared" si="2217"/>
        <v>0</v>
      </c>
      <c r="AV788" s="11">
        <f t="shared" si="2217"/>
        <v>0</v>
      </c>
      <c r="AW788" s="11">
        <f t="shared" si="2217"/>
        <v>0</v>
      </c>
      <c r="AX788" s="11">
        <f t="shared" si="2217"/>
        <v>0</v>
      </c>
      <c r="AY788" s="11">
        <f t="shared" si="2217"/>
        <v>0</v>
      </c>
      <c r="AZ788" s="11">
        <v>0</v>
      </c>
      <c r="BA788" s="11">
        <v>0</v>
      </c>
      <c r="BB788" s="11">
        <f t="shared" ref="BB788:BQ790" si="2218">SUM(BB789)</f>
        <v>0</v>
      </c>
      <c r="BC788" s="11">
        <f t="shared" si="2218"/>
        <v>0</v>
      </c>
      <c r="BD788" s="11">
        <f t="shared" si="2218"/>
        <v>0</v>
      </c>
      <c r="BE788" s="11">
        <f t="shared" si="2218"/>
        <v>0</v>
      </c>
      <c r="BF788" s="11">
        <f t="shared" si="2218"/>
        <v>0</v>
      </c>
      <c r="BG788" s="11">
        <f t="shared" si="2218"/>
        <v>0</v>
      </c>
      <c r="BH788" s="11">
        <f t="shared" si="2218"/>
        <v>0</v>
      </c>
      <c r="BI788" s="11">
        <f t="shared" si="2218"/>
        <v>0</v>
      </c>
      <c r="BJ788" s="11">
        <f t="shared" si="2218"/>
        <v>0</v>
      </c>
      <c r="BK788" s="11">
        <f t="shared" si="2218"/>
        <v>0</v>
      </c>
      <c r="BL788" s="11">
        <f t="shared" si="2218"/>
        <v>0</v>
      </c>
      <c r="BM788" s="11">
        <f t="shared" si="2218"/>
        <v>0</v>
      </c>
      <c r="BN788" s="11">
        <f t="shared" si="2218"/>
        <v>0</v>
      </c>
      <c r="BO788" s="11">
        <f t="shared" si="2218"/>
        <v>0</v>
      </c>
      <c r="BP788" s="11">
        <f t="shared" si="2218"/>
        <v>0</v>
      </c>
      <c r="BQ788" s="11">
        <f t="shared" si="2218"/>
        <v>0</v>
      </c>
      <c r="BR788" s="11">
        <v>0</v>
      </c>
      <c r="BS788" s="11">
        <v>0</v>
      </c>
      <c r="BT788" s="11">
        <f t="shared" ref="BT788:BZ790" si="2219">SUM(BT789)</f>
        <v>20000</v>
      </c>
      <c r="BU788" s="11">
        <f t="shared" si="2219"/>
        <v>20000</v>
      </c>
      <c r="BV788" s="11">
        <f t="shared" si="2219"/>
        <v>10000</v>
      </c>
      <c r="BW788" s="11">
        <f t="shared" si="2219"/>
        <v>10000</v>
      </c>
      <c r="BX788" s="11">
        <f t="shared" si="2219"/>
        <v>10000</v>
      </c>
      <c r="BY788" s="11">
        <f t="shared" si="2219"/>
        <v>0</v>
      </c>
      <c r="BZ788" s="11">
        <f t="shared" si="2219"/>
        <v>0</v>
      </c>
      <c r="CA788" s="11">
        <f t="shared" si="2087"/>
        <v>20000</v>
      </c>
      <c r="CB788" s="123">
        <f t="shared" si="2098"/>
        <v>100</v>
      </c>
    </row>
    <row r="789" spans="1:80" x14ac:dyDescent="0.25">
      <c r="A789" s="4" t="s">
        <v>244</v>
      </c>
      <c r="B789" s="4" t="s">
        <v>3</v>
      </c>
      <c r="C789" s="4" t="s">
        <v>28</v>
      </c>
      <c r="D789" s="79" t="s">
        <v>364</v>
      </c>
      <c r="E789" s="78" t="s">
        <v>78</v>
      </c>
      <c r="F789" s="78" t="s">
        <v>1</v>
      </c>
      <c r="G789" s="2" t="s">
        <v>1</v>
      </c>
      <c r="H789" s="2" t="s">
        <v>79</v>
      </c>
      <c r="I789" s="12">
        <f>SUM(I790)</f>
        <v>10000</v>
      </c>
      <c r="J789" s="12">
        <f t="shared" si="2086"/>
        <v>20000</v>
      </c>
      <c r="K789" s="12">
        <f t="shared" si="2215"/>
        <v>20000</v>
      </c>
      <c r="L789" s="12">
        <f t="shared" ref="L789:L792" si="2220">SUM(M789:O789)</f>
        <v>0</v>
      </c>
      <c r="M789" s="12">
        <f t="shared" si="2215"/>
        <v>0</v>
      </c>
      <c r="N789" s="12">
        <f t="shared" si="2215"/>
        <v>0</v>
      </c>
      <c r="O789" s="12">
        <f t="shared" si="2215"/>
        <v>0</v>
      </c>
      <c r="P789" s="12">
        <f t="shared" si="2215"/>
        <v>0</v>
      </c>
      <c r="Q789" s="12">
        <f t="shared" si="2215"/>
        <v>0</v>
      </c>
      <c r="R789" s="12">
        <f t="shared" si="2216"/>
        <v>0</v>
      </c>
      <c r="S789" s="12">
        <f t="shared" ref="S789:AG790" si="2221">SUM(S790)</f>
        <v>0</v>
      </c>
      <c r="T789" s="12">
        <f t="shared" si="2221"/>
        <v>0</v>
      </c>
      <c r="U789" s="12">
        <f t="shared" si="2221"/>
        <v>0</v>
      </c>
      <c r="V789" s="12">
        <f t="shared" si="2221"/>
        <v>0</v>
      </c>
      <c r="W789" s="12">
        <f t="shared" si="2221"/>
        <v>0</v>
      </c>
      <c r="X789" s="12">
        <f t="shared" si="2221"/>
        <v>0</v>
      </c>
      <c r="Y789" s="12">
        <f t="shared" si="2221"/>
        <v>0</v>
      </c>
      <c r="Z789" s="12">
        <f t="shared" si="2221"/>
        <v>0</v>
      </c>
      <c r="AA789" s="12">
        <f t="shared" si="2221"/>
        <v>0</v>
      </c>
      <c r="AB789" s="12">
        <f t="shared" si="2221"/>
        <v>0</v>
      </c>
      <c r="AC789" s="12">
        <f t="shared" si="2221"/>
        <v>0</v>
      </c>
      <c r="AD789" s="12">
        <f t="shared" si="2221"/>
        <v>0</v>
      </c>
      <c r="AE789" s="12">
        <f t="shared" si="2221"/>
        <v>0</v>
      </c>
      <c r="AF789" s="12">
        <f t="shared" si="2221"/>
        <v>0</v>
      </c>
      <c r="AG789" s="12">
        <f t="shared" si="2221"/>
        <v>0</v>
      </c>
      <c r="AH789" s="12">
        <v>0</v>
      </c>
      <c r="AI789" s="12">
        <v>0</v>
      </c>
      <c r="AJ789" s="12">
        <f t="shared" si="2217"/>
        <v>0</v>
      </c>
      <c r="AK789" s="12">
        <f t="shared" ref="AK789:AY790" si="2222">SUM(AK790)</f>
        <v>0</v>
      </c>
      <c r="AL789" s="12">
        <f t="shared" si="2222"/>
        <v>0</v>
      </c>
      <c r="AM789" s="12">
        <f t="shared" si="2222"/>
        <v>0</v>
      </c>
      <c r="AN789" s="12">
        <f t="shared" si="2222"/>
        <v>0</v>
      </c>
      <c r="AO789" s="12">
        <f t="shared" si="2222"/>
        <v>0</v>
      </c>
      <c r="AP789" s="12">
        <f t="shared" si="2222"/>
        <v>0</v>
      </c>
      <c r="AQ789" s="12">
        <f t="shared" si="2222"/>
        <v>0</v>
      </c>
      <c r="AR789" s="12">
        <f t="shared" si="2222"/>
        <v>0</v>
      </c>
      <c r="AS789" s="12">
        <f t="shared" si="2222"/>
        <v>0</v>
      </c>
      <c r="AT789" s="12">
        <f t="shared" si="2222"/>
        <v>0</v>
      </c>
      <c r="AU789" s="12">
        <f t="shared" si="2222"/>
        <v>0</v>
      </c>
      <c r="AV789" s="12">
        <f t="shared" si="2222"/>
        <v>0</v>
      </c>
      <c r="AW789" s="12">
        <f t="shared" si="2222"/>
        <v>0</v>
      </c>
      <c r="AX789" s="12">
        <f t="shared" si="2222"/>
        <v>0</v>
      </c>
      <c r="AY789" s="12">
        <f t="shared" si="2222"/>
        <v>0</v>
      </c>
      <c r="AZ789" s="12">
        <v>0</v>
      </c>
      <c r="BA789" s="12">
        <v>0</v>
      </c>
      <c r="BB789" s="12">
        <f t="shared" si="2218"/>
        <v>0</v>
      </c>
      <c r="BC789" s="12">
        <f t="shared" ref="BC789:BQ790" si="2223">SUM(BC790)</f>
        <v>0</v>
      </c>
      <c r="BD789" s="12">
        <f t="shared" si="2223"/>
        <v>0</v>
      </c>
      <c r="BE789" s="12">
        <f t="shared" si="2223"/>
        <v>0</v>
      </c>
      <c r="BF789" s="12">
        <f t="shared" si="2223"/>
        <v>0</v>
      </c>
      <c r="BG789" s="12">
        <f t="shared" si="2223"/>
        <v>0</v>
      </c>
      <c r="BH789" s="12">
        <f t="shared" si="2223"/>
        <v>0</v>
      </c>
      <c r="BI789" s="12">
        <f t="shared" si="2223"/>
        <v>0</v>
      </c>
      <c r="BJ789" s="12">
        <f t="shared" si="2223"/>
        <v>0</v>
      </c>
      <c r="BK789" s="12">
        <f t="shared" si="2223"/>
        <v>0</v>
      </c>
      <c r="BL789" s="12">
        <f t="shared" si="2223"/>
        <v>0</v>
      </c>
      <c r="BM789" s="12">
        <f t="shared" si="2223"/>
        <v>0</v>
      </c>
      <c r="BN789" s="12">
        <f t="shared" si="2223"/>
        <v>0</v>
      </c>
      <c r="BO789" s="12">
        <f t="shared" si="2223"/>
        <v>0</v>
      </c>
      <c r="BP789" s="12">
        <f t="shared" si="2223"/>
        <v>0</v>
      </c>
      <c r="BQ789" s="12">
        <f t="shared" si="2223"/>
        <v>0</v>
      </c>
      <c r="BR789" s="12">
        <v>0</v>
      </c>
      <c r="BS789" s="12">
        <v>0</v>
      </c>
      <c r="BT789" s="12">
        <f t="shared" si="2219"/>
        <v>20000</v>
      </c>
      <c r="BU789" s="12">
        <f t="shared" si="2219"/>
        <v>20000</v>
      </c>
      <c r="BV789" s="12">
        <f t="shared" si="2219"/>
        <v>10000</v>
      </c>
      <c r="BW789" s="12">
        <f t="shared" si="2219"/>
        <v>10000</v>
      </c>
      <c r="BX789" s="12">
        <f t="shared" si="2219"/>
        <v>10000</v>
      </c>
      <c r="BY789" s="12">
        <f t="shared" si="2219"/>
        <v>0</v>
      </c>
      <c r="BZ789" s="12">
        <f t="shared" si="2219"/>
        <v>0</v>
      </c>
      <c r="CA789" s="12">
        <f t="shared" si="2087"/>
        <v>20000</v>
      </c>
      <c r="CB789" s="124">
        <f t="shared" si="2098"/>
        <v>100</v>
      </c>
    </row>
    <row r="790" spans="1:80" x14ac:dyDescent="0.25">
      <c r="A790" s="1" t="s">
        <v>244</v>
      </c>
      <c r="B790" s="1" t="s">
        <v>3</v>
      </c>
      <c r="C790" s="1" t="s">
        <v>28</v>
      </c>
      <c r="D790" s="82" t="s">
        <v>364</v>
      </c>
      <c r="E790" s="82" t="s">
        <v>80</v>
      </c>
      <c r="F790" s="79" t="s">
        <v>1</v>
      </c>
      <c r="G790" s="13" t="s">
        <v>1</v>
      </c>
      <c r="H790" s="2" t="s">
        <v>81</v>
      </c>
      <c r="I790" s="12">
        <f>SUM(I791)</f>
        <v>10000</v>
      </c>
      <c r="J790" s="12">
        <f t="shared" si="2086"/>
        <v>20000</v>
      </c>
      <c r="K790" s="12">
        <f t="shared" si="2215"/>
        <v>20000</v>
      </c>
      <c r="L790" s="12">
        <f t="shared" si="2220"/>
        <v>0</v>
      </c>
      <c r="M790" s="12">
        <f t="shared" si="2215"/>
        <v>0</v>
      </c>
      <c r="N790" s="12">
        <f t="shared" si="2215"/>
        <v>0</v>
      </c>
      <c r="O790" s="12">
        <f t="shared" si="2215"/>
        <v>0</v>
      </c>
      <c r="P790" s="12">
        <f t="shared" si="2215"/>
        <v>0</v>
      </c>
      <c r="Q790" s="12">
        <f t="shared" si="2215"/>
        <v>0</v>
      </c>
      <c r="R790" s="12">
        <f t="shared" si="2216"/>
        <v>0</v>
      </c>
      <c r="S790" s="12">
        <f t="shared" si="2221"/>
        <v>0</v>
      </c>
      <c r="T790" s="12">
        <f t="shared" si="2221"/>
        <v>0</v>
      </c>
      <c r="U790" s="12">
        <f t="shared" si="2221"/>
        <v>0</v>
      </c>
      <c r="V790" s="12">
        <f t="shared" si="2221"/>
        <v>0</v>
      </c>
      <c r="W790" s="12">
        <f t="shared" si="2221"/>
        <v>0</v>
      </c>
      <c r="X790" s="12">
        <f t="shared" si="2221"/>
        <v>0</v>
      </c>
      <c r="Y790" s="12">
        <f t="shared" si="2221"/>
        <v>0</v>
      </c>
      <c r="Z790" s="12">
        <f t="shared" si="2221"/>
        <v>0</v>
      </c>
      <c r="AA790" s="12">
        <f t="shared" si="2221"/>
        <v>0</v>
      </c>
      <c r="AB790" s="12">
        <f t="shared" si="2221"/>
        <v>0</v>
      </c>
      <c r="AC790" s="12">
        <f t="shared" si="2221"/>
        <v>0</v>
      </c>
      <c r="AD790" s="12">
        <f t="shared" si="2221"/>
        <v>0</v>
      </c>
      <c r="AE790" s="12">
        <f t="shared" si="2221"/>
        <v>0</v>
      </c>
      <c r="AF790" s="12">
        <f t="shared" si="2221"/>
        <v>0</v>
      </c>
      <c r="AG790" s="12">
        <f t="shared" si="2221"/>
        <v>0</v>
      </c>
      <c r="AH790" s="12">
        <v>0</v>
      </c>
      <c r="AI790" s="12">
        <v>0</v>
      </c>
      <c r="AJ790" s="12">
        <f t="shared" si="2217"/>
        <v>0</v>
      </c>
      <c r="AK790" s="12">
        <f t="shared" si="2222"/>
        <v>0</v>
      </c>
      <c r="AL790" s="12">
        <f t="shared" si="2222"/>
        <v>0</v>
      </c>
      <c r="AM790" s="12">
        <f t="shared" si="2222"/>
        <v>0</v>
      </c>
      <c r="AN790" s="12">
        <f t="shared" si="2222"/>
        <v>0</v>
      </c>
      <c r="AO790" s="12">
        <f t="shared" si="2222"/>
        <v>0</v>
      </c>
      <c r="AP790" s="12">
        <f t="shared" si="2222"/>
        <v>0</v>
      </c>
      <c r="AQ790" s="12">
        <f t="shared" si="2222"/>
        <v>0</v>
      </c>
      <c r="AR790" s="12">
        <f t="shared" si="2222"/>
        <v>0</v>
      </c>
      <c r="AS790" s="12">
        <f t="shared" si="2222"/>
        <v>0</v>
      </c>
      <c r="AT790" s="12">
        <f t="shared" si="2222"/>
        <v>0</v>
      </c>
      <c r="AU790" s="12">
        <f t="shared" si="2222"/>
        <v>0</v>
      </c>
      <c r="AV790" s="12">
        <f t="shared" si="2222"/>
        <v>0</v>
      </c>
      <c r="AW790" s="12">
        <f t="shared" si="2222"/>
        <v>0</v>
      </c>
      <c r="AX790" s="12">
        <f t="shared" si="2222"/>
        <v>0</v>
      </c>
      <c r="AY790" s="12">
        <f t="shared" si="2222"/>
        <v>0</v>
      </c>
      <c r="AZ790" s="12">
        <v>0</v>
      </c>
      <c r="BA790" s="12">
        <v>0</v>
      </c>
      <c r="BB790" s="12">
        <f t="shared" si="2218"/>
        <v>0</v>
      </c>
      <c r="BC790" s="12">
        <f t="shared" si="2223"/>
        <v>0</v>
      </c>
      <c r="BD790" s="12">
        <f t="shared" si="2223"/>
        <v>0</v>
      </c>
      <c r="BE790" s="12">
        <f t="shared" si="2223"/>
        <v>0</v>
      </c>
      <c r="BF790" s="12">
        <f t="shared" si="2223"/>
        <v>0</v>
      </c>
      <c r="BG790" s="12">
        <f t="shared" si="2223"/>
        <v>0</v>
      </c>
      <c r="BH790" s="12">
        <f t="shared" si="2223"/>
        <v>0</v>
      </c>
      <c r="BI790" s="12">
        <f t="shared" si="2223"/>
        <v>0</v>
      </c>
      <c r="BJ790" s="12">
        <f t="shared" si="2223"/>
        <v>0</v>
      </c>
      <c r="BK790" s="12">
        <f t="shared" si="2223"/>
        <v>0</v>
      </c>
      <c r="BL790" s="12">
        <f t="shared" si="2223"/>
        <v>0</v>
      </c>
      <c r="BM790" s="12">
        <f t="shared" si="2223"/>
        <v>0</v>
      </c>
      <c r="BN790" s="12">
        <f t="shared" si="2223"/>
        <v>0</v>
      </c>
      <c r="BO790" s="12">
        <f t="shared" si="2223"/>
        <v>0</v>
      </c>
      <c r="BP790" s="12">
        <f t="shared" si="2223"/>
        <v>0</v>
      </c>
      <c r="BQ790" s="12">
        <f t="shared" si="2223"/>
        <v>0</v>
      </c>
      <c r="BR790" s="12">
        <v>0</v>
      </c>
      <c r="BS790" s="12">
        <v>0</v>
      </c>
      <c r="BT790" s="12">
        <f t="shared" si="2219"/>
        <v>20000</v>
      </c>
      <c r="BU790" s="12">
        <f t="shared" si="2219"/>
        <v>20000</v>
      </c>
      <c r="BV790" s="12">
        <f t="shared" si="2219"/>
        <v>10000</v>
      </c>
      <c r="BW790" s="12">
        <f t="shared" si="2219"/>
        <v>10000</v>
      </c>
      <c r="BX790" s="12">
        <f t="shared" si="2219"/>
        <v>10000</v>
      </c>
      <c r="BY790" s="12">
        <f t="shared" si="2219"/>
        <v>0</v>
      </c>
      <c r="BZ790" s="12">
        <f t="shared" si="2219"/>
        <v>0</v>
      </c>
      <c r="CA790" s="12">
        <f t="shared" si="2087"/>
        <v>20000</v>
      </c>
      <c r="CB790" s="124">
        <f t="shared" si="2098"/>
        <v>100</v>
      </c>
    </row>
    <row r="791" spans="1:80" x14ac:dyDescent="0.25">
      <c r="A791" s="4" t="s">
        <v>244</v>
      </c>
      <c r="B791" s="4" t="s">
        <v>3</v>
      </c>
      <c r="C791" s="4" t="s">
        <v>28</v>
      </c>
      <c r="D791" s="79" t="s">
        <v>364</v>
      </c>
      <c r="E791" s="89">
        <v>8213</v>
      </c>
      <c r="F791" s="79" t="s">
        <v>409</v>
      </c>
      <c r="G791" s="74" t="s">
        <v>1887</v>
      </c>
      <c r="H791" s="13" t="s">
        <v>410</v>
      </c>
      <c r="I791" s="14">
        <v>10000</v>
      </c>
      <c r="J791" s="14">
        <f t="shared" si="2086"/>
        <v>20000</v>
      </c>
      <c r="K791" s="14">
        <v>20000</v>
      </c>
      <c r="L791" s="14">
        <f t="shared" si="2220"/>
        <v>0</v>
      </c>
      <c r="M791" s="14">
        <v>0</v>
      </c>
      <c r="N791" s="14">
        <v>0</v>
      </c>
      <c r="O791" s="14">
        <v>0</v>
      </c>
      <c r="P791" s="14">
        <v>0</v>
      </c>
      <c r="Q791" s="14">
        <v>0</v>
      </c>
      <c r="R791" s="14">
        <v>0</v>
      </c>
      <c r="S791" s="14"/>
      <c r="T791" s="14"/>
      <c r="U791" s="14"/>
      <c r="V791" s="14"/>
      <c r="W791" s="14"/>
      <c r="X791" s="14">
        <f t="shared" si="2206"/>
        <v>0</v>
      </c>
      <c r="Y791" s="14"/>
      <c r="Z791" s="14"/>
      <c r="AA791" s="14"/>
      <c r="AB791" s="14"/>
      <c r="AC791" s="14"/>
      <c r="AD791" s="14"/>
      <c r="AE791" s="14"/>
      <c r="AF791" s="14"/>
      <c r="AG791" s="14"/>
      <c r="AH791" s="14">
        <v>0</v>
      </c>
      <c r="AI791" s="14">
        <v>0</v>
      </c>
      <c r="AJ791" s="14">
        <v>0</v>
      </c>
      <c r="AK791" s="14"/>
      <c r="AL791" s="14"/>
      <c r="AM791" s="14"/>
      <c r="AN791" s="14"/>
      <c r="AO791" s="14"/>
      <c r="AP791" s="14">
        <f t="shared" si="2207"/>
        <v>0</v>
      </c>
      <c r="AQ791" s="14"/>
      <c r="AR791" s="14"/>
      <c r="AS791" s="14"/>
      <c r="AT791" s="14"/>
      <c r="AU791" s="14"/>
      <c r="AV791" s="14"/>
      <c r="AW791" s="14"/>
      <c r="AX791" s="14"/>
      <c r="AY791" s="14"/>
      <c r="AZ791" s="14">
        <v>0</v>
      </c>
      <c r="BA791" s="14">
        <v>0</v>
      </c>
      <c r="BB791" s="14">
        <v>0</v>
      </c>
      <c r="BC791" s="14"/>
      <c r="BD791" s="14"/>
      <c r="BE791" s="14"/>
      <c r="BF791" s="14"/>
      <c r="BG791" s="14"/>
      <c r="BH791" s="14">
        <f t="shared" si="2208"/>
        <v>0</v>
      </c>
      <c r="BI791" s="14"/>
      <c r="BJ791" s="14"/>
      <c r="BK791" s="14"/>
      <c r="BL791" s="14"/>
      <c r="BM791" s="14"/>
      <c r="BN791" s="14"/>
      <c r="BO791" s="14"/>
      <c r="BP791" s="14"/>
      <c r="BQ791" s="14"/>
      <c r="BR791" s="14">
        <v>0</v>
      </c>
      <c r="BS791" s="14">
        <v>0</v>
      </c>
      <c r="BT791" s="14">
        <v>20000</v>
      </c>
      <c r="BU791" s="14">
        <v>20000</v>
      </c>
      <c r="BV791" s="14">
        <v>10000</v>
      </c>
      <c r="BW791" s="14">
        <f t="shared" si="2199"/>
        <v>10000</v>
      </c>
      <c r="BX791" s="14">
        <v>10000</v>
      </c>
      <c r="BY791" s="14">
        <v>0</v>
      </c>
      <c r="BZ791" s="14">
        <v>0</v>
      </c>
      <c r="CA791" s="14">
        <f t="shared" si="2087"/>
        <v>20000</v>
      </c>
      <c r="CB791" s="122">
        <f t="shared" si="2098"/>
        <v>100</v>
      </c>
    </row>
    <row r="792" spans="1:80" ht="22.5" x14ac:dyDescent="0.25">
      <c r="A792" s="13" t="s">
        <v>1</v>
      </c>
      <c r="B792" s="13" t="s">
        <v>1</v>
      </c>
      <c r="C792" s="13" t="s">
        <v>1</v>
      </c>
      <c r="D792" s="74" t="s">
        <v>1</v>
      </c>
      <c r="E792" s="74" t="s">
        <v>1</v>
      </c>
      <c r="F792" s="74" t="s">
        <v>1</v>
      </c>
      <c r="G792" s="13" t="s">
        <v>1</v>
      </c>
      <c r="H792" s="10" t="s">
        <v>411</v>
      </c>
      <c r="I792" s="11">
        <f>SUM(I788,I776,I757,I733)</f>
        <v>39918981</v>
      </c>
      <c r="J792" s="11">
        <f t="shared" si="2086"/>
        <v>32110351</v>
      </c>
      <c r="K792" s="11">
        <f t="shared" ref="K792" si="2224">SUM(K788,K776,K757,K733)</f>
        <v>23360351</v>
      </c>
      <c r="L792" s="11">
        <f t="shared" si="2220"/>
        <v>3050000</v>
      </c>
      <c r="M792" s="11">
        <f t="shared" ref="M792:Q792" si="2225">SUM(M788,M776,M757,M733)</f>
        <v>0</v>
      </c>
      <c r="N792" s="11">
        <f t="shared" si="2225"/>
        <v>0</v>
      </c>
      <c r="O792" s="11">
        <f t="shared" si="2225"/>
        <v>3050000</v>
      </c>
      <c r="P792" s="11">
        <f t="shared" si="2225"/>
        <v>0</v>
      </c>
      <c r="Q792" s="11">
        <f t="shared" si="2225"/>
        <v>5700000</v>
      </c>
      <c r="R792" s="11">
        <f t="shared" ref="R792:AG792" si="2226">SUM(R788,R776,R757,R733)</f>
        <v>0</v>
      </c>
      <c r="S792" s="11">
        <f t="shared" si="2226"/>
        <v>0</v>
      </c>
      <c r="T792" s="11">
        <f t="shared" si="2226"/>
        <v>0</v>
      </c>
      <c r="U792" s="11">
        <f t="shared" si="2226"/>
        <v>0</v>
      </c>
      <c r="V792" s="11">
        <f t="shared" si="2226"/>
        <v>0</v>
      </c>
      <c r="W792" s="11">
        <f t="shared" si="2226"/>
        <v>0</v>
      </c>
      <c r="X792" s="11">
        <f t="shared" si="2226"/>
        <v>0</v>
      </c>
      <c r="Y792" s="11">
        <f t="shared" si="2226"/>
        <v>0</v>
      </c>
      <c r="Z792" s="11">
        <f t="shared" si="2226"/>
        <v>0</v>
      </c>
      <c r="AA792" s="11">
        <f t="shared" si="2226"/>
        <v>0</v>
      </c>
      <c r="AB792" s="11">
        <f t="shared" si="2226"/>
        <v>0</v>
      </c>
      <c r="AC792" s="11">
        <f t="shared" si="2226"/>
        <v>0</v>
      </c>
      <c r="AD792" s="11">
        <f t="shared" si="2226"/>
        <v>0</v>
      </c>
      <c r="AE792" s="11">
        <f t="shared" si="2226"/>
        <v>0</v>
      </c>
      <c r="AF792" s="11">
        <f t="shared" si="2226"/>
        <v>0</v>
      </c>
      <c r="AG792" s="11">
        <f t="shared" si="2226"/>
        <v>0</v>
      </c>
      <c r="AH792" s="11">
        <v>0</v>
      </c>
      <c r="AI792" s="11">
        <v>0</v>
      </c>
      <c r="AJ792" s="11">
        <f t="shared" ref="AJ792:AY792" si="2227">SUM(AJ788,AJ776,AJ757,AJ733)</f>
        <v>0</v>
      </c>
      <c r="AK792" s="11">
        <f t="shared" si="2227"/>
        <v>0</v>
      </c>
      <c r="AL792" s="11">
        <f t="shared" si="2227"/>
        <v>0</v>
      </c>
      <c r="AM792" s="11">
        <f t="shared" si="2227"/>
        <v>0</v>
      </c>
      <c r="AN792" s="11">
        <f t="shared" si="2227"/>
        <v>0</v>
      </c>
      <c r="AO792" s="11">
        <f t="shared" si="2227"/>
        <v>0</v>
      </c>
      <c r="AP792" s="11">
        <f t="shared" si="2227"/>
        <v>0</v>
      </c>
      <c r="AQ792" s="11">
        <f t="shared" si="2227"/>
        <v>0</v>
      </c>
      <c r="AR792" s="11">
        <f t="shared" si="2227"/>
        <v>0</v>
      </c>
      <c r="AS792" s="11">
        <f t="shared" si="2227"/>
        <v>0</v>
      </c>
      <c r="AT792" s="11">
        <f t="shared" si="2227"/>
        <v>0</v>
      </c>
      <c r="AU792" s="11">
        <f t="shared" si="2227"/>
        <v>0</v>
      </c>
      <c r="AV792" s="11">
        <f t="shared" si="2227"/>
        <v>0</v>
      </c>
      <c r="AW792" s="11">
        <f t="shared" si="2227"/>
        <v>0</v>
      </c>
      <c r="AX792" s="11">
        <f t="shared" si="2227"/>
        <v>0</v>
      </c>
      <c r="AY792" s="11">
        <f t="shared" si="2227"/>
        <v>0</v>
      </c>
      <c r="AZ792" s="11">
        <v>0</v>
      </c>
      <c r="BA792" s="11">
        <v>0</v>
      </c>
      <c r="BB792" s="11">
        <f t="shared" ref="BB792:BQ792" si="2228">SUM(BB788,BB776,BB757,BB733)</f>
        <v>3050000</v>
      </c>
      <c r="BC792" s="11">
        <f t="shared" si="2228"/>
        <v>1310503</v>
      </c>
      <c r="BD792" s="11">
        <f t="shared" si="2228"/>
        <v>0</v>
      </c>
      <c r="BE792" s="11">
        <f t="shared" si="2228"/>
        <v>0</v>
      </c>
      <c r="BF792" s="11">
        <f t="shared" si="2228"/>
        <v>0</v>
      </c>
      <c r="BG792" s="11">
        <f t="shared" si="2228"/>
        <v>0</v>
      </c>
      <c r="BH792" s="11">
        <f t="shared" si="2228"/>
        <v>4360503</v>
      </c>
      <c r="BI792" s="11">
        <f t="shared" si="2228"/>
        <v>0</v>
      </c>
      <c r="BJ792" s="11">
        <f t="shared" si="2228"/>
        <v>0</v>
      </c>
      <c r="BK792" s="11">
        <f t="shared" si="2228"/>
        <v>1310503</v>
      </c>
      <c r="BL792" s="11">
        <f t="shared" si="2228"/>
        <v>0</v>
      </c>
      <c r="BM792" s="11">
        <f t="shared" si="2228"/>
        <v>0</v>
      </c>
      <c r="BN792" s="11">
        <f t="shared" si="2228"/>
        <v>0</v>
      </c>
      <c r="BO792" s="11">
        <f t="shared" si="2228"/>
        <v>0</v>
      </c>
      <c r="BP792" s="11">
        <f t="shared" si="2228"/>
        <v>0</v>
      </c>
      <c r="BQ792" s="11">
        <f t="shared" si="2228"/>
        <v>0</v>
      </c>
      <c r="BR792" s="11">
        <v>1310503</v>
      </c>
      <c r="BS792" s="11">
        <v>3050000</v>
      </c>
      <c r="BT792" s="11">
        <f t="shared" ref="BT792:BZ792" si="2229">SUM(BT788,BT776,BT757,BT733)</f>
        <v>43328800</v>
      </c>
      <c r="BU792" s="11">
        <f t="shared" si="2229"/>
        <v>32525919</v>
      </c>
      <c r="BV792" s="11">
        <f t="shared" si="2229"/>
        <v>18864810</v>
      </c>
      <c r="BW792" s="11">
        <f t="shared" si="2229"/>
        <v>5251832</v>
      </c>
      <c r="BX792" s="11">
        <f t="shared" si="2229"/>
        <v>1875393</v>
      </c>
      <c r="BY792" s="11">
        <f t="shared" si="2229"/>
        <v>1317060</v>
      </c>
      <c r="BZ792" s="11">
        <f t="shared" si="2229"/>
        <v>2059379</v>
      </c>
      <c r="CA792" s="11">
        <f t="shared" si="2087"/>
        <v>24116642</v>
      </c>
      <c r="CB792" s="123">
        <f t="shared" si="2098"/>
        <v>74.145920365847303</v>
      </c>
    </row>
    <row r="793" spans="1:80" ht="15.75" thickBot="1" x14ac:dyDescent="0.3">
      <c r="A793" s="13" t="s">
        <v>1</v>
      </c>
      <c r="B793" s="13" t="s">
        <v>1</v>
      </c>
      <c r="C793" s="13" t="s">
        <v>1</v>
      </c>
      <c r="D793" s="74" t="s">
        <v>1</v>
      </c>
      <c r="E793" s="74" t="s">
        <v>1</v>
      </c>
      <c r="F793" s="74" t="s">
        <v>1</v>
      </c>
      <c r="G793" s="13" t="s">
        <v>1</v>
      </c>
      <c r="H793" s="2" t="s">
        <v>83</v>
      </c>
      <c r="I793" s="12">
        <v>23</v>
      </c>
      <c r="J793" s="12">
        <f t="shared" si="2086"/>
        <v>23</v>
      </c>
      <c r="K793" s="12">
        <v>23</v>
      </c>
      <c r="L793" s="13"/>
      <c r="M793" s="13" t="s">
        <v>1</v>
      </c>
      <c r="N793" s="13" t="s">
        <v>1</v>
      </c>
      <c r="O793" s="13" t="s">
        <v>1</v>
      </c>
      <c r="P793" s="27"/>
      <c r="Q793" s="13" t="s">
        <v>1</v>
      </c>
      <c r="R793" s="13" t="s">
        <v>1</v>
      </c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>
        <v>0</v>
      </c>
      <c r="AI793" s="13">
        <v>0</v>
      </c>
      <c r="AJ793" s="13" t="s">
        <v>1</v>
      </c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>
        <v>0</v>
      </c>
      <c r="BA793" s="13">
        <v>0</v>
      </c>
      <c r="BB793" s="13" t="s">
        <v>1</v>
      </c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>
        <v>0</v>
      </c>
      <c r="BS793" s="13">
        <v>0</v>
      </c>
      <c r="BT793" s="12">
        <v>27</v>
      </c>
      <c r="BU793" s="12">
        <v>27</v>
      </c>
      <c r="BV793" s="12"/>
      <c r="BW793" s="12">
        <f t="shared" si="2199"/>
        <v>0</v>
      </c>
      <c r="BX793" s="12"/>
      <c r="BY793" s="12"/>
      <c r="BZ793" s="12"/>
      <c r="CA793" s="12">
        <f t="shared" si="2087"/>
        <v>0</v>
      </c>
      <c r="CB793" s="124"/>
    </row>
    <row r="794" spans="1:80" ht="69.75" customHeight="1" thickBot="1" x14ac:dyDescent="0.3">
      <c r="A794" s="133" t="s">
        <v>1</v>
      </c>
      <c r="B794" s="133" t="s">
        <v>1</v>
      </c>
      <c r="C794" s="133" t="s">
        <v>1</v>
      </c>
      <c r="D794" s="135" t="s">
        <v>1</v>
      </c>
      <c r="E794" s="135" t="s">
        <v>1</v>
      </c>
      <c r="F794" s="135" t="s">
        <v>1</v>
      </c>
      <c r="G794" s="137" t="s">
        <v>1</v>
      </c>
      <c r="H794" s="5" t="s">
        <v>84</v>
      </c>
      <c r="I794" s="5" t="s">
        <v>11</v>
      </c>
      <c r="J794" s="5" t="s">
        <v>1809</v>
      </c>
      <c r="K794" s="5" t="s">
        <v>12</v>
      </c>
      <c r="L794" s="5" t="s">
        <v>13</v>
      </c>
      <c r="M794" s="5" t="s">
        <v>14</v>
      </c>
      <c r="N794" s="5" t="s">
        <v>15</v>
      </c>
      <c r="O794" s="5" t="s">
        <v>16</v>
      </c>
      <c r="P794" s="5" t="s">
        <v>17</v>
      </c>
      <c r="Q794" s="5" t="s">
        <v>18</v>
      </c>
      <c r="R794" s="71" t="s">
        <v>14</v>
      </c>
      <c r="S794" s="71" t="s">
        <v>1843</v>
      </c>
      <c r="T794" s="71" t="s">
        <v>1797</v>
      </c>
      <c r="U794" s="71" t="s">
        <v>1832</v>
      </c>
      <c r="V794" s="71" t="s">
        <v>1833</v>
      </c>
      <c r="W794" s="71" t="s">
        <v>1834</v>
      </c>
      <c r="X794" s="71" t="s">
        <v>1847</v>
      </c>
      <c r="Y794" s="71" t="s">
        <v>1844</v>
      </c>
      <c r="Z794" s="71" t="s">
        <v>1835</v>
      </c>
      <c r="AA794" s="71" t="s">
        <v>1836</v>
      </c>
      <c r="AB794" s="71" t="s">
        <v>1837</v>
      </c>
      <c r="AC794" s="71" t="s">
        <v>1838</v>
      </c>
      <c r="AD794" s="71" t="s">
        <v>1839</v>
      </c>
      <c r="AE794" s="71" t="s">
        <v>1840</v>
      </c>
      <c r="AF794" s="71" t="s">
        <v>1845</v>
      </c>
      <c r="AG794" s="71" t="s">
        <v>1846</v>
      </c>
      <c r="AH794" s="71" t="s">
        <v>1841</v>
      </c>
      <c r="AI794" s="71" t="s">
        <v>1842</v>
      </c>
      <c r="AJ794" s="72" t="s">
        <v>15</v>
      </c>
      <c r="AK794" s="72" t="s">
        <v>1843</v>
      </c>
      <c r="AL794" s="72" t="s">
        <v>1797</v>
      </c>
      <c r="AM794" s="72" t="s">
        <v>1832</v>
      </c>
      <c r="AN794" s="72" t="s">
        <v>1833</v>
      </c>
      <c r="AO794" s="72" t="s">
        <v>1834</v>
      </c>
      <c r="AP794" s="72" t="s">
        <v>1848</v>
      </c>
      <c r="AQ794" s="72" t="s">
        <v>1844</v>
      </c>
      <c r="AR794" s="72" t="s">
        <v>1835</v>
      </c>
      <c r="AS794" s="72" t="s">
        <v>1836</v>
      </c>
      <c r="AT794" s="72" t="s">
        <v>1837</v>
      </c>
      <c r="AU794" s="72" t="s">
        <v>1838</v>
      </c>
      <c r="AV794" s="72" t="s">
        <v>1839</v>
      </c>
      <c r="AW794" s="72" t="s">
        <v>1840</v>
      </c>
      <c r="AX794" s="72" t="s">
        <v>1845</v>
      </c>
      <c r="AY794" s="72" t="s">
        <v>1846</v>
      </c>
      <c r="AZ794" s="72" t="s">
        <v>1841</v>
      </c>
      <c r="BA794" s="72" t="s">
        <v>1842</v>
      </c>
      <c r="BB794" s="73" t="s">
        <v>16</v>
      </c>
      <c r="BC794" s="73" t="s">
        <v>1843</v>
      </c>
      <c r="BD794" s="73" t="s">
        <v>1797</v>
      </c>
      <c r="BE794" s="73" t="s">
        <v>1832</v>
      </c>
      <c r="BF794" s="73" t="s">
        <v>1833</v>
      </c>
      <c r="BG794" s="73" t="s">
        <v>1834</v>
      </c>
      <c r="BH794" s="73" t="s">
        <v>1849</v>
      </c>
      <c r="BI794" s="73" t="s">
        <v>1844</v>
      </c>
      <c r="BJ794" s="73" t="s">
        <v>1835</v>
      </c>
      <c r="BK794" s="73" t="s">
        <v>1836</v>
      </c>
      <c r="BL794" s="73" t="s">
        <v>1837</v>
      </c>
      <c r="BM794" s="73" t="s">
        <v>1838</v>
      </c>
      <c r="BN794" s="73" t="s">
        <v>1839</v>
      </c>
      <c r="BO794" s="73" t="s">
        <v>1840</v>
      </c>
      <c r="BP794" s="73" t="s">
        <v>1845</v>
      </c>
      <c r="BQ794" s="73" t="s">
        <v>1846</v>
      </c>
      <c r="BR794" s="73" t="s">
        <v>1841</v>
      </c>
      <c r="BS794" s="73" t="s">
        <v>1842</v>
      </c>
      <c r="BT794" s="5" t="s">
        <v>1911</v>
      </c>
      <c r="BU794" s="5" t="s">
        <v>1942</v>
      </c>
      <c r="BV794" s="5" t="s">
        <v>1943</v>
      </c>
      <c r="BW794" s="5" t="s">
        <v>1944</v>
      </c>
      <c r="BX794" s="5" t="s">
        <v>1945</v>
      </c>
      <c r="BY794" s="5" t="s">
        <v>1946</v>
      </c>
      <c r="BZ794" s="5" t="s">
        <v>1947</v>
      </c>
      <c r="CA794" s="5" t="s">
        <v>1948</v>
      </c>
      <c r="CB794" s="120" t="s">
        <v>1916</v>
      </c>
    </row>
    <row r="795" spans="1:80" x14ac:dyDescent="0.25">
      <c r="A795" s="134"/>
      <c r="B795" s="134"/>
      <c r="C795" s="134"/>
      <c r="D795" s="136"/>
      <c r="E795" s="136"/>
      <c r="F795" s="136"/>
      <c r="G795" s="138"/>
      <c r="H795" s="15" t="s">
        <v>1</v>
      </c>
      <c r="I795" s="9" t="s">
        <v>19</v>
      </c>
      <c r="J795" s="9">
        <v>1</v>
      </c>
      <c r="K795" s="9" t="s">
        <v>20</v>
      </c>
      <c r="L795" s="9" t="s">
        <v>21</v>
      </c>
      <c r="M795" s="9" t="s">
        <v>22</v>
      </c>
      <c r="N795" s="9" t="s">
        <v>23</v>
      </c>
      <c r="O795" s="9" t="s">
        <v>24</v>
      </c>
      <c r="P795" s="9" t="s">
        <v>25</v>
      </c>
      <c r="Q795" s="9" t="s">
        <v>26</v>
      </c>
      <c r="R795" s="9">
        <v>1</v>
      </c>
      <c r="S795" s="9">
        <v>2</v>
      </c>
      <c r="T795" s="9">
        <v>3</v>
      </c>
      <c r="U795" s="9">
        <v>4</v>
      </c>
      <c r="V795" s="9">
        <v>5</v>
      </c>
      <c r="W795" s="9">
        <v>6</v>
      </c>
      <c r="X795" s="9">
        <v>7</v>
      </c>
      <c r="Y795" s="9">
        <v>8</v>
      </c>
      <c r="Z795" s="9">
        <v>9</v>
      </c>
      <c r="AA795" s="9">
        <v>10</v>
      </c>
      <c r="AB795" s="9">
        <v>11</v>
      </c>
      <c r="AC795" s="9">
        <v>12</v>
      </c>
      <c r="AD795" s="9">
        <v>13</v>
      </c>
      <c r="AE795" s="9">
        <v>14</v>
      </c>
      <c r="AF795" s="9">
        <v>15</v>
      </c>
      <c r="AG795" s="9">
        <v>16</v>
      </c>
      <c r="AH795" s="9">
        <v>20</v>
      </c>
      <c r="AI795" s="9">
        <v>21</v>
      </c>
      <c r="AJ795" s="9">
        <v>1</v>
      </c>
      <c r="AK795" s="9">
        <v>2</v>
      </c>
      <c r="AL795" s="9">
        <v>3</v>
      </c>
      <c r="AM795" s="9">
        <v>4</v>
      </c>
      <c r="AN795" s="9">
        <v>5</v>
      </c>
      <c r="AO795" s="9">
        <v>6</v>
      </c>
      <c r="AP795" s="9">
        <v>7</v>
      </c>
      <c r="AQ795" s="9">
        <v>8</v>
      </c>
      <c r="AR795" s="9">
        <v>9</v>
      </c>
      <c r="AS795" s="9">
        <v>10</v>
      </c>
      <c r="AT795" s="9">
        <v>11</v>
      </c>
      <c r="AU795" s="9">
        <v>12</v>
      </c>
      <c r="AV795" s="9">
        <v>13</v>
      </c>
      <c r="AW795" s="9">
        <v>14</v>
      </c>
      <c r="AX795" s="9">
        <v>15</v>
      </c>
      <c r="AY795" s="9">
        <v>16</v>
      </c>
      <c r="AZ795" s="9">
        <v>20</v>
      </c>
      <c r="BA795" s="9">
        <v>21</v>
      </c>
      <c r="BB795" s="9">
        <v>1</v>
      </c>
      <c r="BC795" s="9">
        <v>2</v>
      </c>
      <c r="BD795" s="9">
        <v>3</v>
      </c>
      <c r="BE795" s="9">
        <v>4</v>
      </c>
      <c r="BF795" s="9">
        <v>5</v>
      </c>
      <c r="BG795" s="9">
        <v>6</v>
      </c>
      <c r="BH795" s="9">
        <v>7</v>
      </c>
      <c r="BI795" s="9">
        <v>8</v>
      </c>
      <c r="BJ795" s="9">
        <v>9</v>
      </c>
      <c r="BK795" s="9">
        <v>10</v>
      </c>
      <c r="BL795" s="9">
        <v>11</v>
      </c>
      <c r="BM795" s="9">
        <v>12</v>
      </c>
      <c r="BN795" s="9">
        <v>13</v>
      </c>
      <c r="BO795" s="9">
        <v>14</v>
      </c>
      <c r="BP795" s="9">
        <v>15</v>
      </c>
      <c r="BQ795" s="9">
        <v>16</v>
      </c>
      <c r="BR795" s="9">
        <v>20</v>
      </c>
      <c r="BS795" s="9">
        <v>21</v>
      </c>
      <c r="BT795" s="9">
        <v>1</v>
      </c>
      <c r="BU795" s="9">
        <v>2</v>
      </c>
      <c r="BV795" s="9">
        <v>3</v>
      </c>
      <c r="BW795" s="9" t="s">
        <v>1798</v>
      </c>
      <c r="BX795" s="9">
        <v>5</v>
      </c>
      <c r="BY795" s="9">
        <v>6</v>
      </c>
      <c r="BZ795" s="9">
        <v>7</v>
      </c>
      <c r="CA795" s="9" t="s">
        <v>1917</v>
      </c>
      <c r="CB795" s="121">
        <v>9</v>
      </c>
    </row>
    <row r="796" spans="1:80" ht="22.5" x14ac:dyDescent="0.25">
      <c r="A796" s="134"/>
      <c r="B796" s="134"/>
      <c r="C796" s="134"/>
      <c r="D796" s="136"/>
      <c r="E796" s="136"/>
      <c r="F796" s="136"/>
      <c r="G796" s="138"/>
      <c r="H796" s="16" t="s">
        <v>85</v>
      </c>
      <c r="I796" s="17">
        <f>SUM(I735,I737,I738,I739,I740,I741,I743,I745,I746,I747,I748,I749,I750,I751,I752,I754,I755,I756,I774,I775,I791)</f>
        <v>1324781</v>
      </c>
      <c r="J796" s="17">
        <f t="shared" ref="J796:J799" si="2230">SUM(K796,L796,P796,Q796)</f>
        <v>1313251</v>
      </c>
      <c r="K796" s="17">
        <f t="shared" ref="K796" si="2231">SUM(K735,K737,K738,K739,K740,K741,K743,K745,K746,K747,K748,K749,K750,K751,K752,K754,K755,K756,K774,K775,K791)</f>
        <v>1313251</v>
      </c>
      <c r="L796" s="17">
        <f t="shared" ref="L796:L799" si="2232">SUM(M796:O796)</f>
        <v>0</v>
      </c>
      <c r="M796" s="17">
        <f t="shared" ref="M796:Q796" si="2233">SUM(M735,M737,M738,M739,M740,M741,M743,M745,M746,M747,M748,M749,M750,M751,M752,M754,M755,M756,M774,M775,M791)</f>
        <v>0</v>
      </c>
      <c r="N796" s="17">
        <f t="shared" si="2233"/>
        <v>0</v>
      </c>
      <c r="O796" s="17">
        <f t="shared" si="2233"/>
        <v>0</v>
      </c>
      <c r="P796" s="17">
        <f t="shared" si="2233"/>
        <v>0</v>
      </c>
      <c r="Q796" s="17">
        <f t="shared" si="2233"/>
        <v>0</v>
      </c>
      <c r="R796" s="17">
        <f t="shared" ref="R796:AG796" si="2234">SUM(R735,R737,R738,R739,R740,R741,R743,R745,R746,R747,R748,R749,R750,R751,R752,R754,R755,R756,R774,R775,R791)</f>
        <v>0</v>
      </c>
      <c r="S796" s="17">
        <f t="shared" si="2234"/>
        <v>0</v>
      </c>
      <c r="T796" s="17">
        <f t="shared" si="2234"/>
        <v>0</v>
      </c>
      <c r="U796" s="17">
        <f t="shared" si="2234"/>
        <v>0</v>
      </c>
      <c r="V796" s="17">
        <f t="shared" si="2234"/>
        <v>0</v>
      </c>
      <c r="W796" s="17">
        <f t="shared" si="2234"/>
        <v>0</v>
      </c>
      <c r="X796" s="17">
        <f t="shared" ref="X796" si="2235">SUM(X735,X737,X738,X739,X740,X741,X743,X745,X746,X747,X748,X749,X750,X751,X752,X754,X755,X756,X774,X775,X791)</f>
        <v>0</v>
      </c>
      <c r="Y796" s="17">
        <f t="shared" si="2234"/>
        <v>0</v>
      </c>
      <c r="Z796" s="17">
        <f t="shared" si="2234"/>
        <v>0</v>
      </c>
      <c r="AA796" s="17">
        <f t="shared" si="2234"/>
        <v>0</v>
      </c>
      <c r="AB796" s="17">
        <f t="shared" si="2234"/>
        <v>0</v>
      </c>
      <c r="AC796" s="17">
        <f t="shared" si="2234"/>
        <v>0</v>
      </c>
      <c r="AD796" s="17">
        <f t="shared" si="2234"/>
        <v>0</v>
      </c>
      <c r="AE796" s="17">
        <f t="shared" si="2234"/>
        <v>0</v>
      </c>
      <c r="AF796" s="17">
        <f t="shared" si="2234"/>
        <v>0</v>
      </c>
      <c r="AG796" s="17">
        <f t="shared" si="2234"/>
        <v>0</v>
      </c>
      <c r="AH796" s="17">
        <v>0</v>
      </c>
      <c r="AI796" s="17">
        <v>0</v>
      </c>
      <c r="AJ796" s="17">
        <f t="shared" ref="AJ796:AY796" si="2236">SUM(AJ735,AJ737,AJ738,AJ739,AJ740,AJ741,AJ743,AJ745,AJ746,AJ747,AJ748,AJ749,AJ750,AJ751,AJ752,AJ754,AJ755,AJ756,AJ774,AJ775,AJ791)</f>
        <v>0</v>
      </c>
      <c r="AK796" s="17">
        <f t="shared" si="2236"/>
        <v>0</v>
      </c>
      <c r="AL796" s="17">
        <f t="shared" si="2236"/>
        <v>0</v>
      </c>
      <c r="AM796" s="17">
        <f t="shared" si="2236"/>
        <v>0</v>
      </c>
      <c r="AN796" s="17">
        <f t="shared" si="2236"/>
        <v>0</v>
      </c>
      <c r="AO796" s="17">
        <f t="shared" si="2236"/>
        <v>0</v>
      </c>
      <c r="AP796" s="17">
        <f t="shared" ref="AP796" si="2237">SUM(AP735,AP737,AP738,AP739,AP740,AP741,AP743,AP745,AP746,AP747,AP748,AP749,AP750,AP751,AP752,AP754,AP755,AP756,AP774,AP775,AP791)</f>
        <v>0</v>
      </c>
      <c r="AQ796" s="17">
        <f t="shared" si="2236"/>
        <v>0</v>
      </c>
      <c r="AR796" s="17">
        <f t="shared" si="2236"/>
        <v>0</v>
      </c>
      <c r="AS796" s="17">
        <f t="shared" si="2236"/>
        <v>0</v>
      </c>
      <c r="AT796" s="17">
        <f t="shared" si="2236"/>
        <v>0</v>
      </c>
      <c r="AU796" s="17">
        <f t="shared" si="2236"/>
        <v>0</v>
      </c>
      <c r="AV796" s="17">
        <f t="shared" si="2236"/>
        <v>0</v>
      </c>
      <c r="AW796" s="17">
        <f t="shared" si="2236"/>
        <v>0</v>
      </c>
      <c r="AX796" s="17">
        <f t="shared" si="2236"/>
        <v>0</v>
      </c>
      <c r="AY796" s="17">
        <f t="shared" si="2236"/>
        <v>0</v>
      </c>
      <c r="AZ796" s="17">
        <v>0</v>
      </c>
      <c r="BA796" s="17">
        <v>0</v>
      </c>
      <c r="BB796" s="17">
        <f t="shared" ref="BB796:BQ796" si="2238">SUM(BB735,BB737,BB738,BB739,BB740,BB741,BB743,BB745,BB746,BB747,BB748,BB749,BB750,BB751,BB752,BB754,BB755,BB756,BB774,BB775,BB791)</f>
        <v>0</v>
      </c>
      <c r="BC796" s="17">
        <f t="shared" si="2238"/>
        <v>0</v>
      </c>
      <c r="BD796" s="17">
        <f t="shared" si="2238"/>
        <v>0</v>
      </c>
      <c r="BE796" s="17">
        <f t="shared" si="2238"/>
        <v>0</v>
      </c>
      <c r="BF796" s="17">
        <f t="shared" si="2238"/>
        <v>0</v>
      </c>
      <c r="BG796" s="17">
        <f t="shared" si="2238"/>
        <v>0</v>
      </c>
      <c r="BH796" s="17">
        <f t="shared" ref="BH796" si="2239">SUM(BH735,BH737,BH738,BH739,BH740,BH741,BH743,BH745,BH746,BH747,BH748,BH749,BH750,BH751,BH752,BH754,BH755,BH756,BH774,BH775,BH791)</f>
        <v>0</v>
      </c>
      <c r="BI796" s="17">
        <f t="shared" si="2238"/>
        <v>0</v>
      </c>
      <c r="BJ796" s="17">
        <f t="shared" si="2238"/>
        <v>0</v>
      </c>
      <c r="BK796" s="17">
        <f t="shared" si="2238"/>
        <v>0</v>
      </c>
      <c r="BL796" s="17">
        <f t="shared" si="2238"/>
        <v>0</v>
      </c>
      <c r="BM796" s="17">
        <f t="shared" si="2238"/>
        <v>0</v>
      </c>
      <c r="BN796" s="17">
        <f t="shared" si="2238"/>
        <v>0</v>
      </c>
      <c r="BO796" s="17">
        <f t="shared" si="2238"/>
        <v>0</v>
      </c>
      <c r="BP796" s="17">
        <f t="shared" si="2238"/>
        <v>0</v>
      </c>
      <c r="BQ796" s="17">
        <f t="shared" si="2238"/>
        <v>0</v>
      </c>
      <c r="BR796" s="17">
        <v>0</v>
      </c>
      <c r="BS796" s="17">
        <v>0</v>
      </c>
      <c r="BT796" s="17">
        <f t="shared" ref="BT796:BZ796" si="2240">SUM(BT735,BT737,BT738,BT739,BT740,BT741,BT743,BT745,BT746,BT747,BT748,BT749,BT750,BT751,BT752,BT754,BT755,BT756,BT774,BT775,BT791)</f>
        <v>1393000</v>
      </c>
      <c r="BU796" s="17">
        <f t="shared" si="2240"/>
        <v>1393119</v>
      </c>
      <c r="BV796" s="17">
        <f t="shared" si="2240"/>
        <v>690479</v>
      </c>
      <c r="BW796" s="17">
        <f t="shared" si="2240"/>
        <v>355180</v>
      </c>
      <c r="BX796" s="17">
        <f t="shared" si="2240"/>
        <v>125060</v>
      </c>
      <c r="BY796" s="17">
        <f t="shared" si="2240"/>
        <v>115060</v>
      </c>
      <c r="BZ796" s="17">
        <f t="shared" si="2240"/>
        <v>115060</v>
      </c>
      <c r="CA796" s="17">
        <f t="shared" ref="CA796:CA804" si="2241">BV796+BW796</f>
        <v>1045659</v>
      </c>
      <c r="CB796" s="125">
        <f>IF(BU796=0,"-",CA796/BU796*100)</f>
        <v>75.058842783710517</v>
      </c>
    </row>
    <row r="797" spans="1:80" x14ac:dyDescent="0.25">
      <c r="A797" s="134"/>
      <c r="B797" s="134"/>
      <c r="C797" s="134"/>
      <c r="D797" s="136"/>
      <c r="E797" s="136"/>
      <c r="F797" s="136"/>
      <c r="G797" s="138"/>
      <c r="H797" s="16" t="s">
        <v>159</v>
      </c>
      <c r="I797" s="17">
        <f>SUM(I780,I771)</f>
        <v>1900000</v>
      </c>
      <c r="J797" s="17">
        <f t="shared" si="2230"/>
        <v>2900000</v>
      </c>
      <c r="K797" s="17">
        <f t="shared" ref="K797" si="2242">SUM(K780,K771)</f>
        <v>900000</v>
      </c>
      <c r="L797" s="17">
        <f t="shared" si="2232"/>
        <v>0</v>
      </c>
      <c r="M797" s="17">
        <f t="shared" ref="M797:Q797" si="2243">SUM(M780,M771)</f>
        <v>0</v>
      </c>
      <c r="N797" s="17">
        <f t="shared" si="2243"/>
        <v>0</v>
      </c>
      <c r="O797" s="17">
        <f t="shared" si="2243"/>
        <v>0</v>
      </c>
      <c r="P797" s="17">
        <f t="shared" si="2243"/>
        <v>0</v>
      </c>
      <c r="Q797" s="17">
        <f t="shared" si="2243"/>
        <v>2000000</v>
      </c>
      <c r="R797" s="17">
        <f t="shared" ref="R797:AG797" si="2244">SUM(R780,R771)</f>
        <v>0</v>
      </c>
      <c r="S797" s="17">
        <f t="shared" si="2244"/>
        <v>0</v>
      </c>
      <c r="T797" s="17">
        <f t="shared" si="2244"/>
        <v>0</v>
      </c>
      <c r="U797" s="17">
        <f t="shared" si="2244"/>
        <v>0</v>
      </c>
      <c r="V797" s="17">
        <f t="shared" si="2244"/>
        <v>0</v>
      </c>
      <c r="W797" s="17">
        <f t="shared" si="2244"/>
        <v>0</v>
      </c>
      <c r="X797" s="17">
        <f t="shared" ref="X797" si="2245">SUM(X780,X771)</f>
        <v>0</v>
      </c>
      <c r="Y797" s="17">
        <f t="shared" si="2244"/>
        <v>0</v>
      </c>
      <c r="Z797" s="17">
        <f t="shared" si="2244"/>
        <v>0</v>
      </c>
      <c r="AA797" s="17">
        <f t="shared" si="2244"/>
        <v>0</v>
      </c>
      <c r="AB797" s="17">
        <f t="shared" si="2244"/>
        <v>0</v>
      </c>
      <c r="AC797" s="17">
        <f t="shared" si="2244"/>
        <v>0</v>
      </c>
      <c r="AD797" s="17">
        <f t="shared" si="2244"/>
        <v>0</v>
      </c>
      <c r="AE797" s="17">
        <f t="shared" si="2244"/>
        <v>0</v>
      </c>
      <c r="AF797" s="17">
        <f t="shared" si="2244"/>
        <v>0</v>
      </c>
      <c r="AG797" s="17">
        <f t="shared" si="2244"/>
        <v>0</v>
      </c>
      <c r="AH797" s="17">
        <v>0</v>
      </c>
      <c r="AI797" s="17">
        <v>0</v>
      </c>
      <c r="AJ797" s="17">
        <f t="shared" ref="AJ797:AY797" si="2246">SUM(AJ780,AJ771)</f>
        <v>0</v>
      </c>
      <c r="AK797" s="17">
        <f t="shared" si="2246"/>
        <v>0</v>
      </c>
      <c r="AL797" s="17">
        <f t="shared" si="2246"/>
        <v>0</v>
      </c>
      <c r="AM797" s="17">
        <f t="shared" si="2246"/>
        <v>0</v>
      </c>
      <c r="AN797" s="17">
        <f t="shared" si="2246"/>
        <v>0</v>
      </c>
      <c r="AO797" s="17">
        <f t="shared" si="2246"/>
        <v>0</v>
      </c>
      <c r="AP797" s="17">
        <f t="shared" ref="AP797" si="2247">SUM(AP780,AP771)</f>
        <v>0</v>
      </c>
      <c r="AQ797" s="17">
        <f t="shared" si="2246"/>
        <v>0</v>
      </c>
      <c r="AR797" s="17">
        <f t="shared" si="2246"/>
        <v>0</v>
      </c>
      <c r="AS797" s="17">
        <f t="shared" si="2246"/>
        <v>0</v>
      </c>
      <c r="AT797" s="17">
        <f t="shared" si="2246"/>
        <v>0</v>
      </c>
      <c r="AU797" s="17">
        <f t="shared" si="2246"/>
        <v>0</v>
      </c>
      <c r="AV797" s="17">
        <f t="shared" si="2246"/>
        <v>0</v>
      </c>
      <c r="AW797" s="17">
        <f t="shared" si="2246"/>
        <v>0</v>
      </c>
      <c r="AX797" s="17">
        <f t="shared" si="2246"/>
        <v>0</v>
      </c>
      <c r="AY797" s="17">
        <f t="shared" si="2246"/>
        <v>0</v>
      </c>
      <c r="AZ797" s="17">
        <v>0</v>
      </c>
      <c r="BA797" s="17">
        <v>0</v>
      </c>
      <c r="BB797" s="17">
        <f t="shared" ref="BB797:BQ797" si="2248">SUM(BB780,BB771)</f>
        <v>0</v>
      </c>
      <c r="BC797" s="17">
        <f t="shared" si="2248"/>
        <v>0</v>
      </c>
      <c r="BD797" s="17">
        <f t="shared" si="2248"/>
        <v>0</v>
      </c>
      <c r="BE797" s="17">
        <f t="shared" si="2248"/>
        <v>0</v>
      </c>
      <c r="BF797" s="17">
        <f t="shared" si="2248"/>
        <v>0</v>
      </c>
      <c r="BG797" s="17">
        <f t="shared" si="2248"/>
        <v>0</v>
      </c>
      <c r="BH797" s="17">
        <f t="shared" ref="BH797" si="2249">SUM(BH780,BH771)</f>
        <v>0</v>
      </c>
      <c r="BI797" s="17">
        <f t="shared" si="2248"/>
        <v>0</v>
      </c>
      <c r="BJ797" s="17">
        <f t="shared" si="2248"/>
        <v>0</v>
      </c>
      <c r="BK797" s="17">
        <f t="shared" si="2248"/>
        <v>0</v>
      </c>
      <c r="BL797" s="17">
        <f t="shared" si="2248"/>
        <v>0</v>
      </c>
      <c r="BM797" s="17">
        <f t="shared" si="2248"/>
        <v>0</v>
      </c>
      <c r="BN797" s="17">
        <f t="shared" si="2248"/>
        <v>0</v>
      </c>
      <c r="BO797" s="17">
        <f t="shared" si="2248"/>
        <v>0</v>
      </c>
      <c r="BP797" s="17">
        <f t="shared" si="2248"/>
        <v>0</v>
      </c>
      <c r="BQ797" s="17">
        <f t="shared" si="2248"/>
        <v>0</v>
      </c>
      <c r="BR797" s="17">
        <v>0</v>
      </c>
      <c r="BS797" s="17">
        <v>0</v>
      </c>
      <c r="BT797" s="17">
        <f t="shared" ref="BT797:BZ797" si="2250">SUM(BT780,BT771)</f>
        <v>3300000</v>
      </c>
      <c r="BU797" s="17">
        <f t="shared" si="2250"/>
        <v>1247000</v>
      </c>
      <c r="BV797" s="17">
        <f t="shared" si="2250"/>
        <v>400000</v>
      </c>
      <c r="BW797" s="17">
        <f t="shared" si="2250"/>
        <v>54000</v>
      </c>
      <c r="BX797" s="17">
        <f t="shared" si="2250"/>
        <v>50000</v>
      </c>
      <c r="BY797" s="17">
        <f t="shared" si="2250"/>
        <v>2000</v>
      </c>
      <c r="BZ797" s="17">
        <f t="shared" si="2250"/>
        <v>2000</v>
      </c>
      <c r="CA797" s="17">
        <f t="shared" si="2241"/>
        <v>454000</v>
      </c>
      <c r="CB797" s="125">
        <f>IF(BU797=0,"-",CA797/BU797*100)</f>
        <v>36.407377706495595</v>
      </c>
    </row>
    <row r="798" spans="1:80" x14ac:dyDescent="0.25">
      <c r="A798" s="134"/>
      <c r="B798" s="134"/>
      <c r="C798" s="134"/>
      <c r="D798" s="136"/>
      <c r="E798" s="136"/>
      <c r="F798" s="136"/>
      <c r="G798" s="138"/>
      <c r="H798" s="16" t="s">
        <v>412</v>
      </c>
      <c r="I798" s="17">
        <f>SUM(I787,I786,I784,I783,I779,I770,I769,I767,I766,I765,I764,I763,I762,I760,I772)</f>
        <v>36694200</v>
      </c>
      <c r="J798" s="17">
        <f t="shared" ref="J798:Q798" si="2251">SUM(J787,J786,J784,J783,J779,J770,J769,J767,J766,J765,J764,J763,J762,J760,J772,J781)</f>
        <v>27897100</v>
      </c>
      <c r="K798" s="17">
        <f t="shared" si="2251"/>
        <v>21147100</v>
      </c>
      <c r="L798" s="17">
        <f t="shared" si="2251"/>
        <v>3050000</v>
      </c>
      <c r="M798" s="17">
        <f t="shared" si="2251"/>
        <v>0</v>
      </c>
      <c r="N798" s="17">
        <f t="shared" si="2251"/>
        <v>0</v>
      </c>
      <c r="O798" s="17">
        <f t="shared" si="2251"/>
        <v>3050000</v>
      </c>
      <c r="P798" s="17">
        <f t="shared" si="2251"/>
        <v>0</v>
      </c>
      <c r="Q798" s="17">
        <f t="shared" si="2251"/>
        <v>3700000</v>
      </c>
      <c r="R798" s="17">
        <f t="shared" ref="R798:AG798" si="2252">SUM(R787,R786,R784,R783,R779,R770,R769,R767,R766,R765,R764,R763,R762,R760,R772,R781)</f>
        <v>0</v>
      </c>
      <c r="S798" s="17">
        <f t="shared" si="2252"/>
        <v>0</v>
      </c>
      <c r="T798" s="17">
        <f t="shared" si="2252"/>
        <v>0</v>
      </c>
      <c r="U798" s="17">
        <f t="shared" si="2252"/>
        <v>0</v>
      </c>
      <c r="V798" s="17">
        <f t="shared" si="2252"/>
        <v>0</v>
      </c>
      <c r="W798" s="17">
        <f t="shared" si="2252"/>
        <v>0</v>
      </c>
      <c r="X798" s="17">
        <f t="shared" ref="X798" si="2253">SUM(X787,X786,X784,X783,X779,X770,X769,X767,X766,X765,X764,X763,X762,X760,X772,X781)</f>
        <v>0</v>
      </c>
      <c r="Y798" s="17">
        <f t="shared" si="2252"/>
        <v>0</v>
      </c>
      <c r="Z798" s="17">
        <f t="shared" si="2252"/>
        <v>0</v>
      </c>
      <c r="AA798" s="17">
        <f t="shared" si="2252"/>
        <v>0</v>
      </c>
      <c r="AB798" s="17">
        <f t="shared" si="2252"/>
        <v>0</v>
      </c>
      <c r="AC798" s="17">
        <f t="shared" si="2252"/>
        <v>0</v>
      </c>
      <c r="AD798" s="17">
        <f t="shared" si="2252"/>
        <v>0</v>
      </c>
      <c r="AE798" s="17">
        <f t="shared" si="2252"/>
        <v>0</v>
      </c>
      <c r="AF798" s="17">
        <f t="shared" si="2252"/>
        <v>0</v>
      </c>
      <c r="AG798" s="17">
        <f t="shared" si="2252"/>
        <v>0</v>
      </c>
      <c r="AH798" s="17">
        <v>0</v>
      </c>
      <c r="AI798" s="17">
        <v>0</v>
      </c>
      <c r="AJ798" s="17">
        <f t="shared" ref="AJ798:AY798" si="2254">SUM(AJ787,AJ786,AJ784,AJ783,AJ779,AJ770,AJ769,AJ767,AJ766,AJ765,AJ764,AJ763,AJ762,AJ760,AJ772,AJ781)</f>
        <v>0</v>
      </c>
      <c r="AK798" s="17">
        <f t="shared" si="2254"/>
        <v>0</v>
      </c>
      <c r="AL798" s="17">
        <f t="shared" si="2254"/>
        <v>0</v>
      </c>
      <c r="AM798" s="17">
        <f t="shared" si="2254"/>
        <v>0</v>
      </c>
      <c r="AN798" s="17">
        <f t="shared" si="2254"/>
        <v>0</v>
      </c>
      <c r="AO798" s="17">
        <f t="shared" si="2254"/>
        <v>0</v>
      </c>
      <c r="AP798" s="17">
        <f t="shared" ref="AP798" si="2255">SUM(AP787,AP786,AP784,AP783,AP779,AP770,AP769,AP767,AP766,AP765,AP764,AP763,AP762,AP760,AP772,AP781)</f>
        <v>0</v>
      </c>
      <c r="AQ798" s="17">
        <f t="shared" si="2254"/>
        <v>0</v>
      </c>
      <c r="AR798" s="17">
        <f t="shared" si="2254"/>
        <v>0</v>
      </c>
      <c r="AS798" s="17">
        <f t="shared" si="2254"/>
        <v>0</v>
      </c>
      <c r="AT798" s="17">
        <f t="shared" si="2254"/>
        <v>0</v>
      </c>
      <c r="AU798" s="17">
        <f t="shared" si="2254"/>
        <v>0</v>
      </c>
      <c r="AV798" s="17">
        <f t="shared" si="2254"/>
        <v>0</v>
      </c>
      <c r="AW798" s="17">
        <f t="shared" si="2254"/>
        <v>0</v>
      </c>
      <c r="AX798" s="17">
        <f t="shared" si="2254"/>
        <v>0</v>
      </c>
      <c r="AY798" s="17">
        <f t="shared" si="2254"/>
        <v>0</v>
      </c>
      <c r="AZ798" s="17">
        <v>0</v>
      </c>
      <c r="BA798" s="17">
        <v>0</v>
      </c>
      <c r="BB798" s="17">
        <f t="shared" ref="BB798:BQ798" si="2256">SUM(BB787,BB786,BB784,BB783,BB779,BB770,BB769,BB767,BB766,BB765,BB764,BB763,BB762,BB760,BB772,BB781)</f>
        <v>3050000</v>
      </c>
      <c r="BC798" s="17">
        <f t="shared" si="2256"/>
        <v>1310503</v>
      </c>
      <c r="BD798" s="17">
        <f t="shared" si="2256"/>
        <v>0</v>
      </c>
      <c r="BE798" s="17">
        <f t="shared" si="2256"/>
        <v>0</v>
      </c>
      <c r="BF798" s="17">
        <f t="shared" si="2256"/>
        <v>0</v>
      </c>
      <c r="BG798" s="17">
        <f t="shared" si="2256"/>
        <v>0</v>
      </c>
      <c r="BH798" s="17">
        <f t="shared" ref="BH798" si="2257">SUM(BH787,BH786,BH784,BH783,BH779,BH770,BH769,BH767,BH766,BH765,BH764,BH763,BH762,BH760,BH772,BH781)</f>
        <v>4360503</v>
      </c>
      <c r="BI798" s="17">
        <f t="shared" si="2256"/>
        <v>0</v>
      </c>
      <c r="BJ798" s="17">
        <f t="shared" si="2256"/>
        <v>0</v>
      </c>
      <c r="BK798" s="17">
        <f t="shared" si="2256"/>
        <v>1310503</v>
      </c>
      <c r="BL798" s="17">
        <f t="shared" si="2256"/>
        <v>0</v>
      </c>
      <c r="BM798" s="17">
        <f t="shared" si="2256"/>
        <v>0</v>
      </c>
      <c r="BN798" s="17">
        <f t="shared" si="2256"/>
        <v>0</v>
      </c>
      <c r="BO798" s="17">
        <f t="shared" si="2256"/>
        <v>0</v>
      </c>
      <c r="BP798" s="17">
        <f t="shared" si="2256"/>
        <v>0</v>
      </c>
      <c r="BQ798" s="17">
        <f t="shared" si="2256"/>
        <v>0</v>
      </c>
      <c r="BR798" s="17">
        <v>1310503</v>
      </c>
      <c r="BS798" s="17">
        <v>3050000</v>
      </c>
      <c r="BT798" s="17">
        <f t="shared" ref="BT798:BZ798" si="2258">SUM(BT787,BT786,BT784,BT783,BT779,BT770,BT769,BT767,BT766,BT765,BT764,BT763,BT762,BT760,BT772,BT781)</f>
        <v>38635800</v>
      </c>
      <c r="BU798" s="17">
        <f t="shared" si="2258"/>
        <v>29885800</v>
      </c>
      <c r="BV798" s="17">
        <f t="shared" si="2258"/>
        <v>17774331</v>
      </c>
      <c r="BW798" s="17">
        <f t="shared" si="2258"/>
        <v>4842652</v>
      </c>
      <c r="BX798" s="17">
        <f t="shared" si="2258"/>
        <v>1700333</v>
      </c>
      <c r="BY798" s="17">
        <f t="shared" si="2258"/>
        <v>1200000</v>
      </c>
      <c r="BZ798" s="17">
        <f t="shared" si="2258"/>
        <v>1942319</v>
      </c>
      <c r="CA798" s="17">
        <f t="shared" si="2241"/>
        <v>22616983</v>
      </c>
      <c r="CB798" s="125">
        <f>IF(BU798=0,"-",CA798/BU798*100)</f>
        <v>75.678024346010474</v>
      </c>
    </row>
    <row r="799" spans="1:80" x14ac:dyDescent="0.25">
      <c r="A799" s="139"/>
      <c r="B799" s="139"/>
      <c r="C799" s="139"/>
      <c r="D799" s="140"/>
      <c r="E799" s="140"/>
      <c r="F799" s="140"/>
      <c r="G799" s="141"/>
      <c r="H799" s="18" t="s">
        <v>86</v>
      </c>
      <c r="I799" s="17">
        <f>SUM(I796:I798)</f>
        <v>39918981</v>
      </c>
      <c r="J799" s="17">
        <f t="shared" si="2230"/>
        <v>32110351</v>
      </c>
      <c r="K799" s="17">
        <f t="shared" ref="K799" si="2259">SUM(K796:K798)</f>
        <v>23360351</v>
      </c>
      <c r="L799" s="17">
        <f t="shared" si="2232"/>
        <v>3050000</v>
      </c>
      <c r="M799" s="17">
        <f t="shared" ref="M799:Q799" si="2260">SUM(M796:M798)</f>
        <v>0</v>
      </c>
      <c r="N799" s="17">
        <f t="shared" si="2260"/>
        <v>0</v>
      </c>
      <c r="O799" s="17">
        <f t="shared" si="2260"/>
        <v>3050000</v>
      </c>
      <c r="P799" s="17">
        <f t="shared" si="2260"/>
        <v>0</v>
      </c>
      <c r="Q799" s="17">
        <f t="shared" si="2260"/>
        <v>5700000</v>
      </c>
      <c r="R799" s="17">
        <f t="shared" ref="R799:AG799" si="2261">SUM(R796:R798)</f>
        <v>0</v>
      </c>
      <c r="S799" s="17">
        <f t="shared" si="2261"/>
        <v>0</v>
      </c>
      <c r="T799" s="17">
        <f t="shared" si="2261"/>
        <v>0</v>
      </c>
      <c r="U799" s="17">
        <f t="shared" si="2261"/>
        <v>0</v>
      </c>
      <c r="V799" s="17">
        <f t="shared" si="2261"/>
        <v>0</v>
      </c>
      <c r="W799" s="17">
        <f t="shared" si="2261"/>
        <v>0</v>
      </c>
      <c r="X799" s="17">
        <f t="shared" ref="X799" si="2262">SUM(X796:X798)</f>
        <v>0</v>
      </c>
      <c r="Y799" s="17">
        <f t="shared" si="2261"/>
        <v>0</v>
      </c>
      <c r="Z799" s="17">
        <f t="shared" si="2261"/>
        <v>0</v>
      </c>
      <c r="AA799" s="17">
        <f t="shared" si="2261"/>
        <v>0</v>
      </c>
      <c r="AB799" s="17">
        <f t="shared" si="2261"/>
        <v>0</v>
      </c>
      <c r="AC799" s="17">
        <f t="shared" si="2261"/>
        <v>0</v>
      </c>
      <c r="AD799" s="17">
        <f t="shared" si="2261"/>
        <v>0</v>
      </c>
      <c r="AE799" s="17">
        <f t="shared" si="2261"/>
        <v>0</v>
      </c>
      <c r="AF799" s="17">
        <f t="shared" si="2261"/>
        <v>0</v>
      </c>
      <c r="AG799" s="17">
        <f t="shared" si="2261"/>
        <v>0</v>
      </c>
      <c r="AH799" s="17">
        <v>0</v>
      </c>
      <c r="AI799" s="17">
        <v>0</v>
      </c>
      <c r="AJ799" s="17">
        <f t="shared" ref="AJ799:AY799" si="2263">SUM(AJ796:AJ798)</f>
        <v>0</v>
      </c>
      <c r="AK799" s="17">
        <f t="shared" si="2263"/>
        <v>0</v>
      </c>
      <c r="AL799" s="17">
        <f t="shared" si="2263"/>
        <v>0</v>
      </c>
      <c r="AM799" s="17">
        <f t="shared" si="2263"/>
        <v>0</v>
      </c>
      <c r="AN799" s="17">
        <f t="shared" si="2263"/>
        <v>0</v>
      </c>
      <c r="AO799" s="17">
        <f t="shared" si="2263"/>
        <v>0</v>
      </c>
      <c r="AP799" s="17">
        <f t="shared" ref="AP799" si="2264">SUM(AP796:AP798)</f>
        <v>0</v>
      </c>
      <c r="AQ799" s="17">
        <f t="shared" si="2263"/>
        <v>0</v>
      </c>
      <c r="AR799" s="17">
        <f t="shared" si="2263"/>
        <v>0</v>
      </c>
      <c r="AS799" s="17">
        <f t="shared" si="2263"/>
        <v>0</v>
      </c>
      <c r="AT799" s="17">
        <f t="shared" si="2263"/>
        <v>0</v>
      </c>
      <c r="AU799" s="17">
        <f t="shared" si="2263"/>
        <v>0</v>
      </c>
      <c r="AV799" s="17">
        <f t="shared" si="2263"/>
        <v>0</v>
      </c>
      <c r="AW799" s="17">
        <f t="shared" si="2263"/>
        <v>0</v>
      </c>
      <c r="AX799" s="17">
        <f t="shared" si="2263"/>
        <v>0</v>
      </c>
      <c r="AY799" s="17">
        <f t="shared" si="2263"/>
        <v>0</v>
      </c>
      <c r="AZ799" s="17">
        <v>0</v>
      </c>
      <c r="BA799" s="17">
        <v>0</v>
      </c>
      <c r="BB799" s="17">
        <f t="shared" ref="BB799:BQ799" si="2265">SUM(BB796:BB798)</f>
        <v>3050000</v>
      </c>
      <c r="BC799" s="17">
        <f t="shared" si="2265"/>
        <v>1310503</v>
      </c>
      <c r="BD799" s="17">
        <f t="shared" si="2265"/>
        <v>0</v>
      </c>
      <c r="BE799" s="17">
        <f t="shared" si="2265"/>
        <v>0</v>
      </c>
      <c r="BF799" s="17">
        <f t="shared" si="2265"/>
        <v>0</v>
      </c>
      <c r="BG799" s="17">
        <f t="shared" si="2265"/>
        <v>0</v>
      </c>
      <c r="BH799" s="17">
        <f t="shared" ref="BH799" si="2266">SUM(BH796:BH798)</f>
        <v>4360503</v>
      </c>
      <c r="BI799" s="17">
        <f t="shared" si="2265"/>
        <v>0</v>
      </c>
      <c r="BJ799" s="17">
        <f t="shared" si="2265"/>
        <v>0</v>
      </c>
      <c r="BK799" s="17">
        <f t="shared" si="2265"/>
        <v>1310503</v>
      </c>
      <c r="BL799" s="17">
        <f t="shared" si="2265"/>
        <v>0</v>
      </c>
      <c r="BM799" s="17">
        <f t="shared" si="2265"/>
        <v>0</v>
      </c>
      <c r="BN799" s="17">
        <f t="shared" si="2265"/>
        <v>0</v>
      </c>
      <c r="BO799" s="17">
        <f t="shared" si="2265"/>
        <v>0</v>
      </c>
      <c r="BP799" s="17">
        <f t="shared" si="2265"/>
        <v>0</v>
      </c>
      <c r="BQ799" s="17">
        <f t="shared" si="2265"/>
        <v>0</v>
      </c>
      <c r="BR799" s="17">
        <v>1310503</v>
      </c>
      <c r="BS799" s="17">
        <v>3050000</v>
      </c>
      <c r="BT799" s="17">
        <f t="shared" ref="BT799:BW799" si="2267">SUM(BT796:BT798)</f>
        <v>43328800</v>
      </c>
      <c r="BU799" s="17">
        <f t="shared" ref="BU799:BV799" si="2268">SUM(BU796:BU798)</f>
        <v>32525919</v>
      </c>
      <c r="BV799" s="17">
        <f t="shared" si="2268"/>
        <v>18864810</v>
      </c>
      <c r="BW799" s="17">
        <f t="shared" si="2267"/>
        <v>5251832</v>
      </c>
      <c r="BX799" s="17">
        <f t="shared" ref="BX799" si="2269">SUM(BX796:BX798)</f>
        <v>1875393</v>
      </c>
      <c r="BY799" s="17">
        <f t="shared" ref="BY799" si="2270">SUM(BY796:BY798)</f>
        <v>1317060</v>
      </c>
      <c r="BZ799" s="17">
        <f t="shared" ref="BZ799" si="2271">SUM(BZ796:BZ798)</f>
        <v>2059379</v>
      </c>
      <c r="CA799" s="17">
        <f t="shared" si="2241"/>
        <v>24116642</v>
      </c>
      <c r="CB799" s="125">
        <f>IF(BU799=0,"-",CA799/BU799*100)</f>
        <v>74.145920365847303</v>
      </c>
    </row>
    <row r="800" spans="1:80" x14ac:dyDescent="0.25">
      <c r="A800" s="13" t="s">
        <v>1</v>
      </c>
      <c r="B800" s="13" t="s">
        <v>1</v>
      </c>
      <c r="C800" s="13" t="s">
        <v>1</v>
      </c>
      <c r="D800" s="74" t="s">
        <v>1</v>
      </c>
      <c r="E800" s="74" t="s">
        <v>1</v>
      </c>
      <c r="F800" s="74" t="s">
        <v>1</v>
      </c>
      <c r="G800" s="13" t="s">
        <v>1</v>
      </c>
      <c r="H800" s="19" t="s">
        <v>1</v>
      </c>
      <c r="I800" s="19" t="s">
        <v>1</v>
      </c>
      <c r="J800" s="19"/>
      <c r="K800" s="19" t="s">
        <v>1</v>
      </c>
      <c r="L800" s="19"/>
      <c r="M800" s="19" t="s">
        <v>1</v>
      </c>
      <c r="N800" s="19" t="s">
        <v>1</v>
      </c>
      <c r="O800" s="19" t="s">
        <v>1</v>
      </c>
      <c r="P800" s="28"/>
      <c r="Q800" s="19" t="s">
        <v>1</v>
      </c>
      <c r="R800" s="19" t="s">
        <v>1</v>
      </c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>
        <v>0</v>
      </c>
      <c r="AI800" s="19">
        <v>0</v>
      </c>
      <c r="AJ800" s="19" t="s">
        <v>1</v>
      </c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>
        <v>0</v>
      </c>
      <c r="BA800" s="19">
        <v>0</v>
      </c>
      <c r="BB800" s="19" t="s">
        <v>1</v>
      </c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>
        <v>0</v>
      </c>
      <c r="BS800" s="19">
        <v>0</v>
      </c>
      <c r="BT800" s="19"/>
      <c r="BU800" s="19"/>
      <c r="BV800" s="19"/>
      <c r="BW800" s="19">
        <f t="shared" si="2199"/>
        <v>0</v>
      </c>
      <c r="BX800" s="19"/>
      <c r="BY800" s="19"/>
      <c r="BZ800" s="19"/>
      <c r="CA800" s="19">
        <f t="shared" si="2241"/>
        <v>0</v>
      </c>
      <c r="CB800" s="127"/>
    </row>
    <row r="801" spans="1:80" x14ac:dyDescent="0.25">
      <c r="A801" s="13" t="s">
        <v>1</v>
      </c>
      <c r="B801" s="13" t="s">
        <v>1</v>
      </c>
      <c r="C801" s="13" t="s">
        <v>1</v>
      </c>
      <c r="D801" s="74" t="s">
        <v>1</v>
      </c>
      <c r="E801" s="74" t="s">
        <v>1</v>
      </c>
      <c r="F801" s="74" t="s">
        <v>1</v>
      </c>
      <c r="G801" s="13" t="s">
        <v>1</v>
      </c>
      <c r="H801" s="10" t="s">
        <v>413</v>
      </c>
      <c r="I801" s="11">
        <f>SUM(I792)</f>
        <v>39918981</v>
      </c>
      <c r="J801" s="11">
        <f t="shared" ref="J801:J802" si="2272">SUM(K801,L801,P801,Q801)</f>
        <v>32110351</v>
      </c>
      <c r="K801" s="11">
        <f t="shared" ref="K801" si="2273">SUM(K792)</f>
        <v>23360351</v>
      </c>
      <c r="L801" s="11">
        <f t="shared" ref="L801" si="2274">SUM(M801:O801)</f>
        <v>3050000</v>
      </c>
      <c r="M801" s="11">
        <f t="shared" ref="M801:Q801" si="2275">SUM(M792)</f>
        <v>0</v>
      </c>
      <c r="N801" s="11">
        <f t="shared" si="2275"/>
        <v>0</v>
      </c>
      <c r="O801" s="11">
        <f t="shared" si="2275"/>
        <v>3050000</v>
      </c>
      <c r="P801" s="11">
        <f t="shared" si="2275"/>
        <v>0</v>
      </c>
      <c r="Q801" s="11">
        <f t="shared" si="2275"/>
        <v>5700000</v>
      </c>
      <c r="R801" s="11">
        <f t="shared" ref="R801:AG801" si="2276">SUM(R792)</f>
        <v>0</v>
      </c>
      <c r="S801" s="11">
        <f t="shared" si="2276"/>
        <v>0</v>
      </c>
      <c r="T801" s="11">
        <f t="shared" si="2276"/>
        <v>0</v>
      </c>
      <c r="U801" s="11">
        <f t="shared" si="2276"/>
        <v>0</v>
      </c>
      <c r="V801" s="11">
        <f t="shared" si="2276"/>
        <v>0</v>
      </c>
      <c r="W801" s="11">
        <f t="shared" si="2276"/>
        <v>0</v>
      </c>
      <c r="X801" s="11">
        <f t="shared" si="2276"/>
        <v>0</v>
      </c>
      <c r="Y801" s="11">
        <f t="shared" si="2276"/>
        <v>0</v>
      </c>
      <c r="Z801" s="11">
        <f t="shared" si="2276"/>
        <v>0</v>
      </c>
      <c r="AA801" s="11">
        <f t="shared" si="2276"/>
        <v>0</v>
      </c>
      <c r="AB801" s="11">
        <f t="shared" si="2276"/>
        <v>0</v>
      </c>
      <c r="AC801" s="11">
        <f t="shared" si="2276"/>
        <v>0</v>
      </c>
      <c r="AD801" s="11">
        <f t="shared" si="2276"/>
        <v>0</v>
      </c>
      <c r="AE801" s="11">
        <f t="shared" si="2276"/>
        <v>0</v>
      </c>
      <c r="AF801" s="11">
        <f t="shared" si="2276"/>
        <v>0</v>
      </c>
      <c r="AG801" s="11">
        <f t="shared" si="2276"/>
        <v>0</v>
      </c>
      <c r="AH801" s="11">
        <v>0</v>
      </c>
      <c r="AI801" s="11">
        <v>0</v>
      </c>
      <c r="AJ801" s="11">
        <f t="shared" ref="AJ801:AY801" si="2277">SUM(AJ792)</f>
        <v>0</v>
      </c>
      <c r="AK801" s="11">
        <f t="shared" si="2277"/>
        <v>0</v>
      </c>
      <c r="AL801" s="11">
        <f t="shared" si="2277"/>
        <v>0</v>
      </c>
      <c r="AM801" s="11">
        <f t="shared" si="2277"/>
        <v>0</v>
      </c>
      <c r="AN801" s="11">
        <f t="shared" si="2277"/>
        <v>0</v>
      </c>
      <c r="AO801" s="11">
        <f t="shared" si="2277"/>
        <v>0</v>
      </c>
      <c r="AP801" s="11">
        <f t="shared" si="2277"/>
        <v>0</v>
      </c>
      <c r="AQ801" s="11">
        <f t="shared" si="2277"/>
        <v>0</v>
      </c>
      <c r="AR801" s="11">
        <f t="shared" si="2277"/>
        <v>0</v>
      </c>
      <c r="AS801" s="11">
        <f t="shared" si="2277"/>
        <v>0</v>
      </c>
      <c r="AT801" s="11">
        <f t="shared" si="2277"/>
        <v>0</v>
      </c>
      <c r="AU801" s="11">
        <f t="shared" si="2277"/>
        <v>0</v>
      </c>
      <c r="AV801" s="11">
        <f t="shared" si="2277"/>
        <v>0</v>
      </c>
      <c r="AW801" s="11">
        <f t="shared" si="2277"/>
        <v>0</v>
      </c>
      <c r="AX801" s="11">
        <f t="shared" si="2277"/>
        <v>0</v>
      </c>
      <c r="AY801" s="11">
        <f t="shared" si="2277"/>
        <v>0</v>
      </c>
      <c r="AZ801" s="11">
        <v>0</v>
      </c>
      <c r="BA801" s="11">
        <v>0</v>
      </c>
      <c r="BB801" s="11">
        <f t="shared" ref="BB801:BQ801" si="2278">SUM(BB792)</f>
        <v>3050000</v>
      </c>
      <c r="BC801" s="11">
        <f t="shared" si="2278"/>
        <v>1310503</v>
      </c>
      <c r="BD801" s="11">
        <f t="shared" si="2278"/>
        <v>0</v>
      </c>
      <c r="BE801" s="11">
        <f t="shared" si="2278"/>
        <v>0</v>
      </c>
      <c r="BF801" s="11">
        <f t="shared" si="2278"/>
        <v>0</v>
      </c>
      <c r="BG801" s="11">
        <f t="shared" si="2278"/>
        <v>0</v>
      </c>
      <c r="BH801" s="11">
        <f t="shared" si="2278"/>
        <v>4360503</v>
      </c>
      <c r="BI801" s="11">
        <f t="shared" si="2278"/>
        <v>0</v>
      </c>
      <c r="BJ801" s="11">
        <f t="shared" si="2278"/>
        <v>0</v>
      </c>
      <c r="BK801" s="11">
        <f t="shared" si="2278"/>
        <v>1310503</v>
      </c>
      <c r="BL801" s="11">
        <f t="shared" si="2278"/>
        <v>0</v>
      </c>
      <c r="BM801" s="11">
        <f t="shared" si="2278"/>
        <v>0</v>
      </c>
      <c r="BN801" s="11">
        <f t="shared" si="2278"/>
        <v>0</v>
      </c>
      <c r="BO801" s="11">
        <f t="shared" si="2278"/>
        <v>0</v>
      </c>
      <c r="BP801" s="11">
        <f t="shared" si="2278"/>
        <v>0</v>
      </c>
      <c r="BQ801" s="11">
        <f t="shared" si="2278"/>
        <v>0</v>
      </c>
      <c r="BR801" s="11">
        <v>1310503</v>
      </c>
      <c r="BS801" s="11">
        <v>3050000</v>
      </c>
      <c r="BT801" s="11">
        <f t="shared" ref="BT801:BW802" si="2279">SUM(BT792)</f>
        <v>43328800</v>
      </c>
      <c r="BU801" s="11">
        <f t="shared" ref="BU801:BV802" si="2280">SUM(BU792)</f>
        <v>32525919</v>
      </c>
      <c r="BV801" s="11">
        <f t="shared" si="2280"/>
        <v>18864810</v>
      </c>
      <c r="BW801" s="11">
        <f t="shared" si="2279"/>
        <v>5251832</v>
      </c>
      <c r="BX801" s="11">
        <f t="shared" ref="BX801:BZ802" si="2281">SUM(BX792)</f>
        <v>1875393</v>
      </c>
      <c r="BY801" s="11">
        <f t="shared" si="2281"/>
        <v>1317060</v>
      </c>
      <c r="BZ801" s="11">
        <f t="shared" si="2281"/>
        <v>2059379</v>
      </c>
      <c r="CA801" s="11">
        <f t="shared" si="2241"/>
        <v>24116642</v>
      </c>
      <c r="CB801" s="123">
        <f>IF(BU801=0,"-",CA801/BU801*100)</f>
        <v>74.145920365847303</v>
      </c>
    </row>
    <row r="802" spans="1:80" x14ac:dyDescent="0.25">
      <c r="A802" s="13" t="s">
        <v>1</v>
      </c>
      <c r="B802" s="13" t="s">
        <v>1</v>
      </c>
      <c r="C802" s="13" t="s">
        <v>1</v>
      </c>
      <c r="D802" s="74" t="s">
        <v>1</v>
      </c>
      <c r="E802" s="74" t="s">
        <v>1</v>
      </c>
      <c r="F802" s="74" t="s">
        <v>1</v>
      </c>
      <c r="G802" s="13" t="s">
        <v>1</v>
      </c>
      <c r="H802" s="2" t="s">
        <v>83</v>
      </c>
      <c r="I802" s="12">
        <f>SUM(I793)</f>
        <v>23</v>
      </c>
      <c r="J802" s="12">
        <f t="shared" si="2272"/>
        <v>23</v>
      </c>
      <c r="K802" s="12">
        <f>SUM(K793)</f>
        <v>23</v>
      </c>
      <c r="L802" s="13"/>
      <c r="M802" s="13" t="s">
        <v>1</v>
      </c>
      <c r="N802" s="13" t="s">
        <v>1</v>
      </c>
      <c r="O802" s="13" t="s">
        <v>1</v>
      </c>
      <c r="P802" s="29"/>
      <c r="Q802" s="13" t="s">
        <v>1</v>
      </c>
      <c r="R802" s="13" t="s">
        <v>1</v>
      </c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>
        <v>0</v>
      </c>
      <c r="AI802" s="13">
        <v>0</v>
      </c>
      <c r="AJ802" s="13" t="s">
        <v>1</v>
      </c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>
        <v>0</v>
      </c>
      <c r="BA802" s="13">
        <v>0</v>
      </c>
      <c r="BB802" s="13" t="s">
        <v>1</v>
      </c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>
        <v>0</v>
      </c>
      <c r="BS802" s="13">
        <v>0</v>
      </c>
      <c r="BT802" s="12">
        <f t="shared" si="2279"/>
        <v>27</v>
      </c>
      <c r="BU802" s="12">
        <f t="shared" si="2280"/>
        <v>27</v>
      </c>
      <c r="BV802" s="12">
        <f t="shared" si="2280"/>
        <v>0</v>
      </c>
      <c r="BW802" s="12">
        <f t="shared" si="2279"/>
        <v>0</v>
      </c>
      <c r="BX802" s="12">
        <f t="shared" si="2281"/>
        <v>0</v>
      </c>
      <c r="BY802" s="12">
        <f t="shared" ref="BY802" si="2282">SUM(BY793)</f>
        <v>0</v>
      </c>
      <c r="BZ802" s="12">
        <f t="shared" ref="BZ802" si="2283">SUM(BZ793)</f>
        <v>0</v>
      </c>
      <c r="CA802" s="12">
        <f t="shared" si="2241"/>
        <v>0</v>
      </c>
      <c r="CB802" s="124">
        <f>IF(BU802=0,"-",CA802/BU802*100)</f>
        <v>0</v>
      </c>
    </row>
    <row r="803" spans="1:80" x14ac:dyDescent="0.25">
      <c r="A803" s="13" t="s">
        <v>1</v>
      </c>
      <c r="B803" s="13" t="s">
        <v>1</v>
      </c>
      <c r="C803" s="13" t="s">
        <v>1</v>
      </c>
      <c r="D803" s="74" t="s">
        <v>1</v>
      </c>
      <c r="E803" s="74" t="s">
        <v>1</v>
      </c>
      <c r="F803" s="74" t="s">
        <v>1</v>
      </c>
      <c r="G803" s="13" t="s">
        <v>1</v>
      </c>
      <c r="H803" s="20" t="s">
        <v>1</v>
      </c>
      <c r="I803" s="21" t="s">
        <v>1</v>
      </c>
      <c r="J803" s="21"/>
      <c r="K803" s="21" t="s">
        <v>1</v>
      </c>
      <c r="L803" s="21"/>
      <c r="M803" s="21" t="s">
        <v>1</v>
      </c>
      <c r="N803" s="21" t="s">
        <v>1</v>
      </c>
      <c r="O803" s="21" t="s">
        <v>1</v>
      </c>
      <c r="P803" s="30"/>
      <c r="Q803" s="21" t="s">
        <v>1</v>
      </c>
      <c r="R803" s="21" t="s">
        <v>1</v>
      </c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>
        <v>0</v>
      </c>
      <c r="AI803" s="21">
        <v>0</v>
      </c>
      <c r="AJ803" s="21" t="s">
        <v>1</v>
      </c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>
        <v>0</v>
      </c>
      <c r="BA803" s="21">
        <v>0</v>
      </c>
      <c r="BB803" s="21" t="s">
        <v>1</v>
      </c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>
        <v>0</v>
      </c>
      <c r="BS803" s="21">
        <v>0</v>
      </c>
      <c r="BT803" s="21"/>
      <c r="BU803" s="21"/>
      <c r="BV803" s="21"/>
      <c r="BW803" s="21">
        <f t="shared" si="2199"/>
        <v>0</v>
      </c>
      <c r="BX803" s="21"/>
      <c r="BY803" s="21"/>
      <c r="BZ803" s="21"/>
      <c r="CA803" s="21">
        <f t="shared" si="2241"/>
        <v>0</v>
      </c>
      <c r="CB803" s="128"/>
    </row>
    <row r="804" spans="1:80" ht="15.75" thickBot="1" x14ac:dyDescent="0.3">
      <c r="A804" s="1" t="s">
        <v>244</v>
      </c>
      <c r="B804" s="1" t="s">
        <v>88</v>
      </c>
      <c r="C804" s="4" t="s">
        <v>1</v>
      </c>
      <c r="D804" s="79" t="s">
        <v>1</v>
      </c>
      <c r="E804" s="78" t="s">
        <v>1</v>
      </c>
      <c r="F804" s="78" t="s">
        <v>1</v>
      </c>
      <c r="G804" s="2" t="s">
        <v>1</v>
      </c>
      <c r="H804" s="2" t="s">
        <v>1</v>
      </c>
      <c r="I804" s="3" t="s">
        <v>1</v>
      </c>
      <c r="J804" s="3"/>
      <c r="K804" s="3" t="s">
        <v>1</v>
      </c>
      <c r="L804" s="3"/>
      <c r="M804" s="3" t="s">
        <v>1</v>
      </c>
      <c r="N804" s="3" t="s">
        <v>1</v>
      </c>
      <c r="O804" s="3" t="s">
        <v>1</v>
      </c>
      <c r="P804" s="25"/>
      <c r="Q804" s="3" t="s">
        <v>1</v>
      </c>
      <c r="R804" s="3" t="s">
        <v>1</v>
      </c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>
        <v>0</v>
      </c>
      <c r="AI804" s="3">
        <v>0</v>
      </c>
      <c r="AJ804" s="3" t="s">
        <v>1</v>
      </c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>
        <v>0</v>
      </c>
      <c r="BA804" s="3">
        <v>0</v>
      </c>
      <c r="BB804" s="3" t="s">
        <v>1</v>
      </c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>
        <v>0</v>
      </c>
      <c r="BS804" s="3">
        <v>0</v>
      </c>
      <c r="BT804" s="3"/>
      <c r="BU804" s="3"/>
      <c r="BV804" s="3"/>
      <c r="BW804" s="3">
        <f t="shared" si="2199"/>
        <v>0</v>
      </c>
      <c r="BX804" s="3"/>
      <c r="BY804" s="3"/>
      <c r="BZ804" s="3"/>
      <c r="CA804" s="3">
        <f t="shared" si="2241"/>
        <v>0</v>
      </c>
      <c r="CB804" s="122"/>
    </row>
    <row r="805" spans="1:80" ht="69.75" customHeight="1" thickBot="1" x14ac:dyDescent="0.3">
      <c r="A805" s="5" t="s">
        <v>4</v>
      </c>
      <c r="B805" s="5" t="s">
        <v>5</v>
      </c>
      <c r="C805" s="5" t="s">
        <v>6</v>
      </c>
      <c r="D805" s="80" t="s">
        <v>1</v>
      </c>
      <c r="E805" s="88" t="s">
        <v>7</v>
      </c>
      <c r="F805" s="88" t="s">
        <v>8</v>
      </c>
      <c r="G805" s="5" t="s">
        <v>9</v>
      </c>
      <c r="H805" s="5" t="s">
        <v>10</v>
      </c>
      <c r="I805" s="5" t="s">
        <v>11</v>
      </c>
      <c r="J805" s="5" t="s">
        <v>1809</v>
      </c>
      <c r="K805" s="5" t="s">
        <v>12</v>
      </c>
      <c r="L805" s="5" t="s">
        <v>13</v>
      </c>
      <c r="M805" s="5" t="s">
        <v>14</v>
      </c>
      <c r="N805" s="5" t="s">
        <v>15</v>
      </c>
      <c r="O805" s="5" t="s">
        <v>16</v>
      </c>
      <c r="P805" s="5" t="s">
        <v>17</v>
      </c>
      <c r="Q805" s="5" t="s">
        <v>18</v>
      </c>
      <c r="R805" s="71" t="s">
        <v>14</v>
      </c>
      <c r="S805" s="71" t="s">
        <v>1843</v>
      </c>
      <c r="T805" s="71" t="s">
        <v>1797</v>
      </c>
      <c r="U805" s="71" t="s">
        <v>1832</v>
      </c>
      <c r="V805" s="71" t="s">
        <v>1833</v>
      </c>
      <c r="W805" s="71" t="s">
        <v>1834</v>
      </c>
      <c r="X805" s="71" t="s">
        <v>1847</v>
      </c>
      <c r="Y805" s="71" t="s">
        <v>1844</v>
      </c>
      <c r="Z805" s="71" t="s">
        <v>1835</v>
      </c>
      <c r="AA805" s="71" t="s">
        <v>1836</v>
      </c>
      <c r="AB805" s="71" t="s">
        <v>1837</v>
      </c>
      <c r="AC805" s="71" t="s">
        <v>1838</v>
      </c>
      <c r="AD805" s="71" t="s">
        <v>1839</v>
      </c>
      <c r="AE805" s="71" t="s">
        <v>1840</v>
      </c>
      <c r="AF805" s="71" t="s">
        <v>1845</v>
      </c>
      <c r="AG805" s="71" t="s">
        <v>1846</v>
      </c>
      <c r="AH805" s="71" t="s">
        <v>1841</v>
      </c>
      <c r="AI805" s="71" t="s">
        <v>1842</v>
      </c>
      <c r="AJ805" s="72" t="s">
        <v>15</v>
      </c>
      <c r="AK805" s="72" t="s">
        <v>1843</v>
      </c>
      <c r="AL805" s="72" t="s">
        <v>1797</v>
      </c>
      <c r="AM805" s="72" t="s">
        <v>1832</v>
      </c>
      <c r="AN805" s="72" t="s">
        <v>1833</v>
      </c>
      <c r="AO805" s="72" t="s">
        <v>1834</v>
      </c>
      <c r="AP805" s="72" t="s">
        <v>1848</v>
      </c>
      <c r="AQ805" s="72" t="s">
        <v>1844</v>
      </c>
      <c r="AR805" s="72" t="s">
        <v>1835</v>
      </c>
      <c r="AS805" s="72" t="s">
        <v>1836</v>
      </c>
      <c r="AT805" s="72" t="s">
        <v>1837</v>
      </c>
      <c r="AU805" s="72" t="s">
        <v>1838</v>
      </c>
      <c r="AV805" s="72" t="s">
        <v>1839</v>
      </c>
      <c r="AW805" s="72" t="s">
        <v>1840</v>
      </c>
      <c r="AX805" s="72" t="s">
        <v>1845</v>
      </c>
      <c r="AY805" s="72" t="s">
        <v>1846</v>
      </c>
      <c r="AZ805" s="72" t="s">
        <v>1841</v>
      </c>
      <c r="BA805" s="72" t="s">
        <v>1842</v>
      </c>
      <c r="BB805" s="73" t="s">
        <v>16</v>
      </c>
      <c r="BC805" s="73" t="s">
        <v>1843</v>
      </c>
      <c r="BD805" s="73" t="s">
        <v>1797</v>
      </c>
      <c r="BE805" s="73" t="s">
        <v>1832</v>
      </c>
      <c r="BF805" s="73" t="s">
        <v>1833</v>
      </c>
      <c r="BG805" s="73" t="s">
        <v>1834</v>
      </c>
      <c r="BH805" s="73" t="s">
        <v>1849</v>
      </c>
      <c r="BI805" s="73" t="s">
        <v>1844</v>
      </c>
      <c r="BJ805" s="73" t="s">
        <v>1835</v>
      </c>
      <c r="BK805" s="73" t="s">
        <v>1836</v>
      </c>
      <c r="BL805" s="73" t="s">
        <v>1837</v>
      </c>
      <c r="BM805" s="73" t="s">
        <v>1838</v>
      </c>
      <c r="BN805" s="73" t="s">
        <v>1839</v>
      </c>
      <c r="BO805" s="73" t="s">
        <v>1840</v>
      </c>
      <c r="BP805" s="73" t="s">
        <v>1845</v>
      </c>
      <c r="BQ805" s="73" t="s">
        <v>1846</v>
      </c>
      <c r="BR805" s="73" t="s">
        <v>1841</v>
      </c>
      <c r="BS805" s="73" t="s">
        <v>1842</v>
      </c>
      <c r="BT805" s="5" t="s">
        <v>1911</v>
      </c>
      <c r="BU805" s="5" t="s">
        <v>1942</v>
      </c>
      <c r="BV805" s="5" t="s">
        <v>1943</v>
      </c>
      <c r="BW805" s="5" t="s">
        <v>1944</v>
      </c>
      <c r="BX805" s="5" t="s">
        <v>1945</v>
      </c>
      <c r="BY805" s="5" t="s">
        <v>1946</v>
      </c>
      <c r="BZ805" s="5" t="s">
        <v>1947</v>
      </c>
      <c r="CA805" s="5" t="s">
        <v>1948</v>
      </c>
      <c r="CB805" s="120" t="s">
        <v>1916</v>
      </c>
    </row>
    <row r="806" spans="1:80" x14ac:dyDescent="0.25">
      <c r="A806" s="6" t="s">
        <v>1</v>
      </c>
      <c r="B806" s="6" t="s">
        <v>1</v>
      </c>
      <c r="C806" s="6" t="s">
        <v>1</v>
      </c>
      <c r="D806" s="81" t="s">
        <v>1</v>
      </c>
      <c r="E806" s="81" t="s">
        <v>1</v>
      </c>
      <c r="F806" s="94" t="s">
        <v>1</v>
      </c>
      <c r="G806" s="7" t="s">
        <v>1</v>
      </c>
      <c r="H806" s="8" t="s">
        <v>1</v>
      </c>
      <c r="I806" s="9" t="s">
        <v>19</v>
      </c>
      <c r="J806" s="9">
        <v>1</v>
      </c>
      <c r="K806" s="9" t="s">
        <v>20</v>
      </c>
      <c r="L806" s="9" t="s">
        <v>21</v>
      </c>
      <c r="M806" s="9" t="s">
        <v>22</v>
      </c>
      <c r="N806" s="9" t="s">
        <v>23</v>
      </c>
      <c r="O806" s="9" t="s">
        <v>24</v>
      </c>
      <c r="P806" s="9" t="s">
        <v>25</v>
      </c>
      <c r="Q806" s="9" t="s">
        <v>26</v>
      </c>
      <c r="R806" s="9">
        <v>1</v>
      </c>
      <c r="S806" s="9">
        <v>2</v>
      </c>
      <c r="T806" s="9">
        <v>3</v>
      </c>
      <c r="U806" s="9">
        <v>4</v>
      </c>
      <c r="V806" s="9">
        <v>5</v>
      </c>
      <c r="W806" s="9">
        <v>6</v>
      </c>
      <c r="X806" s="9">
        <v>7</v>
      </c>
      <c r="Y806" s="9">
        <v>8</v>
      </c>
      <c r="Z806" s="9">
        <v>9</v>
      </c>
      <c r="AA806" s="9">
        <v>10</v>
      </c>
      <c r="AB806" s="9">
        <v>11</v>
      </c>
      <c r="AC806" s="9">
        <v>12</v>
      </c>
      <c r="AD806" s="9">
        <v>13</v>
      </c>
      <c r="AE806" s="9">
        <v>14</v>
      </c>
      <c r="AF806" s="9">
        <v>15</v>
      </c>
      <c r="AG806" s="9">
        <v>16</v>
      </c>
      <c r="AH806" s="9">
        <v>20</v>
      </c>
      <c r="AI806" s="9">
        <v>21</v>
      </c>
      <c r="AJ806" s="9">
        <v>1</v>
      </c>
      <c r="AK806" s="9">
        <v>2</v>
      </c>
      <c r="AL806" s="9">
        <v>3</v>
      </c>
      <c r="AM806" s="9">
        <v>4</v>
      </c>
      <c r="AN806" s="9">
        <v>5</v>
      </c>
      <c r="AO806" s="9">
        <v>6</v>
      </c>
      <c r="AP806" s="9">
        <v>7</v>
      </c>
      <c r="AQ806" s="9">
        <v>8</v>
      </c>
      <c r="AR806" s="9">
        <v>9</v>
      </c>
      <c r="AS806" s="9">
        <v>10</v>
      </c>
      <c r="AT806" s="9">
        <v>11</v>
      </c>
      <c r="AU806" s="9">
        <v>12</v>
      </c>
      <c r="AV806" s="9">
        <v>13</v>
      </c>
      <c r="AW806" s="9">
        <v>14</v>
      </c>
      <c r="AX806" s="9">
        <v>15</v>
      </c>
      <c r="AY806" s="9">
        <v>16</v>
      </c>
      <c r="AZ806" s="9">
        <v>20</v>
      </c>
      <c r="BA806" s="9">
        <v>21</v>
      </c>
      <c r="BB806" s="9">
        <v>1</v>
      </c>
      <c r="BC806" s="9">
        <v>2</v>
      </c>
      <c r="BD806" s="9">
        <v>3</v>
      </c>
      <c r="BE806" s="9">
        <v>4</v>
      </c>
      <c r="BF806" s="9">
        <v>5</v>
      </c>
      <c r="BG806" s="9">
        <v>6</v>
      </c>
      <c r="BH806" s="9">
        <v>7</v>
      </c>
      <c r="BI806" s="9">
        <v>8</v>
      </c>
      <c r="BJ806" s="9">
        <v>9</v>
      </c>
      <c r="BK806" s="9">
        <v>10</v>
      </c>
      <c r="BL806" s="9">
        <v>11</v>
      </c>
      <c r="BM806" s="9">
        <v>12</v>
      </c>
      <c r="BN806" s="9">
        <v>13</v>
      </c>
      <c r="BO806" s="9">
        <v>14</v>
      </c>
      <c r="BP806" s="9">
        <v>15</v>
      </c>
      <c r="BQ806" s="9">
        <v>16</v>
      </c>
      <c r="BR806" s="9">
        <v>20</v>
      </c>
      <c r="BS806" s="9">
        <v>21</v>
      </c>
      <c r="BT806" s="9">
        <v>1</v>
      </c>
      <c r="BU806" s="9">
        <v>2</v>
      </c>
      <c r="BV806" s="9">
        <v>3</v>
      </c>
      <c r="BW806" s="9" t="s">
        <v>1798</v>
      </c>
      <c r="BX806" s="9">
        <v>5</v>
      </c>
      <c r="BY806" s="9">
        <v>6</v>
      </c>
      <c r="BZ806" s="9">
        <v>7</v>
      </c>
      <c r="CA806" s="9" t="s">
        <v>1917</v>
      </c>
      <c r="CB806" s="121">
        <v>9</v>
      </c>
    </row>
    <row r="807" spans="1:80" x14ac:dyDescent="0.25">
      <c r="A807" s="1" t="s">
        <v>244</v>
      </c>
      <c r="B807" s="1" t="s">
        <v>88</v>
      </c>
      <c r="C807" s="4" t="s">
        <v>28</v>
      </c>
      <c r="D807" s="79" t="s">
        <v>414</v>
      </c>
      <c r="E807" s="78" t="s">
        <v>1</v>
      </c>
      <c r="F807" s="78" t="s">
        <v>1</v>
      </c>
      <c r="G807" s="2" t="s">
        <v>1</v>
      </c>
      <c r="H807" s="2" t="s">
        <v>1939</v>
      </c>
      <c r="I807" s="3" t="s">
        <v>1</v>
      </c>
      <c r="J807" s="3">
        <f t="shared" ref="J807:J866" si="2284">SUM(K807,L807,P807,Q807)</f>
        <v>0</v>
      </c>
      <c r="K807" s="3" t="s">
        <v>1</v>
      </c>
      <c r="L807" s="3"/>
      <c r="M807" s="3" t="s">
        <v>1</v>
      </c>
      <c r="N807" s="3" t="s">
        <v>1</v>
      </c>
      <c r="O807" s="3" t="s">
        <v>1</v>
      </c>
      <c r="P807" s="26"/>
      <c r="Q807" s="3" t="s">
        <v>1</v>
      </c>
      <c r="R807" s="3" t="s">
        <v>1</v>
      </c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>
        <v>0</v>
      </c>
      <c r="AI807" s="3">
        <v>0</v>
      </c>
      <c r="AJ807" s="3" t="s">
        <v>1</v>
      </c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>
        <v>0</v>
      </c>
      <c r="BA807" s="3">
        <v>0</v>
      </c>
      <c r="BB807" s="3" t="s">
        <v>1</v>
      </c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>
        <v>0</v>
      </c>
      <c r="BS807" s="3">
        <v>0</v>
      </c>
      <c r="BT807" s="3">
        <v>0</v>
      </c>
      <c r="BU807" s="3"/>
      <c r="BV807" s="3"/>
      <c r="BW807" s="3">
        <f t="shared" si="2199"/>
        <v>0</v>
      </c>
      <c r="BX807" s="3"/>
      <c r="BY807" s="3"/>
      <c r="BZ807" s="3"/>
      <c r="CA807" s="3">
        <f t="shared" ref="CA807:CA866" si="2285">BV807+BW807</f>
        <v>0</v>
      </c>
      <c r="CB807" s="122"/>
    </row>
    <row r="808" spans="1:80" ht="33.75" x14ac:dyDescent="0.25">
      <c r="A808" s="1" t="s">
        <v>1</v>
      </c>
      <c r="B808" s="1" t="s">
        <v>1</v>
      </c>
      <c r="C808" s="1" t="s">
        <v>1</v>
      </c>
      <c r="D808" s="78" t="s">
        <v>1</v>
      </c>
      <c r="E808" s="78" t="s">
        <v>1</v>
      </c>
      <c r="F808" s="78" t="s">
        <v>1</v>
      </c>
      <c r="G808" s="2" t="s">
        <v>1</v>
      </c>
      <c r="H808" s="10" t="s">
        <v>30</v>
      </c>
      <c r="I808" s="11">
        <f>SUM(I809,I817,I819)</f>
        <v>3143930</v>
      </c>
      <c r="J808" s="11">
        <f t="shared" si="2284"/>
        <v>3436716</v>
      </c>
      <c r="K808" s="11">
        <f t="shared" ref="K808" si="2286">SUM(K809,K817,K819)</f>
        <v>3067716</v>
      </c>
      <c r="L808" s="11">
        <f t="shared" ref="L808:L865" si="2287">SUM(M808:O808)</f>
        <v>369000</v>
      </c>
      <c r="M808" s="11">
        <f t="shared" ref="M808:Q808" si="2288">SUM(M809,M817,M819)</f>
        <v>339000</v>
      </c>
      <c r="N808" s="11">
        <f t="shared" si="2288"/>
        <v>0</v>
      </c>
      <c r="O808" s="11">
        <f t="shared" si="2288"/>
        <v>30000</v>
      </c>
      <c r="P808" s="11">
        <f t="shared" si="2288"/>
        <v>0</v>
      </c>
      <c r="Q808" s="11">
        <f t="shared" si="2288"/>
        <v>0</v>
      </c>
      <c r="R808" s="11">
        <f t="shared" ref="R808:AG808" si="2289">SUM(R809,R817,R819)</f>
        <v>339000</v>
      </c>
      <c r="S808" s="11">
        <f t="shared" si="2289"/>
        <v>0</v>
      </c>
      <c r="T808" s="11">
        <f t="shared" si="2289"/>
        <v>0</v>
      </c>
      <c r="U808" s="11">
        <f t="shared" si="2289"/>
        <v>0</v>
      </c>
      <c r="V808" s="11">
        <f t="shared" si="2289"/>
        <v>0</v>
      </c>
      <c r="W808" s="11">
        <f t="shared" si="2289"/>
        <v>0</v>
      </c>
      <c r="X808" s="11">
        <f t="shared" ref="X808" si="2290">SUM(X809,X817,X819)</f>
        <v>339000</v>
      </c>
      <c r="Y808" s="11">
        <f t="shared" si="2289"/>
        <v>52000</v>
      </c>
      <c r="Z808" s="11">
        <f t="shared" si="2289"/>
        <v>0</v>
      </c>
      <c r="AA808" s="11">
        <f t="shared" si="2289"/>
        <v>61000</v>
      </c>
      <c r="AB808" s="11">
        <f t="shared" si="2289"/>
        <v>0</v>
      </c>
      <c r="AC808" s="11">
        <f t="shared" si="2289"/>
        <v>0</v>
      </c>
      <c r="AD808" s="11">
        <f t="shared" si="2289"/>
        <v>27000</v>
      </c>
      <c r="AE808" s="11">
        <f t="shared" si="2289"/>
        <v>0</v>
      </c>
      <c r="AF808" s="11">
        <f t="shared" si="2289"/>
        <v>20500</v>
      </c>
      <c r="AG808" s="11">
        <f t="shared" si="2289"/>
        <v>30000</v>
      </c>
      <c r="AH808" s="11">
        <v>190500</v>
      </c>
      <c r="AI808" s="11">
        <v>148500</v>
      </c>
      <c r="AJ808" s="11">
        <f t="shared" ref="AJ808:AY808" si="2291">SUM(AJ809,AJ817,AJ819)</f>
        <v>0</v>
      </c>
      <c r="AK808" s="11">
        <f t="shared" si="2291"/>
        <v>0</v>
      </c>
      <c r="AL808" s="11">
        <f t="shared" si="2291"/>
        <v>0</v>
      </c>
      <c r="AM808" s="11">
        <f t="shared" si="2291"/>
        <v>0</v>
      </c>
      <c r="AN808" s="11">
        <f t="shared" si="2291"/>
        <v>0</v>
      </c>
      <c r="AO808" s="11">
        <f t="shared" si="2291"/>
        <v>0</v>
      </c>
      <c r="AP808" s="11">
        <f t="shared" ref="AP808" si="2292">SUM(AP809,AP817,AP819)</f>
        <v>0</v>
      </c>
      <c r="AQ808" s="11">
        <f t="shared" si="2291"/>
        <v>0</v>
      </c>
      <c r="AR808" s="11">
        <f t="shared" si="2291"/>
        <v>0</v>
      </c>
      <c r="AS808" s="11">
        <f t="shared" si="2291"/>
        <v>0</v>
      </c>
      <c r="AT808" s="11">
        <f t="shared" si="2291"/>
        <v>0</v>
      </c>
      <c r="AU808" s="11">
        <f t="shared" si="2291"/>
        <v>0</v>
      </c>
      <c r="AV808" s="11">
        <f t="shared" si="2291"/>
        <v>0</v>
      </c>
      <c r="AW808" s="11">
        <f t="shared" si="2291"/>
        <v>0</v>
      </c>
      <c r="AX808" s="11">
        <f t="shared" si="2291"/>
        <v>0</v>
      </c>
      <c r="AY808" s="11">
        <f t="shared" si="2291"/>
        <v>0</v>
      </c>
      <c r="AZ808" s="11">
        <v>0</v>
      </c>
      <c r="BA808" s="11">
        <v>0</v>
      </c>
      <c r="BB808" s="11">
        <f t="shared" ref="BB808:BQ808" si="2293">SUM(BB809,BB817,BB819)</f>
        <v>30000</v>
      </c>
      <c r="BC808" s="11">
        <f t="shared" si="2293"/>
        <v>37048</v>
      </c>
      <c r="BD808" s="11">
        <f t="shared" si="2293"/>
        <v>0</v>
      </c>
      <c r="BE808" s="11">
        <f t="shared" si="2293"/>
        <v>25000</v>
      </c>
      <c r="BF808" s="11">
        <f t="shared" si="2293"/>
        <v>0</v>
      </c>
      <c r="BG808" s="11">
        <f t="shared" si="2293"/>
        <v>0</v>
      </c>
      <c r="BH808" s="11">
        <f t="shared" ref="BH808" si="2294">SUM(BH809,BH817,BH819)</f>
        <v>92048</v>
      </c>
      <c r="BI808" s="11">
        <f t="shared" si="2293"/>
        <v>0</v>
      </c>
      <c r="BJ808" s="11">
        <f t="shared" si="2293"/>
        <v>0</v>
      </c>
      <c r="BK808" s="11">
        <f t="shared" si="2293"/>
        <v>37048</v>
      </c>
      <c r="BL808" s="11">
        <f t="shared" si="2293"/>
        <v>0</v>
      </c>
      <c r="BM808" s="11">
        <f t="shared" si="2293"/>
        <v>0</v>
      </c>
      <c r="BN808" s="11">
        <f t="shared" si="2293"/>
        <v>0</v>
      </c>
      <c r="BO808" s="11">
        <f t="shared" si="2293"/>
        <v>0</v>
      </c>
      <c r="BP808" s="11">
        <f t="shared" si="2293"/>
        <v>39999</v>
      </c>
      <c r="BQ808" s="11">
        <f t="shared" si="2293"/>
        <v>0</v>
      </c>
      <c r="BR808" s="11">
        <v>77047</v>
      </c>
      <c r="BS808" s="11">
        <v>15001</v>
      </c>
      <c r="BT808" s="11">
        <f t="shared" ref="BT808:BZ808" si="2295">SUM(BT809,BT817,BT819)</f>
        <v>3724833</v>
      </c>
      <c r="BU808" s="11">
        <f t="shared" si="2295"/>
        <v>3423308</v>
      </c>
      <c r="BV808" s="11">
        <f t="shared" si="2295"/>
        <v>1969581</v>
      </c>
      <c r="BW808" s="11">
        <f t="shared" si="2295"/>
        <v>789201</v>
      </c>
      <c r="BX808" s="11">
        <f t="shared" si="2295"/>
        <v>262978</v>
      </c>
      <c r="BY808" s="11">
        <f t="shared" si="2295"/>
        <v>264450</v>
      </c>
      <c r="BZ808" s="11">
        <f t="shared" si="2295"/>
        <v>261773</v>
      </c>
      <c r="CA808" s="11">
        <f t="shared" si="2285"/>
        <v>2758782</v>
      </c>
      <c r="CB808" s="123">
        <f t="shared" ref="CB808:CB865" si="2296">IF(BU808=0,"-",CA808/BU808*100)</f>
        <v>80.588191305018427</v>
      </c>
    </row>
    <row r="809" spans="1:80" x14ac:dyDescent="0.25">
      <c r="A809" s="4" t="s">
        <v>244</v>
      </c>
      <c r="B809" s="4" t="s">
        <v>88</v>
      </c>
      <c r="C809" s="4" t="s">
        <v>28</v>
      </c>
      <c r="D809" s="79" t="s">
        <v>414</v>
      </c>
      <c r="E809" s="78" t="s">
        <v>31</v>
      </c>
      <c r="F809" s="78" t="s">
        <v>1</v>
      </c>
      <c r="G809" s="2" t="s">
        <v>1</v>
      </c>
      <c r="H809" s="2" t="s">
        <v>32</v>
      </c>
      <c r="I809" s="12">
        <f>SUM(I810:I811)</f>
        <v>2385602</v>
      </c>
      <c r="J809" s="12">
        <f t="shared" si="2284"/>
        <v>2481203</v>
      </c>
      <c r="K809" s="12">
        <f t="shared" ref="K809" si="2297">SUM(K810:K811)</f>
        <v>2481203</v>
      </c>
      <c r="L809" s="12">
        <f t="shared" si="2287"/>
        <v>0</v>
      </c>
      <c r="M809" s="12">
        <f t="shared" ref="M809:Q809" si="2298">SUM(M810:M811)</f>
        <v>0</v>
      </c>
      <c r="N809" s="12">
        <f t="shared" si="2298"/>
        <v>0</v>
      </c>
      <c r="O809" s="12">
        <f t="shared" si="2298"/>
        <v>0</v>
      </c>
      <c r="P809" s="12">
        <f t="shared" si="2298"/>
        <v>0</v>
      </c>
      <c r="Q809" s="12">
        <f t="shared" si="2298"/>
        <v>0</v>
      </c>
      <c r="R809" s="12">
        <f t="shared" ref="R809:AG809" si="2299">SUM(R810:R811)</f>
        <v>0</v>
      </c>
      <c r="S809" s="12">
        <f t="shared" si="2299"/>
        <v>0</v>
      </c>
      <c r="T809" s="12">
        <f t="shared" si="2299"/>
        <v>0</v>
      </c>
      <c r="U809" s="12">
        <f t="shared" si="2299"/>
        <v>0</v>
      </c>
      <c r="V809" s="12">
        <f t="shared" si="2299"/>
        <v>0</v>
      </c>
      <c r="W809" s="12">
        <f t="shared" si="2299"/>
        <v>0</v>
      </c>
      <c r="X809" s="12">
        <f t="shared" ref="X809" si="2300">SUM(X810:X811)</f>
        <v>0</v>
      </c>
      <c r="Y809" s="12">
        <f t="shared" si="2299"/>
        <v>0</v>
      </c>
      <c r="Z809" s="12">
        <f t="shared" si="2299"/>
        <v>0</v>
      </c>
      <c r="AA809" s="12">
        <f t="shared" si="2299"/>
        <v>0</v>
      </c>
      <c r="AB809" s="12">
        <f t="shared" si="2299"/>
        <v>0</v>
      </c>
      <c r="AC809" s="12">
        <f t="shared" si="2299"/>
        <v>0</v>
      </c>
      <c r="AD809" s="12">
        <f t="shared" si="2299"/>
        <v>0</v>
      </c>
      <c r="AE809" s="12">
        <f t="shared" si="2299"/>
        <v>0</v>
      </c>
      <c r="AF809" s="12">
        <f t="shared" si="2299"/>
        <v>0</v>
      </c>
      <c r="AG809" s="12">
        <f t="shared" si="2299"/>
        <v>0</v>
      </c>
      <c r="AH809" s="12">
        <v>0</v>
      </c>
      <c r="AI809" s="12">
        <v>0</v>
      </c>
      <c r="AJ809" s="12">
        <f t="shared" ref="AJ809:AY809" si="2301">SUM(AJ810:AJ811)</f>
        <v>0</v>
      </c>
      <c r="AK809" s="12">
        <f t="shared" si="2301"/>
        <v>0</v>
      </c>
      <c r="AL809" s="12">
        <f t="shared" si="2301"/>
        <v>0</v>
      </c>
      <c r="AM809" s="12">
        <f t="shared" si="2301"/>
        <v>0</v>
      </c>
      <c r="AN809" s="12">
        <f t="shared" si="2301"/>
        <v>0</v>
      </c>
      <c r="AO809" s="12">
        <f t="shared" si="2301"/>
        <v>0</v>
      </c>
      <c r="AP809" s="12">
        <f t="shared" ref="AP809" si="2302">SUM(AP810:AP811)</f>
        <v>0</v>
      </c>
      <c r="AQ809" s="12">
        <f t="shared" si="2301"/>
        <v>0</v>
      </c>
      <c r="AR809" s="12">
        <f t="shared" si="2301"/>
        <v>0</v>
      </c>
      <c r="AS809" s="12">
        <f t="shared" si="2301"/>
        <v>0</v>
      </c>
      <c r="AT809" s="12">
        <f t="shared" si="2301"/>
        <v>0</v>
      </c>
      <c r="AU809" s="12">
        <f t="shared" si="2301"/>
        <v>0</v>
      </c>
      <c r="AV809" s="12">
        <f t="shared" si="2301"/>
        <v>0</v>
      </c>
      <c r="AW809" s="12">
        <f t="shared" si="2301"/>
        <v>0</v>
      </c>
      <c r="AX809" s="12">
        <f t="shared" si="2301"/>
        <v>0</v>
      </c>
      <c r="AY809" s="12">
        <f t="shared" si="2301"/>
        <v>0</v>
      </c>
      <c r="AZ809" s="12">
        <v>0</v>
      </c>
      <c r="BA809" s="12">
        <v>0</v>
      </c>
      <c r="BB809" s="12">
        <f t="shared" ref="BB809:BQ809" si="2303">SUM(BB810:BB811)</f>
        <v>0</v>
      </c>
      <c r="BC809" s="12">
        <f t="shared" si="2303"/>
        <v>0</v>
      </c>
      <c r="BD809" s="12">
        <f t="shared" si="2303"/>
        <v>0</v>
      </c>
      <c r="BE809" s="12">
        <f t="shared" si="2303"/>
        <v>0</v>
      </c>
      <c r="BF809" s="12">
        <f t="shared" si="2303"/>
        <v>0</v>
      </c>
      <c r="BG809" s="12">
        <f t="shared" si="2303"/>
        <v>0</v>
      </c>
      <c r="BH809" s="12">
        <f t="shared" ref="BH809" si="2304">SUM(BH810:BH811)</f>
        <v>0</v>
      </c>
      <c r="BI809" s="12">
        <f t="shared" si="2303"/>
        <v>0</v>
      </c>
      <c r="BJ809" s="12">
        <f t="shared" si="2303"/>
        <v>0</v>
      </c>
      <c r="BK809" s="12">
        <f t="shared" si="2303"/>
        <v>0</v>
      </c>
      <c r="BL809" s="12">
        <f t="shared" si="2303"/>
        <v>0</v>
      </c>
      <c r="BM809" s="12">
        <f t="shared" si="2303"/>
        <v>0</v>
      </c>
      <c r="BN809" s="12">
        <f t="shared" si="2303"/>
        <v>0</v>
      </c>
      <c r="BO809" s="12">
        <f t="shared" si="2303"/>
        <v>0</v>
      </c>
      <c r="BP809" s="12">
        <f t="shared" si="2303"/>
        <v>0</v>
      </c>
      <c r="BQ809" s="12">
        <f t="shared" si="2303"/>
        <v>0</v>
      </c>
      <c r="BR809" s="12">
        <v>0</v>
      </c>
      <c r="BS809" s="12">
        <v>0</v>
      </c>
      <c r="BT809" s="12">
        <f t="shared" ref="BT809:BW809" si="2305">SUM(BT810:BT811)</f>
        <v>2650954</v>
      </c>
      <c r="BU809" s="12">
        <f t="shared" ref="BU809:BV809" si="2306">SUM(BU810:BU811)</f>
        <v>2664600</v>
      </c>
      <c r="BV809" s="12">
        <f t="shared" si="2306"/>
        <v>1449480</v>
      </c>
      <c r="BW809" s="12">
        <f t="shared" si="2305"/>
        <v>677016</v>
      </c>
      <c r="BX809" s="12">
        <f t="shared" ref="BX809:BZ809" si="2307">SUM(BX810:BX811)</f>
        <v>214269</v>
      </c>
      <c r="BY809" s="12">
        <f t="shared" si="2307"/>
        <v>232712</v>
      </c>
      <c r="BZ809" s="12">
        <f t="shared" si="2307"/>
        <v>230035</v>
      </c>
      <c r="CA809" s="12">
        <f t="shared" si="2285"/>
        <v>2126496</v>
      </c>
      <c r="CB809" s="124">
        <f t="shared" si="2296"/>
        <v>79.805449223147946</v>
      </c>
    </row>
    <row r="810" spans="1:80" x14ac:dyDescent="0.25">
      <c r="A810" s="4" t="s">
        <v>244</v>
      </c>
      <c r="B810" s="4" t="s">
        <v>88</v>
      </c>
      <c r="C810" s="4" t="s">
        <v>28</v>
      </c>
      <c r="D810" s="79" t="s">
        <v>414</v>
      </c>
      <c r="E810" s="89">
        <v>6111</v>
      </c>
      <c r="F810" s="79"/>
      <c r="G810" s="74" t="s">
        <v>1903</v>
      </c>
      <c r="H810" s="13" t="s">
        <v>33</v>
      </c>
      <c r="I810" s="14">
        <v>2026281</v>
      </c>
      <c r="J810" s="14">
        <f t="shared" si="2284"/>
        <v>2121882</v>
      </c>
      <c r="K810" s="14">
        <v>2121882</v>
      </c>
      <c r="L810" s="14">
        <f t="shared" si="2287"/>
        <v>0</v>
      </c>
      <c r="M810" s="14">
        <v>0</v>
      </c>
      <c r="N810" s="14">
        <v>0</v>
      </c>
      <c r="O810" s="14">
        <v>0</v>
      </c>
      <c r="P810" s="14">
        <v>0</v>
      </c>
      <c r="Q810" s="14">
        <v>0</v>
      </c>
      <c r="R810" s="14">
        <v>0</v>
      </c>
      <c r="S810" s="14"/>
      <c r="T810" s="14"/>
      <c r="U810" s="14"/>
      <c r="V810" s="14"/>
      <c r="W810" s="14"/>
      <c r="X810" s="14">
        <f t="shared" si="2206"/>
        <v>0</v>
      </c>
      <c r="Y810" s="14"/>
      <c r="Z810" s="14"/>
      <c r="AA810" s="14"/>
      <c r="AB810" s="14"/>
      <c r="AC810" s="14"/>
      <c r="AD810" s="14"/>
      <c r="AE810" s="14"/>
      <c r="AF810" s="14"/>
      <c r="AG810" s="14"/>
      <c r="AH810" s="14">
        <v>0</v>
      </c>
      <c r="AI810" s="14">
        <v>0</v>
      </c>
      <c r="AJ810" s="14">
        <v>0</v>
      </c>
      <c r="AK810" s="14"/>
      <c r="AL810" s="14"/>
      <c r="AM810" s="14"/>
      <c r="AN810" s="14"/>
      <c r="AO810" s="14"/>
      <c r="AP810" s="14">
        <f t="shared" si="2207"/>
        <v>0</v>
      </c>
      <c r="AQ810" s="14"/>
      <c r="AR810" s="14"/>
      <c r="AS810" s="14"/>
      <c r="AT810" s="14"/>
      <c r="AU810" s="14"/>
      <c r="AV810" s="14"/>
      <c r="AW810" s="14"/>
      <c r="AX810" s="14"/>
      <c r="AY810" s="14"/>
      <c r="AZ810" s="14">
        <v>0</v>
      </c>
      <c r="BA810" s="14">
        <v>0</v>
      </c>
      <c r="BB810" s="14">
        <v>0</v>
      </c>
      <c r="BC810" s="14"/>
      <c r="BD810" s="14"/>
      <c r="BE810" s="14"/>
      <c r="BF810" s="14"/>
      <c r="BG810" s="14"/>
      <c r="BH810" s="14">
        <f t="shared" si="2208"/>
        <v>0</v>
      </c>
      <c r="BI810" s="14"/>
      <c r="BJ810" s="14"/>
      <c r="BK810" s="14"/>
      <c r="BL810" s="14"/>
      <c r="BM810" s="14"/>
      <c r="BN810" s="14"/>
      <c r="BO810" s="14"/>
      <c r="BP810" s="14"/>
      <c r="BQ810" s="14"/>
      <c r="BR810" s="14">
        <v>0</v>
      </c>
      <c r="BS810" s="14">
        <v>0</v>
      </c>
      <c r="BT810" s="14">
        <v>2291633</v>
      </c>
      <c r="BU810" s="14">
        <v>2291633</v>
      </c>
      <c r="BV810" s="14">
        <v>1196823</v>
      </c>
      <c r="BW810" s="14">
        <f t="shared" si="2199"/>
        <v>584690</v>
      </c>
      <c r="BX810" s="14">
        <v>184690</v>
      </c>
      <c r="BY810" s="14">
        <v>200000</v>
      </c>
      <c r="BZ810" s="14">
        <v>200000</v>
      </c>
      <c r="CA810" s="14">
        <f t="shared" si="2285"/>
        <v>1781513</v>
      </c>
      <c r="CB810" s="122">
        <f t="shared" si="2296"/>
        <v>77.739891160582857</v>
      </c>
    </row>
    <row r="811" spans="1:80" x14ac:dyDescent="0.25">
      <c r="A811" s="1" t="s">
        <v>244</v>
      </c>
      <c r="B811" s="1" t="s">
        <v>88</v>
      </c>
      <c r="C811" s="1" t="s">
        <v>28</v>
      </c>
      <c r="D811" s="82" t="s">
        <v>414</v>
      </c>
      <c r="E811" s="82" t="s">
        <v>34</v>
      </c>
      <c r="F811" s="79" t="s">
        <v>1</v>
      </c>
      <c r="G811" s="13" t="s">
        <v>1</v>
      </c>
      <c r="H811" s="2" t="s">
        <v>35</v>
      </c>
      <c r="I811" s="12">
        <f>SUM(I812:I816)</f>
        <v>359321</v>
      </c>
      <c r="J811" s="12">
        <f t="shared" si="2284"/>
        <v>359321</v>
      </c>
      <c r="K811" s="12">
        <f t="shared" ref="K811" si="2308">SUM(K812:K816)</f>
        <v>359321</v>
      </c>
      <c r="L811" s="12">
        <f t="shared" si="2287"/>
        <v>0</v>
      </c>
      <c r="M811" s="12">
        <f t="shared" ref="M811:Q811" si="2309">SUM(M812:M816)</f>
        <v>0</v>
      </c>
      <c r="N811" s="12">
        <f t="shared" si="2309"/>
        <v>0</v>
      </c>
      <c r="O811" s="12">
        <f t="shared" si="2309"/>
        <v>0</v>
      </c>
      <c r="P811" s="12">
        <f t="shared" si="2309"/>
        <v>0</v>
      </c>
      <c r="Q811" s="12">
        <f t="shared" si="2309"/>
        <v>0</v>
      </c>
      <c r="R811" s="12">
        <f t="shared" ref="R811:AG811" si="2310">SUM(R812:R816)</f>
        <v>0</v>
      </c>
      <c r="S811" s="12">
        <f t="shared" si="2310"/>
        <v>0</v>
      </c>
      <c r="T811" s="12">
        <f t="shared" si="2310"/>
        <v>0</v>
      </c>
      <c r="U811" s="12">
        <f t="shared" si="2310"/>
        <v>0</v>
      </c>
      <c r="V811" s="12">
        <f t="shared" si="2310"/>
        <v>0</v>
      </c>
      <c r="W811" s="12">
        <f t="shared" si="2310"/>
        <v>0</v>
      </c>
      <c r="X811" s="12">
        <f t="shared" si="2310"/>
        <v>0</v>
      </c>
      <c r="Y811" s="12">
        <f t="shared" si="2310"/>
        <v>0</v>
      </c>
      <c r="Z811" s="12">
        <f t="shared" si="2310"/>
        <v>0</v>
      </c>
      <c r="AA811" s="12">
        <f t="shared" si="2310"/>
        <v>0</v>
      </c>
      <c r="AB811" s="12">
        <f t="shared" si="2310"/>
        <v>0</v>
      </c>
      <c r="AC811" s="12">
        <f t="shared" si="2310"/>
        <v>0</v>
      </c>
      <c r="AD811" s="12">
        <f t="shared" si="2310"/>
        <v>0</v>
      </c>
      <c r="AE811" s="12">
        <f t="shared" si="2310"/>
        <v>0</v>
      </c>
      <c r="AF811" s="12">
        <f t="shared" si="2310"/>
        <v>0</v>
      </c>
      <c r="AG811" s="12">
        <f t="shared" si="2310"/>
        <v>0</v>
      </c>
      <c r="AH811" s="12">
        <v>0</v>
      </c>
      <c r="AI811" s="12">
        <v>0</v>
      </c>
      <c r="AJ811" s="12">
        <f t="shared" ref="AJ811:AY811" si="2311">SUM(AJ812:AJ816)</f>
        <v>0</v>
      </c>
      <c r="AK811" s="12">
        <f t="shared" si="2311"/>
        <v>0</v>
      </c>
      <c r="AL811" s="12">
        <f t="shared" si="2311"/>
        <v>0</v>
      </c>
      <c r="AM811" s="12">
        <f t="shared" si="2311"/>
        <v>0</v>
      </c>
      <c r="AN811" s="12">
        <f t="shared" si="2311"/>
        <v>0</v>
      </c>
      <c r="AO811" s="12">
        <f t="shared" si="2311"/>
        <v>0</v>
      </c>
      <c r="AP811" s="12">
        <f t="shared" si="2311"/>
        <v>0</v>
      </c>
      <c r="AQ811" s="12">
        <f t="shared" si="2311"/>
        <v>0</v>
      </c>
      <c r="AR811" s="12">
        <f t="shared" si="2311"/>
        <v>0</v>
      </c>
      <c r="AS811" s="12">
        <f t="shared" si="2311"/>
        <v>0</v>
      </c>
      <c r="AT811" s="12">
        <f t="shared" si="2311"/>
        <v>0</v>
      </c>
      <c r="AU811" s="12">
        <f t="shared" si="2311"/>
        <v>0</v>
      </c>
      <c r="AV811" s="12">
        <f t="shared" si="2311"/>
        <v>0</v>
      </c>
      <c r="AW811" s="12">
        <f t="shared" si="2311"/>
        <v>0</v>
      </c>
      <c r="AX811" s="12">
        <f t="shared" si="2311"/>
        <v>0</v>
      </c>
      <c r="AY811" s="12">
        <f t="shared" si="2311"/>
        <v>0</v>
      </c>
      <c r="AZ811" s="12">
        <v>0</v>
      </c>
      <c r="BA811" s="12">
        <v>0</v>
      </c>
      <c r="BB811" s="12">
        <f t="shared" ref="BB811:BQ811" si="2312">SUM(BB812:BB816)</f>
        <v>0</v>
      </c>
      <c r="BC811" s="12">
        <f t="shared" si="2312"/>
        <v>0</v>
      </c>
      <c r="BD811" s="12">
        <f t="shared" si="2312"/>
        <v>0</v>
      </c>
      <c r="BE811" s="12">
        <f t="shared" si="2312"/>
        <v>0</v>
      </c>
      <c r="BF811" s="12">
        <f t="shared" si="2312"/>
        <v>0</v>
      </c>
      <c r="BG811" s="12">
        <f t="shared" si="2312"/>
        <v>0</v>
      </c>
      <c r="BH811" s="12">
        <f t="shared" si="2312"/>
        <v>0</v>
      </c>
      <c r="BI811" s="12">
        <f t="shared" si="2312"/>
        <v>0</v>
      </c>
      <c r="BJ811" s="12">
        <f t="shared" si="2312"/>
        <v>0</v>
      </c>
      <c r="BK811" s="12">
        <f t="shared" si="2312"/>
        <v>0</v>
      </c>
      <c r="BL811" s="12">
        <f t="shared" si="2312"/>
        <v>0</v>
      </c>
      <c r="BM811" s="12">
        <f t="shared" si="2312"/>
        <v>0</v>
      </c>
      <c r="BN811" s="12">
        <f t="shared" si="2312"/>
        <v>0</v>
      </c>
      <c r="BO811" s="12">
        <f t="shared" si="2312"/>
        <v>0</v>
      </c>
      <c r="BP811" s="12">
        <f t="shared" si="2312"/>
        <v>0</v>
      </c>
      <c r="BQ811" s="12">
        <f t="shared" si="2312"/>
        <v>0</v>
      </c>
      <c r="BR811" s="12">
        <v>0</v>
      </c>
      <c r="BS811" s="12">
        <v>0</v>
      </c>
      <c r="BT811" s="12">
        <f t="shared" ref="BT811:BZ811" si="2313">SUM(BT812:BT816)</f>
        <v>359321</v>
      </c>
      <c r="BU811" s="12">
        <f t="shared" si="2313"/>
        <v>372967</v>
      </c>
      <c r="BV811" s="12">
        <f t="shared" si="2313"/>
        <v>252657</v>
      </c>
      <c r="BW811" s="12">
        <f t="shared" si="2313"/>
        <v>92326</v>
      </c>
      <c r="BX811" s="12">
        <f t="shared" si="2313"/>
        <v>29579</v>
      </c>
      <c r="BY811" s="12">
        <f t="shared" si="2313"/>
        <v>32712</v>
      </c>
      <c r="BZ811" s="12">
        <f t="shared" si="2313"/>
        <v>30035</v>
      </c>
      <c r="CA811" s="12">
        <f t="shared" si="2285"/>
        <v>344983</v>
      </c>
      <c r="CB811" s="124">
        <f t="shared" si="2296"/>
        <v>92.49692332029376</v>
      </c>
    </row>
    <row r="812" spans="1:80" x14ac:dyDescent="0.25">
      <c r="A812" s="4" t="s">
        <v>244</v>
      </c>
      <c r="B812" s="4" t="s">
        <v>88</v>
      </c>
      <c r="C812" s="4" t="s">
        <v>28</v>
      </c>
      <c r="D812" s="79" t="s">
        <v>414</v>
      </c>
      <c r="E812" s="89">
        <v>6112</v>
      </c>
      <c r="F812" s="79" t="s">
        <v>415</v>
      </c>
      <c r="G812" s="74" t="s">
        <v>1903</v>
      </c>
      <c r="H812" s="13" t="s">
        <v>92</v>
      </c>
      <c r="I812" s="14">
        <v>58836</v>
      </c>
      <c r="J812" s="14">
        <f t="shared" si="2284"/>
        <v>58464</v>
      </c>
      <c r="K812" s="14">
        <v>58464</v>
      </c>
      <c r="L812" s="14">
        <f t="shared" si="2287"/>
        <v>0</v>
      </c>
      <c r="M812" s="14">
        <v>0</v>
      </c>
      <c r="N812" s="14">
        <v>0</v>
      </c>
      <c r="O812" s="14">
        <v>0</v>
      </c>
      <c r="P812" s="14">
        <v>0</v>
      </c>
      <c r="Q812" s="14">
        <v>0</v>
      </c>
      <c r="R812" s="14">
        <v>0</v>
      </c>
      <c r="S812" s="14"/>
      <c r="T812" s="14"/>
      <c r="U812" s="14"/>
      <c r="V812" s="14"/>
      <c r="W812" s="14"/>
      <c r="X812" s="14">
        <f t="shared" si="2206"/>
        <v>0</v>
      </c>
      <c r="Y812" s="14"/>
      <c r="Z812" s="14"/>
      <c r="AA812" s="14"/>
      <c r="AB812" s="14"/>
      <c r="AC812" s="14"/>
      <c r="AD812" s="14"/>
      <c r="AE812" s="14"/>
      <c r="AF812" s="14"/>
      <c r="AG812" s="14"/>
      <c r="AH812" s="14">
        <v>0</v>
      </c>
      <c r="AI812" s="14">
        <v>0</v>
      </c>
      <c r="AJ812" s="14">
        <v>0</v>
      </c>
      <c r="AK812" s="14"/>
      <c r="AL812" s="14"/>
      <c r="AM812" s="14"/>
      <c r="AN812" s="14"/>
      <c r="AO812" s="14"/>
      <c r="AP812" s="14">
        <f t="shared" si="2207"/>
        <v>0</v>
      </c>
      <c r="AQ812" s="14"/>
      <c r="AR812" s="14"/>
      <c r="AS812" s="14"/>
      <c r="AT812" s="14"/>
      <c r="AU812" s="14"/>
      <c r="AV812" s="14"/>
      <c r="AW812" s="14"/>
      <c r="AX812" s="14"/>
      <c r="AY812" s="14"/>
      <c r="AZ812" s="14">
        <v>0</v>
      </c>
      <c r="BA812" s="14">
        <v>0</v>
      </c>
      <c r="BB812" s="14">
        <v>0</v>
      </c>
      <c r="BC812" s="14"/>
      <c r="BD812" s="14"/>
      <c r="BE812" s="14"/>
      <c r="BF812" s="14"/>
      <c r="BG812" s="14"/>
      <c r="BH812" s="14">
        <f t="shared" si="2208"/>
        <v>0</v>
      </c>
      <c r="BI812" s="14"/>
      <c r="BJ812" s="14"/>
      <c r="BK812" s="14"/>
      <c r="BL812" s="14"/>
      <c r="BM812" s="14"/>
      <c r="BN812" s="14"/>
      <c r="BO812" s="14"/>
      <c r="BP812" s="14"/>
      <c r="BQ812" s="14"/>
      <c r="BR812" s="14">
        <v>0</v>
      </c>
      <c r="BS812" s="14">
        <v>0</v>
      </c>
      <c r="BT812" s="14">
        <v>58464</v>
      </c>
      <c r="BU812" s="14">
        <v>58464</v>
      </c>
      <c r="BV812" s="14">
        <v>33909</v>
      </c>
      <c r="BW812" s="14">
        <f t="shared" si="2199"/>
        <v>14709</v>
      </c>
      <c r="BX812" s="14">
        <v>4479</v>
      </c>
      <c r="BY812" s="14">
        <v>5115</v>
      </c>
      <c r="BZ812" s="14">
        <v>5115</v>
      </c>
      <c r="CA812" s="14">
        <f t="shared" si="2285"/>
        <v>48618</v>
      </c>
      <c r="CB812" s="122">
        <f t="shared" si="2296"/>
        <v>83.158866995073893</v>
      </c>
    </row>
    <row r="813" spans="1:80" x14ac:dyDescent="0.25">
      <c r="A813" s="4" t="s">
        <v>244</v>
      </c>
      <c r="B813" s="4" t="s">
        <v>88</v>
      </c>
      <c r="C813" s="4" t="s">
        <v>28</v>
      </c>
      <c r="D813" s="79" t="s">
        <v>414</v>
      </c>
      <c r="E813" s="89">
        <v>6112</v>
      </c>
      <c r="F813" s="79" t="s">
        <v>416</v>
      </c>
      <c r="G813" s="74" t="s">
        <v>1903</v>
      </c>
      <c r="H813" s="13" t="s">
        <v>39</v>
      </c>
      <c r="I813" s="14">
        <v>215985</v>
      </c>
      <c r="J813" s="14">
        <f t="shared" si="2284"/>
        <v>218937</v>
      </c>
      <c r="K813" s="14">
        <v>218937</v>
      </c>
      <c r="L813" s="14">
        <f t="shared" si="2287"/>
        <v>0</v>
      </c>
      <c r="M813" s="14">
        <v>0</v>
      </c>
      <c r="N813" s="14">
        <v>0</v>
      </c>
      <c r="O813" s="14">
        <v>0</v>
      </c>
      <c r="P813" s="14">
        <v>0</v>
      </c>
      <c r="Q813" s="14">
        <v>0</v>
      </c>
      <c r="R813" s="14">
        <v>0</v>
      </c>
      <c r="S813" s="14"/>
      <c r="T813" s="14"/>
      <c r="U813" s="14"/>
      <c r="V813" s="14"/>
      <c r="W813" s="14"/>
      <c r="X813" s="14">
        <f t="shared" si="2206"/>
        <v>0</v>
      </c>
      <c r="Y813" s="14"/>
      <c r="Z813" s="14"/>
      <c r="AA813" s="14"/>
      <c r="AB813" s="14"/>
      <c r="AC813" s="14"/>
      <c r="AD813" s="14"/>
      <c r="AE813" s="14"/>
      <c r="AF813" s="14"/>
      <c r="AG813" s="14"/>
      <c r="AH813" s="14">
        <v>0</v>
      </c>
      <c r="AI813" s="14">
        <v>0</v>
      </c>
      <c r="AJ813" s="14">
        <v>0</v>
      </c>
      <c r="AK813" s="14"/>
      <c r="AL813" s="14"/>
      <c r="AM813" s="14"/>
      <c r="AN813" s="14"/>
      <c r="AO813" s="14"/>
      <c r="AP813" s="14">
        <f t="shared" si="2207"/>
        <v>0</v>
      </c>
      <c r="AQ813" s="14"/>
      <c r="AR813" s="14"/>
      <c r="AS813" s="14"/>
      <c r="AT813" s="14"/>
      <c r="AU813" s="14"/>
      <c r="AV813" s="14"/>
      <c r="AW813" s="14"/>
      <c r="AX813" s="14"/>
      <c r="AY813" s="14"/>
      <c r="AZ813" s="14">
        <v>0</v>
      </c>
      <c r="BA813" s="14">
        <v>0</v>
      </c>
      <c r="BB813" s="14">
        <v>0</v>
      </c>
      <c r="BC813" s="14"/>
      <c r="BD813" s="14"/>
      <c r="BE813" s="14"/>
      <c r="BF813" s="14"/>
      <c r="BG813" s="14"/>
      <c r="BH813" s="14">
        <f t="shared" si="2208"/>
        <v>0</v>
      </c>
      <c r="BI813" s="14"/>
      <c r="BJ813" s="14"/>
      <c r="BK813" s="14"/>
      <c r="BL813" s="14"/>
      <c r="BM813" s="14"/>
      <c r="BN813" s="14"/>
      <c r="BO813" s="14"/>
      <c r="BP813" s="14"/>
      <c r="BQ813" s="14"/>
      <c r="BR813" s="14">
        <v>0</v>
      </c>
      <c r="BS813" s="14">
        <v>0</v>
      </c>
      <c r="BT813" s="14">
        <v>218937</v>
      </c>
      <c r="BU813" s="14">
        <v>218937</v>
      </c>
      <c r="BV813" s="14">
        <v>126945</v>
      </c>
      <c r="BW813" s="14">
        <f t="shared" si="2199"/>
        <v>73854</v>
      </c>
      <c r="BX813" s="14">
        <v>23100</v>
      </c>
      <c r="BY813" s="14">
        <v>25834</v>
      </c>
      <c r="BZ813" s="14">
        <v>24920</v>
      </c>
      <c r="CA813" s="14">
        <f t="shared" si="2285"/>
        <v>200799</v>
      </c>
      <c r="CB813" s="122">
        <f t="shared" si="2296"/>
        <v>91.715424985269735</v>
      </c>
    </row>
    <row r="814" spans="1:80" x14ac:dyDescent="0.25">
      <c r="A814" s="4" t="s">
        <v>244</v>
      </c>
      <c r="B814" s="4" t="s">
        <v>88</v>
      </c>
      <c r="C814" s="4" t="s">
        <v>28</v>
      </c>
      <c r="D814" s="79" t="s">
        <v>414</v>
      </c>
      <c r="E814" s="89">
        <v>6112</v>
      </c>
      <c r="F814" s="79" t="s">
        <v>417</v>
      </c>
      <c r="G814" s="74" t="s">
        <v>1903</v>
      </c>
      <c r="H814" s="13" t="s">
        <v>41</v>
      </c>
      <c r="I814" s="14">
        <v>51000</v>
      </c>
      <c r="J814" s="14">
        <f t="shared" si="2284"/>
        <v>53720</v>
      </c>
      <c r="K814" s="14">
        <v>53720</v>
      </c>
      <c r="L814" s="14">
        <f t="shared" si="2287"/>
        <v>0</v>
      </c>
      <c r="M814" s="14">
        <v>0</v>
      </c>
      <c r="N814" s="14">
        <v>0</v>
      </c>
      <c r="O814" s="14">
        <v>0</v>
      </c>
      <c r="P814" s="14">
        <v>0</v>
      </c>
      <c r="Q814" s="14">
        <v>0</v>
      </c>
      <c r="R814" s="14">
        <v>0</v>
      </c>
      <c r="S814" s="14"/>
      <c r="T814" s="14"/>
      <c r="U814" s="14"/>
      <c r="V814" s="14"/>
      <c r="W814" s="14"/>
      <c r="X814" s="14">
        <f t="shared" si="2206"/>
        <v>0</v>
      </c>
      <c r="Y814" s="14"/>
      <c r="Z814" s="14"/>
      <c r="AA814" s="14"/>
      <c r="AB814" s="14"/>
      <c r="AC814" s="14"/>
      <c r="AD814" s="14"/>
      <c r="AE814" s="14"/>
      <c r="AF814" s="14"/>
      <c r="AG814" s="14"/>
      <c r="AH814" s="14">
        <v>0</v>
      </c>
      <c r="AI814" s="14">
        <v>0</v>
      </c>
      <c r="AJ814" s="14">
        <v>0</v>
      </c>
      <c r="AK814" s="14"/>
      <c r="AL814" s="14"/>
      <c r="AM814" s="14"/>
      <c r="AN814" s="14"/>
      <c r="AO814" s="14"/>
      <c r="AP814" s="14">
        <f t="shared" si="2207"/>
        <v>0</v>
      </c>
      <c r="AQ814" s="14"/>
      <c r="AR814" s="14"/>
      <c r="AS814" s="14"/>
      <c r="AT814" s="14"/>
      <c r="AU814" s="14"/>
      <c r="AV814" s="14"/>
      <c r="AW814" s="14"/>
      <c r="AX814" s="14"/>
      <c r="AY814" s="14"/>
      <c r="AZ814" s="14">
        <v>0</v>
      </c>
      <c r="BA814" s="14">
        <v>0</v>
      </c>
      <c r="BB814" s="14">
        <v>0</v>
      </c>
      <c r="BC814" s="14"/>
      <c r="BD814" s="14"/>
      <c r="BE814" s="14"/>
      <c r="BF814" s="14"/>
      <c r="BG814" s="14"/>
      <c r="BH814" s="14">
        <f t="shared" si="2208"/>
        <v>0</v>
      </c>
      <c r="BI814" s="14"/>
      <c r="BJ814" s="14"/>
      <c r="BK814" s="14"/>
      <c r="BL814" s="14"/>
      <c r="BM814" s="14"/>
      <c r="BN814" s="14"/>
      <c r="BO814" s="14"/>
      <c r="BP814" s="14"/>
      <c r="BQ814" s="14"/>
      <c r="BR814" s="14">
        <v>0</v>
      </c>
      <c r="BS814" s="14">
        <v>0</v>
      </c>
      <c r="BT814" s="14">
        <v>53720</v>
      </c>
      <c r="BU814" s="14">
        <v>53601</v>
      </c>
      <c r="BV814" s="14">
        <v>49838</v>
      </c>
      <c r="BW814" s="14">
        <f t="shared" si="2199"/>
        <v>3763</v>
      </c>
      <c r="BX814" s="14">
        <v>2000</v>
      </c>
      <c r="BY814" s="14">
        <v>1763</v>
      </c>
      <c r="BZ814" s="14">
        <v>0</v>
      </c>
      <c r="CA814" s="14">
        <f t="shared" si="2285"/>
        <v>53601</v>
      </c>
      <c r="CB814" s="122">
        <f t="shared" si="2296"/>
        <v>100</v>
      </c>
    </row>
    <row r="815" spans="1:80" x14ac:dyDescent="0.25">
      <c r="A815" s="4" t="s">
        <v>244</v>
      </c>
      <c r="B815" s="4" t="s">
        <v>88</v>
      </c>
      <c r="C815" s="4" t="s">
        <v>28</v>
      </c>
      <c r="D815" s="79" t="s">
        <v>414</v>
      </c>
      <c r="E815" s="89">
        <v>6112</v>
      </c>
      <c r="F815" s="79" t="s">
        <v>418</v>
      </c>
      <c r="G815" s="74" t="s">
        <v>1903</v>
      </c>
      <c r="H815" s="13" t="s">
        <v>37</v>
      </c>
      <c r="I815" s="14">
        <v>5500</v>
      </c>
      <c r="J815" s="14">
        <f t="shared" si="2284"/>
        <v>0</v>
      </c>
      <c r="K815" s="14">
        <v>0</v>
      </c>
      <c r="L815" s="14">
        <f t="shared" si="2287"/>
        <v>0</v>
      </c>
      <c r="M815" s="14">
        <v>0</v>
      </c>
      <c r="N815" s="14">
        <v>0</v>
      </c>
      <c r="O815" s="14">
        <v>0</v>
      </c>
      <c r="P815" s="14">
        <v>0</v>
      </c>
      <c r="Q815" s="14">
        <v>0</v>
      </c>
      <c r="R815" s="14">
        <v>0</v>
      </c>
      <c r="S815" s="14"/>
      <c r="T815" s="14"/>
      <c r="U815" s="14"/>
      <c r="V815" s="14"/>
      <c r="W815" s="14"/>
      <c r="X815" s="14">
        <f t="shared" si="2206"/>
        <v>0</v>
      </c>
      <c r="Y815" s="14"/>
      <c r="Z815" s="14"/>
      <c r="AA815" s="14"/>
      <c r="AB815" s="14"/>
      <c r="AC815" s="14"/>
      <c r="AD815" s="14"/>
      <c r="AE815" s="14"/>
      <c r="AF815" s="14"/>
      <c r="AG815" s="14"/>
      <c r="AH815" s="14">
        <v>0</v>
      </c>
      <c r="AI815" s="14">
        <v>0</v>
      </c>
      <c r="AJ815" s="14">
        <v>0</v>
      </c>
      <c r="AK815" s="14"/>
      <c r="AL815" s="14"/>
      <c r="AM815" s="14"/>
      <c r="AN815" s="14"/>
      <c r="AO815" s="14"/>
      <c r="AP815" s="14">
        <f t="shared" si="2207"/>
        <v>0</v>
      </c>
      <c r="AQ815" s="14"/>
      <c r="AR815" s="14"/>
      <c r="AS815" s="14"/>
      <c r="AT815" s="14"/>
      <c r="AU815" s="14"/>
      <c r="AV815" s="14"/>
      <c r="AW815" s="14"/>
      <c r="AX815" s="14"/>
      <c r="AY815" s="14"/>
      <c r="AZ815" s="14">
        <v>0</v>
      </c>
      <c r="BA815" s="14">
        <v>0</v>
      </c>
      <c r="BB815" s="14">
        <v>0</v>
      </c>
      <c r="BC815" s="14"/>
      <c r="BD815" s="14"/>
      <c r="BE815" s="14"/>
      <c r="BF815" s="14"/>
      <c r="BG815" s="14"/>
      <c r="BH815" s="14">
        <f t="shared" si="2208"/>
        <v>0</v>
      </c>
      <c r="BI815" s="14"/>
      <c r="BJ815" s="14"/>
      <c r="BK815" s="14"/>
      <c r="BL815" s="14"/>
      <c r="BM815" s="14"/>
      <c r="BN815" s="14"/>
      <c r="BO815" s="14"/>
      <c r="BP815" s="14"/>
      <c r="BQ815" s="14"/>
      <c r="BR815" s="14">
        <v>0</v>
      </c>
      <c r="BS815" s="14">
        <v>0</v>
      </c>
      <c r="BT815" s="14">
        <v>0</v>
      </c>
      <c r="BU815" s="14">
        <v>13765</v>
      </c>
      <c r="BV815" s="14">
        <v>13765</v>
      </c>
      <c r="BW815" s="14">
        <f t="shared" si="2199"/>
        <v>0</v>
      </c>
      <c r="BX815" s="14"/>
      <c r="BY815" s="14"/>
      <c r="BZ815" s="14"/>
      <c r="CA815" s="14">
        <f t="shared" si="2285"/>
        <v>13765</v>
      </c>
      <c r="CB815" s="122">
        <f t="shared" si="2296"/>
        <v>100</v>
      </c>
    </row>
    <row r="816" spans="1:80" x14ac:dyDescent="0.25">
      <c r="A816" s="4" t="s">
        <v>244</v>
      </c>
      <c r="B816" s="4" t="s">
        <v>88</v>
      </c>
      <c r="C816" s="4" t="s">
        <v>28</v>
      </c>
      <c r="D816" s="79" t="s">
        <v>414</v>
      </c>
      <c r="E816" s="89">
        <v>6112</v>
      </c>
      <c r="F816" s="79" t="s">
        <v>419</v>
      </c>
      <c r="G816" s="74" t="s">
        <v>1903</v>
      </c>
      <c r="H816" s="13" t="s">
        <v>43</v>
      </c>
      <c r="I816" s="14">
        <v>28000</v>
      </c>
      <c r="J816" s="14">
        <f t="shared" si="2284"/>
        <v>28200</v>
      </c>
      <c r="K816" s="14">
        <v>28200</v>
      </c>
      <c r="L816" s="14">
        <f t="shared" si="2287"/>
        <v>0</v>
      </c>
      <c r="M816" s="14">
        <v>0</v>
      </c>
      <c r="N816" s="14">
        <v>0</v>
      </c>
      <c r="O816" s="14">
        <v>0</v>
      </c>
      <c r="P816" s="14">
        <v>0</v>
      </c>
      <c r="Q816" s="14">
        <v>0</v>
      </c>
      <c r="R816" s="14">
        <v>0</v>
      </c>
      <c r="S816" s="14"/>
      <c r="T816" s="14"/>
      <c r="U816" s="14"/>
      <c r="V816" s="14"/>
      <c r="W816" s="14"/>
      <c r="X816" s="14">
        <f t="shared" si="2206"/>
        <v>0</v>
      </c>
      <c r="Y816" s="14"/>
      <c r="Z816" s="14"/>
      <c r="AA816" s="14"/>
      <c r="AB816" s="14"/>
      <c r="AC816" s="14"/>
      <c r="AD816" s="14"/>
      <c r="AE816" s="14"/>
      <c r="AF816" s="14"/>
      <c r="AG816" s="14"/>
      <c r="AH816" s="14">
        <v>0</v>
      </c>
      <c r="AI816" s="14">
        <v>0</v>
      </c>
      <c r="AJ816" s="14">
        <v>0</v>
      </c>
      <c r="AK816" s="14"/>
      <c r="AL816" s="14"/>
      <c r="AM816" s="14"/>
      <c r="AN816" s="14"/>
      <c r="AO816" s="14"/>
      <c r="AP816" s="14">
        <f t="shared" si="2207"/>
        <v>0</v>
      </c>
      <c r="AQ816" s="14"/>
      <c r="AR816" s="14"/>
      <c r="AS816" s="14"/>
      <c r="AT816" s="14"/>
      <c r="AU816" s="14"/>
      <c r="AV816" s="14"/>
      <c r="AW816" s="14"/>
      <c r="AX816" s="14"/>
      <c r="AY816" s="14"/>
      <c r="AZ816" s="14">
        <v>0</v>
      </c>
      <c r="BA816" s="14">
        <v>0</v>
      </c>
      <c r="BB816" s="14">
        <v>0</v>
      </c>
      <c r="BC816" s="14"/>
      <c r="BD816" s="14"/>
      <c r="BE816" s="14"/>
      <c r="BF816" s="14"/>
      <c r="BG816" s="14"/>
      <c r="BH816" s="14">
        <f t="shared" si="2208"/>
        <v>0</v>
      </c>
      <c r="BI816" s="14"/>
      <c r="BJ816" s="14"/>
      <c r="BK816" s="14"/>
      <c r="BL816" s="14"/>
      <c r="BM816" s="14"/>
      <c r="BN816" s="14"/>
      <c r="BO816" s="14"/>
      <c r="BP816" s="14"/>
      <c r="BQ816" s="14"/>
      <c r="BR816" s="14">
        <v>0</v>
      </c>
      <c r="BS816" s="14">
        <v>0</v>
      </c>
      <c r="BT816" s="14">
        <v>28200</v>
      </c>
      <c r="BU816" s="14">
        <v>28200</v>
      </c>
      <c r="BV816" s="14">
        <v>28200</v>
      </c>
      <c r="BW816" s="14">
        <f t="shared" si="2199"/>
        <v>0</v>
      </c>
      <c r="BX816" s="14">
        <v>0</v>
      </c>
      <c r="BY816" s="14">
        <v>0</v>
      </c>
      <c r="BZ816" s="14">
        <v>0</v>
      </c>
      <c r="CA816" s="14">
        <f t="shared" si="2285"/>
        <v>28200</v>
      </c>
      <c r="CB816" s="122">
        <f t="shared" si="2296"/>
        <v>100</v>
      </c>
    </row>
    <row r="817" spans="1:80" x14ac:dyDescent="0.25">
      <c r="A817" s="4" t="s">
        <v>244</v>
      </c>
      <c r="B817" s="4" t="s">
        <v>88</v>
      </c>
      <c r="C817" s="4" t="s">
        <v>28</v>
      </c>
      <c r="D817" s="79" t="s">
        <v>414</v>
      </c>
      <c r="E817" s="78" t="s">
        <v>44</v>
      </c>
      <c r="F817" s="78" t="s">
        <v>1</v>
      </c>
      <c r="G817" s="2" t="s">
        <v>1</v>
      </c>
      <c r="H817" s="2" t="s">
        <v>45</v>
      </c>
      <c r="I817" s="12">
        <f>SUM(I818)</f>
        <v>215880</v>
      </c>
      <c r="J817" s="12">
        <f t="shared" si="2284"/>
        <v>222797</v>
      </c>
      <c r="K817" s="12">
        <f t="shared" ref="K817:Q817" si="2314">SUM(K818)</f>
        <v>222797</v>
      </c>
      <c r="L817" s="12">
        <f t="shared" si="2287"/>
        <v>0</v>
      </c>
      <c r="M817" s="12">
        <f t="shared" si="2314"/>
        <v>0</v>
      </c>
      <c r="N817" s="12">
        <f t="shared" si="2314"/>
        <v>0</v>
      </c>
      <c r="O817" s="12">
        <f t="shared" si="2314"/>
        <v>0</v>
      </c>
      <c r="P817" s="12">
        <f t="shared" si="2314"/>
        <v>0</v>
      </c>
      <c r="Q817" s="12">
        <f t="shared" si="2314"/>
        <v>0</v>
      </c>
      <c r="R817" s="12">
        <f t="shared" ref="R817:AG817" si="2315">SUM(R818)</f>
        <v>0</v>
      </c>
      <c r="S817" s="12">
        <f t="shared" si="2315"/>
        <v>0</v>
      </c>
      <c r="T817" s="12">
        <f t="shared" si="2315"/>
        <v>0</v>
      </c>
      <c r="U817" s="12">
        <f t="shared" si="2315"/>
        <v>0</v>
      </c>
      <c r="V817" s="12">
        <f t="shared" si="2315"/>
        <v>0</v>
      </c>
      <c r="W817" s="12">
        <f t="shared" si="2315"/>
        <v>0</v>
      </c>
      <c r="X817" s="12">
        <f t="shared" si="2315"/>
        <v>0</v>
      </c>
      <c r="Y817" s="12">
        <f t="shared" si="2315"/>
        <v>0</v>
      </c>
      <c r="Z817" s="12">
        <f t="shared" si="2315"/>
        <v>0</v>
      </c>
      <c r="AA817" s="12">
        <f t="shared" si="2315"/>
        <v>0</v>
      </c>
      <c r="AB817" s="12">
        <f t="shared" si="2315"/>
        <v>0</v>
      </c>
      <c r="AC817" s="12">
        <f t="shared" si="2315"/>
        <v>0</v>
      </c>
      <c r="AD817" s="12">
        <f t="shared" si="2315"/>
        <v>0</v>
      </c>
      <c r="AE817" s="12">
        <f t="shared" si="2315"/>
        <v>0</v>
      </c>
      <c r="AF817" s="12">
        <f t="shared" si="2315"/>
        <v>0</v>
      </c>
      <c r="AG817" s="12">
        <f t="shared" si="2315"/>
        <v>0</v>
      </c>
      <c r="AH817" s="12">
        <v>0</v>
      </c>
      <c r="AI817" s="12">
        <v>0</v>
      </c>
      <c r="AJ817" s="12">
        <f t="shared" ref="AJ817:AY817" si="2316">SUM(AJ818)</f>
        <v>0</v>
      </c>
      <c r="AK817" s="12">
        <f t="shared" si="2316"/>
        <v>0</v>
      </c>
      <c r="AL817" s="12">
        <f t="shared" si="2316"/>
        <v>0</v>
      </c>
      <c r="AM817" s="12">
        <f t="shared" si="2316"/>
        <v>0</v>
      </c>
      <c r="AN817" s="12">
        <f t="shared" si="2316"/>
        <v>0</v>
      </c>
      <c r="AO817" s="12">
        <f t="shared" si="2316"/>
        <v>0</v>
      </c>
      <c r="AP817" s="12">
        <f t="shared" si="2316"/>
        <v>0</v>
      </c>
      <c r="AQ817" s="12">
        <f t="shared" si="2316"/>
        <v>0</v>
      </c>
      <c r="AR817" s="12">
        <f t="shared" si="2316"/>
        <v>0</v>
      </c>
      <c r="AS817" s="12">
        <f t="shared" si="2316"/>
        <v>0</v>
      </c>
      <c r="AT817" s="12">
        <f t="shared" si="2316"/>
        <v>0</v>
      </c>
      <c r="AU817" s="12">
        <f t="shared" si="2316"/>
        <v>0</v>
      </c>
      <c r="AV817" s="12">
        <f t="shared" si="2316"/>
        <v>0</v>
      </c>
      <c r="AW817" s="12">
        <f t="shared" si="2316"/>
        <v>0</v>
      </c>
      <c r="AX817" s="12">
        <f t="shared" si="2316"/>
        <v>0</v>
      </c>
      <c r="AY817" s="12">
        <f t="shared" si="2316"/>
        <v>0</v>
      </c>
      <c r="AZ817" s="12">
        <v>0</v>
      </c>
      <c r="BA817" s="12">
        <v>0</v>
      </c>
      <c r="BB817" s="12">
        <f t="shared" ref="BB817:BQ817" si="2317">SUM(BB818)</f>
        <v>0</v>
      </c>
      <c r="BC817" s="12">
        <f t="shared" si="2317"/>
        <v>0</v>
      </c>
      <c r="BD817" s="12">
        <f t="shared" si="2317"/>
        <v>0</v>
      </c>
      <c r="BE817" s="12">
        <f t="shared" si="2317"/>
        <v>0</v>
      </c>
      <c r="BF817" s="12">
        <f t="shared" si="2317"/>
        <v>0</v>
      </c>
      <c r="BG817" s="12">
        <f t="shared" si="2317"/>
        <v>0</v>
      </c>
      <c r="BH817" s="12">
        <f t="shared" si="2317"/>
        <v>0</v>
      </c>
      <c r="BI817" s="12">
        <f t="shared" si="2317"/>
        <v>0</v>
      </c>
      <c r="BJ817" s="12">
        <f t="shared" si="2317"/>
        <v>0</v>
      </c>
      <c r="BK817" s="12">
        <f t="shared" si="2317"/>
        <v>0</v>
      </c>
      <c r="BL817" s="12">
        <f t="shared" si="2317"/>
        <v>0</v>
      </c>
      <c r="BM817" s="12">
        <f t="shared" si="2317"/>
        <v>0</v>
      </c>
      <c r="BN817" s="12">
        <f t="shared" si="2317"/>
        <v>0</v>
      </c>
      <c r="BO817" s="12">
        <f t="shared" si="2317"/>
        <v>0</v>
      </c>
      <c r="BP817" s="12">
        <f t="shared" si="2317"/>
        <v>0</v>
      </c>
      <c r="BQ817" s="12">
        <f t="shared" si="2317"/>
        <v>0</v>
      </c>
      <c r="BR817" s="12">
        <v>0</v>
      </c>
      <c r="BS817" s="12">
        <v>0</v>
      </c>
      <c r="BT817" s="12">
        <f t="shared" ref="BT817:BZ817" si="2318">SUM(BT818)</f>
        <v>240621</v>
      </c>
      <c r="BU817" s="12">
        <f t="shared" si="2318"/>
        <v>240621</v>
      </c>
      <c r="BV817" s="12">
        <f t="shared" si="2318"/>
        <v>144750</v>
      </c>
      <c r="BW817" s="12">
        <f t="shared" si="2318"/>
        <v>59395</v>
      </c>
      <c r="BX817" s="12">
        <f t="shared" si="2318"/>
        <v>19395</v>
      </c>
      <c r="BY817" s="12">
        <f t="shared" si="2318"/>
        <v>20000</v>
      </c>
      <c r="BZ817" s="12">
        <f t="shared" si="2318"/>
        <v>20000</v>
      </c>
      <c r="CA817" s="12">
        <f t="shared" si="2285"/>
        <v>204145</v>
      </c>
      <c r="CB817" s="124">
        <f t="shared" si="2296"/>
        <v>84.840890861562386</v>
      </c>
    </row>
    <row r="818" spans="1:80" x14ac:dyDescent="0.25">
      <c r="A818" s="4" t="s">
        <v>244</v>
      </c>
      <c r="B818" s="4" t="s">
        <v>88</v>
      </c>
      <c r="C818" s="4" t="s">
        <v>28</v>
      </c>
      <c r="D818" s="79" t="s">
        <v>414</v>
      </c>
      <c r="E818" s="89">
        <v>6121</v>
      </c>
      <c r="F818" s="79"/>
      <c r="G818" s="74" t="s">
        <v>1903</v>
      </c>
      <c r="H818" s="13" t="s">
        <v>46</v>
      </c>
      <c r="I818" s="14">
        <v>215880</v>
      </c>
      <c r="J818" s="14">
        <f t="shared" si="2284"/>
        <v>222797</v>
      </c>
      <c r="K818" s="14">
        <v>222797</v>
      </c>
      <c r="L818" s="14">
        <f t="shared" si="2287"/>
        <v>0</v>
      </c>
      <c r="M818" s="14">
        <v>0</v>
      </c>
      <c r="N818" s="14">
        <v>0</v>
      </c>
      <c r="O818" s="14">
        <v>0</v>
      </c>
      <c r="P818" s="14">
        <v>0</v>
      </c>
      <c r="Q818" s="14">
        <v>0</v>
      </c>
      <c r="R818" s="14">
        <v>0</v>
      </c>
      <c r="S818" s="14"/>
      <c r="T818" s="14"/>
      <c r="U818" s="14"/>
      <c r="V818" s="14"/>
      <c r="W818" s="14"/>
      <c r="X818" s="14">
        <f t="shared" si="2206"/>
        <v>0</v>
      </c>
      <c r="Y818" s="14"/>
      <c r="Z818" s="14"/>
      <c r="AA818" s="14"/>
      <c r="AB818" s="14"/>
      <c r="AC818" s="14"/>
      <c r="AD818" s="14"/>
      <c r="AE818" s="14"/>
      <c r="AF818" s="14"/>
      <c r="AG818" s="14"/>
      <c r="AH818" s="14">
        <v>0</v>
      </c>
      <c r="AI818" s="14">
        <v>0</v>
      </c>
      <c r="AJ818" s="14">
        <v>0</v>
      </c>
      <c r="AK818" s="14"/>
      <c r="AL818" s="14"/>
      <c r="AM818" s="14"/>
      <c r="AN818" s="14"/>
      <c r="AO818" s="14"/>
      <c r="AP818" s="14">
        <f t="shared" si="2207"/>
        <v>0</v>
      </c>
      <c r="AQ818" s="14"/>
      <c r="AR818" s="14"/>
      <c r="AS818" s="14"/>
      <c r="AT818" s="14"/>
      <c r="AU818" s="14"/>
      <c r="AV818" s="14"/>
      <c r="AW818" s="14"/>
      <c r="AX818" s="14"/>
      <c r="AY818" s="14"/>
      <c r="AZ818" s="14">
        <v>0</v>
      </c>
      <c r="BA818" s="14">
        <v>0</v>
      </c>
      <c r="BB818" s="14">
        <v>0</v>
      </c>
      <c r="BC818" s="14"/>
      <c r="BD818" s="14"/>
      <c r="BE818" s="14"/>
      <c r="BF818" s="14"/>
      <c r="BG818" s="14"/>
      <c r="BH818" s="14">
        <f t="shared" si="2208"/>
        <v>0</v>
      </c>
      <c r="BI818" s="14"/>
      <c r="BJ818" s="14"/>
      <c r="BK818" s="14"/>
      <c r="BL818" s="14"/>
      <c r="BM818" s="14"/>
      <c r="BN818" s="14"/>
      <c r="BO818" s="14"/>
      <c r="BP818" s="14"/>
      <c r="BQ818" s="14"/>
      <c r="BR818" s="14">
        <v>0</v>
      </c>
      <c r="BS818" s="14">
        <v>0</v>
      </c>
      <c r="BT818" s="14">
        <v>240621</v>
      </c>
      <c r="BU818" s="14">
        <v>240621</v>
      </c>
      <c r="BV818" s="14">
        <v>144750</v>
      </c>
      <c r="BW818" s="14">
        <f t="shared" si="2199"/>
        <v>59395</v>
      </c>
      <c r="BX818" s="14">
        <v>19395</v>
      </c>
      <c r="BY818" s="14">
        <v>20000</v>
      </c>
      <c r="BZ818" s="14">
        <v>20000</v>
      </c>
      <c r="CA818" s="14">
        <f t="shared" si="2285"/>
        <v>204145</v>
      </c>
      <c r="CB818" s="122">
        <f t="shared" si="2296"/>
        <v>84.840890861562386</v>
      </c>
    </row>
    <row r="819" spans="1:80" x14ac:dyDescent="0.25">
      <c r="A819" s="4" t="s">
        <v>244</v>
      </c>
      <c r="B819" s="4" t="s">
        <v>88</v>
      </c>
      <c r="C819" s="4" t="s">
        <v>28</v>
      </c>
      <c r="D819" s="79" t="s">
        <v>414</v>
      </c>
      <c r="E819" s="78" t="s">
        <v>47</v>
      </c>
      <c r="F819" s="78" t="s">
        <v>1</v>
      </c>
      <c r="G819" s="2" t="s">
        <v>1</v>
      </c>
      <c r="H819" s="2" t="s">
        <v>48</v>
      </c>
      <c r="I819" s="12">
        <f>SUM(I820:I822,I826,I829,I830,I831,I835,I836)</f>
        <v>542448</v>
      </c>
      <c r="J819" s="12">
        <f t="shared" si="2284"/>
        <v>732716</v>
      </c>
      <c r="K819" s="12">
        <f t="shared" ref="K819" si="2319">SUM(K820:K822,K826,K829,K830,K831,K835,K836)</f>
        <v>363716</v>
      </c>
      <c r="L819" s="12">
        <f t="shared" si="2287"/>
        <v>369000</v>
      </c>
      <c r="M819" s="12">
        <f t="shared" ref="M819:Q819" si="2320">SUM(M820:M822,M826,M829,M830,M831,M835,M836)</f>
        <v>339000</v>
      </c>
      <c r="N819" s="12">
        <f t="shared" si="2320"/>
        <v>0</v>
      </c>
      <c r="O819" s="12">
        <f t="shared" si="2320"/>
        <v>30000</v>
      </c>
      <c r="P819" s="12">
        <f t="shared" si="2320"/>
        <v>0</v>
      </c>
      <c r="Q819" s="12">
        <f t="shared" si="2320"/>
        <v>0</v>
      </c>
      <c r="R819" s="12">
        <f t="shared" ref="R819:AG819" si="2321">SUM(R820:R822,R826,R829,R830,R831,R835,R836)</f>
        <v>339000</v>
      </c>
      <c r="S819" s="12">
        <f t="shared" si="2321"/>
        <v>0</v>
      </c>
      <c r="T819" s="12">
        <f t="shared" si="2321"/>
        <v>0</v>
      </c>
      <c r="U819" s="12">
        <f t="shared" si="2321"/>
        <v>0</v>
      </c>
      <c r="V819" s="12">
        <f t="shared" si="2321"/>
        <v>0</v>
      </c>
      <c r="W819" s="12">
        <f t="shared" si="2321"/>
        <v>0</v>
      </c>
      <c r="X819" s="12">
        <f t="shared" si="2321"/>
        <v>339000</v>
      </c>
      <c r="Y819" s="12">
        <f t="shared" si="2321"/>
        <v>52000</v>
      </c>
      <c r="Z819" s="12">
        <f t="shared" si="2321"/>
        <v>0</v>
      </c>
      <c r="AA819" s="12">
        <f t="shared" si="2321"/>
        <v>61000</v>
      </c>
      <c r="AB819" s="12">
        <f t="shared" si="2321"/>
        <v>0</v>
      </c>
      <c r="AC819" s="12">
        <f t="shared" si="2321"/>
        <v>0</v>
      </c>
      <c r="AD819" s="12">
        <f t="shared" si="2321"/>
        <v>27000</v>
      </c>
      <c r="AE819" s="12">
        <f t="shared" si="2321"/>
        <v>0</v>
      </c>
      <c r="AF819" s="12">
        <f t="shared" si="2321"/>
        <v>20500</v>
      </c>
      <c r="AG819" s="12">
        <f t="shared" si="2321"/>
        <v>30000</v>
      </c>
      <c r="AH819" s="12">
        <v>190500</v>
      </c>
      <c r="AI819" s="12">
        <v>148500</v>
      </c>
      <c r="AJ819" s="12">
        <f t="shared" ref="AJ819:AY819" si="2322">SUM(AJ820:AJ822,AJ826,AJ829,AJ830,AJ831,AJ835,AJ836)</f>
        <v>0</v>
      </c>
      <c r="AK819" s="12">
        <f t="shared" si="2322"/>
        <v>0</v>
      </c>
      <c r="AL819" s="12">
        <f t="shared" si="2322"/>
        <v>0</v>
      </c>
      <c r="AM819" s="12">
        <f t="shared" si="2322"/>
        <v>0</v>
      </c>
      <c r="AN819" s="12">
        <f t="shared" si="2322"/>
        <v>0</v>
      </c>
      <c r="AO819" s="12">
        <f t="shared" si="2322"/>
        <v>0</v>
      </c>
      <c r="AP819" s="12">
        <f t="shared" si="2322"/>
        <v>0</v>
      </c>
      <c r="AQ819" s="12">
        <f t="shared" si="2322"/>
        <v>0</v>
      </c>
      <c r="AR819" s="12">
        <f t="shared" si="2322"/>
        <v>0</v>
      </c>
      <c r="AS819" s="12">
        <f t="shared" si="2322"/>
        <v>0</v>
      </c>
      <c r="AT819" s="12">
        <f t="shared" si="2322"/>
        <v>0</v>
      </c>
      <c r="AU819" s="12">
        <f t="shared" si="2322"/>
        <v>0</v>
      </c>
      <c r="AV819" s="12">
        <f t="shared" si="2322"/>
        <v>0</v>
      </c>
      <c r="AW819" s="12">
        <f t="shared" si="2322"/>
        <v>0</v>
      </c>
      <c r="AX819" s="12">
        <f t="shared" si="2322"/>
        <v>0</v>
      </c>
      <c r="AY819" s="12">
        <f t="shared" si="2322"/>
        <v>0</v>
      </c>
      <c r="AZ819" s="12">
        <v>0</v>
      </c>
      <c r="BA819" s="12">
        <v>0</v>
      </c>
      <c r="BB819" s="12">
        <f t="shared" ref="BB819:BQ819" si="2323">SUM(BB820:BB822,BB826,BB829,BB830,BB831,BB835,BB836)</f>
        <v>30000</v>
      </c>
      <c r="BC819" s="12">
        <f t="shared" si="2323"/>
        <v>37048</v>
      </c>
      <c r="BD819" s="12">
        <f t="shared" si="2323"/>
        <v>0</v>
      </c>
      <c r="BE819" s="12">
        <f t="shared" si="2323"/>
        <v>25000</v>
      </c>
      <c r="BF819" s="12">
        <f t="shared" si="2323"/>
        <v>0</v>
      </c>
      <c r="BG819" s="12">
        <f t="shared" si="2323"/>
        <v>0</v>
      </c>
      <c r="BH819" s="12">
        <f t="shared" si="2323"/>
        <v>92048</v>
      </c>
      <c r="BI819" s="12">
        <f t="shared" si="2323"/>
        <v>0</v>
      </c>
      <c r="BJ819" s="12">
        <f t="shared" si="2323"/>
        <v>0</v>
      </c>
      <c r="BK819" s="12">
        <f t="shared" si="2323"/>
        <v>37048</v>
      </c>
      <c r="BL819" s="12">
        <f t="shared" si="2323"/>
        <v>0</v>
      </c>
      <c r="BM819" s="12">
        <f t="shared" si="2323"/>
        <v>0</v>
      </c>
      <c r="BN819" s="12">
        <f t="shared" si="2323"/>
        <v>0</v>
      </c>
      <c r="BO819" s="12">
        <f t="shared" si="2323"/>
        <v>0</v>
      </c>
      <c r="BP819" s="12">
        <f t="shared" si="2323"/>
        <v>39999</v>
      </c>
      <c r="BQ819" s="12">
        <f t="shared" si="2323"/>
        <v>0</v>
      </c>
      <c r="BR819" s="12">
        <v>77047</v>
      </c>
      <c r="BS819" s="12">
        <v>15001</v>
      </c>
      <c r="BT819" s="12">
        <f t="shared" ref="BT819:BZ819" si="2324">SUM(BT820:BT822,BT826,BT829,BT830,BT831,BT835,BT836)</f>
        <v>833258</v>
      </c>
      <c r="BU819" s="12">
        <f t="shared" si="2324"/>
        <v>518087</v>
      </c>
      <c r="BV819" s="12">
        <f t="shared" si="2324"/>
        <v>375351</v>
      </c>
      <c r="BW819" s="12">
        <f t="shared" si="2324"/>
        <v>52790</v>
      </c>
      <c r="BX819" s="12">
        <f t="shared" si="2324"/>
        <v>29314</v>
      </c>
      <c r="BY819" s="12">
        <f t="shared" si="2324"/>
        <v>11738</v>
      </c>
      <c r="BZ819" s="12">
        <f t="shared" si="2324"/>
        <v>11738</v>
      </c>
      <c r="CA819" s="12">
        <f t="shared" si="2285"/>
        <v>428141</v>
      </c>
      <c r="CB819" s="124">
        <f t="shared" si="2296"/>
        <v>82.638823209229344</v>
      </c>
    </row>
    <row r="820" spans="1:80" x14ac:dyDescent="0.25">
      <c r="A820" s="4" t="s">
        <v>244</v>
      </c>
      <c r="B820" s="4" t="s">
        <v>88</v>
      </c>
      <c r="C820" s="4" t="s">
        <v>28</v>
      </c>
      <c r="D820" s="79" t="s">
        <v>414</v>
      </c>
      <c r="E820" s="89">
        <v>6131</v>
      </c>
      <c r="F820" s="79"/>
      <c r="G820" s="74" t="s">
        <v>1903</v>
      </c>
      <c r="H820" s="13" t="s">
        <v>49</v>
      </c>
      <c r="I820" s="14">
        <v>2000</v>
      </c>
      <c r="J820" s="14">
        <f t="shared" si="2284"/>
        <v>10000</v>
      </c>
      <c r="K820" s="14">
        <v>10000</v>
      </c>
      <c r="L820" s="14">
        <f t="shared" si="2287"/>
        <v>0</v>
      </c>
      <c r="M820" s="14">
        <v>0</v>
      </c>
      <c r="N820" s="14">
        <v>0</v>
      </c>
      <c r="O820" s="14">
        <v>0</v>
      </c>
      <c r="P820" s="14">
        <v>0</v>
      </c>
      <c r="Q820" s="14">
        <v>0</v>
      </c>
      <c r="R820" s="14">
        <v>0</v>
      </c>
      <c r="S820" s="14"/>
      <c r="T820" s="14"/>
      <c r="U820" s="14"/>
      <c r="V820" s="14"/>
      <c r="W820" s="14"/>
      <c r="X820" s="14">
        <f t="shared" si="2206"/>
        <v>0</v>
      </c>
      <c r="Y820" s="14"/>
      <c r="Z820" s="14"/>
      <c r="AA820" s="14"/>
      <c r="AB820" s="14"/>
      <c r="AC820" s="14"/>
      <c r="AD820" s="14"/>
      <c r="AE820" s="14"/>
      <c r="AF820" s="14"/>
      <c r="AG820" s="14"/>
      <c r="AH820" s="14">
        <v>0</v>
      </c>
      <c r="AI820" s="14">
        <v>0</v>
      </c>
      <c r="AJ820" s="14">
        <v>0</v>
      </c>
      <c r="AK820" s="14"/>
      <c r="AL820" s="14"/>
      <c r="AM820" s="14"/>
      <c r="AN820" s="14"/>
      <c r="AO820" s="14"/>
      <c r="AP820" s="14">
        <f t="shared" si="2207"/>
        <v>0</v>
      </c>
      <c r="AQ820" s="14"/>
      <c r="AR820" s="14"/>
      <c r="AS820" s="14"/>
      <c r="AT820" s="14"/>
      <c r="AU820" s="14"/>
      <c r="AV820" s="14"/>
      <c r="AW820" s="14"/>
      <c r="AX820" s="14"/>
      <c r="AY820" s="14"/>
      <c r="AZ820" s="14">
        <v>0</v>
      </c>
      <c r="BA820" s="14">
        <v>0</v>
      </c>
      <c r="BB820" s="14">
        <v>0</v>
      </c>
      <c r="BC820" s="14"/>
      <c r="BD820" s="14"/>
      <c r="BE820" s="14"/>
      <c r="BF820" s="14"/>
      <c r="BG820" s="14"/>
      <c r="BH820" s="14">
        <f t="shared" si="2208"/>
        <v>0</v>
      </c>
      <c r="BI820" s="14"/>
      <c r="BJ820" s="14"/>
      <c r="BK820" s="14"/>
      <c r="BL820" s="14"/>
      <c r="BM820" s="14"/>
      <c r="BN820" s="14"/>
      <c r="BO820" s="14"/>
      <c r="BP820" s="14"/>
      <c r="BQ820" s="14"/>
      <c r="BR820" s="14">
        <v>0</v>
      </c>
      <c r="BS820" s="14">
        <v>0</v>
      </c>
      <c r="BT820" s="14">
        <v>10000</v>
      </c>
      <c r="BU820" s="14">
        <v>10000</v>
      </c>
      <c r="BV820" s="14">
        <v>5332</v>
      </c>
      <c r="BW820" s="14">
        <f t="shared" si="2199"/>
        <v>1078</v>
      </c>
      <c r="BX820" s="14">
        <v>778</v>
      </c>
      <c r="BY820" s="14">
        <v>150</v>
      </c>
      <c r="BZ820" s="14">
        <v>150</v>
      </c>
      <c r="CA820" s="14">
        <f t="shared" si="2285"/>
        <v>6410</v>
      </c>
      <c r="CB820" s="122">
        <f t="shared" si="2296"/>
        <v>64.099999999999994</v>
      </c>
    </row>
    <row r="821" spans="1:80" x14ac:dyDescent="0.25">
      <c r="A821" s="4" t="s">
        <v>244</v>
      </c>
      <c r="B821" s="4" t="s">
        <v>88</v>
      </c>
      <c r="C821" s="4" t="s">
        <v>28</v>
      </c>
      <c r="D821" s="79" t="s">
        <v>414</v>
      </c>
      <c r="E821" s="89">
        <v>6132</v>
      </c>
      <c r="F821" s="79"/>
      <c r="G821" s="74" t="s">
        <v>1903</v>
      </c>
      <c r="H821" s="13" t="s">
        <v>196</v>
      </c>
      <c r="I821" s="14">
        <v>57000</v>
      </c>
      <c r="J821" s="14">
        <f t="shared" si="2284"/>
        <v>67000</v>
      </c>
      <c r="K821" s="14">
        <v>45000</v>
      </c>
      <c r="L821" s="14">
        <f t="shared" si="2287"/>
        <v>22000</v>
      </c>
      <c r="M821" s="14">
        <v>22000</v>
      </c>
      <c r="N821" s="14">
        <v>0</v>
      </c>
      <c r="O821" s="14">
        <v>0</v>
      </c>
      <c r="P821" s="14">
        <v>0</v>
      </c>
      <c r="Q821" s="14">
        <v>0</v>
      </c>
      <c r="R821" s="14">
        <v>22000</v>
      </c>
      <c r="S821" s="14"/>
      <c r="T821" s="14"/>
      <c r="U821" s="14"/>
      <c r="V821" s="14"/>
      <c r="W821" s="14"/>
      <c r="X821" s="14">
        <f t="shared" si="2206"/>
        <v>22000</v>
      </c>
      <c r="Y821" s="14">
        <v>9000</v>
      </c>
      <c r="Z821" s="14"/>
      <c r="AA821" s="14"/>
      <c r="AB821" s="14"/>
      <c r="AC821" s="14"/>
      <c r="AD821" s="14">
        <v>2000</v>
      </c>
      <c r="AE821" s="14"/>
      <c r="AF821" s="14"/>
      <c r="AG821" s="14"/>
      <c r="AH821" s="14">
        <v>11000</v>
      </c>
      <c r="AI821" s="14">
        <v>11000</v>
      </c>
      <c r="AJ821" s="14">
        <v>0</v>
      </c>
      <c r="AK821" s="14"/>
      <c r="AL821" s="14"/>
      <c r="AM821" s="14"/>
      <c r="AN821" s="14"/>
      <c r="AO821" s="14"/>
      <c r="AP821" s="14">
        <f t="shared" si="2207"/>
        <v>0</v>
      </c>
      <c r="AQ821" s="14"/>
      <c r="AR821" s="14"/>
      <c r="AS821" s="14"/>
      <c r="AT821" s="14"/>
      <c r="AU821" s="14"/>
      <c r="AV821" s="14"/>
      <c r="AW821" s="14"/>
      <c r="AX821" s="14"/>
      <c r="AY821" s="14"/>
      <c r="AZ821" s="14">
        <v>0</v>
      </c>
      <c r="BA821" s="14">
        <v>0</v>
      </c>
      <c r="BB821" s="14">
        <v>0</v>
      </c>
      <c r="BC821" s="14"/>
      <c r="BD821" s="14"/>
      <c r="BE821" s="14"/>
      <c r="BF821" s="14"/>
      <c r="BG821" s="14"/>
      <c r="BH821" s="14">
        <f t="shared" si="2208"/>
        <v>0</v>
      </c>
      <c r="BI821" s="14"/>
      <c r="BJ821" s="14"/>
      <c r="BK821" s="14"/>
      <c r="BL821" s="14"/>
      <c r="BM821" s="14"/>
      <c r="BN821" s="14"/>
      <c r="BO821" s="14"/>
      <c r="BP821" s="14"/>
      <c r="BQ821" s="14"/>
      <c r="BR821" s="14">
        <v>0</v>
      </c>
      <c r="BS821" s="14">
        <v>0</v>
      </c>
      <c r="BT821" s="14">
        <v>67000</v>
      </c>
      <c r="BU821" s="14">
        <v>45000</v>
      </c>
      <c r="BV821" s="14">
        <v>31500</v>
      </c>
      <c r="BW821" s="14">
        <f t="shared" si="2199"/>
        <v>2250</v>
      </c>
      <c r="BX821" s="14">
        <v>2250</v>
      </c>
      <c r="BY821" s="14"/>
      <c r="BZ821" s="14"/>
      <c r="CA821" s="14">
        <f t="shared" si="2285"/>
        <v>33750</v>
      </c>
      <c r="CB821" s="122">
        <f t="shared" si="2296"/>
        <v>75</v>
      </c>
    </row>
    <row r="822" spans="1:80" x14ac:dyDescent="0.25">
      <c r="A822" s="1" t="s">
        <v>244</v>
      </c>
      <c r="B822" s="1" t="s">
        <v>88</v>
      </c>
      <c r="C822" s="1" t="s">
        <v>28</v>
      </c>
      <c r="D822" s="82" t="s">
        <v>414</v>
      </c>
      <c r="E822" s="82" t="s">
        <v>197</v>
      </c>
      <c r="F822" s="79" t="s">
        <v>1</v>
      </c>
      <c r="G822" s="13" t="s">
        <v>1</v>
      </c>
      <c r="H822" s="2" t="s">
        <v>198</v>
      </c>
      <c r="I822" s="12">
        <f>SUM(I823:I825)</f>
        <v>32200</v>
      </c>
      <c r="J822" s="12">
        <f t="shared" si="2284"/>
        <v>47200</v>
      </c>
      <c r="K822" s="12">
        <f t="shared" ref="K822" si="2325">SUM(K823:K825)</f>
        <v>37200</v>
      </c>
      <c r="L822" s="12">
        <f t="shared" si="2287"/>
        <v>10000</v>
      </c>
      <c r="M822" s="12">
        <f t="shared" ref="M822:Q822" si="2326">SUM(M823:M825)</f>
        <v>10000</v>
      </c>
      <c r="N822" s="12">
        <f t="shared" si="2326"/>
        <v>0</v>
      </c>
      <c r="O822" s="12">
        <f t="shared" si="2326"/>
        <v>0</v>
      </c>
      <c r="P822" s="12">
        <f t="shared" si="2326"/>
        <v>0</v>
      </c>
      <c r="Q822" s="12">
        <f t="shared" si="2326"/>
        <v>0</v>
      </c>
      <c r="R822" s="12">
        <f t="shared" ref="R822:AG822" si="2327">SUM(R823:R825)</f>
        <v>10000</v>
      </c>
      <c r="S822" s="12">
        <f t="shared" si="2327"/>
        <v>0</v>
      </c>
      <c r="T822" s="12">
        <f t="shared" si="2327"/>
        <v>0</v>
      </c>
      <c r="U822" s="12">
        <f t="shared" si="2327"/>
        <v>0</v>
      </c>
      <c r="V822" s="12">
        <f t="shared" si="2327"/>
        <v>0</v>
      </c>
      <c r="W822" s="12">
        <f t="shared" si="2327"/>
        <v>0</v>
      </c>
      <c r="X822" s="12">
        <f t="shared" si="2327"/>
        <v>10000</v>
      </c>
      <c r="Y822" s="12">
        <f t="shared" si="2327"/>
        <v>3000</v>
      </c>
      <c r="Z822" s="12">
        <f t="shared" si="2327"/>
        <v>0</v>
      </c>
      <c r="AA822" s="12">
        <f t="shared" si="2327"/>
        <v>0</v>
      </c>
      <c r="AB822" s="12">
        <f t="shared" si="2327"/>
        <v>0</v>
      </c>
      <c r="AC822" s="12">
        <f t="shared" si="2327"/>
        <v>0</v>
      </c>
      <c r="AD822" s="12">
        <f t="shared" si="2327"/>
        <v>1000</v>
      </c>
      <c r="AE822" s="12">
        <f t="shared" si="2327"/>
        <v>0</v>
      </c>
      <c r="AF822" s="12">
        <f t="shared" si="2327"/>
        <v>0</v>
      </c>
      <c r="AG822" s="12">
        <f t="shared" si="2327"/>
        <v>0</v>
      </c>
      <c r="AH822" s="12">
        <v>4000</v>
      </c>
      <c r="AI822" s="12">
        <v>6000</v>
      </c>
      <c r="AJ822" s="12">
        <f t="shared" ref="AJ822:AY822" si="2328">SUM(AJ823:AJ825)</f>
        <v>0</v>
      </c>
      <c r="AK822" s="12">
        <f t="shared" si="2328"/>
        <v>0</v>
      </c>
      <c r="AL822" s="12">
        <f t="shared" si="2328"/>
        <v>0</v>
      </c>
      <c r="AM822" s="12">
        <f t="shared" si="2328"/>
        <v>0</v>
      </c>
      <c r="AN822" s="12">
        <f t="shared" si="2328"/>
        <v>0</v>
      </c>
      <c r="AO822" s="12">
        <f t="shared" si="2328"/>
        <v>0</v>
      </c>
      <c r="AP822" s="12">
        <f t="shared" si="2328"/>
        <v>0</v>
      </c>
      <c r="AQ822" s="12">
        <f t="shared" si="2328"/>
        <v>0</v>
      </c>
      <c r="AR822" s="12">
        <f t="shared" si="2328"/>
        <v>0</v>
      </c>
      <c r="AS822" s="12">
        <f t="shared" si="2328"/>
        <v>0</v>
      </c>
      <c r="AT822" s="12">
        <f t="shared" si="2328"/>
        <v>0</v>
      </c>
      <c r="AU822" s="12">
        <f t="shared" si="2328"/>
        <v>0</v>
      </c>
      <c r="AV822" s="12">
        <f t="shared" si="2328"/>
        <v>0</v>
      </c>
      <c r="AW822" s="12">
        <f t="shared" si="2328"/>
        <v>0</v>
      </c>
      <c r="AX822" s="12">
        <f t="shared" si="2328"/>
        <v>0</v>
      </c>
      <c r="AY822" s="12">
        <f t="shared" si="2328"/>
        <v>0</v>
      </c>
      <c r="AZ822" s="12">
        <v>0</v>
      </c>
      <c r="BA822" s="12">
        <v>0</v>
      </c>
      <c r="BB822" s="12">
        <f t="shared" ref="BB822:BQ822" si="2329">SUM(BB823:BB825)</f>
        <v>0</v>
      </c>
      <c r="BC822" s="12">
        <f t="shared" si="2329"/>
        <v>0</v>
      </c>
      <c r="BD822" s="12">
        <f t="shared" si="2329"/>
        <v>0</v>
      </c>
      <c r="BE822" s="12">
        <f t="shared" si="2329"/>
        <v>0</v>
      </c>
      <c r="BF822" s="12">
        <f t="shared" si="2329"/>
        <v>0</v>
      </c>
      <c r="BG822" s="12">
        <f t="shared" si="2329"/>
        <v>0</v>
      </c>
      <c r="BH822" s="12">
        <f t="shared" si="2329"/>
        <v>0</v>
      </c>
      <c r="BI822" s="12">
        <f t="shared" si="2329"/>
        <v>0</v>
      </c>
      <c r="BJ822" s="12">
        <f t="shared" si="2329"/>
        <v>0</v>
      </c>
      <c r="BK822" s="12">
        <f t="shared" si="2329"/>
        <v>0</v>
      </c>
      <c r="BL822" s="12">
        <f t="shared" si="2329"/>
        <v>0</v>
      </c>
      <c r="BM822" s="12">
        <f t="shared" si="2329"/>
        <v>0</v>
      </c>
      <c r="BN822" s="12">
        <f t="shared" si="2329"/>
        <v>0</v>
      </c>
      <c r="BO822" s="12">
        <f t="shared" si="2329"/>
        <v>0</v>
      </c>
      <c r="BP822" s="12">
        <f t="shared" si="2329"/>
        <v>0</v>
      </c>
      <c r="BQ822" s="12">
        <f t="shared" si="2329"/>
        <v>0</v>
      </c>
      <c r="BR822" s="12">
        <v>0</v>
      </c>
      <c r="BS822" s="12">
        <v>0</v>
      </c>
      <c r="BT822" s="12">
        <f t="shared" ref="BT822:BZ822" si="2330">SUM(BT823:BT825)</f>
        <v>47200</v>
      </c>
      <c r="BU822" s="12">
        <f t="shared" si="2330"/>
        <v>37200</v>
      </c>
      <c r="BV822" s="12">
        <f t="shared" si="2330"/>
        <v>18600</v>
      </c>
      <c r="BW822" s="12">
        <f t="shared" si="2330"/>
        <v>9300</v>
      </c>
      <c r="BX822" s="12">
        <f t="shared" si="2330"/>
        <v>3100</v>
      </c>
      <c r="BY822" s="12">
        <f t="shared" si="2330"/>
        <v>3100</v>
      </c>
      <c r="BZ822" s="12">
        <f t="shared" si="2330"/>
        <v>3100</v>
      </c>
      <c r="CA822" s="12">
        <f t="shared" si="2285"/>
        <v>27900</v>
      </c>
      <c r="CB822" s="124">
        <f t="shared" si="2296"/>
        <v>75</v>
      </c>
    </row>
    <row r="823" spans="1:80" x14ac:dyDescent="0.25">
      <c r="A823" s="4" t="s">
        <v>244</v>
      </c>
      <c r="B823" s="4" t="s">
        <v>88</v>
      </c>
      <c r="C823" s="4" t="s">
        <v>28</v>
      </c>
      <c r="D823" s="79" t="s">
        <v>414</v>
      </c>
      <c r="E823" s="89">
        <v>6133</v>
      </c>
      <c r="F823" s="79" t="s">
        <v>420</v>
      </c>
      <c r="G823" s="74" t="s">
        <v>1903</v>
      </c>
      <c r="H823" s="13" t="s">
        <v>421</v>
      </c>
      <c r="I823" s="14">
        <v>25000</v>
      </c>
      <c r="J823" s="14">
        <f t="shared" si="2284"/>
        <v>40000</v>
      </c>
      <c r="K823" s="14">
        <v>30000</v>
      </c>
      <c r="L823" s="14">
        <f t="shared" si="2287"/>
        <v>10000</v>
      </c>
      <c r="M823" s="14">
        <v>10000</v>
      </c>
      <c r="N823" s="14">
        <v>0</v>
      </c>
      <c r="O823" s="14">
        <v>0</v>
      </c>
      <c r="P823" s="14">
        <v>0</v>
      </c>
      <c r="Q823" s="14">
        <v>0</v>
      </c>
      <c r="R823" s="14">
        <v>10000</v>
      </c>
      <c r="S823" s="14"/>
      <c r="T823" s="14"/>
      <c r="U823" s="14"/>
      <c r="V823" s="14"/>
      <c r="W823" s="14"/>
      <c r="X823" s="14">
        <f t="shared" si="2206"/>
        <v>10000</v>
      </c>
      <c r="Y823" s="14">
        <v>3000</v>
      </c>
      <c r="Z823" s="14"/>
      <c r="AA823" s="14"/>
      <c r="AB823" s="14"/>
      <c r="AC823" s="14"/>
      <c r="AD823" s="14">
        <v>1000</v>
      </c>
      <c r="AE823" s="14"/>
      <c r="AF823" s="14"/>
      <c r="AG823" s="14"/>
      <c r="AH823" s="14">
        <v>4000</v>
      </c>
      <c r="AI823" s="14">
        <v>6000</v>
      </c>
      <c r="AJ823" s="14">
        <v>0</v>
      </c>
      <c r="AK823" s="14"/>
      <c r="AL823" s="14"/>
      <c r="AM823" s="14"/>
      <c r="AN823" s="14"/>
      <c r="AO823" s="14"/>
      <c r="AP823" s="14">
        <f t="shared" si="2207"/>
        <v>0</v>
      </c>
      <c r="AQ823" s="14"/>
      <c r="AR823" s="14"/>
      <c r="AS823" s="14"/>
      <c r="AT823" s="14"/>
      <c r="AU823" s="14"/>
      <c r="AV823" s="14"/>
      <c r="AW823" s="14"/>
      <c r="AX823" s="14"/>
      <c r="AY823" s="14"/>
      <c r="AZ823" s="14">
        <v>0</v>
      </c>
      <c r="BA823" s="14">
        <v>0</v>
      </c>
      <c r="BB823" s="14">
        <v>0</v>
      </c>
      <c r="BC823" s="14"/>
      <c r="BD823" s="14"/>
      <c r="BE823" s="14"/>
      <c r="BF823" s="14"/>
      <c r="BG823" s="14"/>
      <c r="BH823" s="14">
        <f t="shared" si="2208"/>
        <v>0</v>
      </c>
      <c r="BI823" s="14"/>
      <c r="BJ823" s="14"/>
      <c r="BK823" s="14"/>
      <c r="BL823" s="14"/>
      <c r="BM823" s="14"/>
      <c r="BN823" s="14"/>
      <c r="BO823" s="14"/>
      <c r="BP823" s="14"/>
      <c r="BQ823" s="14"/>
      <c r="BR823" s="14">
        <v>0</v>
      </c>
      <c r="BS823" s="14">
        <v>0</v>
      </c>
      <c r="BT823" s="14">
        <v>40000</v>
      </c>
      <c r="BU823" s="14">
        <v>30000</v>
      </c>
      <c r="BV823" s="14">
        <v>15000</v>
      </c>
      <c r="BW823" s="14">
        <f t="shared" si="2199"/>
        <v>7500</v>
      </c>
      <c r="BX823" s="14">
        <v>2500</v>
      </c>
      <c r="BY823" s="14">
        <v>2500</v>
      </c>
      <c r="BZ823" s="14">
        <v>2500</v>
      </c>
      <c r="CA823" s="14">
        <f t="shared" si="2285"/>
        <v>22500</v>
      </c>
      <c r="CB823" s="122">
        <f t="shared" si="2296"/>
        <v>75</v>
      </c>
    </row>
    <row r="824" spans="1:80" ht="22.5" x14ac:dyDescent="0.25">
      <c r="A824" s="4" t="s">
        <v>244</v>
      </c>
      <c r="B824" s="4" t="s">
        <v>88</v>
      </c>
      <c r="C824" s="4" t="s">
        <v>28</v>
      </c>
      <c r="D824" s="79" t="s">
        <v>414</v>
      </c>
      <c r="E824" s="89">
        <v>6133</v>
      </c>
      <c r="F824" s="79" t="s">
        <v>422</v>
      </c>
      <c r="G824" s="74" t="s">
        <v>1903</v>
      </c>
      <c r="H824" s="13" t="s">
        <v>423</v>
      </c>
      <c r="I824" s="14">
        <v>0</v>
      </c>
      <c r="J824" s="14">
        <f t="shared" si="2284"/>
        <v>0</v>
      </c>
      <c r="K824" s="14">
        <v>0</v>
      </c>
      <c r="L824" s="14">
        <f t="shared" si="2287"/>
        <v>0</v>
      </c>
      <c r="M824" s="14">
        <v>0</v>
      </c>
      <c r="N824" s="14">
        <v>0</v>
      </c>
      <c r="O824" s="14">
        <v>0</v>
      </c>
      <c r="P824" s="14">
        <v>0</v>
      </c>
      <c r="Q824" s="14">
        <v>0</v>
      </c>
      <c r="R824" s="14">
        <v>0</v>
      </c>
      <c r="S824" s="14"/>
      <c r="T824" s="14"/>
      <c r="U824" s="14"/>
      <c r="V824" s="14"/>
      <c r="W824" s="14"/>
      <c r="X824" s="14">
        <f t="shared" si="2206"/>
        <v>0</v>
      </c>
      <c r="Y824" s="14"/>
      <c r="Z824" s="14"/>
      <c r="AA824" s="14"/>
      <c r="AB824" s="14"/>
      <c r="AC824" s="14"/>
      <c r="AD824" s="14"/>
      <c r="AE824" s="14"/>
      <c r="AF824" s="14"/>
      <c r="AG824" s="14"/>
      <c r="AH824" s="14">
        <v>0</v>
      </c>
      <c r="AI824" s="14">
        <v>0</v>
      </c>
      <c r="AJ824" s="14">
        <v>0</v>
      </c>
      <c r="AK824" s="14"/>
      <c r="AL824" s="14"/>
      <c r="AM824" s="14"/>
      <c r="AN824" s="14"/>
      <c r="AO824" s="14"/>
      <c r="AP824" s="14">
        <f t="shared" si="2207"/>
        <v>0</v>
      </c>
      <c r="AQ824" s="14"/>
      <c r="AR824" s="14"/>
      <c r="AS824" s="14"/>
      <c r="AT824" s="14"/>
      <c r="AU824" s="14"/>
      <c r="AV824" s="14"/>
      <c r="AW824" s="14"/>
      <c r="AX824" s="14"/>
      <c r="AY824" s="14"/>
      <c r="AZ824" s="14">
        <v>0</v>
      </c>
      <c r="BA824" s="14">
        <v>0</v>
      </c>
      <c r="BB824" s="14">
        <v>0</v>
      </c>
      <c r="BC824" s="14"/>
      <c r="BD824" s="14"/>
      <c r="BE824" s="14"/>
      <c r="BF824" s="14"/>
      <c r="BG824" s="14"/>
      <c r="BH824" s="14">
        <f t="shared" si="2208"/>
        <v>0</v>
      </c>
      <c r="BI824" s="14"/>
      <c r="BJ824" s="14"/>
      <c r="BK824" s="14"/>
      <c r="BL824" s="14"/>
      <c r="BM824" s="14"/>
      <c r="BN824" s="14"/>
      <c r="BO824" s="14"/>
      <c r="BP824" s="14"/>
      <c r="BQ824" s="14"/>
      <c r="BR824" s="14">
        <v>0</v>
      </c>
      <c r="BS824" s="14">
        <v>0</v>
      </c>
      <c r="BT824" s="14">
        <v>0</v>
      </c>
      <c r="BU824" s="14">
        <v>0</v>
      </c>
      <c r="BV824" s="14">
        <v>0</v>
      </c>
      <c r="BW824" s="14">
        <f t="shared" si="2199"/>
        <v>0</v>
      </c>
      <c r="BX824" s="14"/>
      <c r="BY824" s="14"/>
      <c r="BZ824" s="14"/>
      <c r="CA824" s="14">
        <f t="shared" si="2285"/>
        <v>0</v>
      </c>
      <c r="CB824" s="122" t="str">
        <f t="shared" si="2296"/>
        <v>-</v>
      </c>
    </row>
    <row r="825" spans="1:80" x14ac:dyDescent="0.25">
      <c r="A825" s="4" t="s">
        <v>244</v>
      </c>
      <c r="B825" s="4" t="s">
        <v>88</v>
      </c>
      <c r="C825" s="4" t="s">
        <v>28</v>
      </c>
      <c r="D825" s="79" t="s">
        <v>414</v>
      </c>
      <c r="E825" s="89">
        <v>6133</v>
      </c>
      <c r="F825" s="79" t="s">
        <v>424</v>
      </c>
      <c r="G825" s="74" t="s">
        <v>1903</v>
      </c>
      <c r="H825" s="13" t="s">
        <v>425</v>
      </c>
      <c r="I825" s="14">
        <v>7200</v>
      </c>
      <c r="J825" s="14">
        <f t="shared" si="2284"/>
        <v>7200</v>
      </c>
      <c r="K825" s="14">
        <v>7200</v>
      </c>
      <c r="L825" s="14">
        <f t="shared" si="2287"/>
        <v>0</v>
      </c>
      <c r="M825" s="14">
        <v>0</v>
      </c>
      <c r="N825" s="14">
        <v>0</v>
      </c>
      <c r="O825" s="14">
        <v>0</v>
      </c>
      <c r="P825" s="14">
        <v>0</v>
      </c>
      <c r="Q825" s="14">
        <v>0</v>
      </c>
      <c r="R825" s="14">
        <v>0</v>
      </c>
      <c r="S825" s="14"/>
      <c r="T825" s="14"/>
      <c r="U825" s="14"/>
      <c r="V825" s="14"/>
      <c r="W825" s="14"/>
      <c r="X825" s="14">
        <f t="shared" si="2206"/>
        <v>0</v>
      </c>
      <c r="Y825" s="14"/>
      <c r="Z825" s="14"/>
      <c r="AA825" s="14"/>
      <c r="AB825" s="14"/>
      <c r="AC825" s="14"/>
      <c r="AD825" s="14"/>
      <c r="AE825" s="14"/>
      <c r="AF825" s="14"/>
      <c r="AG825" s="14"/>
      <c r="AH825" s="14">
        <v>0</v>
      </c>
      <c r="AI825" s="14">
        <v>0</v>
      </c>
      <c r="AJ825" s="14">
        <v>0</v>
      </c>
      <c r="AK825" s="14"/>
      <c r="AL825" s="14"/>
      <c r="AM825" s="14"/>
      <c r="AN825" s="14"/>
      <c r="AO825" s="14"/>
      <c r="AP825" s="14">
        <f t="shared" si="2207"/>
        <v>0</v>
      </c>
      <c r="AQ825" s="14"/>
      <c r="AR825" s="14"/>
      <c r="AS825" s="14"/>
      <c r="AT825" s="14"/>
      <c r="AU825" s="14"/>
      <c r="AV825" s="14"/>
      <c r="AW825" s="14"/>
      <c r="AX825" s="14"/>
      <c r="AY825" s="14"/>
      <c r="AZ825" s="14">
        <v>0</v>
      </c>
      <c r="BA825" s="14">
        <v>0</v>
      </c>
      <c r="BB825" s="14">
        <v>0</v>
      </c>
      <c r="BC825" s="14"/>
      <c r="BD825" s="14"/>
      <c r="BE825" s="14"/>
      <c r="BF825" s="14"/>
      <c r="BG825" s="14"/>
      <c r="BH825" s="14">
        <f t="shared" si="2208"/>
        <v>0</v>
      </c>
      <c r="BI825" s="14"/>
      <c r="BJ825" s="14"/>
      <c r="BK825" s="14"/>
      <c r="BL825" s="14"/>
      <c r="BM825" s="14"/>
      <c r="BN825" s="14"/>
      <c r="BO825" s="14"/>
      <c r="BP825" s="14"/>
      <c r="BQ825" s="14"/>
      <c r="BR825" s="14">
        <v>0</v>
      </c>
      <c r="BS825" s="14">
        <v>0</v>
      </c>
      <c r="BT825" s="14">
        <v>7200</v>
      </c>
      <c r="BU825" s="14">
        <v>7200</v>
      </c>
      <c r="BV825" s="14">
        <v>3600</v>
      </c>
      <c r="BW825" s="14">
        <f t="shared" si="2199"/>
        <v>1800</v>
      </c>
      <c r="BX825" s="14">
        <v>600</v>
      </c>
      <c r="BY825" s="14">
        <v>600</v>
      </c>
      <c r="BZ825" s="14">
        <v>600</v>
      </c>
      <c r="CA825" s="14">
        <f t="shared" si="2285"/>
        <v>5400</v>
      </c>
      <c r="CB825" s="122">
        <f t="shared" si="2296"/>
        <v>75</v>
      </c>
    </row>
    <row r="826" spans="1:80" x14ac:dyDescent="0.25">
      <c r="A826" s="1" t="s">
        <v>244</v>
      </c>
      <c r="B826" s="1" t="s">
        <v>88</v>
      </c>
      <c r="C826" s="1" t="s">
        <v>28</v>
      </c>
      <c r="D826" s="82" t="s">
        <v>414</v>
      </c>
      <c r="E826" s="82" t="s">
        <v>199</v>
      </c>
      <c r="F826" s="79" t="s">
        <v>1</v>
      </c>
      <c r="G826" s="13" t="s">
        <v>1</v>
      </c>
      <c r="H826" s="2" t="s">
        <v>200</v>
      </c>
      <c r="I826" s="12">
        <f>SUM(I827:I828)</f>
        <v>46500</v>
      </c>
      <c r="J826" s="12">
        <f t="shared" si="2284"/>
        <v>60000</v>
      </c>
      <c r="K826" s="12">
        <f t="shared" ref="K826" si="2331">SUM(K827:K828)</f>
        <v>40000</v>
      </c>
      <c r="L826" s="12">
        <f t="shared" si="2287"/>
        <v>20000</v>
      </c>
      <c r="M826" s="12">
        <f t="shared" ref="M826:Q826" si="2332">SUM(M827:M828)</f>
        <v>20000</v>
      </c>
      <c r="N826" s="12">
        <f t="shared" si="2332"/>
        <v>0</v>
      </c>
      <c r="O826" s="12">
        <f t="shared" si="2332"/>
        <v>0</v>
      </c>
      <c r="P826" s="12">
        <f t="shared" si="2332"/>
        <v>0</v>
      </c>
      <c r="Q826" s="12">
        <f t="shared" si="2332"/>
        <v>0</v>
      </c>
      <c r="R826" s="12">
        <f t="shared" ref="R826:AG826" si="2333">SUM(R827:R828)</f>
        <v>20000</v>
      </c>
      <c r="S826" s="12">
        <f t="shared" si="2333"/>
        <v>0</v>
      </c>
      <c r="T826" s="12">
        <f t="shared" si="2333"/>
        <v>0</v>
      </c>
      <c r="U826" s="12">
        <f t="shared" si="2333"/>
        <v>0</v>
      </c>
      <c r="V826" s="12">
        <f t="shared" si="2333"/>
        <v>0</v>
      </c>
      <c r="W826" s="12">
        <f t="shared" si="2333"/>
        <v>0</v>
      </c>
      <c r="X826" s="12">
        <f t="shared" si="2333"/>
        <v>20000</v>
      </c>
      <c r="Y826" s="12">
        <f t="shared" si="2333"/>
        <v>0</v>
      </c>
      <c r="Z826" s="12">
        <f t="shared" si="2333"/>
        <v>0</v>
      </c>
      <c r="AA826" s="12">
        <f t="shared" si="2333"/>
        <v>10000</v>
      </c>
      <c r="AB826" s="12">
        <f t="shared" si="2333"/>
        <v>0</v>
      </c>
      <c r="AC826" s="12">
        <f t="shared" si="2333"/>
        <v>0</v>
      </c>
      <c r="AD826" s="12">
        <f t="shared" si="2333"/>
        <v>0</v>
      </c>
      <c r="AE826" s="12">
        <f t="shared" si="2333"/>
        <v>0</v>
      </c>
      <c r="AF826" s="12">
        <f t="shared" si="2333"/>
        <v>0</v>
      </c>
      <c r="AG826" s="12">
        <f t="shared" si="2333"/>
        <v>0</v>
      </c>
      <c r="AH826" s="12">
        <v>10000</v>
      </c>
      <c r="AI826" s="12">
        <v>10000</v>
      </c>
      <c r="AJ826" s="12">
        <f t="shared" ref="AJ826:AY826" si="2334">SUM(AJ827:AJ828)</f>
        <v>0</v>
      </c>
      <c r="AK826" s="12">
        <f t="shared" si="2334"/>
        <v>0</v>
      </c>
      <c r="AL826" s="12">
        <f t="shared" si="2334"/>
        <v>0</v>
      </c>
      <c r="AM826" s="12">
        <f t="shared" si="2334"/>
        <v>0</v>
      </c>
      <c r="AN826" s="12">
        <f t="shared" si="2334"/>
        <v>0</v>
      </c>
      <c r="AO826" s="12">
        <f t="shared" si="2334"/>
        <v>0</v>
      </c>
      <c r="AP826" s="12">
        <f t="shared" si="2334"/>
        <v>0</v>
      </c>
      <c r="AQ826" s="12">
        <f t="shared" si="2334"/>
        <v>0</v>
      </c>
      <c r="AR826" s="12">
        <f t="shared" si="2334"/>
        <v>0</v>
      </c>
      <c r="AS826" s="12">
        <f t="shared" si="2334"/>
        <v>0</v>
      </c>
      <c r="AT826" s="12">
        <f t="shared" si="2334"/>
        <v>0</v>
      </c>
      <c r="AU826" s="12">
        <f t="shared" si="2334"/>
        <v>0</v>
      </c>
      <c r="AV826" s="12">
        <f t="shared" si="2334"/>
        <v>0</v>
      </c>
      <c r="AW826" s="12">
        <f t="shared" si="2334"/>
        <v>0</v>
      </c>
      <c r="AX826" s="12">
        <f t="shared" si="2334"/>
        <v>0</v>
      </c>
      <c r="AY826" s="12">
        <f t="shared" si="2334"/>
        <v>0</v>
      </c>
      <c r="AZ826" s="12">
        <v>0</v>
      </c>
      <c r="BA826" s="12">
        <v>0</v>
      </c>
      <c r="BB826" s="12">
        <f t="shared" ref="BB826:BQ826" si="2335">SUM(BB827:BB828)</f>
        <v>0</v>
      </c>
      <c r="BC826" s="12">
        <f t="shared" si="2335"/>
        <v>0</v>
      </c>
      <c r="BD826" s="12">
        <f t="shared" si="2335"/>
        <v>0</v>
      </c>
      <c r="BE826" s="12">
        <f t="shared" si="2335"/>
        <v>0</v>
      </c>
      <c r="BF826" s="12">
        <f t="shared" si="2335"/>
        <v>0</v>
      </c>
      <c r="BG826" s="12">
        <f t="shared" si="2335"/>
        <v>0</v>
      </c>
      <c r="BH826" s="12">
        <f t="shared" si="2335"/>
        <v>0</v>
      </c>
      <c r="BI826" s="12">
        <f t="shared" si="2335"/>
        <v>0</v>
      </c>
      <c r="BJ826" s="12">
        <f t="shared" si="2335"/>
        <v>0</v>
      </c>
      <c r="BK826" s="12">
        <f t="shared" si="2335"/>
        <v>0</v>
      </c>
      <c r="BL826" s="12">
        <f t="shared" si="2335"/>
        <v>0</v>
      </c>
      <c r="BM826" s="12">
        <f t="shared" si="2335"/>
        <v>0</v>
      </c>
      <c r="BN826" s="12">
        <f t="shared" si="2335"/>
        <v>0</v>
      </c>
      <c r="BO826" s="12">
        <f t="shared" si="2335"/>
        <v>0</v>
      </c>
      <c r="BP826" s="12">
        <f t="shared" si="2335"/>
        <v>0</v>
      </c>
      <c r="BQ826" s="12">
        <f t="shared" si="2335"/>
        <v>0</v>
      </c>
      <c r="BR826" s="12">
        <v>0</v>
      </c>
      <c r="BS826" s="12">
        <v>0</v>
      </c>
      <c r="BT826" s="12">
        <f t="shared" ref="BT826:BZ826" si="2336">SUM(BT827:BT828)</f>
        <v>60000</v>
      </c>
      <c r="BU826" s="12">
        <f t="shared" si="2336"/>
        <v>40000</v>
      </c>
      <c r="BV826" s="12">
        <f t="shared" si="2336"/>
        <v>19998</v>
      </c>
      <c r="BW826" s="12">
        <f t="shared" si="2336"/>
        <v>10002</v>
      </c>
      <c r="BX826" s="12">
        <f t="shared" si="2336"/>
        <v>4084</v>
      </c>
      <c r="BY826" s="12">
        <f t="shared" si="2336"/>
        <v>2959</v>
      </c>
      <c r="BZ826" s="12">
        <f t="shared" si="2336"/>
        <v>2959</v>
      </c>
      <c r="CA826" s="12">
        <f t="shared" si="2285"/>
        <v>30000</v>
      </c>
      <c r="CB826" s="124">
        <f t="shared" si="2296"/>
        <v>75</v>
      </c>
    </row>
    <row r="827" spans="1:80" x14ac:dyDescent="0.25">
      <c r="A827" s="4" t="s">
        <v>244</v>
      </c>
      <c r="B827" s="4" t="s">
        <v>88</v>
      </c>
      <c r="C827" s="4" t="s">
        <v>28</v>
      </c>
      <c r="D827" s="79" t="s">
        <v>414</v>
      </c>
      <c r="E827" s="89">
        <v>6134</v>
      </c>
      <c r="F827" s="79" t="s">
        <v>426</v>
      </c>
      <c r="G827" s="74" t="s">
        <v>1903</v>
      </c>
      <c r="H827" s="13" t="s">
        <v>427</v>
      </c>
      <c r="I827" s="14">
        <v>31500</v>
      </c>
      <c r="J827" s="14">
        <f t="shared" si="2284"/>
        <v>45000</v>
      </c>
      <c r="K827" s="14">
        <v>25000</v>
      </c>
      <c r="L827" s="14">
        <f t="shared" si="2287"/>
        <v>20000</v>
      </c>
      <c r="M827" s="14">
        <v>20000</v>
      </c>
      <c r="N827" s="14">
        <v>0</v>
      </c>
      <c r="O827" s="14">
        <v>0</v>
      </c>
      <c r="P827" s="14">
        <v>0</v>
      </c>
      <c r="Q827" s="14">
        <v>0</v>
      </c>
      <c r="R827" s="14">
        <v>20000</v>
      </c>
      <c r="S827" s="14"/>
      <c r="T827" s="14"/>
      <c r="U827" s="14"/>
      <c r="V827" s="14"/>
      <c r="W827" s="14"/>
      <c r="X827" s="14">
        <f t="shared" si="2206"/>
        <v>20000</v>
      </c>
      <c r="Y827" s="14"/>
      <c r="Z827" s="14"/>
      <c r="AA827" s="14">
        <v>10000</v>
      </c>
      <c r="AB827" s="14"/>
      <c r="AC827" s="14"/>
      <c r="AD827" s="14"/>
      <c r="AE827" s="14"/>
      <c r="AF827" s="14"/>
      <c r="AG827" s="14"/>
      <c r="AH827" s="14">
        <v>10000</v>
      </c>
      <c r="AI827" s="14">
        <v>10000</v>
      </c>
      <c r="AJ827" s="14">
        <v>0</v>
      </c>
      <c r="AK827" s="14"/>
      <c r="AL827" s="14"/>
      <c r="AM827" s="14"/>
      <c r="AN827" s="14"/>
      <c r="AO827" s="14"/>
      <c r="AP827" s="14">
        <f t="shared" si="2207"/>
        <v>0</v>
      </c>
      <c r="AQ827" s="14"/>
      <c r="AR827" s="14"/>
      <c r="AS827" s="14"/>
      <c r="AT827" s="14"/>
      <c r="AU827" s="14"/>
      <c r="AV827" s="14"/>
      <c r="AW827" s="14"/>
      <c r="AX827" s="14"/>
      <c r="AY827" s="14"/>
      <c r="AZ827" s="14">
        <v>0</v>
      </c>
      <c r="BA827" s="14">
        <v>0</v>
      </c>
      <c r="BB827" s="14">
        <v>0</v>
      </c>
      <c r="BC827" s="14"/>
      <c r="BD827" s="14"/>
      <c r="BE827" s="14"/>
      <c r="BF827" s="14"/>
      <c r="BG827" s="14"/>
      <c r="BH827" s="14">
        <f t="shared" si="2208"/>
        <v>0</v>
      </c>
      <c r="BI827" s="14"/>
      <c r="BJ827" s="14"/>
      <c r="BK827" s="14"/>
      <c r="BL827" s="14"/>
      <c r="BM827" s="14"/>
      <c r="BN827" s="14"/>
      <c r="BO827" s="14"/>
      <c r="BP827" s="14"/>
      <c r="BQ827" s="14"/>
      <c r="BR827" s="14">
        <v>0</v>
      </c>
      <c r="BS827" s="14">
        <v>0</v>
      </c>
      <c r="BT827" s="14">
        <v>45000</v>
      </c>
      <c r="BU827" s="14">
        <v>25000</v>
      </c>
      <c r="BV827" s="14">
        <v>12498</v>
      </c>
      <c r="BW827" s="14">
        <f t="shared" si="2199"/>
        <v>6252</v>
      </c>
      <c r="BX827" s="14">
        <v>2084</v>
      </c>
      <c r="BY827" s="14">
        <v>2084</v>
      </c>
      <c r="BZ827" s="14">
        <v>2084</v>
      </c>
      <c r="CA827" s="14">
        <f t="shared" si="2285"/>
        <v>18750</v>
      </c>
      <c r="CB827" s="122">
        <f t="shared" si="2296"/>
        <v>75</v>
      </c>
    </row>
    <row r="828" spans="1:80" ht="22.5" x14ac:dyDescent="0.25">
      <c r="A828" s="4" t="s">
        <v>244</v>
      </c>
      <c r="B828" s="4" t="s">
        <v>88</v>
      </c>
      <c r="C828" s="4" t="s">
        <v>28</v>
      </c>
      <c r="D828" s="79" t="s">
        <v>414</v>
      </c>
      <c r="E828" s="89">
        <v>6134</v>
      </c>
      <c r="F828" s="79" t="s">
        <v>428</v>
      </c>
      <c r="G828" s="74" t="s">
        <v>1903</v>
      </c>
      <c r="H828" s="13" t="s">
        <v>429</v>
      </c>
      <c r="I828" s="14">
        <v>15000</v>
      </c>
      <c r="J828" s="14">
        <f t="shared" si="2284"/>
        <v>15000</v>
      </c>
      <c r="K828" s="14">
        <v>15000</v>
      </c>
      <c r="L828" s="14">
        <f t="shared" si="2287"/>
        <v>0</v>
      </c>
      <c r="M828" s="14">
        <v>0</v>
      </c>
      <c r="N828" s="14">
        <v>0</v>
      </c>
      <c r="O828" s="14">
        <v>0</v>
      </c>
      <c r="P828" s="14">
        <v>0</v>
      </c>
      <c r="Q828" s="14">
        <v>0</v>
      </c>
      <c r="R828" s="14">
        <v>0</v>
      </c>
      <c r="S828" s="14"/>
      <c r="T828" s="14"/>
      <c r="U828" s="14"/>
      <c r="V828" s="14"/>
      <c r="W828" s="14"/>
      <c r="X828" s="14">
        <f t="shared" si="2206"/>
        <v>0</v>
      </c>
      <c r="Y828" s="14"/>
      <c r="Z828" s="14"/>
      <c r="AA828" s="14"/>
      <c r="AB828" s="14"/>
      <c r="AC828" s="14"/>
      <c r="AD828" s="14"/>
      <c r="AE828" s="14"/>
      <c r="AF828" s="14"/>
      <c r="AG828" s="14"/>
      <c r="AH828" s="14">
        <v>0</v>
      </c>
      <c r="AI828" s="14">
        <v>0</v>
      </c>
      <c r="AJ828" s="14">
        <v>0</v>
      </c>
      <c r="AK828" s="14"/>
      <c r="AL828" s="14"/>
      <c r="AM828" s="14"/>
      <c r="AN828" s="14"/>
      <c r="AO828" s="14"/>
      <c r="AP828" s="14">
        <f t="shared" si="2207"/>
        <v>0</v>
      </c>
      <c r="AQ828" s="14"/>
      <c r="AR828" s="14"/>
      <c r="AS828" s="14"/>
      <c r="AT828" s="14"/>
      <c r="AU828" s="14"/>
      <c r="AV828" s="14"/>
      <c r="AW828" s="14"/>
      <c r="AX828" s="14"/>
      <c r="AY828" s="14"/>
      <c r="AZ828" s="14">
        <v>0</v>
      </c>
      <c r="BA828" s="14">
        <v>0</v>
      </c>
      <c r="BB828" s="14">
        <v>0</v>
      </c>
      <c r="BC828" s="14"/>
      <c r="BD828" s="14"/>
      <c r="BE828" s="14"/>
      <c r="BF828" s="14"/>
      <c r="BG828" s="14"/>
      <c r="BH828" s="14">
        <f t="shared" si="2208"/>
        <v>0</v>
      </c>
      <c r="BI828" s="14"/>
      <c r="BJ828" s="14"/>
      <c r="BK828" s="14"/>
      <c r="BL828" s="14"/>
      <c r="BM828" s="14"/>
      <c r="BN828" s="14"/>
      <c r="BO828" s="14"/>
      <c r="BP828" s="14"/>
      <c r="BQ828" s="14"/>
      <c r="BR828" s="14">
        <v>0</v>
      </c>
      <c r="BS828" s="14">
        <v>0</v>
      </c>
      <c r="BT828" s="14">
        <v>15000</v>
      </c>
      <c r="BU828" s="14">
        <v>15000</v>
      </c>
      <c r="BV828" s="14">
        <v>7500</v>
      </c>
      <c r="BW828" s="14">
        <f t="shared" si="2199"/>
        <v>3750</v>
      </c>
      <c r="BX828" s="14">
        <v>2000</v>
      </c>
      <c r="BY828" s="14">
        <v>875</v>
      </c>
      <c r="BZ828" s="14">
        <v>875</v>
      </c>
      <c r="CA828" s="14">
        <f t="shared" si="2285"/>
        <v>11250</v>
      </c>
      <c r="CB828" s="122">
        <f t="shared" si="2296"/>
        <v>75</v>
      </c>
    </row>
    <row r="829" spans="1:80" x14ac:dyDescent="0.25">
      <c r="A829" s="4" t="s">
        <v>244</v>
      </c>
      <c r="B829" s="4" t="s">
        <v>88</v>
      </c>
      <c r="C829" s="4" t="s">
        <v>28</v>
      </c>
      <c r="D829" s="79" t="s">
        <v>414</v>
      </c>
      <c r="E829" s="89">
        <v>6135</v>
      </c>
      <c r="F829" s="79"/>
      <c r="G829" s="74" t="s">
        <v>1903</v>
      </c>
      <c r="H829" s="13" t="s">
        <v>201</v>
      </c>
      <c r="I829" s="14">
        <v>23000</v>
      </c>
      <c r="J829" s="14">
        <f t="shared" si="2284"/>
        <v>44000</v>
      </c>
      <c r="K829" s="14">
        <v>24000</v>
      </c>
      <c r="L829" s="14">
        <f t="shared" si="2287"/>
        <v>20000</v>
      </c>
      <c r="M829" s="14">
        <v>20000</v>
      </c>
      <c r="N829" s="14">
        <v>0</v>
      </c>
      <c r="O829" s="14">
        <v>0</v>
      </c>
      <c r="P829" s="14">
        <v>0</v>
      </c>
      <c r="Q829" s="14">
        <v>0</v>
      </c>
      <c r="R829" s="14">
        <v>20000</v>
      </c>
      <c r="S829" s="14"/>
      <c r="T829" s="14"/>
      <c r="U829" s="14"/>
      <c r="V829" s="14"/>
      <c r="W829" s="14"/>
      <c r="X829" s="14">
        <f t="shared" si="2206"/>
        <v>20000</v>
      </c>
      <c r="Y829" s="14"/>
      <c r="Z829" s="14"/>
      <c r="AA829" s="14">
        <v>3000</v>
      </c>
      <c r="AB829" s="14"/>
      <c r="AC829" s="14"/>
      <c r="AD829" s="14"/>
      <c r="AE829" s="14"/>
      <c r="AF829" s="14">
        <v>10000</v>
      </c>
      <c r="AG829" s="14"/>
      <c r="AH829" s="14">
        <v>13000</v>
      </c>
      <c r="AI829" s="14">
        <v>7000</v>
      </c>
      <c r="AJ829" s="14">
        <v>0</v>
      </c>
      <c r="AK829" s="14"/>
      <c r="AL829" s="14"/>
      <c r="AM829" s="14"/>
      <c r="AN829" s="14"/>
      <c r="AO829" s="14"/>
      <c r="AP829" s="14">
        <f t="shared" si="2207"/>
        <v>0</v>
      </c>
      <c r="AQ829" s="14"/>
      <c r="AR829" s="14"/>
      <c r="AS829" s="14"/>
      <c r="AT829" s="14"/>
      <c r="AU829" s="14"/>
      <c r="AV829" s="14"/>
      <c r="AW829" s="14"/>
      <c r="AX829" s="14"/>
      <c r="AY829" s="14"/>
      <c r="AZ829" s="14">
        <v>0</v>
      </c>
      <c r="BA829" s="14">
        <v>0</v>
      </c>
      <c r="BB829" s="14">
        <v>0</v>
      </c>
      <c r="BC829" s="14"/>
      <c r="BD829" s="14"/>
      <c r="BE829" s="14">
        <v>10000</v>
      </c>
      <c r="BF829" s="14"/>
      <c r="BG829" s="14"/>
      <c r="BH829" s="14">
        <f t="shared" si="2208"/>
        <v>10000</v>
      </c>
      <c r="BI829" s="14"/>
      <c r="BJ829" s="14"/>
      <c r="BK829" s="14"/>
      <c r="BL829" s="14"/>
      <c r="BM829" s="14"/>
      <c r="BN829" s="14"/>
      <c r="BO829" s="14"/>
      <c r="BP829" s="14">
        <v>10000</v>
      </c>
      <c r="BQ829" s="14"/>
      <c r="BR829" s="14">
        <v>10000</v>
      </c>
      <c r="BS829" s="14">
        <v>0</v>
      </c>
      <c r="BT829" s="14">
        <v>44000</v>
      </c>
      <c r="BU829" s="14">
        <v>38811</v>
      </c>
      <c r="BV829" s="14">
        <v>26811</v>
      </c>
      <c r="BW829" s="14">
        <f t="shared" si="2199"/>
        <v>3000</v>
      </c>
      <c r="BX829" s="14">
        <v>2000</v>
      </c>
      <c r="BY829" s="14">
        <v>500</v>
      </c>
      <c r="BZ829" s="14">
        <v>500</v>
      </c>
      <c r="CA829" s="14">
        <f t="shared" si="2285"/>
        <v>29811</v>
      </c>
      <c r="CB829" s="122">
        <f t="shared" si="2296"/>
        <v>76.81069799799026</v>
      </c>
    </row>
    <row r="830" spans="1:80" x14ac:dyDescent="0.25">
      <c r="A830" s="4" t="s">
        <v>244</v>
      </c>
      <c r="B830" s="4" t="s">
        <v>88</v>
      </c>
      <c r="C830" s="4" t="s">
        <v>28</v>
      </c>
      <c r="D830" s="79" t="s">
        <v>414</v>
      </c>
      <c r="E830" s="89">
        <v>6136</v>
      </c>
      <c r="F830" s="79"/>
      <c r="G830" s="74" t="s">
        <v>1903</v>
      </c>
      <c r="H830" s="13" t="s">
        <v>202</v>
      </c>
      <c r="I830" s="14">
        <v>1000</v>
      </c>
      <c r="J830" s="14">
        <f t="shared" si="2284"/>
        <v>16000</v>
      </c>
      <c r="K830" s="14">
        <v>7000</v>
      </c>
      <c r="L830" s="14">
        <f t="shared" si="2287"/>
        <v>9000</v>
      </c>
      <c r="M830" s="14">
        <v>9000</v>
      </c>
      <c r="N830" s="14">
        <v>0</v>
      </c>
      <c r="O830" s="14">
        <v>0</v>
      </c>
      <c r="P830" s="14">
        <v>0</v>
      </c>
      <c r="Q830" s="14">
        <v>0</v>
      </c>
      <c r="R830" s="14">
        <v>9000</v>
      </c>
      <c r="S830" s="14"/>
      <c r="T830" s="14"/>
      <c r="U830" s="14"/>
      <c r="V830" s="14"/>
      <c r="W830" s="14"/>
      <c r="X830" s="14">
        <f t="shared" si="2206"/>
        <v>9000</v>
      </c>
      <c r="Y830" s="14"/>
      <c r="Z830" s="14"/>
      <c r="AA830" s="14">
        <v>2000</v>
      </c>
      <c r="AB830" s="14"/>
      <c r="AC830" s="14"/>
      <c r="AD830" s="14">
        <v>3000</v>
      </c>
      <c r="AE830" s="14"/>
      <c r="AF830" s="14">
        <v>500</v>
      </c>
      <c r="AG830" s="14"/>
      <c r="AH830" s="14">
        <v>5500</v>
      </c>
      <c r="AI830" s="14">
        <v>3500</v>
      </c>
      <c r="AJ830" s="14">
        <v>0</v>
      </c>
      <c r="AK830" s="14"/>
      <c r="AL830" s="14"/>
      <c r="AM830" s="14"/>
      <c r="AN830" s="14"/>
      <c r="AO830" s="14"/>
      <c r="AP830" s="14">
        <f t="shared" si="2207"/>
        <v>0</v>
      </c>
      <c r="AQ830" s="14"/>
      <c r="AR830" s="14"/>
      <c r="AS830" s="14"/>
      <c r="AT830" s="14"/>
      <c r="AU830" s="14"/>
      <c r="AV830" s="14"/>
      <c r="AW830" s="14"/>
      <c r="AX830" s="14"/>
      <c r="AY830" s="14"/>
      <c r="AZ830" s="14">
        <v>0</v>
      </c>
      <c r="BA830" s="14">
        <v>0</v>
      </c>
      <c r="BB830" s="14">
        <v>0</v>
      </c>
      <c r="BC830" s="14"/>
      <c r="BD830" s="14"/>
      <c r="BE830" s="14"/>
      <c r="BF830" s="14"/>
      <c r="BG830" s="14"/>
      <c r="BH830" s="14">
        <f t="shared" si="2208"/>
        <v>0</v>
      </c>
      <c r="BI830" s="14"/>
      <c r="BJ830" s="14"/>
      <c r="BK830" s="14"/>
      <c r="BL830" s="14"/>
      <c r="BM830" s="14"/>
      <c r="BN830" s="14"/>
      <c r="BO830" s="14"/>
      <c r="BP830" s="14"/>
      <c r="BQ830" s="14"/>
      <c r="BR830" s="14">
        <v>0</v>
      </c>
      <c r="BS830" s="14">
        <v>0</v>
      </c>
      <c r="BT830" s="14">
        <v>16000</v>
      </c>
      <c r="BU830" s="14">
        <v>15018</v>
      </c>
      <c r="BV830" s="14">
        <v>11516</v>
      </c>
      <c r="BW830" s="14">
        <f t="shared" si="2199"/>
        <v>1751</v>
      </c>
      <c r="BX830" s="14">
        <v>1751</v>
      </c>
      <c r="BY830" s="14">
        <v>0</v>
      </c>
      <c r="BZ830" s="14">
        <v>0</v>
      </c>
      <c r="CA830" s="14">
        <f t="shared" si="2285"/>
        <v>13267</v>
      </c>
      <c r="CB830" s="122">
        <f t="shared" si="2296"/>
        <v>88.340657877214014</v>
      </c>
    </row>
    <row r="831" spans="1:80" x14ac:dyDescent="0.25">
      <c r="A831" s="1" t="s">
        <v>244</v>
      </c>
      <c r="B831" s="1" t="s">
        <v>88</v>
      </c>
      <c r="C831" s="1" t="s">
        <v>28</v>
      </c>
      <c r="D831" s="82" t="s">
        <v>414</v>
      </c>
      <c r="E831" s="82" t="s">
        <v>203</v>
      </c>
      <c r="F831" s="79" t="s">
        <v>1</v>
      </c>
      <c r="G831" s="13" t="s">
        <v>1</v>
      </c>
      <c r="H831" s="2" t="s">
        <v>204</v>
      </c>
      <c r="I831" s="12">
        <f>SUM(I832:I834)</f>
        <v>81000</v>
      </c>
      <c r="J831" s="12">
        <f t="shared" si="2284"/>
        <v>87000</v>
      </c>
      <c r="K831" s="12">
        <f t="shared" ref="K831" si="2337">SUM(K832:K834)</f>
        <v>61000</v>
      </c>
      <c r="L831" s="12">
        <f t="shared" si="2287"/>
        <v>26000</v>
      </c>
      <c r="M831" s="12">
        <f t="shared" ref="M831:Q831" si="2338">SUM(M832:M834)</f>
        <v>26000</v>
      </c>
      <c r="N831" s="12">
        <f t="shared" si="2338"/>
        <v>0</v>
      </c>
      <c r="O831" s="12">
        <f t="shared" si="2338"/>
        <v>0</v>
      </c>
      <c r="P831" s="12">
        <f t="shared" si="2338"/>
        <v>0</v>
      </c>
      <c r="Q831" s="12">
        <f t="shared" si="2338"/>
        <v>0</v>
      </c>
      <c r="R831" s="12">
        <f t="shared" ref="R831:AG831" si="2339">SUM(R832:R834)</f>
        <v>26000</v>
      </c>
      <c r="S831" s="12">
        <f t="shared" si="2339"/>
        <v>0</v>
      </c>
      <c r="T831" s="12">
        <f t="shared" si="2339"/>
        <v>0</v>
      </c>
      <c r="U831" s="12">
        <f t="shared" si="2339"/>
        <v>0</v>
      </c>
      <c r="V831" s="12">
        <f t="shared" si="2339"/>
        <v>0</v>
      </c>
      <c r="W831" s="12">
        <f t="shared" si="2339"/>
        <v>0</v>
      </c>
      <c r="X831" s="12">
        <f t="shared" si="2339"/>
        <v>26000</v>
      </c>
      <c r="Y831" s="12">
        <f t="shared" si="2339"/>
        <v>0</v>
      </c>
      <c r="Z831" s="12">
        <f t="shared" si="2339"/>
        <v>0</v>
      </c>
      <c r="AA831" s="12">
        <f t="shared" si="2339"/>
        <v>3000</v>
      </c>
      <c r="AB831" s="12">
        <f t="shared" si="2339"/>
        <v>0</v>
      </c>
      <c r="AC831" s="12">
        <f t="shared" si="2339"/>
        <v>0</v>
      </c>
      <c r="AD831" s="12">
        <f t="shared" si="2339"/>
        <v>1000</v>
      </c>
      <c r="AE831" s="12">
        <f t="shared" si="2339"/>
        <v>0</v>
      </c>
      <c r="AF831" s="12">
        <f t="shared" si="2339"/>
        <v>0</v>
      </c>
      <c r="AG831" s="12">
        <f t="shared" si="2339"/>
        <v>0</v>
      </c>
      <c r="AH831" s="12">
        <v>4000</v>
      </c>
      <c r="AI831" s="12">
        <v>22000</v>
      </c>
      <c r="AJ831" s="12">
        <f t="shared" ref="AJ831:AY831" si="2340">SUM(AJ832:AJ834)</f>
        <v>0</v>
      </c>
      <c r="AK831" s="12">
        <f t="shared" si="2340"/>
        <v>0</v>
      </c>
      <c r="AL831" s="12">
        <f t="shared" si="2340"/>
        <v>0</v>
      </c>
      <c r="AM831" s="12">
        <f t="shared" si="2340"/>
        <v>0</v>
      </c>
      <c r="AN831" s="12">
        <f t="shared" si="2340"/>
        <v>0</v>
      </c>
      <c r="AO831" s="12">
        <f t="shared" si="2340"/>
        <v>0</v>
      </c>
      <c r="AP831" s="12">
        <f t="shared" si="2340"/>
        <v>0</v>
      </c>
      <c r="AQ831" s="12">
        <f t="shared" si="2340"/>
        <v>0</v>
      </c>
      <c r="AR831" s="12">
        <f t="shared" si="2340"/>
        <v>0</v>
      </c>
      <c r="AS831" s="12">
        <f t="shared" si="2340"/>
        <v>0</v>
      </c>
      <c r="AT831" s="12">
        <f t="shared" si="2340"/>
        <v>0</v>
      </c>
      <c r="AU831" s="12">
        <f t="shared" si="2340"/>
        <v>0</v>
      </c>
      <c r="AV831" s="12">
        <f t="shared" si="2340"/>
        <v>0</v>
      </c>
      <c r="AW831" s="12">
        <f t="shared" si="2340"/>
        <v>0</v>
      </c>
      <c r="AX831" s="12">
        <f t="shared" si="2340"/>
        <v>0</v>
      </c>
      <c r="AY831" s="12">
        <f t="shared" si="2340"/>
        <v>0</v>
      </c>
      <c r="AZ831" s="12">
        <v>0</v>
      </c>
      <c r="BA831" s="12">
        <v>0</v>
      </c>
      <c r="BB831" s="12">
        <f t="shared" ref="BB831:BQ831" si="2341">SUM(BB832:BB834)</f>
        <v>0</v>
      </c>
      <c r="BC831" s="12">
        <f t="shared" si="2341"/>
        <v>29019</v>
      </c>
      <c r="BD831" s="12">
        <f t="shared" si="2341"/>
        <v>0</v>
      </c>
      <c r="BE831" s="12">
        <f t="shared" si="2341"/>
        <v>0</v>
      </c>
      <c r="BF831" s="12">
        <f t="shared" si="2341"/>
        <v>0</v>
      </c>
      <c r="BG831" s="12">
        <f t="shared" si="2341"/>
        <v>0</v>
      </c>
      <c r="BH831" s="12">
        <f t="shared" si="2341"/>
        <v>29019</v>
      </c>
      <c r="BI831" s="12">
        <f t="shared" si="2341"/>
        <v>0</v>
      </c>
      <c r="BJ831" s="12">
        <f t="shared" si="2341"/>
        <v>0</v>
      </c>
      <c r="BK831" s="12">
        <f t="shared" si="2341"/>
        <v>29019</v>
      </c>
      <c r="BL831" s="12">
        <f t="shared" si="2341"/>
        <v>0</v>
      </c>
      <c r="BM831" s="12">
        <f t="shared" si="2341"/>
        <v>0</v>
      </c>
      <c r="BN831" s="12">
        <f t="shared" si="2341"/>
        <v>0</v>
      </c>
      <c r="BO831" s="12">
        <f t="shared" si="2341"/>
        <v>0</v>
      </c>
      <c r="BP831" s="12">
        <f t="shared" si="2341"/>
        <v>0</v>
      </c>
      <c r="BQ831" s="12">
        <f t="shared" si="2341"/>
        <v>0</v>
      </c>
      <c r="BR831" s="12">
        <v>29019</v>
      </c>
      <c r="BS831" s="12">
        <v>0</v>
      </c>
      <c r="BT831" s="12">
        <f t="shared" ref="BT831:BZ831" si="2342">SUM(BT832:BT834)</f>
        <v>87000</v>
      </c>
      <c r="BU831" s="12">
        <f t="shared" si="2342"/>
        <v>53980</v>
      </c>
      <c r="BV831" s="12">
        <f t="shared" si="2342"/>
        <v>30498</v>
      </c>
      <c r="BW831" s="12">
        <f t="shared" si="2342"/>
        <v>10752</v>
      </c>
      <c r="BX831" s="12">
        <f t="shared" si="2342"/>
        <v>6752</v>
      </c>
      <c r="BY831" s="12">
        <f t="shared" si="2342"/>
        <v>2000</v>
      </c>
      <c r="BZ831" s="12">
        <f t="shared" si="2342"/>
        <v>2000</v>
      </c>
      <c r="CA831" s="12">
        <f t="shared" si="2285"/>
        <v>41250</v>
      </c>
      <c r="CB831" s="124">
        <f t="shared" si="2296"/>
        <v>76.417191552426829</v>
      </c>
    </row>
    <row r="832" spans="1:80" x14ac:dyDescent="0.25">
      <c r="A832" s="4" t="s">
        <v>244</v>
      </c>
      <c r="B832" s="4" t="s">
        <v>88</v>
      </c>
      <c r="C832" s="4" t="s">
        <v>28</v>
      </c>
      <c r="D832" s="79" t="s">
        <v>414</v>
      </c>
      <c r="E832" s="89">
        <v>6137</v>
      </c>
      <c r="F832" s="79" t="s">
        <v>430</v>
      </c>
      <c r="G832" s="74" t="s">
        <v>1903</v>
      </c>
      <c r="H832" s="13" t="s">
        <v>431</v>
      </c>
      <c r="I832" s="14">
        <v>17000</v>
      </c>
      <c r="J832" s="14">
        <f t="shared" si="2284"/>
        <v>18000</v>
      </c>
      <c r="K832" s="14">
        <v>12000</v>
      </c>
      <c r="L832" s="14">
        <f t="shared" si="2287"/>
        <v>6000</v>
      </c>
      <c r="M832" s="14">
        <v>6000</v>
      </c>
      <c r="N832" s="14">
        <v>0</v>
      </c>
      <c r="O832" s="14">
        <v>0</v>
      </c>
      <c r="P832" s="14">
        <v>0</v>
      </c>
      <c r="Q832" s="14">
        <v>0</v>
      </c>
      <c r="R832" s="14">
        <v>6000</v>
      </c>
      <c r="S832" s="14"/>
      <c r="T832" s="14"/>
      <c r="U832" s="14"/>
      <c r="V832" s="14"/>
      <c r="W832" s="14"/>
      <c r="X832" s="14">
        <f t="shared" si="2206"/>
        <v>6000</v>
      </c>
      <c r="Y832" s="14"/>
      <c r="Z832" s="14"/>
      <c r="AA832" s="14">
        <v>1000</v>
      </c>
      <c r="AB832" s="14"/>
      <c r="AC832" s="14"/>
      <c r="AD832" s="14">
        <v>1000</v>
      </c>
      <c r="AE832" s="14"/>
      <c r="AF832" s="14"/>
      <c r="AG832" s="14"/>
      <c r="AH832" s="14">
        <v>2000</v>
      </c>
      <c r="AI832" s="14">
        <v>4000</v>
      </c>
      <c r="AJ832" s="14">
        <v>0</v>
      </c>
      <c r="AK832" s="14"/>
      <c r="AL832" s="14"/>
      <c r="AM832" s="14"/>
      <c r="AN832" s="14"/>
      <c r="AO832" s="14"/>
      <c r="AP832" s="14">
        <f t="shared" si="2207"/>
        <v>0</v>
      </c>
      <c r="AQ832" s="14"/>
      <c r="AR832" s="14"/>
      <c r="AS832" s="14"/>
      <c r="AT832" s="14"/>
      <c r="AU832" s="14"/>
      <c r="AV832" s="14"/>
      <c r="AW832" s="14"/>
      <c r="AX832" s="14"/>
      <c r="AY832" s="14"/>
      <c r="AZ832" s="14">
        <v>0</v>
      </c>
      <c r="BA832" s="14">
        <v>0</v>
      </c>
      <c r="BB832" s="14">
        <v>0</v>
      </c>
      <c r="BC832" s="14"/>
      <c r="BD832" s="14"/>
      <c r="BE832" s="14"/>
      <c r="BF832" s="14"/>
      <c r="BG832" s="14"/>
      <c r="BH832" s="14">
        <f t="shared" si="2208"/>
        <v>0</v>
      </c>
      <c r="BI832" s="14"/>
      <c r="BJ832" s="14"/>
      <c r="BK832" s="14"/>
      <c r="BL832" s="14"/>
      <c r="BM832" s="14"/>
      <c r="BN832" s="14"/>
      <c r="BO832" s="14"/>
      <c r="BP832" s="14"/>
      <c r="BQ832" s="14"/>
      <c r="BR832" s="14">
        <v>0</v>
      </c>
      <c r="BS832" s="14">
        <v>0</v>
      </c>
      <c r="BT832" s="14">
        <v>18000</v>
      </c>
      <c r="BU832" s="14">
        <v>12000</v>
      </c>
      <c r="BV832" s="14">
        <v>6000</v>
      </c>
      <c r="BW832" s="14">
        <f t="shared" si="2199"/>
        <v>3000</v>
      </c>
      <c r="BX832" s="14">
        <v>1000</v>
      </c>
      <c r="BY832" s="14">
        <v>1000</v>
      </c>
      <c r="BZ832" s="14">
        <v>1000</v>
      </c>
      <c r="CA832" s="14">
        <f t="shared" si="2285"/>
        <v>9000</v>
      </c>
      <c r="CB832" s="122">
        <f t="shared" si="2296"/>
        <v>75</v>
      </c>
    </row>
    <row r="833" spans="1:80" ht="22.5" x14ac:dyDescent="0.25">
      <c r="A833" s="4" t="s">
        <v>244</v>
      </c>
      <c r="B833" s="4" t="s">
        <v>88</v>
      </c>
      <c r="C833" s="4" t="s">
        <v>28</v>
      </c>
      <c r="D833" s="79" t="s">
        <v>414</v>
      </c>
      <c r="E833" s="89">
        <v>6137</v>
      </c>
      <c r="F833" s="79" t="s">
        <v>432</v>
      </c>
      <c r="G833" s="74" t="s">
        <v>1903</v>
      </c>
      <c r="H833" s="13" t="s">
        <v>433</v>
      </c>
      <c r="I833" s="14">
        <v>60000</v>
      </c>
      <c r="J833" s="14">
        <f t="shared" si="2284"/>
        <v>65000</v>
      </c>
      <c r="K833" s="14">
        <v>45000</v>
      </c>
      <c r="L833" s="14">
        <f t="shared" si="2287"/>
        <v>20000</v>
      </c>
      <c r="M833" s="14">
        <v>20000</v>
      </c>
      <c r="N833" s="14">
        <v>0</v>
      </c>
      <c r="O833" s="14">
        <v>0</v>
      </c>
      <c r="P833" s="14">
        <v>0</v>
      </c>
      <c r="Q833" s="14">
        <v>0</v>
      </c>
      <c r="R833" s="14">
        <v>20000</v>
      </c>
      <c r="S833" s="14"/>
      <c r="T833" s="14"/>
      <c r="U833" s="14"/>
      <c r="V833" s="14"/>
      <c r="W833" s="14"/>
      <c r="X833" s="14">
        <f t="shared" si="2206"/>
        <v>20000</v>
      </c>
      <c r="Y833" s="14"/>
      <c r="Z833" s="14"/>
      <c r="AA833" s="14">
        <v>2000</v>
      </c>
      <c r="AB833" s="14"/>
      <c r="AC833" s="14"/>
      <c r="AD833" s="14"/>
      <c r="AE833" s="14"/>
      <c r="AF833" s="14"/>
      <c r="AG833" s="14"/>
      <c r="AH833" s="14">
        <v>2000</v>
      </c>
      <c r="AI833" s="14">
        <v>18000</v>
      </c>
      <c r="AJ833" s="14">
        <v>0</v>
      </c>
      <c r="AK833" s="14"/>
      <c r="AL833" s="14"/>
      <c r="AM833" s="14"/>
      <c r="AN833" s="14"/>
      <c r="AO833" s="14"/>
      <c r="AP833" s="14">
        <f t="shared" si="2207"/>
        <v>0</v>
      </c>
      <c r="AQ833" s="14"/>
      <c r="AR833" s="14"/>
      <c r="AS833" s="14"/>
      <c r="AT833" s="14"/>
      <c r="AU833" s="14"/>
      <c r="AV833" s="14"/>
      <c r="AW833" s="14"/>
      <c r="AX833" s="14"/>
      <c r="AY833" s="14"/>
      <c r="AZ833" s="14">
        <v>0</v>
      </c>
      <c r="BA833" s="14">
        <v>0</v>
      </c>
      <c r="BB833" s="14">
        <v>0</v>
      </c>
      <c r="BC833" s="14">
        <f>2000+27019</f>
        <v>29019</v>
      </c>
      <c r="BD833" s="14"/>
      <c r="BE833" s="14"/>
      <c r="BF833" s="14"/>
      <c r="BG833" s="14"/>
      <c r="BH833" s="14">
        <f t="shared" si="2208"/>
        <v>29019</v>
      </c>
      <c r="BI833" s="14"/>
      <c r="BJ833" s="14"/>
      <c r="BK833" s="14">
        <f>2000+27019</f>
        <v>29019</v>
      </c>
      <c r="BL833" s="14"/>
      <c r="BM833" s="14"/>
      <c r="BN833" s="14"/>
      <c r="BO833" s="14"/>
      <c r="BP833" s="14"/>
      <c r="BQ833" s="14"/>
      <c r="BR833" s="14">
        <v>29019</v>
      </c>
      <c r="BS833" s="14">
        <v>0</v>
      </c>
      <c r="BT833" s="14">
        <v>65000</v>
      </c>
      <c r="BU833" s="14">
        <v>37980</v>
      </c>
      <c r="BV833" s="14">
        <v>22500</v>
      </c>
      <c r="BW833" s="14">
        <f t="shared" si="2199"/>
        <v>5750</v>
      </c>
      <c r="BX833" s="14">
        <v>3750</v>
      </c>
      <c r="BY833" s="14">
        <v>1000</v>
      </c>
      <c r="BZ833" s="14">
        <v>1000</v>
      </c>
      <c r="CA833" s="14">
        <f t="shared" si="2285"/>
        <v>28250</v>
      </c>
      <c r="CB833" s="122">
        <f t="shared" si="2296"/>
        <v>74.381253291205894</v>
      </c>
    </row>
    <row r="834" spans="1:80" x14ac:dyDescent="0.25">
      <c r="A834" s="4" t="s">
        <v>244</v>
      </c>
      <c r="B834" s="4" t="s">
        <v>88</v>
      </c>
      <c r="C834" s="4" t="s">
        <v>28</v>
      </c>
      <c r="D834" s="79" t="s">
        <v>414</v>
      </c>
      <c r="E834" s="89">
        <v>6137</v>
      </c>
      <c r="F834" s="79" t="s">
        <v>434</v>
      </c>
      <c r="G834" s="74" t="s">
        <v>1903</v>
      </c>
      <c r="H834" s="13" t="s">
        <v>435</v>
      </c>
      <c r="I834" s="14">
        <v>4000</v>
      </c>
      <c r="J834" s="14">
        <f t="shared" si="2284"/>
        <v>4000</v>
      </c>
      <c r="K834" s="14">
        <v>4000</v>
      </c>
      <c r="L834" s="14">
        <f t="shared" si="2287"/>
        <v>0</v>
      </c>
      <c r="M834" s="14">
        <v>0</v>
      </c>
      <c r="N834" s="14">
        <v>0</v>
      </c>
      <c r="O834" s="14">
        <v>0</v>
      </c>
      <c r="P834" s="14">
        <v>0</v>
      </c>
      <c r="Q834" s="14">
        <v>0</v>
      </c>
      <c r="R834" s="14">
        <v>0</v>
      </c>
      <c r="S834" s="14"/>
      <c r="T834" s="14"/>
      <c r="U834" s="14"/>
      <c r="V834" s="14"/>
      <c r="W834" s="14"/>
      <c r="X834" s="14">
        <f t="shared" si="2206"/>
        <v>0</v>
      </c>
      <c r="Y834" s="14"/>
      <c r="Z834" s="14"/>
      <c r="AA834" s="14"/>
      <c r="AB834" s="14"/>
      <c r="AC834" s="14"/>
      <c r="AD834" s="14"/>
      <c r="AE834" s="14"/>
      <c r="AF834" s="14"/>
      <c r="AG834" s="14"/>
      <c r="AH834" s="14">
        <v>0</v>
      </c>
      <c r="AI834" s="14">
        <v>0</v>
      </c>
      <c r="AJ834" s="14">
        <v>0</v>
      </c>
      <c r="AK834" s="14"/>
      <c r="AL834" s="14"/>
      <c r="AM834" s="14"/>
      <c r="AN834" s="14"/>
      <c r="AO834" s="14"/>
      <c r="AP834" s="14">
        <f t="shared" si="2207"/>
        <v>0</v>
      </c>
      <c r="AQ834" s="14"/>
      <c r="AR834" s="14"/>
      <c r="AS834" s="14"/>
      <c r="AT834" s="14"/>
      <c r="AU834" s="14"/>
      <c r="AV834" s="14"/>
      <c r="AW834" s="14"/>
      <c r="AX834" s="14"/>
      <c r="AY834" s="14"/>
      <c r="AZ834" s="14">
        <v>0</v>
      </c>
      <c r="BA834" s="14">
        <v>0</v>
      </c>
      <c r="BB834" s="14">
        <v>0</v>
      </c>
      <c r="BC834" s="14"/>
      <c r="BD834" s="14"/>
      <c r="BE834" s="14"/>
      <c r="BF834" s="14"/>
      <c r="BG834" s="14"/>
      <c r="BH834" s="14">
        <f t="shared" si="2208"/>
        <v>0</v>
      </c>
      <c r="BI834" s="14"/>
      <c r="BJ834" s="14"/>
      <c r="BK834" s="14"/>
      <c r="BL834" s="14"/>
      <c r="BM834" s="14"/>
      <c r="BN834" s="14"/>
      <c r="BO834" s="14"/>
      <c r="BP834" s="14"/>
      <c r="BQ834" s="14"/>
      <c r="BR834" s="14">
        <v>0</v>
      </c>
      <c r="BS834" s="14">
        <v>0</v>
      </c>
      <c r="BT834" s="14">
        <v>4000</v>
      </c>
      <c r="BU834" s="14">
        <v>4000</v>
      </c>
      <c r="BV834" s="14">
        <v>1998</v>
      </c>
      <c r="BW834" s="14">
        <f t="shared" si="2199"/>
        <v>2002</v>
      </c>
      <c r="BX834" s="14">
        <v>2002</v>
      </c>
      <c r="BY834" s="14">
        <v>0</v>
      </c>
      <c r="BZ834" s="14">
        <v>0</v>
      </c>
      <c r="CA834" s="14">
        <f t="shared" si="2285"/>
        <v>4000</v>
      </c>
      <c r="CB834" s="122">
        <f t="shared" si="2296"/>
        <v>100</v>
      </c>
    </row>
    <row r="835" spans="1:80" x14ac:dyDescent="0.25">
      <c r="A835" s="4" t="s">
        <v>244</v>
      </c>
      <c r="B835" s="4" t="s">
        <v>88</v>
      </c>
      <c r="C835" s="4" t="s">
        <v>28</v>
      </c>
      <c r="D835" s="79" t="s">
        <v>414</v>
      </c>
      <c r="E835" s="89">
        <v>6138</v>
      </c>
      <c r="F835" s="79"/>
      <c r="G835" s="74" t="s">
        <v>1903</v>
      </c>
      <c r="H835" s="13" t="s">
        <v>205</v>
      </c>
      <c r="I835" s="14">
        <v>10000</v>
      </c>
      <c r="J835" s="14">
        <f t="shared" si="2284"/>
        <v>16000</v>
      </c>
      <c r="K835" s="14">
        <v>9000</v>
      </c>
      <c r="L835" s="14">
        <f t="shared" si="2287"/>
        <v>7000</v>
      </c>
      <c r="M835" s="14">
        <v>7000</v>
      </c>
      <c r="N835" s="14">
        <v>0</v>
      </c>
      <c r="O835" s="14">
        <v>0</v>
      </c>
      <c r="P835" s="14">
        <v>0</v>
      </c>
      <c r="Q835" s="14">
        <v>0</v>
      </c>
      <c r="R835" s="14">
        <v>7000</v>
      </c>
      <c r="S835" s="14"/>
      <c r="T835" s="14"/>
      <c r="U835" s="14"/>
      <c r="V835" s="14"/>
      <c r="W835" s="14"/>
      <c r="X835" s="14">
        <f t="shared" si="2206"/>
        <v>7000</v>
      </c>
      <c r="Y835" s="14"/>
      <c r="Z835" s="14"/>
      <c r="AA835" s="14">
        <v>3000</v>
      </c>
      <c r="AB835" s="14"/>
      <c r="AC835" s="14"/>
      <c r="AD835" s="14"/>
      <c r="AE835" s="14"/>
      <c r="AF835" s="14"/>
      <c r="AG835" s="14"/>
      <c r="AH835" s="14">
        <v>3000</v>
      </c>
      <c r="AI835" s="14">
        <v>4000</v>
      </c>
      <c r="AJ835" s="14">
        <v>0</v>
      </c>
      <c r="AK835" s="14"/>
      <c r="AL835" s="14"/>
      <c r="AM835" s="14"/>
      <c r="AN835" s="14"/>
      <c r="AO835" s="14"/>
      <c r="AP835" s="14">
        <f t="shared" si="2207"/>
        <v>0</v>
      </c>
      <c r="AQ835" s="14"/>
      <c r="AR835" s="14"/>
      <c r="AS835" s="14"/>
      <c r="AT835" s="14"/>
      <c r="AU835" s="14"/>
      <c r="AV835" s="14"/>
      <c r="AW835" s="14"/>
      <c r="AX835" s="14"/>
      <c r="AY835" s="14"/>
      <c r="AZ835" s="14">
        <v>0</v>
      </c>
      <c r="BA835" s="14">
        <v>0</v>
      </c>
      <c r="BB835" s="14">
        <v>0</v>
      </c>
      <c r="BC835" s="14"/>
      <c r="BD835" s="14"/>
      <c r="BE835" s="14"/>
      <c r="BF835" s="14"/>
      <c r="BG835" s="14"/>
      <c r="BH835" s="14">
        <f t="shared" si="2208"/>
        <v>0</v>
      </c>
      <c r="BI835" s="14"/>
      <c r="BJ835" s="14"/>
      <c r="BK835" s="14"/>
      <c r="BL835" s="14"/>
      <c r="BM835" s="14"/>
      <c r="BN835" s="14"/>
      <c r="BO835" s="14"/>
      <c r="BP835" s="14"/>
      <c r="BQ835" s="14"/>
      <c r="BR835" s="14">
        <v>0</v>
      </c>
      <c r="BS835" s="14">
        <v>0</v>
      </c>
      <c r="BT835" s="14">
        <v>16000</v>
      </c>
      <c r="BU835" s="14">
        <v>9000</v>
      </c>
      <c r="BV835" s="14">
        <v>4500</v>
      </c>
      <c r="BW835" s="14">
        <f t="shared" si="2199"/>
        <v>2250</v>
      </c>
      <c r="BX835" s="14">
        <v>750</v>
      </c>
      <c r="BY835" s="14">
        <v>750</v>
      </c>
      <c r="BZ835" s="14">
        <v>750</v>
      </c>
      <c r="CA835" s="14">
        <f t="shared" si="2285"/>
        <v>6750</v>
      </c>
      <c r="CB835" s="122">
        <f t="shared" si="2296"/>
        <v>75</v>
      </c>
    </row>
    <row r="836" spans="1:80" ht="17.25" customHeight="1" x14ac:dyDescent="0.25">
      <c r="A836" s="1" t="s">
        <v>244</v>
      </c>
      <c r="B836" s="1" t="s">
        <v>88</v>
      </c>
      <c r="C836" s="1" t="s">
        <v>28</v>
      </c>
      <c r="D836" s="82" t="s">
        <v>414</v>
      </c>
      <c r="E836" s="82" t="s">
        <v>50</v>
      </c>
      <c r="F836" s="79" t="s">
        <v>1</v>
      </c>
      <c r="G836" s="13" t="s">
        <v>1</v>
      </c>
      <c r="H836" s="2" t="s">
        <v>51</v>
      </c>
      <c r="I836" s="12">
        <f>SUM(I837:I841)</f>
        <v>289748</v>
      </c>
      <c r="J836" s="12">
        <f t="shared" si="2284"/>
        <v>385516</v>
      </c>
      <c r="K836" s="12">
        <f t="shared" ref="K836" si="2343">SUM(K837:K841)</f>
        <v>130516</v>
      </c>
      <c r="L836" s="12">
        <f t="shared" si="2287"/>
        <v>255000</v>
      </c>
      <c r="M836" s="12">
        <f t="shared" ref="M836:Q836" si="2344">SUM(M837:M841)</f>
        <v>225000</v>
      </c>
      <c r="N836" s="12">
        <f t="shared" si="2344"/>
        <v>0</v>
      </c>
      <c r="O836" s="12">
        <f t="shared" si="2344"/>
        <v>30000</v>
      </c>
      <c r="P836" s="12">
        <f t="shared" si="2344"/>
        <v>0</v>
      </c>
      <c r="Q836" s="12">
        <f t="shared" si="2344"/>
        <v>0</v>
      </c>
      <c r="R836" s="12">
        <f t="shared" ref="R836:AG836" si="2345">SUM(R837:R841)</f>
        <v>225000</v>
      </c>
      <c r="S836" s="12">
        <f t="shared" si="2345"/>
        <v>0</v>
      </c>
      <c r="T836" s="12">
        <f t="shared" si="2345"/>
        <v>0</v>
      </c>
      <c r="U836" s="12">
        <f t="shared" si="2345"/>
        <v>0</v>
      </c>
      <c r="V836" s="12">
        <f t="shared" si="2345"/>
        <v>0</v>
      </c>
      <c r="W836" s="12">
        <f t="shared" si="2345"/>
        <v>0</v>
      </c>
      <c r="X836" s="12">
        <f t="shared" si="2345"/>
        <v>225000</v>
      </c>
      <c r="Y836" s="12">
        <f t="shared" si="2345"/>
        <v>40000</v>
      </c>
      <c r="Z836" s="12">
        <f t="shared" si="2345"/>
        <v>0</v>
      </c>
      <c r="AA836" s="12">
        <f t="shared" si="2345"/>
        <v>40000</v>
      </c>
      <c r="AB836" s="12">
        <f t="shared" si="2345"/>
        <v>0</v>
      </c>
      <c r="AC836" s="12">
        <f t="shared" si="2345"/>
        <v>0</v>
      </c>
      <c r="AD836" s="12">
        <f t="shared" si="2345"/>
        <v>20000</v>
      </c>
      <c r="AE836" s="12">
        <f t="shared" si="2345"/>
        <v>0</v>
      </c>
      <c r="AF836" s="12">
        <f t="shared" si="2345"/>
        <v>10000</v>
      </c>
      <c r="AG836" s="12">
        <f t="shared" si="2345"/>
        <v>30000</v>
      </c>
      <c r="AH836" s="12">
        <v>140000</v>
      </c>
      <c r="AI836" s="12">
        <v>85000</v>
      </c>
      <c r="AJ836" s="12">
        <f t="shared" ref="AJ836:AY836" si="2346">SUM(AJ837:AJ841)</f>
        <v>0</v>
      </c>
      <c r="AK836" s="12">
        <f t="shared" si="2346"/>
        <v>0</v>
      </c>
      <c r="AL836" s="12">
        <f t="shared" si="2346"/>
        <v>0</v>
      </c>
      <c r="AM836" s="12">
        <f t="shared" si="2346"/>
        <v>0</v>
      </c>
      <c r="AN836" s="12">
        <f t="shared" si="2346"/>
        <v>0</v>
      </c>
      <c r="AO836" s="12">
        <f t="shared" si="2346"/>
        <v>0</v>
      </c>
      <c r="AP836" s="12">
        <f t="shared" si="2346"/>
        <v>0</v>
      </c>
      <c r="AQ836" s="12">
        <f t="shared" si="2346"/>
        <v>0</v>
      </c>
      <c r="AR836" s="12">
        <f t="shared" si="2346"/>
        <v>0</v>
      </c>
      <c r="AS836" s="12">
        <f t="shared" si="2346"/>
        <v>0</v>
      </c>
      <c r="AT836" s="12">
        <f t="shared" si="2346"/>
        <v>0</v>
      </c>
      <c r="AU836" s="12">
        <f t="shared" si="2346"/>
        <v>0</v>
      </c>
      <c r="AV836" s="12">
        <f t="shared" si="2346"/>
        <v>0</v>
      </c>
      <c r="AW836" s="12">
        <f t="shared" si="2346"/>
        <v>0</v>
      </c>
      <c r="AX836" s="12">
        <f t="shared" si="2346"/>
        <v>0</v>
      </c>
      <c r="AY836" s="12">
        <f t="shared" si="2346"/>
        <v>0</v>
      </c>
      <c r="AZ836" s="12">
        <v>0</v>
      </c>
      <c r="BA836" s="12">
        <v>0</v>
      </c>
      <c r="BB836" s="12">
        <f t="shared" ref="BB836:BQ836" si="2347">SUM(BB837:BB841)</f>
        <v>30000</v>
      </c>
      <c r="BC836" s="12">
        <f t="shared" si="2347"/>
        <v>8029</v>
      </c>
      <c r="BD836" s="12">
        <f t="shared" si="2347"/>
        <v>0</v>
      </c>
      <c r="BE836" s="12">
        <f t="shared" si="2347"/>
        <v>15000</v>
      </c>
      <c r="BF836" s="12">
        <f t="shared" si="2347"/>
        <v>0</v>
      </c>
      <c r="BG836" s="12">
        <f t="shared" si="2347"/>
        <v>0</v>
      </c>
      <c r="BH836" s="12">
        <f t="shared" si="2347"/>
        <v>53029</v>
      </c>
      <c r="BI836" s="12">
        <f t="shared" si="2347"/>
        <v>0</v>
      </c>
      <c r="BJ836" s="12">
        <f t="shared" si="2347"/>
        <v>0</v>
      </c>
      <c r="BK836" s="12">
        <f t="shared" si="2347"/>
        <v>8029</v>
      </c>
      <c r="BL836" s="12">
        <f t="shared" si="2347"/>
        <v>0</v>
      </c>
      <c r="BM836" s="12">
        <f t="shared" si="2347"/>
        <v>0</v>
      </c>
      <c r="BN836" s="12">
        <f t="shared" si="2347"/>
        <v>0</v>
      </c>
      <c r="BO836" s="12">
        <f t="shared" si="2347"/>
        <v>0</v>
      </c>
      <c r="BP836" s="12">
        <f t="shared" si="2347"/>
        <v>29999</v>
      </c>
      <c r="BQ836" s="12">
        <f t="shared" si="2347"/>
        <v>0</v>
      </c>
      <c r="BR836" s="12">
        <v>38028</v>
      </c>
      <c r="BS836" s="12">
        <v>15001</v>
      </c>
      <c r="BT836" s="12">
        <f t="shared" ref="BT836:BZ836" si="2348">SUM(BT837:BT841)</f>
        <v>486058</v>
      </c>
      <c r="BU836" s="12">
        <f t="shared" si="2348"/>
        <v>269078</v>
      </c>
      <c r="BV836" s="12">
        <f t="shared" si="2348"/>
        <v>226596</v>
      </c>
      <c r="BW836" s="12">
        <f t="shared" si="2348"/>
        <v>12407</v>
      </c>
      <c r="BX836" s="12">
        <f t="shared" si="2348"/>
        <v>7849</v>
      </c>
      <c r="BY836" s="12">
        <f t="shared" si="2348"/>
        <v>2279</v>
      </c>
      <c r="BZ836" s="12">
        <f t="shared" si="2348"/>
        <v>2279</v>
      </c>
      <c r="CA836" s="12">
        <f t="shared" si="2285"/>
        <v>239003</v>
      </c>
      <c r="CB836" s="124">
        <f t="shared" si="2296"/>
        <v>88.822943533101935</v>
      </c>
    </row>
    <row r="837" spans="1:80" x14ac:dyDescent="0.25">
      <c r="A837" s="4" t="s">
        <v>244</v>
      </c>
      <c r="B837" s="4" t="s">
        <v>88</v>
      </c>
      <c r="C837" s="4" t="s">
        <v>28</v>
      </c>
      <c r="D837" s="79" t="s">
        <v>414</v>
      </c>
      <c r="E837" s="89">
        <v>6139</v>
      </c>
      <c r="F837" s="79" t="s">
        <v>436</v>
      </c>
      <c r="G837" s="74" t="s">
        <v>1903</v>
      </c>
      <c r="H837" s="13" t="s">
        <v>437</v>
      </c>
      <c r="I837" s="14">
        <v>135000</v>
      </c>
      <c r="J837" s="14">
        <f t="shared" si="2284"/>
        <v>193000</v>
      </c>
      <c r="K837" s="14">
        <v>63000</v>
      </c>
      <c r="L837" s="14">
        <f t="shared" si="2287"/>
        <v>130000</v>
      </c>
      <c r="M837" s="14">
        <v>100000</v>
      </c>
      <c r="N837" s="14">
        <v>0</v>
      </c>
      <c r="O837" s="14">
        <v>30000</v>
      </c>
      <c r="P837" s="14">
        <v>0</v>
      </c>
      <c r="Q837" s="14">
        <v>0</v>
      </c>
      <c r="R837" s="14">
        <v>100000</v>
      </c>
      <c r="S837" s="14"/>
      <c r="T837" s="14"/>
      <c r="U837" s="14"/>
      <c r="V837" s="14"/>
      <c r="W837" s="14"/>
      <c r="X837" s="14">
        <f t="shared" si="2206"/>
        <v>100000</v>
      </c>
      <c r="Y837" s="14">
        <v>15000</v>
      </c>
      <c r="Z837" s="14"/>
      <c r="AA837" s="14">
        <v>25000</v>
      </c>
      <c r="AB837" s="14"/>
      <c r="AC837" s="14"/>
      <c r="AD837" s="14">
        <v>20000</v>
      </c>
      <c r="AE837" s="14"/>
      <c r="AF837" s="14">
        <v>10000</v>
      </c>
      <c r="AG837" s="14">
        <v>30000</v>
      </c>
      <c r="AH837" s="14">
        <v>100000</v>
      </c>
      <c r="AI837" s="14">
        <v>0</v>
      </c>
      <c r="AJ837" s="14">
        <v>0</v>
      </c>
      <c r="AK837" s="14"/>
      <c r="AL837" s="14"/>
      <c r="AM837" s="14"/>
      <c r="AN837" s="14"/>
      <c r="AO837" s="14"/>
      <c r="AP837" s="14">
        <f t="shared" si="2207"/>
        <v>0</v>
      </c>
      <c r="AQ837" s="14"/>
      <c r="AR837" s="14"/>
      <c r="AS837" s="14"/>
      <c r="AT837" s="14"/>
      <c r="AU837" s="14"/>
      <c r="AV837" s="14"/>
      <c r="AW837" s="14"/>
      <c r="AX837" s="14"/>
      <c r="AY837" s="14"/>
      <c r="AZ837" s="14">
        <v>0</v>
      </c>
      <c r="BA837" s="14">
        <v>0</v>
      </c>
      <c r="BB837" s="14">
        <v>30000</v>
      </c>
      <c r="BC837" s="14">
        <v>8029</v>
      </c>
      <c r="BD837" s="14"/>
      <c r="BE837" s="14"/>
      <c r="BF837" s="14"/>
      <c r="BG837" s="14"/>
      <c r="BH837" s="14">
        <f t="shared" si="2208"/>
        <v>38029</v>
      </c>
      <c r="BI837" s="14"/>
      <c r="BJ837" s="14"/>
      <c r="BK837" s="14">
        <v>8029</v>
      </c>
      <c r="BL837" s="14"/>
      <c r="BM837" s="14"/>
      <c r="BN837" s="14"/>
      <c r="BO837" s="14"/>
      <c r="BP837" s="14">
        <v>14999</v>
      </c>
      <c r="BQ837" s="14"/>
      <c r="BR837" s="14">
        <v>23028</v>
      </c>
      <c r="BS837" s="14">
        <v>15001</v>
      </c>
      <c r="BT837" s="14">
        <v>193000</v>
      </c>
      <c r="BU837" s="14">
        <v>101020</v>
      </c>
      <c r="BV837" s="14">
        <v>86020</v>
      </c>
      <c r="BW837" s="14">
        <f t="shared" si="2199"/>
        <v>3000</v>
      </c>
      <c r="BX837" s="14">
        <v>3000</v>
      </c>
      <c r="BY837" s="14"/>
      <c r="BZ837" s="14"/>
      <c r="CA837" s="14">
        <f t="shared" si="2285"/>
        <v>89020</v>
      </c>
      <c r="CB837" s="122">
        <f t="shared" si="2296"/>
        <v>88.121164125915669</v>
      </c>
    </row>
    <row r="838" spans="1:80" ht="22.5" x14ac:dyDescent="0.25">
      <c r="A838" s="4" t="s">
        <v>244</v>
      </c>
      <c r="B838" s="4" t="s">
        <v>88</v>
      </c>
      <c r="C838" s="4" t="s">
        <v>28</v>
      </c>
      <c r="D838" s="79" t="s">
        <v>414</v>
      </c>
      <c r="E838" s="89">
        <v>6139</v>
      </c>
      <c r="F838" s="79" t="s">
        <v>438</v>
      </c>
      <c r="G838" s="74" t="s">
        <v>1903</v>
      </c>
      <c r="H838" s="13" t="s">
        <v>439</v>
      </c>
      <c r="I838" s="14">
        <v>30000</v>
      </c>
      <c r="J838" s="14">
        <f t="shared" si="2284"/>
        <v>30000</v>
      </c>
      <c r="K838" s="14">
        <v>5000</v>
      </c>
      <c r="L838" s="14">
        <f t="shared" si="2287"/>
        <v>25000</v>
      </c>
      <c r="M838" s="14">
        <v>25000</v>
      </c>
      <c r="N838" s="14">
        <v>0</v>
      </c>
      <c r="O838" s="14">
        <v>0</v>
      </c>
      <c r="P838" s="14">
        <v>0</v>
      </c>
      <c r="Q838" s="14">
        <v>0</v>
      </c>
      <c r="R838" s="14">
        <v>25000</v>
      </c>
      <c r="S838" s="14"/>
      <c r="T838" s="14"/>
      <c r="U838" s="14"/>
      <c r="V838" s="14"/>
      <c r="W838" s="14"/>
      <c r="X838" s="14">
        <f t="shared" si="2206"/>
        <v>25000</v>
      </c>
      <c r="Y838" s="14">
        <v>25000</v>
      </c>
      <c r="Z838" s="14"/>
      <c r="AA838" s="14"/>
      <c r="AB838" s="14"/>
      <c r="AC838" s="14"/>
      <c r="AD838" s="14"/>
      <c r="AE838" s="14"/>
      <c r="AF838" s="14"/>
      <c r="AG838" s="14"/>
      <c r="AH838" s="14">
        <v>25000</v>
      </c>
      <c r="AI838" s="14">
        <v>0</v>
      </c>
      <c r="AJ838" s="14">
        <v>0</v>
      </c>
      <c r="AK838" s="14"/>
      <c r="AL838" s="14"/>
      <c r="AM838" s="14"/>
      <c r="AN838" s="14"/>
      <c r="AO838" s="14"/>
      <c r="AP838" s="14">
        <f t="shared" si="2207"/>
        <v>0</v>
      </c>
      <c r="AQ838" s="14"/>
      <c r="AR838" s="14"/>
      <c r="AS838" s="14"/>
      <c r="AT838" s="14"/>
      <c r="AU838" s="14"/>
      <c r="AV838" s="14"/>
      <c r="AW838" s="14"/>
      <c r="AX838" s="14"/>
      <c r="AY838" s="14"/>
      <c r="AZ838" s="14">
        <v>0</v>
      </c>
      <c r="BA838" s="14">
        <v>0</v>
      </c>
      <c r="BB838" s="14">
        <v>0</v>
      </c>
      <c r="BC838" s="14"/>
      <c r="BD838" s="14"/>
      <c r="BE838" s="14"/>
      <c r="BF838" s="14"/>
      <c r="BG838" s="14"/>
      <c r="BH838" s="14">
        <f t="shared" si="2208"/>
        <v>0</v>
      </c>
      <c r="BI838" s="14"/>
      <c r="BJ838" s="14"/>
      <c r="BK838" s="14"/>
      <c r="BL838" s="14"/>
      <c r="BM838" s="14"/>
      <c r="BN838" s="14"/>
      <c r="BO838" s="14"/>
      <c r="BP838" s="14"/>
      <c r="BQ838" s="14"/>
      <c r="BR838" s="14">
        <v>0</v>
      </c>
      <c r="BS838" s="14">
        <v>0</v>
      </c>
      <c r="BT838" s="14">
        <v>130000</v>
      </c>
      <c r="BU838" s="14">
        <v>105000</v>
      </c>
      <c r="BV838" s="14">
        <v>101250</v>
      </c>
      <c r="BW838" s="14">
        <f t="shared" si="2199"/>
        <v>625</v>
      </c>
      <c r="BX838" s="14">
        <v>625</v>
      </c>
      <c r="BY838" s="14"/>
      <c r="BZ838" s="14"/>
      <c r="CA838" s="14">
        <f t="shared" si="2285"/>
        <v>101875</v>
      </c>
      <c r="CB838" s="122">
        <f t="shared" si="2296"/>
        <v>97.023809523809518</v>
      </c>
    </row>
    <row r="839" spans="1:80" x14ac:dyDescent="0.25">
      <c r="A839" s="4" t="s">
        <v>244</v>
      </c>
      <c r="B839" s="4" t="s">
        <v>88</v>
      </c>
      <c r="C839" s="4" t="s">
        <v>28</v>
      </c>
      <c r="D839" s="79" t="s">
        <v>414</v>
      </c>
      <c r="E839" s="89">
        <v>6139</v>
      </c>
      <c r="F839" s="79" t="s">
        <v>440</v>
      </c>
      <c r="G839" s="74" t="s">
        <v>1903</v>
      </c>
      <c r="H839" s="13" t="s">
        <v>441</v>
      </c>
      <c r="I839" s="14">
        <v>100000</v>
      </c>
      <c r="J839" s="14">
        <f t="shared" si="2284"/>
        <v>138000</v>
      </c>
      <c r="K839" s="14">
        <v>38000</v>
      </c>
      <c r="L839" s="14">
        <f t="shared" si="2287"/>
        <v>100000</v>
      </c>
      <c r="M839" s="14">
        <v>100000</v>
      </c>
      <c r="N839" s="14">
        <v>0</v>
      </c>
      <c r="O839" s="14">
        <v>0</v>
      </c>
      <c r="P839" s="14">
        <v>0</v>
      </c>
      <c r="Q839" s="14">
        <v>0</v>
      </c>
      <c r="R839" s="14">
        <v>100000</v>
      </c>
      <c r="S839" s="14"/>
      <c r="T839" s="14"/>
      <c r="U839" s="14"/>
      <c r="V839" s="14"/>
      <c r="W839" s="14"/>
      <c r="X839" s="14">
        <f t="shared" si="2206"/>
        <v>100000</v>
      </c>
      <c r="Y839" s="14"/>
      <c r="Z839" s="14"/>
      <c r="AA839" s="14">
        <v>15000</v>
      </c>
      <c r="AB839" s="14"/>
      <c r="AC839" s="14"/>
      <c r="AD839" s="14"/>
      <c r="AE839" s="14"/>
      <c r="AF839" s="14"/>
      <c r="AG839" s="14"/>
      <c r="AH839" s="14">
        <v>15000</v>
      </c>
      <c r="AI839" s="14">
        <v>85000</v>
      </c>
      <c r="AJ839" s="14">
        <v>0</v>
      </c>
      <c r="AK839" s="14"/>
      <c r="AL839" s="14"/>
      <c r="AM839" s="14"/>
      <c r="AN839" s="14"/>
      <c r="AO839" s="14"/>
      <c r="AP839" s="14">
        <f t="shared" si="2207"/>
        <v>0</v>
      </c>
      <c r="AQ839" s="14"/>
      <c r="AR839" s="14"/>
      <c r="AS839" s="14"/>
      <c r="AT839" s="14"/>
      <c r="AU839" s="14"/>
      <c r="AV839" s="14"/>
      <c r="AW839" s="14"/>
      <c r="AX839" s="14"/>
      <c r="AY839" s="14"/>
      <c r="AZ839" s="14">
        <v>0</v>
      </c>
      <c r="BA839" s="14">
        <v>0</v>
      </c>
      <c r="BB839" s="14">
        <v>0</v>
      </c>
      <c r="BC839" s="14"/>
      <c r="BD839" s="14"/>
      <c r="BE839" s="14">
        <v>15000</v>
      </c>
      <c r="BF839" s="14"/>
      <c r="BG839" s="14"/>
      <c r="BH839" s="14">
        <f t="shared" si="2208"/>
        <v>15000</v>
      </c>
      <c r="BI839" s="14"/>
      <c r="BJ839" s="14"/>
      <c r="BK839" s="14"/>
      <c r="BL839" s="14"/>
      <c r="BM839" s="14"/>
      <c r="BN839" s="14"/>
      <c r="BO839" s="14"/>
      <c r="BP839" s="14">
        <v>15000</v>
      </c>
      <c r="BQ839" s="14"/>
      <c r="BR839" s="14">
        <v>15000</v>
      </c>
      <c r="BS839" s="14">
        <v>0</v>
      </c>
      <c r="BT839" s="14">
        <v>138000</v>
      </c>
      <c r="BU839" s="14">
        <v>38000</v>
      </c>
      <c r="BV839" s="14">
        <v>26334</v>
      </c>
      <c r="BW839" s="14">
        <f t="shared" si="2199"/>
        <v>1945</v>
      </c>
      <c r="BX839" s="14">
        <v>1945</v>
      </c>
      <c r="BY839" s="14"/>
      <c r="BZ839" s="14"/>
      <c r="CA839" s="14">
        <f t="shared" si="2285"/>
        <v>28279</v>
      </c>
      <c r="CB839" s="122">
        <f t="shared" si="2296"/>
        <v>74.418421052631572</v>
      </c>
    </row>
    <row r="840" spans="1:80" ht="22.5" x14ac:dyDescent="0.25">
      <c r="A840" s="4" t="s">
        <v>244</v>
      </c>
      <c r="B840" s="4" t="s">
        <v>88</v>
      </c>
      <c r="C840" s="4" t="s">
        <v>28</v>
      </c>
      <c r="D840" s="79" t="s">
        <v>414</v>
      </c>
      <c r="E840" s="89">
        <v>6139</v>
      </c>
      <c r="F840" s="79" t="s">
        <v>442</v>
      </c>
      <c r="G840" s="74" t="s">
        <v>1903</v>
      </c>
      <c r="H840" s="13" t="s">
        <v>59</v>
      </c>
      <c r="I840" s="14">
        <v>7000</v>
      </c>
      <c r="J840" s="14">
        <f t="shared" si="2284"/>
        <v>6768</v>
      </c>
      <c r="K840" s="14">
        <v>6768</v>
      </c>
      <c r="L840" s="14">
        <f t="shared" si="2287"/>
        <v>0</v>
      </c>
      <c r="M840" s="14">
        <v>0</v>
      </c>
      <c r="N840" s="14">
        <v>0</v>
      </c>
      <c r="O840" s="14">
        <v>0</v>
      </c>
      <c r="P840" s="14">
        <v>0</v>
      </c>
      <c r="Q840" s="14">
        <v>0</v>
      </c>
      <c r="R840" s="14">
        <v>0</v>
      </c>
      <c r="S840" s="14"/>
      <c r="T840" s="14"/>
      <c r="U840" s="14"/>
      <c r="V840" s="14"/>
      <c r="W840" s="14"/>
      <c r="X840" s="14">
        <f t="shared" si="2206"/>
        <v>0</v>
      </c>
      <c r="Y840" s="14"/>
      <c r="Z840" s="14"/>
      <c r="AA840" s="14"/>
      <c r="AB840" s="14"/>
      <c r="AC840" s="14"/>
      <c r="AD840" s="14"/>
      <c r="AE840" s="14"/>
      <c r="AF840" s="14"/>
      <c r="AG840" s="14"/>
      <c r="AH840" s="14">
        <v>0</v>
      </c>
      <c r="AI840" s="14">
        <v>0</v>
      </c>
      <c r="AJ840" s="14">
        <v>0</v>
      </c>
      <c r="AK840" s="14"/>
      <c r="AL840" s="14"/>
      <c r="AM840" s="14"/>
      <c r="AN840" s="14"/>
      <c r="AO840" s="14"/>
      <c r="AP840" s="14">
        <f t="shared" si="2207"/>
        <v>0</v>
      </c>
      <c r="AQ840" s="14"/>
      <c r="AR840" s="14"/>
      <c r="AS840" s="14"/>
      <c r="AT840" s="14"/>
      <c r="AU840" s="14"/>
      <c r="AV840" s="14"/>
      <c r="AW840" s="14"/>
      <c r="AX840" s="14"/>
      <c r="AY840" s="14"/>
      <c r="AZ840" s="14">
        <v>0</v>
      </c>
      <c r="BA840" s="14">
        <v>0</v>
      </c>
      <c r="BB840" s="14">
        <v>0</v>
      </c>
      <c r="BC840" s="14"/>
      <c r="BD840" s="14"/>
      <c r="BE840" s="14"/>
      <c r="BF840" s="14"/>
      <c r="BG840" s="14"/>
      <c r="BH840" s="14">
        <f t="shared" si="2208"/>
        <v>0</v>
      </c>
      <c r="BI840" s="14"/>
      <c r="BJ840" s="14"/>
      <c r="BK840" s="14"/>
      <c r="BL840" s="14"/>
      <c r="BM840" s="14"/>
      <c r="BN840" s="14"/>
      <c r="BO840" s="14"/>
      <c r="BP840" s="14"/>
      <c r="BQ840" s="14"/>
      <c r="BR840" s="14">
        <v>0</v>
      </c>
      <c r="BS840" s="14">
        <v>0</v>
      </c>
      <c r="BT840" s="14">
        <v>7310</v>
      </c>
      <c r="BU840" s="14">
        <v>7310</v>
      </c>
      <c r="BV840" s="14">
        <v>4118</v>
      </c>
      <c r="BW840" s="14">
        <f t="shared" si="2199"/>
        <v>2400</v>
      </c>
      <c r="BX840" s="14">
        <v>800</v>
      </c>
      <c r="BY840" s="14">
        <v>800</v>
      </c>
      <c r="BZ840" s="14">
        <v>800</v>
      </c>
      <c r="CA840" s="14">
        <f t="shared" si="2285"/>
        <v>6518</v>
      </c>
      <c r="CB840" s="122">
        <f t="shared" si="2296"/>
        <v>89.165526675786595</v>
      </c>
    </row>
    <row r="841" spans="1:80" ht="22.5" x14ac:dyDescent="0.25">
      <c r="A841" s="4" t="s">
        <v>244</v>
      </c>
      <c r="B841" s="4" t="s">
        <v>88</v>
      </c>
      <c r="C841" s="4" t="s">
        <v>28</v>
      </c>
      <c r="D841" s="79" t="s">
        <v>414</v>
      </c>
      <c r="E841" s="89">
        <v>6139</v>
      </c>
      <c r="F841" s="79" t="s">
        <v>443</v>
      </c>
      <c r="G841" s="74" t="s">
        <v>1903</v>
      </c>
      <c r="H841" s="13" t="s">
        <v>65</v>
      </c>
      <c r="I841" s="14">
        <v>17748</v>
      </c>
      <c r="J841" s="14">
        <f t="shared" si="2284"/>
        <v>17748</v>
      </c>
      <c r="K841" s="14">
        <v>17748</v>
      </c>
      <c r="L841" s="14">
        <f t="shared" si="2287"/>
        <v>0</v>
      </c>
      <c r="M841" s="14">
        <v>0</v>
      </c>
      <c r="N841" s="14">
        <v>0</v>
      </c>
      <c r="O841" s="14">
        <v>0</v>
      </c>
      <c r="P841" s="14">
        <v>0</v>
      </c>
      <c r="Q841" s="14">
        <v>0</v>
      </c>
      <c r="R841" s="14">
        <v>0</v>
      </c>
      <c r="S841" s="14"/>
      <c r="T841" s="14"/>
      <c r="U841" s="14"/>
      <c r="V841" s="14"/>
      <c r="W841" s="14"/>
      <c r="X841" s="14">
        <f t="shared" si="2206"/>
        <v>0</v>
      </c>
      <c r="Y841" s="14"/>
      <c r="Z841" s="14"/>
      <c r="AA841" s="14"/>
      <c r="AB841" s="14"/>
      <c r="AC841" s="14"/>
      <c r="AD841" s="14"/>
      <c r="AE841" s="14"/>
      <c r="AF841" s="14"/>
      <c r="AG841" s="14"/>
      <c r="AH841" s="14">
        <v>0</v>
      </c>
      <c r="AI841" s="14">
        <v>0</v>
      </c>
      <c r="AJ841" s="14">
        <v>0</v>
      </c>
      <c r="AK841" s="14"/>
      <c r="AL841" s="14"/>
      <c r="AM841" s="14"/>
      <c r="AN841" s="14"/>
      <c r="AO841" s="14"/>
      <c r="AP841" s="14">
        <f t="shared" si="2207"/>
        <v>0</v>
      </c>
      <c r="AQ841" s="14"/>
      <c r="AR841" s="14"/>
      <c r="AS841" s="14"/>
      <c r="AT841" s="14"/>
      <c r="AU841" s="14"/>
      <c r="AV841" s="14"/>
      <c r="AW841" s="14"/>
      <c r="AX841" s="14"/>
      <c r="AY841" s="14"/>
      <c r="AZ841" s="14">
        <v>0</v>
      </c>
      <c r="BA841" s="14">
        <v>0</v>
      </c>
      <c r="BB841" s="14">
        <v>0</v>
      </c>
      <c r="BC841" s="14"/>
      <c r="BD841" s="14"/>
      <c r="BE841" s="14"/>
      <c r="BF841" s="14"/>
      <c r="BG841" s="14"/>
      <c r="BH841" s="14">
        <f t="shared" si="2208"/>
        <v>0</v>
      </c>
      <c r="BI841" s="14"/>
      <c r="BJ841" s="14"/>
      <c r="BK841" s="14"/>
      <c r="BL841" s="14"/>
      <c r="BM841" s="14"/>
      <c r="BN841" s="14"/>
      <c r="BO841" s="14"/>
      <c r="BP841" s="14"/>
      <c r="BQ841" s="14"/>
      <c r="BR841" s="14">
        <v>0</v>
      </c>
      <c r="BS841" s="14">
        <v>0</v>
      </c>
      <c r="BT841" s="14">
        <v>17748</v>
      </c>
      <c r="BU841" s="14">
        <v>17748</v>
      </c>
      <c r="BV841" s="14">
        <v>8874</v>
      </c>
      <c r="BW841" s="14">
        <f t="shared" si="2199"/>
        <v>4437</v>
      </c>
      <c r="BX841" s="14">
        <v>1479</v>
      </c>
      <c r="BY841" s="14">
        <v>1479</v>
      </c>
      <c r="BZ841" s="14">
        <v>1479</v>
      </c>
      <c r="CA841" s="14">
        <f t="shared" si="2285"/>
        <v>13311</v>
      </c>
      <c r="CB841" s="122">
        <f t="shared" si="2296"/>
        <v>75</v>
      </c>
    </row>
    <row r="842" spans="1:80" ht="22.5" x14ac:dyDescent="0.25">
      <c r="A842" s="1" t="s">
        <v>1</v>
      </c>
      <c r="B842" s="1" t="s">
        <v>1</v>
      </c>
      <c r="C842" s="1" t="s">
        <v>1</v>
      </c>
      <c r="D842" s="78" t="s">
        <v>1</v>
      </c>
      <c r="E842" s="78" t="s">
        <v>1</v>
      </c>
      <c r="F842" s="78" t="s">
        <v>1</v>
      </c>
      <c r="G842" s="2" t="s">
        <v>1</v>
      </c>
      <c r="H842" s="10" t="s">
        <v>66</v>
      </c>
      <c r="I842" s="11">
        <f>SUM(I843)</f>
        <v>105100</v>
      </c>
      <c r="J842" s="11">
        <f t="shared" si="2284"/>
        <v>95100</v>
      </c>
      <c r="K842" s="11">
        <f t="shared" ref="K842:Q842" si="2349">SUM(K843)</f>
        <v>50100</v>
      </c>
      <c r="L842" s="11">
        <f t="shared" si="2287"/>
        <v>45000</v>
      </c>
      <c r="M842" s="11">
        <f t="shared" si="2349"/>
        <v>45000</v>
      </c>
      <c r="N842" s="11">
        <f t="shared" si="2349"/>
        <v>0</v>
      </c>
      <c r="O842" s="11">
        <f t="shared" si="2349"/>
        <v>0</v>
      </c>
      <c r="P842" s="11">
        <f t="shared" si="2349"/>
        <v>0</v>
      </c>
      <c r="Q842" s="11">
        <f t="shared" si="2349"/>
        <v>0</v>
      </c>
      <c r="R842" s="11">
        <f t="shared" ref="R842:AG842" si="2350">SUM(R843)</f>
        <v>45000</v>
      </c>
      <c r="S842" s="11">
        <f t="shared" si="2350"/>
        <v>0</v>
      </c>
      <c r="T842" s="11">
        <f t="shared" si="2350"/>
        <v>0</v>
      </c>
      <c r="U842" s="11">
        <f t="shared" si="2350"/>
        <v>0</v>
      </c>
      <c r="V842" s="11">
        <f t="shared" si="2350"/>
        <v>0</v>
      </c>
      <c r="W842" s="11">
        <f t="shared" si="2350"/>
        <v>0</v>
      </c>
      <c r="X842" s="11">
        <f t="shared" si="2350"/>
        <v>45000</v>
      </c>
      <c r="Y842" s="11">
        <f t="shared" si="2350"/>
        <v>0</v>
      </c>
      <c r="Z842" s="11">
        <f t="shared" si="2350"/>
        <v>0</v>
      </c>
      <c r="AA842" s="11">
        <f t="shared" si="2350"/>
        <v>5000</v>
      </c>
      <c r="AB842" s="11">
        <f t="shared" si="2350"/>
        <v>0</v>
      </c>
      <c r="AC842" s="11">
        <f t="shared" si="2350"/>
        <v>40000</v>
      </c>
      <c r="AD842" s="11">
        <f t="shared" si="2350"/>
        <v>0</v>
      </c>
      <c r="AE842" s="11">
        <f t="shared" si="2350"/>
        <v>0</v>
      </c>
      <c r="AF842" s="11">
        <f t="shared" si="2350"/>
        <v>0</v>
      </c>
      <c r="AG842" s="11">
        <f t="shared" si="2350"/>
        <v>0</v>
      </c>
      <c r="AH842" s="11">
        <v>45000</v>
      </c>
      <c r="AI842" s="11">
        <v>0</v>
      </c>
      <c r="AJ842" s="11">
        <f t="shared" ref="AJ842:AY842" si="2351">SUM(AJ843)</f>
        <v>0</v>
      </c>
      <c r="AK842" s="11">
        <f t="shared" si="2351"/>
        <v>0</v>
      </c>
      <c r="AL842" s="11">
        <f t="shared" si="2351"/>
        <v>0</v>
      </c>
      <c r="AM842" s="11">
        <f t="shared" si="2351"/>
        <v>0</v>
      </c>
      <c r="AN842" s="11">
        <f t="shared" si="2351"/>
        <v>0</v>
      </c>
      <c r="AO842" s="11">
        <f t="shared" si="2351"/>
        <v>0</v>
      </c>
      <c r="AP842" s="11">
        <f t="shared" si="2351"/>
        <v>0</v>
      </c>
      <c r="AQ842" s="11">
        <f t="shared" si="2351"/>
        <v>0</v>
      </c>
      <c r="AR842" s="11">
        <f t="shared" si="2351"/>
        <v>0</v>
      </c>
      <c r="AS842" s="11">
        <f t="shared" si="2351"/>
        <v>0</v>
      </c>
      <c r="AT842" s="11">
        <f t="shared" si="2351"/>
        <v>0</v>
      </c>
      <c r="AU842" s="11">
        <f t="shared" si="2351"/>
        <v>0</v>
      </c>
      <c r="AV842" s="11">
        <f t="shared" si="2351"/>
        <v>0</v>
      </c>
      <c r="AW842" s="11">
        <f t="shared" si="2351"/>
        <v>0</v>
      </c>
      <c r="AX842" s="11">
        <f t="shared" si="2351"/>
        <v>0</v>
      </c>
      <c r="AY842" s="11">
        <f t="shared" si="2351"/>
        <v>0</v>
      </c>
      <c r="AZ842" s="11">
        <v>0</v>
      </c>
      <c r="BA842" s="11">
        <v>0</v>
      </c>
      <c r="BB842" s="11">
        <f t="shared" ref="BB842:BQ842" si="2352">SUM(BB843)</f>
        <v>0</v>
      </c>
      <c r="BC842" s="11">
        <f t="shared" si="2352"/>
        <v>47</v>
      </c>
      <c r="BD842" s="11">
        <f t="shared" si="2352"/>
        <v>0</v>
      </c>
      <c r="BE842" s="11">
        <f t="shared" si="2352"/>
        <v>2000</v>
      </c>
      <c r="BF842" s="11">
        <f t="shared" si="2352"/>
        <v>0</v>
      </c>
      <c r="BG842" s="11">
        <f t="shared" si="2352"/>
        <v>0</v>
      </c>
      <c r="BH842" s="11">
        <f t="shared" si="2352"/>
        <v>2047</v>
      </c>
      <c r="BI842" s="11">
        <f t="shared" si="2352"/>
        <v>0</v>
      </c>
      <c r="BJ842" s="11">
        <f t="shared" si="2352"/>
        <v>0</v>
      </c>
      <c r="BK842" s="11">
        <f t="shared" si="2352"/>
        <v>47</v>
      </c>
      <c r="BL842" s="11">
        <f t="shared" si="2352"/>
        <v>0</v>
      </c>
      <c r="BM842" s="11">
        <f t="shared" si="2352"/>
        <v>0</v>
      </c>
      <c r="BN842" s="11">
        <f t="shared" si="2352"/>
        <v>0</v>
      </c>
      <c r="BO842" s="11">
        <f t="shared" si="2352"/>
        <v>0</v>
      </c>
      <c r="BP842" s="11">
        <f t="shared" si="2352"/>
        <v>2000</v>
      </c>
      <c r="BQ842" s="11">
        <f t="shared" si="2352"/>
        <v>0</v>
      </c>
      <c r="BR842" s="11">
        <v>2047</v>
      </c>
      <c r="BS842" s="11">
        <v>0</v>
      </c>
      <c r="BT842" s="11">
        <f t="shared" ref="BT842:BX842" si="2353">SUM(BT843)</f>
        <v>155100</v>
      </c>
      <c r="BU842" s="11">
        <f t="shared" si="2353"/>
        <v>49251</v>
      </c>
      <c r="BV842" s="11">
        <f t="shared" si="2353"/>
        <v>45402</v>
      </c>
      <c r="BW842" s="11">
        <f t="shared" si="2353"/>
        <v>1750</v>
      </c>
      <c r="BX842" s="11">
        <f t="shared" si="2353"/>
        <v>1250</v>
      </c>
      <c r="BY842" s="11">
        <f t="shared" ref="BY842" si="2354">SUM(BY843)</f>
        <v>250</v>
      </c>
      <c r="BZ842" s="11">
        <f t="shared" ref="BZ842" si="2355">SUM(BZ843)</f>
        <v>250</v>
      </c>
      <c r="CA842" s="11">
        <f t="shared" si="2285"/>
        <v>47152</v>
      </c>
      <c r="CB842" s="123">
        <f t="shared" si="2296"/>
        <v>95.738157600860902</v>
      </c>
    </row>
    <row r="843" spans="1:80" x14ac:dyDescent="0.25">
      <c r="A843" s="4" t="s">
        <v>244</v>
      </c>
      <c r="B843" s="4" t="s">
        <v>88</v>
      </c>
      <c r="C843" s="4" t="s">
        <v>28</v>
      </c>
      <c r="D843" s="79" t="s">
        <v>414</v>
      </c>
      <c r="E843" s="78" t="s">
        <v>67</v>
      </c>
      <c r="F843" s="78" t="s">
        <v>1</v>
      </c>
      <c r="G843" s="2" t="s">
        <v>1</v>
      </c>
      <c r="H843" s="2" t="s">
        <v>68</v>
      </c>
      <c r="I843" s="12">
        <f>SUM(I844,I847)</f>
        <v>105100</v>
      </c>
      <c r="J843" s="12">
        <f t="shared" si="2284"/>
        <v>95100</v>
      </c>
      <c r="K843" s="12">
        <f t="shared" ref="K843" si="2356">SUM(K844,K847)</f>
        <v>50100</v>
      </c>
      <c r="L843" s="12">
        <f t="shared" si="2287"/>
        <v>45000</v>
      </c>
      <c r="M843" s="12">
        <f t="shared" ref="M843:Q843" si="2357">SUM(M844,M847)</f>
        <v>45000</v>
      </c>
      <c r="N843" s="12">
        <f t="shared" si="2357"/>
        <v>0</v>
      </c>
      <c r="O843" s="12">
        <f t="shared" si="2357"/>
        <v>0</v>
      </c>
      <c r="P843" s="12">
        <f t="shared" si="2357"/>
        <v>0</v>
      </c>
      <c r="Q843" s="12">
        <f t="shared" si="2357"/>
        <v>0</v>
      </c>
      <c r="R843" s="12">
        <f t="shared" ref="R843:AG843" si="2358">SUM(R844,R847)</f>
        <v>45000</v>
      </c>
      <c r="S843" s="12">
        <f t="shared" si="2358"/>
        <v>0</v>
      </c>
      <c r="T843" s="12">
        <f t="shared" si="2358"/>
        <v>0</v>
      </c>
      <c r="U843" s="12">
        <f t="shared" si="2358"/>
        <v>0</v>
      </c>
      <c r="V843" s="12">
        <f t="shared" si="2358"/>
        <v>0</v>
      </c>
      <c r="W843" s="12">
        <f t="shared" si="2358"/>
        <v>0</v>
      </c>
      <c r="X843" s="12">
        <f t="shared" ref="X843" si="2359">SUM(X844,X847)</f>
        <v>45000</v>
      </c>
      <c r="Y843" s="12">
        <f t="shared" si="2358"/>
        <v>0</v>
      </c>
      <c r="Z843" s="12">
        <f t="shared" si="2358"/>
        <v>0</v>
      </c>
      <c r="AA843" s="12">
        <f t="shared" si="2358"/>
        <v>5000</v>
      </c>
      <c r="AB843" s="12">
        <f t="shared" si="2358"/>
        <v>0</v>
      </c>
      <c r="AC843" s="12">
        <f t="shared" si="2358"/>
        <v>40000</v>
      </c>
      <c r="AD843" s="12">
        <f t="shared" si="2358"/>
        <v>0</v>
      </c>
      <c r="AE843" s="12">
        <f t="shared" si="2358"/>
        <v>0</v>
      </c>
      <c r="AF843" s="12">
        <f t="shared" si="2358"/>
        <v>0</v>
      </c>
      <c r="AG843" s="12">
        <f t="shared" si="2358"/>
        <v>0</v>
      </c>
      <c r="AH843" s="12">
        <v>45000</v>
      </c>
      <c r="AI843" s="12">
        <v>0</v>
      </c>
      <c r="AJ843" s="12">
        <f t="shared" ref="AJ843:AY843" si="2360">SUM(AJ844,AJ847)</f>
        <v>0</v>
      </c>
      <c r="AK843" s="12">
        <f t="shared" si="2360"/>
        <v>0</v>
      </c>
      <c r="AL843" s="12">
        <f t="shared" si="2360"/>
        <v>0</v>
      </c>
      <c r="AM843" s="12">
        <f t="shared" si="2360"/>
        <v>0</v>
      </c>
      <c r="AN843" s="12">
        <f t="shared" si="2360"/>
        <v>0</v>
      </c>
      <c r="AO843" s="12">
        <f t="shared" si="2360"/>
        <v>0</v>
      </c>
      <c r="AP843" s="12">
        <f t="shared" ref="AP843" si="2361">SUM(AP844,AP847)</f>
        <v>0</v>
      </c>
      <c r="AQ843" s="12">
        <f t="shared" si="2360"/>
        <v>0</v>
      </c>
      <c r="AR843" s="12">
        <f t="shared" si="2360"/>
        <v>0</v>
      </c>
      <c r="AS843" s="12">
        <f t="shared" si="2360"/>
        <v>0</v>
      </c>
      <c r="AT843" s="12">
        <f t="shared" si="2360"/>
        <v>0</v>
      </c>
      <c r="AU843" s="12">
        <f t="shared" si="2360"/>
        <v>0</v>
      </c>
      <c r="AV843" s="12">
        <f t="shared" si="2360"/>
        <v>0</v>
      </c>
      <c r="AW843" s="12">
        <f t="shared" si="2360"/>
        <v>0</v>
      </c>
      <c r="AX843" s="12">
        <f t="shared" si="2360"/>
        <v>0</v>
      </c>
      <c r="AY843" s="12">
        <f t="shared" si="2360"/>
        <v>0</v>
      </c>
      <c r="AZ843" s="12">
        <v>0</v>
      </c>
      <c r="BA843" s="12">
        <v>0</v>
      </c>
      <c r="BB843" s="12">
        <f t="shared" ref="BB843:BQ843" si="2362">SUM(BB844,BB847)</f>
        <v>0</v>
      </c>
      <c r="BC843" s="12">
        <f t="shared" si="2362"/>
        <v>47</v>
      </c>
      <c r="BD843" s="12">
        <f t="shared" si="2362"/>
        <v>0</v>
      </c>
      <c r="BE843" s="12">
        <f t="shared" si="2362"/>
        <v>2000</v>
      </c>
      <c r="BF843" s="12">
        <f t="shared" si="2362"/>
        <v>0</v>
      </c>
      <c r="BG843" s="12">
        <f t="shared" si="2362"/>
        <v>0</v>
      </c>
      <c r="BH843" s="12">
        <f t="shared" ref="BH843" si="2363">SUM(BH844,BH847)</f>
        <v>2047</v>
      </c>
      <c r="BI843" s="12">
        <f t="shared" si="2362"/>
        <v>0</v>
      </c>
      <c r="BJ843" s="12">
        <f t="shared" si="2362"/>
        <v>0</v>
      </c>
      <c r="BK843" s="12">
        <f t="shared" si="2362"/>
        <v>47</v>
      </c>
      <c r="BL843" s="12">
        <f t="shared" si="2362"/>
        <v>0</v>
      </c>
      <c r="BM843" s="12">
        <f t="shared" si="2362"/>
        <v>0</v>
      </c>
      <c r="BN843" s="12">
        <f t="shared" si="2362"/>
        <v>0</v>
      </c>
      <c r="BO843" s="12">
        <f t="shared" si="2362"/>
        <v>0</v>
      </c>
      <c r="BP843" s="12">
        <f t="shared" si="2362"/>
        <v>2000</v>
      </c>
      <c r="BQ843" s="12">
        <f t="shared" si="2362"/>
        <v>0</v>
      </c>
      <c r="BR843" s="12">
        <v>2047</v>
      </c>
      <c r="BS843" s="12">
        <v>0</v>
      </c>
      <c r="BT843" s="12">
        <f t="shared" ref="BT843:BZ843" si="2364">SUM(BT844,BT847)</f>
        <v>155100</v>
      </c>
      <c r="BU843" s="12">
        <f t="shared" si="2364"/>
        <v>49251</v>
      </c>
      <c r="BV843" s="12">
        <f t="shared" si="2364"/>
        <v>45402</v>
      </c>
      <c r="BW843" s="12">
        <f t="shared" si="2364"/>
        <v>1750</v>
      </c>
      <c r="BX843" s="12">
        <f t="shared" si="2364"/>
        <v>1250</v>
      </c>
      <c r="BY843" s="12">
        <f t="shared" si="2364"/>
        <v>250</v>
      </c>
      <c r="BZ843" s="12">
        <f t="shared" si="2364"/>
        <v>250</v>
      </c>
      <c r="CA843" s="12">
        <f t="shared" si="2285"/>
        <v>47152</v>
      </c>
      <c r="CB843" s="124">
        <f t="shared" si="2296"/>
        <v>95.738157600860902</v>
      </c>
    </row>
    <row r="844" spans="1:80" x14ac:dyDescent="0.25">
      <c r="A844" s="1" t="s">
        <v>244</v>
      </c>
      <c r="B844" s="1" t="s">
        <v>88</v>
      </c>
      <c r="C844" s="1" t="s">
        <v>28</v>
      </c>
      <c r="D844" s="82" t="s">
        <v>414</v>
      </c>
      <c r="E844" s="82" t="s">
        <v>69</v>
      </c>
      <c r="F844" s="79" t="s">
        <v>1</v>
      </c>
      <c r="G844" s="13" t="s">
        <v>1</v>
      </c>
      <c r="H844" s="2" t="s">
        <v>70</v>
      </c>
      <c r="I844" s="12">
        <f>SUM(I845:I846)</f>
        <v>105000</v>
      </c>
      <c r="J844" s="12">
        <f t="shared" si="2284"/>
        <v>95000</v>
      </c>
      <c r="K844" s="12">
        <f t="shared" ref="K844" si="2365">SUM(K845:K846)</f>
        <v>50000</v>
      </c>
      <c r="L844" s="12">
        <f t="shared" si="2287"/>
        <v>45000</v>
      </c>
      <c r="M844" s="12">
        <f t="shared" ref="M844:Q844" si="2366">SUM(M845:M846)</f>
        <v>45000</v>
      </c>
      <c r="N844" s="12">
        <f t="shared" si="2366"/>
        <v>0</v>
      </c>
      <c r="O844" s="12">
        <f t="shared" si="2366"/>
        <v>0</v>
      </c>
      <c r="P844" s="12">
        <f t="shared" si="2366"/>
        <v>0</v>
      </c>
      <c r="Q844" s="12">
        <f t="shared" si="2366"/>
        <v>0</v>
      </c>
      <c r="R844" s="12">
        <f t="shared" ref="R844:AG844" si="2367">SUM(R845:R846)</f>
        <v>45000</v>
      </c>
      <c r="S844" s="12">
        <f t="shared" si="2367"/>
        <v>0</v>
      </c>
      <c r="T844" s="12">
        <f t="shared" si="2367"/>
        <v>0</v>
      </c>
      <c r="U844" s="12">
        <f t="shared" si="2367"/>
        <v>0</v>
      </c>
      <c r="V844" s="12">
        <f t="shared" si="2367"/>
        <v>0</v>
      </c>
      <c r="W844" s="12">
        <f t="shared" si="2367"/>
        <v>0</v>
      </c>
      <c r="X844" s="12">
        <f t="shared" ref="X844" si="2368">SUM(X845:X846)</f>
        <v>45000</v>
      </c>
      <c r="Y844" s="12">
        <f t="shared" si="2367"/>
        <v>0</v>
      </c>
      <c r="Z844" s="12">
        <f t="shared" si="2367"/>
        <v>0</v>
      </c>
      <c r="AA844" s="12">
        <f t="shared" si="2367"/>
        <v>5000</v>
      </c>
      <c r="AB844" s="12">
        <f t="shared" si="2367"/>
        <v>0</v>
      </c>
      <c r="AC844" s="12">
        <f t="shared" si="2367"/>
        <v>40000</v>
      </c>
      <c r="AD844" s="12">
        <f t="shared" si="2367"/>
        <v>0</v>
      </c>
      <c r="AE844" s="12">
        <f t="shared" si="2367"/>
        <v>0</v>
      </c>
      <c r="AF844" s="12">
        <f t="shared" si="2367"/>
        <v>0</v>
      </c>
      <c r="AG844" s="12">
        <f t="shared" si="2367"/>
        <v>0</v>
      </c>
      <c r="AH844" s="12">
        <v>45000</v>
      </c>
      <c r="AI844" s="12">
        <v>0</v>
      </c>
      <c r="AJ844" s="12">
        <f t="shared" ref="AJ844:AY844" si="2369">SUM(AJ845:AJ846)</f>
        <v>0</v>
      </c>
      <c r="AK844" s="12">
        <f t="shared" si="2369"/>
        <v>0</v>
      </c>
      <c r="AL844" s="12">
        <f t="shared" si="2369"/>
        <v>0</v>
      </c>
      <c r="AM844" s="12">
        <f t="shared" si="2369"/>
        <v>0</v>
      </c>
      <c r="AN844" s="12">
        <f t="shared" si="2369"/>
        <v>0</v>
      </c>
      <c r="AO844" s="12">
        <f t="shared" si="2369"/>
        <v>0</v>
      </c>
      <c r="AP844" s="12">
        <f t="shared" ref="AP844" si="2370">SUM(AP845:AP846)</f>
        <v>0</v>
      </c>
      <c r="AQ844" s="12">
        <f t="shared" si="2369"/>
        <v>0</v>
      </c>
      <c r="AR844" s="12">
        <f t="shared" si="2369"/>
        <v>0</v>
      </c>
      <c r="AS844" s="12">
        <f t="shared" si="2369"/>
        <v>0</v>
      </c>
      <c r="AT844" s="12">
        <f t="shared" si="2369"/>
        <v>0</v>
      </c>
      <c r="AU844" s="12">
        <f t="shared" si="2369"/>
        <v>0</v>
      </c>
      <c r="AV844" s="12">
        <f t="shared" si="2369"/>
        <v>0</v>
      </c>
      <c r="AW844" s="12">
        <f t="shared" si="2369"/>
        <v>0</v>
      </c>
      <c r="AX844" s="12">
        <f t="shared" si="2369"/>
        <v>0</v>
      </c>
      <c r="AY844" s="12">
        <f t="shared" si="2369"/>
        <v>0</v>
      </c>
      <c r="AZ844" s="12">
        <v>0</v>
      </c>
      <c r="BA844" s="12">
        <v>0</v>
      </c>
      <c r="BB844" s="12">
        <f t="shared" ref="BB844:BQ844" si="2371">SUM(BB845:BB846)</f>
        <v>0</v>
      </c>
      <c r="BC844" s="12">
        <f t="shared" si="2371"/>
        <v>47</v>
      </c>
      <c r="BD844" s="12">
        <f t="shared" si="2371"/>
        <v>0</v>
      </c>
      <c r="BE844" s="12">
        <f t="shared" si="2371"/>
        <v>2000</v>
      </c>
      <c r="BF844" s="12">
        <f t="shared" si="2371"/>
        <v>0</v>
      </c>
      <c r="BG844" s="12">
        <f t="shared" si="2371"/>
        <v>0</v>
      </c>
      <c r="BH844" s="12">
        <f t="shared" ref="BH844" si="2372">SUM(BH845:BH846)</f>
        <v>2047</v>
      </c>
      <c r="BI844" s="12">
        <f t="shared" si="2371"/>
        <v>0</v>
      </c>
      <c r="BJ844" s="12">
        <f t="shared" si="2371"/>
        <v>0</v>
      </c>
      <c r="BK844" s="12">
        <f t="shared" si="2371"/>
        <v>47</v>
      </c>
      <c r="BL844" s="12">
        <f t="shared" si="2371"/>
        <v>0</v>
      </c>
      <c r="BM844" s="12">
        <f t="shared" si="2371"/>
        <v>0</v>
      </c>
      <c r="BN844" s="12">
        <f t="shared" si="2371"/>
        <v>0</v>
      </c>
      <c r="BO844" s="12">
        <f t="shared" si="2371"/>
        <v>0</v>
      </c>
      <c r="BP844" s="12">
        <f t="shared" si="2371"/>
        <v>2000</v>
      </c>
      <c r="BQ844" s="12">
        <f t="shared" si="2371"/>
        <v>0</v>
      </c>
      <c r="BR844" s="12">
        <v>2047</v>
      </c>
      <c r="BS844" s="12">
        <v>0</v>
      </c>
      <c r="BT844" s="12">
        <f t="shared" ref="BT844:BW844" si="2373">SUM(BT845:BT846)</f>
        <v>155000</v>
      </c>
      <c r="BU844" s="12">
        <f t="shared" ref="BU844:BV844" si="2374">SUM(BU845:BU846)</f>
        <v>49151</v>
      </c>
      <c r="BV844" s="12">
        <f t="shared" si="2374"/>
        <v>45402</v>
      </c>
      <c r="BW844" s="12">
        <f t="shared" si="2373"/>
        <v>1750</v>
      </c>
      <c r="BX844" s="12">
        <f t="shared" ref="BX844:BZ844" si="2375">SUM(BX845:BX846)</f>
        <v>1250</v>
      </c>
      <c r="BY844" s="12">
        <f t="shared" si="2375"/>
        <v>250</v>
      </c>
      <c r="BZ844" s="12">
        <f t="shared" si="2375"/>
        <v>250</v>
      </c>
      <c r="CA844" s="12">
        <f t="shared" si="2285"/>
        <v>47152</v>
      </c>
      <c r="CB844" s="124">
        <f t="shared" si="2296"/>
        <v>95.932941344021486</v>
      </c>
    </row>
    <row r="845" spans="1:80" ht="22.5" x14ac:dyDescent="0.25">
      <c r="A845" s="4" t="s">
        <v>244</v>
      </c>
      <c r="B845" s="4" t="s">
        <v>88</v>
      </c>
      <c r="C845" s="4" t="s">
        <v>28</v>
      </c>
      <c r="D845" s="79" t="s">
        <v>414</v>
      </c>
      <c r="E845" s="89">
        <v>6143</v>
      </c>
      <c r="F845" s="79" t="s">
        <v>444</v>
      </c>
      <c r="G845" s="74" t="s">
        <v>1903</v>
      </c>
      <c r="H845" s="13" t="s">
        <v>445</v>
      </c>
      <c r="I845" s="14">
        <v>105000</v>
      </c>
      <c r="J845" s="14">
        <f t="shared" si="2284"/>
        <v>45000</v>
      </c>
      <c r="K845" s="14">
        <v>45000</v>
      </c>
      <c r="L845" s="14">
        <f t="shared" si="2287"/>
        <v>0</v>
      </c>
      <c r="M845" s="14">
        <v>0</v>
      </c>
      <c r="N845" s="14">
        <v>0</v>
      </c>
      <c r="O845" s="14">
        <v>0</v>
      </c>
      <c r="P845" s="14">
        <v>0</v>
      </c>
      <c r="Q845" s="14">
        <v>0</v>
      </c>
      <c r="R845" s="14">
        <v>0</v>
      </c>
      <c r="S845" s="14"/>
      <c r="T845" s="14"/>
      <c r="U845" s="14"/>
      <c r="V845" s="14"/>
      <c r="W845" s="14"/>
      <c r="X845" s="14">
        <f t="shared" si="2206"/>
        <v>0</v>
      </c>
      <c r="Y845" s="14"/>
      <c r="Z845" s="14"/>
      <c r="AA845" s="14"/>
      <c r="AB845" s="14"/>
      <c r="AC845" s="14"/>
      <c r="AD845" s="14"/>
      <c r="AE845" s="14"/>
      <c r="AF845" s="14"/>
      <c r="AG845" s="14"/>
      <c r="AH845" s="14">
        <v>0</v>
      </c>
      <c r="AI845" s="14">
        <v>0</v>
      </c>
      <c r="AJ845" s="14">
        <v>0</v>
      </c>
      <c r="AK845" s="14"/>
      <c r="AL845" s="14"/>
      <c r="AM845" s="14"/>
      <c r="AN845" s="14"/>
      <c r="AO845" s="14"/>
      <c r="AP845" s="14">
        <f t="shared" si="2207"/>
        <v>0</v>
      </c>
      <c r="AQ845" s="14"/>
      <c r="AR845" s="14"/>
      <c r="AS845" s="14"/>
      <c r="AT845" s="14"/>
      <c r="AU845" s="14"/>
      <c r="AV845" s="14"/>
      <c r="AW845" s="14"/>
      <c r="AX845" s="14"/>
      <c r="AY845" s="14"/>
      <c r="AZ845" s="14">
        <v>0</v>
      </c>
      <c r="BA845" s="14">
        <v>0</v>
      </c>
      <c r="BB845" s="14">
        <v>0</v>
      </c>
      <c r="BC845" s="14">
        <v>47</v>
      </c>
      <c r="BD845" s="14"/>
      <c r="BE845" s="14">
        <f>2000</f>
        <v>2000</v>
      </c>
      <c r="BF845" s="14"/>
      <c r="BG845" s="14"/>
      <c r="BH845" s="14">
        <f t="shared" si="2208"/>
        <v>2047</v>
      </c>
      <c r="BI845" s="14"/>
      <c r="BJ845" s="14"/>
      <c r="BK845" s="14">
        <v>47</v>
      </c>
      <c r="BL845" s="14"/>
      <c r="BM845" s="14"/>
      <c r="BN845" s="14"/>
      <c r="BO845" s="14"/>
      <c r="BP845" s="14">
        <v>2000</v>
      </c>
      <c r="BQ845" s="14"/>
      <c r="BR845" s="14">
        <v>2047</v>
      </c>
      <c r="BS845" s="14">
        <v>0</v>
      </c>
      <c r="BT845" s="14">
        <v>105000</v>
      </c>
      <c r="BU845" s="14">
        <v>44151</v>
      </c>
      <c r="BV845" s="14">
        <v>44151</v>
      </c>
      <c r="BW845" s="14">
        <f t="shared" ref="BW845:BW908" si="2376">BX845+BY845+BZ845</f>
        <v>0</v>
      </c>
      <c r="BX845" s="14">
        <v>0</v>
      </c>
      <c r="BY845" s="14">
        <v>0</v>
      </c>
      <c r="BZ845" s="14">
        <v>0</v>
      </c>
      <c r="CA845" s="14">
        <f t="shared" si="2285"/>
        <v>44151</v>
      </c>
      <c r="CB845" s="122">
        <f t="shared" si="2296"/>
        <v>100</v>
      </c>
    </row>
    <row r="846" spans="1:80" x14ac:dyDescent="0.25">
      <c r="A846" s="4" t="s">
        <v>244</v>
      </c>
      <c r="B846" s="4" t="s">
        <v>88</v>
      </c>
      <c r="C846" s="4" t="s">
        <v>28</v>
      </c>
      <c r="D846" s="79" t="s">
        <v>414</v>
      </c>
      <c r="E846" s="89">
        <v>6143</v>
      </c>
      <c r="F846" s="79" t="s">
        <v>1865</v>
      </c>
      <c r="G846" s="74" t="s">
        <v>1903</v>
      </c>
      <c r="H846" s="13" t="s">
        <v>446</v>
      </c>
      <c r="I846" s="14">
        <v>0</v>
      </c>
      <c r="J846" s="14">
        <f t="shared" si="2284"/>
        <v>50000</v>
      </c>
      <c r="K846" s="14">
        <v>5000</v>
      </c>
      <c r="L846" s="14">
        <f t="shared" si="2287"/>
        <v>45000</v>
      </c>
      <c r="M846" s="14">
        <v>45000</v>
      </c>
      <c r="N846" s="14">
        <v>0</v>
      </c>
      <c r="O846" s="14">
        <v>0</v>
      </c>
      <c r="P846" s="14">
        <v>0</v>
      </c>
      <c r="Q846" s="14">
        <v>0</v>
      </c>
      <c r="R846" s="14">
        <v>45000</v>
      </c>
      <c r="S846" s="14"/>
      <c r="T846" s="14"/>
      <c r="U846" s="14"/>
      <c r="V846" s="14"/>
      <c r="W846" s="14"/>
      <c r="X846" s="14">
        <f t="shared" si="2206"/>
        <v>45000</v>
      </c>
      <c r="Y846" s="14"/>
      <c r="Z846" s="14"/>
      <c r="AA846" s="14">
        <v>5000</v>
      </c>
      <c r="AB846" s="14"/>
      <c r="AC846" s="14">
        <v>40000</v>
      </c>
      <c r="AD846" s="14"/>
      <c r="AE846" s="14"/>
      <c r="AF846" s="14"/>
      <c r="AG846" s="14"/>
      <c r="AH846" s="14">
        <v>45000</v>
      </c>
      <c r="AI846" s="14">
        <v>0</v>
      </c>
      <c r="AJ846" s="14">
        <v>0</v>
      </c>
      <c r="AK846" s="14"/>
      <c r="AL846" s="14"/>
      <c r="AM846" s="14"/>
      <c r="AN846" s="14"/>
      <c r="AO846" s="14"/>
      <c r="AP846" s="14">
        <f t="shared" si="2207"/>
        <v>0</v>
      </c>
      <c r="AQ846" s="14"/>
      <c r="AR846" s="14"/>
      <c r="AS846" s="14"/>
      <c r="AT846" s="14"/>
      <c r="AU846" s="14"/>
      <c r="AV846" s="14"/>
      <c r="AW846" s="14"/>
      <c r="AX846" s="14"/>
      <c r="AY846" s="14"/>
      <c r="AZ846" s="14">
        <v>0</v>
      </c>
      <c r="BA846" s="14">
        <v>0</v>
      </c>
      <c r="BB846" s="14">
        <v>0</v>
      </c>
      <c r="BC846" s="14"/>
      <c r="BD846" s="14"/>
      <c r="BE846" s="14"/>
      <c r="BF846" s="14"/>
      <c r="BG846" s="14"/>
      <c r="BH846" s="14">
        <f t="shared" si="2208"/>
        <v>0</v>
      </c>
      <c r="BI846" s="14"/>
      <c r="BJ846" s="14"/>
      <c r="BK846" s="14"/>
      <c r="BL846" s="14"/>
      <c r="BM846" s="14"/>
      <c r="BN846" s="14"/>
      <c r="BO846" s="14"/>
      <c r="BP846" s="14"/>
      <c r="BQ846" s="14"/>
      <c r="BR846" s="14">
        <v>0</v>
      </c>
      <c r="BS846" s="14">
        <v>0</v>
      </c>
      <c r="BT846" s="14">
        <v>50000</v>
      </c>
      <c r="BU846" s="14">
        <v>5000</v>
      </c>
      <c r="BV846" s="14">
        <v>1251</v>
      </c>
      <c r="BW846" s="14">
        <f t="shared" si="2376"/>
        <v>1750</v>
      </c>
      <c r="BX846" s="14">
        <v>1250</v>
      </c>
      <c r="BY846" s="14">
        <v>250</v>
      </c>
      <c r="BZ846" s="14">
        <v>250</v>
      </c>
      <c r="CA846" s="14">
        <f t="shared" si="2285"/>
        <v>3001</v>
      </c>
      <c r="CB846" s="122">
        <f t="shared" si="2296"/>
        <v>60.019999999999996</v>
      </c>
    </row>
    <row r="847" spans="1:80" x14ac:dyDescent="0.25">
      <c r="A847" s="1" t="s">
        <v>244</v>
      </c>
      <c r="B847" s="1" t="s">
        <v>88</v>
      </c>
      <c r="C847" s="1" t="s">
        <v>28</v>
      </c>
      <c r="D847" s="82" t="s">
        <v>414</v>
      </c>
      <c r="E847" s="82" t="s">
        <v>75</v>
      </c>
      <c r="F847" s="79" t="s">
        <v>1</v>
      </c>
      <c r="G847" s="13" t="s">
        <v>1</v>
      </c>
      <c r="H847" s="2" t="s">
        <v>76</v>
      </c>
      <c r="I847" s="12">
        <f>SUM(I848)</f>
        <v>100</v>
      </c>
      <c r="J847" s="12">
        <f t="shared" si="2284"/>
        <v>100</v>
      </c>
      <c r="K847" s="12">
        <f t="shared" ref="K847:Q847" si="2377">SUM(K848)</f>
        <v>100</v>
      </c>
      <c r="L847" s="12">
        <f t="shared" si="2287"/>
        <v>0</v>
      </c>
      <c r="M847" s="12">
        <f t="shared" si="2377"/>
        <v>0</v>
      </c>
      <c r="N847" s="12">
        <f t="shared" si="2377"/>
        <v>0</v>
      </c>
      <c r="O847" s="12">
        <f t="shared" si="2377"/>
        <v>0</v>
      </c>
      <c r="P847" s="12">
        <f t="shared" si="2377"/>
        <v>0</v>
      </c>
      <c r="Q847" s="12">
        <f t="shared" si="2377"/>
        <v>0</v>
      </c>
      <c r="R847" s="12">
        <f t="shared" ref="R847:AG847" si="2378">SUM(R848)</f>
        <v>0</v>
      </c>
      <c r="S847" s="12">
        <f t="shared" si="2378"/>
        <v>0</v>
      </c>
      <c r="T847" s="12">
        <f t="shared" si="2378"/>
        <v>0</v>
      </c>
      <c r="U847" s="12">
        <f t="shared" si="2378"/>
        <v>0</v>
      </c>
      <c r="V847" s="12">
        <f t="shared" si="2378"/>
        <v>0</v>
      </c>
      <c r="W847" s="12">
        <f t="shared" si="2378"/>
        <v>0</v>
      </c>
      <c r="X847" s="12">
        <f t="shared" si="2378"/>
        <v>0</v>
      </c>
      <c r="Y847" s="12">
        <f t="shared" si="2378"/>
        <v>0</v>
      </c>
      <c r="Z847" s="12">
        <f t="shared" si="2378"/>
        <v>0</v>
      </c>
      <c r="AA847" s="12">
        <f t="shared" si="2378"/>
        <v>0</v>
      </c>
      <c r="AB847" s="12">
        <f t="shared" si="2378"/>
        <v>0</v>
      </c>
      <c r="AC847" s="12">
        <f t="shared" si="2378"/>
        <v>0</v>
      </c>
      <c r="AD847" s="12">
        <f t="shared" si="2378"/>
        <v>0</v>
      </c>
      <c r="AE847" s="12">
        <f t="shared" si="2378"/>
        <v>0</v>
      </c>
      <c r="AF847" s="12">
        <f t="shared" si="2378"/>
        <v>0</v>
      </c>
      <c r="AG847" s="12">
        <f t="shared" si="2378"/>
        <v>0</v>
      </c>
      <c r="AH847" s="12">
        <v>0</v>
      </c>
      <c r="AI847" s="12">
        <v>0</v>
      </c>
      <c r="AJ847" s="12">
        <f t="shared" ref="AJ847:AY847" si="2379">SUM(AJ848)</f>
        <v>0</v>
      </c>
      <c r="AK847" s="12">
        <f t="shared" si="2379"/>
        <v>0</v>
      </c>
      <c r="AL847" s="12">
        <f t="shared" si="2379"/>
        <v>0</v>
      </c>
      <c r="AM847" s="12">
        <f t="shared" si="2379"/>
        <v>0</v>
      </c>
      <c r="AN847" s="12">
        <f t="shared" si="2379"/>
        <v>0</v>
      </c>
      <c r="AO847" s="12">
        <f t="shared" si="2379"/>
        <v>0</v>
      </c>
      <c r="AP847" s="12">
        <f t="shared" si="2379"/>
        <v>0</v>
      </c>
      <c r="AQ847" s="12">
        <f t="shared" si="2379"/>
        <v>0</v>
      </c>
      <c r="AR847" s="12">
        <f t="shared" si="2379"/>
        <v>0</v>
      </c>
      <c r="AS847" s="12">
        <f t="shared" si="2379"/>
        <v>0</v>
      </c>
      <c r="AT847" s="12">
        <f t="shared" si="2379"/>
        <v>0</v>
      </c>
      <c r="AU847" s="12">
        <f t="shared" si="2379"/>
        <v>0</v>
      </c>
      <c r="AV847" s="12">
        <f t="shared" si="2379"/>
        <v>0</v>
      </c>
      <c r="AW847" s="12">
        <f t="shared" si="2379"/>
        <v>0</v>
      </c>
      <c r="AX847" s="12">
        <f t="shared" si="2379"/>
        <v>0</v>
      </c>
      <c r="AY847" s="12">
        <f t="shared" si="2379"/>
        <v>0</v>
      </c>
      <c r="AZ847" s="12">
        <v>0</v>
      </c>
      <c r="BA847" s="12">
        <v>0</v>
      </c>
      <c r="BB847" s="12">
        <f t="shared" ref="BB847:BQ847" si="2380">SUM(BB848)</f>
        <v>0</v>
      </c>
      <c r="BC847" s="12">
        <f t="shared" si="2380"/>
        <v>0</v>
      </c>
      <c r="BD847" s="12">
        <f t="shared" si="2380"/>
        <v>0</v>
      </c>
      <c r="BE847" s="12">
        <f t="shared" si="2380"/>
        <v>0</v>
      </c>
      <c r="BF847" s="12">
        <f t="shared" si="2380"/>
        <v>0</v>
      </c>
      <c r="BG847" s="12">
        <f t="shared" si="2380"/>
        <v>0</v>
      </c>
      <c r="BH847" s="12">
        <f t="shared" si="2380"/>
        <v>0</v>
      </c>
      <c r="BI847" s="12">
        <f t="shared" si="2380"/>
        <v>0</v>
      </c>
      <c r="BJ847" s="12">
        <f t="shared" si="2380"/>
        <v>0</v>
      </c>
      <c r="BK847" s="12">
        <f t="shared" si="2380"/>
        <v>0</v>
      </c>
      <c r="BL847" s="12">
        <f t="shared" si="2380"/>
        <v>0</v>
      </c>
      <c r="BM847" s="12">
        <f t="shared" si="2380"/>
        <v>0</v>
      </c>
      <c r="BN847" s="12">
        <f t="shared" si="2380"/>
        <v>0</v>
      </c>
      <c r="BO847" s="12">
        <f t="shared" si="2380"/>
        <v>0</v>
      </c>
      <c r="BP847" s="12">
        <f t="shared" si="2380"/>
        <v>0</v>
      </c>
      <c r="BQ847" s="12">
        <f t="shared" si="2380"/>
        <v>0</v>
      </c>
      <c r="BR847" s="12">
        <v>0</v>
      </c>
      <c r="BS847" s="12">
        <v>0</v>
      </c>
      <c r="BT847" s="12">
        <f t="shared" ref="BT847:BZ847" si="2381">SUM(BT848)</f>
        <v>100</v>
      </c>
      <c r="BU847" s="12">
        <f t="shared" si="2381"/>
        <v>100</v>
      </c>
      <c r="BV847" s="12">
        <f t="shared" si="2381"/>
        <v>0</v>
      </c>
      <c r="BW847" s="12">
        <f t="shared" si="2381"/>
        <v>0</v>
      </c>
      <c r="BX847" s="12">
        <f t="shared" si="2381"/>
        <v>0</v>
      </c>
      <c r="BY847" s="12">
        <f t="shared" si="2381"/>
        <v>0</v>
      </c>
      <c r="BZ847" s="12">
        <f t="shared" si="2381"/>
        <v>0</v>
      </c>
      <c r="CA847" s="12">
        <f t="shared" si="2285"/>
        <v>0</v>
      </c>
      <c r="CB847" s="124">
        <f t="shared" si="2296"/>
        <v>0</v>
      </c>
    </row>
    <row r="848" spans="1:80" x14ac:dyDescent="0.25">
      <c r="A848" s="4" t="s">
        <v>244</v>
      </c>
      <c r="B848" s="4" t="s">
        <v>88</v>
      </c>
      <c r="C848" s="4" t="s">
        <v>28</v>
      </c>
      <c r="D848" s="79" t="s">
        <v>414</v>
      </c>
      <c r="E848" s="89">
        <v>6148</v>
      </c>
      <c r="F848" s="79" t="s">
        <v>447</v>
      </c>
      <c r="G848" s="74" t="s">
        <v>1903</v>
      </c>
      <c r="H848" s="13" t="s">
        <v>395</v>
      </c>
      <c r="I848" s="14">
        <v>100</v>
      </c>
      <c r="J848" s="14">
        <f t="shared" si="2284"/>
        <v>100</v>
      </c>
      <c r="K848" s="14">
        <v>100</v>
      </c>
      <c r="L848" s="14">
        <f t="shared" si="2287"/>
        <v>0</v>
      </c>
      <c r="M848" s="14">
        <v>0</v>
      </c>
      <c r="N848" s="14">
        <v>0</v>
      </c>
      <c r="O848" s="14">
        <v>0</v>
      </c>
      <c r="P848" s="14">
        <v>0</v>
      </c>
      <c r="Q848" s="14">
        <v>0</v>
      </c>
      <c r="R848" s="14">
        <v>0</v>
      </c>
      <c r="S848" s="14"/>
      <c r="T848" s="14"/>
      <c r="U848" s="14"/>
      <c r="V848" s="14"/>
      <c r="W848" s="14"/>
      <c r="X848" s="14">
        <f t="shared" ref="X848:X910" si="2382">R848+S848+T848+U848+V848+W848</f>
        <v>0</v>
      </c>
      <c r="Y848" s="14"/>
      <c r="Z848" s="14"/>
      <c r="AA848" s="14"/>
      <c r="AB848" s="14"/>
      <c r="AC848" s="14"/>
      <c r="AD848" s="14"/>
      <c r="AE848" s="14"/>
      <c r="AF848" s="14"/>
      <c r="AG848" s="14"/>
      <c r="AH848" s="14">
        <v>0</v>
      </c>
      <c r="AI848" s="14">
        <v>0</v>
      </c>
      <c r="AJ848" s="14">
        <v>0</v>
      </c>
      <c r="AK848" s="14"/>
      <c r="AL848" s="14"/>
      <c r="AM848" s="14"/>
      <c r="AN848" s="14"/>
      <c r="AO848" s="14"/>
      <c r="AP848" s="14">
        <f t="shared" ref="AP848:AP910" si="2383">AJ848+AK848+AL848+AM848+AN848+AO848</f>
        <v>0</v>
      </c>
      <c r="AQ848" s="14"/>
      <c r="AR848" s="14"/>
      <c r="AS848" s="14"/>
      <c r="AT848" s="14"/>
      <c r="AU848" s="14"/>
      <c r="AV848" s="14"/>
      <c r="AW848" s="14"/>
      <c r="AX848" s="14"/>
      <c r="AY848" s="14"/>
      <c r="AZ848" s="14">
        <v>0</v>
      </c>
      <c r="BA848" s="14">
        <v>0</v>
      </c>
      <c r="BB848" s="14">
        <v>0</v>
      </c>
      <c r="BC848" s="14"/>
      <c r="BD848" s="14"/>
      <c r="BE848" s="14"/>
      <c r="BF848" s="14"/>
      <c r="BG848" s="14"/>
      <c r="BH848" s="14">
        <f t="shared" ref="BH848:BH910" si="2384">BB848+BC848+BD848+BE848+BF848+BG848</f>
        <v>0</v>
      </c>
      <c r="BI848" s="14"/>
      <c r="BJ848" s="14"/>
      <c r="BK848" s="14"/>
      <c r="BL848" s="14"/>
      <c r="BM848" s="14"/>
      <c r="BN848" s="14"/>
      <c r="BO848" s="14"/>
      <c r="BP848" s="14"/>
      <c r="BQ848" s="14"/>
      <c r="BR848" s="14">
        <v>0</v>
      </c>
      <c r="BS848" s="14">
        <v>0</v>
      </c>
      <c r="BT848" s="14">
        <v>100</v>
      </c>
      <c r="BU848" s="14">
        <v>100</v>
      </c>
      <c r="BV848" s="14">
        <v>0</v>
      </c>
      <c r="BW848" s="14">
        <f t="shared" si="2376"/>
        <v>0</v>
      </c>
      <c r="BX848" s="14"/>
      <c r="BY848" s="14"/>
      <c r="BZ848" s="14"/>
      <c r="CA848" s="14">
        <f t="shared" si="2285"/>
        <v>0</v>
      </c>
      <c r="CB848" s="122">
        <f t="shared" si="2296"/>
        <v>0</v>
      </c>
    </row>
    <row r="849" spans="1:80" ht="22.5" x14ac:dyDescent="0.25">
      <c r="A849" s="1" t="s">
        <v>1</v>
      </c>
      <c r="B849" s="1" t="s">
        <v>1</v>
      </c>
      <c r="C849" s="1" t="s">
        <v>1</v>
      </c>
      <c r="D849" s="78" t="s">
        <v>1</v>
      </c>
      <c r="E849" s="78" t="s">
        <v>1</v>
      </c>
      <c r="F849" s="78" t="s">
        <v>1</v>
      </c>
      <c r="G849" s="2" t="s">
        <v>1</v>
      </c>
      <c r="H849" s="10" t="s">
        <v>279</v>
      </c>
      <c r="I849" s="11">
        <f>SUM(I850)</f>
        <v>1002000</v>
      </c>
      <c r="J849" s="11">
        <f t="shared" si="2284"/>
        <v>2300000</v>
      </c>
      <c r="K849" s="11">
        <f t="shared" ref="K849:Q850" si="2385">SUM(K850)</f>
        <v>50000</v>
      </c>
      <c r="L849" s="11">
        <f t="shared" si="2287"/>
        <v>250000</v>
      </c>
      <c r="M849" s="11">
        <f t="shared" si="2385"/>
        <v>180000</v>
      </c>
      <c r="N849" s="11">
        <f t="shared" si="2385"/>
        <v>0</v>
      </c>
      <c r="O849" s="11">
        <f t="shared" si="2385"/>
        <v>70000</v>
      </c>
      <c r="P849" s="11">
        <f t="shared" si="2385"/>
        <v>0</v>
      </c>
      <c r="Q849" s="11">
        <f t="shared" si="2385"/>
        <v>2000000</v>
      </c>
      <c r="R849" s="11">
        <f t="shared" ref="R849:AG850" si="2386">SUM(R850)</f>
        <v>180000</v>
      </c>
      <c r="S849" s="11">
        <f t="shared" si="2386"/>
        <v>0</v>
      </c>
      <c r="T849" s="11">
        <f t="shared" si="2386"/>
        <v>0</v>
      </c>
      <c r="U849" s="11">
        <f t="shared" si="2386"/>
        <v>0</v>
      </c>
      <c r="V849" s="11">
        <f t="shared" si="2386"/>
        <v>0</v>
      </c>
      <c r="W849" s="11">
        <f t="shared" si="2386"/>
        <v>0</v>
      </c>
      <c r="X849" s="11">
        <f t="shared" si="2386"/>
        <v>180000</v>
      </c>
      <c r="Y849" s="11">
        <f t="shared" si="2386"/>
        <v>0</v>
      </c>
      <c r="Z849" s="11">
        <f t="shared" si="2386"/>
        <v>0</v>
      </c>
      <c r="AA849" s="11">
        <f t="shared" si="2386"/>
        <v>0</v>
      </c>
      <c r="AB849" s="11">
        <f t="shared" si="2386"/>
        <v>0</v>
      </c>
      <c r="AC849" s="11">
        <f t="shared" si="2386"/>
        <v>100000</v>
      </c>
      <c r="AD849" s="11">
        <f t="shared" si="2386"/>
        <v>0</v>
      </c>
      <c r="AE849" s="11">
        <f t="shared" si="2386"/>
        <v>0</v>
      </c>
      <c r="AF849" s="11">
        <f t="shared" si="2386"/>
        <v>80000</v>
      </c>
      <c r="AG849" s="11">
        <f t="shared" si="2386"/>
        <v>0</v>
      </c>
      <c r="AH849" s="11">
        <v>180000</v>
      </c>
      <c r="AI849" s="11">
        <v>0</v>
      </c>
      <c r="AJ849" s="11">
        <f t="shared" ref="AJ849:AY850" si="2387">SUM(AJ850)</f>
        <v>0</v>
      </c>
      <c r="AK849" s="11">
        <f t="shared" si="2387"/>
        <v>0</v>
      </c>
      <c r="AL849" s="11">
        <f t="shared" si="2387"/>
        <v>0</v>
      </c>
      <c r="AM849" s="11">
        <f t="shared" si="2387"/>
        <v>0</v>
      </c>
      <c r="AN849" s="11">
        <f t="shared" si="2387"/>
        <v>0</v>
      </c>
      <c r="AO849" s="11">
        <f t="shared" si="2387"/>
        <v>0</v>
      </c>
      <c r="AP849" s="11">
        <f t="shared" si="2387"/>
        <v>0</v>
      </c>
      <c r="AQ849" s="11">
        <f t="shared" si="2387"/>
        <v>0</v>
      </c>
      <c r="AR849" s="11">
        <f t="shared" si="2387"/>
        <v>0</v>
      </c>
      <c r="AS849" s="11">
        <f t="shared" si="2387"/>
        <v>0</v>
      </c>
      <c r="AT849" s="11">
        <f t="shared" si="2387"/>
        <v>0</v>
      </c>
      <c r="AU849" s="11">
        <f t="shared" si="2387"/>
        <v>0</v>
      </c>
      <c r="AV849" s="11">
        <f t="shared" si="2387"/>
        <v>0</v>
      </c>
      <c r="AW849" s="11">
        <f t="shared" si="2387"/>
        <v>0</v>
      </c>
      <c r="AX849" s="11">
        <f t="shared" si="2387"/>
        <v>0</v>
      </c>
      <c r="AY849" s="11">
        <f t="shared" si="2387"/>
        <v>0</v>
      </c>
      <c r="AZ849" s="11">
        <v>0</v>
      </c>
      <c r="BA849" s="11">
        <v>0</v>
      </c>
      <c r="BB849" s="11">
        <f t="shared" ref="BB849:BQ850" si="2388">SUM(BB850)</f>
        <v>70000</v>
      </c>
      <c r="BC849" s="11">
        <f t="shared" si="2388"/>
        <v>123080</v>
      </c>
      <c r="BD849" s="11">
        <f t="shared" si="2388"/>
        <v>0</v>
      </c>
      <c r="BE849" s="11">
        <f t="shared" si="2388"/>
        <v>0</v>
      </c>
      <c r="BF849" s="11">
        <f t="shared" si="2388"/>
        <v>0</v>
      </c>
      <c r="BG849" s="11">
        <f t="shared" si="2388"/>
        <v>0</v>
      </c>
      <c r="BH849" s="11">
        <f t="shared" si="2388"/>
        <v>193080</v>
      </c>
      <c r="BI849" s="11">
        <f t="shared" si="2388"/>
        <v>0</v>
      </c>
      <c r="BJ849" s="11">
        <f t="shared" si="2388"/>
        <v>0</v>
      </c>
      <c r="BK849" s="11">
        <f t="shared" si="2388"/>
        <v>123080</v>
      </c>
      <c r="BL849" s="11">
        <f t="shared" si="2388"/>
        <v>0</v>
      </c>
      <c r="BM849" s="11">
        <f t="shared" si="2388"/>
        <v>0</v>
      </c>
      <c r="BN849" s="11">
        <f t="shared" si="2388"/>
        <v>0</v>
      </c>
      <c r="BO849" s="11">
        <f t="shared" si="2388"/>
        <v>0</v>
      </c>
      <c r="BP849" s="11">
        <f t="shared" si="2388"/>
        <v>10000</v>
      </c>
      <c r="BQ849" s="11">
        <f t="shared" si="2388"/>
        <v>0</v>
      </c>
      <c r="BR849" s="11">
        <v>133080</v>
      </c>
      <c r="BS849" s="11">
        <v>60000</v>
      </c>
      <c r="BT849" s="11">
        <f t="shared" ref="BT849:BZ850" si="2389">SUM(BT850)</f>
        <v>3000000</v>
      </c>
      <c r="BU849" s="11">
        <f t="shared" si="2389"/>
        <v>50000</v>
      </c>
      <c r="BV849" s="11">
        <f t="shared" si="2389"/>
        <v>38167</v>
      </c>
      <c r="BW849" s="11">
        <f t="shared" si="2389"/>
        <v>11833</v>
      </c>
      <c r="BX849" s="11">
        <f t="shared" si="2389"/>
        <v>11833</v>
      </c>
      <c r="BY849" s="11">
        <f t="shared" si="2389"/>
        <v>0</v>
      </c>
      <c r="BZ849" s="11">
        <f t="shared" si="2389"/>
        <v>0</v>
      </c>
      <c r="CA849" s="11">
        <f t="shared" si="2285"/>
        <v>50000</v>
      </c>
      <c r="CB849" s="123">
        <f t="shared" si="2296"/>
        <v>100</v>
      </c>
    </row>
    <row r="850" spans="1:80" x14ac:dyDescent="0.25">
      <c r="A850" s="4" t="s">
        <v>244</v>
      </c>
      <c r="B850" s="4" t="s">
        <v>88</v>
      </c>
      <c r="C850" s="4" t="s">
        <v>28</v>
      </c>
      <c r="D850" s="79" t="s">
        <v>414</v>
      </c>
      <c r="E850" s="78" t="s">
        <v>280</v>
      </c>
      <c r="F850" s="78" t="s">
        <v>1</v>
      </c>
      <c r="G850" s="2" t="s">
        <v>1</v>
      </c>
      <c r="H850" s="2" t="s">
        <v>281</v>
      </c>
      <c r="I850" s="12">
        <f>SUM(I851)</f>
        <v>1002000</v>
      </c>
      <c r="J850" s="12">
        <f t="shared" si="2284"/>
        <v>2300000</v>
      </c>
      <c r="K850" s="12">
        <f t="shared" si="2385"/>
        <v>50000</v>
      </c>
      <c r="L850" s="12">
        <f t="shared" si="2287"/>
        <v>250000</v>
      </c>
      <c r="M850" s="12">
        <f t="shared" si="2385"/>
        <v>180000</v>
      </c>
      <c r="N850" s="12">
        <f t="shared" si="2385"/>
        <v>0</v>
      </c>
      <c r="O850" s="12">
        <f t="shared" si="2385"/>
        <v>70000</v>
      </c>
      <c r="P850" s="12">
        <f t="shared" si="2385"/>
        <v>0</v>
      </c>
      <c r="Q850" s="12">
        <f t="shared" si="2385"/>
        <v>2000000</v>
      </c>
      <c r="R850" s="12">
        <f t="shared" si="2386"/>
        <v>180000</v>
      </c>
      <c r="S850" s="12">
        <f t="shared" ref="S850:AG850" si="2390">SUM(S851)</f>
        <v>0</v>
      </c>
      <c r="T850" s="12">
        <f t="shared" si="2390"/>
        <v>0</v>
      </c>
      <c r="U850" s="12">
        <f t="shared" si="2390"/>
        <v>0</v>
      </c>
      <c r="V850" s="12">
        <f t="shared" si="2390"/>
        <v>0</v>
      </c>
      <c r="W850" s="12">
        <f t="shared" si="2390"/>
        <v>0</v>
      </c>
      <c r="X850" s="12">
        <f t="shared" si="2390"/>
        <v>180000</v>
      </c>
      <c r="Y850" s="12">
        <f t="shared" si="2390"/>
        <v>0</v>
      </c>
      <c r="Z850" s="12">
        <f t="shared" si="2390"/>
        <v>0</v>
      </c>
      <c r="AA850" s="12">
        <f t="shared" si="2390"/>
        <v>0</v>
      </c>
      <c r="AB850" s="12">
        <f t="shared" si="2390"/>
        <v>0</v>
      </c>
      <c r="AC850" s="12">
        <f t="shared" si="2390"/>
        <v>100000</v>
      </c>
      <c r="AD850" s="12">
        <f t="shared" si="2390"/>
        <v>0</v>
      </c>
      <c r="AE850" s="12">
        <f t="shared" si="2390"/>
        <v>0</v>
      </c>
      <c r="AF850" s="12">
        <f t="shared" si="2390"/>
        <v>80000</v>
      </c>
      <c r="AG850" s="12">
        <f t="shared" si="2390"/>
        <v>0</v>
      </c>
      <c r="AH850" s="12">
        <v>180000</v>
      </c>
      <c r="AI850" s="12">
        <v>0</v>
      </c>
      <c r="AJ850" s="12">
        <f t="shared" si="2387"/>
        <v>0</v>
      </c>
      <c r="AK850" s="12">
        <f t="shared" ref="AK850:AY850" si="2391">SUM(AK851)</f>
        <v>0</v>
      </c>
      <c r="AL850" s="12">
        <f t="shared" si="2391"/>
        <v>0</v>
      </c>
      <c r="AM850" s="12">
        <f t="shared" si="2391"/>
        <v>0</v>
      </c>
      <c r="AN850" s="12">
        <f t="shared" si="2391"/>
        <v>0</v>
      </c>
      <c r="AO850" s="12">
        <f t="shared" si="2391"/>
        <v>0</v>
      </c>
      <c r="AP850" s="12">
        <f t="shared" si="2391"/>
        <v>0</v>
      </c>
      <c r="AQ850" s="12">
        <f t="shared" si="2391"/>
        <v>0</v>
      </c>
      <c r="AR850" s="12">
        <f t="shared" si="2391"/>
        <v>0</v>
      </c>
      <c r="AS850" s="12">
        <f t="shared" si="2391"/>
        <v>0</v>
      </c>
      <c r="AT850" s="12">
        <f t="shared" si="2391"/>
        <v>0</v>
      </c>
      <c r="AU850" s="12">
        <f t="shared" si="2391"/>
        <v>0</v>
      </c>
      <c r="AV850" s="12">
        <f t="shared" si="2391"/>
        <v>0</v>
      </c>
      <c r="AW850" s="12">
        <f t="shared" si="2391"/>
        <v>0</v>
      </c>
      <c r="AX850" s="12">
        <f t="shared" si="2391"/>
        <v>0</v>
      </c>
      <c r="AY850" s="12">
        <f t="shared" si="2391"/>
        <v>0</v>
      </c>
      <c r="AZ850" s="12">
        <v>0</v>
      </c>
      <c r="BA850" s="12">
        <v>0</v>
      </c>
      <c r="BB850" s="12">
        <f t="shared" si="2388"/>
        <v>70000</v>
      </c>
      <c r="BC850" s="12">
        <f t="shared" ref="BC850:BQ850" si="2392">SUM(BC851)</f>
        <v>123080</v>
      </c>
      <c r="BD850" s="12">
        <f t="shared" si="2392"/>
        <v>0</v>
      </c>
      <c r="BE850" s="12">
        <f t="shared" si="2392"/>
        <v>0</v>
      </c>
      <c r="BF850" s="12">
        <f t="shared" si="2392"/>
        <v>0</v>
      </c>
      <c r="BG850" s="12">
        <f t="shared" si="2392"/>
        <v>0</v>
      </c>
      <c r="BH850" s="12">
        <f t="shared" si="2392"/>
        <v>193080</v>
      </c>
      <c r="BI850" s="12">
        <f t="shared" si="2392"/>
        <v>0</v>
      </c>
      <c r="BJ850" s="12">
        <f t="shared" si="2392"/>
        <v>0</v>
      </c>
      <c r="BK850" s="12">
        <f t="shared" si="2392"/>
        <v>123080</v>
      </c>
      <c r="BL850" s="12">
        <f t="shared" si="2392"/>
        <v>0</v>
      </c>
      <c r="BM850" s="12">
        <f t="shared" si="2392"/>
        <v>0</v>
      </c>
      <c r="BN850" s="12">
        <f t="shared" si="2392"/>
        <v>0</v>
      </c>
      <c r="BO850" s="12">
        <f t="shared" si="2392"/>
        <v>0</v>
      </c>
      <c r="BP850" s="12">
        <f t="shared" si="2392"/>
        <v>10000</v>
      </c>
      <c r="BQ850" s="12">
        <f t="shared" si="2392"/>
        <v>0</v>
      </c>
      <c r="BR850" s="12">
        <v>133080</v>
      </c>
      <c r="BS850" s="12">
        <v>60000</v>
      </c>
      <c r="BT850" s="12">
        <f t="shared" si="2389"/>
        <v>3000000</v>
      </c>
      <c r="BU850" s="12">
        <f t="shared" si="2389"/>
        <v>50000</v>
      </c>
      <c r="BV850" s="12">
        <f t="shared" si="2389"/>
        <v>38167</v>
      </c>
      <c r="BW850" s="12">
        <f t="shared" si="2389"/>
        <v>11833</v>
      </c>
      <c r="BX850" s="12">
        <f t="shared" si="2389"/>
        <v>11833</v>
      </c>
      <c r="BY850" s="12">
        <f t="shared" si="2389"/>
        <v>0</v>
      </c>
      <c r="BZ850" s="12">
        <f t="shared" si="2389"/>
        <v>0</v>
      </c>
      <c r="CA850" s="12">
        <f t="shared" si="2285"/>
        <v>50000</v>
      </c>
      <c r="CB850" s="124">
        <f t="shared" si="2296"/>
        <v>100</v>
      </c>
    </row>
    <row r="851" spans="1:80" x14ac:dyDescent="0.25">
      <c r="A851" s="1" t="s">
        <v>244</v>
      </c>
      <c r="B851" s="1" t="s">
        <v>88</v>
      </c>
      <c r="C851" s="1" t="s">
        <v>28</v>
      </c>
      <c r="D851" s="82" t="s">
        <v>414</v>
      </c>
      <c r="E851" s="82" t="s">
        <v>399</v>
      </c>
      <c r="F851" s="79" t="s">
        <v>1</v>
      </c>
      <c r="G851" s="13" t="s">
        <v>1</v>
      </c>
      <c r="H851" s="2" t="s">
        <v>400</v>
      </c>
      <c r="I851" s="12">
        <f>SUM(I852:I853)</f>
        <v>1002000</v>
      </c>
      <c r="J851" s="12">
        <f t="shared" si="2284"/>
        <v>2300000</v>
      </c>
      <c r="K851" s="12">
        <f t="shared" ref="K851" si="2393">SUM(K852:K853)</f>
        <v>50000</v>
      </c>
      <c r="L851" s="12">
        <f t="shared" si="2287"/>
        <v>250000</v>
      </c>
      <c r="M851" s="12">
        <f t="shared" ref="M851:Q851" si="2394">SUM(M852:M853)</f>
        <v>180000</v>
      </c>
      <c r="N851" s="12">
        <f t="shared" si="2394"/>
        <v>0</v>
      </c>
      <c r="O851" s="12">
        <f t="shared" si="2394"/>
        <v>70000</v>
      </c>
      <c r="P851" s="12">
        <f t="shared" si="2394"/>
        <v>0</v>
      </c>
      <c r="Q851" s="12">
        <f t="shared" si="2394"/>
        <v>2000000</v>
      </c>
      <c r="R851" s="12">
        <f t="shared" ref="R851:AG851" si="2395">SUM(R852:R853)</f>
        <v>180000</v>
      </c>
      <c r="S851" s="12">
        <f t="shared" si="2395"/>
        <v>0</v>
      </c>
      <c r="T851" s="12">
        <f t="shared" si="2395"/>
        <v>0</v>
      </c>
      <c r="U851" s="12">
        <f t="shared" si="2395"/>
        <v>0</v>
      </c>
      <c r="V851" s="12">
        <f t="shared" si="2395"/>
        <v>0</v>
      </c>
      <c r="W851" s="12">
        <f t="shared" si="2395"/>
        <v>0</v>
      </c>
      <c r="X851" s="12">
        <f t="shared" ref="X851" si="2396">SUM(X852:X853)</f>
        <v>180000</v>
      </c>
      <c r="Y851" s="12">
        <f t="shared" si="2395"/>
        <v>0</v>
      </c>
      <c r="Z851" s="12">
        <f t="shared" si="2395"/>
        <v>0</v>
      </c>
      <c r="AA851" s="12">
        <f t="shared" si="2395"/>
        <v>0</v>
      </c>
      <c r="AB851" s="12">
        <f t="shared" si="2395"/>
        <v>0</v>
      </c>
      <c r="AC851" s="12">
        <f t="shared" si="2395"/>
        <v>100000</v>
      </c>
      <c r="AD851" s="12">
        <f t="shared" si="2395"/>
        <v>0</v>
      </c>
      <c r="AE851" s="12">
        <f t="shared" si="2395"/>
        <v>0</v>
      </c>
      <c r="AF851" s="12">
        <f t="shared" si="2395"/>
        <v>80000</v>
      </c>
      <c r="AG851" s="12">
        <f t="shared" si="2395"/>
        <v>0</v>
      </c>
      <c r="AH851" s="12">
        <v>180000</v>
      </c>
      <c r="AI851" s="12">
        <v>0</v>
      </c>
      <c r="AJ851" s="12">
        <f t="shared" ref="AJ851:AY851" si="2397">SUM(AJ852:AJ853)</f>
        <v>0</v>
      </c>
      <c r="AK851" s="12">
        <f t="shared" si="2397"/>
        <v>0</v>
      </c>
      <c r="AL851" s="12">
        <f t="shared" si="2397"/>
        <v>0</v>
      </c>
      <c r="AM851" s="12">
        <f t="shared" si="2397"/>
        <v>0</v>
      </c>
      <c r="AN851" s="12">
        <f t="shared" si="2397"/>
        <v>0</v>
      </c>
      <c r="AO851" s="12">
        <f t="shared" si="2397"/>
        <v>0</v>
      </c>
      <c r="AP851" s="12">
        <f t="shared" ref="AP851" si="2398">SUM(AP852:AP853)</f>
        <v>0</v>
      </c>
      <c r="AQ851" s="12">
        <f t="shared" si="2397"/>
        <v>0</v>
      </c>
      <c r="AR851" s="12">
        <f t="shared" si="2397"/>
        <v>0</v>
      </c>
      <c r="AS851" s="12">
        <f t="shared" si="2397"/>
        <v>0</v>
      </c>
      <c r="AT851" s="12">
        <f t="shared" si="2397"/>
        <v>0</v>
      </c>
      <c r="AU851" s="12">
        <f t="shared" si="2397"/>
        <v>0</v>
      </c>
      <c r="AV851" s="12">
        <f t="shared" si="2397"/>
        <v>0</v>
      </c>
      <c r="AW851" s="12">
        <f t="shared" si="2397"/>
        <v>0</v>
      </c>
      <c r="AX851" s="12">
        <f t="shared" si="2397"/>
        <v>0</v>
      </c>
      <c r="AY851" s="12">
        <f t="shared" si="2397"/>
        <v>0</v>
      </c>
      <c r="AZ851" s="12">
        <v>0</v>
      </c>
      <c r="BA851" s="12">
        <v>0</v>
      </c>
      <c r="BB851" s="12">
        <f t="shared" ref="BB851:BQ851" si="2399">SUM(BB852:BB853)</f>
        <v>70000</v>
      </c>
      <c r="BC851" s="12">
        <f t="shared" si="2399"/>
        <v>123080</v>
      </c>
      <c r="BD851" s="12">
        <f t="shared" si="2399"/>
        <v>0</v>
      </c>
      <c r="BE851" s="12">
        <f t="shared" si="2399"/>
        <v>0</v>
      </c>
      <c r="BF851" s="12">
        <f t="shared" si="2399"/>
        <v>0</v>
      </c>
      <c r="BG851" s="12">
        <f t="shared" si="2399"/>
        <v>0</v>
      </c>
      <c r="BH851" s="12">
        <f t="shared" ref="BH851" si="2400">SUM(BH852:BH853)</f>
        <v>193080</v>
      </c>
      <c r="BI851" s="12">
        <f t="shared" si="2399"/>
        <v>0</v>
      </c>
      <c r="BJ851" s="12">
        <f t="shared" si="2399"/>
        <v>0</v>
      </c>
      <c r="BK851" s="12">
        <f t="shared" si="2399"/>
        <v>123080</v>
      </c>
      <c r="BL851" s="12">
        <f t="shared" si="2399"/>
        <v>0</v>
      </c>
      <c r="BM851" s="12">
        <f t="shared" si="2399"/>
        <v>0</v>
      </c>
      <c r="BN851" s="12">
        <f t="shared" si="2399"/>
        <v>0</v>
      </c>
      <c r="BO851" s="12">
        <f t="shared" si="2399"/>
        <v>0</v>
      </c>
      <c r="BP851" s="12">
        <f t="shared" si="2399"/>
        <v>10000</v>
      </c>
      <c r="BQ851" s="12">
        <f t="shared" si="2399"/>
        <v>0</v>
      </c>
      <c r="BR851" s="12">
        <v>133080</v>
      </c>
      <c r="BS851" s="12">
        <v>60000</v>
      </c>
      <c r="BT851" s="12">
        <f t="shared" ref="BT851:BZ851" si="2401">SUM(BT852:BT853)</f>
        <v>3000000</v>
      </c>
      <c r="BU851" s="12">
        <f t="shared" si="2401"/>
        <v>50000</v>
      </c>
      <c r="BV851" s="12">
        <f t="shared" si="2401"/>
        <v>38167</v>
      </c>
      <c r="BW851" s="12">
        <f t="shared" si="2401"/>
        <v>11833</v>
      </c>
      <c r="BX851" s="12">
        <f t="shared" si="2401"/>
        <v>11833</v>
      </c>
      <c r="BY851" s="12">
        <f t="shared" si="2401"/>
        <v>0</v>
      </c>
      <c r="BZ851" s="12">
        <f t="shared" si="2401"/>
        <v>0</v>
      </c>
      <c r="CA851" s="12">
        <f t="shared" si="2285"/>
        <v>50000</v>
      </c>
      <c r="CB851" s="124">
        <f t="shared" si="2296"/>
        <v>100</v>
      </c>
    </row>
    <row r="852" spans="1:80" x14ac:dyDescent="0.25">
      <c r="A852" s="4" t="s">
        <v>244</v>
      </c>
      <c r="B852" s="4" t="s">
        <v>88</v>
      </c>
      <c r="C852" s="4" t="s">
        <v>28</v>
      </c>
      <c r="D852" s="79" t="s">
        <v>414</v>
      </c>
      <c r="E852" s="89">
        <v>6152</v>
      </c>
      <c r="F852" s="79" t="s">
        <v>448</v>
      </c>
      <c r="G852" s="74" t="s">
        <v>1903</v>
      </c>
      <c r="H852" s="13" t="s">
        <v>449</v>
      </c>
      <c r="I852" s="14">
        <v>1002000</v>
      </c>
      <c r="J852" s="14">
        <f t="shared" si="2284"/>
        <v>2200000</v>
      </c>
      <c r="K852" s="14">
        <v>50000</v>
      </c>
      <c r="L852" s="14">
        <f t="shared" si="2287"/>
        <v>150000</v>
      </c>
      <c r="M852" s="14">
        <v>80000</v>
      </c>
      <c r="N852" s="14">
        <v>0</v>
      </c>
      <c r="O852" s="14">
        <v>70000</v>
      </c>
      <c r="P852" s="14">
        <v>0</v>
      </c>
      <c r="Q852" s="14">
        <v>2000000</v>
      </c>
      <c r="R852" s="14">
        <v>80000</v>
      </c>
      <c r="S852" s="14"/>
      <c r="T852" s="14"/>
      <c r="U852" s="14"/>
      <c r="V852" s="14"/>
      <c r="W852" s="14"/>
      <c r="X852" s="14">
        <f t="shared" si="2382"/>
        <v>80000</v>
      </c>
      <c r="Y852" s="14"/>
      <c r="Z852" s="14"/>
      <c r="AA852" s="14"/>
      <c r="AB852" s="14"/>
      <c r="AC852" s="14"/>
      <c r="AD852" s="14"/>
      <c r="AE852" s="14"/>
      <c r="AF852" s="14">
        <v>80000</v>
      </c>
      <c r="AG852" s="14"/>
      <c r="AH852" s="14">
        <v>80000</v>
      </c>
      <c r="AI852" s="14">
        <v>0</v>
      </c>
      <c r="AJ852" s="14">
        <v>0</v>
      </c>
      <c r="AK852" s="14"/>
      <c r="AL852" s="14"/>
      <c r="AM852" s="14"/>
      <c r="AN852" s="14"/>
      <c r="AO852" s="14"/>
      <c r="AP852" s="14">
        <f t="shared" si="2383"/>
        <v>0</v>
      </c>
      <c r="AQ852" s="14"/>
      <c r="AR852" s="14"/>
      <c r="AS852" s="14"/>
      <c r="AT852" s="14"/>
      <c r="AU852" s="14"/>
      <c r="AV852" s="14"/>
      <c r="AW852" s="14"/>
      <c r="AX852" s="14"/>
      <c r="AY852" s="14"/>
      <c r="AZ852" s="14">
        <v>0</v>
      </c>
      <c r="BA852" s="14">
        <v>0</v>
      </c>
      <c r="BB852" s="14">
        <v>70000</v>
      </c>
      <c r="BC852" s="14">
        <v>123080</v>
      </c>
      <c r="BD852" s="14"/>
      <c r="BE852" s="14"/>
      <c r="BF852" s="14"/>
      <c r="BG852" s="14"/>
      <c r="BH852" s="14">
        <f t="shared" si="2384"/>
        <v>193080</v>
      </c>
      <c r="BI852" s="14"/>
      <c r="BJ852" s="14"/>
      <c r="BK852" s="14">
        <v>123080</v>
      </c>
      <c r="BL852" s="14"/>
      <c r="BM852" s="14"/>
      <c r="BN852" s="14"/>
      <c r="BO852" s="14"/>
      <c r="BP852" s="14">
        <v>10000</v>
      </c>
      <c r="BQ852" s="14"/>
      <c r="BR852" s="14">
        <v>133080</v>
      </c>
      <c r="BS852" s="14">
        <v>60000</v>
      </c>
      <c r="BT852" s="14">
        <v>2900000</v>
      </c>
      <c r="BU852" s="14">
        <v>50000</v>
      </c>
      <c r="BV852" s="14">
        <v>38167</v>
      </c>
      <c r="BW852" s="14">
        <f t="shared" si="2376"/>
        <v>11833</v>
      </c>
      <c r="BX852" s="14">
        <v>11833</v>
      </c>
      <c r="BY852" s="14">
        <v>0</v>
      </c>
      <c r="BZ852" s="14">
        <v>0</v>
      </c>
      <c r="CA852" s="14">
        <f t="shared" si="2285"/>
        <v>50000</v>
      </c>
      <c r="CB852" s="122">
        <f t="shared" si="2296"/>
        <v>100</v>
      </c>
    </row>
    <row r="853" spans="1:80" x14ac:dyDescent="0.25">
      <c r="A853" s="4" t="s">
        <v>244</v>
      </c>
      <c r="B853" s="4" t="s">
        <v>88</v>
      </c>
      <c r="C853" s="4" t="s">
        <v>28</v>
      </c>
      <c r="D853" s="79" t="s">
        <v>414</v>
      </c>
      <c r="E853" s="89">
        <v>6152</v>
      </c>
      <c r="F853" s="79" t="s">
        <v>1866</v>
      </c>
      <c r="G853" s="74" t="s">
        <v>1903</v>
      </c>
      <c r="H853" s="13" t="s">
        <v>450</v>
      </c>
      <c r="I853" s="14">
        <v>0</v>
      </c>
      <c r="J853" s="14">
        <f t="shared" si="2284"/>
        <v>100000</v>
      </c>
      <c r="K853" s="14">
        <v>0</v>
      </c>
      <c r="L853" s="14">
        <f t="shared" si="2287"/>
        <v>100000</v>
      </c>
      <c r="M853" s="14">
        <v>100000</v>
      </c>
      <c r="N853" s="14">
        <v>0</v>
      </c>
      <c r="O853" s="14">
        <v>0</v>
      </c>
      <c r="P853" s="14">
        <v>0</v>
      </c>
      <c r="Q853" s="14">
        <v>0</v>
      </c>
      <c r="R853" s="14">
        <v>100000</v>
      </c>
      <c r="S853" s="14"/>
      <c r="T853" s="14"/>
      <c r="U853" s="14"/>
      <c r="V853" s="14"/>
      <c r="W853" s="14"/>
      <c r="X853" s="14">
        <f t="shared" si="2382"/>
        <v>100000</v>
      </c>
      <c r="Y853" s="14"/>
      <c r="Z853" s="14"/>
      <c r="AA853" s="14"/>
      <c r="AB853" s="14"/>
      <c r="AC853" s="14">
        <v>100000</v>
      </c>
      <c r="AD853" s="14"/>
      <c r="AE853" s="14"/>
      <c r="AF853" s="14"/>
      <c r="AG853" s="14"/>
      <c r="AH853" s="14">
        <v>100000</v>
      </c>
      <c r="AI853" s="14">
        <v>0</v>
      </c>
      <c r="AJ853" s="14">
        <v>0</v>
      </c>
      <c r="AK853" s="14"/>
      <c r="AL853" s="14"/>
      <c r="AM853" s="14"/>
      <c r="AN853" s="14"/>
      <c r="AO853" s="14"/>
      <c r="AP853" s="14">
        <f t="shared" si="2383"/>
        <v>0</v>
      </c>
      <c r="AQ853" s="14"/>
      <c r="AR853" s="14"/>
      <c r="AS853" s="14"/>
      <c r="AT853" s="14"/>
      <c r="AU853" s="14"/>
      <c r="AV853" s="14"/>
      <c r="AW853" s="14"/>
      <c r="AX853" s="14"/>
      <c r="AY853" s="14"/>
      <c r="AZ853" s="14">
        <v>0</v>
      </c>
      <c r="BA853" s="14">
        <v>0</v>
      </c>
      <c r="BB853" s="14">
        <v>0</v>
      </c>
      <c r="BC853" s="14"/>
      <c r="BD853" s="14"/>
      <c r="BE853" s="14"/>
      <c r="BF853" s="14"/>
      <c r="BG853" s="14"/>
      <c r="BH853" s="14">
        <f t="shared" si="2384"/>
        <v>0</v>
      </c>
      <c r="BI853" s="14"/>
      <c r="BJ853" s="14"/>
      <c r="BK853" s="14"/>
      <c r="BL853" s="14"/>
      <c r="BM853" s="14"/>
      <c r="BN853" s="14"/>
      <c r="BO853" s="14"/>
      <c r="BP853" s="14"/>
      <c r="BQ853" s="14"/>
      <c r="BR853" s="14">
        <v>0</v>
      </c>
      <c r="BS853" s="14">
        <v>0</v>
      </c>
      <c r="BT853" s="14">
        <v>100000</v>
      </c>
      <c r="BU853" s="14">
        <v>0</v>
      </c>
      <c r="BV853" s="14">
        <v>0</v>
      </c>
      <c r="BW853" s="14">
        <f t="shared" si="2376"/>
        <v>0</v>
      </c>
      <c r="BX853" s="14"/>
      <c r="BY853" s="14"/>
      <c r="BZ853" s="14"/>
      <c r="CA853" s="14">
        <f t="shared" si="2285"/>
        <v>0</v>
      </c>
      <c r="CB853" s="122" t="str">
        <f t="shared" si="2296"/>
        <v>-</v>
      </c>
    </row>
    <row r="854" spans="1:80" ht="22.5" x14ac:dyDescent="0.25">
      <c r="A854" s="1" t="s">
        <v>1</v>
      </c>
      <c r="B854" s="1" t="s">
        <v>1</v>
      </c>
      <c r="C854" s="1" t="s">
        <v>1</v>
      </c>
      <c r="D854" s="78" t="s">
        <v>1</v>
      </c>
      <c r="E854" s="78" t="s">
        <v>1</v>
      </c>
      <c r="F854" s="78" t="s">
        <v>1</v>
      </c>
      <c r="G854" s="2" t="s">
        <v>1</v>
      </c>
      <c r="H854" s="10" t="s">
        <v>77</v>
      </c>
      <c r="I854" s="11">
        <f>SUM(I855)</f>
        <v>2319600</v>
      </c>
      <c r="J854" s="11">
        <f t="shared" si="2284"/>
        <v>5545100</v>
      </c>
      <c r="K854" s="11">
        <f t="shared" ref="K854:Q854" si="2402">SUM(K855)</f>
        <v>205100</v>
      </c>
      <c r="L854" s="11">
        <f t="shared" si="2287"/>
        <v>740000</v>
      </c>
      <c r="M854" s="11">
        <f t="shared" si="2402"/>
        <v>740000</v>
      </c>
      <c r="N854" s="11">
        <f t="shared" si="2402"/>
        <v>0</v>
      </c>
      <c r="O854" s="11">
        <f t="shared" si="2402"/>
        <v>0</v>
      </c>
      <c r="P854" s="11">
        <f t="shared" si="2402"/>
        <v>0</v>
      </c>
      <c r="Q854" s="11">
        <f t="shared" si="2402"/>
        <v>4600000</v>
      </c>
      <c r="R854" s="11">
        <f t="shared" ref="R854:AG854" si="2403">SUM(R855)</f>
        <v>740000</v>
      </c>
      <c r="S854" s="11">
        <f t="shared" si="2403"/>
        <v>0</v>
      </c>
      <c r="T854" s="11">
        <f t="shared" si="2403"/>
        <v>0</v>
      </c>
      <c r="U854" s="11">
        <f t="shared" si="2403"/>
        <v>0</v>
      </c>
      <c r="V854" s="11">
        <f t="shared" si="2403"/>
        <v>0</v>
      </c>
      <c r="W854" s="11">
        <f t="shared" si="2403"/>
        <v>0</v>
      </c>
      <c r="X854" s="11">
        <f t="shared" si="2403"/>
        <v>740000</v>
      </c>
      <c r="Y854" s="11">
        <f t="shared" si="2403"/>
        <v>0</v>
      </c>
      <c r="Z854" s="11">
        <f t="shared" si="2403"/>
        <v>0</v>
      </c>
      <c r="AA854" s="11">
        <f t="shared" si="2403"/>
        <v>17000</v>
      </c>
      <c r="AB854" s="11">
        <f t="shared" si="2403"/>
        <v>0</v>
      </c>
      <c r="AC854" s="11">
        <f t="shared" si="2403"/>
        <v>21700</v>
      </c>
      <c r="AD854" s="11">
        <f t="shared" si="2403"/>
        <v>0</v>
      </c>
      <c r="AE854" s="11">
        <f t="shared" si="2403"/>
        <v>0</v>
      </c>
      <c r="AF854" s="11">
        <f t="shared" si="2403"/>
        <v>0</v>
      </c>
      <c r="AG854" s="11">
        <f t="shared" si="2403"/>
        <v>22761</v>
      </c>
      <c r="AH854" s="11">
        <v>61461</v>
      </c>
      <c r="AI854" s="11">
        <v>678539</v>
      </c>
      <c r="AJ854" s="11">
        <f t="shared" ref="AJ854:AY854" si="2404">SUM(AJ855)</f>
        <v>0</v>
      </c>
      <c r="AK854" s="11">
        <f t="shared" si="2404"/>
        <v>0</v>
      </c>
      <c r="AL854" s="11">
        <f t="shared" si="2404"/>
        <v>0</v>
      </c>
      <c r="AM854" s="11">
        <f t="shared" si="2404"/>
        <v>0</v>
      </c>
      <c r="AN854" s="11">
        <f t="shared" si="2404"/>
        <v>0</v>
      </c>
      <c r="AO854" s="11">
        <f t="shared" si="2404"/>
        <v>0</v>
      </c>
      <c r="AP854" s="11">
        <f t="shared" si="2404"/>
        <v>0</v>
      </c>
      <c r="AQ854" s="11">
        <f t="shared" si="2404"/>
        <v>0</v>
      </c>
      <c r="AR854" s="11">
        <f t="shared" si="2404"/>
        <v>0</v>
      </c>
      <c r="AS854" s="11">
        <f t="shared" si="2404"/>
        <v>0</v>
      </c>
      <c r="AT854" s="11">
        <f t="shared" si="2404"/>
        <v>0</v>
      </c>
      <c r="AU854" s="11">
        <f t="shared" si="2404"/>
        <v>0</v>
      </c>
      <c r="AV854" s="11">
        <f t="shared" si="2404"/>
        <v>0</v>
      </c>
      <c r="AW854" s="11">
        <f t="shared" si="2404"/>
        <v>0</v>
      </c>
      <c r="AX854" s="11">
        <f t="shared" si="2404"/>
        <v>0</v>
      </c>
      <c r="AY854" s="11">
        <f t="shared" si="2404"/>
        <v>0</v>
      </c>
      <c r="AZ854" s="11">
        <v>0</v>
      </c>
      <c r="BA854" s="11">
        <v>0</v>
      </c>
      <c r="BB854" s="11">
        <f t="shared" ref="BB854:BQ854" si="2405">SUM(BB855)</f>
        <v>0</v>
      </c>
      <c r="BC854" s="11">
        <f t="shared" si="2405"/>
        <v>0</v>
      </c>
      <c r="BD854" s="11">
        <f t="shared" si="2405"/>
        <v>0</v>
      </c>
      <c r="BE854" s="11">
        <f t="shared" si="2405"/>
        <v>0</v>
      </c>
      <c r="BF854" s="11">
        <f t="shared" si="2405"/>
        <v>0</v>
      </c>
      <c r="BG854" s="11">
        <f t="shared" si="2405"/>
        <v>0</v>
      </c>
      <c r="BH854" s="11">
        <f t="shared" si="2405"/>
        <v>0</v>
      </c>
      <c r="BI854" s="11">
        <f t="shared" si="2405"/>
        <v>0</v>
      </c>
      <c r="BJ854" s="11">
        <f t="shared" si="2405"/>
        <v>0</v>
      </c>
      <c r="BK854" s="11">
        <f t="shared" si="2405"/>
        <v>0</v>
      </c>
      <c r="BL854" s="11">
        <f t="shared" si="2405"/>
        <v>0</v>
      </c>
      <c r="BM854" s="11">
        <f t="shared" si="2405"/>
        <v>0</v>
      </c>
      <c r="BN854" s="11">
        <f t="shared" si="2405"/>
        <v>0</v>
      </c>
      <c r="BO854" s="11">
        <f t="shared" si="2405"/>
        <v>0</v>
      </c>
      <c r="BP854" s="11">
        <f t="shared" si="2405"/>
        <v>0</v>
      </c>
      <c r="BQ854" s="11">
        <f t="shared" si="2405"/>
        <v>0</v>
      </c>
      <c r="BR854" s="11">
        <v>0</v>
      </c>
      <c r="BS854" s="11">
        <v>0</v>
      </c>
      <c r="BT854" s="11">
        <f t="shared" ref="BT854:BX854" si="2406">SUM(BT855)</f>
        <v>5545100</v>
      </c>
      <c r="BU854" s="11">
        <f t="shared" si="2406"/>
        <v>198355</v>
      </c>
      <c r="BV854" s="11">
        <f t="shared" si="2406"/>
        <v>140186</v>
      </c>
      <c r="BW854" s="11">
        <f t="shared" si="2406"/>
        <v>13967</v>
      </c>
      <c r="BX854" s="11">
        <f t="shared" si="2406"/>
        <v>11967</v>
      </c>
      <c r="BY854" s="11">
        <f t="shared" ref="BY854" si="2407">SUM(BY855)</f>
        <v>1000</v>
      </c>
      <c r="BZ854" s="11">
        <f t="shared" ref="BZ854" si="2408">SUM(BZ855)</f>
        <v>1000</v>
      </c>
      <c r="CA854" s="11">
        <f t="shared" si="2285"/>
        <v>154153</v>
      </c>
      <c r="CB854" s="123">
        <f t="shared" si="2296"/>
        <v>77.715711728970788</v>
      </c>
    </row>
    <row r="855" spans="1:80" x14ac:dyDescent="0.25">
      <c r="A855" s="4" t="s">
        <v>244</v>
      </c>
      <c r="B855" s="4" t="s">
        <v>88</v>
      </c>
      <c r="C855" s="4" t="s">
        <v>28</v>
      </c>
      <c r="D855" s="79" t="s">
        <v>414</v>
      </c>
      <c r="E855" s="78" t="s">
        <v>78</v>
      </c>
      <c r="F855" s="78" t="s">
        <v>1</v>
      </c>
      <c r="G855" s="2" t="s">
        <v>1</v>
      </c>
      <c r="H855" s="2" t="s">
        <v>79</v>
      </c>
      <c r="I855" s="12">
        <f>SUM(I856,I858,I860,I862,I863)</f>
        <v>2319600</v>
      </c>
      <c r="J855" s="12">
        <f t="shared" si="2284"/>
        <v>5545100</v>
      </c>
      <c r="K855" s="12">
        <f t="shared" ref="K855" si="2409">SUM(K856,K858,K860,K862,K863)</f>
        <v>205100</v>
      </c>
      <c r="L855" s="12">
        <f t="shared" si="2287"/>
        <v>740000</v>
      </c>
      <c r="M855" s="12">
        <f t="shared" ref="M855:Q855" si="2410">SUM(M856,M858,M860,M862,M863)</f>
        <v>740000</v>
      </c>
      <c r="N855" s="12">
        <f t="shared" si="2410"/>
        <v>0</v>
      </c>
      <c r="O855" s="12">
        <f t="shared" si="2410"/>
        <v>0</v>
      </c>
      <c r="P855" s="12">
        <f t="shared" si="2410"/>
        <v>0</v>
      </c>
      <c r="Q855" s="12">
        <f t="shared" si="2410"/>
        <v>4600000</v>
      </c>
      <c r="R855" s="12">
        <f t="shared" ref="R855:AG855" si="2411">SUM(R856,R858,R860,R862,R863)</f>
        <v>740000</v>
      </c>
      <c r="S855" s="12">
        <f t="shared" si="2411"/>
        <v>0</v>
      </c>
      <c r="T855" s="12">
        <f t="shared" si="2411"/>
        <v>0</v>
      </c>
      <c r="U855" s="12">
        <f t="shared" si="2411"/>
        <v>0</v>
      </c>
      <c r="V855" s="12">
        <f t="shared" si="2411"/>
        <v>0</v>
      </c>
      <c r="W855" s="12">
        <f t="shared" si="2411"/>
        <v>0</v>
      </c>
      <c r="X855" s="12">
        <f t="shared" ref="X855" si="2412">SUM(X856,X858,X860,X862,X863)</f>
        <v>740000</v>
      </c>
      <c r="Y855" s="12">
        <f t="shared" si="2411"/>
        <v>0</v>
      </c>
      <c r="Z855" s="12">
        <f t="shared" si="2411"/>
        <v>0</v>
      </c>
      <c r="AA855" s="12">
        <f t="shared" si="2411"/>
        <v>17000</v>
      </c>
      <c r="AB855" s="12">
        <f t="shared" si="2411"/>
        <v>0</v>
      </c>
      <c r="AC855" s="12">
        <f t="shared" si="2411"/>
        <v>21700</v>
      </c>
      <c r="AD855" s="12">
        <f t="shared" si="2411"/>
        <v>0</v>
      </c>
      <c r="AE855" s="12">
        <f t="shared" si="2411"/>
        <v>0</v>
      </c>
      <c r="AF855" s="12">
        <f t="shared" si="2411"/>
        <v>0</v>
      </c>
      <c r="AG855" s="12">
        <f t="shared" si="2411"/>
        <v>22761</v>
      </c>
      <c r="AH855" s="12">
        <v>61461</v>
      </c>
      <c r="AI855" s="12">
        <v>678539</v>
      </c>
      <c r="AJ855" s="12">
        <f t="shared" ref="AJ855:AY855" si="2413">SUM(AJ856,AJ858,AJ860,AJ862,AJ863)</f>
        <v>0</v>
      </c>
      <c r="AK855" s="12">
        <f t="shared" si="2413"/>
        <v>0</v>
      </c>
      <c r="AL855" s="12">
        <f t="shared" si="2413"/>
        <v>0</v>
      </c>
      <c r="AM855" s="12">
        <f t="shared" si="2413"/>
        <v>0</v>
      </c>
      <c r="AN855" s="12">
        <f t="shared" si="2413"/>
        <v>0</v>
      </c>
      <c r="AO855" s="12">
        <f t="shared" si="2413"/>
        <v>0</v>
      </c>
      <c r="AP855" s="12">
        <f t="shared" ref="AP855" si="2414">SUM(AP856,AP858,AP860,AP862,AP863)</f>
        <v>0</v>
      </c>
      <c r="AQ855" s="12">
        <f t="shared" si="2413"/>
        <v>0</v>
      </c>
      <c r="AR855" s="12">
        <f t="shared" si="2413"/>
        <v>0</v>
      </c>
      <c r="AS855" s="12">
        <f t="shared" si="2413"/>
        <v>0</v>
      </c>
      <c r="AT855" s="12">
        <f t="shared" si="2413"/>
        <v>0</v>
      </c>
      <c r="AU855" s="12">
        <f t="shared" si="2413"/>
        <v>0</v>
      </c>
      <c r="AV855" s="12">
        <f t="shared" si="2413"/>
        <v>0</v>
      </c>
      <c r="AW855" s="12">
        <f t="shared" si="2413"/>
        <v>0</v>
      </c>
      <c r="AX855" s="12">
        <f t="shared" si="2413"/>
        <v>0</v>
      </c>
      <c r="AY855" s="12">
        <f t="shared" si="2413"/>
        <v>0</v>
      </c>
      <c r="AZ855" s="12">
        <v>0</v>
      </c>
      <c r="BA855" s="12">
        <v>0</v>
      </c>
      <c r="BB855" s="12">
        <f t="shared" ref="BB855:BQ855" si="2415">SUM(BB856,BB858,BB860,BB862,BB863)</f>
        <v>0</v>
      </c>
      <c r="BC855" s="12">
        <f t="shared" si="2415"/>
        <v>0</v>
      </c>
      <c r="BD855" s="12">
        <f t="shared" si="2415"/>
        <v>0</v>
      </c>
      <c r="BE855" s="12">
        <f t="shared" si="2415"/>
        <v>0</v>
      </c>
      <c r="BF855" s="12">
        <f t="shared" si="2415"/>
        <v>0</v>
      </c>
      <c r="BG855" s="12">
        <f t="shared" si="2415"/>
        <v>0</v>
      </c>
      <c r="BH855" s="12">
        <f t="shared" ref="BH855" si="2416">SUM(BH856,BH858,BH860,BH862,BH863)</f>
        <v>0</v>
      </c>
      <c r="BI855" s="12">
        <f t="shared" si="2415"/>
        <v>0</v>
      </c>
      <c r="BJ855" s="12">
        <f t="shared" si="2415"/>
        <v>0</v>
      </c>
      <c r="BK855" s="12">
        <f t="shared" si="2415"/>
        <v>0</v>
      </c>
      <c r="BL855" s="12">
        <f t="shared" si="2415"/>
        <v>0</v>
      </c>
      <c r="BM855" s="12">
        <f t="shared" si="2415"/>
        <v>0</v>
      </c>
      <c r="BN855" s="12">
        <f t="shared" si="2415"/>
        <v>0</v>
      </c>
      <c r="BO855" s="12">
        <f t="shared" si="2415"/>
        <v>0</v>
      </c>
      <c r="BP855" s="12">
        <f t="shared" si="2415"/>
        <v>0</v>
      </c>
      <c r="BQ855" s="12">
        <f t="shared" si="2415"/>
        <v>0</v>
      </c>
      <c r="BR855" s="12">
        <v>0</v>
      </c>
      <c r="BS855" s="12">
        <v>0</v>
      </c>
      <c r="BT855" s="12">
        <f t="shared" ref="BT855:BZ855" si="2417">SUM(BT856,BT858,BT860,BT862,BT863)</f>
        <v>5545100</v>
      </c>
      <c r="BU855" s="12">
        <f t="shared" si="2417"/>
        <v>198355</v>
      </c>
      <c r="BV855" s="12">
        <f t="shared" si="2417"/>
        <v>140186</v>
      </c>
      <c r="BW855" s="12">
        <f t="shared" si="2417"/>
        <v>13967</v>
      </c>
      <c r="BX855" s="12">
        <f t="shared" si="2417"/>
        <v>11967</v>
      </c>
      <c r="BY855" s="12">
        <f t="shared" si="2417"/>
        <v>1000</v>
      </c>
      <c r="BZ855" s="12">
        <f t="shared" si="2417"/>
        <v>1000</v>
      </c>
      <c r="CA855" s="12">
        <f t="shared" si="2285"/>
        <v>154153</v>
      </c>
      <c r="CB855" s="124">
        <f t="shared" si="2296"/>
        <v>77.715711728970788</v>
      </c>
    </row>
    <row r="856" spans="1:80" x14ac:dyDescent="0.25">
      <c r="A856" s="1" t="s">
        <v>244</v>
      </c>
      <c r="B856" s="1" t="s">
        <v>88</v>
      </c>
      <c r="C856" s="1" t="s">
        <v>28</v>
      </c>
      <c r="D856" s="82" t="s">
        <v>414</v>
      </c>
      <c r="E856" s="82" t="s">
        <v>451</v>
      </c>
      <c r="F856" s="79" t="s">
        <v>1</v>
      </c>
      <c r="G856" s="13" t="s">
        <v>1</v>
      </c>
      <c r="H856" s="2" t="s">
        <v>452</v>
      </c>
      <c r="I856" s="12">
        <f>SUM(I857)</f>
        <v>100</v>
      </c>
      <c r="J856" s="12">
        <f t="shared" si="2284"/>
        <v>100</v>
      </c>
      <c r="K856" s="12">
        <f t="shared" ref="K856:Q856" si="2418">SUM(K857)</f>
        <v>100</v>
      </c>
      <c r="L856" s="12">
        <f t="shared" si="2287"/>
        <v>0</v>
      </c>
      <c r="M856" s="12">
        <f t="shared" si="2418"/>
        <v>0</v>
      </c>
      <c r="N856" s="12">
        <f t="shared" si="2418"/>
        <v>0</v>
      </c>
      <c r="O856" s="12">
        <f t="shared" si="2418"/>
        <v>0</v>
      </c>
      <c r="P856" s="12">
        <f t="shared" si="2418"/>
        <v>0</v>
      </c>
      <c r="Q856" s="12">
        <f t="shared" si="2418"/>
        <v>0</v>
      </c>
      <c r="R856" s="12">
        <f t="shared" ref="R856:AG856" si="2419">SUM(R857)</f>
        <v>0</v>
      </c>
      <c r="S856" s="12">
        <f t="shared" si="2419"/>
        <v>0</v>
      </c>
      <c r="T856" s="12">
        <f t="shared" si="2419"/>
        <v>0</v>
      </c>
      <c r="U856" s="12">
        <f t="shared" si="2419"/>
        <v>0</v>
      </c>
      <c r="V856" s="12">
        <f t="shared" si="2419"/>
        <v>0</v>
      </c>
      <c r="W856" s="12">
        <f t="shared" si="2419"/>
        <v>0</v>
      </c>
      <c r="X856" s="12">
        <f t="shared" si="2419"/>
        <v>0</v>
      </c>
      <c r="Y856" s="12">
        <f t="shared" si="2419"/>
        <v>0</v>
      </c>
      <c r="Z856" s="12">
        <f t="shared" si="2419"/>
        <v>0</v>
      </c>
      <c r="AA856" s="12">
        <f t="shared" si="2419"/>
        <v>0</v>
      </c>
      <c r="AB856" s="12">
        <f t="shared" si="2419"/>
        <v>0</v>
      </c>
      <c r="AC856" s="12">
        <f t="shared" si="2419"/>
        <v>0</v>
      </c>
      <c r="AD856" s="12">
        <f t="shared" si="2419"/>
        <v>0</v>
      </c>
      <c r="AE856" s="12">
        <f t="shared" si="2419"/>
        <v>0</v>
      </c>
      <c r="AF856" s="12">
        <f t="shared" si="2419"/>
        <v>0</v>
      </c>
      <c r="AG856" s="12">
        <f t="shared" si="2419"/>
        <v>0</v>
      </c>
      <c r="AH856" s="12">
        <v>0</v>
      </c>
      <c r="AI856" s="12">
        <v>0</v>
      </c>
      <c r="AJ856" s="12">
        <f t="shared" ref="AJ856:AY856" si="2420">SUM(AJ857)</f>
        <v>0</v>
      </c>
      <c r="AK856" s="12">
        <f t="shared" si="2420"/>
        <v>0</v>
      </c>
      <c r="AL856" s="12">
        <f t="shared" si="2420"/>
        <v>0</v>
      </c>
      <c r="AM856" s="12">
        <f t="shared" si="2420"/>
        <v>0</v>
      </c>
      <c r="AN856" s="12">
        <f t="shared" si="2420"/>
        <v>0</v>
      </c>
      <c r="AO856" s="12">
        <f t="shared" si="2420"/>
        <v>0</v>
      </c>
      <c r="AP856" s="12">
        <f t="shared" si="2420"/>
        <v>0</v>
      </c>
      <c r="AQ856" s="12">
        <f t="shared" si="2420"/>
        <v>0</v>
      </c>
      <c r="AR856" s="12">
        <f t="shared" si="2420"/>
        <v>0</v>
      </c>
      <c r="AS856" s="12">
        <f t="shared" si="2420"/>
        <v>0</v>
      </c>
      <c r="AT856" s="12">
        <f t="shared" si="2420"/>
        <v>0</v>
      </c>
      <c r="AU856" s="12">
        <f t="shared" si="2420"/>
        <v>0</v>
      </c>
      <c r="AV856" s="12">
        <f t="shared" si="2420"/>
        <v>0</v>
      </c>
      <c r="AW856" s="12">
        <f t="shared" si="2420"/>
        <v>0</v>
      </c>
      <c r="AX856" s="12">
        <f t="shared" si="2420"/>
        <v>0</v>
      </c>
      <c r="AY856" s="12">
        <f t="shared" si="2420"/>
        <v>0</v>
      </c>
      <c r="AZ856" s="12">
        <v>0</v>
      </c>
      <c r="BA856" s="12">
        <v>0</v>
      </c>
      <c r="BB856" s="12">
        <f t="shared" ref="BB856:BQ856" si="2421">SUM(BB857)</f>
        <v>0</v>
      </c>
      <c r="BC856" s="12">
        <f t="shared" si="2421"/>
        <v>0</v>
      </c>
      <c r="BD856" s="12">
        <f t="shared" si="2421"/>
        <v>0</v>
      </c>
      <c r="BE856" s="12">
        <f t="shared" si="2421"/>
        <v>0</v>
      </c>
      <c r="BF856" s="12">
        <f t="shared" si="2421"/>
        <v>0</v>
      </c>
      <c r="BG856" s="12">
        <f t="shared" si="2421"/>
        <v>0</v>
      </c>
      <c r="BH856" s="12">
        <f t="shared" si="2421"/>
        <v>0</v>
      </c>
      <c r="BI856" s="12">
        <f t="shared" si="2421"/>
        <v>0</v>
      </c>
      <c r="BJ856" s="12">
        <f t="shared" si="2421"/>
        <v>0</v>
      </c>
      <c r="BK856" s="12">
        <f t="shared" si="2421"/>
        <v>0</v>
      </c>
      <c r="BL856" s="12">
        <f t="shared" si="2421"/>
        <v>0</v>
      </c>
      <c r="BM856" s="12">
        <f t="shared" si="2421"/>
        <v>0</v>
      </c>
      <c r="BN856" s="12">
        <f t="shared" si="2421"/>
        <v>0</v>
      </c>
      <c r="BO856" s="12">
        <f t="shared" si="2421"/>
        <v>0</v>
      </c>
      <c r="BP856" s="12">
        <f t="shared" si="2421"/>
        <v>0</v>
      </c>
      <c r="BQ856" s="12">
        <f t="shared" si="2421"/>
        <v>0</v>
      </c>
      <c r="BR856" s="12">
        <v>0</v>
      </c>
      <c r="BS856" s="12">
        <v>0</v>
      </c>
      <c r="BT856" s="12">
        <f t="shared" ref="BT856:BZ856" si="2422">SUM(BT857)</f>
        <v>100</v>
      </c>
      <c r="BU856" s="12">
        <f t="shared" si="2422"/>
        <v>100</v>
      </c>
      <c r="BV856" s="12">
        <f t="shared" si="2422"/>
        <v>0</v>
      </c>
      <c r="BW856" s="12">
        <f t="shared" si="2422"/>
        <v>0</v>
      </c>
      <c r="BX856" s="12">
        <f t="shared" si="2422"/>
        <v>0</v>
      </c>
      <c r="BY856" s="12">
        <f t="shared" si="2422"/>
        <v>0</v>
      </c>
      <c r="BZ856" s="12">
        <f t="shared" si="2422"/>
        <v>0</v>
      </c>
      <c r="CA856" s="12">
        <f t="shared" si="2285"/>
        <v>0</v>
      </c>
      <c r="CB856" s="124">
        <f t="shared" si="2296"/>
        <v>0</v>
      </c>
    </row>
    <row r="857" spans="1:80" x14ac:dyDescent="0.25">
      <c r="A857" s="4" t="s">
        <v>244</v>
      </c>
      <c r="B857" s="4" t="s">
        <v>88</v>
      </c>
      <c r="C857" s="4" t="s">
        <v>28</v>
      </c>
      <c r="D857" s="79" t="s">
        <v>414</v>
      </c>
      <c r="E857" s="89">
        <v>8211</v>
      </c>
      <c r="F857" s="79" t="s">
        <v>453</v>
      </c>
      <c r="G857" s="74" t="s">
        <v>1903</v>
      </c>
      <c r="H857" s="13" t="s">
        <v>454</v>
      </c>
      <c r="I857" s="14">
        <v>100</v>
      </c>
      <c r="J857" s="14">
        <f t="shared" si="2284"/>
        <v>100</v>
      </c>
      <c r="K857" s="14">
        <v>100</v>
      </c>
      <c r="L857" s="14">
        <f t="shared" si="2287"/>
        <v>0</v>
      </c>
      <c r="M857" s="14">
        <v>0</v>
      </c>
      <c r="N857" s="14">
        <v>0</v>
      </c>
      <c r="O857" s="14">
        <v>0</v>
      </c>
      <c r="P857" s="14">
        <v>0</v>
      </c>
      <c r="Q857" s="14">
        <v>0</v>
      </c>
      <c r="R857" s="14">
        <v>0</v>
      </c>
      <c r="S857" s="14"/>
      <c r="T857" s="14"/>
      <c r="U857" s="14"/>
      <c r="V857" s="14"/>
      <c r="W857" s="14"/>
      <c r="X857" s="14">
        <f t="shared" si="2382"/>
        <v>0</v>
      </c>
      <c r="Y857" s="14"/>
      <c r="Z857" s="14"/>
      <c r="AA857" s="14"/>
      <c r="AB857" s="14"/>
      <c r="AC857" s="14"/>
      <c r="AD857" s="14"/>
      <c r="AE857" s="14"/>
      <c r="AF857" s="14"/>
      <c r="AG857" s="14"/>
      <c r="AH857" s="14">
        <v>0</v>
      </c>
      <c r="AI857" s="14">
        <v>0</v>
      </c>
      <c r="AJ857" s="14">
        <v>0</v>
      </c>
      <c r="AK857" s="14"/>
      <c r="AL857" s="14"/>
      <c r="AM857" s="14"/>
      <c r="AN857" s="14"/>
      <c r="AO857" s="14"/>
      <c r="AP857" s="14">
        <f t="shared" si="2383"/>
        <v>0</v>
      </c>
      <c r="AQ857" s="14"/>
      <c r="AR857" s="14"/>
      <c r="AS857" s="14"/>
      <c r="AT857" s="14"/>
      <c r="AU857" s="14"/>
      <c r="AV857" s="14"/>
      <c r="AW857" s="14"/>
      <c r="AX857" s="14"/>
      <c r="AY857" s="14"/>
      <c r="AZ857" s="14">
        <v>0</v>
      </c>
      <c r="BA857" s="14">
        <v>0</v>
      </c>
      <c r="BB857" s="14">
        <v>0</v>
      </c>
      <c r="BC857" s="14"/>
      <c r="BD857" s="14"/>
      <c r="BE857" s="14"/>
      <c r="BF857" s="14"/>
      <c r="BG857" s="14"/>
      <c r="BH857" s="14">
        <f t="shared" si="2384"/>
        <v>0</v>
      </c>
      <c r="BI857" s="14"/>
      <c r="BJ857" s="14"/>
      <c r="BK857" s="14"/>
      <c r="BL857" s="14"/>
      <c r="BM857" s="14"/>
      <c r="BN857" s="14"/>
      <c r="BO857" s="14"/>
      <c r="BP857" s="14"/>
      <c r="BQ857" s="14"/>
      <c r="BR857" s="14">
        <v>0</v>
      </c>
      <c r="BS857" s="14">
        <v>0</v>
      </c>
      <c r="BT857" s="14">
        <v>100</v>
      </c>
      <c r="BU857" s="14">
        <v>100</v>
      </c>
      <c r="BV857" s="14">
        <v>0</v>
      </c>
      <c r="BW857" s="14">
        <f t="shared" si="2376"/>
        <v>0</v>
      </c>
      <c r="BX857" s="14"/>
      <c r="BY857" s="14"/>
      <c r="BZ857" s="14"/>
      <c r="CA857" s="14">
        <f t="shared" si="2285"/>
        <v>0</v>
      </c>
      <c r="CB857" s="122">
        <f t="shared" si="2296"/>
        <v>0</v>
      </c>
    </row>
    <row r="858" spans="1:80" x14ac:dyDescent="0.25">
      <c r="A858" s="1" t="s">
        <v>244</v>
      </c>
      <c r="B858" s="1" t="s">
        <v>88</v>
      </c>
      <c r="C858" s="1" t="s">
        <v>28</v>
      </c>
      <c r="D858" s="82" t="s">
        <v>414</v>
      </c>
      <c r="E858" s="82" t="s">
        <v>455</v>
      </c>
      <c r="F858" s="79" t="s">
        <v>1</v>
      </c>
      <c r="G858" s="13" t="s">
        <v>1</v>
      </c>
      <c r="H858" s="2" t="s">
        <v>456</v>
      </c>
      <c r="I858" s="12">
        <f>SUM(I859)</f>
        <v>34000</v>
      </c>
      <c r="J858" s="12">
        <f t="shared" si="2284"/>
        <v>185000</v>
      </c>
      <c r="K858" s="12">
        <f t="shared" ref="K858:Q858" si="2423">SUM(K859)</f>
        <v>55000</v>
      </c>
      <c r="L858" s="12">
        <f t="shared" si="2287"/>
        <v>130000</v>
      </c>
      <c r="M858" s="12">
        <f t="shared" si="2423"/>
        <v>130000</v>
      </c>
      <c r="N858" s="12">
        <f t="shared" si="2423"/>
        <v>0</v>
      </c>
      <c r="O858" s="12">
        <f t="shared" si="2423"/>
        <v>0</v>
      </c>
      <c r="P858" s="12">
        <f t="shared" si="2423"/>
        <v>0</v>
      </c>
      <c r="Q858" s="12">
        <f t="shared" si="2423"/>
        <v>0</v>
      </c>
      <c r="R858" s="12">
        <f t="shared" ref="R858:AG858" si="2424">SUM(R859)</f>
        <v>130000</v>
      </c>
      <c r="S858" s="12">
        <f t="shared" si="2424"/>
        <v>0</v>
      </c>
      <c r="T858" s="12">
        <f t="shared" si="2424"/>
        <v>0</v>
      </c>
      <c r="U858" s="12">
        <f t="shared" si="2424"/>
        <v>0</v>
      </c>
      <c r="V858" s="12">
        <f t="shared" si="2424"/>
        <v>-11700</v>
      </c>
      <c r="W858" s="12">
        <f t="shared" si="2424"/>
        <v>0</v>
      </c>
      <c r="X858" s="12">
        <f t="shared" si="2424"/>
        <v>118300</v>
      </c>
      <c r="Y858" s="12">
        <f t="shared" si="2424"/>
        <v>0</v>
      </c>
      <c r="Z858" s="12">
        <f t="shared" si="2424"/>
        <v>0</v>
      </c>
      <c r="AA858" s="12">
        <f t="shared" si="2424"/>
        <v>0</v>
      </c>
      <c r="AB858" s="12">
        <f t="shared" si="2424"/>
        <v>0</v>
      </c>
      <c r="AC858" s="12">
        <f t="shared" si="2424"/>
        <v>0</v>
      </c>
      <c r="AD858" s="12">
        <f t="shared" si="2424"/>
        <v>0</v>
      </c>
      <c r="AE858" s="12">
        <f t="shared" si="2424"/>
        <v>0</v>
      </c>
      <c r="AF858" s="12">
        <f t="shared" si="2424"/>
        <v>0</v>
      </c>
      <c r="AG858" s="12">
        <f t="shared" si="2424"/>
        <v>0</v>
      </c>
      <c r="AH858" s="12">
        <v>0</v>
      </c>
      <c r="AI858" s="12">
        <v>118300</v>
      </c>
      <c r="AJ858" s="12">
        <f t="shared" ref="AJ858:AY858" si="2425">SUM(AJ859)</f>
        <v>0</v>
      </c>
      <c r="AK858" s="12">
        <f t="shared" si="2425"/>
        <v>0</v>
      </c>
      <c r="AL858" s="12">
        <f t="shared" si="2425"/>
        <v>0</v>
      </c>
      <c r="AM858" s="12">
        <f t="shared" si="2425"/>
        <v>0</v>
      </c>
      <c r="AN858" s="12">
        <f t="shared" si="2425"/>
        <v>0</v>
      </c>
      <c r="AO858" s="12">
        <f t="shared" si="2425"/>
        <v>0</v>
      </c>
      <c r="AP858" s="12">
        <f t="shared" si="2425"/>
        <v>0</v>
      </c>
      <c r="AQ858" s="12">
        <f t="shared" si="2425"/>
        <v>0</v>
      </c>
      <c r="AR858" s="12">
        <f t="shared" si="2425"/>
        <v>0</v>
      </c>
      <c r="AS858" s="12">
        <f t="shared" si="2425"/>
        <v>0</v>
      </c>
      <c r="AT858" s="12">
        <f t="shared" si="2425"/>
        <v>0</v>
      </c>
      <c r="AU858" s="12">
        <f t="shared" si="2425"/>
        <v>0</v>
      </c>
      <c r="AV858" s="12">
        <f t="shared" si="2425"/>
        <v>0</v>
      </c>
      <c r="AW858" s="12">
        <f t="shared" si="2425"/>
        <v>0</v>
      </c>
      <c r="AX858" s="12">
        <f t="shared" si="2425"/>
        <v>0</v>
      </c>
      <c r="AY858" s="12">
        <f t="shared" si="2425"/>
        <v>0</v>
      </c>
      <c r="AZ858" s="12">
        <v>0</v>
      </c>
      <c r="BA858" s="12">
        <v>0</v>
      </c>
      <c r="BB858" s="12">
        <f t="shared" ref="BB858:BQ858" si="2426">SUM(BB859)</f>
        <v>0</v>
      </c>
      <c r="BC858" s="12">
        <f t="shared" si="2426"/>
        <v>0</v>
      </c>
      <c r="BD858" s="12">
        <f t="shared" si="2426"/>
        <v>0</v>
      </c>
      <c r="BE858" s="12">
        <f t="shared" si="2426"/>
        <v>0</v>
      </c>
      <c r="BF858" s="12">
        <f t="shared" si="2426"/>
        <v>0</v>
      </c>
      <c r="BG858" s="12">
        <f t="shared" si="2426"/>
        <v>0</v>
      </c>
      <c r="BH858" s="12">
        <f t="shared" si="2426"/>
        <v>0</v>
      </c>
      <c r="BI858" s="12">
        <f t="shared" si="2426"/>
        <v>0</v>
      </c>
      <c r="BJ858" s="12">
        <f t="shared" si="2426"/>
        <v>0</v>
      </c>
      <c r="BK858" s="12">
        <f t="shared" si="2426"/>
        <v>0</v>
      </c>
      <c r="BL858" s="12">
        <f t="shared" si="2426"/>
        <v>0</v>
      </c>
      <c r="BM858" s="12">
        <f t="shared" si="2426"/>
        <v>0</v>
      </c>
      <c r="BN858" s="12">
        <f t="shared" si="2426"/>
        <v>0</v>
      </c>
      <c r="BO858" s="12">
        <f t="shared" si="2426"/>
        <v>0</v>
      </c>
      <c r="BP858" s="12">
        <f t="shared" si="2426"/>
        <v>0</v>
      </c>
      <c r="BQ858" s="12">
        <f t="shared" si="2426"/>
        <v>0</v>
      </c>
      <c r="BR858" s="12">
        <v>0</v>
      </c>
      <c r="BS858" s="12">
        <v>0</v>
      </c>
      <c r="BT858" s="12">
        <f t="shared" ref="BT858:BZ858" si="2427">SUM(BT859)</f>
        <v>185000</v>
      </c>
      <c r="BU858" s="12">
        <f t="shared" si="2427"/>
        <v>41235</v>
      </c>
      <c r="BV858" s="12">
        <f t="shared" si="2427"/>
        <v>27498</v>
      </c>
      <c r="BW858" s="12">
        <f t="shared" si="2427"/>
        <v>4579</v>
      </c>
      <c r="BX858" s="12">
        <f t="shared" si="2427"/>
        <v>4579</v>
      </c>
      <c r="BY858" s="12">
        <f t="shared" si="2427"/>
        <v>0</v>
      </c>
      <c r="BZ858" s="12">
        <f t="shared" si="2427"/>
        <v>0</v>
      </c>
      <c r="CA858" s="12">
        <f t="shared" si="2285"/>
        <v>32077</v>
      </c>
      <c r="CB858" s="124">
        <f t="shared" si="2296"/>
        <v>77.790711773978416</v>
      </c>
    </row>
    <row r="859" spans="1:80" x14ac:dyDescent="0.25">
      <c r="A859" s="4" t="s">
        <v>244</v>
      </c>
      <c r="B859" s="4" t="s">
        <v>88</v>
      </c>
      <c r="C859" s="4" t="s">
        <v>28</v>
      </c>
      <c r="D859" s="79" t="s">
        <v>414</v>
      </c>
      <c r="E859" s="89">
        <v>8212</v>
      </c>
      <c r="F859" s="79" t="s">
        <v>457</v>
      </c>
      <c r="G859" s="74" t="s">
        <v>1903</v>
      </c>
      <c r="H859" s="13" t="s">
        <v>458</v>
      </c>
      <c r="I859" s="14">
        <v>34000</v>
      </c>
      <c r="J859" s="14">
        <f t="shared" si="2284"/>
        <v>185000</v>
      </c>
      <c r="K859" s="14">
        <v>55000</v>
      </c>
      <c r="L859" s="14">
        <f t="shared" si="2287"/>
        <v>130000</v>
      </c>
      <c r="M859" s="14">
        <v>130000</v>
      </c>
      <c r="N859" s="14">
        <v>0</v>
      </c>
      <c r="O859" s="14">
        <v>0</v>
      </c>
      <c r="P859" s="14">
        <v>0</v>
      </c>
      <c r="Q859" s="14">
        <v>0</v>
      </c>
      <c r="R859" s="14">
        <v>130000</v>
      </c>
      <c r="S859" s="14"/>
      <c r="T859" s="14"/>
      <c r="U859" s="14"/>
      <c r="V859" s="14">
        <v>-11700</v>
      </c>
      <c r="W859" s="14"/>
      <c r="X859" s="14">
        <f t="shared" si="2382"/>
        <v>118300</v>
      </c>
      <c r="Y859" s="14"/>
      <c r="Z859" s="14"/>
      <c r="AA859" s="14"/>
      <c r="AB859" s="14"/>
      <c r="AC859" s="14"/>
      <c r="AD859" s="14"/>
      <c r="AE859" s="14"/>
      <c r="AF859" s="14"/>
      <c r="AG859" s="14"/>
      <c r="AH859" s="14">
        <v>0</v>
      </c>
      <c r="AI859" s="14">
        <v>118300</v>
      </c>
      <c r="AJ859" s="14">
        <v>0</v>
      </c>
      <c r="AK859" s="14"/>
      <c r="AL859" s="14"/>
      <c r="AM859" s="14"/>
      <c r="AN859" s="14"/>
      <c r="AO859" s="14"/>
      <c r="AP859" s="14">
        <f t="shared" si="2383"/>
        <v>0</v>
      </c>
      <c r="AQ859" s="14"/>
      <c r="AR859" s="14"/>
      <c r="AS859" s="14"/>
      <c r="AT859" s="14"/>
      <c r="AU859" s="14"/>
      <c r="AV859" s="14"/>
      <c r="AW859" s="14"/>
      <c r="AX859" s="14"/>
      <c r="AY859" s="14"/>
      <c r="AZ859" s="14">
        <v>0</v>
      </c>
      <c r="BA859" s="14">
        <v>0</v>
      </c>
      <c r="BB859" s="14">
        <v>0</v>
      </c>
      <c r="BC859" s="14"/>
      <c r="BD859" s="14"/>
      <c r="BE859" s="14"/>
      <c r="BF859" s="14"/>
      <c r="BG859" s="14"/>
      <c r="BH859" s="14">
        <f t="shared" si="2384"/>
        <v>0</v>
      </c>
      <c r="BI859" s="14"/>
      <c r="BJ859" s="14"/>
      <c r="BK859" s="14"/>
      <c r="BL859" s="14"/>
      <c r="BM859" s="14"/>
      <c r="BN859" s="14"/>
      <c r="BO859" s="14"/>
      <c r="BP859" s="14"/>
      <c r="BQ859" s="14"/>
      <c r="BR859" s="14">
        <v>0</v>
      </c>
      <c r="BS859" s="14">
        <v>0</v>
      </c>
      <c r="BT859" s="14">
        <v>185000</v>
      </c>
      <c r="BU859" s="14">
        <v>41235</v>
      </c>
      <c r="BV859" s="14">
        <v>27498</v>
      </c>
      <c r="BW859" s="14">
        <f t="shared" si="2376"/>
        <v>4579</v>
      </c>
      <c r="BX859" s="14">
        <v>4579</v>
      </c>
      <c r="BY859" s="14"/>
      <c r="BZ859" s="14"/>
      <c r="CA859" s="14">
        <f t="shared" si="2285"/>
        <v>32077</v>
      </c>
      <c r="CB859" s="122">
        <f t="shared" si="2296"/>
        <v>77.790711773978416</v>
      </c>
    </row>
    <row r="860" spans="1:80" x14ac:dyDescent="0.25">
      <c r="A860" s="1" t="s">
        <v>244</v>
      </c>
      <c r="B860" s="1" t="s">
        <v>88</v>
      </c>
      <c r="C860" s="1" t="s">
        <v>28</v>
      </c>
      <c r="D860" s="82" t="s">
        <v>414</v>
      </c>
      <c r="E860" s="82" t="s">
        <v>80</v>
      </c>
      <c r="F860" s="79" t="s">
        <v>1</v>
      </c>
      <c r="G860" s="13" t="s">
        <v>1</v>
      </c>
      <c r="H860" s="2" t="s">
        <v>81</v>
      </c>
      <c r="I860" s="12">
        <f>SUM(I861)</f>
        <v>147000</v>
      </c>
      <c r="J860" s="12">
        <f t="shared" si="2284"/>
        <v>1380000</v>
      </c>
      <c r="K860" s="12">
        <f t="shared" ref="K860:Q860" si="2428">SUM(K861)</f>
        <v>50000</v>
      </c>
      <c r="L860" s="12">
        <f t="shared" si="2287"/>
        <v>230000</v>
      </c>
      <c r="M860" s="12">
        <f t="shared" si="2428"/>
        <v>230000</v>
      </c>
      <c r="N860" s="12">
        <f t="shared" si="2428"/>
        <v>0</v>
      </c>
      <c r="O860" s="12">
        <f t="shared" si="2428"/>
        <v>0</v>
      </c>
      <c r="P860" s="12">
        <f t="shared" si="2428"/>
        <v>0</v>
      </c>
      <c r="Q860" s="12">
        <f t="shared" si="2428"/>
        <v>1100000</v>
      </c>
      <c r="R860" s="12">
        <f t="shared" ref="R860:AG860" si="2429">SUM(R861)</f>
        <v>230000</v>
      </c>
      <c r="S860" s="12">
        <f t="shared" si="2429"/>
        <v>0</v>
      </c>
      <c r="T860" s="12">
        <f t="shared" si="2429"/>
        <v>0</v>
      </c>
      <c r="U860" s="12">
        <f t="shared" si="2429"/>
        <v>0</v>
      </c>
      <c r="V860" s="12">
        <f t="shared" si="2429"/>
        <v>0</v>
      </c>
      <c r="W860" s="12">
        <f t="shared" si="2429"/>
        <v>0</v>
      </c>
      <c r="X860" s="12">
        <f t="shared" si="2429"/>
        <v>230000</v>
      </c>
      <c r="Y860" s="12">
        <f t="shared" si="2429"/>
        <v>0</v>
      </c>
      <c r="Z860" s="12">
        <f t="shared" si="2429"/>
        <v>0</v>
      </c>
      <c r="AA860" s="12">
        <f t="shared" si="2429"/>
        <v>0</v>
      </c>
      <c r="AB860" s="12">
        <f t="shared" si="2429"/>
        <v>0</v>
      </c>
      <c r="AC860" s="12">
        <f t="shared" si="2429"/>
        <v>10000</v>
      </c>
      <c r="AD860" s="12">
        <f t="shared" si="2429"/>
        <v>0</v>
      </c>
      <c r="AE860" s="12">
        <f t="shared" si="2429"/>
        <v>0</v>
      </c>
      <c r="AF860" s="12">
        <f t="shared" si="2429"/>
        <v>0</v>
      </c>
      <c r="AG860" s="12">
        <f t="shared" si="2429"/>
        <v>0</v>
      </c>
      <c r="AH860" s="12">
        <v>10000</v>
      </c>
      <c r="AI860" s="12">
        <v>220000</v>
      </c>
      <c r="AJ860" s="12">
        <f t="shared" ref="AJ860:AY860" si="2430">SUM(AJ861)</f>
        <v>0</v>
      </c>
      <c r="AK860" s="12">
        <f t="shared" si="2430"/>
        <v>0</v>
      </c>
      <c r="AL860" s="12">
        <f t="shared" si="2430"/>
        <v>0</v>
      </c>
      <c r="AM860" s="12">
        <f t="shared" si="2430"/>
        <v>0</v>
      </c>
      <c r="AN860" s="12">
        <f t="shared" si="2430"/>
        <v>0</v>
      </c>
      <c r="AO860" s="12">
        <f t="shared" si="2430"/>
        <v>0</v>
      </c>
      <c r="AP860" s="12">
        <f t="shared" si="2430"/>
        <v>0</v>
      </c>
      <c r="AQ860" s="12">
        <f t="shared" si="2430"/>
        <v>0</v>
      </c>
      <c r="AR860" s="12">
        <f t="shared" si="2430"/>
        <v>0</v>
      </c>
      <c r="AS860" s="12">
        <f t="shared" si="2430"/>
        <v>0</v>
      </c>
      <c r="AT860" s="12">
        <f t="shared" si="2430"/>
        <v>0</v>
      </c>
      <c r="AU860" s="12">
        <f t="shared" si="2430"/>
        <v>0</v>
      </c>
      <c r="AV860" s="12">
        <f t="shared" si="2430"/>
        <v>0</v>
      </c>
      <c r="AW860" s="12">
        <f t="shared" si="2430"/>
        <v>0</v>
      </c>
      <c r="AX860" s="12">
        <f t="shared" si="2430"/>
        <v>0</v>
      </c>
      <c r="AY860" s="12">
        <f t="shared" si="2430"/>
        <v>0</v>
      </c>
      <c r="AZ860" s="12">
        <v>0</v>
      </c>
      <c r="BA860" s="12">
        <v>0</v>
      </c>
      <c r="BB860" s="12">
        <f t="shared" ref="BB860:BQ860" si="2431">SUM(BB861)</f>
        <v>0</v>
      </c>
      <c r="BC860" s="12">
        <f t="shared" si="2431"/>
        <v>0</v>
      </c>
      <c r="BD860" s="12">
        <f t="shared" si="2431"/>
        <v>0</v>
      </c>
      <c r="BE860" s="12">
        <f t="shared" si="2431"/>
        <v>0</v>
      </c>
      <c r="BF860" s="12">
        <f t="shared" si="2431"/>
        <v>0</v>
      </c>
      <c r="BG860" s="12">
        <f t="shared" si="2431"/>
        <v>0</v>
      </c>
      <c r="BH860" s="12">
        <f t="shared" si="2431"/>
        <v>0</v>
      </c>
      <c r="BI860" s="12">
        <f t="shared" si="2431"/>
        <v>0</v>
      </c>
      <c r="BJ860" s="12">
        <f t="shared" si="2431"/>
        <v>0</v>
      </c>
      <c r="BK860" s="12">
        <f t="shared" si="2431"/>
        <v>0</v>
      </c>
      <c r="BL860" s="12">
        <f t="shared" si="2431"/>
        <v>0</v>
      </c>
      <c r="BM860" s="12">
        <f t="shared" si="2431"/>
        <v>0</v>
      </c>
      <c r="BN860" s="12">
        <f t="shared" si="2431"/>
        <v>0</v>
      </c>
      <c r="BO860" s="12">
        <f t="shared" si="2431"/>
        <v>0</v>
      </c>
      <c r="BP860" s="12">
        <f t="shared" si="2431"/>
        <v>0</v>
      </c>
      <c r="BQ860" s="12">
        <f t="shared" si="2431"/>
        <v>0</v>
      </c>
      <c r="BR860" s="12">
        <v>0</v>
      </c>
      <c r="BS860" s="12">
        <v>0</v>
      </c>
      <c r="BT860" s="12">
        <f t="shared" ref="BT860:BZ860" si="2432">SUM(BT861)</f>
        <v>1380000</v>
      </c>
      <c r="BU860" s="12">
        <f t="shared" si="2432"/>
        <v>47000</v>
      </c>
      <c r="BV860" s="12">
        <f t="shared" si="2432"/>
        <v>27668</v>
      </c>
      <c r="BW860" s="12">
        <f t="shared" si="2432"/>
        <v>5222</v>
      </c>
      <c r="BX860" s="12">
        <f t="shared" si="2432"/>
        <v>3222</v>
      </c>
      <c r="BY860" s="12">
        <f t="shared" si="2432"/>
        <v>1000</v>
      </c>
      <c r="BZ860" s="12">
        <f t="shared" si="2432"/>
        <v>1000</v>
      </c>
      <c r="CA860" s="12">
        <f t="shared" si="2285"/>
        <v>32890</v>
      </c>
      <c r="CB860" s="124">
        <f t="shared" si="2296"/>
        <v>69.978723404255319</v>
      </c>
    </row>
    <row r="861" spans="1:80" x14ac:dyDescent="0.25">
      <c r="A861" s="4" t="s">
        <v>244</v>
      </c>
      <c r="B861" s="4" t="s">
        <v>88</v>
      </c>
      <c r="C861" s="4" t="s">
        <v>28</v>
      </c>
      <c r="D861" s="79" t="s">
        <v>414</v>
      </c>
      <c r="E861" s="89">
        <v>8213</v>
      </c>
      <c r="F861" s="79" t="s">
        <v>459</v>
      </c>
      <c r="G861" s="74" t="s">
        <v>1903</v>
      </c>
      <c r="H861" s="13" t="s">
        <v>460</v>
      </c>
      <c r="I861" s="14">
        <v>147000</v>
      </c>
      <c r="J861" s="14">
        <f t="shared" si="2284"/>
        <v>1380000</v>
      </c>
      <c r="K861" s="14">
        <v>50000</v>
      </c>
      <c r="L861" s="14">
        <f t="shared" si="2287"/>
        <v>230000</v>
      </c>
      <c r="M861" s="14">
        <v>230000</v>
      </c>
      <c r="N861" s="14">
        <v>0</v>
      </c>
      <c r="O861" s="14">
        <v>0</v>
      </c>
      <c r="P861" s="14">
        <v>0</v>
      </c>
      <c r="Q861" s="14">
        <v>1100000</v>
      </c>
      <c r="R861" s="14">
        <v>230000</v>
      </c>
      <c r="S861" s="14"/>
      <c r="T861" s="14"/>
      <c r="U861" s="14"/>
      <c r="V861" s="14"/>
      <c r="W861" s="14"/>
      <c r="X861" s="14">
        <f t="shared" si="2382"/>
        <v>230000</v>
      </c>
      <c r="Y861" s="14"/>
      <c r="Z861" s="14"/>
      <c r="AA861" s="14"/>
      <c r="AB861" s="14"/>
      <c r="AC861" s="14">
        <v>10000</v>
      </c>
      <c r="AD861" s="14"/>
      <c r="AE861" s="14"/>
      <c r="AF861" s="14"/>
      <c r="AG861" s="14"/>
      <c r="AH861" s="14">
        <v>10000</v>
      </c>
      <c r="AI861" s="14">
        <v>220000</v>
      </c>
      <c r="AJ861" s="14">
        <v>0</v>
      </c>
      <c r="AK861" s="14"/>
      <c r="AL861" s="14"/>
      <c r="AM861" s="14"/>
      <c r="AN861" s="14"/>
      <c r="AO861" s="14"/>
      <c r="AP861" s="14">
        <f t="shared" si="2383"/>
        <v>0</v>
      </c>
      <c r="AQ861" s="14"/>
      <c r="AR861" s="14"/>
      <c r="AS861" s="14"/>
      <c r="AT861" s="14"/>
      <c r="AU861" s="14"/>
      <c r="AV861" s="14"/>
      <c r="AW861" s="14"/>
      <c r="AX861" s="14"/>
      <c r="AY861" s="14"/>
      <c r="AZ861" s="14">
        <v>0</v>
      </c>
      <c r="BA861" s="14">
        <v>0</v>
      </c>
      <c r="BB861" s="14">
        <v>0</v>
      </c>
      <c r="BC861" s="14"/>
      <c r="BD861" s="14"/>
      <c r="BE861" s="14"/>
      <c r="BF861" s="14"/>
      <c r="BG861" s="14"/>
      <c r="BH861" s="14">
        <f t="shared" si="2384"/>
        <v>0</v>
      </c>
      <c r="BI861" s="14"/>
      <c r="BJ861" s="14"/>
      <c r="BK861" s="14"/>
      <c r="BL861" s="14"/>
      <c r="BM861" s="14"/>
      <c r="BN861" s="14"/>
      <c r="BO861" s="14"/>
      <c r="BP861" s="14"/>
      <c r="BQ861" s="14"/>
      <c r="BR861" s="14">
        <v>0</v>
      </c>
      <c r="BS861" s="14">
        <v>0</v>
      </c>
      <c r="BT861" s="14">
        <v>1380000</v>
      </c>
      <c r="BU861" s="14">
        <v>47000</v>
      </c>
      <c r="BV861" s="14">
        <v>27668</v>
      </c>
      <c r="BW861" s="14">
        <f t="shared" si="2376"/>
        <v>5222</v>
      </c>
      <c r="BX861" s="14">
        <v>3222</v>
      </c>
      <c r="BY861" s="14">
        <v>1000</v>
      </c>
      <c r="BZ861" s="14">
        <v>1000</v>
      </c>
      <c r="CA861" s="14">
        <f t="shared" si="2285"/>
        <v>32890</v>
      </c>
      <c r="CB861" s="122">
        <f t="shared" si="2296"/>
        <v>69.978723404255319</v>
      </c>
    </row>
    <row r="862" spans="1:80" x14ac:dyDescent="0.25">
      <c r="A862" s="4" t="s">
        <v>244</v>
      </c>
      <c r="B862" s="4" t="s">
        <v>88</v>
      </c>
      <c r="C862" s="4" t="s">
        <v>28</v>
      </c>
      <c r="D862" s="79" t="s">
        <v>414</v>
      </c>
      <c r="E862" s="89">
        <v>8215</v>
      </c>
      <c r="F862" s="79"/>
      <c r="G862" s="74" t="s">
        <v>1903</v>
      </c>
      <c r="H862" s="13" t="s">
        <v>183</v>
      </c>
      <c r="I862" s="14">
        <v>64000</v>
      </c>
      <c r="J862" s="14">
        <f t="shared" si="2284"/>
        <v>280000</v>
      </c>
      <c r="K862" s="14">
        <v>100000</v>
      </c>
      <c r="L862" s="14">
        <f t="shared" si="2287"/>
        <v>180000</v>
      </c>
      <c r="M862" s="14">
        <v>180000</v>
      </c>
      <c r="N862" s="14">
        <v>0</v>
      </c>
      <c r="O862" s="14">
        <v>0</v>
      </c>
      <c r="P862" s="14">
        <v>0</v>
      </c>
      <c r="Q862" s="14">
        <v>0</v>
      </c>
      <c r="R862" s="14">
        <v>180000</v>
      </c>
      <c r="S862" s="14"/>
      <c r="T862" s="14"/>
      <c r="U862" s="14"/>
      <c r="V862" s="14"/>
      <c r="W862" s="14"/>
      <c r="X862" s="14">
        <f t="shared" si="2382"/>
        <v>180000</v>
      </c>
      <c r="Y862" s="14"/>
      <c r="Z862" s="14"/>
      <c r="AA862" s="14">
        <v>17000</v>
      </c>
      <c r="AB862" s="14"/>
      <c r="AC862" s="14"/>
      <c r="AD862" s="14"/>
      <c r="AE862" s="14"/>
      <c r="AF862" s="14"/>
      <c r="AG862" s="14"/>
      <c r="AH862" s="14">
        <v>17000</v>
      </c>
      <c r="AI862" s="14">
        <v>163000</v>
      </c>
      <c r="AJ862" s="14">
        <v>0</v>
      </c>
      <c r="AK862" s="14"/>
      <c r="AL862" s="14"/>
      <c r="AM862" s="14"/>
      <c r="AN862" s="14"/>
      <c r="AO862" s="14"/>
      <c r="AP862" s="14">
        <f t="shared" si="2383"/>
        <v>0</v>
      </c>
      <c r="AQ862" s="14"/>
      <c r="AR862" s="14"/>
      <c r="AS862" s="14"/>
      <c r="AT862" s="14"/>
      <c r="AU862" s="14"/>
      <c r="AV862" s="14"/>
      <c r="AW862" s="14"/>
      <c r="AX862" s="14"/>
      <c r="AY862" s="14"/>
      <c r="AZ862" s="14">
        <v>0</v>
      </c>
      <c r="BA862" s="14">
        <v>0</v>
      </c>
      <c r="BB862" s="14">
        <v>0</v>
      </c>
      <c r="BC862" s="14"/>
      <c r="BD862" s="14"/>
      <c r="BE862" s="14"/>
      <c r="BF862" s="14"/>
      <c r="BG862" s="14"/>
      <c r="BH862" s="14">
        <f t="shared" si="2384"/>
        <v>0</v>
      </c>
      <c r="BI862" s="14"/>
      <c r="BJ862" s="14"/>
      <c r="BK862" s="14"/>
      <c r="BL862" s="14"/>
      <c r="BM862" s="14"/>
      <c r="BN862" s="14"/>
      <c r="BO862" s="14"/>
      <c r="BP862" s="14"/>
      <c r="BQ862" s="14"/>
      <c r="BR862" s="14">
        <v>0</v>
      </c>
      <c r="BS862" s="14">
        <v>0</v>
      </c>
      <c r="BT862" s="14">
        <v>280000</v>
      </c>
      <c r="BU862" s="14">
        <v>110020</v>
      </c>
      <c r="BV862" s="14">
        <v>85020</v>
      </c>
      <c r="BW862" s="14">
        <f t="shared" si="2376"/>
        <v>4166</v>
      </c>
      <c r="BX862" s="14">
        <v>4166</v>
      </c>
      <c r="BY862" s="14"/>
      <c r="BZ862" s="14"/>
      <c r="CA862" s="14">
        <f t="shared" si="2285"/>
        <v>89186</v>
      </c>
      <c r="CB862" s="122">
        <f t="shared" si="2296"/>
        <v>81.063443010361752</v>
      </c>
    </row>
    <row r="863" spans="1:80" x14ac:dyDescent="0.25">
      <c r="A863" s="1" t="s">
        <v>244</v>
      </c>
      <c r="B863" s="1" t="s">
        <v>88</v>
      </c>
      <c r="C863" s="1" t="s">
        <v>28</v>
      </c>
      <c r="D863" s="82" t="s">
        <v>414</v>
      </c>
      <c r="E863" s="82" t="s">
        <v>318</v>
      </c>
      <c r="F863" s="79" t="s">
        <v>1</v>
      </c>
      <c r="G863" s="13" t="s">
        <v>1</v>
      </c>
      <c r="H863" s="2" t="s">
        <v>319</v>
      </c>
      <c r="I863" s="12">
        <f>SUM(I864)</f>
        <v>2074500</v>
      </c>
      <c r="J863" s="12">
        <f t="shared" si="2284"/>
        <v>3700000</v>
      </c>
      <c r="K863" s="12">
        <f t="shared" ref="K863:Q863" si="2433">SUM(K864)</f>
        <v>0</v>
      </c>
      <c r="L863" s="12">
        <f t="shared" si="2287"/>
        <v>200000</v>
      </c>
      <c r="M863" s="12">
        <f t="shared" si="2433"/>
        <v>200000</v>
      </c>
      <c r="N863" s="12">
        <f t="shared" si="2433"/>
        <v>0</v>
      </c>
      <c r="O863" s="12">
        <f t="shared" si="2433"/>
        <v>0</v>
      </c>
      <c r="P863" s="12">
        <f t="shared" si="2433"/>
        <v>0</v>
      </c>
      <c r="Q863" s="12">
        <f t="shared" si="2433"/>
        <v>3500000</v>
      </c>
      <c r="R863" s="12">
        <f t="shared" ref="R863:AG863" si="2434">SUM(R864)</f>
        <v>200000</v>
      </c>
      <c r="S863" s="12">
        <f t="shared" si="2434"/>
        <v>0</v>
      </c>
      <c r="T863" s="12">
        <f t="shared" si="2434"/>
        <v>0</v>
      </c>
      <c r="U863" s="12">
        <f t="shared" si="2434"/>
        <v>0</v>
      </c>
      <c r="V863" s="12">
        <f t="shared" si="2434"/>
        <v>11700</v>
      </c>
      <c r="W863" s="12">
        <f t="shared" si="2434"/>
        <v>0</v>
      </c>
      <c r="X863" s="12">
        <f t="shared" si="2434"/>
        <v>211700</v>
      </c>
      <c r="Y863" s="12">
        <f t="shared" si="2434"/>
        <v>0</v>
      </c>
      <c r="Z863" s="12">
        <f t="shared" si="2434"/>
        <v>0</v>
      </c>
      <c r="AA863" s="12">
        <f t="shared" si="2434"/>
        <v>0</v>
      </c>
      <c r="AB863" s="12">
        <f t="shared" si="2434"/>
        <v>0</v>
      </c>
      <c r="AC863" s="12">
        <f t="shared" si="2434"/>
        <v>11700</v>
      </c>
      <c r="AD863" s="12">
        <f t="shared" si="2434"/>
        <v>0</v>
      </c>
      <c r="AE863" s="12">
        <f t="shared" si="2434"/>
        <v>0</v>
      </c>
      <c r="AF863" s="12">
        <f t="shared" si="2434"/>
        <v>0</v>
      </c>
      <c r="AG863" s="12">
        <f t="shared" si="2434"/>
        <v>22761</v>
      </c>
      <c r="AH863" s="12">
        <v>34461</v>
      </c>
      <c r="AI863" s="12">
        <v>177239</v>
      </c>
      <c r="AJ863" s="12">
        <f t="shared" ref="AJ863:AY863" si="2435">SUM(AJ864)</f>
        <v>0</v>
      </c>
      <c r="AK863" s="12">
        <f t="shared" si="2435"/>
        <v>0</v>
      </c>
      <c r="AL863" s="12">
        <f t="shared" si="2435"/>
        <v>0</v>
      </c>
      <c r="AM863" s="12">
        <f t="shared" si="2435"/>
        <v>0</v>
      </c>
      <c r="AN863" s="12">
        <f t="shared" si="2435"/>
        <v>0</v>
      </c>
      <c r="AO863" s="12">
        <f t="shared" si="2435"/>
        <v>0</v>
      </c>
      <c r="AP863" s="12">
        <f t="shared" si="2435"/>
        <v>0</v>
      </c>
      <c r="AQ863" s="12">
        <f t="shared" si="2435"/>
        <v>0</v>
      </c>
      <c r="AR863" s="12">
        <f t="shared" si="2435"/>
        <v>0</v>
      </c>
      <c r="AS863" s="12">
        <f t="shared" si="2435"/>
        <v>0</v>
      </c>
      <c r="AT863" s="12">
        <f t="shared" si="2435"/>
        <v>0</v>
      </c>
      <c r="AU863" s="12">
        <f t="shared" si="2435"/>
        <v>0</v>
      </c>
      <c r="AV863" s="12">
        <f t="shared" si="2435"/>
        <v>0</v>
      </c>
      <c r="AW863" s="12">
        <f t="shared" si="2435"/>
        <v>0</v>
      </c>
      <c r="AX863" s="12">
        <f t="shared" si="2435"/>
        <v>0</v>
      </c>
      <c r="AY863" s="12">
        <f t="shared" si="2435"/>
        <v>0</v>
      </c>
      <c r="AZ863" s="12">
        <v>0</v>
      </c>
      <c r="BA863" s="12">
        <v>0</v>
      </c>
      <c r="BB863" s="12">
        <f t="shared" ref="BB863:BQ863" si="2436">SUM(BB864)</f>
        <v>0</v>
      </c>
      <c r="BC863" s="12">
        <f t="shared" si="2436"/>
        <v>0</v>
      </c>
      <c r="BD863" s="12">
        <f t="shared" si="2436"/>
        <v>0</v>
      </c>
      <c r="BE863" s="12">
        <f t="shared" si="2436"/>
        <v>0</v>
      </c>
      <c r="BF863" s="12">
        <f t="shared" si="2436"/>
        <v>0</v>
      </c>
      <c r="BG863" s="12">
        <f t="shared" si="2436"/>
        <v>0</v>
      </c>
      <c r="BH863" s="12">
        <f t="shared" si="2436"/>
        <v>0</v>
      </c>
      <c r="BI863" s="12">
        <f t="shared" si="2436"/>
        <v>0</v>
      </c>
      <c r="BJ863" s="12">
        <f t="shared" si="2436"/>
        <v>0</v>
      </c>
      <c r="BK863" s="12">
        <f t="shared" si="2436"/>
        <v>0</v>
      </c>
      <c r="BL863" s="12">
        <f t="shared" si="2436"/>
        <v>0</v>
      </c>
      <c r="BM863" s="12">
        <f t="shared" si="2436"/>
        <v>0</v>
      </c>
      <c r="BN863" s="12">
        <f t="shared" si="2436"/>
        <v>0</v>
      </c>
      <c r="BO863" s="12">
        <f t="shared" si="2436"/>
        <v>0</v>
      </c>
      <c r="BP863" s="12">
        <f t="shared" si="2436"/>
        <v>0</v>
      </c>
      <c r="BQ863" s="12">
        <f t="shared" si="2436"/>
        <v>0</v>
      </c>
      <c r="BR863" s="12">
        <v>0</v>
      </c>
      <c r="BS863" s="12">
        <v>0</v>
      </c>
      <c r="BT863" s="12">
        <f t="shared" ref="BT863:BZ863" si="2437">SUM(BT864)</f>
        <v>3700000</v>
      </c>
      <c r="BU863" s="12">
        <f t="shared" si="2437"/>
        <v>0</v>
      </c>
      <c r="BV863" s="12">
        <f t="shared" si="2437"/>
        <v>0</v>
      </c>
      <c r="BW863" s="12">
        <f t="shared" si="2437"/>
        <v>0</v>
      </c>
      <c r="BX863" s="12">
        <f t="shared" si="2437"/>
        <v>0</v>
      </c>
      <c r="BY863" s="12">
        <f t="shared" si="2437"/>
        <v>0</v>
      </c>
      <c r="BZ863" s="12">
        <f t="shared" si="2437"/>
        <v>0</v>
      </c>
      <c r="CA863" s="12">
        <f t="shared" si="2285"/>
        <v>0</v>
      </c>
      <c r="CB863" s="124" t="str">
        <f t="shared" si="2296"/>
        <v>-</v>
      </c>
    </row>
    <row r="864" spans="1:80" ht="22.5" x14ac:dyDescent="0.25">
      <c r="A864" s="4" t="s">
        <v>244</v>
      </c>
      <c r="B864" s="4" t="s">
        <v>88</v>
      </c>
      <c r="C864" s="4" t="s">
        <v>28</v>
      </c>
      <c r="D864" s="82" t="s">
        <v>414</v>
      </c>
      <c r="E864" s="89">
        <v>8216</v>
      </c>
      <c r="F864" s="79" t="s">
        <v>461</v>
      </c>
      <c r="G864" s="74" t="s">
        <v>1903</v>
      </c>
      <c r="H864" s="13" t="s">
        <v>462</v>
      </c>
      <c r="I864" s="14">
        <v>2074500</v>
      </c>
      <c r="J864" s="14">
        <f t="shared" si="2284"/>
        <v>3700000</v>
      </c>
      <c r="K864" s="14">
        <v>0</v>
      </c>
      <c r="L864" s="14">
        <f t="shared" si="2287"/>
        <v>200000</v>
      </c>
      <c r="M864" s="14">
        <v>200000</v>
      </c>
      <c r="N864" s="14">
        <v>0</v>
      </c>
      <c r="O864" s="14">
        <v>0</v>
      </c>
      <c r="P864" s="14">
        <v>0</v>
      </c>
      <c r="Q864" s="14">
        <v>3500000</v>
      </c>
      <c r="R864" s="14">
        <v>200000</v>
      </c>
      <c r="S864" s="14"/>
      <c r="T864" s="14"/>
      <c r="U864" s="14"/>
      <c r="V864" s="14">
        <v>11700</v>
      </c>
      <c r="W864" s="14"/>
      <c r="X864" s="14">
        <f t="shared" si="2382"/>
        <v>211700</v>
      </c>
      <c r="Y864" s="14"/>
      <c r="Z864" s="14"/>
      <c r="AA864" s="14"/>
      <c r="AB864" s="14"/>
      <c r="AC864" s="14">
        <v>11700</v>
      </c>
      <c r="AD864" s="14"/>
      <c r="AE864" s="14"/>
      <c r="AF864" s="14"/>
      <c r="AG864" s="14">
        <v>22761</v>
      </c>
      <c r="AH864" s="14">
        <v>34461</v>
      </c>
      <c r="AI864" s="14">
        <v>177239</v>
      </c>
      <c r="AJ864" s="14">
        <v>0</v>
      </c>
      <c r="AK864" s="14"/>
      <c r="AL864" s="14"/>
      <c r="AM864" s="14"/>
      <c r="AN864" s="14"/>
      <c r="AO864" s="14"/>
      <c r="AP864" s="14">
        <f t="shared" si="2383"/>
        <v>0</v>
      </c>
      <c r="AQ864" s="14"/>
      <c r="AR864" s="14"/>
      <c r="AS864" s="14"/>
      <c r="AT864" s="14"/>
      <c r="AU864" s="14"/>
      <c r="AV864" s="14"/>
      <c r="AW864" s="14"/>
      <c r="AX864" s="14"/>
      <c r="AY864" s="14"/>
      <c r="AZ864" s="14">
        <v>0</v>
      </c>
      <c r="BA864" s="14">
        <v>0</v>
      </c>
      <c r="BB864" s="14">
        <v>0</v>
      </c>
      <c r="BC864" s="14"/>
      <c r="BD864" s="14"/>
      <c r="BE864" s="14"/>
      <c r="BF864" s="14"/>
      <c r="BG864" s="14"/>
      <c r="BH864" s="14">
        <f t="shared" si="2384"/>
        <v>0</v>
      </c>
      <c r="BI864" s="14"/>
      <c r="BJ864" s="14"/>
      <c r="BK864" s="14"/>
      <c r="BL864" s="14"/>
      <c r="BM864" s="14"/>
      <c r="BN864" s="14"/>
      <c r="BO864" s="14"/>
      <c r="BP864" s="14"/>
      <c r="BQ864" s="14"/>
      <c r="BR864" s="14">
        <v>0</v>
      </c>
      <c r="BS864" s="14">
        <v>0</v>
      </c>
      <c r="BT864" s="14">
        <v>3700000</v>
      </c>
      <c r="BU864" s="14">
        <v>0</v>
      </c>
      <c r="BV864" s="14">
        <v>0</v>
      </c>
      <c r="BW864" s="14">
        <f t="shared" si="2376"/>
        <v>0</v>
      </c>
      <c r="BX864" s="14"/>
      <c r="BY864" s="14"/>
      <c r="BZ864" s="14"/>
      <c r="CA864" s="14">
        <f t="shared" si="2285"/>
        <v>0</v>
      </c>
      <c r="CB864" s="122" t="str">
        <f t="shared" si="2296"/>
        <v>-</v>
      </c>
    </row>
    <row r="865" spans="1:80" ht="22.5" x14ac:dyDescent="0.25">
      <c r="A865" s="13" t="s">
        <v>1</v>
      </c>
      <c r="B865" s="13" t="s">
        <v>1</v>
      </c>
      <c r="C865" s="13" t="s">
        <v>1</v>
      </c>
      <c r="D865" s="74" t="s">
        <v>1</v>
      </c>
      <c r="E865" s="74" t="s">
        <v>1</v>
      </c>
      <c r="F865" s="74" t="s">
        <v>1</v>
      </c>
      <c r="G865" s="13" t="s">
        <v>1</v>
      </c>
      <c r="H865" s="10" t="s">
        <v>463</v>
      </c>
      <c r="I865" s="11">
        <f>SUM(I854,I849,I842,I808)</f>
        <v>6570630</v>
      </c>
      <c r="J865" s="11">
        <f t="shared" si="2284"/>
        <v>11376916</v>
      </c>
      <c r="K865" s="11">
        <f t="shared" ref="K865" si="2438">SUM(K854,K849,K842,K808)</f>
        <v>3372916</v>
      </c>
      <c r="L865" s="11">
        <f t="shared" si="2287"/>
        <v>1404000</v>
      </c>
      <c r="M865" s="11">
        <f t="shared" ref="M865:Q865" si="2439">SUM(M854,M849,M842,M808)</f>
        <v>1304000</v>
      </c>
      <c r="N865" s="11">
        <f t="shared" si="2439"/>
        <v>0</v>
      </c>
      <c r="O865" s="11">
        <f t="shared" si="2439"/>
        <v>100000</v>
      </c>
      <c r="P865" s="11">
        <f t="shared" si="2439"/>
        <v>0</v>
      </c>
      <c r="Q865" s="11">
        <f t="shared" si="2439"/>
        <v>6600000</v>
      </c>
      <c r="R865" s="11">
        <f t="shared" ref="R865:AG865" si="2440">SUM(R854,R849,R842,R808)</f>
        <v>1304000</v>
      </c>
      <c r="S865" s="11">
        <f t="shared" si="2440"/>
        <v>0</v>
      </c>
      <c r="T865" s="11">
        <f t="shared" si="2440"/>
        <v>0</v>
      </c>
      <c r="U865" s="11">
        <f t="shared" si="2440"/>
        <v>0</v>
      </c>
      <c r="V865" s="11">
        <f t="shared" si="2440"/>
        <v>0</v>
      </c>
      <c r="W865" s="11">
        <f t="shared" si="2440"/>
        <v>0</v>
      </c>
      <c r="X865" s="11">
        <f t="shared" si="2440"/>
        <v>1304000</v>
      </c>
      <c r="Y865" s="11">
        <f t="shared" si="2440"/>
        <v>52000</v>
      </c>
      <c r="Z865" s="11">
        <f t="shared" si="2440"/>
        <v>0</v>
      </c>
      <c r="AA865" s="11">
        <f t="shared" si="2440"/>
        <v>83000</v>
      </c>
      <c r="AB865" s="11">
        <f t="shared" si="2440"/>
        <v>0</v>
      </c>
      <c r="AC865" s="11">
        <f t="shared" si="2440"/>
        <v>161700</v>
      </c>
      <c r="AD865" s="11">
        <f t="shared" si="2440"/>
        <v>27000</v>
      </c>
      <c r="AE865" s="11">
        <f t="shared" si="2440"/>
        <v>0</v>
      </c>
      <c r="AF865" s="11">
        <f t="shared" si="2440"/>
        <v>100500</v>
      </c>
      <c r="AG865" s="11">
        <f t="shared" si="2440"/>
        <v>52761</v>
      </c>
      <c r="AH865" s="11">
        <v>476961</v>
      </c>
      <c r="AI865" s="11">
        <v>827039</v>
      </c>
      <c r="AJ865" s="11">
        <f t="shared" ref="AJ865:AY865" si="2441">SUM(AJ854,AJ849,AJ842,AJ808)</f>
        <v>0</v>
      </c>
      <c r="AK865" s="11">
        <f t="shared" si="2441"/>
        <v>0</v>
      </c>
      <c r="AL865" s="11">
        <f t="shared" si="2441"/>
        <v>0</v>
      </c>
      <c r="AM865" s="11">
        <f t="shared" si="2441"/>
        <v>0</v>
      </c>
      <c r="AN865" s="11">
        <f t="shared" si="2441"/>
        <v>0</v>
      </c>
      <c r="AO865" s="11">
        <f t="shared" si="2441"/>
        <v>0</v>
      </c>
      <c r="AP865" s="11">
        <f t="shared" si="2441"/>
        <v>0</v>
      </c>
      <c r="AQ865" s="11">
        <f t="shared" si="2441"/>
        <v>0</v>
      </c>
      <c r="AR865" s="11">
        <f t="shared" si="2441"/>
        <v>0</v>
      </c>
      <c r="AS865" s="11">
        <f t="shared" si="2441"/>
        <v>0</v>
      </c>
      <c r="AT865" s="11">
        <f t="shared" si="2441"/>
        <v>0</v>
      </c>
      <c r="AU865" s="11">
        <f t="shared" si="2441"/>
        <v>0</v>
      </c>
      <c r="AV865" s="11">
        <f t="shared" si="2441"/>
        <v>0</v>
      </c>
      <c r="AW865" s="11">
        <f t="shared" si="2441"/>
        <v>0</v>
      </c>
      <c r="AX865" s="11">
        <f t="shared" si="2441"/>
        <v>0</v>
      </c>
      <c r="AY865" s="11">
        <f t="shared" si="2441"/>
        <v>0</v>
      </c>
      <c r="AZ865" s="11">
        <v>0</v>
      </c>
      <c r="BA865" s="11">
        <v>0</v>
      </c>
      <c r="BB865" s="11">
        <f t="shared" ref="BB865:BQ865" si="2442">SUM(BB854,BB849,BB842,BB808)</f>
        <v>100000</v>
      </c>
      <c r="BC865" s="11">
        <f t="shared" si="2442"/>
        <v>160175</v>
      </c>
      <c r="BD865" s="11">
        <f t="shared" si="2442"/>
        <v>0</v>
      </c>
      <c r="BE865" s="11">
        <f t="shared" si="2442"/>
        <v>27000</v>
      </c>
      <c r="BF865" s="11">
        <f t="shared" si="2442"/>
        <v>0</v>
      </c>
      <c r="BG865" s="11">
        <f t="shared" si="2442"/>
        <v>0</v>
      </c>
      <c r="BH865" s="11">
        <f t="shared" si="2442"/>
        <v>287175</v>
      </c>
      <c r="BI865" s="11">
        <f t="shared" si="2442"/>
        <v>0</v>
      </c>
      <c r="BJ865" s="11">
        <f t="shared" si="2442"/>
        <v>0</v>
      </c>
      <c r="BK865" s="11">
        <f t="shared" si="2442"/>
        <v>160175</v>
      </c>
      <c r="BL865" s="11">
        <f t="shared" si="2442"/>
        <v>0</v>
      </c>
      <c r="BM865" s="11">
        <f t="shared" si="2442"/>
        <v>0</v>
      </c>
      <c r="BN865" s="11">
        <f t="shared" si="2442"/>
        <v>0</v>
      </c>
      <c r="BO865" s="11">
        <f t="shared" si="2442"/>
        <v>0</v>
      </c>
      <c r="BP865" s="11">
        <f t="shared" si="2442"/>
        <v>51999</v>
      </c>
      <c r="BQ865" s="11">
        <f t="shared" si="2442"/>
        <v>0</v>
      </c>
      <c r="BR865" s="11">
        <v>212174</v>
      </c>
      <c r="BS865" s="11">
        <v>75001</v>
      </c>
      <c r="BT865" s="11">
        <f t="shared" ref="BT865:BZ865" si="2443">SUM(BT854,BT849,BT842,BT808)</f>
        <v>12425033</v>
      </c>
      <c r="BU865" s="11">
        <f t="shared" si="2443"/>
        <v>3720914</v>
      </c>
      <c r="BV865" s="11">
        <f t="shared" si="2443"/>
        <v>2193336</v>
      </c>
      <c r="BW865" s="11">
        <f t="shared" si="2443"/>
        <v>816751</v>
      </c>
      <c r="BX865" s="11">
        <f t="shared" si="2443"/>
        <v>288028</v>
      </c>
      <c r="BY865" s="11">
        <f t="shared" si="2443"/>
        <v>265700</v>
      </c>
      <c r="BZ865" s="11">
        <f t="shared" si="2443"/>
        <v>263023</v>
      </c>
      <c r="CA865" s="11">
        <f t="shared" si="2285"/>
        <v>3010087</v>
      </c>
      <c r="CB865" s="123">
        <f t="shared" si="2296"/>
        <v>80.896441035724024</v>
      </c>
    </row>
    <row r="866" spans="1:80" ht="15.75" thickBot="1" x14ac:dyDescent="0.3">
      <c r="A866" s="13" t="s">
        <v>1</v>
      </c>
      <c r="B866" s="13" t="s">
        <v>1</v>
      </c>
      <c r="C866" s="13" t="s">
        <v>1</v>
      </c>
      <c r="D866" s="74" t="s">
        <v>1</v>
      </c>
      <c r="E866" s="74" t="s">
        <v>1</v>
      </c>
      <c r="F866" s="74" t="s">
        <v>1</v>
      </c>
      <c r="G866" s="13" t="s">
        <v>1</v>
      </c>
      <c r="H866" s="2" t="s">
        <v>83</v>
      </c>
      <c r="I866" s="12">
        <v>85</v>
      </c>
      <c r="J866" s="12">
        <f t="shared" si="2284"/>
        <v>85</v>
      </c>
      <c r="K866" s="12">
        <v>85</v>
      </c>
      <c r="L866" s="13"/>
      <c r="M866" s="13" t="s">
        <v>1</v>
      </c>
      <c r="N866" s="13" t="s">
        <v>1</v>
      </c>
      <c r="O866" s="13" t="s">
        <v>1</v>
      </c>
      <c r="P866" s="27"/>
      <c r="Q866" s="13" t="s">
        <v>1</v>
      </c>
      <c r="R866" s="13" t="s">
        <v>1</v>
      </c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>
        <v>0</v>
      </c>
      <c r="AI866" s="13">
        <v>0</v>
      </c>
      <c r="AJ866" s="13" t="s">
        <v>1</v>
      </c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>
        <v>0</v>
      </c>
      <c r="BA866" s="13">
        <v>0</v>
      </c>
      <c r="BB866" s="13" t="s">
        <v>1</v>
      </c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>
        <v>0</v>
      </c>
      <c r="BS866" s="13">
        <v>0</v>
      </c>
      <c r="BT866" s="12">
        <v>90</v>
      </c>
      <c r="BU866" s="12">
        <v>90</v>
      </c>
      <c r="BV866" s="12"/>
      <c r="BW866" s="12">
        <f t="shared" si="2376"/>
        <v>0</v>
      </c>
      <c r="BX866" s="12"/>
      <c r="BY866" s="12"/>
      <c r="BZ866" s="12"/>
      <c r="CA866" s="12">
        <f t="shared" si="2285"/>
        <v>0</v>
      </c>
      <c r="CB866" s="124"/>
    </row>
    <row r="867" spans="1:80" ht="69.75" customHeight="1" thickBot="1" x14ac:dyDescent="0.3">
      <c r="A867" s="133" t="s">
        <v>1</v>
      </c>
      <c r="B867" s="133" t="s">
        <v>1</v>
      </c>
      <c r="C867" s="133" t="s">
        <v>1</v>
      </c>
      <c r="D867" s="135" t="s">
        <v>1</v>
      </c>
      <c r="E867" s="135" t="s">
        <v>1</v>
      </c>
      <c r="F867" s="135" t="s">
        <v>1</v>
      </c>
      <c r="G867" s="137" t="s">
        <v>1</v>
      </c>
      <c r="H867" s="5" t="s">
        <v>84</v>
      </c>
      <c r="I867" s="5" t="s">
        <v>11</v>
      </c>
      <c r="J867" s="5" t="s">
        <v>1809</v>
      </c>
      <c r="K867" s="5" t="s">
        <v>12</v>
      </c>
      <c r="L867" s="5" t="s">
        <v>13</v>
      </c>
      <c r="M867" s="5" t="s">
        <v>14</v>
      </c>
      <c r="N867" s="5" t="s">
        <v>15</v>
      </c>
      <c r="O867" s="5" t="s">
        <v>16</v>
      </c>
      <c r="P867" s="5" t="s">
        <v>17</v>
      </c>
      <c r="Q867" s="5" t="s">
        <v>18</v>
      </c>
      <c r="R867" s="71" t="s">
        <v>14</v>
      </c>
      <c r="S867" s="71" t="s">
        <v>1843</v>
      </c>
      <c r="T867" s="71" t="s">
        <v>1797</v>
      </c>
      <c r="U867" s="71" t="s">
        <v>1832</v>
      </c>
      <c r="V867" s="71" t="s">
        <v>1833</v>
      </c>
      <c r="W867" s="71" t="s">
        <v>1834</v>
      </c>
      <c r="X867" s="71" t="s">
        <v>1847</v>
      </c>
      <c r="Y867" s="71" t="s">
        <v>1844</v>
      </c>
      <c r="Z867" s="71" t="s">
        <v>1835</v>
      </c>
      <c r="AA867" s="71" t="s">
        <v>1836</v>
      </c>
      <c r="AB867" s="71" t="s">
        <v>1837</v>
      </c>
      <c r="AC867" s="71" t="s">
        <v>1838</v>
      </c>
      <c r="AD867" s="71" t="s">
        <v>1839</v>
      </c>
      <c r="AE867" s="71" t="s">
        <v>1840</v>
      </c>
      <c r="AF867" s="71" t="s">
        <v>1845</v>
      </c>
      <c r="AG867" s="71" t="s">
        <v>1846</v>
      </c>
      <c r="AH867" s="71" t="s">
        <v>1841</v>
      </c>
      <c r="AI867" s="71" t="s">
        <v>1842</v>
      </c>
      <c r="AJ867" s="72" t="s">
        <v>15</v>
      </c>
      <c r="AK867" s="72" t="s">
        <v>1843</v>
      </c>
      <c r="AL867" s="72" t="s">
        <v>1797</v>
      </c>
      <c r="AM867" s="72" t="s">
        <v>1832</v>
      </c>
      <c r="AN867" s="72" t="s">
        <v>1833</v>
      </c>
      <c r="AO867" s="72" t="s">
        <v>1834</v>
      </c>
      <c r="AP867" s="72" t="s">
        <v>1848</v>
      </c>
      <c r="AQ867" s="72" t="s">
        <v>1844</v>
      </c>
      <c r="AR867" s="72" t="s">
        <v>1835</v>
      </c>
      <c r="AS867" s="72" t="s">
        <v>1836</v>
      </c>
      <c r="AT867" s="72" t="s">
        <v>1837</v>
      </c>
      <c r="AU867" s="72" t="s">
        <v>1838</v>
      </c>
      <c r="AV867" s="72" t="s">
        <v>1839</v>
      </c>
      <c r="AW867" s="72" t="s">
        <v>1840</v>
      </c>
      <c r="AX867" s="72" t="s">
        <v>1845</v>
      </c>
      <c r="AY867" s="72" t="s">
        <v>1846</v>
      </c>
      <c r="AZ867" s="72" t="s">
        <v>1841</v>
      </c>
      <c r="BA867" s="72" t="s">
        <v>1842</v>
      </c>
      <c r="BB867" s="73" t="s">
        <v>16</v>
      </c>
      <c r="BC867" s="73" t="s">
        <v>1843</v>
      </c>
      <c r="BD867" s="73" t="s">
        <v>1797</v>
      </c>
      <c r="BE867" s="73" t="s">
        <v>1832</v>
      </c>
      <c r="BF867" s="73" t="s">
        <v>1833</v>
      </c>
      <c r="BG867" s="73" t="s">
        <v>1834</v>
      </c>
      <c r="BH867" s="73" t="s">
        <v>1849</v>
      </c>
      <c r="BI867" s="73" t="s">
        <v>1844</v>
      </c>
      <c r="BJ867" s="73" t="s">
        <v>1835</v>
      </c>
      <c r="BK867" s="73" t="s">
        <v>1836</v>
      </c>
      <c r="BL867" s="73" t="s">
        <v>1837</v>
      </c>
      <c r="BM867" s="73" t="s">
        <v>1838</v>
      </c>
      <c r="BN867" s="73" t="s">
        <v>1839</v>
      </c>
      <c r="BO867" s="73" t="s">
        <v>1840</v>
      </c>
      <c r="BP867" s="73" t="s">
        <v>1845</v>
      </c>
      <c r="BQ867" s="73" t="s">
        <v>1846</v>
      </c>
      <c r="BR867" s="73" t="s">
        <v>1841</v>
      </c>
      <c r="BS867" s="73" t="s">
        <v>1842</v>
      </c>
      <c r="BT867" s="5" t="s">
        <v>1911</v>
      </c>
      <c r="BU867" s="5" t="s">
        <v>1942</v>
      </c>
      <c r="BV867" s="5" t="s">
        <v>1943</v>
      </c>
      <c r="BW867" s="5" t="s">
        <v>1944</v>
      </c>
      <c r="BX867" s="5" t="s">
        <v>1945</v>
      </c>
      <c r="BY867" s="5" t="s">
        <v>1946</v>
      </c>
      <c r="BZ867" s="5" t="s">
        <v>1947</v>
      </c>
      <c r="CA867" s="5" t="s">
        <v>1948</v>
      </c>
      <c r="CB867" s="120" t="s">
        <v>1916</v>
      </c>
    </row>
    <row r="868" spans="1:80" x14ac:dyDescent="0.25">
      <c r="A868" s="134"/>
      <c r="B868" s="134"/>
      <c r="C868" s="134"/>
      <c r="D868" s="136"/>
      <c r="E868" s="136"/>
      <c r="F868" s="136"/>
      <c r="G868" s="138"/>
      <c r="H868" s="15" t="s">
        <v>1</v>
      </c>
      <c r="I868" s="9" t="s">
        <v>19</v>
      </c>
      <c r="J868" s="9">
        <v>1</v>
      </c>
      <c r="K868" s="9" t="s">
        <v>20</v>
      </c>
      <c r="L868" s="9" t="s">
        <v>21</v>
      </c>
      <c r="M868" s="9" t="s">
        <v>22</v>
      </c>
      <c r="N868" s="9" t="s">
        <v>23</v>
      </c>
      <c r="O868" s="9" t="s">
        <v>24</v>
      </c>
      <c r="P868" s="9" t="s">
        <v>25</v>
      </c>
      <c r="Q868" s="9" t="s">
        <v>26</v>
      </c>
      <c r="R868" s="9">
        <v>1</v>
      </c>
      <c r="S868" s="9">
        <v>2</v>
      </c>
      <c r="T868" s="9">
        <v>3</v>
      </c>
      <c r="U868" s="9">
        <v>4</v>
      </c>
      <c r="V868" s="9">
        <v>5</v>
      </c>
      <c r="W868" s="9">
        <v>6</v>
      </c>
      <c r="X868" s="9">
        <v>7</v>
      </c>
      <c r="Y868" s="9">
        <v>8</v>
      </c>
      <c r="Z868" s="9">
        <v>9</v>
      </c>
      <c r="AA868" s="9">
        <v>10</v>
      </c>
      <c r="AB868" s="9">
        <v>11</v>
      </c>
      <c r="AC868" s="9">
        <v>12</v>
      </c>
      <c r="AD868" s="9">
        <v>13</v>
      </c>
      <c r="AE868" s="9">
        <v>14</v>
      </c>
      <c r="AF868" s="9">
        <v>15</v>
      </c>
      <c r="AG868" s="9">
        <v>16</v>
      </c>
      <c r="AH868" s="9">
        <v>20</v>
      </c>
      <c r="AI868" s="9">
        <v>21</v>
      </c>
      <c r="AJ868" s="9">
        <v>1</v>
      </c>
      <c r="AK868" s="9">
        <v>2</v>
      </c>
      <c r="AL868" s="9">
        <v>3</v>
      </c>
      <c r="AM868" s="9">
        <v>4</v>
      </c>
      <c r="AN868" s="9">
        <v>5</v>
      </c>
      <c r="AO868" s="9">
        <v>6</v>
      </c>
      <c r="AP868" s="9">
        <v>7</v>
      </c>
      <c r="AQ868" s="9">
        <v>8</v>
      </c>
      <c r="AR868" s="9">
        <v>9</v>
      </c>
      <c r="AS868" s="9">
        <v>10</v>
      </c>
      <c r="AT868" s="9">
        <v>11</v>
      </c>
      <c r="AU868" s="9">
        <v>12</v>
      </c>
      <c r="AV868" s="9">
        <v>13</v>
      </c>
      <c r="AW868" s="9">
        <v>14</v>
      </c>
      <c r="AX868" s="9">
        <v>15</v>
      </c>
      <c r="AY868" s="9">
        <v>16</v>
      </c>
      <c r="AZ868" s="9">
        <v>20</v>
      </c>
      <c r="BA868" s="9">
        <v>21</v>
      </c>
      <c r="BB868" s="9">
        <v>1</v>
      </c>
      <c r="BC868" s="9">
        <v>2</v>
      </c>
      <c r="BD868" s="9">
        <v>3</v>
      </c>
      <c r="BE868" s="9">
        <v>4</v>
      </c>
      <c r="BF868" s="9">
        <v>5</v>
      </c>
      <c r="BG868" s="9">
        <v>6</v>
      </c>
      <c r="BH868" s="9">
        <v>7</v>
      </c>
      <c r="BI868" s="9">
        <v>8</v>
      </c>
      <c r="BJ868" s="9">
        <v>9</v>
      </c>
      <c r="BK868" s="9">
        <v>10</v>
      </c>
      <c r="BL868" s="9">
        <v>11</v>
      </c>
      <c r="BM868" s="9">
        <v>12</v>
      </c>
      <c r="BN868" s="9">
        <v>13</v>
      </c>
      <c r="BO868" s="9">
        <v>14</v>
      </c>
      <c r="BP868" s="9">
        <v>15</v>
      </c>
      <c r="BQ868" s="9">
        <v>16</v>
      </c>
      <c r="BR868" s="9">
        <v>20</v>
      </c>
      <c r="BS868" s="9">
        <v>21</v>
      </c>
      <c r="BT868" s="9">
        <v>1</v>
      </c>
      <c r="BU868" s="9">
        <v>2</v>
      </c>
      <c r="BV868" s="9">
        <v>3</v>
      </c>
      <c r="BW868" s="9" t="s">
        <v>1798</v>
      </c>
      <c r="BX868" s="9">
        <v>5</v>
      </c>
      <c r="BY868" s="9">
        <v>6</v>
      </c>
      <c r="BZ868" s="9">
        <v>7</v>
      </c>
      <c r="CA868" s="9" t="s">
        <v>1917</v>
      </c>
      <c r="CB868" s="121">
        <v>9</v>
      </c>
    </row>
    <row r="869" spans="1:80" x14ac:dyDescent="0.25">
      <c r="A869" s="134"/>
      <c r="B869" s="134"/>
      <c r="C869" s="134"/>
      <c r="D869" s="136"/>
      <c r="E869" s="136"/>
      <c r="F869" s="136"/>
      <c r="G869" s="138"/>
      <c r="H869" s="16" t="s">
        <v>159</v>
      </c>
      <c r="I869" s="17">
        <f>SUM(I865)</f>
        <v>6570630</v>
      </c>
      <c r="J869" s="17">
        <f t="shared" ref="J869:J870" si="2444">SUM(K869,L869,P869,Q869)</f>
        <v>11376916</v>
      </c>
      <c r="K869" s="17">
        <f t="shared" ref="K869" si="2445">SUM(K865)</f>
        <v>3372916</v>
      </c>
      <c r="L869" s="17">
        <f t="shared" ref="L869:L870" si="2446">SUM(M869:O869)</f>
        <v>1404000</v>
      </c>
      <c r="M869" s="17">
        <f t="shared" ref="M869:Q869" si="2447">SUM(M865)</f>
        <v>1304000</v>
      </c>
      <c r="N869" s="17">
        <f t="shared" si="2447"/>
        <v>0</v>
      </c>
      <c r="O869" s="17">
        <f t="shared" si="2447"/>
        <v>100000</v>
      </c>
      <c r="P869" s="17">
        <f t="shared" si="2447"/>
        <v>0</v>
      </c>
      <c r="Q869" s="17">
        <f t="shared" si="2447"/>
        <v>6600000</v>
      </c>
      <c r="R869" s="17">
        <f t="shared" ref="R869:AG869" si="2448">SUM(R865)</f>
        <v>1304000</v>
      </c>
      <c r="S869" s="17">
        <f t="shared" si="2448"/>
        <v>0</v>
      </c>
      <c r="T869" s="17">
        <f t="shared" si="2448"/>
        <v>0</v>
      </c>
      <c r="U869" s="17">
        <f t="shared" si="2448"/>
        <v>0</v>
      </c>
      <c r="V869" s="17">
        <f t="shared" si="2448"/>
        <v>0</v>
      </c>
      <c r="W869" s="17">
        <f t="shared" si="2448"/>
        <v>0</v>
      </c>
      <c r="X869" s="17">
        <f t="shared" ref="X869" si="2449">SUM(X865)</f>
        <v>1304000</v>
      </c>
      <c r="Y869" s="17">
        <f t="shared" si="2448"/>
        <v>52000</v>
      </c>
      <c r="Z869" s="17">
        <f t="shared" si="2448"/>
        <v>0</v>
      </c>
      <c r="AA869" s="17">
        <f t="shared" si="2448"/>
        <v>83000</v>
      </c>
      <c r="AB869" s="17">
        <f t="shared" si="2448"/>
        <v>0</v>
      </c>
      <c r="AC869" s="17">
        <f t="shared" si="2448"/>
        <v>161700</v>
      </c>
      <c r="AD869" s="17">
        <f t="shared" si="2448"/>
        <v>27000</v>
      </c>
      <c r="AE869" s="17">
        <f t="shared" si="2448"/>
        <v>0</v>
      </c>
      <c r="AF869" s="17">
        <f t="shared" si="2448"/>
        <v>100500</v>
      </c>
      <c r="AG869" s="17">
        <f t="shared" si="2448"/>
        <v>52761</v>
      </c>
      <c r="AH869" s="17">
        <v>476961</v>
      </c>
      <c r="AI869" s="17">
        <v>827039</v>
      </c>
      <c r="AJ869" s="17">
        <f t="shared" ref="AJ869:AY869" si="2450">SUM(AJ865)</f>
        <v>0</v>
      </c>
      <c r="AK869" s="17">
        <f t="shared" si="2450"/>
        <v>0</v>
      </c>
      <c r="AL869" s="17">
        <f t="shared" si="2450"/>
        <v>0</v>
      </c>
      <c r="AM869" s="17">
        <f t="shared" si="2450"/>
        <v>0</v>
      </c>
      <c r="AN869" s="17">
        <f t="shared" si="2450"/>
        <v>0</v>
      </c>
      <c r="AO869" s="17">
        <f t="shared" si="2450"/>
        <v>0</v>
      </c>
      <c r="AP869" s="17">
        <f t="shared" ref="AP869" si="2451">SUM(AP865)</f>
        <v>0</v>
      </c>
      <c r="AQ869" s="17">
        <f t="shared" si="2450"/>
        <v>0</v>
      </c>
      <c r="AR869" s="17">
        <f t="shared" si="2450"/>
        <v>0</v>
      </c>
      <c r="AS869" s="17">
        <f t="shared" si="2450"/>
        <v>0</v>
      </c>
      <c r="AT869" s="17">
        <f t="shared" si="2450"/>
        <v>0</v>
      </c>
      <c r="AU869" s="17">
        <f t="shared" si="2450"/>
        <v>0</v>
      </c>
      <c r="AV869" s="17">
        <f t="shared" si="2450"/>
        <v>0</v>
      </c>
      <c r="AW869" s="17">
        <f t="shared" si="2450"/>
        <v>0</v>
      </c>
      <c r="AX869" s="17">
        <f t="shared" si="2450"/>
        <v>0</v>
      </c>
      <c r="AY869" s="17">
        <f t="shared" si="2450"/>
        <v>0</v>
      </c>
      <c r="AZ869" s="17">
        <v>0</v>
      </c>
      <c r="BA869" s="17">
        <v>0</v>
      </c>
      <c r="BB869" s="17">
        <f t="shared" ref="BB869:BQ869" si="2452">SUM(BB865)</f>
        <v>100000</v>
      </c>
      <c r="BC869" s="17">
        <f t="shared" si="2452"/>
        <v>160175</v>
      </c>
      <c r="BD869" s="17">
        <f t="shared" si="2452"/>
        <v>0</v>
      </c>
      <c r="BE869" s="17">
        <f t="shared" si="2452"/>
        <v>27000</v>
      </c>
      <c r="BF869" s="17">
        <f t="shared" si="2452"/>
        <v>0</v>
      </c>
      <c r="BG869" s="17">
        <f t="shared" si="2452"/>
        <v>0</v>
      </c>
      <c r="BH869" s="17">
        <f t="shared" ref="BH869" si="2453">SUM(BH865)</f>
        <v>287175</v>
      </c>
      <c r="BI869" s="17">
        <f t="shared" si="2452"/>
        <v>0</v>
      </c>
      <c r="BJ869" s="17">
        <f t="shared" si="2452"/>
        <v>0</v>
      </c>
      <c r="BK869" s="17">
        <f t="shared" si="2452"/>
        <v>160175</v>
      </c>
      <c r="BL869" s="17">
        <f t="shared" si="2452"/>
        <v>0</v>
      </c>
      <c r="BM869" s="17">
        <f t="shared" si="2452"/>
        <v>0</v>
      </c>
      <c r="BN869" s="17">
        <f t="shared" si="2452"/>
        <v>0</v>
      </c>
      <c r="BO869" s="17">
        <f t="shared" si="2452"/>
        <v>0</v>
      </c>
      <c r="BP869" s="17">
        <f t="shared" si="2452"/>
        <v>51999</v>
      </c>
      <c r="BQ869" s="17">
        <f t="shared" si="2452"/>
        <v>0</v>
      </c>
      <c r="BR869" s="17">
        <v>212174</v>
      </c>
      <c r="BS869" s="17">
        <v>75001</v>
      </c>
      <c r="BT869" s="17">
        <f t="shared" ref="BT869:BW869" si="2454">SUM(BT865)</f>
        <v>12425033</v>
      </c>
      <c r="BU869" s="17">
        <f t="shared" ref="BU869:BV869" si="2455">SUM(BU865)</f>
        <v>3720914</v>
      </c>
      <c r="BV869" s="17">
        <f t="shared" si="2455"/>
        <v>2193336</v>
      </c>
      <c r="BW869" s="17">
        <f t="shared" si="2454"/>
        <v>816751</v>
      </c>
      <c r="BX869" s="17">
        <f t="shared" ref="BX869:BZ869" si="2456">SUM(BX865)</f>
        <v>288028</v>
      </c>
      <c r="BY869" s="17">
        <f t="shared" si="2456"/>
        <v>265700</v>
      </c>
      <c r="BZ869" s="17">
        <f t="shared" si="2456"/>
        <v>263023</v>
      </c>
      <c r="CA869" s="17">
        <f t="shared" ref="CA869:CA879" si="2457">BV869+BW869</f>
        <v>3010087</v>
      </c>
      <c r="CB869" s="125">
        <f>IF(BU869=0,"-",CA869/BU869*100)</f>
        <v>80.896441035724024</v>
      </c>
    </row>
    <row r="870" spans="1:80" x14ac:dyDescent="0.25">
      <c r="A870" s="134"/>
      <c r="B870" s="134"/>
      <c r="C870" s="134"/>
      <c r="D870" s="136"/>
      <c r="E870" s="136"/>
      <c r="F870" s="136"/>
      <c r="G870" s="138"/>
      <c r="H870" s="18" t="s">
        <v>86</v>
      </c>
      <c r="I870" s="17">
        <f>SUM(I869)</f>
        <v>6570630</v>
      </c>
      <c r="J870" s="17">
        <f t="shared" si="2444"/>
        <v>11376916</v>
      </c>
      <c r="K870" s="17">
        <f t="shared" ref="K870" si="2458">SUM(K869)</f>
        <v>3372916</v>
      </c>
      <c r="L870" s="17">
        <f t="shared" si="2446"/>
        <v>1404000</v>
      </c>
      <c r="M870" s="17">
        <f t="shared" ref="M870:Q870" si="2459">SUM(M869)</f>
        <v>1304000</v>
      </c>
      <c r="N870" s="17">
        <f t="shared" si="2459"/>
        <v>0</v>
      </c>
      <c r="O870" s="17">
        <f t="shared" si="2459"/>
        <v>100000</v>
      </c>
      <c r="P870" s="17">
        <f t="shared" si="2459"/>
        <v>0</v>
      </c>
      <c r="Q870" s="17">
        <f t="shared" si="2459"/>
        <v>6600000</v>
      </c>
      <c r="R870" s="17">
        <f t="shared" ref="R870:AG870" si="2460">SUM(R869)</f>
        <v>1304000</v>
      </c>
      <c r="S870" s="17">
        <f t="shared" si="2460"/>
        <v>0</v>
      </c>
      <c r="T870" s="17">
        <f t="shared" si="2460"/>
        <v>0</v>
      </c>
      <c r="U870" s="17">
        <f t="shared" si="2460"/>
        <v>0</v>
      </c>
      <c r="V870" s="17">
        <f t="shared" si="2460"/>
        <v>0</v>
      </c>
      <c r="W870" s="17">
        <f t="shared" si="2460"/>
        <v>0</v>
      </c>
      <c r="X870" s="17">
        <f t="shared" ref="X870" si="2461">SUM(X869)</f>
        <v>1304000</v>
      </c>
      <c r="Y870" s="17">
        <f t="shared" si="2460"/>
        <v>52000</v>
      </c>
      <c r="Z870" s="17">
        <f t="shared" si="2460"/>
        <v>0</v>
      </c>
      <c r="AA870" s="17">
        <f t="shared" si="2460"/>
        <v>83000</v>
      </c>
      <c r="AB870" s="17">
        <f t="shared" si="2460"/>
        <v>0</v>
      </c>
      <c r="AC870" s="17">
        <f t="shared" si="2460"/>
        <v>161700</v>
      </c>
      <c r="AD870" s="17">
        <f t="shared" si="2460"/>
        <v>27000</v>
      </c>
      <c r="AE870" s="17">
        <f t="shared" si="2460"/>
        <v>0</v>
      </c>
      <c r="AF870" s="17">
        <f t="shared" si="2460"/>
        <v>100500</v>
      </c>
      <c r="AG870" s="17">
        <f t="shared" si="2460"/>
        <v>52761</v>
      </c>
      <c r="AH870" s="17">
        <v>476961</v>
      </c>
      <c r="AI870" s="17">
        <v>827039</v>
      </c>
      <c r="AJ870" s="17">
        <f t="shared" ref="AJ870:AY870" si="2462">SUM(AJ869)</f>
        <v>0</v>
      </c>
      <c r="AK870" s="17">
        <f t="shared" si="2462"/>
        <v>0</v>
      </c>
      <c r="AL870" s="17">
        <f t="shared" si="2462"/>
        <v>0</v>
      </c>
      <c r="AM870" s="17">
        <f t="shared" si="2462"/>
        <v>0</v>
      </c>
      <c r="AN870" s="17">
        <f t="shared" si="2462"/>
        <v>0</v>
      </c>
      <c r="AO870" s="17">
        <f t="shared" si="2462"/>
        <v>0</v>
      </c>
      <c r="AP870" s="17">
        <f t="shared" ref="AP870" si="2463">SUM(AP869)</f>
        <v>0</v>
      </c>
      <c r="AQ870" s="17">
        <f t="shared" si="2462"/>
        <v>0</v>
      </c>
      <c r="AR870" s="17">
        <f t="shared" si="2462"/>
        <v>0</v>
      </c>
      <c r="AS870" s="17">
        <f t="shared" si="2462"/>
        <v>0</v>
      </c>
      <c r="AT870" s="17">
        <f t="shared" si="2462"/>
        <v>0</v>
      </c>
      <c r="AU870" s="17">
        <f t="shared" si="2462"/>
        <v>0</v>
      </c>
      <c r="AV870" s="17">
        <f t="shared" si="2462"/>
        <v>0</v>
      </c>
      <c r="AW870" s="17">
        <f t="shared" si="2462"/>
        <v>0</v>
      </c>
      <c r="AX870" s="17">
        <f t="shared" si="2462"/>
        <v>0</v>
      </c>
      <c r="AY870" s="17">
        <f t="shared" si="2462"/>
        <v>0</v>
      </c>
      <c r="AZ870" s="17">
        <v>0</v>
      </c>
      <c r="BA870" s="17">
        <v>0</v>
      </c>
      <c r="BB870" s="17">
        <f t="shared" ref="BB870:BQ870" si="2464">SUM(BB869)</f>
        <v>100000</v>
      </c>
      <c r="BC870" s="17">
        <f t="shared" si="2464"/>
        <v>160175</v>
      </c>
      <c r="BD870" s="17">
        <f t="shared" si="2464"/>
        <v>0</v>
      </c>
      <c r="BE870" s="17">
        <f t="shared" si="2464"/>
        <v>27000</v>
      </c>
      <c r="BF870" s="17">
        <f t="shared" si="2464"/>
        <v>0</v>
      </c>
      <c r="BG870" s="17">
        <f t="shared" si="2464"/>
        <v>0</v>
      </c>
      <c r="BH870" s="17">
        <f t="shared" ref="BH870" si="2465">SUM(BH869)</f>
        <v>287175</v>
      </c>
      <c r="BI870" s="17">
        <f t="shared" si="2464"/>
        <v>0</v>
      </c>
      <c r="BJ870" s="17">
        <f t="shared" si="2464"/>
        <v>0</v>
      </c>
      <c r="BK870" s="17">
        <f t="shared" si="2464"/>
        <v>160175</v>
      </c>
      <c r="BL870" s="17">
        <f t="shared" si="2464"/>
        <v>0</v>
      </c>
      <c r="BM870" s="17">
        <f t="shared" si="2464"/>
        <v>0</v>
      </c>
      <c r="BN870" s="17">
        <f t="shared" si="2464"/>
        <v>0</v>
      </c>
      <c r="BO870" s="17">
        <f t="shared" si="2464"/>
        <v>0</v>
      </c>
      <c r="BP870" s="17">
        <f t="shared" si="2464"/>
        <v>51999</v>
      </c>
      <c r="BQ870" s="17">
        <f t="shared" si="2464"/>
        <v>0</v>
      </c>
      <c r="BR870" s="17">
        <v>212174</v>
      </c>
      <c r="BS870" s="17">
        <v>75001</v>
      </c>
      <c r="BT870" s="17">
        <f t="shared" ref="BT870:BW870" si="2466">SUM(BT869)</f>
        <v>12425033</v>
      </c>
      <c r="BU870" s="17">
        <f t="shared" ref="BU870:BV870" si="2467">SUM(BU869)</f>
        <v>3720914</v>
      </c>
      <c r="BV870" s="17">
        <f t="shared" si="2467"/>
        <v>2193336</v>
      </c>
      <c r="BW870" s="17">
        <f t="shared" si="2466"/>
        <v>816751</v>
      </c>
      <c r="BX870" s="17">
        <f t="shared" ref="BX870" si="2468">SUM(BX869)</f>
        <v>288028</v>
      </c>
      <c r="BY870" s="17">
        <f t="shared" ref="BY870" si="2469">SUM(BY869)</f>
        <v>265700</v>
      </c>
      <c r="BZ870" s="17">
        <f t="shared" ref="BZ870" si="2470">SUM(BZ869)</f>
        <v>263023</v>
      </c>
      <c r="CA870" s="17">
        <f t="shared" si="2457"/>
        <v>3010087</v>
      </c>
      <c r="CB870" s="125">
        <f>IF(BU870=0,"-",CA870/BU870*100)</f>
        <v>80.896441035724024</v>
      </c>
    </row>
    <row r="871" spans="1:80" x14ac:dyDescent="0.25">
      <c r="A871" s="139"/>
      <c r="B871" s="139"/>
      <c r="C871" s="139"/>
      <c r="D871" s="140"/>
      <c r="E871" s="140"/>
      <c r="F871" s="140"/>
      <c r="G871" s="141"/>
      <c r="X871">
        <f t="shared" si="2382"/>
        <v>0</v>
      </c>
      <c r="AH871">
        <v>0</v>
      </c>
      <c r="AI871">
        <v>0</v>
      </c>
      <c r="AP871">
        <f t="shared" si="2383"/>
        <v>0</v>
      </c>
      <c r="AZ871">
        <v>0</v>
      </c>
      <c r="BA871">
        <v>0</v>
      </c>
      <c r="BH871">
        <f t="shared" si="2384"/>
        <v>0</v>
      </c>
      <c r="BR871">
        <v>0</v>
      </c>
      <c r="BS871">
        <v>0</v>
      </c>
      <c r="BU871">
        <v>0</v>
      </c>
      <c r="BV871">
        <v>0</v>
      </c>
      <c r="BW871">
        <f t="shared" si="2376"/>
        <v>0</v>
      </c>
      <c r="CA871">
        <f t="shared" si="2457"/>
        <v>0</v>
      </c>
      <c r="CB871" s="126" t="str">
        <f>IF(BU871=0,"-",CA871/BU871*100)</f>
        <v>-</v>
      </c>
    </row>
    <row r="872" spans="1:80" x14ac:dyDescent="0.25">
      <c r="A872" s="13" t="s">
        <v>1</v>
      </c>
      <c r="B872" s="13" t="s">
        <v>1</v>
      </c>
      <c r="C872" s="13" t="s">
        <v>1</v>
      </c>
      <c r="D872" s="74" t="s">
        <v>1</v>
      </c>
      <c r="E872" s="74" t="s">
        <v>1</v>
      </c>
      <c r="F872" s="74" t="s">
        <v>1</v>
      </c>
      <c r="G872" s="13" t="s">
        <v>1</v>
      </c>
      <c r="H872" s="19" t="s">
        <v>1</v>
      </c>
      <c r="I872" s="19" t="s">
        <v>1</v>
      </c>
      <c r="J872" s="19"/>
      <c r="K872" s="19" t="s">
        <v>1</v>
      </c>
      <c r="L872" s="19"/>
      <c r="M872" s="19" t="s">
        <v>1</v>
      </c>
      <c r="N872" s="19" t="s">
        <v>1</v>
      </c>
      <c r="O872" s="19" t="s">
        <v>1</v>
      </c>
      <c r="P872" s="28"/>
      <c r="Q872" s="19" t="s">
        <v>1</v>
      </c>
      <c r="R872" s="19" t="s">
        <v>1</v>
      </c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>
        <v>0</v>
      </c>
      <c r="AI872" s="19">
        <v>0</v>
      </c>
      <c r="AJ872" s="19" t="s">
        <v>1</v>
      </c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>
        <v>0</v>
      </c>
      <c r="BA872" s="19">
        <v>0</v>
      </c>
      <c r="BB872" s="19" t="s">
        <v>1</v>
      </c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>
        <v>0</v>
      </c>
      <c r="BS872" s="19">
        <v>0</v>
      </c>
      <c r="BT872" s="19"/>
      <c r="BU872" s="19"/>
      <c r="BV872" s="19"/>
      <c r="BW872" s="19">
        <f t="shared" si="2376"/>
        <v>0</v>
      </c>
      <c r="BX872" s="19"/>
      <c r="BY872" s="19"/>
      <c r="BZ872" s="19"/>
      <c r="CA872" s="19">
        <f t="shared" si="2457"/>
        <v>0</v>
      </c>
      <c r="CB872" s="127"/>
    </row>
    <row r="873" spans="1:80" x14ac:dyDescent="0.25">
      <c r="A873" s="13" t="s">
        <v>1</v>
      </c>
      <c r="B873" s="13" t="s">
        <v>1</v>
      </c>
      <c r="C873" s="13" t="s">
        <v>1</v>
      </c>
      <c r="D873" s="74" t="s">
        <v>1</v>
      </c>
      <c r="E873" s="74" t="s">
        <v>1</v>
      </c>
      <c r="F873" s="74" t="s">
        <v>1</v>
      </c>
      <c r="G873" s="13" t="s">
        <v>1</v>
      </c>
      <c r="H873" s="10" t="s">
        <v>464</v>
      </c>
      <c r="I873" s="11">
        <f>SUM(I865)</f>
        <v>6570630</v>
      </c>
      <c r="J873" s="11">
        <f t="shared" ref="J873:J874" si="2471">SUM(K873,L873,P873,Q873)</f>
        <v>11376916</v>
      </c>
      <c r="K873" s="11">
        <f t="shared" ref="K873" si="2472">SUM(K865)</f>
        <v>3372916</v>
      </c>
      <c r="L873" s="11">
        <f t="shared" ref="L873" si="2473">SUM(M873:O873)</f>
        <v>1404000</v>
      </c>
      <c r="M873" s="11">
        <f t="shared" ref="M873:Q873" si="2474">SUM(M865)</f>
        <v>1304000</v>
      </c>
      <c r="N873" s="11">
        <f t="shared" si="2474"/>
        <v>0</v>
      </c>
      <c r="O873" s="11">
        <f t="shared" si="2474"/>
        <v>100000</v>
      </c>
      <c r="P873" s="11">
        <f t="shared" si="2474"/>
        <v>0</v>
      </c>
      <c r="Q873" s="11">
        <f t="shared" si="2474"/>
        <v>6600000</v>
      </c>
      <c r="R873" s="11">
        <f t="shared" ref="R873:AG873" si="2475">SUM(R865)</f>
        <v>1304000</v>
      </c>
      <c r="S873" s="11">
        <f t="shared" si="2475"/>
        <v>0</v>
      </c>
      <c r="T873" s="11">
        <f t="shared" si="2475"/>
        <v>0</v>
      </c>
      <c r="U873" s="11">
        <f t="shared" si="2475"/>
        <v>0</v>
      </c>
      <c r="V873" s="11">
        <f t="shared" si="2475"/>
        <v>0</v>
      </c>
      <c r="W873" s="11">
        <f t="shared" si="2475"/>
        <v>0</v>
      </c>
      <c r="X873" s="11">
        <f t="shared" si="2475"/>
        <v>1304000</v>
      </c>
      <c r="Y873" s="11">
        <f t="shared" si="2475"/>
        <v>52000</v>
      </c>
      <c r="Z873" s="11">
        <f t="shared" si="2475"/>
        <v>0</v>
      </c>
      <c r="AA873" s="11">
        <f t="shared" si="2475"/>
        <v>83000</v>
      </c>
      <c r="AB873" s="11">
        <f t="shared" si="2475"/>
        <v>0</v>
      </c>
      <c r="AC873" s="11">
        <f t="shared" si="2475"/>
        <v>161700</v>
      </c>
      <c r="AD873" s="11">
        <f t="shared" si="2475"/>
        <v>27000</v>
      </c>
      <c r="AE873" s="11">
        <f t="shared" si="2475"/>
        <v>0</v>
      </c>
      <c r="AF873" s="11">
        <f t="shared" si="2475"/>
        <v>100500</v>
      </c>
      <c r="AG873" s="11">
        <f t="shared" si="2475"/>
        <v>52761</v>
      </c>
      <c r="AH873" s="11">
        <v>476961</v>
      </c>
      <c r="AI873" s="11">
        <v>827039</v>
      </c>
      <c r="AJ873" s="11">
        <f t="shared" ref="AJ873:AY873" si="2476">SUM(AJ865)</f>
        <v>0</v>
      </c>
      <c r="AK873" s="11">
        <f t="shared" si="2476"/>
        <v>0</v>
      </c>
      <c r="AL873" s="11">
        <f t="shared" si="2476"/>
        <v>0</v>
      </c>
      <c r="AM873" s="11">
        <f t="shared" si="2476"/>
        <v>0</v>
      </c>
      <c r="AN873" s="11">
        <f t="shared" si="2476"/>
        <v>0</v>
      </c>
      <c r="AO873" s="11">
        <f t="shared" si="2476"/>
        <v>0</v>
      </c>
      <c r="AP873" s="11">
        <f t="shared" si="2476"/>
        <v>0</v>
      </c>
      <c r="AQ873" s="11">
        <f t="shared" si="2476"/>
        <v>0</v>
      </c>
      <c r="AR873" s="11">
        <f t="shared" si="2476"/>
        <v>0</v>
      </c>
      <c r="AS873" s="11">
        <f t="shared" si="2476"/>
        <v>0</v>
      </c>
      <c r="AT873" s="11">
        <f t="shared" si="2476"/>
        <v>0</v>
      </c>
      <c r="AU873" s="11">
        <f t="shared" si="2476"/>
        <v>0</v>
      </c>
      <c r="AV873" s="11">
        <f t="shared" si="2476"/>
        <v>0</v>
      </c>
      <c r="AW873" s="11">
        <f t="shared" si="2476"/>
        <v>0</v>
      </c>
      <c r="AX873" s="11">
        <f t="shared" si="2476"/>
        <v>0</v>
      </c>
      <c r="AY873" s="11">
        <f t="shared" si="2476"/>
        <v>0</v>
      </c>
      <c r="AZ873" s="11">
        <v>0</v>
      </c>
      <c r="BA873" s="11">
        <v>0</v>
      </c>
      <c r="BB873" s="11">
        <f t="shared" ref="BB873:BQ873" si="2477">SUM(BB865)</f>
        <v>100000</v>
      </c>
      <c r="BC873" s="11">
        <f t="shared" si="2477"/>
        <v>160175</v>
      </c>
      <c r="BD873" s="11">
        <f t="shared" si="2477"/>
        <v>0</v>
      </c>
      <c r="BE873" s="11">
        <f t="shared" si="2477"/>
        <v>27000</v>
      </c>
      <c r="BF873" s="11">
        <f t="shared" si="2477"/>
        <v>0</v>
      </c>
      <c r="BG873" s="11">
        <f t="shared" si="2477"/>
        <v>0</v>
      </c>
      <c r="BH873" s="11">
        <f t="shared" si="2477"/>
        <v>287175</v>
      </c>
      <c r="BI873" s="11">
        <f t="shared" si="2477"/>
        <v>0</v>
      </c>
      <c r="BJ873" s="11">
        <f t="shared" si="2477"/>
        <v>0</v>
      </c>
      <c r="BK873" s="11">
        <f t="shared" si="2477"/>
        <v>160175</v>
      </c>
      <c r="BL873" s="11">
        <f t="shared" si="2477"/>
        <v>0</v>
      </c>
      <c r="BM873" s="11">
        <f t="shared" si="2477"/>
        <v>0</v>
      </c>
      <c r="BN873" s="11">
        <f t="shared" si="2477"/>
        <v>0</v>
      </c>
      <c r="BO873" s="11">
        <f t="shared" si="2477"/>
        <v>0</v>
      </c>
      <c r="BP873" s="11">
        <f t="shared" si="2477"/>
        <v>51999</v>
      </c>
      <c r="BQ873" s="11">
        <f t="shared" si="2477"/>
        <v>0</v>
      </c>
      <c r="BR873" s="11">
        <v>212174</v>
      </c>
      <c r="BS873" s="11">
        <v>75001</v>
      </c>
      <c r="BT873" s="11">
        <f t="shared" ref="BT873:BW874" si="2478">SUM(BT865)</f>
        <v>12425033</v>
      </c>
      <c r="BU873" s="11">
        <f t="shared" ref="BU873:BV874" si="2479">SUM(BU865)</f>
        <v>3720914</v>
      </c>
      <c r="BV873" s="11">
        <f t="shared" si="2479"/>
        <v>2193336</v>
      </c>
      <c r="BW873" s="11">
        <f t="shared" si="2478"/>
        <v>816751</v>
      </c>
      <c r="BX873" s="11">
        <f t="shared" ref="BX873:BX874" si="2480">SUM(BX865)</f>
        <v>288028</v>
      </c>
      <c r="BY873" s="11">
        <f t="shared" ref="BY873:BY874" si="2481">SUM(BY865)</f>
        <v>265700</v>
      </c>
      <c r="BZ873" s="11">
        <f t="shared" ref="BZ873:BZ874" si="2482">SUM(BZ865)</f>
        <v>263023</v>
      </c>
      <c r="CA873" s="11">
        <f t="shared" si="2457"/>
        <v>3010087</v>
      </c>
      <c r="CB873" s="123">
        <f>IF(BU873=0,"-",CA873/BU873*100)</f>
        <v>80.896441035724024</v>
      </c>
    </row>
    <row r="874" spans="1:80" x14ac:dyDescent="0.25">
      <c r="A874" s="13" t="s">
        <v>1</v>
      </c>
      <c r="B874" s="13" t="s">
        <v>1</v>
      </c>
      <c r="C874" s="13" t="s">
        <v>1</v>
      </c>
      <c r="D874" s="74" t="s">
        <v>1</v>
      </c>
      <c r="E874" s="74" t="s">
        <v>1</v>
      </c>
      <c r="F874" s="74" t="s">
        <v>1</v>
      </c>
      <c r="G874" s="13" t="s">
        <v>1</v>
      </c>
      <c r="H874" s="2" t="s">
        <v>83</v>
      </c>
      <c r="I874" s="12">
        <f>SUM(I866)</f>
        <v>85</v>
      </c>
      <c r="J874" s="12">
        <f t="shared" si="2471"/>
        <v>85</v>
      </c>
      <c r="K874" s="12">
        <f>SUM(K866)</f>
        <v>85</v>
      </c>
      <c r="L874" s="13"/>
      <c r="M874" s="13" t="s">
        <v>1</v>
      </c>
      <c r="N874" s="13" t="s">
        <v>1</v>
      </c>
      <c r="O874" s="13" t="s">
        <v>1</v>
      </c>
      <c r="P874" s="29"/>
      <c r="Q874" s="13" t="s">
        <v>1</v>
      </c>
      <c r="R874" s="13" t="s">
        <v>1</v>
      </c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>
        <v>0</v>
      </c>
      <c r="AI874" s="13">
        <v>0</v>
      </c>
      <c r="AJ874" s="13" t="s">
        <v>1</v>
      </c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>
        <v>0</v>
      </c>
      <c r="BA874" s="13">
        <v>0</v>
      </c>
      <c r="BB874" s="13" t="s">
        <v>1</v>
      </c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>
        <v>0</v>
      </c>
      <c r="BS874" s="13">
        <v>0</v>
      </c>
      <c r="BT874" s="12">
        <f t="shared" si="2478"/>
        <v>90</v>
      </c>
      <c r="BU874" s="12">
        <f t="shared" si="2479"/>
        <v>90</v>
      </c>
      <c r="BV874" s="12">
        <f t="shared" si="2479"/>
        <v>0</v>
      </c>
      <c r="BW874" s="12">
        <f t="shared" si="2478"/>
        <v>0</v>
      </c>
      <c r="BX874" s="12">
        <f t="shared" si="2480"/>
        <v>0</v>
      </c>
      <c r="BY874" s="12">
        <f t="shared" si="2481"/>
        <v>0</v>
      </c>
      <c r="BZ874" s="12">
        <f t="shared" si="2482"/>
        <v>0</v>
      </c>
      <c r="CA874" s="12">
        <f t="shared" si="2457"/>
        <v>0</v>
      </c>
      <c r="CB874" s="124">
        <f>IF(BU874=0,"-",CA874/BU874*100)</f>
        <v>0</v>
      </c>
    </row>
    <row r="875" spans="1:80" x14ac:dyDescent="0.25">
      <c r="A875" s="13" t="s">
        <v>1</v>
      </c>
      <c r="B875" s="13" t="s">
        <v>1</v>
      </c>
      <c r="C875" s="13" t="s">
        <v>1</v>
      </c>
      <c r="D875" s="74" t="s">
        <v>1</v>
      </c>
      <c r="E875" s="74" t="s">
        <v>1</v>
      </c>
      <c r="F875" s="74" t="s">
        <v>1</v>
      </c>
      <c r="G875" s="13" t="s">
        <v>1</v>
      </c>
      <c r="H875" s="20" t="s">
        <v>1</v>
      </c>
      <c r="I875" s="21" t="s">
        <v>1</v>
      </c>
      <c r="J875" s="21"/>
      <c r="K875" s="21" t="s">
        <v>1</v>
      </c>
      <c r="L875" s="21"/>
      <c r="M875" s="21" t="s">
        <v>1</v>
      </c>
      <c r="N875" s="21" t="s">
        <v>1</v>
      </c>
      <c r="O875" s="21" t="s">
        <v>1</v>
      </c>
      <c r="P875" s="30"/>
      <c r="Q875" s="21" t="s">
        <v>1</v>
      </c>
      <c r="R875" s="21" t="s">
        <v>1</v>
      </c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>
        <v>0</v>
      </c>
      <c r="AI875" s="21">
        <v>0</v>
      </c>
      <c r="AJ875" s="21" t="s">
        <v>1</v>
      </c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>
        <v>0</v>
      </c>
      <c r="BA875" s="21">
        <v>0</v>
      </c>
      <c r="BB875" s="21" t="s">
        <v>1</v>
      </c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>
        <v>0</v>
      </c>
      <c r="BS875" s="21">
        <v>0</v>
      </c>
      <c r="BT875" s="21"/>
      <c r="BU875" s="21"/>
      <c r="BV875" s="21"/>
      <c r="BW875" s="21">
        <f t="shared" si="2376"/>
        <v>0</v>
      </c>
      <c r="BX875" s="21"/>
      <c r="BY875" s="21"/>
      <c r="BZ875" s="21"/>
      <c r="CA875" s="21">
        <f t="shared" si="2457"/>
        <v>0</v>
      </c>
      <c r="CB875" s="128"/>
    </row>
    <row r="876" spans="1:80" x14ac:dyDescent="0.25">
      <c r="A876" s="13" t="s">
        <v>1</v>
      </c>
      <c r="B876" s="13" t="s">
        <v>1</v>
      </c>
      <c r="C876" s="13" t="s">
        <v>1</v>
      </c>
      <c r="D876" s="74" t="s">
        <v>1</v>
      </c>
      <c r="E876" s="74" t="s">
        <v>1</v>
      </c>
      <c r="F876" s="74" t="s">
        <v>1</v>
      </c>
      <c r="G876" s="13" t="s">
        <v>1</v>
      </c>
      <c r="H876" s="10" t="s">
        <v>465</v>
      </c>
      <c r="I876" s="22">
        <f>SUM(I873,I801)</f>
        <v>46489611</v>
      </c>
      <c r="J876" s="22">
        <f t="shared" ref="J876:J878" si="2483">SUM(K876,L876,P876,Q876)</f>
        <v>43487267</v>
      </c>
      <c r="K876" s="22">
        <f t="shared" ref="K876" si="2484">SUM(K873,K801)</f>
        <v>26733267</v>
      </c>
      <c r="L876" s="22">
        <f t="shared" ref="L876" si="2485">SUM(M876:O876)</f>
        <v>4454000</v>
      </c>
      <c r="M876" s="22">
        <f t="shared" ref="M876:Q876" si="2486">SUM(M873,M801)</f>
        <v>1304000</v>
      </c>
      <c r="N876" s="22">
        <f t="shared" si="2486"/>
        <v>0</v>
      </c>
      <c r="O876" s="22">
        <f t="shared" si="2486"/>
        <v>3150000</v>
      </c>
      <c r="P876" s="22">
        <f t="shared" si="2486"/>
        <v>0</v>
      </c>
      <c r="Q876" s="22">
        <f t="shared" si="2486"/>
        <v>12300000</v>
      </c>
      <c r="R876" s="22">
        <f t="shared" ref="R876:AG876" si="2487">SUM(R873,R801)</f>
        <v>1304000</v>
      </c>
      <c r="S876" s="22">
        <f t="shared" si="2487"/>
        <v>0</v>
      </c>
      <c r="T876" s="22">
        <f t="shared" si="2487"/>
        <v>0</v>
      </c>
      <c r="U876" s="22">
        <f t="shared" si="2487"/>
        <v>0</v>
      </c>
      <c r="V876" s="22">
        <f t="shared" si="2487"/>
        <v>0</v>
      </c>
      <c r="W876" s="22">
        <f t="shared" si="2487"/>
        <v>0</v>
      </c>
      <c r="X876" s="22">
        <f t="shared" si="2487"/>
        <v>1304000</v>
      </c>
      <c r="Y876" s="22">
        <f t="shared" si="2487"/>
        <v>52000</v>
      </c>
      <c r="Z876" s="22">
        <f t="shared" si="2487"/>
        <v>0</v>
      </c>
      <c r="AA876" s="22">
        <f t="shared" si="2487"/>
        <v>83000</v>
      </c>
      <c r="AB876" s="22">
        <f t="shared" si="2487"/>
        <v>0</v>
      </c>
      <c r="AC876" s="22">
        <f t="shared" si="2487"/>
        <v>161700</v>
      </c>
      <c r="AD876" s="22">
        <f t="shared" si="2487"/>
        <v>27000</v>
      </c>
      <c r="AE876" s="22">
        <f t="shared" si="2487"/>
        <v>0</v>
      </c>
      <c r="AF876" s="22">
        <f t="shared" si="2487"/>
        <v>100500</v>
      </c>
      <c r="AG876" s="22">
        <f t="shared" si="2487"/>
        <v>52761</v>
      </c>
      <c r="AH876" s="22">
        <v>476961</v>
      </c>
      <c r="AI876" s="22">
        <v>827039</v>
      </c>
      <c r="AJ876" s="22">
        <f t="shared" ref="AJ876:AY876" si="2488">SUM(AJ873,AJ801)</f>
        <v>0</v>
      </c>
      <c r="AK876" s="22">
        <f t="shared" si="2488"/>
        <v>0</v>
      </c>
      <c r="AL876" s="22">
        <f t="shared" si="2488"/>
        <v>0</v>
      </c>
      <c r="AM876" s="22">
        <f t="shared" si="2488"/>
        <v>0</v>
      </c>
      <c r="AN876" s="22">
        <f t="shared" si="2488"/>
        <v>0</v>
      </c>
      <c r="AO876" s="22">
        <f t="shared" si="2488"/>
        <v>0</v>
      </c>
      <c r="AP876" s="22">
        <f t="shared" si="2488"/>
        <v>0</v>
      </c>
      <c r="AQ876" s="22">
        <f t="shared" si="2488"/>
        <v>0</v>
      </c>
      <c r="AR876" s="22">
        <f t="shared" si="2488"/>
        <v>0</v>
      </c>
      <c r="AS876" s="22">
        <f t="shared" si="2488"/>
        <v>0</v>
      </c>
      <c r="AT876" s="22">
        <f t="shared" si="2488"/>
        <v>0</v>
      </c>
      <c r="AU876" s="22">
        <f t="shared" si="2488"/>
        <v>0</v>
      </c>
      <c r="AV876" s="22">
        <f t="shared" si="2488"/>
        <v>0</v>
      </c>
      <c r="AW876" s="22">
        <f t="shared" si="2488"/>
        <v>0</v>
      </c>
      <c r="AX876" s="22">
        <f t="shared" si="2488"/>
        <v>0</v>
      </c>
      <c r="AY876" s="22">
        <f t="shared" si="2488"/>
        <v>0</v>
      </c>
      <c r="AZ876" s="22">
        <v>0</v>
      </c>
      <c r="BA876" s="22">
        <v>0</v>
      </c>
      <c r="BB876" s="22">
        <f t="shared" ref="BB876:BQ876" si="2489">SUM(BB873,BB801)</f>
        <v>3150000</v>
      </c>
      <c r="BC876" s="22">
        <f t="shared" si="2489"/>
        <v>1470678</v>
      </c>
      <c r="BD876" s="22">
        <f t="shared" si="2489"/>
        <v>0</v>
      </c>
      <c r="BE876" s="22">
        <f t="shared" si="2489"/>
        <v>27000</v>
      </c>
      <c r="BF876" s="22">
        <f t="shared" si="2489"/>
        <v>0</v>
      </c>
      <c r="BG876" s="22">
        <f t="shared" si="2489"/>
        <v>0</v>
      </c>
      <c r="BH876" s="22">
        <f t="shared" si="2489"/>
        <v>4647678</v>
      </c>
      <c r="BI876" s="22">
        <f t="shared" si="2489"/>
        <v>0</v>
      </c>
      <c r="BJ876" s="22">
        <f t="shared" si="2489"/>
        <v>0</v>
      </c>
      <c r="BK876" s="22">
        <f t="shared" si="2489"/>
        <v>1470678</v>
      </c>
      <c r="BL876" s="22">
        <f t="shared" si="2489"/>
        <v>0</v>
      </c>
      <c r="BM876" s="22">
        <f t="shared" si="2489"/>
        <v>0</v>
      </c>
      <c r="BN876" s="22">
        <f t="shared" si="2489"/>
        <v>0</v>
      </c>
      <c r="BO876" s="22">
        <f t="shared" si="2489"/>
        <v>0</v>
      </c>
      <c r="BP876" s="22">
        <f t="shared" si="2489"/>
        <v>51999</v>
      </c>
      <c r="BQ876" s="22">
        <f t="shared" si="2489"/>
        <v>0</v>
      </c>
      <c r="BR876" s="22">
        <v>1522677</v>
      </c>
      <c r="BS876" s="22">
        <v>3125001</v>
      </c>
      <c r="BT876" s="22">
        <f t="shared" ref="BT876:BZ877" si="2490">SUM(BT873,BT801)</f>
        <v>55753833</v>
      </c>
      <c r="BU876" s="22">
        <f t="shared" si="2490"/>
        <v>36246833</v>
      </c>
      <c r="BV876" s="22">
        <f t="shared" si="2490"/>
        <v>21058146</v>
      </c>
      <c r="BW876" s="22">
        <f t="shared" si="2490"/>
        <v>6068583</v>
      </c>
      <c r="BX876" s="22">
        <f t="shared" si="2490"/>
        <v>2163421</v>
      </c>
      <c r="BY876" s="22">
        <f t="shared" si="2490"/>
        <v>1582760</v>
      </c>
      <c r="BZ876" s="22">
        <f t="shared" si="2490"/>
        <v>2322402</v>
      </c>
      <c r="CA876" s="22">
        <f t="shared" si="2457"/>
        <v>27126729</v>
      </c>
      <c r="CB876" s="129">
        <f>IF(BU876=0,"-",CA876/BU876*100)</f>
        <v>74.838894200770596</v>
      </c>
    </row>
    <row r="877" spans="1:80" x14ac:dyDescent="0.25">
      <c r="A877" s="13" t="s">
        <v>1</v>
      </c>
      <c r="B877" s="13" t="s">
        <v>1</v>
      </c>
      <c r="C877" s="13" t="s">
        <v>1</v>
      </c>
      <c r="D877" s="74" t="s">
        <v>1</v>
      </c>
      <c r="E877" s="74" t="s">
        <v>1</v>
      </c>
      <c r="F877" s="74" t="s">
        <v>1</v>
      </c>
      <c r="G877" s="13" t="s">
        <v>1</v>
      </c>
      <c r="H877" s="2" t="s">
        <v>117</v>
      </c>
      <c r="I877" s="12">
        <f>SUM(I874,I802)</f>
        <v>108</v>
      </c>
      <c r="J877" s="12">
        <f t="shared" si="2483"/>
        <v>108</v>
      </c>
      <c r="K877" s="12">
        <f>SUM(K874,K802)</f>
        <v>108</v>
      </c>
      <c r="L877" s="13"/>
      <c r="M877" s="13" t="s">
        <v>1</v>
      </c>
      <c r="N877" s="13" t="s">
        <v>1</v>
      </c>
      <c r="O877" s="13" t="s">
        <v>1</v>
      </c>
      <c r="P877" s="29"/>
      <c r="Q877" s="13" t="s">
        <v>1</v>
      </c>
      <c r="R877" s="13" t="s">
        <v>1</v>
      </c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>
        <v>0</v>
      </c>
      <c r="AI877" s="13">
        <v>0</v>
      </c>
      <c r="AJ877" s="13" t="s">
        <v>1</v>
      </c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>
        <v>0</v>
      </c>
      <c r="BA877" s="13">
        <v>0</v>
      </c>
      <c r="BB877" s="13" t="s">
        <v>1</v>
      </c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>
        <v>0</v>
      </c>
      <c r="BS877" s="13">
        <v>0</v>
      </c>
      <c r="BT877" s="12">
        <f t="shared" si="2490"/>
        <v>117</v>
      </c>
      <c r="BU877" s="12">
        <f t="shared" si="2490"/>
        <v>117</v>
      </c>
      <c r="BV877" s="12">
        <f t="shared" si="2490"/>
        <v>0</v>
      </c>
      <c r="BW877" s="12">
        <f t="shared" si="2490"/>
        <v>0</v>
      </c>
      <c r="BX877" s="12">
        <f t="shared" si="2490"/>
        <v>0</v>
      </c>
      <c r="BY877" s="12">
        <f t="shared" si="2490"/>
        <v>0</v>
      </c>
      <c r="BZ877" s="12">
        <f t="shared" si="2490"/>
        <v>0</v>
      </c>
      <c r="CA877" s="12">
        <f t="shared" si="2457"/>
        <v>0</v>
      </c>
      <c r="CB877" s="124">
        <f>IF(BU877=0,"-",CA877/BU877*100)</f>
        <v>0</v>
      </c>
    </row>
    <row r="878" spans="1:80" x14ac:dyDescent="0.25">
      <c r="A878" s="1" t="s">
        <v>466</v>
      </c>
      <c r="B878" s="2" t="s">
        <v>1</v>
      </c>
      <c r="C878" s="2" t="s">
        <v>1</v>
      </c>
      <c r="D878" s="78" t="s">
        <v>1</v>
      </c>
      <c r="E878" s="78" t="s">
        <v>1</v>
      </c>
      <c r="F878" s="78" t="s">
        <v>1</v>
      </c>
      <c r="G878" s="2" t="s">
        <v>1</v>
      </c>
      <c r="H878" s="2" t="s">
        <v>467</v>
      </c>
      <c r="I878" s="3" t="s">
        <v>1</v>
      </c>
      <c r="J878" s="3">
        <f t="shared" si="2483"/>
        <v>0</v>
      </c>
      <c r="K878" s="3" t="s">
        <v>1</v>
      </c>
      <c r="L878" s="3"/>
      <c r="M878" s="3" t="s">
        <v>1</v>
      </c>
      <c r="N878" s="3" t="s">
        <v>1</v>
      </c>
      <c r="O878" s="3" t="s">
        <v>1</v>
      </c>
      <c r="P878" s="24"/>
      <c r="Q878" s="3" t="s">
        <v>1</v>
      </c>
      <c r="R878" s="3" t="s">
        <v>1</v>
      </c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>
        <v>0</v>
      </c>
      <c r="AI878" s="3">
        <v>0</v>
      </c>
      <c r="AJ878" s="3" t="s">
        <v>1</v>
      </c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>
        <v>0</v>
      </c>
      <c r="BA878" s="3">
        <v>0</v>
      </c>
      <c r="BB878" s="3" t="s">
        <v>1</v>
      </c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>
        <v>0</v>
      </c>
      <c r="BS878" s="3">
        <v>0</v>
      </c>
      <c r="BT878" s="3">
        <v>0</v>
      </c>
      <c r="BU878" s="3"/>
      <c r="BV878" s="3"/>
      <c r="BW878" s="3">
        <f t="shared" si="2376"/>
        <v>0</v>
      </c>
      <c r="BX878" s="3"/>
      <c r="BY878" s="3"/>
      <c r="BZ878" s="3"/>
      <c r="CA878" s="3">
        <f t="shared" si="2457"/>
        <v>0</v>
      </c>
      <c r="CB878" s="122"/>
    </row>
    <row r="879" spans="1:80" ht="15.75" thickBot="1" x14ac:dyDescent="0.3">
      <c r="A879" s="1" t="s">
        <v>466</v>
      </c>
      <c r="B879" s="1" t="s">
        <v>3</v>
      </c>
      <c r="C879" s="4" t="s">
        <v>1</v>
      </c>
      <c r="D879" s="79" t="s">
        <v>1</v>
      </c>
      <c r="E879" s="78" t="s">
        <v>1</v>
      </c>
      <c r="F879" s="78" t="s">
        <v>1</v>
      </c>
      <c r="G879" s="2" t="s">
        <v>1</v>
      </c>
      <c r="H879" s="2" t="s">
        <v>1</v>
      </c>
      <c r="I879" s="3" t="s">
        <v>1</v>
      </c>
      <c r="J879" s="3"/>
      <c r="K879" s="3" t="s">
        <v>1</v>
      </c>
      <c r="L879" s="3"/>
      <c r="M879" s="3" t="s">
        <v>1</v>
      </c>
      <c r="N879" s="3" t="s">
        <v>1</v>
      </c>
      <c r="O879" s="3" t="s">
        <v>1</v>
      </c>
      <c r="P879" s="25"/>
      <c r="Q879" s="3" t="s">
        <v>1</v>
      </c>
      <c r="R879" s="3" t="s">
        <v>1</v>
      </c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>
        <v>0</v>
      </c>
      <c r="AI879" s="3">
        <v>0</v>
      </c>
      <c r="AJ879" s="3" t="s">
        <v>1</v>
      </c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>
        <v>0</v>
      </c>
      <c r="BA879" s="3">
        <v>0</v>
      </c>
      <c r="BB879" s="3" t="s">
        <v>1</v>
      </c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>
        <v>0</v>
      </c>
      <c r="BS879" s="3">
        <v>0</v>
      </c>
      <c r="BT879" s="3"/>
      <c r="BU879" s="3"/>
      <c r="BV879" s="3"/>
      <c r="BW879" s="3">
        <f t="shared" si="2376"/>
        <v>0</v>
      </c>
      <c r="BX879" s="3"/>
      <c r="BY879" s="3"/>
      <c r="BZ879" s="3"/>
      <c r="CA879" s="3">
        <f t="shared" si="2457"/>
        <v>0</v>
      </c>
      <c r="CB879" s="122"/>
    </row>
    <row r="880" spans="1:80" ht="69.75" customHeight="1" thickBot="1" x14ac:dyDescent="0.3">
      <c r="A880" s="5" t="s">
        <v>4</v>
      </c>
      <c r="B880" s="5" t="s">
        <v>5</v>
      </c>
      <c r="C880" s="5" t="s">
        <v>6</v>
      </c>
      <c r="D880" s="80" t="s">
        <v>1</v>
      </c>
      <c r="E880" s="88" t="s">
        <v>7</v>
      </c>
      <c r="F880" s="88" t="s">
        <v>8</v>
      </c>
      <c r="G880" s="5" t="s">
        <v>9</v>
      </c>
      <c r="H880" s="5" t="s">
        <v>10</v>
      </c>
      <c r="I880" s="5" t="s">
        <v>11</v>
      </c>
      <c r="J880" s="5" t="s">
        <v>1809</v>
      </c>
      <c r="K880" s="5" t="s">
        <v>12</v>
      </c>
      <c r="L880" s="5" t="s">
        <v>13</v>
      </c>
      <c r="M880" s="5" t="s">
        <v>14</v>
      </c>
      <c r="N880" s="5" t="s">
        <v>15</v>
      </c>
      <c r="O880" s="5" t="s">
        <v>16</v>
      </c>
      <c r="P880" s="5" t="s">
        <v>17</v>
      </c>
      <c r="Q880" s="5" t="s">
        <v>18</v>
      </c>
      <c r="R880" s="71" t="s">
        <v>14</v>
      </c>
      <c r="S880" s="71" t="s">
        <v>1843</v>
      </c>
      <c r="T880" s="71" t="s">
        <v>1797</v>
      </c>
      <c r="U880" s="71" t="s">
        <v>1832</v>
      </c>
      <c r="V880" s="71" t="s">
        <v>1833</v>
      </c>
      <c r="W880" s="71" t="s">
        <v>1834</v>
      </c>
      <c r="X880" s="71" t="s">
        <v>1847</v>
      </c>
      <c r="Y880" s="71" t="s">
        <v>1844</v>
      </c>
      <c r="Z880" s="71" t="s">
        <v>1835</v>
      </c>
      <c r="AA880" s="71" t="s">
        <v>1836</v>
      </c>
      <c r="AB880" s="71" t="s">
        <v>1837</v>
      </c>
      <c r="AC880" s="71" t="s">
        <v>1838</v>
      </c>
      <c r="AD880" s="71" t="s">
        <v>1839</v>
      </c>
      <c r="AE880" s="71" t="s">
        <v>1840</v>
      </c>
      <c r="AF880" s="71" t="s">
        <v>1845</v>
      </c>
      <c r="AG880" s="71" t="s">
        <v>1846</v>
      </c>
      <c r="AH880" s="71" t="s">
        <v>1841</v>
      </c>
      <c r="AI880" s="71" t="s">
        <v>1842</v>
      </c>
      <c r="AJ880" s="72" t="s">
        <v>15</v>
      </c>
      <c r="AK880" s="72" t="s">
        <v>1843</v>
      </c>
      <c r="AL880" s="72" t="s">
        <v>1797</v>
      </c>
      <c r="AM880" s="72" t="s">
        <v>1832</v>
      </c>
      <c r="AN880" s="72" t="s">
        <v>1833</v>
      </c>
      <c r="AO880" s="72" t="s">
        <v>1834</v>
      </c>
      <c r="AP880" s="72" t="s">
        <v>1848</v>
      </c>
      <c r="AQ880" s="72" t="s">
        <v>1844</v>
      </c>
      <c r="AR880" s="72" t="s">
        <v>1835</v>
      </c>
      <c r="AS880" s="72" t="s">
        <v>1836</v>
      </c>
      <c r="AT880" s="72" t="s">
        <v>1837</v>
      </c>
      <c r="AU880" s="72" t="s">
        <v>1838</v>
      </c>
      <c r="AV880" s="72" t="s">
        <v>1839</v>
      </c>
      <c r="AW880" s="72" t="s">
        <v>1840</v>
      </c>
      <c r="AX880" s="72" t="s">
        <v>1845</v>
      </c>
      <c r="AY880" s="72" t="s">
        <v>1846</v>
      </c>
      <c r="AZ880" s="72" t="s">
        <v>1841</v>
      </c>
      <c r="BA880" s="72" t="s">
        <v>1842</v>
      </c>
      <c r="BB880" s="73" t="s">
        <v>16</v>
      </c>
      <c r="BC880" s="73" t="s">
        <v>1843</v>
      </c>
      <c r="BD880" s="73" t="s">
        <v>1797</v>
      </c>
      <c r="BE880" s="73" t="s">
        <v>1832</v>
      </c>
      <c r="BF880" s="73" t="s">
        <v>1833</v>
      </c>
      <c r="BG880" s="73" t="s">
        <v>1834</v>
      </c>
      <c r="BH880" s="73" t="s">
        <v>1849</v>
      </c>
      <c r="BI880" s="73" t="s">
        <v>1844</v>
      </c>
      <c r="BJ880" s="73" t="s">
        <v>1835</v>
      </c>
      <c r="BK880" s="73" t="s">
        <v>1836</v>
      </c>
      <c r="BL880" s="73" t="s">
        <v>1837</v>
      </c>
      <c r="BM880" s="73" t="s">
        <v>1838</v>
      </c>
      <c r="BN880" s="73" t="s">
        <v>1839</v>
      </c>
      <c r="BO880" s="73" t="s">
        <v>1840</v>
      </c>
      <c r="BP880" s="73" t="s">
        <v>1845</v>
      </c>
      <c r="BQ880" s="73" t="s">
        <v>1846</v>
      </c>
      <c r="BR880" s="73" t="s">
        <v>1841</v>
      </c>
      <c r="BS880" s="73" t="s">
        <v>1842</v>
      </c>
      <c r="BT880" s="5" t="s">
        <v>1911</v>
      </c>
      <c r="BU880" s="5" t="s">
        <v>1942</v>
      </c>
      <c r="BV880" s="5" t="s">
        <v>1943</v>
      </c>
      <c r="BW880" s="5" t="s">
        <v>1944</v>
      </c>
      <c r="BX880" s="5" t="s">
        <v>1945</v>
      </c>
      <c r="BY880" s="5" t="s">
        <v>1946</v>
      </c>
      <c r="BZ880" s="5" t="s">
        <v>1947</v>
      </c>
      <c r="CA880" s="5" t="s">
        <v>1948</v>
      </c>
      <c r="CB880" s="120" t="s">
        <v>1916</v>
      </c>
    </row>
    <row r="881" spans="1:80" x14ac:dyDescent="0.25">
      <c r="A881" s="6" t="s">
        <v>1</v>
      </c>
      <c r="B881" s="6" t="s">
        <v>1</v>
      </c>
      <c r="C881" s="6" t="s">
        <v>1</v>
      </c>
      <c r="D881" s="81" t="s">
        <v>1</v>
      </c>
      <c r="E881" s="81" t="s">
        <v>1</v>
      </c>
      <c r="F881" s="94" t="s">
        <v>1</v>
      </c>
      <c r="G881" s="7" t="s">
        <v>1</v>
      </c>
      <c r="H881" s="8" t="s">
        <v>1</v>
      </c>
      <c r="I881" s="9" t="s">
        <v>19</v>
      </c>
      <c r="J881" s="9">
        <v>1</v>
      </c>
      <c r="K881" s="9" t="s">
        <v>20</v>
      </c>
      <c r="L881" s="9" t="s">
        <v>21</v>
      </c>
      <c r="M881" s="9" t="s">
        <v>22</v>
      </c>
      <c r="N881" s="9" t="s">
        <v>23</v>
      </c>
      <c r="O881" s="9" t="s">
        <v>24</v>
      </c>
      <c r="P881" s="9" t="s">
        <v>25</v>
      </c>
      <c r="Q881" s="9" t="s">
        <v>26</v>
      </c>
      <c r="R881" s="9">
        <v>1</v>
      </c>
      <c r="S881" s="9">
        <v>2</v>
      </c>
      <c r="T881" s="9">
        <v>3</v>
      </c>
      <c r="U881" s="9">
        <v>4</v>
      </c>
      <c r="V881" s="9">
        <v>5</v>
      </c>
      <c r="W881" s="9">
        <v>6</v>
      </c>
      <c r="X881" s="9">
        <v>7</v>
      </c>
      <c r="Y881" s="9">
        <v>8</v>
      </c>
      <c r="Z881" s="9">
        <v>9</v>
      </c>
      <c r="AA881" s="9">
        <v>10</v>
      </c>
      <c r="AB881" s="9">
        <v>11</v>
      </c>
      <c r="AC881" s="9">
        <v>12</v>
      </c>
      <c r="AD881" s="9">
        <v>13</v>
      </c>
      <c r="AE881" s="9">
        <v>14</v>
      </c>
      <c r="AF881" s="9">
        <v>15</v>
      </c>
      <c r="AG881" s="9">
        <v>16</v>
      </c>
      <c r="AH881" s="9">
        <v>20</v>
      </c>
      <c r="AI881" s="9">
        <v>21</v>
      </c>
      <c r="AJ881" s="9">
        <v>1</v>
      </c>
      <c r="AK881" s="9">
        <v>2</v>
      </c>
      <c r="AL881" s="9">
        <v>3</v>
      </c>
      <c r="AM881" s="9">
        <v>4</v>
      </c>
      <c r="AN881" s="9">
        <v>5</v>
      </c>
      <c r="AO881" s="9">
        <v>6</v>
      </c>
      <c r="AP881" s="9">
        <v>7</v>
      </c>
      <c r="AQ881" s="9">
        <v>8</v>
      </c>
      <c r="AR881" s="9">
        <v>9</v>
      </c>
      <c r="AS881" s="9">
        <v>10</v>
      </c>
      <c r="AT881" s="9">
        <v>11</v>
      </c>
      <c r="AU881" s="9">
        <v>12</v>
      </c>
      <c r="AV881" s="9">
        <v>13</v>
      </c>
      <c r="AW881" s="9">
        <v>14</v>
      </c>
      <c r="AX881" s="9">
        <v>15</v>
      </c>
      <c r="AY881" s="9">
        <v>16</v>
      </c>
      <c r="AZ881" s="9">
        <v>20</v>
      </c>
      <c r="BA881" s="9">
        <v>21</v>
      </c>
      <c r="BB881" s="9">
        <v>1</v>
      </c>
      <c r="BC881" s="9">
        <v>2</v>
      </c>
      <c r="BD881" s="9">
        <v>3</v>
      </c>
      <c r="BE881" s="9">
        <v>4</v>
      </c>
      <c r="BF881" s="9">
        <v>5</v>
      </c>
      <c r="BG881" s="9">
        <v>6</v>
      </c>
      <c r="BH881" s="9">
        <v>7</v>
      </c>
      <c r="BI881" s="9">
        <v>8</v>
      </c>
      <c r="BJ881" s="9">
        <v>9</v>
      </c>
      <c r="BK881" s="9">
        <v>10</v>
      </c>
      <c r="BL881" s="9">
        <v>11</v>
      </c>
      <c r="BM881" s="9">
        <v>12</v>
      </c>
      <c r="BN881" s="9">
        <v>13</v>
      </c>
      <c r="BO881" s="9">
        <v>14</v>
      </c>
      <c r="BP881" s="9">
        <v>15</v>
      </c>
      <c r="BQ881" s="9">
        <v>16</v>
      </c>
      <c r="BR881" s="9">
        <v>20</v>
      </c>
      <c r="BS881" s="9">
        <v>21</v>
      </c>
      <c r="BT881" s="9">
        <v>1</v>
      </c>
      <c r="BU881" s="9">
        <v>2</v>
      </c>
      <c r="BV881" s="9">
        <v>3</v>
      </c>
      <c r="BW881" s="9" t="s">
        <v>1798</v>
      </c>
      <c r="BX881" s="9">
        <v>5</v>
      </c>
      <c r="BY881" s="9">
        <v>6</v>
      </c>
      <c r="BZ881" s="9">
        <v>7</v>
      </c>
      <c r="CA881" s="9" t="s">
        <v>1917</v>
      </c>
      <c r="CB881" s="121">
        <v>9</v>
      </c>
    </row>
    <row r="882" spans="1:80" x14ac:dyDescent="0.25">
      <c r="A882" s="1" t="s">
        <v>466</v>
      </c>
      <c r="B882" s="1" t="s">
        <v>3</v>
      </c>
      <c r="C882" s="4" t="s">
        <v>28</v>
      </c>
      <c r="D882" s="79" t="s">
        <v>468</v>
      </c>
      <c r="E882" s="78" t="s">
        <v>1</v>
      </c>
      <c r="F882" s="78" t="s">
        <v>1</v>
      </c>
      <c r="G882" s="2" t="s">
        <v>1</v>
      </c>
      <c r="H882" s="2" t="s">
        <v>467</v>
      </c>
      <c r="I882" s="3" t="s">
        <v>1</v>
      </c>
      <c r="J882" s="3">
        <f t="shared" ref="J882:J948" si="2491">SUM(K882,L882,P882,Q882)</f>
        <v>0</v>
      </c>
      <c r="K882" s="3" t="s">
        <v>1</v>
      </c>
      <c r="L882" s="3"/>
      <c r="M882" s="3" t="s">
        <v>1</v>
      </c>
      <c r="N882" s="3" t="s">
        <v>1</v>
      </c>
      <c r="O882" s="3" t="s">
        <v>1</v>
      </c>
      <c r="P882" s="26"/>
      <c r="Q882" s="3" t="s">
        <v>1</v>
      </c>
      <c r="R882" s="3" t="s">
        <v>1</v>
      </c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>
        <v>0</v>
      </c>
      <c r="AI882" s="3">
        <v>0</v>
      </c>
      <c r="AJ882" s="3" t="s">
        <v>1</v>
      </c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>
        <v>0</v>
      </c>
      <c r="BA882" s="3">
        <v>0</v>
      </c>
      <c r="BB882" s="3" t="s">
        <v>1</v>
      </c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>
        <v>0</v>
      </c>
      <c r="BS882" s="3">
        <v>0</v>
      </c>
      <c r="BT882" s="3">
        <v>0</v>
      </c>
      <c r="BU882" s="3"/>
      <c r="BV882" s="3"/>
      <c r="BW882" s="3">
        <f t="shared" si="2376"/>
        <v>0</v>
      </c>
      <c r="BX882" s="3"/>
      <c r="BY882" s="3"/>
      <c r="BZ882" s="3"/>
      <c r="CA882" s="3">
        <f t="shared" ref="CA882:CA945" si="2492">BV882+BW882</f>
        <v>0</v>
      </c>
      <c r="CB882" s="122"/>
    </row>
    <row r="883" spans="1:80" ht="33.75" x14ac:dyDescent="0.25">
      <c r="A883" s="1" t="s">
        <v>1</v>
      </c>
      <c r="B883" s="1" t="s">
        <v>1</v>
      </c>
      <c r="C883" s="1" t="s">
        <v>1</v>
      </c>
      <c r="D883" s="78" t="s">
        <v>1</v>
      </c>
      <c r="E883" s="78" t="s">
        <v>1</v>
      </c>
      <c r="F883" s="78" t="s">
        <v>1</v>
      </c>
      <c r="G883" s="2" t="s">
        <v>1</v>
      </c>
      <c r="H883" s="10" t="s">
        <v>30</v>
      </c>
      <c r="I883" s="11">
        <f>SUM(I884,I892,I894)</f>
        <v>2781733</v>
      </c>
      <c r="J883" s="11">
        <f t="shared" si="2491"/>
        <v>2938740</v>
      </c>
      <c r="K883" s="11">
        <f t="shared" ref="K883" si="2493">SUM(K884,K892,K894)</f>
        <v>2628740</v>
      </c>
      <c r="L883" s="11">
        <f t="shared" ref="L883:L949" si="2494">SUM(M883:O883)</f>
        <v>10000</v>
      </c>
      <c r="M883" s="11">
        <f t="shared" ref="M883:Q883" si="2495">SUM(M884,M892,M894)</f>
        <v>10000</v>
      </c>
      <c r="N883" s="11">
        <f t="shared" si="2495"/>
        <v>0</v>
      </c>
      <c r="O883" s="11">
        <f t="shared" si="2495"/>
        <v>0</v>
      </c>
      <c r="P883" s="11">
        <f t="shared" si="2495"/>
        <v>300000</v>
      </c>
      <c r="Q883" s="11">
        <f t="shared" si="2495"/>
        <v>0</v>
      </c>
      <c r="R883" s="11">
        <f t="shared" ref="R883:AG883" si="2496">SUM(R884,R892,R894)</f>
        <v>10000</v>
      </c>
      <c r="S883" s="11">
        <f t="shared" si="2496"/>
        <v>0</v>
      </c>
      <c r="T883" s="11">
        <f t="shared" si="2496"/>
        <v>0</v>
      </c>
      <c r="U883" s="11">
        <f t="shared" si="2496"/>
        <v>0</v>
      </c>
      <c r="V883" s="11">
        <f t="shared" si="2496"/>
        <v>0</v>
      </c>
      <c r="W883" s="11">
        <f t="shared" si="2496"/>
        <v>0</v>
      </c>
      <c r="X883" s="11">
        <f t="shared" ref="X883" si="2497">SUM(X884,X892,X894)</f>
        <v>10000</v>
      </c>
      <c r="Y883" s="11">
        <f t="shared" si="2496"/>
        <v>0</v>
      </c>
      <c r="Z883" s="11">
        <f t="shared" si="2496"/>
        <v>0</v>
      </c>
      <c r="AA883" s="11">
        <f t="shared" si="2496"/>
        <v>0</v>
      </c>
      <c r="AB883" s="11">
        <f t="shared" si="2496"/>
        <v>0</v>
      </c>
      <c r="AC883" s="11">
        <f t="shared" si="2496"/>
        <v>0</v>
      </c>
      <c r="AD883" s="11">
        <f t="shared" si="2496"/>
        <v>0</v>
      </c>
      <c r="AE883" s="11">
        <f t="shared" si="2496"/>
        <v>0</v>
      </c>
      <c r="AF883" s="11">
        <f t="shared" si="2496"/>
        <v>0</v>
      </c>
      <c r="AG883" s="11">
        <f t="shared" si="2496"/>
        <v>0</v>
      </c>
      <c r="AH883" s="11">
        <v>0</v>
      </c>
      <c r="AI883" s="11">
        <v>10000</v>
      </c>
      <c r="AJ883" s="11">
        <f t="shared" ref="AJ883:AY883" si="2498">SUM(AJ884,AJ892,AJ894)</f>
        <v>0</v>
      </c>
      <c r="AK883" s="11">
        <f t="shared" si="2498"/>
        <v>0</v>
      </c>
      <c r="AL883" s="11">
        <f t="shared" si="2498"/>
        <v>0</v>
      </c>
      <c r="AM883" s="11">
        <f t="shared" si="2498"/>
        <v>0</v>
      </c>
      <c r="AN883" s="11">
        <f t="shared" si="2498"/>
        <v>0</v>
      </c>
      <c r="AO883" s="11">
        <f t="shared" si="2498"/>
        <v>0</v>
      </c>
      <c r="AP883" s="11">
        <f t="shared" ref="AP883" si="2499">SUM(AP884,AP892,AP894)</f>
        <v>0</v>
      </c>
      <c r="AQ883" s="11">
        <f t="shared" si="2498"/>
        <v>0</v>
      </c>
      <c r="AR883" s="11">
        <f t="shared" si="2498"/>
        <v>0</v>
      </c>
      <c r="AS883" s="11">
        <f t="shared" si="2498"/>
        <v>0</v>
      </c>
      <c r="AT883" s="11">
        <f t="shared" si="2498"/>
        <v>0</v>
      </c>
      <c r="AU883" s="11">
        <f t="shared" si="2498"/>
        <v>0</v>
      </c>
      <c r="AV883" s="11">
        <f t="shared" si="2498"/>
        <v>0</v>
      </c>
      <c r="AW883" s="11">
        <f t="shared" si="2498"/>
        <v>0</v>
      </c>
      <c r="AX883" s="11">
        <f t="shared" si="2498"/>
        <v>0</v>
      </c>
      <c r="AY883" s="11">
        <f t="shared" si="2498"/>
        <v>0</v>
      </c>
      <c r="AZ883" s="11">
        <v>0</v>
      </c>
      <c r="BA883" s="11">
        <v>0</v>
      </c>
      <c r="BB883" s="11">
        <f t="shared" ref="BB883:BQ883" si="2500">SUM(BB884,BB892,BB894)</f>
        <v>0</v>
      </c>
      <c r="BC883" s="11">
        <f t="shared" si="2500"/>
        <v>43359</v>
      </c>
      <c r="BD883" s="11">
        <f t="shared" si="2500"/>
        <v>0</v>
      </c>
      <c r="BE883" s="11">
        <f t="shared" si="2500"/>
        <v>0</v>
      </c>
      <c r="BF883" s="11">
        <f t="shared" si="2500"/>
        <v>0</v>
      </c>
      <c r="BG883" s="11">
        <f t="shared" si="2500"/>
        <v>0</v>
      </c>
      <c r="BH883" s="11">
        <f t="shared" ref="BH883" si="2501">SUM(BH884,BH892,BH894)</f>
        <v>43359</v>
      </c>
      <c r="BI883" s="11">
        <f t="shared" si="2500"/>
        <v>0</v>
      </c>
      <c r="BJ883" s="11">
        <f t="shared" si="2500"/>
        <v>0</v>
      </c>
      <c r="BK883" s="11">
        <f t="shared" si="2500"/>
        <v>43359</v>
      </c>
      <c r="BL883" s="11">
        <f t="shared" si="2500"/>
        <v>0</v>
      </c>
      <c r="BM883" s="11">
        <f t="shared" si="2500"/>
        <v>0</v>
      </c>
      <c r="BN883" s="11">
        <f t="shared" si="2500"/>
        <v>0</v>
      </c>
      <c r="BO883" s="11">
        <f t="shared" si="2500"/>
        <v>0</v>
      </c>
      <c r="BP883" s="11">
        <f t="shared" si="2500"/>
        <v>0</v>
      </c>
      <c r="BQ883" s="11">
        <f t="shared" si="2500"/>
        <v>0</v>
      </c>
      <c r="BR883" s="11">
        <v>43359</v>
      </c>
      <c r="BS883" s="11">
        <v>0</v>
      </c>
      <c r="BT883" s="11">
        <f t="shared" ref="BT883:BZ883" si="2502">SUM(BT884,BT892,BT894)</f>
        <v>3071669</v>
      </c>
      <c r="BU883" s="11">
        <f t="shared" si="2502"/>
        <v>2771669</v>
      </c>
      <c r="BV883" s="11">
        <f t="shared" si="2502"/>
        <v>1577789</v>
      </c>
      <c r="BW883" s="11">
        <f t="shared" si="2502"/>
        <v>667803</v>
      </c>
      <c r="BX883" s="11">
        <f t="shared" si="2502"/>
        <v>316203</v>
      </c>
      <c r="BY883" s="11">
        <f t="shared" si="2502"/>
        <v>175450</v>
      </c>
      <c r="BZ883" s="11">
        <f t="shared" si="2502"/>
        <v>176150</v>
      </c>
      <c r="CA883" s="11">
        <f t="shared" si="2492"/>
        <v>2245592</v>
      </c>
      <c r="CB883" s="123">
        <f t="shared" ref="CB883:CB946" si="2503">IF(BU883=0,"-",CA883/BU883*100)</f>
        <v>81.019486814623249</v>
      </c>
    </row>
    <row r="884" spans="1:80" x14ac:dyDescent="0.25">
      <c r="A884" s="4" t="s">
        <v>466</v>
      </c>
      <c r="B884" s="4" t="s">
        <v>3</v>
      </c>
      <c r="C884" s="4" t="s">
        <v>28</v>
      </c>
      <c r="D884" s="79" t="s">
        <v>468</v>
      </c>
      <c r="E884" s="78" t="s">
        <v>31</v>
      </c>
      <c r="F884" s="78" t="s">
        <v>1</v>
      </c>
      <c r="G884" s="2" t="s">
        <v>1</v>
      </c>
      <c r="H884" s="2" t="s">
        <v>32</v>
      </c>
      <c r="I884" s="12">
        <f>SUM(I885:I886)</f>
        <v>943619</v>
      </c>
      <c r="J884" s="12">
        <f t="shared" si="2491"/>
        <v>1080656</v>
      </c>
      <c r="K884" s="12">
        <f t="shared" ref="K884" si="2504">SUM(K885:K886)</f>
        <v>1080656</v>
      </c>
      <c r="L884" s="12">
        <f t="shared" si="2494"/>
        <v>0</v>
      </c>
      <c r="M884" s="12">
        <f t="shared" ref="M884:Q884" si="2505">SUM(M885:M886)</f>
        <v>0</v>
      </c>
      <c r="N884" s="12">
        <f t="shared" si="2505"/>
        <v>0</v>
      </c>
      <c r="O884" s="12">
        <f t="shared" si="2505"/>
        <v>0</v>
      </c>
      <c r="P884" s="12">
        <f t="shared" si="2505"/>
        <v>0</v>
      </c>
      <c r="Q884" s="12">
        <f t="shared" si="2505"/>
        <v>0</v>
      </c>
      <c r="R884" s="12">
        <f t="shared" ref="R884:AG884" si="2506">SUM(R885:R886)</f>
        <v>0</v>
      </c>
      <c r="S884" s="12">
        <f t="shared" si="2506"/>
        <v>0</v>
      </c>
      <c r="T884" s="12">
        <f t="shared" si="2506"/>
        <v>0</v>
      </c>
      <c r="U884" s="12">
        <f t="shared" si="2506"/>
        <v>0</v>
      </c>
      <c r="V884" s="12">
        <f t="shared" si="2506"/>
        <v>0</v>
      </c>
      <c r="W884" s="12">
        <f t="shared" si="2506"/>
        <v>0</v>
      </c>
      <c r="X884" s="12">
        <f t="shared" ref="X884" si="2507">SUM(X885:X886)</f>
        <v>0</v>
      </c>
      <c r="Y884" s="12">
        <f t="shared" si="2506"/>
        <v>0</v>
      </c>
      <c r="Z884" s="12">
        <f t="shared" si="2506"/>
        <v>0</v>
      </c>
      <c r="AA884" s="12">
        <f t="shared" si="2506"/>
        <v>0</v>
      </c>
      <c r="AB884" s="12">
        <f t="shared" si="2506"/>
        <v>0</v>
      </c>
      <c r="AC884" s="12">
        <f t="shared" si="2506"/>
        <v>0</v>
      </c>
      <c r="AD884" s="12">
        <f t="shared" si="2506"/>
        <v>0</v>
      </c>
      <c r="AE884" s="12">
        <f t="shared" si="2506"/>
        <v>0</v>
      </c>
      <c r="AF884" s="12">
        <f t="shared" si="2506"/>
        <v>0</v>
      </c>
      <c r="AG884" s="12">
        <f t="shared" si="2506"/>
        <v>0</v>
      </c>
      <c r="AH884" s="12">
        <v>0</v>
      </c>
      <c r="AI884" s="12">
        <v>0</v>
      </c>
      <c r="AJ884" s="12">
        <f t="shared" ref="AJ884:AY884" si="2508">SUM(AJ885:AJ886)</f>
        <v>0</v>
      </c>
      <c r="AK884" s="12">
        <f t="shared" si="2508"/>
        <v>0</v>
      </c>
      <c r="AL884" s="12">
        <f t="shared" si="2508"/>
        <v>0</v>
      </c>
      <c r="AM884" s="12">
        <f t="shared" si="2508"/>
        <v>0</v>
      </c>
      <c r="AN884" s="12">
        <f t="shared" si="2508"/>
        <v>0</v>
      </c>
      <c r="AO884" s="12">
        <f t="shared" si="2508"/>
        <v>0</v>
      </c>
      <c r="AP884" s="12">
        <f t="shared" ref="AP884" si="2509">SUM(AP885:AP886)</f>
        <v>0</v>
      </c>
      <c r="AQ884" s="12">
        <f t="shared" si="2508"/>
        <v>0</v>
      </c>
      <c r="AR884" s="12">
        <f t="shared" si="2508"/>
        <v>0</v>
      </c>
      <c r="AS884" s="12">
        <f t="shared" si="2508"/>
        <v>0</v>
      </c>
      <c r="AT884" s="12">
        <f t="shared" si="2508"/>
        <v>0</v>
      </c>
      <c r="AU884" s="12">
        <f t="shared" si="2508"/>
        <v>0</v>
      </c>
      <c r="AV884" s="12">
        <f t="shared" si="2508"/>
        <v>0</v>
      </c>
      <c r="AW884" s="12">
        <f t="shared" si="2508"/>
        <v>0</v>
      </c>
      <c r="AX884" s="12">
        <f t="shared" si="2508"/>
        <v>0</v>
      </c>
      <c r="AY884" s="12">
        <f t="shared" si="2508"/>
        <v>0</v>
      </c>
      <c r="AZ884" s="12">
        <v>0</v>
      </c>
      <c r="BA884" s="12">
        <v>0</v>
      </c>
      <c r="BB884" s="12">
        <f t="shared" ref="BB884:BQ884" si="2510">SUM(BB885:BB886)</f>
        <v>0</v>
      </c>
      <c r="BC884" s="12">
        <f t="shared" si="2510"/>
        <v>30000</v>
      </c>
      <c r="BD884" s="12">
        <f t="shared" si="2510"/>
        <v>0</v>
      </c>
      <c r="BE884" s="12">
        <f t="shared" si="2510"/>
        <v>0</v>
      </c>
      <c r="BF884" s="12">
        <f t="shared" si="2510"/>
        <v>0</v>
      </c>
      <c r="BG884" s="12">
        <f t="shared" si="2510"/>
        <v>0</v>
      </c>
      <c r="BH884" s="12">
        <f t="shared" ref="BH884" si="2511">SUM(BH885:BH886)</f>
        <v>30000</v>
      </c>
      <c r="BI884" s="12">
        <f t="shared" si="2510"/>
        <v>0</v>
      </c>
      <c r="BJ884" s="12">
        <f t="shared" si="2510"/>
        <v>0</v>
      </c>
      <c r="BK884" s="12">
        <f t="shared" si="2510"/>
        <v>30000</v>
      </c>
      <c r="BL884" s="12">
        <f t="shared" si="2510"/>
        <v>0</v>
      </c>
      <c r="BM884" s="12">
        <f t="shared" si="2510"/>
        <v>0</v>
      </c>
      <c r="BN884" s="12">
        <f t="shared" si="2510"/>
        <v>0</v>
      </c>
      <c r="BO884" s="12">
        <f t="shared" si="2510"/>
        <v>0</v>
      </c>
      <c r="BP884" s="12">
        <f t="shared" si="2510"/>
        <v>0</v>
      </c>
      <c r="BQ884" s="12">
        <f t="shared" si="2510"/>
        <v>0</v>
      </c>
      <c r="BR884" s="12">
        <v>30000</v>
      </c>
      <c r="BS884" s="12">
        <v>0</v>
      </c>
      <c r="BT884" s="12">
        <f t="shared" ref="BT884:BW884" si="2512">SUM(BT885:BT886)</f>
        <v>1155489</v>
      </c>
      <c r="BU884" s="12">
        <f t="shared" ref="BU884:BV884" si="2513">SUM(BU885:BU886)</f>
        <v>1155489</v>
      </c>
      <c r="BV884" s="12">
        <f t="shared" si="2513"/>
        <v>684606</v>
      </c>
      <c r="BW884" s="12">
        <f t="shared" si="2512"/>
        <v>258239</v>
      </c>
      <c r="BX884" s="12">
        <f t="shared" ref="BX884:BZ884" si="2514">SUM(BX885:BX886)</f>
        <v>98839</v>
      </c>
      <c r="BY884" s="12">
        <f t="shared" si="2514"/>
        <v>79700</v>
      </c>
      <c r="BZ884" s="12">
        <f t="shared" si="2514"/>
        <v>79700</v>
      </c>
      <c r="CA884" s="12">
        <f t="shared" si="2492"/>
        <v>942845</v>
      </c>
      <c r="CB884" s="124">
        <f t="shared" si="2503"/>
        <v>81.597055445789621</v>
      </c>
    </row>
    <row r="885" spans="1:80" x14ac:dyDescent="0.25">
      <c r="A885" s="4" t="s">
        <v>466</v>
      </c>
      <c r="B885" s="4" t="s">
        <v>3</v>
      </c>
      <c r="C885" s="4" t="s">
        <v>28</v>
      </c>
      <c r="D885" s="79" t="s">
        <v>468</v>
      </c>
      <c r="E885" s="89">
        <v>6111</v>
      </c>
      <c r="F885" s="79"/>
      <c r="G885" s="74" t="s">
        <v>1897</v>
      </c>
      <c r="H885" s="13" t="s">
        <v>33</v>
      </c>
      <c r="I885" s="14">
        <v>816719</v>
      </c>
      <c r="J885" s="14">
        <f t="shared" si="2491"/>
        <v>935406</v>
      </c>
      <c r="K885" s="14">
        <v>935406</v>
      </c>
      <c r="L885" s="14">
        <f t="shared" si="2494"/>
        <v>0</v>
      </c>
      <c r="M885" s="14">
        <v>0</v>
      </c>
      <c r="N885" s="14">
        <v>0</v>
      </c>
      <c r="O885" s="14">
        <v>0</v>
      </c>
      <c r="P885" s="14">
        <v>0</v>
      </c>
      <c r="Q885" s="14">
        <v>0</v>
      </c>
      <c r="R885" s="14">
        <v>0</v>
      </c>
      <c r="S885" s="14"/>
      <c r="T885" s="14"/>
      <c r="U885" s="14"/>
      <c r="V885" s="14"/>
      <c r="W885" s="14"/>
      <c r="X885" s="14">
        <f t="shared" si="2382"/>
        <v>0</v>
      </c>
      <c r="Y885" s="14"/>
      <c r="Z885" s="14"/>
      <c r="AA885" s="14"/>
      <c r="AB885" s="14"/>
      <c r="AC885" s="14"/>
      <c r="AD885" s="14"/>
      <c r="AE885" s="14"/>
      <c r="AF885" s="14"/>
      <c r="AG885" s="14"/>
      <c r="AH885" s="14">
        <v>0</v>
      </c>
      <c r="AI885" s="14">
        <v>0</v>
      </c>
      <c r="AJ885" s="14">
        <v>0</v>
      </c>
      <c r="AK885" s="14"/>
      <c r="AL885" s="14"/>
      <c r="AM885" s="14"/>
      <c r="AN885" s="14"/>
      <c r="AO885" s="14"/>
      <c r="AP885" s="14">
        <f t="shared" si="2383"/>
        <v>0</v>
      </c>
      <c r="AQ885" s="14"/>
      <c r="AR885" s="14"/>
      <c r="AS885" s="14"/>
      <c r="AT885" s="14"/>
      <c r="AU885" s="14"/>
      <c r="AV885" s="14"/>
      <c r="AW885" s="14"/>
      <c r="AX885" s="14"/>
      <c r="AY885" s="14"/>
      <c r="AZ885" s="14">
        <v>0</v>
      </c>
      <c r="BA885" s="14">
        <v>0</v>
      </c>
      <c r="BB885" s="14">
        <v>0</v>
      </c>
      <c r="BC885" s="14">
        <v>30000</v>
      </c>
      <c r="BD885" s="14"/>
      <c r="BE885" s="14"/>
      <c r="BF885" s="14"/>
      <c r="BG885" s="14"/>
      <c r="BH885" s="14">
        <f t="shared" si="2384"/>
        <v>30000</v>
      </c>
      <c r="BI885" s="14"/>
      <c r="BJ885" s="14"/>
      <c r="BK885" s="14">
        <v>30000</v>
      </c>
      <c r="BL885" s="14"/>
      <c r="BM885" s="14"/>
      <c r="BN885" s="14"/>
      <c r="BO885" s="14"/>
      <c r="BP885" s="14"/>
      <c r="BQ885" s="14"/>
      <c r="BR885" s="14">
        <v>30000</v>
      </c>
      <c r="BS885" s="14">
        <v>0</v>
      </c>
      <c r="BT885" s="14">
        <v>1010239</v>
      </c>
      <c r="BU885" s="14">
        <v>1010239</v>
      </c>
      <c r="BV885" s="14">
        <v>602025</v>
      </c>
      <c r="BW885" s="14">
        <f t="shared" si="2376"/>
        <v>224187</v>
      </c>
      <c r="BX885" s="14">
        <v>84187</v>
      </c>
      <c r="BY885" s="14">
        <v>70000</v>
      </c>
      <c r="BZ885" s="14">
        <v>70000</v>
      </c>
      <c r="CA885" s="14">
        <f t="shared" si="2492"/>
        <v>826212</v>
      </c>
      <c r="CB885" s="122">
        <f t="shared" si="2503"/>
        <v>81.783815512962775</v>
      </c>
    </row>
    <row r="886" spans="1:80" x14ac:dyDescent="0.25">
      <c r="A886" s="1" t="s">
        <v>466</v>
      </c>
      <c r="B886" s="1" t="s">
        <v>3</v>
      </c>
      <c r="C886" s="1" t="s">
        <v>28</v>
      </c>
      <c r="D886" s="82" t="s">
        <v>468</v>
      </c>
      <c r="E886" s="82" t="s">
        <v>34</v>
      </c>
      <c r="F886" s="79" t="s">
        <v>1</v>
      </c>
      <c r="G886" s="13" t="s">
        <v>1</v>
      </c>
      <c r="H886" s="2" t="s">
        <v>35</v>
      </c>
      <c r="I886" s="12">
        <f>SUM(I887:I891)</f>
        <v>126900</v>
      </c>
      <c r="J886" s="12">
        <f t="shared" si="2491"/>
        <v>145250</v>
      </c>
      <c r="K886" s="12">
        <f t="shared" ref="K886" si="2515">SUM(K887:K891)</f>
        <v>145250</v>
      </c>
      <c r="L886" s="12">
        <f t="shared" si="2494"/>
        <v>0</v>
      </c>
      <c r="M886" s="12">
        <f t="shared" ref="M886:Q886" si="2516">SUM(M887:M891)</f>
        <v>0</v>
      </c>
      <c r="N886" s="12">
        <f t="shared" si="2516"/>
        <v>0</v>
      </c>
      <c r="O886" s="12">
        <f t="shared" si="2516"/>
        <v>0</v>
      </c>
      <c r="P886" s="12">
        <f t="shared" si="2516"/>
        <v>0</v>
      </c>
      <c r="Q886" s="12">
        <f t="shared" si="2516"/>
        <v>0</v>
      </c>
      <c r="R886" s="12">
        <f t="shared" ref="R886:AG886" si="2517">SUM(R887:R891)</f>
        <v>0</v>
      </c>
      <c r="S886" s="12">
        <f t="shared" si="2517"/>
        <v>0</v>
      </c>
      <c r="T886" s="12">
        <f t="shared" si="2517"/>
        <v>0</v>
      </c>
      <c r="U886" s="12">
        <f t="shared" si="2517"/>
        <v>0</v>
      </c>
      <c r="V886" s="12">
        <f t="shared" si="2517"/>
        <v>0</v>
      </c>
      <c r="W886" s="12">
        <f t="shared" si="2517"/>
        <v>0</v>
      </c>
      <c r="X886" s="12">
        <f t="shared" si="2517"/>
        <v>0</v>
      </c>
      <c r="Y886" s="12">
        <f t="shared" si="2517"/>
        <v>0</v>
      </c>
      <c r="Z886" s="12">
        <f t="shared" si="2517"/>
        <v>0</v>
      </c>
      <c r="AA886" s="12">
        <f t="shared" si="2517"/>
        <v>0</v>
      </c>
      <c r="AB886" s="12">
        <f t="shared" si="2517"/>
        <v>0</v>
      </c>
      <c r="AC886" s="12">
        <f t="shared" si="2517"/>
        <v>0</v>
      </c>
      <c r="AD886" s="12">
        <f t="shared" si="2517"/>
        <v>0</v>
      </c>
      <c r="AE886" s="12">
        <f t="shared" si="2517"/>
        <v>0</v>
      </c>
      <c r="AF886" s="12">
        <f t="shared" si="2517"/>
        <v>0</v>
      </c>
      <c r="AG886" s="12">
        <f t="shared" si="2517"/>
        <v>0</v>
      </c>
      <c r="AH886" s="12">
        <v>0</v>
      </c>
      <c r="AI886" s="12">
        <v>0</v>
      </c>
      <c r="AJ886" s="12">
        <f t="shared" ref="AJ886:AY886" si="2518">SUM(AJ887:AJ891)</f>
        <v>0</v>
      </c>
      <c r="AK886" s="12">
        <f t="shared" si="2518"/>
        <v>0</v>
      </c>
      <c r="AL886" s="12">
        <f t="shared" si="2518"/>
        <v>0</v>
      </c>
      <c r="AM886" s="12">
        <f t="shared" si="2518"/>
        <v>0</v>
      </c>
      <c r="AN886" s="12">
        <f t="shared" si="2518"/>
        <v>0</v>
      </c>
      <c r="AO886" s="12">
        <f t="shared" si="2518"/>
        <v>0</v>
      </c>
      <c r="AP886" s="12">
        <f t="shared" si="2518"/>
        <v>0</v>
      </c>
      <c r="AQ886" s="12">
        <f t="shared" si="2518"/>
        <v>0</v>
      </c>
      <c r="AR886" s="12">
        <f t="shared" si="2518"/>
        <v>0</v>
      </c>
      <c r="AS886" s="12">
        <f t="shared" si="2518"/>
        <v>0</v>
      </c>
      <c r="AT886" s="12">
        <f t="shared" si="2518"/>
        <v>0</v>
      </c>
      <c r="AU886" s="12">
        <f t="shared" si="2518"/>
        <v>0</v>
      </c>
      <c r="AV886" s="12">
        <f t="shared" si="2518"/>
        <v>0</v>
      </c>
      <c r="AW886" s="12">
        <f t="shared" si="2518"/>
        <v>0</v>
      </c>
      <c r="AX886" s="12">
        <f t="shared" si="2518"/>
        <v>0</v>
      </c>
      <c r="AY886" s="12">
        <f t="shared" si="2518"/>
        <v>0</v>
      </c>
      <c r="AZ886" s="12">
        <v>0</v>
      </c>
      <c r="BA886" s="12">
        <v>0</v>
      </c>
      <c r="BB886" s="12">
        <f t="shared" ref="BB886:BQ886" si="2519">SUM(BB887:BB891)</f>
        <v>0</v>
      </c>
      <c r="BC886" s="12">
        <f t="shared" si="2519"/>
        <v>0</v>
      </c>
      <c r="BD886" s="12">
        <f t="shared" si="2519"/>
        <v>0</v>
      </c>
      <c r="BE886" s="12">
        <f t="shared" si="2519"/>
        <v>0</v>
      </c>
      <c r="BF886" s="12">
        <f t="shared" si="2519"/>
        <v>0</v>
      </c>
      <c r="BG886" s="12">
        <f t="shared" si="2519"/>
        <v>0</v>
      </c>
      <c r="BH886" s="12">
        <f t="shared" si="2519"/>
        <v>0</v>
      </c>
      <c r="BI886" s="12">
        <f t="shared" si="2519"/>
        <v>0</v>
      </c>
      <c r="BJ886" s="12">
        <f t="shared" si="2519"/>
        <v>0</v>
      </c>
      <c r="BK886" s="12">
        <f t="shared" si="2519"/>
        <v>0</v>
      </c>
      <c r="BL886" s="12">
        <f t="shared" si="2519"/>
        <v>0</v>
      </c>
      <c r="BM886" s="12">
        <f t="shared" si="2519"/>
        <v>0</v>
      </c>
      <c r="BN886" s="12">
        <f t="shared" si="2519"/>
        <v>0</v>
      </c>
      <c r="BO886" s="12">
        <f t="shared" si="2519"/>
        <v>0</v>
      </c>
      <c r="BP886" s="12">
        <f t="shared" si="2519"/>
        <v>0</v>
      </c>
      <c r="BQ886" s="12">
        <f t="shared" si="2519"/>
        <v>0</v>
      </c>
      <c r="BR886" s="12">
        <v>0</v>
      </c>
      <c r="BS886" s="12">
        <v>0</v>
      </c>
      <c r="BT886" s="12">
        <f t="shared" ref="BT886:BX886" si="2520">SUM(BT887:BT891)</f>
        <v>145250</v>
      </c>
      <c r="BU886" s="12">
        <f t="shared" si="2520"/>
        <v>145250</v>
      </c>
      <c r="BV886" s="12">
        <f t="shared" si="2520"/>
        <v>82581</v>
      </c>
      <c r="BW886" s="12">
        <f t="shared" si="2520"/>
        <v>34052</v>
      </c>
      <c r="BX886" s="12">
        <f t="shared" si="2520"/>
        <v>14652</v>
      </c>
      <c r="BY886" s="12">
        <f t="shared" ref="BY886" si="2521">SUM(BY887:BY891)</f>
        <v>9700</v>
      </c>
      <c r="BZ886" s="12">
        <f t="shared" ref="BZ886" si="2522">SUM(BZ887:BZ891)</f>
        <v>9700</v>
      </c>
      <c r="CA886" s="12">
        <f t="shared" si="2492"/>
        <v>116633</v>
      </c>
      <c r="CB886" s="124">
        <f t="shared" si="2503"/>
        <v>80.298106712564547</v>
      </c>
    </row>
    <row r="887" spans="1:80" x14ac:dyDescent="0.25">
      <c r="A887" s="4" t="s">
        <v>466</v>
      </c>
      <c r="B887" s="4" t="s">
        <v>3</v>
      </c>
      <c r="C887" s="4" t="s">
        <v>28</v>
      </c>
      <c r="D887" s="79" t="s">
        <v>468</v>
      </c>
      <c r="E887" s="89">
        <v>6112</v>
      </c>
      <c r="F887" s="79" t="s">
        <v>469</v>
      </c>
      <c r="G887" s="74" t="s">
        <v>1897</v>
      </c>
      <c r="H887" s="13" t="s">
        <v>92</v>
      </c>
      <c r="I887" s="14">
        <v>20000</v>
      </c>
      <c r="J887" s="14">
        <f t="shared" si="2491"/>
        <v>20700</v>
      </c>
      <c r="K887" s="14">
        <v>20700</v>
      </c>
      <c r="L887" s="14">
        <f t="shared" si="2494"/>
        <v>0</v>
      </c>
      <c r="M887" s="14">
        <v>0</v>
      </c>
      <c r="N887" s="14">
        <v>0</v>
      </c>
      <c r="O887" s="14">
        <v>0</v>
      </c>
      <c r="P887" s="14">
        <v>0</v>
      </c>
      <c r="Q887" s="14">
        <v>0</v>
      </c>
      <c r="R887" s="14">
        <v>0</v>
      </c>
      <c r="S887" s="14"/>
      <c r="T887" s="14"/>
      <c r="U887" s="14"/>
      <c r="V887" s="14"/>
      <c r="W887" s="14"/>
      <c r="X887" s="14">
        <f t="shared" si="2382"/>
        <v>0</v>
      </c>
      <c r="Y887" s="14"/>
      <c r="Z887" s="14"/>
      <c r="AA887" s="14"/>
      <c r="AB887" s="14"/>
      <c r="AC887" s="14"/>
      <c r="AD887" s="14"/>
      <c r="AE887" s="14"/>
      <c r="AF887" s="14"/>
      <c r="AG887" s="14"/>
      <c r="AH887" s="14">
        <v>0</v>
      </c>
      <c r="AI887" s="14">
        <v>0</v>
      </c>
      <c r="AJ887" s="14">
        <v>0</v>
      </c>
      <c r="AK887" s="14"/>
      <c r="AL887" s="14"/>
      <c r="AM887" s="14"/>
      <c r="AN887" s="14"/>
      <c r="AO887" s="14"/>
      <c r="AP887" s="14">
        <f t="shared" si="2383"/>
        <v>0</v>
      </c>
      <c r="AQ887" s="14"/>
      <c r="AR887" s="14"/>
      <c r="AS887" s="14"/>
      <c r="AT887" s="14"/>
      <c r="AU887" s="14"/>
      <c r="AV887" s="14"/>
      <c r="AW887" s="14"/>
      <c r="AX887" s="14"/>
      <c r="AY887" s="14"/>
      <c r="AZ887" s="14">
        <v>0</v>
      </c>
      <c r="BA887" s="14">
        <v>0</v>
      </c>
      <c r="BB887" s="14">
        <v>0</v>
      </c>
      <c r="BC887" s="14"/>
      <c r="BD887" s="14"/>
      <c r="BE887" s="14"/>
      <c r="BF887" s="14"/>
      <c r="BG887" s="14"/>
      <c r="BH887" s="14">
        <f t="shared" si="2384"/>
        <v>0</v>
      </c>
      <c r="BI887" s="14"/>
      <c r="BJ887" s="14"/>
      <c r="BK887" s="14"/>
      <c r="BL887" s="14"/>
      <c r="BM887" s="14"/>
      <c r="BN887" s="14"/>
      <c r="BO887" s="14"/>
      <c r="BP887" s="14"/>
      <c r="BQ887" s="14"/>
      <c r="BR887" s="14">
        <v>0</v>
      </c>
      <c r="BS887" s="14">
        <v>0</v>
      </c>
      <c r="BT887" s="14">
        <v>20700</v>
      </c>
      <c r="BU887" s="14">
        <v>20700</v>
      </c>
      <c r="BV887" s="14">
        <v>10833</v>
      </c>
      <c r="BW887" s="14">
        <f t="shared" si="2376"/>
        <v>5175</v>
      </c>
      <c r="BX887" s="14">
        <v>1725</v>
      </c>
      <c r="BY887" s="14">
        <v>1725</v>
      </c>
      <c r="BZ887" s="14">
        <v>1725</v>
      </c>
      <c r="CA887" s="14">
        <f t="shared" si="2492"/>
        <v>16008</v>
      </c>
      <c r="CB887" s="122">
        <f t="shared" si="2503"/>
        <v>77.333333333333329</v>
      </c>
    </row>
    <row r="888" spans="1:80" x14ac:dyDescent="0.25">
      <c r="A888" s="4" t="s">
        <v>466</v>
      </c>
      <c r="B888" s="4" t="s">
        <v>3</v>
      </c>
      <c r="C888" s="4" t="s">
        <v>28</v>
      </c>
      <c r="D888" s="79" t="s">
        <v>468</v>
      </c>
      <c r="E888" s="89">
        <v>6112</v>
      </c>
      <c r="F888" s="79" t="s">
        <v>470</v>
      </c>
      <c r="G888" s="74" t="s">
        <v>1897</v>
      </c>
      <c r="H888" s="13" t="s">
        <v>39</v>
      </c>
      <c r="I888" s="14">
        <v>72000</v>
      </c>
      <c r="J888" s="14">
        <f t="shared" si="2491"/>
        <v>95700</v>
      </c>
      <c r="K888" s="14">
        <v>95700</v>
      </c>
      <c r="L888" s="14">
        <f t="shared" si="2494"/>
        <v>0</v>
      </c>
      <c r="M888" s="14">
        <v>0</v>
      </c>
      <c r="N888" s="14">
        <v>0</v>
      </c>
      <c r="O888" s="14">
        <v>0</v>
      </c>
      <c r="P888" s="14">
        <v>0</v>
      </c>
      <c r="Q888" s="14">
        <v>0</v>
      </c>
      <c r="R888" s="14">
        <v>0</v>
      </c>
      <c r="S888" s="14"/>
      <c r="T888" s="14"/>
      <c r="U888" s="14"/>
      <c r="V888" s="14"/>
      <c r="W888" s="14"/>
      <c r="X888" s="14">
        <f t="shared" si="2382"/>
        <v>0</v>
      </c>
      <c r="Y888" s="14"/>
      <c r="Z888" s="14"/>
      <c r="AA888" s="14"/>
      <c r="AB888" s="14"/>
      <c r="AC888" s="14"/>
      <c r="AD888" s="14"/>
      <c r="AE888" s="14"/>
      <c r="AF888" s="14"/>
      <c r="AG888" s="14"/>
      <c r="AH888" s="14">
        <v>0</v>
      </c>
      <c r="AI888" s="14">
        <v>0</v>
      </c>
      <c r="AJ888" s="14">
        <v>0</v>
      </c>
      <c r="AK888" s="14"/>
      <c r="AL888" s="14"/>
      <c r="AM888" s="14"/>
      <c r="AN888" s="14"/>
      <c r="AO888" s="14"/>
      <c r="AP888" s="14">
        <f t="shared" si="2383"/>
        <v>0</v>
      </c>
      <c r="AQ888" s="14"/>
      <c r="AR888" s="14"/>
      <c r="AS888" s="14"/>
      <c r="AT888" s="14"/>
      <c r="AU888" s="14"/>
      <c r="AV888" s="14"/>
      <c r="AW888" s="14"/>
      <c r="AX888" s="14"/>
      <c r="AY888" s="14"/>
      <c r="AZ888" s="14">
        <v>0</v>
      </c>
      <c r="BA888" s="14">
        <v>0</v>
      </c>
      <c r="BB888" s="14">
        <v>0</v>
      </c>
      <c r="BC888" s="14"/>
      <c r="BD888" s="14"/>
      <c r="BE888" s="14"/>
      <c r="BF888" s="14"/>
      <c r="BG888" s="14"/>
      <c r="BH888" s="14">
        <f t="shared" si="2384"/>
        <v>0</v>
      </c>
      <c r="BI888" s="14"/>
      <c r="BJ888" s="14"/>
      <c r="BK888" s="14"/>
      <c r="BL888" s="14"/>
      <c r="BM888" s="14"/>
      <c r="BN888" s="14"/>
      <c r="BO888" s="14"/>
      <c r="BP888" s="14"/>
      <c r="BQ888" s="14"/>
      <c r="BR888" s="14">
        <v>0</v>
      </c>
      <c r="BS888" s="14">
        <v>0</v>
      </c>
      <c r="BT888" s="14">
        <v>95700</v>
      </c>
      <c r="BU888" s="14">
        <v>95700</v>
      </c>
      <c r="BV888" s="14">
        <v>47850</v>
      </c>
      <c r="BW888" s="14">
        <f t="shared" si="2376"/>
        <v>23925</v>
      </c>
      <c r="BX888" s="14">
        <v>7975</v>
      </c>
      <c r="BY888" s="14">
        <v>7975</v>
      </c>
      <c r="BZ888" s="14">
        <v>7975</v>
      </c>
      <c r="CA888" s="14">
        <f t="shared" si="2492"/>
        <v>71775</v>
      </c>
      <c r="CB888" s="122">
        <f t="shared" si="2503"/>
        <v>75</v>
      </c>
    </row>
    <row r="889" spans="1:80" x14ac:dyDescent="0.25">
      <c r="A889" s="4" t="s">
        <v>466</v>
      </c>
      <c r="B889" s="4" t="s">
        <v>3</v>
      </c>
      <c r="C889" s="4" t="s">
        <v>28</v>
      </c>
      <c r="D889" s="79" t="s">
        <v>468</v>
      </c>
      <c r="E889" s="89">
        <v>6112</v>
      </c>
      <c r="F889" s="79" t="s">
        <v>471</v>
      </c>
      <c r="G889" s="74" t="s">
        <v>1897</v>
      </c>
      <c r="H889" s="13" t="s">
        <v>41</v>
      </c>
      <c r="I889" s="14">
        <v>12500</v>
      </c>
      <c r="J889" s="14">
        <f t="shared" si="2491"/>
        <v>18850</v>
      </c>
      <c r="K889" s="14">
        <v>18850</v>
      </c>
      <c r="L889" s="14">
        <f t="shared" si="2494"/>
        <v>0</v>
      </c>
      <c r="M889" s="14">
        <v>0</v>
      </c>
      <c r="N889" s="14">
        <v>0</v>
      </c>
      <c r="O889" s="14">
        <v>0</v>
      </c>
      <c r="P889" s="14">
        <v>0</v>
      </c>
      <c r="Q889" s="14">
        <v>0</v>
      </c>
      <c r="R889" s="14">
        <v>0</v>
      </c>
      <c r="S889" s="14"/>
      <c r="T889" s="14"/>
      <c r="U889" s="14"/>
      <c r="V889" s="14"/>
      <c r="W889" s="14"/>
      <c r="X889" s="14">
        <f t="shared" si="2382"/>
        <v>0</v>
      </c>
      <c r="Y889" s="14"/>
      <c r="Z889" s="14"/>
      <c r="AA889" s="14"/>
      <c r="AB889" s="14"/>
      <c r="AC889" s="14"/>
      <c r="AD889" s="14"/>
      <c r="AE889" s="14"/>
      <c r="AF889" s="14"/>
      <c r="AG889" s="14"/>
      <c r="AH889" s="14">
        <v>0</v>
      </c>
      <c r="AI889" s="14">
        <v>0</v>
      </c>
      <c r="AJ889" s="14">
        <v>0</v>
      </c>
      <c r="AK889" s="14"/>
      <c r="AL889" s="14"/>
      <c r="AM889" s="14"/>
      <c r="AN889" s="14"/>
      <c r="AO889" s="14"/>
      <c r="AP889" s="14">
        <f t="shared" si="2383"/>
        <v>0</v>
      </c>
      <c r="AQ889" s="14"/>
      <c r="AR889" s="14"/>
      <c r="AS889" s="14"/>
      <c r="AT889" s="14"/>
      <c r="AU889" s="14"/>
      <c r="AV889" s="14"/>
      <c r="AW889" s="14"/>
      <c r="AX889" s="14"/>
      <c r="AY889" s="14"/>
      <c r="AZ889" s="14">
        <v>0</v>
      </c>
      <c r="BA889" s="14">
        <v>0</v>
      </c>
      <c r="BB889" s="14">
        <v>0</v>
      </c>
      <c r="BC889" s="14"/>
      <c r="BD889" s="14"/>
      <c r="BE889" s="14"/>
      <c r="BF889" s="14"/>
      <c r="BG889" s="14"/>
      <c r="BH889" s="14">
        <f t="shared" si="2384"/>
        <v>0</v>
      </c>
      <c r="BI889" s="14"/>
      <c r="BJ889" s="14"/>
      <c r="BK889" s="14"/>
      <c r="BL889" s="14"/>
      <c r="BM889" s="14"/>
      <c r="BN889" s="14"/>
      <c r="BO889" s="14"/>
      <c r="BP889" s="14"/>
      <c r="BQ889" s="14"/>
      <c r="BR889" s="14">
        <v>0</v>
      </c>
      <c r="BS889" s="14">
        <v>0</v>
      </c>
      <c r="BT889" s="14">
        <v>18850</v>
      </c>
      <c r="BU889" s="14">
        <v>18850</v>
      </c>
      <c r="BV889" s="14">
        <v>15948</v>
      </c>
      <c r="BW889" s="14">
        <f t="shared" si="2376"/>
        <v>2902</v>
      </c>
      <c r="BX889" s="14">
        <v>2902</v>
      </c>
      <c r="BY889" s="14"/>
      <c r="BZ889" s="14"/>
      <c r="CA889" s="14">
        <f t="shared" si="2492"/>
        <v>18850</v>
      </c>
      <c r="CB889" s="122">
        <f t="shared" si="2503"/>
        <v>100</v>
      </c>
    </row>
    <row r="890" spans="1:80" x14ac:dyDescent="0.25">
      <c r="A890" s="4" t="s">
        <v>466</v>
      </c>
      <c r="B890" s="4" t="s">
        <v>3</v>
      </c>
      <c r="C890" s="4" t="s">
        <v>28</v>
      </c>
      <c r="D890" s="79" t="s">
        <v>468</v>
      </c>
      <c r="E890" s="89">
        <v>6112</v>
      </c>
      <c r="F890" s="79" t="s">
        <v>472</v>
      </c>
      <c r="G890" s="74" t="s">
        <v>1897</v>
      </c>
      <c r="H890" s="13" t="s">
        <v>37</v>
      </c>
      <c r="I890" s="14">
        <v>12500</v>
      </c>
      <c r="J890" s="14">
        <f t="shared" si="2491"/>
        <v>0</v>
      </c>
      <c r="K890" s="14">
        <v>0</v>
      </c>
      <c r="L890" s="14">
        <f t="shared" si="2494"/>
        <v>0</v>
      </c>
      <c r="M890" s="14">
        <v>0</v>
      </c>
      <c r="N890" s="14">
        <v>0</v>
      </c>
      <c r="O890" s="14">
        <v>0</v>
      </c>
      <c r="P890" s="14">
        <v>0</v>
      </c>
      <c r="Q890" s="14">
        <v>0</v>
      </c>
      <c r="R890" s="14">
        <v>0</v>
      </c>
      <c r="S890" s="14"/>
      <c r="T890" s="14"/>
      <c r="U890" s="14"/>
      <c r="V890" s="14"/>
      <c r="W890" s="14"/>
      <c r="X890" s="14">
        <f t="shared" si="2382"/>
        <v>0</v>
      </c>
      <c r="Y890" s="14"/>
      <c r="Z890" s="14"/>
      <c r="AA890" s="14"/>
      <c r="AB890" s="14"/>
      <c r="AC890" s="14"/>
      <c r="AD890" s="14"/>
      <c r="AE890" s="14"/>
      <c r="AF890" s="14"/>
      <c r="AG890" s="14"/>
      <c r="AH890" s="14">
        <v>0</v>
      </c>
      <c r="AI890" s="14">
        <v>0</v>
      </c>
      <c r="AJ890" s="14">
        <v>0</v>
      </c>
      <c r="AK890" s="14"/>
      <c r="AL890" s="14"/>
      <c r="AM890" s="14"/>
      <c r="AN890" s="14"/>
      <c r="AO890" s="14"/>
      <c r="AP890" s="14">
        <f t="shared" si="2383"/>
        <v>0</v>
      </c>
      <c r="AQ890" s="14"/>
      <c r="AR890" s="14"/>
      <c r="AS890" s="14"/>
      <c r="AT890" s="14"/>
      <c r="AU890" s="14"/>
      <c r="AV890" s="14"/>
      <c r="AW890" s="14"/>
      <c r="AX890" s="14"/>
      <c r="AY890" s="14"/>
      <c r="AZ890" s="14">
        <v>0</v>
      </c>
      <c r="BA890" s="14">
        <v>0</v>
      </c>
      <c r="BB890" s="14">
        <v>0</v>
      </c>
      <c r="BC890" s="14"/>
      <c r="BD890" s="14"/>
      <c r="BE890" s="14"/>
      <c r="BF890" s="14"/>
      <c r="BG890" s="14"/>
      <c r="BH890" s="14">
        <f t="shared" si="2384"/>
        <v>0</v>
      </c>
      <c r="BI890" s="14"/>
      <c r="BJ890" s="14"/>
      <c r="BK890" s="14"/>
      <c r="BL890" s="14"/>
      <c r="BM890" s="14"/>
      <c r="BN890" s="14"/>
      <c r="BO890" s="14"/>
      <c r="BP890" s="14"/>
      <c r="BQ890" s="14"/>
      <c r="BR890" s="14">
        <v>0</v>
      </c>
      <c r="BS890" s="14">
        <v>0</v>
      </c>
      <c r="BT890" s="14">
        <v>0</v>
      </c>
      <c r="BU890" s="14">
        <v>0</v>
      </c>
      <c r="BV890" s="14">
        <v>0</v>
      </c>
      <c r="BW890" s="14">
        <f t="shared" si="2376"/>
        <v>0</v>
      </c>
      <c r="BX890" s="14"/>
      <c r="BY890" s="14"/>
      <c r="BZ890" s="14"/>
      <c r="CA890" s="14">
        <f t="shared" si="2492"/>
        <v>0</v>
      </c>
      <c r="CB890" s="122" t="str">
        <f t="shared" si="2503"/>
        <v>-</v>
      </c>
    </row>
    <row r="891" spans="1:80" x14ac:dyDescent="0.25">
      <c r="A891" s="4" t="s">
        <v>466</v>
      </c>
      <c r="B891" s="4" t="s">
        <v>3</v>
      </c>
      <c r="C891" s="4" t="s">
        <v>28</v>
      </c>
      <c r="D891" s="79" t="s">
        <v>468</v>
      </c>
      <c r="E891" s="89">
        <v>6112</v>
      </c>
      <c r="F891" s="79" t="s">
        <v>473</v>
      </c>
      <c r="G891" s="74" t="s">
        <v>1897</v>
      </c>
      <c r="H891" s="13" t="s">
        <v>43</v>
      </c>
      <c r="I891" s="14">
        <v>9900</v>
      </c>
      <c r="J891" s="14">
        <f t="shared" si="2491"/>
        <v>10000</v>
      </c>
      <c r="K891" s="14">
        <v>10000</v>
      </c>
      <c r="L891" s="14">
        <f t="shared" si="2494"/>
        <v>0</v>
      </c>
      <c r="M891" s="14">
        <v>0</v>
      </c>
      <c r="N891" s="14">
        <v>0</v>
      </c>
      <c r="O891" s="14">
        <v>0</v>
      </c>
      <c r="P891" s="14">
        <v>0</v>
      </c>
      <c r="Q891" s="14">
        <v>0</v>
      </c>
      <c r="R891" s="14">
        <v>0</v>
      </c>
      <c r="S891" s="14"/>
      <c r="T891" s="14"/>
      <c r="U891" s="14"/>
      <c r="V891" s="14"/>
      <c r="W891" s="14"/>
      <c r="X891" s="14">
        <f t="shared" si="2382"/>
        <v>0</v>
      </c>
      <c r="Y891" s="14"/>
      <c r="Z891" s="14"/>
      <c r="AA891" s="14"/>
      <c r="AB891" s="14"/>
      <c r="AC891" s="14"/>
      <c r="AD891" s="14"/>
      <c r="AE891" s="14"/>
      <c r="AF891" s="14"/>
      <c r="AG891" s="14"/>
      <c r="AH891" s="14">
        <v>0</v>
      </c>
      <c r="AI891" s="14">
        <v>0</v>
      </c>
      <c r="AJ891" s="14">
        <v>0</v>
      </c>
      <c r="AK891" s="14"/>
      <c r="AL891" s="14"/>
      <c r="AM891" s="14"/>
      <c r="AN891" s="14"/>
      <c r="AO891" s="14"/>
      <c r="AP891" s="14">
        <f t="shared" si="2383"/>
        <v>0</v>
      </c>
      <c r="AQ891" s="14"/>
      <c r="AR891" s="14"/>
      <c r="AS891" s="14"/>
      <c r="AT891" s="14"/>
      <c r="AU891" s="14"/>
      <c r="AV891" s="14"/>
      <c r="AW891" s="14"/>
      <c r="AX891" s="14"/>
      <c r="AY891" s="14"/>
      <c r="AZ891" s="14">
        <v>0</v>
      </c>
      <c r="BA891" s="14">
        <v>0</v>
      </c>
      <c r="BB891" s="14">
        <v>0</v>
      </c>
      <c r="BC891" s="14"/>
      <c r="BD891" s="14"/>
      <c r="BE891" s="14"/>
      <c r="BF891" s="14"/>
      <c r="BG891" s="14"/>
      <c r="BH891" s="14">
        <f t="shared" si="2384"/>
        <v>0</v>
      </c>
      <c r="BI891" s="14"/>
      <c r="BJ891" s="14"/>
      <c r="BK891" s="14"/>
      <c r="BL891" s="14"/>
      <c r="BM891" s="14"/>
      <c r="BN891" s="14"/>
      <c r="BO891" s="14"/>
      <c r="BP891" s="14"/>
      <c r="BQ891" s="14"/>
      <c r="BR891" s="14">
        <v>0</v>
      </c>
      <c r="BS891" s="14">
        <v>0</v>
      </c>
      <c r="BT891" s="14">
        <v>10000</v>
      </c>
      <c r="BU891" s="14">
        <v>10000</v>
      </c>
      <c r="BV891" s="14">
        <v>7950</v>
      </c>
      <c r="BW891" s="14">
        <f t="shared" si="2376"/>
        <v>2050</v>
      </c>
      <c r="BX891" s="14">
        <v>2050</v>
      </c>
      <c r="BY891" s="14"/>
      <c r="BZ891" s="14"/>
      <c r="CA891" s="14">
        <f t="shared" si="2492"/>
        <v>10000</v>
      </c>
      <c r="CB891" s="122">
        <f t="shared" si="2503"/>
        <v>100</v>
      </c>
    </row>
    <row r="892" spans="1:80" x14ac:dyDescent="0.25">
      <c r="A892" s="4" t="s">
        <v>466</v>
      </c>
      <c r="B892" s="4" t="s">
        <v>3</v>
      </c>
      <c r="C892" s="4" t="s">
        <v>28</v>
      </c>
      <c r="D892" s="79" t="s">
        <v>468</v>
      </c>
      <c r="E892" s="78" t="s">
        <v>44</v>
      </c>
      <c r="F892" s="78" t="s">
        <v>1</v>
      </c>
      <c r="G892" s="2" t="s">
        <v>1</v>
      </c>
      <c r="H892" s="2" t="s">
        <v>45</v>
      </c>
      <c r="I892" s="12">
        <f>SUM(I893)</f>
        <v>84550</v>
      </c>
      <c r="J892" s="12">
        <f t="shared" si="2491"/>
        <v>98217</v>
      </c>
      <c r="K892" s="12">
        <f t="shared" ref="K892:Q892" si="2523">SUM(K893)</f>
        <v>98217</v>
      </c>
      <c r="L892" s="12">
        <f t="shared" si="2494"/>
        <v>0</v>
      </c>
      <c r="M892" s="12">
        <f t="shared" si="2523"/>
        <v>0</v>
      </c>
      <c r="N892" s="12">
        <f t="shared" si="2523"/>
        <v>0</v>
      </c>
      <c r="O892" s="12">
        <f t="shared" si="2523"/>
        <v>0</v>
      </c>
      <c r="P892" s="12">
        <f t="shared" si="2523"/>
        <v>0</v>
      </c>
      <c r="Q892" s="12">
        <f t="shared" si="2523"/>
        <v>0</v>
      </c>
      <c r="R892" s="12">
        <f t="shared" ref="R892:AG892" si="2524">SUM(R893)</f>
        <v>0</v>
      </c>
      <c r="S892" s="12">
        <f t="shared" si="2524"/>
        <v>0</v>
      </c>
      <c r="T892" s="12">
        <f t="shared" si="2524"/>
        <v>0</v>
      </c>
      <c r="U892" s="12">
        <f t="shared" si="2524"/>
        <v>0</v>
      </c>
      <c r="V892" s="12">
        <f t="shared" si="2524"/>
        <v>0</v>
      </c>
      <c r="W892" s="12">
        <f t="shared" si="2524"/>
        <v>0</v>
      </c>
      <c r="X892" s="12">
        <f t="shared" si="2524"/>
        <v>0</v>
      </c>
      <c r="Y892" s="12">
        <f t="shared" si="2524"/>
        <v>0</v>
      </c>
      <c r="Z892" s="12">
        <f t="shared" si="2524"/>
        <v>0</v>
      </c>
      <c r="AA892" s="12">
        <f t="shared" si="2524"/>
        <v>0</v>
      </c>
      <c r="AB892" s="12">
        <f t="shared" si="2524"/>
        <v>0</v>
      </c>
      <c r="AC892" s="12">
        <f t="shared" si="2524"/>
        <v>0</v>
      </c>
      <c r="AD892" s="12">
        <f t="shared" si="2524"/>
        <v>0</v>
      </c>
      <c r="AE892" s="12">
        <f t="shared" si="2524"/>
        <v>0</v>
      </c>
      <c r="AF892" s="12">
        <f t="shared" si="2524"/>
        <v>0</v>
      </c>
      <c r="AG892" s="12">
        <f t="shared" si="2524"/>
        <v>0</v>
      </c>
      <c r="AH892" s="12">
        <v>0</v>
      </c>
      <c r="AI892" s="12">
        <v>0</v>
      </c>
      <c r="AJ892" s="12">
        <f t="shared" ref="AJ892:AY892" si="2525">SUM(AJ893)</f>
        <v>0</v>
      </c>
      <c r="AK892" s="12">
        <f t="shared" si="2525"/>
        <v>0</v>
      </c>
      <c r="AL892" s="12">
        <f t="shared" si="2525"/>
        <v>0</v>
      </c>
      <c r="AM892" s="12">
        <f t="shared" si="2525"/>
        <v>0</v>
      </c>
      <c r="AN892" s="12">
        <f t="shared" si="2525"/>
        <v>0</v>
      </c>
      <c r="AO892" s="12">
        <f t="shared" si="2525"/>
        <v>0</v>
      </c>
      <c r="AP892" s="12">
        <f t="shared" si="2525"/>
        <v>0</v>
      </c>
      <c r="AQ892" s="12">
        <f t="shared" si="2525"/>
        <v>0</v>
      </c>
      <c r="AR892" s="12">
        <f t="shared" si="2525"/>
        <v>0</v>
      </c>
      <c r="AS892" s="12">
        <f t="shared" si="2525"/>
        <v>0</v>
      </c>
      <c r="AT892" s="12">
        <f t="shared" si="2525"/>
        <v>0</v>
      </c>
      <c r="AU892" s="12">
        <f t="shared" si="2525"/>
        <v>0</v>
      </c>
      <c r="AV892" s="12">
        <f t="shared" si="2525"/>
        <v>0</v>
      </c>
      <c r="AW892" s="12">
        <f t="shared" si="2525"/>
        <v>0</v>
      </c>
      <c r="AX892" s="12">
        <f t="shared" si="2525"/>
        <v>0</v>
      </c>
      <c r="AY892" s="12">
        <f t="shared" si="2525"/>
        <v>0</v>
      </c>
      <c r="AZ892" s="12">
        <v>0</v>
      </c>
      <c r="BA892" s="12">
        <v>0</v>
      </c>
      <c r="BB892" s="12">
        <f t="shared" ref="BB892:BQ892" si="2526">SUM(BB893)</f>
        <v>0</v>
      </c>
      <c r="BC892" s="12">
        <f t="shared" si="2526"/>
        <v>0</v>
      </c>
      <c r="BD892" s="12">
        <f t="shared" si="2526"/>
        <v>0</v>
      </c>
      <c r="BE892" s="12">
        <f t="shared" si="2526"/>
        <v>0</v>
      </c>
      <c r="BF892" s="12">
        <f t="shared" si="2526"/>
        <v>0</v>
      </c>
      <c r="BG892" s="12">
        <f t="shared" si="2526"/>
        <v>0</v>
      </c>
      <c r="BH892" s="12">
        <f t="shared" si="2526"/>
        <v>0</v>
      </c>
      <c r="BI892" s="12">
        <f t="shared" si="2526"/>
        <v>0</v>
      </c>
      <c r="BJ892" s="12">
        <f t="shared" si="2526"/>
        <v>0</v>
      </c>
      <c r="BK892" s="12">
        <f t="shared" si="2526"/>
        <v>0</v>
      </c>
      <c r="BL892" s="12">
        <f t="shared" si="2526"/>
        <v>0</v>
      </c>
      <c r="BM892" s="12">
        <f t="shared" si="2526"/>
        <v>0</v>
      </c>
      <c r="BN892" s="12">
        <f t="shared" si="2526"/>
        <v>0</v>
      </c>
      <c r="BO892" s="12">
        <f t="shared" si="2526"/>
        <v>0</v>
      </c>
      <c r="BP892" s="12">
        <f t="shared" si="2526"/>
        <v>0</v>
      </c>
      <c r="BQ892" s="12">
        <f t="shared" si="2526"/>
        <v>0</v>
      </c>
      <c r="BR892" s="12">
        <v>0</v>
      </c>
      <c r="BS892" s="12">
        <v>0</v>
      </c>
      <c r="BT892" s="12">
        <f t="shared" ref="BT892:BZ892" si="2527">SUM(BT893)</f>
        <v>106074</v>
      </c>
      <c r="BU892" s="12">
        <f t="shared" si="2527"/>
        <v>106074</v>
      </c>
      <c r="BV892" s="12">
        <f t="shared" si="2527"/>
        <v>63214</v>
      </c>
      <c r="BW892" s="12">
        <f t="shared" si="2527"/>
        <v>22840</v>
      </c>
      <c r="BX892" s="12">
        <f t="shared" si="2527"/>
        <v>8840</v>
      </c>
      <c r="BY892" s="12">
        <f t="shared" si="2527"/>
        <v>7000</v>
      </c>
      <c r="BZ892" s="12">
        <f t="shared" si="2527"/>
        <v>7000</v>
      </c>
      <c r="CA892" s="12">
        <f t="shared" si="2492"/>
        <v>86054</v>
      </c>
      <c r="CB892" s="124">
        <f t="shared" si="2503"/>
        <v>81.12638346814488</v>
      </c>
    </row>
    <row r="893" spans="1:80" x14ac:dyDescent="0.25">
      <c r="A893" s="4" t="s">
        <v>466</v>
      </c>
      <c r="B893" s="4" t="s">
        <v>3</v>
      </c>
      <c r="C893" s="4" t="s">
        <v>28</v>
      </c>
      <c r="D893" s="79" t="s">
        <v>468</v>
      </c>
      <c r="E893" s="89">
        <v>6121</v>
      </c>
      <c r="F893" s="79"/>
      <c r="G893" s="74" t="s">
        <v>1897</v>
      </c>
      <c r="H893" s="13" t="s">
        <v>46</v>
      </c>
      <c r="I893" s="14">
        <v>84550</v>
      </c>
      <c r="J893" s="14">
        <f t="shared" si="2491"/>
        <v>98217</v>
      </c>
      <c r="K893" s="14">
        <v>98217</v>
      </c>
      <c r="L893" s="14">
        <f t="shared" si="2494"/>
        <v>0</v>
      </c>
      <c r="M893" s="14">
        <v>0</v>
      </c>
      <c r="N893" s="14">
        <v>0</v>
      </c>
      <c r="O893" s="14">
        <v>0</v>
      </c>
      <c r="P893" s="14">
        <v>0</v>
      </c>
      <c r="Q893" s="14">
        <v>0</v>
      </c>
      <c r="R893" s="14">
        <v>0</v>
      </c>
      <c r="S893" s="14"/>
      <c r="T893" s="14"/>
      <c r="U893" s="14"/>
      <c r="V893" s="14"/>
      <c r="W893" s="14"/>
      <c r="X893" s="14">
        <f t="shared" si="2382"/>
        <v>0</v>
      </c>
      <c r="Y893" s="14"/>
      <c r="Z893" s="14"/>
      <c r="AA893" s="14"/>
      <c r="AB893" s="14"/>
      <c r="AC893" s="14"/>
      <c r="AD893" s="14"/>
      <c r="AE893" s="14"/>
      <c r="AF893" s="14"/>
      <c r="AG893" s="14"/>
      <c r="AH893" s="14">
        <v>0</v>
      </c>
      <c r="AI893" s="14">
        <v>0</v>
      </c>
      <c r="AJ893" s="14">
        <v>0</v>
      </c>
      <c r="AK893" s="14"/>
      <c r="AL893" s="14"/>
      <c r="AM893" s="14"/>
      <c r="AN893" s="14"/>
      <c r="AO893" s="14"/>
      <c r="AP893" s="14">
        <f t="shared" si="2383"/>
        <v>0</v>
      </c>
      <c r="AQ893" s="14"/>
      <c r="AR893" s="14"/>
      <c r="AS893" s="14"/>
      <c r="AT893" s="14"/>
      <c r="AU893" s="14"/>
      <c r="AV893" s="14"/>
      <c r="AW893" s="14"/>
      <c r="AX893" s="14"/>
      <c r="AY893" s="14"/>
      <c r="AZ893" s="14">
        <v>0</v>
      </c>
      <c r="BA893" s="14">
        <v>0</v>
      </c>
      <c r="BB893" s="14">
        <v>0</v>
      </c>
      <c r="BC893" s="14"/>
      <c r="BD893" s="14"/>
      <c r="BE893" s="14"/>
      <c r="BF893" s="14"/>
      <c r="BG893" s="14"/>
      <c r="BH893" s="14">
        <f t="shared" si="2384"/>
        <v>0</v>
      </c>
      <c r="BI893" s="14"/>
      <c r="BJ893" s="14"/>
      <c r="BK893" s="14"/>
      <c r="BL893" s="14"/>
      <c r="BM893" s="14"/>
      <c r="BN893" s="14"/>
      <c r="BO893" s="14"/>
      <c r="BP893" s="14"/>
      <c r="BQ893" s="14"/>
      <c r="BR893" s="14">
        <v>0</v>
      </c>
      <c r="BS893" s="14">
        <v>0</v>
      </c>
      <c r="BT893" s="14">
        <v>106074</v>
      </c>
      <c r="BU893" s="14">
        <v>106074</v>
      </c>
      <c r="BV893" s="14">
        <v>63214</v>
      </c>
      <c r="BW893" s="14">
        <f t="shared" si="2376"/>
        <v>22840</v>
      </c>
      <c r="BX893" s="14">
        <v>8840</v>
      </c>
      <c r="BY893" s="14">
        <v>7000</v>
      </c>
      <c r="BZ893" s="14">
        <v>7000</v>
      </c>
      <c r="CA893" s="14">
        <f t="shared" si="2492"/>
        <v>86054</v>
      </c>
      <c r="CB893" s="122">
        <f t="shared" si="2503"/>
        <v>81.12638346814488</v>
      </c>
    </row>
    <row r="894" spans="1:80" x14ac:dyDescent="0.25">
      <c r="A894" s="4" t="s">
        <v>466</v>
      </c>
      <c r="B894" s="4" t="s">
        <v>3</v>
      </c>
      <c r="C894" s="4" t="s">
        <v>28</v>
      </c>
      <c r="D894" s="79" t="s">
        <v>468</v>
      </c>
      <c r="E894" s="78" t="s">
        <v>47</v>
      </c>
      <c r="F894" s="78" t="s">
        <v>1</v>
      </c>
      <c r="G894" s="2" t="s">
        <v>1</v>
      </c>
      <c r="H894" s="2" t="s">
        <v>48</v>
      </c>
      <c r="I894" s="12">
        <f>SUM(I895,I896,I898,I903,I904)</f>
        <v>1753564</v>
      </c>
      <c r="J894" s="12">
        <f t="shared" si="2491"/>
        <v>1759867</v>
      </c>
      <c r="K894" s="12">
        <f t="shared" ref="K894" si="2528">SUM(K895,K896,K898,K903,K904)</f>
        <v>1449867</v>
      </c>
      <c r="L894" s="12">
        <f t="shared" si="2494"/>
        <v>10000</v>
      </c>
      <c r="M894" s="12">
        <f t="shared" ref="M894:Q894" si="2529">SUM(M895,M896,M898,M903,M904)</f>
        <v>10000</v>
      </c>
      <c r="N894" s="12">
        <f t="shared" si="2529"/>
        <v>0</v>
      </c>
      <c r="O894" s="12">
        <f t="shared" si="2529"/>
        <v>0</v>
      </c>
      <c r="P894" s="12">
        <f t="shared" si="2529"/>
        <v>300000</v>
      </c>
      <c r="Q894" s="12">
        <f t="shared" si="2529"/>
        <v>0</v>
      </c>
      <c r="R894" s="12">
        <f t="shared" ref="R894:AG894" si="2530">SUM(R895,R896,R898,R903,R904)</f>
        <v>10000</v>
      </c>
      <c r="S894" s="12">
        <f t="shared" si="2530"/>
        <v>0</v>
      </c>
      <c r="T894" s="12">
        <f t="shared" si="2530"/>
        <v>0</v>
      </c>
      <c r="U894" s="12">
        <f t="shared" si="2530"/>
        <v>0</v>
      </c>
      <c r="V894" s="12">
        <f t="shared" si="2530"/>
        <v>0</v>
      </c>
      <c r="W894" s="12">
        <f t="shared" si="2530"/>
        <v>0</v>
      </c>
      <c r="X894" s="12">
        <f t="shared" si="2530"/>
        <v>10000</v>
      </c>
      <c r="Y894" s="12">
        <f t="shared" si="2530"/>
        <v>0</v>
      </c>
      <c r="Z894" s="12">
        <f t="shared" si="2530"/>
        <v>0</v>
      </c>
      <c r="AA894" s="12">
        <f t="shared" si="2530"/>
        <v>0</v>
      </c>
      <c r="AB894" s="12">
        <f t="shared" si="2530"/>
        <v>0</v>
      </c>
      <c r="AC894" s="12">
        <f t="shared" si="2530"/>
        <v>0</v>
      </c>
      <c r="AD894" s="12">
        <f t="shared" si="2530"/>
        <v>0</v>
      </c>
      <c r="AE894" s="12">
        <f t="shared" si="2530"/>
        <v>0</v>
      </c>
      <c r="AF894" s="12">
        <f t="shared" si="2530"/>
        <v>0</v>
      </c>
      <c r="AG894" s="12">
        <f t="shared" si="2530"/>
        <v>0</v>
      </c>
      <c r="AH894" s="12">
        <v>0</v>
      </c>
      <c r="AI894" s="12">
        <v>10000</v>
      </c>
      <c r="AJ894" s="12">
        <f t="shared" ref="AJ894:AY894" si="2531">SUM(AJ895,AJ896,AJ898,AJ903,AJ904)</f>
        <v>0</v>
      </c>
      <c r="AK894" s="12">
        <f t="shared" si="2531"/>
        <v>0</v>
      </c>
      <c r="AL894" s="12">
        <f t="shared" si="2531"/>
        <v>0</v>
      </c>
      <c r="AM894" s="12">
        <f t="shared" si="2531"/>
        <v>0</v>
      </c>
      <c r="AN894" s="12">
        <f t="shared" si="2531"/>
        <v>0</v>
      </c>
      <c r="AO894" s="12">
        <f t="shared" si="2531"/>
        <v>0</v>
      </c>
      <c r="AP894" s="12">
        <f t="shared" si="2531"/>
        <v>0</v>
      </c>
      <c r="AQ894" s="12">
        <f t="shared" si="2531"/>
        <v>0</v>
      </c>
      <c r="AR894" s="12">
        <f t="shared" si="2531"/>
        <v>0</v>
      </c>
      <c r="AS894" s="12">
        <f t="shared" si="2531"/>
        <v>0</v>
      </c>
      <c r="AT894" s="12">
        <f t="shared" si="2531"/>
        <v>0</v>
      </c>
      <c r="AU894" s="12">
        <f t="shared" si="2531"/>
        <v>0</v>
      </c>
      <c r="AV894" s="12">
        <f t="shared" si="2531"/>
        <v>0</v>
      </c>
      <c r="AW894" s="12">
        <f t="shared" si="2531"/>
        <v>0</v>
      </c>
      <c r="AX894" s="12">
        <f t="shared" si="2531"/>
        <v>0</v>
      </c>
      <c r="AY894" s="12">
        <f t="shared" si="2531"/>
        <v>0</v>
      </c>
      <c r="AZ894" s="12">
        <v>0</v>
      </c>
      <c r="BA894" s="12">
        <v>0</v>
      </c>
      <c r="BB894" s="12">
        <f t="shared" ref="BB894:BQ894" si="2532">SUM(BB895,BB896,BB898,BB903,BB904)</f>
        <v>0</v>
      </c>
      <c r="BC894" s="12">
        <f t="shared" si="2532"/>
        <v>13359</v>
      </c>
      <c r="BD894" s="12">
        <f t="shared" si="2532"/>
        <v>0</v>
      </c>
      <c r="BE894" s="12">
        <f t="shared" si="2532"/>
        <v>0</v>
      </c>
      <c r="BF894" s="12">
        <f t="shared" si="2532"/>
        <v>0</v>
      </c>
      <c r="BG894" s="12">
        <f t="shared" si="2532"/>
        <v>0</v>
      </c>
      <c r="BH894" s="12">
        <f t="shared" si="2532"/>
        <v>13359</v>
      </c>
      <c r="BI894" s="12">
        <f t="shared" si="2532"/>
        <v>0</v>
      </c>
      <c r="BJ894" s="12">
        <f t="shared" si="2532"/>
        <v>0</v>
      </c>
      <c r="BK894" s="12">
        <f t="shared" si="2532"/>
        <v>13359</v>
      </c>
      <c r="BL894" s="12">
        <f t="shared" si="2532"/>
        <v>0</v>
      </c>
      <c r="BM894" s="12">
        <f t="shared" si="2532"/>
        <v>0</v>
      </c>
      <c r="BN894" s="12">
        <f t="shared" si="2532"/>
        <v>0</v>
      </c>
      <c r="BO894" s="12">
        <f t="shared" si="2532"/>
        <v>0</v>
      </c>
      <c r="BP894" s="12">
        <f t="shared" si="2532"/>
        <v>0</v>
      </c>
      <c r="BQ894" s="12">
        <f t="shared" si="2532"/>
        <v>0</v>
      </c>
      <c r="BR894" s="12">
        <v>13359</v>
      </c>
      <c r="BS894" s="12">
        <v>0</v>
      </c>
      <c r="BT894" s="12">
        <f t="shared" ref="BT894:BZ894" si="2533">SUM(BT895,BT896,BT898,BT903,BT904)</f>
        <v>1810106</v>
      </c>
      <c r="BU894" s="12">
        <f t="shared" si="2533"/>
        <v>1510106</v>
      </c>
      <c r="BV894" s="12">
        <f t="shared" si="2533"/>
        <v>829969</v>
      </c>
      <c r="BW894" s="12">
        <f t="shared" si="2533"/>
        <v>386724</v>
      </c>
      <c r="BX894" s="12">
        <f t="shared" si="2533"/>
        <v>208524</v>
      </c>
      <c r="BY894" s="12">
        <f t="shared" si="2533"/>
        <v>88750</v>
      </c>
      <c r="BZ894" s="12">
        <f t="shared" si="2533"/>
        <v>89450</v>
      </c>
      <c r="CA894" s="12">
        <f t="shared" si="2492"/>
        <v>1216693</v>
      </c>
      <c r="CB894" s="124">
        <f t="shared" si="2503"/>
        <v>80.570039454184013</v>
      </c>
    </row>
    <row r="895" spans="1:80" x14ac:dyDescent="0.25">
      <c r="A895" s="4">
        <v>14</v>
      </c>
      <c r="B895" s="4" t="s">
        <v>3</v>
      </c>
      <c r="C895" s="4" t="s">
        <v>28</v>
      </c>
      <c r="D895" s="79" t="s">
        <v>468</v>
      </c>
      <c r="E895" s="89">
        <v>6131</v>
      </c>
      <c r="F895" s="79"/>
      <c r="G895" s="74" t="s">
        <v>1897</v>
      </c>
      <c r="H895" s="13" t="s">
        <v>49</v>
      </c>
      <c r="I895" s="14">
        <v>22180</v>
      </c>
      <c r="J895" s="14">
        <f t="shared" si="2491"/>
        <v>23000</v>
      </c>
      <c r="K895" s="14">
        <v>13000</v>
      </c>
      <c r="L895" s="14">
        <f t="shared" si="2494"/>
        <v>10000</v>
      </c>
      <c r="M895" s="14">
        <v>10000</v>
      </c>
      <c r="N895" s="14">
        <v>0</v>
      </c>
      <c r="O895" s="14">
        <v>0</v>
      </c>
      <c r="P895" s="14">
        <v>0</v>
      </c>
      <c r="Q895" s="14">
        <v>0</v>
      </c>
      <c r="R895" s="14">
        <v>10000</v>
      </c>
      <c r="S895" s="14"/>
      <c r="T895" s="14"/>
      <c r="U895" s="14"/>
      <c r="V895" s="14"/>
      <c r="W895" s="14"/>
      <c r="X895" s="14">
        <f t="shared" si="2382"/>
        <v>10000</v>
      </c>
      <c r="Y895" s="14"/>
      <c r="Z895" s="14"/>
      <c r="AA895" s="14"/>
      <c r="AB895" s="14"/>
      <c r="AC895" s="14"/>
      <c r="AD895" s="14"/>
      <c r="AE895" s="14"/>
      <c r="AF895" s="14"/>
      <c r="AG895" s="14"/>
      <c r="AH895" s="14">
        <v>0</v>
      </c>
      <c r="AI895" s="14">
        <v>10000</v>
      </c>
      <c r="AJ895" s="14">
        <v>0</v>
      </c>
      <c r="AK895" s="14"/>
      <c r="AL895" s="14"/>
      <c r="AM895" s="14"/>
      <c r="AN895" s="14"/>
      <c r="AO895" s="14"/>
      <c r="AP895" s="14">
        <f t="shared" si="2383"/>
        <v>0</v>
      </c>
      <c r="AQ895" s="14"/>
      <c r="AR895" s="14"/>
      <c r="AS895" s="14"/>
      <c r="AT895" s="14"/>
      <c r="AU895" s="14"/>
      <c r="AV895" s="14"/>
      <c r="AW895" s="14"/>
      <c r="AX895" s="14"/>
      <c r="AY895" s="14"/>
      <c r="AZ895" s="14">
        <v>0</v>
      </c>
      <c r="BA895" s="14">
        <v>0</v>
      </c>
      <c r="BB895" s="14">
        <v>0</v>
      </c>
      <c r="BC895" s="14">
        <v>13359</v>
      </c>
      <c r="BD895" s="14"/>
      <c r="BE895" s="14"/>
      <c r="BF895" s="14"/>
      <c r="BG895" s="14"/>
      <c r="BH895" s="14">
        <f t="shared" si="2384"/>
        <v>13359</v>
      </c>
      <c r="BI895" s="14"/>
      <c r="BJ895" s="14"/>
      <c r="BK895" s="14">
        <v>13359</v>
      </c>
      <c r="BL895" s="14"/>
      <c r="BM895" s="14"/>
      <c r="BN895" s="14"/>
      <c r="BO895" s="14"/>
      <c r="BP895" s="14"/>
      <c r="BQ895" s="14"/>
      <c r="BR895" s="14">
        <v>13359</v>
      </c>
      <c r="BS895" s="14">
        <v>0</v>
      </c>
      <c r="BT895" s="14">
        <v>23000</v>
      </c>
      <c r="BU895" s="14">
        <v>13000</v>
      </c>
      <c r="BV895" s="14">
        <v>11166</v>
      </c>
      <c r="BW895" s="14">
        <f t="shared" si="2376"/>
        <v>700</v>
      </c>
      <c r="BX895" s="14"/>
      <c r="BY895" s="14"/>
      <c r="BZ895" s="14">
        <v>700</v>
      </c>
      <c r="CA895" s="14">
        <f t="shared" si="2492"/>
        <v>11866</v>
      </c>
      <c r="CB895" s="122">
        <f t="shared" si="2503"/>
        <v>91.276923076923083</v>
      </c>
    </row>
    <row r="896" spans="1:80" x14ac:dyDescent="0.25">
      <c r="A896" s="1" t="s">
        <v>466</v>
      </c>
      <c r="B896" s="1" t="s">
        <v>3</v>
      </c>
      <c r="C896" s="1" t="s">
        <v>28</v>
      </c>
      <c r="D896" s="82" t="s">
        <v>468</v>
      </c>
      <c r="E896" s="82" t="s">
        <v>195</v>
      </c>
      <c r="F896" s="79" t="s">
        <v>1</v>
      </c>
      <c r="G896" s="13" t="s">
        <v>1</v>
      </c>
      <c r="H896" s="2" t="s">
        <v>196</v>
      </c>
      <c r="I896" s="12">
        <f>SUM(I897)</f>
        <v>200000</v>
      </c>
      <c r="J896" s="12">
        <f t="shared" si="2491"/>
        <v>200000</v>
      </c>
      <c r="K896" s="12">
        <f t="shared" ref="K896:Q896" si="2534">SUM(K897)</f>
        <v>200000</v>
      </c>
      <c r="L896" s="12">
        <f t="shared" si="2494"/>
        <v>0</v>
      </c>
      <c r="M896" s="12">
        <f t="shared" si="2534"/>
        <v>0</v>
      </c>
      <c r="N896" s="12">
        <f t="shared" si="2534"/>
        <v>0</v>
      </c>
      <c r="O896" s="12">
        <f t="shared" si="2534"/>
        <v>0</v>
      </c>
      <c r="P896" s="12">
        <f t="shared" si="2534"/>
        <v>0</v>
      </c>
      <c r="Q896" s="12">
        <f t="shared" si="2534"/>
        <v>0</v>
      </c>
      <c r="R896" s="12">
        <f t="shared" ref="R896:AG896" si="2535">SUM(R897)</f>
        <v>0</v>
      </c>
      <c r="S896" s="12">
        <f t="shared" si="2535"/>
        <v>0</v>
      </c>
      <c r="T896" s="12">
        <f t="shared" si="2535"/>
        <v>0</v>
      </c>
      <c r="U896" s="12">
        <f t="shared" si="2535"/>
        <v>0</v>
      </c>
      <c r="V896" s="12">
        <f t="shared" si="2535"/>
        <v>0</v>
      </c>
      <c r="W896" s="12">
        <f t="shared" si="2535"/>
        <v>0</v>
      </c>
      <c r="X896" s="12">
        <f t="shared" si="2535"/>
        <v>0</v>
      </c>
      <c r="Y896" s="12">
        <f t="shared" si="2535"/>
        <v>0</v>
      </c>
      <c r="Z896" s="12">
        <f t="shared" si="2535"/>
        <v>0</v>
      </c>
      <c r="AA896" s="12">
        <f t="shared" si="2535"/>
        <v>0</v>
      </c>
      <c r="AB896" s="12">
        <f t="shared" si="2535"/>
        <v>0</v>
      </c>
      <c r="AC896" s="12">
        <f t="shared" si="2535"/>
        <v>0</v>
      </c>
      <c r="AD896" s="12">
        <f t="shared" si="2535"/>
        <v>0</v>
      </c>
      <c r="AE896" s="12">
        <f t="shared" si="2535"/>
        <v>0</v>
      </c>
      <c r="AF896" s="12">
        <f t="shared" si="2535"/>
        <v>0</v>
      </c>
      <c r="AG896" s="12">
        <f t="shared" si="2535"/>
        <v>0</v>
      </c>
      <c r="AH896" s="12">
        <v>0</v>
      </c>
      <c r="AI896" s="12">
        <v>0</v>
      </c>
      <c r="AJ896" s="12">
        <f t="shared" ref="AJ896:AY896" si="2536">SUM(AJ897)</f>
        <v>0</v>
      </c>
      <c r="AK896" s="12">
        <f t="shared" si="2536"/>
        <v>0</v>
      </c>
      <c r="AL896" s="12">
        <f t="shared" si="2536"/>
        <v>0</v>
      </c>
      <c r="AM896" s="12">
        <f t="shared" si="2536"/>
        <v>0</v>
      </c>
      <c r="AN896" s="12">
        <f t="shared" si="2536"/>
        <v>0</v>
      </c>
      <c r="AO896" s="12">
        <f t="shared" si="2536"/>
        <v>0</v>
      </c>
      <c r="AP896" s="12">
        <f t="shared" si="2536"/>
        <v>0</v>
      </c>
      <c r="AQ896" s="12">
        <f t="shared" si="2536"/>
        <v>0</v>
      </c>
      <c r="AR896" s="12">
        <f t="shared" si="2536"/>
        <v>0</v>
      </c>
      <c r="AS896" s="12">
        <f t="shared" si="2536"/>
        <v>0</v>
      </c>
      <c r="AT896" s="12">
        <f t="shared" si="2536"/>
        <v>0</v>
      </c>
      <c r="AU896" s="12">
        <f t="shared" si="2536"/>
        <v>0</v>
      </c>
      <c r="AV896" s="12">
        <f t="shared" si="2536"/>
        <v>0</v>
      </c>
      <c r="AW896" s="12">
        <f t="shared" si="2536"/>
        <v>0</v>
      </c>
      <c r="AX896" s="12">
        <f t="shared" si="2536"/>
        <v>0</v>
      </c>
      <c r="AY896" s="12">
        <f t="shared" si="2536"/>
        <v>0</v>
      </c>
      <c r="AZ896" s="12">
        <v>0</v>
      </c>
      <c r="BA896" s="12">
        <v>0</v>
      </c>
      <c r="BB896" s="12">
        <f t="shared" ref="BB896:BQ896" si="2537">SUM(BB897)</f>
        <v>0</v>
      </c>
      <c r="BC896" s="12">
        <f t="shared" si="2537"/>
        <v>0</v>
      </c>
      <c r="BD896" s="12">
        <f t="shared" si="2537"/>
        <v>0</v>
      </c>
      <c r="BE896" s="12">
        <f t="shared" si="2537"/>
        <v>0</v>
      </c>
      <c r="BF896" s="12">
        <f t="shared" si="2537"/>
        <v>0</v>
      </c>
      <c r="BG896" s="12">
        <f t="shared" si="2537"/>
        <v>0</v>
      </c>
      <c r="BH896" s="12">
        <f t="shared" si="2537"/>
        <v>0</v>
      </c>
      <c r="BI896" s="12">
        <f t="shared" si="2537"/>
        <v>0</v>
      </c>
      <c r="BJ896" s="12">
        <f t="shared" si="2537"/>
        <v>0</v>
      </c>
      <c r="BK896" s="12">
        <f t="shared" si="2537"/>
        <v>0</v>
      </c>
      <c r="BL896" s="12">
        <f t="shared" si="2537"/>
        <v>0</v>
      </c>
      <c r="BM896" s="12">
        <f t="shared" si="2537"/>
        <v>0</v>
      </c>
      <c r="BN896" s="12">
        <f t="shared" si="2537"/>
        <v>0</v>
      </c>
      <c r="BO896" s="12">
        <f t="shared" si="2537"/>
        <v>0</v>
      </c>
      <c r="BP896" s="12">
        <f t="shared" si="2537"/>
        <v>0</v>
      </c>
      <c r="BQ896" s="12">
        <f t="shared" si="2537"/>
        <v>0</v>
      </c>
      <c r="BR896" s="12">
        <v>0</v>
      </c>
      <c r="BS896" s="12">
        <v>0</v>
      </c>
      <c r="BT896" s="12">
        <f t="shared" ref="BT896:BZ896" si="2538">SUM(BT897)</f>
        <v>200000</v>
      </c>
      <c r="BU896" s="12">
        <f t="shared" si="2538"/>
        <v>200000</v>
      </c>
      <c r="BV896" s="12">
        <f t="shared" si="2538"/>
        <v>100002</v>
      </c>
      <c r="BW896" s="12">
        <f t="shared" si="2538"/>
        <v>60000</v>
      </c>
      <c r="BX896" s="12">
        <f t="shared" si="2538"/>
        <v>20000</v>
      </c>
      <c r="BY896" s="12">
        <f t="shared" si="2538"/>
        <v>20000</v>
      </c>
      <c r="BZ896" s="12">
        <f t="shared" si="2538"/>
        <v>20000</v>
      </c>
      <c r="CA896" s="12">
        <f t="shared" si="2492"/>
        <v>160002</v>
      </c>
      <c r="CB896" s="124">
        <f t="shared" si="2503"/>
        <v>80.001000000000005</v>
      </c>
    </row>
    <row r="897" spans="1:80" x14ac:dyDescent="0.25">
      <c r="A897" s="4" t="s">
        <v>466</v>
      </c>
      <c r="B897" s="4" t="s">
        <v>3</v>
      </c>
      <c r="C897" s="4" t="s">
        <v>28</v>
      </c>
      <c r="D897" s="79" t="s">
        <v>468</v>
      </c>
      <c r="E897" s="89">
        <v>6132</v>
      </c>
      <c r="F897" s="79" t="s">
        <v>474</v>
      </c>
      <c r="G897" s="74" t="s">
        <v>1897</v>
      </c>
      <c r="H897" s="13" t="s">
        <v>475</v>
      </c>
      <c r="I897" s="14">
        <v>200000</v>
      </c>
      <c r="J897" s="14">
        <f t="shared" si="2491"/>
        <v>200000</v>
      </c>
      <c r="K897" s="14">
        <v>200000</v>
      </c>
      <c r="L897" s="14">
        <f t="shared" si="2494"/>
        <v>0</v>
      </c>
      <c r="M897" s="14">
        <v>0</v>
      </c>
      <c r="N897" s="14">
        <v>0</v>
      </c>
      <c r="O897" s="14">
        <v>0</v>
      </c>
      <c r="P897" s="14">
        <v>0</v>
      </c>
      <c r="Q897" s="14">
        <v>0</v>
      </c>
      <c r="R897" s="14">
        <v>0</v>
      </c>
      <c r="S897" s="14"/>
      <c r="T897" s="14"/>
      <c r="U897" s="14"/>
      <c r="V897" s="14"/>
      <c r="W897" s="14"/>
      <c r="X897" s="14">
        <f t="shared" si="2382"/>
        <v>0</v>
      </c>
      <c r="Y897" s="14"/>
      <c r="Z897" s="14"/>
      <c r="AA897" s="14"/>
      <c r="AB897" s="14"/>
      <c r="AC897" s="14"/>
      <c r="AD897" s="14"/>
      <c r="AE897" s="14"/>
      <c r="AF897" s="14"/>
      <c r="AG897" s="14"/>
      <c r="AH897" s="14">
        <v>0</v>
      </c>
      <c r="AI897" s="14">
        <v>0</v>
      </c>
      <c r="AJ897" s="14">
        <v>0</v>
      </c>
      <c r="AK897" s="14"/>
      <c r="AL897" s="14"/>
      <c r="AM897" s="14"/>
      <c r="AN897" s="14"/>
      <c r="AO897" s="14"/>
      <c r="AP897" s="14">
        <f t="shared" si="2383"/>
        <v>0</v>
      </c>
      <c r="AQ897" s="14"/>
      <c r="AR897" s="14"/>
      <c r="AS897" s="14"/>
      <c r="AT897" s="14"/>
      <c r="AU897" s="14"/>
      <c r="AV897" s="14"/>
      <c r="AW897" s="14"/>
      <c r="AX897" s="14"/>
      <c r="AY897" s="14"/>
      <c r="AZ897" s="14">
        <v>0</v>
      </c>
      <c r="BA897" s="14">
        <v>0</v>
      </c>
      <c r="BB897" s="14">
        <v>0</v>
      </c>
      <c r="BC897" s="14"/>
      <c r="BD897" s="14"/>
      <c r="BE897" s="14"/>
      <c r="BF897" s="14"/>
      <c r="BG897" s="14"/>
      <c r="BH897" s="14">
        <f t="shared" si="2384"/>
        <v>0</v>
      </c>
      <c r="BI897" s="14"/>
      <c r="BJ897" s="14"/>
      <c r="BK897" s="14"/>
      <c r="BL897" s="14"/>
      <c r="BM897" s="14"/>
      <c r="BN897" s="14"/>
      <c r="BO897" s="14"/>
      <c r="BP897" s="14"/>
      <c r="BQ897" s="14"/>
      <c r="BR897" s="14">
        <v>0</v>
      </c>
      <c r="BS897" s="14">
        <v>0</v>
      </c>
      <c r="BT897" s="14">
        <v>200000</v>
      </c>
      <c r="BU897" s="14">
        <v>200000</v>
      </c>
      <c r="BV897" s="14">
        <v>100002</v>
      </c>
      <c r="BW897" s="14">
        <f t="shared" si="2376"/>
        <v>60000</v>
      </c>
      <c r="BX897" s="14">
        <v>20000</v>
      </c>
      <c r="BY897" s="14">
        <v>20000</v>
      </c>
      <c r="BZ897" s="14">
        <v>20000</v>
      </c>
      <c r="CA897" s="14">
        <f t="shared" si="2492"/>
        <v>160002</v>
      </c>
      <c r="CB897" s="122">
        <f t="shared" si="2503"/>
        <v>80.001000000000005</v>
      </c>
    </row>
    <row r="898" spans="1:80" x14ac:dyDescent="0.25">
      <c r="A898" s="1" t="s">
        <v>466</v>
      </c>
      <c r="B898" s="1" t="s">
        <v>3</v>
      </c>
      <c r="C898" s="1" t="s">
        <v>28</v>
      </c>
      <c r="D898" s="82" t="s">
        <v>468</v>
      </c>
      <c r="E898" s="82" t="s">
        <v>203</v>
      </c>
      <c r="F898" s="79" t="s">
        <v>1</v>
      </c>
      <c r="G898" s="13" t="s">
        <v>1</v>
      </c>
      <c r="H898" s="2" t="s">
        <v>204</v>
      </c>
      <c r="I898" s="12">
        <f>SUM(I899:I902)</f>
        <v>1205100</v>
      </c>
      <c r="J898" s="12">
        <f t="shared" si="2491"/>
        <v>1210100</v>
      </c>
      <c r="K898" s="12">
        <f t="shared" ref="K898" si="2539">SUM(K899:K902)</f>
        <v>930100</v>
      </c>
      <c r="L898" s="12">
        <f t="shared" si="2494"/>
        <v>0</v>
      </c>
      <c r="M898" s="12">
        <f t="shared" ref="M898:Q898" si="2540">SUM(M899:M902)</f>
        <v>0</v>
      </c>
      <c r="N898" s="12">
        <f t="shared" si="2540"/>
        <v>0</v>
      </c>
      <c r="O898" s="12">
        <f t="shared" si="2540"/>
        <v>0</v>
      </c>
      <c r="P898" s="12">
        <f t="shared" si="2540"/>
        <v>280000</v>
      </c>
      <c r="Q898" s="12">
        <f t="shared" si="2540"/>
        <v>0</v>
      </c>
      <c r="R898" s="12">
        <f t="shared" ref="R898:AG898" si="2541">SUM(R899:R902)</f>
        <v>0</v>
      </c>
      <c r="S898" s="12">
        <f t="shared" si="2541"/>
        <v>0</v>
      </c>
      <c r="T898" s="12">
        <f t="shared" si="2541"/>
        <v>0</v>
      </c>
      <c r="U898" s="12">
        <f t="shared" si="2541"/>
        <v>0</v>
      </c>
      <c r="V898" s="12">
        <f t="shared" si="2541"/>
        <v>0</v>
      </c>
      <c r="W898" s="12">
        <f t="shared" si="2541"/>
        <v>0</v>
      </c>
      <c r="X898" s="12">
        <f t="shared" si="2541"/>
        <v>0</v>
      </c>
      <c r="Y898" s="12">
        <f t="shared" si="2541"/>
        <v>0</v>
      </c>
      <c r="Z898" s="12">
        <f t="shared" si="2541"/>
        <v>0</v>
      </c>
      <c r="AA898" s="12">
        <f t="shared" si="2541"/>
        <v>0</v>
      </c>
      <c r="AB898" s="12">
        <f t="shared" si="2541"/>
        <v>0</v>
      </c>
      <c r="AC898" s="12">
        <f t="shared" si="2541"/>
        <v>0</v>
      </c>
      <c r="AD898" s="12">
        <f t="shared" si="2541"/>
        <v>0</v>
      </c>
      <c r="AE898" s="12">
        <f t="shared" si="2541"/>
        <v>0</v>
      </c>
      <c r="AF898" s="12">
        <f t="shared" si="2541"/>
        <v>0</v>
      </c>
      <c r="AG898" s="12">
        <f t="shared" si="2541"/>
        <v>0</v>
      </c>
      <c r="AH898" s="12">
        <v>0</v>
      </c>
      <c r="AI898" s="12">
        <v>0</v>
      </c>
      <c r="AJ898" s="12">
        <f t="shared" ref="AJ898:AY898" si="2542">SUM(AJ899:AJ902)</f>
        <v>0</v>
      </c>
      <c r="AK898" s="12">
        <f t="shared" si="2542"/>
        <v>0</v>
      </c>
      <c r="AL898" s="12">
        <f t="shared" si="2542"/>
        <v>0</v>
      </c>
      <c r="AM898" s="12">
        <f t="shared" si="2542"/>
        <v>0</v>
      </c>
      <c r="AN898" s="12">
        <f t="shared" si="2542"/>
        <v>0</v>
      </c>
      <c r="AO898" s="12">
        <f t="shared" si="2542"/>
        <v>0</v>
      </c>
      <c r="AP898" s="12">
        <f t="shared" si="2542"/>
        <v>0</v>
      </c>
      <c r="AQ898" s="12">
        <f t="shared" si="2542"/>
        <v>0</v>
      </c>
      <c r="AR898" s="12">
        <f t="shared" si="2542"/>
        <v>0</v>
      </c>
      <c r="AS898" s="12">
        <f t="shared" si="2542"/>
        <v>0</v>
      </c>
      <c r="AT898" s="12">
        <f t="shared" si="2542"/>
        <v>0</v>
      </c>
      <c r="AU898" s="12">
        <f t="shared" si="2542"/>
        <v>0</v>
      </c>
      <c r="AV898" s="12">
        <f t="shared" si="2542"/>
        <v>0</v>
      </c>
      <c r="AW898" s="12">
        <f t="shared" si="2542"/>
        <v>0</v>
      </c>
      <c r="AX898" s="12">
        <f t="shared" si="2542"/>
        <v>0</v>
      </c>
      <c r="AY898" s="12">
        <f t="shared" si="2542"/>
        <v>0</v>
      </c>
      <c r="AZ898" s="12">
        <v>0</v>
      </c>
      <c r="BA898" s="12">
        <v>0</v>
      </c>
      <c r="BB898" s="12">
        <f t="shared" ref="BB898:BQ898" si="2543">SUM(BB899:BB902)</f>
        <v>0</v>
      </c>
      <c r="BC898" s="12">
        <f t="shared" si="2543"/>
        <v>0</v>
      </c>
      <c r="BD898" s="12">
        <f t="shared" si="2543"/>
        <v>0</v>
      </c>
      <c r="BE898" s="12">
        <f t="shared" si="2543"/>
        <v>0</v>
      </c>
      <c r="BF898" s="12">
        <f t="shared" si="2543"/>
        <v>0</v>
      </c>
      <c r="BG898" s="12">
        <f t="shared" si="2543"/>
        <v>0</v>
      </c>
      <c r="BH898" s="12">
        <f t="shared" si="2543"/>
        <v>0</v>
      </c>
      <c r="BI898" s="12">
        <f t="shared" si="2543"/>
        <v>0</v>
      </c>
      <c r="BJ898" s="12">
        <f t="shared" si="2543"/>
        <v>0</v>
      </c>
      <c r="BK898" s="12">
        <f t="shared" si="2543"/>
        <v>0</v>
      </c>
      <c r="BL898" s="12">
        <f t="shared" si="2543"/>
        <v>0</v>
      </c>
      <c r="BM898" s="12">
        <f t="shared" si="2543"/>
        <v>0</v>
      </c>
      <c r="BN898" s="12">
        <f t="shared" si="2543"/>
        <v>0</v>
      </c>
      <c r="BO898" s="12">
        <f t="shared" si="2543"/>
        <v>0</v>
      </c>
      <c r="BP898" s="12">
        <f t="shared" si="2543"/>
        <v>0</v>
      </c>
      <c r="BQ898" s="12">
        <f t="shared" si="2543"/>
        <v>0</v>
      </c>
      <c r="BR898" s="12">
        <v>0</v>
      </c>
      <c r="BS898" s="12">
        <v>0</v>
      </c>
      <c r="BT898" s="12">
        <f t="shared" ref="BT898:BZ898" si="2544">SUM(BT899:BT902)</f>
        <v>1210100</v>
      </c>
      <c r="BU898" s="12">
        <f t="shared" si="2544"/>
        <v>930100</v>
      </c>
      <c r="BV898" s="12">
        <f t="shared" si="2544"/>
        <v>470000</v>
      </c>
      <c r="BW898" s="12">
        <f t="shared" si="2544"/>
        <v>214166</v>
      </c>
      <c r="BX898" s="12">
        <f t="shared" si="2544"/>
        <v>77500</v>
      </c>
      <c r="BY898" s="12">
        <f t="shared" si="2544"/>
        <v>68333</v>
      </c>
      <c r="BZ898" s="12">
        <f t="shared" si="2544"/>
        <v>68333</v>
      </c>
      <c r="CA898" s="12">
        <f t="shared" si="2492"/>
        <v>684166</v>
      </c>
      <c r="CB898" s="124">
        <f t="shared" si="2503"/>
        <v>73.558327061606278</v>
      </c>
    </row>
    <row r="899" spans="1:80" x14ac:dyDescent="0.25">
      <c r="A899" s="4" t="s">
        <v>466</v>
      </c>
      <c r="B899" s="4" t="s">
        <v>3</v>
      </c>
      <c r="C899" s="4" t="s">
        <v>28</v>
      </c>
      <c r="D899" s="79" t="s">
        <v>468</v>
      </c>
      <c r="E899" s="89">
        <v>6137</v>
      </c>
      <c r="F899" s="79"/>
      <c r="G899" s="74" t="s">
        <v>1897</v>
      </c>
      <c r="H899" s="13" t="s">
        <v>204</v>
      </c>
      <c r="I899" s="14">
        <v>280000</v>
      </c>
      <c r="J899" s="14">
        <f t="shared" si="2491"/>
        <v>280000</v>
      </c>
      <c r="K899" s="14">
        <v>0</v>
      </c>
      <c r="L899" s="14">
        <f t="shared" si="2494"/>
        <v>0</v>
      </c>
      <c r="M899" s="14">
        <v>0</v>
      </c>
      <c r="N899" s="14">
        <v>0</v>
      </c>
      <c r="O899" s="14">
        <v>0</v>
      </c>
      <c r="P899" s="14">
        <v>280000</v>
      </c>
      <c r="Q899" s="14">
        <v>0</v>
      </c>
      <c r="R899" s="14">
        <v>0</v>
      </c>
      <c r="S899" s="14"/>
      <c r="T899" s="14"/>
      <c r="U899" s="14"/>
      <c r="V899" s="14"/>
      <c r="W899" s="14"/>
      <c r="X899" s="14">
        <f t="shared" si="2382"/>
        <v>0</v>
      </c>
      <c r="Y899" s="14"/>
      <c r="Z899" s="14"/>
      <c r="AA899" s="14"/>
      <c r="AB899" s="14"/>
      <c r="AC899" s="14"/>
      <c r="AD899" s="14"/>
      <c r="AE899" s="14"/>
      <c r="AF899" s="14"/>
      <c r="AG899" s="14"/>
      <c r="AH899" s="14">
        <v>0</v>
      </c>
      <c r="AI899" s="14">
        <v>0</v>
      </c>
      <c r="AJ899" s="14">
        <v>0</v>
      </c>
      <c r="AK899" s="14"/>
      <c r="AL899" s="14"/>
      <c r="AM899" s="14"/>
      <c r="AN899" s="14"/>
      <c r="AO899" s="14"/>
      <c r="AP899" s="14">
        <f t="shared" si="2383"/>
        <v>0</v>
      </c>
      <c r="AQ899" s="14"/>
      <c r="AR899" s="14"/>
      <c r="AS899" s="14"/>
      <c r="AT899" s="14"/>
      <c r="AU899" s="14"/>
      <c r="AV899" s="14"/>
      <c r="AW899" s="14"/>
      <c r="AX899" s="14"/>
      <c r="AY899" s="14"/>
      <c r="AZ899" s="14">
        <v>0</v>
      </c>
      <c r="BA899" s="14">
        <v>0</v>
      </c>
      <c r="BB899" s="14">
        <v>0</v>
      </c>
      <c r="BC899" s="14"/>
      <c r="BD899" s="14"/>
      <c r="BE899" s="14"/>
      <c r="BF899" s="14"/>
      <c r="BG899" s="14"/>
      <c r="BH899" s="14">
        <f t="shared" si="2384"/>
        <v>0</v>
      </c>
      <c r="BI899" s="14"/>
      <c r="BJ899" s="14"/>
      <c r="BK899" s="14"/>
      <c r="BL899" s="14"/>
      <c r="BM899" s="14"/>
      <c r="BN899" s="14"/>
      <c r="BO899" s="14"/>
      <c r="BP899" s="14"/>
      <c r="BQ899" s="14"/>
      <c r="BR899" s="14">
        <v>0</v>
      </c>
      <c r="BS899" s="14">
        <v>0</v>
      </c>
      <c r="BT899" s="14">
        <v>280000</v>
      </c>
      <c r="BU899" s="14">
        <v>0</v>
      </c>
      <c r="BV899" s="14">
        <v>0</v>
      </c>
      <c r="BW899" s="14">
        <f t="shared" si="2376"/>
        <v>0</v>
      </c>
      <c r="BX899" s="14"/>
      <c r="BY899" s="14"/>
      <c r="BZ899" s="14"/>
      <c r="CA899" s="14">
        <f t="shared" si="2492"/>
        <v>0</v>
      </c>
      <c r="CB899" s="122" t="str">
        <f t="shared" si="2503"/>
        <v>-</v>
      </c>
    </row>
    <row r="900" spans="1:80" x14ac:dyDescent="0.25">
      <c r="A900" s="4" t="s">
        <v>466</v>
      </c>
      <c r="B900" s="4" t="s">
        <v>3</v>
      </c>
      <c r="C900" s="4" t="s">
        <v>28</v>
      </c>
      <c r="D900" s="79" t="s">
        <v>468</v>
      </c>
      <c r="E900" s="89">
        <v>6137</v>
      </c>
      <c r="F900" s="79" t="s">
        <v>476</v>
      </c>
      <c r="G900" s="74" t="s">
        <v>1897</v>
      </c>
      <c r="H900" s="13" t="s">
        <v>477</v>
      </c>
      <c r="I900" s="14">
        <v>225000</v>
      </c>
      <c r="J900" s="14">
        <f t="shared" si="2491"/>
        <v>230000</v>
      </c>
      <c r="K900" s="14">
        <v>230000</v>
      </c>
      <c r="L900" s="14">
        <f t="shared" si="2494"/>
        <v>0</v>
      </c>
      <c r="M900" s="14">
        <v>0</v>
      </c>
      <c r="N900" s="14">
        <v>0</v>
      </c>
      <c r="O900" s="14">
        <v>0</v>
      </c>
      <c r="P900" s="14">
        <v>0</v>
      </c>
      <c r="Q900" s="14">
        <v>0</v>
      </c>
      <c r="R900" s="14">
        <v>0</v>
      </c>
      <c r="S900" s="14"/>
      <c r="T900" s="14"/>
      <c r="U900" s="14"/>
      <c r="V900" s="14"/>
      <c r="W900" s="14"/>
      <c r="X900" s="14">
        <f t="shared" si="2382"/>
        <v>0</v>
      </c>
      <c r="Y900" s="14"/>
      <c r="Z900" s="14"/>
      <c r="AA900" s="14"/>
      <c r="AB900" s="14"/>
      <c r="AC900" s="14"/>
      <c r="AD900" s="14"/>
      <c r="AE900" s="14"/>
      <c r="AF900" s="14"/>
      <c r="AG900" s="14"/>
      <c r="AH900" s="14">
        <v>0</v>
      </c>
      <c r="AI900" s="14">
        <v>0</v>
      </c>
      <c r="AJ900" s="14">
        <v>0</v>
      </c>
      <c r="AK900" s="14"/>
      <c r="AL900" s="14"/>
      <c r="AM900" s="14"/>
      <c r="AN900" s="14"/>
      <c r="AO900" s="14"/>
      <c r="AP900" s="14">
        <f t="shared" si="2383"/>
        <v>0</v>
      </c>
      <c r="AQ900" s="14"/>
      <c r="AR900" s="14"/>
      <c r="AS900" s="14"/>
      <c r="AT900" s="14"/>
      <c r="AU900" s="14"/>
      <c r="AV900" s="14"/>
      <c r="AW900" s="14"/>
      <c r="AX900" s="14"/>
      <c r="AY900" s="14"/>
      <c r="AZ900" s="14">
        <v>0</v>
      </c>
      <c r="BA900" s="14">
        <v>0</v>
      </c>
      <c r="BB900" s="14">
        <v>0</v>
      </c>
      <c r="BC900" s="14"/>
      <c r="BD900" s="14"/>
      <c r="BE900" s="14"/>
      <c r="BF900" s="14"/>
      <c r="BG900" s="14"/>
      <c r="BH900" s="14">
        <f t="shared" si="2384"/>
        <v>0</v>
      </c>
      <c r="BI900" s="14"/>
      <c r="BJ900" s="14"/>
      <c r="BK900" s="14"/>
      <c r="BL900" s="14"/>
      <c r="BM900" s="14"/>
      <c r="BN900" s="14"/>
      <c r="BO900" s="14"/>
      <c r="BP900" s="14"/>
      <c r="BQ900" s="14"/>
      <c r="BR900" s="14">
        <v>0</v>
      </c>
      <c r="BS900" s="14">
        <v>0</v>
      </c>
      <c r="BT900" s="14">
        <v>230000</v>
      </c>
      <c r="BU900" s="14">
        <v>230000</v>
      </c>
      <c r="BV900" s="14">
        <v>120002</v>
      </c>
      <c r="BW900" s="14">
        <f t="shared" si="2376"/>
        <v>39167</v>
      </c>
      <c r="BX900" s="14">
        <v>19167</v>
      </c>
      <c r="BY900" s="14">
        <v>10000</v>
      </c>
      <c r="BZ900" s="14">
        <v>10000</v>
      </c>
      <c r="CA900" s="14">
        <f t="shared" si="2492"/>
        <v>159169</v>
      </c>
      <c r="CB900" s="122">
        <f t="shared" si="2503"/>
        <v>69.203913043478266</v>
      </c>
    </row>
    <row r="901" spans="1:80" x14ac:dyDescent="0.25">
      <c r="A901" s="4" t="s">
        <v>466</v>
      </c>
      <c r="B901" s="4" t="s">
        <v>3</v>
      </c>
      <c r="C901" s="4" t="s">
        <v>28</v>
      </c>
      <c r="D901" s="79" t="s">
        <v>468</v>
      </c>
      <c r="E901" s="89">
        <v>6137</v>
      </c>
      <c r="F901" s="79" t="s">
        <v>478</v>
      </c>
      <c r="G901" s="74" t="s">
        <v>1897</v>
      </c>
      <c r="H901" s="13" t="s">
        <v>479</v>
      </c>
      <c r="I901" s="14">
        <v>700000</v>
      </c>
      <c r="J901" s="14">
        <f t="shared" si="2491"/>
        <v>700000</v>
      </c>
      <c r="K901" s="14">
        <v>700000</v>
      </c>
      <c r="L901" s="14">
        <f t="shared" si="2494"/>
        <v>0</v>
      </c>
      <c r="M901" s="14">
        <v>0</v>
      </c>
      <c r="N901" s="14">
        <v>0</v>
      </c>
      <c r="O901" s="14">
        <v>0</v>
      </c>
      <c r="P901" s="14">
        <v>0</v>
      </c>
      <c r="Q901" s="14">
        <v>0</v>
      </c>
      <c r="R901" s="14">
        <v>0</v>
      </c>
      <c r="S901" s="14"/>
      <c r="T901" s="14"/>
      <c r="U901" s="14"/>
      <c r="V901" s="14"/>
      <c r="W901" s="14"/>
      <c r="X901" s="14">
        <f t="shared" si="2382"/>
        <v>0</v>
      </c>
      <c r="Y901" s="14"/>
      <c r="Z901" s="14"/>
      <c r="AA901" s="14"/>
      <c r="AB901" s="14"/>
      <c r="AC901" s="14"/>
      <c r="AD901" s="14"/>
      <c r="AE901" s="14"/>
      <c r="AF901" s="14"/>
      <c r="AG901" s="14"/>
      <c r="AH901" s="14">
        <v>0</v>
      </c>
      <c r="AI901" s="14">
        <v>0</v>
      </c>
      <c r="AJ901" s="14">
        <v>0</v>
      </c>
      <c r="AK901" s="14"/>
      <c r="AL901" s="14"/>
      <c r="AM901" s="14"/>
      <c r="AN901" s="14"/>
      <c r="AO901" s="14"/>
      <c r="AP901" s="14">
        <f t="shared" si="2383"/>
        <v>0</v>
      </c>
      <c r="AQ901" s="14"/>
      <c r="AR901" s="14"/>
      <c r="AS901" s="14"/>
      <c r="AT901" s="14"/>
      <c r="AU901" s="14"/>
      <c r="AV901" s="14"/>
      <c r="AW901" s="14"/>
      <c r="AX901" s="14"/>
      <c r="AY901" s="14"/>
      <c r="AZ901" s="14">
        <v>0</v>
      </c>
      <c r="BA901" s="14">
        <v>0</v>
      </c>
      <c r="BB901" s="14">
        <v>0</v>
      </c>
      <c r="BC901" s="14"/>
      <c r="BD901" s="14"/>
      <c r="BE901" s="14"/>
      <c r="BF901" s="14"/>
      <c r="BG901" s="14"/>
      <c r="BH901" s="14">
        <f t="shared" si="2384"/>
        <v>0</v>
      </c>
      <c r="BI901" s="14"/>
      <c r="BJ901" s="14"/>
      <c r="BK901" s="14"/>
      <c r="BL901" s="14"/>
      <c r="BM901" s="14"/>
      <c r="BN901" s="14"/>
      <c r="BO901" s="14"/>
      <c r="BP901" s="14"/>
      <c r="BQ901" s="14"/>
      <c r="BR901" s="14">
        <v>0</v>
      </c>
      <c r="BS901" s="14">
        <v>0</v>
      </c>
      <c r="BT901" s="14">
        <v>700000</v>
      </c>
      <c r="BU901" s="14">
        <v>700000</v>
      </c>
      <c r="BV901" s="14">
        <v>349998</v>
      </c>
      <c r="BW901" s="14">
        <f t="shared" si="2376"/>
        <v>174999</v>
      </c>
      <c r="BX901" s="14">
        <v>58333</v>
      </c>
      <c r="BY901" s="14">
        <v>58333</v>
      </c>
      <c r="BZ901" s="14">
        <v>58333</v>
      </c>
      <c r="CA901" s="14">
        <f t="shared" si="2492"/>
        <v>524997</v>
      </c>
      <c r="CB901" s="122">
        <f t="shared" si="2503"/>
        <v>74.999571428571429</v>
      </c>
    </row>
    <row r="902" spans="1:80" ht="22.5" x14ac:dyDescent="0.25">
      <c r="A902" s="4" t="s">
        <v>466</v>
      </c>
      <c r="B902" s="4" t="s">
        <v>3</v>
      </c>
      <c r="C902" s="4" t="s">
        <v>28</v>
      </c>
      <c r="D902" s="79" t="s">
        <v>468</v>
      </c>
      <c r="E902" s="89">
        <v>6137</v>
      </c>
      <c r="F902" s="79" t="s">
        <v>480</v>
      </c>
      <c r="G902" s="74" t="s">
        <v>1897</v>
      </c>
      <c r="H902" s="13" t="s">
        <v>481</v>
      </c>
      <c r="I902" s="14">
        <v>100</v>
      </c>
      <c r="J902" s="14">
        <f t="shared" si="2491"/>
        <v>100</v>
      </c>
      <c r="K902" s="14">
        <v>100</v>
      </c>
      <c r="L902" s="14">
        <f t="shared" si="2494"/>
        <v>0</v>
      </c>
      <c r="M902" s="14">
        <v>0</v>
      </c>
      <c r="N902" s="14">
        <v>0</v>
      </c>
      <c r="O902" s="14">
        <v>0</v>
      </c>
      <c r="P902" s="14">
        <v>0</v>
      </c>
      <c r="Q902" s="14">
        <v>0</v>
      </c>
      <c r="R902" s="14">
        <v>0</v>
      </c>
      <c r="S902" s="14"/>
      <c r="T902" s="14"/>
      <c r="U902" s="14"/>
      <c r="V902" s="14"/>
      <c r="W902" s="14"/>
      <c r="X902" s="14">
        <f t="shared" si="2382"/>
        <v>0</v>
      </c>
      <c r="Y902" s="14"/>
      <c r="Z902" s="14"/>
      <c r="AA902" s="14"/>
      <c r="AB902" s="14"/>
      <c r="AC902" s="14"/>
      <c r="AD902" s="14"/>
      <c r="AE902" s="14"/>
      <c r="AF902" s="14"/>
      <c r="AG902" s="14"/>
      <c r="AH902" s="14">
        <v>0</v>
      </c>
      <c r="AI902" s="14">
        <v>0</v>
      </c>
      <c r="AJ902" s="14">
        <v>0</v>
      </c>
      <c r="AK902" s="14"/>
      <c r="AL902" s="14"/>
      <c r="AM902" s="14"/>
      <c r="AN902" s="14"/>
      <c r="AO902" s="14"/>
      <c r="AP902" s="14">
        <f t="shared" si="2383"/>
        <v>0</v>
      </c>
      <c r="AQ902" s="14"/>
      <c r="AR902" s="14"/>
      <c r="AS902" s="14"/>
      <c r="AT902" s="14"/>
      <c r="AU902" s="14"/>
      <c r="AV902" s="14"/>
      <c r="AW902" s="14"/>
      <c r="AX902" s="14"/>
      <c r="AY902" s="14"/>
      <c r="AZ902" s="14">
        <v>0</v>
      </c>
      <c r="BA902" s="14">
        <v>0</v>
      </c>
      <c r="BB902" s="14">
        <v>0</v>
      </c>
      <c r="BC902" s="14"/>
      <c r="BD902" s="14"/>
      <c r="BE902" s="14"/>
      <c r="BF902" s="14"/>
      <c r="BG902" s="14"/>
      <c r="BH902" s="14">
        <f t="shared" si="2384"/>
        <v>0</v>
      </c>
      <c r="BI902" s="14"/>
      <c r="BJ902" s="14"/>
      <c r="BK902" s="14"/>
      <c r="BL902" s="14"/>
      <c r="BM902" s="14"/>
      <c r="BN902" s="14"/>
      <c r="BO902" s="14"/>
      <c r="BP902" s="14"/>
      <c r="BQ902" s="14"/>
      <c r="BR902" s="14">
        <v>0</v>
      </c>
      <c r="BS902" s="14">
        <v>0</v>
      </c>
      <c r="BT902" s="14">
        <v>100</v>
      </c>
      <c r="BU902" s="14">
        <v>100</v>
      </c>
      <c r="BV902" s="14">
        <v>0</v>
      </c>
      <c r="BW902" s="14">
        <f t="shared" si="2376"/>
        <v>0</v>
      </c>
      <c r="BX902" s="14"/>
      <c r="BY902" s="14"/>
      <c r="BZ902" s="14"/>
      <c r="CA902" s="14">
        <f t="shared" si="2492"/>
        <v>0</v>
      </c>
      <c r="CB902" s="122">
        <f t="shared" si="2503"/>
        <v>0</v>
      </c>
    </row>
    <row r="903" spans="1:80" x14ac:dyDescent="0.25">
      <c r="A903" s="4" t="s">
        <v>466</v>
      </c>
      <c r="B903" s="4" t="s">
        <v>3</v>
      </c>
      <c r="C903" s="4" t="s">
        <v>28</v>
      </c>
      <c r="D903" s="79" t="s">
        <v>468</v>
      </c>
      <c r="E903" s="89">
        <v>6138</v>
      </c>
      <c r="F903" s="79"/>
      <c r="G903" s="74" t="s">
        <v>1897</v>
      </c>
      <c r="H903" s="13" t="s">
        <v>205</v>
      </c>
      <c r="I903" s="14">
        <v>100</v>
      </c>
      <c r="J903" s="14">
        <f t="shared" si="2491"/>
        <v>100</v>
      </c>
      <c r="K903" s="14">
        <v>100</v>
      </c>
      <c r="L903" s="14">
        <f t="shared" si="2494"/>
        <v>0</v>
      </c>
      <c r="M903" s="14">
        <v>0</v>
      </c>
      <c r="N903" s="14">
        <v>0</v>
      </c>
      <c r="O903" s="14">
        <v>0</v>
      </c>
      <c r="P903" s="14">
        <v>0</v>
      </c>
      <c r="Q903" s="14">
        <v>0</v>
      </c>
      <c r="R903" s="14">
        <v>0</v>
      </c>
      <c r="S903" s="14"/>
      <c r="T903" s="14"/>
      <c r="U903" s="14"/>
      <c r="V903" s="14"/>
      <c r="W903" s="14"/>
      <c r="X903" s="14">
        <f t="shared" si="2382"/>
        <v>0</v>
      </c>
      <c r="Y903" s="14"/>
      <c r="Z903" s="14"/>
      <c r="AA903" s="14"/>
      <c r="AB903" s="14"/>
      <c r="AC903" s="14"/>
      <c r="AD903" s="14"/>
      <c r="AE903" s="14"/>
      <c r="AF903" s="14"/>
      <c r="AG903" s="14"/>
      <c r="AH903" s="14">
        <v>0</v>
      </c>
      <c r="AI903" s="14">
        <v>0</v>
      </c>
      <c r="AJ903" s="14">
        <v>0</v>
      </c>
      <c r="AK903" s="14"/>
      <c r="AL903" s="14"/>
      <c r="AM903" s="14"/>
      <c r="AN903" s="14"/>
      <c r="AO903" s="14"/>
      <c r="AP903" s="14">
        <f t="shared" si="2383"/>
        <v>0</v>
      </c>
      <c r="AQ903" s="14"/>
      <c r="AR903" s="14"/>
      <c r="AS903" s="14"/>
      <c r="AT903" s="14"/>
      <c r="AU903" s="14"/>
      <c r="AV903" s="14"/>
      <c r="AW903" s="14"/>
      <c r="AX903" s="14"/>
      <c r="AY903" s="14"/>
      <c r="AZ903" s="14">
        <v>0</v>
      </c>
      <c r="BA903" s="14">
        <v>0</v>
      </c>
      <c r="BB903" s="14">
        <v>0</v>
      </c>
      <c r="BC903" s="14"/>
      <c r="BD903" s="14"/>
      <c r="BE903" s="14"/>
      <c r="BF903" s="14"/>
      <c r="BG903" s="14"/>
      <c r="BH903" s="14">
        <f t="shared" si="2384"/>
        <v>0</v>
      </c>
      <c r="BI903" s="14"/>
      <c r="BJ903" s="14"/>
      <c r="BK903" s="14"/>
      <c r="BL903" s="14"/>
      <c r="BM903" s="14"/>
      <c r="BN903" s="14"/>
      <c r="BO903" s="14"/>
      <c r="BP903" s="14"/>
      <c r="BQ903" s="14"/>
      <c r="BR903" s="14">
        <v>0</v>
      </c>
      <c r="BS903" s="14">
        <v>0</v>
      </c>
      <c r="BT903" s="14">
        <v>100</v>
      </c>
      <c r="BU903" s="14">
        <v>10100</v>
      </c>
      <c r="BV903" s="14">
        <v>10100</v>
      </c>
      <c r="BW903" s="14">
        <f t="shared" si="2376"/>
        <v>0</v>
      </c>
      <c r="BX903" s="14"/>
      <c r="BY903" s="14"/>
      <c r="BZ903" s="14"/>
      <c r="CA903" s="14">
        <f t="shared" si="2492"/>
        <v>10100</v>
      </c>
      <c r="CB903" s="122">
        <f t="shared" si="2503"/>
        <v>100</v>
      </c>
    </row>
    <row r="904" spans="1:80" x14ac:dyDescent="0.25">
      <c r="A904" s="1" t="s">
        <v>466</v>
      </c>
      <c r="B904" s="1" t="s">
        <v>3</v>
      </c>
      <c r="C904" s="1" t="s">
        <v>28</v>
      </c>
      <c r="D904" s="82" t="s">
        <v>468</v>
      </c>
      <c r="E904" s="82" t="s">
        <v>50</v>
      </c>
      <c r="F904" s="79" t="s">
        <v>1</v>
      </c>
      <c r="G904" s="13" t="s">
        <v>1</v>
      </c>
      <c r="H904" s="2" t="s">
        <v>51</v>
      </c>
      <c r="I904" s="12">
        <f>SUM(I905:I910)</f>
        <v>326184</v>
      </c>
      <c r="J904" s="12">
        <f t="shared" si="2491"/>
        <v>326667</v>
      </c>
      <c r="K904" s="12">
        <f t="shared" ref="K904" si="2545">SUM(K905:K910)</f>
        <v>306667</v>
      </c>
      <c r="L904" s="12">
        <f t="shared" si="2494"/>
        <v>0</v>
      </c>
      <c r="M904" s="12">
        <f t="shared" ref="M904:Q904" si="2546">SUM(M905:M910)</f>
        <v>0</v>
      </c>
      <c r="N904" s="12">
        <f t="shared" si="2546"/>
        <v>0</v>
      </c>
      <c r="O904" s="12">
        <f t="shared" si="2546"/>
        <v>0</v>
      </c>
      <c r="P904" s="12">
        <f t="shared" si="2546"/>
        <v>20000</v>
      </c>
      <c r="Q904" s="12">
        <f t="shared" si="2546"/>
        <v>0</v>
      </c>
      <c r="R904" s="12">
        <f t="shared" ref="R904:AG904" si="2547">SUM(R905:R910)</f>
        <v>0</v>
      </c>
      <c r="S904" s="12">
        <f t="shared" si="2547"/>
        <v>0</v>
      </c>
      <c r="T904" s="12">
        <f t="shared" si="2547"/>
        <v>0</v>
      </c>
      <c r="U904" s="12">
        <f t="shared" si="2547"/>
        <v>0</v>
      </c>
      <c r="V904" s="12">
        <f t="shared" si="2547"/>
        <v>0</v>
      </c>
      <c r="W904" s="12">
        <f t="shared" si="2547"/>
        <v>0</v>
      </c>
      <c r="X904" s="12">
        <f t="shared" si="2547"/>
        <v>0</v>
      </c>
      <c r="Y904" s="12">
        <f t="shared" si="2547"/>
        <v>0</v>
      </c>
      <c r="Z904" s="12">
        <f t="shared" si="2547"/>
        <v>0</v>
      </c>
      <c r="AA904" s="12">
        <f t="shared" si="2547"/>
        <v>0</v>
      </c>
      <c r="AB904" s="12">
        <f t="shared" si="2547"/>
        <v>0</v>
      </c>
      <c r="AC904" s="12">
        <f t="shared" si="2547"/>
        <v>0</v>
      </c>
      <c r="AD904" s="12">
        <f t="shared" si="2547"/>
        <v>0</v>
      </c>
      <c r="AE904" s="12">
        <f t="shared" si="2547"/>
        <v>0</v>
      </c>
      <c r="AF904" s="12">
        <f t="shared" si="2547"/>
        <v>0</v>
      </c>
      <c r="AG904" s="12">
        <f t="shared" si="2547"/>
        <v>0</v>
      </c>
      <c r="AH904" s="12">
        <v>0</v>
      </c>
      <c r="AI904" s="12">
        <v>0</v>
      </c>
      <c r="AJ904" s="12">
        <f t="shared" ref="AJ904:AY904" si="2548">SUM(AJ905:AJ910)</f>
        <v>0</v>
      </c>
      <c r="AK904" s="12">
        <f t="shared" si="2548"/>
        <v>0</v>
      </c>
      <c r="AL904" s="12">
        <f t="shared" si="2548"/>
        <v>0</v>
      </c>
      <c r="AM904" s="12">
        <f t="shared" si="2548"/>
        <v>0</v>
      </c>
      <c r="AN904" s="12">
        <f t="shared" si="2548"/>
        <v>0</v>
      </c>
      <c r="AO904" s="12">
        <f t="shared" si="2548"/>
        <v>0</v>
      </c>
      <c r="AP904" s="12">
        <f t="shared" si="2548"/>
        <v>0</v>
      </c>
      <c r="AQ904" s="12">
        <f t="shared" si="2548"/>
        <v>0</v>
      </c>
      <c r="AR904" s="12">
        <f t="shared" si="2548"/>
        <v>0</v>
      </c>
      <c r="AS904" s="12">
        <f t="shared" si="2548"/>
        <v>0</v>
      </c>
      <c r="AT904" s="12">
        <f t="shared" si="2548"/>
        <v>0</v>
      </c>
      <c r="AU904" s="12">
        <f t="shared" si="2548"/>
        <v>0</v>
      </c>
      <c r="AV904" s="12">
        <f t="shared" si="2548"/>
        <v>0</v>
      </c>
      <c r="AW904" s="12">
        <f t="shared" si="2548"/>
        <v>0</v>
      </c>
      <c r="AX904" s="12">
        <f t="shared" si="2548"/>
        <v>0</v>
      </c>
      <c r="AY904" s="12">
        <f t="shared" si="2548"/>
        <v>0</v>
      </c>
      <c r="AZ904" s="12">
        <v>0</v>
      </c>
      <c r="BA904" s="12">
        <v>0</v>
      </c>
      <c r="BB904" s="12">
        <f t="shared" ref="BB904:BQ904" si="2549">SUM(BB905:BB910)</f>
        <v>0</v>
      </c>
      <c r="BC904" s="12">
        <f t="shared" si="2549"/>
        <v>0</v>
      </c>
      <c r="BD904" s="12">
        <f t="shared" si="2549"/>
        <v>0</v>
      </c>
      <c r="BE904" s="12">
        <f t="shared" si="2549"/>
        <v>0</v>
      </c>
      <c r="BF904" s="12">
        <f t="shared" si="2549"/>
        <v>0</v>
      </c>
      <c r="BG904" s="12">
        <f t="shared" si="2549"/>
        <v>0</v>
      </c>
      <c r="BH904" s="12">
        <f t="shared" si="2549"/>
        <v>0</v>
      </c>
      <c r="BI904" s="12">
        <f t="shared" si="2549"/>
        <v>0</v>
      </c>
      <c r="BJ904" s="12">
        <f t="shared" si="2549"/>
        <v>0</v>
      </c>
      <c r="BK904" s="12">
        <f t="shared" si="2549"/>
        <v>0</v>
      </c>
      <c r="BL904" s="12">
        <f t="shared" si="2549"/>
        <v>0</v>
      </c>
      <c r="BM904" s="12">
        <f t="shared" si="2549"/>
        <v>0</v>
      </c>
      <c r="BN904" s="12">
        <f t="shared" si="2549"/>
        <v>0</v>
      </c>
      <c r="BO904" s="12">
        <f t="shared" si="2549"/>
        <v>0</v>
      </c>
      <c r="BP904" s="12">
        <f t="shared" si="2549"/>
        <v>0</v>
      </c>
      <c r="BQ904" s="12">
        <f t="shared" si="2549"/>
        <v>0</v>
      </c>
      <c r="BR904" s="12">
        <v>0</v>
      </c>
      <c r="BS904" s="12">
        <v>0</v>
      </c>
      <c r="BT904" s="12">
        <f t="shared" ref="BT904:BZ904" si="2550">SUM(BT905:BT910)</f>
        <v>376906</v>
      </c>
      <c r="BU904" s="12">
        <f t="shared" si="2550"/>
        <v>356906</v>
      </c>
      <c r="BV904" s="12">
        <f t="shared" si="2550"/>
        <v>238701</v>
      </c>
      <c r="BW904" s="12">
        <f t="shared" si="2550"/>
        <v>111858</v>
      </c>
      <c r="BX904" s="12">
        <f t="shared" si="2550"/>
        <v>111024</v>
      </c>
      <c r="BY904" s="12">
        <f t="shared" si="2550"/>
        <v>417</v>
      </c>
      <c r="BZ904" s="12">
        <f t="shared" si="2550"/>
        <v>417</v>
      </c>
      <c r="CA904" s="12">
        <f t="shared" si="2492"/>
        <v>350559</v>
      </c>
      <c r="CB904" s="124">
        <f t="shared" si="2503"/>
        <v>98.221660605313446</v>
      </c>
    </row>
    <row r="905" spans="1:80" x14ac:dyDescent="0.25">
      <c r="A905" s="4" t="s">
        <v>466</v>
      </c>
      <c r="B905" s="4" t="s">
        <v>3</v>
      </c>
      <c r="C905" s="4" t="s">
        <v>28</v>
      </c>
      <c r="D905" s="79" t="s">
        <v>468</v>
      </c>
      <c r="E905" s="89">
        <v>6139</v>
      </c>
      <c r="F905" s="79" t="s">
        <v>482</v>
      </c>
      <c r="G905" s="74" t="s">
        <v>1897</v>
      </c>
      <c r="H905" s="13" t="s">
        <v>483</v>
      </c>
      <c r="I905" s="14">
        <v>298584</v>
      </c>
      <c r="J905" s="14">
        <f t="shared" si="2491"/>
        <v>298584</v>
      </c>
      <c r="K905" s="14">
        <v>298584</v>
      </c>
      <c r="L905" s="14">
        <f t="shared" si="2494"/>
        <v>0</v>
      </c>
      <c r="M905" s="14">
        <v>0</v>
      </c>
      <c r="N905" s="14">
        <v>0</v>
      </c>
      <c r="O905" s="14">
        <v>0</v>
      </c>
      <c r="P905" s="14">
        <v>0</v>
      </c>
      <c r="Q905" s="14">
        <v>0</v>
      </c>
      <c r="R905" s="14">
        <v>0</v>
      </c>
      <c r="S905" s="14"/>
      <c r="T905" s="14"/>
      <c r="U905" s="14"/>
      <c r="V905" s="14"/>
      <c r="W905" s="14"/>
      <c r="X905" s="14">
        <f t="shared" si="2382"/>
        <v>0</v>
      </c>
      <c r="Y905" s="14"/>
      <c r="Z905" s="14"/>
      <c r="AA905" s="14"/>
      <c r="AB905" s="14"/>
      <c r="AC905" s="14"/>
      <c r="AD905" s="14"/>
      <c r="AE905" s="14"/>
      <c r="AF905" s="14"/>
      <c r="AG905" s="14"/>
      <c r="AH905" s="14">
        <v>0</v>
      </c>
      <c r="AI905" s="14">
        <v>0</v>
      </c>
      <c r="AJ905" s="14">
        <v>0</v>
      </c>
      <c r="AK905" s="14"/>
      <c r="AL905" s="14"/>
      <c r="AM905" s="14"/>
      <c r="AN905" s="14"/>
      <c r="AO905" s="14"/>
      <c r="AP905" s="14">
        <f t="shared" si="2383"/>
        <v>0</v>
      </c>
      <c r="AQ905" s="14"/>
      <c r="AR905" s="14"/>
      <c r="AS905" s="14"/>
      <c r="AT905" s="14"/>
      <c r="AU905" s="14"/>
      <c r="AV905" s="14"/>
      <c r="AW905" s="14"/>
      <c r="AX905" s="14"/>
      <c r="AY905" s="14"/>
      <c r="AZ905" s="14">
        <v>0</v>
      </c>
      <c r="BA905" s="14">
        <v>0</v>
      </c>
      <c r="BB905" s="14">
        <v>0</v>
      </c>
      <c r="BC905" s="14"/>
      <c r="BD905" s="14"/>
      <c r="BE905" s="14"/>
      <c r="BF905" s="14"/>
      <c r="BG905" s="14"/>
      <c r="BH905" s="14">
        <f t="shared" si="2384"/>
        <v>0</v>
      </c>
      <c r="BI905" s="14"/>
      <c r="BJ905" s="14"/>
      <c r="BK905" s="14"/>
      <c r="BL905" s="14"/>
      <c r="BM905" s="14"/>
      <c r="BN905" s="14"/>
      <c r="BO905" s="14"/>
      <c r="BP905" s="14"/>
      <c r="BQ905" s="14"/>
      <c r="BR905" s="14">
        <v>0</v>
      </c>
      <c r="BS905" s="14">
        <v>0</v>
      </c>
      <c r="BT905" s="14">
        <v>348584</v>
      </c>
      <c r="BU905" s="14">
        <v>348584</v>
      </c>
      <c r="BV905" s="14">
        <v>234294</v>
      </c>
      <c r="BW905" s="14">
        <f t="shared" si="2376"/>
        <v>109290</v>
      </c>
      <c r="BX905" s="14">
        <v>109290</v>
      </c>
      <c r="BY905" s="14"/>
      <c r="BZ905" s="14"/>
      <c r="CA905" s="14">
        <f t="shared" si="2492"/>
        <v>343584</v>
      </c>
      <c r="CB905" s="122">
        <f t="shared" si="2503"/>
        <v>98.565625502031068</v>
      </c>
    </row>
    <row r="906" spans="1:80" ht="22.5" x14ac:dyDescent="0.25">
      <c r="A906" s="4" t="s">
        <v>466</v>
      </c>
      <c r="B906" s="4" t="s">
        <v>3</v>
      </c>
      <c r="C906" s="4" t="s">
        <v>28</v>
      </c>
      <c r="D906" s="79" t="s">
        <v>468</v>
      </c>
      <c r="E906" s="89">
        <v>6139</v>
      </c>
      <c r="F906" s="79" t="s">
        <v>484</v>
      </c>
      <c r="G906" s="74" t="s">
        <v>1897</v>
      </c>
      <c r="H906" s="13" t="s">
        <v>315</v>
      </c>
      <c r="I906" s="14">
        <v>2500</v>
      </c>
      <c r="J906" s="14">
        <f t="shared" si="2491"/>
        <v>2983</v>
      </c>
      <c r="K906" s="14">
        <v>2983</v>
      </c>
      <c r="L906" s="14">
        <f t="shared" si="2494"/>
        <v>0</v>
      </c>
      <c r="M906" s="14">
        <v>0</v>
      </c>
      <c r="N906" s="14">
        <v>0</v>
      </c>
      <c r="O906" s="14">
        <v>0</v>
      </c>
      <c r="P906" s="14">
        <v>0</v>
      </c>
      <c r="Q906" s="14">
        <v>0</v>
      </c>
      <c r="R906" s="14">
        <v>0</v>
      </c>
      <c r="S906" s="14"/>
      <c r="T906" s="14"/>
      <c r="U906" s="14"/>
      <c r="V906" s="14"/>
      <c r="W906" s="14"/>
      <c r="X906" s="14">
        <f t="shared" si="2382"/>
        <v>0</v>
      </c>
      <c r="Y906" s="14"/>
      <c r="Z906" s="14"/>
      <c r="AA906" s="14"/>
      <c r="AB906" s="14"/>
      <c r="AC906" s="14"/>
      <c r="AD906" s="14"/>
      <c r="AE906" s="14"/>
      <c r="AF906" s="14"/>
      <c r="AG906" s="14"/>
      <c r="AH906" s="14">
        <v>0</v>
      </c>
      <c r="AI906" s="14">
        <v>0</v>
      </c>
      <c r="AJ906" s="14">
        <v>0</v>
      </c>
      <c r="AK906" s="14"/>
      <c r="AL906" s="14"/>
      <c r="AM906" s="14"/>
      <c r="AN906" s="14"/>
      <c r="AO906" s="14"/>
      <c r="AP906" s="14">
        <f t="shared" si="2383"/>
        <v>0</v>
      </c>
      <c r="AQ906" s="14"/>
      <c r="AR906" s="14"/>
      <c r="AS906" s="14"/>
      <c r="AT906" s="14"/>
      <c r="AU906" s="14"/>
      <c r="AV906" s="14"/>
      <c r="AW906" s="14"/>
      <c r="AX906" s="14"/>
      <c r="AY906" s="14"/>
      <c r="AZ906" s="14">
        <v>0</v>
      </c>
      <c r="BA906" s="14">
        <v>0</v>
      </c>
      <c r="BB906" s="14">
        <v>0</v>
      </c>
      <c r="BC906" s="14"/>
      <c r="BD906" s="14"/>
      <c r="BE906" s="14"/>
      <c r="BF906" s="14"/>
      <c r="BG906" s="14"/>
      <c r="BH906" s="14">
        <f t="shared" si="2384"/>
        <v>0</v>
      </c>
      <c r="BI906" s="14"/>
      <c r="BJ906" s="14"/>
      <c r="BK906" s="14"/>
      <c r="BL906" s="14"/>
      <c r="BM906" s="14"/>
      <c r="BN906" s="14"/>
      <c r="BO906" s="14"/>
      <c r="BP906" s="14"/>
      <c r="BQ906" s="14"/>
      <c r="BR906" s="14">
        <v>0</v>
      </c>
      <c r="BS906" s="14">
        <v>0</v>
      </c>
      <c r="BT906" s="14">
        <v>3222</v>
      </c>
      <c r="BU906" s="14">
        <v>3222</v>
      </c>
      <c r="BV906" s="14">
        <v>1905</v>
      </c>
      <c r="BW906" s="14">
        <f t="shared" si="2376"/>
        <v>1317</v>
      </c>
      <c r="BX906" s="14">
        <v>1317</v>
      </c>
      <c r="BY906" s="14"/>
      <c r="BZ906" s="14"/>
      <c r="CA906" s="14">
        <f t="shared" si="2492"/>
        <v>3222</v>
      </c>
      <c r="CB906" s="122">
        <f t="shared" si="2503"/>
        <v>100</v>
      </c>
    </row>
    <row r="907" spans="1:80" x14ac:dyDescent="0.25">
      <c r="A907" s="4" t="s">
        <v>466</v>
      </c>
      <c r="B907" s="4" t="s">
        <v>3</v>
      </c>
      <c r="C907" s="4" t="s">
        <v>28</v>
      </c>
      <c r="D907" s="79" t="s">
        <v>468</v>
      </c>
      <c r="E907" s="89">
        <v>6139</v>
      </c>
      <c r="F907" s="79" t="s">
        <v>485</v>
      </c>
      <c r="G907" s="74" t="s">
        <v>1897</v>
      </c>
      <c r="H907" s="13" t="s">
        <v>486</v>
      </c>
      <c r="I907" s="14">
        <v>20000</v>
      </c>
      <c r="J907" s="14">
        <f t="shared" si="2491"/>
        <v>20000</v>
      </c>
      <c r="K907" s="14">
        <v>0</v>
      </c>
      <c r="L907" s="14">
        <f t="shared" si="2494"/>
        <v>0</v>
      </c>
      <c r="M907" s="14">
        <v>0</v>
      </c>
      <c r="N907" s="14">
        <v>0</v>
      </c>
      <c r="O907" s="14">
        <v>0</v>
      </c>
      <c r="P907" s="14">
        <v>20000</v>
      </c>
      <c r="Q907" s="14">
        <v>0</v>
      </c>
      <c r="R907" s="14">
        <v>0</v>
      </c>
      <c r="S907" s="14"/>
      <c r="T907" s="14"/>
      <c r="U907" s="14"/>
      <c r="V907" s="14"/>
      <c r="W907" s="14"/>
      <c r="X907" s="14">
        <f t="shared" si="2382"/>
        <v>0</v>
      </c>
      <c r="Y907" s="14"/>
      <c r="Z907" s="14"/>
      <c r="AA907" s="14"/>
      <c r="AB907" s="14"/>
      <c r="AC907" s="14"/>
      <c r="AD907" s="14"/>
      <c r="AE907" s="14"/>
      <c r="AF907" s="14"/>
      <c r="AG907" s="14"/>
      <c r="AH907" s="14">
        <v>0</v>
      </c>
      <c r="AI907" s="14">
        <v>0</v>
      </c>
      <c r="AJ907" s="14">
        <v>0</v>
      </c>
      <c r="AK907" s="14"/>
      <c r="AL907" s="14"/>
      <c r="AM907" s="14"/>
      <c r="AN907" s="14"/>
      <c r="AO907" s="14"/>
      <c r="AP907" s="14">
        <f t="shared" si="2383"/>
        <v>0</v>
      </c>
      <c r="AQ907" s="14"/>
      <c r="AR907" s="14"/>
      <c r="AS907" s="14"/>
      <c r="AT907" s="14"/>
      <c r="AU907" s="14"/>
      <c r="AV907" s="14"/>
      <c r="AW907" s="14"/>
      <c r="AX907" s="14"/>
      <c r="AY907" s="14"/>
      <c r="AZ907" s="14">
        <v>0</v>
      </c>
      <c r="BA907" s="14">
        <v>0</v>
      </c>
      <c r="BB907" s="14">
        <v>0</v>
      </c>
      <c r="BC907" s="14"/>
      <c r="BD907" s="14"/>
      <c r="BE907" s="14"/>
      <c r="BF907" s="14"/>
      <c r="BG907" s="14"/>
      <c r="BH907" s="14">
        <f t="shared" si="2384"/>
        <v>0</v>
      </c>
      <c r="BI907" s="14"/>
      <c r="BJ907" s="14"/>
      <c r="BK907" s="14"/>
      <c r="BL907" s="14"/>
      <c r="BM907" s="14"/>
      <c r="BN907" s="14"/>
      <c r="BO907" s="14"/>
      <c r="BP907" s="14"/>
      <c r="BQ907" s="14"/>
      <c r="BR907" s="14">
        <v>0</v>
      </c>
      <c r="BS907" s="14">
        <v>0</v>
      </c>
      <c r="BT907" s="14">
        <v>20000</v>
      </c>
      <c r="BU907" s="14">
        <v>0</v>
      </c>
      <c r="BV907" s="14">
        <v>0</v>
      </c>
      <c r="BW907" s="14">
        <f t="shared" si="2376"/>
        <v>0</v>
      </c>
      <c r="BX907" s="14"/>
      <c r="BY907" s="14"/>
      <c r="BZ907" s="14"/>
      <c r="CA907" s="14">
        <f t="shared" si="2492"/>
        <v>0</v>
      </c>
      <c r="CB907" s="122" t="str">
        <f t="shared" si="2503"/>
        <v>-</v>
      </c>
    </row>
    <row r="908" spans="1:80" ht="22.5" x14ac:dyDescent="0.25">
      <c r="A908" s="4" t="s">
        <v>466</v>
      </c>
      <c r="B908" s="4" t="s">
        <v>3</v>
      </c>
      <c r="C908" s="4" t="s">
        <v>28</v>
      </c>
      <c r="D908" s="79" t="s">
        <v>468</v>
      </c>
      <c r="E908" s="89">
        <v>6139</v>
      </c>
      <c r="F908" s="79" t="s">
        <v>487</v>
      </c>
      <c r="G908" s="74" t="s">
        <v>1897</v>
      </c>
      <c r="H908" s="13" t="s">
        <v>65</v>
      </c>
      <c r="I908" s="14">
        <v>100</v>
      </c>
      <c r="J908" s="14">
        <f t="shared" si="2491"/>
        <v>100</v>
      </c>
      <c r="K908" s="14">
        <v>100</v>
      </c>
      <c r="L908" s="14">
        <f t="shared" si="2494"/>
        <v>0</v>
      </c>
      <c r="M908" s="14">
        <v>0</v>
      </c>
      <c r="N908" s="14">
        <v>0</v>
      </c>
      <c r="O908" s="14">
        <v>0</v>
      </c>
      <c r="P908" s="14">
        <v>0</v>
      </c>
      <c r="Q908" s="14">
        <v>0</v>
      </c>
      <c r="R908" s="14">
        <v>0</v>
      </c>
      <c r="S908" s="14"/>
      <c r="T908" s="14"/>
      <c r="U908" s="14"/>
      <c r="V908" s="14"/>
      <c r="W908" s="14"/>
      <c r="X908" s="14">
        <f t="shared" si="2382"/>
        <v>0</v>
      </c>
      <c r="Y908" s="14"/>
      <c r="Z908" s="14"/>
      <c r="AA908" s="14"/>
      <c r="AB908" s="14"/>
      <c r="AC908" s="14"/>
      <c r="AD908" s="14"/>
      <c r="AE908" s="14"/>
      <c r="AF908" s="14"/>
      <c r="AG908" s="14"/>
      <c r="AH908" s="14">
        <v>0</v>
      </c>
      <c r="AI908" s="14">
        <v>0</v>
      </c>
      <c r="AJ908" s="14">
        <v>0</v>
      </c>
      <c r="AK908" s="14"/>
      <c r="AL908" s="14"/>
      <c r="AM908" s="14"/>
      <c r="AN908" s="14"/>
      <c r="AO908" s="14"/>
      <c r="AP908" s="14">
        <f t="shared" si="2383"/>
        <v>0</v>
      </c>
      <c r="AQ908" s="14"/>
      <c r="AR908" s="14"/>
      <c r="AS908" s="14"/>
      <c r="AT908" s="14"/>
      <c r="AU908" s="14"/>
      <c r="AV908" s="14"/>
      <c r="AW908" s="14"/>
      <c r="AX908" s="14"/>
      <c r="AY908" s="14"/>
      <c r="AZ908" s="14">
        <v>0</v>
      </c>
      <c r="BA908" s="14">
        <v>0</v>
      </c>
      <c r="BB908" s="14">
        <v>0</v>
      </c>
      <c r="BC908" s="14"/>
      <c r="BD908" s="14"/>
      <c r="BE908" s="14"/>
      <c r="BF908" s="14"/>
      <c r="BG908" s="14"/>
      <c r="BH908" s="14">
        <f t="shared" si="2384"/>
        <v>0</v>
      </c>
      <c r="BI908" s="14"/>
      <c r="BJ908" s="14"/>
      <c r="BK908" s="14"/>
      <c r="BL908" s="14"/>
      <c r="BM908" s="14"/>
      <c r="BN908" s="14"/>
      <c r="BO908" s="14"/>
      <c r="BP908" s="14"/>
      <c r="BQ908" s="14"/>
      <c r="BR908" s="14">
        <v>0</v>
      </c>
      <c r="BS908" s="14">
        <v>0</v>
      </c>
      <c r="BT908" s="14">
        <v>100</v>
      </c>
      <c r="BU908" s="14">
        <v>100</v>
      </c>
      <c r="BV908" s="14">
        <v>0</v>
      </c>
      <c r="BW908" s="14">
        <f t="shared" si="2376"/>
        <v>0</v>
      </c>
      <c r="BX908" s="14"/>
      <c r="BY908" s="14"/>
      <c r="BZ908" s="14"/>
      <c r="CA908" s="14">
        <f t="shared" si="2492"/>
        <v>0</v>
      </c>
      <c r="CB908" s="122">
        <f t="shared" si="2503"/>
        <v>0</v>
      </c>
    </row>
    <row r="909" spans="1:80" x14ac:dyDescent="0.25">
      <c r="A909" s="4" t="s">
        <v>466</v>
      </c>
      <c r="B909" s="4" t="s">
        <v>3</v>
      </c>
      <c r="C909" s="4" t="s">
        <v>28</v>
      </c>
      <c r="D909" s="79" t="s">
        <v>468</v>
      </c>
      <c r="E909" s="89">
        <v>6139</v>
      </c>
      <c r="F909" s="79" t="s">
        <v>488</v>
      </c>
      <c r="G909" s="74" t="s">
        <v>1897</v>
      </c>
      <c r="H909" s="13" t="s">
        <v>489</v>
      </c>
      <c r="I909" s="14">
        <v>5000</v>
      </c>
      <c r="J909" s="14">
        <f t="shared" si="2491"/>
        <v>5000</v>
      </c>
      <c r="K909" s="14">
        <v>5000</v>
      </c>
      <c r="L909" s="14">
        <f t="shared" si="2494"/>
        <v>0</v>
      </c>
      <c r="M909" s="14">
        <v>0</v>
      </c>
      <c r="N909" s="14">
        <v>0</v>
      </c>
      <c r="O909" s="14">
        <v>0</v>
      </c>
      <c r="P909" s="14">
        <v>0</v>
      </c>
      <c r="Q909" s="14">
        <v>0</v>
      </c>
      <c r="R909" s="14">
        <v>0</v>
      </c>
      <c r="S909" s="14"/>
      <c r="T909" s="14"/>
      <c r="U909" s="14"/>
      <c r="V909" s="14"/>
      <c r="W909" s="14"/>
      <c r="X909" s="14">
        <f t="shared" si="2382"/>
        <v>0</v>
      </c>
      <c r="Y909" s="14"/>
      <c r="Z909" s="14"/>
      <c r="AA909" s="14"/>
      <c r="AB909" s="14"/>
      <c r="AC909" s="14"/>
      <c r="AD909" s="14"/>
      <c r="AE909" s="14"/>
      <c r="AF909" s="14"/>
      <c r="AG909" s="14"/>
      <c r="AH909" s="14">
        <v>0</v>
      </c>
      <c r="AI909" s="14">
        <v>0</v>
      </c>
      <c r="AJ909" s="14">
        <v>0</v>
      </c>
      <c r="AK909" s="14"/>
      <c r="AL909" s="14"/>
      <c r="AM909" s="14"/>
      <c r="AN909" s="14"/>
      <c r="AO909" s="14"/>
      <c r="AP909" s="14">
        <f t="shared" si="2383"/>
        <v>0</v>
      </c>
      <c r="AQ909" s="14"/>
      <c r="AR909" s="14"/>
      <c r="AS909" s="14"/>
      <c r="AT909" s="14"/>
      <c r="AU909" s="14"/>
      <c r="AV909" s="14"/>
      <c r="AW909" s="14"/>
      <c r="AX909" s="14"/>
      <c r="AY909" s="14"/>
      <c r="AZ909" s="14">
        <v>0</v>
      </c>
      <c r="BA909" s="14">
        <v>0</v>
      </c>
      <c r="BB909" s="14">
        <v>0</v>
      </c>
      <c r="BC909" s="14"/>
      <c r="BD909" s="14"/>
      <c r="BE909" s="14"/>
      <c r="BF909" s="14"/>
      <c r="BG909" s="14"/>
      <c r="BH909" s="14">
        <f t="shared" si="2384"/>
        <v>0</v>
      </c>
      <c r="BI909" s="14"/>
      <c r="BJ909" s="14"/>
      <c r="BK909" s="14"/>
      <c r="BL909" s="14"/>
      <c r="BM909" s="14"/>
      <c r="BN909" s="14"/>
      <c r="BO909" s="14"/>
      <c r="BP909" s="14"/>
      <c r="BQ909" s="14"/>
      <c r="BR909" s="14">
        <v>0</v>
      </c>
      <c r="BS909" s="14">
        <v>0</v>
      </c>
      <c r="BT909" s="14">
        <v>5000</v>
      </c>
      <c r="BU909" s="14">
        <v>5000</v>
      </c>
      <c r="BV909" s="14">
        <v>2502</v>
      </c>
      <c r="BW909" s="14">
        <f t="shared" ref="BW909:BW966" si="2551">BX909+BY909+BZ909</f>
        <v>1251</v>
      </c>
      <c r="BX909" s="14">
        <v>417</v>
      </c>
      <c r="BY909" s="14">
        <v>417</v>
      </c>
      <c r="BZ909" s="14">
        <v>417</v>
      </c>
      <c r="CA909" s="14">
        <f t="shared" si="2492"/>
        <v>3753</v>
      </c>
      <c r="CB909" s="122">
        <f t="shared" si="2503"/>
        <v>75.06</v>
      </c>
    </row>
    <row r="910" spans="1:80" x14ac:dyDescent="0.25">
      <c r="A910" s="4" t="s">
        <v>466</v>
      </c>
      <c r="B910" s="4" t="s">
        <v>3</v>
      </c>
      <c r="C910" s="4" t="s">
        <v>28</v>
      </c>
      <c r="D910" s="79" t="s">
        <v>468</v>
      </c>
      <c r="E910" s="89">
        <v>6139</v>
      </c>
      <c r="F910" s="79" t="s">
        <v>490</v>
      </c>
      <c r="G910" s="74" t="s">
        <v>1897</v>
      </c>
      <c r="H910" s="13" t="s">
        <v>491</v>
      </c>
      <c r="I910" s="14">
        <v>0</v>
      </c>
      <c r="J910" s="14">
        <f t="shared" si="2491"/>
        <v>0</v>
      </c>
      <c r="K910" s="14">
        <v>0</v>
      </c>
      <c r="L910" s="14">
        <f t="shared" si="2494"/>
        <v>0</v>
      </c>
      <c r="M910" s="14">
        <v>0</v>
      </c>
      <c r="N910" s="14">
        <v>0</v>
      </c>
      <c r="O910" s="14">
        <v>0</v>
      </c>
      <c r="P910" s="14">
        <v>0</v>
      </c>
      <c r="Q910" s="14">
        <v>0</v>
      </c>
      <c r="R910" s="14">
        <v>0</v>
      </c>
      <c r="S910" s="14"/>
      <c r="T910" s="14"/>
      <c r="U910" s="14"/>
      <c r="V910" s="14"/>
      <c r="W910" s="14"/>
      <c r="X910" s="14">
        <f t="shared" si="2382"/>
        <v>0</v>
      </c>
      <c r="Y910" s="14"/>
      <c r="Z910" s="14"/>
      <c r="AA910" s="14"/>
      <c r="AB910" s="14"/>
      <c r="AC910" s="14"/>
      <c r="AD910" s="14"/>
      <c r="AE910" s="14"/>
      <c r="AF910" s="14"/>
      <c r="AG910" s="14"/>
      <c r="AH910" s="14">
        <v>0</v>
      </c>
      <c r="AI910" s="14">
        <v>0</v>
      </c>
      <c r="AJ910" s="14">
        <v>0</v>
      </c>
      <c r="AK910" s="14"/>
      <c r="AL910" s="14"/>
      <c r="AM910" s="14"/>
      <c r="AN910" s="14"/>
      <c r="AO910" s="14"/>
      <c r="AP910" s="14">
        <f t="shared" si="2383"/>
        <v>0</v>
      </c>
      <c r="AQ910" s="14"/>
      <c r="AR910" s="14"/>
      <c r="AS910" s="14"/>
      <c r="AT910" s="14"/>
      <c r="AU910" s="14"/>
      <c r="AV910" s="14"/>
      <c r="AW910" s="14"/>
      <c r="AX910" s="14"/>
      <c r="AY910" s="14"/>
      <c r="AZ910" s="14">
        <v>0</v>
      </c>
      <c r="BA910" s="14">
        <v>0</v>
      </c>
      <c r="BB910" s="14">
        <v>0</v>
      </c>
      <c r="BC910" s="14"/>
      <c r="BD910" s="14"/>
      <c r="BE910" s="14"/>
      <c r="BF910" s="14"/>
      <c r="BG910" s="14"/>
      <c r="BH910" s="14">
        <f t="shared" si="2384"/>
        <v>0</v>
      </c>
      <c r="BI910" s="14"/>
      <c r="BJ910" s="14"/>
      <c r="BK910" s="14"/>
      <c r="BL910" s="14"/>
      <c r="BM910" s="14"/>
      <c r="BN910" s="14"/>
      <c r="BO910" s="14"/>
      <c r="BP910" s="14"/>
      <c r="BQ910" s="14"/>
      <c r="BR910" s="14">
        <v>0</v>
      </c>
      <c r="BS910" s="14">
        <v>0</v>
      </c>
      <c r="BT910" s="14">
        <v>0</v>
      </c>
      <c r="BU910" s="14">
        <v>0</v>
      </c>
      <c r="BV910" s="14">
        <v>0</v>
      </c>
      <c r="BW910" s="14">
        <f t="shared" si="2551"/>
        <v>0</v>
      </c>
      <c r="BX910" s="14"/>
      <c r="BY910" s="14"/>
      <c r="BZ910" s="14"/>
      <c r="CA910" s="14">
        <f t="shared" si="2492"/>
        <v>0</v>
      </c>
      <c r="CB910" s="122" t="str">
        <f t="shared" si="2503"/>
        <v>-</v>
      </c>
    </row>
    <row r="911" spans="1:80" ht="22.5" x14ac:dyDescent="0.25">
      <c r="A911" s="1" t="s">
        <v>1</v>
      </c>
      <c r="B911" s="1" t="s">
        <v>1</v>
      </c>
      <c r="C911" s="1" t="s">
        <v>1</v>
      </c>
      <c r="D911" s="78" t="s">
        <v>1</v>
      </c>
      <c r="E911" s="78" t="s">
        <v>1</v>
      </c>
      <c r="F911" s="78" t="s">
        <v>1</v>
      </c>
      <c r="G911" s="2" t="s">
        <v>1</v>
      </c>
      <c r="H911" s="10" t="s">
        <v>66</v>
      </c>
      <c r="I911" s="11">
        <f>SUM(I912)</f>
        <v>48211200</v>
      </c>
      <c r="J911" s="11">
        <f t="shared" si="2491"/>
        <v>12202030</v>
      </c>
      <c r="K911" s="11">
        <f t="shared" ref="K911:Q911" si="2552">SUM(K912)</f>
        <v>12001930</v>
      </c>
      <c r="L911" s="11">
        <f t="shared" si="2494"/>
        <v>100</v>
      </c>
      <c r="M911" s="11">
        <f t="shared" si="2552"/>
        <v>0</v>
      </c>
      <c r="N911" s="11">
        <f t="shared" si="2552"/>
        <v>0</v>
      </c>
      <c r="O911" s="11">
        <f t="shared" si="2552"/>
        <v>100</v>
      </c>
      <c r="P911" s="11">
        <f t="shared" si="2552"/>
        <v>200000</v>
      </c>
      <c r="Q911" s="11">
        <f t="shared" si="2552"/>
        <v>0</v>
      </c>
      <c r="R911" s="11">
        <f t="shared" ref="R911:AG911" si="2553">SUM(R912)</f>
        <v>0</v>
      </c>
      <c r="S911" s="11">
        <f t="shared" si="2553"/>
        <v>0</v>
      </c>
      <c r="T911" s="11">
        <f t="shared" si="2553"/>
        <v>0</v>
      </c>
      <c r="U911" s="11">
        <f t="shared" si="2553"/>
        <v>0</v>
      </c>
      <c r="V911" s="11">
        <f t="shared" si="2553"/>
        <v>0</v>
      </c>
      <c r="W911" s="11">
        <f t="shared" si="2553"/>
        <v>0</v>
      </c>
      <c r="X911" s="11">
        <f t="shared" si="2553"/>
        <v>0</v>
      </c>
      <c r="Y911" s="11">
        <f t="shared" si="2553"/>
        <v>0</v>
      </c>
      <c r="Z911" s="11">
        <f t="shared" si="2553"/>
        <v>0</v>
      </c>
      <c r="AA911" s="11">
        <f t="shared" si="2553"/>
        <v>0</v>
      </c>
      <c r="AB911" s="11">
        <f t="shared" si="2553"/>
        <v>0</v>
      </c>
      <c r="AC911" s="11">
        <f t="shared" si="2553"/>
        <v>0</v>
      </c>
      <c r="AD911" s="11">
        <f t="shared" si="2553"/>
        <v>0</v>
      </c>
      <c r="AE911" s="11">
        <f t="shared" si="2553"/>
        <v>0</v>
      </c>
      <c r="AF911" s="11">
        <f t="shared" si="2553"/>
        <v>0</v>
      </c>
      <c r="AG911" s="11">
        <f t="shared" si="2553"/>
        <v>0</v>
      </c>
      <c r="AH911" s="11">
        <v>0</v>
      </c>
      <c r="AI911" s="11">
        <v>0</v>
      </c>
      <c r="AJ911" s="11">
        <f t="shared" ref="AJ911:AY911" si="2554">SUM(AJ912)</f>
        <v>0</v>
      </c>
      <c r="AK911" s="11">
        <f t="shared" si="2554"/>
        <v>0</v>
      </c>
      <c r="AL911" s="11">
        <f t="shared" si="2554"/>
        <v>0</v>
      </c>
      <c r="AM911" s="11">
        <f t="shared" si="2554"/>
        <v>0</v>
      </c>
      <c r="AN911" s="11">
        <f t="shared" si="2554"/>
        <v>0</v>
      </c>
      <c r="AO911" s="11">
        <f t="shared" si="2554"/>
        <v>0</v>
      </c>
      <c r="AP911" s="11">
        <f t="shared" si="2554"/>
        <v>0</v>
      </c>
      <c r="AQ911" s="11">
        <f t="shared" si="2554"/>
        <v>0</v>
      </c>
      <c r="AR911" s="11">
        <f t="shared" si="2554"/>
        <v>0</v>
      </c>
      <c r="AS911" s="11">
        <f t="shared" si="2554"/>
        <v>0</v>
      </c>
      <c r="AT911" s="11">
        <f t="shared" si="2554"/>
        <v>0</v>
      </c>
      <c r="AU911" s="11">
        <f t="shared" si="2554"/>
        <v>0</v>
      </c>
      <c r="AV911" s="11">
        <f t="shared" si="2554"/>
        <v>0</v>
      </c>
      <c r="AW911" s="11">
        <f t="shared" si="2554"/>
        <v>0</v>
      </c>
      <c r="AX911" s="11">
        <f t="shared" si="2554"/>
        <v>0</v>
      </c>
      <c r="AY911" s="11">
        <f t="shared" si="2554"/>
        <v>0</v>
      </c>
      <c r="AZ911" s="11">
        <v>0</v>
      </c>
      <c r="BA911" s="11">
        <v>0</v>
      </c>
      <c r="BB911" s="11">
        <f t="shared" ref="BB911:BQ911" si="2555">SUM(BB912)</f>
        <v>100</v>
      </c>
      <c r="BC911" s="11">
        <f t="shared" si="2555"/>
        <v>0</v>
      </c>
      <c r="BD911" s="11">
        <f t="shared" si="2555"/>
        <v>0</v>
      </c>
      <c r="BE911" s="11">
        <f t="shared" si="2555"/>
        <v>0</v>
      </c>
      <c r="BF911" s="11">
        <f t="shared" si="2555"/>
        <v>0</v>
      </c>
      <c r="BG911" s="11">
        <f t="shared" si="2555"/>
        <v>0</v>
      </c>
      <c r="BH911" s="11">
        <f t="shared" si="2555"/>
        <v>100</v>
      </c>
      <c r="BI911" s="11">
        <f t="shared" si="2555"/>
        <v>0</v>
      </c>
      <c r="BJ911" s="11">
        <f t="shared" si="2555"/>
        <v>0</v>
      </c>
      <c r="BK911" s="11">
        <f t="shared" si="2555"/>
        <v>0</v>
      </c>
      <c r="BL911" s="11">
        <f t="shared" si="2555"/>
        <v>0</v>
      </c>
      <c r="BM911" s="11">
        <f t="shared" si="2555"/>
        <v>0</v>
      </c>
      <c r="BN911" s="11">
        <f t="shared" si="2555"/>
        <v>0</v>
      </c>
      <c r="BO911" s="11">
        <f t="shared" si="2555"/>
        <v>0</v>
      </c>
      <c r="BP911" s="11">
        <f t="shared" si="2555"/>
        <v>0</v>
      </c>
      <c r="BQ911" s="11">
        <f t="shared" si="2555"/>
        <v>0</v>
      </c>
      <c r="BR911" s="11">
        <v>0</v>
      </c>
      <c r="BS911" s="11">
        <v>100</v>
      </c>
      <c r="BT911" s="11">
        <f t="shared" ref="BT911:BZ911" si="2556">SUM(BT912)</f>
        <v>62886930</v>
      </c>
      <c r="BU911" s="11">
        <f t="shared" si="2556"/>
        <v>62686830</v>
      </c>
      <c r="BV911" s="11">
        <f t="shared" si="2556"/>
        <v>34305550</v>
      </c>
      <c r="BW911" s="11">
        <f t="shared" si="2556"/>
        <v>11778405</v>
      </c>
      <c r="BX911" s="11">
        <f t="shared" si="2556"/>
        <v>9376555</v>
      </c>
      <c r="BY911" s="11">
        <f t="shared" si="2556"/>
        <v>1200925</v>
      </c>
      <c r="BZ911" s="11">
        <f t="shared" si="2556"/>
        <v>1200925</v>
      </c>
      <c r="CA911" s="11">
        <f t="shared" si="2492"/>
        <v>46083955</v>
      </c>
      <c r="CB911" s="123">
        <f t="shared" si="2503"/>
        <v>73.51457235913827</v>
      </c>
    </row>
    <row r="912" spans="1:80" x14ac:dyDescent="0.25">
      <c r="A912" s="4" t="s">
        <v>466</v>
      </c>
      <c r="B912" s="4" t="s">
        <v>3</v>
      </c>
      <c r="C912" s="4" t="s">
        <v>28</v>
      </c>
      <c r="D912" s="79" t="s">
        <v>468</v>
      </c>
      <c r="E912" s="78" t="s">
        <v>67</v>
      </c>
      <c r="F912" s="78" t="s">
        <v>1</v>
      </c>
      <c r="G912" s="2" t="s">
        <v>1</v>
      </c>
      <c r="H912" s="2" t="s">
        <v>68</v>
      </c>
      <c r="I912" s="12">
        <f>SUM(I913,I916,I920)</f>
        <v>48211200</v>
      </c>
      <c r="J912" s="12">
        <f t="shared" si="2491"/>
        <v>12202030</v>
      </c>
      <c r="K912" s="12">
        <f t="shared" ref="K912" si="2557">SUM(K913,K916,K920)</f>
        <v>12001930</v>
      </c>
      <c r="L912" s="12">
        <f t="shared" si="2494"/>
        <v>100</v>
      </c>
      <c r="M912" s="12">
        <f t="shared" ref="M912:Q912" si="2558">SUM(M913,M916,M920)</f>
        <v>0</v>
      </c>
      <c r="N912" s="12">
        <f t="shared" si="2558"/>
        <v>0</v>
      </c>
      <c r="O912" s="12">
        <f t="shared" si="2558"/>
        <v>100</v>
      </c>
      <c r="P912" s="12">
        <f t="shared" si="2558"/>
        <v>200000</v>
      </c>
      <c r="Q912" s="12">
        <f t="shared" si="2558"/>
        <v>0</v>
      </c>
      <c r="R912" s="12">
        <f>SUM(R913,R916,R920,R921)</f>
        <v>0</v>
      </c>
      <c r="S912" s="12">
        <f t="shared" ref="S912:AG912" si="2559">SUM(S913,S916,S920,S921)</f>
        <v>0</v>
      </c>
      <c r="T912" s="12">
        <f t="shared" si="2559"/>
        <v>0</v>
      </c>
      <c r="U912" s="12">
        <f t="shared" si="2559"/>
        <v>0</v>
      </c>
      <c r="V912" s="12">
        <f t="shared" si="2559"/>
        <v>0</v>
      </c>
      <c r="W912" s="12">
        <f t="shared" si="2559"/>
        <v>0</v>
      </c>
      <c r="X912" s="12">
        <f t="shared" si="2559"/>
        <v>0</v>
      </c>
      <c r="Y912" s="12">
        <f t="shared" si="2559"/>
        <v>0</v>
      </c>
      <c r="Z912" s="12">
        <f t="shared" si="2559"/>
        <v>0</v>
      </c>
      <c r="AA912" s="12">
        <f t="shared" si="2559"/>
        <v>0</v>
      </c>
      <c r="AB912" s="12">
        <f t="shared" si="2559"/>
        <v>0</v>
      </c>
      <c r="AC912" s="12">
        <f t="shared" si="2559"/>
        <v>0</v>
      </c>
      <c r="AD912" s="12">
        <f t="shared" si="2559"/>
        <v>0</v>
      </c>
      <c r="AE912" s="12">
        <f t="shared" si="2559"/>
        <v>0</v>
      </c>
      <c r="AF912" s="12">
        <f t="shared" si="2559"/>
        <v>0</v>
      </c>
      <c r="AG912" s="12">
        <f t="shared" si="2559"/>
        <v>0</v>
      </c>
      <c r="AH912" s="12">
        <v>0</v>
      </c>
      <c r="AI912" s="12">
        <v>0</v>
      </c>
      <c r="AJ912" s="12">
        <f>SUM(AJ913,AJ916,AJ920,AJ921)</f>
        <v>0</v>
      </c>
      <c r="AK912" s="12">
        <f t="shared" ref="AK912:AY912" si="2560">SUM(AK913,AK916,AK920,AK921)</f>
        <v>0</v>
      </c>
      <c r="AL912" s="12">
        <f t="shared" si="2560"/>
        <v>0</v>
      </c>
      <c r="AM912" s="12">
        <f t="shared" si="2560"/>
        <v>0</v>
      </c>
      <c r="AN912" s="12">
        <f t="shared" si="2560"/>
        <v>0</v>
      </c>
      <c r="AO912" s="12">
        <f t="shared" si="2560"/>
        <v>0</v>
      </c>
      <c r="AP912" s="12">
        <f t="shared" si="2560"/>
        <v>0</v>
      </c>
      <c r="AQ912" s="12">
        <f t="shared" si="2560"/>
        <v>0</v>
      </c>
      <c r="AR912" s="12">
        <f t="shared" si="2560"/>
        <v>0</v>
      </c>
      <c r="AS912" s="12">
        <f t="shared" si="2560"/>
        <v>0</v>
      </c>
      <c r="AT912" s="12">
        <f t="shared" si="2560"/>
        <v>0</v>
      </c>
      <c r="AU912" s="12">
        <f t="shared" si="2560"/>
        <v>0</v>
      </c>
      <c r="AV912" s="12">
        <f t="shared" si="2560"/>
        <v>0</v>
      </c>
      <c r="AW912" s="12">
        <f t="shared" si="2560"/>
        <v>0</v>
      </c>
      <c r="AX912" s="12">
        <f t="shared" si="2560"/>
        <v>0</v>
      </c>
      <c r="AY912" s="12">
        <f t="shared" si="2560"/>
        <v>0</v>
      </c>
      <c r="AZ912" s="12">
        <v>0</v>
      </c>
      <c r="BA912" s="12">
        <v>0</v>
      </c>
      <c r="BB912" s="12">
        <f>SUM(BB913,BB916,BB920,BB921)</f>
        <v>100</v>
      </c>
      <c r="BC912" s="12">
        <f t="shared" ref="BC912:BQ912" si="2561">SUM(BC913,BC916,BC920,BC921)</f>
        <v>0</v>
      </c>
      <c r="BD912" s="12">
        <f t="shared" si="2561"/>
        <v>0</v>
      </c>
      <c r="BE912" s="12">
        <f t="shared" si="2561"/>
        <v>0</v>
      </c>
      <c r="BF912" s="12">
        <f t="shared" si="2561"/>
        <v>0</v>
      </c>
      <c r="BG912" s="12">
        <f t="shared" si="2561"/>
        <v>0</v>
      </c>
      <c r="BH912" s="12">
        <f t="shared" si="2561"/>
        <v>100</v>
      </c>
      <c r="BI912" s="12">
        <f t="shared" si="2561"/>
        <v>0</v>
      </c>
      <c r="BJ912" s="12">
        <f t="shared" si="2561"/>
        <v>0</v>
      </c>
      <c r="BK912" s="12">
        <f t="shared" si="2561"/>
        <v>0</v>
      </c>
      <c r="BL912" s="12">
        <f t="shared" si="2561"/>
        <v>0</v>
      </c>
      <c r="BM912" s="12">
        <f t="shared" si="2561"/>
        <v>0</v>
      </c>
      <c r="BN912" s="12">
        <f t="shared" si="2561"/>
        <v>0</v>
      </c>
      <c r="BO912" s="12">
        <f t="shared" si="2561"/>
        <v>0</v>
      </c>
      <c r="BP912" s="12">
        <f t="shared" si="2561"/>
        <v>0</v>
      </c>
      <c r="BQ912" s="12">
        <f t="shared" si="2561"/>
        <v>0</v>
      </c>
      <c r="BR912" s="12">
        <v>0</v>
      </c>
      <c r="BS912" s="12">
        <v>100</v>
      </c>
      <c r="BT912" s="12">
        <f t="shared" ref="BT912:BZ912" si="2562">SUM(BT913,BT916,BT920)</f>
        <v>62886930</v>
      </c>
      <c r="BU912" s="12">
        <f t="shared" si="2562"/>
        <v>62686830</v>
      </c>
      <c r="BV912" s="12">
        <f t="shared" si="2562"/>
        <v>34305550</v>
      </c>
      <c r="BW912" s="12">
        <f t="shared" si="2562"/>
        <v>11778405</v>
      </c>
      <c r="BX912" s="12">
        <f t="shared" si="2562"/>
        <v>9376555</v>
      </c>
      <c r="BY912" s="12">
        <f t="shared" si="2562"/>
        <v>1200925</v>
      </c>
      <c r="BZ912" s="12">
        <f t="shared" si="2562"/>
        <v>1200925</v>
      </c>
      <c r="CA912" s="12">
        <f t="shared" si="2492"/>
        <v>46083955</v>
      </c>
      <c r="CB912" s="124">
        <f t="shared" si="2503"/>
        <v>73.51457235913827</v>
      </c>
    </row>
    <row r="913" spans="1:80" x14ac:dyDescent="0.25">
      <c r="A913" s="1" t="s">
        <v>466</v>
      </c>
      <c r="B913" s="1" t="s">
        <v>3</v>
      </c>
      <c r="C913" s="1" t="s">
        <v>28</v>
      </c>
      <c r="D913" s="82" t="s">
        <v>468</v>
      </c>
      <c r="E913" s="82" t="s">
        <v>267</v>
      </c>
      <c r="F913" s="79" t="s">
        <v>1</v>
      </c>
      <c r="G913" s="13" t="s">
        <v>1</v>
      </c>
      <c r="H913" s="2" t="s">
        <v>268</v>
      </c>
      <c r="I913" s="12">
        <f>SUM(I914:I915)</f>
        <v>201100</v>
      </c>
      <c r="J913" s="12">
        <f t="shared" si="2491"/>
        <v>201100</v>
      </c>
      <c r="K913" s="12">
        <f t="shared" ref="K913" si="2563">SUM(K914:K915)</f>
        <v>1100</v>
      </c>
      <c r="L913" s="12">
        <f t="shared" si="2494"/>
        <v>0</v>
      </c>
      <c r="M913" s="12">
        <f t="shared" ref="M913:Q913" si="2564">SUM(M914:M915)</f>
        <v>0</v>
      </c>
      <c r="N913" s="12">
        <f t="shared" si="2564"/>
        <v>0</v>
      </c>
      <c r="O913" s="12">
        <f t="shared" si="2564"/>
        <v>0</v>
      </c>
      <c r="P913" s="12">
        <f t="shared" si="2564"/>
        <v>200000</v>
      </c>
      <c r="Q913" s="12">
        <f t="shared" si="2564"/>
        <v>0</v>
      </c>
      <c r="R913" s="12">
        <f t="shared" ref="R913:AG913" si="2565">SUM(R914:R915)</f>
        <v>0</v>
      </c>
      <c r="S913" s="12">
        <f t="shared" si="2565"/>
        <v>0</v>
      </c>
      <c r="T913" s="12">
        <f t="shared" si="2565"/>
        <v>0</v>
      </c>
      <c r="U913" s="12">
        <f t="shared" si="2565"/>
        <v>0</v>
      </c>
      <c r="V913" s="12">
        <f t="shared" si="2565"/>
        <v>0</v>
      </c>
      <c r="W913" s="12">
        <f t="shared" si="2565"/>
        <v>0</v>
      </c>
      <c r="X913" s="12">
        <f t="shared" ref="X913" si="2566">SUM(X914:X915)</f>
        <v>0</v>
      </c>
      <c r="Y913" s="12">
        <f t="shared" si="2565"/>
        <v>0</v>
      </c>
      <c r="Z913" s="12">
        <f t="shared" si="2565"/>
        <v>0</v>
      </c>
      <c r="AA913" s="12">
        <f t="shared" si="2565"/>
        <v>0</v>
      </c>
      <c r="AB913" s="12">
        <f t="shared" si="2565"/>
        <v>0</v>
      </c>
      <c r="AC913" s="12">
        <f t="shared" si="2565"/>
        <v>0</v>
      </c>
      <c r="AD913" s="12">
        <f t="shared" si="2565"/>
        <v>0</v>
      </c>
      <c r="AE913" s="12">
        <f t="shared" si="2565"/>
        <v>0</v>
      </c>
      <c r="AF913" s="12">
        <f t="shared" si="2565"/>
        <v>0</v>
      </c>
      <c r="AG913" s="12">
        <f t="shared" si="2565"/>
        <v>0</v>
      </c>
      <c r="AH913" s="12">
        <v>0</v>
      </c>
      <c r="AI913" s="12">
        <v>0</v>
      </c>
      <c r="AJ913" s="12">
        <f t="shared" ref="AJ913:AY913" si="2567">SUM(AJ914:AJ915)</f>
        <v>0</v>
      </c>
      <c r="AK913" s="12">
        <f t="shared" si="2567"/>
        <v>0</v>
      </c>
      <c r="AL913" s="12">
        <f t="shared" si="2567"/>
        <v>0</v>
      </c>
      <c r="AM913" s="12">
        <f t="shared" si="2567"/>
        <v>0</v>
      </c>
      <c r="AN913" s="12">
        <f t="shared" si="2567"/>
        <v>0</v>
      </c>
      <c r="AO913" s="12">
        <f t="shared" si="2567"/>
        <v>0</v>
      </c>
      <c r="AP913" s="12">
        <f t="shared" ref="AP913" si="2568">SUM(AP914:AP915)</f>
        <v>0</v>
      </c>
      <c r="AQ913" s="12">
        <f t="shared" si="2567"/>
        <v>0</v>
      </c>
      <c r="AR913" s="12">
        <f t="shared" si="2567"/>
        <v>0</v>
      </c>
      <c r="AS913" s="12">
        <f t="shared" si="2567"/>
        <v>0</v>
      </c>
      <c r="AT913" s="12">
        <f t="shared" si="2567"/>
        <v>0</v>
      </c>
      <c r="AU913" s="12">
        <f t="shared" si="2567"/>
        <v>0</v>
      </c>
      <c r="AV913" s="12">
        <f t="shared" si="2567"/>
        <v>0</v>
      </c>
      <c r="AW913" s="12">
        <f t="shared" si="2567"/>
        <v>0</v>
      </c>
      <c r="AX913" s="12">
        <f t="shared" si="2567"/>
        <v>0</v>
      </c>
      <c r="AY913" s="12">
        <f t="shared" si="2567"/>
        <v>0</v>
      </c>
      <c r="AZ913" s="12">
        <v>0</v>
      </c>
      <c r="BA913" s="12">
        <v>0</v>
      </c>
      <c r="BB913" s="12">
        <f t="shared" ref="BB913:BQ913" si="2569">SUM(BB914:BB915)</f>
        <v>0</v>
      </c>
      <c r="BC913" s="12">
        <f t="shared" si="2569"/>
        <v>0</v>
      </c>
      <c r="BD913" s="12">
        <f t="shared" si="2569"/>
        <v>0</v>
      </c>
      <c r="BE913" s="12">
        <f t="shared" si="2569"/>
        <v>0</v>
      </c>
      <c r="BF913" s="12">
        <f t="shared" si="2569"/>
        <v>0</v>
      </c>
      <c r="BG913" s="12">
        <f t="shared" si="2569"/>
        <v>0</v>
      </c>
      <c r="BH913" s="12">
        <f t="shared" ref="BH913" si="2570">SUM(BH914:BH915)</f>
        <v>0</v>
      </c>
      <c r="BI913" s="12">
        <f t="shared" si="2569"/>
        <v>0</v>
      </c>
      <c r="BJ913" s="12">
        <f t="shared" si="2569"/>
        <v>0</v>
      </c>
      <c r="BK913" s="12">
        <f t="shared" si="2569"/>
        <v>0</v>
      </c>
      <c r="BL913" s="12">
        <f t="shared" si="2569"/>
        <v>0</v>
      </c>
      <c r="BM913" s="12">
        <f t="shared" si="2569"/>
        <v>0</v>
      </c>
      <c r="BN913" s="12">
        <f t="shared" si="2569"/>
        <v>0</v>
      </c>
      <c r="BO913" s="12">
        <f t="shared" si="2569"/>
        <v>0</v>
      </c>
      <c r="BP913" s="12">
        <f t="shared" si="2569"/>
        <v>0</v>
      </c>
      <c r="BQ913" s="12">
        <f t="shared" si="2569"/>
        <v>0</v>
      </c>
      <c r="BR913" s="12">
        <v>0</v>
      </c>
      <c r="BS913" s="12">
        <v>0</v>
      </c>
      <c r="BT913" s="12">
        <f t="shared" ref="BT913:BZ913" si="2571">SUM(BT914:BT915)</f>
        <v>201100</v>
      </c>
      <c r="BU913" s="12">
        <f t="shared" si="2571"/>
        <v>1100</v>
      </c>
      <c r="BV913" s="12">
        <f t="shared" si="2571"/>
        <v>552</v>
      </c>
      <c r="BW913" s="12">
        <f t="shared" si="2571"/>
        <v>276</v>
      </c>
      <c r="BX913" s="12">
        <f t="shared" si="2571"/>
        <v>92</v>
      </c>
      <c r="BY913" s="12">
        <f t="shared" si="2571"/>
        <v>92</v>
      </c>
      <c r="BZ913" s="12">
        <f t="shared" si="2571"/>
        <v>92</v>
      </c>
      <c r="CA913" s="12">
        <f t="shared" si="2492"/>
        <v>828</v>
      </c>
      <c r="CB913" s="124">
        <f t="shared" si="2503"/>
        <v>75.272727272727266</v>
      </c>
    </row>
    <row r="914" spans="1:80" x14ac:dyDescent="0.25">
      <c r="A914" s="4" t="s">
        <v>466</v>
      </c>
      <c r="B914" s="4" t="s">
        <v>3</v>
      </c>
      <c r="C914" s="4" t="s">
        <v>28</v>
      </c>
      <c r="D914" s="79" t="s">
        <v>468</v>
      </c>
      <c r="E914" s="89">
        <v>6141</v>
      </c>
      <c r="F914" s="79" t="s">
        <v>492</v>
      </c>
      <c r="G914" s="74" t="s">
        <v>1895</v>
      </c>
      <c r="H914" s="13" t="s">
        <v>373</v>
      </c>
      <c r="I914" s="14">
        <v>200000</v>
      </c>
      <c r="J914" s="14">
        <f t="shared" si="2491"/>
        <v>200000</v>
      </c>
      <c r="K914" s="14">
        <v>0</v>
      </c>
      <c r="L914" s="14">
        <f t="shared" si="2494"/>
        <v>0</v>
      </c>
      <c r="M914" s="14">
        <v>0</v>
      </c>
      <c r="N914" s="14">
        <v>0</v>
      </c>
      <c r="O914" s="14">
        <v>0</v>
      </c>
      <c r="P914" s="14">
        <v>200000</v>
      </c>
      <c r="Q914" s="14">
        <v>0</v>
      </c>
      <c r="R914" s="14">
        <v>0</v>
      </c>
      <c r="S914" s="14"/>
      <c r="T914" s="14"/>
      <c r="U914" s="14"/>
      <c r="V914" s="14"/>
      <c r="W914" s="14"/>
      <c r="X914" s="14">
        <f t="shared" ref="X914:X964" si="2572">R914+S914+T914+U914+V914+W914</f>
        <v>0</v>
      </c>
      <c r="Y914" s="14"/>
      <c r="Z914" s="14"/>
      <c r="AA914" s="14"/>
      <c r="AB914" s="14"/>
      <c r="AC914" s="14"/>
      <c r="AD914" s="14"/>
      <c r="AE914" s="14"/>
      <c r="AF914" s="14"/>
      <c r="AG914" s="14"/>
      <c r="AH914" s="14">
        <v>0</v>
      </c>
      <c r="AI914" s="14">
        <v>0</v>
      </c>
      <c r="AJ914" s="14">
        <v>0</v>
      </c>
      <c r="AK914" s="14"/>
      <c r="AL914" s="14"/>
      <c r="AM914" s="14"/>
      <c r="AN914" s="14"/>
      <c r="AO914" s="14"/>
      <c r="AP914" s="14">
        <f t="shared" ref="AP914:AP964" si="2573">AJ914+AK914+AL914+AM914+AN914+AO914</f>
        <v>0</v>
      </c>
      <c r="AQ914" s="14"/>
      <c r="AR914" s="14"/>
      <c r="AS914" s="14"/>
      <c r="AT914" s="14"/>
      <c r="AU914" s="14"/>
      <c r="AV914" s="14"/>
      <c r="AW914" s="14"/>
      <c r="AX914" s="14"/>
      <c r="AY914" s="14"/>
      <c r="AZ914" s="14">
        <v>0</v>
      </c>
      <c r="BA914" s="14">
        <v>0</v>
      </c>
      <c r="BB914" s="14">
        <v>0</v>
      </c>
      <c r="BC914" s="14"/>
      <c r="BD914" s="14"/>
      <c r="BE914" s="14"/>
      <c r="BF914" s="14"/>
      <c r="BG914" s="14"/>
      <c r="BH914" s="14">
        <f t="shared" ref="BH914:BH964" si="2574">BB914+BC914+BD914+BE914+BF914+BG914</f>
        <v>0</v>
      </c>
      <c r="BI914" s="14"/>
      <c r="BJ914" s="14"/>
      <c r="BK914" s="14"/>
      <c r="BL914" s="14"/>
      <c r="BM914" s="14"/>
      <c r="BN914" s="14"/>
      <c r="BO914" s="14"/>
      <c r="BP914" s="14"/>
      <c r="BQ914" s="14"/>
      <c r="BR914" s="14">
        <v>0</v>
      </c>
      <c r="BS914" s="14">
        <v>0</v>
      </c>
      <c r="BT914" s="14">
        <v>200000</v>
      </c>
      <c r="BU914" s="14">
        <v>0</v>
      </c>
      <c r="BV914" s="14">
        <v>0</v>
      </c>
      <c r="BW914" s="14">
        <f t="shared" si="2551"/>
        <v>0</v>
      </c>
      <c r="BX914" s="14"/>
      <c r="BY914" s="14"/>
      <c r="BZ914" s="14"/>
      <c r="CA914" s="14">
        <f t="shared" si="2492"/>
        <v>0</v>
      </c>
      <c r="CB914" s="122" t="str">
        <f t="shared" si="2503"/>
        <v>-</v>
      </c>
    </row>
    <row r="915" spans="1:80" x14ac:dyDescent="0.25">
      <c r="A915" s="4" t="s">
        <v>466</v>
      </c>
      <c r="B915" s="4" t="s">
        <v>3</v>
      </c>
      <c r="C915" s="4" t="s">
        <v>28</v>
      </c>
      <c r="D915" s="79" t="s">
        <v>468</v>
      </c>
      <c r="E915" s="89">
        <v>6141</v>
      </c>
      <c r="F915" s="79" t="s">
        <v>493</v>
      </c>
      <c r="G915" s="74" t="s">
        <v>1895</v>
      </c>
      <c r="H915" s="13" t="s">
        <v>268</v>
      </c>
      <c r="I915" s="14">
        <v>1100</v>
      </c>
      <c r="J915" s="14">
        <f t="shared" si="2491"/>
        <v>1100</v>
      </c>
      <c r="K915" s="14">
        <v>1100</v>
      </c>
      <c r="L915" s="14">
        <f t="shared" si="2494"/>
        <v>0</v>
      </c>
      <c r="M915" s="14">
        <v>0</v>
      </c>
      <c r="N915" s="14">
        <v>0</v>
      </c>
      <c r="O915" s="14">
        <v>0</v>
      </c>
      <c r="P915" s="14">
        <v>0</v>
      </c>
      <c r="Q915" s="14">
        <v>0</v>
      </c>
      <c r="R915" s="14">
        <v>0</v>
      </c>
      <c r="S915" s="14"/>
      <c r="T915" s="14"/>
      <c r="U915" s="14"/>
      <c r="V915" s="14"/>
      <c r="W915" s="14"/>
      <c r="X915" s="14">
        <f t="shared" si="2572"/>
        <v>0</v>
      </c>
      <c r="Y915" s="14"/>
      <c r="Z915" s="14"/>
      <c r="AA915" s="14"/>
      <c r="AB915" s="14"/>
      <c r="AC915" s="14"/>
      <c r="AD915" s="14"/>
      <c r="AE915" s="14"/>
      <c r="AF915" s="14"/>
      <c r="AG915" s="14"/>
      <c r="AH915" s="14">
        <v>0</v>
      </c>
      <c r="AI915" s="14">
        <v>0</v>
      </c>
      <c r="AJ915" s="14">
        <v>0</v>
      </c>
      <c r="AK915" s="14"/>
      <c r="AL915" s="14"/>
      <c r="AM915" s="14"/>
      <c r="AN915" s="14"/>
      <c r="AO915" s="14"/>
      <c r="AP915" s="14">
        <f t="shared" si="2573"/>
        <v>0</v>
      </c>
      <c r="AQ915" s="14"/>
      <c r="AR915" s="14"/>
      <c r="AS915" s="14"/>
      <c r="AT915" s="14"/>
      <c r="AU915" s="14"/>
      <c r="AV915" s="14"/>
      <c r="AW915" s="14"/>
      <c r="AX915" s="14"/>
      <c r="AY915" s="14"/>
      <c r="AZ915" s="14">
        <v>0</v>
      </c>
      <c r="BA915" s="14">
        <v>0</v>
      </c>
      <c r="BB915" s="14">
        <v>0</v>
      </c>
      <c r="BC915" s="14"/>
      <c r="BD915" s="14"/>
      <c r="BE915" s="14"/>
      <c r="BF915" s="14"/>
      <c r="BG915" s="14"/>
      <c r="BH915" s="14">
        <f t="shared" si="2574"/>
        <v>0</v>
      </c>
      <c r="BI915" s="14"/>
      <c r="BJ915" s="14"/>
      <c r="BK915" s="14"/>
      <c r="BL915" s="14"/>
      <c r="BM915" s="14"/>
      <c r="BN915" s="14"/>
      <c r="BO915" s="14"/>
      <c r="BP915" s="14"/>
      <c r="BQ915" s="14"/>
      <c r="BR915" s="14">
        <v>0</v>
      </c>
      <c r="BS915" s="14">
        <v>0</v>
      </c>
      <c r="BT915" s="14">
        <v>1100</v>
      </c>
      <c r="BU915" s="14">
        <v>1100</v>
      </c>
      <c r="BV915" s="14">
        <v>552</v>
      </c>
      <c r="BW915" s="14">
        <f t="shared" si="2551"/>
        <v>276</v>
      </c>
      <c r="BX915" s="14">
        <v>92</v>
      </c>
      <c r="BY915" s="14">
        <v>92</v>
      </c>
      <c r="BZ915" s="14">
        <v>92</v>
      </c>
      <c r="CA915" s="14">
        <f t="shared" si="2492"/>
        <v>828</v>
      </c>
      <c r="CB915" s="122">
        <f t="shared" si="2503"/>
        <v>75.272727272727266</v>
      </c>
    </row>
    <row r="916" spans="1:80" x14ac:dyDescent="0.25">
      <c r="A916" s="1" t="s">
        <v>466</v>
      </c>
      <c r="B916" s="1" t="s">
        <v>3</v>
      </c>
      <c r="C916" s="1" t="s">
        <v>28</v>
      </c>
      <c r="D916" s="82" t="s">
        <v>468</v>
      </c>
      <c r="E916" s="82" t="s">
        <v>274</v>
      </c>
      <c r="F916" s="79" t="s">
        <v>1</v>
      </c>
      <c r="G916" s="13" t="s">
        <v>1</v>
      </c>
      <c r="H916" s="2" t="s">
        <v>275</v>
      </c>
      <c r="I916" s="12">
        <f>SUM(I917:I919)</f>
        <v>48010000</v>
      </c>
      <c r="J916" s="12">
        <f t="shared" si="2491"/>
        <v>12000830</v>
      </c>
      <c r="K916" s="12">
        <f t="shared" ref="K916" si="2575">SUM(K917:K919)</f>
        <v>12000730</v>
      </c>
      <c r="L916" s="12">
        <f t="shared" si="2494"/>
        <v>100</v>
      </c>
      <c r="M916" s="12">
        <f t="shared" ref="M916:Q916" si="2576">SUM(M917:M919)</f>
        <v>0</v>
      </c>
      <c r="N916" s="12">
        <f t="shared" si="2576"/>
        <v>0</v>
      </c>
      <c r="O916" s="12">
        <f t="shared" si="2576"/>
        <v>100</v>
      </c>
      <c r="P916" s="12">
        <f t="shared" si="2576"/>
        <v>0</v>
      </c>
      <c r="Q916" s="12">
        <f t="shared" si="2576"/>
        <v>0</v>
      </c>
      <c r="R916" s="12">
        <f t="shared" ref="R916:AG916" si="2577">SUM(R917:R919)</f>
        <v>0</v>
      </c>
      <c r="S916" s="12">
        <f t="shared" si="2577"/>
        <v>0</v>
      </c>
      <c r="T916" s="12">
        <f t="shared" si="2577"/>
        <v>0</v>
      </c>
      <c r="U916" s="12">
        <f t="shared" si="2577"/>
        <v>0</v>
      </c>
      <c r="V916" s="12">
        <f t="shared" si="2577"/>
        <v>0</v>
      </c>
      <c r="W916" s="12">
        <f t="shared" si="2577"/>
        <v>0</v>
      </c>
      <c r="X916" s="12">
        <f t="shared" si="2577"/>
        <v>0</v>
      </c>
      <c r="Y916" s="12">
        <f t="shared" si="2577"/>
        <v>0</v>
      </c>
      <c r="Z916" s="12">
        <f t="shared" si="2577"/>
        <v>0</v>
      </c>
      <c r="AA916" s="12">
        <f t="shared" si="2577"/>
        <v>0</v>
      </c>
      <c r="AB916" s="12">
        <f t="shared" si="2577"/>
        <v>0</v>
      </c>
      <c r="AC916" s="12">
        <f t="shared" si="2577"/>
        <v>0</v>
      </c>
      <c r="AD916" s="12">
        <f t="shared" si="2577"/>
        <v>0</v>
      </c>
      <c r="AE916" s="12">
        <f t="shared" si="2577"/>
        <v>0</v>
      </c>
      <c r="AF916" s="12">
        <f t="shared" si="2577"/>
        <v>0</v>
      </c>
      <c r="AG916" s="12">
        <f t="shared" si="2577"/>
        <v>0</v>
      </c>
      <c r="AH916" s="12">
        <v>0</v>
      </c>
      <c r="AI916" s="12">
        <v>0</v>
      </c>
      <c r="AJ916" s="12">
        <f t="shared" ref="AJ916:AY916" si="2578">SUM(AJ917:AJ919)</f>
        <v>0</v>
      </c>
      <c r="AK916" s="12">
        <f t="shared" si="2578"/>
        <v>0</v>
      </c>
      <c r="AL916" s="12">
        <f t="shared" si="2578"/>
        <v>0</v>
      </c>
      <c r="AM916" s="12">
        <f t="shared" si="2578"/>
        <v>0</v>
      </c>
      <c r="AN916" s="12">
        <f t="shared" si="2578"/>
        <v>0</v>
      </c>
      <c r="AO916" s="12">
        <f t="shared" si="2578"/>
        <v>0</v>
      </c>
      <c r="AP916" s="12">
        <f t="shared" si="2578"/>
        <v>0</v>
      </c>
      <c r="AQ916" s="12">
        <f t="shared" si="2578"/>
        <v>0</v>
      </c>
      <c r="AR916" s="12">
        <f t="shared" si="2578"/>
        <v>0</v>
      </c>
      <c r="AS916" s="12">
        <f t="shared" si="2578"/>
        <v>0</v>
      </c>
      <c r="AT916" s="12">
        <f t="shared" si="2578"/>
        <v>0</v>
      </c>
      <c r="AU916" s="12">
        <f t="shared" si="2578"/>
        <v>0</v>
      </c>
      <c r="AV916" s="12">
        <f t="shared" si="2578"/>
        <v>0</v>
      </c>
      <c r="AW916" s="12">
        <f t="shared" si="2578"/>
        <v>0</v>
      </c>
      <c r="AX916" s="12">
        <f t="shared" si="2578"/>
        <v>0</v>
      </c>
      <c r="AY916" s="12">
        <f t="shared" si="2578"/>
        <v>0</v>
      </c>
      <c r="AZ916" s="12">
        <v>0</v>
      </c>
      <c r="BA916" s="12">
        <v>0</v>
      </c>
      <c r="BB916" s="12">
        <f t="shared" ref="BB916:BQ916" si="2579">SUM(BB917:BB919)</f>
        <v>100</v>
      </c>
      <c r="BC916" s="12">
        <f t="shared" si="2579"/>
        <v>0</v>
      </c>
      <c r="BD916" s="12">
        <f t="shared" si="2579"/>
        <v>0</v>
      </c>
      <c r="BE916" s="12">
        <f t="shared" si="2579"/>
        <v>0</v>
      </c>
      <c r="BF916" s="12">
        <f t="shared" si="2579"/>
        <v>0</v>
      </c>
      <c r="BG916" s="12">
        <f t="shared" si="2579"/>
        <v>0</v>
      </c>
      <c r="BH916" s="12">
        <f t="shared" si="2579"/>
        <v>100</v>
      </c>
      <c r="BI916" s="12">
        <f t="shared" si="2579"/>
        <v>0</v>
      </c>
      <c r="BJ916" s="12">
        <f t="shared" si="2579"/>
        <v>0</v>
      </c>
      <c r="BK916" s="12">
        <f t="shared" si="2579"/>
        <v>0</v>
      </c>
      <c r="BL916" s="12">
        <f t="shared" si="2579"/>
        <v>0</v>
      </c>
      <c r="BM916" s="12">
        <f t="shared" si="2579"/>
        <v>0</v>
      </c>
      <c r="BN916" s="12">
        <f t="shared" si="2579"/>
        <v>0</v>
      </c>
      <c r="BO916" s="12">
        <f t="shared" si="2579"/>
        <v>0</v>
      </c>
      <c r="BP916" s="12">
        <f t="shared" si="2579"/>
        <v>0</v>
      </c>
      <c r="BQ916" s="12">
        <f t="shared" si="2579"/>
        <v>0</v>
      </c>
      <c r="BR916" s="12">
        <v>0</v>
      </c>
      <c r="BS916" s="12">
        <v>100</v>
      </c>
      <c r="BT916" s="12">
        <f t="shared" ref="BT916:BX916" si="2580">SUM(BT917:BT919)</f>
        <v>62685730</v>
      </c>
      <c r="BU916" s="12">
        <f t="shared" si="2580"/>
        <v>62685630</v>
      </c>
      <c r="BV916" s="12">
        <f t="shared" si="2580"/>
        <v>34304998</v>
      </c>
      <c r="BW916" s="12">
        <f t="shared" si="2580"/>
        <v>11778129</v>
      </c>
      <c r="BX916" s="12">
        <f t="shared" si="2580"/>
        <v>9376463</v>
      </c>
      <c r="BY916" s="12">
        <f t="shared" ref="BY916" si="2581">SUM(BY917:BY919)</f>
        <v>1200833</v>
      </c>
      <c r="BZ916" s="12">
        <f t="shared" ref="BZ916" si="2582">SUM(BZ917:BZ919)</f>
        <v>1200833</v>
      </c>
      <c r="CA916" s="12">
        <f t="shared" si="2492"/>
        <v>46083127</v>
      </c>
      <c r="CB916" s="124">
        <f t="shared" si="2503"/>
        <v>73.514658782244041</v>
      </c>
    </row>
    <row r="917" spans="1:80" x14ac:dyDescent="0.25">
      <c r="A917" s="4" t="s">
        <v>466</v>
      </c>
      <c r="B917" s="4" t="s">
        <v>3</v>
      </c>
      <c r="C917" s="4" t="s">
        <v>28</v>
      </c>
      <c r="D917" s="79" t="s">
        <v>468</v>
      </c>
      <c r="E917" s="89">
        <v>6144</v>
      </c>
      <c r="F917" s="79" t="s">
        <v>494</v>
      </c>
      <c r="G917" s="74" t="s">
        <v>1910</v>
      </c>
      <c r="H917" s="13" t="s">
        <v>495</v>
      </c>
      <c r="I917" s="14">
        <v>10000</v>
      </c>
      <c r="J917" s="14">
        <f t="shared" si="2491"/>
        <v>10000</v>
      </c>
      <c r="K917" s="14">
        <v>10000</v>
      </c>
      <c r="L917" s="14">
        <f t="shared" si="2494"/>
        <v>0</v>
      </c>
      <c r="M917" s="14">
        <v>0</v>
      </c>
      <c r="N917" s="14">
        <v>0</v>
      </c>
      <c r="O917" s="14">
        <v>0</v>
      </c>
      <c r="P917" s="14">
        <v>0</v>
      </c>
      <c r="Q917" s="14">
        <v>0</v>
      </c>
      <c r="R917" s="14">
        <v>0</v>
      </c>
      <c r="S917" s="14"/>
      <c r="T917" s="14"/>
      <c r="U917" s="14"/>
      <c r="V917" s="14"/>
      <c r="W917" s="14"/>
      <c r="X917" s="14">
        <f t="shared" si="2572"/>
        <v>0</v>
      </c>
      <c r="Y917" s="14"/>
      <c r="Z917" s="14"/>
      <c r="AA917" s="14"/>
      <c r="AB917" s="14"/>
      <c r="AC917" s="14"/>
      <c r="AD917" s="14"/>
      <c r="AE917" s="14"/>
      <c r="AF917" s="14"/>
      <c r="AG917" s="14"/>
      <c r="AH917" s="14">
        <v>0</v>
      </c>
      <c r="AI917" s="14">
        <v>0</v>
      </c>
      <c r="AJ917" s="14">
        <v>0</v>
      </c>
      <c r="AK917" s="14"/>
      <c r="AL917" s="14"/>
      <c r="AM917" s="14"/>
      <c r="AN917" s="14"/>
      <c r="AO917" s="14"/>
      <c r="AP917" s="14">
        <f t="shared" si="2573"/>
        <v>0</v>
      </c>
      <c r="AQ917" s="14"/>
      <c r="AR917" s="14"/>
      <c r="AS917" s="14"/>
      <c r="AT917" s="14"/>
      <c r="AU917" s="14"/>
      <c r="AV917" s="14"/>
      <c r="AW917" s="14"/>
      <c r="AX917" s="14"/>
      <c r="AY917" s="14"/>
      <c r="AZ917" s="14">
        <v>0</v>
      </c>
      <c r="BA917" s="14">
        <v>0</v>
      </c>
      <c r="BB917" s="14">
        <v>0</v>
      </c>
      <c r="BC917" s="14"/>
      <c r="BD917" s="14"/>
      <c r="BE917" s="14"/>
      <c r="BF917" s="14"/>
      <c r="BG917" s="14"/>
      <c r="BH917" s="14">
        <f t="shared" si="2574"/>
        <v>0</v>
      </c>
      <c r="BI917" s="14"/>
      <c r="BJ917" s="14"/>
      <c r="BK917" s="14"/>
      <c r="BL917" s="14"/>
      <c r="BM917" s="14"/>
      <c r="BN917" s="14"/>
      <c r="BO917" s="14"/>
      <c r="BP917" s="14"/>
      <c r="BQ917" s="14"/>
      <c r="BR917" s="14">
        <v>0</v>
      </c>
      <c r="BS917" s="14">
        <v>0</v>
      </c>
      <c r="BT917" s="14">
        <v>10000</v>
      </c>
      <c r="BU917" s="14">
        <v>10000</v>
      </c>
      <c r="BV917" s="14">
        <v>4998</v>
      </c>
      <c r="BW917" s="14">
        <f t="shared" si="2551"/>
        <v>2499</v>
      </c>
      <c r="BX917" s="14">
        <v>833</v>
      </c>
      <c r="BY917" s="14">
        <v>833</v>
      </c>
      <c r="BZ917" s="14">
        <v>833</v>
      </c>
      <c r="CA917" s="14">
        <f t="shared" si="2492"/>
        <v>7497</v>
      </c>
      <c r="CB917" s="122">
        <f t="shared" si="2503"/>
        <v>74.97</v>
      </c>
    </row>
    <row r="918" spans="1:80" x14ac:dyDescent="0.25">
      <c r="A918" s="4" t="s">
        <v>466</v>
      </c>
      <c r="B918" s="4" t="s">
        <v>3</v>
      </c>
      <c r="C918" s="4" t="s">
        <v>28</v>
      </c>
      <c r="D918" s="79" t="s">
        <v>468</v>
      </c>
      <c r="E918" s="89">
        <v>6144</v>
      </c>
      <c r="F918" s="79" t="s">
        <v>496</v>
      </c>
      <c r="G918" s="74" t="s">
        <v>1910</v>
      </c>
      <c r="H918" s="13" t="s">
        <v>497</v>
      </c>
      <c r="I918" s="14">
        <v>22000000</v>
      </c>
      <c r="J918" s="14">
        <f t="shared" si="2491"/>
        <v>200</v>
      </c>
      <c r="K918" s="14">
        <v>100</v>
      </c>
      <c r="L918" s="14">
        <f t="shared" si="2494"/>
        <v>100</v>
      </c>
      <c r="M918" s="14">
        <v>0</v>
      </c>
      <c r="N918" s="14">
        <v>0</v>
      </c>
      <c r="O918" s="14">
        <v>100</v>
      </c>
      <c r="P918" s="14">
        <v>0</v>
      </c>
      <c r="Q918" s="14">
        <v>0</v>
      </c>
      <c r="R918" s="14">
        <v>0</v>
      </c>
      <c r="S918" s="14"/>
      <c r="T918" s="14"/>
      <c r="U918" s="14"/>
      <c r="V918" s="14"/>
      <c r="W918" s="14"/>
      <c r="X918" s="14">
        <f t="shared" si="2572"/>
        <v>0</v>
      </c>
      <c r="Y918" s="14"/>
      <c r="Z918" s="14"/>
      <c r="AA918" s="14"/>
      <c r="AB918" s="14"/>
      <c r="AC918" s="14"/>
      <c r="AD918" s="14"/>
      <c r="AE918" s="14"/>
      <c r="AF918" s="14"/>
      <c r="AG918" s="14"/>
      <c r="AH918" s="14">
        <v>0</v>
      </c>
      <c r="AI918" s="14">
        <v>0</v>
      </c>
      <c r="AJ918" s="14">
        <v>0</v>
      </c>
      <c r="AK918" s="14"/>
      <c r="AL918" s="14"/>
      <c r="AM918" s="14"/>
      <c r="AN918" s="14"/>
      <c r="AO918" s="14"/>
      <c r="AP918" s="14">
        <f t="shared" si="2573"/>
        <v>0</v>
      </c>
      <c r="AQ918" s="14"/>
      <c r="AR918" s="14"/>
      <c r="AS918" s="14"/>
      <c r="AT918" s="14"/>
      <c r="AU918" s="14"/>
      <c r="AV918" s="14"/>
      <c r="AW918" s="14"/>
      <c r="AX918" s="14"/>
      <c r="AY918" s="14"/>
      <c r="AZ918" s="14">
        <v>0</v>
      </c>
      <c r="BA918" s="14">
        <v>0</v>
      </c>
      <c r="BB918" s="14">
        <v>100</v>
      </c>
      <c r="BC918" s="14"/>
      <c r="BD918" s="14"/>
      <c r="BE918" s="14"/>
      <c r="BF918" s="14"/>
      <c r="BG918" s="14"/>
      <c r="BH918" s="14">
        <f t="shared" si="2574"/>
        <v>100</v>
      </c>
      <c r="BI918" s="14"/>
      <c r="BJ918" s="14"/>
      <c r="BK918" s="14"/>
      <c r="BL918" s="14"/>
      <c r="BM918" s="14"/>
      <c r="BN918" s="14"/>
      <c r="BO918" s="14"/>
      <c r="BP918" s="14"/>
      <c r="BQ918" s="14"/>
      <c r="BR918" s="14">
        <v>0</v>
      </c>
      <c r="BS918" s="14">
        <v>100</v>
      </c>
      <c r="BT918" s="131">
        <v>25500100</v>
      </c>
      <c r="BU918" s="131">
        <v>25500000</v>
      </c>
      <c r="BV918" s="131">
        <v>15500000</v>
      </c>
      <c r="BW918" s="131">
        <f t="shared" si="2551"/>
        <v>4000000</v>
      </c>
      <c r="BX918" s="131">
        <v>4000000</v>
      </c>
      <c r="BY918" s="131"/>
      <c r="BZ918" s="131"/>
      <c r="CA918" s="131">
        <f t="shared" si="2492"/>
        <v>19500000</v>
      </c>
      <c r="CB918" s="132">
        <f t="shared" si="2503"/>
        <v>76.470588235294116</v>
      </c>
    </row>
    <row r="919" spans="1:80" x14ac:dyDescent="0.25">
      <c r="A919" s="4" t="s">
        <v>466</v>
      </c>
      <c r="B919" s="4" t="s">
        <v>3</v>
      </c>
      <c r="C919" s="4" t="s">
        <v>28</v>
      </c>
      <c r="D919" s="79" t="s">
        <v>468</v>
      </c>
      <c r="E919" s="89">
        <v>6144</v>
      </c>
      <c r="F919" s="79" t="s">
        <v>498</v>
      </c>
      <c r="G919" s="74" t="s">
        <v>1910</v>
      </c>
      <c r="H919" s="13" t="s">
        <v>499</v>
      </c>
      <c r="I919" s="14">
        <v>26000000</v>
      </c>
      <c r="J919" s="14">
        <f t="shared" si="2491"/>
        <v>11990630</v>
      </c>
      <c r="K919" s="65">
        <v>11990630</v>
      </c>
      <c r="L919" s="14">
        <f t="shared" si="2494"/>
        <v>0</v>
      </c>
      <c r="M919" s="14">
        <v>0</v>
      </c>
      <c r="N919" s="14">
        <v>0</v>
      </c>
      <c r="O919" s="14">
        <v>0</v>
      </c>
      <c r="P919" s="14">
        <v>0</v>
      </c>
      <c r="Q919" s="14">
        <v>0</v>
      </c>
      <c r="R919" s="14">
        <v>0</v>
      </c>
      <c r="S919" s="14"/>
      <c r="T919" s="14"/>
      <c r="U919" s="14"/>
      <c r="V919" s="14"/>
      <c r="W919" s="14"/>
      <c r="X919" s="14">
        <f t="shared" si="2572"/>
        <v>0</v>
      </c>
      <c r="Y919" s="14"/>
      <c r="Z919" s="14"/>
      <c r="AA919" s="14"/>
      <c r="AB919" s="14"/>
      <c r="AC919" s="14"/>
      <c r="AD919" s="14"/>
      <c r="AE919" s="14"/>
      <c r="AF919" s="14"/>
      <c r="AG919" s="14"/>
      <c r="AH919" s="14">
        <v>0</v>
      </c>
      <c r="AI919" s="14">
        <v>0</v>
      </c>
      <c r="AJ919" s="14">
        <v>0</v>
      </c>
      <c r="AK919" s="14"/>
      <c r="AL919" s="14"/>
      <c r="AM919" s="14"/>
      <c r="AN919" s="14"/>
      <c r="AO919" s="14"/>
      <c r="AP919" s="14">
        <f t="shared" si="2573"/>
        <v>0</v>
      </c>
      <c r="AQ919" s="14"/>
      <c r="AR919" s="14"/>
      <c r="AS919" s="14"/>
      <c r="AT919" s="14"/>
      <c r="AU919" s="14"/>
      <c r="AV919" s="14"/>
      <c r="AW919" s="14"/>
      <c r="AX919" s="14"/>
      <c r="AY919" s="14"/>
      <c r="AZ919" s="14">
        <v>0</v>
      </c>
      <c r="BA919" s="14">
        <v>0</v>
      </c>
      <c r="BB919" s="14">
        <v>0</v>
      </c>
      <c r="BC919" s="14"/>
      <c r="BD919" s="14"/>
      <c r="BE919" s="14"/>
      <c r="BF919" s="14"/>
      <c r="BG919" s="14"/>
      <c r="BH919" s="14">
        <f t="shared" si="2574"/>
        <v>0</v>
      </c>
      <c r="BI919" s="14"/>
      <c r="BJ919" s="14"/>
      <c r="BK919" s="14"/>
      <c r="BL919" s="14"/>
      <c r="BM919" s="14"/>
      <c r="BN919" s="14"/>
      <c r="BO919" s="14"/>
      <c r="BP919" s="14"/>
      <c r="BQ919" s="14"/>
      <c r="BR919" s="14">
        <v>0</v>
      </c>
      <c r="BS919" s="14">
        <v>0</v>
      </c>
      <c r="BT919" s="131">
        <v>37175630</v>
      </c>
      <c r="BU919" s="131">
        <v>37175630</v>
      </c>
      <c r="BV919" s="131">
        <v>18800000</v>
      </c>
      <c r="BW919" s="131">
        <f>BX919+BY919+BZ919</f>
        <v>7775630</v>
      </c>
      <c r="BX919" s="131">
        <v>5375630</v>
      </c>
      <c r="BY919" s="131">
        <v>1200000</v>
      </c>
      <c r="BZ919" s="131">
        <v>1200000</v>
      </c>
      <c r="CA919" s="131">
        <f t="shared" si="2492"/>
        <v>26575630</v>
      </c>
      <c r="CB919" s="132">
        <f t="shared" si="2503"/>
        <v>71.486697064716864</v>
      </c>
    </row>
    <row r="920" spans="1:80" x14ac:dyDescent="0.25">
      <c r="A920" s="4" t="s">
        <v>466</v>
      </c>
      <c r="B920" s="4" t="s">
        <v>3</v>
      </c>
      <c r="C920" s="4" t="s">
        <v>28</v>
      </c>
      <c r="D920" s="79" t="s">
        <v>468</v>
      </c>
      <c r="E920" s="89">
        <v>6148</v>
      </c>
      <c r="F920" s="79"/>
      <c r="G920" s="74" t="s">
        <v>1897</v>
      </c>
      <c r="H920" s="13" t="s">
        <v>76</v>
      </c>
      <c r="I920" s="14">
        <v>100</v>
      </c>
      <c r="J920" s="14">
        <f t="shared" si="2491"/>
        <v>100</v>
      </c>
      <c r="K920" s="14">
        <v>100</v>
      </c>
      <c r="L920" s="14">
        <f t="shared" si="2494"/>
        <v>0</v>
      </c>
      <c r="M920" s="14">
        <v>0</v>
      </c>
      <c r="N920" s="14">
        <v>0</v>
      </c>
      <c r="O920" s="14">
        <v>0</v>
      </c>
      <c r="P920" s="14">
        <v>0</v>
      </c>
      <c r="Q920" s="14">
        <v>0</v>
      </c>
      <c r="R920" s="14">
        <v>0</v>
      </c>
      <c r="S920" s="14"/>
      <c r="T920" s="14"/>
      <c r="U920" s="14"/>
      <c r="V920" s="14"/>
      <c r="W920" s="14"/>
      <c r="X920" s="14">
        <f t="shared" si="2572"/>
        <v>0</v>
      </c>
      <c r="Y920" s="14"/>
      <c r="Z920" s="14"/>
      <c r="AA920" s="14"/>
      <c r="AB920" s="14"/>
      <c r="AC920" s="14"/>
      <c r="AD920" s="14"/>
      <c r="AE920" s="14"/>
      <c r="AF920" s="14"/>
      <c r="AG920" s="14"/>
      <c r="AH920" s="14">
        <v>0</v>
      </c>
      <c r="AI920" s="14">
        <v>0</v>
      </c>
      <c r="AJ920" s="14">
        <v>0</v>
      </c>
      <c r="AK920" s="14"/>
      <c r="AL920" s="14"/>
      <c r="AM920" s="14"/>
      <c r="AN920" s="14"/>
      <c r="AO920" s="14"/>
      <c r="AP920" s="14">
        <f t="shared" si="2573"/>
        <v>0</v>
      </c>
      <c r="AQ920" s="14"/>
      <c r="AR920" s="14"/>
      <c r="AS920" s="14"/>
      <c r="AT920" s="14"/>
      <c r="AU920" s="14"/>
      <c r="AV920" s="14"/>
      <c r="AW920" s="14"/>
      <c r="AX920" s="14"/>
      <c r="AY920" s="14"/>
      <c r="AZ920" s="14">
        <v>0</v>
      </c>
      <c r="BA920" s="14">
        <v>0</v>
      </c>
      <c r="BB920" s="14">
        <v>0</v>
      </c>
      <c r="BC920" s="14"/>
      <c r="BD920" s="14"/>
      <c r="BE920" s="14"/>
      <c r="BF920" s="14"/>
      <c r="BG920" s="14"/>
      <c r="BH920" s="14">
        <f t="shared" si="2574"/>
        <v>0</v>
      </c>
      <c r="BI920" s="14"/>
      <c r="BJ920" s="14"/>
      <c r="BK920" s="14"/>
      <c r="BL920" s="14"/>
      <c r="BM920" s="14"/>
      <c r="BN920" s="14"/>
      <c r="BO920" s="14"/>
      <c r="BP920" s="14"/>
      <c r="BQ920" s="14"/>
      <c r="BR920" s="14">
        <v>0</v>
      </c>
      <c r="BS920" s="14">
        <v>0</v>
      </c>
      <c r="BT920" s="14">
        <v>100</v>
      </c>
      <c r="BU920" s="14">
        <v>100</v>
      </c>
      <c r="BV920" s="14">
        <v>0</v>
      </c>
      <c r="BW920" s="14">
        <f>BX920+BY920+BZ920</f>
        <v>0</v>
      </c>
      <c r="BX920" s="14"/>
      <c r="BY920" s="14"/>
      <c r="BZ920" s="14"/>
      <c r="CA920" s="14">
        <f t="shared" si="2492"/>
        <v>0</v>
      </c>
      <c r="CB920" s="122">
        <f t="shared" si="2503"/>
        <v>0</v>
      </c>
    </row>
    <row r="921" spans="1:80" s="108" customFormat="1" ht="22.5" x14ac:dyDescent="0.25">
      <c r="A921" s="102" t="s">
        <v>466</v>
      </c>
      <c r="B921" s="102" t="s">
        <v>3</v>
      </c>
      <c r="C921" s="102" t="s">
        <v>28</v>
      </c>
      <c r="D921" s="103" t="s">
        <v>468</v>
      </c>
      <c r="E921" s="104">
        <v>6148</v>
      </c>
      <c r="F921" s="103" t="s">
        <v>1926</v>
      </c>
      <c r="G921" s="105" t="s">
        <v>1897</v>
      </c>
      <c r="H921" s="106" t="s">
        <v>1927</v>
      </c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  <c r="AA921" s="107"/>
      <c r="AB921" s="107"/>
      <c r="AC921" s="107"/>
      <c r="AD921" s="107"/>
      <c r="AE921" s="107"/>
      <c r="AF921" s="107"/>
      <c r="AG921" s="107"/>
      <c r="AH921" s="107"/>
      <c r="AI921" s="107"/>
      <c r="AJ921" s="107"/>
      <c r="AK921" s="107"/>
      <c r="AL921" s="107"/>
      <c r="AM921" s="107"/>
      <c r="AN921" s="107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4"/>
      <c r="BU921" s="14">
        <v>0</v>
      </c>
      <c r="BV921" s="14">
        <v>0</v>
      </c>
      <c r="BW921" s="14">
        <f>BX921+BY921+BZ921</f>
        <v>0</v>
      </c>
      <c r="BX921" s="14"/>
      <c r="BY921" s="14"/>
      <c r="BZ921" s="14"/>
      <c r="CA921" s="14">
        <f t="shared" si="2492"/>
        <v>0</v>
      </c>
      <c r="CB921" s="122" t="str">
        <f t="shared" si="2503"/>
        <v>-</v>
      </c>
    </row>
    <row r="922" spans="1:80" ht="22.5" x14ac:dyDescent="0.25">
      <c r="A922" s="1" t="s">
        <v>1</v>
      </c>
      <c r="B922" s="1" t="s">
        <v>1</v>
      </c>
      <c r="C922" s="1" t="s">
        <v>1</v>
      </c>
      <c r="D922" s="78" t="s">
        <v>1</v>
      </c>
      <c r="E922" s="78" t="s">
        <v>1</v>
      </c>
      <c r="F922" s="78" t="s">
        <v>1</v>
      </c>
      <c r="G922" s="2" t="s">
        <v>1</v>
      </c>
      <c r="H922" s="10" t="s">
        <v>279</v>
      </c>
      <c r="I922" s="11">
        <f>SUM(I923)</f>
        <v>15201200</v>
      </c>
      <c r="J922" s="11">
        <f t="shared" si="2491"/>
        <v>4001300</v>
      </c>
      <c r="K922" s="11">
        <f t="shared" ref="K922:Q922" si="2583">SUM(K923)</f>
        <v>1501300</v>
      </c>
      <c r="L922" s="11">
        <f t="shared" si="2494"/>
        <v>2500000</v>
      </c>
      <c r="M922" s="11">
        <f t="shared" si="2583"/>
        <v>0</v>
      </c>
      <c r="N922" s="11">
        <f t="shared" si="2583"/>
        <v>0</v>
      </c>
      <c r="O922" s="11">
        <f t="shared" si="2583"/>
        <v>2500000</v>
      </c>
      <c r="P922" s="11">
        <f t="shared" si="2583"/>
        <v>0</v>
      </c>
      <c r="Q922" s="11">
        <f t="shared" si="2583"/>
        <v>0</v>
      </c>
      <c r="R922" s="11">
        <f t="shared" ref="R922:AG922" si="2584">SUM(R923)</f>
        <v>0</v>
      </c>
      <c r="S922" s="11">
        <f t="shared" si="2584"/>
        <v>0</v>
      </c>
      <c r="T922" s="11">
        <f t="shared" si="2584"/>
        <v>0</v>
      </c>
      <c r="U922" s="11">
        <f t="shared" si="2584"/>
        <v>0</v>
      </c>
      <c r="V922" s="11">
        <f t="shared" si="2584"/>
        <v>0</v>
      </c>
      <c r="W922" s="11">
        <f t="shared" si="2584"/>
        <v>0</v>
      </c>
      <c r="X922" s="11">
        <f t="shared" si="2584"/>
        <v>0</v>
      </c>
      <c r="Y922" s="11">
        <f t="shared" si="2584"/>
        <v>0</v>
      </c>
      <c r="Z922" s="11">
        <f t="shared" si="2584"/>
        <v>0</v>
      </c>
      <c r="AA922" s="11">
        <f t="shared" si="2584"/>
        <v>0</v>
      </c>
      <c r="AB922" s="11">
        <f t="shared" si="2584"/>
        <v>0</v>
      </c>
      <c r="AC922" s="11">
        <f t="shared" si="2584"/>
        <v>0</v>
      </c>
      <c r="AD922" s="11">
        <f t="shared" si="2584"/>
        <v>0</v>
      </c>
      <c r="AE922" s="11">
        <f t="shared" si="2584"/>
        <v>0</v>
      </c>
      <c r="AF922" s="11">
        <f t="shared" si="2584"/>
        <v>0</v>
      </c>
      <c r="AG922" s="11">
        <f t="shared" si="2584"/>
        <v>0</v>
      </c>
      <c r="AH922" s="11">
        <v>0</v>
      </c>
      <c r="AI922" s="11">
        <v>0</v>
      </c>
      <c r="AJ922" s="11">
        <f t="shared" ref="AJ922:AY922" si="2585">SUM(AJ923)</f>
        <v>0</v>
      </c>
      <c r="AK922" s="11">
        <f t="shared" si="2585"/>
        <v>0</v>
      </c>
      <c r="AL922" s="11">
        <f t="shared" si="2585"/>
        <v>0</v>
      </c>
      <c r="AM922" s="11">
        <f t="shared" si="2585"/>
        <v>0</v>
      </c>
      <c r="AN922" s="11">
        <f t="shared" si="2585"/>
        <v>0</v>
      </c>
      <c r="AO922" s="11">
        <f t="shared" si="2585"/>
        <v>0</v>
      </c>
      <c r="AP922" s="11">
        <f t="shared" si="2585"/>
        <v>0</v>
      </c>
      <c r="AQ922" s="11">
        <f t="shared" si="2585"/>
        <v>0</v>
      </c>
      <c r="AR922" s="11">
        <f t="shared" si="2585"/>
        <v>0</v>
      </c>
      <c r="AS922" s="11">
        <f t="shared" si="2585"/>
        <v>0</v>
      </c>
      <c r="AT922" s="11">
        <f t="shared" si="2585"/>
        <v>0</v>
      </c>
      <c r="AU922" s="11">
        <f t="shared" si="2585"/>
        <v>0</v>
      </c>
      <c r="AV922" s="11">
        <f t="shared" si="2585"/>
        <v>0</v>
      </c>
      <c r="AW922" s="11">
        <f t="shared" si="2585"/>
        <v>0</v>
      </c>
      <c r="AX922" s="11">
        <f t="shared" si="2585"/>
        <v>0</v>
      </c>
      <c r="AY922" s="11">
        <f t="shared" si="2585"/>
        <v>0</v>
      </c>
      <c r="AZ922" s="11">
        <v>0</v>
      </c>
      <c r="BA922" s="11">
        <v>0</v>
      </c>
      <c r="BB922" s="11">
        <f t="shared" ref="BB922:BQ922" si="2586">SUM(BB923)</f>
        <v>1550000</v>
      </c>
      <c r="BC922" s="11">
        <f t="shared" si="2586"/>
        <v>1579117</v>
      </c>
      <c r="BD922" s="11">
        <f t="shared" si="2586"/>
        <v>0</v>
      </c>
      <c r="BE922" s="11">
        <f t="shared" si="2586"/>
        <v>0</v>
      </c>
      <c r="BF922" s="11">
        <f t="shared" si="2586"/>
        <v>0</v>
      </c>
      <c r="BG922" s="11">
        <f t="shared" si="2586"/>
        <v>0</v>
      </c>
      <c r="BH922" s="11">
        <f t="shared" si="2586"/>
        <v>3129117</v>
      </c>
      <c r="BI922" s="11">
        <f t="shared" si="2586"/>
        <v>0</v>
      </c>
      <c r="BJ922" s="11">
        <f t="shared" si="2586"/>
        <v>0</v>
      </c>
      <c r="BK922" s="11">
        <f t="shared" si="2586"/>
        <v>1579117</v>
      </c>
      <c r="BL922" s="11">
        <f t="shared" si="2586"/>
        <v>0</v>
      </c>
      <c r="BM922" s="11">
        <f t="shared" si="2586"/>
        <v>0</v>
      </c>
      <c r="BN922" s="11">
        <f t="shared" si="2586"/>
        <v>0</v>
      </c>
      <c r="BO922" s="11">
        <f t="shared" si="2586"/>
        <v>0</v>
      </c>
      <c r="BP922" s="11">
        <f t="shared" si="2586"/>
        <v>0</v>
      </c>
      <c r="BQ922" s="11">
        <f t="shared" si="2586"/>
        <v>0</v>
      </c>
      <c r="BR922" s="11">
        <v>1579117</v>
      </c>
      <c r="BS922" s="11">
        <v>1550000</v>
      </c>
      <c r="BT922" s="11">
        <f t="shared" ref="BT922:BZ922" si="2587">SUM(BT923)</f>
        <v>4001300</v>
      </c>
      <c r="BU922" s="11">
        <f t="shared" si="2587"/>
        <v>2415300</v>
      </c>
      <c r="BV922" s="11">
        <f t="shared" si="2587"/>
        <v>2415000</v>
      </c>
      <c r="BW922" s="11">
        <f t="shared" si="2587"/>
        <v>0</v>
      </c>
      <c r="BX922" s="11">
        <f t="shared" si="2587"/>
        <v>0</v>
      </c>
      <c r="BY922" s="11">
        <f t="shared" si="2587"/>
        <v>0</v>
      </c>
      <c r="BZ922" s="11">
        <f t="shared" si="2587"/>
        <v>0</v>
      </c>
      <c r="CA922" s="11">
        <f t="shared" si="2492"/>
        <v>2415000</v>
      </c>
      <c r="CB922" s="123">
        <f t="shared" si="2503"/>
        <v>99.98757918271022</v>
      </c>
    </row>
    <row r="923" spans="1:80" x14ac:dyDescent="0.25">
      <c r="A923" s="4" t="s">
        <v>466</v>
      </c>
      <c r="B923" s="4" t="s">
        <v>3</v>
      </c>
      <c r="C923" s="4" t="s">
        <v>28</v>
      </c>
      <c r="D923" s="79" t="s">
        <v>468</v>
      </c>
      <c r="E923" s="78" t="s">
        <v>280</v>
      </c>
      <c r="F923" s="78" t="s">
        <v>1</v>
      </c>
      <c r="G923" s="2" t="s">
        <v>1</v>
      </c>
      <c r="H923" s="2" t="s">
        <v>281</v>
      </c>
      <c r="I923" s="12">
        <f>SUM(I924,I926,I934)</f>
        <v>15201200</v>
      </c>
      <c r="J923" s="12">
        <f t="shared" si="2491"/>
        <v>4001300</v>
      </c>
      <c r="K923" s="12">
        <f t="shared" ref="K923" si="2588">SUM(K924,K926,K934)</f>
        <v>1501300</v>
      </c>
      <c r="L923" s="12">
        <f t="shared" si="2494"/>
        <v>2500000</v>
      </c>
      <c r="M923" s="12">
        <f t="shared" ref="M923:Q923" si="2589">SUM(M924,M926,M934)</f>
        <v>0</v>
      </c>
      <c r="N923" s="12">
        <f t="shared" si="2589"/>
        <v>0</v>
      </c>
      <c r="O923" s="12">
        <f t="shared" si="2589"/>
        <v>2500000</v>
      </c>
      <c r="P923" s="12">
        <f t="shared" si="2589"/>
        <v>0</v>
      </c>
      <c r="Q923" s="12">
        <f t="shared" si="2589"/>
        <v>0</v>
      </c>
      <c r="R923" s="12">
        <f t="shared" ref="R923:AG923" si="2590">SUM(R924,R926,R934)</f>
        <v>0</v>
      </c>
      <c r="S923" s="12">
        <f t="shared" si="2590"/>
        <v>0</v>
      </c>
      <c r="T923" s="12">
        <f t="shared" si="2590"/>
        <v>0</v>
      </c>
      <c r="U923" s="12">
        <f t="shared" si="2590"/>
        <v>0</v>
      </c>
      <c r="V923" s="12">
        <f t="shared" si="2590"/>
        <v>0</v>
      </c>
      <c r="W923" s="12">
        <f t="shared" si="2590"/>
        <v>0</v>
      </c>
      <c r="X923" s="12">
        <f t="shared" ref="X923" si="2591">SUM(X924,X926,X934)</f>
        <v>0</v>
      </c>
      <c r="Y923" s="12">
        <f t="shared" si="2590"/>
        <v>0</v>
      </c>
      <c r="Z923" s="12">
        <f t="shared" si="2590"/>
        <v>0</v>
      </c>
      <c r="AA923" s="12">
        <f t="shared" si="2590"/>
        <v>0</v>
      </c>
      <c r="AB923" s="12">
        <f t="shared" si="2590"/>
        <v>0</v>
      </c>
      <c r="AC923" s="12">
        <f t="shared" si="2590"/>
        <v>0</v>
      </c>
      <c r="AD923" s="12">
        <f t="shared" si="2590"/>
        <v>0</v>
      </c>
      <c r="AE923" s="12">
        <f t="shared" si="2590"/>
        <v>0</v>
      </c>
      <c r="AF923" s="12">
        <f t="shared" si="2590"/>
        <v>0</v>
      </c>
      <c r="AG923" s="12">
        <f t="shared" si="2590"/>
        <v>0</v>
      </c>
      <c r="AH923" s="12">
        <v>0</v>
      </c>
      <c r="AI923" s="12">
        <v>0</v>
      </c>
      <c r="AJ923" s="12">
        <f t="shared" ref="AJ923:AY923" si="2592">SUM(AJ924,AJ926,AJ934)</f>
        <v>0</v>
      </c>
      <c r="AK923" s="12">
        <f t="shared" si="2592"/>
        <v>0</v>
      </c>
      <c r="AL923" s="12">
        <f t="shared" si="2592"/>
        <v>0</v>
      </c>
      <c r="AM923" s="12">
        <f t="shared" si="2592"/>
        <v>0</v>
      </c>
      <c r="AN923" s="12">
        <f t="shared" si="2592"/>
        <v>0</v>
      </c>
      <c r="AO923" s="12">
        <f t="shared" si="2592"/>
        <v>0</v>
      </c>
      <c r="AP923" s="12">
        <f t="shared" ref="AP923" si="2593">SUM(AP924,AP926,AP934)</f>
        <v>0</v>
      </c>
      <c r="AQ923" s="12">
        <f t="shared" si="2592"/>
        <v>0</v>
      </c>
      <c r="AR923" s="12">
        <f t="shared" si="2592"/>
        <v>0</v>
      </c>
      <c r="AS923" s="12">
        <f t="shared" si="2592"/>
        <v>0</v>
      </c>
      <c r="AT923" s="12">
        <f t="shared" si="2592"/>
        <v>0</v>
      </c>
      <c r="AU923" s="12">
        <f t="shared" si="2592"/>
        <v>0</v>
      </c>
      <c r="AV923" s="12">
        <f t="shared" si="2592"/>
        <v>0</v>
      </c>
      <c r="AW923" s="12">
        <f t="shared" si="2592"/>
        <v>0</v>
      </c>
      <c r="AX923" s="12">
        <f t="shared" si="2592"/>
        <v>0</v>
      </c>
      <c r="AY923" s="12">
        <f t="shared" si="2592"/>
        <v>0</v>
      </c>
      <c r="AZ923" s="12">
        <v>0</v>
      </c>
      <c r="BA923" s="12">
        <v>0</v>
      </c>
      <c r="BB923" s="12">
        <f t="shared" ref="BB923:BQ923" si="2594">SUM(BB924,BB926,BB934)</f>
        <v>1550000</v>
      </c>
      <c r="BC923" s="12">
        <f t="shared" si="2594"/>
        <v>1579117</v>
      </c>
      <c r="BD923" s="12">
        <f t="shared" si="2594"/>
        <v>0</v>
      </c>
      <c r="BE923" s="12">
        <f t="shared" si="2594"/>
        <v>0</v>
      </c>
      <c r="BF923" s="12">
        <f t="shared" si="2594"/>
        <v>0</v>
      </c>
      <c r="BG923" s="12">
        <f t="shared" si="2594"/>
        <v>0</v>
      </c>
      <c r="BH923" s="12">
        <f t="shared" ref="BH923" si="2595">SUM(BH924,BH926,BH934)</f>
        <v>3129117</v>
      </c>
      <c r="BI923" s="12">
        <f t="shared" si="2594"/>
        <v>0</v>
      </c>
      <c r="BJ923" s="12">
        <f t="shared" si="2594"/>
        <v>0</v>
      </c>
      <c r="BK923" s="12">
        <f t="shared" si="2594"/>
        <v>1579117</v>
      </c>
      <c r="BL923" s="12">
        <f t="shared" si="2594"/>
        <v>0</v>
      </c>
      <c r="BM923" s="12">
        <f t="shared" si="2594"/>
        <v>0</v>
      </c>
      <c r="BN923" s="12">
        <f t="shared" si="2594"/>
        <v>0</v>
      </c>
      <c r="BO923" s="12">
        <f t="shared" si="2594"/>
        <v>0</v>
      </c>
      <c r="BP923" s="12">
        <f t="shared" si="2594"/>
        <v>0</v>
      </c>
      <c r="BQ923" s="12">
        <f t="shared" si="2594"/>
        <v>0</v>
      </c>
      <c r="BR923" s="12">
        <v>1579117</v>
      </c>
      <c r="BS923" s="12">
        <v>1550000</v>
      </c>
      <c r="BT923" s="12">
        <f t="shared" ref="BT923:BZ923" si="2596">SUM(BT924,BT926,BT934)</f>
        <v>4001300</v>
      </c>
      <c r="BU923" s="12">
        <f t="shared" si="2596"/>
        <v>2415300</v>
      </c>
      <c r="BV923" s="12">
        <f t="shared" si="2596"/>
        <v>2415000</v>
      </c>
      <c r="BW923" s="12">
        <f t="shared" si="2596"/>
        <v>0</v>
      </c>
      <c r="BX923" s="12">
        <f t="shared" si="2596"/>
        <v>0</v>
      </c>
      <c r="BY923" s="12">
        <f t="shared" si="2596"/>
        <v>0</v>
      </c>
      <c r="BZ923" s="12">
        <f t="shared" si="2596"/>
        <v>0</v>
      </c>
      <c r="CA923" s="12">
        <f t="shared" si="2492"/>
        <v>2415000</v>
      </c>
      <c r="CB923" s="124">
        <f t="shared" si="2503"/>
        <v>99.98757918271022</v>
      </c>
    </row>
    <row r="924" spans="1:80" x14ac:dyDescent="0.25">
      <c r="A924" s="1" t="s">
        <v>466</v>
      </c>
      <c r="B924" s="1" t="s">
        <v>3</v>
      </c>
      <c r="C924" s="1" t="s">
        <v>28</v>
      </c>
      <c r="D924" s="82" t="s">
        <v>468</v>
      </c>
      <c r="E924" s="82" t="s">
        <v>282</v>
      </c>
      <c r="F924" s="79" t="s">
        <v>1</v>
      </c>
      <c r="G924" s="13" t="s">
        <v>1</v>
      </c>
      <c r="H924" s="2" t="s">
        <v>283</v>
      </c>
      <c r="I924" s="12">
        <f>SUM(I925)</f>
        <v>100</v>
      </c>
      <c r="J924" s="12">
        <f t="shared" si="2491"/>
        <v>100</v>
      </c>
      <c r="K924" s="12">
        <f t="shared" ref="K924:Q924" si="2597">SUM(K925)</f>
        <v>100</v>
      </c>
      <c r="L924" s="12">
        <f t="shared" si="2494"/>
        <v>0</v>
      </c>
      <c r="M924" s="12">
        <f t="shared" si="2597"/>
        <v>0</v>
      </c>
      <c r="N924" s="12">
        <f t="shared" si="2597"/>
        <v>0</v>
      </c>
      <c r="O924" s="12">
        <f t="shared" si="2597"/>
        <v>0</v>
      </c>
      <c r="P924" s="12">
        <f t="shared" si="2597"/>
        <v>0</v>
      </c>
      <c r="Q924" s="12">
        <f t="shared" si="2597"/>
        <v>0</v>
      </c>
      <c r="R924" s="12">
        <f t="shared" ref="R924:AG924" si="2598">SUM(R925)</f>
        <v>0</v>
      </c>
      <c r="S924" s="12">
        <f t="shared" si="2598"/>
        <v>0</v>
      </c>
      <c r="T924" s="12">
        <f t="shared" si="2598"/>
        <v>0</v>
      </c>
      <c r="U924" s="12">
        <f t="shared" si="2598"/>
        <v>0</v>
      </c>
      <c r="V924" s="12">
        <f t="shared" si="2598"/>
        <v>0</v>
      </c>
      <c r="W924" s="12">
        <f t="shared" si="2598"/>
        <v>0</v>
      </c>
      <c r="X924" s="12">
        <f t="shared" si="2598"/>
        <v>0</v>
      </c>
      <c r="Y924" s="12">
        <f t="shared" si="2598"/>
        <v>0</v>
      </c>
      <c r="Z924" s="12">
        <f t="shared" si="2598"/>
        <v>0</v>
      </c>
      <c r="AA924" s="12">
        <f t="shared" si="2598"/>
        <v>0</v>
      </c>
      <c r="AB924" s="12">
        <f t="shared" si="2598"/>
        <v>0</v>
      </c>
      <c r="AC924" s="12">
        <f t="shared" si="2598"/>
        <v>0</v>
      </c>
      <c r="AD924" s="12">
        <f t="shared" si="2598"/>
        <v>0</v>
      </c>
      <c r="AE924" s="12">
        <f t="shared" si="2598"/>
        <v>0</v>
      </c>
      <c r="AF924" s="12">
        <f t="shared" si="2598"/>
        <v>0</v>
      </c>
      <c r="AG924" s="12">
        <f t="shared" si="2598"/>
        <v>0</v>
      </c>
      <c r="AH924" s="12">
        <v>0</v>
      </c>
      <c r="AI924" s="12">
        <v>0</v>
      </c>
      <c r="AJ924" s="12">
        <f t="shared" ref="AJ924:AY924" si="2599">SUM(AJ925)</f>
        <v>0</v>
      </c>
      <c r="AK924" s="12">
        <f t="shared" si="2599"/>
        <v>0</v>
      </c>
      <c r="AL924" s="12">
        <f t="shared" si="2599"/>
        <v>0</v>
      </c>
      <c r="AM924" s="12">
        <f t="shared" si="2599"/>
        <v>0</v>
      </c>
      <c r="AN924" s="12">
        <f t="shared" si="2599"/>
        <v>0</v>
      </c>
      <c r="AO924" s="12">
        <f t="shared" si="2599"/>
        <v>0</v>
      </c>
      <c r="AP924" s="12">
        <f t="shared" si="2599"/>
        <v>0</v>
      </c>
      <c r="AQ924" s="12">
        <f t="shared" si="2599"/>
        <v>0</v>
      </c>
      <c r="AR924" s="12">
        <f t="shared" si="2599"/>
        <v>0</v>
      </c>
      <c r="AS924" s="12">
        <f t="shared" si="2599"/>
        <v>0</v>
      </c>
      <c r="AT924" s="12">
        <f t="shared" si="2599"/>
        <v>0</v>
      </c>
      <c r="AU924" s="12">
        <f t="shared" si="2599"/>
        <v>0</v>
      </c>
      <c r="AV924" s="12">
        <f t="shared" si="2599"/>
        <v>0</v>
      </c>
      <c r="AW924" s="12">
        <f t="shared" si="2599"/>
        <v>0</v>
      </c>
      <c r="AX924" s="12">
        <f t="shared" si="2599"/>
        <v>0</v>
      </c>
      <c r="AY924" s="12">
        <f t="shared" si="2599"/>
        <v>0</v>
      </c>
      <c r="AZ924" s="12">
        <v>0</v>
      </c>
      <c r="BA924" s="12">
        <v>0</v>
      </c>
      <c r="BB924" s="12">
        <f t="shared" ref="BB924:BQ924" si="2600">SUM(BB925)</f>
        <v>0</v>
      </c>
      <c r="BC924" s="12">
        <f t="shared" si="2600"/>
        <v>0</v>
      </c>
      <c r="BD924" s="12">
        <f t="shared" si="2600"/>
        <v>0</v>
      </c>
      <c r="BE924" s="12">
        <f t="shared" si="2600"/>
        <v>0</v>
      </c>
      <c r="BF924" s="12">
        <f t="shared" si="2600"/>
        <v>0</v>
      </c>
      <c r="BG924" s="12">
        <f t="shared" si="2600"/>
        <v>0</v>
      </c>
      <c r="BH924" s="12">
        <f t="shared" si="2600"/>
        <v>0</v>
      </c>
      <c r="BI924" s="12">
        <f t="shared" si="2600"/>
        <v>0</v>
      </c>
      <c r="BJ924" s="12">
        <f t="shared" si="2600"/>
        <v>0</v>
      </c>
      <c r="BK924" s="12">
        <f t="shared" si="2600"/>
        <v>0</v>
      </c>
      <c r="BL924" s="12">
        <f t="shared" si="2600"/>
        <v>0</v>
      </c>
      <c r="BM924" s="12">
        <f t="shared" si="2600"/>
        <v>0</v>
      </c>
      <c r="BN924" s="12">
        <f t="shared" si="2600"/>
        <v>0</v>
      </c>
      <c r="BO924" s="12">
        <f t="shared" si="2600"/>
        <v>0</v>
      </c>
      <c r="BP924" s="12">
        <f t="shared" si="2600"/>
        <v>0</v>
      </c>
      <c r="BQ924" s="12">
        <f t="shared" si="2600"/>
        <v>0</v>
      </c>
      <c r="BR924" s="12">
        <v>0</v>
      </c>
      <c r="BS924" s="12">
        <v>0</v>
      </c>
      <c r="BT924" s="12">
        <f t="shared" ref="BT924:BZ924" si="2601">SUM(BT925)</f>
        <v>100</v>
      </c>
      <c r="BU924" s="12">
        <f t="shared" si="2601"/>
        <v>900100</v>
      </c>
      <c r="BV924" s="12">
        <f t="shared" si="2601"/>
        <v>900000</v>
      </c>
      <c r="BW924" s="12">
        <f t="shared" si="2601"/>
        <v>0</v>
      </c>
      <c r="BX924" s="12">
        <f t="shared" si="2601"/>
        <v>0</v>
      </c>
      <c r="BY924" s="12">
        <f t="shared" si="2601"/>
        <v>0</v>
      </c>
      <c r="BZ924" s="12">
        <f t="shared" si="2601"/>
        <v>0</v>
      </c>
      <c r="CA924" s="12">
        <f t="shared" si="2492"/>
        <v>900000</v>
      </c>
      <c r="CB924" s="124">
        <f t="shared" si="2503"/>
        <v>99.988890123319635</v>
      </c>
    </row>
    <row r="925" spans="1:80" x14ac:dyDescent="0.25">
      <c r="A925" s="4" t="s">
        <v>466</v>
      </c>
      <c r="B925" s="4" t="s">
        <v>3</v>
      </c>
      <c r="C925" s="4" t="s">
        <v>28</v>
      </c>
      <c r="D925" s="79" t="s">
        <v>468</v>
      </c>
      <c r="E925" s="89">
        <v>6151</v>
      </c>
      <c r="F925" s="79" t="s">
        <v>500</v>
      </c>
      <c r="G925" s="74" t="s">
        <v>1895</v>
      </c>
      <c r="H925" s="13" t="s">
        <v>285</v>
      </c>
      <c r="I925" s="14">
        <v>100</v>
      </c>
      <c r="J925" s="14">
        <f t="shared" si="2491"/>
        <v>100</v>
      </c>
      <c r="K925" s="14">
        <v>100</v>
      </c>
      <c r="L925" s="14">
        <f t="shared" si="2494"/>
        <v>0</v>
      </c>
      <c r="M925" s="14">
        <v>0</v>
      </c>
      <c r="N925" s="14">
        <v>0</v>
      </c>
      <c r="O925" s="14">
        <v>0</v>
      </c>
      <c r="P925" s="14">
        <v>0</v>
      </c>
      <c r="Q925" s="14">
        <v>0</v>
      </c>
      <c r="R925" s="14">
        <v>0</v>
      </c>
      <c r="S925" s="14"/>
      <c r="T925" s="14"/>
      <c r="U925" s="14"/>
      <c r="V925" s="14"/>
      <c r="W925" s="14"/>
      <c r="X925" s="14">
        <f t="shared" si="2572"/>
        <v>0</v>
      </c>
      <c r="Y925" s="14"/>
      <c r="Z925" s="14"/>
      <c r="AA925" s="14"/>
      <c r="AB925" s="14"/>
      <c r="AC925" s="14"/>
      <c r="AD925" s="14"/>
      <c r="AE925" s="14"/>
      <c r="AF925" s="14"/>
      <c r="AG925" s="14"/>
      <c r="AH925" s="14">
        <v>0</v>
      </c>
      <c r="AI925" s="14">
        <v>0</v>
      </c>
      <c r="AJ925" s="14">
        <v>0</v>
      </c>
      <c r="AK925" s="14"/>
      <c r="AL925" s="14"/>
      <c r="AM925" s="14"/>
      <c r="AN925" s="14"/>
      <c r="AO925" s="14"/>
      <c r="AP925" s="14">
        <f t="shared" si="2573"/>
        <v>0</v>
      </c>
      <c r="AQ925" s="14"/>
      <c r="AR925" s="14"/>
      <c r="AS925" s="14"/>
      <c r="AT925" s="14"/>
      <c r="AU925" s="14"/>
      <c r="AV925" s="14"/>
      <c r="AW925" s="14"/>
      <c r="AX925" s="14"/>
      <c r="AY925" s="14"/>
      <c r="AZ925" s="14">
        <v>0</v>
      </c>
      <c r="BA925" s="14">
        <v>0</v>
      </c>
      <c r="BB925" s="14">
        <v>0</v>
      </c>
      <c r="BC925" s="14"/>
      <c r="BD925" s="14"/>
      <c r="BE925" s="14"/>
      <c r="BF925" s="14"/>
      <c r="BG925" s="14"/>
      <c r="BH925" s="14">
        <f t="shared" si="2574"/>
        <v>0</v>
      </c>
      <c r="BI925" s="14"/>
      <c r="BJ925" s="14"/>
      <c r="BK925" s="14"/>
      <c r="BL925" s="14"/>
      <c r="BM925" s="14"/>
      <c r="BN925" s="14"/>
      <c r="BO925" s="14"/>
      <c r="BP925" s="14"/>
      <c r="BQ925" s="14"/>
      <c r="BR925" s="14">
        <v>0</v>
      </c>
      <c r="BS925" s="14">
        <v>0</v>
      </c>
      <c r="BT925" s="14">
        <v>100</v>
      </c>
      <c r="BU925" s="14">
        <v>900100</v>
      </c>
      <c r="BV925" s="14">
        <v>900000</v>
      </c>
      <c r="BW925" s="14">
        <f t="shared" si="2551"/>
        <v>0</v>
      </c>
      <c r="BX925" s="14"/>
      <c r="BY925" s="14"/>
      <c r="BZ925" s="14"/>
      <c r="CA925" s="14">
        <f t="shared" si="2492"/>
        <v>900000</v>
      </c>
      <c r="CB925" s="122">
        <f t="shared" si="2503"/>
        <v>99.988890123319635</v>
      </c>
    </row>
    <row r="926" spans="1:80" x14ac:dyDescent="0.25">
      <c r="A926" s="1" t="s">
        <v>466</v>
      </c>
      <c r="B926" s="1" t="s">
        <v>3</v>
      </c>
      <c r="C926" s="1" t="s">
        <v>28</v>
      </c>
      <c r="D926" s="82" t="s">
        <v>468</v>
      </c>
      <c r="E926" s="82" t="s">
        <v>286</v>
      </c>
      <c r="F926" s="79" t="s">
        <v>1</v>
      </c>
      <c r="G926" s="13" t="s">
        <v>1</v>
      </c>
      <c r="H926" s="2" t="s">
        <v>287</v>
      </c>
      <c r="I926" s="12">
        <f>SUM(I927:I933)</f>
        <v>15201100</v>
      </c>
      <c r="J926" s="12">
        <f t="shared" si="2491"/>
        <v>4001200</v>
      </c>
      <c r="K926" s="12">
        <f t="shared" ref="K926" si="2602">SUM(K927:K933)</f>
        <v>1501200</v>
      </c>
      <c r="L926" s="12">
        <f t="shared" si="2494"/>
        <v>2500000</v>
      </c>
      <c r="M926" s="12">
        <f t="shared" ref="M926:Q926" si="2603">SUM(M927:M933)</f>
        <v>0</v>
      </c>
      <c r="N926" s="12">
        <f t="shared" si="2603"/>
        <v>0</v>
      </c>
      <c r="O926" s="12">
        <f t="shared" si="2603"/>
        <v>2500000</v>
      </c>
      <c r="P926" s="12">
        <f t="shared" si="2603"/>
        <v>0</v>
      </c>
      <c r="Q926" s="12">
        <f t="shared" si="2603"/>
        <v>0</v>
      </c>
      <c r="R926" s="12">
        <f t="shared" ref="R926:AG926" si="2604">SUM(R927:R933)</f>
        <v>0</v>
      </c>
      <c r="S926" s="12">
        <f t="shared" si="2604"/>
        <v>0</v>
      </c>
      <c r="T926" s="12">
        <f t="shared" si="2604"/>
        <v>0</v>
      </c>
      <c r="U926" s="12">
        <f t="shared" si="2604"/>
        <v>0</v>
      </c>
      <c r="V926" s="12">
        <f t="shared" si="2604"/>
        <v>0</v>
      </c>
      <c r="W926" s="12">
        <f t="shared" si="2604"/>
        <v>0</v>
      </c>
      <c r="X926" s="12">
        <f t="shared" si="2604"/>
        <v>0</v>
      </c>
      <c r="Y926" s="12">
        <f t="shared" si="2604"/>
        <v>0</v>
      </c>
      <c r="Z926" s="12">
        <f t="shared" si="2604"/>
        <v>0</v>
      </c>
      <c r="AA926" s="12">
        <f t="shared" si="2604"/>
        <v>0</v>
      </c>
      <c r="AB926" s="12">
        <f t="shared" si="2604"/>
        <v>0</v>
      </c>
      <c r="AC926" s="12">
        <f t="shared" si="2604"/>
        <v>0</v>
      </c>
      <c r="AD926" s="12">
        <f t="shared" si="2604"/>
        <v>0</v>
      </c>
      <c r="AE926" s="12">
        <f t="shared" si="2604"/>
        <v>0</v>
      </c>
      <c r="AF926" s="12">
        <f t="shared" si="2604"/>
        <v>0</v>
      </c>
      <c r="AG926" s="12">
        <f t="shared" si="2604"/>
        <v>0</v>
      </c>
      <c r="AH926" s="12">
        <v>0</v>
      </c>
      <c r="AI926" s="12">
        <v>0</v>
      </c>
      <c r="AJ926" s="12">
        <f t="shared" ref="AJ926:AY926" si="2605">SUM(AJ927:AJ933)</f>
        <v>0</v>
      </c>
      <c r="AK926" s="12">
        <f t="shared" si="2605"/>
        <v>0</v>
      </c>
      <c r="AL926" s="12">
        <f t="shared" si="2605"/>
        <v>0</v>
      </c>
      <c r="AM926" s="12">
        <f t="shared" si="2605"/>
        <v>0</v>
      </c>
      <c r="AN926" s="12">
        <f t="shared" si="2605"/>
        <v>0</v>
      </c>
      <c r="AO926" s="12">
        <f t="shared" si="2605"/>
        <v>0</v>
      </c>
      <c r="AP926" s="12">
        <f t="shared" si="2605"/>
        <v>0</v>
      </c>
      <c r="AQ926" s="12">
        <f t="shared" si="2605"/>
        <v>0</v>
      </c>
      <c r="AR926" s="12">
        <f t="shared" si="2605"/>
        <v>0</v>
      </c>
      <c r="AS926" s="12">
        <f t="shared" si="2605"/>
        <v>0</v>
      </c>
      <c r="AT926" s="12">
        <f t="shared" si="2605"/>
        <v>0</v>
      </c>
      <c r="AU926" s="12">
        <f t="shared" si="2605"/>
        <v>0</v>
      </c>
      <c r="AV926" s="12">
        <f t="shared" si="2605"/>
        <v>0</v>
      </c>
      <c r="AW926" s="12">
        <f t="shared" si="2605"/>
        <v>0</v>
      </c>
      <c r="AX926" s="12">
        <f t="shared" si="2605"/>
        <v>0</v>
      </c>
      <c r="AY926" s="12">
        <f t="shared" si="2605"/>
        <v>0</v>
      </c>
      <c r="AZ926" s="12">
        <v>0</v>
      </c>
      <c r="BA926" s="12">
        <v>0</v>
      </c>
      <c r="BB926" s="12">
        <f t="shared" ref="BB926:BQ926" si="2606">SUM(BB927:BB933)</f>
        <v>1550000</v>
      </c>
      <c r="BC926" s="12">
        <f t="shared" si="2606"/>
        <v>1579117</v>
      </c>
      <c r="BD926" s="12">
        <f t="shared" si="2606"/>
        <v>0</v>
      </c>
      <c r="BE926" s="12">
        <f t="shared" si="2606"/>
        <v>0</v>
      </c>
      <c r="BF926" s="12">
        <f t="shared" si="2606"/>
        <v>0</v>
      </c>
      <c r="BG926" s="12">
        <f t="shared" si="2606"/>
        <v>0</v>
      </c>
      <c r="BH926" s="12">
        <f t="shared" si="2606"/>
        <v>3129117</v>
      </c>
      <c r="BI926" s="12">
        <f t="shared" si="2606"/>
        <v>0</v>
      </c>
      <c r="BJ926" s="12">
        <f t="shared" si="2606"/>
        <v>0</v>
      </c>
      <c r="BK926" s="12">
        <f t="shared" si="2606"/>
        <v>1579117</v>
      </c>
      <c r="BL926" s="12">
        <f t="shared" si="2606"/>
        <v>0</v>
      </c>
      <c r="BM926" s="12">
        <f t="shared" si="2606"/>
        <v>0</v>
      </c>
      <c r="BN926" s="12">
        <f t="shared" si="2606"/>
        <v>0</v>
      </c>
      <c r="BO926" s="12">
        <f t="shared" si="2606"/>
        <v>0</v>
      </c>
      <c r="BP926" s="12">
        <f t="shared" si="2606"/>
        <v>0</v>
      </c>
      <c r="BQ926" s="12">
        <f t="shared" si="2606"/>
        <v>0</v>
      </c>
      <c r="BR926" s="12">
        <v>1579117</v>
      </c>
      <c r="BS926" s="12">
        <v>1550000</v>
      </c>
      <c r="BT926" s="12">
        <f t="shared" ref="BT926:BZ926" si="2607">SUM(BT927:BT933)</f>
        <v>4001200</v>
      </c>
      <c r="BU926" s="12">
        <f t="shared" si="2607"/>
        <v>1515200</v>
      </c>
      <c r="BV926" s="12">
        <f t="shared" si="2607"/>
        <v>1515000</v>
      </c>
      <c r="BW926" s="12">
        <f t="shared" si="2607"/>
        <v>0</v>
      </c>
      <c r="BX926" s="12">
        <f t="shared" si="2607"/>
        <v>0</v>
      </c>
      <c r="BY926" s="12">
        <f t="shared" si="2607"/>
        <v>0</v>
      </c>
      <c r="BZ926" s="12">
        <f t="shared" si="2607"/>
        <v>0</v>
      </c>
      <c r="CA926" s="12">
        <f t="shared" si="2492"/>
        <v>1515000</v>
      </c>
      <c r="CB926" s="124">
        <f t="shared" si="2503"/>
        <v>99.98680042238648</v>
      </c>
    </row>
    <row r="927" spans="1:80" x14ac:dyDescent="0.25">
      <c r="A927" s="4" t="s">
        <v>466</v>
      </c>
      <c r="B927" s="4" t="s">
        <v>3</v>
      </c>
      <c r="C927" s="4" t="s">
        <v>28</v>
      </c>
      <c r="D927" s="79" t="s">
        <v>468</v>
      </c>
      <c r="E927" s="89">
        <v>6153</v>
      </c>
      <c r="F927" s="79" t="s">
        <v>501</v>
      </c>
      <c r="G927" s="74" t="s">
        <v>1895</v>
      </c>
      <c r="H927" s="13" t="s">
        <v>502</v>
      </c>
      <c r="I927" s="14">
        <v>0</v>
      </c>
      <c r="J927" s="14">
        <f t="shared" si="2491"/>
        <v>0</v>
      </c>
      <c r="K927" s="14">
        <v>0</v>
      </c>
      <c r="L927" s="14">
        <f t="shared" si="2494"/>
        <v>0</v>
      </c>
      <c r="M927" s="14">
        <v>0</v>
      </c>
      <c r="N927" s="14">
        <v>0</v>
      </c>
      <c r="O927" s="14">
        <v>0</v>
      </c>
      <c r="P927" s="14">
        <v>0</v>
      </c>
      <c r="Q927" s="14">
        <v>0</v>
      </c>
      <c r="R927" s="14">
        <v>0</v>
      </c>
      <c r="S927" s="14"/>
      <c r="T927" s="14"/>
      <c r="U927" s="14"/>
      <c r="V927" s="14"/>
      <c r="W927" s="14"/>
      <c r="X927" s="14">
        <f t="shared" si="2572"/>
        <v>0</v>
      </c>
      <c r="Y927" s="14"/>
      <c r="Z927" s="14"/>
      <c r="AA927" s="14"/>
      <c r="AB927" s="14"/>
      <c r="AC927" s="14"/>
      <c r="AD927" s="14"/>
      <c r="AE927" s="14"/>
      <c r="AF927" s="14"/>
      <c r="AG927" s="14"/>
      <c r="AH927" s="14">
        <v>0</v>
      </c>
      <c r="AI927" s="14">
        <v>0</v>
      </c>
      <c r="AJ927" s="14">
        <v>0</v>
      </c>
      <c r="AK927" s="14"/>
      <c r="AL927" s="14"/>
      <c r="AM927" s="14"/>
      <c r="AN927" s="14"/>
      <c r="AO927" s="14"/>
      <c r="AP927" s="14">
        <f t="shared" si="2573"/>
        <v>0</v>
      </c>
      <c r="AQ927" s="14"/>
      <c r="AR927" s="14"/>
      <c r="AS927" s="14"/>
      <c r="AT927" s="14"/>
      <c r="AU927" s="14"/>
      <c r="AV927" s="14"/>
      <c r="AW927" s="14"/>
      <c r="AX927" s="14"/>
      <c r="AY927" s="14"/>
      <c r="AZ927" s="14">
        <v>0</v>
      </c>
      <c r="BA927" s="14">
        <v>0</v>
      </c>
      <c r="BB927" s="14">
        <v>0</v>
      </c>
      <c r="BC927" s="14"/>
      <c r="BD927" s="14"/>
      <c r="BE927" s="14"/>
      <c r="BF927" s="14"/>
      <c r="BG927" s="14"/>
      <c r="BH927" s="14">
        <f t="shared" si="2574"/>
        <v>0</v>
      </c>
      <c r="BI927" s="14"/>
      <c r="BJ927" s="14"/>
      <c r="BK927" s="14"/>
      <c r="BL927" s="14"/>
      <c r="BM927" s="14"/>
      <c r="BN927" s="14"/>
      <c r="BO927" s="14"/>
      <c r="BP927" s="14"/>
      <c r="BQ927" s="14"/>
      <c r="BR927" s="14">
        <v>0</v>
      </c>
      <c r="BS927" s="14">
        <v>0</v>
      </c>
      <c r="BT927" s="14">
        <v>0</v>
      </c>
      <c r="BU927" s="14">
        <v>0</v>
      </c>
      <c r="BV927" s="14">
        <v>0</v>
      </c>
      <c r="BW927" s="14">
        <f t="shared" si="2551"/>
        <v>0</v>
      </c>
      <c r="BX927" s="14"/>
      <c r="BY927" s="14"/>
      <c r="BZ927" s="14"/>
      <c r="CA927" s="14">
        <f t="shared" si="2492"/>
        <v>0</v>
      </c>
      <c r="CB927" s="122" t="str">
        <f t="shared" si="2503"/>
        <v>-</v>
      </c>
    </row>
    <row r="928" spans="1:80" x14ac:dyDescent="0.25">
      <c r="A928" s="4" t="s">
        <v>466</v>
      </c>
      <c r="B928" s="4" t="s">
        <v>3</v>
      </c>
      <c r="C928" s="4" t="s">
        <v>28</v>
      </c>
      <c r="D928" s="79" t="s">
        <v>468</v>
      </c>
      <c r="E928" s="89">
        <v>6153</v>
      </c>
      <c r="F928" s="79" t="s">
        <v>503</v>
      </c>
      <c r="G928" s="74" t="s">
        <v>1895</v>
      </c>
      <c r="H928" s="13" t="s">
        <v>504</v>
      </c>
      <c r="I928" s="14">
        <v>6200000</v>
      </c>
      <c r="J928" s="14">
        <f t="shared" si="2491"/>
        <v>100</v>
      </c>
      <c r="K928" s="14">
        <v>100</v>
      </c>
      <c r="L928" s="14">
        <f t="shared" si="2494"/>
        <v>0</v>
      </c>
      <c r="M928" s="14">
        <v>0</v>
      </c>
      <c r="N928" s="14">
        <v>0</v>
      </c>
      <c r="O928" s="14">
        <v>0</v>
      </c>
      <c r="P928" s="14">
        <v>0</v>
      </c>
      <c r="Q928" s="14">
        <v>0</v>
      </c>
      <c r="R928" s="14">
        <v>0</v>
      </c>
      <c r="S928" s="14"/>
      <c r="T928" s="14"/>
      <c r="U928" s="14"/>
      <c r="V928" s="14"/>
      <c r="W928" s="14"/>
      <c r="X928" s="14">
        <f t="shared" si="2572"/>
        <v>0</v>
      </c>
      <c r="Y928" s="14"/>
      <c r="Z928" s="14"/>
      <c r="AA928" s="14"/>
      <c r="AB928" s="14"/>
      <c r="AC928" s="14"/>
      <c r="AD928" s="14"/>
      <c r="AE928" s="14"/>
      <c r="AF928" s="14"/>
      <c r="AG928" s="14"/>
      <c r="AH928" s="14">
        <v>0</v>
      </c>
      <c r="AI928" s="14">
        <v>0</v>
      </c>
      <c r="AJ928" s="14">
        <v>0</v>
      </c>
      <c r="AK928" s="14"/>
      <c r="AL928" s="14"/>
      <c r="AM928" s="14"/>
      <c r="AN928" s="14"/>
      <c r="AO928" s="14"/>
      <c r="AP928" s="14">
        <f t="shared" si="2573"/>
        <v>0</v>
      </c>
      <c r="AQ928" s="14"/>
      <c r="AR928" s="14"/>
      <c r="AS928" s="14"/>
      <c r="AT928" s="14"/>
      <c r="AU928" s="14"/>
      <c r="AV928" s="14"/>
      <c r="AW928" s="14"/>
      <c r="AX928" s="14"/>
      <c r="AY928" s="14"/>
      <c r="AZ928" s="14">
        <v>0</v>
      </c>
      <c r="BA928" s="14">
        <v>0</v>
      </c>
      <c r="BB928" s="14">
        <v>0</v>
      </c>
      <c r="BC928" s="14"/>
      <c r="BD928" s="14"/>
      <c r="BE928" s="14"/>
      <c r="BF928" s="14"/>
      <c r="BG928" s="14"/>
      <c r="BH928" s="14">
        <f t="shared" si="2574"/>
        <v>0</v>
      </c>
      <c r="BI928" s="14"/>
      <c r="BJ928" s="14"/>
      <c r="BK928" s="14"/>
      <c r="BL928" s="14"/>
      <c r="BM928" s="14"/>
      <c r="BN928" s="14"/>
      <c r="BO928" s="14"/>
      <c r="BP928" s="14"/>
      <c r="BQ928" s="14"/>
      <c r="BR928" s="14">
        <v>0</v>
      </c>
      <c r="BS928" s="14">
        <v>0</v>
      </c>
      <c r="BT928" s="14">
        <v>100</v>
      </c>
      <c r="BU928" s="14">
        <v>100</v>
      </c>
      <c r="BV928" s="14">
        <v>0</v>
      </c>
      <c r="BW928" s="14">
        <f t="shared" si="2551"/>
        <v>0</v>
      </c>
      <c r="BX928" s="14"/>
      <c r="BY928" s="14"/>
      <c r="BZ928" s="14"/>
      <c r="CA928" s="14">
        <f t="shared" si="2492"/>
        <v>0</v>
      </c>
      <c r="CB928" s="122">
        <f t="shared" si="2503"/>
        <v>0</v>
      </c>
    </row>
    <row r="929" spans="1:80" ht="22.5" x14ac:dyDescent="0.25">
      <c r="A929" s="4" t="s">
        <v>466</v>
      </c>
      <c r="B929" s="4" t="s">
        <v>3</v>
      </c>
      <c r="C929" s="4" t="s">
        <v>28</v>
      </c>
      <c r="D929" s="79" t="s">
        <v>468</v>
      </c>
      <c r="E929" s="89">
        <v>6153</v>
      </c>
      <c r="F929" s="79" t="s">
        <v>505</v>
      </c>
      <c r="G929" s="74" t="s">
        <v>1895</v>
      </c>
      <c r="H929" s="13" t="s">
        <v>506</v>
      </c>
      <c r="I929" s="14">
        <v>0</v>
      </c>
      <c r="J929" s="14">
        <f t="shared" si="2491"/>
        <v>0</v>
      </c>
      <c r="K929" s="14">
        <v>0</v>
      </c>
      <c r="L929" s="14">
        <f t="shared" si="2494"/>
        <v>0</v>
      </c>
      <c r="M929" s="14">
        <v>0</v>
      </c>
      <c r="N929" s="14">
        <v>0</v>
      </c>
      <c r="O929" s="14">
        <v>0</v>
      </c>
      <c r="P929" s="14">
        <v>0</v>
      </c>
      <c r="Q929" s="14">
        <v>0</v>
      </c>
      <c r="R929" s="14">
        <v>0</v>
      </c>
      <c r="S929" s="14"/>
      <c r="T929" s="14"/>
      <c r="U929" s="14"/>
      <c r="V929" s="14"/>
      <c r="W929" s="14"/>
      <c r="X929" s="14">
        <f t="shared" si="2572"/>
        <v>0</v>
      </c>
      <c r="Y929" s="14"/>
      <c r="Z929" s="14"/>
      <c r="AA929" s="14"/>
      <c r="AB929" s="14"/>
      <c r="AC929" s="14"/>
      <c r="AD929" s="14"/>
      <c r="AE929" s="14"/>
      <c r="AF929" s="14"/>
      <c r="AG929" s="14"/>
      <c r="AH929" s="14">
        <v>0</v>
      </c>
      <c r="AI929" s="14">
        <v>0</v>
      </c>
      <c r="AJ929" s="14">
        <v>0</v>
      </c>
      <c r="AK929" s="14"/>
      <c r="AL929" s="14"/>
      <c r="AM929" s="14"/>
      <c r="AN929" s="14"/>
      <c r="AO929" s="14"/>
      <c r="AP929" s="14">
        <f t="shared" si="2573"/>
        <v>0</v>
      </c>
      <c r="AQ929" s="14"/>
      <c r="AR929" s="14"/>
      <c r="AS929" s="14"/>
      <c r="AT929" s="14"/>
      <c r="AU929" s="14"/>
      <c r="AV929" s="14"/>
      <c r="AW929" s="14"/>
      <c r="AX929" s="14"/>
      <c r="AY929" s="14"/>
      <c r="AZ929" s="14">
        <v>0</v>
      </c>
      <c r="BA929" s="14">
        <v>0</v>
      </c>
      <c r="BB929" s="14">
        <v>0</v>
      </c>
      <c r="BC929" s="14"/>
      <c r="BD929" s="14"/>
      <c r="BE929" s="14"/>
      <c r="BF929" s="14"/>
      <c r="BG929" s="14"/>
      <c r="BH929" s="14">
        <f t="shared" si="2574"/>
        <v>0</v>
      </c>
      <c r="BI929" s="14"/>
      <c r="BJ929" s="14"/>
      <c r="BK929" s="14"/>
      <c r="BL929" s="14"/>
      <c r="BM929" s="14"/>
      <c r="BN929" s="14"/>
      <c r="BO929" s="14"/>
      <c r="BP929" s="14"/>
      <c r="BQ929" s="14"/>
      <c r="BR929" s="14">
        <v>0</v>
      </c>
      <c r="BS929" s="14">
        <v>0</v>
      </c>
      <c r="BT929" s="14">
        <v>0</v>
      </c>
      <c r="BU929" s="14">
        <v>0</v>
      </c>
      <c r="BV929" s="14">
        <v>0</v>
      </c>
      <c r="BW929" s="14">
        <f t="shared" si="2551"/>
        <v>0</v>
      </c>
      <c r="BX929" s="14"/>
      <c r="BY929" s="14"/>
      <c r="BZ929" s="14"/>
      <c r="CA929" s="14">
        <f t="shared" si="2492"/>
        <v>0</v>
      </c>
      <c r="CB929" s="122" t="str">
        <f t="shared" si="2503"/>
        <v>-</v>
      </c>
    </row>
    <row r="930" spans="1:80" x14ac:dyDescent="0.25">
      <c r="A930" s="4" t="s">
        <v>466</v>
      </c>
      <c r="B930" s="4" t="s">
        <v>3</v>
      </c>
      <c r="C930" s="4" t="s">
        <v>28</v>
      </c>
      <c r="D930" s="79" t="s">
        <v>468</v>
      </c>
      <c r="E930" s="89">
        <v>6153</v>
      </c>
      <c r="F930" s="79" t="s">
        <v>507</v>
      </c>
      <c r="G930" s="74" t="s">
        <v>1895</v>
      </c>
      <c r="H930" s="13" t="s">
        <v>508</v>
      </c>
      <c r="I930" s="14">
        <v>0</v>
      </c>
      <c r="J930" s="14">
        <f t="shared" si="2491"/>
        <v>0</v>
      </c>
      <c r="K930" s="14">
        <v>0</v>
      </c>
      <c r="L930" s="14">
        <f t="shared" si="2494"/>
        <v>0</v>
      </c>
      <c r="M930" s="14">
        <v>0</v>
      </c>
      <c r="N930" s="14">
        <v>0</v>
      </c>
      <c r="O930" s="14">
        <v>0</v>
      </c>
      <c r="P930" s="14">
        <v>0</v>
      </c>
      <c r="Q930" s="14">
        <v>0</v>
      </c>
      <c r="R930" s="14">
        <v>0</v>
      </c>
      <c r="S930" s="14"/>
      <c r="T930" s="14"/>
      <c r="U930" s="14"/>
      <c r="V930" s="14"/>
      <c r="W930" s="14"/>
      <c r="X930" s="14">
        <f t="shared" si="2572"/>
        <v>0</v>
      </c>
      <c r="Y930" s="14"/>
      <c r="Z930" s="14"/>
      <c r="AA930" s="14"/>
      <c r="AB930" s="14"/>
      <c r="AC930" s="14"/>
      <c r="AD930" s="14"/>
      <c r="AE930" s="14"/>
      <c r="AF930" s="14"/>
      <c r="AG930" s="14"/>
      <c r="AH930" s="14">
        <v>0</v>
      </c>
      <c r="AI930" s="14">
        <v>0</v>
      </c>
      <c r="AJ930" s="14">
        <v>0</v>
      </c>
      <c r="AK930" s="14"/>
      <c r="AL930" s="14"/>
      <c r="AM930" s="14"/>
      <c r="AN930" s="14"/>
      <c r="AO930" s="14"/>
      <c r="AP930" s="14">
        <f t="shared" si="2573"/>
        <v>0</v>
      </c>
      <c r="AQ930" s="14"/>
      <c r="AR930" s="14"/>
      <c r="AS930" s="14"/>
      <c r="AT930" s="14"/>
      <c r="AU930" s="14"/>
      <c r="AV930" s="14"/>
      <c r="AW930" s="14"/>
      <c r="AX930" s="14"/>
      <c r="AY930" s="14"/>
      <c r="AZ930" s="14">
        <v>0</v>
      </c>
      <c r="BA930" s="14">
        <v>0</v>
      </c>
      <c r="BB930" s="14">
        <v>0</v>
      </c>
      <c r="BC930" s="14"/>
      <c r="BD930" s="14"/>
      <c r="BE930" s="14"/>
      <c r="BF930" s="14"/>
      <c r="BG930" s="14"/>
      <c r="BH930" s="14">
        <f t="shared" si="2574"/>
        <v>0</v>
      </c>
      <c r="BI930" s="14"/>
      <c r="BJ930" s="14"/>
      <c r="BK930" s="14"/>
      <c r="BL930" s="14"/>
      <c r="BM930" s="14"/>
      <c r="BN930" s="14"/>
      <c r="BO930" s="14"/>
      <c r="BP930" s="14"/>
      <c r="BQ930" s="14"/>
      <c r="BR930" s="14">
        <v>0</v>
      </c>
      <c r="BS930" s="14">
        <v>0</v>
      </c>
      <c r="BT930" s="14">
        <v>0</v>
      </c>
      <c r="BU930" s="14">
        <v>0</v>
      </c>
      <c r="BV930" s="14">
        <v>0</v>
      </c>
      <c r="BW930" s="14">
        <f t="shared" si="2551"/>
        <v>0</v>
      </c>
      <c r="BX930" s="14"/>
      <c r="BY930" s="14"/>
      <c r="BZ930" s="14"/>
      <c r="CA930" s="14">
        <f t="shared" si="2492"/>
        <v>0</v>
      </c>
      <c r="CB930" s="122" t="str">
        <f t="shared" si="2503"/>
        <v>-</v>
      </c>
    </row>
    <row r="931" spans="1:80" x14ac:dyDescent="0.25">
      <c r="A931" s="4" t="s">
        <v>466</v>
      </c>
      <c r="B931" s="4" t="s">
        <v>3</v>
      </c>
      <c r="C931" s="4" t="s">
        <v>28</v>
      </c>
      <c r="D931" s="79" t="s">
        <v>468</v>
      </c>
      <c r="E931" s="89">
        <v>6153</v>
      </c>
      <c r="F931" s="79" t="s">
        <v>509</v>
      </c>
      <c r="G931" s="74" t="s">
        <v>1895</v>
      </c>
      <c r="H931" s="13" t="s">
        <v>510</v>
      </c>
      <c r="I931" s="14">
        <v>5000100</v>
      </c>
      <c r="J931" s="14">
        <f t="shared" si="2491"/>
        <v>100</v>
      </c>
      <c r="K931" s="14">
        <v>100</v>
      </c>
      <c r="L931" s="14">
        <f t="shared" si="2494"/>
        <v>0</v>
      </c>
      <c r="M931" s="14">
        <v>0</v>
      </c>
      <c r="N931" s="14">
        <v>0</v>
      </c>
      <c r="O931" s="14">
        <v>0</v>
      </c>
      <c r="P931" s="14">
        <v>0</v>
      </c>
      <c r="Q931" s="61">
        <v>0</v>
      </c>
      <c r="R931" s="70">
        <v>0</v>
      </c>
      <c r="S931" s="70"/>
      <c r="T931" s="70"/>
      <c r="U931" s="70"/>
      <c r="V931" s="70"/>
      <c r="W931" s="70"/>
      <c r="X931" s="70">
        <f t="shared" si="2572"/>
        <v>0</v>
      </c>
      <c r="Y931" s="70"/>
      <c r="Z931" s="70"/>
      <c r="AA931" s="70"/>
      <c r="AB931" s="70"/>
      <c r="AC931" s="70"/>
      <c r="AD931" s="70"/>
      <c r="AE931" s="70"/>
      <c r="AF931" s="70"/>
      <c r="AG931" s="70"/>
      <c r="AH931" s="70">
        <v>0</v>
      </c>
      <c r="AI931" s="70">
        <v>0</v>
      </c>
      <c r="AJ931" s="70">
        <v>0</v>
      </c>
      <c r="AK931" s="70"/>
      <c r="AL931" s="70"/>
      <c r="AM931" s="70"/>
      <c r="AN931" s="70"/>
      <c r="AO931" s="70"/>
      <c r="AP931" s="70">
        <f t="shared" si="2573"/>
        <v>0</v>
      </c>
      <c r="AQ931" s="70"/>
      <c r="AR931" s="70"/>
      <c r="AS931" s="70"/>
      <c r="AT931" s="70"/>
      <c r="AU931" s="70"/>
      <c r="AV931" s="70"/>
      <c r="AW931" s="70"/>
      <c r="AX931" s="70"/>
      <c r="AY931" s="70"/>
      <c r="AZ931" s="70">
        <v>0</v>
      </c>
      <c r="BA931" s="70">
        <v>0</v>
      </c>
      <c r="BB931" s="70">
        <v>0</v>
      </c>
      <c r="BC931" s="70"/>
      <c r="BD931" s="70"/>
      <c r="BE931" s="70"/>
      <c r="BF931" s="70"/>
      <c r="BG931" s="70"/>
      <c r="BH931" s="70">
        <f t="shared" si="2574"/>
        <v>0</v>
      </c>
      <c r="BI931" s="70"/>
      <c r="BJ931" s="70"/>
      <c r="BK931" s="70"/>
      <c r="BL931" s="70"/>
      <c r="BM931" s="70"/>
      <c r="BN931" s="70"/>
      <c r="BO931" s="70"/>
      <c r="BP931" s="70"/>
      <c r="BQ931" s="70"/>
      <c r="BR931" s="70">
        <v>0</v>
      </c>
      <c r="BS931" s="70">
        <v>0</v>
      </c>
      <c r="BT931" s="14">
        <v>100</v>
      </c>
      <c r="BU931" s="14">
        <v>100</v>
      </c>
      <c r="BV931" s="14">
        <v>0</v>
      </c>
      <c r="BW931" s="14">
        <f t="shared" si="2551"/>
        <v>0</v>
      </c>
      <c r="BX931" s="14"/>
      <c r="BY931" s="14"/>
      <c r="BZ931" s="14"/>
      <c r="CA931" s="14">
        <f t="shared" si="2492"/>
        <v>0</v>
      </c>
      <c r="CB931" s="122">
        <f t="shared" si="2503"/>
        <v>0</v>
      </c>
    </row>
    <row r="932" spans="1:80" x14ac:dyDescent="0.25">
      <c r="A932" s="4" t="s">
        <v>466</v>
      </c>
      <c r="B932" s="4" t="s">
        <v>3</v>
      </c>
      <c r="C932" s="4" t="s">
        <v>28</v>
      </c>
      <c r="D932" s="79" t="s">
        <v>468</v>
      </c>
      <c r="E932" s="89">
        <v>6153</v>
      </c>
      <c r="F932" s="79" t="s">
        <v>511</v>
      </c>
      <c r="G932" s="74" t="s">
        <v>1895</v>
      </c>
      <c r="H932" s="13" t="s">
        <v>512</v>
      </c>
      <c r="I932" s="14">
        <v>0</v>
      </c>
      <c r="J932" s="14">
        <f t="shared" si="2491"/>
        <v>0</v>
      </c>
      <c r="K932" s="14">
        <v>0</v>
      </c>
      <c r="L932" s="14">
        <f t="shared" si="2494"/>
        <v>0</v>
      </c>
      <c r="M932" s="14">
        <v>0</v>
      </c>
      <c r="N932" s="14">
        <v>0</v>
      </c>
      <c r="O932" s="14">
        <v>0</v>
      </c>
      <c r="P932" s="14">
        <v>0</v>
      </c>
      <c r="Q932" s="14">
        <v>0</v>
      </c>
      <c r="R932" s="14">
        <v>0</v>
      </c>
      <c r="S932" s="14"/>
      <c r="T932" s="14"/>
      <c r="U932" s="14"/>
      <c r="V932" s="14"/>
      <c r="W932" s="14"/>
      <c r="X932" s="14">
        <f t="shared" si="2572"/>
        <v>0</v>
      </c>
      <c r="Y932" s="14"/>
      <c r="Z932" s="14"/>
      <c r="AA932" s="14"/>
      <c r="AB932" s="14"/>
      <c r="AC932" s="14"/>
      <c r="AD932" s="14"/>
      <c r="AE932" s="14"/>
      <c r="AF932" s="14"/>
      <c r="AG932" s="14"/>
      <c r="AH932" s="14">
        <v>0</v>
      </c>
      <c r="AI932" s="14">
        <v>0</v>
      </c>
      <c r="AJ932" s="14">
        <v>0</v>
      </c>
      <c r="AK932" s="14"/>
      <c r="AL932" s="14"/>
      <c r="AM932" s="14"/>
      <c r="AN932" s="14"/>
      <c r="AO932" s="14"/>
      <c r="AP932" s="14">
        <f t="shared" si="2573"/>
        <v>0</v>
      </c>
      <c r="AQ932" s="14"/>
      <c r="AR932" s="14"/>
      <c r="AS932" s="14"/>
      <c r="AT932" s="14"/>
      <c r="AU932" s="14"/>
      <c r="AV932" s="14"/>
      <c r="AW932" s="14"/>
      <c r="AX932" s="14"/>
      <c r="AY932" s="14"/>
      <c r="AZ932" s="14">
        <v>0</v>
      </c>
      <c r="BA932" s="14">
        <v>0</v>
      </c>
      <c r="BB932" s="14">
        <v>0</v>
      </c>
      <c r="BC932" s="14"/>
      <c r="BD932" s="14"/>
      <c r="BE932" s="14"/>
      <c r="BF932" s="14"/>
      <c r="BG932" s="14"/>
      <c r="BH932" s="14">
        <f t="shared" si="2574"/>
        <v>0</v>
      </c>
      <c r="BI932" s="14"/>
      <c r="BJ932" s="14"/>
      <c r="BK932" s="14"/>
      <c r="BL932" s="14"/>
      <c r="BM932" s="14"/>
      <c r="BN932" s="14"/>
      <c r="BO932" s="14"/>
      <c r="BP932" s="14"/>
      <c r="BQ932" s="14"/>
      <c r="BR932" s="14">
        <v>0</v>
      </c>
      <c r="BS932" s="14">
        <v>0</v>
      </c>
      <c r="BT932" s="14">
        <v>0</v>
      </c>
      <c r="BU932" s="14">
        <v>0</v>
      </c>
      <c r="BV932" s="14">
        <v>0</v>
      </c>
      <c r="BW932" s="14">
        <f t="shared" si="2551"/>
        <v>0</v>
      </c>
      <c r="BX932" s="14"/>
      <c r="BY932" s="14"/>
      <c r="BZ932" s="14"/>
      <c r="CA932" s="14">
        <f t="shared" si="2492"/>
        <v>0</v>
      </c>
      <c r="CB932" s="122" t="str">
        <f t="shared" si="2503"/>
        <v>-</v>
      </c>
    </row>
    <row r="933" spans="1:80" s="62" customFormat="1" x14ac:dyDescent="0.25">
      <c r="A933" s="68" t="s">
        <v>466</v>
      </c>
      <c r="B933" s="68" t="s">
        <v>3</v>
      </c>
      <c r="C933" s="68" t="s">
        <v>28</v>
      </c>
      <c r="D933" s="83" t="s">
        <v>468</v>
      </c>
      <c r="E933" s="91">
        <v>6153</v>
      </c>
      <c r="F933" s="83" t="s">
        <v>513</v>
      </c>
      <c r="G933" s="74" t="s">
        <v>1895</v>
      </c>
      <c r="H933" s="69" t="s">
        <v>514</v>
      </c>
      <c r="I933" s="61">
        <v>4001000</v>
      </c>
      <c r="J933" s="70">
        <f t="shared" si="2491"/>
        <v>4001000</v>
      </c>
      <c r="K933" s="61">
        <v>1501000</v>
      </c>
      <c r="L933" s="61">
        <f t="shared" si="2494"/>
        <v>2500000</v>
      </c>
      <c r="M933" s="61">
        <v>0</v>
      </c>
      <c r="N933" s="61">
        <v>0</v>
      </c>
      <c r="O933" s="61">
        <v>2500000</v>
      </c>
      <c r="P933" s="61">
        <v>0</v>
      </c>
      <c r="Q933" s="61">
        <v>0</v>
      </c>
      <c r="R933" s="70">
        <v>0</v>
      </c>
      <c r="S933" s="70"/>
      <c r="T933" s="70"/>
      <c r="U933" s="70"/>
      <c r="V933" s="70"/>
      <c r="W933" s="70"/>
      <c r="X933" s="70">
        <f t="shared" si="2572"/>
        <v>0</v>
      </c>
      <c r="Y933" s="70"/>
      <c r="Z933" s="70"/>
      <c r="AA933" s="70"/>
      <c r="AB933" s="70"/>
      <c r="AC933" s="70"/>
      <c r="AD933" s="70"/>
      <c r="AE933" s="70"/>
      <c r="AF933" s="70"/>
      <c r="AG933" s="70"/>
      <c r="AH933" s="70">
        <v>0</v>
      </c>
      <c r="AI933" s="70">
        <v>0</v>
      </c>
      <c r="AJ933" s="70">
        <v>0</v>
      </c>
      <c r="AK933" s="70"/>
      <c r="AL933" s="70"/>
      <c r="AM933" s="70"/>
      <c r="AN933" s="70"/>
      <c r="AO933" s="70"/>
      <c r="AP933" s="70">
        <f t="shared" si="2573"/>
        <v>0</v>
      </c>
      <c r="AQ933" s="70"/>
      <c r="AR933" s="70"/>
      <c r="AS933" s="70"/>
      <c r="AT933" s="70"/>
      <c r="AU933" s="70"/>
      <c r="AV933" s="70"/>
      <c r="AW933" s="70"/>
      <c r="AX933" s="70"/>
      <c r="AY933" s="70"/>
      <c r="AZ933" s="70">
        <v>0</v>
      </c>
      <c r="BA933" s="70">
        <v>0</v>
      </c>
      <c r="BB933" s="70">
        <v>1550000</v>
      </c>
      <c r="BC933" s="70">
        <v>1579117</v>
      </c>
      <c r="BD933" s="70"/>
      <c r="BE933" s="70"/>
      <c r="BF933" s="70"/>
      <c r="BG933" s="70"/>
      <c r="BH933" s="70">
        <f t="shared" si="2574"/>
        <v>3129117</v>
      </c>
      <c r="BI933" s="70"/>
      <c r="BJ933" s="70"/>
      <c r="BK933" s="70">
        <v>1579117</v>
      </c>
      <c r="BL933" s="70"/>
      <c r="BM933" s="70"/>
      <c r="BN933" s="70"/>
      <c r="BO933" s="70"/>
      <c r="BP933" s="70"/>
      <c r="BQ933" s="70"/>
      <c r="BR933" s="70">
        <v>1579117</v>
      </c>
      <c r="BS933" s="70">
        <v>1550000</v>
      </c>
      <c r="BT933" s="14">
        <v>4001000</v>
      </c>
      <c r="BU933" s="14">
        <v>1515000</v>
      </c>
      <c r="BV933" s="14">
        <v>1515000</v>
      </c>
      <c r="BW933" s="14">
        <f t="shared" si="2551"/>
        <v>0</v>
      </c>
      <c r="BX933" s="14"/>
      <c r="BY933" s="14"/>
      <c r="BZ933" s="14"/>
      <c r="CA933" s="14">
        <f t="shared" si="2492"/>
        <v>1515000</v>
      </c>
      <c r="CB933" s="122">
        <f t="shared" si="2503"/>
        <v>100</v>
      </c>
    </row>
    <row r="934" spans="1:80" x14ac:dyDescent="0.25">
      <c r="A934" s="1" t="s">
        <v>466</v>
      </c>
      <c r="B934" s="1" t="s">
        <v>3</v>
      </c>
      <c r="C934" s="1" t="s">
        <v>28</v>
      </c>
      <c r="D934" s="82" t="s">
        <v>468</v>
      </c>
      <c r="E934" s="82" t="s">
        <v>290</v>
      </c>
      <c r="F934" s="79" t="s">
        <v>1</v>
      </c>
      <c r="G934" s="13" t="s">
        <v>1</v>
      </c>
      <c r="H934" s="2" t="s">
        <v>291</v>
      </c>
      <c r="I934" s="12">
        <f>SUM(I935:I938)</f>
        <v>0</v>
      </c>
      <c r="J934" s="12">
        <f t="shared" si="2491"/>
        <v>0</v>
      </c>
      <c r="K934" s="12">
        <v>0</v>
      </c>
      <c r="L934" s="12">
        <f t="shared" si="2494"/>
        <v>0</v>
      </c>
      <c r="M934" s="12">
        <v>0</v>
      </c>
      <c r="N934" s="12">
        <v>0</v>
      </c>
      <c r="O934" s="12">
        <v>0</v>
      </c>
      <c r="P934" s="12">
        <v>0</v>
      </c>
      <c r="Q934" s="12">
        <v>0</v>
      </c>
      <c r="R934" s="12">
        <v>0</v>
      </c>
      <c r="S934" s="12"/>
      <c r="T934" s="12"/>
      <c r="U934" s="12"/>
      <c r="V934" s="12"/>
      <c r="W934" s="12"/>
      <c r="X934" s="12">
        <f t="shared" si="2572"/>
        <v>0</v>
      </c>
      <c r="Y934" s="12"/>
      <c r="Z934" s="12"/>
      <c r="AA934" s="12"/>
      <c r="AB934" s="12"/>
      <c r="AC934" s="12"/>
      <c r="AD934" s="12"/>
      <c r="AE934" s="12"/>
      <c r="AF934" s="12"/>
      <c r="AG934" s="12"/>
      <c r="AH934" s="12">
        <v>0</v>
      </c>
      <c r="AI934" s="12">
        <v>0</v>
      </c>
      <c r="AJ934" s="12">
        <v>0</v>
      </c>
      <c r="AK934" s="12"/>
      <c r="AL934" s="12"/>
      <c r="AM934" s="12"/>
      <c r="AN934" s="12"/>
      <c r="AO934" s="12"/>
      <c r="AP934" s="12">
        <f t="shared" si="2573"/>
        <v>0</v>
      </c>
      <c r="AQ934" s="12"/>
      <c r="AR934" s="12"/>
      <c r="AS934" s="12"/>
      <c r="AT934" s="12"/>
      <c r="AU934" s="12"/>
      <c r="AV934" s="12"/>
      <c r="AW934" s="12"/>
      <c r="AX934" s="12"/>
      <c r="AY934" s="12"/>
      <c r="AZ934" s="12">
        <v>0</v>
      </c>
      <c r="BA934" s="12">
        <v>0</v>
      </c>
      <c r="BB934" s="12">
        <v>0</v>
      </c>
      <c r="BC934" s="12"/>
      <c r="BD934" s="12"/>
      <c r="BE934" s="12"/>
      <c r="BF934" s="12"/>
      <c r="BG934" s="12"/>
      <c r="BH934" s="12">
        <f t="shared" si="2574"/>
        <v>0</v>
      </c>
      <c r="BI934" s="12"/>
      <c r="BJ934" s="12"/>
      <c r="BK934" s="12"/>
      <c r="BL934" s="12"/>
      <c r="BM934" s="12"/>
      <c r="BN934" s="12"/>
      <c r="BO934" s="12"/>
      <c r="BP934" s="12"/>
      <c r="BQ934" s="12"/>
      <c r="BR934" s="12">
        <v>0</v>
      </c>
      <c r="BS934" s="12">
        <v>0</v>
      </c>
      <c r="BT934" s="12">
        <v>0</v>
      </c>
      <c r="BU934" s="12">
        <v>0</v>
      </c>
      <c r="BV934" s="12">
        <v>0</v>
      </c>
      <c r="BW934" s="12">
        <f t="shared" si="2551"/>
        <v>0</v>
      </c>
      <c r="BX934" s="12"/>
      <c r="BY934" s="12"/>
      <c r="BZ934" s="12"/>
      <c r="CA934" s="12">
        <f t="shared" si="2492"/>
        <v>0</v>
      </c>
      <c r="CB934" s="124" t="str">
        <f t="shared" si="2503"/>
        <v>-</v>
      </c>
    </row>
    <row r="935" spans="1:80" x14ac:dyDescent="0.25">
      <c r="A935" s="4" t="s">
        <v>466</v>
      </c>
      <c r="B935" s="4" t="s">
        <v>3</v>
      </c>
      <c r="C935" s="4" t="s">
        <v>28</v>
      </c>
      <c r="D935" s="79" t="s">
        <v>468</v>
      </c>
      <c r="E935" s="89">
        <v>6154</v>
      </c>
      <c r="F935" s="79" t="s">
        <v>515</v>
      </c>
      <c r="G935" s="74" t="s">
        <v>1895</v>
      </c>
      <c r="H935" s="13" t="s">
        <v>516</v>
      </c>
      <c r="I935" s="14">
        <v>0</v>
      </c>
      <c r="J935" s="14">
        <f t="shared" si="2491"/>
        <v>0</v>
      </c>
      <c r="K935" s="14">
        <v>0</v>
      </c>
      <c r="L935" s="14">
        <f t="shared" si="2494"/>
        <v>0</v>
      </c>
      <c r="M935" s="14">
        <v>0</v>
      </c>
      <c r="N935" s="14">
        <v>0</v>
      </c>
      <c r="O935" s="14">
        <v>0</v>
      </c>
      <c r="P935" s="14">
        <v>0</v>
      </c>
      <c r="Q935" s="14">
        <v>0</v>
      </c>
      <c r="R935" s="14">
        <v>0</v>
      </c>
      <c r="S935" s="14"/>
      <c r="T935" s="14"/>
      <c r="U935" s="14"/>
      <c r="V935" s="14"/>
      <c r="W935" s="14"/>
      <c r="X935" s="14">
        <f t="shared" si="2572"/>
        <v>0</v>
      </c>
      <c r="Y935" s="14"/>
      <c r="Z935" s="14"/>
      <c r="AA935" s="14"/>
      <c r="AB935" s="14"/>
      <c r="AC935" s="14"/>
      <c r="AD935" s="14"/>
      <c r="AE935" s="14"/>
      <c r="AF935" s="14"/>
      <c r="AG935" s="14"/>
      <c r="AH935" s="14">
        <v>0</v>
      </c>
      <c r="AI935" s="14">
        <v>0</v>
      </c>
      <c r="AJ935" s="14">
        <v>0</v>
      </c>
      <c r="AK935" s="14"/>
      <c r="AL935" s="14"/>
      <c r="AM935" s="14"/>
      <c r="AN935" s="14"/>
      <c r="AO935" s="14"/>
      <c r="AP935" s="14">
        <f t="shared" si="2573"/>
        <v>0</v>
      </c>
      <c r="AQ935" s="14"/>
      <c r="AR935" s="14"/>
      <c r="AS935" s="14"/>
      <c r="AT935" s="14"/>
      <c r="AU935" s="14"/>
      <c r="AV935" s="14"/>
      <c r="AW935" s="14"/>
      <c r="AX935" s="14"/>
      <c r="AY935" s="14"/>
      <c r="AZ935" s="14">
        <v>0</v>
      </c>
      <c r="BA935" s="14">
        <v>0</v>
      </c>
      <c r="BB935" s="14">
        <v>0</v>
      </c>
      <c r="BC935" s="14"/>
      <c r="BD935" s="14"/>
      <c r="BE935" s="14"/>
      <c r="BF935" s="14"/>
      <c r="BG935" s="14"/>
      <c r="BH935" s="14">
        <f t="shared" si="2574"/>
        <v>0</v>
      </c>
      <c r="BI935" s="14"/>
      <c r="BJ935" s="14"/>
      <c r="BK935" s="14"/>
      <c r="BL935" s="14"/>
      <c r="BM935" s="14"/>
      <c r="BN935" s="14"/>
      <c r="BO935" s="14"/>
      <c r="BP935" s="14"/>
      <c r="BQ935" s="14"/>
      <c r="BR935" s="14">
        <v>0</v>
      </c>
      <c r="BS935" s="14">
        <v>0</v>
      </c>
      <c r="BT935" s="14">
        <v>0</v>
      </c>
      <c r="BU935" s="14">
        <v>0</v>
      </c>
      <c r="BV935" s="14">
        <v>0</v>
      </c>
      <c r="BW935" s="14">
        <f t="shared" si="2551"/>
        <v>0</v>
      </c>
      <c r="BX935" s="14"/>
      <c r="BY935" s="14"/>
      <c r="BZ935" s="14"/>
      <c r="CA935" s="14">
        <f t="shared" si="2492"/>
        <v>0</v>
      </c>
      <c r="CB935" s="122" t="str">
        <f t="shared" si="2503"/>
        <v>-</v>
      </c>
    </row>
    <row r="936" spans="1:80" ht="22.5" x14ac:dyDescent="0.25">
      <c r="A936" s="4" t="s">
        <v>466</v>
      </c>
      <c r="B936" s="4" t="s">
        <v>3</v>
      </c>
      <c r="C936" s="4" t="s">
        <v>28</v>
      </c>
      <c r="D936" s="79" t="s">
        <v>468</v>
      </c>
      <c r="E936" s="89">
        <v>6154</v>
      </c>
      <c r="F936" s="79" t="s">
        <v>517</v>
      </c>
      <c r="G936" s="74" t="s">
        <v>1895</v>
      </c>
      <c r="H936" s="13" t="s">
        <v>518</v>
      </c>
      <c r="I936" s="14">
        <v>0</v>
      </c>
      <c r="J936" s="14">
        <f t="shared" si="2491"/>
        <v>0</v>
      </c>
      <c r="K936" s="14">
        <v>0</v>
      </c>
      <c r="L936" s="14">
        <f t="shared" si="2494"/>
        <v>0</v>
      </c>
      <c r="M936" s="14">
        <v>0</v>
      </c>
      <c r="N936" s="14">
        <v>0</v>
      </c>
      <c r="O936" s="14">
        <v>0</v>
      </c>
      <c r="P936" s="14">
        <v>0</v>
      </c>
      <c r="Q936" s="14">
        <v>0</v>
      </c>
      <c r="R936" s="14">
        <v>0</v>
      </c>
      <c r="S936" s="14"/>
      <c r="T936" s="14"/>
      <c r="U936" s="14"/>
      <c r="V936" s="14"/>
      <c r="W936" s="14"/>
      <c r="X936" s="14">
        <f t="shared" si="2572"/>
        <v>0</v>
      </c>
      <c r="Y936" s="14"/>
      <c r="Z936" s="14"/>
      <c r="AA936" s="14"/>
      <c r="AB936" s="14"/>
      <c r="AC936" s="14"/>
      <c r="AD936" s="14"/>
      <c r="AE936" s="14"/>
      <c r="AF936" s="14"/>
      <c r="AG936" s="14"/>
      <c r="AH936" s="14">
        <v>0</v>
      </c>
      <c r="AI936" s="14">
        <v>0</v>
      </c>
      <c r="AJ936" s="14">
        <v>0</v>
      </c>
      <c r="AK936" s="14"/>
      <c r="AL936" s="14"/>
      <c r="AM936" s="14"/>
      <c r="AN936" s="14"/>
      <c r="AO936" s="14"/>
      <c r="AP936" s="14">
        <f t="shared" si="2573"/>
        <v>0</v>
      </c>
      <c r="AQ936" s="14"/>
      <c r="AR936" s="14"/>
      <c r="AS936" s="14"/>
      <c r="AT936" s="14"/>
      <c r="AU936" s="14"/>
      <c r="AV936" s="14"/>
      <c r="AW936" s="14"/>
      <c r="AX936" s="14"/>
      <c r="AY936" s="14"/>
      <c r="AZ936" s="14">
        <v>0</v>
      </c>
      <c r="BA936" s="14">
        <v>0</v>
      </c>
      <c r="BB936" s="14">
        <v>0</v>
      </c>
      <c r="BC936" s="14"/>
      <c r="BD936" s="14"/>
      <c r="BE936" s="14"/>
      <c r="BF936" s="14"/>
      <c r="BG936" s="14"/>
      <c r="BH936" s="14">
        <f t="shared" si="2574"/>
        <v>0</v>
      </c>
      <c r="BI936" s="14"/>
      <c r="BJ936" s="14"/>
      <c r="BK936" s="14"/>
      <c r="BL936" s="14"/>
      <c r="BM936" s="14"/>
      <c r="BN936" s="14"/>
      <c r="BO936" s="14"/>
      <c r="BP936" s="14"/>
      <c r="BQ936" s="14"/>
      <c r="BR936" s="14">
        <v>0</v>
      </c>
      <c r="BS936" s="14">
        <v>0</v>
      </c>
      <c r="BT936" s="14">
        <v>0</v>
      </c>
      <c r="BU936" s="14">
        <v>0</v>
      </c>
      <c r="BV936" s="14">
        <v>0</v>
      </c>
      <c r="BW936" s="14">
        <f t="shared" si="2551"/>
        <v>0</v>
      </c>
      <c r="BX936" s="14"/>
      <c r="BY936" s="14"/>
      <c r="BZ936" s="14"/>
      <c r="CA936" s="14">
        <f t="shared" si="2492"/>
        <v>0</v>
      </c>
      <c r="CB936" s="122" t="str">
        <f t="shared" si="2503"/>
        <v>-</v>
      </c>
    </row>
    <row r="937" spans="1:80" x14ac:dyDescent="0.25">
      <c r="A937" s="4" t="s">
        <v>466</v>
      </c>
      <c r="B937" s="4" t="s">
        <v>3</v>
      </c>
      <c r="C937" s="4" t="s">
        <v>28</v>
      </c>
      <c r="D937" s="79" t="s">
        <v>468</v>
      </c>
      <c r="E937" s="89">
        <v>6154</v>
      </c>
      <c r="F937" s="79" t="s">
        <v>519</v>
      </c>
      <c r="G937" s="74" t="s">
        <v>1895</v>
      </c>
      <c r="H937" s="13" t="s">
        <v>520</v>
      </c>
      <c r="I937" s="14">
        <v>0</v>
      </c>
      <c r="J937" s="14">
        <f t="shared" si="2491"/>
        <v>0</v>
      </c>
      <c r="K937" s="14">
        <v>0</v>
      </c>
      <c r="L937" s="14">
        <f t="shared" si="2494"/>
        <v>0</v>
      </c>
      <c r="M937" s="14">
        <v>0</v>
      </c>
      <c r="N937" s="14">
        <v>0</v>
      </c>
      <c r="O937" s="14">
        <v>0</v>
      </c>
      <c r="P937" s="14">
        <v>0</v>
      </c>
      <c r="Q937" s="14">
        <v>0</v>
      </c>
      <c r="R937" s="14">
        <v>0</v>
      </c>
      <c r="S937" s="14"/>
      <c r="T937" s="14"/>
      <c r="U937" s="14"/>
      <c r="V937" s="14"/>
      <c r="W937" s="14"/>
      <c r="X937" s="14">
        <f t="shared" si="2572"/>
        <v>0</v>
      </c>
      <c r="Y937" s="14"/>
      <c r="Z937" s="14"/>
      <c r="AA937" s="14"/>
      <c r="AB937" s="14"/>
      <c r="AC937" s="14"/>
      <c r="AD937" s="14"/>
      <c r="AE937" s="14"/>
      <c r="AF937" s="14"/>
      <c r="AG937" s="14"/>
      <c r="AH937" s="14">
        <v>0</v>
      </c>
      <c r="AI937" s="14">
        <v>0</v>
      </c>
      <c r="AJ937" s="14">
        <v>0</v>
      </c>
      <c r="AK937" s="14"/>
      <c r="AL937" s="14"/>
      <c r="AM937" s="14"/>
      <c r="AN937" s="14"/>
      <c r="AO937" s="14"/>
      <c r="AP937" s="14">
        <f t="shared" si="2573"/>
        <v>0</v>
      </c>
      <c r="AQ937" s="14"/>
      <c r="AR937" s="14"/>
      <c r="AS937" s="14"/>
      <c r="AT937" s="14"/>
      <c r="AU937" s="14"/>
      <c r="AV937" s="14"/>
      <c r="AW937" s="14"/>
      <c r="AX937" s="14"/>
      <c r="AY937" s="14"/>
      <c r="AZ937" s="14">
        <v>0</v>
      </c>
      <c r="BA937" s="14">
        <v>0</v>
      </c>
      <c r="BB937" s="14">
        <v>0</v>
      </c>
      <c r="BC937" s="14"/>
      <c r="BD937" s="14"/>
      <c r="BE937" s="14"/>
      <c r="BF937" s="14"/>
      <c r="BG937" s="14"/>
      <c r="BH937" s="14">
        <f t="shared" si="2574"/>
        <v>0</v>
      </c>
      <c r="BI937" s="14"/>
      <c r="BJ937" s="14"/>
      <c r="BK937" s="14"/>
      <c r="BL937" s="14"/>
      <c r="BM937" s="14"/>
      <c r="BN937" s="14"/>
      <c r="BO937" s="14"/>
      <c r="BP937" s="14"/>
      <c r="BQ937" s="14"/>
      <c r="BR937" s="14">
        <v>0</v>
      </c>
      <c r="BS937" s="14">
        <v>0</v>
      </c>
      <c r="BT937" s="14">
        <v>0</v>
      </c>
      <c r="BU937" s="14">
        <v>0</v>
      </c>
      <c r="BV937" s="14">
        <v>0</v>
      </c>
      <c r="BW937" s="14">
        <f t="shared" si="2551"/>
        <v>0</v>
      </c>
      <c r="BX937" s="14"/>
      <c r="BY937" s="14"/>
      <c r="BZ937" s="14"/>
      <c r="CA937" s="14">
        <f t="shared" si="2492"/>
        <v>0</v>
      </c>
      <c r="CB937" s="122" t="str">
        <f t="shared" si="2503"/>
        <v>-</v>
      </c>
    </row>
    <row r="938" spans="1:80" x14ac:dyDescent="0.25">
      <c r="A938" s="4" t="s">
        <v>466</v>
      </c>
      <c r="B938" s="4" t="s">
        <v>3</v>
      </c>
      <c r="C938" s="4" t="s">
        <v>28</v>
      </c>
      <c r="D938" s="79" t="s">
        <v>468</v>
      </c>
      <c r="E938" s="89">
        <v>6154</v>
      </c>
      <c r="F938" s="79" t="s">
        <v>521</v>
      </c>
      <c r="G938" s="74" t="s">
        <v>1895</v>
      </c>
      <c r="H938" s="13" t="s">
        <v>522</v>
      </c>
      <c r="I938" s="14">
        <v>0</v>
      </c>
      <c r="J938" s="14">
        <f t="shared" si="2491"/>
        <v>0</v>
      </c>
      <c r="K938" s="14">
        <v>0</v>
      </c>
      <c r="L938" s="14">
        <f t="shared" si="2494"/>
        <v>0</v>
      </c>
      <c r="M938" s="14">
        <v>0</v>
      </c>
      <c r="N938" s="14">
        <v>0</v>
      </c>
      <c r="O938" s="14">
        <v>0</v>
      </c>
      <c r="P938" s="14">
        <v>0</v>
      </c>
      <c r="Q938" s="14">
        <v>0</v>
      </c>
      <c r="R938" s="14">
        <v>0</v>
      </c>
      <c r="S938" s="14"/>
      <c r="T938" s="14"/>
      <c r="U938" s="14"/>
      <c r="V938" s="14"/>
      <c r="W938" s="14"/>
      <c r="X938" s="14">
        <f t="shared" si="2572"/>
        <v>0</v>
      </c>
      <c r="Y938" s="14"/>
      <c r="Z938" s="14"/>
      <c r="AA938" s="14"/>
      <c r="AB938" s="14"/>
      <c r="AC938" s="14"/>
      <c r="AD938" s="14"/>
      <c r="AE938" s="14"/>
      <c r="AF938" s="14"/>
      <c r="AG938" s="14"/>
      <c r="AH938" s="14">
        <v>0</v>
      </c>
      <c r="AI938" s="14">
        <v>0</v>
      </c>
      <c r="AJ938" s="14">
        <v>0</v>
      </c>
      <c r="AK938" s="14"/>
      <c r="AL938" s="14"/>
      <c r="AM938" s="14"/>
      <c r="AN938" s="14"/>
      <c r="AO938" s="14"/>
      <c r="AP938" s="14">
        <f t="shared" si="2573"/>
        <v>0</v>
      </c>
      <c r="AQ938" s="14"/>
      <c r="AR938" s="14"/>
      <c r="AS938" s="14"/>
      <c r="AT938" s="14"/>
      <c r="AU938" s="14"/>
      <c r="AV938" s="14"/>
      <c r="AW938" s="14"/>
      <c r="AX938" s="14"/>
      <c r="AY938" s="14"/>
      <c r="AZ938" s="14">
        <v>0</v>
      </c>
      <c r="BA938" s="14">
        <v>0</v>
      </c>
      <c r="BB938" s="14">
        <v>0</v>
      </c>
      <c r="BC938" s="14"/>
      <c r="BD938" s="14"/>
      <c r="BE938" s="14"/>
      <c r="BF938" s="14"/>
      <c r="BG938" s="14"/>
      <c r="BH938" s="14">
        <f t="shared" si="2574"/>
        <v>0</v>
      </c>
      <c r="BI938" s="14"/>
      <c r="BJ938" s="14"/>
      <c r="BK938" s="14"/>
      <c r="BL938" s="14"/>
      <c r="BM938" s="14"/>
      <c r="BN938" s="14"/>
      <c r="BO938" s="14"/>
      <c r="BP938" s="14"/>
      <c r="BQ938" s="14"/>
      <c r="BR938" s="14">
        <v>0</v>
      </c>
      <c r="BS938" s="14">
        <v>0</v>
      </c>
      <c r="BT938" s="14">
        <v>0</v>
      </c>
      <c r="BU938" s="14">
        <v>0</v>
      </c>
      <c r="BV938" s="14">
        <v>0</v>
      </c>
      <c r="BW938" s="14">
        <f t="shared" si="2551"/>
        <v>0</v>
      </c>
      <c r="BX938" s="14"/>
      <c r="BY938" s="14"/>
      <c r="BZ938" s="14"/>
      <c r="CA938" s="14">
        <f t="shared" si="2492"/>
        <v>0</v>
      </c>
      <c r="CB938" s="122" t="str">
        <f t="shared" si="2503"/>
        <v>-</v>
      </c>
    </row>
    <row r="939" spans="1:80" ht="22.5" x14ac:dyDescent="0.25">
      <c r="A939" s="1" t="s">
        <v>1</v>
      </c>
      <c r="B939" s="1" t="s">
        <v>1</v>
      </c>
      <c r="C939" s="1" t="s">
        <v>1</v>
      </c>
      <c r="D939" s="78" t="s">
        <v>1</v>
      </c>
      <c r="E939" s="78" t="s">
        <v>1</v>
      </c>
      <c r="F939" s="78" t="s">
        <v>1</v>
      </c>
      <c r="G939" s="2" t="s">
        <v>1</v>
      </c>
      <c r="H939" s="10" t="s">
        <v>77</v>
      </c>
      <c r="I939" s="11">
        <f>SUM(I940)</f>
        <v>31858745</v>
      </c>
      <c r="J939" s="11">
        <f t="shared" si="2491"/>
        <v>18858745</v>
      </c>
      <c r="K939" s="11">
        <f t="shared" ref="K939:Q939" si="2608">SUM(K940)</f>
        <v>3558745</v>
      </c>
      <c r="L939" s="11">
        <f t="shared" si="2494"/>
        <v>7050000</v>
      </c>
      <c r="M939" s="11">
        <f t="shared" si="2608"/>
        <v>0</v>
      </c>
      <c r="N939" s="11">
        <f t="shared" si="2608"/>
        <v>0</v>
      </c>
      <c r="O939" s="11">
        <f t="shared" si="2608"/>
        <v>7050000</v>
      </c>
      <c r="P939" s="11">
        <f t="shared" si="2608"/>
        <v>250000</v>
      </c>
      <c r="Q939" s="11">
        <f t="shared" si="2608"/>
        <v>8000000</v>
      </c>
      <c r="R939" s="11">
        <f t="shared" ref="R939:AG939" si="2609">SUM(R940)</f>
        <v>0</v>
      </c>
      <c r="S939" s="11">
        <f t="shared" si="2609"/>
        <v>0</v>
      </c>
      <c r="T939" s="11">
        <f t="shared" si="2609"/>
        <v>0</v>
      </c>
      <c r="U939" s="11">
        <f t="shared" si="2609"/>
        <v>0</v>
      </c>
      <c r="V939" s="11">
        <f t="shared" si="2609"/>
        <v>0</v>
      </c>
      <c r="W939" s="11">
        <f t="shared" si="2609"/>
        <v>0</v>
      </c>
      <c r="X939" s="11">
        <f t="shared" si="2609"/>
        <v>0</v>
      </c>
      <c r="Y939" s="11">
        <f t="shared" si="2609"/>
        <v>0</v>
      </c>
      <c r="Z939" s="11">
        <f t="shared" si="2609"/>
        <v>0</v>
      </c>
      <c r="AA939" s="11">
        <f t="shared" si="2609"/>
        <v>0</v>
      </c>
      <c r="AB939" s="11">
        <f t="shared" si="2609"/>
        <v>0</v>
      </c>
      <c r="AC939" s="11">
        <f t="shared" si="2609"/>
        <v>0</v>
      </c>
      <c r="AD939" s="11">
        <f t="shared" si="2609"/>
        <v>0</v>
      </c>
      <c r="AE939" s="11">
        <f t="shared" si="2609"/>
        <v>0</v>
      </c>
      <c r="AF939" s="11">
        <f t="shared" si="2609"/>
        <v>0</v>
      </c>
      <c r="AG939" s="11">
        <f t="shared" si="2609"/>
        <v>0</v>
      </c>
      <c r="AH939" s="11">
        <v>0</v>
      </c>
      <c r="AI939" s="11">
        <v>0</v>
      </c>
      <c r="AJ939" s="11">
        <f t="shared" ref="AJ939:AY939" si="2610">SUM(AJ940)</f>
        <v>0</v>
      </c>
      <c r="AK939" s="11">
        <f t="shared" si="2610"/>
        <v>0</v>
      </c>
      <c r="AL939" s="11">
        <f t="shared" si="2610"/>
        <v>0</v>
      </c>
      <c r="AM939" s="11">
        <f t="shared" si="2610"/>
        <v>0</v>
      </c>
      <c r="AN939" s="11">
        <f t="shared" si="2610"/>
        <v>0</v>
      </c>
      <c r="AO939" s="11">
        <f t="shared" si="2610"/>
        <v>0</v>
      </c>
      <c r="AP939" s="11">
        <f t="shared" si="2610"/>
        <v>0</v>
      </c>
      <c r="AQ939" s="11">
        <f t="shared" si="2610"/>
        <v>0</v>
      </c>
      <c r="AR939" s="11">
        <f t="shared" si="2610"/>
        <v>0</v>
      </c>
      <c r="AS939" s="11">
        <f t="shared" si="2610"/>
        <v>0</v>
      </c>
      <c r="AT939" s="11">
        <f t="shared" si="2610"/>
        <v>0</v>
      </c>
      <c r="AU939" s="11">
        <f t="shared" si="2610"/>
        <v>0</v>
      </c>
      <c r="AV939" s="11">
        <f t="shared" si="2610"/>
        <v>0</v>
      </c>
      <c r="AW939" s="11">
        <f t="shared" si="2610"/>
        <v>0</v>
      </c>
      <c r="AX939" s="11">
        <f t="shared" si="2610"/>
        <v>0</v>
      </c>
      <c r="AY939" s="11">
        <f t="shared" si="2610"/>
        <v>0</v>
      </c>
      <c r="AZ939" s="11">
        <v>0</v>
      </c>
      <c r="BA939" s="11">
        <v>0</v>
      </c>
      <c r="BB939" s="11">
        <f t="shared" ref="BB939:BQ939" si="2611">SUM(BB940)</f>
        <v>8000000</v>
      </c>
      <c r="BC939" s="11">
        <f t="shared" si="2611"/>
        <v>0</v>
      </c>
      <c r="BD939" s="11">
        <f t="shared" si="2611"/>
        <v>0</v>
      </c>
      <c r="BE939" s="11">
        <f t="shared" si="2611"/>
        <v>0</v>
      </c>
      <c r="BF939" s="11">
        <f t="shared" si="2611"/>
        <v>0</v>
      </c>
      <c r="BG939" s="11">
        <f t="shared" si="2611"/>
        <v>0</v>
      </c>
      <c r="BH939" s="11">
        <f t="shared" si="2611"/>
        <v>8000000</v>
      </c>
      <c r="BI939" s="11">
        <f t="shared" si="2611"/>
        <v>0</v>
      </c>
      <c r="BJ939" s="11">
        <f t="shared" si="2611"/>
        <v>0</v>
      </c>
      <c r="BK939" s="11">
        <f t="shared" si="2611"/>
        <v>0</v>
      </c>
      <c r="BL939" s="11">
        <f t="shared" si="2611"/>
        <v>0</v>
      </c>
      <c r="BM939" s="11">
        <f t="shared" si="2611"/>
        <v>0</v>
      </c>
      <c r="BN939" s="11">
        <f t="shared" si="2611"/>
        <v>0</v>
      </c>
      <c r="BO939" s="11">
        <f t="shared" si="2611"/>
        <v>0</v>
      </c>
      <c r="BP939" s="11">
        <f t="shared" si="2611"/>
        <v>0</v>
      </c>
      <c r="BQ939" s="11">
        <f t="shared" si="2611"/>
        <v>0</v>
      </c>
      <c r="BR939" s="11">
        <v>0</v>
      </c>
      <c r="BS939" s="11">
        <v>8000000</v>
      </c>
      <c r="BT939" s="11">
        <f t="shared" ref="BT939:BZ939" si="2612">SUM(BT940)</f>
        <v>18858745</v>
      </c>
      <c r="BU939" s="11">
        <f t="shared" si="2612"/>
        <v>2634745</v>
      </c>
      <c r="BV939" s="11">
        <f t="shared" si="2612"/>
        <v>1331726</v>
      </c>
      <c r="BW939" s="11">
        <f t="shared" si="2612"/>
        <v>475621</v>
      </c>
      <c r="BX939" s="11">
        <f t="shared" si="2612"/>
        <v>223621</v>
      </c>
      <c r="BY939" s="11">
        <f t="shared" si="2612"/>
        <v>126000</v>
      </c>
      <c r="BZ939" s="11">
        <f t="shared" si="2612"/>
        <v>126000</v>
      </c>
      <c r="CA939" s="11">
        <f t="shared" si="2492"/>
        <v>1807347</v>
      </c>
      <c r="CB939" s="123">
        <f t="shared" si="2503"/>
        <v>68.596657361528344</v>
      </c>
    </row>
    <row r="940" spans="1:80" x14ac:dyDescent="0.25">
      <c r="A940" s="4" t="s">
        <v>466</v>
      </c>
      <c r="B940" s="4" t="s">
        <v>3</v>
      </c>
      <c r="C940" s="4" t="s">
        <v>28</v>
      </c>
      <c r="D940" s="79" t="s">
        <v>468</v>
      </c>
      <c r="E940" s="78" t="s">
        <v>78</v>
      </c>
      <c r="F940" s="78" t="s">
        <v>1</v>
      </c>
      <c r="G940" s="2" t="s">
        <v>1</v>
      </c>
      <c r="H940" s="2" t="s">
        <v>79</v>
      </c>
      <c r="I940" s="12">
        <f>SUM(I941,I943,I948,I954,I962)</f>
        <v>31858745</v>
      </c>
      <c r="J940" s="12">
        <f t="shared" si="2491"/>
        <v>18858745</v>
      </c>
      <c r="K940" s="12">
        <f t="shared" ref="K940" si="2613">SUM(K941,K943,K948,K954,K962)</f>
        <v>3558745</v>
      </c>
      <c r="L940" s="12">
        <f t="shared" si="2494"/>
        <v>7050000</v>
      </c>
      <c r="M940" s="12">
        <f t="shared" ref="M940:Q940" si="2614">SUM(M941,M943,M948,M954,M962)</f>
        <v>0</v>
      </c>
      <c r="N940" s="12">
        <f t="shared" si="2614"/>
        <v>0</v>
      </c>
      <c r="O940" s="12">
        <f t="shared" si="2614"/>
        <v>7050000</v>
      </c>
      <c r="P940" s="12">
        <f t="shared" si="2614"/>
        <v>250000</v>
      </c>
      <c r="Q940" s="12">
        <f t="shared" si="2614"/>
        <v>8000000</v>
      </c>
      <c r="R940" s="12">
        <f t="shared" ref="R940:AG940" si="2615">SUM(R941,R943,R948,R954,R962)</f>
        <v>0</v>
      </c>
      <c r="S940" s="12">
        <f t="shared" si="2615"/>
        <v>0</v>
      </c>
      <c r="T940" s="12">
        <f t="shared" si="2615"/>
        <v>0</v>
      </c>
      <c r="U940" s="12">
        <f t="shared" si="2615"/>
        <v>0</v>
      </c>
      <c r="V940" s="12">
        <f t="shared" si="2615"/>
        <v>0</v>
      </c>
      <c r="W940" s="12">
        <f t="shared" si="2615"/>
        <v>0</v>
      </c>
      <c r="X940" s="12">
        <f t="shared" ref="X940" si="2616">SUM(X941,X943,X948,X954,X962)</f>
        <v>0</v>
      </c>
      <c r="Y940" s="12">
        <f t="shared" si="2615"/>
        <v>0</v>
      </c>
      <c r="Z940" s="12">
        <f t="shared" si="2615"/>
        <v>0</v>
      </c>
      <c r="AA940" s="12">
        <f t="shared" si="2615"/>
        <v>0</v>
      </c>
      <c r="AB940" s="12">
        <f t="shared" si="2615"/>
        <v>0</v>
      </c>
      <c r="AC940" s="12">
        <f t="shared" si="2615"/>
        <v>0</v>
      </c>
      <c r="AD940" s="12">
        <f t="shared" si="2615"/>
        <v>0</v>
      </c>
      <c r="AE940" s="12">
        <f t="shared" si="2615"/>
        <v>0</v>
      </c>
      <c r="AF940" s="12">
        <f t="shared" si="2615"/>
        <v>0</v>
      </c>
      <c r="AG940" s="12">
        <f t="shared" si="2615"/>
        <v>0</v>
      </c>
      <c r="AH940" s="12">
        <v>0</v>
      </c>
      <c r="AI940" s="12">
        <v>0</v>
      </c>
      <c r="AJ940" s="12">
        <f t="shared" ref="AJ940:AY940" si="2617">SUM(AJ941,AJ943,AJ948,AJ954,AJ962)</f>
        <v>0</v>
      </c>
      <c r="AK940" s="12">
        <f t="shared" si="2617"/>
        <v>0</v>
      </c>
      <c r="AL940" s="12">
        <f t="shared" si="2617"/>
        <v>0</v>
      </c>
      <c r="AM940" s="12">
        <f t="shared" si="2617"/>
        <v>0</v>
      </c>
      <c r="AN940" s="12">
        <f t="shared" si="2617"/>
        <v>0</v>
      </c>
      <c r="AO940" s="12">
        <f t="shared" si="2617"/>
        <v>0</v>
      </c>
      <c r="AP940" s="12">
        <f t="shared" ref="AP940" si="2618">SUM(AP941,AP943,AP948,AP954,AP962)</f>
        <v>0</v>
      </c>
      <c r="AQ940" s="12">
        <f t="shared" si="2617"/>
        <v>0</v>
      </c>
      <c r="AR940" s="12">
        <f t="shared" si="2617"/>
        <v>0</v>
      </c>
      <c r="AS940" s="12">
        <f t="shared" si="2617"/>
        <v>0</v>
      </c>
      <c r="AT940" s="12">
        <f t="shared" si="2617"/>
        <v>0</v>
      </c>
      <c r="AU940" s="12">
        <f t="shared" si="2617"/>
        <v>0</v>
      </c>
      <c r="AV940" s="12">
        <f t="shared" si="2617"/>
        <v>0</v>
      </c>
      <c r="AW940" s="12">
        <f t="shared" si="2617"/>
        <v>0</v>
      </c>
      <c r="AX940" s="12">
        <f t="shared" si="2617"/>
        <v>0</v>
      </c>
      <c r="AY940" s="12">
        <f t="shared" si="2617"/>
        <v>0</v>
      </c>
      <c r="AZ940" s="12">
        <v>0</v>
      </c>
      <c r="BA940" s="12">
        <v>0</v>
      </c>
      <c r="BB940" s="12">
        <f t="shared" ref="BB940:BQ940" si="2619">SUM(BB941,BB943,BB948,BB954,BB962)</f>
        <v>8000000</v>
      </c>
      <c r="BC940" s="12">
        <f t="shared" si="2619"/>
        <v>0</v>
      </c>
      <c r="BD940" s="12">
        <f t="shared" si="2619"/>
        <v>0</v>
      </c>
      <c r="BE940" s="12">
        <f t="shared" si="2619"/>
        <v>0</v>
      </c>
      <c r="BF940" s="12">
        <f t="shared" si="2619"/>
        <v>0</v>
      </c>
      <c r="BG940" s="12">
        <f t="shared" si="2619"/>
        <v>0</v>
      </c>
      <c r="BH940" s="12">
        <f t="shared" ref="BH940" si="2620">SUM(BH941,BH943,BH948,BH954,BH962)</f>
        <v>8000000</v>
      </c>
      <c r="BI940" s="12">
        <f t="shared" si="2619"/>
        <v>0</v>
      </c>
      <c r="BJ940" s="12">
        <f t="shared" si="2619"/>
        <v>0</v>
      </c>
      <c r="BK940" s="12">
        <f t="shared" si="2619"/>
        <v>0</v>
      </c>
      <c r="BL940" s="12">
        <f t="shared" si="2619"/>
        <v>0</v>
      </c>
      <c r="BM940" s="12">
        <f t="shared" si="2619"/>
        <v>0</v>
      </c>
      <c r="BN940" s="12">
        <f t="shared" si="2619"/>
        <v>0</v>
      </c>
      <c r="BO940" s="12">
        <f t="shared" si="2619"/>
        <v>0</v>
      </c>
      <c r="BP940" s="12">
        <f t="shared" si="2619"/>
        <v>0</v>
      </c>
      <c r="BQ940" s="12">
        <f t="shared" si="2619"/>
        <v>0</v>
      </c>
      <c r="BR940" s="12">
        <v>0</v>
      </c>
      <c r="BS940" s="12">
        <v>8000000</v>
      </c>
      <c r="BT940" s="12">
        <f t="shared" ref="BT940:BZ940" si="2621">SUM(BT941,BT943,BT948,BT954,BT962)</f>
        <v>18858745</v>
      </c>
      <c r="BU940" s="12">
        <f t="shared" si="2621"/>
        <v>2634745</v>
      </c>
      <c r="BV940" s="12">
        <f t="shared" si="2621"/>
        <v>1331726</v>
      </c>
      <c r="BW940" s="12">
        <f t="shared" si="2621"/>
        <v>475621</v>
      </c>
      <c r="BX940" s="12">
        <f t="shared" si="2621"/>
        <v>223621</v>
      </c>
      <c r="BY940" s="12">
        <f t="shared" si="2621"/>
        <v>126000</v>
      </c>
      <c r="BZ940" s="12">
        <f t="shared" si="2621"/>
        <v>126000</v>
      </c>
      <c r="CA940" s="12">
        <f t="shared" si="2492"/>
        <v>1807347</v>
      </c>
      <c r="CB940" s="124">
        <f t="shared" si="2503"/>
        <v>68.596657361528344</v>
      </c>
    </row>
    <row r="941" spans="1:80" x14ac:dyDescent="0.25">
      <c r="A941" s="1" t="s">
        <v>466</v>
      </c>
      <c r="B941" s="1" t="s">
        <v>3</v>
      </c>
      <c r="C941" s="1" t="s">
        <v>28</v>
      </c>
      <c r="D941" s="82" t="s">
        <v>468</v>
      </c>
      <c r="E941" s="82" t="s">
        <v>451</v>
      </c>
      <c r="F941" s="79" t="s">
        <v>1</v>
      </c>
      <c r="G941" s="13" t="s">
        <v>1</v>
      </c>
      <c r="H941" s="2" t="s">
        <v>452</v>
      </c>
      <c r="I941" s="12">
        <f>SUM(I942)</f>
        <v>5000100</v>
      </c>
      <c r="J941" s="12">
        <f t="shared" si="2491"/>
        <v>5000100</v>
      </c>
      <c r="K941" s="12">
        <f t="shared" ref="K941:Q941" si="2622">SUM(K942)</f>
        <v>100</v>
      </c>
      <c r="L941" s="12">
        <f t="shared" si="2494"/>
        <v>0</v>
      </c>
      <c r="M941" s="12">
        <f t="shared" si="2622"/>
        <v>0</v>
      </c>
      <c r="N941" s="12">
        <f t="shared" si="2622"/>
        <v>0</v>
      </c>
      <c r="O941" s="12">
        <f t="shared" si="2622"/>
        <v>0</v>
      </c>
      <c r="P941" s="12">
        <f t="shared" si="2622"/>
        <v>0</v>
      </c>
      <c r="Q941" s="12">
        <f t="shared" si="2622"/>
        <v>5000000</v>
      </c>
      <c r="R941" s="12">
        <f t="shared" ref="R941:AG941" si="2623">SUM(R942)</f>
        <v>0</v>
      </c>
      <c r="S941" s="12">
        <f t="shared" si="2623"/>
        <v>0</v>
      </c>
      <c r="T941" s="12">
        <f t="shared" si="2623"/>
        <v>0</v>
      </c>
      <c r="U941" s="12">
        <f t="shared" si="2623"/>
        <v>0</v>
      </c>
      <c r="V941" s="12">
        <f t="shared" si="2623"/>
        <v>0</v>
      </c>
      <c r="W941" s="12">
        <f t="shared" si="2623"/>
        <v>0</v>
      </c>
      <c r="X941" s="12">
        <f t="shared" si="2623"/>
        <v>0</v>
      </c>
      <c r="Y941" s="12">
        <f t="shared" si="2623"/>
        <v>0</v>
      </c>
      <c r="Z941" s="12">
        <f t="shared" si="2623"/>
        <v>0</v>
      </c>
      <c r="AA941" s="12">
        <f t="shared" si="2623"/>
        <v>0</v>
      </c>
      <c r="AB941" s="12">
        <f t="shared" si="2623"/>
        <v>0</v>
      </c>
      <c r="AC941" s="12">
        <f t="shared" si="2623"/>
        <v>0</v>
      </c>
      <c r="AD941" s="12">
        <f t="shared" si="2623"/>
        <v>0</v>
      </c>
      <c r="AE941" s="12">
        <f t="shared" si="2623"/>
        <v>0</v>
      </c>
      <c r="AF941" s="12">
        <f t="shared" si="2623"/>
        <v>0</v>
      </c>
      <c r="AG941" s="12">
        <f t="shared" si="2623"/>
        <v>0</v>
      </c>
      <c r="AH941" s="12">
        <v>0</v>
      </c>
      <c r="AI941" s="12">
        <v>0</v>
      </c>
      <c r="AJ941" s="12">
        <f t="shared" ref="AJ941:AY941" si="2624">SUM(AJ942)</f>
        <v>0</v>
      </c>
      <c r="AK941" s="12">
        <f t="shared" si="2624"/>
        <v>0</v>
      </c>
      <c r="AL941" s="12">
        <f t="shared" si="2624"/>
        <v>0</v>
      </c>
      <c r="AM941" s="12">
        <f t="shared" si="2624"/>
        <v>0</v>
      </c>
      <c r="AN941" s="12">
        <f t="shared" si="2624"/>
        <v>0</v>
      </c>
      <c r="AO941" s="12">
        <f t="shared" si="2624"/>
        <v>0</v>
      </c>
      <c r="AP941" s="12">
        <f t="shared" si="2624"/>
        <v>0</v>
      </c>
      <c r="AQ941" s="12">
        <f t="shared" si="2624"/>
        <v>0</v>
      </c>
      <c r="AR941" s="12">
        <f t="shared" si="2624"/>
        <v>0</v>
      </c>
      <c r="AS941" s="12">
        <f t="shared" si="2624"/>
        <v>0</v>
      </c>
      <c r="AT941" s="12">
        <f t="shared" si="2624"/>
        <v>0</v>
      </c>
      <c r="AU941" s="12">
        <f t="shared" si="2624"/>
        <v>0</v>
      </c>
      <c r="AV941" s="12">
        <f t="shared" si="2624"/>
        <v>0</v>
      </c>
      <c r="AW941" s="12">
        <f t="shared" si="2624"/>
        <v>0</v>
      </c>
      <c r="AX941" s="12">
        <f t="shared" si="2624"/>
        <v>0</v>
      </c>
      <c r="AY941" s="12">
        <f t="shared" si="2624"/>
        <v>0</v>
      </c>
      <c r="AZ941" s="12">
        <v>0</v>
      </c>
      <c r="BA941" s="12">
        <v>0</v>
      </c>
      <c r="BB941" s="12">
        <f t="shared" ref="BB941:BQ941" si="2625">SUM(BB942)</f>
        <v>0</v>
      </c>
      <c r="BC941" s="12">
        <f t="shared" si="2625"/>
        <v>0</v>
      </c>
      <c r="BD941" s="12">
        <f t="shared" si="2625"/>
        <v>0</v>
      </c>
      <c r="BE941" s="12">
        <f t="shared" si="2625"/>
        <v>0</v>
      </c>
      <c r="BF941" s="12">
        <f t="shared" si="2625"/>
        <v>0</v>
      </c>
      <c r="BG941" s="12">
        <f t="shared" si="2625"/>
        <v>0</v>
      </c>
      <c r="BH941" s="12">
        <f t="shared" si="2625"/>
        <v>0</v>
      </c>
      <c r="BI941" s="12">
        <f t="shared" si="2625"/>
        <v>0</v>
      </c>
      <c r="BJ941" s="12">
        <f t="shared" si="2625"/>
        <v>0</v>
      </c>
      <c r="BK941" s="12">
        <f t="shared" si="2625"/>
        <v>0</v>
      </c>
      <c r="BL941" s="12">
        <f t="shared" si="2625"/>
        <v>0</v>
      </c>
      <c r="BM941" s="12">
        <f t="shared" si="2625"/>
        <v>0</v>
      </c>
      <c r="BN941" s="12">
        <f t="shared" si="2625"/>
        <v>0</v>
      </c>
      <c r="BO941" s="12">
        <f t="shared" si="2625"/>
        <v>0</v>
      </c>
      <c r="BP941" s="12">
        <f t="shared" si="2625"/>
        <v>0</v>
      </c>
      <c r="BQ941" s="12">
        <f t="shared" si="2625"/>
        <v>0</v>
      </c>
      <c r="BR941" s="12">
        <v>0</v>
      </c>
      <c r="BS941" s="12">
        <v>0</v>
      </c>
      <c r="BT941" s="12">
        <f t="shared" ref="BT941:BZ941" si="2626">SUM(BT942)</f>
        <v>5000100</v>
      </c>
      <c r="BU941" s="12">
        <f t="shared" si="2626"/>
        <v>100</v>
      </c>
      <c r="BV941" s="12">
        <f t="shared" si="2626"/>
        <v>0</v>
      </c>
      <c r="BW941" s="12">
        <f t="shared" si="2626"/>
        <v>0</v>
      </c>
      <c r="BX941" s="12">
        <f t="shared" si="2626"/>
        <v>0</v>
      </c>
      <c r="BY941" s="12">
        <f t="shared" si="2626"/>
        <v>0</v>
      </c>
      <c r="BZ941" s="12">
        <f t="shared" si="2626"/>
        <v>0</v>
      </c>
      <c r="CA941" s="12">
        <f t="shared" si="2492"/>
        <v>0</v>
      </c>
      <c r="CB941" s="124">
        <f t="shared" si="2503"/>
        <v>0</v>
      </c>
    </row>
    <row r="942" spans="1:80" x14ac:dyDescent="0.25">
      <c r="A942" s="4" t="s">
        <v>466</v>
      </c>
      <c r="B942" s="4" t="s">
        <v>3</v>
      </c>
      <c r="C942" s="4" t="s">
        <v>28</v>
      </c>
      <c r="D942" s="79" t="s">
        <v>468</v>
      </c>
      <c r="E942" s="89">
        <v>8211</v>
      </c>
      <c r="F942" s="79" t="s">
        <v>523</v>
      </c>
      <c r="G942" s="74" t="s">
        <v>1895</v>
      </c>
      <c r="H942" s="13" t="s">
        <v>524</v>
      </c>
      <c r="I942" s="14">
        <v>5000100</v>
      </c>
      <c r="J942" s="14">
        <f t="shared" si="2491"/>
        <v>5000100</v>
      </c>
      <c r="K942" s="14">
        <v>100</v>
      </c>
      <c r="L942" s="14">
        <f t="shared" si="2494"/>
        <v>0</v>
      </c>
      <c r="M942" s="14">
        <v>0</v>
      </c>
      <c r="N942" s="14">
        <v>0</v>
      </c>
      <c r="O942" s="14">
        <v>0</v>
      </c>
      <c r="P942" s="14">
        <v>0</v>
      </c>
      <c r="Q942" s="14">
        <v>5000000</v>
      </c>
      <c r="R942" s="14">
        <v>0</v>
      </c>
      <c r="S942" s="14"/>
      <c r="T942" s="14"/>
      <c r="U942" s="14"/>
      <c r="V942" s="14"/>
      <c r="W942" s="14"/>
      <c r="X942" s="14">
        <f t="shared" si="2572"/>
        <v>0</v>
      </c>
      <c r="Y942" s="14"/>
      <c r="Z942" s="14"/>
      <c r="AA942" s="14"/>
      <c r="AB942" s="14"/>
      <c r="AC942" s="14"/>
      <c r="AD942" s="14"/>
      <c r="AE942" s="14"/>
      <c r="AF942" s="14"/>
      <c r="AG942" s="14"/>
      <c r="AH942" s="14">
        <v>0</v>
      </c>
      <c r="AI942" s="14">
        <v>0</v>
      </c>
      <c r="AJ942" s="14">
        <v>0</v>
      </c>
      <c r="AK942" s="14"/>
      <c r="AL942" s="14"/>
      <c r="AM942" s="14"/>
      <c r="AN942" s="14"/>
      <c r="AO942" s="14"/>
      <c r="AP942" s="14">
        <f t="shared" si="2573"/>
        <v>0</v>
      </c>
      <c r="AQ942" s="14"/>
      <c r="AR942" s="14"/>
      <c r="AS942" s="14"/>
      <c r="AT942" s="14"/>
      <c r="AU942" s="14"/>
      <c r="AV942" s="14"/>
      <c r="AW942" s="14"/>
      <c r="AX942" s="14"/>
      <c r="AY942" s="14"/>
      <c r="AZ942" s="14">
        <v>0</v>
      </c>
      <c r="BA942" s="14">
        <v>0</v>
      </c>
      <c r="BB942" s="14">
        <v>0</v>
      </c>
      <c r="BC942" s="14"/>
      <c r="BD942" s="14"/>
      <c r="BE942" s="14"/>
      <c r="BF942" s="14"/>
      <c r="BG942" s="14"/>
      <c r="BH942" s="14">
        <f t="shared" si="2574"/>
        <v>0</v>
      </c>
      <c r="BI942" s="14"/>
      <c r="BJ942" s="14"/>
      <c r="BK942" s="14"/>
      <c r="BL942" s="14"/>
      <c r="BM942" s="14"/>
      <c r="BN942" s="14"/>
      <c r="BO942" s="14"/>
      <c r="BP942" s="14"/>
      <c r="BQ942" s="14"/>
      <c r="BR942" s="14">
        <v>0</v>
      </c>
      <c r="BS942" s="14">
        <v>0</v>
      </c>
      <c r="BT942" s="14">
        <v>5000100</v>
      </c>
      <c r="BU942" s="14">
        <v>100</v>
      </c>
      <c r="BV942" s="14">
        <v>0</v>
      </c>
      <c r="BW942" s="14">
        <f t="shared" si="2551"/>
        <v>0</v>
      </c>
      <c r="BX942" s="14"/>
      <c r="BY942" s="14"/>
      <c r="BZ942" s="14"/>
      <c r="CA942" s="14">
        <f t="shared" si="2492"/>
        <v>0</v>
      </c>
      <c r="CB942" s="122">
        <f t="shared" si="2503"/>
        <v>0</v>
      </c>
    </row>
    <row r="943" spans="1:80" x14ac:dyDescent="0.25">
      <c r="A943" s="1" t="s">
        <v>466</v>
      </c>
      <c r="B943" s="1" t="s">
        <v>3</v>
      </c>
      <c r="C943" s="1" t="s">
        <v>28</v>
      </c>
      <c r="D943" s="82" t="s">
        <v>468</v>
      </c>
      <c r="E943" s="82" t="s">
        <v>455</v>
      </c>
      <c r="F943" s="79" t="s">
        <v>1</v>
      </c>
      <c r="G943" s="13" t="s">
        <v>1</v>
      </c>
      <c r="H943" s="2" t="s">
        <v>456</v>
      </c>
      <c r="I943" s="12">
        <f>SUM(I944:I945)</f>
        <v>13000200</v>
      </c>
      <c r="J943" s="12">
        <f t="shared" si="2491"/>
        <v>200</v>
      </c>
      <c r="K943" s="12">
        <f t="shared" ref="K943" si="2627">SUM(K944:K945)</f>
        <v>200</v>
      </c>
      <c r="L943" s="12">
        <f t="shared" si="2494"/>
        <v>0</v>
      </c>
      <c r="M943" s="12">
        <f t="shared" ref="M943:Q943" si="2628">SUM(M944:M945)</f>
        <v>0</v>
      </c>
      <c r="N943" s="12">
        <f t="shared" si="2628"/>
        <v>0</v>
      </c>
      <c r="O943" s="12">
        <f t="shared" si="2628"/>
        <v>0</v>
      </c>
      <c r="P943" s="12">
        <f t="shared" si="2628"/>
        <v>0</v>
      </c>
      <c r="Q943" s="12">
        <f t="shared" si="2628"/>
        <v>0</v>
      </c>
      <c r="R943" s="12">
        <f>SUM(R944:R947)</f>
        <v>0</v>
      </c>
      <c r="S943" s="12">
        <f t="shared" ref="S943:W943" si="2629">SUM(S944:S947)</f>
        <v>0</v>
      </c>
      <c r="T943" s="12">
        <f t="shared" si="2629"/>
        <v>0</v>
      </c>
      <c r="U943" s="12">
        <f t="shared" si="2629"/>
        <v>0</v>
      </c>
      <c r="V943" s="12">
        <f t="shared" si="2629"/>
        <v>0</v>
      </c>
      <c r="W943" s="12">
        <f t="shared" si="2629"/>
        <v>0</v>
      </c>
      <c r="X943" s="12">
        <f>SUM(X944:X947)</f>
        <v>0</v>
      </c>
      <c r="Y943" s="12">
        <f t="shared" ref="Y943:AG943" si="2630">SUM(Y944:Y947)</f>
        <v>0</v>
      </c>
      <c r="Z943" s="12">
        <f>SUM(Z944:Z947)</f>
        <v>0</v>
      </c>
      <c r="AA943" s="12">
        <f t="shared" si="2630"/>
        <v>0</v>
      </c>
      <c r="AB943" s="12">
        <f t="shared" si="2630"/>
        <v>0</v>
      </c>
      <c r="AC943" s="12">
        <f t="shared" si="2630"/>
        <v>0</v>
      </c>
      <c r="AD943" s="12">
        <f t="shared" si="2630"/>
        <v>0</v>
      </c>
      <c r="AE943" s="12">
        <f t="shared" si="2630"/>
        <v>0</v>
      </c>
      <c r="AF943" s="12">
        <f t="shared" si="2630"/>
        <v>0</v>
      </c>
      <c r="AG943" s="12">
        <f t="shared" si="2630"/>
        <v>0</v>
      </c>
      <c r="AH943" s="12">
        <v>0</v>
      </c>
      <c r="AI943" s="12">
        <v>0</v>
      </c>
      <c r="AJ943" s="12">
        <f>SUM(AJ944:AJ947)</f>
        <v>0</v>
      </c>
      <c r="AK943" s="12">
        <f t="shared" ref="AK943:AY943" si="2631">SUM(AK944:AK947)</f>
        <v>0</v>
      </c>
      <c r="AL943" s="12">
        <f t="shared" si="2631"/>
        <v>0</v>
      </c>
      <c r="AM943" s="12">
        <f t="shared" si="2631"/>
        <v>0</v>
      </c>
      <c r="AN943" s="12">
        <f t="shared" si="2631"/>
        <v>0</v>
      </c>
      <c r="AO943" s="12">
        <f t="shared" si="2631"/>
        <v>0</v>
      </c>
      <c r="AP943" s="12">
        <f t="shared" si="2631"/>
        <v>0</v>
      </c>
      <c r="AQ943" s="12">
        <f t="shared" si="2631"/>
        <v>0</v>
      </c>
      <c r="AR943" s="12">
        <f t="shared" si="2631"/>
        <v>0</v>
      </c>
      <c r="AS943" s="12">
        <f t="shared" si="2631"/>
        <v>0</v>
      </c>
      <c r="AT943" s="12">
        <f t="shared" si="2631"/>
        <v>0</v>
      </c>
      <c r="AU943" s="12">
        <f t="shared" si="2631"/>
        <v>0</v>
      </c>
      <c r="AV943" s="12">
        <f t="shared" si="2631"/>
        <v>0</v>
      </c>
      <c r="AW943" s="12">
        <f t="shared" si="2631"/>
        <v>0</v>
      </c>
      <c r="AX943" s="12">
        <f t="shared" si="2631"/>
        <v>0</v>
      </c>
      <c r="AY943" s="12">
        <f t="shared" si="2631"/>
        <v>0</v>
      </c>
      <c r="AZ943" s="12">
        <v>0</v>
      </c>
      <c r="BA943" s="12">
        <v>0</v>
      </c>
      <c r="BB943" s="12">
        <f>SUM(BB944:BB947)</f>
        <v>0</v>
      </c>
      <c r="BC943" s="12">
        <f t="shared" ref="BC943:BQ943" si="2632">SUM(BC944:BC947)</f>
        <v>0</v>
      </c>
      <c r="BD943" s="12">
        <f t="shared" si="2632"/>
        <v>0</v>
      </c>
      <c r="BE943" s="12">
        <f t="shared" si="2632"/>
        <v>0</v>
      </c>
      <c r="BF943" s="12">
        <f t="shared" si="2632"/>
        <v>0</v>
      </c>
      <c r="BG943" s="12">
        <f t="shared" si="2632"/>
        <v>0</v>
      </c>
      <c r="BH943" s="12">
        <f t="shared" si="2632"/>
        <v>0</v>
      </c>
      <c r="BI943" s="12">
        <f t="shared" si="2632"/>
        <v>0</v>
      </c>
      <c r="BJ943" s="12">
        <f t="shared" si="2632"/>
        <v>0</v>
      </c>
      <c r="BK943" s="12">
        <f t="shared" si="2632"/>
        <v>0</v>
      </c>
      <c r="BL943" s="12">
        <f t="shared" si="2632"/>
        <v>0</v>
      </c>
      <c r="BM943" s="12">
        <f t="shared" si="2632"/>
        <v>0</v>
      </c>
      <c r="BN943" s="12">
        <f t="shared" si="2632"/>
        <v>0</v>
      </c>
      <c r="BO943" s="12">
        <f t="shared" si="2632"/>
        <v>0</v>
      </c>
      <c r="BP943" s="12">
        <f t="shared" si="2632"/>
        <v>0</v>
      </c>
      <c r="BQ943" s="12">
        <f t="shared" si="2632"/>
        <v>0</v>
      </c>
      <c r="BR943" s="12">
        <v>0</v>
      </c>
      <c r="BS943" s="12">
        <v>0</v>
      </c>
      <c r="BT943" s="12">
        <f t="shared" ref="BT943:BX943" si="2633">SUM(BT944:BT947)</f>
        <v>200</v>
      </c>
      <c r="BU943" s="12">
        <f t="shared" si="2633"/>
        <v>200</v>
      </c>
      <c r="BV943" s="12">
        <f t="shared" si="2633"/>
        <v>0</v>
      </c>
      <c r="BW943" s="12">
        <f t="shared" si="2633"/>
        <v>0</v>
      </c>
      <c r="BX943" s="12">
        <f t="shared" si="2633"/>
        <v>0</v>
      </c>
      <c r="BY943" s="12">
        <f t="shared" ref="BY943" si="2634">SUM(BY944:BY947)</f>
        <v>0</v>
      </c>
      <c r="BZ943" s="12">
        <f t="shared" ref="BZ943" si="2635">SUM(BZ944:BZ947)</f>
        <v>0</v>
      </c>
      <c r="CA943" s="12">
        <f t="shared" si="2492"/>
        <v>0</v>
      </c>
      <c r="CB943" s="124">
        <f t="shared" si="2503"/>
        <v>0</v>
      </c>
    </row>
    <row r="944" spans="1:80" x14ac:dyDescent="0.25">
      <c r="A944" s="4" t="s">
        <v>466</v>
      </c>
      <c r="B944" s="4" t="s">
        <v>3</v>
      </c>
      <c r="C944" s="4" t="s">
        <v>28</v>
      </c>
      <c r="D944" s="79" t="s">
        <v>468</v>
      </c>
      <c r="E944" s="89">
        <v>8212</v>
      </c>
      <c r="F944" s="79" t="s">
        <v>525</v>
      </c>
      <c r="G944" s="74" t="s">
        <v>1895</v>
      </c>
      <c r="H944" s="13" t="s">
        <v>526</v>
      </c>
      <c r="I944" s="14">
        <v>5000100</v>
      </c>
      <c r="J944" s="14">
        <f t="shared" si="2491"/>
        <v>100</v>
      </c>
      <c r="K944" s="14">
        <v>100</v>
      </c>
      <c r="L944" s="14">
        <f t="shared" si="2494"/>
        <v>0</v>
      </c>
      <c r="M944" s="14">
        <v>0</v>
      </c>
      <c r="N944" s="14">
        <v>0</v>
      </c>
      <c r="O944" s="14">
        <v>0</v>
      </c>
      <c r="P944" s="14">
        <v>0</v>
      </c>
      <c r="Q944" s="61">
        <v>0</v>
      </c>
      <c r="R944" s="70">
        <v>0</v>
      </c>
      <c r="S944" s="70"/>
      <c r="T944" s="70"/>
      <c r="U944" s="70"/>
      <c r="V944" s="70"/>
      <c r="W944" s="70"/>
      <c r="X944" s="70">
        <f t="shared" si="2572"/>
        <v>0</v>
      </c>
      <c r="Y944" s="70"/>
      <c r="Z944" s="70"/>
      <c r="AA944" s="70"/>
      <c r="AB944" s="70"/>
      <c r="AC944" s="70"/>
      <c r="AD944" s="70"/>
      <c r="AE944" s="70"/>
      <c r="AF944" s="70"/>
      <c r="AG944" s="70"/>
      <c r="AH944" s="70">
        <v>0</v>
      </c>
      <c r="AI944" s="70">
        <v>0</v>
      </c>
      <c r="AJ944" s="70">
        <v>0</v>
      </c>
      <c r="AK944" s="70"/>
      <c r="AL944" s="70"/>
      <c r="AM944" s="70"/>
      <c r="AN944" s="70"/>
      <c r="AO944" s="70"/>
      <c r="AP944" s="70">
        <f t="shared" si="2573"/>
        <v>0</v>
      </c>
      <c r="AQ944" s="70"/>
      <c r="AR944" s="70"/>
      <c r="AS944" s="70"/>
      <c r="AT944" s="70"/>
      <c r="AU944" s="70"/>
      <c r="AV944" s="70"/>
      <c r="AW944" s="70"/>
      <c r="AX944" s="70"/>
      <c r="AY944" s="70"/>
      <c r="AZ944" s="70">
        <v>0</v>
      </c>
      <c r="BA944" s="70">
        <v>0</v>
      </c>
      <c r="BB944" s="70">
        <v>0</v>
      </c>
      <c r="BC944" s="70"/>
      <c r="BD944" s="70"/>
      <c r="BE944" s="70"/>
      <c r="BF944" s="70"/>
      <c r="BG944" s="70"/>
      <c r="BH944" s="70">
        <f t="shared" si="2574"/>
        <v>0</v>
      </c>
      <c r="BI944" s="70"/>
      <c r="BJ944" s="70"/>
      <c r="BK944" s="70"/>
      <c r="BL944" s="70"/>
      <c r="BM944" s="70"/>
      <c r="BN944" s="70"/>
      <c r="BO944" s="70"/>
      <c r="BP944" s="70"/>
      <c r="BQ944" s="70"/>
      <c r="BR944" s="70">
        <v>0</v>
      </c>
      <c r="BS944" s="70">
        <v>0</v>
      </c>
      <c r="BT944" s="14">
        <v>100</v>
      </c>
      <c r="BU944" s="14">
        <v>100</v>
      </c>
      <c r="BV944" s="14">
        <v>0</v>
      </c>
      <c r="BW944" s="14">
        <f t="shared" si="2551"/>
        <v>0</v>
      </c>
      <c r="BX944" s="14"/>
      <c r="BY944" s="14"/>
      <c r="BZ944" s="14"/>
      <c r="CA944" s="14">
        <f t="shared" si="2492"/>
        <v>0</v>
      </c>
      <c r="CB944" s="122">
        <f t="shared" si="2503"/>
        <v>0</v>
      </c>
    </row>
    <row r="945" spans="1:80" x14ac:dyDescent="0.25">
      <c r="A945" s="4" t="s">
        <v>466</v>
      </c>
      <c r="B945" s="4" t="s">
        <v>3</v>
      </c>
      <c r="C945" s="4" t="s">
        <v>28</v>
      </c>
      <c r="D945" s="79" t="s">
        <v>468</v>
      </c>
      <c r="E945" s="89">
        <v>8212</v>
      </c>
      <c r="F945" s="79" t="s">
        <v>527</v>
      </c>
      <c r="G945" s="74" t="s">
        <v>1895</v>
      </c>
      <c r="H945" s="13" t="s">
        <v>528</v>
      </c>
      <c r="I945" s="14">
        <v>8000100</v>
      </c>
      <c r="J945" s="14">
        <f t="shared" si="2491"/>
        <v>100</v>
      </c>
      <c r="K945" s="14">
        <v>100</v>
      </c>
      <c r="L945" s="14">
        <f t="shared" si="2494"/>
        <v>0</v>
      </c>
      <c r="M945" s="14">
        <v>0</v>
      </c>
      <c r="N945" s="14">
        <v>0</v>
      </c>
      <c r="O945" s="14">
        <v>0</v>
      </c>
      <c r="P945" s="14">
        <v>0</v>
      </c>
      <c r="Q945" s="61">
        <v>0</v>
      </c>
      <c r="R945" s="70">
        <v>0</v>
      </c>
      <c r="S945" s="70"/>
      <c r="T945" s="70"/>
      <c r="U945" s="70"/>
      <c r="V945" s="70"/>
      <c r="W945" s="70"/>
      <c r="X945" s="70">
        <f t="shared" si="2572"/>
        <v>0</v>
      </c>
      <c r="Y945" s="70"/>
      <c r="Z945" s="70"/>
      <c r="AA945" s="70"/>
      <c r="AB945" s="70"/>
      <c r="AC945" s="70"/>
      <c r="AD945" s="70"/>
      <c r="AE945" s="70"/>
      <c r="AF945" s="70"/>
      <c r="AG945" s="70"/>
      <c r="AH945" s="70">
        <v>0</v>
      </c>
      <c r="AI945" s="70">
        <v>0</v>
      </c>
      <c r="AJ945" s="70">
        <v>0</v>
      </c>
      <c r="AK945" s="70"/>
      <c r="AL945" s="70"/>
      <c r="AM945" s="70"/>
      <c r="AN945" s="70"/>
      <c r="AO945" s="70"/>
      <c r="AP945" s="70">
        <f t="shared" si="2573"/>
        <v>0</v>
      </c>
      <c r="AQ945" s="70"/>
      <c r="AR945" s="70"/>
      <c r="AS945" s="70"/>
      <c r="AT945" s="70"/>
      <c r="AU945" s="70"/>
      <c r="AV945" s="70"/>
      <c r="AW945" s="70"/>
      <c r="AX945" s="70"/>
      <c r="AY945" s="70"/>
      <c r="AZ945" s="70">
        <v>0</v>
      </c>
      <c r="BA945" s="70">
        <v>0</v>
      </c>
      <c r="BB945" s="70">
        <v>0</v>
      </c>
      <c r="BC945" s="70"/>
      <c r="BD945" s="70"/>
      <c r="BE945" s="70"/>
      <c r="BF945" s="70"/>
      <c r="BG945" s="70"/>
      <c r="BH945" s="70">
        <f t="shared" si="2574"/>
        <v>0</v>
      </c>
      <c r="BI945" s="70"/>
      <c r="BJ945" s="70"/>
      <c r="BK945" s="70"/>
      <c r="BL945" s="70"/>
      <c r="BM945" s="70"/>
      <c r="BN945" s="70"/>
      <c r="BO945" s="70"/>
      <c r="BP945" s="70"/>
      <c r="BQ945" s="70"/>
      <c r="BR945" s="70">
        <v>0</v>
      </c>
      <c r="BS945" s="70">
        <v>0</v>
      </c>
      <c r="BT945" s="14">
        <v>100</v>
      </c>
      <c r="BU945" s="14">
        <v>100</v>
      </c>
      <c r="BV945" s="14">
        <v>0</v>
      </c>
      <c r="BW945" s="14">
        <f t="shared" si="2551"/>
        <v>0</v>
      </c>
      <c r="BX945" s="14"/>
      <c r="BY945" s="14"/>
      <c r="BZ945" s="14"/>
      <c r="CA945" s="14">
        <f t="shared" si="2492"/>
        <v>0</v>
      </c>
      <c r="CB945" s="122">
        <f t="shared" si="2503"/>
        <v>0</v>
      </c>
    </row>
    <row r="946" spans="1:80" s="115" customFormat="1" ht="22.5" x14ac:dyDescent="0.25">
      <c r="A946" s="110" t="s">
        <v>466</v>
      </c>
      <c r="B946" s="110" t="s">
        <v>3</v>
      </c>
      <c r="C946" s="110" t="s">
        <v>28</v>
      </c>
      <c r="D946" s="110" t="s">
        <v>468</v>
      </c>
      <c r="E946" s="111">
        <v>8212</v>
      </c>
      <c r="F946" s="110" t="s">
        <v>1928</v>
      </c>
      <c r="G946" s="112" t="s">
        <v>1895</v>
      </c>
      <c r="H946" s="113" t="s">
        <v>518</v>
      </c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>
        <f t="shared" ref="X946" si="2636">R946+S946+T946+U946+V946+W946</f>
        <v>0</v>
      </c>
      <c r="Y946" s="114"/>
      <c r="Z946" s="114"/>
      <c r="AA946" s="114"/>
      <c r="AB946" s="114"/>
      <c r="AC946" s="114"/>
      <c r="AD946" s="114"/>
      <c r="AE946" s="114"/>
      <c r="AF946" s="114"/>
      <c r="AG946" s="114"/>
      <c r="AH946" s="114">
        <v>0</v>
      </c>
      <c r="AI946" s="114">
        <v>0</v>
      </c>
      <c r="AJ946" s="114"/>
      <c r="AK946" s="114"/>
      <c r="AL946" s="114"/>
      <c r="AM946" s="114"/>
      <c r="AN946" s="114"/>
      <c r="AO946" s="114"/>
      <c r="AP946" s="114">
        <f t="shared" ref="AP946" si="2637">AJ946+AK946+AL946+AM946+AN946+AO946</f>
        <v>0</v>
      </c>
      <c r="AQ946" s="114"/>
      <c r="AR946" s="114"/>
      <c r="AS946" s="114"/>
      <c r="AT946" s="114"/>
      <c r="AU946" s="114"/>
      <c r="AV946" s="114"/>
      <c r="AW946" s="114"/>
      <c r="AX946" s="114"/>
      <c r="AY946" s="114"/>
      <c r="AZ946" s="114">
        <v>0</v>
      </c>
      <c r="BA946" s="114">
        <v>0</v>
      </c>
      <c r="BB946" s="114"/>
      <c r="BC946" s="114"/>
      <c r="BD946" s="114"/>
      <c r="BE946" s="114"/>
      <c r="BF946" s="114"/>
      <c r="BG946" s="114"/>
      <c r="BH946" s="114">
        <f t="shared" ref="BH946" si="2638">BB946+BC946+BD946+BE946+BF946+BG946</f>
        <v>0</v>
      </c>
      <c r="BI946" s="114"/>
      <c r="BJ946" s="114"/>
      <c r="BK946" s="114"/>
      <c r="BL946" s="114"/>
      <c r="BM946" s="114"/>
      <c r="BN946" s="114"/>
      <c r="BO946" s="114"/>
      <c r="BP946" s="114"/>
      <c r="BQ946" s="114"/>
      <c r="BR946" s="114">
        <v>0</v>
      </c>
      <c r="BS946" s="114">
        <v>0</v>
      </c>
      <c r="BT946" s="14"/>
      <c r="BU946" s="14">
        <v>0</v>
      </c>
      <c r="BV946" s="14">
        <v>0</v>
      </c>
      <c r="BW946" s="14">
        <f t="shared" si="2551"/>
        <v>0</v>
      </c>
      <c r="BX946" s="14"/>
      <c r="BY946" s="14"/>
      <c r="BZ946" s="14"/>
      <c r="CA946" s="14">
        <f t="shared" ref="CA946:CA966" si="2639">BV946+BW946</f>
        <v>0</v>
      </c>
      <c r="CB946" s="122" t="str">
        <f t="shared" si="2503"/>
        <v>-</v>
      </c>
    </row>
    <row r="947" spans="1:80" s="115" customFormat="1" ht="22.5" x14ac:dyDescent="0.25">
      <c r="A947" s="109" t="s">
        <v>466</v>
      </c>
      <c r="B947" s="109" t="s">
        <v>3</v>
      </c>
      <c r="C947" s="109" t="s">
        <v>28</v>
      </c>
      <c r="D947" s="110" t="s">
        <v>468</v>
      </c>
      <c r="E947" s="111">
        <v>8212</v>
      </c>
      <c r="F947" s="110" t="s">
        <v>1924</v>
      </c>
      <c r="G947" s="112" t="s">
        <v>1895</v>
      </c>
      <c r="H947" s="113" t="s">
        <v>1925</v>
      </c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>
        <f t="shared" si="2572"/>
        <v>0</v>
      </c>
      <c r="Y947" s="114"/>
      <c r="Z947" s="114"/>
      <c r="AA947" s="114"/>
      <c r="AB947" s="114"/>
      <c r="AC947" s="114"/>
      <c r="AD947" s="114"/>
      <c r="AE947" s="114"/>
      <c r="AF947" s="114"/>
      <c r="AG947" s="114"/>
      <c r="AH947" s="114">
        <v>0</v>
      </c>
      <c r="AI947" s="114">
        <v>0</v>
      </c>
      <c r="AJ947" s="114"/>
      <c r="AK947" s="114"/>
      <c r="AL947" s="114"/>
      <c r="AM947" s="114"/>
      <c r="AN947" s="114"/>
      <c r="AO947" s="114"/>
      <c r="AP947" s="114">
        <f t="shared" si="2573"/>
        <v>0</v>
      </c>
      <c r="AQ947" s="114"/>
      <c r="AR947" s="114"/>
      <c r="AS947" s="114"/>
      <c r="AT947" s="114"/>
      <c r="AU947" s="114"/>
      <c r="AV947" s="114"/>
      <c r="AW947" s="114"/>
      <c r="AX947" s="114"/>
      <c r="AY947" s="114"/>
      <c r="AZ947" s="114">
        <v>0</v>
      </c>
      <c r="BA947" s="114">
        <v>0</v>
      </c>
      <c r="BB947" s="114"/>
      <c r="BC947" s="114"/>
      <c r="BD947" s="114"/>
      <c r="BE947" s="114"/>
      <c r="BF947" s="114"/>
      <c r="BG947" s="114"/>
      <c r="BH947" s="114">
        <f t="shared" si="2574"/>
        <v>0</v>
      </c>
      <c r="BI947" s="114"/>
      <c r="BJ947" s="114"/>
      <c r="BK947" s="114"/>
      <c r="BL947" s="114"/>
      <c r="BM947" s="114"/>
      <c r="BN947" s="114"/>
      <c r="BO947" s="114"/>
      <c r="BP947" s="114"/>
      <c r="BQ947" s="114"/>
      <c r="BR947" s="114">
        <v>0</v>
      </c>
      <c r="BS947" s="114">
        <v>0</v>
      </c>
      <c r="BT947" s="14"/>
      <c r="BU947" s="14">
        <v>0</v>
      </c>
      <c r="BV947" s="14">
        <v>0</v>
      </c>
      <c r="BW947" s="14">
        <f t="shared" si="2551"/>
        <v>0</v>
      </c>
      <c r="BX947" s="14"/>
      <c r="BY947" s="14"/>
      <c r="BZ947" s="14"/>
      <c r="CA947" s="14">
        <f t="shared" si="2639"/>
        <v>0</v>
      </c>
      <c r="CB947" s="122" t="str">
        <f t="shared" ref="CB947:CB965" si="2640">IF(BU947=0,"-",CA947/BU947*100)</f>
        <v>-</v>
      </c>
    </row>
    <row r="948" spans="1:80" x14ac:dyDescent="0.25">
      <c r="A948" s="1" t="s">
        <v>466</v>
      </c>
      <c r="B948" s="1" t="s">
        <v>3</v>
      </c>
      <c r="C948" s="1" t="s">
        <v>28</v>
      </c>
      <c r="D948" s="82" t="s">
        <v>468</v>
      </c>
      <c r="E948" s="82" t="s">
        <v>80</v>
      </c>
      <c r="F948" s="79" t="s">
        <v>1</v>
      </c>
      <c r="G948" s="13" t="s">
        <v>1</v>
      </c>
      <c r="H948" s="2" t="s">
        <v>81</v>
      </c>
      <c r="I948" s="12">
        <f>SUM(I949:I953)</f>
        <v>11165000</v>
      </c>
      <c r="J948" s="12">
        <f t="shared" si="2491"/>
        <v>11165000</v>
      </c>
      <c r="K948" s="12">
        <f t="shared" ref="K948" si="2641">SUM(K949:K953)</f>
        <v>2015000</v>
      </c>
      <c r="L948" s="12">
        <f t="shared" si="2494"/>
        <v>6000000</v>
      </c>
      <c r="M948" s="12">
        <f t="shared" ref="M948:Q948" si="2642">SUM(M949:M953)</f>
        <v>0</v>
      </c>
      <c r="N948" s="12">
        <f t="shared" si="2642"/>
        <v>0</v>
      </c>
      <c r="O948" s="12">
        <f t="shared" si="2642"/>
        <v>6000000</v>
      </c>
      <c r="P948" s="12">
        <f t="shared" si="2642"/>
        <v>150000</v>
      </c>
      <c r="Q948" s="12">
        <f t="shared" si="2642"/>
        <v>3000000</v>
      </c>
      <c r="R948" s="12">
        <f t="shared" ref="R948:AG948" si="2643">SUM(R949:R953)</f>
        <v>0</v>
      </c>
      <c r="S948" s="12">
        <f t="shared" si="2643"/>
        <v>0</v>
      </c>
      <c r="T948" s="12">
        <f t="shared" si="2643"/>
        <v>0</v>
      </c>
      <c r="U948" s="12">
        <f t="shared" si="2643"/>
        <v>0</v>
      </c>
      <c r="V948" s="12">
        <f t="shared" si="2643"/>
        <v>0</v>
      </c>
      <c r="W948" s="12">
        <f t="shared" si="2643"/>
        <v>0</v>
      </c>
      <c r="X948" s="12">
        <f t="shared" si="2643"/>
        <v>0</v>
      </c>
      <c r="Y948" s="12">
        <f t="shared" si="2643"/>
        <v>0</v>
      </c>
      <c r="Z948" s="12">
        <f t="shared" si="2643"/>
        <v>0</v>
      </c>
      <c r="AA948" s="12">
        <f t="shared" si="2643"/>
        <v>0</v>
      </c>
      <c r="AB948" s="12">
        <f t="shared" si="2643"/>
        <v>0</v>
      </c>
      <c r="AC948" s="12">
        <f t="shared" si="2643"/>
        <v>0</v>
      </c>
      <c r="AD948" s="12">
        <f t="shared" si="2643"/>
        <v>0</v>
      </c>
      <c r="AE948" s="12">
        <f t="shared" si="2643"/>
        <v>0</v>
      </c>
      <c r="AF948" s="12">
        <f t="shared" si="2643"/>
        <v>0</v>
      </c>
      <c r="AG948" s="12">
        <f t="shared" si="2643"/>
        <v>0</v>
      </c>
      <c r="AH948" s="12">
        <v>0</v>
      </c>
      <c r="AI948" s="12">
        <v>0</v>
      </c>
      <c r="AJ948" s="12">
        <f t="shared" ref="AJ948:AY948" si="2644">SUM(AJ949:AJ953)</f>
        <v>0</v>
      </c>
      <c r="AK948" s="12">
        <f t="shared" si="2644"/>
        <v>0</v>
      </c>
      <c r="AL948" s="12">
        <f t="shared" si="2644"/>
        <v>0</v>
      </c>
      <c r="AM948" s="12">
        <f t="shared" si="2644"/>
        <v>0</v>
      </c>
      <c r="AN948" s="12">
        <f t="shared" si="2644"/>
        <v>0</v>
      </c>
      <c r="AO948" s="12">
        <f t="shared" si="2644"/>
        <v>0</v>
      </c>
      <c r="AP948" s="12">
        <f t="shared" si="2644"/>
        <v>0</v>
      </c>
      <c r="AQ948" s="12">
        <f t="shared" si="2644"/>
        <v>0</v>
      </c>
      <c r="AR948" s="12">
        <f t="shared" si="2644"/>
        <v>0</v>
      </c>
      <c r="AS948" s="12">
        <f t="shared" si="2644"/>
        <v>0</v>
      </c>
      <c r="AT948" s="12">
        <f t="shared" si="2644"/>
        <v>0</v>
      </c>
      <c r="AU948" s="12">
        <f t="shared" si="2644"/>
        <v>0</v>
      </c>
      <c r="AV948" s="12">
        <f t="shared" si="2644"/>
        <v>0</v>
      </c>
      <c r="AW948" s="12">
        <f t="shared" si="2644"/>
        <v>0</v>
      </c>
      <c r="AX948" s="12">
        <f t="shared" si="2644"/>
        <v>0</v>
      </c>
      <c r="AY948" s="12">
        <f t="shared" si="2644"/>
        <v>0</v>
      </c>
      <c r="AZ948" s="12">
        <v>0</v>
      </c>
      <c r="BA948" s="12">
        <v>0</v>
      </c>
      <c r="BB948" s="12">
        <f t="shared" ref="BB948:BQ948" si="2645">SUM(BB949:BB953)</f>
        <v>6000000</v>
      </c>
      <c r="BC948" s="12">
        <f t="shared" si="2645"/>
        <v>0</v>
      </c>
      <c r="BD948" s="12">
        <f t="shared" si="2645"/>
        <v>0</v>
      </c>
      <c r="BE948" s="12">
        <f t="shared" si="2645"/>
        <v>0</v>
      </c>
      <c r="BF948" s="12">
        <f t="shared" si="2645"/>
        <v>0</v>
      </c>
      <c r="BG948" s="12">
        <f t="shared" si="2645"/>
        <v>0</v>
      </c>
      <c r="BH948" s="12">
        <f t="shared" si="2645"/>
        <v>6000000</v>
      </c>
      <c r="BI948" s="12">
        <f t="shared" si="2645"/>
        <v>0</v>
      </c>
      <c r="BJ948" s="12">
        <f t="shared" si="2645"/>
        <v>0</v>
      </c>
      <c r="BK948" s="12">
        <f t="shared" si="2645"/>
        <v>0</v>
      </c>
      <c r="BL948" s="12">
        <f t="shared" si="2645"/>
        <v>0</v>
      </c>
      <c r="BM948" s="12">
        <f t="shared" si="2645"/>
        <v>0</v>
      </c>
      <c r="BN948" s="12">
        <f t="shared" si="2645"/>
        <v>0</v>
      </c>
      <c r="BO948" s="12">
        <f t="shared" si="2645"/>
        <v>0</v>
      </c>
      <c r="BP948" s="12">
        <f t="shared" si="2645"/>
        <v>0</v>
      </c>
      <c r="BQ948" s="12">
        <f t="shared" si="2645"/>
        <v>0</v>
      </c>
      <c r="BR948" s="12">
        <v>0</v>
      </c>
      <c r="BS948" s="12">
        <v>6000000</v>
      </c>
      <c r="BT948" s="12">
        <f t="shared" ref="BT948:BX948" si="2646">SUM(BT949:BT953)</f>
        <v>11165000</v>
      </c>
      <c r="BU948" s="12">
        <f t="shared" si="2646"/>
        <v>2041000</v>
      </c>
      <c r="BV948" s="12">
        <f t="shared" si="2646"/>
        <v>1033502</v>
      </c>
      <c r="BW948" s="12">
        <f t="shared" si="2646"/>
        <v>374167</v>
      </c>
      <c r="BX948" s="12">
        <f t="shared" si="2646"/>
        <v>174167</v>
      </c>
      <c r="BY948" s="12">
        <f t="shared" ref="BY948" si="2647">SUM(BY949:BY953)</f>
        <v>100000</v>
      </c>
      <c r="BZ948" s="12">
        <f t="shared" ref="BZ948" si="2648">SUM(BZ949:BZ953)</f>
        <v>100000</v>
      </c>
      <c r="CA948" s="12">
        <f t="shared" si="2639"/>
        <v>1407669</v>
      </c>
      <c r="CB948" s="124">
        <f t="shared" si="2640"/>
        <v>68.96957373836355</v>
      </c>
    </row>
    <row r="949" spans="1:80" s="62" customFormat="1" x14ac:dyDescent="0.25">
      <c r="A949" s="68" t="s">
        <v>466</v>
      </c>
      <c r="B949" s="68" t="s">
        <v>3</v>
      </c>
      <c r="C949" s="68" t="s">
        <v>28</v>
      </c>
      <c r="D949" s="83" t="s">
        <v>468</v>
      </c>
      <c r="E949" s="91">
        <v>8213</v>
      </c>
      <c r="F949" s="83" t="s">
        <v>529</v>
      </c>
      <c r="G949" s="74" t="s">
        <v>1895</v>
      </c>
      <c r="H949" s="69" t="s">
        <v>530</v>
      </c>
      <c r="I949" s="61">
        <v>11000000</v>
      </c>
      <c r="J949" s="70">
        <f t="shared" ref="J949:J966" si="2649">SUM(K949,L949,P949,Q949)</f>
        <v>11000000</v>
      </c>
      <c r="K949" s="61">
        <v>2000000</v>
      </c>
      <c r="L949" s="61">
        <f t="shared" si="2494"/>
        <v>6000000</v>
      </c>
      <c r="M949" s="61">
        <v>0</v>
      </c>
      <c r="N949" s="61">
        <v>0</v>
      </c>
      <c r="O949" s="61">
        <v>6000000</v>
      </c>
      <c r="P949" s="61">
        <v>0</v>
      </c>
      <c r="Q949" s="61">
        <v>3000000</v>
      </c>
      <c r="R949" s="70">
        <v>0</v>
      </c>
      <c r="S949" s="70"/>
      <c r="T949" s="70"/>
      <c r="U949" s="70"/>
      <c r="V949" s="70"/>
      <c r="W949" s="70"/>
      <c r="X949" s="70">
        <f t="shared" si="2572"/>
        <v>0</v>
      </c>
      <c r="Y949" s="70"/>
      <c r="Z949" s="70"/>
      <c r="AA949" s="70"/>
      <c r="AB949" s="70"/>
      <c r="AC949" s="70"/>
      <c r="AD949" s="70"/>
      <c r="AE949" s="70"/>
      <c r="AF949" s="70"/>
      <c r="AG949" s="70"/>
      <c r="AH949" s="70">
        <v>0</v>
      </c>
      <c r="AI949" s="70">
        <v>0</v>
      </c>
      <c r="AJ949" s="70">
        <v>0</v>
      </c>
      <c r="AK949" s="70"/>
      <c r="AL949" s="70"/>
      <c r="AM949" s="70"/>
      <c r="AN949" s="70"/>
      <c r="AO949" s="70"/>
      <c r="AP949" s="70">
        <f t="shared" si="2573"/>
        <v>0</v>
      </c>
      <c r="AQ949" s="70"/>
      <c r="AR949" s="70"/>
      <c r="AS949" s="70"/>
      <c r="AT949" s="70"/>
      <c r="AU949" s="70"/>
      <c r="AV949" s="70"/>
      <c r="AW949" s="70"/>
      <c r="AX949" s="70"/>
      <c r="AY949" s="70"/>
      <c r="AZ949" s="70">
        <v>0</v>
      </c>
      <c r="BA949" s="70">
        <v>0</v>
      </c>
      <c r="BB949" s="70">
        <v>6000000</v>
      </c>
      <c r="BC949" s="70"/>
      <c r="BD949" s="70"/>
      <c r="BE949" s="70"/>
      <c r="BF949" s="70"/>
      <c r="BG949" s="70"/>
      <c r="BH949" s="70">
        <f t="shared" si="2574"/>
        <v>6000000</v>
      </c>
      <c r="BI949" s="70"/>
      <c r="BJ949" s="70"/>
      <c r="BK949" s="70"/>
      <c r="BL949" s="70"/>
      <c r="BM949" s="70"/>
      <c r="BN949" s="70"/>
      <c r="BO949" s="70"/>
      <c r="BP949" s="70"/>
      <c r="BQ949" s="70"/>
      <c r="BR949" s="70">
        <v>0</v>
      </c>
      <c r="BS949" s="70">
        <v>6000000</v>
      </c>
      <c r="BT949" s="14">
        <v>11000000</v>
      </c>
      <c r="BU949" s="14">
        <v>2000000</v>
      </c>
      <c r="BV949" s="14">
        <v>1000002</v>
      </c>
      <c r="BW949" s="14">
        <f t="shared" si="2551"/>
        <v>366667</v>
      </c>
      <c r="BX949" s="14">
        <v>166667</v>
      </c>
      <c r="BY949" s="14">
        <v>100000</v>
      </c>
      <c r="BZ949" s="14">
        <v>100000</v>
      </c>
      <c r="CA949" s="14">
        <f t="shared" si="2639"/>
        <v>1366669</v>
      </c>
      <c r="CB949" s="122">
        <f t="shared" si="2640"/>
        <v>68.333449999999999</v>
      </c>
    </row>
    <row r="950" spans="1:80" x14ac:dyDescent="0.25">
      <c r="A950" s="4" t="s">
        <v>466</v>
      </c>
      <c r="B950" s="4" t="s">
        <v>3</v>
      </c>
      <c r="C950" s="4" t="s">
        <v>28</v>
      </c>
      <c r="D950" s="79" t="s">
        <v>468</v>
      </c>
      <c r="E950" s="89">
        <v>8213</v>
      </c>
      <c r="F950" s="79" t="s">
        <v>531</v>
      </c>
      <c r="G950" s="74" t="s">
        <v>1897</v>
      </c>
      <c r="H950" s="13" t="s">
        <v>81</v>
      </c>
      <c r="I950" s="14">
        <v>15000</v>
      </c>
      <c r="J950" s="14">
        <f t="shared" si="2649"/>
        <v>15000</v>
      </c>
      <c r="K950" s="14">
        <v>15000</v>
      </c>
      <c r="L950" s="14">
        <f t="shared" ref="L950:L965" si="2650">SUM(M950:O950)</f>
        <v>0</v>
      </c>
      <c r="M950" s="14">
        <v>0</v>
      </c>
      <c r="N950" s="14">
        <v>0</v>
      </c>
      <c r="O950" s="14">
        <v>0</v>
      </c>
      <c r="P950" s="14">
        <v>0</v>
      </c>
      <c r="Q950" s="14">
        <v>0</v>
      </c>
      <c r="R950" s="14">
        <v>0</v>
      </c>
      <c r="S950" s="14"/>
      <c r="T950" s="14"/>
      <c r="U950" s="14"/>
      <c r="V950" s="14"/>
      <c r="W950" s="14"/>
      <c r="X950" s="14">
        <f t="shared" si="2572"/>
        <v>0</v>
      </c>
      <c r="Y950" s="14"/>
      <c r="Z950" s="14"/>
      <c r="AA950" s="14"/>
      <c r="AB950" s="14"/>
      <c r="AC950" s="14"/>
      <c r="AD950" s="14"/>
      <c r="AE950" s="14"/>
      <c r="AF950" s="14"/>
      <c r="AG950" s="14"/>
      <c r="AH950" s="14">
        <v>0</v>
      </c>
      <c r="AI950" s="14">
        <v>0</v>
      </c>
      <c r="AJ950" s="14">
        <v>0</v>
      </c>
      <c r="AK950" s="14"/>
      <c r="AL950" s="14"/>
      <c r="AM950" s="14"/>
      <c r="AN950" s="14"/>
      <c r="AO950" s="14"/>
      <c r="AP950" s="14">
        <f t="shared" si="2573"/>
        <v>0</v>
      </c>
      <c r="AQ950" s="14"/>
      <c r="AR950" s="14"/>
      <c r="AS950" s="14"/>
      <c r="AT950" s="14"/>
      <c r="AU950" s="14"/>
      <c r="AV950" s="14"/>
      <c r="AW950" s="14"/>
      <c r="AX950" s="14"/>
      <c r="AY950" s="14"/>
      <c r="AZ950" s="14">
        <v>0</v>
      </c>
      <c r="BA950" s="14">
        <v>0</v>
      </c>
      <c r="BB950" s="14">
        <v>0</v>
      </c>
      <c r="BC950" s="14"/>
      <c r="BD950" s="14"/>
      <c r="BE950" s="14"/>
      <c r="BF950" s="14"/>
      <c r="BG950" s="14"/>
      <c r="BH950" s="14">
        <f t="shared" si="2574"/>
        <v>0</v>
      </c>
      <c r="BI950" s="14"/>
      <c r="BJ950" s="14"/>
      <c r="BK950" s="14"/>
      <c r="BL950" s="14"/>
      <c r="BM950" s="14"/>
      <c r="BN950" s="14"/>
      <c r="BO950" s="14"/>
      <c r="BP950" s="14"/>
      <c r="BQ950" s="14"/>
      <c r="BR950" s="14">
        <v>0</v>
      </c>
      <c r="BS950" s="14">
        <v>0</v>
      </c>
      <c r="BT950" s="14">
        <v>15000</v>
      </c>
      <c r="BU950" s="14">
        <v>41000</v>
      </c>
      <c r="BV950" s="14">
        <v>33500</v>
      </c>
      <c r="BW950" s="14">
        <f t="shared" si="2551"/>
        <v>7500</v>
      </c>
      <c r="BX950" s="14">
        <v>7500</v>
      </c>
      <c r="BY950" s="14">
        <v>0</v>
      </c>
      <c r="BZ950" s="14">
        <v>0</v>
      </c>
      <c r="CA950" s="14">
        <f t="shared" si="2639"/>
        <v>41000</v>
      </c>
      <c r="CB950" s="122">
        <f t="shared" si="2640"/>
        <v>100</v>
      </c>
    </row>
    <row r="951" spans="1:80" x14ac:dyDescent="0.25">
      <c r="A951" s="4" t="s">
        <v>466</v>
      </c>
      <c r="B951" s="4" t="s">
        <v>3</v>
      </c>
      <c r="C951" s="4" t="s">
        <v>28</v>
      </c>
      <c r="D951" s="79" t="s">
        <v>468</v>
      </c>
      <c r="E951" s="89">
        <v>8213</v>
      </c>
      <c r="F951" s="79" t="s">
        <v>532</v>
      </c>
      <c r="G951" s="74" t="s">
        <v>1895</v>
      </c>
      <c r="H951" s="13" t="s">
        <v>533</v>
      </c>
      <c r="I951" s="14">
        <v>150000</v>
      </c>
      <c r="J951" s="14">
        <f t="shared" si="2649"/>
        <v>150000</v>
      </c>
      <c r="K951" s="14">
        <v>0</v>
      </c>
      <c r="L951" s="14">
        <f t="shared" si="2650"/>
        <v>0</v>
      </c>
      <c r="M951" s="14">
        <v>0</v>
      </c>
      <c r="N951" s="14">
        <v>0</v>
      </c>
      <c r="O951" s="14">
        <v>0</v>
      </c>
      <c r="P951" s="14">
        <v>150000</v>
      </c>
      <c r="Q951" s="14">
        <v>0</v>
      </c>
      <c r="R951" s="14">
        <v>0</v>
      </c>
      <c r="S951" s="14"/>
      <c r="T951" s="14"/>
      <c r="U951" s="14"/>
      <c r="V951" s="14"/>
      <c r="W951" s="14"/>
      <c r="X951" s="14">
        <f t="shared" si="2572"/>
        <v>0</v>
      </c>
      <c r="Y951" s="14"/>
      <c r="Z951" s="14"/>
      <c r="AA951" s="14"/>
      <c r="AB951" s="14"/>
      <c r="AC951" s="14"/>
      <c r="AD951" s="14"/>
      <c r="AE951" s="14"/>
      <c r="AF951" s="14"/>
      <c r="AG951" s="14"/>
      <c r="AH951" s="14">
        <v>0</v>
      </c>
      <c r="AI951" s="14">
        <v>0</v>
      </c>
      <c r="AJ951" s="14">
        <v>0</v>
      </c>
      <c r="AK951" s="14"/>
      <c r="AL951" s="14"/>
      <c r="AM951" s="14"/>
      <c r="AN951" s="14"/>
      <c r="AO951" s="14"/>
      <c r="AP951" s="14">
        <f t="shared" si="2573"/>
        <v>0</v>
      </c>
      <c r="AQ951" s="14"/>
      <c r="AR951" s="14"/>
      <c r="AS951" s="14"/>
      <c r="AT951" s="14"/>
      <c r="AU951" s="14"/>
      <c r="AV951" s="14"/>
      <c r="AW951" s="14"/>
      <c r="AX951" s="14"/>
      <c r="AY951" s="14"/>
      <c r="AZ951" s="14">
        <v>0</v>
      </c>
      <c r="BA951" s="14">
        <v>0</v>
      </c>
      <c r="BB951" s="14">
        <v>0</v>
      </c>
      <c r="BC951" s="14"/>
      <c r="BD951" s="14"/>
      <c r="BE951" s="14"/>
      <c r="BF951" s="14"/>
      <c r="BG951" s="14"/>
      <c r="BH951" s="14">
        <f t="shared" si="2574"/>
        <v>0</v>
      </c>
      <c r="BI951" s="14"/>
      <c r="BJ951" s="14"/>
      <c r="BK951" s="14"/>
      <c r="BL951" s="14"/>
      <c r="BM951" s="14"/>
      <c r="BN951" s="14"/>
      <c r="BO951" s="14"/>
      <c r="BP951" s="14"/>
      <c r="BQ951" s="14"/>
      <c r="BR951" s="14">
        <v>0</v>
      </c>
      <c r="BS951" s="14">
        <v>0</v>
      </c>
      <c r="BT951" s="14">
        <v>150000</v>
      </c>
      <c r="BU951" s="14">
        <v>0</v>
      </c>
      <c r="BV951" s="14">
        <v>0</v>
      </c>
      <c r="BW951" s="14">
        <f t="shared" si="2551"/>
        <v>0</v>
      </c>
      <c r="BX951" s="14"/>
      <c r="BY951" s="14"/>
      <c r="BZ951" s="14"/>
      <c r="CA951" s="14">
        <f t="shared" si="2639"/>
        <v>0</v>
      </c>
      <c r="CB951" s="122" t="str">
        <f t="shared" si="2640"/>
        <v>-</v>
      </c>
    </row>
    <row r="952" spans="1:80" ht="22.5" x14ac:dyDescent="0.25">
      <c r="A952" s="4" t="s">
        <v>466</v>
      </c>
      <c r="B952" s="4" t="s">
        <v>3</v>
      </c>
      <c r="C952" s="4" t="s">
        <v>28</v>
      </c>
      <c r="D952" s="79" t="s">
        <v>468</v>
      </c>
      <c r="E952" s="89">
        <v>8213</v>
      </c>
      <c r="F952" s="79" t="s">
        <v>534</v>
      </c>
      <c r="G952" s="74" t="s">
        <v>1895</v>
      </c>
      <c r="H952" s="13" t="s">
        <v>535</v>
      </c>
      <c r="I952" s="14">
        <v>0</v>
      </c>
      <c r="J952" s="14">
        <f t="shared" si="2649"/>
        <v>0</v>
      </c>
      <c r="K952" s="14">
        <v>0</v>
      </c>
      <c r="L952" s="14">
        <f t="shared" si="2650"/>
        <v>0</v>
      </c>
      <c r="M952" s="14">
        <v>0</v>
      </c>
      <c r="N952" s="14">
        <v>0</v>
      </c>
      <c r="O952" s="14">
        <v>0</v>
      </c>
      <c r="P952" s="14">
        <v>0</v>
      </c>
      <c r="Q952" s="14">
        <v>0</v>
      </c>
      <c r="R952" s="14">
        <v>0</v>
      </c>
      <c r="S952" s="14"/>
      <c r="T952" s="14"/>
      <c r="U952" s="14"/>
      <c r="V952" s="14"/>
      <c r="W952" s="14"/>
      <c r="X952" s="14">
        <f t="shared" si="2572"/>
        <v>0</v>
      </c>
      <c r="Y952" s="14"/>
      <c r="Z952" s="14"/>
      <c r="AA952" s="14"/>
      <c r="AB952" s="14"/>
      <c r="AC952" s="14"/>
      <c r="AD952" s="14"/>
      <c r="AE952" s="14"/>
      <c r="AF952" s="14"/>
      <c r="AG952" s="14"/>
      <c r="AH952" s="14">
        <v>0</v>
      </c>
      <c r="AI952" s="14">
        <v>0</v>
      </c>
      <c r="AJ952" s="14">
        <v>0</v>
      </c>
      <c r="AK952" s="14"/>
      <c r="AL952" s="14"/>
      <c r="AM952" s="14"/>
      <c r="AN952" s="14"/>
      <c r="AO952" s="14"/>
      <c r="AP952" s="14">
        <f t="shared" si="2573"/>
        <v>0</v>
      </c>
      <c r="AQ952" s="14"/>
      <c r="AR952" s="14"/>
      <c r="AS952" s="14"/>
      <c r="AT952" s="14"/>
      <c r="AU952" s="14"/>
      <c r="AV952" s="14"/>
      <c r="AW952" s="14"/>
      <c r="AX952" s="14"/>
      <c r="AY952" s="14"/>
      <c r="AZ952" s="14">
        <v>0</v>
      </c>
      <c r="BA952" s="14">
        <v>0</v>
      </c>
      <c r="BB952" s="14">
        <v>0</v>
      </c>
      <c r="BC952" s="14"/>
      <c r="BD952" s="14"/>
      <c r="BE952" s="14"/>
      <c r="BF952" s="14"/>
      <c r="BG952" s="14"/>
      <c r="BH952" s="14">
        <f t="shared" si="2574"/>
        <v>0</v>
      </c>
      <c r="BI952" s="14"/>
      <c r="BJ952" s="14"/>
      <c r="BK952" s="14"/>
      <c r="BL952" s="14"/>
      <c r="BM952" s="14"/>
      <c r="BN952" s="14"/>
      <c r="BO952" s="14"/>
      <c r="BP952" s="14"/>
      <c r="BQ952" s="14"/>
      <c r="BR952" s="14">
        <v>0</v>
      </c>
      <c r="BS952" s="14">
        <v>0</v>
      </c>
      <c r="BT952" s="14">
        <v>0</v>
      </c>
      <c r="BU952" s="14">
        <v>0</v>
      </c>
      <c r="BV952" s="14">
        <v>0</v>
      </c>
      <c r="BW952" s="14">
        <f t="shared" si="2551"/>
        <v>0</v>
      </c>
      <c r="BX952" s="14"/>
      <c r="BY952" s="14"/>
      <c r="BZ952" s="14"/>
      <c r="CA952" s="14">
        <f t="shared" si="2639"/>
        <v>0</v>
      </c>
      <c r="CB952" s="122" t="str">
        <f t="shared" si="2640"/>
        <v>-</v>
      </c>
    </row>
    <row r="953" spans="1:80" x14ac:dyDescent="0.25">
      <c r="A953" s="4" t="s">
        <v>466</v>
      </c>
      <c r="B953" s="4" t="s">
        <v>3</v>
      </c>
      <c r="C953" s="4" t="s">
        <v>28</v>
      </c>
      <c r="D953" s="79" t="s">
        <v>468</v>
      </c>
      <c r="E953" s="89">
        <v>8213</v>
      </c>
      <c r="F953" s="79" t="s">
        <v>536</v>
      </c>
      <c r="G953" s="74" t="s">
        <v>1897</v>
      </c>
      <c r="H953" s="13" t="s">
        <v>537</v>
      </c>
      <c r="I953" s="14">
        <v>0</v>
      </c>
      <c r="J953" s="14">
        <f t="shared" si="2649"/>
        <v>0</v>
      </c>
      <c r="K953" s="14">
        <v>0</v>
      </c>
      <c r="L953" s="14">
        <f t="shared" si="2650"/>
        <v>0</v>
      </c>
      <c r="M953" s="14">
        <v>0</v>
      </c>
      <c r="N953" s="14">
        <v>0</v>
      </c>
      <c r="O953" s="14">
        <v>0</v>
      </c>
      <c r="P953" s="14">
        <v>0</v>
      </c>
      <c r="Q953" s="14">
        <v>0</v>
      </c>
      <c r="R953" s="14">
        <v>0</v>
      </c>
      <c r="S953" s="14"/>
      <c r="T953" s="14"/>
      <c r="U953" s="14"/>
      <c r="V953" s="14"/>
      <c r="W953" s="14"/>
      <c r="X953" s="14">
        <f t="shared" si="2572"/>
        <v>0</v>
      </c>
      <c r="Y953" s="14"/>
      <c r="Z953" s="14"/>
      <c r="AA953" s="14"/>
      <c r="AB953" s="14"/>
      <c r="AC953" s="14"/>
      <c r="AD953" s="14"/>
      <c r="AE953" s="14"/>
      <c r="AF953" s="14"/>
      <c r="AG953" s="14"/>
      <c r="AH953" s="14">
        <v>0</v>
      </c>
      <c r="AI953" s="14">
        <v>0</v>
      </c>
      <c r="AJ953" s="14">
        <v>0</v>
      </c>
      <c r="AK953" s="14"/>
      <c r="AL953" s="14"/>
      <c r="AM953" s="14"/>
      <c r="AN953" s="14"/>
      <c r="AO953" s="14"/>
      <c r="AP953" s="14">
        <f t="shared" si="2573"/>
        <v>0</v>
      </c>
      <c r="AQ953" s="14"/>
      <c r="AR953" s="14"/>
      <c r="AS953" s="14"/>
      <c r="AT953" s="14"/>
      <c r="AU953" s="14"/>
      <c r="AV953" s="14"/>
      <c r="AW953" s="14"/>
      <c r="AX953" s="14"/>
      <c r="AY953" s="14"/>
      <c r="AZ953" s="14">
        <v>0</v>
      </c>
      <c r="BA953" s="14">
        <v>0</v>
      </c>
      <c r="BB953" s="14">
        <v>0</v>
      </c>
      <c r="BC953" s="14"/>
      <c r="BD953" s="14"/>
      <c r="BE953" s="14"/>
      <c r="BF953" s="14"/>
      <c r="BG953" s="14"/>
      <c r="BH953" s="14">
        <f t="shared" si="2574"/>
        <v>0</v>
      </c>
      <c r="BI953" s="14"/>
      <c r="BJ953" s="14"/>
      <c r="BK953" s="14"/>
      <c r="BL953" s="14"/>
      <c r="BM953" s="14"/>
      <c r="BN953" s="14"/>
      <c r="BO953" s="14"/>
      <c r="BP953" s="14"/>
      <c r="BQ953" s="14"/>
      <c r="BR953" s="14">
        <v>0</v>
      </c>
      <c r="BS953" s="14">
        <v>0</v>
      </c>
      <c r="BT953" s="14">
        <v>0</v>
      </c>
      <c r="BU953" s="14">
        <v>0</v>
      </c>
      <c r="BV953" s="14">
        <v>0</v>
      </c>
      <c r="BW953" s="14">
        <f t="shared" si="2551"/>
        <v>0</v>
      </c>
      <c r="BX953" s="14"/>
      <c r="BY953" s="14"/>
      <c r="BZ953" s="14"/>
      <c r="CA953" s="14">
        <f t="shared" si="2639"/>
        <v>0</v>
      </c>
      <c r="CB953" s="122" t="str">
        <f t="shared" si="2640"/>
        <v>-</v>
      </c>
    </row>
    <row r="954" spans="1:80" x14ac:dyDescent="0.25">
      <c r="A954" s="1" t="s">
        <v>466</v>
      </c>
      <c r="B954" s="1" t="s">
        <v>3</v>
      </c>
      <c r="C954" s="1" t="s">
        <v>28</v>
      </c>
      <c r="D954" s="82" t="s">
        <v>468</v>
      </c>
      <c r="E954" s="82" t="s">
        <v>182</v>
      </c>
      <c r="F954" s="79" t="s">
        <v>1</v>
      </c>
      <c r="G954" s="13" t="s">
        <v>1</v>
      </c>
      <c r="H954" s="2" t="s">
        <v>183</v>
      </c>
      <c r="I954" s="12">
        <f>SUM(I955:I961)</f>
        <v>2500000</v>
      </c>
      <c r="J954" s="12">
        <f t="shared" si="2649"/>
        <v>2500000</v>
      </c>
      <c r="K954" s="12">
        <f t="shared" ref="K954" si="2651">SUM(K955:K961)</f>
        <v>1350000</v>
      </c>
      <c r="L954" s="12">
        <f t="shared" si="2650"/>
        <v>1050000</v>
      </c>
      <c r="M954" s="12">
        <f t="shared" ref="M954:Q954" si="2652">SUM(M955:M961)</f>
        <v>0</v>
      </c>
      <c r="N954" s="12">
        <f t="shared" si="2652"/>
        <v>0</v>
      </c>
      <c r="O954" s="12">
        <f t="shared" si="2652"/>
        <v>1050000</v>
      </c>
      <c r="P954" s="12">
        <f t="shared" si="2652"/>
        <v>100000</v>
      </c>
      <c r="Q954" s="12">
        <f t="shared" si="2652"/>
        <v>0</v>
      </c>
      <c r="R954" s="12">
        <f t="shared" ref="R954:AG954" si="2653">SUM(R955:R961)</f>
        <v>0</v>
      </c>
      <c r="S954" s="12">
        <f t="shared" si="2653"/>
        <v>0</v>
      </c>
      <c r="T954" s="12">
        <f t="shared" si="2653"/>
        <v>0</v>
      </c>
      <c r="U954" s="12">
        <f t="shared" si="2653"/>
        <v>0</v>
      </c>
      <c r="V954" s="12">
        <f t="shared" si="2653"/>
        <v>0</v>
      </c>
      <c r="W954" s="12">
        <f t="shared" si="2653"/>
        <v>0</v>
      </c>
      <c r="X954" s="12">
        <f t="shared" si="2653"/>
        <v>0</v>
      </c>
      <c r="Y954" s="12">
        <f t="shared" si="2653"/>
        <v>0</v>
      </c>
      <c r="Z954" s="12">
        <f t="shared" si="2653"/>
        <v>0</v>
      </c>
      <c r="AA954" s="12">
        <f t="shared" si="2653"/>
        <v>0</v>
      </c>
      <c r="AB954" s="12">
        <f t="shared" si="2653"/>
        <v>0</v>
      </c>
      <c r="AC954" s="12">
        <f t="shared" si="2653"/>
        <v>0</v>
      </c>
      <c r="AD954" s="12">
        <f t="shared" si="2653"/>
        <v>0</v>
      </c>
      <c r="AE954" s="12">
        <f t="shared" si="2653"/>
        <v>0</v>
      </c>
      <c r="AF954" s="12">
        <f t="shared" si="2653"/>
        <v>0</v>
      </c>
      <c r="AG954" s="12">
        <f t="shared" si="2653"/>
        <v>0</v>
      </c>
      <c r="AH954" s="12">
        <v>0</v>
      </c>
      <c r="AI954" s="12">
        <v>0</v>
      </c>
      <c r="AJ954" s="12">
        <f t="shared" ref="AJ954:AY954" si="2654">SUM(AJ955:AJ961)</f>
        <v>0</v>
      </c>
      <c r="AK954" s="12">
        <f t="shared" si="2654"/>
        <v>0</v>
      </c>
      <c r="AL954" s="12">
        <f t="shared" si="2654"/>
        <v>0</v>
      </c>
      <c r="AM954" s="12">
        <f t="shared" si="2654"/>
        <v>0</v>
      </c>
      <c r="AN954" s="12">
        <f t="shared" si="2654"/>
        <v>0</v>
      </c>
      <c r="AO954" s="12">
        <f t="shared" si="2654"/>
        <v>0</v>
      </c>
      <c r="AP954" s="12">
        <f t="shared" si="2654"/>
        <v>0</v>
      </c>
      <c r="AQ954" s="12">
        <f t="shared" si="2654"/>
        <v>0</v>
      </c>
      <c r="AR954" s="12">
        <f t="shared" si="2654"/>
        <v>0</v>
      </c>
      <c r="AS954" s="12">
        <f t="shared" si="2654"/>
        <v>0</v>
      </c>
      <c r="AT954" s="12">
        <f t="shared" si="2654"/>
        <v>0</v>
      </c>
      <c r="AU954" s="12">
        <f t="shared" si="2654"/>
        <v>0</v>
      </c>
      <c r="AV954" s="12">
        <f t="shared" si="2654"/>
        <v>0</v>
      </c>
      <c r="AW954" s="12">
        <f t="shared" si="2654"/>
        <v>0</v>
      </c>
      <c r="AX954" s="12">
        <f t="shared" si="2654"/>
        <v>0</v>
      </c>
      <c r="AY954" s="12">
        <f t="shared" si="2654"/>
        <v>0</v>
      </c>
      <c r="AZ954" s="12">
        <v>0</v>
      </c>
      <c r="BA954" s="12">
        <v>0</v>
      </c>
      <c r="BB954" s="12">
        <f t="shared" ref="BB954:BQ954" si="2655">SUM(BB955:BB961)</f>
        <v>2000000</v>
      </c>
      <c r="BC954" s="12">
        <f t="shared" si="2655"/>
        <v>0</v>
      </c>
      <c r="BD954" s="12">
        <f t="shared" si="2655"/>
        <v>0</v>
      </c>
      <c r="BE954" s="12">
        <f t="shared" si="2655"/>
        <v>0</v>
      </c>
      <c r="BF954" s="12">
        <f t="shared" si="2655"/>
        <v>0</v>
      </c>
      <c r="BG954" s="12">
        <f t="shared" si="2655"/>
        <v>0</v>
      </c>
      <c r="BH954" s="12">
        <f t="shared" si="2655"/>
        <v>2000000</v>
      </c>
      <c r="BI954" s="12">
        <f t="shared" si="2655"/>
        <v>0</v>
      </c>
      <c r="BJ954" s="12">
        <f t="shared" si="2655"/>
        <v>0</v>
      </c>
      <c r="BK954" s="12">
        <f t="shared" si="2655"/>
        <v>0</v>
      </c>
      <c r="BL954" s="12">
        <f t="shared" si="2655"/>
        <v>0</v>
      </c>
      <c r="BM954" s="12">
        <f t="shared" si="2655"/>
        <v>0</v>
      </c>
      <c r="BN954" s="12">
        <f t="shared" si="2655"/>
        <v>0</v>
      </c>
      <c r="BO954" s="12">
        <f t="shared" si="2655"/>
        <v>0</v>
      </c>
      <c r="BP954" s="12">
        <f t="shared" si="2655"/>
        <v>0</v>
      </c>
      <c r="BQ954" s="12">
        <f t="shared" si="2655"/>
        <v>0</v>
      </c>
      <c r="BR954" s="12">
        <v>0</v>
      </c>
      <c r="BS954" s="12">
        <v>2000000</v>
      </c>
      <c r="BT954" s="12">
        <f t="shared" ref="BT954:BZ954" si="2656">SUM(BT955:BT961)</f>
        <v>2500000</v>
      </c>
      <c r="BU954" s="12">
        <f t="shared" si="2656"/>
        <v>400000</v>
      </c>
      <c r="BV954" s="12">
        <f t="shared" si="2656"/>
        <v>199998</v>
      </c>
      <c r="BW954" s="12">
        <f t="shared" si="2656"/>
        <v>73333</v>
      </c>
      <c r="BX954" s="12">
        <f t="shared" si="2656"/>
        <v>33333</v>
      </c>
      <c r="BY954" s="12">
        <f t="shared" si="2656"/>
        <v>20000</v>
      </c>
      <c r="BZ954" s="12">
        <f t="shared" si="2656"/>
        <v>20000</v>
      </c>
      <c r="CA954" s="12">
        <f t="shared" si="2639"/>
        <v>273331</v>
      </c>
      <c r="CB954" s="124">
        <f t="shared" si="2640"/>
        <v>68.332750000000004</v>
      </c>
    </row>
    <row r="955" spans="1:80" s="62" customFormat="1" x14ac:dyDescent="0.25">
      <c r="A955" s="68" t="s">
        <v>466</v>
      </c>
      <c r="B955" s="68" t="s">
        <v>3</v>
      </c>
      <c r="C955" s="68" t="s">
        <v>28</v>
      </c>
      <c r="D955" s="83" t="s">
        <v>468</v>
      </c>
      <c r="E955" s="91">
        <v>8215</v>
      </c>
      <c r="F955" s="83" t="s">
        <v>538</v>
      </c>
      <c r="G955" s="74" t="s">
        <v>1895</v>
      </c>
      <c r="H955" s="69" t="s">
        <v>539</v>
      </c>
      <c r="I955" s="61">
        <v>2000000</v>
      </c>
      <c r="J955" s="70">
        <f t="shared" si="2649"/>
        <v>2000000</v>
      </c>
      <c r="K955" s="61">
        <v>950000</v>
      </c>
      <c r="L955" s="61">
        <f t="shared" si="2650"/>
        <v>1050000</v>
      </c>
      <c r="M955" s="61">
        <v>0</v>
      </c>
      <c r="N955" s="61">
        <v>0</v>
      </c>
      <c r="O955" s="61">
        <v>1050000</v>
      </c>
      <c r="P955" s="61">
        <v>0</v>
      </c>
      <c r="Q955" s="61">
        <v>0</v>
      </c>
      <c r="R955" s="70">
        <v>0</v>
      </c>
      <c r="S955" s="70"/>
      <c r="T955" s="70"/>
      <c r="U955" s="70"/>
      <c r="V955" s="70"/>
      <c r="W955" s="70"/>
      <c r="X955" s="70">
        <f t="shared" si="2572"/>
        <v>0</v>
      </c>
      <c r="Y955" s="70"/>
      <c r="Z955" s="70"/>
      <c r="AA955" s="70"/>
      <c r="AB955" s="70"/>
      <c r="AC955" s="70"/>
      <c r="AD955" s="70"/>
      <c r="AE955" s="70"/>
      <c r="AF955" s="70"/>
      <c r="AG955" s="70"/>
      <c r="AH955" s="70">
        <v>0</v>
      </c>
      <c r="AI955" s="70">
        <v>0</v>
      </c>
      <c r="AJ955" s="70">
        <v>0</v>
      </c>
      <c r="AK955" s="70"/>
      <c r="AL955" s="70"/>
      <c r="AM955" s="70"/>
      <c r="AN955" s="70"/>
      <c r="AO955" s="70"/>
      <c r="AP955" s="70">
        <f t="shared" si="2573"/>
        <v>0</v>
      </c>
      <c r="AQ955" s="70"/>
      <c r="AR955" s="70"/>
      <c r="AS955" s="70"/>
      <c r="AT955" s="70"/>
      <c r="AU955" s="70"/>
      <c r="AV955" s="70"/>
      <c r="AW955" s="70"/>
      <c r="AX955" s="70"/>
      <c r="AY955" s="70"/>
      <c r="AZ955" s="70">
        <v>0</v>
      </c>
      <c r="BA955" s="70">
        <v>0</v>
      </c>
      <c r="BB955" s="70">
        <v>2000000</v>
      </c>
      <c r="BC955" s="70"/>
      <c r="BD955" s="70"/>
      <c r="BE955" s="70"/>
      <c r="BF955" s="70"/>
      <c r="BG955" s="70"/>
      <c r="BH955" s="70">
        <f t="shared" si="2574"/>
        <v>2000000</v>
      </c>
      <c r="BI955" s="70"/>
      <c r="BJ955" s="70"/>
      <c r="BK955" s="70"/>
      <c r="BL955" s="70"/>
      <c r="BM955" s="70"/>
      <c r="BN955" s="70"/>
      <c r="BO955" s="70"/>
      <c r="BP955" s="70"/>
      <c r="BQ955" s="70"/>
      <c r="BR955" s="70">
        <v>0</v>
      </c>
      <c r="BS955" s="70">
        <v>2000000</v>
      </c>
      <c r="BT955" s="14">
        <v>2000000</v>
      </c>
      <c r="BU955" s="14">
        <v>0</v>
      </c>
      <c r="BV955" s="14">
        <v>0</v>
      </c>
      <c r="BW955" s="14">
        <f t="shared" si="2551"/>
        <v>0</v>
      </c>
      <c r="BX955" s="14"/>
      <c r="BY955" s="14"/>
      <c r="BZ955" s="14"/>
      <c r="CA955" s="14">
        <f t="shared" si="2639"/>
        <v>0</v>
      </c>
      <c r="CB955" s="122" t="str">
        <f t="shared" si="2640"/>
        <v>-</v>
      </c>
    </row>
    <row r="956" spans="1:80" ht="22.5" x14ac:dyDescent="0.25">
      <c r="A956" s="4" t="s">
        <v>466</v>
      </c>
      <c r="B956" s="4" t="s">
        <v>3</v>
      </c>
      <c r="C956" s="4" t="s">
        <v>28</v>
      </c>
      <c r="D956" s="79" t="s">
        <v>468</v>
      </c>
      <c r="E956" s="89">
        <v>8215</v>
      </c>
      <c r="F956" s="79" t="s">
        <v>540</v>
      </c>
      <c r="G956" s="74" t="s">
        <v>1895</v>
      </c>
      <c r="H956" s="13" t="s">
        <v>541</v>
      </c>
      <c r="I956" s="14">
        <v>0</v>
      </c>
      <c r="J956" s="14">
        <f t="shared" si="2649"/>
        <v>0</v>
      </c>
      <c r="K956" s="14">
        <v>0</v>
      </c>
      <c r="L956" s="14">
        <f t="shared" si="2650"/>
        <v>0</v>
      </c>
      <c r="M956" s="14">
        <v>0</v>
      </c>
      <c r="N956" s="14">
        <v>0</v>
      </c>
      <c r="O956" s="14">
        <v>0</v>
      </c>
      <c r="P956" s="14">
        <v>0</v>
      </c>
      <c r="Q956" s="14">
        <v>0</v>
      </c>
      <c r="R956" s="14">
        <v>0</v>
      </c>
      <c r="S956" s="14"/>
      <c r="T956" s="14"/>
      <c r="U956" s="14"/>
      <c r="V956" s="14"/>
      <c r="W956" s="14"/>
      <c r="X956" s="14">
        <f t="shared" si="2572"/>
        <v>0</v>
      </c>
      <c r="Y956" s="14"/>
      <c r="Z956" s="14"/>
      <c r="AA956" s="14"/>
      <c r="AB956" s="14"/>
      <c r="AC956" s="14"/>
      <c r="AD956" s="14"/>
      <c r="AE956" s="14"/>
      <c r="AF956" s="14"/>
      <c r="AG956" s="14"/>
      <c r="AH956" s="14">
        <v>0</v>
      </c>
      <c r="AI956" s="14">
        <v>0</v>
      </c>
      <c r="AJ956" s="14">
        <v>0</v>
      </c>
      <c r="AK956" s="14"/>
      <c r="AL956" s="14"/>
      <c r="AM956" s="14"/>
      <c r="AN956" s="14"/>
      <c r="AO956" s="14"/>
      <c r="AP956" s="14">
        <f t="shared" si="2573"/>
        <v>0</v>
      </c>
      <c r="AQ956" s="14"/>
      <c r="AR956" s="14"/>
      <c r="AS956" s="14"/>
      <c r="AT956" s="14"/>
      <c r="AU956" s="14"/>
      <c r="AV956" s="14"/>
      <c r="AW956" s="14"/>
      <c r="AX956" s="14"/>
      <c r="AY956" s="14"/>
      <c r="AZ956" s="14">
        <v>0</v>
      </c>
      <c r="BA956" s="14">
        <v>0</v>
      </c>
      <c r="BB956" s="14">
        <v>0</v>
      </c>
      <c r="BC956" s="14"/>
      <c r="BD956" s="14"/>
      <c r="BE956" s="14"/>
      <c r="BF956" s="14"/>
      <c r="BG956" s="14"/>
      <c r="BH956" s="14">
        <f t="shared" si="2574"/>
        <v>0</v>
      </c>
      <c r="BI956" s="14"/>
      <c r="BJ956" s="14"/>
      <c r="BK956" s="14"/>
      <c r="BL956" s="14"/>
      <c r="BM956" s="14"/>
      <c r="BN956" s="14"/>
      <c r="BO956" s="14"/>
      <c r="BP956" s="14"/>
      <c r="BQ956" s="14"/>
      <c r="BR956" s="14">
        <v>0</v>
      </c>
      <c r="BS956" s="14">
        <v>0</v>
      </c>
      <c r="BT956" s="14">
        <v>0</v>
      </c>
      <c r="BU956" s="14">
        <v>0</v>
      </c>
      <c r="BV956" s="14">
        <v>0</v>
      </c>
      <c r="BW956" s="14">
        <f t="shared" si="2551"/>
        <v>0</v>
      </c>
      <c r="BX956" s="14"/>
      <c r="BY956" s="14"/>
      <c r="BZ956" s="14"/>
      <c r="CA956" s="14">
        <f t="shared" si="2639"/>
        <v>0</v>
      </c>
      <c r="CB956" s="122" t="str">
        <f t="shared" si="2640"/>
        <v>-</v>
      </c>
    </row>
    <row r="957" spans="1:80" x14ac:dyDescent="0.25">
      <c r="A957" s="4" t="s">
        <v>466</v>
      </c>
      <c r="B957" s="4" t="s">
        <v>3</v>
      </c>
      <c r="C957" s="4" t="s">
        <v>28</v>
      </c>
      <c r="D957" s="79" t="s">
        <v>468</v>
      </c>
      <c r="E957" s="89">
        <v>8215</v>
      </c>
      <c r="F957" s="79" t="s">
        <v>542</v>
      </c>
      <c r="G957" s="74" t="s">
        <v>1895</v>
      </c>
      <c r="H957" s="13" t="s">
        <v>543</v>
      </c>
      <c r="I957" s="14">
        <v>0</v>
      </c>
      <c r="J957" s="14">
        <f t="shared" si="2649"/>
        <v>0</v>
      </c>
      <c r="K957" s="14">
        <v>0</v>
      </c>
      <c r="L957" s="14">
        <f t="shared" si="2650"/>
        <v>0</v>
      </c>
      <c r="M957" s="14">
        <v>0</v>
      </c>
      <c r="N957" s="14">
        <v>0</v>
      </c>
      <c r="O957" s="14">
        <v>0</v>
      </c>
      <c r="P957" s="14">
        <v>0</v>
      </c>
      <c r="Q957" s="14">
        <v>0</v>
      </c>
      <c r="R957" s="14">
        <v>0</v>
      </c>
      <c r="S957" s="14"/>
      <c r="T957" s="14"/>
      <c r="U957" s="14"/>
      <c r="V957" s="14"/>
      <c r="W957" s="14"/>
      <c r="X957" s="14">
        <f t="shared" si="2572"/>
        <v>0</v>
      </c>
      <c r="Y957" s="14"/>
      <c r="Z957" s="14"/>
      <c r="AA957" s="14"/>
      <c r="AB957" s="14"/>
      <c r="AC957" s="14"/>
      <c r="AD957" s="14"/>
      <c r="AE957" s="14"/>
      <c r="AF957" s="14"/>
      <c r="AG957" s="14"/>
      <c r="AH957" s="14">
        <v>0</v>
      </c>
      <c r="AI957" s="14">
        <v>0</v>
      </c>
      <c r="AJ957" s="14">
        <v>0</v>
      </c>
      <c r="AK957" s="14"/>
      <c r="AL957" s="14"/>
      <c r="AM957" s="14"/>
      <c r="AN957" s="14"/>
      <c r="AO957" s="14"/>
      <c r="AP957" s="14">
        <f t="shared" si="2573"/>
        <v>0</v>
      </c>
      <c r="AQ957" s="14"/>
      <c r="AR957" s="14"/>
      <c r="AS957" s="14"/>
      <c r="AT957" s="14"/>
      <c r="AU957" s="14"/>
      <c r="AV957" s="14"/>
      <c r="AW957" s="14"/>
      <c r="AX957" s="14"/>
      <c r="AY957" s="14"/>
      <c r="AZ957" s="14">
        <v>0</v>
      </c>
      <c r="BA957" s="14">
        <v>0</v>
      </c>
      <c r="BB957" s="14">
        <v>0</v>
      </c>
      <c r="BC957" s="14"/>
      <c r="BD957" s="14"/>
      <c r="BE957" s="14"/>
      <c r="BF957" s="14"/>
      <c r="BG957" s="14"/>
      <c r="BH957" s="14">
        <f t="shared" si="2574"/>
        <v>0</v>
      </c>
      <c r="BI957" s="14"/>
      <c r="BJ957" s="14"/>
      <c r="BK957" s="14"/>
      <c r="BL957" s="14"/>
      <c r="BM957" s="14"/>
      <c r="BN957" s="14"/>
      <c r="BO957" s="14"/>
      <c r="BP957" s="14"/>
      <c r="BQ957" s="14"/>
      <c r="BR957" s="14">
        <v>0</v>
      </c>
      <c r="BS957" s="14">
        <v>0</v>
      </c>
      <c r="BT957" s="14">
        <v>0</v>
      </c>
      <c r="BU957" s="14">
        <v>0</v>
      </c>
      <c r="BV957" s="14">
        <v>0</v>
      </c>
      <c r="BW957" s="14">
        <f t="shared" si="2551"/>
        <v>0</v>
      </c>
      <c r="BX957" s="14"/>
      <c r="BY957" s="14"/>
      <c r="BZ957" s="14"/>
      <c r="CA957" s="14">
        <f t="shared" si="2639"/>
        <v>0</v>
      </c>
      <c r="CB957" s="122" t="str">
        <f t="shared" si="2640"/>
        <v>-</v>
      </c>
    </row>
    <row r="958" spans="1:80" x14ac:dyDescent="0.25">
      <c r="A958" s="4" t="s">
        <v>466</v>
      </c>
      <c r="B958" s="4" t="s">
        <v>3</v>
      </c>
      <c r="C958" s="4" t="s">
        <v>28</v>
      </c>
      <c r="D958" s="79" t="s">
        <v>468</v>
      </c>
      <c r="E958" s="89">
        <v>8215</v>
      </c>
      <c r="F958" s="79" t="s">
        <v>544</v>
      </c>
      <c r="G958" s="74" t="s">
        <v>1895</v>
      </c>
      <c r="H958" s="13" t="s">
        <v>545</v>
      </c>
      <c r="I958" s="14">
        <v>0</v>
      </c>
      <c r="J958" s="14">
        <f t="shared" si="2649"/>
        <v>0</v>
      </c>
      <c r="K958" s="14">
        <v>0</v>
      </c>
      <c r="L958" s="14">
        <f t="shared" si="2650"/>
        <v>0</v>
      </c>
      <c r="M958" s="14">
        <v>0</v>
      </c>
      <c r="N958" s="14">
        <v>0</v>
      </c>
      <c r="O958" s="14">
        <v>0</v>
      </c>
      <c r="P958" s="14">
        <v>0</v>
      </c>
      <c r="Q958" s="14">
        <v>0</v>
      </c>
      <c r="R958" s="14">
        <v>0</v>
      </c>
      <c r="S958" s="14"/>
      <c r="T958" s="14"/>
      <c r="U958" s="14"/>
      <c r="V958" s="14"/>
      <c r="W958" s="14"/>
      <c r="X958" s="14">
        <f t="shared" si="2572"/>
        <v>0</v>
      </c>
      <c r="Y958" s="14"/>
      <c r="Z958" s="14"/>
      <c r="AA958" s="14"/>
      <c r="AB958" s="14"/>
      <c r="AC958" s="14"/>
      <c r="AD958" s="14"/>
      <c r="AE958" s="14"/>
      <c r="AF958" s="14"/>
      <c r="AG958" s="14"/>
      <c r="AH958" s="14">
        <v>0</v>
      </c>
      <c r="AI958" s="14">
        <v>0</v>
      </c>
      <c r="AJ958" s="14">
        <v>0</v>
      </c>
      <c r="AK958" s="14"/>
      <c r="AL958" s="14"/>
      <c r="AM958" s="14"/>
      <c r="AN958" s="14"/>
      <c r="AO958" s="14"/>
      <c r="AP958" s="14">
        <f t="shared" si="2573"/>
        <v>0</v>
      </c>
      <c r="AQ958" s="14"/>
      <c r="AR958" s="14"/>
      <c r="AS958" s="14"/>
      <c r="AT958" s="14"/>
      <c r="AU958" s="14"/>
      <c r="AV958" s="14"/>
      <c r="AW958" s="14"/>
      <c r="AX958" s="14"/>
      <c r="AY958" s="14"/>
      <c r="AZ958" s="14">
        <v>0</v>
      </c>
      <c r="BA958" s="14">
        <v>0</v>
      </c>
      <c r="BB958" s="14">
        <v>0</v>
      </c>
      <c r="BC958" s="14"/>
      <c r="BD958" s="14"/>
      <c r="BE958" s="14"/>
      <c r="BF958" s="14"/>
      <c r="BG958" s="14"/>
      <c r="BH958" s="14">
        <f t="shared" si="2574"/>
        <v>0</v>
      </c>
      <c r="BI958" s="14"/>
      <c r="BJ958" s="14"/>
      <c r="BK958" s="14"/>
      <c r="BL958" s="14"/>
      <c r="BM958" s="14"/>
      <c r="BN958" s="14"/>
      <c r="BO958" s="14"/>
      <c r="BP958" s="14"/>
      <c r="BQ958" s="14"/>
      <c r="BR958" s="14">
        <v>0</v>
      </c>
      <c r="BS958" s="14">
        <v>0</v>
      </c>
      <c r="BT958" s="14">
        <v>0</v>
      </c>
      <c r="BU958" s="14">
        <v>0</v>
      </c>
      <c r="BV958" s="14">
        <v>0</v>
      </c>
      <c r="BW958" s="14">
        <f t="shared" si="2551"/>
        <v>0</v>
      </c>
      <c r="BX958" s="14"/>
      <c r="BY958" s="14"/>
      <c r="BZ958" s="14"/>
      <c r="CA958" s="14">
        <f t="shared" si="2639"/>
        <v>0</v>
      </c>
      <c r="CB958" s="122" t="str">
        <f t="shared" si="2640"/>
        <v>-</v>
      </c>
    </row>
    <row r="959" spans="1:80" x14ac:dyDescent="0.25">
      <c r="A959" s="4" t="s">
        <v>466</v>
      </c>
      <c r="B959" s="4" t="s">
        <v>3</v>
      </c>
      <c r="C959" s="4" t="s">
        <v>28</v>
      </c>
      <c r="D959" s="79" t="s">
        <v>468</v>
      </c>
      <c r="E959" s="89">
        <v>8215</v>
      </c>
      <c r="F959" s="79" t="s">
        <v>546</v>
      </c>
      <c r="G959" s="74" t="s">
        <v>1895</v>
      </c>
      <c r="H959" s="13" t="s">
        <v>547</v>
      </c>
      <c r="I959" s="14">
        <v>0</v>
      </c>
      <c r="J959" s="14">
        <f t="shared" si="2649"/>
        <v>0</v>
      </c>
      <c r="K959" s="14">
        <v>0</v>
      </c>
      <c r="L959" s="14">
        <f t="shared" si="2650"/>
        <v>0</v>
      </c>
      <c r="M959" s="14">
        <v>0</v>
      </c>
      <c r="N959" s="14">
        <v>0</v>
      </c>
      <c r="O959" s="14">
        <v>0</v>
      </c>
      <c r="P959" s="14">
        <v>0</v>
      </c>
      <c r="Q959" s="14">
        <v>0</v>
      </c>
      <c r="R959" s="14">
        <v>0</v>
      </c>
      <c r="S959" s="14"/>
      <c r="T959" s="14"/>
      <c r="U959" s="14"/>
      <c r="V959" s="14"/>
      <c r="W959" s="14"/>
      <c r="X959" s="14">
        <f t="shared" si="2572"/>
        <v>0</v>
      </c>
      <c r="Y959" s="14"/>
      <c r="Z959" s="14"/>
      <c r="AA959" s="14"/>
      <c r="AB959" s="14"/>
      <c r="AC959" s="14"/>
      <c r="AD959" s="14"/>
      <c r="AE959" s="14"/>
      <c r="AF959" s="14"/>
      <c r="AG959" s="14"/>
      <c r="AH959" s="14">
        <v>0</v>
      </c>
      <c r="AI959" s="14">
        <v>0</v>
      </c>
      <c r="AJ959" s="14">
        <v>0</v>
      </c>
      <c r="AK959" s="14"/>
      <c r="AL959" s="14"/>
      <c r="AM959" s="14"/>
      <c r="AN959" s="14"/>
      <c r="AO959" s="14"/>
      <c r="AP959" s="14">
        <f t="shared" si="2573"/>
        <v>0</v>
      </c>
      <c r="AQ959" s="14"/>
      <c r="AR959" s="14"/>
      <c r="AS959" s="14"/>
      <c r="AT959" s="14"/>
      <c r="AU959" s="14"/>
      <c r="AV959" s="14"/>
      <c r="AW959" s="14"/>
      <c r="AX959" s="14"/>
      <c r="AY959" s="14"/>
      <c r="AZ959" s="14">
        <v>0</v>
      </c>
      <c r="BA959" s="14">
        <v>0</v>
      </c>
      <c r="BB959" s="14">
        <v>0</v>
      </c>
      <c r="BC959" s="14"/>
      <c r="BD959" s="14"/>
      <c r="BE959" s="14"/>
      <c r="BF959" s="14"/>
      <c r="BG959" s="14"/>
      <c r="BH959" s="14">
        <f t="shared" si="2574"/>
        <v>0</v>
      </c>
      <c r="BI959" s="14"/>
      <c r="BJ959" s="14"/>
      <c r="BK959" s="14"/>
      <c r="BL959" s="14"/>
      <c r="BM959" s="14"/>
      <c r="BN959" s="14"/>
      <c r="BO959" s="14"/>
      <c r="BP959" s="14"/>
      <c r="BQ959" s="14"/>
      <c r="BR959" s="14">
        <v>0</v>
      </c>
      <c r="BS959" s="14">
        <v>0</v>
      </c>
      <c r="BT959" s="14">
        <v>0</v>
      </c>
      <c r="BU959" s="14">
        <v>0</v>
      </c>
      <c r="BV959" s="14">
        <v>0</v>
      </c>
      <c r="BW959" s="14">
        <f t="shared" si="2551"/>
        <v>0</v>
      </c>
      <c r="BX959" s="14"/>
      <c r="BY959" s="14"/>
      <c r="BZ959" s="14"/>
      <c r="CA959" s="14">
        <f t="shared" si="2639"/>
        <v>0</v>
      </c>
      <c r="CB959" s="122" t="str">
        <f t="shared" si="2640"/>
        <v>-</v>
      </c>
    </row>
    <row r="960" spans="1:80" x14ac:dyDescent="0.25">
      <c r="A960" s="4" t="s">
        <v>466</v>
      </c>
      <c r="B960" s="4" t="s">
        <v>3</v>
      </c>
      <c r="C960" s="4" t="s">
        <v>28</v>
      </c>
      <c r="D960" s="79" t="s">
        <v>468</v>
      </c>
      <c r="E960" s="89">
        <v>8215</v>
      </c>
      <c r="F960" s="79" t="s">
        <v>548</v>
      </c>
      <c r="G960" s="74" t="s">
        <v>1895</v>
      </c>
      <c r="H960" s="13" t="s">
        <v>549</v>
      </c>
      <c r="I960" s="14">
        <v>100000</v>
      </c>
      <c r="J960" s="14">
        <f t="shared" si="2649"/>
        <v>100000</v>
      </c>
      <c r="K960" s="14">
        <v>0</v>
      </c>
      <c r="L960" s="14">
        <f t="shared" si="2650"/>
        <v>0</v>
      </c>
      <c r="M960" s="14">
        <v>0</v>
      </c>
      <c r="N960" s="14">
        <v>0</v>
      </c>
      <c r="O960" s="14">
        <v>0</v>
      </c>
      <c r="P960" s="14">
        <v>100000</v>
      </c>
      <c r="Q960" s="14">
        <v>0</v>
      </c>
      <c r="R960" s="14">
        <v>0</v>
      </c>
      <c r="S960" s="14"/>
      <c r="T960" s="14"/>
      <c r="U960" s="14"/>
      <c r="V960" s="14"/>
      <c r="W960" s="14"/>
      <c r="X960" s="14">
        <f t="shared" si="2572"/>
        <v>0</v>
      </c>
      <c r="Y960" s="14"/>
      <c r="Z960" s="14"/>
      <c r="AA960" s="14"/>
      <c r="AB960" s="14"/>
      <c r="AC960" s="14"/>
      <c r="AD960" s="14"/>
      <c r="AE960" s="14"/>
      <c r="AF960" s="14"/>
      <c r="AG960" s="14"/>
      <c r="AH960" s="14">
        <v>0</v>
      </c>
      <c r="AI960" s="14">
        <v>0</v>
      </c>
      <c r="AJ960" s="14">
        <v>0</v>
      </c>
      <c r="AK960" s="14"/>
      <c r="AL960" s="14"/>
      <c r="AM960" s="14"/>
      <c r="AN960" s="14"/>
      <c r="AO960" s="14"/>
      <c r="AP960" s="14">
        <f t="shared" si="2573"/>
        <v>0</v>
      </c>
      <c r="AQ960" s="14"/>
      <c r="AR960" s="14"/>
      <c r="AS960" s="14"/>
      <c r="AT960" s="14"/>
      <c r="AU960" s="14"/>
      <c r="AV960" s="14"/>
      <c r="AW960" s="14"/>
      <c r="AX960" s="14"/>
      <c r="AY960" s="14"/>
      <c r="AZ960" s="14">
        <v>0</v>
      </c>
      <c r="BA960" s="14">
        <v>0</v>
      </c>
      <c r="BB960" s="14">
        <v>0</v>
      </c>
      <c r="BC960" s="14"/>
      <c r="BD960" s="14"/>
      <c r="BE960" s="14"/>
      <c r="BF960" s="14"/>
      <c r="BG960" s="14"/>
      <c r="BH960" s="14">
        <f t="shared" si="2574"/>
        <v>0</v>
      </c>
      <c r="BI960" s="14"/>
      <c r="BJ960" s="14"/>
      <c r="BK960" s="14"/>
      <c r="BL960" s="14"/>
      <c r="BM960" s="14"/>
      <c r="BN960" s="14"/>
      <c r="BO960" s="14"/>
      <c r="BP960" s="14"/>
      <c r="BQ960" s="14"/>
      <c r="BR960" s="14">
        <v>0</v>
      </c>
      <c r="BS960" s="14">
        <v>0</v>
      </c>
      <c r="BT960" s="14">
        <v>100000</v>
      </c>
      <c r="BU960" s="14">
        <v>0</v>
      </c>
      <c r="BV960" s="14">
        <v>0</v>
      </c>
      <c r="BW960" s="14">
        <f t="shared" si="2551"/>
        <v>0</v>
      </c>
      <c r="BX960" s="14"/>
      <c r="BY960" s="14"/>
      <c r="BZ960" s="14"/>
      <c r="CA960" s="14">
        <f t="shared" si="2639"/>
        <v>0</v>
      </c>
      <c r="CB960" s="122" t="str">
        <f t="shared" si="2640"/>
        <v>-</v>
      </c>
    </row>
    <row r="961" spans="1:80" x14ac:dyDescent="0.25">
      <c r="A961" s="4" t="s">
        <v>466</v>
      </c>
      <c r="B961" s="4" t="s">
        <v>3</v>
      </c>
      <c r="C961" s="4" t="s">
        <v>28</v>
      </c>
      <c r="D961" s="79" t="s">
        <v>468</v>
      </c>
      <c r="E961" s="89">
        <v>8215</v>
      </c>
      <c r="F961" s="79" t="s">
        <v>550</v>
      </c>
      <c r="G961" s="74" t="s">
        <v>1895</v>
      </c>
      <c r="H961" s="13" t="s">
        <v>551</v>
      </c>
      <c r="I961" s="14">
        <v>400000</v>
      </c>
      <c r="J961" s="14">
        <f t="shared" si="2649"/>
        <v>400000</v>
      </c>
      <c r="K961" s="14">
        <v>400000</v>
      </c>
      <c r="L961" s="14">
        <f t="shared" si="2650"/>
        <v>0</v>
      </c>
      <c r="M961" s="14">
        <v>0</v>
      </c>
      <c r="N961" s="14">
        <v>0</v>
      </c>
      <c r="O961" s="14">
        <v>0</v>
      </c>
      <c r="P961" s="14">
        <v>0</v>
      </c>
      <c r="Q961" s="14">
        <v>0</v>
      </c>
      <c r="R961" s="14">
        <v>0</v>
      </c>
      <c r="S961" s="14"/>
      <c r="T961" s="14"/>
      <c r="U961" s="14"/>
      <c r="V961" s="14"/>
      <c r="W961" s="14"/>
      <c r="X961" s="14">
        <f t="shared" si="2572"/>
        <v>0</v>
      </c>
      <c r="Y961" s="14"/>
      <c r="Z961" s="14"/>
      <c r="AA961" s="14"/>
      <c r="AB961" s="14"/>
      <c r="AC961" s="14"/>
      <c r="AD961" s="14"/>
      <c r="AE961" s="14"/>
      <c r="AF961" s="14"/>
      <c r="AG961" s="14"/>
      <c r="AH961" s="14">
        <v>0</v>
      </c>
      <c r="AI961" s="14">
        <v>0</v>
      </c>
      <c r="AJ961" s="14">
        <v>0</v>
      </c>
      <c r="AK961" s="14"/>
      <c r="AL961" s="14"/>
      <c r="AM961" s="14"/>
      <c r="AN961" s="14"/>
      <c r="AO961" s="14"/>
      <c r="AP961" s="14">
        <f t="shared" si="2573"/>
        <v>0</v>
      </c>
      <c r="AQ961" s="14"/>
      <c r="AR961" s="14"/>
      <c r="AS961" s="14"/>
      <c r="AT961" s="14"/>
      <c r="AU961" s="14"/>
      <c r="AV961" s="14"/>
      <c r="AW961" s="14"/>
      <c r="AX961" s="14"/>
      <c r="AY961" s="14"/>
      <c r="AZ961" s="14">
        <v>0</v>
      </c>
      <c r="BA961" s="14">
        <v>0</v>
      </c>
      <c r="BB961" s="14">
        <v>0</v>
      </c>
      <c r="BC961" s="14"/>
      <c r="BD961" s="14"/>
      <c r="BE961" s="14"/>
      <c r="BF961" s="14"/>
      <c r="BG961" s="14"/>
      <c r="BH961" s="14">
        <f t="shared" si="2574"/>
        <v>0</v>
      </c>
      <c r="BI961" s="14"/>
      <c r="BJ961" s="14"/>
      <c r="BK961" s="14"/>
      <c r="BL961" s="14"/>
      <c r="BM961" s="14"/>
      <c r="BN961" s="14"/>
      <c r="BO961" s="14"/>
      <c r="BP961" s="14"/>
      <c r="BQ961" s="14"/>
      <c r="BR961" s="14">
        <v>0</v>
      </c>
      <c r="BS961" s="14">
        <v>0</v>
      </c>
      <c r="BT961" s="14">
        <v>400000</v>
      </c>
      <c r="BU961" s="14">
        <v>400000</v>
      </c>
      <c r="BV961" s="14">
        <v>199998</v>
      </c>
      <c r="BW961" s="14">
        <f t="shared" si="2551"/>
        <v>73333</v>
      </c>
      <c r="BX961" s="14">
        <v>33333</v>
      </c>
      <c r="BY961" s="14">
        <v>20000</v>
      </c>
      <c r="BZ961" s="14">
        <v>20000</v>
      </c>
      <c r="CA961" s="14">
        <f t="shared" si="2639"/>
        <v>273331</v>
      </c>
      <c r="CB961" s="122">
        <f t="shared" si="2640"/>
        <v>68.332750000000004</v>
      </c>
    </row>
    <row r="962" spans="1:80" x14ac:dyDescent="0.25">
      <c r="A962" s="1" t="s">
        <v>466</v>
      </c>
      <c r="B962" s="1" t="s">
        <v>3</v>
      </c>
      <c r="C962" s="1" t="s">
        <v>28</v>
      </c>
      <c r="D962" s="82" t="s">
        <v>468</v>
      </c>
      <c r="E962" s="82" t="s">
        <v>318</v>
      </c>
      <c r="F962" s="79" t="s">
        <v>1</v>
      </c>
      <c r="G962" s="13" t="s">
        <v>1</v>
      </c>
      <c r="H962" s="2" t="s">
        <v>319</v>
      </c>
      <c r="I962" s="12">
        <f>SUM(I963:I964)</f>
        <v>193445</v>
      </c>
      <c r="J962" s="12">
        <f t="shared" si="2649"/>
        <v>193445</v>
      </c>
      <c r="K962" s="12">
        <f t="shared" ref="K962" si="2657">SUM(K963:K964)</f>
        <v>193445</v>
      </c>
      <c r="L962" s="12">
        <f t="shared" si="2650"/>
        <v>0</v>
      </c>
      <c r="M962" s="12">
        <f t="shared" ref="M962:Q962" si="2658">SUM(M963:M964)</f>
        <v>0</v>
      </c>
      <c r="N962" s="12">
        <f t="shared" si="2658"/>
        <v>0</v>
      </c>
      <c r="O962" s="12">
        <f t="shared" si="2658"/>
        <v>0</v>
      </c>
      <c r="P962" s="12">
        <f t="shared" si="2658"/>
        <v>0</v>
      </c>
      <c r="Q962" s="12">
        <f t="shared" si="2658"/>
        <v>0</v>
      </c>
      <c r="R962" s="12">
        <f t="shared" ref="R962:AG962" si="2659">SUM(R963:R964)</f>
        <v>0</v>
      </c>
      <c r="S962" s="12">
        <f t="shared" si="2659"/>
        <v>0</v>
      </c>
      <c r="T962" s="12">
        <f t="shared" si="2659"/>
        <v>0</v>
      </c>
      <c r="U962" s="12">
        <f t="shared" si="2659"/>
        <v>0</v>
      </c>
      <c r="V962" s="12">
        <f t="shared" si="2659"/>
        <v>0</v>
      </c>
      <c r="W962" s="12">
        <f t="shared" si="2659"/>
        <v>0</v>
      </c>
      <c r="X962" s="12">
        <f t="shared" si="2659"/>
        <v>0</v>
      </c>
      <c r="Y962" s="12">
        <f t="shared" si="2659"/>
        <v>0</v>
      </c>
      <c r="Z962" s="12">
        <f t="shared" si="2659"/>
        <v>0</v>
      </c>
      <c r="AA962" s="12">
        <f t="shared" si="2659"/>
        <v>0</v>
      </c>
      <c r="AB962" s="12">
        <f t="shared" si="2659"/>
        <v>0</v>
      </c>
      <c r="AC962" s="12">
        <f t="shared" si="2659"/>
        <v>0</v>
      </c>
      <c r="AD962" s="12">
        <f t="shared" si="2659"/>
        <v>0</v>
      </c>
      <c r="AE962" s="12">
        <f t="shared" si="2659"/>
        <v>0</v>
      </c>
      <c r="AF962" s="12">
        <f t="shared" si="2659"/>
        <v>0</v>
      </c>
      <c r="AG962" s="12">
        <f t="shared" si="2659"/>
        <v>0</v>
      </c>
      <c r="AH962" s="12">
        <v>0</v>
      </c>
      <c r="AI962" s="12">
        <v>0</v>
      </c>
      <c r="AJ962" s="12">
        <f t="shared" ref="AJ962:AY962" si="2660">SUM(AJ963:AJ964)</f>
        <v>0</v>
      </c>
      <c r="AK962" s="12">
        <f t="shared" si="2660"/>
        <v>0</v>
      </c>
      <c r="AL962" s="12">
        <f t="shared" si="2660"/>
        <v>0</v>
      </c>
      <c r="AM962" s="12">
        <f t="shared" si="2660"/>
        <v>0</v>
      </c>
      <c r="AN962" s="12">
        <f t="shared" si="2660"/>
        <v>0</v>
      </c>
      <c r="AO962" s="12">
        <f t="shared" si="2660"/>
        <v>0</v>
      </c>
      <c r="AP962" s="12">
        <f t="shared" si="2660"/>
        <v>0</v>
      </c>
      <c r="AQ962" s="12">
        <f t="shared" si="2660"/>
        <v>0</v>
      </c>
      <c r="AR962" s="12">
        <f t="shared" si="2660"/>
        <v>0</v>
      </c>
      <c r="AS962" s="12">
        <f t="shared" si="2660"/>
        <v>0</v>
      </c>
      <c r="AT962" s="12">
        <f t="shared" si="2660"/>
        <v>0</v>
      </c>
      <c r="AU962" s="12">
        <f t="shared" si="2660"/>
        <v>0</v>
      </c>
      <c r="AV962" s="12">
        <f t="shared" si="2660"/>
        <v>0</v>
      </c>
      <c r="AW962" s="12">
        <f t="shared" si="2660"/>
        <v>0</v>
      </c>
      <c r="AX962" s="12">
        <f t="shared" si="2660"/>
        <v>0</v>
      </c>
      <c r="AY962" s="12">
        <f t="shared" si="2660"/>
        <v>0</v>
      </c>
      <c r="AZ962" s="12">
        <v>0</v>
      </c>
      <c r="BA962" s="12">
        <v>0</v>
      </c>
      <c r="BB962" s="12">
        <f t="shared" ref="BB962:BQ962" si="2661">SUM(BB963:BB964)</f>
        <v>0</v>
      </c>
      <c r="BC962" s="12">
        <f t="shared" si="2661"/>
        <v>0</v>
      </c>
      <c r="BD962" s="12">
        <f t="shared" si="2661"/>
        <v>0</v>
      </c>
      <c r="BE962" s="12">
        <f t="shared" si="2661"/>
        <v>0</v>
      </c>
      <c r="BF962" s="12">
        <f t="shared" si="2661"/>
        <v>0</v>
      </c>
      <c r="BG962" s="12">
        <f t="shared" si="2661"/>
        <v>0</v>
      </c>
      <c r="BH962" s="12">
        <f t="shared" si="2661"/>
        <v>0</v>
      </c>
      <c r="BI962" s="12">
        <f t="shared" si="2661"/>
        <v>0</v>
      </c>
      <c r="BJ962" s="12">
        <f t="shared" si="2661"/>
        <v>0</v>
      </c>
      <c r="BK962" s="12">
        <f t="shared" si="2661"/>
        <v>0</v>
      </c>
      <c r="BL962" s="12">
        <f t="shared" si="2661"/>
        <v>0</v>
      </c>
      <c r="BM962" s="12">
        <f t="shared" si="2661"/>
        <v>0</v>
      </c>
      <c r="BN962" s="12">
        <f t="shared" si="2661"/>
        <v>0</v>
      </c>
      <c r="BO962" s="12">
        <f t="shared" si="2661"/>
        <v>0</v>
      </c>
      <c r="BP962" s="12">
        <f t="shared" si="2661"/>
        <v>0</v>
      </c>
      <c r="BQ962" s="12">
        <f t="shared" si="2661"/>
        <v>0</v>
      </c>
      <c r="BR962" s="12">
        <v>0</v>
      </c>
      <c r="BS962" s="12">
        <v>0</v>
      </c>
      <c r="BT962" s="12">
        <f t="shared" ref="BT962:BZ962" si="2662">SUM(BT963:BT964)</f>
        <v>193445</v>
      </c>
      <c r="BU962" s="12">
        <f t="shared" si="2662"/>
        <v>193445</v>
      </c>
      <c r="BV962" s="12">
        <f t="shared" si="2662"/>
        <v>98226</v>
      </c>
      <c r="BW962" s="12">
        <f t="shared" si="2662"/>
        <v>28121</v>
      </c>
      <c r="BX962" s="12">
        <f t="shared" si="2662"/>
        <v>16121</v>
      </c>
      <c r="BY962" s="12">
        <f t="shared" si="2662"/>
        <v>6000</v>
      </c>
      <c r="BZ962" s="12">
        <f t="shared" si="2662"/>
        <v>6000</v>
      </c>
      <c r="CA962" s="12">
        <f t="shared" si="2639"/>
        <v>126347</v>
      </c>
      <c r="CB962" s="124">
        <f t="shared" si="2640"/>
        <v>65.314171986869653</v>
      </c>
    </row>
    <row r="963" spans="1:80" x14ac:dyDescent="0.25">
      <c r="A963" s="4" t="s">
        <v>466</v>
      </c>
      <c r="B963" s="4" t="s">
        <v>3</v>
      </c>
      <c r="C963" s="4" t="s">
        <v>28</v>
      </c>
      <c r="D963" s="79" t="s">
        <v>468</v>
      </c>
      <c r="E963" s="89">
        <v>8216</v>
      </c>
      <c r="F963" s="79" t="s">
        <v>552</v>
      </c>
      <c r="G963" s="74" t="s">
        <v>1895</v>
      </c>
      <c r="H963" s="13" t="s">
        <v>553</v>
      </c>
      <c r="I963" s="14">
        <v>143445</v>
      </c>
      <c r="J963" s="14">
        <f t="shared" si="2649"/>
        <v>143445</v>
      </c>
      <c r="K963" s="14">
        <v>143445</v>
      </c>
      <c r="L963" s="14">
        <f t="shared" si="2650"/>
        <v>0</v>
      </c>
      <c r="M963" s="14">
        <v>0</v>
      </c>
      <c r="N963" s="14">
        <v>0</v>
      </c>
      <c r="O963" s="14">
        <v>0</v>
      </c>
      <c r="P963" s="14">
        <v>0</v>
      </c>
      <c r="Q963" s="14">
        <v>0</v>
      </c>
      <c r="R963" s="14">
        <v>0</v>
      </c>
      <c r="S963" s="14"/>
      <c r="T963" s="14"/>
      <c r="U963" s="14"/>
      <c r="V963" s="14"/>
      <c r="W963" s="14"/>
      <c r="X963" s="14">
        <f t="shared" si="2572"/>
        <v>0</v>
      </c>
      <c r="Y963" s="14"/>
      <c r="Z963" s="14"/>
      <c r="AA963" s="14"/>
      <c r="AB963" s="14"/>
      <c r="AC963" s="14"/>
      <c r="AD963" s="14"/>
      <c r="AE963" s="14"/>
      <c r="AF963" s="14"/>
      <c r="AG963" s="14"/>
      <c r="AH963" s="14">
        <v>0</v>
      </c>
      <c r="AI963" s="14">
        <v>0</v>
      </c>
      <c r="AJ963" s="14">
        <v>0</v>
      </c>
      <c r="AK963" s="14"/>
      <c r="AL963" s="14"/>
      <c r="AM963" s="14"/>
      <c r="AN963" s="14"/>
      <c r="AO963" s="14"/>
      <c r="AP963" s="14">
        <f t="shared" si="2573"/>
        <v>0</v>
      </c>
      <c r="AQ963" s="14"/>
      <c r="AR963" s="14"/>
      <c r="AS963" s="14"/>
      <c r="AT963" s="14"/>
      <c r="AU963" s="14"/>
      <c r="AV963" s="14"/>
      <c r="AW963" s="14"/>
      <c r="AX963" s="14"/>
      <c r="AY963" s="14"/>
      <c r="AZ963" s="14">
        <v>0</v>
      </c>
      <c r="BA963" s="14">
        <v>0</v>
      </c>
      <c r="BB963" s="14">
        <v>0</v>
      </c>
      <c r="BC963" s="14"/>
      <c r="BD963" s="14"/>
      <c r="BE963" s="14"/>
      <c r="BF963" s="14"/>
      <c r="BG963" s="14"/>
      <c r="BH963" s="14">
        <f t="shared" si="2574"/>
        <v>0</v>
      </c>
      <c r="BI963" s="14"/>
      <c r="BJ963" s="14"/>
      <c r="BK963" s="14"/>
      <c r="BL963" s="14"/>
      <c r="BM963" s="14"/>
      <c r="BN963" s="14"/>
      <c r="BO963" s="14"/>
      <c r="BP963" s="14"/>
      <c r="BQ963" s="14"/>
      <c r="BR963" s="14">
        <v>0</v>
      </c>
      <c r="BS963" s="14">
        <v>0</v>
      </c>
      <c r="BT963" s="14">
        <v>143445</v>
      </c>
      <c r="BU963" s="14">
        <v>143445</v>
      </c>
      <c r="BV963" s="14">
        <v>71724</v>
      </c>
      <c r="BW963" s="14">
        <f t="shared" si="2551"/>
        <v>21954</v>
      </c>
      <c r="BX963" s="14">
        <v>11954</v>
      </c>
      <c r="BY963" s="14">
        <v>5000</v>
      </c>
      <c r="BZ963" s="14">
        <v>5000</v>
      </c>
      <c r="CA963" s="14">
        <f t="shared" si="2639"/>
        <v>93678</v>
      </c>
      <c r="CB963" s="122">
        <f t="shared" si="2640"/>
        <v>65.305866359928885</v>
      </c>
    </row>
    <row r="964" spans="1:80" x14ac:dyDescent="0.25">
      <c r="A964" s="4" t="s">
        <v>466</v>
      </c>
      <c r="B964" s="4" t="s">
        <v>3</v>
      </c>
      <c r="C964" s="4" t="s">
        <v>28</v>
      </c>
      <c r="D964" s="79" t="s">
        <v>468</v>
      </c>
      <c r="E964" s="89">
        <v>8216</v>
      </c>
      <c r="F964" s="79" t="s">
        <v>554</v>
      </c>
      <c r="G964" s="74" t="s">
        <v>1895</v>
      </c>
      <c r="H964" s="13" t="s">
        <v>555</v>
      </c>
      <c r="I964" s="14">
        <v>50000</v>
      </c>
      <c r="J964" s="14">
        <f t="shared" si="2649"/>
        <v>50000</v>
      </c>
      <c r="K964" s="14">
        <v>50000</v>
      </c>
      <c r="L964" s="14">
        <f t="shared" si="2650"/>
        <v>0</v>
      </c>
      <c r="M964" s="14">
        <v>0</v>
      </c>
      <c r="N964" s="14">
        <v>0</v>
      </c>
      <c r="O964" s="14">
        <v>0</v>
      </c>
      <c r="P964" s="14">
        <v>0</v>
      </c>
      <c r="Q964" s="14">
        <v>0</v>
      </c>
      <c r="R964" s="14">
        <v>0</v>
      </c>
      <c r="S964" s="14"/>
      <c r="T964" s="14"/>
      <c r="U964" s="14"/>
      <c r="V964" s="14"/>
      <c r="W964" s="14"/>
      <c r="X964" s="14">
        <f t="shared" si="2572"/>
        <v>0</v>
      </c>
      <c r="Y964" s="14"/>
      <c r="Z964" s="14"/>
      <c r="AA964" s="14"/>
      <c r="AB964" s="14"/>
      <c r="AC964" s="14"/>
      <c r="AD964" s="14"/>
      <c r="AE964" s="14"/>
      <c r="AF964" s="14"/>
      <c r="AG964" s="14"/>
      <c r="AH964" s="14">
        <v>0</v>
      </c>
      <c r="AI964" s="14">
        <v>0</v>
      </c>
      <c r="AJ964" s="14">
        <v>0</v>
      </c>
      <c r="AK964" s="14"/>
      <c r="AL964" s="14"/>
      <c r="AM964" s="14"/>
      <c r="AN964" s="14"/>
      <c r="AO964" s="14"/>
      <c r="AP964" s="14">
        <f t="shared" si="2573"/>
        <v>0</v>
      </c>
      <c r="AQ964" s="14"/>
      <c r="AR964" s="14"/>
      <c r="AS964" s="14"/>
      <c r="AT964" s="14"/>
      <c r="AU964" s="14"/>
      <c r="AV964" s="14"/>
      <c r="AW964" s="14"/>
      <c r="AX964" s="14"/>
      <c r="AY964" s="14"/>
      <c r="AZ964" s="14">
        <v>0</v>
      </c>
      <c r="BA964" s="14">
        <v>0</v>
      </c>
      <c r="BB964" s="14">
        <v>0</v>
      </c>
      <c r="BC964" s="14"/>
      <c r="BD964" s="14"/>
      <c r="BE964" s="14"/>
      <c r="BF964" s="14"/>
      <c r="BG964" s="14"/>
      <c r="BH964" s="14">
        <f t="shared" si="2574"/>
        <v>0</v>
      </c>
      <c r="BI964" s="14"/>
      <c r="BJ964" s="14"/>
      <c r="BK964" s="14"/>
      <c r="BL964" s="14"/>
      <c r="BM964" s="14"/>
      <c r="BN964" s="14"/>
      <c r="BO964" s="14"/>
      <c r="BP964" s="14"/>
      <c r="BQ964" s="14"/>
      <c r="BR964" s="14">
        <v>0</v>
      </c>
      <c r="BS964" s="14">
        <v>0</v>
      </c>
      <c r="BT964" s="14">
        <v>50000</v>
      </c>
      <c r="BU964" s="14">
        <v>50000</v>
      </c>
      <c r="BV964" s="14">
        <v>26502</v>
      </c>
      <c r="BW964" s="14">
        <f t="shared" si="2551"/>
        <v>6167</v>
      </c>
      <c r="BX964" s="14">
        <v>4167</v>
      </c>
      <c r="BY964" s="14">
        <v>1000</v>
      </c>
      <c r="BZ964" s="14">
        <v>1000</v>
      </c>
      <c r="CA964" s="14">
        <f t="shared" si="2639"/>
        <v>32669</v>
      </c>
      <c r="CB964" s="122">
        <f t="shared" si="2640"/>
        <v>65.337999999999994</v>
      </c>
    </row>
    <row r="965" spans="1:80" x14ac:dyDescent="0.25">
      <c r="A965" s="13" t="s">
        <v>1</v>
      </c>
      <c r="B965" s="13" t="s">
        <v>1</v>
      </c>
      <c r="C965" s="13" t="s">
        <v>1</v>
      </c>
      <c r="D965" s="74" t="s">
        <v>1</v>
      </c>
      <c r="E965" s="74" t="s">
        <v>1</v>
      </c>
      <c r="F965" s="74" t="s">
        <v>1</v>
      </c>
      <c r="G965" s="13" t="s">
        <v>1</v>
      </c>
      <c r="H965" s="10" t="s">
        <v>556</v>
      </c>
      <c r="I965" s="11">
        <f>SUM(I939,I922,I911,I883)</f>
        <v>98052878</v>
      </c>
      <c r="J965" s="11">
        <f t="shared" si="2649"/>
        <v>38000815</v>
      </c>
      <c r="K965" s="11">
        <f t="shared" ref="K965" si="2663">SUM(K939,K922,K911,K883)</f>
        <v>19690715</v>
      </c>
      <c r="L965" s="11">
        <f t="shared" si="2650"/>
        <v>9560100</v>
      </c>
      <c r="M965" s="11">
        <f t="shared" ref="M965:Q965" si="2664">SUM(M939,M922,M911,M883)</f>
        <v>10000</v>
      </c>
      <c r="N965" s="11">
        <f t="shared" si="2664"/>
        <v>0</v>
      </c>
      <c r="O965" s="11">
        <f t="shared" si="2664"/>
        <v>9550100</v>
      </c>
      <c r="P965" s="11">
        <f t="shared" si="2664"/>
        <v>750000</v>
      </c>
      <c r="Q965" s="11">
        <f t="shared" si="2664"/>
        <v>8000000</v>
      </c>
      <c r="R965" s="11">
        <f t="shared" ref="R965:AG965" si="2665">SUM(R939,R922,R911,R883)</f>
        <v>10000</v>
      </c>
      <c r="S965" s="11">
        <f t="shared" si="2665"/>
        <v>0</v>
      </c>
      <c r="T965" s="11">
        <f t="shared" si="2665"/>
        <v>0</v>
      </c>
      <c r="U965" s="11">
        <f t="shared" si="2665"/>
        <v>0</v>
      </c>
      <c r="V965" s="11">
        <f t="shared" si="2665"/>
        <v>0</v>
      </c>
      <c r="W965" s="11">
        <f t="shared" si="2665"/>
        <v>0</v>
      </c>
      <c r="X965" s="11">
        <f t="shared" si="2665"/>
        <v>10000</v>
      </c>
      <c r="Y965" s="11">
        <f t="shared" si="2665"/>
        <v>0</v>
      </c>
      <c r="Z965" s="11">
        <f t="shared" si="2665"/>
        <v>0</v>
      </c>
      <c r="AA965" s="11">
        <f t="shared" si="2665"/>
        <v>0</v>
      </c>
      <c r="AB965" s="11">
        <f t="shared" si="2665"/>
        <v>0</v>
      </c>
      <c r="AC965" s="11">
        <f t="shared" si="2665"/>
        <v>0</v>
      </c>
      <c r="AD965" s="11">
        <f t="shared" si="2665"/>
        <v>0</v>
      </c>
      <c r="AE965" s="11">
        <f t="shared" si="2665"/>
        <v>0</v>
      </c>
      <c r="AF965" s="11">
        <f t="shared" si="2665"/>
        <v>0</v>
      </c>
      <c r="AG965" s="11">
        <f t="shared" si="2665"/>
        <v>0</v>
      </c>
      <c r="AH965" s="11">
        <v>0</v>
      </c>
      <c r="AI965" s="11">
        <v>10000</v>
      </c>
      <c r="AJ965" s="11">
        <f t="shared" ref="AJ965:AY965" si="2666">SUM(AJ939,AJ922,AJ911,AJ883)</f>
        <v>0</v>
      </c>
      <c r="AK965" s="11">
        <f t="shared" si="2666"/>
        <v>0</v>
      </c>
      <c r="AL965" s="11">
        <f t="shared" si="2666"/>
        <v>0</v>
      </c>
      <c r="AM965" s="11">
        <f t="shared" si="2666"/>
        <v>0</v>
      </c>
      <c r="AN965" s="11">
        <f t="shared" si="2666"/>
        <v>0</v>
      </c>
      <c r="AO965" s="11">
        <f t="shared" si="2666"/>
        <v>0</v>
      </c>
      <c r="AP965" s="11">
        <f t="shared" si="2666"/>
        <v>0</v>
      </c>
      <c r="AQ965" s="11">
        <f t="shared" si="2666"/>
        <v>0</v>
      </c>
      <c r="AR965" s="11">
        <f t="shared" si="2666"/>
        <v>0</v>
      </c>
      <c r="AS965" s="11">
        <f t="shared" si="2666"/>
        <v>0</v>
      </c>
      <c r="AT965" s="11">
        <f t="shared" si="2666"/>
        <v>0</v>
      </c>
      <c r="AU965" s="11">
        <f t="shared" si="2666"/>
        <v>0</v>
      </c>
      <c r="AV965" s="11">
        <f t="shared" si="2666"/>
        <v>0</v>
      </c>
      <c r="AW965" s="11">
        <f t="shared" si="2666"/>
        <v>0</v>
      </c>
      <c r="AX965" s="11">
        <f t="shared" si="2666"/>
        <v>0</v>
      </c>
      <c r="AY965" s="11">
        <f t="shared" si="2666"/>
        <v>0</v>
      </c>
      <c r="AZ965" s="11">
        <v>0</v>
      </c>
      <c r="BA965" s="11">
        <v>0</v>
      </c>
      <c r="BB965" s="11">
        <f t="shared" ref="BB965:BQ965" si="2667">SUM(BB939,BB922,BB911,BB883)</f>
        <v>9550100</v>
      </c>
      <c r="BC965" s="11">
        <f t="shared" si="2667"/>
        <v>1622476</v>
      </c>
      <c r="BD965" s="11">
        <f t="shared" si="2667"/>
        <v>0</v>
      </c>
      <c r="BE965" s="11">
        <f t="shared" si="2667"/>
        <v>0</v>
      </c>
      <c r="BF965" s="11">
        <f t="shared" si="2667"/>
        <v>0</v>
      </c>
      <c r="BG965" s="11">
        <f t="shared" si="2667"/>
        <v>0</v>
      </c>
      <c r="BH965" s="11">
        <f t="shared" si="2667"/>
        <v>11172576</v>
      </c>
      <c r="BI965" s="11">
        <f t="shared" si="2667"/>
        <v>0</v>
      </c>
      <c r="BJ965" s="11">
        <f t="shared" si="2667"/>
        <v>0</v>
      </c>
      <c r="BK965" s="11">
        <f t="shared" si="2667"/>
        <v>1622476</v>
      </c>
      <c r="BL965" s="11">
        <f t="shared" si="2667"/>
        <v>0</v>
      </c>
      <c r="BM965" s="11">
        <f t="shared" si="2667"/>
        <v>0</v>
      </c>
      <c r="BN965" s="11">
        <f t="shared" si="2667"/>
        <v>0</v>
      </c>
      <c r="BO965" s="11">
        <f t="shared" si="2667"/>
        <v>0</v>
      </c>
      <c r="BP965" s="11">
        <f t="shared" si="2667"/>
        <v>0</v>
      </c>
      <c r="BQ965" s="11">
        <f t="shared" si="2667"/>
        <v>0</v>
      </c>
      <c r="BR965" s="11">
        <v>1622476</v>
      </c>
      <c r="BS965" s="11">
        <v>9550100</v>
      </c>
      <c r="BT965" s="11">
        <f t="shared" ref="BT965:BZ965" si="2668">SUM(BT939,BT922,BT911,BT883)</f>
        <v>88818644</v>
      </c>
      <c r="BU965" s="11">
        <f t="shared" si="2668"/>
        <v>70508544</v>
      </c>
      <c r="BV965" s="11">
        <f t="shared" si="2668"/>
        <v>39630065</v>
      </c>
      <c r="BW965" s="11">
        <f t="shared" si="2668"/>
        <v>12921829</v>
      </c>
      <c r="BX965" s="11">
        <f t="shared" si="2668"/>
        <v>9916379</v>
      </c>
      <c r="BY965" s="11">
        <f t="shared" si="2668"/>
        <v>1502375</v>
      </c>
      <c r="BZ965" s="11">
        <f t="shared" si="2668"/>
        <v>1503075</v>
      </c>
      <c r="CA965" s="11">
        <f t="shared" si="2639"/>
        <v>52551894</v>
      </c>
      <c r="CB965" s="123">
        <f t="shared" si="2640"/>
        <v>74.532660892841591</v>
      </c>
    </row>
    <row r="966" spans="1:80" ht="15.75" thickBot="1" x14ac:dyDescent="0.3">
      <c r="A966" s="13" t="s">
        <v>1</v>
      </c>
      <c r="B966" s="13" t="s">
        <v>1</v>
      </c>
      <c r="C966" s="13" t="s">
        <v>1</v>
      </c>
      <c r="D966" s="74" t="s">
        <v>1</v>
      </c>
      <c r="E966" s="74" t="s">
        <v>1</v>
      </c>
      <c r="F966" s="74" t="s">
        <v>1</v>
      </c>
      <c r="G966" s="13" t="s">
        <v>1</v>
      </c>
      <c r="H966" s="2" t="s">
        <v>83</v>
      </c>
      <c r="I966" s="12">
        <v>30</v>
      </c>
      <c r="J966" s="12">
        <f t="shared" si="2649"/>
        <v>30</v>
      </c>
      <c r="K966" s="12">
        <v>30</v>
      </c>
      <c r="L966" s="13"/>
      <c r="M966" s="13" t="s">
        <v>1</v>
      </c>
      <c r="N966" s="13" t="s">
        <v>1</v>
      </c>
      <c r="O966" s="13" t="s">
        <v>1</v>
      </c>
      <c r="P966" s="27"/>
      <c r="Q966" s="13" t="s">
        <v>1</v>
      </c>
      <c r="R966" s="13" t="s">
        <v>1</v>
      </c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>
        <v>0</v>
      </c>
      <c r="AI966" s="13">
        <v>0</v>
      </c>
      <c r="AJ966" s="13" t="s">
        <v>1</v>
      </c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>
        <v>0</v>
      </c>
      <c r="BA966" s="13">
        <v>0</v>
      </c>
      <c r="BB966" s="13" t="s">
        <v>1</v>
      </c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>
        <v>0</v>
      </c>
      <c r="BS966" s="13">
        <v>0</v>
      </c>
      <c r="BT966" s="12">
        <v>37</v>
      </c>
      <c r="BU966" s="12">
        <v>37</v>
      </c>
      <c r="BV966" s="12"/>
      <c r="BW966" s="12">
        <f t="shared" si="2551"/>
        <v>0</v>
      </c>
      <c r="BX966" s="12"/>
      <c r="BY966" s="12"/>
      <c r="BZ966" s="12"/>
      <c r="CA966" s="12">
        <f t="shared" si="2639"/>
        <v>0</v>
      </c>
      <c r="CB966" s="124"/>
    </row>
    <row r="967" spans="1:80" ht="69.75" customHeight="1" thickBot="1" x14ac:dyDescent="0.3">
      <c r="A967" s="133" t="s">
        <v>1</v>
      </c>
      <c r="B967" s="133" t="s">
        <v>1</v>
      </c>
      <c r="C967" s="133" t="s">
        <v>1</v>
      </c>
      <c r="D967" s="135" t="s">
        <v>1</v>
      </c>
      <c r="E967" s="135" t="s">
        <v>1</v>
      </c>
      <c r="F967" s="135" t="s">
        <v>1</v>
      </c>
      <c r="G967" s="137" t="s">
        <v>1</v>
      </c>
      <c r="H967" s="5" t="s">
        <v>84</v>
      </c>
      <c r="I967" s="5" t="s">
        <v>11</v>
      </c>
      <c r="J967" s="5" t="s">
        <v>1809</v>
      </c>
      <c r="K967" s="5" t="s">
        <v>12</v>
      </c>
      <c r="L967" s="5" t="s">
        <v>13</v>
      </c>
      <c r="M967" s="5" t="s">
        <v>14</v>
      </c>
      <c r="N967" s="5" t="s">
        <v>15</v>
      </c>
      <c r="O967" s="5" t="s">
        <v>16</v>
      </c>
      <c r="P967" s="5" t="s">
        <v>17</v>
      </c>
      <c r="Q967" s="5" t="s">
        <v>18</v>
      </c>
      <c r="R967" s="71" t="s">
        <v>14</v>
      </c>
      <c r="S967" s="71" t="s">
        <v>1843</v>
      </c>
      <c r="T967" s="71" t="s">
        <v>1797</v>
      </c>
      <c r="U967" s="71" t="s">
        <v>1832</v>
      </c>
      <c r="V967" s="71" t="s">
        <v>1833</v>
      </c>
      <c r="W967" s="71" t="s">
        <v>1834</v>
      </c>
      <c r="X967" s="71" t="s">
        <v>1847</v>
      </c>
      <c r="Y967" s="71" t="s">
        <v>1844</v>
      </c>
      <c r="Z967" s="71" t="s">
        <v>1835</v>
      </c>
      <c r="AA967" s="71" t="s">
        <v>1836</v>
      </c>
      <c r="AB967" s="71" t="s">
        <v>1837</v>
      </c>
      <c r="AC967" s="71" t="s">
        <v>1838</v>
      </c>
      <c r="AD967" s="71" t="s">
        <v>1839</v>
      </c>
      <c r="AE967" s="71" t="s">
        <v>1840</v>
      </c>
      <c r="AF967" s="71" t="s">
        <v>1845</v>
      </c>
      <c r="AG967" s="71" t="s">
        <v>1846</v>
      </c>
      <c r="AH967" s="71" t="s">
        <v>1841</v>
      </c>
      <c r="AI967" s="71" t="s">
        <v>1842</v>
      </c>
      <c r="AJ967" s="72" t="s">
        <v>15</v>
      </c>
      <c r="AK967" s="72" t="s">
        <v>1843</v>
      </c>
      <c r="AL967" s="72" t="s">
        <v>1797</v>
      </c>
      <c r="AM967" s="72" t="s">
        <v>1832</v>
      </c>
      <c r="AN967" s="72" t="s">
        <v>1833</v>
      </c>
      <c r="AO967" s="72" t="s">
        <v>1834</v>
      </c>
      <c r="AP967" s="72" t="s">
        <v>1848</v>
      </c>
      <c r="AQ967" s="72" t="s">
        <v>1844</v>
      </c>
      <c r="AR967" s="72" t="s">
        <v>1835</v>
      </c>
      <c r="AS967" s="72" t="s">
        <v>1836</v>
      </c>
      <c r="AT967" s="72" t="s">
        <v>1837</v>
      </c>
      <c r="AU967" s="72" t="s">
        <v>1838</v>
      </c>
      <c r="AV967" s="72" t="s">
        <v>1839</v>
      </c>
      <c r="AW967" s="72" t="s">
        <v>1840</v>
      </c>
      <c r="AX967" s="72" t="s">
        <v>1845</v>
      </c>
      <c r="AY967" s="72" t="s">
        <v>1846</v>
      </c>
      <c r="AZ967" s="72" t="s">
        <v>1841</v>
      </c>
      <c r="BA967" s="72" t="s">
        <v>1842</v>
      </c>
      <c r="BB967" s="73" t="s">
        <v>16</v>
      </c>
      <c r="BC967" s="73" t="s">
        <v>1843</v>
      </c>
      <c r="BD967" s="73" t="s">
        <v>1797</v>
      </c>
      <c r="BE967" s="73" t="s">
        <v>1832</v>
      </c>
      <c r="BF967" s="73" t="s">
        <v>1833</v>
      </c>
      <c r="BG967" s="73" t="s">
        <v>1834</v>
      </c>
      <c r="BH967" s="73" t="s">
        <v>1849</v>
      </c>
      <c r="BI967" s="73" t="s">
        <v>1844</v>
      </c>
      <c r="BJ967" s="73" t="s">
        <v>1835</v>
      </c>
      <c r="BK967" s="73" t="s">
        <v>1836</v>
      </c>
      <c r="BL967" s="73" t="s">
        <v>1837</v>
      </c>
      <c r="BM967" s="73" t="s">
        <v>1838</v>
      </c>
      <c r="BN967" s="73" t="s">
        <v>1839</v>
      </c>
      <c r="BO967" s="73" t="s">
        <v>1840</v>
      </c>
      <c r="BP967" s="73" t="s">
        <v>1845</v>
      </c>
      <c r="BQ967" s="73" t="s">
        <v>1846</v>
      </c>
      <c r="BR967" s="73" t="s">
        <v>1841</v>
      </c>
      <c r="BS967" s="73" t="s">
        <v>1842</v>
      </c>
      <c r="BT967" s="5" t="s">
        <v>1911</v>
      </c>
      <c r="BU967" s="5" t="s">
        <v>1942</v>
      </c>
      <c r="BV967" s="5" t="s">
        <v>1943</v>
      </c>
      <c r="BW967" s="5" t="s">
        <v>1944</v>
      </c>
      <c r="BX967" s="5" t="s">
        <v>1945</v>
      </c>
      <c r="BY967" s="5" t="s">
        <v>1946</v>
      </c>
      <c r="BZ967" s="5" t="s">
        <v>1947</v>
      </c>
      <c r="CA967" s="5" t="s">
        <v>1948</v>
      </c>
      <c r="CB967" s="120" t="s">
        <v>1916</v>
      </c>
    </row>
    <row r="968" spans="1:80" x14ac:dyDescent="0.25">
      <c r="A968" s="134"/>
      <c r="B968" s="134"/>
      <c r="C968" s="134"/>
      <c r="D968" s="136"/>
      <c r="E968" s="136"/>
      <c r="F968" s="136"/>
      <c r="G968" s="138"/>
      <c r="H968" s="15" t="s">
        <v>1</v>
      </c>
      <c r="I968" s="9" t="s">
        <v>19</v>
      </c>
      <c r="J968" s="9">
        <v>1</v>
      </c>
      <c r="K968" s="9" t="s">
        <v>20</v>
      </c>
      <c r="L968" s="9" t="s">
        <v>21</v>
      </c>
      <c r="M968" s="9" t="s">
        <v>22</v>
      </c>
      <c r="N968" s="9" t="s">
        <v>23</v>
      </c>
      <c r="O968" s="9" t="s">
        <v>24</v>
      </c>
      <c r="P968" s="9" t="s">
        <v>25</v>
      </c>
      <c r="Q968" s="9" t="s">
        <v>26</v>
      </c>
      <c r="R968" s="9">
        <v>1</v>
      </c>
      <c r="S968" s="9">
        <v>2</v>
      </c>
      <c r="T968" s="9">
        <v>3</v>
      </c>
      <c r="U968" s="9">
        <v>4</v>
      </c>
      <c r="V968" s="9">
        <v>5</v>
      </c>
      <c r="W968" s="9">
        <v>6</v>
      </c>
      <c r="X968" s="9">
        <v>7</v>
      </c>
      <c r="Y968" s="9">
        <v>8</v>
      </c>
      <c r="Z968" s="9">
        <v>9</v>
      </c>
      <c r="AA968" s="9">
        <v>10</v>
      </c>
      <c r="AB968" s="9">
        <v>11</v>
      </c>
      <c r="AC968" s="9">
        <v>12</v>
      </c>
      <c r="AD968" s="9">
        <v>13</v>
      </c>
      <c r="AE968" s="9">
        <v>14</v>
      </c>
      <c r="AF968" s="9">
        <v>15</v>
      </c>
      <c r="AG968" s="9">
        <v>16</v>
      </c>
      <c r="AH968" s="9">
        <v>20</v>
      </c>
      <c r="AI968" s="9">
        <v>21</v>
      </c>
      <c r="AJ968" s="9">
        <v>1</v>
      </c>
      <c r="AK968" s="9">
        <v>2</v>
      </c>
      <c r="AL968" s="9">
        <v>3</v>
      </c>
      <c r="AM968" s="9">
        <v>4</v>
      </c>
      <c r="AN968" s="9">
        <v>5</v>
      </c>
      <c r="AO968" s="9">
        <v>6</v>
      </c>
      <c r="AP968" s="9">
        <v>7</v>
      </c>
      <c r="AQ968" s="9">
        <v>8</v>
      </c>
      <c r="AR968" s="9">
        <v>9</v>
      </c>
      <c r="AS968" s="9">
        <v>10</v>
      </c>
      <c r="AT968" s="9">
        <v>11</v>
      </c>
      <c r="AU968" s="9">
        <v>12</v>
      </c>
      <c r="AV968" s="9">
        <v>13</v>
      </c>
      <c r="AW968" s="9">
        <v>14</v>
      </c>
      <c r="AX968" s="9">
        <v>15</v>
      </c>
      <c r="AY968" s="9">
        <v>16</v>
      </c>
      <c r="AZ968" s="9">
        <v>20</v>
      </c>
      <c r="BA968" s="9">
        <v>21</v>
      </c>
      <c r="BB968" s="9">
        <v>1</v>
      </c>
      <c r="BC968" s="9">
        <v>2</v>
      </c>
      <c r="BD968" s="9">
        <v>3</v>
      </c>
      <c r="BE968" s="9">
        <v>4</v>
      </c>
      <c r="BF968" s="9">
        <v>5</v>
      </c>
      <c r="BG968" s="9">
        <v>6</v>
      </c>
      <c r="BH968" s="9">
        <v>7</v>
      </c>
      <c r="BI968" s="9">
        <v>8</v>
      </c>
      <c r="BJ968" s="9">
        <v>9</v>
      </c>
      <c r="BK968" s="9">
        <v>10</v>
      </c>
      <c r="BL968" s="9">
        <v>11</v>
      </c>
      <c r="BM968" s="9">
        <v>12</v>
      </c>
      <c r="BN968" s="9">
        <v>13</v>
      </c>
      <c r="BO968" s="9">
        <v>14</v>
      </c>
      <c r="BP968" s="9">
        <v>15</v>
      </c>
      <c r="BQ968" s="9">
        <v>16</v>
      </c>
      <c r="BR968" s="9">
        <v>20</v>
      </c>
      <c r="BS968" s="9">
        <v>21</v>
      </c>
      <c r="BT968" s="9">
        <v>1</v>
      </c>
      <c r="BU968" s="9">
        <v>2</v>
      </c>
      <c r="BV968" s="9">
        <v>3</v>
      </c>
      <c r="BW968" s="9" t="s">
        <v>1798</v>
      </c>
      <c r="BX968" s="9">
        <v>5</v>
      </c>
      <c r="BY968" s="9">
        <v>6</v>
      </c>
      <c r="BZ968" s="9">
        <v>7</v>
      </c>
      <c r="CA968" s="9" t="s">
        <v>1917</v>
      </c>
      <c r="CB968" s="121">
        <v>9</v>
      </c>
    </row>
    <row r="969" spans="1:80" x14ac:dyDescent="0.25">
      <c r="A969" s="134"/>
      <c r="B969" s="134"/>
      <c r="C969" s="134"/>
      <c r="D969" s="136"/>
      <c r="E969" s="136"/>
      <c r="F969" s="136"/>
      <c r="G969" s="138"/>
      <c r="H969" s="16" t="s">
        <v>557</v>
      </c>
      <c r="I969" s="17">
        <f>SUM(I914,I915,I925,I927,I928,I929,I930,I931,I932,I933,I935,I936,I937,I938,I942,I944,I945,I949,I951,I952,I955,I956,I957,I958,I959,I960,I961,I963,I964)</f>
        <v>47246045</v>
      </c>
      <c r="J969" s="17">
        <f t="shared" ref="J969:J972" si="2669">SUM(K969,L969,P969,Q969)</f>
        <v>23046145</v>
      </c>
      <c r="K969" s="17">
        <f t="shared" ref="K969" si="2670">SUM(K914,K915,K925,K927,K928,K929,K930,K931,K932,K933,K935,K936,K937,K938,K942,K944,K945,K949,K951,K952,K955,K956,K957,K958,K959,K960,K961,K963,K964)</f>
        <v>5046145</v>
      </c>
      <c r="L969" s="17">
        <f t="shared" ref="L969:L972" si="2671">SUM(M969:O969)</f>
        <v>9550000</v>
      </c>
      <c r="M969" s="17">
        <f t="shared" ref="M969:Q969" si="2672">SUM(M914,M915,M925,M927,M928,M929,M930,M931,M932,M933,M935,M936,M937,M938,M942,M944,M945,M949,M951,M952,M955,M956,M957,M958,M959,M960,M961,M963,M964)</f>
        <v>0</v>
      </c>
      <c r="N969" s="17">
        <f t="shared" si="2672"/>
        <v>0</v>
      </c>
      <c r="O969" s="17">
        <f t="shared" si="2672"/>
        <v>9550000</v>
      </c>
      <c r="P969" s="17">
        <f t="shared" si="2672"/>
        <v>450000</v>
      </c>
      <c r="Q969" s="17">
        <f t="shared" si="2672"/>
        <v>8000000</v>
      </c>
      <c r="R969" s="17">
        <f t="shared" ref="R969:AG969" si="2673">SUM(R914,R915,R925,R927,R928,R929,R930,R931,R932,R933,R935,R936,R937,R938,R942,R944,R945,R949,R951,R952,R955,R956,R957,R958,R959,R960,R961,R963,R964)</f>
        <v>0</v>
      </c>
      <c r="S969" s="17">
        <f t="shared" si="2673"/>
        <v>0</v>
      </c>
      <c r="T969" s="17">
        <f t="shared" si="2673"/>
        <v>0</v>
      </c>
      <c r="U969" s="17">
        <f t="shared" si="2673"/>
        <v>0</v>
      </c>
      <c r="V969" s="17">
        <f t="shared" si="2673"/>
        <v>0</v>
      </c>
      <c r="W969" s="17">
        <f t="shared" si="2673"/>
        <v>0</v>
      </c>
      <c r="X969" s="17">
        <f t="shared" ref="X969" si="2674">SUM(X914,X915,X925,X927,X928,X929,X930,X931,X932,X933,X935,X936,X937,X938,X942,X944,X945,X949,X951,X952,X955,X956,X957,X958,X959,X960,X961,X963,X964)</f>
        <v>0</v>
      </c>
      <c r="Y969" s="17">
        <f t="shared" si="2673"/>
        <v>0</v>
      </c>
      <c r="Z969" s="17">
        <f t="shared" si="2673"/>
        <v>0</v>
      </c>
      <c r="AA969" s="17">
        <f t="shared" si="2673"/>
        <v>0</v>
      </c>
      <c r="AB969" s="17">
        <f t="shared" si="2673"/>
        <v>0</v>
      </c>
      <c r="AC969" s="17">
        <f t="shared" si="2673"/>
        <v>0</v>
      </c>
      <c r="AD969" s="17">
        <f t="shared" si="2673"/>
        <v>0</v>
      </c>
      <c r="AE969" s="17">
        <f t="shared" si="2673"/>
        <v>0</v>
      </c>
      <c r="AF969" s="17">
        <f t="shared" si="2673"/>
        <v>0</v>
      </c>
      <c r="AG969" s="17">
        <f t="shared" si="2673"/>
        <v>0</v>
      </c>
      <c r="AH969" s="17">
        <v>0</v>
      </c>
      <c r="AI969" s="17">
        <v>0</v>
      </c>
      <c r="AJ969" s="17">
        <f t="shared" ref="AJ969:AY969" si="2675">SUM(AJ914,AJ915,AJ925,AJ927,AJ928,AJ929,AJ930,AJ931,AJ932,AJ933,AJ935,AJ936,AJ937,AJ938,AJ942,AJ944,AJ945,AJ949,AJ951,AJ952,AJ955,AJ956,AJ957,AJ958,AJ959,AJ960,AJ961,AJ963,AJ964)</f>
        <v>0</v>
      </c>
      <c r="AK969" s="17">
        <f t="shared" si="2675"/>
        <v>0</v>
      </c>
      <c r="AL969" s="17">
        <f t="shared" si="2675"/>
        <v>0</v>
      </c>
      <c r="AM969" s="17">
        <f t="shared" si="2675"/>
        <v>0</v>
      </c>
      <c r="AN969" s="17">
        <f t="shared" si="2675"/>
        <v>0</v>
      </c>
      <c r="AO969" s="17">
        <f t="shared" si="2675"/>
        <v>0</v>
      </c>
      <c r="AP969" s="17">
        <f t="shared" ref="AP969" si="2676">SUM(AP914,AP915,AP925,AP927,AP928,AP929,AP930,AP931,AP932,AP933,AP935,AP936,AP937,AP938,AP942,AP944,AP945,AP949,AP951,AP952,AP955,AP956,AP957,AP958,AP959,AP960,AP961,AP963,AP964)</f>
        <v>0</v>
      </c>
      <c r="AQ969" s="17">
        <f t="shared" si="2675"/>
        <v>0</v>
      </c>
      <c r="AR969" s="17">
        <f t="shared" si="2675"/>
        <v>0</v>
      </c>
      <c r="AS969" s="17">
        <f t="shared" si="2675"/>
        <v>0</v>
      </c>
      <c r="AT969" s="17">
        <f t="shared" si="2675"/>
        <v>0</v>
      </c>
      <c r="AU969" s="17">
        <f t="shared" si="2675"/>
        <v>0</v>
      </c>
      <c r="AV969" s="17">
        <f t="shared" si="2675"/>
        <v>0</v>
      </c>
      <c r="AW969" s="17">
        <f t="shared" si="2675"/>
        <v>0</v>
      </c>
      <c r="AX969" s="17">
        <f t="shared" si="2675"/>
        <v>0</v>
      </c>
      <c r="AY969" s="17">
        <f t="shared" si="2675"/>
        <v>0</v>
      </c>
      <c r="AZ969" s="17">
        <v>0</v>
      </c>
      <c r="BA969" s="17">
        <v>0</v>
      </c>
      <c r="BB969" s="17">
        <f t="shared" ref="BB969:BQ969" si="2677">SUM(BB914,BB915,BB925,BB927,BB928,BB929,BB930,BB931,BB932,BB933,BB935,BB936,BB937,BB938,BB942,BB944,BB945,BB949,BB951,BB952,BB955,BB956,BB957,BB958,BB959,BB960,BB961,BB963,BB964)</f>
        <v>9550000</v>
      </c>
      <c r="BC969" s="17">
        <f t="shared" si="2677"/>
        <v>1579117</v>
      </c>
      <c r="BD969" s="17">
        <f t="shared" si="2677"/>
        <v>0</v>
      </c>
      <c r="BE969" s="17">
        <f t="shared" si="2677"/>
        <v>0</v>
      </c>
      <c r="BF969" s="17">
        <f t="shared" si="2677"/>
        <v>0</v>
      </c>
      <c r="BG969" s="17">
        <f t="shared" si="2677"/>
        <v>0</v>
      </c>
      <c r="BH969" s="17">
        <f t="shared" ref="BH969" si="2678">SUM(BH914,BH915,BH925,BH927,BH928,BH929,BH930,BH931,BH932,BH933,BH935,BH936,BH937,BH938,BH942,BH944,BH945,BH949,BH951,BH952,BH955,BH956,BH957,BH958,BH959,BH960,BH961,BH963,BH964)</f>
        <v>11129117</v>
      </c>
      <c r="BI969" s="17">
        <f t="shared" si="2677"/>
        <v>0</v>
      </c>
      <c r="BJ969" s="17">
        <f t="shared" si="2677"/>
        <v>0</v>
      </c>
      <c r="BK969" s="17">
        <f t="shared" si="2677"/>
        <v>1579117</v>
      </c>
      <c r="BL969" s="17">
        <f t="shared" si="2677"/>
        <v>0</v>
      </c>
      <c r="BM969" s="17">
        <f t="shared" si="2677"/>
        <v>0</v>
      </c>
      <c r="BN969" s="17">
        <f t="shared" si="2677"/>
        <v>0</v>
      </c>
      <c r="BO969" s="17">
        <f t="shared" si="2677"/>
        <v>0</v>
      </c>
      <c r="BP969" s="17">
        <f t="shared" si="2677"/>
        <v>0</v>
      </c>
      <c r="BQ969" s="17">
        <f t="shared" si="2677"/>
        <v>0</v>
      </c>
      <c r="BR969" s="17">
        <v>1579117</v>
      </c>
      <c r="BS969" s="17">
        <v>9550000</v>
      </c>
      <c r="BT969" s="17">
        <f t="shared" ref="BT969:BZ969" si="2679">SUM(BT914,BT915,BT925,BT927,BT928,BT929,BT930,BT931,BT932,BT933,BT935,BT936,BT937,BT938,BT942,BT944,BT945,BT949,BT951,BT952,BT955,BT956,BT957,BT958,BT959,BT960,BT961,BT963,BT964)</f>
        <v>23046145</v>
      </c>
      <c r="BU969" s="17">
        <f t="shared" si="2679"/>
        <v>5010145</v>
      </c>
      <c r="BV969" s="17">
        <f t="shared" si="2679"/>
        <v>3713778</v>
      </c>
      <c r="BW969" s="17">
        <f t="shared" si="2679"/>
        <v>468397</v>
      </c>
      <c r="BX969" s="17">
        <f t="shared" si="2679"/>
        <v>216213</v>
      </c>
      <c r="BY969" s="17">
        <f t="shared" si="2679"/>
        <v>126092</v>
      </c>
      <c r="BZ969" s="17">
        <f t="shared" si="2679"/>
        <v>126092</v>
      </c>
      <c r="CA969" s="17">
        <f t="shared" ref="CA969:CA977" si="2680">BV969+BW969</f>
        <v>4182175</v>
      </c>
      <c r="CB969" s="125">
        <f>IF(BU969=0,"-",CA969/BU969*100)</f>
        <v>83.474130988224886</v>
      </c>
    </row>
    <row r="970" spans="1:80" x14ac:dyDescent="0.25">
      <c r="A970" s="134"/>
      <c r="B970" s="134"/>
      <c r="C970" s="134"/>
      <c r="D970" s="136"/>
      <c r="E970" s="136"/>
      <c r="F970" s="136"/>
      <c r="G970" s="138"/>
      <c r="H970" s="16" t="s">
        <v>558</v>
      </c>
      <c r="I970" s="17">
        <f>SUM(I885,I887,I888,I889,I890,I891,I893,I895,I897,I899,I900,I901,I902,I903,I905,I906,I907,I908,I909,I910,I920,I950,I953)</f>
        <v>2796833</v>
      </c>
      <c r="J970" s="17">
        <f t="shared" si="2669"/>
        <v>2953840</v>
      </c>
      <c r="K970" s="17">
        <f t="shared" ref="K970" si="2681">SUM(K885,K887,K888,K889,K890,K891,K893,K895,K897,K899,K900,K901,K902,K903,K905,K906,K907,K908,K909,K910,K920,K950,K953)</f>
        <v>2643840</v>
      </c>
      <c r="L970" s="17">
        <f t="shared" si="2671"/>
        <v>10000</v>
      </c>
      <c r="M970" s="17">
        <f t="shared" ref="M970:Q970" si="2682">SUM(M885,M887,M888,M889,M890,M891,M893,M895,M897,M899,M900,M901,M902,M903,M905,M906,M907,M908,M909,M910,M920,M950,M953)</f>
        <v>10000</v>
      </c>
      <c r="N970" s="17">
        <f t="shared" si="2682"/>
        <v>0</v>
      </c>
      <c r="O970" s="17">
        <f t="shared" si="2682"/>
        <v>0</v>
      </c>
      <c r="P970" s="17">
        <f t="shared" si="2682"/>
        <v>300000</v>
      </c>
      <c r="Q970" s="17">
        <f t="shared" si="2682"/>
        <v>0</v>
      </c>
      <c r="R970" s="17">
        <f t="shared" ref="R970:AG970" si="2683">SUM(R885,R887,R888,R889,R890,R891,R893,R895,R897,R899,R900,R901,R902,R903,R905,R906,R907,R908,R909,R910,R920,R950,R953)</f>
        <v>10000</v>
      </c>
      <c r="S970" s="17">
        <f t="shared" si="2683"/>
        <v>0</v>
      </c>
      <c r="T970" s="17">
        <f t="shared" si="2683"/>
        <v>0</v>
      </c>
      <c r="U970" s="17">
        <f t="shared" si="2683"/>
        <v>0</v>
      </c>
      <c r="V970" s="17">
        <f t="shared" si="2683"/>
        <v>0</v>
      </c>
      <c r="W970" s="17">
        <f t="shared" si="2683"/>
        <v>0</v>
      </c>
      <c r="X970" s="17">
        <f t="shared" ref="X970" si="2684">SUM(X885,X887,X888,X889,X890,X891,X893,X895,X897,X899,X900,X901,X902,X903,X905,X906,X907,X908,X909,X910,X920,X950,X953)</f>
        <v>10000</v>
      </c>
      <c r="Y970" s="17">
        <f t="shared" si="2683"/>
        <v>0</v>
      </c>
      <c r="Z970" s="17">
        <f t="shared" si="2683"/>
        <v>0</v>
      </c>
      <c r="AA970" s="17">
        <f t="shared" si="2683"/>
        <v>0</v>
      </c>
      <c r="AB970" s="17">
        <f t="shared" si="2683"/>
        <v>0</v>
      </c>
      <c r="AC970" s="17">
        <f t="shared" si="2683"/>
        <v>0</v>
      </c>
      <c r="AD970" s="17">
        <f t="shared" si="2683"/>
        <v>0</v>
      </c>
      <c r="AE970" s="17">
        <f t="shared" si="2683"/>
        <v>0</v>
      </c>
      <c r="AF970" s="17">
        <f t="shared" si="2683"/>
        <v>0</v>
      </c>
      <c r="AG970" s="17">
        <f t="shared" si="2683"/>
        <v>0</v>
      </c>
      <c r="AH970" s="17">
        <v>0</v>
      </c>
      <c r="AI970" s="17">
        <v>10000</v>
      </c>
      <c r="AJ970" s="17">
        <f t="shared" ref="AJ970:AY970" si="2685">SUM(AJ885,AJ887,AJ888,AJ889,AJ890,AJ891,AJ893,AJ895,AJ897,AJ899,AJ900,AJ901,AJ902,AJ903,AJ905,AJ906,AJ907,AJ908,AJ909,AJ910,AJ920,AJ950,AJ953)</f>
        <v>0</v>
      </c>
      <c r="AK970" s="17">
        <f t="shared" si="2685"/>
        <v>0</v>
      </c>
      <c r="AL970" s="17">
        <f t="shared" si="2685"/>
        <v>0</v>
      </c>
      <c r="AM970" s="17">
        <f t="shared" si="2685"/>
        <v>0</v>
      </c>
      <c r="AN970" s="17">
        <f t="shared" si="2685"/>
        <v>0</v>
      </c>
      <c r="AO970" s="17">
        <f t="shared" si="2685"/>
        <v>0</v>
      </c>
      <c r="AP970" s="17">
        <f t="shared" ref="AP970" si="2686">SUM(AP885,AP887,AP888,AP889,AP890,AP891,AP893,AP895,AP897,AP899,AP900,AP901,AP902,AP903,AP905,AP906,AP907,AP908,AP909,AP910,AP920,AP950,AP953)</f>
        <v>0</v>
      </c>
      <c r="AQ970" s="17">
        <f t="shared" si="2685"/>
        <v>0</v>
      </c>
      <c r="AR970" s="17">
        <f t="shared" si="2685"/>
        <v>0</v>
      </c>
      <c r="AS970" s="17">
        <f t="shared" si="2685"/>
        <v>0</v>
      </c>
      <c r="AT970" s="17">
        <f t="shared" si="2685"/>
        <v>0</v>
      </c>
      <c r="AU970" s="17">
        <f t="shared" si="2685"/>
        <v>0</v>
      </c>
      <c r="AV970" s="17">
        <f t="shared" si="2685"/>
        <v>0</v>
      </c>
      <c r="AW970" s="17">
        <f t="shared" si="2685"/>
        <v>0</v>
      </c>
      <c r="AX970" s="17">
        <f t="shared" si="2685"/>
        <v>0</v>
      </c>
      <c r="AY970" s="17">
        <f t="shared" si="2685"/>
        <v>0</v>
      </c>
      <c r="AZ970" s="17">
        <v>0</v>
      </c>
      <c r="BA970" s="17">
        <v>0</v>
      </c>
      <c r="BB970" s="17">
        <f t="shared" ref="BB970:BQ970" si="2687">SUM(BB885,BB887,BB888,BB889,BB890,BB891,BB893,BB895,BB897,BB899,BB900,BB901,BB902,BB903,BB905,BB906,BB907,BB908,BB909,BB910,BB920,BB950,BB953)</f>
        <v>0</v>
      </c>
      <c r="BC970" s="17">
        <f t="shared" si="2687"/>
        <v>43359</v>
      </c>
      <c r="BD970" s="17">
        <f t="shared" si="2687"/>
        <v>0</v>
      </c>
      <c r="BE970" s="17">
        <f t="shared" si="2687"/>
        <v>0</v>
      </c>
      <c r="BF970" s="17">
        <f t="shared" si="2687"/>
        <v>0</v>
      </c>
      <c r="BG970" s="17">
        <f t="shared" si="2687"/>
        <v>0</v>
      </c>
      <c r="BH970" s="17">
        <f t="shared" ref="BH970" si="2688">SUM(BH885,BH887,BH888,BH889,BH890,BH891,BH893,BH895,BH897,BH899,BH900,BH901,BH902,BH903,BH905,BH906,BH907,BH908,BH909,BH910,BH920,BH950,BH953)</f>
        <v>43359</v>
      </c>
      <c r="BI970" s="17">
        <f t="shared" si="2687"/>
        <v>0</v>
      </c>
      <c r="BJ970" s="17">
        <f t="shared" si="2687"/>
        <v>0</v>
      </c>
      <c r="BK970" s="17">
        <f t="shared" si="2687"/>
        <v>43359</v>
      </c>
      <c r="BL970" s="17">
        <f t="shared" si="2687"/>
        <v>0</v>
      </c>
      <c r="BM970" s="17">
        <f t="shared" si="2687"/>
        <v>0</v>
      </c>
      <c r="BN970" s="17">
        <f t="shared" si="2687"/>
        <v>0</v>
      </c>
      <c r="BO970" s="17">
        <f t="shared" si="2687"/>
        <v>0</v>
      </c>
      <c r="BP970" s="17">
        <f t="shared" si="2687"/>
        <v>0</v>
      </c>
      <c r="BQ970" s="17">
        <f t="shared" si="2687"/>
        <v>0</v>
      </c>
      <c r="BR970" s="17">
        <v>43359</v>
      </c>
      <c r="BS970" s="17">
        <v>0</v>
      </c>
      <c r="BT970" s="17">
        <f t="shared" ref="BT970:BZ970" si="2689">SUM(BT885,BT887,BT888,BT889,BT890,BT891,BT893,BT895,BT897,BT899,BT900,BT901,BT902,BT903,BT905,BT906,BT907,BT908,BT909,BT910,BT920,BT950,BT953)</f>
        <v>3086769</v>
      </c>
      <c r="BU970" s="17">
        <f t="shared" si="2689"/>
        <v>2812769</v>
      </c>
      <c r="BV970" s="17">
        <f t="shared" si="2689"/>
        <v>1611289</v>
      </c>
      <c r="BW970" s="17">
        <f t="shared" si="2689"/>
        <v>675303</v>
      </c>
      <c r="BX970" s="17">
        <f t="shared" si="2689"/>
        <v>323703</v>
      </c>
      <c r="BY970" s="17">
        <f t="shared" si="2689"/>
        <v>175450</v>
      </c>
      <c r="BZ970" s="17">
        <f t="shared" si="2689"/>
        <v>176150</v>
      </c>
      <c r="CA970" s="17">
        <f t="shared" si="2680"/>
        <v>2286592</v>
      </c>
      <c r="CB970" s="125">
        <f>IF(BU970=0,"-",CA970/BU970*100)</f>
        <v>81.293273638894618</v>
      </c>
    </row>
    <row r="971" spans="1:80" x14ac:dyDescent="0.25">
      <c r="A971" s="134"/>
      <c r="B971" s="134"/>
      <c r="C971" s="134"/>
      <c r="D971" s="136"/>
      <c r="E971" s="136"/>
      <c r="F971" s="136"/>
      <c r="G971" s="138"/>
      <c r="H971" s="16" t="s">
        <v>412</v>
      </c>
      <c r="I971" s="17">
        <f>SUM(I919,I918,I917)</f>
        <v>48010000</v>
      </c>
      <c r="J971" s="17">
        <f t="shared" si="2669"/>
        <v>12000830</v>
      </c>
      <c r="K971" s="17">
        <f t="shared" ref="K971" si="2690">SUM(K919,K918,K917)</f>
        <v>12000730</v>
      </c>
      <c r="L971" s="17">
        <f t="shared" si="2671"/>
        <v>100</v>
      </c>
      <c r="M971" s="17">
        <f t="shared" ref="M971:Q971" si="2691">SUM(M919,M918,M917)</f>
        <v>0</v>
      </c>
      <c r="N971" s="17">
        <f t="shared" si="2691"/>
        <v>0</v>
      </c>
      <c r="O971" s="17">
        <f t="shared" si="2691"/>
        <v>100</v>
      </c>
      <c r="P971" s="17">
        <f t="shared" si="2691"/>
        <v>0</v>
      </c>
      <c r="Q971" s="17">
        <f t="shared" si="2691"/>
        <v>0</v>
      </c>
      <c r="R971" s="17">
        <f t="shared" ref="R971:AG971" si="2692">SUM(R919,R918,R917)</f>
        <v>0</v>
      </c>
      <c r="S971" s="17">
        <f t="shared" si="2692"/>
        <v>0</v>
      </c>
      <c r="T971" s="17">
        <f t="shared" si="2692"/>
        <v>0</v>
      </c>
      <c r="U971" s="17">
        <f t="shared" si="2692"/>
        <v>0</v>
      </c>
      <c r="V971" s="17">
        <f t="shared" si="2692"/>
        <v>0</v>
      </c>
      <c r="W971" s="17">
        <f t="shared" si="2692"/>
        <v>0</v>
      </c>
      <c r="X971" s="17">
        <f t="shared" ref="X971" si="2693">SUM(X919,X918,X917)</f>
        <v>0</v>
      </c>
      <c r="Y971" s="17">
        <f t="shared" si="2692"/>
        <v>0</v>
      </c>
      <c r="Z971" s="17">
        <f t="shared" si="2692"/>
        <v>0</v>
      </c>
      <c r="AA971" s="17">
        <f t="shared" si="2692"/>
        <v>0</v>
      </c>
      <c r="AB971" s="17">
        <f t="shared" si="2692"/>
        <v>0</v>
      </c>
      <c r="AC971" s="17">
        <f t="shared" si="2692"/>
        <v>0</v>
      </c>
      <c r="AD971" s="17">
        <f t="shared" si="2692"/>
        <v>0</v>
      </c>
      <c r="AE971" s="17">
        <f t="shared" si="2692"/>
        <v>0</v>
      </c>
      <c r="AF971" s="17">
        <f t="shared" si="2692"/>
        <v>0</v>
      </c>
      <c r="AG971" s="17">
        <f t="shared" si="2692"/>
        <v>0</v>
      </c>
      <c r="AH971" s="17">
        <v>0</v>
      </c>
      <c r="AI971" s="17">
        <v>0</v>
      </c>
      <c r="AJ971" s="17">
        <f t="shared" ref="AJ971:AY971" si="2694">SUM(AJ919,AJ918,AJ917)</f>
        <v>0</v>
      </c>
      <c r="AK971" s="17">
        <f t="shared" si="2694"/>
        <v>0</v>
      </c>
      <c r="AL971" s="17">
        <f t="shared" si="2694"/>
        <v>0</v>
      </c>
      <c r="AM971" s="17">
        <f t="shared" si="2694"/>
        <v>0</v>
      </c>
      <c r="AN971" s="17">
        <f t="shared" si="2694"/>
        <v>0</v>
      </c>
      <c r="AO971" s="17">
        <f t="shared" si="2694"/>
        <v>0</v>
      </c>
      <c r="AP971" s="17">
        <f t="shared" ref="AP971" si="2695">SUM(AP919,AP918,AP917)</f>
        <v>0</v>
      </c>
      <c r="AQ971" s="17">
        <f t="shared" si="2694"/>
        <v>0</v>
      </c>
      <c r="AR971" s="17">
        <f t="shared" si="2694"/>
        <v>0</v>
      </c>
      <c r="AS971" s="17">
        <f t="shared" si="2694"/>
        <v>0</v>
      </c>
      <c r="AT971" s="17">
        <f t="shared" si="2694"/>
        <v>0</v>
      </c>
      <c r="AU971" s="17">
        <f t="shared" si="2694"/>
        <v>0</v>
      </c>
      <c r="AV971" s="17">
        <f t="shared" si="2694"/>
        <v>0</v>
      </c>
      <c r="AW971" s="17">
        <f t="shared" si="2694"/>
        <v>0</v>
      </c>
      <c r="AX971" s="17">
        <f t="shared" si="2694"/>
        <v>0</v>
      </c>
      <c r="AY971" s="17">
        <f t="shared" si="2694"/>
        <v>0</v>
      </c>
      <c r="AZ971" s="17">
        <v>0</v>
      </c>
      <c r="BA971" s="17">
        <v>0</v>
      </c>
      <c r="BB971" s="17">
        <f t="shared" ref="BB971:BQ971" si="2696">SUM(BB919,BB918,BB917)</f>
        <v>100</v>
      </c>
      <c r="BC971" s="17">
        <f t="shared" si="2696"/>
        <v>0</v>
      </c>
      <c r="BD971" s="17">
        <f t="shared" si="2696"/>
        <v>0</v>
      </c>
      <c r="BE971" s="17">
        <f t="shared" si="2696"/>
        <v>0</v>
      </c>
      <c r="BF971" s="17">
        <f t="shared" si="2696"/>
        <v>0</v>
      </c>
      <c r="BG971" s="17">
        <f t="shared" si="2696"/>
        <v>0</v>
      </c>
      <c r="BH971" s="17">
        <f t="shared" ref="BH971" si="2697">SUM(BH919,BH918,BH917)</f>
        <v>100</v>
      </c>
      <c r="BI971" s="17">
        <f t="shared" si="2696"/>
        <v>0</v>
      </c>
      <c r="BJ971" s="17">
        <f t="shared" si="2696"/>
        <v>0</v>
      </c>
      <c r="BK971" s="17">
        <f t="shared" si="2696"/>
        <v>0</v>
      </c>
      <c r="BL971" s="17">
        <f t="shared" si="2696"/>
        <v>0</v>
      </c>
      <c r="BM971" s="17">
        <f t="shared" si="2696"/>
        <v>0</v>
      </c>
      <c r="BN971" s="17">
        <f t="shared" si="2696"/>
        <v>0</v>
      </c>
      <c r="BO971" s="17">
        <f t="shared" si="2696"/>
        <v>0</v>
      </c>
      <c r="BP971" s="17">
        <f t="shared" si="2696"/>
        <v>0</v>
      </c>
      <c r="BQ971" s="17">
        <f t="shared" si="2696"/>
        <v>0</v>
      </c>
      <c r="BR971" s="17">
        <v>0</v>
      </c>
      <c r="BS971" s="17">
        <v>100</v>
      </c>
      <c r="BT971" s="17">
        <f t="shared" ref="BT971:BZ971" si="2698">SUM(BT919,BT918,BT917)</f>
        <v>62685730</v>
      </c>
      <c r="BU971" s="17">
        <f t="shared" si="2698"/>
        <v>62685630</v>
      </c>
      <c r="BV971" s="17">
        <f t="shared" si="2698"/>
        <v>34304998</v>
      </c>
      <c r="BW971" s="17">
        <f t="shared" si="2698"/>
        <v>11778129</v>
      </c>
      <c r="BX971" s="17">
        <f t="shared" si="2698"/>
        <v>9376463</v>
      </c>
      <c r="BY971" s="17">
        <f t="shared" si="2698"/>
        <v>1200833</v>
      </c>
      <c r="BZ971" s="17">
        <f t="shared" si="2698"/>
        <v>1200833</v>
      </c>
      <c r="CA971" s="17">
        <f t="shared" si="2680"/>
        <v>46083127</v>
      </c>
      <c r="CB971" s="125">
        <f>IF(BU971=0,"-",CA971/BU971*100)</f>
        <v>73.514658782244041</v>
      </c>
    </row>
    <row r="972" spans="1:80" x14ac:dyDescent="0.25">
      <c r="A972" s="139"/>
      <c r="B972" s="139"/>
      <c r="C972" s="139"/>
      <c r="D972" s="140"/>
      <c r="E972" s="140"/>
      <c r="F972" s="140"/>
      <c r="G972" s="141"/>
      <c r="H972" s="18" t="s">
        <v>86</v>
      </c>
      <c r="I972" s="17">
        <f>SUM(I969:I971)</f>
        <v>98052878</v>
      </c>
      <c r="J972" s="17">
        <f t="shared" si="2669"/>
        <v>38000815</v>
      </c>
      <c r="K972" s="17">
        <f t="shared" ref="K972" si="2699">SUM(K969:K971)</f>
        <v>19690715</v>
      </c>
      <c r="L972" s="17">
        <f t="shared" si="2671"/>
        <v>9560100</v>
      </c>
      <c r="M972" s="17">
        <f t="shared" ref="M972:Q972" si="2700">SUM(M969:M971)</f>
        <v>10000</v>
      </c>
      <c r="N972" s="17">
        <f t="shared" si="2700"/>
        <v>0</v>
      </c>
      <c r="O972" s="17">
        <f t="shared" si="2700"/>
        <v>9550100</v>
      </c>
      <c r="P972" s="17">
        <f t="shared" si="2700"/>
        <v>750000</v>
      </c>
      <c r="Q972" s="17">
        <f t="shared" si="2700"/>
        <v>8000000</v>
      </c>
      <c r="R972" s="17">
        <f t="shared" ref="R972:AG972" si="2701">SUM(R969:R971)</f>
        <v>10000</v>
      </c>
      <c r="S972" s="17">
        <f t="shared" si="2701"/>
        <v>0</v>
      </c>
      <c r="T972" s="17">
        <f t="shared" si="2701"/>
        <v>0</v>
      </c>
      <c r="U972" s="17">
        <f t="shared" si="2701"/>
        <v>0</v>
      </c>
      <c r="V972" s="17">
        <f t="shared" si="2701"/>
        <v>0</v>
      </c>
      <c r="W972" s="17">
        <f t="shared" si="2701"/>
        <v>0</v>
      </c>
      <c r="X972" s="17">
        <f t="shared" ref="X972" si="2702">SUM(X969:X971)</f>
        <v>10000</v>
      </c>
      <c r="Y972" s="17">
        <f t="shared" si="2701"/>
        <v>0</v>
      </c>
      <c r="Z972" s="17">
        <f t="shared" si="2701"/>
        <v>0</v>
      </c>
      <c r="AA972" s="17">
        <f t="shared" si="2701"/>
        <v>0</v>
      </c>
      <c r="AB972" s="17">
        <f t="shared" si="2701"/>
        <v>0</v>
      </c>
      <c r="AC972" s="17">
        <f t="shared" si="2701"/>
        <v>0</v>
      </c>
      <c r="AD972" s="17">
        <f t="shared" si="2701"/>
        <v>0</v>
      </c>
      <c r="AE972" s="17">
        <f t="shared" si="2701"/>
        <v>0</v>
      </c>
      <c r="AF972" s="17">
        <f t="shared" si="2701"/>
        <v>0</v>
      </c>
      <c r="AG972" s="17">
        <f t="shared" si="2701"/>
        <v>0</v>
      </c>
      <c r="AH972" s="17">
        <v>0</v>
      </c>
      <c r="AI972" s="17">
        <v>10000</v>
      </c>
      <c r="AJ972" s="17">
        <f t="shared" ref="AJ972:AY972" si="2703">SUM(AJ969:AJ971)</f>
        <v>0</v>
      </c>
      <c r="AK972" s="17">
        <f t="shared" si="2703"/>
        <v>0</v>
      </c>
      <c r="AL972" s="17">
        <f t="shared" si="2703"/>
        <v>0</v>
      </c>
      <c r="AM972" s="17">
        <f t="shared" si="2703"/>
        <v>0</v>
      </c>
      <c r="AN972" s="17">
        <f t="shared" si="2703"/>
        <v>0</v>
      </c>
      <c r="AO972" s="17">
        <f t="shared" si="2703"/>
        <v>0</v>
      </c>
      <c r="AP972" s="17">
        <f t="shared" ref="AP972" si="2704">SUM(AP969:AP971)</f>
        <v>0</v>
      </c>
      <c r="AQ972" s="17">
        <f t="shared" si="2703"/>
        <v>0</v>
      </c>
      <c r="AR972" s="17">
        <f t="shared" si="2703"/>
        <v>0</v>
      </c>
      <c r="AS972" s="17">
        <f t="shared" si="2703"/>
        <v>0</v>
      </c>
      <c r="AT972" s="17">
        <f t="shared" si="2703"/>
        <v>0</v>
      </c>
      <c r="AU972" s="17">
        <f t="shared" si="2703"/>
        <v>0</v>
      </c>
      <c r="AV972" s="17">
        <f t="shared" si="2703"/>
        <v>0</v>
      </c>
      <c r="AW972" s="17">
        <f t="shared" si="2703"/>
        <v>0</v>
      </c>
      <c r="AX972" s="17">
        <f t="shared" si="2703"/>
        <v>0</v>
      </c>
      <c r="AY972" s="17">
        <f t="shared" si="2703"/>
        <v>0</v>
      </c>
      <c r="AZ972" s="17">
        <v>0</v>
      </c>
      <c r="BA972" s="17">
        <v>0</v>
      </c>
      <c r="BB972" s="17">
        <f t="shared" ref="BB972:BQ972" si="2705">SUM(BB969:BB971)</f>
        <v>9550100</v>
      </c>
      <c r="BC972" s="17">
        <f t="shared" si="2705"/>
        <v>1622476</v>
      </c>
      <c r="BD972" s="17">
        <f t="shared" si="2705"/>
        <v>0</v>
      </c>
      <c r="BE972" s="17">
        <f t="shared" si="2705"/>
        <v>0</v>
      </c>
      <c r="BF972" s="17">
        <f t="shared" si="2705"/>
        <v>0</v>
      </c>
      <c r="BG972" s="17">
        <f t="shared" si="2705"/>
        <v>0</v>
      </c>
      <c r="BH972" s="17">
        <f t="shared" ref="BH972" si="2706">SUM(BH969:BH971)</f>
        <v>11172576</v>
      </c>
      <c r="BI972" s="17">
        <f t="shared" si="2705"/>
        <v>0</v>
      </c>
      <c r="BJ972" s="17">
        <f t="shared" si="2705"/>
        <v>0</v>
      </c>
      <c r="BK972" s="17">
        <f t="shared" si="2705"/>
        <v>1622476</v>
      </c>
      <c r="BL972" s="17">
        <f t="shared" si="2705"/>
        <v>0</v>
      </c>
      <c r="BM972" s="17">
        <f t="shared" si="2705"/>
        <v>0</v>
      </c>
      <c r="BN972" s="17">
        <f t="shared" si="2705"/>
        <v>0</v>
      </c>
      <c r="BO972" s="17">
        <f t="shared" si="2705"/>
        <v>0</v>
      </c>
      <c r="BP972" s="17">
        <f t="shared" si="2705"/>
        <v>0</v>
      </c>
      <c r="BQ972" s="17">
        <f t="shared" si="2705"/>
        <v>0</v>
      </c>
      <c r="BR972" s="17">
        <v>1622476</v>
      </c>
      <c r="BS972" s="17">
        <v>9550100</v>
      </c>
      <c r="BT972" s="17">
        <f t="shared" ref="BT972:BW972" si="2707">SUM(BT969:BT971)</f>
        <v>88818644</v>
      </c>
      <c r="BU972" s="17">
        <f t="shared" ref="BU972:BV972" si="2708">SUM(BU969:BU971)</f>
        <v>70508544</v>
      </c>
      <c r="BV972" s="17">
        <f t="shared" si="2708"/>
        <v>39630065</v>
      </c>
      <c r="BW972" s="17">
        <f t="shared" si="2707"/>
        <v>12921829</v>
      </c>
      <c r="BX972" s="17">
        <f t="shared" ref="BX972" si="2709">SUM(BX969:BX971)</f>
        <v>9916379</v>
      </c>
      <c r="BY972" s="17">
        <f t="shared" ref="BY972" si="2710">SUM(BY969:BY971)</f>
        <v>1502375</v>
      </c>
      <c r="BZ972" s="17">
        <f t="shared" ref="BZ972" si="2711">SUM(BZ969:BZ971)</f>
        <v>1503075</v>
      </c>
      <c r="CA972" s="17">
        <f t="shared" si="2680"/>
        <v>52551894</v>
      </c>
      <c r="CB972" s="125">
        <f>IF(BU972=0,"-",CA972/BU972*100)</f>
        <v>74.532660892841591</v>
      </c>
    </row>
    <row r="973" spans="1:80" x14ac:dyDescent="0.25">
      <c r="A973" s="13" t="s">
        <v>1</v>
      </c>
      <c r="B973" s="13" t="s">
        <v>1</v>
      </c>
      <c r="C973" s="13" t="s">
        <v>1</v>
      </c>
      <c r="D973" s="74" t="s">
        <v>1</v>
      </c>
      <c r="E973" s="74" t="s">
        <v>1</v>
      </c>
      <c r="F973" s="74" t="s">
        <v>1</v>
      </c>
      <c r="G973" s="13" t="s">
        <v>1</v>
      </c>
      <c r="H973" s="19" t="s">
        <v>1</v>
      </c>
      <c r="I973" s="19" t="s">
        <v>1</v>
      </c>
      <c r="J973" s="19"/>
      <c r="K973" s="19" t="s">
        <v>1</v>
      </c>
      <c r="L973" s="19"/>
      <c r="M973" s="19" t="s">
        <v>1</v>
      </c>
      <c r="N973" s="19" t="s">
        <v>1</v>
      </c>
      <c r="O973" s="19" t="s">
        <v>1</v>
      </c>
      <c r="P973" s="28"/>
      <c r="Q973" s="19" t="s">
        <v>1</v>
      </c>
      <c r="R973" s="19" t="s">
        <v>1</v>
      </c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>
        <v>0</v>
      </c>
      <c r="AI973" s="19">
        <v>0</v>
      </c>
      <c r="AJ973" s="19" t="s">
        <v>1</v>
      </c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>
        <v>0</v>
      </c>
      <c r="BA973" s="19">
        <v>0</v>
      </c>
      <c r="BB973" s="19" t="s">
        <v>1</v>
      </c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>
        <v>0</v>
      </c>
      <c r="BS973" s="19">
        <v>0</v>
      </c>
      <c r="BT973" s="19"/>
      <c r="BU973" s="19"/>
      <c r="BV973" s="19"/>
      <c r="BW973" s="19">
        <f t="shared" ref="BW973:BW1034" si="2712">BX973+BY973+BZ973</f>
        <v>0</v>
      </c>
      <c r="BX973" s="19"/>
      <c r="BY973" s="19"/>
      <c r="BZ973" s="19"/>
      <c r="CA973" s="19">
        <f t="shared" si="2680"/>
        <v>0</v>
      </c>
      <c r="CB973" s="127"/>
    </row>
    <row r="974" spans="1:80" x14ac:dyDescent="0.25">
      <c r="A974" s="13" t="s">
        <v>1</v>
      </c>
      <c r="B974" s="13" t="s">
        <v>1</v>
      </c>
      <c r="C974" s="13" t="s">
        <v>1</v>
      </c>
      <c r="D974" s="74" t="s">
        <v>1</v>
      </c>
      <c r="E974" s="74" t="s">
        <v>1</v>
      </c>
      <c r="F974" s="74" t="s">
        <v>1</v>
      </c>
      <c r="G974" s="13" t="s">
        <v>1</v>
      </c>
      <c r="H974" s="10" t="s">
        <v>559</v>
      </c>
      <c r="I974" s="11">
        <f>SUM(I965)</f>
        <v>98052878</v>
      </c>
      <c r="J974" s="11">
        <f t="shared" ref="J974:J975" si="2713">SUM(K974,L974,P974,Q974)</f>
        <v>38000815</v>
      </c>
      <c r="K974" s="11">
        <f t="shared" ref="K974" si="2714">SUM(K965)</f>
        <v>19690715</v>
      </c>
      <c r="L974" s="11">
        <f t="shared" ref="L974" si="2715">SUM(M974:O974)</f>
        <v>9560100</v>
      </c>
      <c r="M974" s="11">
        <f t="shared" ref="M974:Q974" si="2716">SUM(M965)</f>
        <v>10000</v>
      </c>
      <c r="N974" s="11">
        <f t="shared" si="2716"/>
        <v>0</v>
      </c>
      <c r="O974" s="11">
        <f t="shared" si="2716"/>
        <v>9550100</v>
      </c>
      <c r="P974" s="11">
        <f t="shared" si="2716"/>
        <v>750000</v>
      </c>
      <c r="Q974" s="11">
        <f t="shared" si="2716"/>
        <v>8000000</v>
      </c>
      <c r="R974" s="11">
        <f t="shared" ref="R974:AG974" si="2717">SUM(R965)</f>
        <v>10000</v>
      </c>
      <c r="S974" s="11">
        <f t="shared" si="2717"/>
        <v>0</v>
      </c>
      <c r="T974" s="11">
        <f t="shared" si="2717"/>
        <v>0</v>
      </c>
      <c r="U974" s="11">
        <f t="shared" si="2717"/>
        <v>0</v>
      </c>
      <c r="V974" s="11">
        <f t="shared" si="2717"/>
        <v>0</v>
      </c>
      <c r="W974" s="11">
        <f t="shared" si="2717"/>
        <v>0</v>
      </c>
      <c r="X974" s="11">
        <f t="shared" si="2717"/>
        <v>10000</v>
      </c>
      <c r="Y974" s="11">
        <f t="shared" si="2717"/>
        <v>0</v>
      </c>
      <c r="Z974" s="11">
        <f t="shared" si="2717"/>
        <v>0</v>
      </c>
      <c r="AA974" s="11">
        <f t="shared" si="2717"/>
        <v>0</v>
      </c>
      <c r="AB974" s="11">
        <f t="shared" si="2717"/>
        <v>0</v>
      </c>
      <c r="AC974" s="11">
        <f t="shared" si="2717"/>
        <v>0</v>
      </c>
      <c r="AD974" s="11">
        <f t="shared" si="2717"/>
        <v>0</v>
      </c>
      <c r="AE974" s="11">
        <f t="shared" si="2717"/>
        <v>0</v>
      </c>
      <c r="AF974" s="11">
        <f t="shared" si="2717"/>
        <v>0</v>
      </c>
      <c r="AG974" s="11">
        <f t="shared" si="2717"/>
        <v>0</v>
      </c>
      <c r="AH974" s="11">
        <v>0</v>
      </c>
      <c r="AI974" s="11">
        <v>10000</v>
      </c>
      <c r="AJ974" s="11">
        <f t="shared" ref="AJ974:AY974" si="2718">SUM(AJ965)</f>
        <v>0</v>
      </c>
      <c r="AK974" s="11">
        <f t="shared" si="2718"/>
        <v>0</v>
      </c>
      <c r="AL974" s="11">
        <f t="shared" si="2718"/>
        <v>0</v>
      </c>
      <c r="AM974" s="11">
        <f t="shared" si="2718"/>
        <v>0</v>
      </c>
      <c r="AN974" s="11">
        <f t="shared" si="2718"/>
        <v>0</v>
      </c>
      <c r="AO974" s="11">
        <f t="shared" si="2718"/>
        <v>0</v>
      </c>
      <c r="AP974" s="11">
        <f t="shared" si="2718"/>
        <v>0</v>
      </c>
      <c r="AQ974" s="11">
        <f t="shared" si="2718"/>
        <v>0</v>
      </c>
      <c r="AR974" s="11">
        <f t="shared" si="2718"/>
        <v>0</v>
      </c>
      <c r="AS974" s="11">
        <f t="shared" si="2718"/>
        <v>0</v>
      </c>
      <c r="AT974" s="11">
        <f t="shared" si="2718"/>
        <v>0</v>
      </c>
      <c r="AU974" s="11">
        <f t="shared" si="2718"/>
        <v>0</v>
      </c>
      <c r="AV974" s="11">
        <f t="shared" si="2718"/>
        <v>0</v>
      </c>
      <c r="AW974" s="11">
        <f t="shared" si="2718"/>
        <v>0</v>
      </c>
      <c r="AX974" s="11">
        <f t="shared" si="2718"/>
        <v>0</v>
      </c>
      <c r="AY974" s="11">
        <f t="shared" si="2718"/>
        <v>0</v>
      </c>
      <c r="AZ974" s="11">
        <v>0</v>
      </c>
      <c r="BA974" s="11">
        <v>0</v>
      </c>
      <c r="BB974" s="11">
        <f t="shared" ref="BB974:BQ974" si="2719">SUM(BB965)</f>
        <v>9550100</v>
      </c>
      <c r="BC974" s="11">
        <f t="shared" si="2719"/>
        <v>1622476</v>
      </c>
      <c r="BD974" s="11">
        <f t="shared" si="2719"/>
        <v>0</v>
      </c>
      <c r="BE974" s="11">
        <f t="shared" si="2719"/>
        <v>0</v>
      </c>
      <c r="BF974" s="11">
        <f t="shared" si="2719"/>
        <v>0</v>
      </c>
      <c r="BG974" s="11">
        <f t="shared" si="2719"/>
        <v>0</v>
      </c>
      <c r="BH974" s="11">
        <f t="shared" si="2719"/>
        <v>11172576</v>
      </c>
      <c r="BI974" s="11">
        <f t="shared" si="2719"/>
        <v>0</v>
      </c>
      <c r="BJ974" s="11">
        <f t="shared" si="2719"/>
        <v>0</v>
      </c>
      <c r="BK974" s="11">
        <f t="shared" si="2719"/>
        <v>1622476</v>
      </c>
      <c r="BL974" s="11">
        <f t="shared" si="2719"/>
        <v>0</v>
      </c>
      <c r="BM974" s="11">
        <f t="shared" si="2719"/>
        <v>0</v>
      </c>
      <c r="BN974" s="11">
        <f t="shared" si="2719"/>
        <v>0</v>
      </c>
      <c r="BO974" s="11">
        <f t="shared" si="2719"/>
        <v>0</v>
      </c>
      <c r="BP974" s="11">
        <f t="shared" si="2719"/>
        <v>0</v>
      </c>
      <c r="BQ974" s="11">
        <f t="shared" si="2719"/>
        <v>0</v>
      </c>
      <c r="BR974" s="11">
        <v>1622476</v>
      </c>
      <c r="BS974" s="11">
        <v>9550100</v>
      </c>
      <c r="BT974" s="11">
        <f t="shared" ref="BT974:BZ974" si="2720">SUM(BT965)</f>
        <v>88818644</v>
      </c>
      <c r="BU974" s="11">
        <f t="shared" si="2720"/>
        <v>70508544</v>
      </c>
      <c r="BV974" s="11">
        <f t="shared" si="2720"/>
        <v>39630065</v>
      </c>
      <c r="BW974" s="11">
        <f t="shared" si="2720"/>
        <v>12921829</v>
      </c>
      <c r="BX974" s="11">
        <f t="shared" si="2720"/>
        <v>9916379</v>
      </c>
      <c r="BY974" s="11">
        <f t="shared" si="2720"/>
        <v>1502375</v>
      </c>
      <c r="BZ974" s="11">
        <f t="shared" si="2720"/>
        <v>1503075</v>
      </c>
      <c r="CA974" s="11">
        <f t="shared" si="2680"/>
        <v>52551894</v>
      </c>
      <c r="CB974" s="123">
        <f>IF(BU974=0,"-",CA974/BU974*100)</f>
        <v>74.532660892841591</v>
      </c>
    </row>
    <row r="975" spans="1:80" x14ac:dyDescent="0.25">
      <c r="A975" s="13" t="s">
        <v>1</v>
      </c>
      <c r="B975" s="13" t="s">
        <v>1</v>
      </c>
      <c r="C975" s="13" t="s">
        <v>1</v>
      </c>
      <c r="D975" s="74" t="s">
        <v>1</v>
      </c>
      <c r="E975" s="74" t="s">
        <v>1</v>
      </c>
      <c r="F975" s="74" t="s">
        <v>1</v>
      </c>
      <c r="G975" s="13" t="s">
        <v>1</v>
      </c>
      <c r="H975" s="2" t="s">
        <v>83</v>
      </c>
      <c r="I975" s="12">
        <f>SUM(I966)</f>
        <v>30</v>
      </c>
      <c r="J975" s="12">
        <f t="shared" si="2713"/>
        <v>30</v>
      </c>
      <c r="K975" s="12">
        <f>SUM(K966)</f>
        <v>30</v>
      </c>
      <c r="L975" s="13"/>
      <c r="M975" s="13" t="s">
        <v>1</v>
      </c>
      <c r="N975" s="13" t="s">
        <v>1</v>
      </c>
      <c r="O975" s="13" t="s">
        <v>1</v>
      </c>
      <c r="P975" s="29"/>
      <c r="Q975" s="13" t="s">
        <v>1</v>
      </c>
      <c r="R975" s="13" t="s">
        <v>1</v>
      </c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>
        <v>0</v>
      </c>
      <c r="AI975" s="13">
        <v>0</v>
      </c>
      <c r="AJ975" s="13" t="s">
        <v>1</v>
      </c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>
        <v>0</v>
      </c>
      <c r="BA975" s="13">
        <v>0</v>
      </c>
      <c r="BB975" s="13" t="s">
        <v>1</v>
      </c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>
        <v>0</v>
      </c>
      <c r="BS975" s="13">
        <v>0</v>
      </c>
      <c r="BT975" s="12">
        <f t="shared" ref="BT975:BW975" si="2721">SUM(BT966)</f>
        <v>37</v>
      </c>
      <c r="BU975" s="12">
        <f t="shared" ref="BU975:BV975" si="2722">SUM(BU966)</f>
        <v>37</v>
      </c>
      <c r="BV975" s="12">
        <f t="shared" si="2722"/>
        <v>0</v>
      </c>
      <c r="BW975" s="12">
        <f t="shared" si="2721"/>
        <v>0</v>
      </c>
      <c r="BX975" s="12">
        <f t="shared" ref="BX975" si="2723">SUM(BX966)</f>
        <v>0</v>
      </c>
      <c r="BY975" s="12">
        <f t="shared" ref="BY975" si="2724">SUM(BY966)</f>
        <v>0</v>
      </c>
      <c r="BZ975" s="12">
        <f t="shared" ref="BZ975" si="2725">SUM(BZ966)</f>
        <v>0</v>
      </c>
      <c r="CA975" s="12">
        <f t="shared" si="2680"/>
        <v>0</v>
      </c>
      <c r="CB975" s="124">
        <f>IF(BU975=0,"-",CA975/BU975*100)</f>
        <v>0</v>
      </c>
    </row>
    <row r="976" spans="1:80" x14ac:dyDescent="0.25">
      <c r="A976" s="13" t="s">
        <v>1</v>
      </c>
      <c r="B976" s="13" t="s">
        <v>1</v>
      </c>
      <c r="C976" s="13" t="s">
        <v>1</v>
      </c>
      <c r="D976" s="74" t="s">
        <v>1</v>
      </c>
      <c r="E976" s="74" t="s">
        <v>1</v>
      </c>
      <c r="F976" s="74" t="s">
        <v>1</v>
      </c>
      <c r="G976" s="13" t="s">
        <v>1</v>
      </c>
      <c r="H976" s="20" t="s">
        <v>1</v>
      </c>
      <c r="I976" s="21" t="s">
        <v>1</v>
      </c>
      <c r="J976" s="21"/>
      <c r="K976" s="21" t="s">
        <v>1</v>
      </c>
      <c r="L976" s="21"/>
      <c r="M976" s="21" t="s">
        <v>1</v>
      </c>
      <c r="N976" s="21" t="s">
        <v>1</v>
      </c>
      <c r="O976" s="21" t="s">
        <v>1</v>
      </c>
      <c r="P976" s="30"/>
      <c r="Q976" s="21" t="s">
        <v>1</v>
      </c>
      <c r="R976" s="21" t="s">
        <v>1</v>
      </c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>
        <v>0</v>
      </c>
      <c r="AI976" s="21">
        <v>0</v>
      </c>
      <c r="AJ976" s="21" t="s">
        <v>1</v>
      </c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>
        <v>0</v>
      </c>
      <c r="BA976" s="21">
        <v>0</v>
      </c>
      <c r="BB976" s="21" t="s">
        <v>1</v>
      </c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>
        <v>0</v>
      </c>
      <c r="BS976" s="21">
        <v>0</v>
      </c>
      <c r="BT976" s="21"/>
      <c r="BU976" s="21"/>
      <c r="BV976" s="21"/>
      <c r="BW976" s="21">
        <f t="shared" si="2712"/>
        <v>0</v>
      </c>
      <c r="BX976" s="21"/>
      <c r="BY976" s="21"/>
      <c r="BZ976" s="21"/>
      <c r="CA976" s="21">
        <f t="shared" si="2680"/>
        <v>0</v>
      </c>
      <c r="CB976" s="128"/>
    </row>
    <row r="977" spans="1:80" ht="15.75" thickBot="1" x14ac:dyDescent="0.3">
      <c r="A977" s="1" t="s">
        <v>466</v>
      </c>
      <c r="B977" s="1" t="s">
        <v>88</v>
      </c>
      <c r="C977" s="4" t="s">
        <v>1</v>
      </c>
      <c r="D977" s="79" t="s">
        <v>1</v>
      </c>
      <c r="E977" s="78" t="s">
        <v>1</v>
      </c>
      <c r="F977" s="78" t="s">
        <v>1</v>
      </c>
      <c r="G977" s="2" t="s">
        <v>1</v>
      </c>
      <c r="H977" s="2" t="s">
        <v>1</v>
      </c>
      <c r="I977" s="3" t="s">
        <v>1</v>
      </c>
      <c r="J977" s="3"/>
      <c r="K977" s="3" t="s">
        <v>1</v>
      </c>
      <c r="L977" s="3"/>
      <c r="M977" s="3" t="s">
        <v>1</v>
      </c>
      <c r="N977" s="3" t="s">
        <v>1</v>
      </c>
      <c r="O977" s="3" t="s">
        <v>1</v>
      </c>
      <c r="P977" s="25"/>
      <c r="Q977" s="3" t="s">
        <v>1</v>
      </c>
      <c r="R977" s="3" t="s">
        <v>1</v>
      </c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>
        <v>0</v>
      </c>
      <c r="AI977" s="3">
        <v>0</v>
      </c>
      <c r="AJ977" s="3" t="s">
        <v>1</v>
      </c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>
        <v>0</v>
      </c>
      <c r="BA977" s="3">
        <v>0</v>
      </c>
      <c r="BB977" s="3" t="s">
        <v>1</v>
      </c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>
        <v>0</v>
      </c>
      <c r="BS977" s="3">
        <v>0</v>
      </c>
      <c r="BT977" s="3"/>
      <c r="BU977" s="3"/>
      <c r="BV977" s="3"/>
      <c r="BW977" s="3">
        <f t="shared" si="2712"/>
        <v>0</v>
      </c>
      <c r="BX977" s="3"/>
      <c r="BY977" s="3"/>
      <c r="BZ977" s="3"/>
      <c r="CA977" s="3">
        <f t="shared" si="2680"/>
        <v>0</v>
      </c>
      <c r="CB977" s="122"/>
    </row>
    <row r="978" spans="1:80" ht="69.75" customHeight="1" thickBot="1" x14ac:dyDescent="0.3">
      <c r="A978" s="5" t="s">
        <v>4</v>
      </c>
      <c r="B978" s="5" t="s">
        <v>5</v>
      </c>
      <c r="C978" s="5" t="s">
        <v>6</v>
      </c>
      <c r="D978" s="80" t="s">
        <v>1</v>
      </c>
      <c r="E978" s="88" t="s">
        <v>7</v>
      </c>
      <c r="F978" s="88" t="s">
        <v>8</v>
      </c>
      <c r="G978" s="5" t="s">
        <v>9</v>
      </c>
      <c r="H978" s="5" t="s">
        <v>10</v>
      </c>
      <c r="I978" s="5" t="s">
        <v>11</v>
      </c>
      <c r="J978" s="5" t="s">
        <v>1809</v>
      </c>
      <c r="K978" s="5" t="s">
        <v>12</v>
      </c>
      <c r="L978" s="5" t="s">
        <v>13</v>
      </c>
      <c r="M978" s="5" t="s">
        <v>14</v>
      </c>
      <c r="N978" s="5" t="s">
        <v>15</v>
      </c>
      <c r="O978" s="5" t="s">
        <v>16</v>
      </c>
      <c r="P978" s="5" t="s">
        <v>17</v>
      </c>
      <c r="Q978" s="5" t="s">
        <v>18</v>
      </c>
      <c r="R978" s="71" t="s">
        <v>14</v>
      </c>
      <c r="S978" s="71" t="s">
        <v>1843</v>
      </c>
      <c r="T978" s="71" t="s">
        <v>1797</v>
      </c>
      <c r="U978" s="71" t="s">
        <v>1832</v>
      </c>
      <c r="V978" s="71" t="s">
        <v>1833</v>
      </c>
      <c r="W978" s="71" t="s">
        <v>1834</v>
      </c>
      <c r="X978" s="71" t="s">
        <v>1847</v>
      </c>
      <c r="Y978" s="71" t="s">
        <v>1844</v>
      </c>
      <c r="Z978" s="71" t="s">
        <v>1835</v>
      </c>
      <c r="AA978" s="71" t="s">
        <v>1836</v>
      </c>
      <c r="AB978" s="71" t="s">
        <v>1837</v>
      </c>
      <c r="AC978" s="71" t="s">
        <v>1838</v>
      </c>
      <c r="AD978" s="71" t="s">
        <v>1839</v>
      </c>
      <c r="AE978" s="71" t="s">
        <v>1840</v>
      </c>
      <c r="AF978" s="71" t="s">
        <v>1845</v>
      </c>
      <c r="AG978" s="71" t="s">
        <v>1846</v>
      </c>
      <c r="AH978" s="71" t="s">
        <v>1841</v>
      </c>
      <c r="AI978" s="71" t="s">
        <v>1842</v>
      </c>
      <c r="AJ978" s="72" t="s">
        <v>15</v>
      </c>
      <c r="AK978" s="72" t="s">
        <v>1843</v>
      </c>
      <c r="AL978" s="72" t="s">
        <v>1797</v>
      </c>
      <c r="AM978" s="72" t="s">
        <v>1832</v>
      </c>
      <c r="AN978" s="72" t="s">
        <v>1833</v>
      </c>
      <c r="AO978" s="72" t="s">
        <v>1834</v>
      </c>
      <c r="AP978" s="72" t="s">
        <v>1848</v>
      </c>
      <c r="AQ978" s="72" t="s">
        <v>1844</v>
      </c>
      <c r="AR978" s="72" t="s">
        <v>1835</v>
      </c>
      <c r="AS978" s="72" t="s">
        <v>1836</v>
      </c>
      <c r="AT978" s="72" t="s">
        <v>1837</v>
      </c>
      <c r="AU978" s="72" t="s">
        <v>1838</v>
      </c>
      <c r="AV978" s="72" t="s">
        <v>1839</v>
      </c>
      <c r="AW978" s="72" t="s">
        <v>1840</v>
      </c>
      <c r="AX978" s="72" t="s">
        <v>1845</v>
      </c>
      <c r="AY978" s="72" t="s">
        <v>1846</v>
      </c>
      <c r="AZ978" s="72" t="s">
        <v>1841</v>
      </c>
      <c r="BA978" s="72" t="s">
        <v>1842</v>
      </c>
      <c r="BB978" s="73" t="s">
        <v>16</v>
      </c>
      <c r="BC978" s="73" t="s">
        <v>1843</v>
      </c>
      <c r="BD978" s="73" t="s">
        <v>1797</v>
      </c>
      <c r="BE978" s="73" t="s">
        <v>1832</v>
      </c>
      <c r="BF978" s="73" t="s">
        <v>1833</v>
      </c>
      <c r="BG978" s="73" t="s">
        <v>1834</v>
      </c>
      <c r="BH978" s="73" t="s">
        <v>1849</v>
      </c>
      <c r="BI978" s="73" t="s">
        <v>1844</v>
      </c>
      <c r="BJ978" s="73" t="s">
        <v>1835</v>
      </c>
      <c r="BK978" s="73" t="s">
        <v>1836</v>
      </c>
      <c r="BL978" s="73" t="s">
        <v>1837</v>
      </c>
      <c r="BM978" s="73" t="s">
        <v>1838</v>
      </c>
      <c r="BN978" s="73" t="s">
        <v>1839</v>
      </c>
      <c r="BO978" s="73" t="s">
        <v>1840</v>
      </c>
      <c r="BP978" s="73" t="s">
        <v>1845</v>
      </c>
      <c r="BQ978" s="73" t="s">
        <v>1846</v>
      </c>
      <c r="BR978" s="73" t="s">
        <v>1841</v>
      </c>
      <c r="BS978" s="73" t="s">
        <v>1842</v>
      </c>
      <c r="BT978" s="5" t="s">
        <v>1911</v>
      </c>
      <c r="BU978" s="5" t="s">
        <v>1942</v>
      </c>
      <c r="BV978" s="5" t="s">
        <v>1943</v>
      </c>
      <c r="BW978" s="5" t="s">
        <v>1944</v>
      </c>
      <c r="BX978" s="5" t="s">
        <v>1945</v>
      </c>
      <c r="BY978" s="5" t="s">
        <v>1946</v>
      </c>
      <c r="BZ978" s="5" t="s">
        <v>1947</v>
      </c>
      <c r="CA978" s="5" t="s">
        <v>1948</v>
      </c>
      <c r="CB978" s="120" t="s">
        <v>1916</v>
      </c>
    </row>
    <row r="979" spans="1:80" x14ac:dyDescent="0.25">
      <c r="A979" s="6" t="s">
        <v>1</v>
      </c>
      <c r="B979" s="6" t="s">
        <v>1</v>
      </c>
      <c r="C979" s="6" t="s">
        <v>1</v>
      </c>
      <c r="D979" s="81" t="s">
        <v>1</v>
      </c>
      <c r="E979" s="81" t="s">
        <v>1</v>
      </c>
      <c r="F979" s="94" t="s">
        <v>1</v>
      </c>
      <c r="G979" s="7" t="s">
        <v>1</v>
      </c>
      <c r="H979" s="8" t="s">
        <v>1</v>
      </c>
      <c r="I979" s="9" t="s">
        <v>19</v>
      </c>
      <c r="J979" s="9">
        <v>1</v>
      </c>
      <c r="K979" s="9" t="s">
        <v>20</v>
      </c>
      <c r="L979" s="9" t="s">
        <v>21</v>
      </c>
      <c r="M979" s="9" t="s">
        <v>22</v>
      </c>
      <c r="N979" s="9" t="s">
        <v>23</v>
      </c>
      <c r="O979" s="9" t="s">
        <v>24</v>
      </c>
      <c r="P979" s="9" t="s">
        <v>25</v>
      </c>
      <c r="Q979" s="9" t="s">
        <v>26</v>
      </c>
      <c r="R979" s="9">
        <v>1</v>
      </c>
      <c r="S979" s="9">
        <v>2</v>
      </c>
      <c r="T979" s="9">
        <v>3</v>
      </c>
      <c r="U979" s="9">
        <v>4</v>
      </c>
      <c r="V979" s="9">
        <v>5</v>
      </c>
      <c r="W979" s="9">
        <v>6</v>
      </c>
      <c r="X979" s="9">
        <v>7</v>
      </c>
      <c r="Y979" s="9">
        <v>8</v>
      </c>
      <c r="Z979" s="9">
        <v>9</v>
      </c>
      <c r="AA979" s="9">
        <v>10</v>
      </c>
      <c r="AB979" s="9">
        <v>11</v>
      </c>
      <c r="AC979" s="9">
        <v>12</v>
      </c>
      <c r="AD979" s="9">
        <v>13</v>
      </c>
      <c r="AE979" s="9">
        <v>14</v>
      </c>
      <c r="AF979" s="9">
        <v>15</v>
      </c>
      <c r="AG979" s="9">
        <v>16</v>
      </c>
      <c r="AH979" s="9">
        <v>20</v>
      </c>
      <c r="AI979" s="9">
        <v>21</v>
      </c>
      <c r="AJ979" s="9">
        <v>1</v>
      </c>
      <c r="AK979" s="9">
        <v>2</v>
      </c>
      <c r="AL979" s="9">
        <v>3</v>
      </c>
      <c r="AM979" s="9">
        <v>4</v>
      </c>
      <c r="AN979" s="9">
        <v>5</v>
      </c>
      <c r="AO979" s="9">
        <v>6</v>
      </c>
      <c r="AP979" s="9">
        <v>7</v>
      </c>
      <c r="AQ979" s="9">
        <v>8</v>
      </c>
      <c r="AR979" s="9">
        <v>9</v>
      </c>
      <c r="AS979" s="9">
        <v>10</v>
      </c>
      <c r="AT979" s="9">
        <v>11</v>
      </c>
      <c r="AU979" s="9">
        <v>12</v>
      </c>
      <c r="AV979" s="9">
        <v>13</v>
      </c>
      <c r="AW979" s="9">
        <v>14</v>
      </c>
      <c r="AX979" s="9">
        <v>15</v>
      </c>
      <c r="AY979" s="9">
        <v>16</v>
      </c>
      <c r="AZ979" s="9">
        <v>20</v>
      </c>
      <c r="BA979" s="9">
        <v>21</v>
      </c>
      <c r="BB979" s="9">
        <v>1</v>
      </c>
      <c r="BC979" s="9">
        <v>2</v>
      </c>
      <c r="BD979" s="9">
        <v>3</v>
      </c>
      <c r="BE979" s="9">
        <v>4</v>
      </c>
      <c r="BF979" s="9">
        <v>5</v>
      </c>
      <c r="BG979" s="9">
        <v>6</v>
      </c>
      <c r="BH979" s="9">
        <v>7</v>
      </c>
      <c r="BI979" s="9">
        <v>8</v>
      </c>
      <c r="BJ979" s="9">
        <v>9</v>
      </c>
      <c r="BK979" s="9">
        <v>10</v>
      </c>
      <c r="BL979" s="9">
        <v>11</v>
      </c>
      <c r="BM979" s="9">
        <v>12</v>
      </c>
      <c r="BN979" s="9">
        <v>13</v>
      </c>
      <c r="BO979" s="9">
        <v>14</v>
      </c>
      <c r="BP979" s="9">
        <v>15</v>
      </c>
      <c r="BQ979" s="9">
        <v>16</v>
      </c>
      <c r="BR979" s="9">
        <v>20</v>
      </c>
      <c r="BS979" s="9">
        <v>21</v>
      </c>
      <c r="BT979" s="9">
        <v>1</v>
      </c>
      <c r="BU979" s="9">
        <v>2</v>
      </c>
      <c r="BV979" s="9">
        <v>3</v>
      </c>
      <c r="BW979" s="9" t="s">
        <v>1798</v>
      </c>
      <c r="BX979" s="9">
        <v>5</v>
      </c>
      <c r="BY979" s="9">
        <v>6</v>
      </c>
      <c r="BZ979" s="9">
        <v>7</v>
      </c>
      <c r="CA979" s="9" t="s">
        <v>1917</v>
      </c>
      <c r="CB979" s="121">
        <v>9</v>
      </c>
    </row>
    <row r="980" spans="1:80" ht="22.5" x14ac:dyDescent="0.25">
      <c r="A980" s="1" t="s">
        <v>466</v>
      </c>
      <c r="B980" s="1" t="s">
        <v>88</v>
      </c>
      <c r="C980" s="4" t="s">
        <v>28</v>
      </c>
      <c r="D980" s="79" t="s">
        <v>560</v>
      </c>
      <c r="E980" s="78" t="s">
        <v>1</v>
      </c>
      <c r="F980" s="78" t="s">
        <v>1</v>
      </c>
      <c r="G980" s="2" t="s">
        <v>1</v>
      </c>
      <c r="H980" s="2" t="s">
        <v>561</v>
      </c>
      <c r="I980" s="3" t="s">
        <v>1</v>
      </c>
      <c r="J980" s="3">
        <f t="shared" ref="J980:J1038" si="2726">SUM(K980,L980,P980,Q980)</f>
        <v>0</v>
      </c>
      <c r="K980" s="3" t="s">
        <v>1</v>
      </c>
      <c r="L980" s="3"/>
      <c r="M980" s="3" t="s">
        <v>1</v>
      </c>
      <c r="N980" s="3" t="s">
        <v>1</v>
      </c>
      <c r="O980" s="3" t="s">
        <v>1</v>
      </c>
      <c r="P980" s="26"/>
      <c r="Q980" s="3" t="s">
        <v>1</v>
      </c>
      <c r="R980" s="3" t="s">
        <v>1</v>
      </c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>
        <v>0</v>
      </c>
      <c r="AI980" s="3">
        <v>0</v>
      </c>
      <c r="AJ980" s="3" t="s">
        <v>1</v>
      </c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>
        <v>0</v>
      </c>
      <c r="BA980" s="3">
        <v>0</v>
      </c>
      <c r="BB980" s="3" t="s">
        <v>1</v>
      </c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>
        <v>0</v>
      </c>
      <c r="BS980" s="3">
        <v>0</v>
      </c>
      <c r="BT980" s="3">
        <v>0</v>
      </c>
      <c r="BU980" s="3"/>
      <c r="BV980" s="3"/>
      <c r="BW980" s="3">
        <f t="shared" si="2712"/>
        <v>0</v>
      </c>
      <c r="BX980" s="3"/>
      <c r="BY980" s="3"/>
      <c r="BZ980" s="3"/>
      <c r="CA980" s="3">
        <f t="shared" ref="CA980:CA1038" si="2727">BV980+BW980</f>
        <v>0</v>
      </c>
      <c r="CB980" s="122"/>
    </row>
    <row r="981" spans="1:80" ht="33.75" x14ac:dyDescent="0.25">
      <c r="A981" s="1" t="s">
        <v>1</v>
      </c>
      <c r="B981" s="1" t="s">
        <v>1</v>
      </c>
      <c r="C981" s="1" t="s">
        <v>1</v>
      </c>
      <c r="D981" s="78" t="s">
        <v>1</v>
      </c>
      <c r="E981" s="78" t="s">
        <v>1</v>
      </c>
      <c r="F981" s="78" t="s">
        <v>1</v>
      </c>
      <c r="G981" s="2" t="s">
        <v>1</v>
      </c>
      <c r="H981" s="10" t="s">
        <v>30</v>
      </c>
      <c r="I981" s="11">
        <f>SUM(I982,I990,I992)</f>
        <v>6593100</v>
      </c>
      <c r="J981" s="11">
        <f t="shared" si="2726"/>
        <v>6867300</v>
      </c>
      <c r="K981" s="11">
        <f t="shared" ref="K981" si="2728">SUM(K982,K990,K992)</f>
        <v>0</v>
      </c>
      <c r="L981" s="11">
        <f t="shared" ref="L981:L1037" si="2729">SUM(M981:O981)</f>
        <v>10000</v>
      </c>
      <c r="M981" s="11">
        <f t="shared" ref="M981:Q981" si="2730">SUM(M982,M990,M992)</f>
        <v>10000</v>
      </c>
      <c r="N981" s="11">
        <f t="shared" si="2730"/>
        <v>0</v>
      </c>
      <c r="O981" s="11">
        <f t="shared" si="2730"/>
        <v>0</v>
      </c>
      <c r="P981" s="11">
        <f t="shared" si="2730"/>
        <v>6857300</v>
      </c>
      <c r="Q981" s="11">
        <f t="shared" si="2730"/>
        <v>0</v>
      </c>
      <c r="R981" s="11">
        <f t="shared" ref="R981:AG981" si="2731">SUM(R982,R990,R992)</f>
        <v>10000</v>
      </c>
      <c r="S981" s="11">
        <f t="shared" si="2731"/>
        <v>0</v>
      </c>
      <c r="T981" s="11">
        <f t="shared" si="2731"/>
        <v>0</v>
      </c>
      <c r="U981" s="11">
        <f t="shared" si="2731"/>
        <v>0</v>
      </c>
      <c r="V981" s="11">
        <f t="shared" si="2731"/>
        <v>0</v>
      </c>
      <c r="W981" s="11">
        <f t="shared" si="2731"/>
        <v>0</v>
      </c>
      <c r="X981" s="11">
        <f t="shared" ref="X981" si="2732">SUM(X982,X990,X992)</f>
        <v>10000</v>
      </c>
      <c r="Y981" s="11">
        <f t="shared" si="2731"/>
        <v>0</v>
      </c>
      <c r="Z981" s="11">
        <f t="shared" si="2731"/>
        <v>0</v>
      </c>
      <c r="AA981" s="11">
        <f t="shared" si="2731"/>
        <v>0</v>
      </c>
      <c r="AB981" s="11">
        <f t="shared" si="2731"/>
        <v>0</v>
      </c>
      <c r="AC981" s="11">
        <f t="shared" si="2731"/>
        <v>0</v>
      </c>
      <c r="AD981" s="11">
        <f t="shared" si="2731"/>
        <v>0</v>
      </c>
      <c r="AE981" s="11">
        <f t="shared" si="2731"/>
        <v>0</v>
      </c>
      <c r="AF981" s="11">
        <f t="shared" si="2731"/>
        <v>0</v>
      </c>
      <c r="AG981" s="11">
        <f t="shared" si="2731"/>
        <v>0</v>
      </c>
      <c r="AH981" s="11">
        <v>0</v>
      </c>
      <c r="AI981" s="11">
        <v>10000</v>
      </c>
      <c r="AJ981" s="11">
        <f t="shared" ref="AJ981:AY981" si="2733">SUM(AJ982,AJ990,AJ992)</f>
        <v>0</v>
      </c>
      <c r="AK981" s="11">
        <f t="shared" si="2733"/>
        <v>0</v>
      </c>
      <c r="AL981" s="11">
        <f t="shared" si="2733"/>
        <v>0</v>
      </c>
      <c r="AM981" s="11">
        <f t="shared" si="2733"/>
        <v>0</v>
      </c>
      <c r="AN981" s="11">
        <f t="shared" si="2733"/>
        <v>0</v>
      </c>
      <c r="AO981" s="11">
        <f t="shared" si="2733"/>
        <v>0</v>
      </c>
      <c r="AP981" s="11">
        <f t="shared" ref="AP981" si="2734">SUM(AP982,AP990,AP992)</f>
        <v>0</v>
      </c>
      <c r="AQ981" s="11">
        <f t="shared" si="2733"/>
        <v>0</v>
      </c>
      <c r="AR981" s="11">
        <f t="shared" si="2733"/>
        <v>0</v>
      </c>
      <c r="AS981" s="11">
        <f t="shared" si="2733"/>
        <v>0</v>
      </c>
      <c r="AT981" s="11">
        <f t="shared" si="2733"/>
        <v>0</v>
      </c>
      <c r="AU981" s="11">
        <f t="shared" si="2733"/>
        <v>0</v>
      </c>
      <c r="AV981" s="11">
        <f t="shared" si="2733"/>
        <v>0</v>
      </c>
      <c r="AW981" s="11">
        <f t="shared" si="2733"/>
        <v>0</v>
      </c>
      <c r="AX981" s="11">
        <f t="shared" si="2733"/>
        <v>0</v>
      </c>
      <c r="AY981" s="11">
        <f t="shared" si="2733"/>
        <v>0</v>
      </c>
      <c r="AZ981" s="11">
        <v>0</v>
      </c>
      <c r="BA981" s="11">
        <v>0</v>
      </c>
      <c r="BB981" s="11">
        <f t="shared" ref="BB981:BQ981" si="2735">SUM(BB982,BB990,BB992)</f>
        <v>0</v>
      </c>
      <c r="BC981" s="11">
        <f t="shared" si="2735"/>
        <v>0</v>
      </c>
      <c r="BD981" s="11">
        <f t="shared" si="2735"/>
        <v>0</v>
      </c>
      <c r="BE981" s="11">
        <f t="shared" si="2735"/>
        <v>0</v>
      </c>
      <c r="BF981" s="11">
        <f t="shared" si="2735"/>
        <v>0</v>
      </c>
      <c r="BG981" s="11">
        <f t="shared" si="2735"/>
        <v>0</v>
      </c>
      <c r="BH981" s="11">
        <f t="shared" ref="BH981" si="2736">SUM(BH982,BH990,BH992)</f>
        <v>0</v>
      </c>
      <c r="BI981" s="11">
        <f t="shared" si="2735"/>
        <v>0</v>
      </c>
      <c r="BJ981" s="11">
        <f t="shared" si="2735"/>
        <v>0</v>
      </c>
      <c r="BK981" s="11">
        <f t="shared" si="2735"/>
        <v>0</v>
      </c>
      <c r="BL981" s="11">
        <f t="shared" si="2735"/>
        <v>0</v>
      </c>
      <c r="BM981" s="11">
        <f t="shared" si="2735"/>
        <v>0</v>
      </c>
      <c r="BN981" s="11">
        <f t="shared" si="2735"/>
        <v>0</v>
      </c>
      <c r="BO981" s="11">
        <f t="shared" si="2735"/>
        <v>0</v>
      </c>
      <c r="BP981" s="11">
        <f t="shared" si="2735"/>
        <v>0</v>
      </c>
      <c r="BQ981" s="11">
        <f t="shared" si="2735"/>
        <v>0</v>
      </c>
      <c r="BR981" s="11">
        <v>0</v>
      </c>
      <c r="BS981" s="11">
        <v>0</v>
      </c>
      <c r="BT981" s="11">
        <f t="shared" ref="BT981:BZ981" si="2737">SUM(BT982,BT990,BT992)</f>
        <v>6917682</v>
      </c>
      <c r="BU981" s="11">
        <f t="shared" si="2737"/>
        <v>0</v>
      </c>
      <c r="BV981" s="11">
        <f t="shared" si="2737"/>
        <v>0</v>
      </c>
      <c r="BW981" s="11">
        <f t="shared" si="2737"/>
        <v>0</v>
      </c>
      <c r="BX981" s="11">
        <f t="shared" si="2737"/>
        <v>0</v>
      </c>
      <c r="BY981" s="11">
        <f t="shared" si="2737"/>
        <v>0</v>
      </c>
      <c r="BZ981" s="11">
        <f t="shared" si="2737"/>
        <v>0</v>
      </c>
      <c r="CA981" s="11">
        <f t="shared" si="2727"/>
        <v>0</v>
      </c>
      <c r="CB981" s="123" t="str">
        <f t="shared" ref="CB981:CB1037" si="2738">IF(BU981=0,"-",CA981/BU981*100)</f>
        <v>-</v>
      </c>
    </row>
    <row r="982" spans="1:80" x14ac:dyDescent="0.25">
      <c r="A982" s="4" t="s">
        <v>466</v>
      </c>
      <c r="B982" s="4" t="s">
        <v>88</v>
      </c>
      <c r="C982" s="4" t="s">
        <v>28</v>
      </c>
      <c r="D982" s="79" t="s">
        <v>560</v>
      </c>
      <c r="E982" s="78" t="s">
        <v>31</v>
      </c>
      <c r="F982" s="78" t="s">
        <v>1</v>
      </c>
      <c r="G982" s="2" t="s">
        <v>1</v>
      </c>
      <c r="H982" s="2" t="s">
        <v>32</v>
      </c>
      <c r="I982" s="12">
        <f>SUM(I983:I984)</f>
        <v>589300</v>
      </c>
      <c r="J982" s="12">
        <f t="shared" si="2726"/>
        <v>837200</v>
      </c>
      <c r="K982" s="12">
        <f t="shared" ref="K982" si="2739">SUM(K983:K984)</f>
        <v>0</v>
      </c>
      <c r="L982" s="12">
        <f t="shared" si="2729"/>
        <v>0</v>
      </c>
      <c r="M982" s="12">
        <f t="shared" ref="M982:Q982" si="2740">SUM(M983:M984)</f>
        <v>0</v>
      </c>
      <c r="N982" s="12">
        <f t="shared" si="2740"/>
        <v>0</v>
      </c>
      <c r="O982" s="12">
        <f t="shared" si="2740"/>
        <v>0</v>
      </c>
      <c r="P982" s="12">
        <f t="shared" si="2740"/>
        <v>837200</v>
      </c>
      <c r="Q982" s="12">
        <f t="shared" si="2740"/>
        <v>0</v>
      </c>
      <c r="R982" s="12">
        <f t="shared" ref="R982:AG982" si="2741">SUM(R983:R984)</f>
        <v>0</v>
      </c>
      <c r="S982" s="12">
        <f t="shared" si="2741"/>
        <v>0</v>
      </c>
      <c r="T982" s="12">
        <f t="shared" si="2741"/>
        <v>0</v>
      </c>
      <c r="U982" s="12">
        <f t="shared" si="2741"/>
        <v>0</v>
      </c>
      <c r="V982" s="12">
        <f t="shared" si="2741"/>
        <v>0</v>
      </c>
      <c r="W982" s="12">
        <f t="shared" si="2741"/>
        <v>0</v>
      </c>
      <c r="X982" s="12">
        <f t="shared" ref="X982" si="2742">SUM(X983:X984)</f>
        <v>0</v>
      </c>
      <c r="Y982" s="12">
        <f t="shared" si="2741"/>
        <v>0</v>
      </c>
      <c r="Z982" s="12">
        <f t="shared" si="2741"/>
        <v>0</v>
      </c>
      <c r="AA982" s="12">
        <f t="shared" si="2741"/>
        <v>0</v>
      </c>
      <c r="AB982" s="12">
        <f t="shared" si="2741"/>
        <v>0</v>
      </c>
      <c r="AC982" s="12">
        <f t="shared" si="2741"/>
        <v>0</v>
      </c>
      <c r="AD982" s="12">
        <f t="shared" si="2741"/>
        <v>0</v>
      </c>
      <c r="AE982" s="12">
        <f t="shared" si="2741"/>
        <v>0</v>
      </c>
      <c r="AF982" s="12">
        <f t="shared" si="2741"/>
        <v>0</v>
      </c>
      <c r="AG982" s="12">
        <f t="shared" si="2741"/>
        <v>0</v>
      </c>
      <c r="AH982" s="12">
        <v>0</v>
      </c>
      <c r="AI982" s="12">
        <v>0</v>
      </c>
      <c r="AJ982" s="12">
        <f t="shared" ref="AJ982:AY982" si="2743">SUM(AJ983:AJ984)</f>
        <v>0</v>
      </c>
      <c r="AK982" s="12">
        <f t="shared" si="2743"/>
        <v>0</v>
      </c>
      <c r="AL982" s="12">
        <f t="shared" si="2743"/>
        <v>0</v>
      </c>
      <c r="AM982" s="12">
        <f t="shared" si="2743"/>
        <v>0</v>
      </c>
      <c r="AN982" s="12">
        <f t="shared" si="2743"/>
        <v>0</v>
      </c>
      <c r="AO982" s="12">
        <f t="shared" si="2743"/>
        <v>0</v>
      </c>
      <c r="AP982" s="12">
        <f t="shared" ref="AP982" si="2744">SUM(AP983:AP984)</f>
        <v>0</v>
      </c>
      <c r="AQ982" s="12">
        <f t="shared" si="2743"/>
        <v>0</v>
      </c>
      <c r="AR982" s="12">
        <f t="shared" si="2743"/>
        <v>0</v>
      </c>
      <c r="AS982" s="12">
        <f t="shared" si="2743"/>
        <v>0</v>
      </c>
      <c r="AT982" s="12">
        <f t="shared" si="2743"/>
        <v>0</v>
      </c>
      <c r="AU982" s="12">
        <f t="shared" si="2743"/>
        <v>0</v>
      </c>
      <c r="AV982" s="12">
        <f t="shared" si="2743"/>
        <v>0</v>
      </c>
      <c r="AW982" s="12">
        <f t="shared" si="2743"/>
        <v>0</v>
      </c>
      <c r="AX982" s="12">
        <f t="shared" si="2743"/>
        <v>0</v>
      </c>
      <c r="AY982" s="12">
        <f t="shared" si="2743"/>
        <v>0</v>
      </c>
      <c r="AZ982" s="12">
        <v>0</v>
      </c>
      <c r="BA982" s="12">
        <v>0</v>
      </c>
      <c r="BB982" s="12">
        <f t="shared" ref="BB982:BQ982" si="2745">SUM(BB983:BB984)</f>
        <v>0</v>
      </c>
      <c r="BC982" s="12">
        <f t="shared" si="2745"/>
        <v>0</v>
      </c>
      <c r="BD982" s="12">
        <f t="shared" si="2745"/>
        <v>0</v>
      </c>
      <c r="BE982" s="12">
        <f t="shared" si="2745"/>
        <v>0</v>
      </c>
      <c r="BF982" s="12">
        <f t="shared" si="2745"/>
        <v>0</v>
      </c>
      <c r="BG982" s="12">
        <f t="shared" si="2745"/>
        <v>0</v>
      </c>
      <c r="BH982" s="12">
        <f t="shared" ref="BH982" si="2746">SUM(BH983:BH984)</f>
        <v>0</v>
      </c>
      <c r="BI982" s="12">
        <f t="shared" si="2745"/>
        <v>0</v>
      </c>
      <c r="BJ982" s="12">
        <f t="shared" si="2745"/>
        <v>0</v>
      </c>
      <c r="BK982" s="12">
        <f t="shared" si="2745"/>
        <v>0</v>
      </c>
      <c r="BL982" s="12">
        <f t="shared" si="2745"/>
        <v>0</v>
      </c>
      <c r="BM982" s="12">
        <f t="shared" si="2745"/>
        <v>0</v>
      </c>
      <c r="BN982" s="12">
        <f t="shared" si="2745"/>
        <v>0</v>
      </c>
      <c r="BO982" s="12">
        <f t="shared" si="2745"/>
        <v>0</v>
      </c>
      <c r="BP982" s="12">
        <f t="shared" si="2745"/>
        <v>0</v>
      </c>
      <c r="BQ982" s="12">
        <f t="shared" si="2745"/>
        <v>0</v>
      </c>
      <c r="BR982" s="12">
        <v>0</v>
      </c>
      <c r="BS982" s="12">
        <v>0</v>
      </c>
      <c r="BT982" s="12">
        <f t="shared" ref="BT982:BW982" si="2747">SUM(BT983:BT984)</f>
        <v>882663</v>
      </c>
      <c r="BU982" s="12">
        <f t="shared" ref="BU982:BV982" si="2748">SUM(BU983:BU984)</f>
        <v>0</v>
      </c>
      <c r="BV982" s="12">
        <f t="shared" si="2748"/>
        <v>0</v>
      </c>
      <c r="BW982" s="12">
        <f t="shared" si="2747"/>
        <v>0</v>
      </c>
      <c r="BX982" s="12">
        <f t="shared" ref="BX982:BZ982" si="2749">SUM(BX983:BX984)</f>
        <v>0</v>
      </c>
      <c r="BY982" s="12">
        <f t="shared" si="2749"/>
        <v>0</v>
      </c>
      <c r="BZ982" s="12">
        <f t="shared" si="2749"/>
        <v>0</v>
      </c>
      <c r="CA982" s="12">
        <f t="shared" si="2727"/>
        <v>0</v>
      </c>
      <c r="CB982" s="124" t="str">
        <f t="shared" si="2738"/>
        <v>-</v>
      </c>
    </row>
    <row r="983" spans="1:80" x14ac:dyDescent="0.25">
      <c r="A983" s="4" t="s">
        <v>466</v>
      </c>
      <c r="B983" s="4" t="s">
        <v>88</v>
      </c>
      <c r="C983" s="4" t="s">
        <v>28</v>
      </c>
      <c r="D983" s="79" t="s">
        <v>560</v>
      </c>
      <c r="E983" s="89">
        <v>6111</v>
      </c>
      <c r="F983" s="79"/>
      <c r="G983" s="74" t="s">
        <v>1895</v>
      </c>
      <c r="H983" s="13" t="s">
        <v>33</v>
      </c>
      <c r="I983" s="14">
        <v>487700</v>
      </c>
      <c r="J983" s="14">
        <f t="shared" si="2726"/>
        <v>711600</v>
      </c>
      <c r="K983" s="14">
        <v>0</v>
      </c>
      <c r="L983" s="14">
        <f t="shared" si="2729"/>
        <v>0</v>
      </c>
      <c r="M983" s="14">
        <v>0</v>
      </c>
      <c r="N983" s="14">
        <v>0</v>
      </c>
      <c r="O983" s="14">
        <v>0</v>
      </c>
      <c r="P983" s="14">
        <v>711600</v>
      </c>
      <c r="Q983" s="14">
        <v>0</v>
      </c>
      <c r="R983" s="14">
        <v>0</v>
      </c>
      <c r="S983" s="14"/>
      <c r="T983" s="14"/>
      <c r="U983" s="14"/>
      <c r="V983" s="14"/>
      <c r="W983" s="14"/>
      <c r="X983" s="14">
        <f t="shared" ref="X983:X1036" si="2750">R983+S983+T983+U983+V983+W983</f>
        <v>0</v>
      </c>
      <c r="Y983" s="14"/>
      <c r="Z983" s="14"/>
      <c r="AA983" s="14"/>
      <c r="AB983" s="14"/>
      <c r="AC983" s="14"/>
      <c r="AD983" s="14"/>
      <c r="AE983" s="14"/>
      <c r="AF983" s="14"/>
      <c r="AG983" s="14"/>
      <c r="AH983" s="14">
        <v>0</v>
      </c>
      <c r="AI983" s="14">
        <v>0</v>
      </c>
      <c r="AJ983" s="14">
        <v>0</v>
      </c>
      <c r="AK983" s="14"/>
      <c r="AL983" s="14"/>
      <c r="AM983" s="14"/>
      <c r="AN983" s="14"/>
      <c r="AO983" s="14"/>
      <c r="AP983" s="14">
        <f t="shared" ref="AP983:AP1036" si="2751">AJ983+AK983+AL983+AM983+AN983+AO983</f>
        <v>0</v>
      </c>
      <c r="AQ983" s="14"/>
      <c r="AR983" s="14"/>
      <c r="AS983" s="14"/>
      <c r="AT983" s="14"/>
      <c r="AU983" s="14"/>
      <c r="AV983" s="14"/>
      <c r="AW983" s="14"/>
      <c r="AX983" s="14"/>
      <c r="AY983" s="14"/>
      <c r="AZ983" s="14">
        <v>0</v>
      </c>
      <c r="BA983" s="14">
        <v>0</v>
      </c>
      <c r="BB983" s="14">
        <v>0</v>
      </c>
      <c r="BC983" s="14"/>
      <c r="BD983" s="14"/>
      <c r="BE983" s="14"/>
      <c r="BF983" s="14"/>
      <c r="BG983" s="14"/>
      <c r="BH983" s="14">
        <f t="shared" ref="BH983:BH1036" si="2752">BB983+BC983+BD983+BE983+BF983+BG983</f>
        <v>0</v>
      </c>
      <c r="BI983" s="14"/>
      <c r="BJ983" s="14"/>
      <c r="BK983" s="14"/>
      <c r="BL983" s="14"/>
      <c r="BM983" s="14"/>
      <c r="BN983" s="14"/>
      <c r="BO983" s="14"/>
      <c r="BP983" s="14"/>
      <c r="BQ983" s="14"/>
      <c r="BR983" s="14">
        <v>0</v>
      </c>
      <c r="BS983" s="14">
        <v>0</v>
      </c>
      <c r="BT983" s="14">
        <v>757063</v>
      </c>
      <c r="BU983" s="14">
        <v>0</v>
      </c>
      <c r="BV983" s="14">
        <v>0</v>
      </c>
      <c r="BW983" s="14">
        <f t="shared" si="2712"/>
        <v>0</v>
      </c>
      <c r="BX983" s="14"/>
      <c r="BY983" s="14"/>
      <c r="BZ983" s="14"/>
      <c r="CA983" s="14">
        <f t="shared" si="2727"/>
        <v>0</v>
      </c>
      <c r="CB983" s="122" t="str">
        <f t="shared" si="2738"/>
        <v>-</v>
      </c>
    </row>
    <row r="984" spans="1:80" x14ac:dyDescent="0.25">
      <c r="A984" s="1" t="s">
        <v>466</v>
      </c>
      <c r="B984" s="1" t="s">
        <v>88</v>
      </c>
      <c r="C984" s="1" t="s">
        <v>28</v>
      </c>
      <c r="D984" s="82" t="s">
        <v>560</v>
      </c>
      <c r="E984" s="82" t="s">
        <v>34</v>
      </c>
      <c r="F984" s="79" t="s">
        <v>1</v>
      </c>
      <c r="G984" s="13" t="s">
        <v>1</v>
      </c>
      <c r="H984" s="2" t="s">
        <v>35</v>
      </c>
      <c r="I984" s="12">
        <f>SUM(I985:I989)</f>
        <v>101600</v>
      </c>
      <c r="J984" s="12">
        <f t="shared" si="2726"/>
        <v>125600</v>
      </c>
      <c r="K984" s="12">
        <f t="shared" ref="K984" si="2753">SUM(K985:K989)</f>
        <v>0</v>
      </c>
      <c r="L984" s="12">
        <f t="shared" si="2729"/>
        <v>0</v>
      </c>
      <c r="M984" s="12">
        <f t="shared" ref="M984:Q984" si="2754">SUM(M985:M989)</f>
        <v>0</v>
      </c>
      <c r="N984" s="12">
        <f t="shared" si="2754"/>
        <v>0</v>
      </c>
      <c r="O984" s="12">
        <f t="shared" si="2754"/>
        <v>0</v>
      </c>
      <c r="P984" s="12">
        <f t="shared" si="2754"/>
        <v>125600</v>
      </c>
      <c r="Q984" s="12">
        <f t="shared" si="2754"/>
        <v>0</v>
      </c>
      <c r="R984" s="12">
        <f t="shared" ref="R984:AG984" si="2755">SUM(R985:R989)</f>
        <v>0</v>
      </c>
      <c r="S984" s="12">
        <f t="shared" si="2755"/>
        <v>0</v>
      </c>
      <c r="T984" s="12">
        <f t="shared" si="2755"/>
        <v>0</v>
      </c>
      <c r="U984" s="12">
        <f t="shared" si="2755"/>
        <v>0</v>
      </c>
      <c r="V984" s="12">
        <f t="shared" si="2755"/>
        <v>0</v>
      </c>
      <c r="W984" s="12">
        <f t="shared" si="2755"/>
        <v>0</v>
      </c>
      <c r="X984" s="12">
        <f t="shared" si="2755"/>
        <v>0</v>
      </c>
      <c r="Y984" s="12">
        <f t="shared" si="2755"/>
        <v>0</v>
      </c>
      <c r="Z984" s="12">
        <f t="shared" si="2755"/>
        <v>0</v>
      </c>
      <c r="AA984" s="12">
        <f t="shared" si="2755"/>
        <v>0</v>
      </c>
      <c r="AB984" s="12">
        <f t="shared" si="2755"/>
        <v>0</v>
      </c>
      <c r="AC984" s="12">
        <f t="shared" si="2755"/>
        <v>0</v>
      </c>
      <c r="AD984" s="12">
        <f t="shared" si="2755"/>
        <v>0</v>
      </c>
      <c r="AE984" s="12">
        <f t="shared" si="2755"/>
        <v>0</v>
      </c>
      <c r="AF984" s="12">
        <f t="shared" si="2755"/>
        <v>0</v>
      </c>
      <c r="AG984" s="12">
        <f t="shared" si="2755"/>
        <v>0</v>
      </c>
      <c r="AH984" s="12">
        <v>0</v>
      </c>
      <c r="AI984" s="12">
        <v>0</v>
      </c>
      <c r="AJ984" s="12">
        <f t="shared" ref="AJ984:AY984" si="2756">SUM(AJ985:AJ989)</f>
        <v>0</v>
      </c>
      <c r="AK984" s="12">
        <f t="shared" si="2756"/>
        <v>0</v>
      </c>
      <c r="AL984" s="12">
        <f t="shared" si="2756"/>
        <v>0</v>
      </c>
      <c r="AM984" s="12">
        <f t="shared" si="2756"/>
        <v>0</v>
      </c>
      <c r="AN984" s="12">
        <f t="shared" si="2756"/>
        <v>0</v>
      </c>
      <c r="AO984" s="12">
        <f t="shared" si="2756"/>
        <v>0</v>
      </c>
      <c r="AP984" s="12">
        <f t="shared" si="2756"/>
        <v>0</v>
      </c>
      <c r="AQ984" s="12">
        <f t="shared" si="2756"/>
        <v>0</v>
      </c>
      <c r="AR984" s="12">
        <f t="shared" si="2756"/>
        <v>0</v>
      </c>
      <c r="AS984" s="12">
        <f t="shared" si="2756"/>
        <v>0</v>
      </c>
      <c r="AT984" s="12">
        <f t="shared" si="2756"/>
        <v>0</v>
      </c>
      <c r="AU984" s="12">
        <f t="shared" si="2756"/>
        <v>0</v>
      </c>
      <c r="AV984" s="12">
        <f t="shared" si="2756"/>
        <v>0</v>
      </c>
      <c r="AW984" s="12">
        <f t="shared" si="2756"/>
        <v>0</v>
      </c>
      <c r="AX984" s="12">
        <f t="shared" si="2756"/>
        <v>0</v>
      </c>
      <c r="AY984" s="12">
        <f t="shared" si="2756"/>
        <v>0</v>
      </c>
      <c r="AZ984" s="12">
        <v>0</v>
      </c>
      <c r="BA984" s="12">
        <v>0</v>
      </c>
      <c r="BB984" s="12">
        <f t="shared" ref="BB984:BQ984" si="2757">SUM(BB985:BB989)</f>
        <v>0</v>
      </c>
      <c r="BC984" s="12">
        <f t="shared" si="2757"/>
        <v>0</v>
      </c>
      <c r="BD984" s="12">
        <f t="shared" si="2757"/>
        <v>0</v>
      </c>
      <c r="BE984" s="12">
        <f t="shared" si="2757"/>
        <v>0</v>
      </c>
      <c r="BF984" s="12">
        <f t="shared" si="2757"/>
        <v>0</v>
      </c>
      <c r="BG984" s="12">
        <f t="shared" si="2757"/>
        <v>0</v>
      </c>
      <c r="BH984" s="12">
        <f t="shared" si="2757"/>
        <v>0</v>
      </c>
      <c r="BI984" s="12">
        <f t="shared" si="2757"/>
        <v>0</v>
      </c>
      <c r="BJ984" s="12">
        <f t="shared" si="2757"/>
        <v>0</v>
      </c>
      <c r="BK984" s="12">
        <f t="shared" si="2757"/>
        <v>0</v>
      </c>
      <c r="BL984" s="12">
        <f t="shared" si="2757"/>
        <v>0</v>
      </c>
      <c r="BM984" s="12">
        <f t="shared" si="2757"/>
        <v>0</v>
      </c>
      <c r="BN984" s="12">
        <f t="shared" si="2757"/>
        <v>0</v>
      </c>
      <c r="BO984" s="12">
        <f t="shared" si="2757"/>
        <v>0</v>
      </c>
      <c r="BP984" s="12">
        <f t="shared" si="2757"/>
        <v>0</v>
      </c>
      <c r="BQ984" s="12">
        <f t="shared" si="2757"/>
        <v>0</v>
      </c>
      <c r="BR984" s="12">
        <v>0</v>
      </c>
      <c r="BS984" s="12">
        <v>0</v>
      </c>
      <c r="BT984" s="12">
        <f t="shared" ref="BT984:BZ984" si="2758">SUM(BT985:BT989)</f>
        <v>125600</v>
      </c>
      <c r="BU984" s="12">
        <f t="shared" si="2758"/>
        <v>0</v>
      </c>
      <c r="BV984" s="12">
        <f t="shared" si="2758"/>
        <v>0</v>
      </c>
      <c r="BW984" s="12">
        <f t="shared" si="2758"/>
        <v>0</v>
      </c>
      <c r="BX984" s="12">
        <f t="shared" si="2758"/>
        <v>0</v>
      </c>
      <c r="BY984" s="12">
        <f t="shared" si="2758"/>
        <v>0</v>
      </c>
      <c r="BZ984" s="12">
        <f t="shared" si="2758"/>
        <v>0</v>
      </c>
      <c r="CA984" s="12">
        <f t="shared" si="2727"/>
        <v>0</v>
      </c>
      <c r="CB984" s="124" t="str">
        <f t="shared" si="2738"/>
        <v>-</v>
      </c>
    </row>
    <row r="985" spans="1:80" x14ac:dyDescent="0.25">
      <c r="A985" s="4" t="s">
        <v>466</v>
      </c>
      <c r="B985" s="4" t="s">
        <v>88</v>
      </c>
      <c r="C985" s="4" t="s">
        <v>28</v>
      </c>
      <c r="D985" s="79" t="s">
        <v>560</v>
      </c>
      <c r="E985" s="89">
        <v>6112</v>
      </c>
      <c r="F985" s="79" t="s">
        <v>562</v>
      </c>
      <c r="G985" s="74" t="s">
        <v>1895</v>
      </c>
      <c r="H985" s="13" t="s">
        <v>92</v>
      </c>
      <c r="I985" s="14">
        <v>12800</v>
      </c>
      <c r="J985" s="14">
        <f t="shared" si="2726"/>
        <v>15000</v>
      </c>
      <c r="K985" s="14">
        <v>0</v>
      </c>
      <c r="L985" s="14">
        <f t="shared" si="2729"/>
        <v>0</v>
      </c>
      <c r="M985" s="14">
        <v>0</v>
      </c>
      <c r="N985" s="14">
        <v>0</v>
      </c>
      <c r="O985" s="14">
        <v>0</v>
      </c>
      <c r="P985" s="14">
        <v>15000</v>
      </c>
      <c r="Q985" s="14">
        <v>0</v>
      </c>
      <c r="R985" s="14">
        <v>0</v>
      </c>
      <c r="S985" s="14"/>
      <c r="T985" s="14"/>
      <c r="U985" s="14"/>
      <c r="V985" s="14"/>
      <c r="W985" s="14"/>
      <c r="X985" s="14">
        <f t="shared" si="2750"/>
        <v>0</v>
      </c>
      <c r="Y985" s="14"/>
      <c r="Z985" s="14"/>
      <c r="AA985" s="14"/>
      <c r="AB985" s="14"/>
      <c r="AC985" s="14"/>
      <c r="AD985" s="14"/>
      <c r="AE985" s="14"/>
      <c r="AF985" s="14"/>
      <c r="AG985" s="14"/>
      <c r="AH985" s="14">
        <v>0</v>
      </c>
      <c r="AI985" s="14">
        <v>0</v>
      </c>
      <c r="AJ985" s="14">
        <v>0</v>
      </c>
      <c r="AK985" s="14"/>
      <c r="AL985" s="14"/>
      <c r="AM985" s="14"/>
      <c r="AN985" s="14"/>
      <c r="AO985" s="14"/>
      <c r="AP985" s="14">
        <f t="shared" si="2751"/>
        <v>0</v>
      </c>
      <c r="AQ985" s="14"/>
      <c r="AR985" s="14"/>
      <c r="AS985" s="14"/>
      <c r="AT985" s="14"/>
      <c r="AU985" s="14"/>
      <c r="AV985" s="14"/>
      <c r="AW985" s="14"/>
      <c r="AX985" s="14"/>
      <c r="AY985" s="14"/>
      <c r="AZ985" s="14">
        <v>0</v>
      </c>
      <c r="BA985" s="14">
        <v>0</v>
      </c>
      <c r="BB985" s="14">
        <v>0</v>
      </c>
      <c r="BC985" s="14"/>
      <c r="BD985" s="14"/>
      <c r="BE985" s="14"/>
      <c r="BF985" s="14"/>
      <c r="BG985" s="14"/>
      <c r="BH985" s="14">
        <f t="shared" si="2752"/>
        <v>0</v>
      </c>
      <c r="BI985" s="14"/>
      <c r="BJ985" s="14"/>
      <c r="BK985" s="14"/>
      <c r="BL985" s="14"/>
      <c r="BM985" s="14"/>
      <c r="BN985" s="14"/>
      <c r="BO985" s="14"/>
      <c r="BP985" s="14"/>
      <c r="BQ985" s="14"/>
      <c r="BR985" s="14">
        <v>0</v>
      </c>
      <c r="BS985" s="14">
        <v>0</v>
      </c>
      <c r="BT985" s="14">
        <v>15000</v>
      </c>
      <c r="BU985" s="14">
        <v>0</v>
      </c>
      <c r="BV985" s="14">
        <v>0</v>
      </c>
      <c r="BW985" s="14">
        <f t="shared" si="2712"/>
        <v>0</v>
      </c>
      <c r="BX985" s="14"/>
      <c r="BY985" s="14"/>
      <c r="BZ985" s="14"/>
      <c r="CA985" s="14">
        <f t="shared" si="2727"/>
        <v>0</v>
      </c>
      <c r="CB985" s="122" t="str">
        <f t="shared" si="2738"/>
        <v>-</v>
      </c>
    </row>
    <row r="986" spans="1:80" x14ac:dyDescent="0.25">
      <c r="A986" s="4" t="s">
        <v>466</v>
      </c>
      <c r="B986" s="4" t="s">
        <v>88</v>
      </c>
      <c r="C986" s="4" t="s">
        <v>28</v>
      </c>
      <c r="D986" s="79" t="s">
        <v>560</v>
      </c>
      <c r="E986" s="89">
        <v>6112</v>
      </c>
      <c r="F986" s="79" t="s">
        <v>563</v>
      </c>
      <c r="G986" s="74" t="s">
        <v>1895</v>
      </c>
      <c r="H986" s="13" t="s">
        <v>39</v>
      </c>
      <c r="I986" s="14">
        <v>52800</v>
      </c>
      <c r="J986" s="14">
        <f t="shared" si="2726"/>
        <v>75500</v>
      </c>
      <c r="K986" s="14">
        <v>0</v>
      </c>
      <c r="L986" s="14">
        <f t="shared" si="2729"/>
        <v>0</v>
      </c>
      <c r="M986" s="14">
        <v>0</v>
      </c>
      <c r="N986" s="14">
        <v>0</v>
      </c>
      <c r="O986" s="14">
        <v>0</v>
      </c>
      <c r="P986" s="14">
        <v>75500</v>
      </c>
      <c r="Q986" s="14">
        <v>0</v>
      </c>
      <c r="R986" s="14">
        <v>0</v>
      </c>
      <c r="S986" s="14"/>
      <c r="T986" s="14"/>
      <c r="U986" s="14"/>
      <c r="V986" s="14"/>
      <c r="W986" s="14"/>
      <c r="X986" s="14">
        <f t="shared" si="2750"/>
        <v>0</v>
      </c>
      <c r="Y986" s="14"/>
      <c r="Z986" s="14"/>
      <c r="AA986" s="14"/>
      <c r="AB986" s="14"/>
      <c r="AC986" s="14"/>
      <c r="AD986" s="14"/>
      <c r="AE986" s="14"/>
      <c r="AF986" s="14"/>
      <c r="AG986" s="14"/>
      <c r="AH986" s="14">
        <v>0</v>
      </c>
      <c r="AI986" s="14">
        <v>0</v>
      </c>
      <c r="AJ986" s="14">
        <v>0</v>
      </c>
      <c r="AK986" s="14"/>
      <c r="AL986" s="14"/>
      <c r="AM986" s="14"/>
      <c r="AN986" s="14"/>
      <c r="AO986" s="14"/>
      <c r="AP986" s="14">
        <f t="shared" si="2751"/>
        <v>0</v>
      </c>
      <c r="AQ986" s="14"/>
      <c r="AR986" s="14"/>
      <c r="AS986" s="14"/>
      <c r="AT986" s="14"/>
      <c r="AU986" s="14"/>
      <c r="AV986" s="14"/>
      <c r="AW986" s="14"/>
      <c r="AX986" s="14"/>
      <c r="AY986" s="14"/>
      <c r="AZ986" s="14">
        <v>0</v>
      </c>
      <c r="BA986" s="14">
        <v>0</v>
      </c>
      <c r="BB986" s="14">
        <v>0</v>
      </c>
      <c r="BC986" s="14"/>
      <c r="BD986" s="14"/>
      <c r="BE986" s="14"/>
      <c r="BF986" s="14"/>
      <c r="BG986" s="14"/>
      <c r="BH986" s="14">
        <f t="shared" si="2752"/>
        <v>0</v>
      </c>
      <c r="BI986" s="14"/>
      <c r="BJ986" s="14"/>
      <c r="BK986" s="14"/>
      <c r="BL986" s="14"/>
      <c r="BM986" s="14"/>
      <c r="BN986" s="14"/>
      <c r="BO986" s="14"/>
      <c r="BP986" s="14"/>
      <c r="BQ986" s="14"/>
      <c r="BR986" s="14">
        <v>0</v>
      </c>
      <c r="BS986" s="14">
        <v>0</v>
      </c>
      <c r="BT986" s="14">
        <v>75500</v>
      </c>
      <c r="BU986" s="14">
        <v>0</v>
      </c>
      <c r="BV986" s="14">
        <v>0</v>
      </c>
      <c r="BW986" s="14">
        <f t="shared" si="2712"/>
        <v>0</v>
      </c>
      <c r="BX986" s="14"/>
      <c r="BY986" s="14"/>
      <c r="BZ986" s="14"/>
      <c r="CA986" s="14">
        <f t="shared" si="2727"/>
        <v>0</v>
      </c>
      <c r="CB986" s="122" t="str">
        <f t="shared" si="2738"/>
        <v>-</v>
      </c>
    </row>
    <row r="987" spans="1:80" x14ac:dyDescent="0.25">
      <c r="A987" s="4" t="s">
        <v>466</v>
      </c>
      <c r="B987" s="4" t="s">
        <v>88</v>
      </c>
      <c r="C987" s="4" t="s">
        <v>28</v>
      </c>
      <c r="D987" s="79" t="s">
        <v>560</v>
      </c>
      <c r="E987" s="89">
        <v>6112</v>
      </c>
      <c r="F987" s="79" t="s">
        <v>564</v>
      </c>
      <c r="G987" s="74" t="s">
        <v>1895</v>
      </c>
      <c r="H987" s="13" t="s">
        <v>41</v>
      </c>
      <c r="I987" s="14">
        <v>11000</v>
      </c>
      <c r="J987" s="14">
        <f t="shared" si="2726"/>
        <v>20000</v>
      </c>
      <c r="K987" s="14">
        <v>0</v>
      </c>
      <c r="L987" s="14">
        <f t="shared" si="2729"/>
        <v>0</v>
      </c>
      <c r="M987" s="14">
        <v>0</v>
      </c>
      <c r="N987" s="14">
        <v>0</v>
      </c>
      <c r="O987" s="14">
        <v>0</v>
      </c>
      <c r="P987" s="14">
        <v>20000</v>
      </c>
      <c r="Q987" s="14">
        <v>0</v>
      </c>
      <c r="R987" s="14">
        <v>0</v>
      </c>
      <c r="S987" s="14"/>
      <c r="T987" s="14"/>
      <c r="U987" s="14"/>
      <c r="V987" s="14"/>
      <c r="W987" s="14"/>
      <c r="X987" s="14">
        <f t="shared" si="2750"/>
        <v>0</v>
      </c>
      <c r="Y987" s="14"/>
      <c r="Z987" s="14"/>
      <c r="AA987" s="14"/>
      <c r="AB987" s="14"/>
      <c r="AC987" s="14"/>
      <c r="AD987" s="14"/>
      <c r="AE987" s="14"/>
      <c r="AF987" s="14"/>
      <c r="AG987" s="14"/>
      <c r="AH987" s="14">
        <v>0</v>
      </c>
      <c r="AI987" s="14">
        <v>0</v>
      </c>
      <c r="AJ987" s="14">
        <v>0</v>
      </c>
      <c r="AK987" s="14"/>
      <c r="AL987" s="14"/>
      <c r="AM987" s="14"/>
      <c r="AN987" s="14"/>
      <c r="AO987" s="14"/>
      <c r="AP987" s="14">
        <f t="shared" si="2751"/>
        <v>0</v>
      </c>
      <c r="AQ987" s="14"/>
      <c r="AR987" s="14"/>
      <c r="AS987" s="14"/>
      <c r="AT987" s="14"/>
      <c r="AU987" s="14"/>
      <c r="AV987" s="14"/>
      <c r="AW987" s="14"/>
      <c r="AX987" s="14"/>
      <c r="AY987" s="14"/>
      <c r="AZ987" s="14">
        <v>0</v>
      </c>
      <c r="BA987" s="14">
        <v>0</v>
      </c>
      <c r="BB987" s="14">
        <v>0</v>
      </c>
      <c r="BC987" s="14"/>
      <c r="BD987" s="14"/>
      <c r="BE987" s="14"/>
      <c r="BF987" s="14"/>
      <c r="BG987" s="14"/>
      <c r="BH987" s="14">
        <f t="shared" si="2752"/>
        <v>0</v>
      </c>
      <c r="BI987" s="14"/>
      <c r="BJ987" s="14"/>
      <c r="BK987" s="14"/>
      <c r="BL987" s="14"/>
      <c r="BM987" s="14"/>
      <c r="BN987" s="14"/>
      <c r="BO987" s="14"/>
      <c r="BP987" s="14"/>
      <c r="BQ987" s="14"/>
      <c r="BR987" s="14">
        <v>0</v>
      </c>
      <c r="BS987" s="14">
        <v>0</v>
      </c>
      <c r="BT987" s="14">
        <v>20000</v>
      </c>
      <c r="BU987" s="14">
        <v>0</v>
      </c>
      <c r="BV987" s="14">
        <v>0</v>
      </c>
      <c r="BW987" s="14">
        <f t="shared" si="2712"/>
        <v>0</v>
      </c>
      <c r="BX987" s="14"/>
      <c r="BY987" s="14"/>
      <c r="BZ987" s="14"/>
      <c r="CA987" s="14">
        <f t="shared" si="2727"/>
        <v>0</v>
      </c>
      <c r="CB987" s="122" t="str">
        <f t="shared" si="2738"/>
        <v>-</v>
      </c>
    </row>
    <row r="988" spans="1:80" x14ac:dyDescent="0.25">
      <c r="A988" s="4" t="s">
        <v>466</v>
      </c>
      <c r="B988" s="4" t="s">
        <v>88</v>
      </c>
      <c r="C988" s="4" t="s">
        <v>28</v>
      </c>
      <c r="D988" s="79" t="s">
        <v>560</v>
      </c>
      <c r="E988" s="89">
        <v>6112</v>
      </c>
      <c r="F988" s="79" t="s">
        <v>565</v>
      </c>
      <c r="G988" s="74" t="s">
        <v>1895</v>
      </c>
      <c r="H988" s="13" t="s">
        <v>43</v>
      </c>
      <c r="I988" s="14">
        <v>15000</v>
      </c>
      <c r="J988" s="14">
        <f t="shared" si="2726"/>
        <v>15000</v>
      </c>
      <c r="K988" s="14">
        <v>0</v>
      </c>
      <c r="L988" s="14">
        <f t="shared" si="2729"/>
        <v>0</v>
      </c>
      <c r="M988" s="14">
        <v>0</v>
      </c>
      <c r="N988" s="14">
        <v>0</v>
      </c>
      <c r="O988" s="14">
        <v>0</v>
      </c>
      <c r="P988" s="14">
        <v>15000</v>
      </c>
      <c r="Q988" s="14">
        <v>0</v>
      </c>
      <c r="R988" s="14">
        <v>0</v>
      </c>
      <c r="S988" s="14"/>
      <c r="T988" s="14"/>
      <c r="U988" s="14"/>
      <c r="V988" s="14"/>
      <c r="W988" s="14"/>
      <c r="X988" s="14">
        <f t="shared" si="2750"/>
        <v>0</v>
      </c>
      <c r="Y988" s="14"/>
      <c r="Z988" s="14"/>
      <c r="AA988" s="14"/>
      <c r="AB988" s="14"/>
      <c r="AC988" s="14"/>
      <c r="AD988" s="14"/>
      <c r="AE988" s="14"/>
      <c r="AF988" s="14"/>
      <c r="AG988" s="14"/>
      <c r="AH988" s="14">
        <v>0</v>
      </c>
      <c r="AI988" s="14">
        <v>0</v>
      </c>
      <c r="AJ988" s="14">
        <v>0</v>
      </c>
      <c r="AK988" s="14"/>
      <c r="AL988" s="14"/>
      <c r="AM988" s="14"/>
      <c r="AN988" s="14"/>
      <c r="AO988" s="14"/>
      <c r="AP988" s="14">
        <f t="shared" si="2751"/>
        <v>0</v>
      </c>
      <c r="AQ988" s="14"/>
      <c r="AR988" s="14"/>
      <c r="AS988" s="14"/>
      <c r="AT988" s="14"/>
      <c r="AU988" s="14"/>
      <c r="AV988" s="14"/>
      <c r="AW988" s="14"/>
      <c r="AX988" s="14"/>
      <c r="AY988" s="14"/>
      <c r="AZ988" s="14">
        <v>0</v>
      </c>
      <c r="BA988" s="14">
        <v>0</v>
      </c>
      <c r="BB988" s="14">
        <v>0</v>
      </c>
      <c r="BC988" s="14"/>
      <c r="BD988" s="14"/>
      <c r="BE988" s="14"/>
      <c r="BF988" s="14"/>
      <c r="BG988" s="14"/>
      <c r="BH988" s="14">
        <f t="shared" si="2752"/>
        <v>0</v>
      </c>
      <c r="BI988" s="14"/>
      <c r="BJ988" s="14"/>
      <c r="BK988" s="14"/>
      <c r="BL988" s="14"/>
      <c r="BM988" s="14"/>
      <c r="BN988" s="14"/>
      <c r="BO988" s="14"/>
      <c r="BP988" s="14"/>
      <c r="BQ988" s="14"/>
      <c r="BR988" s="14">
        <v>0</v>
      </c>
      <c r="BS988" s="14">
        <v>0</v>
      </c>
      <c r="BT988" s="14">
        <v>15000</v>
      </c>
      <c r="BU988" s="14">
        <v>0</v>
      </c>
      <c r="BV988" s="14">
        <v>0</v>
      </c>
      <c r="BW988" s="14">
        <f t="shared" si="2712"/>
        <v>0</v>
      </c>
      <c r="BX988" s="14"/>
      <c r="BY988" s="14"/>
      <c r="BZ988" s="14"/>
      <c r="CA988" s="14">
        <f t="shared" si="2727"/>
        <v>0</v>
      </c>
      <c r="CB988" s="122" t="str">
        <f t="shared" si="2738"/>
        <v>-</v>
      </c>
    </row>
    <row r="989" spans="1:80" x14ac:dyDescent="0.25">
      <c r="A989" s="4" t="s">
        <v>466</v>
      </c>
      <c r="B989" s="4" t="s">
        <v>88</v>
      </c>
      <c r="C989" s="4" t="s">
        <v>28</v>
      </c>
      <c r="D989" s="79" t="s">
        <v>560</v>
      </c>
      <c r="E989" s="89">
        <v>6112</v>
      </c>
      <c r="F989" s="79" t="s">
        <v>566</v>
      </c>
      <c r="G989" s="74" t="s">
        <v>1895</v>
      </c>
      <c r="H989" s="13" t="s">
        <v>37</v>
      </c>
      <c r="I989" s="14">
        <v>10000</v>
      </c>
      <c r="J989" s="14">
        <f t="shared" si="2726"/>
        <v>100</v>
      </c>
      <c r="K989" s="14">
        <v>0</v>
      </c>
      <c r="L989" s="14">
        <f t="shared" si="2729"/>
        <v>0</v>
      </c>
      <c r="M989" s="14">
        <v>0</v>
      </c>
      <c r="N989" s="14">
        <v>0</v>
      </c>
      <c r="O989" s="14">
        <v>0</v>
      </c>
      <c r="P989" s="14">
        <v>100</v>
      </c>
      <c r="Q989" s="14">
        <v>0</v>
      </c>
      <c r="R989" s="14">
        <v>0</v>
      </c>
      <c r="S989" s="14"/>
      <c r="T989" s="14"/>
      <c r="U989" s="14"/>
      <c r="V989" s="14"/>
      <c r="W989" s="14"/>
      <c r="X989" s="14">
        <f t="shared" si="2750"/>
        <v>0</v>
      </c>
      <c r="Y989" s="14"/>
      <c r="Z989" s="14"/>
      <c r="AA989" s="14"/>
      <c r="AB989" s="14"/>
      <c r="AC989" s="14"/>
      <c r="AD989" s="14"/>
      <c r="AE989" s="14"/>
      <c r="AF989" s="14"/>
      <c r="AG989" s="14"/>
      <c r="AH989" s="14">
        <v>0</v>
      </c>
      <c r="AI989" s="14">
        <v>0</v>
      </c>
      <c r="AJ989" s="14">
        <v>0</v>
      </c>
      <c r="AK989" s="14"/>
      <c r="AL989" s="14"/>
      <c r="AM989" s="14"/>
      <c r="AN989" s="14"/>
      <c r="AO989" s="14"/>
      <c r="AP989" s="14">
        <f t="shared" si="2751"/>
        <v>0</v>
      </c>
      <c r="AQ989" s="14"/>
      <c r="AR989" s="14"/>
      <c r="AS989" s="14"/>
      <c r="AT989" s="14"/>
      <c r="AU989" s="14"/>
      <c r="AV989" s="14"/>
      <c r="AW989" s="14"/>
      <c r="AX989" s="14"/>
      <c r="AY989" s="14"/>
      <c r="AZ989" s="14">
        <v>0</v>
      </c>
      <c r="BA989" s="14">
        <v>0</v>
      </c>
      <c r="BB989" s="14">
        <v>0</v>
      </c>
      <c r="BC989" s="14"/>
      <c r="BD989" s="14"/>
      <c r="BE989" s="14"/>
      <c r="BF989" s="14"/>
      <c r="BG989" s="14"/>
      <c r="BH989" s="14">
        <f t="shared" si="2752"/>
        <v>0</v>
      </c>
      <c r="BI989" s="14"/>
      <c r="BJ989" s="14"/>
      <c r="BK989" s="14"/>
      <c r="BL989" s="14"/>
      <c r="BM989" s="14"/>
      <c r="BN989" s="14"/>
      <c r="BO989" s="14"/>
      <c r="BP989" s="14"/>
      <c r="BQ989" s="14"/>
      <c r="BR989" s="14">
        <v>0</v>
      </c>
      <c r="BS989" s="14">
        <v>0</v>
      </c>
      <c r="BT989" s="14">
        <v>100</v>
      </c>
      <c r="BU989" s="14">
        <v>0</v>
      </c>
      <c r="BV989" s="14">
        <v>0</v>
      </c>
      <c r="BW989" s="14">
        <f t="shared" si="2712"/>
        <v>0</v>
      </c>
      <c r="BX989" s="14"/>
      <c r="BY989" s="14"/>
      <c r="BZ989" s="14"/>
      <c r="CA989" s="14">
        <f t="shared" si="2727"/>
        <v>0</v>
      </c>
      <c r="CB989" s="122" t="str">
        <f t="shared" si="2738"/>
        <v>-</v>
      </c>
    </row>
    <row r="990" spans="1:80" x14ac:dyDescent="0.25">
      <c r="A990" s="4" t="s">
        <v>466</v>
      </c>
      <c r="B990" s="4" t="s">
        <v>88</v>
      </c>
      <c r="C990" s="4" t="s">
        <v>28</v>
      </c>
      <c r="D990" s="79" t="s">
        <v>560</v>
      </c>
      <c r="E990" s="78" t="s">
        <v>44</v>
      </c>
      <c r="F990" s="78" t="s">
        <v>1</v>
      </c>
      <c r="G990" s="2" t="s">
        <v>1</v>
      </c>
      <c r="H990" s="2" t="s">
        <v>45</v>
      </c>
      <c r="I990" s="12">
        <f>SUM(I991)</f>
        <v>51200</v>
      </c>
      <c r="J990" s="12">
        <f t="shared" si="2726"/>
        <v>75000</v>
      </c>
      <c r="K990" s="12">
        <f t="shared" ref="K990:Q990" si="2759">SUM(K991)</f>
        <v>0</v>
      </c>
      <c r="L990" s="12">
        <f t="shared" si="2729"/>
        <v>0</v>
      </c>
      <c r="M990" s="12">
        <f t="shared" si="2759"/>
        <v>0</v>
      </c>
      <c r="N990" s="12">
        <f t="shared" si="2759"/>
        <v>0</v>
      </c>
      <c r="O990" s="12">
        <f t="shared" si="2759"/>
        <v>0</v>
      </c>
      <c r="P990" s="12">
        <f t="shared" si="2759"/>
        <v>75000</v>
      </c>
      <c r="Q990" s="12">
        <f t="shared" si="2759"/>
        <v>0</v>
      </c>
      <c r="R990" s="12">
        <f t="shared" ref="R990:AG990" si="2760">SUM(R991)</f>
        <v>0</v>
      </c>
      <c r="S990" s="12">
        <f t="shared" si="2760"/>
        <v>0</v>
      </c>
      <c r="T990" s="12">
        <f t="shared" si="2760"/>
        <v>0</v>
      </c>
      <c r="U990" s="12">
        <f t="shared" si="2760"/>
        <v>0</v>
      </c>
      <c r="V990" s="12">
        <f t="shared" si="2760"/>
        <v>0</v>
      </c>
      <c r="W990" s="12">
        <f t="shared" si="2760"/>
        <v>0</v>
      </c>
      <c r="X990" s="12">
        <f t="shared" si="2760"/>
        <v>0</v>
      </c>
      <c r="Y990" s="12">
        <f t="shared" si="2760"/>
        <v>0</v>
      </c>
      <c r="Z990" s="12">
        <f t="shared" si="2760"/>
        <v>0</v>
      </c>
      <c r="AA990" s="12">
        <f t="shared" si="2760"/>
        <v>0</v>
      </c>
      <c r="AB990" s="12">
        <f t="shared" si="2760"/>
        <v>0</v>
      </c>
      <c r="AC990" s="12">
        <f t="shared" si="2760"/>
        <v>0</v>
      </c>
      <c r="AD990" s="12">
        <f t="shared" si="2760"/>
        <v>0</v>
      </c>
      <c r="AE990" s="12">
        <f t="shared" si="2760"/>
        <v>0</v>
      </c>
      <c r="AF990" s="12">
        <f t="shared" si="2760"/>
        <v>0</v>
      </c>
      <c r="AG990" s="12">
        <f t="shared" si="2760"/>
        <v>0</v>
      </c>
      <c r="AH990" s="12">
        <v>0</v>
      </c>
      <c r="AI990" s="12">
        <v>0</v>
      </c>
      <c r="AJ990" s="12">
        <f t="shared" ref="AJ990:AY990" si="2761">SUM(AJ991)</f>
        <v>0</v>
      </c>
      <c r="AK990" s="12">
        <f t="shared" si="2761"/>
        <v>0</v>
      </c>
      <c r="AL990" s="12">
        <f t="shared" si="2761"/>
        <v>0</v>
      </c>
      <c r="AM990" s="12">
        <f t="shared" si="2761"/>
        <v>0</v>
      </c>
      <c r="AN990" s="12">
        <f t="shared" si="2761"/>
        <v>0</v>
      </c>
      <c r="AO990" s="12">
        <f t="shared" si="2761"/>
        <v>0</v>
      </c>
      <c r="AP990" s="12">
        <f t="shared" si="2761"/>
        <v>0</v>
      </c>
      <c r="AQ990" s="12">
        <f t="shared" si="2761"/>
        <v>0</v>
      </c>
      <c r="AR990" s="12">
        <f t="shared" si="2761"/>
        <v>0</v>
      </c>
      <c r="AS990" s="12">
        <f t="shared" si="2761"/>
        <v>0</v>
      </c>
      <c r="AT990" s="12">
        <f t="shared" si="2761"/>
        <v>0</v>
      </c>
      <c r="AU990" s="12">
        <f t="shared" si="2761"/>
        <v>0</v>
      </c>
      <c r="AV990" s="12">
        <f t="shared" si="2761"/>
        <v>0</v>
      </c>
      <c r="AW990" s="12">
        <f t="shared" si="2761"/>
        <v>0</v>
      </c>
      <c r="AX990" s="12">
        <f t="shared" si="2761"/>
        <v>0</v>
      </c>
      <c r="AY990" s="12">
        <f t="shared" si="2761"/>
        <v>0</v>
      </c>
      <c r="AZ990" s="12">
        <v>0</v>
      </c>
      <c r="BA990" s="12">
        <v>0</v>
      </c>
      <c r="BB990" s="12">
        <f t="shared" ref="BB990:BQ990" si="2762">SUM(BB991)</f>
        <v>0</v>
      </c>
      <c r="BC990" s="12">
        <f t="shared" si="2762"/>
        <v>0</v>
      </c>
      <c r="BD990" s="12">
        <f t="shared" si="2762"/>
        <v>0</v>
      </c>
      <c r="BE990" s="12">
        <f t="shared" si="2762"/>
        <v>0</v>
      </c>
      <c r="BF990" s="12">
        <f t="shared" si="2762"/>
        <v>0</v>
      </c>
      <c r="BG990" s="12">
        <f t="shared" si="2762"/>
        <v>0</v>
      </c>
      <c r="BH990" s="12">
        <f t="shared" si="2762"/>
        <v>0</v>
      </c>
      <c r="BI990" s="12">
        <f t="shared" si="2762"/>
        <v>0</v>
      </c>
      <c r="BJ990" s="12">
        <f t="shared" si="2762"/>
        <v>0</v>
      </c>
      <c r="BK990" s="12">
        <f t="shared" si="2762"/>
        <v>0</v>
      </c>
      <c r="BL990" s="12">
        <f t="shared" si="2762"/>
        <v>0</v>
      </c>
      <c r="BM990" s="12">
        <f t="shared" si="2762"/>
        <v>0</v>
      </c>
      <c r="BN990" s="12">
        <f t="shared" si="2762"/>
        <v>0</v>
      </c>
      <c r="BO990" s="12">
        <f t="shared" si="2762"/>
        <v>0</v>
      </c>
      <c r="BP990" s="12">
        <f t="shared" si="2762"/>
        <v>0</v>
      </c>
      <c r="BQ990" s="12">
        <f t="shared" si="2762"/>
        <v>0</v>
      </c>
      <c r="BR990" s="12">
        <v>0</v>
      </c>
      <c r="BS990" s="12">
        <v>0</v>
      </c>
      <c r="BT990" s="12">
        <f t="shared" ref="BT990:BZ990" si="2763">SUM(BT991)</f>
        <v>79774</v>
      </c>
      <c r="BU990" s="12">
        <f t="shared" si="2763"/>
        <v>0</v>
      </c>
      <c r="BV990" s="12">
        <f t="shared" si="2763"/>
        <v>0</v>
      </c>
      <c r="BW990" s="12">
        <f t="shared" si="2763"/>
        <v>0</v>
      </c>
      <c r="BX990" s="12">
        <f t="shared" si="2763"/>
        <v>0</v>
      </c>
      <c r="BY990" s="12">
        <f t="shared" si="2763"/>
        <v>0</v>
      </c>
      <c r="BZ990" s="12">
        <f t="shared" si="2763"/>
        <v>0</v>
      </c>
      <c r="CA990" s="12">
        <f t="shared" si="2727"/>
        <v>0</v>
      </c>
      <c r="CB990" s="124" t="str">
        <f t="shared" si="2738"/>
        <v>-</v>
      </c>
    </row>
    <row r="991" spans="1:80" x14ac:dyDescent="0.25">
      <c r="A991" s="4" t="s">
        <v>466</v>
      </c>
      <c r="B991" s="4" t="s">
        <v>88</v>
      </c>
      <c r="C991" s="4" t="s">
        <v>28</v>
      </c>
      <c r="D991" s="79" t="s">
        <v>560</v>
      </c>
      <c r="E991" s="89">
        <v>6121</v>
      </c>
      <c r="F991" s="79"/>
      <c r="G991" s="74" t="s">
        <v>1895</v>
      </c>
      <c r="H991" s="13" t="s">
        <v>46</v>
      </c>
      <c r="I991" s="14">
        <v>51200</v>
      </c>
      <c r="J991" s="14">
        <f t="shared" si="2726"/>
        <v>75000</v>
      </c>
      <c r="K991" s="14">
        <v>0</v>
      </c>
      <c r="L991" s="14">
        <f t="shared" si="2729"/>
        <v>0</v>
      </c>
      <c r="M991" s="14">
        <v>0</v>
      </c>
      <c r="N991" s="14">
        <v>0</v>
      </c>
      <c r="O991" s="14">
        <v>0</v>
      </c>
      <c r="P991" s="14">
        <v>75000</v>
      </c>
      <c r="Q991" s="14">
        <v>0</v>
      </c>
      <c r="R991" s="14">
        <v>0</v>
      </c>
      <c r="S991" s="14"/>
      <c r="T991" s="14"/>
      <c r="U991" s="14"/>
      <c r="V991" s="14"/>
      <c r="W991" s="14"/>
      <c r="X991" s="14">
        <f t="shared" si="2750"/>
        <v>0</v>
      </c>
      <c r="Y991" s="14"/>
      <c r="Z991" s="14"/>
      <c r="AA991" s="14"/>
      <c r="AB991" s="14"/>
      <c r="AC991" s="14"/>
      <c r="AD991" s="14"/>
      <c r="AE991" s="14"/>
      <c r="AF991" s="14"/>
      <c r="AG991" s="14"/>
      <c r="AH991" s="14">
        <v>0</v>
      </c>
      <c r="AI991" s="14">
        <v>0</v>
      </c>
      <c r="AJ991" s="14">
        <v>0</v>
      </c>
      <c r="AK991" s="14"/>
      <c r="AL991" s="14"/>
      <c r="AM991" s="14"/>
      <c r="AN991" s="14"/>
      <c r="AO991" s="14"/>
      <c r="AP991" s="14">
        <f t="shared" si="2751"/>
        <v>0</v>
      </c>
      <c r="AQ991" s="14"/>
      <c r="AR991" s="14"/>
      <c r="AS991" s="14"/>
      <c r="AT991" s="14"/>
      <c r="AU991" s="14"/>
      <c r="AV991" s="14"/>
      <c r="AW991" s="14"/>
      <c r="AX991" s="14"/>
      <c r="AY991" s="14"/>
      <c r="AZ991" s="14">
        <v>0</v>
      </c>
      <c r="BA991" s="14">
        <v>0</v>
      </c>
      <c r="BB991" s="14">
        <v>0</v>
      </c>
      <c r="BC991" s="14"/>
      <c r="BD991" s="14"/>
      <c r="BE991" s="14"/>
      <c r="BF991" s="14"/>
      <c r="BG991" s="14"/>
      <c r="BH991" s="14">
        <f t="shared" si="2752"/>
        <v>0</v>
      </c>
      <c r="BI991" s="14"/>
      <c r="BJ991" s="14"/>
      <c r="BK991" s="14"/>
      <c r="BL991" s="14"/>
      <c r="BM991" s="14"/>
      <c r="BN991" s="14"/>
      <c r="BO991" s="14"/>
      <c r="BP991" s="14"/>
      <c r="BQ991" s="14"/>
      <c r="BR991" s="14">
        <v>0</v>
      </c>
      <c r="BS991" s="14">
        <v>0</v>
      </c>
      <c r="BT991" s="14">
        <v>79774</v>
      </c>
      <c r="BU991" s="14">
        <v>0</v>
      </c>
      <c r="BV991" s="14">
        <v>0</v>
      </c>
      <c r="BW991" s="14">
        <f t="shared" si="2712"/>
        <v>0</v>
      </c>
      <c r="BX991" s="14"/>
      <c r="BY991" s="14"/>
      <c r="BZ991" s="14"/>
      <c r="CA991" s="14">
        <f t="shared" si="2727"/>
        <v>0</v>
      </c>
      <c r="CB991" s="122" t="str">
        <f t="shared" si="2738"/>
        <v>-</v>
      </c>
    </row>
    <row r="992" spans="1:80" x14ac:dyDescent="0.25">
      <c r="A992" s="4" t="s">
        <v>466</v>
      </c>
      <c r="B992" s="4" t="s">
        <v>88</v>
      </c>
      <c r="C992" s="4" t="s">
        <v>28</v>
      </c>
      <c r="D992" s="79" t="s">
        <v>560</v>
      </c>
      <c r="E992" s="78" t="s">
        <v>47</v>
      </c>
      <c r="F992" s="78" t="s">
        <v>1</v>
      </c>
      <c r="G992" s="2" t="s">
        <v>1</v>
      </c>
      <c r="H992" s="2" t="s">
        <v>48</v>
      </c>
      <c r="I992" s="12">
        <f>SUM(I993:I998,I1006,I1007)</f>
        <v>5952600</v>
      </c>
      <c r="J992" s="12">
        <f t="shared" si="2726"/>
        <v>5955100</v>
      </c>
      <c r="K992" s="12">
        <f t="shared" ref="K992" si="2764">SUM(K993:K998,K1006,K1007)</f>
        <v>0</v>
      </c>
      <c r="L992" s="12">
        <f t="shared" si="2729"/>
        <v>10000</v>
      </c>
      <c r="M992" s="12">
        <f t="shared" ref="M992:Q992" si="2765">SUM(M993:M998,M1006,M1007)</f>
        <v>10000</v>
      </c>
      <c r="N992" s="12">
        <f t="shared" si="2765"/>
        <v>0</v>
      </c>
      <c r="O992" s="12">
        <f t="shared" si="2765"/>
        <v>0</v>
      </c>
      <c r="P992" s="12">
        <f t="shared" si="2765"/>
        <v>5945100</v>
      </c>
      <c r="Q992" s="12">
        <f t="shared" si="2765"/>
        <v>0</v>
      </c>
      <c r="R992" s="12">
        <f t="shared" ref="R992:AG992" si="2766">SUM(R993:R998,R1006,R1007)</f>
        <v>10000</v>
      </c>
      <c r="S992" s="12">
        <f t="shared" si="2766"/>
        <v>0</v>
      </c>
      <c r="T992" s="12">
        <f t="shared" si="2766"/>
        <v>0</v>
      </c>
      <c r="U992" s="12">
        <f t="shared" si="2766"/>
        <v>0</v>
      </c>
      <c r="V992" s="12">
        <f t="shared" si="2766"/>
        <v>0</v>
      </c>
      <c r="W992" s="12">
        <f t="shared" si="2766"/>
        <v>0</v>
      </c>
      <c r="X992" s="12">
        <f t="shared" si="2766"/>
        <v>10000</v>
      </c>
      <c r="Y992" s="12">
        <f t="shared" si="2766"/>
        <v>0</v>
      </c>
      <c r="Z992" s="12">
        <f t="shared" si="2766"/>
        <v>0</v>
      </c>
      <c r="AA992" s="12">
        <f t="shared" si="2766"/>
        <v>0</v>
      </c>
      <c r="AB992" s="12">
        <f t="shared" si="2766"/>
        <v>0</v>
      </c>
      <c r="AC992" s="12">
        <f t="shared" si="2766"/>
        <v>0</v>
      </c>
      <c r="AD992" s="12">
        <f t="shared" si="2766"/>
        <v>0</v>
      </c>
      <c r="AE992" s="12">
        <f t="shared" si="2766"/>
        <v>0</v>
      </c>
      <c r="AF992" s="12">
        <f t="shared" si="2766"/>
        <v>0</v>
      </c>
      <c r="AG992" s="12">
        <f t="shared" si="2766"/>
        <v>0</v>
      </c>
      <c r="AH992" s="12">
        <v>0</v>
      </c>
      <c r="AI992" s="12">
        <v>10000</v>
      </c>
      <c r="AJ992" s="12">
        <f t="shared" ref="AJ992:AY992" si="2767">SUM(AJ993:AJ998,AJ1006,AJ1007)</f>
        <v>0</v>
      </c>
      <c r="AK992" s="12">
        <f t="shared" si="2767"/>
        <v>0</v>
      </c>
      <c r="AL992" s="12">
        <f t="shared" si="2767"/>
        <v>0</v>
      </c>
      <c r="AM992" s="12">
        <f t="shared" si="2767"/>
        <v>0</v>
      </c>
      <c r="AN992" s="12">
        <f t="shared" si="2767"/>
        <v>0</v>
      </c>
      <c r="AO992" s="12">
        <f t="shared" si="2767"/>
        <v>0</v>
      </c>
      <c r="AP992" s="12">
        <f t="shared" si="2767"/>
        <v>0</v>
      </c>
      <c r="AQ992" s="12">
        <f t="shared" si="2767"/>
        <v>0</v>
      </c>
      <c r="AR992" s="12">
        <f t="shared" si="2767"/>
        <v>0</v>
      </c>
      <c r="AS992" s="12">
        <f t="shared" si="2767"/>
        <v>0</v>
      </c>
      <c r="AT992" s="12">
        <f t="shared" si="2767"/>
        <v>0</v>
      </c>
      <c r="AU992" s="12">
        <f t="shared" si="2767"/>
        <v>0</v>
      </c>
      <c r="AV992" s="12">
        <f t="shared" si="2767"/>
        <v>0</v>
      </c>
      <c r="AW992" s="12">
        <f t="shared" si="2767"/>
        <v>0</v>
      </c>
      <c r="AX992" s="12">
        <f t="shared" si="2767"/>
        <v>0</v>
      </c>
      <c r="AY992" s="12">
        <f t="shared" si="2767"/>
        <v>0</v>
      </c>
      <c r="AZ992" s="12">
        <v>0</v>
      </c>
      <c r="BA992" s="12">
        <v>0</v>
      </c>
      <c r="BB992" s="12">
        <f t="shared" ref="BB992:BQ992" si="2768">SUM(BB993:BB998,BB1006,BB1007)</f>
        <v>0</v>
      </c>
      <c r="BC992" s="12">
        <f t="shared" si="2768"/>
        <v>0</v>
      </c>
      <c r="BD992" s="12">
        <f t="shared" si="2768"/>
        <v>0</v>
      </c>
      <c r="BE992" s="12">
        <f t="shared" si="2768"/>
        <v>0</v>
      </c>
      <c r="BF992" s="12">
        <f t="shared" si="2768"/>
        <v>0</v>
      </c>
      <c r="BG992" s="12">
        <f t="shared" si="2768"/>
        <v>0</v>
      </c>
      <c r="BH992" s="12">
        <f t="shared" si="2768"/>
        <v>0</v>
      </c>
      <c r="BI992" s="12">
        <f t="shared" si="2768"/>
        <v>0</v>
      </c>
      <c r="BJ992" s="12">
        <f t="shared" si="2768"/>
        <v>0</v>
      </c>
      <c r="BK992" s="12">
        <f t="shared" si="2768"/>
        <v>0</v>
      </c>
      <c r="BL992" s="12">
        <f t="shared" si="2768"/>
        <v>0</v>
      </c>
      <c r="BM992" s="12">
        <f t="shared" si="2768"/>
        <v>0</v>
      </c>
      <c r="BN992" s="12">
        <f t="shared" si="2768"/>
        <v>0</v>
      </c>
      <c r="BO992" s="12">
        <f t="shared" si="2768"/>
        <v>0</v>
      </c>
      <c r="BP992" s="12">
        <f t="shared" si="2768"/>
        <v>0</v>
      </c>
      <c r="BQ992" s="12">
        <f t="shared" si="2768"/>
        <v>0</v>
      </c>
      <c r="BR992" s="12">
        <v>0</v>
      </c>
      <c r="BS992" s="12">
        <v>0</v>
      </c>
      <c r="BT992" s="12">
        <f t="shared" ref="BT992:BZ992" si="2769">SUM(BT993:BT998,BT1006,BT1007)</f>
        <v>5955245</v>
      </c>
      <c r="BU992" s="12">
        <f t="shared" si="2769"/>
        <v>0</v>
      </c>
      <c r="BV992" s="12">
        <f t="shared" si="2769"/>
        <v>0</v>
      </c>
      <c r="BW992" s="12">
        <f t="shared" si="2769"/>
        <v>0</v>
      </c>
      <c r="BX992" s="12">
        <f t="shared" si="2769"/>
        <v>0</v>
      </c>
      <c r="BY992" s="12">
        <f t="shared" si="2769"/>
        <v>0</v>
      </c>
      <c r="BZ992" s="12">
        <f t="shared" si="2769"/>
        <v>0</v>
      </c>
      <c r="CA992" s="12">
        <f t="shared" si="2727"/>
        <v>0</v>
      </c>
      <c r="CB992" s="124" t="str">
        <f t="shared" si="2738"/>
        <v>-</v>
      </c>
    </row>
    <row r="993" spans="1:80" x14ac:dyDescent="0.25">
      <c r="A993" s="4" t="s">
        <v>466</v>
      </c>
      <c r="B993" s="4" t="s">
        <v>88</v>
      </c>
      <c r="C993" s="4" t="s">
        <v>28</v>
      </c>
      <c r="D993" s="79" t="s">
        <v>560</v>
      </c>
      <c r="E993" s="89">
        <v>6131</v>
      </c>
      <c r="F993" s="79"/>
      <c r="G993" s="74" t="s">
        <v>1895</v>
      </c>
      <c r="H993" s="13" t="s">
        <v>49</v>
      </c>
      <c r="I993" s="14">
        <v>20000</v>
      </c>
      <c r="J993" s="14">
        <f t="shared" si="2726"/>
        <v>20000</v>
      </c>
      <c r="K993" s="14">
        <v>0</v>
      </c>
      <c r="L993" s="14">
        <f t="shared" si="2729"/>
        <v>10000</v>
      </c>
      <c r="M993" s="14">
        <v>10000</v>
      </c>
      <c r="N993" s="14">
        <v>0</v>
      </c>
      <c r="O993" s="14">
        <v>0</v>
      </c>
      <c r="P993" s="14">
        <v>10000</v>
      </c>
      <c r="Q993" s="14">
        <v>0</v>
      </c>
      <c r="R993" s="14">
        <v>10000</v>
      </c>
      <c r="S993" s="14"/>
      <c r="T993" s="14"/>
      <c r="U993" s="14"/>
      <c r="V993" s="14"/>
      <c r="W993" s="14"/>
      <c r="X993" s="14">
        <f t="shared" si="2750"/>
        <v>10000</v>
      </c>
      <c r="Y993" s="14"/>
      <c r="Z993" s="14"/>
      <c r="AA993" s="14"/>
      <c r="AB993" s="14"/>
      <c r="AC993" s="14"/>
      <c r="AD993" s="14"/>
      <c r="AE993" s="14"/>
      <c r="AF993" s="14"/>
      <c r="AG993" s="14"/>
      <c r="AH993" s="14">
        <v>0</v>
      </c>
      <c r="AI993" s="14">
        <v>10000</v>
      </c>
      <c r="AJ993" s="14">
        <v>0</v>
      </c>
      <c r="AK993" s="14"/>
      <c r="AL993" s="14"/>
      <c r="AM993" s="14"/>
      <c r="AN993" s="14"/>
      <c r="AO993" s="14"/>
      <c r="AP993" s="14">
        <f t="shared" si="2751"/>
        <v>0</v>
      </c>
      <c r="AQ993" s="14"/>
      <c r="AR993" s="14"/>
      <c r="AS993" s="14"/>
      <c r="AT993" s="14"/>
      <c r="AU993" s="14"/>
      <c r="AV993" s="14"/>
      <c r="AW993" s="14"/>
      <c r="AX993" s="14"/>
      <c r="AY993" s="14"/>
      <c r="AZ993" s="14">
        <v>0</v>
      </c>
      <c r="BA993" s="14">
        <v>0</v>
      </c>
      <c r="BB993" s="14">
        <v>0</v>
      </c>
      <c r="BC993" s="14"/>
      <c r="BD993" s="14"/>
      <c r="BE993" s="14"/>
      <c r="BF993" s="14"/>
      <c r="BG993" s="14"/>
      <c r="BH993" s="14">
        <f t="shared" si="2752"/>
        <v>0</v>
      </c>
      <c r="BI993" s="14"/>
      <c r="BJ993" s="14"/>
      <c r="BK993" s="14"/>
      <c r="BL993" s="14"/>
      <c r="BM993" s="14"/>
      <c r="BN993" s="14"/>
      <c r="BO993" s="14"/>
      <c r="BP993" s="14"/>
      <c r="BQ993" s="14"/>
      <c r="BR993" s="14">
        <v>0</v>
      </c>
      <c r="BS993" s="14">
        <v>0</v>
      </c>
      <c r="BT993" s="14">
        <v>20000</v>
      </c>
      <c r="BU993" s="14">
        <v>0</v>
      </c>
      <c r="BV993" s="14">
        <v>0</v>
      </c>
      <c r="BW993" s="14">
        <f t="shared" si="2712"/>
        <v>0</v>
      </c>
      <c r="BX993" s="14"/>
      <c r="BY993" s="14"/>
      <c r="BZ993" s="14"/>
      <c r="CA993" s="14">
        <f t="shared" si="2727"/>
        <v>0</v>
      </c>
      <c r="CB993" s="122" t="str">
        <f t="shared" si="2738"/>
        <v>-</v>
      </c>
    </row>
    <row r="994" spans="1:80" x14ac:dyDescent="0.25">
      <c r="A994" s="4" t="s">
        <v>466</v>
      </c>
      <c r="B994" s="4" t="s">
        <v>88</v>
      </c>
      <c r="C994" s="4" t="s">
        <v>28</v>
      </c>
      <c r="D994" s="79" t="s">
        <v>560</v>
      </c>
      <c r="E994" s="89">
        <v>6132</v>
      </c>
      <c r="F994" s="79"/>
      <c r="G994" s="74" t="s">
        <v>1895</v>
      </c>
      <c r="H994" s="13" t="s">
        <v>196</v>
      </c>
      <c r="I994" s="14">
        <v>17000</v>
      </c>
      <c r="J994" s="14">
        <f t="shared" si="2726"/>
        <v>17000</v>
      </c>
      <c r="K994" s="14">
        <v>0</v>
      </c>
      <c r="L994" s="14">
        <f t="shared" si="2729"/>
        <v>0</v>
      </c>
      <c r="M994" s="14">
        <v>0</v>
      </c>
      <c r="N994" s="14">
        <v>0</v>
      </c>
      <c r="O994" s="14">
        <v>0</v>
      </c>
      <c r="P994" s="14">
        <v>17000</v>
      </c>
      <c r="Q994" s="14">
        <v>0</v>
      </c>
      <c r="R994" s="14">
        <v>0</v>
      </c>
      <c r="S994" s="14"/>
      <c r="T994" s="14"/>
      <c r="U994" s="14"/>
      <c r="V994" s="14"/>
      <c r="W994" s="14"/>
      <c r="X994" s="14">
        <f t="shared" si="2750"/>
        <v>0</v>
      </c>
      <c r="Y994" s="14"/>
      <c r="Z994" s="14"/>
      <c r="AA994" s="14"/>
      <c r="AB994" s="14"/>
      <c r="AC994" s="14"/>
      <c r="AD994" s="14"/>
      <c r="AE994" s="14"/>
      <c r="AF994" s="14"/>
      <c r="AG994" s="14"/>
      <c r="AH994" s="14">
        <v>0</v>
      </c>
      <c r="AI994" s="14">
        <v>0</v>
      </c>
      <c r="AJ994" s="14">
        <v>0</v>
      </c>
      <c r="AK994" s="14"/>
      <c r="AL994" s="14"/>
      <c r="AM994" s="14"/>
      <c r="AN994" s="14"/>
      <c r="AO994" s="14"/>
      <c r="AP994" s="14">
        <f t="shared" si="2751"/>
        <v>0</v>
      </c>
      <c r="AQ994" s="14"/>
      <c r="AR994" s="14"/>
      <c r="AS994" s="14"/>
      <c r="AT994" s="14"/>
      <c r="AU994" s="14"/>
      <c r="AV994" s="14"/>
      <c r="AW994" s="14"/>
      <c r="AX994" s="14"/>
      <c r="AY994" s="14"/>
      <c r="AZ994" s="14">
        <v>0</v>
      </c>
      <c r="BA994" s="14">
        <v>0</v>
      </c>
      <c r="BB994" s="14">
        <v>0</v>
      </c>
      <c r="BC994" s="14"/>
      <c r="BD994" s="14"/>
      <c r="BE994" s="14"/>
      <c r="BF994" s="14"/>
      <c r="BG994" s="14"/>
      <c r="BH994" s="14">
        <f t="shared" si="2752"/>
        <v>0</v>
      </c>
      <c r="BI994" s="14"/>
      <c r="BJ994" s="14"/>
      <c r="BK994" s="14"/>
      <c r="BL994" s="14"/>
      <c r="BM994" s="14"/>
      <c r="BN994" s="14"/>
      <c r="BO994" s="14"/>
      <c r="BP994" s="14"/>
      <c r="BQ994" s="14"/>
      <c r="BR994" s="14">
        <v>0</v>
      </c>
      <c r="BS994" s="14">
        <v>0</v>
      </c>
      <c r="BT994" s="14">
        <v>17000</v>
      </c>
      <c r="BU994" s="14">
        <v>0</v>
      </c>
      <c r="BV994" s="14">
        <v>0</v>
      </c>
      <c r="BW994" s="14">
        <f t="shared" si="2712"/>
        <v>0</v>
      </c>
      <c r="BX994" s="14"/>
      <c r="BY994" s="14"/>
      <c r="BZ994" s="14"/>
      <c r="CA994" s="14">
        <f t="shared" si="2727"/>
        <v>0</v>
      </c>
      <c r="CB994" s="122" t="str">
        <f t="shared" si="2738"/>
        <v>-</v>
      </c>
    </row>
    <row r="995" spans="1:80" x14ac:dyDescent="0.25">
      <c r="A995" s="4" t="s">
        <v>466</v>
      </c>
      <c r="B995" s="4" t="s">
        <v>88</v>
      </c>
      <c r="C995" s="4" t="s">
        <v>28</v>
      </c>
      <c r="D995" s="79" t="s">
        <v>560</v>
      </c>
      <c r="E995" s="89">
        <v>6133</v>
      </c>
      <c r="F995" s="79"/>
      <c r="G995" s="74" t="s">
        <v>1895</v>
      </c>
      <c r="H995" s="13" t="s">
        <v>198</v>
      </c>
      <c r="I995" s="14">
        <v>18000</v>
      </c>
      <c r="J995" s="14">
        <f t="shared" si="2726"/>
        <v>18000</v>
      </c>
      <c r="K995" s="14">
        <v>0</v>
      </c>
      <c r="L995" s="14">
        <f t="shared" si="2729"/>
        <v>0</v>
      </c>
      <c r="M995" s="14">
        <v>0</v>
      </c>
      <c r="N995" s="14">
        <v>0</v>
      </c>
      <c r="O995" s="14">
        <v>0</v>
      </c>
      <c r="P995" s="14">
        <v>18000</v>
      </c>
      <c r="Q995" s="14">
        <v>0</v>
      </c>
      <c r="R995" s="14">
        <v>0</v>
      </c>
      <c r="S995" s="14"/>
      <c r="T995" s="14"/>
      <c r="U995" s="14"/>
      <c r="V995" s="14"/>
      <c r="W995" s="14"/>
      <c r="X995" s="14">
        <f t="shared" si="2750"/>
        <v>0</v>
      </c>
      <c r="Y995" s="14"/>
      <c r="Z995" s="14"/>
      <c r="AA995" s="14"/>
      <c r="AB995" s="14"/>
      <c r="AC995" s="14"/>
      <c r="AD995" s="14"/>
      <c r="AE995" s="14"/>
      <c r="AF995" s="14"/>
      <c r="AG995" s="14"/>
      <c r="AH995" s="14">
        <v>0</v>
      </c>
      <c r="AI995" s="14">
        <v>0</v>
      </c>
      <c r="AJ995" s="14">
        <v>0</v>
      </c>
      <c r="AK995" s="14"/>
      <c r="AL995" s="14"/>
      <c r="AM995" s="14"/>
      <c r="AN995" s="14"/>
      <c r="AO995" s="14"/>
      <c r="AP995" s="14">
        <f t="shared" si="2751"/>
        <v>0</v>
      </c>
      <c r="AQ995" s="14"/>
      <c r="AR995" s="14"/>
      <c r="AS995" s="14"/>
      <c r="AT995" s="14"/>
      <c r="AU995" s="14"/>
      <c r="AV995" s="14"/>
      <c r="AW995" s="14"/>
      <c r="AX995" s="14"/>
      <c r="AY995" s="14"/>
      <c r="AZ995" s="14">
        <v>0</v>
      </c>
      <c r="BA995" s="14">
        <v>0</v>
      </c>
      <c r="BB995" s="14">
        <v>0</v>
      </c>
      <c r="BC995" s="14"/>
      <c r="BD995" s="14"/>
      <c r="BE995" s="14"/>
      <c r="BF995" s="14"/>
      <c r="BG995" s="14"/>
      <c r="BH995" s="14">
        <f t="shared" si="2752"/>
        <v>0</v>
      </c>
      <c r="BI995" s="14"/>
      <c r="BJ995" s="14"/>
      <c r="BK995" s="14"/>
      <c r="BL995" s="14"/>
      <c r="BM995" s="14"/>
      <c r="BN995" s="14"/>
      <c r="BO995" s="14"/>
      <c r="BP995" s="14"/>
      <c r="BQ995" s="14"/>
      <c r="BR995" s="14">
        <v>0</v>
      </c>
      <c r="BS995" s="14">
        <v>0</v>
      </c>
      <c r="BT995" s="14">
        <v>18000</v>
      </c>
      <c r="BU995" s="14">
        <v>0</v>
      </c>
      <c r="BV995" s="14">
        <v>0</v>
      </c>
      <c r="BW995" s="14">
        <f t="shared" si="2712"/>
        <v>0</v>
      </c>
      <c r="BX995" s="14"/>
      <c r="BY995" s="14"/>
      <c r="BZ995" s="14"/>
      <c r="CA995" s="14">
        <f t="shared" si="2727"/>
        <v>0</v>
      </c>
      <c r="CB995" s="122" t="str">
        <f t="shared" si="2738"/>
        <v>-</v>
      </c>
    </row>
    <row r="996" spans="1:80" x14ac:dyDescent="0.25">
      <c r="A996" s="4" t="s">
        <v>466</v>
      </c>
      <c r="B996" s="4" t="s">
        <v>88</v>
      </c>
      <c r="C996" s="4" t="s">
        <v>28</v>
      </c>
      <c r="D996" s="79" t="s">
        <v>560</v>
      </c>
      <c r="E996" s="89">
        <v>6134</v>
      </c>
      <c r="F996" s="79"/>
      <c r="G996" s="74" t="s">
        <v>1895</v>
      </c>
      <c r="H996" s="13" t="s">
        <v>200</v>
      </c>
      <c r="I996" s="14">
        <v>15000</v>
      </c>
      <c r="J996" s="14">
        <f t="shared" si="2726"/>
        <v>15000</v>
      </c>
      <c r="K996" s="14">
        <v>0</v>
      </c>
      <c r="L996" s="14">
        <f t="shared" si="2729"/>
        <v>0</v>
      </c>
      <c r="M996" s="14">
        <v>0</v>
      </c>
      <c r="N996" s="14">
        <v>0</v>
      </c>
      <c r="O996" s="14">
        <v>0</v>
      </c>
      <c r="P996" s="14">
        <v>15000</v>
      </c>
      <c r="Q996" s="14">
        <v>0</v>
      </c>
      <c r="R996" s="14">
        <v>0</v>
      </c>
      <c r="S996" s="14"/>
      <c r="T996" s="14"/>
      <c r="U996" s="14"/>
      <c r="V996" s="14"/>
      <c r="W996" s="14"/>
      <c r="X996" s="14">
        <f t="shared" si="2750"/>
        <v>0</v>
      </c>
      <c r="Y996" s="14"/>
      <c r="Z996" s="14"/>
      <c r="AA996" s="14"/>
      <c r="AB996" s="14"/>
      <c r="AC996" s="14"/>
      <c r="AD996" s="14"/>
      <c r="AE996" s="14"/>
      <c r="AF996" s="14"/>
      <c r="AG996" s="14"/>
      <c r="AH996" s="14">
        <v>0</v>
      </c>
      <c r="AI996" s="14">
        <v>0</v>
      </c>
      <c r="AJ996" s="14">
        <v>0</v>
      </c>
      <c r="AK996" s="14"/>
      <c r="AL996" s="14"/>
      <c r="AM996" s="14"/>
      <c r="AN996" s="14"/>
      <c r="AO996" s="14"/>
      <c r="AP996" s="14">
        <f t="shared" si="2751"/>
        <v>0</v>
      </c>
      <c r="AQ996" s="14"/>
      <c r="AR996" s="14"/>
      <c r="AS996" s="14"/>
      <c r="AT996" s="14"/>
      <c r="AU996" s="14"/>
      <c r="AV996" s="14"/>
      <c r="AW996" s="14"/>
      <c r="AX996" s="14"/>
      <c r="AY996" s="14"/>
      <c r="AZ996" s="14">
        <v>0</v>
      </c>
      <c r="BA996" s="14">
        <v>0</v>
      </c>
      <c r="BB996" s="14">
        <v>0</v>
      </c>
      <c r="BC996" s="14"/>
      <c r="BD996" s="14"/>
      <c r="BE996" s="14"/>
      <c r="BF996" s="14"/>
      <c r="BG996" s="14"/>
      <c r="BH996" s="14">
        <f t="shared" si="2752"/>
        <v>0</v>
      </c>
      <c r="BI996" s="14"/>
      <c r="BJ996" s="14"/>
      <c r="BK996" s="14"/>
      <c r="BL996" s="14"/>
      <c r="BM996" s="14"/>
      <c r="BN996" s="14"/>
      <c r="BO996" s="14"/>
      <c r="BP996" s="14"/>
      <c r="BQ996" s="14"/>
      <c r="BR996" s="14">
        <v>0</v>
      </c>
      <c r="BS996" s="14">
        <v>0</v>
      </c>
      <c r="BT996" s="14">
        <v>15000</v>
      </c>
      <c r="BU996" s="14">
        <v>0</v>
      </c>
      <c r="BV996" s="14">
        <v>0</v>
      </c>
      <c r="BW996" s="14">
        <f t="shared" si="2712"/>
        <v>0</v>
      </c>
      <c r="BX996" s="14"/>
      <c r="BY996" s="14"/>
      <c r="BZ996" s="14"/>
      <c r="CA996" s="14">
        <f t="shared" si="2727"/>
        <v>0</v>
      </c>
      <c r="CB996" s="122" t="str">
        <f t="shared" si="2738"/>
        <v>-</v>
      </c>
    </row>
    <row r="997" spans="1:80" x14ac:dyDescent="0.25">
      <c r="A997" s="4" t="s">
        <v>466</v>
      </c>
      <c r="B997" s="4" t="s">
        <v>88</v>
      </c>
      <c r="C997" s="4" t="s">
        <v>28</v>
      </c>
      <c r="D997" s="79" t="s">
        <v>560</v>
      </c>
      <c r="E997" s="89">
        <v>6135</v>
      </c>
      <c r="F997" s="79"/>
      <c r="G997" s="74" t="s">
        <v>1895</v>
      </c>
      <c r="H997" s="13" t="s">
        <v>201</v>
      </c>
      <c r="I997" s="14">
        <v>3000</v>
      </c>
      <c r="J997" s="14">
        <f t="shared" si="2726"/>
        <v>3000</v>
      </c>
      <c r="K997" s="14">
        <v>0</v>
      </c>
      <c r="L997" s="14">
        <f t="shared" si="2729"/>
        <v>0</v>
      </c>
      <c r="M997" s="14">
        <v>0</v>
      </c>
      <c r="N997" s="14">
        <v>0</v>
      </c>
      <c r="O997" s="14">
        <v>0</v>
      </c>
      <c r="P997" s="14">
        <v>3000</v>
      </c>
      <c r="Q997" s="14">
        <v>0</v>
      </c>
      <c r="R997" s="14">
        <v>0</v>
      </c>
      <c r="S997" s="14"/>
      <c r="T997" s="14"/>
      <c r="U997" s="14"/>
      <c r="V997" s="14"/>
      <c r="W997" s="14"/>
      <c r="X997" s="14">
        <f t="shared" si="2750"/>
        <v>0</v>
      </c>
      <c r="Y997" s="14"/>
      <c r="Z997" s="14"/>
      <c r="AA997" s="14"/>
      <c r="AB997" s="14"/>
      <c r="AC997" s="14"/>
      <c r="AD997" s="14"/>
      <c r="AE997" s="14"/>
      <c r="AF997" s="14"/>
      <c r="AG997" s="14"/>
      <c r="AH997" s="14">
        <v>0</v>
      </c>
      <c r="AI997" s="14">
        <v>0</v>
      </c>
      <c r="AJ997" s="14">
        <v>0</v>
      </c>
      <c r="AK997" s="14"/>
      <c r="AL997" s="14"/>
      <c r="AM997" s="14"/>
      <c r="AN997" s="14"/>
      <c r="AO997" s="14"/>
      <c r="AP997" s="14">
        <f t="shared" si="2751"/>
        <v>0</v>
      </c>
      <c r="AQ997" s="14"/>
      <c r="AR997" s="14"/>
      <c r="AS997" s="14"/>
      <c r="AT997" s="14"/>
      <c r="AU997" s="14"/>
      <c r="AV997" s="14"/>
      <c r="AW997" s="14"/>
      <c r="AX997" s="14"/>
      <c r="AY997" s="14"/>
      <c r="AZ997" s="14">
        <v>0</v>
      </c>
      <c r="BA997" s="14">
        <v>0</v>
      </c>
      <c r="BB997" s="14">
        <v>0</v>
      </c>
      <c r="BC997" s="14"/>
      <c r="BD997" s="14"/>
      <c r="BE997" s="14"/>
      <c r="BF997" s="14"/>
      <c r="BG997" s="14"/>
      <c r="BH997" s="14">
        <f t="shared" si="2752"/>
        <v>0</v>
      </c>
      <c r="BI997" s="14"/>
      <c r="BJ997" s="14"/>
      <c r="BK997" s="14"/>
      <c r="BL997" s="14"/>
      <c r="BM997" s="14"/>
      <c r="BN997" s="14"/>
      <c r="BO997" s="14"/>
      <c r="BP997" s="14"/>
      <c r="BQ997" s="14"/>
      <c r="BR997" s="14">
        <v>0</v>
      </c>
      <c r="BS997" s="14">
        <v>0</v>
      </c>
      <c r="BT997" s="14">
        <v>3000</v>
      </c>
      <c r="BU997" s="14">
        <v>0</v>
      </c>
      <c r="BV997" s="14">
        <v>0</v>
      </c>
      <c r="BW997" s="14">
        <f t="shared" si="2712"/>
        <v>0</v>
      </c>
      <c r="BX997" s="14"/>
      <c r="BY997" s="14"/>
      <c r="BZ997" s="14"/>
      <c r="CA997" s="14">
        <f t="shared" si="2727"/>
        <v>0</v>
      </c>
      <c r="CB997" s="122" t="str">
        <f t="shared" si="2738"/>
        <v>-</v>
      </c>
    </row>
    <row r="998" spans="1:80" x14ac:dyDescent="0.25">
      <c r="A998" s="1" t="s">
        <v>466</v>
      </c>
      <c r="B998" s="1" t="s">
        <v>88</v>
      </c>
      <c r="C998" s="1" t="s">
        <v>28</v>
      </c>
      <c r="D998" s="82" t="s">
        <v>560</v>
      </c>
      <c r="E998" s="82" t="s">
        <v>203</v>
      </c>
      <c r="F998" s="79" t="s">
        <v>1</v>
      </c>
      <c r="G998" s="13" t="s">
        <v>1</v>
      </c>
      <c r="H998" s="2" t="s">
        <v>204</v>
      </c>
      <c r="I998" s="12">
        <f>SUM(I999:I1005)</f>
        <v>5337000</v>
      </c>
      <c r="J998" s="12">
        <f t="shared" si="2726"/>
        <v>5337000</v>
      </c>
      <c r="K998" s="12">
        <f t="shared" ref="K998" si="2770">SUM(K999:K1005)</f>
        <v>0</v>
      </c>
      <c r="L998" s="12">
        <f t="shared" si="2729"/>
        <v>0</v>
      </c>
      <c r="M998" s="12">
        <f t="shared" ref="M998:Q998" si="2771">SUM(M999:M1005)</f>
        <v>0</v>
      </c>
      <c r="N998" s="12">
        <f t="shared" si="2771"/>
        <v>0</v>
      </c>
      <c r="O998" s="12">
        <f t="shared" si="2771"/>
        <v>0</v>
      </c>
      <c r="P998" s="12">
        <f t="shared" si="2771"/>
        <v>5337000</v>
      </c>
      <c r="Q998" s="12">
        <f t="shared" si="2771"/>
        <v>0</v>
      </c>
      <c r="R998" s="12">
        <f t="shared" ref="R998:AG998" si="2772">SUM(R999:R1005)</f>
        <v>0</v>
      </c>
      <c r="S998" s="12">
        <f t="shared" si="2772"/>
        <v>0</v>
      </c>
      <c r="T998" s="12">
        <f t="shared" si="2772"/>
        <v>0</v>
      </c>
      <c r="U998" s="12">
        <f t="shared" si="2772"/>
        <v>0</v>
      </c>
      <c r="V998" s="12">
        <f t="shared" si="2772"/>
        <v>0</v>
      </c>
      <c r="W998" s="12">
        <f t="shared" si="2772"/>
        <v>0</v>
      </c>
      <c r="X998" s="12">
        <f t="shared" si="2772"/>
        <v>0</v>
      </c>
      <c r="Y998" s="12">
        <f t="shared" si="2772"/>
        <v>0</v>
      </c>
      <c r="Z998" s="12">
        <f t="shared" si="2772"/>
        <v>0</v>
      </c>
      <c r="AA998" s="12">
        <f t="shared" si="2772"/>
        <v>0</v>
      </c>
      <c r="AB998" s="12">
        <f t="shared" si="2772"/>
        <v>0</v>
      </c>
      <c r="AC998" s="12">
        <f t="shared" si="2772"/>
        <v>0</v>
      </c>
      <c r="AD998" s="12">
        <f t="shared" si="2772"/>
        <v>0</v>
      </c>
      <c r="AE998" s="12">
        <f t="shared" si="2772"/>
        <v>0</v>
      </c>
      <c r="AF998" s="12">
        <f t="shared" si="2772"/>
        <v>0</v>
      </c>
      <c r="AG998" s="12">
        <f t="shared" si="2772"/>
        <v>0</v>
      </c>
      <c r="AH998" s="12">
        <v>0</v>
      </c>
      <c r="AI998" s="12">
        <v>0</v>
      </c>
      <c r="AJ998" s="12">
        <f t="shared" ref="AJ998:AY998" si="2773">SUM(AJ999:AJ1005)</f>
        <v>0</v>
      </c>
      <c r="AK998" s="12">
        <f t="shared" si="2773"/>
        <v>0</v>
      </c>
      <c r="AL998" s="12">
        <f t="shared" si="2773"/>
        <v>0</v>
      </c>
      <c r="AM998" s="12">
        <f t="shared" si="2773"/>
        <v>0</v>
      </c>
      <c r="AN998" s="12">
        <f t="shared" si="2773"/>
        <v>0</v>
      </c>
      <c r="AO998" s="12">
        <f t="shared" si="2773"/>
        <v>0</v>
      </c>
      <c r="AP998" s="12">
        <f t="shared" si="2773"/>
        <v>0</v>
      </c>
      <c r="AQ998" s="12">
        <f t="shared" si="2773"/>
        <v>0</v>
      </c>
      <c r="AR998" s="12">
        <f t="shared" si="2773"/>
        <v>0</v>
      </c>
      <c r="AS998" s="12">
        <f t="shared" si="2773"/>
        <v>0</v>
      </c>
      <c r="AT998" s="12">
        <f t="shared" si="2773"/>
        <v>0</v>
      </c>
      <c r="AU998" s="12">
        <f t="shared" si="2773"/>
        <v>0</v>
      </c>
      <c r="AV998" s="12">
        <f t="shared" si="2773"/>
        <v>0</v>
      </c>
      <c r="AW998" s="12">
        <f t="shared" si="2773"/>
        <v>0</v>
      </c>
      <c r="AX998" s="12">
        <f t="shared" si="2773"/>
        <v>0</v>
      </c>
      <c r="AY998" s="12">
        <f t="shared" si="2773"/>
        <v>0</v>
      </c>
      <c r="AZ998" s="12">
        <v>0</v>
      </c>
      <c r="BA998" s="12">
        <v>0</v>
      </c>
      <c r="BB998" s="12">
        <f t="shared" ref="BB998:BQ998" si="2774">SUM(BB999:BB1005)</f>
        <v>0</v>
      </c>
      <c r="BC998" s="12">
        <f t="shared" si="2774"/>
        <v>0</v>
      </c>
      <c r="BD998" s="12">
        <f t="shared" si="2774"/>
        <v>0</v>
      </c>
      <c r="BE998" s="12">
        <f t="shared" si="2774"/>
        <v>0</v>
      </c>
      <c r="BF998" s="12">
        <f t="shared" si="2774"/>
        <v>0</v>
      </c>
      <c r="BG998" s="12">
        <f t="shared" si="2774"/>
        <v>0</v>
      </c>
      <c r="BH998" s="12">
        <f t="shared" si="2774"/>
        <v>0</v>
      </c>
      <c r="BI998" s="12">
        <f t="shared" si="2774"/>
        <v>0</v>
      </c>
      <c r="BJ998" s="12">
        <f t="shared" si="2774"/>
        <v>0</v>
      </c>
      <c r="BK998" s="12">
        <f t="shared" si="2774"/>
        <v>0</v>
      </c>
      <c r="BL998" s="12">
        <f t="shared" si="2774"/>
        <v>0</v>
      </c>
      <c r="BM998" s="12">
        <f t="shared" si="2774"/>
        <v>0</v>
      </c>
      <c r="BN998" s="12">
        <f t="shared" si="2774"/>
        <v>0</v>
      </c>
      <c r="BO998" s="12">
        <f t="shared" si="2774"/>
        <v>0</v>
      </c>
      <c r="BP998" s="12">
        <f t="shared" si="2774"/>
        <v>0</v>
      </c>
      <c r="BQ998" s="12">
        <f t="shared" si="2774"/>
        <v>0</v>
      </c>
      <c r="BR998" s="12">
        <v>0</v>
      </c>
      <c r="BS998" s="12">
        <v>0</v>
      </c>
      <c r="BT998" s="12">
        <f t="shared" ref="BT998:BZ998" si="2775">SUM(BT999:BT1005)</f>
        <v>5337000</v>
      </c>
      <c r="BU998" s="12">
        <f t="shared" si="2775"/>
        <v>0</v>
      </c>
      <c r="BV998" s="12">
        <f t="shared" si="2775"/>
        <v>0</v>
      </c>
      <c r="BW998" s="12">
        <f t="shared" si="2775"/>
        <v>0</v>
      </c>
      <c r="BX998" s="12">
        <f t="shared" si="2775"/>
        <v>0</v>
      </c>
      <c r="BY998" s="12">
        <f t="shared" si="2775"/>
        <v>0</v>
      </c>
      <c r="BZ998" s="12">
        <f t="shared" si="2775"/>
        <v>0</v>
      </c>
      <c r="CA998" s="12">
        <f t="shared" si="2727"/>
        <v>0</v>
      </c>
      <c r="CB998" s="124" t="str">
        <f t="shared" si="2738"/>
        <v>-</v>
      </c>
    </row>
    <row r="999" spans="1:80" x14ac:dyDescent="0.25">
      <c r="A999" s="4" t="s">
        <v>466</v>
      </c>
      <c r="B999" s="4" t="s">
        <v>88</v>
      </c>
      <c r="C999" s="4" t="s">
        <v>28</v>
      </c>
      <c r="D999" s="79" t="s">
        <v>560</v>
      </c>
      <c r="E999" s="89">
        <v>6137</v>
      </c>
      <c r="F999" s="79" t="s">
        <v>567</v>
      </c>
      <c r="G999" s="74" t="s">
        <v>1895</v>
      </c>
      <c r="H999" s="13" t="s">
        <v>568</v>
      </c>
      <c r="I999" s="14">
        <v>2500000</v>
      </c>
      <c r="J999" s="14">
        <f t="shared" si="2726"/>
        <v>2500000</v>
      </c>
      <c r="K999" s="14">
        <v>0</v>
      </c>
      <c r="L999" s="14">
        <f t="shared" si="2729"/>
        <v>0</v>
      </c>
      <c r="M999" s="14">
        <v>0</v>
      </c>
      <c r="N999" s="14">
        <v>0</v>
      </c>
      <c r="O999" s="14">
        <v>0</v>
      </c>
      <c r="P999" s="14">
        <v>2500000</v>
      </c>
      <c r="Q999" s="14">
        <v>0</v>
      </c>
      <c r="R999" s="14">
        <v>0</v>
      </c>
      <c r="S999" s="14"/>
      <c r="T999" s="14"/>
      <c r="U999" s="14"/>
      <c r="V999" s="14"/>
      <c r="W999" s="14"/>
      <c r="X999" s="14">
        <f t="shared" si="2750"/>
        <v>0</v>
      </c>
      <c r="Y999" s="14"/>
      <c r="Z999" s="14"/>
      <c r="AA999" s="14"/>
      <c r="AB999" s="14"/>
      <c r="AC999" s="14"/>
      <c r="AD999" s="14"/>
      <c r="AE999" s="14"/>
      <c r="AF999" s="14"/>
      <c r="AG999" s="14"/>
      <c r="AH999" s="14">
        <v>0</v>
      </c>
      <c r="AI999" s="14">
        <v>0</v>
      </c>
      <c r="AJ999" s="14">
        <v>0</v>
      </c>
      <c r="AK999" s="14"/>
      <c r="AL999" s="14"/>
      <c r="AM999" s="14"/>
      <c r="AN999" s="14"/>
      <c r="AO999" s="14"/>
      <c r="AP999" s="14">
        <f t="shared" si="2751"/>
        <v>0</v>
      </c>
      <c r="AQ999" s="14"/>
      <c r="AR999" s="14"/>
      <c r="AS999" s="14"/>
      <c r="AT999" s="14"/>
      <c r="AU999" s="14"/>
      <c r="AV999" s="14"/>
      <c r="AW999" s="14"/>
      <c r="AX999" s="14"/>
      <c r="AY999" s="14"/>
      <c r="AZ999" s="14">
        <v>0</v>
      </c>
      <c r="BA999" s="14">
        <v>0</v>
      </c>
      <c r="BB999" s="14">
        <v>0</v>
      </c>
      <c r="BC999" s="14"/>
      <c r="BD999" s="14"/>
      <c r="BE999" s="14"/>
      <c r="BF999" s="14"/>
      <c r="BG999" s="14"/>
      <c r="BH999" s="14">
        <f t="shared" si="2752"/>
        <v>0</v>
      </c>
      <c r="BI999" s="14"/>
      <c r="BJ999" s="14"/>
      <c r="BK999" s="14"/>
      <c r="BL999" s="14"/>
      <c r="BM999" s="14"/>
      <c r="BN999" s="14"/>
      <c r="BO999" s="14"/>
      <c r="BP999" s="14"/>
      <c r="BQ999" s="14"/>
      <c r="BR999" s="14">
        <v>0</v>
      </c>
      <c r="BS999" s="14">
        <v>0</v>
      </c>
      <c r="BT999" s="14">
        <v>2500000</v>
      </c>
      <c r="BU999" s="14">
        <v>0</v>
      </c>
      <c r="BV999" s="14">
        <v>0</v>
      </c>
      <c r="BW999" s="14">
        <f t="shared" si="2712"/>
        <v>0</v>
      </c>
      <c r="BX999" s="14"/>
      <c r="BY999" s="14"/>
      <c r="BZ999" s="14"/>
      <c r="CA999" s="14">
        <f t="shared" si="2727"/>
        <v>0</v>
      </c>
      <c r="CB999" s="122" t="str">
        <f t="shared" si="2738"/>
        <v>-</v>
      </c>
    </row>
    <row r="1000" spans="1:80" x14ac:dyDescent="0.25">
      <c r="A1000" s="4" t="s">
        <v>466</v>
      </c>
      <c r="B1000" s="4" t="s">
        <v>88</v>
      </c>
      <c r="C1000" s="4" t="s">
        <v>28</v>
      </c>
      <c r="D1000" s="79" t="s">
        <v>560</v>
      </c>
      <c r="E1000" s="89">
        <v>6137</v>
      </c>
      <c r="F1000" s="79" t="s">
        <v>569</v>
      </c>
      <c r="G1000" s="74" t="s">
        <v>1895</v>
      </c>
      <c r="H1000" s="13" t="s">
        <v>570</v>
      </c>
      <c r="I1000" s="14">
        <v>2500000</v>
      </c>
      <c r="J1000" s="14">
        <f t="shared" si="2726"/>
        <v>2500000</v>
      </c>
      <c r="K1000" s="14">
        <v>0</v>
      </c>
      <c r="L1000" s="14">
        <f t="shared" si="2729"/>
        <v>0</v>
      </c>
      <c r="M1000" s="14">
        <v>0</v>
      </c>
      <c r="N1000" s="14">
        <v>0</v>
      </c>
      <c r="O1000" s="14">
        <v>0</v>
      </c>
      <c r="P1000" s="14">
        <v>2500000</v>
      </c>
      <c r="Q1000" s="14">
        <v>0</v>
      </c>
      <c r="R1000" s="14">
        <v>0</v>
      </c>
      <c r="S1000" s="14"/>
      <c r="T1000" s="14"/>
      <c r="U1000" s="14"/>
      <c r="V1000" s="14"/>
      <c r="W1000" s="14"/>
      <c r="X1000" s="14">
        <f t="shared" si="2750"/>
        <v>0</v>
      </c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>
        <v>0</v>
      </c>
      <c r="AI1000" s="14">
        <v>0</v>
      </c>
      <c r="AJ1000" s="14">
        <v>0</v>
      </c>
      <c r="AK1000" s="14"/>
      <c r="AL1000" s="14"/>
      <c r="AM1000" s="14"/>
      <c r="AN1000" s="14"/>
      <c r="AO1000" s="14"/>
      <c r="AP1000" s="14">
        <f t="shared" si="2751"/>
        <v>0</v>
      </c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>
        <v>0</v>
      </c>
      <c r="BA1000" s="14">
        <v>0</v>
      </c>
      <c r="BB1000" s="14">
        <v>0</v>
      </c>
      <c r="BC1000" s="14"/>
      <c r="BD1000" s="14"/>
      <c r="BE1000" s="14"/>
      <c r="BF1000" s="14"/>
      <c r="BG1000" s="14"/>
      <c r="BH1000" s="14">
        <f t="shared" si="2752"/>
        <v>0</v>
      </c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>
        <v>0</v>
      </c>
      <c r="BS1000" s="14">
        <v>0</v>
      </c>
      <c r="BT1000" s="14">
        <v>2500000</v>
      </c>
      <c r="BU1000" s="14">
        <v>0</v>
      </c>
      <c r="BV1000" s="14">
        <v>0</v>
      </c>
      <c r="BW1000" s="14">
        <f t="shared" si="2712"/>
        <v>0</v>
      </c>
      <c r="BX1000" s="14"/>
      <c r="BY1000" s="14"/>
      <c r="BZ1000" s="14"/>
      <c r="CA1000" s="14">
        <f t="shared" si="2727"/>
        <v>0</v>
      </c>
      <c r="CB1000" s="122" t="str">
        <f t="shared" si="2738"/>
        <v>-</v>
      </c>
    </row>
    <row r="1001" spans="1:80" x14ac:dyDescent="0.25">
      <c r="A1001" s="4" t="s">
        <v>466</v>
      </c>
      <c r="B1001" s="4" t="s">
        <v>88</v>
      </c>
      <c r="C1001" s="4" t="s">
        <v>28</v>
      </c>
      <c r="D1001" s="79" t="s">
        <v>560</v>
      </c>
      <c r="E1001" s="89">
        <v>6137</v>
      </c>
      <c r="F1001" s="79" t="s">
        <v>571</v>
      </c>
      <c r="G1001" s="74" t="s">
        <v>1895</v>
      </c>
      <c r="H1001" s="13" t="s">
        <v>572</v>
      </c>
      <c r="I1001" s="14">
        <v>70000</v>
      </c>
      <c r="J1001" s="14">
        <f t="shared" si="2726"/>
        <v>70000</v>
      </c>
      <c r="K1001" s="14">
        <v>0</v>
      </c>
      <c r="L1001" s="14">
        <f t="shared" si="2729"/>
        <v>0</v>
      </c>
      <c r="M1001" s="14">
        <v>0</v>
      </c>
      <c r="N1001" s="14">
        <v>0</v>
      </c>
      <c r="O1001" s="14">
        <v>0</v>
      </c>
      <c r="P1001" s="14">
        <v>70000</v>
      </c>
      <c r="Q1001" s="14">
        <v>0</v>
      </c>
      <c r="R1001" s="14">
        <v>0</v>
      </c>
      <c r="S1001" s="14"/>
      <c r="T1001" s="14"/>
      <c r="U1001" s="14"/>
      <c r="V1001" s="14"/>
      <c r="W1001" s="14"/>
      <c r="X1001" s="14">
        <f t="shared" si="2750"/>
        <v>0</v>
      </c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>
        <v>0</v>
      </c>
      <c r="AI1001" s="14">
        <v>0</v>
      </c>
      <c r="AJ1001" s="14">
        <v>0</v>
      </c>
      <c r="AK1001" s="14"/>
      <c r="AL1001" s="14"/>
      <c r="AM1001" s="14"/>
      <c r="AN1001" s="14"/>
      <c r="AO1001" s="14"/>
      <c r="AP1001" s="14">
        <f t="shared" si="2751"/>
        <v>0</v>
      </c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>
        <v>0</v>
      </c>
      <c r="BA1001" s="14">
        <v>0</v>
      </c>
      <c r="BB1001" s="14">
        <v>0</v>
      </c>
      <c r="BC1001" s="14"/>
      <c r="BD1001" s="14"/>
      <c r="BE1001" s="14"/>
      <c r="BF1001" s="14"/>
      <c r="BG1001" s="14"/>
      <c r="BH1001" s="14">
        <f t="shared" si="2752"/>
        <v>0</v>
      </c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>
        <v>0</v>
      </c>
      <c r="BS1001" s="14">
        <v>0</v>
      </c>
      <c r="BT1001" s="14">
        <v>70000</v>
      </c>
      <c r="BU1001" s="14">
        <v>0</v>
      </c>
      <c r="BV1001" s="14">
        <v>0</v>
      </c>
      <c r="BW1001" s="14">
        <f t="shared" si="2712"/>
        <v>0</v>
      </c>
      <c r="BX1001" s="14"/>
      <c r="BY1001" s="14"/>
      <c r="BZ1001" s="14"/>
      <c r="CA1001" s="14">
        <f t="shared" si="2727"/>
        <v>0</v>
      </c>
      <c r="CB1001" s="122" t="str">
        <f t="shared" si="2738"/>
        <v>-</v>
      </c>
    </row>
    <row r="1002" spans="1:80" x14ac:dyDescent="0.25">
      <c r="A1002" s="4" t="s">
        <v>466</v>
      </c>
      <c r="B1002" s="4" t="s">
        <v>88</v>
      </c>
      <c r="C1002" s="4" t="s">
        <v>28</v>
      </c>
      <c r="D1002" s="79" t="s">
        <v>560</v>
      </c>
      <c r="E1002" s="89">
        <v>6137</v>
      </c>
      <c r="F1002" s="79" t="s">
        <v>573</v>
      </c>
      <c r="G1002" s="74" t="s">
        <v>1895</v>
      </c>
      <c r="H1002" s="13" t="s">
        <v>574</v>
      </c>
      <c r="I1002" s="14">
        <v>60000</v>
      </c>
      <c r="J1002" s="14">
        <f t="shared" si="2726"/>
        <v>60000</v>
      </c>
      <c r="K1002" s="14">
        <v>0</v>
      </c>
      <c r="L1002" s="14">
        <f t="shared" si="2729"/>
        <v>0</v>
      </c>
      <c r="M1002" s="14">
        <v>0</v>
      </c>
      <c r="N1002" s="14">
        <v>0</v>
      </c>
      <c r="O1002" s="14">
        <v>0</v>
      </c>
      <c r="P1002" s="14">
        <v>60000</v>
      </c>
      <c r="Q1002" s="14">
        <v>0</v>
      </c>
      <c r="R1002" s="14">
        <v>0</v>
      </c>
      <c r="S1002" s="14"/>
      <c r="T1002" s="14"/>
      <c r="U1002" s="14"/>
      <c r="V1002" s="14"/>
      <c r="W1002" s="14"/>
      <c r="X1002" s="14">
        <f t="shared" si="2750"/>
        <v>0</v>
      </c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>
        <v>0</v>
      </c>
      <c r="AI1002" s="14">
        <v>0</v>
      </c>
      <c r="AJ1002" s="14">
        <v>0</v>
      </c>
      <c r="AK1002" s="14"/>
      <c r="AL1002" s="14"/>
      <c r="AM1002" s="14"/>
      <c r="AN1002" s="14"/>
      <c r="AO1002" s="14"/>
      <c r="AP1002" s="14">
        <f t="shared" si="2751"/>
        <v>0</v>
      </c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>
        <v>0</v>
      </c>
      <c r="BA1002" s="14">
        <v>0</v>
      </c>
      <c r="BB1002" s="14">
        <v>0</v>
      </c>
      <c r="BC1002" s="14"/>
      <c r="BD1002" s="14"/>
      <c r="BE1002" s="14"/>
      <c r="BF1002" s="14"/>
      <c r="BG1002" s="14"/>
      <c r="BH1002" s="14">
        <f t="shared" si="2752"/>
        <v>0</v>
      </c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>
        <v>0</v>
      </c>
      <c r="BS1002" s="14">
        <v>0</v>
      </c>
      <c r="BT1002" s="14">
        <v>60000</v>
      </c>
      <c r="BU1002" s="14">
        <v>0</v>
      </c>
      <c r="BV1002" s="14">
        <v>0</v>
      </c>
      <c r="BW1002" s="14">
        <f t="shared" si="2712"/>
        <v>0</v>
      </c>
      <c r="BX1002" s="14"/>
      <c r="BY1002" s="14"/>
      <c r="BZ1002" s="14"/>
      <c r="CA1002" s="14">
        <f t="shared" si="2727"/>
        <v>0</v>
      </c>
      <c r="CB1002" s="122" t="str">
        <f t="shared" si="2738"/>
        <v>-</v>
      </c>
    </row>
    <row r="1003" spans="1:80" x14ac:dyDescent="0.25">
      <c r="A1003" s="4" t="s">
        <v>466</v>
      </c>
      <c r="B1003" s="4" t="s">
        <v>88</v>
      </c>
      <c r="C1003" s="4" t="s">
        <v>28</v>
      </c>
      <c r="D1003" s="79" t="s">
        <v>560</v>
      </c>
      <c r="E1003" s="89">
        <v>6137</v>
      </c>
      <c r="F1003" s="79" t="s">
        <v>575</v>
      </c>
      <c r="G1003" s="74" t="s">
        <v>1895</v>
      </c>
      <c r="H1003" s="13" t="s">
        <v>576</v>
      </c>
      <c r="I1003" s="14">
        <v>130000</v>
      </c>
      <c r="J1003" s="14">
        <f t="shared" si="2726"/>
        <v>130000</v>
      </c>
      <c r="K1003" s="14">
        <v>0</v>
      </c>
      <c r="L1003" s="14">
        <f t="shared" si="2729"/>
        <v>0</v>
      </c>
      <c r="M1003" s="14">
        <v>0</v>
      </c>
      <c r="N1003" s="14">
        <v>0</v>
      </c>
      <c r="O1003" s="14">
        <v>0</v>
      </c>
      <c r="P1003" s="14">
        <v>130000</v>
      </c>
      <c r="Q1003" s="14">
        <v>0</v>
      </c>
      <c r="R1003" s="14">
        <v>0</v>
      </c>
      <c r="S1003" s="14"/>
      <c r="T1003" s="14"/>
      <c r="U1003" s="14"/>
      <c r="V1003" s="14"/>
      <c r="W1003" s="14"/>
      <c r="X1003" s="14">
        <f t="shared" si="2750"/>
        <v>0</v>
      </c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>
        <v>0</v>
      </c>
      <c r="AI1003" s="14">
        <v>0</v>
      </c>
      <c r="AJ1003" s="14">
        <v>0</v>
      </c>
      <c r="AK1003" s="14"/>
      <c r="AL1003" s="14"/>
      <c r="AM1003" s="14"/>
      <c r="AN1003" s="14"/>
      <c r="AO1003" s="14"/>
      <c r="AP1003" s="14">
        <f t="shared" si="2751"/>
        <v>0</v>
      </c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>
        <v>0</v>
      </c>
      <c r="BA1003" s="14">
        <v>0</v>
      </c>
      <c r="BB1003" s="14">
        <v>0</v>
      </c>
      <c r="BC1003" s="14"/>
      <c r="BD1003" s="14"/>
      <c r="BE1003" s="14"/>
      <c r="BF1003" s="14"/>
      <c r="BG1003" s="14"/>
      <c r="BH1003" s="14">
        <f t="shared" si="2752"/>
        <v>0</v>
      </c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>
        <v>0</v>
      </c>
      <c r="BS1003" s="14">
        <v>0</v>
      </c>
      <c r="BT1003" s="14">
        <v>130000</v>
      </c>
      <c r="BU1003" s="14">
        <v>0</v>
      </c>
      <c r="BV1003" s="14">
        <v>0</v>
      </c>
      <c r="BW1003" s="14">
        <f t="shared" si="2712"/>
        <v>0</v>
      </c>
      <c r="BX1003" s="14"/>
      <c r="BY1003" s="14"/>
      <c r="BZ1003" s="14"/>
      <c r="CA1003" s="14">
        <f t="shared" si="2727"/>
        <v>0</v>
      </c>
      <c r="CB1003" s="122" t="str">
        <f t="shared" si="2738"/>
        <v>-</v>
      </c>
    </row>
    <row r="1004" spans="1:80" x14ac:dyDescent="0.25">
      <c r="A1004" s="4" t="s">
        <v>466</v>
      </c>
      <c r="B1004" s="4" t="s">
        <v>88</v>
      </c>
      <c r="C1004" s="4" t="s">
        <v>28</v>
      </c>
      <c r="D1004" s="79" t="s">
        <v>560</v>
      </c>
      <c r="E1004" s="89">
        <v>6137</v>
      </c>
      <c r="F1004" s="79" t="s">
        <v>577</v>
      </c>
      <c r="G1004" s="74" t="s">
        <v>1895</v>
      </c>
      <c r="H1004" s="13" t="s">
        <v>578</v>
      </c>
      <c r="I1004" s="14">
        <v>2000</v>
      </c>
      <c r="J1004" s="14">
        <f t="shared" si="2726"/>
        <v>2000</v>
      </c>
      <c r="K1004" s="14">
        <v>0</v>
      </c>
      <c r="L1004" s="14">
        <f t="shared" si="2729"/>
        <v>0</v>
      </c>
      <c r="M1004" s="14">
        <v>0</v>
      </c>
      <c r="N1004" s="14">
        <v>0</v>
      </c>
      <c r="O1004" s="14">
        <v>0</v>
      </c>
      <c r="P1004" s="14">
        <v>2000</v>
      </c>
      <c r="Q1004" s="14">
        <v>0</v>
      </c>
      <c r="R1004" s="14">
        <v>0</v>
      </c>
      <c r="S1004" s="14"/>
      <c r="T1004" s="14"/>
      <c r="U1004" s="14"/>
      <c r="V1004" s="14"/>
      <c r="W1004" s="14"/>
      <c r="X1004" s="14">
        <f t="shared" si="2750"/>
        <v>0</v>
      </c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>
        <v>0</v>
      </c>
      <c r="AI1004" s="14">
        <v>0</v>
      </c>
      <c r="AJ1004" s="14">
        <v>0</v>
      </c>
      <c r="AK1004" s="14"/>
      <c r="AL1004" s="14"/>
      <c r="AM1004" s="14"/>
      <c r="AN1004" s="14"/>
      <c r="AO1004" s="14"/>
      <c r="AP1004" s="14">
        <f t="shared" si="2751"/>
        <v>0</v>
      </c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>
        <v>0</v>
      </c>
      <c r="BA1004" s="14">
        <v>0</v>
      </c>
      <c r="BB1004" s="14">
        <v>0</v>
      </c>
      <c r="BC1004" s="14"/>
      <c r="BD1004" s="14"/>
      <c r="BE1004" s="14"/>
      <c r="BF1004" s="14"/>
      <c r="BG1004" s="14"/>
      <c r="BH1004" s="14">
        <f t="shared" si="2752"/>
        <v>0</v>
      </c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>
        <v>0</v>
      </c>
      <c r="BS1004" s="14">
        <v>0</v>
      </c>
      <c r="BT1004" s="14">
        <v>2000</v>
      </c>
      <c r="BU1004" s="14">
        <v>0</v>
      </c>
      <c r="BV1004" s="14">
        <v>0</v>
      </c>
      <c r="BW1004" s="14">
        <f t="shared" si="2712"/>
        <v>0</v>
      </c>
      <c r="BX1004" s="14"/>
      <c r="BY1004" s="14"/>
      <c r="BZ1004" s="14"/>
      <c r="CA1004" s="14">
        <f t="shared" si="2727"/>
        <v>0</v>
      </c>
      <c r="CB1004" s="122" t="str">
        <f t="shared" si="2738"/>
        <v>-</v>
      </c>
    </row>
    <row r="1005" spans="1:80" x14ac:dyDescent="0.25">
      <c r="A1005" s="4" t="s">
        <v>466</v>
      </c>
      <c r="B1005" s="4" t="s">
        <v>88</v>
      </c>
      <c r="C1005" s="4" t="s">
        <v>28</v>
      </c>
      <c r="D1005" s="79" t="s">
        <v>560</v>
      </c>
      <c r="E1005" s="89">
        <v>6137</v>
      </c>
      <c r="F1005" s="79" t="s">
        <v>579</v>
      </c>
      <c r="G1005" s="74" t="s">
        <v>1895</v>
      </c>
      <c r="H1005" s="13" t="s">
        <v>580</v>
      </c>
      <c r="I1005" s="14">
        <v>75000</v>
      </c>
      <c r="J1005" s="14">
        <f t="shared" si="2726"/>
        <v>75000</v>
      </c>
      <c r="K1005" s="14">
        <v>0</v>
      </c>
      <c r="L1005" s="14">
        <f t="shared" si="2729"/>
        <v>0</v>
      </c>
      <c r="M1005" s="14">
        <v>0</v>
      </c>
      <c r="N1005" s="14">
        <v>0</v>
      </c>
      <c r="O1005" s="14">
        <v>0</v>
      </c>
      <c r="P1005" s="14">
        <v>75000</v>
      </c>
      <c r="Q1005" s="14">
        <v>0</v>
      </c>
      <c r="R1005" s="14">
        <v>0</v>
      </c>
      <c r="S1005" s="14"/>
      <c r="T1005" s="14"/>
      <c r="U1005" s="14"/>
      <c r="V1005" s="14"/>
      <c r="W1005" s="14"/>
      <c r="X1005" s="14">
        <f t="shared" si="2750"/>
        <v>0</v>
      </c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>
        <v>0</v>
      </c>
      <c r="AI1005" s="14">
        <v>0</v>
      </c>
      <c r="AJ1005" s="14">
        <v>0</v>
      </c>
      <c r="AK1005" s="14"/>
      <c r="AL1005" s="14"/>
      <c r="AM1005" s="14"/>
      <c r="AN1005" s="14"/>
      <c r="AO1005" s="14"/>
      <c r="AP1005" s="14">
        <f t="shared" si="2751"/>
        <v>0</v>
      </c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>
        <v>0</v>
      </c>
      <c r="BA1005" s="14">
        <v>0</v>
      </c>
      <c r="BB1005" s="14">
        <v>0</v>
      </c>
      <c r="BC1005" s="14"/>
      <c r="BD1005" s="14"/>
      <c r="BE1005" s="14"/>
      <c r="BF1005" s="14"/>
      <c r="BG1005" s="14"/>
      <c r="BH1005" s="14">
        <f t="shared" si="2752"/>
        <v>0</v>
      </c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>
        <v>0</v>
      </c>
      <c r="BS1005" s="14">
        <v>0</v>
      </c>
      <c r="BT1005" s="14">
        <v>75000</v>
      </c>
      <c r="BU1005" s="14">
        <v>0</v>
      </c>
      <c r="BV1005" s="14">
        <v>0</v>
      </c>
      <c r="BW1005" s="14">
        <f t="shared" si="2712"/>
        <v>0</v>
      </c>
      <c r="BX1005" s="14"/>
      <c r="BY1005" s="14"/>
      <c r="BZ1005" s="14"/>
      <c r="CA1005" s="14">
        <f t="shared" si="2727"/>
        <v>0</v>
      </c>
      <c r="CB1005" s="122" t="str">
        <f t="shared" si="2738"/>
        <v>-</v>
      </c>
    </row>
    <row r="1006" spans="1:80" x14ac:dyDescent="0.25">
      <c r="A1006" s="4" t="s">
        <v>466</v>
      </c>
      <c r="B1006" s="4" t="s">
        <v>88</v>
      </c>
      <c r="C1006" s="4" t="s">
        <v>28</v>
      </c>
      <c r="D1006" s="79" t="s">
        <v>560</v>
      </c>
      <c r="E1006" s="89">
        <v>6138</v>
      </c>
      <c r="F1006" s="79"/>
      <c r="G1006" s="74" t="s">
        <v>1895</v>
      </c>
      <c r="H1006" s="13" t="s">
        <v>205</v>
      </c>
      <c r="I1006" s="14">
        <v>1000</v>
      </c>
      <c r="J1006" s="14">
        <f t="shared" si="2726"/>
        <v>2000</v>
      </c>
      <c r="K1006" s="14">
        <v>0</v>
      </c>
      <c r="L1006" s="14">
        <f t="shared" si="2729"/>
        <v>0</v>
      </c>
      <c r="M1006" s="14">
        <v>0</v>
      </c>
      <c r="N1006" s="14">
        <v>0</v>
      </c>
      <c r="O1006" s="14">
        <v>0</v>
      </c>
      <c r="P1006" s="14">
        <v>2000</v>
      </c>
      <c r="Q1006" s="14">
        <v>0</v>
      </c>
      <c r="R1006" s="14">
        <v>0</v>
      </c>
      <c r="S1006" s="14"/>
      <c r="T1006" s="14"/>
      <c r="U1006" s="14"/>
      <c r="V1006" s="14"/>
      <c r="W1006" s="14"/>
      <c r="X1006" s="14">
        <f t="shared" si="2750"/>
        <v>0</v>
      </c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>
        <v>0</v>
      </c>
      <c r="AI1006" s="14">
        <v>0</v>
      </c>
      <c r="AJ1006" s="14">
        <v>0</v>
      </c>
      <c r="AK1006" s="14"/>
      <c r="AL1006" s="14"/>
      <c r="AM1006" s="14"/>
      <c r="AN1006" s="14"/>
      <c r="AO1006" s="14"/>
      <c r="AP1006" s="14">
        <f t="shared" si="2751"/>
        <v>0</v>
      </c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>
        <v>0</v>
      </c>
      <c r="BA1006" s="14">
        <v>0</v>
      </c>
      <c r="BB1006" s="14">
        <v>0</v>
      </c>
      <c r="BC1006" s="14"/>
      <c r="BD1006" s="14"/>
      <c r="BE1006" s="14"/>
      <c r="BF1006" s="14"/>
      <c r="BG1006" s="14"/>
      <c r="BH1006" s="14">
        <f t="shared" si="2752"/>
        <v>0</v>
      </c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>
        <v>0</v>
      </c>
      <c r="BS1006" s="14">
        <v>0</v>
      </c>
      <c r="BT1006" s="14">
        <v>2000</v>
      </c>
      <c r="BU1006" s="14">
        <v>0</v>
      </c>
      <c r="BV1006" s="14">
        <v>0</v>
      </c>
      <c r="BW1006" s="14">
        <f t="shared" si="2712"/>
        <v>0</v>
      </c>
      <c r="BX1006" s="14"/>
      <c r="BY1006" s="14"/>
      <c r="BZ1006" s="14"/>
      <c r="CA1006" s="14">
        <f t="shared" si="2727"/>
        <v>0</v>
      </c>
      <c r="CB1006" s="122" t="str">
        <f t="shared" si="2738"/>
        <v>-</v>
      </c>
    </row>
    <row r="1007" spans="1:80" x14ac:dyDescent="0.25">
      <c r="A1007" s="1" t="s">
        <v>466</v>
      </c>
      <c r="B1007" s="1" t="s">
        <v>88</v>
      </c>
      <c r="C1007" s="1" t="s">
        <v>28</v>
      </c>
      <c r="D1007" s="82" t="s">
        <v>560</v>
      </c>
      <c r="E1007" s="82" t="s">
        <v>50</v>
      </c>
      <c r="F1007" s="79" t="s">
        <v>1</v>
      </c>
      <c r="G1007" s="13" t="s">
        <v>1</v>
      </c>
      <c r="H1007" s="2" t="s">
        <v>51</v>
      </c>
      <c r="I1007" s="12">
        <f>SUM(I1008:I1014)</f>
        <v>541600</v>
      </c>
      <c r="J1007" s="12">
        <f t="shared" si="2726"/>
        <v>543100</v>
      </c>
      <c r="K1007" s="12">
        <f t="shared" ref="K1007" si="2776">SUM(K1008:K1014)</f>
        <v>0</v>
      </c>
      <c r="L1007" s="12">
        <f t="shared" si="2729"/>
        <v>0</v>
      </c>
      <c r="M1007" s="12">
        <f t="shared" ref="M1007:Q1007" si="2777">SUM(M1008:M1014)</f>
        <v>0</v>
      </c>
      <c r="N1007" s="12">
        <f t="shared" si="2777"/>
        <v>0</v>
      </c>
      <c r="O1007" s="12">
        <f t="shared" si="2777"/>
        <v>0</v>
      </c>
      <c r="P1007" s="12">
        <f t="shared" si="2777"/>
        <v>543100</v>
      </c>
      <c r="Q1007" s="12">
        <f t="shared" si="2777"/>
        <v>0</v>
      </c>
      <c r="R1007" s="12">
        <f t="shared" ref="R1007:AG1007" si="2778">SUM(R1008:R1014)</f>
        <v>0</v>
      </c>
      <c r="S1007" s="12">
        <f t="shared" si="2778"/>
        <v>0</v>
      </c>
      <c r="T1007" s="12">
        <f t="shared" si="2778"/>
        <v>0</v>
      </c>
      <c r="U1007" s="12">
        <f t="shared" si="2778"/>
        <v>0</v>
      </c>
      <c r="V1007" s="12">
        <f t="shared" si="2778"/>
        <v>0</v>
      </c>
      <c r="W1007" s="12">
        <f t="shared" si="2778"/>
        <v>0</v>
      </c>
      <c r="X1007" s="12">
        <f t="shared" si="2778"/>
        <v>0</v>
      </c>
      <c r="Y1007" s="12">
        <f t="shared" si="2778"/>
        <v>0</v>
      </c>
      <c r="Z1007" s="12">
        <f t="shared" si="2778"/>
        <v>0</v>
      </c>
      <c r="AA1007" s="12">
        <f t="shared" si="2778"/>
        <v>0</v>
      </c>
      <c r="AB1007" s="12">
        <f t="shared" si="2778"/>
        <v>0</v>
      </c>
      <c r="AC1007" s="12">
        <f t="shared" si="2778"/>
        <v>0</v>
      </c>
      <c r="AD1007" s="12">
        <f t="shared" si="2778"/>
        <v>0</v>
      </c>
      <c r="AE1007" s="12">
        <f t="shared" si="2778"/>
        <v>0</v>
      </c>
      <c r="AF1007" s="12">
        <f t="shared" si="2778"/>
        <v>0</v>
      </c>
      <c r="AG1007" s="12">
        <f t="shared" si="2778"/>
        <v>0</v>
      </c>
      <c r="AH1007" s="12">
        <v>0</v>
      </c>
      <c r="AI1007" s="12">
        <v>0</v>
      </c>
      <c r="AJ1007" s="12">
        <f t="shared" ref="AJ1007:AY1007" si="2779">SUM(AJ1008:AJ1014)</f>
        <v>0</v>
      </c>
      <c r="AK1007" s="12">
        <f t="shared" si="2779"/>
        <v>0</v>
      </c>
      <c r="AL1007" s="12">
        <f t="shared" si="2779"/>
        <v>0</v>
      </c>
      <c r="AM1007" s="12">
        <f t="shared" si="2779"/>
        <v>0</v>
      </c>
      <c r="AN1007" s="12">
        <f t="shared" si="2779"/>
        <v>0</v>
      </c>
      <c r="AO1007" s="12">
        <f t="shared" si="2779"/>
        <v>0</v>
      </c>
      <c r="AP1007" s="12">
        <f t="shared" si="2779"/>
        <v>0</v>
      </c>
      <c r="AQ1007" s="12">
        <f t="shared" si="2779"/>
        <v>0</v>
      </c>
      <c r="AR1007" s="12">
        <f t="shared" si="2779"/>
        <v>0</v>
      </c>
      <c r="AS1007" s="12">
        <f t="shared" si="2779"/>
        <v>0</v>
      </c>
      <c r="AT1007" s="12">
        <f t="shared" si="2779"/>
        <v>0</v>
      </c>
      <c r="AU1007" s="12">
        <f t="shared" si="2779"/>
        <v>0</v>
      </c>
      <c r="AV1007" s="12">
        <f t="shared" si="2779"/>
        <v>0</v>
      </c>
      <c r="AW1007" s="12">
        <f t="shared" si="2779"/>
        <v>0</v>
      </c>
      <c r="AX1007" s="12">
        <f t="shared" si="2779"/>
        <v>0</v>
      </c>
      <c r="AY1007" s="12">
        <f t="shared" si="2779"/>
        <v>0</v>
      </c>
      <c r="AZ1007" s="12">
        <v>0</v>
      </c>
      <c r="BA1007" s="12">
        <v>0</v>
      </c>
      <c r="BB1007" s="12">
        <f t="shared" ref="BB1007:BQ1007" si="2780">SUM(BB1008:BB1014)</f>
        <v>0</v>
      </c>
      <c r="BC1007" s="12">
        <f t="shared" si="2780"/>
        <v>0</v>
      </c>
      <c r="BD1007" s="12">
        <f t="shared" si="2780"/>
        <v>0</v>
      </c>
      <c r="BE1007" s="12">
        <f t="shared" si="2780"/>
        <v>0</v>
      </c>
      <c r="BF1007" s="12">
        <f t="shared" si="2780"/>
        <v>0</v>
      </c>
      <c r="BG1007" s="12">
        <f t="shared" si="2780"/>
        <v>0</v>
      </c>
      <c r="BH1007" s="12">
        <f t="shared" si="2780"/>
        <v>0</v>
      </c>
      <c r="BI1007" s="12">
        <f t="shared" si="2780"/>
        <v>0</v>
      </c>
      <c r="BJ1007" s="12">
        <f t="shared" si="2780"/>
        <v>0</v>
      </c>
      <c r="BK1007" s="12">
        <f t="shared" si="2780"/>
        <v>0</v>
      </c>
      <c r="BL1007" s="12">
        <f t="shared" si="2780"/>
        <v>0</v>
      </c>
      <c r="BM1007" s="12">
        <f t="shared" si="2780"/>
        <v>0</v>
      </c>
      <c r="BN1007" s="12">
        <f t="shared" si="2780"/>
        <v>0</v>
      </c>
      <c r="BO1007" s="12">
        <f t="shared" si="2780"/>
        <v>0</v>
      </c>
      <c r="BP1007" s="12">
        <f t="shared" si="2780"/>
        <v>0</v>
      </c>
      <c r="BQ1007" s="12">
        <f t="shared" si="2780"/>
        <v>0</v>
      </c>
      <c r="BR1007" s="12">
        <v>0</v>
      </c>
      <c r="BS1007" s="12">
        <v>0</v>
      </c>
      <c r="BT1007" s="12">
        <f t="shared" ref="BT1007:BX1007" si="2781">SUM(BT1008:BT1014)</f>
        <v>543245</v>
      </c>
      <c r="BU1007" s="12">
        <f t="shared" si="2781"/>
        <v>0</v>
      </c>
      <c r="BV1007" s="12">
        <f t="shared" si="2781"/>
        <v>0</v>
      </c>
      <c r="BW1007" s="12">
        <f t="shared" si="2781"/>
        <v>0</v>
      </c>
      <c r="BX1007" s="12">
        <f t="shared" si="2781"/>
        <v>0</v>
      </c>
      <c r="BY1007" s="12">
        <f t="shared" ref="BY1007" si="2782">SUM(BY1008:BY1014)</f>
        <v>0</v>
      </c>
      <c r="BZ1007" s="12">
        <f t="shared" ref="BZ1007" si="2783">SUM(BZ1008:BZ1014)</f>
        <v>0</v>
      </c>
      <c r="CA1007" s="12">
        <f t="shared" si="2727"/>
        <v>0</v>
      </c>
      <c r="CB1007" s="124" t="str">
        <f t="shared" si="2738"/>
        <v>-</v>
      </c>
    </row>
    <row r="1008" spans="1:80" ht="22.5" x14ac:dyDescent="0.25">
      <c r="A1008" s="4" t="s">
        <v>466</v>
      </c>
      <c r="B1008" s="4" t="s">
        <v>88</v>
      </c>
      <c r="C1008" s="4" t="s">
        <v>28</v>
      </c>
      <c r="D1008" s="79" t="s">
        <v>560</v>
      </c>
      <c r="E1008" s="89">
        <v>6139</v>
      </c>
      <c r="F1008" s="79" t="s">
        <v>581</v>
      </c>
      <c r="G1008" s="74" t="s">
        <v>1895</v>
      </c>
      <c r="H1008" s="13" t="s">
        <v>59</v>
      </c>
      <c r="I1008" s="14">
        <v>1500</v>
      </c>
      <c r="J1008" s="14">
        <f t="shared" si="2726"/>
        <v>3000</v>
      </c>
      <c r="K1008" s="14">
        <v>0</v>
      </c>
      <c r="L1008" s="14">
        <f t="shared" si="2729"/>
        <v>0</v>
      </c>
      <c r="M1008" s="14">
        <v>0</v>
      </c>
      <c r="N1008" s="14">
        <v>0</v>
      </c>
      <c r="O1008" s="14">
        <v>0</v>
      </c>
      <c r="P1008" s="14">
        <v>3000</v>
      </c>
      <c r="Q1008" s="14">
        <v>0</v>
      </c>
      <c r="R1008" s="14">
        <v>0</v>
      </c>
      <c r="S1008" s="14"/>
      <c r="T1008" s="14"/>
      <c r="U1008" s="14"/>
      <c r="V1008" s="14"/>
      <c r="W1008" s="14"/>
      <c r="X1008" s="14">
        <f t="shared" si="2750"/>
        <v>0</v>
      </c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>
        <v>0</v>
      </c>
      <c r="AI1008" s="14">
        <v>0</v>
      </c>
      <c r="AJ1008" s="14">
        <v>0</v>
      </c>
      <c r="AK1008" s="14"/>
      <c r="AL1008" s="14"/>
      <c r="AM1008" s="14"/>
      <c r="AN1008" s="14"/>
      <c r="AO1008" s="14"/>
      <c r="AP1008" s="14">
        <f t="shared" si="2751"/>
        <v>0</v>
      </c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>
        <v>0</v>
      </c>
      <c r="BA1008" s="14">
        <v>0</v>
      </c>
      <c r="BB1008" s="14">
        <v>0</v>
      </c>
      <c r="BC1008" s="14"/>
      <c r="BD1008" s="14"/>
      <c r="BE1008" s="14"/>
      <c r="BF1008" s="14"/>
      <c r="BG1008" s="14"/>
      <c r="BH1008" s="14">
        <f t="shared" si="2752"/>
        <v>0</v>
      </c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>
        <v>0</v>
      </c>
      <c r="BS1008" s="14">
        <v>0</v>
      </c>
      <c r="BT1008" s="14">
        <v>3145</v>
      </c>
      <c r="BU1008" s="14">
        <v>0</v>
      </c>
      <c r="BV1008" s="14">
        <v>0</v>
      </c>
      <c r="BW1008" s="14">
        <f t="shared" si="2712"/>
        <v>0</v>
      </c>
      <c r="BX1008" s="14"/>
      <c r="BY1008" s="14"/>
      <c r="BZ1008" s="14"/>
      <c r="CA1008" s="14">
        <f t="shared" si="2727"/>
        <v>0</v>
      </c>
      <c r="CB1008" s="122" t="str">
        <f t="shared" si="2738"/>
        <v>-</v>
      </c>
    </row>
    <row r="1009" spans="1:80" x14ac:dyDescent="0.25">
      <c r="A1009" s="4" t="s">
        <v>466</v>
      </c>
      <c r="B1009" s="4" t="s">
        <v>88</v>
      </c>
      <c r="C1009" s="4" t="s">
        <v>28</v>
      </c>
      <c r="D1009" s="79" t="s">
        <v>560</v>
      </c>
      <c r="E1009" s="89">
        <v>6139</v>
      </c>
      <c r="F1009" s="79" t="s">
        <v>582</v>
      </c>
      <c r="G1009" s="74" t="s">
        <v>1895</v>
      </c>
      <c r="H1009" s="13" t="s">
        <v>583</v>
      </c>
      <c r="I1009" s="14">
        <v>10000</v>
      </c>
      <c r="J1009" s="14">
        <f t="shared" si="2726"/>
        <v>10000</v>
      </c>
      <c r="K1009" s="14">
        <v>0</v>
      </c>
      <c r="L1009" s="14">
        <f t="shared" si="2729"/>
        <v>0</v>
      </c>
      <c r="M1009" s="14">
        <v>0</v>
      </c>
      <c r="N1009" s="14">
        <v>0</v>
      </c>
      <c r="O1009" s="14">
        <v>0</v>
      </c>
      <c r="P1009" s="14">
        <v>10000</v>
      </c>
      <c r="Q1009" s="14">
        <v>0</v>
      </c>
      <c r="R1009" s="14">
        <v>0</v>
      </c>
      <c r="S1009" s="14"/>
      <c r="T1009" s="14"/>
      <c r="U1009" s="14"/>
      <c r="V1009" s="14"/>
      <c r="W1009" s="14"/>
      <c r="X1009" s="14">
        <f t="shared" si="2750"/>
        <v>0</v>
      </c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>
        <v>0</v>
      </c>
      <c r="AI1009" s="14">
        <v>0</v>
      </c>
      <c r="AJ1009" s="14">
        <v>0</v>
      </c>
      <c r="AK1009" s="14"/>
      <c r="AL1009" s="14"/>
      <c r="AM1009" s="14"/>
      <c r="AN1009" s="14"/>
      <c r="AO1009" s="14"/>
      <c r="AP1009" s="14">
        <f t="shared" si="2751"/>
        <v>0</v>
      </c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>
        <v>0</v>
      </c>
      <c r="BA1009" s="14">
        <v>0</v>
      </c>
      <c r="BB1009" s="14">
        <v>0</v>
      </c>
      <c r="BC1009" s="14"/>
      <c r="BD1009" s="14"/>
      <c r="BE1009" s="14"/>
      <c r="BF1009" s="14"/>
      <c r="BG1009" s="14"/>
      <c r="BH1009" s="14">
        <f t="shared" si="2752"/>
        <v>0</v>
      </c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>
        <v>0</v>
      </c>
      <c r="BS1009" s="14">
        <v>0</v>
      </c>
      <c r="BT1009" s="14">
        <v>10000</v>
      </c>
      <c r="BU1009" s="14">
        <v>0</v>
      </c>
      <c r="BV1009" s="14">
        <v>0</v>
      </c>
      <c r="BW1009" s="14">
        <f t="shared" si="2712"/>
        <v>0</v>
      </c>
      <c r="BX1009" s="14"/>
      <c r="BY1009" s="14"/>
      <c r="BZ1009" s="14"/>
      <c r="CA1009" s="14">
        <f t="shared" si="2727"/>
        <v>0</v>
      </c>
      <c r="CB1009" s="122" t="str">
        <f t="shared" si="2738"/>
        <v>-</v>
      </c>
    </row>
    <row r="1010" spans="1:80" x14ac:dyDescent="0.25">
      <c r="A1010" s="4" t="s">
        <v>466</v>
      </c>
      <c r="B1010" s="4" t="s">
        <v>88</v>
      </c>
      <c r="C1010" s="4" t="s">
        <v>28</v>
      </c>
      <c r="D1010" s="79" t="s">
        <v>560</v>
      </c>
      <c r="E1010" s="89">
        <v>6139</v>
      </c>
      <c r="F1010" s="79" t="s">
        <v>584</v>
      </c>
      <c r="G1010" s="74" t="s">
        <v>1895</v>
      </c>
      <c r="H1010" s="13" t="s">
        <v>585</v>
      </c>
      <c r="I1010" s="14">
        <v>200000</v>
      </c>
      <c r="J1010" s="14">
        <f t="shared" si="2726"/>
        <v>200000</v>
      </c>
      <c r="K1010" s="14">
        <v>0</v>
      </c>
      <c r="L1010" s="14">
        <f t="shared" si="2729"/>
        <v>0</v>
      </c>
      <c r="M1010" s="14">
        <v>0</v>
      </c>
      <c r="N1010" s="14">
        <v>0</v>
      </c>
      <c r="O1010" s="14">
        <v>0</v>
      </c>
      <c r="P1010" s="14">
        <v>200000</v>
      </c>
      <c r="Q1010" s="14">
        <v>0</v>
      </c>
      <c r="R1010" s="14">
        <v>0</v>
      </c>
      <c r="S1010" s="14"/>
      <c r="T1010" s="14"/>
      <c r="U1010" s="14"/>
      <c r="V1010" s="14"/>
      <c r="W1010" s="14"/>
      <c r="X1010" s="14">
        <f t="shared" si="2750"/>
        <v>0</v>
      </c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>
        <v>0</v>
      </c>
      <c r="AI1010" s="14">
        <v>0</v>
      </c>
      <c r="AJ1010" s="14">
        <v>0</v>
      </c>
      <c r="AK1010" s="14"/>
      <c r="AL1010" s="14"/>
      <c r="AM1010" s="14"/>
      <c r="AN1010" s="14"/>
      <c r="AO1010" s="14"/>
      <c r="AP1010" s="14">
        <f t="shared" si="2751"/>
        <v>0</v>
      </c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>
        <v>0</v>
      </c>
      <c r="BA1010" s="14">
        <v>0</v>
      </c>
      <c r="BB1010" s="14">
        <v>0</v>
      </c>
      <c r="BC1010" s="14"/>
      <c r="BD1010" s="14"/>
      <c r="BE1010" s="14"/>
      <c r="BF1010" s="14"/>
      <c r="BG1010" s="14"/>
      <c r="BH1010" s="14">
        <f t="shared" si="2752"/>
        <v>0</v>
      </c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>
        <v>0</v>
      </c>
      <c r="BS1010" s="14">
        <v>0</v>
      </c>
      <c r="BT1010" s="14">
        <v>200000</v>
      </c>
      <c r="BU1010" s="14">
        <v>0</v>
      </c>
      <c r="BV1010" s="14">
        <v>0</v>
      </c>
      <c r="BW1010" s="14">
        <f t="shared" si="2712"/>
        <v>0</v>
      </c>
      <c r="BX1010" s="14"/>
      <c r="BY1010" s="14"/>
      <c r="BZ1010" s="14"/>
      <c r="CA1010" s="14">
        <f t="shared" si="2727"/>
        <v>0</v>
      </c>
      <c r="CB1010" s="122" t="str">
        <f t="shared" si="2738"/>
        <v>-</v>
      </c>
    </row>
    <row r="1011" spans="1:80" ht="22.5" x14ac:dyDescent="0.25">
      <c r="A1011" s="4" t="s">
        <v>466</v>
      </c>
      <c r="B1011" s="4" t="s">
        <v>88</v>
      </c>
      <c r="C1011" s="4" t="s">
        <v>28</v>
      </c>
      <c r="D1011" s="79" t="s">
        <v>560</v>
      </c>
      <c r="E1011" s="89">
        <v>6139</v>
      </c>
      <c r="F1011" s="79" t="s">
        <v>586</v>
      </c>
      <c r="G1011" s="74" t="s">
        <v>1895</v>
      </c>
      <c r="H1011" s="13" t="s">
        <v>65</v>
      </c>
      <c r="I1011" s="14">
        <v>100</v>
      </c>
      <c r="J1011" s="14">
        <f t="shared" si="2726"/>
        <v>100</v>
      </c>
      <c r="K1011" s="14">
        <v>0</v>
      </c>
      <c r="L1011" s="14">
        <f t="shared" si="2729"/>
        <v>0</v>
      </c>
      <c r="M1011" s="14">
        <v>0</v>
      </c>
      <c r="N1011" s="14">
        <v>0</v>
      </c>
      <c r="O1011" s="14">
        <v>0</v>
      </c>
      <c r="P1011" s="14">
        <v>100</v>
      </c>
      <c r="Q1011" s="14">
        <v>0</v>
      </c>
      <c r="R1011" s="14">
        <v>0</v>
      </c>
      <c r="S1011" s="14"/>
      <c r="T1011" s="14"/>
      <c r="U1011" s="14"/>
      <c r="V1011" s="14"/>
      <c r="W1011" s="14"/>
      <c r="X1011" s="14">
        <f t="shared" si="2750"/>
        <v>0</v>
      </c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>
        <v>0</v>
      </c>
      <c r="AI1011" s="14">
        <v>0</v>
      </c>
      <c r="AJ1011" s="14">
        <v>0</v>
      </c>
      <c r="AK1011" s="14"/>
      <c r="AL1011" s="14"/>
      <c r="AM1011" s="14"/>
      <c r="AN1011" s="14"/>
      <c r="AO1011" s="14"/>
      <c r="AP1011" s="14">
        <f t="shared" si="2751"/>
        <v>0</v>
      </c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>
        <v>0</v>
      </c>
      <c r="BA1011" s="14">
        <v>0</v>
      </c>
      <c r="BB1011" s="14">
        <v>0</v>
      </c>
      <c r="BC1011" s="14"/>
      <c r="BD1011" s="14"/>
      <c r="BE1011" s="14"/>
      <c r="BF1011" s="14"/>
      <c r="BG1011" s="14"/>
      <c r="BH1011" s="14">
        <f t="shared" si="2752"/>
        <v>0</v>
      </c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>
        <v>0</v>
      </c>
      <c r="BS1011" s="14">
        <v>0</v>
      </c>
      <c r="BT1011" s="14">
        <v>100</v>
      </c>
      <c r="BU1011" s="14">
        <v>0</v>
      </c>
      <c r="BV1011" s="14">
        <v>0</v>
      </c>
      <c r="BW1011" s="14">
        <f t="shared" si="2712"/>
        <v>0</v>
      </c>
      <c r="BX1011" s="14"/>
      <c r="BY1011" s="14"/>
      <c r="BZ1011" s="14"/>
      <c r="CA1011" s="14">
        <f t="shared" si="2727"/>
        <v>0</v>
      </c>
      <c r="CB1011" s="122" t="str">
        <f t="shared" si="2738"/>
        <v>-</v>
      </c>
    </row>
    <row r="1012" spans="1:80" x14ac:dyDescent="0.25">
      <c r="A1012" s="4" t="s">
        <v>466</v>
      </c>
      <c r="B1012" s="4" t="s">
        <v>88</v>
      </c>
      <c r="C1012" s="4" t="s">
        <v>28</v>
      </c>
      <c r="D1012" s="79" t="s">
        <v>560</v>
      </c>
      <c r="E1012" s="89">
        <v>6139</v>
      </c>
      <c r="F1012" s="79" t="s">
        <v>587</v>
      </c>
      <c r="G1012" s="74" t="s">
        <v>1895</v>
      </c>
      <c r="H1012" s="13" t="s">
        <v>588</v>
      </c>
      <c r="I1012" s="14">
        <v>300000</v>
      </c>
      <c r="J1012" s="14">
        <f t="shared" si="2726"/>
        <v>300000</v>
      </c>
      <c r="K1012" s="14">
        <v>0</v>
      </c>
      <c r="L1012" s="14">
        <f t="shared" si="2729"/>
        <v>0</v>
      </c>
      <c r="M1012" s="14">
        <v>0</v>
      </c>
      <c r="N1012" s="14">
        <v>0</v>
      </c>
      <c r="O1012" s="14">
        <v>0</v>
      </c>
      <c r="P1012" s="14">
        <v>300000</v>
      </c>
      <c r="Q1012" s="14">
        <v>0</v>
      </c>
      <c r="R1012" s="14">
        <v>0</v>
      </c>
      <c r="S1012" s="14"/>
      <c r="T1012" s="14"/>
      <c r="U1012" s="14"/>
      <c r="V1012" s="14"/>
      <c r="W1012" s="14"/>
      <c r="X1012" s="14">
        <f t="shared" si="2750"/>
        <v>0</v>
      </c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>
        <v>0</v>
      </c>
      <c r="AI1012" s="14">
        <v>0</v>
      </c>
      <c r="AJ1012" s="14">
        <v>0</v>
      </c>
      <c r="AK1012" s="14"/>
      <c r="AL1012" s="14"/>
      <c r="AM1012" s="14"/>
      <c r="AN1012" s="14"/>
      <c r="AO1012" s="14"/>
      <c r="AP1012" s="14">
        <f t="shared" si="2751"/>
        <v>0</v>
      </c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>
        <v>0</v>
      </c>
      <c r="BA1012" s="14">
        <v>0</v>
      </c>
      <c r="BB1012" s="14">
        <v>0</v>
      </c>
      <c r="BC1012" s="14"/>
      <c r="BD1012" s="14"/>
      <c r="BE1012" s="14"/>
      <c r="BF1012" s="14"/>
      <c r="BG1012" s="14"/>
      <c r="BH1012" s="14">
        <f t="shared" si="2752"/>
        <v>0</v>
      </c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>
        <v>0</v>
      </c>
      <c r="BS1012" s="14">
        <v>0</v>
      </c>
      <c r="BT1012" s="14">
        <v>300000</v>
      </c>
      <c r="BU1012" s="14">
        <v>0</v>
      </c>
      <c r="BV1012" s="14">
        <v>0</v>
      </c>
      <c r="BW1012" s="14">
        <f t="shared" si="2712"/>
        <v>0</v>
      </c>
      <c r="BX1012" s="14"/>
      <c r="BY1012" s="14"/>
      <c r="BZ1012" s="14"/>
      <c r="CA1012" s="14">
        <f t="shared" si="2727"/>
        <v>0</v>
      </c>
      <c r="CB1012" s="122" t="str">
        <f t="shared" si="2738"/>
        <v>-</v>
      </c>
    </row>
    <row r="1013" spans="1:80" x14ac:dyDescent="0.25">
      <c r="A1013" s="4" t="s">
        <v>466</v>
      </c>
      <c r="B1013" s="4" t="s">
        <v>88</v>
      </c>
      <c r="C1013" s="4" t="s">
        <v>28</v>
      </c>
      <c r="D1013" s="79" t="s">
        <v>560</v>
      </c>
      <c r="E1013" s="89">
        <v>6139</v>
      </c>
      <c r="F1013" s="79" t="s">
        <v>589</v>
      </c>
      <c r="G1013" s="74" t="s">
        <v>1895</v>
      </c>
      <c r="H1013" s="13" t="s">
        <v>590</v>
      </c>
      <c r="I1013" s="14">
        <v>30000</v>
      </c>
      <c r="J1013" s="14">
        <f t="shared" si="2726"/>
        <v>30000</v>
      </c>
      <c r="K1013" s="14">
        <v>0</v>
      </c>
      <c r="L1013" s="14">
        <f t="shared" si="2729"/>
        <v>0</v>
      </c>
      <c r="M1013" s="14">
        <v>0</v>
      </c>
      <c r="N1013" s="14">
        <v>0</v>
      </c>
      <c r="O1013" s="14">
        <v>0</v>
      </c>
      <c r="P1013" s="14">
        <v>30000</v>
      </c>
      <c r="Q1013" s="14">
        <v>0</v>
      </c>
      <c r="R1013" s="14">
        <v>0</v>
      </c>
      <c r="S1013" s="14"/>
      <c r="T1013" s="14"/>
      <c r="U1013" s="14"/>
      <c r="V1013" s="14"/>
      <c r="W1013" s="14"/>
      <c r="X1013" s="14">
        <f t="shared" si="2750"/>
        <v>0</v>
      </c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>
        <v>0</v>
      </c>
      <c r="AI1013" s="14">
        <v>0</v>
      </c>
      <c r="AJ1013" s="14">
        <v>0</v>
      </c>
      <c r="AK1013" s="14"/>
      <c r="AL1013" s="14"/>
      <c r="AM1013" s="14"/>
      <c r="AN1013" s="14"/>
      <c r="AO1013" s="14"/>
      <c r="AP1013" s="14">
        <f t="shared" si="2751"/>
        <v>0</v>
      </c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>
        <v>0</v>
      </c>
      <c r="BA1013" s="14">
        <v>0</v>
      </c>
      <c r="BB1013" s="14">
        <v>0</v>
      </c>
      <c r="BC1013" s="14"/>
      <c r="BD1013" s="14"/>
      <c r="BE1013" s="14"/>
      <c r="BF1013" s="14"/>
      <c r="BG1013" s="14"/>
      <c r="BH1013" s="14">
        <f t="shared" si="2752"/>
        <v>0</v>
      </c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>
        <v>0</v>
      </c>
      <c r="BS1013" s="14">
        <v>0</v>
      </c>
      <c r="BT1013" s="14">
        <v>30000</v>
      </c>
      <c r="BU1013" s="14">
        <v>0</v>
      </c>
      <c r="BV1013" s="14">
        <v>0</v>
      </c>
      <c r="BW1013" s="14">
        <f t="shared" si="2712"/>
        <v>0</v>
      </c>
      <c r="BX1013" s="14"/>
      <c r="BY1013" s="14"/>
      <c r="BZ1013" s="14"/>
      <c r="CA1013" s="14">
        <f t="shared" si="2727"/>
        <v>0</v>
      </c>
      <c r="CB1013" s="122" t="str">
        <f t="shared" si="2738"/>
        <v>-</v>
      </c>
    </row>
    <row r="1014" spans="1:80" x14ac:dyDescent="0.25">
      <c r="A1014" s="4" t="s">
        <v>466</v>
      </c>
      <c r="B1014" s="4" t="s">
        <v>88</v>
      </c>
      <c r="C1014" s="4" t="s">
        <v>28</v>
      </c>
      <c r="D1014" s="79" t="s">
        <v>560</v>
      </c>
      <c r="E1014" s="89">
        <v>6139</v>
      </c>
      <c r="F1014" s="79" t="s">
        <v>591</v>
      </c>
      <c r="G1014" s="74" t="s">
        <v>1895</v>
      </c>
      <c r="H1014" s="13" t="s">
        <v>592</v>
      </c>
      <c r="I1014" s="14">
        <v>0</v>
      </c>
      <c r="J1014" s="14">
        <f t="shared" si="2726"/>
        <v>0</v>
      </c>
      <c r="K1014" s="14">
        <v>0</v>
      </c>
      <c r="L1014" s="14">
        <f t="shared" si="2729"/>
        <v>0</v>
      </c>
      <c r="M1014" s="14">
        <v>0</v>
      </c>
      <c r="N1014" s="14">
        <v>0</v>
      </c>
      <c r="O1014" s="14">
        <v>0</v>
      </c>
      <c r="P1014" s="14">
        <v>0</v>
      </c>
      <c r="Q1014" s="14">
        <v>0</v>
      </c>
      <c r="R1014" s="14">
        <v>0</v>
      </c>
      <c r="S1014" s="14"/>
      <c r="T1014" s="14"/>
      <c r="U1014" s="14"/>
      <c r="V1014" s="14"/>
      <c r="W1014" s="14"/>
      <c r="X1014" s="14">
        <f t="shared" si="2750"/>
        <v>0</v>
      </c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>
        <v>0</v>
      </c>
      <c r="AI1014" s="14">
        <v>0</v>
      </c>
      <c r="AJ1014" s="14">
        <v>0</v>
      </c>
      <c r="AK1014" s="14"/>
      <c r="AL1014" s="14"/>
      <c r="AM1014" s="14"/>
      <c r="AN1014" s="14"/>
      <c r="AO1014" s="14"/>
      <c r="AP1014" s="14">
        <f t="shared" si="2751"/>
        <v>0</v>
      </c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>
        <v>0</v>
      </c>
      <c r="BA1014" s="14">
        <v>0</v>
      </c>
      <c r="BB1014" s="14">
        <v>0</v>
      </c>
      <c r="BC1014" s="14"/>
      <c r="BD1014" s="14"/>
      <c r="BE1014" s="14"/>
      <c r="BF1014" s="14"/>
      <c r="BG1014" s="14"/>
      <c r="BH1014" s="14">
        <f t="shared" si="2752"/>
        <v>0</v>
      </c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>
        <v>0</v>
      </c>
      <c r="BS1014" s="14">
        <v>0</v>
      </c>
      <c r="BT1014" s="14">
        <v>0</v>
      </c>
      <c r="BU1014" s="14">
        <v>0</v>
      </c>
      <c r="BV1014" s="14">
        <v>0</v>
      </c>
      <c r="BW1014" s="14">
        <f t="shared" si="2712"/>
        <v>0</v>
      </c>
      <c r="BX1014" s="14"/>
      <c r="BY1014" s="14"/>
      <c r="BZ1014" s="14"/>
      <c r="CA1014" s="14">
        <f t="shared" si="2727"/>
        <v>0</v>
      </c>
      <c r="CB1014" s="122" t="str">
        <f t="shared" si="2738"/>
        <v>-</v>
      </c>
    </row>
    <row r="1015" spans="1:80" ht="22.5" x14ac:dyDescent="0.25">
      <c r="A1015" s="1" t="s">
        <v>1</v>
      </c>
      <c r="B1015" s="1" t="s">
        <v>1</v>
      </c>
      <c r="C1015" s="1" t="s">
        <v>1</v>
      </c>
      <c r="D1015" s="78" t="s">
        <v>1</v>
      </c>
      <c r="E1015" s="78" t="s">
        <v>1</v>
      </c>
      <c r="F1015" s="78" t="s">
        <v>1</v>
      </c>
      <c r="G1015" s="2" t="s">
        <v>1</v>
      </c>
      <c r="H1015" s="10" t="s">
        <v>66</v>
      </c>
      <c r="I1015" s="11">
        <f>SUM(I1016)</f>
        <v>100100</v>
      </c>
      <c r="J1015" s="11">
        <f t="shared" si="2726"/>
        <v>80100</v>
      </c>
      <c r="K1015" s="11">
        <f t="shared" ref="K1015:Q1015" si="2784">SUM(K1016)</f>
        <v>0</v>
      </c>
      <c r="L1015" s="11">
        <f t="shared" si="2729"/>
        <v>0</v>
      </c>
      <c r="M1015" s="11">
        <f t="shared" si="2784"/>
        <v>0</v>
      </c>
      <c r="N1015" s="11">
        <f t="shared" si="2784"/>
        <v>0</v>
      </c>
      <c r="O1015" s="11">
        <f t="shared" si="2784"/>
        <v>0</v>
      </c>
      <c r="P1015" s="11">
        <f t="shared" si="2784"/>
        <v>80100</v>
      </c>
      <c r="Q1015" s="11">
        <f t="shared" si="2784"/>
        <v>0</v>
      </c>
      <c r="R1015" s="11">
        <f t="shared" ref="R1015:AG1015" si="2785">SUM(R1016)</f>
        <v>0</v>
      </c>
      <c r="S1015" s="11">
        <f t="shared" si="2785"/>
        <v>0</v>
      </c>
      <c r="T1015" s="11">
        <f t="shared" si="2785"/>
        <v>0</v>
      </c>
      <c r="U1015" s="11">
        <f t="shared" si="2785"/>
        <v>0</v>
      </c>
      <c r="V1015" s="11">
        <f t="shared" si="2785"/>
        <v>0</v>
      </c>
      <c r="W1015" s="11">
        <f t="shared" si="2785"/>
        <v>0</v>
      </c>
      <c r="X1015" s="11">
        <f t="shared" si="2785"/>
        <v>0</v>
      </c>
      <c r="Y1015" s="11">
        <f t="shared" si="2785"/>
        <v>0</v>
      </c>
      <c r="Z1015" s="11">
        <f t="shared" si="2785"/>
        <v>0</v>
      </c>
      <c r="AA1015" s="11">
        <f t="shared" si="2785"/>
        <v>0</v>
      </c>
      <c r="AB1015" s="11">
        <f t="shared" si="2785"/>
        <v>0</v>
      </c>
      <c r="AC1015" s="11">
        <f t="shared" si="2785"/>
        <v>0</v>
      </c>
      <c r="AD1015" s="11">
        <f t="shared" si="2785"/>
        <v>0</v>
      </c>
      <c r="AE1015" s="11">
        <f t="shared" si="2785"/>
        <v>0</v>
      </c>
      <c r="AF1015" s="11">
        <f t="shared" si="2785"/>
        <v>0</v>
      </c>
      <c r="AG1015" s="11">
        <f t="shared" si="2785"/>
        <v>0</v>
      </c>
      <c r="AH1015" s="11">
        <v>0</v>
      </c>
      <c r="AI1015" s="11">
        <v>0</v>
      </c>
      <c r="AJ1015" s="11">
        <f t="shared" ref="AJ1015:AY1015" si="2786">SUM(AJ1016)</f>
        <v>0</v>
      </c>
      <c r="AK1015" s="11">
        <f t="shared" si="2786"/>
        <v>0</v>
      </c>
      <c r="AL1015" s="11">
        <f t="shared" si="2786"/>
        <v>0</v>
      </c>
      <c r="AM1015" s="11">
        <f t="shared" si="2786"/>
        <v>0</v>
      </c>
      <c r="AN1015" s="11">
        <f t="shared" si="2786"/>
        <v>0</v>
      </c>
      <c r="AO1015" s="11">
        <f t="shared" si="2786"/>
        <v>0</v>
      </c>
      <c r="AP1015" s="11">
        <f t="shared" si="2786"/>
        <v>0</v>
      </c>
      <c r="AQ1015" s="11">
        <f t="shared" si="2786"/>
        <v>0</v>
      </c>
      <c r="AR1015" s="11">
        <f t="shared" si="2786"/>
        <v>0</v>
      </c>
      <c r="AS1015" s="11">
        <f t="shared" si="2786"/>
        <v>0</v>
      </c>
      <c r="AT1015" s="11">
        <f t="shared" si="2786"/>
        <v>0</v>
      </c>
      <c r="AU1015" s="11">
        <f t="shared" si="2786"/>
        <v>0</v>
      </c>
      <c r="AV1015" s="11">
        <f t="shared" si="2786"/>
        <v>0</v>
      </c>
      <c r="AW1015" s="11">
        <f t="shared" si="2786"/>
        <v>0</v>
      </c>
      <c r="AX1015" s="11">
        <f t="shared" si="2786"/>
        <v>0</v>
      </c>
      <c r="AY1015" s="11">
        <f t="shared" si="2786"/>
        <v>0</v>
      </c>
      <c r="AZ1015" s="11">
        <v>0</v>
      </c>
      <c r="BA1015" s="11">
        <v>0</v>
      </c>
      <c r="BB1015" s="11">
        <f t="shared" ref="BB1015:BQ1015" si="2787">SUM(BB1016)</f>
        <v>0</v>
      </c>
      <c r="BC1015" s="11">
        <f t="shared" si="2787"/>
        <v>0</v>
      </c>
      <c r="BD1015" s="11">
        <f t="shared" si="2787"/>
        <v>0</v>
      </c>
      <c r="BE1015" s="11">
        <f t="shared" si="2787"/>
        <v>0</v>
      </c>
      <c r="BF1015" s="11">
        <f t="shared" si="2787"/>
        <v>0</v>
      </c>
      <c r="BG1015" s="11">
        <f t="shared" si="2787"/>
        <v>0</v>
      </c>
      <c r="BH1015" s="11">
        <f t="shared" si="2787"/>
        <v>0</v>
      </c>
      <c r="BI1015" s="11">
        <f t="shared" si="2787"/>
        <v>0</v>
      </c>
      <c r="BJ1015" s="11">
        <f t="shared" si="2787"/>
        <v>0</v>
      </c>
      <c r="BK1015" s="11">
        <f t="shared" si="2787"/>
        <v>0</v>
      </c>
      <c r="BL1015" s="11">
        <f t="shared" si="2787"/>
        <v>0</v>
      </c>
      <c r="BM1015" s="11">
        <f t="shared" si="2787"/>
        <v>0</v>
      </c>
      <c r="BN1015" s="11">
        <f t="shared" si="2787"/>
        <v>0</v>
      </c>
      <c r="BO1015" s="11">
        <f t="shared" si="2787"/>
        <v>0</v>
      </c>
      <c r="BP1015" s="11">
        <f t="shared" si="2787"/>
        <v>0</v>
      </c>
      <c r="BQ1015" s="11">
        <f t="shared" si="2787"/>
        <v>0</v>
      </c>
      <c r="BR1015" s="11">
        <v>0</v>
      </c>
      <c r="BS1015" s="11">
        <v>0</v>
      </c>
      <c r="BT1015" s="11">
        <f t="shared" ref="BT1015:BX1015" si="2788">SUM(BT1016)</f>
        <v>80100</v>
      </c>
      <c r="BU1015" s="11">
        <f t="shared" si="2788"/>
        <v>0</v>
      </c>
      <c r="BV1015" s="11">
        <f t="shared" si="2788"/>
        <v>0</v>
      </c>
      <c r="BW1015" s="11">
        <f t="shared" si="2788"/>
        <v>0</v>
      </c>
      <c r="BX1015" s="11">
        <f t="shared" si="2788"/>
        <v>0</v>
      </c>
      <c r="BY1015" s="11">
        <f t="shared" ref="BY1015" si="2789">SUM(BY1016)</f>
        <v>0</v>
      </c>
      <c r="BZ1015" s="11">
        <f t="shared" ref="BZ1015" si="2790">SUM(BZ1016)</f>
        <v>0</v>
      </c>
      <c r="CA1015" s="11">
        <f t="shared" si="2727"/>
        <v>0</v>
      </c>
      <c r="CB1015" s="123" t="str">
        <f t="shared" si="2738"/>
        <v>-</v>
      </c>
    </row>
    <row r="1016" spans="1:80" x14ac:dyDescent="0.25">
      <c r="A1016" s="4" t="s">
        <v>466</v>
      </c>
      <c r="B1016" s="4" t="s">
        <v>88</v>
      </c>
      <c r="C1016" s="4" t="s">
        <v>28</v>
      </c>
      <c r="D1016" s="79" t="s">
        <v>560</v>
      </c>
      <c r="E1016" s="78" t="s">
        <v>67</v>
      </c>
      <c r="F1016" s="78" t="s">
        <v>1</v>
      </c>
      <c r="G1016" s="2" t="s">
        <v>1</v>
      </c>
      <c r="H1016" s="2" t="s">
        <v>68</v>
      </c>
      <c r="I1016" s="12">
        <f>SUM(I1017,I1019)</f>
        <v>100100</v>
      </c>
      <c r="J1016" s="12">
        <f t="shared" si="2726"/>
        <v>80100</v>
      </c>
      <c r="K1016" s="12">
        <f t="shared" ref="K1016" si="2791">SUM(K1017,K1019)</f>
        <v>0</v>
      </c>
      <c r="L1016" s="12">
        <f t="shared" si="2729"/>
        <v>0</v>
      </c>
      <c r="M1016" s="12">
        <f t="shared" ref="M1016:Q1016" si="2792">SUM(M1017,M1019)</f>
        <v>0</v>
      </c>
      <c r="N1016" s="12">
        <f t="shared" si="2792"/>
        <v>0</v>
      </c>
      <c r="O1016" s="12">
        <f t="shared" si="2792"/>
        <v>0</v>
      </c>
      <c r="P1016" s="12">
        <f t="shared" si="2792"/>
        <v>80100</v>
      </c>
      <c r="Q1016" s="12">
        <f t="shared" si="2792"/>
        <v>0</v>
      </c>
      <c r="R1016" s="12">
        <f t="shared" ref="R1016:AG1016" si="2793">SUM(R1017,R1019)</f>
        <v>0</v>
      </c>
      <c r="S1016" s="12">
        <f t="shared" si="2793"/>
        <v>0</v>
      </c>
      <c r="T1016" s="12">
        <f t="shared" si="2793"/>
        <v>0</v>
      </c>
      <c r="U1016" s="12">
        <f t="shared" si="2793"/>
        <v>0</v>
      </c>
      <c r="V1016" s="12">
        <f t="shared" si="2793"/>
        <v>0</v>
      </c>
      <c r="W1016" s="12">
        <f t="shared" si="2793"/>
        <v>0</v>
      </c>
      <c r="X1016" s="12">
        <f t="shared" ref="X1016" si="2794">SUM(X1017,X1019)</f>
        <v>0</v>
      </c>
      <c r="Y1016" s="12">
        <f t="shared" si="2793"/>
        <v>0</v>
      </c>
      <c r="Z1016" s="12">
        <f t="shared" si="2793"/>
        <v>0</v>
      </c>
      <c r="AA1016" s="12">
        <f t="shared" si="2793"/>
        <v>0</v>
      </c>
      <c r="AB1016" s="12">
        <f t="shared" si="2793"/>
        <v>0</v>
      </c>
      <c r="AC1016" s="12">
        <f t="shared" si="2793"/>
        <v>0</v>
      </c>
      <c r="AD1016" s="12">
        <f t="shared" si="2793"/>
        <v>0</v>
      </c>
      <c r="AE1016" s="12">
        <f t="shared" si="2793"/>
        <v>0</v>
      </c>
      <c r="AF1016" s="12">
        <f t="shared" si="2793"/>
        <v>0</v>
      </c>
      <c r="AG1016" s="12">
        <f t="shared" si="2793"/>
        <v>0</v>
      </c>
      <c r="AH1016" s="12">
        <v>0</v>
      </c>
      <c r="AI1016" s="12">
        <v>0</v>
      </c>
      <c r="AJ1016" s="12">
        <f t="shared" ref="AJ1016:AY1016" si="2795">SUM(AJ1017,AJ1019)</f>
        <v>0</v>
      </c>
      <c r="AK1016" s="12">
        <f t="shared" si="2795"/>
        <v>0</v>
      </c>
      <c r="AL1016" s="12">
        <f t="shared" si="2795"/>
        <v>0</v>
      </c>
      <c r="AM1016" s="12">
        <f t="shared" si="2795"/>
        <v>0</v>
      </c>
      <c r="AN1016" s="12">
        <f t="shared" si="2795"/>
        <v>0</v>
      </c>
      <c r="AO1016" s="12">
        <f t="shared" si="2795"/>
        <v>0</v>
      </c>
      <c r="AP1016" s="12">
        <f t="shared" ref="AP1016" si="2796">SUM(AP1017,AP1019)</f>
        <v>0</v>
      </c>
      <c r="AQ1016" s="12">
        <f t="shared" si="2795"/>
        <v>0</v>
      </c>
      <c r="AR1016" s="12">
        <f t="shared" si="2795"/>
        <v>0</v>
      </c>
      <c r="AS1016" s="12">
        <f t="shared" si="2795"/>
        <v>0</v>
      </c>
      <c r="AT1016" s="12">
        <f t="shared" si="2795"/>
        <v>0</v>
      </c>
      <c r="AU1016" s="12">
        <f t="shared" si="2795"/>
        <v>0</v>
      </c>
      <c r="AV1016" s="12">
        <f t="shared" si="2795"/>
        <v>0</v>
      </c>
      <c r="AW1016" s="12">
        <f t="shared" si="2795"/>
        <v>0</v>
      </c>
      <c r="AX1016" s="12">
        <f t="shared" si="2795"/>
        <v>0</v>
      </c>
      <c r="AY1016" s="12">
        <f t="shared" si="2795"/>
        <v>0</v>
      </c>
      <c r="AZ1016" s="12">
        <v>0</v>
      </c>
      <c r="BA1016" s="12">
        <v>0</v>
      </c>
      <c r="BB1016" s="12">
        <f t="shared" ref="BB1016:BQ1016" si="2797">SUM(BB1017,BB1019)</f>
        <v>0</v>
      </c>
      <c r="BC1016" s="12">
        <f t="shared" si="2797"/>
        <v>0</v>
      </c>
      <c r="BD1016" s="12">
        <f t="shared" si="2797"/>
        <v>0</v>
      </c>
      <c r="BE1016" s="12">
        <f t="shared" si="2797"/>
        <v>0</v>
      </c>
      <c r="BF1016" s="12">
        <f t="shared" si="2797"/>
        <v>0</v>
      </c>
      <c r="BG1016" s="12">
        <f t="shared" si="2797"/>
        <v>0</v>
      </c>
      <c r="BH1016" s="12">
        <f t="shared" ref="BH1016" si="2798">SUM(BH1017,BH1019)</f>
        <v>0</v>
      </c>
      <c r="BI1016" s="12">
        <f t="shared" si="2797"/>
        <v>0</v>
      </c>
      <c r="BJ1016" s="12">
        <f t="shared" si="2797"/>
        <v>0</v>
      </c>
      <c r="BK1016" s="12">
        <f t="shared" si="2797"/>
        <v>0</v>
      </c>
      <c r="BL1016" s="12">
        <f t="shared" si="2797"/>
        <v>0</v>
      </c>
      <c r="BM1016" s="12">
        <f t="shared" si="2797"/>
        <v>0</v>
      </c>
      <c r="BN1016" s="12">
        <f t="shared" si="2797"/>
        <v>0</v>
      </c>
      <c r="BO1016" s="12">
        <f t="shared" si="2797"/>
        <v>0</v>
      </c>
      <c r="BP1016" s="12">
        <f t="shared" si="2797"/>
        <v>0</v>
      </c>
      <c r="BQ1016" s="12">
        <f t="shared" si="2797"/>
        <v>0</v>
      </c>
      <c r="BR1016" s="12">
        <v>0</v>
      </c>
      <c r="BS1016" s="12">
        <v>0</v>
      </c>
      <c r="BT1016" s="12">
        <f t="shared" ref="BT1016:BZ1016" si="2799">SUM(BT1017,BT1019)</f>
        <v>80100</v>
      </c>
      <c r="BU1016" s="12">
        <f t="shared" si="2799"/>
        <v>0</v>
      </c>
      <c r="BV1016" s="12">
        <f t="shared" si="2799"/>
        <v>0</v>
      </c>
      <c r="BW1016" s="12">
        <f t="shared" si="2799"/>
        <v>0</v>
      </c>
      <c r="BX1016" s="12">
        <f t="shared" si="2799"/>
        <v>0</v>
      </c>
      <c r="BY1016" s="12">
        <f t="shared" si="2799"/>
        <v>0</v>
      </c>
      <c r="BZ1016" s="12">
        <f t="shared" si="2799"/>
        <v>0</v>
      </c>
      <c r="CA1016" s="12">
        <f t="shared" si="2727"/>
        <v>0</v>
      </c>
      <c r="CB1016" s="124" t="str">
        <f t="shared" si="2738"/>
        <v>-</v>
      </c>
    </row>
    <row r="1017" spans="1:80" x14ac:dyDescent="0.25">
      <c r="A1017" s="1" t="s">
        <v>466</v>
      </c>
      <c r="B1017" s="1" t="s">
        <v>88</v>
      </c>
      <c r="C1017" s="1" t="s">
        <v>28</v>
      </c>
      <c r="D1017" s="82" t="s">
        <v>560</v>
      </c>
      <c r="E1017" s="82" t="s">
        <v>267</v>
      </c>
      <c r="F1017" s="79" t="s">
        <v>1</v>
      </c>
      <c r="G1017" s="13" t="s">
        <v>1</v>
      </c>
      <c r="H1017" s="2" t="s">
        <v>268</v>
      </c>
      <c r="I1017" s="12">
        <f>SUM(I1018)</f>
        <v>0</v>
      </c>
      <c r="J1017" s="12">
        <f t="shared" si="2726"/>
        <v>0</v>
      </c>
      <c r="K1017" s="12">
        <f t="shared" ref="K1017:Q1017" si="2800">SUM(K1018)</f>
        <v>0</v>
      </c>
      <c r="L1017" s="12">
        <f t="shared" si="2729"/>
        <v>0</v>
      </c>
      <c r="M1017" s="12">
        <f t="shared" si="2800"/>
        <v>0</v>
      </c>
      <c r="N1017" s="12">
        <f t="shared" si="2800"/>
        <v>0</v>
      </c>
      <c r="O1017" s="12">
        <f t="shared" si="2800"/>
        <v>0</v>
      </c>
      <c r="P1017" s="12">
        <f t="shared" si="2800"/>
        <v>0</v>
      </c>
      <c r="Q1017" s="12">
        <f t="shared" si="2800"/>
        <v>0</v>
      </c>
      <c r="R1017" s="12">
        <f t="shared" ref="R1017:AG1017" si="2801">SUM(R1018)</f>
        <v>0</v>
      </c>
      <c r="S1017" s="12">
        <f t="shared" si="2801"/>
        <v>0</v>
      </c>
      <c r="T1017" s="12">
        <f t="shared" si="2801"/>
        <v>0</v>
      </c>
      <c r="U1017" s="12">
        <f t="shared" si="2801"/>
        <v>0</v>
      </c>
      <c r="V1017" s="12">
        <f t="shared" si="2801"/>
        <v>0</v>
      </c>
      <c r="W1017" s="12">
        <f t="shared" si="2801"/>
        <v>0</v>
      </c>
      <c r="X1017" s="12">
        <f t="shared" si="2801"/>
        <v>0</v>
      </c>
      <c r="Y1017" s="12">
        <f t="shared" si="2801"/>
        <v>0</v>
      </c>
      <c r="Z1017" s="12">
        <f t="shared" si="2801"/>
        <v>0</v>
      </c>
      <c r="AA1017" s="12">
        <f t="shared" si="2801"/>
        <v>0</v>
      </c>
      <c r="AB1017" s="12">
        <f t="shared" si="2801"/>
        <v>0</v>
      </c>
      <c r="AC1017" s="12">
        <f t="shared" si="2801"/>
        <v>0</v>
      </c>
      <c r="AD1017" s="12">
        <f t="shared" si="2801"/>
        <v>0</v>
      </c>
      <c r="AE1017" s="12">
        <f t="shared" si="2801"/>
        <v>0</v>
      </c>
      <c r="AF1017" s="12">
        <f t="shared" si="2801"/>
        <v>0</v>
      </c>
      <c r="AG1017" s="12">
        <f t="shared" si="2801"/>
        <v>0</v>
      </c>
      <c r="AH1017" s="12">
        <v>0</v>
      </c>
      <c r="AI1017" s="12">
        <v>0</v>
      </c>
      <c r="AJ1017" s="12">
        <f t="shared" ref="AJ1017:AY1017" si="2802">SUM(AJ1018)</f>
        <v>0</v>
      </c>
      <c r="AK1017" s="12">
        <f t="shared" si="2802"/>
        <v>0</v>
      </c>
      <c r="AL1017" s="12">
        <f t="shared" si="2802"/>
        <v>0</v>
      </c>
      <c r="AM1017" s="12">
        <f t="shared" si="2802"/>
        <v>0</v>
      </c>
      <c r="AN1017" s="12">
        <f t="shared" si="2802"/>
        <v>0</v>
      </c>
      <c r="AO1017" s="12">
        <f t="shared" si="2802"/>
        <v>0</v>
      </c>
      <c r="AP1017" s="12">
        <f t="shared" si="2802"/>
        <v>0</v>
      </c>
      <c r="AQ1017" s="12">
        <f t="shared" si="2802"/>
        <v>0</v>
      </c>
      <c r="AR1017" s="12">
        <f t="shared" si="2802"/>
        <v>0</v>
      </c>
      <c r="AS1017" s="12">
        <f t="shared" si="2802"/>
        <v>0</v>
      </c>
      <c r="AT1017" s="12">
        <f t="shared" si="2802"/>
        <v>0</v>
      </c>
      <c r="AU1017" s="12">
        <f t="shared" si="2802"/>
        <v>0</v>
      </c>
      <c r="AV1017" s="12">
        <f t="shared" si="2802"/>
        <v>0</v>
      </c>
      <c r="AW1017" s="12">
        <f t="shared" si="2802"/>
        <v>0</v>
      </c>
      <c r="AX1017" s="12">
        <f t="shared" si="2802"/>
        <v>0</v>
      </c>
      <c r="AY1017" s="12">
        <f t="shared" si="2802"/>
        <v>0</v>
      </c>
      <c r="AZ1017" s="12">
        <v>0</v>
      </c>
      <c r="BA1017" s="12">
        <v>0</v>
      </c>
      <c r="BB1017" s="12">
        <f t="shared" ref="BB1017:BQ1017" si="2803">SUM(BB1018)</f>
        <v>0</v>
      </c>
      <c r="BC1017" s="12">
        <f t="shared" si="2803"/>
        <v>0</v>
      </c>
      <c r="BD1017" s="12">
        <f t="shared" si="2803"/>
        <v>0</v>
      </c>
      <c r="BE1017" s="12">
        <f t="shared" si="2803"/>
        <v>0</v>
      </c>
      <c r="BF1017" s="12">
        <f t="shared" si="2803"/>
        <v>0</v>
      </c>
      <c r="BG1017" s="12">
        <f t="shared" si="2803"/>
        <v>0</v>
      </c>
      <c r="BH1017" s="12">
        <f t="shared" si="2803"/>
        <v>0</v>
      </c>
      <c r="BI1017" s="12">
        <f t="shared" si="2803"/>
        <v>0</v>
      </c>
      <c r="BJ1017" s="12">
        <f t="shared" si="2803"/>
        <v>0</v>
      </c>
      <c r="BK1017" s="12">
        <f t="shared" si="2803"/>
        <v>0</v>
      </c>
      <c r="BL1017" s="12">
        <f t="shared" si="2803"/>
        <v>0</v>
      </c>
      <c r="BM1017" s="12">
        <f t="shared" si="2803"/>
        <v>0</v>
      </c>
      <c r="BN1017" s="12">
        <f t="shared" si="2803"/>
        <v>0</v>
      </c>
      <c r="BO1017" s="12">
        <f t="shared" si="2803"/>
        <v>0</v>
      </c>
      <c r="BP1017" s="12">
        <f t="shared" si="2803"/>
        <v>0</v>
      </c>
      <c r="BQ1017" s="12">
        <f t="shared" si="2803"/>
        <v>0</v>
      </c>
      <c r="BR1017" s="12">
        <v>0</v>
      </c>
      <c r="BS1017" s="12">
        <v>0</v>
      </c>
      <c r="BT1017" s="12">
        <f t="shared" ref="BT1017:BZ1017" si="2804">SUM(BT1018)</f>
        <v>0</v>
      </c>
      <c r="BU1017" s="12">
        <f t="shared" si="2804"/>
        <v>0</v>
      </c>
      <c r="BV1017" s="12">
        <f t="shared" si="2804"/>
        <v>0</v>
      </c>
      <c r="BW1017" s="12">
        <f t="shared" si="2804"/>
        <v>0</v>
      </c>
      <c r="BX1017" s="12">
        <f t="shared" si="2804"/>
        <v>0</v>
      </c>
      <c r="BY1017" s="12">
        <f t="shared" si="2804"/>
        <v>0</v>
      </c>
      <c r="BZ1017" s="12">
        <f t="shared" si="2804"/>
        <v>0</v>
      </c>
      <c r="CA1017" s="12">
        <f t="shared" si="2727"/>
        <v>0</v>
      </c>
      <c r="CB1017" s="124" t="str">
        <f t="shared" si="2738"/>
        <v>-</v>
      </c>
    </row>
    <row r="1018" spans="1:80" x14ac:dyDescent="0.25">
      <c r="A1018" s="4" t="s">
        <v>466</v>
      </c>
      <c r="B1018" s="4" t="s">
        <v>88</v>
      </c>
      <c r="C1018" s="4" t="s">
        <v>28</v>
      </c>
      <c r="D1018" s="79" t="s">
        <v>560</v>
      </c>
      <c r="E1018" s="89">
        <v>6141</v>
      </c>
      <c r="F1018" s="79" t="s">
        <v>593</v>
      </c>
      <c r="G1018" s="74" t="s">
        <v>1895</v>
      </c>
      <c r="H1018" s="13" t="s">
        <v>594</v>
      </c>
      <c r="I1018" s="14">
        <v>0</v>
      </c>
      <c r="J1018" s="14">
        <f t="shared" si="2726"/>
        <v>0</v>
      </c>
      <c r="K1018" s="14">
        <v>0</v>
      </c>
      <c r="L1018" s="14">
        <f t="shared" si="2729"/>
        <v>0</v>
      </c>
      <c r="M1018" s="14">
        <v>0</v>
      </c>
      <c r="N1018" s="14">
        <v>0</v>
      </c>
      <c r="O1018" s="14">
        <v>0</v>
      </c>
      <c r="P1018" s="14">
        <v>0</v>
      </c>
      <c r="Q1018" s="14">
        <v>0</v>
      </c>
      <c r="R1018" s="14">
        <v>0</v>
      </c>
      <c r="S1018" s="14"/>
      <c r="T1018" s="14"/>
      <c r="U1018" s="14"/>
      <c r="V1018" s="14"/>
      <c r="W1018" s="14"/>
      <c r="X1018" s="14">
        <f t="shared" si="2750"/>
        <v>0</v>
      </c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>
        <v>0</v>
      </c>
      <c r="AI1018" s="14">
        <v>0</v>
      </c>
      <c r="AJ1018" s="14">
        <v>0</v>
      </c>
      <c r="AK1018" s="14"/>
      <c r="AL1018" s="14"/>
      <c r="AM1018" s="14"/>
      <c r="AN1018" s="14"/>
      <c r="AO1018" s="14"/>
      <c r="AP1018" s="14">
        <f t="shared" si="2751"/>
        <v>0</v>
      </c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>
        <v>0</v>
      </c>
      <c r="BA1018" s="14">
        <v>0</v>
      </c>
      <c r="BB1018" s="14">
        <v>0</v>
      </c>
      <c r="BC1018" s="14"/>
      <c r="BD1018" s="14"/>
      <c r="BE1018" s="14"/>
      <c r="BF1018" s="14"/>
      <c r="BG1018" s="14"/>
      <c r="BH1018" s="14">
        <f t="shared" si="2752"/>
        <v>0</v>
      </c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>
        <v>0</v>
      </c>
      <c r="BS1018" s="14">
        <v>0</v>
      </c>
      <c r="BT1018" s="14">
        <v>0</v>
      </c>
      <c r="BU1018" s="14">
        <v>0</v>
      </c>
      <c r="BV1018" s="14">
        <v>0</v>
      </c>
      <c r="BW1018" s="14">
        <f t="shared" si="2712"/>
        <v>0</v>
      </c>
      <c r="BX1018" s="14"/>
      <c r="BY1018" s="14"/>
      <c r="BZ1018" s="14"/>
      <c r="CA1018" s="14">
        <f t="shared" si="2727"/>
        <v>0</v>
      </c>
      <c r="CB1018" s="122" t="str">
        <f t="shared" si="2738"/>
        <v>-</v>
      </c>
    </row>
    <row r="1019" spans="1:80" x14ac:dyDescent="0.25">
      <c r="A1019" s="1" t="s">
        <v>466</v>
      </c>
      <c r="B1019" s="1" t="s">
        <v>88</v>
      </c>
      <c r="C1019" s="1" t="s">
        <v>28</v>
      </c>
      <c r="D1019" s="82" t="s">
        <v>560</v>
      </c>
      <c r="E1019" s="82" t="s">
        <v>75</v>
      </c>
      <c r="F1019" s="79" t="s">
        <v>1</v>
      </c>
      <c r="G1019" s="13" t="s">
        <v>1</v>
      </c>
      <c r="H1019" s="2" t="s">
        <v>76</v>
      </c>
      <c r="I1019" s="12">
        <f>SUM(I1020:I1021)</f>
        <v>100100</v>
      </c>
      <c r="J1019" s="12">
        <f t="shared" si="2726"/>
        <v>80100</v>
      </c>
      <c r="K1019" s="12">
        <f t="shared" ref="K1019" si="2805">SUM(K1020:K1021)</f>
        <v>0</v>
      </c>
      <c r="L1019" s="12">
        <f t="shared" si="2729"/>
        <v>0</v>
      </c>
      <c r="M1019" s="12">
        <f t="shared" ref="M1019:Q1019" si="2806">SUM(M1020:M1021)</f>
        <v>0</v>
      </c>
      <c r="N1019" s="12">
        <f t="shared" si="2806"/>
        <v>0</v>
      </c>
      <c r="O1019" s="12">
        <f t="shared" si="2806"/>
        <v>0</v>
      </c>
      <c r="P1019" s="12">
        <f t="shared" si="2806"/>
        <v>80100</v>
      </c>
      <c r="Q1019" s="12">
        <f t="shared" si="2806"/>
        <v>0</v>
      </c>
      <c r="R1019" s="12">
        <f t="shared" ref="R1019:AG1019" si="2807">SUM(R1020:R1021)</f>
        <v>0</v>
      </c>
      <c r="S1019" s="12">
        <f t="shared" si="2807"/>
        <v>0</v>
      </c>
      <c r="T1019" s="12">
        <f t="shared" si="2807"/>
        <v>0</v>
      </c>
      <c r="U1019" s="12">
        <f t="shared" si="2807"/>
        <v>0</v>
      </c>
      <c r="V1019" s="12">
        <f t="shared" si="2807"/>
        <v>0</v>
      </c>
      <c r="W1019" s="12">
        <f t="shared" si="2807"/>
        <v>0</v>
      </c>
      <c r="X1019" s="12">
        <f t="shared" si="2807"/>
        <v>0</v>
      </c>
      <c r="Y1019" s="12">
        <f t="shared" si="2807"/>
        <v>0</v>
      </c>
      <c r="Z1019" s="12">
        <f t="shared" si="2807"/>
        <v>0</v>
      </c>
      <c r="AA1019" s="12">
        <f t="shared" si="2807"/>
        <v>0</v>
      </c>
      <c r="AB1019" s="12">
        <f t="shared" si="2807"/>
        <v>0</v>
      </c>
      <c r="AC1019" s="12">
        <f t="shared" si="2807"/>
        <v>0</v>
      </c>
      <c r="AD1019" s="12">
        <f t="shared" si="2807"/>
        <v>0</v>
      </c>
      <c r="AE1019" s="12">
        <f t="shared" si="2807"/>
        <v>0</v>
      </c>
      <c r="AF1019" s="12">
        <f t="shared" si="2807"/>
        <v>0</v>
      </c>
      <c r="AG1019" s="12">
        <f t="shared" si="2807"/>
        <v>0</v>
      </c>
      <c r="AH1019" s="12">
        <v>0</v>
      </c>
      <c r="AI1019" s="12">
        <v>0</v>
      </c>
      <c r="AJ1019" s="12">
        <f t="shared" ref="AJ1019:AY1019" si="2808">SUM(AJ1020:AJ1021)</f>
        <v>0</v>
      </c>
      <c r="AK1019" s="12">
        <f t="shared" si="2808"/>
        <v>0</v>
      </c>
      <c r="AL1019" s="12">
        <f t="shared" si="2808"/>
        <v>0</v>
      </c>
      <c r="AM1019" s="12">
        <f t="shared" si="2808"/>
        <v>0</v>
      </c>
      <c r="AN1019" s="12">
        <f t="shared" si="2808"/>
        <v>0</v>
      </c>
      <c r="AO1019" s="12">
        <f t="shared" si="2808"/>
        <v>0</v>
      </c>
      <c r="AP1019" s="12">
        <f t="shared" si="2808"/>
        <v>0</v>
      </c>
      <c r="AQ1019" s="12">
        <f t="shared" si="2808"/>
        <v>0</v>
      </c>
      <c r="AR1019" s="12">
        <f t="shared" si="2808"/>
        <v>0</v>
      </c>
      <c r="AS1019" s="12">
        <f t="shared" si="2808"/>
        <v>0</v>
      </c>
      <c r="AT1019" s="12">
        <f t="shared" si="2808"/>
        <v>0</v>
      </c>
      <c r="AU1019" s="12">
        <f t="shared" si="2808"/>
        <v>0</v>
      </c>
      <c r="AV1019" s="12">
        <f t="shared" si="2808"/>
        <v>0</v>
      </c>
      <c r="AW1019" s="12">
        <f t="shared" si="2808"/>
        <v>0</v>
      </c>
      <c r="AX1019" s="12">
        <f t="shared" si="2808"/>
        <v>0</v>
      </c>
      <c r="AY1019" s="12">
        <f t="shared" si="2808"/>
        <v>0</v>
      </c>
      <c r="AZ1019" s="12">
        <v>0</v>
      </c>
      <c r="BA1019" s="12">
        <v>0</v>
      </c>
      <c r="BB1019" s="12">
        <f t="shared" ref="BB1019:BQ1019" si="2809">SUM(BB1020:BB1021)</f>
        <v>0</v>
      </c>
      <c r="BC1019" s="12">
        <f t="shared" si="2809"/>
        <v>0</v>
      </c>
      <c r="BD1019" s="12">
        <f t="shared" si="2809"/>
        <v>0</v>
      </c>
      <c r="BE1019" s="12">
        <f t="shared" si="2809"/>
        <v>0</v>
      </c>
      <c r="BF1019" s="12">
        <f t="shared" si="2809"/>
        <v>0</v>
      </c>
      <c r="BG1019" s="12">
        <f t="shared" si="2809"/>
        <v>0</v>
      </c>
      <c r="BH1019" s="12">
        <f t="shared" si="2809"/>
        <v>0</v>
      </c>
      <c r="BI1019" s="12">
        <f t="shared" si="2809"/>
        <v>0</v>
      </c>
      <c r="BJ1019" s="12">
        <f t="shared" si="2809"/>
        <v>0</v>
      </c>
      <c r="BK1019" s="12">
        <f t="shared" si="2809"/>
        <v>0</v>
      </c>
      <c r="BL1019" s="12">
        <f t="shared" si="2809"/>
        <v>0</v>
      </c>
      <c r="BM1019" s="12">
        <f t="shared" si="2809"/>
        <v>0</v>
      </c>
      <c r="BN1019" s="12">
        <f t="shared" si="2809"/>
        <v>0</v>
      </c>
      <c r="BO1019" s="12">
        <f t="shared" si="2809"/>
        <v>0</v>
      </c>
      <c r="BP1019" s="12">
        <f t="shared" si="2809"/>
        <v>0</v>
      </c>
      <c r="BQ1019" s="12">
        <f t="shared" si="2809"/>
        <v>0</v>
      </c>
      <c r="BR1019" s="12">
        <v>0</v>
      </c>
      <c r="BS1019" s="12">
        <v>0</v>
      </c>
      <c r="BT1019" s="12">
        <f t="shared" ref="BT1019:BX1019" si="2810">SUM(BT1020:BT1021)</f>
        <v>80100</v>
      </c>
      <c r="BU1019" s="12">
        <f t="shared" si="2810"/>
        <v>0</v>
      </c>
      <c r="BV1019" s="12">
        <f t="shared" si="2810"/>
        <v>0</v>
      </c>
      <c r="BW1019" s="12">
        <f t="shared" si="2810"/>
        <v>0</v>
      </c>
      <c r="BX1019" s="12">
        <f t="shared" si="2810"/>
        <v>0</v>
      </c>
      <c r="BY1019" s="12">
        <f t="shared" ref="BY1019" si="2811">SUM(BY1020:BY1021)</f>
        <v>0</v>
      </c>
      <c r="BZ1019" s="12">
        <f t="shared" ref="BZ1019" si="2812">SUM(BZ1020:BZ1021)</f>
        <v>0</v>
      </c>
      <c r="CA1019" s="12">
        <f t="shared" si="2727"/>
        <v>0</v>
      </c>
      <c r="CB1019" s="124" t="str">
        <f t="shared" si="2738"/>
        <v>-</v>
      </c>
    </row>
    <row r="1020" spans="1:80" x14ac:dyDescent="0.25">
      <c r="A1020" s="4" t="s">
        <v>466</v>
      </c>
      <c r="B1020" s="4" t="s">
        <v>88</v>
      </c>
      <c r="C1020" s="4" t="s">
        <v>28</v>
      </c>
      <c r="D1020" s="79" t="s">
        <v>560</v>
      </c>
      <c r="E1020" s="89">
        <v>6148</v>
      </c>
      <c r="F1020" s="79" t="s">
        <v>595</v>
      </c>
      <c r="G1020" s="74" t="s">
        <v>1895</v>
      </c>
      <c r="H1020" s="13" t="s">
        <v>395</v>
      </c>
      <c r="I1020" s="14">
        <v>81100</v>
      </c>
      <c r="J1020" s="14">
        <f t="shared" si="2726"/>
        <v>100</v>
      </c>
      <c r="K1020" s="14">
        <v>0</v>
      </c>
      <c r="L1020" s="14">
        <f t="shared" si="2729"/>
        <v>0</v>
      </c>
      <c r="M1020" s="14">
        <v>0</v>
      </c>
      <c r="N1020" s="14">
        <v>0</v>
      </c>
      <c r="O1020" s="14">
        <v>0</v>
      </c>
      <c r="P1020" s="14">
        <v>100</v>
      </c>
      <c r="Q1020" s="14">
        <v>0</v>
      </c>
      <c r="R1020" s="14">
        <v>0</v>
      </c>
      <c r="S1020" s="14"/>
      <c r="T1020" s="14"/>
      <c r="U1020" s="14"/>
      <c r="V1020" s="14"/>
      <c r="W1020" s="14"/>
      <c r="X1020" s="14">
        <f t="shared" si="2750"/>
        <v>0</v>
      </c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>
        <v>0</v>
      </c>
      <c r="AI1020" s="14">
        <v>0</v>
      </c>
      <c r="AJ1020" s="14">
        <v>0</v>
      </c>
      <c r="AK1020" s="14"/>
      <c r="AL1020" s="14"/>
      <c r="AM1020" s="14"/>
      <c r="AN1020" s="14"/>
      <c r="AO1020" s="14"/>
      <c r="AP1020" s="14">
        <f t="shared" si="2751"/>
        <v>0</v>
      </c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>
        <v>0</v>
      </c>
      <c r="BA1020" s="14">
        <v>0</v>
      </c>
      <c r="BB1020" s="14">
        <v>0</v>
      </c>
      <c r="BC1020" s="14"/>
      <c r="BD1020" s="14"/>
      <c r="BE1020" s="14"/>
      <c r="BF1020" s="14"/>
      <c r="BG1020" s="14"/>
      <c r="BH1020" s="14">
        <f t="shared" si="2752"/>
        <v>0</v>
      </c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>
        <v>0</v>
      </c>
      <c r="BS1020" s="14">
        <v>0</v>
      </c>
      <c r="BT1020" s="14">
        <v>100</v>
      </c>
      <c r="BU1020" s="14">
        <v>0</v>
      </c>
      <c r="BV1020" s="14">
        <v>0</v>
      </c>
      <c r="BW1020" s="14">
        <f t="shared" si="2712"/>
        <v>0</v>
      </c>
      <c r="BX1020" s="14"/>
      <c r="BY1020" s="14"/>
      <c r="BZ1020" s="14"/>
      <c r="CA1020" s="14">
        <f t="shared" si="2727"/>
        <v>0</v>
      </c>
      <c r="CB1020" s="122" t="str">
        <f t="shared" si="2738"/>
        <v>-</v>
      </c>
    </row>
    <row r="1021" spans="1:80" x14ac:dyDescent="0.25">
      <c r="A1021" s="4" t="s">
        <v>466</v>
      </c>
      <c r="B1021" s="4" t="s">
        <v>88</v>
      </c>
      <c r="C1021" s="4" t="s">
        <v>28</v>
      </c>
      <c r="D1021" s="79" t="s">
        <v>560</v>
      </c>
      <c r="E1021" s="89">
        <v>6148</v>
      </c>
      <c r="F1021" s="79" t="s">
        <v>596</v>
      </c>
      <c r="G1021" s="74" t="s">
        <v>1895</v>
      </c>
      <c r="H1021" s="13" t="s">
        <v>597</v>
      </c>
      <c r="I1021" s="14">
        <v>19000</v>
      </c>
      <c r="J1021" s="14">
        <f t="shared" si="2726"/>
        <v>80000</v>
      </c>
      <c r="K1021" s="14">
        <v>0</v>
      </c>
      <c r="L1021" s="14">
        <f t="shared" si="2729"/>
        <v>0</v>
      </c>
      <c r="M1021" s="14">
        <v>0</v>
      </c>
      <c r="N1021" s="14">
        <v>0</v>
      </c>
      <c r="O1021" s="14">
        <v>0</v>
      </c>
      <c r="P1021" s="14">
        <v>80000</v>
      </c>
      <c r="Q1021" s="14">
        <v>0</v>
      </c>
      <c r="R1021" s="14">
        <v>0</v>
      </c>
      <c r="S1021" s="14"/>
      <c r="T1021" s="14"/>
      <c r="U1021" s="14"/>
      <c r="V1021" s="14"/>
      <c r="W1021" s="14"/>
      <c r="X1021" s="14">
        <f t="shared" si="2750"/>
        <v>0</v>
      </c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>
        <v>0</v>
      </c>
      <c r="AI1021" s="14">
        <v>0</v>
      </c>
      <c r="AJ1021" s="14">
        <v>0</v>
      </c>
      <c r="AK1021" s="14"/>
      <c r="AL1021" s="14"/>
      <c r="AM1021" s="14"/>
      <c r="AN1021" s="14"/>
      <c r="AO1021" s="14"/>
      <c r="AP1021" s="14">
        <f t="shared" si="2751"/>
        <v>0</v>
      </c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>
        <v>0</v>
      </c>
      <c r="BA1021" s="14">
        <v>0</v>
      </c>
      <c r="BB1021" s="14">
        <v>0</v>
      </c>
      <c r="BC1021" s="14"/>
      <c r="BD1021" s="14"/>
      <c r="BE1021" s="14"/>
      <c r="BF1021" s="14"/>
      <c r="BG1021" s="14"/>
      <c r="BH1021" s="14">
        <f t="shared" si="2752"/>
        <v>0</v>
      </c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>
        <v>0</v>
      </c>
      <c r="BS1021" s="14">
        <v>0</v>
      </c>
      <c r="BT1021" s="14">
        <v>80000</v>
      </c>
      <c r="BU1021" s="14">
        <v>0</v>
      </c>
      <c r="BV1021" s="14">
        <v>0</v>
      </c>
      <c r="BW1021" s="14">
        <f t="shared" si="2712"/>
        <v>0</v>
      </c>
      <c r="BX1021" s="14"/>
      <c r="BY1021" s="14"/>
      <c r="BZ1021" s="14"/>
      <c r="CA1021" s="14">
        <f t="shared" si="2727"/>
        <v>0</v>
      </c>
      <c r="CB1021" s="122" t="str">
        <f t="shared" si="2738"/>
        <v>-</v>
      </c>
    </row>
    <row r="1022" spans="1:80" ht="22.5" x14ac:dyDescent="0.25">
      <c r="A1022" s="1" t="s">
        <v>1</v>
      </c>
      <c r="B1022" s="1" t="s">
        <v>1</v>
      </c>
      <c r="C1022" s="1" t="s">
        <v>1</v>
      </c>
      <c r="D1022" s="78" t="s">
        <v>1</v>
      </c>
      <c r="E1022" s="78" t="s">
        <v>1</v>
      </c>
      <c r="F1022" s="78" t="s">
        <v>1</v>
      </c>
      <c r="G1022" s="2" t="s">
        <v>1</v>
      </c>
      <c r="H1022" s="10" t="s">
        <v>77</v>
      </c>
      <c r="I1022" s="11">
        <f>SUM(I1023)</f>
        <v>14661044</v>
      </c>
      <c r="J1022" s="11">
        <f t="shared" si="2726"/>
        <v>15642600</v>
      </c>
      <c r="K1022" s="11">
        <f t="shared" ref="K1022:Q1022" si="2813">SUM(K1023)</f>
        <v>0</v>
      </c>
      <c r="L1022" s="11">
        <f t="shared" si="2729"/>
        <v>0</v>
      </c>
      <c r="M1022" s="11">
        <f t="shared" si="2813"/>
        <v>0</v>
      </c>
      <c r="N1022" s="11">
        <f t="shared" si="2813"/>
        <v>0</v>
      </c>
      <c r="O1022" s="11">
        <f t="shared" si="2813"/>
        <v>0</v>
      </c>
      <c r="P1022" s="11">
        <f t="shared" si="2813"/>
        <v>15642600</v>
      </c>
      <c r="Q1022" s="11">
        <f t="shared" si="2813"/>
        <v>0</v>
      </c>
      <c r="R1022" s="11">
        <f t="shared" ref="R1022:AG1022" si="2814">SUM(R1023)</f>
        <v>0</v>
      </c>
      <c r="S1022" s="11">
        <f t="shared" si="2814"/>
        <v>0</v>
      </c>
      <c r="T1022" s="11">
        <f t="shared" si="2814"/>
        <v>0</v>
      </c>
      <c r="U1022" s="11">
        <f t="shared" si="2814"/>
        <v>0</v>
      </c>
      <c r="V1022" s="11">
        <f t="shared" si="2814"/>
        <v>0</v>
      </c>
      <c r="W1022" s="11">
        <f t="shared" si="2814"/>
        <v>0</v>
      </c>
      <c r="X1022" s="11">
        <f t="shared" si="2814"/>
        <v>0</v>
      </c>
      <c r="Y1022" s="11">
        <f t="shared" si="2814"/>
        <v>0</v>
      </c>
      <c r="Z1022" s="11">
        <f t="shared" si="2814"/>
        <v>0</v>
      </c>
      <c r="AA1022" s="11">
        <f t="shared" si="2814"/>
        <v>0</v>
      </c>
      <c r="AB1022" s="11">
        <f t="shared" si="2814"/>
        <v>0</v>
      </c>
      <c r="AC1022" s="11">
        <f t="shared" si="2814"/>
        <v>0</v>
      </c>
      <c r="AD1022" s="11">
        <f t="shared" si="2814"/>
        <v>0</v>
      </c>
      <c r="AE1022" s="11">
        <f t="shared" si="2814"/>
        <v>0</v>
      </c>
      <c r="AF1022" s="11">
        <f t="shared" si="2814"/>
        <v>0</v>
      </c>
      <c r="AG1022" s="11">
        <f t="shared" si="2814"/>
        <v>0</v>
      </c>
      <c r="AH1022" s="11">
        <v>0</v>
      </c>
      <c r="AI1022" s="11">
        <v>0</v>
      </c>
      <c r="AJ1022" s="11">
        <f t="shared" ref="AJ1022:AY1022" si="2815">SUM(AJ1023)</f>
        <v>0</v>
      </c>
      <c r="AK1022" s="11">
        <f t="shared" si="2815"/>
        <v>0</v>
      </c>
      <c r="AL1022" s="11">
        <f t="shared" si="2815"/>
        <v>0</v>
      </c>
      <c r="AM1022" s="11">
        <f t="shared" si="2815"/>
        <v>0</v>
      </c>
      <c r="AN1022" s="11">
        <f t="shared" si="2815"/>
        <v>0</v>
      </c>
      <c r="AO1022" s="11">
        <f t="shared" si="2815"/>
        <v>0</v>
      </c>
      <c r="AP1022" s="11">
        <f t="shared" si="2815"/>
        <v>0</v>
      </c>
      <c r="AQ1022" s="11">
        <f t="shared" si="2815"/>
        <v>0</v>
      </c>
      <c r="AR1022" s="11">
        <f t="shared" si="2815"/>
        <v>0</v>
      </c>
      <c r="AS1022" s="11">
        <f t="shared" si="2815"/>
        <v>0</v>
      </c>
      <c r="AT1022" s="11">
        <f t="shared" si="2815"/>
        <v>0</v>
      </c>
      <c r="AU1022" s="11">
        <f t="shared" si="2815"/>
        <v>0</v>
      </c>
      <c r="AV1022" s="11">
        <f t="shared" si="2815"/>
        <v>0</v>
      </c>
      <c r="AW1022" s="11">
        <f t="shared" si="2815"/>
        <v>0</v>
      </c>
      <c r="AX1022" s="11">
        <f t="shared" si="2815"/>
        <v>0</v>
      </c>
      <c r="AY1022" s="11">
        <f t="shared" si="2815"/>
        <v>0</v>
      </c>
      <c r="AZ1022" s="11">
        <v>0</v>
      </c>
      <c r="BA1022" s="11">
        <v>0</v>
      </c>
      <c r="BB1022" s="11">
        <f t="shared" ref="BB1022:BQ1022" si="2816">SUM(BB1023)</f>
        <v>0</v>
      </c>
      <c r="BC1022" s="11">
        <f t="shared" si="2816"/>
        <v>677539</v>
      </c>
      <c r="BD1022" s="11">
        <f t="shared" si="2816"/>
        <v>0</v>
      </c>
      <c r="BE1022" s="11">
        <f t="shared" si="2816"/>
        <v>0</v>
      </c>
      <c r="BF1022" s="11">
        <f t="shared" si="2816"/>
        <v>0</v>
      </c>
      <c r="BG1022" s="11">
        <f t="shared" si="2816"/>
        <v>0</v>
      </c>
      <c r="BH1022" s="11">
        <f t="shared" si="2816"/>
        <v>677539</v>
      </c>
      <c r="BI1022" s="11">
        <f t="shared" si="2816"/>
        <v>0</v>
      </c>
      <c r="BJ1022" s="11">
        <f t="shared" si="2816"/>
        <v>0</v>
      </c>
      <c r="BK1022" s="11">
        <f t="shared" si="2816"/>
        <v>677539</v>
      </c>
      <c r="BL1022" s="11">
        <f t="shared" si="2816"/>
        <v>0</v>
      </c>
      <c r="BM1022" s="11">
        <f t="shared" si="2816"/>
        <v>0</v>
      </c>
      <c r="BN1022" s="11">
        <f t="shared" si="2816"/>
        <v>0</v>
      </c>
      <c r="BO1022" s="11">
        <f t="shared" si="2816"/>
        <v>0</v>
      </c>
      <c r="BP1022" s="11">
        <f t="shared" si="2816"/>
        <v>0</v>
      </c>
      <c r="BQ1022" s="11">
        <f t="shared" si="2816"/>
        <v>0</v>
      </c>
      <c r="BR1022" s="11">
        <v>677539</v>
      </c>
      <c r="BS1022" s="11">
        <v>0</v>
      </c>
      <c r="BT1022" s="11">
        <f t="shared" ref="BT1022:BZ1022" si="2817">SUM(BT1023)</f>
        <v>15592218</v>
      </c>
      <c r="BU1022" s="11">
        <f t="shared" si="2817"/>
        <v>0</v>
      </c>
      <c r="BV1022" s="11">
        <f t="shared" si="2817"/>
        <v>0</v>
      </c>
      <c r="BW1022" s="11">
        <f t="shared" si="2817"/>
        <v>0</v>
      </c>
      <c r="BX1022" s="11">
        <f t="shared" si="2817"/>
        <v>0</v>
      </c>
      <c r="BY1022" s="11">
        <f t="shared" si="2817"/>
        <v>0</v>
      </c>
      <c r="BZ1022" s="11">
        <f t="shared" si="2817"/>
        <v>0</v>
      </c>
      <c r="CA1022" s="11">
        <f t="shared" si="2727"/>
        <v>0</v>
      </c>
      <c r="CB1022" s="123" t="str">
        <f t="shared" si="2738"/>
        <v>-</v>
      </c>
    </row>
    <row r="1023" spans="1:80" x14ac:dyDescent="0.25">
      <c r="A1023" s="4" t="s">
        <v>466</v>
      </c>
      <c r="B1023" s="4" t="s">
        <v>88</v>
      </c>
      <c r="C1023" s="4" t="s">
        <v>28</v>
      </c>
      <c r="D1023" s="79" t="s">
        <v>560</v>
      </c>
      <c r="E1023" s="78" t="s">
        <v>78</v>
      </c>
      <c r="F1023" s="78" t="s">
        <v>1</v>
      </c>
      <c r="G1023" s="2" t="s">
        <v>1</v>
      </c>
      <c r="H1023" s="2" t="s">
        <v>79</v>
      </c>
      <c r="I1023" s="12">
        <f>SUM(I1024,I1026,I1030,I1033,I1035)</f>
        <v>14661044</v>
      </c>
      <c r="J1023" s="12">
        <f t="shared" si="2726"/>
        <v>15642600</v>
      </c>
      <c r="K1023" s="12">
        <f t="shared" ref="K1023" si="2818">SUM(K1024,K1026,K1030,K1033,K1035)</f>
        <v>0</v>
      </c>
      <c r="L1023" s="12">
        <f t="shared" si="2729"/>
        <v>0</v>
      </c>
      <c r="M1023" s="12">
        <f t="shared" ref="M1023:Q1023" si="2819">SUM(M1024,M1026,M1030,M1033,M1035)</f>
        <v>0</v>
      </c>
      <c r="N1023" s="12">
        <f t="shared" si="2819"/>
        <v>0</v>
      </c>
      <c r="O1023" s="12">
        <f t="shared" si="2819"/>
        <v>0</v>
      </c>
      <c r="P1023" s="12">
        <f t="shared" si="2819"/>
        <v>15642600</v>
      </c>
      <c r="Q1023" s="12">
        <f t="shared" si="2819"/>
        <v>0</v>
      </c>
      <c r="R1023" s="12">
        <f t="shared" ref="R1023:AG1023" si="2820">SUM(R1024,R1026,R1030,R1033,R1035)</f>
        <v>0</v>
      </c>
      <c r="S1023" s="12">
        <f t="shared" si="2820"/>
        <v>0</v>
      </c>
      <c r="T1023" s="12">
        <f t="shared" si="2820"/>
        <v>0</v>
      </c>
      <c r="U1023" s="12">
        <f t="shared" si="2820"/>
        <v>0</v>
      </c>
      <c r="V1023" s="12">
        <f t="shared" si="2820"/>
        <v>0</v>
      </c>
      <c r="W1023" s="12">
        <f t="shared" si="2820"/>
        <v>0</v>
      </c>
      <c r="X1023" s="12">
        <f t="shared" ref="X1023" si="2821">SUM(X1024,X1026,X1030,X1033,X1035)</f>
        <v>0</v>
      </c>
      <c r="Y1023" s="12">
        <f t="shared" si="2820"/>
        <v>0</v>
      </c>
      <c r="Z1023" s="12">
        <f t="shared" si="2820"/>
        <v>0</v>
      </c>
      <c r="AA1023" s="12">
        <f t="shared" si="2820"/>
        <v>0</v>
      </c>
      <c r="AB1023" s="12">
        <f t="shared" si="2820"/>
        <v>0</v>
      </c>
      <c r="AC1023" s="12">
        <f t="shared" si="2820"/>
        <v>0</v>
      </c>
      <c r="AD1023" s="12">
        <f t="shared" si="2820"/>
        <v>0</v>
      </c>
      <c r="AE1023" s="12">
        <f t="shared" si="2820"/>
        <v>0</v>
      </c>
      <c r="AF1023" s="12">
        <f t="shared" si="2820"/>
        <v>0</v>
      </c>
      <c r="AG1023" s="12">
        <f t="shared" si="2820"/>
        <v>0</v>
      </c>
      <c r="AH1023" s="12">
        <v>0</v>
      </c>
      <c r="AI1023" s="12">
        <v>0</v>
      </c>
      <c r="AJ1023" s="12">
        <f t="shared" ref="AJ1023:AY1023" si="2822">SUM(AJ1024,AJ1026,AJ1030,AJ1033,AJ1035)</f>
        <v>0</v>
      </c>
      <c r="AK1023" s="12">
        <f t="shared" si="2822"/>
        <v>0</v>
      </c>
      <c r="AL1023" s="12">
        <f t="shared" si="2822"/>
        <v>0</v>
      </c>
      <c r="AM1023" s="12">
        <f t="shared" si="2822"/>
        <v>0</v>
      </c>
      <c r="AN1023" s="12">
        <f t="shared" si="2822"/>
        <v>0</v>
      </c>
      <c r="AO1023" s="12">
        <f t="shared" si="2822"/>
        <v>0</v>
      </c>
      <c r="AP1023" s="12">
        <f t="shared" ref="AP1023" si="2823">SUM(AP1024,AP1026,AP1030,AP1033,AP1035)</f>
        <v>0</v>
      </c>
      <c r="AQ1023" s="12">
        <f t="shared" si="2822"/>
        <v>0</v>
      </c>
      <c r="AR1023" s="12">
        <f t="shared" si="2822"/>
        <v>0</v>
      </c>
      <c r="AS1023" s="12">
        <f t="shared" si="2822"/>
        <v>0</v>
      </c>
      <c r="AT1023" s="12">
        <f t="shared" si="2822"/>
        <v>0</v>
      </c>
      <c r="AU1023" s="12">
        <f t="shared" si="2822"/>
        <v>0</v>
      </c>
      <c r="AV1023" s="12">
        <f t="shared" si="2822"/>
        <v>0</v>
      </c>
      <c r="AW1023" s="12">
        <f t="shared" si="2822"/>
        <v>0</v>
      </c>
      <c r="AX1023" s="12">
        <f t="shared" si="2822"/>
        <v>0</v>
      </c>
      <c r="AY1023" s="12">
        <f t="shared" si="2822"/>
        <v>0</v>
      </c>
      <c r="AZ1023" s="12">
        <v>0</v>
      </c>
      <c r="BA1023" s="12">
        <v>0</v>
      </c>
      <c r="BB1023" s="12">
        <f t="shared" ref="BB1023:BQ1023" si="2824">SUM(BB1024,BB1026,BB1030,BB1033,BB1035)</f>
        <v>0</v>
      </c>
      <c r="BC1023" s="12">
        <f t="shared" si="2824"/>
        <v>677539</v>
      </c>
      <c r="BD1023" s="12">
        <f t="shared" si="2824"/>
        <v>0</v>
      </c>
      <c r="BE1023" s="12">
        <f t="shared" si="2824"/>
        <v>0</v>
      </c>
      <c r="BF1023" s="12">
        <f t="shared" si="2824"/>
        <v>0</v>
      </c>
      <c r="BG1023" s="12">
        <f t="shared" si="2824"/>
        <v>0</v>
      </c>
      <c r="BH1023" s="12">
        <f t="shared" ref="BH1023" si="2825">SUM(BH1024,BH1026,BH1030,BH1033,BH1035)</f>
        <v>677539</v>
      </c>
      <c r="BI1023" s="12">
        <f t="shared" si="2824"/>
        <v>0</v>
      </c>
      <c r="BJ1023" s="12">
        <f t="shared" si="2824"/>
        <v>0</v>
      </c>
      <c r="BK1023" s="12">
        <f t="shared" si="2824"/>
        <v>677539</v>
      </c>
      <c r="BL1023" s="12">
        <f t="shared" si="2824"/>
        <v>0</v>
      </c>
      <c r="BM1023" s="12">
        <f t="shared" si="2824"/>
        <v>0</v>
      </c>
      <c r="BN1023" s="12">
        <f t="shared" si="2824"/>
        <v>0</v>
      </c>
      <c r="BO1023" s="12">
        <f t="shared" si="2824"/>
        <v>0</v>
      </c>
      <c r="BP1023" s="12">
        <f t="shared" si="2824"/>
        <v>0</v>
      </c>
      <c r="BQ1023" s="12">
        <f t="shared" si="2824"/>
        <v>0</v>
      </c>
      <c r="BR1023" s="12">
        <v>677539</v>
      </c>
      <c r="BS1023" s="12">
        <v>0</v>
      </c>
      <c r="BT1023" s="12">
        <f t="shared" ref="BT1023:BZ1023" si="2826">SUM(BT1024,BT1026,BT1030,BT1033,BT1035)</f>
        <v>15592218</v>
      </c>
      <c r="BU1023" s="12">
        <f t="shared" si="2826"/>
        <v>0</v>
      </c>
      <c r="BV1023" s="12">
        <f t="shared" si="2826"/>
        <v>0</v>
      </c>
      <c r="BW1023" s="12">
        <f t="shared" si="2826"/>
        <v>0</v>
      </c>
      <c r="BX1023" s="12">
        <f t="shared" si="2826"/>
        <v>0</v>
      </c>
      <c r="BY1023" s="12">
        <f t="shared" si="2826"/>
        <v>0</v>
      </c>
      <c r="BZ1023" s="12">
        <f t="shared" si="2826"/>
        <v>0</v>
      </c>
      <c r="CA1023" s="12">
        <f t="shared" si="2727"/>
        <v>0</v>
      </c>
      <c r="CB1023" s="124" t="str">
        <f t="shared" si="2738"/>
        <v>-</v>
      </c>
    </row>
    <row r="1024" spans="1:80" x14ac:dyDescent="0.25">
      <c r="A1024" s="1" t="s">
        <v>466</v>
      </c>
      <c r="B1024" s="1" t="s">
        <v>88</v>
      </c>
      <c r="C1024" s="1" t="s">
        <v>28</v>
      </c>
      <c r="D1024" s="82" t="s">
        <v>560</v>
      </c>
      <c r="E1024" s="82" t="s">
        <v>451</v>
      </c>
      <c r="F1024" s="79" t="s">
        <v>1</v>
      </c>
      <c r="G1024" s="13" t="s">
        <v>1</v>
      </c>
      <c r="H1024" s="2" t="s">
        <v>452</v>
      </c>
      <c r="I1024" s="12">
        <f>SUM(I1025)</f>
        <v>500</v>
      </c>
      <c r="J1024" s="12">
        <f t="shared" si="2726"/>
        <v>500</v>
      </c>
      <c r="K1024" s="12">
        <f t="shared" ref="K1024:Q1024" si="2827">SUM(K1025)</f>
        <v>0</v>
      </c>
      <c r="L1024" s="12">
        <f t="shared" si="2729"/>
        <v>0</v>
      </c>
      <c r="M1024" s="12">
        <f t="shared" si="2827"/>
        <v>0</v>
      </c>
      <c r="N1024" s="12">
        <f t="shared" si="2827"/>
        <v>0</v>
      </c>
      <c r="O1024" s="12">
        <f t="shared" si="2827"/>
        <v>0</v>
      </c>
      <c r="P1024" s="12">
        <f t="shared" si="2827"/>
        <v>500</v>
      </c>
      <c r="Q1024" s="12">
        <f t="shared" si="2827"/>
        <v>0</v>
      </c>
      <c r="R1024" s="12">
        <f t="shared" ref="R1024:AG1024" si="2828">SUM(R1025)</f>
        <v>0</v>
      </c>
      <c r="S1024" s="12">
        <f t="shared" si="2828"/>
        <v>0</v>
      </c>
      <c r="T1024" s="12">
        <f t="shared" si="2828"/>
        <v>0</v>
      </c>
      <c r="U1024" s="12">
        <f t="shared" si="2828"/>
        <v>0</v>
      </c>
      <c r="V1024" s="12">
        <f t="shared" si="2828"/>
        <v>0</v>
      </c>
      <c r="W1024" s="12">
        <f t="shared" si="2828"/>
        <v>0</v>
      </c>
      <c r="X1024" s="12">
        <f t="shared" si="2828"/>
        <v>0</v>
      </c>
      <c r="Y1024" s="12">
        <f t="shared" si="2828"/>
        <v>0</v>
      </c>
      <c r="Z1024" s="12">
        <f t="shared" si="2828"/>
        <v>0</v>
      </c>
      <c r="AA1024" s="12">
        <f t="shared" si="2828"/>
        <v>0</v>
      </c>
      <c r="AB1024" s="12">
        <f t="shared" si="2828"/>
        <v>0</v>
      </c>
      <c r="AC1024" s="12">
        <f t="shared" si="2828"/>
        <v>0</v>
      </c>
      <c r="AD1024" s="12">
        <f t="shared" si="2828"/>
        <v>0</v>
      </c>
      <c r="AE1024" s="12">
        <f t="shared" si="2828"/>
        <v>0</v>
      </c>
      <c r="AF1024" s="12">
        <f t="shared" si="2828"/>
        <v>0</v>
      </c>
      <c r="AG1024" s="12">
        <f t="shared" si="2828"/>
        <v>0</v>
      </c>
      <c r="AH1024" s="12">
        <v>0</v>
      </c>
      <c r="AI1024" s="12">
        <v>0</v>
      </c>
      <c r="AJ1024" s="12">
        <f t="shared" ref="AJ1024:AY1024" si="2829">SUM(AJ1025)</f>
        <v>0</v>
      </c>
      <c r="AK1024" s="12">
        <f t="shared" si="2829"/>
        <v>0</v>
      </c>
      <c r="AL1024" s="12">
        <f t="shared" si="2829"/>
        <v>0</v>
      </c>
      <c r="AM1024" s="12">
        <f t="shared" si="2829"/>
        <v>0</v>
      </c>
      <c r="AN1024" s="12">
        <f t="shared" si="2829"/>
        <v>0</v>
      </c>
      <c r="AO1024" s="12">
        <f t="shared" si="2829"/>
        <v>0</v>
      </c>
      <c r="AP1024" s="12">
        <f t="shared" si="2829"/>
        <v>0</v>
      </c>
      <c r="AQ1024" s="12">
        <f t="shared" si="2829"/>
        <v>0</v>
      </c>
      <c r="AR1024" s="12">
        <f t="shared" si="2829"/>
        <v>0</v>
      </c>
      <c r="AS1024" s="12">
        <f t="shared" si="2829"/>
        <v>0</v>
      </c>
      <c r="AT1024" s="12">
        <f t="shared" si="2829"/>
        <v>0</v>
      </c>
      <c r="AU1024" s="12">
        <f t="shared" si="2829"/>
        <v>0</v>
      </c>
      <c r="AV1024" s="12">
        <f t="shared" si="2829"/>
        <v>0</v>
      </c>
      <c r="AW1024" s="12">
        <f t="shared" si="2829"/>
        <v>0</v>
      </c>
      <c r="AX1024" s="12">
        <f t="shared" si="2829"/>
        <v>0</v>
      </c>
      <c r="AY1024" s="12">
        <f t="shared" si="2829"/>
        <v>0</v>
      </c>
      <c r="AZ1024" s="12">
        <v>0</v>
      </c>
      <c r="BA1024" s="12">
        <v>0</v>
      </c>
      <c r="BB1024" s="12">
        <f t="shared" ref="BB1024:BQ1024" si="2830">SUM(BB1025)</f>
        <v>0</v>
      </c>
      <c r="BC1024" s="12">
        <f t="shared" si="2830"/>
        <v>0</v>
      </c>
      <c r="BD1024" s="12">
        <f t="shared" si="2830"/>
        <v>0</v>
      </c>
      <c r="BE1024" s="12">
        <f t="shared" si="2830"/>
        <v>0</v>
      </c>
      <c r="BF1024" s="12">
        <f t="shared" si="2830"/>
        <v>0</v>
      </c>
      <c r="BG1024" s="12">
        <f t="shared" si="2830"/>
        <v>0</v>
      </c>
      <c r="BH1024" s="12">
        <f t="shared" si="2830"/>
        <v>0</v>
      </c>
      <c r="BI1024" s="12">
        <f t="shared" si="2830"/>
        <v>0</v>
      </c>
      <c r="BJ1024" s="12">
        <f t="shared" si="2830"/>
        <v>0</v>
      </c>
      <c r="BK1024" s="12">
        <f t="shared" si="2830"/>
        <v>0</v>
      </c>
      <c r="BL1024" s="12">
        <f t="shared" si="2830"/>
        <v>0</v>
      </c>
      <c r="BM1024" s="12">
        <f t="shared" si="2830"/>
        <v>0</v>
      </c>
      <c r="BN1024" s="12">
        <f t="shared" si="2830"/>
        <v>0</v>
      </c>
      <c r="BO1024" s="12">
        <f t="shared" si="2830"/>
        <v>0</v>
      </c>
      <c r="BP1024" s="12">
        <f t="shared" si="2830"/>
        <v>0</v>
      </c>
      <c r="BQ1024" s="12">
        <f t="shared" si="2830"/>
        <v>0</v>
      </c>
      <c r="BR1024" s="12">
        <v>0</v>
      </c>
      <c r="BS1024" s="12">
        <v>0</v>
      </c>
      <c r="BT1024" s="12">
        <f t="shared" ref="BT1024:BZ1024" si="2831">SUM(BT1025)</f>
        <v>500</v>
      </c>
      <c r="BU1024" s="12">
        <f t="shared" si="2831"/>
        <v>0</v>
      </c>
      <c r="BV1024" s="12">
        <f t="shared" si="2831"/>
        <v>0</v>
      </c>
      <c r="BW1024" s="12">
        <f t="shared" si="2831"/>
        <v>0</v>
      </c>
      <c r="BX1024" s="12">
        <f t="shared" si="2831"/>
        <v>0</v>
      </c>
      <c r="BY1024" s="12">
        <f t="shared" si="2831"/>
        <v>0</v>
      </c>
      <c r="BZ1024" s="12">
        <f t="shared" si="2831"/>
        <v>0</v>
      </c>
      <c r="CA1024" s="12">
        <f t="shared" si="2727"/>
        <v>0</v>
      </c>
      <c r="CB1024" s="124" t="str">
        <f t="shared" si="2738"/>
        <v>-</v>
      </c>
    </row>
    <row r="1025" spans="1:80" x14ac:dyDescent="0.25">
      <c r="A1025" s="4" t="s">
        <v>466</v>
      </c>
      <c r="B1025" s="4" t="s">
        <v>88</v>
      </c>
      <c r="C1025" s="4" t="s">
        <v>28</v>
      </c>
      <c r="D1025" s="79" t="s">
        <v>560</v>
      </c>
      <c r="E1025" s="89">
        <v>8211</v>
      </c>
      <c r="F1025" s="79" t="s">
        <v>598</v>
      </c>
      <c r="G1025" s="74" t="s">
        <v>1895</v>
      </c>
      <c r="H1025" s="13" t="s">
        <v>524</v>
      </c>
      <c r="I1025" s="14">
        <v>500</v>
      </c>
      <c r="J1025" s="14">
        <f t="shared" si="2726"/>
        <v>500</v>
      </c>
      <c r="K1025" s="14">
        <v>0</v>
      </c>
      <c r="L1025" s="14">
        <f t="shared" si="2729"/>
        <v>0</v>
      </c>
      <c r="M1025" s="14">
        <v>0</v>
      </c>
      <c r="N1025" s="14">
        <v>0</v>
      </c>
      <c r="O1025" s="14">
        <v>0</v>
      </c>
      <c r="P1025" s="14">
        <v>500</v>
      </c>
      <c r="Q1025" s="14">
        <v>0</v>
      </c>
      <c r="R1025" s="14">
        <v>0</v>
      </c>
      <c r="S1025" s="14"/>
      <c r="T1025" s="14"/>
      <c r="U1025" s="14"/>
      <c r="V1025" s="14"/>
      <c r="W1025" s="14"/>
      <c r="X1025" s="14">
        <f t="shared" si="2750"/>
        <v>0</v>
      </c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>
        <v>0</v>
      </c>
      <c r="AI1025" s="14">
        <v>0</v>
      </c>
      <c r="AJ1025" s="14">
        <v>0</v>
      </c>
      <c r="AK1025" s="14"/>
      <c r="AL1025" s="14"/>
      <c r="AM1025" s="14"/>
      <c r="AN1025" s="14"/>
      <c r="AO1025" s="14"/>
      <c r="AP1025" s="14">
        <f t="shared" si="2751"/>
        <v>0</v>
      </c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>
        <v>0</v>
      </c>
      <c r="BA1025" s="14">
        <v>0</v>
      </c>
      <c r="BB1025" s="14">
        <v>0</v>
      </c>
      <c r="BC1025" s="14"/>
      <c r="BD1025" s="14"/>
      <c r="BE1025" s="14"/>
      <c r="BF1025" s="14"/>
      <c r="BG1025" s="14"/>
      <c r="BH1025" s="14">
        <f t="shared" si="2752"/>
        <v>0</v>
      </c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>
        <v>0</v>
      </c>
      <c r="BS1025" s="14">
        <v>0</v>
      </c>
      <c r="BT1025" s="14">
        <v>500</v>
      </c>
      <c r="BU1025" s="14">
        <v>0</v>
      </c>
      <c r="BV1025" s="14">
        <v>0</v>
      </c>
      <c r="BW1025" s="14">
        <f t="shared" si="2712"/>
        <v>0</v>
      </c>
      <c r="BX1025" s="14"/>
      <c r="BY1025" s="14"/>
      <c r="BZ1025" s="14"/>
      <c r="CA1025" s="14">
        <f t="shared" si="2727"/>
        <v>0</v>
      </c>
      <c r="CB1025" s="122" t="str">
        <f t="shared" si="2738"/>
        <v>-</v>
      </c>
    </row>
    <row r="1026" spans="1:80" x14ac:dyDescent="0.25">
      <c r="A1026" s="1" t="s">
        <v>466</v>
      </c>
      <c r="B1026" s="1" t="s">
        <v>88</v>
      </c>
      <c r="C1026" s="1" t="s">
        <v>28</v>
      </c>
      <c r="D1026" s="82" t="s">
        <v>560</v>
      </c>
      <c r="E1026" s="82" t="s">
        <v>455</v>
      </c>
      <c r="F1026" s="79" t="s">
        <v>1</v>
      </c>
      <c r="G1026" s="13" t="s">
        <v>1</v>
      </c>
      <c r="H1026" s="2" t="s">
        <v>456</v>
      </c>
      <c r="I1026" s="12">
        <f>SUM(I1027:I1029)</f>
        <v>1160811</v>
      </c>
      <c r="J1026" s="12">
        <f t="shared" si="2726"/>
        <v>1115000</v>
      </c>
      <c r="K1026" s="12">
        <f t="shared" ref="K1026" si="2832">SUM(K1027:K1029)</f>
        <v>0</v>
      </c>
      <c r="L1026" s="12">
        <f t="shared" si="2729"/>
        <v>0</v>
      </c>
      <c r="M1026" s="12">
        <f t="shared" ref="M1026:Q1026" si="2833">SUM(M1027:M1029)</f>
        <v>0</v>
      </c>
      <c r="N1026" s="12">
        <f t="shared" si="2833"/>
        <v>0</v>
      </c>
      <c r="O1026" s="12">
        <f t="shared" si="2833"/>
        <v>0</v>
      </c>
      <c r="P1026" s="12">
        <f t="shared" si="2833"/>
        <v>1115000</v>
      </c>
      <c r="Q1026" s="12">
        <f t="shared" si="2833"/>
        <v>0</v>
      </c>
      <c r="R1026" s="12">
        <f t="shared" ref="R1026:AG1026" si="2834">SUM(R1027:R1029)</f>
        <v>0</v>
      </c>
      <c r="S1026" s="12">
        <f t="shared" si="2834"/>
        <v>0</v>
      </c>
      <c r="T1026" s="12">
        <f t="shared" si="2834"/>
        <v>0</v>
      </c>
      <c r="U1026" s="12">
        <f t="shared" si="2834"/>
        <v>0</v>
      </c>
      <c r="V1026" s="12">
        <f t="shared" si="2834"/>
        <v>0</v>
      </c>
      <c r="W1026" s="12">
        <f t="shared" si="2834"/>
        <v>0</v>
      </c>
      <c r="X1026" s="12">
        <f t="shared" si="2834"/>
        <v>0</v>
      </c>
      <c r="Y1026" s="12">
        <f t="shared" si="2834"/>
        <v>0</v>
      </c>
      <c r="Z1026" s="12">
        <f t="shared" si="2834"/>
        <v>0</v>
      </c>
      <c r="AA1026" s="12">
        <f t="shared" si="2834"/>
        <v>0</v>
      </c>
      <c r="AB1026" s="12">
        <f t="shared" si="2834"/>
        <v>0</v>
      </c>
      <c r="AC1026" s="12">
        <f t="shared" si="2834"/>
        <v>0</v>
      </c>
      <c r="AD1026" s="12">
        <f t="shared" si="2834"/>
        <v>0</v>
      </c>
      <c r="AE1026" s="12">
        <f t="shared" si="2834"/>
        <v>0</v>
      </c>
      <c r="AF1026" s="12">
        <f t="shared" si="2834"/>
        <v>0</v>
      </c>
      <c r="AG1026" s="12">
        <f t="shared" si="2834"/>
        <v>0</v>
      </c>
      <c r="AH1026" s="12">
        <v>0</v>
      </c>
      <c r="AI1026" s="12">
        <v>0</v>
      </c>
      <c r="AJ1026" s="12">
        <f t="shared" ref="AJ1026:AY1026" si="2835">SUM(AJ1027:AJ1029)</f>
        <v>0</v>
      </c>
      <c r="AK1026" s="12">
        <f t="shared" si="2835"/>
        <v>0</v>
      </c>
      <c r="AL1026" s="12">
        <f t="shared" si="2835"/>
        <v>0</v>
      </c>
      <c r="AM1026" s="12">
        <f t="shared" si="2835"/>
        <v>0</v>
      </c>
      <c r="AN1026" s="12">
        <f t="shared" si="2835"/>
        <v>0</v>
      </c>
      <c r="AO1026" s="12">
        <f t="shared" si="2835"/>
        <v>0</v>
      </c>
      <c r="AP1026" s="12">
        <f t="shared" si="2835"/>
        <v>0</v>
      </c>
      <c r="AQ1026" s="12">
        <f t="shared" si="2835"/>
        <v>0</v>
      </c>
      <c r="AR1026" s="12">
        <f t="shared" si="2835"/>
        <v>0</v>
      </c>
      <c r="AS1026" s="12">
        <f t="shared" si="2835"/>
        <v>0</v>
      </c>
      <c r="AT1026" s="12">
        <f t="shared" si="2835"/>
        <v>0</v>
      </c>
      <c r="AU1026" s="12">
        <f t="shared" si="2835"/>
        <v>0</v>
      </c>
      <c r="AV1026" s="12">
        <f t="shared" si="2835"/>
        <v>0</v>
      </c>
      <c r="AW1026" s="12">
        <f t="shared" si="2835"/>
        <v>0</v>
      </c>
      <c r="AX1026" s="12">
        <f t="shared" si="2835"/>
        <v>0</v>
      </c>
      <c r="AY1026" s="12">
        <f t="shared" si="2835"/>
        <v>0</v>
      </c>
      <c r="AZ1026" s="12">
        <v>0</v>
      </c>
      <c r="BA1026" s="12">
        <v>0</v>
      </c>
      <c r="BB1026" s="12">
        <f t="shared" ref="BB1026:BQ1026" si="2836">SUM(BB1027:BB1029)</f>
        <v>0</v>
      </c>
      <c r="BC1026" s="12">
        <f t="shared" si="2836"/>
        <v>677539</v>
      </c>
      <c r="BD1026" s="12">
        <f t="shared" si="2836"/>
        <v>0</v>
      </c>
      <c r="BE1026" s="12">
        <f t="shared" si="2836"/>
        <v>0</v>
      </c>
      <c r="BF1026" s="12">
        <f t="shared" si="2836"/>
        <v>0</v>
      </c>
      <c r="BG1026" s="12">
        <f t="shared" si="2836"/>
        <v>0</v>
      </c>
      <c r="BH1026" s="12">
        <f t="shared" si="2836"/>
        <v>677539</v>
      </c>
      <c r="BI1026" s="12">
        <f t="shared" si="2836"/>
        <v>0</v>
      </c>
      <c r="BJ1026" s="12">
        <f t="shared" si="2836"/>
        <v>0</v>
      </c>
      <c r="BK1026" s="12">
        <f t="shared" si="2836"/>
        <v>677539</v>
      </c>
      <c r="BL1026" s="12">
        <f t="shared" si="2836"/>
        <v>0</v>
      </c>
      <c r="BM1026" s="12">
        <f t="shared" si="2836"/>
        <v>0</v>
      </c>
      <c r="BN1026" s="12">
        <f t="shared" si="2836"/>
        <v>0</v>
      </c>
      <c r="BO1026" s="12">
        <f t="shared" si="2836"/>
        <v>0</v>
      </c>
      <c r="BP1026" s="12">
        <f t="shared" si="2836"/>
        <v>0</v>
      </c>
      <c r="BQ1026" s="12">
        <f t="shared" si="2836"/>
        <v>0</v>
      </c>
      <c r="BR1026" s="12">
        <v>677539</v>
      </c>
      <c r="BS1026" s="12">
        <v>0</v>
      </c>
      <c r="BT1026" s="12">
        <f t="shared" ref="BT1026:BZ1026" si="2837">SUM(BT1027:BT1029)</f>
        <v>1115000</v>
      </c>
      <c r="BU1026" s="12">
        <f t="shared" si="2837"/>
        <v>0</v>
      </c>
      <c r="BV1026" s="12">
        <f t="shared" si="2837"/>
        <v>0</v>
      </c>
      <c r="BW1026" s="12">
        <f t="shared" si="2837"/>
        <v>0</v>
      </c>
      <c r="BX1026" s="12">
        <f t="shared" si="2837"/>
        <v>0</v>
      </c>
      <c r="BY1026" s="12">
        <f t="shared" si="2837"/>
        <v>0</v>
      </c>
      <c r="BZ1026" s="12">
        <f t="shared" si="2837"/>
        <v>0</v>
      </c>
      <c r="CA1026" s="12">
        <f t="shared" si="2727"/>
        <v>0</v>
      </c>
      <c r="CB1026" s="124" t="str">
        <f t="shared" si="2738"/>
        <v>-</v>
      </c>
    </row>
    <row r="1027" spans="1:80" x14ac:dyDescent="0.25">
      <c r="A1027" s="4" t="s">
        <v>466</v>
      </c>
      <c r="B1027" s="4" t="s">
        <v>88</v>
      </c>
      <c r="C1027" s="4" t="s">
        <v>28</v>
      </c>
      <c r="D1027" s="79" t="s">
        <v>560</v>
      </c>
      <c r="E1027" s="89">
        <v>8212</v>
      </c>
      <c r="F1027" s="79" t="s">
        <v>599</v>
      </c>
      <c r="G1027" s="74" t="s">
        <v>1895</v>
      </c>
      <c r="H1027" s="13" t="s">
        <v>600</v>
      </c>
      <c r="I1027" s="14">
        <v>15000</v>
      </c>
      <c r="J1027" s="14">
        <f t="shared" si="2726"/>
        <v>15000</v>
      </c>
      <c r="K1027" s="14">
        <v>0</v>
      </c>
      <c r="L1027" s="14">
        <f t="shared" si="2729"/>
        <v>0</v>
      </c>
      <c r="M1027" s="14">
        <v>0</v>
      </c>
      <c r="N1027" s="14">
        <v>0</v>
      </c>
      <c r="O1027" s="14">
        <v>0</v>
      </c>
      <c r="P1027" s="14">
        <v>15000</v>
      </c>
      <c r="Q1027" s="14">
        <v>0</v>
      </c>
      <c r="R1027" s="14">
        <v>0</v>
      </c>
      <c r="S1027" s="14"/>
      <c r="T1027" s="14"/>
      <c r="U1027" s="14"/>
      <c r="V1027" s="14"/>
      <c r="W1027" s="14"/>
      <c r="X1027" s="14">
        <f t="shared" si="2750"/>
        <v>0</v>
      </c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>
        <v>0</v>
      </c>
      <c r="AI1027" s="14">
        <v>0</v>
      </c>
      <c r="AJ1027" s="14">
        <v>0</v>
      </c>
      <c r="AK1027" s="14"/>
      <c r="AL1027" s="14"/>
      <c r="AM1027" s="14"/>
      <c r="AN1027" s="14"/>
      <c r="AO1027" s="14"/>
      <c r="AP1027" s="14">
        <f t="shared" si="2751"/>
        <v>0</v>
      </c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>
        <v>0</v>
      </c>
      <c r="BA1027" s="14">
        <v>0</v>
      </c>
      <c r="BB1027" s="14">
        <v>0</v>
      </c>
      <c r="BC1027" s="14"/>
      <c r="BD1027" s="14"/>
      <c r="BE1027" s="14"/>
      <c r="BF1027" s="14"/>
      <c r="BG1027" s="14"/>
      <c r="BH1027" s="14">
        <f t="shared" si="2752"/>
        <v>0</v>
      </c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>
        <v>0</v>
      </c>
      <c r="BS1027" s="14">
        <v>0</v>
      </c>
      <c r="BT1027" s="14">
        <v>15000</v>
      </c>
      <c r="BU1027" s="14">
        <v>0</v>
      </c>
      <c r="BV1027" s="14">
        <v>0</v>
      </c>
      <c r="BW1027" s="14">
        <f t="shared" si="2712"/>
        <v>0</v>
      </c>
      <c r="BX1027" s="14"/>
      <c r="BY1027" s="14"/>
      <c r="BZ1027" s="14"/>
      <c r="CA1027" s="14">
        <f t="shared" si="2727"/>
        <v>0</v>
      </c>
      <c r="CB1027" s="122" t="str">
        <f t="shared" si="2738"/>
        <v>-</v>
      </c>
    </row>
    <row r="1028" spans="1:80" x14ac:dyDescent="0.25">
      <c r="A1028" s="4" t="s">
        <v>466</v>
      </c>
      <c r="B1028" s="4" t="s">
        <v>88</v>
      </c>
      <c r="C1028" s="4" t="s">
        <v>28</v>
      </c>
      <c r="D1028" s="79" t="s">
        <v>560</v>
      </c>
      <c r="E1028" s="89">
        <v>8212</v>
      </c>
      <c r="F1028" s="79" t="s">
        <v>601</v>
      </c>
      <c r="G1028" s="74" t="s">
        <v>1895</v>
      </c>
      <c r="H1028" s="13" t="s">
        <v>602</v>
      </c>
      <c r="I1028" s="14">
        <v>0</v>
      </c>
      <c r="J1028" s="14">
        <f t="shared" si="2726"/>
        <v>0</v>
      </c>
      <c r="K1028" s="14">
        <v>0</v>
      </c>
      <c r="L1028" s="14">
        <f t="shared" si="2729"/>
        <v>0</v>
      </c>
      <c r="M1028" s="14">
        <v>0</v>
      </c>
      <c r="N1028" s="14">
        <v>0</v>
      </c>
      <c r="O1028" s="14">
        <v>0</v>
      </c>
      <c r="P1028" s="14">
        <v>0</v>
      </c>
      <c r="Q1028" s="14">
        <v>0</v>
      </c>
      <c r="R1028" s="14">
        <v>0</v>
      </c>
      <c r="S1028" s="14"/>
      <c r="T1028" s="14"/>
      <c r="U1028" s="14"/>
      <c r="V1028" s="14"/>
      <c r="W1028" s="14"/>
      <c r="X1028" s="14">
        <f t="shared" si="2750"/>
        <v>0</v>
      </c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>
        <v>0</v>
      </c>
      <c r="AI1028" s="14">
        <v>0</v>
      </c>
      <c r="AJ1028" s="14">
        <v>0</v>
      </c>
      <c r="AK1028" s="14"/>
      <c r="AL1028" s="14"/>
      <c r="AM1028" s="14"/>
      <c r="AN1028" s="14"/>
      <c r="AO1028" s="14"/>
      <c r="AP1028" s="14">
        <f t="shared" si="2751"/>
        <v>0</v>
      </c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>
        <v>0</v>
      </c>
      <c r="BA1028" s="14">
        <v>0</v>
      </c>
      <c r="BB1028" s="14">
        <v>0</v>
      </c>
      <c r="BC1028" s="14"/>
      <c r="BD1028" s="14"/>
      <c r="BE1028" s="14"/>
      <c r="BF1028" s="14"/>
      <c r="BG1028" s="14"/>
      <c r="BH1028" s="14">
        <f t="shared" si="2752"/>
        <v>0</v>
      </c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>
        <v>0</v>
      </c>
      <c r="BS1028" s="14">
        <v>0</v>
      </c>
      <c r="BT1028" s="14">
        <v>0</v>
      </c>
      <c r="BU1028" s="14">
        <v>0</v>
      </c>
      <c r="BV1028" s="14">
        <v>0</v>
      </c>
      <c r="BW1028" s="14">
        <f t="shared" si="2712"/>
        <v>0</v>
      </c>
      <c r="BX1028" s="14"/>
      <c r="BY1028" s="14"/>
      <c r="BZ1028" s="14"/>
      <c r="CA1028" s="14">
        <f t="shared" si="2727"/>
        <v>0</v>
      </c>
      <c r="CB1028" s="122" t="str">
        <f t="shared" si="2738"/>
        <v>-</v>
      </c>
    </row>
    <row r="1029" spans="1:80" x14ac:dyDescent="0.25">
      <c r="A1029" s="4" t="s">
        <v>466</v>
      </c>
      <c r="B1029" s="4" t="s">
        <v>88</v>
      </c>
      <c r="C1029" s="4" t="s">
        <v>28</v>
      </c>
      <c r="D1029" s="79" t="s">
        <v>560</v>
      </c>
      <c r="E1029" s="89">
        <v>8212</v>
      </c>
      <c r="F1029" s="79" t="s">
        <v>603</v>
      </c>
      <c r="G1029" s="74" t="s">
        <v>1895</v>
      </c>
      <c r="H1029" s="13" t="s">
        <v>526</v>
      </c>
      <c r="I1029" s="14">
        <v>1145811</v>
      </c>
      <c r="J1029" s="14">
        <f t="shared" si="2726"/>
        <v>1100000</v>
      </c>
      <c r="K1029" s="14">
        <v>0</v>
      </c>
      <c r="L1029" s="14">
        <f t="shared" si="2729"/>
        <v>0</v>
      </c>
      <c r="M1029" s="14">
        <v>0</v>
      </c>
      <c r="N1029" s="14">
        <v>0</v>
      </c>
      <c r="O1029" s="14">
        <v>0</v>
      </c>
      <c r="P1029" s="14">
        <v>1100000</v>
      </c>
      <c r="Q1029" s="14">
        <v>0</v>
      </c>
      <c r="R1029" s="14">
        <v>0</v>
      </c>
      <c r="S1029" s="14"/>
      <c r="T1029" s="14"/>
      <c r="U1029" s="14"/>
      <c r="V1029" s="14"/>
      <c r="W1029" s="14"/>
      <c r="X1029" s="14">
        <f t="shared" si="2750"/>
        <v>0</v>
      </c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>
        <v>0</v>
      </c>
      <c r="AI1029" s="14">
        <v>0</v>
      </c>
      <c r="AJ1029" s="14">
        <v>0</v>
      </c>
      <c r="AK1029" s="14"/>
      <c r="AL1029" s="14"/>
      <c r="AM1029" s="14"/>
      <c r="AN1029" s="14"/>
      <c r="AO1029" s="14"/>
      <c r="AP1029" s="14">
        <f t="shared" si="2751"/>
        <v>0</v>
      </c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>
        <v>0</v>
      </c>
      <c r="BA1029" s="14">
        <v>0</v>
      </c>
      <c r="BB1029" s="14">
        <v>0</v>
      </c>
      <c r="BC1029" s="14">
        <v>677539</v>
      </c>
      <c r="BD1029" s="14"/>
      <c r="BE1029" s="14"/>
      <c r="BF1029" s="14"/>
      <c r="BG1029" s="14"/>
      <c r="BH1029" s="14">
        <f t="shared" si="2752"/>
        <v>677539</v>
      </c>
      <c r="BI1029" s="14"/>
      <c r="BJ1029" s="14"/>
      <c r="BK1029" s="14">
        <v>677539</v>
      </c>
      <c r="BL1029" s="14"/>
      <c r="BM1029" s="14"/>
      <c r="BN1029" s="14"/>
      <c r="BO1029" s="14"/>
      <c r="BP1029" s="14"/>
      <c r="BQ1029" s="14"/>
      <c r="BR1029" s="14">
        <v>677539</v>
      </c>
      <c r="BS1029" s="14">
        <v>0</v>
      </c>
      <c r="BT1029" s="14">
        <v>1100000</v>
      </c>
      <c r="BU1029" s="14">
        <v>0</v>
      </c>
      <c r="BV1029" s="14">
        <v>0</v>
      </c>
      <c r="BW1029" s="14">
        <f t="shared" si="2712"/>
        <v>0</v>
      </c>
      <c r="BX1029" s="14"/>
      <c r="BY1029" s="14"/>
      <c r="BZ1029" s="14"/>
      <c r="CA1029" s="14">
        <f t="shared" si="2727"/>
        <v>0</v>
      </c>
      <c r="CB1029" s="122" t="str">
        <f t="shared" si="2738"/>
        <v>-</v>
      </c>
    </row>
    <row r="1030" spans="1:80" x14ac:dyDescent="0.25">
      <c r="A1030" s="1" t="s">
        <v>466</v>
      </c>
      <c r="B1030" s="1" t="s">
        <v>88</v>
      </c>
      <c r="C1030" s="1" t="s">
        <v>28</v>
      </c>
      <c r="D1030" s="82" t="s">
        <v>560</v>
      </c>
      <c r="E1030" s="82" t="s">
        <v>80</v>
      </c>
      <c r="F1030" s="79" t="s">
        <v>1</v>
      </c>
      <c r="G1030" s="13" t="s">
        <v>1</v>
      </c>
      <c r="H1030" s="2" t="s">
        <v>81</v>
      </c>
      <c r="I1030" s="12">
        <f>SUM(I1031:I1032)</f>
        <v>35100</v>
      </c>
      <c r="J1030" s="12">
        <f t="shared" si="2726"/>
        <v>40100</v>
      </c>
      <c r="K1030" s="12">
        <f t="shared" ref="K1030" si="2838">SUM(K1031:K1032)</f>
        <v>0</v>
      </c>
      <c r="L1030" s="12">
        <f t="shared" si="2729"/>
        <v>0</v>
      </c>
      <c r="M1030" s="12">
        <f t="shared" ref="M1030:Q1030" si="2839">SUM(M1031:M1032)</f>
        <v>0</v>
      </c>
      <c r="N1030" s="12">
        <f t="shared" si="2839"/>
        <v>0</v>
      </c>
      <c r="O1030" s="12">
        <f t="shared" si="2839"/>
        <v>0</v>
      </c>
      <c r="P1030" s="12">
        <f t="shared" si="2839"/>
        <v>40100</v>
      </c>
      <c r="Q1030" s="12">
        <f t="shared" si="2839"/>
        <v>0</v>
      </c>
      <c r="R1030" s="12">
        <f t="shared" ref="R1030:AG1030" si="2840">SUM(R1031:R1032)</f>
        <v>0</v>
      </c>
      <c r="S1030" s="12">
        <f t="shared" si="2840"/>
        <v>0</v>
      </c>
      <c r="T1030" s="12">
        <f t="shared" si="2840"/>
        <v>0</v>
      </c>
      <c r="U1030" s="12">
        <f t="shared" si="2840"/>
        <v>0</v>
      </c>
      <c r="V1030" s="12">
        <f t="shared" si="2840"/>
        <v>0</v>
      </c>
      <c r="W1030" s="12">
        <f t="shared" si="2840"/>
        <v>0</v>
      </c>
      <c r="X1030" s="12">
        <f t="shared" si="2840"/>
        <v>0</v>
      </c>
      <c r="Y1030" s="12">
        <f t="shared" si="2840"/>
        <v>0</v>
      </c>
      <c r="Z1030" s="12">
        <f t="shared" si="2840"/>
        <v>0</v>
      </c>
      <c r="AA1030" s="12">
        <f t="shared" si="2840"/>
        <v>0</v>
      </c>
      <c r="AB1030" s="12">
        <f t="shared" si="2840"/>
        <v>0</v>
      </c>
      <c r="AC1030" s="12">
        <f t="shared" si="2840"/>
        <v>0</v>
      </c>
      <c r="AD1030" s="12">
        <f t="shared" si="2840"/>
        <v>0</v>
      </c>
      <c r="AE1030" s="12">
        <f t="shared" si="2840"/>
        <v>0</v>
      </c>
      <c r="AF1030" s="12">
        <f t="shared" si="2840"/>
        <v>0</v>
      </c>
      <c r="AG1030" s="12">
        <f t="shared" si="2840"/>
        <v>0</v>
      </c>
      <c r="AH1030" s="12">
        <v>0</v>
      </c>
      <c r="AI1030" s="12">
        <v>0</v>
      </c>
      <c r="AJ1030" s="12">
        <f t="shared" ref="AJ1030:AY1030" si="2841">SUM(AJ1031:AJ1032)</f>
        <v>0</v>
      </c>
      <c r="AK1030" s="12">
        <f t="shared" si="2841"/>
        <v>0</v>
      </c>
      <c r="AL1030" s="12">
        <f t="shared" si="2841"/>
        <v>0</v>
      </c>
      <c r="AM1030" s="12">
        <f t="shared" si="2841"/>
        <v>0</v>
      </c>
      <c r="AN1030" s="12">
        <f t="shared" si="2841"/>
        <v>0</v>
      </c>
      <c r="AO1030" s="12">
        <f t="shared" si="2841"/>
        <v>0</v>
      </c>
      <c r="AP1030" s="12">
        <f t="shared" si="2841"/>
        <v>0</v>
      </c>
      <c r="AQ1030" s="12">
        <f t="shared" si="2841"/>
        <v>0</v>
      </c>
      <c r="AR1030" s="12">
        <f t="shared" si="2841"/>
        <v>0</v>
      </c>
      <c r="AS1030" s="12">
        <f t="shared" si="2841"/>
        <v>0</v>
      </c>
      <c r="AT1030" s="12">
        <f t="shared" si="2841"/>
        <v>0</v>
      </c>
      <c r="AU1030" s="12">
        <f t="shared" si="2841"/>
        <v>0</v>
      </c>
      <c r="AV1030" s="12">
        <f t="shared" si="2841"/>
        <v>0</v>
      </c>
      <c r="AW1030" s="12">
        <f t="shared" si="2841"/>
        <v>0</v>
      </c>
      <c r="AX1030" s="12">
        <f t="shared" si="2841"/>
        <v>0</v>
      </c>
      <c r="AY1030" s="12">
        <f t="shared" si="2841"/>
        <v>0</v>
      </c>
      <c r="AZ1030" s="12">
        <v>0</v>
      </c>
      <c r="BA1030" s="12">
        <v>0</v>
      </c>
      <c r="BB1030" s="12">
        <f t="shared" ref="BB1030:BQ1030" si="2842">SUM(BB1031:BB1032)</f>
        <v>0</v>
      </c>
      <c r="BC1030" s="12">
        <f t="shared" si="2842"/>
        <v>0</v>
      </c>
      <c r="BD1030" s="12">
        <f t="shared" si="2842"/>
        <v>0</v>
      </c>
      <c r="BE1030" s="12">
        <f t="shared" si="2842"/>
        <v>0</v>
      </c>
      <c r="BF1030" s="12">
        <f t="shared" si="2842"/>
        <v>0</v>
      </c>
      <c r="BG1030" s="12">
        <f t="shared" si="2842"/>
        <v>0</v>
      </c>
      <c r="BH1030" s="12">
        <f t="shared" si="2842"/>
        <v>0</v>
      </c>
      <c r="BI1030" s="12">
        <f t="shared" si="2842"/>
        <v>0</v>
      </c>
      <c r="BJ1030" s="12">
        <f t="shared" si="2842"/>
        <v>0</v>
      </c>
      <c r="BK1030" s="12">
        <f t="shared" si="2842"/>
        <v>0</v>
      </c>
      <c r="BL1030" s="12">
        <f t="shared" si="2842"/>
        <v>0</v>
      </c>
      <c r="BM1030" s="12">
        <f t="shared" si="2842"/>
        <v>0</v>
      </c>
      <c r="BN1030" s="12">
        <f t="shared" si="2842"/>
        <v>0</v>
      </c>
      <c r="BO1030" s="12">
        <f t="shared" si="2842"/>
        <v>0</v>
      </c>
      <c r="BP1030" s="12">
        <f t="shared" si="2842"/>
        <v>0</v>
      </c>
      <c r="BQ1030" s="12">
        <f t="shared" si="2842"/>
        <v>0</v>
      </c>
      <c r="BR1030" s="12">
        <v>0</v>
      </c>
      <c r="BS1030" s="12">
        <v>0</v>
      </c>
      <c r="BT1030" s="12">
        <f t="shared" ref="BT1030:BX1030" si="2843">SUM(BT1031:BT1032)</f>
        <v>40100</v>
      </c>
      <c r="BU1030" s="12">
        <f t="shared" si="2843"/>
        <v>0</v>
      </c>
      <c r="BV1030" s="12">
        <f t="shared" si="2843"/>
        <v>0</v>
      </c>
      <c r="BW1030" s="12">
        <f t="shared" si="2843"/>
        <v>0</v>
      </c>
      <c r="BX1030" s="12">
        <f t="shared" si="2843"/>
        <v>0</v>
      </c>
      <c r="BY1030" s="12">
        <f t="shared" ref="BY1030" si="2844">SUM(BY1031:BY1032)</f>
        <v>0</v>
      </c>
      <c r="BZ1030" s="12">
        <f t="shared" ref="BZ1030" si="2845">SUM(BZ1031:BZ1032)</f>
        <v>0</v>
      </c>
      <c r="CA1030" s="12">
        <f t="shared" si="2727"/>
        <v>0</v>
      </c>
      <c r="CB1030" s="124" t="str">
        <f t="shared" si="2738"/>
        <v>-</v>
      </c>
    </row>
    <row r="1031" spans="1:80" x14ac:dyDescent="0.25">
      <c r="A1031" s="4" t="s">
        <v>466</v>
      </c>
      <c r="B1031" s="4" t="s">
        <v>88</v>
      </c>
      <c r="C1031" s="4" t="s">
        <v>28</v>
      </c>
      <c r="D1031" s="79" t="s">
        <v>560</v>
      </c>
      <c r="E1031" s="89">
        <v>8213</v>
      </c>
      <c r="F1031" s="79" t="s">
        <v>604</v>
      </c>
      <c r="G1031" s="74" t="s">
        <v>1895</v>
      </c>
      <c r="H1031" s="13" t="s">
        <v>605</v>
      </c>
      <c r="I1031" s="14">
        <v>15000</v>
      </c>
      <c r="J1031" s="14">
        <f t="shared" si="2726"/>
        <v>20000</v>
      </c>
      <c r="K1031" s="14">
        <v>0</v>
      </c>
      <c r="L1031" s="14">
        <f t="shared" si="2729"/>
        <v>0</v>
      </c>
      <c r="M1031" s="14">
        <v>0</v>
      </c>
      <c r="N1031" s="14">
        <v>0</v>
      </c>
      <c r="O1031" s="14">
        <v>0</v>
      </c>
      <c r="P1031" s="14">
        <v>20000</v>
      </c>
      <c r="Q1031" s="14">
        <v>0</v>
      </c>
      <c r="R1031" s="14">
        <v>0</v>
      </c>
      <c r="S1031" s="14"/>
      <c r="T1031" s="14"/>
      <c r="U1031" s="14"/>
      <c r="V1031" s="14"/>
      <c r="W1031" s="14"/>
      <c r="X1031" s="14">
        <f t="shared" si="2750"/>
        <v>0</v>
      </c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>
        <v>0</v>
      </c>
      <c r="AI1031" s="14">
        <v>0</v>
      </c>
      <c r="AJ1031" s="14">
        <v>0</v>
      </c>
      <c r="AK1031" s="14"/>
      <c r="AL1031" s="14"/>
      <c r="AM1031" s="14"/>
      <c r="AN1031" s="14"/>
      <c r="AO1031" s="14"/>
      <c r="AP1031" s="14">
        <f t="shared" si="2751"/>
        <v>0</v>
      </c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>
        <v>0</v>
      </c>
      <c r="BA1031" s="14">
        <v>0</v>
      </c>
      <c r="BB1031" s="14">
        <v>0</v>
      </c>
      <c r="BC1031" s="14"/>
      <c r="BD1031" s="14"/>
      <c r="BE1031" s="14"/>
      <c r="BF1031" s="14"/>
      <c r="BG1031" s="14"/>
      <c r="BH1031" s="14">
        <f t="shared" si="2752"/>
        <v>0</v>
      </c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>
        <v>0</v>
      </c>
      <c r="BS1031" s="14">
        <v>0</v>
      </c>
      <c r="BT1031" s="14">
        <v>20000</v>
      </c>
      <c r="BU1031" s="14">
        <v>0</v>
      </c>
      <c r="BV1031" s="14">
        <v>0</v>
      </c>
      <c r="BW1031" s="14">
        <f t="shared" si="2712"/>
        <v>0</v>
      </c>
      <c r="BX1031" s="14"/>
      <c r="BY1031" s="14"/>
      <c r="BZ1031" s="14"/>
      <c r="CA1031" s="14">
        <f t="shared" si="2727"/>
        <v>0</v>
      </c>
      <c r="CB1031" s="122" t="str">
        <f t="shared" si="2738"/>
        <v>-</v>
      </c>
    </row>
    <row r="1032" spans="1:80" x14ac:dyDescent="0.25">
      <c r="A1032" s="4" t="s">
        <v>466</v>
      </c>
      <c r="B1032" s="4" t="s">
        <v>88</v>
      </c>
      <c r="C1032" s="4" t="s">
        <v>28</v>
      </c>
      <c r="D1032" s="79" t="s">
        <v>560</v>
      </c>
      <c r="E1032" s="89">
        <v>8213</v>
      </c>
      <c r="F1032" s="79" t="s">
        <v>606</v>
      </c>
      <c r="G1032" s="74" t="s">
        <v>1895</v>
      </c>
      <c r="H1032" s="13" t="s">
        <v>607</v>
      </c>
      <c r="I1032" s="14">
        <v>20100</v>
      </c>
      <c r="J1032" s="14">
        <f t="shared" si="2726"/>
        <v>20100</v>
      </c>
      <c r="K1032" s="14">
        <v>0</v>
      </c>
      <c r="L1032" s="14">
        <f t="shared" si="2729"/>
        <v>0</v>
      </c>
      <c r="M1032" s="14">
        <v>0</v>
      </c>
      <c r="N1032" s="14">
        <v>0</v>
      </c>
      <c r="O1032" s="14">
        <v>0</v>
      </c>
      <c r="P1032" s="14">
        <v>20100</v>
      </c>
      <c r="Q1032" s="14">
        <v>0</v>
      </c>
      <c r="R1032" s="14">
        <v>0</v>
      </c>
      <c r="S1032" s="14"/>
      <c r="T1032" s="14"/>
      <c r="U1032" s="14"/>
      <c r="V1032" s="14"/>
      <c r="W1032" s="14"/>
      <c r="X1032" s="14">
        <f t="shared" si="2750"/>
        <v>0</v>
      </c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>
        <v>0</v>
      </c>
      <c r="AI1032" s="14">
        <v>0</v>
      </c>
      <c r="AJ1032" s="14">
        <v>0</v>
      </c>
      <c r="AK1032" s="14"/>
      <c r="AL1032" s="14"/>
      <c r="AM1032" s="14"/>
      <c r="AN1032" s="14"/>
      <c r="AO1032" s="14"/>
      <c r="AP1032" s="14">
        <f t="shared" si="2751"/>
        <v>0</v>
      </c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>
        <v>0</v>
      </c>
      <c r="BA1032" s="14">
        <v>0</v>
      </c>
      <c r="BB1032" s="14">
        <v>0</v>
      </c>
      <c r="BC1032" s="14"/>
      <c r="BD1032" s="14"/>
      <c r="BE1032" s="14"/>
      <c r="BF1032" s="14"/>
      <c r="BG1032" s="14"/>
      <c r="BH1032" s="14">
        <f t="shared" si="2752"/>
        <v>0</v>
      </c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>
        <v>0</v>
      </c>
      <c r="BS1032" s="14">
        <v>0</v>
      </c>
      <c r="BT1032" s="14">
        <v>20100</v>
      </c>
      <c r="BU1032" s="14">
        <v>0</v>
      </c>
      <c r="BV1032" s="14">
        <v>0</v>
      </c>
      <c r="BW1032" s="14">
        <f t="shared" si="2712"/>
        <v>0</v>
      </c>
      <c r="BX1032" s="14"/>
      <c r="BY1032" s="14"/>
      <c r="BZ1032" s="14"/>
      <c r="CA1032" s="14">
        <f t="shared" si="2727"/>
        <v>0</v>
      </c>
      <c r="CB1032" s="122" t="str">
        <f t="shared" si="2738"/>
        <v>-</v>
      </c>
    </row>
    <row r="1033" spans="1:80" x14ac:dyDescent="0.25">
      <c r="A1033" s="1" t="s">
        <v>466</v>
      </c>
      <c r="B1033" s="1" t="s">
        <v>88</v>
      </c>
      <c r="C1033" s="1" t="s">
        <v>28</v>
      </c>
      <c r="D1033" s="82" t="s">
        <v>560</v>
      </c>
      <c r="E1033" s="82" t="s">
        <v>182</v>
      </c>
      <c r="F1033" s="79" t="s">
        <v>1</v>
      </c>
      <c r="G1033" s="13" t="s">
        <v>1</v>
      </c>
      <c r="H1033" s="2" t="s">
        <v>183</v>
      </c>
      <c r="I1033" s="12">
        <f>SUM(I1034)</f>
        <v>300000</v>
      </c>
      <c r="J1033" s="12">
        <f t="shared" si="2726"/>
        <v>300000</v>
      </c>
      <c r="K1033" s="12">
        <f t="shared" ref="K1033:Q1033" si="2846">SUM(K1034)</f>
        <v>0</v>
      </c>
      <c r="L1033" s="12">
        <f t="shared" si="2729"/>
        <v>0</v>
      </c>
      <c r="M1033" s="12">
        <f t="shared" si="2846"/>
        <v>0</v>
      </c>
      <c r="N1033" s="12">
        <f t="shared" si="2846"/>
        <v>0</v>
      </c>
      <c r="O1033" s="12">
        <f t="shared" si="2846"/>
        <v>0</v>
      </c>
      <c r="P1033" s="12">
        <f t="shared" si="2846"/>
        <v>300000</v>
      </c>
      <c r="Q1033" s="12">
        <f t="shared" si="2846"/>
        <v>0</v>
      </c>
      <c r="R1033" s="12">
        <f t="shared" ref="R1033:AG1033" si="2847">SUM(R1034)</f>
        <v>0</v>
      </c>
      <c r="S1033" s="12">
        <f t="shared" si="2847"/>
        <v>0</v>
      </c>
      <c r="T1033" s="12">
        <f t="shared" si="2847"/>
        <v>0</v>
      </c>
      <c r="U1033" s="12">
        <f t="shared" si="2847"/>
        <v>0</v>
      </c>
      <c r="V1033" s="12">
        <f t="shared" si="2847"/>
        <v>0</v>
      </c>
      <c r="W1033" s="12">
        <f t="shared" si="2847"/>
        <v>0</v>
      </c>
      <c r="X1033" s="12">
        <f t="shared" si="2847"/>
        <v>0</v>
      </c>
      <c r="Y1033" s="12">
        <f t="shared" si="2847"/>
        <v>0</v>
      </c>
      <c r="Z1033" s="12">
        <f t="shared" si="2847"/>
        <v>0</v>
      </c>
      <c r="AA1033" s="12">
        <f t="shared" si="2847"/>
        <v>0</v>
      </c>
      <c r="AB1033" s="12">
        <f t="shared" si="2847"/>
        <v>0</v>
      </c>
      <c r="AC1033" s="12">
        <f t="shared" si="2847"/>
        <v>0</v>
      </c>
      <c r="AD1033" s="12">
        <f t="shared" si="2847"/>
        <v>0</v>
      </c>
      <c r="AE1033" s="12">
        <f t="shared" si="2847"/>
        <v>0</v>
      </c>
      <c r="AF1033" s="12">
        <f t="shared" si="2847"/>
        <v>0</v>
      </c>
      <c r="AG1033" s="12">
        <f t="shared" si="2847"/>
        <v>0</v>
      </c>
      <c r="AH1033" s="12">
        <v>0</v>
      </c>
      <c r="AI1033" s="12">
        <v>0</v>
      </c>
      <c r="AJ1033" s="12">
        <f t="shared" ref="AJ1033:AY1033" si="2848">SUM(AJ1034)</f>
        <v>0</v>
      </c>
      <c r="AK1033" s="12">
        <f t="shared" si="2848"/>
        <v>0</v>
      </c>
      <c r="AL1033" s="12">
        <f t="shared" si="2848"/>
        <v>0</v>
      </c>
      <c r="AM1033" s="12">
        <f t="shared" si="2848"/>
        <v>0</v>
      </c>
      <c r="AN1033" s="12">
        <f t="shared" si="2848"/>
        <v>0</v>
      </c>
      <c r="AO1033" s="12">
        <f t="shared" si="2848"/>
        <v>0</v>
      </c>
      <c r="AP1033" s="12">
        <f t="shared" si="2848"/>
        <v>0</v>
      </c>
      <c r="AQ1033" s="12">
        <f t="shared" si="2848"/>
        <v>0</v>
      </c>
      <c r="AR1033" s="12">
        <f t="shared" si="2848"/>
        <v>0</v>
      </c>
      <c r="AS1033" s="12">
        <f t="shared" si="2848"/>
        <v>0</v>
      </c>
      <c r="AT1033" s="12">
        <f t="shared" si="2848"/>
        <v>0</v>
      </c>
      <c r="AU1033" s="12">
        <f t="shared" si="2848"/>
        <v>0</v>
      </c>
      <c r="AV1033" s="12">
        <f t="shared" si="2848"/>
        <v>0</v>
      </c>
      <c r="AW1033" s="12">
        <f t="shared" si="2848"/>
        <v>0</v>
      </c>
      <c r="AX1033" s="12">
        <f t="shared" si="2848"/>
        <v>0</v>
      </c>
      <c r="AY1033" s="12">
        <f t="shared" si="2848"/>
        <v>0</v>
      </c>
      <c r="AZ1033" s="12">
        <v>0</v>
      </c>
      <c r="BA1033" s="12">
        <v>0</v>
      </c>
      <c r="BB1033" s="12">
        <f t="shared" ref="BB1033:BQ1033" si="2849">SUM(BB1034)</f>
        <v>0</v>
      </c>
      <c r="BC1033" s="12">
        <f t="shared" si="2849"/>
        <v>0</v>
      </c>
      <c r="BD1033" s="12">
        <f t="shared" si="2849"/>
        <v>0</v>
      </c>
      <c r="BE1033" s="12">
        <f t="shared" si="2849"/>
        <v>0</v>
      </c>
      <c r="BF1033" s="12">
        <f t="shared" si="2849"/>
        <v>0</v>
      </c>
      <c r="BG1033" s="12">
        <f t="shared" si="2849"/>
        <v>0</v>
      </c>
      <c r="BH1033" s="12">
        <f t="shared" si="2849"/>
        <v>0</v>
      </c>
      <c r="BI1033" s="12">
        <f t="shared" si="2849"/>
        <v>0</v>
      </c>
      <c r="BJ1033" s="12">
        <f t="shared" si="2849"/>
        <v>0</v>
      </c>
      <c r="BK1033" s="12">
        <f t="shared" si="2849"/>
        <v>0</v>
      </c>
      <c r="BL1033" s="12">
        <f t="shared" si="2849"/>
        <v>0</v>
      </c>
      <c r="BM1033" s="12">
        <f t="shared" si="2849"/>
        <v>0</v>
      </c>
      <c r="BN1033" s="12">
        <f t="shared" si="2849"/>
        <v>0</v>
      </c>
      <c r="BO1033" s="12">
        <f t="shared" si="2849"/>
        <v>0</v>
      </c>
      <c r="BP1033" s="12">
        <f t="shared" si="2849"/>
        <v>0</v>
      </c>
      <c r="BQ1033" s="12">
        <f t="shared" si="2849"/>
        <v>0</v>
      </c>
      <c r="BR1033" s="12">
        <v>0</v>
      </c>
      <c r="BS1033" s="12">
        <v>0</v>
      </c>
      <c r="BT1033" s="12">
        <f t="shared" ref="BT1033:BZ1033" si="2850">SUM(BT1034)</f>
        <v>300000</v>
      </c>
      <c r="BU1033" s="12">
        <f t="shared" si="2850"/>
        <v>0</v>
      </c>
      <c r="BV1033" s="12">
        <f t="shared" si="2850"/>
        <v>0</v>
      </c>
      <c r="BW1033" s="12">
        <f t="shared" si="2850"/>
        <v>0</v>
      </c>
      <c r="BX1033" s="12">
        <f t="shared" si="2850"/>
        <v>0</v>
      </c>
      <c r="BY1033" s="12">
        <f t="shared" si="2850"/>
        <v>0</v>
      </c>
      <c r="BZ1033" s="12">
        <f t="shared" si="2850"/>
        <v>0</v>
      </c>
      <c r="CA1033" s="12">
        <f t="shared" si="2727"/>
        <v>0</v>
      </c>
      <c r="CB1033" s="124" t="str">
        <f t="shared" si="2738"/>
        <v>-</v>
      </c>
    </row>
    <row r="1034" spans="1:80" x14ac:dyDescent="0.25">
      <c r="A1034" s="4" t="s">
        <v>466</v>
      </c>
      <c r="B1034" s="4" t="s">
        <v>88</v>
      </c>
      <c r="C1034" s="4" t="s">
        <v>28</v>
      </c>
      <c r="D1034" s="79" t="s">
        <v>560</v>
      </c>
      <c r="E1034" s="89">
        <v>8215</v>
      </c>
      <c r="F1034" s="79" t="s">
        <v>608</v>
      </c>
      <c r="G1034" s="74" t="s">
        <v>1895</v>
      </c>
      <c r="H1034" s="13" t="s">
        <v>609</v>
      </c>
      <c r="I1034" s="14">
        <v>300000</v>
      </c>
      <c r="J1034" s="14">
        <f t="shared" si="2726"/>
        <v>300000</v>
      </c>
      <c r="K1034" s="14">
        <v>0</v>
      </c>
      <c r="L1034" s="14">
        <f t="shared" si="2729"/>
        <v>0</v>
      </c>
      <c r="M1034" s="14">
        <v>0</v>
      </c>
      <c r="N1034" s="14">
        <v>0</v>
      </c>
      <c r="O1034" s="14">
        <v>0</v>
      </c>
      <c r="P1034" s="14">
        <v>300000</v>
      </c>
      <c r="Q1034" s="14">
        <v>0</v>
      </c>
      <c r="R1034" s="14">
        <v>0</v>
      </c>
      <c r="S1034" s="14"/>
      <c r="T1034" s="14"/>
      <c r="U1034" s="14"/>
      <c r="V1034" s="14"/>
      <c r="W1034" s="14"/>
      <c r="X1034" s="14">
        <f t="shared" si="2750"/>
        <v>0</v>
      </c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>
        <v>0</v>
      </c>
      <c r="AI1034" s="14">
        <v>0</v>
      </c>
      <c r="AJ1034" s="14">
        <v>0</v>
      </c>
      <c r="AK1034" s="14"/>
      <c r="AL1034" s="14"/>
      <c r="AM1034" s="14"/>
      <c r="AN1034" s="14"/>
      <c r="AO1034" s="14"/>
      <c r="AP1034" s="14">
        <f t="shared" si="2751"/>
        <v>0</v>
      </c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>
        <v>0</v>
      </c>
      <c r="BA1034" s="14">
        <v>0</v>
      </c>
      <c r="BB1034" s="14">
        <v>0</v>
      </c>
      <c r="BC1034" s="14"/>
      <c r="BD1034" s="14"/>
      <c r="BE1034" s="14"/>
      <c r="BF1034" s="14"/>
      <c r="BG1034" s="14"/>
      <c r="BH1034" s="14">
        <f t="shared" si="2752"/>
        <v>0</v>
      </c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>
        <v>0</v>
      </c>
      <c r="BS1034" s="14">
        <v>0</v>
      </c>
      <c r="BT1034" s="14">
        <v>300000</v>
      </c>
      <c r="BU1034" s="14">
        <v>0</v>
      </c>
      <c r="BV1034" s="14">
        <v>0</v>
      </c>
      <c r="BW1034" s="14">
        <f t="shared" si="2712"/>
        <v>0</v>
      </c>
      <c r="BX1034" s="14"/>
      <c r="BY1034" s="14"/>
      <c r="BZ1034" s="14"/>
      <c r="CA1034" s="14">
        <f t="shared" si="2727"/>
        <v>0</v>
      </c>
      <c r="CB1034" s="122" t="str">
        <f t="shared" si="2738"/>
        <v>-</v>
      </c>
    </row>
    <row r="1035" spans="1:80" x14ac:dyDescent="0.25">
      <c r="A1035" s="1" t="s">
        <v>466</v>
      </c>
      <c r="B1035" s="1" t="s">
        <v>88</v>
      </c>
      <c r="C1035" s="1" t="s">
        <v>28</v>
      </c>
      <c r="D1035" s="82" t="s">
        <v>560</v>
      </c>
      <c r="E1035" s="82" t="s">
        <v>318</v>
      </c>
      <c r="F1035" s="79" t="s">
        <v>1</v>
      </c>
      <c r="G1035" s="13" t="s">
        <v>1</v>
      </c>
      <c r="H1035" s="2" t="s">
        <v>319</v>
      </c>
      <c r="I1035" s="12">
        <f>SUM(I1036)</f>
        <v>13164633</v>
      </c>
      <c r="J1035" s="12">
        <f t="shared" si="2726"/>
        <v>14187000</v>
      </c>
      <c r="K1035" s="12">
        <f t="shared" ref="K1035:Q1035" si="2851">SUM(K1036)</f>
        <v>0</v>
      </c>
      <c r="L1035" s="12">
        <f t="shared" si="2729"/>
        <v>0</v>
      </c>
      <c r="M1035" s="12">
        <f t="shared" si="2851"/>
        <v>0</v>
      </c>
      <c r="N1035" s="12">
        <f t="shared" si="2851"/>
        <v>0</v>
      </c>
      <c r="O1035" s="12">
        <f t="shared" si="2851"/>
        <v>0</v>
      </c>
      <c r="P1035" s="12">
        <f t="shared" si="2851"/>
        <v>14187000</v>
      </c>
      <c r="Q1035" s="12">
        <f t="shared" si="2851"/>
        <v>0</v>
      </c>
      <c r="R1035" s="12">
        <f t="shared" ref="R1035:AG1035" si="2852">SUM(R1036)</f>
        <v>0</v>
      </c>
      <c r="S1035" s="12">
        <f t="shared" si="2852"/>
        <v>0</v>
      </c>
      <c r="T1035" s="12">
        <f t="shared" si="2852"/>
        <v>0</v>
      </c>
      <c r="U1035" s="12">
        <f t="shared" si="2852"/>
        <v>0</v>
      </c>
      <c r="V1035" s="12">
        <f t="shared" si="2852"/>
        <v>0</v>
      </c>
      <c r="W1035" s="12">
        <f t="shared" si="2852"/>
        <v>0</v>
      </c>
      <c r="X1035" s="12">
        <f t="shared" si="2852"/>
        <v>0</v>
      </c>
      <c r="Y1035" s="12">
        <f t="shared" si="2852"/>
        <v>0</v>
      </c>
      <c r="Z1035" s="12">
        <f t="shared" si="2852"/>
        <v>0</v>
      </c>
      <c r="AA1035" s="12">
        <f t="shared" si="2852"/>
        <v>0</v>
      </c>
      <c r="AB1035" s="12">
        <f t="shared" si="2852"/>
        <v>0</v>
      </c>
      <c r="AC1035" s="12">
        <f t="shared" si="2852"/>
        <v>0</v>
      </c>
      <c r="AD1035" s="12">
        <f t="shared" si="2852"/>
        <v>0</v>
      </c>
      <c r="AE1035" s="12">
        <f t="shared" si="2852"/>
        <v>0</v>
      </c>
      <c r="AF1035" s="12">
        <f t="shared" si="2852"/>
        <v>0</v>
      </c>
      <c r="AG1035" s="12">
        <f t="shared" si="2852"/>
        <v>0</v>
      </c>
      <c r="AH1035" s="12">
        <v>0</v>
      </c>
      <c r="AI1035" s="12">
        <v>0</v>
      </c>
      <c r="AJ1035" s="12">
        <f t="shared" ref="AJ1035:AY1035" si="2853">SUM(AJ1036)</f>
        <v>0</v>
      </c>
      <c r="AK1035" s="12">
        <f t="shared" si="2853"/>
        <v>0</v>
      </c>
      <c r="AL1035" s="12">
        <f t="shared" si="2853"/>
        <v>0</v>
      </c>
      <c r="AM1035" s="12">
        <f t="shared" si="2853"/>
        <v>0</v>
      </c>
      <c r="AN1035" s="12">
        <f t="shared" si="2853"/>
        <v>0</v>
      </c>
      <c r="AO1035" s="12">
        <f t="shared" si="2853"/>
        <v>0</v>
      </c>
      <c r="AP1035" s="12">
        <f t="shared" si="2853"/>
        <v>0</v>
      </c>
      <c r="AQ1035" s="12">
        <f t="shared" si="2853"/>
        <v>0</v>
      </c>
      <c r="AR1035" s="12">
        <f t="shared" si="2853"/>
        <v>0</v>
      </c>
      <c r="AS1035" s="12">
        <f t="shared" si="2853"/>
        <v>0</v>
      </c>
      <c r="AT1035" s="12">
        <f t="shared" si="2853"/>
        <v>0</v>
      </c>
      <c r="AU1035" s="12">
        <f t="shared" si="2853"/>
        <v>0</v>
      </c>
      <c r="AV1035" s="12">
        <f t="shared" si="2853"/>
        <v>0</v>
      </c>
      <c r="AW1035" s="12">
        <f t="shared" si="2853"/>
        <v>0</v>
      </c>
      <c r="AX1035" s="12">
        <f t="shared" si="2853"/>
        <v>0</v>
      </c>
      <c r="AY1035" s="12">
        <f t="shared" si="2853"/>
        <v>0</v>
      </c>
      <c r="AZ1035" s="12">
        <v>0</v>
      </c>
      <c r="BA1035" s="12">
        <v>0</v>
      </c>
      <c r="BB1035" s="12">
        <f t="shared" ref="BB1035:BQ1035" si="2854">SUM(BB1036)</f>
        <v>0</v>
      </c>
      <c r="BC1035" s="12">
        <f t="shared" si="2854"/>
        <v>0</v>
      </c>
      <c r="BD1035" s="12">
        <f t="shared" si="2854"/>
        <v>0</v>
      </c>
      <c r="BE1035" s="12">
        <f t="shared" si="2854"/>
        <v>0</v>
      </c>
      <c r="BF1035" s="12">
        <f t="shared" si="2854"/>
        <v>0</v>
      </c>
      <c r="BG1035" s="12">
        <f t="shared" si="2854"/>
        <v>0</v>
      </c>
      <c r="BH1035" s="12">
        <f t="shared" si="2854"/>
        <v>0</v>
      </c>
      <c r="BI1035" s="12">
        <f t="shared" si="2854"/>
        <v>0</v>
      </c>
      <c r="BJ1035" s="12">
        <f t="shared" si="2854"/>
        <v>0</v>
      </c>
      <c r="BK1035" s="12">
        <f t="shared" si="2854"/>
        <v>0</v>
      </c>
      <c r="BL1035" s="12">
        <f t="shared" si="2854"/>
        <v>0</v>
      </c>
      <c r="BM1035" s="12">
        <f t="shared" si="2854"/>
        <v>0</v>
      </c>
      <c r="BN1035" s="12">
        <f t="shared" si="2854"/>
        <v>0</v>
      </c>
      <c r="BO1035" s="12">
        <f t="shared" si="2854"/>
        <v>0</v>
      </c>
      <c r="BP1035" s="12">
        <f t="shared" si="2854"/>
        <v>0</v>
      </c>
      <c r="BQ1035" s="12">
        <f t="shared" si="2854"/>
        <v>0</v>
      </c>
      <c r="BR1035" s="12">
        <v>0</v>
      </c>
      <c r="BS1035" s="12">
        <v>0</v>
      </c>
      <c r="BT1035" s="12">
        <f t="shared" ref="BT1035:BX1035" si="2855">SUM(BT1036)</f>
        <v>14136618</v>
      </c>
      <c r="BU1035" s="12">
        <f t="shared" si="2855"/>
        <v>0</v>
      </c>
      <c r="BV1035" s="12">
        <f t="shared" si="2855"/>
        <v>0</v>
      </c>
      <c r="BW1035" s="12">
        <f t="shared" si="2855"/>
        <v>0</v>
      </c>
      <c r="BX1035" s="12">
        <f t="shared" si="2855"/>
        <v>0</v>
      </c>
      <c r="BY1035" s="12">
        <f t="shared" ref="BY1035" si="2856">SUM(BY1036)</f>
        <v>0</v>
      </c>
      <c r="BZ1035" s="12">
        <f t="shared" ref="BZ1035" si="2857">SUM(BZ1036)</f>
        <v>0</v>
      </c>
      <c r="CA1035" s="12">
        <f t="shared" si="2727"/>
        <v>0</v>
      </c>
      <c r="CB1035" s="124" t="str">
        <f t="shared" si="2738"/>
        <v>-</v>
      </c>
    </row>
    <row r="1036" spans="1:80" ht="22.5" x14ac:dyDescent="0.25">
      <c r="A1036" s="4" t="s">
        <v>466</v>
      </c>
      <c r="B1036" s="4" t="s">
        <v>88</v>
      </c>
      <c r="C1036" s="4" t="s">
        <v>28</v>
      </c>
      <c r="D1036" s="79" t="s">
        <v>560</v>
      </c>
      <c r="E1036" s="89">
        <v>8216</v>
      </c>
      <c r="F1036" s="79" t="s">
        <v>610</v>
      </c>
      <c r="G1036" s="74" t="s">
        <v>1895</v>
      </c>
      <c r="H1036" s="13" t="s">
        <v>611</v>
      </c>
      <c r="I1036" s="14">
        <v>13164633</v>
      </c>
      <c r="J1036" s="14">
        <f t="shared" si="2726"/>
        <v>14187000</v>
      </c>
      <c r="K1036" s="14">
        <v>0</v>
      </c>
      <c r="L1036" s="14">
        <f t="shared" si="2729"/>
        <v>0</v>
      </c>
      <c r="M1036" s="14">
        <v>0</v>
      </c>
      <c r="N1036" s="14">
        <v>0</v>
      </c>
      <c r="O1036" s="14">
        <v>0</v>
      </c>
      <c r="P1036" s="14">
        <v>14187000</v>
      </c>
      <c r="Q1036" s="14">
        <v>0</v>
      </c>
      <c r="R1036" s="14">
        <v>0</v>
      </c>
      <c r="S1036" s="14"/>
      <c r="T1036" s="14"/>
      <c r="U1036" s="14"/>
      <c r="V1036" s="14"/>
      <c r="W1036" s="14"/>
      <c r="X1036" s="14">
        <f t="shared" si="2750"/>
        <v>0</v>
      </c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>
        <v>0</v>
      </c>
      <c r="AI1036" s="14">
        <v>0</v>
      </c>
      <c r="AJ1036" s="14">
        <v>0</v>
      </c>
      <c r="AK1036" s="14"/>
      <c r="AL1036" s="14"/>
      <c r="AM1036" s="14"/>
      <c r="AN1036" s="14"/>
      <c r="AO1036" s="14"/>
      <c r="AP1036" s="14">
        <f t="shared" si="2751"/>
        <v>0</v>
      </c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>
        <v>0</v>
      </c>
      <c r="BA1036" s="14">
        <v>0</v>
      </c>
      <c r="BB1036" s="14">
        <v>0</v>
      </c>
      <c r="BC1036" s="14"/>
      <c r="BD1036" s="14"/>
      <c r="BE1036" s="14"/>
      <c r="BF1036" s="14"/>
      <c r="BG1036" s="14"/>
      <c r="BH1036" s="14">
        <f t="shared" si="2752"/>
        <v>0</v>
      </c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>
        <v>0</v>
      </c>
      <c r="BS1036" s="14">
        <v>0</v>
      </c>
      <c r="BT1036" s="14">
        <v>14136618</v>
      </c>
      <c r="BU1036" s="14">
        <v>0</v>
      </c>
      <c r="BV1036" s="14">
        <v>0</v>
      </c>
      <c r="BW1036" s="14">
        <f t="shared" ref="BW1036:BW1096" si="2858">BX1036+BY1036+BZ1036</f>
        <v>0</v>
      </c>
      <c r="BX1036" s="14"/>
      <c r="BY1036" s="14"/>
      <c r="BZ1036" s="14"/>
      <c r="CA1036" s="14">
        <f t="shared" si="2727"/>
        <v>0</v>
      </c>
      <c r="CB1036" s="122" t="str">
        <f t="shared" si="2738"/>
        <v>-</v>
      </c>
    </row>
    <row r="1037" spans="1:80" ht="22.5" x14ac:dyDescent="0.25">
      <c r="A1037" s="13" t="s">
        <v>1</v>
      </c>
      <c r="B1037" s="13" t="s">
        <v>1</v>
      </c>
      <c r="C1037" s="13" t="s">
        <v>1</v>
      </c>
      <c r="D1037" s="74" t="s">
        <v>1</v>
      </c>
      <c r="E1037" s="74" t="s">
        <v>1</v>
      </c>
      <c r="F1037" s="74" t="s">
        <v>1</v>
      </c>
      <c r="G1037" s="13" t="s">
        <v>1</v>
      </c>
      <c r="H1037" s="10" t="s">
        <v>612</v>
      </c>
      <c r="I1037" s="11">
        <f>SUM(I1015,I1022,I981)</f>
        <v>21354244</v>
      </c>
      <c r="J1037" s="11">
        <f t="shared" si="2726"/>
        <v>22590000</v>
      </c>
      <c r="K1037" s="11">
        <f t="shared" ref="K1037" si="2859">SUM(K1015,K1022,K981)</f>
        <v>0</v>
      </c>
      <c r="L1037" s="11">
        <f t="shared" si="2729"/>
        <v>10000</v>
      </c>
      <c r="M1037" s="11">
        <f t="shared" ref="M1037:Q1037" si="2860">SUM(M1015,M1022,M981)</f>
        <v>10000</v>
      </c>
      <c r="N1037" s="11">
        <f t="shared" si="2860"/>
        <v>0</v>
      </c>
      <c r="O1037" s="11">
        <f t="shared" si="2860"/>
        <v>0</v>
      </c>
      <c r="P1037" s="11">
        <f t="shared" si="2860"/>
        <v>22580000</v>
      </c>
      <c r="Q1037" s="11">
        <f t="shared" si="2860"/>
        <v>0</v>
      </c>
      <c r="R1037" s="11">
        <f t="shared" ref="R1037:AG1037" si="2861">SUM(R1015,R1022,R981)</f>
        <v>10000</v>
      </c>
      <c r="S1037" s="11">
        <f t="shared" si="2861"/>
        <v>0</v>
      </c>
      <c r="T1037" s="11">
        <f t="shared" si="2861"/>
        <v>0</v>
      </c>
      <c r="U1037" s="11">
        <f t="shared" si="2861"/>
        <v>0</v>
      </c>
      <c r="V1037" s="11">
        <f t="shared" si="2861"/>
        <v>0</v>
      </c>
      <c r="W1037" s="11">
        <f t="shared" si="2861"/>
        <v>0</v>
      </c>
      <c r="X1037" s="11">
        <f t="shared" si="2861"/>
        <v>10000</v>
      </c>
      <c r="Y1037" s="11">
        <f t="shared" si="2861"/>
        <v>0</v>
      </c>
      <c r="Z1037" s="11">
        <f t="shared" si="2861"/>
        <v>0</v>
      </c>
      <c r="AA1037" s="11">
        <f t="shared" si="2861"/>
        <v>0</v>
      </c>
      <c r="AB1037" s="11">
        <f t="shared" si="2861"/>
        <v>0</v>
      </c>
      <c r="AC1037" s="11">
        <f t="shared" si="2861"/>
        <v>0</v>
      </c>
      <c r="AD1037" s="11">
        <f t="shared" si="2861"/>
        <v>0</v>
      </c>
      <c r="AE1037" s="11">
        <f t="shared" si="2861"/>
        <v>0</v>
      </c>
      <c r="AF1037" s="11">
        <f t="shared" si="2861"/>
        <v>0</v>
      </c>
      <c r="AG1037" s="11">
        <f t="shared" si="2861"/>
        <v>0</v>
      </c>
      <c r="AH1037" s="11">
        <v>0</v>
      </c>
      <c r="AI1037" s="11">
        <v>10000</v>
      </c>
      <c r="AJ1037" s="11">
        <f t="shared" ref="AJ1037:AY1037" si="2862">SUM(AJ1015,AJ1022,AJ981)</f>
        <v>0</v>
      </c>
      <c r="AK1037" s="11">
        <f t="shared" si="2862"/>
        <v>0</v>
      </c>
      <c r="AL1037" s="11">
        <f t="shared" si="2862"/>
        <v>0</v>
      </c>
      <c r="AM1037" s="11">
        <f t="shared" si="2862"/>
        <v>0</v>
      </c>
      <c r="AN1037" s="11">
        <f t="shared" si="2862"/>
        <v>0</v>
      </c>
      <c r="AO1037" s="11">
        <f t="shared" si="2862"/>
        <v>0</v>
      </c>
      <c r="AP1037" s="11">
        <f t="shared" si="2862"/>
        <v>0</v>
      </c>
      <c r="AQ1037" s="11">
        <f t="shared" si="2862"/>
        <v>0</v>
      </c>
      <c r="AR1037" s="11">
        <f t="shared" si="2862"/>
        <v>0</v>
      </c>
      <c r="AS1037" s="11">
        <f t="shared" si="2862"/>
        <v>0</v>
      </c>
      <c r="AT1037" s="11">
        <f t="shared" si="2862"/>
        <v>0</v>
      </c>
      <c r="AU1037" s="11">
        <f t="shared" si="2862"/>
        <v>0</v>
      </c>
      <c r="AV1037" s="11">
        <f t="shared" si="2862"/>
        <v>0</v>
      </c>
      <c r="AW1037" s="11">
        <f t="shared" si="2862"/>
        <v>0</v>
      </c>
      <c r="AX1037" s="11">
        <f t="shared" si="2862"/>
        <v>0</v>
      </c>
      <c r="AY1037" s="11">
        <f t="shared" si="2862"/>
        <v>0</v>
      </c>
      <c r="AZ1037" s="11">
        <v>0</v>
      </c>
      <c r="BA1037" s="11">
        <v>0</v>
      </c>
      <c r="BB1037" s="11">
        <f t="shared" ref="BB1037:BQ1037" si="2863">SUM(BB1015,BB1022,BB981)</f>
        <v>0</v>
      </c>
      <c r="BC1037" s="11">
        <f t="shared" si="2863"/>
        <v>677539</v>
      </c>
      <c r="BD1037" s="11">
        <f t="shared" si="2863"/>
        <v>0</v>
      </c>
      <c r="BE1037" s="11">
        <f t="shared" si="2863"/>
        <v>0</v>
      </c>
      <c r="BF1037" s="11">
        <f t="shared" si="2863"/>
        <v>0</v>
      </c>
      <c r="BG1037" s="11">
        <f t="shared" si="2863"/>
        <v>0</v>
      </c>
      <c r="BH1037" s="11">
        <f t="shared" si="2863"/>
        <v>677539</v>
      </c>
      <c r="BI1037" s="11">
        <f t="shared" si="2863"/>
        <v>0</v>
      </c>
      <c r="BJ1037" s="11">
        <f t="shared" si="2863"/>
        <v>0</v>
      </c>
      <c r="BK1037" s="11">
        <f t="shared" si="2863"/>
        <v>677539</v>
      </c>
      <c r="BL1037" s="11">
        <f t="shared" si="2863"/>
        <v>0</v>
      </c>
      <c r="BM1037" s="11">
        <f t="shared" si="2863"/>
        <v>0</v>
      </c>
      <c r="BN1037" s="11">
        <f t="shared" si="2863"/>
        <v>0</v>
      </c>
      <c r="BO1037" s="11">
        <f t="shared" si="2863"/>
        <v>0</v>
      </c>
      <c r="BP1037" s="11">
        <f t="shared" si="2863"/>
        <v>0</v>
      </c>
      <c r="BQ1037" s="11">
        <f t="shared" si="2863"/>
        <v>0</v>
      </c>
      <c r="BR1037" s="11">
        <v>677539</v>
      </c>
      <c r="BS1037" s="11">
        <v>0</v>
      </c>
      <c r="BT1037" s="11">
        <f t="shared" ref="BT1037:BZ1037" si="2864">SUM(BT1015,BT1022,BT981)</f>
        <v>22590000</v>
      </c>
      <c r="BU1037" s="11">
        <f t="shared" si="2864"/>
        <v>0</v>
      </c>
      <c r="BV1037" s="11">
        <f t="shared" si="2864"/>
        <v>0</v>
      </c>
      <c r="BW1037" s="11">
        <f t="shared" si="2864"/>
        <v>0</v>
      </c>
      <c r="BX1037" s="11">
        <f t="shared" si="2864"/>
        <v>0</v>
      </c>
      <c r="BY1037" s="11">
        <f t="shared" si="2864"/>
        <v>0</v>
      </c>
      <c r="BZ1037" s="11">
        <f t="shared" si="2864"/>
        <v>0</v>
      </c>
      <c r="CA1037" s="11">
        <f t="shared" si="2727"/>
        <v>0</v>
      </c>
      <c r="CB1037" s="123" t="str">
        <f t="shared" si="2738"/>
        <v>-</v>
      </c>
    </row>
    <row r="1038" spans="1:80" ht="15.75" thickBot="1" x14ac:dyDescent="0.3">
      <c r="A1038" s="13" t="s">
        <v>1</v>
      </c>
      <c r="B1038" s="13" t="s">
        <v>1</v>
      </c>
      <c r="C1038" s="13" t="s">
        <v>1</v>
      </c>
      <c r="D1038" s="74" t="s">
        <v>1</v>
      </c>
      <c r="E1038" s="74" t="s">
        <v>1</v>
      </c>
      <c r="F1038" s="74" t="s">
        <v>1</v>
      </c>
      <c r="G1038" s="13" t="s">
        <v>1</v>
      </c>
      <c r="H1038" s="2" t="s">
        <v>83</v>
      </c>
      <c r="I1038" s="12">
        <v>21</v>
      </c>
      <c r="J1038" s="12">
        <f t="shared" si="2726"/>
        <v>24</v>
      </c>
      <c r="K1038" s="12">
        <v>24</v>
      </c>
      <c r="L1038" s="13"/>
      <c r="M1038" s="13" t="s">
        <v>1</v>
      </c>
      <c r="N1038" s="13" t="s">
        <v>1</v>
      </c>
      <c r="O1038" s="13" t="s">
        <v>1</v>
      </c>
      <c r="P1038" s="27"/>
      <c r="Q1038" s="13" t="s">
        <v>1</v>
      </c>
      <c r="R1038" s="13" t="s">
        <v>1</v>
      </c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>
        <v>0</v>
      </c>
      <c r="AI1038" s="13">
        <v>0</v>
      </c>
      <c r="AJ1038" s="13" t="s">
        <v>1</v>
      </c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>
        <v>0</v>
      </c>
      <c r="BA1038" s="13">
        <v>0</v>
      </c>
      <c r="BB1038" s="13" t="s">
        <v>1</v>
      </c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>
        <v>0</v>
      </c>
      <c r="BS1038" s="13">
        <v>0</v>
      </c>
      <c r="BT1038" s="12">
        <v>24</v>
      </c>
      <c r="BU1038" s="12">
        <v>24</v>
      </c>
      <c r="BV1038" s="12"/>
      <c r="BW1038" s="12">
        <f t="shared" si="2858"/>
        <v>0</v>
      </c>
      <c r="BX1038" s="12"/>
      <c r="BY1038" s="12"/>
      <c r="BZ1038" s="12"/>
      <c r="CA1038" s="12">
        <f t="shared" si="2727"/>
        <v>0</v>
      </c>
      <c r="CB1038" s="124"/>
    </row>
    <row r="1039" spans="1:80" ht="69.75" customHeight="1" thickBot="1" x14ac:dyDescent="0.3">
      <c r="A1039" s="133" t="s">
        <v>1</v>
      </c>
      <c r="B1039" s="133" t="s">
        <v>1</v>
      </c>
      <c r="C1039" s="133" t="s">
        <v>1</v>
      </c>
      <c r="D1039" s="135" t="s">
        <v>1</v>
      </c>
      <c r="E1039" s="135" t="s">
        <v>1</v>
      </c>
      <c r="F1039" s="135" t="s">
        <v>1</v>
      </c>
      <c r="G1039" s="137" t="s">
        <v>1</v>
      </c>
      <c r="H1039" s="5" t="s">
        <v>84</v>
      </c>
      <c r="I1039" s="5" t="s">
        <v>11</v>
      </c>
      <c r="J1039" s="5" t="s">
        <v>1809</v>
      </c>
      <c r="K1039" s="5" t="s">
        <v>12</v>
      </c>
      <c r="L1039" s="5" t="s">
        <v>13</v>
      </c>
      <c r="M1039" s="5" t="s">
        <v>14</v>
      </c>
      <c r="N1039" s="5" t="s">
        <v>15</v>
      </c>
      <c r="O1039" s="5" t="s">
        <v>16</v>
      </c>
      <c r="P1039" s="5" t="s">
        <v>17</v>
      </c>
      <c r="Q1039" s="5" t="s">
        <v>18</v>
      </c>
      <c r="R1039" s="71" t="s">
        <v>14</v>
      </c>
      <c r="S1039" s="71" t="s">
        <v>1843</v>
      </c>
      <c r="T1039" s="71" t="s">
        <v>1797</v>
      </c>
      <c r="U1039" s="71" t="s">
        <v>1832</v>
      </c>
      <c r="V1039" s="71" t="s">
        <v>1833</v>
      </c>
      <c r="W1039" s="71" t="s">
        <v>1834</v>
      </c>
      <c r="X1039" s="71" t="s">
        <v>1847</v>
      </c>
      <c r="Y1039" s="71" t="s">
        <v>1844</v>
      </c>
      <c r="Z1039" s="71" t="s">
        <v>1835</v>
      </c>
      <c r="AA1039" s="71" t="s">
        <v>1836</v>
      </c>
      <c r="AB1039" s="71" t="s">
        <v>1837</v>
      </c>
      <c r="AC1039" s="71" t="s">
        <v>1838</v>
      </c>
      <c r="AD1039" s="71" t="s">
        <v>1839</v>
      </c>
      <c r="AE1039" s="71" t="s">
        <v>1840</v>
      </c>
      <c r="AF1039" s="71" t="s">
        <v>1845</v>
      </c>
      <c r="AG1039" s="71" t="s">
        <v>1846</v>
      </c>
      <c r="AH1039" s="71" t="s">
        <v>1841</v>
      </c>
      <c r="AI1039" s="71" t="s">
        <v>1842</v>
      </c>
      <c r="AJ1039" s="72" t="s">
        <v>15</v>
      </c>
      <c r="AK1039" s="72" t="s">
        <v>1843</v>
      </c>
      <c r="AL1039" s="72" t="s">
        <v>1797</v>
      </c>
      <c r="AM1039" s="72" t="s">
        <v>1832</v>
      </c>
      <c r="AN1039" s="72" t="s">
        <v>1833</v>
      </c>
      <c r="AO1039" s="72" t="s">
        <v>1834</v>
      </c>
      <c r="AP1039" s="72" t="s">
        <v>1848</v>
      </c>
      <c r="AQ1039" s="72" t="s">
        <v>1844</v>
      </c>
      <c r="AR1039" s="72" t="s">
        <v>1835</v>
      </c>
      <c r="AS1039" s="72" t="s">
        <v>1836</v>
      </c>
      <c r="AT1039" s="72" t="s">
        <v>1837</v>
      </c>
      <c r="AU1039" s="72" t="s">
        <v>1838</v>
      </c>
      <c r="AV1039" s="72" t="s">
        <v>1839</v>
      </c>
      <c r="AW1039" s="72" t="s">
        <v>1840</v>
      </c>
      <c r="AX1039" s="72" t="s">
        <v>1845</v>
      </c>
      <c r="AY1039" s="72" t="s">
        <v>1846</v>
      </c>
      <c r="AZ1039" s="72" t="s">
        <v>1841</v>
      </c>
      <c r="BA1039" s="72" t="s">
        <v>1842</v>
      </c>
      <c r="BB1039" s="73" t="s">
        <v>16</v>
      </c>
      <c r="BC1039" s="73" t="s">
        <v>1843</v>
      </c>
      <c r="BD1039" s="73" t="s">
        <v>1797</v>
      </c>
      <c r="BE1039" s="73" t="s">
        <v>1832</v>
      </c>
      <c r="BF1039" s="73" t="s">
        <v>1833</v>
      </c>
      <c r="BG1039" s="73" t="s">
        <v>1834</v>
      </c>
      <c r="BH1039" s="73" t="s">
        <v>1849</v>
      </c>
      <c r="BI1039" s="73" t="s">
        <v>1844</v>
      </c>
      <c r="BJ1039" s="73" t="s">
        <v>1835</v>
      </c>
      <c r="BK1039" s="73" t="s">
        <v>1836</v>
      </c>
      <c r="BL1039" s="73" t="s">
        <v>1837</v>
      </c>
      <c r="BM1039" s="73" t="s">
        <v>1838</v>
      </c>
      <c r="BN1039" s="73" t="s">
        <v>1839</v>
      </c>
      <c r="BO1039" s="73" t="s">
        <v>1840</v>
      </c>
      <c r="BP1039" s="73" t="s">
        <v>1845</v>
      </c>
      <c r="BQ1039" s="73" t="s">
        <v>1846</v>
      </c>
      <c r="BR1039" s="73" t="s">
        <v>1841</v>
      </c>
      <c r="BS1039" s="73" t="s">
        <v>1842</v>
      </c>
      <c r="BT1039" s="5" t="s">
        <v>1911</v>
      </c>
      <c r="BU1039" s="5" t="s">
        <v>1942</v>
      </c>
      <c r="BV1039" s="5" t="s">
        <v>1943</v>
      </c>
      <c r="BW1039" s="5" t="s">
        <v>1944</v>
      </c>
      <c r="BX1039" s="5" t="s">
        <v>1945</v>
      </c>
      <c r="BY1039" s="5" t="s">
        <v>1946</v>
      </c>
      <c r="BZ1039" s="5" t="s">
        <v>1947</v>
      </c>
      <c r="CA1039" s="5" t="s">
        <v>1948</v>
      </c>
      <c r="CB1039" s="120" t="s">
        <v>1916</v>
      </c>
    </row>
    <row r="1040" spans="1:80" x14ac:dyDescent="0.25">
      <c r="A1040" s="134"/>
      <c r="B1040" s="134"/>
      <c r="C1040" s="134"/>
      <c r="D1040" s="136"/>
      <c r="E1040" s="136"/>
      <c r="F1040" s="136"/>
      <c r="G1040" s="138"/>
      <c r="H1040" s="15" t="s">
        <v>1</v>
      </c>
      <c r="I1040" s="9" t="s">
        <v>19</v>
      </c>
      <c r="J1040" s="9">
        <v>1</v>
      </c>
      <c r="K1040" s="9" t="s">
        <v>20</v>
      </c>
      <c r="L1040" s="9" t="s">
        <v>21</v>
      </c>
      <c r="M1040" s="9" t="s">
        <v>22</v>
      </c>
      <c r="N1040" s="9" t="s">
        <v>23</v>
      </c>
      <c r="O1040" s="9" t="s">
        <v>24</v>
      </c>
      <c r="P1040" s="9" t="s">
        <v>25</v>
      </c>
      <c r="Q1040" s="9" t="s">
        <v>26</v>
      </c>
      <c r="R1040" s="9">
        <v>1</v>
      </c>
      <c r="S1040" s="9">
        <v>2</v>
      </c>
      <c r="T1040" s="9">
        <v>3</v>
      </c>
      <c r="U1040" s="9">
        <v>4</v>
      </c>
      <c r="V1040" s="9">
        <v>5</v>
      </c>
      <c r="W1040" s="9">
        <v>6</v>
      </c>
      <c r="X1040" s="9">
        <v>7</v>
      </c>
      <c r="Y1040" s="9">
        <v>8</v>
      </c>
      <c r="Z1040" s="9">
        <v>9</v>
      </c>
      <c r="AA1040" s="9">
        <v>10</v>
      </c>
      <c r="AB1040" s="9">
        <v>11</v>
      </c>
      <c r="AC1040" s="9">
        <v>12</v>
      </c>
      <c r="AD1040" s="9">
        <v>13</v>
      </c>
      <c r="AE1040" s="9">
        <v>14</v>
      </c>
      <c r="AF1040" s="9">
        <v>15</v>
      </c>
      <c r="AG1040" s="9">
        <v>16</v>
      </c>
      <c r="AH1040" s="9">
        <v>20</v>
      </c>
      <c r="AI1040" s="9">
        <v>21</v>
      </c>
      <c r="AJ1040" s="9">
        <v>1</v>
      </c>
      <c r="AK1040" s="9">
        <v>2</v>
      </c>
      <c r="AL1040" s="9">
        <v>3</v>
      </c>
      <c r="AM1040" s="9">
        <v>4</v>
      </c>
      <c r="AN1040" s="9">
        <v>5</v>
      </c>
      <c r="AO1040" s="9">
        <v>6</v>
      </c>
      <c r="AP1040" s="9">
        <v>7</v>
      </c>
      <c r="AQ1040" s="9">
        <v>8</v>
      </c>
      <c r="AR1040" s="9">
        <v>9</v>
      </c>
      <c r="AS1040" s="9">
        <v>10</v>
      </c>
      <c r="AT1040" s="9">
        <v>11</v>
      </c>
      <c r="AU1040" s="9">
        <v>12</v>
      </c>
      <c r="AV1040" s="9">
        <v>13</v>
      </c>
      <c r="AW1040" s="9">
        <v>14</v>
      </c>
      <c r="AX1040" s="9">
        <v>15</v>
      </c>
      <c r="AY1040" s="9">
        <v>16</v>
      </c>
      <c r="AZ1040" s="9">
        <v>20</v>
      </c>
      <c r="BA1040" s="9">
        <v>21</v>
      </c>
      <c r="BB1040" s="9">
        <v>1</v>
      </c>
      <c r="BC1040" s="9">
        <v>2</v>
      </c>
      <c r="BD1040" s="9">
        <v>3</v>
      </c>
      <c r="BE1040" s="9">
        <v>4</v>
      </c>
      <c r="BF1040" s="9">
        <v>5</v>
      </c>
      <c r="BG1040" s="9">
        <v>6</v>
      </c>
      <c r="BH1040" s="9">
        <v>7</v>
      </c>
      <c r="BI1040" s="9">
        <v>8</v>
      </c>
      <c r="BJ1040" s="9">
        <v>9</v>
      </c>
      <c r="BK1040" s="9">
        <v>10</v>
      </c>
      <c r="BL1040" s="9">
        <v>11</v>
      </c>
      <c r="BM1040" s="9">
        <v>12</v>
      </c>
      <c r="BN1040" s="9">
        <v>13</v>
      </c>
      <c r="BO1040" s="9">
        <v>14</v>
      </c>
      <c r="BP1040" s="9">
        <v>15</v>
      </c>
      <c r="BQ1040" s="9">
        <v>16</v>
      </c>
      <c r="BR1040" s="9">
        <v>20</v>
      </c>
      <c r="BS1040" s="9">
        <v>21</v>
      </c>
      <c r="BT1040" s="9">
        <v>1</v>
      </c>
      <c r="BU1040" s="9">
        <v>2</v>
      </c>
      <c r="BV1040" s="9">
        <v>3</v>
      </c>
      <c r="BW1040" s="9" t="s">
        <v>1798</v>
      </c>
      <c r="BX1040" s="9">
        <v>5</v>
      </c>
      <c r="BY1040" s="9">
        <v>6</v>
      </c>
      <c r="BZ1040" s="9">
        <v>7</v>
      </c>
      <c r="CA1040" s="9" t="s">
        <v>1917</v>
      </c>
      <c r="CB1040" s="121">
        <v>9</v>
      </c>
    </row>
    <row r="1041" spans="1:80" x14ac:dyDescent="0.25">
      <c r="A1041" s="134"/>
      <c r="B1041" s="134"/>
      <c r="C1041" s="134"/>
      <c r="D1041" s="136"/>
      <c r="E1041" s="136"/>
      <c r="F1041" s="136"/>
      <c r="G1041" s="138"/>
      <c r="H1041" s="16" t="s">
        <v>557</v>
      </c>
      <c r="I1041" s="17">
        <f>SUM(I1037)</f>
        <v>21354244</v>
      </c>
      <c r="J1041" s="17">
        <f t="shared" ref="J1041:J1042" si="2865">SUM(K1041,L1041,P1041,Q1041)</f>
        <v>22590000</v>
      </c>
      <c r="K1041" s="17">
        <f t="shared" ref="K1041" si="2866">SUM(K1037)</f>
        <v>0</v>
      </c>
      <c r="L1041" s="17">
        <f t="shared" ref="L1041:L1042" si="2867">SUM(M1041:O1041)</f>
        <v>10000</v>
      </c>
      <c r="M1041" s="17">
        <f t="shared" ref="M1041:Q1041" si="2868">SUM(M1037)</f>
        <v>10000</v>
      </c>
      <c r="N1041" s="17">
        <f t="shared" si="2868"/>
        <v>0</v>
      </c>
      <c r="O1041" s="17">
        <f t="shared" si="2868"/>
        <v>0</v>
      </c>
      <c r="P1041" s="17">
        <f t="shared" si="2868"/>
        <v>22580000</v>
      </c>
      <c r="Q1041" s="17">
        <f t="shared" si="2868"/>
        <v>0</v>
      </c>
      <c r="R1041" s="17">
        <f t="shared" ref="R1041:AG1041" si="2869">SUM(R1037)</f>
        <v>10000</v>
      </c>
      <c r="S1041" s="17">
        <f t="shared" si="2869"/>
        <v>0</v>
      </c>
      <c r="T1041" s="17">
        <f t="shared" si="2869"/>
        <v>0</v>
      </c>
      <c r="U1041" s="17">
        <f t="shared" si="2869"/>
        <v>0</v>
      </c>
      <c r="V1041" s="17">
        <f t="shared" si="2869"/>
        <v>0</v>
      </c>
      <c r="W1041" s="17">
        <f t="shared" si="2869"/>
        <v>0</v>
      </c>
      <c r="X1041" s="17">
        <f t="shared" ref="X1041" si="2870">SUM(X1037)</f>
        <v>10000</v>
      </c>
      <c r="Y1041" s="17">
        <f t="shared" si="2869"/>
        <v>0</v>
      </c>
      <c r="Z1041" s="17">
        <f t="shared" si="2869"/>
        <v>0</v>
      </c>
      <c r="AA1041" s="17">
        <f t="shared" si="2869"/>
        <v>0</v>
      </c>
      <c r="AB1041" s="17">
        <f t="shared" si="2869"/>
        <v>0</v>
      </c>
      <c r="AC1041" s="17">
        <f t="shared" si="2869"/>
        <v>0</v>
      </c>
      <c r="AD1041" s="17">
        <f t="shared" si="2869"/>
        <v>0</v>
      </c>
      <c r="AE1041" s="17">
        <f t="shared" si="2869"/>
        <v>0</v>
      </c>
      <c r="AF1041" s="17">
        <f t="shared" si="2869"/>
        <v>0</v>
      </c>
      <c r="AG1041" s="17">
        <f t="shared" si="2869"/>
        <v>0</v>
      </c>
      <c r="AH1041" s="17">
        <v>0</v>
      </c>
      <c r="AI1041" s="17">
        <v>10000</v>
      </c>
      <c r="AJ1041" s="17">
        <f t="shared" ref="AJ1041:AY1041" si="2871">SUM(AJ1037)</f>
        <v>0</v>
      </c>
      <c r="AK1041" s="17">
        <f t="shared" si="2871"/>
        <v>0</v>
      </c>
      <c r="AL1041" s="17">
        <f t="shared" si="2871"/>
        <v>0</v>
      </c>
      <c r="AM1041" s="17">
        <f t="shared" si="2871"/>
        <v>0</v>
      </c>
      <c r="AN1041" s="17">
        <f t="shared" si="2871"/>
        <v>0</v>
      </c>
      <c r="AO1041" s="17">
        <f t="shared" si="2871"/>
        <v>0</v>
      </c>
      <c r="AP1041" s="17">
        <f t="shared" ref="AP1041" si="2872">SUM(AP1037)</f>
        <v>0</v>
      </c>
      <c r="AQ1041" s="17">
        <f t="shared" si="2871"/>
        <v>0</v>
      </c>
      <c r="AR1041" s="17">
        <f t="shared" si="2871"/>
        <v>0</v>
      </c>
      <c r="AS1041" s="17">
        <f t="shared" si="2871"/>
        <v>0</v>
      </c>
      <c r="AT1041" s="17">
        <f t="shared" si="2871"/>
        <v>0</v>
      </c>
      <c r="AU1041" s="17">
        <f t="shared" si="2871"/>
        <v>0</v>
      </c>
      <c r="AV1041" s="17">
        <f t="shared" si="2871"/>
        <v>0</v>
      </c>
      <c r="AW1041" s="17">
        <f t="shared" si="2871"/>
        <v>0</v>
      </c>
      <c r="AX1041" s="17">
        <f t="shared" si="2871"/>
        <v>0</v>
      </c>
      <c r="AY1041" s="17">
        <f t="shared" si="2871"/>
        <v>0</v>
      </c>
      <c r="AZ1041" s="17">
        <v>0</v>
      </c>
      <c r="BA1041" s="17">
        <v>0</v>
      </c>
      <c r="BB1041" s="17">
        <f t="shared" ref="BB1041:BQ1041" si="2873">SUM(BB1037)</f>
        <v>0</v>
      </c>
      <c r="BC1041" s="17">
        <f t="shared" si="2873"/>
        <v>677539</v>
      </c>
      <c r="BD1041" s="17">
        <f t="shared" si="2873"/>
        <v>0</v>
      </c>
      <c r="BE1041" s="17">
        <f t="shared" si="2873"/>
        <v>0</v>
      </c>
      <c r="BF1041" s="17">
        <f t="shared" si="2873"/>
        <v>0</v>
      </c>
      <c r="BG1041" s="17">
        <f t="shared" si="2873"/>
        <v>0</v>
      </c>
      <c r="BH1041" s="17">
        <f t="shared" ref="BH1041" si="2874">SUM(BH1037)</f>
        <v>677539</v>
      </c>
      <c r="BI1041" s="17">
        <f t="shared" si="2873"/>
        <v>0</v>
      </c>
      <c r="BJ1041" s="17">
        <f t="shared" si="2873"/>
        <v>0</v>
      </c>
      <c r="BK1041" s="17">
        <f t="shared" si="2873"/>
        <v>677539</v>
      </c>
      <c r="BL1041" s="17">
        <f t="shared" si="2873"/>
        <v>0</v>
      </c>
      <c r="BM1041" s="17">
        <f t="shared" si="2873"/>
        <v>0</v>
      </c>
      <c r="BN1041" s="17">
        <f t="shared" si="2873"/>
        <v>0</v>
      </c>
      <c r="BO1041" s="17">
        <f t="shared" si="2873"/>
        <v>0</v>
      </c>
      <c r="BP1041" s="17">
        <f t="shared" si="2873"/>
        <v>0</v>
      </c>
      <c r="BQ1041" s="17">
        <f t="shared" si="2873"/>
        <v>0</v>
      </c>
      <c r="BR1041" s="17">
        <v>677539</v>
      </c>
      <c r="BS1041" s="17">
        <v>0</v>
      </c>
      <c r="BT1041" s="17">
        <f t="shared" ref="BT1041:BW1041" si="2875">SUM(BT1037)</f>
        <v>22590000</v>
      </c>
      <c r="BU1041" s="17">
        <f t="shared" ref="BU1041:BV1041" si="2876">SUM(BU1037)</f>
        <v>0</v>
      </c>
      <c r="BV1041" s="17">
        <f t="shared" si="2876"/>
        <v>0</v>
      </c>
      <c r="BW1041" s="17">
        <f t="shared" si="2875"/>
        <v>0</v>
      </c>
      <c r="BX1041" s="17">
        <f t="shared" ref="BX1041:BZ1041" si="2877">SUM(BX1037)</f>
        <v>0</v>
      </c>
      <c r="BY1041" s="17">
        <f t="shared" si="2877"/>
        <v>0</v>
      </c>
      <c r="BZ1041" s="17">
        <f t="shared" si="2877"/>
        <v>0</v>
      </c>
      <c r="CA1041" s="17">
        <f t="shared" ref="CA1041:CA1051" si="2878">BV1041+BW1041</f>
        <v>0</v>
      </c>
      <c r="CB1041" s="125" t="str">
        <f>IF(BU1041=0,"-",CA1041/BU1041*100)</f>
        <v>-</v>
      </c>
    </row>
    <row r="1042" spans="1:80" x14ac:dyDescent="0.25">
      <c r="A1042" s="134"/>
      <c r="B1042" s="134"/>
      <c r="C1042" s="134"/>
      <c r="D1042" s="136"/>
      <c r="E1042" s="136"/>
      <c r="F1042" s="136"/>
      <c r="G1042" s="138"/>
      <c r="H1042" s="18" t="s">
        <v>86</v>
      </c>
      <c r="I1042" s="17">
        <f>SUM(I1041)</f>
        <v>21354244</v>
      </c>
      <c r="J1042" s="17">
        <f t="shared" si="2865"/>
        <v>22590000</v>
      </c>
      <c r="K1042" s="17">
        <f t="shared" ref="K1042" si="2879">SUM(K1041)</f>
        <v>0</v>
      </c>
      <c r="L1042" s="17">
        <f t="shared" si="2867"/>
        <v>10000</v>
      </c>
      <c r="M1042" s="17">
        <f t="shared" ref="M1042:Q1042" si="2880">SUM(M1041)</f>
        <v>10000</v>
      </c>
      <c r="N1042" s="17">
        <f t="shared" si="2880"/>
        <v>0</v>
      </c>
      <c r="O1042" s="17">
        <f t="shared" si="2880"/>
        <v>0</v>
      </c>
      <c r="P1042" s="17">
        <f t="shared" si="2880"/>
        <v>22580000</v>
      </c>
      <c r="Q1042" s="17">
        <f t="shared" si="2880"/>
        <v>0</v>
      </c>
      <c r="R1042" s="17">
        <f t="shared" ref="R1042:AG1042" si="2881">SUM(R1041)</f>
        <v>10000</v>
      </c>
      <c r="S1042" s="17">
        <f t="shared" si="2881"/>
        <v>0</v>
      </c>
      <c r="T1042" s="17">
        <f t="shared" si="2881"/>
        <v>0</v>
      </c>
      <c r="U1042" s="17">
        <f t="shared" si="2881"/>
        <v>0</v>
      </c>
      <c r="V1042" s="17">
        <f t="shared" si="2881"/>
        <v>0</v>
      </c>
      <c r="W1042" s="17">
        <f t="shared" si="2881"/>
        <v>0</v>
      </c>
      <c r="X1042" s="17">
        <f t="shared" ref="X1042" si="2882">SUM(X1041)</f>
        <v>10000</v>
      </c>
      <c r="Y1042" s="17">
        <f t="shared" si="2881"/>
        <v>0</v>
      </c>
      <c r="Z1042" s="17">
        <f t="shared" si="2881"/>
        <v>0</v>
      </c>
      <c r="AA1042" s="17">
        <f t="shared" si="2881"/>
        <v>0</v>
      </c>
      <c r="AB1042" s="17">
        <f t="shared" si="2881"/>
        <v>0</v>
      </c>
      <c r="AC1042" s="17">
        <f t="shared" si="2881"/>
        <v>0</v>
      </c>
      <c r="AD1042" s="17">
        <f t="shared" si="2881"/>
        <v>0</v>
      </c>
      <c r="AE1042" s="17">
        <f t="shared" si="2881"/>
        <v>0</v>
      </c>
      <c r="AF1042" s="17">
        <f t="shared" si="2881"/>
        <v>0</v>
      </c>
      <c r="AG1042" s="17">
        <f t="shared" si="2881"/>
        <v>0</v>
      </c>
      <c r="AH1042" s="17">
        <v>0</v>
      </c>
      <c r="AI1042" s="17">
        <v>10000</v>
      </c>
      <c r="AJ1042" s="17">
        <f t="shared" ref="AJ1042:AY1042" si="2883">SUM(AJ1041)</f>
        <v>0</v>
      </c>
      <c r="AK1042" s="17">
        <f t="shared" si="2883"/>
        <v>0</v>
      </c>
      <c r="AL1042" s="17">
        <f t="shared" si="2883"/>
        <v>0</v>
      </c>
      <c r="AM1042" s="17">
        <f t="shared" si="2883"/>
        <v>0</v>
      </c>
      <c r="AN1042" s="17">
        <f t="shared" si="2883"/>
        <v>0</v>
      </c>
      <c r="AO1042" s="17">
        <f t="shared" si="2883"/>
        <v>0</v>
      </c>
      <c r="AP1042" s="17">
        <f t="shared" ref="AP1042" si="2884">SUM(AP1041)</f>
        <v>0</v>
      </c>
      <c r="AQ1042" s="17">
        <f t="shared" si="2883"/>
        <v>0</v>
      </c>
      <c r="AR1042" s="17">
        <f t="shared" si="2883"/>
        <v>0</v>
      </c>
      <c r="AS1042" s="17">
        <f t="shared" si="2883"/>
        <v>0</v>
      </c>
      <c r="AT1042" s="17">
        <f t="shared" si="2883"/>
        <v>0</v>
      </c>
      <c r="AU1042" s="17">
        <f t="shared" si="2883"/>
        <v>0</v>
      </c>
      <c r="AV1042" s="17">
        <f t="shared" si="2883"/>
        <v>0</v>
      </c>
      <c r="AW1042" s="17">
        <f t="shared" si="2883"/>
        <v>0</v>
      </c>
      <c r="AX1042" s="17">
        <f t="shared" si="2883"/>
        <v>0</v>
      </c>
      <c r="AY1042" s="17">
        <f t="shared" si="2883"/>
        <v>0</v>
      </c>
      <c r="AZ1042" s="17">
        <v>0</v>
      </c>
      <c r="BA1042" s="17">
        <v>0</v>
      </c>
      <c r="BB1042" s="17">
        <f t="shared" ref="BB1042:BQ1042" si="2885">SUM(BB1041)</f>
        <v>0</v>
      </c>
      <c r="BC1042" s="17">
        <f t="shared" si="2885"/>
        <v>677539</v>
      </c>
      <c r="BD1042" s="17">
        <f t="shared" si="2885"/>
        <v>0</v>
      </c>
      <c r="BE1042" s="17">
        <f t="shared" si="2885"/>
        <v>0</v>
      </c>
      <c r="BF1042" s="17">
        <f t="shared" si="2885"/>
        <v>0</v>
      </c>
      <c r="BG1042" s="17">
        <f t="shared" si="2885"/>
        <v>0</v>
      </c>
      <c r="BH1042" s="17">
        <f t="shared" ref="BH1042" si="2886">SUM(BH1041)</f>
        <v>677539</v>
      </c>
      <c r="BI1042" s="17">
        <f t="shared" si="2885"/>
        <v>0</v>
      </c>
      <c r="BJ1042" s="17">
        <f t="shared" si="2885"/>
        <v>0</v>
      </c>
      <c r="BK1042" s="17">
        <f t="shared" si="2885"/>
        <v>677539</v>
      </c>
      <c r="BL1042" s="17">
        <f t="shared" si="2885"/>
        <v>0</v>
      </c>
      <c r="BM1042" s="17">
        <f t="shared" si="2885"/>
        <v>0</v>
      </c>
      <c r="BN1042" s="17">
        <f t="shared" si="2885"/>
        <v>0</v>
      </c>
      <c r="BO1042" s="17">
        <f t="shared" si="2885"/>
        <v>0</v>
      </c>
      <c r="BP1042" s="17">
        <f t="shared" si="2885"/>
        <v>0</v>
      </c>
      <c r="BQ1042" s="17">
        <f t="shared" si="2885"/>
        <v>0</v>
      </c>
      <c r="BR1042" s="17">
        <v>677539</v>
      </c>
      <c r="BS1042" s="17">
        <v>0</v>
      </c>
      <c r="BT1042" s="17">
        <f t="shared" ref="BT1042:BW1042" si="2887">SUM(BT1041)</f>
        <v>22590000</v>
      </c>
      <c r="BU1042" s="17">
        <f t="shared" ref="BU1042:BV1042" si="2888">SUM(BU1041)</f>
        <v>0</v>
      </c>
      <c r="BV1042" s="17">
        <f t="shared" si="2888"/>
        <v>0</v>
      </c>
      <c r="BW1042" s="17">
        <f t="shared" si="2887"/>
        <v>0</v>
      </c>
      <c r="BX1042" s="17">
        <f t="shared" ref="BX1042" si="2889">SUM(BX1041)</f>
        <v>0</v>
      </c>
      <c r="BY1042" s="17">
        <f t="shared" ref="BY1042" si="2890">SUM(BY1041)</f>
        <v>0</v>
      </c>
      <c r="BZ1042" s="17">
        <f t="shared" ref="BZ1042" si="2891">SUM(BZ1041)</f>
        <v>0</v>
      </c>
      <c r="CA1042" s="17">
        <f t="shared" si="2878"/>
        <v>0</v>
      </c>
      <c r="CB1042" s="125" t="str">
        <f>IF(BU1042=0,"-",CA1042/BU1042*100)</f>
        <v>-</v>
      </c>
    </row>
    <row r="1043" spans="1:80" x14ac:dyDescent="0.25">
      <c r="A1043" s="139"/>
      <c r="B1043" s="139"/>
      <c r="C1043" s="139"/>
      <c r="D1043" s="140"/>
      <c r="E1043" s="140"/>
      <c r="F1043" s="140"/>
      <c r="G1043" s="141"/>
      <c r="X1043">
        <f t="shared" ref="X1043:X1106" si="2892">R1043+S1043+T1043+U1043+V1043+W1043</f>
        <v>0</v>
      </c>
      <c r="AH1043">
        <v>0</v>
      </c>
      <c r="AI1043">
        <v>0</v>
      </c>
      <c r="AP1043">
        <f t="shared" ref="AP1043:AP1106" si="2893">AJ1043+AK1043+AL1043+AM1043+AN1043+AO1043</f>
        <v>0</v>
      </c>
      <c r="AZ1043">
        <v>0</v>
      </c>
      <c r="BA1043">
        <v>0</v>
      </c>
      <c r="BH1043">
        <f t="shared" ref="BH1043:BH1106" si="2894">BB1043+BC1043+BD1043+BE1043+BF1043+BG1043</f>
        <v>0</v>
      </c>
      <c r="BR1043">
        <v>0</v>
      </c>
      <c r="BS1043">
        <v>0</v>
      </c>
      <c r="BU1043">
        <v>0</v>
      </c>
      <c r="BV1043">
        <v>0</v>
      </c>
      <c r="BW1043">
        <f t="shared" si="2858"/>
        <v>0</v>
      </c>
      <c r="CA1043">
        <f t="shared" si="2878"/>
        <v>0</v>
      </c>
      <c r="CB1043" s="126" t="str">
        <f>IF(BU1043=0,"-",CA1043/BU1043*100)</f>
        <v>-</v>
      </c>
    </row>
    <row r="1044" spans="1:80" x14ac:dyDescent="0.25">
      <c r="A1044" s="13" t="s">
        <v>1</v>
      </c>
      <c r="B1044" s="13" t="s">
        <v>1</v>
      </c>
      <c r="C1044" s="13" t="s">
        <v>1</v>
      </c>
      <c r="D1044" s="74" t="s">
        <v>1</v>
      </c>
      <c r="E1044" s="74" t="s">
        <v>1</v>
      </c>
      <c r="F1044" s="74" t="s">
        <v>1</v>
      </c>
      <c r="G1044" s="13" t="s">
        <v>1</v>
      </c>
      <c r="H1044" s="19" t="s">
        <v>1</v>
      </c>
      <c r="I1044" s="19" t="s">
        <v>1</v>
      </c>
      <c r="J1044" s="19"/>
      <c r="K1044" s="19" t="s">
        <v>1</v>
      </c>
      <c r="L1044" s="19"/>
      <c r="M1044" s="19" t="s">
        <v>1</v>
      </c>
      <c r="N1044" s="19" t="s">
        <v>1</v>
      </c>
      <c r="O1044" s="19" t="s">
        <v>1</v>
      </c>
      <c r="P1044" s="28"/>
      <c r="Q1044" s="19" t="s">
        <v>1</v>
      </c>
      <c r="R1044" s="19" t="s">
        <v>1</v>
      </c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>
        <v>0</v>
      </c>
      <c r="AI1044" s="19">
        <v>0</v>
      </c>
      <c r="AJ1044" s="19" t="s">
        <v>1</v>
      </c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>
        <v>0</v>
      </c>
      <c r="BA1044" s="19">
        <v>0</v>
      </c>
      <c r="BB1044" s="19" t="s">
        <v>1</v>
      </c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>
        <v>0</v>
      </c>
      <c r="BS1044" s="19">
        <v>0</v>
      </c>
      <c r="BT1044" s="19"/>
      <c r="BU1044" s="19"/>
      <c r="BV1044" s="19"/>
      <c r="BW1044" s="19">
        <f t="shared" si="2858"/>
        <v>0</v>
      </c>
      <c r="BX1044" s="19"/>
      <c r="BY1044" s="19"/>
      <c r="BZ1044" s="19"/>
      <c r="CA1044" s="19">
        <f t="shared" si="2878"/>
        <v>0</v>
      </c>
      <c r="CB1044" s="127"/>
    </row>
    <row r="1045" spans="1:80" x14ac:dyDescent="0.25">
      <c r="A1045" s="13" t="s">
        <v>1</v>
      </c>
      <c r="B1045" s="13" t="s">
        <v>1</v>
      </c>
      <c r="C1045" s="13" t="s">
        <v>1</v>
      </c>
      <c r="D1045" s="74" t="s">
        <v>1</v>
      </c>
      <c r="E1045" s="74" t="s">
        <v>1</v>
      </c>
      <c r="F1045" s="74" t="s">
        <v>1</v>
      </c>
      <c r="G1045" s="13" t="s">
        <v>1</v>
      </c>
      <c r="H1045" s="10" t="s">
        <v>613</v>
      </c>
      <c r="I1045" s="11">
        <f>SUM(I1037)</f>
        <v>21354244</v>
      </c>
      <c r="J1045" s="11">
        <f t="shared" ref="J1045:J1046" si="2895">SUM(K1045,L1045,P1045,Q1045)</f>
        <v>22590000</v>
      </c>
      <c r="K1045" s="11">
        <f t="shared" ref="K1045" si="2896">SUM(K1037)</f>
        <v>0</v>
      </c>
      <c r="L1045" s="11">
        <f t="shared" ref="L1045" si="2897">SUM(M1045:O1045)</f>
        <v>10000</v>
      </c>
      <c r="M1045" s="11">
        <f t="shared" ref="M1045:Q1045" si="2898">SUM(M1037)</f>
        <v>10000</v>
      </c>
      <c r="N1045" s="11">
        <f t="shared" si="2898"/>
        <v>0</v>
      </c>
      <c r="O1045" s="11">
        <f t="shared" si="2898"/>
        <v>0</v>
      </c>
      <c r="P1045" s="11">
        <f t="shared" si="2898"/>
        <v>22580000</v>
      </c>
      <c r="Q1045" s="11">
        <f t="shared" si="2898"/>
        <v>0</v>
      </c>
      <c r="R1045" s="11">
        <f t="shared" ref="R1045:AG1045" si="2899">SUM(R1037)</f>
        <v>10000</v>
      </c>
      <c r="S1045" s="11">
        <f t="shared" si="2899"/>
        <v>0</v>
      </c>
      <c r="T1045" s="11">
        <f t="shared" si="2899"/>
        <v>0</v>
      </c>
      <c r="U1045" s="11">
        <f t="shared" si="2899"/>
        <v>0</v>
      </c>
      <c r="V1045" s="11">
        <f t="shared" si="2899"/>
        <v>0</v>
      </c>
      <c r="W1045" s="11">
        <f t="shared" si="2899"/>
        <v>0</v>
      </c>
      <c r="X1045" s="11">
        <f t="shared" si="2899"/>
        <v>10000</v>
      </c>
      <c r="Y1045" s="11">
        <f t="shared" si="2899"/>
        <v>0</v>
      </c>
      <c r="Z1045" s="11">
        <f t="shared" si="2899"/>
        <v>0</v>
      </c>
      <c r="AA1045" s="11">
        <f t="shared" si="2899"/>
        <v>0</v>
      </c>
      <c r="AB1045" s="11">
        <f t="shared" si="2899"/>
        <v>0</v>
      </c>
      <c r="AC1045" s="11">
        <f t="shared" si="2899"/>
        <v>0</v>
      </c>
      <c r="AD1045" s="11">
        <f t="shared" si="2899"/>
        <v>0</v>
      </c>
      <c r="AE1045" s="11">
        <f t="shared" si="2899"/>
        <v>0</v>
      </c>
      <c r="AF1045" s="11">
        <f t="shared" si="2899"/>
        <v>0</v>
      </c>
      <c r="AG1045" s="11">
        <f t="shared" si="2899"/>
        <v>0</v>
      </c>
      <c r="AH1045" s="11">
        <v>0</v>
      </c>
      <c r="AI1045" s="11">
        <v>10000</v>
      </c>
      <c r="AJ1045" s="11">
        <f t="shared" ref="AJ1045:AY1045" si="2900">SUM(AJ1037)</f>
        <v>0</v>
      </c>
      <c r="AK1045" s="11">
        <f t="shared" si="2900"/>
        <v>0</v>
      </c>
      <c r="AL1045" s="11">
        <f t="shared" si="2900"/>
        <v>0</v>
      </c>
      <c r="AM1045" s="11">
        <f t="shared" si="2900"/>
        <v>0</v>
      </c>
      <c r="AN1045" s="11">
        <f t="shared" si="2900"/>
        <v>0</v>
      </c>
      <c r="AO1045" s="11">
        <f t="shared" si="2900"/>
        <v>0</v>
      </c>
      <c r="AP1045" s="11">
        <f t="shared" si="2900"/>
        <v>0</v>
      </c>
      <c r="AQ1045" s="11">
        <f t="shared" si="2900"/>
        <v>0</v>
      </c>
      <c r="AR1045" s="11">
        <f t="shared" si="2900"/>
        <v>0</v>
      </c>
      <c r="AS1045" s="11">
        <f t="shared" si="2900"/>
        <v>0</v>
      </c>
      <c r="AT1045" s="11">
        <f t="shared" si="2900"/>
        <v>0</v>
      </c>
      <c r="AU1045" s="11">
        <f t="shared" si="2900"/>
        <v>0</v>
      </c>
      <c r="AV1045" s="11">
        <f t="shared" si="2900"/>
        <v>0</v>
      </c>
      <c r="AW1045" s="11">
        <f t="shared" si="2900"/>
        <v>0</v>
      </c>
      <c r="AX1045" s="11">
        <f t="shared" si="2900"/>
        <v>0</v>
      </c>
      <c r="AY1045" s="11">
        <f t="shared" si="2900"/>
        <v>0</v>
      </c>
      <c r="AZ1045" s="11">
        <v>0</v>
      </c>
      <c r="BA1045" s="11">
        <v>0</v>
      </c>
      <c r="BB1045" s="11">
        <f t="shared" ref="BB1045:BQ1045" si="2901">SUM(BB1037)</f>
        <v>0</v>
      </c>
      <c r="BC1045" s="11">
        <f t="shared" si="2901"/>
        <v>677539</v>
      </c>
      <c r="BD1045" s="11">
        <f t="shared" si="2901"/>
        <v>0</v>
      </c>
      <c r="BE1045" s="11">
        <f t="shared" si="2901"/>
        <v>0</v>
      </c>
      <c r="BF1045" s="11">
        <f t="shared" si="2901"/>
        <v>0</v>
      </c>
      <c r="BG1045" s="11">
        <f t="shared" si="2901"/>
        <v>0</v>
      </c>
      <c r="BH1045" s="11">
        <f t="shared" si="2901"/>
        <v>677539</v>
      </c>
      <c r="BI1045" s="11">
        <f t="shared" si="2901"/>
        <v>0</v>
      </c>
      <c r="BJ1045" s="11">
        <f t="shared" si="2901"/>
        <v>0</v>
      </c>
      <c r="BK1045" s="11">
        <f t="shared" si="2901"/>
        <v>677539</v>
      </c>
      <c r="BL1045" s="11">
        <f t="shared" si="2901"/>
        <v>0</v>
      </c>
      <c r="BM1045" s="11">
        <f t="shared" si="2901"/>
        <v>0</v>
      </c>
      <c r="BN1045" s="11">
        <f t="shared" si="2901"/>
        <v>0</v>
      </c>
      <c r="BO1045" s="11">
        <f t="shared" si="2901"/>
        <v>0</v>
      </c>
      <c r="BP1045" s="11">
        <f t="shared" si="2901"/>
        <v>0</v>
      </c>
      <c r="BQ1045" s="11">
        <f t="shared" si="2901"/>
        <v>0</v>
      </c>
      <c r="BR1045" s="11">
        <v>677539</v>
      </c>
      <c r="BS1045" s="11">
        <v>0</v>
      </c>
      <c r="BT1045" s="11">
        <f t="shared" ref="BT1045:BW1046" si="2902">SUM(BT1037)</f>
        <v>22590000</v>
      </c>
      <c r="BU1045" s="11">
        <f t="shared" ref="BU1045:BV1046" si="2903">SUM(BU1037)</f>
        <v>0</v>
      </c>
      <c r="BV1045" s="11">
        <f t="shared" si="2903"/>
        <v>0</v>
      </c>
      <c r="BW1045" s="11">
        <f t="shared" si="2902"/>
        <v>0</v>
      </c>
      <c r="BX1045" s="11">
        <f t="shared" ref="BX1045:BX1046" si="2904">SUM(BX1037)</f>
        <v>0</v>
      </c>
      <c r="BY1045" s="11">
        <f t="shared" ref="BY1045:BY1046" si="2905">SUM(BY1037)</f>
        <v>0</v>
      </c>
      <c r="BZ1045" s="11">
        <f t="shared" ref="BZ1045:BZ1046" si="2906">SUM(BZ1037)</f>
        <v>0</v>
      </c>
      <c r="CA1045" s="11">
        <f t="shared" si="2878"/>
        <v>0</v>
      </c>
      <c r="CB1045" s="123" t="str">
        <f>IF(BU1045=0,"-",CA1045/BU1045*100)</f>
        <v>-</v>
      </c>
    </row>
    <row r="1046" spans="1:80" x14ac:dyDescent="0.25">
      <c r="A1046" s="13" t="s">
        <v>1</v>
      </c>
      <c r="B1046" s="13" t="s">
        <v>1</v>
      </c>
      <c r="C1046" s="13" t="s">
        <v>1</v>
      </c>
      <c r="D1046" s="74" t="s">
        <v>1</v>
      </c>
      <c r="E1046" s="74" t="s">
        <v>1</v>
      </c>
      <c r="F1046" s="74" t="s">
        <v>1</v>
      </c>
      <c r="G1046" s="13" t="s">
        <v>1</v>
      </c>
      <c r="H1046" s="2" t="s">
        <v>83</v>
      </c>
      <c r="I1046" s="12">
        <f>SUM(I1038)</f>
        <v>21</v>
      </c>
      <c r="J1046" s="12">
        <f t="shared" si="2895"/>
        <v>24</v>
      </c>
      <c r="K1046" s="12">
        <f>SUM(K1038)</f>
        <v>24</v>
      </c>
      <c r="L1046" s="13"/>
      <c r="M1046" s="13" t="s">
        <v>1</v>
      </c>
      <c r="N1046" s="13" t="s">
        <v>1</v>
      </c>
      <c r="O1046" s="13" t="s">
        <v>1</v>
      </c>
      <c r="P1046" s="29"/>
      <c r="Q1046" s="13" t="s">
        <v>1</v>
      </c>
      <c r="R1046" s="13" t="s">
        <v>1</v>
      </c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>
        <v>0</v>
      </c>
      <c r="AI1046" s="13">
        <v>0</v>
      </c>
      <c r="AJ1046" s="13" t="s">
        <v>1</v>
      </c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>
        <v>0</v>
      </c>
      <c r="BA1046" s="13">
        <v>0</v>
      </c>
      <c r="BB1046" s="13" t="s">
        <v>1</v>
      </c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>
        <v>0</v>
      </c>
      <c r="BS1046" s="13">
        <v>0</v>
      </c>
      <c r="BT1046" s="12">
        <f t="shared" si="2902"/>
        <v>24</v>
      </c>
      <c r="BU1046" s="12">
        <f t="shared" si="2903"/>
        <v>24</v>
      </c>
      <c r="BV1046" s="12">
        <f t="shared" si="2903"/>
        <v>0</v>
      </c>
      <c r="BW1046" s="12">
        <f t="shared" si="2902"/>
        <v>0</v>
      </c>
      <c r="BX1046" s="12">
        <f t="shared" si="2904"/>
        <v>0</v>
      </c>
      <c r="BY1046" s="12">
        <f t="shared" si="2905"/>
        <v>0</v>
      </c>
      <c r="BZ1046" s="12">
        <f t="shared" si="2906"/>
        <v>0</v>
      </c>
      <c r="CA1046" s="12">
        <f t="shared" si="2878"/>
        <v>0</v>
      </c>
      <c r="CB1046" s="124">
        <f>IF(BU1046=0,"-",CA1046/BU1046*100)</f>
        <v>0</v>
      </c>
    </row>
    <row r="1047" spans="1:80" x14ac:dyDescent="0.25">
      <c r="A1047" s="13" t="s">
        <v>1</v>
      </c>
      <c r="B1047" s="13" t="s">
        <v>1</v>
      </c>
      <c r="C1047" s="13" t="s">
        <v>1</v>
      </c>
      <c r="D1047" s="74" t="s">
        <v>1</v>
      </c>
      <c r="E1047" s="74" t="s">
        <v>1</v>
      </c>
      <c r="F1047" s="74" t="s">
        <v>1</v>
      </c>
      <c r="G1047" s="13" t="s">
        <v>1</v>
      </c>
      <c r="H1047" s="20" t="s">
        <v>1</v>
      </c>
      <c r="I1047" s="21" t="s">
        <v>1</v>
      </c>
      <c r="J1047" s="21"/>
      <c r="K1047" s="21" t="s">
        <v>1</v>
      </c>
      <c r="L1047" s="21"/>
      <c r="M1047" s="21" t="s">
        <v>1</v>
      </c>
      <c r="N1047" s="21" t="s">
        <v>1</v>
      </c>
      <c r="O1047" s="21" t="s">
        <v>1</v>
      </c>
      <c r="P1047" s="30"/>
      <c r="Q1047" s="21" t="s">
        <v>1</v>
      </c>
      <c r="R1047" s="21" t="s">
        <v>1</v>
      </c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>
        <v>0</v>
      </c>
      <c r="AI1047" s="21">
        <v>0</v>
      </c>
      <c r="AJ1047" s="21" t="s">
        <v>1</v>
      </c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>
        <v>0</v>
      </c>
      <c r="BA1047" s="21">
        <v>0</v>
      </c>
      <c r="BB1047" s="21" t="s">
        <v>1</v>
      </c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>
        <v>0</v>
      </c>
      <c r="BS1047" s="21">
        <v>0</v>
      </c>
      <c r="BT1047" s="21"/>
      <c r="BU1047" s="21"/>
      <c r="BV1047" s="21"/>
      <c r="BW1047" s="21">
        <f t="shared" si="2858"/>
        <v>0</v>
      </c>
      <c r="BX1047" s="21"/>
      <c r="BY1047" s="21"/>
      <c r="BZ1047" s="21"/>
      <c r="CA1047" s="21">
        <f t="shared" si="2878"/>
        <v>0</v>
      </c>
      <c r="CB1047" s="128"/>
    </row>
    <row r="1048" spans="1:80" x14ac:dyDescent="0.25">
      <c r="A1048" s="13" t="s">
        <v>1</v>
      </c>
      <c r="B1048" s="13" t="s">
        <v>1</v>
      </c>
      <c r="C1048" s="13" t="s">
        <v>1</v>
      </c>
      <c r="D1048" s="74" t="s">
        <v>1</v>
      </c>
      <c r="E1048" s="74" t="s">
        <v>1</v>
      </c>
      <c r="F1048" s="74" t="s">
        <v>1</v>
      </c>
      <c r="G1048" s="13" t="s">
        <v>1</v>
      </c>
      <c r="H1048" s="10" t="s">
        <v>614</v>
      </c>
      <c r="I1048" s="22">
        <f>SUM(I1045,I974)</f>
        <v>119407122</v>
      </c>
      <c r="J1048" s="22">
        <f t="shared" ref="J1048:J1050" si="2907">SUM(K1048,L1048,P1048,Q1048)</f>
        <v>60590815</v>
      </c>
      <c r="K1048" s="22">
        <f t="shared" ref="K1048" si="2908">SUM(K1045,K974)</f>
        <v>19690715</v>
      </c>
      <c r="L1048" s="22">
        <f t="shared" ref="L1048" si="2909">SUM(M1048:O1048)</f>
        <v>9570100</v>
      </c>
      <c r="M1048" s="22">
        <f t="shared" ref="M1048:Q1048" si="2910">SUM(M1045,M974)</f>
        <v>20000</v>
      </c>
      <c r="N1048" s="22">
        <f t="shared" si="2910"/>
        <v>0</v>
      </c>
      <c r="O1048" s="22">
        <f t="shared" si="2910"/>
        <v>9550100</v>
      </c>
      <c r="P1048" s="22">
        <f t="shared" si="2910"/>
        <v>23330000</v>
      </c>
      <c r="Q1048" s="22">
        <f t="shared" si="2910"/>
        <v>8000000</v>
      </c>
      <c r="R1048" s="22">
        <f t="shared" ref="R1048:AG1048" si="2911">SUM(R1045,R974)</f>
        <v>20000</v>
      </c>
      <c r="S1048" s="22">
        <f t="shared" si="2911"/>
        <v>0</v>
      </c>
      <c r="T1048" s="22">
        <f t="shared" si="2911"/>
        <v>0</v>
      </c>
      <c r="U1048" s="22">
        <f t="shared" si="2911"/>
        <v>0</v>
      </c>
      <c r="V1048" s="22">
        <f t="shared" si="2911"/>
        <v>0</v>
      </c>
      <c r="W1048" s="22">
        <f t="shared" si="2911"/>
        <v>0</v>
      </c>
      <c r="X1048" s="22">
        <f t="shared" si="2911"/>
        <v>20000</v>
      </c>
      <c r="Y1048" s="22">
        <f t="shared" si="2911"/>
        <v>0</v>
      </c>
      <c r="Z1048" s="22">
        <f t="shared" si="2911"/>
        <v>0</v>
      </c>
      <c r="AA1048" s="22">
        <f t="shared" si="2911"/>
        <v>0</v>
      </c>
      <c r="AB1048" s="22">
        <f t="shared" si="2911"/>
        <v>0</v>
      </c>
      <c r="AC1048" s="22">
        <f t="shared" si="2911"/>
        <v>0</v>
      </c>
      <c r="AD1048" s="22">
        <f t="shared" si="2911"/>
        <v>0</v>
      </c>
      <c r="AE1048" s="22">
        <f t="shared" si="2911"/>
        <v>0</v>
      </c>
      <c r="AF1048" s="22">
        <f t="shared" si="2911"/>
        <v>0</v>
      </c>
      <c r="AG1048" s="22">
        <f t="shared" si="2911"/>
        <v>0</v>
      </c>
      <c r="AH1048" s="22">
        <v>0</v>
      </c>
      <c r="AI1048" s="22">
        <v>20000</v>
      </c>
      <c r="AJ1048" s="22">
        <f t="shared" ref="AJ1048:AY1048" si="2912">SUM(AJ1045,AJ974)</f>
        <v>0</v>
      </c>
      <c r="AK1048" s="22">
        <f t="shared" si="2912"/>
        <v>0</v>
      </c>
      <c r="AL1048" s="22">
        <f t="shared" si="2912"/>
        <v>0</v>
      </c>
      <c r="AM1048" s="22">
        <f t="shared" si="2912"/>
        <v>0</v>
      </c>
      <c r="AN1048" s="22">
        <f t="shared" si="2912"/>
        <v>0</v>
      </c>
      <c r="AO1048" s="22">
        <f t="shared" si="2912"/>
        <v>0</v>
      </c>
      <c r="AP1048" s="22">
        <f t="shared" si="2912"/>
        <v>0</v>
      </c>
      <c r="AQ1048" s="22">
        <f t="shared" si="2912"/>
        <v>0</v>
      </c>
      <c r="AR1048" s="22">
        <f t="shared" si="2912"/>
        <v>0</v>
      </c>
      <c r="AS1048" s="22">
        <f t="shared" si="2912"/>
        <v>0</v>
      </c>
      <c r="AT1048" s="22">
        <f t="shared" si="2912"/>
        <v>0</v>
      </c>
      <c r="AU1048" s="22">
        <f t="shared" si="2912"/>
        <v>0</v>
      </c>
      <c r="AV1048" s="22">
        <f t="shared" si="2912"/>
        <v>0</v>
      </c>
      <c r="AW1048" s="22">
        <f t="shared" si="2912"/>
        <v>0</v>
      </c>
      <c r="AX1048" s="22">
        <f t="shared" si="2912"/>
        <v>0</v>
      </c>
      <c r="AY1048" s="22">
        <f t="shared" si="2912"/>
        <v>0</v>
      </c>
      <c r="AZ1048" s="22">
        <v>0</v>
      </c>
      <c r="BA1048" s="22">
        <v>0</v>
      </c>
      <c r="BB1048" s="22">
        <f t="shared" ref="BB1048:BQ1048" si="2913">SUM(BB1045,BB974)</f>
        <v>9550100</v>
      </c>
      <c r="BC1048" s="22">
        <f t="shared" si="2913"/>
        <v>2300015</v>
      </c>
      <c r="BD1048" s="22">
        <f t="shared" si="2913"/>
        <v>0</v>
      </c>
      <c r="BE1048" s="22">
        <f t="shared" si="2913"/>
        <v>0</v>
      </c>
      <c r="BF1048" s="22">
        <f t="shared" si="2913"/>
        <v>0</v>
      </c>
      <c r="BG1048" s="22">
        <f t="shared" si="2913"/>
        <v>0</v>
      </c>
      <c r="BH1048" s="22">
        <f t="shared" si="2913"/>
        <v>11850115</v>
      </c>
      <c r="BI1048" s="22">
        <f t="shared" si="2913"/>
        <v>0</v>
      </c>
      <c r="BJ1048" s="22">
        <f t="shared" si="2913"/>
        <v>0</v>
      </c>
      <c r="BK1048" s="22">
        <f t="shared" si="2913"/>
        <v>2300015</v>
      </c>
      <c r="BL1048" s="22">
        <f t="shared" si="2913"/>
        <v>0</v>
      </c>
      <c r="BM1048" s="22">
        <f t="shared" si="2913"/>
        <v>0</v>
      </c>
      <c r="BN1048" s="22">
        <f t="shared" si="2913"/>
        <v>0</v>
      </c>
      <c r="BO1048" s="22">
        <f t="shared" si="2913"/>
        <v>0</v>
      </c>
      <c r="BP1048" s="22">
        <f t="shared" si="2913"/>
        <v>0</v>
      </c>
      <c r="BQ1048" s="22">
        <f t="shared" si="2913"/>
        <v>0</v>
      </c>
      <c r="BR1048" s="22">
        <v>2300015</v>
      </c>
      <c r="BS1048" s="22">
        <v>9550100</v>
      </c>
      <c r="BT1048" s="22">
        <f t="shared" ref="BT1048:BZ1049" si="2914">SUM(BT1045,BT974)</f>
        <v>111408644</v>
      </c>
      <c r="BU1048" s="22">
        <f t="shared" si="2914"/>
        <v>70508544</v>
      </c>
      <c r="BV1048" s="22">
        <f t="shared" si="2914"/>
        <v>39630065</v>
      </c>
      <c r="BW1048" s="22">
        <f t="shared" si="2914"/>
        <v>12921829</v>
      </c>
      <c r="BX1048" s="22">
        <f t="shared" si="2914"/>
        <v>9916379</v>
      </c>
      <c r="BY1048" s="22">
        <f t="shared" si="2914"/>
        <v>1502375</v>
      </c>
      <c r="BZ1048" s="22">
        <f t="shared" si="2914"/>
        <v>1503075</v>
      </c>
      <c r="CA1048" s="22">
        <f t="shared" si="2878"/>
        <v>52551894</v>
      </c>
      <c r="CB1048" s="129">
        <f>IF(BU1048=0,"-",CA1048/BU1048*100)</f>
        <v>74.532660892841591</v>
      </c>
    </row>
    <row r="1049" spans="1:80" x14ac:dyDescent="0.25">
      <c r="A1049" s="13" t="s">
        <v>1</v>
      </c>
      <c r="B1049" s="13" t="s">
        <v>1</v>
      </c>
      <c r="C1049" s="13" t="s">
        <v>1</v>
      </c>
      <c r="D1049" s="74" t="s">
        <v>1</v>
      </c>
      <c r="E1049" s="74" t="s">
        <v>1</v>
      </c>
      <c r="F1049" s="74" t="s">
        <v>1</v>
      </c>
      <c r="G1049" s="13" t="s">
        <v>1</v>
      </c>
      <c r="H1049" s="2" t="s">
        <v>117</v>
      </c>
      <c r="I1049" s="12">
        <f>SUM(I1046,I975)</f>
        <v>51</v>
      </c>
      <c r="J1049" s="12">
        <f t="shared" si="2907"/>
        <v>54</v>
      </c>
      <c r="K1049" s="12">
        <f>SUM(K1046,K975)</f>
        <v>54</v>
      </c>
      <c r="L1049" s="13"/>
      <c r="M1049" s="13" t="s">
        <v>1</v>
      </c>
      <c r="N1049" s="13" t="s">
        <v>1</v>
      </c>
      <c r="O1049" s="13" t="s">
        <v>1</v>
      </c>
      <c r="P1049" s="29"/>
      <c r="Q1049" s="13" t="s">
        <v>1</v>
      </c>
      <c r="R1049" s="13" t="s">
        <v>1</v>
      </c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>
        <v>0</v>
      </c>
      <c r="AI1049" s="13">
        <v>0</v>
      </c>
      <c r="AJ1049" s="13" t="s">
        <v>1</v>
      </c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>
        <v>0</v>
      </c>
      <c r="BA1049" s="13">
        <v>0</v>
      </c>
      <c r="BB1049" s="13" t="s">
        <v>1</v>
      </c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>
        <v>0</v>
      </c>
      <c r="BS1049" s="13">
        <v>0</v>
      </c>
      <c r="BT1049" s="12">
        <f t="shared" si="2914"/>
        <v>61</v>
      </c>
      <c r="BU1049" s="12">
        <f t="shared" si="2914"/>
        <v>61</v>
      </c>
      <c r="BV1049" s="12">
        <f t="shared" si="2914"/>
        <v>0</v>
      </c>
      <c r="BW1049" s="12">
        <f t="shared" si="2914"/>
        <v>0</v>
      </c>
      <c r="BX1049" s="12">
        <f t="shared" si="2914"/>
        <v>0</v>
      </c>
      <c r="BY1049" s="12">
        <f t="shared" si="2914"/>
        <v>0</v>
      </c>
      <c r="BZ1049" s="12">
        <f t="shared" si="2914"/>
        <v>0</v>
      </c>
      <c r="CA1049" s="12">
        <f t="shared" si="2878"/>
        <v>0</v>
      </c>
      <c r="CB1049" s="124">
        <f>IF(BU1049=0,"-",CA1049/BU1049*100)</f>
        <v>0</v>
      </c>
    </row>
    <row r="1050" spans="1:80" x14ac:dyDescent="0.25">
      <c r="A1050" s="1" t="s">
        <v>615</v>
      </c>
      <c r="B1050" s="2" t="s">
        <v>1</v>
      </c>
      <c r="C1050" s="2" t="s">
        <v>1</v>
      </c>
      <c r="D1050" s="78" t="s">
        <v>1</v>
      </c>
      <c r="E1050" s="78" t="s">
        <v>1</v>
      </c>
      <c r="F1050" s="78" t="s">
        <v>1</v>
      </c>
      <c r="G1050" s="2" t="s">
        <v>1</v>
      </c>
      <c r="H1050" s="2" t="s">
        <v>616</v>
      </c>
      <c r="I1050" s="3" t="s">
        <v>1</v>
      </c>
      <c r="J1050" s="3">
        <f t="shared" si="2907"/>
        <v>0</v>
      </c>
      <c r="K1050" s="3" t="s">
        <v>1</v>
      </c>
      <c r="L1050" s="3"/>
      <c r="M1050" s="3" t="s">
        <v>1</v>
      </c>
      <c r="N1050" s="3" t="s">
        <v>1</v>
      </c>
      <c r="O1050" s="3" t="s">
        <v>1</v>
      </c>
      <c r="P1050" s="24"/>
      <c r="Q1050" s="3" t="s">
        <v>1</v>
      </c>
      <c r="R1050" s="3" t="s">
        <v>1</v>
      </c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>
        <v>0</v>
      </c>
      <c r="AI1050" s="3">
        <v>0</v>
      </c>
      <c r="AJ1050" s="3" t="s">
        <v>1</v>
      </c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>
        <v>0</v>
      </c>
      <c r="BA1050" s="3">
        <v>0</v>
      </c>
      <c r="BB1050" s="3" t="s">
        <v>1</v>
      </c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>
        <v>0</v>
      </c>
      <c r="BS1050" s="3">
        <v>0</v>
      </c>
      <c r="BT1050" s="3">
        <v>0</v>
      </c>
      <c r="BU1050" s="3"/>
      <c r="BV1050" s="3"/>
      <c r="BW1050" s="3">
        <f t="shared" si="2858"/>
        <v>0</v>
      </c>
      <c r="BX1050" s="3"/>
      <c r="BY1050" s="3"/>
      <c r="BZ1050" s="3"/>
      <c r="CA1050" s="3">
        <f t="shared" si="2878"/>
        <v>0</v>
      </c>
      <c r="CB1050" s="122"/>
    </row>
    <row r="1051" spans="1:80" ht="15.75" thickBot="1" x14ac:dyDescent="0.3">
      <c r="A1051" s="1" t="s">
        <v>615</v>
      </c>
      <c r="B1051" s="1" t="s">
        <v>3</v>
      </c>
      <c r="C1051" s="4" t="s">
        <v>1</v>
      </c>
      <c r="D1051" s="79" t="s">
        <v>1</v>
      </c>
      <c r="E1051" s="78" t="s">
        <v>1</v>
      </c>
      <c r="F1051" s="78" t="s">
        <v>1</v>
      </c>
      <c r="G1051" s="2" t="s">
        <v>1</v>
      </c>
      <c r="H1051" s="2" t="s">
        <v>1</v>
      </c>
      <c r="I1051" s="3" t="s">
        <v>1</v>
      </c>
      <c r="J1051" s="3"/>
      <c r="K1051" s="3" t="s">
        <v>1</v>
      </c>
      <c r="L1051" s="3"/>
      <c r="M1051" s="3" t="s">
        <v>1</v>
      </c>
      <c r="N1051" s="3" t="s">
        <v>1</v>
      </c>
      <c r="O1051" s="3" t="s">
        <v>1</v>
      </c>
      <c r="P1051" s="25"/>
      <c r="Q1051" s="3" t="s">
        <v>1</v>
      </c>
      <c r="R1051" s="3" t="s">
        <v>1</v>
      </c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>
        <v>0</v>
      </c>
      <c r="AI1051" s="3">
        <v>0</v>
      </c>
      <c r="AJ1051" s="3" t="s">
        <v>1</v>
      </c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>
        <v>0</v>
      </c>
      <c r="BA1051" s="3">
        <v>0</v>
      </c>
      <c r="BB1051" s="3" t="s">
        <v>1</v>
      </c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>
        <v>0</v>
      </c>
      <c r="BS1051" s="3">
        <v>0</v>
      </c>
      <c r="BT1051" s="3"/>
      <c r="BU1051" s="3"/>
      <c r="BV1051" s="3"/>
      <c r="BW1051" s="3">
        <f t="shared" si="2858"/>
        <v>0</v>
      </c>
      <c r="BX1051" s="3"/>
      <c r="BY1051" s="3"/>
      <c r="BZ1051" s="3"/>
      <c r="CA1051" s="3">
        <f t="shared" si="2878"/>
        <v>0</v>
      </c>
      <c r="CB1051" s="122"/>
    </row>
    <row r="1052" spans="1:80" ht="69.75" customHeight="1" thickBot="1" x14ac:dyDescent="0.3">
      <c r="A1052" s="5" t="s">
        <v>4</v>
      </c>
      <c r="B1052" s="5" t="s">
        <v>5</v>
      </c>
      <c r="C1052" s="5" t="s">
        <v>6</v>
      </c>
      <c r="D1052" s="80" t="s">
        <v>1</v>
      </c>
      <c r="E1052" s="88" t="s">
        <v>7</v>
      </c>
      <c r="F1052" s="88" t="s">
        <v>8</v>
      </c>
      <c r="G1052" s="5" t="s">
        <v>9</v>
      </c>
      <c r="H1052" s="5" t="s">
        <v>10</v>
      </c>
      <c r="I1052" s="5" t="s">
        <v>11</v>
      </c>
      <c r="J1052" s="5" t="s">
        <v>1809</v>
      </c>
      <c r="K1052" s="5" t="s">
        <v>12</v>
      </c>
      <c r="L1052" s="5" t="s">
        <v>13</v>
      </c>
      <c r="M1052" s="5" t="s">
        <v>14</v>
      </c>
      <c r="N1052" s="5" t="s">
        <v>15</v>
      </c>
      <c r="O1052" s="5" t="s">
        <v>16</v>
      </c>
      <c r="P1052" s="5" t="s">
        <v>17</v>
      </c>
      <c r="Q1052" s="5" t="s">
        <v>18</v>
      </c>
      <c r="R1052" s="71" t="s">
        <v>14</v>
      </c>
      <c r="S1052" s="71" t="s">
        <v>1843</v>
      </c>
      <c r="T1052" s="71" t="s">
        <v>1797</v>
      </c>
      <c r="U1052" s="71" t="s">
        <v>1832</v>
      </c>
      <c r="V1052" s="71" t="s">
        <v>1833</v>
      </c>
      <c r="W1052" s="71" t="s">
        <v>1834</v>
      </c>
      <c r="X1052" s="71" t="s">
        <v>1847</v>
      </c>
      <c r="Y1052" s="71" t="s">
        <v>1844</v>
      </c>
      <c r="Z1052" s="71" t="s">
        <v>1835</v>
      </c>
      <c r="AA1052" s="71" t="s">
        <v>1836</v>
      </c>
      <c r="AB1052" s="71" t="s">
        <v>1837</v>
      </c>
      <c r="AC1052" s="71" t="s">
        <v>1838</v>
      </c>
      <c r="AD1052" s="71" t="s">
        <v>1839</v>
      </c>
      <c r="AE1052" s="71" t="s">
        <v>1840</v>
      </c>
      <c r="AF1052" s="71" t="s">
        <v>1845</v>
      </c>
      <c r="AG1052" s="71" t="s">
        <v>1846</v>
      </c>
      <c r="AH1052" s="71" t="s">
        <v>1841</v>
      </c>
      <c r="AI1052" s="71" t="s">
        <v>1842</v>
      </c>
      <c r="AJ1052" s="72" t="s">
        <v>15</v>
      </c>
      <c r="AK1052" s="72" t="s">
        <v>1843</v>
      </c>
      <c r="AL1052" s="72" t="s">
        <v>1797</v>
      </c>
      <c r="AM1052" s="72" t="s">
        <v>1832</v>
      </c>
      <c r="AN1052" s="72" t="s">
        <v>1833</v>
      </c>
      <c r="AO1052" s="72" t="s">
        <v>1834</v>
      </c>
      <c r="AP1052" s="72" t="s">
        <v>1848</v>
      </c>
      <c r="AQ1052" s="72" t="s">
        <v>1844</v>
      </c>
      <c r="AR1052" s="72" t="s">
        <v>1835</v>
      </c>
      <c r="AS1052" s="72" t="s">
        <v>1836</v>
      </c>
      <c r="AT1052" s="72" t="s">
        <v>1837</v>
      </c>
      <c r="AU1052" s="72" t="s">
        <v>1838</v>
      </c>
      <c r="AV1052" s="72" t="s">
        <v>1839</v>
      </c>
      <c r="AW1052" s="72" t="s">
        <v>1840</v>
      </c>
      <c r="AX1052" s="72" t="s">
        <v>1845</v>
      </c>
      <c r="AY1052" s="72" t="s">
        <v>1846</v>
      </c>
      <c r="AZ1052" s="72" t="s">
        <v>1841</v>
      </c>
      <c r="BA1052" s="72" t="s">
        <v>1842</v>
      </c>
      <c r="BB1052" s="73" t="s">
        <v>16</v>
      </c>
      <c r="BC1052" s="73" t="s">
        <v>1843</v>
      </c>
      <c r="BD1052" s="73" t="s">
        <v>1797</v>
      </c>
      <c r="BE1052" s="73" t="s">
        <v>1832</v>
      </c>
      <c r="BF1052" s="73" t="s">
        <v>1833</v>
      </c>
      <c r="BG1052" s="73" t="s">
        <v>1834</v>
      </c>
      <c r="BH1052" s="73" t="s">
        <v>1849</v>
      </c>
      <c r="BI1052" s="73" t="s">
        <v>1844</v>
      </c>
      <c r="BJ1052" s="73" t="s">
        <v>1835</v>
      </c>
      <c r="BK1052" s="73" t="s">
        <v>1836</v>
      </c>
      <c r="BL1052" s="73" t="s">
        <v>1837</v>
      </c>
      <c r="BM1052" s="73" t="s">
        <v>1838</v>
      </c>
      <c r="BN1052" s="73" t="s">
        <v>1839</v>
      </c>
      <c r="BO1052" s="73" t="s">
        <v>1840</v>
      </c>
      <c r="BP1052" s="73" t="s">
        <v>1845</v>
      </c>
      <c r="BQ1052" s="73" t="s">
        <v>1846</v>
      </c>
      <c r="BR1052" s="73" t="s">
        <v>1841</v>
      </c>
      <c r="BS1052" s="73" t="s">
        <v>1842</v>
      </c>
      <c r="BT1052" s="5" t="s">
        <v>1911</v>
      </c>
      <c r="BU1052" s="5" t="s">
        <v>1942</v>
      </c>
      <c r="BV1052" s="5" t="s">
        <v>1943</v>
      </c>
      <c r="BW1052" s="5" t="s">
        <v>1944</v>
      </c>
      <c r="BX1052" s="5" t="s">
        <v>1945</v>
      </c>
      <c r="BY1052" s="5" t="s">
        <v>1946</v>
      </c>
      <c r="BZ1052" s="5" t="s">
        <v>1947</v>
      </c>
      <c r="CA1052" s="5" t="s">
        <v>1948</v>
      </c>
      <c r="CB1052" s="120" t="s">
        <v>1916</v>
      </c>
    </row>
    <row r="1053" spans="1:80" x14ac:dyDescent="0.25">
      <c r="A1053" s="6" t="s">
        <v>1</v>
      </c>
      <c r="B1053" s="6" t="s">
        <v>1</v>
      </c>
      <c r="C1053" s="6" t="s">
        <v>1</v>
      </c>
      <c r="D1053" s="81" t="s">
        <v>1</v>
      </c>
      <c r="E1053" s="81" t="s">
        <v>1</v>
      </c>
      <c r="F1053" s="94" t="s">
        <v>1</v>
      </c>
      <c r="G1053" s="7" t="s">
        <v>1</v>
      </c>
      <c r="H1053" s="8" t="s">
        <v>1</v>
      </c>
      <c r="I1053" s="9" t="s">
        <v>19</v>
      </c>
      <c r="J1053" s="9">
        <v>1</v>
      </c>
      <c r="K1053" s="9" t="s">
        <v>20</v>
      </c>
      <c r="L1053" s="9" t="s">
        <v>21</v>
      </c>
      <c r="M1053" s="9" t="s">
        <v>22</v>
      </c>
      <c r="N1053" s="9" t="s">
        <v>23</v>
      </c>
      <c r="O1053" s="9" t="s">
        <v>24</v>
      </c>
      <c r="P1053" s="9" t="s">
        <v>25</v>
      </c>
      <c r="Q1053" s="9" t="s">
        <v>26</v>
      </c>
      <c r="R1053" s="9">
        <v>1</v>
      </c>
      <c r="S1053" s="9">
        <v>2</v>
      </c>
      <c r="T1053" s="9">
        <v>3</v>
      </c>
      <c r="U1053" s="9">
        <v>4</v>
      </c>
      <c r="V1053" s="9">
        <v>5</v>
      </c>
      <c r="W1053" s="9">
        <v>6</v>
      </c>
      <c r="X1053" s="9">
        <v>7</v>
      </c>
      <c r="Y1053" s="9">
        <v>8</v>
      </c>
      <c r="Z1053" s="9">
        <v>9</v>
      </c>
      <c r="AA1053" s="9">
        <v>10</v>
      </c>
      <c r="AB1053" s="9">
        <v>11</v>
      </c>
      <c r="AC1053" s="9">
        <v>12</v>
      </c>
      <c r="AD1053" s="9">
        <v>13</v>
      </c>
      <c r="AE1053" s="9">
        <v>14</v>
      </c>
      <c r="AF1053" s="9">
        <v>15</v>
      </c>
      <c r="AG1053" s="9">
        <v>16</v>
      </c>
      <c r="AH1053" s="9">
        <v>20</v>
      </c>
      <c r="AI1053" s="9">
        <v>21</v>
      </c>
      <c r="AJ1053" s="9">
        <v>1</v>
      </c>
      <c r="AK1053" s="9">
        <v>2</v>
      </c>
      <c r="AL1053" s="9">
        <v>3</v>
      </c>
      <c r="AM1053" s="9">
        <v>4</v>
      </c>
      <c r="AN1053" s="9">
        <v>5</v>
      </c>
      <c r="AO1053" s="9">
        <v>6</v>
      </c>
      <c r="AP1053" s="9">
        <v>7</v>
      </c>
      <c r="AQ1053" s="9">
        <v>8</v>
      </c>
      <c r="AR1053" s="9">
        <v>9</v>
      </c>
      <c r="AS1053" s="9">
        <v>10</v>
      </c>
      <c r="AT1053" s="9">
        <v>11</v>
      </c>
      <c r="AU1053" s="9">
        <v>12</v>
      </c>
      <c r="AV1053" s="9">
        <v>13</v>
      </c>
      <c r="AW1053" s="9">
        <v>14</v>
      </c>
      <c r="AX1053" s="9">
        <v>15</v>
      </c>
      <c r="AY1053" s="9">
        <v>16</v>
      </c>
      <c r="AZ1053" s="9">
        <v>20</v>
      </c>
      <c r="BA1053" s="9">
        <v>21</v>
      </c>
      <c r="BB1053" s="9">
        <v>1</v>
      </c>
      <c r="BC1053" s="9">
        <v>2</v>
      </c>
      <c r="BD1053" s="9">
        <v>3</v>
      </c>
      <c r="BE1053" s="9">
        <v>4</v>
      </c>
      <c r="BF1053" s="9">
        <v>5</v>
      </c>
      <c r="BG1053" s="9">
        <v>6</v>
      </c>
      <c r="BH1053" s="9">
        <v>7</v>
      </c>
      <c r="BI1053" s="9">
        <v>8</v>
      </c>
      <c r="BJ1053" s="9">
        <v>9</v>
      </c>
      <c r="BK1053" s="9">
        <v>10</v>
      </c>
      <c r="BL1053" s="9">
        <v>11</v>
      </c>
      <c r="BM1053" s="9">
        <v>12</v>
      </c>
      <c r="BN1053" s="9">
        <v>13</v>
      </c>
      <c r="BO1053" s="9">
        <v>14</v>
      </c>
      <c r="BP1053" s="9">
        <v>15</v>
      </c>
      <c r="BQ1053" s="9">
        <v>16</v>
      </c>
      <c r="BR1053" s="9">
        <v>20</v>
      </c>
      <c r="BS1053" s="9">
        <v>21</v>
      </c>
      <c r="BT1053" s="9">
        <v>1</v>
      </c>
      <c r="BU1053" s="9">
        <v>2</v>
      </c>
      <c r="BV1053" s="9">
        <v>3</v>
      </c>
      <c r="BW1053" s="9" t="s">
        <v>1798</v>
      </c>
      <c r="BX1053" s="9">
        <v>5</v>
      </c>
      <c r="BY1053" s="9">
        <v>6</v>
      </c>
      <c r="BZ1053" s="9">
        <v>7</v>
      </c>
      <c r="CA1053" s="9" t="s">
        <v>1917</v>
      </c>
      <c r="CB1053" s="121">
        <v>9</v>
      </c>
    </row>
    <row r="1054" spans="1:80" x14ac:dyDescent="0.25">
      <c r="A1054" s="1" t="s">
        <v>615</v>
      </c>
      <c r="B1054" s="1" t="s">
        <v>3</v>
      </c>
      <c r="C1054" s="4" t="s">
        <v>28</v>
      </c>
      <c r="D1054" s="79" t="s">
        <v>617</v>
      </c>
      <c r="E1054" s="78" t="s">
        <v>1</v>
      </c>
      <c r="F1054" s="78" t="s">
        <v>1</v>
      </c>
      <c r="G1054" s="2" t="s">
        <v>1</v>
      </c>
      <c r="H1054" s="2" t="s">
        <v>616</v>
      </c>
      <c r="I1054" s="3" t="s">
        <v>1</v>
      </c>
      <c r="J1054" s="3">
        <f t="shared" ref="J1054:J1118" si="2915">SUM(K1054,L1054,P1054,Q1054)</f>
        <v>0</v>
      </c>
      <c r="K1054" s="3" t="s">
        <v>1</v>
      </c>
      <c r="L1054" s="3"/>
      <c r="M1054" s="3" t="s">
        <v>1</v>
      </c>
      <c r="N1054" s="3" t="s">
        <v>1</v>
      </c>
      <c r="O1054" s="3" t="s">
        <v>1</v>
      </c>
      <c r="P1054" s="26"/>
      <c r="Q1054" s="3" t="s">
        <v>1</v>
      </c>
      <c r="R1054" s="3" t="s">
        <v>1</v>
      </c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>
        <v>0</v>
      </c>
      <c r="AI1054" s="3">
        <v>0</v>
      </c>
      <c r="AJ1054" s="3" t="s">
        <v>1</v>
      </c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>
        <v>0</v>
      </c>
      <c r="BA1054" s="3">
        <v>0</v>
      </c>
      <c r="BB1054" s="3" t="s">
        <v>1</v>
      </c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>
        <v>0</v>
      </c>
      <c r="BS1054" s="3">
        <v>0</v>
      </c>
      <c r="BT1054" s="3">
        <v>0</v>
      </c>
      <c r="BU1054" s="3"/>
      <c r="BV1054" s="3"/>
      <c r="BW1054" s="3">
        <f t="shared" si="2858"/>
        <v>0</v>
      </c>
      <c r="BX1054" s="3"/>
      <c r="BY1054" s="3"/>
      <c r="BZ1054" s="3"/>
      <c r="CA1054" s="3">
        <f t="shared" ref="CA1054:CA1117" si="2916">BV1054+BW1054</f>
        <v>0</v>
      </c>
      <c r="CB1054" s="122"/>
    </row>
    <row r="1055" spans="1:80" ht="33.75" x14ac:dyDescent="0.25">
      <c r="A1055" s="1" t="s">
        <v>1</v>
      </c>
      <c r="B1055" s="1" t="s">
        <v>1</v>
      </c>
      <c r="C1055" s="1" t="s">
        <v>1</v>
      </c>
      <c r="D1055" s="78" t="s">
        <v>1</v>
      </c>
      <c r="E1055" s="78" t="s">
        <v>1</v>
      </c>
      <c r="F1055" s="78" t="s">
        <v>1</v>
      </c>
      <c r="G1055" s="2" t="s">
        <v>1</v>
      </c>
      <c r="H1055" s="10" t="s">
        <v>30</v>
      </c>
      <c r="I1055" s="11">
        <f>SUM(I1056,I1064,I1066)</f>
        <v>15868537</v>
      </c>
      <c r="J1055" s="11">
        <f t="shared" si="2915"/>
        <v>14789955</v>
      </c>
      <c r="K1055" s="11">
        <f t="shared" ref="K1055" si="2917">SUM(K1056,K1064,K1066)</f>
        <v>14784955</v>
      </c>
      <c r="L1055" s="11">
        <f t="shared" ref="L1055:L1117" si="2918">SUM(M1055:O1055)</f>
        <v>5000</v>
      </c>
      <c r="M1055" s="11">
        <f t="shared" ref="M1055:Q1055" si="2919">SUM(M1056,M1064,M1066)</f>
        <v>5000</v>
      </c>
      <c r="N1055" s="11">
        <f t="shared" si="2919"/>
        <v>0</v>
      </c>
      <c r="O1055" s="11">
        <f t="shared" si="2919"/>
        <v>0</v>
      </c>
      <c r="P1055" s="11">
        <f t="shared" si="2919"/>
        <v>0</v>
      </c>
      <c r="Q1055" s="11">
        <f t="shared" si="2919"/>
        <v>0</v>
      </c>
      <c r="R1055" s="11">
        <f t="shared" ref="R1055:AG1055" si="2920">SUM(R1056,R1064,R1066)</f>
        <v>5000</v>
      </c>
      <c r="S1055" s="11">
        <f t="shared" si="2920"/>
        <v>0</v>
      </c>
      <c r="T1055" s="11">
        <f t="shared" si="2920"/>
        <v>0</v>
      </c>
      <c r="U1055" s="11">
        <f t="shared" si="2920"/>
        <v>0</v>
      </c>
      <c r="V1055" s="11">
        <f t="shared" si="2920"/>
        <v>0</v>
      </c>
      <c r="W1055" s="11">
        <f t="shared" si="2920"/>
        <v>0</v>
      </c>
      <c r="X1055" s="11">
        <f t="shared" ref="X1055" si="2921">SUM(X1056,X1064,X1066)</f>
        <v>5000</v>
      </c>
      <c r="Y1055" s="11">
        <f t="shared" si="2920"/>
        <v>0</v>
      </c>
      <c r="Z1055" s="11">
        <f t="shared" si="2920"/>
        <v>0</v>
      </c>
      <c r="AA1055" s="11">
        <f t="shared" si="2920"/>
        <v>0</v>
      </c>
      <c r="AB1055" s="11">
        <f t="shared" si="2920"/>
        <v>0</v>
      </c>
      <c r="AC1055" s="11">
        <f t="shared" si="2920"/>
        <v>0</v>
      </c>
      <c r="AD1055" s="11">
        <f t="shared" si="2920"/>
        <v>0</v>
      </c>
      <c r="AE1055" s="11">
        <f t="shared" si="2920"/>
        <v>0</v>
      </c>
      <c r="AF1055" s="11">
        <f t="shared" si="2920"/>
        <v>0</v>
      </c>
      <c r="AG1055" s="11">
        <f t="shared" si="2920"/>
        <v>0</v>
      </c>
      <c r="AH1055" s="11">
        <v>0</v>
      </c>
      <c r="AI1055" s="11">
        <v>5000</v>
      </c>
      <c r="AJ1055" s="11">
        <f t="shared" ref="AJ1055:AY1055" si="2922">SUM(AJ1056,AJ1064,AJ1066)</f>
        <v>0</v>
      </c>
      <c r="AK1055" s="11">
        <f t="shared" si="2922"/>
        <v>0</v>
      </c>
      <c r="AL1055" s="11">
        <f t="shared" si="2922"/>
        <v>0</v>
      </c>
      <c r="AM1055" s="11">
        <f t="shared" si="2922"/>
        <v>0</v>
      </c>
      <c r="AN1055" s="11">
        <f t="shared" si="2922"/>
        <v>0</v>
      </c>
      <c r="AO1055" s="11">
        <f t="shared" si="2922"/>
        <v>0</v>
      </c>
      <c r="AP1055" s="11">
        <f t="shared" ref="AP1055" si="2923">SUM(AP1056,AP1064,AP1066)</f>
        <v>0</v>
      </c>
      <c r="AQ1055" s="11">
        <f t="shared" si="2922"/>
        <v>0</v>
      </c>
      <c r="AR1055" s="11">
        <f t="shared" si="2922"/>
        <v>0</v>
      </c>
      <c r="AS1055" s="11">
        <f t="shared" si="2922"/>
        <v>0</v>
      </c>
      <c r="AT1055" s="11">
        <f t="shared" si="2922"/>
        <v>0</v>
      </c>
      <c r="AU1055" s="11">
        <f t="shared" si="2922"/>
        <v>0</v>
      </c>
      <c r="AV1055" s="11">
        <f t="shared" si="2922"/>
        <v>0</v>
      </c>
      <c r="AW1055" s="11">
        <f t="shared" si="2922"/>
        <v>0</v>
      </c>
      <c r="AX1055" s="11">
        <f t="shared" si="2922"/>
        <v>0</v>
      </c>
      <c r="AY1055" s="11">
        <f t="shared" si="2922"/>
        <v>0</v>
      </c>
      <c r="AZ1055" s="11">
        <v>0</v>
      </c>
      <c r="BA1055" s="11">
        <v>0</v>
      </c>
      <c r="BB1055" s="11">
        <f t="shared" ref="BB1055:BQ1055" si="2924">SUM(BB1056,BB1064,BB1066)</f>
        <v>0</v>
      </c>
      <c r="BC1055" s="11">
        <f t="shared" si="2924"/>
        <v>0</v>
      </c>
      <c r="BD1055" s="11">
        <f t="shared" si="2924"/>
        <v>0</v>
      </c>
      <c r="BE1055" s="11">
        <f t="shared" si="2924"/>
        <v>0</v>
      </c>
      <c r="BF1055" s="11">
        <f t="shared" si="2924"/>
        <v>0</v>
      </c>
      <c r="BG1055" s="11">
        <f t="shared" si="2924"/>
        <v>0</v>
      </c>
      <c r="BH1055" s="11">
        <f t="shared" ref="BH1055" si="2925">SUM(BH1056,BH1064,BH1066)</f>
        <v>0</v>
      </c>
      <c r="BI1055" s="11">
        <f t="shared" si="2924"/>
        <v>0</v>
      </c>
      <c r="BJ1055" s="11">
        <f t="shared" si="2924"/>
        <v>0</v>
      </c>
      <c r="BK1055" s="11">
        <f t="shared" si="2924"/>
        <v>0</v>
      </c>
      <c r="BL1055" s="11">
        <f t="shared" si="2924"/>
        <v>0</v>
      </c>
      <c r="BM1055" s="11">
        <f t="shared" si="2924"/>
        <v>0</v>
      </c>
      <c r="BN1055" s="11">
        <f t="shared" si="2924"/>
        <v>0</v>
      </c>
      <c r="BO1055" s="11">
        <f t="shared" si="2924"/>
        <v>0</v>
      </c>
      <c r="BP1055" s="11">
        <f t="shared" si="2924"/>
        <v>0</v>
      </c>
      <c r="BQ1055" s="11">
        <f t="shared" si="2924"/>
        <v>0</v>
      </c>
      <c r="BR1055" s="11">
        <v>0</v>
      </c>
      <c r="BS1055" s="11">
        <v>0</v>
      </c>
      <c r="BT1055" s="11">
        <f t="shared" ref="BT1055:BZ1055" si="2926">SUM(BT1056,BT1064,BT1066)</f>
        <v>17024584</v>
      </c>
      <c r="BU1055" s="11">
        <f t="shared" si="2926"/>
        <v>16319584</v>
      </c>
      <c r="BV1055" s="11">
        <f t="shared" si="2926"/>
        <v>9121849</v>
      </c>
      <c r="BW1055" s="11">
        <f t="shared" si="2926"/>
        <v>3861300</v>
      </c>
      <c r="BX1055" s="11">
        <f t="shared" si="2926"/>
        <v>1551400</v>
      </c>
      <c r="BY1055" s="11">
        <f t="shared" si="2926"/>
        <v>1184950</v>
      </c>
      <c r="BZ1055" s="11">
        <f t="shared" si="2926"/>
        <v>1124950</v>
      </c>
      <c r="CA1055" s="11">
        <f t="shared" si="2916"/>
        <v>12983149</v>
      </c>
      <c r="CB1055" s="123">
        <f t="shared" ref="CB1055:CB1117" si="2927">IF(BU1055=0,"-",CA1055/BU1055*100)</f>
        <v>79.555636957412645</v>
      </c>
    </row>
    <row r="1056" spans="1:80" x14ac:dyDescent="0.25">
      <c r="A1056" s="4" t="s">
        <v>615</v>
      </c>
      <c r="B1056" s="4" t="s">
        <v>3</v>
      </c>
      <c r="C1056" s="4" t="s">
        <v>28</v>
      </c>
      <c r="D1056" s="79" t="s">
        <v>617</v>
      </c>
      <c r="E1056" s="78" t="s">
        <v>31</v>
      </c>
      <c r="F1056" s="78" t="s">
        <v>1</v>
      </c>
      <c r="G1056" s="2" t="s">
        <v>1</v>
      </c>
      <c r="H1056" s="2" t="s">
        <v>32</v>
      </c>
      <c r="I1056" s="12">
        <f>SUM(I1057:I1058)</f>
        <v>9699458</v>
      </c>
      <c r="J1056" s="12">
        <f t="shared" si="2915"/>
        <v>10203144</v>
      </c>
      <c r="K1056" s="12">
        <f t="shared" ref="K1056" si="2928">SUM(K1057:K1058)</f>
        <v>10203144</v>
      </c>
      <c r="L1056" s="12">
        <f t="shared" si="2918"/>
        <v>0</v>
      </c>
      <c r="M1056" s="12">
        <f t="shared" ref="M1056:Q1056" si="2929">SUM(M1057:M1058)</f>
        <v>0</v>
      </c>
      <c r="N1056" s="12">
        <f t="shared" si="2929"/>
        <v>0</v>
      </c>
      <c r="O1056" s="12">
        <f t="shared" si="2929"/>
        <v>0</v>
      </c>
      <c r="P1056" s="12">
        <f t="shared" si="2929"/>
        <v>0</v>
      </c>
      <c r="Q1056" s="12">
        <f t="shared" si="2929"/>
        <v>0</v>
      </c>
      <c r="R1056" s="12">
        <f t="shared" ref="R1056:AG1056" si="2930">SUM(R1057:R1058)</f>
        <v>0</v>
      </c>
      <c r="S1056" s="12">
        <f t="shared" si="2930"/>
        <v>0</v>
      </c>
      <c r="T1056" s="12">
        <f t="shared" si="2930"/>
        <v>0</v>
      </c>
      <c r="U1056" s="12">
        <f t="shared" si="2930"/>
        <v>0</v>
      </c>
      <c r="V1056" s="12">
        <f t="shared" si="2930"/>
        <v>0</v>
      </c>
      <c r="W1056" s="12">
        <f t="shared" si="2930"/>
        <v>0</v>
      </c>
      <c r="X1056" s="12">
        <f t="shared" ref="X1056" si="2931">SUM(X1057:X1058)</f>
        <v>0</v>
      </c>
      <c r="Y1056" s="12">
        <f t="shared" si="2930"/>
        <v>0</v>
      </c>
      <c r="Z1056" s="12">
        <f t="shared" si="2930"/>
        <v>0</v>
      </c>
      <c r="AA1056" s="12">
        <f t="shared" si="2930"/>
        <v>0</v>
      </c>
      <c r="AB1056" s="12">
        <f t="shared" si="2930"/>
        <v>0</v>
      </c>
      <c r="AC1056" s="12">
        <f t="shared" si="2930"/>
        <v>0</v>
      </c>
      <c r="AD1056" s="12">
        <f t="shared" si="2930"/>
        <v>0</v>
      </c>
      <c r="AE1056" s="12">
        <f t="shared" si="2930"/>
        <v>0</v>
      </c>
      <c r="AF1056" s="12">
        <f t="shared" si="2930"/>
        <v>0</v>
      </c>
      <c r="AG1056" s="12">
        <f t="shared" si="2930"/>
        <v>0</v>
      </c>
      <c r="AH1056" s="12">
        <v>0</v>
      </c>
      <c r="AI1056" s="12">
        <v>0</v>
      </c>
      <c r="AJ1056" s="12">
        <f t="shared" ref="AJ1056:AY1056" si="2932">SUM(AJ1057:AJ1058)</f>
        <v>0</v>
      </c>
      <c r="AK1056" s="12">
        <f t="shared" si="2932"/>
        <v>0</v>
      </c>
      <c r="AL1056" s="12">
        <f t="shared" si="2932"/>
        <v>0</v>
      </c>
      <c r="AM1056" s="12">
        <f t="shared" si="2932"/>
        <v>0</v>
      </c>
      <c r="AN1056" s="12">
        <f t="shared" si="2932"/>
        <v>0</v>
      </c>
      <c r="AO1056" s="12">
        <f t="shared" si="2932"/>
        <v>0</v>
      </c>
      <c r="AP1056" s="12">
        <f t="shared" ref="AP1056" si="2933">SUM(AP1057:AP1058)</f>
        <v>0</v>
      </c>
      <c r="AQ1056" s="12">
        <f t="shared" si="2932"/>
        <v>0</v>
      </c>
      <c r="AR1056" s="12">
        <f t="shared" si="2932"/>
        <v>0</v>
      </c>
      <c r="AS1056" s="12">
        <f t="shared" si="2932"/>
        <v>0</v>
      </c>
      <c r="AT1056" s="12">
        <f t="shared" si="2932"/>
        <v>0</v>
      </c>
      <c r="AU1056" s="12">
        <f t="shared" si="2932"/>
        <v>0</v>
      </c>
      <c r="AV1056" s="12">
        <f t="shared" si="2932"/>
        <v>0</v>
      </c>
      <c r="AW1056" s="12">
        <f t="shared" si="2932"/>
        <v>0</v>
      </c>
      <c r="AX1056" s="12">
        <f t="shared" si="2932"/>
        <v>0</v>
      </c>
      <c r="AY1056" s="12">
        <f t="shared" si="2932"/>
        <v>0</v>
      </c>
      <c r="AZ1056" s="12">
        <v>0</v>
      </c>
      <c r="BA1056" s="12">
        <v>0</v>
      </c>
      <c r="BB1056" s="12">
        <f t="shared" ref="BB1056:BQ1056" si="2934">SUM(BB1057:BB1058)</f>
        <v>0</v>
      </c>
      <c r="BC1056" s="12">
        <f t="shared" si="2934"/>
        <v>0</v>
      </c>
      <c r="BD1056" s="12">
        <f t="shared" si="2934"/>
        <v>0</v>
      </c>
      <c r="BE1056" s="12">
        <f t="shared" si="2934"/>
        <v>0</v>
      </c>
      <c r="BF1056" s="12">
        <f t="shared" si="2934"/>
        <v>0</v>
      </c>
      <c r="BG1056" s="12">
        <f t="shared" si="2934"/>
        <v>0</v>
      </c>
      <c r="BH1056" s="12">
        <f t="shared" ref="BH1056" si="2935">SUM(BH1057:BH1058)</f>
        <v>0</v>
      </c>
      <c r="BI1056" s="12">
        <f t="shared" si="2934"/>
        <v>0</v>
      </c>
      <c r="BJ1056" s="12">
        <f t="shared" si="2934"/>
        <v>0</v>
      </c>
      <c r="BK1056" s="12">
        <f t="shared" si="2934"/>
        <v>0</v>
      </c>
      <c r="BL1056" s="12">
        <f t="shared" si="2934"/>
        <v>0</v>
      </c>
      <c r="BM1056" s="12">
        <f t="shared" si="2934"/>
        <v>0</v>
      </c>
      <c r="BN1056" s="12">
        <f t="shared" si="2934"/>
        <v>0</v>
      </c>
      <c r="BO1056" s="12">
        <f t="shared" si="2934"/>
        <v>0</v>
      </c>
      <c r="BP1056" s="12">
        <f t="shared" si="2934"/>
        <v>0</v>
      </c>
      <c r="BQ1056" s="12">
        <f t="shared" si="2934"/>
        <v>0</v>
      </c>
      <c r="BR1056" s="12">
        <v>0</v>
      </c>
      <c r="BS1056" s="12">
        <v>0</v>
      </c>
      <c r="BT1056" s="12">
        <f t="shared" ref="BT1056:BW1056" si="2936">SUM(BT1057:BT1058)</f>
        <v>10776578</v>
      </c>
      <c r="BU1056" s="12">
        <f t="shared" ref="BU1056:BV1056" si="2937">SUM(BU1057:BU1058)</f>
        <v>10776578</v>
      </c>
      <c r="BV1056" s="12">
        <f t="shared" si="2937"/>
        <v>5754566</v>
      </c>
      <c r="BW1056" s="12">
        <f t="shared" si="2936"/>
        <v>2751000</v>
      </c>
      <c r="BX1056" s="12">
        <f t="shared" ref="BX1056:BZ1056" si="2938">SUM(BX1057:BX1058)</f>
        <v>931000</v>
      </c>
      <c r="BY1056" s="12">
        <f t="shared" si="2938"/>
        <v>910000</v>
      </c>
      <c r="BZ1056" s="12">
        <f t="shared" si="2938"/>
        <v>910000</v>
      </c>
      <c r="CA1056" s="12">
        <f t="shared" si="2916"/>
        <v>8505566</v>
      </c>
      <c r="CB1056" s="124">
        <f t="shared" si="2927"/>
        <v>78.926408735685854</v>
      </c>
    </row>
    <row r="1057" spans="1:80" x14ac:dyDescent="0.25">
      <c r="A1057" s="4" t="s">
        <v>615</v>
      </c>
      <c r="B1057" s="4" t="s">
        <v>3</v>
      </c>
      <c r="C1057" s="4" t="s">
        <v>28</v>
      </c>
      <c r="D1057" s="79" t="s">
        <v>617</v>
      </c>
      <c r="E1057" s="89">
        <v>6111</v>
      </c>
      <c r="F1057" s="79"/>
      <c r="G1057" s="74" t="s">
        <v>1892</v>
      </c>
      <c r="H1057" s="13" t="s">
        <v>33</v>
      </c>
      <c r="I1057" s="14">
        <v>8390458</v>
      </c>
      <c r="J1057" s="14">
        <f t="shared" si="2915"/>
        <v>8764744</v>
      </c>
      <c r="K1057" s="14">
        <v>8764744</v>
      </c>
      <c r="L1057" s="14">
        <f t="shared" si="2918"/>
        <v>0</v>
      </c>
      <c r="M1057" s="14">
        <v>0</v>
      </c>
      <c r="N1057" s="14">
        <v>0</v>
      </c>
      <c r="O1057" s="14">
        <v>0</v>
      </c>
      <c r="P1057" s="14">
        <v>0</v>
      </c>
      <c r="Q1057" s="14">
        <v>0</v>
      </c>
      <c r="R1057" s="14">
        <v>0</v>
      </c>
      <c r="S1057" s="14"/>
      <c r="T1057" s="14"/>
      <c r="U1057" s="14"/>
      <c r="V1057" s="14"/>
      <c r="W1057" s="14"/>
      <c r="X1057" s="14">
        <f t="shared" si="2892"/>
        <v>0</v>
      </c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>
        <v>0</v>
      </c>
      <c r="AI1057" s="14">
        <v>0</v>
      </c>
      <c r="AJ1057" s="14">
        <v>0</v>
      </c>
      <c r="AK1057" s="14"/>
      <c r="AL1057" s="14"/>
      <c r="AM1057" s="14"/>
      <c r="AN1057" s="14"/>
      <c r="AO1057" s="14"/>
      <c r="AP1057" s="14">
        <f t="shared" si="2893"/>
        <v>0</v>
      </c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>
        <v>0</v>
      </c>
      <c r="BA1057" s="14">
        <v>0</v>
      </c>
      <c r="BB1057" s="14">
        <v>0</v>
      </c>
      <c r="BC1057" s="14"/>
      <c r="BD1057" s="14"/>
      <c r="BE1057" s="14"/>
      <c r="BF1057" s="14"/>
      <c r="BG1057" s="14"/>
      <c r="BH1057" s="14">
        <f t="shared" si="2894"/>
        <v>0</v>
      </c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>
        <v>0</v>
      </c>
      <c r="BS1057" s="14">
        <v>0</v>
      </c>
      <c r="BT1057" s="14">
        <v>9307259</v>
      </c>
      <c r="BU1057" s="14">
        <v>9307259</v>
      </c>
      <c r="BV1057" s="14">
        <v>4878032</v>
      </c>
      <c r="BW1057" s="14">
        <f t="shared" si="2858"/>
        <v>2490000</v>
      </c>
      <c r="BX1057" s="14">
        <v>830000</v>
      </c>
      <c r="BY1057" s="14">
        <v>830000</v>
      </c>
      <c r="BZ1057" s="14">
        <v>830000</v>
      </c>
      <c r="CA1057" s="14">
        <f t="shared" si="2916"/>
        <v>7368032</v>
      </c>
      <c r="CB1057" s="122">
        <f t="shared" si="2927"/>
        <v>79.164359775525753</v>
      </c>
    </row>
    <row r="1058" spans="1:80" x14ac:dyDescent="0.25">
      <c r="A1058" s="1" t="s">
        <v>615</v>
      </c>
      <c r="B1058" s="1" t="s">
        <v>3</v>
      </c>
      <c r="C1058" s="1" t="s">
        <v>28</v>
      </c>
      <c r="D1058" s="82" t="s">
        <v>617</v>
      </c>
      <c r="E1058" s="82" t="s">
        <v>34</v>
      </c>
      <c r="F1058" s="79" t="s">
        <v>1</v>
      </c>
      <c r="G1058" s="13" t="s">
        <v>1</v>
      </c>
      <c r="H1058" s="2" t="s">
        <v>35</v>
      </c>
      <c r="I1058" s="12">
        <f>SUM(I1059:I1063)</f>
        <v>1309000</v>
      </c>
      <c r="J1058" s="12">
        <f t="shared" si="2915"/>
        <v>1438400</v>
      </c>
      <c r="K1058" s="12">
        <f t="shared" ref="K1058" si="2939">SUM(K1059:K1063)</f>
        <v>1438400</v>
      </c>
      <c r="L1058" s="12">
        <f t="shared" si="2918"/>
        <v>0</v>
      </c>
      <c r="M1058" s="12">
        <f t="shared" ref="M1058:Q1058" si="2940">SUM(M1059:M1063)</f>
        <v>0</v>
      </c>
      <c r="N1058" s="12">
        <f t="shared" si="2940"/>
        <v>0</v>
      </c>
      <c r="O1058" s="12">
        <f t="shared" si="2940"/>
        <v>0</v>
      </c>
      <c r="P1058" s="12">
        <f t="shared" si="2940"/>
        <v>0</v>
      </c>
      <c r="Q1058" s="12">
        <f t="shared" si="2940"/>
        <v>0</v>
      </c>
      <c r="R1058" s="12">
        <f t="shared" ref="R1058:AG1058" si="2941">SUM(R1059:R1063)</f>
        <v>0</v>
      </c>
      <c r="S1058" s="12">
        <f t="shared" si="2941"/>
        <v>0</v>
      </c>
      <c r="T1058" s="12">
        <f t="shared" si="2941"/>
        <v>0</v>
      </c>
      <c r="U1058" s="12">
        <f t="shared" si="2941"/>
        <v>0</v>
      </c>
      <c r="V1058" s="12">
        <f t="shared" si="2941"/>
        <v>0</v>
      </c>
      <c r="W1058" s="12">
        <f t="shared" si="2941"/>
        <v>0</v>
      </c>
      <c r="X1058" s="12">
        <f t="shared" si="2941"/>
        <v>0</v>
      </c>
      <c r="Y1058" s="12">
        <f t="shared" si="2941"/>
        <v>0</v>
      </c>
      <c r="Z1058" s="12">
        <f t="shared" si="2941"/>
        <v>0</v>
      </c>
      <c r="AA1058" s="12">
        <f t="shared" si="2941"/>
        <v>0</v>
      </c>
      <c r="AB1058" s="12">
        <f t="shared" si="2941"/>
        <v>0</v>
      </c>
      <c r="AC1058" s="12">
        <f t="shared" si="2941"/>
        <v>0</v>
      </c>
      <c r="AD1058" s="12">
        <f t="shared" si="2941"/>
        <v>0</v>
      </c>
      <c r="AE1058" s="12">
        <f t="shared" si="2941"/>
        <v>0</v>
      </c>
      <c r="AF1058" s="12">
        <f t="shared" si="2941"/>
        <v>0</v>
      </c>
      <c r="AG1058" s="12">
        <f t="shared" si="2941"/>
        <v>0</v>
      </c>
      <c r="AH1058" s="12">
        <v>0</v>
      </c>
      <c r="AI1058" s="12">
        <v>0</v>
      </c>
      <c r="AJ1058" s="12">
        <f t="shared" ref="AJ1058:AY1058" si="2942">SUM(AJ1059:AJ1063)</f>
        <v>0</v>
      </c>
      <c r="AK1058" s="12">
        <f t="shared" si="2942"/>
        <v>0</v>
      </c>
      <c r="AL1058" s="12">
        <f t="shared" si="2942"/>
        <v>0</v>
      </c>
      <c r="AM1058" s="12">
        <f t="shared" si="2942"/>
        <v>0</v>
      </c>
      <c r="AN1058" s="12">
        <f t="shared" si="2942"/>
        <v>0</v>
      </c>
      <c r="AO1058" s="12">
        <f t="shared" si="2942"/>
        <v>0</v>
      </c>
      <c r="AP1058" s="12">
        <f t="shared" si="2942"/>
        <v>0</v>
      </c>
      <c r="AQ1058" s="12">
        <f t="shared" si="2942"/>
        <v>0</v>
      </c>
      <c r="AR1058" s="12">
        <f t="shared" si="2942"/>
        <v>0</v>
      </c>
      <c r="AS1058" s="12">
        <f t="shared" si="2942"/>
        <v>0</v>
      </c>
      <c r="AT1058" s="12">
        <f t="shared" si="2942"/>
        <v>0</v>
      </c>
      <c r="AU1058" s="12">
        <f t="shared" si="2942"/>
        <v>0</v>
      </c>
      <c r="AV1058" s="12">
        <f t="shared" si="2942"/>
        <v>0</v>
      </c>
      <c r="AW1058" s="12">
        <f t="shared" si="2942"/>
        <v>0</v>
      </c>
      <c r="AX1058" s="12">
        <f t="shared" si="2942"/>
        <v>0</v>
      </c>
      <c r="AY1058" s="12">
        <f t="shared" si="2942"/>
        <v>0</v>
      </c>
      <c r="AZ1058" s="12">
        <v>0</v>
      </c>
      <c r="BA1058" s="12">
        <v>0</v>
      </c>
      <c r="BB1058" s="12">
        <f t="shared" ref="BB1058:BQ1058" si="2943">SUM(BB1059:BB1063)</f>
        <v>0</v>
      </c>
      <c r="BC1058" s="12">
        <f t="shared" si="2943"/>
        <v>0</v>
      </c>
      <c r="BD1058" s="12">
        <f t="shared" si="2943"/>
        <v>0</v>
      </c>
      <c r="BE1058" s="12">
        <f t="shared" si="2943"/>
        <v>0</v>
      </c>
      <c r="BF1058" s="12">
        <f t="shared" si="2943"/>
        <v>0</v>
      </c>
      <c r="BG1058" s="12">
        <f t="shared" si="2943"/>
        <v>0</v>
      </c>
      <c r="BH1058" s="12">
        <f t="shared" si="2943"/>
        <v>0</v>
      </c>
      <c r="BI1058" s="12">
        <f t="shared" si="2943"/>
        <v>0</v>
      </c>
      <c r="BJ1058" s="12">
        <f t="shared" si="2943"/>
        <v>0</v>
      </c>
      <c r="BK1058" s="12">
        <f t="shared" si="2943"/>
        <v>0</v>
      </c>
      <c r="BL1058" s="12">
        <f t="shared" si="2943"/>
        <v>0</v>
      </c>
      <c r="BM1058" s="12">
        <f t="shared" si="2943"/>
        <v>0</v>
      </c>
      <c r="BN1058" s="12">
        <f t="shared" si="2943"/>
        <v>0</v>
      </c>
      <c r="BO1058" s="12">
        <f t="shared" si="2943"/>
        <v>0</v>
      </c>
      <c r="BP1058" s="12">
        <f t="shared" si="2943"/>
        <v>0</v>
      </c>
      <c r="BQ1058" s="12">
        <f t="shared" si="2943"/>
        <v>0</v>
      </c>
      <c r="BR1058" s="12">
        <v>0</v>
      </c>
      <c r="BS1058" s="12">
        <v>0</v>
      </c>
      <c r="BT1058" s="12">
        <f t="shared" ref="BT1058:BZ1058" si="2944">SUM(BT1059:BT1063)</f>
        <v>1469319</v>
      </c>
      <c r="BU1058" s="12">
        <f t="shared" si="2944"/>
        <v>1469319</v>
      </c>
      <c r="BV1058" s="12">
        <f t="shared" si="2944"/>
        <v>876534</v>
      </c>
      <c r="BW1058" s="12">
        <f t="shared" si="2944"/>
        <v>261000</v>
      </c>
      <c r="BX1058" s="12">
        <f t="shared" si="2944"/>
        <v>101000</v>
      </c>
      <c r="BY1058" s="12">
        <f t="shared" si="2944"/>
        <v>80000</v>
      </c>
      <c r="BZ1058" s="12">
        <f t="shared" si="2944"/>
        <v>80000</v>
      </c>
      <c r="CA1058" s="12">
        <f t="shared" si="2916"/>
        <v>1137534</v>
      </c>
      <c r="CB1058" s="124">
        <f t="shared" si="2927"/>
        <v>77.419130903500189</v>
      </c>
    </row>
    <row r="1059" spans="1:80" x14ac:dyDescent="0.25">
      <c r="A1059" s="4" t="s">
        <v>615</v>
      </c>
      <c r="B1059" s="4" t="s">
        <v>3</v>
      </c>
      <c r="C1059" s="4" t="s">
        <v>28</v>
      </c>
      <c r="D1059" s="79" t="s">
        <v>617</v>
      </c>
      <c r="E1059" s="89">
        <v>6112</v>
      </c>
      <c r="F1059" s="79" t="s">
        <v>618</v>
      </c>
      <c r="G1059" s="74" t="s">
        <v>1892</v>
      </c>
      <c r="H1059" s="13" t="s">
        <v>92</v>
      </c>
      <c r="I1059" s="14">
        <v>240000</v>
      </c>
      <c r="J1059" s="14">
        <f t="shared" si="2915"/>
        <v>240000</v>
      </c>
      <c r="K1059" s="14">
        <v>240000</v>
      </c>
      <c r="L1059" s="14">
        <f t="shared" si="2918"/>
        <v>0</v>
      </c>
      <c r="M1059" s="14">
        <v>0</v>
      </c>
      <c r="N1059" s="14">
        <v>0</v>
      </c>
      <c r="O1059" s="14">
        <v>0</v>
      </c>
      <c r="P1059" s="14">
        <v>0</v>
      </c>
      <c r="Q1059" s="14">
        <v>0</v>
      </c>
      <c r="R1059" s="14">
        <v>0</v>
      </c>
      <c r="S1059" s="14"/>
      <c r="T1059" s="14"/>
      <c r="U1059" s="14"/>
      <c r="V1059" s="14"/>
      <c r="W1059" s="14"/>
      <c r="X1059" s="14">
        <f t="shared" si="2892"/>
        <v>0</v>
      </c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>
        <v>0</v>
      </c>
      <c r="AI1059" s="14">
        <v>0</v>
      </c>
      <c r="AJ1059" s="14">
        <v>0</v>
      </c>
      <c r="AK1059" s="14"/>
      <c r="AL1059" s="14"/>
      <c r="AM1059" s="14"/>
      <c r="AN1059" s="14"/>
      <c r="AO1059" s="14"/>
      <c r="AP1059" s="14">
        <f t="shared" si="2893"/>
        <v>0</v>
      </c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>
        <v>0</v>
      </c>
      <c r="BA1059" s="14">
        <v>0</v>
      </c>
      <c r="BB1059" s="14">
        <v>0</v>
      </c>
      <c r="BC1059" s="14"/>
      <c r="BD1059" s="14"/>
      <c r="BE1059" s="14"/>
      <c r="BF1059" s="14"/>
      <c r="BG1059" s="14"/>
      <c r="BH1059" s="14">
        <f t="shared" si="2894"/>
        <v>0</v>
      </c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>
        <v>0</v>
      </c>
      <c r="BS1059" s="14">
        <v>0</v>
      </c>
      <c r="BT1059" s="14">
        <v>240000</v>
      </c>
      <c r="BU1059" s="14">
        <v>240000</v>
      </c>
      <c r="BV1059" s="14">
        <v>119000</v>
      </c>
      <c r="BW1059" s="14">
        <f t="shared" si="2858"/>
        <v>60000</v>
      </c>
      <c r="BX1059" s="14">
        <v>20000</v>
      </c>
      <c r="BY1059" s="14">
        <v>20000</v>
      </c>
      <c r="BZ1059" s="14">
        <v>20000</v>
      </c>
      <c r="CA1059" s="14">
        <f t="shared" si="2916"/>
        <v>179000</v>
      </c>
      <c r="CB1059" s="122">
        <f t="shared" si="2927"/>
        <v>74.583333333333329</v>
      </c>
    </row>
    <row r="1060" spans="1:80" x14ac:dyDescent="0.25">
      <c r="A1060" s="4" t="s">
        <v>615</v>
      </c>
      <c r="B1060" s="4" t="s">
        <v>3</v>
      </c>
      <c r="C1060" s="4" t="s">
        <v>28</v>
      </c>
      <c r="D1060" s="79" t="s">
        <v>617</v>
      </c>
      <c r="E1060" s="89">
        <v>6112</v>
      </c>
      <c r="F1060" s="79" t="s">
        <v>619</v>
      </c>
      <c r="G1060" s="74" t="s">
        <v>1892</v>
      </c>
      <c r="H1060" s="13" t="s">
        <v>39</v>
      </c>
      <c r="I1060" s="14">
        <v>700500</v>
      </c>
      <c r="J1060" s="14">
        <f t="shared" si="2915"/>
        <v>750500</v>
      </c>
      <c r="K1060" s="14">
        <v>750500</v>
      </c>
      <c r="L1060" s="14">
        <f t="shared" si="2918"/>
        <v>0</v>
      </c>
      <c r="M1060" s="14">
        <v>0</v>
      </c>
      <c r="N1060" s="14">
        <v>0</v>
      </c>
      <c r="O1060" s="14">
        <v>0</v>
      </c>
      <c r="P1060" s="14">
        <v>0</v>
      </c>
      <c r="Q1060" s="14">
        <v>0</v>
      </c>
      <c r="R1060" s="14">
        <v>0</v>
      </c>
      <c r="S1060" s="14"/>
      <c r="T1060" s="14"/>
      <c r="U1060" s="14"/>
      <c r="V1060" s="14"/>
      <c r="W1060" s="14"/>
      <c r="X1060" s="14">
        <f t="shared" si="2892"/>
        <v>0</v>
      </c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>
        <v>0</v>
      </c>
      <c r="AI1060" s="14">
        <v>0</v>
      </c>
      <c r="AJ1060" s="14">
        <v>0</v>
      </c>
      <c r="AK1060" s="14"/>
      <c r="AL1060" s="14"/>
      <c r="AM1060" s="14"/>
      <c r="AN1060" s="14"/>
      <c r="AO1060" s="14"/>
      <c r="AP1060" s="14">
        <f t="shared" si="2893"/>
        <v>0</v>
      </c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>
        <v>0</v>
      </c>
      <c r="BA1060" s="14">
        <v>0</v>
      </c>
      <c r="BB1060" s="14">
        <v>0</v>
      </c>
      <c r="BC1060" s="14"/>
      <c r="BD1060" s="14"/>
      <c r="BE1060" s="14"/>
      <c r="BF1060" s="14"/>
      <c r="BG1060" s="14"/>
      <c r="BH1060" s="14">
        <f t="shared" si="2894"/>
        <v>0</v>
      </c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>
        <v>0</v>
      </c>
      <c r="BS1060" s="14">
        <v>0</v>
      </c>
      <c r="BT1060" s="14">
        <v>750500</v>
      </c>
      <c r="BU1060" s="14">
        <v>750500</v>
      </c>
      <c r="BV1060" s="14">
        <v>431000</v>
      </c>
      <c r="BW1060" s="14">
        <f t="shared" si="2858"/>
        <v>180000</v>
      </c>
      <c r="BX1060" s="14">
        <v>60000</v>
      </c>
      <c r="BY1060" s="14">
        <v>60000</v>
      </c>
      <c r="BZ1060" s="14">
        <v>60000</v>
      </c>
      <c r="CA1060" s="14">
        <f t="shared" si="2916"/>
        <v>611000</v>
      </c>
      <c r="CB1060" s="122">
        <f t="shared" si="2927"/>
        <v>81.412391738840768</v>
      </c>
    </row>
    <row r="1061" spans="1:80" x14ac:dyDescent="0.25">
      <c r="A1061" s="4" t="s">
        <v>615</v>
      </c>
      <c r="B1061" s="4" t="s">
        <v>3</v>
      </c>
      <c r="C1061" s="4" t="s">
        <v>28</v>
      </c>
      <c r="D1061" s="79" t="s">
        <v>617</v>
      </c>
      <c r="E1061" s="89">
        <v>6112</v>
      </c>
      <c r="F1061" s="79" t="s">
        <v>620</v>
      </c>
      <c r="G1061" s="74" t="s">
        <v>1892</v>
      </c>
      <c r="H1061" s="13" t="s">
        <v>41</v>
      </c>
      <c r="I1061" s="14">
        <v>174000</v>
      </c>
      <c r="J1061" s="14">
        <f t="shared" si="2915"/>
        <v>194000</v>
      </c>
      <c r="K1061" s="14">
        <v>194000</v>
      </c>
      <c r="L1061" s="14">
        <f t="shared" si="2918"/>
        <v>0</v>
      </c>
      <c r="M1061" s="14">
        <v>0</v>
      </c>
      <c r="N1061" s="14">
        <v>0</v>
      </c>
      <c r="O1061" s="14">
        <v>0</v>
      </c>
      <c r="P1061" s="14">
        <v>0</v>
      </c>
      <c r="Q1061" s="14">
        <v>0</v>
      </c>
      <c r="R1061" s="14">
        <v>0</v>
      </c>
      <c r="S1061" s="14"/>
      <c r="T1061" s="14"/>
      <c r="U1061" s="14"/>
      <c r="V1061" s="14"/>
      <c r="W1061" s="14"/>
      <c r="X1061" s="14">
        <f t="shared" si="2892"/>
        <v>0</v>
      </c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>
        <v>0</v>
      </c>
      <c r="AI1061" s="14">
        <v>0</v>
      </c>
      <c r="AJ1061" s="14">
        <v>0</v>
      </c>
      <c r="AK1061" s="14"/>
      <c r="AL1061" s="14"/>
      <c r="AM1061" s="14"/>
      <c r="AN1061" s="14"/>
      <c r="AO1061" s="14"/>
      <c r="AP1061" s="14">
        <f t="shared" si="2893"/>
        <v>0</v>
      </c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>
        <v>0</v>
      </c>
      <c r="BA1061" s="14">
        <v>0</v>
      </c>
      <c r="BB1061" s="14">
        <v>0</v>
      </c>
      <c r="BC1061" s="14"/>
      <c r="BD1061" s="14"/>
      <c r="BE1061" s="14"/>
      <c r="BF1061" s="14"/>
      <c r="BG1061" s="14"/>
      <c r="BH1061" s="14">
        <f t="shared" si="2894"/>
        <v>0</v>
      </c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>
        <v>0</v>
      </c>
      <c r="BS1061" s="14">
        <v>0</v>
      </c>
      <c r="BT1061" s="14">
        <v>224919</v>
      </c>
      <c r="BU1061" s="14">
        <v>224919</v>
      </c>
      <c r="BV1061" s="14">
        <v>194034</v>
      </c>
      <c r="BW1061" s="14">
        <f t="shared" si="2858"/>
        <v>0</v>
      </c>
      <c r="BX1061" s="14">
        <v>0</v>
      </c>
      <c r="BY1061" s="14">
        <v>0</v>
      </c>
      <c r="BZ1061" s="14">
        <v>0</v>
      </c>
      <c r="CA1061" s="14">
        <f t="shared" si="2916"/>
        <v>194034</v>
      </c>
      <c r="CB1061" s="122">
        <f t="shared" si="2927"/>
        <v>86.268389953716678</v>
      </c>
    </row>
    <row r="1062" spans="1:80" x14ac:dyDescent="0.25">
      <c r="A1062" s="4" t="s">
        <v>615</v>
      </c>
      <c r="B1062" s="4" t="s">
        <v>3</v>
      </c>
      <c r="C1062" s="4" t="s">
        <v>28</v>
      </c>
      <c r="D1062" s="79" t="s">
        <v>617</v>
      </c>
      <c r="E1062" s="89">
        <v>6112</v>
      </c>
      <c r="F1062" s="79" t="s">
        <v>621</v>
      </c>
      <c r="G1062" s="74" t="s">
        <v>1892</v>
      </c>
      <c r="H1062" s="13" t="s">
        <v>37</v>
      </c>
      <c r="I1062" s="14">
        <v>39500</v>
      </c>
      <c r="J1062" s="14">
        <f t="shared" si="2915"/>
        <v>82100</v>
      </c>
      <c r="K1062" s="14">
        <v>82100</v>
      </c>
      <c r="L1062" s="14">
        <f t="shared" si="2918"/>
        <v>0</v>
      </c>
      <c r="M1062" s="14">
        <v>0</v>
      </c>
      <c r="N1062" s="14">
        <v>0</v>
      </c>
      <c r="O1062" s="14">
        <v>0</v>
      </c>
      <c r="P1062" s="14">
        <v>0</v>
      </c>
      <c r="Q1062" s="14">
        <v>0</v>
      </c>
      <c r="R1062" s="14">
        <v>0</v>
      </c>
      <c r="S1062" s="14"/>
      <c r="T1062" s="14"/>
      <c r="U1062" s="14"/>
      <c r="V1062" s="14"/>
      <c r="W1062" s="14"/>
      <c r="X1062" s="14">
        <f t="shared" si="2892"/>
        <v>0</v>
      </c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>
        <v>0</v>
      </c>
      <c r="AI1062" s="14">
        <v>0</v>
      </c>
      <c r="AJ1062" s="14">
        <v>0</v>
      </c>
      <c r="AK1062" s="14"/>
      <c r="AL1062" s="14"/>
      <c r="AM1062" s="14"/>
      <c r="AN1062" s="14"/>
      <c r="AO1062" s="14"/>
      <c r="AP1062" s="14">
        <f t="shared" si="2893"/>
        <v>0</v>
      </c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>
        <v>0</v>
      </c>
      <c r="BA1062" s="14">
        <v>0</v>
      </c>
      <c r="BB1062" s="14">
        <v>0</v>
      </c>
      <c r="BC1062" s="14"/>
      <c r="BD1062" s="14"/>
      <c r="BE1062" s="14"/>
      <c r="BF1062" s="14"/>
      <c r="BG1062" s="14"/>
      <c r="BH1062" s="14">
        <f t="shared" si="2894"/>
        <v>0</v>
      </c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>
        <v>0</v>
      </c>
      <c r="BS1062" s="14">
        <v>0</v>
      </c>
      <c r="BT1062" s="14">
        <v>82100</v>
      </c>
      <c r="BU1062" s="14">
        <v>82100</v>
      </c>
      <c r="BV1062" s="14">
        <v>46500</v>
      </c>
      <c r="BW1062" s="14">
        <f t="shared" si="2858"/>
        <v>0</v>
      </c>
      <c r="BX1062" s="14">
        <v>0</v>
      </c>
      <c r="BY1062" s="14"/>
      <c r="BZ1062" s="14"/>
      <c r="CA1062" s="14">
        <f t="shared" si="2916"/>
        <v>46500</v>
      </c>
      <c r="CB1062" s="122">
        <f t="shared" si="2927"/>
        <v>56.638246041412913</v>
      </c>
    </row>
    <row r="1063" spans="1:80" x14ac:dyDescent="0.25">
      <c r="A1063" s="4" t="s">
        <v>615</v>
      </c>
      <c r="B1063" s="4" t="s">
        <v>3</v>
      </c>
      <c r="C1063" s="4" t="s">
        <v>28</v>
      </c>
      <c r="D1063" s="79" t="s">
        <v>617</v>
      </c>
      <c r="E1063" s="89">
        <v>6112</v>
      </c>
      <c r="F1063" s="79" t="s">
        <v>622</v>
      </c>
      <c r="G1063" s="74" t="s">
        <v>1892</v>
      </c>
      <c r="H1063" s="13" t="s">
        <v>43</v>
      </c>
      <c r="I1063" s="14">
        <v>155000</v>
      </c>
      <c r="J1063" s="14">
        <f t="shared" si="2915"/>
        <v>171800</v>
      </c>
      <c r="K1063" s="14">
        <v>171800</v>
      </c>
      <c r="L1063" s="14">
        <f t="shared" si="2918"/>
        <v>0</v>
      </c>
      <c r="M1063" s="14">
        <v>0</v>
      </c>
      <c r="N1063" s="14">
        <v>0</v>
      </c>
      <c r="O1063" s="14">
        <v>0</v>
      </c>
      <c r="P1063" s="14">
        <v>0</v>
      </c>
      <c r="Q1063" s="14">
        <v>0</v>
      </c>
      <c r="R1063" s="14">
        <v>0</v>
      </c>
      <c r="S1063" s="14"/>
      <c r="T1063" s="14"/>
      <c r="U1063" s="14"/>
      <c r="V1063" s="14"/>
      <c r="W1063" s="14"/>
      <c r="X1063" s="14">
        <f t="shared" si="2892"/>
        <v>0</v>
      </c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>
        <v>0</v>
      </c>
      <c r="AI1063" s="14">
        <v>0</v>
      </c>
      <c r="AJ1063" s="14">
        <v>0</v>
      </c>
      <c r="AK1063" s="14"/>
      <c r="AL1063" s="14"/>
      <c r="AM1063" s="14"/>
      <c r="AN1063" s="14"/>
      <c r="AO1063" s="14"/>
      <c r="AP1063" s="14">
        <f t="shared" si="2893"/>
        <v>0</v>
      </c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>
        <v>0</v>
      </c>
      <c r="BA1063" s="14">
        <v>0</v>
      </c>
      <c r="BB1063" s="14">
        <v>0</v>
      </c>
      <c r="BC1063" s="14"/>
      <c r="BD1063" s="14"/>
      <c r="BE1063" s="14"/>
      <c r="BF1063" s="14"/>
      <c r="BG1063" s="14"/>
      <c r="BH1063" s="14">
        <f t="shared" si="2894"/>
        <v>0</v>
      </c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>
        <v>0</v>
      </c>
      <c r="BS1063" s="14">
        <v>0</v>
      </c>
      <c r="BT1063" s="14">
        <v>171800</v>
      </c>
      <c r="BU1063" s="14">
        <v>171800</v>
      </c>
      <c r="BV1063" s="14">
        <v>86000</v>
      </c>
      <c r="BW1063" s="14">
        <f t="shared" si="2858"/>
        <v>21000</v>
      </c>
      <c r="BX1063" s="14">
        <v>21000</v>
      </c>
      <c r="BY1063" s="14"/>
      <c r="BZ1063" s="14"/>
      <c r="CA1063" s="14">
        <f t="shared" si="2916"/>
        <v>107000</v>
      </c>
      <c r="CB1063" s="122">
        <f t="shared" si="2927"/>
        <v>62.281722933643771</v>
      </c>
    </row>
    <row r="1064" spans="1:80" x14ac:dyDescent="0.25">
      <c r="A1064" s="4" t="s">
        <v>615</v>
      </c>
      <c r="B1064" s="4" t="s">
        <v>3</v>
      </c>
      <c r="C1064" s="4" t="s">
        <v>28</v>
      </c>
      <c r="D1064" s="79" t="s">
        <v>617</v>
      </c>
      <c r="E1064" s="78" t="s">
        <v>44</v>
      </c>
      <c r="F1064" s="78" t="s">
        <v>1</v>
      </c>
      <c r="G1064" s="2" t="s">
        <v>1</v>
      </c>
      <c r="H1064" s="2" t="s">
        <v>45</v>
      </c>
      <c r="I1064" s="12">
        <f>SUM(I1065)</f>
        <v>889338</v>
      </c>
      <c r="J1064" s="12">
        <f t="shared" si="2915"/>
        <v>920298</v>
      </c>
      <c r="K1064" s="12">
        <f t="shared" ref="K1064:Q1064" si="2945">SUM(K1065)</f>
        <v>920298</v>
      </c>
      <c r="L1064" s="12">
        <f t="shared" si="2918"/>
        <v>0</v>
      </c>
      <c r="M1064" s="12">
        <f t="shared" si="2945"/>
        <v>0</v>
      </c>
      <c r="N1064" s="12">
        <f t="shared" si="2945"/>
        <v>0</v>
      </c>
      <c r="O1064" s="12">
        <f t="shared" si="2945"/>
        <v>0</v>
      </c>
      <c r="P1064" s="12">
        <f t="shared" si="2945"/>
        <v>0</v>
      </c>
      <c r="Q1064" s="12">
        <f t="shared" si="2945"/>
        <v>0</v>
      </c>
      <c r="R1064" s="12">
        <f t="shared" ref="R1064:AG1064" si="2946">SUM(R1065)</f>
        <v>0</v>
      </c>
      <c r="S1064" s="12">
        <f t="shared" si="2946"/>
        <v>0</v>
      </c>
      <c r="T1064" s="12">
        <f t="shared" si="2946"/>
        <v>0</v>
      </c>
      <c r="U1064" s="12">
        <f t="shared" si="2946"/>
        <v>0</v>
      </c>
      <c r="V1064" s="12">
        <f t="shared" si="2946"/>
        <v>0</v>
      </c>
      <c r="W1064" s="12">
        <f t="shared" si="2946"/>
        <v>0</v>
      </c>
      <c r="X1064" s="12">
        <f t="shared" si="2946"/>
        <v>0</v>
      </c>
      <c r="Y1064" s="12">
        <f t="shared" si="2946"/>
        <v>0</v>
      </c>
      <c r="Z1064" s="12">
        <f t="shared" si="2946"/>
        <v>0</v>
      </c>
      <c r="AA1064" s="12">
        <f t="shared" si="2946"/>
        <v>0</v>
      </c>
      <c r="AB1064" s="12">
        <f t="shared" si="2946"/>
        <v>0</v>
      </c>
      <c r="AC1064" s="12">
        <f t="shared" si="2946"/>
        <v>0</v>
      </c>
      <c r="AD1064" s="12">
        <f t="shared" si="2946"/>
        <v>0</v>
      </c>
      <c r="AE1064" s="12">
        <f t="shared" si="2946"/>
        <v>0</v>
      </c>
      <c r="AF1064" s="12">
        <f t="shared" si="2946"/>
        <v>0</v>
      </c>
      <c r="AG1064" s="12">
        <f t="shared" si="2946"/>
        <v>0</v>
      </c>
      <c r="AH1064" s="12">
        <v>0</v>
      </c>
      <c r="AI1064" s="12">
        <v>0</v>
      </c>
      <c r="AJ1064" s="12">
        <f t="shared" ref="AJ1064:AY1064" si="2947">SUM(AJ1065)</f>
        <v>0</v>
      </c>
      <c r="AK1064" s="12">
        <f t="shared" si="2947"/>
        <v>0</v>
      </c>
      <c r="AL1064" s="12">
        <f t="shared" si="2947"/>
        <v>0</v>
      </c>
      <c r="AM1064" s="12">
        <f t="shared" si="2947"/>
        <v>0</v>
      </c>
      <c r="AN1064" s="12">
        <f t="shared" si="2947"/>
        <v>0</v>
      </c>
      <c r="AO1064" s="12">
        <f t="shared" si="2947"/>
        <v>0</v>
      </c>
      <c r="AP1064" s="12">
        <f t="shared" si="2947"/>
        <v>0</v>
      </c>
      <c r="AQ1064" s="12">
        <f t="shared" si="2947"/>
        <v>0</v>
      </c>
      <c r="AR1064" s="12">
        <f t="shared" si="2947"/>
        <v>0</v>
      </c>
      <c r="AS1064" s="12">
        <f t="shared" si="2947"/>
        <v>0</v>
      </c>
      <c r="AT1064" s="12">
        <f t="shared" si="2947"/>
        <v>0</v>
      </c>
      <c r="AU1064" s="12">
        <f t="shared" si="2947"/>
        <v>0</v>
      </c>
      <c r="AV1064" s="12">
        <f t="shared" si="2947"/>
        <v>0</v>
      </c>
      <c r="AW1064" s="12">
        <f t="shared" si="2947"/>
        <v>0</v>
      </c>
      <c r="AX1064" s="12">
        <f t="shared" si="2947"/>
        <v>0</v>
      </c>
      <c r="AY1064" s="12">
        <f t="shared" si="2947"/>
        <v>0</v>
      </c>
      <c r="AZ1064" s="12">
        <v>0</v>
      </c>
      <c r="BA1064" s="12">
        <v>0</v>
      </c>
      <c r="BB1064" s="12">
        <f t="shared" ref="BB1064:BQ1064" si="2948">SUM(BB1065)</f>
        <v>0</v>
      </c>
      <c r="BC1064" s="12">
        <f t="shared" si="2948"/>
        <v>0</v>
      </c>
      <c r="BD1064" s="12">
        <f t="shared" si="2948"/>
        <v>0</v>
      </c>
      <c r="BE1064" s="12">
        <f t="shared" si="2948"/>
        <v>0</v>
      </c>
      <c r="BF1064" s="12">
        <f t="shared" si="2948"/>
        <v>0</v>
      </c>
      <c r="BG1064" s="12">
        <f t="shared" si="2948"/>
        <v>0</v>
      </c>
      <c r="BH1064" s="12">
        <f t="shared" si="2948"/>
        <v>0</v>
      </c>
      <c r="BI1064" s="12">
        <f t="shared" si="2948"/>
        <v>0</v>
      </c>
      <c r="BJ1064" s="12">
        <f t="shared" si="2948"/>
        <v>0</v>
      </c>
      <c r="BK1064" s="12">
        <f t="shared" si="2948"/>
        <v>0</v>
      </c>
      <c r="BL1064" s="12">
        <f t="shared" si="2948"/>
        <v>0</v>
      </c>
      <c r="BM1064" s="12">
        <f t="shared" si="2948"/>
        <v>0</v>
      </c>
      <c r="BN1064" s="12">
        <f t="shared" si="2948"/>
        <v>0</v>
      </c>
      <c r="BO1064" s="12">
        <f t="shared" si="2948"/>
        <v>0</v>
      </c>
      <c r="BP1064" s="12">
        <f t="shared" si="2948"/>
        <v>0</v>
      </c>
      <c r="BQ1064" s="12">
        <f t="shared" si="2948"/>
        <v>0</v>
      </c>
      <c r="BR1064" s="12">
        <v>0</v>
      </c>
      <c r="BS1064" s="12">
        <v>0</v>
      </c>
      <c r="BT1064" s="12">
        <f t="shared" ref="BT1064:BZ1064" si="2949">SUM(BT1065)</f>
        <v>977262</v>
      </c>
      <c r="BU1064" s="12">
        <f t="shared" si="2949"/>
        <v>977262</v>
      </c>
      <c r="BV1064" s="12">
        <f t="shared" si="2949"/>
        <v>513283</v>
      </c>
      <c r="BW1064" s="12">
        <f t="shared" si="2949"/>
        <v>261450</v>
      </c>
      <c r="BX1064" s="12">
        <f t="shared" si="2949"/>
        <v>87150</v>
      </c>
      <c r="BY1064" s="12">
        <f t="shared" si="2949"/>
        <v>87150</v>
      </c>
      <c r="BZ1064" s="12">
        <f t="shared" si="2949"/>
        <v>87150</v>
      </c>
      <c r="CA1064" s="12">
        <f t="shared" si="2916"/>
        <v>774733</v>
      </c>
      <c r="CB1064" s="124">
        <f t="shared" si="2927"/>
        <v>79.275874842161059</v>
      </c>
    </row>
    <row r="1065" spans="1:80" x14ac:dyDescent="0.25">
      <c r="A1065" s="4" t="s">
        <v>615</v>
      </c>
      <c r="B1065" s="4" t="s">
        <v>3</v>
      </c>
      <c r="C1065" s="4" t="s">
        <v>28</v>
      </c>
      <c r="D1065" s="79" t="s">
        <v>617</v>
      </c>
      <c r="E1065" s="89">
        <v>6121</v>
      </c>
      <c r="F1065" s="79"/>
      <c r="G1065" s="74" t="s">
        <v>1892</v>
      </c>
      <c r="H1065" s="13" t="s">
        <v>46</v>
      </c>
      <c r="I1065" s="14">
        <v>889338</v>
      </c>
      <c r="J1065" s="14">
        <f t="shared" si="2915"/>
        <v>920298</v>
      </c>
      <c r="K1065" s="14">
        <v>920298</v>
      </c>
      <c r="L1065" s="14">
        <f t="shared" si="2918"/>
        <v>0</v>
      </c>
      <c r="M1065" s="14">
        <v>0</v>
      </c>
      <c r="N1065" s="14">
        <v>0</v>
      </c>
      <c r="O1065" s="14">
        <v>0</v>
      </c>
      <c r="P1065" s="14">
        <v>0</v>
      </c>
      <c r="Q1065" s="14">
        <v>0</v>
      </c>
      <c r="R1065" s="14">
        <v>0</v>
      </c>
      <c r="S1065" s="14"/>
      <c r="T1065" s="14"/>
      <c r="U1065" s="14"/>
      <c r="V1065" s="14"/>
      <c r="W1065" s="14"/>
      <c r="X1065" s="14">
        <f t="shared" si="2892"/>
        <v>0</v>
      </c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>
        <v>0</v>
      </c>
      <c r="AI1065" s="14">
        <v>0</v>
      </c>
      <c r="AJ1065" s="14">
        <v>0</v>
      </c>
      <c r="AK1065" s="14"/>
      <c r="AL1065" s="14"/>
      <c r="AM1065" s="14"/>
      <c r="AN1065" s="14"/>
      <c r="AO1065" s="14"/>
      <c r="AP1065" s="14">
        <f t="shared" si="2893"/>
        <v>0</v>
      </c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>
        <v>0</v>
      </c>
      <c r="BA1065" s="14">
        <v>0</v>
      </c>
      <c r="BB1065" s="14">
        <v>0</v>
      </c>
      <c r="BC1065" s="14"/>
      <c r="BD1065" s="14"/>
      <c r="BE1065" s="14"/>
      <c r="BF1065" s="14"/>
      <c r="BG1065" s="14"/>
      <c r="BH1065" s="14">
        <f t="shared" si="2894"/>
        <v>0</v>
      </c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>
        <v>0</v>
      </c>
      <c r="BS1065" s="14">
        <v>0</v>
      </c>
      <c r="BT1065" s="14">
        <v>977262</v>
      </c>
      <c r="BU1065" s="14">
        <v>977262</v>
      </c>
      <c r="BV1065" s="14">
        <v>513283</v>
      </c>
      <c r="BW1065" s="14">
        <f t="shared" si="2858"/>
        <v>261450</v>
      </c>
      <c r="BX1065" s="14">
        <v>87150</v>
      </c>
      <c r="BY1065" s="14">
        <v>87150</v>
      </c>
      <c r="BZ1065" s="14">
        <v>87150</v>
      </c>
      <c r="CA1065" s="14">
        <f t="shared" si="2916"/>
        <v>774733</v>
      </c>
      <c r="CB1065" s="122">
        <f t="shared" si="2927"/>
        <v>79.275874842161059</v>
      </c>
    </row>
    <row r="1066" spans="1:80" x14ac:dyDescent="0.25">
      <c r="A1066" s="4" t="s">
        <v>615</v>
      </c>
      <c r="B1066" s="4" t="s">
        <v>3</v>
      </c>
      <c r="C1066" s="4" t="s">
        <v>28</v>
      </c>
      <c r="D1066" s="79" t="s">
        <v>617</v>
      </c>
      <c r="E1066" s="78" t="s">
        <v>47</v>
      </c>
      <c r="F1066" s="78" t="s">
        <v>1</v>
      </c>
      <c r="G1066" s="2" t="s">
        <v>1</v>
      </c>
      <c r="H1066" s="2" t="s">
        <v>48</v>
      </c>
      <c r="I1066" s="12">
        <f>SUM(I1067:I1075)</f>
        <v>5279741</v>
      </c>
      <c r="J1066" s="12">
        <f t="shared" si="2915"/>
        <v>3666513</v>
      </c>
      <c r="K1066" s="12">
        <f t="shared" ref="K1066" si="2950">SUM(K1067:K1075)</f>
        <v>3661513</v>
      </c>
      <c r="L1066" s="12">
        <f t="shared" si="2918"/>
        <v>5000</v>
      </c>
      <c r="M1066" s="12">
        <f t="shared" ref="M1066:Q1066" si="2951">SUM(M1067:M1075)</f>
        <v>5000</v>
      </c>
      <c r="N1066" s="12">
        <f t="shared" si="2951"/>
        <v>0</v>
      </c>
      <c r="O1066" s="12">
        <f t="shared" si="2951"/>
        <v>0</v>
      </c>
      <c r="P1066" s="12">
        <f t="shared" si="2951"/>
        <v>0</v>
      </c>
      <c r="Q1066" s="12">
        <f t="shared" si="2951"/>
        <v>0</v>
      </c>
      <c r="R1066" s="12">
        <f t="shared" ref="R1066:AG1066" si="2952">SUM(R1067:R1075)</f>
        <v>5000</v>
      </c>
      <c r="S1066" s="12">
        <f t="shared" si="2952"/>
        <v>0</v>
      </c>
      <c r="T1066" s="12">
        <f t="shared" si="2952"/>
        <v>0</v>
      </c>
      <c r="U1066" s="12">
        <f t="shared" si="2952"/>
        <v>0</v>
      </c>
      <c r="V1066" s="12">
        <f t="shared" si="2952"/>
        <v>0</v>
      </c>
      <c r="W1066" s="12">
        <f t="shared" si="2952"/>
        <v>0</v>
      </c>
      <c r="X1066" s="12">
        <f t="shared" si="2952"/>
        <v>5000</v>
      </c>
      <c r="Y1066" s="12">
        <f t="shared" si="2952"/>
        <v>0</v>
      </c>
      <c r="Z1066" s="12">
        <f t="shared" si="2952"/>
        <v>0</v>
      </c>
      <c r="AA1066" s="12">
        <f t="shared" si="2952"/>
        <v>0</v>
      </c>
      <c r="AB1066" s="12">
        <f t="shared" si="2952"/>
        <v>0</v>
      </c>
      <c r="AC1066" s="12">
        <f t="shared" si="2952"/>
        <v>0</v>
      </c>
      <c r="AD1066" s="12">
        <f t="shared" si="2952"/>
        <v>0</v>
      </c>
      <c r="AE1066" s="12">
        <f t="shared" si="2952"/>
        <v>0</v>
      </c>
      <c r="AF1066" s="12">
        <f t="shared" si="2952"/>
        <v>0</v>
      </c>
      <c r="AG1066" s="12">
        <f t="shared" si="2952"/>
        <v>0</v>
      </c>
      <c r="AH1066" s="12">
        <v>0</v>
      </c>
      <c r="AI1066" s="12">
        <v>5000</v>
      </c>
      <c r="AJ1066" s="12">
        <f t="shared" ref="AJ1066:AY1066" si="2953">SUM(AJ1067:AJ1075)</f>
        <v>0</v>
      </c>
      <c r="AK1066" s="12">
        <f t="shared" si="2953"/>
        <v>0</v>
      </c>
      <c r="AL1066" s="12">
        <f t="shared" si="2953"/>
        <v>0</v>
      </c>
      <c r="AM1066" s="12">
        <f t="shared" si="2953"/>
        <v>0</v>
      </c>
      <c r="AN1066" s="12">
        <f t="shared" si="2953"/>
        <v>0</v>
      </c>
      <c r="AO1066" s="12">
        <f t="shared" si="2953"/>
        <v>0</v>
      </c>
      <c r="AP1066" s="12">
        <f t="shared" si="2953"/>
        <v>0</v>
      </c>
      <c r="AQ1066" s="12">
        <f t="shared" si="2953"/>
        <v>0</v>
      </c>
      <c r="AR1066" s="12">
        <f t="shared" si="2953"/>
        <v>0</v>
      </c>
      <c r="AS1066" s="12">
        <f t="shared" si="2953"/>
        <v>0</v>
      </c>
      <c r="AT1066" s="12">
        <f t="shared" si="2953"/>
        <v>0</v>
      </c>
      <c r="AU1066" s="12">
        <f t="shared" si="2953"/>
        <v>0</v>
      </c>
      <c r="AV1066" s="12">
        <f t="shared" si="2953"/>
        <v>0</v>
      </c>
      <c r="AW1066" s="12">
        <f t="shared" si="2953"/>
        <v>0</v>
      </c>
      <c r="AX1066" s="12">
        <f t="shared" si="2953"/>
        <v>0</v>
      </c>
      <c r="AY1066" s="12">
        <f t="shared" si="2953"/>
        <v>0</v>
      </c>
      <c r="AZ1066" s="12">
        <v>0</v>
      </c>
      <c r="BA1066" s="12">
        <v>0</v>
      </c>
      <c r="BB1066" s="12">
        <f t="shared" ref="BB1066:BQ1066" si="2954">SUM(BB1067:BB1075)</f>
        <v>0</v>
      </c>
      <c r="BC1066" s="12">
        <f t="shared" si="2954"/>
        <v>0</v>
      </c>
      <c r="BD1066" s="12">
        <f t="shared" si="2954"/>
        <v>0</v>
      </c>
      <c r="BE1066" s="12">
        <f t="shared" si="2954"/>
        <v>0</v>
      </c>
      <c r="BF1066" s="12">
        <f t="shared" si="2954"/>
        <v>0</v>
      </c>
      <c r="BG1066" s="12">
        <f t="shared" si="2954"/>
        <v>0</v>
      </c>
      <c r="BH1066" s="12">
        <f t="shared" si="2954"/>
        <v>0</v>
      </c>
      <c r="BI1066" s="12">
        <f t="shared" si="2954"/>
        <v>0</v>
      </c>
      <c r="BJ1066" s="12">
        <f t="shared" si="2954"/>
        <v>0</v>
      </c>
      <c r="BK1066" s="12">
        <f t="shared" si="2954"/>
        <v>0</v>
      </c>
      <c r="BL1066" s="12">
        <f t="shared" si="2954"/>
        <v>0</v>
      </c>
      <c r="BM1066" s="12">
        <f t="shared" si="2954"/>
        <v>0</v>
      </c>
      <c r="BN1066" s="12">
        <f t="shared" si="2954"/>
        <v>0</v>
      </c>
      <c r="BO1066" s="12">
        <f t="shared" si="2954"/>
        <v>0</v>
      </c>
      <c r="BP1066" s="12">
        <f t="shared" si="2954"/>
        <v>0</v>
      </c>
      <c r="BQ1066" s="12">
        <f t="shared" si="2954"/>
        <v>0</v>
      </c>
      <c r="BR1066" s="12">
        <v>0</v>
      </c>
      <c r="BS1066" s="12">
        <v>0</v>
      </c>
      <c r="BT1066" s="12">
        <f t="shared" ref="BT1066:BZ1066" si="2955">SUM(BT1067:BT1075)</f>
        <v>5270744</v>
      </c>
      <c r="BU1066" s="12">
        <f t="shared" si="2955"/>
        <v>4565744</v>
      </c>
      <c r="BV1066" s="12">
        <f t="shared" si="2955"/>
        <v>2854000</v>
      </c>
      <c r="BW1066" s="12">
        <f t="shared" si="2955"/>
        <v>848850</v>
      </c>
      <c r="BX1066" s="12">
        <f t="shared" si="2955"/>
        <v>533250</v>
      </c>
      <c r="BY1066" s="12">
        <f t="shared" si="2955"/>
        <v>187800</v>
      </c>
      <c r="BZ1066" s="12">
        <f t="shared" si="2955"/>
        <v>127800</v>
      </c>
      <c r="CA1066" s="12">
        <f t="shared" si="2916"/>
        <v>3702850</v>
      </c>
      <c r="CB1066" s="124">
        <f t="shared" si="2927"/>
        <v>81.100692461075354</v>
      </c>
    </row>
    <row r="1067" spans="1:80" x14ac:dyDescent="0.25">
      <c r="A1067" s="4" t="s">
        <v>615</v>
      </c>
      <c r="B1067" s="4" t="s">
        <v>3</v>
      </c>
      <c r="C1067" s="4" t="s">
        <v>28</v>
      </c>
      <c r="D1067" s="79" t="s">
        <v>617</v>
      </c>
      <c r="E1067" s="89">
        <v>6131</v>
      </c>
      <c r="F1067" s="79"/>
      <c r="G1067" s="74" t="s">
        <v>1892</v>
      </c>
      <c r="H1067" s="13" t="s">
        <v>49</v>
      </c>
      <c r="I1067" s="14">
        <v>5000</v>
      </c>
      <c r="J1067" s="14">
        <f t="shared" si="2915"/>
        <v>5000</v>
      </c>
      <c r="K1067" s="14">
        <v>5000</v>
      </c>
      <c r="L1067" s="14">
        <f t="shared" si="2918"/>
        <v>0</v>
      </c>
      <c r="M1067" s="14">
        <v>0</v>
      </c>
      <c r="N1067" s="14">
        <v>0</v>
      </c>
      <c r="O1067" s="14">
        <v>0</v>
      </c>
      <c r="P1067" s="14">
        <v>0</v>
      </c>
      <c r="Q1067" s="14">
        <v>0</v>
      </c>
      <c r="R1067" s="14">
        <v>0</v>
      </c>
      <c r="S1067" s="14"/>
      <c r="T1067" s="14"/>
      <c r="U1067" s="14"/>
      <c r="V1067" s="14"/>
      <c r="W1067" s="14"/>
      <c r="X1067" s="14">
        <f t="shared" si="2892"/>
        <v>0</v>
      </c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>
        <v>0</v>
      </c>
      <c r="AI1067" s="14">
        <v>0</v>
      </c>
      <c r="AJ1067" s="14">
        <v>0</v>
      </c>
      <c r="AK1067" s="14"/>
      <c r="AL1067" s="14"/>
      <c r="AM1067" s="14"/>
      <c r="AN1067" s="14"/>
      <c r="AO1067" s="14"/>
      <c r="AP1067" s="14">
        <f t="shared" si="2893"/>
        <v>0</v>
      </c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>
        <v>0</v>
      </c>
      <c r="BA1067" s="14">
        <v>0</v>
      </c>
      <c r="BB1067" s="14">
        <v>0</v>
      </c>
      <c r="BC1067" s="14"/>
      <c r="BD1067" s="14"/>
      <c r="BE1067" s="14"/>
      <c r="BF1067" s="14"/>
      <c r="BG1067" s="14"/>
      <c r="BH1067" s="14">
        <f t="shared" si="2894"/>
        <v>0</v>
      </c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>
        <v>0</v>
      </c>
      <c r="BS1067" s="14">
        <v>0</v>
      </c>
      <c r="BT1067" s="14">
        <v>5000</v>
      </c>
      <c r="BU1067" s="14">
        <v>13000</v>
      </c>
      <c r="BV1067" s="14">
        <v>11700</v>
      </c>
      <c r="BW1067" s="14">
        <f t="shared" si="2858"/>
        <v>400</v>
      </c>
      <c r="BX1067" s="14">
        <v>400</v>
      </c>
      <c r="BY1067" s="14"/>
      <c r="BZ1067" s="14"/>
      <c r="CA1067" s="14">
        <f t="shared" si="2916"/>
        <v>12100</v>
      </c>
      <c r="CB1067" s="122">
        <f t="shared" si="2927"/>
        <v>93.07692307692308</v>
      </c>
    </row>
    <row r="1068" spans="1:80" x14ac:dyDescent="0.25">
      <c r="A1068" s="4" t="s">
        <v>615</v>
      </c>
      <c r="B1068" s="4" t="s">
        <v>3</v>
      </c>
      <c r="C1068" s="4" t="s">
        <v>28</v>
      </c>
      <c r="D1068" s="79" t="s">
        <v>617</v>
      </c>
      <c r="E1068" s="89">
        <v>6132</v>
      </c>
      <c r="F1068" s="79"/>
      <c r="G1068" s="74" t="s">
        <v>1892</v>
      </c>
      <c r="H1068" s="13" t="s">
        <v>196</v>
      </c>
      <c r="I1068" s="14">
        <v>729990</v>
      </c>
      <c r="J1068" s="14">
        <f t="shared" si="2915"/>
        <v>729990</v>
      </c>
      <c r="K1068" s="14">
        <v>729990</v>
      </c>
      <c r="L1068" s="14">
        <f t="shared" si="2918"/>
        <v>0</v>
      </c>
      <c r="M1068" s="14">
        <v>0</v>
      </c>
      <c r="N1068" s="14">
        <v>0</v>
      </c>
      <c r="O1068" s="14">
        <v>0</v>
      </c>
      <c r="P1068" s="14">
        <v>0</v>
      </c>
      <c r="Q1068" s="14">
        <v>0</v>
      </c>
      <c r="R1068" s="14">
        <v>0</v>
      </c>
      <c r="S1068" s="14"/>
      <c r="T1068" s="14"/>
      <c r="U1068" s="14"/>
      <c r="V1068" s="14"/>
      <c r="W1068" s="14"/>
      <c r="X1068" s="14">
        <f t="shared" si="2892"/>
        <v>0</v>
      </c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>
        <v>0</v>
      </c>
      <c r="AI1068" s="14">
        <v>0</v>
      </c>
      <c r="AJ1068" s="14">
        <v>0</v>
      </c>
      <c r="AK1068" s="14"/>
      <c r="AL1068" s="14"/>
      <c r="AM1068" s="14"/>
      <c r="AN1068" s="14"/>
      <c r="AO1068" s="14"/>
      <c r="AP1068" s="14">
        <f t="shared" si="2893"/>
        <v>0</v>
      </c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>
        <v>0</v>
      </c>
      <c r="BA1068" s="14">
        <v>0</v>
      </c>
      <c r="BB1068" s="14">
        <v>0</v>
      </c>
      <c r="BC1068" s="14"/>
      <c r="BD1068" s="14"/>
      <c r="BE1068" s="14"/>
      <c r="BF1068" s="14"/>
      <c r="BG1068" s="14"/>
      <c r="BH1068" s="14">
        <f t="shared" si="2894"/>
        <v>0</v>
      </c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>
        <v>0</v>
      </c>
      <c r="BS1068" s="14">
        <v>0</v>
      </c>
      <c r="BT1068" s="14">
        <v>729990</v>
      </c>
      <c r="BU1068" s="14">
        <v>729990</v>
      </c>
      <c r="BV1068" s="14">
        <v>430000</v>
      </c>
      <c r="BW1068" s="14">
        <f t="shared" si="2858"/>
        <v>120000</v>
      </c>
      <c r="BX1068" s="14">
        <v>40000</v>
      </c>
      <c r="BY1068" s="14">
        <v>40000</v>
      </c>
      <c r="BZ1068" s="14">
        <v>40000</v>
      </c>
      <c r="CA1068" s="14">
        <f t="shared" si="2916"/>
        <v>550000</v>
      </c>
      <c r="CB1068" s="122">
        <f t="shared" si="2927"/>
        <v>75.343497856135016</v>
      </c>
    </row>
    <row r="1069" spans="1:80" x14ac:dyDescent="0.25">
      <c r="A1069" s="4" t="s">
        <v>615</v>
      </c>
      <c r="B1069" s="4" t="s">
        <v>3</v>
      </c>
      <c r="C1069" s="4" t="s">
        <v>28</v>
      </c>
      <c r="D1069" s="79" t="s">
        <v>617</v>
      </c>
      <c r="E1069" s="89">
        <v>6133</v>
      </c>
      <c r="F1069" s="79"/>
      <c r="G1069" s="74" t="s">
        <v>1892</v>
      </c>
      <c r="H1069" s="13" t="s">
        <v>198</v>
      </c>
      <c r="I1069" s="14">
        <v>1183412</v>
      </c>
      <c r="J1069" s="14">
        <f t="shared" si="2915"/>
        <v>1383412</v>
      </c>
      <c r="K1069" s="14">
        <v>1383412</v>
      </c>
      <c r="L1069" s="14">
        <f t="shared" si="2918"/>
        <v>0</v>
      </c>
      <c r="M1069" s="14">
        <v>0</v>
      </c>
      <c r="N1069" s="14">
        <v>0</v>
      </c>
      <c r="O1069" s="14">
        <v>0</v>
      </c>
      <c r="P1069" s="14">
        <v>0</v>
      </c>
      <c r="Q1069" s="14">
        <v>0</v>
      </c>
      <c r="R1069" s="14">
        <v>0</v>
      </c>
      <c r="S1069" s="14"/>
      <c r="T1069" s="14"/>
      <c r="U1069" s="14"/>
      <c r="V1069" s="14"/>
      <c r="W1069" s="14"/>
      <c r="X1069" s="14">
        <f t="shared" si="2892"/>
        <v>0</v>
      </c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>
        <v>0</v>
      </c>
      <c r="AI1069" s="14">
        <v>0</v>
      </c>
      <c r="AJ1069" s="14">
        <v>0</v>
      </c>
      <c r="AK1069" s="14"/>
      <c r="AL1069" s="14"/>
      <c r="AM1069" s="14"/>
      <c r="AN1069" s="14"/>
      <c r="AO1069" s="14"/>
      <c r="AP1069" s="14">
        <f t="shared" si="2893"/>
        <v>0</v>
      </c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>
        <v>0</v>
      </c>
      <c r="BA1069" s="14">
        <v>0</v>
      </c>
      <c r="BB1069" s="14">
        <v>0</v>
      </c>
      <c r="BC1069" s="14"/>
      <c r="BD1069" s="14"/>
      <c r="BE1069" s="14"/>
      <c r="BF1069" s="14"/>
      <c r="BG1069" s="14"/>
      <c r="BH1069" s="14">
        <f t="shared" si="2894"/>
        <v>0</v>
      </c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>
        <v>0</v>
      </c>
      <c r="BS1069" s="14">
        <v>0</v>
      </c>
      <c r="BT1069" s="14">
        <v>1383412</v>
      </c>
      <c r="BU1069" s="14">
        <v>1383412</v>
      </c>
      <c r="BV1069" s="14">
        <v>1030000</v>
      </c>
      <c r="BW1069" s="14">
        <f t="shared" si="2858"/>
        <v>170000</v>
      </c>
      <c r="BX1069" s="14">
        <v>170000</v>
      </c>
      <c r="BY1069" s="14"/>
      <c r="BZ1069" s="14"/>
      <c r="CA1069" s="14">
        <f t="shared" si="2916"/>
        <v>1200000</v>
      </c>
      <c r="CB1069" s="122">
        <f t="shared" si="2927"/>
        <v>86.742055150598659</v>
      </c>
    </row>
    <row r="1070" spans="1:80" x14ac:dyDescent="0.25">
      <c r="A1070" s="4" t="s">
        <v>615</v>
      </c>
      <c r="B1070" s="4" t="s">
        <v>3</v>
      </c>
      <c r="C1070" s="4" t="s">
        <v>28</v>
      </c>
      <c r="D1070" s="79" t="s">
        <v>617</v>
      </c>
      <c r="E1070" s="89">
        <v>6134</v>
      </c>
      <c r="F1070" s="79"/>
      <c r="G1070" s="74" t="s">
        <v>1892</v>
      </c>
      <c r="H1070" s="13" t="s">
        <v>200</v>
      </c>
      <c r="I1070" s="14">
        <v>470000</v>
      </c>
      <c r="J1070" s="14">
        <f t="shared" si="2915"/>
        <v>470000</v>
      </c>
      <c r="K1070" s="14">
        <v>465000</v>
      </c>
      <c r="L1070" s="14">
        <f t="shared" si="2918"/>
        <v>5000</v>
      </c>
      <c r="M1070" s="14">
        <v>5000</v>
      </c>
      <c r="N1070" s="14">
        <v>0</v>
      </c>
      <c r="O1070" s="14">
        <v>0</v>
      </c>
      <c r="P1070" s="14">
        <v>0</v>
      </c>
      <c r="Q1070" s="14">
        <v>0</v>
      </c>
      <c r="R1070" s="14">
        <v>5000</v>
      </c>
      <c r="S1070" s="14"/>
      <c r="T1070" s="14"/>
      <c r="U1070" s="14"/>
      <c r="V1070" s="14"/>
      <c r="W1070" s="14"/>
      <c r="X1070" s="14">
        <f t="shared" si="2892"/>
        <v>5000</v>
      </c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>
        <v>0</v>
      </c>
      <c r="AI1070" s="14">
        <v>5000</v>
      </c>
      <c r="AJ1070" s="14">
        <v>0</v>
      </c>
      <c r="AK1070" s="14"/>
      <c r="AL1070" s="14"/>
      <c r="AM1070" s="14"/>
      <c r="AN1070" s="14"/>
      <c r="AO1070" s="14"/>
      <c r="AP1070" s="14">
        <f t="shared" si="2893"/>
        <v>0</v>
      </c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>
        <v>0</v>
      </c>
      <c r="BA1070" s="14">
        <v>0</v>
      </c>
      <c r="BB1070" s="14">
        <v>0</v>
      </c>
      <c r="BC1070" s="14"/>
      <c r="BD1070" s="14"/>
      <c r="BE1070" s="14"/>
      <c r="BF1070" s="14"/>
      <c r="BG1070" s="14"/>
      <c r="BH1070" s="14">
        <f t="shared" si="2894"/>
        <v>0</v>
      </c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>
        <v>0</v>
      </c>
      <c r="BS1070" s="14">
        <v>0</v>
      </c>
      <c r="BT1070" s="14">
        <v>470000</v>
      </c>
      <c r="BU1070" s="14">
        <v>357000</v>
      </c>
      <c r="BV1070" s="14">
        <v>232000</v>
      </c>
      <c r="BW1070" s="14">
        <f t="shared" si="2858"/>
        <v>40000</v>
      </c>
      <c r="BX1070" s="14">
        <v>40000</v>
      </c>
      <c r="BY1070" s="14"/>
      <c r="BZ1070" s="14"/>
      <c r="CA1070" s="14">
        <f t="shared" si="2916"/>
        <v>272000</v>
      </c>
      <c r="CB1070" s="122">
        <f t="shared" si="2927"/>
        <v>76.19047619047619</v>
      </c>
    </row>
    <row r="1071" spans="1:80" x14ac:dyDescent="0.25">
      <c r="A1071" s="4" t="s">
        <v>615</v>
      </c>
      <c r="B1071" s="4" t="s">
        <v>3</v>
      </c>
      <c r="C1071" s="4" t="s">
        <v>28</v>
      </c>
      <c r="D1071" s="79" t="s">
        <v>617</v>
      </c>
      <c r="E1071" s="89">
        <v>6135</v>
      </c>
      <c r="F1071" s="79"/>
      <c r="G1071" s="74" t="s">
        <v>1892</v>
      </c>
      <c r="H1071" s="13" t="s">
        <v>201</v>
      </c>
      <c r="I1071" s="14">
        <v>59962</v>
      </c>
      <c r="J1071" s="14">
        <f t="shared" si="2915"/>
        <v>59962</v>
      </c>
      <c r="K1071" s="14">
        <v>59962</v>
      </c>
      <c r="L1071" s="14">
        <f t="shared" si="2918"/>
        <v>0</v>
      </c>
      <c r="M1071" s="14">
        <v>0</v>
      </c>
      <c r="N1071" s="14">
        <v>0</v>
      </c>
      <c r="O1071" s="14">
        <v>0</v>
      </c>
      <c r="P1071" s="14">
        <v>0</v>
      </c>
      <c r="Q1071" s="14">
        <v>0</v>
      </c>
      <c r="R1071" s="14">
        <v>0</v>
      </c>
      <c r="S1071" s="14"/>
      <c r="T1071" s="14"/>
      <c r="U1071" s="14"/>
      <c r="V1071" s="14"/>
      <c r="W1071" s="14"/>
      <c r="X1071" s="14">
        <f t="shared" si="2892"/>
        <v>0</v>
      </c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>
        <v>0</v>
      </c>
      <c r="AI1071" s="14">
        <v>0</v>
      </c>
      <c r="AJ1071" s="14">
        <v>0</v>
      </c>
      <c r="AK1071" s="14"/>
      <c r="AL1071" s="14"/>
      <c r="AM1071" s="14"/>
      <c r="AN1071" s="14"/>
      <c r="AO1071" s="14"/>
      <c r="AP1071" s="14">
        <f t="shared" si="2893"/>
        <v>0</v>
      </c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>
        <v>0</v>
      </c>
      <c r="BA1071" s="14">
        <v>0</v>
      </c>
      <c r="BB1071" s="14">
        <v>0</v>
      </c>
      <c r="BC1071" s="14"/>
      <c r="BD1071" s="14"/>
      <c r="BE1071" s="14"/>
      <c r="BF1071" s="14"/>
      <c r="BG1071" s="14"/>
      <c r="BH1071" s="14">
        <f t="shared" si="2894"/>
        <v>0</v>
      </c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>
        <v>0</v>
      </c>
      <c r="BS1071" s="14">
        <v>0</v>
      </c>
      <c r="BT1071" s="14">
        <v>59962</v>
      </c>
      <c r="BU1071" s="14">
        <v>59962</v>
      </c>
      <c r="BV1071" s="14">
        <v>30000</v>
      </c>
      <c r="BW1071" s="14">
        <f t="shared" si="2858"/>
        <v>15000</v>
      </c>
      <c r="BX1071" s="14">
        <v>5000</v>
      </c>
      <c r="BY1071" s="14">
        <v>5000</v>
      </c>
      <c r="BZ1071" s="14">
        <v>5000</v>
      </c>
      <c r="CA1071" s="14">
        <f t="shared" si="2916"/>
        <v>45000</v>
      </c>
      <c r="CB1071" s="122">
        <f t="shared" si="2927"/>
        <v>75.047530102398184</v>
      </c>
    </row>
    <row r="1072" spans="1:80" x14ac:dyDescent="0.25">
      <c r="A1072" s="4" t="s">
        <v>615</v>
      </c>
      <c r="B1072" s="4" t="s">
        <v>3</v>
      </c>
      <c r="C1072" s="4" t="s">
        <v>28</v>
      </c>
      <c r="D1072" s="79" t="s">
        <v>617</v>
      </c>
      <c r="E1072" s="89">
        <v>6136</v>
      </c>
      <c r="F1072" s="79"/>
      <c r="G1072" s="74" t="s">
        <v>1892</v>
      </c>
      <c r="H1072" s="13" t="s">
        <v>202</v>
      </c>
      <c r="I1072" s="14">
        <v>439400</v>
      </c>
      <c r="J1072" s="14">
        <f t="shared" si="2915"/>
        <v>398000</v>
      </c>
      <c r="K1072" s="14">
        <v>398000</v>
      </c>
      <c r="L1072" s="14">
        <f t="shared" si="2918"/>
        <v>0</v>
      </c>
      <c r="M1072" s="14">
        <v>0</v>
      </c>
      <c r="N1072" s="14">
        <v>0</v>
      </c>
      <c r="O1072" s="14">
        <v>0</v>
      </c>
      <c r="P1072" s="14">
        <v>0</v>
      </c>
      <c r="Q1072" s="14">
        <v>0</v>
      </c>
      <c r="R1072" s="14">
        <v>0</v>
      </c>
      <c r="S1072" s="14"/>
      <c r="T1072" s="14"/>
      <c r="U1072" s="14"/>
      <c r="V1072" s="14"/>
      <c r="W1072" s="14"/>
      <c r="X1072" s="14">
        <f t="shared" si="2892"/>
        <v>0</v>
      </c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>
        <v>0</v>
      </c>
      <c r="AI1072" s="14">
        <v>0</v>
      </c>
      <c r="AJ1072" s="14">
        <v>0</v>
      </c>
      <c r="AK1072" s="14"/>
      <c r="AL1072" s="14"/>
      <c r="AM1072" s="14"/>
      <c r="AN1072" s="14"/>
      <c r="AO1072" s="14"/>
      <c r="AP1072" s="14">
        <f t="shared" si="2893"/>
        <v>0</v>
      </c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>
        <v>0</v>
      </c>
      <c r="BA1072" s="14">
        <v>0</v>
      </c>
      <c r="BB1072" s="14">
        <v>0</v>
      </c>
      <c r="BC1072" s="14"/>
      <c r="BD1072" s="14"/>
      <c r="BE1072" s="14"/>
      <c r="BF1072" s="14"/>
      <c r="BG1072" s="14"/>
      <c r="BH1072" s="14">
        <f t="shared" si="2894"/>
        <v>0</v>
      </c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>
        <v>0</v>
      </c>
      <c r="BS1072" s="14">
        <v>0</v>
      </c>
      <c r="BT1072" s="14">
        <v>498000</v>
      </c>
      <c r="BU1072" s="14">
        <v>498000</v>
      </c>
      <c r="BV1072" s="14">
        <v>249000</v>
      </c>
      <c r="BW1072" s="14">
        <f t="shared" si="2858"/>
        <v>124500</v>
      </c>
      <c r="BX1072" s="14">
        <v>41500</v>
      </c>
      <c r="BY1072" s="14">
        <v>41500</v>
      </c>
      <c r="BZ1072" s="14">
        <v>41500</v>
      </c>
      <c r="CA1072" s="14">
        <f t="shared" si="2916"/>
        <v>373500</v>
      </c>
      <c r="CB1072" s="122">
        <f t="shared" si="2927"/>
        <v>75</v>
      </c>
    </row>
    <row r="1073" spans="1:80" x14ac:dyDescent="0.25">
      <c r="A1073" s="4" t="s">
        <v>615</v>
      </c>
      <c r="B1073" s="4" t="s">
        <v>3</v>
      </c>
      <c r="C1073" s="4" t="s">
        <v>28</v>
      </c>
      <c r="D1073" s="79" t="s">
        <v>617</v>
      </c>
      <c r="E1073" s="89">
        <v>6137</v>
      </c>
      <c r="F1073" s="79"/>
      <c r="G1073" s="74" t="s">
        <v>1892</v>
      </c>
      <c r="H1073" s="13" t="s">
        <v>204</v>
      </c>
      <c r="I1073" s="14">
        <v>129990</v>
      </c>
      <c r="J1073" s="14">
        <f t="shared" si="2915"/>
        <v>129990</v>
      </c>
      <c r="K1073" s="14">
        <v>129990</v>
      </c>
      <c r="L1073" s="14">
        <f t="shared" si="2918"/>
        <v>0</v>
      </c>
      <c r="M1073" s="14">
        <v>0</v>
      </c>
      <c r="N1073" s="14">
        <v>0</v>
      </c>
      <c r="O1073" s="14">
        <v>0</v>
      </c>
      <c r="P1073" s="14">
        <v>0</v>
      </c>
      <c r="Q1073" s="14">
        <v>0</v>
      </c>
      <c r="R1073" s="14">
        <v>0</v>
      </c>
      <c r="S1073" s="14"/>
      <c r="T1073" s="14"/>
      <c r="U1073" s="14"/>
      <c r="V1073" s="14"/>
      <c r="W1073" s="14"/>
      <c r="X1073" s="14">
        <f t="shared" si="2892"/>
        <v>0</v>
      </c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>
        <v>0</v>
      </c>
      <c r="AI1073" s="14">
        <v>0</v>
      </c>
      <c r="AJ1073" s="14">
        <v>0</v>
      </c>
      <c r="AK1073" s="14"/>
      <c r="AL1073" s="14"/>
      <c r="AM1073" s="14"/>
      <c r="AN1073" s="14"/>
      <c r="AO1073" s="14"/>
      <c r="AP1073" s="14">
        <f t="shared" si="2893"/>
        <v>0</v>
      </c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>
        <v>0</v>
      </c>
      <c r="BA1073" s="14">
        <v>0</v>
      </c>
      <c r="BB1073" s="14">
        <v>0</v>
      </c>
      <c r="BC1073" s="14"/>
      <c r="BD1073" s="14"/>
      <c r="BE1073" s="14"/>
      <c r="BF1073" s="14"/>
      <c r="BG1073" s="14"/>
      <c r="BH1073" s="14">
        <f t="shared" si="2894"/>
        <v>0</v>
      </c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>
        <v>0</v>
      </c>
      <c r="BS1073" s="14">
        <v>0</v>
      </c>
      <c r="BT1073" s="14">
        <v>129990</v>
      </c>
      <c r="BU1073" s="14">
        <v>129990</v>
      </c>
      <c r="BV1073" s="14">
        <v>65000</v>
      </c>
      <c r="BW1073" s="14">
        <f t="shared" si="2858"/>
        <v>33000</v>
      </c>
      <c r="BX1073" s="14">
        <v>11000</v>
      </c>
      <c r="BY1073" s="14">
        <v>11000</v>
      </c>
      <c r="BZ1073" s="14">
        <v>11000</v>
      </c>
      <c r="CA1073" s="14">
        <f t="shared" si="2916"/>
        <v>98000</v>
      </c>
      <c r="CB1073" s="122">
        <f t="shared" si="2927"/>
        <v>75.390414647280551</v>
      </c>
    </row>
    <row r="1074" spans="1:80" x14ac:dyDescent="0.25">
      <c r="A1074" s="4" t="s">
        <v>615</v>
      </c>
      <c r="B1074" s="4" t="s">
        <v>3</v>
      </c>
      <c r="C1074" s="4" t="s">
        <v>28</v>
      </c>
      <c r="D1074" s="79" t="s">
        <v>617</v>
      </c>
      <c r="E1074" s="89">
        <v>6138</v>
      </c>
      <c r="F1074" s="79"/>
      <c r="G1074" s="74" t="s">
        <v>1892</v>
      </c>
      <c r="H1074" s="13" t="s">
        <v>205</v>
      </c>
      <c r="I1074" s="14">
        <v>35000</v>
      </c>
      <c r="J1074" s="14">
        <f t="shared" si="2915"/>
        <v>47000</v>
      </c>
      <c r="K1074" s="14">
        <v>47000</v>
      </c>
      <c r="L1074" s="14">
        <f t="shared" si="2918"/>
        <v>0</v>
      </c>
      <c r="M1074" s="14">
        <v>0</v>
      </c>
      <c r="N1074" s="14">
        <v>0</v>
      </c>
      <c r="O1074" s="14">
        <v>0</v>
      </c>
      <c r="P1074" s="14">
        <v>0</v>
      </c>
      <c r="Q1074" s="14">
        <v>0</v>
      </c>
      <c r="R1074" s="14">
        <v>0</v>
      </c>
      <c r="S1074" s="14"/>
      <c r="T1074" s="14"/>
      <c r="U1074" s="14"/>
      <c r="V1074" s="14"/>
      <c r="W1074" s="14"/>
      <c r="X1074" s="14">
        <f t="shared" si="2892"/>
        <v>0</v>
      </c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>
        <v>0</v>
      </c>
      <c r="AI1074" s="14">
        <v>0</v>
      </c>
      <c r="AJ1074" s="14">
        <v>0</v>
      </c>
      <c r="AK1074" s="14"/>
      <c r="AL1074" s="14"/>
      <c r="AM1074" s="14"/>
      <c r="AN1074" s="14"/>
      <c r="AO1074" s="14"/>
      <c r="AP1074" s="14">
        <f t="shared" si="2893"/>
        <v>0</v>
      </c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>
        <v>0</v>
      </c>
      <c r="BA1074" s="14">
        <v>0</v>
      </c>
      <c r="BB1074" s="14">
        <v>0</v>
      </c>
      <c r="BC1074" s="14"/>
      <c r="BD1074" s="14"/>
      <c r="BE1074" s="14"/>
      <c r="BF1074" s="14"/>
      <c r="BG1074" s="14"/>
      <c r="BH1074" s="14">
        <f t="shared" si="2894"/>
        <v>0</v>
      </c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>
        <v>0</v>
      </c>
      <c r="BS1074" s="14">
        <v>0</v>
      </c>
      <c r="BT1074" s="14">
        <v>47000</v>
      </c>
      <c r="BU1074" s="14">
        <v>47000</v>
      </c>
      <c r="BV1074" s="14">
        <v>25000</v>
      </c>
      <c r="BW1074" s="14">
        <f t="shared" si="2858"/>
        <v>10000</v>
      </c>
      <c r="BX1074" s="14">
        <v>5000</v>
      </c>
      <c r="BY1074" s="14">
        <v>2500</v>
      </c>
      <c r="BZ1074" s="14">
        <v>2500</v>
      </c>
      <c r="CA1074" s="14">
        <f t="shared" si="2916"/>
        <v>35000</v>
      </c>
      <c r="CB1074" s="122">
        <f t="shared" si="2927"/>
        <v>74.468085106382972</v>
      </c>
    </row>
    <row r="1075" spans="1:80" x14ac:dyDescent="0.25">
      <c r="A1075" s="1" t="s">
        <v>615</v>
      </c>
      <c r="B1075" s="1" t="s">
        <v>3</v>
      </c>
      <c r="C1075" s="1" t="s">
        <v>28</v>
      </c>
      <c r="D1075" s="82" t="s">
        <v>617</v>
      </c>
      <c r="E1075" s="82" t="s">
        <v>50</v>
      </c>
      <c r="F1075" s="79" t="s">
        <v>1</v>
      </c>
      <c r="G1075" s="13" t="s">
        <v>1</v>
      </c>
      <c r="H1075" s="2" t="s">
        <v>51</v>
      </c>
      <c r="I1075" s="12">
        <f>SUM(I1076:I1081)</f>
        <v>2226987</v>
      </c>
      <c r="J1075" s="12">
        <f t="shared" ref="J1075:Q1075" si="2956">SUM(J1076:J1083)</f>
        <v>443159</v>
      </c>
      <c r="K1075" s="12">
        <f t="shared" si="2956"/>
        <v>443159</v>
      </c>
      <c r="L1075" s="12">
        <f t="shared" si="2956"/>
        <v>0</v>
      </c>
      <c r="M1075" s="12">
        <f t="shared" si="2956"/>
        <v>0</v>
      </c>
      <c r="N1075" s="12">
        <f t="shared" si="2956"/>
        <v>0</v>
      </c>
      <c r="O1075" s="12">
        <f t="shared" si="2956"/>
        <v>0</v>
      </c>
      <c r="P1075" s="12">
        <f t="shared" si="2956"/>
        <v>0</v>
      </c>
      <c r="Q1075" s="12">
        <f t="shared" si="2956"/>
        <v>0</v>
      </c>
      <c r="R1075" s="12">
        <f t="shared" ref="R1075:AG1075" si="2957">SUM(R1076:R1083)</f>
        <v>0</v>
      </c>
      <c r="S1075" s="12">
        <f t="shared" si="2957"/>
        <v>0</v>
      </c>
      <c r="T1075" s="12">
        <f t="shared" si="2957"/>
        <v>0</v>
      </c>
      <c r="U1075" s="12">
        <f t="shared" si="2957"/>
        <v>0</v>
      </c>
      <c r="V1075" s="12">
        <f t="shared" si="2957"/>
        <v>0</v>
      </c>
      <c r="W1075" s="12">
        <f t="shared" si="2957"/>
        <v>0</v>
      </c>
      <c r="X1075" s="12">
        <f t="shared" si="2957"/>
        <v>0</v>
      </c>
      <c r="Y1075" s="12">
        <f t="shared" si="2957"/>
        <v>0</v>
      </c>
      <c r="Z1075" s="12">
        <f t="shared" si="2957"/>
        <v>0</v>
      </c>
      <c r="AA1075" s="12">
        <f t="shared" si="2957"/>
        <v>0</v>
      </c>
      <c r="AB1075" s="12">
        <f t="shared" si="2957"/>
        <v>0</v>
      </c>
      <c r="AC1075" s="12">
        <f t="shared" si="2957"/>
        <v>0</v>
      </c>
      <c r="AD1075" s="12">
        <f t="shared" si="2957"/>
        <v>0</v>
      </c>
      <c r="AE1075" s="12">
        <f t="shared" si="2957"/>
        <v>0</v>
      </c>
      <c r="AF1075" s="12">
        <f t="shared" si="2957"/>
        <v>0</v>
      </c>
      <c r="AG1075" s="12">
        <f t="shared" si="2957"/>
        <v>0</v>
      </c>
      <c r="AH1075" s="12">
        <v>0</v>
      </c>
      <c r="AI1075" s="12">
        <v>0</v>
      </c>
      <c r="AJ1075" s="12">
        <f t="shared" ref="AJ1075:AY1075" si="2958">SUM(AJ1076:AJ1083)</f>
        <v>0</v>
      </c>
      <c r="AK1075" s="12">
        <f t="shared" si="2958"/>
        <v>0</v>
      </c>
      <c r="AL1075" s="12">
        <f t="shared" si="2958"/>
        <v>0</v>
      </c>
      <c r="AM1075" s="12">
        <f t="shared" si="2958"/>
        <v>0</v>
      </c>
      <c r="AN1075" s="12">
        <f t="shared" si="2958"/>
        <v>0</v>
      </c>
      <c r="AO1075" s="12">
        <f t="shared" si="2958"/>
        <v>0</v>
      </c>
      <c r="AP1075" s="12">
        <f t="shared" si="2958"/>
        <v>0</v>
      </c>
      <c r="AQ1075" s="12">
        <f t="shared" si="2958"/>
        <v>0</v>
      </c>
      <c r="AR1075" s="12">
        <f t="shared" si="2958"/>
        <v>0</v>
      </c>
      <c r="AS1075" s="12">
        <f t="shared" si="2958"/>
        <v>0</v>
      </c>
      <c r="AT1075" s="12">
        <f t="shared" si="2958"/>
        <v>0</v>
      </c>
      <c r="AU1075" s="12">
        <f t="shared" si="2958"/>
        <v>0</v>
      </c>
      <c r="AV1075" s="12">
        <f t="shared" si="2958"/>
        <v>0</v>
      </c>
      <c r="AW1075" s="12">
        <f t="shared" si="2958"/>
        <v>0</v>
      </c>
      <c r="AX1075" s="12">
        <f t="shared" si="2958"/>
        <v>0</v>
      </c>
      <c r="AY1075" s="12">
        <f t="shared" si="2958"/>
        <v>0</v>
      </c>
      <c r="AZ1075" s="12">
        <v>0</v>
      </c>
      <c r="BA1075" s="12">
        <v>0</v>
      </c>
      <c r="BB1075" s="12">
        <f t="shared" ref="BB1075:BQ1075" si="2959">SUM(BB1076:BB1083)</f>
        <v>0</v>
      </c>
      <c r="BC1075" s="12">
        <f t="shared" si="2959"/>
        <v>0</v>
      </c>
      <c r="BD1075" s="12">
        <f t="shared" si="2959"/>
        <v>0</v>
      </c>
      <c r="BE1075" s="12">
        <f t="shared" si="2959"/>
        <v>0</v>
      </c>
      <c r="BF1075" s="12">
        <f t="shared" si="2959"/>
        <v>0</v>
      </c>
      <c r="BG1075" s="12">
        <f t="shared" si="2959"/>
        <v>0</v>
      </c>
      <c r="BH1075" s="12">
        <f t="shared" si="2959"/>
        <v>0</v>
      </c>
      <c r="BI1075" s="12">
        <f t="shared" si="2959"/>
        <v>0</v>
      </c>
      <c r="BJ1075" s="12">
        <f t="shared" si="2959"/>
        <v>0</v>
      </c>
      <c r="BK1075" s="12">
        <f t="shared" si="2959"/>
        <v>0</v>
      </c>
      <c r="BL1075" s="12">
        <f t="shared" si="2959"/>
        <v>0</v>
      </c>
      <c r="BM1075" s="12">
        <f t="shared" si="2959"/>
        <v>0</v>
      </c>
      <c r="BN1075" s="12">
        <f t="shared" si="2959"/>
        <v>0</v>
      </c>
      <c r="BO1075" s="12">
        <f t="shared" si="2959"/>
        <v>0</v>
      </c>
      <c r="BP1075" s="12">
        <f t="shared" si="2959"/>
        <v>0</v>
      </c>
      <c r="BQ1075" s="12">
        <f t="shared" si="2959"/>
        <v>0</v>
      </c>
      <c r="BR1075" s="12">
        <v>0</v>
      </c>
      <c r="BS1075" s="12">
        <v>0</v>
      </c>
      <c r="BT1075" s="12">
        <f t="shared" ref="BT1075:BX1075" si="2960">SUM(BT1076:BT1083)</f>
        <v>1947390</v>
      </c>
      <c r="BU1075" s="12">
        <f t="shared" si="2960"/>
        <v>1347390</v>
      </c>
      <c r="BV1075" s="12">
        <f t="shared" si="2960"/>
        <v>781300</v>
      </c>
      <c r="BW1075" s="12">
        <f t="shared" si="2960"/>
        <v>335950</v>
      </c>
      <c r="BX1075" s="12">
        <f t="shared" si="2960"/>
        <v>220350</v>
      </c>
      <c r="BY1075" s="12">
        <f t="shared" ref="BY1075" si="2961">SUM(BY1076:BY1083)</f>
        <v>87800</v>
      </c>
      <c r="BZ1075" s="12">
        <f t="shared" ref="BZ1075" si="2962">SUM(BZ1076:BZ1083)</f>
        <v>27800</v>
      </c>
      <c r="CA1075" s="12">
        <f t="shared" si="2916"/>
        <v>1117250</v>
      </c>
      <c r="CB1075" s="124">
        <f t="shared" si="2927"/>
        <v>82.919570428754852</v>
      </c>
    </row>
    <row r="1076" spans="1:80" x14ac:dyDescent="0.25">
      <c r="A1076" s="4" t="s">
        <v>615</v>
      </c>
      <c r="B1076" s="4" t="s">
        <v>3</v>
      </c>
      <c r="C1076" s="4" t="s">
        <v>28</v>
      </c>
      <c r="D1076" s="79" t="s">
        <v>617</v>
      </c>
      <c r="E1076" s="89">
        <v>6139</v>
      </c>
      <c r="F1076" s="79"/>
      <c r="G1076" s="74" t="s">
        <v>1892</v>
      </c>
      <c r="H1076" s="13" t="s">
        <v>51</v>
      </c>
      <c r="I1076" s="14">
        <v>695000</v>
      </c>
      <c r="J1076" s="14">
        <f t="shared" si="2915"/>
        <v>415000</v>
      </c>
      <c r="K1076" s="14">
        <v>415000</v>
      </c>
      <c r="L1076" s="14">
        <f t="shared" si="2918"/>
        <v>0</v>
      </c>
      <c r="M1076" s="14">
        <v>0</v>
      </c>
      <c r="N1076" s="14">
        <v>0</v>
      </c>
      <c r="O1076" s="14">
        <v>0</v>
      </c>
      <c r="P1076" s="14">
        <v>0</v>
      </c>
      <c r="Q1076" s="14">
        <v>0</v>
      </c>
      <c r="R1076" s="14">
        <v>0</v>
      </c>
      <c r="S1076" s="14"/>
      <c r="T1076" s="14"/>
      <c r="U1076" s="14"/>
      <c r="V1076" s="14"/>
      <c r="W1076" s="14"/>
      <c r="X1076" s="14">
        <f t="shared" si="2892"/>
        <v>0</v>
      </c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>
        <v>0</v>
      </c>
      <c r="AI1076" s="14">
        <v>0</v>
      </c>
      <c r="AJ1076" s="14">
        <v>0</v>
      </c>
      <c r="AK1076" s="14"/>
      <c r="AL1076" s="14"/>
      <c r="AM1076" s="14"/>
      <c r="AN1076" s="14"/>
      <c r="AO1076" s="14"/>
      <c r="AP1076" s="14">
        <f t="shared" si="2893"/>
        <v>0</v>
      </c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>
        <v>0</v>
      </c>
      <c r="BA1076" s="14">
        <v>0</v>
      </c>
      <c r="BB1076" s="14">
        <v>0</v>
      </c>
      <c r="BC1076" s="14"/>
      <c r="BD1076" s="14"/>
      <c r="BE1076" s="14"/>
      <c r="BF1076" s="14"/>
      <c r="BG1076" s="14"/>
      <c r="BH1076" s="14">
        <f t="shared" si="2894"/>
        <v>0</v>
      </c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>
        <v>0</v>
      </c>
      <c r="BS1076" s="14">
        <v>0</v>
      </c>
      <c r="BT1076" s="14">
        <v>715000</v>
      </c>
      <c r="BU1076" s="14">
        <v>615000</v>
      </c>
      <c r="BV1076" s="14">
        <v>265000</v>
      </c>
      <c r="BW1076" s="14">
        <f t="shared" si="2858"/>
        <v>165000</v>
      </c>
      <c r="BX1076" s="14">
        <v>115000</v>
      </c>
      <c r="BY1076" s="14">
        <v>25000</v>
      </c>
      <c r="BZ1076" s="14">
        <v>25000</v>
      </c>
      <c r="CA1076" s="14">
        <f t="shared" si="2916"/>
        <v>430000</v>
      </c>
      <c r="CB1076" s="122">
        <f t="shared" si="2927"/>
        <v>69.918699186991873</v>
      </c>
    </row>
    <row r="1077" spans="1:80" ht="22.5" x14ac:dyDescent="0.25">
      <c r="A1077" s="4" t="s">
        <v>615</v>
      </c>
      <c r="B1077" s="4" t="s">
        <v>3</v>
      </c>
      <c r="C1077" s="4" t="s">
        <v>28</v>
      </c>
      <c r="D1077" s="79" t="s">
        <v>617</v>
      </c>
      <c r="E1077" s="89">
        <v>6139</v>
      </c>
      <c r="F1077" s="79" t="s">
        <v>623</v>
      </c>
      <c r="G1077" s="74" t="s">
        <v>1892</v>
      </c>
      <c r="H1077" s="13" t="s">
        <v>59</v>
      </c>
      <c r="I1077" s="14">
        <v>31787</v>
      </c>
      <c r="J1077" s="14">
        <f t="shared" si="2915"/>
        <v>27959</v>
      </c>
      <c r="K1077" s="14">
        <v>27959</v>
      </c>
      <c r="L1077" s="14">
        <f t="shared" si="2918"/>
        <v>0</v>
      </c>
      <c r="M1077" s="14">
        <v>0</v>
      </c>
      <c r="N1077" s="14">
        <v>0</v>
      </c>
      <c r="O1077" s="14">
        <v>0</v>
      </c>
      <c r="P1077" s="14">
        <v>0</v>
      </c>
      <c r="Q1077" s="14">
        <v>0</v>
      </c>
      <c r="R1077" s="14">
        <v>0</v>
      </c>
      <c r="S1077" s="14"/>
      <c r="T1077" s="14"/>
      <c r="U1077" s="14"/>
      <c r="V1077" s="14"/>
      <c r="W1077" s="14"/>
      <c r="X1077" s="14">
        <f t="shared" si="2892"/>
        <v>0</v>
      </c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>
        <v>0</v>
      </c>
      <c r="AI1077" s="14">
        <v>0</v>
      </c>
      <c r="AJ1077" s="14">
        <v>0</v>
      </c>
      <c r="AK1077" s="14"/>
      <c r="AL1077" s="14"/>
      <c r="AM1077" s="14"/>
      <c r="AN1077" s="14"/>
      <c r="AO1077" s="14"/>
      <c r="AP1077" s="14">
        <f t="shared" si="2893"/>
        <v>0</v>
      </c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>
        <v>0</v>
      </c>
      <c r="BA1077" s="14">
        <v>0</v>
      </c>
      <c r="BB1077" s="14">
        <v>0</v>
      </c>
      <c r="BC1077" s="14"/>
      <c r="BD1077" s="14"/>
      <c r="BE1077" s="14"/>
      <c r="BF1077" s="14"/>
      <c r="BG1077" s="14"/>
      <c r="BH1077" s="14">
        <f t="shared" si="2894"/>
        <v>0</v>
      </c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>
        <v>0</v>
      </c>
      <c r="BS1077" s="14">
        <v>0</v>
      </c>
      <c r="BT1077" s="14">
        <v>29690</v>
      </c>
      <c r="BU1077" s="14">
        <v>29690</v>
      </c>
      <c r="BV1077" s="14">
        <v>16300</v>
      </c>
      <c r="BW1077" s="14">
        <f t="shared" si="2858"/>
        <v>8400</v>
      </c>
      <c r="BX1077" s="14">
        <v>2800</v>
      </c>
      <c r="BY1077" s="14">
        <v>2800</v>
      </c>
      <c r="BZ1077" s="14">
        <v>2800</v>
      </c>
      <c r="CA1077" s="14">
        <f t="shared" si="2916"/>
        <v>24700</v>
      </c>
      <c r="CB1077" s="122">
        <f t="shared" si="2927"/>
        <v>83.192994274166381</v>
      </c>
    </row>
    <row r="1078" spans="1:80" ht="22.5" x14ac:dyDescent="0.25">
      <c r="A1078" s="4" t="s">
        <v>615</v>
      </c>
      <c r="B1078" s="4" t="s">
        <v>3</v>
      </c>
      <c r="C1078" s="4" t="s">
        <v>28</v>
      </c>
      <c r="D1078" s="79" t="s">
        <v>617</v>
      </c>
      <c r="E1078" s="89">
        <v>6139</v>
      </c>
      <c r="F1078" s="79" t="s">
        <v>624</v>
      </c>
      <c r="G1078" s="74" t="s">
        <v>1892</v>
      </c>
      <c r="H1078" s="13" t="s">
        <v>65</v>
      </c>
      <c r="I1078" s="14">
        <v>50</v>
      </c>
      <c r="J1078" s="14">
        <f t="shared" si="2915"/>
        <v>50</v>
      </c>
      <c r="K1078" s="14">
        <v>50</v>
      </c>
      <c r="L1078" s="14">
        <f t="shared" si="2918"/>
        <v>0</v>
      </c>
      <c r="M1078" s="14">
        <v>0</v>
      </c>
      <c r="N1078" s="14">
        <v>0</v>
      </c>
      <c r="O1078" s="14">
        <v>0</v>
      </c>
      <c r="P1078" s="14">
        <v>0</v>
      </c>
      <c r="Q1078" s="14">
        <v>0</v>
      </c>
      <c r="R1078" s="14">
        <v>0</v>
      </c>
      <c r="S1078" s="14"/>
      <c r="T1078" s="14"/>
      <c r="U1078" s="14"/>
      <c r="V1078" s="14"/>
      <c r="W1078" s="14"/>
      <c r="X1078" s="14">
        <f t="shared" si="2892"/>
        <v>0</v>
      </c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>
        <v>0</v>
      </c>
      <c r="AI1078" s="14">
        <v>0</v>
      </c>
      <c r="AJ1078" s="14">
        <v>0</v>
      </c>
      <c r="AK1078" s="14"/>
      <c r="AL1078" s="14"/>
      <c r="AM1078" s="14"/>
      <c r="AN1078" s="14"/>
      <c r="AO1078" s="14"/>
      <c r="AP1078" s="14">
        <f t="shared" si="2893"/>
        <v>0</v>
      </c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>
        <v>0</v>
      </c>
      <c r="BA1078" s="14">
        <v>0</v>
      </c>
      <c r="BB1078" s="14">
        <v>0</v>
      </c>
      <c r="BC1078" s="14"/>
      <c r="BD1078" s="14"/>
      <c r="BE1078" s="14"/>
      <c r="BF1078" s="14"/>
      <c r="BG1078" s="14"/>
      <c r="BH1078" s="14">
        <f t="shared" si="2894"/>
        <v>0</v>
      </c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>
        <v>0</v>
      </c>
      <c r="BS1078" s="14">
        <v>0</v>
      </c>
      <c r="BT1078" s="14">
        <v>50</v>
      </c>
      <c r="BU1078" s="14">
        <v>50</v>
      </c>
      <c r="BV1078" s="14">
        <v>0</v>
      </c>
      <c r="BW1078" s="14">
        <f t="shared" si="2858"/>
        <v>0</v>
      </c>
      <c r="BX1078" s="14">
        <v>0</v>
      </c>
      <c r="BY1078" s="14">
        <v>0</v>
      </c>
      <c r="BZ1078" s="14">
        <v>0</v>
      </c>
      <c r="CA1078" s="14">
        <f t="shared" si="2916"/>
        <v>0</v>
      </c>
      <c r="CB1078" s="122">
        <f t="shared" si="2927"/>
        <v>0</v>
      </c>
    </row>
    <row r="1079" spans="1:80" ht="22.5" x14ac:dyDescent="0.25">
      <c r="A1079" s="4" t="s">
        <v>615</v>
      </c>
      <c r="B1079" s="4" t="s">
        <v>3</v>
      </c>
      <c r="C1079" s="4" t="s">
        <v>28</v>
      </c>
      <c r="D1079" s="79" t="s">
        <v>617</v>
      </c>
      <c r="E1079" s="89">
        <v>6139</v>
      </c>
      <c r="F1079" s="79" t="s">
        <v>625</v>
      </c>
      <c r="G1079" s="74" t="s">
        <v>1892</v>
      </c>
      <c r="H1079" s="13" t="s">
        <v>626</v>
      </c>
      <c r="I1079" s="14">
        <v>50</v>
      </c>
      <c r="J1079" s="14">
        <f t="shared" si="2915"/>
        <v>50</v>
      </c>
      <c r="K1079" s="14">
        <v>50</v>
      </c>
      <c r="L1079" s="14">
        <f t="shared" si="2918"/>
        <v>0</v>
      </c>
      <c r="M1079" s="14">
        <v>0</v>
      </c>
      <c r="N1079" s="14">
        <v>0</v>
      </c>
      <c r="O1079" s="14">
        <v>0</v>
      </c>
      <c r="P1079" s="14">
        <v>0</v>
      </c>
      <c r="Q1079" s="14">
        <v>0</v>
      </c>
      <c r="R1079" s="14">
        <v>0</v>
      </c>
      <c r="S1079" s="14"/>
      <c r="T1079" s="14"/>
      <c r="U1079" s="14"/>
      <c r="V1079" s="14"/>
      <c r="W1079" s="14"/>
      <c r="X1079" s="14">
        <f t="shared" si="2892"/>
        <v>0</v>
      </c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>
        <v>0</v>
      </c>
      <c r="AI1079" s="14">
        <v>0</v>
      </c>
      <c r="AJ1079" s="14">
        <v>0</v>
      </c>
      <c r="AK1079" s="14"/>
      <c r="AL1079" s="14"/>
      <c r="AM1079" s="14"/>
      <c r="AN1079" s="14"/>
      <c r="AO1079" s="14"/>
      <c r="AP1079" s="14">
        <f t="shared" si="2893"/>
        <v>0</v>
      </c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>
        <v>0</v>
      </c>
      <c r="BA1079" s="14">
        <v>0</v>
      </c>
      <c r="BB1079" s="14">
        <v>0</v>
      </c>
      <c r="BC1079" s="14"/>
      <c r="BD1079" s="14"/>
      <c r="BE1079" s="14"/>
      <c r="BF1079" s="14"/>
      <c r="BG1079" s="14"/>
      <c r="BH1079" s="14">
        <f t="shared" si="2894"/>
        <v>0</v>
      </c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>
        <v>0</v>
      </c>
      <c r="BS1079" s="14">
        <v>0</v>
      </c>
      <c r="BT1079" s="14">
        <v>50</v>
      </c>
      <c r="BU1079" s="14">
        <v>50</v>
      </c>
      <c r="BV1079" s="14">
        <v>0</v>
      </c>
      <c r="BW1079" s="14">
        <f t="shared" si="2858"/>
        <v>0</v>
      </c>
      <c r="BX1079" s="14">
        <v>0</v>
      </c>
      <c r="BY1079" s="14">
        <v>0</v>
      </c>
      <c r="BZ1079" s="14">
        <v>0</v>
      </c>
      <c r="CA1079" s="14">
        <f t="shared" si="2916"/>
        <v>0</v>
      </c>
      <c r="CB1079" s="122">
        <f t="shared" si="2927"/>
        <v>0</v>
      </c>
    </row>
    <row r="1080" spans="1:80" x14ac:dyDescent="0.25">
      <c r="A1080" s="4" t="s">
        <v>615</v>
      </c>
      <c r="B1080" s="4" t="s">
        <v>3</v>
      </c>
      <c r="C1080" s="4" t="s">
        <v>28</v>
      </c>
      <c r="D1080" s="79" t="s">
        <v>617</v>
      </c>
      <c r="E1080" s="89">
        <v>6139</v>
      </c>
      <c r="F1080" s="79" t="s">
        <v>627</v>
      </c>
      <c r="G1080" s="74" t="s">
        <v>1892</v>
      </c>
      <c r="H1080" s="13" t="s">
        <v>628</v>
      </c>
      <c r="I1080" s="14">
        <v>50</v>
      </c>
      <c r="J1080" s="14">
        <f t="shared" si="2915"/>
        <v>50</v>
      </c>
      <c r="K1080" s="14">
        <v>50</v>
      </c>
      <c r="L1080" s="14">
        <f t="shared" si="2918"/>
        <v>0</v>
      </c>
      <c r="M1080" s="14">
        <v>0</v>
      </c>
      <c r="N1080" s="14">
        <v>0</v>
      </c>
      <c r="O1080" s="14">
        <v>0</v>
      </c>
      <c r="P1080" s="14">
        <v>0</v>
      </c>
      <c r="Q1080" s="14">
        <v>0</v>
      </c>
      <c r="R1080" s="14">
        <v>0</v>
      </c>
      <c r="S1080" s="14"/>
      <c r="T1080" s="14"/>
      <c r="U1080" s="14"/>
      <c r="V1080" s="14"/>
      <c r="W1080" s="14"/>
      <c r="X1080" s="14">
        <f t="shared" si="2892"/>
        <v>0</v>
      </c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>
        <v>0</v>
      </c>
      <c r="AI1080" s="14">
        <v>0</v>
      </c>
      <c r="AJ1080" s="14">
        <v>0</v>
      </c>
      <c r="AK1080" s="14"/>
      <c r="AL1080" s="14"/>
      <c r="AM1080" s="14"/>
      <c r="AN1080" s="14"/>
      <c r="AO1080" s="14"/>
      <c r="AP1080" s="14">
        <f t="shared" si="2893"/>
        <v>0</v>
      </c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>
        <v>0</v>
      </c>
      <c r="BA1080" s="14">
        <v>0</v>
      </c>
      <c r="BB1080" s="14">
        <v>0</v>
      </c>
      <c r="BC1080" s="14"/>
      <c r="BD1080" s="14"/>
      <c r="BE1080" s="14"/>
      <c r="BF1080" s="14"/>
      <c r="BG1080" s="14"/>
      <c r="BH1080" s="14">
        <f t="shared" si="2894"/>
        <v>0</v>
      </c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>
        <v>0</v>
      </c>
      <c r="BS1080" s="14">
        <v>0</v>
      </c>
      <c r="BT1080" s="14">
        <v>50</v>
      </c>
      <c r="BU1080" s="14">
        <v>500050</v>
      </c>
      <c r="BV1080" s="14">
        <v>500000</v>
      </c>
      <c r="BW1080" s="14">
        <f t="shared" si="2858"/>
        <v>0</v>
      </c>
      <c r="BX1080" s="14">
        <v>0</v>
      </c>
      <c r="BY1080" s="14">
        <v>0</v>
      </c>
      <c r="BZ1080" s="14">
        <v>0</v>
      </c>
      <c r="CA1080" s="14">
        <f t="shared" si="2916"/>
        <v>500000</v>
      </c>
      <c r="CB1080" s="122">
        <f t="shared" si="2927"/>
        <v>99.990000999900005</v>
      </c>
    </row>
    <row r="1081" spans="1:80" x14ac:dyDescent="0.25">
      <c r="A1081" s="4" t="s">
        <v>615</v>
      </c>
      <c r="B1081" s="4" t="s">
        <v>3</v>
      </c>
      <c r="C1081" s="4" t="s">
        <v>28</v>
      </c>
      <c r="D1081" s="79" t="s">
        <v>617</v>
      </c>
      <c r="E1081" s="89">
        <v>6139</v>
      </c>
      <c r="F1081" s="79" t="s">
        <v>629</v>
      </c>
      <c r="G1081" s="74" t="s">
        <v>1892</v>
      </c>
      <c r="H1081" s="13" t="s">
        <v>630</v>
      </c>
      <c r="I1081" s="14">
        <v>1500050</v>
      </c>
      <c r="J1081" s="14">
        <f t="shared" si="2915"/>
        <v>50</v>
      </c>
      <c r="K1081" s="14">
        <v>50</v>
      </c>
      <c r="L1081" s="14">
        <f t="shared" si="2918"/>
        <v>0</v>
      </c>
      <c r="M1081" s="14">
        <v>0</v>
      </c>
      <c r="N1081" s="14">
        <v>0</v>
      </c>
      <c r="O1081" s="14">
        <v>0</v>
      </c>
      <c r="P1081" s="14">
        <v>0</v>
      </c>
      <c r="Q1081" s="14">
        <v>0</v>
      </c>
      <c r="R1081" s="14">
        <v>0</v>
      </c>
      <c r="S1081" s="14"/>
      <c r="T1081" s="14"/>
      <c r="U1081" s="14"/>
      <c r="V1081" s="14"/>
      <c r="W1081" s="14"/>
      <c r="X1081" s="14">
        <f t="shared" si="2892"/>
        <v>0</v>
      </c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>
        <v>0</v>
      </c>
      <c r="AI1081" s="14">
        <v>0</v>
      </c>
      <c r="AJ1081" s="14">
        <v>0</v>
      </c>
      <c r="AK1081" s="14"/>
      <c r="AL1081" s="14"/>
      <c r="AM1081" s="14"/>
      <c r="AN1081" s="14"/>
      <c r="AO1081" s="14"/>
      <c r="AP1081" s="14">
        <f t="shared" si="2893"/>
        <v>0</v>
      </c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>
        <v>0</v>
      </c>
      <c r="BA1081" s="14">
        <v>0</v>
      </c>
      <c r="BB1081" s="14">
        <v>0</v>
      </c>
      <c r="BC1081" s="14"/>
      <c r="BD1081" s="14"/>
      <c r="BE1081" s="14"/>
      <c r="BF1081" s="14"/>
      <c r="BG1081" s="14"/>
      <c r="BH1081" s="14">
        <f t="shared" si="2894"/>
        <v>0</v>
      </c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>
        <v>0</v>
      </c>
      <c r="BS1081" s="14">
        <v>0</v>
      </c>
      <c r="BT1081" s="14">
        <v>1000000</v>
      </c>
      <c r="BU1081" s="14">
        <v>0</v>
      </c>
      <c r="BV1081" s="14">
        <v>0</v>
      </c>
      <c r="BW1081" s="14">
        <f t="shared" si="2858"/>
        <v>0</v>
      </c>
      <c r="BX1081" s="14"/>
      <c r="BY1081" s="14">
        <v>0</v>
      </c>
      <c r="BZ1081" s="14">
        <v>0</v>
      </c>
      <c r="CA1081" s="14">
        <f t="shared" si="2916"/>
        <v>0</v>
      </c>
      <c r="CB1081" s="122" t="str">
        <f t="shared" si="2927"/>
        <v>-</v>
      </c>
    </row>
    <row r="1082" spans="1:80" ht="22.5" x14ac:dyDescent="0.25">
      <c r="A1082" s="4" t="s">
        <v>615</v>
      </c>
      <c r="B1082" s="4" t="s">
        <v>3</v>
      </c>
      <c r="C1082" s="4" t="s">
        <v>28</v>
      </c>
      <c r="D1082" s="79" t="s">
        <v>617</v>
      </c>
      <c r="E1082" s="89">
        <v>6139</v>
      </c>
      <c r="F1082" s="79" t="s">
        <v>1853</v>
      </c>
      <c r="G1082" s="74" t="s">
        <v>1892</v>
      </c>
      <c r="H1082" s="13" t="s">
        <v>1817</v>
      </c>
      <c r="I1082" s="14"/>
      <c r="J1082" s="14">
        <f t="shared" si="2915"/>
        <v>0</v>
      </c>
      <c r="K1082" s="14"/>
      <c r="L1082" s="14"/>
      <c r="M1082" s="14"/>
      <c r="N1082" s="14"/>
      <c r="O1082" s="14"/>
      <c r="P1082" s="14"/>
      <c r="Q1082" s="14"/>
      <c r="R1082" s="14">
        <v>0</v>
      </c>
      <c r="S1082" s="14"/>
      <c r="T1082" s="14"/>
      <c r="U1082" s="14"/>
      <c r="V1082" s="14"/>
      <c r="W1082" s="14"/>
      <c r="X1082" s="14">
        <f t="shared" si="2892"/>
        <v>0</v>
      </c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>
        <v>0</v>
      </c>
      <c r="AI1082" s="14">
        <v>0</v>
      </c>
      <c r="AJ1082" s="14"/>
      <c r="AK1082" s="14"/>
      <c r="AL1082" s="14"/>
      <c r="AM1082" s="14"/>
      <c r="AN1082" s="14"/>
      <c r="AO1082" s="14"/>
      <c r="AP1082" s="14">
        <f t="shared" si="2893"/>
        <v>0</v>
      </c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>
        <v>0</v>
      </c>
      <c r="BA1082" s="14">
        <v>0</v>
      </c>
      <c r="BB1082" s="14"/>
      <c r="BC1082" s="14"/>
      <c r="BD1082" s="14"/>
      <c r="BE1082" s="14"/>
      <c r="BF1082" s="14"/>
      <c r="BG1082" s="14"/>
      <c r="BH1082" s="14">
        <f t="shared" si="2894"/>
        <v>0</v>
      </c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>
        <v>0</v>
      </c>
      <c r="BS1082" s="14">
        <v>0</v>
      </c>
      <c r="BT1082" s="14">
        <v>100000</v>
      </c>
      <c r="BU1082" s="14">
        <v>100000</v>
      </c>
      <c r="BV1082" s="14">
        <v>0</v>
      </c>
      <c r="BW1082" s="14">
        <f t="shared" si="2858"/>
        <v>60000</v>
      </c>
      <c r="BX1082" s="14">
        <v>0</v>
      </c>
      <c r="BY1082" s="14">
        <v>60000</v>
      </c>
      <c r="BZ1082" s="14">
        <v>0</v>
      </c>
      <c r="CA1082" s="14">
        <f t="shared" si="2916"/>
        <v>60000</v>
      </c>
      <c r="CB1082" s="122">
        <f t="shared" si="2927"/>
        <v>60</v>
      </c>
    </row>
    <row r="1083" spans="1:80" ht="22.5" x14ac:dyDescent="0.25">
      <c r="A1083" s="4" t="s">
        <v>615</v>
      </c>
      <c r="B1083" s="4" t="s">
        <v>3</v>
      </c>
      <c r="C1083" s="4" t="s">
        <v>28</v>
      </c>
      <c r="D1083" s="79" t="s">
        <v>617</v>
      </c>
      <c r="E1083" s="89">
        <v>6139</v>
      </c>
      <c r="F1083" s="79" t="s">
        <v>1854</v>
      </c>
      <c r="G1083" s="74" t="s">
        <v>1892</v>
      </c>
      <c r="H1083" s="13" t="s">
        <v>1818</v>
      </c>
      <c r="I1083" s="14"/>
      <c r="J1083" s="14">
        <f t="shared" si="2915"/>
        <v>0</v>
      </c>
      <c r="K1083" s="14"/>
      <c r="L1083" s="14"/>
      <c r="M1083" s="14"/>
      <c r="N1083" s="14"/>
      <c r="O1083" s="14"/>
      <c r="P1083" s="14"/>
      <c r="Q1083" s="14"/>
      <c r="R1083" s="14">
        <v>0</v>
      </c>
      <c r="S1083" s="14"/>
      <c r="T1083" s="14"/>
      <c r="U1083" s="14"/>
      <c r="V1083" s="14"/>
      <c r="W1083" s="14"/>
      <c r="X1083" s="14">
        <f t="shared" si="2892"/>
        <v>0</v>
      </c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>
        <v>0</v>
      </c>
      <c r="AI1083" s="14">
        <v>0</v>
      </c>
      <c r="AJ1083" s="14"/>
      <c r="AK1083" s="14"/>
      <c r="AL1083" s="14"/>
      <c r="AM1083" s="14"/>
      <c r="AN1083" s="14"/>
      <c r="AO1083" s="14"/>
      <c r="AP1083" s="14">
        <f t="shared" si="2893"/>
        <v>0</v>
      </c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>
        <v>0</v>
      </c>
      <c r="BA1083" s="14">
        <v>0</v>
      </c>
      <c r="BB1083" s="14"/>
      <c r="BC1083" s="14"/>
      <c r="BD1083" s="14"/>
      <c r="BE1083" s="14"/>
      <c r="BF1083" s="14"/>
      <c r="BG1083" s="14"/>
      <c r="BH1083" s="14">
        <f t="shared" si="2894"/>
        <v>0</v>
      </c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>
        <v>0</v>
      </c>
      <c r="BS1083" s="14">
        <v>0</v>
      </c>
      <c r="BT1083" s="14">
        <v>102550</v>
      </c>
      <c r="BU1083" s="14">
        <v>102550</v>
      </c>
      <c r="BV1083" s="14">
        <v>0</v>
      </c>
      <c r="BW1083" s="14">
        <f t="shared" si="2858"/>
        <v>102550</v>
      </c>
      <c r="BX1083" s="14">
        <v>102550</v>
      </c>
      <c r="BY1083" s="14">
        <v>0</v>
      </c>
      <c r="BZ1083" s="14">
        <v>0</v>
      </c>
      <c r="CA1083" s="14">
        <f t="shared" si="2916"/>
        <v>102550</v>
      </c>
      <c r="CB1083" s="122">
        <f t="shared" si="2927"/>
        <v>100</v>
      </c>
    </row>
    <row r="1084" spans="1:80" ht="22.5" x14ac:dyDescent="0.25">
      <c r="A1084" s="1" t="s">
        <v>1</v>
      </c>
      <c r="B1084" s="1" t="s">
        <v>1</v>
      </c>
      <c r="C1084" s="1" t="s">
        <v>1</v>
      </c>
      <c r="D1084" s="78" t="s">
        <v>1</v>
      </c>
      <c r="E1084" s="78" t="s">
        <v>1</v>
      </c>
      <c r="F1084" s="78" t="s">
        <v>1</v>
      </c>
      <c r="G1084" s="2" t="s">
        <v>1</v>
      </c>
      <c r="H1084" s="10" t="s">
        <v>66</v>
      </c>
      <c r="I1084" s="11">
        <f>SUM(I1085)</f>
        <v>120050</v>
      </c>
      <c r="J1084" s="11">
        <f t="shared" si="2915"/>
        <v>50050</v>
      </c>
      <c r="K1084" s="11">
        <f t="shared" ref="K1084:Q1084" si="2963">SUM(K1085)</f>
        <v>50050</v>
      </c>
      <c r="L1084" s="11">
        <f t="shared" si="2918"/>
        <v>0</v>
      </c>
      <c r="M1084" s="11">
        <f t="shared" si="2963"/>
        <v>0</v>
      </c>
      <c r="N1084" s="11">
        <f t="shared" si="2963"/>
        <v>0</v>
      </c>
      <c r="O1084" s="11">
        <f t="shared" si="2963"/>
        <v>0</v>
      </c>
      <c r="P1084" s="11">
        <f t="shared" si="2963"/>
        <v>0</v>
      </c>
      <c r="Q1084" s="11">
        <f t="shared" si="2963"/>
        <v>0</v>
      </c>
      <c r="R1084" s="11">
        <f t="shared" ref="R1084:AG1084" si="2964">SUM(R1085)</f>
        <v>0</v>
      </c>
      <c r="S1084" s="11">
        <f t="shared" si="2964"/>
        <v>0</v>
      </c>
      <c r="T1084" s="11">
        <f t="shared" si="2964"/>
        <v>0</v>
      </c>
      <c r="U1084" s="11">
        <f t="shared" si="2964"/>
        <v>0</v>
      </c>
      <c r="V1084" s="11">
        <f t="shared" si="2964"/>
        <v>0</v>
      </c>
      <c r="W1084" s="11">
        <f t="shared" si="2964"/>
        <v>0</v>
      </c>
      <c r="X1084" s="11">
        <f t="shared" si="2964"/>
        <v>0</v>
      </c>
      <c r="Y1084" s="11">
        <f t="shared" si="2964"/>
        <v>0</v>
      </c>
      <c r="Z1084" s="11">
        <f t="shared" si="2964"/>
        <v>0</v>
      </c>
      <c r="AA1084" s="11">
        <f t="shared" si="2964"/>
        <v>0</v>
      </c>
      <c r="AB1084" s="11">
        <f t="shared" si="2964"/>
        <v>0</v>
      </c>
      <c r="AC1084" s="11">
        <f t="shared" si="2964"/>
        <v>0</v>
      </c>
      <c r="AD1084" s="11">
        <f t="shared" si="2964"/>
        <v>0</v>
      </c>
      <c r="AE1084" s="11">
        <f t="shared" si="2964"/>
        <v>0</v>
      </c>
      <c r="AF1084" s="11">
        <f t="shared" si="2964"/>
        <v>0</v>
      </c>
      <c r="AG1084" s="11">
        <f t="shared" si="2964"/>
        <v>0</v>
      </c>
      <c r="AH1084" s="11">
        <v>0</v>
      </c>
      <c r="AI1084" s="11">
        <v>0</v>
      </c>
      <c r="AJ1084" s="11">
        <f t="shared" ref="AJ1084:AY1084" si="2965">SUM(AJ1085)</f>
        <v>0</v>
      </c>
      <c r="AK1084" s="11">
        <f t="shared" si="2965"/>
        <v>0</v>
      </c>
      <c r="AL1084" s="11">
        <f t="shared" si="2965"/>
        <v>0</v>
      </c>
      <c r="AM1084" s="11">
        <f t="shared" si="2965"/>
        <v>0</v>
      </c>
      <c r="AN1084" s="11">
        <f t="shared" si="2965"/>
        <v>0</v>
      </c>
      <c r="AO1084" s="11">
        <f t="shared" si="2965"/>
        <v>0</v>
      </c>
      <c r="AP1084" s="11">
        <f t="shared" si="2965"/>
        <v>0</v>
      </c>
      <c r="AQ1084" s="11">
        <f t="shared" si="2965"/>
        <v>0</v>
      </c>
      <c r="AR1084" s="11">
        <f t="shared" si="2965"/>
        <v>0</v>
      </c>
      <c r="AS1084" s="11">
        <f t="shared" si="2965"/>
        <v>0</v>
      </c>
      <c r="AT1084" s="11">
        <f t="shared" si="2965"/>
        <v>0</v>
      </c>
      <c r="AU1084" s="11">
        <f t="shared" si="2965"/>
        <v>0</v>
      </c>
      <c r="AV1084" s="11">
        <f t="shared" si="2965"/>
        <v>0</v>
      </c>
      <c r="AW1084" s="11">
        <f t="shared" si="2965"/>
        <v>0</v>
      </c>
      <c r="AX1084" s="11">
        <f t="shared" si="2965"/>
        <v>0</v>
      </c>
      <c r="AY1084" s="11">
        <f t="shared" si="2965"/>
        <v>0</v>
      </c>
      <c r="AZ1084" s="11">
        <v>0</v>
      </c>
      <c r="BA1084" s="11">
        <v>0</v>
      </c>
      <c r="BB1084" s="11">
        <f t="shared" ref="BB1084:BQ1084" si="2966">SUM(BB1085)</f>
        <v>0</v>
      </c>
      <c r="BC1084" s="11">
        <f t="shared" si="2966"/>
        <v>0</v>
      </c>
      <c r="BD1084" s="11">
        <f t="shared" si="2966"/>
        <v>0</v>
      </c>
      <c r="BE1084" s="11">
        <f t="shared" si="2966"/>
        <v>0</v>
      </c>
      <c r="BF1084" s="11">
        <f t="shared" si="2966"/>
        <v>0</v>
      </c>
      <c r="BG1084" s="11">
        <f t="shared" si="2966"/>
        <v>0</v>
      </c>
      <c r="BH1084" s="11">
        <f t="shared" si="2966"/>
        <v>0</v>
      </c>
      <c r="BI1084" s="11">
        <f t="shared" si="2966"/>
        <v>0</v>
      </c>
      <c r="BJ1084" s="11">
        <f t="shared" si="2966"/>
        <v>0</v>
      </c>
      <c r="BK1084" s="11">
        <f t="shared" si="2966"/>
        <v>0</v>
      </c>
      <c r="BL1084" s="11">
        <f t="shared" si="2966"/>
        <v>0</v>
      </c>
      <c r="BM1084" s="11">
        <f t="shared" si="2966"/>
        <v>0</v>
      </c>
      <c r="BN1084" s="11">
        <f t="shared" si="2966"/>
        <v>0</v>
      </c>
      <c r="BO1084" s="11">
        <f t="shared" si="2966"/>
        <v>0</v>
      </c>
      <c r="BP1084" s="11">
        <f t="shared" si="2966"/>
        <v>0</v>
      </c>
      <c r="BQ1084" s="11">
        <f t="shared" si="2966"/>
        <v>0</v>
      </c>
      <c r="BR1084" s="11">
        <v>0</v>
      </c>
      <c r="BS1084" s="11">
        <v>0</v>
      </c>
      <c r="BT1084" s="11">
        <f t="shared" ref="BT1084:BZ1084" si="2967">SUM(BT1085)</f>
        <v>100050</v>
      </c>
      <c r="BU1084" s="11">
        <f t="shared" si="2967"/>
        <v>80050</v>
      </c>
      <c r="BV1084" s="11">
        <f t="shared" si="2967"/>
        <v>10000</v>
      </c>
      <c r="BW1084" s="11">
        <f t="shared" si="2967"/>
        <v>0</v>
      </c>
      <c r="BX1084" s="11">
        <f t="shared" si="2967"/>
        <v>0</v>
      </c>
      <c r="BY1084" s="11">
        <f t="shared" si="2967"/>
        <v>0</v>
      </c>
      <c r="BZ1084" s="11">
        <f t="shared" si="2967"/>
        <v>0</v>
      </c>
      <c r="CA1084" s="11">
        <f t="shared" si="2916"/>
        <v>10000</v>
      </c>
      <c r="CB1084" s="123">
        <f t="shared" si="2927"/>
        <v>12.492192379762649</v>
      </c>
    </row>
    <row r="1085" spans="1:80" x14ac:dyDescent="0.25">
      <c r="A1085" s="4" t="s">
        <v>615</v>
      </c>
      <c r="B1085" s="4" t="s">
        <v>3</v>
      </c>
      <c r="C1085" s="4" t="s">
        <v>28</v>
      </c>
      <c r="D1085" s="79" t="s">
        <v>617</v>
      </c>
      <c r="E1085" s="78" t="s">
        <v>67</v>
      </c>
      <c r="F1085" s="78" t="s">
        <v>1</v>
      </c>
      <c r="G1085" s="2" t="s">
        <v>1</v>
      </c>
      <c r="H1085" s="2" t="s">
        <v>68</v>
      </c>
      <c r="I1085" s="12">
        <f>SUM(I1086,I1090)</f>
        <v>120050</v>
      </c>
      <c r="J1085" s="12">
        <f t="shared" ref="J1085:Q1085" si="2968">SUM(J1086,J1090,J1088)</f>
        <v>50050</v>
      </c>
      <c r="K1085" s="12">
        <f t="shared" si="2968"/>
        <v>50050</v>
      </c>
      <c r="L1085" s="12">
        <f t="shared" si="2968"/>
        <v>0</v>
      </c>
      <c r="M1085" s="12">
        <f t="shared" si="2968"/>
        <v>0</v>
      </c>
      <c r="N1085" s="12">
        <f t="shared" si="2968"/>
        <v>0</v>
      </c>
      <c r="O1085" s="12">
        <f t="shared" si="2968"/>
        <v>0</v>
      </c>
      <c r="P1085" s="12">
        <f t="shared" si="2968"/>
        <v>0</v>
      </c>
      <c r="Q1085" s="12">
        <f t="shared" si="2968"/>
        <v>0</v>
      </c>
      <c r="R1085" s="12">
        <f t="shared" ref="R1085:AG1085" si="2969">SUM(R1086,R1090,R1088)</f>
        <v>0</v>
      </c>
      <c r="S1085" s="12">
        <f t="shared" si="2969"/>
        <v>0</v>
      </c>
      <c r="T1085" s="12">
        <f t="shared" si="2969"/>
        <v>0</v>
      </c>
      <c r="U1085" s="12">
        <f t="shared" si="2969"/>
        <v>0</v>
      </c>
      <c r="V1085" s="12">
        <f t="shared" si="2969"/>
        <v>0</v>
      </c>
      <c r="W1085" s="12">
        <f t="shared" si="2969"/>
        <v>0</v>
      </c>
      <c r="X1085" s="12">
        <f t="shared" ref="X1085" si="2970">SUM(X1086,X1090,X1088)</f>
        <v>0</v>
      </c>
      <c r="Y1085" s="12">
        <f t="shared" si="2969"/>
        <v>0</v>
      </c>
      <c r="Z1085" s="12">
        <f t="shared" si="2969"/>
        <v>0</v>
      </c>
      <c r="AA1085" s="12">
        <f t="shared" si="2969"/>
        <v>0</v>
      </c>
      <c r="AB1085" s="12">
        <f t="shared" si="2969"/>
        <v>0</v>
      </c>
      <c r="AC1085" s="12">
        <f t="shared" si="2969"/>
        <v>0</v>
      </c>
      <c r="AD1085" s="12">
        <f t="shared" si="2969"/>
        <v>0</v>
      </c>
      <c r="AE1085" s="12">
        <f t="shared" si="2969"/>
        <v>0</v>
      </c>
      <c r="AF1085" s="12">
        <f t="shared" si="2969"/>
        <v>0</v>
      </c>
      <c r="AG1085" s="12">
        <f t="shared" si="2969"/>
        <v>0</v>
      </c>
      <c r="AH1085" s="12">
        <v>0</v>
      </c>
      <c r="AI1085" s="12">
        <v>0</v>
      </c>
      <c r="AJ1085" s="12">
        <f t="shared" ref="AJ1085:AY1085" si="2971">SUM(AJ1086,AJ1090,AJ1088)</f>
        <v>0</v>
      </c>
      <c r="AK1085" s="12">
        <f t="shared" si="2971"/>
        <v>0</v>
      </c>
      <c r="AL1085" s="12">
        <f t="shared" si="2971"/>
        <v>0</v>
      </c>
      <c r="AM1085" s="12">
        <f t="shared" si="2971"/>
        <v>0</v>
      </c>
      <c r="AN1085" s="12">
        <f t="shared" si="2971"/>
        <v>0</v>
      </c>
      <c r="AO1085" s="12">
        <f t="shared" si="2971"/>
        <v>0</v>
      </c>
      <c r="AP1085" s="12">
        <f t="shared" ref="AP1085" si="2972">SUM(AP1086,AP1090,AP1088)</f>
        <v>0</v>
      </c>
      <c r="AQ1085" s="12">
        <f t="shared" si="2971"/>
        <v>0</v>
      </c>
      <c r="AR1085" s="12">
        <f t="shared" si="2971"/>
        <v>0</v>
      </c>
      <c r="AS1085" s="12">
        <f t="shared" si="2971"/>
        <v>0</v>
      </c>
      <c r="AT1085" s="12">
        <f t="shared" si="2971"/>
        <v>0</v>
      </c>
      <c r="AU1085" s="12">
        <f t="shared" si="2971"/>
        <v>0</v>
      </c>
      <c r="AV1085" s="12">
        <f t="shared" si="2971"/>
        <v>0</v>
      </c>
      <c r="AW1085" s="12">
        <f t="shared" si="2971"/>
        <v>0</v>
      </c>
      <c r="AX1085" s="12">
        <f t="shared" si="2971"/>
        <v>0</v>
      </c>
      <c r="AY1085" s="12">
        <f t="shared" si="2971"/>
        <v>0</v>
      </c>
      <c r="AZ1085" s="12">
        <v>0</v>
      </c>
      <c r="BA1085" s="12">
        <v>0</v>
      </c>
      <c r="BB1085" s="12">
        <f t="shared" ref="BB1085:BQ1085" si="2973">SUM(BB1086,BB1090,BB1088)</f>
        <v>0</v>
      </c>
      <c r="BC1085" s="12">
        <f t="shared" si="2973"/>
        <v>0</v>
      </c>
      <c r="BD1085" s="12">
        <f t="shared" si="2973"/>
        <v>0</v>
      </c>
      <c r="BE1085" s="12">
        <f t="shared" si="2973"/>
        <v>0</v>
      </c>
      <c r="BF1085" s="12">
        <f t="shared" si="2973"/>
        <v>0</v>
      </c>
      <c r="BG1085" s="12">
        <f t="shared" si="2973"/>
        <v>0</v>
      </c>
      <c r="BH1085" s="12">
        <f t="shared" ref="BH1085" si="2974">SUM(BH1086,BH1090,BH1088)</f>
        <v>0</v>
      </c>
      <c r="BI1085" s="12">
        <f t="shared" si="2973"/>
        <v>0</v>
      </c>
      <c r="BJ1085" s="12">
        <f t="shared" si="2973"/>
        <v>0</v>
      </c>
      <c r="BK1085" s="12">
        <f t="shared" si="2973"/>
        <v>0</v>
      </c>
      <c r="BL1085" s="12">
        <f t="shared" si="2973"/>
        <v>0</v>
      </c>
      <c r="BM1085" s="12">
        <f t="shared" si="2973"/>
        <v>0</v>
      </c>
      <c r="BN1085" s="12">
        <f t="shared" si="2973"/>
        <v>0</v>
      </c>
      <c r="BO1085" s="12">
        <f t="shared" si="2973"/>
        <v>0</v>
      </c>
      <c r="BP1085" s="12">
        <f t="shared" si="2973"/>
        <v>0</v>
      </c>
      <c r="BQ1085" s="12">
        <f t="shared" si="2973"/>
        <v>0</v>
      </c>
      <c r="BR1085" s="12">
        <v>0</v>
      </c>
      <c r="BS1085" s="12">
        <v>0</v>
      </c>
      <c r="BT1085" s="12">
        <f t="shared" ref="BT1085:BZ1085" si="2975">SUM(BT1086,BT1090,BT1088)</f>
        <v>100050</v>
      </c>
      <c r="BU1085" s="12">
        <f t="shared" si="2975"/>
        <v>80050</v>
      </c>
      <c r="BV1085" s="12">
        <f t="shared" si="2975"/>
        <v>10000</v>
      </c>
      <c r="BW1085" s="12">
        <f t="shared" si="2975"/>
        <v>0</v>
      </c>
      <c r="BX1085" s="12">
        <f t="shared" si="2975"/>
        <v>0</v>
      </c>
      <c r="BY1085" s="12">
        <f t="shared" si="2975"/>
        <v>0</v>
      </c>
      <c r="BZ1085" s="12">
        <f t="shared" si="2975"/>
        <v>0</v>
      </c>
      <c r="CA1085" s="12">
        <f t="shared" si="2916"/>
        <v>10000</v>
      </c>
      <c r="CB1085" s="124">
        <f t="shared" si="2927"/>
        <v>12.492192379762649</v>
      </c>
    </row>
    <row r="1086" spans="1:80" x14ac:dyDescent="0.25">
      <c r="A1086" s="1" t="s">
        <v>615</v>
      </c>
      <c r="B1086" s="1" t="s">
        <v>3</v>
      </c>
      <c r="C1086" s="1" t="s">
        <v>28</v>
      </c>
      <c r="D1086" s="82" t="s">
        <v>617</v>
      </c>
      <c r="E1086" s="82" t="s">
        <v>267</v>
      </c>
      <c r="F1086" s="79" t="s">
        <v>1</v>
      </c>
      <c r="G1086" s="13" t="s">
        <v>1</v>
      </c>
      <c r="H1086" s="2" t="s">
        <v>268</v>
      </c>
      <c r="I1086" s="12">
        <f>SUM(I1087)</f>
        <v>0</v>
      </c>
      <c r="J1086" s="12">
        <f t="shared" si="2915"/>
        <v>0</v>
      </c>
      <c r="K1086" s="12">
        <f t="shared" ref="K1086:Q1086" si="2976">SUM(K1087)</f>
        <v>0</v>
      </c>
      <c r="L1086" s="12">
        <f t="shared" si="2918"/>
        <v>0</v>
      </c>
      <c r="M1086" s="12">
        <f t="shared" si="2976"/>
        <v>0</v>
      </c>
      <c r="N1086" s="12">
        <f t="shared" si="2976"/>
        <v>0</v>
      </c>
      <c r="O1086" s="12">
        <f t="shared" si="2976"/>
        <v>0</v>
      </c>
      <c r="P1086" s="12">
        <f t="shared" si="2976"/>
        <v>0</v>
      </c>
      <c r="Q1086" s="12">
        <f t="shared" si="2976"/>
        <v>0</v>
      </c>
      <c r="R1086" s="12">
        <f t="shared" ref="R1086:AG1086" si="2977">SUM(R1087)</f>
        <v>0</v>
      </c>
      <c r="S1086" s="12">
        <f t="shared" si="2977"/>
        <v>0</v>
      </c>
      <c r="T1086" s="12">
        <f t="shared" si="2977"/>
        <v>0</v>
      </c>
      <c r="U1086" s="12">
        <f t="shared" si="2977"/>
        <v>0</v>
      </c>
      <c r="V1086" s="12">
        <f t="shared" si="2977"/>
        <v>0</v>
      </c>
      <c r="W1086" s="12">
        <f t="shared" si="2977"/>
        <v>0</v>
      </c>
      <c r="X1086" s="12">
        <f t="shared" si="2977"/>
        <v>0</v>
      </c>
      <c r="Y1086" s="12">
        <f t="shared" si="2977"/>
        <v>0</v>
      </c>
      <c r="Z1086" s="12">
        <f t="shared" si="2977"/>
        <v>0</v>
      </c>
      <c r="AA1086" s="12">
        <f t="shared" si="2977"/>
        <v>0</v>
      </c>
      <c r="AB1086" s="12">
        <f t="shared" si="2977"/>
        <v>0</v>
      </c>
      <c r="AC1086" s="12">
        <f t="shared" si="2977"/>
        <v>0</v>
      </c>
      <c r="AD1086" s="12">
        <f t="shared" si="2977"/>
        <v>0</v>
      </c>
      <c r="AE1086" s="12">
        <f t="shared" si="2977"/>
        <v>0</v>
      </c>
      <c r="AF1086" s="12">
        <f t="shared" si="2977"/>
        <v>0</v>
      </c>
      <c r="AG1086" s="12">
        <f t="shared" si="2977"/>
        <v>0</v>
      </c>
      <c r="AH1086" s="12">
        <v>0</v>
      </c>
      <c r="AI1086" s="12">
        <v>0</v>
      </c>
      <c r="AJ1086" s="12">
        <f t="shared" ref="AJ1086:AY1086" si="2978">SUM(AJ1087)</f>
        <v>0</v>
      </c>
      <c r="AK1086" s="12">
        <f t="shared" si="2978"/>
        <v>0</v>
      </c>
      <c r="AL1086" s="12">
        <f t="shared" si="2978"/>
        <v>0</v>
      </c>
      <c r="AM1086" s="12">
        <f t="shared" si="2978"/>
        <v>0</v>
      </c>
      <c r="AN1086" s="12">
        <f t="shared" si="2978"/>
        <v>0</v>
      </c>
      <c r="AO1086" s="12">
        <f t="shared" si="2978"/>
        <v>0</v>
      </c>
      <c r="AP1086" s="12">
        <f t="shared" si="2978"/>
        <v>0</v>
      </c>
      <c r="AQ1086" s="12">
        <f t="shared" si="2978"/>
        <v>0</v>
      </c>
      <c r="AR1086" s="12">
        <f t="shared" si="2978"/>
        <v>0</v>
      </c>
      <c r="AS1086" s="12">
        <f t="shared" si="2978"/>
        <v>0</v>
      </c>
      <c r="AT1086" s="12">
        <f t="shared" si="2978"/>
        <v>0</v>
      </c>
      <c r="AU1086" s="12">
        <f t="shared" si="2978"/>
        <v>0</v>
      </c>
      <c r="AV1086" s="12">
        <f t="shared" si="2978"/>
        <v>0</v>
      </c>
      <c r="AW1086" s="12">
        <f t="shared" si="2978"/>
        <v>0</v>
      </c>
      <c r="AX1086" s="12">
        <f t="shared" si="2978"/>
        <v>0</v>
      </c>
      <c r="AY1086" s="12">
        <f t="shared" si="2978"/>
        <v>0</v>
      </c>
      <c r="AZ1086" s="12">
        <v>0</v>
      </c>
      <c r="BA1086" s="12">
        <v>0</v>
      </c>
      <c r="BB1086" s="12">
        <f t="shared" ref="BB1086:BQ1086" si="2979">SUM(BB1087)</f>
        <v>0</v>
      </c>
      <c r="BC1086" s="12">
        <f t="shared" si="2979"/>
        <v>0</v>
      </c>
      <c r="BD1086" s="12">
        <f t="shared" si="2979"/>
        <v>0</v>
      </c>
      <c r="BE1086" s="12">
        <f t="shared" si="2979"/>
        <v>0</v>
      </c>
      <c r="BF1086" s="12">
        <f t="shared" si="2979"/>
        <v>0</v>
      </c>
      <c r="BG1086" s="12">
        <f t="shared" si="2979"/>
        <v>0</v>
      </c>
      <c r="BH1086" s="12">
        <f t="shared" si="2979"/>
        <v>0</v>
      </c>
      <c r="BI1086" s="12">
        <f t="shared" si="2979"/>
        <v>0</v>
      </c>
      <c r="BJ1086" s="12">
        <f t="shared" si="2979"/>
        <v>0</v>
      </c>
      <c r="BK1086" s="12">
        <f t="shared" si="2979"/>
        <v>0</v>
      </c>
      <c r="BL1086" s="12">
        <f t="shared" si="2979"/>
        <v>0</v>
      </c>
      <c r="BM1086" s="12">
        <f t="shared" si="2979"/>
        <v>0</v>
      </c>
      <c r="BN1086" s="12">
        <f t="shared" si="2979"/>
        <v>0</v>
      </c>
      <c r="BO1086" s="12">
        <f t="shared" si="2979"/>
        <v>0</v>
      </c>
      <c r="BP1086" s="12">
        <f t="shared" si="2979"/>
        <v>0</v>
      </c>
      <c r="BQ1086" s="12">
        <f t="shared" si="2979"/>
        <v>0</v>
      </c>
      <c r="BR1086" s="12">
        <v>0</v>
      </c>
      <c r="BS1086" s="12">
        <v>0</v>
      </c>
      <c r="BT1086" s="12">
        <f t="shared" ref="BT1086:BZ1086" si="2980">SUM(BT1087)</f>
        <v>0</v>
      </c>
      <c r="BU1086" s="12">
        <f t="shared" si="2980"/>
        <v>0</v>
      </c>
      <c r="BV1086" s="12">
        <f t="shared" si="2980"/>
        <v>0</v>
      </c>
      <c r="BW1086" s="12">
        <f t="shared" si="2980"/>
        <v>0</v>
      </c>
      <c r="BX1086" s="12">
        <f t="shared" si="2980"/>
        <v>0</v>
      </c>
      <c r="BY1086" s="12">
        <f t="shared" si="2980"/>
        <v>0</v>
      </c>
      <c r="BZ1086" s="12">
        <f t="shared" si="2980"/>
        <v>0</v>
      </c>
      <c r="CA1086" s="12">
        <f t="shared" si="2916"/>
        <v>0</v>
      </c>
      <c r="CB1086" s="124" t="str">
        <f t="shared" si="2927"/>
        <v>-</v>
      </c>
    </row>
    <row r="1087" spans="1:80" x14ac:dyDescent="0.25">
      <c r="A1087" s="4" t="s">
        <v>615</v>
      </c>
      <c r="B1087" s="4" t="s">
        <v>3</v>
      </c>
      <c r="C1087" s="4" t="s">
        <v>28</v>
      </c>
      <c r="D1087" s="79" t="s">
        <v>617</v>
      </c>
      <c r="E1087" s="89">
        <v>6141</v>
      </c>
      <c r="F1087" s="79" t="s">
        <v>631</v>
      </c>
      <c r="G1087" s="74" t="s">
        <v>1892</v>
      </c>
      <c r="H1087" s="13" t="s">
        <v>373</v>
      </c>
      <c r="I1087" s="14">
        <v>0</v>
      </c>
      <c r="J1087" s="14">
        <f t="shared" si="2915"/>
        <v>0</v>
      </c>
      <c r="K1087" s="14">
        <v>0</v>
      </c>
      <c r="L1087" s="14">
        <f t="shared" si="2918"/>
        <v>0</v>
      </c>
      <c r="M1087" s="14">
        <v>0</v>
      </c>
      <c r="N1087" s="14">
        <v>0</v>
      </c>
      <c r="O1087" s="14">
        <v>0</v>
      </c>
      <c r="P1087" s="14">
        <v>0</v>
      </c>
      <c r="Q1087" s="14">
        <v>0</v>
      </c>
      <c r="R1087" s="14">
        <v>0</v>
      </c>
      <c r="S1087" s="14"/>
      <c r="T1087" s="14"/>
      <c r="U1087" s="14"/>
      <c r="V1087" s="14"/>
      <c r="W1087" s="14"/>
      <c r="X1087" s="14">
        <f t="shared" si="2892"/>
        <v>0</v>
      </c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>
        <v>0</v>
      </c>
      <c r="AI1087" s="14">
        <v>0</v>
      </c>
      <c r="AJ1087" s="14">
        <v>0</v>
      </c>
      <c r="AK1087" s="14"/>
      <c r="AL1087" s="14"/>
      <c r="AM1087" s="14"/>
      <c r="AN1087" s="14"/>
      <c r="AO1087" s="14"/>
      <c r="AP1087" s="14">
        <f t="shared" si="2893"/>
        <v>0</v>
      </c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>
        <v>0</v>
      </c>
      <c r="BA1087" s="14">
        <v>0</v>
      </c>
      <c r="BB1087" s="14">
        <v>0</v>
      </c>
      <c r="BC1087" s="14"/>
      <c r="BD1087" s="14"/>
      <c r="BE1087" s="14"/>
      <c r="BF1087" s="14"/>
      <c r="BG1087" s="14"/>
      <c r="BH1087" s="14">
        <f t="shared" si="2894"/>
        <v>0</v>
      </c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>
        <v>0</v>
      </c>
      <c r="BS1087" s="14">
        <v>0</v>
      </c>
      <c r="BT1087" s="14">
        <v>0</v>
      </c>
      <c r="BU1087" s="14">
        <v>0</v>
      </c>
      <c r="BV1087" s="14">
        <v>0</v>
      </c>
      <c r="BW1087" s="14">
        <f t="shared" si="2858"/>
        <v>0</v>
      </c>
      <c r="BX1087" s="14"/>
      <c r="BY1087" s="14"/>
      <c r="BZ1087" s="14"/>
      <c r="CA1087" s="14">
        <f t="shared" si="2916"/>
        <v>0</v>
      </c>
      <c r="CB1087" s="122" t="str">
        <f t="shared" si="2927"/>
        <v>-</v>
      </c>
    </row>
    <row r="1088" spans="1:80" x14ac:dyDescent="0.25">
      <c r="A1088" s="1">
        <v>17</v>
      </c>
      <c r="B1088" s="1" t="s">
        <v>3</v>
      </c>
      <c r="C1088" s="1" t="s">
        <v>28</v>
      </c>
      <c r="D1088" s="82" t="s">
        <v>617</v>
      </c>
      <c r="E1088" s="82" t="s">
        <v>69</v>
      </c>
      <c r="F1088" s="79" t="s">
        <v>1</v>
      </c>
      <c r="G1088" s="13" t="s">
        <v>1</v>
      </c>
      <c r="H1088" s="2" t="s">
        <v>70</v>
      </c>
      <c r="I1088" s="14"/>
      <c r="J1088" s="12">
        <f>SUM(J1089)</f>
        <v>0</v>
      </c>
      <c r="K1088" s="12">
        <f t="shared" ref="K1088:Q1088" si="2981">SUM(K1089)</f>
        <v>0</v>
      </c>
      <c r="L1088" s="12">
        <f t="shared" si="2981"/>
        <v>0</v>
      </c>
      <c r="M1088" s="12">
        <f t="shared" si="2981"/>
        <v>0</v>
      </c>
      <c r="N1088" s="12">
        <f t="shared" si="2981"/>
        <v>0</v>
      </c>
      <c r="O1088" s="12">
        <f t="shared" si="2981"/>
        <v>0</v>
      </c>
      <c r="P1088" s="12">
        <f t="shared" si="2981"/>
        <v>0</v>
      </c>
      <c r="Q1088" s="12">
        <f t="shared" si="2981"/>
        <v>0</v>
      </c>
      <c r="R1088" s="12">
        <f t="shared" ref="R1088:AG1088" si="2982">SUM(R1089)</f>
        <v>0</v>
      </c>
      <c r="S1088" s="12">
        <f t="shared" si="2982"/>
        <v>0</v>
      </c>
      <c r="T1088" s="12">
        <f t="shared" si="2982"/>
        <v>0</v>
      </c>
      <c r="U1088" s="12">
        <f t="shared" si="2982"/>
        <v>0</v>
      </c>
      <c r="V1088" s="12">
        <f t="shared" si="2982"/>
        <v>0</v>
      </c>
      <c r="W1088" s="12">
        <f t="shared" si="2982"/>
        <v>0</v>
      </c>
      <c r="X1088" s="12">
        <f t="shared" si="2982"/>
        <v>0</v>
      </c>
      <c r="Y1088" s="12">
        <f t="shared" si="2982"/>
        <v>0</v>
      </c>
      <c r="Z1088" s="12">
        <f t="shared" si="2982"/>
        <v>0</v>
      </c>
      <c r="AA1088" s="12">
        <f t="shared" si="2982"/>
        <v>0</v>
      </c>
      <c r="AB1088" s="12">
        <f t="shared" si="2982"/>
        <v>0</v>
      </c>
      <c r="AC1088" s="12">
        <f t="shared" si="2982"/>
        <v>0</v>
      </c>
      <c r="AD1088" s="12">
        <f t="shared" si="2982"/>
        <v>0</v>
      </c>
      <c r="AE1088" s="12">
        <f t="shared" si="2982"/>
        <v>0</v>
      </c>
      <c r="AF1088" s="12">
        <f t="shared" si="2982"/>
        <v>0</v>
      </c>
      <c r="AG1088" s="12">
        <f t="shared" si="2982"/>
        <v>0</v>
      </c>
      <c r="AH1088" s="12">
        <v>0</v>
      </c>
      <c r="AI1088" s="12">
        <v>0</v>
      </c>
      <c r="AJ1088" s="12">
        <f t="shared" ref="AJ1088:AY1088" si="2983">SUM(AJ1089)</f>
        <v>0</v>
      </c>
      <c r="AK1088" s="12">
        <f t="shared" si="2983"/>
        <v>0</v>
      </c>
      <c r="AL1088" s="12">
        <f t="shared" si="2983"/>
        <v>0</v>
      </c>
      <c r="AM1088" s="12">
        <f t="shared" si="2983"/>
        <v>0</v>
      </c>
      <c r="AN1088" s="12">
        <f t="shared" si="2983"/>
        <v>0</v>
      </c>
      <c r="AO1088" s="12">
        <f t="shared" si="2983"/>
        <v>0</v>
      </c>
      <c r="AP1088" s="12">
        <f t="shared" si="2983"/>
        <v>0</v>
      </c>
      <c r="AQ1088" s="12">
        <f t="shared" si="2983"/>
        <v>0</v>
      </c>
      <c r="AR1088" s="12">
        <f t="shared" si="2983"/>
        <v>0</v>
      </c>
      <c r="AS1088" s="12">
        <f t="shared" si="2983"/>
        <v>0</v>
      </c>
      <c r="AT1088" s="12">
        <f t="shared" si="2983"/>
        <v>0</v>
      </c>
      <c r="AU1088" s="12">
        <f t="shared" si="2983"/>
        <v>0</v>
      </c>
      <c r="AV1088" s="12">
        <f t="shared" si="2983"/>
        <v>0</v>
      </c>
      <c r="AW1088" s="12">
        <f t="shared" si="2983"/>
        <v>0</v>
      </c>
      <c r="AX1088" s="12">
        <f t="shared" si="2983"/>
        <v>0</v>
      </c>
      <c r="AY1088" s="12">
        <f t="shared" si="2983"/>
        <v>0</v>
      </c>
      <c r="AZ1088" s="12">
        <v>0</v>
      </c>
      <c r="BA1088" s="12">
        <v>0</v>
      </c>
      <c r="BB1088" s="12">
        <f t="shared" ref="BB1088:BQ1088" si="2984">SUM(BB1089)</f>
        <v>0</v>
      </c>
      <c r="BC1088" s="12">
        <f t="shared" si="2984"/>
        <v>0</v>
      </c>
      <c r="BD1088" s="12">
        <f t="shared" si="2984"/>
        <v>0</v>
      </c>
      <c r="BE1088" s="12">
        <f t="shared" si="2984"/>
        <v>0</v>
      </c>
      <c r="BF1088" s="12">
        <f t="shared" si="2984"/>
        <v>0</v>
      </c>
      <c r="BG1088" s="12">
        <f t="shared" si="2984"/>
        <v>0</v>
      </c>
      <c r="BH1088" s="12">
        <f t="shared" si="2984"/>
        <v>0</v>
      </c>
      <c r="BI1088" s="12">
        <f t="shared" si="2984"/>
        <v>0</v>
      </c>
      <c r="BJ1088" s="12">
        <f t="shared" si="2984"/>
        <v>0</v>
      </c>
      <c r="BK1088" s="12">
        <f t="shared" si="2984"/>
        <v>0</v>
      </c>
      <c r="BL1088" s="12">
        <f t="shared" si="2984"/>
        <v>0</v>
      </c>
      <c r="BM1088" s="12">
        <f t="shared" si="2984"/>
        <v>0</v>
      </c>
      <c r="BN1088" s="12">
        <f t="shared" si="2984"/>
        <v>0</v>
      </c>
      <c r="BO1088" s="12">
        <f t="shared" si="2984"/>
        <v>0</v>
      </c>
      <c r="BP1088" s="12">
        <f t="shared" si="2984"/>
        <v>0</v>
      </c>
      <c r="BQ1088" s="12">
        <f t="shared" si="2984"/>
        <v>0</v>
      </c>
      <c r="BR1088" s="12">
        <v>0</v>
      </c>
      <c r="BS1088" s="12">
        <v>0</v>
      </c>
      <c r="BT1088" s="12">
        <f t="shared" ref="BT1088:BZ1088" si="2985">SUM(BT1089)</f>
        <v>50000</v>
      </c>
      <c r="BU1088" s="12">
        <f t="shared" si="2985"/>
        <v>50000</v>
      </c>
      <c r="BV1088" s="12">
        <f t="shared" si="2985"/>
        <v>0</v>
      </c>
      <c r="BW1088" s="12">
        <f t="shared" si="2985"/>
        <v>0</v>
      </c>
      <c r="BX1088" s="12">
        <f t="shared" si="2985"/>
        <v>0</v>
      </c>
      <c r="BY1088" s="12">
        <f t="shared" si="2985"/>
        <v>0</v>
      </c>
      <c r="BZ1088" s="12">
        <f t="shared" si="2985"/>
        <v>0</v>
      </c>
      <c r="CA1088" s="12">
        <f t="shared" si="2916"/>
        <v>0</v>
      </c>
      <c r="CB1088" s="124">
        <f t="shared" si="2927"/>
        <v>0</v>
      </c>
    </row>
    <row r="1089" spans="1:80" x14ac:dyDescent="0.25">
      <c r="A1089" s="4">
        <v>17</v>
      </c>
      <c r="B1089" s="4" t="s">
        <v>3</v>
      </c>
      <c r="C1089" s="4" t="s">
        <v>28</v>
      </c>
      <c r="D1089" s="79" t="s">
        <v>617</v>
      </c>
      <c r="E1089" s="89">
        <v>6143</v>
      </c>
      <c r="F1089" s="79"/>
      <c r="G1089" s="74" t="s">
        <v>1892</v>
      </c>
      <c r="H1089" s="13" t="s">
        <v>70</v>
      </c>
      <c r="I1089" s="14"/>
      <c r="J1089" s="14">
        <f t="shared" si="2915"/>
        <v>0</v>
      </c>
      <c r="K1089" s="14"/>
      <c r="L1089" s="14"/>
      <c r="M1089" s="14"/>
      <c r="N1089" s="14"/>
      <c r="O1089" s="14"/>
      <c r="P1089" s="14"/>
      <c r="Q1089" s="14"/>
      <c r="R1089" s="14">
        <v>0</v>
      </c>
      <c r="S1089" s="14"/>
      <c r="T1089" s="14"/>
      <c r="U1089" s="14"/>
      <c r="V1089" s="14"/>
      <c r="W1089" s="14"/>
      <c r="X1089" s="14">
        <f t="shared" si="2892"/>
        <v>0</v>
      </c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>
        <v>0</v>
      </c>
      <c r="AI1089" s="14">
        <v>0</v>
      </c>
      <c r="AJ1089" s="14"/>
      <c r="AK1089" s="14"/>
      <c r="AL1089" s="14"/>
      <c r="AM1089" s="14"/>
      <c r="AN1089" s="14"/>
      <c r="AO1089" s="14"/>
      <c r="AP1089" s="14">
        <f t="shared" si="2893"/>
        <v>0</v>
      </c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>
        <v>0</v>
      </c>
      <c r="BA1089" s="14">
        <v>0</v>
      </c>
      <c r="BB1089" s="14"/>
      <c r="BC1089" s="14"/>
      <c r="BD1089" s="14"/>
      <c r="BE1089" s="14"/>
      <c r="BF1089" s="14"/>
      <c r="BG1089" s="14"/>
      <c r="BH1089" s="14">
        <f t="shared" si="2894"/>
        <v>0</v>
      </c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>
        <v>0</v>
      </c>
      <c r="BS1089" s="14">
        <v>0</v>
      </c>
      <c r="BT1089" s="14">
        <v>50000</v>
      </c>
      <c r="BU1089" s="14">
        <v>50000</v>
      </c>
      <c r="BV1089" s="14">
        <v>0</v>
      </c>
      <c r="BW1089" s="14">
        <f t="shared" si="2858"/>
        <v>0</v>
      </c>
      <c r="BX1089" s="14"/>
      <c r="BY1089" s="14"/>
      <c r="BZ1089" s="14"/>
      <c r="CA1089" s="14">
        <f t="shared" si="2916"/>
        <v>0</v>
      </c>
      <c r="CB1089" s="122">
        <f t="shared" si="2927"/>
        <v>0</v>
      </c>
    </row>
    <row r="1090" spans="1:80" x14ac:dyDescent="0.25">
      <c r="A1090" s="1" t="s">
        <v>615</v>
      </c>
      <c r="B1090" s="1" t="s">
        <v>3</v>
      </c>
      <c r="C1090" s="1" t="s">
        <v>28</v>
      </c>
      <c r="D1090" s="82" t="s">
        <v>617</v>
      </c>
      <c r="E1090" s="82" t="s">
        <v>75</v>
      </c>
      <c r="F1090" s="79" t="s">
        <v>1</v>
      </c>
      <c r="G1090" s="13" t="s">
        <v>1</v>
      </c>
      <c r="H1090" s="2" t="s">
        <v>76</v>
      </c>
      <c r="I1090" s="12">
        <f>SUM(I1091:I1092)</f>
        <v>120050</v>
      </c>
      <c r="J1090" s="12">
        <f t="shared" si="2915"/>
        <v>50050</v>
      </c>
      <c r="K1090" s="12">
        <f t="shared" ref="K1090" si="2986">SUM(K1091:K1092)</f>
        <v>50050</v>
      </c>
      <c r="L1090" s="12">
        <f t="shared" si="2918"/>
        <v>0</v>
      </c>
      <c r="M1090" s="12">
        <f t="shared" ref="M1090:Q1090" si="2987">SUM(M1091:M1092)</f>
        <v>0</v>
      </c>
      <c r="N1090" s="12">
        <f t="shared" si="2987"/>
        <v>0</v>
      </c>
      <c r="O1090" s="12">
        <f t="shared" si="2987"/>
        <v>0</v>
      </c>
      <c r="P1090" s="12">
        <f t="shared" si="2987"/>
        <v>0</v>
      </c>
      <c r="Q1090" s="12">
        <f t="shared" si="2987"/>
        <v>0</v>
      </c>
      <c r="R1090" s="12">
        <f t="shared" ref="R1090:AG1090" si="2988">SUM(R1091:R1092)</f>
        <v>0</v>
      </c>
      <c r="S1090" s="12">
        <f t="shared" si="2988"/>
        <v>0</v>
      </c>
      <c r="T1090" s="12">
        <f t="shared" si="2988"/>
        <v>0</v>
      </c>
      <c r="U1090" s="12">
        <f t="shared" si="2988"/>
        <v>0</v>
      </c>
      <c r="V1090" s="12">
        <f t="shared" si="2988"/>
        <v>0</v>
      </c>
      <c r="W1090" s="12">
        <f t="shared" si="2988"/>
        <v>0</v>
      </c>
      <c r="X1090" s="12">
        <f t="shared" si="2988"/>
        <v>0</v>
      </c>
      <c r="Y1090" s="12">
        <f t="shared" si="2988"/>
        <v>0</v>
      </c>
      <c r="Z1090" s="12">
        <f t="shared" si="2988"/>
        <v>0</v>
      </c>
      <c r="AA1090" s="12">
        <f t="shared" si="2988"/>
        <v>0</v>
      </c>
      <c r="AB1090" s="12">
        <f t="shared" si="2988"/>
        <v>0</v>
      </c>
      <c r="AC1090" s="12">
        <f t="shared" si="2988"/>
        <v>0</v>
      </c>
      <c r="AD1090" s="12">
        <f t="shared" si="2988"/>
        <v>0</v>
      </c>
      <c r="AE1090" s="12">
        <f t="shared" si="2988"/>
        <v>0</v>
      </c>
      <c r="AF1090" s="12">
        <f t="shared" si="2988"/>
        <v>0</v>
      </c>
      <c r="AG1090" s="12">
        <f t="shared" si="2988"/>
        <v>0</v>
      </c>
      <c r="AH1090" s="12">
        <v>0</v>
      </c>
      <c r="AI1090" s="12">
        <v>0</v>
      </c>
      <c r="AJ1090" s="12">
        <f t="shared" ref="AJ1090:AY1090" si="2989">SUM(AJ1091:AJ1092)</f>
        <v>0</v>
      </c>
      <c r="AK1090" s="12">
        <f t="shared" si="2989"/>
        <v>0</v>
      </c>
      <c r="AL1090" s="12">
        <f t="shared" si="2989"/>
        <v>0</v>
      </c>
      <c r="AM1090" s="12">
        <f t="shared" si="2989"/>
        <v>0</v>
      </c>
      <c r="AN1090" s="12">
        <f t="shared" si="2989"/>
        <v>0</v>
      </c>
      <c r="AO1090" s="12">
        <f t="shared" si="2989"/>
        <v>0</v>
      </c>
      <c r="AP1090" s="12">
        <f t="shared" si="2989"/>
        <v>0</v>
      </c>
      <c r="AQ1090" s="12">
        <f t="shared" si="2989"/>
        <v>0</v>
      </c>
      <c r="AR1090" s="12">
        <f t="shared" si="2989"/>
        <v>0</v>
      </c>
      <c r="AS1090" s="12">
        <f t="shared" si="2989"/>
        <v>0</v>
      </c>
      <c r="AT1090" s="12">
        <f t="shared" si="2989"/>
        <v>0</v>
      </c>
      <c r="AU1090" s="12">
        <f t="shared" si="2989"/>
        <v>0</v>
      </c>
      <c r="AV1090" s="12">
        <f t="shared" si="2989"/>
        <v>0</v>
      </c>
      <c r="AW1090" s="12">
        <f t="shared" si="2989"/>
        <v>0</v>
      </c>
      <c r="AX1090" s="12">
        <f t="shared" si="2989"/>
        <v>0</v>
      </c>
      <c r="AY1090" s="12">
        <f t="shared" si="2989"/>
        <v>0</v>
      </c>
      <c r="AZ1090" s="12">
        <v>0</v>
      </c>
      <c r="BA1090" s="12">
        <v>0</v>
      </c>
      <c r="BB1090" s="12">
        <f t="shared" ref="BB1090:BQ1090" si="2990">SUM(BB1091:BB1092)</f>
        <v>0</v>
      </c>
      <c r="BC1090" s="12">
        <f t="shared" si="2990"/>
        <v>0</v>
      </c>
      <c r="BD1090" s="12">
        <f t="shared" si="2990"/>
        <v>0</v>
      </c>
      <c r="BE1090" s="12">
        <f t="shared" si="2990"/>
        <v>0</v>
      </c>
      <c r="BF1090" s="12">
        <f t="shared" si="2990"/>
        <v>0</v>
      </c>
      <c r="BG1090" s="12">
        <f t="shared" si="2990"/>
        <v>0</v>
      </c>
      <c r="BH1090" s="12">
        <f t="shared" si="2990"/>
        <v>0</v>
      </c>
      <c r="BI1090" s="12">
        <f t="shared" si="2990"/>
        <v>0</v>
      </c>
      <c r="BJ1090" s="12">
        <f t="shared" si="2990"/>
        <v>0</v>
      </c>
      <c r="BK1090" s="12">
        <f t="shared" si="2990"/>
        <v>0</v>
      </c>
      <c r="BL1090" s="12">
        <f t="shared" si="2990"/>
        <v>0</v>
      </c>
      <c r="BM1090" s="12">
        <f t="shared" si="2990"/>
        <v>0</v>
      </c>
      <c r="BN1090" s="12">
        <f t="shared" si="2990"/>
        <v>0</v>
      </c>
      <c r="BO1090" s="12">
        <f t="shared" si="2990"/>
        <v>0</v>
      </c>
      <c r="BP1090" s="12">
        <f t="shared" si="2990"/>
        <v>0</v>
      </c>
      <c r="BQ1090" s="12">
        <f t="shared" si="2990"/>
        <v>0</v>
      </c>
      <c r="BR1090" s="12">
        <v>0</v>
      </c>
      <c r="BS1090" s="12">
        <v>0</v>
      </c>
      <c r="BT1090" s="12">
        <f t="shared" ref="BT1090:BX1090" si="2991">SUM(BT1091:BT1092)</f>
        <v>50050</v>
      </c>
      <c r="BU1090" s="12">
        <f t="shared" si="2991"/>
        <v>30050</v>
      </c>
      <c r="BV1090" s="12">
        <f t="shared" si="2991"/>
        <v>10000</v>
      </c>
      <c r="BW1090" s="12">
        <f t="shared" si="2991"/>
        <v>0</v>
      </c>
      <c r="BX1090" s="12">
        <f t="shared" si="2991"/>
        <v>0</v>
      </c>
      <c r="BY1090" s="12">
        <f t="shared" ref="BY1090" si="2992">SUM(BY1091:BY1092)</f>
        <v>0</v>
      </c>
      <c r="BZ1090" s="12">
        <f t="shared" ref="BZ1090" si="2993">SUM(BZ1091:BZ1092)</f>
        <v>0</v>
      </c>
      <c r="CA1090" s="12">
        <f t="shared" si="2916"/>
        <v>10000</v>
      </c>
      <c r="CB1090" s="124">
        <f t="shared" si="2927"/>
        <v>33.277870216306155</v>
      </c>
    </row>
    <row r="1091" spans="1:80" x14ac:dyDescent="0.25">
      <c r="A1091" s="4" t="s">
        <v>615</v>
      </c>
      <c r="B1091" s="4" t="s">
        <v>3</v>
      </c>
      <c r="C1091" s="4" t="s">
        <v>28</v>
      </c>
      <c r="D1091" s="79" t="s">
        <v>617</v>
      </c>
      <c r="E1091" s="89">
        <v>6148</v>
      </c>
      <c r="F1091" s="79"/>
      <c r="G1091" s="74" t="s">
        <v>1892</v>
      </c>
      <c r="H1091" s="13" t="s">
        <v>76</v>
      </c>
      <c r="I1091" s="14">
        <v>120000</v>
      </c>
      <c r="J1091" s="14">
        <f t="shared" si="2915"/>
        <v>50000</v>
      </c>
      <c r="K1091" s="14">
        <v>50000</v>
      </c>
      <c r="L1091" s="14">
        <f t="shared" si="2918"/>
        <v>0</v>
      </c>
      <c r="M1091" s="14">
        <v>0</v>
      </c>
      <c r="N1091" s="14">
        <v>0</v>
      </c>
      <c r="O1091" s="14">
        <v>0</v>
      </c>
      <c r="P1091" s="14">
        <v>0</v>
      </c>
      <c r="Q1091" s="14">
        <v>0</v>
      </c>
      <c r="R1091" s="14">
        <v>0</v>
      </c>
      <c r="S1091" s="14"/>
      <c r="T1091" s="14"/>
      <c r="U1091" s="14"/>
      <c r="V1091" s="14"/>
      <c r="W1091" s="14"/>
      <c r="X1091" s="14">
        <f t="shared" si="2892"/>
        <v>0</v>
      </c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>
        <v>0</v>
      </c>
      <c r="AI1091" s="14">
        <v>0</v>
      </c>
      <c r="AJ1091" s="14">
        <v>0</v>
      </c>
      <c r="AK1091" s="14"/>
      <c r="AL1091" s="14"/>
      <c r="AM1091" s="14"/>
      <c r="AN1091" s="14"/>
      <c r="AO1091" s="14"/>
      <c r="AP1091" s="14">
        <f t="shared" si="2893"/>
        <v>0</v>
      </c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>
        <v>0</v>
      </c>
      <c r="BA1091" s="14">
        <v>0</v>
      </c>
      <c r="BB1091" s="14">
        <v>0</v>
      </c>
      <c r="BC1091" s="14"/>
      <c r="BD1091" s="14"/>
      <c r="BE1091" s="14"/>
      <c r="BF1091" s="14"/>
      <c r="BG1091" s="14"/>
      <c r="BH1091" s="14">
        <f t="shared" si="2894"/>
        <v>0</v>
      </c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>
        <v>0</v>
      </c>
      <c r="BS1091" s="14">
        <v>0</v>
      </c>
      <c r="BT1091" s="14">
        <v>50000</v>
      </c>
      <c r="BU1091" s="14">
        <v>30000</v>
      </c>
      <c r="BV1091" s="14">
        <v>10000</v>
      </c>
      <c r="BW1091" s="14">
        <f t="shared" si="2858"/>
        <v>0</v>
      </c>
      <c r="BX1091" s="14"/>
      <c r="BY1091" s="14"/>
      <c r="BZ1091" s="14"/>
      <c r="CA1091" s="14">
        <f t="shared" si="2916"/>
        <v>10000</v>
      </c>
      <c r="CB1091" s="122">
        <f t="shared" si="2927"/>
        <v>33.333333333333329</v>
      </c>
    </row>
    <row r="1092" spans="1:80" x14ac:dyDescent="0.25">
      <c r="A1092" s="4" t="s">
        <v>615</v>
      </c>
      <c r="B1092" s="4" t="s">
        <v>3</v>
      </c>
      <c r="C1092" s="4" t="s">
        <v>28</v>
      </c>
      <c r="D1092" s="79" t="s">
        <v>617</v>
      </c>
      <c r="E1092" s="89">
        <v>6148</v>
      </c>
      <c r="F1092" s="79" t="s">
        <v>632</v>
      </c>
      <c r="G1092" s="74" t="s">
        <v>1892</v>
      </c>
      <c r="H1092" s="13" t="s">
        <v>395</v>
      </c>
      <c r="I1092" s="14">
        <v>50</v>
      </c>
      <c r="J1092" s="14">
        <f t="shared" si="2915"/>
        <v>50</v>
      </c>
      <c r="K1092" s="14">
        <v>50</v>
      </c>
      <c r="L1092" s="14">
        <f t="shared" si="2918"/>
        <v>0</v>
      </c>
      <c r="M1092" s="14">
        <v>0</v>
      </c>
      <c r="N1092" s="14">
        <v>0</v>
      </c>
      <c r="O1092" s="14">
        <v>0</v>
      </c>
      <c r="P1092" s="14">
        <v>0</v>
      </c>
      <c r="Q1092" s="14">
        <v>0</v>
      </c>
      <c r="R1092" s="14">
        <v>0</v>
      </c>
      <c r="S1092" s="14"/>
      <c r="T1092" s="14"/>
      <c r="U1092" s="14"/>
      <c r="V1092" s="14"/>
      <c r="W1092" s="14"/>
      <c r="X1092" s="14">
        <f t="shared" si="2892"/>
        <v>0</v>
      </c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>
        <v>0</v>
      </c>
      <c r="AI1092" s="14">
        <v>0</v>
      </c>
      <c r="AJ1092" s="14">
        <v>0</v>
      </c>
      <c r="AK1092" s="14"/>
      <c r="AL1092" s="14"/>
      <c r="AM1092" s="14"/>
      <c r="AN1092" s="14"/>
      <c r="AO1092" s="14"/>
      <c r="AP1092" s="14">
        <f t="shared" si="2893"/>
        <v>0</v>
      </c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>
        <v>0</v>
      </c>
      <c r="BA1092" s="14">
        <v>0</v>
      </c>
      <c r="BB1092" s="14">
        <v>0</v>
      </c>
      <c r="BC1092" s="14"/>
      <c r="BD1092" s="14"/>
      <c r="BE1092" s="14"/>
      <c r="BF1092" s="14"/>
      <c r="BG1092" s="14"/>
      <c r="BH1092" s="14">
        <f t="shared" si="2894"/>
        <v>0</v>
      </c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>
        <v>0</v>
      </c>
      <c r="BS1092" s="14">
        <v>0</v>
      </c>
      <c r="BT1092" s="14">
        <v>50</v>
      </c>
      <c r="BU1092" s="14">
        <v>50</v>
      </c>
      <c r="BV1092" s="14">
        <v>0</v>
      </c>
      <c r="BW1092" s="14">
        <f t="shared" si="2858"/>
        <v>0</v>
      </c>
      <c r="BX1092" s="14"/>
      <c r="BY1092" s="14"/>
      <c r="BZ1092" s="14"/>
      <c r="CA1092" s="14">
        <f t="shared" si="2916"/>
        <v>0</v>
      </c>
      <c r="CB1092" s="122">
        <f t="shared" si="2927"/>
        <v>0</v>
      </c>
    </row>
    <row r="1093" spans="1:80" ht="22.5" x14ac:dyDescent="0.25">
      <c r="A1093" s="1" t="s">
        <v>1</v>
      </c>
      <c r="B1093" s="1" t="s">
        <v>1</v>
      </c>
      <c r="C1093" s="1" t="s">
        <v>1</v>
      </c>
      <c r="D1093" s="78" t="s">
        <v>1</v>
      </c>
      <c r="E1093" s="78" t="s">
        <v>1</v>
      </c>
      <c r="F1093" s="78" t="s">
        <v>1</v>
      </c>
      <c r="G1093" s="2" t="s">
        <v>1</v>
      </c>
      <c r="H1093" s="10" t="s">
        <v>279</v>
      </c>
      <c r="I1093" s="11">
        <f>SUM(I1094)</f>
        <v>0</v>
      </c>
      <c r="J1093" s="11">
        <f t="shared" si="2915"/>
        <v>0</v>
      </c>
      <c r="K1093" s="11">
        <f t="shared" ref="K1093:Q1095" si="2994">SUM(K1094)</f>
        <v>0</v>
      </c>
      <c r="L1093" s="11">
        <f t="shared" si="2918"/>
        <v>0</v>
      </c>
      <c r="M1093" s="11">
        <f t="shared" si="2994"/>
        <v>0</v>
      </c>
      <c r="N1093" s="11">
        <f t="shared" si="2994"/>
        <v>0</v>
      </c>
      <c r="O1093" s="11">
        <f t="shared" si="2994"/>
        <v>0</v>
      </c>
      <c r="P1093" s="11">
        <f t="shared" si="2994"/>
        <v>0</v>
      </c>
      <c r="Q1093" s="11">
        <f t="shared" si="2994"/>
        <v>0</v>
      </c>
      <c r="R1093" s="11">
        <f t="shared" ref="R1093:AG1095" si="2995">SUM(R1094)</f>
        <v>0</v>
      </c>
      <c r="S1093" s="11">
        <f t="shared" si="2995"/>
        <v>0</v>
      </c>
      <c r="T1093" s="11">
        <f t="shared" si="2995"/>
        <v>0</v>
      </c>
      <c r="U1093" s="11">
        <f t="shared" si="2995"/>
        <v>0</v>
      </c>
      <c r="V1093" s="11">
        <f t="shared" si="2995"/>
        <v>0</v>
      </c>
      <c r="W1093" s="11">
        <f t="shared" si="2995"/>
        <v>0</v>
      </c>
      <c r="X1093" s="11">
        <f t="shared" si="2995"/>
        <v>0</v>
      </c>
      <c r="Y1093" s="11">
        <f t="shared" si="2995"/>
        <v>0</v>
      </c>
      <c r="Z1093" s="11">
        <f t="shared" si="2995"/>
        <v>0</v>
      </c>
      <c r="AA1093" s="11">
        <f t="shared" si="2995"/>
        <v>0</v>
      </c>
      <c r="AB1093" s="11">
        <f t="shared" si="2995"/>
        <v>0</v>
      </c>
      <c r="AC1093" s="11">
        <f t="shared" si="2995"/>
        <v>0</v>
      </c>
      <c r="AD1093" s="11">
        <f t="shared" si="2995"/>
        <v>0</v>
      </c>
      <c r="AE1093" s="11">
        <f t="shared" si="2995"/>
        <v>0</v>
      </c>
      <c r="AF1093" s="11">
        <f t="shared" si="2995"/>
        <v>0</v>
      </c>
      <c r="AG1093" s="11">
        <f t="shared" si="2995"/>
        <v>0</v>
      </c>
      <c r="AH1093" s="11">
        <v>0</v>
      </c>
      <c r="AI1093" s="11">
        <v>0</v>
      </c>
      <c r="AJ1093" s="11">
        <f t="shared" ref="AJ1093:AY1095" si="2996">SUM(AJ1094)</f>
        <v>0</v>
      </c>
      <c r="AK1093" s="11">
        <f t="shared" si="2996"/>
        <v>0</v>
      </c>
      <c r="AL1093" s="11">
        <f t="shared" si="2996"/>
        <v>0</v>
      </c>
      <c r="AM1093" s="11">
        <f t="shared" si="2996"/>
        <v>0</v>
      </c>
      <c r="AN1093" s="11">
        <f t="shared" si="2996"/>
        <v>0</v>
      </c>
      <c r="AO1093" s="11">
        <f t="shared" si="2996"/>
        <v>0</v>
      </c>
      <c r="AP1093" s="11">
        <f t="shared" si="2996"/>
        <v>0</v>
      </c>
      <c r="AQ1093" s="11">
        <f t="shared" si="2996"/>
        <v>0</v>
      </c>
      <c r="AR1093" s="11">
        <f t="shared" si="2996"/>
        <v>0</v>
      </c>
      <c r="AS1093" s="11">
        <f t="shared" si="2996"/>
        <v>0</v>
      </c>
      <c r="AT1093" s="11">
        <f t="shared" si="2996"/>
        <v>0</v>
      </c>
      <c r="AU1093" s="11">
        <f t="shared" si="2996"/>
        <v>0</v>
      </c>
      <c r="AV1093" s="11">
        <f t="shared" si="2996"/>
        <v>0</v>
      </c>
      <c r="AW1093" s="11">
        <f t="shared" si="2996"/>
        <v>0</v>
      </c>
      <c r="AX1093" s="11">
        <f t="shared" si="2996"/>
        <v>0</v>
      </c>
      <c r="AY1093" s="11">
        <f t="shared" si="2996"/>
        <v>0</v>
      </c>
      <c r="AZ1093" s="11">
        <v>0</v>
      </c>
      <c r="BA1093" s="11">
        <v>0</v>
      </c>
      <c r="BB1093" s="11">
        <f t="shared" ref="BB1093:BQ1095" si="2997">SUM(BB1094)</f>
        <v>0</v>
      </c>
      <c r="BC1093" s="11">
        <f t="shared" si="2997"/>
        <v>0</v>
      </c>
      <c r="BD1093" s="11">
        <f t="shared" si="2997"/>
        <v>0</v>
      </c>
      <c r="BE1093" s="11">
        <f t="shared" si="2997"/>
        <v>0</v>
      </c>
      <c r="BF1093" s="11">
        <f t="shared" si="2997"/>
        <v>0</v>
      </c>
      <c r="BG1093" s="11">
        <f t="shared" si="2997"/>
        <v>0</v>
      </c>
      <c r="BH1093" s="11">
        <f t="shared" si="2997"/>
        <v>0</v>
      </c>
      <c r="BI1093" s="11">
        <f t="shared" si="2997"/>
        <v>0</v>
      </c>
      <c r="BJ1093" s="11">
        <f t="shared" si="2997"/>
        <v>0</v>
      </c>
      <c r="BK1093" s="11">
        <f t="shared" si="2997"/>
        <v>0</v>
      </c>
      <c r="BL1093" s="11">
        <f t="shared" si="2997"/>
        <v>0</v>
      </c>
      <c r="BM1093" s="11">
        <f t="shared" si="2997"/>
        <v>0</v>
      </c>
      <c r="BN1093" s="11">
        <f t="shared" si="2997"/>
        <v>0</v>
      </c>
      <c r="BO1093" s="11">
        <f t="shared" si="2997"/>
        <v>0</v>
      </c>
      <c r="BP1093" s="11">
        <f t="shared" si="2997"/>
        <v>0</v>
      </c>
      <c r="BQ1093" s="11">
        <f t="shared" si="2997"/>
        <v>0</v>
      </c>
      <c r="BR1093" s="11">
        <v>0</v>
      </c>
      <c r="BS1093" s="11">
        <v>0</v>
      </c>
      <c r="BT1093" s="11">
        <f t="shared" ref="BT1093:BZ1095" si="2998">SUM(BT1094)</f>
        <v>0</v>
      </c>
      <c r="BU1093" s="11">
        <f t="shared" si="2998"/>
        <v>0</v>
      </c>
      <c r="BV1093" s="11">
        <f t="shared" si="2998"/>
        <v>0</v>
      </c>
      <c r="BW1093" s="11">
        <f t="shared" si="2998"/>
        <v>0</v>
      </c>
      <c r="BX1093" s="11">
        <f t="shared" si="2998"/>
        <v>0</v>
      </c>
      <c r="BY1093" s="11">
        <f t="shared" si="2998"/>
        <v>0</v>
      </c>
      <c r="BZ1093" s="11">
        <f t="shared" si="2998"/>
        <v>0</v>
      </c>
      <c r="CA1093" s="11">
        <f t="shared" si="2916"/>
        <v>0</v>
      </c>
      <c r="CB1093" s="123" t="str">
        <f t="shared" si="2927"/>
        <v>-</v>
      </c>
    </row>
    <row r="1094" spans="1:80" x14ac:dyDescent="0.25">
      <c r="A1094" s="4" t="s">
        <v>615</v>
      </c>
      <c r="B1094" s="4" t="s">
        <v>3</v>
      </c>
      <c r="C1094" s="4" t="s">
        <v>28</v>
      </c>
      <c r="D1094" s="79" t="s">
        <v>617</v>
      </c>
      <c r="E1094" s="78" t="s">
        <v>280</v>
      </c>
      <c r="F1094" s="78" t="s">
        <v>1</v>
      </c>
      <c r="G1094" s="2" t="s">
        <v>1</v>
      </c>
      <c r="H1094" s="2" t="s">
        <v>281</v>
      </c>
      <c r="I1094" s="12">
        <f>SUM(I1095)</f>
        <v>0</v>
      </c>
      <c r="J1094" s="12">
        <f t="shared" si="2915"/>
        <v>0</v>
      </c>
      <c r="K1094" s="12">
        <f t="shared" si="2994"/>
        <v>0</v>
      </c>
      <c r="L1094" s="12">
        <f t="shared" si="2918"/>
        <v>0</v>
      </c>
      <c r="M1094" s="12">
        <f t="shared" si="2994"/>
        <v>0</v>
      </c>
      <c r="N1094" s="12">
        <f t="shared" si="2994"/>
        <v>0</v>
      </c>
      <c r="O1094" s="12">
        <f t="shared" si="2994"/>
        <v>0</v>
      </c>
      <c r="P1094" s="12">
        <f t="shared" si="2994"/>
        <v>0</v>
      </c>
      <c r="Q1094" s="12">
        <f t="shared" si="2994"/>
        <v>0</v>
      </c>
      <c r="R1094" s="12">
        <f t="shared" si="2995"/>
        <v>0</v>
      </c>
      <c r="S1094" s="12">
        <f t="shared" ref="S1094:AG1095" si="2999">SUM(S1095)</f>
        <v>0</v>
      </c>
      <c r="T1094" s="12">
        <f t="shared" si="2999"/>
        <v>0</v>
      </c>
      <c r="U1094" s="12">
        <f t="shared" si="2999"/>
        <v>0</v>
      </c>
      <c r="V1094" s="12">
        <f t="shared" si="2999"/>
        <v>0</v>
      </c>
      <c r="W1094" s="12">
        <f t="shared" si="2999"/>
        <v>0</v>
      </c>
      <c r="X1094" s="12">
        <f t="shared" si="2999"/>
        <v>0</v>
      </c>
      <c r="Y1094" s="12">
        <f t="shared" si="2999"/>
        <v>0</v>
      </c>
      <c r="Z1094" s="12">
        <f t="shared" si="2999"/>
        <v>0</v>
      </c>
      <c r="AA1094" s="12">
        <f t="shared" si="2999"/>
        <v>0</v>
      </c>
      <c r="AB1094" s="12">
        <f t="shared" si="2999"/>
        <v>0</v>
      </c>
      <c r="AC1094" s="12">
        <f t="shared" si="2999"/>
        <v>0</v>
      </c>
      <c r="AD1094" s="12">
        <f t="shared" si="2999"/>
        <v>0</v>
      </c>
      <c r="AE1094" s="12">
        <f t="shared" si="2999"/>
        <v>0</v>
      </c>
      <c r="AF1094" s="12">
        <f t="shared" si="2999"/>
        <v>0</v>
      </c>
      <c r="AG1094" s="12">
        <f t="shared" si="2999"/>
        <v>0</v>
      </c>
      <c r="AH1094" s="12">
        <v>0</v>
      </c>
      <c r="AI1094" s="12">
        <v>0</v>
      </c>
      <c r="AJ1094" s="12">
        <f t="shared" si="2996"/>
        <v>0</v>
      </c>
      <c r="AK1094" s="12">
        <f t="shared" ref="AK1094:AY1095" si="3000">SUM(AK1095)</f>
        <v>0</v>
      </c>
      <c r="AL1094" s="12">
        <f t="shared" si="3000"/>
        <v>0</v>
      </c>
      <c r="AM1094" s="12">
        <f t="shared" si="3000"/>
        <v>0</v>
      </c>
      <c r="AN1094" s="12">
        <f t="shared" si="3000"/>
        <v>0</v>
      </c>
      <c r="AO1094" s="12">
        <f t="shared" si="3000"/>
        <v>0</v>
      </c>
      <c r="AP1094" s="12">
        <f t="shared" si="3000"/>
        <v>0</v>
      </c>
      <c r="AQ1094" s="12">
        <f t="shared" si="3000"/>
        <v>0</v>
      </c>
      <c r="AR1094" s="12">
        <f t="shared" si="3000"/>
        <v>0</v>
      </c>
      <c r="AS1094" s="12">
        <f t="shared" si="3000"/>
        <v>0</v>
      </c>
      <c r="AT1094" s="12">
        <f t="shared" si="3000"/>
        <v>0</v>
      </c>
      <c r="AU1094" s="12">
        <f t="shared" si="3000"/>
        <v>0</v>
      </c>
      <c r="AV1094" s="12">
        <f t="shared" si="3000"/>
        <v>0</v>
      </c>
      <c r="AW1094" s="12">
        <f t="shared" si="3000"/>
        <v>0</v>
      </c>
      <c r="AX1094" s="12">
        <f t="shared" si="3000"/>
        <v>0</v>
      </c>
      <c r="AY1094" s="12">
        <f t="shared" si="3000"/>
        <v>0</v>
      </c>
      <c r="AZ1094" s="12">
        <v>0</v>
      </c>
      <c r="BA1094" s="12">
        <v>0</v>
      </c>
      <c r="BB1094" s="12">
        <f t="shared" si="2997"/>
        <v>0</v>
      </c>
      <c r="BC1094" s="12">
        <f t="shared" ref="BC1094:BQ1095" si="3001">SUM(BC1095)</f>
        <v>0</v>
      </c>
      <c r="BD1094" s="12">
        <f t="shared" si="3001"/>
        <v>0</v>
      </c>
      <c r="BE1094" s="12">
        <f t="shared" si="3001"/>
        <v>0</v>
      </c>
      <c r="BF1094" s="12">
        <f t="shared" si="3001"/>
        <v>0</v>
      </c>
      <c r="BG1094" s="12">
        <f t="shared" si="3001"/>
        <v>0</v>
      </c>
      <c r="BH1094" s="12">
        <f t="shared" si="3001"/>
        <v>0</v>
      </c>
      <c r="BI1094" s="12">
        <f t="shared" si="3001"/>
        <v>0</v>
      </c>
      <c r="BJ1094" s="12">
        <f t="shared" si="3001"/>
        <v>0</v>
      </c>
      <c r="BK1094" s="12">
        <f t="shared" si="3001"/>
        <v>0</v>
      </c>
      <c r="BL1094" s="12">
        <f t="shared" si="3001"/>
        <v>0</v>
      </c>
      <c r="BM1094" s="12">
        <f t="shared" si="3001"/>
        <v>0</v>
      </c>
      <c r="BN1094" s="12">
        <f t="shared" si="3001"/>
        <v>0</v>
      </c>
      <c r="BO1094" s="12">
        <f t="shared" si="3001"/>
        <v>0</v>
      </c>
      <c r="BP1094" s="12">
        <f t="shared" si="3001"/>
        <v>0</v>
      </c>
      <c r="BQ1094" s="12">
        <f t="shared" si="3001"/>
        <v>0</v>
      </c>
      <c r="BR1094" s="12">
        <v>0</v>
      </c>
      <c r="BS1094" s="12">
        <v>0</v>
      </c>
      <c r="BT1094" s="12">
        <f t="shared" si="2998"/>
        <v>0</v>
      </c>
      <c r="BU1094" s="12">
        <f t="shared" si="2998"/>
        <v>0</v>
      </c>
      <c r="BV1094" s="12">
        <f t="shared" si="2998"/>
        <v>0</v>
      </c>
      <c r="BW1094" s="12">
        <f t="shared" si="2998"/>
        <v>0</v>
      </c>
      <c r="BX1094" s="12">
        <f t="shared" si="2998"/>
        <v>0</v>
      </c>
      <c r="BY1094" s="12">
        <f t="shared" si="2998"/>
        <v>0</v>
      </c>
      <c r="BZ1094" s="12">
        <f t="shared" si="2998"/>
        <v>0</v>
      </c>
      <c r="CA1094" s="12">
        <f t="shared" si="2916"/>
        <v>0</v>
      </c>
      <c r="CB1094" s="124" t="str">
        <f t="shared" si="2927"/>
        <v>-</v>
      </c>
    </row>
    <row r="1095" spans="1:80" x14ac:dyDescent="0.25">
      <c r="A1095" s="1" t="s">
        <v>615</v>
      </c>
      <c r="B1095" s="1" t="s">
        <v>3</v>
      </c>
      <c r="C1095" s="1" t="s">
        <v>28</v>
      </c>
      <c r="D1095" s="82" t="s">
        <v>617</v>
      </c>
      <c r="E1095" s="82" t="s">
        <v>282</v>
      </c>
      <c r="F1095" s="79" t="s">
        <v>1</v>
      </c>
      <c r="G1095" s="13" t="s">
        <v>1</v>
      </c>
      <c r="H1095" s="2" t="s">
        <v>283</v>
      </c>
      <c r="I1095" s="12">
        <f>SUM(I1096)</f>
        <v>0</v>
      </c>
      <c r="J1095" s="12">
        <f t="shared" si="2915"/>
        <v>0</v>
      </c>
      <c r="K1095" s="12">
        <f t="shared" si="2994"/>
        <v>0</v>
      </c>
      <c r="L1095" s="12">
        <f t="shared" si="2918"/>
        <v>0</v>
      </c>
      <c r="M1095" s="12">
        <f t="shared" si="2994"/>
        <v>0</v>
      </c>
      <c r="N1095" s="12">
        <f t="shared" si="2994"/>
        <v>0</v>
      </c>
      <c r="O1095" s="12">
        <f t="shared" si="2994"/>
        <v>0</v>
      </c>
      <c r="P1095" s="12">
        <f t="shared" si="2994"/>
        <v>0</v>
      </c>
      <c r="Q1095" s="12">
        <f t="shared" si="2994"/>
        <v>0</v>
      </c>
      <c r="R1095" s="12">
        <f t="shared" si="2995"/>
        <v>0</v>
      </c>
      <c r="S1095" s="12">
        <f t="shared" si="2999"/>
        <v>0</v>
      </c>
      <c r="T1095" s="12">
        <f t="shared" si="2999"/>
        <v>0</v>
      </c>
      <c r="U1095" s="12">
        <f t="shared" si="2999"/>
        <v>0</v>
      </c>
      <c r="V1095" s="12">
        <f t="shared" si="2999"/>
        <v>0</v>
      </c>
      <c r="W1095" s="12">
        <f t="shared" si="2999"/>
        <v>0</v>
      </c>
      <c r="X1095" s="12">
        <f t="shared" si="2999"/>
        <v>0</v>
      </c>
      <c r="Y1095" s="12">
        <f t="shared" si="2999"/>
        <v>0</v>
      </c>
      <c r="Z1095" s="12">
        <f t="shared" si="2999"/>
        <v>0</v>
      </c>
      <c r="AA1095" s="12">
        <f t="shared" si="2999"/>
        <v>0</v>
      </c>
      <c r="AB1095" s="12">
        <f t="shared" si="2999"/>
        <v>0</v>
      </c>
      <c r="AC1095" s="12">
        <f t="shared" si="2999"/>
        <v>0</v>
      </c>
      <c r="AD1095" s="12">
        <f t="shared" si="2999"/>
        <v>0</v>
      </c>
      <c r="AE1095" s="12">
        <f t="shared" si="2999"/>
        <v>0</v>
      </c>
      <c r="AF1095" s="12">
        <f t="shared" si="2999"/>
        <v>0</v>
      </c>
      <c r="AG1095" s="12">
        <f t="shared" si="2999"/>
        <v>0</v>
      </c>
      <c r="AH1095" s="12">
        <v>0</v>
      </c>
      <c r="AI1095" s="12">
        <v>0</v>
      </c>
      <c r="AJ1095" s="12">
        <f t="shared" si="2996"/>
        <v>0</v>
      </c>
      <c r="AK1095" s="12">
        <f t="shared" si="3000"/>
        <v>0</v>
      </c>
      <c r="AL1095" s="12">
        <f t="shared" si="3000"/>
        <v>0</v>
      </c>
      <c r="AM1095" s="12">
        <f t="shared" si="3000"/>
        <v>0</v>
      </c>
      <c r="AN1095" s="12">
        <f t="shared" si="3000"/>
        <v>0</v>
      </c>
      <c r="AO1095" s="12">
        <f t="shared" si="3000"/>
        <v>0</v>
      </c>
      <c r="AP1095" s="12">
        <f t="shared" si="3000"/>
        <v>0</v>
      </c>
      <c r="AQ1095" s="12">
        <f t="shared" si="3000"/>
        <v>0</v>
      </c>
      <c r="AR1095" s="12">
        <f t="shared" si="3000"/>
        <v>0</v>
      </c>
      <c r="AS1095" s="12">
        <f t="shared" si="3000"/>
        <v>0</v>
      </c>
      <c r="AT1095" s="12">
        <f t="shared" si="3000"/>
        <v>0</v>
      </c>
      <c r="AU1095" s="12">
        <f t="shared" si="3000"/>
        <v>0</v>
      </c>
      <c r="AV1095" s="12">
        <f t="shared" si="3000"/>
        <v>0</v>
      </c>
      <c r="AW1095" s="12">
        <f t="shared" si="3000"/>
        <v>0</v>
      </c>
      <c r="AX1095" s="12">
        <f t="shared" si="3000"/>
        <v>0</v>
      </c>
      <c r="AY1095" s="12">
        <f t="shared" si="3000"/>
        <v>0</v>
      </c>
      <c r="AZ1095" s="12">
        <v>0</v>
      </c>
      <c r="BA1095" s="12">
        <v>0</v>
      </c>
      <c r="BB1095" s="12">
        <f t="shared" si="2997"/>
        <v>0</v>
      </c>
      <c r="BC1095" s="12">
        <f t="shared" si="3001"/>
        <v>0</v>
      </c>
      <c r="BD1095" s="12">
        <f t="shared" si="3001"/>
        <v>0</v>
      </c>
      <c r="BE1095" s="12">
        <f t="shared" si="3001"/>
        <v>0</v>
      </c>
      <c r="BF1095" s="12">
        <f t="shared" si="3001"/>
        <v>0</v>
      </c>
      <c r="BG1095" s="12">
        <f t="shared" si="3001"/>
        <v>0</v>
      </c>
      <c r="BH1095" s="12">
        <f t="shared" si="3001"/>
        <v>0</v>
      </c>
      <c r="BI1095" s="12">
        <f t="shared" si="3001"/>
        <v>0</v>
      </c>
      <c r="BJ1095" s="12">
        <f t="shared" si="3001"/>
        <v>0</v>
      </c>
      <c r="BK1095" s="12">
        <f t="shared" si="3001"/>
        <v>0</v>
      </c>
      <c r="BL1095" s="12">
        <f t="shared" si="3001"/>
        <v>0</v>
      </c>
      <c r="BM1095" s="12">
        <f t="shared" si="3001"/>
        <v>0</v>
      </c>
      <c r="BN1095" s="12">
        <f t="shared" si="3001"/>
        <v>0</v>
      </c>
      <c r="BO1095" s="12">
        <f t="shared" si="3001"/>
        <v>0</v>
      </c>
      <c r="BP1095" s="12">
        <f t="shared" si="3001"/>
        <v>0</v>
      </c>
      <c r="BQ1095" s="12">
        <f t="shared" si="3001"/>
        <v>0</v>
      </c>
      <c r="BR1095" s="12">
        <v>0</v>
      </c>
      <c r="BS1095" s="12">
        <v>0</v>
      </c>
      <c r="BT1095" s="12">
        <f t="shared" si="2998"/>
        <v>0</v>
      </c>
      <c r="BU1095" s="12">
        <f t="shared" si="2998"/>
        <v>0</v>
      </c>
      <c r="BV1095" s="12">
        <f t="shared" si="2998"/>
        <v>0</v>
      </c>
      <c r="BW1095" s="12">
        <f t="shared" si="2998"/>
        <v>0</v>
      </c>
      <c r="BX1095" s="12">
        <f t="shared" si="2998"/>
        <v>0</v>
      </c>
      <c r="BY1095" s="12">
        <f t="shared" si="2998"/>
        <v>0</v>
      </c>
      <c r="BZ1095" s="12">
        <f t="shared" si="2998"/>
        <v>0</v>
      </c>
      <c r="CA1095" s="12">
        <f t="shared" si="2916"/>
        <v>0</v>
      </c>
      <c r="CB1095" s="124" t="str">
        <f t="shared" si="2927"/>
        <v>-</v>
      </c>
    </row>
    <row r="1096" spans="1:80" x14ac:dyDescent="0.25">
      <c r="A1096" s="4" t="s">
        <v>615</v>
      </c>
      <c r="B1096" s="4" t="s">
        <v>3</v>
      </c>
      <c r="C1096" s="4" t="s">
        <v>28</v>
      </c>
      <c r="D1096" s="79" t="s">
        <v>617</v>
      </c>
      <c r="E1096" s="89">
        <v>6151</v>
      </c>
      <c r="F1096" s="79" t="s">
        <v>633</v>
      </c>
      <c r="G1096" s="74" t="s">
        <v>1892</v>
      </c>
      <c r="H1096" s="13" t="s">
        <v>285</v>
      </c>
      <c r="I1096" s="14">
        <v>0</v>
      </c>
      <c r="J1096" s="14">
        <f t="shared" si="2915"/>
        <v>0</v>
      </c>
      <c r="K1096" s="14">
        <v>0</v>
      </c>
      <c r="L1096" s="14">
        <f t="shared" si="2918"/>
        <v>0</v>
      </c>
      <c r="M1096" s="14">
        <v>0</v>
      </c>
      <c r="N1096" s="14">
        <v>0</v>
      </c>
      <c r="O1096" s="14">
        <v>0</v>
      </c>
      <c r="P1096" s="14">
        <v>0</v>
      </c>
      <c r="Q1096" s="14">
        <v>0</v>
      </c>
      <c r="R1096" s="14">
        <v>0</v>
      </c>
      <c r="S1096" s="14"/>
      <c r="T1096" s="14"/>
      <c r="U1096" s="14"/>
      <c r="V1096" s="14"/>
      <c r="W1096" s="14"/>
      <c r="X1096" s="14">
        <f t="shared" si="2892"/>
        <v>0</v>
      </c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>
        <v>0</v>
      </c>
      <c r="AI1096" s="14">
        <v>0</v>
      </c>
      <c r="AJ1096" s="14">
        <v>0</v>
      </c>
      <c r="AK1096" s="14"/>
      <c r="AL1096" s="14"/>
      <c r="AM1096" s="14"/>
      <c r="AN1096" s="14"/>
      <c r="AO1096" s="14"/>
      <c r="AP1096" s="14">
        <f t="shared" si="2893"/>
        <v>0</v>
      </c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>
        <v>0</v>
      </c>
      <c r="BA1096" s="14">
        <v>0</v>
      </c>
      <c r="BB1096" s="14">
        <v>0</v>
      </c>
      <c r="BC1096" s="14"/>
      <c r="BD1096" s="14"/>
      <c r="BE1096" s="14"/>
      <c r="BF1096" s="14"/>
      <c r="BG1096" s="14"/>
      <c r="BH1096" s="14">
        <f t="shared" si="2894"/>
        <v>0</v>
      </c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>
        <v>0</v>
      </c>
      <c r="BS1096" s="14">
        <v>0</v>
      </c>
      <c r="BT1096" s="14">
        <v>0</v>
      </c>
      <c r="BU1096" s="14">
        <v>0</v>
      </c>
      <c r="BV1096" s="14">
        <v>0</v>
      </c>
      <c r="BW1096" s="14">
        <f t="shared" si="2858"/>
        <v>0</v>
      </c>
      <c r="BX1096" s="14"/>
      <c r="BY1096" s="14"/>
      <c r="BZ1096" s="14"/>
      <c r="CA1096" s="14">
        <f t="shared" si="2916"/>
        <v>0</v>
      </c>
      <c r="CB1096" s="122" t="str">
        <f t="shared" si="2927"/>
        <v>-</v>
      </c>
    </row>
    <row r="1097" spans="1:80" ht="22.5" x14ac:dyDescent="0.25">
      <c r="A1097" s="1" t="s">
        <v>1</v>
      </c>
      <c r="B1097" s="1" t="s">
        <v>1</v>
      </c>
      <c r="C1097" s="1" t="s">
        <v>1</v>
      </c>
      <c r="D1097" s="78" t="s">
        <v>1</v>
      </c>
      <c r="E1097" s="78" t="s">
        <v>1</v>
      </c>
      <c r="F1097" s="78" t="s">
        <v>1</v>
      </c>
      <c r="G1097" s="2" t="s">
        <v>1</v>
      </c>
      <c r="H1097" s="10" t="s">
        <v>77</v>
      </c>
      <c r="I1097" s="11">
        <f>SUM(I1098)</f>
        <v>12150350</v>
      </c>
      <c r="J1097" s="11">
        <f t="shared" si="2915"/>
        <v>21405000</v>
      </c>
      <c r="K1097" s="11">
        <f t="shared" ref="K1097:Q1097" si="3002">SUM(K1098)</f>
        <v>950450</v>
      </c>
      <c r="L1097" s="11">
        <f t="shared" si="2918"/>
        <v>0</v>
      </c>
      <c r="M1097" s="11">
        <f t="shared" si="3002"/>
        <v>0</v>
      </c>
      <c r="N1097" s="11">
        <f t="shared" si="3002"/>
        <v>0</v>
      </c>
      <c r="O1097" s="11">
        <f t="shared" si="3002"/>
        <v>0</v>
      </c>
      <c r="P1097" s="11">
        <f t="shared" si="3002"/>
        <v>0</v>
      </c>
      <c r="Q1097" s="11">
        <f t="shared" si="3002"/>
        <v>20454550</v>
      </c>
      <c r="R1097" s="11">
        <f t="shared" ref="R1097:AG1097" si="3003">SUM(R1098)</f>
        <v>0</v>
      </c>
      <c r="S1097" s="11">
        <f t="shared" si="3003"/>
        <v>0</v>
      </c>
      <c r="T1097" s="11">
        <f t="shared" si="3003"/>
        <v>0</v>
      </c>
      <c r="U1097" s="11">
        <f t="shared" si="3003"/>
        <v>0</v>
      </c>
      <c r="V1097" s="11">
        <f t="shared" si="3003"/>
        <v>0</v>
      </c>
      <c r="W1097" s="11">
        <f t="shared" si="3003"/>
        <v>0</v>
      </c>
      <c r="X1097" s="11">
        <f t="shared" si="3003"/>
        <v>0</v>
      </c>
      <c r="Y1097" s="11">
        <f t="shared" si="3003"/>
        <v>0</v>
      </c>
      <c r="Z1097" s="11">
        <f t="shared" si="3003"/>
        <v>0</v>
      </c>
      <c r="AA1097" s="11">
        <f t="shared" si="3003"/>
        <v>0</v>
      </c>
      <c r="AB1097" s="11">
        <f t="shared" si="3003"/>
        <v>0</v>
      </c>
      <c r="AC1097" s="11">
        <f t="shared" si="3003"/>
        <v>0</v>
      </c>
      <c r="AD1097" s="11">
        <f t="shared" si="3003"/>
        <v>0</v>
      </c>
      <c r="AE1097" s="11">
        <f t="shared" si="3003"/>
        <v>0</v>
      </c>
      <c r="AF1097" s="11">
        <f t="shared" si="3003"/>
        <v>0</v>
      </c>
      <c r="AG1097" s="11">
        <f t="shared" si="3003"/>
        <v>0</v>
      </c>
      <c r="AH1097" s="11">
        <v>0</v>
      </c>
      <c r="AI1097" s="11">
        <v>0</v>
      </c>
      <c r="AJ1097" s="11">
        <f t="shared" ref="AJ1097:AY1097" si="3004">SUM(AJ1098)</f>
        <v>0</v>
      </c>
      <c r="AK1097" s="11">
        <f t="shared" si="3004"/>
        <v>0</v>
      </c>
      <c r="AL1097" s="11">
        <f t="shared" si="3004"/>
        <v>0</v>
      </c>
      <c r="AM1097" s="11">
        <f t="shared" si="3004"/>
        <v>0</v>
      </c>
      <c r="AN1097" s="11">
        <f t="shared" si="3004"/>
        <v>0</v>
      </c>
      <c r="AO1097" s="11">
        <f t="shared" si="3004"/>
        <v>0</v>
      </c>
      <c r="AP1097" s="11">
        <f t="shared" si="3004"/>
        <v>0</v>
      </c>
      <c r="AQ1097" s="11">
        <f t="shared" si="3004"/>
        <v>0</v>
      </c>
      <c r="AR1097" s="11">
        <f t="shared" si="3004"/>
        <v>0</v>
      </c>
      <c r="AS1097" s="11">
        <f t="shared" si="3004"/>
        <v>0</v>
      </c>
      <c r="AT1097" s="11">
        <f t="shared" si="3004"/>
        <v>0</v>
      </c>
      <c r="AU1097" s="11">
        <f t="shared" si="3004"/>
        <v>0</v>
      </c>
      <c r="AV1097" s="11">
        <f t="shared" si="3004"/>
        <v>0</v>
      </c>
      <c r="AW1097" s="11">
        <f t="shared" si="3004"/>
        <v>0</v>
      </c>
      <c r="AX1097" s="11">
        <f t="shared" si="3004"/>
        <v>0</v>
      </c>
      <c r="AY1097" s="11">
        <f t="shared" si="3004"/>
        <v>0</v>
      </c>
      <c r="AZ1097" s="11">
        <v>0</v>
      </c>
      <c r="BA1097" s="11">
        <v>0</v>
      </c>
      <c r="BB1097" s="11">
        <f t="shared" ref="BB1097:BQ1097" si="3005">SUM(BB1098)</f>
        <v>0</v>
      </c>
      <c r="BC1097" s="11">
        <f t="shared" si="3005"/>
        <v>0</v>
      </c>
      <c r="BD1097" s="11">
        <f t="shared" si="3005"/>
        <v>0</v>
      </c>
      <c r="BE1097" s="11">
        <f t="shared" si="3005"/>
        <v>0</v>
      </c>
      <c r="BF1097" s="11">
        <f t="shared" si="3005"/>
        <v>0</v>
      </c>
      <c r="BG1097" s="11">
        <f t="shared" si="3005"/>
        <v>0</v>
      </c>
      <c r="BH1097" s="11">
        <f t="shared" si="3005"/>
        <v>0</v>
      </c>
      <c r="BI1097" s="11">
        <f t="shared" si="3005"/>
        <v>0</v>
      </c>
      <c r="BJ1097" s="11">
        <f t="shared" si="3005"/>
        <v>0</v>
      </c>
      <c r="BK1097" s="11">
        <f t="shared" si="3005"/>
        <v>0</v>
      </c>
      <c r="BL1097" s="11">
        <f t="shared" si="3005"/>
        <v>0</v>
      </c>
      <c r="BM1097" s="11">
        <f t="shared" si="3005"/>
        <v>0</v>
      </c>
      <c r="BN1097" s="11">
        <f t="shared" si="3005"/>
        <v>0</v>
      </c>
      <c r="BO1097" s="11">
        <f t="shared" si="3005"/>
        <v>0</v>
      </c>
      <c r="BP1097" s="11">
        <f t="shared" si="3005"/>
        <v>0</v>
      </c>
      <c r="BQ1097" s="11">
        <f t="shared" si="3005"/>
        <v>0</v>
      </c>
      <c r="BR1097" s="11">
        <v>0</v>
      </c>
      <c r="BS1097" s="11">
        <v>0</v>
      </c>
      <c r="BT1097" s="11">
        <f t="shared" ref="BT1097:BZ1097" si="3006">SUM(BT1098)</f>
        <v>8224550</v>
      </c>
      <c r="BU1097" s="11">
        <f t="shared" si="3006"/>
        <v>2834550</v>
      </c>
      <c r="BV1097" s="11">
        <f t="shared" si="3006"/>
        <v>961000</v>
      </c>
      <c r="BW1097" s="11">
        <f t="shared" si="3006"/>
        <v>453040</v>
      </c>
      <c r="BX1097" s="11">
        <f t="shared" si="3006"/>
        <v>209000</v>
      </c>
      <c r="BY1097" s="11">
        <f t="shared" si="3006"/>
        <v>244040</v>
      </c>
      <c r="BZ1097" s="11">
        <f t="shared" si="3006"/>
        <v>0</v>
      </c>
      <c r="CA1097" s="11">
        <f t="shared" si="2916"/>
        <v>1414040</v>
      </c>
      <c r="CB1097" s="123">
        <f t="shared" si="2927"/>
        <v>49.885872537087018</v>
      </c>
    </row>
    <row r="1098" spans="1:80" x14ac:dyDescent="0.25">
      <c r="A1098" s="4" t="s">
        <v>615</v>
      </c>
      <c r="B1098" s="4" t="s">
        <v>3</v>
      </c>
      <c r="C1098" s="4" t="s">
        <v>28</v>
      </c>
      <c r="D1098" s="79" t="s">
        <v>617</v>
      </c>
      <c r="E1098" s="78" t="s">
        <v>78</v>
      </c>
      <c r="F1098" s="78" t="s">
        <v>1</v>
      </c>
      <c r="G1098" s="2" t="s">
        <v>1</v>
      </c>
      <c r="H1098" s="2" t="s">
        <v>79</v>
      </c>
      <c r="I1098" s="12">
        <f>SUM(I1099,I1101,I1104,I1105)</f>
        <v>12150350</v>
      </c>
      <c r="J1098" s="12">
        <f t="shared" si="2915"/>
        <v>21405000</v>
      </c>
      <c r="K1098" s="12">
        <f t="shared" ref="K1098" si="3007">SUM(K1099,K1101,K1104,K1105)</f>
        <v>950450</v>
      </c>
      <c r="L1098" s="12">
        <f t="shared" si="2918"/>
        <v>0</v>
      </c>
      <c r="M1098" s="12">
        <f t="shared" ref="M1098:Q1098" si="3008">SUM(M1099,M1101,M1104,M1105)</f>
        <v>0</v>
      </c>
      <c r="N1098" s="12">
        <f t="shared" si="3008"/>
        <v>0</v>
      </c>
      <c r="O1098" s="12">
        <f t="shared" si="3008"/>
        <v>0</v>
      </c>
      <c r="P1098" s="12">
        <f t="shared" si="3008"/>
        <v>0</v>
      </c>
      <c r="Q1098" s="12">
        <f t="shared" si="3008"/>
        <v>20454550</v>
      </c>
      <c r="R1098" s="12">
        <f t="shared" ref="R1098:AG1098" si="3009">SUM(R1099,R1101,R1104,R1105)</f>
        <v>0</v>
      </c>
      <c r="S1098" s="12">
        <f t="shared" si="3009"/>
        <v>0</v>
      </c>
      <c r="T1098" s="12">
        <f t="shared" si="3009"/>
        <v>0</v>
      </c>
      <c r="U1098" s="12">
        <f t="shared" si="3009"/>
        <v>0</v>
      </c>
      <c r="V1098" s="12">
        <f t="shared" si="3009"/>
        <v>0</v>
      </c>
      <c r="W1098" s="12">
        <f t="shared" si="3009"/>
        <v>0</v>
      </c>
      <c r="X1098" s="12">
        <f t="shared" ref="X1098" si="3010">SUM(X1099,X1101,X1104,X1105)</f>
        <v>0</v>
      </c>
      <c r="Y1098" s="12">
        <f t="shared" si="3009"/>
        <v>0</v>
      </c>
      <c r="Z1098" s="12">
        <f t="shared" si="3009"/>
        <v>0</v>
      </c>
      <c r="AA1098" s="12">
        <f t="shared" si="3009"/>
        <v>0</v>
      </c>
      <c r="AB1098" s="12">
        <f t="shared" si="3009"/>
        <v>0</v>
      </c>
      <c r="AC1098" s="12">
        <f t="shared" si="3009"/>
        <v>0</v>
      </c>
      <c r="AD1098" s="12">
        <f t="shared" si="3009"/>
        <v>0</v>
      </c>
      <c r="AE1098" s="12">
        <f t="shared" si="3009"/>
        <v>0</v>
      </c>
      <c r="AF1098" s="12">
        <f t="shared" si="3009"/>
        <v>0</v>
      </c>
      <c r="AG1098" s="12">
        <f t="shared" si="3009"/>
        <v>0</v>
      </c>
      <c r="AH1098" s="12">
        <v>0</v>
      </c>
      <c r="AI1098" s="12">
        <v>0</v>
      </c>
      <c r="AJ1098" s="12">
        <f t="shared" ref="AJ1098:AY1098" si="3011">SUM(AJ1099,AJ1101,AJ1104,AJ1105)</f>
        <v>0</v>
      </c>
      <c r="AK1098" s="12">
        <f t="shared" si="3011"/>
        <v>0</v>
      </c>
      <c r="AL1098" s="12">
        <f t="shared" si="3011"/>
        <v>0</v>
      </c>
      <c r="AM1098" s="12">
        <f t="shared" si="3011"/>
        <v>0</v>
      </c>
      <c r="AN1098" s="12">
        <f t="shared" si="3011"/>
        <v>0</v>
      </c>
      <c r="AO1098" s="12">
        <f t="shared" si="3011"/>
        <v>0</v>
      </c>
      <c r="AP1098" s="12">
        <f t="shared" ref="AP1098" si="3012">SUM(AP1099,AP1101,AP1104,AP1105)</f>
        <v>0</v>
      </c>
      <c r="AQ1098" s="12">
        <f t="shared" si="3011"/>
        <v>0</v>
      </c>
      <c r="AR1098" s="12">
        <f t="shared" si="3011"/>
        <v>0</v>
      </c>
      <c r="AS1098" s="12">
        <f t="shared" si="3011"/>
        <v>0</v>
      </c>
      <c r="AT1098" s="12">
        <f t="shared" si="3011"/>
        <v>0</v>
      </c>
      <c r="AU1098" s="12">
        <f t="shared" si="3011"/>
        <v>0</v>
      </c>
      <c r="AV1098" s="12">
        <f t="shared" si="3011"/>
        <v>0</v>
      </c>
      <c r="AW1098" s="12">
        <f t="shared" si="3011"/>
        <v>0</v>
      </c>
      <c r="AX1098" s="12">
        <f t="shared" si="3011"/>
        <v>0</v>
      </c>
      <c r="AY1098" s="12">
        <f t="shared" si="3011"/>
        <v>0</v>
      </c>
      <c r="AZ1098" s="12">
        <v>0</v>
      </c>
      <c r="BA1098" s="12">
        <v>0</v>
      </c>
      <c r="BB1098" s="12">
        <f t="shared" ref="BB1098:BQ1098" si="3013">SUM(BB1099,BB1101,BB1104,BB1105)</f>
        <v>0</v>
      </c>
      <c r="BC1098" s="12">
        <f t="shared" si="3013"/>
        <v>0</v>
      </c>
      <c r="BD1098" s="12">
        <f t="shared" si="3013"/>
        <v>0</v>
      </c>
      <c r="BE1098" s="12">
        <f t="shared" si="3013"/>
        <v>0</v>
      </c>
      <c r="BF1098" s="12">
        <f t="shared" si="3013"/>
        <v>0</v>
      </c>
      <c r="BG1098" s="12">
        <f t="shared" si="3013"/>
        <v>0</v>
      </c>
      <c r="BH1098" s="12">
        <f t="shared" ref="BH1098" si="3014">SUM(BH1099,BH1101,BH1104,BH1105)</f>
        <v>0</v>
      </c>
      <c r="BI1098" s="12">
        <f t="shared" si="3013"/>
        <v>0</v>
      </c>
      <c r="BJ1098" s="12">
        <f t="shared" si="3013"/>
        <v>0</v>
      </c>
      <c r="BK1098" s="12">
        <f t="shared" si="3013"/>
        <v>0</v>
      </c>
      <c r="BL1098" s="12">
        <f t="shared" si="3013"/>
        <v>0</v>
      </c>
      <c r="BM1098" s="12">
        <f t="shared" si="3013"/>
        <v>0</v>
      </c>
      <c r="BN1098" s="12">
        <f t="shared" si="3013"/>
        <v>0</v>
      </c>
      <c r="BO1098" s="12">
        <f t="shared" si="3013"/>
        <v>0</v>
      </c>
      <c r="BP1098" s="12">
        <f t="shared" si="3013"/>
        <v>0</v>
      </c>
      <c r="BQ1098" s="12">
        <f t="shared" si="3013"/>
        <v>0</v>
      </c>
      <c r="BR1098" s="12">
        <v>0</v>
      </c>
      <c r="BS1098" s="12">
        <v>0</v>
      </c>
      <c r="BT1098" s="12">
        <f t="shared" ref="BT1098:BZ1098" si="3015">SUM(BT1099,BT1101,BT1104,BT1105)</f>
        <v>8224550</v>
      </c>
      <c r="BU1098" s="12">
        <f t="shared" si="3015"/>
        <v>2834550</v>
      </c>
      <c r="BV1098" s="12">
        <f t="shared" si="3015"/>
        <v>961000</v>
      </c>
      <c r="BW1098" s="12">
        <f t="shared" si="3015"/>
        <v>453040</v>
      </c>
      <c r="BX1098" s="12">
        <f t="shared" si="3015"/>
        <v>209000</v>
      </c>
      <c r="BY1098" s="12">
        <f t="shared" si="3015"/>
        <v>244040</v>
      </c>
      <c r="BZ1098" s="12">
        <f t="shared" si="3015"/>
        <v>0</v>
      </c>
      <c r="CA1098" s="12">
        <f t="shared" si="2916"/>
        <v>1414040</v>
      </c>
      <c r="CB1098" s="124">
        <f t="shared" si="2927"/>
        <v>49.885872537087018</v>
      </c>
    </row>
    <row r="1099" spans="1:80" x14ac:dyDescent="0.25">
      <c r="A1099" s="1" t="s">
        <v>615</v>
      </c>
      <c r="B1099" s="1" t="s">
        <v>3</v>
      </c>
      <c r="C1099" s="1" t="s">
        <v>28</v>
      </c>
      <c r="D1099" s="82" t="s">
        <v>617</v>
      </c>
      <c r="E1099" s="82" t="s">
        <v>451</v>
      </c>
      <c r="F1099" s="79" t="s">
        <v>1</v>
      </c>
      <c r="G1099" s="13" t="s">
        <v>1</v>
      </c>
      <c r="H1099" s="2" t="s">
        <v>452</v>
      </c>
      <c r="I1099" s="12">
        <f>SUM(I1100)</f>
        <v>100</v>
      </c>
      <c r="J1099" s="12">
        <f t="shared" si="2915"/>
        <v>100</v>
      </c>
      <c r="K1099" s="12">
        <f t="shared" ref="K1099:Q1099" si="3016">SUM(K1100)</f>
        <v>100</v>
      </c>
      <c r="L1099" s="12">
        <f t="shared" si="2918"/>
        <v>0</v>
      </c>
      <c r="M1099" s="12">
        <f t="shared" si="3016"/>
        <v>0</v>
      </c>
      <c r="N1099" s="12">
        <f t="shared" si="3016"/>
        <v>0</v>
      </c>
      <c r="O1099" s="12">
        <f t="shared" si="3016"/>
        <v>0</v>
      </c>
      <c r="P1099" s="12">
        <f t="shared" si="3016"/>
        <v>0</v>
      </c>
      <c r="Q1099" s="12">
        <f t="shared" si="3016"/>
        <v>0</v>
      </c>
      <c r="R1099" s="12">
        <f t="shared" ref="R1099:AG1099" si="3017">SUM(R1100)</f>
        <v>0</v>
      </c>
      <c r="S1099" s="12">
        <f t="shared" si="3017"/>
        <v>0</v>
      </c>
      <c r="T1099" s="12">
        <f t="shared" si="3017"/>
        <v>0</v>
      </c>
      <c r="U1099" s="12">
        <f t="shared" si="3017"/>
        <v>0</v>
      </c>
      <c r="V1099" s="12">
        <f t="shared" si="3017"/>
        <v>0</v>
      </c>
      <c r="W1099" s="12">
        <f t="shared" si="3017"/>
        <v>0</v>
      </c>
      <c r="X1099" s="12">
        <f t="shared" si="3017"/>
        <v>0</v>
      </c>
      <c r="Y1099" s="12">
        <f t="shared" si="3017"/>
        <v>0</v>
      </c>
      <c r="Z1099" s="12">
        <f t="shared" si="3017"/>
        <v>0</v>
      </c>
      <c r="AA1099" s="12">
        <f t="shared" si="3017"/>
        <v>0</v>
      </c>
      <c r="AB1099" s="12">
        <f t="shared" si="3017"/>
        <v>0</v>
      </c>
      <c r="AC1099" s="12">
        <f t="shared" si="3017"/>
        <v>0</v>
      </c>
      <c r="AD1099" s="12">
        <f t="shared" si="3017"/>
        <v>0</v>
      </c>
      <c r="AE1099" s="12">
        <f t="shared" si="3017"/>
        <v>0</v>
      </c>
      <c r="AF1099" s="12">
        <f t="shared" si="3017"/>
        <v>0</v>
      </c>
      <c r="AG1099" s="12">
        <f t="shared" si="3017"/>
        <v>0</v>
      </c>
      <c r="AH1099" s="12">
        <v>0</v>
      </c>
      <c r="AI1099" s="12">
        <v>0</v>
      </c>
      <c r="AJ1099" s="12">
        <f t="shared" ref="AJ1099:AY1099" si="3018">SUM(AJ1100)</f>
        <v>0</v>
      </c>
      <c r="AK1099" s="12">
        <f t="shared" si="3018"/>
        <v>0</v>
      </c>
      <c r="AL1099" s="12">
        <f t="shared" si="3018"/>
        <v>0</v>
      </c>
      <c r="AM1099" s="12">
        <f t="shared" si="3018"/>
        <v>0</v>
      </c>
      <c r="AN1099" s="12">
        <f t="shared" si="3018"/>
        <v>0</v>
      </c>
      <c r="AO1099" s="12">
        <f t="shared" si="3018"/>
        <v>0</v>
      </c>
      <c r="AP1099" s="12">
        <f t="shared" si="3018"/>
        <v>0</v>
      </c>
      <c r="AQ1099" s="12">
        <f t="shared" si="3018"/>
        <v>0</v>
      </c>
      <c r="AR1099" s="12">
        <f t="shared" si="3018"/>
        <v>0</v>
      </c>
      <c r="AS1099" s="12">
        <f t="shared" si="3018"/>
        <v>0</v>
      </c>
      <c r="AT1099" s="12">
        <f t="shared" si="3018"/>
        <v>0</v>
      </c>
      <c r="AU1099" s="12">
        <f t="shared" si="3018"/>
        <v>0</v>
      </c>
      <c r="AV1099" s="12">
        <f t="shared" si="3018"/>
        <v>0</v>
      </c>
      <c r="AW1099" s="12">
        <f t="shared" si="3018"/>
        <v>0</v>
      </c>
      <c r="AX1099" s="12">
        <f t="shared" si="3018"/>
        <v>0</v>
      </c>
      <c r="AY1099" s="12">
        <f t="shared" si="3018"/>
        <v>0</v>
      </c>
      <c r="AZ1099" s="12">
        <v>0</v>
      </c>
      <c r="BA1099" s="12">
        <v>0</v>
      </c>
      <c r="BB1099" s="12">
        <f t="shared" ref="BB1099:BQ1099" si="3019">SUM(BB1100)</f>
        <v>0</v>
      </c>
      <c r="BC1099" s="12">
        <f t="shared" si="3019"/>
        <v>0</v>
      </c>
      <c r="BD1099" s="12">
        <f t="shared" si="3019"/>
        <v>0</v>
      </c>
      <c r="BE1099" s="12">
        <f t="shared" si="3019"/>
        <v>0</v>
      </c>
      <c r="BF1099" s="12">
        <f t="shared" si="3019"/>
        <v>0</v>
      </c>
      <c r="BG1099" s="12">
        <f t="shared" si="3019"/>
        <v>0</v>
      </c>
      <c r="BH1099" s="12">
        <f t="shared" si="3019"/>
        <v>0</v>
      </c>
      <c r="BI1099" s="12">
        <f t="shared" si="3019"/>
        <v>0</v>
      </c>
      <c r="BJ1099" s="12">
        <f t="shared" si="3019"/>
        <v>0</v>
      </c>
      <c r="BK1099" s="12">
        <f t="shared" si="3019"/>
        <v>0</v>
      </c>
      <c r="BL1099" s="12">
        <f t="shared" si="3019"/>
        <v>0</v>
      </c>
      <c r="BM1099" s="12">
        <f t="shared" si="3019"/>
        <v>0</v>
      </c>
      <c r="BN1099" s="12">
        <f t="shared" si="3019"/>
        <v>0</v>
      </c>
      <c r="BO1099" s="12">
        <f t="shared" si="3019"/>
        <v>0</v>
      </c>
      <c r="BP1099" s="12">
        <f t="shared" si="3019"/>
        <v>0</v>
      </c>
      <c r="BQ1099" s="12">
        <f t="shared" si="3019"/>
        <v>0</v>
      </c>
      <c r="BR1099" s="12">
        <v>0</v>
      </c>
      <c r="BS1099" s="12">
        <v>0</v>
      </c>
      <c r="BT1099" s="12">
        <f t="shared" ref="BT1099:BZ1099" si="3020">SUM(BT1100)</f>
        <v>100</v>
      </c>
      <c r="BU1099" s="12">
        <f t="shared" si="3020"/>
        <v>100</v>
      </c>
      <c r="BV1099" s="12">
        <f t="shared" si="3020"/>
        <v>0</v>
      </c>
      <c r="BW1099" s="12">
        <f t="shared" si="3020"/>
        <v>0</v>
      </c>
      <c r="BX1099" s="12">
        <f t="shared" si="3020"/>
        <v>0</v>
      </c>
      <c r="BY1099" s="12">
        <f t="shared" si="3020"/>
        <v>0</v>
      </c>
      <c r="BZ1099" s="12">
        <f t="shared" si="3020"/>
        <v>0</v>
      </c>
      <c r="CA1099" s="12">
        <f t="shared" si="2916"/>
        <v>0</v>
      </c>
      <c r="CB1099" s="124">
        <f t="shared" si="2927"/>
        <v>0</v>
      </c>
    </row>
    <row r="1100" spans="1:80" x14ac:dyDescent="0.25">
      <c r="A1100" s="4" t="s">
        <v>615</v>
      </c>
      <c r="B1100" s="4" t="s">
        <v>3</v>
      </c>
      <c r="C1100" s="4" t="s">
        <v>28</v>
      </c>
      <c r="D1100" s="79" t="s">
        <v>617</v>
      </c>
      <c r="E1100" s="89">
        <v>8211</v>
      </c>
      <c r="F1100" s="79" t="s">
        <v>634</v>
      </c>
      <c r="G1100" s="74" t="s">
        <v>1892</v>
      </c>
      <c r="H1100" s="13" t="s">
        <v>635</v>
      </c>
      <c r="I1100" s="14">
        <v>100</v>
      </c>
      <c r="J1100" s="14">
        <f t="shared" si="2915"/>
        <v>100</v>
      </c>
      <c r="K1100" s="14">
        <v>100</v>
      </c>
      <c r="L1100" s="14">
        <f t="shared" si="2918"/>
        <v>0</v>
      </c>
      <c r="M1100" s="14">
        <v>0</v>
      </c>
      <c r="N1100" s="14">
        <v>0</v>
      </c>
      <c r="O1100" s="14">
        <v>0</v>
      </c>
      <c r="P1100" s="14">
        <v>0</v>
      </c>
      <c r="Q1100" s="14">
        <v>0</v>
      </c>
      <c r="R1100" s="14">
        <v>0</v>
      </c>
      <c r="S1100" s="14"/>
      <c r="T1100" s="14"/>
      <c r="U1100" s="14"/>
      <c r="V1100" s="14"/>
      <c r="W1100" s="14"/>
      <c r="X1100" s="14">
        <f t="shared" si="2892"/>
        <v>0</v>
      </c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>
        <v>0</v>
      </c>
      <c r="AI1100" s="14">
        <v>0</v>
      </c>
      <c r="AJ1100" s="14">
        <v>0</v>
      </c>
      <c r="AK1100" s="14"/>
      <c r="AL1100" s="14"/>
      <c r="AM1100" s="14"/>
      <c r="AN1100" s="14"/>
      <c r="AO1100" s="14"/>
      <c r="AP1100" s="14">
        <f t="shared" si="2893"/>
        <v>0</v>
      </c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>
        <v>0</v>
      </c>
      <c r="BA1100" s="14">
        <v>0</v>
      </c>
      <c r="BB1100" s="14">
        <v>0</v>
      </c>
      <c r="BC1100" s="14"/>
      <c r="BD1100" s="14"/>
      <c r="BE1100" s="14"/>
      <c r="BF1100" s="14"/>
      <c r="BG1100" s="14"/>
      <c r="BH1100" s="14">
        <f t="shared" si="2894"/>
        <v>0</v>
      </c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>
        <v>0</v>
      </c>
      <c r="BS1100" s="14">
        <v>0</v>
      </c>
      <c r="BT1100" s="14">
        <v>100</v>
      </c>
      <c r="BU1100" s="14">
        <v>100</v>
      </c>
      <c r="BV1100" s="14">
        <v>0</v>
      </c>
      <c r="BW1100" s="14">
        <f t="shared" ref="BW1100:BW1161" si="3021">BX1100+BY1100+BZ1100</f>
        <v>0</v>
      </c>
      <c r="BX1100" s="14">
        <v>0</v>
      </c>
      <c r="BY1100" s="14">
        <v>0</v>
      </c>
      <c r="BZ1100" s="14">
        <v>0</v>
      </c>
      <c r="CA1100" s="14">
        <f t="shared" si="2916"/>
        <v>0</v>
      </c>
      <c r="CB1100" s="122">
        <f t="shared" si="2927"/>
        <v>0</v>
      </c>
    </row>
    <row r="1101" spans="1:80" x14ac:dyDescent="0.25">
      <c r="A1101" s="1" t="s">
        <v>615</v>
      </c>
      <c r="B1101" s="1" t="s">
        <v>3</v>
      </c>
      <c r="C1101" s="1" t="s">
        <v>28</v>
      </c>
      <c r="D1101" s="82" t="s">
        <v>617</v>
      </c>
      <c r="E1101" s="82" t="s">
        <v>80</v>
      </c>
      <c r="F1101" s="79" t="s">
        <v>1</v>
      </c>
      <c r="G1101" s="13" t="s">
        <v>1</v>
      </c>
      <c r="H1101" s="2" t="s">
        <v>81</v>
      </c>
      <c r="I1101" s="12">
        <f>SUM(I1102:I1103)</f>
        <v>2757350</v>
      </c>
      <c r="J1101" s="12">
        <f t="shared" si="2915"/>
        <v>20897000</v>
      </c>
      <c r="K1101" s="12">
        <f t="shared" ref="K1101" si="3022">SUM(K1102:K1103)</f>
        <v>442450</v>
      </c>
      <c r="L1101" s="12">
        <f t="shared" si="2918"/>
        <v>0</v>
      </c>
      <c r="M1101" s="12">
        <f t="shared" ref="M1101:Q1101" si="3023">SUM(M1102:M1103)</f>
        <v>0</v>
      </c>
      <c r="N1101" s="12">
        <f t="shared" si="3023"/>
        <v>0</v>
      </c>
      <c r="O1101" s="12">
        <f t="shared" si="3023"/>
        <v>0</v>
      </c>
      <c r="P1101" s="12">
        <f t="shared" si="3023"/>
        <v>0</v>
      </c>
      <c r="Q1101" s="12">
        <f t="shared" si="3023"/>
        <v>20454550</v>
      </c>
      <c r="R1101" s="12">
        <f t="shared" ref="R1101:AG1101" si="3024">SUM(R1102:R1103)</f>
        <v>0</v>
      </c>
      <c r="S1101" s="12">
        <f t="shared" si="3024"/>
        <v>0</v>
      </c>
      <c r="T1101" s="12">
        <f t="shared" si="3024"/>
        <v>0</v>
      </c>
      <c r="U1101" s="12">
        <f t="shared" si="3024"/>
        <v>0</v>
      </c>
      <c r="V1101" s="12">
        <f t="shared" si="3024"/>
        <v>0</v>
      </c>
      <c r="W1101" s="12">
        <f t="shared" si="3024"/>
        <v>0</v>
      </c>
      <c r="X1101" s="12">
        <f t="shared" si="3024"/>
        <v>0</v>
      </c>
      <c r="Y1101" s="12">
        <f t="shared" si="3024"/>
        <v>0</v>
      </c>
      <c r="Z1101" s="12">
        <f t="shared" si="3024"/>
        <v>0</v>
      </c>
      <c r="AA1101" s="12">
        <f t="shared" si="3024"/>
        <v>0</v>
      </c>
      <c r="AB1101" s="12">
        <f t="shared" si="3024"/>
        <v>0</v>
      </c>
      <c r="AC1101" s="12">
        <f t="shared" si="3024"/>
        <v>0</v>
      </c>
      <c r="AD1101" s="12">
        <f t="shared" si="3024"/>
        <v>0</v>
      </c>
      <c r="AE1101" s="12">
        <f t="shared" si="3024"/>
        <v>0</v>
      </c>
      <c r="AF1101" s="12">
        <f t="shared" si="3024"/>
        <v>0</v>
      </c>
      <c r="AG1101" s="12">
        <f t="shared" si="3024"/>
        <v>0</v>
      </c>
      <c r="AH1101" s="12">
        <v>0</v>
      </c>
      <c r="AI1101" s="12">
        <v>0</v>
      </c>
      <c r="AJ1101" s="12">
        <f t="shared" ref="AJ1101:AY1101" si="3025">SUM(AJ1102:AJ1103)</f>
        <v>0</v>
      </c>
      <c r="AK1101" s="12">
        <f t="shared" si="3025"/>
        <v>0</v>
      </c>
      <c r="AL1101" s="12">
        <f t="shared" si="3025"/>
        <v>0</v>
      </c>
      <c r="AM1101" s="12">
        <f t="shared" si="3025"/>
        <v>0</v>
      </c>
      <c r="AN1101" s="12">
        <f t="shared" si="3025"/>
        <v>0</v>
      </c>
      <c r="AO1101" s="12">
        <f t="shared" si="3025"/>
        <v>0</v>
      </c>
      <c r="AP1101" s="12">
        <f t="shared" si="3025"/>
        <v>0</v>
      </c>
      <c r="AQ1101" s="12">
        <f t="shared" si="3025"/>
        <v>0</v>
      </c>
      <c r="AR1101" s="12">
        <f t="shared" si="3025"/>
        <v>0</v>
      </c>
      <c r="AS1101" s="12">
        <f t="shared" si="3025"/>
        <v>0</v>
      </c>
      <c r="AT1101" s="12">
        <f t="shared" si="3025"/>
        <v>0</v>
      </c>
      <c r="AU1101" s="12">
        <f t="shared" si="3025"/>
        <v>0</v>
      </c>
      <c r="AV1101" s="12">
        <f t="shared" si="3025"/>
        <v>0</v>
      </c>
      <c r="AW1101" s="12">
        <f t="shared" si="3025"/>
        <v>0</v>
      </c>
      <c r="AX1101" s="12">
        <f t="shared" si="3025"/>
        <v>0</v>
      </c>
      <c r="AY1101" s="12">
        <f t="shared" si="3025"/>
        <v>0</v>
      </c>
      <c r="AZ1101" s="12">
        <v>0</v>
      </c>
      <c r="BA1101" s="12">
        <v>0</v>
      </c>
      <c r="BB1101" s="12">
        <f t="shared" ref="BB1101:BQ1101" si="3026">SUM(BB1102:BB1103)</f>
        <v>0</v>
      </c>
      <c r="BC1101" s="12">
        <f t="shared" si="3026"/>
        <v>0</v>
      </c>
      <c r="BD1101" s="12">
        <f t="shared" si="3026"/>
        <v>0</v>
      </c>
      <c r="BE1101" s="12">
        <f t="shared" si="3026"/>
        <v>0</v>
      </c>
      <c r="BF1101" s="12">
        <f t="shared" si="3026"/>
        <v>0</v>
      </c>
      <c r="BG1101" s="12">
        <f t="shared" si="3026"/>
        <v>0</v>
      </c>
      <c r="BH1101" s="12">
        <f t="shared" si="3026"/>
        <v>0</v>
      </c>
      <c r="BI1101" s="12">
        <f t="shared" si="3026"/>
        <v>0</v>
      </c>
      <c r="BJ1101" s="12">
        <f t="shared" si="3026"/>
        <v>0</v>
      </c>
      <c r="BK1101" s="12">
        <f t="shared" si="3026"/>
        <v>0</v>
      </c>
      <c r="BL1101" s="12">
        <f t="shared" si="3026"/>
        <v>0</v>
      </c>
      <c r="BM1101" s="12">
        <f t="shared" si="3026"/>
        <v>0</v>
      </c>
      <c r="BN1101" s="12">
        <f t="shared" si="3026"/>
        <v>0</v>
      </c>
      <c r="BO1101" s="12">
        <f t="shared" si="3026"/>
        <v>0</v>
      </c>
      <c r="BP1101" s="12">
        <f t="shared" si="3026"/>
        <v>0</v>
      </c>
      <c r="BQ1101" s="12">
        <f t="shared" si="3026"/>
        <v>0</v>
      </c>
      <c r="BR1101" s="12">
        <v>0</v>
      </c>
      <c r="BS1101" s="12">
        <v>0</v>
      </c>
      <c r="BT1101" s="12">
        <f t="shared" ref="BT1101:BZ1101" si="3027">SUM(BT1102:BT1103)</f>
        <v>1326550</v>
      </c>
      <c r="BU1101" s="12">
        <f t="shared" si="3027"/>
        <v>1326550</v>
      </c>
      <c r="BV1101" s="12">
        <f t="shared" si="3027"/>
        <v>54000</v>
      </c>
      <c r="BW1101" s="12">
        <f t="shared" si="3027"/>
        <v>422240</v>
      </c>
      <c r="BX1101" s="12">
        <f t="shared" si="3027"/>
        <v>204000</v>
      </c>
      <c r="BY1101" s="12">
        <f t="shared" si="3027"/>
        <v>218240</v>
      </c>
      <c r="BZ1101" s="12">
        <f t="shared" si="3027"/>
        <v>0</v>
      </c>
      <c r="CA1101" s="12">
        <f t="shared" si="2916"/>
        <v>476240</v>
      </c>
      <c r="CB1101" s="124">
        <f t="shared" si="2927"/>
        <v>35.9006445290415</v>
      </c>
    </row>
    <row r="1102" spans="1:80" x14ac:dyDescent="0.25">
      <c r="A1102" s="4" t="s">
        <v>615</v>
      </c>
      <c r="B1102" s="4" t="s">
        <v>3</v>
      </c>
      <c r="C1102" s="4" t="s">
        <v>28</v>
      </c>
      <c r="D1102" s="79" t="s">
        <v>617</v>
      </c>
      <c r="E1102" s="89">
        <v>8213</v>
      </c>
      <c r="F1102" s="79" t="s">
        <v>636</v>
      </c>
      <c r="G1102" s="74" t="s">
        <v>1892</v>
      </c>
      <c r="H1102" s="13" t="s">
        <v>637</v>
      </c>
      <c r="I1102" s="14">
        <v>2500100</v>
      </c>
      <c r="J1102" s="14">
        <f t="shared" si="2915"/>
        <v>20454650</v>
      </c>
      <c r="K1102" s="14">
        <v>100</v>
      </c>
      <c r="L1102" s="14">
        <f t="shared" si="2918"/>
        <v>0</v>
      </c>
      <c r="M1102" s="14">
        <v>0</v>
      </c>
      <c r="N1102" s="14">
        <v>0</v>
      </c>
      <c r="O1102" s="14">
        <v>0</v>
      </c>
      <c r="P1102" s="14">
        <v>0</v>
      </c>
      <c r="Q1102" s="14">
        <v>20454550</v>
      </c>
      <c r="R1102" s="14">
        <v>0</v>
      </c>
      <c r="S1102" s="14"/>
      <c r="T1102" s="14"/>
      <c r="U1102" s="14"/>
      <c r="V1102" s="14"/>
      <c r="W1102" s="14"/>
      <c r="X1102" s="14">
        <f t="shared" si="2892"/>
        <v>0</v>
      </c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>
        <v>0</v>
      </c>
      <c r="AI1102" s="14">
        <v>0</v>
      </c>
      <c r="AJ1102" s="14">
        <v>0</v>
      </c>
      <c r="AK1102" s="14"/>
      <c r="AL1102" s="14"/>
      <c r="AM1102" s="14"/>
      <c r="AN1102" s="14"/>
      <c r="AO1102" s="14"/>
      <c r="AP1102" s="14">
        <f t="shared" si="2893"/>
        <v>0</v>
      </c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>
        <v>0</v>
      </c>
      <c r="BA1102" s="14">
        <v>0</v>
      </c>
      <c r="BB1102" s="14">
        <v>0</v>
      </c>
      <c r="BC1102" s="14"/>
      <c r="BD1102" s="14"/>
      <c r="BE1102" s="14"/>
      <c r="BF1102" s="14"/>
      <c r="BG1102" s="14"/>
      <c r="BH1102" s="14">
        <f t="shared" si="2894"/>
        <v>0</v>
      </c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>
        <v>0</v>
      </c>
      <c r="BS1102" s="14">
        <v>0</v>
      </c>
      <c r="BT1102" s="14">
        <v>500000</v>
      </c>
      <c r="BU1102" s="14">
        <v>500000</v>
      </c>
      <c r="BV1102" s="14">
        <v>0</v>
      </c>
      <c r="BW1102" s="14">
        <f t="shared" si="3021"/>
        <v>0</v>
      </c>
      <c r="BX1102" s="14">
        <v>0</v>
      </c>
      <c r="BY1102" s="14">
        <v>0</v>
      </c>
      <c r="BZ1102" s="14"/>
      <c r="CA1102" s="14">
        <f t="shared" si="2916"/>
        <v>0</v>
      </c>
      <c r="CB1102" s="122">
        <f t="shared" si="2927"/>
        <v>0</v>
      </c>
    </row>
    <row r="1103" spans="1:80" x14ac:dyDescent="0.25">
      <c r="A1103" s="4" t="s">
        <v>615</v>
      </c>
      <c r="B1103" s="4" t="s">
        <v>3</v>
      </c>
      <c r="C1103" s="4" t="s">
        <v>28</v>
      </c>
      <c r="D1103" s="79" t="s">
        <v>617</v>
      </c>
      <c r="E1103" s="89">
        <v>8213</v>
      </c>
      <c r="F1103" s="79" t="s">
        <v>638</v>
      </c>
      <c r="G1103" s="74" t="s">
        <v>1892</v>
      </c>
      <c r="H1103" s="13" t="s">
        <v>639</v>
      </c>
      <c r="I1103" s="14">
        <v>257250</v>
      </c>
      <c r="J1103" s="14">
        <f t="shared" si="2915"/>
        <v>442350</v>
      </c>
      <c r="K1103" s="14">
        <v>442350</v>
      </c>
      <c r="L1103" s="14">
        <f t="shared" si="2918"/>
        <v>0</v>
      </c>
      <c r="M1103" s="14">
        <v>0</v>
      </c>
      <c r="N1103" s="14">
        <v>0</v>
      </c>
      <c r="O1103" s="14">
        <v>0</v>
      </c>
      <c r="P1103" s="14">
        <v>0</v>
      </c>
      <c r="Q1103" s="14">
        <v>0</v>
      </c>
      <c r="R1103" s="14">
        <v>0</v>
      </c>
      <c r="S1103" s="14"/>
      <c r="T1103" s="14"/>
      <c r="U1103" s="14"/>
      <c r="V1103" s="14"/>
      <c r="W1103" s="14"/>
      <c r="X1103" s="14">
        <f t="shared" si="2892"/>
        <v>0</v>
      </c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>
        <v>0</v>
      </c>
      <c r="AI1103" s="14">
        <v>0</v>
      </c>
      <c r="AJ1103" s="14">
        <v>0</v>
      </c>
      <c r="AK1103" s="14"/>
      <c r="AL1103" s="14"/>
      <c r="AM1103" s="14"/>
      <c r="AN1103" s="14"/>
      <c r="AO1103" s="14"/>
      <c r="AP1103" s="14">
        <f t="shared" si="2893"/>
        <v>0</v>
      </c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>
        <v>0</v>
      </c>
      <c r="BA1103" s="14">
        <v>0</v>
      </c>
      <c r="BB1103" s="14">
        <v>0</v>
      </c>
      <c r="BC1103" s="14"/>
      <c r="BD1103" s="14"/>
      <c r="BE1103" s="14"/>
      <c r="BF1103" s="14"/>
      <c r="BG1103" s="14"/>
      <c r="BH1103" s="14">
        <f t="shared" si="2894"/>
        <v>0</v>
      </c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>
        <v>0</v>
      </c>
      <c r="BS1103" s="14">
        <v>0</v>
      </c>
      <c r="BT1103" s="131">
        <v>826550</v>
      </c>
      <c r="BU1103" s="131">
        <v>826550</v>
      </c>
      <c r="BV1103" s="131">
        <v>54000</v>
      </c>
      <c r="BW1103" s="131">
        <f t="shared" si="3021"/>
        <v>422240</v>
      </c>
      <c r="BX1103" s="131">
        <v>204000</v>
      </c>
      <c r="BY1103" s="131">
        <v>218240</v>
      </c>
      <c r="BZ1103" s="131">
        <v>0</v>
      </c>
      <c r="CA1103" s="131">
        <f t="shared" si="2916"/>
        <v>476240</v>
      </c>
      <c r="CB1103" s="132">
        <f t="shared" si="2927"/>
        <v>57.617808964974891</v>
      </c>
    </row>
    <row r="1104" spans="1:80" x14ac:dyDescent="0.25">
      <c r="A1104" s="4" t="s">
        <v>615</v>
      </c>
      <c r="B1104" s="4" t="s">
        <v>3</v>
      </c>
      <c r="C1104" s="4" t="s">
        <v>28</v>
      </c>
      <c r="D1104" s="79" t="s">
        <v>617</v>
      </c>
      <c r="E1104" s="89">
        <v>8215</v>
      </c>
      <c r="F1104" s="79"/>
      <c r="G1104" s="74" t="s">
        <v>1892</v>
      </c>
      <c r="H1104" s="13" t="s">
        <v>183</v>
      </c>
      <c r="I1104" s="14">
        <v>192500</v>
      </c>
      <c r="J1104" s="14">
        <f t="shared" si="2915"/>
        <v>7500</v>
      </c>
      <c r="K1104" s="14">
        <v>7500</v>
      </c>
      <c r="L1104" s="14">
        <f t="shared" si="2918"/>
        <v>0</v>
      </c>
      <c r="M1104" s="14">
        <v>0</v>
      </c>
      <c r="N1104" s="14">
        <v>0</v>
      </c>
      <c r="O1104" s="14">
        <v>0</v>
      </c>
      <c r="P1104" s="14">
        <v>0</v>
      </c>
      <c r="Q1104" s="14">
        <v>0</v>
      </c>
      <c r="R1104" s="14">
        <v>0</v>
      </c>
      <c r="S1104" s="14"/>
      <c r="T1104" s="14"/>
      <c r="U1104" s="14"/>
      <c r="V1104" s="14"/>
      <c r="W1104" s="14"/>
      <c r="X1104" s="14">
        <f t="shared" si="2892"/>
        <v>0</v>
      </c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>
        <v>0</v>
      </c>
      <c r="AI1104" s="14">
        <v>0</v>
      </c>
      <c r="AJ1104" s="14">
        <v>0</v>
      </c>
      <c r="AK1104" s="14"/>
      <c r="AL1104" s="14"/>
      <c r="AM1104" s="14"/>
      <c r="AN1104" s="14"/>
      <c r="AO1104" s="14"/>
      <c r="AP1104" s="14">
        <f t="shared" si="2893"/>
        <v>0</v>
      </c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>
        <v>0</v>
      </c>
      <c r="BA1104" s="14">
        <v>0</v>
      </c>
      <c r="BB1104" s="14">
        <v>0</v>
      </c>
      <c r="BC1104" s="14"/>
      <c r="BD1104" s="14"/>
      <c r="BE1104" s="14"/>
      <c r="BF1104" s="14"/>
      <c r="BG1104" s="14"/>
      <c r="BH1104" s="14">
        <f t="shared" si="2894"/>
        <v>0</v>
      </c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>
        <v>0</v>
      </c>
      <c r="BS1104" s="14">
        <v>0</v>
      </c>
      <c r="BT1104" s="14">
        <v>107500</v>
      </c>
      <c r="BU1104" s="14">
        <v>107500</v>
      </c>
      <c r="BV1104" s="14">
        <v>7000</v>
      </c>
      <c r="BW1104" s="14">
        <f t="shared" si="3021"/>
        <v>25800</v>
      </c>
      <c r="BX1104" s="14">
        <v>0</v>
      </c>
      <c r="BY1104" s="14">
        <v>25800</v>
      </c>
      <c r="BZ1104" s="14">
        <v>0</v>
      </c>
      <c r="CA1104" s="14">
        <f t="shared" si="2916"/>
        <v>32800</v>
      </c>
      <c r="CB1104" s="122">
        <f t="shared" si="2927"/>
        <v>30.511627906976745</v>
      </c>
    </row>
    <row r="1105" spans="1:80" x14ac:dyDescent="0.25">
      <c r="A1105" s="1" t="s">
        <v>615</v>
      </c>
      <c r="B1105" s="1" t="s">
        <v>3</v>
      </c>
      <c r="C1105" s="1" t="s">
        <v>28</v>
      </c>
      <c r="D1105" s="82" t="s">
        <v>617</v>
      </c>
      <c r="E1105" s="82" t="s">
        <v>318</v>
      </c>
      <c r="F1105" s="79" t="s">
        <v>1</v>
      </c>
      <c r="G1105" s="13" t="s">
        <v>1</v>
      </c>
      <c r="H1105" s="2" t="s">
        <v>319</v>
      </c>
      <c r="I1105" s="12">
        <f>SUM(I1106:I1116)</f>
        <v>9200400</v>
      </c>
      <c r="J1105" s="12">
        <f t="shared" si="2915"/>
        <v>500400</v>
      </c>
      <c r="K1105" s="12">
        <f t="shared" ref="K1105" si="3028">SUM(K1106:K1116)</f>
        <v>500400</v>
      </c>
      <c r="L1105" s="12">
        <f t="shared" si="2918"/>
        <v>0</v>
      </c>
      <c r="M1105" s="12">
        <f t="shared" ref="M1105:Q1105" si="3029">SUM(M1106:M1116)</f>
        <v>0</v>
      </c>
      <c r="N1105" s="12">
        <f t="shared" si="3029"/>
        <v>0</v>
      </c>
      <c r="O1105" s="12">
        <f t="shared" si="3029"/>
        <v>0</v>
      </c>
      <c r="P1105" s="12">
        <f t="shared" si="3029"/>
        <v>0</v>
      </c>
      <c r="Q1105" s="12">
        <f t="shared" si="3029"/>
        <v>0</v>
      </c>
      <c r="R1105" s="12">
        <f t="shared" ref="R1105:AG1105" si="3030">SUM(R1106:R1116)</f>
        <v>0</v>
      </c>
      <c r="S1105" s="12">
        <f t="shared" si="3030"/>
        <v>0</v>
      </c>
      <c r="T1105" s="12">
        <f t="shared" si="3030"/>
        <v>0</v>
      </c>
      <c r="U1105" s="12">
        <f t="shared" si="3030"/>
        <v>0</v>
      </c>
      <c r="V1105" s="12">
        <f t="shared" si="3030"/>
        <v>0</v>
      </c>
      <c r="W1105" s="12">
        <f t="shared" si="3030"/>
        <v>0</v>
      </c>
      <c r="X1105" s="12">
        <f t="shared" si="3030"/>
        <v>0</v>
      </c>
      <c r="Y1105" s="12">
        <f t="shared" si="3030"/>
        <v>0</v>
      </c>
      <c r="Z1105" s="12">
        <f t="shared" si="3030"/>
        <v>0</v>
      </c>
      <c r="AA1105" s="12">
        <f t="shared" si="3030"/>
        <v>0</v>
      </c>
      <c r="AB1105" s="12">
        <f t="shared" si="3030"/>
        <v>0</v>
      </c>
      <c r="AC1105" s="12">
        <f t="shared" si="3030"/>
        <v>0</v>
      </c>
      <c r="AD1105" s="12">
        <f t="shared" si="3030"/>
        <v>0</v>
      </c>
      <c r="AE1105" s="12">
        <f t="shared" si="3030"/>
        <v>0</v>
      </c>
      <c r="AF1105" s="12">
        <f t="shared" si="3030"/>
        <v>0</v>
      </c>
      <c r="AG1105" s="12">
        <f t="shared" si="3030"/>
        <v>0</v>
      </c>
      <c r="AH1105" s="12">
        <v>0</v>
      </c>
      <c r="AI1105" s="12">
        <v>0</v>
      </c>
      <c r="AJ1105" s="12">
        <f t="shared" ref="AJ1105:AY1105" si="3031">SUM(AJ1106:AJ1116)</f>
        <v>0</v>
      </c>
      <c r="AK1105" s="12">
        <f t="shared" si="3031"/>
        <v>0</v>
      </c>
      <c r="AL1105" s="12">
        <f t="shared" si="3031"/>
        <v>0</v>
      </c>
      <c r="AM1105" s="12">
        <f t="shared" si="3031"/>
        <v>0</v>
      </c>
      <c r="AN1105" s="12">
        <f t="shared" si="3031"/>
        <v>0</v>
      </c>
      <c r="AO1105" s="12">
        <f t="shared" si="3031"/>
        <v>0</v>
      </c>
      <c r="AP1105" s="12">
        <f t="shared" si="3031"/>
        <v>0</v>
      </c>
      <c r="AQ1105" s="12">
        <f t="shared" si="3031"/>
        <v>0</v>
      </c>
      <c r="AR1105" s="12">
        <f t="shared" si="3031"/>
        <v>0</v>
      </c>
      <c r="AS1105" s="12">
        <f t="shared" si="3031"/>
        <v>0</v>
      </c>
      <c r="AT1105" s="12">
        <f t="shared" si="3031"/>
        <v>0</v>
      </c>
      <c r="AU1105" s="12">
        <f t="shared" si="3031"/>
        <v>0</v>
      </c>
      <c r="AV1105" s="12">
        <f t="shared" si="3031"/>
        <v>0</v>
      </c>
      <c r="AW1105" s="12">
        <f t="shared" si="3031"/>
        <v>0</v>
      </c>
      <c r="AX1105" s="12">
        <f t="shared" si="3031"/>
        <v>0</v>
      </c>
      <c r="AY1105" s="12">
        <f t="shared" si="3031"/>
        <v>0</v>
      </c>
      <c r="AZ1105" s="12">
        <v>0</v>
      </c>
      <c r="BA1105" s="12">
        <v>0</v>
      </c>
      <c r="BB1105" s="12">
        <f t="shared" ref="BB1105:BQ1105" si="3032">SUM(BB1106:BB1116)</f>
        <v>0</v>
      </c>
      <c r="BC1105" s="12">
        <f t="shared" si="3032"/>
        <v>0</v>
      </c>
      <c r="BD1105" s="12">
        <f t="shared" si="3032"/>
        <v>0</v>
      </c>
      <c r="BE1105" s="12">
        <f t="shared" si="3032"/>
        <v>0</v>
      </c>
      <c r="BF1105" s="12">
        <f t="shared" si="3032"/>
        <v>0</v>
      </c>
      <c r="BG1105" s="12">
        <f t="shared" si="3032"/>
        <v>0</v>
      </c>
      <c r="BH1105" s="12">
        <f t="shared" si="3032"/>
        <v>0</v>
      </c>
      <c r="BI1105" s="12">
        <f t="shared" si="3032"/>
        <v>0</v>
      </c>
      <c r="BJ1105" s="12">
        <f t="shared" si="3032"/>
        <v>0</v>
      </c>
      <c r="BK1105" s="12">
        <f t="shared" si="3032"/>
        <v>0</v>
      </c>
      <c r="BL1105" s="12">
        <f t="shared" si="3032"/>
        <v>0</v>
      </c>
      <c r="BM1105" s="12">
        <f t="shared" si="3032"/>
        <v>0</v>
      </c>
      <c r="BN1105" s="12">
        <f t="shared" si="3032"/>
        <v>0</v>
      </c>
      <c r="BO1105" s="12">
        <f t="shared" si="3032"/>
        <v>0</v>
      </c>
      <c r="BP1105" s="12">
        <f t="shared" si="3032"/>
        <v>0</v>
      </c>
      <c r="BQ1105" s="12">
        <f t="shared" si="3032"/>
        <v>0</v>
      </c>
      <c r="BR1105" s="12">
        <v>0</v>
      </c>
      <c r="BS1105" s="12">
        <v>0</v>
      </c>
      <c r="BT1105" s="12">
        <f t="shared" ref="BT1105:BZ1105" si="3033">SUM(BT1106:BT1116)</f>
        <v>6790400</v>
      </c>
      <c r="BU1105" s="12">
        <f t="shared" si="3033"/>
        <v>1400400</v>
      </c>
      <c r="BV1105" s="12">
        <f t="shared" si="3033"/>
        <v>900000</v>
      </c>
      <c r="BW1105" s="12">
        <f t="shared" si="3033"/>
        <v>5000</v>
      </c>
      <c r="BX1105" s="12">
        <f t="shared" si="3033"/>
        <v>5000</v>
      </c>
      <c r="BY1105" s="12">
        <f t="shared" si="3033"/>
        <v>0</v>
      </c>
      <c r="BZ1105" s="12">
        <f t="shared" si="3033"/>
        <v>0</v>
      </c>
      <c r="CA1105" s="12">
        <f t="shared" si="2916"/>
        <v>905000</v>
      </c>
      <c r="CB1105" s="124">
        <f t="shared" si="2927"/>
        <v>64.6243930305627</v>
      </c>
    </row>
    <row r="1106" spans="1:80" x14ac:dyDescent="0.25">
      <c r="A1106" s="4" t="s">
        <v>615</v>
      </c>
      <c r="B1106" s="4" t="s">
        <v>3</v>
      </c>
      <c r="C1106" s="4" t="s">
        <v>28</v>
      </c>
      <c r="D1106" s="79" t="s">
        <v>617</v>
      </c>
      <c r="E1106" s="89">
        <v>8216</v>
      </c>
      <c r="F1106" s="79" t="s">
        <v>640</v>
      </c>
      <c r="G1106" s="74" t="s">
        <v>1892</v>
      </c>
      <c r="H1106" s="13" t="s">
        <v>641</v>
      </c>
      <c r="I1106" s="14">
        <v>0</v>
      </c>
      <c r="J1106" s="14">
        <f t="shared" si="2915"/>
        <v>0</v>
      </c>
      <c r="K1106" s="14">
        <v>0</v>
      </c>
      <c r="L1106" s="14">
        <f t="shared" si="2918"/>
        <v>0</v>
      </c>
      <c r="M1106" s="14">
        <v>0</v>
      </c>
      <c r="N1106" s="14">
        <v>0</v>
      </c>
      <c r="O1106" s="14">
        <v>0</v>
      </c>
      <c r="P1106" s="14">
        <v>0</v>
      </c>
      <c r="Q1106" s="14">
        <v>0</v>
      </c>
      <c r="R1106" s="14">
        <v>0</v>
      </c>
      <c r="S1106" s="14"/>
      <c r="T1106" s="14"/>
      <c r="U1106" s="14"/>
      <c r="V1106" s="14"/>
      <c r="W1106" s="14"/>
      <c r="X1106" s="14">
        <f t="shared" si="2892"/>
        <v>0</v>
      </c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>
        <v>0</v>
      </c>
      <c r="AI1106" s="14">
        <v>0</v>
      </c>
      <c r="AJ1106" s="14">
        <v>0</v>
      </c>
      <c r="AK1106" s="14"/>
      <c r="AL1106" s="14"/>
      <c r="AM1106" s="14"/>
      <c r="AN1106" s="14"/>
      <c r="AO1106" s="14"/>
      <c r="AP1106" s="14">
        <f t="shared" si="2893"/>
        <v>0</v>
      </c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>
        <v>0</v>
      </c>
      <c r="BA1106" s="14">
        <v>0</v>
      </c>
      <c r="BB1106" s="14">
        <v>0</v>
      </c>
      <c r="BC1106" s="14"/>
      <c r="BD1106" s="14"/>
      <c r="BE1106" s="14"/>
      <c r="BF1106" s="14"/>
      <c r="BG1106" s="14"/>
      <c r="BH1106" s="14">
        <f t="shared" si="2894"/>
        <v>0</v>
      </c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>
        <v>0</v>
      </c>
      <c r="BS1106" s="14">
        <v>0</v>
      </c>
      <c r="BT1106" s="14">
        <v>0</v>
      </c>
      <c r="BU1106" s="14">
        <v>0</v>
      </c>
      <c r="BV1106" s="14">
        <v>0</v>
      </c>
      <c r="BW1106" s="14">
        <f t="shared" si="3021"/>
        <v>0</v>
      </c>
      <c r="BX1106" s="14">
        <v>0</v>
      </c>
      <c r="BY1106" s="14">
        <v>0</v>
      </c>
      <c r="BZ1106" s="14">
        <v>0</v>
      </c>
      <c r="CA1106" s="14">
        <f t="shared" si="2916"/>
        <v>0</v>
      </c>
      <c r="CB1106" s="122" t="str">
        <f t="shared" si="2927"/>
        <v>-</v>
      </c>
    </row>
    <row r="1107" spans="1:80" x14ac:dyDescent="0.25">
      <c r="A1107" s="4" t="s">
        <v>615</v>
      </c>
      <c r="B1107" s="4" t="s">
        <v>3</v>
      </c>
      <c r="C1107" s="4" t="s">
        <v>28</v>
      </c>
      <c r="D1107" s="79" t="s">
        <v>617</v>
      </c>
      <c r="E1107" s="89">
        <v>8216</v>
      </c>
      <c r="F1107" s="79" t="s">
        <v>642</v>
      </c>
      <c r="G1107" s="74" t="s">
        <v>1892</v>
      </c>
      <c r="H1107" s="13" t="s">
        <v>643</v>
      </c>
      <c r="I1107" s="14">
        <v>300000</v>
      </c>
      <c r="J1107" s="14">
        <f t="shared" si="2915"/>
        <v>300000</v>
      </c>
      <c r="K1107" s="14">
        <v>300000</v>
      </c>
      <c r="L1107" s="14">
        <f t="shared" si="2918"/>
        <v>0</v>
      </c>
      <c r="M1107" s="14">
        <v>0</v>
      </c>
      <c r="N1107" s="14">
        <v>0</v>
      </c>
      <c r="O1107" s="14">
        <v>0</v>
      </c>
      <c r="P1107" s="14">
        <v>0</v>
      </c>
      <c r="Q1107" s="14">
        <v>0</v>
      </c>
      <c r="R1107" s="14">
        <v>0</v>
      </c>
      <c r="S1107" s="14"/>
      <c r="T1107" s="14"/>
      <c r="U1107" s="14"/>
      <c r="V1107" s="14"/>
      <c r="W1107" s="14"/>
      <c r="X1107" s="14">
        <f t="shared" ref="X1107:X1170" si="3034">R1107+S1107+T1107+U1107+V1107+W1107</f>
        <v>0</v>
      </c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>
        <v>0</v>
      </c>
      <c r="AI1107" s="14">
        <v>0</v>
      </c>
      <c r="AJ1107" s="14">
        <v>0</v>
      </c>
      <c r="AK1107" s="14"/>
      <c r="AL1107" s="14"/>
      <c r="AM1107" s="14"/>
      <c r="AN1107" s="14"/>
      <c r="AO1107" s="14"/>
      <c r="AP1107" s="14">
        <f t="shared" ref="AP1107:AP1170" si="3035">AJ1107+AK1107+AL1107+AM1107+AN1107+AO1107</f>
        <v>0</v>
      </c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>
        <v>0</v>
      </c>
      <c r="BA1107" s="14">
        <v>0</v>
      </c>
      <c r="BB1107" s="14">
        <v>0</v>
      </c>
      <c r="BC1107" s="14"/>
      <c r="BD1107" s="14"/>
      <c r="BE1107" s="14"/>
      <c r="BF1107" s="14"/>
      <c r="BG1107" s="14"/>
      <c r="BH1107" s="14">
        <f t="shared" ref="BH1107:BH1170" si="3036">BB1107+BC1107+BD1107+BE1107+BF1107+BG1107</f>
        <v>0</v>
      </c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>
        <v>0</v>
      </c>
      <c r="BS1107" s="14">
        <v>0</v>
      </c>
      <c r="BT1107" s="14">
        <v>490000</v>
      </c>
      <c r="BU1107" s="14">
        <v>200000</v>
      </c>
      <c r="BV1107" s="14">
        <v>0</v>
      </c>
      <c r="BW1107" s="14">
        <f t="shared" si="3021"/>
        <v>5000</v>
      </c>
      <c r="BX1107" s="14">
        <v>5000</v>
      </c>
      <c r="BY1107" s="14">
        <v>0</v>
      </c>
      <c r="BZ1107" s="14">
        <v>0</v>
      </c>
      <c r="CA1107" s="14">
        <f t="shared" si="2916"/>
        <v>5000</v>
      </c>
      <c r="CB1107" s="122">
        <f t="shared" si="2927"/>
        <v>2.5</v>
      </c>
    </row>
    <row r="1108" spans="1:80" x14ac:dyDescent="0.25">
      <c r="A1108" s="4" t="s">
        <v>615</v>
      </c>
      <c r="B1108" s="4" t="s">
        <v>3</v>
      </c>
      <c r="C1108" s="4" t="s">
        <v>28</v>
      </c>
      <c r="D1108" s="79" t="s">
        <v>617</v>
      </c>
      <c r="E1108" s="89">
        <v>8216</v>
      </c>
      <c r="F1108" s="79" t="s">
        <v>644</v>
      </c>
      <c r="G1108" s="74" t="s">
        <v>1892</v>
      </c>
      <c r="H1108" s="13" t="s">
        <v>645</v>
      </c>
      <c r="I1108" s="14">
        <v>1650100</v>
      </c>
      <c r="J1108" s="14">
        <f t="shared" si="2915"/>
        <v>100</v>
      </c>
      <c r="K1108" s="14">
        <v>100</v>
      </c>
      <c r="L1108" s="14">
        <f t="shared" si="2918"/>
        <v>0</v>
      </c>
      <c r="M1108" s="14">
        <v>0</v>
      </c>
      <c r="N1108" s="14">
        <v>0</v>
      </c>
      <c r="O1108" s="14">
        <v>0</v>
      </c>
      <c r="P1108" s="14">
        <v>0</v>
      </c>
      <c r="Q1108" s="14">
        <v>0</v>
      </c>
      <c r="R1108" s="14">
        <v>0</v>
      </c>
      <c r="S1108" s="14"/>
      <c r="T1108" s="14"/>
      <c r="U1108" s="14"/>
      <c r="V1108" s="14"/>
      <c r="W1108" s="14"/>
      <c r="X1108" s="14">
        <f t="shared" si="3034"/>
        <v>0</v>
      </c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>
        <v>0</v>
      </c>
      <c r="AI1108" s="14">
        <v>0</v>
      </c>
      <c r="AJ1108" s="14">
        <v>0</v>
      </c>
      <c r="AK1108" s="14"/>
      <c r="AL1108" s="14"/>
      <c r="AM1108" s="14"/>
      <c r="AN1108" s="14"/>
      <c r="AO1108" s="14"/>
      <c r="AP1108" s="14">
        <f t="shared" si="3035"/>
        <v>0</v>
      </c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>
        <v>0</v>
      </c>
      <c r="BA1108" s="14">
        <v>0</v>
      </c>
      <c r="BB1108" s="14">
        <v>0</v>
      </c>
      <c r="BC1108" s="14"/>
      <c r="BD1108" s="14"/>
      <c r="BE1108" s="14"/>
      <c r="BF1108" s="14"/>
      <c r="BG1108" s="14"/>
      <c r="BH1108" s="14">
        <f t="shared" si="3036"/>
        <v>0</v>
      </c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>
        <v>0</v>
      </c>
      <c r="BS1108" s="14">
        <v>0</v>
      </c>
      <c r="BT1108" s="14">
        <v>100</v>
      </c>
      <c r="BU1108" s="14">
        <v>100</v>
      </c>
      <c r="BV1108" s="14">
        <v>0</v>
      </c>
      <c r="BW1108" s="14">
        <f t="shared" si="3021"/>
        <v>0</v>
      </c>
      <c r="BX1108" s="14">
        <v>0</v>
      </c>
      <c r="BY1108" s="14">
        <v>0</v>
      </c>
      <c r="BZ1108" s="14">
        <v>0</v>
      </c>
      <c r="CA1108" s="14">
        <f t="shared" si="2916"/>
        <v>0</v>
      </c>
      <c r="CB1108" s="122">
        <f t="shared" si="2927"/>
        <v>0</v>
      </c>
    </row>
    <row r="1109" spans="1:80" x14ac:dyDescent="0.25">
      <c r="A1109" s="4" t="s">
        <v>615</v>
      </c>
      <c r="B1109" s="4" t="s">
        <v>3</v>
      </c>
      <c r="C1109" s="4" t="s">
        <v>28</v>
      </c>
      <c r="D1109" s="79" t="s">
        <v>617</v>
      </c>
      <c r="E1109" s="89">
        <v>8216</v>
      </c>
      <c r="F1109" s="79" t="s">
        <v>646</v>
      </c>
      <c r="G1109" s="74" t="s">
        <v>1892</v>
      </c>
      <c r="H1109" s="13" t="s">
        <v>647</v>
      </c>
      <c r="I1109" s="14">
        <v>2000100</v>
      </c>
      <c r="J1109" s="14">
        <f t="shared" si="2915"/>
        <v>100</v>
      </c>
      <c r="K1109" s="14">
        <v>100</v>
      </c>
      <c r="L1109" s="14">
        <f t="shared" si="2918"/>
        <v>0</v>
      </c>
      <c r="M1109" s="14">
        <v>0</v>
      </c>
      <c r="N1109" s="14">
        <v>0</v>
      </c>
      <c r="O1109" s="14">
        <v>0</v>
      </c>
      <c r="P1109" s="14">
        <v>0</v>
      </c>
      <c r="Q1109" s="61">
        <v>0</v>
      </c>
      <c r="R1109" s="70">
        <v>0</v>
      </c>
      <c r="S1109" s="70"/>
      <c r="T1109" s="70"/>
      <c r="U1109" s="70"/>
      <c r="V1109" s="70"/>
      <c r="W1109" s="70"/>
      <c r="X1109" s="70">
        <f t="shared" si="3034"/>
        <v>0</v>
      </c>
      <c r="Y1109" s="70"/>
      <c r="Z1109" s="70"/>
      <c r="AA1109" s="70"/>
      <c r="AB1109" s="70"/>
      <c r="AC1109" s="70"/>
      <c r="AD1109" s="70"/>
      <c r="AE1109" s="70"/>
      <c r="AF1109" s="70"/>
      <c r="AG1109" s="70"/>
      <c r="AH1109" s="70">
        <v>0</v>
      </c>
      <c r="AI1109" s="70">
        <v>0</v>
      </c>
      <c r="AJ1109" s="70">
        <v>0</v>
      </c>
      <c r="AK1109" s="70"/>
      <c r="AL1109" s="70"/>
      <c r="AM1109" s="70"/>
      <c r="AN1109" s="70"/>
      <c r="AO1109" s="70"/>
      <c r="AP1109" s="70">
        <f t="shared" si="3035"/>
        <v>0</v>
      </c>
      <c r="AQ1109" s="70"/>
      <c r="AR1109" s="70"/>
      <c r="AS1109" s="70"/>
      <c r="AT1109" s="70"/>
      <c r="AU1109" s="70"/>
      <c r="AV1109" s="70"/>
      <c r="AW1109" s="70"/>
      <c r="AX1109" s="70"/>
      <c r="AY1109" s="70"/>
      <c r="AZ1109" s="70">
        <v>0</v>
      </c>
      <c r="BA1109" s="70">
        <v>0</v>
      </c>
      <c r="BB1109" s="70">
        <v>0</v>
      </c>
      <c r="BC1109" s="70"/>
      <c r="BD1109" s="70"/>
      <c r="BE1109" s="70"/>
      <c r="BF1109" s="70"/>
      <c r="BG1109" s="70"/>
      <c r="BH1109" s="70">
        <f t="shared" si="3036"/>
        <v>0</v>
      </c>
      <c r="BI1109" s="70"/>
      <c r="BJ1109" s="70"/>
      <c r="BK1109" s="70"/>
      <c r="BL1109" s="70"/>
      <c r="BM1109" s="70"/>
      <c r="BN1109" s="70"/>
      <c r="BO1109" s="70"/>
      <c r="BP1109" s="70"/>
      <c r="BQ1109" s="70"/>
      <c r="BR1109" s="70">
        <v>0</v>
      </c>
      <c r="BS1109" s="70">
        <v>0</v>
      </c>
      <c r="BT1109" s="14">
        <v>1000100</v>
      </c>
      <c r="BU1109" s="14">
        <v>900100</v>
      </c>
      <c r="BV1109" s="14">
        <v>900000</v>
      </c>
      <c r="BW1109" s="14">
        <f t="shared" si="3021"/>
        <v>0</v>
      </c>
      <c r="BX1109" s="14">
        <v>0</v>
      </c>
      <c r="BY1109" s="14">
        <v>0</v>
      </c>
      <c r="BZ1109" s="14">
        <v>0</v>
      </c>
      <c r="CA1109" s="14">
        <f t="shared" si="2916"/>
        <v>900000</v>
      </c>
      <c r="CB1109" s="122">
        <f t="shared" si="2927"/>
        <v>99.988890123319635</v>
      </c>
    </row>
    <row r="1110" spans="1:80" x14ac:dyDescent="0.25">
      <c r="A1110" s="4" t="s">
        <v>615</v>
      </c>
      <c r="B1110" s="4" t="s">
        <v>3</v>
      </c>
      <c r="C1110" s="4" t="s">
        <v>28</v>
      </c>
      <c r="D1110" s="79" t="s">
        <v>617</v>
      </c>
      <c r="E1110" s="89">
        <v>8216</v>
      </c>
      <c r="F1110" s="79" t="s">
        <v>648</v>
      </c>
      <c r="G1110" s="74" t="s">
        <v>1892</v>
      </c>
      <c r="H1110" s="13" t="s">
        <v>649</v>
      </c>
      <c r="I1110" s="14">
        <v>150100</v>
      </c>
      <c r="J1110" s="14">
        <f t="shared" si="2915"/>
        <v>100</v>
      </c>
      <c r="K1110" s="14">
        <v>100</v>
      </c>
      <c r="L1110" s="14">
        <f t="shared" si="2918"/>
        <v>0</v>
      </c>
      <c r="M1110" s="14">
        <v>0</v>
      </c>
      <c r="N1110" s="14">
        <v>0</v>
      </c>
      <c r="O1110" s="14">
        <v>0</v>
      </c>
      <c r="P1110" s="14">
        <v>0</v>
      </c>
      <c r="Q1110" s="14">
        <v>0</v>
      </c>
      <c r="R1110" s="14">
        <v>0</v>
      </c>
      <c r="S1110" s="14"/>
      <c r="T1110" s="14"/>
      <c r="U1110" s="14"/>
      <c r="V1110" s="14"/>
      <c r="W1110" s="14"/>
      <c r="X1110" s="14">
        <f t="shared" si="3034"/>
        <v>0</v>
      </c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>
        <v>0</v>
      </c>
      <c r="AI1110" s="14">
        <v>0</v>
      </c>
      <c r="AJ1110" s="14">
        <v>0</v>
      </c>
      <c r="AK1110" s="14"/>
      <c r="AL1110" s="14"/>
      <c r="AM1110" s="14"/>
      <c r="AN1110" s="14"/>
      <c r="AO1110" s="14"/>
      <c r="AP1110" s="14">
        <f t="shared" si="3035"/>
        <v>0</v>
      </c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>
        <v>0</v>
      </c>
      <c r="BA1110" s="14">
        <v>0</v>
      </c>
      <c r="BB1110" s="14">
        <v>0</v>
      </c>
      <c r="BC1110" s="14"/>
      <c r="BD1110" s="14"/>
      <c r="BE1110" s="14"/>
      <c r="BF1110" s="14"/>
      <c r="BG1110" s="14"/>
      <c r="BH1110" s="14">
        <f t="shared" si="3036"/>
        <v>0</v>
      </c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>
        <v>0</v>
      </c>
      <c r="BS1110" s="14">
        <v>0</v>
      </c>
      <c r="BT1110" s="14">
        <v>100</v>
      </c>
      <c r="BU1110" s="14">
        <v>100</v>
      </c>
      <c r="BV1110" s="14">
        <v>0</v>
      </c>
      <c r="BW1110" s="14">
        <f t="shared" si="3021"/>
        <v>0</v>
      </c>
      <c r="BX1110" s="14">
        <v>0</v>
      </c>
      <c r="BY1110" s="14">
        <v>0</v>
      </c>
      <c r="BZ1110" s="14">
        <v>0</v>
      </c>
      <c r="CA1110" s="14">
        <f t="shared" si="2916"/>
        <v>0</v>
      </c>
      <c r="CB1110" s="122">
        <f t="shared" si="2927"/>
        <v>0</v>
      </c>
    </row>
    <row r="1111" spans="1:80" x14ac:dyDescent="0.25">
      <c r="A1111" s="4" t="s">
        <v>615</v>
      </c>
      <c r="B1111" s="4" t="s">
        <v>3</v>
      </c>
      <c r="C1111" s="4" t="s">
        <v>28</v>
      </c>
      <c r="D1111" s="79" t="s">
        <v>617</v>
      </c>
      <c r="E1111" s="89">
        <v>8216</v>
      </c>
      <c r="F1111" s="79" t="s">
        <v>650</v>
      </c>
      <c r="G1111" s="74" t="s">
        <v>1892</v>
      </c>
      <c r="H1111" s="13" t="s">
        <v>1814</v>
      </c>
      <c r="I1111" s="14">
        <v>100000</v>
      </c>
      <c r="J1111" s="14">
        <f t="shared" si="2915"/>
        <v>100000</v>
      </c>
      <c r="K1111" s="14">
        <v>100000</v>
      </c>
      <c r="L1111" s="14">
        <f t="shared" si="2918"/>
        <v>0</v>
      </c>
      <c r="M1111" s="14">
        <v>0</v>
      </c>
      <c r="N1111" s="14">
        <v>0</v>
      </c>
      <c r="O1111" s="14">
        <v>0</v>
      </c>
      <c r="P1111" s="14">
        <v>0</v>
      </c>
      <c r="Q1111" s="14">
        <v>0</v>
      </c>
      <c r="R1111" s="14">
        <v>0</v>
      </c>
      <c r="S1111" s="14"/>
      <c r="T1111" s="14"/>
      <c r="U1111" s="14"/>
      <c r="V1111" s="14"/>
      <c r="W1111" s="14"/>
      <c r="X1111" s="14">
        <f t="shared" si="3034"/>
        <v>0</v>
      </c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>
        <v>0</v>
      </c>
      <c r="AI1111" s="14">
        <v>0</v>
      </c>
      <c r="AJ1111" s="14">
        <v>0</v>
      </c>
      <c r="AK1111" s="14"/>
      <c r="AL1111" s="14"/>
      <c r="AM1111" s="14"/>
      <c r="AN1111" s="14"/>
      <c r="AO1111" s="14"/>
      <c r="AP1111" s="14">
        <f t="shared" si="3035"/>
        <v>0</v>
      </c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>
        <v>0</v>
      </c>
      <c r="BA1111" s="14">
        <v>0</v>
      </c>
      <c r="BB1111" s="14">
        <v>0</v>
      </c>
      <c r="BC1111" s="14"/>
      <c r="BD1111" s="14"/>
      <c r="BE1111" s="14"/>
      <c r="BF1111" s="14"/>
      <c r="BG1111" s="14"/>
      <c r="BH1111" s="14">
        <f t="shared" si="3036"/>
        <v>0</v>
      </c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>
        <v>0</v>
      </c>
      <c r="BS1111" s="14">
        <v>0</v>
      </c>
      <c r="BT1111" s="14">
        <v>200000</v>
      </c>
      <c r="BU1111" s="14">
        <v>100000</v>
      </c>
      <c r="BV1111" s="14">
        <v>0</v>
      </c>
      <c r="BW1111" s="14">
        <f t="shared" si="3021"/>
        <v>0</v>
      </c>
      <c r="BX1111" s="14">
        <v>0</v>
      </c>
      <c r="BY1111" s="14">
        <v>0</v>
      </c>
      <c r="BZ1111" s="14">
        <v>0</v>
      </c>
      <c r="CA1111" s="14">
        <f t="shared" si="2916"/>
        <v>0</v>
      </c>
      <c r="CB1111" s="122">
        <f t="shared" si="2927"/>
        <v>0</v>
      </c>
    </row>
    <row r="1112" spans="1:80" x14ac:dyDescent="0.25">
      <c r="A1112" s="4" t="s">
        <v>615</v>
      </c>
      <c r="B1112" s="4" t="s">
        <v>3</v>
      </c>
      <c r="C1112" s="4" t="s">
        <v>28</v>
      </c>
      <c r="D1112" s="79" t="s">
        <v>617</v>
      </c>
      <c r="E1112" s="89">
        <v>8216</v>
      </c>
      <c r="F1112" s="79" t="s">
        <v>651</v>
      </c>
      <c r="G1112" s="74" t="s">
        <v>1892</v>
      </c>
      <c r="H1112" s="13" t="s">
        <v>652</v>
      </c>
      <c r="I1112" s="14">
        <v>5000100</v>
      </c>
      <c r="J1112" s="14">
        <f t="shared" si="2915"/>
        <v>100</v>
      </c>
      <c r="K1112" s="14">
        <v>100</v>
      </c>
      <c r="L1112" s="14">
        <f t="shared" si="2918"/>
        <v>0</v>
      </c>
      <c r="M1112" s="14">
        <v>0</v>
      </c>
      <c r="N1112" s="14">
        <v>0</v>
      </c>
      <c r="O1112" s="14">
        <v>0</v>
      </c>
      <c r="P1112" s="14">
        <v>0</v>
      </c>
      <c r="Q1112" s="14">
        <v>0</v>
      </c>
      <c r="R1112" s="14">
        <v>0</v>
      </c>
      <c r="S1112" s="14"/>
      <c r="T1112" s="14"/>
      <c r="U1112" s="14"/>
      <c r="V1112" s="14"/>
      <c r="W1112" s="14"/>
      <c r="X1112" s="14">
        <f t="shared" si="3034"/>
        <v>0</v>
      </c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>
        <v>0</v>
      </c>
      <c r="AI1112" s="14">
        <v>0</v>
      </c>
      <c r="AJ1112" s="14">
        <v>0</v>
      </c>
      <c r="AK1112" s="14"/>
      <c r="AL1112" s="14"/>
      <c r="AM1112" s="14"/>
      <c r="AN1112" s="14"/>
      <c r="AO1112" s="14"/>
      <c r="AP1112" s="14">
        <f t="shared" si="3035"/>
        <v>0</v>
      </c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>
        <v>0</v>
      </c>
      <c r="BA1112" s="14">
        <v>0</v>
      </c>
      <c r="BB1112" s="14">
        <v>0</v>
      </c>
      <c r="BC1112" s="14"/>
      <c r="BD1112" s="14"/>
      <c r="BE1112" s="14"/>
      <c r="BF1112" s="14"/>
      <c r="BG1112" s="14"/>
      <c r="BH1112" s="14">
        <f t="shared" si="3036"/>
        <v>0</v>
      </c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>
        <v>0</v>
      </c>
      <c r="BS1112" s="14">
        <v>0</v>
      </c>
      <c r="BT1112" s="14">
        <v>2000100</v>
      </c>
      <c r="BU1112" s="14">
        <v>100</v>
      </c>
      <c r="BV1112" s="14">
        <v>0</v>
      </c>
      <c r="BW1112" s="14">
        <f t="shared" si="3021"/>
        <v>0</v>
      </c>
      <c r="BX1112" s="14">
        <v>0</v>
      </c>
      <c r="BY1112" s="14">
        <v>0</v>
      </c>
      <c r="BZ1112" s="14">
        <v>0</v>
      </c>
      <c r="CA1112" s="14">
        <f t="shared" si="2916"/>
        <v>0</v>
      </c>
      <c r="CB1112" s="122">
        <f t="shared" si="2927"/>
        <v>0</v>
      </c>
    </row>
    <row r="1113" spans="1:80" x14ac:dyDescent="0.25">
      <c r="A1113" s="4" t="s">
        <v>615</v>
      </c>
      <c r="B1113" s="4" t="s">
        <v>3</v>
      </c>
      <c r="C1113" s="4" t="s">
        <v>28</v>
      </c>
      <c r="D1113" s="79" t="s">
        <v>617</v>
      </c>
      <c r="E1113" s="89">
        <v>8216</v>
      </c>
      <c r="F1113" s="79" t="s">
        <v>1867</v>
      </c>
      <c r="G1113" s="74" t="s">
        <v>1892</v>
      </c>
      <c r="H1113" s="13" t="s">
        <v>1815</v>
      </c>
      <c r="I1113" s="14"/>
      <c r="J1113" s="14">
        <f t="shared" si="2915"/>
        <v>0</v>
      </c>
      <c r="K1113" s="14"/>
      <c r="L1113" s="14"/>
      <c r="M1113" s="14"/>
      <c r="N1113" s="14"/>
      <c r="O1113" s="14"/>
      <c r="P1113" s="14"/>
      <c r="Q1113" s="14"/>
      <c r="R1113" s="14">
        <v>0</v>
      </c>
      <c r="S1113" s="14"/>
      <c r="T1113" s="14"/>
      <c r="U1113" s="14"/>
      <c r="V1113" s="14"/>
      <c r="W1113" s="14"/>
      <c r="X1113" s="14">
        <f t="shared" si="3034"/>
        <v>0</v>
      </c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>
        <v>0</v>
      </c>
      <c r="AI1113" s="14">
        <v>0</v>
      </c>
      <c r="AJ1113" s="14">
        <v>0</v>
      </c>
      <c r="AK1113" s="14"/>
      <c r="AL1113" s="14"/>
      <c r="AM1113" s="14"/>
      <c r="AN1113" s="14"/>
      <c r="AO1113" s="14"/>
      <c r="AP1113" s="14">
        <f t="shared" si="3035"/>
        <v>0</v>
      </c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>
        <v>0</v>
      </c>
      <c r="BA1113" s="14">
        <v>0</v>
      </c>
      <c r="BB1113" s="14">
        <v>0</v>
      </c>
      <c r="BC1113" s="14"/>
      <c r="BD1113" s="14"/>
      <c r="BE1113" s="14"/>
      <c r="BF1113" s="14"/>
      <c r="BG1113" s="14"/>
      <c r="BH1113" s="14">
        <f t="shared" si="3036"/>
        <v>0</v>
      </c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>
        <v>0</v>
      </c>
      <c r="BS1113" s="14">
        <v>0</v>
      </c>
      <c r="BT1113" s="14">
        <v>100000</v>
      </c>
      <c r="BU1113" s="14">
        <v>100000</v>
      </c>
      <c r="BV1113" s="14">
        <v>0</v>
      </c>
      <c r="BW1113" s="14">
        <f t="shared" si="3021"/>
        <v>0</v>
      </c>
      <c r="BX1113" s="14">
        <v>0</v>
      </c>
      <c r="BY1113" s="14">
        <v>0</v>
      </c>
      <c r="BZ1113" s="14">
        <v>0</v>
      </c>
      <c r="CA1113" s="14">
        <f t="shared" si="2916"/>
        <v>0</v>
      </c>
      <c r="CB1113" s="122">
        <f t="shared" si="2927"/>
        <v>0</v>
      </c>
    </row>
    <row r="1114" spans="1:80" x14ac:dyDescent="0.25">
      <c r="A1114" s="4" t="s">
        <v>615</v>
      </c>
      <c r="B1114" s="4" t="s">
        <v>3</v>
      </c>
      <c r="C1114" s="4" t="s">
        <v>28</v>
      </c>
      <c r="D1114" s="79" t="s">
        <v>617</v>
      </c>
      <c r="E1114" s="89">
        <v>8216</v>
      </c>
      <c r="F1114" s="79" t="s">
        <v>1868</v>
      </c>
      <c r="G1114" s="74" t="s">
        <v>1892</v>
      </c>
      <c r="H1114" s="13" t="s">
        <v>1816</v>
      </c>
      <c r="I1114" s="14"/>
      <c r="J1114" s="14">
        <f t="shared" si="2915"/>
        <v>0</v>
      </c>
      <c r="K1114" s="14"/>
      <c r="L1114" s="14"/>
      <c r="M1114" s="14"/>
      <c r="N1114" s="14"/>
      <c r="O1114" s="14"/>
      <c r="P1114" s="14"/>
      <c r="Q1114" s="14"/>
      <c r="R1114" s="14">
        <v>0</v>
      </c>
      <c r="S1114" s="14"/>
      <c r="T1114" s="14"/>
      <c r="U1114" s="14"/>
      <c r="V1114" s="14"/>
      <c r="W1114" s="14"/>
      <c r="X1114" s="14">
        <f t="shared" si="3034"/>
        <v>0</v>
      </c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>
        <v>0</v>
      </c>
      <c r="AI1114" s="14">
        <v>0</v>
      </c>
      <c r="AJ1114" s="14">
        <v>0</v>
      </c>
      <c r="AK1114" s="14"/>
      <c r="AL1114" s="14"/>
      <c r="AM1114" s="14"/>
      <c r="AN1114" s="14"/>
      <c r="AO1114" s="14"/>
      <c r="AP1114" s="14">
        <f t="shared" si="3035"/>
        <v>0</v>
      </c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>
        <v>0</v>
      </c>
      <c r="BA1114" s="14">
        <v>0</v>
      </c>
      <c r="BB1114" s="14">
        <v>0</v>
      </c>
      <c r="BC1114" s="14"/>
      <c r="BD1114" s="14"/>
      <c r="BE1114" s="14"/>
      <c r="BF1114" s="14"/>
      <c r="BG1114" s="14"/>
      <c r="BH1114" s="14">
        <f t="shared" si="3036"/>
        <v>0</v>
      </c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>
        <v>0</v>
      </c>
      <c r="BS1114" s="14">
        <v>0</v>
      </c>
      <c r="BT1114" s="14">
        <v>900000</v>
      </c>
      <c r="BU1114" s="14">
        <v>0</v>
      </c>
      <c r="BV1114" s="14">
        <v>0</v>
      </c>
      <c r="BW1114" s="14">
        <f t="shared" si="3021"/>
        <v>0</v>
      </c>
      <c r="BX1114" s="14">
        <v>0</v>
      </c>
      <c r="BY1114" s="14">
        <v>0</v>
      </c>
      <c r="BZ1114" s="14">
        <v>0</v>
      </c>
      <c r="CA1114" s="14">
        <f t="shared" si="2916"/>
        <v>0</v>
      </c>
      <c r="CB1114" s="122" t="str">
        <f t="shared" si="2927"/>
        <v>-</v>
      </c>
    </row>
    <row r="1115" spans="1:80" x14ac:dyDescent="0.25">
      <c r="A1115" s="4" t="s">
        <v>615</v>
      </c>
      <c r="B1115" s="4" t="s">
        <v>3</v>
      </c>
      <c r="C1115" s="4" t="s">
        <v>28</v>
      </c>
      <c r="D1115" s="79" t="s">
        <v>617</v>
      </c>
      <c r="E1115" s="89">
        <v>8216</v>
      </c>
      <c r="F1115" s="79" t="s">
        <v>1869</v>
      </c>
      <c r="G1115" s="74" t="s">
        <v>1892</v>
      </c>
      <c r="H1115" s="13" t="s">
        <v>1813</v>
      </c>
      <c r="I1115" s="14"/>
      <c r="J1115" s="14">
        <f t="shared" si="2915"/>
        <v>0</v>
      </c>
      <c r="K1115" s="14"/>
      <c r="L1115" s="14"/>
      <c r="M1115" s="14"/>
      <c r="N1115" s="14"/>
      <c r="O1115" s="14"/>
      <c r="P1115" s="14"/>
      <c r="Q1115" s="14"/>
      <c r="R1115" s="14">
        <v>0</v>
      </c>
      <c r="S1115" s="14"/>
      <c r="T1115" s="14"/>
      <c r="U1115" s="14"/>
      <c r="V1115" s="14"/>
      <c r="W1115" s="14"/>
      <c r="X1115" s="14">
        <f t="shared" si="3034"/>
        <v>0</v>
      </c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>
        <v>0</v>
      </c>
      <c r="AI1115" s="14">
        <v>0</v>
      </c>
      <c r="AJ1115" s="14">
        <v>0</v>
      </c>
      <c r="AK1115" s="14"/>
      <c r="AL1115" s="14"/>
      <c r="AM1115" s="14"/>
      <c r="AN1115" s="14"/>
      <c r="AO1115" s="14"/>
      <c r="AP1115" s="14">
        <f t="shared" si="3035"/>
        <v>0</v>
      </c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>
        <v>0</v>
      </c>
      <c r="BA1115" s="14">
        <v>0</v>
      </c>
      <c r="BB1115" s="14">
        <v>0</v>
      </c>
      <c r="BC1115" s="14"/>
      <c r="BD1115" s="14"/>
      <c r="BE1115" s="14"/>
      <c r="BF1115" s="14"/>
      <c r="BG1115" s="14"/>
      <c r="BH1115" s="14">
        <f t="shared" si="3036"/>
        <v>0</v>
      </c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>
        <v>0</v>
      </c>
      <c r="BS1115" s="14">
        <v>0</v>
      </c>
      <c r="BT1115" s="14">
        <v>2000000</v>
      </c>
      <c r="BU1115" s="14">
        <v>0</v>
      </c>
      <c r="BV1115" s="14">
        <v>0</v>
      </c>
      <c r="BW1115" s="14">
        <f t="shared" si="3021"/>
        <v>0</v>
      </c>
      <c r="BX1115" s="14">
        <v>0</v>
      </c>
      <c r="BY1115" s="14">
        <v>0</v>
      </c>
      <c r="BZ1115" s="14">
        <v>0</v>
      </c>
      <c r="CA1115" s="14">
        <f t="shared" si="2916"/>
        <v>0</v>
      </c>
      <c r="CB1115" s="122" t="str">
        <f t="shared" si="2927"/>
        <v>-</v>
      </c>
    </row>
    <row r="1116" spans="1:80" x14ac:dyDescent="0.25">
      <c r="A1116" s="4" t="s">
        <v>615</v>
      </c>
      <c r="B1116" s="4" t="s">
        <v>3</v>
      </c>
      <c r="C1116" s="4" t="s">
        <v>28</v>
      </c>
      <c r="D1116" s="79" t="s">
        <v>617</v>
      </c>
      <c r="E1116" s="89">
        <v>8216</v>
      </c>
      <c r="F1116" s="79" t="s">
        <v>1870</v>
      </c>
      <c r="G1116" s="74" t="s">
        <v>1892</v>
      </c>
      <c r="H1116" s="13" t="s">
        <v>653</v>
      </c>
      <c r="I1116" s="14">
        <v>0</v>
      </c>
      <c r="J1116" s="14">
        <f t="shared" si="2915"/>
        <v>100000</v>
      </c>
      <c r="K1116" s="14">
        <v>100000</v>
      </c>
      <c r="L1116" s="14">
        <f t="shared" si="2918"/>
        <v>0</v>
      </c>
      <c r="M1116" s="14">
        <v>0</v>
      </c>
      <c r="N1116" s="14">
        <v>0</v>
      </c>
      <c r="O1116" s="14">
        <v>0</v>
      </c>
      <c r="P1116" s="14">
        <v>0</v>
      </c>
      <c r="Q1116" s="14">
        <v>0</v>
      </c>
      <c r="R1116" s="14">
        <v>0</v>
      </c>
      <c r="S1116" s="14"/>
      <c r="T1116" s="14"/>
      <c r="U1116" s="14"/>
      <c r="V1116" s="14"/>
      <c r="W1116" s="14"/>
      <c r="X1116" s="14">
        <f t="shared" si="3034"/>
        <v>0</v>
      </c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>
        <v>0</v>
      </c>
      <c r="AI1116" s="14">
        <v>0</v>
      </c>
      <c r="AJ1116" s="14">
        <v>0</v>
      </c>
      <c r="AK1116" s="14"/>
      <c r="AL1116" s="14"/>
      <c r="AM1116" s="14"/>
      <c r="AN1116" s="14"/>
      <c r="AO1116" s="14"/>
      <c r="AP1116" s="14">
        <f t="shared" si="3035"/>
        <v>0</v>
      </c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>
        <v>0</v>
      </c>
      <c r="BA1116" s="14">
        <v>0</v>
      </c>
      <c r="BB1116" s="14">
        <v>0</v>
      </c>
      <c r="BC1116" s="14"/>
      <c r="BD1116" s="14"/>
      <c r="BE1116" s="14"/>
      <c r="BF1116" s="14"/>
      <c r="BG1116" s="14"/>
      <c r="BH1116" s="14">
        <f t="shared" si="3036"/>
        <v>0</v>
      </c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>
        <v>0</v>
      </c>
      <c r="BS1116" s="14">
        <v>0</v>
      </c>
      <c r="BT1116" s="14">
        <v>100000</v>
      </c>
      <c r="BU1116" s="14">
        <v>100000</v>
      </c>
      <c r="BV1116" s="14">
        <v>0</v>
      </c>
      <c r="BW1116" s="14">
        <f t="shared" si="3021"/>
        <v>0</v>
      </c>
      <c r="BX1116" s="14">
        <v>0</v>
      </c>
      <c r="BY1116" s="14">
        <v>0</v>
      </c>
      <c r="BZ1116" s="14">
        <v>0</v>
      </c>
      <c r="CA1116" s="14">
        <f t="shared" si="2916"/>
        <v>0</v>
      </c>
      <c r="CB1116" s="122">
        <f t="shared" si="2927"/>
        <v>0</v>
      </c>
    </row>
    <row r="1117" spans="1:80" ht="22.5" x14ac:dyDescent="0.25">
      <c r="A1117" s="13" t="s">
        <v>1</v>
      </c>
      <c r="B1117" s="13" t="s">
        <v>1</v>
      </c>
      <c r="C1117" s="13" t="s">
        <v>1</v>
      </c>
      <c r="D1117" s="74" t="s">
        <v>1</v>
      </c>
      <c r="E1117" s="74" t="s">
        <v>1</v>
      </c>
      <c r="F1117" s="74" t="s">
        <v>1</v>
      </c>
      <c r="G1117" s="13" t="s">
        <v>1</v>
      </c>
      <c r="H1117" s="10" t="s">
        <v>654</v>
      </c>
      <c r="I1117" s="11">
        <f>SUM(I1097,I1093,I1084,I1055)</f>
        <v>28138937</v>
      </c>
      <c r="J1117" s="11">
        <f t="shared" si="2915"/>
        <v>36245005</v>
      </c>
      <c r="K1117" s="11">
        <f t="shared" ref="K1117" si="3037">SUM(K1097,K1093,K1084,K1055)</f>
        <v>15785455</v>
      </c>
      <c r="L1117" s="11">
        <f t="shared" si="2918"/>
        <v>5000</v>
      </c>
      <c r="M1117" s="11">
        <f t="shared" ref="M1117:Q1117" si="3038">SUM(M1097,M1093,M1084,M1055)</f>
        <v>5000</v>
      </c>
      <c r="N1117" s="11">
        <f t="shared" si="3038"/>
        <v>0</v>
      </c>
      <c r="O1117" s="11">
        <f t="shared" si="3038"/>
        <v>0</v>
      </c>
      <c r="P1117" s="11">
        <f t="shared" si="3038"/>
        <v>0</v>
      </c>
      <c r="Q1117" s="11">
        <f t="shared" si="3038"/>
        <v>20454550</v>
      </c>
      <c r="R1117" s="11">
        <f t="shared" ref="R1117:AG1117" si="3039">SUM(R1097,R1093,R1084,R1055)</f>
        <v>5000</v>
      </c>
      <c r="S1117" s="11">
        <f t="shared" si="3039"/>
        <v>0</v>
      </c>
      <c r="T1117" s="11">
        <f t="shared" si="3039"/>
        <v>0</v>
      </c>
      <c r="U1117" s="11">
        <f t="shared" si="3039"/>
        <v>0</v>
      </c>
      <c r="V1117" s="11">
        <f t="shared" si="3039"/>
        <v>0</v>
      </c>
      <c r="W1117" s="11">
        <f t="shared" si="3039"/>
        <v>0</v>
      </c>
      <c r="X1117" s="11">
        <f t="shared" si="3039"/>
        <v>5000</v>
      </c>
      <c r="Y1117" s="11">
        <f t="shared" si="3039"/>
        <v>0</v>
      </c>
      <c r="Z1117" s="11">
        <f t="shared" si="3039"/>
        <v>0</v>
      </c>
      <c r="AA1117" s="11">
        <f t="shared" si="3039"/>
        <v>0</v>
      </c>
      <c r="AB1117" s="11">
        <f t="shared" si="3039"/>
        <v>0</v>
      </c>
      <c r="AC1117" s="11">
        <f t="shared" si="3039"/>
        <v>0</v>
      </c>
      <c r="AD1117" s="11">
        <f t="shared" si="3039"/>
        <v>0</v>
      </c>
      <c r="AE1117" s="11">
        <f t="shared" si="3039"/>
        <v>0</v>
      </c>
      <c r="AF1117" s="11">
        <f t="shared" si="3039"/>
        <v>0</v>
      </c>
      <c r="AG1117" s="11">
        <f t="shared" si="3039"/>
        <v>0</v>
      </c>
      <c r="AH1117" s="11">
        <v>0</v>
      </c>
      <c r="AI1117" s="11">
        <v>5000</v>
      </c>
      <c r="AJ1117" s="11">
        <f t="shared" ref="AJ1117:AY1117" si="3040">SUM(AJ1097,AJ1093,AJ1084,AJ1055)</f>
        <v>0</v>
      </c>
      <c r="AK1117" s="11">
        <f t="shared" si="3040"/>
        <v>0</v>
      </c>
      <c r="AL1117" s="11">
        <f t="shared" si="3040"/>
        <v>0</v>
      </c>
      <c r="AM1117" s="11">
        <f t="shared" si="3040"/>
        <v>0</v>
      </c>
      <c r="AN1117" s="11">
        <f t="shared" si="3040"/>
        <v>0</v>
      </c>
      <c r="AO1117" s="11">
        <f t="shared" si="3040"/>
        <v>0</v>
      </c>
      <c r="AP1117" s="11">
        <f t="shared" si="3040"/>
        <v>0</v>
      </c>
      <c r="AQ1117" s="11">
        <f t="shared" si="3040"/>
        <v>0</v>
      </c>
      <c r="AR1117" s="11">
        <f t="shared" si="3040"/>
        <v>0</v>
      </c>
      <c r="AS1117" s="11">
        <f t="shared" si="3040"/>
        <v>0</v>
      </c>
      <c r="AT1117" s="11">
        <f t="shared" si="3040"/>
        <v>0</v>
      </c>
      <c r="AU1117" s="11">
        <f t="shared" si="3040"/>
        <v>0</v>
      </c>
      <c r="AV1117" s="11">
        <f t="shared" si="3040"/>
        <v>0</v>
      </c>
      <c r="AW1117" s="11">
        <f t="shared" si="3040"/>
        <v>0</v>
      </c>
      <c r="AX1117" s="11">
        <f t="shared" si="3040"/>
        <v>0</v>
      </c>
      <c r="AY1117" s="11">
        <f t="shared" si="3040"/>
        <v>0</v>
      </c>
      <c r="AZ1117" s="11">
        <v>0</v>
      </c>
      <c r="BA1117" s="11">
        <v>0</v>
      </c>
      <c r="BB1117" s="11">
        <f t="shared" ref="BB1117:BQ1117" si="3041">SUM(BB1097,BB1093,BB1084,BB1055)</f>
        <v>0</v>
      </c>
      <c r="BC1117" s="11">
        <f t="shared" si="3041"/>
        <v>0</v>
      </c>
      <c r="BD1117" s="11">
        <f t="shared" si="3041"/>
        <v>0</v>
      </c>
      <c r="BE1117" s="11">
        <f t="shared" si="3041"/>
        <v>0</v>
      </c>
      <c r="BF1117" s="11">
        <f t="shared" si="3041"/>
        <v>0</v>
      </c>
      <c r="BG1117" s="11">
        <f t="shared" si="3041"/>
        <v>0</v>
      </c>
      <c r="BH1117" s="11">
        <f t="shared" si="3041"/>
        <v>0</v>
      </c>
      <c r="BI1117" s="11">
        <f t="shared" si="3041"/>
        <v>0</v>
      </c>
      <c r="BJ1117" s="11">
        <f t="shared" si="3041"/>
        <v>0</v>
      </c>
      <c r="BK1117" s="11">
        <f t="shared" si="3041"/>
        <v>0</v>
      </c>
      <c r="BL1117" s="11">
        <f t="shared" si="3041"/>
        <v>0</v>
      </c>
      <c r="BM1117" s="11">
        <f t="shared" si="3041"/>
        <v>0</v>
      </c>
      <c r="BN1117" s="11">
        <f t="shared" si="3041"/>
        <v>0</v>
      </c>
      <c r="BO1117" s="11">
        <f t="shared" si="3041"/>
        <v>0</v>
      </c>
      <c r="BP1117" s="11">
        <f t="shared" si="3041"/>
        <v>0</v>
      </c>
      <c r="BQ1117" s="11">
        <f t="shared" si="3041"/>
        <v>0</v>
      </c>
      <c r="BR1117" s="11">
        <v>0</v>
      </c>
      <c r="BS1117" s="11">
        <v>0</v>
      </c>
      <c r="BT1117" s="11">
        <f t="shared" ref="BT1117:BZ1117" si="3042">SUM(BT1097,BT1093,BT1084,BT1055)</f>
        <v>25349184</v>
      </c>
      <c r="BU1117" s="11">
        <f t="shared" si="3042"/>
        <v>19234184</v>
      </c>
      <c r="BV1117" s="11">
        <f t="shared" si="3042"/>
        <v>10092849</v>
      </c>
      <c r="BW1117" s="11">
        <f t="shared" si="3042"/>
        <v>4314340</v>
      </c>
      <c r="BX1117" s="11">
        <f t="shared" si="3042"/>
        <v>1760400</v>
      </c>
      <c r="BY1117" s="11">
        <f t="shared" si="3042"/>
        <v>1428990</v>
      </c>
      <c r="BZ1117" s="11">
        <f t="shared" si="3042"/>
        <v>1124950</v>
      </c>
      <c r="CA1117" s="11">
        <f t="shared" si="2916"/>
        <v>14407189</v>
      </c>
      <c r="CB1117" s="123">
        <f t="shared" si="2927"/>
        <v>74.904082231926239</v>
      </c>
    </row>
    <row r="1118" spans="1:80" ht="15.75" thickBot="1" x14ac:dyDescent="0.3">
      <c r="A1118" s="13" t="s">
        <v>1</v>
      </c>
      <c r="B1118" s="13" t="s">
        <v>1</v>
      </c>
      <c r="C1118" s="13" t="s">
        <v>1</v>
      </c>
      <c r="D1118" s="74" t="s">
        <v>1</v>
      </c>
      <c r="E1118" s="74" t="s">
        <v>1</v>
      </c>
      <c r="F1118" s="74" t="s">
        <v>1</v>
      </c>
      <c r="G1118" s="13" t="s">
        <v>1</v>
      </c>
      <c r="H1118" s="2" t="s">
        <v>83</v>
      </c>
      <c r="I1118" s="12">
        <v>324</v>
      </c>
      <c r="J1118" s="12">
        <f t="shared" si="2915"/>
        <v>324</v>
      </c>
      <c r="K1118" s="12">
        <v>324</v>
      </c>
      <c r="L1118" s="13"/>
      <c r="M1118" s="13" t="s">
        <v>1</v>
      </c>
      <c r="N1118" s="13" t="s">
        <v>1</v>
      </c>
      <c r="O1118" s="13" t="s">
        <v>1</v>
      </c>
      <c r="P1118" s="27"/>
      <c r="Q1118" s="13" t="s">
        <v>1</v>
      </c>
      <c r="R1118" s="13" t="s">
        <v>1</v>
      </c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>
        <v>0</v>
      </c>
      <c r="AI1118" s="13">
        <v>0</v>
      </c>
      <c r="AJ1118" s="13" t="s">
        <v>1</v>
      </c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>
        <v>0</v>
      </c>
      <c r="BA1118" s="13">
        <v>0</v>
      </c>
      <c r="BB1118" s="13" t="s">
        <v>1</v>
      </c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3"/>
      <c r="BQ1118" s="13"/>
      <c r="BR1118" s="13">
        <v>0</v>
      </c>
      <c r="BS1118" s="13">
        <v>0</v>
      </c>
      <c r="BT1118" s="12">
        <v>326</v>
      </c>
      <c r="BU1118" s="12">
        <v>326</v>
      </c>
      <c r="BV1118" s="12"/>
      <c r="BW1118" s="12">
        <f t="shared" si="3021"/>
        <v>0</v>
      </c>
      <c r="BX1118" s="12"/>
      <c r="BY1118" s="12"/>
      <c r="BZ1118" s="12"/>
      <c r="CA1118" s="12">
        <f t="shared" ref="CA1118" si="3043">BV1118+BW1118</f>
        <v>0</v>
      </c>
      <c r="CB1118" s="124"/>
    </row>
    <row r="1119" spans="1:80" ht="69.75" customHeight="1" thickBot="1" x14ac:dyDescent="0.3">
      <c r="A1119" s="133" t="s">
        <v>1</v>
      </c>
      <c r="B1119" s="133" t="s">
        <v>1</v>
      </c>
      <c r="C1119" s="133" t="s">
        <v>1</v>
      </c>
      <c r="D1119" s="135" t="s">
        <v>1</v>
      </c>
      <c r="E1119" s="135" t="s">
        <v>1</v>
      </c>
      <c r="F1119" s="135" t="s">
        <v>1</v>
      </c>
      <c r="G1119" s="137" t="s">
        <v>1</v>
      </c>
      <c r="H1119" s="5" t="s">
        <v>84</v>
      </c>
      <c r="I1119" s="5" t="s">
        <v>11</v>
      </c>
      <c r="J1119" s="5" t="s">
        <v>1809</v>
      </c>
      <c r="K1119" s="5" t="s">
        <v>12</v>
      </c>
      <c r="L1119" s="5" t="s">
        <v>13</v>
      </c>
      <c r="M1119" s="5" t="s">
        <v>14</v>
      </c>
      <c r="N1119" s="5" t="s">
        <v>15</v>
      </c>
      <c r="O1119" s="5" t="s">
        <v>16</v>
      </c>
      <c r="P1119" s="5" t="s">
        <v>17</v>
      </c>
      <c r="Q1119" s="5" t="s">
        <v>18</v>
      </c>
      <c r="R1119" s="71" t="s">
        <v>14</v>
      </c>
      <c r="S1119" s="71" t="s">
        <v>1843</v>
      </c>
      <c r="T1119" s="71" t="s">
        <v>1797</v>
      </c>
      <c r="U1119" s="71" t="s">
        <v>1832</v>
      </c>
      <c r="V1119" s="71" t="s">
        <v>1833</v>
      </c>
      <c r="W1119" s="71" t="s">
        <v>1834</v>
      </c>
      <c r="X1119" s="71" t="s">
        <v>1847</v>
      </c>
      <c r="Y1119" s="71" t="s">
        <v>1844</v>
      </c>
      <c r="Z1119" s="71" t="s">
        <v>1835</v>
      </c>
      <c r="AA1119" s="71" t="s">
        <v>1836</v>
      </c>
      <c r="AB1119" s="71" t="s">
        <v>1837</v>
      </c>
      <c r="AC1119" s="71" t="s">
        <v>1838</v>
      </c>
      <c r="AD1119" s="71" t="s">
        <v>1839</v>
      </c>
      <c r="AE1119" s="71" t="s">
        <v>1840</v>
      </c>
      <c r="AF1119" s="71" t="s">
        <v>1845</v>
      </c>
      <c r="AG1119" s="71" t="s">
        <v>1846</v>
      </c>
      <c r="AH1119" s="71" t="s">
        <v>1841</v>
      </c>
      <c r="AI1119" s="71" t="s">
        <v>1842</v>
      </c>
      <c r="AJ1119" s="72" t="s">
        <v>15</v>
      </c>
      <c r="AK1119" s="72" t="s">
        <v>1843</v>
      </c>
      <c r="AL1119" s="72" t="s">
        <v>1797</v>
      </c>
      <c r="AM1119" s="72" t="s">
        <v>1832</v>
      </c>
      <c r="AN1119" s="72" t="s">
        <v>1833</v>
      </c>
      <c r="AO1119" s="72" t="s">
        <v>1834</v>
      </c>
      <c r="AP1119" s="72" t="s">
        <v>1848</v>
      </c>
      <c r="AQ1119" s="72" t="s">
        <v>1844</v>
      </c>
      <c r="AR1119" s="72" t="s">
        <v>1835</v>
      </c>
      <c r="AS1119" s="72" t="s">
        <v>1836</v>
      </c>
      <c r="AT1119" s="72" t="s">
        <v>1837</v>
      </c>
      <c r="AU1119" s="72" t="s">
        <v>1838</v>
      </c>
      <c r="AV1119" s="72" t="s">
        <v>1839</v>
      </c>
      <c r="AW1119" s="72" t="s">
        <v>1840</v>
      </c>
      <c r="AX1119" s="72" t="s">
        <v>1845</v>
      </c>
      <c r="AY1119" s="72" t="s">
        <v>1846</v>
      </c>
      <c r="AZ1119" s="72" t="s">
        <v>1841</v>
      </c>
      <c r="BA1119" s="72" t="s">
        <v>1842</v>
      </c>
      <c r="BB1119" s="73" t="s">
        <v>16</v>
      </c>
      <c r="BC1119" s="73" t="s">
        <v>1843</v>
      </c>
      <c r="BD1119" s="73" t="s">
        <v>1797</v>
      </c>
      <c r="BE1119" s="73" t="s">
        <v>1832</v>
      </c>
      <c r="BF1119" s="73" t="s">
        <v>1833</v>
      </c>
      <c r="BG1119" s="73" t="s">
        <v>1834</v>
      </c>
      <c r="BH1119" s="73" t="s">
        <v>1849</v>
      </c>
      <c r="BI1119" s="73" t="s">
        <v>1844</v>
      </c>
      <c r="BJ1119" s="73" t="s">
        <v>1835</v>
      </c>
      <c r="BK1119" s="73" t="s">
        <v>1836</v>
      </c>
      <c r="BL1119" s="73" t="s">
        <v>1837</v>
      </c>
      <c r="BM1119" s="73" t="s">
        <v>1838</v>
      </c>
      <c r="BN1119" s="73" t="s">
        <v>1839</v>
      </c>
      <c r="BO1119" s="73" t="s">
        <v>1840</v>
      </c>
      <c r="BP1119" s="73" t="s">
        <v>1845</v>
      </c>
      <c r="BQ1119" s="73" t="s">
        <v>1846</v>
      </c>
      <c r="BR1119" s="73" t="s">
        <v>1841</v>
      </c>
      <c r="BS1119" s="73" t="s">
        <v>1842</v>
      </c>
      <c r="BT1119" s="5" t="s">
        <v>1911</v>
      </c>
      <c r="BU1119" s="5" t="s">
        <v>1942</v>
      </c>
      <c r="BV1119" s="5" t="s">
        <v>1943</v>
      </c>
      <c r="BW1119" s="5" t="s">
        <v>1944</v>
      </c>
      <c r="BX1119" s="5" t="s">
        <v>1945</v>
      </c>
      <c r="BY1119" s="5" t="s">
        <v>1946</v>
      </c>
      <c r="BZ1119" s="5" t="s">
        <v>1947</v>
      </c>
      <c r="CA1119" s="5" t="s">
        <v>1948</v>
      </c>
      <c r="CB1119" s="120" t="s">
        <v>1916</v>
      </c>
    </row>
    <row r="1120" spans="1:80" x14ac:dyDescent="0.25">
      <c r="A1120" s="134"/>
      <c r="B1120" s="134"/>
      <c r="C1120" s="134"/>
      <c r="D1120" s="136"/>
      <c r="E1120" s="136"/>
      <c r="F1120" s="136"/>
      <c r="G1120" s="138"/>
      <c r="H1120" s="15" t="s">
        <v>1</v>
      </c>
      <c r="I1120" s="9" t="s">
        <v>19</v>
      </c>
      <c r="J1120" s="9">
        <v>1</v>
      </c>
      <c r="K1120" s="9" t="s">
        <v>20</v>
      </c>
      <c r="L1120" s="9" t="s">
        <v>21</v>
      </c>
      <c r="M1120" s="9" t="s">
        <v>22</v>
      </c>
      <c r="N1120" s="9" t="s">
        <v>23</v>
      </c>
      <c r="O1120" s="9" t="s">
        <v>24</v>
      </c>
      <c r="P1120" s="9" t="s">
        <v>25</v>
      </c>
      <c r="Q1120" s="9" t="s">
        <v>26</v>
      </c>
      <c r="R1120" s="9">
        <v>1</v>
      </c>
      <c r="S1120" s="9">
        <v>2</v>
      </c>
      <c r="T1120" s="9">
        <v>3</v>
      </c>
      <c r="U1120" s="9">
        <v>4</v>
      </c>
      <c r="V1120" s="9">
        <v>5</v>
      </c>
      <c r="W1120" s="9">
        <v>6</v>
      </c>
      <c r="X1120" s="9">
        <v>7</v>
      </c>
      <c r="Y1120" s="9">
        <v>8</v>
      </c>
      <c r="Z1120" s="9">
        <v>9</v>
      </c>
      <c r="AA1120" s="9">
        <v>10</v>
      </c>
      <c r="AB1120" s="9">
        <v>11</v>
      </c>
      <c r="AC1120" s="9">
        <v>12</v>
      </c>
      <c r="AD1120" s="9">
        <v>13</v>
      </c>
      <c r="AE1120" s="9">
        <v>14</v>
      </c>
      <c r="AF1120" s="9">
        <v>15</v>
      </c>
      <c r="AG1120" s="9">
        <v>16</v>
      </c>
      <c r="AH1120" s="9">
        <v>20</v>
      </c>
      <c r="AI1120" s="9">
        <v>21</v>
      </c>
      <c r="AJ1120" s="9">
        <v>1</v>
      </c>
      <c r="AK1120" s="9">
        <v>2</v>
      </c>
      <c r="AL1120" s="9">
        <v>3</v>
      </c>
      <c r="AM1120" s="9">
        <v>4</v>
      </c>
      <c r="AN1120" s="9">
        <v>5</v>
      </c>
      <c r="AO1120" s="9">
        <v>6</v>
      </c>
      <c r="AP1120" s="9">
        <v>7</v>
      </c>
      <c r="AQ1120" s="9">
        <v>8</v>
      </c>
      <c r="AR1120" s="9">
        <v>9</v>
      </c>
      <c r="AS1120" s="9">
        <v>10</v>
      </c>
      <c r="AT1120" s="9">
        <v>11</v>
      </c>
      <c r="AU1120" s="9">
        <v>12</v>
      </c>
      <c r="AV1120" s="9">
        <v>13</v>
      </c>
      <c r="AW1120" s="9">
        <v>14</v>
      </c>
      <c r="AX1120" s="9">
        <v>15</v>
      </c>
      <c r="AY1120" s="9">
        <v>16</v>
      </c>
      <c r="AZ1120" s="9">
        <v>20</v>
      </c>
      <c r="BA1120" s="9">
        <v>21</v>
      </c>
      <c r="BB1120" s="9">
        <v>1</v>
      </c>
      <c r="BC1120" s="9">
        <v>2</v>
      </c>
      <c r="BD1120" s="9">
        <v>3</v>
      </c>
      <c r="BE1120" s="9">
        <v>4</v>
      </c>
      <c r="BF1120" s="9">
        <v>5</v>
      </c>
      <c r="BG1120" s="9">
        <v>6</v>
      </c>
      <c r="BH1120" s="9">
        <v>7</v>
      </c>
      <c r="BI1120" s="9">
        <v>8</v>
      </c>
      <c r="BJ1120" s="9">
        <v>9</v>
      </c>
      <c r="BK1120" s="9">
        <v>10</v>
      </c>
      <c r="BL1120" s="9">
        <v>11</v>
      </c>
      <c r="BM1120" s="9">
        <v>12</v>
      </c>
      <c r="BN1120" s="9">
        <v>13</v>
      </c>
      <c r="BO1120" s="9">
        <v>14</v>
      </c>
      <c r="BP1120" s="9">
        <v>15</v>
      </c>
      <c r="BQ1120" s="9">
        <v>16</v>
      </c>
      <c r="BR1120" s="9">
        <v>20</v>
      </c>
      <c r="BS1120" s="9">
        <v>21</v>
      </c>
      <c r="BT1120" s="9">
        <v>1</v>
      </c>
      <c r="BU1120" s="9">
        <v>2</v>
      </c>
      <c r="BV1120" s="9">
        <v>3</v>
      </c>
      <c r="BW1120" s="9" t="s">
        <v>1798</v>
      </c>
      <c r="BX1120" s="9">
        <v>5</v>
      </c>
      <c r="BY1120" s="9">
        <v>6</v>
      </c>
      <c r="BZ1120" s="9">
        <v>7</v>
      </c>
      <c r="CA1120" s="9" t="s">
        <v>1917</v>
      </c>
      <c r="CB1120" s="121">
        <v>9</v>
      </c>
    </row>
    <row r="1121" spans="1:80" x14ac:dyDescent="0.25">
      <c r="A1121" s="134"/>
      <c r="B1121" s="134"/>
      <c r="C1121" s="134"/>
      <c r="D1121" s="136"/>
      <c r="E1121" s="136"/>
      <c r="F1121" s="136"/>
      <c r="G1121" s="138"/>
      <c r="H1121" s="16" t="s">
        <v>296</v>
      </c>
      <c r="I1121" s="17">
        <f>SUM(I1117)</f>
        <v>28138937</v>
      </c>
      <c r="J1121" s="17">
        <f t="shared" ref="J1121:J1122" si="3044">SUM(K1121,L1121,P1121,Q1121)</f>
        <v>36245005</v>
      </c>
      <c r="K1121" s="17">
        <f t="shared" ref="K1121" si="3045">SUM(K1117)</f>
        <v>15785455</v>
      </c>
      <c r="L1121" s="17">
        <f t="shared" ref="L1121:L1122" si="3046">SUM(M1121:O1121)</f>
        <v>5000</v>
      </c>
      <c r="M1121" s="17">
        <f t="shared" ref="M1121:Q1121" si="3047">SUM(M1117)</f>
        <v>5000</v>
      </c>
      <c r="N1121" s="17">
        <f t="shared" si="3047"/>
        <v>0</v>
      </c>
      <c r="O1121" s="17">
        <f t="shared" si="3047"/>
        <v>0</v>
      </c>
      <c r="P1121" s="17">
        <f t="shared" si="3047"/>
        <v>0</v>
      </c>
      <c r="Q1121" s="17">
        <f t="shared" si="3047"/>
        <v>20454550</v>
      </c>
      <c r="R1121" s="17">
        <f t="shared" ref="R1121:AG1121" si="3048">SUM(R1117)</f>
        <v>5000</v>
      </c>
      <c r="S1121" s="17">
        <f t="shared" si="3048"/>
        <v>0</v>
      </c>
      <c r="T1121" s="17">
        <f t="shared" si="3048"/>
        <v>0</v>
      </c>
      <c r="U1121" s="17">
        <f t="shared" si="3048"/>
        <v>0</v>
      </c>
      <c r="V1121" s="17">
        <f t="shared" si="3048"/>
        <v>0</v>
      </c>
      <c r="W1121" s="17">
        <f t="shared" si="3048"/>
        <v>0</v>
      </c>
      <c r="X1121" s="17">
        <f t="shared" ref="X1121" si="3049">SUM(X1117)</f>
        <v>5000</v>
      </c>
      <c r="Y1121" s="17">
        <f t="shared" si="3048"/>
        <v>0</v>
      </c>
      <c r="Z1121" s="17">
        <f t="shared" si="3048"/>
        <v>0</v>
      </c>
      <c r="AA1121" s="17">
        <f t="shared" si="3048"/>
        <v>0</v>
      </c>
      <c r="AB1121" s="17">
        <f t="shared" si="3048"/>
        <v>0</v>
      </c>
      <c r="AC1121" s="17">
        <f t="shared" si="3048"/>
        <v>0</v>
      </c>
      <c r="AD1121" s="17">
        <f t="shared" si="3048"/>
        <v>0</v>
      </c>
      <c r="AE1121" s="17">
        <f t="shared" si="3048"/>
        <v>0</v>
      </c>
      <c r="AF1121" s="17">
        <f t="shared" si="3048"/>
        <v>0</v>
      </c>
      <c r="AG1121" s="17">
        <f t="shared" si="3048"/>
        <v>0</v>
      </c>
      <c r="AH1121" s="17">
        <v>0</v>
      </c>
      <c r="AI1121" s="17">
        <v>5000</v>
      </c>
      <c r="AJ1121" s="17">
        <f t="shared" ref="AJ1121:AY1121" si="3050">SUM(AJ1117)</f>
        <v>0</v>
      </c>
      <c r="AK1121" s="17">
        <f t="shared" si="3050"/>
        <v>0</v>
      </c>
      <c r="AL1121" s="17">
        <f t="shared" si="3050"/>
        <v>0</v>
      </c>
      <c r="AM1121" s="17">
        <f t="shared" si="3050"/>
        <v>0</v>
      </c>
      <c r="AN1121" s="17">
        <f t="shared" si="3050"/>
        <v>0</v>
      </c>
      <c r="AO1121" s="17">
        <f t="shared" si="3050"/>
        <v>0</v>
      </c>
      <c r="AP1121" s="17">
        <f t="shared" ref="AP1121" si="3051">SUM(AP1117)</f>
        <v>0</v>
      </c>
      <c r="AQ1121" s="17">
        <f t="shared" si="3050"/>
        <v>0</v>
      </c>
      <c r="AR1121" s="17">
        <f t="shared" si="3050"/>
        <v>0</v>
      </c>
      <c r="AS1121" s="17">
        <f t="shared" si="3050"/>
        <v>0</v>
      </c>
      <c r="AT1121" s="17">
        <f t="shared" si="3050"/>
        <v>0</v>
      </c>
      <c r="AU1121" s="17">
        <f t="shared" si="3050"/>
        <v>0</v>
      </c>
      <c r="AV1121" s="17">
        <f t="shared" si="3050"/>
        <v>0</v>
      </c>
      <c r="AW1121" s="17">
        <f t="shared" si="3050"/>
        <v>0</v>
      </c>
      <c r="AX1121" s="17">
        <f t="shared" si="3050"/>
        <v>0</v>
      </c>
      <c r="AY1121" s="17">
        <f t="shared" si="3050"/>
        <v>0</v>
      </c>
      <c r="AZ1121" s="17">
        <v>0</v>
      </c>
      <c r="BA1121" s="17">
        <v>0</v>
      </c>
      <c r="BB1121" s="17">
        <f t="shared" ref="BB1121:BQ1121" si="3052">SUM(BB1117)</f>
        <v>0</v>
      </c>
      <c r="BC1121" s="17">
        <f t="shared" si="3052"/>
        <v>0</v>
      </c>
      <c r="BD1121" s="17">
        <f t="shared" si="3052"/>
        <v>0</v>
      </c>
      <c r="BE1121" s="17">
        <f t="shared" si="3052"/>
        <v>0</v>
      </c>
      <c r="BF1121" s="17">
        <f t="shared" si="3052"/>
        <v>0</v>
      </c>
      <c r="BG1121" s="17">
        <f t="shared" si="3052"/>
        <v>0</v>
      </c>
      <c r="BH1121" s="17">
        <f t="shared" ref="BH1121" si="3053">SUM(BH1117)</f>
        <v>0</v>
      </c>
      <c r="BI1121" s="17">
        <f t="shared" si="3052"/>
        <v>0</v>
      </c>
      <c r="BJ1121" s="17">
        <f t="shared" si="3052"/>
        <v>0</v>
      </c>
      <c r="BK1121" s="17">
        <f t="shared" si="3052"/>
        <v>0</v>
      </c>
      <c r="BL1121" s="17">
        <f t="shared" si="3052"/>
        <v>0</v>
      </c>
      <c r="BM1121" s="17">
        <f t="shared" si="3052"/>
        <v>0</v>
      </c>
      <c r="BN1121" s="17">
        <f t="shared" si="3052"/>
        <v>0</v>
      </c>
      <c r="BO1121" s="17">
        <f t="shared" si="3052"/>
        <v>0</v>
      </c>
      <c r="BP1121" s="17">
        <f t="shared" si="3052"/>
        <v>0</v>
      </c>
      <c r="BQ1121" s="17">
        <f t="shared" si="3052"/>
        <v>0</v>
      </c>
      <c r="BR1121" s="17">
        <v>0</v>
      </c>
      <c r="BS1121" s="17">
        <v>0</v>
      </c>
      <c r="BT1121" s="17">
        <f t="shared" ref="BT1121:BW1121" si="3054">SUM(BT1117)</f>
        <v>25349184</v>
      </c>
      <c r="BU1121" s="17">
        <f t="shared" ref="BU1121:BV1121" si="3055">SUM(BU1117)</f>
        <v>19234184</v>
      </c>
      <c r="BV1121" s="17">
        <f t="shared" si="3055"/>
        <v>10092849</v>
      </c>
      <c r="BW1121" s="17">
        <f t="shared" si="3054"/>
        <v>4314340</v>
      </c>
      <c r="BX1121" s="17">
        <f t="shared" ref="BX1121" si="3056">SUM(BX1117)</f>
        <v>1760400</v>
      </c>
      <c r="BY1121" s="17">
        <f t="shared" ref="BY1121" si="3057">SUM(BY1117)</f>
        <v>1428990</v>
      </c>
      <c r="BZ1121" s="17">
        <f t="shared" ref="BZ1121" si="3058">SUM(BZ1117)</f>
        <v>1124950</v>
      </c>
      <c r="CA1121" s="17">
        <f t="shared" ref="CA1121:CA1128" si="3059">BV1121+BW1121</f>
        <v>14407189</v>
      </c>
      <c r="CB1121" s="125">
        <f>IF(BU1121=0,"-",CA1121/BU1121*100)</f>
        <v>74.904082231926239</v>
      </c>
    </row>
    <row r="1122" spans="1:80" x14ac:dyDescent="0.25">
      <c r="A1122" s="134"/>
      <c r="B1122" s="134"/>
      <c r="C1122" s="134"/>
      <c r="D1122" s="136"/>
      <c r="E1122" s="136"/>
      <c r="F1122" s="136"/>
      <c r="G1122" s="138"/>
      <c r="H1122" s="18" t="s">
        <v>86</v>
      </c>
      <c r="I1122" s="17">
        <f>SUM(I1121)</f>
        <v>28138937</v>
      </c>
      <c r="J1122" s="17">
        <f t="shared" si="3044"/>
        <v>36245005</v>
      </c>
      <c r="K1122" s="17">
        <f t="shared" ref="K1122" si="3060">SUM(K1121)</f>
        <v>15785455</v>
      </c>
      <c r="L1122" s="17">
        <f t="shared" si="3046"/>
        <v>5000</v>
      </c>
      <c r="M1122" s="17">
        <f t="shared" ref="M1122:Q1122" si="3061">SUM(M1121)</f>
        <v>5000</v>
      </c>
      <c r="N1122" s="17">
        <f t="shared" si="3061"/>
        <v>0</v>
      </c>
      <c r="O1122" s="17">
        <f t="shared" si="3061"/>
        <v>0</v>
      </c>
      <c r="P1122" s="17">
        <f t="shared" si="3061"/>
        <v>0</v>
      </c>
      <c r="Q1122" s="17">
        <f t="shared" si="3061"/>
        <v>20454550</v>
      </c>
      <c r="R1122" s="17">
        <f t="shared" ref="R1122:AG1122" si="3062">SUM(R1121)</f>
        <v>5000</v>
      </c>
      <c r="S1122" s="17">
        <f t="shared" si="3062"/>
        <v>0</v>
      </c>
      <c r="T1122" s="17">
        <f t="shared" si="3062"/>
        <v>0</v>
      </c>
      <c r="U1122" s="17">
        <f t="shared" si="3062"/>
        <v>0</v>
      </c>
      <c r="V1122" s="17">
        <f t="shared" si="3062"/>
        <v>0</v>
      </c>
      <c r="W1122" s="17">
        <f t="shared" si="3062"/>
        <v>0</v>
      </c>
      <c r="X1122" s="17">
        <f t="shared" ref="X1122" si="3063">SUM(X1121)</f>
        <v>5000</v>
      </c>
      <c r="Y1122" s="17">
        <f t="shared" si="3062"/>
        <v>0</v>
      </c>
      <c r="Z1122" s="17">
        <f t="shared" si="3062"/>
        <v>0</v>
      </c>
      <c r="AA1122" s="17">
        <f t="shared" si="3062"/>
        <v>0</v>
      </c>
      <c r="AB1122" s="17">
        <f t="shared" si="3062"/>
        <v>0</v>
      </c>
      <c r="AC1122" s="17">
        <f t="shared" si="3062"/>
        <v>0</v>
      </c>
      <c r="AD1122" s="17">
        <f t="shared" si="3062"/>
        <v>0</v>
      </c>
      <c r="AE1122" s="17">
        <f t="shared" si="3062"/>
        <v>0</v>
      </c>
      <c r="AF1122" s="17">
        <f t="shared" si="3062"/>
        <v>0</v>
      </c>
      <c r="AG1122" s="17">
        <f t="shared" si="3062"/>
        <v>0</v>
      </c>
      <c r="AH1122" s="17">
        <v>0</v>
      </c>
      <c r="AI1122" s="17">
        <v>5000</v>
      </c>
      <c r="AJ1122" s="17">
        <f t="shared" ref="AJ1122:AY1122" si="3064">SUM(AJ1121)</f>
        <v>0</v>
      </c>
      <c r="AK1122" s="17">
        <f t="shared" si="3064"/>
        <v>0</v>
      </c>
      <c r="AL1122" s="17">
        <f t="shared" si="3064"/>
        <v>0</v>
      </c>
      <c r="AM1122" s="17">
        <f t="shared" si="3064"/>
        <v>0</v>
      </c>
      <c r="AN1122" s="17">
        <f t="shared" si="3064"/>
        <v>0</v>
      </c>
      <c r="AO1122" s="17">
        <f t="shared" si="3064"/>
        <v>0</v>
      </c>
      <c r="AP1122" s="17">
        <f t="shared" ref="AP1122" si="3065">SUM(AP1121)</f>
        <v>0</v>
      </c>
      <c r="AQ1122" s="17">
        <f t="shared" si="3064"/>
        <v>0</v>
      </c>
      <c r="AR1122" s="17">
        <f t="shared" si="3064"/>
        <v>0</v>
      </c>
      <c r="AS1122" s="17">
        <f t="shared" si="3064"/>
        <v>0</v>
      </c>
      <c r="AT1122" s="17">
        <f t="shared" si="3064"/>
        <v>0</v>
      </c>
      <c r="AU1122" s="17">
        <f t="shared" si="3064"/>
        <v>0</v>
      </c>
      <c r="AV1122" s="17">
        <f t="shared" si="3064"/>
        <v>0</v>
      </c>
      <c r="AW1122" s="17">
        <f t="shared" si="3064"/>
        <v>0</v>
      </c>
      <c r="AX1122" s="17">
        <f t="shared" si="3064"/>
        <v>0</v>
      </c>
      <c r="AY1122" s="17">
        <f t="shared" si="3064"/>
        <v>0</v>
      </c>
      <c r="AZ1122" s="17">
        <v>0</v>
      </c>
      <c r="BA1122" s="17">
        <v>0</v>
      </c>
      <c r="BB1122" s="17">
        <f t="shared" ref="BB1122:BQ1122" si="3066">SUM(BB1121)</f>
        <v>0</v>
      </c>
      <c r="BC1122" s="17">
        <f t="shared" si="3066"/>
        <v>0</v>
      </c>
      <c r="BD1122" s="17">
        <f t="shared" si="3066"/>
        <v>0</v>
      </c>
      <c r="BE1122" s="17">
        <f t="shared" si="3066"/>
        <v>0</v>
      </c>
      <c r="BF1122" s="17">
        <f t="shared" si="3066"/>
        <v>0</v>
      </c>
      <c r="BG1122" s="17">
        <f t="shared" si="3066"/>
        <v>0</v>
      </c>
      <c r="BH1122" s="17">
        <f t="shared" ref="BH1122" si="3067">SUM(BH1121)</f>
        <v>0</v>
      </c>
      <c r="BI1122" s="17">
        <f t="shared" si="3066"/>
        <v>0</v>
      </c>
      <c r="BJ1122" s="17">
        <f t="shared" si="3066"/>
        <v>0</v>
      </c>
      <c r="BK1122" s="17">
        <f t="shared" si="3066"/>
        <v>0</v>
      </c>
      <c r="BL1122" s="17">
        <f t="shared" si="3066"/>
        <v>0</v>
      </c>
      <c r="BM1122" s="17">
        <f t="shared" si="3066"/>
        <v>0</v>
      </c>
      <c r="BN1122" s="17">
        <f t="shared" si="3066"/>
        <v>0</v>
      </c>
      <c r="BO1122" s="17">
        <f t="shared" si="3066"/>
        <v>0</v>
      </c>
      <c r="BP1122" s="17">
        <f t="shared" si="3066"/>
        <v>0</v>
      </c>
      <c r="BQ1122" s="17">
        <f t="shared" si="3066"/>
        <v>0</v>
      </c>
      <c r="BR1122" s="17">
        <v>0</v>
      </c>
      <c r="BS1122" s="17">
        <v>0</v>
      </c>
      <c r="BT1122" s="17">
        <f t="shared" ref="BT1122:BW1122" si="3068">SUM(BT1121)</f>
        <v>25349184</v>
      </c>
      <c r="BU1122" s="17">
        <f t="shared" ref="BU1122:BV1122" si="3069">SUM(BU1121)</f>
        <v>19234184</v>
      </c>
      <c r="BV1122" s="17">
        <f t="shared" si="3069"/>
        <v>10092849</v>
      </c>
      <c r="BW1122" s="17">
        <f t="shared" si="3068"/>
        <v>4314340</v>
      </c>
      <c r="BX1122" s="17">
        <f t="shared" ref="BX1122" si="3070">SUM(BX1121)</f>
        <v>1760400</v>
      </c>
      <c r="BY1122" s="17">
        <f t="shared" ref="BY1122" si="3071">SUM(BY1121)</f>
        <v>1428990</v>
      </c>
      <c r="BZ1122" s="17">
        <f t="shared" ref="BZ1122" si="3072">SUM(BZ1121)</f>
        <v>1124950</v>
      </c>
      <c r="CA1122" s="17">
        <f t="shared" si="3059"/>
        <v>14407189</v>
      </c>
      <c r="CB1122" s="125">
        <f>IF(BU1122=0,"-",CA1122/BU1122*100)</f>
        <v>74.904082231926239</v>
      </c>
    </row>
    <row r="1123" spans="1:80" x14ac:dyDescent="0.25">
      <c r="A1123" s="139"/>
      <c r="B1123" s="139"/>
      <c r="C1123" s="139"/>
      <c r="D1123" s="140"/>
      <c r="E1123" s="140"/>
      <c r="F1123" s="140"/>
      <c r="G1123" s="141"/>
      <c r="X1123">
        <f t="shared" si="3034"/>
        <v>0</v>
      </c>
      <c r="AH1123">
        <v>0</v>
      </c>
      <c r="AI1123">
        <v>0</v>
      </c>
      <c r="AP1123">
        <f t="shared" si="3035"/>
        <v>0</v>
      </c>
      <c r="AZ1123">
        <v>0</v>
      </c>
      <c r="BA1123">
        <v>0</v>
      </c>
      <c r="BH1123">
        <f t="shared" si="3036"/>
        <v>0</v>
      </c>
      <c r="BR1123">
        <v>0</v>
      </c>
      <c r="BS1123">
        <v>0</v>
      </c>
      <c r="BU1123">
        <v>0</v>
      </c>
      <c r="BV1123">
        <v>0</v>
      </c>
      <c r="BW1123">
        <f t="shared" si="3021"/>
        <v>0</v>
      </c>
      <c r="CA1123">
        <f t="shared" si="3059"/>
        <v>0</v>
      </c>
      <c r="CB1123" s="126" t="str">
        <f>IF(BU1123=0,"-",CA1123/BU1123*100)</f>
        <v>-</v>
      </c>
    </row>
    <row r="1124" spans="1:80" x14ac:dyDescent="0.25">
      <c r="A1124" s="13" t="s">
        <v>1</v>
      </c>
      <c r="B1124" s="13" t="s">
        <v>1</v>
      </c>
      <c r="C1124" s="13" t="s">
        <v>1</v>
      </c>
      <c r="D1124" s="74" t="s">
        <v>1</v>
      </c>
      <c r="E1124" s="74" t="s">
        <v>1</v>
      </c>
      <c r="F1124" s="74" t="s">
        <v>1</v>
      </c>
      <c r="G1124" s="13" t="s">
        <v>1</v>
      </c>
      <c r="H1124" s="19" t="s">
        <v>1</v>
      </c>
      <c r="I1124" s="19" t="s">
        <v>1</v>
      </c>
      <c r="J1124" s="19"/>
      <c r="K1124" s="19" t="s">
        <v>1</v>
      </c>
      <c r="L1124" s="19"/>
      <c r="M1124" s="19" t="s">
        <v>1</v>
      </c>
      <c r="N1124" s="19" t="s">
        <v>1</v>
      </c>
      <c r="O1124" s="19" t="s">
        <v>1</v>
      </c>
      <c r="P1124" s="28"/>
      <c r="Q1124" s="19" t="s">
        <v>1</v>
      </c>
      <c r="R1124" s="19" t="s">
        <v>1</v>
      </c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>
        <v>0</v>
      </c>
      <c r="AI1124" s="19">
        <v>0</v>
      </c>
      <c r="AJ1124" s="19" t="s">
        <v>1</v>
      </c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>
        <v>0</v>
      </c>
      <c r="BA1124" s="19">
        <v>0</v>
      </c>
      <c r="BB1124" s="19" t="s">
        <v>1</v>
      </c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>
        <v>0</v>
      </c>
      <c r="BS1124" s="19">
        <v>0</v>
      </c>
      <c r="BT1124" s="19"/>
      <c r="BU1124" s="19"/>
      <c r="BV1124" s="19"/>
      <c r="BW1124" s="19">
        <f t="shared" si="3021"/>
        <v>0</v>
      </c>
      <c r="BX1124" s="19"/>
      <c r="BY1124" s="19"/>
      <c r="BZ1124" s="19"/>
      <c r="CA1124" s="19">
        <f t="shared" si="3059"/>
        <v>0</v>
      </c>
      <c r="CB1124" s="127"/>
    </row>
    <row r="1125" spans="1:80" x14ac:dyDescent="0.25">
      <c r="A1125" s="13" t="s">
        <v>1</v>
      </c>
      <c r="B1125" s="13" t="s">
        <v>1</v>
      </c>
      <c r="C1125" s="13" t="s">
        <v>1</v>
      </c>
      <c r="D1125" s="74" t="s">
        <v>1</v>
      </c>
      <c r="E1125" s="74" t="s">
        <v>1</v>
      </c>
      <c r="F1125" s="74" t="s">
        <v>1</v>
      </c>
      <c r="G1125" s="13" t="s">
        <v>1</v>
      </c>
      <c r="H1125" s="10" t="s">
        <v>655</v>
      </c>
      <c r="I1125" s="11">
        <f>SUM(I1117)</f>
        <v>28138937</v>
      </c>
      <c r="J1125" s="11">
        <f t="shared" ref="J1125:J1126" si="3073">SUM(K1125,L1125,P1125,Q1125)</f>
        <v>36245005</v>
      </c>
      <c r="K1125" s="11">
        <f t="shared" ref="K1125" si="3074">SUM(K1117)</f>
        <v>15785455</v>
      </c>
      <c r="L1125" s="11">
        <f t="shared" ref="L1125" si="3075">SUM(M1125:O1125)</f>
        <v>5000</v>
      </c>
      <c r="M1125" s="11">
        <f t="shared" ref="M1125:Q1125" si="3076">SUM(M1117)</f>
        <v>5000</v>
      </c>
      <c r="N1125" s="11">
        <f t="shared" si="3076"/>
        <v>0</v>
      </c>
      <c r="O1125" s="11">
        <f t="shared" si="3076"/>
        <v>0</v>
      </c>
      <c r="P1125" s="11">
        <f t="shared" si="3076"/>
        <v>0</v>
      </c>
      <c r="Q1125" s="11">
        <f t="shared" si="3076"/>
        <v>20454550</v>
      </c>
      <c r="R1125" s="11">
        <f t="shared" ref="R1125:AG1125" si="3077">SUM(R1117)</f>
        <v>5000</v>
      </c>
      <c r="S1125" s="11">
        <f t="shared" si="3077"/>
        <v>0</v>
      </c>
      <c r="T1125" s="11">
        <f t="shared" si="3077"/>
        <v>0</v>
      </c>
      <c r="U1125" s="11">
        <f t="shared" si="3077"/>
        <v>0</v>
      </c>
      <c r="V1125" s="11">
        <f t="shared" si="3077"/>
        <v>0</v>
      </c>
      <c r="W1125" s="11">
        <f t="shared" si="3077"/>
        <v>0</v>
      </c>
      <c r="X1125" s="11">
        <f t="shared" si="3077"/>
        <v>5000</v>
      </c>
      <c r="Y1125" s="11">
        <f t="shared" si="3077"/>
        <v>0</v>
      </c>
      <c r="Z1125" s="11">
        <f t="shared" si="3077"/>
        <v>0</v>
      </c>
      <c r="AA1125" s="11">
        <f t="shared" si="3077"/>
        <v>0</v>
      </c>
      <c r="AB1125" s="11">
        <f t="shared" si="3077"/>
        <v>0</v>
      </c>
      <c r="AC1125" s="11">
        <f t="shared" si="3077"/>
        <v>0</v>
      </c>
      <c r="AD1125" s="11">
        <f t="shared" si="3077"/>
        <v>0</v>
      </c>
      <c r="AE1125" s="11">
        <f t="shared" si="3077"/>
        <v>0</v>
      </c>
      <c r="AF1125" s="11">
        <f t="shared" si="3077"/>
        <v>0</v>
      </c>
      <c r="AG1125" s="11">
        <f t="shared" si="3077"/>
        <v>0</v>
      </c>
      <c r="AH1125" s="11">
        <v>0</v>
      </c>
      <c r="AI1125" s="11">
        <v>5000</v>
      </c>
      <c r="AJ1125" s="11">
        <f t="shared" ref="AJ1125:AY1125" si="3078">SUM(AJ1117)</f>
        <v>0</v>
      </c>
      <c r="AK1125" s="11">
        <f t="shared" si="3078"/>
        <v>0</v>
      </c>
      <c r="AL1125" s="11">
        <f t="shared" si="3078"/>
        <v>0</v>
      </c>
      <c r="AM1125" s="11">
        <f t="shared" si="3078"/>
        <v>0</v>
      </c>
      <c r="AN1125" s="11">
        <f t="shared" si="3078"/>
        <v>0</v>
      </c>
      <c r="AO1125" s="11">
        <f t="shared" si="3078"/>
        <v>0</v>
      </c>
      <c r="AP1125" s="11">
        <f t="shared" si="3078"/>
        <v>0</v>
      </c>
      <c r="AQ1125" s="11">
        <f t="shared" si="3078"/>
        <v>0</v>
      </c>
      <c r="AR1125" s="11">
        <f t="shared" si="3078"/>
        <v>0</v>
      </c>
      <c r="AS1125" s="11">
        <f t="shared" si="3078"/>
        <v>0</v>
      </c>
      <c r="AT1125" s="11">
        <f t="shared" si="3078"/>
        <v>0</v>
      </c>
      <c r="AU1125" s="11">
        <f t="shared" si="3078"/>
        <v>0</v>
      </c>
      <c r="AV1125" s="11">
        <f t="shared" si="3078"/>
        <v>0</v>
      </c>
      <c r="AW1125" s="11">
        <f t="shared" si="3078"/>
        <v>0</v>
      </c>
      <c r="AX1125" s="11">
        <f t="shared" si="3078"/>
        <v>0</v>
      </c>
      <c r="AY1125" s="11">
        <f t="shared" si="3078"/>
        <v>0</v>
      </c>
      <c r="AZ1125" s="11">
        <v>0</v>
      </c>
      <c r="BA1125" s="11">
        <v>0</v>
      </c>
      <c r="BB1125" s="11">
        <f t="shared" ref="BB1125:BQ1125" si="3079">SUM(BB1117)</f>
        <v>0</v>
      </c>
      <c r="BC1125" s="11">
        <f t="shared" si="3079"/>
        <v>0</v>
      </c>
      <c r="BD1125" s="11">
        <f t="shared" si="3079"/>
        <v>0</v>
      </c>
      <c r="BE1125" s="11">
        <f t="shared" si="3079"/>
        <v>0</v>
      </c>
      <c r="BF1125" s="11">
        <f t="shared" si="3079"/>
        <v>0</v>
      </c>
      <c r="BG1125" s="11">
        <f t="shared" si="3079"/>
        <v>0</v>
      </c>
      <c r="BH1125" s="11">
        <f t="shared" si="3079"/>
        <v>0</v>
      </c>
      <c r="BI1125" s="11">
        <f t="shared" si="3079"/>
        <v>0</v>
      </c>
      <c r="BJ1125" s="11">
        <f t="shared" si="3079"/>
        <v>0</v>
      </c>
      <c r="BK1125" s="11">
        <f t="shared" si="3079"/>
        <v>0</v>
      </c>
      <c r="BL1125" s="11">
        <f t="shared" si="3079"/>
        <v>0</v>
      </c>
      <c r="BM1125" s="11">
        <f t="shared" si="3079"/>
        <v>0</v>
      </c>
      <c r="BN1125" s="11">
        <f t="shared" si="3079"/>
        <v>0</v>
      </c>
      <c r="BO1125" s="11">
        <f t="shared" si="3079"/>
        <v>0</v>
      </c>
      <c r="BP1125" s="11">
        <f t="shared" si="3079"/>
        <v>0</v>
      </c>
      <c r="BQ1125" s="11">
        <f t="shared" si="3079"/>
        <v>0</v>
      </c>
      <c r="BR1125" s="11">
        <v>0</v>
      </c>
      <c r="BS1125" s="11">
        <v>0</v>
      </c>
      <c r="BT1125" s="11">
        <f t="shared" ref="BT1125:BW1126" si="3080">SUM(BT1117)</f>
        <v>25349184</v>
      </c>
      <c r="BU1125" s="11">
        <f t="shared" ref="BU1125:BV1126" si="3081">SUM(BU1117)</f>
        <v>19234184</v>
      </c>
      <c r="BV1125" s="11">
        <f t="shared" si="3081"/>
        <v>10092849</v>
      </c>
      <c r="BW1125" s="11">
        <f t="shared" si="3080"/>
        <v>4314340</v>
      </c>
      <c r="BX1125" s="11">
        <f t="shared" ref="BX1125:BX1126" si="3082">SUM(BX1117)</f>
        <v>1760400</v>
      </c>
      <c r="BY1125" s="11">
        <f t="shared" ref="BY1125:BY1126" si="3083">SUM(BY1117)</f>
        <v>1428990</v>
      </c>
      <c r="BZ1125" s="11">
        <f t="shared" ref="BZ1125:BZ1126" si="3084">SUM(BZ1117)</f>
        <v>1124950</v>
      </c>
      <c r="CA1125" s="11">
        <f t="shared" si="3059"/>
        <v>14407189</v>
      </c>
      <c r="CB1125" s="123">
        <f>IF(BU1125=0,"-",CA1125/BU1125*100)</f>
        <v>74.904082231926239</v>
      </c>
    </row>
    <row r="1126" spans="1:80" x14ac:dyDescent="0.25">
      <c r="A1126" s="13" t="s">
        <v>1</v>
      </c>
      <c r="B1126" s="13" t="s">
        <v>1</v>
      </c>
      <c r="C1126" s="13" t="s">
        <v>1</v>
      </c>
      <c r="D1126" s="74" t="s">
        <v>1</v>
      </c>
      <c r="E1126" s="74" t="s">
        <v>1</v>
      </c>
      <c r="F1126" s="74" t="s">
        <v>1</v>
      </c>
      <c r="G1126" s="13" t="s">
        <v>1</v>
      </c>
      <c r="H1126" s="2" t="s">
        <v>83</v>
      </c>
      <c r="I1126" s="12">
        <f>SUM(I1118)</f>
        <v>324</v>
      </c>
      <c r="J1126" s="12">
        <f t="shared" si="3073"/>
        <v>324</v>
      </c>
      <c r="K1126" s="12">
        <f>SUM(K1118)</f>
        <v>324</v>
      </c>
      <c r="L1126" s="13"/>
      <c r="M1126" s="13" t="s">
        <v>1</v>
      </c>
      <c r="N1126" s="13" t="s">
        <v>1</v>
      </c>
      <c r="O1126" s="13" t="s">
        <v>1</v>
      </c>
      <c r="P1126" s="29"/>
      <c r="Q1126" s="13" t="s">
        <v>1</v>
      </c>
      <c r="R1126" s="13" t="s">
        <v>1</v>
      </c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>
        <v>0</v>
      </c>
      <c r="AI1126" s="13">
        <v>0</v>
      </c>
      <c r="AJ1126" s="13" t="s">
        <v>1</v>
      </c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>
        <v>0</v>
      </c>
      <c r="BA1126" s="13">
        <v>0</v>
      </c>
      <c r="BB1126" s="13" t="s">
        <v>1</v>
      </c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>
        <v>0</v>
      </c>
      <c r="BS1126" s="13">
        <v>0</v>
      </c>
      <c r="BT1126" s="12">
        <f t="shared" si="3080"/>
        <v>326</v>
      </c>
      <c r="BU1126" s="12">
        <f t="shared" si="3081"/>
        <v>326</v>
      </c>
      <c r="BV1126" s="12">
        <f t="shared" si="3081"/>
        <v>0</v>
      </c>
      <c r="BW1126" s="12">
        <f t="shared" si="3080"/>
        <v>0</v>
      </c>
      <c r="BX1126" s="12">
        <f t="shared" si="3082"/>
        <v>0</v>
      </c>
      <c r="BY1126" s="12">
        <f t="shared" si="3083"/>
        <v>0</v>
      </c>
      <c r="BZ1126" s="12">
        <f t="shared" si="3084"/>
        <v>0</v>
      </c>
      <c r="CA1126" s="12">
        <f t="shared" si="3059"/>
        <v>0</v>
      </c>
      <c r="CB1126" s="124">
        <f>IF(BU1126=0,"-",CA1126/BU1126*100)</f>
        <v>0</v>
      </c>
    </row>
    <row r="1127" spans="1:80" x14ac:dyDescent="0.25">
      <c r="A1127" s="13" t="s">
        <v>1</v>
      </c>
      <c r="B1127" s="13" t="s">
        <v>1</v>
      </c>
      <c r="C1127" s="13" t="s">
        <v>1</v>
      </c>
      <c r="D1127" s="74" t="s">
        <v>1</v>
      </c>
      <c r="E1127" s="74" t="s">
        <v>1</v>
      </c>
      <c r="F1127" s="74" t="s">
        <v>1</v>
      </c>
      <c r="G1127" s="13" t="s">
        <v>1</v>
      </c>
      <c r="H1127" s="20" t="s">
        <v>1</v>
      </c>
      <c r="I1127" s="21" t="s">
        <v>1</v>
      </c>
      <c r="J1127" s="21"/>
      <c r="K1127" s="21" t="s">
        <v>1</v>
      </c>
      <c r="L1127" s="21"/>
      <c r="M1127" s="21" t="s">
        <v>1</v>
      </c>
      <c r="N1127" s="21" t="s">
        <v>1</v>
      </c>
      <c r="O1127" s="21" t="s">
        <v>1</v>
      </c>
      <c r="P1127" s="30"/>
      <c r="Q1127" s="21" t="s">
        <v>1</v>
      </c>
      <c r="R1127" s="21" t="s">
        <v>1</v>
      </c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>
        <v>0</v>
      </c>
      <c r="AI1127" s="21">
        <v>0</v>
      </c>
      <c r="AJ1127" s="21" t="s">
        <v>1</v>
      </c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>
        <v>0</v>
      </c>
      <c r="BA1127" s="21">
        <v>0</v>
      </c>
      <c r="BB1127" s="21" t="s">
        <v>1</v>
      </c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>
        <v>0</v>
      </c>
      <c r="BS1127" s="21">
        <v>0</v>
      </c>
      <c r="BT1127" s="21"/>
      <c r="BU1127" s="21"/>
      <c r="BV1127" s="21"/>
      <c r="BW1127" s="21">
        <f t="shared" si="3021"/>
        <v>0</v>
      </c>
      <c r="BX1127" s="21"/>
      <c r="BY1127" s="21"/>
      <c r="BZ1127" s="21"/>
      <c r="CA1127" s="21">
        <f t="shared" si="3059"/>
        <v>0</v>
      </c>
      <c r="CB1127" s="128"/>
    </row>
    <row r="1128" spans="1:80" ht="15.75" thickBot="1" x14ac:dyDescent="0.3">
      <c r="A1128" s="1" t="s">
        <v>615</v>
      </c>
      <c r="B1128" s="1" t="s">
        <v>88</v>
      </c>
      <c r="C1128" s="4" t="s">
        <v>1</v>
      </c>
      <c r="D1128" s="79" t="s">
        <v>1</v>
      </c>
      <c r="E1128" s="78" t="s">
        <v>1</v>
      </c>
      <c r="F1128" s="78" t="s">
        <v>1</v>
      </c>
      <c r="G1128" s="2" t="s">
        <v>1</v>
      </c>
      <c r="H1128" s="2" t="s">
        <v>1</v>
      </c>
      <c r="I1128" s="3" t="s">
        <v>1</v>
      </c>
      <c r="J1128" s="3"/>
      <c r="K1128" s="3" t="s">
        <v>1</v>
      </c>
      <c r="L1128" s="3"/>
      <c r="M1128" s="3" t="s">
        <v>1</v>
      </c>
      <c r="N1128" s="3" t="s">
        <v>1</v>
      </c>
      <c r="O1128" s="3" t="s">
        <v>1</v>
      </c>
      <c r="P1128" s="25"/>
      <c r="Q1128" s="3" t="s">
        <v>1</v>
      </c>
      <c r="R1128" s="3" t="s">
        <v>1</v>
      </c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>
        <v>0</v>
      </c>
      <c r="AI1128" s="3">
        <v>0</v>
      </c>
      <c r="AJ1128" s="3" t="s">
        <v>1</v>
      </c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>
        <v>0</v>
      </c>
      <c r="BA1128" s="3">
        <v>0</v>
      </c>
      <c r="BB1128" s="3" t="s">
        <v>1</v>
      </c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>
        <v>0</v>
      </c>
      <c r="BS1128" s="3">
        <v>0</v>
      </c>
      <c r="BT1128" s="3"/>
      <c r="BU1128" s="3"/>
      <c r="BV1128" s="3"/>
      <c r="BW1128" s="3">
        <f t="shared" si="3021"/>
        <v>0</v>
      </c>
      <c r="BX1128" s="3"/>
      <c r="BY1128" s="3"/>
      <c r="BZ1128" s="3"/>
      <c r="CA1128" s="3">
        <f t="shared" si="3059"/>
        <v>0</v>
      </c>
      <c r="CB1128" s="122"/>
    </row>
    <row r="1129" spans="1:80" ht="69.75" customHeight="1" thickBot="1" x14ac:dyDescent="0.3">
      <c r="A1129" s="5" t="s">
        <v>4</v>
      </c>
      <c r="B1129" s="5" t="s">
        <v>5</v>
      </c>
      <c r="C1129" s="5" t="s">
        <v>6</v>
      </c>
      <c r="D1129" s="80" t="s">
        <v>1</v>
      </c>
      <c r="E1129" s="88" t="s">
        <v>7</v>
      </c>
      <c r="F1129" s="88" t="s">
        <v>8</v>
      </c>
      <c r="G1129" s="5" t="s">
        <v>9</v>
      </c>
      <c r="H1129" s="5" t="s">
        <v>10</v>
      </c>
      <c r="I1129" s="5" t="s">
        <v>11</v>
      </c>
      <c r="J1129" s="5" t="s">
        <v>1809</v>
      </c>
      <c r="K1129" s="5" t="s">
        <v>12</v>
      </c>
      <c r="L1129" s="5" t="s">
        <v>13</v>
      </c>
      <c r="M1129" s="5" t="s">
        <v>14</v>
      </c>
      <c r="N1129" s="5" t="s">
        <v>15</v>
      </c>
      <c r="O1129" s="5" t="s">
        <v>16</v>
      </c>
      <c r="P1129" s="5" t="s">
        <v>17</v>
      </c>
      <c r="Q1129" s="5" t="s">
        <v>18</v>
      </c>
      <c r="R1129" s="71" t="s">
        <v>14</v>
      </c>
      <c r="S1129" s="71" t="s">
        <v>1843</v>
      </c>
      <c r="T1129" s="71" t="s">
        <v>1797</v>
      </c>
      <c r="U1129" s="71" t="s">
        <v>1832</v>
      </c>
      <c r="V1129" s="71" t="s">
        <v>1833</v>
      </c>
      <c r="W1129" s="71" t="s">
        <v>1834</v>
      </c>
      <c r="X1129" s="71" t="s">
        <v>1847</v>
      </c>
      <c r="Y1129" s="71" t="s">
        <v>1844</v>
      </c>
      <c r="Z1129" s="71" t="s">
        <v>1835</v>
      </c>
      <c r="AA1129" s="71" t="s">
        <v>1836</v>
      </c>
      <c r="AB1129" s="71" t="s">
        <v>1837</v>
      </c>
      <c r="AC1129" s="71" t="s">
        <v>1838</v>
      </c>
      <c r="AD1129" s="71" t="s">
        <v>1839</v>
      </c>
      <c r="AE1129" s="71" t="s">
        <v>1840</v>
      </c>
      <c r="AF1129" s="71" t="s">
        <v>1845</v>
      </c>
      <c r="AG1129" s="71" t="s">
        <v>1846</v>
      </c>
      <c r="AH1129" s="71" t="s">
        <v>1841</v>
      </c>
      <c r="AI1129" s="71" t="s">
        <v>1842</v>
      </c>
      <c r="AJ1129" s="72" t="s">
        <v>15</v>
      </c>
      <c r="AK1129" s="72" t="s">
        <v>1843</v>
      </c>
      <c r="AL1129" s="72" t="s">
        <v>1797</v>
      </c>
      <c r="AM1129" s="72" t="s">
        <v>1832</v>
      </c>
      <c r="AN1129" s="72" t="s">
        <v>1833</v>
      </c>
      <c r="AO1129" s="72" t="s">
        <v>1834</v>
      </c>
      <c r="AP1129" s="72" t="s">
        <v>1848</v>
      </c>
      <c r="AQ1129" s="72" t="s">
        <v>1844</v>
      </c>
      <c r="AR1129" s="72" t="s">
        <v>1835</v>
      </c>
      <c r="AS1129" s="72" t="s">
        <v>1836</v>
      </c>
      <c r="AT1129" s="72" t="s">
        <v>1837</v>
      </c>
      <c r="AU1129" s="72" t="s">
        <v>1838</v>
      </c>
      <c r="AV1129" s="72" t="s">
        <v>1839</v>
      </c>
      <c r="AW1129" s="72" t="s">
        <v>1840</v>
      </c>
      <c r="AX1129" s="72" t="s">
        <v>1845</v>
      </c>
      <c r="AY1129" s="72" t="s">
        <v>1846</v>
      </c>
      <c r="AZ1129" s="72" t="s">
        <v>1841</v>
      </c>
      <c r="BA1129" s="72" t="s">
        <v>1842</v>
      </c>
      <c r="BB1129" s="73" t="s">
        <v>16</v>
      </c>
      <c r="BC1129" s="73" t="s">
        <v>1843</v>
      </c>
      <c r="BD1129" s="73" t="s">
        <v>1797</v>
      </c>
      <c r="BE1129" s="73" t="s">
        <v>1832</v>
      </c>
      <c r="BF1129" s="73" t="s">
        <v>1833</v>
      </c>
      <c r="BG1129" s="73" t="s">
        <v>1834</v>
      </c>
      <c r="BH1129" s="73" t="s">
        <v>1849</v>
      </c>
      <c r="BI1129" s="73" t="s">
        <v>1844</v>
      </c>
      <c r="BJ1129" s="73" t="s">
        <v>1835</v>
      </c>
      <c r="BK1129" s="73" t="s">
        <v>1836</v>
      </c>
      <c r="BL1129" s="73" t="s">
        <v>1837</v>
      </c>
      <c r="BM1129" s="73" t="s">
        <v>1838</v>
      </c>
      <c r="BN1129" s="73" t="s">
        <v>1839</v>
      </c>
      <c r="BO1129" s="73" t="s">
        <v>1840</v>
      </c>
      <c r="BP1129" s="73" t="s">
        <v>1845</v>
      </c>
      <c r="BQ1129" s="73" t="s">
        <v>1846</v>
      </c>
      <c r="BR1129" s="73" t="s">
        <v>1841</v>
      </c>
      <c r="BS1129" s="73" t="s">
        <v>1842</v>
      </c>
      <c r="BT1129" s="5" t="s">
        <v>1911</v>
      </c>
      <c r="BU1129" s="5" t="s">
        <v>1942</v>
      </c>
      <c r="BV1129" s="5" t="s">
        <v>1943</v>
      </c>
      <c r="BW1129" s="5" t="s">
        <v>1944</v>
      </c>
      <c r="BX1129" s="5" t="s">
        <v>1945</v>
      </c>
      <c r="BY1129" s="5" t="s">
        <v>1946</v>
      </c>
      <c r="BZ1129" s="5" t="s">
        <v>1947</v>
      </c>
      <c r="CA1129" s="5" t="s">
        <v>1948</v>
      </c>
      <c r="CB1129" s="120" t="s">
        <v>1916</v>
      </c>
    </row>
    <row r="1130" spans="1:80" x14ac:dyDescent="0.25">
      <c r="A1130" s="6" t="s">
        <v>1</v>
      </c>
      <c r="B1130" s="6" t="s">
        <v>1</v>
      </c>
      <c r="C1130" s="6" t="s">
        <v>1</v>
      </c>
      <c r="D1130" s="81" t="s">
        <v>1</v>
      </c>
      <c r="E1130" s="81" t="s">
        <v>1</v>
      </c>
      <c r="F1130" s="94" t="s">
        <v>1</v>
      </c>
      <c r="G1130" s="7" t="s">
        <v>1</v>
      </c>
      <c r="H1130" s="8" t="s">
        <v>1</v>
      </c>
      <c r="I1130" s="9" t="s">
        <v>19</v>
      </c>
      <c r="J1130" s="9">
        <v>1</v>
      </c>
      <c r="K1130" s="9" t="s">
        <v>20</v>
      </c>
      <c r="L1130" s="9" t="s">
        <v>21</v>
      </c>
      <c r="M1130" s="9" t="s">
        <v>22</v>
      </c>
      <c r="N1130" s="9" t="s">
        <v>23</v>
      </c>
      <c r="O1130" s="9" t="s">
        <v>24</v>
      </c>
      <c r="P1130" s="9" t="s">
        <v>25</v>
      </c>
      <c r="Q1130" s="9" t="s">
        <v>26</v>
      </c>
      <c r="R1130" s="9">
        <v>1</v>
      </c>
      <c r="S1130" s="9">
        <v>2</v>
      </c>
      <c r="T1130" s="9">
        <v>3</v>
      </c>
      <c r="U1130" s="9">
        <v>4</v>
      </c>
      <c r="V1130" s="9">
        <v>5</v>
      </c>
      <c r="W1130" s="9">
        <v>6</v>
      </c>
      <c r="X1130" s="9">
        <v>7</v>
      </c>
      <c r="Y1130" s="9">
        <v>8</v>
      </c>
      <c r="Z1130" s="9">
        <v>9</v>
      </c>
      <c r="AA1130" s="9">
        <v>10</v>
      </c>
      <c r="AB1130" s="9">
        <v>11</v>
      </c>
      <c r="AC1130" s="9">
        <v>12</v>
      </c>
      <c r="AD1130" s="9">
        <v>13</v>
      </c>
      <c r="AE1130" s="9">
        <v>14</v>
      </c>
      <c r="AF1130" s="9">
        <v>15</v>
      </c>
      <c r="AG1130" s="9">
        <v>16</v>
      </c>
      <c r="AH1130" s="9">
        <v>20</v>
      </c>
      <c r="AI1130" s="9">
        <v>21</v>
      </c>
      <c r="AJ1130" s="9">
        <v>1</v>
      </c>
      <c r="AK1130" s="9">
        <v>2</v>
      </c>
      <c r="AL1130" s="9">
        <v>3</v>
      </c>
      <c r="AM1130" s="9">
        <v>4</v>
      </c>
      <c r="AN1130" s="9">
        <v>5</v>
      </c>
      <c r="AO1130" s="9">
        <v>6</v>
      </c>
      <c r="AP1130" s="9">
        <v>7</v>
      </c>
      <c r="AQ1130" s="9">
        <v>8</v>
      </c>
      <c r="AR1130" s="9">
        <v>9</v>
      </c>
      <c r="AS1130" s="9">
        <v>10</v>
      </c>
      <c r="AT1130" s="9">
        <v>11</v>
      </c>
      <c r="AU1130" s="9">
        <v>12</v>
      </c>
      <c r="AV1130" s="9">
        <v>13</v>
      </c>
      <c r="AW1130" s="9">
        <v>14</v>
      </c>
      <c r="AX1130" s="9">
        <v>15</v>
      </c>
      <c r="AY1130" s="9">
        <v>16</v>
      </c>
      <c r="AZ1130" s="9">
        <v>20</v>
      </c>
      <c r="BA1130" s="9">
        <v>21</v>
      </c>
      <c r="BB1130" s="9">
        <v>1</v>
      </c>
      <c r="BC1130" s="9">
        <v>2</v>
      </c>
      <c r="BD1130" s="9">
        <v>3</v>
      </c>
      <c r="BE1130" s="9">
        <v>4</v>
      </c>
      <c r="BF1130" s="9">
        <v>5</v>
      </c>
      <c r="BG1130" s="9">
        <v>6</v>
      </c>
      <c r="BH1130" s="9">
        <v>7</v>
      </c>
      <c r="BI1130" s="9">
        <v>8</v>
      </c>
      <c r="BJ1130" s="9">
        <v>9</v>
      </c>
      <c r="BK1130" s="9">
        <v>10</v>
      </c>
      <c r="BL1130" s="9">
        <v>11</v>
      </c>
      <c r="BM1130" s="9">
        <v>12</v>
      </c>
      <c r="BN1130" s="9">
        <v>13</v>
      </c>
      <c r="BO1130" s="9">
        <v>14</v>
      </c>
      <c r="BP1130" s="9">
        <v>15</v>
      </c>
      <c r="BQ1130" s="9">
        <v>16</v>
      </c>
      <c r="BR1130" s="9">
        <v>20</v>
      </c>
      <c r="BS1130" s="9">
        <v>21</v>
      </c>
      <c r="BT1130" s="9">
        <v>1</v>
      </c>
      <c r="BU1130" s="9">
        <v>2</v>
      </c>
      <c r="BV1130" s="9">
        <v>3</v>
      </c>
      <c r="BW1130" s="9" t="s">
        <v>1798</v>
      </c>
      <c r="BX1130" s="9">
        <v>5</v>
      </c>
      <c r="BY1130" s="9">
        <v>6</v>
      </c>
      <c r="BZ1130" s="9">
        <v>7</v>
      </c>
      <c r="CA1130" s="9" t="s">
        <v>1917</v>
      </c>
      <c r="CB1130" s="121">
        <v>9</v>
      </c>
    </row>
    <row r="1131" spans="1:80" x14ac:dyDescent="0.25">
      <c r="A1131" s="1" t="s">
        <v>615</v>
      </c>
      <c r="B1131" s="1" t="s">
        <v>88</v>
      </c>
      <c r="C1131" s="4" t="s">
        <v>28</v>
      </c>
      <c r="D1131" s="79" t="s">
        <v>656</v>
      </c>
      <c r="E1131" s="78" t="s">
        <v>1</v>
      </c>
      <c r="F1131" s="78" t="s">
        <v>1</v>
      </c>
      <c r="G1131" s="2" t="s">
        <v>1</v>
      </c>
      <c r="H1131" s="2" t="s">
        <v>657</v>
      </c>
      <c r="I1131" s="3" t="s">
        <v>1</v>
      </c>
      <c r="J1131" s="3">
        <f t="shared" ref="J1131:J1177" si="3085">SUM(K1131,L1131,P1131,Q1131)</f>
        <v>0</v>
      </c>
      <c r="K1131" s="3" t="s">
        <v>1</v>
      </c>
      <c r="L1131" s="3"/>
      <c r="M1131" s="3" t="s">
        <v>1</v>
      </c>
      <c r="N1131" s="3" t="s">
        <v>1</v>
      </c>
      <c r="O1131" s="3" t="s">
        <v>1</v>
      </c>
      <c r="P1131" s="26"/>
      <c r="Q1131" s="3" t="s">
        <v>1</v>
      </c>
      <c r="R1131" s="3" t="s">
        <v>1</v>
      </c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>
        <v>0</v>
      </c>
      <c r="AI1131" s="3">
        <v>0</v>
      </c>
      <c r="AJ1131" s="3" t="s">
        <v>1</v>
      </c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>
        <v>0</v>
      </c>
      <c r="BA1131" s="3">
        <v>0</v>
      </c>
      <c r="BB1131" s="3" t="s">
        <v>1</v>
      </c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>
        <v>0</v>
      </c>
      <c r="BS1131" s="3">
        <v>0</v>
      </c>
      <c r="BT1131" s="3">
        <v>0</v>
      </c>
      <c r="BU1131" s="3"/>
      <c r="BV1131" s="3"/>
      <c r="BW1131" s="3">
        <f t="shared" si="3021"/>
        <v>0</v>
      </c>
      <c r="BX1131" s="3"/>
      <c r="BY1131" s="3"/>
      <c r="BZ1131" s="3"/>
      <c r="CA1131" s="3">
        <f t="shared" ref="CA1131:CA1177" si="3086">BV1131+BW1131</f>
        <v>0</v>
      </c>
      <c r="CB1131" s="122"/>
    </row>
    <row r="1132" spans="1:80" ht="33.75" x14ac:dyDescent="0.25">
      <c r="A1132" s="1" t="s">
        <v>1</v>
      </c>
      <c r="B1132" s="1" t="s">
        <v>1</v>
      </c>
      <c r="C1132" s="1" t="s">
        <v>1</v>
      </c>
      <c r="D1132" s="78" t="s">
        <v>1</v>
      </c>
      <c r="E1132" s="78" t="s">
        <v>1</v>
      </c>
      <c r="F1132" s="78" t="s">
        <v>1</v>
      </c>
      <c r="G1132" s="2" t="s">
        <v>1</v>
      </c>
      <c r="H1132" s="10" t="s">
        <v>30</v>
      </c>
      <c r="I1132" s="11">
        <f>SUM(I1133,I1141,I1143)</f>
        <v>86383647</v>
      </c>
      <c r="J1132" s="11">
        <f t="shared" si="3085"/>
        <v>88876945</v>
      </c>
      <c r="K1132" s="11">
        <f t="shared" ref="K1132" si="3087">SUM(K1133,K1141,K1143)</f>
        <v>88876945</v>
      </c>
      <c r="L1132" s="11">
        <f t="shared" ref="L1132:L1176" si="3088">SUM(M1132:O1132)</f>
        <v>0</v>
      </c>
      <c r="M1132" s="11">
        <f t="shared" ref="M1132:Q1132" si="3089">SUM(M1133,M1141,M1143)</f>
        <v>0</v>
      </c>
      <c r="N1132" s="11">
        <f t="shared" si="3089"/>
        <v>0</v>
      </c>
      <c r="O1132" s="11">
        <f t="shared" si="3089"/>
        <v>0</v>
      </c>
      <c r="P1132" s="11">
        <f t="shared" si="3089"/>
        <v>0</v>
      </c>
      <c r="Q1132" s="11">
        <f t="shared" si="3089"/>
        <v>0</v>
      </c>
      <c r="R1132" s="11">
        <f t="shared" ref="R1132:AG1132" si="3090">SUM(R1133,R1141,R1143)</f>
        <v>0</v>
      </c>
      <c r="S1132" s="11">
        <f t="shared" si="3090"/>
        <v>0</v>
      </c>
      <c r="T1132" s="11">
        <f t="shared" si="3090"/>
        <v>0</v>
      </c>
      <c r="U1132" s="11">
        <f t="shared" si="3090"/>
        <v>0</v>
      </c>
      <c r="V1132" s="11">
        <f t="shared" si="3090"/>
        <v>0</v>
      </c>
      <c r="W1132" s="11">
        <f t="shared" si="3090"/>
        <v>0</v>
      </c>
      <c r="X1132" s="11">
        <f t="shared" ref="X1132" si="3091">SUM(X1133,X1141,X1143)</f>
        <v>0</v>
      </c>
      <c r="Y1132" s="11">
        <f t="shared" si="3090"/>
        <v>0</v>
      </c>
      <c r="Z1132" s="11">
        <f t="shared" si="3090"/>
        <v>0</v>
      </c>
      <c r="AA1132" s="11">
        <f t="shared" si="3090"/>
        <v>0</v>
      </c>
      <c r="AB1132" s="11">
        <f t="shared" si="3090"/>
        <v>0</v>
      </c>
      <c r="AC1132" s="11">
        <f t="shared" si="3090"/>
        <v>0</v>
      </c>
      <c r="AD1132" s="11">
        <f t="shared" si="3090"/>
        <v>0</v>
      </c>
      <c r="AE1132" s="11">
        <f t="shared" si="3090"/>
        <v>0</v>
      </c>
      <c r="AF1132" s="11">
        <f t="shared" si="3090"/>
        <v>0</v>
      </c>
      <c r="AG1132" s="11">
        <f t="shared" si="3090"/>
        <v>0</v>
      </c>
      <c r="AH1132" s="11">
        <v>0</v>
      </c>
      <c r="AI1132" s="11">
        <v>0</v>
      </c>
      <c r="AJ1132" s="11">
        <f t="shared" ref="AJ1132:AY1132" si="3092">SUM(AJ1133,AJ1141,AJ1143)</f>
        <v>0</v>
      </c>
      <c r="AK1132" s="11">
        <f t="shared" si="3092"/>
        <v>0</v>
      </c>
      <c r="AL1132" s="11">
        <f t="shared" si="3092"/>
        <v>0</v>
      </c>
      <c r="AM1132" s="11">
        <f t="shared" si="3092"/>
        <v>0</v>
      </c>
      <c r="AN1132" s="11">
        <f t="shared" si="3092"/>
        <v>0</v>
      </c>
      <c r="AO1132" s="11">
        <f t="shared" si="3092"/>
        <v>0</v>
      </c>
      <c r="AP1132" s="11">
        <f t="shared" ref="AP1132" si="3093">SUM(AP1133,AP1141,AP1143)</f>
        <v>0</v>
      </c>
      <c r="AQ1132" s="11">
        <f t="shared" si="3092"/>
        <v>0</v>
      </c>
      <c r="AR1132" s="11">
        <f t="shared" si="3092"/>
        <v>0</v>
      </c>
      <c r="AS1132" s="11">
        <f t="shared" si="3092"/>
        <v>0</v>
      </c>
      <c r="AT1132" s="11">
        <f t="shared" si="3092"/>
        <v>0</v>
      </c>
      <c r="AU1132" s="11">
        <f t="shared" si="3092"/>
        <v>0</v>
      </c>
      <c r="AV1132" s="11">
        <f t="shared" si="3092"/>
        <v>0</v>
      </c>
      <c r="AW1132" s="11">
        <f t="shared" si="3092"/>
        <v>0</v>
      </c>
      <c r="AX1132" s="11">
        <f t="shared" si="3092"/>
        <v>0</v>
      </c>
      <c r="AY1132" s="11">
        <f t="shared" si="3092"/>
        <v>0</v>
      </c>
      <c r="AZ1132" s="11">
        <v>0</v>
      </c>
      <c r="BA1132" s="11">
        <v>0</v>
      </c>
      <c r="BB1132" s="11">
        <f t="shared" ref="BB1132:BQ1132" si="3094">SUM(BB1133,BB1141,BB1143)</f>
        <v>0</v>
      </c>
      <c r="BC1132" s="11">
        <f t="shared" si="3094"/>
        <v>0</v>
      </c>
      <c r="BD1132" s="11">
        <f t="shared" si="3094"/>
        <v>0</v>
      </c>
      <c r="BE1132" s="11">
        <f t="shared" si="3094"/>
        <v>0</v>
      </c>
      <c r="BF1132" s="11">
        <f t="shared" si="3094"/>
        <v>0</v>
      </c>
      <c r="BG1132" s="11">
        <f t="shared" si="3094"/>
        <v>0</v>
      </c>
      <c r="BH1132" s="11">
        <f t="shared" ref="BH1132" si="3095">SUM(BH1133,BH1141,BH1143)</f>
        <v>0</v>
      </c>
      <c r="BI1132" s="11">
        <f t="shared" si="3094"/>
        <v>0</v>
      </c>
      <c r="BJ1132" s="11">
        <f t="shared" si="3094"/>
        <v>0</v>
      </c>
      <c r="BK1132" s="11">
        <f t="shared" si="3094"/>
        <v>0</v>
      </c>
      <c r="BL1132" s="11">
        <f t="shared" si="3094"/>
        <v>0</v>
      </c>
      <c r="BM1132" s="11">
        <f t="shared" si="3094"/>
        <v>0</v>
      </c>
      <c r="BN1132" s="11">
        <f t="shared" si="3094"/>
        <v>0</v>
      </c>
      <c r="BO1132" s="11">
        <f t="shared" si="3094"/>
        <v>0</v>
      </c>
      <c r="BP1132" s="11">
        <f t="shared" si="3094"/>
        <v>0</v>
      </c>
      <c r="BQ1132" s="11">
        <f t="shared" si="3094"/>
        <v>0</v>
      </c>
      <c r="BR1132" s="11">
        <v>0</v>
      </c>
      <c r="BS1132" s="11">
        <v>0</v>
      </c>
      <c r="BT1132" s="11">
        <f t="shared" ref="BT1132:BZ1132" si="3096">SUM(BT1133,BT1141,BT1143)</f>
        <v>98832833</v>
      </c>
      <c r="BU1132" s="11">
        <f t="shared" si="3096"/>
        <v>98832833</v>
      </c>
      <c r="BV1132" s="11">
        <f t="shared" si="3096"/>
        <v>47301401</v>
      </c>
      <c r="BW1132" s="11">
        <f t="shared" si="3096"/>
        <v>22276250</v>
      </c>
      <c r="BX1132" s="11">
        <f t="shared" si="3096"/>
        <v>7298500</v>
      </c>
      <c r="BY1132" s="11">
        <f t="shared" si="3096"/>
        <v>7900750</v>
      </c>
      <c r="BZ1132" s="11">
        <f t="shared" si="3096"/>
        <v>7077000</v>
      </c>
      <c r="CA1132" s="11">
        <f t="shared" si="3086"/>
        <v>69577651</v>
      </c>
      <c r="CB1132" s="123">
        <f t="shared" ref="CB1132:CB1176" si="3097">IF(BU1132=0,"-",CA1132/BU1132*100)</f>
        <v>70.399328733195375</v>
      </c>
    </row>
    <row r="1133" spans="1:80" x14ac:dyDescent="0.25">
      <c r="A1133" s="4" t="s">
        <v>615</v>
      </c>
      <c r="B1133" s="4" t="s">
        <v>88</v>
      </c>
      <c r="C1133" s="4" t="s">
        <v>28</v>
      </c>
      <c r="D1133" s="79" t="s">
        <v>656</v>
      </c>
      <c r="E1133" s="78" t="s">
        <v>31</v>
      </c>
      <c r="F1133" s="78" t="s">
        <v>1</v>
      </c>
      <c r="G1133" s="2" t="s">
        <v>1</v>
      </c>
      <c r="H1133" s="2" t="s">
        <v>32</v>
      </c>
      <c r="I1133" s="12">
        <f>SUM(I1134:I1135)</f>
        <v>67230600</v>
      </c>
      <c r="J1133" s="12">
        <f t="shared" si="3085"/>
        <v>72309294</v>
      </c>
      <c r="K1133" s="12">
        <f t="shared" ref="K1133" si="3098">SUM(K1134:K1135)</f>
        <v>72309294</v>
      </c>
      <c r="L1133" s="12">
        <f t="shared" si="3088"/>
        <v>0</v>
      </c>
      <c r="M1133" s="12">
        <f t="shared" ref="M1133:Q1133" si="3099">SUM(M1134:M1135)</f>
        <v>0</v>
      </c>
      <c r="N1133" s="12">
        <f t="shared" si="3099"/>
        <v>0</v>
      </c>
      <c r="O1133" s="12">
        <f t="shared" si="3099"/>
        <v>0</v>
      </c>
      <c r="P1133" s="12">
        <f t="shared" si="3099"/>
        <v>0</v>
      </c>
      <c r="Q1133" s="12">
        <f t="shared" si="3099"/>
        <v>0</v>
      </c>
      <c r="R1133" s="12">
        <f t="shared" ref="R1133:AG1133" si="3100">SUM(R1134:R1135)</f>
        <v>0</v>
      </c>
      <c r="S1133" s="12">
        <f t="shared" si="3100"/>
        <v>0</v>
      </c>
      <c r="T1133" s="12">
        <f t="shared" si="3100"/>
        <v>0</v>
      </c>
      <c r="U1133" s="12">
        <f t="shared" si="3100"/>
        <v>0</v>
      </c>
      <c r="V1133" s="12">
        <f t="shared" si="3100"/>
        <v>0</v>
      </c>
      <c r="W1133" s="12">
        <f t="shared" si="3100"/>
        <v>0</v>
      </c>
      <c r="X1133" s="12">
        <f t="shared" ref="X1133" si="3101">SUM(X1134:X1135)</f>
        <v>0</v>
      </c>
      <c r="Y1133" s="12">
        <f t="shared" si="3100"/>
        <v>0</v>
      </c>
      <c r="Z1133" s="12">
        <f t="shared" si="3100"/>
        <v>0</v>
      </c>
      <c r="AA1133" s="12">
        <f t="shared" si="3100"/>
        <v>0</v>
      </c>
      <c r="AB1133" s="12">
        <f t="shared" si="3100"/>
        <v>0</v>
      </c>
      <c r="AC1133" s="12">
        <f t="shared" si="3100"/>
        <v>0</v>
      </c>
      <c r="AD1133" s="12">
        <f t="shared" si="3100"/>
        <v>0</v>
      </c>
      <c r="AE1133" s="12">
        <f t="shared" si="3100"/>
        <v>0</v>
      </c>
      <c r="AF1133" s="12">
        <f t="shared" si="3100"/>
        <v>0</v>
      </c>
      <c r="AG1133" s="12">
        <f t="shared" si="3100"/>
        <v>0</v>
      </c>
      <c r="AH1133" s="12">
        <v>0</v>
      </c>
      <c r="AI1133" s="12">
        <v>0</v>
      </c>
      <c r="AJ1133" s="12">
        <f t="shared" ref="AJ1133:AY1133" si="3102">SUM(AJ1134:AJ1135)</f>
        <v>0</v>
      </c>
      <c r="AK1133" s="12">
        <f t="shared" si="3102"/>
        <v>0</v>
      </c>
      <c r="AL1133" s="12">
        <f t="shared" si="3102"/>
        <v>0</v>
      </c>
      <c r="AM1133" s="12">
        <f t="shared" si="3102"/>
        <v>0</v>
      </c>
      <c r="AN1133" s="12">
        <f t="shared" si="3102"/>
        <v>0</v>
      </c>
      <c r="AO1133" s="12">
        <f t="shared" si="3102"/>
        <v>0</v>
      </c>
      <c r="AP1133" s="12">
        <f t="shared" ref="AP1133" si="3103">SUM(AP1134:AP1135)</f>
        <v>0</v>
      </c>
      <c r="AQ1133" s="12">
        <f t="shared" si="3102"/>
        <v>0</v>
      </c>
      <c r="AR1133" s="12">
        <f t="shared" si="3102"/>
        <v>0</v>
      </c>
      <c r="AS1133" s="12">
        <f t="shared" si="3102"/>
        <v>0</v>
      </c>
      <c r="AT1133" s="12">
        <f t="shared" si="3102"/>
        <v>0</v>
      </c>
      <c r="AU1133" s="12">
        <f t="shared" si="3102"/>
        <v>0</v>
      </c>
      <c r="AV1133" s="12">
        <f t="shared" si="3102"/>
        <v>0</v>
      </c>
      <c r="AW1133" s="12">
        <f t="shared" si="3102"/>
        <v>0</v>
      </c>
      <c r="AX1133" s="12">
        <f t="shared" si="3102"/>
        <v>0</v>
      </c>
      <c r="AY1133" s="12">
        <f t="shared" si="3102"/>
        <v>0</v>
      </c>
      <c r="AZ1133" s="12">
        <v>0</v>
      </c>
      <c r="BA1133" s="12">
        <v>0</v>
      </c>
      <c r="BB1133" s="12">
        <f t="shared" ref="BB1133:BQ1133" si="3104">SUM(BB1134:BB1135)</f>
        <v>0</v>
      </c>
      <c r="BC1133" s="12">
        <f t="shared" si="3104"/>
        <v>0</v>
      </c>
      <c r="BD1133" s="12">
        <f t="shared" si="3104"/>
        <v>0</v>
      </c>
      <c r="BE1133" s="12">
        <f t="shared" si="3104"/>
        <v>0</v>
      </c>
      <c r="BF1133" s="12">
        <f t="shared" si="3104"/>
        <v>0</v>
      </c>
      <c r="BG1133" s="12">
        <f t="shared" si="3104"/>
        <v>0</v>
      </c>
      <c r="BH1133" s="12">
        <f t="shared" ref="BH1133" si="3105">SUM(BH1134:BH1135)</f>
        <v>0</v>
      </c>
      <c r="BI1133" s="12">
        <f t="shared" si="3104"/>
        <v>0</v>
      </c>
      <c r="BJ1133" s="12">
        <f t="shared" si="3104"/>
        <v>0</v>
      </c>
      <c r="BK1133" s="12">
        <f t="shared" si="3104"/>
        <v>0</v>
      </c>
      <c r="BL1133" s="12">
        <f t="shared" si="3104"/>
        <v>0</v>
      </c>
      <c r="BM1133" s="12">
        <f t="shared" si="3104"/>
        <v>0</v>
      </c>
      <c r="BN1133" s="12">
        <f t="shared" si="3104"/>
        <v>0</v>
      </c>
      <c r="BO1133" s="12">
        <f t="shared" si="3104"/>
        <v>0</v>
      </c>
      <c r="BP1133" s="12">
        <f t="shared" si="3104"/>
        <v>0</v>
      </c>
      <c r="BQ1133" s="12">
        <f t="shared" si="3104"/>
        <v>0</v>
      </c>
      <c r="BR1133" s="12">
        <v>0</v>
      </c>
      <c r="BS1133" s="12">
        <v>0</v>
      </c>
      <c r="BT1133" s="12">
        <f t="shared" ref="BT1133:BW1133" si="3106">SUM(BT1134:BT1135)</f>
        <v>75220723</v>
      </c>
      <c r="BU1133" s="12">
        <f t="shared" ref="BU1133:BV1133" si="3107">SUM(BU1134:BU1135)</f>
        <v>75220723</v>
      </c>
      <c r="BV1133" s="12">
        <f t="shared" si="3107"/>
        <v>39442589</v>
      </c>
      <c r="BW1133" s="12">
        <f t="shared" si="3106"/>
        <v>18704000</v>
      </c>
      <c r="BX1133" s="12">
        <f t="shared" ref="BX1133:BZ1133" si="3108">SUM(BX1134:BX1135)</f>
        <v>6024000</v>
      </c>
      <c r="BY1133" s="12">
        <f t="shared" si="3108"/>
        <v>6720000</v>
      </c>
      <c r="BZ1133" s="12">
        <f t="shared" si="3108"/>
        <v>5960000</v>
      </c>
      <c r="CA1133" s="12">
        <f t="shared" si="3086"/>
        <v>58146589</v>
      </c>
      <c r="CB1133" s="124">
        <f t="shared" si="3097"/>
        <v>77.301289699116566</v>
      </c>
    </row>
    <row r="1134" spans="1:80" x14ac:dyDescent="0.25">
      <c r="A1134" s="4" t="s">
        <v>615</v>
      </c>
      <c r="B1134" s="4" t="s">
        <v>88</v>
      </c>
      <c r="C1134" s="4" t="s">
        <v>28</v>
      </c>
      <c r="D1134" s="79" t="s">
        <v>656</v>
      </c>
      <c r="E1134" s="89">
        <v>6111</v>
      </c>
      <c r="F1134" s="79"/>
      <c r="G1134" s="74" t="s">
        <v>1892</v>
      </c>
      <c r="H1134" s="13" t="s">
        <v>33</v>
      </c>
      <c r="I1134" s="14">
        <v>60160600</v>
      </c>
      <c r="J1134" s="14">
        <f t="shared" si="3085"/>
        <v>64106494</v>
      </c>
      <c r="K1134" s="14">
        <v>64106494</v>
      </c>
      <c r="L1134" s="14">
        <f t="shared" si="3088"/>
        <v>0</v>
      </c>
      <c r="M1134" s="14">
        <v>0</v>
      </c>
      <c r="N1134" s="14">
        <v>0</v>
      </c>
      <c r="O1134" s="14">
        <v>0</v>
      </c>
      <c r="P1134" s="14">
        <v>0</v>
      </c>
      <c r="Q1134" s="14">
        <v>0</v>
      </c>
      <c r="R1134" s="14">
        <v>0</v>
      </c>
      <c r="S1134" s="14"/>
      <c r="T1134" s="14"/>
      <c r="U1134" s="14"/>
      <c r="V1134" s="14"/>
      <c r="W1134" s="14"/>
      <c r="X1134" s="14">
        <f t="shared" si="3034"/>
        <v>0</v>
      </c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>
        <v>0</v>
      </c>
      <c r="AI1134" s="14">
        <v>0</v>
      </c>
      <c r="AJ1134" s="14">
        <v>0</v>
      </c>
      <c r="AK1134" s="14"/>
      <c r="AL1134" s="14"/>
      <c r="AM1134" s="14"/>
      <c r="AN1134" s="14"/>
      <c r="AO1134" s="14"/>
      <c r="AP1134" s="14">
        <f t="shared" si="3035"/>
        <v>0</v>
      </c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>
        <v>0</v>
      </c>
      <c r="BA1134" s="14">
        <v>0</v>
      </c>
      <c r="BB1134" s="14">
        <v>0</v>
      </c>
      <c r="BC1134" s="14"/>
      <c r="BD1134" s="14"/>
      <c r="BE1134" s="14"/>
      <c r="BF1134" s="14"/>
      <c r="BG1134" s="14"/>
      <c r="BH1134" s="14">
        <f t="shared" si="3036"/>
        <v>0</v>
      </c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>
        <v>0</v>
      </c>
      <c r="BS1134" s="14">
        <v>0</v>
      </c>
      <c r="BT1134" s="14">
        <v>67017923</v>
      </c>
      <c r="BU1134" s="14">
        <v>67017923</v>
      </c>
      <c r="BV1134" s="14">
        <v>34338144</v>
      </c>
      <c r="BW1134" s="14">
        <f t="shared" si="3021"/>
        <v>17300000</v>
      </c>
      <c r="BX1134" s="14">
        <v>5500000</v>
      </c>
      <c r="BY1134" s="14">
        <v>6300000</v>
      </c>
      <c r="BZ1134" s="14">
        <v>5500000</v>
      </c>
      <c r="CA1134" s="14">
        <f t="shared" si="3086"/>
        <v>51638144</v>
      </c>
      <c r="CB1134" s="122">
        <f t="shared" si="3097"/>
        <v>77.051244933388944</v>
      </c>
    </row>
    <row r="1135" spans="1:80" x14ac:dyDescent="0.25">
      <c r="A1135" s="1" t="s">
        <v>615</v>
      </c>
      <c r="B1135" s="1" t="s">
        <v>88</v>
      </c>
      <c r="C1135" s="1" t="s">
        <v>28</v>
      </c>
      <c r="D1135" s="82" t="s">
        <v>656</v>
      </c>
      <c r="E1135" s="82" t="s">
        <v>34</v>
      </c>
      <c r="F1135" s="79" t="s">
        <v>1</v>
      </c>
      <c r="G1135" s="13" t="s">
        <v>1</v>
      </c>
      <c r="H1135" s="2" t="s">
        <v>35</v>
      </c>
      <c r="I1135" s="12">
        <f>SUM(I1136:I1140)</f>
        <v>7070000</v>
      </c>
      <c r="J1135" s="12">
        <f t="shared" si="3085"/>
        <v>8202800</v>
      </c>
      <c r="K1135" s="12">
        <f t="shared" ref="K1135" si="3109">SUM(K1136:K1140)</f>
        <v>8202800</v>
      </c>
      <c r="L1135" s="12">
        <f t="shared" si="3088"/>
        <v>0</v>
      </c>
      <c r="M1135" s="12">
        <f t="shared" ref="M1135:Q1135" si="3110">SUM(M1136:M1140)</f>
        <v>0</v>
      </c>
      <c r="N1135" s="12">
        <f t="shared" si="3110"/>
        <v>0</v>
      </c>
      <c r="O1135" s="12">
        <f t="shared" si="3110"/>
        <v>0</v>
      </c>
      <c r="P1135" s="12">
        <f t="shared" si="3110"/>
        <v>0</v>
      </c>
      <c r="Q1135" s="12">
        <f t="shared" si="3110"/>
        <v>0</v>
      </c>
      <c r="R1135" s="12">
        <f t="shared" ref="R1135:AG1135" si="3111">SUM(R1136:R1140)</f>
        <v>0</v>
      </c>
      <c r="S1135" s="12">
        <f t="shared" si="3111"/>
        <v>0</v>
      </c>
      <c r="T1135" s="12">
        <f t="shared" si="3111"/>
        <v>0</v>
      </c>
      <c r="U1135" s="12">
        <f t="shared" si="3111"/>
        <v>0</v>
      </c>
      <c r="V1135" s="12">
        <f t="shared" si="3111"/>
        <v>0</v>
      </c>
      <c r="W1135" s="12">
        <f t="shared" si="3111"/>
        <v>0</v>
      </c>
      <c r="X1135" s="12">
        <f t="shared" si="3111"/>
        <v>0</v>
      </c>
      <c r="Y1135" s="12">
        <f t="shared" si="3111"/>
        <v>0</v>
      </c>
      <c r="Z1135" s="12">
        <f t="shared" si="3111"/>
        <v>0</v>
      </c>
      <c r="AA1135" s="12">
        <f t="shared" si="3111"/>
        <v>0</v>
      </c>
      <c r="AB1135" s="12">
        <f t="shared" si="3111"/>
        <v>0</v>
      </c>
      <c r="AC1135" s="12">
        <f t="shared" si="3111"/>
        <v>0</v>
      </c>
      <c r="AD1135" s="12">
        <f t="shared" si="3111"/>
        <v>0</v>
      </c>
      <c r="AE1135" s="12">
        <f t="shared" si="3111"/>
        <v>0</v>
      </c>
      <c r="AF1135" s="12">
        <f t="shared" si="3111"/>
        <v>0</v>
      </c>
      <c r="AG1135" s="12">
        <f t="shared" si="3111"/>
        <v>0</v>
      </c>
      <c r="AH1135" s="12">
        <v>0</v>
      </c>
      <c r="AI1135" s="12">
        <v>0</v>
      </c>
      <c r="AJ1135" s="12">
        <f t="shared" ref="AJ1135:AY1135" si="3112">SUM(AJ1136:AJ1140)</f>
        <v>0</v>
      </c>
      <c r="AK1135" s="12">
        <f t="shared" si="3112"/>
        <v>0</v>
      </c>
      <c r="AL1135" s="12">
        <f t="shared" si="3112"/>
        <v>0</v>
      </c>
      <c r="AM1135" s="12">
        <f t="shared" si="3112"/>
        <v>0</v>
      </c>
      <c r="AN1135" s="12">
        <f t="shared" si="3112"/>
        <v>0</v>
      </c>
      <c r="AO1135" s="12">
        <f t="shared" si="3112"/>
        <v>0</v>
      </c>
      <c r="AP1135" s="12">
        <f t="shared" si="3112"/>
        <v>0</v>
      </c>
      <c r="AQ1135" s="12">
        <f t="shared" si="3112"/>
        <v>0</v>
      </c>
      <c r="AR1135" s="12">
        <f t="shared" si="3112"/>
        <v>0</v>
      </c>
      <c r="AS1135" s="12">
        <f t="shared" si="3112"/>
        <v>0</v>
      </c>
      <c r="AT1135" s="12">
        <f t="shared" si="3112"/>
        <v>0</v>
      </c>
      <c r="AU1135" s="12">
        <f t="shared" si="3112"/>
        <v>0</v>
      </c>
      <c r="AV1135" s="12">
        <f t="shared" si="3112"/>
        <v>0</v>
      </c>
      <c r="AW1135" s="12">
        <f t="shared" si="3112"/>
        <v>0</v>
      </c>
      <c r="AX1135" s="12">
        <f t="shared" si="3112"/>
        <v>0</v>
      </c>
      <c r="AY1135" s="12">
        <f t="shared" si="3112"/>
        <v>0</v>
      </c>
      <c r="AZ1135" s="12">
        <v>0</v>
      </c>
      <c r="BA1135" s="12">
        <v>0</v>
      </c>
      <c r="BB1135" s="12">
        <f t="shared" ref="BB1135:BQ1135" si="3113">SUM(BB1136:BB1140)</f>
        <v>0</v>
      </c>
      <c r="BC1135" s="12">
        <f t="shared" si="3113"/>
        <v>0</v>
      </c>
      <c r="BD1135" s="12">
        <f t="shared" si="3113"/>
        <v>0</v>
      </c>
      <c r="BE1135" s="12">
        <f t="shared" si="3113"/>
        <v>0</v>
      </c>
      <c r="BF1135" s="12">
        <f t="shared" si="3113"/>
        <v>0</v>
      </c>
      <c r="BG1135" s="12">
        <f t="shared" si="3113"/>
        <v>0</v>
      </c>
      <c r="BH1135" s="12">
        <f t="shared" si="3113"/>
        <v>0</v>
      </c>
      <c r="BI1135" s="12">
        <f t="shared" si="3113"/>
        <v>0</v>
      </c>
      <c r="BJ1135" s="12">
        <f t="shared" si="3113"/>
        <v>0</v>
      </c>
      <c r="BK1135" s="12">
        <f t="shared" si="3113"/>
        <v>0</v>
      </c>
      <c r="BL1135" s="12">
        <f t="shared" si="3113"/>
        <v>0</v>
      </c>
      <c r="BM1135" s="12">
        <f t="shared" si="3113"/>
        <v>0</v>
      </c>
      <c r="BN1135" s="12">
        <f t="shared" si="3113"/>
        <v>0</v>
      </c>
      <c r="BO1135" s="12">
        <f t="shared" si="3113"/>
        <v>0</v>
      </c>
      <c r="BP1135" s="12">
        <f t="shared" si="3113"/>
        <v>0</v>
      </c>
      <c r="BQ1135" s="12">
        <f t="shared" si="3113"/>
        <v>0</v>
      </c>
      <c r="BR1135" s="12">
        <v>0</v>
      </c>
      <c r="BS1135" s="12">
        <v>0</v>
      </c>
      <c r="BT1135" s="12">
        <f t="shared" ref="BT1135:BX1135" si="3114">SUM(BT1136:BT1140)</f>
        <v>8202800</v>
      </c>
      <c r="BU1135" s="12">
        <f t="shared" si="3114"/>
        <v>8202800</v>
      </c>
      <c r="BV1135" s="12">
        <f t="shared" si="3114"/>
        <v>5104445</v>
      </c>
      <c r="BW1135" s="12">
        <f t="shared" si="3114"/>
        <v>1404000</v>
      </c>
      <c r="BX1135" s="12">
        <f t="shared" si="3114"/>
        <v>524000</v>
      </c>
      <c r="BY1135" s="12">
        <f t="shared" ref="BY1135" si="3115">SUM(BY1136:BY1140)</f>
        <v>420000</v>
      </c>
      <c r="BZ1135" s="12">
        <f t="shared" ref="BZ1135" si="3116">SUM(BZ1136:BZ1140)</f>
        <v>460000</v>
      </c>
      <c r="CA1135" s="12">
        <f t="shared" si="3086"/>
        <v>6508445</v>
      </c>
      <c r="CB1135" s="124">
        <f t="shared" si="3097"/>
        <v>79.344187350660761</v>
      </c>
    </row>
    <row r="1136" spans="1:80" x14ac:dyDescent="0.25">
      <c r="A1136" s="4" t="s">
        <v>615</v>
      </c>
      <c r="B1136" s="4" t="s">
        <v>88</v>
      </c>
      <c r="C1136" s="4" t="s">
        <v>28</v>
      </c>
      <c r="D1136" s="79" t="s">
        <v>656</v>
      </c>
      <c r="E1136" s="89">
        <v>6112</v>
      </c>
      <c r="F1136" s="79" t="s">
        <v>658</v>
      </c>
      <c r="G1136" s="74" t="s">
        <v>1892</v>
      </c>
      <c r="H1136" s="13" t="s">
        <v>92</v>
      </c>
      <c r="I1136" s="14">
        <v>1275000</v>
      </c>
      <c r="J1136" s="14">
        <f t="shared" si="3085"/>
        <v>1490000</v>
      </c>
      <c r="K1136" s="14">
        <v>1490000</v>
      </c>
      <c r="L1136" s="14">
        <f t="shared" si="3088"/>
        <v>0</v>
      </c>
      <c r="M1136" s="14">
        <v>0</v>
      </c>
      <c r="N1136" s="14">
        <v>0</v>
      </c>
      <c r="O1136" s="14">
        <v>0</v>
      </c>
      <c r="P1136" s="14">
        <v>0</v>
      </c>
      <c r="Q1136" s="14">
        <v>0</v>
      </c>
      <c r="R1136" s="14">
        <v>0</v>
      </c>
      <c r="S1136" s="14"/>
      <c r="T1136" s="14"/>
      <c r="U1136" s="14"/>
      <c r="V1136" s="14"/>
      <c r="W1136" s="14"/>
      <c r="X1136" s="14">
        <f t="shared" si="3034"/>
        <v>0</v>
      </c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>
        <v>0</v>
      </c>
      <c r="AI1136" s="14">
        <v>0</v>
      </c>
      <c r="AJ1136" s="14">
        <v>0</v>
      </c>
      <c r="AK1136" s="14"/>
      <c r="AL1136" s="14"/>
      <c r="AM1136" s="14"/>
      <c r="AN1136" s="14"/>
      <c r="AO1136" s="14"/>
      <c r="AP1136" s="14">
        <f t="shared" si="3035"/>
        <v>0</v>
      </c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>
        <v>0</v>
      </c>
      <c r="BA1136" s="14">
        <v>0</v>
      </c>
      <c r="BB1136" s="14">
        <v>0</v>
      </c>
      <c r="BC1136" s="14"/>
      <c r="BD1136" s="14"/>
      <c r="BE1136" s="14"/>
      <c r="BF1136" s="14"/>
      <c r="BG1136" s="14"/>
      <c r="BH1136" s="14">
        <f t="shared" si="3036"/>
        <v>0</v>
      </c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>
        <v>0</v>
      </c>
      <c r="BS1136" s="14">
        <v>0</v>
      </c>
      <c r="BT1136" s="14">
        <v>1490000</v>
      </c>
      <c r="BU1136" s="14">
        <v>1490000</v>
      </c>
      <c r="BV1136" s="14">
        <v>745000</v>
      </c>
      <c r="BW1136" s="14">
        <f t="shared" si="3021"/>
        <v>330000</v>
      </c>
      <c r="BX1136" s="14">
        <v>110000</v>
      </c>
      <c r="BY1136" s="14">
        <v>110000</v>
      </c>
      <c r="BZ1136" s="14">
        <v>110000</v>
      </c>
      <c r="CA1136" s="14">
        <f t="shared" si="3086"/>
        <v>1075000</v>
      </c>
      <c r="CB1136" s="122">
        <f t="shared" si="3097"/>
        <v>72.147651006711413</v>
      </c>
    </row>
    <row r="1137" spans="1:80" x14ac:dyDescent="0.25">
      <c r="A1137" s="4" t="s">
        <v>615</v>
      </c>
      <c r="B1137" s="4" t="s">
        <v>88</v>
      </c>
      <c r="C1137" s="4" t="s">
        <v>28</v>
      </c>
      <c r="D1137" s="79" t="s">
        <v>656</v>
      </c>
      <c r="E1137" s="89">
        <v>6112</v>
      </c>
      <c r="F1137" s="79" t="s">
        <v>659</v>
      </c>
      <c r="G1137" s="74" t="s">
        <v>1892</v>
      </c>
      <c r="H1137" s="13" t="s">
        <v>39</v>
      </c>
      <c r="I1137" s="14">
        <v>3682000</v>
      </c>
      <c r="J1137" s="14">
        <f t="shared" si="3085"/>
        <v>4350000</v>
      </c>
      <c r="K1137" s="14">
        <v>4350000</v>
      </c>
      <c r="L1137" s="14">
        <f t="shared" si="3088"/>
        <v>0</v>
      </c>
      <c r="M1137" s="14">
        <v>0</v>
      </c>
      <c r="N1137" s="14">
        <v>0</v>
      </c>
      <c r="O1137" s="14">
        <v>0</v>
      </c>
      <c r="P1137" s="14">
        <v>0</v>
      </c>
      <c r="Q1137" s="14">
        <v>0</v>
      </c>
      <c r="R1137" s="14">
        <v>0</v>
      </c>
      <c r="S1137" s="14"/>
      <c r="T1137" s="14"/>
      <c r="U1137" s="14"/>
      <c r="V1137" s="14"/>
      <c r="W1137" s="14"/>
      <c r="X1137" s="14">
        <f t="shared" si="3034"/>
        <v>0</v>
      </c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>
        <v>0</v>
      </c>
      <c r="AI1137" s="14">
        <v>0</v>
      </c>
      <c r="AJ1137" s="14">
        <v>0</v>
      </c>
      <c r="AK1137" s="14"/>
      <c r="AL1137" s="14"/>
      <c r="AM1137" s="14"/>
      <c r="AN1137" s="14"/>
      <c r="AO1137" s="14"/>
      <c r="AP1137" s="14">
        <f t="shared" si="3035"/>
        <v>0</v>
      </c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>
        <v>0</v>
      </c>
      <c r="BA1137" s="14">
        <v>0</v>
      </c>
      <c r="BB1137" s="14">
        <v>0</v>
      </c>
      <c r="BC1137" s="14"/>
      <c r="BD1137" s="14"/>
      <c r="BE1137" s="14"/>
      <c r="BF1137" s="14"/>
      <c r="BG1137" s="14"/>
      <c r="BH1137" s="14">
        <f t="shared" si="3036"/>
        <v>0</v>
      </c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>
        <v>0</v>
      </c>
      <c r="BS1137" s="14">
        <v>0</v>
      </c>
      <c r="BT1137" s="14">
        <v>4350000</v>
      </c>
      <c r="BU1137" s="14">
        <v>4350000</v>
      </c>
      <c r="BV1137" s="14">
        <v>2350000</v>
      </c>
      <c r="BW1137" s="14">
        <f t="shared" si="3021"/>
        <v>970000</v>
      </c>
      <c r="BX1137" s="14">
        <v>310000</v>
      </c>
      <c r="BY1137" s="14">
        <v>310000</v>
      </c>
      <c r="BZ1137" s="14">
        <v>350000</v>
      </c>
      <c r="CA1137" s="14">
        <f t="shared" si="3086"/>
        <v>3320000</v>
      </c>
      <c r="CB1137" s="122">
        <f t="shared" si="3097"/>
        <v>76.321839080459768</v>
      </c>
    </row>
    <row r="1138" spans="1:80" x14ac:dyDescent="0.25">
      <c r="A1138" s="4" t="s">
        <v>615</v>
      </c>
      <c r="B1138" s="4" t="s">
        <v>88</v>
      </c>
      <c r="C1138" s="4" t="s">
        <v>28</v>
      </c>
      <c r="D1138" s="79" t="s">
        <v>656</v>
      </c>
      <c r="E1138" s="89">
        <v>6112</v>
      </c>
      <c r="F1138" s="79" t="s">
        <v>660</v>
      </c>
      <c r="G1138" s="74" t="s">
        <v>1892</v>
      </c>
      <c r="H1138" s="13" t="s">
        <v>41</v>
      </c>
      <c r="I1138" s="14">
        <v>991000</v>
      </c>
      <c r="J1138" s="14">
        <f t="shared" si="3085"/>
        <v>1120000</v>
      </c>
      <c r="K1138" s="14">
        <v>1120000</v>
      </c>
      <c r="L1138" s="14">
        <f t="shared" si="3088"/>
        <v>0</v>
      </c>
      <c r="M1138" s="14">
        <v>0</v>
      </c>
      <c r="N1138" s="14">
        <v>0</v>
      </c>
      <c r="O1138" s="14">
        <v>0</v>
      </c>
      <c r="P1138" s="14">
        <v>0</v>
      </c>
      <c r="Q1138" s="14">
        <v>0</v>
      </c>
      <c r="R1138" s="14">
        <v>0</v>
      </c>
      <c r="S1138" s="14"/>
      <c r="T1138" s="14"/>
      <c r="U1138" s="14"/>
      <c r="V1138" s="14"/>
      <c r="W1138" s="14"/>
      <c r="X1138" s="14">
        <f t="shared" si="3034"/>
        <v>0</v>
      </c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>
        <v>0</v>
      </c>
      <c r="AI1138" s="14">
        <v>0</v>
      </c>
      <c r="AJ1138" s="14">
        <v>0</v>
      </c>
      <c r="AK1138" s="14"/>
      <c r="AL1138" s="14"/>
      <c r="AM1138" s="14"/>
      <c r="AN1138" s="14"/>
      <c r="AO1138" s="14"/>
      <c r="AP1138" s="14">
        <f t="shared" si="3035"/>
        <v>0</v>
      </c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>
        <v>0</v>
      </c>
      <c r="BA1138" s="14">
        <v>0</v>
      </c>
      <c r="BB1138" s="14">
        <v>0</v>
      </c>
      <c r="BC1138" s="14"/>
      <c r="BD1138" s="14"/>
      <c r="BE1138" s="14"/>
      <c r="BF1138" s="14"/>
      <c r="BG1138" s="14"/>
      <c r="BH1138" s="14">
        <f t="shared" si="3036"/>
        <v>0</v>
      </c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>
        <v>0</v>
      </c>
      <c r="BS1138" s="14">
        <v>0</v>
      </c>
      <c r="BT1138" s="14">
        <v>1120000</v>
      </c>
      <c r="BU1138" s="14">
        <v>1120000</v>
      </c>
      <c r="BV1138" s="14">
        <v>1065858</v>
      </c>
      <c r="BW1138" s="14">
        <f t="shared" si="3021"/>
        <v>0</v>
      </c>
      <c r="BX1138" s="14">
        <v>0</v>
      </c>
      <c r="BY1138" s="14">
        <v>0</v>
      </c>
      <c r="BZ1138" s="14">
        <v>0</v>
      </c>
      <c r="CA1138" s="14">
        <f t="shared" si="3086"/>
        <v>1065858</v>
      </c>
      <c r="CB1138" s="122">
        <f t="shared" si="3097"/>
        <v>95.16589285714285</v>
      </c>
    </row>
    <row r="1139" spans="1:80" x14ac:dyDescent="0.25">
      <c r="A1139" s="4" t="s">
        <v>615</v>
      </c>
      <c r="B1139" s="4" t="s">
        <v>88</v>
      </c>
      <c r="C1139" s="4" t="s">
        <v>28</v>
      </c>
      <c r="D1139" s="79" t="s">
        <v>656</v>
      </c>
      <c r="E1139" s="89">
        <v>6112</v>
      </c>
      <c r="F1139" s="79" t="s">
        <v>661</v>
      </c>
      <c r="G1139" s="74" t="s">
        <v>1892</v>
      </c>
      <c r="H1139" s="13" t="s">
        <v>37</v>
      </c>
      <c r="I1139" s="14">
        <v>391000</v>
      </c>
      <c r="J1139" s="14">
        <f t="shared" si="3085"/>
        <v>662800</v>
      </c>
      <c r="K1139" s="14">
        <v>662800</v>
      </c>
      <c r="L1139" s="14">
        <f t="shared" si="3088"/>
        <v>0</v>
      </c>
      <c r="M1139" s="14">
        <v>0</v>
      </c>
      <c r="N1139" s="14">
        <v>0</v>
      </c>
      <c r="O1139" s="14">
        <v>0</v>
      </c>
      <c r="P1139" s="14">
        <v>0</v>
      </c>
      <c r="Q1139" s="14">
        <v>0</v>
      </c>
      <c r="R1139" s="14">
        <v>0</v>
      </c>
      <c r="S1139" s="14"/>
      <c r="T1139" s="14"/>
      <c r="U1139" s="14"/>
      <c r="V1139" s="14"/>
      <c r="W1139" s="14"/>
      <c r="X1139" s="14">
        <f t="shared" si="3034"/>
        <v>0</v>
      </c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>
        <v>0</v>
      </c>
      <c r="AI1139" s="14">
        <v>0</v>
      </c>
      <c r="AJ1139" s="14">
        <v>0</v>
      </c>
      <c r="AK1139" s="14"/>
      <c r="AL1139" s="14"/>
      <c r="AM1139" s="14"/>
      <c r="AN1139" s="14"/>
      <c r="AO1139" s="14"/>
      <c r="AP1139" s="14">
        <f t="shared" si="3035"/>
        <v>0</v>
      </c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>
        <v>0</v>
      </c>
      <c r="BA1139" s="14">
        <v>0</v>
      </c>
      <c r="BB1139" s="14">
        <v>0</v>
      </c>
      <c r="BC1139" s="14"/>
      <c r="BD1139" s="14"/>
      <c r="BE1139" s="14"/>
      <c r="BF1139" s="14"/>
      <c r="BG1139" s="14"/>
      <c r="BH1139" s="14">
        <f t="shared" si="3036"/>
        <v>0</v>
      </c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>
        <v>0</v>
      </c>
      <c r="BS1139" s="14">
        <v>0</v>
      </c>
      <c r="BT1139" s="14">
        <v>662800</v>
      </c>
      <c r="BU1139" s="14">
        <v>662800</v>
      </c>
      <c r="BV1139" s="14">
        <v>618587</v>
      </c>
      <c r="BW1139" s="14">
        <f t="shared" si="3021"/>
        <v>44000</v>
      </c>
      <c r="BX1139" s="14">
        <v>44000</v>
      </c>
      <c r="BY1139" s="14">
        <v>0</v>
      </c>
      <c r="BZ1139" s="14">
        <v>0</v>
      </c>
      <c r="CA1139" s="14">
        <f t="shared" si="3086"/>
        <v>662587</v>
      </c>
      <c r="CB1139" s="122">
        <f t="shared" si="3097"/>
        <v>99.967863608931808</v>
      </c>
    </row>
    <row r="1140" spans="1:80" x14ac:dyDescent="0.25">
      <c r="A1140" s="4" t="s">
        <v>615</v>
      </c>
      <c r="B1140" s="4" t="s">
        <v>88</v>
      </c>
      <c r="C1140" s="4" t="s">
        <v>28</v>
      </c>
      <c r="D1140" s="79" t="s">
        <v>656</v>
      </c>
      <c r="E1140" s="89">
        <v>6112</v>
      </c>
      <c r="F1140" s="79" t="s">
        <v>662</v>
      </c>
      <c r="G1140" s="74" t="s">
        <v>1892</v>
      </c>
      <c r="H1140" s="13" t="s">
        <v>43</v>
      </c>
      <c r="I1140" s="14">
        <v>731000</v>
      </c>
      <c r="J1140" s="14">
        <f t="shared" si="3085"/>
        <v>580000</v>
      </c>
      <c r="K1140" s="14">
        <v>580000</v>
      </c>
      <c r="L1140" s="14">
        <f t="shared" si="3088"/>
        <v>0</v>
      </c>
      <c r="M1140" s="14">
        <v>0</v>
      </c>
      <c r="N1140" s="14">
        <v>0</v>
      </c>
      <c r="O1140" s="14">
        <v>0</v>
      </c>
      <c r="P1140" s="14">
        <v>0</v>
      </c>
      <c r="Q1140" s="14">
        <v>0</v>
      </c>
      <c r="R1140" s="14">
        <v>0</v>
      </c>
      <c r="S1140" s="14"/>
      <c r="T1140" s="14"/>
      <c r="U1140" s="14"/>
      <c r="V1140" s="14"/>
      <c r="W1140" s="14"/>
      <c r="X1140" s="14">
        <f t="shared" si="3034"/>
        <v>0</v>
      </c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>
        <v>0</v>
      </c>
      <c r="AI1140" s="14">
        <v>0</v>
      </c>
      <c r="AJ1140" s="14">
        <v>0</v>
      </c>
      <c r="AK1140" s="14"/>
      <c r="AL1140" s="14"/>
      <c r="AM1140" s="14"/>
      <c r="AN1140" s="14"/>
      <c r="AO1140" s="14"/>
      <c r="AP1140" s="14">
        <f t="shared" si="3035"/>
        <v>0</v>
      </c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>
        <v>0</v>
      </c>
      <c r="BA1140" s="14">
        <v>0</v>
      </c>
      <c r="BB1140" s="14">
        <v>0</v>
      </c>
      <c r="BC1140" s="14"/>
      <c r="BD1140" s="14"/>
      <c r="BE1140" s="14"/>
      <c r="BF1140" s="14"/>
      <c r="BG1140" s="14"/>
      <c r="BH1140" s="14">
        <f t="shared" si="3036"/>
        <v>0</v>
      </c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>
        <v>0</v>
      </c>
      <c r="BS1140" s="14">
        <v>0</v>
      </c>
      <c r="BT1140" s="14">
        <v>580000</v>
      </c>
      <c r="BU1140" s="14">
        <v>580000</v>
      </c>
      <c r="BV1140" s="14">
        <v>325000</v>
      </c>
      <c r="BW1140" s="14">
        <f t="shared" si="3021"/>
        <v>60000</v>
      </c>
      <c r="BX1140" s="14">
        <v>60000</v>
      </c>
      <c r="BY1140" s="14"/>
      <c r="BZ1140" s="14"/>
      <c r="CA1140" s="14">
        <f t="shared" si="3086"/>
        <v>385000</v>
      </c>
      <c r="CB1140" s="122">
        <f t="shared" si="3097"/>
        <v>66.379310344827587</v>
      </c>
    </row>
    <row r="1141" spans="1:80" x14ac:dyDescent="0.25">
      <c r="A1141" s="4" t="s">
        <v>615</v>
      </c>
      <c r="B1141" s="4" t="s">
        <v>88</v>
      </c>
      <c r="C1141" s="4" t="s">
        <v>28</v>
      </c>
      <c r="D1141" s="79" t="s">
        <v>656</v>
      </c>
      <c r="E1141" s="78" t="s">
        <v>44</v>
      </c>
      <c r="F1141" s="78" t="s">
        <v>1</v>
      </c>
      <c r="G1141" s="2" t="s">
        <v>1</v>
      </c>
      <c r="H1141" s="2" t="s">
        <v>45</v>
      </c>
      <c r="I1141" s="12">
        <f>SUM(I1142)</f>
        <v>9468400</v>
      </c>
      <c r="J1141" s="12">
        <f t="shared" si="3085"/>
        <v>10128826</v>
      </c>
      <c r="K1141" s="12">
        <f t="shared" ref="K1141:Q1141" si="3117">SUM(K1142)</f>
        <v>10128826</v>
      </c>
      <c r="L1141" s="12">
        <f t="shared" si="3088"/>
        <v>0</v>
      </c>
      <c r="M1141" s="12">
        <f t="shared" si="3117"/>
        <v>0</v>
      </c>
      <c r="N1141" s="12">
        <f t="shared" si="3117"/>
        <v>0</v>
      </c>
      <c r="O1141" s="12">
        <f t="shared" si="3117"/>
        <v>0</v>
      </c>
      <c r="P1141" s="12">
        <f t="shared" si="3117"/>
        <v>0</v>
      </c>
      <c r="Q1141" s="12">
        <f t="shared" si="3117"/>
        <v>0</v>
      </c>
      <c r="R1141" s="12">
        <f t="shared" ref="R1141:AG1141" si="3118">SUM(R1142)</f>
        <v>0</v>
      </c>
      <c r="S1141" s="12">
        <f t="shared" si="3118"/>
        <v>0</v>
      </c>
      <c r="T1141" s="12">
        <f t="shared" si="3118"/>
        <v>0</v>
      </c>
      <c r="U1141" s="12">
        <f t="shared" si="3118"/>
        <v>0</v>
      </c>
      <c r="V1141" s="12">
        <f t="shared" si="3118"/>
        <v>0</v>
      </c>
      <c r="W1141" s="12">
        <f t="shared" si="3118"/>
        <v>0</v>
      </c>
      <c r="X1141" s="12">
        <f t="shared" si="3118"/>
        <v>0</v>
      </c>
      <c r="Y1141" s="12">
        <f t="shared" si="3118"/>
        <v>0</v>
      </c>
      <c r="Z1141" s="12">
        <f t="shared" si="3118"/>
        <v>0</v>
      </c>
      <c r="AA1141" s="12">
        <f t="shared" si="3118"/>
        <v>0</v>
      </c>
      <c r="AB1141" s="12">
        <f t="shared" si="3118"/>
        <v>0</v>
      </c>
      <c r="AC1141" s="12">
        <f t="shared" si="3118"/>
        <v>0</v>
      </c>
      <c r="AD1141" s="12">
        <f t="shared" si="3118"/>
        <v>0</v>
      </c>
      <c r="AE1141" s="12">
        <f t="shared" si="3118"/>
        <v>0</v>
      </c>
      <c r="AF1141" s="12">
        <f t="shared" si="3118"/>
        <v>0</v>
      </c>
      <c r="AG1141" s="12">
        <f t="shared" si="3118"/>
        <v>0</v>
      </c>
      <c r="AH1141" s="12">
        <v>0</v>
      </c>
      <c r="AI1141" s="12">
        <v>0</v>
      </c>
      <c r="AJ1141" s="12">
        <f t="shared" ref="AJ1141:AY1141" si="3119">SUM(AJ1142)</f>
        <v>0</v>
      </c>
      <c r="AK1141" s="12">
        <f t="shared" si="3119"/>
        <v>0</v>
      </c>
      <c r="AL1141" s="12">
        <f t="shared" si="3119"/>
        <v>0</v>
      </c>
      <c r="AM1141" s="12">
        <f t="shared" si="3119"/>
        <v>0</v>
      </c>
      <c r="AN1141" s="12">
        <f t="shared" si="3119"/>
        <v>0</v>
      </c>
      <c r="AO1141" s="12">
        <f t="shared" si="3119"/>
        <v>0</v>
      </c>
      <c r="AP1141" s="12">
        <f t="shared" si="3119"/>
        <v>0</v>
      </c>
      <c r="AQ1141" s="12">
        <f t="shared" si="3119"/>
        <v>0</v>
      </c>
      <c r="AR1141" s="12">
        <f t="shared" si="3119"/>
        <v>0</v>
      </c>
      <c r="AS1141" s="12">
        <f t="shared" si="3119"/>
        <v>0</v>
      </c>
      <c r="AT1141" s="12">
        <f t="shared" si="3119"/>
        <v>0</v>
      </c>
      <c r="AU1141" s="12">
        <f t="shared" si="3119"/>
        <v>0</v>
      </c>
      <c r="AV1141" s="12">
        <f t="shared" si="3119"/>
        <v>0</v>
      </c>
      <c r="AW1141" s="12">
        <f t="shared" si="3119"/>
        <v>0</v>
      </c>
      <c r="AX1141" s="12">
        <f t="shared" si="3119"/>
        <v>0</v>
      </c>
      <c r="AY1141" s="12">
        <f t="shared" si="3119"/>
        <v>0</v>
      </c>
      <c r="AZ1141" s="12">
        <v>0</v>
      </c>
      <c r="BA1141" s="12">
        <v>0</v>
      </c>
      <c r="BB1141" s="12">
        <f t="shared" ref="BB1141:BQ1141" si="3120">SUM(BB1142)</f>
        <v>0</v>
      </c>
      <c r="BC1141" s="12">
        <f t="shared" si="3120"/>
        <v>0</v>
      </c>
      <c r="BD1141" s="12">
        <f t="shared" si="3120"/>
        <v>0</v>
      </c>
      <c r="BE1141" s="12">
        <f t="shared" si="3120"/>
        <v>0</v>
      </c>
      <c r="BF1141" s="12">
        <f t="shared" si="3120"/>
        <v>0</v>
      </c>
      <c r="BG1141" s="12">
        <f t="shared" si="3120"/>
        <v>0</v>
      </c>
      <c r="BH1141" s="12">
        <f t="shared" si="3120"/>
        <v>0</v>
      </c>
      <c r="BI1141" s="12">
        <f t="shared" si="3120"/>
        <v>0</v>
      </c>
      <c r="BJ1141" s="12">
        <f t="shared" si="3120"/>
        <v>0</v>
      </c>
      <c r="BK1141" s="12">
        <f t="shared" si="3120"/>
        <v>0</v>
      </c>
      <c r="BL1141" s="12">
        <f t="shared" si="3120"/>
        <v>0</v>
      </c>
      <c r="BM1141" s="12">
        <f t="shared" si="3120"/>
        <v>0</v>
      </c>
      <c r="BN1141" s="12">
        <f t="shared" si="3120"/>
        <v>0</v>
      </c>
      <c r="BO1141" s="12">
        <f t="shared" si="3120"/>
        <v>0</v>
      </c>
      <c r="BP1141" s="12">
        <f t="shared" si="3120"/>
        <v>0</v>
      </c>
      <c r="BQ1141" s="12">
        <f t="shared" si="3120"/>
        <v>0</v>
      </c>
      <c r="BR1141" s="12">
        <v>0</v>
      </c>
      <c r="BS1141" s="12">
        <v>0</v>
      </c>
      <c r="BT1141" s="12">
        <f t="shared" ref="BT1141:BX1141" si="3121">SUM(BT1142)</f>
        <v>10449926</v>
      </c>
      <c r="BU1141" s="12">
        <f t="shared" si="3121"/>
        <v>10449926</v>
      </c>
      <c r="BV1141" s="12">
        <f t="shared" si="3121"/>
        <v>5427153</v>
      </c>
      <c r="BW1141" s="12">
        <f t="shared" si="3121"/>
        <v>2775000</v>
      </c>
      <c r="BX1141" s="12">
        <f t="shared" si="3121"/>
        <v>890000</v>
      </c>
      <c r="BY1141" s="12">
        <f t="shared" ref="BY1141" si="3122">SUM(BY1142)</f>
        <v>995000</v>
      </c>
      <c r="BZ1141" s="12">
        <f t="shared" ref="BZ1141" si="3123">SUM(BZ1142)</f>
        <v>890000</v>
      </c>
      <c r="CA1141" s="12">
        <f t="shared" si="3086"/>
        <v>8202153</v>
      </c>
      <c r="CB1141" s="124">
        <f t="shared" si="3097"/>
        <v>78.490058207110749</v>
      </c>
    </row>
    <row r="1142" spans="1:80" x14ac:dyDescent="0.25">
      <c r="A1142" s="4" t="s">
        <v>615</v>
      </c>
      <c r="B1142" s="4" t="s">
        <v>88</v>
      </c>
      <c r="C1142" s="4" t="s">
        <v>28</v>
      </c>
      <c r="D1142" s="79" t="s">
        <v>656</v>
      </c>
      <c r="E1142" s="89">
        <v>6121</v>
      </c>
      <c r="F1142" s="79"/>
      <c r="G1142" s="74" t="s">
        <v>1892</v>
      </c>
      <c r="H1142" s="13" t="s">
        <v>46</v>
      </c>
      <c r="I1142" s="14">
        <v>9468400</v>
      </c>
      <c r="J1142" s="14">
        <f t="shared" si="3085"/>
        <v>10128826</v>
      </c>
      <c r="K1142" s="14">
        <v>10128826</v>
      </c>
      <c r="L1142" s="14">
        <f t="shared" si="3088"/>
        <v>0</v>
      </c>
      <c r="M1142" s="14">
        <v>0</v>
      </c>
      <c r="N1142" s="14">
        <v>0</v>
      </c>
      <c r="O1142" s="14">
        <v>0</v>
      </c>
      <c r="P1142" s="14">
        <v>0</v>
      </c>
      <c r="Q1142" s="14">
        <v>0</v>
      </c>
      <c r="R1142" s="14">
        <v>0</v>
      </c>
      <c r="S1142" s="14"/>
      <c r="T1142" s="14"/>
      <c r="U1142" s="14"/>
      <c r="V1142" s="14"/>
      <c r="W1142" s="14"/>
      <c r="X1142" s="14">
        <f t="shared" si="3034"/>
        <v>0</v>
      </c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>
        <v>0</v>
      </c>
      <c r="AI1142" s="14">
        <v>0</v>
      </c>
      <c r="AJ1142" s="14">
        <v>0</v>
      </c>
      <c r="AK1142" s="14"/>
      <c r="AL1142" s="14"/>
      <c r="AM1142" s="14"/>
      <c r="AN1142" s="14"/>
      <c r="AO1142" s="14"/>
      <c r="AP1142" s="14">
        <f t="shared" si="3035"/>
        <v>0</v>
      </c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>
        <v>0</v>
      </c>
      <c r="BA1142" s="14">
        <v>0</v>
      </c>
      <c r="BB1142" s="14">
        <v>0</v>
      </c>
      <c r="BC1142" s="14"/>
      <c r="BD1142" s="14"/>
      <c r="BE1142" s="14"/>
      <c r="BF1142" s="14"/>
      <c r="BG1142" s="14"/>
      <c r="BH1142" s="14">
        <f t="shared" si="3036"/>
        <v>0</v>
      </c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>
        <v>0</v>
      </c>
      <c r="BS1142" s="14">
        <v>0</v>
      </c>
      <c r="BT1142" s="14">
        <v>10449926</v>
      </c>
      <c r="BU1142" s="14">
        <v>10449926</v>
      </c>
      <c r="BV1142" s="14">
        <v>5427153</v>
      </c>
      <c r="BW1142" s="14">
        <f t="shared" si="3021"/>
        <v>2775000</v>
      </c>
      <c r="BX1142" s="14">
        <v>890000</v>
      </c>
      <c r="BY1142" s="14">
        <v>995000</v>
      </c>
      <c r="BZ1142" s="14">
        <v>890000</v>
      </c>
      <c r="CA1142" s="14">
        <f t="shared" si="3086"/>
        <v>8202153</v>
      </c>
      <c r="CB1142" s="122">
        <f t="shared" si="3097"/>
        <v>78.490058207110749</v>
      </c>
    </row>
    <row r="1143" spans="1:80" x14ac:dyDescent="0.25">
      <c r="A1143" s="4" t="s">
        <v>615</v>
      </c>
      <c r="B1143" s="4" t="s">
        <v>88</v>
      </c>
      <c r="C1143" s="4" t="s">
        <v>28</v>
      </c>
      <c r="D1143" s="79" t="s">
        <v>656</v>
      </c>
      <c r="E1143" s="78" t="s">
        <v>47</v>
      </c>
      <c r="F1143" s="78" t="s">
        <v>1</v>
      </c>
      <c r="G1143" s="2" t="s">
        <v>1</v>
      </c>
      <c r="H1143" s="2" t="s">
        <v>48</v>
      </c>
      <c r="I1143" s="12">
        <f>SUM(I1144:I1146,I1149,I1150,I1151,I1152,I1153)</f>
        <v>9684647</v>
      </c>
      <c r="J1143" s="12">
        <f t="shared" si="3085"/>
        <v>6438825</v>
      </c>
      <c r="K1143" s="12">
        <f t="shared" ref="K1143" si="3124">SUM(K1144:K1146,K1149,K1150,K1151,K1152,K1153)</f>
        <v>6438825</v>
      </c>
      <c r="L1143" s="12">
        <f t="shared" si="3088"/>
        <v>0</v>
      </c>
      <c r="M1143" s="12">
        <f t="shared" ref="M1143:Q1143" si="3125">SUM(M1144:M1146,M1149,M1150,M1151,M1152,M1153)</f>
        <v>0</v>
      </c>
      <c r="N1143" s="12">
        <f t="shared" si="3125"/>
        <v>0</v>
      </c>
      <c r="O1143" s="12">
        <f t="shared" si="3125"/>
        <v>0</v>
      </c>
      <c r="P1143" s="12">
        <f t="shared" si="3125"/>
        <v>0</v>
      </c>
      <c r="Q1143" s="12">
        <f t="shared" si="3125"/>
        <v>0</v>
      </c>
      <c r="R1143" s="12">
        <f t="shared" ref="R1143:AG1143" si="3126">SUM(R1144:R1146,R1149,R1150,R1151,R1152,R1153)</f>
        <v>0</v>
      </c>
      <c r="S1143" s="12">
        <f t="shared" si="3126"/>
        <v>0</v>
      </c>
      <c r="T1143" s="12">
        <f t="shared" si="3126"/>
        <v>0</v>
      </c>
      <c r="U1143" s="12">
        <f t="shared" si="3126"/>
        <v>0</v>
      </c>
      <c r="V1143" s="12">
        <f t="shared" si="3126"/>
        <v>0</v>
      </c>
      <c r="W1143" s="12">
        <f t="shared" si="3126"/>
        <v>0</v>
      </c>
      <c r="X1143" s="12">
        <f t="shared" si="3126"/>
        <v>0</v>
      </c>
      <c r="Y1143" s="12">
        <f t="shared" si="3126"/>
        <v>0</v>
      </c>
      <c r="Z1143" s="12">
        <f t="shared" si="3126"/>
        <v>0</v>
      </c>
      <c r="AA1143" s="12">
        <f t="shared" si="3126"/>
        <v>0</v>
      </c>
      <c r="AB1143" s="12">
        <f t="shared" si="3126"/>
        <v>0</v>
      </c>
      <c r="AC1143" s="12">
        <f t="shared" si="3126"/>
        <v>0</v>
      </c>
      <c r="AD1143" s="12">
        <f t="shared" si="3126"/>
        <v>0</v>
      </c>
      <c r="AE1143" s="12">
        <f t="shared" si="3126"/>
        <v>0</v>
      </c>
      <c r="AF1143" s="12">
        <f t="shared" si="3126"/>
        <v>0</v>
      </c>
      <c r="AG1143" s="12">
        <f t="shared" si="3126"/>
        <v>0</v>
      </c>
      <c r="AH1143" s="12">
        <v>0</v>
      </c>
      <c r="AI1143" s="12">
        <v>0</v>
      </c>
      <c r="AJ1143" s="12">
        <f t="shared" ref="AJ1143:AY1143" si="3127">SUM(AJ1144:AJ1146,AJ1149,AJ1150,AJ1151,AJ1152,AJ1153)</f>
        <v>0</v>
      </c>
      <c r="AK1143" s="12">
        <f t="shared" si="3127"/>
        <v>0</v>
      </c>
      <c r="AL1143" s="12">
        <f t="shared" si="3127"/>
        <v>0</v>
      </c>
      <c r="AM1143" s="12">
        <f t="shared" si="3127"/>
        <v>0</v>
      </c>
      <c r="AN1143" s="12">
        <f t="shared" si="3127"/>
        <v>0</v>
      </c>
      <c r="AO1143" s="12">
        <f t="shared" si="3127"/>
        <v>0</v>
      </c>
      <c r="AP1143" s="12">
        <f t="shared" si="3127"/>
        <v>0</v>
      </c>
      <c r="AQ1143" s="12">
        <f t="shared" si="3127"/>
        <v>0</v>
      </c>
      <c r="AR1143" s="12">
        <f t="shared" si="3127"/>
        <v>0</v>
      </c>
      <c r="AS1143" s="12">
        <f t="shared" si="3127"/>
        <v>0</v>
      </c>
      <c r="AT1143" s="12">
        <f t="shared" si="3127"/>
        <v>0</v>
      </c>
      <c r="AU1143" s="12">
        <f t="shared" si="3127"/>
        <v>0</v>
      </c>
      <c r="AV1143" s="12">
        <f t="shared" si="3127"/>
        <v>0</v>
      </c>
      <c r="AW1143" s="12">
        <f t="shared" si="3127"/>
        <v>0</v>
      </c>
      <c r="AX1143" s="12">
        <f t="shared" si="3127"/>
        <v>0</v>
      </c>
      <c r="AY1143" s="12">
        <f t="shared" si="3127"/>
        <v>0</v>
      </c>
      <c r="AZ1143" s="12">
        <v>0</v>
      </c>
      <c r="BA1143" s="12">
        <v>0</v>
      </c>
      <c r="BB1143" s="12">
        <f t="shared" ref="BB1143:BQ1143" si="3128">SUM(BB1144:BB1146,BB1149,BB1150,BB1151,BB1152,BB1153)</f>
        <v>0</v>
      </c>
      <c r="BC1143" s="12">
        <f t="shared" si="3128"/>
        <v>0</v>
      </c>
      <c r="BD1143" s="12">
        <f t="shared" si="3128"/>
        <v>0</v>
      </c>
      <c r="BE1143" s="12">
        <f t="shared" si="3128"/>
        <v>0</v>
      </c>
      <c r="BF1143" s="12">
        <f t="shared" si="3128"/>
        <v>0</v>
      </c>
      <c r="BG1143" s="12">
        <f t="shared" si="3128"/>
        <v>0</v>
      </c>
      <c r="BH1143" s="12">
        <f t="shared" si="3128"/>
        <v>0</v>
      </c>
      <c r="BI1143" s="12">
        <f t="shared" si="3128"/>
        <v>0</v>
      </c>
      <c r="BJ1143" s="12">
        <f t="shared" si="3128"/>
        <v>0</v>
      </c>
      <c r="BK1143" s="12">
        <f t="shared" si="3128"/>
        <v>0</v>
      </c>
      <c r="BL1143" s="12">
        <f t="shared" si="3128"/>
        <v>0</v>
      </c>
      <c r="BM1143" s="12">
        <f t="shared" si="3128"/>
        <v>0</v>
      </c>
      <c r="BN1143" s="12">
        <f t="shared" si="3128"/>
        <v>0</v>
      </c>
      <c r="BO1143" s="12">
        <f t="shared" si="3128"/>
        <v>0</v>
      </c>
      <c r="BP1143" s="12">
        <f t="shared" si="3128"/>
        <v>0</v>
      </c>
      <c r="BQ1143" s="12">
        <f t="shared" si="3128"/>
        <v>0</v>
      </c>
      <c r="BR1143" s="12">
        <v>0</v>
      </c>
      <c r="BS1143" s="12">
        <v>0</v>
      </c>
      <c r="BT1143" s="12">
        <f t="shared" ref="BT1143:BZ1143" si="3129">SUM(BT1144:BT1146,BT1149,BT1150,BT1151,BT1152,BT1153)</f>
        <v>13162184</v>
      </c>
      <c r="BU1143" s="12">
        <f t="shared" si="3129"/>
        <v>13162184</v>
      </c>
      <c r="BV1143" s="12">
        <f t="shared" si="3129"/>
        <v>2431659</v>
      </c>
      <c r="BW1143" s="12">
        <f t="shared" si="3129"/>
        <v>797250</v>
      </c>
      <c r="BX1143" s="12">
        <f t="shared" si="3129"/>
        <v>384500</v>
      </c>
      <c r="BY1143" s="12">
        <f t="shared" si="3129"/>
        <v>185750</v>
      </c>
      <c r="BZ1143" s="12">
        <f t="shared" si="3129"/>
        <v>227000</v>
      </c>
      <c r="CA1143" s="12">
        <f t="shared" si="3086"/>
        <v>3228909</v>
      </c>
      <c r="CB1143" s="124">
        <f t="shared" si="3097"/>
        <v>24.531711454573195</v>
      </c>
    </row>
    <row r="1144" spans="1:80" x14ac:dyDescent="0.25">
      <c r="A1144" s="4" t="s">
        <v>615</v>
      </c>
      <c r="B1144" s="4" t="s">
        <v>88</v>
      </c>
      <c r="C1144" s="4" t="s">
        <v>28</v>
      </c>
      <c r="D1144" s="79" t="s">
        <v>656</v>
      </c>
      <c r="E1144" s="89">
        <v>6131</v>
      </c>
      <c r="F1144" s="79"/>
      <c r="G1144" s="74" t="s">
        <v>1892</v>
      </c>
      <c r="H1144" s="13" t="s">
        <v>49</v>
      </c>
      <c r="I1144" s="14">
        <v>55647</v>
      </c>
      <c r="J1144" s="14">
        <f t="shared" si="3085"/>
        <v>178326</v>
      </c>
      <c r="K1144" s="14">
        <v>178326</v>
      </c>
      <c r="L1144" s="14">
        <f t="shared" si="3088"/>
        <v>0</v>
      </c>
      <c r="M1144" s="14">
        <v>0</v>
      </c>
      <c r="N1144" s="14">
        <v>0</v>
      </c>
      <c r="O1144" s="14">
        <v>0</v>
      </c>
      <c r="P1144" s="14">
        <v>0</v>
      </c>
      <c r="Q1144" s="14">
        <v>0</v>
      </c>
      <c r="R1144" s="14">
        <v>0</v>
      </c>
      <c r="S1144" s="14"/>
      <c r="T1144" s="14"/>
      <c r="U1144" s="14"/>
      <c r="V1144" s="14"/>
      <c r="W1144" s="14"/>
      <c r="X1144" s="14">
        <f t="shared" si="3034"/>
        <v>0</v>
      </c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>
        <v>0</v>
      </c>
      <c r="AI1144" s="14">
        <v>0</v>
      </c>
      <c r="AJ1144" s="14">
        <v>0</v>
      </c>
      <c r="AK1144" s="14"/>
      <c r="AL1144" s="14"/>
      <c r="AM1144" s="14"/>
      <c r="AN1144" s="14"/>
      <c r="AO1144" s="14"/>
      <c r="AP1144" s="14">
        <f t="shared" si="3035"/>
        <v>0</v>
      </c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>
        <v>0</v>
      </c>
      <c r="BA1144" s="14">
        <v>0</v>
      </c>
      <c r="BB1144" s="14">
        <v>0</v>
      </c>
      <c r="BC1144" s="14"/>
      <c r="BD1144" s="14"/>
      <c r="BE1144" s="14"/>
      <c r="BF1144" s="14"/>
      <c r="BG1144" s="14"/>
      <c r="BH1144" s="14">
        <f t="shared" si="3036"/>
        <v>0</v>
      </c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>
        <v>0</v>
      </c>
      <c r="BS1144" s="14">
        <v>0</v>
      </c>
      <c r="BT1144" s="14">
        <v>178326</v>
      </c>
      <c r="BU1144" s="14">
        <v>178326</v>
      </c>
      <c r="BV1144" s="14">
        <v>55000</v>
      </c>
      <c r="BW1144" s="14">
        <f t="shared" si="3021"/>
        <v>25000</v>
      </c>
      <c r="BX1144" s="14">
        <v>0</v>
      </c>
      <c r="BY1144" s="14">
        <v>0</v>
      </c>
      <c r="BZ1144" s="14">
        <v>25000</v>
      </c>
      <c r="CA1144" s="14">
        <f t="shared" si="3086"/>
        <v>80000</v>
      </c>
      <c r="CB1144" s="122">
        <f t="shared" si="3097"/>
        <v>44.861657862566311</v>
      </c>
    </row>
    <row r="1145" spans="1:80" x14ac:dyDescent="0.25">
      <c r="A1145" s="4" t="s">
        <v>615</v>
      </c>
      <c r="B1145" s="4" t="s">
        <v>88</v>
      </c>
      <c r="C1145" s="4" t="s">
        <v>28</v>
      </c>
      <c r="D1145" s="79" t="s">
        <v>656</v>
      </c>
      <c r="E1145" s="89">
        <v>6133</v>
      </c>
      <c r="F1145" s="79"/>
      <c r="G1145" s="74" t="s">
        <v>1892</v>
      </c>
      <c r="H1145" s="13" t="s">
        <v>198</v>
      </c>
      <c r="I1145" s="14">
        <v>45000</v>
      </c>
      <c r="J1145" s="14">
        <f t="shared" si="3085"/>
        <v>45000</v>
      </c>
      <c r="K1145" s="14">
        <v>45000</v>
      </c>
      <c r="L1145" s="14">
        <f t="shared" si="3088"/>
        <v>0</v>
      </c>
      <c r="M1145" s="14">
        <v>0</v>
      </c>
      <c r="N1145" s="14">
        <v>0</v>
      </c>
      <c r="O1145" s="14">
        <v>0</v>
      </c>
      <c r="P1145" s="14">
        <v>0</v>
      </c>
      <c r="Q1145" s="14">
        <v>0</v>
      </c>
      <c r="R1145" s="14">
        <v>0</v>
      </c>
      <c r="S1145" s="14"/>
      <c r="T1145" s="14"/>
      <c r="U1145" s="14"/>
      <c r="V1145" s="14"/>
      <c r="W1145" s="14"/>
      <c r="X1145" s="14">
        <f t="shared" si="3034"/>
        <v>0</v>
      </c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>
        <v>0</v>
      </c>
      <c r="AI1145" s="14">
        <v>0</v>
      </c>
      <c r="AJ1145" s="14">
        <v>0</v>
      </c>
      <c r="AK1145" s="14"/>
      <c r="AL1145" s="14"/>
      <c r="AM1145" s="14"/>
      <c r="AN1145" s="14"/>
      <c r="AO1145" s="14"/>
      <c r="AP1145" s="14">
        <f t="shared" si="3035"/>
        <v>0</v>
      </c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>
        <v>0</v>
      </c>
      <c r="BA1145" s="14">
        <v>0</v>
      </c>
      <c r="BB1145" s="14">
        <v>0</v>
      </c>
      <c r="BC1145" s="14"/>
      <c r="BD1145" s="14"/>
      <c r="BE1145" s="14"/>
      <c r="BF1145" s="14"/>
      <c r="BG1145" s="14"/>
      <c r="BH1145" s="14">
        <f t="shared" si="3036"/>
        <v>0</v>
      </c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>
        <v>0</v>
      </c>
      <c r="BS1145" s="14">
        <v>0</v>
      </c>
      <c r="BT1145" s="14">
        <v>45000</v>
      </c>
      <c r="BU1145" s="14">
        <v>45000</v>
      </c>
      <c r="BV1145" s="14">
        <v>20750</v>
      </c>
      <c r="BW1145" s="14">
        <f t="shared" si="3021"/>
        <v>13000</v>
      </c>
      <c r="BX1145" s="14">
        <v>4500</v>
      </c>
      <c r="BY1145" s="14">
        <v>4500</v>
      </c>
      <c r="BZ1145" s="14">
        <v>4000</v>
      </c>
      <c r="CA1145" s="14">
        <f t="shared" si="3086"/>
        <v>33750</v>
      </c>
      <c r="CB1145" s="122">
        <f t="shared" si="3097"/>
        <v>75</v>
      </c>
    </row>
    <row r="1146" spans="1:80" x14ac:dyDescent="0.25">
      <c r="A1146" s="1" t="s">
        <v>615</v>
      </c>
      <c r="B1146" s="1" t="s">
        <v>88</v>
      </c>
      <c r="C1146" s="1" t="s">
        <v>28</v>
      </c>
      <c r="D1146" s="82" t="s">
        <v>656</v>
      </c>
      <c r="E1146" s="82" t="s">
        <v>199</v>
      </c>
      <c r="F1146" s="79" t="s">
        <v>1</v>
      </c>
      <c r="G1146" s="13" t="s">
        <v>1</v>
      </c>
      <c r="H1146" s="2" t="s">
        <v>200</v>
      </c>
      <c r="I1146" s="12">
        <f>SUM(I1147:I1148)</f>
        <v>6863000</v>
      </c>
      <c r="J1146" s="12">
        <f t="shared" si="3085"/>
        <v>2500000</v>
      </c>
      <c r="K1146" s="12">
        <f t="shared" ref="K1146" si="3130">SUM(K1147:K1148)</f>
        <v>2500000</v>
      </c>
      <c r="L1146" s="12">
        <f t="shared" si="3088"/>
        <v>0</v>
      </c>
      <c r="M1146" s="12">
        <f t="shared" ref="M1146:Q1146" si="3131">SUM(M1147:M1148)</f>
        <v>0</v>
      </c>
      <c r="N1146" s="12">
        <f t="shared" si="3131"/>
        <v>0</v>
      </c>
      <c r="O1146" s="12">
        <f t="shared" si="3131"/>
        <v>0</v>
      </c>
      <c r="P1146" s="12">
        <f t="shared" si="3131"/>
        <v>0</v>
      </c>
      <c r="Q1146" s="12">
        <f t="shared" si="3131"/>
        <v>0</v>
      </c>
      <c r="R1146" s="12">
        <f t="shared" ref="R1146:AG1146" si="3132">SUM(R1147:R1148)</f>
        <v>0</v>
      </c>
      <c r="S1146" s="12">
        <f t="shared" si="3132"/>
        <v>0</v>
      </c>
      <c r="T1146" s="12">
        <f t="shared" si="3132"/>
        <v>0</v>
      </c>
      <c r="U1146" s="12">
        <f t="shared" si="3132"/>
        <v>0</v>
      </c>
      <c r="V1146" s="12">
        <f t="shared" si="3132"/>
        <v>0</v>
      </c>
      <c r="W1146" s="12">
        <f t="shared" si="3132"/>
        <v>0</v>
      </c>
      <c r="X1146" s="12">
        <f t="shared" si="3132"/>
        <v>0</v>
      </c>
      <c r="Y1146" s="12">
        <f t="shared" si="3132"/>
        <v>0</v>
      </c>
      <c r="Z1146" s="12">
        <f t="shared" si="3132"/>
        <v>0</v>
      </c>
      <c r="AA1146" s="12">
        <f t="shared" si="3132"/>
        <v>0</v>
      </c>
      <c r="AB1146" s="12">
        <f t="shared" si="3132"/>
        <v>0</v>
      </c>
      <c r="AC1146" s="12">
        <f t="shared" si="3132"/>
        <v>0</v>
      </c>
      <c r="AD1146" s="12">
        <f t="shared" si="3132"/>
        <v>0</v>
      </c>
      <c r="AE1146" s="12">
        <f t="shared" si="3132"/>
        <v>0</v>
      </c>
      <c r="AF1146" s="12">
        <f t="shared" si="3132"/>
        <v>0</v>
      </c>
      <c r="AG1146" s="12">
        <f t="shared" si="3132"/>
        <v>0</v>
      </c>
      <c r="AH1146" s="12">
        <v>0</v>
      </c>
      <c r="AI1146" s="12">
        <v>0</v>
      </c>
      <c r="AJ1146" s="12">
        <f t="shared" ref="AJ1146:AY1146" si="3133">SUM(AJ1147:AJ1148)</f>
        <v>0</v>
      </c>
      <c r="AK1146" s="12">
        <f t="shared" si="3133"/>
        <v>0</v>
      </c>
      <c r="AL1146" s="12">
        <f t="shared" si="3133"/>
        <v>0</v>
      </c>
      <c r="AM1146" s="12">
        <f t="shared" si="3133"/>
        <v>0</v>
      </c>
      <c r="AN1146" s="12">
        <f t="shared" si="3133"/>
        <v>0</v>
      </c>
      <c r="AO1146" s="12">
        <f t="shared" si="3133"/>
        <v>0</v>
      </c>
      <c r="AP1146" s="12">
        <f t="shared" si="3133"/>
        <v>0</v>
      </c>
      <c r="AQ1146" s="12">
        <f t="shared" si="3133"/>
        <v>0</v>
      </c>
      <c r="AR1146" s="12">
        <f t="shared" si="3133"/>
        <v>0</v>
      </c>
      <c r="AS1146" s="12">
        <f t="shared" si="3133"/>
        <v>0</v>
      </c>
      <c r="AT1146" s="12">
        <f t="shared" si="3133"/>
        <v>0</v>
      </c>
      <c r="AU1146" s="12">
        <f t="shared" si="3133"/>
        <v>0</v>
      </c>
      <c r="AV1146" s="12">
        <f t="shared" si="3133"/>
        <v>0</v>
      </c>
      <c r="AW1146" s="12">
        <f t="shared" si="3133"/>
        <v>0</v>
      </c>
      <c r="AX1146" s="12">
        <f t="shared" si="3133"/>
        <v>0</v>
      </c>
      <c r="AY1146" s="12">
        <f t="shared" si="3133"/>
        <v>0</v>
      </c>
      <c r="AZ1146" s="12">
        <v>0</v>
      </c>
      <c r="BA1146" s="12">
        <v>0</v>
      </c>
      <c r="BB1146" s="12">
        <f t="shared" ref="BB1146:BQ1146" si="3134">SUM(BB1147:BB1148)</f>
        <v>0</v>
      </c>
      <c r="BC1146" s="12">
        <f t="shared" si="3134"/>
        <v>0</v>
      </c>
      <c r="BD1146" s="12">
        <f t="shared" si="3134"/>
        <v>0</v>
      </c>
      <c r="BE1146" s="12">
        <f t="shared" si="3134"/>
        <v>0</v>
      </c>
      <c r="BF1146" s="12">
        <f t="shared" si="3134"/>
        <v>0</v>
      </c>
      <c r="BG1146" s="12">
        <f t="shared" si="3134"/>
        <v>0</v>
      </c>
      <c r="BH1146" s="12">
        <f t="shared" si="3134"/>
        <v>0</v>
      </c>
      <c r="BI1146" s="12">
        <f t="shared" si="3134"/>
        <v>0</v>
      </c>
      <c r="BJ1146" s="12">
        <f t="shared" si="3134"/>
        <v>0</v>
      </c>
      <c r="BK1146" s="12">
        <f t="shared" si="3134"/>
        <v>0</v>
      </c>
      <c r="BL1146" s="12">
        <f t="shared" si="3134"/>
        <v>0</v>
      </c>
      <c r="BM1146" s="12">
        <f t="shared" si="3134"/>
        <v>0</v>
      </c>
      <c r="BN1146" s="12">
        <f t="shared" si="3134"/>
        <v>0</v>
      </c>
      <c r="BO1146" s="12">
        <f t="shared" si="3134"/>
        <v>0</v>
      </c>
      <c r="BP1146" s="12">
        <f t="shared" si="3134"/>
        <v>0</v>
      </c>
      <c r="BQ1146" s="12">
        <f t="shared" si="3134"/>
        <v>0</v>
      </c>
      <c r="BR1146" s="12">
        <v>0</v>
      </c>
      <c r="BS1146" s="12">
        <v>0</v>
      </c>
      <c r="BT1146" s="12">
        <f t="shared" ref="BT1146:BZ1146" si="3135">SUM(BT1147:BT1148)</f>
        <v>7222110</v>
      </c>
      <c r="BU1146" s="12">
        <f t="shared" si="3135"/>
        <v>7222110</v>
      </c>
      <c r="BV1146" s="12">
        <f t="shared" si="3135"/>
        <v>505000</v>
      </c>
      <c r="BW1146" s="12">
        <f t="shared" si="3135"/>
        <v>142500</v>
      </c>
      <c r="BX1146" s="12">
        <f t="shared" si="3135"/>
        <v>62500</v>
      </c>
      <c r="BY1146" s="12">
        <f t="shared" si="3135"/>
        <v>40000</v>
      </c>
      <c r="BZ1146" s="12">
        <f t="shared" si="3135"/>
        <v>40000</v>
      </c>
      <c r="CA1146" s="12">
        <f t="shared" si="3086"/>
        <v>647500</v>
      </c>
      <c r="CB1146" s="124">
        <f t="shared" si="3097"/>
        <v>8.9655239258333097</v>
      </c>
    </row>
    <row r="1147" spans="1:80" x14ac:dyDescent="0.25">
      <c r="A1147" s="4" t="s">
        <v>615</v>
      </c>
      <c r="B1147" s="4" t="s">
        <v>88</v>
      </c>
      <c r="C1147" s="4" t="s">
        <v>28</v>
      </c>
      <c r="D1147" s="79" t="s">
        <v>656</v>
      </c>
      <c r="E1147" s="89">
        <v>6134</v>
      </c>
      <c r="F1147" s="79"/>
      <c r="G1147" s="74" t="s">
        <v>1892</v>
      </c>
      <c r="H1147" s="13" t="s">
        <v>200</v>
      </c>
      <c r="I1147" s="14">
        <v>400000</v>
      </c>
      <c r="J1147" s="14">
        <f t="shared" si="3085"/>
        <v>500000</v>
      </c>
      <c r="K1147" s="14">
        <v>500000</v>
      </c>
      <c r="L1147" s="14">
        <f t="shared" si="3088"/>
        <v>0</v>
      </c>
      <c r="M1147" s="14">
        <v>0</v>
      </c>
      <c r="N1147" s="14">
        <v>0</v>
      </c>
      <c r="O1147" s="14">
        <v>0</v>
      </c>
      <c r="P1147" s="14">
        <v>0</v>
      </c>
      <c r="Q1147" s="14">
        <v>0</v>
      </c>
      <c r="R1147" s="14">
        <v>0</v>
      </c>
      <c r="S1147" s="14"/>
      <c r="T1147" s="14"/>
      <c r="U1147" s="14"/>
      <c r="V1147" s="14"/>
      <c r="W1147" s="14"/>
      <c r="X1147" s="14">
        <f t="shared" si="3034"/>
        <v>0</v>
      </c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>
        <v>0</v>
      </c>
      <c r="AI1147" s="14">
        <v>0</v>
      </c>
      <c r="AJ1147" s="14">
        <v>0</v>
      </c>
      <c r="AK1147" s="14"/>
      <c r="AL1147" s="14"/>
      <c r="AM1147" s="14"/>
      <c r="AN1147" s="14"/>
      <c r="AO1147" s="14"/>
      <c r="AP1147" s="14">
        <f t="shared" si="3035"/>
        <v>0</v>
      </c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>
        <v>0</v>
      </c>
      <c r="BA1147" s="14">
        <v>0</v>
      </c>
      <c r="BB1147" s="14">
        <v>0</v>
      </c>
      <c r="BC1147" s="14"/>
      <c r="BD1147" s="14"/>
      <c r="BE1147" s="14"/>
      <c r="BF1147" s="14"/>
      <c r="BG1147" s="14"/>
      <c r="BH1147" s="14">
        <f t="shared" si="3036"/>
        <v>0</v>
      </c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>
        <v>0</v>
      </c>
      <c r="BS1147" s="14">
        <v>0</v>
      </c>
      <c r="BT1147" s="14">
        <v>750000</v>
      </c>
      <c r="BU1147" s="14">
        <v>750000</v>
      </c>
      <c r="BV1147" s="14">
        <v>385000</v>
      </c>
      <c r="BW1147" s="14">
        <f t="shared" si="3021"/>
        <v>142500</v>
      </c>
      <c r="BX1147" s="14">
        <v>62500</v>
      </c>
      <c r="BY1147" s="14">
        <v>40000</v>
      </c>
      <c r="BZ1147" s="14">
        <v>40000</v>
      </c>
      <c r="CA1147" s="14">
        <f t="shared" si="3086"/>
        <v>527500</v>
      </c>
      <c r="CB1147" s="122">
        <f t="shared" si="3097"/>
        <v>70.333333333333343</v>
      </c>
    </row>
    <row r="1148" spans="1:80" ht="22.5" x14ac:dyDescent="0.25">
      <c r="A1148" s="4" t="s">
        <v>615</v>
      </c>
      <c r="B1148" s="4" t="s">
        <v>88</v>
      </c>
      <c r="C1148" s="4" t="s">
        <v>28</v>
      </c>
      <c r="D1148" s="79" t="s">
        <v>656</v>
      </c>
      <c r="E1148" s="89">
        <v>6134</v>
      </c>
      <c r="F1148" s="79" t="s">
        <v>663</v>
      </c>
      <c r="G1148" s="74" t="s">
        <v>1892</v>
      </c>
      <c r="H1148" s="13" t="s">
        <v>664</v>
      </c>
      <c r="I1148" s="14">
        <v>6463000</v>
      </c>
      <c r="J1148" s="14">
        <f t="shared" si="3085"/>
        <v>2000000</v>
      </c>
      <c r="K1148" s="14">
        <v>2000000</v>
      </c>
      <c r="L1148" s="14">
        <f t="shared" si="3088"/>
        <v>0</v>
      </c>
      <c r="M1148" s="14">
        <v>0</v>
      </c>
      <c r="N1148" s="14">
        <v>0</v>
      </c>
      <c r="O1148" s="14">
        <v>0</v>
      </c>
      <c r="P1148" s="14">
        <v>0</v>
      </c>
      <c r="Q1148" s="14">
        <v>0</v>
      </c>
      <c r="R1148" s="14">
        <v>0</v>
      </c>
      <c r="S1148" s="14"/>
      <c r="T1148" s="14"/>
      <c r="U1148" s="14"/>
      <c r="V1148" s="14"/>
      <c r="W1148" s="14"/>
      <c r="X1148" s="14">
        <f t="shared" si="3034"/>
        <v>0</v>
      </c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>
        <v>0</v>
      </c>
      <c r="AI1148" s="14">
        <v>0</v>
      </c>
      <c r="AJ1148" s="14">
        <v>0</v>
      </c>
      <c r="AK1148" s="14"/>
      <c r="AL1148" s="14"/>
      <c r="AM1148" s="14"/>
      <c r="AN1148" s="14"/>
      <c r="AO1148" s="14"/>
      <c r="AP1148" s="14">
        <f t="shared" si="3035"/>
        <v>0</v>
      </c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>
        <v>0</v>
      </c>
      <c r="BA1148" s="14">
        <v>0</v>
      </c>
      <c r="BB1148" s="14">
        <v>0</v>
      </c>
      <c r="BC1148" s="14"/>
      <c r="BD1148" s="14"/>
      <c r="BE1148" s="14"/>
      <c r="BF1148" s="14"/>
      <c r="BG1148" s="14"/>
      <c r="BH1148" s="14">
        <f t="shared" si="3036"/>
        <v>0</v>
      </c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>
        <v>0</v>
      </c>
      <c r="BS1148" s="14">
        <v>0</v>
      </c>
      <c r="BT1148" s="14">
        <v>6472110</v>
      </c>
      <c r="BU1148" s="14">
        <v>6472110</v>
      </c>
      <c r="BV1148" s="14">
        <v>120000</v>
      </c>
      <c r="BW1148" s="14">
        <f t="shared" si="3021"/>
        <v>0</v>
      </c>
      <c r="BX1148" s="14">
        <v>0</v>
      </c>
      <c r="BY1148" s="14">
        <v>0</v>
      </c>
      <c r="BZ1148" s="14">
        <v>0</v>
      </c>
      <c r="CA1148" s="14">
        <f t="shared" si="3086"/>
        <v>120000</v>
      </c>
      <c r="CB1148" s="122">
        <f t="shared" si="3097"/>
        <v>1.8541094017252489</v>
      </c>
    </row>
    <row r="1149" spans="1:80" x14ac:dyDescent="0.25">
      <c r="A1149" s="4" t="s">
        <v>615</v>
      </c>
      <c r="B1149" s="4" t="s">
        <v>88</v>
      </c>
      <c r="C1149" s="4" t="s">
        <v>28</v>
      </c>
      <c r="D1149" s="79" t="s">
        <v>656</v>
      </c>
      <c r="E1149" s="89">
        <v>6135</v>
      </c>
      <c r="F1149" s="79"/>
      <c r="G1149" s="74" t="s">
        <v>1892</v>
      </c>
      <c r="H1149" s="13" t="s">
        <v>201</v>
      </c>
      <c r="I1149" s="14">
        <v>1000000</v>
      </c>
      <c r="J1149" s="14">
        <f t="shared" si="3085"/>
        <v>1200000</v>
      </c>
      <c r="K1149" s="14">
        <v>1200000</v>
      </c>
      <c r="L1149" s="14">
        <f t="shared" si="3088"/>
        <v>0</v>
      </c>
      <c r="M1149" s="14">
        <v>0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/>
      <c r="T1149" s="14"/>
      <c r="U1149" s="14"/>
      <c r="V1149" s="14"/>
      <c r="W1149" s="14"/>
      <c r="X1149" s="14">
        <f t="shared" si="3034"/>
        <v>0</v>
      </c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>
        <v>0</v>
      </c>
      <c r="AI1149" s="14">
        <v>0</v>
      </c>
      <c r="AJ1149" s="14">
        <v>0</v>
      </c>
      <c r="AK1149" s="14"/>
      <c r="AL1149" s="14"/>
      <c r="AM1149" s="14"/>
      <c r="AN1149" s="14"/>
      <c r="AO1149" s="14"/>
      <c r="AP1149" s="14">
        <f t="shared" si="3035"/>
        <v>0</v>
      </c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>
        <v>0</v>
      </c>
      <c r="BA1149" s="14">
        <v>0</v>
      </c>
      <c r="BB1149" s="14">
        <v>0</v>
      </c>
      <c r="BC1149" s="14"/>
      <c r="BD1149" s="14"/>
      <c r="BE1149" s="14"/>
      <c r="BF1149" s="14"/>
      <c r="BG1149" s="14"/>
      <c r="BH1149" s="14">
        <f t="shared" si="3036"/>
        <v>0</v>
      </c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>
        <v>0</v>
      </c>
      <c r="BS1149" s="14">
        <v>0</v>
      </c>
      <c r="BT1149" s="14">
        <v>1200000</v>
      </c>
      <c r="BU1149" s="14">
        <v>1200000</v>
      </c>
      <c r="BV1149" s="14">
        <v>765000</v>
      </c>
      <c r="BW1149" s="14">
        <f t="shared" si="3021"/>
        <v>140000</v>
      </c>
      <c r="BX1149" s="14">
        <v>100000</v>
      </c>
      <c r="BY1149" s="14">
        <v>20000</v>
      </c>
      <c r="BZ1149" s="14">
        <v>20000</v>
      </c>
      <c r="CA1149" s="14">
        <f t="shared" si="3086"/>
        <v>905000</v>
      </c>
      <c r="CB1149" s="122">
        <f t="shared" si="3097"/>
        <v>75.416666666666671</v>
      </c>
    </row>
    <row r="1150" spans="1:80" x14ac:dyDescent="0.25">
      <c r="A1150" s="4" t="s">
        <v>615</v>
      </c>
      <c r="B1150" s="4" t="s">
        <v>88</v>
      </c>
      <c r="C1150" s="4" t="s">
        <v>28</v>
      </c>
      <c r="D1150" s="79" t="s">
        <v>656</v>
      </c>
      <c r="E1150" s="89">
        <v>6136</v>
      </c>
      <c r="F1150" s="79"/>
      <c r="G1150" s="74" t="s">
        <v>1892</v>
      </c>
      <c r="H1150" s="13" t="s">
        <v>202</v>
      </c>
      <c r="I1150" s="14">
        <v>70000</v>
      </c>
      <c r="J1150" s="14">
        <f t="shared" si="3085"/>
        <v>110000</v>
      </c>
      <c r="K1150" s="14">
        <v>110000</v>
      </c>
      <c r="L1150" s="14">
        <f t="shared" si="3088"/>
        <v>0</v>
      </c>
      <c r="M1150" s="14">
        <v>0</v>
      </c>
      <c r="N1150" s="14">
        <v>0</v>
      </c>
      <c r="O1150" s="14">
        <v>0</v>
      </c>
      <c r="P1150" s="14">
        <v>0</v>
      </c>
      <c r="Q1150" s="14">
        <v>0</v>
      </c>
      <c r="R1150" s="14">
        <v>0</v>
      </c>
      <c r="S1150" s="14"/>
      <c r="T1150" s="14"/>
      <c r="U1150" s="14"/>
      <c r="V1150" s="14"/>
      <c r="W1150" s="14"/>
      <c r="X1150" s="14">
        <f t="shared" si="3034"/>
        <v>0</v>
      </c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>
        <v>0</v>
      </c>
      <c r="AI1150" s="14">
        <v>0</v>
      </c>
      <c r="AJ1150" s="14">
        <v>0</v>
      </c>
      <c r="AK1150" s="14"/>
      <c r="AL1150" s="14"/>
      <c r="AM1150" s="14"/>
      <c r="AN1150" s="14"/>
      <c r="AO1150" s="14"/>
      <c r="AP1150" s="14">
        <f t="shared" si="3035"/>
        <v>0</v>
      </c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>
        <v>0</v>
      </c>
      <c r="BA1150" s="14">
        <v>0</v>
      </c>
      <c r="BB1150" s="14">
        <v>0</v>
      </c>
      <c r="BC1150" s="14"/>
      <c r="BD1150" s="14"/>
      <c r="BE1150" s="14"/>
      <c r="BF1150" s="14"/>
      <c r="BG1150" s="14"/>
      <c r="BH1150" s="14">
        <f t="shared" si="3036"/>
        <v>0</v>
      </c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>
        <v>0</v>
      </c>
      <c r="BS1150" s="14">
        <v>0</v>
      </c>
      <c r="BT1150" s="14">
        <v>110000</v>
      </c>
      <c r="BU1150" s="14">
        <v>110000</v>
      </c>
      <c r="BV1150" s="14">
        <v>67500</v>
      </c>
      <c r="BW1150" s="14">
        <f t="shared" si="3021"/>
        <v>16000</v>
      </c>
      <c r="BX1150" s="14">
        <v>12000</v>
      </c>
      <c r="BY1150" s="14">
        <v>2000</v>
      </c>
      <c r="BZ1150" s="14">
        <v>2000</v>
      </c>
      <c r="CA1150" s="14">
        <f t="shared" si="3086"/>
        <v>83500</v>
      </c>
      <c r="CB1150" s="122">
        <f t="shared" si="3097"/>
        <v>75.909090909090907</v>
      </c>
    </row>
    <row r="1151" spans="1:80" x14ac:dyDescent="0.25">
      <c r="A1151" s="4" t="s">
        <v>615</v>
      </c>
      <c r="B1151" s="4" t="s">
        <v>88</v>
      </c>
      <c r="C1151" s="4" t="s">
        <v>28</v>
      </c>
      <c r="D1151" s="79" t="s">
        <v>656</v>
      </c>
      <c r="E1151" s="89">
        <v>6137</v>
      </c>
      <c r="F1151" s="79"/>
      <c r="G1151" s="74" t="s">
        <v>1892</v>
      </c>
      <c r="H1151" s="13" t="s">
        <v>204</v>
      </c>
      <c r="I1151" s="14">
        <v>550000</v>
      </c>
      <c r="J1151" s="14">
        <f t="shared" si="3085"/>
        <v>700000</v>
      </c>
      <c r="K1151" s="14">
        <v>700000</v>
      </c>
      <c r="L1151" s="14">
        <f t="shared" si="3088"/>
        <v>0</v>
      </c>
      <c r="M1151" s="14">
        <v>0</v>
      </c>
      <c r="N1151" s="14">
        <v>0</v>
      </c>
      <c r="O1151" s="14">
        <v>0</v>
      </c>
      <c r="P1151" s="14">
        <v>0</v>
      </c>
      <c r="Q1151" s="14">
        <v>0</v>
      </c>
      <c r="R1151" s="14">
        <v>0</v>
      </c>
      <c r="S1151" s="14"/>
      <c r="T1151" s="14"/>
      <c r="U1151" s="14"/>
      <c r="V1151" s="14"/>
      <c r="W1151" s="14"/>
      <c r="X1151" s="14">
        <f t="shared" si="3034"/>
        <v>0</v>
      </c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>
        <v>0</v>
      </c>
      <c r="AI1151" s="14">
        <v>0</v>
      </c>
      <c r="AJ1151" s="14">
        <v>0</v>
      </c>
      <c r="AK1151" s="14"/>
      <c r="AL1151" s="14"/>
      <c r="AM1151" s="14"/>
      <c r="AN1151" s="14"/>
      <c r="AO1151" s="14"/>
      <c r="AP1151" s="14">
        <f t="shared" si="3035"/>
        <v>0</v>
      </c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>
        <v>0</v>
      </c>
      <c r="BA1151" s="14">
        <v>0</v>
      </c>
      <c r="BB1151" s="14">
        <v>0</v>
      </c>
      <c r="BC1151" s="14"/>
      <c r="BD1151" s="14"/>
      <c r="BE1151" s="14"/>
      <c r="BF1151" s="14"/>
      <c r="BG1151" s="14"/>
      <c r="BH1151" s="14">
        <f t="shared" si="3036"/>
        <v>0</v>
      </c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>
        <v>0</v>
      </c>
      <c r="BS1151" s="14">
        <v>0</v>
      </c>
      <c r="BT1151" s="14">
        <v>700000</v>
      </c>
      <c r="BU1151" s="14">
        <v>700000</v>
      </c>
      <c r="BV1151" s="14">
        <v>378000</v>
      </c>
      <c r="BW1151" s="14">
        <f t="shared" si="3021"/>
        <v>92000</v>
      </c>
      <c r="BX1151" s="14">
        <v>58000</v>
      </c>
      <c r="BY1151" s="14">
        <v>17000</v>
      </c>
      <c r="BZ1151" s="14">
        <v>17000</v>
      </c>
      <c r="CA1151" s="14">
        <f t="shared" si="3086"/>
        <v>470000</v>
      </c>
      <c r="CB1151" s="122">
        <f t="shared" si="3097"/>
        <v>67.142857142857139</v>
      </c>
    </row>
    <row r="1152" spans="1:80" x14ac:dyDescent="0.25">
      <c r="A1152" s="4" t="s">
        <v>615</v>
      </c>
      <c r="B1152" s="4" t="s">
        <v>88</v>
      </c>
      <c r="C1152" s="4" t="s">
        <v>28</v>
      </c>
      <c r="D1152" s="79" t="s">
        <v>656</v>
      </c>
      <c r="E1152" s="89">
        <v>6138</v>
      </c>
      <c r="F1152" s="79"/>
      <c r="G1152" s="74" t="s">
        <v>1892</v>
      </c>
      <c r="H1152" s="13" t="s">
        <v>205</v>
      </c>
      <c r="I1152" s="14">
        <v>300000</v>
      </c>
      <c r="J1152" s="14">
        <f t="shared" si="3085"/>
        <v>350000</v>
      </c>
      <c r="K1152" s="14">
        <v>350000</v>
      </c>
      <c r="L1152" s="14">
        <f t="shared" si="3088"/>
        <v>0</v>
      </c>
      <c r="M1152" s="14">
        <v>0</v>
      </c>
      <c r="N1152" s="14">
        <v>0</v>
      </c>
      <c r="O1152" s="14">
        <v>0</v>
      </c>
      <c r="P1152" s="14">
        <v>0</v>
      </c>
      <c r="Q1152" s="14">
        <v>0</v>
      </c>
      <c r="R1152" s="14">
        <v>0</v>
      </c>
      <c r="S1152" s="14"/>
      <c r="T1152" s="14"/>
      <c r="U1152" s="14"/>
      <c r="V1152" s="14"/>
      <c r="W1152" s="14"/>
      <c r="X1152" s="14">
        <f t="shared" si="3034"/>
        <v>0</v>
      </c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>
        <v>0</v>
      </c>
      <c r="AI1152" s="14">
        <v>0</v>
      </c>
      <c r="AJ1152" s="14">
        <v>0</v>
      </c>
      <c r="AK1152" s="14"/>
      <c r="AL1152" s="14"/>
      <c r="AM1152" s="14"/>
      <c r="AN1152" s="14"/>
      <c r="AO1152" s="14"/>
      <c r="AP1152" s="14">
        <f t="shared" si="3035"/>
        <v>0</v>
      </c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>
        <v>0</v>
      </c>
      <c r="BA1152" s="14">
        <v>0</v>
      </c>
      <c r="BB1152" s="14">
        <v>0</v>
      </c>
      <c r="BC1152" s="14"/>
      <c r="BD1152" s="14"/>
      <c r="BE1152" s="14"/>
      <c r="BF1152" s="14"/>
      <c r="BG1152" s="14"/>
      <c r="BH1152" s="14">
        <f t="shared" si="3036"/>
        <v>0</v>
      </c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>
        <v>0</v>
      </c>
      <c r="BS1152" s="14">
        <v>0</v>
      </c>
      <c r="BT1152" s="14">
        <v>350000</v>
      </c>
      <c r="BU1152" s="14">
        <v>350000</v>
      </c>
      <c r="BV1152" s="14">
        <v>189000</v>
      </c>
      <c r="BW1152" s="14">
        <f t="shared" si="3021"/>
        <v>56000</v>
      </c>
      <c r="BX1152" s="14">
        <v>30000</v>
      </c>
      <c r="BY1152" s="14">
        <v>15000</v>
      </c>
      <c r="BZ1152" s="14">
        <v>11000</v>
      </c>
      <c r="CA1152" s="14">
        <f t="shared" si="3086"/>
        <v>245000</v>
      </c>
      <c r="CB1152" s="122">
        <f t="shared" si="3097"/>
        <v>70</v>
      </c>
    </row>
    <row r="1153" spans="1:80" x14ac:dyDescent="0.25">
      <c r="A1153" s="1" t="s">
        <v>615</v>
      </c>
      <c r="B1153" s="1" t="s">
        <v>88</v>
      </c>
      <c r="C1153" s="1" t="s">
        <v>28</v>
      </c>
      <c r="D1153" s="82" t="s">
        <v>656</v>
      </c>
      <c r="E1153" s="82" t="s">
        <v>50</v>
      </c>
      <c r="F1153" s="79" t="s">
        <v>1</v>
      </c>
      <c r="G1153" s="13" t="s">
        <v>1</v>
      </c>
      <c r="H1153" s="2" t="s">
        <v>51</v>
      </c>
      <c r="I1153" s="12">
        <f>SUM(I1154:I1158)</f>
        <v>801000</v>
      </c>
      <c r="J1153" s="12">
        <f t="shared" si="3085"/>
        <v>1355499</v>
      </c>
      <c r="K1153" s="12">
        <f t="shared" ref="K1153" si="3136">SUM(K1154:K1158)</f>
        <v>1355499</v>
      </c>
      <c r="L1153" s="12">
        <f t="shared" si="3088"/>
        <v>0</v>
      </c>
      <c r="M1153" s="12">
        <f t="shared" ref="M1153:Q1153" si="3137">SUM(M1154:M1158)</f>
        <v>0</v>
      </c>
      <c r="N1153" s="12">
        <f t="shared" si="3137"/>
        <v>0</v>
      </c>
      <c r="O1153" s="12">
        <f t="shared" si="3137"/>
        <v>0</v>
      </c>
      <c r="P1153" s="12">
        <f t="shared" si="3137"/>
        <v>0</v>
      </c>
      <c r="Q1153" s="12">
        <f t="shared" si="3137"/>
        <v>0</v>
      </c>
      <c r="R1153" s="12">
        <f t="shared" ref="R1153:AG1153" si="3138">SUM(R1154:R1158)</f>
        <v>0</v>
      </c>
      <c r="S1153" s="12">
        <f t="shared" si="3138"/>
        <v>0</v>
      </c>
      <c r="T1153" s="12">
        <f t="shared" si="3138"/>
        <v>0</v>
      </c>
      <c r="U1153" s="12">
        <f t="shared" si="3138"/>
        <v>0</v>
      </c>
      <c r="V1153" s="12">
        <f t="shared" si="3138"/>
        <v>0</v>
      </c>
      <c r="W1153" s="12">
        <f t="shared" si="3138"/>
        <v>0</v>
      </c>
      <c r="X1153" s="12">
        <f t="shared" si="3138"/>
        <v>0</v>
      </c>
      <c r="Y1153" s="12">
        <f t="shared" si="3138"/>
        <v>0</v>
      </c>
      <c r="Z1153" s="12">
        <f t="shared" si="3138"/>
        <v>0</v>
      </c>
      <c r="AA1153" s="12">
        <f t="shared" si="3138"/>
        <v>0</v>
      </c>
      <c r="AB1153" s="12">
        <f t="shared" si="3138"/>
        <v>0</v>
      </c>
      <c r="AC1153" s="12">
        <f t="shared" si="3138"/>
        <v>0</v>
      </c>
      <c r="AD1153" s="12">
        <f t="shared" si="3138"/>
        <v>0</v>
      </c>
      <c r="AE1153" s="12">
        <f t="shared" si="3138"/>
        <v>0</v>
      </c>
      <c r="AF1153" s="12">
        <f t="shared" si="3138"/>
        <v>0</v>
      </c>
      <c r="AG1153" s="12">
        <f t="shared" si="3138"/>
        <v>0</v>
      </c>
      <c r="AH1153" s="12">
        <v>0</v>
      </c>
      <c r="AI1153" s="12">
        <v>0</v>
      </c>
      <c r="AJ1153" s="12">
        <f t="shared" ref="AJ1153:AY1153" si="3139">SUM(AJ1154:AJ1158)</f>
        <v>0</v>
      </c>
      <c r="AK1153" s="12">
        <f t="shared" si="3139"/>
        <v>0</v>
      </c>
      <c r="AL1153" s="12">
        <f t="shared" si="3139"/>
        <v>0</v>
      </c>
      <c r="AM1153" s="12">
        <f t="shared" si="3139"/>
        <v>0</v>
      </c>
      <c r="AN1153" s="12">
        <f t="shared" si="3139"/>
        <v>0</v>
      </c>
      <c r="AO1153" s="12">
        <f t="shared" si="3139"/>
        <v>0</v>
      </c>
      <c r="AP1153" s="12">
        <f t="shared" si="3139"/>
        <v>0</v>
      </c>
      <c r="AQ1153" s="12">
        <f t="shared" si="3139"/>
        <v>0</v>
      </c>
      <c r="AR1153" s="12">
        <f t="shared" si="3139"/>
        <v>0</v>
      </c>
      <c r="AS1153" s="12">
        <f t="shared" si="3139"/>
        <v>0</v>
      </c>
      <c r="AT1153" s="12">
        <f t="shared" si="3139"/>
        <v>0</v>
      </c>
      <c r="AU1153" s="12">
        <f t="shared" si="3139"/>
        <v>0</v>
      </c>
      <c r="AV1153" s="12">
        <f t="shared" si="3139"/>
        <v>0</v>
      </c>
      <c r="AW1153" s="12">
        <f t="shared" si="3139"/>
        <v>0</v>
      </c>
      <c r="AX1153" s="12">
        <f t="shared" si="3139"/>
        <v>0</v>
      </c>
      <c r="AY1153" s="12">
        <f t="shared" si="3139"/>
        <v>0</v>
      </c>
      <c r="AZ1153" s="12">
        <v>0</v>
      </c>
      <c r="BA1153" s="12">
        <v>0</v>
      </c>
      <c r="BB1153" s="12">
        <f t="shared" ref="BB1153:BQ1153" si="3140">SUM(BB1154:BB1158)</f>
        <v>0</v>
      </c>
      <c r="BC1153" s="12">
        <f t="shared" si="3140"/>
        <v>0</v>
      </c>
      <c r="BD1153" s="12">
        <f t="shared" si="3140"/>
        <v>0</v>
      </c>
      <c r="BE1153" s="12">
        <f t="shared" si="3140"/>
        <v>0</v>
      </c>
      <c r="BF1153" s="12">
        <f t="shared" si="3140"/>
        <v>0</v>
      </c>
      <c r="BG1153" s="12">
        <f t="shared" si="3140"/>
        <v>0</v>
      </c>
      <c r="BH1153" s="12">
        <f t="shared" si="3140"/>
        <v>0</v>
      </c>
      <c r="BI1153" s="12">
        <f t="shared" si="3140"/>
        <v>0</v>
      </c>
      <c r="BJ1153" s="12">
        <f t="shared" si="3140"/>
        <v>0</v>
      </c>
      <c r="BK1153" s="12">
        <f t="shared" si="3140"/>
        <v>0</v>
      </c>
      <c r="BL1153" s="12">
        <f t="shared" si="3140"/>
        <v>0</v>
      </c>
      <c r="BM1153" s="12">
        <f t="shared" si="3140"/>
        <v>0</v>
      </c>
      <c r="BN1153" s="12">
        <f t="shared" si="3140"/>
        <v>0</v>
      </c>
      <c r="BO1153" s="12">
        <f t="shared" si="3140"/>
        <v>0</v>
      </c>
      <c r="BP1153" s="12">
        <f t="shared" si="3140"/>
        <v>0</v>
      </c>
      <c r="BQ1153" s="12">
        <f t="shared" si="3140"/>
        <v>0</v>
      </c>
      <c r="BR1153" s="12">
        <v>0</v>
      </c>
      <c r="BS1153" s="12">
        <v>0</v>
      </c>
      <c r="BT1153" s="12">
        <f t="shared" ref="BT1153:BZ1153" si="3141">SUM(BT1154:BT1158)</f>
        <v>3356748</v>
      </c>
      <c r="BU1153" s="12">
        <f t="shared" si="3141"/>
        <v>3356748</v>
      </c>
      <c r="BV1153" s="12">
        <f t="shared" si="3141"/>
        <v>451409</v>
      </c>
      <c r="BW1153" s="12">
        <f t="shared" si="3141"/>
        <v>312750</v>
      </c>
      <c r="BX1153" s="12">
        <f t="shared" si="3141"/>
        <v>117500</v>
      </c>
      <c r="BY1153" s="12">
        <f t="shared" si="3141"/>
        <v>87250</v>
      </c>
      <c r="BZ1153" s="12">
        <f t="shared" si="3141"/>
        <v>108000</v>
      </c>
      <c r="CA1153" s="12">
        <f t="shared" si="3086"/>
        <v>764159</v>
      </c>
      <c r="CB1153" s="124">
        <f t="shared" si="3097"/>
        <v>22.764860513806813</v>
      </c>
    </row>
    <row r="1154" spans="1:80" x14ac:dyDescent="0.25">
      <c r="A1154" s="4" t="s">
        <v>615</v>
      </c>
      <c r="B1154" s="4" t="s">
        <v>88</v>
      </c>
      <c r="C1154" s="4" t="s">
        <v>28</v>
      </c>
      <c r="D1154" s="79" t="s">
        <v>656</v>
      </c>
      <c r="E1154" s="89">
        <v>6139</v>
      </c>
      <c r="F1154" s="79"/>
      <c r="G1154" s="74" t="s">
        <v>1892</v>
      </c>
      <c r="H1154" s="13" t="s">
        <v>51</v>
      </c>
      <c r="I1154" s="14">
        <v>386000</v>
      </c>
      <c r="J1154" s="14">
        <f t="shared" si="3085"/>
        <v>735000</v>
      </c>
      <c r="K1154" s="14">
        <v>735000</v>
      </c>
      <c r="L1154" s="14">
        <f t="shared" si="3088"/>
        <v>0</v>
      </c>
      <c r="M1154" s="14">
        <v>0</v>
      </c>
      <c r="N1154" s="14">
        <v>0</v>
      </c>
      <c r="O1154" s="14">
        <v>0</v>
      </c>
      <c r="P1154" s="14">
        <v>0</v>
      </c>
      <c r="Q1154" s="14">
        <v>0</v>
      </c>
      <c r="R1154" s="14">
        <v>0</v>
      </c>
      <c r="S1154" s="14"/>
      <c r="T1154" s="14"/>
      <c r="U1154" s="14"/>
      <c r="V1154" s="14"/>
      <c r="W1154" s="14"/>
      <c r="X1154" s="14">
        <f t="shared" si="3034"/>
        <v>0</v>
      </c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>
        <v>0</v>
      </c>
      <c r="AI1154" s="14">
        <v>0</v>
      </c>
      <c r="AJ1154" s="14">
        <v>0</v>
      </c>
      <c r="AK1154" s="14"/>
      <c r="AL1154" s="14"/>
      <c r="AM1154" s="14"/>
      <c r="AN1154" s="14"/>
      <c r="AO1154" s="14"/>
      <c r="AP1154" s="14">
        <f t="shared" si="3035"/>
        <v>0</v>
      </c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>
        <v>0</v>
      </c>
      <c r="BA1154" s="14">
        <v>0</v>
      </c>
      <c r="BB1154" s="14">
        <v>0</v>
      </c>
      <c r="BC1154" s="14"/>
      <c r="BD1154" s="14"/>
      <c r="BE1154" s="14"/>
      <c r="BF1154" s="14"/>
      <c r="BG1154" s="14"/>
      <c r="BH1154" s="14">
        <f t="shared" si="3036"/>
        <v>0</v>
      </c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>
        <v>0</v>
      </c>
      <c r="BS1154" s="14">
        <v>0</v>
      </c>
      <c r="BT1154" s="14">
        <v>735000</v>
      </c>
      <c r="BU1154" s="14">
        <v>735000</v>
      </c>
      <c r="BV1154" s="14">
        <v>300000</v>
      </c>
      <c r="BW1154" s="14">
        <f t="shared" si="3021"/>
        <v>241750</v>
      </c>
      <c r="BX1154" s="14">
        <v>95500</v>
      </c>
      <c r="BY1154" s="14">
        <v>61250</v>
      </c>
      <c r="BZ1154" s="14">
        <v>85000</v>
      </c>
      <c r="CA1154" s="14">
        <f t="shared" si="3086"/>
        <v>541750</v>
      </c>
      <c r="CB1154" s="122">
        <f t="shared" si="3097"/>
        <v>73.707482993197289</v>
      </c>
    </row>
    <row r="1155" spans="1:80" ht="22.5" x14ac:dyDescent="0.25">
      <c r="A1155" s="4" t="s">
        <v>615</v>
      </c>
      <c r="B1155" s="4" t="s">
        <v>88</v>
      </c>
      <c r="C1155" s="4" t="s">
        <v>28</v>
      </c>
      <c r="D1155" s="79" t="s">
        <v>656</v>
      </c>
      <c r="E1155" s="89">
        <v>6139</v>
      </c>
      <c r="F1155" s="79" t="s">
        <v>665</v>
      </c>
      <c r="G1155" s="74" t="s">
        <v>1892</v>
      </c>
      <c r="H1155" s="13" t="s">
        <v>59</v>
      </c>
      <c r="I1155" s="14">
        <v>190000</v>
      </c>
      <c r="J1155" s="14">
        <f t="shared" si="3085"/>
        <v>204499</v>
      </c>
      <c r="K1155" s="14">
        <v>204499</v>
      </c>
      <c r="L1155" s="14">
        <f t="shared" si="3088"/>
        <v>0</v>
      </c>
      <c r="M1155" s="14">
        <v>0</v>
      </c>
      <c r="N1155" s="14">
        <v>0</v>
      </c>
      <c r="O1155" s="14">
        <v>0</v>
      </c>
      <c r="P1155" s="14">
        <v>0</v>
      </c>
      <c r="Q1155" s="14">
        <v>0</v>
      </c>
      <c r="R1155" s="14">
        <v>0</v>
      </c>
      <c r="S1155" s="14"/>
      <c r="T1155" s="14"/>
      <c r="U1155" s="14"/>
      <c r="V1155" s="14"/>
      <c r="W1155" s="14"/>
      <c r="X1155" s="14">
        <f t="shared" si="3034"/>
        <v>0</v>
      </c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>
        <v>0</v>
      </c>
      <c r="AI1155" s="14">
        <v>0</v>
      </c>
      <c r="AJ1155" s="14">
        <v>0</v>
      </c>
      <c r="AK1155" s="14"/>
      <c r="AL1155" s="14"/>
      <c r="AM1155" s="14"/>
      <c r="AN1155" s="14"/>
      <c r="AO1155" s="14"/>
      <c r="AP1155" s="14">
        <f t="shared" si="3035"/>
        <v>0</v>
      </c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>
        <v>0</v>
      </c>
      <c r="BA1155" s="14">
        <v>0</v>
      </c>
      <c r="BB1155" s="14">
        <v>0</v>
      </c>
      <c r="BC1155" s="14"/>
      <c r="BD1155" s="14"/>
      <c r="BE1155" s="14"/>
      <c r="BF1155" s="14"/>
      <c r="BG1155" s="14"/>
      <c r="BH1155" s="14">
        <f t="shared" si="3036"/>
        <v>0</v>
      </c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>
        <v>0</v>
      </c>
      <c r="BS1155" s="14">
        <v>0</v>
      </c>
      <c r="BT1155" s="14">
        <v>205748</v>
      </c>
      <c r="BU1155" s="14">
        <v>205748</v>
      </c>
      <c r="BV1155" s="14">
        <v>114409</v>
      </c>
      <c r="BW1155" s="14">
        <f t="shared" si="3021"/>
        <v>57000</v>
      </c>
      <c r="BX1155" s="14">
        <v>18000</v>
      </c>
      <c r="BY1155" s="14">
        <v>21000</v>
      </c>
      <c r="BZ1155" s="14">
        <v>18000</v>
      </c>
      <c r="CA1155" s="14">
        <f t="shared" si="3086"/>
        <v>171409</v>
      </c>
      <c r="CB1155" s="122">
        <f t="shared" si="3097"/>
        <v>83.310165833932771</v>
      </c>
    </row>
    <row r="1156" spans="1:80" x14ac:dyDescent="0.25">
      <c r="A1156" s="4" t="s">
        <v>615</v>
      </c>
      <c r="B1156" s="4" t="s">
        <v>88</v>
      </c>
      <c r="C1156" s="4" t="s">
        <v>28</v>
      </c>
      <c r="D1156" s="79" t="s">
        <v>656</v>
      </c>
      <c r="E1156" s="89">
        <v>6139</v>
      </c>
      <c r="F1156" s="79" t="s">
        <v>666</v>
      </c>
      <c r="G1156" s="74" t="s">
        <v>1892</v>
      </c>
      <c r="H1156" s="13" t="s">
        <v>667</v>
      </c>
      <c r="I1156" s="14">
        <v>100000</v>
      </c>
      <c r="J1156" s="14">
        <f t="shared" si="3085"/>
        <v>200000</v>
      </c>
      <c r="K1156" s="14">
        <v>200000</v>
      </c>
      <c r="L1156" s="14">
        <f t="shared" si="3088"/>
        <v>0</v>
      </c>
      <c r="M1156" s="14">
        <v>0</v>
      </c>
      <c r="N1156" s="14">
        <v>0</v>
      </c>
      <c r="O1156" s="14">
        <v>0</v>
      </c>
      <c r="P1156" s="14">
        <v>0</v>
      </c>
      <c r="Q1156" s="14">
        <v>0</v>
      </c>
      <c r="R1156" s="14">
        <v>0</v>
      </c>
      <c r="S1156" s="14"/>
      <c r="T1156" s="14"/>
      <c r="U1156" s="14"/>
      <c r="V1156" s="14"/>
      <c r="W1156" s="14"/>
      <c r="X1156" s="14">
        <f t="shared" si="3034"/>
        <v>0</v>
      </c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>
        <v>0</v>
      </c>
      <c r="AI1156" s="14">
        <v>0</v>
      </c>
      <c r="AJ1156" s="14">
        <v>0</v>
      </c>
      <c r="AK1156" s="14"/>
      <c r="AL1156" s="14"/>
      <c r="AM1156" s="14"/>
      <c r="AN1156" s="14"/>
      <c r="AO1156" s="14"/>
      <c r="AP1156" s="14">
        <f t="shared" si="3035"/>
        <v>0</v>
      </c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>
        <v>0</v>
      </c>
      <c r="BA1156" s="14">
        <v>0</v>
      </c>
      <c r="BB1156" s="14">
        <v>0</v>
      </c>
      <c r="BC1156" s="14"/>
      <c r="BD1156" s="14"/>
      <c r="BE1156" s="14"/>
      <c r="BF1156" s="14"/>
      <c r="BG1156" s="14"/>
      <c r="BH1156" s="14">
        <f t="shared" si="3036"/>
        <v>0</v>
      </c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>
        <v>0</v>
      </c>
      <c r="BS1156" s="14">
        <v>0</v>
      </c>
      <c r="BT1156" s="14">
        <v>2200000</v>
      </c>
      <c r="BU1156" s="14">
        <v>2200000</v>
      </c>
      <c r="BV1156" s="14">
        <v>0</v>
      </c>
      <c r="BW1156" s="14">
        <f t="shared" si="3021"/>
        <v>0</v>
      </c>
      <c r="BX1156" s="14">
        <v>0</v>
      </c>
      <c r="BY1156" s="14">
        <v>0</v>
      </c>
      <c r="BZ1156" s="14">
        <v>0</v>
      </c>
      <c r="CA1156" s="14">
        <f t="shared" si="3086"/>
        <v>0</v>
      </c>
      <c r="CB1156" s="122">
        <f t="shared" si="3097"/>
        <v>0</v>
      </c>
    </row>
    <row r="1157" spans="1:80" ht="22.5" x14ac:dyDescent="0.25">
      <c r="A1157" s="4" t="s">
        <v>615</v>
      </c>
      <c r="B1157" s="4" t="s">
        <v>88</v>
      </c>
      <c r="C1157" s="4" t="s">
        <v>28</v>
      </c>
      <c r="D1157" s="79" t="s">
        <v>656</v>
      </c>
      <c r="E1157" s="89">
        <v>6139</v>
      </c>
      <c r="F1157" s="79" t="s">
        <v>668</v>
      </c>
      <c r="G1157" s="74" t="s">
        <v>1892</v>
      </c>
      <c r="H1157" s="13" t="s">
        <v>65</v>
      </c>
      <c r="I1157" s="14">
        <v>25000</v>
      </c>
      <c r="J1157" s="14">
        <f t="shared" si="3085"/>
        <v>96000</v>
      </c>
      <c r="K1157" s="14">
        <v>96000</v>
      </c>
      <c r="L1157" s="14">
        <f t="shared" si="3088"/>
        <v>0</v>
      </c>
      <c r="M1157" s="14">
        <v>0</v>
      </c>
      <c r="N1157" s="14">
        <v>0</v>
      </c>
      <c r="O1157" s="14">
        <v>0</v>
      </c>
      <c r="P1157" s="14">
        <v>0</v>
      </c>
      <c r="Q1157" s="14">
        <v>0</v>
      </c>
      <c r="R1157" s="14">
        <v>0</v>
      </c>
      <c r="S1157" s="14"/>
      <c r="T1157" s="14"/>
      <c r="U1157" s="14"/>
      <c r="V1157" s="14"/>
      <c r="W1157" s="14"/>
      <c r="X1157" s="14">
        <f t="shared" si="3034"/>
        <v>0</v>
      </c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>
        <v>0</v>
      </c>
      <c r="AI1157" s="14">
        <v>0</v>
      </c>
      <c r="AJ1157" s="14">
        <v>0</v>
      </c>
      <c r="AK1157" s="14"/>
      <c r="AL1157" s="14"/>
      <c r="AM1157" s="14"/>
      <c r="AN1157" s="14"/>
      <c r="AO1157" s="14"/>
      <c r="AP1157" s="14">
        <f t="shared" si="3035"/>
        <v>0</v>
      </c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>
        <v>0</v>
      </c>
      <c r="BA1157" s="14">
        <v>0</v>
      </c>
      <c r="BB1157" s="14">
        <v>0</v>
      </c>
      <c r="BC1157" s="14"/>
      <c r="BD1157" s="14"/>
      <c r="BE1157" s="14"/>
      <c r="BF1157" s="14"/>
      <c r="BG1157" s="14"/>
      <c r="BH1157" s="14">
        <f t="shared" si="3036"/>
        <v>0</v>
      </c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>
        <v>0</v>
      </c>
      <c r="BS1157" s="14">
        <v>0</v>
      </c>
      <c r="BT1157" s="14">
        <v>96000</v>
      </c>
      <c r="BU1157" s="14">
        <v>96000</v>
      </c>
      <c r="BV1157" s="14">
        <v>37000</v>
      </c>
      <c r="BW1157" s="14">
        <f t="shared" si="3021"/>
        <v>14000</v>
      </c>
      <c r="BX1157" s="14">
        <v>4000</v>
      </c>
      <c r="BY1157" s="14">
        <v>5000</v>
      </c>
      <c r="BZ1157" s="14">
        <v>5000</v>
      </c>
      <c r="CA1157" s="14">
        <f t="shared" si="3086"/>
        <v>51000</v>
      </c>
      <c r="CB1157" s="122">
        <f t="shared" si="3097"/>
        <v>53.125</v>
      </c>
    </row>
    <row r="1158" spans="1:80" x14ac:dyDescent="0.25">
      <c r="A1158" s="4" t="s">
        <v>615</v>
      </c>
      <c r="B1158" s="4" t="s">
        <v>88</v>
      </c>
      <c r="C1158" s="4" t="s">
        <v>28</v>
      </c>
      <c r="D1158" s="79" t="s">
        <v>656</v>
      </c>
      <c r="E1158" s="89">
        <v>6139</v>
      </c>
      <c r="F1158" s="79" t="s">
        <v>669</v>
      </c>
      <c r="G1158" s="74" t="s">
        <v>1892</v>
      </c>
      <c r="H1158" s="13" t="s">
        <v>670</v>
      </c>
      <c r="I1158" s="14">
        <v>100000</v>
      </c>
      <c r="J1158" s="14">
        <f t="shared" si="3085"/>
        <v>120000</v>
      </c>
      <c r="K1158" s="14">
        <v>120000</v>
      </c>
      <c r="L1158" s="14">
        <f t="shared" si="3088"/>
        <v>0</v>
      </c>
      <c r="M1158" s="14">
        <v>0</v>
      </c>
      <c r="N1158" s="14">
        <v>0</v>
      </c>
      <c r="O1158" s="14">
        <v>0</v>
      </c>
      <c r="P1158" s="14">
        <v>0</v>
      </c>
      <c r="Q1158" s="14">
        <v>0</v>
      </c>
      <c r="R1158" s="14">
        <v>0</v>
      </c>
      <c r="S1158" s="14"/>
      <c r="T1158" s="14"/>
      <c r="U1158" s="14"/>
      <c r="V1158" s="14"/>
      <c r="W1158" s="14"/>
      <c r="X1158" s="14">
        <f t="shared" si="3034"/>
        <v>0</v>
      </c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>
        <v>0</v>
      </c>
      <c r="AI1158" s="14">
        <v>0</v>
      </c>
      <c r="AJ1158" s="14">
        <v>0</v>
      </c>
      <c r="AK1158" s="14"/>
      <c r="AL1158" s="14"/>
      <c r="AM1158" s="14"/>
      <c r="AN1158" s="14"/>
      <c r="AO1158" s="14"/>
      <c r="AP1158" s="14">
        <f t="shared" si="3035"/>
        <v>0</v>
      </c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>
        <v>0</v>
      </c>
      <c r="BA1158" s="14">
        <v>0</v>
      </c>
      <c r="BB1158" s="14">
        <v>0</v>
      </c>
      <c r="BC1158" s="14"/>
      <c r="BD1158" s="14"/>
      <c r="BE1158" s="14"/>
      <c r="BF1158" s="14"/>
      <c r="BG1158" s="14"/>
      <c r="BH1158" s="14">
        <f t="shared" si="3036"/>
        <v>0</v>
      </c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>
        <v>0</v>
      </c>
      <c r="BS1158" s="14">
        <v>0</v>
      </c>
      <c r="BT1158" s="14">
        <v>120000</v>
      </c>
      <c r="BU1158" s="14">
        <v>120000</v>
      </c>
      <c r="BV1158" s="14">
        <v>0</v>
      </c>
      <c r="BW1158" s="14">
        <f t="shared" si="3021"/>
        <v>0</v>
      </c>
      <c r="BX1158" s="14">
        <v>0</v>
      </c>
      <c r="BY1158" s="14">
        <v>0</v>
      </c>
      <c r="BZ1158" s="14">
        <v>0</v>
      </c>
      <c r="CA1158" s="14">
        <f t="shared" si="3086"/>
        <v>0</v>
      </c>
      <c r="CB1158" s="122">
        <f t="shared" si="3097"/>
        <v>0</v>
      </c>
    </row>
    <row r="1159" spans="1:80" ht="22.5" x14ac:dyDescent="0.25">
      <c r="A1159" s="1" t="s">
        <v>1</v>
      </c>
      <c r="B1159" s="1" t="s">
        <v>1</v>
      </c>
      <c r="C1159" s="1" t="s">
        <v>1</v>
      </c>
      <c r="D1159" s="78" t="s">
        <v>1</v>
      </c>
      <c r="E1159" s="78" t="s">
        <v>1</v>
      </c>
      <c r="F1159" s="78" t="s">
        <v>1</v>
      </c>
      <c r="G1159" s="2" t="s">
        <v>1</v>
      </c>
      <c r="H1159" s="10" t="s">
        <v>66</v>
      </c>
      <c r="I1159" s="11">
        <f>SUM(I1160)</f>
        <v>7500</v>
      </c>
      <c r="J1159" s="11">
        <f t="shared" si="3085"/>
        <v>12200</v>
      </c>
      <c r="K1159" s="11">
        <f t="shared" ref="K1159:Q1159" si="3142">SUM(K1160)</f>
        <v>12200</v>
      </c>
      <c r="L1159" s="11">
        <f t="shared" si="3088"/>
        <v>0</v>
      </c>
      <c r="M1159" s="11">
        <f t="shared" si="3142"/>
        <v>0</v>
      </c>
      <c r="N1159" s="11">
        <f t="shared" si="3142"/>
        <v>0</v>
      </c>
      <c r="O1159" s="11">
        <f t="shared" si="3142"/>
        <v>0</v>
      </c>
      <c r="P1159" s="11">
        <f t="shared" si="3142"/>
        <v>0</v>
      </c>
      <c r="Q1159" s="11">
        <f t="shared" si="3142"/>
        <v>0</v>
      </c>
      <c r="R1159" s="11">
        <f t="shared" ref="R1159:AG1159" si="3143">SUM(R1160)</f>
        <v>0</v>
      </c>
      <c r="S1159" s="11">
        <f t="shared" si="3143"/>
        <v>0</v>
      </c>
      <c r="T1159" s="11">
        <f t="shared" si="3143"/>
        <v>0</v>
      </c>
      <c r="U1159" s="11">
        <f t="shared" si="3143"/>
        <v>0</v>
      </c>
      <c r="V1159" s="11">
        <f t="shared" si="3143"/>
        <v>0</v>
      </c>
      <c r="W1159" s="11">
        <f t="shared" si="3143"/>
        <v>0</v>
      </c>
      <c r="X1159" s="11">
        <f t="shared" si="3143"/>
        <v>0</v>
      </c>
      <c r="Y1159" s="11">
        <f t="shared" si="3143"/>
        <v>0</v>
      </c>
      <c r="Z1159" s="11">
        <f t="shared" si="3143"/>
        <v>0</v>
      </c>
      <c r="AA1159" s="11">
        <f t="shared" si="3143"/>
        <v>0</v>
      </c>
      <c r="AB1159" s="11">
        <f t="shared" si="3143"/>
        <v>0</v>
      </c>
      <c r="AC1159" s="11">
        <f t="shared" si="3143"/>
        <v>0</v>
      </c>
      <c r="AD1159" s="11">
        <f t="shared" si="3143"/>
        <v>0</v>
      </c>
      <c r="AE1159" s="11">
        <f t="shared" si="3143"/>
        <v>0</v>
      </c>
      <c r="AF1159" s="11">
        <f t="shared" si="3143"/>
        <v>0</v>
      </c>
      <c r="AG1159" s="11">
        <f t="shared" si="3143"/>
        <v>0</v>
      </c>
      <c r="AH1159" s="11">
        <v>0</v>
      </c>
      <c r="AI1159" s="11">
        <v>0</v>
      </c>
      <c r="AJ1159" s="11">
        <f t="shared" ref="AJ1159:AY1159" si="3144">SUM(AJ1160)</f>
        <v>0</v>
      </c>
      <c r="AK1159" s="11">
        <f t="shared" si="3144"/>
        <v>0</v>
      </c>
      <c r="AL1159" s="11">
        <f t="shared" si="3144"/>
        <v>0</v>
      </c>
      <c r="AM1159" s="11">
        <f t="shared" si="3144"/>
        <v>0</v>
      </c>
      <c r="AN1159" s="11">
        <f t="shared" si="3144"/>
        <v>0</v>
      </c>
      <c r="AO1159" s="11">
        <f t="shared" si="3144"/>
        <v>0</v>
      </c>
      <c r="AP1159" s="11">
        <f t="shared" si="3144"/>
        <v>0</v>
      </c>
      <c r="AQ1159" s="11">
        <f t="shared" si="3144"/>
        <v>0</v>
      </c>
      <c r="AR1159" s="11">
        <f t="shared" si="3144"/>
        <v>0</v>
      </c>
      <c r="AS1159" s="11">
        <f t="shared" si="3144"/>
        <v>0</v>
      </c>
      <c r="AT1159" s="11">
        <f t="shared" si="3144"/>
        <v>0</v>
      </c>
      <c r="AU1159" s="11">
        <f t="shared" si="3144"/>
        <v>0</v>
      </c>
      <c r="AV1159" s="11">
        <f t="shared" si="3144"/>
        <v>0</v>
      </c>
      <c r="AW1159" s="11">
        <f t="shared" si="3144"/>
        <v>0</v>
      </c>
      <c r="AX1159" s="11">
        <f t="shared" si="3144"/>
        <v>0</v>
      </c>
      <c r="AY1159" s="11">
        <f t="shared" si="3144"/>
        <v>0</v>
      </c>
      <c r="AZ1159" s="11">
        <v>0</v>
      </c>
      <c r="BA1159" s="11">
        <v>0</v>
      </c>
      <c r="BB1159" s="11">
        <f t="shared" ref="BB1159:BQ1159" si="3145">SUM(BB1160)</f>
        <v>0</v>
      </c>
      <c r="BC1159" s="11">
        <f t="shared" si="3145"/>
        <v>0</v>
      </c>
      <c r="BD1159" s="11">
        <f t="shared" si="3145"/>
        <v>0</v>
      </c>
      <c r="BE1159" s="11">
        <f t="shared" si="3145"/>
        <v>0</v>
      </c>
      <c r="BF1159" s="11">
        <f t="shared" si="3145"/>
        <v>0</v>
      </c>
      <c r="BG1159" s="11">
        <f t="shared" si="3145"/>
        <v>0</v>
      </c>
      <c r="BH1159" s="11">
        <f t="shared" si="3145"/>
        <v>0</v>
      </c>
      <c r="BI1159" s="11">
        <f t="shared" si="3145"/>
        <v>0</v>
      </c>
      <c r="BJ1159" s="11">
        <f t="shared" si="3145"/>
        <v>0</v>
      </c>
      <c r="BK1159" s="11">
        <f t="shared" si="3145"/>
        <v>0</v>
      </c>
      <c r="BL1159" s="11">
        <f t="shared" si="3145"/>
        <v>0</v>
      </c>
      <c r="BM1159" s="11">
        <f t="shared" si="3145"/>
        <v>0</v>
      </c>
      <c r="BN1159" s="11">
        <f t="shared" si="3145"/>
        <v>0</v>
      </c>
      <c r="BO1159" s="11">
        <f t="shared" si="3145"/>
        <v>0</v>
      </c>
      <c r="BP1159" s="11">
        <f t="shared" si="3145"/>
        <v>0</v>
      </c>
      <c r="BQ1159" s="11">
        <f t="shared" si="3145"/>
        <v>0</v>
      </c>
      <c r="BR1159" s="11">
        <v>0</v>
      </c>
      <c r="BS1159" s="11">
        <v>0</v>
      </c>
      <c r="BT1159" s="11">
        <f t="shared" ref="BT1159:BZ1159" si="3146">SUM(BT1160)</f>
        <v>12200</v>
      </c>
      <c r="BU1159" s="11">
        <f t="shared" si="3146"/>
        <v>12200</v>
      </c>
      <c r="BV1159" s="11">
        <f t="shared" si="3146"/>
        <v>7000</v>
      </c>
      <c r="BW1159" s="11">
        <f t="shared" si="3146"/>
        <v>1500</v>
      </c>
      <c r="BX1159" s="11">
        <f t="shared" si="3146"/>
        <v>1500</v>
      </c>
      <c r="BY1159" s="11">
        <f t="shared" si="3146"/>
        <v>0</v>
      </c>
      <c r="BZ1159" s="11">
        <f t="shared" si="3146"/>
        <v>0</v>
      </c>
      <c r="CA1159" s="11">
        <f t="shared" si="3086"/>
        <v>8500</v>
      </c>
      <c r="CB1159" s="123">
        <f t="shared" si="3097"/>
        <v>69.672131147540981</v>
      </c>
    </row>
    <row r="1160" spans="1:80" x14ac:dyDescent="0.25">
      <c r="A1160" s="4" t="s">
        <v>615</v>
      </c>
      <c r="B1160" s="4" t="s">
        <v>88</v>
      </c>
      <c r="C1160" s="4" t="s">
        <v>28</v>
      </c>
      <c r="D1160" s="79" t="s">
        <v>656</v>
      </c>
      <c r="E1160" s="78" t="s">
        <v>67</v>
      </c>
      <c r="F1160" s="78" t="s">
        <v>1</v>
      </c>
      <c r="G1160" s="2" t="s">
        <v>1</v>
      </c>
      <c r="H1160" s="2" t="s">
        <v>68</v>
      </c>
      <c r="I1160" s="12">
        <f>SUM(I1161,I1162)</f>
        <v>7500</v>
      </c>
      <c r="J1160" s="12">
        <f t="shared" si="3085"/>
        <v>12200</v>
      </c>
      <c r="K1160" s="12">
        <f t="shared" ref="K1160" si="3147">SUM(K1161,K1162)</f>
        <v>12200</v>
      </c>
      <c r="L1160" s="12">
        <f t="shared" si="3088"/>
        <v>0</v>
      </c>
      <c r="M1160" s="12">
        <f t="shared" ref="M1160:Q1160" si="3148">SUM(M1161,M1162)</f>
        <v>0</v>
      </c>
      <c r="N1160" s="12">
        <f t="shared" si="3148"/>
        <v>0</v>
      </c>
      <c r="O1160" s="12">
        <f t="shared" si="3148"/>
        <v>0</v>
      </c>
      <c r="P1160" s="12">
        <f t="shared" si="3148"/>
        <v>0</v>
      </c>
      <c r="Q1160" s="12">
        <f t="shared" si="3148"/>
        <v>0</v>
      </c>
      <c r="R1160" s="12">
        <f t="shared" ref="R1160:AG1160" si="3149">SUM(R1161,R1162)</f>
        <v>0</v>
      </c>
      <c r="S1160" s="12">
        <f t="shared" si="3149"/>
        <v>0</v>
      </c>
      <c r="T1160" s="12">
        <f t="shared" si="3149"/>
        <v>0</v>
      </c>
      <c r="U1160" s="12">
        <f t="shared" si="3149"/>
        <v>0</v>
      </c>
      <c r="V1160" s="12">
        <f t="shared" si="3149"/>
        <v>0</v>
      </c>
      <c r="W1160" s="12">
        <f t="shared" si="3149"/>
        <v>0</v>
      </c>
      <c r="X1160" s="12">
        <f t="shared" ref="X1160" si="3150">SUM(X1161,X1162)</f>
        <v>0</v>
      </c>
      <c r="Y1160" s="12">
        <f t="shared" si="3149"/>
        <v>0</v>
      </c>
      <c r="Z1160" s="12">
        <f t="shared" si="3149"/>
        <v>0</v>
      </c>
      <c r="AA1160" s="12">
        <f t="shared" si="3149"/>
        <v>0</v>
      </c>
      <c r="AB1160" s="12">
        <f t="shared" si="3149"/>
        <v>0</v>
      </c>
      <c r="AC1160" s="12">
        <f t="shared" si="3149"/>
        <v>0</v>
      </c>
      <c r="AD1160" s="12">
        <f t="shared" si="3149"/>
        <v>0</v>
      </c>
      <c r="AE1160" s="12">
        <f t="shared" si="3149"/>
        <v>0</v>
      </c>
      <c r="AF1160" s="12">
        <f t="shared" si="3149"/>
        <v>0</v>
      </c>
      <c r="AG1160" s="12">
        <f t="shared" si="3149"/>
        <v>0</v>
      </c>
      <c r="AH1160" s="12">
        <v>0</v>
      </c>
      <c r="AI1160" s="12">
        <v>0</v>
      </c>
      <c r="AJ1160" s="12">
        <f t="shared" ref="AJ1160:AY1160" si="3151">SUM(AJ1161,AJ1162)</f>
        <v>0</v>
      </c>
      <c r="AK1160" s="12">
        <f t="shared" si="3151"/>
        <v>0</v>
      </c>
      <c r="AL1160" s="12">
        <f t="shared" si="3151"/>
        <v>0</v>
      </c>
      <c r="AM1160" s="12">
        <f t="shared" si="3151"/>
        <v>0</v>
      </c>
      <c r="AN1160" s="12">
        <f t="shared" si="3151"/>
        <v>0</v>
      </c>
      <c r="AO1160" s="12">
        <f t="shared" si="3151"/>
        <v>0</v>
      </c>
      <c r="AP1160" s="12">
        <f t="shared" ref="AP1160" si="3152">SUM(AP1161,AP1162)</f>
        <v>0</v>
      </c>
      <c r="AQ1160" s="12">
        <f t="shared" si="3151"/>
        <v>0</v>
      </c>
      <c r="AR1160" s="12">
        <f t="shared" si="3151"/>
        <v>0</v>
      </c>
      <c r="AS1160" s="12">
        <f t="shared" si="3151"/>
        <v>0</v>
      </c>
      <c r="AT1160" s="12">
        <f t="shared" si="3151"/>
        <v>0</v>
      </c>
      <c r="AU1160" s="12">
        <f t="shared" si="3151"/>
        <v>0</v>
      </c>
      <c r="AV1160" s="12">
        <f t="shared" si="3151"/>
        <v>0</v>
      </c>
      <c r="AW1160" s="12">
        <f t="shared" si="3151"/>
        <v>0</v>
      </c>
      <c r="AX1160" s="12">
        <f t="shared" si="3151"/>
        <v>0</v>
      </c>
      <c r="AY1160" s="12">
        <f t="shared" si="3151"/>
        <v>0</v>
      </c>
      <c r="AZ1160" s="12">
        <v>0</v>
      </c>
      <c r="BA1160" s="12">
        <v>0</v>
      </c>
      <c r="BB1160" s="12">
        <f t="shared" ref="BB1160:BQ1160" si="3153">SUM(BB1161,BB1162)</f>
        <v>0</v>
      </c>
      <c r="BC1160" s="12">
        <f t="shared" si="3153"/>
        <v>0</v>
      </c>
      <c r="BD1160" s="12">
        <f t="shared" si="3153"/>
        <v>0</v>
      </c>
      <c r="BE1160" s="12">
        <f t="shared" si="3153"/>
        <v>0</v>
      </c>
      <c r="BF1160" s="12">
        <f t="shared" si="3153"/>
        <v>0</v>
      </c>
      <c r="BG1160" s="12">
        <f t="shared" si="3153"/>
        <v>0</v>
      </c>
      <c r="BH1160" s="12">
        <f t="shared" ref="BH1160" si="3154">SUM(BH1161,BH1162)</f>
        <v>0</v>
      </c>
      <c r="BI1160" s="12">
        <f t="shared" si="3153"/>
        <v>0</v>
      </c>
      <c r="BJ1160" s="12">
        <f t="shared" si="3153"/>
        <v>0</v>
      </c>
      <c r="BK1160" s="12">
        <f t="shared" si="3153"/>
        <v>0</v>
      </c>
      <c r="BL1160" s="12">
        <f t="shared" si="3153"/>
        <v>0</v>
      </c>
      <c r="BM1160" s="12">
        <f t="shared" si="3153"/>
        <v>0</v>
      </c>
      <c r="BN1160" s="12">
        <f t="shared" si="3153"/>
        <v>0</v>
      </c>
      <c r="BO1160" s="12">
        <f t="shared" si="3153"/>
        <v>0</v>
      </c>
      <c r="BP1160" s="12">
        <f t="shared" si="3153"/>
        <v>0</v>
      </c>
      <c r="BQ1160" s="12">
        <f t="shared" si="3153"/>
        <v>0</v>
      </c>
      <c r="BR1160" s="12">
        <v>0</v>
      </c>
      <c r="BS1160" s="12">
        <v>0</v>
      </c>
      <c r="BT1160" s="12">
        <f t="shared" ref="BT1160:BZ1160" si="3155">SUM(BT1161,BT1162)</f>
        <v>12200</v>
      </c>
      <c r="BU1160" s="12">
        <f t="shared" si="3155"/>
        <v>12200</v>
      </c>
      <c r="BV1160" s="12">
        <f t="shared" si="3155"/>
        <v>7000</v>
      </c>
      <c r="BW1160" s="12">
        <f t="shared" si="3155"/>
        <v>1500</v>
      </c>
      <c r="BX1160" s="12">
        <f t="shared" si="3155"/>
        <v>1500</v>
      </c>
      <c r="BY1160" s="12">
        <f t="shared" si="3155"/>
        <v>0</v>
      </c>
      <c r="BZ1160" s="12">
        <f t="shared" si="3155"/>
        <v>0</v>
      </c>
      <c r="CA1160" s="12">
        <f t="shared" si="3086"/>
        <v>8500</v>
      </c>
      <c r="CB1160" s="124">
        <f t="shared" si="3097"/>
        <v>69.672131147540981</v>
      </c>
    </row>
    <row r="1161" spans="1:80" x14ac:dyDescent="0.25">
      <c r="A1161" s="4" t="s">
        <v>615</v>
      </c>
      <c r="B1161" s="4" t="s">
        <v>88</v>
      </c>
      <c r="C1161" s="4" t="s">
        <v>28</v>
      </c>
      <c r="D1161" s="79" t="s">
        <v>656</v>
      </c>
      <c r="E1161" s="89">
        <v>6142</v>
      </c>
      <c r="F1161" s="79"/>
      <c r="G1161" s="74" t="s">
        <v>1892</v>
      </c>
      <c r="H1161" s="13" t="s">
        <v>110</v>
      </c>
      <c r="I1161" s="14">
        <v>7300</v>
      </c>
      <c r="J1161" s="14">
        <f t="shared" si="3085"/>
        <v>12000</v>
      </c>
      <c r="K1161" s="14">
        <v>12000</v>
      </c>
      <c r="L1161" s="14">
        <f t="shared" si="3088"/>
        <v>0</v>
      </c>
      <c r="M1161" s="14">
        <v>0</v>
      </c>
      <c r="N1161" s="14">
        <v>0</v>
      </c>
      <c r="O1161" s="14">
        <v>0</v>
      </c>
      <c r="P1161" s="14">
        <v>0</v>
      </c>
      <c r="Q1161" s="14">
        <v>0</v>
      </c>
      <c r="R1161" s="14">
        <v>0</v>
      </c>
      <c r="S1161" s="14"/>
      <c r="T1161" s="14"/>
      <c r="U1161" s="14"/>
      <c r="V1161" s="14"/>
      <c r="W1161" s="14"/>
      <c r="X1161" s="14">
        <f t="shared" si="3034"/>
        <v>0</v>
      </c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>
        <v>0</v>
      </c>
      <c r="AI1161" s="14">
        <v>0</v>
      </c>
      <c r="AJ1161" s="14">
        <v>0</v>
      </c>
      <c r="AK1161" s="14"/>
      <c r="AL1161" s="14"/>
      <c r="AM1161" s="14"/>
      <c r="AN1161" s="14"/>
      <c r="AO1161" s="14"/>
      <c r="AP1161" s="14">
        <f t="shared" si="3035"/>
        <v>0</v>
      </c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>
        <v>0</v>
      </c>
      <c r="BA1161" s="14">
        <v>0</v>
      </c>
      <c r="BB1161" s="14">
        <v>0</v>
      </c>
      <c r="BC1161" s="14"/>
      <c r="BD1161" s="14"/>
      <c r="BE1161" s="14"/>
      <c r="BF1161" s="14"/>
      <c r="BG1161" s="14"/>
      <c r="BH1161" s="14">
        <f t="shared" si="3036"/>
        <v>0</v>
      </c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>
        <v>0</v>
      </c>
      <c r="BS1161" s="14">
        <v>0</v>
      </c>
      <c r="BT1161" s="14">
        <v>12000</v>
      </c>
      <c r="BU1161" s="14">
        <v>12000</v>
      </c>
      <c r="BV1161" s="14">
        <v>7000</v>
      </c>
      <c r="BW1161" s="14">
        <f t="shared" si="3021"/>
        <v>1500</v>
      </c>
      <c r="BX1161" s="14">
        <v>1500</v>
      </c>
      <c r="BY1161" s="14">
        <v>0</v>
      </c>
      <c r="BZ1161" s="14">
        <v>0</v>
      </c>
      <c r="CA1161" s="14">
        <f t="shared" si="3086"/>
        <v>8500</v>
      </c>
      <c r="CB1161" s="122">
        <f t="shared" si="3097"/>
        <v>70.833333333333343</v>
      </c>
    </row>
    <row r="1162" spans="1:80" x14ac:dyDescent="0.25">
      <c r="A1162" s="1" t="s">
        <v>615</v>
      </c>
      <c r="B1162" s="1" t="s">
        <v>88</v>
      </c>
      <c r="C1162" s="1" t="s">
        <v>28</v>
      </c>
      <c r="D1162" s="82" t="s">
        <v>656</v>
      </c>
      <c r="E1162" s="82" t="s">
        <v>75</v>
      </c>
      <c r="F1162" s="79" t="s">
        <v>1</v>
      </c>
      <c r="G1162" s="13" t="s">
        <v>1</v>
      </c>
      <c r="H1162" s="2" t="s">
        <v>76</v>
      </c>
      <c r="I1162" s="12">
        <f>SUM(I1163:I1164)</f>
        <v>200</v>
      </c>
      <c r="J1162" s="12">
        <f t="shared" si="3085"/>
        <v>200</v>
      </c>
      <c r="K1162" s="12">
        <f t="shared" ref="K1162" si="3156">SUM(K1163:K1164)</f>
        <v>200</v>
      </c>
      <c r="L1162" s="12">
        <f t="shared" si="3088"/>
        <v>0</v>
      </c>
      <c r="M1162" s="12">
        <f t="shared" ref="M1162:Q1162" si="3157">SUM(M1163:M1164)</f>
        <v>0</v>
      </c>
      <c r="N1162" s="12">
        <f t="shared" si="3157"/>
        <v>0</v>
      </c>
      <c r="O1162" s="12">
        <f t="shared" si="3157"/>
        <v>0</v>
      </c>
      <c r="P1162" s="12">
        <f t="shared" si="3157"/>
        <v>0</v>
      </c>
      <c r="Q1162" s="12">
        <f t="shared" si="3157"/>
        <v>0</v>
      </c>
      <c r="R1162" s="12">
        <f t="shared" ref="R1162:AG1162" si="3158">SUM(R1163:R1164)</f>
        <v>0</v>
      </c>
      <c r="S1162" s="12">
        <f t="shared" si="3158"/>
        <v>0</v>
      </c>
      <c r="T1162" s="12">
        <f t="shared" si="3158"/>
        <v>0</v>
      </c>
      <c r="U1162" s="12">
        <f t="shared" si="3158"/>
        <v>0</v>
      </c>
      <c r="V1162" s="12">
        <f t="shared" si="3158"/>
        <v>0</v>
      </c>
      <c r="W1162" s="12">
        <f t="shared" si="3158"/>
        <v>0</v>
      </c>
      <c r="X1162" s="12">
        <f t="shared" si="3158"/>
        <v>0</v>
      </c>
      <c r="Y1162" s="12">
        <f t="shared" si="3158"/>
        <v>0</v>
      </c>
      <c r="Z1162" s="12">
        <f t="shared" si="3158"/>
        <v>0</v>
      </c>
      <c r="AA1162" s="12">
        <f t="shared" si="3158"/>
        <v>0</v>
      </c>
      <c r="AB1162" s="12">
        <f t="shared" si="3158"/>
        <v>0</v>
      </c>
      <c r="AC1162" s="12">
        <f t="shared" si="3158"/>
        <v>0</v>
      </c>
      <c r="AD1162" s="12">
        <f t="shared" si="3158"/>
        <v>0</v>
      </c>
      <c r="AE1162" s="12">
        <f t="shared" si="3158"/>
        <v>0</v>
      </c>
      <c r="AF1162" s="12">
        <f t="shared" si="3158"/>
        <v>0</v>
      </c>
      <c r="AG1162" s="12">
        <f t="shared" si="3158"/>
        <v>0</v>
      </c>
      <c r="AH1162" s="12">
        <v>0</v>
      </c>
      <c r="AI1162" s="12">
        <v>0</v>
      </c>
      <c r="AJ1162" s="12">
        <f t="shared" ref="AJ1162:AY1162" si="3159">SUM(AJ1163:AJ1164)</f>
        <v>0</v>
      </c>
      <c r="AK1162" s="12">
        <f t="shared" si="3159"/>
        <v>0</v>
      </c>
      <c r="AL1162" s="12">
        <f t="shared" si="3159"/>
        <v>0</v>
      </c>
      <c r="AM1162" s="12">
        <f t="shared" si="3159"/>
        <v>0</v>
      </c>
      <c r="AN1162" s="12">
        <f t="shared" si="3159"/>
        <v>0</v>
      </c>
      <c r="AO1162" s="12">
        <f t="shared" si="3159"/>
        <v>0</v>
      </c>
      <c r="AP1162" s="12">
        <f t="shared" si="3159"/>
        <v>0</v>
      </c>
      <c r="AQ1162" s="12">
        <f t="shared" si="3159"/>
        <v>0</v>
      </c>
      <c r="AR1162" s="12">
        <f t="shared" si="3159"/>
        <v>0</v>
      </c>
      <c r="AS1162" s="12">
        <f t="shared" si="3159"/>
        <v>0</v>
      </c>
      <c r="AT1162" s="12">
        <f t="shared" si="3159"/>
        <v>0</v>
      </c>
      <c r="AU1162" s="12">
        <f t="shared" si="3159"/>
        <v>0</v>
      </c>
      <c r="AV1162" s="12">
        <f t="shared" si="3159"/>
        <v>0</v>
      </c>
      <c r="AW1162" s="12">
        <f t="shared" si="3159"/>
        <v>0</v>
      </c>
      <c r="AX1162" s="12">
        <f t="shared" si="3159"/>
        <v>0</v>
      </c>
      <c r="AY1162" s="12">
        <f t="shared" si="3159"/>
        <v>0</v>
      </c>
      <c r="AZ1162" s="12">
        <v>0</v>
      </c>
      <c r="BA1162" s="12">
        <v>0</v>
      </c>
      <c r="BB1162" s="12">
        <f t="shared" ref="BB1162:BQ1162" si="3160">SUM(BB1163:BB1164)</f>
        <v>0</v>
      </c>
      <c r="BC1162" s="12">
        <f t="shared" si="3160"/>
        <v>0</v>
      </c>
      <c r="BD1162" s="12">
        <f t="shared" si="3160"/>
        <v>0</v>
      </c>
      <c r="BE1162" s="12">
        <f t="shared" si="3160"/>
        <v>0</v>
      </c>
      <c r="BF1162" s="12">
        <f t="shared" si="3160"/>
        <v>0</v>
      </c>
      <c r="BG1162" s="12">
        <f t="shared" si="3160"/>
        <v>0</v>
      </c>
      <c r="BH1162" s="12">
        <f t="shared" si="3160"/>
        <v>0</v>
      </c>
      <c r="BI1162" s="12">
        <f t="shared" si="3160"/>
        <v>0</v>
      </c>
      <c r="BJ1162" s="12">
        <f t="shared" si="3160"/>
        <v>0</v>
      </c>
      <c r="BK1162" s="12">
        <f t="shared" si="3160"/>
        <v>0</v>
      </c>
      <c r="BL1162" s="12">
        <f t="shared" si="3160"/>
        <v>0</v>
      </c>
      <c r="BM1162" s="12">
        <f t="shared" si="3160"/>
        <v>0</v>
      </c>
      <c r="BN1162" s="12">
        <f t="shared" si="3160"/>
        <v>0</v>
      </c>
      <c r="BO1162" s="12">
        <f t="shared" si="3160"/>
        <v>0</v>
      </c>
      <c r="BP1162" s="12">
        <f t="shared" si="3160"/>
        <v>0</v>
      </c>
      <c r="BQ1162" s="12">
        <f t="shared" si="3160"/>
        <v>0</v>
      </c>
      <c r="BR1162" s="12">
        <v>0</v>
      </c>
      <c r="BS1162" s="12">
        <v>0</v>
      </c>
      <c r="BT1162" s="12">
        <f t="shared" ref="BT1162:BX1162" si="3161">SUM(BT1163:BT1164)</f>
        <v>200</v>
      </c>
      <c r="BU1162" s="12">
        <f t="shared" si="3161"/>
        <v>200</v>
      </c>
      <c r="BV1162" s="12">
        <f t="shared" si="3161"/>
        <v>0</v>
      </c>
      <c r="BW1162" s="12">
        <f t="shared" si="3161"/>
        <v>0</v>
      </c>
      <c r="BX1162" s="12">
        <f t="shared" si="3161"/>
        <v>0</v>
      </c>
      <c r="BY1162" s="12">
        <f t="shared" ref="BY1162" si="3162">SUM(BY1163:BY1164)</f>
        <v>0</v>
      </c>
      <c r="BZ1162" s="12">
        <f t="shared" ref="BZ1162" si="3163">SUM(BZ1163:BZ1164)</f>
        <v>0</v>
      </c>
      <c r="CA1162" s="12">
        <f t="shared" si="3086"/>
        <v>0</v>
      </c>
      <c r="CB1162" s="124">
        <f t="shared" si="3097"/>
        <v>0</v>
      </c>
    </row>
    <row r="1163" spans="1:80" x14ac:dyDescent="0.25">
      <c r="A1163" s="4" t="s">
        <v>615</v>
      </c>
      <c r="B1163" s="4" t="s">
        <v>88</v>
      </c>
      <c r="C1163" s="4" t="s">
        <v>28</v>
      </c>
      <c r="D1163" s="79" t="s">
        <v>656</v>
      </c>
      <c r="E1163" s="89">
        <v>6148</v>
      </c>
      <c r="F1163" s="79" t="s">
        <v>671</v>
      </c>
      <c r="G1163" s="74" t="s">
        <v>1892</v>
      </c>
      <c r="H1163" s="13" t="s">
        <v>76</v>
      </c>
      <c r="I1163" s="14">
        <v>100</v>
      </c>
      <c r="J1163" s="14">
        <f t="shared" si="3085"/>
        <v>100</v>
      </c>
      <c r="K1163" s="14">
        <v>100</v>
      </c>
      <c r="L1163" s="14">
        <f t="shared" si="3088"/>
        <v>0</v>
      </c>
      <c r="M1163" s="14">
        <v>0</v>
      </c>
      <c r="N1163" s="14">
        <v>0</v>
      </c>
      <c r="O1163" s="14">
        <v>0</v>
      </c>
      <c r="P1163" s="14">
        <v>0</v>
      </c>
      <c r="Q1163" s="14">
        <v>0</v>
      </c>
      <c r="R1163" s="14">
        <v>0</v>
      </c>
      <c r="S1163" s="14"/>
      <c r="T1163" s="14"/>
      <c r="U1163" s="14"/>
      <c r="V1163" s="14"/>
      <c r="W1163" s="14"/>
      <c r="X1163" s="14">
        <f t="shared" si="3034"/>
        <v>0</v>
      </c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>
        <v>0</v>
      </c>
      <c r="AI1163" s="14">
        <v>0</v>
      </c>
      <c r="AJ1163" s="14">
        <v>0</v>
      </c>
      <c r="AK1163" s="14"/>
      <c r="AL1163" s="14"/>
      <c r="AM1163" s="14"/>
      <c r="AN1163" s="14"/>
      <c r="AO1163" s="14"/>
      <c r="AP1163" s="14">
        <f t="shared" si="3035"/>
        <v>0</v>
      </c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>
        <v>0</v>
      </c>
      <c r="BA1163" s="14">
        <v>0</v>
      </c>
      <c r="BB1163" s="14">
        <v>0</v>
      </c>
      <c r="BC1163" s="14"/>
      <c r="BD1163" s="14"/>
      <c r="BE1163" s="14"/>
      <c r="BF1163" s="14"/>
      <c r="BG1163" s="14"/>
      <c r="BH1163" s="14">
        <f t="shared" si="3036"/>
        <v>0</v>
      </c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>
        <v>0</v>
      </c>
      <c r="BS1163" s="14">
        <v>0</v>
      </c>
      <c r="BT1163" s="14">
        <v>100</v>
      </c>
      <c r="BU1163" s="14">
        <v>100</v>
      </c>
      <c r="BV1163" s="14">
        <v>0</v>
      </c>
      <c r="BW1163" s="14">
        <f t="shared" ref="BW1163:BW1228" si="3164">BX1163+BY1163+BZ1163</f>
        <v>0</v>
      </c>
      <c r="BX1163" s="14">
        <v>0</v>
      </c>
      <c r="BY1163" s="14">
        <v>0</v>
      </c>
      <c r="BZ1163" s="14">
        <v>0</v>
      </c>
      <c r="CA1163" s="14">
        <f t="shared" si="3086"/>
        <v>0</v>
      </c>
      <c r="CB1163" s="122">
        <f t="shared" si="3097"/>
        <v>0</v>
      </c>
    </row>
    <row r="1164" spans="1:80" x14ac:dyDescent="0.25">
      <c r="A1164" s="4" t="s">
        <v>615</v>
      </c>
      <c r="B1164" s="4" t="s">
        <v>88</v>
      </c>
      <c r="C1164" s="4" t="s">
        <v>28</v>
      </c>
      <c r="D1164" s="79" t="s">
        <v>656</v>
      </c>
      <c r="E1164" s="89">
        <v>6148</v>
      </c>
      <c r="F1164" s="79" t="s">
        <v>672</v>
      </c>
      <c r="G1164" s="74" t="s">
        <v>1892</v>
      </c>
      <c r="H1164" s="13" t="s">
        <v>395</v>
      </c>
      <c r="I1164" s="14">
        <v>100</v>
      </c>
      <c r="J1164" s="14">
        <f t="shared" si="3085"/>
        <v>100</v>
      </c>
      <c r="K1164" s="14">
        <v>100</v>
      </c>
      <c r="L1164" s="14">
        <f t="shared" si="3088"/>
        <v>0</v>
      </c>
      <c r="M1164" s="14">
        <v>0</v>
      </c>
      <c r="N1164" s="14">
        <v>0</v>
      </c>
      <c r="O1164" s="14">
        <v>0</v>
      </c>
      <c r="P1164" s="14">
        <v>0</v>
      </c>
      <c r="Q1164" s="14">
        <v>0</v>
      </c>
      <c r="R1164" s="14">
        <v>0</v>
      </c>
      <c r="S1164" s="14"/>
      <c r="T1164" s="14"/>
      <c r="U1164" s="14"/>
      <c r="V1164" s="14"/>
      <c r="W1164" s="14"/>
      <c r="X1164" s="14">
        <f t="shared" si="3034"/>
        <v>0</v>
      </c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>
        <v>0</v>
      </c>
      <c r="AI1164" s="14">
        <v>0</v>
      </c>
      <c r="AJ1164" s="14">
        <v>0</v>
      </c>
      <c r="AK1164" s="14"/>
      <c r="AL1164" s="14"/>
      <c r="AM1164" s="14"/>
      <c r="AN1164" s="14"/>
      <c r="AO1164" s="14"/>
      <c r="AP1164" s="14">
        <f t="shared" si="3035"/>
        <v>0</v>
      </c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>
        <v>0</v>
      </c>
      <c r="BA1164" s="14">
        <v>0</v>
      </c>
      <c r="BB1164" s="14">
        <v>0</v>
      </c>
      <c r="BC1164" s="14"/>
      <c r="BD1164" s="14"/>
      <c r="BE1164" s="14"/>
      <c r="BF1164" s="14"/>
      <c r="BG1164" s="14"/>
      <c r="BH1164" s="14">
        <f t="shared" si="3036"/>
        <v>0</v>
      </c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>
        <v>0</v>
      </c>
      <c r="BS1164" s="14">
        <v>0</v>
      </c>
      <c r="BT1164" s="14">
        <v>100</v>
      </c>
      <c r="BU1164" s="14">
        <v>100</v>
      </c>
      <c r="BV1164" s="14">
        <v>0</v>
      </c>
      <c r="BW1164" s="14">
        <f t="shared" si="3164"/>
        <v>0</v>
      </c>
      <c r="BX1164" s="14">
        <v>0</v>
      </c>
      <c r="BY1164" s="14">
        <v>0</v>
      </c>
      <c r="BZ1164" s="14">
        <v>0</v>
      </c>
      <c r="CA1164" s="14">
        <f t="shared" si="3086"/>
        <v>0</v>
      </c>
      <c r="CB1164" s="122">
        <f t="shared" si="3097"/>
        <v>0</v>
      </c>
    </row>
    <row r="1165" spans="1:80" ht="22.5" x14ac:dyDescent="0.25">
      <c r="A1165" s="1" t="s">
        <v>1</v>
      </c>
      <c r="B1165" s="1" t="s">
        <v>1</v>
      </c>
      <c r="C1165" s="1" t="s">
        <v>1</v>
      </c>
      <c r="D1165" s="78" t="s">
        <v>1</v>
      </c>
      <c r="E1165" s="78" t="s">
        <v>1</v>
      </c>
      <c r="F1165" s="78" t="s">
        <v>1</v>
      </c>
      <c r="G1165" s="2" t="s">
        <v>1</v>
      </c>
      <c r="H1165" s="10" t="s">
        <v>77</v>
      </c>
      <c r="I1165" s="11">
        <f>SUM(I1166)</f>
        <v>20752003</v>
      </c>
      <c r="J1165" s="11">
        <f t="shared" si="3085"/>
        <v>5850824</v>
      </c>
      <c r="K1165" s="11">
        <f t="shared" ref="K1165:Q1165" si="3165">SUM(K1166)</f>
        <v>350000</v>
      </c>
      <c r="L1165" s="11">
        <f t="shared" si="3088"/>
        <v>600000</v>
      </c>
      <c r="M1165" s="11">
        <f t="shared" si="3165"/>
        <v>0</v>
      </c>
      <c r="N1165" s="11">
        <f t="shared" si="3165"/>
        <v>0</v>
      </c>
      <c r="O1165" s="11">
        <f t="shared" si="3165"/>
        <v>600000</v>
      </c>
      <c r="P1165" s="11">
        <f t="shared" si="3165"/>
        <v>0</v>
      </c>
      <c r="Q1165" s="11">
        <f t="shared" si="3165"/>
        <v>4900824</v>
      </c>
      <c r="R1165" s="11">
        <f t="shared" ref="R1165:AG1165" si="3166">SUM(R1166)</f>
        <v>0</v>
      </c>
      <c r="S1165" s="11">
        <f t="shared" si="3166"/>
        <v>0</v>
      </c>
      <c r="T1165" s="11">
        <f t="shared" si="3166"/>
        <v>0</v>
      </c>
      <c r="U1165" s="11">
        <f t="shared" si="3166"/>
        <v>0</v>
      </c>
      <c r="V1165" s="11">
        <f t="shared" si="3166"/>
        <v>0</v>
      </c>
      <c r="W1165" s="11">
        <f t="shared" si="3166"/>
        <v>0</v>
      </c>
      <c r="X1165" s="11">
        <f t="shared" si="3166"/>
        <v>0</v>
      </c>
      <c r="Y1165" s="11">
        <f t="shared" si="3166"/>
        <v>0</v>
      </c>
      <c r="Z1165" s="11">
        <f t="shared" si="3166"/>
        <v>0</v>
      </c>
      <c r="AA1165" s="11">
        <f t="shared" si="3166"/>
        <v>0</v>
      </c>
      <c r="AB1165" s="11">
        <f t="shared" si="3166"/>
        <v>0</v>
      </c>
      <c r="AC1165" s="11">
        <f t="shared" si="3166"/>
        <v>0</v>
      </c>
      <c r="AD1165" s="11">
        <f t="shared" si="3166"/>
        <v>0</v>
      </c>
      <c r="AE1165" s="11">
        <f t="shared" si="3166"/>
        <v>0</v>
      </c>
      <c r="AF1165" s="11">
        <f t="shared" si="3166"/>
        <v>0</v>
      </c>
      <c r="AG1165" s="11">
        <f t="shared" si="3166"/>
        <v>0</v>
      </c>
      <c r="AH1165" s="11">
        <v>0</v>
      </c>
      <c r="AI1165" s="11">
        <v>0</v>
      </c>
      <c r="AJ1165" s="11">
        <f t="shared" ref="AJ1165:AY1165" si="3167">SUM(AJ1166)</f>
        <v>0</v>
      </c>
      <c r="AK1165" s="11">
        <f t="shared" si="3167"/>
        <v>0</v>
      </c>
      <c r="AL1165" s="11">
        <f t="shared" si="3167"/>
        <v>0</v>
      </c>
      <c r="AM1165" s="11">
        <f t="shared" si="3167"/>
        <v>0</v>
      </c>
      <c r="AN1165" s="11">
        <f t="shared" si="3167"/>
        <v>0</v>
      </c>
      <c r="AO1165" s="11">
        <f t="shared" si="3167"/>
        <v>0</v>
      </c>
      <c r="AP1165" s="11">
        <f t="shared" si="3167"/>
        <v>0</v>
      </c>
      <c r="AQ1165" s="11">
        <f t="shared" si="3167"/>
        <v>0</v>
      </c>
      <c r="AR1165" s="11">
        <f t="shared" si="3167"/>
        <v>0</v>
      </c>
      <c r="AS1165" s="11">
        <f t="shared" si="3167"/>
        <v>0</v>
      </c>
      <c r="AT1165" s="11">
        <f t="shared" si="3167"/>
        <v>0</v>
      </c>
      <c r="AU1165" s="11">
        <f t="shared" si="3167"/>
        <v>0</v>
      </c>
      <c r="AV1165" s="11">
        <f t="shared" si="3167"/>
        <v>0</v>
      </c>
      <c r="AW1165" s="11">
        <f t="shared" si="3167"/>
        <v>0</v>
      </c>
      <c r="AX1165" s="11">
        <f t="shared" si="3167"/>
        <v>0</v>
      </c>
      <c r="AY1165" s="11">
        <f t="shared" si="3167"/>
        <v>0</v>
      </c>
      <c r="AZ1165" s="11">
        <v>0</v>
      </c>
      <c r="BA1165" s="11">
        <v>0</v>
      </c>
      <c r="BB1165" s="11">
        <f t="shared" ref="BB1165:BQ1165" si="3168">SUM(BB1166)</f>
        <v>600000</v>
      </c>
      <c r="BC1165" s="11">
        <f t="shared" si="3168"/>
        <v>3805944</v>
      </c>
      <c r="BD1165" s="11">
        <f t="shared" si="3168"/>
        <v>0</v>
      </c>
      <c r="BE1165" s="11">
        <f t="shared" si="3168"/>
        <v>0</v>
      </c>
      <c r="BF1165" s="11">
        <f t="shared" si="3168"/>
        <v>0</v>
      </c>
      <c r="BG1165" s="11">
        <f t="shared" si="3168"/>
        <v>0</v>
      </c>
      <c r="BH1165" s="11">
        <f t="shared" si="3168"/>
        <v>4405944</v>
      </c>
      <c r="BI1165" s="11">
        <f t="shared" si="3168"/>
        <v>0</v>
      </c>
      <c r="BJ1165" s="11">
        <f t="shared" si="3168"/>
        <v>0</v>
      </c>
      <c r="BK1165" s="11">
        <f t="shared" si="3168"/>
        <v>3805944</v>
      </c>
      <c r="BL1165" s="11">
        <f t="shared" si="3168"/>
        <v>0</v>
      </c>
      <c r="BM1165" s="11">
        <f t="shared" si="3168"/>
        <v>0</v>
      </c>
      <c r="BN1165" s="11">
        <f t="shared" si="3168"/>
        <v>0</v>
      </c>
      <c r="BO1165" s="11">
        <f t="shared" si="3168"/>
        <v>0</v>
      </c>
      <c r="BP1165" s="11">
        <f t="shared" si="3168"/>
        <v>0</v>
      </c>
      <c r="BQ1165" s="11">
        <f t="shared" si="3168"/>
        <v>0</v>
      </c>
      <c r="BR1165" s="11">
        <v>3805944</v>
      </c>
      <c r="BS1165" s="11">
        <v>600000</v>
      </c>
      <c r="BT1165" s="11">
        <f t="shared" ref="BT1165:BZ1165" si="3169">SUM(BT1166)</f>
        <v>13650824</v>
      </c>
      <c r="BU1165" s="11">
        <f>SUM(BU1166)</f>
        <v>6357020</v>
      </c>
      <c r="BV1165" s="11">
        <f>SUM(BV1166)</f>
        <v>130020</v>
      </c>
      <c r="BW1165" s="11">
        <f t="shared" si="3169"/>
        <v>68000</v>
      </c>
      <c r="BX1165" s="11">
        <f t="shared" si="3169"/>
        <v>8000</v>
      </c>
      <c r="BY1165" s="11">
        <f t="shared" si="3169"/>
        <v>60000</v>
      </c>
      <c r="BZ1165" s="11">
        <f t="shared" si="3169"/>
        <v>0</v>
      </c>
      <c r="CA1165" s="11">
        <f t="shared" si="3086"/>
        <v>198020</v>
      </c>
      <c r="CB1165" s="123">
        <f t="shared" si="3097"/>
        <v>3.1149815479580054</v>
      </c>
    </row>
    <row r="1166" spans="1:80" x14ac:dyDescent="0.25">
      <c r="A1166" s="4" t="s">
        <v>615</v>
      </c>
      <c r="B1166" s="4" t="s">
        <v>88</v>
      </c>
      <c r="C1166" s="4" t="s">
        <v>28</v>
      </c>
      <c r="D1166" s="79" t="s">
        <v>656</v>
      </c>
      <c r="E1166" s="78" t="s">
        <v>78</v>
      </c>
      <c r="F1166" s="78" t="s">
        <v>1</v>
      </c>
      <c r="G1166" s="2" t="s">
        <v>1</v>
      </c>
      <c r="H1166" s="2" t="s">
        <v>79</v>
      </c>
      <c r="I1166" s="12">
        <f>SUM(I1167,I1174)</f>
        <v>20752003</v>
      </c>
      <c r="J1166" s="12">
        <f t="shared" si="3085"/>
        <v>5850824</v>
      </c>
      <c r="K1166" s="12">
        <f t="shared" ref="K1166" si="3170">SUM(K1167,K1174)</f>
        <v>350000</v>
      </c>
      <c r="L1166" s="12">
        <f t="shared" si="3088"/>
        <v>600000</v>
      </c>
      <c r="M1166" s="12">
        <f t="shared" ref="M1166:Q1166" si="3171">SUM(M1167,M1174)</f>
        <v>0</v>
      </c>
      <c r="N1166" s="12">
        <f t="shared" si="3171"/>
        <v>0</v>
      </c>
      <c r="O1166" s="12">
        <f t="shared" si="3171"/>
        <v>600000</v>
      </c>
      <c r="P1166" s="12">
        <f t="shared" si="3171"/>
        <v>0</v>
      </c>
      <c r="Q1166" s="12">
        <f t="shared" si="3171"/>
        <v>4900824</v>
      </c>
      <c r="R1166" s="12">
        <f>SUM(R1167,R1173,R1174)</f>
        <v>0</v>
      </c>
      <c r="S1166" s="12">
        <f t="shared" ref="S1166:AB1166" si="3172">SUM(S1167,S1173,S1174)</f>
        <v>0</v>
      </c>
      <c r="T1166" s="12">
        <f t="shared" si="3172"/>
        <v>0</v>
      </c>
      <c r="U1166" s="12">
        <f t="shared" si="3172"/>
        <v>0</v>
      </c>
      <c r="V1166" s="12">
        <f t="shared" si="3172"/>
        <v>0</v>
      </c>
      <c r="W1166" s="12">
        <f t="shared" si="3172"/>
        <v>0</v>
      </c>
      <c r="X1166" s="12">
        <f t="shared" si="3172"/>
        <v>0</v>
      </c>
      <c r="Y1166" s="12">
        <f t="shared" si="3172"/>
        <v>0</v>
      </c>
      <c r="Z1166" s="12">
        <f t="shared" si="3172"/>
        <v>0</v>
      </c>
      <c r="AA1166" s="12">
        <f t="shared" si="3172"/>
        <v>0</v>
      </c>
      <c r="AB1166" s="12">
        <f t="shared" si="3172"/>
        <v>0</v>
      </c>
      <c r="AC1166" s="12">
        <f t="shared" ref="AC1166:AG1166" si="3173">SUM(AC1167,AC1174)</f>
        <v>0</v>
      </c>
      <c r="AD1166" s="12">
        <f t="shared" si="3173"/>
        <v>0</v>
      </c>
      <c r="AE1166" s="12">
        <f t="shared" si="3173"/>
        <v>0</v>
      </c>
      <c r="AF1166" s="12">
        <f t="shared" si="3173"/>
        <v>0</v>
      </c>
      <c r="AG1166" s="12">
        <f t="shared" si="3173"/>
        <v>0</v>
      </c>
      <c r="AH1166" s="12">
        <v>0</v>
      </c>
      <c r="AI1166" s="12">
        <v>0</v>
      </c>
      <c r="AJ1166" s="12">
        <f>SUM(AJ1167,AJ1173,AJ1174)</f>
        <v>0</v>
      </c>
      <c r="AK1166" s="12">
        <f t="shared" ref="AK1166:AT1166" si="3174">SUM(AK1167,AK1173,AK1174)</f>
        <v>0</v>
      </c>
      <c r="AL1166" s="12">
        <f t="shared" si="3174"/>
        <v>0</v>
      </c>
      <c r="AM1166" s="12">
        <f t="shared" si="3174"/>
        <v>0</v>
      </c>
      <c r="AN1166" s="12">
        <f t="shared" si="3174"/>
        <v>0</v>
      </c>
      <c r="AO1166" s="12">
        <f t="shared" si="3174"/>
        <v>0</v>
      </c>
      <c r="AP1166" s="12">
        <f t="shared" si="3174"/>
        <v>0</v>
      </c>
      <c r="AQ1166" s="12">
        <f t="shared" si="3174"/>
        <v>0</v>
      </c>
      <c r="AR1166" s="12">
        <f t="shared" si="3174"/>
        <v>0</v>
      </c>
      <c r="AS1166" s="12">
        <f t="shared" si="3174"/>
        <v>0</v>
      </c>
      <c r="AT1166" s="12">
        <f t="shared" si="3174"/>
        <v>0</v>
      </c>
      <c r="AU1166" s="12">
        <f t="shared" ref="AU1166:AY1166" si="3175">SUM(AU1167,AU1174)</f>
        <v>0</v>
      </c>
      <c r="AV1166" s="12">
        <f t="shared" si="3175"/>
        <v>0</v>
      </c>
      <c r="AW1166" s="12">
        <f t="shared" si="3175"/>
        <v>0</v>
      </c>
      <c r="AX1166" s="12">
        <f t="shared" si="3175"/>
        <v>0</v>
      </c>
      <c r="AY1166" s="12">
        <f t="shared" si="3175"/>
        <v>0</v>
      </c>
      <c r="AZ1166" s="12">
        <v>0</v>
      </c>
      <c r="BA1166" s="12">
        <v>0</v>
      </c>
      <c r="BB1166" s="12">
        <f>SUM(BB1167,BB1173,BB1174)</f>
        <v>600000</v>
      </c>
      <c r="BC1166" s="12">
        <f t="shared" ref="BC1166:BL1166" si="3176">SUM(BC1167,BC1173,BC1174)</f>
        <v>3805944</v>
      </c>
      <c r="BD1166" s="12">
        <f t="shared" si="3176"/>
        <v>0</v>
      </c>
      <c r="BE1166" s="12">
        <f t="shared" si="3176"/>
        <v>0</v>
      </c>
      <c r="BF1166" s="12">
        <f t="shared" si="3176"/>
        <v>0</v>
      </c>
      <c r="BG1166" s="12">
        <f t="shared" si="3176"/>
        <v>0</v>
      </c>
      <c r="BH1166" s="12">
        <f t="shared" si="3176"/>
        <v>4405944</v>
      </c>
      <c r="BI1166" s="12">
        <f t="shared" si="3176"/>
        <v>0</v>
      </c>
      <c r="BJ1166" s="12">
        <f t="shared" si="3176"/>
        <v>0</v>
      </c>
      <c r="BK1166" s="12">
        <f t="shared" si="3176"/>
        <v>3805944</v>
      </c>
      <c r="BL1166" s="12">
        <f t="shared" si="3176"/>
        <v>0</v>
      </c>
      <c r="BM1166" s="12">
        <f t="shared" ref="BM1166:BQ1166" si="3177">SUM(BM1167,BM1174)</f>
        <v>0</v>
      </c>
      <c r="BN1166" s="12">
        <f t="shared" si="3177"/>
        <v>0</v>
      </c>
      <c r="BO1166" s="12">
        <f t="shared" si="3177"/>
        <v>0</v>
      </c>
      <c r="BP1166" s="12">
        <f t="shared" si="3177"/>
        <v>0</v>
      </c>
      <c r="BQ1166" s="12">
        <f t="shared" si="3177"/>
        <v>0</v>
      </c>
      <c r="BR1166" s="12">
        <v>3805944</v>
      </c>
      <c r="BS1166" s="12">
        <v>600000</v>
      </c>
      <c r="BT1166" s="12">
        <f>SUM(BT1167,BT1174,BT1173)</f>
        <v>13650824</v>
      </c>
      <c r="BU1166" s="12">
        <f>SUM(BU1167,BU1174,BU1173)</f>
        <v>6357020</v>
      </c>
      <c r="BV1166" s="12">
        <f>SUM(BV1167,BV1174,BV1173)</f>
        <v>130020</v>
      </c>
      <c r="BW1166" s="12">
        <f t="shared" ref="BW1166:BZ1166" si="3178">SUM(BW1167,BW1174,BW1173)</f>
        <v>68000</v>
      </c>
      <c r="BX1166" s="12">
        <f t="shared" si="3178"/>
        <v>8000</v>
      </c>
      <c r="BY1166" s="12">
        <f t="shared" si="3178"/>
        <v>60000</v>
      </c>
      <c r="BZ1166" s="12">
        <f t="shared" si="3178"/>
        <v>0</v>
      </c>
      <c r="CA1166" s="12">
        <f>BV1166+BW1166</f>
        <v>198020</v>
      </c>
      <c r="CB1166" s="124">
        <f t="shared" si="3097"/>
        <v>3.1149815479580054</v>
      </c>
    </row>
    <row r="1167" spans="1:80" x14ac:dyDescent="0.25">
      <c r="A1167" s="1" t="s">
        <v>615</v>
      </c>
      <c r="B1167" s="1" t="s">
        <v>88</v>
      </c>
      <c r="C1167" s="1" t="s">
        <v>28</v>
      </c>
      <c r="D1167" s="82" t="s">
        <v>656</v>
      </c>
      <c r="E1167" s="82" t="s">
        <v>80</v>
      </c>
      <c r="F1167" s="79" t="s">
        <v>1</v>
      </c>
      <c r="G1167" s="13" t="s">
        <v>1</v>
      </c>
      <c r="H1167" s="2" t="s">
        <v>81</v>
      </c>
      <c r="I1167" s="12">
        <f>SUM(I1168:I1172)</f>
        <v>20607003</v>
      </c>
      <c r="J1167" s="12">
        <f t="shared" si="3085"/>
        <v>5650824</v>
      </c>
      <c r="K1167" s="12">
        <f t="shared" ref="K1167" si="3179">SUM(K1168:K1172)</f>
        <v>150000</v>
      </c>
      <c r="L1167" s="12">
        <f t="shared" si="3088"/>
        <v>600000</v>
      </c>
      <c r="M1167" s="12">
        <f t="shared" ref="M1167:Q1167" si="3180">SUM(M1168:M1172)</f>
        <v>0</v>
      </c>
      <c r="N1167" s="12">
        <f t="shared" si="3180"/>
        <v>0</v>
      </c>
      <c r="O1167" s="12">
        <f t="shared" si="3180"/>
        <v>600000</v>
      </c>
      <c r="P1167" s="12">
        <f t="shared" si="3180"/>
        <v>0</v>
      </c>
      <c r="Q1167" s="12">
        <f t="shared" si="3180"/>
        <v>4900824</v>
      </c>
      <c r="R1167" s="12">
        <f t="shared" ref="R1167:AG1167" si="3181">SUM(R1168:R1172)</f>
        <v>0</v>
      </c>
      <c r="S1167" s="12">
        <f t="shared" si="3181"/>
        <v>0</v>
      </c>
      <c r="T1167" s="12">
        <f t="shared" si="3181"/>
        <v>0</v>
      </c>
      <c r="U1167" s="12">
        <f t="shared" si="3181"/>
        <v>0</v>
      </c>
      <c r="V1167" s="12">
        <f t="shared" si="3181"/>
        <v>0</v>
      </c>
      <c r="W1167" s="12">
        <f t="shared" si="3181"/>
        <v>0</v>
      </c>
      <c r="X1167" s="12">
        <f t="shared" ref="X1167" si="3182">SUM(X1168:X1172)</f>
        <v>0</v>
      </c>
      <c r="Y1167" s="12">
        <f t="shared" si="3181"/>
        <v>0</v>
      </c>
      <c r="Z1167" s="12">
        <f t="shared" si="3181"/>
        <v>0</v>
      </c>
      <c r="AA1167" s="12">
        <f t="shared" si="3181"/>
        <v>0</v>
      </c>
      <c r="AB1167" s="12">
        <f t="shared" si="3181"/>
        <v>0</v>
      </c>
      <c r="AC1167" s="12">
        <f t="shared" si="3181"/>
        <v>0</v>
      </c>
      <c r="AD1167" s="12">
        <f t="shared" si="3181"/>
        <v>0</v>
      </c>
      <c r="AE1167" s="12">
        <f t="shared" si="3181"/>
        <v>0</v>
      </c>
      <c r="AF1167" s="12">
        <f t="shared" si="3181"/>
        <v>0</v>
      </c>
      <c r="AG1167" s="12">
        <f t="shared" si="3181"/>
        <v>0</v>
      </c>
      <c r="AH1167" s="12">
        <v>0</v>
      </c>
      <c r="AI1167" s="12">
        <v>0</v>
      </c>
      <c r="AJ1167" s="12">
        <f t="shared" ref="AJ1167:AY1167" si="3183">SUM(AJ1168:AJ1172)</f>
        <v>0</v>
      </c>
      <c r="AK1167" s="12">
        <f t="shared" si="3183"/>
        <v>0</v>
      </c>
      <c r="AL1167" s="12">
        <f t="shared" si="3183"/>
        <v>0</v>
      </c>
      <c r="AM1167" s="12">
        <f t="shared" si="3183"/>
        <v>0</v>
      </c>
      <c r="AN1167" s="12">
        <f t="shared" si="3183"/>
        <v>0</v>
      </c>
      <c r="AO1167" s="12">
        <f t="shared" si="3183"/>
        <v>0</v>
      </c>
      <c r="AP1167" s="12">
        <f t="shared" ref="AP1167" si="3184">SUM(AP1168:AP1172)</f>
        <v>0</v>
      </c>
      <c r="AQ1167" s="12">
        <f t="shared" si="3183"/>
        <v>0</v>
      </c>
      <c r="AR1167" s="12">
        <f t="shared" si="3183"/>
        <v>0</v>
      </c>
      <c r="AS1167" s="12">
        <f t="shared" si="3183"/>
        <v>0</v>
      </c>
      <c r="AT1167" s="12">
        <f t="shared" si="3183"/>
        <v>0</v>
      </c>
      <c r="AU1167" s="12">
        <f t="shared" si="3183"/>
        <v>0</v>
      </c>
      <c r="AV1167" s="12">
        <f t="shared" si="3183"/>
        <v>0</v>
      </c>
      <c r="AW1167" s="12">
        <f t="shared" si="3183"/>
        <v>0</v>
      </c>
      <c r="AX1167" s="12">
        <f t="shared" si="3183"/>
        <v>0</v>
      </c>
      <c r="AY1167" s="12">
        <f t="shared" si="3183"/>
        <v>0</v>
      </c>
      <c r="AZ1167" s="12">
        <v>0</v>
      </c>
      <c r="BA1167" s="12">
        <v>0</v>
      </c>
      <c r="BB1167" s="12">
        <f t="shared" ref="BB1167:BQ1167" si="3185">SUM(BB1168:BB1172)</f>
        <v>600000</v>
      </c>
      <c r="BC1167" s="12">
        <f t="shared" si="3185"/>
        <v>3805944</v>
      </c>
      <c r="BD1167" s="12">
        <f t="shared" si="3185"/>
        <v>0</v>
      </c>
      <c r="BE1167" s="12">
        <f t="shared" si="3185"/>
        <v>0</v>
      </c>
      <c r="BF1167" s="12">
        <f t="shared" si="3185"/>
        <v>0</v>
      </c>
      <c r="BG1167" s="12">
        <f t="shared" si="3185"/>
        <v>0</v>
      </c>
      <c r="BH1167" s="12">
        <f t="shared" ref="BH1167" si="3186">SUM(BH1168:BH1172)</f>
        <v>4405944</v>
      </c>
      <c r="BI1167" s="12">
        <f t="shared" si="3185"/>
        <v>0</v>
      </c>
      <c r="BJ1167" s="12">
        <f t="shared" si="3185"/>
        <v>0</v>
      </c>
      <c r="BK1167" s="12">
        <f t="shared" si="3185"/>
        <v>3805944</v>
      </c>
      <c r="BL1167" s="12">
        <f t="shared" si="3185"/>
        <v>0</v>
      </c>
      <c r="BM1167" s="12">
        <f t="shared" si="3185"/>
        <v>0</v>
      </c>
      <c r="BN1167" s="12">
        <f t="shared" si="3185"/>
        <v>0</v>
      </c>
      <c r="BO1167" s="12">
        <f t="shared" si="3185"/>
        <v>0</v>
      </c>
      <c r="BP1167" s="12">
        <f t="shared" si="3185"/>
        <v>0</v>
      </c>
      <c r="BQ1167" s="12">
        <f t="shared" si="3185"/>
        <v>0</v>
      </c>
      <c r="BR1167" s="12">
        <v>3805944</v>
      </c>
      <c r="BS1167" s="12">
        <v>600000</v>
      </c>
      <c r="BT1167" s="12">
        <f>SUM(BT1168:BT1172)</f>
        <v>13450824</v>
      </c>
      <c r="BU1167" s="12">
        <f>SUM(BU1168:BU1172)</f>
        <v>6150000</v>
      </c>
      <c r="BV1167" s="12">
        <f>SUM(BV1168:BV1172)</f>
        <v>90000</v>
      </c>
      <c r="BW1167" s="12">
        <f t="shared" ref="BW1167:BZ1167" si="3187">SUM(BW1168:BW1172)</f>
        <v>60000</v>
      </c>
      <c r="BX1167" s="12">
        <f t="shared" si="3187"/>
        <v>0</v>
      </c>
      <c r="BY1167" s="12">
        <f t="shared" si="3187"/>
        <v>60000</v>
      </c>
      <c r="BZ1167" s="12">
        <f t="shared" si="3187"/>
        <v>0</v>
      </c>
      <c r="CA1167" s="12">
        <f t="shared" si="3086"/>
        <v>150000</v>
      </c>
      <c r="CB1167" s="124">
        <f t="shared" si="3097"/>
        <v>2.4390243902439024</v>
      </c>
    </row>
    <row r="1168" spans="1:80" s="62" customFormat="1" x14ac:dyDescent="0.25">
      <c r="A1168" s="68" t="s">
        <v>615</v>
      </c>
      <c r="B1168" s="68" t="s">
        <v>88</v>
      </c>
      <c r="C1168" s="68" t="s">
        <v>28</v>
      </c>
      <c r="D1168" s="83" t="s">
        <v>656</v>
      </c>
      <c r="E1168" s="91">
        <v>8213</v>
      </c>
      <c r="F1168" s="83" t="s">
        <v>673</v>
      </c>
      <c r="G1168" s="74" t="s">
        <v>1892</v>
      </c>
      <c r="H1168" s="69" t="s">
        <v>639</v>
      </c>
      <c r="I1168" s="61">
        <v>7373649</v>
      </c>
      <c r="J1168" s="70">
        <f t="shared" si="3085"/>
        <v>4150000</v>
      </c>
      <c r="K1168" s="61">
        <v>150000</v>
      </c>
      <c r="L1168" s="61">
        <f t="shared" si="3088"/>
        <v>600000</v>
      </c>
      <c r="M1168" s="61">
        <v>0</v>
      </c>
      <c r="N1168" s="61">
        <v>0</v>
      </c>
      <c r="O1168" s="61">
        <v>600000</v>
      </c>
      <c r="P1168" s="61">
        <v>0</v>
      </c>
      <c r="Q1168" s="61">
        <v>3400000</v>
      </c>
      <c r="R1168" s="70">
        <v>0</v>
      </c>
      <c r="S1168" s="70"/>
      <c r="T1168" s="70"/>
      <c r="U1168" s="70"/>
      <c r="V1168" s="70"/>
      <c r="W1168" s="70"/>
      <c r="X1168" s="70">
        <f t="shared" si="3034"/>
        <v>0</v>
      </c>
      <c r="Y1168" s="70"/>
      <c r="Z1168" s="70"/>
      <c r="AA1168" s="70"/>
      <c r="AB1168" s="70"/>
      <c r="AC1168" s="70"/>
      <c r="AD1168" s="70"/>
      <c r="AE1168" s="70"/>
      <c r="AF1168" s="70"/>
      <c r="AG1168" s="70"/>
      <c r="AH1168" s="70">
        <v>0</v>
      </c>
      <c r="AI1168" s="70">
        <v>0</v>
      </c>
      <c r="AJ1168" s="70">
        <v>0</v>
      </c>
      <c r="AK1168" s="70"/>
      <c r="AL1168" s="70"/>
      <c r="AM1168" s="70"/>
      <c r="AN1168" s="70"/>
      <c r="AO1168" s="70"/>
      <c r="AP1168" s="70">
        <f t="shared" si="3035"/>
        <v>0</v>
      </c>
      <c r="AQ1168" s="70"/>
      <c r="AR1168" s="70"/>
      <c r="AS1168" s="70"/>
      <c r="AT1168" s="70"/>
      <c r="AU1168" s="70"/>
      <c r="AV1168" s="70"/>
      <c r="AW1168" s="70"/>
      <c r="AX1168" s="70"/>
      <c r="AY1168" s="70"/>
      <c r="AZ1168" s="70">
        <v>0</v>
      </c>
      <c r="BA1168" s="70">
        <v>0</v>
      </c>
      <c r="BB1168" s="70">
        <v>600000</v>
      </c>
      <c r="BC1168" s="70">
        <v>42</v>
      </c>
      <c r="BD1168" s="70"/>
      <c r="BE1168" s="70"/>
      <c r="BF1168" s="70"/>
      <c r="BG1168" s="70"/>
      <c r="BH1168" s="70">
        <f t="shared" si="3036"/>
        <v>600042</v>
      </c>
      <c r="BI1168" s="70"/>
      <c r="BJ1168" s="70"/>
      <c r="BK1168" s="70">
        <v>42</v>
      </c>
      <c r="BL1168" s="70"/>
      <c r="BM1168" s="70"/>
      <c r="BN1168" s="70"/>
      <c r="BO1168" s="70"/>
      <c r="BP1168" s="70"/>
      <c r="BQ1168" s="70"/>
      <c r="BR1168" s="70">
        <v>42</v>
      </c>
      <c r="BS1168" s="70">
        <v>600000</v>
      </c>
      <c r="BT1168" s="14">
        <v>11950000</v>
      </c>
      <c r="BU1168" s="14">
        <v>6150000</v>
      </c>
      <c r="BV1168" s="14">
        <v>90000</v>
      </c>
      <c r="BW1168" s="14">
        <f t="shared" si="3164"/>
        <v>60000</v>
      </c>
      <c r="BX1168" s="14">
        <v>0</v>
      </c>
      <c r="BY1168" s="14">
        <v>60000</v>
      </c>
      <c r="BZ1168" s="14">
        <v>0</v>
      </c>
      <c r="CA1168" s="14">
        <f t="shared" si="3086"/>
        <v>150000</v>
      </c>
      <c r="CB1168" s="122">
        <f t="shared" si="3097"/>
        <v>2.4390243902439024</v>
      </c>
    </row>
    <row r="1169" spans="1:80" x14ac:dyDescent="0.25">
      <c r="A1169" s="4" t="s">
        <v>615</v>
      </c>
      <c r="B1169" s="4" t="s">
        <v>88</v>
      </c>
      <c r="C1169" s="4" t="s">
        <v>28</v>
      </c>
      <c r="D1169" s="79" t="s">
        <v>656</v>
      </c>
      <c r="E1169" s="89">
        <v>8213</v>
      </c>
      <c r="F1169" s="79" t="s">
        <v>674</v>
      </c>
      <c r="G1169" s="74" t="s">
        <v>1892</v>
      </c>
      <c r="H1169" s="13" t="s">
        <v>675</v>
      </c>
      <c r="I1169" s="14">
        <v>10100000</v>
      </c>
      <c r="J1169" s="14">
        <f t="shared" si="3085"/>
        <v>0</v>
      </c>
      <c r="K1169" s="14">
        <v>0</v>
      </c>
      <c r="L1169" s="14">
        <f t="shared" si="3088"/>
        <v>0</v>
      </c>
      <c r="M1169" s="14">
        <v>0</v>
      </c>
      <c r="N1169" s="14">
        <v>0</v>
      </c>
      <c r="O1169" s="14">
        <v>0</v>
      </c>
      <c r="P1169" s="14">
        <v>0</v>
      </c>
      <c r="Q1169" s="14">
        <v>0</v>
      </c>
      <c r="R1169" s="14">
        <v>0</v>
      </c>
      <c r="S1169" s="14"/>
      <c r="T1169" s="14"/>
      <c r="U1169" s="14"/>
      <c r="V1169" s="14"/>
      <c r="W1169" s="14"/>
      <c r="X1169" s="14">
        <f t="shared" si="3034"/>
        <v>0</v>
      </c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>
        <v>0</v>
      </c>
      <c r="AI1169" s="14">
        <v>0</v>
      </c>
      <c r="AJ1169" s="14">
        <v>0</v>
      </c>
      <c r="AK1169" s="14"/>
      <c r="AL1169" s="14"/>
      <c r="AM1169" s="14"/>
      <c r="AN1169" s="14"/>
      <c r="AO1169" s="14"/>
      <c r="AP1169" s="14">
        <f t="shared" si="3035"/>
        <v>0</v>
      </c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>
        <v>0</v>
      </c>
      <c r="BA1169" s="14">
        <v>0</v>
      </c>
      <c r="BB1169" s="14">
        <v>0</v>
      </c>
      <c r="BC1169" s="14">
        <f>3805900+2</f>
        <v>3805902</v>
      </c>
      <c r="BD1169" s="14"/>
      <c r="BE1169" s="14"/>
      <c r="BF1169" s="14"/>
      <c r="BG1169" s="14"/>
      <c r="BH1169" s="14">
        <f t="shared" si="3036"/>
        <v>3805902</v>
      </c>
      <c r="BI1169" s="14"/>
      <c r="BJ1169" s="14"/>
      <c r="BK1169" s="14">
        <f>3805900+2</f>
        <v>3805902</v>
      </c>
      <c r="BL1169" s="14"/>
      <c r="BM1169" s="14"/>
      <c r="BN1169" s="14"/>
      <c r="BO1169" s="14"/>
      <c r="BP1169" s="14"/>
      <c r="BQ1169" s="14"/>
      <c r="BR1169" s="14">
        <v>3805902</v>
      </c>
      <c r="BS1169" s="14">
        <v>0</v>
      </c>
      <c r="BT1169" s="14">
        <v>0</v>
      </c>
      <c r="BU1169" s="14">
        <v>0</v>
      </c>
      <c r="BV1169" s="14">
        <v>0</v>
      </c>
      <c r="BW1169" s="14">
        <f t="shared" si="3164"/>
        <v>0</v>
      </c>
      <c r="BX1169" s="14">
        <v>0</v>
      </c>
      <c r="BY1169" s="14">
        <v>0</v>
      </c>
      <c r="BZ1169" s="14">
        <v>0</v>
      </c>
      <c r="CA1169" s="14">
        <f t="shared" si="3086"/>
        <v>0</v>
      </c>
      <c r="CB1169" s="122" t="str">
        <f t="shared" si="3097"/>
        <v>-</v>
      </c>
    </row>
    <row r="1170" spans="1:80" x14ac:dyDescent="0.25">
      <c r="A1170" s="4" t="s">
        <v>615</v>
      </c>
      <c r="B1170" s="4" t="s">
        <v>88</v>
      </c>
      <c r="C1170" s="4" t="s">
        <v>28</v>
      </c>
      <c r="D1170" s="79" t="s">
        <v>656</v>
      </c>
      <c r="E1170" s="89">
        <v>8213</v>
      </c>
      <c r="F1170" s="79" t="s">
        <v>676</v>
      </c>
      <c r="G1170" s="74" t="s">
        <v>1892</v>
      </c>
      <c r="H1170" s="13" t="s">
        <v>677</v>
      </c>
      <c r="I1170" s="14">
        <v>1082530</v>
      </c>
      <c r="J1170" s="14">
        <f t="shared" si="3085"/>
        <v>450000</v>
      </c>
      <c r="K1170" s="14">
        <v>0</v>
      </c>
      <c r="L1170" s="14">
        <f t="shared" si="3088"/>
        <v>0</v>
      </c>
      <c r="M1170" s="14">
        <v>0</v>
      </c>
      <c r="N1170" s="14">
        <v>0</v>
      </c>
      <c r="O1170" s="14">
        <v>0</v>
      </c>
      <c r="P1170" s="14">
        <v>0</v>
      </c>
      <c r="Q1170" s="14">
        <v>450000</v>
      </c>
      <c r="R1170" s="14">
        <v>0</v>
      </c>
      <c r="S1170" s="14"/>
      <c r="T1170" s="14"/>
      <c r="U1170" s="14"/>
      <c r="V1170" s="14"/>
      <c r="W1170" s="14"/>
      <c r="X1170" s="14">
        <f t="shared" si="3034"/>
        <v>0</v>
      </c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>
        <v>0</v>
      </c>
      <c r="AI1170" s="14">
        <v>0</v>
      </c>
      <c r="AJ1170" s="14">
        <v>0</v>
      </c>
      <c r="AK1170" s="14"/>
      <c r="AL1170" s="14"/>
      <c r="AM1170" s="14"/>
      <c r="AN1170" s="14"/>
      <c r="AO1170" s="14"/>
      <c r="AP1170" s="14">
        <f t="shared" si="3035"/>
        <v>0</v>
      </c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>
        <v>0</v>
      </c>
      <c r="BA1170" s="14">
        <v>0</v>
      </c>
      <c r="BB1170" s="14">
        <v>0</v>
      </c>
      <c r="BC1170" s="14"/>
      <c r="BD1170" s="14"/>
      <c r="BE1170" s="14"/>
      <c r="BF1170" s="14"/>
      <c r="BG1170" s="14"/>
      <c r="BH1170" s="14">
        <f t="shared" si="3036"/>
        <v>0</v>
      </c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>
        <v>0</v>
      </c>
      <c r="BS1170" s="14">
        <v>0</v>
      </c>
      <c r="BT1170" s="14">
        <v>1500824</v>
      </c>
      <c r="BU1170" s="14">
        <v>0</v>
      </c>
      <c r="BV1170" s="14">
        <v>0</v>
      </c>
      <c r="BW1170" s="14">
        <f t="shared" si="3164"/>
        <v>0</v>
      </c>
      <c r="BX1170" s="14">
        <v>0</v>
      </c>
      <c r="BY1170" s="14">
        <v>0</v>
      </c>
      <c r="BZ1170" s="14">
        <v>0</v>
      </c>
      <c r="CA1170" s="14">
        <f t="shared" si="3086"/>
        <v>0</v>
      </c>
      <c r="CB1170" s="122" t="str">
        <f t="shared" si="3097"/>
        <v>-</v>
      </c>
    </row>
    <row r="1171" spans="1:80" x14ac:dyDescent="0.25">
      <c r="A1171" s="4" t="s">
        <v>615</v>
      </c>
      <c r="B1171" s="4" t="s">
        <v>88</v>
      </c>
      <c r="C1171" s="4" t="s">
        <v>28</v>
      </c>
      <c r="D1171" s="79" t="s">
        <v>656</v>
      </c>
      <c r="E1171" s="89">
        <v>8213</v>
      </c>
      <c r="F1171" s="79" t="s">
        <v>678</v>
      </c>
      <c r="G1171" s="74" t="s">
        <v>1892</v>
      </c>
      <c r="H1171" s="13" t="s">
        <v>679</v>
      </c>
      <c r="I1171" s="14">
        <v>1050824</v>
      </c>
      <c r="J1171" s="14">
        <f t="shared" si="3085"/>
        <v>1050824</v>
      </c>
      <c r="K1171" s="14">
        <v>0</v>
      </c>
      <c r="L1171" s="14">
        <f t="shared" si="3088"/>
        <v>0</v>
      </c>
      <c r="M1171" s="14">
        <v>0</v>
      </c>
      <c r="N1171" s="14">
        <v>0</v>
      </c>
      <c r="O1171" s="14">
        <v>0</v>
      </c>
      <c r="P1171" s="14">
        <v>0</v>
      </c>
      <c r="Q1171" s="14">
        <v>1050824</v>
      </c>
      <c r="R1171" s="14">
        <v>0</v>
      </c>
      <c r="S1171" s="14"/>
      <c r="T1171" s="14"/>
      <c r="U1171" s="14"/>
      <c r="V1171" s="14"/>
      <c r="W1171" s="14"/>
      <c r="X1171" s="14">
        <f t="shared" ref="X1171:X1236" si="3188">R1171+S1171+T1171+U1171+V1171+W1171</f>
        <v>0</v>
      </c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>
        <v>0</v>
      </c>
      <c r="AI1171" s="14">
        <v>0</v>
      </c>
      <c r="AJ1171" s="14">
        <v>0</v>
      </c>
      <c r="AK1171" s="14"/>
      <c r="AL1171" s="14"/>
      <c r="AM1171" s="14"/>
      <c r="AN1171" s="14"/>
      <c r="AO1171" s="14"/>
      <c r="AP1171" s="14">
        <f t="shared" ref="AP1171:AP1236" si="3189">AJ1171+AK1171+AL1171+AM1171+AN1171+AO1171</f>
        <v>0</v>
      </c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>
        <v>0</v>
      </c>
      <c r="BA1171" s="14">
        <v>0</v>
      </c>
      <c r="BB1171" s="14">
        <v>0</v>
      </c>
      <c r="BC1171" s="14"/>
      <c r="BD1171" s="14"/>
      <c r="BE1171" s="14"/>
      <c r="BF1171" s="14"/>
      <c r="BG1171" s="14"/>
      <c r="BH1171" s="14">
        <f t="shared" ref="BH1171:BH1236" si="3190">BB1171+BC1171+BD1171+BE1171+BF1171+BG1171</f>
        <v>0</v>
      </c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>
        <v>0</v>
      </c>
      <c r="BS1171" s="14">
        <v>0</v>
      </c>
      <c r="BT1171" s="14">
        <v>0</v>
      </c>
      <c r="BU1171" s="14">
        <v>0</v>
      </c>
      <c r="BV1171" s="14">
        <v>0</v>
      </c>
      <c r="BW1171" s="14">
        <f t="shared" si="3164"/>
        <v>0</v>
      </c>
      <c r="BX1171" s="14">
        <v>0</v>
      </c>
      <c r="BY1171" s="14">
        <v>0</v>
      </c>
      <c r="BZ1171" s="14">
        <v>0</v>
      </c>
      <c r="CA1171" s="14">
        <f t="shared" si="3086"/>
        <v>0</v>
      </c>
      <c r="CB1171" s="122" t="str">
        <f t="shared" si="3097"/>
        <v>-</v>
      </c>
    </row>
    <row r="1172" spans="1:80" x14ac:dyDescent="0.25">
      <c r="A1172" s="4" t="s">
        <v>615</v>
      </c>
      <c r="B1172" s="4" t="s">
        <v>88</v>
      </c>
      <c r="C1172" s="4" t="s">
        <v>28</v>
      </c>
      <c r="D1172" s="79" t="s">
        <v>656</v>
      </c>
      <c r="E1172" s="89">
        <v>8213</v>
      </c>
      <c r="F1172" s="79" t="s">
        <v>680</v>
      </c>
      <c r="G1172" s="74" t="s">
        <v>1892</v>
      </c>
      <c r="H1172" s="13" t="s">
        <v>681</v>
      </c>
      <c r="I1172" s="14">
        <v>1000000</v>
      </c>
      <c r="J1172" s="14">
        <f t="shared" si="3085"/>
        <v>0</v>
      </c>
      <c r="K1172" s="14">
        <v>0</v>
      </c>
      <c r="L1172" s="14">
        <f t="shared" si="3088"/>
        <v>0</v>
      </c>
      <c r="M1172" s="14">
        <v>0</v>
      </c>
      <c r="N1172" s="14">
        <v>0</v>
      </c>
      <c r="O1172" s="14">
        <v>0</v>
      </c>
      <c r="P1172" s="14">
        <v>0</v>
      </c>
      <c r="Q1172" s="14">
        <v>0</v>
      </c>
      <c r="R1172" s="14">
        <v>0</v>
      </c>
      <c r="S1172" s="14"/>
      <c r="T1172" s="14"/>
      <c r="U1172" s="14"/>
      <c r="V1172" s="14"/>
      <c r="W1172" s="14"/>
      <c r="X1172" s="14">
        <f t="shared" si="3188"/>
        <v>0</v>
      </c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>
        <v>0</v>
      </c>
      <c r="AI1172" s="14">
        <v>0</v>
      </c>
      <c r="AJ1172" s="14">
        <v>0</v>
      </c>
      <c r="AK1172" s="14"/>
      <c r="AL1172" s="14"/>
      <c r="AM1172" s="14"/>
      <c r="AN1172" s="14"/>
      <c r="AO1172" s="14"/>
      <c r="AP1172" s="14">
        <f t="shared" si="3189"/>
        <v>0</v>
      </c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>
        <v>0</v>
      </c>
      <c r="BA1172" s="14">
        <v>0</v>
      </c>
      <c r="BB1172" s="14">
        <v>0</v>
      </c>
      <c r="BC1172" s="14"/>
      <c r="BD1172" s="14"/>
      <c r="BE1172" s="14"/>
      <c r="BF1172" s="14"/>
      <c r="BG1172" s="14"/>
      <c r="BH1172" s="14">
        <f t="shared" si="3190"/>
        <v>0</v>
      </c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>
        <v>0</v>
      </c>
      <c r="BS1172" s="14">
        <v>0</v>
      </c>
      <c r="BT1172" s="14">
        <v>0</v>
      </c>
      <c r="BU1172" s="14">
        <v>0</v>
      </c>
      <c r="BV1172" s="14">
        <v>0</v>
      </c>
      <c r="BW1172" s="14">
        <f t="shared" si="3164"/>
        <v>0</v>
      </c>
      <c r="BX1172" s="14">
        <v>0</v>
      </c>
      <c r="BY1172" s="14">
        <v>0</v>
      </c>
      <c r="BZ1172" s="14">
        <v>0</v>
      </c>
      <c r="CA1172" s="14">
        <f t="shared" si="3086"/>
        <v>0</v>
      </c>
      <c r="CB1172" s="122" t="str">
        <f t="shared" si="3097"/>
        <v>-</v>
      </c>
    </row>
    <row r="1173" spans="1:80" x14ac:dyDescent="0.25">
      <c r="A1173" s="4" t="s">
        <v>615</v>
      </c>
      <c r="B1173" s="4" t="s">
        <v>88</v>
      </c>
      <c r="C1173" s="4" t="s">
        <v>28</v>
      </c>
      <c r="D1173" s="79" t="s">
        <v>656</v>
      </c>
      <c r="E1173" s="89" t="s">
        <v>1940</v>
      </c>
      <c r="F1173" s="79"/>
      <c r="G1173" s="74" t="s">
        <v>1892</v>
      </c>
      <c r="H1173" s="13" t="s">
        <v>1941</v>
      </c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>
        <v>0</v>
      </c>
      <c r="AI1173" s="14">
        <v>0</v>
      </c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>
        <v>0</v>
      </c>
      <c r="BA1173" s="14">
        <v>0</v>
      </c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>
        <v>0</v>
      </c>
      <c r="BS1173" s="14">
        <v>0</v>
      </c>
      <c r="BT1173" s="14"/>
      <c r="BU1173" s="14">
        <v>7020</v>
      </c>
      <c r="BV1173" s="14">
        <v>7020</v>
      </c>
      <c r="BW1173" s="14">
        <f t="shared" si="3164"/>
        <v>0</v>
      </c>
      <c r="BX1173" s="14"/>
      <c r="BY1173" s="14"/>
      <c r="BZ1173" s="14"/>
      <c r="CA1173" s="14">
        <f t="shared" si="3086"/>
        <v>7020</v>
      </c>
      <c r="CB1173" s="122">
        <f t="shared" si="3097"/>
        <v>100</v>
      </c>
    </row>
    <row r="1174" spans="1:80" x14ac:dyDescent="0.25">
      <c r="A1174" s="4" t="s">
        <v>615</v>
      </c>
      <c r="B1174" s="4" t="s">
        <v>88</v>
      </c>
      <c r="C1174" s="4" t="s">
        <v>28</v>
      </c>
      <c r="D1174" s="79" t="s">
        <v>656</v>
      </c>
      <c r="E1174" s="89">
        <v>8215</v>
      </c>
      <c r="F1174" s="79"/>
      <c r="G1174" s="74" t="s">
        <v>1892</v>
      </c>
      <c r="H1174" s="13" t="s">
        <v>183</v>
      </c>
      <c r="I1174" s="14">
        <v>145000</v>
      </c>
      <c r="J1174" s="14">
        <f t="shared" si="3085"/>
        <v>200000</v>
      </c>
      <c r="K1174" s="14">
        <v>200000</v>
      </c>
      <c r="L1174" s="14">
        <f t="shared" si="3088"/>
        <v>0</v>
      </c>
      <c r="M1174" s="14">
        <v>0</v>
      </c>
      <c r="N1174" s="14">
        <v>0</v>
      </c>
      <c r="O1174" s="14">
        <v>0</v>
      </c>
      <c r="P1174" s="14">
        <v>0</v>
      </c>
      <c r="Q1174" s="14">
        <v>0</v>
      </c>
      <c r="R1174" s="14">
        <v>0</v>
      </c>
      <c r="S1174" s="14"/>
      <c r="T1174" s="14"/>
      <c r="U1174" s="14"/>
      <c r="V1174" s="14"/>
      <c r="W1174" s="14"/>
      <c r="X1174" s="14">
        <f t="shared" si="3188"/>
        <v>0</v>
      </c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>
        <v>0</v>
      </c>
      <c r="AI1174" s="14">
        <v>0</v>
      </c>
      <c r="AJ1174" s="14">
        <v>0</v>
      </c>
      <c r="AK1174" s="14"/>
      <c r="AL1174" s="14"/>
      <c r="AM1174" s="14"/>
      <c r="AN1174" s="14"/>
      <c r="AO1174" s="14"/>
      <c r="AP1174" s="14">
        <f t="shared" si="3189"/>
        <v>0</v>
      </c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>
        <v>0</v>
      </c>
      <c r="BA1174" s="14">
        <v>0</v>
      </c>
      <c r="BB1174" s="14">
        <v>0</v>
      </c>
      <c r="BC1174" s="14"/>
      <c r="BD1174" s="14"/>
      <c r="BE1174" s="14"/>
      <c r="BF1174" s="14"/>
      <c r="BG1174" s="14"/>
      <c r="BH1174" s="14">
        <f t="shared" si="3190"/>
        <v>0</v>
      </c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>
        <v>0</v>
      </c>
      <c r="BS1174" s="14">
        <v>0</v>
      </c>
      <c r="BT1174" s="14">
        <v>200000</v>
      </c>
      <c r="BU1174" s="14">
        <v>200000</v>
      </c>
      <c r="BV1174" s="14">
        <v>33000</v>
      </c>
      <c r="BW1174" s="14">
        <f t="shared" si="3164"/>
        <v>8000</v>
      </c>
      <c r="BX1174" s="14">
        <v>8000</v>
      </c>
      <c r="BY1174" s="14">
        <v>0</v>
      </c>
      <c r="BZ1174" s="14">
        <v>0</v>
      </c>
      <c r="CA1174" s="14">
        <f t="shared" si="3086"/>
        <v>41000</v>
      </c>
      <c r="CB1174" s="122">
        <f t="shared" si="3097"/>
        <v>20.5</v>
      </c>
    </row>
    <row r="1175" spans="1:80" x14ac:dyDescent="0.25">
      <c r="A1175" s="4"/>
      <c r="B1175" s="4"/>
      <c r="C1175" s="4"/>
      <c r="D1175" s="79"/>
      <c r="E1175" s="89"/>
      <c r="F1175" s="79"/>
      <c r="G1175" s="74"/>
      <c r="H1175" s="13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22"/>
    </row>
    <row r="1176" spans="1:80" x14ac:dyDescent="0.25">
      <c r="A1176" s="13" t="s">
        <v>1</v>
      </c>
      <c r="B1176" s="13" t="s">
        <v>1</v>
      </c>
      <c r="C1176" s="13" t="s">
        <v>1</v>
      </c>
      <c r="D1176" s="74" t="s">
        <v>1</v>
      </c>
      <c r="E1176" s="74" t="s">
        <v>1</v>
      </c>
      <c r="F1176" s="74" t="s">
        <v>1</v>
      </c>
      <c r="G1176" s="13" t="s">
        <v>1</v>
      </c>
      <c r="H1176" s="10" t="s">
        <v>682</v>
      </c>
      <c r="I1176" s="11">
        <f>SUM(I1165,I1159,I1132)</f>
        <v>107143150</v>
      </c>
      <c r="J1176" s="11">
        <f t="shared" si="3085"/>
        <v>94739969</v>
      </c>
      <c r="K1176" s="11">
        <f>SUM(K1165,K1159,K1132)</f>
        <v>89239145</v>
      </c>
      <c r="L1176" s="11">
        <f t="shared" si="3088"/>
        <v>600000</v>
      </c>
      <c r="M1176" s="11">
        <f>SUM(M1165,M1159,M1132)</f>
        <v>0</v>
      </c>
      <c r="N1176" s="11">
        <f>SUM(N1165,N1159,N1132)</f>
        <v>0</v>
      </c>
      <c r="O1176" s="11">
        <f>SUM(O1165,O1159,O1132)</f>
        <v>600000</v>
      </c>
      <c r="P1176" s="11">
        <f>SUM(P1165,P1159,P1132)</f>
        <v>0</v>
      </c>
      <c r="Q1176" s="11">
        <f>SUM(Q1165,Q1159,Q1132)</f>
        <v>4900824</v>
      </c>
      <c r="R1176" s="11">
        <f t="shared" ref="R1176:AG1176" si="3191">SUM(R1165,R1159,R1132)</f>
        <v>0</v>
      </c>
      <c r="S1176" s="11">
        <f t="shared" si="3191"/>
        <v>0</v>
      </c>
      <c r="T1176" s="11">
        <f t="shared" si="3191"/>
        <v>0</v>
      </c>
      <c r="U1176" s="11">
        <f t="shared" si="3191"/>
        <v>0</v>
      </c>
      <c r="V1176" s="11">
        <f t="shared" si="3191"/>
        <v>0</v>
      </c>
      <c r="W1176" s="11">
        <f t="shared" si="3191"/>
        <v>0</v>
      </c>
      <c r="X1176" s="11">
        <f t="shared" si="3191"/>
        <v>0</v>
      </c>
      <c r="Y1176" s="11">
        <f t="shared" si="3191"/>
        <v>0</v>
      </c>
      <c r="Z1176" s="11">
        <f t="shared" si="3191"/>
        <v>0</v>
      </c>
      <c r="AA1176" s="11">
        <f t="shared" si="3191"/>
        <v>0</v>
      </c>
      <c r="AB1176" s="11">
        <f t="shared" si="3191"/>
        <v>0</v>
      </c>
      <c r="AC1176" s="11">
        <f t="shared" si="3191"/>
        <v>0</v>
      </c>
      <c r="AD1176" s="11">
        <f t="shared" si="3191"/>
        <v>0</v>
      </c>
      <c r="AE1176" s="11">
        <f t="shared" si="3191"/>
        <v>0</v>
      </c>
      <c r="AF1176" s="11">
        <f t="shared" si="3191"/>
        <v>0</v>
      </c>
      <c r="AG1176" s="11">
        <f t="shared" si="3191"/>
        <v>0</v>
      </c>
      <c r="AH1176" s="11">
        <v>0</v>
      </c>
      <c r="AI1176" s="11">
        <v>0</v>
      </c>
      <c r="AJ1176" s="11">
        <f t="shared" ref="AJ1176:AY1176" si="3192">SUM(AJ1165,AJ1159,AJ1132)</f>
        <v>0</v>
      </c>
      <c r="AK1176" s="11">
        <f t="shared" si="3192"/>
        <v>0</v>
      </c>
      <c r="AL1176" s="11">
        <f t="shared" si="3192"/>
        <v>0</v>
      </c>
      <c r="AM1176" s="11">
        <f t="shared" si="3192"/>
        <v>0</v>
      </c>
      <c r="AN1176" s="11">
        <f t="shared" si="3192"/>
        <v>0</v>
      </c>
      <c r="AO1176" s="11">
        <f t="shared" si="3192"/>
        <v>0</v>
      </c>
      <c r="AP1176" s="11">
        <f t="shared" si="3192"/>
        <v>0</v>
      </c>
      <c r="AQ1176" s="11">
        <f t="shared" si="3192"/>
        <v>0</v>
      </c>
      <c r="AR1176" s="11">
        <f t="shared" si="3192"/>
        <v>0</v>
      </c>
      <c r="AS1176" s="11">
        <f t="shared" si="3192"/>
        <v>0</v>
      </c>
      <c r="AT1176" s="11">
        <f t="shared" si="3192"/>
        <v>0</v>
      </c>
      <c r="AU1176" s="11">
        <f t="shared" si="3192"/>
        <v>0</v>
      </c>
      <c r="AV1176" s="11">
        <f t="shared" si="3192"/>
        <v>0</v>
      </c>
      <c r="AW1176" s="11">
        <f t="shared" si="3192"/>
        <v>0</v>
      </c>
      <c r="AX1176" s="11">
        <f t="shared" si="3192"/>
        <v>0</v>
      </c>
      <c r="AY1176" s="11">
        <f t="shared" si="3192"/>
        <v>0</v>
      </c>
      <c r="AZ1176" s="11">
        <v>0</v>
      </c>
      <c r="BA1176" s="11">
        <v>0</v>
      </c>
      <c r="BB1176" s="11">
        <f t="shared" ref="BB1176:BQ1176" si="3193">SUM(BB1165,BB1159,BB1132)</f>
        <v>600000</v>
      </c>
      <c r="BC1176" s="11">
        <f t="shared" si="3193"/>
        <v>3805944</v>
      </c>
      <c r="BD1176" s="11">
        <f t="shared" si="3193"/>
        <v>0</v>
      </c>
      <c r="BE1176" s="11">
        <f t="shared" si="3193"/>
        <v>0</v>
      </c>
      <c r="BF1176" s="11">
        <f t="shared" si="3193"/>
        <v>0</v>
      </c>
      <c r="BG1176" s="11">
        <f t="shared" si="3193"/>
        <v>0</v>
      </c>
      <c r="BH1176" s="11">
        <f t="shared" si="3193"/>
        <v>4405944</v>
      </c>
      <c r="BI1176" s="11">
        <f t="shared" si="3193"/>
        <v>0</v>
      </c>
      <c r="BJ1176" s="11">
        <f t="shared" si="3193"/>
        <v>0</v>
      </c>
      <c r="BK1176" s="11">
        <f t="shared" si="3193"/>
        <v>3805944</v>
      </c>
      <c r="BL1176" s="11">
        <f t="shared" si="3193"/>
        <v>0</v>
      </c>
      <c r="BM1176" s="11">
        <f t="shared" si="3193"/>
        <v>0</v>
      </c>
      <c r="BN1176" s="11">
        <f t="shared" si="3193"/>
        <v>0</v>
      </c>
      <c r="BO1176" s="11">
        <f t="shared" si="3193"/>
        <v>0</v>
      </c>
      <c r="BP1176" s="11">
        <f t="shared" si="3193"/>
        <v>0</v>
      </c>
      <c r="BQ1176" s="11">
        <f t="shared" si="3193"/>
        <v>0</v>
      </c>
      <c r="BR1176" s="11">
        <v>3805944</v>
      </c>
      <c r="BS1176" s="11">
        <v>600000</v>
      </c>
      <c r="BT1176" s="11">
        <f t="shared" ref="BT1176:BZ1176" si="3194">SUM(BT1165,BT1159,BT1132)</f>
        <v>112495857</v>
      </c>
      <c r="BU1176" s="11">
        <f t="shared" si="3194"/>
        <v>105202053</v>
      </c>
      <c r="BV1176" s="11">
        <f t="shared" si="3194"/>
        <v>47438421</v>
      </c>
      <c r="BW1176" s="11">
        <f t="shared" si="3194"/>
        <v>22345750</v>
      </c>
      <c r="BX1176" s="11">
        <f t="shared" si="3194"/>
        <v>7308000</v>
      </c>
      <c r="BY1176" s="11">
        <f t="shared" si="3194"/>
        <v>7960750</v>
      </c>
      <c r="BZ1176" s="11">
        <f t="shared" si="3194"/>
        <v>7077000</v>
      </c>
      <c r="CA1176" s="11">
        <f t="shared" si="3086"/>
        <v>69784171</v>
      </c>
      <c r="CB1176" s="123">
        <f t="shared" si="3097"/>
        <v>66.333468796469205</v>
      </c>
    </row>
    <row r="1177" spans="1:80" ht="15.75" thickBot="1" x14ac:dyDescent="0.3">
      <c r="A1177" s="13" t="s">
        <v>1</v>
      </c>
      <c r="B1177" s="13" t="s">
        <v>1</v>
      </c>
      <c r="C1177" s="13" t="s">
        <v>1</v>
      </c>
      <c r="D1177" s="74" t="s">
        <v>1</v>
      </c>
      <c r="E1177" s="74" t="s">
        <v>1</v>
      </c>
      <c r="F1177" s="74" t="s">
        <v>1</v>
      </c>
      <c r="G1177" s="13" t="s">
        <v>1</v>
      </c>
      <c r="H1177" s="2" t="s">
        <v>83</v>
      </c>
      <c r="I1177" s="12">
        <v>1749</v>
      </c>
      <c r="J1177" s="12">
        <f t="shared" si="3085"/>
        <v>1940</v>
      </c>
      <c r="K1177" s="12">
        <v>1940</v>
      </c>
      <c r="L1177" s="13"/>
      <c r="M1177" s="13" t="s">
        <v>1</v>
      </c>
      <c r="N1177" s="13" t="s">
        <v>1</v>
      </c>
      <c r="O1177" s="13" t="s">
        <v>1</v>
      </c>
      <c r="P1177" s="27"/>
      <c r="Q1177" s="13" t="s">
        <v>1</v>
      </c>
      <c r="R1177" s="13" t="s">
        <v>1</v>
      </c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>
        <v>0</v>
      </c>
      <c r="AI1177" s="13">
        <v>0</v>
      </c>
      <c r="AJ1177" s="13" t="s">
        <v>1</v>
      </c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>
        <v>0</v>
      </c>
      <c r="BA1177" s="13">
        <v>0</v>
      </c>
      <c r="BB1177" s="13" t="s">
        <v>1</v>
      </c>
      <c r="BC1177" s="13"/>
      <c r="BD1177" s="13"/>
      <c r="BE1177" s="13"/>
      <c r="BF1177" s="13"/>
      <c r="BG1177" s="13"/>
      <c r="BH1177" s="13"/>
      <c r="BI1177" s="13"/>
      <c r="BJ1177" s="13"/>
      <c r="BK1177" s="13"/>
      <c r="BL1177" s="13"/>
      <c r="BM1177" s="13"/>
      <c r="BN1177" s="13"/>
      <c r="BO1177" s="13"/>
      <c r="BP1177" s="13"/>
      <c r="BQ1177" s="13"/>
      <c r="BR1177" s="13">
        <v>0</v>
      </c>
      <c r="BS1177" s="13">
        <v>0</v>
      </c>
      <c r="BT1177" s="12">
        <v>1940</v>
      </c>
      <c r="BU1177" s="12">
        <v>1940</v>
      </c>
      <c r="BV1177" s="12"/>
      <c r="BW1177" s="12">
        <f t="shared" si="3164"/>
        <v>0</v>
      </c>
      <c r="BX1177" s="12"/>
      <c r="BY1177" s="12"/>
      <c r="BZ1177" s="12"/>
      <c r="CA1177" s="12">
        <f t="shared" si="3086"/>
        <v>0</v>
      </c>
      <c r="CB1177" s="124"/>
    </row>
    <row r="1178" spans="1:80" ht="69.75" customHeight="1" thickBot="1" x14ac:dyDescent="0.3">
      <c r="A1178" s="133" t="s">
        <v>1</v>
      </c>
      <c r="B1178" s="133" t="s">
        <v>1</v>
      </c>
      <c r="C1178" s="133" t="s">
        <v>1</v>
      </c>
      <c r="D1178" s="135" t="s">
        <v>1</v>
      </c>
      <c r="E1178" s="135" t="s">
        <v>1</v>
      </c>
      <c r="F1178" s="135" t="s">
        <v>1</v>
      </c>
      <c r="G1178" s="137" t="s">
        <v>1</v>
      </c>
      <c r="H1178" s="5" t="s">
        <v>84</v>
      </c>
      <c r="I1178" s="5" t="s">
        <v>11</v>
      </c>
      <c r="J1178" s="5" t="s">
        <v>1809</v>
      </c>
      <c r="K1178" s="5" t="s">
        <v>12</v>
      </c>
      <c r="L1178" s="5" t="s">
        <v>13</v>
      </c>
      <c r="M1178" s="5" t="s">
        <v>14</v>
      </c>
      <c r="N1178" s="5" t="s">
        <v>15</v>
      </c>
      <c r="O1178" s="5" t="s">
        <v>16</v>
      </c>
      <c r="P1178" s="5" t="s">
        <v>17</v>
      </c>
      <c r="Q1178" s="5" t="s">
        <v>18</v>
      </c>
      <c r="R1178" s="71" t="s">
        <v>14</v>
      </c>
      <c r="S1178" s="71" t="s">
        <v>1843</v>
      </c>
      <c r="T1178" s="71" t="s">
        <v>1797</v>
      </c>
      <c r="U1178" s="71" t="s">
        <v>1832</v>
      </c>
      <c r="V1178" s="71" t="s">
        <v>1833</v>
      </c>
      <c r="W1178" s="71" t="s">
        <v>1834</v>
      </c>
      <c r="X1178" s="71" t="s">
        <v>1847</v>
      </c>
      <c r="Y1178" s="71" t="s">
        <v>1844</v>
      </c>
      <c r="Z1178" s="71" t="s">
        <v>1835</v>
      </c>
      <c r="AA1178" s="71" t="s">
        <v>1836</v>
      </c>
      <c r="AB1178" s="71" t="s">
        <v>1837</v>
      </c>
      <c r="AC1178" s="71" t="s">
        <v>1838</v>
      </c>
      <c r="AD1178" s="71" t="s">
        <v>1839</v>
      </c>
      <c r="AE1178" s="71" t="s">
        <v>1840</v>
      </c>
      <c r="AF1178" s="71" t="s">
        <v>1845</v>
      </c>
      <c r="AG1178" s="71" t="s">
        <v>1846</v>
      </c>
      <c r="AH1178" s="71" t="s">
        <v>1841</v>
      </c>
      <c r="AI1178" s="71" t="s">
        <v>1842</v>
      </c>
      <c r="AJ1178" s="72" t="s">
        <v>15</v>
      </c>
      <c r="AK1178" s="72" t="s">
        <v>1843</v>
      </c>
      <c r="AL1178" s="72" t="s">
        <v>1797</v>
      </c>
      <c r="AM1178" s="72" t="s">
        <v>1832</v>
      </c>
      <c r="AN1178" s="72" t="s">
        <v>1833</v>
      </c>
      <c r="AO1178" s="72" t="s">
        <v>1834</v>
      </c>
      <c r="AP1178" s="72" t="s">
        <v>1848</v>
      </c>
      <c r="AQ1178" s="72" t="s">
        <v>1844</v>
      </c>
      <c r="AR1178" s="72" t="s">
        <v>1835</v>
      </c>
      <c r="AS1178" s="72" t="s">
        <v>1836</v>
      </c>
      <c r="AT1178" s="72" t="s">
        <v>1837</v>
      </c>
      <c r="AU1178" s="72" t="s">
        <v>1838</v>
      </c>
      <c r="AV1178" s="72" t="s">
        <v>1839</v>
      </c>
      <c r="AW1178" s="72" t="s">
        <v>1840</v>
      </c>
      <c r="AX1178" s="72" t="s">
        <v>1845</v>
      </c>
      <c r="AY1178" s="72" t="s">
        <v>1846</v>
      </c>
      <c r="AZ1178" s="72" t="s">
        <v>1841</v>
      </c>
      <c r="BA1178" s="72" t="s">
        <v>1842</v>
      </c>
      <c r="BB1178" s="73" t="s">
        <v>16</v>
      </c>
      <c r="BC1178" s="73" t="s">
        <v>1843</v>
      </c>
      <c r="BD1178" s="73" t="s">
        <v>1797</v>
      </c>
      <c r="BE1178" s="73" t="s">
        <v>1832</v>
      </c>
      <c r="BF1178" s="73" t="s">
        <v>1833</v>
      </c>
      <c r="BG1178" s="73" t="s">
        <v>1834</v>
      </c>
      <c r="BH1178" s="73" t="s">
        <v>1849</v>
      </c>
      <c r="BI1178" s="73" t="s">
        <v>1844</v>
      </c>
      <c r="BJ1178" s="73" t="s">
        <v>1835</v>
      </c>
      <c r="BK1178" s="73" t="s">
        <v>1836</v>
      </c>
      <c r="BL1178" s="73" t="s">
        <v>1837</v>
      </c>
      <c r="BM1178" s="73" t="s">
        <v>1838</v>
      </c>
      <c r="BN1178" s="73" t="s">
        <v>1839</v>
      </c>
      <c r="BO1178" s="73" t="s">
        <v>1840</v>
      </c>
      <c r="BP1178" s="73" t="s">
        <v>1845</v>
      </c>
      <c r="BQ1178" s="73" t="s">
        <v>1846</v>
      </c>
      <c r="BR1178" s="73" t="s">
        <v>1841</v>
      </c>
      <c r="BS1178" s="73" t="s">
        <v>1842</v>
      </c>
      <c r="BT1178" s="5" t="s">
        <v>1911</v>
      </c>
      <c r="BU1178" s="5" t="s">
        <v>1942</v>
      </c>
      <c r="BV1178" s="5" t="s">
        <v>1943</v>
      </c>
      <c r="BW1178" s="5" t="s">
        <v>1944</v>
      </c>
      <c r="BX1178" s="5" t="s">
        <v>1945</v>
      </c>
      <c r="BY1178" s="5" t="s">
        <v>1946</v>
      </c>
      <c r="BZ1178" s="5" t="s">
        <v>1947</v>
      </c>
      <c r="CA1178" s="5" t="s">
        <v>1948</v>
      </c>
      <c r="CB1178" s="120" t="s">
        <v>1916</v>
      </c>
    </row>
    <row r="1179" spans="1:80" x14ac:dyDescent="0.25">
      <c r="A1179" s="134"/>
      <c r="B1179" s="134"/>
      <c r="C1179" s="134"/>
      <c r="D1179" s="136"/>
      <c r="E1179" s="136"/>
      <c r="F1179" s="136"/>
      <c r="G1179" s="138"/>
      <c r="H1179" s="15" t="s">
        <v>1</v>
      </c>
      <c r="I1179" s="9" t="s">
        <v>19</v>
      </c>
      <c r="J1179" s="9">
        <v>1</v>
      </c>
      <c r="K1179" s="9" t="s">
        <v>20</v>
      </c>
      <c r="L1179" s="9" t="s">
        <v>21</v>
      </c>
      <c r="M1179" s="9" t="s">
        <v>22</v>
      </c>
      <c r="N1179" s="9" t="s">
        <v>23</v>
      </c>
      <c r="O1179" s="9" t="s">
        <v>24</v>
      </c>
      <c r="P1179" s="9" t="s">
        <v>25</v>
      </c>
      <c r="Q1179" s="9" t="s">
        <v>26</v>
      </c>
      <c r="R1179" s="9">
        <v>1</v>
      </c>
      <c r="S1179" s="9">
        <v>2</v>
      </c>
      <c r="T1179" s="9">
        <v>3</v>
      </c>
      <c r="U1179" s="9">
        <v>4</v>
      </c>
      <c r="V1179" s="9">
        <v>5</v>
      </c>
      <c r="W1179" s="9">
        <v>6</v>
      </c>
      <c r="X1179" s="9">
        <v>7</v>
      </c>
      <c r="Y1179" s="9">
        <v>8</v>
      </c>
      <c r="Z1179" s="9">
        <v>9</v>
      </c>
      <c r="AA1179" s="9">
        <v>10</v>
      </c>
      <c r="AB1179" s="9">
        <v>11</v>
      </c>
      <c r="AC1179" s="9">
        <v>12</v>
      </c>
      <c r="AD1179" s="9">
        <v>13</v>
      </c>
      <c r="AE1179" s="9">
        <v>14</v>
      </c>
      <c r="AF1179" s="9">
        <v>15</v>
      </c>
      <c r="AG1179" s="9">
        <v>16</v>
      </c>
      <c r="AH1179" s="9">
        <v>20</v>
      </c>
      <c r="AI1179" s="9">
        <v>21</v>
      </c>
      <c r="AJ1179" s="9">
        <v>1</v>
      </c>
      <c r="AK1179" s="9">
        <v>2</v>
      </c>
      <c r="AL1179" s="9">
        <v>3</v>
      </c>
      <c r="AM1179" s="9">
        <v>4</v>
      </c>
      <c r="AN1179" s="9">
        <v>5</v>
      </c>
      <c r="AO1179" s="9">
        <v>6</v>
      </c>
      <c r="AP1179" s="9">
        <v>7</v>
      </c>
      <c r="AQ1179" s="9">
        <v>8</v>
      </c>
      <c r="AR1179" s="9">
        <v>9</v>
      </c>
      <c r="AS1179" s="9">
        <v>10</v>
      </c>
      <c r="AT1179" s="9">
        <v>11</v>
      </c>
      <c r="AU1179" s="9">
        <v>12</v>
      </c>
      <c r="AV1179" s="9">
        <v>13</v>
      </c>
      <c r="AW1179" s="9">
        <v>14</v>
      </c>
      <c r="AX1179" s="9">
        <v>15</v>
      </c>
      <c r="AY1179" s="9">
        <v>16</v>
      </c>
      <c r="AZ1179" s="9">
        <v>20</v>
      </c>
      <c r="BA1179" s="9">
        <v>21</v>
      </c>
      <c r="BB1179" s="9">
        <v>1</v>
      </c>
      <c r="BC1179" s="9">
        <v>2</v>
      </c>
      <c r="BD1179" s="9">
        <v>3</v>
      </c>
      <c r="BE1179" s="9">
        <v>4</v>
      </c>
      <c r="BF1179" s="9">
        <v>5</v>
      </c>
      <c r="BG1179" s="9">
        <v>6</v>
      </c>
      <c r="BH1179" s="9">
        <v>7</v>
      </c>
      <c r="BI1179" s="9">
        <v>8</v>
      </c>
      <c r="BJ1179" s="9">
        <v>9</v>
      </c>
      <c r="BK1179" s="9">
        <v>10</v>
      </c>
      <c r="BL1179" s="9">
        <v>11</v>
      </c>
      <c r="BM1179" s="9">
        <v>12</v>
      </c>
      <c r="BN1179" s="9">
        <v>13</v>
      </c>
      <c r="BO1179" s="9">
        <v>14</v>
      </c>
      <c r="BP1179" s="9">
        <v>15</v>
      </c>
      <c r="BQ1179" s="9">
        <v>16</v>
      </c>
      <c r="BR1179" s="9">
        <v>20</v>
      </c>
      <c r="BS1179" s="9">
        <v>21</v>
      </c>
      <c r="BT1179" s="9">
        <v>1</v>
      </c>
      <c r="BU1179" s="9">
        <v>2</v>
      </c>
      <c r="BV1179" s="9">
        <v>3</v>
      </c>
      <c r="BW1179" s="9" t="s">
        <v>1798</v>
      </c>
      <c r="BX1179" s="9">
        <v>5</v>
      </c>
      <c r="BY1179" s="9">
        <v>6</v>
      </c>
      <c r="BZ1179" s="9">
        <v>7</v>
      </c>
      <c r="CA1179" s="9" t="s">
        <v>1917</v>
      </c>
      <c r="CB1179" s="121">
        <v>9</v>
      </c>
    </row>
    <row r="1180" spans="1:80" x14ac:dyDescent="0.25">
      <c r="A1180" s="134"/>
      <c r="B1180" s="134"/>
      <c r="C1180" s="134"/>
      <c r="D1180" s="136"/>
      <c r="E1180" s="136"/>
      <c r="F1180" s="136"/>
      <c r="G1180" s="138"/>
      <c r="H1180" s="16" t="s">
        <v>296</v>
      </c>
      <c r="I1180" s="17">
        <f>SUM(I1176)</f>
        <v>107143150</v>
      </c>
      <c r="J1180" s="17">
        <f t="shared" ref="J1180:J1181" si="3195">SUM(K1180,L1180,P1180,Q1180)</f>
        <v>94739969</v>
      </c>
      <c r="K1180" s="17">
        <f t="shared" ref="K1180" si="3196">SUM(K1176)</f>
        <v>89239145</v>
      </c>
      <c r="L1180" s="17">
        <f t="shared" ref="L1180:L1181" si="3197">SUM(M1180:O1180)</f>
        <v>600000</v>
      </c>
      <c r="M1180" s="17">
        <f t="shared" ref="M1180:Q1180" si="3198">SUM(M1176)</f>
        <v>0</v>
      </c>
      <c r="N1180" s="17">
        <f t="shared" si="3198"/>
        <v>0</v>
      </c>
      <c r="O1180" s="17">
        <f t="shared" si="3198"/>
        <v>600000</v>
      </c>
      <c r="P1180" s="17">
        <f t="shared" si="3198"/>
        <v>0</v>
      </c>
      <c r="Q1180" s="17">
        <f t="shared" si="3198"/>
        <v>4900824</v>
      </c>
      <c r="R1180" s="17">
        <f t="shared" ref="R1180:AG1180" si="3199">SUM(R1176)</f>
        <v>0</v>
      </c>
      <c r="S1180" s="17">
        <f t="shared" si="3199"/>
        <v>0</v>
      </c>
      <c r="T1180" s="17">
        <f t="shared" si="3199"/>
        <v>0</v>
      </c>
      <c r="U1180" s="17">
        <f t="shared" si="3199"/>
        <v>0</v>
      </c>
      <c r="V1180" s="17">
        <f t="shared" si="3199"/>
        <v>0</v>
      </c>
      <c r="W1180" s="17">
        <f t="shared" si="3199"/>
        <v>0</v>
      </c>
      <c r="X1180" s="17">
        <f t="shared" ref="X1180" si="3200">SUM(X1176)</f>
        <v>0</v>
      </c>
      <c r="Y1180" s="17">
        <f t="shared" si="3199"/>
        <v>0</v>
      </c>
      <c r="Z1180" s="17">
        <f t="shared" si="3199"/>
        <v>0</v>
      </c>
      <c r="AA1180" s="17">
        <f t="shared" si="3199"/>
        <v>0</v>
      </c>
      <c r="AB1180" s="17">
        <f t="shared" si="3199"/>
        <v>0</v>
      </c>
      <c r="AC1180" s="17">
        <f t="shared" si="3199"/>
        <v>0</v>
      </c>
      <c r="AD1180" s="17">
        <f t="shared" si="3199"/>
        <v>0</v>
      </c>
      <c r="AE1180" s="17">
        <f t="shared" si="3199"/>
        <v>0</v>
      </c>
      <c r="AF1180" s="17">
        <f t="shared" si="3199"/>
        <v>0</v>
      </c>
      <c r="AG1180" s="17">
        <f t="shared" si="3199"/>
        <v>0</v>
      </c>
      <c r="AH1180" s="17">
        <v>0</v>
      </c>
      <c r="AI1180" s="17">
        <v>0</v>
      </c>
      <c r="AJ1180" s="17">
        <f t="shared" ref="AJ1180:AY1180" si="3201">SUM(AJ1176)</f>
        <v>0</v>
      </c>
      <c r="AK1180" s="17">
        <f t="shared" si="3201"/>
        <v>0</v>
      </c>
      <c r="AL1180" s="17">
        <f t="shared" si="3201"/>
        <v>0</v>
      </c>
      <c r="AM1180" s="17">
        <f t="shared" si="3201"/>
        <v>0</v>
      </c>
      <c r="AN1180" s="17">
        <f t="shared" si="3201"/>
        <v>0</v>
      </c>
      <c r="AO1180" s="17">
        <f t="shared" si="3201"/>
        <v>0</v>
      </c>
      <c r="AP1180" s="17">
        <f t="shared" ref="AP1180" si="3202">SUM(AP1176)</f>
        <v>0</v>
      </c>
      <c r="AQ1180" s="17">
        <f t="shared" si="3201"/>
        <v>0</v>
      </c>
      <c r="AR1180" s="17">
        <f t="shared" si="3201"/>
        <v>0</v>
      </c>
      <c r="AS1180" s="17">
        <f t="shared" si="3201"/>
        <v>0</v>
      </c>
      <c r="AT1180" s="17">
        <f t="shared" si="3201"/>
        <v>0</v>
      </c>
      <c r="AU1180" s="17">
        <f t="shared" si="3201"/>
        <v>0</v>
      </c>
      <c r="AV1180" s="17">
        <f t="shared" si="3201"/>
        <v>0</v>
      </c>
      <c r="AW1180" s="17">
        <f t="shared" si="3201"/>
        <v>0</v>
      </c>
      <c r="AX1180" s="17">
        <f t="shared" si="3201"/>
        <v>0</v>
      </c>
      <c r="AY1180" s="17">
        <f t="shared" si="3201"/>
        <v>0</v>
      </c>
      <c r="AZ1180" s="17">
        <v>0</v>
      </c>
      <c r="BA1180" s="17">
        <v>0</v>
      </c>
      <c r="BB1180" s="17">
        <f t="shared" ref="BB1180:BQ1180" si="3203">SUM(BB1176)</f>
        <v>600000</v>
      </c>
      <c r="BC1180" s="17">
        <f t="shared" si="3203"/>
        <v>3805944</v>
      </c>
      <c r="BD1180" s="17">
        <f t="shared" si="3203"/>
        <v>0</v>
      </c>
      <c r="BE1180" s="17">
        <f t="shared" si="3203"/>
        <v>0</v>
      </c>
      <c r="BF1180" s="17">
        <f t="shared" si="3203"/>
        <v>0</v>
      </c>
      <c r="BG1180" s="17">
        <f t="shared" si="3203"/>
        <v>0</v>
      </c>
      <c r="BH1180" s="17">
        <f t="shared" ref="BH1180" si="3204">SUM(BH1176)</f>
        <v>4405944</v>
      </c>
      <c r="BI1180" s="17">
        <f t="shared" si="3203"/>
        <v>0</v>
      </c>
      <c r="BJ1180" s="17">
        <f t="shared" si="3203"/>
        <v>0</v>
      </c>
      <c r="BK1180" s="17">
        <f t="shared" si="3203"/>
        <v>3805944</v>
      </c>
      <c r="BL1180" s="17">
        <f t="shared" si="3203"/>
        <v>0</v>
      </c>
      <c r="BM1180" s="17">
        <f t="shared" si="3203"/>
        <v>0</v>
      </c>
      <c r="BN1180" s="17">
        <f t="shared" si="3203"/>
        <v>0</v>
      </c>
      <c r="BO1180" s="17">
        <f t="shared" si="3203"/>
        <v>0</v>
      </c>
      <c r="BP1180" s="17">
        <f t="shared" si="3203"/>
        <v>0</v>
      </c>
      <c r="BQ1180" s="17">
        <f t="shared" si="3203"/>
        <v>0</v>
      </c>
      <c r="BR1180" s="17">
        <v>3805944</v>
      </c>
      <c r="BS1180" s="17">
        <v>600000</v>
      </c>
      <c r="BT1180" s="17">
        <f t="shared" ref="BT1180:BW1180" si="3205">SUM(BT1176)</f>
        <v>112495857</v>
      </c>
      <c r="BU1180" s="17">
        <f t="shared" ref="BU1180:BV1180" si="3206">SUM(BU1176)</f>
        <v>105202053</v>
      </c>
      <c r="BV1180" s="17">
        <f t="shared" si="3206"/>
        <v>47438421</v>
      </c>
      <c r="BW1180" s="17">
        <f t="shared" si="3205"/>
        <v>22345750</v>
      </c>
      <c r="BX1180" s="17">
        <f t="shared" ref="BX1180:BZ1180" si="3207">SUM(BX1176)</f>
        <v>7308000</v>
      </c>
      <c r="BY1180" s="17">
        <f t="shared" si="3207"/>
        <v>7960750</v>
      </c>
      <c r="BZ1180" s="17">
        <f t="shared" si="3207"/>
        <v>7077000</v>
      </c>
      <c r="CA1180" s="17">
        <f t="shared" ref="CA1180:CA1190" si="3208">BV1180+BW1180</f>
        <v>69784171</v>
      </c>
      <c r="CB1180" s="125">
        <f>IF(BU1180=0,"-",CA1180/BU1180*100)</f>
        <v>66.333468796469205</v>
      </c>
    </row>
    <row r="1181" spans="1:80" x14ac:dyDescent="0.25">
      <c r="A1181" s="134"/>
      <c r="B1181" s="134"/>
      <c r="C1181" s="134"/>
      <c r="D1181" s="136"/>
      <c r="E1181" s="136"/>
      <c r="F1181" s="136"/>
      <c r="G1181" s="138"/>
      <c r="H1181" s="18" t="s">
        <v>86</v>
      </c>
      <c r="I1181" s="17">
        <f>SUM(I1180)</f>
        <v>107143150</v>
      </c>
      <c r="J1181" s="17">
        <f t="shared" si="3195"/>
        <v>94739969</v>
      </c>
      <c r="K1181" s="17">
        <f t="shared" ref="K1181" si="3209">SUM(K1180)</f>
        <v>89239145</v>
      </c>
      <c r="L1181" s="17">
        <f t="shared" si="3197"/>
        <v>600000</v>
      </c>
      <c r="M1181" s="17">
        <f t="shared" ref="M1181:Q1181" si="3210">SUM(M1180)</f>
        <v>0</v>
      </c>
      <c r="N1181" s="17">
        <f t="shared" si="3210"/>
        <v>0</v>
      </c>
      <c r="O1181" s="17">
        <f t="shared" si="3210"/>
        <v>600000</v>
      </c>
      <c r="P1181" s="17">
        <f t="shared" si="3210"/>
        <v>0</v>
      </c>
      <c r="Q1181" s="17">
        <f t="shared" si="3210"/>
        <v>4900824</v>
      </c>
      <c r="R1181" s="17">
        <f t="shared" ref="R1181:AG1181" si="3211">SUM(R1180)</f>
        <v>0</v>
      </c>
      <c r="S1181" s="17">
        <f t="shared" si="3211"/>
        <v>0</v>
      </c>
      <c r="T1181" s="17">
        <f t="shared" si="3211"/>
        <v>0</v>
      </c>
      <c r="U1181" s="17">
        <f t="shared" si="3211"/>
        <v>0</v>
      </c>
      <c r="V1181" s="17">
        <f t="shared" si="3211"/>
        <v>0</v>
      </c>
      <c r="W1181" s="17">
        <f t="shared" si="3211"/>
        <v>0</v>
      </c>
      <c r="X1181" s="17">
        <f t="shared" ref="X1181" si="3212">SUM(X1180)</f>
        <v>0</v>
      </c>
      <c r="Y1181" s="17">
        <f t="shared" si="3211"/>
        <v>0</v>
      </c>
      <c r="Z1181" s="17">
        <f t="shared" si="3211"/>
        <v>0</v>
      </c>
      <c r="AA1181" s="17">
        <f t="shared" si="3211"/>
        <v>0</v>
      </c>
      <c r="AB1181" s="17">
        <f t="shared" si="3211"/>
        <v>0</v>
      </c>
      <c r="AC1181" s="17">
        <f t="shared" si="3211"/>
        <v>0</v>
      </c>
      <c r="AD1181" s="17">
        <f t="shared" si="3211"/>
        <v>0</v>
      </c>
      <c r="AE1181" s="17">
        <f t="shared" si="3211"/>
        <v>0</v>
      </c>
      <c r="AF1181" s="17">
        <f t="shared" si="3211"/>
        <v>0</v>
      </c>
      <c r="AG1181" s="17">
        <f t="shared" si="3211"/>
        <v>0</v>
      </c>
      <c r="AH1181" s="17">
        <v>0</v>
      </c>
      <c r="AI1181" s="17">
        <v>0</v>
      </c>
      <c r="AJ1181" s="17">
        <f t="shared" ref="AJ1181:AY1181" si="3213">SUM(AJ1180)</f>
        <v>0</v>
      </c>
      <c r="AK1181" s="17">
        <f t="shared" si="3213"/>
        <v>0</v>
      </c>
      <c r="AL1181" s="17">
        <f t="shared" si="3213"/>
        <v>0</v>
      </c>
      <c r="AM1181" s="17">
        <f t="shared" si="3213"/>
        <v>0</v>
      </c>
      <c r="AN1181" s="17">
        <f t="shared" si="3213"/>
        <v>0</v>
      </c>
      <c r="AO1181" s="17">
        <f t="shared" si="3213"/>
        <v>0</v>
      </c>
      <c r="AP1181" s="17">
        <f t="shared" ref="AP1181" si="3214">SUM(AP1180)</f>
        <v>0</v>
      </c>
      <c r="AQ1181" s="17">
        <f t="shared" si="3213"/>
        <v>0</v>
      </c>
      <c r="AR1181" s="17">
        <f t="shared" si="3213"/>
        <v>0</v>
      </c>
      <c r="AS1181" s="17">
        <f t="shared" si="3213"/>
        <v>0</v>
      </c>
      <c r="AT1181" s="17">
        <f t="shared" si="3213"/>
        <v>0</v>
      </c>
      <c r="AU1181" s="17">
        <f t="shared" si="3213"/>
        <v>0</v>
      </c>
      <c r="AV1181" s="17">
        <f t="shared" si="3213"/>
        <v>0</v>
      </c>
      <c r="AW1181" s="17">
        <f t="shared" si="3213"/>
        <v>0</v>
      </c>
      <c r="AX1181" s="17">
        <f t="shared" si="3213"/>
        <v>0</v>
      </c>
      <c r="AY1181" s="17">
        <f t="shared" si="3213"/>
        <v>0</v>
      </c>
      <c r="AZ1181" s="17">
        <v>0</v>
      </c>
      <c r="BA1181" s="17">
        <v>0</v>
      </c>
      <c r="BB1181" s="17">
        <f t="shared" ref="BB1181:BQ1181" si="3215">SUM(BB1180)</f>
        <v>600000</v>
      </c>
      <c r="BC1181" s="17">
        <f t="shared" si="3215"/>
        <v>3805944</v>
      </c>
      <c r="BD1181" s="17">
        <f t="shared" si="3215"/>
        <v>0</v>
      </c>
      <c r="BE1181" s="17">
        <f t="shared" si="3215"/>
        <v>0</v>
      </c>
      <c r="BF1181" s="17">
        <f t="shared" si="3215"/>
        <v>0</v>
      </c>
      <c r="BG1181" s="17">
        <f t="shared" si="3215"/>
        <v>0</v>
      </c>
      <c r="BH1181" s="17">
        <f t="shared" ref="BH1181" si="3216">SUM(BH1180)</f>
        <v>4405944</v>
      </c>
      <c r="BI1181" s="17">
        <f t="shared" si="3215"/>
        <v>0</v>
      </c>
      <c r="BJ1181" s="17">
        <f t="shared" si="3215"/>
        <v>0</v>
      </c>
      <c r="BK1181" s="17">
        <f t="shared" si="3215"/>
        <v>3805944</v>
      </c>
      <c r="BL1181" s="17">
        <f t="shared" si="3215"/>
        <v>0</v>
      </c>
      <c r="BM1181" s="17">
        <f t="shared" si="3215"/>
        <v>0</v>
      </c>
      <c r="BN1181" s="17">
        <f t="shared" si="3215"/>
        <v>0</v>
      </c>
      <c r="BO1181" s="17">
        <f t="shared" si="3215"/>
        <v>0</v>
      </c>
      <c r="BP1181" s="17">
        <f t="shared" si="3215"/>
        <v>0</v>
      </c>
      <c r="BQ1181" s="17">
        <f t="shared" si="3215"/>
        <v>0</v>
      </c>
      <c r="BR1181" s="17">
        <v>3805944</v>
      </c>
      <c r="BS1181" s="17">
        <v>600000</v>
      </c>
      <c r="BT1181" s="17">
        <f t="shared" ref="BT1181:BW1181" si="3217">SUM(BT1180)</f>
        <v>112495857</v>
      </c>
      <c r="BU1181" s="17">
        <f t="shared" ref="BU1181:BV1181" si="3218">SUM(BU1180)</f>
        <v>105202053</v>
      </c>
      <c r="BV1181" s="17">
        <f t="shared" si="3218"/>
        <v>47438421</v>
      </c>
      <c r="BW1181" s="17">
        <f t="shared" si="3217"/>
        <v>22345750</v>
      </c>
      <c r="BX1181" s="17">
        <f t="shared" ref="BX1181" si="3219">SUM(BX1180)</f>
        <v>7308000</v>
      </c>
      <c r="BY1181" s="17">
        <f t="shared" ref="BY1181" si="3220">SUM(BY1180)</f>
        <v>7960750</v>
      </c>
      <c r="BZ1181" s="17">
        <f t="shared" ref="BZ1181" si="3221">SUM(BZ1180)</f>
        <v>7077000</v>
      </c>
      <c r="CA1181" s="17">
        <f t="shared" si="3208"/>
        <v>69784171</v>
      </c>
      <c r="CB1181" s="125">
        <f>IF(BU1181=0,"-",CA1181/BU1181*100)</f>
        <v>66.333468796469205</v>
      </c>
    </row>
    <row r="1182" spans="1:80" x14ac:dyDescent="0.25">
      <c r="A1182" s="139"/>
      <c r="B1182" s="139"/>
      <c r="C1182" s="139"/>
      <c r="D1182" s="140"/>
      <c r="E1182" s="140"/>
      <c r="F1182" s="140"/>
      <c r="G1182" s="141"/>
      <c r="X1182">
        <f t="shared" si="3188"/>
        <v>0</v>
      </c>
      <c r="AH1182">
        <v>0</v>
      </c>
      <c r="AI1182">
        <v>0</v>
      </c>
      <c r="AP1182">
        <f t="shared" si="3189"/>
        <v>0</v>
      </c>
      <c r="AZ1182">
        <v>0</v>
      </c>
      <c r="BA1182">
        <v>0</v>
      </c>
      <c r="BH1182">
        <f t="shared" si="3190"/>
        <v>0</v>
      </c>
      <c r="BR1182">
        <v>0</v>
      </c>
      <c r="BS1182">
        <v>0</v>
      </c>
      <c r="BU1182">
        <v>0</v>
      </c>
      <c r="BV1182">
        <v>0</v>
      </c>
      <c r="BW1182">
        <f t="shared" si="3164"/>
        <v>0</v>
      </c>
      <c r="CA1182">
        <f t="shared" si="3208"/>
        <v>0</v>
      </c>
      <c r="CB1182" s="126" t="str">
        <f>IF(BU1182=0,"-",CA1182/BU1182*100)</f>
        <v>-</v>
      </c>
    </row>
    <row r="1183" spans="1:80" x14ac:dyDescent="0.25">
      <c r="A1183" s="13" t="s">
        <v>1</v>
      </c>
      <c r="B1183" s="13" t="s">
        <v>1</v>
      </c>
      <c r="C1183" s="13" t="s">
        <v>1</v>
      </c>
      <c r="D1183" s="74" t="s">
        <v>1</v>
      </c>
      <c r="E1183" s="74" t="s">
        <v>1</v>
      </c>
      <c r="F1183" s="74" t="s">
        <v>1</v>
      </c>
      <c r="G1183" s="13" t="s">
        <v>1</v>
      </c>
      <c r="H1183" s="19" t="s">
        <v>1</v>
      </c>
      <c r="I1183" s="19" t="s">
        <v>1</v>
      </c>
      <c r="J1183" s="19"/>
      <c r="K1183" s="19" t="s">
        <v>1</v>
      </c>
      <c r="L1183" s="19"/>
      <c r="M1183" s="19" t="s">
        <v>1</v>
      </c>
      <c r="N1183" s="19" t="s">
        <v>1</v>
      </c>
      <c r="O1183" s="19" t="s">
        <v>1</v>
      </c>
      <c r="P1183" s="28"/>
      <c r="Q1183" s="19" t="s">
        <v>1</v>
      </c>
      <c r="R1183" s="19" t="s">
        <v>1</v>
      </c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>
        <v>0</v>
      </c>
      <c r="AI1183" s="19">
        <v>0</v>
      </c>
      <c r="AJ1183" s="19" t="s">
        <v>1</v>
      </c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>
        <v>0</v>
      </c>
      <c r="BA1183" s="19">
        <v>0</v>
      </c>
      <c r="BB1183" s="19" t="s">
        <v>1</v>
      </c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>
        <v>0</v>
      </c>
      <c r="BS1183" s="19">
        <v>0</v>
      </c>
      <c r="BT1183" s="19"/>
      <c r="BU1183" s="19"/>
      <c r="BV1183" s="19"/>
      <c r="BW1183" s="19">
        <f t="shared" si="3164"/>
        <v>0</v>
      </c>
      <c r="BX1183" s="19"/>
      <c r="BY1183" s="19"/>
      <c r="BZ1183" s="19"/>
      <c r="CA1183" s="19">
        <f t="shared" si="3208"/>
        <v>0</v>
      </c>
      <c r="CB1183" s="127"/>
    </row>
    <row r="1184" spans="1:80" x14ac:dyDescent="0.25">
      <c r="A1184" s="13" t="s">
        <v>1</v>
      </c>
      <c r="B1184" s="13" t="s">
        <v>1</v>
      </c>
      <c r="C1184" s="13" t="s">
        <v>1</v>
      </c>
      <c r="D1184" s="74" t="s">
        <v>1</v>
      </c>
      <c r="E1184" s="74" t="s">
        <v>1</v>
      </c>
      <c r="F1184" s="74" t="s">
        <v>1</v>
      </c>
      <c r="G1184" s="13" t="s">
        <v>1</v>
      </c>
      <c r="H1184" s="10" t="s">
        <v>683</v>
      </c>
      <c r="I1184" s="11">
        <f>SUM(I1176)</f>
        <v>107143150</v>
      </c>
      <c r="J1184" s="11">
        <f t="shared" ref="J1184:J1185" si="3222">SUM(K1184,L1184,P1184,Q1184)</f>
        <v>94739969</v>
      </c>
      <c r="K1184" s="11">
        <f t="shared" ref="K1184" si="3223">SUM(K1176)</f>
        <v>89239145</v>
      </c>
      <c r="L1184" s="11">
        <f t="shared" ref="L1184" si="3224">SUM(M1184:O1184)</f>
        <v>600000</v>
      </c>
      <c r="M1184" s="11">
        <f t="shared" ref="M1184:Q1184" si="3225">SUM(M1176)</f>
        <v>0</v>
      </c>
      <c r="N1184" s="11">
        <f t="shared" si="3225"/>
        <v>0</v>
      </c>
      <c r="O1184" s="11">
        <f t="shared" si="3225"/>
        <v>600000</v>
      </c>
      <c r="P1184" s="11">
        <f t="shared" si="3225"/>
        <v>0</v>
      </c>
      <c r="Q1184" s="11">
        <f t="shared" si="3225"/>
        <v>4900824</v>
      </c>
      <c r="R1184" s="11">
        <f t="shared" ref="R1184:AG1184" si="3226">SUM(R1176)</f>
        <v>0</v>
      </c>
      <c r="S1184" s="11">
        <f t="shared" si="3226"/>
        <v>0</v>
      </c>
      <c r="T1184" s="11">
        <f t="shared" si="3226"/>
        <v>0</v>
      </c>
      <c r="U1184" s="11">
        <f t="shared" si="3226"/>
        <v>0</v>
      </c>
      <c r="V1184" s="11">
        <f t="shared" si="3226"/>
        <v>0</v>
      </c>
      <c r="W1184" s="11">
        <f t="shared" si="3226"/>
        <v>0</v>
      </c>
      <c r="X1184" s="11">
        <f t="shared" si="3226"/>
        <v>0</v>
      </c>
      <c r="Y1184" s="11">
        <f t="shared" si="3226"/>
        <v>0</v>
      </c>
      <c r="Z1184" s="11">
        <f t="shared" si="3226"/>
        <v>0</v>
      </c>
      <c r="AA1184" s="11">
        <f t="shared" si="3226"/>
        <v>0</v>
      </c>
      <c r="AB1184" s="11">
        <f t="shared" si="3226"/>
        <v>0</v>
      </c>
      <c r="AC1184" s="11">
        <f t="shared" si="3226"/>
        <v>0</v>
      </c>
      <c r="AD1184" s="11">
        <f t="shared" si="3226"/>
        <v>0</v>
      </c>
      <c r="AE1184" s="11">
        <f t="shared" si="3226"/>
        <v>0</v>
      </c>
      <c r="AF1184" s="11">
        <f t="shared" si="3226"/>
        <v>0</v>
      </c>
      <c r="AG1184" s="11">
        <f t="shared" si="3226"/>
        <v>0</v>
      </c>
      <c r="AH1184" s="11">
        <v>0</v>
      </c>
      <c r="AI1184" s="11">
        <v>0</v>
      </c>
      <c r="AJ1184" s="11">
        <f t="shared" ref="AJ1184:AY1184" si="3227">SUM(AJ1176)</f>
        <v>0</v>
      </c>
      <c r="AK1184" s="11">
        <f t="shared" si="3227"/>
        <v>0</v>
      </c>
      <c r="AL1184" s="11">
        <f t="shared" si="3227"/>
        <v>0</v>
      </c>
      <c r="AM1184" s="11">
        <f t="shared" si="3227"/>
        <v>0</v>
      </c>
      <c r="AN1184" s="11">
        <f t="shared" si="3227"/>
        <v>0</v>
      </c>
      <c r="AO1184" s="11">
        <f t="shared" si="3227"/>
        <v>0</v>
      </c>
      <c r="AP1184" s="11">
        <f t="shared" si="3227"/>
        <v>0</v>
      </c>
      <c r="AQ1184" s="11">
        <f t="shared" si="3227"/>
        <v>0</v>
      </c>
      <c r="AR1184" s="11">
        <f t="shared" si="3227"/>
        <v>0</v>
      </c>
      <c r="AS1184" s="11">
        <f t="shared" si="3227"/>
        <v>0</v>
      </c>
      <c r="AT1184" s="11">
        <f t="shared" si="3227"/>
        <v>0</v>
      </c>
      <c r="AU1184" s="11">
        <f t="shared" si="3227"/>
        <v>0</v>
      </c>
      <c r="AV1184" s="11">
        <f t="shared" si="3227"/>
        <v>0</v>
      </c>
      <c r="AW1184" s="11">
        <f t="shared" si="3227"/>
        <v>0</v>
      </c>
      <c r="AX1184" s="11">
        <f t="shared" si="3227"/>
        <v>0</v>
      </c>
      <c r="AY1184" s="11">
        <f t="shared" si="3227"/>
        <v>0</v>
      </c>
      <c r="AZ1184" s="11">
        <v>0</v>
      </c>
      <c r="BA1184" s="11">
        <v>0</v>
      </c>
      <c r="BB1184" s="11">
        <f t="shared" ref="BB1184:BQ1184" si="3228">SUM(BB1176)</f>
        <v>600000</v>
      </c>
      <c r="BC1184" s="11">
        <f t="shared" si="3228"/>
        <v>3805944</v>
      </c>
      <c r="BD1184" s="11">
        <f t="shared" si="3228"/>
        <v>0</v>
      </c>
      <c r="BE1184" s="11">
        <f t="shared" si="3228"/>
        <v>0</v>
      </c>
      <c r="BF1184" s="11">
        <f t="shared" si="3228"/>
        <v>0</v>
      </c>
      <c r="BG1184" s="11">
        <f t="shared" si="3228"/>
        <v>0</v>
      </c>
      <c r="BH1184" s="11">
        <f t="shared" si="3228"/>
        <v>4405944</v>
      </c>
      <c r="BI1184" s="11">
        <f t="shared" si="3228"/>
        <v>0</v>
      </c>
      <c r="BJ1184" s="11">
        <f t="shared" si="3228"/>
        <v>0</v>
      </c>
      <c r="BK1184" s="11">
        <f t="shared" si="3228"/>
        <v>3805944</v>
      </c>
      <c r="BL1184" s="11">
        <f t="shared" si="3228"/>
        <v>0</v>
      </c>
      <c r="BM1184" s="11">
        <f t="shared" si="3228"/>
        <v>0</v>
      </c>
      <c r="BN1184" s="11">
        <f t="shared" si="3228"/>
        <v>0</v>
      </c>
      <c r="BO1184" s="11">
        <f t="shared" si="3228"/>
        <v>0</v>
      </c>
      <c r="BP1184" s="11">
        <f t="shared" si="3228"/>
        <v>0</v>
      </c>
      <c r="BQ1184" s="11">
        <f t="shared" si="3228"/>
        <v>0</v>
      </c>
      <c r="BR1184" s="11">
        <v>3805944</v>
      </c>
      <c r="BS1184" s="11">
        <v>600000</v>
      </c>
      <c r="BT1184" s="11">
        <f t="shared" ref="BT1184:BW1185" si="3229">SUM(BT1176)</f>
        <v>112495857</v>
      </c>
      <c r="BU1184" s="11">
        <f t="shared" ref="BU1184:BV1185" si="3230">SUM(BU1176)</f>
        <v>105202053</v>
      </c>
      <c r="BV1184" s="11">
        <f t="shared" si="3230"/>
        <v>47438421</v>
      </c>
      <c r="BW1184" s="11">
        <f t="shared" si="3229"/>
        <v>22345750</v>
      </c>
      <c r="BX1184" s="11">
        <f t="shared" ref="BX1184:BX1185" si="3231">SUM(BX1176)</f>
        <v>7308000</v>
      </c>
      <c r="BY1184" s="11">
        <f t="shared" ref="BY1184:BY1185" si="3232">SUM(BY1176)</f>
        <v>7960750</v>
      </c>
      <c r="BZ1184" s="11">
        <f t="shared" ref="BZ1184:BZ1185" si="3233">SUM(BZ1176)</f>
        <v>7077000</v>
      </c>
      <c r="CA1184" s="11">
        <f t="shared" si="3208"/>
        <v>69784171</v>
      </c>
      <c r="CB1184" s="123">
        <f>IF(BU1184=0,"-",CA1184/BU1184*100)</f>
        <v>66.333468796469205</v>
      </c>
    </row>
    <row r="1185" spans="1:80" x14ac:dyDescent="0.25">
      <c r="A1185" s="13" t="s">
        <v>1</v>
      </c>
      <c r="B1185" s="13" t="s">
        <v>1</v>
      </c>
      <c r="C1185" s="13" t="s">
        <v>1</v>
      </c>
      <c r="D1185" s="74" t="s">
        <v>1</v>
      </c>
      <c r="E1185" s="74" t="s">
        <v>1</v>
      </c>
      <c r="F1185" s="74" t="s">
        <v>1</v>
      </c>
      <c r="G1185" s="13" t="s">
        <v>1</v>
      </c>
      <c r="H1185" s="2" t="s">
        <v>83</v>
      </c>
      <c r="I1185" s="12">
        <f>SUM(I1177)</f>
        <v>1749</v>
      </c>
      <c r="J1185" s="12">
        <f t="shared" si="3222"/>
        <v>1940</v>
      </c>
      <c r="K1185" s="12">
        <f>SUM(K1177)</f>
        <v>1940</v>
      </c>
      <c r="L1185" s="13"/>
      <c r="M1185" s="13" t="s">
        <v>1</v>
      </c>
      <c r="N1185" s="13" t="s">
        <v>1</v>
      </c>
      <c r="O1185" s="13" t="s">
        <v>1</v>
      </c>
      <c r="P1185" s="29"/>
      <c r="Q1185" s="13" t="s">
        <v>1</v>
      </c>
      <c r="R1185" s="13" t="s">
        <v>1</v>
      </c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>
        <v>0</v>
      </c>
      <c r="AI1185" s="13">
        <v>0</v>
      </c>
      <c r="AJ1185" s="13" t="s">
        <v>1</v>
      </c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>
        <v>0</v>
      </c>
      <c r="BA1185" s="13">
        <v>0</v>
      </c>
      <c r="BB1185" s="13" t="s">
        <v>1</v>
      </c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  <c r="BQ1185" s="13"/>
      <c r="BR1185" s="13">
        <v>0</v>
      </c>
      <c r="BS1185" s="13">
        <v>0</v>
      </c>
      <c r="BT1185" s="12">
        <f t="shared" si="3229"/>
        <v>1940</v>
      </c>
      <c r="BU1185" s="12">
        <f t="shared" si="3230"/>
        <v>1940</v>
      </c>
      <c r="BV1185" s="12">
        <f t="shared" si="3230"/>
        <v>0</v>
      </c>
      <c r="BW1185" s="12">
        <f t="shared" si="3229"/>
        <v>0</v>
      </c>
      <c r="BX1185" s="12">
        <f t="shared" si="3231"/>
        <v>0</v>
      </c>
      <c r="BY1185" s="12">
        <f t="shared" si="3232"/>
        <v>0</v>
      </c>
      <c r="BZ1185" s="12">
        <f t="shared" si="3233"/>
        <v>0</v>
      </c>
      <c r="CA1185" s="12">
        <f t="shared" si="3208"/>
        <v>0</v>
      </c>
      <c r="CB1185" s="124">
        <f>IF(BU1185=0,"-",CA1185/BU1185*100)</f>
        <v>0</v>
      </c>
    </row>
    <row r="1186" spans="1:80" x14ac:dyDescent="0.25">
      <c r="A1186" s="13" t="s">
        <v>1</v>
      </c>
      <c r="B1186" s="13" t="s">
        <v>1</v>
      </c>
      <c r="C1186" s="13" t="s">
        <v>1</v>
      </c>
      <c r="D1186" s="74" t="s">
        <v>1</v>
      </c>
      <c r="E1186" s="74" t="s">
        <v>1</v>
      </c>
      <c r="F1186" s="74" t="s">
        <v>1</v>
      </c>
      <c r="G1186" s="13" t="s">
        <v>1</v>
      </c>
      <c r="H1186" s="20" t="s">
        <v>1</v>
      </c>
      <c r="I1186" s="21" t="s">
        <v>1</v>
      </c>
      <c r="J1186" s="21"/>
      <c r="K1186" s="21" t="s">
        <v>1</v>
      </c>
      <c r="L1186" s="21"/>
      <c r="M1186" s="21" t="s">
        <v>1</v>
      </c>
      <c r="N1186" s="21" t="s">
        <v>1</v>
      </c>
      <c r="O1186" s="21" t="s">
        <v>1</v>
      </c>
      <c r="P1186" s="30"/>
      <c r="Q1186" s="21" t="s">
        <v>1</v>
      </c>
      <c r="R1186" s="21" t="s">
        <v>1</v>
      </c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>
        <v>0</v>
      </c>
      <c r="AI1186" s="21">
        <v>0</v>
      </c>
      <c r="AJ1186" s="21" t="s">
        <v>1</v>
      </c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>
        <v>0</v>
      </c>
      <c r="BA1186" s="21">
        <v>0</v>
      </c>
      <c r="BB1186" s="21" t="s">
        <v>1</v>
      </c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>
        <v>0</v>
      </c>
      <c r="BS1186" s="21">
        <v>0</v>
      </c>
      <c r="BT1186" s="21"/>
      <c r="BU1186" s="21"/>
      <c r="BV1186" s="21"/>
      <c r="BW1186" s="21">
        <f t="shared" si="3164"/>
        <v>0</v>
      </c>
      <c r="BX1186" s="21"/>
      <c r="BY1186" s="21"/>
      <c r="BZ1186" s="21"/>
      <c r="CA1186" s="21">
        <f t="shared" si="3208"/>
        <v>0</v>
      </c>
      <c r="CB1186" s="128"/>
    </row>
    <row r="1187" spans="1:80" x14ac:dyDescent="0.25">
      <c r="A1187" s="13" t="s">
        <v>1</v>
      </c>
      <c r="B1187" s="13" t="s">
        <v>1</v>
      </c>
      <c r="C1187" s="13" t="s">
        <v>1</v>
      </c>
      <c r="D1187" s="74" t="s">
        <v>1</v>
      </c>
      <c r="E1187" s="74" t="s">
        <v>1</v>
      </c>
      <c r="F1187" s="74" t="s">
        <v>1</v>
      </c>
      <c r="G1187" s="13" t="s">
        <v>1</v>
      </c>
      <c r="H1187" s="10" t="s">
        <v>684</v>
      </c>
      <c r="I1187" s="22">
        <f>SUM(I1184,I1125)</f>
        <v>135282087</v>
      </c>
      <c r="J1187" s="22">
        <f t="shared" ref="J1187:J1189" si="3234">SUM(K1187,L1187,P1187,Q1187)</f>
        <v>130984974</v>
      </c>
      <c r="K1187" s="22">
        <f>SUM(K1184,K1125)</f>
        <v>105024600</v>
      </c>
      <c r="L1187" s="22">
        <f t="shared" ref="L1187" si="3235">SUM(M1187:O1187)</f>
        <v>605000</v>
      </c>
      <c r="M1187" s="22">
        <f>SUM(M1184,M1125)</f>
        <v>5000</v>
      </c>
      <c r="N1187" s="22">
        <f>SUM(N1184,N1125)</f>
        <v>0</v>
      </c>
      <c r="O1187" s="22">
        <f>SUM(O1184,O1125)</f>
        <v>600000</v>
      </c>
      <c r="P1187" s="22">
        <f>SUM(P1184,P1125)</f>
        <v>0</v>
      </c>
      <c r="Q1187" s="22">
        <f>SUM(Q1184,Q1125)</f>
        <v>25355374</v>
      </c>
      <c r="R1187" s="22">
        <f t="shared" ref="R1187:AG1187" si="3236">SUM(R1184,R1125)</f>
        <v>5000</v>
      </c>
      <c r="S1187" s="22">
        <f t="shared" si="3236"/>
        <v>0</v>
      </c>
      <c r="T1187" s="22">
        <f t="shared" si="3236"/>
        <v>0</v>
      </c>
      <c r="U1187" s="22">
        <f t="shared" si="3236"/>
        <v>0</v>
      </c>
      <c r="V1187" s="22">
        <f t="shared" si="3236"/>
        <v>0</v>
      </c>
      <c r="W1187" s="22">
        <f t="shared" si="3236"/>
        <v>0</v>
      </c>
      <c r="X1187" s="22">
        <f t="shared" si="3236"/>
        <v>5000</v>
      </c>
      <c r="Y1187" s="22">
        <f t="shared" si="3236"/>
        <v>0</v>
      </c>
      <c r="Z1187" s="22">
        <f t="shared" si="3236"/>
        <v>0</v>
      </c>
      <c r="AA1187" s="22">
        <f t="shared" si="3236"/>
        <v>0</v>
      </c>
      <c r="AB1187" s="22">
        <f t="shared" si="3236"/>
        <v>0</v>
      </c>
      <c r="AC1187" s="22">
        <f t="shared" si="3236"/>
        <v>0</v>
      </c>
      <c r="AD1187" s="22">
        <f t="shared" si="3236"/>
        <v>0</v>
      </c>
      <c r="AE1187" s="22">
        <f t="shared" si="3236"/>
        <v>0</v>
      </c>
      <c r="AF1187" s="22">
        <f t="shared" si="3236"/>
        <v>0</v>
      </c>
      <c r="AG1187" s="22">
        <f t="shared" si="3236"/>
        <v>0</v>
      </c>
      <c r="AH1187" s="22">
        <v>0</v>
      </c>
      <c r="AI1187" s="22">
        <v>5000</v>
      </c>
      <c r="AJ1187" s="22">
        <f t="shared" ref="AJ1187:AY1187" si="3237">SUM(AJ1184,AJ1125)</f>
        <v>0</v>
      </c>
      <c r="AK1187" s="22">
        <f t="shared" si="3237"/>
        <v>0</v>
      </c>
      <c r="AL1187" s="22">
        <f t="shared" si="3237"/>
        <v>0</v>
      </c>
      <c r="AM1187" s="22">
        <f t="shared" si="3237"/>
        <v>0</v>
      </c>
      <c r="AN1187" s="22">
        <f t="shared" si="3237"/>
        <v>0</v>
      </c>
      <c r="AO1187" s="22">
        <f t="shared" si="3237"/>
        <v>0</v>
      </c>
      <c r="AP1187" s="22">
        <f t="shared" si="3237"/>
        <v>0</v>
      </c>
      <c r="AQ1187" s="22">
        <f t="shared" si="3237"/>
        <v>0</v>
      </c>
      <c r="AR1187" s="22">
        <f t="shared" si="3237"/>
        <v>0</v>
      </c>
      <c r="AS1187" s="22">
        <f t="shared" si="3237"/>
        <v>0</v>
      </c>
      <c r="AT1187" s="22">
        <f t="shared" si="3237"/>
        <v>0</v>
      </c>
      <c r="AU1187" s="22">
        <f t="shared" si="3237"/>
        <v>0</v>
      </c>
      <c r="AV1187" s="22">
        <f t="shared" si="3237"/>
        <v>0</v>
      </c>
      <c r="AW1187" s="22">
        <f t="shared" si="3237"/>
        <v>0</v>
      </c>
      <c r="AX1187" s="22">
        <f t="shared" si="3237"/>
        <v>0</v>
      </c>
      <c r="AY1187" s="22">
        <f t="shared" si="3237"/>
        <v>0</v>
      </c>
      <c r="AZ1187" s="22">
        <v>0</v>
      </c>
      <c r="BA1187" s="22">
        <v>0</v>
      </c>
      <c r="BB1187" s="22">
        <f t="shared" ref="BB1187:BQ1187" si="3238">SUM(BB1184,BB1125)</f>
        <v>600000</v>
      </c>
      <c r="BC1187" s="22">
        <f t="shared" si="3238"/>
        <v>3805944</v>
      </c>
      <c r="BD1187" s="22">
        <f t="shared" si="3238"/>
        <v>0</v>
      </c>
      <c r="BE1187" s="22">
        <f t="shared" si="3238"/>
        <v>0</v>
      </c>
      <c r="BF1187" s="22">
        <f t="shared" si="3238"/>
        <v>0</v>
      </c>
      <c r="BG1187" s="22">
        <f t="shared" si="3238"/>
        <v>0</v>
      </c>
      <c r="BH1187" s="22">
        <f t="shared" si="3238"/>
        <v>4405944</v>
      </c>
      <c r="BI1187" s="22">
        <f t="shared" si="3238"/>
        <v>0</v>
      </c>
      <c r="BJ1187" s="22">
        <f t="shared" si="3238"/>
        <v>0</v>
      </c>
      <c r="BK1187" s="22">
        <f t="shared" si="3238"/>
        <v>3805944</v>
      </c>
      <c r="BL1187" s="22">
        <f t="shared" si="3238"/>
        <v>0</v>
      </c>
      <c r="BM1187" s="22">
        <f t="shared" si="3238"/>
        <v>0</v>
      </c>
      <c r="BN1187" s="22">
        <f t="shared" si="3238"/>
        <v>0</v>
      </c>
      <c r="BO1187" s="22">
        <f t="shared" si="3238"/>
        <v>0</v>
      </c>
      <c r="BP1187" s="22">
        <f t="shared" si="3238"/>
        <v>0</v>
      </c>
      <c r="BQ1187" s="22">
        <f t="shared" si="3238"/>
        <v>0</v>
      </c>
      <c r="BR1187" s="22">
        <v>3805944</v>
      </c>
      <c r="BS1187" s="22">
        <v>600000</v>
      </c>
      <c r="BT1187" s="22">
        <f t="shared" ref="BT1187:BZ1188" si="3239">SUM(BT1184,BT1125)</f>
        <v>137845041</v>
      </c>
      <c r="BU1187" s="22">
        <f t="shared" si="3239"/>
        <v>124436237</v>
      </c>
      <c r="BV1187" s="22">
        <f t="shared" si="3239"/>
        <v>57531270</v>
      </c>
      <c r="BW1187" s="22">
        <f t="shared" si="3239"/>
        <v>26660090</v>
      </c>
      <c r="BX1187" s="22">
        <f t="shared" si="3239"/>
        <v>9068400</v>
      </c>
      <c r="BY1187" s="22">
        <f t="shared" si="3239"/>
        <v>9389740</v>
      </c>
      <c r="BZ1187" s="22">
        <f t="shared" si="3239"/>
        <v>8201950</v>
      </c>
      <c r="CA1187" s="22">
        <f t="shared" si="3208"/>
        <v>84191360</v>
      </c>
      <c r="CB1187" s="129">
        <f>IF(BU1187=0,"-",CA1187/BU1187*100)</f>
        <v>67.6582336703094</v>
      </c>
    </row>
    <row r="1188" spans="1:80" x14ac:dyDescent="0.25">
      <c r="A1188" s="13" t="s">
        <v>1</v>
      </c>
      <c r="B1188" s="13" t="s">
        <v>1</v>
      </c>
      <c r="C1188" s="13" t="s">
        <v>1</v>
      </c>
      <c r="D1188" s="74" t="s">
        <v>1</v>
      </c>
      <c r="E1188" s="74" t="s">
        <v>1</v>
      </c>
      <c r="F1188" s="74" t="s">
        <v>1</v>
      </c>
      <c r="G1188" s="13" t="s">
        <v>1</v>
      </c>
      <c r="H1188" s="2" t="s">
        <v>117</v>
      </c>
      <c r="I1188" s="12">
        <f>SUM(I1185,I1126)</f>
        <v>2073</v>
      </c>
      <c r="J1188" s="12">
        <f t="shared" si="3234"/>
        <v>2264</v>
      </c>
      <c r="K1188" s="12">
        <f>SUM(K1185,K1126)</f>
        <v>2264</v>
      </c>
      <c r="L1188" s="13"/>
      <c r="M1188" s="13" t="s">
        <v>1</v>
      </c>
      <c r="N1188" s="13" t="s">
        <v>1</v>
      </c>
      <c r="O1188" s="13" t="s">
        <v>1</v>
      </c>
      <c r="P1188" s="29"/>
      <c r="Q1188" s="13" t="s">
        <v>1</v>
      </c>
      <c r="R1188" s="13" t="s">
        <v>1</v>
      </c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>
        <v>0</v>
      </c>
      <c r="AI1188" s="13">
        <v>0</v>
      </c>
      <c r="AJ1188" s="13" t="s">
        <v>1</v>
      </c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>
        <v>0</v>
      </c>
      <c r="BA1188" s="13">
        <v>0</v>
      </c>
      <c r="BB1188" s="13" t="s">
        <v>1</v>
      </c>
      <c r="BC1188" s="13"/>
      <c r="BD1188" s="13"/>
      <c r="BE1188" s="13"/>
      <c r="BF1188" s="13"/>
      <c r="BG1188" s="13"/>
      <c r="BH1188" s="13"/>
      <c r="BI1188" s="13"/>
      <c r="BJ1188" s="13"/>
      <c r="BK1188" s="13"/>
      <c r="BL1188" s="13"/>
      <c r="BM1188" s="13"/>
      <c r="BN1188" s="13"/>
      <c r="BO1188" s="13"/>
      <c r="BP1188" s="13"/>
      <c r="BQ1188" s="13"/>
      <c r="BR1188" s="13">
        <v>0</v>
      </c>
      <c r="BS1188" s="13">
        <v>0</v>
      </c>
      <c r="BT1188" s="12">
        <f t="shared" si="3239"/>
        <v>2266</v>
      </c>
      <c r="BU1188" s="12">
        <f t="shared" si="3239"/>
        <v>2266</v>
      </c>
      <c r="BV1188" s="12">
        <f t="shared" si="3239"/>
        <v>0</v>
      </c>
      <c r="BW1188" s="12">
        <f t="shared" si="3239"/>
        <v>0</v>
      </c>
      <c r="BX1188" s="12">
        <f t="shared" si="3239"/>
        <v>0</v>
      </c>
      <c r="BY1188" s="12">
        <f t="shared" si="3239"/>
        <v>0</v>
      </c>
      <c r="BZ1188" s="12">
        <f t="shared" si="3239"/>
        <v>0</v>
      </c>
      <c r="CA1188" s="12">
        <f t="shared" si="3208"/>
        <v>0</v>
      </c>
      <c r="CB1188" s="124">
        <f>IF(BU1188=0,"-",CA1188/BU1188*100)</f>
        <v>0</v>
      </c>
    </row>
    <row r="1189" spans="1:80" x14ac:dyDescent="0.25">
      <c r="A1189" s="1" t="s">
        <v>685</v>
      </c>
      <c r="B1189" s="2" t="s">
        <v>1</v>
      </c>
      <c r="C1189" s="2" t="s">
        <v>1</v>
      </c>
      <c r="D1189" s="78" t="s">
        <v>1</v>
      </c>
      <c r="E1189" s="78" t="s">
        <v>1</v>
      </c>
      <c r="F1189" s="78" t="s">
        <v>1</v>
      </c>
      <c r="G1189" s="2" t="s">
        <v>1</v>
      </c>
      <c r="H1189" s="2" t="s">
        <v>686</v>
      </c>
      <c r="I1189" s="3" t="s">
        <v>1</v>
      </c>
      <c r="J1189" s="3">
        <f t="shared" si="3234"/>
        <v>0</v>
      </c>
      <c r="K1189" s="3" t="s">
        <v>1</v>
      </c>
      <c r="L1189" s="3"/>
      <c r="M1189" s="3" t="s">
        <v>1</v>
      </c>
      <c r="N1189" s="3" t="s">
        <v>1</v>
      </c>
      <c r="O1189" s="3" t="s">
        <v>1</v>
      </c>
      <c r="P1189" s="24"/>
      <c r="Q1189" s="3" t="s">
        <v>1</v>
      </c>
      <c r="R1189" s="3" t="s">
        <v>1</v>
      </c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>
        <v>0</v>
      </c>
      <c r="AI1189" s="3">
        <v>0</v>
      </c>
      <c r="AJ1189" s="3" t="s">
        <v>1</v>
      </c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>
        <v>0</v>
      </c>
      <c r="BA1189" s="3">
        <v>0</v>
      </c>
      <c r="BB1189" s="3" t="s">
        <v>1</v>
      </c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>
        <v>0</v>
      </c>
      <c r="BS1189" s="3">
        <v>0</v>
      </c>
      <c r="BT1189" s="3">
        <v>0</v>
      </c>
      <c r="BU1189" s="3"/>
      <c r="BV1189" s="3"/>
      <c r="BW1189" s="3">
        <f t="shared" si="3164"/>
        <v>0</v>
      </c>
      <c r="BX1189" s="3"/>
      <c r="BY1189" s="3"/>
      <c r="BZ1189" s="3"/>
      <c r="CA1189" s="3">
        <f t="shared" si="3208"/>
        <v>0</v>
      </c>
      <c r="CB1189" s="122"/>
    </row>
    <row r="1190" spans="1:80" ht="15.75" thickBot="1" x14ac:dyDescent="0.3">
      <c r="A1190" s="1" t="s">
        <v>685</v>
      </c>
      <c r="B1190" s="1" t="s">
        <v>3</v>
      </c>
      <c r="C1190" s="4" t="s">
        <v>1</v>
      </c>
      <c r="D1190" s="79" t="s">
        <v>1</v>
      </c>
      <c r="E1190" s="78" t="s">
        <v>1</v>
      </c>
      <c r="F1190" s="78" t="s">
        <v>1</v>
      </c>
      <c r="G1190" s="2" t="s">
        <v>1</v>
      </c>
      <c r="H1190" s="2" t="s">
        <v>1</v>
      </c>
      <c r="I1190" s="3" t="s">
        <v>1</v>
      </c>
      <c r="J1190" s="3"/>
      <c r="K1190" s="3" t="s">
        <v>1</v>
      </c>
      <c r="L1190" s="3"/>
      <c r="M1190" s="3" t="s">
        <v>1</v>
      </c>
      <c r="N1190" s="3" t="s">
        <v>1</v>
      </c>
      <c r="O1190" s="3" t="s">
        <v>1</v>
      </c>
      <c r="P1190" s="25"/>
      <c r="Q1190" s="3" t="s">
        <v>1</v>
      </c>
      <c r="R1190" s="3" t="s">
        <v>1</v>
      </c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>
        <v>0</v>
      </c>
      <c r="AI1190" s="3">
        <v>0</v>
      </c>
      <c r="AJ1190" s="3" t="s">
        <v>1</v>
      </c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>
        <v>0</v>
      </c>
      <c r="BA1190" s="3">
        <v>0</v>
      </c>
      <c r="BB1190" s="3" t="s">
        <v>1</v>
      </c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>
        <v>0</v>
      </c>
      <c r="BS1190" s="3">
        <v>0</v>
      </c>
      <c r="BT1190" s="3"/>
      <c r="BU1190" s="3"/>
      <c r="BV1190" s="3"/>
      <c r="BW1190" s="3">
        <f t="shared" si="3164"/>
        <v>0</v>
      </c>
      <c r="BX1190" s="3"/>
      <c r="BY1190" s="3"/>
      <c r="BZ1190" s="3"/>
      <c r="CA1190" s="3">
        <f t="shared" si="3208"/>
        <v>0</v>
      </c>
      <c r="CB1190" s="122"/>
    </row>
    <row r="1191" spans="1:80" ht="69.75" customHeight="1" thickBot="1" x14ac:dyDescent="0.3">
      <c r="A1191" s="5" t="s">
        <v>4</v>
      </c>
      <c r="B1191" s="5" t="s">
        <v>5</v>
      </c>
      <c r="C1191" s="5" t="s">
        <v>6</v>
      </c>
      <c r="D1191" s="80" t="s">
        <v>1</v>
      </c>
      <c r="E1191" s="88" t="s">
        <v>7</v>
      </c>
      <c r="F1191" s="88" t="s">
        <v>8</v>
      </c>
      <c r="G1191" s="5" t="s">
        <v>9</v>
      </c>
      <c r="H1191" s="5" t="s">
        <v>10</v>
      </c>
      <c r="I1191" s="5" t="s">
        <v>11</v>
      </c>
      <c r="J1191" s="5" t="s">
        <v>1809</v>
      </c>
      <c r="K1191" s="5" t="s">
        <v>12</v>
      </c>
      <c r="L1191" s="5" t="s">
        <v>13</v>
      </c>
      <c r="M1191" s="5" t="s">
        <v>14</v>
      </c>
      <c r="N1191" s="5" t="s">
        <v>15</v>
      </c>
      <c r="O1191" s="5" t="s">
        <v>16</v>
      </c>
      <c r="P1191" s="5" t="s">
        <v>17</v>
      </c>
      <c r="Q1191" s="5" t="s">
        <v>18</v>
      </c>
      <c r="R1191" s="71" t="s">
        <v>14</v>
      </c>
      <c r="S1191" s="71" t="s">
        <v>1843</v>
      </c>
      <c r="T1191" s="71" t="s">
        <v>1797</v>
      </c>
      <c r="U1191" s="71" t="s">
        <v>1832</v>
      </c>
      <c r="V1191" s="71" t="s">
        <v>1833</v>
      </c>
      <c r="W1191" s="71" t="s">
        <v>1834</v>
      </c>
      <c r="X1191" s="71" t="s">
        <v>1847</v>
      </c>
      <c r="Y1191" s="71" t="s">
        <v>1844</v>
      </c>
      <c r="Z1191" s="71" t="s">
        <v>1835</v>
      </c>
      <c r="AA1191" s="71" t="s">
        <v>1836</v>
      </c>
      <c r="AB1191" s="71" t="s">
        <v>1837</v>
      </c>
      <c r="AC1191" s="71" t="s">
        <v>1838</v>
      </c>
      <c r="AD1191" s="71" t="s">
        <v>1839</v>
      </c>
      <c r="AE1191" s="71" t="s">
        <v>1840</v>
      </c>
      <c r="AF1191" s="71" t="s">
        <v>1845</v>
      </c>
      <c r="AG1191" s="71" t="s">
        <v>1846</v>
      </c>
      <c r="AH1191" s="71" t="s">
        <v>1841</v>
      </c>
      <c r="AI1191" s="71" t="s">
        <v>1842</v>
      </c>
      <c r="AJ1191" s="72" t="s">
        <v>15</v>
      </c>
      <c r="AK1191" s="72" t="s">
        <v>1843</v>
      </c>
      <c r="AL1191" s="72" t="s">
        <v>1797</v>
      </c>
      <c r="AM1191" s="72" t="s">
        <v>1832</v>
      </c>
      <c r="AN1191" s="72" t="s">
        <v>1833</v>
      </c>
      <c r="AO1191" s="72" t="s">
        <v>1834</v>
      </c>
      <c r="AP1191" s="72" t="s">
        <v>1848</v>
      </c>
      <c r="AQ1191" s="72" t="s">
        <v>1844</v>
      </c>
      <c r="AR1191" s="72" t="s">
        <v>1835</v>
      </c>
      <c r="AS1191" s="72" t="s">
        <v>1836</v>
      </c>
      <c r="AT1191" s="72" t="s">
        <v>1837</v>
      </c>
      <c r="AU1191" s="72" t="s">
        <v>1838</v>
      </c>
      <c r="AV1191" s="72" t="s">
        <v>1839</v>
      </c>
      <c r="AW1191" s="72" t="s">
        <v>1840</v>
      </c>
      <c r="AX1191" s="72" t="s">
        <v>1845</v>
      </c>
      <c r="AY1191" s="72" t="s">
        <v>1846</v>
      </c>
      <c r="AZ1191" s="72" t="s">
        <v>1841</v>
      </c>
      <c r="BA1191" s="72" t="s">
        <v>1842</v>
      </c>
      <c r="BB1191" s="73" t="s">
        <v>16</v>
      </c>
      <c r="BC1191" s="73" t="s">
        <v>1843</v>
      </c>
      <c r="BD1191" s="73" t="s">
        <v>1797</v>
      </c>
      <c r="BE1191" s="73" t="s">
        <v>1832</v>
      </c>
      <c r="BF1191" s="73" t="s">
        <v>1833</v>
      </c>
      <c r="BG1191" s="73" t="s">
        <v>1834</v>
      </c>
      <c r="BH1191" s="73" t="s">
        <v>1849</v>
      </c>
      <c r="BI1191" s="73" t="s">
        <v>1844</v>
      </c>
      <c r="BJ1191" s="73" t="s">
        <v>1835</v>
      </c>
      <c r="BK1191" s="73" t="s">
        <v>1836</v>
      </c>
      <c r="BL1191" s="73" t="s">
        <v>1837</v>
      </c>
      <c r="BM1191" s="73" t="s">
        <v>1838</v>
      </c>
      <c r="BN1191" s="73" t="s">
        <v>1839</v>
      </c>
      <c r="BO1191" s="73" t="s">
        <v>1840</v>
      </c>
      <c r="BP1191" s="73" t="s">
        <v>1845</v>
      </c>
      <c r="BQ1191" s="73" t="s">
        <v>1846</v>
      </c>
      <c r="BR1191" s="73" t="s">
        <v>1841</v>
      </c>
      <c r="BS1191" s="73" t="s">
        <v>1842</v>
      </c>
      <c r="BT1191" s="5" t="s">
        <v>1911</v>
      </c>
      <c r="BU1191" s="5" t="s">
        <v>1942</v>
      </c>
      <c r="BV1191" s="5" t="s">
        <v>1943</v>
      </c>
      <c r="BW1191" s="5" t="s">
        <v>1944</v>
      </c>
      <c r="BX1191" s="5" t="s">
        <v>1945</v>
      </c>
      <c r="BY1191" s="5" t="s">
        <v>1946</v>
      </c>
      <c r="BZ1191" s="5" t="s">
        <v>1947</v>
      </c>
      <c r="CA1191" s="5" t="s">
        <v>1948</v>
      </c>
      <c r="CB1191" s="120" t="s">
        <v>1916</v>
      </c>
    </row>
    <row r="1192" spans="1:80" x14ac:dyDescent="0.25">
      <c r="A1192" s="6" t="s">
        <v>1</v>
      </c>
      <c r="B1192" s="6" t="s">
        <v>1</v>
      </c>
      <c r="C1192" s="6" t="s">
        <v>1</v>
      </c>
      <c r="D1192" s="81" t="s">
        <v>1</v>
      </c>
      <c r="E1192" s="81" t="s">
        <v>1</v>
      </c>
      <c r="F1192" s="94" t="s">
        <v>1</v>
      </c>
      <c r="G1192" s="7" t="s">
        <v>1</v>
      </c>
      <c r="H1192" s="8" t="s">
        <v>1</v>
      </c>
      <c r="I1192" s="9" t="s">
        <v>19</v>
      </c>
      <c r="J1192" s="9">
        <v>1</v>
      </c>
      <c r="K1192" s="9" t="s">
        <v>20</v>
      </c>
      <c r="L1192" s="9" t="s">
        <v>21</v>
      </c>
      <c r="M1192" s="9" t="s">
        <v>22</v>
      </c>
      <c r="N1192" s="9" t="s">
        <v>23</v>
      </c>
      <c r="O1192" s="9" t="s">
        <v>24</v>
      </c>
      <c r="P1192" s="9" t="s">
        <v>25</v>
      </c>
      <c r="Q1192" s="9" t="s">
        <v>26</v>
      </c>
      <c r="R1192" s="9">
        <v>1</v>
      </c>
      <c r="S1192" s="9">
        <v>2</v>
      </c>
      <c r="T1192" s="9">
        <v>3</v>
      </c>
      <c r="U1192" s="9">
        <v>4</v>
      </c>
      <c r="V1192" s="9">
        <v>5</v>
      </c>
      <c r="W1192" s="9">
        <v>6</v>
      </c>
      <c r="X1192" s="9">
        <v>7</v>
      </c>
      <c r="Y1192" s="9">
        <v>8</v>
      </c>
      <c r="Z1192" s="9">
        <v>9</v>
      </c>
      <c r="AA1192" s="9">
        <v>10</v>
      </c>
      <c r="AB1192" s="9">
        <v>11</v>
      </c>
      <c r="AC1192" s="9">
        <v>12</v>
      </c>
      <c r="AD1192" s="9">
        <v>13</v>
      </c>
      <c r="AE1192" s="9">
        <v>14</v>
      </c>
      <c r="AF1192" s="9">
        <v>15</v>
      </c>
      <c r="AG1192" s="9">
        <v>16</v>
      </c>
      <c r="AH1192" s="9">
        <v>20</v>
      </c>
      <c r="AI1192" s="9">
        <v>21</v>
      </c>
      <c r="AJ1192" s="9">
        <v>1</v>
      </c>
      <c r="AK1192" s="9">
        <v>2</v>
      </c>
      <c r="AL1192" s="9">
        <v>3</v>
      </c>
      <c r="AM1192" s="9">
        <v>4</v>
      </c>
      <c r="AN1192" s="9">
        <v>5</v>
      </c>
      <c r="AO1192" s="9">
        <v>6</v>
      </c>
      <c r="AP1192" s="9">
        <v>7</v>
      </c>
      <c r="AQ1192" s="9">
        <v>8</v>
      </c>
      <c r="AR1192" s="9">
        <v>9</v>
      </c>
      <c r="AS1192" s="9">
        <v>10</v>
      </c>
      <c r="AT1192" s="9">
        <v>11</v>
      </c>
      <c r="AU1192" s="9">
        <v>12</v>
      </c>
      <c r="AV1192" s="9">
        <v>13</v>
      </c>
      <c r="AW1192" s="9">
        <v>14</v>
      </c>
      <c r="AX1192" s="9">
        <v>15</v>
      </c>
      <c r="AY1192" s="9">
        <v>16</v>
      </c>
      <c r="AZ1192" s="9">
        <v>20</v>
      </c>
      <c r="BA1192" s="9">
        <v>21</v>
      </c>
      <c r="BB1192" s="9">
        <v>1</v>
      </c>
      <c r="BC1192" s="9">
        <v>2</v>
      </c>
      <c r="BD1192" s="9">
        <v>3</v>
      </c>
      <c r="BE1192" s="9">
        <v>4</v>
      </c>
      <c r="BF1192" s="9">
        <v>5</v>
      </c>
      <c r="BG1192" s="9">
        <v>6</v>
      </c>
      <c r="BH1192" s="9">
        <v>7</v>
      </c>
      <c r="BI1192" s="9">
        <v>8</v>
      </c>
      <c r="BJ1192" s="9">
        <v>9</v>
      </c>
      <c r="BK1192" s="9">
        <v>10</v>
      </c>
      <c r="BL1192" s="9">
        <v>11</v>
      </c>
      <c r="BM1192" s="9">
        <v>12</v>
      </c>
      <c r="BN1192" s="9">
        <v>13</v>
      </c>
      <c r="BO1192" s="9">
        <v>14</v>
      </c>
      <c r="BP1192" s="9">
        <v>15</v>
      </c>
      <c r="BQ1192" s="9">
        <v>16</v>
      </c>
      <c r="BR1192" s="9">
        <v>20</v>
      </c>
      <c r="BS1192" s="9">
        <v>21</v>
      </c>
      <c r="BT1192" s="9">
        <v>1</v>
      </c>
      <c r="BU1192" s="9">
        <v>2</v>
      </c>
      <c r="BV1192" s="9">
        <v>3</v>
      </c>
      <c r="BW1192" s="9" t="s">
        <v>1798</v>
      </c>
      <c r="BX1192" s="9">
        <v>5</v>
      </c>
      <c r="BY1192" s="9">
        <v>6</v>
      </c>
      <c r="BZ1192" s="9">
        <v>7</v>
      </c>
      <c r="CA1192" s="9" t="s">
        <v>1917</v>
      </c>
      <c r="CB1192" s="121">
        <v>9</v>
      </c>
    </row>
    <row r="1193" spans="1:80" x14ac:dyDescent="0.25">
      <c r="A1193" s="1" t="s">
        <v>685</v>
      </c>
      <c r="B1193" s="1" t="s">
        <v>3</v>
      </c>
      <c r="C1193" s="4" t="s">
        <v>28</v>
      </c>
      <c r="D1193" s="79" t="s">
        <v>687</v>
      </c>
      <c r="E1193" s="78" t="s">
        <v>1</v>
      </c>
      <c r="F1193" s="78" t="s">
        <v>1</v>
      </c>
      <c r="G1193" s="2" t="s">
        <v>1</v>
      </c>
      <c r="H1193" s="2" t="s">
        <v>686</v>
      </c>
      <c r="I1193" s="3" t="s">
        <v>1</v>
      </c>
      <c r="J1193" s="3">
        <f t="shared" ref="J1193:J1258" si="3240">SUM(K1193,L1193,P1193,Q1193)</f>
        <v>0</v>
      </c>
      <c r="K1193" s="3" t="s">
        <v>1</v>
      </c>
      <c r="L1193" s="3"/>
      <c r="M1193" s="3" t="s">
        <v>1</v>
      </c>
      <c r="N1193" s="3" t="s">
        <v>1</v>
      </c>
      <c r="O1193" s="3" t="s">
        <v>1</v>
      </c>
      <c r="P1193" s="26"/>
      <c r="Q1193" s="3" t="s">
        <v>1</v>
      </c>
      <c r="R1193" s="3" t="s">
        <v>1</v>
      </c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>
        <v>0</v>
      </c>
      <c r="AI1193" s="3">
        <v>0</v>
      </c>
      <c r="AJ1193" s="3" t="s">
        <v>1</v>
      </c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>
        <v>0</v>
      </c>
      <c r="BA1193" s="3">
        <v>0</v>
      </c>
      <c r="BB1193" s="3" t="s">
        <v>1</v>
      </c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>
        <v>0</v>
      </c>
      <c r="BS1193" s="3">
        <v>0</v>
      </c>
      <c r="BT1193" s="3">
        <v>0</v>
      </c>
      <c r="BU1193" s="3"/>
      <c r="BV1193" s="3"/>
      <c r="BW1193" s="3">
        <f t="shared" si="3164"/>
        <v>0</v>
      </c>
      <c r="BX1193" s="3"/>
      <c r="BY1193" s="3"/>
      <c r="BZ1193" s="3"/>
      <c r="CA1193" s="3">
        <f t="shared" ref="CA1193:CA1256" si="3241">BV1193+BW1193</f>
        <v>0</v>
      </c>
      <c r="CB1193" s="122"/>
    </row>
    <row r="1194" spans="1:80" ht="33.75" x14ac:dyDescent="0.25">
      <c r="A1194" s="1" t="s">
        <v>1</v>
      </c>
      <c r="B1194" s="1" t="s">
        <v>1</v>
      </c>
      <c r="C1194" s="1" t="s">
        <v>1</v>
      </c>
      <c r="D1194" s="78" t="s">
        <v>1</v>
      </c>
      <c r="E1194" s="78" t="s">
        <v>1</v>
      </c>
      <c r="F1194" s="78" t="s">
        <v>1</v>
      </c>
      <c r="G1194" s="2" t="s">
        <v>1</v>
      </c>
      <c r="H1194" s="10" t="s">
        <v>30</v>
      </c>
      <c r="I1194" s="11">
        <f>SUM(I1195,I1203,I1205)</f>
        <v>3762767</v>
      </c>
      <c r="J1194" s="11">
        <f t="shared" si="3240"/>
        <v>3951476</v>
      </c>
      <c r="K1194" s="11">
        <f t="shared" ref="K1194" si="3242">SUM(K1195,K1203,K1205)</f>
        <v>3951476</v>
      </c>
      <c r="L1194" s="11">
        <f t="shared" ref="L1194:L1250" si="3243">SUM(M1194:O1194)</f>
        <v>0</v>
      </c>
      <c r="M1194" s="11">
        <f t="shared" ref="M1194:Q1194" si="3244">SUM(M1195,M1203,M1205)</f>
        <v>0</v>
      </c>
      <c r="N1194" s="11">
        <f t="shared" si="3244"/>
        <v>0</v>
      </c>
      <c r="O1194" s="11">
        <f t="shared" si="3244"/>
        <v>0</v>
      </c>
      <c r="P1194" s="11">
        <f t="shared" si="3244"/>
        <v>0</v>
      </c>
      <c r="Q1194" s="11">
        <f t="shared" si="3244"/>
        <v>0</v>
      </c>
      <c r="R1194" s="11">
        <f t="shared" ref="R1194:AG1194" si="3245">SUM(R1195,R1203,R1205)</f>
        <v>0</v>
      </c>
      <c r="S1194" s="11">
        <f t="shared" si="3245"/>
        <v>0</v>
      </c>
      <c r="T1194" s="11">
        <f t="shared" si="3245"/>
        <v>0</v>
      </c>
      <c r="U1194" s="11">
        <f t="shared" si="3245"/>
        <v>0</v>
      </c>
      <c r="V1194" s="11">
        <f t="shared" si="3245"/>
        <v>0</v>
      </c>
      <c r="W1194" s="11">
        <f t="shared" si="3245"/>
        <v>0</v>
      </c>
      <c r="X1194" s="11">
        <f t="shared" ref="X1194" si="3246">SUM(X1195,X1203,X1205)</f>
        <v>0</v>
      </c>
      <c r="Y1194" s="11">
        <f t="shared" si="3245"/>
        <v>0</v>
      </c>
      <c r="Z1194" s="11">
        <f t="shared" si="3245"/>
        <v>0</v>
      </c>
      <c r="AA1194" s="11">
        <f t="shared" si="3245"/>
        <v>0</v>
      </c>
      <c r="AB1194" s="11">
        <f t="shared" si="3245"/>
        <v>0</v>
      </c>
      <c r="AC1194" s="11">
        <f t="shared" si="3245"/>
        <v>0</v>
      </c>
      <c r="AD1194" s="11">
        <f t="shared" si="3245"/>
        <v>0</v>
      </c>
      <c r="AE1194" s="11">
        <f t="shared" si="3245"/>
        <v>0</v>
      </c>
      <c r="AF1194" s="11">
        <f t="shared" si="3245"/>
        <v>0</v>
      </c>
      <c r="AG1194" s="11">
        <f t="shared" si="3245"/>
        <v>0</v>
      </c>
      <c r="AH1194" s="11">
        <v>0</v>
      </c>
      <c r="AI1194" s="11">
        <v>0</v>
      </c>
      <c r="AJ1194" s="11">
        <f t="shared" ref="AJ1194:AY1194" si="3247">SUM(AJ1195,AJ1203,AJ1205)</f>
        <v>0</v>
      </c>
      <c r="AK1194" s="11">
        <f t="shared" si="3247"/>
        <v>0</v>
      </c>
      <c r="AL1194" s="11">
        <f t="shared" si="3247"/>
        <v>0</v>
      </c>
      <c r="AM1194" s="11">
        <f t="shared" si="3247"/>
        <v>0</v>
      </c>
      <c r="AN1194" s="11">
        <f t="shared" si="3247"/>
        <v>0</v>
      </c>
      <c r="AO1194" s="11">
        <f t="shared" si="3247"/>
        <v>0</v>
      </c>
      <c r="AP1194" s="11">
        <f t="shared" ref="AP1194" si="3248">SUM(AP1195,AP1203,AP1205)</f>
        <v>0</v>
      </c>
      <c r="AQ1194" s="11">
        <f t="shared" si="3247"/>
        <v>0</v>
      </c>
      <c r="AR1194" s="11">
        <f t="shared" si="3247"/>
        <v>0</v>
      </c>
      <c r="AS1194" s="11">
        <f t="shared" si="3247"/>
        <v>0</v>
      </c>
      <c r="AT1194" s="11">
        <f t="shared" si="3247"/>
        <v>0</v>
      </c>
      <c r="AU1194" s="11">
        <f t="shared" si="3247"/>
        <v>0</v>
      </c>
      <c r="AV1194" s="11">
        <f t="shared" si="3247"/>
        <v>0</v>
      </c>
      <c r="AW1194" s="11">
        <f t="shared" si="3247"/>
        <v>0</v>
      </c>
      <c r="AX1194" s="11">
        <f t="shared" si="3247"/>
        <v>0</v>
      </c>
      <c r="AY1194" s="11">
        <f t="shared" si="3247"/>
        <v>0</v>
      </c>
      <c r="AZ1194" s="11">
        <v>0</v>
      </c>
      <c r="BA1194" s="11">
        <v>0</v>
      </c>
      <c r="BB1194" s="11">
        <f t="shared" ref="BB1194:BQ1194" si="3249">SUM(BB1195,BB1203,BB1205)</f>
        <v>0</v>
      </c>
      <c r="BC1194" s="11">
        <f t="shared" si="3249"/>
        <v>0</v>
      </c>
      <c r="BD1194" s="11">
        <f t="shared" si="3249"/>
        <v>0</v>
      </c>
      <c r="BE1194" s="11">
        <f t="shared" si="3249"/>
        <v>0</v>
      </c>
      <c r="BF1194" s="11">
        <f t="shared" si="3249"/>
        <v>0</v>
      </c>
      <c r="BG1194" s="11">
        <f t="shared" si="3249"/>
        <v>0</v>
      </c>
      <c r="BH1194" s="11">
        <f t="shared" ref="BH1194" si="3250">SUM(BH1195,BH1203,BH1205)</f>
        <v>0</v>
      </c>
      <c r="BI1194" s="11">
        <f t="shared" si="3249"/>
        <v>0</v>
      </c>
      <c r="BJ1194" s="11">
        <f t="shared" si="3249"/>
        <v>0</v>
      </c>
      <c r="BK1194" s="11">
        <f t="shared" si="3249"/>
        <v>0</v>
      </c>
      <c r="BL1194" s="11">
        <f t="shared" si="3249"/>
        <v>0</v>
      </c>
      <c r="BM1194" s="11">
        <f t="shared" si="3249"/>
        <v>0</v>
      </c>
      <c r="BN1194" s="11">
        <f t="shared" si="3249"/>
        <v>0</v>
      </c>
      <c r="BO1194" s="11">
        <f t="shared" si="3249"/>
        <v>0</v>
      </c>
      <c r="BP1194" s="11">
        <f t="shared" si="3249"/>
        <v>0</v>
      </c>
      <c r="BQ1194" s="11">
        <f t="shared" si="3249"/>
        <v>0</v>
      </c>
      <c r="BR1194" s="11">
        <v>0</v>
      </c>
      <c r="BS1194" s="11">
        <v>0</v>
      </c>
      <c r="BT1194" s="11">
        <f t="shared" ref="BT1194:BZ1194" si="3251">SUM(BT1195,BT1203,BT1205)</f>
        <v>4209613</v>
      </c>
      <c r="BU1194" s="11">
        <f t="shared" si="3251"/>
        <v>4129613</v>
      </c>
      <c r="BV1194" s="11">
        <f t="shared" si="3251"/>
        <v>1859940</v>
      </c>
      <c r="BW1194" s="11">
        <f t="shared" si="3251"/>
        <v>840500</v>
      </c>
      <c r="BX1194" s="11">
        <f t="shared" si="3251"/>
        <v>298500</v>
      </c>
      <c r="BY1194" s="11">
        <f t="shared" si="3251"/>
        <v>273500</v>
      </c>
      <c r="BZ1194" s="11">
        <f t="shared" si="3251"/>
        <v>268500</v>
      </c>
      <c r="CA1194" s="11">
        <f t="shared" si="3241"/>
        <v>2700440</v>
      </c>
      <c r="CB1194" s="123">
        <f t="shared" ref="CB1194:CB1257" si="3252">IF(BU1194=0,"-",CA1194/BU1194*100)</f>
        <v>65.392083955566775</v>
      </c>
    </row>
    <row r="1195" spans="1:80" x14ac:dyDescent="0.25">
      <c r="A1195" s="4" t="s">
        <v>685</v>
      </c>
      <c r="B1195" s="4" t="s">
        <v>3</v>
      </c>
      <c r="C1195" s="4" t="s">
        <v>28</v>
      </c>
      <c r="D1195" s="79" t="s">
        <v>687</v>
      </c>
      <c r="E1195" s="78" t="s">
        <v>31</v>
      </c>
      <c r="F1195" s="78" t="s">
        <v>1</v>
      </c>
      <c r="G1195" s="2" t="s">
        <v>1</v>
      </c>
      <c r="H1195" s="2" t="s">
        <v>32</v>
      </c>
      <c r="I1195" s="12">
        <f>SUM(I1196:I1197)</f>
        <v>2574200</v>
      </c>
      <c r="J1195" s="12">
        <f t="shared" si="3240"/>
        <v>2790507</v>
      </c>
      <c r="K1195" s="12">
        <f t="shared" ref="K1195" si="3253">SUM(K1196:K1197)</f>
        <v>2790507</v>
      </c>
      <c r="L1195" s="12">
        <f t="shared" si="3243"/>
        <v>0</v>
      </c>
      <c r="M1195" s="12">
        <f t="shared" ref="M1195:Q1195" si="3254">SUM(M1196:M1197)</f>
        <v>0</v>
      </c>
      <c r="N1195" s="12">
        <f t="shared" si="3254"/>
        <v>0</v>
      </c>
      <c r="O1195" s="12">
        <f t="shared" si="3254"/>
        <v>0</v>
      </c>
      <c r="P1195" s="12">
        <f t="shared" si="3254"/>
        <v>0</v>
      </c>
      <c r="Q1195" s="12">
        <f t="shared" si="3254"/>
        <v>0</v>
      </c>
      <c r="R1195" s="12">
        <f t="shared" ref="R1195:AG1195" si="3255">SUM(R1196:R1197)</f>
        <v>0</v>
      </c>
      <c r="S1195" s="12">
        <f t="shared" si="3255"/>
        <v>0</v>
      </c>
      <c r="T1195" s="12">
        <f t="shared" si="3255"/>
        <v>0</v>
      </c>
      <c r="U1195" s="12">
        <f t="shared" si="3255"/>
        <v>0</v>
      </c>
      <c r="V1195" s="12">
        <f t="shared" si="3255"/>
        <v>0</v>
      </c>
      <c r="W1195" s="12">
        <f t="shared" si="3255"/>
        <v>0</v>
      </c>
      <c r="X1195" s="12">
        <f t="shared" ref="X1195" si="3256">SUM(X1196:X1197)</f>
        <v>0</v>
      </c>
      <c r="Y1195" s="12">
        <f t="shared" si="3255"/>
        <v>0</v>
      </c>
      <c r="Z1195" s="12">
        <f t="shared" si="3255"/>
        <v>0</v>
      </c>
      <c r="AA1195" s="12">
        <f t="shared" si="3255"/>
        <v>0</v>
      </c>
      <c r="AB1195" s="12">
        <f t="shared" si="3255"/>
        <v>0</v>
      </c>
      <c r="AC1195" s="12">
        <f t="shared" si="3255"/>
        <v>0</v>
      </c>
      <c r="AD1195" s="12">
        <f t="shared" si="3255"/>
        <v>0</v>
      </c>
      <c r="AE1195" s="12">
        <f t="shared" si="3255"/>
        <v>0</v>
      </c>
      <c r="AF1195" s="12">
        <f t="shared" si="3255"/>
        <v>0</v>
      </c>
      <c r="AG1195" s="12">
        <f t="shared" si="3255"/>
        <v>0</v>
      </c>
      <c r="AH1195" s="12">
        <v>0</v>
      </c>
      <c r="AI1195" s="12">
        <v>0</v>
      </c>
      <c r="AJ1195" s="12">
        <f t="shared" ref="AJ1195:AY1195" si="3257">SUM(AJ1196:AJ1197)</f>
        <v>0</v>
      </c>
      <c r="AK1195" s="12">
        <f t="shared" si="3257"/>
        <v>0</v>
      </c>
      <c r="AL1195" s="12">
        <f t="shared" si="3257"/>
        <v>0</v>
      </c>
      <c r="AM1195" s="12">
        <f t="shared" si="3257"/>
        <v>0</v>
      </c>
      <c r="AN1195" s="12">
        <f t="shared" si="3257"/>
        <v>0</v>
      </c>
      <c r="AO1195" s="12">
        <f t="shared" si="3257"/>
        <v>0</v>
      </c>
      <c r="AP1195" s="12">
        <f t="shared" ref="AP1195" si="3258">SUM(AP1196:AP1197)</f>
        <v>0</v>
      </c>
      <c r="AQ1195" s="12">
        <f t="shared" si="3257"/>
        <v>0</v>
      </c>
      <c r="AR1195" s="12">
        <f t="shared" si="3257"/>
        <v>0</v>
      </c>
      <c r="AS1195" s="12">
        <f t="shared" si="3257"/>
        <v>0</v>
      </c>
      <c r="AT1195" s="12">
        <f t="shared" si="3257"/>
        <v>0</v>
      </c>
      <c r="AU1195" s="12">
        <f t="shared" si="3257"/>
        <v>0</v>
      </c>
      <c r="AV1195" s="12">
        <f t="shared" si="3257"/>
        <v>0</v>
      </c>
      <c r="AW1195" s="12">
        <f t="shared" si="3257"/>
        <v>0</v>
      </c>
      <c r="AX1195" s="12">
        <f t="shared" si="3257"/>
        <v>0</v>
      </c>
      <c r="AY1195" s="12">
        <f t="shared" si="3257"/>
        <v>0</v>
      </c>
      <c r="AZ1195" s="12">
        <v>0</v>
      </c>
      <c r="BA1195" s="12">
        <v>0</v>
      </c>
      <c r="BB1195" s="12">
        <f t="shared" ref="BB1195:BQ1195" si="3259">SUM(BB1196:BB1197)</f>
        <v>0</v>
      </c>
      <c r="BC1195" s="12">
        <f t="shared" si="3259"/>
        <v>0</v>
      </c>
      <c r="BD1195" s="12">
        <f t="shared" si="3259"/>
        <v>0</v>
      </c>
      <c r="BE1195" s="12">
        <f t="shared" si="3259"/>
        <v>0</v>
      </c>
      <c r="BF1195" s="12">
        <f t="shared" si="3259"/>
        <v>0</v>
      </c>
      <c r="BG1195" s="12">
        <f t="shared" si="3259"/>
        <v>0</v>
      </c>
      <c r="BH1195" s="12">
        <f t="shared" ref="BH1195" si="3260">SUM(BH1196:BH1197)</f>
        <v>0</v>
      </c>
      <c r="BI1195" s="12">
        <f t="shared" si="3259"/>
        <v>0</v>
      </c>
      <c r="BJ1195" s="12">
        <f t="shared" si="3259"/>
        <v>0</v>
      </c>
      <c r="BK1195" s="12">
        <f t="shared" si="3259"/>
        <v>0</v>
      </c>
      <c r="BL1195" s="12">
        <f t="shared" si="3259"/>
        <v>0</v>
      </c>
      <c r="BM1195" s="12">
        <f t="shared" si="3259"/>
        <v>0</v>
      </c>
      <c r="BN1195" s="12">
        <f t="shared" si="3259"/>
        <v>0</v>
      </c>
      <c r="BO1195" s="12">
        <f t="shared" si="3259"/>
        <v>0</v>
      </c>
      <c r="BP1195" s="12">
        <f t="shared" si="3259"/>
        <v>0</v>
      </c>
      <c r="BQ1195" s="12">
        <f t="shared" si="3259"/>
        <v>0</v>
      </c>
      <c r="BR1195" s="12">
        <v>0</v>
      </c>
      <c r="BS1195" s="12">
        <v>0</v>
      </c>
      <c r="BT1195" s="12">
        <f t="shared" ref="BT1195:BW1195" si="3261">SUM(BT1196:BT1197)</f>
        <v>3007348</v>
      </c>
      <c r="BU1195" s="12">
        <f t="shared" ref="BU1195:BV1195" si="3262">SUM(BU1196:BU1197)</f>
        <v>3008848</v>
      </c>
      <c r="BV1195" s="12">
        <f t="shared" si="3262"/>
        <v>1572006</v>
      </c>
      <c r="BW1195" s="12">
        <f t="shared" si="3261"/>
        <v>741500</v>
      </c>
      <c r="BX1195" s="12">
        <f t="shared" ref="BX1195:BZ1195" si="3263">SUM(BX1196:BX1197)</f>
        <v>250500</v>
      </c>
      <c r="BY1195" s="12">
        <f t="shared" si="3263"/>
        <v>245500</v>
      </c>
      <c r="BZ1195" s="12">
        <f t="shared" si="3263"/>
        <v>245500</v>
      </c>
      <c r="CA1195" s="12">
        <f t="shared" si="3241"/>
        <v>2313506</v>
      </c>
      <c r="CB1195" s="124">
        <f t="shared" si="3252"/>
        <v>76.89009215487124</v>
      </c>
    </row>
    <row r="1196" spans="1:80" x14ac:dyDescent="0.25">
      <c r="A1196" s="4" t="s">
        <v>685</v>
      </c>
      <c r="B1196" s="4" t="s">
        <v>3</v>
      </c>
      <c r="C1196" s="4" t="s">
        <v>28</v>
      </c>
      <c r="D1196" s="79" t="s">
        <v>687</v>
      </c>
      <c r="E1196" s="89">
        <v>6111</v>
      </c>
      <c r="F1196" s="79"/>
      <c r="G1196" s="74" t="s">
        <v>1893</v>
      </c>
      <c r="H1196" s="13" t="s">
        <v>33</v>
      </c>
      <c r="I1196" s="14">
        <v>2200000</v>
      </c>
      <c r="J1196" s="14">
        <f t="shared" si="3240"/>
        <v>2460507</v>
      </c>
      <c r="K1196" s="14">
        <v>2460507</v>
      </c>
      <c r="L1196" s="14">
        <f t="shared" si="3243"/>
        <v>0</v>
      </c>
      <c r="M1196" s="14">
        <v>0</v>
      </c>
      <c r="N1196" s="14">
        <v>0</v>
      </c>
      <c r="O1196" s="14">
        <v>0</v>
      </c>
      <c r="P1196" s="14">
        <v>0</v>
      </c>
      <c r="Q1196" s="14">
        <v>0</v>
      </c>
      <c r="R1196" s="14">
        <v>0</v>
      </c>
      <c r="S1196" s="14"/>
      <c r="T1196" s="14"/>
      <c r="U1196" s="14"/>
      <c r="V1196" s="14"/>
      <c r="W1196" s="14"/>
      <c r="X1196" s="14">
        <f t="shared" si="3188"/>
        <v>0</v>
      </c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>
        <v>0</v>
      </c>
      <c r="AI1196" s="14">
        <v>0</v>
      </c>
      <c r="AJ1196" s="14">
        <v>0</v>
      </c>
      <c r="AK1196" s="14"/>
      <c r="AL1196" s="14"/>
      <c r="AM1196" s="14"/>
      <c r="AN1196" s="14"/>
      <c r="AO1196" s="14"/>
      <c r="AP1196" s="14">
        <f t="shared" si="3189"/>
        <v>0</v>
      </c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>
        <v>0</v>
      </c>
      <c r="BA1196" s="14">
        <v>0</v>
      </c>
      <c r="BB1196" s="14">
        <v>0</v>
      </c>
      <c r="BC1196" s="14"/>
      <c r="BD1196" s="14"/>
      <c r="BE1196" s="14"/>
      <c r="BF1196" s="14"/>
      <c r="BG1196" s="14"/>
      <c r="BH1196" s="14">
        <f t="shared" si="3190"/>
        <v>0</v>
      </c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>
        <v>0</v>
      </c>
      <c r="BS1196" s="14">
        <v>0</v>
      </c>
      <c r="BT1196" s="14">
        <v>2657348</v>
      </c>
      <c r="BU1196" s="14">
        <v>2657348</v>
      </c>
      <c r="BV1196" s="14">
        <v>1340000</v>
      </c>
      <c r="BW1196" s="14">
        <f t="shared" si="3164"/>
        <v>660000</v>
      </c>
      <c r="BX1196" s="14">
        <v>220000</v>
      </c>
      <c r="BY1196" s="14">
        <v>220000</v>
      </c>
      <c r="BZ1196" s="14">
        <v>220000</v>
      </c>
      <c r="CA1196" s="14">
        <f t="shared" si="3241"/>
        <v>2000000</v>
      </c>
      <c r="CB1196" s="122">
        <f t="shared" si="3252"/>
        <v>75.263006576481516</v>
      </c>
    </row>
    <row r="1197" spans="1:80" x14ac:dyDescent="0.25">
      <c r="A1197" s="1" t="s">
        <v>685</v>
      </c>
      <c r="B1197" s="1" t="s">
        <v>3</v>
      </c>
      <c r="C1197" s="1" t="s">
        <v>28</v>
      </c>
      <c r="D1197" s="82" t="s">
        <v>687</v>
      </c>
      <c r="E1197" s="82" t="s">
        <v>34</v>
      </c>
      <c r="F1197" s="79" t="s">
        <v>1</v>
      </c>
      <c r="G1197" s="13" t="s">
        <v>1</v>
      </c>
      <c r="H1197" s="2" t="s">
        <v>35</v>
      </c>
      <c r="I1197" s="12">
        <f>SUM(I1198:I1202)</f>
        <v>374200</v>
      </c>
      <c r="J1197" s="12">
        <f t="shared" si="3240"/>
        <v>330000</v>
      </c>
      <c r="K1197" s="12">
        <f t="shared" ref="K1197" si="3264">SUM(K1198:K1202)</f>
        <v>330000</v>
      </c>
      <c r="L1197" s="12">
        <f t="shared" si="3243"/>
        <v>0</v>
      </c>
      <c r="M1197" s="12">
        <f t="shared" ref="M1197:Q1197" si="3265">SUM(M1198:M1202)</f>
        <v>0</v>
      </c>
      <c r="N1197" s="12">
        <f t="shared" si="3265"/>
        <v>0</v>
      </c>
      <c r="O1197" s="12">
        <f t="shared" si="3265"/>
        <v>0</v>
      </c>
      <c r="P1197" s="12">
        <f t="shared" si="3265"/>
        <v>0</v>
      </c>
      <c r="Q1197" s="12">
        <f t="shared" si="3265"/>
        <v>0</v>
      </c>
      <c r="R1197" s="12">
        <f t="shared" ref="R1197:AG1197" si="3266">SUM(R1198:R1202)</f>
        <v>0</v>
      </c>
      <c r="S1197" s="12">
        <f t="shared" si="3266"/>
        <v>0</v>
      </c>
      <c r="T1197" s="12">
        <f t="shared" si="3266"/>
        <v>0</v>
      </c>
      <c r="U1197" s="12">
        <f t="shared" si="3266"/>
        <v>0</v>
      </c>
      <c r="V1197" s="12">
        <f t="shared" si="3266"/>
        <v>0</v>
      </c>
      <c r="W1197" s="12">
        <f t="shared" si="3266"/>
        <v>0</v>
      </c>
      <c r="X1197" s="12">
        <f t="shared" si="3266"/>
        <v>0</v>
      </c>
      <c r="Y1197" s="12">
        <f t="shared" si="3266"/>
        <v>0</v>
      </c>
      <c r="Z1197" s="12">
        <f t="shared" si="3266"/>
        <v>0</v>
      </c>
      <c r="AA1197" s="12">
        <f t="shared" si="3266"/>
        <v>0</v>
      </c>
      <c r="AB1197" s="12">
        <f t="shared" si="3266"/>
        <v>0</v>
      </c>
      <c r="AC1197" s="12">
        <f t="shared" si="3266"/>
        <v>0</v>
      </c>
      <c r="AD1197" s="12">
        <f t="shared" si="3266"/>
        <v>0</v>
      </c>
      <c r="AE1197" s="12">
        <f t="shared" si="3266"/>
        <v>0</v>
      </c>
      <c r="AF1197" s="12">
        <f t="shared" si="3266"/>
        <v>0</v>
      </c>
      <c r="AG1197" s="12">
        <f t="shared" si="3266"/>
        <v>0</v>
      </c>
      <c r="AH1197" s="12">
        <v>0</v>
      </c>
      <c r="AI1197" s="12">
        <v>0</v>
      </c>
      <c r="AJ1197" s="12">
        <f t="shared" ref="AJ1197:AY1197" si="3267">SUM(AJ1198:AJ1202)</f>
        <v>0</v>
      </c>
      <c r="AK1197" s="12">
        <f t="shared" si="3267"/>
        <v>0</v>
      </c>
      <c r="AL1197" s="12">
        <f t="shared" si="3267"/>
        <v>0</v>
      </c>
      <c r="AM1197" s="12">
        <f t="shared" si="3267"/>
        <v>0</v>
      </c>
      <c r="AN1197" s="12">
        <f t="shared" si="3267"/>
        <v>0</v>
      </c>
      <c r="AO1197" s="12">
        <f t="shared" si="3267"/>
        <v>0</v>
      </c>
      <c r="AP1197" s="12">
        <f t="shared" si="3267"/>
        <v>0</v>
      </c>
      <c r="AQ1197" s="12">
        <f t="shared" si="3267"/>
        <v>0</v>
      </c>
      <c r="AR1197" s="12">
        <f t="shared" si="3267"/>
        <v>0</v>
      </c>
      <c r="AS1197" s="12">
        <f t="shared" si="3267"/>
        <v>0</v>
      </c>
      <c r="AT1197" s="12">
        <f t="shared" si="3267"/>
        <v>0</v>
      </c>
      <c r="AU1197" s="12">
        <f t="shared" si="3267"/>
        <v>0</v>
      </c>
      <c r="AV1197" s="12">
        <f t="shared" si="3267"/>
        <v>0</v>
      </c>
      <c r="AW1197" s="12">
        <f t="shared" si="3267"/>
        <v>0</v>
      </c>
      <c r="AX1197" s="12">
        <f t="shared" si="3267"/>
        <v>0</v>
      </c>
      <c r="AY1197" s="12">
        <f t="shared" si="3267"/>
        <v>0</v>
      </c>
      <c r="AZ1197" s="12">
        <v>0</v>
      </c>
      <c r="BA1197" s="12">
        <v>0</v>
      </c>
      <c r="BB1197" s="12">
        <f t="shared" ref="BB1197:BQ1197" si="3268">SUM(BB1198:BB1202)</f>
        <v>0</v>
      </c>
      <c r="BC1197" s="12">
        <f t="shared" si="3268"/>
        <v>0</v>
      </c>
      <c r="BD1197" s="12">
        <f t="shared" si="3268"/>
        <v>0</v>
      </c>
      <c r="BE1197" s="12">
        <f t="shared" si="3268"/>
        <v>0</v>
      </c>
      <c r="BF1197" s="12">
        <f t="shared" si="3268"/>
        <v>0</v>
      </c>
      <c r="BG1197" s="12">
        <f t="shared" si="3268"/>
        <v>0</v>
      </c>
      <c r="BH1197" s="12">
        <f t="shared" si="3268"/>
        <v>0</v>
      </c>
      <c r="BI1197" s="12">
        <f t="shared" si="3268"/>
        <v>0</v>
      </c>
      <c r="BJ1197" s="12">
        <f t="shared" si="3268"/>
        <v>0</v>
      </c>
      <c r="BK1197" s="12">
        <f t="shared" si="3268"/>
        <v>0</v>
      </c>
      <c r="BL1197" s="12">
        <f t="shared" si="3268"/>
        <v>0</v>
      </c>
      <c r="BM1197" s="12">
        <f t="shared" si="3268"/>
        <v>0</v>
      </c>
      <c r="BN1197" s="12">
        <f t="shared" si="3268"/>
        <v>0</v>
      </c>
      <c r="BO1197" s="12">
        <f t="shared" si="3268"/>
        <v>0</v>
      </c>
      <c r="BP1197" s="12">
        <f t="shared" si="3268"/>
        <v>0</v>
      </c>
      <c r="BQ1197" s="12">
        <f t="shared" si="3268"/>
        <v>0</v>
      </c>
      <c r="BR1197" s="12">
        <v>0</v>
      </c>
      <c r="BS1197" s="12">
        <v>0</v>
      </c>
      <c r="BT1197" s="12">
        <f t="shared" ref="BT1197:BZ1197" si="3269">SUM(BT1198:BT1202)</f>
        <v>350000</v>
      </c>
      <c r="BU1197" s="12">
        <f t="shared" si="3269"/>
        <v>351500</v>
      </c>
      <c r="BV1197" s="12">
        <f t="shared" si="3269"/>
        <v>232006</v>
      </c>
      <c r="BW1197" s="12">
        <f t="shared" si="3269"/>
        <v>81500</v>
      </c>
      <c r="BX1197" s="12">
        <f t="shared" si="3269"/>
        <v>30500</v>
      </c>
      <c r="BY1197" s="12">
        <f t="shared" si="3269"/>
        <v>25500</v>
      </c>
      <c r="BZ1197" s="12">
        <f t="shared" si="3269"/>
        <v>25500</v>
      </c>
      <c r="CA1197" s="12">
        <f t="shared" si="3241"/>
        <v>313506</v>
      </c>
      <c r="CB1197" s="124">
        <f t="shared" si="3252"/>
        <v>89.190896159317219</v>
      </c>
    </row>
    <row r="1198" spans="1:80" x14ac:dyDescent="0.25">
      <c r="A1198" s="4" t="s">
        <v>685</v>
      </c>
      <c r="B1198" s="4" t="s">
        <v>3</v>
      </c>
      <c r="C1198" s="4" t="s">
        <v>28</v>
      </c>
      <c r="D1198" s="79" t="s">
        <v>687</v>
      </c>
      <c r="E1198" s="89">
        <v>6112</v>
      </c>
      <c r="F1198" s="79" t="s">
        <v>688</v>
      </c>
      <c r="G1198" s="74" t="s">
        <v>1893</v>
      </c>
      <c r="H1198" s="13" t="s">
        <v>92</v>
      </c>
      <c r="I1198" s="14">
        <v>55000</v>
      </c>
      <c r="J1198" s="14">
        <f t="shared" si="3240"/>
        <v>60000</v>
      </c>
      <c r="K1198" s="14">
        <v>60000</v>
      </c>
      <c r="L1198" s="14">
        <f t="shared" si="3243"/>
        <v>0</v>
      </c>
      <c r="M1198" s="14">
        <v>0</v>
      </c>
      <c r="N1198" s="14">
        <v>0</v>
      </c>
      <c r="O1198" s="14">
        <v>0</v>
      </c>
      <c r="P1198" s="14">
        <v>0</v>
      </c>
      <c r="Q1198" s="14">
        <v>0</v>
      </c>
      <c r="R1198" s="14">
        <v>0</v>
      </c>
      <c r="S1198" s="14"/>
      <c r="T1198" s="14"/>
      <c r="U1198" s="14"/>
      <c r="V1198" s="14"/>
      <c r="W1198" s="14"/>
      <c r="X1198" s="14">
        <f t="shared" si="3188"/>
        <v>0</v>
      </c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>
        <v>0</v>
      </c>
      <c r="AI1198" s="14">
        <v>0</v>
      </c>
      <c r="AJ1198" s="14">
        <v>0</v>
      </c>
      <c r="AK1198" s="14"/>
      <c r="AL1198" s="14"/>
      <c r="AM1198" s="14"/>
      <c r="AN1198" s="14"/>
      <c r="AO1198" s="14"/>
      <c r="AP1198" s="14">
        <f t="shared" si="3189"/>
        <v>0</v>
      </c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>
        <v>0</v>
      </c>
      <c r="BA1198" s="14">
        <v>0</v>
      </c>
      <c r="BB1198" s="14">
        <v>0</v>
      </c>
      <c r="BC1198" s="14"/>
      <c r="BD1198" s="14"/>
      <c r="BE1198" s="14"/>
      <c r="BF1198" s="14"/>
      <c r="BG1198" s="14"/>
      <c r="BH1198" s="14">
        <f t="shared" si="3190"/>
        <v>0</v>
      </c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>
        <v>0</v>
      </c>
      <c r="BS1198" s="14">
        <v>0</v>
      </c>
      <c r="BT1198" s="14">
        <v>60000</v>
      </c>
      <c r="BU1198" s="14">
        <v>60000</v>
      </c>
      <c r="BV1198" s="14">
        <v>33300</v>
      </c>
      <c r="BW1198" s="14">
        <f t="shared" si="3164"/>
        <v>16500</v>
      </c>
      <c r="BX1198" s="14">
        <v>5500</v>
      </c>
      <c r="BY1198" s="14">
        <v>5500</v>
      </c>
      <c r="BZ1198" s="14">
        <v>5500</v>
      </c>
      <c r="CA1198" s="14">
        <f t="shared" si="3241"/>
        <v>49800</v>
      </c>
      <c r="CB1198" s="122">
        <f t="shared" si="3252"/>
        <v>83</v>
      </c>
    </row>
    <row r="1199" spans="1:80" x14ac:dyDescent="0.25">
      <c r="A1199" s="4" t="s">
        <v>685</v>
      </c>
      <c r="B1199" s="4" t="s">
        <v>3</v>
      </c>
      <c r="C1199" s="4" t="s">
        <v>28</v>
      </c>
      <c r="D1199" s="79" t="s">
        <v>687</v>
      </c>
      <c r="E1199" s="89">
        <v>6112</v>
      </c>
      <c r="F1199" s="79" t="s">
        <v>689</v>
      </c>
      <c r="G1199" s="74" t="s">
        <v>1893</v>
      </c>
      <c r="H1199" s="13" t="s">
        <v>39</v>
      </c>
      <c r="I1199" s="14">
        <v>208200</v>
      </c>
      <c r="J1199" s="14">
        <f t="shared" si="3240"/>
        <v>200000</v>
      </c>
      <c r="K1199" s="14">
        <v>200000</v>
      </c>
      <c r="L1199" s="14">
        <f t="shared" si="3243"/>
        <v>0</v>
      </c>
      <c r="M1199" s="14">
        <v>0</v>
      </c>
      <c r="N1199" s="14">
        <v>0</v>
      </c>
      <c r="O1199" s="14">
        <v>0</v>
      </c>
      <c r="P1199" s="14">
        <v>0</v>
      </c>
      <c r="Q1199" s="14">
        <v>0</v>
      </c>
      <c r="R1199" s="14">
        <v>0</v>
      </c>
      <c r="S1199" s="14"/>
      <c r="T1199" s="14"/>
      <c r="U1199" s="14"/>
      <c r="V1199" s="14"/>
      <c r="W1199" s="14"/>
      <c r="X1199" s="14">
        <f t="shared" si="3188"/>
        <v>0</v>
      </c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>
        <v>0</v>
      </c>
      <c r="AI1199" s="14">
        <v>0</v>
      </c>
      <c r="AJ1199" s="14">
        <v>0</v>
      </c>
      <c r="AK1199" s="14"/>
      <c r="AL1199" s="14"/>
      <c r="AM1199" s="14"/>
      <c r="AN1199" s="14"/>
      <c r="AO1199" s="14"/>
      <c r="AP1199" s="14">
        <f t="shared" si="3189"/>
        <v>0</v>
      </c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>
        <v>0</v>
      </c>
      <c r="BA1199" s="14">
        <v>0</v>
      </c>
      <c r="BB1199" s="14">
        <v>0</v>
      </c>
      <c r="BC1199" s="14"/>
      <c r="BD1199" s="14"/>
      <c r="BE1199" s="14"/>
      <c r="BF1199" s="14"/>
      <c r="BG1199" s="14"/>
      <c r="BH1199" s="14">
        <f t="shared" si="3190"/>
        <v>0</v>
      </c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>
        <v>0</v>
      </c>
      <c r="BS1199" s="14">
        <v>0</v>
      </c>
      <c r="BT1199" s="14">
        <v>200000</v>
      </c>
      <c r="BU1199" s="14">
        <v>200000</v>
      </c>
      <c r="BV1199" s="14">
        <v>113000</v>
      </c>
      <c r="BW1199" s="14">
        <f t="shared" si="3164"/>
        <v>65000</v>
      </c>
      <c r="BX1199" s="14">
        <v>25000</v>
      </c>
      <c r="BY1199" s="14">
        <v>20000</v>
      </c>
      <c r="BZ1199" s="14">
        <v>20000</v>
      </c>
      <c r="CA1199" s="14">
        <f t="shared" si="3241"/>
        <v>178000</v>
      </c>
      <c r="CB1199" s="122">
        <f t="shared" si="3252"/>
        <v>89</v>
      </c>
    </row>
    <row r="1200" spans="1:80" x14ac:dyDescent="0.25">
      <c r="A1200" s="4" t="s">
        <v>685</v>
      </c>
      <c r="B1200" s="4" t="s">
        <v>3</v>
      </c>
      <c r="C1200" s="4" t="s">
        <v>28</v>
      </c>
      <c r="D1200" s="79" t="s">
        <v>687</v>
      </c>
      <c r="E1200" s="89">
        <v>6112</v>
      </c>
      <c r="F1200" s="79" t="s">
        <v>690</v>
      </c>
      <c r="G1200" s="74" t="s">
        <v>1893</v>
      </c>
      <c r="H1200" s="13" t="s">
        <v>41</v>
      </c>
      <c r="I1200" s="14">
        <v>36000</v>
      </c>
      <c r="J1200" s="14">
        <f t="shared" si="3240"/>
        <v>45000</v>
      </c>
      <c r="K1200" s="14">
        <v>45000</v>
      </c>
      <c r="L1200" s="14">
        <f t="shared" si="3243"/>
        <v>0</v>
      </c>
      <c r="M1200" s="14">
        <v>0</v>
      </c>
      <c r="N1200" s="14">
        <v>0</v>
      </c>
      <c r="O1200" s="14">
        <v>0</v>
      </c>
      <c r="P1200" s="14">
        <v>0</v>
      </c>
      <c r="Q1200" s="14">
        <v>0</v>
      </c>
      <c r="R1200" s="14">
        <v>0</v>
      </c>
      <c r="S1200" s="14"/>
      <c r="T1200" s="14"/>
      <c r="U1200" s="14"/>
      <c r="V1200" s="14"/>
      <c r="W1200" s="14"/>
      <c r="X1200" s="14">
        <f t="shared" si="3188"/>
        <v>0</v>
      </c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>
        <v>0</v>
      </c>
      <c r="AI1200" s="14">
        <v>0</v>
      </c>
      <c r="AJ1200" s="14">
        <v>0</v>
      </c>
      <c r="AK1200" s="14"/>
      <c r="AL1200" s="14"/>
      <c r="AM1200" s="14"/>
      <c r="AN1200" s="14"/>
      <c r="AO1200" s="14"/>
      <c r="AP1200" s="14">
        <f t="shared" si="3189"/>
        <v>0</v>
      </c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>
        <v>0</v>
      </c>
      <c r="BA1200" s="14">
        <v>0</v>
      </c>
      <c r="BB1200" s="14">
        <v>0</v>
      </c>
      <c r="BC1200" s="14"/>
      <c r="BD1200" s="14"/>
      <c r="BE1200" s="14"/>
      <c r="BF1200" s="14"/>
      <c r="BG1200" s="14"/>
      <c r="BH1200" s="14">
        <f t="shared" si="3190"/>
        <v>0</v>
      </c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>
        <v>0</v>
      </c>
      <c r="BS1200" s="14">
        <v>0</v>
      </c>
      <c r="BT1200" s="14">
        <v>45000</v>
      </c>
      <c r="BU1200" s="14">
        <v>45000</v>
      </c>
      <c r="BV1200" s="14">
        <v>39206</v>
      </c>
      <c r="BW1200" s="14">
        <f t="shared" si="3164"/>
        <v>0</v>
      </c>
      <c r="BX1200" s="14"/>
      <c r="BY1200" s="14"/>
      <c r="BZ1200" s="14"/>
      <c r="CA1200" s="14">
        <f t="shared" si="3241"/>
        <v>39206</v>
      </c>
      <c r="CB1200" s="122">
        <f t="shared" si="3252"/>
        <v>87.12444444444445</v>
      </c>
    </row>
    <row r="1201" spans="1:80" x14ac:dyDescent="0.25">
      <c r="A1201" s="4" t="s">
        <v>685</v>
      </c>
      <c r="B1201" s="4" t="s">
        <v>3</v>
      </c>
      <c r="C1201" s="4" t="s">
        <v>28</v>
      </c>
      <c r="D1201" s="79" t="s">
        <v>687</v>
      </c>
      <c r="E1201" s="89">
        <v>6112</v>
      </c>
      <c r="F1201" s="79" t="s">
        <v>691</v>
      </c>
      <c r="G1201" s="74" t="s">
        <v>1893</v>
      </c>
      <c r="H1201" s="13" t="s">
        <v>37</v>
      </c>
      <c r="I1201" s="14">
        <v>50000</v>
      </c>
      <c r="J1201" s="14">
        <f t="shared" si="3240"/>
        <v>0</v>
      </c>
      <c r="K1201" s="14">
        <v>0</v>
      </c>
      <c r="L1201" s="14">
        <f t="shared" si="3243"/>
        <v>0</v>
      </c>
      <c r="M1201" s="14">
        <v>0</v>
      </c>
      <c r="N1201" s="14">
        <v>0</v>
      </c>
      <c r="O1201" s="14">
        <v>0</v>
      </c>
      <c r="P1201" s="14">
        <v>0</v>
      </c>
      <c r="Q1201" s="14">
        <v>0</v>
      </c>
      <c r="R1201" s="14">
        <v>0</v>
      </c>
      <c r="S1201" s="14"/>
      <c r="T1201" s="14"/>
      <c r="U1201" s="14"/>
      <c r="V1201" s="14"/>
      <c r="W1201" s="14"/>
      <c r="X1201" s="14">
        <f t="shared" si="3188"/>
        <v>0</v>
      </c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>
        <v>0</v>
      </c>
      <c r="AI1201" s="14">
        <v>0</v>
      </c>
      <c r="AJ1201" s="14">
        <v>0</v>
      </c>
      <c r="AK1201" s="14"/>
      <c r="AL1201" s="14"/>
      <c r="AM1201" s="14"/>
      <c r="AN1201" s="14"/>
      <c r="AO1201" s="14"/>
      <c r="AP1201" s="14">
        <f t="shared" si="3189"/>
        <v>0</v>
      </c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>
        <v>0</v>
      </c>
      <c r="BA1201" s="14">
        <v>0</v>
      </c>
      <c r="BB1201" s="14">
        <v>0</v>
      </c>
      <c r="BC1201" s="14"/>
      <c r="BD1201" s="14"/>
      <c r="BE1201" s="14"/>
      <c r="BF1201" s="14"/>
      <c r="BG1201" s="14"/>
      <c r="BH1201" s="14">
        <f t="shared" si="3190"/>
        <v>0</v>
      </c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>
        <v>0</v>
      </c>
      <c r="BS1201" s="14">
        <v>0</v>
      </c>
      <c r="BT1201" s="14">
        <v>20000</v>
      </c>
      <c r="BU1201" s="14">
        <v>21500</v>
      </c>
      <c r="BV1201" s="14">
        <v>21500</v>
      </c>
      <c r="BW1201" s="14">
        <f t="shared" si="3164"/>
        <v>0</v>
      </c>
      <c r="BX1201" s="14"/>
      <c r="BY1201" s="14"/>
      <c r="BZ1201" s="14"/>
      <c r="CA1201" s="14">
        <f t="shared" si="3241"/>
        <v>21500</v>
      </c>
      <c r="CB1201" s="122">
        <f t="shared" si="3252"/>
        <v>100</v>
      </c>
    </row>
    <row r="1202" spans="1:80" x14ac:dyDescent="0.25">
      <c r="A1202" s="4" t="s">
        <v>685</v>
      </c>
      <c r="B1202" s="4" t="s">
        <v>3</v>
      </c>
      <c r="C1202" s="4" t="s">
        <v>28</v>
      </c>
      <c r="D1202" s="79" t="s">
        <v>687</v>
      </c>
      <c r="E1202" s="89">
        <v>6112</v>
      </c>
      <c r="F1202" s="79" t="s">
        <v>692</v>
      </c>
      <c r="G1202" s="74" t="s">
        <v>1893</v>
      </c>
      <c r="H1202" s="13" t="s">
        <v>43</v>
      </c>
      <c r="I1202" s="14">
        <v>25000</v>
      </c>
      <c r="J1202" s="14">
        <f t="shared" si="3240"/>
        <v>25000</v>
      </c>
      <c r="K1202" s="14">
        <v>25000</v>
      </c>
      <c r="L1202" s="14">
        <f t="shared" si="3243"/>
        <v>0</v>
      </c>
      <c r="M1202" s="14">
        <v>0</v>
      </c>
      <c r="N1202" s="14">
        <v>0</v>
      </c>
      <c r="O1202" s="14">
        <v>0</v>
      </c>
      <c r="P1202" s="14">
        <v>0</v>
      </c>
      <c r="Q1202" s="14">
        <v>0</v>
      </c>
      <c r="R1202" s="14">
        <v>0</v>
      </c>
      <c r="S1202" s="14"/>
      <c r="T1202" s="14"/>
      <c r="U1202" s="14"/>
      <c r="V1202" s="14"/>
      <c r="W1202" s="14"/>
      <c r="X1202" s="14">
        <f t="shared" si="3188"/>
        <v>0</v>
      </c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>
        <v>0</v>
      </c>
      <c r="AI1202" s="14">
        <v>0</v>
      </c>
      <c r="AJ1202" s="14">
        <v>0</v>
      </c>
      <c r="AK1202" s="14"/>
      <c r="AL1202" s="14"/>
      <c r="AM1202" s="14"/>
      <c r="AN1202" s="14"/>
      <c r="AO1202" s="14"/>
      <c r="AP1202" s="14">
        <f t="shared" si="3189"/>
        <v>0</v>
      </c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>
        <v>0</v>
      </c>
      <c r="BA1202" s="14">
        <v>0</v>
      </c>
      <c r="BB1202" s="14">
        <v>0</v>
      </c>
      <c r="BC1202" s="14"/>
      <c r="BD1202" s="14"/>
      <c r="BE1202" s="14"/>
      <c r="BF1202" s="14"/>
      <c r="BG1202" s="14"/>
      <c r="BH1202" s="14">
        <f t="shared" si="3190"/>
        <v>0</v>
      </c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>
        <v>0</v>
      </c>
      <c r="BS1202" s="14">
        <v>0</v>
      </c>
      <c r="BT1202" s="14">
        <v>25000</v>
      </c>
      <c r="BU1202" s="14">
        <v>25000</v>
      </c>
      <c r="BV1202" s="14">
        <v>25000</v>
      </c>
      <c r="BW1202" s="14">
        <f t="shared" si="3164"/>
        <v>0</v>
      </c>
      <c r="BX1202" s="14"/>
      <c r="BY1202" s="14"/>
      <c r="BZ1202" s="14"/>
      <c r="CA1202" s="14">
        <f t="shared" si="3241"/>
        <v>25000</v>
      </c>
      <c r="CB1202" s="122">
        <f t="shared" si="3252"/>
        <v>100</v>
      </c>
    </row>
    <row r="1203" spans="1:80" x14ac:dyDescent="0.25">
      <c r="A1203" s="4" t="s">
        <v>685</v>
      </c>
      <c r="B1203" s="4" t="s">
        <v>3</v>
      </c>
      <c r="C1203" s="4" t="s">
        <v>28</v>
      </c>
      <c r="D1203" s="79" t="s">
        <v>687</v>
      </c>
      <c r="E1203" s="78" t="s">
        <v>44</v>
      </c>
      <c r="F1203" s="78" t="s">
        <v>1</v>
      </c>
      <c r="G1203" s="2" t="s">
        <v>1</v>
      </c>
      <c r="H1203" s="2" t="s">
        <v>45</v>
      </c>
      <c r="I1203" s="12">
        <f>SUM(I1204)</f>
        <v>235000</v>
      </c>
      <c r="J1203" s="12">
        <f t="shared" si="3240"/>
        <v>258353</v>
      </c>
      <c r="K1203" s="12">
        <f t="shared" ref="K1203:Q1203" si="3270">SUM(K1204)</f>
        <v>258353</v>
      </c>
      <c r="L1203" s="12">
        <f t="shared" si="3243"/>
        <v>0</v>
      </c>
      <c r="M1203" s="12">
        <f t="shared" si="3270"/>
        <v>0</v>
      </c>
      <c r="N1203" s="12">
        <f t="shared" si="3270"/>
        <v>0</v>
      </c>
      <c r="O1203" s="12">
        <f t="shared" si="3270"/>
        <v>0</v>
      </c>
      <c r="P1203" s="12">
        <f t="shared" si="3270"/>
        <v>0</v>
      </c>
      <c r="Q1203" s="12">
        <f t="shared" si="3270"/>
        <v>0</v>
      </c>
      <c r="R1203" s="12">
        <f t="shared" ref="R1203:AG1203" si="3271">SUM(R1204)</f>
        <v>0</v>
      </c>
      <c r="S1203" s="12">
        <f t="shared" si="3271"/>
        <v>0</v>
      </c>
      <c r="T1203" s="12">
        <f t="shared" si="3271"/>
        <v>0</v>
      </c>
      <c r="U1203" s="12">
        <f t="shared" si="3271"/>
        <v>0</v>
      </c>
      <c r="V1203" s="12">
        <f t="shared" si="3271"/>
        <v>0</v>
      </c>
      <c r="W1203" s="12">
        <f t="shared" si="3271"/>
        <v>0</v>
      </c>
      <c r="X1203" s="12">
        <f t="shared" si="3271"/>
        <v>0</v>
      </c>
      <c r="Y1203" s="12">
        <f t="shared" si="3271"/>
        <v>0</v>
      </c>
      <c r="Z1203" s="12">
        <f t="shared" si="3271"/>
        <v>0</v>
      </c>
      <c r="AA1203" s="12">
        <f t="shared" si="3271"/>
        <v>0</v>
      </c>
      <c r="AB1203" s="12">
        <f t="shared" si="3271"/>
        <v>0</v>
      </c>
      <c r="AC1203" s="12">
        <f t="shared" si="3271"/>
        <v>0</v>
      </c>
      <c r="AD1203" s="12">
        <f t="shared" si="3271"/>
        <v>0</v>
      </c>
      <c r="AE1203" s="12">
        <f t="shared" si="3271"/>
        <v>0</v>
      </c>
      <c r="AF1203" s="12">
        <f t="shared" si="3271"/>
        <v>0</v>
      </c>
      <c r="AG1203" s="12">
        <f t="shared" si="3271"/>
        <v>0</v>
      </c>
      <c r="AH1203" s="12">
        <v>0</v>
      </c>
      <c r="AI1203" s="12">
        <v>0</v>
      </c>
      <c r="AJ1203" s="12">
        <f t="shared" ref="AJ1203:AY1203" si="3272">SUM(AJ1204)</f>
        <v>0</v>
      </c>
      <c r="AK1203" s="12">
        <f t="shared" si="3272"/>
        <v>0</v>
      </c>
      <c r="AL1203" s="12">
        <f t="shared" si="3272"/>
        <v>0</v>
      </c>
      <c r="AM1203" s="12">
        <f t="shared" si="3272"/>
        <v>0</v>
      </c>
      <c r="AN1203" s="12">
        <f t="shared" si="3272"/>
        <v>0</v>
      </c>
      <c r="AO1203" s="12">
        <f t="shared" si="3272"/>
        <v>0</v>
      </c>
      <c r="AP1203" s="12">
        <f t="shared" si="3272"/>
        <v>0</v>
      </c>
      <c r="AQ1203" s="12">
        <f t="shared" si="3272"/>
        <v>0</v>
      </c>
      <c r="AR1203" s="12">
        <f t="shared" si="3272"/>
        <v>0</v>
      </c>
      <c r="AS1203" s="12">
        <f t="shared" si="3272"/>
        <v>0</v>
      </c>
      <c r="AT1203" s="12">
        <f t="shared" si="3272"/>
        <v>0</v>
      </c>
      <c r="AU1203" s="12">
        <f t="shared" si="3272"/>
        <v>0</v>
      </c>
      <c r="AV1203" s="12">
        <f t="shared" si="3272"/>
        <v>0</v>
      </c>
      <c r="AW1203" s="12">
        <f t="shared" si="3272"/>
        <v>0</v>
      </c>
      <c r="AX1203" s="12">
        <f t="shared" si="3272"/>
        <v>0</v>
      </c>
      <c r="AY1203" s="12">
        <f t="shared" si="3272"/>
        <v>0</v>
      </c>
      <c r="AZ1203" s="12">
        <v>0</v>
      </c>
      <c r="BA1203" s="12">
        <v>0</v>
      </c>
      <c r="BB1203" s="12">
        <f t="shared" ref="BB1203:BQ1203" si="3273">SUM(BB1204)</f>
        <v>0</v>
      </c>
      <c r="BC1203" s="12">
        <f t="shared" si="3273"/>
        <v>0</v>
      </c>
      <c r="BD1203" s="12">
        <f t="shared" si="3273"/>
        <v>0</v>
      </c>
      <c r="BE1203" s="12">
        <f t="shared" si="3273"/>
        <v>0</v>
      </c>
      <c r="BF1203" s="12">
        <f t="shared" si="3273"/>
        <v>0</v>
      </c>
      <c r="BG1203" s="12">
        <f t="shared" si="3273"/>
        <v>0</v>
      </c>
      <c r="BH1203" s="12">
        <f t="shared" si="3273"/>
        <v>0</v>
      </c>
      <c r="BI1203" s="12">
        <f t="shared" si="3273"/>
        <v>0</v>
      </c>
      <c r="BJ1203" s="12">
        <f t="shared" si="3273"/>
        <v>0</v>
      </c>
      <c r="BK1203" s="12">
        <f t="shared" si="3273"/>
        <v>0</v>
      </c>
      <c r="BL1203" s="12">
        <f t="shared" si="3273"/>
        <v>0</v>
      </c>
      <c r="BM1203" s="12">
        <f t="shared" si="3273"/>
        <v>0</v>
      </c>
      <c r="BN1203" s="12">
        <f t="shared" si="3273"/>
        <v>0</v>
      </c>
      <c r="BO1203" s="12">
        <f t="shared" si="3273"/>
        <v>0</v>
      </c>
      <c r="BP1203" s="12">
        <f t="shared" si="3273"/>
        <v>0</v>
      </c>
      <c r="BQ1203" s="12">
        <f t="shared" si="3273"/>
        <v>0</v>
      </c>
      <c r="BR1203" s="12">
        <v>0</v>
      </c>
      <c r="BS1203" s="12">
        <v>0</v>
      </c>
      <c r="BT1203" s="12">
        <f t="shared" ref="BT1203:BZ1203" si="3274">SUM(BT1204)</f>
        <v>279021</v>
      </c>
      <c r="BU1203" s="12">
        <f t="shared" si="3274"/>
        <v>279021</v>
      </c>
      <c r="BV1203" s="12">
        <f t="shared" si="3274"/>
        <v>141000</v>
      </c>
      <c r="BW1203" s="12">
        <f t="shared" si="3274"/>
        <v>69000</v>
      </c>
      <c r="BX1203" s="12">
        <f t="shared" si="3274"/>
        <v>23000</v>
      </c>
      <c r="BY1203" s="12">
        <f t="shared" si="3274"/>
        <v>23000</v>
      </c>
      <c r="BZ1203" s="12">
        <f t="shared" si="3274"/>
        <v>23000</v>
      </c>
      <c r="CA1203" s="12">
        <f t="shared" si="3241"/>
        <v>210000</v>
      </c>
      <c r="CB1203" s="124">
        <f t="shared" si="3252"/>
        <v>75.263152235853212</v>
      </c>
    </row>
    <row r="1204" spans="1:80" x14ac:dyDescent="0.25">
      <c r="A1204" s="4" t="s">
        <v>685</v>
      </c>
      <c r="B1204" s="4" t="s">
        <v>3</v>
      </c>
      <c r="C1204" s="4" t="s">
        <v>28</v>
      </c>
      <c r="D1204" s="79" t="s">
        <v>687</v>
      </c>
      <c r="E1204" s="89">
        <v>6121</v>
      </c>
      <c r="F1204" s="79"/>
      <c r="G1204" s="74" t="s">
        <v>1893</v>
      </c>
      <c r="H1204" s="13" t="s">
        <v>46</v>
      </c>
      <c r="I1204" s="14">
        <v>235000</v>
      </c>
      <c r="J1204" s="14">
        <f t="shared" si="3240"/>
        <v>258353</v>
      </c>
      <c r="K1204" s="14">
        <v>258353</v>
      </c>
      <c r="L1204" s="14">
        <f t="shared" si="3243"/>
        <v>0</v>
      </c>
      <c r="M1204" s="14">
        <v>0</v>
      </c>
      <c r="N1204" s="14">
        <v>0</v>
      </c>
      <c r="O1204" s="14">
        <v>0</v>
      </c>
      <c r="P1204" s="14">
        <v>0</v>
      </c>
      <c r="Q1204" s="14">
        <v>0</v>
      </c>
      <c r="R1204" s="14">
        <v>0</v>
      </c>
      <c r="S1204" s="14"/>
      <c r="T1204" s="14"/>
      <c r="U1204" s="14"/>
      <c r="V1204" s="14"/>
      <c r="W1204" s="14"/>
      <c r="X1204" s="14">
        <f t="shared" si="3188"/>
        <v>0</v>
      </c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>
        <v>0</v>
      </c>
      <c r="AI1204" s="14">
        <v>0</v>
      </c>
      <c r="AJ1204" s="14">
        <v>0</v>
      </c>
      <c r="AK1204" s="14"/>
      <c r="AL1204" s="14"/>
      <c r="AM1204" s="14"/>
      <c r="AN1204" s="14"/>
      <c r="AO1204" s="14"/>
      <c r="AP1204" s="14">
        <f t="shared" si="3189"/>
        <v>0</v>
      </c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>
        <v>0</v>
      </c>
      <c r="BA1204" s="14">
        <v>0</v>
      </c>
      <c r="BB1204" s="14">
        <v>0</v>
      </c>
      <c r="BC1204" s="14"/>
      <c r="BD1204" s="14"/>
      <c r="BE1204" s="14"/>
      <c r="BF1204" s="14"/>
      <c r="BG1204" s="14"/>
      <c r="BH1204" s="14">
        <f t="shared" si="3190"/>
        <v>0</v>
      </c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>
        <v>0</v>
      </c>
      <c r="BS1204" s="14">
        <v>0</v>
      </c>
      <c r="BT1204" s="14">
        <v>279021</v>
      </c>
      <c r="BU1204" s="14">
        <v>279021</v>
      </c>
      <c r="BV1204" s="14">
        <v>141000</v>
      </c>
      <c r="BW1204" s="14">
        <f t="shared" si="3164"/>
        <v>69000</v>
      </c>
      <c r="BX1204" s="14">
        <v>23000</v>
      </c>
      <c r="BY1204" s="14">
        <v>23000</v>
      </c>
      <c r="BZ1204" s="14">
        <v>23000</v>
      </c>
      <c r="CA1204" s="14">
        <f t="shared" si="3241"/>
        <v>210000</v>
      </c>
      <c r="CB1204" s="122">
        <f t="shared" si="3252"/>
        <v>75.263152235853212</v>
      </c>
    </row>
    <row r="1205" spans="1:80" x14ac:dyDescent="0.25">
      <c r="A1205" s="4" t="s">
        <v>685</v>
      </c>
      <c r="B1205" s="4" t="s">
        <v>3</v>
      </c>
      <c r="C1205" s="4" t="s">
        <v>28</v>
      </c>
      <c r="D1205" s="79" t="s">
        <v>687</v>
      </c>
      <c r="E1205" s="78" t="s">
        <v>47</v>
      </c>
      <c r="F1205" s="78" t="s">
        <v>1</v>
      </c>
      <c r="G1205" s="2" t="s">
        <v>1</v>
      </c>
      <c r="H1205" s="2" t="s">
        <v>48</v>
      </c>
      <c r="I1205" s="12">
        <f>SUM(I1206:I1213)</f>
        <v>953567</v>
      </c>
      <c r="J1205" s="12">
        <f t="shared" si="3240"/>
        <v>902616</v>
      </c>
      <c r="K1205" s="12">
        <f t="shared" ref="K1205" si="3275">SUM(K1206:K1213)</f>
        <v>902616</v>
      </c>
      <c r="L1205" s="12">
        <f t="shared" si="3243"/>
        <v>0</v>
      </c>
      <c r="M1205" s="12">
        <f t="shared" ref="M1205:Q1205" si="3276">SUM(M1206:M1213)</f>
        <v>0</v>
      </c>
      <c r="N1205" s="12">
        <f t="shared" si="3276"/>
        <v>0</v>
      </c>
      <c r="O1205" s="12">
        <f t="shared" si="3276"/>
        <v>0</v>
      </c>
      <c r="P1205" s="12">
        <f t="shared" si="3276"/>
        <v>0</v>
      </c>
      <c r="Q1205" s="12">
        <f t="shared" si="3276"/>
        <v>0</v>
      </c>
      <c r="R1205" s="12">
        <f t="shared" ref="R1205:AG1205" si="3277">SUM(R1206:R1213)</f>
        <v>0</v>
      </c>
      <c r="S1205" s="12">
        <f t="shared" si="3277"/>
        <v>0</v>
      </c>
      <c r="T1205" s="12">
        <f t="shared" si="3277"/>
        <v>0</v>
      </c>
      <c r="U1205" s="12">
        <f t="shared" si="3277"/>
        <v>0</v>
      </c>
      <c r="V1205" s="12">
        <f t="shared" si="3277"/>
        <v>0</v>
      </c>
      <c r="W1205" s="12">
        <f t="shared" si="3277"/>
        <v>0</v>
      </c>
      <c r="X1205" s="12">
        <f t="shared" si="3277"/>
        <v>0</v>
      </c>
      <c r="Y1205" s="12">
        <f t="shared" si="3277"/>
        <v>0</v>
      </c>
      <c r="Z1205" s="12">
        <f t="shared" si="3277"/>
        <v>0</v>
      </c>
      <c r="AA1205" s="12">
        <f t="shared" si="3277"/>
        <v>0</v>
      </c>
      <c r="AB1205" s="12">
        <f t="shared" si="3277"/>
        <v>0</v>
      </c>
      <c r="AC1205" s="12">
        <f t="shared" si="3277"/>
        <v>0</v>
      </c>
      <c r="AD1205" s="12">
        <f t="shared" si="3277"/>
        <v>0</v>
      </c>
      <c r="AE1205" s="12">
        <f t="shared" si="3277"/>
        <v>0</v>
      </c>
      <c r="AF1205" s="12">
        <f t="shared" si="3277"/>
        <v>0</v>
      </c>
      <c r="AG1205" s="12">
        <f t="shared" si="3277"/>
        <v>0</v>
      </c>
      <c r="AH1205" s="12">
        <v>0</v>
      </c>
      <c r="AI1205" s="12">
        <v>0</v>
      </c>
      <c r="AJ1205" s="12">
        <f t="shared" ref="AJ1205:AY1205" si="3278">SUM(AJ1206:AJ1213)</f>
        <v>0</v>
      </c>
      <c r="AK1205" s="12">
        <f t="shared" si="3278"/>
        <v>0</v>
      </c>
      <c r="AL1205" s="12">
        <f t="shared" si="3278"/>
        <v>0</v>
      </c>
      <c r="AM1205" s="12">
        <f t="shared" si="3278"/>
        <v>0</v>
      </c>
      <c r="AN1205" s="12">
        <f t="shared" si="3278"/>
        <v>0</v>
      </c>
      <c r="AO1205" s="12">
        <f t="shared" si="3278"/>
        <v>0</v>
      </c>
      <c r="AP1205" s="12">
        <f t="shared" si="3278"/>
        <v>0</v>
      </c>
      <c r="AQ1205" s="12">
        <f t="shared" si="3278"/>
        <v>0</v>
      </c>
      <c r="AR1205" s="12">
        <f t="shared" si="3278"/>
        <v>0</v>
      </c>
      <c r="AS1205" s="12">
        <f t="shared" si="3278"/>
        <v>0</v>
      </c>
      <c r="AT1205" s="12">
        <f t="shared" si="3278"/>
        <v>0</v>
      </c>
      <c r="AU1205" s="12">
        <f t="shared" si="3278"/>
        <v>0</v>
      </c>
      <c r="AV1205" s="12">
        <f t="shared" si="3278"/>
        <v>0</v>
      </c>
      <c r="AW1205" s="12">
        <f t="shared" si="3278"/>
        <v>0</v>
      </c>
      <c r="AX1205" s="12">
        <f t="shared" si="3278"/>
        <v>0</v>
      </c>
      <c r="AY1205" s="12">
        <f t="shared" si="3278"/>
        <v>0</v>
      </c>
      <c r="AZ1205" s="12">
        <v>0</v>
      </c>
      <c r="BA1205" s="12">
        <v>0</v>
      </c>
      <c r="BB1205" s="12">
        <f t="shared" ref="BB1205:BQ1205" si="3279">SUM(BB1206:BB1213)</f>
        <v>0</v>
      </c>
      <c r="BC1205" s="12">
        <f t="shared" si="3279"/>
        <v>0</v>
      </c>
      <c r="BD1205" s="12">
        <f t="shared" si="3279"/>
        <v>0</v>
      </c>
      <c r="BE1205" s="12">
        <f t="shared" si="3279"/>
        <v>0</v>
      </c>
      <c r="BF1205" s="12">
        <f t="shared" si="3279"/>
        <v>0</v>
      </c>
      <c r="BG1205" s="12">
        <f t="shared" si="3279"/>
        <v>0</v>
      </c>
      <c r="BH1205" s="12">
        <f t="shared" si="3279"/>
        <v>0</v>
      </c>
      <c r="BI1205" s="12">
        <f t="shared" si="3279"/>
        <v>0</v>
      </c>
      <c r="BJ1205" s="12">
        <f t="shared" si="3279"/>
        <v>0</v>
      </c>
      <c r="BK1205" s="12">
        <f t="shared" si="3279"/>
        <v>0</v>
      </c>
      <c r="BL1205" s="12">
        <f t="shared" si="3279"/>
        <v>0</v>
      </c>
      <c r="BM1205" s="12">
        <f t="shared" si="3279"/>
        <v>0</v>
      </c>
      <c r="BN1205" s="12">
        <f t="shared" si="3279"/>
        <v>0</v>
      </c>
      <c r="BO1205" s="12">
        <f t="shared" si="3279"/>
        <v>0</v>
      </c>
      <c r="BP1205" s="12">
        <f t="shared" si="3279"/>
        <v>0</v>
      </c>
      <c r="BQ1205" s="12">
        <f t="shared" si="3279"/>
        <v>0</v>
      </c>
      <c r="BR1205" s="12">
        <v>0</v>
      </c>
      <c r="BS1205" s="12">
        <v>0</v>
      </c>
      <c r="BT1205" s="12">
        <f t="shared" ref="BT1205:BZ1205" si="3280">SUM(BT1206:BT1213)</f>
        <v>923244</v>
      </c>
      <c r="BU1205" s="12">
        <f t="shared" si="3280"/>
        <v>841744</v>
      </c>
      <c r="BV1205" s="12">
        <f t="shared" si="3280"/>
        <v>146934</v>
      </c>
      <c r="BW1205" s="12">
        <f t="shared" si="3280"/>
        <v>30000</v>
      </c>
      <c r="BX1205" s="12">
        <f t="shared" si="3280"/>
        <v>25000</v>
      </c>
      <c r="BY1205" s="12">
        <f t="shared" si="3280"/>
        <v>5000</v>
      </c>
      <c r="BZ1205" s="12">
        <f t="shared" si="3280"/>
        <v>0</v>
      </c>
      <c r="CA1205" s="12">
        <f t="shared" si="3241"/>
        <v>176934</v>
      </c>
      <c r="CB1205" s="124">
        <f t="shared" si="3252"/>
        <v>21.019930049991448</v>
      </c>
    </row>
    <row r="1206" spans="1:80" x14ac:dyDescent="0.25">
      <c r="A1206" s="4" t="s">
        <v>685</v>
      </c>
      <c r="B1206" s="4" t="s">
        <v>3</v>
      </c>
      <c r="C1206" s="4" t="s">
        <v>28</v>
      </c>
      <c r="D1206" s="79" t="s">
        <v>687</v>
      </c>
      <c r="E1206" s="89">
        <v>6131</v>
      </c>
      <c r="F1206" s="79"/>
      <c r="G1206" s="74" t="s">
        <v>1893</v>
      </c>
      <c r="H1206" s="13" t="s">
        <v>49</v>
      </c>
      <c r="I1206" s="14">
        <v>15000</v>
      </c>
      <c r="J1206" s="14">
        <f t="shared" si="3240"/>
        <v>20000</v>
      </c>
      <c r="K1206" s="14">
        <v>20000</v>
      </c>
      <c r="L1206" s="14">
        <f t="shared" si="3243"/>
        <v>0</v>
      </c>
      <c r="M1206" s="14">
        <v>0</v>
      </c>
      <c r="N1206" s="14">
        <v>0</v>
      </c>
      <c r="O1206" s="14">
        <v>0</v>
      </c>
      <c r="P1206" s="14">
        <v>0</v>
      </c>
      <c r="Q1206" s="14">
        <v>0</v>
      </c>
      <c r="R1206" s="14">
        <v>0</v>
      </c>
      <c r="S1206" s="14"/>
      <c r="T1206" s="14"/>
      <c r="U1206" s="14"/>
      <c r="V1206" s="14"/>
      <c r="W1206" s="14"/>
      <c r="X1206" s="14">
        <f t="shared" si="3188"/>
        <v>0</v>
      </c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>
        <v>0</v>
      </c>
      <c r="AI1206" s="14">
        <v>0</v>
      </c>
      <c r="AJ1206" s="14">
        <v>0</v>
      </c>
      <c r="AK1206" s="14"/>
      <c r="AL1206" s="14"/>
      <c r="AM1206" s="14"/>
      <c r="AN1206" s="14"/>
      <c r="AO1206" s="14"/>
      <c r="AP1206" s="14">
        <f t="shared" si="3189"/>
        <v>0</v>
      </c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>
        <v>0</v>
      </c>
      <c r="BA1206" s="14">
        <v>0</v>
      </c>
      <c r="BB1206" s="14">
        <v>0</v>
      </c>
      <c r="BC1206" s="14"/>
      <c r="BD1206" s="14"/>
      <c r="BE1206" s="14"/>
      <c r="BF1206" s="14"/>
      <c r="BG1206" s="14"/>
      <c r="BH1206" s="14">
        <f t="shared" si="3190"/>
        <v>0</v>
      </c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>
        <v>0</v>
      </c>
      <c r="BS1206" s="14">
        <v>0</v>
      </c>
      <c r="BT1206" s="14">
        <v>20000</v>
      </c>
      <c r="BU1206" s="14">
        <v>20000</v>
      </c>
      <c r="BV1206" s="14">
        <v>20000</v>
      </c>
      <c r="BW1206" s="14">
        <f t="shared" si="3164"/>
        <v>0</v>
      </c>
      <c r="BX1206" s="14"/>
      <c r="BY1206" s="14"/>
      <c r="BZ1206" s="14"/>
      <c r="CA1206" s="14">
        <f t="shared" si="3241"/>
        <v>20000</v>
      </c>
      <c r="CB1206" s="122">
        <f t="shared" si="3252"/>
        <v>100</v>
      </c>
    </row>
    <row r="1207" spans="1:80" x14ac:dyDescent="0.25">
      <c r="A1207" s="4" t="s">
        <v>685</v>
      </c>
      <c r="B1207" s="4" t="s">
        <v>3</v>
      </c>
      <c r="C1207" s="4" t="s">
        <v>28</v>
      </c>
      <c r="D1207" s="79" t="s">
        <v>687</v>
      </c>
      <c r="E1207" s="89">
        <v>6132</v>
      </c>
      <c r="F1207" s="79"/>
      <c r="G1207" s="74" t="s">
        <v>1893</v>
      </c>
      <c r="H1207" s="13" t="s">
        <v>196</v>
      </c>
      <c r="I1207" s="14">
        <v>1000</v>
      </c>
      <c r="J1207" s="14">
        <f t="shared" si="3240"/>
        <v>0</v>
      </c>
      <c r="K1207" s="14">
        <v>0</v>
      </c>
      <c r="L1207" s="14">
        <f t="shared" si="3243"/>
        <v>0</v>
      </c>
      <c r="M1207" s="14">
        <v>0</v>
      </c>
      <c r="N1207" s="14">
        <v>0</v>
      </c>
      <c r="O1207" s="14">
        <v>0</v>
      </c>
      <c r="P1207" s="14">
        <v>0</v>
      </c>
      <c r="Q1207" s="14">
        <v>0</v>
      </c>
      <c r="R1207" s="14">
        <v>0</v>
      </c>
      <c r="S1207" s="14"/>
      <c r="T1207" s="14"/>
      <c r="U1207" s="14"/>
      <c r="V1207" s="14"/>
      <c r="W1207" s="14"/>
      <c r="X1207" s="14">
        <f t="shared" si="3188"/>
        <v>0</v>
      </c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>
        <v>0</v>
      </c>
      <c r="AI1207" s="14">
        <v>0</v>
      </c>
      <c r="AJ1207" s="14">
        <v>0</v>
      </c>
      <c r="AK1207" s="14"/>
      <c r="AL1207" s="14"/>
      <c r="AM1207" s="14"/>
      <c r="AN1207" s="14"/>
      <c r="AO1207" s="14"/>
      <c r="AP1207" s="14">
        <f t="shared" si="3189"/>
        <v>0</v>
      </c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>
        <v>0</v>
      </c>
      <c r="BA1207" s="14">
        <v>0</v>
      </c>
      <c r="BB1207" s="14">
        <v>0</v>
      </c>
      <c r="BC1207" s="14"/>
      <c r="BD1207" s="14"/>
      <c r="BE1207" s="14"/>
      <c r="BF1207" s="14"/>
      <c r="BG1207" s="14"/>
      <c r="BH1207" s="14">
        <f t="shared" si="3190"/>
        <v>0</v>
      </c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>
        <v>0</v>
      </c>
      <c r="BS1207" s="14">
        <v>0</v>
      </c>
      <c r="BT1207" s="14">
        <v>0</v>
      </c>
      <c r="BU1207" s="14">
        <v>0</v>
      </c>
      <c r="BV1207" s="14">
        <v>0</v>
      </c>
      <c r="BW1207" s="14">
        <f t="shared" si="3164"/>
        <v>0</v>
      </c>
      <c r="BX1207" s="14"/>
      <c r="BY1207" s="14"/>
      <c r="BZ1207" s="14"/>
      <c r="CA1207" s="14">
        <f t="shared" si="3241"/>
        <v>0</v>
      </c>
      <c r="CB1207" s="122" t="str">
        <f t="shared" si="3252"/>
        <v>-</v>
      </c>
    </row>
    <row r="1208" spans="1:80" x14ac:dyDescent="0.25">
      <c r="A1208" s="4" t="s">
        <v>685</v>
      </c>
      <c r="B1208" s="4" t="s">
        <v>3</v>
      </c>
      <c r="C1208" s="4" t="s">
        <v>28</v>
      </c>
      <c r="D1208" s="79" t="s">
        <v>687</v>
      </c>
      <c r="E1208" s="89">
        <v>6133</v>
      </c>
      <c r="F1208" s="79"/>
      <c r="G1208" s="74" t="s">
        <v>1893</v>
      </c>
      <c r="H1208" s="13" t="s">
        <v>198</v>
      </c>
      <c r="I1208" s="14">
        <v>1000</v>
      </c>
      <c r="J1208" s="14">
        <f t="shared" si="3240"/>
        <v>0</v>
      </c>
      <c r="K1208" s="14">
        <v>0</v>
      </c>
      <c r="L1208" s="14">
        <f t="shared" si="3243"/>
        <v>0</v>
      </c>
      <c r="M1208" s="14">
        <v>0</v>
      </c>
      <c r="N1208" s="14">
        <v>0</v>
      </c>
      <c r="O1208" s="14">
        <v>0</v>
      </c>
      <c r="P1208" s="14">
        <v>0</v>
      </c>
      <c r="Q1208" s="14">
        <v>0</v>
      </c>
      <c r="R1208" s="14">
        <v>0</v>
      </c>
      <c r="S1208" s="14"/>
      <c r="T1208" s="14"/>
      <c r="U1208" s="14"/>
      <c r="V1208" s="14"/>
      <c r="W1208" s="14"/>
      <c r="X1208" s="14">
        <f t="shared" si="3188"/>
        <v>0</v>
      </c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>
        <v>0</v>
      </c>
      <c r="AI1208" s="14">
        <v>0</v>
      </c>
      <c r="AJ1208" s="14">
        <v>0</v>
      </c>
      <c r="AK1208" s="14"/>
      <c r="AL1208" s="14"/>
      <c r="AM1208" s="14"/>
      <c r="AN1208" s="14"/>
      <c r="AO1208" s="14"/>
      <c r="AP1208" s="14">
        <f t="shared" si="3189"/>
        <v>0</v>
      </c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>
        <v>0</v>
      </c>
      <c r="BA1208" s="14">
        <v>0</v>
      </c>
      <c r="BB1208" s="14">
        <v>0</v>
      </c>
      <c r="BC1208" s="14"/>
      <c r="BD1208" s="14"/>
      <c r="BE1208" s="14"/>
      <c r="BF1208" s="14"/>
      <c r="BG1208" s="14"/>
      <c r="BH1208" s="14">
        <f t="shared" si="3190"/>
        <v>0</v>
      </c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>
        <v>0</v>
      </c>
      <c r="BS1208" s="14">
        <v>0</v>
      </c>
      <c r="BT1208" s="14">
        <v>0</v>
      </c>
      <c r="BU1208" s="14">
        <v>0</v>
      </c>
      <c r="BV1208" s="14">
        <v>0</v>
      </c>
      <c r="BW1208" s="14">
        <f t="shared" si="3164"/>
        <v>0</v>
      </c>
      <c r="BX1208" s="14"/>
      <c r="BY1208" s="14"/>
      <c r="BZ1208" s="14"/>
      <c r="CA1208" s="14">
        <f t="shared" si="3241"/>
        <v>0</v>
      </c>
      <c r="CB1208" s="122" t="str">
        <f t="shared" si="3252"/>
        <v>-</v>
      </c>
    </row>
    <row r="1209" spans="1:80" x14ac:dyDescent="0.25">
      <c r="A1209" s="4" t="s">
        <v>685</v>
      </c>
      <c r="B1209" s="4" t="s">
        <v>3</v>
      </c>
      <c r="C1209" s="4" t="s">
        <v>28</v>
      </c>
      <c r="D1209" s="79" t="s">
        <v>687</v>
      </c>
      <c r="E1209" s="89">
        <v>6134</v>
      </c>
      <c r="F1209" s="79"/>
      <c r="G1209" s="74" t="s">
        <v>1893</v>
      </c>
      <c r="H1209" s="13" t="s">
        <v>200</v>
      </c>
      <c r="I1209" s="14">
        <v>10000</v>
      </c>
      <c r="J1209" s="14">
        <f t="shared" si="3240"/>
        <v>15000</v>
      </c>
      <c r="K1209" s="14">
        <v>15000</v>
      </c>
      <c r="L1209" s="14">
        <f t="shared" si="3243"/>
        <v>0</v>
      </c>
      <c r="M1209" s="14">
        <v>0</v>
      </c>
      <c r="N1209" s="14">
        <v>0</v>
      </c>
      <c r="O1209" s="14">
        <v>0</v>
      </c>
      <c r="P1209" s="14">
        <v>0</v>
      </c>
      <c r="Q1209" s="14">
        <v>0</v>
      </c>
      <c r="R1209" s="14">
        <v>0</v>
      </c>
      <c r="S1209" s="14"/>
      <c r="T1209" s="14"/>
      <c r="U1209" s="14"/>
      <c r="V1209" s="14"/>
      <c r="W1209" s="14"/>
      <c r="X1209" s="14">
        <f t="shared" si="3188"/>
        <v>0</v>
      </c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>
        <v>0</v>
      </c>
      <c r="AI1209" s="14">
        <v>0</v>
      </c>
      <c r="AJ1209" s="14">
        <v>0</v>
      </c>
      <c r="AK1209" s="14"/>
      <c r="AL1209" s="14"/>
      <c r="AM1209" s="14"/>
      <c r="AN1209" s="14"/>
      <c r="AO1209" s="14"/>
      <c r="AP1209" s="14">
        <f t="shared" si="3189"/>
        <v>0</v>
      </c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>
        <v>0</v>
      </c>
      <c r="BA1209" s="14">
        <v>0</v>
      </c>
      <c r="BB1209" s="14">
        <v>0</v>
      </c>
      <c r="BC1209" s="14"/>
      <c r="BD1209" s="14"/>
      <c r="BE1209" s="14"/>
      <c r="BF1209" s="14"/>
      <c r="BG1209" s="14"/>
      <c r="BH1209" s="14">
        <f t="shared" si="3190"/>
        <v>0</v>
      </c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>
        <v>0</v>
      </c>
      <c r="BS1209" s="14">
        <v>0</v>
      </c>
      <c r="BT1209" s="14">
        <v>15000</v>
      </c>
      <c r="BU1209" s="14">
        <v>15000</v>
      </c>
      <c r="BV1209" s="14">
        <v>15000</v>
      </c>
      <c r="BW1209" s="14">
        <f t="shared" si="3164"/>
        <v>0</v>
      </c>
      <c r="BX1209" s="14"/>
      <c r="BY1209" s="14"/>
      <c r="BZ1209" s="14"/>
      <c r="CA1209" s="14">
        <f t="shared" si="3241"/>
        <v>15000</v>
      </c>
      <c r="CB1209" s="122">
        <f t="shared" si="3252"/>
        <v>100</v>
      </c>
    </row>
    <row r="1210" spans="1:80" x14ac:dyDescent="0.25">
      <c r="A1210" s="4" t="s">
        <v>685</v>
      </c>
      <c r="B1210" s="4" t="s">
        <v>3</v>
      </c>
      <c r="C1210" s="4" t="s">
        <v>28</v>
      </c>
      <c r="D1210" s="79" t="s">
        <v>687</v>
      </c>
      <c r="E1210" s="89">
        <v>6136</v>
      </c>
      <c r="F1210" s="79"/>
      <c r="G1210" s="74" t="s">
        <v>1893</v>
      </c>
      <c r="H1210" s="13" t="s">
        <v>202</v>
      </c>
      <c r="I1210" s="14">
        <v>7000</v>
      </c>
      <c r="J1210" s="14">
        <f t="shared" si="3240"/>
        <v>0</v>
      </c>
      <c r="K1210" s="14">
        <v>0</v>
      </c>
      <c r="L1210" s="14">
        <f t="shared" si="3243"/>
        <v>0</v>
      </c>
      <c r="M1210" s="14">
        <v>0</v>
      </c>
      <c r="N1210" s="14">
        <v>0</v>
      </c>
      <c r="O1210" s="14">
        <v>0</v>
      </c>
      <c r="P1210" s="14">
        <v>0</v>
      </c>
      <c r="Q1210" s="14">
        <v>0</v>
      </c>
      <c r="R1210" s="14">
        <v>0</v>
      </c>
      <c r="S1210" s="14"/>
      <c r="T1210" s="14"/>
      <c r="U1210" s="14"/>
      <c r="V1210" s="14"/>
      <c r="W1210" s="14"/>
      <c r="X1210" s="14">
        <f t="shared" si="3188"/>
        <v>0</v>
      </c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>
        <v>0</v>
      </c>
      <c r="AI1210" s="14">
        <v>0</v>
      </c>
      <c r="AJ1210" s="14">
        <v>0</v>
      </c>
      <c r="AK1210" s="14"/>
      <c r="AL1210" s="14"/>
      <c r="AM1210" s="14"/>
      <c r="AN1210" s="14"/>
      <c r="AO1210" s="14"/>
      <c r="AP1210" s="14">
        <f t="shared" si="3189"/>
        <v>0</v>
      </c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>
        <v>0</v>
      </c>
      <c r="BA1210" s="14">
        <v>0</v>
      </c>
      <c r="BB1210" s="14">
        <v>0</v>
      </c>
      <c r="BC1210" s="14"/>
      <c r="BD1210" s="14"/>
      <c r="BE1210" s="14"/>
      <c r="BF1210" s="14"/>
      <c r="BG1210" s="14"/>
      <c r="BH1210" s="14">
        <f t="shared" si="3190"/>
        <v>0</v>
      </c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>
        <v>0</v>
      </c>
      <c r="BS1210" s="14">
        <v>0</v>
      </c>
      <c r="BT1210" s="14">
        <v>0</v>
      </c>
      <c r="BU1210" s="14">
        <v>0</v>
      </c>
      <c r="BV1210" s="14">
        <v>0</v>
      </c>
      <c r="BW1210" s="14">
        <f t="shared" si="3164"/>
        <v>0</v>
      </c>
      <c r="BX1210" s="14"/>
      <c r="BY1210" s="14"/>
      <c r="BZ1210" s="14"/>
      <c r="CA1210" s="14">
        <f t="shared" si="3241"/>
        <v>0</v>
      </c>
      <c r="CB1210" s="122" t="str">
        <f t="shared" si="3252"/>
        <v>-</v>
      </c>
    </row>
    <row r="1211" spans="1:80" x14ac:dyDescent="0.25">
      <c r="A1211" s="4" t="s">
        <v>685</v>
      </c>
      <c r="B1211" s="4" t="s">
        <v>3</v>
      </c>
      <c r="C1211" s="4" t="s">
        <v>28</v>
      </c>
      <c r="D1211" s="79" t="s">
        <v>687</v>
      </c>
      <c r="E1211" s="89">
        <v>6137</v>
      </c>
      <c r="F1211" s="79"/>
      <c r="G1211" s="74" t="s">
        <v>1893</v>
      </c>
      <c r="H1211" s="13" t="s">
        <v>204</v>
      </c>
      <c r="I1211" s="14">
        <v>250000</v>
      </c>
      <c r="J1211" s="14">
        <f t="shared" si="3240"/>
        <v>250000</v>
      </c>
      <c r="K1211" s="14">
        <v>250000</v>
      </c>
      <c r="L1211" s="14">
        <f t="shared" si="3243"/>
        <v>0</v>
      </c>
      <c r="M1211" s="14">
        <v>0</v>
      </c>
      <c r="N1211" s="14">
        <v>0</v>
      </c>
      <c r="O1211" s="14">
        <v>0</v>
      </c>
      <c r="P1211" s="14">
        <v>0</v>
      </c>
      <c r="Q1211" s="14">
        <v>0</v>
      </c>
      <c r="R1211" s="14">
        <v>0</v>
      </c>
      <c r="S1211" s="14"/>
      <c r="T1211" s="14"/>
      <c r="U1211" s="14"/>
      <c r="V1211" s="14"/>
      <c r="W1211" s="14"/>
      <c r="X1211" s="14">
        <f t="shared" si="3188"/>
        <v>0</v>
      </c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>
        <v>0</v>
      </c>
      <c r="AI1211" s="14">
        <v>0</v>
      </c>
      <c r="AJ1211" s="14">
        <v>0</v>
      </c>
      <c r="AK1211" s="14"/>
      <c r="AL1211" s="14"/>
      <c r="AM1211" s="14"/>
      <c r="AN1211" s="14"/>
      <c r="AO1211" s="14"/>
      <c r="AP1211" s="14">
        <f t="shared" si="3189"/>
        <v>0</v>
      </c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>
        <v>0</v>
      </c>
      <c r="BA1211" s="14">
        <v>0</v>
      </c>
      <c r="BB1211" s="14">
        <v>0</v>
      </c>
      <c r="BC1211" s="14"/>
      <c r="BD1211" s="14"/>
      <c r="BE1211" s="14"/>
      <c r="BF1211" s="14"/>
      <c r="BG1211" s="14"/>
      <c r="BH1211" s="14">
        <f t="shared" si="3190"/>
        <v>0</v>
      </c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>
        <v>0</v>
      </c>
      <c r="BS1211" s="14">
        <v>0</v>
      </c>
      <c r="BT1211" s="14">
        <v>250000</v>
      </c>
      <c r="BU1211" s="14">
        <v>250000</v>
      </c>
      <c r="BV1211" s="14">
        <v>30000</v>
      </c>
      <c r="BW1211" s="14">
        <f t="shared" si="3164"/>
        <v>0</v>
      </c>
      <c r="BX1211" s="14"/>
      <c r="BY1211" s="14"/>
      <c r="BZ1211" s="14"/>
      <c r="CA1211" s="14">
        <f t="shared" si="3241"/>
        <v>30000</v>
      </c>
      <c r="CB1211" s="122">
        <f t="shared" si="3252"/>
        <v>12</v>
      </c>
    </row>
    <row r="1212" spans="1:80" x14ac:dyDescent="0.25">
      <c r="A1212" s="4" t="s">
        <v>685</v>
      </c>
      <c r="B1212" s="4" t="s">
        <v>3</v>
      </c>
      <c r="C1212" s="4" t="s">
        <v>28</v>
      </c>
      <c r="D1212" s="79" t="s">
        <v>687</v>
      </c>
      <c r="E1212" s="89">
        <v>6138</v>
      </c>
      <c r="F1212" s="79"/>
      <c r="G1212" s="74" t="s">
        <v>1893</v>
      </c>
      <c r="H1212" s="13" t="s">
        <v>205</v>
      </c>
      <c r="I1212" s="14">
        <v>500</v>
      </c>
      <c r="J1212" s="14">
        <f t="shared" si="3240"/>
        <v>100</v>
      </c>
      <c r="K1212" s="14">
        <v>100</v>
      </c>
      <c r="L1212" s="14">
        <f t="shared" si="3243"/>
        <v>0</v>
      </c>
      <c r="M1212" s="14">
        <v>0</v>
      </c>
      <c r="N1212" s="14">
        <v>0</v>
      </c>
      <c r="O1212" s="14">
        <v>0</v>
      </c>
      <c r="P1212" s="14">
        <v>0</v>
      </c>
      <c r="Q1212" s="14">
        <v>0</v>
      </c>
      <c r="R1212" s="14">
        <v>0</v>
      </c>
      <c r="S1212" s="14"/>
      <c r="T1212" s="14"/>
      <c r="U1212" s="14"/>
      <c r="V1212" s="14"/>
      <c r="W1212" s="14"/>
      <c r="X1212" s="14">
        <f t="shared" si="3188"/>
        <v>0</v>
      </c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>
        <v>0</v>
      </c>
      <c r="AI1212" s="14">
        <v>0</v>
      </c>
      <c r="AJ1212" s="14">
        <v>0</v>
      </c>
      <c r="AK1212" s="14"/>
      <c r="AL1212" s="14"/>
      <c r="AM1212" s="14"/>
      <c r="AN1212" s="14"/>
      <c r="AO1212" s="14"/>
      <c r="AP1212" s="14">
        <f t="shared" si="3189"/>
        <v>0</v>
      </c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>
        <v>0</v>
      </c>
      <c r="BA1212" s="14">
        <v>0</v>
      </c>
      <c r="BB1212" s="14">
        <v>0</v>
      </c>
      <c r="BC1212" s="14"/>
      <c r="BD1212" s="14"/>
      <c r="BE1212" s="14"/>
      <c r="BF1212" s="14"/>
      <c r="BG1212" s="14"/>
      <c r="BH1212" s="14">
        <f t="shared" si="3190"/>
        <v>0</v>
      </c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>
        <v>0</v>
      </c>
      <c r="BS1212" s="14">
        <v>0</v>
      </c>
      <c r="BT1212" s="14">
        <v>100</v>
      </c>
      <c r="BU1212" s="14">
        <v>100</v>
      </c>
      <c r="BV1212" s="14">
        <v>0</v>
      </c>
      <c r="BW1212" s="14">
        <f t="shared" si="3164"/>
        <v>0</v>
      </c>
      <c r="BX1212" s="14"/>
      <c r="BY1212" s="14"/>
      <c r="BZ1212" s="14"/>
      <c r="CA1212" s="14">
        <f t="shared" si="3241"/>
        <v>0</v>
      </c>
      <c r="CB1212" s="122">
        <f t="shared" si="3252"/>
        <v>0</v>
      </c>
    </row>
    <row r="1213" spans="1:80" x14ac:dyDescent="0.25">
      <c r="A1213" s="1" t="s">
        <v>685</v>
      </c>
      <c r="B1213" s="1" t="s">
        <v>3</v>
      </c>
      <c r="C1213" s="1" t="s">
        <v>28</v>
      </c>
      <c r="D1213" s="82" t="s">
        <v>687</v>
      </c>
      <c r="E1213" s="82" t="s">
        <v>50</v>
      </c>
      <c r="F1213" s="79" t="s">
        <v>1</v>
      </c>
      <c r="G1213" s="13" t="s">
        <v>1</v>
      </c>
      <c r="H1213" s="2" t="s">
        <v>51</v>
      </c>
      <c r="I1213" s="12">
        <f>SUM(I1214:I1219)</f>
        <v>669067</v>
      </c>
      <c r="J1213" s="12">
        <f t="shared" si="3240"/>
        <v>617516</v>
      </c>
      <c r="K1213" s="12">
        <f t="shared" ref="K1213" si="3281">SUM(K1214:K1219)</f>
        <v>617516</v>
      </c>
      <c r="L1213" s="12">
        <f t="shared" si="3243"/>
        <v>0</v>
      </c>
      <c r="M1213" s="12">
        <f t="shared" ref="M1213:Q1213" si="3282">SUM(M1214:M1219)</f>
        <v>0</v>
      </c>
      <c r="N1213" s="12">
        <f t="shared" si="3282"/>
        <v>0</v>
      </c>
      <c r="O1213" s="12">
        <f t="shared" si="3282"/>
        <v>0</v>
      </c>
      <c r="P1213" s="12">
        <f t="shared" si="3282"/>
        <v>0</v>
      </c>
      <c r="Q1213" s="12">
        <f t="shared" si="3282"/>
        <v>0</v>
      </c>
      <c r="R1213" s="12">
        <f t="shared" ref="R1213:AG1213" si="3283">SUM(R1214:R1219)</f>
        <v>0</v>
      </c>
      <c r="S1213" s="12">
        <f t="shared" si="3283"/>
        <v>0</v>
      </c>
      <c r="T1213" s="12">
        <f t="shared" si="3283"/>
        <v>0</v>
      </c>
      <c r="U1213" s="12">
        <f t="shared" si="3283"/>
        <v>0</v>
      </c>
      <c r="V1213" s="12">
        <f t="shared" si="3283"/>
        <v>0</v>
      </c>
      <c r="W1213" s="12">
        <f t="shared" si="3283"/>
        <v>0</v>
      </c>
      <c r="X1213" s="12">
        <f t="shared" si="3283"/>
        <v>0</v>
      </c>
      <c r="Y1213" s="12">
        <f t="shared" si="3283"/>
        <v>0</v>
      </c>
      <c r="Z1213" s="12">
        <f t="shared" si="3283"/>
        <v>0</v>
      </c>
      <c r="AA1213" s="12">
        <f t="shared" si="3283"/>
        <v>0</v>
      </c>
      <c r="AB1213" s="12">
        <f t="shared" si="3283"/>
        <v>0</v>
      </c>
      <c r="AC1213" s="12">
        <f t="shared" si="3283"/>
        <v>0</v>
      </c>
      <c r="AD1213" s="12">
        <f t="shared" si="3283"/>
        <v>0</v>
      </c>
      <c r="AE1213" s="12">
        <f t="shared" si="3283"/>
        <v>0</v>
      </c>
      <c r="AF1213" s="12">
        <f t="shared" si="3283"/>
        <v>0</v>
      </c>
      <c r="AG1213" s="12">
        <f t="shared" si="3283"/>
        <v>0</v>
      </c>
      <c r="AH1213" s="12">
        <v>0</v>
      </c>
      <c r="AI1213" s="12">
        <v>0</v>
      </c>
      <c r="AJ1213" s="12">
        <f t="shared" ref="AJ1213:AY1213" si="3284">SUM(AJ1214:AJ1219)</f>
        <v>0</v>
      </c>
      <c r="AK1213" s="12">
        <f t="shared" si="3284"/>
        <v>0</v>
      </c>
      <c r="AL1213" s="12">
        <f t="shared" si="3284"/>
        <v>0</v>
      </c>
      <c r="AM1213" s="12">
        <f t="shared" si="3284"/>
        <v>0</v>
      </c>
      <c r="AN1213" s="12">
        <f t="shared" si="3284"/>
        <v>0</v>
      </c>
      <c r="AO1213" s="12">
        <f t="shared" si="3284"/>
        <v>0</v>
      </c>
      <c r="AP1213" s="12">
        <f t="shared" si="3284"/>
        <v>0</v>
      </c>
      <c r="AQ1213" s="12">
        <f t="shared" si="3284"/>
        <v>0</v>
      </c>
      <c r="AR1213" s="12">
        <f t="shared" si="3284"/>
        <v>0</v>
      </c>
      <c r="AS1213" s="12">
        <f t="shared" si="3284"/>
        <v>0</v>
      </c>
      <c r="AT1213" s="12">
        <f t="shared" si="3284"/>
        <v>0</v>
      </c>
      <c r="AU1213" s="12">
        <f t="shared" si="3284"/>
        <v>0</v>
      </c>
      <c r="AV1213" s="12">
        <f t="shared" si="3284"/>
        <v>0</v>
      </c>
      <c r="AW1213" s="12">
        <f t="shared" si="3284"/>
        <v>0</v>
      </c>
      <c r="AX1213" s="12">
        <f t="shared" si="3284"/>
        <v>0</v>
      </c>
      <c r="AY1213" s="12">
        <f t="shared" si="3284"/>
        <v>0</v>
      </c>
      <c r="AZ1213" s="12">
        <v>0</v>
      </c>
      <c r="BA1213" s="12">
        <v>0</v>
      </c>
      <c r="BB1213" s="12">
        <f t="shared" ref="BB1213:BQ1213" si="3285">SUM(BB1214:BB1219)</f>
        <v>0</v>
      </c>
      <c r="BC1213" s="12">
        <f t="shared" si="3285"/>
        <v>0</v>
      </c>
      <c r="BD1213" s="12">
        <f t="shared" si="3285"/>
        <v>0</v>
      </c>
      <c r="BE1213" s="12">
        <f t="shared" si="3285"/>
        <v>0</v>
      </c>
      <c r="BF1213" s="12">
        <f t="shared" si="3285"/>
        <v>0</v>
      </c>
      <c r="BG1213" s="12">
        <f t="shared" si="3285"/>
        <v>0</v>
      </c>
      <c r="BH1213" s="12">
        <f t="shared" si="3285"/>
        <v>0</v>
      </c>
      <c r="BI1213" s="12">
        <f t="shared" si="3285"/>
        <v>0</v>
      </c>
      <c r="BJ1213" s="12">
        <f t="shared" si="3285"/>
        <v>0</v>
      </c>
      <c r="BK1213" s="12">
        <f t="shared" si="3285"/>
        <v>0</v>
      </c>
      <c r="BL1213" s="12">
        <f t="shared" si="3285"/>
        <v>0</v>
      </c>
      <c r="BM1213" s="12">
        <f t="shared" si="3285"/>
        <v>0</v>
      </c>
      <c r="BN1213" s="12">
        <f t="shared" si="3285"/>
        <v>0</v>
      </c>
      <c r="BO1213" s="12">
        <f t="shared" si="3285"/>
        <v>0</v>
      </c>
      <c r="BP1213" s="12">
        <f t="shared" si="3285"/>
        <v>0</v>
      </c>
      <c r="BQ1213" s="12">
        <f t="shared" si="3285"/>
        <v>0</v>
      </c>
      <c r="BR1213" s="12">
        <v>0</v>
      </c>
      <c r="BS1213" s="12">
        <v>0</v>
      </c>
      <c r="BT1213" s="12">
        <f t="shared" ref="BT1213:BZ1213" si="3286">SUM(BT1214:BT1219)</f>
        <v>638144</v>
      </c>
      <c r="BU1213" s="12">
        <f t="shared" si="3286"/>
        <v>556644</v>
      </c>
      <c r="BV1213" s="12">
        <f t="shared" si="3286"/>
        <v>81934</v>
      </c>
      <c r="BW1213" s="12">
        <f t="shared" si="3286"/>
        <v>30000</v>
      </c>
      <c r="BX1213" s="12">
        <f t="shared" si="3286"/>
        <v>25000</v>
      </c>
      <c r="BY1213" s="12">
        <f t="shared" si="3286"/>
        <v>5000</v>
      </c>
      <c r="BZ1213" s="12">
        <f t="shared" si="3286"/>
        <v>0</v>
      </c>
      <c r="CA1213" s="12">
        <f t="shared" si="3241"/>
        <v>111934</v>
      </c>
      <c r="CB1213" s="124">
        <f t="shared" si="3252"/>
        <v>20.108722989918153</v>
      </c>
    </row>
    <row r="1214" spans="1:80" x14ac:dyDescent="0.25">
      <c r="A1214" s="4" t="s">
        <v>685</v>
      </c>
      <c r="B1214" s="4" t="s">
        <v>3</v>
      </c>
      <c r="C1214" s="4" t="s">
        <v>28</v>
      </c>
      <c r="D1214" s="79" t="s">
        <v>687</v>
      </c>
      <c r="E1214" s="89">
        <v>6139</v>
      </c>
      <c r="F1214" s="79"/>
      <c r="G1214" s="74" t="s">
        <v>1893</v>
      </c>
      <c r="H1214" s="13" t="s">
        <v>51</v>
      </c>
      <c r="I1214" s="14">
        <v>149067</v>
      </c>
      <c r="J1214" s="14">
        <f t="shared" si="3240"/>
        <v>150000</v>
      </c>
      <c r="K1214" s="14">
        <v>150000</v>
      </c>
      <c r="L1214" s="14">
        <f t="shared" si="3243"/>
        <v>0</v>
      </c>
      <c r="M1214" s="14">
        <v>0</v>
      </c>
      <c r="N1214" s="14">
        <v>0</v>
      </c>
      <c r="O1214" s="14">
        <v>0</v>
      </c>
      <c r="P1214" s="14">
        <v>0</v>
      </c>
      <c r="Q1214" s="14">
        <v>0</v>
      </c>
      <c r="R1214" s="14">
        <v>0</v>
      </c>
      <c r="S1214" s="14"/>
      <c r="T1214" s="14"/>
      <c r="U1214" s="14"/>
      <c r="V1214" s="14"/>
      <c r="W1214" s="14"/>
      <c r="X1214" s="14">
        <f t="shared" si="3188"/>
        <v>0</v>
      </c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>
        <v>0</v>
      </c>
      <c r="AI1214" s="14">
        <v>0</v>
      </c>
      <c r="AJ1214" s="14">
        <v>0</v>
      </c>
      <c r="AK1214" s="14"/>
      <c r="AL1214" s="14"/>
      <c r="AM1214" s="14"/>
      <c r="AN1214" s="14"/>
      <c r="AO1214" s="14"/>
      <c r="AP1214" s="14">
        <f t="shared" si="3189"/>
        <v>0</v>
      </c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>
        <v>0</v>
      </c>
      <c r="BA1214" s="14">
        <v>0</v>
      </c>
      <c r="BB1214" s="14">
        <v>0</v>
      </c>
      <c r="BC1214" s="14"/>
      <c r="BD1214" s="14"/>
      <c r="BE1214" s="14"/>
      <c r="BF1214" s="14"/>
      <c r="BG1214" s="14"/>
      <c r="BH1214" s="14">
        <f t="shared" si="3190"/>
        <v>0</v>
      </c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>
        <v>0</v>
      </c>
      <c r="BS1214" s="14">
        <v>0</v>
      </c>
      <c r="BT1214" s="131">
        <v>150000</v>
      </c>
      <c r="BU1214" s="131">
        <v>150000</v>
      </c>
      <c r="BV1214" s="131">
        <v>75000</v>
      </c>
      <c r="BW1214" s="131">
        <f t="shared" si="3164"/>
        <v>30000</v>
      </c>
      <c r="BX1214" s="131">
        <v>25000</v>
      </c>
      <c r="BY1214" s="131">
        <v>5000</v>
      </c>
      <c r="BZ1214" s="131"/>
      <c r="CA1214" s="131">
        <f t="shared" si="3241"/>
        <v>105000</v>
      </c>
      <c r="CB1214" s="132">
        <f t="shared" si="3252"/>
        <v>70</v>
      </c>
    </row>
    <row r="1215" spans="1:80" ht="22.5" x14ac:dyDescent="0.25">
      <c r="A1215" s="4" t="s">
        <v>685</v>
      </c>
      <c r="B1215" s="4" t="s">
        <v>3</v>
      </c>
      <c r="C1215" s="4" t="s">
        <v>28</v>
      </c>
      <c r="D1215" s="79" t="s">
        <v>687</v>
      </c>
      <c r="E1215" s="89">
        <v>6139</v>
      </c>
      <c r="F1215" s="79" t="s">
        <v>693</v>
      </c>
      <c r="G1215" s="74" t="s">
        <v>1893</v>
      </c>
      <c r="H1215" s="13" t="s">
        <v>59</v>
      </c>
      <c r="I1215" s="14">
        <v>12000</v>
      </c>
      <c r="J1215" s="14">
        <f t="shared" si="3240"/>
        <v>7849</v>
      </c>
      <c r="K1215" s="14">
        <v>7849</v>
      </c>
      <c r="L1215" s="14">
        <f t="shared" si="3243"/>
        <v>0</v>
      </c>
      <c r="M1215" s="14">
        <v>0</v>
      </c>
      <c r="N1215" s="14">
        <v>0</v>
      </c>
      <c r="O1215" s="14">
        <v>0</v>
      </c>
      <c r="P1215" s="14">
        <v>0</v>
      </c>
      <c r="Q1215" s="14">
        <v>0</v>
      </c>
      <c r="R1215" s="14">
        <v>0</v>
      </c>
      <c r="S1215" s="14"/>
      <c r="T1215" s="14"/>
      <c r="U1215" s="14"/>
      <c r="V1215" s="14"/>
      <c r="W1215" s="14"/>
      <c r="X1215" s="14">
        <f t="shared" si="3188"/>
        <v>0</v>
      </c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>
        <v>0</v>
      </c>
      <c r="AI1215" s="14">
        <v>0</v>
      </c>
      <c r="AJ1215" s="14">
        <v>0</v>
      </c>
      <c r="AK1215" s="14"/>
      <c r="AL1215" s="14"/>
      <c r="AM1215" s="14"/>
      <c r="AN1215" s="14"/>
      <c r="AO1215" s="14"/>
      <c r="AP1215" s="14">
        <f t="shared" si="3189"/>
        <v>0</v>
      </c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>
        <v>0</v>
      </c>
      <c r="BA1215" s="14">
        <v>0</v>
      </c>
      <c r="BB1215" s="14">
        <v>0</v>
      </c>
      <c r="BC1215" s="14"/>
      <c r="BD1215" s="14"/>
      <c r="BE1215" s="14"/>
      <c r="BF1215" s="14"/>
      <c r="BG1215" s="14"/>
      <c r="BH1215" s="14">
        <f t="shared" si="3190"/>
        <v>0</v>
      </c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>
        <v>0</v>
      </c>
      <c r="BS1215" s="14">
        <v>0</v>
      </c>
      <c r="BT1215" s="14">
        <v>8477</v>
      </c>
      <c r="BU1215" s="14">
        <v>8477</v>
      </c>
      <c r="BV1215" s="14">
        <v>3934</v>
      </c>
      <c r="BW1215" s="14">
        <f t="shared" si="3164"/>
        <v>0</v>
      </c>
      <c r="BX1215" s="14"/>
      <c r="BY1215" s="14"/>
      <c r="BZ1215" s="14"/>
      <c r="CA1215" s="14">
        <f t="shared" si="3241"/>
        <v>3934</v>
      </c>
      <c r="CB1215" s="122">
        <f t="shared" si="3252"/>
        <v>46.407927332782819</v>
      </c>
    </row>
    <row r="1216" spans="1:80" x14ac:dyDescent="0.25">
      <c r="A1216" s="4" t="s">
        <v>685</v>
      </c>
      <c r="B1216" s="4" t="s">
        <v>3</v>
      </c>
      <c r="C1216" s="4" t="s">
        <v>28</v>
      </c>
      <c r="D1216" s="79" t="s">
        <v>687</v>
      </c>
      <c r="E1216" s="89">
        <v>6139</v>
      </c>
      <c r="F1216" s="79" t="s">
        <v>694</v>
      </c>
      <c r="G1216" s="74" t="s">
        <v>1893</v>
      </c>
      <c r="H1216" s="13" t="s">
        <v>1819</v>
      </c>
      <c r="I1216" s="14">
        <v>0</v>
      </c>
      <c r="J1216" s="14">
        <f t="shared" si="3240"/>
        <v>0</v>
      </c>
      <c r="K1216" s="14">
        <v>0</v>
      </c>
      <c r="L1216" s="14">
        <f t="shared" si="3243"/>
        <v>0</v>
      </c>
      <c r="M1216" s="14">
        <v>0</v>
      </c>
      <c r="N1216" s="14">
        <v>0</v>
      </c>
      <c r="O1216" s="14">
        <v>0</v>
      </c>
      <c r="P1216" s="14">
        <v>0</v>
      </c>
      <c r="Q1216" s="14">
        <v>0</v>
      </c>
      <c r="R1216" s="14">
        <v>0</v>
      </c>
      <c r="S1216" s="14"/>
      <c r="T1216" s="14"/>
      <c r="U1216" s="14"/>
      <c r="V1216" s="14"/>
      <c r="W1216" s="14"/>
      <c r="X1216" s="14">
        <f t="shared" si="3188"/>
        <v>0</v>
      </c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>
        <v>0</v>
      </c>
      <c r="AI1216" s="14">
        <v>0</v>
      </c>
      <c r="AJ1216" s="14">
        <v>0</v>
      </c>
      <c r="AK1216" s="14"/>
      <c r="AL1216" s="14"/>
      <c r="AM1216" s="14"/>
      <c r="AN1216" s="14"/>
      <c r="AO1216" s="14"/>
      <c r="AP1216" s="14">
        <f t="shared" si="3189"/>
        <v>0</v>
      </c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>
        <v>0</v>
      </c>
      <c r="BA1216" s="14">
        <v>0</v>
      </c>
      <c r="BB1216" s="14">
        <v>0</v>
      </c>
      <c r="BC1216" s="14"/>
      <c r="BD1216" s="14"/>
      <c r="BE1216" s="14"/>
      <c r="BF1216" s="14"/>
      <c r="BG1216" s="14"/>
      <c r="BH1216" s="14">
        <f t="shared" si="3190"/>
        <v>0</v>
      </c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>
        <v>0</v>
      </c>
      <c r="BS1216" s="14">
        <v>0</v>
      </c>
      <c r="BT1216" s="14">
        <v>50000</v>
      </c>
      <c r="BU1216" s="14">
        <v>30000</v>
      </c>
      <c r="BV1216" s="14">
        <v>0</v>
      </c>
      <c r="BW1216" s="14">
        <f t="shared" si="3164"/>
        <v>0</v>
      </c>
      <c r="BX1216" s="14"/>
      <c r="BY1216" s="14"/>
      <c r="BZ1216" s="14"/>
      <c r="CA1216" s="14">
        <f t="shared" si="3241"/>
        <v>0</v>
      </c>
      <c r="CB1216" s="122">
        <f t="shared" si="3252"/>
        <v>0</v>
      </c>
    </row>
    <row r="1217" spans="1:80" ht="22.5" x14ac:dyDescent="0.25">
      <c r="A1217" s="4" t="s">
        <v>685</v>
      </c>
      <c r="B1217" s="4" t="s">
        <v>3</v>
      </c>
      <c r="C1217" s="4" t="s">
        <v>28</v>
      </c>
      <c r="D1217" s="79" t="s">
        <v>687</v>
      </c>
      <c r="E1217" s="89">
        <v>6139</v>
      </c>
      <c r="F1217" s="79" t="s">
        <v>695</v>
      </c>
      <c r="G1217" s="74" t="s">
        <v>1893</v>
      </c>
      <c r="H1217" s="13" t="s">
        <v>65</v>
      </c>
      <c r="I1217" s="14">
        <v>8000</v>
      </c>
      <c r="J1217" s="14">
        <f t="shared" si="3240"/>
        <v>9667</v>
      </c>
      <c r="K1217" s="14">
        <v>9667</v>
      </c>
      <c r="L1217" s="14">
        <f t="shared" si="3243"/>
        <v>0</v>
      </c>
      <c r="M1217" s="14">
        <v>0</v>
      </c>
      <c r="N1217" s="14">
        <v>0</v>
      </c>
      <c r="O1217" s="14">
        <v>0</v>
      </c>
      <c r="P1217" s="14">
        <v>0</v>
      </c>
      <c r="Q1217" s="14">
        <v>0</v>
      </c>
      <c r="R1217" s="14">
        <v>0</v>
      </c>
      <c r="S1217" s="14"/>
      <c r="T1217" s="14"/>
      <c r="U1217" s="14"/>
      <c r="V1217" s="14"/>
      <c r="W1217" s="14"/>
      <c r="X1217" s="14">
        <f t="shared" si="3188"/>
        <v>0</v>
      </c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>
        <v>0</v>
      </c>
      <c r="AI1217" s="14">
        <v>0</v>
      </c>
      <c r="AJ1217" s="14">
        <v>0</v>
      </c>
      <c r="AK1217" s="14"/>
      <c r="AL1217" s="14"/>
      <c r="AM1217" s="14"/>
      <c r="AN1217" s="14"/>
      <c r="AO1217" s="14"/>
      <c r="AP1217" s="14">
        <f t="shared" si="3189"/>
        <v>0</v>
      </c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>
        <v>0</v>
      </c>
      <c r="BA1217" s="14">
        <v>0</v>
      </c>
      <c r="BB1217" s="14">
        <v>0</v>
      </c>
      <c r="BC1217" s="14"/>
      <c r="BD1217" s="14"/>
      <c r="BE1217" s="14"/>
      <c r="BF1217" s="14"/>
      <c r="BG1217" s="14"/>
      <c r="BH1217" s="14">
        <f t="shared" si="3190"/>
        <v>0</v>
      </c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>
        <v>0</v>
      </c>
      <c r="BS1217" s="14">
        <v>0</v>
      </c>
      <c r="BT1217" s="14">
        <v>9667</v>
      </c>
      <c r="BU1217" s="14">
        <v>9667</v>
      </c>
      <c r="BV1217" s="14">
        <v>3000</v>
      </c>
      <c r="BW1217" s="14">
        <f t="shared" si="3164"/>
        <v>0</v>
      </c>
      <c r="BX1217" s="14"/>
      <c r="BY1217" s="14"/>
      <c r="BZ1217" s="14"/>
      <c r="CA1217" s="14">
        <f t="shared" si="3241"/>
        <v>3000</v>
      </c>
      <c r="CB1217" s="122">
        <f t="shared" si="3252"/>
        <v>31.033412640943414</v>
      </c>
    </row>
    <row r="1218" spans="1:80" x14ac:dyDescent="0.25">
      <c r="A1218" s="4" t="s">
        <v>685</v>
      </c>
      <c r="B1218" s="4" t="s">
        <v>3</v>
      </c>
      <c r="C1218" s="4" t="s">
        <v>28</v>
      </c>
      <c r="D1218" s="79" t="s">
        <v>687</v>
      </c>
      <c r="E1218" s="89">
        <v>6139</v>
      </c>
      <c r="F1218" s="79" t="s">
        <v>696</v>
      </c>
      <c r="G1218" s="74" t="s">
        <v>1893</v>
      </c>
      <c r="H1218" s="13" t="s">
        <v>697</v>
      </c>
      <c r="I1218" s="14">
        <v>0</v>
      </c>
      <c r="J1218" s="14">
        <f t="shared" si="3240"/>
        <v>0</v>
      </c>
      <c r="K1218" s="14">
        <v>0</v>
      </c>
      <c r="L1218" s="14">
        <f t="shared" si="3243"/>
        <v>0</v>
      </c>
      <c r="M1218" s="14">
        <v>0</v>
      </c>
      <c r="N1218" s="14">
        <v>0</v>
      </c>
      <c r="O1218" s="14">
        <v>0</v>
      </c>
      <c r="P1218" s="14">
        <v>0</v>
      </c>
      <c r="Q1218" s="14">
        <v>0</v>
      </c>
      <c r="R1218" s="14">
        <v>0</v>
      </c>
      <c r="S1218" s="14"/>
      <c r="T1218" s="14"/>
      <c r="U1218" s="14"/>
      <c r="V1218" s="14"/>
      <c r="W1218" s="14"/>
      <c r="X1218" s="14">
        <f t="shared" si="3188"/>
        <v>0</v>
      </c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>
        <v>0</v>
      </c>
      <c r="AI1218" s="14">
        <v>0</v>
      </c>
      <c r="AJ1218" s="14">
        <v>0</v>
      </c>
      <c r="AK1218" s="14"/>
      <c r="AL1218" s="14"/>
      <c r="AM1218" s="14"/>
      <c r="AN1218" s="14"/>
      <c r="AO1218" s="14"/>
      <c r="AP1218" s="14">
        <f t="shared" si="3189"/>
        <v>0</v>
      </c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>
        <v>0</v>
      </c>
      <c r="BA1218" s="14">
        <v>0</v>
      </c>
      <c r="BB1218" s="14">
        <v>0</v>
      </c>
      <c r="BC1218" s="14"/>
      <c r="BD1218" s="14"/>
      <c r="BE1218" s="14"/>
      <c r="BF1218" s="14"/>
      <c r="BG1218" s="14"/>
      <c r="BH1218" s="14">
        <f t="shared" si="3190"/>
        <v>0</v>
      </c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>
        <v>0</v>
      </c>
      <c r="BS1218" s="14">
        <v>0</v>
      </c>
      <c r="BT1218" s="14">
        <v>0</v>
      </c>
      <c r="BU1218" s="14">
        <v>0</v>
      </c>
      <c r="BV1218" s="14">
        <v>0</v>
      </c>
      <c r="BW1218" s="14">
        <f t="shared" si="3164"/>
        <v>0</v>
      </c>
      <c r="BX1218" s="14"/>
      <c r="BY1218" s="14"/>
      <c r="BZ1218" s="14"/>
      <c r="CA1218" s="14">
        <f t="shared" si="3241"/>
        <v>0</v>
      </c>
      <c r="CB1218" s="122" t="str">
        <f t="shared" si="3252"/>
        <v>-</v>
      </c>
    </row>
    <row r="1219" spans="1:80" x14ac:dyDescent="0.25">
      <c r="A1219" s="4" t="s">
        <v>685</v>
      </c>
      <c r="B1219" s="4" t="s">
        <v>3</v>
      </c>
      <c r="C1219" s="4" t="s">
        <v>28</v>
      </c>
      <c r="D1219" s="79" t="s">
        <v>687</v>
      </c>
      <c r="E1219" s="89">
        <v>6139</v>
      </c>
      <c r="F1219" s="79" t="s">
        <v>698</v>
      </c>
      <c r="G1219" s="74" t="s">
        <v>1893</v>
      </c>
      <c r="H1219" s="13" t="s">
        <v>699</v>
      </c>
      <c r="I1219" s="14">
        <v>500000</v>
      </c>
      <c r="J1219" s="14">
        <f t="shared" si="3240"/>
        <v>450000</v>
      </c>
      <c r="K1219" s="14">
        <v>450000</v>
      </c>
      <c r="L1219" s="14">
        <f t="shared" si="3243"/>
        <v>0</v>
      </c>
      <c r="M1219" s="14">
        <v>0</v>
      </c>
      <c r="N1219" s="14">
        <v>0</v>
      </c>
      <c r="O1219" s="14">
        <v>0</v>
      </c>
      <c r="P1219" s="14">
        <v>0</v>
      </c>
      <c r="Q1219" s="14">
        <v>0</v>
      </c>
      <c r="R1219" s="14">
        <v>0</v>
      </c>
      <c r="S1219" s="14"/>
      <c r="T1219" s="14"/>
      <c r="U1219" s="14"/>
      <c r="V1219" s="14"/>
      <c r="W1219" s="14"/>
      <c r="X1219" s="14">
        <f t="shared" si="3188"/>
        <v>0</v>
      </c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>
        <v>0</v>
      </c>
      <c r="AI1219" s="14">
        <v>0</v>
      </c>
      <c r="AJ1219" s="14">
        <v>0</v>
      </c>
      <c r="AK1219" s="14"/>
      <c r="AL1219" s="14"/>
      <c r="AM1219" s="14"/>
      <c r="AN1219" s="14"/>
      <c r="AO1219" s="14"/>
      <c r="AP1219" s="14">
        <f t="shared" si="3189"/>
        <v>0</v>
      </c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>
        <v>0</v>
      </c>
      <c r="BA1219" s="14">
        <v>0</v>
      </c>
      <c r="BB1219" s="14">
        <v>0</v>
      </c>
      <c r="BC1219" s="14"/>
      <c r="BD1219" s="14"/>
      <c r="BE1219" s="14"/>
      <c r="BF1219" s="14"/>
      <c r="BG1219" s="14"/>
      <c r="BH1219" s="14">
        <f t="shared" si="3190"/>
        <v>0</v>
      </c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>
        <v>0</v>
      </c>
      <c r="BS1219" s="14">
        <v>0</v>
      </c>
      <c r="BT1219" s="14">
        <v>420000</v>
      </c>
      <c r="BU1219" s="14">
        <v>358500</v>
      </c>
      <c r="BV1219" s="14">
        <v>0</v>
      </c>
      <c r="BW1219" s="14">
        <f t="shared" si="3164"/>
        <v>0</v>
      </c>
      <c r="BX1219" s="14"/>
      <c r="BY1219" s="14"/>
      <c r="BZ1219" s="14"/>
      <c r="CA1219" s="14">
        <f t="shared" si="3241"/>
        <v>0</v>
      </c>
      <c r="CB1219" s="122">
        <f t="shared" si="3252"/>
        <v>0</v>
      </c>
    </row>
    <row r="1220" spans="1:80" ht="22.5" x14ac:dyDescent="0.25">
      <c r="A1220" s="1" t="s">
        <v>1</v>
      </c>
      <c r="B1220" s="1" t="s">
        <v>1</v>
      </c>
      <c r="C1220" s="1" t="s">
        <v>1</v>
      </c>
      <c r="D1220" s="78" t="s">
        <v>1</v>
      </c>
      <c r="E1220" s="78" t="s">
        <v>1</v>
      </c>
      <c r="F1220" s="78" t="s">
        <v>1</v>
      </c>
      <c r="G1220" s="2" t="s">
        <v>1</v>
      </c>
      <c r="H1220" s="10" t="s">
        <v>66</v>
      </c>
      <c r="I1220" s="11">
        <f>SUM(I1221)</f>
        <v>25040200</v>
      </c>
      <c r="J1220" s="11">
        <f t="shared" si="3240"/>
        <v>17521200</v>
      </c>
      <c r="K1220" s="11">
        <f t="shared" ref="K1220:Q1220" si="3287">SUM(K1221)</f>
        <v>16784200</v>
      </c>
      <c r="L1220" s="11">
        <f t="shared" si="3243"/>
        <v>0</v>
      </c>
      <c r="M1220" s="11">
        <f t="shared" si="3287"/>
        <v>0</v>
      </c>
      <c r="N1220" s="11">
        <f t="shared" si="3287"/>
        <v>0</v>
      </c>
      <c r="O1220" s="11">
        <f t="shared" si="3287"/>
        <v>0</v>
      </c>
      <c r="P1220" s="11">
        <f t="shared" si="3287"/>
        <v>637000</v>
      </c>
      <c r="Q1220" s="11">
        <f t="shared" si="3287"/>
        <v>100000</v>
      </c>
      <c r="R1220" s="11">
        <f t="shared" ref="R1220:AG1220" si="3288">SUM(R1221)</f>
        <v>0</v>
      </c>
      <c r="S1220" s="11">
        <f t="shared" si="3288"/>
        <v>0</v>
      </c>
      <c r="T1220" s="11">
        <f t="shared" si="3288"/>
        <v>0</v>
      </c>
      <c r="U1220" s="11">
        <f t="shared" si="3288"/>
        <v>0</v>
      </c>
      <c r="V1220" s="11">
        <f t="shared" si="3288"/>
        <v>0</v>
      </c>
      <c r="W1220" s="11">
        <f t="shared" si="3288"/>
        <v>0</v>
      </c>
      <c r="X1220" s="11">
        <f t="shared" si="3288"/>
        <v>0</v>
      </c>
      <c r="Y1220" s="11">
        <f t="shared" si="3288"/>
        <v>0</v>
      </c>
      <c r="Z1220" s="11">
        <f t="shared" si="3288"/>
        <v>0</v>
      </c>
      <c r="AA1220" s="11">
        <f t="shared" si="3288"/>
        <v>0</v>
      </c>
      <c r="AB1220" s="11">
        <f t="shared" si="3288"/>
        <v>0</v>
      </c>
      <c r="AC1220" s="11">
        <f t="shared" si="3288"/>
        <v>0</v>
      </c>
      <c r="AD1220" s="11">
        <f t="shared" si="3288"/>
        <v>0</v>
      </c>
      <c r="AE1220" s="11">
        <f t="shared" si="3288"/>
        <v>0</v>
      </c>
      <c r="AF1220" s="11">
        <f t="shared" si="3288"/>
        <v>0</v>
      </c>
      <c r="AG1220" s="11">
        <f t="shared" si="3288"/>
        <v>0</v>
      </c>
      <c r="AH1220" s="11">
        <v>0</v>
      </c>
      <c r="AI1220" s="11">
        <v>0</v>
      </c>
      <c r="AJ1220" s="11">
        <f t="shared" ref="AJ1220:AY1220" si="3289">SUM(AJ1221)</f>
        <v>0</v>
      </c>
      <c r="AK1220" s="11">
        <f t="shared" si="3289"/>
        <v>0</v>
      </c>
      <c r="AL1220" s="11">
        <f t="shared" si="3289"/>
        <v>0</v>
      </c>
      <c r="AM1220" s="11">
        <f t="shared" si="3289"/>
        <v>0</v>
      </c>
      <c r="AN1220" s="11">
        <f t="shared" si="3289"/>
        <v>0</v>
      </c>
      <c r="AO1220" s="11">
        <f t="shared" si="3289"/>
        <v>0</v>
      </c>
      <c r="AP1220" s="11">
        <f t="shared" si="3289"/>
        <v>0</v>
      </c>
      <c r="AQ1220" s="11">
        <f t="shared" si="3289"/>
        <v>0</v>
      </c>
      <c r="AR1220" s="11">
        <f t="shared" si="3289"/>
        <v>0</v>
      </c>
      <c r="AS1220" s="11">
        <f t="shared" si="3289"/>
        <v>0</v>
      </c>
      <c r="AT1220" s="11">
        <f t="shared" si="3289"/>
        <v>0</v>
      </c>
      <c r="AU1220" s="11">
        <f t="shared" si="3289"/>
        <v>0</v>
      </c>
      <c r="AV1220" s="11">
        <f t="shared" si="3289"/>
        <v>0</v>
      </c>
      <c r="AW1220" s="11">
        <f t="shared" si="3289"/>
        <v>0</v>
      </c>
      <c r="AX1220" s="11">
        <f t="shared" si="3289"/>
        <v>0</v>
      </c>
      <c r="AY1220" s="11">
        <f t="shared" si="3289"/>
        <v>0</v>
      </c>
      <c r="AZ1220" s="11">
        <v>0</v>
      </c>
      <c r="BA1220" s="11">
        <v>0</v>
      </c>
      <c r="BB1220" s="11">
        <f t="shared" ref="BB1220:BQ1220" si="3290">SUM(BB1221)</f>
        <v>0</v>
      </c>
      <c r="BC1220" s="11">
        <f t="shared" si="3290"/>
        <v>0</v>
      </c>
      <c r="BD1220" s="11">
        <f t="shared" si="3290"/>
        <v>0</v>
      </c>
      <c r="BE1220" s="11">
        <f t="shared" si="3290"/>
        <v>0</v>
      </c>
      <c r="BF1220" s="11">
        <f t="shared" si="3290"/>
        <v>0</v>
      </c>
      <c r="BG1220" s="11">
        <f t="shared" si="3290"/>
        <v>0</v>
      </c>
      <c r="BH1220" s="11">
        <f t="shared" si="3290"/>
        <v>0</v>
      </c>
      <c r="BI1220" s="11">
        <f t="shared" si="3290"/>
        <v>0</v>
      </c>
      <c r="BJ1220" s="11">
        <f t="shared" si="3290"/>
        <v>0</v>
      </c>
      <c r="BK1220" s="11">
        <f t="shared" si="3290"/>
        <v>0</v>
      </c>
      <c r="BL1220" s="11">
        <f t="shared" si="3290"/>
        <v>0</v>
      </c>
      <c r="BM1220" s="11">
        <f t="shared" si="3290"/>
        <v>0</v>
      </c>
      <c r="BN1220" s="11">
        <f t="shared" si="3290"/>
        <v>0</v>
      </c>
      <c r="BO1220" s="11">
        <f t="shared" si="3290"/>
        <v>0</v>
      </c>
      <c r="BP1220" s="11">
        <f t="shared" si="3290"/>
        <v>0</v>
      </c>
      <c r="BQ1220" s="11">
        <f t="shared" si="3290"/>
        <v>0</v>
      </c>
      <c r="BR1220" s="11">
        <v>0</v>
      </c>
      <c r="BS1220" s="11">
        <v>0</v>
      </c>
      <c r="BT1220" s="11">
        <f t="shared" ref="BT1220:BX1220" si="3291">SUM(BT1221)</f>
        <v>26344200</v>
      </c>
      <c r="BU1220" s="11">
        <f t="shared" si="3291"/>
        <v>25181650</v>
      </c>
      <c r="BV1220" s="11">
        <f t="shared" si="3291"/>
        <v>14414000</v>
      </c>
      <c r="BW1220" s="11">
        <f t="shared" si="3291"/>
        <v>5635000</v>
      </c>
      <c r="BX1220" s="11">
        <f t="shared" si="3291"/>
        <v>3985000</v>
      </c>
      <c r="BY1220" s="11">
        <f t="shared" ref="BY1220" si="3292">SUM(BY1221)</f>
        <v>800000</v>
      </c>
      <c r="BZ1220" s="11">
        <f t="shared" ref="BZ1220" si="3293">SUM(BZ1221)</f>
        <v>850000</v>
      </c>
      <c r="CA1220" s="11">
        <f t="shared" si="3241"/>
        <v>20049000</v>
      </c>
      <c r="CB1220" s="123">
        <f t="shared" si="3252"/>
        <v>79.617499250446258</v>
      </c>
    </row>
    <row r="1221" spans="1:80" x14ac:dyDescent="0.25">
      <c r="A1221" s="4" t="s">
        <v>685</v>
      </c>
      <c r="B1221" s="4" t="s">
        <v>3</v>
      </c>
      <c r="C1221" s="4" t="s">
        <v>28</v>
      </c>
      <c r="D1221" s="79" t="s">
        <v>687</v>
      </c>
      <c r="E1221" s="78" t="s">
        <v>67</v>
      </c>
      <c r="F1221" s="78" t="s">
        <v>1</v>
      </c>
      <c r="G1221" s="2" t="s">
        <v>1</v>
      </c>
      <c r="H1221" s="2" t="s">
        <v>68</v>
      </c>
      <c r="I1221" s="12">
        <f>SUM(I1222,I1225,I1226,I1233,I1240,I1249)</f>
        <v>25040200</v>
      </c>
      <c r="J1221" s="12">
        <f t="shared" ref="J1221:Q1221" si="3294">SUM(J1222,J1225,J1226,J1233,J1240,J1249,J1247)</f>
        <v>17521200</v>
      </c>
      <c r="K1221" s="12">
        <f t="shared" si="3294"/>
        <v>16784200</v>
      </c>
      <c r="L1221" s="12">
        <f t="shared" si="3294"/>
        <v>0</v>
      </c>
      <c r="M1221" s="12">
        <f t="shared" si="3294"/>
        <v>0</v>
      </c>
      <c r="N1221" s="12">
        <f t="shared" si="3294"/>
        <v>0</v>
      </c>
      <c r="O1221" s="12">
        <f t="shared" si="3294"/>
        <v>0</v>
      </c>
      <c r="P1221" s="12">
        <f t="shared" si="3294"/>
        <v>637000</v>
      </c>
      <c r="Q1221" s="12">
        <f t="shared" si="3294"/>
        <v>100000</v>
      </c>
      <c r="R1221" s="12">
        <f t="shared" ref="R1221:AG1221" si="3295">SUM(R1222,R1225,R1226,R1233,R1240,R1249,R1247)</f>
        <v>0</v>
      </c>
      <c r="S1221" s="12">
        <f t="shared" si="3295"/>
        <v>0</v>
      </c>
      <c r="T1221" s="12">
        <f t="shared" si="3295"/>
        <v>0</v>
      </c>
      <c r="U1221" s="12">
        <f t="shared" si="3295"/>
        <v>0</v>
      </c>
      <c r="V1221" s="12">
        <f t="shared" si="3295"/>
        <v>0</v>
      </c>
      <c r="W1221" s="12">
        <f t="shared" si="3295"/>
        <v>0</v>
      </c>
      <c r="X1221" s="12">
        <f t="shared" ref="X1221" si="3296">SUM(X1222,X1225,X1226,X1233,X1240,X1249,X1247)</f>
        <v>0</v>
      </c>
      <c r="Y1221" s="12">
        <f t="shared" si="3295"/>
        <v>0</v>
      </c>
      <c r="Z1221" s="12">
        <f t="shared" si="3295"/>
        <v>0</v>
      </c>
      <c r="AA1221" s="12">
        <f t="shared" si="3295"/>
        <v>0</v>
      </c>
      <c r="AB1221" s="12">
        <f t="shared" si="3295"/>
        <v>0</v>
      </c>
      <c r="AC1221" s="12">
        <f t="shared" si="3295"/>
        <v>0</v>
      </c>
      <c r="AD1221" s="12">
        <f t="shared" si="3295"/>
        <v>0</v>
      </c>
      <c r="AE1221" s="12">
        <f t="shared" si="3295"/>
        <v>0</v>
      </c>
      <c r="AF1221" s="12">
        <f t="shared" si="3295"/>
        <v>0</v>
      </c>
      <c r="AG1221" s="12">
        <f t="shared" si="3295"/>
        <v>0</v>
      </c>
      <c r="AH1221" s="12">
        <v>0</v>
      </c>
      <c r="AI1221" s="12">
        <v>0</v>
      </c>
      <c r="AJ1221" s="12">
        <f t="shared" ref="AJ1221:AY1221" si="3297">SUM(AJ1222,AJ1225,AJ1226,AJ1233,AJ1240,AJ1249,AJ1247)</f>
        <v>0</v>
      </c>
      <c r="AK1221" s="12">
        <f t="shared" si="3297"/>
        <v>0</v>
      </c>
      <c r="AL1221" s="12">
        <f t="shared" si="3297"/>
        <v>0</v>
      </c>
      <c r="AM1221" s="12">
        <f t="shared" si="3297"/>
        <v>0</v>
      </c>
      <c r="AN1221" s="12">
        <f t="shared" si="3297"/>
        <v>0</v>
      </c>
      <c r="AO1221" s="12">
        <f t="shared" si="3297"/>
        <v>0</v>
      </c>
      <c r="AP1221" s="12">
        <f t="shared" ref="AP1221" si="3298">SUM(AP1222,AP1225,AP1226,AP1233,AP1240,AP1249,AP1247)</f>
        <v>0</v>
      </c>
      <c r="AQ1221" s="12">
        <f t="shared" si="3297"/>
        <v>0</v>
      </c>
      <c r="AR1221" s="12">
        <f t="shared" si="3297"/>
        <v>0</v>
      </c>
      <c r="AS1221" s="12">
        <f t="shared" si="3297"/>
        <v>0</v>
      </c>
      <c r="AT1221" s="12">
        <f t="shared" si="3297"/>
        <v>0</v>
      </c>
      <c r="AU1221" s="12">
        <f t="shared" si="3297"/>
        <v>0</v>
      </c>
      <c r="AV1221" s="12">
        <f t="shared" si="3297"/>
        <v>0</v>
      </c>
      <c r="AW1221" s="12">
        <f t="shared" si="3297"/>
        <v>0</v>
      </c>
      <c r="AX1221" s="12">
        <f t="shared" si="3297"/>
        <v>0</v>
      </c>
      <c r="AY1221" s="12">
        <f t="shared" si="3297"/>
        <v>0</v>
      </c>
      <c r="AZ1221" s="12">
        <v>0</v>
      </c>
      <c r="BA1221" s="12">
        <v>0</v>
      </c>
      <c r="BB1221" s="12">
        <f t="shared" ref="BB1221:BQ1221" si="3299">SUM(BB1222,BB1225,BB1226,BB1233,BB1240,BB1249,BB1247)</f>
        <v>0</v>
      </c>
      <c r="BC1221" s="12">
        <f t="shared" si="3299"/>
        <v>0</v>
      </c>
      <c r="BD1221" s="12">
        <f t="shared" si="3299"/>
        <v>0</v>
      </c>
      <c r="BE1221" s="12">
        <f t="shared" si="3299"/>
        <v>0</v>
      </c>
      <c r="BF1221" s="12">
        <f t="shared" si="3299"/>
        <v>0</v>
      </c>
      <c r="BG1221" s="12">
        <f t="shared" si="3299"/>
        <v>0</v>
      </c>
      <c r="BH1221" s="12">
        <f t="shared" ref="BH1221" si="3300">SUM(BH1222,BH1225,BH1226,BH1233,BH1240,BH1249,BH1247)</f>
        <v>0</v>
      </c>
      <c r="BI1221" s="12">
        <f t="shared" si="3299"/>
        <v>0</v>
      </c>
      <c r="BJ1221" s="12">
        <f t="shared" si="3299"/>
        <v>0</v>
      </c>
      <c r="BK1221" s="12">
        <f t="shared" si="3299"/>
        <v>0</v>
      </c>
      <c r="BL1221" s="12">
        <f t="shared" si="3299"/>
        <v>0</v>
      </c>
      <c r="BM1221" s="12">
        <f t="shared" si="3299"/>
        <v>0</v>
      </c>
      <c r="BN1221" s="12">
        <f t="shared" si="3299"/>
        <v>0</v>
      </c>
      <c r="BO1221" s="12">
        <f t="shared" si="3299"/>
        <v>0</v>
      </c>
      <c r="BP1221" s="12">
        <f t="shared" si="3299"/>
        <v>0</v>
      </c>
      <c r="BQ1221" s="12">
        <f t="shared" si="3299"/>
        <v>0</v>
      </c>
      <c r="BR1221" s="12">
        <v>0</v>
      </c>
      <c r="BS1221" s="12">
        <v>0</v>
      </c>
      <c r="BT1221" s="12">
        <f t="shared" ref="BT1221:BZ1221" si="3301">SUM(BT1222,BT1225,BT1226,BT1233,BT1240,BT1249,BT1247)</f>
        <v>26344200</v>
      </c>
      <c r="BU1221" s="12">
        <f t="shared" si="3301"/>
        <v>25181650</v>
      </c>
      <c r="BV1221" s="12">
        <f t="shared" si="3301"/>
        <v>14414000</v>
      </c>
      <c r="BW1221" s="12">
        <f t="shared" si="3301"/>
        <v>5635000</v>
      </c>
      <c r="BX1221" s="12">
        <f t="shared" si="3301"/>
        <v>3985000</v>
      </c>
      <c r="BY1221" s="12">
        <f t="shared" si="3301"/>
        <v>800000</v>
      </c>
      <c r="BZ1221" s="12">
        <f t="shared" si="3301"/>
        <v>850000</v>
      </c>
      <c r="CA1221" s="12">
        <f t="shared" si="3241"/>
        <v>20049000</v>
      </c>
      <c r="CB1221" s="124">
        <f t="shared" si="3252"/>
        <v>79.617499250446258</v>
      </c>
    </row>
    <row r="1222" spans="1:80" x14ac:dyDescent="0.25">
      <c r="A1222" s="1" t="s">
        <v>685</v>
      </c>
      <c r="B1222" s="1" t="s">
        <v>3</v>
      </c>
      <c r="C1222" s="1" t="s">
        <v>28</v>
      </c>
      <c r="D1222" s="82" t="s">
        <v>687</v>
      </c>
      <c r="E1222" s="82" t="s">
        <v>267</v>
      </c>
      <c r="F1222" s="79" t="s">
        <v>1</v>
      </c>
      <c r="G1222" s="13" t="s">
        <v>1</v>
      </c>
      <c r="H1222" s="2" t="s">
        <v>268</v>
      </c>
      <c r="I1222" s="12">
        <f>SUM(I1223:I1224)</f>
        <v>40100</v>
      </c>
      <c r="J1222" s="12">
        <f t="shared" si="3240"/>
        <v>40100</v>
      </c>
      <c r="K1222" s="12">
        <f t="shared" ref="K1222" si="3302">SUM(K1223:K1224)</f>
        <v>40100</v>
      </c>
      <c r="L1222" s="12">
        <f t="shared" si="3243"/>
        <v>0</v>
      </c>
      <c r="M1222" s="12">
        <f t="shared" ref="M1222:Q1222" si="3303">SUM(M1223:M1224)</f>
        <v>0</v>
      </c>
      <c r="N1222" s="12">
        <f t="shared" si="3303"/>
        <v>0</v>
      </c>
      <c r="O1222" s="12">
        <f t="shared" si="3303"/>
        <v>0</v>
      </c>
      <c r="P1222" s="12">
        <f t="shared" si="3303"/>
        <v>0</v>
      </c>
      <c r="Q1222" s="12">
        <f t="shared" si="3303"/>
        <v>0</v>
      </c>
      <c r="R1222" s="12">
        <f t="shared" ref="R1222:AG1222" si="3304">SUM(R1223:R1224)</f>
        <v>0</v>
      </c>
      <c r="S1222" s="12">
        <f t="shared" si="3304"/>
        <v>0</v>
      </c>
      <c r="T1222" s="12">
        <f t="shared" si="3304"/>
        <v>0</v>
      </c>
      <c r="U1222" s="12">
        <f t="shared" si="3304"/>
        <v>0</v>
      </c>
      <c r="V1222" s="12">
        <f t="shared" si="3304"/>
        <v>0</v>
      </c>
      <c r="W1222" s="12">
        <f t="shared" si="3304"/>
        <v>0</v>
      </c>
      <c r="X1222" s="12">
        <f t="shared" ref="X1222" si="3305">SUM(X1223:X1224)</f>
        <v>0</v>
      </c>
      <c r="Y1222" s="12">
        <f t="shared" si="3304"/>
        <v>0</v>
      </c>
      <c r="Z1222" s="12">
        <f t="shared" si="3304"/>
        <v>0</v>
      </c>
      <c r="AA1222" s="12">
        <f t="shared" si="3304"/>
        <v>0</v>
      </c>
      <c r="AB1222" s="12">
        <f t="shared" si="3304"/>
        <v>0</v>
      </c>
      <c r="AC1222" s="12">
        <f t="shared" si="3304"/>
        <v>0</v>
      </c>
      <c r="AD1222" s="12">
        <f t="shared" si="3304"/>
        <v>0</v>
      </c>
      <c r="AE1222" s="12">
        <f t="shared" si="3304"/>
        <v>0</v>
      </c>
      <c r="AF1222" s="12">
        <f t="shared" si="3304"/>
        <v>0</v>
      </c>
      <c r="AG1222" s="12">
        <f t="shared" si="3304"/>
        <v>0</v>
      </c>
      <c r="AH1222" s="12">
        <v>0</v>
      </c>
      <c r="AI1222" s="12">
        <v>0</v>
      </c>
      <c r="AJ1222" s="12">
        <f t="shared" ref="AJ1222:AY1222" si="3306">SUM(AJ1223:AJ1224)</f>
        <v>0</v>
      </c>
      <c r="AK1222" s="12">
        <f t="shared" si="3306"/>
        <v>0</v>
      </c>
      <c r="AL1222" s="12">
        <f t="shared" si="3306"/>
        <v>0</v>
      </c>
      <c r="AM1222" s="12">
        <f t="shared" si="3306"/>
        <v>0</v>
      </c>
      <c r="AN1222" s="12">
        <f t="shared" si="3306"/>
        <v>0</v>
      </c>
      <c r="AO1222" s="12">
        <f t="shared" si="3306"/>
        <v>0</v>
      </c>
      <c r="AP1222" s="12">
        <f t="shared" ref="AP1222" si="3307">SUM(AP1223:AP1224)</f>
        <v>0</v>
      </c>
      <c r="AQ1222" s="12">
        <f t="shared" si="3306"/>
        <v>0</v>
      </c>
      <c r="AR1222" s="12">
        <f t="shared" si="3306"/>
        <v>0</v>
      </c>
      <c r="AS1222" s="12">
        <f t="shared" si="3306"/>
        <v>0</v>
      </c>
      <c r="AT1222" s="12">
        <f t="shared" si="3306"/>
        <v>0</v>
      </c>
      <c r="AU1222" s="12">
        <f t="shared" si="3306"/>
        <v>0</v>
      </c>
      <c r="AV1222" s="12">
        <f t="shared" si="3306"/>
        <v>0</v>
      </c>
      <c r="AW1222" s="12">
        <f t="shared" si="3306"/>
        <v>0</v>
      </c>
      <c r="AX1222" s="12">
        <f t="shared" si="3306"/>
        <v>0</v>
      </c>
      <c r="AY1222" s="12">
        <f t="shared" si="3306"/>
        <v>0</v>
      </c>
      <c r="AZ1222" s="12">
        <v>0</v>
      </c>
      <c r="BA1222" s="12">
        <v>0</v>
      </c>
      <c r="BB1222" s="12">
        <f t="shared" ref="BB1222:BQ1222" si="3308">SUM(BB1223:BB1224)</f>
        <v>0</v>
      </c>
      <c r="BC1222" s="12">
        <f t="shared" si="3308"/>
        <v>0</v>
      </c>
      <c r="BD1222" s="12">
        <f t="shared" si="3308"/>
        <v>0</v>
      </c>
      <c r="BE1222" s="12">
        <f t="shared" si="3308"/>
        <v>0</v>
      </c>
      <c r="BF1222" s="12">
        <f t="shared" si="3308"/>
        <v>0</v>
      </c>
      <c r="BG1222" s="12">
        <f t="shared" si="3308"/>
        <v>0</v>
      </c>
      <c r="BH1222" s="12">
        <f t="shared" ref="BH1222" si="3309">SUM(BH1223:BH1224)</f>
        <v>0</v>
      </c>
      <c r="BI1222" s="12">
        <f t="shared" si="3308"/>
        <v>0</v>
      </c>
      <c r="BJ1222" s="12">
        <f t="shared" si="3308"/>
        <v>0</v>
      </c>
      <c r="BK1222" s="12">
        <f t="shared" si="3308"/>
        <v>0</v>
      </c>
      <c r="BL1222" s="12">
        <f t="shared" si="3308"/>
        <v>0</v>
      </c>
      <c r="BM1222" s="12">
        <f t="shared" si="3308"/>
        <v>0</v>
      </c>
      <c r="BN1222" s="12">
        <f t="shared" si="3308"/>
        <v>0</v>
      </c>
      <c r="BO1222" s="12">
        <f t="shared" si="3308"/>
        <v>0</v>
      </c>
      <c r="BP1222" s="12">
        <f t="shared" si="3308"/>
        <v>0</v>
      </c>
      <c r="BQ1222" s="12">
        <f t="shared" si="3308"/>
        <v>0</v>
      </c>
      <c r="BR1222" s="12">
        <v>0</v>
      </c>
      <c r="BS1222" s="12">
        <v>0</v>
      </c>
      <c r="BT1222" s="12">
        <f t="shared" ref="BT1222:BZ1222" si="3310">SUM(BT1223:BT1224)</f>
        <v>40100</v>
      </c>
      <c r="BU1222" s="12">
        <f t="shared" si="3310"/>
        <v>5100</v>
      </c>
      <c r="BV1222" s="12">
        <f t="shared" si="3310"/>
        <v>0</v>
      </c>
      <c r="BW1222" s="12">
        <f t="shared" si="3310"/>
        <v>0</v>
      </c>
      <c r="BX1222" s="12">
        <f t="shared" si="3310"/>
        <v>0</v>
      </c>
      <c r="BY1222" s="12">
        <f t="shared" si="3310"/>
        <v>0</v>
      </c>
      <c r="BZ1222" s="12">
        <f t="shared" si="3310"/>
        <v>0</v>
      </c>
      <c r="CA1222" s="12">
        <f t="shared" si="3241"/>
        <v>0</v>
      </c>
      <c r="CB1222" s="124">
        <f t="shared" si="3252"/>
        <v>0</v>
      </c>
    </row>
    <row r="1223" spans="1:80" x14ac:dyDescent="0.25">
      <c r="A1223" s="4" t="s">
        <v>685</v>
      </c>
      <c r="B1223" s="4" t="s">
        <v>3</v>
      </c>
      <c r="C1223" s="4" t="s">
        <v>28</v>
      </c>
      <c r="D1223" s="79" t="s">
        <v>687</v>
      </c>
      <c r="E1223" s="89">
        <v>6141</v>
      </c>
      <c r="F1223" s="79" t="s">
        <v>700</v>
      </c>
      <c r="G1223" s="74" t="s">
        <v>1896</v>
      </c>
      <c r="H1223" s="13" t="s">
        <v>373</v>
      </c>
      <c r="I1223" s="14">
        <v>100</v>
      </c>
      <c r="J1223" s="14">
        <f t="shared" si="3240"/>
        <v>100</v>
      </c>
      <c r="K1223" s="14">
        <v>100</v>
      </c>
      <c r="L1223" s="14">
        <f t="shared" si="3243"/>
        <v>0</v>
      </c>
      <c r="M1223" s="14">
        <v>0</v>
      </c>
      <c r="N1223" s="14">
        <v>0</v>
      </c>
      <c r="O1223" s="14">
        <v>0</v>
      </c>
      <c r="P1223" s="14">
        <v>0</v>
      </c>
      <c r="Q1223" s="14">
        <v>0</v>
      </c>
      <c r="R1223" s="14">
        <v>0</v>
      </c>
      <c r="S1223" s="14"/>
      <c r="T1223" s="14"/>
      <c r="U1223" s="14"/>
      <c r="V1223" s="14"/>
      <c r="W1223" s="14"/>
      <c r="X1223" s="14">
        <f t="shared" si="3188"/>
        <v>0</v>
      </c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>
        <v>0</v>
      </c>
      <c r="AI1223" s="14">
        <v>0</v>
      </c>
      <c r="AJ1223" s="14">
        <v>0</v>
      </c>
      <c r="AK1223" s="14"/>
      <c r="AL1223" s="14"/>
      <c r="AM1223" s="14"/>
      <c r="AN1223" s="14"/>
      <c r="AO1223" s="14"/>
      <c r="AP1223" s="14">
        <f t="shared" si="3189"/>
        <v>0</v>
      </c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>
        <v>0</v>
      </c>
      <c r="BA1223" s="14">
        <v>0</v>
      </c>
      <c r="BB1223" s="14">
        <v>0</v>
      </c>
      <c r="BC1223" s="14"/>
      <c r="BD1223" s="14"/>
      <c r="BE1223" s="14"/>
      <c r="BF1223" s="14"/>
      <c r="BG1223" s="14"/>
      <c r="BH1223" s="14">
        <f t="shared" si="3190"/>
        <v>0</v>
      </c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>
        <v>0</v>
      </c>
      <c r="BS1223" s="14">
        <v>0</v>
      </c>
      <c r="BT1223" s="14">
        <v>100</v>
      </c>
      <c r="BU1223" s="14">
        <v>100</v>
      </c>
      <c r="BV1223" s="14">
        <v>0</v>
      </c>
      <c r="BW1223" s="14">
        <f t="shared" si="3164"/>
        <v>0</v>
      </c>
      <c r="BX1223" s="14"/>
      <c r="BY1223" s="14"/>
      <c r="BZ1223" s="14"/>
      <c r="CA1223" s="14">
        <f t="shared" si="3241"/>
        <v>0</v>
      </c>
      <c r="CB1223" s="122">
        <f t="shared" si="3252"/>
        <v>0</v>
      </c>
    </row>
    <row r="1224" spans="1:80" x14ac:dyDescent="0.25">
      <c r="A1224" s="4" t="s">
        <v>685</v>
      </c>
      <c r="B1224" s="4" t="s">
        <v>3</v>
      </c>
      <c r="C1224" s="4" t="s">
        <v>28</v>
      </c>
      <c r="D1224" s="79" t="s">
        <v>687</v>
      </c>
      <c r="E1224" s="89">
        <v>6141</v>
      </c>
      <c r="F1224" s="79" t="s">
        <v>701</v>
      </c>
      <c r="G1224" s="74" t="s">
        <v>1896</v>
      </c>
      <c r="H1224" s="13" t="s">
        <v>702</v>
      </c>
      <c r="I1224" s="14">
        <v>40000</v>
      </c>
      <c r="J1224" s="14">
        <f t="shared" si="3240"/>
        <v>40000</v>
      </c>
      <c r="K1224" s="14">
        <v>40000</v>
      </c>
      <c r="L1224" s="14">
        <f t="shared" si="3243"/>
        <v>0</v>
      </c>
      <c r="M1224" s="14">
        <v>0</v>
      </c>
      <c r="N1224" s="14">
        <v>0</v>
      </c>
      <c r="O1224" s="14">
        <v>0</v>
      </c>
      <c r="P1224" s="14">
        <v>0</v>
      </c>
      <c r="Q1224" s="14">
        <v>0</v>
      </c>
      <c r="R1224" s="14">
        <v>0</v>
      </c>
      <c r="S1224" s="14"/>
      <c r="T1224" s="14"/>
      <c r="U1224" s="14"/>
      <c r="V1224" s="14"/>
      <c r="W1224" s="14"/>
      <c r="X1224" s="14">
        <f t="shared" si="3188"/>
        <v>0</v>
      </c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>
        <v>0</v>
      </c>
      <c r="AI1224" s="14">
        <v>0</v>
      </c>
      <c r="AJ1224" s="14">
        <v>0</v>
      </c>
      <c r="AK1224" s="14"/>
      <c r="AL1224" s="14"/>
      <c r="AM1224" s="14"/>
      <c r="AN1224" s="14"/>
      <c r="AO1224" s="14"/>
      <c r="AP1224" s="14">
        <f t="shared" si="3189"/>
        <v>0</v>
      </c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>
        <v>0</v>
      </c>
      <c r="BA1224" s="14">
        <v>0</v>
      </c>
      <c r="BB1224" s="14">
        <v>0</v>
      </c>
      <c r="BC1224" s="14"/>
      <c r="BD1224" s="14"/>
      <c r="BE1224" s="14"/>
      <c r="BF1224" s="14"/>
      <c r="BG1224" s="14"/>
      <c r="BH1224" s="14">
        <f t="shared" si="3190"/>
        <v>0</v>
      </c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>
        <v>0</v>
      </c>
      <c r="BS1224" s="14">
        <v>0</v>
      </c>
      <c r="BT1224" s="14">
        <v>40000</v>
      </c>
      <c r="BU1224" s="14">
        <v>5000</v>
      </c>
      <c r="BV1224" s="14">
        <v>0</v>
      </c>
      <c r="BW1224" s="14">
        <f t="shared" si="3164"/>
        <v>0</v>
      </c>
      <c r="BX1224" s="14"/>
      <c r="BY1224" s="14"/>
      <c r="BZ1224" s="14"/>
      <c r="CA1224" s="14">
        <f t="shared" si="3241"/>
        <v>0</v>
      </c>
      <c r="CB1224" s="122">
        <f t="shared" si="3252"/>
        <v>0</v>
      </c>
    </row>
    <row r="1225" spans="1:80" x14ac:dyDescent="0.25">
      <c r="A1225" s="4" t="s">
        <v>685</v>
      </c>
      <c r="B1225" s="4" t="s">
        <v>3</v>
      </c>
      <c r="C1225" s="4" t="s">
        <v>28</v>
      </c>
      <c r="D1225" s="79" t="s">
        <v>687</v>
      </c>
      <c r="E1225" s="89">
        <v>6142</v>
      </c>
      <c r="F1225" s="79"/>
      <c r="G1225" s="74" t="s">
        <v>1894</v>
      </c>
      <c r="H1225" s="13" t="s">
        <v>110</v>
      </c>
      <c r="I1225" s="14">
        <v>5000</v>
      </c>
      <c r="J1225" s="14">
        <f t="shared" si="3240"/>
        <v>5000</v>
      </c>
      <c r="K1225" s="14">
        <v>0</v>
      </c>
      <c r="L1225" s="14">
        <f t="shared" si="3243"/>
        <v>0</v>
      </c>
      <c r="M1225" s="14">
        <v>0</v>
      </c>
      <c r="N1225" s="14">
        <v>0</v>
      </c>
      <c r="O1225" s="14">
        <v>0</v>
      </c>
      <c r="P1225" s="14">
        <v>5000</v>
      </c>
      <c r="Q1225" s="14">
        <v>0</v>
      </c>
      <c r="R1225" s="14">
        <v>0</v>
      </c>
      <c r="S1225" s="14"/>
      <c r="T1225" s="14"/>
      <c r="U1225" s="14"/>
      <c r="V1225" s="14"/>
      <c r="W1225" s="14"/>
      <c r="X1225" s="14">
        <f t="shared" si="3188"/>
        <v>0</v>
      </c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>
        <v>0</v>
      </c>
      <c r="AI1225" s="14">
        <v>0</v>
      </c>
      <c r="AJ1225" s="14">
        <v>0</v>
      </c>
      <c r="AK1225" s="14"/>
      <c r="AL1225" s="14"/>
      <c r="AM1225" s="14"/>
      <c r="AN1225" s="14"/>
      <c r="AO1225" s="14"/>
      <c r="AP1225" s="14">
        <f t="shared" si="3189"/>
        <v>0</v>
      </c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>
        <v>0</v>
      </c>
      <c r="BA1225" s="14">
        <v>0</v>
      </c>
      <c r="BB1225" s="14">
        <v>0</v>
      </c>
      <c r="BC1225" s="14"/>
      <c r="BD1225" s="14"/>
      <c r="BE1225" s="14"/>
      <c r="BF1225" s="14"/>
      <c r="BG1225" s="14"/>
      <c r="BH1225" s="14">
        <f t="shared" si="3190"/>
        <v>0</v>
      </c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>
        <v>0</v>
      </c>
      <c r="BS1225" s="14">
        <v>0</v>
      </c>
      <c r="BT1225" s="14">
        <v>5000</v>
      </c>
      <c r="BU1225" s="14">
        <v>0</v>
      </c>
      <c r="BV1225" s="14">
        <v>0</v>
      </c>
      <c r="BW1225" s="14">
        <f t="shared" si="3164"/>
        <v>0</v>
      </c>
      <c r="BX1225" s="14"/>
      <c r="BY1225" s="14"/>
      <c r="BZ1225" s="14"/>
      <c r="CA1225" s="14">
        <f t="shared" si="3241"/>
        <v>0</v>
      </c>
      <c r="CB1225" s="122" t="str">
        <f t="shared" si="3252"/>
        <v>-</v>
      </c>
    </row>
    <row r="1226" spans="1:80" x14ac:dyDescent="0.25">
      <c r="A1226" s="1" t="s">
        <v>685</v>
      </c>
      <c r="B1226" s="1" t="s">
        <v>3</v>
      </c>
      <c r="C1226" s="1" t="s">
        <v>28</v>
      </c>
      <c r="D1226" s="82" t="s">
        <v>687</v>
      </c>
      <c r="E1226" s="82" t="s">
        <v>69</v>
      </c>
      <c r="F1226" s="79" t="s">
        <v>1</v>
      </c>
      <c r="G1226" s="13" t="s">
        <v>1</v>
      </c>
      <c r="H1226" s="2" t="s">
        <v>70</v>
      </c>
      <c r="I1226" s="12">
        <f>SUM(I1227:I1232)</f>
        <v>290000</v>
      </c>
      <c r="J1226" s="12">
        <f t="shared" si="3240"/>
        <v>352000</v>
      </c>
      <c r="K1226" s="12">
        <f t="shared" ref="K1226" si="3311">SUM(K1227:K1232)</f>
        <v>270000</v>
      </c>
      <c r="L1226" s="12">
        <f t="shared" si="3243"/>
        <v>0</v>
      </c>
      <c r="M1226" s="12">
        <f t="shared" ref="M1226:Q1226" si="3312">SUM(M1227:M1232)</f>
        <v>0</v>
      </c>
      <c r="N1226" s="12">
        <f t="shared" si="3312"/>
        <v>0</v>
      </c>
      <c r="O1226" s="12">
        <f t="shared" si="3312"/>
        <v>0</v>
      </c>
      <c r="P1226" s="12">
        <f t="shared" si="3312"/>
        <v>82000</v>
      </c>
      <c r="Q1226" s="12">
        <f t="shared" si="3312"/>
        <v>0</v>
      </c>
      <c r="R1226" s="12">
        <f t="shared" ref="R1226:AG1226" si="3313">SUM(R1227:R1232)</f>
        <v>0</v>
      </c>
      <c r="S1226" s="12">
        <f t="shared" si="3313"/>
        <v>0</v>
      </c>
      <c r="T1226" s="12">
        <f t="shared" si="3313"/>
        <v>0</v>
      </c>
      <c r="U1226" s="12">
        <f t="shared" si="3313"/>
        <v>0</v>
      </c>
      <c r="V1226" s="12">
        <f t="shared" si="3313"/>
        <v>0</v>
      </c>
      <c r="W1226" s="12">
        <f t="shared" si="3313"/>
        <v>0</v>
      </c>
      <c r="X1226" s="12">
        <f t="shared" si="3313"/>
        <v>0</v>
      </c>
      <c r="Y1226" s="12">
        <f t="shared" si="3313"/>
        <v>0</v>
      </c>
      <c r="Z1226" s="12">
        <f t="shared" si="3313"/>
        <v>0</v>
      </c>
      <c r="AA1226" s="12">
        <f t="shared" si="3313"/>
        <v>0</v>
      </c>
      <c r="AB1226" s="12">
        <f t="shared" si="3313"/>
        <v>0</v>
      </c>
      <c r="AC1226" s="12">
        <f t="shared" si="3313"/>
        <v>0</v>
      </c>
      <c r="AD1226" s="12">
        <f t="shared" si="3313"/>
        <v>0</v>
      </c>
      <c r="AE1226" s="12">
        <f t="shared" si="3313"/>
        <v>0</v>
      </c>
      <c r="AF1226" s="12">
        <f t="shared" si="3313"/>
        <v>0</v>
      </c>
      <c r="AG1226" s="12">
        <f t="shared" si="3313"/>
        <v>0</v>
      </c>
      <c r="AH1226" s="12">
        <v>0</v>
      </c>
      <c r="AI1226" s="12">
        <v>0</v>
      </c>
      <c r="AJ1226" s="12">
        <f t="shared" ref="AJ1226:AY1226" si="3314">SUM(AJ1227:AJ1232)</f>
        <v>0</v>
      </c>
      <c r="AK1226" s="12">
        <f t="shared" si="3314"/>
        <v>0</v>
      </c>
      <c r="AL1226" s="12">
        <f t="shared" si="3314"/>
        <v>0</v>
      </c>
      <c r="AM1226" s="12">
        <f t="shared" si="3314"/>
        <v>0</v>
      </c>
      <c r="AN1226" s="12">
        <f t="shared" si="3314"/>
        <v>0</v>
      </c>
      <c r="AO1226" s="12">
        <f t="shared" si="3314"/>
        <v>0</v>
      </c>
      <c r="AP1226" s="12">
        <f t="shared" si="3314"/>
        <v>0</v>
      </c>
      <c r="AQ1226" s="12">
        <f t="shared" si="3314"/>
        <v>0</v>
      </c>
      <c r="AR1226" s="12">
        <f t="shared" si="3314"/>
        <v>0</v>
      </c>
      <c r="AS1226" s="12">
        <f t="shared" si="3314"/>
        <v>0</v>
      </c>
      <c r="AT1226" s="12">
        <f t="shared" si="3314"/>
        <v>0</v>
      </c>
      <c r="AU1226" s="12">
        <f t="shared" si="3314"/>
        <v>0</v>
      </c>
      <c r="AV1226" s="12">
        <f t="shared" si="3314"/>
        <v>0</v>
      </c>
      <c r="AW1226" s="12">
        <f t="shared" si="3314"/>
        <v>0</v>
      </c>
      <c r="AX1226" s="12">
        <f t="shared" si="3314"/>
        <v>0</v>
      </c>
      <c r="AY1226" s="12">
        <f t="shared" si="3314"/>
        <v>0</v>
      </c>
      <c r="AZ1226" s="12">
        <v>0</v>
      </c>
      <c r="BA1226" s="12">
        <v>0</v>
      </c>
      <c r="BB1226" s="12">
        <f t="shared" ref="BB1226:BQ1226" si="3315">SUM(BB1227:BB1232)</f>
        <v>0</v>
      </c>
      <c r="BC1226" s="12">
        <f t="shared" si="3315"/>
        <v>0</v>
      </c>
      <c r="BD1226" s="12">
        <f t="shared" si="3315"/>
        <v>0</v>
      </c>
      <c r="BE1226" s="12">
        <f t="shared" si="3315"/>
        <v>0</v>
      </c>
      <c r="BF1226" s="12">
        <f t="shared" si="3315"/>
        <v>0</v>
      </c>
      <c r="BG1226" s="12">
        <f t="shared" si="3315"/>
        <v>0</v>
      </c>
      <c r="BH1226" s="12">
        <f t="shared" si="3315"/>
        <v>0</v>
      </c>
      <c r="BI1226" s="12">
        <f t="shared" si="3315"/>
        <v>0</v>
      </c>
      <c r="BJ1226" s="12">
        <f t="shared" si="3315"/>
        <v>0</v>
      </c>
      <c r="BK1226" s="12">
        <f t="shared" si="3315"/>
        <v>0</v>
      </c>
      <c r="BL1226" s="12">
        <f t="shared" si="3315"/>
        <v>0</v>
      </c>
      <c r="BM1226" s="12">
        <f t="shared" si="3315"/>
        <v>0</v>
      </c>
      <c r="BN1226" s="12">
        <f t="shared" si="3315"/>
        <v>0</v>
      </c>
      <c r="BO1226" s="12">
        <f t="shared" si="3315"/>
        <v>0</v>
      </c>
      <c r="BP1226" s="12">
        <f t="shared" si="3315"/>
        <v>0</v>
      </c>
      <c r="BQ1226" s="12">
        <f t="shared" si="3315"/>
        <v>0</v>
      </c>
      <c r="BR1226" s="12">
        <v>0</v>
      </c>
      <c r="BS1226" s="12">
        <v>0</v>
      </c>
      <c r="BT1226" s="12">
        <f t="shared" ref="BT1226:BZ1226" si="3316">SUM(BT1227:BT1232)</f>
        <v>1852000</v>
      </c>
      <c r="BU1226" s="12">
        <f t="shared" si="3316"/>
        <v>1770000</v>
      </c>
      <c r="BV1226" s="12">
        <f t="shared" si="3316"/>
        <v>895000</v>
      </c>
      <c r="BW1226" s="12">
        <f t="shared" si="3316"/>
        <v>405000</v>
      </c>
      <c r="BX1226" s="12">
        <f t="shared" si="3316"/>
        <v>125000</v>
      </c>
      <c r="BY1226" s="12">
        <f t="shared" si="3316"/>
        <v>0</v>
      </c>
      <c r="BZ1226" s="12">
        <f t="shared" si="3316"/>
        <v>280000</v>
      </c>
      <c r="CA1226" s="12">
        <f t="shared" si="3241"/>
        <v>1300000</v>
      </c>
      <c r="CB1226" s="124">
        <f t="shared" si="3252"/>
        <v>73.44632768361582</v>
      </c>
    </row>
    <row r="1227" spans="1:80" x14ac:dyDescent="0.25">
      <c r="A1227" s="4" t="s">
        <v>685</v>
      </c>
      <c r="B1227" s="4" t="s">
        <v>3</v>
      </c>
      <c r="C1227" s="4" t="s">
        <v>28</v>
      </c>
      <c r="D1227" s="79" t="s">
        <v>687</v>
      </c>
      <c r="E1227" s="89">
        <v>6143</v>
      </c>
      <c r="F1227" s="79" t="s">
        <v>703</v>
      </c>
      <c r="G1227" s="74" t="s">
        <v>1894</v>
      </c>
      <c r="H1227" s="13" t="s">
        <v>704</v>
      </c>
      <c r="I1227" s="14">
        <v>10000</v>
      </c>
      <c r="J1227" s="14">
        <f t="shared" si="3240"/>
        <v>20000</v>
      </c>
      <c r="K1227" s="14">
        <v>0</v>
      </c>
      <c r="L1227" s="14">
        <f t="shared" si="3243"/>
        <v>0</v>
      </c>
      <c r="M1227" s="14">
        <v>0</v>
      </c>
      <c r="N1227" s="14">
        <v>0</v>
      </c>
      <c r="O1227" s="14">
        <v>0</v>
      </c>
      <c r="P1227" s="14">
        <v>20000</v>
      </c>
      <c r="Q1227" s="14">
        <v>0</v>
      </c>
      <c r="R1227" s="14">
        <v>0</v>
      </c>
      <c r="S1227" s="14"/>
      <c r="T1227" s="14"/>
      <c r="U1227" s="14"/>
      <c r="V1227" s="14"/>
      <c r="W1227" s="14"/>
      <c r="X1227" s="14">
        <f t="shared" si="3188"/>
        <v>0</v>
      </c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>
        <v>0</v>
      </c>
      <c r="AI1227" s="14">
        <v>0</v>
      </c>
      <c r="AJ1227" s="14">
        <v>0</v>
      </c>
      <c r="AK1227" s="14"/>
      <c r="AL1227" s="14"/>
      <c r="AM1227" s="14"/>
      <c r="AN1227" s="14"/>
      <c r="AO1227" s="14"/>
      <c r="AP1227" s="14">
        <f t="shared" si="3189"/>
        <v>0</v>
      </c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>
        <v>0</v>
      </c>
      <c r="BA1227" s="14">
        <v>0</v>
      </c>
      <c r="BB1227" s="14">
        <v>0</v>
      </c>
      <c r="BC1227" s="14"/>
      <c r="BD1227" s="14"/>
      <c r="BE1227" s="14"/>
      <c r="BF1227" s="14"/>
      <c r="BG1227" s="14"/>
      <c r="BH1227" s="14">
        <f t="shared" si="3190"/>
        <v>0</v>
      </c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>
        <v>0</v>
      </c>
      <c r="BS1227" s="14">
        <v>0</v>
      </c>
      <c r="BT1227" s="14">
        <v>20000</v>
      </c>
      <c r="BU1227" s="14">
        <v>0</v>
      </c>
      <c r="BV1227" s="14">
        <v>0</v>
      </c>
      <c r="BW1227" s="14">
        <f t="shared" si="3164"/>
        <v>0</v>
      </c>
      <c r="BX1227" s="14"/>
      <c r="BY1227" s="14"/>
      <c r="BZ1227" s="14"/>
      <c r="CA1227" s="14">
        <f t="shared" si="3241"/>
        <v>0</v>
      </c>
      <c r="CB1227" s="122" t="str">
        <f t="shared" si="3252"/>
        <v>-</v>
      </c>
    </row>
    <row r="1228" spans="1:80" x14ac:dyDescent="0.25">
      <c r="A1228" s="4" t="s">
        <v>685</v>
      </c>
      <c r="B1228" s="4" t="s">
        <v>3</v>
      </c>
      <c r="C1228" s="4" t="s">
        <v>28</v>
      </c>
      <c r="D1228" s="79" t="s">
        <v>687</v>
      </c>
      <c r="E1228" s="89">
        <v>6143</v>
      </c>
      <c r="F1228" s="79" t="s">
        <v>705</v>
      </c>
      <c r="G1228" s="74" t="s">
        <v>1898</v>
      </c>
      <c r="H1228" s="13" t="s">
        <v>706</v>
      </c>
      <c r="I1228" s="14">
        <v>150000</v>
      </c>
      <c r="J1228" s="14">
        <f t="shared" si="3240"/>
        <v>300000</v>
      </c>
      <c r="K1228" s="14">
        <v>250000</v>
      </c>
      <c r="L1228" s="14">
        <f t="shared" si="3243"/>
        <v>0</v>
      </c>
      <c r="M1228" s="14">
        <v>0</v>
      </c>
      <c r="N1228" s="14">
        <v>0</v>
      </c>
      <c r="O1228" s="14">
        <v>0</v>
      </c>
      <c r="P1228" s="14">
        <v>50000</v>
      </c>
      <c r="Q1228" s="14">
        <v>0</v>
      </c>
      <c r="R1228" s="14">
        <v>0</v>
      </c>
      <c r="S1228" s="14"/>
      <c r="T1228" s="14"/>
      <c r="U1228" s="14"/>
      <c r="V1228" s="14"/>
      <c r="W1228" s="14"/>
      <c r="X1228" s="14">
        <f t="shared" si="3188"/>
        <v>0</v>
      </c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>
        <v>0</v>
      </c>
      <c r="AI1228" s="14">
        <v>0</v>
      </c>
      <c r="AJ1228" s="14">
        <v>0</v>
      </c>
      <c r="AK1228" s="14"/>
      <c r="AL1228" s="14"/>
      <c r="AM1228" s="14"/>
      <c r="AN1228" s="14"/>
      <c r="AO1228" s="14"/>
      <c r="AP1228" s="14">
        <f t="shared" si="3189"/>
        <v>0</v>
      </c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>
        <v>0</v>
      </c>
      <c r="BA1228" s="14">
        <v>0</v>
      </c>
      <c r="BB1228" s="14">
        <v>0</v>
      </c>
      <c r="BC1228" s="14"/>
      <c r="BD1228" s="14"/>
      <c r="BE1228" s="14"/>
      <c r="BF1228" s="14"/>
      <c r="BG1228" s="14"/>
      <c r="BH1228" s="14">
        <f t="shared" si="3190"/>
        <v>0</v>
      </c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>
        <v>0</v>
      </c>
      <c r="BS1228" s="14">
        <v>0</v>
      </c>
      <c r="BT1228" s="14">
        <v>300000</v>
      </c>
      <c r="BU1228" s="14">
        <v>250000</v>
      </c>
      <c r="BV1228" s="14">
        <v>125000</v>
      </c>
      <c r="BW1228" s="14">
        <f t="shared" si="3164"/>
        <v>125000</v>
      </c>
      <c r="BX1228" s="14">
        <v>125000</v>
      </c>
      <c r="BY1228" s="14"/>
      <c r="BZ1228" s="14"/>
      <c r="CA1228" s="14">
        <f t="shared" si="3241"/>
        <v>250000</v>
      </c>
      <c r="CB1228" s="122">
        <f t="shared" si="3252"/>
        <v>100</v>
      </c>
    </row>
    <row r="1229" spans="1:80" ht="22.5" x14ac:dyDescent="0.25">
      <c r="A1229" s="4" t="s">
        <v>685</v>
      </c>
      <c r="B1229" s="4" t="s">
        <v>3</v>
      </c>
      <c r="C1229" s="4" t="s">
        <v>28</v>
      </c>
      <c r="D1229" s="79" t="s">
        <v>687</v>
      </c>
      <c r="E1229" s="89">
        <v>6143</v>
      </c>
      <c r="F1229" s="79" t="s">
        <v>707</v>
      </c>
      <c r="G1229" s="74" t="s">
        <v>1894</v>
      </c>
      <c r="H1229" s="13" t="s">
        <v>708</v>
      </c>
      <c r="I1229" s="14">
        <v>20000</v>
      </c>
      <c r="J1229" s="14">
        <f t="shared" si="3240"/>
        <v>22000</v>
      </c>
      <c r="K1229" s="14">
        <v>10000</v>
      </c>
      <c r="L1229" s="14">
        <f t="shared" si="3243"/>
        <v>0</v>
      </c>
      <c r="M1229" s="14">
        <v>0</v>
      </c>
      <c r="N1229" s="14">
        <v>0</v>
      </c>
      <c r="O1229" s="14">
        <v>0</v>
      </c>
      <c r="P1229" s="14">
        <v>12000</v>
      </c>
      <c r="Q1229" s="14">
        <v>0</v>
      </c>
      <c r="R1229" s="14">
        <v>0</v>
      </c>
      <c r="S1229" s="14"/>
      <c r="T1229" s="14"/>
      <c r="U1229" s="14"/>
      <c r="V1229" s="14"/>
      <c r="W1229" s="14"/>
      <c r="X1229" s="14">
        <f t="shared" si="3188"/>
        <v>0</v>
      </c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>
        <v>0</v>
      </c>
      <c r="AI1229" s="14">
        <v>0</v>
      </c>
      <c r="AJ1229" s="14">
        <v>0</v>
      </c>
      <c r="AK1229" s="14"/>
      <c r="AL1229" s="14"/>
      <c r="AM1229" s="14"/>
      <c r="AN1229" s="14"/>
      <c r="AO1229" s="14"/>
      <c r="AP1229" s="14">
        <f t="shared" si="3189"/>
        <v>0</v>
      </c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>
        <v>0</v>
      </c>
      <c r="BA1229" s="14">
        <v>0</v>
      </c>
      <c r="BB1229" s="14">
        <v>0</v>
      </c>
      <c r="BC1229" s="14"/>
      <c r="BD1229" s="14"/>
      <c r="BE1229" s="14"/>
      <c r="BF1229" s="14"/>
      <c r="BG1229" s="14"/>
      <c r="BH1229" s="14">
        <f t="shared" si="3190"/>
        <v>0</v>
      </c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>
        <v>0</v>
      </c>
      <c r="BS1229" s="14">
        <v>0</v>
      </c>
      <c r="BT1229" s="14">
        <v>22000</v>
      </c>
      <c r="BU1229" s="14">
        <v>10000</v>
      </c>
      <c r="BV1229" s="14">
        <v>10000</v>
      </c>
      <c r="BW1229" s="14">
        <f t="shared" ref="BW1229:BW1291" si="3317">BX1229+BY1229+BZ1229</f>
        <v>0</v>
      </c>
      <c r="BX1229" s="14"/>
      <c r="BY1229" s="14"/>
      <c r="BZ1229" s="14"/>
      <c r="CA1229" s="14">
        <f t="shared" si="3241"/>
        <v>10000</v>
      </c>
      <c r="CB1229" s="122">
        <f t="shared" si="3252"/>
        <v>100</v>
      </c>
    </row>
    <row r="1230" spans="1:80" x14ac:dyDescent="0.25">
      <c r="A1230" s="4" t="s">
        <v>685</v>
      </c>
      <c r="B1230" s="4" t="s">
        <v>3</v>
      </c>
      <c r="C1230" s="4" t="s">
        <v>28</v>
      </c>
      <c r="D1230" s="79" t="s">
        <v>687</v>
      </c>
      <c r="E1230" s="89">
        <v>6143</v>
      </c>
      <c r="F1230" s="79" t="s">
        <v>709</v>
      </c>
      <c r="G1230" s="74" t="s">
        <v>1894</v>
      </c>
      <c r="H1230" s="13" t="s">
        <v>710</v>
      </c>
      <c r="I1230" s="14">
        <v>10000</v>
      </c>
      <c r="J1230" s="14">
        <f t="shared" si="3240"/>
        <v>10000</v>
      </c>
      <c r="K1230" s="14">
        <v>10000</v>
      </c>
      <c r="L1230" s="14">
        <f t="shared" si="3243"/>
        <v>0</v>
      </c>
      <c r="M1230" s="14">
        <v>0</v>
      </c>
      <c r="N1230" s="14">
        <v>0</v>
      </c>
      <c r="O1230" s="14">
        <v>0</v>
      </c>
      <c r="P1230" s="14">
        <v>0</v>
      </c>
      <c r="Q1230" s="14">
        <v>0</v>
      </c>
      <c r="R1230" s="14">
        <v>0</v>
      </c>
      <c r="S1230" s="14"/>
      <c r="T1230" s="14"/>
      <c r="U1230" s="14"/>
      <c r="V1230" s="14"/>
      <c r="W1230" s="14"/>
      <c r="X1230" s="14">
        <f t="shared" si="3188"/>
        <v>0</v>
      </c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>
        <v>0</v>
      </c>
      <c r="AI1230" s="14">
        <v>0</v>
      </c>
      <c r="AJ1230" s="14">
        <v>0</v>
      </c>
      <c r="AK1230" s="14"/>
      <c r="AL1230" s="14"/>
      <c r="AM1230" s="14"/>
      <c r="AN1230" s="14"/>
      <c r="AO1230" s="14"/>
      <c r="AP1230" s="14">
        <f t="shared" si="3189"/>
        <v>0</v>
      </c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>
        <v>0</v>
      </c>
      <c r="BA1230" s="14">
        <v>0</v>
      </c>
      <c r="BB1230" s="14">
        <v>0</v>
      </c>
      <c r="BC1230" s="14"/>
      <c r="BD1230" s="14"/>
      <c r="BE1230" s="14"/>
      <c r="BF1230" s="14"/>
      <c r="BG1230" s="14"/>
      <c r="BH1230" s="14">
        <f t="shared" si="3190"/>
        <v>0</v>
      </c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>
        <v>0</v>
      </c>
      <c r="BS1230" s="14">
        <v>0</v>
      </c>
      <c r="BT1230" s="14">
        <v>10000</v>
      </c>
      <c r="BU1230" s="14">
        <v>10000</v>
      </c>
      <c r="BV1230" s="14">
        <v>10000</v>
      </c>
      <c r="BW1230" s="14">
        <f t="shared" si="3317"/>
        <v>0</v>
      </c>
      <c r="BX1230" s="14"/>
      <c r="BY1230" s="14"/>
      <c r="BZ1230" s="14"/>
      <c r="CA1230" s="14">
        <f t="shared" si="3241"/>
        <v>10000</v>
      </c>
      <c r="CB1230" s="122">
        <f t="shared" si="3252"/>
        <v>100</v>
      </c>
    </row>
    <row r="1231" spans="1:80" x14ac:dyDescent="0.25">
      <c r="A1231" s="4" t="s">
        <v>685</v>
      </c>
      <c r="B1231" s="4" t="s">
        <v>3</v>
      </c>
      <c r="C1231" s="4" t="s">
        <v>28</v>
      </c>
      <c r="D1231" s="79" t="s">
        <v>687</v>
      </c>
      <c r="E1231" s="89">
        <v>6143</v>
      </c>
      <c r="F1231" s="79" t="s">
        <v>711</v>
      </c>
      <c r="G1231" s="74" t="s">
        <v>1893</v>
      </c>
      <c r="H1231" s="13" t="s">
        <v>712</v>
      </c>
      <c r="I1231" s="14">
        <v>100000</v>
      </c>
      <c r="J1231" s="14">
        <f t="shared" si="3240"/>
        <v>0</v>
      </c>
      <c r="K1231" s="14">
        <v>0</v>
      </c>
      <c r="L1231" s="14">
        <f t="shared" si="3243"/>
        <v>0</v>
      </c>
      <c r="M1231" s="14">
        <v>0</v>
      </c>
      <c r="N1231" s="14">
        <v>0</v>
      </c>
      <c r="O1231" s="14">
        <v>0</v>
      </c>
      <c r="P1231" s="14">
        <v>0</v>
      </c>
      <c r="Q1231" s="14">
        <v>0</v>
      </c>
      <c r="R1231" s="14">
        <v>0</v>
      </c>
      <c r="S1231" s="14"/>
      <c r="T1231" s="14"/>
      <c r="U1231" s="14"/>
      <c r="V1231" s="14"/>
      <c r="W1231" s="14"/>
      <c r="X1231" s="14">
        <f t="shared" si="3188"/>
        <v>0</v>
      </c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>
        <v>0</v>
      </c>
      <c r="AI1231" s="14">
        <v>0</v>
      </c>
      <c r="AJ1231" s="14">
        <v>0</v>
      </c>
      <c r="AK1231" s="14"/>
      <c r="AL1231" s="14"/>
      <c r="AM1231" s="14"/>
      <c r="AN1231" s="14"/>
      <c r="AO1231" s="14"/>
      <c r="AP1231" s="14">
        <f t="shared" si="3189"/>
        <v>0</v>
      </c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>
        <v>0</v>
      </c>
      <c r="BA1231" s="14">
        <v>0</v>
      </c>
      <c r="BB1231" s="14">
        <v>0</v>
      </c>
      <c r="BC1231" s="14"/>
      <c r="BD1231" s="14"/>
      <c r="BE1231" s="14"/>
      <c r="BF1231" s="14"/>
      <c r="BG1231" s="14"/>
      <c r="BH1231" s="14">
        <f t="shared" si="3190"/>
        <v>0</v>
      </c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>
        <v>0</v>
      </c>
      <c r="BS1231" s="14">
        <v>0</v>
      </c>
      <c r="BT1231" s="14">
        <v>0</v>
      </c>
      <c r="BU1231" s="14">
        <v>0</v>
      </c>
      <c r="BV1231" s="14">
        <v>0</v>
      </c>
      <c r="BW1231" s="14">
        <f t="shared" si="3317"/>
        <v>0</v>
      </c>
      <c r="BX1231" s="14"/>
      <c r="BY1231" s="14"/>
      <c r="BZ1231" s="14"/>
      <c r="CA1231" s="14">
        <f t="shared" si="3241"/>
        <v>0</v>
      </c>
      <c r="CB1231" s="122" t="str">
        <f t="shared" si="3252"/>
        <v>-</v>
      </c>
    </row>
    <row r="1232" spans="1:80" ht="22.5" x14ac:dyDescent="0.25">
      <c r="A1232" s="4" t="s">
        <v>685</v>
      </c>
      <c r="B1232" s="4" t="s">
        <v>3</v>
      </c>
      <c r="C1232" s="4" t="s">
        <v>28</v>
      </c>
      <c r="D1232" s="79" t="s">
        <v>687</v>
      </c>
      <c r="E1232" s="89">
        <v>6143</v>
      </c>
      <c r="F1232" s="79" t="s">
        <v>713</v>
      </c>
      <c r="G1232" s="74" t="s">
        <v>1896</v>
      </c>
      <c r="H1232" s="13" t="s">
        <v>714</v>
      </c>
      <c r="I1232" s="14">
        <v>0</v>
      </c>
      <c r="J1232" s="14">
        <f t="shared" si="3240"/>
        <v>0</v>
      </c>
      <c r="K1232" s="14">
        <v>0</v>
      </c>
      <c r="L1232" s="14">
        <f t="shared" si="3243"/>
        <v>0</v>
      </c>
      <c r="M1232" s="14">
        <v>0</v>
      </c>
      <c r="N1232" s="14">
        <v>0</v>
      </c>
      <c r="O1232" s="14">
        <v>0</v>
      </c>
      <c r="P1232" s="14">
        <v>0</v>
      </c>
      <c r="Q1232" s="14">
        <v>0</v>
      </c>
      <c r="R1232" s="14">
        <v>0</v>
      </c>
      <c r="S1232" s="14"/>
      <c r="T1232" s="14"/>
      <c r="U1232" s="14"/>
      <c r="V1232" s="14"/>
      <c r="W1232" s="14"/>
      <c r="X1232" s="14">
        <f t="shared" si="3188"/>
        <v>0</v>
      </c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>
        <v>0</v>
      </c>
      <c r="AI1232" s="14">
        <v>0</v>
      </c>
      <c r="AJ1232" s="14">
        <v>0</v>
      </c>
      <c r="AK1232" s="14"/>
      <c r="AL1232" s="14"/>
      <c r="AM1232" s="14"/>
      <c r="AN1232" s="14"/>
      <c r="AO1232" s="14"/>
      <c r="AP1232" s="14">
        <f t="shared" si="3189"/>
        <v>0</v>
      </c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>
        <v>0</v>
      </c>
      <c r="BA1232" s="14">
        <v>0</v>
      </c>
      <c r="BB1232" s="14">
        <v>0</v>
      </c>
      <c r="BC1232" s="14"/>
      <c r="BD1232" s="14"/>
      <c r="BE1232" s="14"/>
      <c r="BF1232" s="14"/>
      <c r="BG1232" s="14"/>
      <c r="BH1232" s="14">
        <f t="shared" si="3190"/>
        <v>0</v>
      </c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>
        <v>0</v>
      </c>
      <c r="BS1232" s="14">
        <v>0</v>
      </c>
      <c r="BT1232" s="131">
        <v>1500000</v>
      </c>
      <c r="BU1232" s="131">
        <v>1500000</v>
      </c>
      <c r="BV1232" s="131">
        <v>750000</v>
      </c>
      <c r="BW1232" s="131">
        <f t="shared" si="3317"/>
        <v>280000</v>
      </c>
      <c r="BX1232" s="131"/>
      <c r="BY1232" s="131"/>
      <c r="BZ1232" s="131">
        <v>280000</v>
      </c>
      <c r="CA1232" s="131">
        <f t="shared" si="3241"/>
        <v>1030000</v>
      </c>
      <c r="CB1232" s="132">
        <f t="shared" si="3252"/>
        <v>68.666666666666671</v>
      </c>
    </row>
    <row r="1233" spans="1:80" x14ac:dyDescent="0.25">
      <c r="A1233" s="1" t="s">
        <v>685</v>
      </c>
      <c r="B1233" s="1" t="s">
        <v>3</v>
      </c>
      <c r="C1233" s="1" t="s">
        <v>28</v>
      </c>
      <c r="D1233" s="82" t="s">
        <v>687</v>
      </c>
      <c r="E1233" s="82" t="s">
        <v>274</v>
      </c>
      <c r="F1233" s="79" t="s">
        <v>1</v>
      </c>
      <c r="G1233" s="13" t="s">
        <v>1</v>
      </c>
      <c r="H1233" s="2" t="s">
        <v>275</v>
      </c>
      <c r="I1233" s="12">
        <f>SUM(I1234:I1239)</f>
        <v>4480000</v>
      </c>
      <c r="J1233" s="12">
        <f t="shared" si="3240"/>
        <v>4480000</v>
      </c>
      <c r="K1233" s="12">
        <f t="shared" ref="K1233" si="3318">SUM(K1234:K1239)</f>
        <v>4430000</v>
      </c>
      <c r="L1233" s="12">
        <f t="shared" si="3243"/>
        <v>0</v>
      </c>
      <c r="M1233" s="12">
        <f t="shared" ref="M1233:Q1233" si="3319">SUM(M1234:M1239)</f>
        <v>0</v>
      </c>
      <c r="N1233" s="12">
        <f t="shared" si="3319"/>
        <v>0</v>
      </c>
      <c r="O1233" s="12">
        <f t="shared" si="3319"/>
        <v>0</v>
      </c>
      <c r="P1233" s="12">
        <f t="shared" si="3319"/>
        <v>50000</v>
      </c>
      <c r="Q1233" s="12">
        <f t="shared" si="3319"/>
        <v>0</v>
      </c>
      <c r="R1233" s="12">
        <f t="shared" ref="R1233:AG1233" si="3320">SUM(R1234:R1239)</f>
        <v>0</v>
      </c>
      <c r="S1233" s="12">
        <f t="shared" si="3320"/>
        <v>0</v>
      </c>
      <c r="T1233" s="12">
        <f t="shared" si="3320"/>
        <v>0</v>
      </c>
      <c r="U1233" s="12">
        <f t="shared" si="3320"/>
        <v>0</v>
      </c>
      <c r="V1233" s="12">
        <f t="shared" si="3320"/>
        <v>0</v>
      </c>
      <c r="W1233" s="12">
        <f t="shared" si="3320"/>
        <v>0</v>
      </c>
      <c r="X1233" s="12">
        <f t="shared" si="3320"/>
        <v>0</v>
      </c>
      <c r="Y1233" s="12">
        <f t="shared" si="3320"/>
        <v>0</v>
      </c>
      <c r="Z1233" s="12">
        <f t="shared" si="3320"/>
        <v>0</v>
      </c>
      <c r="AA1233" s="12">
        <f t="shared" si="3320"/>
        <v>0</v>
      </c>
      <c r="AB1233" s="12">
        <f t="shared" si="3320"/>
        <v>0</v>
      </c>
      <c r="AC1233" s="12">
        <f t="shared" si="3320"/>
        <v>0</v>
      </c>
      <c r="AD1233" s="12">
        <f t="shared" si="3320"/>
        <v>0</v>
      </c>
      <c r="AE1233" s="12">
        <f t="shared" si="3320"/>
        <v>0</v>
      </c>
      <c r="AF1233" s="12">
        <f t="shared" si="3320"/>
        <v>0</v>
      </c>
      <c r="AG1233" s="12">
        <f t="shared" si="3320"/>
        <v>0</v>
      </c>
      <c r="AH1233" s="12">
        <v>0</v>
      </c>
      <c r="AI1233" s="12">
        <v>0</v>
      </c>
      <c r="AJ1233" s="12">
        <f t="shared" ref="AJ1233:AY1233" si="3321">SUM(AJ1234:AJ1239)</f>
        <v>0</v>
      </c>
      <c r="AK1233" s="12">
        <f t="shared" si="3321"/>
        <v>0</v>
      </c>
      <c r="AL1233" s="12">
        <f t="shared" si="3321"/>
        <v>0</v>
      </c>
      <c r="AM1233" s="12">
        <f t="shared" si="3321"/>
        <v>0</v>
      </c>
      <c r="AN1233" s="12">
        <f t="shared" si="3321"/>
        <v>0</v>
      </c>
      <c r="AO1233" s="12">
        <f t="shared" si="3321"/>
        <v>0</v>
      </c>
      <c r="AP1233" s="12">
        <f t="shared" si="3321"/>
        <v>0</v>
      </c>
      <c r="AQ1233" s="12">
        <f t="shared" si="3321"/>
        <v>0</v>
      </c>
      <c r="AR1233" s="12">
        <f t="shared" si="3321"/>
        <v>0</v>
      </c>
      <c r="AS1233" s="12">
        <f t="shared" si="3321"/>
        <v>0</v>
      </c>
      <c r="AT1233" s="12">
        <f t="shared" si="3321"/>
        <v>0</v>
      </c>
      <c r="AU1233" s="12">
        <f t="shared" si="3321"/>
        <v>0</v>
      </c>
      <c r="AV1233" s="12">
        <f t="shared" si="3321"/>
        <v>0</v>
      </c>
      <c r="AW1233" s="12">
        <f t="shared" si="3321"/>
        <v>0</v>
      </c>
      <c r="AX1233" s="12">
        <f t="shared" si="3321"/>
        <v>0</v>
      </c>
      <c r="AY1233" s="12">
        <f t="shared" si="3321"/>
        <v>0</v>
      </c>
      <c r="AZ1233" s="12">
        <v>0</v>
      </c>
      <c r="BA1233" s="12">
        <v>0</v>
      </c>
      <c r="BB1233" s="12">
        <f t="shared" ref="BB1233:BQ1233" si="3322">SUM(BB1234:BB1239)</f>
        <v>0</v>
      </c>
      <c r="BC1233" s="12">
        <f t="shared" si="3322"/>
        <v>0</v>
      </c>
      <c r="BD1233" s="12">
        <f t="shared" si="3322"/>
        <v>0</v>
      </c>
      <c r="BE1233" s="12">
        <f t="shared" si="3322"/>
        <v>0</v>
      </c>
      <c r="BF1233" s="12">
        <f t="shared" si="3322"/>
        <v>0</v>
      </c>
      <c r="BG1233" s="12">
        <f t="shared" si="3322"/>
        <v>0</v>
      </c>
      <c r="BH1233" s="12">
        <f t="shared" si="3322"/>
        <v>0</v>
      </c>
      <c r="BI1233" s="12">
        <f t="shared" si="3322"/>
        <v>0</v>
      </c>
      <c r="BJ1233" s="12">
        <f t="shared" si="3322"/>
        <v>0</v>
      </c>
      <c r="BK1233" s="12">
        <f t="shared" si="3322"/>
        <v>0</v>
      </c>
      <c r="BL1233" s="12">
        <f t="shared" si="3322"/>
        <v>0</v>
      </c>
      <c r="BM1233" s="12">
        <f t="shared" si="3322"/>
        <v>0</v>
      </c>
      <c r="BN1233" s="12">
        <f t="shared" si="3322"/>
        <v>0</v>
      </c>
      <c r="BO1233" s="12">
        <f t="shared" si="3322"/>
        <v>0</v>
      </c>
      <c r="BP1233" s="12">
        <f t="shared" si="3322"/>
        <v>0</v>
      </c>
      <c r="BQ1233" s="12">
        <f t="shared" si="3322"/>
        <v>0</v>
      </c>
      <c r="BR1233" s="12">
        <v>0</v>
      </c>
      <c r="BS1233" s="12">
        <v>0</v>
      </c>
      <c r="BT1233" s="12">
        <f t="shared" ref="BT1233:BZ1233" si="3323">SUM(BT1234:BT1239)</f>
        <v>4480000</v>
      </c>
      <c r="BU1233" s="12">
        <f t="shared" si="3323"/>
        <v>4430000</v>
      </c>
      <c r="BV1233" s="12">
        <f t="shared" si="3323"/>
        <v>3403000</v>
      </c>
      <c r="BW1233" s="12">
        <f t="shared" si="3323"/>
        <v>650000</v>
      </c>
      <c r="BX1233" s="12">
        <f t="shared" si="3323"/>
        <v>610000</v>
      </c>
      <c r="BY1233" s="12">
        <f t="shared" si="3323"/>
        <v>20000</v>
      </c>
      <c r="BZ1233" s="12">
        <f t="shared" si="3323"/>
        <v>20000</v>
      </c>
      <c r="CA1233" s="12">
        <f t="shared" si="3241"/>
        <v>4053000</v>
      </c>
      <c r="CB1233" s="124">
        <f t="shared" si="3252"/>
        <v>91.489841986455971</v>
      </c>
    </row>
    <row r="1234" spans="1:80" ht="22.5" x14ac:dyDescent="0.25">
      <c r="A1234" s="4" t="s">
        <v>685</v>
      </c>
      <c r="B1234" s="4" t="s">
        <v>3</v>
      </c>
      <c r="C1234" s="4" t="s">
        <v>28</v>
      </c>
      <c r="D1234" s="79" t="s">
        <v>687</v>
      </c>
      <c r="E1234" s="89">
        <v>6144</v>
      </c>
      <c r="F1234" s="79" t="s">
        <v>715</v>
      </c>
      <c r="G1234" s="74" t="s">
        <v>1898</v>
      </c>
      <c r="H1234" s="13" t="s">
        <v>716</v>
      </c>
      <c r="I1234" s="14">
        <v>700000</v>
      </c>
      <c r="J1234" s="14">
        <f t="shared" si="3240"/>
        <v>1000000</v>
      </c>
      <c r="K1234" s="14">
        <v>1000000</v>
      </c>
      <c r="L1234" s="14">
        <f t="shared" si="3243"/>
        <v>0</v>
      </c>
      <c r="M1234" s="14">
        <v>0</v>
      </c>
      <c r="N1234" s="14">
        <v>0</v>
      </c>
      <c r="O1234" s="14">
        <v>0</v>
      </c>
      <c r="P1234" s="14">
        <v>0</v>
      </c>
      <c r="Q1234" s="14">
        <v>0</v>
      </c>
      <c r="R1234" s="14">
        <v>0</v>
      </c>
      <c r="S1234" s="14"/>
      <c r="T1234" s="14"/>
      <c r="U1234" s="14"/>
      <c r="V1234" s="14"/>
      <c r="W1234" s="14"/>
      <c r="X1234" s="14">
        <f t="shared" si="3188"/>
        <v>0</v>
      </c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>
        <v>0</v>
      </c>
      <c r="AI1234" s="14">
        <v>0</v>
      </c>
      <c r="AJ1234" s="14">
        <v>0</v>
      </c>
      <c r="AK1234" s="14"/>
      <c r="AL1234" s="14"/>
      <c r="AM1234" s="14"/>
      <c r="AN1234" s="14"/>
      <c r="AO1234" s="14"/>
      <c r="AP1234" s="14">
        <f t="shared" si="3189"/>
        <v>0</v>
      </c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>
        <v>0</v>
      </c>
      <c r="BA1234" s="14">
        <v>0</v>
      </c>
      <c r="BB1234" s="14">
        <v>0</v>
      </c>
      <c r="BC1234" s="14"/>
      <c r="BD1234" s="14"/>
      <c r="BE1234" s="14"/>
      <c r="BF1234" s="14"/>
      <c r="BG1234" s="14"/>
      <c r="BH1234" s="14">
        <f t="shared" si="3190"/>
        <v>0</v>
      </c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>
        <v>0</v>
      </c>
      <c r="BS1234" s="14">
        <v>0</v>
      </c>
      <c r="BT1234" s="14">
        <v>1000000</v>
      </c>
      <c r="BU1234" s="14">
        <v>1000000</v>
      </c>
      <c r="BV1234" s="14">
        <v>810000</v>
      </c>
      <c r="BW1234" s="14">
        <f t="shared" si="3317"/>
        <v>190000</v>
      </c>
      <c r="BX1234" s="14">
        <v>190000</v>
      </c>
      <c r="BY1234" s="14"/>
      <c r="BZ1234" s="14"/>
      <c r="CA1234" s="14">
        <f t="shared" si="3241"/>
        <v>1000000</v>
      </c>
      <c r="CB1234" s="122">
        <f t="shared" si="3252"/>
        <v>100</v>
      </c>
    </row>
    <row r="1235" spans="1:80" ht="22.5" x14ac:dyDescent="0.25">
      <c r="A1235" s="4" t="s">
        <v>685</v>
      </c>
      <c r="B1235" s="4" t="s">
        <v>3</v>
      </c>
      <c r="C1235" s="4" t="s">
        <v>28</v>
      </c>
      <c r="D1235" s="79" t="s">
        <v>687</v>
      </c>
      <c r="E1235" s="89">
        <v>6144</v>
      </c>
      <c r="F1235" s="79" t="s">
        <v>717</v>
      </c>
      <c r="G1235" s="74" t="s">
        <v>1898</v>
      </c>
      <c r="H1235" s="13" t="s">
        <v>718</v>
      </c>
      <c r="I1235" s="14">
        <v>900000</v>
      </c>
      <c r="J1235" s="14">
        <f t="shared" si="3240"/>
        <v>1200000</v>
      </c>
      <c r="K1235" s="14">
        <v>1200000</v>
      </c>
      <c r="L1235" s="14">
        <f t="shared" si="3243"/>
        <v>0</v>
      </c>
      <c r="M1235" s="14">
        <v>0</v>
      </c>
      <c r="N1235" s="14">
        <v>0</v>
      </c>
      <c r="O1235" s="14">
        <v>0</v>
      </c>
      <c r="P1235" s="14">
        <v>0</v>
      </c>
      <c r="Q1235" s="14">
        <v>0</v>
      </c>
      <c r="R1235" s="14">
        <v>0</v>
      </c>
      <c r="S1235" s="14"/>
      <c r="T1235" s="14"/>
      <c r="U1235" s="14"/>
      <c r="V1235" s="14"/>
      <c r="W1235" s="14"/>
      <c r="X1235" s="14">
        <f t="shared" si="3188"/>
        <v>0</v>
      </c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>
        <v>0</v>
      </c>
      <c r="AI1235" s="14">
        <v>0</v>
      </c>
      <c r="AJ1235" s="14">
        <v>0</v>
      </c>
      <c r="AK1235" s="14"/>
      <c r="AL1235" s="14"/>
      <c r="AM1235" s="14"/>
      <c r="AN1235" s="14"/>
      <c r="AO1235" s="14"/>
      <c r="AP1235" s="14">
        <f t="shared" si="3189"/>
        <v>0</v>
      </c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>
        <v>0</v>
      </c>
      <c r="BA1235" s="14">
        <v>0</v>
      </c>
      <c r="BB1235" s="14">
        <v>0</v>
      </c>
      <c r="BC1235" s="14"/>
      <c r="BD1235" s="14"/>
      <c r="BE1235" s="14"/>
      <c r="BF1235" s="14"/>
      <c r="BG1235" s="14"/>
      <c r="BH1235" s="14">
        <f t="shared" si="3190"/>
        <v>0</v>
      </c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>
        <v>0</v>
      </c>
      <c r="BS1235" s="14">
        <v>0</v>
      </c>
      <c r="BT1235" s="14">
        <v>1200000</v>
      </c>
      <c r="BU1235" s="14">
        <v>1200000</v>
      </c>
      <c r="BV1235" s="14">
        <v>1000000</v>
      </c>
      <c r="BW1235" s="14">
        <f t="shared" si="3317"/>
        <v>200000</v>
      </c>
      <c r="BX1235" s="14">
        <v>200000</v>
      </c>
      <c r="BY1235" s="14"/>
      <c r="BZ1235" s="14"/>
      <c r="CA1235" s="14">
        <f t="shared" si="3241"/>
        <v>1200000</v>
      </c>
      <c r="CB1235" s="122">
        <f t="shared" si="3252"/>
        <v>100</v>
      </c>
    </row>
    <row r="1236" spans="1:80" x14ac:dyDescent="0.25">
      <c r="A1236" s="4" t="s">
        <v>685</v>
      </c>
      <c r="B1236" s="4" t="s">
        <v>3</v>
      </c>
      <c r="C1236" s="4" t="s">
        <v>28</v>
      </c>
      <c r="D1236" s="79" t="s">
        <v>687</v>
      </c>
      <c r="E1236" s="89">
        <v>6144</v>
      </c>
      <c r="F1236" s="79" t="s">
        <v>719</v>
      </c>
      <c r="G1236" s="74" t="s">
        <v>1898</v>
      </c>
      <c r="H1236" s="13" t="s">
        <v>720</v>
      </c>
      <c r="I1236" s="14">
        <v>750000</v>
      </c>
      <c r="J1236" s="14">
        <f t="shared" si="3240"/>
        <v>1250000</v>
      </c>
      <c r="K1236" s="14">
        <v>1200000</v>
      </c>
      <c r="L1236" s="14">
        <f t="shared" si="3243"/>
        <v>0</v>
      </c>
      <c r="M1236" s="14">
        <v>0</v>
      </c>
      <c r="N1236" s="14">
        <v>0</v>
      </c>
      <c r="O1236" s="14">
        <v>0</v>
      </c>
      <c r="P1236" s="14">
        <v>50000</v>
      </c>
      <c r="Q1236" s="14">
        <v>0</v>
      </c>
      <c r="R1236" s="14">
        <v>0</v>
      </c>
      <c r="S1236" s="14"/>
      <c r="T1236" s="14"/>
      <c r="U1236" s="14"/>
      <c r="V1236" s="14"/>
      <c r="W1236" s="14"/>
      <c r="X1236" s="14">
        <f t="shared" si="3188"/>
        <v>0</v>
      </c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>
        <v>0</v>
      </c>
      <c r="AI1236" s="14">
        <v>0</v>
      </c>
      <c r="AJ1236" s="14">
        <v>0</v>
      </c>
      <c r="AK1236" s="14"/>
      <c r="AL1236" s="14"/>
      <c r="AM1236" s="14"/>
      <c r="AN1236" s="14"/>
      <c r="AO1236" s="14"/>
      <c r="AP1236" s="14">
        <f t="shared" si="3189"/>
        <v>0</v>
      </c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>
        <v>0</v>
      </c>
      <c r="BA1236" s="14">
        <v>0</v>
      </c>
      <c r="BB1236" s="14">
        <v>0</v>
      </c>
      <c r="BC1236" s="14"/>
      <c r="BD1236" s="14"/>
      <c r="BE1236" s="14"/>
      <c r="BF1236" s="14"/>
      <c r="BG1236" s="14"/>
      <c r="BH1236" s="14">
        <f t="shared" si="3190"/>
        <v>0</v>
      </c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>
        <v>0</v>
      </c>
      <c r="BS1236" s="14">
        <v>0</v>
      </c>
      <c r="BT1236" s="131">
        <v>1250000</v>
      </c>
      <c r="BU1236" s="131">
        <v>1200000</v>
      </c>
      <c r="BV1236" s="131">
        <v>900000</v>
      </c>
      <c r="BW1236" s="131">
        <f t="shared" si="3317"/>
        <v>100000</v>
      </c>
      <c r="BX1236" s="131">
        <v>100000</v>
      </c>
      <c r="BY1236" s="131"/>
      <c r="BZ1236" s="131"/>
      <c r="CA1236" s="131">
        <f t="shared" si="3241"/>
        <v>1000000</v>
      </c>
      <c r="CB1236" s="132">
        <f t="shared" si="3252"/>
        <v>83.333333333333343</v>
      </c>
    </row>
    <row r="1237" spans="1:80" ht="22.5" x14ac:dyDescent="0.25">
      <c r="A1237" s="4" t="s">
        <v>685</v>
      </c>
      <c r="B1237" s="4" t="s">
        <v>3</v>
      </c>
      <c r="C1237" s="4" t="s">
        <v>28</v>
      </c>
      <c r="D1237" s="79" t="s">
        <v>687</v>
      </c>
      <c r="E1237" s="89">
        <v>6144</v>
      </c>
      <c r="F1237" s="79" t="s">
        <v>721</v>
      </c>
      <c r="G1237" s="74" t="s">
        <v>1898</v>
      </c>
      <c r="H1237" s="13" t="s">
        <v>722</v>
      </c>
      <c r="I1237" s="14">
        <v>250000</v>
      </c>
      <c r="J1237" s="14">
        <f t="shared" si="3240"/>
        <v>500000</v>
      </c>
      <c r="K1237" s="14">
        <v>500000</v>
      </c>
      <c r="L1237" s="14">
        <f t="shared" si="3243"/>
        <v>0</v>
      </c>
      <c r="M1237" s="14">
        <v>0</v>
      </c>
      <c r="N1237" s="14">
        <v>0</v>
      </c>
      <c r="O1237" s="14">
        <v>0</v>
      </c>
      <c r="P1237" s="14">
        <v>0</v>
      </c>
      <c r="Q1237" s="14">
        <v>0</v>
      </c>
      <c r="R1237" s="14">
        <v>0</v>
      </c>
      <c r="S1237" s="14"/>
      <c r="T1237" s="14"/>
      <c r="U1237" s="14"/>
      <c r="V1237" s="14"/>
      <c r="W1237" s="14"/>
      <c r="X1237" s="14">
        <f t="shared" ref="X1237:X1281" si="3324">R1237+S1237+T1237+U1237+V1237+W1237</f>
        <v>0</v>
      </c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>
        <v>0</v>
      </c>
      <c r="AI1237" s="14">
        <v>0</v>
      </c>
      <c r="AJ1237" s="14">
        <v>0</v>
      </c>
      <c r="AK1237" s="14"/>
      <c r="AL1237" s="14"/>
      <c r="AM1237" s="14"/>
      <c r="AN1237" s="14"/>
      <c r="AO1237" s="14"/>
      <c r="AP1237" s="14">
        <f t="shared" ref="AP1237:AP1281" si="3325">AJ1237+AK1237+AL1237+AM1237+AN1237+AO1237</f>
        <v>0</v>
      </c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>
        <v>0</v>
      </c>
      <c r="BA1237" s="14">
        <v>0</v>
      </c>
      <c r="BB1237" s="14">
        <v>0</v>
      </c>
      <c r="BC1237" s="14"/>
      <c r="BD1237" s="14"/>
      <c r="BE1237" s="14"/>
      <c r="BF1237" s="14"/>
      <c r="BG1237" s="14"/>
      <c r="BH1237" s="14">
        <f t="shared" ref="BH1237:BH1281" si="3326">BB1237+BC1237+BD1237+BE1237+BF1237+BG1237</f>
        <v>0</v>
      </c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>
        <v>0</v>
      </c>
      <c r="BS1237" s="14">
        <v>0</v>
      </c>
      <c r="BT1237" s="14">
        <v>500000</v>
      </c>
      <c r="BU1237" s="14">
        <v>500000</v>
      </c>
      <c r="BV1237" s="14">
        <v>425000</v>
      </c>
      <c r="BW1237" s="14">
        <f t="shared" si="3317"/>
        <v>75000</v>
      </c>
      <c r="BX1237" s="14">
        <v>75000</v>
      </c>
      <c r="BY1237" s="14"/>
      <c r="BZ1237" s="14"/>
      <c r="CA1237" s="14">
        <f t="shared" si="3241"/>
        <v>500000</v>
      </c>
      <c r="CB1237" s="122">
        <f t="shared" si="3252"/>
        <v>100</v>
      </c>
    </row>
    <row r="1238" spans="1:80" ht="22.5" x14ac:dyDescent="0.25">
      <c r="A1238" s="4" t="s">
        <v>685</v>
      </c>
      <c r="B1238" s="4" t="s">
        <v>3</v>
      </c>
      <c r="C1238" s="4" t="s">
        <v>28</v>
      </c>
      <c r="D1238" s="79" t="s">
        <v>687</v>
      </c>
      <c r="E1238" s="89">
        <v>6144</v>
      </c>
      <c r="F1238" s="79" t="s">
        <v>723</v>
      </c>
      <c r="G1238" s="74" t="s">
        <v>1898</v>
      </c>
      <c r="H1238" s="13" t="s">
        <v>724</v>
      </c>
      <c r="I1238" s="14">
        <v>530000</v>
      </c>
      <c r="J1238" s="14">
        <f t="shared" si="3240"/>
        <v>530000</v>
      </c>
      <c r="K1238" s="14">
        <v>530000</v>
      </c>
      <c r="L1238" s="14">
        <f t="shared" si="3243"/>
        <v>0</v>
      </c>
      <c r="M1238" s="14">
        <v>0</v>
      </c>
      <c r="N1238" s="14">
        <v>0</v>
      </c>
      <c r="O1238" s="14">
        <v>0</v>
      </c>
      <c r="P1238" s="14">
        <v>0</v>
      </c>
      <c r="Q1238" s="14">
        <v>0</v>
      </c>
      <c r="R1238" s="14">
        <v>0</v>
      </c>
      <c r="S1238" s="14"/>
      <c r="T1238" s="14"/>
      <c r="U1238" s="14"/>
      <c r="V1238" s="14"/>
      <c r="W1238" s="14"/>
      <c r="X1238" s="14">
        <f t="shared" si="3324"/>
        <v>0</v>
      </c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>
        <v>0</v>
      </c>
      <c r="AI1238" s="14">
        <v>0</v>
      </c>
      <c r="AJ1238" s="14">
        <v>0</v>
      </c>
      <c r="AK1238" s="14"/>
      <c r="AL1238" s="14"/>
      <c r="AM1238" s="14"/>
      <c r="AN1238" s="14"/>
      <c r="AO1238" s="14"/>
      <c r="AP1238" s="14">
        <f t="shared" si="3325"/>
        <v>0</v>
      </c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>
        <v>0</v>
      </c>
      <c r="BA1238" s="14">
        <v>0</v>
      </c>
      <c r="BB1238" s="14">
        <v>0</v>
      </c>
      <c r="BC1238" s="14"/>
      <c r="BD1238" s="14"/>
      <c r="BE1238" s="14"/>
      <c r="BF1238" s="14"/>
      <c r="BG1238" s="14"/>
      <c r="BH1238" s="14">
        <f t="shared" si="3326"/>
        <v>0</v>
      </c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>
        <v>0</v>
      </c>
      <c r="BS1238" s="14">
        <v>0</v>
      </c>
      <c r="BT1238" s="14">
        <v>530000</v>
      </c>
      <c r="BU1238" s="14">
        <v>530000</v>
      </c>
      <c r="BV1238" s="14">
        <v>268000</v>
      </c>
      <c r="BW1238" s="14">
        <f t="shared" si="3317"/>
        <v>85000</v>
      </c>
      <c r="BX1238" s="14">
        <v>45000</v>
      </c>
      <c r="BY1238" s="14">
        <v>20000</v>
      </c>
      <c r="BZ1238" s="14">
        <v>20000</v>
      </c>
      <c r="CA1238" s="14">
        <f t="shared" si="3241"/>
        <v>353000</v>
      </c>
      <c r="CB1238" s="122">
        <f t="shared" si="3252"/>
        <v>66.603773584905653</v>
      </c>
    </row>
    <row r="1239" spans="1:80" ht="22.5" x14ac:dyDescent="0.25">
      <c r="A1239" s="4" t="s">
        <v>685</v>
      </c>
      <c r="B1239" s="4" t="s">
        <v>3</v>
      </c>
      <c r="C1239" s="4" t="s">
        <v>28</v>
      </c>
      <c r="D1239" s="79" t="s">
        <v>687</v>
      </c>
      <c r="E1239" s="89">
        <v>6144</v>
      </c>
      <c r="F1239" s="79" t="s">
        <v>725</v>
      </c>
      <c r="G1239" s="74" t="s">
        <v>1898</v>
      </c>
      <c r="H1239" s="13" t="s">
        <v>726</v>
      </c>
      <c r="I1239" s="14">
        <v>1350000</v>
      </c>
      <c r="J1239" s="14">
        <f t="shared" si="3240"/>
        <v>0</v>
      </c>
      <c r="K1239" s="14">
        <v>0</v>
      </c>
      <c r="L1239" s="14">
        <f t="shared" si="3243"/>
        <v>0</v>
      </c>
      <c r="M1239" s="14">
        <v>0</v>
      </c>
      <c r="N1239" s="14">
        <v>0</v>
      </c>
      <c r="O1239" s="14">
        <v>0</v>
      </c>
      <c r="P1239" s="14">
        <v>0</v>
      </c>
      <c r="Q1239" s="14">
        <v>0</v>
      </c>
      <c r="R1239" s="14">
        <v>0</v>
      </c>
      <c r="S1239" s="14"/>
      <c r="T1239" s="14"/>
      <c r="U1239" s="14"/>
      <c r="V1239" s="14"/>
      <c r="W1239" s="14"/>
      <c r="X1239" s="14">
        <f t="shared" si="3324"/>
        <v>0</v>
      </c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>
        <v>0</v>
      </c>
      <c r="AI1239" s="14">
        <v>0</v>
      </c>
      <c r="AJ1239" s="14">
        <v>0</v>
      </c>
      <c r="AK1239" s="14"/>
      <c r="AL1239" s="14"/>
      <c r="AM1239" s="14"/>
      <c r="AN1239" s="14"/>
      <c r="AO1239" s="14"/>
      <c r="AP1239" s="14">
        <f t="shared" si="3325"/>
        <v>0</v>
      </c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>
        <v>0</v>
      </c>
      <c r="BA1239" s="14">
        <v>0</v>
      </c>
      <c r="BB1239" s="14">
        <v>0</v>
      </c>
      <c r="BC1239" s="14"/>
      <c r="BD1239" s="14"/>
      <c r="BE1239" s="14"/>
      <c r="BF1239" s="14"/>
      <c r="BG1239" s="14"/>
      <c r="BH1239" s="14">
        <f t="shared" si="3326"/>
        <v>0</v>
      </c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>
        <v>0</v>
      </c>
      <c r="BS1239" s="14">
        <v>0</v>
      </c>
      <c r="BT1239" s="14">
        <v>0</v>
      </c>
      <c r="BU1239" s="14">
        <v>0</v>
      </c>
      <c r="BV1239" s="14">
        <v>0</v>
      </c>
      <c r="BW1239" s="14">
        <f t="shared" si="3317"/>
        <v>0</v>
      </c>
      <c r="BX1239" s="14"/>
      <c r="BY1239" s="14"/>
      <c r="BZ1239" s="14"/>
      <c r="CA1239" s="14">
        <f t="shared" si="3241"/>
        <v>0</v>
      </c>
      <c r="CB1239" s="122" t="str">
        <f t="shared" si="3252"/>
        <v>-</v>
      </c>
    </row>
    <row r="1240" spans="1:80" x14ac:dyDescent="0.25">
      <c r="A1240" s="1" t="s">
        <v>685</v>
      </c>
      <c r="B1240" s="1" t="s">
        <v>3</v>
      </c>
      <c r="C1240" s="1" t="s">
        <v>28</v>
      </c>
      <c r="D1240" s="82" t="s">
        <v>687</v>
      </c>
      <c r="E1240" s="82" t="s">
        <v>727</v>
      </c>
      <c r="F1240" s="79" t="s">
        <v>1</v>
      </c>
      <c r="G1240" s="13" t="s">
        <v>1</v>
      </c>
      <c r="H1240" s="2" t="s">
        <v>728</v>
      </c>
      <c r="I1240" s="12">
        <f>SUM(I1241:I1246)</f>
        <v>20225000</v>
      </c>
      <c r="J1240" s="12">
        <f t="shared" si="3240"/>
        <v>12628000</v>
      </c>
      <c r="K1240" s="12">
        <f t="shared" ref="K1240" si="3327">SUM(K1241:K1246)</f>
        <v>12028000</v>
      </c>
      <c r="L1240" s="12">
        <f t="shared" si="3243"/>
        <v>0</v>
      </c>
      <c r="M1240" s="12">
        <f t="shared" ref="M1240:Q1240" si="3328">SUM(M1241:M1246)</f>
        <v>0</v>
      </c>
      <c r="N1240" s="12">
        <f t="shared" si="3328"/>
        <v>0</v>
      </c>
      <c r="O1240" s="12">
        <f t="shared" si="3328"/>
        <v>0</v>
      </c>
      <c r="P1240" s="12">
        <f t="shared" si="3328"/>
        <v>500000</v>
      </c>
      <c r="Q1240" s="12">
        <f t="shared" si="3328"/>
        <v>100000</v>
      </c>
      <c r="R1240" s="12">
        <f t="shared" ref="R1240:AG1240" si="3329">SUM(R1241:R1246)</f>
        <v>0</v>
      </c>
      <c r="S1240" s="12">
        <f t="shared" si="3329"/>
        <v>0</v>
      </c>
      <c r="T1240" s="12">
        <f t="shared" si="3329"/>
        <v>0</v>
      </c>
      <c r="U1240" s="12">
        <f t="shared" si="3329"/>
        <v>0</v>
      </c>
      <c r="V1240" s="12">
        <f t="shared" si="3329"/>
        <v>0</v>
      </c>
      <c r="W1240" s="12">
        <f t="shared" si="3329"/>
        <v>0</v>
      </c>
      <c r="X1240" s="12">
        <f t="shared" si="3329"/>
        <v>0</v>
      </c>
      <c r="Y1240" s="12">
        <f t="shared" si="3329"/>
        <v>0</v>
      </c>
      <c r="Z1240" s="12">
        <f t="shared" si="3329"/>
        <v>0</v>
      </c>
      <c r="AA1240" s="12">
        <f t="shared" si="3329"/>
        <v>0</v>
      </c>
      <c r="AB1240" s="12">
        <f t="shared" si="3329"/>
        <v>0</v>
      </c>
      <c r="AC1240" s="12">
        <f t="shared" si="3329"/>
        <v>0</v>
      </c>
      <c r="AD1240" s="12">
        <f t="shared" si="3329"/>
        <v>0</v>
      </c>
      <c r="AE1240" s="12">
        <f t="shared" si="3329"/>
        <v>0</v>
      </c>
      <c r="AF1240" s="12">
        <f t="shared" si="3329"/>
        <v>0</v>
      </c>
      <c r="AG1240" s="12">
        <f t="shared" si="3329"/>
        <v>0</v>
      </c>
      <c r="AH1240" s="12">
        <v>0</v>
      </c>
      <c r="AI1240" s="12">
        <v>0</v>
      </c>
      <c r="AJ1240" s="12">
        <f t="shared" ref="AJ1240:AY1240" si="3330">SUM(AJ1241:AJ1246)</f>
        <v>0</v>
      </c>
      <c r="AK1240" s="12">
        <f t="shared" si="3330"/>
        <v>0</v>
      </c>
      <c r="AL1240" s="12">
        <f t="shared" si="3330"/>
        <v>0</v>
      </c>
      <c r="AM1240" s="12">
        <f t="shared" si="3330"/>
        <v>0</v>
      </c>
      <c r="AN1240" s="12">
        <f t="shared" si="3330"/>
        <v>0</v>
      </c>
      <c r="AO1240" s="12">
        <f t="shared" si="3330"/>
        <v>0</v>
      </c>
      <c r="AP1240" s="12">
        <f t="shared" si="3330"/>
        <v>0</v>
      </c>
      <c r="AQ1240" s="12">
        <f t="shared" si="3330"/>
        <v>0</v>
      </c>
      <c r="AR1240" s="12">
        <f t="shared" si="3330"/>
        <v>0</v>
      </c>
      <c r="AS1240" s="12">
        <f t="shared" si="3330"/>
        <v>0</v>
      </c>
      <c r="AT1240" s="12">
        <f t="shared" si="3330"/>
        <v>0</v>
      </c>
      <c r="AU1240" s="12">
        <f t="shared" si="3330"/>
        <v>0</v>
      </c>
      <c r="AV1240" s="12">
        <f t="shared" si="3330"/>
        <v>0</v>
      </c>
      <c r="AW1240" s="12">
        <f t="shared" si="3330"/>
        <v>0</v>
      </c>
      <c r="AX1240" s="12">
        <f t="shared" si="3330"/>
        <v>0</v>
      </c>
      <c r="AY1240" s="12">
        <f t="shared" si="3330"/>
        <v>0</v>
      </c>
      <c r="AZ1240" s="12">
        <v>0</v>
      </c>
      <c r="BA1240" s="12">
        <v>0</v>
      </c>
      <c r="BB1240" s="12">
        <f t="shared" ref="BB1240:BQ1240" si="3331">SUM(BB1241:BB1246)</f>
        <v>0</v>
      </c>
      <c r="BC1240" s="12">
        <f t="shared" si="3331"/>
        <v>0</v>
      </c>
      <c r="BD1240" s="12">
        <f t="shared" si="3331"/>
        <v>0</v>
      </c>
      <c r="BE1240" s="12">
        <f t="shared" si="3331"/>
        <v>0</v>
      </c>
      <c r="BF1240" s="12">
        <f t="shared" si="3331"/>
        <v>0</v>
      </c>
      <c r="BG1240" s="12">
        <f t="shared" si="3331"/>
        <v>0</v>
      </c>
      <c r="BH1240" s="12">
        <f t="shared" si="3331"/>
        <v>0</v>
      </c>
      <c r="BI1240" s="12">
        <f t="shared" si="3331"/>
        <v>0</v>
      </c>
      <c r="BJ1240" s="12">
        <f t="shared" si="3331"/>
        <v>0</v>
      </c>
      <c r="BK1240" s="12">
        <f t="shared" si="3331"/>
        <v>0</v>
      </c>
      <c r="BL1240" s="12">
        <f t="shared" si="3331"/>
        <v>0</v>
      </c>
      <c r="BM1240" s="12">
        <f t="shared" si="3331"/>
        <v>0</v>
      </c>
      <c r="BN1240" s="12">
        <f t="shared" si="3331"/>
        <v>0</v>
      </c>
      <c r="BO1240" s="12">
        <f t="shared" si="3331"/>
        <v>0</v>
      </c>
      <c r="BP1240" s="12">
        <f t="shared" si="3331"/>
        <v>0</v>
      </c>
      <c r="BQ1240" s="12">
        <f t="shared" si="3331"/>
        <v>0</v>
      </c>
      <c r="BR1240" s="12">
        <v>0</v>
      </c>
      <c r="BS1240" s="12">
        <v>0</v>
      </c>
      <c r="BT1240" s="12">
        <f t="shared" ref="BT1240:BZ1240" si="3332">SUM(BT1241:BT1246)</f>
        <v>19851000</v>
      </c>
      <c r="BU1240" s="12">
        <f t="shared" si="3332"/>
        <v>18890450</v>
      </c>
      <c r="BV1240" s="12">
        <f t="shared" si="3332"/>
        <v>10100000</v>
      </c>
      <c r="BW1240" s="12">
        <f t="shared" si="3332"/>
        <v>4530000</v>
      </c>
      <c r="BX1240" s="12">
        <f t="shared" si="3332"/>
        <v>3250000</v>
      </c>
      <c r="BY1240" s="12">
        <f t="shared" si="3332"/>
        <v>780000</v>
      </c>
      <c r="BZ1240" s="12">
        <f t="shared" si="3332"/>
        <v>500000</v>
      </c>
      <c r="CA1240" s="12">
        <f t="shared" si="3241"/>
        <v>14630000</v>
      </c>
      <c r="CB1240" s="124">
        <f t="shared" si="3252"/>
        <v>77.44654044768653</v>
      </c>
    </row>
    <row r="1241" spans="1:80" ht="22.5" x14ac:dyDescent="0.25">
      <c r="A1241" s="4" t="s">
        <v>685</v>
      </c>
      <c r="B1241" s="4" t="s">
        <v>3</v>
      </c>
      <c r="C1241" s="4" t="s">
        <v>28</v>
      </c>
      <c r="D1241" s="79" t="s">
        <v>687</v>
      </c>
      <c r="E1241" s="89">
        <v>6145</v>
      </c>
      <c r="F1241" s="79" t="s">
        <v>729</v>
      </c>
      <c r="G1241" s="74" t="s">
        <v>1896</v>
      </c>
      <c r="H1241" s="13" t="s">
        <v>730</v>
      </c>
      <c r="I1241" s="14">
        <v>25000</v>
      </c>
      <c r="J1241" s="14">
        <f t="shared" si="3240"/>
        <v>1000</v>
      </c>
      <c r="K1241" s="14">
        <v>1000</v>
      </c>
      <c r="L1241" s="14">
        <f t="shared" si="3243"/>
        <v>0</v>
      </c>
      <c r="M1241" s="14">
        <v>0</v>
      </c>
      <c r="N1241" s="14">
        <v>0</v>
      </c>
      <c r="O1241" s="14">
        <v>0</v>
      </c>
      <c r="P1241" s="14">
        <v>0</v>
      </c>
      <c r="Q1241" s="14">
        <v>0</v>
      </c>
      <c r="R1241" s="14">
        <v>0</v>
      </c>
      <c r="S1241" s="14"/>
      <c r="T1241" s="14"/>
      <c r="U1241" s="14"/>
      <c r="V1241" s="14"/>
      <c r="W1241" s="14"/>
      <c r="X1241" s="14">
        <f t="shared" si="3324"/>
        <v>0</v>
      </c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>
        <v>0</v>
      </c>
      <c r="AI1241" s="14">
        <v>0</v>
      </c>
      <c r="AJ1241" s="14">
        <v>0</v>
      </c>
      <c r="AK1241" s="14"/>
      <c r="AL1241" s="14"/>
      <c r="AM1241" s="14"/>
      <c r="AN1241" s="14"/>
      <c r="AO1241" s="14"/>
      <c r="AP1241" s="14">
        <f t="shared" si="3325"/>
        <v>0</v>
      </c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>
        <v>0</v>
      </c>
      <c r="BA1241" s="14">
        <v>0</v>
      </c>
      <c r="BB1241" s="14">
        <v>0</v>
      </c>
      <c r="BC1241" s="14"/>
      <c r="BD1241" s="14"/>
      <c r="BE1241" s="14"/>
      <c r="BF1241" s="14"/>
      <c r="BG1241" s="14"/>
      <c r="BH1241" s="14">
        <f t="shared" si="3326"/>
        <v>0</v>
      </c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>
        <v>0</v>
      </c>
      <c r="BS1241" s="14">
        <v>0</v>
      </c>
      <c r="BT1241" s="14">
        <v>1000</v>
      </c>
      <c r="BU1241" s="14">
        <v>1000</v>
      </c>
      <c r="BV1241" s="14">
        <v>0</v>
      </c>
      <c r="BW1241" s="14">
        <f t="shared" si="3317"/>
        <v>0</v>
      </c>
      <c r="BX1241" s="14"/>
      <c r="BY1241" s="14"/>
      <c r="BZ1241" s="14"/>
      <c r="CA1241" s="14">
        <f t="shared" si="3241"/>
        <v>0</v>
      </c>
      <c r="CB1241" s="122">
        <f t="shared" si="3252"/>
        <v>0</v>
      </c>
    </row>
    <row r="1242" spans="1:80" ht="16.5" customHeight="1" x14ac:dyDescent="0.25">
      <c r="A1242" s="4" t="s">
        <v>685</v>
      </c>
      <c r="B1242" s="4" t="s">
        <v>3</v>
      </c>
      <c r="C1242" s="4" t="s">
        <v>28</v>
      </c>
      <c r="D1242" s="79" t="s">
        <v>687</v>
      </c>
      <c r="E1242" s="89">
        <v>6145</v>
      </c>
      <c r="F1242" s="79" t="s">
        <v>731</v>
      </c>
      <c r="G1242" s="74" t="s">
        <v>1896</v>
      </c>
      <c r="H1242" s="13" t="s">
        <v>732</v>
      </c>
      <c r="I1242" s="14">
        <v>100000</v>
      </c>
      <c r="J1242" s="14">
        <f t="shared" si="3240"/>
        <v>0</v>
      </c>
      <c r="K1242" s="14">
        <v>0</v>
      </c>
      <c r="L1242" s="14">
        <f t="shared" si="3243"/>
        <v>0</v>
      </c>
      <c r="M1242" s="14">
        <v>0</v>
      </c>
      <c r="N1242" s="14">
        <v>0</v>
      </c>
      <c r="O1242" s="14">
        <v>0</v>
      </c>
      <c r="P1242" s="14">
        <v>0</v>
      </c>
      <c r="Q1242" s="14">
        <v>0</v>
      </c>
      <c r="R1242" s="14">
        <v>0</v>
      </c>
      <c r="S1242" s="14"/>
      <c r="T1242" s="14"/>
      <c r="U1242" s="14"/>
      <c r="V1242" s="14"/>
      <c r="W1242" s="14"/>
      <c r="X1242" s="14">
        <f t="shared" si="3324"/>
        <v>0</v>
      </c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>
        <v>0</v>
      </c>
      <c r="AI1242" s="14">
        <v>0</v>
      </c>
      <c r="AJ1242" s="14">
        <v>0</v>
      </c>
      <c r="AK1242" s="14"/>
      <c r="AL1242" s="14"/>
      <c r="AM1242" s="14"/>
      <c r="AN1242" s="14"/>
      <c r="AO1242" s="14"/>
      <c r="AP1242" s="14">
        <f t="shared" si="3325"/>
        <v>0</v>
      </c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>
        <v>0</v>
      </c>
      <c r="BA1242" s="14">
        <v>0</v>
      </c>
      <c r="BB1242" s="14">
        <v>0</v>
      </c>
      <c r="BC1242" s="14"/>
      <c r="BD1242" s="14"/>
      <c r="BE1242" s="14"/>
      <c r="BF1242" s="14"/>
      <c r="BG1242" s="14"/>
      <c r="BH1242" s="14">
        <f t="shared" si="3326"/>
        <v>0</v>
      </c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>
        <v>0</v>
      </c>
      <c r="BS1242" s="14">
        <v>0</v>
      </c>
      <c r="BT1242" s="14">
        <v>0</v>
      </c>
      <c r="BU1242" s="14">
        <v>0</v>
      </c>
      <c r="BV1242" s="14">
        <v>0</v>
      </c>
      <c r="BW1242" s="14">
        <f t="shared" si="3317"/>
        <v>0</v>
      </c>
      <c r="BX1242" s="14"/>
      <c r="BY1242" s="14"/>
      <c r="BZ1242" s="14"/>
      <c r="CA1242" s="14">
        <f t="shared" si="3241"/>
        <v>0</v>
      </c>
      <c r="CB1242" s="122" t="str">
        <f t="shared" si="3252"/>
        <v>-</v>
      </c>
    </row>
    <row r="1243" spans="1:80" x14ac:dyDescent="0.25">
      <c r="A1243" s="4" t="s">
        <v>685</v>
      </c>
      <c r="B1243" s="4" t="s">
        <v>3</v>
      </c>
      <c r="C1243" s="4" t="s">
        <v>28</v>
      </c>
      <c r="D1243" s="79" t="s">
        <v>687</v>
      </c>
      <c r="E1243" s="89">
        <v>6145</v>
      </c>
      <c r="F1243" s="79" t="s">
        <v>733</v>
      </c>
      <c r="G1243" s="74" t="s">
        <v>1894</v>
      </c>
      <c r="H1243" s="13" t="s">
        <v>734</v>
      </c>
      <c r="I1243" s="14">
        <v>10000000</v>
      </c>
      <c r="J1243" s="14">
        <f t="shared" si="3240"/>
        <v>5585000</v>
      </c>
      <c r="K1243" s="14">
        <v>5485000</v>
      </c>
      <c r="L1243" s="14">
        <f t="shared" si="3243"/>
        <v>0</v>
      </c>
      <c r="M1243" s="14">
        <v>0</v>
      </c>
      <c r="N1243" s="14">
        <v>0</v>
      </c>
      <c r="O1243" s="14">
        <v>0</v>
      </c>
      <c r="P1243" s="14">
        <v>0</v>
      </c>
      <c r="Q1243" s="14">
        <v>100000</v>
      </c>
      <c r="R1243" s="14">
        <v>0</v>
      </c>
      <c r="S1243" s="14"/>
      <c r="T1243" s="14"/>
      <c r="U1243" s="14"/>
      <c r="V1243" s="14"/>
      <c r="W1243" s="14"/>
      <c r="X1243" s="14">
        <f t="shared" si="3324"/>
        <v>0</v>
      </c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>
        <v>0</v>
      </c>
      <c r="AI1243" s="14">
        <v>0</v>
      </c>
      <c r="AJ1243" s="14">
        <v>0</v>
      </c>
      <c r="AK1243" s="14"/>
      <c r="AL1243" s="14"/>
      <c r="AM1243" s="14"/>
      <c r="AN1243" s="14"/>
      <c r="AO1243" s="14"/>
      <c r="AP1243" s="14">
        <f t="shared" si="3325"/>
        <v>0</v>
      </c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>
        <v>0</v>
      </c>
      <c r="BA1243" s="14">
        <v>0</v>
      </c>
      <c r="BB1243" s="14">
        <v>0</v>
      </c>
      <c r="BC1243" s="14"/>
      <c r="BD1243" s="14"/>
      <c r="BE1243" s="14"/>
      <c r="BF1243" s="14"/>
      <c r="BG1243" s="14"/>
      <c r="BH1243" s="14">
        <f t="shared" si="3326"/>
        <v>0</v>
      </c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>
        <v>0</v>
      </c>
      <c r="BS1243" s="14">
        <v>0</v>
      </c>
      <c r="BT1243" s="131">
        <v>10000000</v>
      </c>
      <c r="BU1243" s="131">
        <v>9539450</v>
      </c>
      <c r="BV1243" s="131">
        <v>4500000</v>
      </c>
      <c r="BW1243" s="131">
        <f t="shared" si="3317"/>
        <v>2250000</v>
      </c>
      <c r="BX1243" s="131">
        <v>1250000</v>
      </c>
      <c r="BY1243" s="131">
        <v>500000</v>
      </c>
      <c r="BZ1243" s="131">
        <v>500000</v>
      </c>
      <c r="CA1243" s="131">
        <f t="shared" si="3241"/>
        <v>6750000</v>
      </c>
      <c r="CB1243" s="132">
        <f t="shared" si="3252"/>
        <v>70.758796366666843</v>
      </c>
    </row>
    <row r="1244" spans="1:80" x14ac:dyDescent="0.25">
      <c r="A1244" s="4" t="s">
        <v>685</v>
      </c>
      <c r="B1244" s="4" t="s">
        <v>3</v>
      </c>
      <c r="C1244" s="4" t="s">
        <v>28</v>
      </c>
      <c r="D1244" s="79" t="s">
        <v>687</v>
      </c>
      <c r="E1244" s="89">
        <v>6145</v>
      </c>
      <c r="F1244" s="79" t="s">
        <v>735</v>
      </c>
      <c r="G1244" s="74" t="s">
        <v>1894</v>
      </c>
      <c r="H1244" s="13" t="s">
        <v>736</v>
      </c>
      <c r="I1244" s="14">
        <v>800000</v>
      </c>
      <c r="J1244" s="14">
        <f t="shared" si="3240"/>
        <v>500000</v>
      </c>
      <c r="K1244" s="14">
        <v>0</v>
      </c>
      <c r="L1244" s="14">
        <f t="shared" si="3243"/>
        <v>0</v>
      </c>
      <c r="M1244" s="14">
        <v>0</v>
      </c>
      <c r="N1244" s="14">
        <v>0</v>
      </c>
      <c r="O1244" s="14">
        <v>0</v>
      </c>
      <c r="P1244" s="14">
        <v>500000</v>
      </c>
      <c r="Q1244" s="14">
        <v>0</v>
      </c>
      <c r="R1244" s="14">
        <v>0</v>
      </c>
      <c r="S1244" s="14"/>
      <c r="T1244" s="14"/>
      <c r="U1244" s="14"/>
      <c r="V1244" s="14"/>
      <c r="W1244" s="14"/>
      <c r="X1244" s="14">
        <f t="shared" si="3324"/>
        <v>0</v>
      </c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>
        <v>0</v>
      </c>
      <c r="AI1244" s="14">
        <v>0</v>
      </c>
      <c r="AJ1244" s="14">
        <v>0</v>
      </c>
      <c r="AK1244" s="14"/>
      <c r="AL1244" s="14"/>
      <c r="AM1244" s="14"/>
      <c r="AN1244" s="14"/>
      <c r="AO1244" s="14"/>
      <c r="AP1244" s="14">
        <f t="shared" si="3325"/>
        <v>0</v>
      </c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>
        <v>0</v>
      </c>
      <c r="BA1244" s="14">
        <v>0</v>
      </c>
      <c r="BB1244" s="14">
        <v>0</v>
      </c>
      <c r="BC1244" s="14"/>
      <c r="BD1244" s="14"/>
      <c r="BE1244" s="14"/>
      <c r="BF1244" s="14"/>
      <c r="BG1244" s="14"/>
      <c r="BH1244" s="14">
        <f t="shared" si="3326"/>
        <v>0</v>
      </c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>
        <v>0</v>
      </c>
      <c r="BS1244" s="14">
        <v>0</v>
      </c>
      <c r="BT1244" s="14">
        <v>500000</v>
      </c>
      <c r="BU1244" s="14">
        <v>0</v>
      </c>
      <c r="BV1244" s="14">
        <v>0</v>
      </c>
      <c r="BW1244" s="14">
        <f t="shared" si="3317"/>
        <v>0</v>
      </c>
      <c r="BX1244" s="14"/>
      <c r="BY1244" s="14"/>
      <c r="BZ1244" s="14"/>
      <c r="CA1244" s="14">
        <f t="shared" si="3241"/>
        <v>0</v>
      </c>
      <c r="CB1244" s="122" t="str">
        <f t="shared" si="3252"/>
        <v>-</v>
      </c>
    </row>
    <row r="1245" spans="1:80" x14ac:dyDescent="0.25">
      <c r="A1245" s="4" t="s">
        <v>685</v>
      </c>
      <c r="B1245" s="4" t="s">
        <v>3</v>
      </c>
      <c r="C1245" s="4" t="s">
        <v>28</v>
      </c>
      <c r="D1245" s="79" t="s">
        <v>687</v>
      </c>
      <c r="E1245" s="89">
        <v>6145</v>
      </c>
      <c r="F1245" s="79" t="s">
        <v>737</v>
      </c>
      <c r="G1245" s="74" t="s">
        <v>1896</v>
      </c>
      <c r="H1245" s="13" t="s">
        <v>738</v>
      </c>
      <c r="I1245" s="14">
        <v>8800000</v>
      </c>
      <c r="J1245" s="14">
        <f t="shared" si="3240"/>
        <v>6042000</v>
      </c>
      <c r="K1245" s="14">
        <v>6042000</v>
      </c>
      <c r="L1245" s="14">
        <f t="shared" si="3243"/>
        <v>0</v>
      </c>
      <c r="M1245" s="14">
        <v>0</v>
      </c>
      <c r="N1245" s="14">
        <v>0</v>
      </c>
      <c r="O1245" s="14">
        <v>0</v>
      </c>
      <c r="P1245" s="14">
        <v>0</v>
      </c>
      <c r="Q1245" s="14">
        <v>0</v>
      </c>
      <c r="R1245" s="14">
        <v>0</v>
      </c>
      <c r="S1245" s="14"/>
      <c r="T1245" s="14"/>
      <c r="U1245" s="14"/>
      <c r="V1245" s="14"/>
      <c r="W1245" s="14"/>
      <c r="X1245" s="14">
        <f t="shared" si="3324"/>
        <v>0</v>
      </c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>
        <v>0</v>
      </c>
      <c r="AI1245" s="14">
        <v>0</v>
      </c>
      <c r="AJ1245" s="14">
        <v>0</v>
      </c>
      <c r="AK1245" s="14"/>
      <c r="AL1245" s="14"/>
      <c r="AM1245" s="14"/>
      <c r="AN1245" s="14"/>
      <c r="AO1245" s="14"/>
      <c r="AP1245" s="14">
        <f t="shared" si="3325"/>
        <v>0</v>
      </c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>
        <v>0</v>
      </c>
      <c r="BA1245" s="14">
        <v>0</v>
      </c>
      <c r="BB1245" s="14">
        <v>0</v>
      </c>
      <c r="BC1245" s="14"/>
      <c r="BD1245" s="14"/>
      <c r="BE1245" s="14"/>
      <c r="BF1245" s="14"/>
      <c r="BG1245" s="14"/>
      <c r="BH1245" s="14">
        <f t="shared" si="3326"/>
        <v>0</v>
      </c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>
        <v>0</v>
      </c>
      <c r="BS1245" s="14">
        <v>0</v>
      </c>
      <c r="BT1245" s="131">
        <v>8850000</v>
      </c>
      <c r="BU1245" s="131">
        <v>8850000</v>
      </c>
      <c r="BV1245" s="131">
        <v>5600000</v>
      </c>
      <c r="BW1245" s="131">
        <f t="shared" si="3317"/>
        <v>2000000</v>
      </c>
      <c r="BX1245" s="131">
        <v>2000000</v>
      </c>
      <c r="BY1245" s="131"/>
      <c r="BZ1245" s="131"/>
      <c r="CA1245" s="131">
        <f t="shared" si="3241"/>
        <v>7600000</v>
      </c>
      <c r="CB1245" s="132">
        <f t="shared" si="3252"/>
        <v>85.875706214689259</v>
      </c>
    </row>
    <row r="1246" spans="1:80" x14ac:dyDescent="0.25">
      <c r="A1246" s="4" t="s">
        <v>685</v>
      </c>
      <c r="B1246" s="4" t="s">
        <v>3</v>
      </c>
      <c r="C1246" s="4" t="s">
        <v>28</v>
      </c>
      <c r="D1246" s="79" t="s">
        <v>687</v>
      </c>
      <c r="E1246" s="89">
        <v>6145</v>
      </c>
      <c r="F1246" s="79" t="s">
        <v>739</v>
      </c>
      <c r="G1246" s="74" t="s">
        <v>1896</v>
      </c>
      <c r="H1246" s="13" t="s">
        <v>740</v>
      </c>
      <c r="I1246" s="14">
        <v>500000</v>
      </c>
      <c r="J1246" s="14">
        <f t="shared" si="3240"/>
        <v>500000</v>
      </c>
      <c r="K1246" s="14">
        <v>500000</v>
      </c>
      <c r="L1246" s="14">
        <f t="shared" si="3243"/>
        <v>0</v>
      </c>
      <c r="M1246" s="14">
        <v>0</v>
      </c>
      <c r="N1246" s="14">
        <v>0</v>
      </c>
      <c r="O1246" s="14">
        <v>0</v>
      </c>
      <c r="P1246" s="14">
        <v>0</v>
      </c>
      <c r="Q1246" s="14">
        <v>0</v>
      </c>
      <c r="R1246" s="14">
        <v>0</v>
      </c>
      <c r="S1246" s="14"/>
      <c r="T1246" s="14"/>
      <c r="U1246" s="14"/>
      <c r="V1246" s="14"/>
      <c r="W1246" s="14"/>
      <c r="X1246" s="14">
        <f t="shared" si="3324"/>
        <v>0</v>
      </c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>
        <v>0</v>
      </c>
      <c r="AI1246" s="14">
        <v>0</v>
      </c>
      <c r="AJ1246" s="14">
        <v>0</v>
      </c>
      <c r="AK1246" s="14"/>
      <c r="AL1246" s="14"/>
      <c r="AM1246" s="14"/>
      <c r="AN1246" s="14"/>
      <c r="AO1246" s="14"/>
      <c r="AP1246" s="14">
        <f t="shared" si="3325"/>
        <v>0</v>
      </c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>
        <v>0</v>
      </c>
      <c r="BA1246" s="14">
        <v>0</v>
      </c>
      <c r="BB1246" s="14">
        <v>0</v>
      </c>
      <c r="BC1246" s="14"/>
      <c r="BD1246" s="14"/>
      <c r="BE1246" s="14"/>
      <c r="BF1246" s="14"/>
      <c r="BG1246" s="14"/>
      <c r="BH1246" s="14">
        <f t="shared" si="3326"/>
        <v>0</v>
      </c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>
        <v>0</v>
      </c>
      <c r="BS1246" s="14">
        <v>0</v>
      </c>
      <c r="BT1246" s="131">
        <v>500000</v>
      </c>
      <c r="BU1246" s="131">
        <v>500000</v>
      </c>
      <c r="BV1246" s="131">
        <v>0</v>
      </c>
      <c r="BW1246" s="131">
        <f t="shared" si="3317"/>
        <v>280000</v>
      </c>
      <c r="BX1246" s="131"/>
      <c r="BY1246" s="131">
        <v>280000</v>
      </c>
      <c r="BZ1246" s="131"/>
      <c r="CA1246" s="131">
        <f t="shared" si="3241"/>
        <v>280000</v>
      </c>
      <c r="CB1246" s="132">
        <f t="shared" si="3252"/>
        <v>56.000000000000007</v>
      </c>
    </row>
    <row r="1247" spans="1:80" s="57" customFormat="1" x14ac:dyDescent="0.25">
      <c r="A1247" s="1" t="s">
        <v>685</v>
      </c>
      <c r="B1247" s="1" t="s">
        <v>3</v>
      </c>
      <c r="C1247" s="1" t="s">
        <v>28</v>
      </c>
      <c r="D1247" s="82" t="s">
        <v>687</v>
      </c>
      <c r="E1247" s="82">
        <v>614700</v>
      </c>
      <c r="F1247" s="82"/>
      <c r="G1247" s="2"/>
      <c r="H1247" s="2" t="s">
        <v>134</v>
      </c>
      <c r="I1247" s="12"/>
      <c r="J1247" s="12">
        <f>SUM(J1248)</f>
        <v>0</v>
      </c>
      <c r="K1247" s="12">
        <f t="shared" ref="K1247:Q1247" si="3333">SUM(K1248)</f>
        <v>0</v>
      </c>
      <c r="L1247" s="12">
        <f t="shared" si="3333"/>
        <v>0</v>
      </c>
      <c r="M1247" s="12">
        <f t="shared" si="3333"/>
        <v>0</v>
      </c>
      <c r="N1247" s="12">
        <f t="shared" si="3333"/>
        <v>0</v>
      </c>
      <c r="O1247" s="12">
        <f t="shared" si="3333"/>
        <v>0</v>
      </c>
      <c r="P1247" s="12">
        <f t="shared" si="3333"/>
        <v>0</v>
      </c>
      <c r="Q1247" s="12">
        <f t="shared" si="3333"/>
        <v>0</v>
      </c>
      <c r="R1247" s="12">
        <f t="shared" ref="R1247:AG1247" si="3334">SUM(R1248)</f>
        <v>0</v>
      </c>
      <c r="S1247" s="12">
        <f t="shared" si="3334"/>
        <v>0</v>
      </c>
      <c r="T1247" s="12">
        <f t="shared" si="3334"/>
        <v>0</v>
      </c>
      <c r="U1247" s="12">
        <f t="shared" si="3334"/>
        <v>0</v>
      </c>
      <c r="V1247" s="12">
        <f t="shared" si="3334"/>
        <v>0</v>
      </c>
      <c r="W1247" s="12">
        <f t="shared" si="3334"/>
        <v>0</v>
      </c>
      <c r="X1247" s="12">
        <f t="shared" si="3334"/>
        <v>0</v>
      </c>
      <c r="Y1247" s="12">
        <f t="shared" si="3334"/>
        <v>0</v>
      </c>
      <c r="Z1247" s="12">
        <f t="shared" si="3334"/>
        <v>0</v>
      </c>
      <c r="AA1247" s="12">
        <f t="shared" si="3334"/>
        <v>0</v>
      </c>
      <c r="AB1247" s="12">
        <f t="shared" si="3334"/>
        <v>0</v>
      </c>
      <c r="AC1247" s="12">
        <f t="shared" si="3334"/>
        <v>0</v>
      </c>
      <c r="AD1247" s="12">
        <f t="shared" si="3334"/>
        <v>0</v>
      </c>
      <c r="AE1247" s="12">
        <f t="shared" si="3334"/>
        <v>0</v>
      </c>
      <c r="AF1247" s="12">
        <f t="shared" si="3334"/>
        <v>0</v>
      </c>
      <c r="AG1247" s="12">
        <f t="shared" si="3334"/>
        <v>0</v>
      </c>
      <c r="AH1247" s="12">
        <v>0</v>
      </c>
      <c r="AI1247" s="12">
        <v>0</v>
      </c>
      <c r="AJ1247" s="12">
        <f t="shared" ref="AJ1247:AY1247" si="3335">SUM(AJ1248)</f>
        <v>0</v>
      </c>
      <c r="AK1247" s="12">
        <f t="shared" si="3335"/>
        <v>0</v>
      </c>
      <c r="AL1247" s="12">
        <f t="shared" si="3335"/>
        <v>0</v>
      </c>
      <c r="AM1247" s="12">
        <f t="shared" si="3335"/>
        <v>0</v>
      </c>
      <c r="AN1247" s="12">
        <f t="shared" si="3335"/>
        <v>0</v>
      </c>
      <c r="AO1247" s="12">
        <f t="shared" si="3335"/>
        <v>0</v>
      </c>
      <c r="AP1247" s="12">
        <f t="shared" si="3335"/>
        <v>0</v>
      </c>
      <c r="AQ1247" s="12">
        <f t="shared" si="3335"/>
        <v>0</v>
      </c>
      <c r="AR1247" s="12">
        <f t="shared" si="3335"/>
        <v>0</v>
      </c>
      <c r="AS1247" s="12">
        <f t="shared" si="3335"/>
        <v>0</v>
      </c>
      <c r="AT1247" s="12">
        <f t="shared" si="3335"/>
        <v>0</v>
      </c>
      <c r="AU1247" s="12">
        <f t="shared" si="3335"/>
        <v>0</v>
      </c>
      <c r="AV1247" s="12">
        <f t="shared" si="3335"/>
        <v>0</v>
      </c>
      <c r="AW1247" s="12">
        <f t="shared" si="3335"/>
        <v>0</v>
      </c>
      <c r="AX1247" s="12">
        <f t="shared" si="3335"/>
        <v>0</v>
      </c>
      <c r="AY1247" s="12">
        <f t="shared" si="3335"/>
        <v>0</v>
      </c>
      <c r="AZ1247" s="12">
        <v>0</v>
      </c>
      <c r="BA1247" s="12">
        <v>0</v>
      </c>
      <c r="BB1247" s="12">
        <f t="shared" ref="BB1247:BQ1247" si="3336">SUM(BB1248)</f>
        <v>0</v>
      </c>
      <c r="BC1247" s="12">
        <f t="shared" si="3336"/>
        <v>0</v>
      </c>
      <c r="BD1247" s="12">
        <f t="shared" si="3336"/>
        <v>0</v>
      </c>
      <c r="BE1247" s="12">
        <f t="shared" si="3336"/>
        <v>0</v>
      </c>
      <c r="BF1247" s="12">
        <f t="shared" si="3336"/>
        <v>0</v>
      </c>
      <c r="BG1247" s="12">
        <f t="shared" si="3336"/>
        <v>0</v>
      </c>
      <c r="BH1247" s="12">
        <f t="shared" si="3336"/>
        <v>0</v>
      </c>
      <c r="BI1247" s="12">
        <f t="shared" si="3336"/>
        <v>0</v>
      </c>
      <c r="BJ1247" s="12">
        <f t="shared" si="3336"/>
        <v>0</v>
      </c>
      <c r="BK1247" s="12">
        <f t="shared" si="3336"/>
        <v>0</v>
      </c>
      <c r="BL1247" s="12">
        <f t="shared" si="3336"/>
        <v>0</v>
      </c>
      <c r="BM1247" s="12">
        <f t="shared" si="3336"/>
        <v>0</v>
      </c>
      <c r="BN1247" s="12">
        <f t="shared" si="3336"/>
        <v>0</v>
      </c>
      <c r="BO1247" s="12">
        <f t="shared" si="3336"/>
        <v>0</v>
      </c>
      <c r="BP1247" s="12">
        <f t="shared" si="3336"/>
        <v>0</v>
      </c>
      <c r="BQ1247" s="12">
        <f t="shared" si="3336"/>
        <v>0</v>
      </c>
      <c r="BR1247" s="12">
        <v>0</v>
      </c>
      <c r="BS1247" s="12">
        <v>0</v>
      </c>
      <c r="BT1247" s="12">
        <f t="shared" ref="BT1247:BZ1247" si="3337">SUM(BT1248)</f>
        <v>100000</v>
      </c>
      <c r="BU1247" s="12">
        <f t="shared" si="3337"/>
        <v>70000</v>
      </c>
      <c r="BV1247" s="12">
        <f t="shared" si="3337"/>
        <v>0</v>
      </c>
      <c r="BW1247" s="12">
        <f t="shared" si="3337"/>
        <v>50000</v>
      </c>
      <c r="BX1247" s="12">
        <f t="shared" si="3337"/>
        <v>0</v>
      </c>
      <c r="BY1247" s="12">
        <f t="shared" si="3337"/>
        <v>0</v>
      </c>
      <c r="BZ1247" s="12">
        <f t="shared" si="3337"/>
        <v>50000</v>
      </c>
      <c r="CA1247" s="12">
        <f t="shared" si="3241"/>
        <v>50000</v>
      </c>
      <c r="CB1247" s="124">
        <f t="shared" si="3252"/>
        <v>71.428571428571431</v>
      </c>
    </row>
    <row r="1248" spans="1:80" x14ac:dyDescent="0.25">
      <c r="A1248" s="4" t="s">
        <v>685</v>
      </c>
      <c r="B1248" s="4" t="s">
        <v>3</v>
      </c>
      <c r="C1248" s="4" t="s">
        <v>28</v>
      </c>
      <c r="D1248" s="79" t="s">
        <v>687</v>
      </c>
      <c r="E1248" s="89">
        <v>6147</v>
      </c>
      <c r="F1248" s="79"/>
      <c r="G1248" s="74" t="s">
        <v>1898</v>
      </c>
      <c r="H1248" s="13" t="s">
        <v>134</v>
      </c>
      <c r="I1248" s="14"/>
      <c r="J1248" s="14">
        <f t="shared" si="3240"/>
        <v>0</v>
      </c>
      <c r="K1248" s="14"/>
      <c r="L1248" s="14"/>
      <c r="M1248" s="14"/>
      <c r="N1248" s="14"/>
      <c r="O1248" s="14"/>
      <c r="P1248" s="14"/>
      <c r="Q1248" s="14"/>
      <c r="R1248" s="14">
        <v>0</v>
      </c>
      <c r="S1248" s="14"/>
      <c r="T1248" s="14"/>
      <c r="U1248" s="14"/>
      <c r="V1248" s="14"/>
      <c r="W1248" s="14"/>
      <c r="X1248" s="14">
        <f t="shared" si="3324"/>
        <v>0</v>
      </c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>
        <v>0</v>
      </c>
      <c r="AI1248" s="14">
        <v>0</v>
      </c>
      <c r="AJ1248" s="14"/>
      <c r="AK1248" s="14"/>
      <c r="AL1248" s="14"/>
      <c r="AM1248" s="14"/>
      <c r="AN1248" s="14"/>
      <c r="AO1248" s="14"/>
      <c r="AP1248" s="14">
        <f t="shared" si="3325"/>
        <v>0</v>
      </c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>
        <v>0</v>
      </c>
      <c r="BA1248" s="14">
        <v>0</v>
      </c>
      <c r="BB1248" s="14"/>
      <c r="BC1248" s="14"/>
      <c r="BD1248" s="14"/>
      <c r="BE1248" s="14"/>
      <c r="BF1248" s="14"/>
      <c r="BG1248" s="14"/>
      <c r="BH1248" s="14">
        <f t="shared" si="3326"/>
        <v>0</v>
      </c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>
        <v>0</v>
      </c>
      <c r="BS1248" s="14">
        <v>0</v>
      </c>
      <c r="BT1248" s="14">
        <v>100000</v>
      </c>
      <c r="BU1248" s="14">
        <v>70000</v>
      </c>
      <c r="BV1248" s="14">
        <v>0</v>
      </c>
      <c r="BW1248" s="14">
        <f t="shared" si="3317"/>
        <v>50000</v>
      </c>
      <c r="BX1248" s="14"/>
      <c r="BY1248" s="14"/>
      <c r="BZ1248" s="14">
        <v>50000</v>
      </c>
      <c r="CA1248" s="14">
        <f t="shared" si="3241"/>
        <v>50000</v>
      </c>
      <c r="CB1248" s="122">
        <f t="shared" si="3252"/>
        <v>71.428571428571431</v>
      </c>
    </row>
    <row r="1249" spans="1:80" x14ac:dyDescent="0.25">
      <c r="A1249" s="1" t="s">
        <v>685</v>
      </c>
      <c r="B1249" s="1" t="s">
        <v>3</v>
      </c>
      <c r="C1249" s="1" t="s">
        <v>28</v>
      </c>
      <c r="D1249" s="82" t="s">
        <v>687</v>
      </c>
      <c r="E1249" s="82" t="s">
        <v>75</v>
      </c>
      <c r="F1249" s="79" t="s">
        <v>1</v>
      </c>
      <c r="G1249" s="13" t="s">
        <v>1</v>
      </c>
      <c r="H1249" s="2" t="s">
        <v>76</v>
      </c>
      <c r="I1249" s="12">
        <f>SUM(I1250:I1252)</f>
        <v>100</v>
      </c>
      <c r="J1249" s="12">
        <f t="shared" si="3240"/>
        <v>16100</v>
      </c>
      <c r="K1249" s="12">
        <f t="shared" ref="K1249" si="3338">SUM(K1250:K1252)</f>
        <v>16100</v>
      </c>
      <c r="L1249" s="12">
        <f t="shared" si="3243"/>
        <v>0</v>
      </c>
      <c r="M1249" s="12">
        <f t="shared" ref="M1249:Q1249" si="3339">SUM(M1250:M1252)</f>
        <v>0</v>
      </c>
      <c r="N1249" s="12">
        <f t="shared" si="3339"/>
        <v>0</v>
      </c>
      <c r="O1249" s="12">
        <f t="shared" si="3339"/>
        <v>0</v>
      </c>
      <c r="P1249" s="12">
        <f t="shared" si="3339"/>
        <v>0</v>
      </c>
      <c r="Q1249" s="12">
        <f t="shared" si="3339"/>
        <v>0</v>
      </c>
      <c r="R1249" s="12">
        <f t="shared" ref="R1249:AG1249" si="3340">SUM(R1250:R1252)</f>
        <v>0</v>
      </c>
      <c r="S1249" s="12">
        <f t="shared" si="3340"/>
        <v>0</v>
      </c>
      <c r="T1249" s="12">
        <f t="shared" si="3340"/>
        <v>0</v>
      </c>
      <c r="U1249" s="12">
        <f t="shared" si="3340"/>
        <v>0</v>
      </c>
      <c r="V1249" s="12">
        <f t="shared" si="3340"/>
        <v>0</v>
      </c>
      <c r="W1249" s="12">
        <f t="shared" si="3340"/>
        <v>0</v>
      </c>
      <c r="X1249" s="12">
        <f t="shared" si="3340"/>
        <v>0</v>
      </c>
      <c r="Y1249" s="12">
        <f t="shared" si="3340"/>
        <v>0</v>
      </c>
      <c r="Z1249" s="12">
        <f t="shared" si="3340"/>
        <v>0</v>
      </c>
      <c r="AA1249" s="12">
        <f t="shared" si="3340"/>
        <v>0</v>
      </c>
      <c r="AB1249" s="12">
        <f t="shared" si="3340"/>
        <v>0</v>
      </c>
      <c r="AC1249" s="12">
        <f t="shared" si="3340"/>
        <v>0</v>
      </c>
      <c r="AD1249" s="12">
        <f t="shared" si="3340"/>
        <v>0</v>
      </c>
      <c r="AE1249" s="12">
        <f t="shared" si="3340"/>
        <v>0</v>
      </c>
      <c r="AF1249" s="12">
        <f t="shared" si="3340"/>
        <v>0</v>
      </c>
      <c r="AG1249" s="12">
        <f t="shared" si="3340"/>
        <v>0</v>
      </c>
      <c r="AH1249" s="12">
        <v>0</v>
      </c>
      <c r="AI1249" s="12">
        <v>0</v>
      </c>
      <c r="AJ1249" s="12">
        <f t="shared" ref="AJ1249:AY1249" si="3341">SUM(AJ1250:AJ1252)</f>
        <v>0</v>
      </c>
      <c r="AK1249" s="12">
        <f t="shared" si="3341"/>
        <v>0</v>
      </c>
      <c r="AL1249" s="12">
        <f t="shared" si="3341"/>
        <v>0</v>
      </c>
      <c r="AM1249" s="12">
        <f t="shared" si="3341"/>
        <v>0</v>
      </c>
      <c r="AN1249" s="12">
        <f t="shared" si="3341"/>
        <v>0</v>
      </c>
      <c r="AO1249" s="12">
        <f t="shared" si="3341"/>
        <v>0</v>
      </c>
      <c r="AP1249" s="12">
        <f t="shared" si="3341"/>
        <v>0</v>
      </c>
      <c r="AQ1249" s="12">
        <f t="shared" si="3341"/>
        <v>0</v>
      </c>
      <c r="AR1249" s="12">
        <f t="shared" si="3341"/>
        <v>0</v>
      </c>
      <c r="AS1249" s="12">
        <f t="shared" si="3341"/>
        <v>0</v>
      </c>
      <c r="AT1249" s="12">
        <f t="shared" si="3341"/>
        <v>0</v>
      </c>
      <c r="AU1249" s="12">
        <f t="shared" si="3341"/>
        <v>0</v>
      </c>
      <c r="AV1249" s="12">
        <f t="shared" si="3341"/>
        <v>0</v>
      </c>
      <c r="AW1249" s="12">
        <f t="shared" si="3341"/>
        <v>0</v>
      </c>
      <c r="AX1249" s="12">
        <f t="shared" si="3341"/>
        <v>0</v>
      </c>
      <c r="AY1249" s="12">
        <f t="shared" si="3341"/>
        <v>0</v>
      </c>
      <c r="AZ1249" s="12">
        <v>0</v>
      </c>
      <c r="BA1249" s="12">
        <v>0</v>
      </c>
      <c r="BB1249" s="12">
        <f t="shared" ref="BB1249:BQ1249" si="3342">SUM(BB1250:BB1252)</f>
        <v>0</v>
      </c>
      <c r="BC1249" s="12">
        <f t="shared" si="3342"/>
        <v>0</v>
      </c>
      <c r="BD1249" s="12">
        <f t="shared" si="3342"/>
        <v>0</v>
      </c>
      <c r="BE1249" s="12">
        <f t="shared" si="3342"/>
        <v>0</v>
      </c>
      <c r="BF1249" s="12">
        <f t="shared" si="3342"/>
        <v>0</v>
      </c>
      <c r="BG1249" s="12">
        <f t="shared" si="3342"/>
        <v>0</v>
      </c>
      <c r="BH1249" s="12">
        <f t="shared" si="3342"/>
        <v>0</v>
      </c>
      <c r="BI1249" s="12">
        <f t="shared" si="3342"/>
        <v>0</v>
      </c>
      <c r="BJ1249" s="12">
        <f t="shared" si="3342"/>
        <v>0</v>
      </c>
      <c r="BK1249" s="12">
        <f t="shared" si="3342"/>
        <v>0</v>
      </c>
      <c r="BL1249" s="12">
        <f t="shared" si="3342"/>
        <v>0</v>
      </c>
      <c r="BM1249" s="12">
        <f t="shared" si="3342"/>
        <v>0</v>
      </c>
      <c r="BN1249" s="12">
        <f t="shared" si="3342"/>
        <v>0</v>
      </c>
      <c r="BO1249" s="12">
        <f t="shared" si="3342"/>
        <v>0</v>
      </c>
      <c r="BP1249" s="12">
        <f t="shared" si="3342"/>
        <v>0</v>
      </c>
      <c r="BQ1249" s="12">
        <f t="shared" si="3342"/>
        <v>0</v>
      </c>
      <c r="BR1249" s="12">
        <v>0</v>
      </c>
      <c r="BS1249" s="12">
        <v>0</v>
      </c>
      <c r="BT1249" s="12">
        <f t="shared" ref="BT1249:BZ1249" si="3343">SUM(BT1250:BT1252)</f>
        <v>16100</v>
      </c>
      <c r="BU1249" s="12">
        <f t="shared" si="3343"/>
        <v>16100</v>
      </c>
      <c r="BV1249" s="12">
        <f t="shared" si="3343"/>
        <v>16000</v>
      </c>
      <c r="BW1249" s="12">
        <f t="shared" si="3343"/>
        <v>0</v>
      </c>
      <c r="BX1249" s="12">
        <f t="shared" si="3343"/>
        <v>0</v>
      </c>
      <c r="BY1249" s="12">
        <f t="shared" si="3343"/>
        <v>0</v>
      </c>
      <c r="BZ1249" s="12">
        <f t="shared" si="3343"/>
        <v>0</v>
      </c>
      <c r="CA1249" s="12">
        <f t="shared" si="3241"/>
        <v>16000</v>
      </c>
      <c r="CB1249" s="124">
        <f t="shared" si="3252"/>
        <v>99.378881987577643</v>
      </c>
    </row>
    <row r="1250" spans="1:80" x14ac:dyDescent="0.25">
      <c r="A1250" s="4" t="s">
        <v>685</v>
      </c>
      <c r="B1250" s="4" t="s">
        <v>3</v>
      </c>
      <c r="C1250" s="4" t="s">
        <v>28</v>
      </c>
      <c r="D1250" s="79" t="s">
        <v>687</v>
      </c>
      <c r="E1250" s="89">
        <v>6148</v>
      </c>
      <c r="F1250" s="79"/>
      <c r="G1250" s="74" t="s">
        <v>1893</v>
      </c>
      <c r="H1250" s="13" t="s">
        <v>76</v>
      </c>
      <c r="I1250" s="14">
        <v>100</v>
      </c>
      <c r="J1250" s="14">
        <f t="shared" si="3240"/>
        <v>100</v>
      </c>
      <c r="K1250" s="14">
        <v>100</v>
      </c>
      <c r="L1250" s="14">
        <f t="shared" si="3243"/>
        <v>0</v>
      </c>
      <c r="M1250" s="14">
        <v>0</v>
      </c>
      <c r="N1250" s="14">
        <v>0</v>
      </c>
      <c r="O1250" s="14">
        <v>0</v>
      </c>
      <c r="P1250" s="14">
        <v>0</v>
      </c>
      <c r="Q1250" s="14">
        <v>0</v>
      </c>
      <c r="R1250" s="14">
        <v>0</v>
      </c>
      <c r="S1250" s="14"/>
      <c r="T1250" s="14"/>
      <c r="U1250" s="14"/>
      <c r="V1250" s="14"/>
      <c r="W1250" s="14"/>
      <c r="X1250" s="14">
        <f t="shared" si="3324"/>
        <v>0</v>
      </c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>
        <v>0</v>
      </c>
      <c r="AI1250" s="14">
        <v>0</v>
      </c>
      <c r="AJ1250" s="14">
        <v>0</v>
      </c>
      <c r="AK1250" s="14"/>
      <c r="AL1250" s="14"/>
      <c r="AM1250" s="14"/>
      <c r="AN1250" s="14"/>
      <c r="AO1250" s="14"/>
      <c r="AP1250" s="14">
        <f t="shared" si="3325"/>
        <v>0</v>
      </c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>
        <v>0</v>
      </c>
      <c r="BA1250" s="14">
        <v>0</v>
      </c>
      <c r="BB1250" s="14">
        <v>0</v>
      </c>
      <c r="BC1250" s="14"/>
      <c r="BD1250" s="14"/>
      <c r="BE1250" s="14"/>
      <c r="BF1250" s="14"/>
      <c r="BG1250" s="14"/>
      <c r="BH1250" s="14">
        <f t="shared" si="3326"/>
        <v>0</v>
      </c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>
        <v>0</v>
      </c>
      <c r="BS1250" s="14">
        <v>0</v>
      </c>
      <c r="BT1250" s="14">
        <v>100</v>
      </c>
      <c r="BU1250" s="14">
        <v>100</v>
      </c>
      <c r="BV1250" s="14">
        <v>0</v>
      </c>
      <c r="BW1250" s="14">
        <f t="shared" si="3317"/>
        <v>0</v>
      </c>
      <c r="BX1250" s="14"/>
      <c r="BY1250" s="14"/>
      <c r="BZ1250" s="14"/>
      <c r="CA1250" s="14">
        <f t="shared" si="3241"/>
        <v>0</v>
      </c>
      <c r="CB1250" s="122">
        <f t="shared" si="3252"/>
        <v>0</v>
      </c>
    </row>
    <row r="1251" spans="1:80" x14ac:dyDescent="0.25">
      <c r="A1251" s="4" t="s">
        <v>685</v>
      </c>
      <c r="B1251" s="4" t="s">
        <v>3</v>
      </c>
      <c r="C1251" s="4" t="s">
        <v>28</v>
      </c>
      <c r="D1251" s="79" t="s">
        <v>687</v>
      </c>
      <c r="E1251" s="89">
        <v>6148</v>
      </c>
      <c r="F1251" s="79" t="s">
        <v>741</v>
      </c>
      <c r="G1251" s="74" t="s">
        <v>1893</v>
      </c>
      <c r="H1251" s="13" t="s">
        <v>742</v>
      </c>
      <c r="I1251" s="14">
        <v>0</v>
      </c>
      <c r="J1251" s="14">
        <f t="shared" si="3240"/>
        <v>0</v>
      </c>
      <c r="K1251" s="14">
        <v>0</v>
      </c>
      <c r="L1251" s="14">
        <f t="shared" ref="L1251:L1282" si="3344">SUM(M1251:O1251)</f>
        <v>0</v>
      </c>
      <c r="M1251" s="14">
        <v>0</v>
      </c>
      <c r="N1251" s="14">
        <v>0</v>
      </c>
      <c r="O1251" s="14">
        <v>0</v>
      </c>
      <c r="P1251" s="14">
        <v>0</v>
      </c>
      <c r="Q1251" s="14">
        <v>0</v>
      </c>
      <c r="R1251" s="14">
        <v>0</v>
      </c>
      <c r="S1251" s="14"/>
      <c r="T1251" s="14"/>
      <c r="U1251" s="14"/>
      <c r="V1251" s="14"/>
      <c r="W1251" s="14"/>
      <c r="X1251" s="14">
        <f t="shared" si="3324"/>
        <v>0</v>
      </c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>
        <v>0</v>
      </c>
      <c r="AI1251" s="14">
        <v>0</v>
      </c>
      <c r="AJ1251" s="14">
        <v>0</v>
      </c>
      <c r="AK1251" s="14"/>
      <c r="AL1251" s="14"/>
      <c r="AM1251" s="14"/>
      <c r="AN1251" s="14"/>
      <c r="AO1251" s="14"/>
      <c r="AP1251" s="14">
        <f t="shared" si="3325"/>
        <v>0</v>
      </c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>
        <v>0</v>
      </c>
      <c r="BA1251" s="14">
        <v>0</v>
      </c>
      <c r="BB1251" s="14">
        <v>0</v>
      </c>
      <c r="BC1251" s="14"/>
      <c r="BD1251" s="14"/>
      <c r="BE1251" s="14"/>
      <c r="BF1251" s="14"/>
      <c r="BG1251" s="14"/>
      <c r="BH1251" s="14">
        <f t="shared" si="3326"/>
        <v>0</v>
      </c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>
        <v>0</v>
      </c>
      <c r="BS1251" s="14">
        <v>0</v>
      </c>
      <c r="BT1251" s="14">
        <v>0</v>
      </c>
      <c r="BU1251" s="14">
        <v>0</v>
      </c>
      <c r="BV1251" s="14">
        <v>0</v>
      </c>
      <c r="BW1251" s="14">
        <f t="shared" si="3317"/>
        <v>0</v>
      </c>
      <c r="BX1251" s="14"/>
      <c r="BY1251" s="14"/>
      <c r="BZ1251" s="14"/>
      <c r="CA1251" s="14">
        <f t="shared" si="3241"/>
        <v>0</v>
      </c>
      <c r="CB1251" s="122" t="str">
        <f t="shared" si="3252"/>
        <v>-</v>
      </c>
    </row>
    <row r="1252" spans="1:80" ht="22.5" x14ac:dyDescent="0.25">
      <c r="A1252" s="4" t="s">
        <v>685</v>
      </c>
      <c r="B1252" s="4" t="s">
        <v>3</v>
      </c>
      <c r="C1252" s="4" t="s">
        <v>28</v>
      </c>
      <c r="D1252" s="79" t="s">
        <v>687</v>
      </c>
      <c r="E1252" s="89">
        <v>6148</v>
      </c>
      <c r="F1252" s="79" t="s">
        <v>743</v>
      </c>
      <c r="G1252" s="74" t="s">
        <v>1893</v>
      </c>
      <c r="H1252" s="13" t="s">
        <v>744</v>
      </c>
      <c r="I1252" s="14">
        <v>0</v>
      </c>
      <c r="J1252" s="14">
        <f t="shared" si="3240"/>
        <v>16000</v>
      </c>
      <c r="K1252" s="14">
        <v>16000</v>
      </c>
      <c r="L1252" s="14">
        <f t="shared" si="3344"/>
        <v>0</v>
      </c>
      <c r="M1252" s="14">
        <v>0</v>
      </c>
      <c r="N1252" s="14">
        <v>0</v>
      </c>
      <c r="O1252" s="14">
        <v>0</v>
      </c>
      <c r="P1252" s="14">
        <v>0</v>
      </c>
      <c r="Q1252" s="14">
        <v>0</v>
      </c>
      <c r="R1252" s="14">
        <v>0</v>
      </c>
      <c r="S1252" s="14"/>
      <c r="T1252" s="14"/>
      <c r="U1252" s="14"/>
      <c r="V1252" s="14"/>
      <c r="W1252" s="14"/>
      <c r="X1252" s="14">
        <f t="shared" si="3324"/>
        <v>0</v>
      </c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>
        <v>0</v>
      </c>
      <c r="AI1252" s="14">
        <v>0</v>
      </c>
      <c r="AJ1252" s="14">
        <v>0</v>
      </c>
      <c r="AK1252" s="14"/>
      <c r="AL1252" s="14"/>
      <c r="AM1252" s="14"/>
      <c r="AN1252" s="14"/>
      <c r="AO1252" s="14"/>
      <c r="AP1252" s="14">
        <f t="shared" si="3325"/>
        <v>0</v>
      </c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>
        <v>0</v>
      </c>
      <c r="BA1252" s="14">
        <v>0</v>
      </c>
      <c r="BB1252" s="14">
        <v>0</v>
      </c>
      <c r="BC1252" s="14"/>
      <c r="BD1252" s="14"/>
      <c r="BE1252" s="14"/>
      <c r="BF1252" s="14"/>
      <c r="BG1252" s="14"/>
      <c r="BH1252" s="14">
        <f t="shared" si="3326"/>
        <v>0</v>
      </c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>
        <v>0</v>
      </c>
      <c r="BS1252" s="14">
        <v>0</v>
      </c>
      <c r="BT1252" s="14">
        <v>16000</v>
      </c>
      <c r="BU1252" s="14">
        <v>16000</v>
      </c>
      <c r="BV1252" s="14">
        <v>16000</v>
      </c>
      <c r="BW1252" s="14">
        <f t="shared" si="3317"/>
        <v>0</v>
      </c>
      <c r="BX1252" s="14"/>
      <c r="BY1252" s="14"/>
      <c r="BZ1252" s="14"/>
      <c r="CA1252" s="14">
        <f t="shared" si="3241"/>
        <v>16000</v>
      </c>
      <c r="CB1252" s="122">
        <f t="shared" si="3252"/>
        <v>100</v>
      </c>
    </row>
    <row r="1253" spans="1:80" ht="22.5" x14ac:dyDescent="0.25">
      <c r="A1253" s="1" t="s">
        <v>1</v>
      </c>
      <c r="B1253" s="1" t="s">
        <v>1</v>
      </c>
      <c r="C1253" s="1" t="s">
        <v>1</v>
      </c>
      <c r="D1253" s="78" t="s">
        <v>1</v>
      </c>
      <c r="E1253" s="78" t="s">
        <v>1</v>
      </c>
      <c r="F1253" s="78" t="s">
        <v>1</v>
      </c>
      <c r="G1253" s="2" t="s">
        <v>1</v>
      </c>
      <c r="H1253" s="10" t="s">
        <v>279</v>
      </c>
      <c r="I1253" s="11">
        <f>SUM(I1254)</f>
        <v>68855100</v>
      </c>
      <c r="J1253" s="11">
        <f t="shared" si="3240"/>
        <v>26350100</v>
      </c>
      <c r="K1253" s="11">
        <f t="shared" ref="K1253:Q1253" si="3345">SUM(K1254)</f>
        <v>156100</v>
      </c>
      <c r="L1253" s="11">
        <f t="shared" si="3344"/>
        <v>4500000</v>
      </c>
      <c r="M1253" s="11">
        <f t="shared" si="3345"/>
        <v>0</v>
      </c>
      <c r="N1253" s="11">
        <f t="shared" si="3345"/>
        <v>0</v>
      </c>
      <c r="O1253" s="11">
        <f t="shared" si="3345"/>
        <v>4500000</v>
      </c>
      <c r="P1253" s="11">
        <f t="shared" si="3345"/>
        <v>4194000</v>
      </c>
      <c r="Q1253" s="11">
        <f t="shared" si="3345"/>
        <v>17500000</v>
      </c>
      <c r="R1253" s="11">
        <f t="shared" ref="R1253:AG1253" si="3346">SUM(R1254)</f>
        <v>0</v>
      </c>
      <c r="S1253" s="11">
        <f t="shared" si="3346"/>
        <v>0</v>
      </c>
      <c r="T1253" s="11">
        <f t="shared" si="3346"/>
        <v>0</v>
      </c>
      <c r="U1253" s="11">
        <f t="shared" si="3346"/>
        <v>0</v>
      </c>
      <c r="V1253" s="11">
        <f t="shared" si="3346"/>
        <v>0</v>
      </c>
      <c r="W1253" s="11">
        <f t="shared" si="3346"/>
        <v>0</v>
      </c>
      <c r="X1253" s="11">
        <f t="shared" si="3346"/>
        <v>0</v>
      </c>
      <c r="Y1253" s="11">
        <f t="shared" si="3346"/>
        <v>0</v>
      </c>
      <c r="Z1253" s="11">
        <f t="shared" si="3346"/>
        <v>0</v>
      </c>
      <c r="AA1253" s="11">
        <f t="shared" si="3346"/>
        <v>0</v>
      </c>
      <c r="AB1253" s="11">
        <f t="shared" si="3346"/>
        <v>0</v>
      </c>
      <c r="AC1253" s="11">
        <f t="shared" si="3346"/>
        <v>0</v>
      </c>
      <c r="AD1253" s="11">
        <f t="shared" si="3346"/>
        <v>0</v>
      </c>
      <c r="AE1253" s="11">
        <f t="shared" si="3346"/>
        <v>0</v>
      </c>
      <c r="AF1253" s="11">
        <f t="shared" si="3346"/>
        <v>0</v>
      </c>
      <c r="AG1253" s="11">
        <f t="shared" si="3346"/>
        <v>0</v>
      </c>
      <c r="AH1253" s="11">
        <v>0</v>
      </c>
      <c r="AI1253" s="11">
        <v>0</v>
      </c>
      <c r="AJ1253" s="11">
        <f t="shared" ref="AJ1253:AY1253" si="3347">SUM(AJ1254)</f>
        <v>0</v>
      </c>
      <c r="AK1253" s="11">
        <f t="shared" si="3347"/>
        <v>0</v>
      </c>
      <c r="AL1253" s="11">
        <f t="shared" si="3347"/>
        <v>0</v>
      </c>
      <c r="AM1253" s="11">
        <f t="shared" si="3347"/>
        <v>0</v>
      </c>
      <c r="AN1253" s="11">
        <f t="shared" si="3347"/>
        <v>0</v>
      </c>
      <c r="AO1253" s="11">
        <f t="shared" si="3347"/>
        <v>0</v>
      </c>
      <c r="AP1253" s="11">
        <f t="shared" si="3347"/>
        <v>0</v>
      </c>
      <c r="AQ1253" s="11">
        <f t="shared" si="3347"/>
        <v>0</v>
      </c>
      <c r="AR1253" s="11">
        <f t="shared" si="3347"/>
        <v>0</v>
      </c>
      <c r="AS1253" s="11">
        <f t="shared" si="3347"/>
        <v>0</v>
      </c>
      <c r="AT1253" s="11">
        <f t="shared" si="3347"/>
        <v>0</v>
      </c>
      <c r="AU1253" s="11">
        <f t="shared" si="3347"/>
        <v>0</v>
      </c>
      <c r="AV1253" s="11">
        <f t="shared" si="3347"/>
        <v>0</v>
      </c>
      <c r="AW1253" s="11">
        <f t="shared" si="3347"/>
        <v>0</v>
      </c>
      <c r="AX1253" s="11">
        <f t="shared" si="3347"/>
        <v>0</v>
      </c>
      <c r="AY1253" s="11">
        <f t="shared" si="3347"/>
        <v>0</v>
      </c>
      <c r="AZ1253" s="11">
        <v>0</v>
      </c>
      <c r="BA1253" s="11">
        <v>0</v>
      </c>
      <c r="BB1253" s="11">
        <f t="shared" ref="BB1253:BQ1253" si="3348">SUM(BB1254)</f>
        <v>4500000</v>
      </c>
      <c r="BC1253" s="11">
        <f t="shared" si="3348"/>
        <v>0</v>
      </c>
      <c r="BD1253" s="11">
        <f t="shared" si="3348"/>
        <v>0</v>
      </c>
      <c r="BE1253" s="11">
        <f t="shared" si="3348"/>
        <v>0</v>
      </c>
      <c r="BF1253" s="11">
        <f t="shared" si="3348"/>
        <v>0</v>
      </c>
      <c r="BG1253" s="11">
        <f t="shared" si="3348"/>
        <v>-1405000</v>
      </c>
      <c r="BH1253" s="11">
        <f t="shared" si="3348"/>
        <v>3095000</v>
      </c>
      <c r="BI1253" s="11">
        <f t="shared" si="3348"/>
        <v>0</v>
      </c>
      <c r="BJ1253" s="11">
        <f t="shared" si="3348"/>
        <v>0</v>
      </c>
      <c r="BK1253" s="11">
        <f t="shared" si="3348"/>
        <v>0</v>
      </c>
      <c r="BL1253" s="11">
        <f t="shared" si="3348"/>
        <v>0</v>
      </c>
      <c r="BM1253" s="11">
        <f t="shared" si="3348"/>
        <v>0</v>
      </c>
      <c r="BN1253" s="11">
        <f t="shared" si="3348"/>
        <v>0</v>
      </c>
      <c r="BO1253" s="11">
        <f t="shared" si="3348"/>
        <v>0</v>
      </c>
      <c r="BP1253" s="11">
        <f t="shared" si="3348"/>
        <v>0</v>
      </c>
      <c r="BQ1253" s="11">
        <f t="shared" si="3348"/>
        <v>0</v>
      </c>
      <c r="BR1253" s="11">
        <v>0</v>
      </c>
      <c r="BS1253" s="11">
        <v>3095000</v>
      </c>
      <c r="BT1253" s="11">
        <f t="shared" ref="BT1253:BX1253" si="3349">SUM(BT1254)</f>
        <v>29850200</v>
      </c>
      <c r="BU1253" s="11">
        <f t="shared" si="3349"/>
        <v>2083300</v>
      </c>
      <c r="BV1253" s="11">
        <f t="shared" si="3349"/>
        <v>350000</v>
      </c>
      <c r="BW1253" s="11">
        <f t="shared" si="3349"/>
        <v>440000</v>
      </c>
      <c r="BX1253" s="11">
        <f t="shared" si="3349"/>
        <v>0</v>
      </c>
      <c r="BY1253" s="11">
        <f t="shared" ref="BY1253" si="3350">SUM(BY1254)</f>
        <v>0</v>
      </c>
      <c r="BZ1253" s="11">
        <f t="shared" ref="BZ1253" si="3351">SUM(BZ1254)</f>
        <v>440000</v>
      </c>
      <c r="CA1253" s="11">
        <f t="shared" si="3241"/>
        <v>790000</v>
      </c>
      <c r="CB1253" s="123">
        <f t="shared" si="3252"/>
        <v>37.920606729707671</v>
      </c>
    </row>
    <row r="1254" spans="1:80" x14ac:dyDescent="0.25">
      <c r="A1254" s="4" t="s">
        <v>685</v>
      </c>
      <c r="B1254" s="4" t="s">
        <v>3</v>
      </c>
      <c r="C1254" s="4" t="s">
        <v>28</v>
      </c>
      <c r="D1254" s="79" t="s">
        <v>687</v>
      </c>
      <c r="E1254" s="78" t="s">
        <v>280</v>
      </c>
      <c r="F1254" s="78" t="s">
        <v>1</v>
      </c>
      <c r="G1254" s="2" t="s">
        <v>1</v>
      </c>
      <c r="H1254" s="2" t="s">
        <v>281</v>
      </c>
      <c r="I1254" s="12">
        <f>SUM(I1255,I1260)</f>
        <v>68855100</v>
      </c>
      <c r="J1254" s="12">
        <f t="shared" si="3240"/>
        <v>26350100</v>
      </c>
      <c r="K1254" s="12">
        <f t="shared" ref="K1254" si="3352">SUM(K1255,K1260)</f>
        <v>156100</v>
      </c>
      <c r="L1254" s="12">
        <f t="shared" si="3344"/>
        <v>4500000</v>
      </c>
      <c r="M1254" s="12">
        <f t="shared" ref="M1254:Q1254" si="3353">SUM(M1255,M1260)</f>
        <v>0</v>
      </c>
      <c r="N1254" s="12">
        <f t="shared" si="3353"/>
        <v>0</v>
      </c>
      <c r="O1254" s="12">
        <f t="shared" si="3353"/>
        <v>4500000</v>
      </c>
      <c r="P1254" s="12">
        <f t="shared" si="3353"/>
        <v>4194000</v>
      </c>
      <c r="Q1254" s="12">
        <f t="shared" si="3353"/>
        <v>17500000</v>
      </c>
      <c r="R1254" s="12">
        <f t="shared" ref="R1254:AG1254" si="3354">SUM(R1255,R1260)</f>
        <v>0</v>
      </c>
      <c r="S1254" s="12">
        <f t="shared" si="3354"/>
        <v>0</v>
      </c>
      <c r="T1254" s="12">
        <f t="shared" si="3354"/>
        <v>0</v>
      </c>
      <c r="U1254" s="12">
        <f t="shared" si="3354"/>
        <v>0</v>
      </c>
      <c r="V1254" s="12">
        <f t="shared" si="3354"/>
        <v>0</v>
      </c>
      <c r="W1254" s="12">
        <f t="shared" si="3354"/>
        <v>0</v>
      </c>
      <c r="X1254" s="12">
        <f t="shared" ref="X1254" si="3355">SUM(X1255,X1260)</f>
        <v>0</v>
      </c>
      <c r="Y1254" s="12">
        <f t="shared" si="3354"/>
        <v>0</v>
      </c>
      <c r="Z1254" s="12">
        <f t="shared" si="3354"/>
        <v>0</v>
      </c>
      <c r="AA1254" s="12">
        <f t="shared" si="3354"/>
        <v>0</v>
      </c>
      <c r="AB1254" s="12">
        <f t="shared" si="3354"/>
        <v>0</v>
      </c>
      <c r="AC1254" s="12">
        <f t="shared" si="3354"/>
        <v>0</v>
      </c>
      <c r="AD1254" s="12">
        <f t="shared" si="3354"/>
        <v>0</v>
      </c>
      <c r="AE1254" s="12">
        <f t="shared" si="3354"/>
        <v>0</v>
      </c>
      <c r="AF1254" s="12">
        <f t="shared" si="3354"/>
        <v>0</v>
      </c>
      <c r="AG1254" s="12">
        <f t="shared" si="3354"/>
        <v>0</v>
      </c>
      <c r="AH1254" s="12">
        <v>0</v>
      </c>
      <c r="AI1254" s="12">
        <v>0</v>
      </c>
      <c r="AJ1254" s="12">
        <f t="shared" ref="AJ1254:AY1254" si="3356">SUM(AJ1255,AJ1260)</f>
        <v>0</v>
      </c>
      <c r="AK1254" s="12">
        <f t="shared" si="3356"/>
        <v>0</v>
      </c>
      <c r="AL1254" s="12">
        <f t="shared" si="3356"/>
        <v>0</v>
      </c>
      <c r="AM1254" s="12">
        <f t="shared" si="3356"/>
        <v>0</v>
      </c>
      <c r="AN1254" s="12">
        <f t="shared" si="3356"/>
        <v>0</v>
      </c>
      <c r="AO1254" s="12">
        <f t="shared" si="3356"/>
        <v>0</v>
      </c>
      <c r="AP1254" s="12">
        <f t="shared" ref="AP1254" si="3357">SUM(AP1255,AP1260)</f>
        <v>0</v>
      </c>
      <c r="AQ1254" s="12">
        <f t="shared" si="3356"/>
        <v>0</v>
      </c>
      <c r="AR1254" s="12">
        <f t="shared" si="3356"/>
        <v>0</v>
      </c>
      <c r="AS1254" s="12">
        <f t="shared" si="3356"/>
        <v>0</v>
      </c>
      <c r="AT1254" s="12">
        <f t="shared" si="3356"/>
        <v>0</v>
      </c>
      <c r="AU1254" s="12">
        <f t="shared" si="3356"/>
        <v>0</v>
      </c>
      <c r="AV1254" s="12">
        <f t="shared" si="3356"/>
        <v>0</v>
      </c>
      <c r="AW1254" s="12">
        <f t="shared" si="3356"/>
        <v>0</v>
      </c>
      <c r="AX1254" s="12">
        <f t="shared" si="3356"/>
        <v>0</v>
      </c>
      <c r="AY1254" s="12">
        <f t="shared" si="3356"/>
        <v>0</v>
      </c>
      <c r="AZ1254" s="12">
        <v>0</v>
      </c>
      <c r="BA1254" s="12">
        <v>0</v>
      </c>
      <c r="BB1254" s="12">
        <f t="shared" ref="BB1254:BQ1254" si="3358">SUM(BB1255,BB1260)</f>
        <v>4500000</v>
      </c>
      <c r="BC1254" s="12">
        <f t="shared" si="3358"/>
        <v>0</v>
      </c>
      <c r="BD1254" s="12">
        <f t="shared" si="3358"/>
        <v>0</v>
      </c>
      <c r="BE1254" s="12">
        <f t="shared" si="3358"/>
        <v>0</v>
      </c>
      <c r="BF1254" s="12">
        <f t="shared" si="3358"/>
        <v>0</v>
      </c>
      <c r="BG1254" s="12">
        <f t="shared" si="3358"/>
        <v>-1405000</v>
      </c>
      <c r="BH1254" s="12">
        <f t="shared" ref="BH1254" si="3359">SUM(BH1255,BH1260)</f>
        <v>3095000</v>
      </c>
      <c r="BI1254" s="12">
        <f t="shared" si="3358"/>
        <v>0</v>
      </c>
      <c r="BJ1254" s="12">
        <f t="shared" si="3358"/>
        <v>0</v>
      </c>
      <c r="BK1254" s="12">
        <f t="shared" si="3358"/>
        <v>0</v>
      </c>
      <c r="BL1254" s="12">
        <f t="shared" si="3358"/>
        <v>0</v>
      </c>
      <c r="BM1254" s="12">
        <f t="shared" si="3358"/>
        <v>0</v>
      </c>
      <c r="BN1254" s="12">
        <f t="shared" si="3358"/>
        <v>0</v>
      </c>
      <c r="BO1254" s="12">
        <f t="shared" si="3358"/>
        <v>0</v>
      </c>
      <c r="BP1254" s="12">
        <f t="shared" si="3358"/>
        <v>0</v>
      </c>
      <c r="BQ1254" s="12">
        <f t="shared" si="3358"/>
        <v>0</v>
      </c>
      <c r="BR1254" s="12">
        <v>0</v>
      </c>
      <c r="BS1254" s="12">
        <v>3095000</v>
      </c>
      <c r="BT1254" s="12">
        <f t="shared" ref="BT1254:BZ1254" si="3360">SUM(BT1255,BT1260)</f>
        <v>29850200</v>
      </c>
      <c r="BU1254" s="12">
        <f t="shared" si="3360"/>
        <v>2083300</v>
      </c>
      <c r="BV1254" s="12">
        <f t="shared" si="3360"/>
        <v>350000</v>
      </c>
      <c r="BW1254" s="12">
        <f t="shared" si="3360"/>
        <v>440000</v>
      </c>
      <c r="BX1254" s="12">
        <f t="shared" si="3360"/>
        <v>0</v>
      </c>
      <c r="BY1254" s="12">
        <f t="shared" si="3360"/>
        <v>0</v>
      </c>
      <c r="BZ1254" s="12">
        <f t="shared" si="3360"/>
        <v>440000</v>
      </c>
      <c r="CA1254" s="12">
        <f t="shared" si="3241"/>
        <v>790000</v>
      </c>
      <c r="CB1254" s="124">
        <f t="shared" si="3252"/>
        <v>37.920606729707671</v>
      </c>
    </row>
    <row r="1255" spans="1:80" x14ac:dyDescent="0.25">
      <c r="A1255" s="1" t="s">
        <v>685</v>
      </c>
      <c r="B1255" s="1" t="s">
        <v>3</v>
      </c>
      <c r="C1255" s="1" t="s">
        <v>28</v>
      </c>
      <c r="D1255" s="82" t="s">
        <v>687</v>
      </c>
      <c r="E1255" s="82" t="s">
        <v>282</v>
      </c>
      <c r="F1255" s="79" t="s">
        <v>1</v>
      </c>
      <c r="G1255" s="13" t="s">
        <v>1</v>
      </c>
      <c r="H1255" s="2" t="s">
        <v>283</v>
      </c>
      <c r="I1255" s="12">
        <f>SUM(I1256:I1259)</f>
        <v>11700100</v>
      </c>
      <c r="J1255" s="12">
        <f t="shared" si="3240"/>
        <v>9700100</v>
      </c>
      <c r="K1255" s="12">
        <f t="shared" ref="K1255" si="3361">SUM(K1256:K1259)</f>
        <v>100</v>
      </c>
      <c r="L1255" s="12">
        <f t="shared" si="3344"/>
        <v>0</v>
      </c>
      <c r="M1255" s="12">
        <f t="shared" ref="M1255:Q1255" si="3362">SUM(M1256:M1259)</f>
        <v>0</v>
      </c>
      <c r="N1255" s="12">
        <f t="shared" si="3362"/>
        <v>0</v>
      </c>
      <c r="O1255" s="12">
        <f t="shared" si="3362"/>
        <v>0</v>
      </c>
      <c r="P1255" s="12">
        <f t="shared" si="3362"/>
        <v>3200000</v>
      </c>
      <c r="Q1255" s="12">
        <f t="shared" si="3362"/>
        <v>6500000</v>
      </c>
      <c r="R1255" s="12">
        <f t="shared" ref="R1255:AG1255" si="3363">SUM(R1256:R1259)</f>
        <v>0</v>
      </c>
      <c r="S1255" s="12">
        <f t="shared" si="3363"/>
        <v>0</v>
      </c>
      <c r="T1255" s="12">
        <f t="shared" si="3363"/>
        <v>0</v>
      </c>
      <c r="U1255" s="12">
        <f t="shared" si="3363"/>
        <v>0</v>
      </c>
      <c r="V1255" s="12">
        <f t="shared" si="3363"/>
        <v>0</v>
      </c>
      <c r="W1255" s="12">
        <f t="shared" si="3363"/>
        <v>0</v>
      </c>
      <c r="X1255" s="12">
        <f t="shared" ref="X1255" si="3364">SUM(X1256:X1259)</f>
        <v>0</v>
      </c>
      <c r="Y1255" s="12">
        <f t="shared" si="3363"/>
        <v>0</v>
      </c>
      <c r="Z1255" s="12">
        <f t="shared" si="3363"/>
        <v>0</v>
      </c>
      <c r="AA1255" s="12">
        <f t="shared" si="3363"/>
        <v>0</v>
      </c>
      <c r="AB1255" s="12">
        <f t="shared" si="3363"/>
        <v>0</v>
      </c>
      <c r="AC1255" s="12">
        <f t="shared" si="3363"/>
        <v>0</v>
      </c>
      <c r="AD1255" s="12">
        <f t="shared" si="3363"/>
        <v>0</v>
      </c>
      <c r="AE1255" s="12">
        <f t="shared" si="3363"/>
        <v>0</v>
      </c>
      <c r="AF1255" s="12">
        <f t="shared" si="3363"/>
        <v>0</v>
      </c>
      <c r="AG1255" s="12">
        <f t="shared" si="3363"/>
        <v>0</v>
      </c>
      <c r="AH1255" s="12">
        <v>0</v>
      </c>
      <c r="AI1255" s="12">
        <v>0</v>
      </c>
      <c r="AJ1255" s="12">
        <f t="shared" ref="AJ1255:AY1255" si="3365">SUM(AJ1256:AJ1259)</f>
        <v>0</v>
      </c>
      <c r="AK1255" s="12">
        <f t="shared" si="3365"/>
        <v>0</v>
      </c>
      <c r="AL1255" s="12">
        <f t="shared" si="3365"/>
        <v>0</v>
      </c>
      <c r="AM1255" s="12">
        <f t="shared" si="3365"/>
        <v>0</v>
      </c>
      <c r="AN1255" s="12">
        <f t="shared" si="3365"/>
        <v>0</v>
      </c>
      <c r="AO1255" s="12">
        <f t="shared" si="3365"/>
        <v>0</v>
      </c>
      <c r="AP1255" s="12">
        <f t="shared" ref="AP1255" si="3366">SUM(AP1256:AP1259)</f>
        <v>0</v>
      </c>
      <c r="AQ1255" s="12">
        <f t="shared" si="3365"/>
        <v>0</v>
      </c>
      <c r="AR1255" s="12">
        <f t="shared" si="3365"/>
        <v>0</v>
      </c>
      <c r="AS1255" s="12">
        <f t="shared" si="3365"/>
        <v>0</v>
      </c>
      <c r="AT1255" s="12">
        <f t="shared" si="3365"/>
        <v>0</v>
      </c>
      <c r="AU1255" s="12">
        <f t="shared" si="3365"/>
        <v>0</v>
      </c>
      <c r="AV1255" s="12">
        <f t="shared" si="3365"/>
        <v>0</v>
      </c>
      <c r="AW1255" s="12">
        <f t="shared" si="3365"/>
        <v>0</v>
      </c>
      <c r="AX1255" s="12">
        <f t="shared" si="3365"/>
        <v>0</v>
      </c>
      <c r="AY1255" s="12">
        <f t="shared" si="3365"/>
        <v>0</v>
      </c>
      <c r="AZ1255" s="12">
        <v>0</v>
      </c>
      <c r="BA1255" s="12">
        <v>0</v>
      </c>
      <c r="BB1255" s="12">
        <f t="shared" ref="BB1255:BQ1255" si="3367">SUM(BB1256:BB1259)</f>
        <v>0</v>
      </c>
      <c r="BC1255" s="12">
        <f t="shared" si="3367"/>
        <v>0</v>
      </c>
      <c r="BD1255" s="12">
        <f t="shared" si="3367"/>
        <v>0</v>
      </c>
      <c r="BE1255" s="12">
        <f t="shared" si="3367"/>
        <v>0</v>
      </c>
      <c r="BF1255" s="12">
        <f t="shared" si="3367"/>
        <v>0</v>
      </c>
      <c r="BG1255" s="12">
        <f t="shared" si="3367"/>
        <v>0</v>
      </c>
      <c r="BH1255" s="12">
        <f t="shared" ref="BH1255" si="3368">SUM(BH1256:BH1259)</f>
        <v>0</v>
      </c>
      <c r="BI1255" s="12">
        <f t="shared" si="3367"/>
        <v>0</v>
      </c>
      <c r="BJ1255" s="12">
        <f t="shared" si="3367"/>
        <v>0</v>
      </c>
      <c r="BK1255" s="12">
        <f t="shared" si="3367"/>
        <v>0</v>
      </c>
      <c r="BL1255" s="12">
        <f t="shared" si="3367"/>
        <v>0</v>
      </c>
      <c r="BM1255" s="12">
        <f t="shared" si="3367"/>
        <v>0</v>
      </c>
      <c r="BN1255" s="12">
        <f t="shared" si="3367"/>
        <v>0</v>
      </c>
      <c r="BO1255" s="12">
        <f t="shared" si="3367"/>
        <v>0</v>
      </c>
      <c r="BP1255" s="12">
        <f t="shared" si="3367"/>
        <v>0</v>
      </c>
      <c r="BQ1255" s="12">
        <f t="shared" si="3367"/>
        <v>0</v>
      </c>
      <c r="BR1255" s="12">
        <v>0</v>
      </c>
      <c r="BS1255" s="12">
        <v>0</v>
      </c>
      <c r="BT1255" s="12">
        <f t="shared" ref="BT1255:BW1255" si="3369">SUM(BT1256:BT1259)</f>
        <v>10700100</v>
      </c>
      <c r="BU1255" s="12">
        <f t="shared" ref="BU1255:BV1255" si="3370">SUM(BU1256:BU1259)</f>
        <v>1000100</v>
      </c>
      <c r="BV1255" s="12">
        <f t="shared" si="3370"/>
        <v>100000</v>
      </c>
      <c r="BW1255" s="12">
        <f t="shared" si="3369"/>
        <v>200000</v>
      </c>
      <c r="BX1255" s="12">
        <f t="shared" ref="BX1255:BZ1255" si="3371">SUM(BX1256:BX1259)</f>
        <v>0</v>
      </c>
      <c r="BY1255" s="12">
        <f t="shared" si="3371"/>
        <v>0</v>
      </c>
      <c r="BZ1255" s="12">
        <f t="shared" si="3371"/>
        <v>200000</v>
      </c>
      <c r="CA1255" s="12">
        <f t="shared" si="3241"/>
        <v>300000</v>
      </c>
      <c r="CB1255" s="124">
        <f t="shared" si="3252"/>
        <v>29.997000299970001</v>
      </c>
    </row>
    <row r="1256" spans="1:80" x14ac:dyDescent="0.25">
      <c r="A1256" s="4" t="s">
        <v>685</v>
      </c>
      <c r="B1256" s="4" t="s">
        <v>3</v>
      </c>
      <c r="C1256" s="4" t="s">
        <v>28</v>
      </c>
      <c r="D1256" s="79" t="s">
        <v>687</v>
      </c>
      <c r="E1256" s="89">
        <v>6151</v>
      </c>
      <c r="F1256" s="79"/>
      <c r="G1256" s="74" t="s">
        <v>1896</v>
      </c>
      <c r="H1256" s="13" t="s">
        <v>283</v>
      </c>
      <c r="I1256" s="14">
        <v>1000000</v>
      </c>
      <c r="J1256" s="14">
        <f t="shared" si="3240"/>
        <v>0</v>
      </c>
      <c r="K1256" s="14">
        <v>0</v>
      </c>
      <c r="L1256" s="14">
        <f t="shared" si="3344"/>
        <v>0</v>
      </c>
      <c r="M1256" s="14">
        <v>0</v>
      </c>
      <c r="N1256" s="14">
        <v>0</v>
      </c>
      <c r="O1256" s="14">
        <v>0</v>
      </c>
      <c r="P1256" s="14">
        <v>0</v>
      </c>
      <c r="Q1256" s="14">
        <v>0</v>
      </c>
      <c r="R1256" s="14">
        <v>0</v>
      </c>
      <c r="S1256" s="14"/>
      <c r="T1256" s="14"/>
      <c r="U1256" s="14"/>
      <c r="V1256" s="14"/>
      <c r="W1256" s="14"/>
      <c r="X1256" s="14">
        <f t="shared" si="3324"/>
        <v>0</v>
      </c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>
        <v>0</v>
      </c>
      <c r="AI1256" s="14">
        <v>0</v>
      </c>
      <c r="AJ1256" s="14">
        <v>0</v>
      </c>
      <c r="AK1256" s="14"/>
      <c r="AL1256" s="14"/>
      <c r="AM1256" s="14"/>
      <c r="AN1256" s="14"/>
      <c r="AO1256" s="14"/>
      <c r="AP1256" s="14">
        <f t="shared" si="3325"/>
        <v>0</v>
      </c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>
        <v>0</v>
      </c>
      <c r="BA1256" s="14">
        <v>0</v>
      </c>
      <c r="BB1256" s="14">
        <v>0</v>
      </c>
      <c r="BC1256" s="14"/>
      <c r="BD1256" s="14"/>
      <c r="BE1256" s="14"/>
      <c r="BF1256" s="14"/>
      <c r="BG1256" s="14"/>
      <c r="BH1256" s="14">
        <f t="shared" si="3326"/>
        <v>0</v>
      </c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>
        <v>0</v>
      </c>
      <c r="BS1256" s="14">
        <v>0</v>
      </c>
      <c r="BT1256" s="14">
        <v>0</v>
      </c>
      <c r="BU1256" s="14">
        <v>0</v>
      </c>
      <c r="BV1256" s="14">
        <v>0</v>
      </c>
      <c r="BW1256" s="14">
        <f t="shared" si="3317"/>
        <v>0</v>
      </c>
      <c r="BX1256" s="14"/>
      <c r="BY1256" s="14"/>
      <c r="BZ1256" s="14"/>
      <c r="CA1256" s="14">
        <f t="shared" si="3241"/>
        <v>0</v>
      </c>
      <c r="CB1256" s="122" t="str">
        <f t="shared" si="3252"/>
        <v>-</v>
      </c>
    </row>
    <row r="1257" spans="1:80" x14ac:dyDescent="0.25">
      <c r="A1257" s="4" t="s">
        <v>685</v>
      </c>
      <c r="B1257" s="4" t="s">
        <v>3</v>
      </c>
      <c r="C1257" s="4" t="s">
        <v>28</v>
      </c>
      <c r="D1257" s="79" t="s">
        <v>687</v>
      </c>
      <c r="E1257" s="89">
        <v>6151</v>
      </c>
      <c r="F1257" s="79" t="s">
        <v>745</v>
      </c>
      <c r="G1257" s="74" t="s">
        <v>1896</v>
      </c>
      <c r="H1257" s="13" t="s">
        <v>285</v>
      </c>
      <c r="I1257" s="14">
        <v>100</v>
      </c>
      <c r="J1257" s="14">
        <f t="shared" si="3240"/>
        <v>100</v>
      </c>
      <c r="K1257" s="14">
        <v>100</v>
      </c>
      <c r="L1257" s="14">
        <f t="shared" si="3344"/>
        <v>0</v>
      </c>
      <c r="M1257" s="14">
        <v>0</v>
      </c>
      <c r="N1257" s="14">
        <v>0</v>
      </c>
      <c r="O1257" s="14">
        <v>0</v>
      </c>
      <c r="P1257" s="14">
        <v>0</v>
      </c>
      <c r="Q1257" s="14">
        <v>0</v>
      </c>
      <c r="R1257" s="14">
        <v>0</v>
      </c>
      <c r="S1257" s="14"/>
      <c r="T1257" s="14"/>
      <c r="U1257" s="14"/>
      <c r="V1257" s="14"/>
      <c r="W1257" s="14"/>
      <c r="X1257" s="14">
        <f t="shared" si="3324"/>
        <v>0</v>
      </c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>
        <v>0</v>
      </c>
      <c r="AI1257" s="14">
        <v>0</v>
      </c>
      <c r="AJ1257" s="14">
        <v>0</v>
      </c>
      <c r="AK1257" s="14"/>
      <c r="AL1257" s="14"/>
      <c r="AM1257" s="14"/>
      <c r="AN1257" s="14"/>
      <c r="AO1257" s="14"/>
      <c r="AP1257" s="14">
        <f t="shared" si="3325"/>
        <v>0</v>
      </c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>
        <v>0</v>
      </c>
      <c r="BA1257" s="14">
        <v>0</v>
      </c>
      <c r="BB1257" s="14">
        <v>0</v>
      </c>
      <c r="BC1257" s="14"/>
      <c r="BD1257" s="14"/>
      <c r="BE1257" s="14"/>
      <c r="BF1257" s="14"/>
      <c r="BG1257" s="14"/>
      <c r="BH1257" s="14">
        <f t="shared" si="3326"/>
        <v>0</v>
      </c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>
        <v>0</v>
      </c>
      <c r="BS1257" s="14">
        <v>0</v>
      </c>
      <c r="BT1257" s="14">
        <v>100</v>
      </c>
      <c r="BU1257" s="14">
        <v>100</v>
      </c>
      <c r="BV1257" s="14">
        <v>0</v>
      </c>
      <c r="BW1257" s="14">
        <f t="shared" si="3317"/>
        <v>0</v>
      </c>
      <c r="BX1257" s="14"/>
      <c r="BY1257" s="14"/>
      <c r="BZ1257" s="14"/>
      <c r="CA1257" s="14">
        <f t="shared" ref="CA1257:CA1283" si="3372">BV1257+BW1257</f>
        <v>0</v>
      </c>
      <c r="CB1257" s="122">
        <f t="shared" si="3252"/>
        <v>0</v>
      </c>
    </row>
    <row r="1258" spans="1:80" ht="22.5" x14ac:dyDescent="0.25">
      <c r="A1258" s="4" t="s">
        <v>685</v>
      </c>
      <c r="B1258" s="4" t="s">
        <v>3</v>
      </c>
      <c r="C1258" s="4" t="s">
        <v>28</v>
      </c>
      <c r="D1258" s="79" t="s">
        <v>687</v>
      </c>
      <c r="E1258" s="89">
        <v>6151</v>
      </c>
      <c r="F1258" s="79" t="s">
        <v>746</v>
      </c>
      <c r="G1258" s="74" t="s">
        <v>1896</v>
      </c>
      <c r="H1258" s="13" t="s">
        <v>747</v>
      </c>
      <c r="I1258" s="14">
        <v>7500000</v>
      </c>
      <c r="J1258" s="14">
        <f t="shared" si="3240"/>
        <v>6500000</v>
      </c>
      <c r="K1258" s="14">
        <v>0</v>
      </c>
      <c r="L1258" s="14">
        <f t="shared" si="3344"/>
        <v>0</v>
      </c>
      <c r="M1258" s="14">
        <v>0</v>
      </c>
      <c r="N1258" s="14">
        <v>0</v>
      </c>
      <c r="O1258" s="14">
        <v>0</v>
      </c>
      <c r="P1258" s="14">
        <v>0</v>
      </c>
      <c r="Q1258" s="14">
        <v>6500000</v>
      </c>
      <c r="R1258" s="14">
        <v>0</v>
      </c>
      <c r="S1258" s="14"/>
      <c r="T1258" s="14"/>
      <c r="U1258" s="14"/>
      <c r="V1258" s="14"/>
      <c r="W1258" s="14"/>
      <c r="X1258" s="14">
        <f t="shared" si="3324"/>
        <v>0</v>
      </c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>
        <v>0</v>
      </c>
      <c r="AI1258" s="14">
        <v>0</v>
      </c>
      <c r="AJ1258" s="14">
        <v>0</v>
      </c>
      <c r="AK1258" s="14"/>
      <c r="AL1258" s="14"/>
      <c r="AM1258" s="14"/>
      <c r="AN1258" s="14"/>
      <c r="AO1258" s="14"/>
      <c r="AP1258" s="14">
        <f t="shared" si="3325"/>
        <v>0</v>
      </c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>
        <v>0</v>
      </c>
      <c r="BA1258" s="14">
        <v>0</v>
      </c>
      <c r="BB1258" s="14">
        <v>0</v>
      </c>
      <c r="BC1258" s="14"/>
      <c r="BD1258" s="14"/>
      <c r="BE1258" s="14"/>
      <c r="BF1258" s="14"/>
      <c r="BG1258" s="14"/>
      <c r="BH1258" s="14">
        <f t="shared" si="3326"/>
        <v>0</v>
      </c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>
        <v>0</v>
      </c>
      <c r="BS1258" s="14">
        <v>0</v>
      </c>
      <c r="BT1258" s="14">
        <v>7500000</v>
      </c>
      <c r="BU1258" s="14">
        <v>1000000</v>
      </c>
      <c r="BV1258" s="14">
        <v>100000</v>
      </c>
      <c r="BW1258" s="14">
        <f t="shared" si="3317"/>
        <v>200000</v>
      </c>
      <c r="BX1258" s="14"/>
      <c r="BY1258" s="14"/>
      <c r="BZ1258" s="14">
        <v>200000</v>
      </c>
      <c r="CA1258" s="14">
        <f t="shared" si="3372"/>
        <v>300000</v>
      </c>
      <c r="CB1258" s="122">
        <f t="shared" ref="CB1258:CB1282" si="3373">IF(BU1258=0,"-",CA1258/BU1258*100)</f>
        <v>30</v>
      </c>
    </row>
    <row r="1259" spans="1:80" x14ac:dyDescent="0.25">
      <c r="A1259" s="4" t="s">
        <v>685</v>
      </c>
      <c r="B1259" s="4" t="s">
        <v>3</v>
      </c>
      <c r="C1259" s="4" t="s">
        <v>28</v>
      </c>
      <c r="D1259" s="79" t="s">
        <v>687</v>
      </c>
      <c r="E1259" s="89">
        <v>6151</v>
      </c>
      <c r="F1259" s="79" t="s">
        <v>748</v>
      </c>
      <c r="G1259" s="74" t="s">
        <v>1894</v>
      </c>
      <c r="H1259" s="13" t="s">
        <v>749</v>
      </c>
      <c r="I1259" s="14">
        <v>3200000</v>
      </c>
      <c r="J1259" s="14">
        <f t="shared" ref="J1259:J1283" si="3374">SUM(K1259,L1259,P1259,Q1259)</f>
        <v>3200000</v>
      </c>
      <c r="K1259" s="14">
        <v>0</v>
      </c>
      <c r="L1259" s="14">
        <f t="shared" si="3344"/>
        <v>0</v>
      </c>
      <c r="M1259" s="14">
        <v>0</v>
      </c>
      <c r="N1259" s="14">
        <v>0</v>
      </c>
      <c r="O1259" s="14">
        <v>0</v>
      </c>
      <c r="P1259" s="14">
        <v>3200000</v>
      </c>
      <c r="Q1259" s="14">
        <v>0</v>
      </c>
      <c r="R1259" s="14">
        <v>0</v>
      </c>
      <c r="S1259" s="14"/>
      <c r="T1259" s="14"/>
      <c r="U1259" s="14"/>
      <c r="V1259" s="14"/>
      <c r="W1259" s="14"/>
      <c r="X1259" s="14">
        <f t="shared" si="3324"/>
        <v>0</v>
      </c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>
        <v>0</v>
      </c>
      <c r="AI1259" s="14">
        <v>0</v>
      </c>
      <c r="AJ1259" s="14">
        <v>0</v>
      </c>
      <c r="AK1259" s="14"/>
      <c r="AL1259" s="14"/>
      <c r="AM1259" s="14"/>
      <c r="AN1259" s="14"/>
      <c r="AO1259" s="14"/>
      <c r="AP1259" s="14">
        <f t="shared" si="3325"/>
        <v>0</v>
      </c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>
        <v>0</v>
      </c>
      <c r="BA1259" s="14">
        <v>0</v>
      </c>
      <c r="BB1259" s="14">
        <v>0</v>
      </c>
      <c r="BC1259" s="14"/>
      <c r="BD1259" s="14"/>
      <c r="BE1259" s="14"/>
      <c r="BF1259" s="14"/>
      <c r="BG1259" s="14"/>
      <c r="BH1259" s="14">
        <f t="shared" si="3326"/>
        <v>0</v>
      </c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>
        <v>0</v>
      </c>
      <c r="BS1259" s="14">
        <v>0</v>
      </c>
      <c r="BT1259" s="14">
        <v>3200000</v>
      </c>
      <c r="BU1259" s="14">
        <v>0</v>
      </c>
      <c r="BV1259" s="14">
        <v>0</v>
      </c>
      <c r="BW1259" s="14">
        <f t="shared" si="3317"/>
        <v>0</v>
      </c>
      <c r="BX1259" s="14"/>
      <c r="BY1259" s="14"/>
      <c r="BZ1259" s="14"/>
      <c r="CA1259" s="14">
        <f t="shared" si="3372"/>
        <v>0</v>
      </c>
      <c r="CB1259" s="122" t="str">
        <f t="shared" si="3373"/>
        <v>-</v>
      </c>
    </row>
    <row r="1260" spans="1:80" x14ac:dyDescent="0.25">
      <c r="A1260" s="1" t="s">
        <v>685</v>
      </c>
      <c r="B1260" s="1" t="s">
        <v>3</v>
      </c>
      <c r="C1260" s="1" t="s">
        <v>28</v>
      </c>
      <c r="D1260" s="82" t="s">
        <v>687</v>
      </c>
      <c r="E1260" s="82" t="s">
        <v>290</v>
      </c>
      <c r="F1260" s="79" t="s">
        <v>1</v>
      </c>
      <c r="G1260" s="13" t="s">
        <v>1</v>
      </c>
      <c r="H1260" s="2" t="s">
        <v>291</v>
      </c>
      <c r="I1260" s="12">
        <f>SUM(I1261:I1267)</f>
        <v>57155000</v>
      </c>
      <c r="J1260" s="12">
        <f t="shared" si="3374"/>
        <v>16650000</v>
      </c>
      <c r="K1260" s="12">
        <f t="shared" ref="K1260" si="3375">SUM(K1261:K1267)</f>
        <v>156000</v>
      </c>
      <c r="L1260" s="12">
        <f t="shared" si="3344"/>
        <v>4500000</v>
      </c>
      <c r="M1260" s="12">
        <f t="shared" ref="M1260:Q1260" si="3376">SUM(M1261:M1267)</f>
        <v>0</v>
      </c>
      <c r="N1260" s="12">
        <f t="shared" si="3376"/>
        <v>0</v>
      </c>
      <c r="O1260" s="12">
        <f t="shared" si="3376"/>
        <v>4500000</v>
      </c>
      <c r="P1260" s="12">
        <f t="shared" si="3376"/>
        <v>994000</v>
      </c>
      <c r="Q1260" s="12">
        <f t="shared" si="3376"/>
        <v>11000000</v>
      </c>
      <c r="R1260" s="12">
        <f t="shared" ref="R1260:AG1260" si="3377">SUM(R1261:R1267)</f>
        <v>0</v>
      </c>
      <c r="S1260" s="12">
        <f t="shared" si="3377"/>
        <v>0</v>
      </c>
      <c r="T1260" s="12">
        <f t="shared" si="3377"/>
        <v>0</v>
      </c>
      <c r="U1260" s="12">
        <f t="shared" si="3377"/>
        <v>0</v>
      </c>
      <c r="V1260" s="12">
        <f t="shared" si="3377"/>
        <v>0</v>
      </c>
      <c r="W1260" s="12">
        <f t="shared" si="3377"/>
        <v>0</v>
      </c>
      <c r="X1260" s="12">
        <f t="shared" si="3377"/>
        <v>0</v>
      </c>
      <c r="Y1260" s="12">
        <f t="shared" si="3377"/>
        <v>0</v>
      </c>
      <c r="Z1260" s="12">
        <f t="shared" si="3377"/>
        <v>0</v>
      </c>
      <c r="AA1260" s="12">
        <f t="shared" si="3377"/>
        <v>0</v>
      </c>
      <c r="AB1260" s="12">
        <f t="shared" si="3377"/>
        <v>0</v>
      </c>
      <c r="AC1260" s="12">
        <f t="shared" si="3377"/>
        <v>0</v>
      </c>
      <c r="AD1260" s="12">
        <f t="shared" si="3377"/>
        <v>0</v>
      </c>
      <c r="AE1260" s="12">
        <f t="shared" si="3377"/>
        <v>0</v>
      </c>
      <c r="AF1260" s="12">
        <f t="shared" si="3377"/>
        <v>0</v>
      </c>
      <c r="AG1260" s="12">
        <f t="shared" si="3377"/>
        <v>0</v>
      </c>
      <c r="AH1260" s="12">
        <v>0</v>
      </c>
      <c r="AI1260" s="12">
        <v>0</v>
      </c>
      <c r="AJ1260" s="12">
        <f t="shared" ref="AJ1260:AY1260" si="3378">SUM(AJ1261:AJ1267)</f>
        <v>0</v>
      </c>
      <c r="AK1260" s="12">
        <f t="shared" si="3378"/>
        <v>0</v>
      </c>
      <c r="AL1260" s="12">
        <f t="shared" si="3378"/>
        <v>0</v>
      </c>
      <c r="AM1260" s="12">
        <f t="shared" si="3378"/>
        <v>0</v>
      </c>
      <c r="AN1260" s="12">
        <f t="shared" si="3378"/>
        <v>0</v>
      </c>
      <c r="AO1260" s="12">
        <f t="shared" si="3378"/>
        <v>0</v>
      </c>
      <c r="AP1260" s="12">
        <f t="shared" si="3378"/>
        <v>0</v>
      </c>
      <c r="AQ1260" s="12">
        <f t="shared" si="3378"/>
        <v>0</v>
      </c>
      <c r="AR1260" s="12">
        <f t="shared" si="3378"/>
        <v>0</v>
      </c>
      <c r="AS1260" s="12">
        <f t="shared" si="3378"/>
        <v>0</v>
      </c>
      <c r="AT1260" s="12">
        <f t="shared" si="3378"/>
        <v>0</v>
      </c>
      <c r="AU1260" s="12">
        <f t="shared" si="3378"/>
        <v>0</v>
      </c>
      <c r="AV1260" s="12">
        <f t="shared" si="3378"/>
        <v>0</v>
      </c>
      <c r="AW1260" s="12">
        <f t="shared" si="3378"/>
        <v>0</v>
      </c>
      <c r="AX1260" s="12">
        <f t="shared" si="3378"/>
        <v>0</v>
      </c>
      <c r="AY1260" s="12">
        <f t="shared" si="3378"/>
        <v>0</v>
      </c>
      <c r="AZ1260" s="12">
        <v>0</v>
      </c>
      <c r="BA1260" s="12">
        <v>0</v>
      </c>
      <c r="BB1260" s="12">
        <f t="shared" ref="BB1260:BQ1260" si="3379">SUM(BB1261:BB1267)</f>
        <v>4500000</v>
      </c>
      <c r="BC1260" s="12">
        <f t="shared" si="3379"/>
        <v>0</v>
      </c>
      <c r="BD1260" s="12">
        <f t="shared" si="3379"/>
        <v>0</v>
      </c>
      <c r="BE1260" s="12">
        <f t="shared" si="3379"/>
        <v>0</v>
      </c>
      <c r="BF1260" s="12">
        <f t="shared" si="3379"/>
        <v>0</v>
      </c>
      <c r="BG1260" s="12">
        <f t="shared" si="3379"/>
        <v>-1405000</v>
      </c>
      <c r="BH1260" s="12">
        <f t="shared" si="3379"/>
        <v>3095000</v>
      </c>
      <c r="BI1260" s="12">
        <f t="shared" si="3379"/>
        <v>0</v>
      </c>
      <c r="BJ1260" s="12">
        <f t="shared" si="3379"/>
        <v>0</v>
      </c>
      <c r="BK1260" s="12">
        <f t="shared" si="3379"/>
        <v>0</v>
      </c>
      <c r="BL1260" s="12">
        <f t="shared" si="3379"/>
        <v>0</v>
      </c>
      <c r="BM1260" s="12">
        <f t="shared" si="3379"/>
        <v>0</v>
      </c>
      <c r="BN1260" s="12">
        <f t="shared" si="3379"/>
        <v>0</v>
      </c>
      <c r="BO1260" s="12">
        <f t="shared" si="3379"/>
        <v>0</v>
      </c>
      <c r="BP1260" s="12">
        <f t="shared" si="3379"/>
        <v>0</v>
      </c>
      <c r="BQ1260" s="12">
        <f t="shared" si="3379"/>
        <v>0</v>
      </c>
      <c r="BR1260" s="12">
        <v>0</v>
      </c>
      <c r="BS1260" s="12">
        <v>3095000</v>
      </c>
      <c r="BT1260" s="12">
        <f t="shared" ref="BT1260:BX1260" si="3380">SUM(BT1261:BT1267)</f>
        <v>19150100</v>
      </c>
      <c r="BU1260" s="12">
        <f t="shared" si="3380"/>
        <v>1083200</v>
      </c>
      <c r="BV1260" s="12">
        <f t="shared" si="3380"/>
        <v>250000</v>
      </c>
      <c r="BW1260" s="12">
        <f t="shared" si="3380"/>
        <v>240000</v>
      </c>
      <c r="BX1260" s="12">
        <f t="shared" si="3380"/>
        <v>0</v>
      </c>
      <c r="BY1260" s="12">
        <f t="shared" ref="BY1260" si="3381">SUM(BY1261:BY1267)</f>
        <v>0</v>
      </c>
      <c r="BZ1260" s="12">
        <f t="shared" ref="BZ1260" si="3382">SUM(BZ1261:BZ1267)</f>
        <v>240000</v>
      </c>
      <c r="CA1260" s="12">
        <f t="shared" si="3372"/>
        <v>490000</v>
      </c>
      <c r="CB1260" s="124">
        <f t="shared" si="3373"/>
        <v>45.236336779911376</v>
      </c>
    </row>
    <row r="1261" spans="1:80" x14ac:dyDescent="0.25">
      <c r="A1261" s="4" t="s">
        <v>685</v>
      </c>
      <c r="B1261" s="4" t="s">
        <v>3</v>
      </c>
      <c r="C1261" s="4" t="s">
        <v>28</v>
      </c>
      <c r="D1261" s="79" t="s">
        <v>687</v>
      </c>
      <c r="E1261" s="89">
        <v>6154</v>
      </c>
      <c r="F1261" s="79" t="s">
        <v>750</v>
      </c>
      <c r="G1261" s="74" t="s">
        <v>1896</v>
      </c>
      <c r="H1261" s="13" t="s">
        <v>751</v>
      </c>
      <c r="I1261" s="14">
        <v>38500000</v>
      </c>
      <c r="J1261" s="14">
        <f t="shared" si="3374"/>
        <v>11000000</v>
      </c>
      <c r="K1261" s="14">
        <v>0</v>
      </c>
      <c r="L1261" s="14">
        <f t="shared" si="3344"/>
        <v>0</v>
      </c>
      <c r="M1261" s="14">
        <v>0</v>
      </c>
      <c r="N1261" s="14">
        <v>0</v>
      </c>
      <c r="O1261" s="14">
        <v>0</v>
      </c>
      <c r="P1261" s="14">
        <v>0</v>
      </c>
      <c r="Q1261" s="14">
        <v>11000000</v>
      </c>
      <c r="R1261" s="14">
        <v>0</v>
      </c>
      <c r="S1261" s="14"/>
      <c r="T1261" s="14"/>
      <c r="U1261" s="14"/>
      <c r="V1261" s="14"/>
      <c r="W1261" s="14"/>
      <c r="X1261" s="14">
        <f t="shared" si="3324"/>
        <v>0</v>
      </c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>
        <v>0</v>
      </c>
      <c r="AI1261" s="14">
        <v>0</v>
      </c>
      <c r="AJ1261" s="14">
        <v>0</v>
      </c>
      <c r="AK1261" s="14"/>
      <c r="AL1261" s="14"/>
      <c r="AM1261" s="14"/>
      <c r="AN1261" s="14"/>
      <c r="AO1261" s="14"/>
      <c r="AP1261" s="14">
        <f t="shared" si="3325"/>
        <v>0</v>
      </c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>
        <v>0</v>
      </c>
      <c r="BA1261" s="14">
        <v>0</v>
      </c>
      <c r="BB1261" s="14">
        <v>0</v>
      </c>
      <c r="BC1261" s="14"/>
      <c r="BD1261" s="14"/>
      <c r="BE1261" s="14"/>
      <c r="BF1261" s="14"/>
      <c r="BG1261" s="14"/>
      <c r="BH1261" s="14">
        <f t="shared" si="3326"/>
        <v>0</v>
      </c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>
        <v>0</v>
      </c>
      <c r="BS1261" s="14">
        <v>0</v>
      </c>
      <c r="BT1261" s="14">
        <v>11500000</v>
      </c>
      <c r="BU1261" s="14">
        <v>500000</v>
      </c>
      <c r="BV1261" s="14">
        <v>120000</v>
      </c>
      <c r="BW1261" s="14">
        <f t="shared" si="3317"/>
        <v>120000</v>
      </c>
      <c r="BX1261" s="14"/>
      <c r="BY1261" s="14"/>
      <c r="BZ1261" s="14">
        <v>120000</v>
      </c>
      <c r="CA1261" s="14">
        <f t="shared" si="3372"/>
        <v>240000</v>
      </c>
      <c r="CB1261" s="122">
        <f t="shared" si="3373"/>
        <v>48</v>
      </c>
    </row>
    <row r="1262" spans="1:80" x14ac:dyDescent="0.25">
      <c r="A1262" s="4" t="s">
        <v>685</v>
      </c>
      <c r="B1262" s="4" t="s">
        <v>3</v>
      </c>
      <c r="C1262" s="4" t="s">
        <v>28</v>
      </c>
      <c r="D1262" s="79" t="s">
        <v>687</v>
      </c>
      <c r="E1262" s="89">
        <v>6154</v>
      </c>
      <c r="F1262" s="79" t="s">
        <v>752</v>
      </c>
      <c r="G1262" s="74" t="s">
        <v>1896</v>
      </c>
      <c r="H1262" s="13" t="s">
        <v>753</v>
      </c>
      <c r="I1262" s="14">
        <v>9500000</v>
      </c>
      <c r="J1262" s="14">
        <f t="shared" si="3374"/>
        <v>0</v>
      </c>
      <c r="K1262" s="14">
        <v>0</v>
      </c>
      <c r="L1262" s="14">
        <f t="shared" si="3344"/>
        <v>0</v>
      </c>
      <c r="M1262" s="14">
        <v>0</v>
      </c>
      <c r="N1262" s="14">
        <v>0</v>
      </c>
      <c r="O1262" s="14">
        <v>0</v>
      </c>
      <c r="P1262" s="14">
        <v>0</v>
      </c>
      <c r="Q1262" s="61">
        <v>0</v>
      </c>
      <c r="R1262" s="70">
        <v>0</v>
      </c>
      <c r="S1262" s="70"/>
      <c r="T1262" s="70"/>
      <c r="U1262" s="70"/>
      <c r="V1262" s="70"/>
      <c r="W1262" s="70"/>
      <c r="X1262" s="70">
        <f t="shared" si="3324"/>
        <v>0</v>
      </c>
      <c r="Y1262" s="70"/>
      <c r="Z1262" s="70"/>
      <c r="AA1262" s="70"/>
      <c r="AB1262" s="70"/>
      <c r="AC1262" s="70"/>
      <c r="AD1262" s="70"/>
      <c r="AE1262" s="70"/>
      <c r="AF1262" s="70"/>
      <c r="AG1262" s="70"/>
      <c r="AH1262" s="70">
        <v>0</v>
      </c>
      <c r="AI1262" s="70">
        <v>0</v>
      </c>
      <c r="AJ1262" s="70">
        <v>0</v>
      </c>
      <c r="AK1262" s="70"/>
      <c r="AL1262" s="70"/>
      <c r="AM1262" s="70"/>
      <c r="AN1262" s="70"/>
      <c r="AO1262" s="70"/>
      <c r="AP1262" s="70">
        <f t="shared" si="3325"/>
        <v>0</v>
      </c>
      <c r="AQ1262" s="70"/>
      <c r="AR1262" s="70"/>
      <c r="AS1262" s="70"/>
      <c r="AT1262" s="70"/>
      <c r="AU1262" s="70"/>
      <c r="AV1262" s="70"/>
      <c r="AW1262" s="70"/>
      <c r="AX1262" s="70"/>
      <c r="AY1262" s="70"/>
      <c r="AZ1262" s="70">
        <v>0</v>
      </c>
      <c r="BA1262" s="70">
        <v>0</v>
      </c>
      <c r="BB1262" s="70">
        <v>0</v>
      </c>
      <c r="BC1262" s="70"/>
      <c r="BD1262" s="70"/>
      <c r="BE1262" s="70"/>
      <c r="BF1262" s="70"/>
      <c r="BG1262" s="70"/>
      <c r="BH1262" s="70">
        <f t="shared" si="3326"/>
        <v>0</v>
      </c>
      <c r="BI1262" s="70"/>
      <c r="BJ1262" s="70"/>
      <c r="BK1262" s="70"/>
      <c r="BL1262" s="70"/>
      <c r="BM1262" s="70"/>
      <c r="BN1262" s="70"/>
      <c r="BO1262" s="70"/>
      <c r="BP1262" s="70"/>
      <c r="BQ1262" s="70"/>
      <c r="BR1262" s="70">
        <v>0</v>
      </c>
      <c r="BS1262" s="70">
        <v>0</v>
      </c>
      <c r="BT1262" s="14">
        <v>500000</v>
      </c>
      <c r="BU1262" s="14">
        <v>500000</v>
      </c>
      <c r="BV1262" s="14">
        <v>120000</v>
      </c>
      <c r="BW1262" s="14">
        <f t="shared" si="3317"/>
        <v>120000</v>
      </c>
      <c r="BX1262" s="14"/>
      <c r="BY1262" s="14"/>
      <c r="BZ1262" s="14">
        <v>120000</v>
      </c>
      <c r="CA1262" s="14">
        <f t="shared" si="3372"/>
        <v>240000</v>
      </c>
      <c r="CB1262" s="122">
        <f t="shared" si="3373"/>
        <v>48</v>
      </c>
    </row>
    <row r="1263" spans="1:80" x14ac:dyDescent="0.25">
      <c r="A1263" s="4" t="s">
        <v>685</v>
      </c>
      <c r="B1263" s="4" t="s">
        <v>3</v>
      </c>
      <c r="C1263" s="4" t="s">
        <v>28</v>
      </c>
      <c r="D1263" s="79" t="s">
        <v>687</v>
      </c>
      <c r="E1263" s="89">
        <v>6154</v>
      </c>
      <c r="F1263" s="79" t="s">
        <v>754</v>
      </c>
      <c r="G1263" s="74" t="s">
        <v>1894</v>
      </c>
      <c r="H1263" s="13" t="s">
        <v>755</v>
      </c>
      <c r="I1263" s="14">
        <v>1000000</v>
      </c>
      <c r="J1263" s="14">
        <f t="shared" si="3374"/>
        <v>0</v>
      </c>
      <c r="K1263" s="14">
        <v>0</v>
      </c>
      <c r="L1263" s="14">
        <f t="shared" si="3344"/>
        <v>0</v>
      </c>
      <c r="M1263" s="14">
        <v>0</v>
      </c>
      <c r="N1263" s="14">
        <v>0</v>
      </c>
      <c r="O1263" s="14">
        <v>0</v>
      </c>
      <c r="P1263" s="14">
        <v>0</v>
      </c>
      <c r="Q1263" s="14">
        <v>0</v>
      </c>
      <c r="R1263" s="14">
        <v>0</v>
      </c>
      <c r="S1263" s="14"/>
      <c r="T1263" s="14"/>
      <c r="U1263" s="14"/>
      <c r="V1263" s="14"/>
      <c r="W1263" s="14"/>
      <c r="X1263" s="14">
        <f t="shared" si="3324"/>
        <v>0</v>
      </c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>
        <v>0</v>
      </c>
      <c r="AI1263" s="14">
        <v>0</v>
      </c>
      <c r="AJ1263" s="14">
        <v>0</v>
      </c>
      <c r="AK1263" s="14"/>
      <c r="AL1263" s="14"/>
      <c r="AM1263" s="14"/>
      <c r="AN1263" s="14"/>
      <c r="AO1263" s="14"/>
      <c r="AP1263" s="14">
        <f t="shared" si="3325"/>
        <v>0</v>
      </c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>
        <v>0</v>
      </c>
      <c r="BA1263" s="14">
        <v>0</v>
      </c>
      <c r="BB1263" s="14">
        <v>0</v>
      </c>
      <c r="BC1263" s="14"/>
      <c r="BD1263" s="14"/>
      <c r="BE1263" s="14"/>
      <c r="BF1263" s="14"/>
      <c r="BG1263" s="14"/>
      <c r="BH1263" s="14">
        <f t="shared" si="3326"/>
        <v>0</v>
      </c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>
        <v>0</v>
      </c>
      <c r="BS1263" s="14">
        <v>0</v>
      </c>
      <c r="BT1263" s="14">
        <v>0</v>
      </c>
      <c r="BU1263" s="14">
        <v>0</v>
      </c>
      <c r="BV1263" s="14">
        <v>0</v>
      </c>
      <c r="BW1263" s="14">
        <f t="shared" si="3317"/>
        <v>0</v>
      </c>
      <c r="BX1263" s="14"/>
      <c r="BY1263" s="14"/>
      <c r="BZ1263" s="14"/>
      <c r="CA1263" s="14">
        <f t="shared" si="3372"/>
        <v>0</v>
      </c>
      <c r="CB1263" s="122" t="str">
        <f t="shared" si="3373"/>
        <v>-</v>
      </c>
    </row>
    <row r="1264" spans="1:80" s="62" customFormat="1" x14ac:dyDescent="0.25">
      <c r="A1264" s="68" t="s">
        <v>685</v>
      </c>
      <c r="B1264" s="68" t="s">
        <v>3</v>
      </c>
      <c r="C1264" s="68" t="s">
        <v>28</v>
      </c>
      <c r="D1264" s="83" t="s">
        <v>687</v>
      </c>
      <c r="E1264" s="91">
        <v>6154</v>
      </c>
      <c r="F1264" s="83" t="s">
        <v>756</v>
      </c>
      <c r="G1264" s="74" t="s">
        <v>1894</v>
      </c>
      <c r="H1264" s="69" t="s">
        <v>757</v>
      </c>
      <c r="I1264" s="61">
        <v>5445000</v>
      </c>
      <c r="J1264" s="70">
        <f t="shared" si="3374"/>
        <v>5640000</v>
      </c>
      <c r="K1264" s="61">
        <v>146000</v>
      </c>
      <c r="L1264" s="61">
        <f t="shared" si="3344"/>
        <v>4500000</v>
      </c>
      <c r="M1264" s="61">
        <v>0</v>
      </c>
      <c r="N1264" s="61">
        <v>0</v>
      </c>
      <c r="O1264" s="61">
        <v>4500000</v>
      </c>
      <c r="P1264" s="61">
        <v>994000</v>
      </c>
      <c r="Q1264" s="61">
        <v>0</v>
      </c>
      <c r="R1264" s="70">
        <v>0</v>
      </c>
      <c r="S1264" s="70"/>
      <c r="T1264" s="70"/>
      <c r="U1264" s="70"/>
      <c r="V1264" s="70"/>
      <c r="W1264" s="70"/>
      <c r="X1264" s="70">
        <f t="shared" si="3324"/>
        <v>0</v>
      </c>
      <c r="Y1264" s="70"/>
      <c r="Z1264" s="70"/>
      <c r="AA1264" s="70"/>
      <c r="AB1264" s="70"/>
      <c r="AC1264" s="70"/>
      <c r="AD1264" s="70"/>
      <c r="AE1264" s="70"/>
      <c r="AF1264" s="70"/>
      <c r="AG1264" s="70"/>
      <c r="AH1264" s="70">
        <v>0</v>
      </c>
      <c r="AI1264" s="70">
        <v>0</v>
      </c>
      <c r="AJ1264" s="70">
        <v>0</v>
      </c>
      <c r="AK1264" s="70"/>
      <c r="AL1264" s="70"/>
      <c r="AM1264" s="70"/>
      <c r="AN1264" s="70"/>
      <c r="AO1264" s="70"/>
      <c r="AP1264" s="70">
        <f t="shared" si="3325"/>
        <v>0</v>
      </c>
      <c r="AQ1264" s="70"/>
      <c r="AR1264" s="70"/>
      <c r="AS1264" s="70"/>
      <c r="AT1264" s="70"/>
      <c r="AU1264" s="70"/>
      <c r="AV1264" s="70"/>
      <c r="AW1264" s="70"/>
      <c r="AX1264" s="70"/>
      <c r="AY1264" s="70"/>
      <c r="AZ1264" s="70">
        <v>0</v>
      </c>
      <c r="BA1264" s="70">
        <v>0</v>
      </c>
      <c r="BB1264" s="70">
        <v>4500000</v>
      </c>
      <c r="BC1264" s="70"/>
      <c r="BD1264" s="70"/>
      <c r="BE1264" s="70"/>
      <c r="BF1264" s="70"/>
      <c r="BG1264" s="70">
        <v>-1405000</v>
      </c>
      <c r="BH1264" s="70">
        <f t="shared" si="3326"/>
        <v>3095000</v>
      </c>
      <c r="BI1264" s="70"/>
      <c r="BJ1264" s="70"/>
      <c r="BK1264" s="70"/>
      <c r="BL1264" s="70"/>
      <c r="BM1264" s="70"/>
      <c r="BN1264" s="70"/>
      <c r="BO1264" s="70"/>
      <c r="BP1264" s="70"/>
      <c r="BQ1264" s="70"/>
      <c r="BR1264" s="70">
        <v>0</v>
      </c>
      <c r="BS1264" s="70">
        <v>3095000</v>
      </c>
      <c r="BT1264" s="14">
        <v>5640000</v>
      </c>
      <c r="BU1264" s="14">
        <v>73100</v>
      </c>
      <c r="BV1264" s="14">
        <v>0</v>
      </c>
      <c r="BW1264" s="14">
        <f t="shared" si="3317"/>
        <v>0</v>
      </c>
      <c r="BX1264" s="14"/>
      <c r="BY1264" s="14"/>
      <c r="BZ1264" s="14"/>
      <c r="CA1264" s="14">
        <f t="shared" si="3372"/>
        <v>0</v>
      </c>
      <c r="CB1264" s="122">
        <f t="shared" si="3373"/>
        <v>0</v>
      </c>
    </row>
    <row r="1265" spans="1:80" x14ac:dyDescent="0.25">
      <c r="A1265" s="4" t="s">
        <v>685</v>
      </c>
      <c r="B1265" s="4" t="s">
        <v>3</v>
      </c>
      <c r="C1265" s="4" t="s">
        <v>28</v>
      </c>
      <c r="D1265" s="79" t="s">
        <v>687</v>
      </c>
      <c r="E1265" s="89">
        <v>6154</v>
      </c>
      <c r="F1265" s="79" t="s">
        <v>758</v>
      </c>
      <c r="G1265" s="74" t="s">
        <v>1896</v>
      </c>
      <c r="H1265" s="13" t="s">
        <v>759</v>
      </c>
      <c r="I1265" s="14">
        <v>0</v>
      </c>
      <c r="J1265" s="14">
        <f t="shared" si="3374"/>
        <v>0</v>
      </c>
      <c r="K1265" s="14">
        <v>0</v>
      </c>
      <c r="L1265" s="14">
        <f t="shared" si="3344"/>
        <v>0</v>
      </c>
      <c r="M1265" s="14">
        <v>0</v>
      </c>
      <c r="N1265" s="14">
        <v>0</v>
      </c>
      <c r="O1265" s="14">
        <v>0</v>
      </c>
      <c r="P1265" s="14">
        <v>0</v>
      </c>
      <c r="Q1265" s="14">
        <v>0</v>
      </c>
      <c r="R1265" s="14">
        <v>0</v>
      </c>
      <c r="S1265" s="14"/>
      <c r="T1265" s="14"/>
      <c r="U1265" s="14"/>
      <c r="V1265" s="14"/>
      <c r="W1265" s="14"/>
      <c r="X1265" s="14">
        <f t="shared" si="3324"/>
        <v>0</v>
      </c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>
        <v>0</v>
      </c>
      <c r="AI1265" s="14">
        <v>0</v>
      </c>
      <c r="AJ1265" s="14">
        <v>0</v>
      </c>
      <c r="AK1265" s="14"/>
      <c r="AL1265" s="14"/>
      <c r="AM1265" s="14"/>
      <c r="AN1265" s="14"/>
      <c r="AO1265" s="14"/>
      <c r="AP1265" s="14">
        <f t="shared" si="3325"/>
        <v>0</v>
      </c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>
        <v>0</v>
      </c>
      <c r="BA1265" s="14">
        <v>0</v>
      </c>
      <c r="BB1265" s="14">
        <v>0</v>
      </c>
      <c r="BC1265" s="14"/>
      <c r="BD1265" s="14"/>
      <c r="BE1265" s="14"/>
      <c r="BF1265" s="14"/>
      <c r="BG1265" s="14"/>
      <c r="BH1265" s="14">
        <f t="shared" si="3326"/>
        <v>0</v>
      </c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>
        <v>0</v>
      </c>
      <c r="BS1265" s="14">
        <v>0</v>
      </c>
      <c r="BT1265" s="14">
        <v>0</v>
      </c>
      <c r="BU1265" s="14">
        <v>0</v>
      </c>
      <c r="BV1265" s="14">
        <v>0</v>
      </c>
      <c r="BW1265" s="14">
        <f t="shared" si="3317"/>
        <v>0</v>
      </c>
      <c r="BX1265" s="14"/>
      <c r="BY1265" s="14"/>
      <c r="BZ1265" s="14"/>
      <c r="CA1265" s="14">
        <f t="shared" si="3372"/>
        <v>0</v>
      </c>
      <c r="CB1265" s="122" t="str">
        <f t="shared" si="3373"/>
        <v>-</v>
      </c>
    </row>
    <row r="1266" spans="1:80" x14ac:dyDescent="0.25">
      <c r="A1266" s="4" t="s">
        <v>685</v>
      </c>
      <c r="B1266" s="4" t="s">
        <v>3</v>
      </c>
      <c r="C1266" s="4" t="s">
        <v>28</v>
      </c>
      <c r="D1266" s="79" t="s">
        <v>687</v>
      </c>
      <c r="E1266" s="89">
        <v>6154</v>
      </c>
      <c r="F1266" s="79" t="s">
        <v>760</v>
      </c>
      <c r="G1266" s="74" t="s">
        <v>1894</v>
      </c>
      <c r="H1266" s="13" t="s">
        <v>761</v>
      </c>
      <c r="I1266" s="14">
        <v>1510000</v>
      </c>
      <c r="J1266" s="14">
        <f t="shared" si="3374"/>
        <v>10000</v>
      </c>
      <c r="K1266" s="14">
        <v>10000</v>
      </c>
      <c r="L1266" s="14">
        <f t="shared" si="3344"/>
        <v>0</v>
      </c>
      <c r="M1266" s="14">
        <v>0</v>
      </c>
      <c r="N1266" s="14">
        <v>0</v>
      </c>
      <c r="O1266" s="14">
        <v>0</v>
      </c>
      <c r="P1266" s="14">
        <v>0</v>
      </c>
      <c r="Q1266" s="61">
        <v>0</v>
      </c>
      <c r="R1266" s="70">
        <v>0</v>
      </c>
      <c r="S1266" s="70"/>
      <c r="T1266" s="70"/>
      <c r="U1266" s="70"/>
      <c r="V1266" s="70"/>
      <c r="W1266" s="70"/>
      <c r="X1266" s="70">
        <f t="shared" si="3324"/>
        <v>0</v>
      </c>
      <c r="Y1266" s="70"/>
      <c r="Z1266" s="70"/>
      <c r="AA1266" s="70"/>
      <c r="AB1266" s="70"/>
      <c r="AC1266" s="70"/>
      <c r="AD1266" s="70"/>
      <c r="AE1266" s="70"/>
      <c r="AF1266" s="70"/>
      <c r="AG1266" s="70"/>
      <c r="AH1266" s="70">
        <v>0</v>
      </c>
      <c r="AI1266" s="70">
        <v>0</v>
      </c>
      <c r="AJ1266" s="70">
        <v>0</v>
      </c>
      <c r="AK1266" s="70"/>
      <c r="AL1266" s="70"/>
      <c r="AM1266" s="70"/>
      <c r="AN1266" s="70"/>
      <c r="AO1266" s="70"/>
      <c r="AP1266" s="70">
        <f t="shared" si="3325"/>
        <v>0</v>
      </c>
      <c r="AQ1266" s="70"/>
      <c r="AR1266" s="70"/>
      <c r="AS1266" s="70"/>
      <c r="AT1266" s="70"/>
      <c r="AU1266" s="70"/>
      <c r="AV1266" s="70"/>
      <c r="AW1266" s="70"/>
      <c r="AX1266" s="70"/>
      <c r="AY1266" s="70"/>
      <c r="AZ1266" s="70">
        <v>0</v>
      </c>
      <c r="BA1266" s="70">
        <v>0</v>
      </c>
      <c r="BB1266" s="70">
        <v>0</v>
      </c>
      <c r="BC1266" s="70"/>
      <c r="BD1266" s="70"/>
      <c r="BE1266" s="70"/>
      <c r="BF1266" s="70"/>
      <c r="BG1266" s="70"/>
      <c r="BH1266" s="70">
        <f t="shared" si="3326"/>
        <v>0</v>
      </c>
      <c r="BI1266" s="70"/>
      <c r="BJ1266" s="70"/>
      <c r="BK1266" s="70"/>
      <c r="BL1266" s="70"/>
      <c r="BM1266" s="70"/>
      <c r="BN1266" s="70"/>
      <c r="BO1266" s="70"/>
      <c r="BP1266" s="70"/>
      <c r="BQ1266" s="70"/>
      <c r="BR1266" s="70">
        <v>0</v>
      </c>
      <c r="BS1266" s="70">
        <v>0</v>
      </c>
      <c r="BT1266" s="14">
        <v>1510000</v>
      </c>
      <c r="BU1266" s="14">
        <v>10000</v>
      </c>
      <c r="BV1266" s="14">
        <v>10000</v>
      </c>
      <c r="BW1266" s="14">
        <f t="shared" si="3317"/>
        <v>0</v>
      </c>
      <c r="BX1266" s="14"/>
      <c r="BY1266" s="14"/>
      <c r="BZ1266" s="14"/>
      <c r="CA1266" s="14">
        <f t="shared" si="3372"/>
        <v>10000</v>
      </c>
      <c r="CB1266" s="122">
        <f t="shared" si="3373"/>
        <v>100</v>
      </c>
    </row>
    <row r="1267" spans="1:80" x14ac:dyDescent="0.25">
      <c r="A1267" s="4" t="s">
        <v>685</v>
      </c>
      <c r="B1267" s="4" t="s">
        <v>3</v>
      </c>
      <c r="C1267" s="4" t="s">
        <v>28</v>
      </c>
      <c r="D1267" s="79" t="s">
        <v>687</v>
      </c>
      <c r="E1267" s="89">
        <v>6154</v>
      </c>
      <c r="F1267" s="79" t="s">
        <v>762</v>
      </c>
      <c r="G1267" s="74" t="s">
        <v>1896</v>
      </c>
      <c r="H1267" s="13" t="s">
        <v>763</v>
      </c>
      <c r="I1267" s="14">
        <v>1200000</v>
      </c>
      <c r="J1267" s="14">
        <f t="shared" si="3374"/>
        <v>0</v>
      </c>
      <c r="K1267" s="14">
        <v>0</v>
      </c>
      <c r="L1267" s="14">
        <f t="shared" si="3344"/>
        <v>0</v>
      </c>
      <c r="M1267" s="14">
        <v>0</v>
      </c>
      <c r="N1267" s="14">
        <v>0</v>
      </c>
      <c r="O1267" s="14">
        <v>0</v>
      </c>
      <c r="P1267" s="14">
        <v>0</v>
      </c>
      <c r="Q1267" s="14">
        <v>0</v>
      </c>
      <c r="R1267" s="14">
        <v>0</v>
      </c>
      <c r="S1267" s="14"/>
      <c r="T1267" s="14"/>
      <c r="U1267" s="14"/>
      <c r="V1267" s="14"/>
      <c r="W1267" s="14"/>
      <c r="X1267" s="14">
        <f t="shared" si="3324"/>
        <v>0</v>
      </c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>
        <v>0</v>
      </c>
      <c r="AI1267" s="14">
        <v>0</v>
      </c>
      <c r="AJ1267" s="14">
        <v>0</v>
      </c>
      <c r="AK1267" s="14"/>
      <c r="AL1267" s="14"/>
      <c r="AM1267" s="14"/>
      <c r="AN1267" s="14"/>
      <c r="AO1267" s="14"/>
      <c r="AP1267" s="14">
        <f t="shared" si="3325"/>
        <v>0</v>
      </c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>
        <v>0</v>
      </c>
      <c r="BA1267" s="14">
        <v>0</v>
      </c>
      <c r="BB1267" s="14">
        <v>0</v>
      </c>
      <c r="BC1267" s="14"/>
      <c r="BD1267" s="14"/>
      <c r="BE1267" s="14"/>
      <c r="BF1267" s="14"/>
      <c r="BG1267" s="14"/>
      <c r="BH1267" s="14">
        <f t="shared" si="3326"/>
        <v>0</v>
      </c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>
        <v>0</v>
      </c>
      <c r="BS1267" s="14">
        <v>0</v>
      </c>
      <c r="BT1267" s="14">
        <v>100</v>
      </c>
      <c r="BU1267" s="14">
        <v>100</v>
      </c>
      <c r="BV1267" s="14">
        <v>0</v>
      </c>
      <c r="BW1267" s="14">
        <f t="shared" si="3317"/>
        <v>0</v>
      </c>
      <c r="BX1267" s="14"/>
      <c r="BY1267" s="14"/>
      <c r="BZ1267" s="14"/>
      <c r="CA1267" s="14">
        <f t="shared" si="3372"/>
        <v>0</v>
      </c>
      <c r="CB1267" s="122">
        <f t="shared" si="3373"/>
        <v>0</v>
      </c>
    </row>
    <row r="1268" spans="1:80" ht="22.5" x14ac:dyDescent="0.25">
      <c r="A1268" s="1" t="s">
        <v>1</v>
      </c>
      <c r="B1268" s="1" t="s">
        <v>1</v>
      </c>
      <c r="C1268" s="1" t="s">
        <v>1</v>
      </c>
      <c r="D1268" s="78" t="s">
        <v>1</v>
      </c>
      <c r="E1268" s="78" t="s">
        <v>1</v>
      </c>
      <c r="F1268" s="78" t="s">
        <v>1</v>
      </c>
      <c r="G1268" s="2" t="s">
        <v>1</v>
      </c>
      <c r="H1268" s="10" t="s">
        <v>77</v>
      </c>
      <c r="I1268" s="11">
        <f>SUM(I1269)</f>
        <v>725100</v>
      </c>
      <c r="J1268" s="11">
        <f t="shared" si="3374"/>
        <v>670100</v>
      </c>
      <c r="K1268" s="11">
        <f t="shared" ref="K1268:Q1268" si="3383">SUM(K1269)</f>
        <v>670100</v>
      </c>
      <c r="L1268" s="11">
        <f t="shared" si="3344"/>
        <v>0</v>
      </c>
      <c r="M1268" s="11">
        <f t="shared" si="3383"/>
        <v>0</v>
      </c>
      <c r="N1268" s="11">
        <f t="shared" si="3383"/>
        <v>0</v>
      </c>
      <c r="O1268" s="11">
        <f t="shared" si="3383"/>
        <v>0</v>
      </c>
      <c r="P1268" s="11">
        <f t="shared" si="3383"/>
        <v>0</v>
      </c>
      <c r="Q1268" s="11">
        <f t="shared" si="3383"/>
        <v>0</v>
      </c>
      <c r="R1268" s="11">
        <f t="shared" ref="R1268:AG1268" si="3384">SUM(R1269)</f>
        <v>0</v>
      </c>
      <c r="S1268" s="11">
        <f t="shared" si="3384"/>
        <v>0</v>
      </c>
      <c r="T1268" s="11">
        <f t="shared" si="3384"/>
        <v>0</v>
      </c>
      <c r="U1268" s="11">
        <f t="shared" si="3384"/>
        <v>0</v>
      </c>
      <c r="V1268" s="11">
        <f t="shared" si="3384"/>
        <v>0</v>
      </c>
      <c r="W1268" s="11">
        <f t="shared" si="3384"/>
        <v>0</v>
      </c>
      <c r="X1268" s="11">
        <f t="shared" si="3384"/>
        <v>0</v>
      </c>
      <c r="Y1268" s="11">
        <f t="shared" si="3384"/>
        <v>0</v>
      </c>
      <c r="Z1268" s="11">
        <f t="shared" si="3384"/>
        <v>0</v>
      </c>
      <c r="AA1268" s="11">
        <f t="shared" si="3384"/>
        <v>0</v>
      </c>
      <c r="AB1268" s="11">
        <f t="shared" si="3384"/>
        <v>0</v>
      </c>
      <c r="AC1268" s="11">
        <f t="shared" si="3384"/>
        <v>0</v>
      </c>
      <c r="AD1268" s="11">
        <f t="shared" si="3384"/>
        <v>0</v>
      </c>
      <c r="AE1268" s="11">
        <f t="shared" si="3384"/>
        <v>0</v>
      </c>
      <c r="AF1268" s="11">
        <f t="shared" si="3384"/>
        <v>0</v>
      </c>
      <c r="AG1268" s="11">
        <f t="shared" si="3384"/>
        <v>0</v>
      </c>
      <c r="AH1268" s="11">
        <v>0</v>
      </c>
      <c r="AI1268" s="11">
        <v>0</v>
      </c>
      <c r="AJ1268" s="11">
        <f t="shared" ref="AJ1268:AY1268" si="3385">SUM(AJ1269)</f>
        <v>0</v>
      </c>
      <c r="AK1268" s="11">
        <f t="shared" si="3385"/>
        <v>0</v>
      </c>
      <c r="AL1268" s="11">
        <f t="shared" si="3385"/>
        <v>0</v>
      </c>
      <c r="AM1268" s="11">
        <f t="shared" si="3385"/>
        <v>0</v>
      </c>
      <c r="AN1268" s="11">
        <f t="shared" si="3385"/>
        <v>0</v>
      </c>
      <c r="AO1268" s="11">
        <f t="shared" si="3385"/>
        <v>0</v>
      </c>
      <c r="AP1268" s="11">
        <f t="shared" si="3385"/>
        <v>0</v>
      </c>
      <c r="AQ1268" s="11">
        <f t="shared" si="3385"/>
        <v>0</v>
      </c>
      <c r="AR1268" s="11">
        <f t="shared" si="3385"/>
        <v>0</v>
      </c>
      <c r="AS1268" s="11">
        <f t="shared" si="3385"/>
        <v>0</v>
      </c>
      <c r="AT1268" s="11">
        <f t="shared" si="3385"/>
        <v>0</v>
      </c>
      <c r="AU1268" s="11">
        <f t="shared" si="3385"/>
        <v>0</v>
      </c>
      <c r="AV1268" s="11">
        <f t="shared" si="3385"/>
        <v>0</v>
      </c>
      <c r="AW1268" s="11">
        <f t="shared" si="3385"/>
        <v>0</v>
      </c>
      <c r="AX1268" s="11">
        <f t="shared" si="3385"/>
        <v>0</v>
      </c>
      <c r="AY1268" s="11">
        <f t="shared" si="3385"/>
        <v>0</v>
      </c>
      <c r="AZ1268" s="11">
        <v>0</v>
      </c>
      <c r="BA1268" s="11">
        <v>0</v>
      </c>
      <c r="BB1268" s="11">
        <f t="shared" ref="BB1268:BQ1268" si="3386">SUM(BB1269)</f>
        <v>0</v>
      </c>
      <c r="BC1268" s="11">
        <f t="shared" si="3386"/>
        <v>0</v>
      </c>
      <c r="BD1268" s="11">
        <f t="shared" si="3386"/>
        <v>0</v>
      </c>
      <c r="BE1268" s="11">
        <f t="shared" si="3386"/>
        <v>0</v>
      </c>
      <c r="BF1268" s="11">
        <f t="shared" si="3386"/>
        <v>0</v>
      </c>
      <c r="BG1268" s="11">
        <f t="shared" si="3386"/>
        <v>0</v>
      </c>
      <c r="BH1268" s="11">
        <f t="shared" si="3386"/>
        <v>0</v>
      </c>
      <c r="BI1268" s="11">
        <f t="shared" si="3386"/>
        <v>0</v>
      </c>
      <c r="BJ1268" s="11">
        <f t="shared" si="3386"/>
        <v>0</v>
      </c>
      <c r="BK1268" s="11">
        <f t="shared" si="3386"/>
        <v>0</v>
      </c>
      <c r="BL1268" s="11">
        <f t="shared" si="3386"/>
        <v>0</v>
      </c>
      <c r="BM1268" s="11">
        <f t="shared" si="3386"/>
        <v>0</v>
      </c>
      <c r="BN1268" s="11">
        <f t="shared" si="3386"/>
        <v>0</v>
      </c>
      <c r="BO1268" s="11">
        <f t="shared" si="3386"/>
        <v>0</v>
      </c>
      <c r="BP1268" s="11">
        <f t="shared" si="3386"/>
        <v>0</v>
      </c>
      <c r="BQ1268" s="11">
        <f t="shared" si="3386"/>
        <v>0</v>
      </c>
      <c r="BR1268" s="11">
        <v>0</v>
      </c>
      <c r="BS1268" s="11">
        <v>0</v>
      </c>
      <c r="BT1268" s="11">
        <f t="shared" ref="BT1268:BX1268" si="3387">SUM(BT1269)</f>
        <v>700100</v>
      </c>
      <c r="BU1268" s="11">
        <f t="shared" si="3387"/>
        <v>760100</v>
      </c>
      <c r="BV1268" s="11">
        <f t="shared" si="3387"/>
        <v>360000</v>
      </c>
      <c r="BW1268" s="11">
        <f t="shared" si="3387"/>
        <v>150000</v>
      </c>
      <c r="BX1268" s="11">
        <f t="shared" si="3387"/>
        <v>0</v>
      </c>
      <c r="BY1268" s="11">
        <f t="shared" ref="BY1268" si="3388">SUM(BY1269)</f>
        <v>0</v>
      </c>
      <c r="BZ1268" s="11">
        <f t="shared" ref="BZ1268" si="3389">SUM(BZ1269)</f>
        <v>150000</v>
      </c>
      <c r="CA1268" s="11">
        <f t="shared" si="3372"/>
        <v>510000</v>
      </c>
      <c r="CB1268" s="123">
        <f t="shared" si="3373"/>
        <v>67.096434679647416</v>
      </c>
    </row>
    <row r="1269" spans="1:80" x14ac:dyDescent="0.25">
      <c r="A1269" s="4" t="s">
        <v>685</v>
      </c>
      <c r="B1269" s="4" t="s">
        <v>3</v>
      </c>
      <c r="C1269" s="4" t="s">
        <v>28</v>
      </c>
      <c r="D1269" s="79" t="s">
        <v>687</v>
      </c>
      <c r="E1269" s="78" t="s">
        <v>78</v>
      </c>
      <c r="F1269" s="78" t="s">
        <v>1</v>
      </c>
      <c r="G1269" s="2" t="s">
        <v>1</v>
      </c>
      <c r="H1269" s="2" t="s">
        <v>79</v>
      </c>
      <c r="I1269" s="12">
        <f>SUM(I1270,I1271)</f>
        <v>725100</v>
      </c>
      <c r="J1269" s="12">
        <f t="shared" si="3374"/>
        <v>670100</v>
      </c>
      <c r="K1269" s="12">
        <f t="shared" ref="K1269" si="3390">SUM(K1270,K1271)</f>
        <v>670100</v>
      </c>
      <c r="L1269" s="12">
        <f t="shared" si="3344"/>
        <v>0</v>
      </c>
      <c r="M1269" s="12">
        <f t="shared" ref="M1269:Q1269" si="3391">SUM(M1270,M1271)</f>
        <v>0</v>
      </c>
      <c r="N1269" s="12">
        <f t="shared" si="3391"/>
        <v>0</v>
      </c>
      <c r="O1269" s="12">
        <f t="shared" si="3391"/>
        <v>0</v>
      </c>
      <c r="P1269" s="12">
        <f t="shared" si="3391"/>
        <v>0</v>
      </c>
      <c r="Q1269" s="12">
        <f t="shared" si="3391"/>
        <v>0</v>
      </c>
      <c r="R1269" s="12">
        <f t="shared" ref="R1269:AG1269" si="3392">SUM(R1270,R1271)</f>
        <v>0</v>
      </c>
      <c r="S1269" s="12">
        <f t="shared" si="3392"/>
        <v>0</v>
      </c>
      <c r="T1269" s="12">
        <f t="shared" si="3392"/>
        <v>0</v>
      </c>
      <c r="U1269" s="12">
        <f t="shared" si="3392"/>
        <v>0</v>
      </c>
      <c r="V1269" s="12">
        <f t="shared" si="3392"/>
        <v>0</v>
      </c>
      <c r="W1269" s="12">
        <f t="shared" si="3392"/>
        <v>0</v>
      </c>
      <c r="X1269" s="12">
        <f t="shared" ref="X1269" si="3393">SUM(X1270,X1271)</f>
        <v>0</v>
      </c>
      <c r="Y1269" s="12">
        <f t="shared" si="3392"/>
        <v>0</v>
      </c>
      <c r="Z1269" s="12">
        <f t="shared" si="3392"/>
        <v>0</v>
      </c>
      <c r="AA1269" s="12">
        <f t="shared" si="3392"/>
        <v>0</v>
      </c>
      <c r="AB1269" s="12">
        <f t="shared" si="3392"/>
        <v>0</v>
      </c>
      <c r="AC1269" s="12">
        <f t="shared" si="3392"/>
        <v>0</v>
      </c>
      <c r="AD1269" s="12">
        <f t="shared" si="3392"/>
        <v>0</v>
      </c>
      <c r="AE1269" s="12">
        <f t="shared" si="3392"/>
        <v>0</v>
      </c>
      <c r="AF1269" s="12">
        <f t="shared" si="3392"/>
        <v>0</v>
      </c>
      <c r="AG1269" s="12">
        <f t="shared" si="3392"/>
        <v>0</v>
      </c>
      <c r="AH1269" s="12">
        <v>0</v>
      </c>
      <c r="AI1269" s="12">
        <v>0</v>
      </c>
      <c r="AJ1269" s="12">
        <f t="shared" ref="AJ1269:AY1269" si="3394">SUM(AJ1270,AJ1271)</f>
        <v>0</v>
      </c>
      <c r="AK1269" s="12">
        <f t="shared" si="3394"/>
        <v>0</v>
      </c>
      <c r="AL1269" s="12">
        <f t="shared" si="3394"/>
        <v>0</v>
      </c>
      <c r="AM1269" s="12">
        <f t="shared" si="3394"/>
        <v>0</v>
      </c>
      <c r="AN1269" s="12">
        <f t="shared" si="3394"/>
        <v>0</v>
      </c>
      <c r="AO1269" s="12">
        <f t="shared" si="3394"/>
        <v>0</v>
      </c>
      <c r="AP1269" s="12">
        <f t="shared" ref="AP1269" si="3395">SUM(AP1270,AP1271)</f>
        <v>0</v>
      </c>
      <c r="AQ1269" s="12">
        <f t="shared" si="3394"/>
        <v>0</v>
      </c>
      <c r="AR1269" s="12">
        <f t="shared" si="3394"/>
        <v>0</v>
      </c>
      <c r="AS1269" s="12">
        <f t="shared" si="3394"/>
        <v>0</v>
      </c>
      <c r="AT1269" s="12">
        <f t="shared" si="3394"/>
        <v>0</v>
      </c>
      <c r="AU1269" s="12">
        <f t="shared" si="3394"/>
        <v>0</v>
      </c>
      <c r="AV1269" s="12">
        <f t="shared" si="3394"/>
        <v>0</v>
      </c>
      <c r="AW1269" s="12">
        <f t="shared" si="3394"/>
        <v>0</v>
      </c>
      <c r="AX1269" s="12">
        <f t="shared" si="3394"/>
        <v>0</v>
      </c>
      <c r="AY1269" s="12">
        <f t="shared" si="3394"/>
        <v>0</v>
      </c>
      <c r="AZ1269" s="12">
        <v>0</v>
      </c>
      <c r="BA1269" s="12">
        <v>0</v>
      </c>
      <c r="BB1269" s="12">
        <f t="shared" ref="BB1269:BQ1269" si="3396">SUM(BB1270,BB1271)</f>
        <v>0</v>
      </c>
      <c r="BC1269" s="12">
        <f t="shared" si="3396"/>
        <v>0</v>
      </c>
      <c r="BD1269" s="12">
        <f t="shared" si="3396"/>
        <v>0</v>
      </c>
      <c r="BE1269" s="12">
        <f t="shared" si="3396"/>
        <v>0</v>
      </c>
      <c r="BF1269" s="12">
        <f t="shared" si="3396"/>
        <v>0</v>
      </c>
      <c r="BG1269" s="12">
        <f t="shared" si="3396"/>
        <v>0</v>
      </c>
      <c r="BH1269" s="12">
        <f t="shared" ref="BH1269" si="3397">SUM(BH1270,BH1271)</f>
        <v>0</v>
      </c>
      <c r="BI1269" s="12">
        <f t="shared" si="3396"/>
        <v>0</v>
      </c>
      <c r="BJ1269" s="12">
        <f t="shared" si="3396"/>
        <v>0</v>
      </c>
      <c r="BK1269" s="12">
        <f t="shared" si="3396"/>
        <v>0</v>
      </c>
      <c r="BL1269" s="12">
        <f t="shared" si="3396"/>
        <v>0</v>
      </c>
      <c r="BM1269" s="12">
        <f t="shared" si="3396"/>
        <v>0</v>
      </c>
      <c r="BN1269" s="12">
        <f t="shared" si="3396"/>
        <v>0</v>
      </c>
      <c r="BO1269" s="12">
        <f t="shared" si="3396"/>
        <v>0</v>
      </c>
      <c r="BP1269" s="12">
        <f t="shared" si="3396"/>
        <v>0</v>
      </c>
      <c r="BQ1269" s="12">
        <f t="shared" si="3396"/>
        <v>0</v>
      </c>
      <c r="BR1269" s="12">
        <v>0</v>
      </c>
      <c r="BS1269" s="12">
        <v>0</v>
      </c>
      <c r="BT1269" s="12">
        <f t="shared" ref="BT1269:BZ1269" si="3398">SUM(BT1270,BT1271)</f>
        <v>700100</v>
      </c>
      <c r="BU1269" s="12">
        <f t="shared" si="3398"/>
        <v>760100</v>
      </c>
      <c r="BV1269" s="12">
        <f t="shared" si="3398"/>
        <v>360000</v>
      </c>
      <c r="BW1269" s="12">
        <f t="shared" si="3398"/>
        <v>150000</v>
      </c>
      <c r="BX1269" s="12">
        <f t="shared" si="3398"/>
        <v>0</v>
      </c>
      <c r="BY1269" s="12">
        <f t="shared" si="3398"/>
        <v>0</v>
      </c>
      <c r="BZ1269" s="12">
        <f t="shared" si="3398"/>
        <v>150000</v>
      </c>
      <c r="CA1269" s="12">
        <f t="shared" si="3372"/>
        <v>510000</v>
      </c>
      <c r="CB1269" s="124">
        <f t="shared" si="3373"/>
        <v>67.096434679647416</v>
      </c>
    </row>
    <row r="1270" spans="1:80" x14ac:dyDescent="0.25">
      <c r="A1270" s="4" t="s">
        <v>685</v>
      </c>
      <c r="B1270" s="4" t="s">
        <v>3</v>
      </c>
      <c r="C1270" s="4" t="s">
        <v>28</v>
      </c>
      <c r="D1270" s="79" t="s">
        <v>687</v>
      </c>
      <c r="E1270" s="89">
        <v>8213</v>
      </c>
      <c r="F1270" s="79"/>
      <c r="G1270" s="74" t="s">
        <v>1893</v>
      </c>
      <c r="H1270" s="13" t="s">
        <v>81</v>
      </c>
      <c r="I1270" s="14">
        <v>75000</v>
      </c>
      <c r="J1270" s="14">
        <f t="shared" si="3374"/>
        <v>20000</v>
      </c>
      <c r="K1270" s="14">
        <v>20000</v>
      </c>
      <c r="L1270" s="14">
        <f t="shared" si="3344"/>
        <v>0</v>
      </c>
      <c r="M1270" s="14">
        <v>0</v>
      </c>
      <c r="N1270" s="14">
        <v>0</v>
      </c>
      <c r="O1270" s="14">
        <v>0</v>
      </c>
      <c r="P1270" s="14">
        <v>0</v>
      </c>
      <c r="Q1270" s="14">
        <v>0</v>
      </c>
      <c r="R1270" s="14">
        <v>0</v>
      </c>
      <c r="S1270" s="14"/>
      <c r="T1270" s="14"/>
      <c r="U1270" s="14"/>
      <c r="V1270" s="14"/>
      <c r="W1270" s="14"/>
      <c r="X1270" s="14">
        <f t="shared" si="3324"/>
        <v>0</v>
      </c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>
        <v>0</v>
      </c>
      <c r="AI1270" s="14">
        <v>0</v>
      </c>
      <c r="AJ1270" s="14">
        <v>0</v>
      </c>
      <c r="AK1270" s="14"/>
      <c r="AL1270" s="14"/>
      <c r="AM1270" s="14"/>
      <c r="AN1270" s="14"/>
      <c r="AO1270" s="14"/>
      <c r="AP1270" s="14">
        <f t="shared" si="3325"/>
        <v>0</v>
      </c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>
        <v>0</v>
      </c>
      <c r="BA1270" s="14">
        <v>0</v>
      </c>
      <c r="BB1270" s="14">
        <v>0</v>
      </c>
      <c r="BC1270" s="14"/>
      <c r="BD1270" s="14"/>
      <c r="BE1270" s="14"/>
      <c r="BF1270" s="14"/>
      <c r="BG1270" s="14"/>
      <c r="BH1270" s="14">
        <f t="shared" si="3326"/>
        <v>0</v>
      </c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>
        <v>0</v>
      </c>
      <c r="BS1270" s="14">
        <v>0</v>
      </c>
      <c r="BT1270" s="14">
        <v>50000</v>
      </c>
      <c r="BU1270" s="14">
        <v>110000</v>
      </c>
      <c r="BV1270" s="14">
        <v>110000</v>
      </c>
      <c r="BW1270" s="14">
        <f t="shared" si="3317"/>
        <v>0</v>
      </c>
      <c r="BX1270" s="14"/>
      <c r="BY1270" s="14"/>
      <c r="BZ1270" s="14"/>
      <c r="CA1270" s="14">
        <f t="shared" si="3372"/>
        <v>110000</v>
      </c>
      <c r="CB1270" s="122">
        <f t="shared" si="3373"/>
        <v>100</v>
      </c>
    </row>
    <row r="1271" spans="1:80" x14ac:dyDescent="0.25">
      <c r="A1271" s="1" t="s">
        <v>685</v>
      </c>
      <c r="B1271" s="1" t="s">
        <v>3</v>
      </c>
      <c r="C1271" s="1" t="s">
        <v>28</v>
      </c>
      <c r="D1271" s="82" t="s">
        <v>687</v>
      </c>
      <c r="E1271" s="82" t="s">
        <v>182</v>
      </c>
      <c r="F1271" s="79" t="s">
        <v>1</v>
      </c>
      <c r="G1271" s="13" t="s">
        <v>1</v>
      </c>
      <c r="H1271" s="2" t="s">
        <v>183</v>
      </c>
      <c r="I1271" s="12">
        <f>SUM(I1272:I1281)</f>
        <v>650100</v>
      </c>
      <c r="J1271" s="12">
        <f t="shared" si="3374"/>
        <v>650100</v>
      </c>
      <c r="K1271" s="12">
        <f t="shared" ref="K1271" si="3399">SUM(K1272:K1281)</f>
        <v>650100</v>
      </c>
      <c r="L1271" s="12">
        <f t="shared" si="3344"/>
        <v>0</v>
      </c>
      <c r="M1271" s="12">
        <f t="shared" ref="M1271:Q1271" si="3400">SUM(M1272:M1281)</f>
        <v>0</v>
      </c>
      <c r="N1271" s="12">
        <f t="shared" si="3400"/>
        <v>0</v>
      </c>
      <c r="O1271" s="12">
        <f t="shared" si="3400"/>
        <v>0</v>
      </c>
      <c r="P1271" s="12">
        <f t="shared" si="3400"/>
        <v>0</v>
      </c>
      <c r="Q1271" s="12">
        <f t="shared" si="3400"/>
        <v>0</v>
      </c>
      <c r="R1271" s="12">
        <f t="shared" ref="R1271:AG1271" si="3401">SUM(R1272:R1281)</f>
        <v>0</v>
      </c>
      <c r="S1271" s="12">
        <f t="shared" si="3401"/>
        <v>0</v>
      </c>
      <c r="T1271" s="12">
        <f t="shared" si="3401"/>
        <v>0</v>
      </c>
      <c r="U1271" s="12">
        <f t="shared" si="3401"/>
        <v>0</v>
      </c>
      <c r="V1271" s="12">
        <f t="shared" si="3401"/>
        <v>0</v>
      </c>
      <c r="W1271" s="12">
        <f t="shared" si="3401"/>
        <v>0</v>
      </c>
      <c r="X1271" s="12">
        <f t="shared" si="3401"/>
        <v>0</v>
      </c>
      <c r="Y1271" s="12">
        <f t="shared" si="3401"/>
        <v>0</v>
      </c>
      <c r="Z1271" s="12">
        <f t="shared" si="3401"/>
        <v>0</v>
      </c>
      <c r="AA1271" s="12">
        <f t="shared" si="3401"/>
        <v>0</v>
      </c>
      <c r="AB1271" s="12">
        <f t="shared" si="3401"/>
        <v>0</v>
      </c>
      <c r="AC1271" s="12">
        <f t="shared" si="3401"/>
        <v>0</v>
      </c>
      <c r="AD1271" s="12">
        <f t="shared" si="3401"/>
        <v>0</v>
      </c>
      <c r="AE1271" s="12">
        <f t="shared" si="3401"/>
        <v>0</v>
      </c>
      <c r="AF1271" s="12">
        <f t="shared" si="3401"/>
        <v>0</v>
      </c>
      <c r="AG1271" s="12">
        <f t="shared" si="3401"/>
        <v>0</v>
      </c>
      <c r="AH1271" s="12">
        <v>0</v>
      </c>
      <c r="AI1271" s="12">
        <v>0</v>
      </c>
      <c r="AJ1271" s="12">
        <f t="shared" ref="AJ1271:AY1271" si="3402">SUM(AJ1272:AJ1281)</f>
        <v>0</v>
      </c>
      <c r="AK1271" s="12">
        <f t="shared" si="3402"/>
        <v>0</v>
      </c>
      <c r="AL1271" s="12">
        <f t="shared" si="3402"/>
        <v>0</v>
      </c>
      <c r="AM1271" s="12">
        <f t="shared" si="3402"/>
        <v>0</v>
      </c>
      <c r="AN1271" s="12">
        <f t="shared" si="3402"/>
        <v>0</v>
      </c>
      <c r="AO1271" s="12">
        <f t="shared" si="3402"/>
        <v>0</v>
      </c>
      <c r="AP1271" s="12">
        <f t="shared" si="3402"/>
        <v>0</v>
      </c>
      <c r="AQ1271" s="12">
        <f t="shared" si="3402"/>
        <v>0</v>
      </c>
      <c r="AR1271" s="12">
        <f t="shared" si="3402"/>
        <v>0</v>
      </c>
      <c r="AS1271" s="12">
        <f t="shared" si="3402"/>
        <v>0</v>
      </c>
      <c r="AT1271" s="12">
        <f t="shared" si="3402"/>
        <v>0</v>
      </c>
      <c r="AU1271" s="12">
        <f t="shared" si="3402"/>
        <v>0</v>
      </c>
      <c r="AV1271" s="12">
        <f t="shared" si="3402"/>
        <v>0</v>
      </c>
      <c r="AW1271" s="12">
        <f t="shared" si="3402"/>
        <v>0</v>
      </c>
      <c r="AX1271" s="12">
        <f t="shared" si="3402"/>
        <v>0</v>
      </c>
      <c r="AY1271" s="12">
        <f t="shared" si="3402"/>
        <v>0</v>
      </c>
      <c r="AZ1271" s="12">
        <v>0</v>
      </c>
      <c r="BA1271" s="12">
        <v>0</v>
      </c>
      <c r="BB1271" s="12">
        <f t="shared" ref="BB1271:BQ1271" si="3403">SUM(BB1272:BB1281)</f>
        <v>0</v>
      </c>
      <c r="BC1271" s="12">
        <f t="shared" si="3403"/>
        <v>0</v>
      </c>
      <c r="BD1271" s="12">
        <f t="shared" si="3403"/>
        <v>0</v>
      </c>
      <c r="BE1271" s="12">
        <f t="shared" si="3403"/>
        <v>0</v>
      </c>
      <c r="BF1271" s="12">
        <f t="shared" si="3403"/>
        <v>0</v>
      </c>
      <c r="BG1271" s="12">
        <f t="shared" si="3403"/>
        <v>0</v>
      </c>
      <c r="BH1271" s="12">
        <f t="shared" si="3403"/>
        <v>0</v>
      </c>
      <c r="BI1271" s="12">
        <f t="shared" si="3403"/>
        <v>0</v>
      </c>
      <c r="BJ1271" s="12">
        <f t="shared" si="3403"/>
        <v>0</v>
      </c>
      <c r="BK1271" s="12">
        <f t="shared" si="3403"/>
        <v>0</v>
      </c>
      <c r="BL1271" s="12">
        <f t="shared" si="3403"/>
        <v>0</v>
      </c>
      <c r="BM1271" s="12">
        <f t="shared" si="3403"/>
        <v>0</v>
      </c>
      <c r="BN1271" s="12">
        <f t="shared" si="3403"/>
        <v>0</v>
      </c>
      <c r="BO1271" s="12">
        <f t="shared" si="3403"/>
        <v>0</v>
      </c>
      <c r="BP1271" s="12">
        <f t="shared" si="3403"/>
        <v>0</v>
      </c>
      <c r="BQ1271" s="12">
        <f t="shared" si="3403"/>
        <v>0</v>
      </c>
      <c r="BR1271" s="12">
        <v>0</v>
      </c>
      <c r="BS1271" s="12">
        <v>0</v>
      </c>
      <c r="BT1271" s="12">
        <f t="shared" ref="BT1271:BX1271" si="3404">SUM(BT1272:BT1281)</f>
        <v>650100</v>
      </c>
      <c r="BU1271" s="12">
        <f t="shared" si="3404"/>
        <v>650100</v>
      </c>
      <c r="BV1271" s="12">
        <f t="shared" si="3404"/>
        <v>250000</v>
      </c>
      <c r="BW1271" s="12">
        <f t="shared" si="3404"/>
        <v>150000</v>
      </c>
      <c r="BX1271" s="12">
        <f t="shared" si="3404"/>
        <v>0</v>
      </c>
      <c r="BY1271" s="12">
        <f t="shared" ref="BY1271" si="3405">SUM(BY1272:BY1281)</f>
        <v>0</v>
      </c>
      <c r="BZ1271" s="12">
        <f t="shared" ref="BZ1271" si="3406">SUM(BZ1272:BZ1281)</f>
        <v>150000</v>
      </c>
      <c r="CA1271" s="12">
        <f t="shared" si="3372"/>
        <v>400000</v>
      </c>
      <c r="CB1271" s="124">
        <f t="shared" si="3373"/>
        <v>61.528995539147822</v>
      </c>
    </row>
    <row r="1272" spans="1:80" x14ac:dyDescent="0.25">
      <c r="A1272" s="4" t="s">
        <v>685</v>
      </c>
      <c r="B1272" s="4" t="s">
        <v>3</v>
      </c>
      <c r="C1272" s="4" t="s">
        <v>28</v>
      </c>
      <c r="D1272" s="79" t="s">
        <v>687</v>
      </c>
      <c r="E1272" s="89">
        <v>8215</v>
      </c>
      <c r="F1272" s="79"/>
      <c r="G1272" s="74" t="s">
        <v>1893</v>
      </c>
      <c r="H1272" s="13" t="s">
        <v>183</v>
      </c>
      <c r="I1272" s="14">
        <v>100</v>
      </c>
      <c r="J1272" s="14">
        <f t="shared" si="3374"/>
        <v>100</v>
      </c>
      <c r="K1272" s="14">
        <v>100</v>
      </c>
      <c r="L1272" s="14">
        <f t="shared" si="3344"/>
        <v>0</v>
      </c>
      <c r="M1272" s="14">
        <v>0</v>
      </c>
      <c r="N1272" s="14">
        <v>0</v>
      </c>
      <c r="O1272" s="14">
        <v>0</v>
      </c>
      <c r="P1272" s="14">
        <v>0</v>
      </c>
      <c r="Q1272" s="14">
        <v>0</v>
      </c>
      <c r="R1272" s="14">
        <v>0</v>
      </c>
      <c r="S1272" s="14"/>
      <c r="T1272" s="14"/>
      <c r="U1272" s="14"/>
      <c r="V1272" s="14"/>
      <c r="W1272" s="14"/>
      <c r="X1272" s="14">
        <f t="shared" si="3324"/>
        <v>0</v>
      </c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>
        <v>0</v>
      </c>
      <c r="AI1272" s="14">
        <v>0</v>
      </c>
      <c r="AJ1272" s="14">
        <v>0</v>
      </c>
      <c r="AK1272" s="14"/>
      <c r="AL1272" s="14"/>
      <c r="AM1272" s="14"/>
      <c r="AN1272" s="14"/>
      <c r="AO1272" s="14"/>
      <c r="AP1272" s="14">
        <f t="shared" si="3325"/>
        <v>0</v>
      </c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>
        <v>0</v>
      </c>
      <c r="BA1272" s="14">
        <v>0</v>
      </c>
      <c r="BB1272" s="14">
        <v>0</v>
      </c>
      <c r="BC1272" s="14"/>
      <c r="BD1272" s="14"/>
      <c r="BE1272" s="14"/>
      <c r="BF1272" s="14"/>
      <c r="BG1272" s="14"/>
      <c r="BH1272" s="14">
        <f t="shared" si="3326"/>
        <v>0</v>
      </c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>
        <v>0</v>
      </c>
      <c r="BS1272" s="14">
        <v>0</v>
      </c>
      <c r="BT1272" s="14">
        <v>100</v>
      </c>
      <c r="BU1272" s="14">
        <v>100</v>
      </c>
      <c r="BV1272" s="14">
        <v>0</v>
      </c>
      <c r="BW1272" s="14">
        <f t="shared" si="3317"/>
        <v>0</v>
      </c>
      <c r="BX1272" s="14"/>
      <c r="BY1272" s="14"/>
      <c r="BZ1272" s="14"/>
      <c r="CA1272" s="14">
        <f t="shared" si="3372"/>
        <v>0</v>
      </c>
      <c r="CB1272" s="122">
        <f t="shared" si="3373"/>
        <v>0</v>
      </c>
    </row>
    <row r="1273" spans="1:80" ht="22.5" x14ac:dyDescent="0.25">
      <c r="A1273" s="4" t="s">
        <v>685</v>
      </c>
      <c r="B1273" s="4" t="s">
        <v>3</v>
      </c>
      <c r="C1273" s="4" t="s">
        <v>28</v>
      </c>
      <c r="D1273" s="79" t="s">
        <v>687</v>
      </c>
      <c r="E1273" s="89">
        <v>8215</v>
      </c>
      <c r="F1273" s="79" t="s">
        <v>764</v>
      </c>
      <c r="G1273" s="74" t="s">
        <v>1894</v>
      </c>
      <c r="H1273" s="13" t="s">
        <v>765</v>
      </c>
      <c r="I1273" s="14">
        <v>0</v>
      </c>
      <c r="J1273" s="14">
        <f t="shared" si="3374"/>
        <v>0</v>
      </c>
      <c r="K1273" s="14">
        <v>0</v>
      </c>
      <c r="L1273" s="14">
        <f t="shared" si="3344"/>
        <v>0</v>
      </c>
      <c r="M1273" s="14">
        <v>0</v>
      </c>
      <c r="N1273" s="14">
        <v>0</v>
      </c>
      <c r="O1273" s="14">
        <v>0</v>
      </c>
      <c r="P1273" s="14">
        <v>0</v>
      </c>
      <c r="Q1273" s="14">
        <v>0</v>
      </c>
      <c r="R1273" s="14">
        <v>0</v>
      </c>
      <c r="S1273" s="14"/>
      <c r="T1273" s="14"/>
      <c r="U1273" s="14"/>
      <c r="V1273" s="14"/>
      <c r="W1273" s="14"/>
      <c r="X1273" s="14">
        <f t="shared" si="3324"/>
        <v>0</v>
      </c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>
        <v>0</v>
      </c>
      <c r="AI1273" s="14">
        <v>0</v>
      </c>
      <c r="AJ1273" s="14">
        <v>0</v>
      </c>
      <c r="AK1273" s="14"/>
      <c r="AL1273" s="14"/>
      <c r="AM1273" s="14"/>
      <c r="AN1273" s="14"/>
      <c r="AO1273" s="14"/>
      <c r="AP1273" s="14">
        <f t="shared" si="3325"/>
        <v>0</v>
      </c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>
        <v>0</v>
      </c>
      <c r="BA1273" s="14">
        <v>0</v>
      </c>
      <c r="BB1273" s="14">
        <v>0</v>
      </c>
      <c r="BC1273" s="14"/>
      <c r="BD1273" s="14"/>
      <c r="BE1273" s="14"/>
      <c r="BF1273" s="14"/>
      <c r="BG1273" s="14"/>
      <c r="BH1273" s="14">
        <f t="shared" si="3326"/>
        <v>0</v>
      </c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>
        <v>0</v>
      </c>
      <c r="BS1273" s="14">
        <v>0</v>
      </c>
      <c r="BT1273" s="14">
        <v>0</v>
      </c>
      <c r="BU1273" s="14">
        <v>0</v>
      </c>
      <c r="BV1273" s="14">
        <v>0</v>
      </c>
      <c r="BW1273" s="14">
        <f t="shared" si="3317"/>
        <v>0</v>
      </c>
      <c r="BX1273" s="14"/>
      <c r="BY1273" s="14"/>
      <c r="BZ1273" s="14"/>
      <c r="CA1273" s="14">
        <f t="shared" si="3372"/>
        <v>0</v>
      </c>
      <c r="CB1273" s="122" t="str">
        <f t="shared" si="3373"/>
        <v>-</v>
      </c>
    </row>
    <row r="1274" spans="1:80" x14ac:dyDescent="0.25">
      <c r="A1274" s="4" t="s">
        <v>685</v>
      </c>
      <c r="B1274" s="4" t="s">
        <v>3</v>
      </c>
      <c r="C1274" s="4" t="s">
        <v>28</v>
      </c>
      <c r="D1274" s="79" t="s">
        <v>687</v>
      </c>
      <c r="E1274" s="89">
        <v>8215</v>
      </c>
      <c r="F1274" s="79" t="s">
        <v>766</v>
      </c>
      <c r="G1274" s="74" t="s">
        <v>1893</v>
      </c>
      <c r="H1274" s="13" t="s">
        <v>767</v>
      </c>
      <c r="I1274" s="14">
        <v>0</v>
      </c>
      <c r="J1274" s="14">
        <f t="shared" si="3374"/>
        <v>0</v>
      </c>
      <c r="K1274" s="14">
        <v>0</v>
      </c>
      <c r="L1274" s="14">
        <f t="shared" si="3344"/>
        <v>0</v>
      </c>
      <c r="M1274" s="14">
        <v>0</v>
      </c>
      <c r="N1274" s="14">
        <v>0</v>
      </c>
      <c r="O1274" s="14">
        <v>0</v>
      </c>
      <c r="P1274" s="14">
        <v>0</v>
      </c>
      <c r="Q1274" s="14">
        <v>0</v>
      </c>
      <c r="R1274" s="14">
        <v>0</v>
      </c>
      <c r="S1274" s="14"/>
      <c r="T1274" s="14"/>
      <c r="U1274" s="14"/>
      <c r="V1274" s="14"/>
      <c r="W1274" s="14"/>
      <c r="X1274" s="14">
        <f t="shared" si="3324"/>
        <v>0</v>
      </c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>
        <v>0</v>
      </c>
      <c r="AI1274" s="14">
        <v>0</v>
      </c>
      <c r="AJ1274" s="14">
        <v>0</v>
      </c>
      <c r="AK1274" s="14"/>
      <c r="AL1274" s="14"/>
      <c r="AM1274" s="14"/>
      <c r="AN1274" s="14"/>
      <c r="AO1274" s="14"/>
      <c r="AP1274" s="14">
        <f t="shared" si="3325"/>
        <v>0</v>
      </c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>
        <v>0</v>
      </c>
      <c r="BA1274" s="14">
        <v>0</v>
      </c>
      <c r="BB1274" s="14">
        <v>0</v>
      </c>
      <c r="BC1274" s="14"/>
      <c r="BD1274" s="14"/>
      <c r="BE1274" s="14"/>
      <c r="BF1274" s="14"/>
      <c r="BG1274" s="14"/>
      <c r="BH1274" s="14">
        <f t="shared" si="3326"/>
        <v>0</v>
      </c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>
        <v>0</v>
      </c>
      <c r="BS1274" s="14">
        <v>0</v>
      </c>
      <c r="BT1274" s="14">
        <v>0</v>
      </c>
      <c r="BU1274" s="14">
        <v>0</v>
      </c>
      <c r="BV1274" s="14">
        <v>0</v>
      </c>
      <c r="BW1274" s="14">
        <f t="shared" si="3317"/>
        <v>0</v>
      </c>
      <c r="BX1274" s="14"/>
      <c r="BY1274" s="14"/>
      <c r="BZ1274" s="14"/>
      <c r="CA1274" s="14">
        <f t="shared" si="3372"/>
        <v>0</v>
      </c>
      <c r="CB1274" s="122" t="str">
        <f t="shared" si="3373"/>
        <v>-</v>
      </c>
    </row>
    <row r="1275" spans="1:80" x14ac:dyDescent="0.25">
      <c r="A1275" s="4" t="s">
        <v>685</v>
      </c>
      <c r="B1275" s="4" t="s">
        <v>3</v>
      </c>
      <c r="C1275" s="4" t="s">
        <v>28</v>
      </c>
      <c r="D1275" s="79" t="s">
        <v>687</v>
      </c>
      <c r="E1275" s="89">
        <v>8215</v>
      </c>
      <c r="F1275" s="79" t="s">
        <v>768</v>
      </c>
      <c r="G1275" s="74" t="s">
        <v>1893</v>
      </c>
      <c r="H1275" s="13" t="s">
        <v>769</v>
      </c>
      <c r="I1275" s="14">
        <v>250000</v>
      </c>
      <c r="J1275" s="14">
        <f t="shared" si="3374"/>
        <v>250000</v>
      </c>
      <c r="K1275" s="14">
        <v>250000</v>
      </c>
      <c r="L1275" s="14">
        <f t="shared" si="3344"/>
        <v>0</v>
      </c>
      <c r="M1275" s="14">
        <v>0</v>
      </c>
      <c r="N1275" s="14">
        <v>0</v>
      </c>
      <c r="O1275" s="14">
        <v>0</v>
      </c>
      <c r="P1275" s="14">
        <v>0</v>
      </c>
      <c r="Q1275" s="14">
        <v>0</v>
      </c>
      <c r="R1275" s="14">
        <v>0</v>
      </c>
      <c r="S1275" s="14"/>
      <c r="T1275" s="14"/>
      <c r="U1275" s="14"/>
      <c r="V1275" s="14"/>
      <c r="W1275" s="14"/>
      <c r="X1275" s="14">
        <f t="shared" si="3324"/>
        <v>0</v>
      </c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>
        <v>0</v>
      </c>
      <c r="AI1275" s="14">
        <v>0</v>
      </c>
      <c r="AJ1275" s="14">
        <v>0</v>
      </c>
      <c r="AK1275" s="14"/>
      <c r="AL1275" s="14"/>
      <c r="AM1275" s="14"/>
      <c r="AN1275" s="14"/>
      <c r="AO1275" s="14"/>
      <c r="AP1275" s="14">
        <f t="shared" si="3325"/>
        <v>0</v>
      </c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>
        <v>0</v>
      </c>
      <c r="BA1275" s="14">
        <v>0</v>
      </c>
      <c r="BB1275" s="14">
        <v>0</v>
      </c>
      <c r="BC1275" s="14"/>
      <c r="BD1275" s="14"/>
      <c r="BE1275" s="14"/>
      <c r="BF1275" s="14"/>
      <c r="BG1275" s="14"/>
      <c r="BH1275" s="14">
        <f t="shared" si="3326"/>
        <v>0</v>
      </c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>
        <v>0</v>
      </c>
      <c r="BS1275" s="14">
        <v>0</v>
      </c>
      <c r="BT1275" s="14">
        <v>250000</v>
      </c>
      <c r="BU1275" s="14">
        <v>250000</v>
      </c>
      <c r="BV1275" s="14">
        <v>0</v>
      </c>
      <c r="BW1275" s="14">
        <f t="shared" si="3317"/>
        <v>100000</v>
      </c>
      <c r="BX1275" s="14"/>
      <c r="BY1275" s="14"/>
      <c r="BZ1275" s="14">
        <v>100000</v>
      </c>
      <c r="CA1275" s="14">
        <f t="shared" si="3372"/>
        <v>100000</v>
      </c>
      <c r="CB1275" s="122">
        <f t="shared" si="3373"/>
        <v>40</v>
      </c>
    </row>
    <row r="1276" spans="1:80" x14ac:dyDescent="0.25">
      <c r="A1276" s="4" t="s">
        <v>685</v>
      </c>
      <c r="B1276" s="4" t="s">
        <v>3</v>
      </c>
      <c r="C1276" s="4" t="s">
        <v>28</v>
      </c>
      <c r="D1276" s="79" t="s">
        <v>687</v>
      </c>
      <c r="E1276" s="89">
        <v>8215</v>
      </c>
      <c r="F1276" s="79" t="s">
        <v>770</v>
      </c>
      <c r="G1276" s="74" t="s">
        <v>1893</v>
      </c>
      <c r="H1276" s="13" t="s">
        <v>771</v>
      </c>
      <c r="I1276" s="14">
        <v>400000</v>
      </c>
      <c r="J1276" s="14">
        <f t="shared" si="3374"/>
        <v>400000</v>
      </c>
      <c r="K1276" s="14">
        <v>400000</v>
      </c>
      <c r="L1276" s="14">
        <f t="shared" si="3344"/>
        <v>0</v>
      </c>
      <c r="M1276" s="14">
        <v>0</v>
      </c>
      <c r="N1276" s="14">
        <v>0</v>
      </c>
      <c r="O1276" s="14">
        <v>0</v>
      </c>
      <c r="P1276" s="14">
        <v>0</v>
      </c>
      <c r="Q1276" s="14">
        <v>0</v>
      </c>
      <c r="R1276" s="14">
        <v>0</v>
      </c>
      <c r="S1276" s="14"/>
      <c r="T1276" s="14"/>
      <c r="U1276" s="14"/>
      <c r="V1276" s="14"/>
      <c r="W1276" s="14"/>
      <c r="X1276" s="14">
        <f t="shared" si="3324"/>
        <v>0</v>
      </c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>
        <v>0</v>
      </c>
      <c r="AI1276" s="14">
        <v>0</v>
      </c>
      <c r="AJ1276" s="14">
        <v>0</v>
      </c>
      <c r="AK1276" s="14"/>
      <c r="AL1276" s="14"/>
      <c r="AM1276" s="14"/>
      <c r="AN1276" s="14"/>
      <c r="AO1276" s="14"/>
      <c r="AP1276" s="14">
        <f t="shared" si="3325"/>
        <v>0</v>
      </c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>
        <v>0</v>
      </c>
      <c r="BA1276" s="14">
        <v>0</v>
      </c>
      <c r="BB1276" s="14">
        <v>0</v>
      </c>
      <c r="BC1276" s="14"/>
      <c r="BD1276" s="14"/>
      <c r="BE1276" s="14"/>
      <c r="BF1276" s="14"/>
      <c r="BG1276" s="14"/>
      <c r="BH1276" s="14">
        <f t="shared" si="3326"/>
        <v>0</v>
      </c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>
        <v>0</v>
      </c>
      <c r="BS1276" s="14">
        <v>0</v>
      </c>
      <c r="BT1276" s="14">
        <v>400000</v>
      </c>
      <c r="BU1276" s="14">
        <v>400000</v>
      </c>
      <c r="BV1276" s="14">
        <v>250000</v>
      </c>
      <c r="BW1276" s="14">
        <f t="shared" si="3317"/>
        <v>50000</v>
      </c>
      <c r="BX1276" s="14"/>
      <c r="BY1276" s="14"/>
      <c r="BZ1276" s="14">
        <v>50000</v>
      </c>
      <c r="CA1276" s="14">
        <f t="shared" si="3372"/>
        <v>300000</v>
      </c>
      <c r="CB1276" s="122">
        <f t="shared" si="3373"/>
        <v>75</v>
      </c>
    </row>
    <row r="1277" spans="1:80" ht="22.5" x14ac:dyDescent="0.25">
      <c r="A1277" s="4" t="s">
        <v>685</v>
      </c>
      <c r="B1277" s="4" t="s">
        <v>3</v>
      </c>
      <c r="C1277" s="4" t="s">
        <v>28</v>
      </c>
      <c r="D1277" s="79" t="s">
        <v>687</v>
      </c>
      <c r="E1277" s="89">
        <v>8215</v>
      </c>
      <c r="F1277" s="79" t="s">
        <v>1871</v>
      </c>
      <c r="G1277" s="74" t="s">
        <v>1894</v>
      </c>
      <c r="H1277" s="13" t="s">
        <v>772</v>
      </c>
      <c r="I1277" s="14">
        <v>0</v>
      </c>
      <c r="J1277" s="14">
        <f t="shared" si="3374"/>
        <v>0</v>
      </c>
      <c r="K1277" s="14">
        <v>0</v>
      </c>
      <c r="L1277" s="14">
        <f t="shared" si="3344"/>
        <v>0</v>
      </c>
      <c r="M1277" s="14">
        <v>0</v>
      </c>
      <c r="N1277" s="14">
        <v>0</v>
      </c>
      <c r="O1277" s="14">
        <v>0</v>
      </c>
      <c r="P1277" s="14">
        <v>0</v>
      </c>
      <c r="Q1277" s="14">
        <v>0</v>
      </c>
      <c r="R1277" s="14">
        <v>0</v>
      </c>
      <c r="S1277" s="14"/>
      <c r="T1277" s="14"/>
      <c r="U1277" s="14"/>
      <c r="V1277" s="14"/>
      <c r="W1277" s="14"/>
      <c r="X1277" s="14">
        <f t="shared" si="3324"/>
        <v>0</v>
      </c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>
        <v>0</v>
      </c>
      <c r="AI1277" s="14">
        <v>0</v>
      </c>
      <c r="AJ1277" s="14">
        <v>0</v>
      </c>
      <c r="AK1277" s="14"/>
      <c r="AL1277" s="14"/>
      <c r="AM1277" s="14"/>
      <c r="AN1277" s="14"/>
      <c r="AO1277" s="14"/>
      <c r="AP1277" s="14">
        <f t="shared" si="3325"/>
        <v>0</v>
      </c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>
        <v>0</v>
      </c>
      <c r="BA1277" s="14">
        <v>0</v>
      </c>
      <c r="BB1277" s="14">
        <v>0</v>
      </c>
      <c r="BC1277" s="14"/>
      <c r="BD1277" s="14"/>
      <c r="BE1277" s="14"/>
      <c r="BF1277" s="14"/>
      <c r="BG1277" s="14"/>
      <c r="BH1277" s="14">
        <f t="shared" si="3326"/>
        <v>0</v>
      </c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>
        <v>0</v>
      </c>
      <c r="BS1277" s="14">
        <v>0</v>
      </c>
      <c r="BT1277" s="14">
        <v>0</v>
      </c>
      <c r="BU1277" s="14">
        <v>0</v>
      </c>
      <c r="BV1277" s="14">
        <v>0</v>
      </c>
      <c r="BW1277" s="14">
        <f t="shared" si="3317"/>
        <v>0</v>
      </c>
      <c r="BX1277" s="14"/>
      <c r="BY1277" s="14"/>
      <c r="BZ1277" s="14"/>
      <c r="CA1277" s="14">
        <f t="shared" si="3372"/>
        <v>0</v>
      </c>
      <c r="CB1277" s="122" t="str">
        <f t="shared" si="3373"/>
        <v>-</v>
      </c>
    </row>
    <row r="1278" spans="1:80" x14ac:dyDescent="0.25">
      <c r="A1278" s="4" t="s">
        <v>685</v>
      </c>
      <c r="B1278" s="4" t="s">
        <v>3</v>
      </c>
      <c r="C1278" s="4" t="s">
        <v>28</v>
      </c>
      <c r="D1278" s="79" t="s">
        <v>687</v>
      </c>
      <c r="E1278" s="89">
        <v>8215</v>
      </c>
      <c r="F1278" s="79" t="s">
        <v>1872</v>
      </c>
      <c r="G1278" s="74" t="s">
        <v>1894</v>
      </c>
      <c r="H1278" s="13" t="s">
        <v>773</v>
      </c>
      <c r="I1278" s="14">
        <v>0</v>
      </c>
      <c r="J1278" s="14">
        <f t="shared" si="3374"/>
        <v>0</v>
      </c>
      <c r="K1278" s="14">
        <v>0</v>
      </c>
      <c r="L1278" s="14">
        <f t="shared" si="3344"/>
        <v>0</v>
      </c>
      <c r="M1278" s="14">
        <v>0</v>
      </c>
      <c r="N1278" s="14">
        <v>0</v>
      </c>
      <c r="O1278" s="14">
        <v>0</v>
      </c>
      <c r="P1278" s="14">
        <v>0</v>
      </c>
      <c r="Q1278" s="14">
        <v>0</v>
      </c>
      <c r="R1278" s="14">
        <v>0</v>
      </c>
      <c r="S1278" s="14"/>
      <c r="T1278" s="14"/>
      <c r="U1278" s="14"/>
      <c r="V1278" s="14"/>
      <c r="W1278" s="14"/>
      <c r="X1278" s="14">
        <f t="shared" si="3324"/>
        <v>0</v>
      </c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>
        <v>0</v>
      </c>
      <c r="AI1278" s="14">
        <v>0</v>
      </c>
      <c r="AJ1278" s="14">
        <v>0</v>
      </c>
      <c r="AK1278" s="14"/>
      <c r="AL1278" s="14"/>
      <c r="AM1278" s="14"/>
      <c r="AN1278" s="14"/>
      <c r="AO1278" s="14"/>
      <c r="AP1278" s="14">
        <f t="shared" si="3325"/>
        <v>0</v>
      </c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>
        <v>0</v>
      </c>
      <c r="BA1278" s="14">
        <v>0</v>
      </c>
      <c r="BB1278" s="14">
        <v>0</v>
      </c>
      <c r="BC1278" s="14"/>
      <c r="BD1278" s="14"/>
      <c r="BE1278" s="14"/>
      <c r="BF1278" s="14"/>
      <c r="BG1278" s="14"/>
      <c r="BH1278" s="14">
        <f t="shared" si="3326"/>
        <v>0</v>
      </c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>
        <v>0</v>
      </c>
      <c r="BS1278" s="14">
        <v>0</v>
      </c>
      <c r="BT1278" s="14">
        <v>0</v>
      </c>
      <c r="BU1278" s="14">
        <v>0</v>
      </c>
      <c r="BV1278" s="14">
        <v>0</v>
      </c>
      <c r="BW1278" s="14">
        <f t="shared" si="3317"/>
        <v>0</v>
      </c>
      <c r="BX1278" s="14"/>
      <c r="BY1278" s="14"/>
      <c r="BZ1278" s="14"/>
      <c r="CA1278" s="14">
        <f t="shared" si="3372"/>
        <v>0</v>
      </c>
      <c r="CB1278" s="122" t="str">
        <f t="shared" si="3373"/>
        <v>-</v>
      </c>
    </row>
    <row r="1279" spans="1:80" ht="22.5" x14ac:dyDescent="0.25">
      <c r="A1279" s="4" t="s">
        <v>685</v>
      </c>
      <c r="B1279" s="4" t="s">
        <v>3</v>
      </c>
      <c r="C1279" s="4" t="s">
        <v>28</v>
      </c>
      <c r="D1279" s="79" t="s">
        <v>687</v>
      </c>
      <c r="E1279" s="89">
        <v>8215</v>
      </c>
      <c r="F1279" s="79" t="s">
        <v>1873</v>
      </c>
      <c r="G1279" s="74" t="s">
        <v>1894</v>
      </c>
      <c r="H1279" s="13" t="s">
        <v>774</v>
      </c>
      <c r="I1279" s="14">
        <v>0</v>
      </c>
      <c r="J1279" s="14">
        <f t="shared" si="3374"/>
        <v>0</v>
      </c>
      <c r="K1279" s="14">
        <v>0</v>
      </c>
      <c r="L1279" s="14">
        <f t="shared" si="3344"/>
        <v>0</v>
      </c>
      <c r="M1279" s="14">
        <v>0</v>
      </c>
      <c r="N1279" s="14">
        <v>0</v>
      </c>
      <c r="O1279" s="14">
        <v>0</v>
      </c>
      <c r="P1279" s="14">
        <v>0</v>
      </c>
      <c r="Q1279" s="14">
        <v>0</v>
      </c>
      <c r="R1279" s="14">
        <v>0</v>
      </c>
      <c r="S1279" s="14"/>
      <c r="T1279" s="14"/>
      <c r="U1279" s="14"/>
      <c r="V1279" s="14"/>
      <c r="W1279" s="14"/>
      <c r="X1279" s="14">
        <f t="shared" si="3324"/>
        <v>0</v>
      </c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>
        <v>0</v>
      </c>
      <c r="AI1279" s="14">
        <v>0</v>
      </c>
      <c r="AJ1279" s="14">
        <v>0</v>
      </c>
      <c r="AK1279" s="14"/>
      <c r="AL1279" s="14"/>
      <c r="AM1279" s="14"/>
      <c r="AN1279" s="14"/>
      <c r="AO1279" s="14"/>
      <c r="AP1279" s="14">
        <f t="shared" si="3325"/>
        <v>0</v>
      </c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>
        <v>0</v>
      </c>
      <c r="BA1279" s="14">
        <v>0</v>
      </c>
      <c r="BB1279" s="14">
        <v>0</v>
      </c>
      <c r="BC1279" s="14"/>
      <c r="BD1279" s="14"/>
      <c r="BE1279" s="14"/>
      <c r="BF1279" s="14"/>
      <c r="BG1279" s="14"/>
      <c r="BH1279" s="14">
        <f t="shared" si="3326"/>
        <v>0</v>
      </c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>
        <v>0</v>
      </c>
      <c r="BS1279" s="14">
        <v>0</v>
      </c>
      <c r="BT1279" s="14">
        <v>0</v>
      </c>
      <c r="BU1279" s="14">
        <v>0</v>
      </c>
      <c r="BV1279" s="14">
        <v>0</v>
      </c>
      <c r="BW1279" s="14">
        <f t="shared" si="3317"/>
        <v>0</v>
      </c>
      <c r="BX1279" s="14"/>
      <c r="BY1279" s="14"/>
      <c r="BZ1279" s="14"/>
      <c r="CA1279" s="14">
        <f t="shared" si="3372"/>
        <v>0</v>
      </c>
      <c r="CB1279" s="122" t="str">
        <f t="shared" si="3373"/>
        <v>-</v>
      </c>
    </row>
    <row r="1280" spans="1:80" x14ac:dyDescent="0.25">
      <c r="A1280" s="4" t="s">
        <v>685</v>
      </c>
      <c r="B1280" s="4" t="s">
        <v>3</v>
      </c>
      <c r="C1280" s="4" t="s">
        <v>28</v>
      </c>
      <c r="D1280" s="79" t="s">
        <v>687</v>
      </c>
      <c r="E1280" s="89">
        <v>8215</v>
      </c>
      <c r="F1280" s="79" t="s">
        <v>1874</v>
      </c>
      <c r="G1280" s="74" t="s">
        <v>1894</v>
      </c>
      <c r="H1280" s="13" t="s">
        <v>775</v>
      </c>
      <c r="I1280" s="14">
        <v>0</v>
      </c>
      <c r="J1280" s="14">
        <f t="shared" si="3374"/>
        <v>0</v>
      </c>
      <c r="K1280" s="14">
        <v>0</v>
      </c>
      <c r="L1280" s="14">
        <f t="shared" si="3344"/>
        <v>0</v>
      </c>
      <c r="M1280" s="14">
        <v>0</v>
      </c>
      <c r="N1280" s="14">
        <v>0</v>
      </c>
      <c r="O1280" s="14">
        <v>0</v>
      </c>
      <c r="P1280" s="14">
        <v>0</v>
      </c>
      <c r="Q1280" s="14">
        <v>0</v>
      </c>
      <c r="R1280" s="14">
        <v>0</v>
      </c>
      <c r="S1280" s="14"/>
      <c r="T1280" s="14"/>
      <c r="U1280" s="14"/>
      <c r="V1280" s="14"/>
      <c r="W1280" s="14"/>
      <c r="X1280" s="14">
        <f t="shared" si="3324"/>
        <v>0</v>
      </c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>
        <v>0</v>
      </c>
      <c r="AI1280" s="14">
        <v>0</v>
      </c>
      <c r="AJ1280" s="14">
        <v>0</v>
      </c>
      <c r="AK1280" s="14"/>
      <c r="AL1280" s="14"/>
      <c r="AM1280" s="14"/>
      <c r="AN1280" s="14"/>
      <c r="AO1280" s="14"/>
      <c r="AP1280" s="14">
        <f t="shared" si="3325"/>
        <v>0</v>
      </c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>
        <v>0</v>
      </c>
      <c r="BA1280" s="14">
        <v>0</v>
      </c>
      <c r="BB1280" s="14">
        <v>0</v>
      </c>
      <c r="BC1280" s="14"/>
      <c r="BD1280" s="14"/>
      <c r="BE1280" s="14"/>
      <c r="BF1280" s="14"/>
      <c r="BG1280" s="14"/>
      <c r="BH1280" s="14">
        <f t="shared" si="3326"/>
        <v>0</v>
      </c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>
        <v>0</v>
      </c>
      <c r="BS1280" s="14">
        <v>0</v>
      </c>
      <c r="BT1280" s="14">
        <v>0</v>
      </c>
      <c r="BU1280" s="14">
        <v>0</v>
      </c>
      <c r="BV1280" s="14">
        <v>0</v>
      </c>
      <c r="BW1280" s="14">
        <f t="shared" si="3317"/>
        <v>0</v>
      </c>
      <c r="BX1280" s="14"/>
      <c r="BY1280" s="14"/>
      <c r="BZ1280" s="14"/>
      <c r="CA1280" s="14">
        <f t="shared" si="3372"/>
        <v>0</v>
      </c>
      <c r="CB1280" s="122" t="str">
        <f t="shared" si="3373"/>
        <v>-</v>
      </c>
    </row>
    <row r="1281" spans="1:80" x14ac:dyDescent="0.25">
      <c r="A1281" s="4" t="s">
        <v>685</v>
      </c>
      <c r="B1281" s="4" t="s">
        <v>3</v>
      </c>
      <c r="C1281" s="4" t="s">
        <v>28</v>
      </c>
      <c r="D1281" s="79" t="s">
        <v>687</v>
      </c>
      <c r="E1281" s="89">
        <v>8215</v>
      </c>
      <c r="F1281" s="79" t="s">
        <v>1875</v>
      </c>
      <c r="G1281" s="74" t="s">
        <v>1893</v>
      </c>
      <c r="H1281" s="13" t="s">
        <v>771</v>
      </c>
      <c r="I1281" s="14">
        <v>0</v>
      </c>
      <c r="J1281" s="14">
        <f t="shared" si="3374"/>
        <v>0</v>
      </c>
      <c r="K1281" s="14">
        <v>0</v>
      </c>
      <c r="L1281" s="14">
        <f t="shared" si="3344"/>
        <v>0</v>
      </c>
      <c r="M1281" s="14">
        <v>0</v>
      </c>
      <c r="N1281" s="14">
        <v>0</v>
      </c>
      <c r="O1281" s="14">
        <v>0</v>
      </c>
      <c r="P1281" s="14">
        <v>0</v>
      </c>
      <c r="Q1281" s="14">
        <v>0</v>
      </c>
      <c r="R1281" s="14">
        <v>0</v>
      </c>
      <c r="S1281" s="14"/>
      <c r="T1281" s="14"/>
      <c r="U1281" s="14"/>
      <c r="V1281" s="14"/>
      <c r="W1281" s="14"/>
      <c r="X1281" s="14">
        <f t="shared" si="3324"/>
        <v>0</v>
      </c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>
        <v>0</v>
      </c>
      <c r="AI1281" s="14">
        <v>0</v>
      </c>
      <c r="AJ1281" s="14">
        <v>0</v>
      </c>
      <c r="AK1281" s="14"/>
      <c r="AL1281" s="14"/>
      <c r="AM1281" s="14"/>
      <c r="AN1281" s="14"/>
      <c r="AO1281" s="14"/>
      <c r="AP1281" s="14">
        <f t="shared" si="3325"/>
        <v>0</v>
      </c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>
        <v>0</v>
      </c>
      <c r="BA1281" s="14">
        <v>0</v>
      </c>
      <c r="BB1281" s="14">
        <v>0</v>
      </c>
      <c r="BC1281" s="14"/>
      <c r="BD1281" s="14"/>
      <c r="BE1281" s="14"/>
      <c r="BF1281" s="14"/>
      <c r="BG1281" s="14"/>
      <c r="BH1281" s="14">
        <f t="shared" si="3326"/>
        <v>0</v>
      </c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>
        <v>0</v>
      </c>
      <c r="BS1281" s="14">
        <v>0</v>
      </c>
      <c r="BT1281" s="14">
        <v>0</v>
      </c>
      <c r="BU1281" s="14">
        <v>0</v>
      </c>
      <c r="BV1281" s="14">
        <v>0</v>
      </c>
      <c r="BW1281" s="14">
        <f t="shared" si="3317"/>
        <v>0</v>
      </c>
      <c r="BX1281" s="14"/>
      <c r="BY1281" s="14"/>
      <c r="BZ1281" s="14"/>
      <c r="CA1281" s="14">
        <f t="shared" si="3372"/>
        <v>0</v>
      </c>
      <c r="CB1281" s="122" t="str">
        <f t="shared" si="3373"/>
        <v>-</v>
      </c>
    </row>
    <row r="1282" spans="1:80" x14ac:dyDescent="0.25">
      <c r="A1282" s="13" t="s">
        <v>1</v>
      </c>
      <c r="B1282" s="13" t="s">
        <v>1</v>
      </c>
      <c r="C1282" s="13" t="s">
        <v>1</v>
      </c>
      <c r="D1282" s="74" t="s">
        <v>1</v>
      </c>
      <c r="E1282" s="74" t="s">
        <v>1</v>
      </c>
      <c r="F1282" s="74" t="s">
        <v>1</v>
      </c>
      <c r="G1282" s="13" t="s">
        <v>1</v>
      </c>
      <c r="H1282" s="10" t="s">
        <v>776</v>
      </c>
      <c r="I1282" s="11">
        <f>SUM(I1268,I1253,I1220,I1194)</f>
        <v>98383167</v>
      </c>
      <c r="J1282" s="11">
        <f t="shared" si="3374"/>
        <v>48492876</v>
      </c>
      <c r="K1282" s="11">
        <f t="shared" ref="K1282" si="3407">SUM(K1268,K1253,K1220,K1194)</f>
        <v>21561876</v>
      </c>
      <c r="L1282" s="11">
        <f t="shared" si="3344"/>
        <v>4500000</v>
      </c>
      <c r="M1282" s="11">
        <f t="shared" ref="M1282:Q1282" si="3408">SUM(M1268,M1253,M1220,M1194)</f>
        <v>0</v>
      </c>
      <c r="N1282" s="11">
        <f t="shared" si="3408"/>
        <v>0</v>
      </c>
      <c r="O1282" s="11">
        <f t="shared" si="3408"/>
        <v>4500000</v>
      </c>
      <c r="P1282" s="11">
        <f t="shared" si="3408"/>
        <v>4831000</v>
      </c>
      <c r="Q1282" s="11">
        <f t="shared" si="3408"/>
        <v>17600000</v>
      </c>
      <c r="R1282" s="11">
        <f t="shared" ref="R1282:AG1282" si="3409">SUM(R1268,R1253,R1220,R1194)</f>
        <v>0</v>
      </c>
      <c r="S1282" s="11">
        <f t="shared" si="3409"/>
        <v>0</v>
      </c>
      <c r="T1282" s="11">
        <f t="shared" si="3409"/>
        <v>0</v>
      </c>
      <c r="U1282" s="11">
        <f t="shared" si="3409"/>
        <v>0</v>
      </c>
      <c r="V1282" s="11">
        <f t="shared" si="3409"/>
        <v>0</v>
      </c>
      <c r="W1282" s="11">
        <f t="shared" si="3409"/>
        <v>0</v>
      </c>
      <c r="X1282" s="11">
        <f t="shared" si="3409"/>
        <v>0</v>
      </c>
      <c r="Y1282" s="11">
        <f t="shared" si="3409"/>
        <v>0</v>
      </c>
      <c r="Z1282" s="11">
        <f t="shared" si="3409"/>
        <v>0</v>
      </c>
      <c r="AA1282" s="11">
        <f t="shared" si="3409"/>
        <v>0</v>
      </c>
      <c r="AB1282" s="11">
        <f t="shared" si="3409"/>
        <v>0</v>
      </c>
      <c r="AC1282" s="11">
        <f t="shared" si="3409"/>
        <v>0</v>
      </c>
      <c r="AD1282" s="11">
        <f t="shared" si="3409"/>
        <v>0</v>
      </c>
      <c r="AE1282" s="11">
        <f t="shared" si="3409"/>
        <v>0</v>
      </c>
      <c r="AF1282" s="11">
        <f t="shared" si="3409"/>
        <v>0</v>
      </c>
      <c r="AG1282" s="11">
        <f t="shared" si="3409"/>
        <v>0</v>
      </c>
      <c r="AH1282" s="11">
        <v>0</v>
      </c>
      <c r="AI1282" s="11">
        <v>0</v>
      </c>
      <c r="AJ1282" s="11">
        <f t="shared" ref="AJ1282:AY1282" si="3410">SUM(AJ1268,AJ1253,AJ1220,AJ1194)</f>
        <v>0</v>
      </c>
      <c r="AK1282" s="11">
        <f t="shared" si="3410"/>
        <v>0</v>
      </c>
      <c r="AL1282" s="11">
        <f t="shared" si="3410"/>
        <v>0</v>
      </c>
      <c r="AM1282" s="11">
        <f t="shared" si="3410"/>
        <v>0</v>
      </c>
      <c r="AN1282" s="11">
        <f t="shared" si="3410"/>
        <v>0</v>
      </c>
      <c r="AO1282" s="11">
        <f t="shared" si="3410"/>
        <v>0</v>
      </c>
      <c r="AP1282" s="11">
        <f t="shared" si="3410"/>
        <v>0</v>
      </c>
      <c r="AQ1282" s="11">
        <f t="shared" si="3410"/>
        <v>0</v>
      </c>
      <c r="AR1282" s="11">
        <f t="shared" si="3410"/>
        <v>0</v>
      </c>
      <c r="AS1282" s="11">
        <f t="shared" si="3410"/>
        <v>0</v>
      </c>
      <c r="AT1282" s="11">
        <f t="shared" si="3410"/>
        <v>0</v>
      </c>
      <c r="AU1282" s="11">
        <f t="shared" si="3410"/>
        <v>0</v>
      </c>
      <c r="AV1282" s="11">
        <f t="shared" si="3410"/>
        <v>0</v>
      </c>
      <c r="AW1282" s="11">
        <f t="shared" si="3410"/>
        <v>0</v>
      </c>
      <c r="AX1282" s="11">
        <f t="shared" si="3410"/>
        <v>0</v>
      </c>
      <c r="AY1282" s="11">
        <f t="shared" si="3410"/>
        <v>0</v>
      </c>
      <c r="AZ1282" s="11">
        <v>0</v>
      </c>
      <c r="BA1282" s="11">
        <v>0</v>
      </c>
      <c r="BB1282" s="11">
        <f t="shared" ref="BB1282:BQ1282" si="3411">SUM(BB1268,BB1253,BB1220,BB1194)</f>
        <v>4500000</v>
      </c>
      <c r="BC1282" s="11">
        <f t="shared" si="3411"/>
        <v>0</v>
      </c>
      <c r="BD1282" s="11">
        <f t="shared" si="3411"/>
        <v>0</v>
      </c>
      <c r="BE1282" s="11">
        <f t="shared" si="3411"/>
        <v>0</v>
      </c>
      <c r="BF1282" s="11">
        <f t="shared" si="3411"/>
        <v>0</v>
      </c>
      <c r="BG1282" s="11">
        <f t="shared" si="3411"/>
        <v>-1405000</v>
      </c>
      <c r="BH1282" s="11">
        <f t="shared" si="3411"/>
        <v>3095000</v>
      </c>
      <c r="BI1282" s="11">
        <f t="shared" si="3411"/>
        <v>0</v>
      </c>
      <c r="BJ1282" s="11">
        <f t="shared" si="3411"/>
        <v>0</v>
      </c>
      <c r="BK1282" s="11">
        <f t="shared" si="3411"/>
        <v>0</v>
      </c>
      <c r="BL1282" s="11">
        <f t="shared" si="3411"/>
        <v>0</v>
      </c>
      <c r="BM1282" s="11">
        <f t="shared" si="3411"/>
        <v>0</v>
      </c>
      <c r="BN1282" s="11">
        <f t="shared" si="3411"/>
        <v>0</v>
      </c>
      <c r="BO1282" s="11">
        <f t="shared" si="3411"/>
        <v>0</v>
      </c>
      <c r="BP1282" s="11">
        <f t="shared" si="3411"/>
        <v>0</v>
      </c>
      <c r="BQ1282" s="11">
        <f t="shared" si="3411"/>
        <v>0</v>
      </c>
      <c r="BR1282" s="11">
        <v>0</v>
      </c>
      <c r="BS1282" s="11">
        <v>3095000</v>
      </c>
      <c r="BT1282" s="11">
        <f t="shared" ref="BT1282:BZ1282" si="3412">SUM(BT1268,BT1253,BT1220,BT1194)</f>
        <v>61104113</v>
      </c>
      <c r="BU1282" s="11">
        <f t="shared" si="3412"/>
        <v>32154663</v>
      </c>
      <c r="BV1282" s="11">
        <f t="shared" si="3412"/>
        <v>16983940</v>
      </c>
      <c r="BW1282" s="11">
        <f t="shared" si="3412"/>
        <v>7065500</v>
      </c>
      <c r="BX1282" s="11">
        <f t="shared" si="3412"/>
        <v>4283500</v>
      </c>
      <c r="BY1282" s="11">
        <f t="shared" si="3412"/>
        <v>1073500</v>
      </c>
      <c r="BZ1282" s="11">
        <f t="shared" si="3412"/>
        <v>1708500</v>
      </c>
      <c r="CA1282" s="11">
        <f t="shared" si="3372"/>
        <v>24049440</v>
      </c>
      <c r="CB1282" s="123">
        <f t="shared" si="3373"/>
        <v>74.793009026404661</v>
      </c>
    </row>
    <row r="1283" spans="1:80" ht="15.75" thickBot="1" x14ac:dyDescent="0.3">
      <c r="A1283" s="13" t="s">
        <v>1</v>
      </c>
      <c r="B1283" s="13" t="s">
        <v>1</v>
      </c>
      <c r="C1283" s="13" t="s">
        <v>1</v>
      </c>
      <c r="D1283" s="74" t="s">
        <v>1</v>
      </c>
      <c r="E1283" s="74" t="s">
        <v>1</v>
      </c>
      <c r="F1283" s="74" t="s">
        <v>1</v>
      </c>
      <c r="G1283" s="13" t="s">
        <v>1</v>
      </c>
      <c r="H1283" s="2" t="s">
        <v>83</v>
      </c>
      <c r="I1283" s="12">
        <v>72</v>
      </c>
      <c r="J1283" s="12">
        <f t="shared" si="3374"/>
        <v>72</v>
      </c>
      <c r="K1283" s="12">
        <v>72</v>
      </c>
      <c r="L1283" s="13"/>
      <c r="M1283" s="13" t="s">
        <v>1</v>
      </c>
      <c r="N1283" s="13" t="s">
        <v>1</v>
      </c>
      <c r="O1283" s="13" t="s">
        <v>1</v>
      </c>
      <c r="P1283" s="27"/>
      <c r="Q1283" s="13" t="s">
        <v>1</v>
      </c>
      <c r="R1283" s="13" t="s">
        <v>1</v>
      </c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>
        <v>0</v>
      </c>
      <c r="AI1283" s="13">
        <v>0</v>
      </c>
      <c r="AJ1283" s="13" t="s">
        <v>1</v>
      </c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>
        <v>0</v>
      </c>
      <c r="BA1283" s="13">
        <v>0</v>
      </c>
      <c r="BB1283" s="13" t="s">
        <v>1</v>
      </c>
      <c r="BC1283" s="13"/>
      <c r="BD1283" s="13"/>
      <c r="BE1283" s="13"/>
      <c r="BF1283" s="13"/>
      <c r="BG1283" s="13"/>
      <c r="BH1283" s="13"/>
      <c r="BI1283" s="13"/>
      <c r="BJ1283" s="13"/>
      <c r="BK1283" s="13"/>
      <c r="BL1283" s="13"/>
      <c r="BM1283" s="13"/>
      <c r="BN1283" s="13"/>
      <c r="BO1283" s="13"/>
      <c r="BP1283" s="13"/>
      <c r="BQ1283" s="13"/>
      <c r="BR1283" s="13">
        <v>0</v>
      </c>
      <c r="BS1283" s="13">
        <v>0</v>
      </c>
      <c r="BT1283" s="12">
        <v>76</v>
      </c>
      <c r="BU1283" s="12">
        <v>76</v>
      </c>
      <c r="BV1283" s="12"/>
      <c r="BW1283" s="12">
        <f t="shared" si="3317"/>
        <v>0</v>
      </c>
      <c r="BX1283" s="12"/>
      <c r="BY1283" s="12"/>
      <c r="BZ1283" s="12"/>
      <c r="CA1283" s="12">
        <f t="shared" si="3372"/>
        <v>0</v>
      </c>
      <c r="CB1283" s="124"/>
    </row>
    <row r="1284" spans="1:80" ht="69.75" customHeight="1" thickBot="1" x14ac:dyDescent="0.3">
      <c r="A1284" s="133" t="s">
        <v>1</v>
      </c>
      <c r="B1284" s="133" t="s">
        <v>1</v>
      </c>
      <c r="C1284" s="133" t="s">
        <v>1</v>
      </c>
      <c r="D1284" s="135" t="s">
        <v>1</v>
      </c>
      <c r="E1284" s="135" t="s">
        <v>1</v>
      </c>
      <c r="F1284" s="135" t="s">
        <v>1</v>
      </c>
      <c r="G1284" s="137" t="s">
        <v>1</v>
      </c>
      <c r="H1284" s="5" t="s">
        <v>84</v>
      </c>
      <c r="I1284" s="5" t="s">
        <v>11</v>
      </c>
      <c r="J1284" s="5" t="s">
        <v>1809</v>
      </c>
      <c r="K1284" s="5" t="s">
        <v>12</v>
      </c>
      <c r="L1284" s="5" t="s">
        <v>13</v>
      </c>
      <c r="M1284" s="5" t="s">
        <v>14</v>
      </c>
      <c r="N1284" s="5" t="s">
        <v>15</v>
      </c>
      <c r="O1284" s="5" t="s">
        <v>16</v>
      </c>
      <c r="P1284" s="5" t="s">
        <v>17</v>
      </c>
      <c r="Q1284" s="5" t="s">
        <v>18</v>
      </c>
      <c r="R1284" s="71" t="s">
        <v>14</v>
      </c>
      <c r="S1284" s="71" t="s">
        <v>1843</v>
      </c>
      <c r="T1284" s="71" t="s">
        <v>1797</v>
      </c>
      <c r="U1284" s="71" t="s">
        <v>1832</v>
      </c>
      <c r="V1284" s="71" t="s">
        <v>1833</v>
      </c>
      <c r="W1284" s="71" t="s">
        <v>1834</v>
      </c>
      <c r="X1284" s="71" t="s">
        <v>1847</v>
      </c>
      <c r="Y1284" s="71" t="s">
        <v>1844</v>
      </c>
      <c r="Z1284" s="71" t="s">
        <v>1835</v>
      </c>
      <c r="AA1284" s="71" t="s">
        <v>1836</v>
      </c>
      <c r="AB1284" s="71" t="s">
        <v>1837</v>
      </c>
      <c r="AC1284" s="71" t="s">
        <v>1838</v>
      </c>
      <c r="AD1284" s="71" t="s">
        <v>1839</v>
      </c>
      <c r="AE1284" s="71" t="s">
        <v>1840</v>
      </c>
      <c r="AF1284" s="71" t="s">
        <v>1845</v>
      </c>
      <c r="AG1284" s="71" t="s">
        <v>1846</v>
      </c>
      <c r="AH1284" s="71" t="s">
        <v>1841</v>
      </c>
      <c r="AI1284" s="71" t="s">
        <v>1842</v>
      </c>
      <c r="AJ1284" s="72" t="s">
        <v>15</v>
      </c>
      <c r="AK1284" s="72" t="s">
        <v>1843</v>
      </c>
      <c r="AL1284" s="72" t="s">
        <v>1797</v>
      </c>
      <c r="AM1284" s="72" t="s">
        <v>1832</v>
      </c>
      <c r="AN1284" s="72" t="s">
        <v>1833</v>
      </c>
      <c r="AO1284" s="72" t="s">
        <v>1834</v>
      </c>
      <c r="AP1284" s="72" t="s">
        <v>1848</v>
      </c>
      <c r="AQ1284" s="72" t="s">
        <v>1844</v>
      </c>
      <c r="AR1284" s="72" t="s">
        <v>1835</v>
      </c>
      <c r="AS1284" s="72" t="s">
        <v>1836</v>
      </c>
      <c r="AT1284" s="72" t="s">
        <v>1837</v>
      </c>
      <c r="AU1284" s="72" t="s">
        <v>1838</v>
      </c>
      <c r="AV1284" s="72" t="s">
        <v>1839</v>
      </c>
      <c r="AW1284" s="72" t="s">
        <v>1840</v>
      </c>
      <c r="AX1284" s="72" t="s">
        <v>1845</v>
      </c>
      <c r="AY1284" s="72" t="s">
        <v>1846</v>
      </c>
      <c r="AZ1284" s="72" t="s">
        <v>1841</v>
      </c>
      <c r="BA1284" s="72" t="s">
        <v>1842</v>
      </c>
      <c r="BB1284" s="73" t="s">
        <v>16</v>
      </c>
      <c r="BC1284" s="73" t="s">
        <v>1843</v>
      </c>
      <c r="BD1284" s="73" t="s">
        <v>1797</v>
      </c>
      <c r="BE1284" s="73" t="s">
        <v>1832</v>
      </c>
      <c r="BF1284" s="73" t="s">
        <v>1833</v>
      </c>
      <c r="BG1284" s="73" t="s">
        <v>1834</v>
      </c>
      <c r="BH1284" s="73" t="s">
        <v>1849</v>
      </c>
      <c r="BI1284" s="73" t="s">
        <v>1844</v>
      </c>
      <c r="BJ1284" s="73" t="s">
        <v>1835</v>
      </c>
      <c r="BK1284" s="73" t="s">
        <v>1836</v>
      </c>
      <c r="BL1284" s="73" t="s">
        <v>1837</v>
      </c>
      <c r="BM1284" s="73" t="s">
        <v>1838</v>
      </c>
      <c r="BN1284" s="73" t="s">
        <v>1839</v>
      </c>
      <c r="BO1284" s="73" t="s">
        <v>1840</v>
      </c>
      <c r="BP1284" s="73" t="s">
        <v>1845</v>
      </c>
      <c r="BQ1284" s="73" t="s">
        <v>1846</v>
      </c>
      <c r="BR1284" s="73" t="s">
        <v>1841</v>
      </c>
      <c r="BS1284" s="73" t="s">
        <v>1842</v>
      </c>
      <c r="BT1284" s="5" t="s">
        <v>1911</v>
      </c>
      <c r="BU1284" s="5" t="s">
        <v>1942</v>
      </c>
      <c r="BV1284" s="5" t="s">
        <v>1943</v>
      </c>
      <c r="BW1284" s="5" t="s">
        <v>1944</v>
      </c>
      <c r="BX1284" s="5" t="s">
        <v>1945</v>
      </c>
      <c r="BY1284" s="5" t="s">
        <v>1946</v>
      </c>
      <c r="BZ1284" s="5" t="s">
        <v>1947</v>
      </c>
      <c r="CA1284" s="5" t="s">
        <v>1948</v>
      </c>
      <c r="CB1284" s="120" t="s">
        <v>1916</v>
      </c>
    </row>
    <row r="1285" spans="1:80" x14ac:dyDescent="0.25">
      <c r="A1285" s="134"/>
      <c r="B1285" s="134"/>
      <c r="C1285" s="134"/>
      <c r="D1285" s="136"/>
      <c r="E1285" s="136"/>
      <c r="F1285" s="136"/>
      <c r="G1285" s="138"/>
      <c r="H1285" s="15" t="s">
        <v>1</v>
      </c>
      <c r="I1285" s="9" t="s">
        <v>19</v>
      </c>
      <c r="J1285" s="9">
        <v>1</v>
      </c>
      <c r="K1285" s="9" t="s">
        <v>20</v>
      </c>
      <c r="L1285" s="9" t="s">
        <v>21</v>
      </c>
      <c r="M1285" s="9" t="s">
        <v>22</v>
      </c>
      <c r="N1285" s="9" t="s">
        <v>23</v>
      </c>
      <c r="O1285" s="9" t="s">
        <v>24</v>
      </c>
      <c r="P1285" s="9" t="s">
        <v>25</v>
      </c>
      <c r="Q1285" s="9" t="s">
        <v>26</v>
      </c>
      <c r="R1285" s="9">
        <v>1</v>
      </c>
      <c r="S1285" s="9">
        <v>2</v>
      </c>
      <c r="T1285" s="9">
        <v>3</v>
      </c>
      <c r="U1285" s="9">
        <v>4</v>
      </c>
      <c r="V1285" s="9">
        <v>5</v>
      </c>
      <c r="W1285" s="9">
        <v>6</v>
      </c>
      <c r="X1285" s="9">
        <v>7</v>
      </c>
      <c r="Y1285" s="9">
        <v>8</v>
      </c>
      <c r="Z1285" s="9">
        <v>9</v>
      </c>
      <c r="AA1285" s="9">
        <v>10</v>
      </c>
      <c r="AB1285" s="9">
        <v>11</v>
      </c>
      <c r="AC1285" s="9">
        <v>12</v>
      </c>
      <c r="AD1285" s="9">
        <v>13</v>
      </c>
      <c r="AE1285" s="9">
        <v>14</v>
      </c>
      <c r="AF1285" s="9">
        <v>15</v>
      </c>
      <c r="AG1285" s="9">
        <v>16</v>
      </c>
      <c r="AH1285" s="9">
        <v>20</v>
      </c>
      <c r="AI1285" s="9">
        <v>21</v>
      </c>
      <c r="AJ1285" s="9">
        <v>1</v>
      </c>
      <c r="AK1285" s="9">
        <v>2</v>
      </c>
      <c r="AL1285" s="9">
        <v>3</v>
      </c>
      <c r="AM1285" s="9">
        <v>4</v>
      </c>
      <c r="AN1285" s="9">
        <v>5</v>
      </c>
      <c r="AO1285" s="9">
        <v>6</v>
      </c>
      <c r="AP1285" s="9">
        <v>7</v>
      </c>
      <c r="AQ1285" s="9">
        <v>8</v>
      </c>
      <c r="AR1285" s="9">
        <v>9</v>
      </c>
      <c r="AS1285" s="9">
        <v>10</v>
      </c>
      <c r="AT1285" s="9">
        <v>11</v>
      </c>
      <c r="AU1285" s="9">
        <v>12</v>
      </c>
      <c r="AV1285" s="9">
        <v>13</v>
      </c>
      <c r="AW1285" s="9">
        <v>14</v>
      </c>
      <c r="AX1285" s="9">
        <v>15</v>
      </c>
      <c r="AY1285" s="9">
        <v>16</v>
      </c>
      <c r="AZ1285" s="9">
        <v>20</v>
      </c>
      <c r="BA1285" s="9">
        <v>21</v>
      </c>
      <c r="BB1285" s="9">
        <v>1</v>
      </c>
      <c r="BC1285" s="9">
        <v>2</v>
      </c>
      <c r="BD1285" s="9">
        <v>3</v>
      </c>
      <c r="BE1285" s="9">
        <v>4</v>
      </c>
      <c r="BF1285" s="9">
        <v>5</v>
      </c>
      <c r="BG1285" s="9">
        <v>6</v>
      </c>
      <c r="BH1285" s="9">
        <v>7</v>
      </c>
      <c r="BI1285" s="9">
        <v>8</v>
      </c>
      <c r="BJ1285" s="9">
        <v>9</v>
      </c>
      <c r="BK1285" s="9">
        <v>10</v>
      </c>
      <c r="BL1285" s="9">
        <v>11</v>
      </c>
      <c r="BM1285" s="9">
        <v>12</v>
      </c>
      <c r="BN1285" s="9">
        <v>13</v>
      </c>
      <c r="BO1285" s="9">
        <v>14</v>
      </c>
      <c r="BP1285" s="9">
        <v>15</v>
      </c>
      <c r="BQ1285" s="9">
        <v>16</v>
      </c>
      <c r="BR1285" s="9">
        <v>20</v>
      </c>
      <c r="BS1285" s="9">
        <v>21</v>
      </c>
      <c r="BT1285" s="9">
        <v>1</v>
      </c>
      <c r="BU1285" s="9">
        <v>2</v>
      </c>
      <c r="BV1285" s="9">
        <v>3</v>
      </c>
      <c r="BW1285" s="9" t="s">
        <v>1798</v>
      </c>
      <c r="BX1285" s="9">
        <v>5</v>
      </c>
      <c r="BY1285" s="9">
        <v>6</v>
      </c>
      <c r="BZ1285" s="9">
        <v>7</v>
      </c>
      <c r="CA1285" s="9" t="s">
        <v>1917</v>
      </c>
      <c r="CB1285" s="121">
        <v>9</v>
      </c>
    </row>
    <row r="1286" spans="1:80" x14ac:dyDescent="0.25">
      <c r="A1286" s="134"/>
      <c r="B1286" s="134"/>
      <c r="C1286" s="134"/>
      <c r="D1286" s="136"/>
      <c r="E1286" s="136"/>
      <c r="F1286" s="136"/>
      <c r="G1286" s="138"/>
      <c r="H1286" s="16" t="s">
        <v>777</v>
      </c>
      <c r="I1286" s="17">
        <f>SUM(I1196,I1198,I1199,I1200,I1201,I1202,I1204,I1206,I1207,I1208,I1209,I1210,I1211,I1212,I1214,I1215,I1216,I1217,I1218,I1219,I1231,I1250,I1251,I1252,I1270,I1272,I1274,I1275,I1276,I1281)</f>
        <v>4587967</v>
      </c>
      <c r="J1286" s="17">
        <f t="shared" ref="J1286:J1290" si="3413">SUM(K1286,L1286,P1286,Q1286)</f>
        <v>4637676</v>
      </c>
      <c r="K1286" s="17">
        <f t="shared" ref="K1286" si="3414">SUM(K1196,K1198,K1199,K1200,K1201,K1202,K1204,K1206,K1207,K1208,K1209,K1210,K1211,K1212,K1214,K1215,K1216,K1217,K1218,K1219,K1231,K1250,K1251,K1252,K1270,K1272,K1274,K1275,K1276,K1281)</f>
        <v>4637676</v>
      </c>
      <c r="L1286" s="17">
        <f t="shared" ref="L1286:L1290" si="3415">SUM(M1286:O1286)</f>
        <v>0</v>
      </c>
      <c r="M1286" s="17">
        <f t="shared" ref="M1286:Q1286" si="3416">SUM(M1196,M1198,M1199,M1200,M1201,M1202,M1204,M1206,M1207,M1208,M1209,M1210,M1211,M1212,M1214,M1215,M1216,M1217,M1218,M1219,M1231,M1250,M1251,M1252,M1270,M1272,M1274,M1275,M1276,M1281)</f>
        <v>0</v>
      </c>
      <c r="N1286" s="17">
        <f t="shared" si="3416"/>
        <v>0</v>
      </c>
      <c r="O1286" s="17">
        <f t="shared" si="3416"/>
        <v>0</v>
      </c>
      <c r="P1286" s="17">
        <f t="shared" si="3416"/>
        <v>0</v>
      </c>
      <c r="Q1286" s="17">
        <f t="shared" si="3416"/>
        <v>0</v>
      </c>
      <c r="R1286" s="17">
        <f t="shared" ref="R1286:AG1286" si="3417">SUM(R1196,R1198,R1199,R1200,R1201,R1202,R1204,R1206,R1207,R1208,R1209,R1210,R1211,R1212,R1214,R1215,R1216,R1217,R1218,R1219,R1231,R1250,R1251,R1252,R1270,R1272,R1274,R1275,R1276,R1281)</f>
        <v>0</v>
      </c>
      <c r="S1286" s="17">
        <f t="shared" si="3417"/>
        <v>0</v>
      </c>
      <c r="T1286" s="17">
        <f t="shared" si="3417"/>
        <v>0</v>
      </c>
      <c r="U1286" s="17">
        <f t="shared" si="3417"/>
        <v>0</v>
      </c>
      <c r="V1286" s="17">
        <f t="shared" si="3417"/>
        <v>0</v>
      </c>
      <c r="W1286" s="17">
        <f t="shared" si="3417"/>
        <v>0</v>
      </c>
      <c r="X1286" s="17">
        <f t="shared" ref="X1286" si="3418">SUM(X1196,X1198,X1199,X1200,X1201,X1202,X1204,X1206,X1207,X1208,X1209,X1210,X1211,X1212,X1214,X1215,X1216,X1217,X1218,X1219,X1231,X1250,X1251,X1252,X1270,X1272,X1274,X1275,X1276,X1281)</f>
        <v>0</v>
      </c>
      <c r="Y1286" s="17">
        <f t="shared" si="3417"/>
        <v>0</v>
      </c>
      <c r="Z1286" s="17">
        <f t="shared" si="3417"/>
        <v>0</v>
      </c>
      <c r="AA1286" s="17">
        <f t="shared" si="3417"/>
        <v>0</v>
      </c>
      <c r="AB1286" s="17">
        <f t="shared" si="3417"/>
        <v>0</v>
      </c>
      <c r="AC1286" s="17">
        <f t="shared" si="3417"/>
        <v>0</v>
      </c>
      <c r="AD1286" s="17">
        <f t="shared" si="3417"/>
        <v>0</v>
      </c>
      <c r="AE1286" s="17">
        <f t="shared" si="3417"/>
        <v>0</v>
      </c>
      <c r="AF1286" s="17">
        <f t="shared" si="3417"/>
        <v>0</v>
      </c>
      <c r="AG1286" s="17">
        <f t="shared" si="3417"/>
        <v>0</v>
      </c>
      <c r="AH1286" s="17">
        <v>0</v>
      </c>
      <c r="AI1286" s="17">
        <v>0</v>
      </c>
      <c r="AJ1286" s="17">
        <f t="shared" ref="AJ1286:AY1286" si="3419">SUM(AJ1196,AJ1198,AJ1199,AJ1200,AJ1201,AJ1202,AJ1204,AJ1206,AJ1207,AJ1208,AJ1209,AJ1210,AJ1211,AJ1212,AJ1214,AJ1215,AJ1216,AJ1217,AJ1218,AJ1219,AJ1231,AJ1250,AJ1251,AJ1252,AJ1270,AJ1272,AJ1274,AJ1275,AJ1276,AJ1281)</f>
        <v>0</v>
      </c>
      <c r="AK1286" s="17">
        <f t="shared" si="3419"/>
        <v>0</v>
      </c>
      <c r="AL1286" s="17">
        <f t="shared" si="3419"/>
        <v>0</v>
      </c>
      <c r="AM1286" s="17">
        <f t="shared" si="3419"/>
        <v>0</v>
      </c>
      <c r="AN1286" s="17">
        <f t="shared" si="3419"/>
        <v>0</v>
      </c>
      <c r="AO1286" s="17">
        <f t="shared" si="3419"/>
        <v>0</v>
      </c>
      <c r="AP1286" s="17">
        <f t="shared" ref="AP1286" si="3420">SUM(AP1196,AP1198,AP1199,AP1200,AP1201,AP1202,AP1204,AP1206,AP1207,AP1208,AP1209,AP1210,AP1211,AP1212,AP1214,AP1215,AP1216,AP1217,AP1218,AP1219,AP1231,AP1250,AP1251,AP1252,AP1270,AP1272,AP1274,AP1275,AP1276,AP1281)</f>
        <v>0</v>
      </c>
      <c r="AQ1286" s="17">
        <f t="shared" si="3419"/>
        <v>0</v>
      </c>
      <c r="AR1286" s="17">
        <f t="shared" si="3419"/>
        <v>0</v>
      </c>
      <c r="AS1286" s="17">
        <f t="shared" si="3419"/>
        <v>0</v>
      </c>
      <c r="AT1286" s="17">
        <f t="shared" si="3419"/>
        <v>0</v>
      </c>
      <c r="AU1286" s="17">
        <f t="shared" si="3419"/>
        <v>0</v>
      </c>
      <c r="AV1286" s="17">
        <f t="shared" si="3419"/>
        <v>0</v>
      </c>
      <c r="AW1286" s="17">
        <f t="shared" si="3419"/>
        <v>0</v>
      </c>
      <c r="AX1286" s="17">
        <f t="shared" si="3419"/>
        <v>0</v>
      </c>
      <c r="AY1286" s="17">
        <f t="shared" si="3419"/>
        <v>0</v>
      </c>
      <c r="AZ1286" s="17">
        <v>0</v>
      </c>
      <c r="BA1286" s="17">
        <v>0</v>
      </c>
      <c r="BB1286" s="17">
        <f t="shared" ref="BB1286:BQ1286" si="3421">SUM(BB1196,BB1198,BB1199,BB1200,BB1201,BB1202,BB1204,BB1206,BB1207,BB1208,BB1209,BB1210,BB1211,BB1212,BB1214,BB1215,BB1216,BB1217,BB1218,BB1219,BB1231,BB1250,BB1251,BB1252,BB1270,BB1272,BB1274,BB1275,BB1276,BB1281)</f>
        <v>0</v>
      </c>
      <c r="BC1286" s="17">
        <f t="shared" si="3421"/>
        <v>0</v>
      </c>
      <c r="BD1286" s="17">
        <f t="shared" si="3421"/>
        <v>0</v>
      </c>
      <c r="BE1286" s="17">
        <f t="shared" si="3421"/>
        <v>0</v>
      </c>
      <c r="BF1286" s="17">
        <f t="shared" si="3421"/>
        <v>0</v>
      </c>
      <c r="BG1286" s="17">
        <f t="shared" si="3421"/>
        <v>0</v>
      </c>
      <c r="BH1286" s="17">
        <f t="shared" ref="BH1286" si="3422">SUM(BH1196,BH1198,BH1199,BH1200,BH1201,BH1202,BH1204,BH1206,BH1207,BH1208,BH1209,BH1210,BH1211,BH1212,BH1214,BH1215,BH1216,BH1217,BH1218,BH1219,BH1231,BH1250,BH1251,BH1252,BH1270,BH1272,BH1274,BH1275,BH1276,BH1281)</f>
        <v>0</v>
      </c>
      <c r="BI1286" s="17">
        <f t="shared" si="3421"/>
        <v>0</v>
      </c>
      <c r="BJ1286" s="17">
        <f t="shared" si="3421"/>
        <v>0</v>
      </c>
      <c r="BK1286" s="17">
        <f t="shared" si="3421"/>
        <v>0</v>
      </c>
      <c r="BL1286" s="17">
        <f t="shared" si="3421"/>
        <v>0</v>
      </c>
      <c r="BM1286" s="17">
        <f t="shared" si="3421"/>
        <v>0</v>
      </c>
      <c r="BN1286" s="17">
        <f t="shared" si="3421"/>
        <v>0</v>
      </c>
      <c r="BO1286" s="17">
        <f t="shared" si="3421"/>
        <v>0</v>
      </c>
      <c r="BP1286" s="17">
        <f t="shared" si="3421"/>
        <v>0</v>
      </c>
      <c r="BQ1286" s="17">
        <f t="shared" si="3421"/>
        <v>0</v>
      </c>
      <c r="BR1286" s="17">
        <v>0</v>
      </c>
      <c r="BS1286" s="17">
        <v>0</v>
      </c>
      <c r="BT1286" s="17">
        <f t="shared" ref="BT1286:BZ1286" si="3423">SUM(BT1196,BT1198,BT1199,BT1200,BT1201,BT1202,BT1204,BT1206,BT1207,BT1208,BT1209,BT1210,BT1211,BT1212,BT1214,BT1215,BT1216,BT1217,BT1218,BT1219,BT1231,BT1250,BT1251,BT1252,BT1270,BT1272,BT1274,BT1275,BT1276,BT1281)</f>
        <v>4925813</v>
      </c>
      <c r="BU1286" s="17">
        <f t="shared" si="3423"/>
        <v>4905813</v>
      </c>
      <c r="BV1286" s="17">
        <f t="shared" si="3423"/>
        <v>2235940</v>
      </c>
      <c r="BW1286" s="17">
        <f t="shared" si="3423"/>
        <v>990500</v>
      </c>
      <c r="BX1286" s="17">
        <f t="shared" si="3423"/>
        <v>298500</v>
      </c>
      <c r="BY1286" s="17">
        <f t="shared" si="3423"/>
        <v>273500</v>
      </c>
      <c r="BZ1286" s="17">
        <f t="shared" si="3423"/>
        <v>418500</v>
      </c>
      <c r="CA1286" s="17">
        <f t="shared" ref="CA1286:CA1295" si="3424">BV1286+BW1286</f>
        <v>3226440</v>
      </c>
      <c r="CB1286" s="125">
        <f>IF(BU1286=0,"-",CA1286/BU1286*100)</f>
        <v>65.767692327449083</v>
      </c>
    </row>
    <row r="1287" spans="1:80" x14ac:dyDescent="0.25">
      <c r="A1287" s="134"/>
      <c r="B1287" s="134"/>
      <c r="C1287" s="134"/>
      <c r="D1287" s="136"/>
      <c r="E1287" s="136"/>
      <c r="F1287" s="136"/>
      <c r="G1287" s="138"/>
      <c r="H1287" s="16" t="s">
        <v>778</v>
      </c>
      <c r="I1287" s="17">
        <f>SUM(I1225,I1227,I1229,I1230,I1244,I1259,I1263,I1264,I1266,I1273,I1277,I1278,I1279,I1280,I1243)</f>
        <v>22000000</v>
      </c>
      <c r="J1287" s="17">
        <f t="shared" si="3413"/>
        <v>14992000</v>
      </c>
      <c r="K1287" s="17">
        <f t="shared" ref="K1287" si="3425">SUM(K1225,K1227,K1229,K1230,K1244,K1259,K1263,K1264,K1266,K1273,K1277,K1278,K1279,K1280,K1243)</f>
        <v>5661000</v>
      </c>
      <c r="L1287" s="17">
        <f t="shared" si="3415"/>
        <v>4500000</v>
      </c>
      <c r="M1287" s="17">
        <f t="shared" ref="M1287:Q1287" si="3426">SUM(M1225,M1227,M1229,M1230,M1244,M1259,M1263,M1264,M1266,M1273,M1277,M1278,M1279,M1280,M1243)</f>
        <v>0</v>
      </c>
      <c r="N1287" s="17">
        <f t="shared" si="3426"/>
        <v>0</v>
      </c>
      <c r="O1287" s="17">
        <f t="shared" si="3426"/>
        <v>4500000</v>
      </c>
      <c r="P1287" s="17">
        <f t="shared" si="3426"/>
        <v>4731000</v>
      </c>
      <c r="Q1287" s="17">
        <f t="shared" si="3426"/>
        <v>100000</v>
      </c>
      <c r="R1287" s="17">
        <f t="shared" ref="R1287:AG1287" si="3427">SUM(R1225,R1227,R1229,R1230,R1244,R1259,R1263,R1264,R1266,R1273,R1277,R1278,R1279,R1280,R1243)</f>
        <v>0</v>
      </c>
      <c r="S1287" s="17">
        <f t="shared" si="3427"/>
        <v>0</v>
      </c>
      <c r="T1287" s="17">
        <f t="shared" si="3427"/>
        <v>0</v>
      </c>
      <c r="U1287" s="17">
        <f t="shared" si="3427"/>
        <v>0</v>
      </c>
      <c r="V1287" s="17">
        <f t="shared" si="3427"/>
        <v>0</v>
      </c>
      <c r="W1287" s="17">
        <f t="shared" si="3427"/>
        <v>0</v>
      </c>
      <c r="X1287" s="17">
        <f t="shared" ref="X1287" si="3428">SUM(X1225,X1227,X1229,X1230,X1244,X1259,X1263,X1264,X1266,X1273,X1277,X1278,X1279,X1280,X1243)</f>
        <v>0</v>
      </c>
      <c r="Y1287" s="17">
        <f t="shared" si="3427"/>
        <v>0</v>
      </c>
      <c r="Z1287" s="17">
        <f t="shared" si="3427"/>
        <v>0</v>
      </c>
      <c r="AA1287" s="17">
        <f t="shared" si="3427"/>
        <v>0</v>
      </c>
      <c r="AB1287" s="17">
        <f t="shared" si="3427"/>
        <v>0</v>
      </c>
      <c r="AC1287" s="17">
        <f t="shared" si="3427"/>
        <v>0</v>
      </c>
      <c r="AD1287" s="17">
        <f t="shared" si="3427"/>
        <v>0</v>
      </c>
      <c r="AE1287" s="17">
        <f t="shared" si="3427"/>
        <v>0</v>
      </c>
      <c r="AF1287" s="17">
        <f t="shared" si="3427"/>
        <v>0</v>
      </c>
      <c r="AG1287" s="17">
        <f t="shared" si="3427"/>
        <v>0</v>
      </c>
      <c r="AH1287" s="17">
        <v>0</v>
      </c>
      <c r="AI1287" s="17">
        <v>0</v>
      </c>
      <c r="AJ1287" s="17">
        <f t="shared" ref="AJ1287:AY1287" si="3429">SUM(AJ1225,AJ1227,AJ1229,AJ1230,AJ1244,AJ1259,AJ1263,AJ1264,AJ1266,AJ1273,AJ1277,AJ1278,AJ1279,AJ1280,AJ1243)</f>
        <v>0</v>
      </c>
      <c r="AK1287" s="17">
        <f t="shared" si="3429"/>
        <v>0</v>
      </c>
      <c r="AL1287" s="17">
        <f t="shared" si="3429"/>
        <v>0</v>
      </c>
      <c r="AM1287" s="17">
        <f t="shared" si="3429"/>
        <v>0</v>
      </c>
      <c r="AN1287" s="17">
        <f t="shared" si="3429"/>
        <v>0</v>
      </c>
      <c r="AO1287" s="17">
        <f t="shared" si="3429"/>
        <v>0</v>
      </c>
      <c r="AP1287" s="17">
        <f t="shared" ref="AP1287" si="3430">SUM(AP1225,AP1227,AP1229,AP1230,AP1244,AP1259,AP1263,AP1264,AP1266,AP1273,AP1277,AP1278,AP1279,AP1280,AP1243)</f>
        <v>0</v>
      </c>
      <c r="AQ1287" s="17">
        <f t="shared" si="3429"/>
        <v>0</v>
      </c>
      <c r="AR1287" s="17">
        <f t="shared" si="3429"/>
        <v>0</v>
      </c>
      <c r="AS1287" s="17">
        <f t="shared" si="3429"/>
        <v>0</v>
      </c>
      <c r="AT1287" s="17">
        <f t="shared" si="3429"/>
        <v>0</v>
      </c>
      <c r="AU1287" s="17">
        <f t="shared" si="3429"/>
        <v>0</v>
      </c>
      <c r="AV1287" s="17">
        <f t="shared" si="3429"/>
        <v>0</v>
      </c>
      <c r="AW1287" s="17">
        <f t="shared" si="3429"/>
        <v>0</v>
      </c>
      <c r="AX1287" s="17">
        <f t="shared" si="3429"/>
        <v>0</v>
      </c>
      <c r="AY1287" s="17">
        <f t="shared" si="3429"/>
        <v>0</v>
      </c>
      <c r="AZ1287" s="17">
        <v>0</v>
      </c>
      <c r="BA1287" s="17">
        <v>0</v>
      </c>
      <c r="BB1287" s="17">
        <f t="shared" ref="BB1287:BQ1287" si="3431">SUM(BB1225,BB1227,BB1229,BB1230,BB1244,BB1259,BB1263,BB1264,BB1266,BB1273,BB1277,BB1278,BB1279,BB1280,BB1243)</f>
        <v>4500000</v>
      </c>
      <c r="BC1287" s="17">
        <f t="shared" si="3431"/>
        <v>0</v>
      </c>
      <c r="BD1287" s="17">
        <f t="shared" si="3431"/>
        <v>0</v>
      </c>
      <c r="BE1287" s="17">
        <f t="shared" si="3431"/>
        <v>0</v>
      </c>
      <c r="BF1287" s="17">
        <f t="shared" si="3431"/>
        <v>0</v>
      </c>
      <c r="BG1287" s="17">
        <f t="shared" si="3431"/>
        <v>-1405000</v>
      </c>
      <c r="BH1287" s="17">
        <f t="shared" ref="BH1287" si="3432">SUM(BH1225,BH1227,BH1229,BH1230,BH1244,BH1259,BH1263,BH1264,BH1266,BH1273,BH1277,BH1278,BH1279,BH1280,BH1243)</f>
        <v>3095000</v>
      </c>
      <c r="BI1287" s="17">
        <f t="shared" si="3431"/>
        <v>0</v>
      </c>
      <c r="BJ1287" s="17">
        <f t="shared" si="3431"/>
        <v>0</v>
      </c>
      <c r="BK1287" s="17">
        <f t="shared" si="3431"/>
        <v>0</v>
      </c>
      <c r="BL1287" s="17">
        <f t="shared" si="3431"/>
        <v>0</v>
      </c>
      <c r="BM1287" s="17">
        <f t="shared" si="3431"/>
        <v>0</v>
      </c>
      <c r="BN1287" s="17">
        <f t="shared" si="3431"/>
        <v>0</v>
      </c>
      <c r="BO1287" s="17">
        <f t="shared" si="3431"/>
        <v>0</v>
      </c>
      <c r="BP1287" s="17">
        <f t="shared" si="3431"/>
        <v>0</v>
      </c>
      <c r="BQ1287" s="17">
        <f t="shared" si="3431"/>
        <v>0</v>
      </c>
      <c r="BR1287" s="17">
        <v>0</v>
      </c>
      <c r="BS1287" s="17">
        <v>3095000</v>
      </c>
      <c r="BT1287" s="17">
        <f t="shared" ref="BT1287:BZ1287" si="3433">SUM(BT1225,BT1227,BT1229,BT1230,BT1244,BT1259,BT1263,BT1264,BT1266,BT1273,BT1277,BT1278,BT1279,BT1280,BT1243)</f>
        <v>20907000</v>
      </c>
      <c r="BU1287" s="17">
        <f t="shared" si="3433"/>
        <v>9642550</v>
      </c>
      <c r="BV1287" s="17">
        <f t="shared" si="3433"/>
        <v>4530000</v>
      </c>
      <c r="BW1287" s="17">
        <f t="shared" si="3433"/>
        <v>2250000</v>
      </c>
      <c r="BX1287" s="17">
        <f t="shared" si="3433"/>
        <v>1250000</v>
      </c>
      <c r="BY1287" s="17">
        <f t="shared" si="3433"/>
        <v>500000</v>
      </c>
      <c r="BZ1287" s="17">
        <f t="shared" si="3433"/>
        <v>500000</v>
      </c>
      <c r="CA1287" s="17">
        <f t="shared" si="3424"/>
        <v>6780000</v>
      </c>
      <c r="CB1287" s="125">
        <f>IF(BU1287=0,"-",CA1287/BU1287*100)</f>
        <v>70.313350721541497</v>
      </c>
    </row>
    <row r="1288" spans="1:80" x14ac:dyDescent="0.25">
      <c r="A1288" s="134"/>
      <c r="B1288" s="134"/>
      <c r="C1288" s="134"/>
      <c r="D1288" s="136"/>
      <c r="E1288" s="136"/>
      <c r="F1288" s="136"/>
      <c r="G1288" s="138"/>
      <c r="H1288" s="16" t="s">
        <v>779</v>
      </c>
      <c r="I1288" s="17">
        <f>SUM(I1223,I1224,I1232,I1241,I1242,I1245,I1246,I1256,I1257,I1258,I1261,I1262,I1265,I1267)</f>
        <v>67165200</v>
      </c>
      <c r="J1288" s="17">
        <f t="shared" si="3413"/>
        <v>24083200</v>
      </c>
      <c r="K1288" s="17">
        <f t="shared" ref="K1288" si="3434">SUM(K1223,K1224,K1232,K1241,K1242,K1245,K1246,K1256,K1257,K1258,K1261,K1262,K1265,K1267)</f>
        <v>6583200</v>
      </c>
      <c r="L1288" s="17">
        <f t="shared" si="3415"/>
        <v>0</v>
      </c>
      <c r="M1288" s="17">
        <f t="shared" ref="M1288:Q1288" si="3435">SUM(M1223,M1224,M1232,M1241,M1242,M1245,M1246,M1256,M1257,M1258,M1261,M1262,M1265,M1267)</f>
        <v>0</v>
      </c>
      <c r="N1288" s="17">
        <f t="shared" si="3435"/>
        <v>0</v>
      </c>
      <c r="O1288" s="17">
        <f t="shared" si="3435"/>
        <v>0</v>
      </c>
      <c r="P1288" s="17">
        <f t="shared" si="3435"/>
        <v>0</v>
      </c>
      <c r="Q1288" s="17">
        <f t="shared" si="3435"/>
        <v>17500000</v>
      </c>
      <c r="R1288" s="17">
        <f t="shared" ref="R1288:AG1288" si="3436">SUM(R1223,R1224,R1232,R1241,R1242,R1245,R1246,R1256,R1257,R1258,R1261,R1262,R1265,R1267)</f>
        <v>0</v>
      </c>
      <c r="S1288" s="17">
        <f t="shared" si="3436"/>
        <v>0</v>
      </c>
      <c r="T1288" s="17">
        <f t="shared" si="3436"/>
        <v>0</v>
      </c>
      <c r="U1288" s="17">
        <f t="shared" si="3436"/>
        <v>0</v>
      </c>
      <c r="V1288" s="17">
        <f t="shared" si="3436"/>
        <v>0</v>
      </c>
      <c r="W1288" s="17">
        <f t="shared" si="3436"/>
        <v>0</v>
      </c>
      <c r="X1288" s="17">
        <f t="shared" ref="X1288" si="3437">SUM(X1223,X1224,X1232,X1241,X1242,X1245,X1246,X1256,X1257,X1258,X1261,X1262,X1265,X1267)</f>
        <v>0</v>
      </c>
      <c r="Y1288" s="17">
        <f t="shared" si="3436"/>
        <v>0</v>
      </c>
      <c r="Z1288" s="17">
        <f t="shared" si="3436"/>
        <v>0</v>
      </c>
      <c r="AA1288" s="17">
        <f t="shared" si="3436"/>
        <v>0</v>
      </c>
      <c r="AB1288" s="17">
        <f t="shared" si="3436"/>
        <v>0</v>
      </c>
      <c r="AC1288" s="17">
        <f t="shared" si="3436"/>
        <v>0</v>
      </c>
      <c r="AD1288" s="17">
        <f t="shared" si="3436"/>
        <v>0</v>
      </c>
      <c r="AE1288" s="17">
        <f t="shared" si="3436"/>
        <v>0</v>
      </c>
      <c r="AF1288" s="17">
        <f t="shared" si="3436"/>
        <v>0</v>
      </c>
      <c r="AG1288" s="17">
        <f t="shared" si="3436"/>
        <v>0</v>
      </c>
      <c r="AH1288" s="17">
        <v>0</v>
      </c>
      <c r="AI1288" s="17">
        <v>0</v>
      </c>
      <c r="AJ1288" s="17">
        <f t="shared" ref="AJ1288:AY1288" si="3438">SUM(AJ1223,AJ1224,AJ1232,AJ1241,AJ1242,AJ1245,AJ1246,AJ1256,AJ1257,AJ1258,AJ1261,AJ1262,AJ1265,AJ1267)</f>
        <v>0</v>
      </c>
      <c r="AK1288" s="17">
        <f t="shared" si="3438"/>
        <v>0</v>
      </c>
      <c r="AL1288" s="17">
        <f t="shared" si="3438"/>
        <v>0</v>
      </c>
      <c r="AM1288" s="17">
        <f t="shared" si="3438"/>
        <v>0</v>
      </c>
      <c r="AN1288" s="17">
        <f t="shared" si="3438"/>
        <v>0</v>
      </c>
      <c r="AO1288" s="17">
        <f t="shared" si="3438"/>
        <v>0</v>
      </c>
      <c r="AP1288" s="17">
        <f t="shared" ref="AP1288" si="3439">SUM(AP1223,AP1224,AP1232,AP1241,AP1242,AP1245,AP1246,AP1256,AP1257,AP1258,AP1261,AP1262,AP1265,AP1267)</f>
        <v>0</v>
      </c>
      <c r="AQ1288" s="17">
        <f t="shared" si="3438"/>
        <v>0</v>
      </c>
      <c r="AR1288" s="17">
        <f t="shared" si="3438"/>
        <v>0</v>
      </c>
      <c r="AS1288" s="17">
        <f t="shared" si="3438"/>
        <v>0</v>
      </c>
      <c r="AT1288" s="17">
        <f t="shared" si="3438"/>
        <v>0</v>
      </c>
      <c r="AU1288" s="17">
        <f t="shared" si="3438"/>
        <v>0</v>
      </c>
      <c r="AV1288" s="17">
        <f t="shared" si="3438"/>
        <v>0</v>
      </c>
      <c r="AW1288" s="17">
        <f t="shared" si="3438"/>
        <v>0</v>
      </c>
      <c r="AX1288" s="17">
        <f t="shared" si="3438"/>
        <v>0</v>
      </c>
      <c r="AY1288" s="17">
        <f t="shared" si="3438"/>
        <v>0</v>
      </c>
      <c r="AZ1288" s="17">
        <v>0</v>
      </c>
      <c r="BA1288" s="17">
        <v>0</v>
      </c>
      <c r="BB1288" s="17">
        <f t="shared" ref="BB1288:BQ1288" si="3440">SUM(BB1223,BB1224,BB1232,BB1241,BB1242,BB1245,BB1246,BB1256,BB1257,BB1258,BB1261,BB1262,BB1265,BB1267)</f>
        <v>0</v>
      </c>
      <c r="BC1288" s="17">
        <f t="shared" si="3440"/>
        <v>0</v>
      </c>
      <c r="BD1288" s="17">
        <f t="shared" si="3440"/>
        <v>0</v>
      </c>
      <c r="BE1288" s="17">
        <f t="shared" si="3440"/>
        <v>0</v>
      </c>
      <c r="BF1288" s="17">
        <f t="shared" si="3440"/>
        <v>0</v>
      </c>
      <c r="BG1288" s="17">
        <f t="shared" si="3440"/>
        <v>0</v>
      </c>
      <c r="BH1288" s="17">
        <f t="shared" ref="BH1288" si="3441">SUM(BH1223,BH1224,BH1232,BH1241,BH1242,BH1245,BH1246,BH1256,BH1257,BH1258,BH1261,BH1262,BH1265,BH1267)</f>
        <v>0</v>
      </c>
      <c r="BI1288" s="17">
        <f t="shared" si="3440"/>
        <v>0</v>
      </c>
      <c r="BJ1288" s="17">
        <f t="shared" si="3440"/>
        <v>0</v>
      </c>
      <c r="BK1288" s="17">
        <f t="shared" si="3440"/>
        <v>0</v>
      </c>
      <c r="BL1288" s="17">
        <f t="shared" si="3440"/>
        <v>0</v>
      </c>
      <c r="BM1288" s="17">
        <f t="shared" si="3440"/>
        <v>0</v>
      </c>
      <c r="BN1288" s="17">
        <f t="shared" si="3440"/>
        <v>0</v>
      </c>
      <c r="BO1288" s="17">
        <f t="shared" si="3440"/>
        <v>0</v>
      </c>
      <c r="BP1288" s="17">
        <f t="shared" si="3440"/>
        <v>0</v>
      </c>
      <c r="BQ1288" s="17">
        <f t="shared" si="3440"/>
        <v>0</v>
      </c>
      <c r="BR1288" s="17">
        <v>0</v>
      </c>
      <c r="BS1288" s="17">
        <v>0</v>
      </c>
      <c r="BT1288" s="17">
        <f t="shared" ref="BT1288:BZ1288" si="3442">SUM(BT1223,BT1224,BT1232,BT1241,BT1242,BT1245,BT1246,BT1256,BT1257,BT1258,BT1261,BT1262,BT1265,BT1267)</f>
        <v>30391300</v>
      </c>
      <c r="BU1288" s="17">
        <f t="shared" si="3442"/>
        <v>12856300</v>
      </c>
      <c r="BV1288" s="17">
        <f t="shared" si="3442"/>
        <v>6690000</v>
      </c>
      <c r="BW1288" s="17">
        <f t="shared" si="3442"/>
        <v>3000000</v>
      </c>
      <c r="BX1288" s="17">
        <f t="shared" si="3442"/>
        <v>2000000</v>
      </c>
      <c r="BY1288" s="17">
        <f t="shared" si="3442"/>
        <v>280000</v>
      </c>
      <c r="BZ1288" s="17">
        <f t="shared" si="3442"/>
        <v>720000</v>
      </c>
      <c r="CA1288" s="17">
        <f t="shared" si="3424"/>
        <v>9690000</v>
      </c>
      <c r="CB1288" s="125">
        <f>IF(BU1288=0,"-",CA1288/BU1288*100)</f>
        <v>75.37160769428219</v>
      </c>
    </row>
    <row r="1289" spans="1:80" x14ac:dyDescent="0.25">
      <c r="A1289" s="134"/>
      <c r="B1289" s="134"/>
      <c r="C1289" s="134"/>
      <c r="D1289" s="136"/>
      <c r="E1289" s="136"/>
      <c r="F1289" s="136"/>
      <c r="G1289" s="138"/>
      <c r="H1289" s="16" t="s">
        <v>780</v>
      </c>
      <c r="I1289" s="17">
        <f>SUM(I1228,I1234,I1235,I1236,I1237,I1238,I1239)</f>
        <v>4630000</v>
      </c>
      <c r="J1289" s="17">
        <f t="shared" ref="J1289:Q1289" si="3443">SUM(J1228,J1234,J1235,J1236,J1237,J1238,J1239,J1248)</f>
        <v>4780000</v>
      </c>
      <c r="K1289" s="17">
        <f t="shared" si="3443"/>
        <v>4680000</v>
      </c>
      <c r="L1289" s="17">
        <f t="shared" si="3443"/>
        <v>0</v>
      </c>
      <c r="M1289" s="17">
        <f t="shared" si="3443"/>
        <v>0</v>
      </c>
      <c r="N1289" s="17">
        <f t="shared" si="3443"/>
        <v>0</v>
      </c>
      <c r="O1289" s="17">
        <f t="shared" si="3443"/>
        <v>0</v>
      </c>
      <c r="P1289" s="17">
        <f t="shared" si="3443"/>
        <v>100000</v>
      </c>
      <c r="Q1289" s="17">
        <f t="shared" si="3443"/>
        <v>0</v>
      </c>
      <c r="R1289" s="17">
        <f t="shared" ref="R1289:AG1289" si="3444">SUM(R1228,R1234,R1235,R1236,R1237,R1238,R1239,R1248)</f>
        <v>0</v>
      </c>
      <c r="S1289" s="17">
        <f t="shared" si="3444"/>
        <v>0</v>
      </c>
      <c r="T1289" s="17">
        <f t="shared" si="3444"/>
        <v>0</v>
      </c>
      <c r="U1289" s="17">
        <f t="shared" si="3444"/>
        <v>0</v>
      </c>
      <c r="V1289" s="17">
        <f t="shared" si="3444"/>
        <v>0</v>
      </c>
      <c r="W1289" s="17">
        <f t="shared" si="3444"/>
        <v>0</v>
      </c>
      <c r="X1289" s="17">
        <f t="shared" ref="X1289" si="3445">SUM(X1228,X1234,X1235,X1236,X1237,X1238,X1239,X1248)</f>
        <v>0</v>
      </c>
      <c r="Y1289" s="17">
        <f t="shared" si="3444"/>
        <v>0</v>
      </c>
      <c r="Z1289" s="17">
        <f t="shared" si="3444"/>
        <v>0</v>
      </c>
      <c r="AA1289" s="17">
        <f t="shared" si="3444"/>
        <v>0</v>
      </c>
      <c r="AB1289" s="17">
        <f t="shared" si="3444"/>
        <v>0</v>
      </c>
      <c r="AC1289" s="17">
        <f t="shared" si="3444"/>
        <v>0</v>
      </c>
      <c r="AD1289" s="17">
        <f t="shared" si="3444"/>
        <v>0</v>
      </c>
      <c r="AE1289" s="17">
        <f t="shared" si="3444"/>
        <v>0</v>
      </c>
      <c r="AF1289" s="17">
        <f t="shared" si="3444"/>
        <v>0</v>
      </c>
      <c r="AG1289" s="17">
        <f t="shared" si="3444"/>
        <v>0</v>
      </c>
      <c r="AH1289" s="17">
        <v>0</v>
      </c>
      <c r="AI1289" s="17">
        <v>0</v>
      </c>
      <c r="AJ1289" s="17">
        <f t="shared" ref="AJ1289:AY1289" si="3446">SUM(AJ1228,AJ1234,AJ1235,AJ1236,AJ1237,AJ1238,AJ1239,AJ1248)</f>
        <v>0</v>
      </c>
      <c r="AK1289" s="17">
        <f t="shared" si="3446"/>
        <v>0</v>
      </c>
      <c r="AL1289" s="17">
        <f t="shared" si="3446"/>
        <v>0</v>
      </c>
      <c r="AM1289" s="17">
        <f t="shared" si="3446"/>
        <v>0</v>
      </c>
      <c r="AN1289" s="17">
        <f t="shared" si="3446"/>
        <v>0</v>
      </c>
      <c r="AO1289" s="17">
        <f t="shared" si="3446"/>
        <v>0</v>
      </c>
      <c r="AP1289" s="17">
        <f t="shared" ref="AP1289" si="3447">SUM(AP1228,AP1234,AP1235,AP1236,AP1237,AP1238,AP1239,AP1248)</f>
        <v>0</v>
      </c>
      <c r="AQ1289" s="17">
        <f t="shared" si="3446"/>
        <v>0</v>
      </c>
      <c r="AR1289" s="17">
        <f t="shared" si="3446"/>
        <v>0</v>
      </c>
      <c r="AS1289" s="17">
        <f t="shared" si="3446"/>
        <v>0</v>
      </c>
      <c r="AT1289" s="17">
        <f t="shared" si="3446"/>
        <v>0</v>
      </c>
      <c r="AU1289" s="17">
        <f t="shared" si="3446"/>
        <v>0</v>
      </c>
      <c r="AV1289" s="17">
        <f t="shared" si="3446"/>
        <v>0</v>
      </c>
      <c r="AW1289" s="17">
        <f t="shared" si="3446"/>
        <v>0</v>
      </c>
      <c r="AX1289" s="17">
        <f t="shared" si="3446"/>
        <v>0</v>
      </c>
      <c r="AY1289" s="17">
        <f t="shared" si="3446"/>
        <v>0</v>
      </c>
      <c r="AZ1289" s="17">
        <v>0</v>
      </c>
      <c r="BA1289" s="17">
        <v>0</v>
      </c>
      <c r="BB1289" s="17">
        <f t="shared" ref="BB1289:BQ1289" si="3448">SUM(BB1228,BB1234,BB1235,BB1236,BB1237,BB1238,BB1239,BB1248)</f>
        <v>0</v>
      </c>
      <c r="BC1289" s="17">
        <f t="shared" si="3448"/>
        <v>0</v>
      </c>
      <c r="BD1289" s="17">
        <f t="shared" si="3448"/>
        <v>0</v>
      </c>
      <c r="BE1289" s="17">
        <f t="shared" si="3448"/>
        <v>0</v>
      </c>
      <c r="BF1289" s="17">
        <f t="shared" si="3448"/>
        <v>0</v>
      </c>
      <c r="BG1289" s="17">
        <f t="shared" si="3448"/>
        <v>0</v>
      </c>
      <c r="BH1289" s="17">
        <f t="shared" ref="BH1289" si="3449">SUM(BH1228,BH1234,BH1235,BH1236,BH1237,BH1238,BH1239,BH1248)</f>
        <v>0</v>
      </c>
      <c r="BI1289" s="17">
        <f t="shared" si="3448"/>
        <v>0</v>
      </c>
      <c r="BJ1289" s="17">
        <f t="shared" si="3448"/>
        <v>0</v>
      </c>
      <c r="BK1289" s="17">
        <f t="shared" si="3448"/>
        <v>0</v>
      </c>
      <c r="BL1289" s="17">
        <f t="shared" si="3448"/>
        <v>0</v>
      </c>
      <c r="BM1289" s="17">
        <f t="shared" si="3448"/>
        <v>0</v>
      </c>
      <c r="BN1289" s="17">
        <f t="shared" si="3448"/>
        <v>0</v>
      </c>
      <c r="BO1289" s="17">
        <f t="shared" si="3448"/>
        <v>0</v>
      </c>
      <c r="BP1289" s="17">
        <f t="shared" si="3448"/>
        <v>0</v>
      </c>
      <c r="BQ1289" s="17">
        <f t="shared" si="3448"/>
        <v>0</v>
      </c>
      <c r="BR1289" s="17">
        <v>0</v>
      </c>
      <c r="BS1289" s="17">
        <v>0</v>
      </c>
      <c r="BT1289" s="17">
        <f t="shared" ref="BT1289:BZ1289" si="3450">SUM(BT1228,BT1234,BT1235,BT1236,BT1237,BT1238,BT1239,BT1248)</f>
        <v>4880000</v>
      </c>
      <c r="BU1289" s="17">
        <f t="shared" si="3450"/>
        <v>4750000</v>
      </c>
      <c r="BV1289" s="17">
        <f t="shared" si="3450"/>
        <v>3528000</v>
      </c>
      <c r="BW1289" s="17">
        <f t="shared" si="3450"/>
        <v>825000</v>
      </c>
      <c r="BX1289" s="17">
        <f t="shared" si="3450"/>
        <v>735000</v>
      </c>
      <c r="BY1289" s="17">
        <f t="shared" si="3450"/>
        <v>20000</v>
      </c>
      <c r="BZ1289" s="17">
        <f t="shared" si="3450"/>
        <v>70000</v>
      </c>
      <c r="CA1289" s="17">
        <f t="shared" si="3424"/>
        <v>4353000</v>
      </c>
      <c r="CB1289" s="125">
        <f>IF(BU1289=0,"-",CA1289/BU1289*100)</f>
        <v>91.642105263157887</v>
      </c>
    </row>
    <row r="1290" spans="1:80" x14ac:dyDescent="0.25">
      <c r="A1290" s="139"/>
      <c r="B1290" s="139"/>
      <c r="C1290" s="139"/>
      <c r="D1290" s="140"/>
      <c r="E1290" s="140"/>
      <c r="F1290" s="140"/>
      <c r="G1290" s="141"/>
      <c r="H1290" s="18" t="s">
        <v>86</v>
      </c>
      <c r="I1290" s="17">
        <f>SUM(I1286:I1289)</f>
        <v>98383167</v>
      </c>
      <c r="J1290" s="17">
        <f t="shared" si="3413"/>
        <v>48492876</v>
      </c>
      <c r="K1290" s="17">
        <f t="shared" ref="K1290" si="3451">SUM(K1286:K1289)</f>
        <v>21561876</v>
      </c>
      <c r="L1290" s="17">
        <f t="shared" si="3415"/>
        <v>4500000</v>
      </c>
      <c r="M1290" s="17">
        <f t="shared" ref="M1290:Q1290" si="3452">SUM(M1286:M1289)</f>
        <v>0</v>
      </c>
      <c r="N1290" s="17">
        <f t="shared" si="3452"/>
        <v>0</v>
      </c>
      <c r="O1290" s="17">
        <f t="shared" si="3452"/>
        <v>4500000</v>
      </c>
      <c r="P1290" s="17">
        <f t="shared" si="3452"/>
        <v>4831000</v>
      </c>
      <c r="Q1290" s="17">
        <f t="shared" si="3452"/>
        <v>17600000</v>
      </c>
      <c r="R1290" s="17">
        <f t="shared" ref="R1290:AG1290" si="3453">SUM(R1286:R1289)</f>
        <v>0</v>
      </c>
      <c r="S1290" s="17">
        <f t="shared" si="3453"/>
        <v>0</v>
      </c>
      <c r="T1290" s="17">
        <f t="shared" si="3453"/>
        <v>0</v>
      </c>
      <c r="U1290" s="17">
        <f t="shared" si="3453"/>
        <v>0</v>
      </c>
      <c r="V1290" s="17">
        <f t="shared" si="3453"/>
        <v>0</v>
      </c>
      <c r="W1290" s="17">
        <f t="shared" si="3453"/>
        <v>0</v>
      </c>
      <c r="X1290" s="17">
        <f t="shared" ref="X1290" si="3454">SUM(X1286:X1289)</f>
        <v>0</v>
      </c>
      <c r="Y1290" s="17">
        <f t="shared" si="3453"/>
        <v>0</v>
      </c>
      <c r="Z1290" s="17">
        <f t="shared" si="3453"/>
        <v>0</v>
      </c>
      <c r="AA1290" s="17">
        <f t="shared" si="3453"/>
        <v>0</v>
      </c>
      <c r="AB1290" s="17">
        <f t="shared" si="3453"/>
        <v>0</v>
      </c>
      <c r="AC1290" s="17">
        <f t="shared" si="3453"/>
        <v>0</v>
      </c>
      <c r="AD1290" s="17">
        <f t="shared" si="3453"/>
        <v>0</v>
      </c>
      <c r="AE1290" s="17">
        <f t="shared" si="3453"/>
        <v>0</v>
      </c>
      <c r="AF1290" s="17">
        <f t="shared" si="3453"/>
        <v>0</v>
      </c>
      <c r="AG1290" s="17">
        <f t="shared" si="3453"/>
        <v>0</v>
      </c>
      <c r="AH1290" s="17">
        <v>0</v>
      </c>
      <c r="AI1290" s="17">
        <v>0</v>
      </c>
      <c r="AJ1290" s="17">
        <f t="shared" ref="AJ1290:AY1290" si="3455">SUM(AJ1286:AJ1289)</f>
        <v>0</v>
      </c>
      <c r="AK1290" s="17">
        <f t="shared" si="3455"/>
        <v>0</v>
      </c>
      <c r="AL1290" s="17">
        <f t="shared" si="3455"/>
        <v>0</v>
      </c>
      <c r="AM1290" s="17">
        <f t="shared" si="3455"/>
        <v>0</v>
      </c>
      <c r="AN1290" s="17">
        <f t="shared" si="3455"/>
        <v>0</v>
      </c>
      <c r="AO1290" s="17">
        <f t="shared" si="3455"/>
        <v>0</v>
      </c>
      <c r="AP1290" s="17">
        <f t="shared" ref="AP1290" si="3456">SUM(AP1286:AP1289)</f>
        <v>0</v>
      </c>
      <c r="AQ1290" s="17">
        <f t="shared" si="3455"/>
        <v>0</v>
      </c>
      <c r="AR1290" s="17">
        <f t="shared" si="3455"/>
        <v>0</v>
      </c>
      <c r="AS1290" s="17">
        <f t="shared" si="3455"/>
        <v>0</v>
      </c>
      <c r="AT1290" s="17">
        <f t="shared" si="3455"/>
        <v>0</v>
      </c>
      <c r="AU1290" s="17">
        <f t="shared" si="3455"/>
        <v>0</v>
      </c>
      <c r="AV1290" s="17">
        <f t="shared" si="3455"/>
        <v>0</v>
      </c>
      <c r="AW1290" s="17">
        <f t="shared" si="3455"/>
        <v>0</v>
      </c>
      <c r="AX1290" s="17">
        <f t="shared" si="3455"/>
        <v>0</v>
      </c>
      <c r="AY1290" s="17">
        <f t="shared" si="3455"/>
        <v>0</v>
      </c>
      <c r="AZ1290" s="17">
        <v>0</v>
      </c>
      <c r="BA1290" s="17">
        <v>0</v>
      </c>
      <c r="BB1290" s="17">
        <f t="shared" ref="BB1290:BQ1290" si="3457">SUM(BB1286:BB1289)</f>
        <v>4500000</v>
      </c>
      <c r="BC1290" s="17">
        <f t="shared" si="3457"/>
        <v>0</v>
      </c>
      <c r="BD1290" s="17">
        <f t="shared" si="3457"/>
        <v>0</v>
      </c>
      <c r="BE1290" s="17">
        <f t="shared" si="3457"/>
        <v>0</v>
      </c>
      <c r="BF1290" s="17">
        <f t="shared" si="3457"/>
        <v>0</v>
      </c>
      <c r="BG1290" s="17">
        <f t="shared" si="3457"/>
        <v>-1405000</v>
      </c>
      <c r="BH1290" s="17">
        <f t="shared" ref="BH1290" si="3458">SUM(BH1286:BH1289)</f>
        <v>3095000</v>
      </c>
      <c r="BI1290" s="17">
        <f t="shared" si="3457"/>
        <v>0</v>
      </c>
      <c r="BJ1290" s="17">
        <f t="shared" si="3457"/>
        <v>0</v>
      </c>
      <c r="BK1290" s="17">
        <f t="shared" si="3457"/>
        <v>0</v>
      </c>
      <c r="BL1290" s="17">
        <f t="shared" si="3457"/>
        <v>0</v>
      </c>
      <c r="BM1290" s="17">
        <f t="shared" si="3457"/>
        <v>0</v>
      </c>
      <c r="BN1290" s="17">
        <f t="shared" si="3457"/>
        <v>0</v>
      </c>
      <c r="BO1290" s="17">
        <f t="shared" si="3457"/>
        <v>0</v>
      </c>
      <c r="BP1290" s="17">
        <f t="shared" si="3457"/>
        <v>0</v>
      </c>
      <c r="BQ1290" s="17">
        <f t="shared" si="3457"/>
        <v>0</v>
      </c>
      <c r="BR1290" s="17">
        <v>0</v>
      </c>
      <c r="BS1290" s="17">
        <v>3095000</v>
      </c>
      <c r="BT1290" s="17">
        <f t="shared" ref="BT1290:BW1290" si="3459">SUM(BT1286:BT1289)</f>
        <v>61104113</v>
      </c>
      <c r="BU1290" s="17">
        <f t="shared" ref="BU1290:BV1290" si="3460">SUM(BU1286:BU1289)</f>
        <v>32154663</v>
      </c>
      <c r="BV1290" s="17">
        <f t="shared" si="3460"/>
        <v>16983940</v>
      </c>
      <c r="BW1290" s="17">
        <f t="shared" si="3459"/>
        <v>7065500</v>
      </c>
      <c r="BX1290" s="17">
        <f t="shared" ref="BX1290" si="3461">SUM(BX1286:BX1289)</f>
        <v>4283500</v>
      </c>
      <c r="BY1290" s="17">
        <f t="shared" ref="BY1290" si="3462">SUM(BY1286:BY1289)</f>
        <v>1073500</v>
      </c>
      <c r="BZ1290" s="17">
        <f t="shared" ref="BZ1290" si="3463">SUM(BZ1286:BZ1289)</f>
        <v>1708500</v>
      </c>
      <c r="CA1290" s="17">
        <f t="shared" si="3424"/>
        <v>24049440</v>
      </c>
      <c r="CB1290" s="125">
        <f>IF(BU1290=0,"-",CA1290/BU1290*100)</f>
        <v>74.793009026404661</v>
      </c>
    </row>
    <row r="1291" spans="1:80" x14ac:dyDescent="0.25">
      <c r="A1291" s="13" t="s">
        <v>1</v>
      </c>
      <c r="B1291" s="13" t="s">
        <v>1</v>
      </c>
      <c r="C1291" s="13" t="s">
        <v>1</v>
      </c>
      <c r="D1291" s="74" t="s">
        <v>1</v>
      </c>
      <c r="E1291" s="74" t="s">
        <v>1</v>
      </c>
      <c r="F1291" s="74" t="s">
        <v>1</v>
      </c>
      <c r="G1291" s="13" t="s">
        <v>1</v>
      </c>
      <c r="H1291" s="19" t="s">
        <v>1</v>
      </c>
      <c r="I1291" s="19" t="s">
        <v>1</v>
      </c>
      <c r="J1291" s="19"/>
      <c r="K1291" s="19" t="s">
        <v>1</v>
      </c>
      <c r="L1291" s="19"/>
      <c r="M1291" s="19" t="s">
        <v>1</v>
      </c>
      <c r="N1291" s="19" t="s">
        <v>1</v>
      </c>
      <c r="O1291" s="19" t="s">
        <v>1</v>
      </c>
      <c r="P1291" s="28"/>
      <c r="Q1291" s="19" t="s">
        <v>1</v>
      </c>
      <c r="R1291" s="19" t="s">
        <v>1</v>
      </c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>
        <v>0</v>
      </c>
      <c r="AI1291" s="19">
        <v>0</v>
      </c>
      <c r="AJ1291" s="19" t="s">
        <v>1</v>
      </c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>
        <v>0</v>
      </c>
      <c r="BA1291" s="19">
        <v>0</v>
      </c>
      <c r="BB1291" s="19" t="s">
        <v>1</v>
      </c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>
        <v>0</v>
      </c>
      <c r="BS1291" s="19">
        <v>0</v>
      </c>
      <c r="BT1291" s="19"/>
      <c r="BU1291" s="19"/>
      <c r="BV1291" s="19"/>
      <c r="BW1291" s="19">
        <f t="shared" si="3317"/>
        <v>0</v>
      </c>
      <c r="BX1291" s="19"/>
      <c r="BY1291" s="19"/>
      <c r="BZ1291" s="19"/>
      <c r="CA1291" s="19">
        <f t="shared" si="3424"/>
        <v>0</v>
      </c>
      <c r="CB1291" s="127"/>
    </row>
    <row r="1292" spans="1:80" x14ac:dyDescent="0.25">
      <c r="A1292" s="13" t="s">
        <v>1</v>
      </c>
      <c r="B1292" s="13" t="s">
        <v>1</v>
      </c>
      <c r="C1292" s="13" t="s">
        <v>1</v>
      </c>
      <c r="D1292" s="74" t="s">
        <v>1</v>
      </c>
      <c r="E1292" s="74" t="s">
        <v>1</v>
      </c>
      <c r="F1292" s="74" t="s">
        <v>1</v>
      </c>
      <c r="G1292" s="13" t="s">
        <v>1</v>
      </c>
      <c r="H1292" s="10" t="s">
        <v>781</v>
      </c>
      <c r="I1292" s="11">
        <f>SUM(I1282)</f>
        <v>98383167</v>
      </c>
      <c r="J1292" s="11">
        <f t="shared" ref="J1292:J1293" si="3464">SUM(K1292,L1292,P1292,Q1292)</f>
        <v>48492876</v>
      </c>
      <c r="K1292" s="11">
        <f t="shared" ref="K1292" si="3465">SUM(K1282)</f>
        <v>21561876</v>
      </c>
      <c r="L1292" s="11">
        <f t="shared" ref="L1292" si="3466">SUM(M1292:O1292)</f>
        <v>4500000</v>
      </c>
      <c r="M1292" s="11">
        <f t="shared" ref="M1292:Q1292" si="3467">SUM(M1282)</f>
        <v>0</v>
      </c>
      <c r="N1292" s="11">
        <f t="shared" si="3467"/>
        <v>0</v>
      </c>
      <c r="O1292" s="11">
        <f t="shared" si="3467"/>
        <v>4500000</v>
      </c>
      <c r="P1292" s="11">
        <f t="shared" si="3467"/>
        <v>4831000</v>
      </c>
      <c r="Q1292" s="11">
        <f t="shared" si="3467"/>
        <v>17600000</v>
      </c>
      <c r="R1292" s="11">
        <f t="shared" ref="R1292:AG1292" si="3468">SUM(R1282)</f>
        <v>0</v>
      </c>
      <c r="S1292" s="11">
        <f t="shared" si="3468"/>
        <v>0</v>
      </c>
      <c r="T1292" s="11">
        <f t="shared" si="3468"/>
        <v>0</v>
      </c>
      <c r="U1292" s="11">
        <f t="shared" si="3468"/>
        <v>0</v>
      </c>
      <c r="V1292" s="11">
        <f t="shared" si="3468"/>
        <v>0</v>
      </c>
      <c r="W1292" s="11">
        <f t="shared" si="3468"/>
        <v>0</v>
      </c>
      <c r="X1292" s="11">
        <f t="shared" si="3468"/>
        <v>0</v>
      </c>
      <c r="Y1292" s="11">
        <f t="shared" si="3468"/>
        <v>0</v>
      </c>
      <c r="Z1292" s="11">
        <f t="shared" si="3468"/>
        <v>0</v>
      </c>
      <c r="AA1292" s="11">
        <f t="shared" si="3468"/>
        <v>0</v>
      </c>
      <c r="AB1292" s="11">
        <f t="shared" si="3468"/>
        <v>0</v>
      </c>
      <c r="AC1292" s="11">
        <f t="shared" si="3468"/>
        <v>0</v>
      </c>
      <c r="AD1292" s="11">
        <f t="shared" si="3468"/>
        <v>0</v>
      </c>
      <c r="AE1292" s="11">
        <f t="shared" si="3468"/>
        <v>0</v>
      </c>
      <c r="AF1292" s="11">
        <f t="shared" si="3468"/>
        <v>0</v>
      </c>
      <c r="AG1292" s="11">
        <f t="shared" si="3468"/>
        <v>0</v>
      </c>
      <c r="AH1292" s="11">
        <v>0</v>
      </c>
      <c r="AI1292" s="11">
        <v>0</v>
      </c>
      <c r="AJ1292" s="11">
        <f t="shared" ref="AJ1292:AY1292" si="3469">SUM(AJ1282)</f>
        <v>0</v>
      </c>
      <c r="AK1292" s="11">
        <f t="shared" si="3469"/>
        <v>0</v>
      </c>
      <c r="AL1292" s="11">
        <f t="shared" si="3469"/>
        <v>0</v>
      </c>
      <c r="AM1292" s="11">
        <f t="shared" si="3469"/>
        <v>0</v>
      </c>
      <c r="AN1292" s="11">
        <f t="shared" si="3469"/>
        <v>0</v>
      </c>
      <c r="AO1292" s="11">
        <f t="shared" si="3469"/>
        <v>0</v>
      </c>
      <c r="AP1292" s="11">
        <f t="shared" si="3469"/>
        <v>0</v>
      </c>
      <c r="AQ1292" s="11">
        <f t="shared" si="3469"/>
        <v>0</v>
      </c>
      <c r="AR1292" s="11">
        <f t="shared" si="3469"/>
        <v>0</v>
      </c>
      <c r="AS1292" s="11">
        <f t="shared" si="3469"/>
        <v>0</v>
      </c>
      <c r="AT1292" s="11">
        <f t="shared" si="3469"/>
        <v>0</v>
      </c>
      <c r="AU1292" s="11">
        <f t="shared" si="3469"/>
        <v>0</v>
      </c>
      <c r="AV1292" s="11">
        <f t="shared" si="3469"/>
        <v>0</v>
      </c>
      <c r="AW1292" s="11">
        <f t="shared" si="3469"/>
        <v>0</v>
      </c>
      <c r="AX1292" s="11">
        <f t="shared" si="3469"/>
        <v>0</v>
      </c>
      <c r="AY1292" s="11">
        <f t="shared" si="3469"/>
        <v>0</v>
      </c>
      <c r="AZ1292" s="11">
        <v>0</v>
      </c>
      <c r="BA1292" s="11">
        <v>0</v>
      </c>
      <c r="BB1292" s="11">
        <f t="shared" ref="BB1292:BQ1292" si="3470">SUM(BB1282)</f>
        <v>4500000</v>
      </c>
      <c r="BC1292" s="11">
        <f t="shared" si="3470"/>
        <v>0</v>
      </c>
      <c r="BD1292" s="11">
        <f t="shared" si="3470"/>
        <v>0</v>
      </c>
      <c r="BE1292" s="11">
        <f t="shared" si="3470"/>
        <v>0</v>
      </c>
      <c r="BF1292" s="11">
        <f t="shared" si="3470"/>
        <v>0</v>
      </c>
      <c r="BG1292" s="11">
        <f t="shared" si="3470"/>
        <v>-1405000</v>
      </c>
      <c r="BH1292" s="11">
        <f t="shared" si="3470"/>
        <v>3095000</v>
      </c>
      <c r="BI1292" s="11">
        <f t="shared" si="3470"/>
        <v>0</v>
      </c>
      <c r="BJ1292" s="11">
        <f t="shared" si="3470"/>
        <v>0</v>
      </c>
      <c r="BK1292" s="11">
        <f t="shared" si="3470"/>
        <v>0</v>
      </c>
      <c r="BL1292" s="11">
        <f t="shared" si="3470"/>
        <v>0</v>
      </c>
      <c r="BM1292" s="11">
        <f t="shared" si="3470"/>
        <v>0</v>
      </c>
      <c r="BN1292" s="11">
        <f t="shared" si="3470"/>
        <v>0</v>
      </c>
      <c r="BO1292" s="11">
        <f t="shared" si="3470"/>
        <v>0</v>
      </c>
      <c r="BP1292" s="11">
        <f t="shared" si="3470"/>
        <v>0</v>
      </c>
      <c r="BQ1292" s="11">
        <f t="shared" si="3470"/>
        <v>0</v>
      </c>
      <c r="BR1292" s="11">
        <v>0</v>
      </c>
      <c r="BS1292" s="11">
        <v>3095000</v>
      </c>
      <c r="BT1292" s="11">
        <f t="shared" ref="BT1292:BW1293" si="3471">SUM(BT1282)</f>
        <v>61104113</v>
      </c>
      <c r="BU1292" s="11">
        <f t="shared" ref="BU1292:BV1293" si="3472">SUM(BU1282)</f>
        <v>32154663</v>
      </c>
      <c r="BV1292" s="11">
        <f t="shared" si="3472"/>
        <v>16983940</v>
      </c>
      <c r="BW1292" s="11">
        <f t="shared" si="3471"/>
        <v>7065500</v>
      </c>
      <c r="BX1292" s="11">
        <f t="shared" ref="BX1292:BZ1293" si="3473">SUM(BX1282)</f>
        <v>4283500</v>
      </c>
      <c r="BY1292" s="11">
        <f t="shared" si="3473"/>
        <v>1073500</v>
      </c>
      <c r="BZ1292" s="11">
        <f t="shared" si="3473"/>
        <v>1708500</v>
      </c>
      <c r="CA1292" s="11">
        <f t="shared" si="3424"/>
        <v>24049440</v>
      </c>
      <c r="CB1292" s="123">
        <f>IF(BU1292=0,"-",CA1292/BU1292*100)</f>
        <v>74.793009026404661</v>
      </c>
    </row>
    <row r="1293" spans="1:80" x14ac:dyDescent="0.25">
      <c r="A1293" s="13" t="s">
        <v>1</v>
      </c>
      <c r="B1293" s="13" t="s">
        <v>1</v>
      </c>
      <c r="C1293" s="13" t="s">
        <v>1</v>
      </c>
      <c r="D1293" s="74" t="s">
        <v>1</v>
      </c>
      <c r="E1293" s="74" t="s">
        <v>1</v>
      </c>
      <c r="F1293" s="74" t="s">
        <v>1</v>
      </c>
      <c r="G1293" s="13" t="s">
        <v>1</v>
      </c>
      <c r="H1293" s="2" t="s">
        <v>83</v>
      </c>
      <c r="I1293" s="12">
        <f>SUM(I1283)</f>
        <v>72</v>
      </c>
      <c r="J1293" s="12">
        <f t="shared" si="3464"/>
        <v>72</v>
      </c>
      <c r="K1293" s="12">
        <f>SUM(K1283)</f>
        <v>72</v>
      </c>
      <c r="L1293" s="13"/>
      <c r="M1293" s="13" t="s">
        <v>1</v>
      </c>
      <c r="N1293" s="13" t="s">
        <v>1</v>
      </c>
      <c r="O1293" s="13" t="s">
        <v>1</v>
      </c>
      <c r="P1293" s="29"/>
      <c r="Q1293" s="13" t="s">
        <v>1</v>
      </c>
      <c r="R1293" s="13" t="s">
        <v>1</v>
      </c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>
        <v>0</v>
      </c>
      <c r="AI1293" s="13">
        <v>0</v>
      </c>
      <c r="AJ1293" s="13" t="s">
        <v>1</v>
      </c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>
        <v>0</v>
      </c>
      <c r="BA1293" s="13">
        <v>0</v>
      </c>
      <c r="BB1293" s="13" t="s">
        <v>1</v>
      </c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3"/>
      <c r="BQ1293" s="13"/>
      <c r="BR1293" s="13">
        <v>0</v>
      </c>
      <c r="BS1293" s="13">
        <v>0</v>
      </c>
      <c r="BT1293" s="12">
        <f t="shared" si="3471"/>
        <v>76</v>
      </c>
      <c r="BU1293" s="12">
        <f t="shared" si="3472"/>
        <v>76</v>
      </c>
      <c r="BV1293" s="12">
        <f t="shared" si="3472"/>
        <v>0</v>
      </c>
      <c r="BW1293" s="12">
        <f t="shared" si="3471"/>
        <v>0</v>
      </c>
      <c r="BX1293" s="12">
        <f t="shared" si="3473"/>
        <v>0</v>
      </c>
      <c r="BY1293" s="12">
        <f t="shared" ref="BY1293" si="3474">SUM(BY1283)</f>
        <v>0</v>
      </c>
      <c r="BZ1293" s="12">
        <f t="shared" ref="BZ1293" si="3475">SUM(BZ1283)</f>
        <v>0</v>
      </c>
      <c r="CA1293" s="12">
        <f t="shared" si="3424"/>
        <v>0</v>
      </c>
      <c r="CB1293" s="124">
        <f>IF(BU1293=0,"-",CA1293/BU1293*100)</f>
        <v>0</v>
      </c>
    </row>
    <row r="1294" spans="1:80" x14ac:dyDescent="0.25">
      <c r="A1294" s="13" t="s">
        <v>1</v>
      </c>
      <c r="B1294" s="13" t="s">
        <v>1</v>
      </c>
      <c r="C1294" s="13" t="s">
        <v>1</v>
      </c>
      <c r="D1294" s="74" t="s">
        <v>1</v>
      </c>
      <c r="E1294" s="74" t="s">
        <v>1</v>
      </c>
      <c r="F1294" s="74" t="s">
        <v>1</v>
      </c>
      <c r="G1294" s="13" t="s">
        <v>1</v>
      </c>
      <c r="H1294" s="20" t="s">
        <v>1</v>
      </c>
      <c r="I1294" s="21" t="s">
        <v>1</v>
      </c>
      <c r="J1294" s="21"/>
      <c r="K1294" s="21" t="s">
        <v>1</v>
      </c>
      <c r="L1294" s="21"/>
      <c r="M1294" s="21" t="s">
        <v>1</v>
      </c>
      <c r="N1294" s="21" t="s">
        <v>1</v>
      </c>
      <c r="O1294" s="21" t="s">
        <v>1</v>
      </c>
      <c r="P1294" s="30"/>
      <c r="Q1294" s="21" t="s">
        <v>1</v>
      </c>
      <c r="R1294" s="21" t="s">
        <v>1</v>
      </c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>
        <v>0</v>
      </c>
      <c r="AI1294" s="21">
        <v>0</v>
      </c>
      <c r="AJ1294" s="21" t="s">
        <v>1</v>
      </c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>
        <v>0</v>
      </c>
      <c r="BA1294" s="21">
        <v>0</v>
      </c>
      <c r="BB1294" s="21" t="s">
        <v>1</v>
      </c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>
        <v>0</v>
      </c>
      <c r="BS1294" s="21">
        <v>0</v>
      </c>
      <c r="BT1294" s="21"/>
      <c r="BU1294" s="21"/>
      <c r="BV1294" s="21"/>
      <c r="BW1294" s="21">
        <f t="shared" ref="BW1294:BW1356" si="3476">BX1294+BY1294+BZ1294</f>
        <v>0</v>
      </c>
      <c r="BX1294" s="21"/>
      <c r="BY1294" s="21"/>
      <c r="BZ1294" s="21"/>
      <c r="CA1294" s="21">
        <f t="shared" si="3424"/>
        <v>0</v>
      </c>
      <c r="CB1294" s="128"/>
    </row>
    <row r="1295" spans="1:80" ht="15.75" thickBot="1" x14ac:dyDescent="0.3">
      <c r="A1295" s="1" t="s">
        <v>685</v>
      </c>
      <c r="B1295" s="1" t="s">
        <v>100</v>
      </c>
      <c r="C1295" s="4" t="s">
        <v>1</v>
      </c>
      <c r="D1295" s="79" t="s">
        <v>1</v>
      </c>
      <c r="E1295" s="78" t="s">
        <v>1</v>
      </c>
      <c r="F1295" s="78" t="s">
        <v>1</v>
      </c>
      <c r="G1295" s="2" t="s">
        <v>1</v>
      </c>
      <c r="H1295" s="2" t="s">
        <v>1</v>
      </c>
      <c r="I1295" s="3" t="s">
        <v>1</v>
      </c>
      <c r="J1295" s="3"/>
      <c r="K1295" s="3" t="s">
        <v>1</v>
      </c>
      <c r="L1295" s="3"/>
      <c r="M1295" s="3" t="s">
        <v>1</v>
      </c>
      <c r="N1295" s="3" t="s">
        <v>1</v>
      </c>
      <c r="O1295" s="3" t="s">
        <v>1</v>
      </c>
      <c r="P1295" s="25"/>
      <c r="Q1295" s="3" t="s">
        <v>1</v>
      </c>
      <c r="R1295" s="3" t="s">
        <v>1</v>
      </c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>
        <v>0</v>
      </c>
      <c r="AI1295" s="3">
        <v>0</v>
      </c>
      <c r="AJ1295" s="3" t="s">
        <v>1</v>
      </c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>
        <v>0</v>
      </c>
      <c r="BA1295" s="3">
        <v>0</v>
      </c>
      <c r="BB1295" s="3" t="s">
        <v>1</v>
      </c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>
        <v>0</v>
      </c>
      <c r="BS1295" s="3">
        <v>0</v>
      </c>
      <c r="BT1295" s="3"/>
      <c r="BU1295" s="3"/>
      <c r="BV1295" s="3"/>
      <c r="BW1295" s="3">
        <f t="shared" si="3476"/>
        <v>0</v>
      </c>
      <c r="BX1295" s="3"/>
      <c r="BY1295" s="3"/>
      <c r="BZ1295" s="3"/>
      <c r="CA1295" s="3">
        <f t="shared" si="3424"/>
        <v>0</v>
      </c>
      <c r="CB1295" s="122"/>
    </row>
    <row r="1296" spans="1:80" ht="69.75" customHeight="1" thickBot="1" x14ac:dyDescent="0.3">
      <c r="A1296" s="5" t="s">
        <v>4</v>
      </c>
      <c r="B1296" s="5" t="s">
        <v>5</v>
      </c>
      <c r="C1296" s="5" t="s">
        <v>6</v>
      </c>
      <c r="D1296" s="80" t="s">
        <v>1</v>
      </c>
      <c r="E1296" s="88" t="s">
        <v>7</v>
      </c>
      <c r="F1296" s="88" t="s">
        <v>8</v>
      </c>
      <c r="G1296" s="5" t="s">
        <v>9</v>
      </c>
      <c r="H1296" s="5" t="s">
        <v>10</v>
      </c>
      <c r="I1296" s="5" t="s">
        <v>11</v>
      </c>
      <c r="J1296" s="5" t="s">
        <v>1809</v>
      </c>
      <c r="K1296" s="5" t="s">
        <v>12</v>
      </c>
      <c r="L1296" s="5" t="s">
        <v>13</v>
      </c>
      <c r="M1296" s="5" t="s">
        <v>14</v>
      </c>
      <c r="N1296" s="5" t="s">
        <v>15</v>
      </c>
      <c r="O1296" s="5" t="s">
        <v>16</v>
      </c>
      <c r="P1296" s="5" t="s">
        <v>17</v>
      </c>
      <c r="Q1296" s="5" t="s">
        <v>18</v>
      </c>
      <c r="R1296" s="71" t="s">
        <v>14</v>
      </c>
      <c r="S1296" s="71" t="s">
        <v>1843</v>
      </c>
      <c r="T1296" s="71" t="s">
        <v>1797</v>
      </c>
      <c r="U1296" s="71" t="s">
        <v>1832</v>
      </c>
      <c r="V1296" s="71" t="s">
        <v>1833</v>
      </c>
      <c r="W1296" s="71" t="s">
        <v>1834</v>
      </c>
      <c r="X1296" s="71" t="s">
        <v>1847</v>
      </c>
      <c r="Y1296" s="71" t="s">
        <v>1844</v>
      </c>
      <c r="Z1296" s="71" t="s">
        <v>1835</v>
      </c>
      <c r="AA1296" s="71" t="s">
        <v>1836</v>
      </c>
      <c r="AB1296" s="71" t="s">
        <v>1837</v>
      </c>
      <c r="AC1296" s="71" t="s">
        <v>1838</v>
      </c>
      <c r="AD1296" s="71" t="s">
        <v>1839</v>
      </c>
      <c r="AE1296" s="71" t="s">
        <v>1840</v>
      </c>
      <c r="AF1296" s="71" t="s">
        <v>1845</v>
      </c>
      <c r="AG1296" s="71" t="s">
        <v>1846</v>
      </c>
      <c r="AH1296" s="71" t="s">
        <v>1841</v>
      </c>
      <c r="AI1296" s="71" t="s">
        <v>1842</v>
      </c>
      <c r="AJ1296" s="72" t="s">
        <v>15</v>
      </c>
      <c r="AK1296" s="72" t="s">
        <v>1843</v>
      </c>
      <c r="AL1296" s="72" t="s">
        <v>1797</v>
      </c>
      <c r="AM1296" s="72" t="s">
        <v>1832</v>
      </c>
      <c r="AN1296" s="72" t="s">
        <v>1833</v>
      </c>
      <c r="AO1296" s="72" t="s">
        <v>1834</v>
      </c>
      <c r="AP1296" s="72" t="s">
        <v>1848</v>
      </c>
      <c r="AQ1296" s="72" t="s">
        <v>1844</v>
      </c>
      <c r="AR1296" s="72" t="s">
        <v>1835</v>
      </c>
      <c r="AS1296" s="72" t="s">
        <v>1836</v>
      </c>
      <c r="AT1296" s="72" t="s">
        <v>1837</v>
      </c>
      <c r="AU1296" s="72" t="s">
        <v>1838</v>
      </c>
      <c r="AV1296" s="72" t="s">
        <v>1839</v>
      </c>
      <c r="AW1296" s="72" t="s">
        <v>1840</v>
      </c>
      <c r="AX1296" s="72" t="s">
        <v>1845</v>
      </c>
      <c r="AY1296" s="72" t="s">
        <v>1846</v>
      </c>
      <c r="AZ1296" s="72" t="s">
        <v>1841</v>
      </c>
      <c r="BA1296" s="72" t="s">
        <v>1842</v>
      </c>
      <c r="BB1296" s="73" t="s">
        <v>16</v>
      </c>
      <c r="BC1296" s="73" t="s">
        <v>1843</v>
      </c>
      <c r="BD1296" s="73" t="s">
        <v>1797</v>
      </c>
      <c r="BE1296" s="73" t="s">
        <v>1832</v>
      </c>
      <c r="BF1296" s="73" t="s">
        <v>1833</v>
      </c>
      <c r="BG1296" s="73" t="s">
        <v>1834</v>
      </c>
      <c r="BH1296" s="73" t="s">
        <v>1849</v>
      </c>
      <c r="BI1296" s="73" t="s">
        <v>1844</v>
      </c>
      <c r="BJ1296" s="73" t="s">
        <v>1835</v>
      </c>
      <c r="BK1296" s="73" t="s">
        <v>1836</v>
      </c>
      <c r="BL1296" s="73" t="s">
        <v>1837</v>
      </c>
      <c r="BM1296" s="73" t="s">
        <v>1838</v>
      </c>
      <c r="BN1296" s="73" t="s">
        <v>1839</v>
      </c>
      <c r="BO1296" s="73" t="s">
        <v>1840</v>
      </c>
      <c r="BP1296" s="73" t="s">
        <v>1845</v>
      </c>
      <c r="BQ1296" s="73" t="s">
        <v>1846</v>
      </c>
      <c r="BR1296" s="73" t="s">
        <v>1841</v>
      </c>
      <c r="BS1296" s="73" t="s">
        <v>1842</v>
      </c>
      <c r="BT1296" s="5" t="s">
        <v>1911</v>
      </c>
      <c r="BU1296" s="5" t="s">
        <v>1942</v>
      </c>
      <c r="BV1296" s="5" t="s">
        <v>1943</v>
      </c>
      <c r="BW1296" s="5" t="s">
        <v>1944</v>
      </c>
      <c r="BX1296" s="5" t="s">
        <v>1945</v>
      </c>
      <c r="BY1296" s="5" t="s">
        <v>1946</v>
      </c>
      <c r="BZ1296" s="5" t="s">
        <v>1947</v>
      </c>
      <c r="CA1296" s="5" t="s">
        <v>1948</v>
      </c>
      <c r="CB1296" s="120" t="s">
        <v>1916</v>
      </c>
    </row>
    <row r="1297" spans="1:80" x14ac:dyDescent="0.25">
      <c r="A1297" s="6" t="s">
        <v>1</v>
      </c>
      <c r="B1297" s="6" t="s">
        <v>1</v>
      </c>
      <c r="C1297" s="6" t="s">
        <v>1</v>
      </c>
      <c r="D1297" s="81" t="s">
        <v>1</v>
      </c>
      <c r="E1297" s="81" t="s">
        <v>1</v>
      </c>
      <c r="F1297" s="94" t="s">
        <v>1</v>
      </c>
      <c r="G1297" s="7" t="s">
        <v>1</v>
      </c>
      <c r="H1297" s="8" t="s">
        <v>1</v>
      </c>
      <c r="I1297" s="9" t="s">
        <v>19</v>
      </c>
      <c r="J1297" s="9">
        <v>1</v>
      </c>
      <c r="K1297" s="9" t="s">
        <v>20</v>
      </c>
      <c r="L1297" s="9" t="s">
        <v>21</v>
      </c>
      <c r="M1297" s="9" t="s">
        <v>22</v>
      </c>
      <c r="N1297" s="9" t="s">
        <v>23</v>
      </c>
      <c r="O1297" s="9" t="s">
        <v>24</v>
      </c>
      <c r="P1297" s="9" t="s">
        <v>25</v>
      </c>
      <c r="Q1297" s="9" t="s">
        <v>26</v>
      </c>
      <c r="R1297" s="9">
        <v>1</v>
      </c>
      <c r="S1297" s="9">
        <v>2</v>
      </c>
      <c r="T1297" s="9">
        <v>3</v>
      </c>
      <c r="U1297" s="9">
        <v>4</v>
      </c>
      <c r="V1297" s="9">
        <v>5</v>
      </c>
      <c r="W1297" s="9">
        <v>6</v>
      </c>
      <c r="X1297" s="9">
        <v>7</v>
      </c>
      <c r="Y1297" s="9">
        <v>8</v>
      </c>
      <c r="Z1297" s="9">
        <v>9</v>
      </c>
      <c r="AA1297" s="9">
        <v>10</v>
      </c>
      <c r="AB1297" s="9">
        <v>11</v>
      </c>
      <c r="AC1297" s="9">
        <v>12</v>
      </c>
      <c r="AD1297" s="9">
        <v>13</v>
      </c>
      <c r="AE1297" s="9">
        <v>14</v>
      </c>
      <c r="AF1297" s="9">
        <v>15</v>
      </c>
      <c r="AG1297" s="9">
        <v>16</v>
      </c>
      <c r="AH1297" s="9">
        <v>20</v>
      </c>
      <c r="AI1297" s="9">
        <v>21</v>
      </c>
      <c r="AJ1297" s="9">
        <v>1</v>
      </c>
      <c r="AK1297" s="9">
        <v>2</v>
      </c>
      <c r="AL1297" s="9">
        <v>3</v>
      </c>
      <c r="AM1297" s="9">
        <v>4</v>
      </c>
      <c r="AN1297" s="9">
        <v>5</v>
      </c>
      <c r="AO1297" s="9">
        <v>6</v>
      </c>
      <c r="AP1297" s="9">
        <v>7</v>
      </c>
      <c r="AQ1297" s="9">
        <v>8</v>
      </c>
      <c r="AR1297" s="9">
        <v>9</v>
      </c>
      <c r="AS1297" s="9">
        <v>10</v>
      </c>
      <c r="AT1297" s="9">
        <v>11</v>
      </c>
      <c r="AU1297" s="9">
        <v>12</v>
      </c>
      <c r="AV1297" s="9">
        <v>13</v>
      </c>
      <c r="AW1297" s="9">
        <v>14</v>
      </c>
      <c r="AX1297" s="9">
        <v>15</v>
      </c>
      <c r="AY1297" s="9">
        <v>16</v>
      </c>
      <c r="AZ1297" s="9">
        <v>20</v>
      </c>
      <c r="BA1297" s="9">
        <v>21</v>
      </c>
      <c r="BB1297" s="9">
        <v>1</v>
      </c>
      <c r="BC1297" s="9">
        <v>2</v>
      </c>
      <c r="BD1297" s="9">
        <v>3</v>
      </c>
      <c r="BE1297" s="9">
        <v>4</v>
      </c>
      <c r="BF1297" s="9">
        <v>5</v>
      </c>
      <c r="BG1297" s="9">
        <v>6</v>
      </c>
      <c r="BH1297" s="9">
        <v>7</v>
      </c>
      <c r="BI1297" s="9">
        <v>8</v>
      </c>
      <c r="BJ1297" s="9">
        <v>9</v>
      </c>
      <c r="BK1297" s="9">
        <v>10</v>
      </c>
      <c r="BL1297" s="9">
        <v>11</v>
      </c>
      <c r="BM1297" s="9">
        <v>12</v>
      </c>
      <c r="BN1297" s="9">
        <v>13</v>
      </c>
      <c r="BO1297" s="9">
        <v>14</v>
      </c>
      <c r="BP1297" s="9">
        <v>15</v>
      </c>
      <c r="BQ1297" s="9">
        <v>16</v>
      </c>
      <c r="BR1297" s="9">
        <v>20</v>
      </c>
      <c r="BS1297" s="9">
        <v>21</v>
      </c>
      <c r="BT1297" s="9">
        <v>1</v>
      </c>
      <c r="BU1297" s="9">
        <v>2</v>
      </c>
      <c r="BV1297" s="9">
        <v>3</v>
      </c>
      <c r="BW1297" s="9" t="s">
        <v>1798</v>
      </c>
      <c r="BX1297" s="9">
        <v>5</v>
      </c>
      <c r="BY1297" s="9">
        <v>6</v>
      </c>
      <c r="BZ1297" s="9">
        <v>7</v>
      </c>
      <c r="CA1297" s="9" t="s">
        <v>1917</v>
      </c>
      <c r="CB1297" s="121">
        <v>9</v>
      </c>
    </row>
    <row r="1298" spans="1:80" x14ac:dyDescent="0.25">
      <c r="A1298" s="1" t="s">
        <v>685</v>
      </c>
      <c r="B1298" s="1" t="s">
        <v>100</v>
      </c>
      <c r="C1298" s="4" t="s">
        <v>28</v>
      </c>
      <c r="D1298" s="79" t="s">
        <v>782</v>
      </c>
      <c r="E1298" s="78" t="s">
        <v>1</v>
      </c>
      <c r="F1298" s="78" t="s">
        <v>1</v>
      </c>
      <c r="G1298" s="2" t="s">
        <v>1</v>
      </c>
      <c r="H1298" s="2" t="s">
        <v>783</v>
      </c>
      <c r="I1298" s="3" t="s">
        <v>1</v>
      </c>
      <c r="J1298" s="3">
        <f t="shared" ref="J1298:J1331" si="3477">SUM(K1298,L1298,P1298,Q1298)</f>
        <v>0</v>
      </c>
      <c r="K1298" s="3" t="s">
        <v>1</v>
      </c>
      <c r="L1298" s="3"/>
      <c r="M1298" s="3" t="s">
        <v>1</v>
      </c>
      <c r="N1298" s="3" t="s">
        <v>1</v>
      </c>
      <c r="O1298" s="3" t="s">
        <v>1</v>
      </c>
      <c r="P1298" s="26"/>
      <c r="Q1298" s="3" t="s">
        <v>1</v>
      </c>
      <c r="R1298" s="3" t="s">
        <v>1</v>
      </c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>
        <v>0</v>
      </c>
      <c r="AI1298" s="3">
        <v>0</v>
      </c>
      <c r="AJ1298" s="3" t="s">
        <v>1</v>
      </c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>
        <v>0</v>
      </c>
      <c r="BA1298" s="3">
        <v>0</v>
      </c>
      <c r="BB1298" s="3" t="s">
        <v>1</v>
      </c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>
        <v>0</v>
      </c>
      <c r="BS1298" s="3">
        <v>0</v>
      </c>
      <c r="BT1298" s="3">
        <v>0</v>
      </c>
      <c r="BU1298" s="3"/>
      <c r="BV1298" s="3"/>
      <c r="BW1298" s="3">
        <f t="shared" si="3476"/>
        <v>0</v>
      </c>
      <c r="BX1298" s="3"/>
      <c r="BY1298" s="3"/>
      <c r="BZ1298" s="3"/>
      <c r="CA1298" s="3">
        <f t="shared" ref="CA1298:CA1331" si="3478">BV1298+BW1298</f>
        <v>0</v>
      </c>
      <c r="CB1298" s="122"/>
    </row>
    <row r="1299" spans="1:80" ht="33.75" x14ac:dyDescent="0.25">
      <c r="A1299" s="1" t="s">
        <v>1</v>
      </c>
      <c r="B1299" s="1" t="s">
        <v>1</v>
      </c>
      <c r="C1299" s="1" t="s">
        <v>1</v>
      </c>
      <c r="D1299" s="78" t="s">
        <v>1</v>
      </c>
      <c r="E1299" s="78" t="s">
        <v>1</v>
      </c>
      <c r="F1299" s="78" t="s">
        <v>1</v>
      </c>
      <c r="G1299" s="2" t="s">
        <v>1</v>
      </c>
      <c r="H1299" s="10" t="s">
        <v>30</v>
      </c>
      <c r="I1299" s="11">
        <f>SUM(I1300,I1308,I1310)</f>
        <v>4207340</v>
      </c>
      <c r="J1299" s="11">
        <f t="shared" si="3477"/>
        <v>1988702</v>
      </c>
      <c r="K1299" s="11">
        <f t="shared" ref="K1299" si="3479">SUM(K1300,K1308,K1310)</f>
        <v>1988702</v>
      </c>
      <c r="L1299" s="11">
        <f t="shared" ref="L1299:L1330" si="3480">SUM(M1299:O1299)</f>
        <v>0</v>
      </c>
      <c r="M1299" s="11">
        <f t="shared" ref="M1299:Q1299" si="3481">SUM(M1300,M1308,M1310)</f>
        <v>0</v>
      </c>
      <c r="N1299" s="11">
        <f t="shared" si="3481"/>
        <v>0</v>
      </c>
      <c r="O1299" s="11">
        <f t="shared" si="3481"/>
        <v>0</v>
      </c>
      <c r="P1299" s="11">
        <f t="shared" si="3481"/>
        <v>0</v>
      </c>
      <c r="Q1299" s="11">
        <f t="shared" si="3481"/>
        <v>0</v>
      </c>
      <c r="R1299" s="11">
        <f t="shared" ref="R1299:AG1299" si="3482">SUM(R1300,R1308,R1310)</f>
        <v>0</v>
      </c>
      <c r="S1299" s="11">
        <f t="shared" si="3482"/>
        <v>0</v>
      </c>
      <c r="T1299" s="11">
        <f t="shared" si="3482"/>
        <v>0</v>
      </c>
      <c r="U1299" s="11">
        <f t="shared" si="3482"/>
        <v>0</v>
      </c>
      <c r="V1299" s="11">
        <f t="shared" si="3482"/>
        <v>0</v>
      </c>
      <c r="W1299" s="11">
        <f t="shared" si="3482"/>
        <v>0</v>
      </c>
      <c r="X1299" s="11">
        <f t="shared" ref="X1299" si="3483">SUM(X1300,X1308,X1310)</f>
        <v>0</v>
      </c>
      <c r="Y1299" s="11">
        <f t="shared" si="3482"/>
        <v>0</v>
      </c>
      <c r="Z1299" s="11">
        <f t="shared" si="3482"/>
        <v>0</v>
      </c>
      <c r="AA1299" s="11">
        <f t="shared" si="3482"/>
        <v>0</v>
      </c>
      <c r="AB1299" s="11">
        <f t="shared" si="3482"/>
        <v>0</v>
      </c>
      <c r="AC1299" s="11">
        <f t="shared" si="3482"/>
        <v>0</v>
      </c>
      <c r="AD1299" s="11">
        <f t="shared" si="3482"/>
        <v>0</v>
      </c>
      <c r="AE1299" s="11">
        <f t="shared" si="3482"/>
        <v>0</v>
      </c>
      <c r="AF1299" s="11">
        <f t="shared" si="3482"/>
        <v>0</v>
      </c>
      <c r="AG1299" s="11">
        <f t="shared" si="3482"/>
        <v>0</v>
      </c>
      <c r="AH1299" s="11">
        <v>0</v>
      </c>
      <c r="AI1299" s="11">
        <v>0</v>
      </c>
      <c r="AJ1299" s="11">
        <f t="shared" ref="AJ1299:AY1299" si="3484">SUM(AJ1300,AJ1308,AJ1310)</f>
        <v>0</v>
      </c>
      <c r="AK1299" s="11">
        <f t="shared" si="3484"/>
        <v>1479</v>
      </c>
      <c r="AL1299" s="11">
        <f t="shared" si="3484"/>
        <v>0</v>
      </c>
      <c r="AM1299" s="11">
        <f t="shared" si="3484"/>
        <v>0</v>
      </c>
      <c r="AN1299" s="11">
        <f t="shared" si="3484"/>
        <v>0</v>
      </c>
      <c r="AO1299" s="11">
        <f t="shared" si="3484"/>
        <v>0</v>
      </c>
      <c r="AP1299" s="11">
        <f t="shared" ref="AP1299" si="3485">SUM(AP1300,AP1308,AP1310)</f>
        <v>1479</v>
      </c>
      <c r="AQ1299" s="11">
        <f t="shared" si="3484"/>
        <v>0</v>
      </c>
      <c r="AR1299" s="11">
        <f t="shared" si="3484"/>
        <v>0</v>
      </c>
      <c r="AS1299" s="11">
        <f t="shared" si="3484"/>
        <v>1479</v>
      </c>
      <c r="AT1299" s="11">
        <f t="shared" si="3484"/>
        <v>0</v>
      </c>
      <c r="AU1299" s="11">
        <f t="shared" si="3484"/>
        <v>0</v>
      </c>
      <c r="AV1299" s="11">
        <f t="shared" si="3484"/>
        <v>0</v>
      </c>
      <c r="AW1299" s="11">
        <f t="shared" si="3484"/>
        <v>0</v>
      </c>
      <c r="AX1299" s="11">
        <f t="shared" si="3484"/>
        <v>0</v>
      </c>
      <c r="AY1299" s="11">
        <f t="shared" si="3484"/>
        <v>0</v>
      </c>
      <c r="AZ1299" s="11">
        <v>1479</v>
      </c>
      <c r="BA1299" s="11">
        <v>0</v>
      </c>
      <c r="BB1299" s="11">
        <f t="shared" ref="BB1299:BQ1299" si="3486">SUM(BB1300,BB1308,BB1310)</f>
        <v>0</v>
      </c>
      <c r="BC1299" s="11">
        <f t="shared" si="3486"/>
        <v>0</v>
      </c>
      <c r="BD1299" s="11">
        <f t="shared" si="3486"/>
        <v>0</v>
      </c>
      <c r="BE1299" s="11">
        <f t="shared" si="3486"/>
        <v>0</v>
      </c>
      <c r="BF1299" s="11">
        <f t="shared" si="3486"/>
        <v>0</v>
      </c>
      <c r="BG1299" s="11">
        <f t="shared" si="3486"/>
        <v>0</v>
      </c>
      <c r="BH1299" s="11">
        <f t="shared" ref="BH1299" si="3487">SUM(BH1300,BH1308,BH1310)</f>
        <v>0</v>
      </c>
      <c r="BI1299" s="11">
        <f t="shared" si="3486"/>
        <v>0</v>
      </c>
      <c r="BJ1299" s="11">
        <f t="shared" si="3486"/>
        <v>0</v>
      </c>
      <c r="BK1299" s="11">
        <f t="shared" si="3486"/>
        <v>0</v>
      </c>
      <c r="BL1299" s="11">
        <f t="shared" si="3486"/>
        <v>0</v>
      </c>
      <c r="BM1299" s="11">
        <f t="shared" si="3486"/>
        <v>0</v>
      </c>
      <c r="BN1299" s="11">
        <f t="shared" si="3486"/>
        <v>0</v>
      </c>
      <c r="BO1299" s="11">
        <f t="shared" si="3486"/>
        <v>0</v>
      </c>
      <c r="BP1299" s="11">
        <f t="shared" si="3486"/>
        <v>0</v>
      </c>
      <c r="BQ1299" s="11">
        <f t="shared" si="3486"/>
        <v>0</v>
      </c>
      <c r="BR1299" s="11">
        <v>0</v>
      </c>
      <c r="BS1299" s="11">
        <v>0</v>
      </c>
      <c r="BT1299" s="11">
        <f t="shared" ref="BT1299:BZ1299" si="3488">SUM(BT1300,BT1308,BT1310)</f>
        <v>4712753</v>
      </c>
      <c r="BU1299" s="11">
        <f t="shared" si="3488"/>
        <v>4712753</v>
      </c>
      <c r="BV1299" s="11">
        <f t="shared" si="3488"/>
        <v>1475363</v>
      </c>
      <c r="BW1299" s="11">
        <f t="shared" si="3488"/>
        <v>552632</v>
      </c>
      <c r="BX1299" s="11">
        <f t="shared" si="3488"/>
        <v>286732</v>
      </c>
      <c r="BY1299" s="11">
        <f t="shared" si="3488"/>
        <v>135950</v>
      </c>
      <c r="BZ1299" s="11">
        <f t="shared" si="3488"/>
        <v>129950</v>
      </c>
      <c r="CA1299" s="11">
        <f t="shared" si="3478"/>
        <v>2027995</v>
      </c>
      <c r="CB1299" s="123">
        <f t="shared" ref="CB1299:CB1330" si="3489">IF(BU1299=0,"-",CA1299/BU1299*100)</f>
        <v>43.032066395162232</v>
      </c>
    </row>
    <row r="1300" spans="1:80" x14ac:dyDescent="0.25">
      <c r="A1300" s="4" t="s">
        <v>685</v>
      </c>
      <c r="B1300" s="4" t="s">
        <v>100</v>
      </c>
      <c r="C1300" s="4" t="s">
        <v>28</v>
      </c>
      <c r="D1300" s="79" t="s">
        <v>782</v>
      </c>
      <c r="E1300" s="78" t="s">
        <v>31</v>
      </c>
      <c r="F1300" s="78" t="s">
        <v>1</v>
      </c>
      <c r="G1300" s="2" t="s">
        <v>1</v>
      </c>
      <c r="H1300" s="2" t="s">
        <v>32</v>
      </c>
      <c r="I1300" s="12">
        <f>SUM(I1301:I1302)</f>
        <v>917340</v>
      </c>
      <c r="J1300" s="12">
        <f t="shared" si="3477"/>
        <v>681079</v>
      </c>
      <c r="K1300" s="12">
        <f t="shared" ref="K1300" si="3490">SUM(K1301:K1302)</f>
        <v>681079</v>
      </c>
      <c r="L1300" s="12">
        <f t="shared" si="3480"/>
        <v>0</v>
      </c>
      <c r="M1300" s="12">
        <f t="shared" ref="M1300:Q1300" si="3491">SUM(M1301:M1302)</f>
        <v>0</v>
      </c>
      <c r="N1300" s="12">
        <f t="shared" si="3491"/>
        <v>0</v>
      </c>
      <c r="O1300" s="12">
        <f t="shared" si="3491"/>
        <v>0</v>
      </c>
      <c r="P1300" s="12">
        <f t="shared" si="3491"/>
        <v>0</v>
      </c>
      <c r="Q1300" s="12">
        <f t="shared" si="3491"/>
        <v>0</v>
      </c>
      <c r="R1300" s="12">
        <f t="shared" ref="R1300:AG1300" si="3492">SUM(R1301:R1302)</f>
        <v>0</v>
      </c>
      <c r="S1300" s="12">
        <f t="shared" si="3492"/>
        <v>0</v>
      </c>
      <c r="T1300" s="12">
        <f t="shared" si="3492"/>
        <v>0</v>
      </c>
      <c r="U1300" s="12">
        <f t="shared" si="3492"/>
        <v>0</v>
      </c>
      <c r="V1300" s="12">
        <f t="shared" si="3492"/>
        <v>0</v>
      </c>
      <c r="W1300" s="12">
        <f t="shared" si="3492"/>
        <v>0</v>
      </c>
      <c r="X1300" s="12">
        <f t="shared" ref="X1300" si="3493">SUM(X1301:X1302)</f>
        <v>0</v>
      </c>
      <c r="Y1300" s="12">
        <f t="shared" si="3492"/>
        <v>0</v>
      </c>
      <c r="Z1300" s="12">
        <f t="shared" si="3492"/>
        <v>0</v>
      </c>
      <c r="AA1300" s="12">
        <f t="shared" si="3492"/>
        <v>0</v>
      </c>
      <c r="AB1300" s="12">
        <f t="shared" si="3492"/>
        <v>0</v>
      </c>
      <c r="AC1300" s="12">
        <f t="shared" si="3492"/>
        <v>0</v>
      </c>
      <c r="AD1300" s="12">
        <f t="shared" si="3492"/>
        <v>0</v>
      </c>
      <c r="AE1300" s="12">
        <f t="shared" si="3492"/>
        <v>0</v>
      </c>
      <c r="AF1300" s="12">
        <f t="shared" si="3492"/>
        <v>0</v>
      </c>
      <c r="AG1300" s="12">
        <f t="shared" si="3492"/>
        <v>0</v>
      </c>
      <c r="AH1300" s="12">
        <v>0</v>
      </c>
      <c r="AI1300" s="12">
        <v>0</v>
      </c>
      <c r="AJ1300" s="12">
        <f t="shared" ref="AJ1300:AY1300" si="3494">SUM(AJ1301:AJ1302)</f>
        <v>0</v>
      </c>
      <c r="AK1300" s="12">
        <f t="shared" si="3494"/>
        <v>0</v>
      </c>
      <c r="AL1300" s="12">
        <f t="shared" si="3494"/>
        <v>0</v>
      </c>
      <c r="AM1300" s="12">
        <f t="shared" si="3494"/>
        <v>0</v>
      </c>
      <c r="AN1300" s="12">
        <f t="shared" si="3494"/>
        <v>0</v>
      </c>
      <c r="AO1300" s="12">
        <f t="shared" si="3494"/>
        <v>0</v>
      </c>
      <c r="AP1300" s="12">
        <f t="shared" ref="AP1300" si="3495">SUM(AP1301:AP1302)</f>
        <v>0</v>
      </c>
      <c r="AQ1300" s="12">
        <f t="shared" si="3494"/>
        <v>0</v>
      </c>
      <c r="AR1300" s="12">
        <f t="shared" si="3494"/>
        <v>0</v>
      </c>
      <c r="AS1300" s="12">
        <f t="shared" si="3494"/>
        <v>0</v>
      </c>
      <c r="AT1300" s="12">
        <f t="shared" si="3494"/>
        <v>0</v>
      </c>
      <c r="AU1300" s="12">
        <f t="shared" si="3494"/>
        <v>0</v>
      </c>
      <c r="AV1300" s="12">
        <f t="shared" si="3494"/>
        <v>0</v>
      </c>
      <c r="AW1300" s="12">
        <f t="shared" si="3494"/>
        <v>0</v>
      </c>
      <c r="AX1300" s="12">
        <f t="shared" si="3494"/>
        <v>0</v>
      </c>
      <c r="AY1300" s="12">
        <f t="shared" si="3494"/>
        <v>0</v>
      </c>
      <c r="AZ1300" s="12">
        <v>0</v>
      </c>
      <c r="BA1300" s="12">
        <v>0</v>
      </c>
      <c r="BB1300" s="12">
        <f t="shared" ref="BB1300:BQ1300" si="3496">SUM(BB1301:BB1302)</f>
        <v>0</v>
      </c>
      <c r="BC1300" s="12">
        <f t="shared" si="3496"/>
        <v>0</v>
      </c>
      <c r="BD1300" s="12">
        <f t="shared" si="3496"/>
        <v>0</v>
      </c>
      <c r="BE1300" s="12">
        <f t="shared" si="3496"/>
        <v>0</v>
      </c>
      <c r="BF1300" s="12">
        <f t="shared" si="3496"/>
        <v>0</v>
      </c>
      <c r="BG1300" s="12">
        <f t="shared" si="3496"/>
        <v>0</v>
      </c>
      <c r="BH1300" s="12">
        <f t="shared" ref="BH1300" si="3497">SUM(BH1301:BH1302)</f>
        <v>0</v>
      </c>
      <c r="BI1300" s="12">
        <f t="shared" si="3496"/>
        <v>0</v>
      </c>
      <c r="BJ1300" s="12">
        <f t="shared" si="3496"/>
        <v>0</v>
      </c>
      <c r="BK1300" s="12">
        <f t="shared" si="3496"/>
        <v>0</v>
      </c>
      <c r="BL1300" s="12">
        <f t="shared" si="3496"/>
        <v>0</v>
      </c>
      <c r="BM1300" s="12">
        <f t="shared" si="3496"/>
        <v>0</v>
      </c>
      <c r="BN1300" s="12">
        <f t="shared" si="3496"/>
        <v>0</v>
      </c>
      <c r="BO1300" s="12">
        <f t="shared" si="3496"/>
        <v>0</v>
      </c>
      <c r="BP1300" s="12">
        <f t="shared" si="3496"/>
        <v>0</v>
      </c>
      <c r="BQ1300" s="12">
        <f t="shared" si="3496"/>
        <v>0</v>
      </c>
      <c r="BR1300" s="12">
        <v>0</v>
      </c>
      <c r="BS1300" s="12">
        <v>0</v>
      </c>
      <c r="BT1300" s="12">
        <f t="shared" ref="BT1300:BW1300" si="3498">SUM(BT1301:BT1302)</f>
        <v>897771</v>
      </c>
      <c r="BU1300" s="12">
        <f t="shared" ref="BU1300:BV1300" si="3499">SUM(BU1301:BU1302)</f>
        <v>897771</v>
      </c>
      <c r="BV1300" s="12">
        <f t="shared" si="3499"/>
        <v>381768</v>
      </c>
      <c r="BW1300" s="12">
        <f t="shared" si="3498"/>
        <v>215250</v>
      </c>
      <c r="BX1300" s="12">
        <f t="shared" ref="BX1300:BZ1300" si="3500">SUM(BX1301:BX1302)</f>
        <v>69750</v>
      </c>
      <c r="BY1300" s="12">
        <f t="shared" si="3500"/>
        <v>75750</v>
      </c>
      <c r="BZ1300" s="12">
        <f t="shared" si="3500"/>
        <v>69750</v>
      </c>
      <c r="CA1300" s="12">
        <f t="shared" si="3478"/>
        <v>597018</v>
      </c>
      <c r="CB1300" s="124">
        <f t="shared" si="3489"/>
        <v>66.500031745289164</v>
      </c>
    </row>
    <row r="1301" spans="1:80" x14ac:dyDescent="0.25">
      <c r="A1301" s="4" t="s">
        <v>685</v>
      </c>
      <c r="B1301" s="4" t="s">
        <v>100</v>
      </c>
      <c r="C1301" s="4" t="s">
        <v>28</v>
      </c>
      <c r="D1301" s="79" t="s">
        <v>782</v>
      </c>
      <c r="E1301" s="89">
        <v>6111</v>
      </c>
      <c r="F1301" s="79"/>
      <c r="G1301" s="74" t="s">
        <v>1896</v>
      </c>
      <c r="H1301" s="13" t="s">
        <v>33</v>
      </c>
      <c r="I1301" s="14">
        <v>810000</v>
      </c>
      <c r="J1301" s="14">
        <f t="shared" si="3477"/>
        <v>579903</v>
      </c>
      <c r="K1301" s="14">
        <v>579903</v>
      </c>
      <c r="L1301" s="14">
        <f t="shared" si="3480"/>
        <v>0</v>
      </c>
      <c r="M1301" s="14">
        <v>0</v>
      </c>
      <c r="N1301" s="14">
        <v>0</v>
      </c>
      <c r="O1301" s="14">
        <v>0</v>
      </c>
      <c r="P1301" s="14">
        <v>0</v>
      </c>
      <c r="Q1301" s="14">
        <v>0</v>
      </c>
      <c r="R1301" s="14">
        <v>0</v>
      </c>
      <c r="S1301" s="14"/>
      <c r="T1301" s="14"/>
      <c r="U1301" s="14"/>
      <c r="V1301" s="14"/>
      <c r="W1301" s="14"/>
      <c r="X1301" s="14">
        <f t="shared" ref="X1301:X1364" si="3501">R1301+S1301+T1301+U1301+V1301+W1301</f>
        <v>0</v>
      </c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>
        <v>0</v>
      </c>
      <c r="AI1301" s="14">
        <v>0</v>
      </c>
      <c r="AJ1301" s="14">
        <v>0</v>
      </c>
      <c r="AK1301" s="14"/>
      <c r="AL1301" s="14"/>
      <c r="AM1301" s="14"/>
      <c r="AN1301" s="14"/>
      <c r="AO1301" s="14"/>
      <c r="AP1301" s="14">
        <f t="shared" ref="AP1301:AP1364" si="3502">AJ1301+AK1301+AL1301+AM1301+AN1301+AO1301</f>
        <v>0</v>
      </c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>
        <v>0</v>
      </c>
      <c r="BA1301" s="14">
        <v>0</v>
      </c>
      <c r="BB1301" s="14">
        <v>0</v>
      </c>
      <c r="BC1301" s="14"/>
      <c r="BD1301" s="14"/>
      <c r="BE1301" s="14"/>
      <c r="BF1301" s="14"/>
      <c r="BG1301" s="14"/>
      <c r="BH1301" s="14">
        <f t="shared" ref="BH1301:BH1364" si="3503">BB1301+BC1301+BD1301+BE1301+BF1301+BG1301</f>
        <v>0</v>
      </c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>
        <v>0</v>
      </c>
      <c r="BS1301" s="14">
        <v>0</v>
      </c>
      <c r="BT1301" s="14">
        <v>766295</v>
      </c>
      <c r="BU1301" s="14">
        <v>766295</v>
      </c>
      <c r="BV1301" s="14">
        <v>343000</v>
      </c>
      <c r="BW1301" s="14">
        <f t="shared" si="3476"/>
        <v>195000</v>
      </c>
      <c r="BX1301" s="14">
        <v>65000</v>
      </c>
      <c r="BY1301" s="14">
        <v>65000</v>
      </c>
      <c r="BZ1301" s="14">
        <v>65000</v>
      </c>
      <c r="CA1301" s="14">
        <f t="shared" si="3478"/>
        <v>538000</v>
      </c>
      <c r="CB1301" s="122">
        <f t="shared" si="3489"/>
        <v>70.207948635969174</v>
      </c>
    </row>
    <row r="1302" spans="1:80" x14ac:dyDescent="0.25">
      <c r="A1302" s="1" t="s">
        <v>685</v>
      </c>
      <c r="B1302" s="1" t="s">
        <v>100</v>
      </c>
      <c r="C1302" s="1" t="s">
        <v>28</v>
      </c>
      <c r="D1302" s="82" t="s">
        <v>782</v>
      </c>
      <c r="E1302" s="82" t="s">
        <v>34</v>
      </c>
      <c r="F1302" s="79" t="s">
        <v>1</v>
      </c>
      <c r="G1302" s="13" t="s">
        <v>1</v>
      </c>
      <c r="H1302" s="2" t="s">
        <v>35</v>
      </c>
      <c r="I1302" s="12">
        <f>SUM(I1303:I1307)</f>
        <v>107340</v>
      </c>
      <c r="J1302" s="12">
        <f t="shared" si="3477"/>
        <v>101176</v>
      </c>
      <c r="K1302" s="12">
        <f t="shared" ref="K1302" si="3504">SUM(K1303:K1307)</f>
        <v>101176</v>
      </c>
      <c r="L1302" s="12">
        <f t="shared" si="3480"/>
        <v>0</v>
      </c>
      <c r="M1302" s="12">
        <f t="shared" ref="M1302:Q1302" si="3505">SUM(M1303:M1307)</f>
        <v>0</v>
      </c>
      <c r="N1302" s="12">
        <f t="shared" si="3505"/>
        <v>0</v>
      </c>
      <c r="O1302" s="12">
        <f t="shared" si="3505"/>
        <v>0</v>
      </c>
      <c r="P1302" s="12">
        <f t="shared" si="3505"/>
        <v>0</v>
      </c>
      <c r="Q1302" s="12">
        <f t="shared" si="3505"/>
        <v>0</v>
      </c>
      <c r="R1302" s="12">
        <f t="shared" ref="R1302:AG1302" si="3506">SUM(R1303:R1307)</f>
        <v>0</v>
      </c>
      <c r="S1302" s="12">
        <f t="shared" si="3506"/>
        <v>0</v>
      </c>
      <c r="T1302" s="12">
        <f t="shared" si="3506"/>
        <v>0</v>
      </c>
      <c r="U1302" s="12">
        <f t="shared" si="3506"/>
        <v>0</v>
      </c>
      <c r="V1302" s="12">
        <f t="shared" si="3506"/>
        <v>0</v>
      </c>
      <c r="W1302" s="12">
        <f t="shared" si="3506"/>
        <v>0</v>
      </c>
      <c r="X1302" s="12">
        <f t="shared" si="3506"/>
        <v>0</v>
      </c>
      <c r="Y1302" s="12">
        <f t="shared" si="3506"/>
        <v>0</v>
      </c>
      <c r="Z1302" s="12">
        <f t="shared" si="3506"/>
        <v>0</v>
      </c>
      <c r="AA1302" s="12">
        <f t="shared" si="3506"/>
        <v>0</v>
      </c>
      <c r="AB1302" s="12">
        <f t="shared" si="3506"/>
        <v>0</v>
      </c>
      <c r="AC1302" s="12">
        <f t="shared" si="3506"/>
        <v>0</v>
      </c>
      <c r="AD1302" s="12">
        <f t="shared" si="3506"/>
        <v>0</v>
      </c>
      <c r="AE1302" s="12">
        <f t="shared" si="3506"/>
        <v>0</v>
      </c>
      <c r="AF1302" s="12">
        <f t="shared" si="3506"/>
        <v>0</v>
      </c>
      <c r="AG1302" s="12">
        <f t="shared" si="3506"/>
        <v>0</v>
      </c>
      <c r="AH1302" s="12">
        <v>0</v>
      </c>
      <c r="AI1302" s="12">
        <v>0</v>
      </c>
      <c r="AJ1302" s="12">
        <f t="shared" ref="AJ1302:AY1302" si="3507">SUM(AJ1303:AJ1307)</f>
        <v>0</v>
      </c>
      <c r="AK1302" s="12">
        <f t="shared" si="3507"/>
        <v>0</v>
      </c>
      <c r="AL1302" s="12">
        <f t="shared" si="3507"/>
        <v>0</v>
      </c>
      <c r="AM1302" s="12">
        <f t="shared" si="3507"/>
        <v>0</v>
      </c>
      <c r="AN1302" s="12">
        <f t="shared" si="3507"/>
        <v>0</v>
      </c>
      <c r="AO1302" s="12">
        <f t="shared" si="3507"/>
        <v>0</v>
      </c>
      <c r="AP1302" s="12">
        <f t="shared" si="3507"/>
        <v>0</v>
      </c>
      <c r="AQ1302" s="12">
        <f t="shared" si="3507"/>
        <v>0</v>
      </c>
      <c r="AR1302" s="12">
        <f t="shared" si="3507"/>
        <v>0</v>
      </c>
      <c r="AS1302" s="12">
        <f t="shared" si="3507"/>
        <v>0</v>
      </c>
      <c r="AT1302" s="12">
        <f t="shared" si="3507"/>
        <v>0</v>
      </c>
      <c r="AU1302" s="12">
        <f t="shared" si="3507"/>
        <v>0</v>
      </c>
      <c r="AV1302" s="12">
        <f t="shared" si="3507"/>
        <v>0</v>
      </c>
      <c r="AW1302" s="12">
        <f t="shared" si="3507"/>
        <v>0</v>
      </c>
      <c r="AX1302" s="12">
        <f t="shared" si="3507"/>
        <v>0</v>
      </c>
      <c r="AY1302" s="12">
        <f t="shared" si="3507"/>
        <v>0</v>
      </c>
      <c r="AZ1302" s="12">
        <v>0</v>
      </c>
      <c r="BA1302" s="12">
        <v>0</v>
      </c>
      <c r="BB1302" s="12">
        <f t="shared" ref="BB1302:BQ1302" si="3508">SUM(BB1303:BB1307)</f>
        <v>0</v>
      </c>
      <c r="BC1302" s="12">
        <f t="shared" si="3508"/>
        <v>0</v>
      </c>
      <c r="BD1302" s="12">
        <f t="shared" si="3508"/>
        <v>0</v>
      </c>
      <c r="BE1302" s="12">
        <f t="shared" si="3508"/>
        <v>0</v>
      </c>
      <c r="BF1302" s="12">
        <f t="shared" si="3508"/>
        <v>0</v>
      </c>
      <c r="BG1302" s="12">
        <f t="shared" si="3508"/>
        <v>0</v>
      </c>
      <c r="BH1302" s="12">
        <f t="shared" si="3508"/>
        <v>0</v>
      </c>
      <c r="BI1302" s="12">
        <f t="shared" si="3508"/>
        <v>0</v>
      </c>
      <c r="BJ1302" s="12">
        <f t="shared" si="3508"/>
        <v>0</v>
      </c>
      <c r="BK1302" s="12">
        <f t="shared" si="3508"/>
        <v>0</v>
      </c>
      <c r="BL1302" s="12">
        <f t="shared" si="3508"/>
        <v>0</v>
      </c>
      <c r="BM1302" s="12">
        <f t="shared" si="3508"/>
        <v>0</v>
      </c>
      <c r="BN1302" s="12">
        <f t="shared" si="3508"/>
        <v>0</v>
      </c>
      <c r="BO1302" s="12">
        <f t="shared" si="3508"/>
        <v>0</v>
      </c>
      <c r="BP1302" s="12">
        <f t="shared" si="3508"/>
        <v>0</v>
      </c>
      <c r="BQ1302" s="12">
        <f t="shared" si="3508"/>
        <v>0</v>
      </c>
      <c r="BR1302" s="12">
        <v>0</v>
      </c>
      <c r="BS1302" s="12">
        <v>0</v>
      </c>
      <c r="BT1302" s="12">
        <f t="shared" ref="BT1302:BZ1302" si="3509">SUM(BT1303:BT1307)</f>
        <v>131476</v>
      </c>
      <c r="BU1302" s="12">
        <f t="shared" si="3509"/>
        <v>131476</v>
      </c>
      <c r="BV1302" s="12">
        <f t="shared" si="3509"/>
        <v>38768</v>
      </c>
      <c r="BW1302" s="12">
        <f t="shared" si="3509"/>
        <v>20250</v>
      </c>
      <c r="BX1302" s="12">
        <f t="shared" si="3509"/>
        <v>4750</v>
      </c>
      <c r="BY1302" s="12">
        <f t="shared" si="3509"/>
        <v>10750</v>
      </c>
      <c r="BZ1302" s="12">
        <f t="shared" si="3509"/>
        <v>4750</v>
      </c>
      <c r="CA1302" s="12">
        <f t="shared" si="3478"/>
        <v>59018</v>
      </c>
      <c r="CB1302" s="124">
        <f t="shared" si="3489"/>
        <v>44.888800997900759</v>
      </c>
    </row>
    <row r="1303" spans="1:80" x14ac:dyDescent="0.25">
      <c r="A1303" s="4" t="s">
        <v>685</v>
      </c>
      <c r="B1303" s="4" t="s">
        <v>100</v>
      </c>
      <c r="C1303" s="4" t="s">
        <v>28</v>
      </c>
      <c r="D1303" s="79" t="s">
        <v>782</v>
      </c>
      <c r="E1303" s="89">
        <v>6112</v>
      </c>
      <c r="F1303" s="79" t="s">
        <v>784</v>
      </c>
      <c r="G1303" s="74" t="s">
        <v>1896</v>
      </c>
      <c r="H1303" s="13" t="s">
        <v>92</v>
      </c>
      <c r="I1303" s="14">
        <v>22310</v>
      </c>
      <c r="J1303" s="14">
        <f t="shared" si="3477"/>
        <v>14616</v>
      </c>
      <c r="K1303" s="14">
        <v>14616</v>
      </c>
      <c r="L1303" s="14">
        <f t="shared" si="3480"/>
        <v>0</v>
      </c>
      <c r="M1303" s="14">
        <v>0</v>
      </c>
      <c r="N1303" s="14">
        <v>0</v>
      </c>
      <c r="O1303" s="14">
        <v>0</v>
      </c>
      <c r="P1303" s="14">
        <v>0</v>
      </c>
      <c r="Q1303" s="14">
        <v>0</v>
      </c>
      <c r="R1303" s="14">
        <v>0</v>
      </c>
      <c r="S1303" s="14"/>
      <c r="T1303" s="14"/>
      <c r="U1303" s="14"/>
      <c r="V1303" s="14"/>
      <c r="W1303" s="14"/>
      <c r="X1303" s="14">
        <f t="shared" si="3501"/>
        <v>0</v>
      </c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>
        <v>0</v>
      </c>
      <c r="AI1303" s="14">
        <v>0</v>
      </c>
      <c r="AJ1303" s="14">
        <v>0</v>
      </c>
      <c r="AK1303" s="14"/>
      <c r="AL1303" s="14"/>
      <c r="AM1303" s="14"/>
      <c r="AN1303" s="14"/>
      <c r="AO1303" s="14"/>
      <c r="AP1303" s="14">
        <f t="shared" si="3502"/>
        <v>0</v>
      </c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>
        <v>0</v>
      </c>
      <c r="BA1303" s="14">
        <v>0</v>
      </c>
      <c r="BB1303" s="14">
        <v>0</v>
      </c>
      <c r="BC1303" s="14"/>
      <c r="BD1303" s="14"/>
      <c r="BE1303" s="14"/>
      <c r="BF1303" s="14"/>
      <c r="BG1303" s="14"/>
      <c r="BH1303" s="14">
        <f t="shared" si="3503"/>
        <v>0</v>
      </c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>
        <v>0</v>
      </c>
      <c r="BS1303" s="14">
        <v>0</v>
      </c>
      <c r="BT1303" s="14">
        <v>19816</v>
      </c>
      <c r="BU1303" s="14">
        <v>19816</v>
      </c>
      <c r="BV1303" s="14">
        <v>4400</v>
      </c>
      <c r="BW1303" s="14">
        <f t="shared" si="3476"/>
        <v>2250</v>
      </c>
      <c r="BX1303" s="14">
        <v>750</v>
      </c>
      <c r="BY1303" s="14">
        <v>750</v>
      </c>
      <c r="BZ1303" s="14">
        <v>750</v>
      </c>
      <c r="CA1303" s="14">
        <f t="shared" si="3478"/>
        <v>6650</v>
      </c>
      <c r="CB1303" s="122">
        <f t="shared" si="3489"/>
        <v>33.558740411788449</v>
      </c>
    </row>
    <row r="1304" spans="1:80" x14ac:dyDescent="0.25">
      <c r="A1304" s="4" t="s">
        <v>685</v>
      </c>
      <c r="B1304" s="4" t="s">
        <v>100</v>
      </c>
      <c r="C1304" s="4" t="s">
        <v>28</v>
      </c>
      <c r="D1304" s="79" t="s">
        <v>782</v>
      </c>
      <c r="E1304" s="89">
        <v>6112</v>
      </c>
      <c r="F1304" s="79" t="s">
        <v>785</v>
      </c>
      <c r="G1304" s="74" t="s">
        <v>1896</v>
      </c>
      <c r="H1304" s="13" t="s">
        <v>39</v>
      </c>
      <c r="I1304" s="14">
        <v>64680</v>
      </c>
      <c r="J1304" s="14">
        <f t="shared" si="3477"/>
        <v>57960</v>
      </c>
      <c r="K1304" s="14">
        <v>57960</v>
      </c>
      <c r="L1304" s="14">
        <f t="shared" si="3480"/>
        <v>0</v>
      </c>
      <c r="M1304" s="14">
        <v>0</v>
      </c>
      <c r="N1304" s="14">
        <v>0</v>
      </c>
      <c r="O1304" s="14">
        <v>0</v>
      </c>
      <c r="P1304" s="14">
        <v>0</v>
      </c>
      <c r="Q1304" s="14">
        <v>0</v>
      </c>
      <c r="R1304" s="14">
        <v>0</v>
      </c>
      <c r="S1304" s="14"/>
      <c r="T1304" s="14"/>
      <c r="U1304" s="14"/>
      <c r="V1304" s="14"/>
      <c r="W1304" s="14"/>
      <c r="X1304" s="14">
        <f t="shared" si="3501"/>
        <v>0</v>
      </c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>
        <v>0</v>
      </c>
      <c r="AI1304" s="14">
        <v>0</v>
      </c>
      <c r="AJ1304" s="14">
        <v>0</v>
      </c>
      <c r="AK1304" s="14"/>
      <c r="AL1304" s="14"/>
      <c r="AM1304" s="14"/>
      <c r="AN1304" s="14"/>
      <c r="AO1304" s="14"/>
      <c r="AP1304" s="14">
        <f t="shared" si="3502"/>
        <v>0</v>
      </c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>
        <v>0</v>
      </c>
      <c r="BA1304" s="14">
        <v>0</v>
      </c>
      <c r="BB1304" s="14">
        <v>0</v>
      </c>
      <c r="BC1304" s="14"/>
      <c r="BD1304" s="14"/>
      <c r="BE1304" s="14"/>
      <c r="BF1304" s="14"/>
      <c r="BG1304" s="14"/>
      <c r="BH1304" s="14">
        <f t="shared" si="3503"/>
        <v>0</v>
      </c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>
        <v>0</v>
      </c>
      <c r="BS1304" s="14">
        <v>0</v>
      </c>
      <c r="BT1304" s="14">
        <v>78160</v>
      </c>
      <c r="BU1304" s="14">
        <v>78160</v>
      </c>
      <c r="BV1304" s="14">
        <v>24400</v>
      </c>
      <c r="BW1304" s="14">
        <f t="shared" si="3476"/>
        <v>12000</v>
      </c>
      <c r="BX1304" s="14">
        <v>4000</v>
      </c>
      <c r="BY1304" s="14">
        <v>4000</v>
      </c>
      <c r="BZ1304" s="14">
        <v>4000</v>
      </c>
      <c r="CA1304" s="14">
        <f t="shared" si="3478"/>
        <v>36400</v>
      </c>
      <c r="CB1304" s="122">
        <f t="shared" si="3489"/>
        <v>46.571136131013304</v>
      </c>
    </row>
    <row r="1305" spans="1:80" x14ac:dyDescent="0.25">
      <c r="A1305" s="4" t="s">
        <v>685</v>
      </c>
      <c r="B1305" s="4" t="s">
        <v>100</v>
      </c>
      <c r="C1305" s="4" t="s">
        <v>28</v>
      </c>
      <c r="D1305" s="79" t="s">
        <v>782</v>
      </c>
      <c r="E1305" s="89">
        <v>6112</v>
      </c>
      <c r="F1305" s="79" t="s">
        <v>786</v>
      </c>
      <c r="G1305" s="74" t="s">
        <v>1896</v>
      </c>
      <c r="H1305" s="13" t="s">
        <v>41</v>
      </c>
      <c r="I1305" s="14">
        <v>10350</v>
      </c>
      <c r="J1305" s="14">
        <f t="shared" si="3477"/>
        <v>12600</v>
      </c>
      <c r="K1305" s="14">
        <v>12600</v>
      </c>
      <c r="L1305" s="14">
        <f t="shared" si="3480"/>
        <v>0</v>
      </c>
      <c r="M1305" s="14">
        <v>0</v>
      </c>
      <c r="N1305" s="14">
        <v>0</v>
      </c>
      <c r="O1305" s="14">
        <v>0</v>
      </c>
      <c r="P1305" s="14">
        <v>0</v>
      </c>
      <c r="Q1305" s="14">
        <v>0</v>
      </c>
      <c r="R1305" s="14">
        <v>0</v>
      </c>
      <c r="S1305" s="14"/>
      <c r="T1305" s="14"/>
      <c r="U1305" s="14"/>
      <c r="V1305" s="14"/>
      <c r="W1305" s="14"/>
      <c r="X1305" s="14">
        <f t="shared" si="3501"/>
        <v>0</v>
      </c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>
        <v>0</v>
      </c>
      <c r="AI1305" s="14">
        <v>0</v>
      </c>
      <c r="AJ1305" s="14">
        <v>0</v>
      </c>
      <c r="AK1305" s="14"/>
      <c r="AL1305" s="14"/>
      <c r="AM1305" s="14"/>
      <c r="AN1305" s="14"/>
      <c r="AO1305" s="14"/>
      <c r="AP1305" s="14">
        <f t="shared" si="3502"/>
        <v>0</v>
      </c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>
        <v>0</v>
      </c>
      <c r="BA1305" s="14">
        <v>0</v>
      </c>
      <c r="BB1305" s="14">
        <v>0</v>
      </c>
      <c r="BC1305" s="14"/>
      <c r="BD1305" s="14"/>
      <c r="BE1305" s="14"/>
      <c r="BF1305" s="14"/>
      <c r="BG1305" s="14"/>
      <c r="BH1305" s="14">
        <f t="shared" si="3503"/>
        <v>0</v>
      </c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>
        <v>0</v>
      </c>
      <c r="BS1305" s="14">
        <v>0</v>
      </c>
      <c r="BT1305" s="14">
        <v>17500</v>
      </c>
      <c r="BU1305" s="14">
        <v>17500</v>
      </c>
      <c r="BV1305" s="14">
        <v>9968</v>
      </c>
      <c r="BW1305" s="14">
        <f t="shared" si="3476"/>
        <v>0</v>
      </c>
      <c r="BX1305" s="14"/>
      <c r="BY1305" s="14"/>
      <c r="BZ1305" s="14"/>
      <c r="CA1305" s="14">
        <f t="shared" si="3478"/>
        <v>9968</v>
      </c>
      <c r="CB1305" s="122">
        <f t="shared" si="3489"/>
        <v>56.96</v>
      </c>
    </row>
    <row r="1306" spans="1:80" x14ac:dyDescent="0.25">
      <c r="A1306" s="4" t="s">
        <v>685</v>
      </c>
      <c r="B1306" s="4" t="s">
        <v>100</v>
      </c>
      <c r="C1306" s="4" t="s">
        <v>28</v>
      </c>
      <c r="D1306" s="79" t="s">
        <v>782</v>
      </c>
      <c r="E1306" s="89">
        <v>6112</v>
      </c>
      <c r="F1306" s="79" t="s">
        <v>787</v>
      </c>
      <c r="G1306" s="74" t="s">
        <v>1896</v>
      </c>
      <c r="H1306" s="13" t="s">
        <v>37</v>
      </c>
      <c r="I1306" s="14">
        <v>0</v>
      </c>
      <c r="J1306" s="14">
        <f t="shared" si="3477"/>
        <v>6000</v>
      </c>
      <c r="K1306" s="14">
        <v>6000</v>
      </c>
      <c r="L1306" s="14">
        <f t="shared" si="3480"/>
        <v>0</v>
      </c>
      <c r="M1306" s="14">
        <v>0</v>
      </c>
      <c r="N1306" s="14">
        <v>0</v>
      </c>
      <c r="O1306" s="14">
        <v>0</v>
      </c>
      <c r="P1306" s="14">
        <v>0</v>
      </c>
      <c r="Q1306" s="14">
        <v>0</v>
      </c>
      <c r="R1306" s="14">
        <v>0</v>
      </c>
      <c r="S1306" s="14"/>
      <c r="T1306" s="14"/>
      <c r="U1306" s="14"/>
      <c r="V1306" s="14"/>
      <c r="W1306" s="14"/>
      <c r="X1306" s="14">
        <f t="shared" si="3501"/>
        <v>0</v>
      </c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>
        <v>0</v>
      </c>
      <c r="AI1306" s="14">
        <v>0</v>
      </c>
      <c r="AJ1306" s="14">
        <v>0</v>
      </c>
      <c r="AK1306" s="14"/>
      <c r="AL1306" s="14"/>
      <c r="AM1306" s="14"/>
      <c r="AN1306" s="14"/>
      <c r="AO1306" s="14"/>
      <c r="AP1306" s="14">
        <f t="shared" si="3502"/>
        <v>0</v>
      </c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>
        <v>0</v>
      </c>
      <c r="BA1306" s="14">
        <v>0</v>
      </c>
      <c r="BB1306" s="14">
        <v>0</v>
      </c>
      <c r="BC1306" s="14"/>
      <c r="BD1306" s="14"/>
      <c r="BE1306" s="14"/>
      <c r="BF1306" s="14"/>
      <c r="BG1306" s="14"/>
      <c r="BH1306" s="14">
        <f t="shared" si="3503"/>
        <v>0</v>
      </c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>
        <v>0</v>
      </c>
      <c r="BS1306" s="14">
        <v>0</v>
      </c>
      <c r="BT1306" s="14">
        <v>6000</v>
      </c>
      <c r="BU1306" s="14">
        <v>6000</v>
      </c>
      <c r="BV1306" s="14">
        <v>0</v>
      </c>
      <c r="BW1306" s="14">
        <f t="shared" si="3476"/>
        <v>6000</v>
      </c>
      <c r="BX1306" s="14"/>
      <c r="BY1306" s="14">
        <v>6000</v>
      </c>
      <c r="BZ1306" s="14"/>
      <c r="CA1306" s="14">
        <f t="shared" si="3478"/>
        <v>6000</v>
      </c>
      <c r="CB1306" s="122">
        <f t="shared" si="3489"/>
        <v>100</v>
      </c>
    </row>
    <row r="1307" spans="1:80" x14ac:dyDescent="0.25">
      <c r="A1307" s="4" t="s">
        <v>685</v>
      </c>
      <c r="B1307" s="4" t="s">
        <v>100</v>
      </c>
      <c r="C1307" s="4" t="s">
        <v>28</v>
      </c>
      <c r="D1307" s="79" t="s">
        <v>782</v>
      </c>
      <c r="E1307" s="89">
        <v>6112</v>
      </c>
      <c r="F1307" s="79" t="s">
        <v>788</v>
      </c>
      <c r="G1307" s="74" t="s">
        <v>1896</v>
      </c>
      <c r="H1307" s="13" t="s">
        <v>43</v>
      </c>
      <c r="I1307" s="14">
        <v>10000</v>
      </c>
      <c r="J1307" s="14">
        <f t="shared" si="3477"/>
        <v>10000</v>
      </c>
      <c r="K1307" s="14">
        <v>10000</v>
      </c>
      <c r="L1307" s="14">
        <f t="shared" si="3480"/>
        <v>0</v>
      </c>
      <c r="M1307" s="14">
        <v>0</v>
      </c>
      <c r="N1307" s="14">
        <v>0</v>
      </c>
      <c r="O1307" s="14">
        <v>0</v>
      </c>
      <c r="P1307" s="14">
        <v>0</v>
      </c>
      <c r="Q1307" s="14">
        <v>0</v>
      </c>
      <c r="R1307" s="14">
        <v>0</v>
      </c>
      <c r="S1307" s="14"/>
      <c r="T1307" s="14"/>
      <c r="U1307" s="14"/>
      <c r="V1307" s="14"/>
      <c r="W1307" s="14"/>
      <c r="X1307" s="14">
        <f t="shared" si="3501"/>
        <v>0</v>
      </c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>
        <v>0</v>
      </c>
      <c r="AI1307" s="14">
        <v>0</v>
      </c>
      <c r="AJ1307" s="14">
        <v>0</v>
      </c>
      <c r="AK1307" s="14"/>
      <c r="AL1307" s="14"/>
      <c r="AM1307" s="14"/>
      <c r="AN1307" s="14"/>
      <c r="AO1307" s="14"/>
      <c r="AP1307" s="14">
        <f t="shared" si="3502"/>
        <v>0</v>
      </c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>
        <v>0</v>
      </c>
      <c r="BA1307" s="14">
        <v>0</v>
      </c>
      <c r="BB1307" s="14">
        <v>0</v>
      </c>
      <c r="BC1307" s="14"/>
      <c r="BD1307" s="14"/>
      <c r="BE1307" s="14"/>
      <c r="BF1307" s="14"/>
      <c r="BG1307" s="14"/>
      <c r="BH1307" s="14">
        <f t="shared" si="3503"/>
        <v>0</v>
      </c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>
        <v>0</v>
      </c>
      <c r="BS1307" s="14">
        <v>0</v>
      </c>
      <c r="BT1307" s="14">
        <v>10000</v>
      </c>
      <c r="BU1307" s="14">
        <v>10000</v>
      </c>
      <c r="BV1307" s="14">
        <v>0</v>
      </c>
      <c r="BW1307" s="14">
        <f t="shared" si="3476"/>
        <v>0</v>
      </c>
      <c r="BX1307" s="14"/>
      <c r="BY1307" s="14"/>
      <c r="BZ1307" s="14"/>
      <c r="CA1307" s="14">
        <f t="shared" si="3478"/>
        <v>0</v>
      </c>
      <c r="CB1307" s="122">
        <f t="shared" si="3489"/>
        <v>0</v>
      </c>
    </row>
    <row r="1308" spans="1:80" x14ac:dyDescent="0.25">
      <c r="A1308" s="4" t="s">
        <v>685</v>
      </c>
      <c r="B1308" s="4" t="s">
        <v>100</v>
      </c>
      <c r="C1308" s="4" t="s">
        <v>28</v>
      </c>
      <c r="D1308" s="79" t="s">
        <v>782</v>
      </c>
      <c r="E1308" s="78" t="s">
        <v>44</v>
      </c>
      <c r="F1308" s="78" t="s">
        <v>1</v>
      </c>
      <c r="G1308" s="2" t="s">
        <v>1</v>
      </c>
      <c r="H1308" s="2" t="s">
        <v>45</v>
      </c>
      <c r="I1308" s="12">
        <f>SUM(I1309)</f>
        <v>65500</v>
      </c>
      <c r="J1308" s="12">
        <f t="shared" si="3477"/>
        <v>60889</v>
      </c>
      <c r="K1308" s="12">
        <f t="shared" ref="K1308:Q1308" si="3510">SUM(K1309)</f>
        <v>60889</v>
      </c>
      <c r="L1308" s="12">
        <f t="shared" si="3480"/>
        <v>0</v>
      </c>
      <c r="M1308" s="12">
        <f t="shared" si="3510"/>
        <v>0</v>
      </c>
      <c r="N1308" s="12">
        <f t="shared" si="3510"/>
        <v>0</v>
      </c>
      <c r="O1308" s="12">
        <f t="shared" si="3510"/>
        <v>0</v>
      </c>
      <c r="P1308" s="12">
        <f t="shared" si="3510"/>
        <v>0</v>
      </c>
      <c r="Q1308" s="12">
        <f t="shared" si="3510"/>
        <v>0</v>
      </c>
      <c r="R1308" s="12">
        <f t="shared" ref="R1308:AG1308" si="3511">SUM(R1309)</f>
        <v>0</v>
      </c>
      <c r="S1308" s="12">
        <f t="shared" si="3511"/>
        <v>0</v>
      </c>
      <c r="T1308" s="12">
        <f t="shared" si="3511"/>
        <v>0</v>
      </c>
      <c r="U1308" s="12">
        <f t="shared" si="3511"/>
        <v>0</v>
      </c>
      <c r="V1308" s="12">
        <f t="shared" si="3511"/>
        <v>0</v>
      </c>
      <c r="W1308" s="12">
        <f t="shared" si="3511"/>
        <v>0</v>
      </c>
      <c r="X1308" s="12">
        <f t="shared" si="3511"/>
        <v>0</v>
      </c>
      <c r="Y1308" s="12">
        <f t="shared" si="3511"/>
        <v>0</v>
      </c>
      <c r="Z1308" s="12">
        <f t="shared" si="3511"/>
        <v>0</v>
      </c>
      <c r="AA1308" s="12">
        <f t="shared" si="3511"/>
        <v>0</v>
      </c>
      <c r="AB1308" s="12">
        <f t="shared" si="3511"/>
        <v>0</v>
      </c>
      <c r="AC1308" s="12">
        <f t="shared" si="3511"/>
        <v>0</v>
      </c>
      <c r="AD1308" s="12">
        <f t="shared" si="3511"/>
        <v>0</v>
      </c>
      <c r="AE1308" s="12">
        <f t="shared" si="3511"/>
        <v>0</v>
      </c>
      <c r="AF1308" s="12">
        <f t="shared" si="3511"/>
        <v>0</v>
      </c>
      <c r="AG1308" s="12">
        <f t="shared" si="3511"/>
        <v>0</v>
      </c>
      <c r="AH1308" s="12">
        <v>0</v>
      </c>
      <c r="AI1308" s="12">
        <v>0</v>
      </c>
      <c r="AJ1308" s="12">
        <f t="shared" ref="AJ1308:AY1308" si="3512">SUM(AJ1309)</f>
        <v>0</v>
      </c>
      <c r="AK1308" s="12">
        <f t="shared" si="3512"/>
        <v>0</v>
      </c>
      <c r="AL1308" s="12">
        <f t="shared" si="3512"/>
        <v>0</v>
      </c>
      <c r="AM1308" s="12">
        <f t="shared" si="3512"/>
        <v>0</v>
      </c>
      <c r="AN1308" s="12">
        <f t="shared" si="3512"/>
        <v>0</v>
      </c>
      <c r="AO1308" s="12">
        <f t="shared" si="3512"/>
        <v>0</v>
      </c>
      <c r="AP1308" s="12">
        <f t="shared" si="3512"/>
        <v>0</v>
      </c>
      <c r="AQ1308" s="12">
        <f t="shared" si="3512"/>
        <v>0</v>
      </c>
      <c r="AR1308" s="12">
        <f t="shared" si="3512"/>
        <v>0</v>
      </c>
      <c r="AS1308" s="12">
        <f t="shared" si="3512"/>
        <v>0</v>
      </c>
      <c r="AT1308" s="12">
        <f t="shared" si="3512"/>
        <v>0</v>
      </c>
      <c r="AU1308" s="12">
        <f t="shared" si="3512"/>
        <v>0</v>
      </c>
      <c r="AV1308" s="12">
        <f t="shared" si="3512"/>
        <v>0</v>
      </c>
      <c r="AW1308" s="12">
        <f t="shared" si="3512"/>
        <v>0</v>
      </c>
      <c r="AX1308" s="12">
        <f t="shared" si="3512"/>
        <v>0</v>
      </c>
      <c r="AY1308" s="12">
        <f t="shared" si="3512"/>
        <v>0</v>
      </c>
      <c r="AZ1308" s="12">
        <v>0</v>
      </c>
      <c r="BA1308" s="12">
        <v>0</v>
      </c>
      <c r="BB1308" s="12">
        <f t="shared" ref="BB1308:BQ1308" si="3513">SUM(BB1309)</f>
        <v>0</v>
      </c>
      <c r="BC1308" s="12">
        <f t="shared" si="3513"/>
        <v>0</v>
      </c>
      <c r="BD1308" s="12">
        <f t="shared" si="3513"/>
        <v>0</v>
      </c>
      <c r="BE1308" s="12">
        <f t="shared" si="3513"/>
        <v>0</v>
      </c>
      <c r="BF1308" s="12">
        <f t="shared" si="3513"/>
        <v>0</v>
      </c>
      <c r="BG1308" s="12">
        <f t="shared" si="3513"/>
        <v>0</v>
      </c>
      <c r="BH1308" s="12">
        <f t="shared" si="3513"/>
        <v>0</v>
      </c>
      <c r="BI1308" s="12">
        <f t="shared" si="3513"/>
        <v>0</v>
      </c>
      <c r="BJ1308" s="12">
        <f t="shared" si="3513"/>
        <v>0</v>
      </c>
      <c r="BK1308" s="12">
        <f t="shared" si="3513"/>
        <v>0</v>
      </c>
      <c r="BL1308" s="12">
        <f t="shared" si="3513"/>
        <v>0</v>
      </c>
      <c r="BM1308" s="12">
        <f t="shared" si="3513"/>
        <v>0</v>
      </c>
      <c r="BN1308" s="12">
        <f t="shared" si="3513"/>
        <v>0</v>
      </c>
      <c r="BO1308" s="12">
        <f t="shared" si="3513"/>
        <v>0</v>
      </c>
      <c r="BP1308" s="12">
        <f t="shared" si="3513"/>
        <v>0</v>
      </c>
      <c r="BQ1308" s="12">
        <f t="shared" si="3513"/>
        <v>0</v>
      </c>
      <c r="BR1308" s="12">
        <v>0</v>
      </c>
      <c r="BS1308" s="12">
        <v>0</v>
      </c>
      <c r="BT1308" s="12">
        <f t="shared" ref="BT1308:BZ1308" si="3514">SUM(BT1309)</f>
        <v>68100</v>
      </c>
      <c r="BU1308" s="12">
        <f t="shared" si="3514"/>
        <v>68100</v>
      </c>
      <c r="BV1308" s="12">
        <f t="shared" si="3514"/>
        <v>39500</v>
      </c>
      <c r="BW1308" s="12">
        <f t="shared" si="3514"/>
        <v>19500</v>
      </c>
      <c r="BX1308" s="12">
        <f t="shared" si="3514"/>
        <v>6500</v>
      </c>
      <c r="BY1308" s="12">
        <f t="shared" si="3514"/>
        <v>6500</v>
      </c>
      <c r="BZ1308" s="12">
        <f t="shared" si="3514"/>
        <v>6500</v>
      </c>
      <c r="CA1308" s="12">
        <f t="shared" si="3478"/>
        <v>59000</v>
      </c>
      <c r="CB1308" s="124">
        <f t="shared" si="3489"/>
        <v>86.637298091042581</v>
      </c>
    </row>
    <row r="1309" spans="1:80" x14ac:dyDescent="0.25">
      <c r="A1309" s="4" t="s">
        <v>685</v>
      </c>
      <c r="B1309" s="4" t="s">
        <v>100</v>
      </c>
      <c r="C1309" s="4" t="s">
        <v>28</v>
      </c>
      <c r="D1309" s="79" t="s">
        <v>782</v>
      </c>
      <c r="E1309" s="89">
        <v>6121</v>
      </c>
      <c r="F1309" s="79"/>
      <c r="G1309" s="74" t="s">
        <v>1896</v>
      </c>
      <c r="H1309" s="13" t="s">
        <v>46</v>
      </c>
      <c r="I1309" s="14">
        <v>65500</v>
      </c>
      <c r="J1309" s="14">
        <f t="shared" si="3477"/>
        <v>60889</v>
      </c>
      <c r="K1309" s="14">
        <v>60889</v>
      </c>
      <c r="L1309" s="14">
        <f t="shared" si="3480"/>
        <v>0</v>
      </c>
      <c r="M1309" s="14">
        <v>0</v>
      </c>
      <c r="N1309" s="14">
        <v>0</v>
      </c>
      <c r="O1309" s="14">
        <v>0</v>
      </c>
      <c r="P1309" s="14">
        <v>0</v>
      </c>
      <c r="Q1309" s="14">
        <v>0</v>
      </c>
      <c r="R1309" s="14">
        <v>0</v>
      </c>
      <c r="S1309" s="14"/>
      <c r="T1309" s="14"/>
      <c r="U1309" s="14"/>
      <c r="V1309" s="14"/>
      <c r="W1309" s="14"/>
      <c r="X1309" s="14">
        <f t="shared" si="3501"/>
        <v>0</v>
      </c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>
        <v>0</v>
      </c>
      <c r="AI1309" s="14">
        <v>0</v>
      </c>
      <c r="AJ1309" s="14">
        <v>0</v>
      </c>
      <c r="AK1309" s="14"/>
      <c r="AL1309" s="14"/>
      <c r="AM1309" s="14"/>
      <c r="AN1309" s="14"/>
      <c r="AO1309" s="14"/>
      <c r="AP1309" s="14">
        <f t="shared" si="3502"/>
        <v>0</v>
      </c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>
        <v>0</v>
      </c>
      <c r="BA1309" s="14">
        <v>0</v>
      </c>
      <c r="BB1309" s="14">
        <v>0</v>
      </c>
      <c r="BC1309" s="14"/>
      <c r="BD1309" s="14"/>
      <c r="BE1309" s="14"/>
      <c r="BF1309" s="14"/>
      <c r="BG1309" s="14"/>
      <c r="BH1309" s="14">
        <f t="shared" si="3503"/>
        <v>0</v>
      </c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>
        <v>0</v>
      </c>
      <c r="BS1309" s="14">
        <v>0</v>
      </c>
      <c r="BT1309" s="14">
        <v>68100</v>
      </c>
      <c r="BU1309" s="14">
        <v>68100</v>
      </c>
      <c r="BV1309" s="14">
        <v>39500</v>
      </c>
      <c r="BW1309" s="14">
        <f t="shared" si="3476"/>
        <v>19500</v>
      </c>
      <c r="BX1309" s="14">
        <v>6500</v>
      </c>
      <c r="BY1309" s="14">
        <v>6500</v>
      </c>
      <c r="BZ1309" s="14">
        <v>6500</v>
      </c>
      <c r="CA1309" s="14">
        <f t="shared" si="3478"/>
        <v>59000</v>
      </c>
      <c r="CB1309" s="122">
        <f t="shared" si="3489"/>
        <v>86.637298091042581</v>
      </c>
    </row>
    <row r="1310" spans="1:80" x14ac:dyDescent="0.25">
      <c r="A1310" s="4" t="s">
        <v>685</v>
      </c>
      <c r="B1310" s="4" t="s">
        <v>100</v>
      </c>
      <c r="C1310" s="4" t="s">
        <v>28</v>
      </c>
      <c r="D1310" s="79" t="s">
        <v>782</v>
      </c>
      <c r="E1310" s="78" t="s">
        <v>47</v>
      </c>
      <c r="F1310" s="78" t="s">
        <v>1</v>
      </c>
      <c r="G1310" s="2" t="s">
        <v>1</v>
      </c>
      <c r="H1310" s="2" t="s">
        <v>48</v>
      </c>
      <c r="I1310" s="12">
        <f>SUM(I1311:I1319)</f>
        <v>3224500</v>
      </c>
      <c r="J1310" s="12">
        <f t="shared" si="3477"/>
        <v>1246734</v>
      </c>
      <c r="K1310" s="12">
        <f t="shared" ref="K1310" si="3515">SUM(K1311:K1319)</f>
        <v>1246734</v>
      </c>
      <c r="L1310" s="12">
        <f t="shared" si="3480"/>
        <v>0</v>
      </c>
      <c r="M1310" s="12">
        <f t="shared" ref="M1310:Q1310" si="3516">SUM(M1311:M1319)</f>
        <v>0</v>
      </c>
      <c r="N1310" s="12">
        <f t="shared" si="3516"/>
        <v>0</v>
      </c>
      <c r="O1310" s="12">
        <f t="shared" si="3516"/>
        <v>0</v>
      </c>
      <c r="P1310" s="12">
        <f t="shared" si="3516"/>
        <v>0</v>
      </c>
      <c r="Q1310" s="12">
        <f t="shared" si="3516"/>
        <v>0</v>
      </c>
      <c r="R1310" s="12">
        <f t="shared" ref="R1310:AG1310" si="3517">SUM(R1311:R1319)</f>
        <v>0</v>
      </c>
      <c r="S1310" s="12">
        <f t="shared" si="3517"/>
        <v>0</v>
      </c>
      <c r="T1310" s="12">
        <f t="shared" si="3517"/>
        <v>0</v>
      </c>
      <c r="U1310" s="12">
        <f t="shared" si="3517"/>
        <v>0</v>
      </c>
      <c r="V1310" s="12">
        <f t="shared" si="3517"/>
        <v>0</v>
      </c>
      <c r="W1310" s="12">
        <f t="shared" si="3517"/>
        <v>0</v>
      </c>
      <c r="X1310" s="12">
        <f t="shared" si="3517"/>
        <v>0</v>
      </c>
      <c r="Y1310" s="12">
        <f t="shared" si="3517"/>
        <v>0</v>
      </c>
      <c r="Z1310" s="12">
        <f t="shared" si="3517"/>
        <v>0</v>
      </c>
      <c r="AA1310" s="12">
        <f t="shared" si="3517"/>
        <v>0</v>
      </c>
      <c r="AB1310" s="12">
        <f t="shared" si="3517"/>
        <v>0</v>
      </c>
      <c r="AC1310" s="12">
        <f t="shared" si="3517"/>
        <v>0</v>
      </c>
      <c r="AD1310" s="12">
        <f t="shared" si="3517"/>
        <v>0</v>
      </c>
      <c r="AE1310" s="12">
        <f t="shared" si="3517"/>
        <v>0</v>
      </c>
      <c r="AF1310" s="12">
        <f t="shared" si="3517"/>
        <v>0</v>
      </c>
      <c r="AG1310" s="12">
        <f t="shared" si="3517"/>
        <v>0</v>
      </c>
      <c r="AH1310" s="12">
        <v>0</v>
      </c>
      <c r="AI1310" s="12">
        <v>0</v>
      </c>
      <c r="AJ1310" s="12">
        <f t="shared" ref="AJ1310:AY1310" si="3518">SUM(AJ1311:AJ1319)</f>
        <v>0</v>
      </c>
      <c r="AK1310" s="12">
        <f t="shared" si="3518"/>
        <v>1479</v>
      </c>
      <c r="AL1310" s="12">
        <f t="shared" si="3518"/>
        <v>0</v>
      </c>
      <c r="AM1310" s="12">
        <f t="shared" si="3518"/>
        <v>0</v>
      </c>
      <c r="AN1310" s="12">
        <f t="shared" si="3518"/>
        <v>0</v>
      </c>
      <c r="AO1310" s="12">
        <f t="shared" si="3518"/>
        <v>0</v>
      </c>
      <c r="AP1310" s="12">
        <f t="shared" si="3518"/>
        <v>1479</v>
      </c>
      <c r="AQ1310" s="12">
        <f t="shared" si="3518"/>
        <v>0</v>
      </c>
      <c r="AR1310" s="12">
        <f t="shared" si="3518"/>
        <v>0</v>
      </c>
      <c r="AS1310" s="12">
        <f t="shared" si="3518"/>
        <v>1479</v>
      </c>
      <c r="AT1310" s="12">
        <f t="shared" si="3518"/>
        <v>0</v>
      </c>
      <c r="AU1310" s="12">
        <f t="shared" si="3518"/>
        <v>0</v>
      </c>
      <c r="AV1310" s="12">
        <f t="shared" si="3518"/>
        <v>0</v>
      </c>
      <c r="AW1310" s="12">
        <f t="shared" si="3518"/>
        <v>0</v>
      </c>
      <c r="AX1310" s="12">
        <f t="shared" si="3518"/>
        <v>0</v>
      </c>
      <c r="AY1310" s="12">
        <f t="shared" si="3518"/>
        <v>0</v>
      </c>
      <c r="AZ1310" s="12">
        <v>1479</v>
      </c>
      <c r="BA1310" s="12">
        <v>0</v>
      </c>
      <c r="BB1310" s="12">
        <f t="shared" ref="BB1310:BQ1310" si="3519">SUM(BB1311:BB1319)</f>
        <v>0</v>
      </c>
      <c r="BC1310" s="12">
        <f t="shared" si="3519"/>
        <v>0</v>
      </c>
      <c r="BD1310" s="12">
        <f t="shared" si="3519"/>
        <v>0</v>
      </c>
      <c r="BE1310" s="12">
        <f t="shared" si="3519"/>
        <v>0</v>
      </c>
      <c r="BF1310" s="12">
        <f t="shared" si="3519"/>
        <v>0</v>
      </c>
      <c r="BG1310" s="12">
        <f t="shared" si="3519"/>
        <v>0</v>
      </c>
      <c r="BH1310" s="12">
        <f t="shared" si="3519"/>
        <v>0</v>
      </c>
      <c r="BI1310" s="12">
        <f t="shared" si="3519"/>
        <v>0</v>
      </c>
      <c r="BJ1310" s="12">
        <f t="shared" si="3519"/>
        <v>0</v>
      </c>
      <c r="BK1310" s="12">
        <f t="shared" si="3519"/>
        <v>0</v>
      </c>
      <c r="BL1310" s="12">
        <f t="shared" si="3519"/>
        <v>0</v>
      </c>
      <c r="BM1310" s="12">
        <f t="shared" si="3519"/>
        <v>0</v>
      </c>
      <c r="BN1310" s="12">
        <f t="shared" si="3519"/>
        <v>0</v>
      </c>
      <c r="BO1310" s="12">
        <f t="shared" si="3519"/>
        <v>0</v>
      </c>
      <c r="BP1310" s="12">
        <f t="shared" si="3519"/>
        <v>0</v>
      </c>
      <c r="BQ1310" s="12">
        <f t="shared" si="3519"/>
        <v>0</v>
      </c>
      <c r="BR1310" s="12">
        <v>0</v>
      </c>
      <c r="BS1310" s="12">
        <v>0</v>
      </c>
      <c r="BT1310" s="12">
        <f t="shared" ref="BT1310:BZ1310" si="3520">SUM(BT1311:BT1319)</f>
        <v>3746882</v>
      </c>
      <c r="BU1310" s="12">
        <f t="shared" si="3520"/>
        <v>3746882</v>
      </c>
      <c r="BV1310" s="12">
        <f t="shared" si="3520"/>
        <v>1054095</v>
      </c>
      <c r="BW1310" s="12">
        <f t="shared" si="3520"/>
        <v>317882</v>
      </c>
      <c r="BX1310" s="12">
        <f t="shared" si="3520"/>
        <v>210482</v>
      </c>
      <c r="BY1310" s="12">
        <f t="shared" si="3520"/>
        <v>53700</v>
      </c>
      <c r="BZ1310" s="12">
        <f t="shared" si="3520"/>
        <v>53700</v>
      </c>
      <c r="CA1310" s="12">
        <f t="shared" si="3478"/>
        <v>1371977</v>
      </c>
      <c r="CB1310" s="124">
        <f t="shared" si="3489"/>
        <v>36.6164987314786</v>
      </c>
    </row>
    <row r="1311" spans="1:80" x14ac:dyDescent="0.25">
      <c r="A1311" s="4" t="s">
        <v>685</v>
      </c>
      <c r="B1311" s="4" t="s">
        <v>100</v>
      </c>
      <c r="C1311" s="4" t="s">
        <v>28</v>
      </c>
      <c r="D1311" s="79" t="s">
        <v>782</v>
      </c>
      <c r="E1311" s="89">
        <v>6131</v>
      </c>
      <c r="F1311" s="79"/>
      <c r="G1311" s="74" t="s">
        <v>1896</v>
      </c>
      <c r="H1311" s="13" t="s">
        <v>49</v>
      </c>
      <c r="I1311" s="14">
        <v>44000</v>
      </c>
      <c r="J1311" s="14">
        <f t="shared" si="3477"/>
        <v>38500</v>
      </c>
      <c r="K1311" s="14">
        <v>38500</v>
      </c>
      <c r="L1311" s="14">
        <f t="shared" si="3480"/>
        <v>0</v>
      </c>
      <c r="M1311" s="14">
        <v>0</v>
      </c>
      <c r="N1311" s="14">
        <v>0</v>
      </c>
      <c r="O1311" s="14">
        <v>0</v>
      </c>
      <c r="P1311" s="14">
        <v>0</v>
      </c>
      <c r="Q1311" s="14">
        <v>0</v>
      </c>
      <c r="R1311" s="14">
        <v>0</v>
      </c>
      <c r="S1311" s="14"/>
      <c r="T1311" s="14"/>
      <c r="U1311" s="14"/>
      <c r="V1311" s="14"/>
      <c r="W1311" s="14"/>
      <c r="X1311" s="14">
        <f t="shared" si="3501"/>
        <v>0</v>
      </c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>
        <v>0</v>
      </c>
      <c r="AI1311" s="14">
        <v>0</v>
      </c>
      <c r="AJ1311" s="14">
        <v>0</v>
      </c>
      <c r="AK1311" s="14"/>
      <c r="AL1311" s="14"/>
      <c r="AM1311" s="14"/>
      <c r="AN1311" s="14"/>
      <c r="AO1311" s="14"/>
      <c r="AP1311" s="14">
        <f t="shared" si="3502"/>
        <v>0</v>
      </c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>
        <v>0</v>
      </c>
      <c r="BA1311" s="14">
        <v>0</v>
      </c>
      <c r="BB1311" s="14">
        <v>0</v>
      </c>
      <c r="BC1311" s="14"/>
      <c r="BD1311" s="14"/>
      <c r="BE1311" s="14"/>
      <c r="BF1311" s="14"/>
      <c r="BG1311" s="14"/>
      <c r="BH1311" s="14">
        <f t="shared" si="3503"/>
        <v>0</v>
      </c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>
        <v>0</v>
      </c>
      <c r="BS1311" s="14">
        <v>0</v>
      </c>
      <c r="BT1311" s="14">
        <v>38500</v>
      </c>
      <c r="BU1311" s="14">
        <v>38500</v>
      </c>
      <c r="BV1311" s="14">
        <v>16700</v>
      </c>
      <c r="BW1311" s="14">
        <f t="shared" si="3476"/>
        <v>9000</v>
      </c>
      <c r="BX1311" s="14">
        <v>3000</v>
      </c>
      <c r="BY1311" s="14">
        <v>3000</v>
      </c>
      <c r="BZ1311" s="14">
        <v>3000</v>
      </c>
      <c r="CA1311" s="14">
        <f t="shared" si="3478"/>
        <v>25700</v>
      </c>
      <c r="CB1311" s="122">
        <f t="shared" si="3489"/>
        <v>66.753246753246756</v>
      </c>
    </row>
    <row r="1312" spans="1:80" x14ac:dyDescent="0.25">
      <c r="A1312" s="4" t="s">
        <v>685</v>
      </c>
      <c r="B1312" s="4" t="s">
        <v>100</v>
      </c>
      <c r="C1312" s="4" t="s">
        <v>28</v>
      </c>
      <c r="D1312" s="79" t="s">
        <v>782</v>
      </c>
      <c r="E1312" s="89">
        <v>6132</v>
      </c>
      <c r="F1312" s="79"/>
      <c r="G1312" s="74" t="s">
        <v>1896</v>
      </c>
      <c r="H1312" s="13" t="s">
        <v>196</v>
      </c>
      <c r="I1312" s="14">
        <v>7000</v>
      </c>
      <c r="J1312" s="14">
        <f t="shared" si="3477"/>
        <v>25000</v>
      </c>
      <c r="K1312" s="14">
        <v>25000</v>
      </c>
      <c r="L1312" s="14">
        <f t="shared" si="3480"/>
        <v>0</v>
      </c>
      <c r="M1312" s="14">
        <v>0</v>
      </c>
      <c r="N1312" s="14">
        <v>0</v>
      </c>
      <c r="O1312" s="14">
        <v>0</v>
      </c>
      <c r="P1312" s="14">
        <v>0</v>
      </c>
      <c r="Q1312" s="14">
        <v>0</v>
      </c>
      <c r="R1312" s="14">
        <v>0</v>
      </c>
      <c r="S1312" s="14"/>
      <c r="T1312" s="14"/>
      <c r="U1312" s="14"/>
      <c r="V1312" s="14"/>
      <c r="W1312" s="14"/>
      <c r="X1312" s="14">
        <f t="shared" si="3501"/>
        <v>0</v>
      </c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>
        <v>0</v>
      </c>
      <c r="AI1312" s="14">
        <v>0</v>
      </c>
      <c r="AJ1312" s="14">
        <v>0</v>
      </c>
      <c r="AK1312" s="14"/>
      <c r="AL1312" s="14"/>
      <c r="AM1312" s="14"/>
      <c r="AN1312" s="14"/>
      <c r="AO1312" s="14"/>
      <c r="AP1312" s="14">
        <f t="shared" si="3502"/>
        <v>0</v>
      </c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>
        <v>0</v>
      </c>
      <c r="BA1312" s="14">
        <v>0</v>
      </c>
      <c r="BB1312" s="14">
        <v>0</v>
      </c>
      <c r="BC1312" s="14"/>
      <c r="BD1312" s="14"/>
      <c r="BE1312" s="14"/>
      <c r="BF1312" s="14"/>
      <c r="BG1312" s="14"/>
      <c r="BH1312" s="14">
        <f t="shared" si="3503"/>
        <v>0</v>
      </c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>
        <v>0</v>
      </c>
      <c r="BS1312" s="14">
        <v>0</v>
      </c>
      <c r="BT1312" s="14">
        <v>25000</v>
      </c>
      <c r="BU1312" s="14">
        <v>25000</v>
      </c>
      <c r="BV1312" s="14">
        <v>15000</v>
      </c>
      <c r="BW1312" s="14">
        <f t="shared" si="3476"/>
        <v>3400</v>
      </c>
      <c r="BX1312" s="14">
        <v>2000</v>
      </c>
      <c r="BY1312" s="14">
        <v>700</v>
      </c>
      <c r="BZ1312" s="14">
        <v>700</v>
      </c>
      <c r="CA1312" s="14">
        <f t="shared" si="3478"/>
        <v>18400</v>
      </c>
      <c r="CB1312" s="122">
        <f t="shared" si="3489"/>
        <v>73.599999999999994</v>
      </c>
    </row>
    <row r="1313" spans="1:80" x14ac:dyDescent="0.25">
      <c r="A1313" s="4" t="s">
        <v>685</v>
      </c>
      <c r="B1313" s="4" t="s">
        <v>100</v>
      </c>
      <c r="C1313" s="4" t="s">
        <v>28</v>
      </c>
      <c r="D1313" s="79" t="s">
        <v>782</v>
      </c>
      <c r="E1313" s="89">
        <v>6133</v>
      </c>
      <c r="F1313" s="79"/>
      <c r="G1313" s="74" t="s">
        <v>1896</v>
      </c>
      <c r="H1313" s="13" t="s">
        <v>198</v>
      </c>
      <c r="I1313" s="14">
        <v>67000</v>
      </c>
      <c r="J1313" s="14">
        <f t="shared" si="3477"/>
        <v>20000</v>
      </c>
      <c r="K1313" s="14">
        <v>20000</v>
      </c>
      <c r="L1313" s="14">
        <f t="shared" si="3480"/>
        <v>0</v>
      </c>
      <c r="M1313" s="14">
        <v>0</v>
      </c>
      <c r="N1313" s="14">
        <v>0</v>
      </c>
      <c r="O1313" s="14">
        <v>0</v>
      </c>
      <c r="P1313" s="14">
        <v>0</v>
      </c>
      <c r="Q1313" s="14">
        <v>0</v>
      </c>
      <c r="R1313" s="14">
        <v>0</v>
      </c>
      <c r="S1313" s="14"/>
      <c r="T1313" s="14"/>
      <c r="U1313" s="14"/>
      <c r="V1313" s="14"/>
      <c r="W1313" s="14"/>
      <c r="X1313" s="14">
        <f t="shared" si="3501"/>
        <v>0</v>
      </c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>
        <v>0</v>
      </c>
      <c r="AI1313" s="14">
        <v>0</v>
      </c>
      <c r="AJ1313" s="14">
        <v>0</v>
      </c>
      <c r="AK1313" s="14"/>
      <c r="AL1313" s="14"/>
      <c r="AM1313" s="14"/>
      <c r="AN1313" s="14"/>
      <c r="AO1313" s="14"/>
      <c r="AP1313" s="14">
        <f t="shared" si="3502"/>
        <v>0</v>
      </c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>
        <v>0</v>
      </c>
      <c r="BA1313" s="14">
        <v>0</v>
      </c>
      <c r="BB1313" s="14">
        <v>0</v>
      </c>
      <c r="BC1313" s="14"/>
      <c r="BD1313" s="14"/>
      <c r="BE1313" s="14"/>
      <c r="BF1313" s="14"/>
      <c r="BG1313" s="14"/>
      <c r="BH1313" s="14">
        <f t="shared" si="3503"/>
        <v>0</v>
      </c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>
        <v>0</v>
      </c>
      <c r="BS1313" s="14">
        <v>0</v>
      </c>
      <c r="BT1313" s="14">
        <v>20000</v>
      </c>
      <c r="BU1313" s="14">
        <v>20000</v>
      </c>
      <c r="BV1313" s="14">
        <v>17000</v>
      </c>
      <c r="BW1313" s="14">
        <f t="shared" si="3476"/>
        <v>1500</v>
      </c>
      <c r="BX1313" s="14">
        <v>1500</v>
      </c>
      <c r="BY1313" s="14"/>
      <c r="BZ1313" s="14"/>
      <c r="CA1313" s="14">
        <f t="shared" si="3478"/>
        <v>18500</v>
      </c>
      <c r="CB1313" s="122">
        <f t="shared" si="3489"/>
        <v>92.5</v>
      </c>
    </row>
    <row r="1314" spans="1:80" x14ac:dyDescent="0.25">
      <c r="A1314" s="4" t="s">
        <v>685</v>
      </c>
      <c r="B1314" s="4" t="s">
        <v>100</v>
      </c>
      <c r="C1314" s="4" t="s">
        <v>28</v>
      </c>
      <c r="D1314" s="79" t="s">
        <v>782</v>
      </c>
      <c r="E1314" s="89">
        <v>6134</v>
      </c>
      <c r="F1314" s="79"/>
      <c r="G1314" s="74" t="s">
        <v>1896</v>
      </c>
      <c r="H1314" s="13" t="s">
        <v>200</v>
      </c>
      <c r="I1314" s="14">
        <v>140000</v>
      </c>
      <c r="J1314" s="14">
        <f t="shared" si="3477"/>
        <v>206385</v>
      </c>
      <c r="K1314" s="14">
        <v>206385</v>
      </c>
      <c r="L1314" s="14">
        <f t="shared" si="3480"/>
        <v>0</v>
      </c>
      <c r="M1314" s="14">
        <v>0</v>
      </c>
      <c r="N1314" s="14">
        <v>0</v>
      </c>
      <c r="O1314" s="14">
        <v>0</v>
      </c>
      <c r="P1314" s="14">
        <v>0</v>
      </c>
      <c r="Q1314" s="14">
        <v>0</v>
      </c>
      <c r="R1314" s="14">
        <v>0</v>
      </c>
      <c r="S1314" s="14"/>
      <c r="T1314" s="14"/>
      <c r="U1314" s="14"/>
      <c r="V1314" s="14"/>
      <c r="W1314" s="14"/>
      <c r="X1314" s="14">
        <f t="shared" si="3501"/>
        <v>0</v>
      </c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>
        <v>0</v>
      </c>
      <c r="AI1314" s="14">
        <v>0</v>
      </c>
      <c r="AJ1314" s="14">
        <v>0</v>
      </c>
      <c r="AK1314" s="14"/>
      <c r="AL1314" s="14"/>
      <c r="AM1314" s="14"/>
      <c r="AN1314" s="14"/>
      <c r="AO1314" s="14"/>
      <c r="AP1314" s="14">
        <f t="shared" si="3502"/>
        <v>0</v>
      </c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>
        <v>0</v>
      </c>
      <c r="BA1314" s="14">
        <v>0</v>
      </c>
      <c r="BB1314" s="14">
        <v>0</v>
      </c>
      <c r="BC1314" s="14"/>
      <c r="BD1314" s="14"/>
      <c r="BE1314" s="14"/>
      <c r="BF1314" s="14"/>
      <c r="BG1314" s="14"/>
      <c r="BH1314" s="14">
        <f t="shared" si="3503"/>
        <v>0</v>
      </c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>
        <v>0</v>
      </c>
      <c r="BS1314" s="14">
        <v>0</v>
      </c>
      <c r="BT1314" s="14">
        <v>206385</v>
      </c>
      <c r="BU1314" s="14">
        <v>206385</v>
      </c>
      <c r="BV1314" s="14">
        <v>64000</v>
      </c>
      <c r="BW1314" s="14">
        <f t="shared" si="3476"/>
        <v>132385</v>
      </c>
      <c r="BX1314" s="14">
        <v>132385</v>
      </c>
      <c r="BY1314" s="14"/>
      <c r="BZ1314" s="14"/>
      <c r="CA1314" s="14">
        <f t="shared" si="3478"/>
        <v>196385</v>
      </c>
      <c r="CB1314" s="122">
        <f t="shared" si="3489"/>
        <v>95.154686629357755</v>
      </c>
    </row>
    <row r="1315" spans="1:80" x14ac:dyDescent="0.25">
      <c r="A1315" s="4" t="s">
        <v>685</v>
      </c>
      <c r="B1315" s="4" t="s">
        <v>100</v>
      </c>
      <c r="C1315" s="4" t="s">
        <v>28</v>
      </c>
      <c r="D1315" s="79" t="s">
        <v>782</v>
      </c>
      <c r="E1315" s="89">
        <v>6135</v>
      </c>
      <c r="F1315" s="79"/>
      <c r="G1315" s="74" t="s">
        <v>1896</v>
      </c>
      <c r="H1315" s="13" t="s">
        <v>201</v>
      </c>
      <c r="I1315" s="14">
        <v>1000</v>
      </c>
      <c r="J1315" s="14">
        <f t="shared" si="3477"/>
        <v>1000</v>
      </c>
      <c r="K1315" s="14">
        <v>1000</v>
      </c>
      <c r="L1315" s="14">
        <f t="shared" si="3480"/>
        <v>0</v>
      </c>
      <c r="M1315" s="14">
        <v>0</v>
      </c>
      <c r="N1315" s="14">
        <v>0</v>
      </c>
      <c r="O1315" s="14">
        <v>0</v>
      </c>
      <c r="P1315" s="14">
        <v>0</v>
      </c>
      <c r="Q1315" s="14">
        <v>0</v>
      </c>
      <c r="R1315" s="14">
        <v>0</v>
      </c>
      <c r="S1315" s="14"/>
      <c r="T1315" s="14"/>
      <c r="U1315" s="14"/>
      <c r="V1315" s="14"/>
      <c r="W1315" s="14"/>
      <c r="X1315" s="14">
        <f t="shared" si="3501"/>
        <v>0</v>
      </c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>
        <v>0</v>
      </c>
      <c r="AI1315" s="14">
        <v>0</v>
      </c>
      <c r="AJ1315" s="14">
        <v>0</v>
      </c>
      <c r="AK1315" s="14"/>
      <c r="AL1315" s="14"/>
      <c r="AM1315" s="14"/>
      <c r="AN1315" s="14"/>
      <c r="AO1315" s="14"/>
      <c r="AP1315" s="14">
        <f t="shared" si="3502"/>
        <v>0</v>
      </c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>
        <v>0</v>
      </c>
      <c r="BA1315" s="14">
        <v>0</v>
      </c>
      <c r="BB1315" s="14">
        <v>0</v>
      </c>
      <c r="BC1315" s="14"/>
      <c r="BD1315" s="14"/>
      <c r="BE1315" s="14"/>
      <c r="BF1315" s="14"/>
      <c r="BG1315" s="14"/>
      <c r="BH1315" s="14">
        <f t="shared" si="3503"/>
        <v>0</v>
      </c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>
        <v>0</v>
      </c>
      <c r="BS1315" s="14">
        <v>0</v>
      </c>
      <c r="BT1315" s="14">
        <v>1000</v>
      </c>
      <c r="BU1315" s="14">
        <v>1000</v>
      </c>
      <c r="BV1315" s="14">
        <v>800</v>
      </c>
      <c r="BW1315" s="14">
        <f t="shared" si="3476"/>
        <v>200</v>
      </c>
      <c r="BX1315" s="14">
        <v>200</v>
      </c>
      <c r="BY1315" s="14"/>
      <c r="BZ1315" s="14"/>
      <c r="CA1315" s="14">
        <f t="shared" si="3478"/>
        <v>1000</v>
      </c>
      <c r="CB1315" s="122">
        <f t="shared" si="3489"/>
        <v>100</v>
      </c>
    </row>
    <row r="1316" spans="1:80" x14ac:dyDescent="0.25">
      <c r="A1316" s="4" t="s">
        <v>685</v>
      </c>
      <c r="B1316" s="4" t="s">
        <v>100</v>
      </c>
      <c r="C1316" s="4" t="s">
        <v>28</v>
      </c>
      <c r="D1316" s="79" t="s">
        <v>782</v>
      </c>
      <c r="E1316" s="89">
        <v>6136</v>
      </c>
      <c r="F1316" s="79"/>
      <c r="G1316" s="74" t="s">
        <v>1896</v>
      </c>
      <c r="H1316" s="13" t="s">
        <v>202</v>
      </c>
      <c r="I1316" s="14">
        <v>147000</v>
      </c>
      <c r="J1316" s="14">
        <f t="shared" si="3477"/>
        <v>156000</v>
      </c>
      <c r="K1316" s="14">
        <v>156000</v>
      </c>
      <c r="L1316" s="14">
        <f t="shared" si="3480"/>
        <v>0</v>
      </c>
      <c r="M1316" s="14">
        <v>0</v>
      </c>
      <c r="N1316" s="14">
        <v>0</v>
      </c>
      <c r="O1316" s="14">
        <v>0</v>
      </c>
      <c r="P1316" s="14">
        <v>0</v>
      </c>
      <c r="Q1316" s="14">
        <v>0</v>
      </c>
      <c r="R1316" s="14">
        <v>0</v>
      </c>
      <c r="S1316" s="14"/>
      <c r="T1316" s="14"/>
      <c r="U1316" s="14"/>
      <c r="V1316" s="14"/>
      <c r="W1316" s="14"/>
      <c r="X1316" s="14">
        <f t="shared" si="3501"/>
        <v>0</v>
      </c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>
        <v>0</v>
      </c>
      <c r="AI1316" s="14">
        <v>0</v>
      </c>
      <c r="AJ1316" s="14">
        <v>0</v>
      </c>
      <c r="AK1316" s="14"/>
      <c r="AL1316" s="14"/>
      <c r="AM1316" s="14"/>
      <c r="AN1316" s="14"/>
      <c r="AO1316" s="14"/>
      <c r="AP1316" s="14">
        <f t="shared" si="3502"/>
        <v>0</v>
      </c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>
        <v>0</v>
      </c>
      <c r="BA1316" s="14">
        <v>0</v>
      </c>
      <c r="BB1316" s="14">
        <v>0</v>
      </c>
      <c r="BC1316" s="14"/>
      <c r="BD1316" s="14"/>
      <c r="BE1316" s="14"/>
      <c r="BF1316" s="14"/>
      <c r="BG1316" s="14"/>
      <c r="BH1316" s="14">
        <f t="shared" si="3503"/>
        <v>0</v>
      </c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>
        <v>0</v>
      </c>
      <c r="BS1316" s="14">
        <v>0</v>
      </c>
      <c r="BT1316" s="14">
        <v>156000</v>
      </c>
      <c r="BU1316" s="14">
        <v>156000</v>
      </c>
      <c r="BV1316" s="14">
        <v>96540</v>
      </c>
      <c r="BW1316" s="14">
        <f t="shared" si="3476"/>
        <v>20000</v>
      </c>
      <c r="BX1316" s="14">
        <v>20000</v>
      </c>
      <c r="BY1316" s="14"/>
      <c r="BZ1316" s="14"/>
      <c r="CA1316" s="14">
        <f t="shared" si="3478"/>
        <v>116540</v>
      </c>
      <c r="CB1316" s="122">
        <f t="shared" si="3489"/>
        <v>74.705128205128204</v>
      </c>
    </row>
    <row r="1317" spans="1:80" x14ac:dyDescent="0.25">
      <c r="A1317" s="4" t="s">
        <v>685</v>
      </c>
      <c r="B1317" s="4" t="s">
        <v>100</v>
      </c>
      <c r="C1317" s="4" t="s">
        <v>28</v>
      </c>
      <c r="D1317" s="79" t="s">
        <v>782</v>
      </c>
      <c r="E1317" s="89">
        <v>6137</v>
      </c>
      <c r="F1317" s="79"/>
      <c r="G1317" s="74" t="s">
        <v>1896</v>
      </c>
      <c r="H1317" s="13" t="s">
        <v>204</v>
      </c>
      <c r="I1317" s="14">
        <v>5000</v>
      </c>
      <c r="J1317" s="14">
        <f t="shared" si="3477"/>
        <v>10000</v>
      </c>
      <c r="K1317" s="14">
        <v>10000</v>
      </c>
      <c r="L1317" s="14">
        <f t="shared" si="3480"/>
        <v>0</v>
      </c>
      <c r="M1317" s="14">
        <v>0</v>
      </c>
      <c r="N1317" s="14">
        <v>0</v>
      </c>
      <c r="O1317" s="14">
        <v>0</v>
      </c>
      <c r="P1317" s="14">
        <v>0</v>
      </c>
      <c r="Q1317" s="14">
        <v>0</v>
      </c>
      <c r="R1317" s="14">
        <v>0</v>
      </c>
      <c r="S1317" s="14"/>
      <c r="T1317" s="14"/>
      <c r="U1317" s="14"/>
      <c r="V1317" s="14"/>
      <c r="W1317" s="14"/>
      <c r="X1317" s="14">
        <f t="shared" si="3501"/>
        <v>0</v>
      </c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>
        <v>0</v>
      </c>
      <c r="AI1317" s="14">
        <v>0</v>
      </c>
      <c r="AJ1317" s="14">
        <v>0</v>
      </c>
      <c r="AK1317" s="14"/>
      <c r="AL1317" s="14"/>
      <c r="AM1317" s="14"/>
      <c r="AN1317" s="14"/>
      <c r="AO1317" s="14"/>
      <c r="AP1317" s="14">
        <f t="shared" si="3502"/>
        <v>0</v>
      </c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>
        <v>0</v>
      </c>
      <c r="BA1317" s="14">
        <v>0</v>
      </c>
      <c r="BB1317" s="14">
        <v>0</v>
      </c>
      <c r="BC1317" s="14"/>
      <c r="BD1317" s="14"/>
      <c r="BE1317" s="14"/>
      <c r="BF1317" s="14"/>
      <c r="BG1317" s="14"/>
      <c r="BH1317" s="14">
        <f t="shared" si="3503"/>
        <v>0</v>
      </c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>
        <v>0</v>
      </c>
      <c r="BS1317" s="14">
        <v>0</v>
      </c>
      <c r="BT1317" s="14">
        <v>10000</v>
      </c>
      <c r="BU1317" s="14">
        <v>10000</v>
      </c>
      <c r="BV1317" s="14">
        <v>9000</v>
      </c>
      <c r="BW1317" s="14">
        <f t="shared" si="3476"/>
        <v>1000</v>
      </c>
      <c r="BX1317" s="14">
        <v>1000</v>
      </c>
      <c r="BY1317" s="14"/>
      <c r="BZ1317" s="14"/>
      <c r="CA1317" s="14">
        <f t="shared" si="3478"/>
        <v>10000</v>
      </c>
      <c r="CB1317" s="122">
        <f t="shared" si="3489"/>
        <v>100</v>
      </c>
    </row>
    <row r="1318" spans="1:80" x14ac:dyDescent="0.25">
      <c r="A1318" s="4" t="s">
        <v>685</v>
      </c>
      <c r="B1318" s="4" t="s">
        <v>100</v>
      </c>
      <c r="C1318" s="4" t="s">
        <v>28</v>
      </c>
      <c r="D1318" s="79" t="s">
        <v>782</v>
      </c>
      <c r="E1318" s="89">
        <v>6138</v>
      </c>
      <c r="F1318" s="79"/>
      <c r="G1318" s="74" t="s">
        <v>1896</v>
      </c>
      <c r="H1318" s="13" t="s">
        <v>205</v>
      </c>
      <c r="I1318" s="14">
        <v>1500</v>
      </c>
      <c r="J1318" s="14">
        <f t="shared" si="3477"/>
        <v>2000</v>
      </c>
      <c r="K1318" s="14">
        <v>2000</v>
      </c>
      <c r="L1318" s="14">
        <f t="shared" si="3480"/>
        <v>0</v>
      </c>
      <c r="M1318" s="14">
        <v>0</v>
      </c>
      <c r="N1318" s="14">
        <v>0</v>
      </c>
      <c r="O1318" s="14">
        <v>0</v>
      </c>
      <c r="P1318" s="14">
        <v>0</v>
      </c>
      <c r="Q1318" s="14">
        <v>0</v>
      </c>
      <c r="R1318" s="14">
        <v>0</v>
      </c>
      <c r="S1318" s="14"/>
      <c r="T1318" s="14"/>
      <c r="U1318" s="14"/>
      <c r="V1318" s="14"/>
      <c r="W1318" s="14"/>
      <c r="X1318" s="14">
        <f t="shared" si="3501"/>
        <v>0</v>
      </c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>
        <v>0</v>
      </c>
      <c r="AI1318" s="14">
        <v>0</v>
      </c>
      <c r="AJ1318" s="14">
        <v>0</v>
      </c>
      <c r="AK1318" s="14"/>
      <c r="AL1318" s="14"/>
      <c r="AM1318" s="14"/>
      <c r="AN1318" s="14"/>
      <c r="AO1318" s="14"/>
      <c r="AP1318" s="14">
        <f t="shared" si="3502"/>
        <v>0</v>
      </c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>
        <v>0</v>
      </c>
      <c r="BA1318" s="14">
        <v>0</v>
      </c>
      <c r="BB1318" s="14">
        <v>0</v>
      </c>
      <c r="BC1318" s="14"/>
      <c r="BD1318" s="14"/>
      <c r="BE1318" s="14"/>
      <c r="BF1318" s="14"/>
      <c r="BG1318" s="14"/>
      <c r="BH1318" s="14">
        <f t="shared" si="3503"/>
        <v>0</v>
      </c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>
        <v>0</v>
      </c>
      <c r="BS1318" s="14">
        <v>0</v>
      </c>
      <c r="BT1318" s="14">
        <v>2000</v>
      </c>
      <c r="BU1318" s="14">
        <v>2000</v>
      </c>
      <c r="BV1318" s="14">
        <v>1800</v>
      </c>
      <c r="BW1318" s="14">
        <f t="shared" si="3476"/>
        <v>200</v>
      </c>
      <c r="BX1318" s="14">
        <v>200</v>
      </c>
      <c r="BY1318" s="14"/>
      <c r="BZ1318" s="14"/>
      <c r="CA1318" s="14">
        <f t="shared" si="3478"/>
        <v>2000</v>
      </c>
      <c r="CB1318" s="122">
        <f t="shared" si="3489"/>
        <v>100</v>
      </c>
    </row>
    <row r="1319" spans="1:80" x14ac:dyDescent="0.25">
      <c r="A1319" s="1" t="s">
        <v>685</v>
      </c>
      <c r="B1319" s="1" t="s">
        <v>100</v>
      </c>
      <c r="C1319" s="1" t="s">
        <v>28</v>
      </c>
      <c r="D1319" s="82" t="s">
        <v>782</v>
      </c>
      <c r="E1319" s="82" t="s">
        <v>50</v>
      </c>
      <c r="F1319" s="79" t="s">
        <v>1</v>
      </c>
      <c r="G1319" s="13" t="s">
        <v>1</v>
      </c>
      <c r="H1319" s="2" t="s">
        <v>51</v>
      </c>
      <c r="I1319" s="12">
        <f>SUM(I1320:I1322)</f>
        <v>2812000</v>
      </c>
      <c r="J1319" s="12">
        <f t="shared" si="3477"/>
        <v>787849</v>
      </c>
      <c r="K1319" s="12">
        <f t="shared" ref="K1319" si="3521">SUM(K1320:K1322)</f>
        <v>787849</v>
      </c>
      <c r="L1319" s="12">
        <f t="shared" si="3480"/>
        <v>0</v>
      </c>
      <c r="M1319" s="12">
        <f t="shared" ref="M1319:Q1319" si="3522">SUM(M1320:M1322)</f>
        <v>0</v>
      </c>
      <c r="N1319" s="12">
        <f t="shared" si="3522"/>
        <v>0</v>
      </c>
      <c r="O1319" s="12">
        <f t="shared" si="3522"/>
        <v>0</v>
      </c>
      <c r="P1319" s="12">
        <f t="shared" si="3522"/>
        <v>0</v>
      </c>
      <c r="Q1319" s="12">
        <f t="shared" si="3522"/>
        <v>0</v>
      </c>
      <c r="R1319" s="12">
        <f t="shared" ref="R1319:AG1319" si="3523">SUM(R1320:R1322)</f>
        <v>0</v>
      </c>
      <c r="S1319" s="12">
        <f t="shared" si="3523"/>
        <v>0</v>
      </c>
      <c r="T1319" s="12">
        <f t="shared" si="3523"/>
        <v>0</v>
      </c>
      <c r="U1319" s="12">
        <f t="shared" si="3523"/>
        <v>0</v>
      </c>
      <c r="V1319" s="12">
        <f t="shared" si="3523"/>
        <v>0</v>
      </c>
      <c r="W1319" s="12">
        <f t="shared" si="3523"/>
        <v>0</v>
      </c>
      <c r="X1319" s="12">
        <f t="shared" si="3523"/>
        <v>0</v>
      </c>
      <c r="Y1319" s="12">
        <f t="shared" si="3523"/>
        <v>0</v>
      </c>
      <c r="Z1319" s="12">
        <f t="shared" si="3523"/>
        <v>0</v>
      </c>
      <c r="AA1319" s="12">
        <f t="shared" si="3523"/>
        <v>0</v>
      </c>
      <c r="AB1319" s="12">
        <f t="shared" si="3523"/>
        <v>0</v>
      </c>
      <c r="AC1319" s="12">
        <f t="shared" si="3523"/>
        <v>0</v>
      </c>
      <c r="AD1319" s="12">
        <f t="shared" si="3523"/>
        <v>0</v>
      </c>
      <c r="AE1319" s="12">
        <f t="shared" si="3523"/>
        <v>0</v>
      </c>
      <c r="AF1319" s="12">
        <f t="shared" si="3523"/>
        <v>0</v>
      </c>
      <c r="AG1319" s="12">
        <f t="shared" si="3523"/>
        <v>0</v>
      </c>
      <c r="AH1319" s="12">
        <v>0</v>
      </c>
      <c r="AI1319" s="12">
        <v>0</v>
      </c>
      <c r="AJ1319" s="12">
        <f t="shared" ref="AJ1319:AY1319" si="3524">SUM(AJ1320:AJ1322)</f>
        <v>0</v>
      </c>
      <c r="AK1319" s="12">
        <f t="shared" si="3524"/>
        <v>1479</v>
      </c>
      <c r="AL1319" s="12">
        <f t="shared" si="3524"/>
        <v>0</v>
      </c>
      <c r="AM1319" s="12">
        <f t="shared" si="3524"/>
        <v>0</v>
      </c>
      <c r="AN1319" s="12">
        <f t="shared" si="3524"/>
        <v>0</v>
      </c>
      <c r="AO1319" s="12">
        <f t="shared" si="3524"/>
        <v>0</v>
      </c>
      <c r="AP1319" s="12">
        <f t="shared" si="3524"/>
        <v>1479</v>
      </c>
      <c r="AQ1319" s="12">
        <f t="shared" si="3524"/>
        <v>0</v>
      </c>
      <c r="AR1319" s="12">
        <f t="shared" si="3524"/>
        <v>0</v>
      </c>
      <c r="AS1319" s="12">
        <f t="shared" si="3524"/>
        <v>1479</v>
      </c>
      <c r="AT1319" s="12">
        <f t="shared" si="3524"/>
        <v>0</v>
      </c>
      <c r="AU1319" s="12">
        <f t="shared" si="3524"/>
        <v>0</v>
      </c>
      <c r="AV1319" s="12">
        <f t="shared" si="3524"/>
        <v>0</v>
      </c>
      <c r="AW1319" s="12">
        <f t="shared" si="3524"/>
        <v>0</v>
      </c>
      <c r="AX1319" s="12">
        <f t="shared" si="3524"/>
        <v>0</v>
      </c>
      <c r="AY1319" s="12">
        <f t="shared" si="3524"/>
        <v>0</v>
      </c>
      <c r="AZ1319" s="12">
        <v>1479</v>
      </c>
      <c r="BA1319" s="12">
        <v>0</v>
      </c>
      <c r="BB1319" s="12">
        <f t="shared" ref="BB1319:BQ1319" si="3525">SUM(BB1320:BB1322)</f>
        <v>0</v>
      </c>
      <c r="BC1319" s="12">
        <f t="shared" si="3525"/>
        <v>0</v>
      </c>
      <c r="BD1319" s="12">
        <f t="shared" si="3525"/>
        <v>0</v>
      </c>
      <c r="BE1319" s="12">
        <f t="shared" si="3525"/>
        <v>0</v>
      </c>
      <c r="BF1319" s="12">
        <f t="shared" si="3525"/>
        <v>0</v>
      </c>
      <c r="BG1319" s="12">
        <f t="shared" si="3525"/>
        <v>0</v>
      </c>
      <c r="BH1319" s="12">
        <f t="shared" si="3525"/>
        <v>0</v>
      </c>
      <c r="BI1319" s="12">
        <f t="shared" si="3525"/>
        <v>0</v>
      </c>
      <c r="BJ1319" s="12">
        <f t="shared" si="3525"/>
        <v>0</v>
      </c>
      <c r="BK1319" s="12">
        <f t="shared" si="3525"/>
        <v>0</v>
      </c>
      <c r="BL1319" s="12">
        <f t="shared" si="3525"/>
        <v>0</v>
      </c>
      <c r="BM1319" s="12">
        <f t="shared" si="3525"/>
        <v>0</v>
      </c>
      <c r="BN1319" s="12">
        <f t="shared" si="3525"/>
        <v>0</v>
      </c>
      <c r="BO1319" s="12">
        <f t="shared" si="3525"/>
        <v>0</v>
      </c>
      <c r="BP1319" s="12">
        <f t="shared" si="3525"/>
        <v>0</v>
      </c>
      <c r="BQ1319" s="12">
        <f t="shared" si="3525"/>
        <v>0</v>
      </c>
      <c r="BR1319" s="12">
        <v>0</v>
      </c>
      <c r="BS1319" s="12">
        <v>0</v>
      </c>
      <c r="BT1319" s="12">
        <f t="shared" ref="BT1319:BZ1319" si="3526">SUM(BT1320:BT1322)</f>
        <v>3287997</v>
      </c>
      <c r="BU1319" s="12">
        <f t="shared" si="3526"/>
        <v>3287997</v>
      </c>
      <c r="BV1319" s="12">
        <f t="shared" si="3526"/>
        <v>833255</v>
      </c>
      <c r="BW1319" s="12">
        <f t="shared" si="3526"/>
        <v>150197</v>
      </c>
      <c r="BX1319" s="12">
        <f t="shared" si="3526"/>
        <v>50197</v>
      </c>
      <c r="BY1319" s="12">
        <f t="shared" si="3526"/>
        <v>50000</v>
      </c>
      <c r="BZ1319" s="12">
        <f t="shared" si="3526"/>
        <v>50000</v>
      </c>
      <c r="CA1319" s="12">
        <f t="shared" si="3478"/>
        <v>983452</v>
      </c>
      <c r="CB1319" s="124">
        <f t="shared" si="3489"/>
        <v>29.91036792308509</v>
      </c>
    </row>
    <row r="1320" spans="1:80" x14ac:dyDescent="0.25">
      <c r="A1320" s="4" t="s">
        <v>685</v>
      </c>
      <c r="B1320" s="4" t="s">
        <v>100</v>
      </c>
      <c r="C1320" s="4" t="s">
        <v>28</v>
      </c>
      <c r="D1320" s="79" t="s">
        <v>782</v>
      </c>
      <c r="E1320" s="89">
        <v>6139</v>
      </c>
      <c r="F1320" s="79"/>
      <c r="G1320" s="74" t="s">
        <v>1896</v>
      </c>
      <c r="H1320" s="13" t="s">
        <v>51</v>
      </c>
      <c r="I1320" s="14">
        <v>310000</v>
      </c>
      <c r="J1320" s="14">
        <f t="shared" si="3477"/>
        <v>786000</v>
      </c>
      <c r="K1320" s="14">
        <v>786000</v>
      </c>
      <c r="L1320" s="14">
        <f t="shared" si="3480"/>
        <v>0</v>
      </c>
      <c r="M1320" s="14">
        <v>0</v>
      </c>
      <c r="N1320" s="14">
        <v>0</v>
      </c>
      <c r="O1320" s="14">
        <v>0</v>
      </c>
      <c r="P1320" s="14">
        <v>0</v>
      </c>
      <c r="Q1320" s="14">
        <v>0</v>
      </c>
      <c r="R1320" s="14">
        <v>0</v>
      </c>
      <c r="S1320" s="14"/>
      <c r="T1320" s="14"/>
      <c r="U1320" s="14"/>
      <c r="V1320" s="14"/>
      <c r="W1320" s="14"/>
      <c r="X1320" s="14">
        <f t="shared" si="3501"/>
        <v>0</v>
      </c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>
        <v>0</v>
      </c>
      <c r="AI1320" s="14">
        <v>0</v>
      </c>
      <c r="AJ1320" s="14">
        <v>0</v>
      </c>
      <c r="AK1320" s="14">
        <f>1352+127</f>
        <v>1479</v>
      </c>
      <c r="AL1320" s="14"/>
      <c r="AM1320" s="14"/>
      <c r="AN1320" s="14"/>
      <c r="AO1320" s="14"/>
      <c r="AP1320" s="14">
        <f t="shared" si="3502"/>
        <v>1479</v>
      </c>
      <c r="AQ1320" s="14"/>
      <c r="AR1320" s="14"/>
      <c r="AS1320" s="14">
        <f>1352+127</f>
        <v>1479</v>
      </c>
      <c r="AT1320" s="14"/>
      <c r="AU1320" s="14"/>
      <c r="AV1320" s="14"/>
      <c r="AW1320" s="14"/>
      <c r="AX1320" s="14"/>
      <c r="AY1320" s="14"/>
      <c r="AZ1320" s="14">
        <v>1479</v>
      </c>
      <c r="BA1320" s="14">
        <v>0</v>
      </c>
      <c r="BB1320" s="14">
        <v>0</v>
      </c>
      <c r="BC1320" s="14"/>
      <c r="BD1320" s="14"/>
      <c r="BE1320" s="14"/>
      <c r="BF1320" s="14"/>
      <c r="BG1320" s="14"/>
      <c r="BH1320" s="14">
        <f t="shared" si="3503"/>
        <v>0</v>
      </c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>
        <v>0</v>
      </c>
      <c r="BS1320" s="14">
        <v>0</v>
      </c>
      <c r="BT1320" s="14">
        <v>3286000</v>
      </c>
      <c r="BU1320" s="14">
        <v>3286000</v>
      </c>
      <c r="BV1320" s="14">
        <v>831455</v>
      </c>
      <c r="BW1320" s="14">
        <f t="shared" si="3476"/>
        <v>150000</v>
      </c>
      <c r="BX1320" s="14">
        <v>50000</v>
      </c>
      <c r="BY1320" s="14">
        <v>50000</v>
      </c>
      <c r="BZ1320" s="14">
        <v>50000</v>
      </c>
      <c r="CA1320" s="14">
        <f t="shared" si="3478"/>
        <v>981455</v>
      </c>
      <c r="CB1320" s="122">
        <f t="shared" si="3489"/>
        <v>29.867772367620205</v>
      </c>
    </row>
    <row r="1321" spans="1:80" ht="22.5" x14ac:dyDescent="0.25">
      <c r="A1321" s="4" t="s">
        <v>685</v>
      </c>
      <c r="B1321" s="4" t="s">
        <v>100</v>
      </c>
      <c r="C1321" s="4" t="s">
        <v>28</v>
      </c>
      <c r="D1321" s="79" t="s">
        <v>782</v>
      </c>
      <c r="E1321" s="89">
        <v>6139</v>
      </c>
      <c r="F1321" s="79" t="s">
        <v>789</v>
      </c>
      <c r="G1321" s="74" t="s">
        <v>1896</v>
      </c>
      <c r="H1321" s="13" t="s">
        <v>59</v>
      </c>
      <c r="I1321" s="14">
        <v>2000</v>
      </c>
      <c r="J1321" s="14">
        <f t="shared" si="3477"/>
        <v>1849</v>
      </c>
      <c r="K1321" s="14">
        <v>1849</v>
      </c>
      <c r="L1321" s="14">
        <f t="shared" si="3480"/>
        <v>0</v>
      </c>
      <c r="M1321" s="14">
        <v>0</v>
      </c>
      <c r="N1321" s="14">
        <v>0</v>
      </c>
      <c r="O1321" s="14">
        <v>0</v>
      </c>
      <c r="P1321" s="14">
        <v>0</v>
      </c>
      <c r="Q1321" s="14">
        <v>0</v>
      </c>
      <c r="R1321" s="14">
        <v>0</v>
      </c>
      <c r="S1321" s="14"/>
      <c r="T1321" s="14"/>
      <c r="U1321" s="14"/>
      <c r="V1321" s="14"/>
      <c r="W1321" s="14"/>
      <c r="X1321" s="14">
        <f t="shared" si="3501"/>
        <v>0</v>
      </c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>
        <v>0</v>
      </c>
      <c r="AI1321" s="14">
        <v>0</v>
      </c>
      <c r="AJ1321" s="14">
        <v>0</v>
      </c>
      <c r="AK1321" s="14"/>
      <c r="AL1321" s="14"/>
      <c r="AM1321" s="14"/>
      <c r="AN1321" s="14"/>
      <c r="AO1321" s="14"/>
      <c r="AP1321" s="14">
        <f t="shared" si="3502"/>
        <v>0</v>
      </c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>
        <v>0</v>
      </c>
      <c r="BA1321" s="14">
        <v>0</v>
      </c>
      <c r="BB1321" s="14">
        <v>0</v>
      </c>
      <c r="BC1321" s="14"/>
      <c r="BD1321" s="14"/>
      <c r="BE1321" s="14"/>
      <c r="BF1321" s="14"/>
      <c r="BG1321" s="14"/>
      <c r="BH1321" s="14">
        <f t="shared" si="3503"/>
        <v>0</v>
      </c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>
        <v>0</v>
      </c>
      <c r="BS1321" s="14">
        <v>0</v>
      </c>
      <c r="BT1321" s="14">
        <v>1997</v>
      </c>
      <c r="BU1321" s="14">
        <v>1997</v>
      </c>
      <c r="BV1321" s="14">
        <v>1800</v>
      </c>
      <c r="BW1321" s="14">
        <f t="shared" si="3476"/>
        <v>197</v>
      </c>
      <c r="BX1321" s="14">
        <v>197</v>
      </c>
      <c r="BY1321" s="14"/>
      <c r="BZ1321" s="14"/>
      <c r="CA1321" s="14">
        <f t="shared" si="3478"/>
        <v>1997</v>
      </c>
      <c r="CB1321" s="122">
        <f t="shared" si="3489"/>
        <v>100</v>
      </c>
    </row>
    <row r="1322" spans="1:80" ht="22.5" x14ac:dyDescent="0.25">
      <c r="A1322" s="4" t="s">
        <v>685</v>
      </c>
      <c r="B1322" s="4" t="s">
        <v>100</v>
      </c>
      <c r="C1322" s="4" t="s">
        <v>28</v>
      </c>
      <c r="D1322" s="79" t="s">
        <v>782</v>
      </c>
      <c r="E1322" s="89">
        <v>6139</v>
      </c>
      <c r="F1322" s="79" t="s">
        <v>790</v>
      </c>
      <c r="G1322" s="74" t="s">
        <v>1896</v>
      </c>
      <c r="H1322" s="13" t="s">
        <v>791</v>
      </c>
      <c r="I1322" s="14">
        <v>2500000</v>
      </c>
      <c r="J1322" s="14">
        <f t="shared" si="3477"/>
        <v>0</v>
      </c>
      <c r="K1322" s="14">
        <v>0</v>
      </c>
      <c r="L1322" s="14">
        <f t="shared" si="3480"/>
        <v>0</v>
      </c>
      <c r="M1322" s="14">
        <v>0</v>
      </c>
      <c r="N1322" s="14">
        <v>0</v>
      </c>
      <c r="O1322" s="14">
        <v>0</v>
      </c>
      <c r="P1322" s="14">
        <v>0</v>
      </c>
      <c r="Q1322" s="14">
        <v>0</v>
      </c>
      <c r="R1322" s="14">
        <v>0</v>
      </c>
      <c r="S1322" s="14"/>
      <c r="T1322" s="14"/>
      <c r="U1322" s="14"/>
      <c r="V1322" s="14"/>
      <c r="W1322" s="14"/>
      <c r="X1322" s="14">
        <f t="shared" si="3501"/>
        <v>0</v>
      </c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>
        <v>0</v>
      </c>
      <c r="AI1322" s="14">
        <v>0</v>
      </c>
      <c r="AJ1322" s="14">
        <v>0</v>
      </c>
      <c r="AK1322" s="14"/>
      <c r="AL1322" s="14"/>
      <c r="AM1322" s="14"/>
      <c r="AN1322" s="14"/>
      <c r="AO1322" s="14"/>
      <c r="AP1322" s="14">
        <f t="shared" si="3502"/>
        <v>0</v>
      </c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>
        <v>0</v>
      </c>
      <c r="BA1322" s="14">
        <v>0</v>
      </c>
      <c r="BB1322" s="14">
        <v>0</v>
      </c>
      <c r="BC1322" s="14"/>
      <c r="BD1322" s="14"/>
      <c r="BE1322" s="14"/>
      <c r="BF1322" s="14"/>
      <c r="BG1322" s="14"/>
      <c r="BH1322" s="14">
        <f t="shared" si="3503"/>
        <v>0</v>
      </c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>
        <v>0</v>
      </c>
      <c r="BS1322" s="14">
        <v>0</v>
      </c>
      <c r="BT1322" s="14">
        <v>0</v>
      </c>
      <c r="BU1322" s="14">
        <v>0</v>
      </c>
      <c r="BV1322" s="14">
        <v>0</v>
      </c>
      <c r="BW1322" s="14">
        <f t="shared" si="3476"/>
        <v>0</v>
      </c>
      <c r="BX1322" s="14"/>
      <c r="BY1322" s="14"/>
      <c r="BZ1322" s="14"/>
      <c r="CA1322" s="14">
        <f t="shared" si="3478"/>
        <v>0</v>
      </c>
      <c r="CB1322" s="122" t="str">
        <f t="shared" si="3489"/>
        <v>-</v>
      </c>
    </row>
    <row r="1323" spans="1:80" ht="22.5" x14ac:dyDescent="0.25">
      <c r="A1323" s="1" t="s">
        <v>1</v>
      </c>
      <c r="B1323" s="1" t="s">
        <v>1</v>
      </c>
      <c r="C1323" s="1" t="s">
        <v>1</v>
      </c>
      <c r="D1323" s="78" t="s">
        <v>1</v>
      </c>
      <c r="E1323" s="78" t="s">
        <v>1</v>
      </c>
      <c r="F1323" s="78" t="s">
        <v>1</v>
      </c>
      <c r="G1323" s="2" t="s">
        <v>1</v>
      </c>
      <c r="H1323" s="10" t="s">
        <v>77</v>
      </c>
      <c r="I1323" s="11">
        <f>SUM(I1324)</f>
        <v>1065688</v>
      </c>
      <c r="J1323" s="11">
        <f t="shared" si="3477"/>
        <v>550000</v>
      </c>
      <c r="K1323" s="11">
        <f t="shared" ref="K1323:Q1323" si="3527">SUM(K1324)</f>
        <v>550000</v>
      </c>
      <c r="L1323" s="11">
        <f t="shared" si="3480"/>
        <v>0</v>
      </c>
      <c r="M1323" s="11">
        <f t="shared" si="3527"/>
        <v>0</v>
      </c>
      <c r="N1323" s="11">
        <f t="shared" si="3527"/>
        <v>0</v>
      </c>
      <c r="O1323" s="11">
        <f t="shared" si="3527"/>
        <v>0</v>
      </c>
      <c r="P1323" s="11">
        <f t="shared" si="3527"/>
        <v>0</v>
      </c>
      <c r="Q1323" s="11">
        <f t="shared" si="3527"/>
        <v>0</v>
      </c>
      <c r="R1323" s="11">
        <f t="shared" ref="R1323:AG1323" si="3528">SUM(R1324)</f>
        <v>0</v>
      </c>
      <c r="S1323" s="11">
        <f t="shared" si="3528"/>
        <v>0</v>
      </c>
      <c r="T1323" s="11">
        <f t="shared" si="3528"/>
        <v>0</v>
      </c>
      <c r="U1323" s="11">
        <f t="shared" si="3528"/>
        <v>0</v>
      </c>
      <c r="V1323" s="11">
        <f t="shared" si="3528"/>
        <v>0</v>
      </c>
      <c r="W1323" s="11">
        <f t="shared" si="3528"/>
        <v>0</v>
      </c>
      <c r="X1323" s="11">
        <f t="shared" si="3528"/>
        <v>0</v>
      </c>
      <c r="Y1323" s="11">
        <f t="shared" si="3528"/>
        <v>0</v>
      </c>
      <c r="Z1323" s="11">
        <f t="shared" si="3528"/>
        <v>0</v>
      </c>
      <c r="AA1323" s="11">
        <f t="shared" si="3528"/>
        <v>0</v>
      </c>
      <c r="AB1323" s="11">
        <f t="shared" si="3528"/>
        <v>0</v>
      </c>
      <c r="AC1323" s="11">
        <f t="shared" si="3528"/>
        <v>0</v>
      </c>
      <c r="AD1323" s="11">
        <f t="shared" si="3528"/>
        <v>0</v>
      </c>
      <c r="AE1323" s="11">
        <f t="shared" si="3528"/>
        <v>0</v>
      </c>
      <c r="AF1323" s="11">
        <f t="shared" si="3528"/>
        <v>0</v>
      </c>
      <c r="AG1323" s="11">
        <f t="shared" si="3528"/>
        <v>0</v>
      </c>
      <c r="AH1323" s="11">
        <v>0</v>
      </c>
      <c r="AI1323" s="11">
        <v>0</v>
      </c>
      <c r="AJ1323" s="11">
        <f t="shared" ref="AJ1323:AY1323" si="3529">SUM(AJ1324)</f>
        <v>0</v>
      </c>
      <c r="AK1323" s="11">
        <f t="shared" si="3529"/>
        <v>0</v>
      </c>
      <c r="AL1323" s="11">
        <f t="shared" si="3529"/>
        <v>0</v>
      </c>
      <c r="AM1323" s="11">
        <f t="shared" si="3529"/>
        <v>0</v>
      </c>
      <c r="AN1323" s="11">
        <f t="shared" si="3529"/>
        <v>0</v>
      </c>
      <c r="AO1323" s="11">
        <f t="shared" si="3529"/>
        <v>0</v>
      </c>
      <c r="AP1323" s="11">
        <f t="shared" si="3529"/>
        <v>0</v>
      </c>
      <c r="AQ1323" s="11">
        <f t="shared" si="3529"/>
        <v>0</v>
      </c>
      <c r="AR1323" s="11">
        <f t="shared" si="3529"/>
        <v>0</v>
      </c>
      <c r="AS1323" s="11">
        <f t="shared" si="3529"/>
        <v>0</v>
      </c>
      <c r="AT1323" s="11">
        <f t="shared" si="3529"/>
        <v>0</v>
      </c>
      <c r="AU1323" s="11">
        <f t="shared" si="3529"/>
        <v>0</v>
      </c>
      <c r="AV1323" s="11">
        <f t="shared" si="3529"/>
        <v>0</v>
      </c>
      <c r="AW1323" s="11">
        <f t="shared" si="3529"/>
        <v>0</v>
      </c>
      <c r="AX1323" s="11">
        <f t="shared" si="3529"/>
        <v>0</v>
      </c>
      <c r="AY1323" s="11">
        <f t="shared" si="3529"/>
        <v>0</v>
      </c>
      <c r="AZ1323" s="11">
        <v>0</v>
      </c>
      <c r="BA1323" s="11">
        <v>0</v>
      </c>
      <c r="BB1323" s="11">
        <f t="shared" ref="BB1323:BQ1323" si="3530">SUM(BB1324)</f>
        <v>0</v>
      </c>
      <c r="BC1323" s="11">
        <f t="shared" si="3530"/>
        <v>0</v>
      </c>
      <c r="BD1323" s="11">
        <f t="shared" si="3530"/>
        <v>0</v>
      </c>
      <c r="BE1323" s="11">
        <f t="shared" si="3530"/>
        <v>0</v>
      </c>
      <c r="BF1323" s="11">
        <f t="shared" si="3530"/>
        <v>0</v>
      </c>
      <c r="BG1323" s="11">
        <f t="shared" si="3530"/>
        <v>0</v>
      </c>
      <c r="BH1323" s="11">
        <f t="shared" si="3530"/>
        <v>0</v>
      </c>
      <c r="BI1323" s="11">
        <f t="shared" si="3530"/>
        <v>0</v>
      </c>
      <c r="BJ1323" s="11">
        <f t="shared" si="3530"/>
        <v>0</v>
      </c>
      <c r="BK1323" s="11">
        <f t="shared" si="3530"/>
        <v>0</v>
      </c>
      <c r="BL1323" s="11">
        <f t="shared" si="3530"/>
        <v>0</v>
      </c>
      <c r="BM1323" s="11">
        <f t="shared" si="3530"/>
        <v>0</v>
      </c>
      <c r="BN1323" s="11">
        <f t="shared" si="3530"/>
        <v>0</v>
      </c>
      <c r="BO1323" s="11">
        <f t="shared" si="3530"/>
        <v>0</v>
      </c>
      <c r="BP1323" s="11">
        <f t="shared" si="3530"/>
        <v>0</v>
      </c>
      <c r="BQ1323" s="11">
        <f t="shared" si="3530"/>
        <v>0</v>
      </c>
      <c r="BR1323" s="11">
        <v>0</v>
      </c>
      <c r="BS1323" s="11">
        <v>0</v>
      </c>
      <c r="BT1323" s="11">
        <f t="shared" ref="BT1323:BZ1323" si="3531">SUM(BT1324)</f>
        <v>1650000</v>
      </c>
      <c r="BU1323" s="11">
        <f t="shared" si="3531"/>
        <v>1650000</v>
      </c>
      <c r="BV1323" s="11">
        <f t="shared" si="3531"/>
        <v>952929</v>
      </c>
      <c r="BW1323" s="11">
        <f t="shared" si="3531"/>
        <v>130000</v>
      </c>
      <c r="BX1323" s="11">
        <f t="shared" si="3531"/>
        <v>110000</v>
      </c>
      <c r="BY1323" s="11">
        <f t="shared" si="3531"/>
        <v>10000</v>
      </c>
      <c r="BZ1323" s="11">
        <f t="shared" si="3531"/>
        <v>10000</v>
      </c>
      <c r="CA1323" s="11">
        <f t="shared" si="3478"/>
        <v>1082929</v>
      </c>
      <c r="CB1323" s="123">
        <f t="shared" si="3489"/>
        <v>65.632060606060605</v>
      </c>
    </row>
    <row r="1324" spans="1:80" x14ac:dyDescent="0.25">
      <c r="A1324" s="4" t="s">
        <v>685</v>
      </c>
      <c r="B1324" s="4" t="s">
        <v>100</v>
      </c>
      <c r="C1324" s="4" t="s">
        <v>28</v>
      </c>
      <c r="D1324" s="79" t="s">
        <v>782</v>
      </c>
      <c r="E1324" s="78" t="s">
        <v>78</v>
      </c>
      <c r="F1324" s="78" t="s">
        <v>1</v>
      </c>
      <c r="G1324" s="2" t="s">
        <v>1</v>
      </c>
      <c r="H1324" s="2" t="s">
        <v>79</v>
      </c>
      <c r="I1324" s="12">
        <f>SUM(I1325,I1328,I1329)</f>
        <v>1065688</v>
      </c>
      <c r="J1324" s="12">
        <f t="shared" si="3477"/>
        <v>550000</v>
      </c>
      <c r="K1324" s="12">
        <f t="shared" ref="K1324" si="3532">SUM(K1325,K1328,K1329)</f>
        <v>550000</v>
      </c>
      <c r="L1324" s="12">
        <f t="shared" si="3480"/>
        <v>0</v>
      </c>
      <c r="M1324" s="12">
        <f t="shared" ref="M1324:Q1324" si="3533">SUM(M1325,M1328,M1329)</f>
        <v>0</v>
      </c>
      <c r="N1324" s="12">
        <f t="shared" si="3533"/>
        <v>0</v>
      </c>
      <c r="O1324" s="12">
        <f t="shared" si="3533"/>
        <v>0</v>
      </c>
      <c r="P1324" s="12">
        <f t="shared" si="3533"/>
        <v>0</v>
      </c>
      <c r="Q1324" s="12">
        <f t="shared" si="3533"/>
        <v>0</v>
      </c>
      <c r="R1324" s="12">
        <f t="shared" ref="R1324:AG1324" si="3534">SUM(R1325,R1328,R1329)</f>
        <v>0</v>
      </c>
      <c r="S1324" s="12">
        <f t="shared" si="3534"/>
        <v>0</v>
      </c>
      <c r="T1324" s="12">
        <f t="shared" si="3534"/>
        <v>0</v>
      </c>
      <c r="U1324" s="12">
        <f t="shared" si="3534"/>
        <v>0</v>
      </c>
      <c r="V1324" s="12">
        <f t="shared" si="3534"/>
        <v>0</v>
      </c>
      <c r="W1324" s="12">
        <f t="shared" si="3534"/>
        <v>0</v>
      </c>
      <c r="X1324" s="12">
        <f t="shared" ref="X1324" si="3535">SUM(X1325,X1328,X1329)</f>
        <v>0</v>
      </c>
      <c r="Y1324" s="12">
        <f t="shared" si="3534"/>
        <v>0</v>
      </c>
      <c r="Z1324" s="12">
        <f t="shared" si="3534"/>
        <v>0</v>
      </c>
      <c r="AA1324" s="12">
        <f t="shared" si="3534"/>
        <v>0</v>
      </c>
      <c r="AB1324" s="12">
        <f t="shared" si="3534"/>
        <v>0</v>
      </c>
      <c r="AC1324" s="12">
        <f t="shared" si="3534"/>
        <v>0</v>
      </c>
      <c r="AD1324" s="12">
        <f t="shared" si="3534"/>
        <v>0</v>
      </c>
      <c r="AE1324" s="12">
        <f t="shared" si="3534"/>
        <v>0</v>
      </c>
      <c r="AF1324" s="12">
        <f t="shared" si="3534"/>
        <v>0</v>
      </c>
      <c r="AG1324" s="12">
        <f t="shared" si="3534"/>
        <v>0</v>
      </c>
      <c r="AH1324" s="12">
        <v>0</v>
      </c>
      <c r="AI1324" s="12">
        <v>0</v>
      </c>
      <c r="AJ1324" s="12">
        <f t="shared" ref="AJ1324:AY1324" si="3536">SUM(AJ1325,AJ1328,AJ1329)</f>
        <v>0</v>
      </c>
      <c r="AK1324" s="12">
        <f t="shared" si="3536"/>
        <v>0</v>
      </c>
      <c r="AL1324" s="12">
        <f t="shared" si="3536"/>
        <v>0</v>
      </c>
      <c r="AM1324" s="12">
        <f t="shared" si="3536"/>
        <v>0</v>
      </c>
      <c r="AN1324" s="12">
        <f t="shared" si="3536"/>
        <v>0</v>
      </c>
      <c r="AO1324" s="12">
        <f t="shared" si="3536"/>
        <v>0</v>
      </c>
      <c r="AP1324" s="12">
        <f t="shared" ref="AP1324" si="3537">SUM(AP1325,AP1328,AP1329)</f>
        <v>0</v>
      </c>
      <c r="AQ1324" s="12">
        <f t="shared" si="3536"/>
        <v>0</v>
      </c>
      <c r="AR1324" s="12">
        <f t="shared" si="3536"/>
        <v>0</v>
      </c>
      <c r="AS1324" s="12">
        <f t="shared" si="3536"/>
        <v>0</v>
      </c>
      <c r="AT1324" s="12">
        <f t="shared" si="3536"/>
        <v>0</v>
      </c>
      <c r="AU1324" s="12">
        <f t="shared" si="3536"/>
        <v>0</v>
      </c>
      <c r="AV1324" s="12">
        <f t="shared" si="3536"/>
        <v>0</v>
      </c>
      <c r="AW1324" s="12">
        <f t="shared" si="3536"/>
        <v>0</v>
      </c>
      <c r="AX1324" s="12">
        <f t="shared" si="3536"/>
        <v>0</v>
      </c>
      <c r="AY1324" s="12">
        <f t="shared" si="3536"/>
        <v>0</v>
      </c>
      <c r="AZ1324" s="12">
        <v>0</v>
      </c>
      <c r="BA1324" s="12">
        <v>0</v>
      </c>
      <c r="BB1324" s="12">
        <f t="shared" ref="BB1324:BQ1324" si="3538">SUM(BB1325,BB1328,BB1329)</f>
        <v>0</v>
      </c>
      <c r="BC1324" s="12">
        <f t="shared" si="3538"/>
        <v>0</v>
      </c>
      <c r="BD1324" s="12">
        <f t="shared" si="3538"/>
        <v>0</v>
      </c>
      <c r="BE1324" s="12">
        <f t="shared" si="3538"/>
        <v>0</v>
      </c>
      <c r="BF1324" s="12">
        <f t="shared" si="3538"/>
        <v>0</v>
      </c>
      <c r="BG1324" s="12">
        <f t="shared" si="3538"/>
        <v>0</v>
      </c>
      <c r="BH1324" s="12">
        <f t="shared" ref="BH1324" si="3539">SUM(BH1325,BH1328,BH1329)</f>
        <v>0</v>
      </c>
      <c r="BI1324" s="12">
        <f t="shared" si="3538"/>
        <v>0</v>
      </c>
      <c r="BJ1324" s="12">
        <f t="shared" si="3538"/>
        <v>0</v>
      </c>
      <c r="BK1324" s="12">
        <f t="shared" si="3538"/>
        <v>0</v>
      </c>
      <c r="BL1324" s="12">
        <f t="shared" si="3538"/>
        <v>0</v>
      </c>
      <c r="BM1324" s="12">
        <f t="shared" si="3538"/>
        <v>0</v>
      </c>
      <c r="BN1324" s="12">
        <f t="shared" si="3538"/>
        <v>0</v>
      </c>
      <c r="BO1324" s="12">
        <f t="shared" si="3538"/>
        <v>0</v>
      </c>
      <c r="BP1324" s="12">
        <f t="shared" si="3538"/>
        <v>0</v>
      </c>
      <c r="BQ1324" s="12">
        <f t="shared" si="3538"/>
        <v>0</v>
      </c>
      <c r="BR1324" s="12">
        <v>0</v>
      </c>
      <c r="BS1324" s="12">
        <v>0</v>
      </c>
      <c r="BT1324" s="12">
        <f t="shared" ref="BT1324:BZ1324" si="3540">SUM(BT1325,BT1328,BT1329)</f>
        <v>1650000</v>
      </c>
      <c r="BU1324" s="12">
        <f t="shared" si="3540"/>
        <v>1650000</v>
      </c>
      <c r="BV1324" s="12">
        <f t="shared" si="3540"/>
        <v>952929</v>
      </c>
      <c r="BW1324" s="12">
        <f t="shared" si="3540"/>
        <v>130000</v>
      </c>
      <c r="BX1324" s="12">
        <f t="shared" si="3540"/>
        <v>110000</v>
      </c>
      <c r="BY1324" s="12">
        <f t="shared" si="3540"/>
        <v>10000</v>
      </c>
      <c r="BZ1324" s="12">
        <f t="shared" si="3540"/>
        <v>10000</v>
      </c>
      <c r="CA1324" s="12">
        <f t="shared" si="3478"/>
        <v>1082929</v>
      </c>
      <c r="CB1324" s="124">
        <f t="shared" si="3489"/>
        <v>65.632060606060605</v>
      </c>
    </row>
    <row r="1325" spans="1:80" x14ac:dyDescent="0.25">
      <c r="A1325" s="1" t="s">
        <v>685</v>
      </c>
      <c r="B1325" s="1" t="s">
        <v>100</v>
      </c>
      <c r="C1325" s="1" t="s">
        <v>28</v>
      </c>
      <c r="D1325" s="82" t="s">
        <v>782</v>
      </c>
      <c r="E1325" s="82" t="s">
        <v>80</v>
      </c>
      <c r="F1325" s="79" t="s">
        <v>1</v>
      </c>
      <c r="G1325" s="13" t="s">
        <v>1</v>
      </c>
      <c r="H1325" s="2" t="s">
        <v>81</v>
      </c>
      <c r="I1325" s="12">
        <f>SUM(I1326:I1327)</f>
        <v>970988</v>
      </c>
      <c r="J1325" s="12">
        <f t="shared" si="3477"/>
        <v>500000</v>
      </c>
      <c r="K1325" s="12">
        <f t="shared" ref="K1325" si="3541">SUM(K1326:K1327)</f>
        <v>500000</v>
      </c>
      <c r="L1325" s="12">
        <f t="shared" si="3480"/>
        <v>0</v>
      </c>
      <c r="M1325" s="12">
        <f t="shared" ref="M1325:Q1325" si="3542">SUM(M1326:M1327)</f>
        <v>0</v>
      </c>
      <c r="N1325" s="12">
        <f t="shared" si="3542"/>
        <v>0</v>
      </c>
      <c r="O1325" s="12">
        <f t="shared" si="3542"/>
        <v>0</v>
      </c>
      <c r="P1325" s="12">
        <f t="shared" si="3542"/>
        <v>0</v>
      </c>
      <c r="Q1325" s="12">
        <f t="shared" si="3542"/>
        <v>0</v>
      </c>
      <c r="R1325" s="12">
        <f t="shared" ref="R1325:AG1325" si="3543">SUM(R1326:R1327)</f>
        <v>0</v>
      </c>
      <c r="S1325" s="12">
        <f t="shared" si="3543"/>
        <v>0</v>
      </c>
      <c r="T1325" s="12">
        <f t="shared" si="3543"/>
        <v>0</v>
      </c>
      <c r="U1325" s="12">
        <f t="shared" si="3543"/>
        <v>0</v>
      </c>
      <c r="V1325" s="12">
        <f t="shared" si="3543"/>
        <v>0</v>
      </c>
      <c r="W1325" s="12">
        <f t="shared" si="3543"/>
        <v>0</v>
      </c>
      <c r="X1325" s="12">
        <f t="shared" ref="X1325" si="3544">SUM(X1326:X1327)</f>
        <v>0</v>
      </c>
      <c r="Y1325" s="12">
        <f t="shared" si="3543"/>
        <v>0</v>
      </c>
      <c r="Z1325" s="12">
        <f t="shared" si="3543"/>
        <v>0</v>
      </c>
      <c r="AA1325" s="12">
        <f t="shared" si="3543"/>
        <v>0</v>
      </c>
      <c r="AB1325" s="12">
        <f t="shared" si="3543"/>
        <v>0</v>
      </c>
      <c r="AC1325" s="12">
        <f t="shared" si="3543"/>
        <v>0</v>
      </c>
      <c r="AD1325" s="12">
        <f t="shared" si="3543"/>
        <v>0</v>
      </c>
      <c r="AE1325" s="12">
        <f t="shared" si="3543"/>
        <v>0</v>
      </c>
      <c r="AF1325" s="12">
        <f t="shared" si="3543"/>
        <v>0</v>
      </c>
      <c r="AG1325" s="12">
        <f t="shared" si="3543"/>
        <v>0</v>
      </c>
      <c r="AH1325" s="12">
        <v>0</v>
      </c>
      <c r="AI1325" s="12">
        <v>0</v>
      </c>
      <c r="AJ1325" s="12">
        <f t="shared" ref="AJ1325:AY1325" si="3545">SUM(AJ1326:AJ1327)</f>
        <v>0</v>
      </c>
      <c r="AK1325" s="12">
        <f t="shared" si="3545"/>
        <v>0</v>
      </c>
      <c r="AL1325" s="12">
        <f t="shared" si="3545"/>
        <v>0</v>
      </c>
      <c r="AM1325" s="12">
        <f t="shared" si="3545"/>
        <v>0</v>
      </c>
      <c r="AN1325" s="12">
        <f t="shared" si="3545"/>
        <v>0</v>
      </c>
      <c r="AO1325" s="12">
        <f t="shared" si="3545"/>
        <v>0</v>
      </c>
      <c r="AP1325" s="12">
        <f t="shared" ref="AP1325" si="3546">SUM(AP1326:AP1327)</f>
        <v>0</v>
      </c>
      <c r="AQ1325" s="12">
        <f t="shared" si="3545"/>
        <v>0</v>
      </c>
      <c r="AR1325" s="12">
        <f t="shared" si="3545"/>
        <v>0</v>
      </c>
      <c r="AS1325" s="12">
        <f t="shared" si="3545"/>
        <v>0</v>
      </c>
      <c r="AT1325" s="12">
        <f t="shared" si="3545"/>
        <v>0</v>
      </c>
      <c r="AU1325" s="12">
        <f t="shared" si="3545"/>
        <v>0</v>
      </c>
      <c r="AV1325" s="12">
        <f t="shared" si="3545"/>
        <v>0</v>
      </c>
      <c r="AW1325" s="12">
        <f t="shared" si="3545"/>
        <v>0</v>
      </c>
      <c r="AX1325" s="12">
        <f t="shared" si="3545"/>
        <v>0</v>
      </c>
      <c r="AY1325" s="12">
        <f t="shared" si="3545"/>
        <v>0</v>
      </c>
      <c r="AZ1325" s="12">
        <v>0</v>
      </c>
      <c r="BA1325" s="12">
        <v>0</v>
      </c>
      <c r="BB1325" s="12">
        <f t="shared" ref="BB1325:BQ1325" si="3547">SUM(BB1326:BB1327)</f>
        <v>0</v>
      </c>
      <c r="BC1325" s="12">
        <f t="shared" si="3547"/>
        <v>0</v>
      </c>
      <c r="BD1325" s="12">
        <f t="shared" si="3547"/>
        <v>0</v>
      </c>
      <c r="BE1325" s="12">
        <f t="shared" si="3547"/>
        <v>0</v>
      </c>
      <c r="BF1325" s="12">
        <f t="shared" si="3547"/>
        <v>0</v>
      </c>
      <c r="BG1325" s="12">
        <f t="shared" si="3547"/>
        <v>0</v>
      </c>
      <c r="BH1325" s="12">
        <f t="shared" ref="BH1325" si="3548">SUM(BH1326:BH1327)</f>
        <v>0</v>
      </c>
      <c r="BI1325" s="12">
        <f t="shared" si="3547"/>
        <v>0</v>
      </c>
      <c r="BJ1325" s="12">
        <f t="shared" si="3547"/>
        <v>0</v>
      </c>
      <c r="BK1325" s="12">
        <f t="shared" si="3547"/>
        <v>0</v>
      </c>
      <c r="BL1325" s="12">
        <f t="shared" si="3547"/>
        <v>0</v>
      </c>
      <c r="BM1325" s="12">
        <f t="shared" si="3547"/>
        <v>0</v>
      </c>
      <c r="BN1325" s="12">
        <f t="shared" si="3547"/>
        <v>0</v>
      </c>
      <c r="BO1325" s="12">
        <f t="shared" si="3547"/>
        <v>0</v>
      </c>
      <c r="BP1325" s="12">
        <f t="shared" si="3547"/>
        <v>0</v>
      </c>
      <c r="BQ1325" s="12">
        <f t="shared" si="3547"/>
        <v>0</v>
      </c>
      <c r="BR1325" s="12">
        <v>0</v>
      </c>
      <c r="BS1325" s="12">
        <v>0</v>
      </c>
      <c r="BT1325" s="12">
        <f t="shared" ref="BT1325:BZ1325" si="3549">SUM(BT1326:BT1327)</f>
        <v>1500000</v>
      </c>
      <c r="BU1325" s="12">
        <f t="shared" si="3549"/>
        <v>1500000</v>
      </c>
      <c r="BV1325" s="12">
        <f t="shared" si="3549"/>
        <v>938909</v>
      </c>
      <c r="BW1325" s="12">
        <f t="shared" si="3549"/>
        <v>100000</v>
      </c>
      <c r="BX1325" s="12">
        <f t="shared" si="3549"/>
        <v>100000</v>
      </c>
      <c r="BY1325" s="12">
        <f t="shared" si="3549"/>
        <v>0</v>
      </c>
      <c r="BZ1325" s="12">
        <f t="shared" si="3549"/>
        <v>0</v>
      </c>
      <c r="CA1325" s="12">
        <f t="shared" si="3478"/>
        <v>1038909</v>
      </c>
      <c r="CB1325" s="124">
        <f t="shared" si="3489"/>
        <v>69.260600000000011</v>
      </c>
    </row>
    <row r="1326" spans="1:80" x14ac:dyDescent="0.25">
      <c r="A1326" s="4" t="s">
        <v>685</v>
      </c>
      <c r="B1326" s="4" t="s">
        <v>100</v>
      </c>
      <c r="C1326" s="4" t="s">
        <v>28</v>
      </c>
      <c r="D1326" s="79" t="s">
        <v>782</v>
      </c>
      <c r="E1326" s="89">
        <v>8213</v>
      </c>
      <c r="F1326" s="79"/>
      <c r="G1326" s="74" t="s">
        <v>1896</v>
      </c>
      <c r="H1326" s="13" t="s">
        <v>1830</v>
      </c>
      <c r="I1326" s="14">
        <v>470988</v>
      </c>
      <c r="J1326" s="14">
        <f t="shared" si="3477"/>
        <v>500000</v>
      </c>
      <c r="K1326" s="14">
        <v>500000</v>
      </c>
      <c r="L1326" s="14">
        <f t="shared" si="3480"/>
        <v>0</v>
      </c>
      <c r="M1326" s="14">
        <v>0</v>
      </c>
      <c r="N1326" s="14">
        <v>0</v>
      </c>
      <c r="O1326" s="14">
        <v>0</v>
      </c>
      <c r="P1326" s="14">
        <v>0</v>
      </c>
      <c r="Q1326" s="14">
        <v>0</v>
      </c>
      <c r="R1326" s="14">
        <v>0</v>
      </c>
      <c r="S1326" s="14"/>
      <c r="T1326" s="14"/>
      <c r="U1326" s="14"/>
      <c r="V1326" s="14"/>
      <c r="W1326" s="14"/>
      <c r="X1326" s="14">
        <f t="shared" si="3501"/>
        <v>0</v>
      </c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>
        <v>0</v>
      </c>
      <c r="AI1326" s="14">
        <v>0</v>
      </c>
      <c r="AJ1326" s="14">
        <v>0</v>
      </c>
      <c r="AK1326" s="14"/>
      <c r="AL1326" s="14"/>
      <c r="AM1326" s="14"/>
      <c r="AN1326" s="14"/>
      <c r="AO1326" s="14"/>
      <c r="AP1326" s="14">
        <f t="shared" si="3502"/>
        <v>0</v>
      </c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>
        <v>0</v>
      </c>
      <c r="BA1326" s="14">
        <v>0</v>
      </c>
      <c r="BB1326" s="14">
        <v>0</v>
      </c>
      <c r="BC1326" s="14"/>
      <c r="BD1326" s="14"/>
      <c r="BE1326" s="14"/>
      <c r="BF1326" s="14"/>
      <c r="BG1326" s="14"/>
      <c r="BH1326" s="14">
        <f t="shared" si="3503"/>
        <v>0</v>
      </c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>
        <v>0</v>
      </c>
      <c r="BS1326" s="14">
        <v>0</v>
      </c>
      <c r="BT1326" s="14">
        <v>1500000</v>
      </c>
      <c r="BU1326" s="14">
        <v>1500000</v>
      </c>
      <c r="BV1326" s="14">
        <v>938909</v>
      </c>
      <c r="BW1326" s="14">
        <f t="shared" si="3476"/>
        <v>100000</v>
      </c>
      <c r="BX1326" s="14">
        <v>100000</v>
      </c>
      <c r="BY1326" s="14"/>
      <c r="BZ1326" s="14"/>
      <c r="CA1326" s="14">
        <f t="shared" si="3478"/>
        <v>1038909</v>
      </c>
      <c r="CB1326" s="122">
        <f t="shared" si="3489"/>
        <v>69.260600000000011</v>
      </c>
    </row>
    <row r="1327" spans="1:80" x14ac:dyDescent="0.25">
      <c r="A1327" s="4" t="s">
        <v>685</v>
      </c>
      <c r="B1327" s="4" t="s">
        <v>100</v>
      </c>
      <c r="C1327" s="4" t="s">
        <v>28</v>
      </c>
      <c r="D1327" s="79" t="s">
        <v>782</v>
      </c>
      <c r="E1327" s="89">
        <v>8213</v>
      </c>
      <c r="F1327" s="79" t="s">
        <v>792</v>
      </c>
      <c r="G1327" s="74" t="s">
        <v>1896</v>
      </c>
      <c r="H1327" s="13" t="s">
        <v>793</v>
      </c>
      <c r="I1327" s="14">
        <v>500000</v>
      </c>
      <c r="J1327" s="14">
        <f t="shared" si="3477"/>
        <v>0</v>
      </c>
      <c r="K1327" s="14">
        <v>0</v>
      </c>
      <c r="L1327" s="14">
        <f t="shared" si="3480"/>
        <v>0</v>
      </c>
      <c r="M1327" s="14">
        <v>0</v>
      </c>
      <c r="N1327" s="14">
        <v>0</v>
      </c>
      <c r="O1327" s="14">
        <v>0</v>
      </c>
      <c r="P1327" s="14">
        <v>0</v>
      </c>
      <c r="Q1327" s="14">
        <v>0</v>
      </c>
      <c r="R1327" s="14">
        <v>0</v>
      </c>
      <c r="S1327" s="14"/>
      <c r="T1327" s="14"/>
      <c r="U1327" s="14"/>
      <c r="V1327" s="14"/>
      <c r="W1327" s="14"/>
      <c r="X1327" s="14">
        <f t="shared" si="3501"/>
        <v>0</v>
      </c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>
        <v>0</v>
      </c>
      <c r="AI1327" s="14">
        <v>0</v>
      </c>
      <c r="AJ1327" s="14">
        <v>0</v>
      </c>
      <c r="AK1327" s="14"/>
      <c r="AL1327" s="14"/>
      <c r="AM1327" s="14"/>
      <c r="AN1327" s="14"/>
      <c r="AO1327" s="14"/>
      <c r="AP1327" s="14">
        <f t="shared" si="3502"/>
        <v>0</v>
      </c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>
        <v>0</v>
      </c>
      <c r="BA1327" s="14">
        <v>0</v>
      </c>
      <c r="BB1327" s="14">
        <v>0</v>
      </c>
      <c r="BC1327" s="14"/>
      <c r="BD1327" s="14"/>
      <c r="BE1327" s="14"/>
      <c r="BF1327" s="14"/>
      <c r="BG1327" s="14"/>
      <c r="BH1327" s="14">
        <f t="shared" si="3503"/>
        <v>0</v>
      </c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>
        <v>0</v>
      </c>
      <c r="BS1327" s="14">
        <v>0</v>
      </c>
      <c r="BT1327" s="14">
        <v>0</v>
      </c>
      <c r="BU1327" s="14">
        <v>0</v>
      </c>
      <c r="BV1327" s="14">
        <v>0</v>
      </c>
      <c r="BW1327" s="14">
        <f t="shared" si="3476"/>
        <v>0</v>
      </c>
      <c r="BX1327" s="14"/>
      <c r="BY1327" s="14"/>
      <c r="BZ1327" s="14"/>
      <c r="CA1327" s="14">
        <f t="shared" si="3478"/>
        <v>0</v>
      </c>
      <c r="CB1327" s="122" t="str">
        <f t="shared" si="3489"/>
        <v>-</v>
      </c>
    </row>
    <row r="1328" spans="1:80" x14ac:dyDescent="0.25">
      <c r="A1328" s="4" t="s">
        <v>685</v>
      </c>
      <c r="B1328" s="4" t="s">
        <v>100</v>
      </c>
      <c r="C1328" s="4" t="s">
        <v>28</v>
      </c>
      <c r="D1328" s="79" t="s">
        <v>782</v>
      </c>
      <c r="E1328" s="89">
        <v>8215</v>
      </c>
      <c r="F1328" s="79"/>
      <c r="G1328" s="74" t="s">
        <v>1896</v>
      </c>
      <c r="H1328" s="13" t="s">
        <v>183</v>
      </c>
      <c r="I1328" s="14">
        <v>19500</v>
      </c>
      <c r="J1328" s="14">
        <f t="shared" si="3477"/>
        <v>0</v>
      </c>
      <c r="K1328" s="14">
        <v>0</v>
      </c>
      <c r="L1328" s="14">
        <f t="shared" si="3480"/>
        <v>0</v>
      </c>
      <c r="M1328" s="14">
        <v>0</v>
      </c>
      <c r="N1328" s="14">
        <v>0</v>
      </c>
      <c r="O1328" s="14">
        <v>0</v>
      </c>
      <c r="P1328" s="14">
        <v>0</v>
      </c>
      <c r="Q1328" s="14">
        <v>0</v>
      </c>
      <c r="R1328" s="14">
        <v>0</v>
      </c>
      <c r="S1328" s="14"/>
      <c r="T1328" s="14"/>
      <c r="U1328" s="14"/>
      <c r="V1328" s="14"/>
      <c r="W1328" s="14"/>
      <c r="X1328" s="14">
        <f t="shared" si="3501"/>
        <v>0</v>
      </c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>
        <v>0</v>
      </c>
      <c r="AI1328" s="14">
        <v>0</v>
      </c>
      <c r="AJ1328" s="14">
        <v>0</v>
      </c>
      <c r="AK1328" s="14"/>
      <c r="AL1328" s="14"/>
      <c r="AM1328" s="14"/>
      <c r="AN1328" s="14"/>
      <c r="AO1328" s="14"/>
      <c r="AP1328" s="14">
        <f t="shared" si="3502"/>
        <v>0</v>
      </c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>
        <v>0</v>
      </c>
      <c r="BA1328" s="14">
        <v>0</v>
      </c>
      <c r="BB1328" s="14">
        <v>0</v>
      </c>
      <c r="BC1328" s="14"/>
      <c r="BD1328" s="14"/>
      <c r="BE1328" s="14"/>
      <c r="BF1328" s="14"/>
      <c r="BG1328" s="14"/>
      <c r="BH1328" s="14">
        <f t="shared" si="3503"/>
        <v>0</v>
      </c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>
        <v>0</v>
      </c>
      <c r="BS1328" s="14">
        <v>0</v>
      </c>
      <c r="BT1328" s="14">
        <v>0</v>
      </c>
      <c r="BU1328" s="14">
        <v>0</v>
      </c>
      <c r="BV1328" s="14">
        <v>0</v>
      </c>
      <c r="BW1328" s="14">
        <f t="shared" si="3476"/>
        <v>0</v>
      </c>
      <c r="BX1328" s="14"/>
      <c r="BY1328" s="14"/>
      <c r="BZ1328" s="14"/>
      <c r="CA1328" s="14">
        <f t="shared" si="3478"/>
        <v>0</v>
      </c>
      <c r="CB1328" s="122" t="str">
        <f t="shared" si="3489"/>
        <v>-</v>
      </c>
    </row>
    <row r="1329" spans="1:80" x14ac:dyDescent="0.25">
      <c r="A1329" s="4" t="s">
        <v>685</v>
      </c>
      <c r="B1329" s="4" t="s">
        <v>100</v>
      </c>
      <c r="C1329" s="4" t="s">
        <v>28</v>
      </c>
      <c r="D1329" s="79" t="s">
        <v>782</v>
      </c>
      <c r="E1329" s="89">
        <v>8216</v>
      </c>
      <c r="F1329" s="79"/>
      <c r="G1329" s="74" t="s">
        <v>1896</v>
      </c>
      <c r="H1329" s="13" t="s">
        <v>319</v>
      </c>
      <c r="I1329" s="14">
        <v>75200</v>
      </c>
      <c r="J1329" s="14">
        <f t="shared" si="3477"/>
        <v>50000</v>
      </c>
      <c r="K1329" s="14">
        <v>50000</v>
      </c>
      <c r="L1329" s="14">
        <f t="shared" si="3480"/>
        <v>0</v>
      </c>
      <c r="M1329" s="14">
        <v>0</v>
      </c>
      <c r="N1329" s="14">
        <v>0</v>
      </c>
      <c r="O1329" s="14">
        <v>0</v>
      </c>
      <c r="P1329" s="14">
        <v>0</v>
      </c>
      <c r="Q1329" s="14">
        <v>0</v>
      </c>
      <c r="R1329" s="14">
        <v>0</v>
      </c>
      <c r="S1329" s="14"/>
      <c r="T1329" s="14"/>
      <c r="U1329" s="14"/>
      <c r="V1329" s="14"/>
      <c r="W1329" s="14"/>
      <c r="X1329" s="14">
        <f t="shared" si="3501"/>
        <v>0</v>
      </c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>
        <v>0</v>
      </c>
      <c r="AI1329" s="14">
        <v>0</v>
      </c>
      <c r="AJ1329" s="14">
        <v>0</v>
      </c>
      <c r="AK1329" s="14"/>
      <c r="AL1329" s="14"/>
      <c r="AM1329" s="14"/>
      <c r="AN1329" s="14"/>
      <c r="AO1329" s="14"/>
      <c r="AP1329" s="14">
        <f t="shared" si="3502"/>
        <v>0</v>
      </c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>
        <v>0</v>
      </c>
      <c r="BA1329" s="14">
        <v>0</v>
      </c>
      <c r="BB1329" s="14">
        <v>0</v>
      </c>
      <c r="BC1329" s="14"/>
      <c r="BD1329" s="14"/>
      <c r="BE1329" s="14"/>
      <c r="BF1329" s="14"/>
      <c r="BG1329" s="14"/>
      <c r="BH1329" s="14">
        <f t="shared" si="3503"/>
        <v>0</v>
      </c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>
        <v>0</v>
      </c>
      <c r="BS1329" s="14">
        <v>0</v>
      </c>
      <c r="BT1329" s="14">
        <v>150000</v>
      </c>
      <c r="BU1329" s="14">
        <v>150000</v>
      </c>
      <c r="BV1329" s="14">
        <v>14020</v>
      </c>
      <c r="BW1329" s="14">
        <f t="shared" si="3476"/>
        <v>30000</v>
      </c>
      <c r="BX1329" s="14">
        <v>10000</v>
      </c>
      <c r="BY1329" s="14">
        <v>10000</v>
      </c>
      <c r="BZ1329" s="14">
        <v>10000</v>
      </c>
      <c r="CA1329" s="14">
        <f t="shared" si="3478"/>
        <v>44020</v>
      </c>
      <c r="CB1329" s="122">
        <f t="shared" si="3489"/>
        <v>29.346666666666664</v>
      </c>
    </row>
    <row r="1330" spans="1:80" x14ac:dyDescent="0.25">
      <c r="A1330" s="13" t="s">
        <v>1</v>
      </c>
      <c r="B1330" s="13" t="s">
        <v>1</v>
      </c>
      <c r="C1330" s="13" t="s">
        <v>1</v>
      </c>
      <c r="D1330" s="74" t="s">
        <v>1</v>
      </c>
      <c r="E1330" s="74" t="s">
        <v>1</v>
      </c>
      <c r="F1330" s="74" t="s">
        <v>1</v>
      </c>
      <c r="G1330" s="13" t="s">
        <v>1</v>
      </c>
      <c r="H1330" s="10" t="s">
        <v>794</v>
      </c>
      <c r="I1330" s="11">
        <f>SUM(I1323,I1299)</f>
        <v>5273028</v>
      </c>
      <c r="J1330" s="11">
        <f t="shared" si="3477"/>
        <v>2538702</v>
      </c>
      <c r="K1330" s="11">
        <f t="shared" ref="K1330" si="3550">SUM(K1323,K1299)</f>
        <v>2538702</v>
      </c>
      <c r="L1330" s="11">
        <f t="shared" si="3480"/>
        <v>0</v>
      </c>
      <c r="M1330" s="11">
        <f t="shared" ref="M1330:Q1330" si="3551">SUM(M1323,M1299)</f>
        <v>0</v>
      </c>
      <c r="N1330" s="11">
        <f t="shared" si="3551"/>
        <v>0</v>
      </c>
      <c r="O1330" s="11">
        <f t="shared" si="3551"/>
        <v>0</v>
      </c>
      <c r="P1330" s="11">
        <f t="shared" si="3551"/>
        <v>0</v>
      </c>
      <c r="Q1330" s="11">
        <f t="shared" si="3551"/>
        <v>0</v>
      </c>
      <c r="R1330" s="11">
        <f t="shared" ref="R1330:AG1330" si="3552">SUM(R1323,R1299)</f>
        <v>0</v>
      </c>
      <c r="S1330" s="11">
        <f t="shared" si="3552"/>
        <v>0</v>
      </c>
      <c r="T1330" s="11">
        <f t="shared" si="3552"/>
        <v>0</v>
      </c>
      <c r="U1330" s="11">
        <f t="shared" si="3552"/>
        <v>0</v>
      </c>
      <c r="V1330" s="11">
        <f t="shared" si="3552"/>
        <v>0</v>
      </c>
      <c r="W1330" s="11">
        <f t="shared" si="3552"/>
        <v>0</v>
      </c>
      <c r="X1330" s="11">
        <f t="shared" si="3552"/>
        <v>0</v>
      </c>
      <c r="Y1330" s="11">
        <f t="shared" si="3552"/>
        <v>0</v>
      </c>
      <c r="Z1330" s="11">
        <f t="shared" si="3552"/>
        <v>0</v>
      </c>
      <c r="AA1330" s="11">
        <f t="shared" si="3552"/>
        <v>0</v>
      </c>
      <c r="AB1330" s="11">
        <f t="shared" si="3552"/>
        <v>0</v>
      </c>
      <c r="AC1330" s="11">
        <f t="shared" si="3552"/>
        <v>0</v>
      </c>
      <c r="AD1330" s="11">
        <f t="shared" si="3552"/>
        <v>0</v>
      </c>
      <c r="AE1330" s="11">
        <f t="shared" si="3552"/>
        <v>0</v>
      </c>
      <c r="AF1330" s="11">
        <f t="shared" si="3552"/>
        <v>0</v>
      </c>
      <c r="AG1330" s="11">
        <f t="shared" si="3552"/>
        <v>0</v>
      </c>
      <c r="AH1330" s="11">
        <v>0</v>
      </c>
      <c r="AI1330" s="11">
        <v>0</v>
      </c>
      <c r="AJ1330" s="11">
        <f t="shared" ref="AJ1330:AY1330" si="3553">SUM(AJ1323,AJ1299)</f>
        <v>0</v>
      </c>
      <c r="AK1330" s="11">
        <f t="shared" si="3553"/>
        <v>1479</v>
      </c>
      <c r="AL1330" s="11">
        <f t="shared" si="3553"/>
        <v>0</v>
      </c>
      <c r="AM1330" s="11">
        <f t="shared" si="3553"/>
        <v>0</v>
      </c>
      <c r="AN1330" s="11">
        <f t="shared" si="3553"/>
        <v>0</v>
      </c>
      <c r="AO1330" s="11">
        <f t="shared" si="3553"/>
        <v>0</v>
      </c>
      <c r="AP1330" s="11">
        <f t="shared" si="3553"/>
        <v>1479</v>
      </c>
      <c r="AQ1330" s="11">
        <f t="shared" si="3553"/>
        <v>0</v>
      </c>
      <c r="AR1330" s="11">
        <f t="shared" si="3553"/>
        <v>0</v>
      </c>
      <c r="AS1330" s="11">
        <f t="shared" si="3553"/>
        <v>1479</v>
      </c>
      <c r="AT1330" s="11">
        <f t="shared" si="3553"/>
        <v>0</v>
      </c>
      <c r="AU1330" s="11">
        <f t="shared" si="3553"/>
        <v>0</v>
      </c>
      <c r="AV1330" s="11">
        <f t="shared" si="3553"/>
        <v>0</v>
      </c>
      <c r="AW1330" s="11">
        <f t="shared" si="3553"/>
        <v>0</v>
      </c>
      <c r="AX1330" s="11">
        <f t="shared" si="3553"/>
        <v>0</v>
      </c>
      <c r="AY1330" s="11">
        <f t="shared" si="3553"/>
        <v>0</v>
      </c>
      <c r="AZ1330" s="11">
        <v>1479</v>
      </c>
      <c r="BA1330" s="11">
        <v>0</v>
      </c>
      <c r="BB1330" s="11">
        <f t="shared" ref="BB1330:BQ1330" si="3554">SUM(BB1323,BB1299)</f>
        <v>0</v>
      </c>
      <c r="BC1330" s="11">
        <f t="shared" si="3554"/>
        <v>0</v>
      </c>
      <c r="BD1330" s="11">
        <f t="shared" si="3554"/>
        <v>0</v>
      </c>
      <c r="BE1330" s="11">
        <f t="shared" si="3554"/>
        <v>0</v>
      </c>
      <c r="BF1330" s="11">
        <f t="shared" si="3554"/>
        <v>0</v>
      </c>
      <c r="BG1330" s="11">
        <f t="shared" si="3554"/>
        <v>0</v>
      </c>
      <c r="BH1330" s="11">
        <f t="shared" si="3554"/>
        <v>0</v>
      </c>
      <c r="BI1330" s="11">
        <f t="shared" si="3554"/>
        <v>0</v>
      </c>
      <c r="BJ1330" s="11">
        <f t="shared" si="3554"/>
        <v>0</v>
      </c>
      <c r="BK1330" s="11">
        <f t="shared" si="3554"/>
        <v>0</v>
      </c>
      <c r="BL1330" s="11">
        <f t="shared" si="3554"/>
        <v>0</v>
      </c>
      <c r="BM1330" s="11">
        <f t="shared" si="3554"/>
        <v>0</v>
      </c>
      <c r="BN1330" s="11">
        <f t="shared" si="3554"/>
        <v>0</v>
      </c>
      <c r="BO1330" s="11">
        <f t="shared" si="3554"/>
        <v>0</v>
      </c>
      <c r="BP1330" s="11">
        <f t="shared" si="3554"/>
        <v>0</v>
      </c>
      <c r="BQ1330" s="11">
        <f t="shared" si="3554"/>
        <v>0</v>
      </c>
      <c r="BR1330" s="11">
        <v>0</v>
      </c>
      <c r="BS1330" s="11">
        <v>0</v>
      </c>
      <c r="BT1330" s="11">
        <f t="shared" ref="BT1330:BZ1330" si="3555">SUM(BT1323,BT1299)</f>
        <v>6362753</v>
      </c>
      <c r="BU1330" s="11">
        <f t="shared" si="3555"/>
        <v>6362753</v>
      </c>
      <c r="BV1330" s="11">
        <f t="shared" si="3555"/>
        <v>2428292</v>
      </c>
      <c r="BW1330" s="11">
        <f t="shared" si="3555"/>
        <v>682632</v>
      </c>
      <c r="BX1330" s="11">
        <f t="shared" si="3555"/>
        <v>396732</v>
      </c>
      <c r="BY1330" s="11">
        <f t="shared" si="3555"/>
        <v>145950</v>
      </c>
      <c r="BZ1330" s="11">
        <f t="shared" si="3555"/>
        <v>139950</v>
      </c>
      <c r="CA1330" s="11">
        <f t="shared" si="3478"/>
        <v>3110924</v>
      </c>
      <c r="CB1330" s="123">
        <f t="shared" si="3489"/>
        <v>48.892735581594948</v>
      </c>
    </row>
    <row r="1331" spans="1:80" ht="15.75" thickBot="1" x14ac:dyDescent="0.3">
      <c r="A1331" s="13" t="s">
        <v>1</v>
      </c>
      <c r="B1331" s="13" t="s">
        <v>1</v>
      </c>
      <c r="C1331" s="13" t="s">
        <v>1</v>
      </c>
      <c r="D1331" s="74" t="s">
        <v>1</v>
      </c>
      <c r="E1331" s="74" t="s">
        <v>1</v>
      </c>
      <c r="F1331" s="74" t="s">
        <v>1</v>
      </c>
      <c r="G1331" s="13" t="s">
        <v>1</v>
      </c>
      <c r="H1331" s="2" t="s">
        <v>83</v>
      </c>
      <c r="I1331" s="12">
        <v>18</v>
      </c>
      <c r="J1331" s="12">
        <f t="shared" si="3477"/>
        <v>21</v>
      </c>
      <c r="K1331" s="12">
        <v>21</v>
      </c>
      <c r="L1331" s="13"/>
      <c r="M1331" s="13" t="s">
        <v>1</v>
      </c>
      <c r="N1331" s="13" t="s">
        <v>1</v>
      </c>
      <c r="O1331" s="13" t="s">
        <v>1</v>
      </c>
      <c r="P1331" s="27"/>
      <c r="Q1331" s="13" t="s">
        <v>1</v>
      </c>
      <c r="R1331" s="13" t="s">
        <v>1</v>
      </c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>
        <v>0</v>
      </c>
      <c r="AI1331" s="13">
        <v>0</v>
      </c>
      <c r="AJ1331" s="13" t="s">
        <v>1</v>
      </c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>
        <v>0</v>
      </c>
      <c r="BA1331" s="13">
        <v>0</v>
      </c>
      <c r="BB1331" s="13" t="s">
        <v>1</v>
      </c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>
        <v>0</v>
      </c>
      <c r="BS1331" s="13">
        <v>0</v>
      </c>
      <c r="BT1331" s="12">
        <v>21</v>
      </c>
      <c r="BU1331" s="12">
        <v>21</v>
      </c>
      <c r="BV1331" s="12"/>
      <c r="BW1331" s="12">
        <f t="shared" si="3476"/>
        <v>0</v>
      </c>
      <c r="BX1331" s="12"/>
      <c r="BY1331" s="12"/>
      <c r="BZ1331" s="12"/>
      <c r="CA1331" s="12">
        <f t="shared" si="3478"/>
        <v>0</v>
      </c>
      <c r="CB1331" s="124"/>
    </row>
    <row r="1332" spans="1:80" ht="69.75" customHeight="1" thickBot="1" x14ac:dyDescent="0.3">
      <c r="A1332" s="133" t="s">
        <v>1</v>
      </c>
      <c r="B1332" s="133" t="s">
        <v>1</v>
      </c>
      <c r="C1332" s="133" t="s">
        <v>1</v>
      </c>
      <c r="D1332" s="135" t="s">
        <v>1</v>
      </c>
      <c r="E1332" s="135" t="s">
        <v>1</v>
      </c>
      <c r="F1332" s="135" t="s">
        <v>1</v>
      </c>
      <c r="G1332" s="137" t="s">
        <v>1</v>
      </c>
      <c r="H1332" s="5" t="s">
        <v>84</v>
      </c>
      <c r="I1332" s="5" t="s">
        <v>11</v>
      </c>
      <c r="J1332" s="5" t="s">
        <v>1809</v>
      </c>
      <c r="K1332" s="5" t="s">
        <v>12</v>
      </c>
      <c r="L1332" s="5" t="s">
        <v>13</v>
      </c>
      <c r="M1332" s="5" t="s">
        <v>14</v>
      </c>
      <c r="N1332" s="5" t="s">
        <v>15</v>
      </c>
      <c r="O1332" s="5" t="s">
        <v>16</v>
      </c>
      <c r="P1332" s="5" t="s">
        <v>17</v>
      </c>
      <c r="Q1332" s="5" t="s">
        <v>18</v>
      </c>
      <c r="R1332" s="71" t="s">
        <v>14</v>
      </c>
      <c r="S1332" s="71" t="s">
        <v>1843</v>
      </c>
      <c r="T1332" s="71" t="s">
        <v>1797</v>
      </c>
      <c r="U1332" s="71" t="s">
        <v>1832</v>
      </c>
      <c r="V1332" s="71" t="s">
        <v>1833</v>
      </c>
      <c r="W1332" s="71" t="s">
        <v>1834</v>
      </c>
      <c r="X1332" s="71" t="s">
        <v>1847</v>
      </c>
      <c r="Y1332" s="71" t="s">
        <v>1844</v>
      </c>
      <c r="Z1332" s="71" t="s">
        <v>1835</v>
      </c>
      <c r="AA1332" s="71" t="s">
        <v>1836</v>
      </c>
      <c r="AB1332" s="71" t="s">
        <v>1837</v>
      </c>
      <c r="AC1332" s="71" t="s">
        <v>1838</v>
      </c>
      <c r="AD1332" s="71" t="s">
        <v>1839</v>
      </c>
      <c r="AE1332" s="71" t="s">
        <v>1840</v>
      </c>
      <c r="AF1332" s="71" t="s">
        <v>1845</v>
      </c>
      <c r="AG1332" s="71" t="s">
        <v>1846</v>
      </c>
      <c r="AH1332" s="71" t="s">
        <v>1841</v>
      </c>
      <c r="AI1332" s="71" t="s">
        <v>1842</v>
      </c>
      <c r="AJ1332" s="72" t="s">
        <v>15</v>
      </c>
      <c r="AK1332" s="72" t="s">
        <v>1843</v>
      </c>
      <c r="AL1332" s="72" t="s">
        <v>1797</v>
      </c>
      <c r="AM1332" s="72" t="s">
        <v>1832</v>
      </c>
      <c r="AN1332" s="72" t="s">
        <v>1833</v>
      </c>
      <c r="AO1332" s="72" t="s">
        <v>1834</v>
      </c>
      <c r="AP1332" s="72" t="s">
        <v>1848</v>
      </c>
      <c r="AQ1332" s="72" t="s">
        <v>1844</v>
      </c>
      <c r="AR1332" s="72" t="s">
        <v>1835</v>
      </c>
      <c r="AS1332" s="72" t="s">
        <v>1836</v>
      </c>
      <c r="AT1332" s="72" t="s">
        <v>1837</v>
      </c>
      <c r="AU1332" s="72" t="s">
        <v>1838</v>
      </c>
      <c r="AV1332" s="72" t="s">
        <v>1839</v>
      </c>
      <c r="AW1332" s="72" t="s">
        <v>1840</v>
      </c>
      <c r="AX1332" s="72" t="s">
        <v>1845</v>
      </c>
      <c r="AY1332" s="72" t="s">
        <v>1846</v>
      </c>
      <c r="AZ1332" s="72" t="s">
        <v>1841</v>
      </c>
      <c r="BA1332" s="72" t="s">
        <v>1842</v>
      </c>
      <c r="BB1332" s="73" t="s">
        <v>16</v>
      </c>
      <c r="BC1332" s="73" t="s">
        <v>1843</v>
      </c>
      <c r="BD1332" s="73" t="s">
        <v>1797</v>
      </c>
      <c r="BE1332" s="73" t="s">
        <v>1832</v>
      </c>
      <c r="BF1332" s="73" t="s">
        <v>1833</v>
      </c>
      <c r="BG1332" s="73" t="s">
        <v>1834</v>
      </c>
      <c r="BH1332" s="73" t="s">
        <v>1849</v>
      </c>
      <c r="BI1332" s="73" t="s">
        <v>1844</v>
      </c>
      <c r="BJ1332" s="73" t="s">
        <v>1835</v>
      </c>
      <c r="BK1332" s="73" t="s">
        <v>1836</v>
      </c>
      <c r="BL1332" s="73" t="s">
        <v>1837</v>
      </c>
      <c r="BM1332" s="73" t="s">
        <v>1838</v>
      </c>
      <c r="BN1332" s="73" t="s">
        <v>1839</v>
      </c>
      <c r="BO1332" s="73" t="s">
        <v>1840</v>
      </c>
      <c r="BP1332" s="73" t="s">
        <v>1845</v>
      </c>
      <c r="BQ1332" s="73" t="s">
        <v>1846</v>
      </c>
      <c r="BR1332" s="73" t="s">
        <v>1841</v>
      </c>
      <c r="BS1332" s="73" t="s">
        <v>1842</v>
      </c>
      <c r="BT1332" s="5" t="s">
        <v>1911</v>
      </c>
      <c r="BU1332" s="5" t="s">
        <v>1942</v>
      </c>
      <c r="BV1332" s="5" t="s">
        <v>1943</v>
      </c>
      <c r="BW1332" s="5" t="s">
        <v>1944</v>
      </c>
      <c r="BX1332" s="5" t="s">
        <v>1945</v>
      </c>
      <c r="BY1332" s="5" t="s">
        <v>1946</v>
      </c>
      <c r="BZ1332" s="5" t="s">
        <v>1947</v>
      </c>
      <c r="CA1332" s="5" t="s">
        <v>1948</v>
      </c>
      <c r="CB1332" s="120" t="s">
        <v>1916</v>
      </c>
    </row>
    <row r="1333" spans="1:80" x14ac:dyDescent="0.25">
      <c r="A1333" s="134"/>
      <c r="B1333" s="134"/>
      <c r="C1333" s="134"/>
      <c r="D1333" s="136"/>
      <c r="E1333" s="136"/>
      <c r="F1333" s="136"/>
      <c r="G1333" s="138"/>
      <c r="H1333" s="15" t="s">
        <v>1</v>
      </c>
      <c r="I1333" s="9" t="s">
        <v>19</v>
      </c>
      <c r="J1333" s="9">
        <v>1</v>
      </c>
      <c r="K1333" s="9" t="s">
        <v>20</v>
      </c>
      <c r="L1333" s="9" t="s">
        <v>21</v>
      </c>
      <c r="M1333" s="9" t="s">
        <v>22</v>
      </c>
      <c r="N1333" s="9" t="s">
        <v>23</v>
      </c>
      <c r="O1333" s="9" t="s">
        <v>24</v>
      </c>
      <c r="P1333" s="9" t="s">
        <v>25</v>
      </c>
      <c r="Q1333" s="9" t="s">
        <v>26</v>
      </c>
      <c r="R1333" s="9">
        <v>1</v>
      </c>
      <c r="S1333" s="9">
        <v>2</v>
      </c>
      <c r="T1333" s="9">
        <v>3</v>
      </c>
      <c r="U1333" s="9">
        <v>4</v>
      </c>
      <c r="V1333" s="9">
        <v>5</v>
      </c>
      <c r="W1333" s="9">
        <v>6</v>
      </c>
      <c r="X1333" s="9">
        <v>7</v>
      </c>
      <c r="Y1333" s="9">
        <v>8</v>
      </c>
      <c r="Z1333" s="9">
        <v>9</v>
      </c>
      <c r="AA1333" s="9">
        <v>10</v>
      </c>
      <c r="AB1333" s="9">
        <v>11</v>
      </c>
      <c r="AC1333" s="9">
        <v>12</v>
      </c>
      <c r="AD1333" s="9">
        <v>13</v>
      </c>
      <c r="AE1333" s="9">
        <v>14</v>
      </c>
      <c r="AF1333" s="9">
        <v>15</v>
      </c>
      <c r="AG1333" s="9">
        <v>16</v>
      </c>
      <c r="AH1333" s="9">
        <v>20</v>
      </c>
      <c r="AI1333" s="9">
        <v>21</v>
      </c>
      <c r="AJ1333" s="9">
        <v>1</v>
      </c>
      <c r="AK1333" s="9">
        <v>2</v>
      </c>
      <c r="AL1333" s="9">
        <v>3</v>
      </c>
      <c r="AM1333" s="9">
        <v>4</v>
      </c>
      <c r="AN1333" s="9">
        <v>5</v>
      </c>
      <c r="AO1333" s="9">
        <v>6</v>
      </c>
      <c r="AP1333" s="9">
        <v>7</v>
      </c>
      <c r="AQ1333" s="9">
        <v>8</v>
      </c>
      <c r="AR1333" s="9">
        <v>9</v>
      </c>
      <c r="AS1333" s="9">
        <v>10</v>
      </c>
      <c r="AT1333" s="9">
        <v>11</v>
      </c>
      <c r="AU1333" s="9">
        <v>12</v>
      </c>
      <c r="AV1333" s="9">
        <v>13</v>
      </c>
      <c r="AW1333" s="9">
        <v>14</v>
      </c>
      <c r="AX1333" s="9">
        <v>15</v>
      </c>
      <c r="AY1333" s="9">
        <v>16</v>
      </c>
      <c r="AZ1333" s="9">
        <v>20</v>
      </c>
      <c r="BA1333" s="9">
        <v>21</v>
      </c>
      <c r="BB1333" s="9">
        <v>1</v>
      </c>
      <c r="BC1333" s="9">
        <v>2</v>
      </c>
      <c r="BD1333" s="9">
        <v>3</v>
      </c>
      <c r="BE1333" s="9">
        <v>4</v>
      </c>
      <c r="BF1333" s="9">
        <v>5</v>
      </c>
      <c r="BG1333" s="9">
        <v>6</v>
      </c>
      <c r="BH1333" s="9">
        <v>7</v>
      </c>
      <c r="BI1333" s="9">
        <v>8</v>
      </c>
      <c r="BJ1333" s="9">
        <v>9</v>
      </c>
      <c r="BK1333" s="9">
        <v>10</v>
      </c>
      <c r="BL1333" s="9">
        <v>11</v>
      </c>
      <c r="BM1333" s="9">
        <v>12</v>
      </c>
      <c r="BN1333" s="9">
        <v>13</v>
      </c>
      <c r="BO1333" s="9">
        <v>14</v>
      </c>
      <c r="BP1333" s="9">
        <v>15</v>
      </c>
      <c r="BQ1333" s="9">
        <v>16</v>
      </c>
      <c r="BR1333" s="9">
        <v>20</v>
      </c>
      <c r="BS1333" s="9">
        <v>21</v>
      </c>
      <c r="BT1333" s="9">
        <v>1</v>
      </c>
      <c r="BU1333" s="9">
        <v>2</v>
      </c>
      <c r="BV1333" s="9">
        <v>3</v>
      </c>
      <c r="BW1333" s="9" t="s">
        <v>1798</v>
      </c>
      <c r="BX1333" s="9">
        <v>5</v>
      </c>
      <c r="BY1333" s="9">
        <v>6</v>
      </c>
      <c r="BZ1333" s="9">
        <v>7</v>
      </c>
      <c r="CA1333" s="9" t="s">
        <v>1917</v>
      </c>
      <c r="CB1333" s="121">
        <v>9</v>
      </c>
    </row>
    <row r="1334" spans="1:80" x14ac:dyDescent="0.25">
      <c r="A1334" s="134"/>
      <c r="B1334" s="134"/>
      <c r="C1334" s="134"/>
      <c r="D1334" s="136"/>
      <c r="E1334" s="136"/>
      <c r="F1334" s="136"/>
      <c r="G1334" s="138"/>
      <c r="H1334" s="16" t="s">
        <v>779</v>
      </c>
      <c r="I1334" s="17">
        <f>SUM(I1330)</f>
        <v>5273028</v>
      </c>
      <c r="J1334" s="17">
        <f t="shared" ref="J1334:J1337" si="3556">SUM(K1334,L1334,P1334,Q1334)</f>
        <v>2538702</v>
      </c>
      <c r="K1334" s="17">
        <f t="shared" ref="K1334" si="3557">SUM(K1330)</f>
        <v>2538702</v>
      </c>
      <c r="L1334" s="17">
        <f t="shared" ref="L1334:L1336" si="3558">SUM(M1334:O1334)</f>
        <v>0</v>
      </c>
      <c r="M1334" s="17">
        <f t="shared" ref="M1334:Q1334" si="3559">SUM(M1330)</f>
        <v>0</v>
      </c>
      <c r="N1334" s="17">
        <f t="shared" si="3559"/>
        <v>0</v>
      </c>
      <c r="O1334" s="17">
        <f t="shared" si="3559"/>
        <v>0</v>
      </c>
      <c r="P1334" s="17">
        <f t="shared" si="3559"/>
        <v>0</v>
      </c>
      <c r="Q1334" s="17">
        <f t="shared" si="3559"/>
        <v>0</v>
      </c>
      <c r="R1334" s="17">
        <f t="shared" ref="R1334:AG1334" si="3560">SUM(R1330)</f>
        <v>0</v>
      </c>
      <c r="S1334" s="17">
        <f t="shared" si="3560"/>
        <v>0</v>
      </c>
      <c r="T1334" s="17">
        <f t="shared" si="3560"/>
        <v>0</v>
      </c>
      <c r="U1334" s="17">
        <f t="shared" si="3560"/>
        <v>0</v>
      </c>
      <c r="V1334" s="17">
        <f t="shared" si="3560"/>
        <v>0</v>
      </c>
      <c r="W1334" s="17">
        <f t="shared" si="3560"/>
        <v>0</v>
      </c>
      <c r="X1334" s="17">
        <f t="shared" ref="X1334" si="3561">SUM(X1330)</f>
        <v>0</v>
      </c>
      <c r="Y1334" s="17">
        <f t="shared" si="3560"/>
        <v>0</v>
      </c>
      <c r="Z1334" s="17">
        <f t="shared" si="3560"/>
        <v>0</v>
      </c>
      <c r="AA1334" s="17">
        <f t="shared" si="3560"/>
        <v>0</v>
      </c>
      <c r="AB1334" s="17">
        <f t="shared" si="3560"/>
        <v>0</v>
      </c>
      <c r="AC1334" s="17">
        <f t="shared" si="3560"/>
        <v>0</v>
      </c>
      <c r="AD1334" s="17">
        <f t="shared" si="3560"/>
        <v>0</v>
      </c>
      <c r="AE1334" s="17">
        <f t="shared" si="3560"/>
        <v>0</v>
      </c>
      <c r="AF1334" s="17">
        <f t="shared" si="3560"/>
        <v>0</v>
      </c>
      <c r="AG1334" s="17">
        <f t="shared" si="3560"/>
        <v>0</v>
      </c>
      <c r="AH1334" s="17">
        <v>0</v>
      </c>
      <c r="AI1334" s="17">
        <v>0</v>
      </c>
      <c r="AJ1334" s="17">
        <f t="shared" ref="AJ1334:AY1334" si="3562">SUM(AJ1330)</f>
        <v>0</v>
      </c>
      <c r="AK1334" s="17">
        <f t="shared" si="3562"/>
        <v>1479</v>
      </c>
      <c r="AL1334" s="17">
        <f t="shared" si="3562"/>
        <v>0</v>
      </c>
      <c r="AM1334" s="17">
        <f t="shared" si="3562"/>
        <v>0</v>
      </c>
      <c r="AN1334" s="17">
        <f t="shared" si="3562"/>
        <v>0</v>
      </c>
      <c r="AO1334" s="17">
        <f t="shared" si="3562"/>
        <v>0</v>
      </c>
      <c r="AP1334" s="17">
        <f t="shared" ref="AP1334" si="3563">SUM(AP1330)</f>
        <v>1479</v>
      </c>
      <c r="AQ1334" s="17">
        <f t="shared" si="3562"/>
        <v>0</v>
      </c>
      <c r="AR1334" s="17">
        <f t="shared" si="3562"/>
        <v>0</v>
      </c>
      <c r="AS1334" s="17">
        <f t="shared" si="3562"/>
        <v>1479</v>
      </c>
      <c r="AT1334" s="17">
        <f t="shared" si="3562"/>
        <v>0</v>
      </c>
      <c r="AU1334" s="17">
        <f t="shared" si="3562"/>
        <v>0</v>
      </c>
      <c r="AV1334" s="17">
        <f t="shared" si="3562"/>
        <v>0</v>
      </c>
      <c r="AW1334" s="17">
        <f t="shared" si="3562"/>
        <v>0</v>
      </c>
      <c r="AX1334" s="17">
        <f t="shared" si="3562"/>
        <v>0</v>
      </c>
      <c r="AY1334" s="17">
        <f t="shared" si="3562"/>
        <v>0</v>
      </c>
      <c r="AZ1334" s="17">
        <v>1479</v>
      </c>
      <c r="BA1334" s="17">
        <v>0</v>
      </c>
      <c r="BB1334" s="17">
        <f t="shared" ref="BB1334:BQ1334" si="3564">SUM(BB1330)</f>
        <v>0</v>
      </c>
      <c r="BC1334" s="17">
        <f t="shared" si="3564"/>
        <v>0</v>
      </c>
      <c r="BD1334" s="17">
        <f t="shared" si="3564"/>
        <v>0</v>
      </c>
      <c r="BE1334" s="17">
        <f t="shared" si="3564"/>
        <v>0</v>
      </c>
      <c r="BF1334" s="17">
        <f t="shared" si="3564"/>
        <v>0</v>
      </c>
      <c r="BG1334" s="17">
        <f t="shared" si="3564"/>
        <v>0</v>
      </c>
      <c r="BH1334" s="17">
        <f t="shared" ref="BH1334" si="3565">SUM(BH1330)</f>
        <v>0</v>
      </c>
      <c r="BI1334" s="17">
        <f t="shared" si="3564"/>
        <v>0</v>
      </c>
      <c r="BJ1334" s="17">
        <f t="shared" si="3564"/>
        <v>0</v>
      </c>
      <c r="BK1334" s="17">
        <f t="shared" si="3564"/>
        <v>0</v>
      </c>
      <c r="BL1334" s="17">
        <f t="shared" si="3564"/>
        <v>0</v>
      </c>
      <c r="BM1334" s="17">
        <f t="shared" si="3564"/>
        <v>0</v>
      </c>
      <c r="BN1334" s="17">
        <f t="shared" si="3564"/>
        <v>0</v>
      </c>
      <c r="BO1334" s="17">
        <f t="shared" si="3564"/>
        <v>0</v>
      </c>
      <c r="BP1334" s="17">
        <f t="shared" si="3564"/>
        <v>0</v>
      </c>
      <c r="BQ1334" s="17">
        <f t="shared" si="3564"/>
        <v>0</v>
      </c>
      <c r="BR1334" s="17">
        <v>0</v>
      </c>
      <c r="BS1334" s="17">
        <v>0</v>
      </c>
      <c r="BT1334" s="17">
        <f t="shared" ref="BT1334:BW1334" si="3566">SUM(BT1330)</f>
        <v>6362753</v>
      </c>
      <c r="BU1334" s="17">
        <f t="shared" ref="BU1334:BV1334" si="3567">SUM(BU1330)</f>
        <v>6362753</v>
      </c>
      <c r="BV1334" s="17">
        <f t="shared" si="3567"/>
        <v>2428292</v>
      </c>
      <c r="BW1334" s="17">
        <f t="shared" si="3566"/>
        <v>682632</v>
      </c>
      <c r="BX1334" s="17">
        <f t="shared" ref="BX1334:BZ1334" si="3568">SUM(BX1330)</f>
        <v>396732</v>
      </c>
      <c r="BY1334" s="17">
        <f t="shared" si="3568"/>
        <v>145950</v>
      </c>
      <c r="BZ1334" s="17">
        <f t="shared" si="3568"/>
        <v>139950</v>
      </c>
      <c r="CA1334" s="17">
        <f t="shared" ref="CA1334:CA1342" si="3569">BV1334+BW1334</f>
        <v>3110924</v>
      </c>
      <c r="CB1334" s="125">
        <f>IF(BU1334=0,"-",CA1334/BU1334*100)</f>
        <v>48.892735581594948</v>
      </c>
    </row>
    <row r="1335" spans="1:80" x14ac:dyDescent="0.25">
      <c r="A1335" s="139"/>
      <c r="B1335" s="139"/>
      <c r="C1335" s="139"/>
      <c r="D1335" s="140"/>
      <c r="E1335" s="140"/>
      <c r="F1335" s="140"/>
      <c r="G1335" s="141"/>
      <c r="H1335" s="18" t="s">
        <v>86</v>
      </c>
      <c r="I1335" s="17">
        <f>SUM(I1334)</f>
        <v>5273028</v>
      </c>
      <c r="J1335" s="17">
        <f t="shared" si="3556"/>
        <v>2538702</v>
      </c>
      <c r="K1335" s="17">
        <f t="shared" ref="K1335" si="3570">SUM(K1334)</f>
        <v>2538702</v>
      </c>
      <c r="L1335" s="17">
        <f t="shared" si="3558"/>
        <v>0</v>
      </c>
      <c r="M1335" s="17">
        <f t="shared" ref="M1335:Q1335" si="3571">SUM(M1334)</f>
        <v>0</v>
      </c>
      <c r="N1335" s="17">
        <f t="shared" si="3571"/>
        <v>0</v>
      </c>
      <c r="O1335" s="17">
        <f t="shared" si="3571"/>
        <v>0</v>
      </c>
      <c r="P1335" s="17">
        <f t="shared" si="3571"/>
        <v>0</v>
      </c>
      <c r="Q1335" s="17">
        <f t="shared" si="3571"/>
        <v>0</v>
      </c>
      <c r="R1335" s="17">
        <f t="shared" ref="R1335:AG1335" si="3572">SUM(R1334)</f>
        <v>0</v>
      </c>
      <c r="S1335" s="17">
        <f t="shared" si="3572"/>
        <v>0</v>
      </c>
      <c r="T1335" s="17">
        <f t="shared" si="3572"/>
        <v>0</v>
      </c>
      <c r="U1335" s="17">
        <f t="shared" si="3572"/>
        <v>0</v>
      </c>
      <c r="V1335" s="17">
        <f t="shared" si="3572"/>
        <v>0</v>
      </c>
      <c r="W1335" s="17">
        <f t="shared" si="3572"/>
        <v>0</v>
      </c>
      <c r="X1335" s="17">
        <f t="shared" ref="X1335" si="3573">SUM(X1334)</f>
        <v>0</v>
      </c>
      <c r="Y1335" s="17">
        <f t="shared" si="3572"/>
        <v>0</v>
      </c>
      <c r="Z1335" s="17">
        <f t="shared" si="3572"/>
        <v>0</v>
      </c>
      <c r="AA1335" s="17">
        <f t="shared" si="3572"/>
        <v>0</v>
      </c>
      <c r="AB1335" s="17">
        <f t="shared" si="3572"/>
        <v>0</v>
      </c>
      <c r="AC1335" s="17">
        <f t="shared" si="3572"/>
        <v>0</v>
      </c>
      <c r="AD1335" s="17">
        <f t="shared" si="3572"/>
        <v>0</v>
      </c>
      <c r="AE1335" s="17">
        <f t="shared" si="3572"/>
        <v>0</v>
      </c>
      <c r="AF1335" s="17">
        <f t="shared" si="3572"/>
        <v>0</v>
      </c>
      <c r="AG1335" s="17">
        <f t="shared" si="3572"/>
        <v>0</v>
      </c>
      <c r="AH1335" s="17">
        <v>0</v>
      </c>
      <c r="AI1335" s="17">
        <v>0</v>
      </c>
      <c r="AJ1335" s="17">
        <f t="shared" ref="AJ1335:AY1335" si="3574">SUM(AJ1334)</f>
        <v>0</v>
      </c>
      <c r="AK1335" s="17">
        <f t="shared" si="3574"/>
        <v>1479</v>
      </c>
      <c r="AL1335" s="17">
        <f t="shared" si="3574"/>
        <v>0</v>
      </c>
      <c r="AM1335" s="17">
        <f t="shared" si="3574"/>
        <v>0</v>
      </c>
      <c r="AN1335" s="17">
        <f t="shared" si="3574"/>
        <v>0</v>
      </c>
      <c r="AO1335" s="17">
        <f t="shared" si="3574"/>
        <v>0</v>
      </c>
      <c r="AP1335" s="17">
        <f t="shared" ref="AP1335" si="3575">SUM(AP1334)</f>
        <v>1479</v>
      </c>
      <c r="AQ1335" s="17">
        <f t="shared" si="3574"/>
        <v>0</v>
      </c>
      <c r="AR1335" s="17">
        <f t="shared" si="3574"/>
        <v>0</v>
      </c>
      <c r="AS1335" s="17">
        <f t="shared" si="3574"/>
        <v>1479</v>
      </c>
      <c r="AT1335" s="17">
        <f t="shared" si="3574"/>
        <v>0</v>
      </c>
      <c r="AU1335" s="17">
        <f t="shared" si="3574"/>
        <v>0</v>
      </c>
      <c r="AV1335" s="17">
        <f t="shared" si="3574"/>
        <v>0</v>
      </c>
      <c r="AW1335" s="17">
        <f t="shared" si="3574"/>
        <v>0</v>
      </c>
      <c r="AX1335" s="17">
        <f t="shared" si="3574"/>
        <v>0</v>
      </c>
      <c r="AY1335" s="17">
        <f t="shared" si="3574"/>
        <v>0</v>
      </c>
      <c r="AZ1335" s="17">
        <v>1479</v>
      </c>
      <c r="BA1335" s="17">
        <v>0</v>
      </c>
      <c r="BB1335" s="17">
        <f t="shared" ref="BB1335:BQ1335" si="3576">SUM(BB1334)</f>
        <v>0</v>
      </c>
      <c r="BC1335" s="17">
        <f t="shared" si="3576"/>
        <v>0</v>
      </c>
      <c r="BD1335" s="17">
        <f t="shared" si="3576"/>
        <v>0</v>
      </c>
      <c r="BE1335" s="17">
        <f t="shared" si="3576"/>
        <v>0</v>
      </c>
      <c r="BF1335" s="17">
        <f t="shared" si="3576"/>
        <v>0</v>
      </c>
      <c r="BG1335" s="17">
        <f t="shared" si="3576"/>
        <v>0</v>
      </c>
      <c r="BH1335" s="17">
        <f t="shared" ref="BH1335" si="3577">SUM(BH1334)</f>
        <v>0</v>
      </c>
      <c r="BI1335" s="17">
        <f t="shared" si="3576"/>
        <v>0</v>
      </c>
      <c r="BJ1335" s="17">
        <f t="shared" si="3576"/>
        <v>0</v>
      </c>
      <c r="BK1335" s="17">
        <f t="shared" si="3576"/>
        <v>0</v>
      </c>
      <c r="BL1335" s="17">
        <f t="shared" si="3576"/>
        <v>0</v>
      </c>
      <c r="BM1335" s="17">
        <f t="shared" si="3576"/>
        <v>0</v>
      </c>
      <c r="BN1335" s="17">
        <f t="shared" si="3576"/>
        <v>0</v>
      </c>
      <c r="BO1335" s="17">
        <f t="shared" si="3576"/>
        <v>0</v>
      </c>
      <c r="BP1335" s="17">
        <f t="shared" si="3576"/>
        <v>0</v>
      </c>
      <c r="BQ1335" s="17">
        <f t="shared" si="3576"/>
        <v>0</v>
      </c>
      <c r="BR1335" s="17">
        <v>0</v>
      </c>
      <c r="BS1335" s="17">
        <v>0</v>
      </c>
      <c r="BT1335" s="17">
        <f t="shared" ref="BT1335:BW1335" si="3578">SUM(BT1334)</f>
        <v>6362753</v>
      </c>
      <c r="BU1335" s="17">
        <f t="shared" ref="BU1335:BV1335" si="3579">SUM(BU1334)</f>
        <v>6362753</v>
      </c>
      <c r="BV1335" s="17">
        <f t="shared" si="3579"/>
        <v>2428292</v>
      </c>
      <c r="BW1335" s="17">
        <f t="shared" si="3578"/>
        <v>682632</v>
      </c>
      <c r="BX1335" s="17">
        <f t="shared" ref="BX1335" si="3580">SUM(BX1334)</f>
        <v>396732</v>
      </c>
      <c r="BY1335" s="17">
        <f t="shared" ref="BY1335" si="3581">SUM(BY1334)</f>
        <v>145950</v>
      </c>
      <c r="BZ1335" s="17">
        <f t="shared" ref="BZ1335" si="3582">SUM(BZ1334)</f>
        <v>139950</v>
      </c>
      <c r="CA1335" s="17">
        <f t="shared" si="3569"/>
        <v>3110924</v>
      </c>
      <c r="CB1335" s="125">
        <f>IF(BU1335=0,"-",CA1335/BU1335*100)</f>
        <v>48.892735581594948</v>
      </c>
    </row>
    <row r="1336" spans="1:80" x14ac:dyDescent="0.25">
      <c r="A1336" s="13" t="s">
        <v>1</v>
      </c>
      <c r="B1336" s="13" t="s">
        <v>1</v>
      </c>
      <c r="C1336" s="13" t="s">
        <v>1</v>
      </c>
      <c r="D1336" s="74" t="s">
        <v>1</v>
      </c>
      <c r="E1336" s="74" t="s">
        <v>1</v>
      </c>
      <c r="F1336" s="74" t="s">
        <v>1</v>
      </c>
      <c r="G1336" s="13" t="s">
        <v>1</v>
      </c>
      <c r="H1336" s="10" t="s">
        <v>795</v>
      </c>
      <c r="I1336" s="11">
        <f>SUM(I1330)</f>
        <v>5273028</v>
      </c>
      <c r="J1336" s="11">
        <f t="shared" si="3556"/>
        <v>2538702</v>
      </c>
      <c r="K1336" s="11">
        <f t="shared" ref="K1336" si="3583">SUM(K1330)</f>
        <v>2538702</v>
      </c>
      <c r="L1336" s="11">
        <f t="shared" si="3558"/>
        <v>0</v>
      </c>
      <c r="M1336" s="11">
        <f t="shared" ref="M1336:Q1336" si="3584">SUM(M1330)</f>
        <v>0</v>
      </c>
      <c r="N1336" s="11">
        <f t="shared" si="3584"/>
        <v>0</v>
      </c>
      <c r="O1336" s="11">
        <f t="shared" si="3584"/>
        <v>0</v>
      </c>
      <c r="P1336" s="11">
        <f t="shared" si="3584"/>
        <v>0</v>
      </c>
      <c r="Q1336" s="11">
        <f t="shared" si="3584"/>
        <v>0</v>
      </c>
      <c r="R1336" s="11">
        <f t="shared" ref="R1336:AG1336" si="3585">SUM(R1330)</f>
        <v>0</v>
      </c>
      <c r="S1336" s="11">
        <f t="shared" si="3585"/>
        <v>0</v>
      </c>
      <c r="T1336" s="11">
        <f t="shared" si="3585"/>
        <v>0</v>
      </c>
      <c r="U1336" s="11">
        <f t="shared" si="3585"/>
        <v>0</v>
      </c>
      <c r="V1336" s="11">
        <f t="shared" si="3585"/>
        <v>0</v>
      </c>
      <c r="W1336" s="11">
        <f t="shared" si="3585"/>
        <v>0</v>
      </c>
      <c r="X1336" s="11">
        <f t="shared" ref="X1336" si="3586">SUM(X1330)</f>
        <v>0</v>
      </c>
      <c r="Y1336" s="11">
        <f t="shared" si="3585"/>
        <v>0</v>
      </c>
      <c r="Z1336" s="11">
        <f t="shared" si="3585"/>
        <v>0</v>
      </c>
      <c r="AA1336" s="11">
        <f t="shared" si="3585"/>
        <v>0</v>
      </c>
      <c r="AB1336" s="11">
        <f t="shared" si="3585"/>
        <v>0</v>
      </c>
      <c r="AC1336" s="11">
        <f t="shared" si="3585"/>
        <v>0</v>
      </c>
      <c r="AD1336" s="11">
        <f t="shared" si="3585"/>
        <v>0</v>
      </c>
      <c r="AE1336" s="11">
        <f t="shared" si="3585"/>
        <v>0</v>
      </c>
      <c r="AF1336" s="11">
        <f t="shared" si="3585"/>
        <v>0</v>
      </c>
      <c r="AG1336" s="11">
        <f t="shared" si="3585"/>
        <v>0</v>
      </c>
      <c r="AH1336" s="11">
        <v>0</v>
      </c>
      <c r="AI1336" s="11">
        <v>0</v>
      </c>
      <c r="AJ1336" s="11">
        <f t="shared" ref="AJ1336:AY1336" si="3587">SUM(AJ1330)</f>
        <v>0</v>
      </c>
      <c r="AK1336" s="11">
        <f t="shared" si="3587"/>
        <v>1479</v>
      </c>
      <c r="AL1336" s="11">
        <f t="shared" si="3587"/>
        <v>0</v>
      </c>
      <c r="AM1336" s="11">
        <f t="shared" si="3587"/>
        <v>0</v>
      </c>
      <c r="AN1336" s="11">
        <f t="shared" si="3587"/>
        <v>0</v>
      </c>
      <c r="AO1336" s="11">
        <f t="shared" si="3587"/>
        <v>0</v>
      </c>
      <c r="AP1336" s="11">
        <f t="shared" ref="AP1336" si="3588">SUM(AP1330)</f>
        <v>1479</v>
      </c>
      <c r="AQ1336" s="11">
        <f t="shared" si="3587"/>
        <v>0</v>
      </c>
      <c r="AR1336" s="11">
        <f t="shared" si="3587"/>
        <v>0</v>
      </c>
      <c r="AS1336" s="11">
        <f t="shared" si="3587"/>
        <v>1479</v>
      </c>
      <c r="AT1336" s="11">
        <f t="shared" si="3587"/>
        <v>0</v>
      </c>
      <c r="AU1336" s="11">
        <f t="shared" si="3587"/>
        <v>0</v>
      </c>
      <c r="AV1336" s="11">
        <f t="shared" si="3587"/>
        <v>0</v>
      </c>
      <c r="AW1336" s="11">
        <f t="shared" si="3587"/>
        <v>0</v>
      </c>
      <c r="AX1336" s="11">
        <f t="shared" si="3587"/>
        <v>0</v>
      </c>
      <c r="AY1336" s="11">
        <f t="shared" si="3587"/>
        <v>0</v>
      </c>
      <c r="AZ1336" s="11">
        <v>1479</v>
      </c>
      <c r="BA1336" s="11">
        <v>0</v>
      </c>
      <c r="BB1336" s="11">
        <f t="shared" ref="BB1336:BQ1336" si="3589">SUM(BB1330)</f>
        <v>0</v>
      </c>
      <c r="BC1336" s="11">
        <f t="shared" si="3589"/>
        <v>0</v>
      </c>
      <c r="BD1336" s="11">
        <f t="shared" si="3589"/>
        <v>0</v>
      </c>
      <c r="BE1336" s="11">
        <f t="shared" si="3589"/>
        <v>0</v>
      </c>
      <c r="BF1336" s="11">
        <f t="shared" si="3589"/>
        <v>0</v>
      </c>
      <c r="BG1336" s="11">
        <f t="shared" si="3589"/>
        <v>0</v>
      </c>
      <c r="BH1336" s="11">
        <f t="shared" ref="BH1336" si="3590">SUM(BH1330)</f>
        <v>0</v>
      </c>
      <c r="BI1336" s="11">
        <f t="shared" si="3589"/>
        <v>0</v>
      </c>
      <c r="BJ1336" s="11">
        <f t="shared" si="3589"/>
        <v>0</v>
      </c>
      <c r="BK1336" s="11">
        <f t="shared" si="3589"/>
        <v>0</v>
      </c>
      <c r="BL1336" s="11">
        <f t="shared" si="3589"/>
        <v>0</v>
      </c>
      <c r="BM1336" s="11">
        <f t="shared" si="3589"/>
        <v>0</v>
      </c>
      <c r="BN1336" s="11">
        <f t="shared" si="3589"/>
        <v>0</v>
      </c>
      <c r="BO1336" s="11">
        <f t="shared" si="3589"/>
        <v>0</v>
      </c>
      <c r="BP1336" s="11">
        <f t="shared" si="3589"/>
        <v>0</v>
      </c>
      <c r="BQ1336" s="11">
        <f t="shared" si="3589"/>
        <v>0</v>
      </c>
      <c r="BR1336" s="11">
        <v>0</v>
      </c>
      <c r="BS1336" s="11">
        <v>0</v>
      </c>
      <c r="BT1336" s="11">
        <f t="shared" ref="BT1336:BW1337" si="3591">SUM(BT1330)</f>
        <v>6362753</v>
      </c>
      <c r="BU1336" s="11">
        <f t="shared" ref="BU1336:BV1337" si="3592">SUM(BU1330)</f>
        <v>6362753</v>
      </c>
      <c r="BV1336" s="11">
        <f t="shared" si="3592"/>
        <v>2428292</v>
      </c>
      <c r="BW1336" s="11">
        <f t="shared" si="3591"/>
        <v>682632</v>
      </c>
      <c r="BX1336" s="11">
        <f t="shared" ref="BX1336:BX1337" si="3593">SUM(BX1330)</f>
        <v>396732</v>
      </c>
      <c r="BY1336" s="11">
        <f t="shared" ref="BY1336:BY1337" si="3594">SUM(BY1330)</f>
        <v>145950</v>
      </c>
      <c r="BZ1336" s="11">
        <f t="shared" ref="BZ1336:BZ1337" si="3595">SUM(BZ1330)</f>
        <v>139950</v>
      </c>
      <c r="CA1336" s="11">
        <f t="shared" si="3569"/>
        <v>3110924</v>
      </c>
      <c r="CB1336" s="123">
        <f>IF(BU1336=0,"-",CA1336/BU1336*100)</f>
        <v>48.892735581594948</v>
      </c>
    </row>
    <row r="1337" spans="1:80" x14ac:dyDescent="0.25">
      <c r="A1337" s="13" t="s">
        <v>1</v>
      </c>
      <c r="B1337" s="13" t="s">
        <v>1</v>
      </c>
      <c r="C1337" s="13" t="s">
        <v>1</v>
      </c>
      <c r="D1337" s="74" t="s">
        <v>1</v>
      </c>
      <c r="E1337" s="74" t="s">
        <v>1</v>
      </c>
      <c r="F1337" s="74" t="s">
        <v>1</v>
      </c>
      <c r="G1337" s="13" t="s">
        <v>1</v>
      </c>
      <c r="H1337" s="2" t="s">
        <v>83</v>
      </c>
      <c r="I1337" s="12">
        <f>SUM(I1331)</f>
        <v>18</v>
      </c>
      <c r="J1337" s="12">
        <f t="shared" si="3556"/>
        <v>21</v>
      </c>
      <c r="K1337" s="12">
        <f>SUM(K1331)</f>
        <v>21</v>
      </c>
      <c r="L1337" s="13"/>
      <c r="M1337" s="13" t="s">
        <v>1</v>
      </c>
      <c r="N1337" s="13" t="s">
        <v>1</v>
      </c>
      <c r="O1337" s="13" t="s">
        <v>1</v>
      </c>
      <c r="P1337" s="29"/>
      <c r="Q1337" s="13" t="s">
        <v>1</v>
      </c>
      <c r="R1337" s="13" t="s">
        <v>1</v>
      </c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>
        <v>0</v>
      </c>
      <c r="AI1337" s="13">
        <v>0</v>
      </c>
      <c r="AJ1337" s="13" t="s">
        <v>1</v>
      </c>
      <c r="AK1337" s="13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>
        <v>0</v>
      </c>
      <c r="BA1337" s="13">
        <v>0</v>
      </c>
      <c r="BB1337" s="13" t="s">
        <v>1</v>
      </c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>
        <v>0</v>
      </c>
      <c r="BS1337" s="13">
        <v>0</v>
      </c>
      <c r="BT1337" s="12">
        <f t="shared" si="3591"/>
        <v>21</v>
      </c>
      <c r="BU1337" s="12">
        <f t="shared" si="3592"/>
        <v>21</v>
      </c>
      <c r="BV1337" s="12">
        <f t="shared" si="3592"/>
        <v>0</v>
      </c>
      <c r="BW1337" s="12">
        <f t="shared" si="3591"/>
        <v>0</v>
      </c>
      <c r="BX1337" s="12">
        <f t="shared" si="3593"/>
        <v>0</v>
      </c>
      <c r="BY1337" s="12">
        <f t="shared" si="3594"/>
        <v>0</v>
      </c>
      <c r="BZ1337" s="12">
        <f t="shared" si="3595"/>
        <v>0</v>
      </c>
      <c r="CA1337" s="12">
        <f t="shared" si="3569"/>
        <v>0</v>
      </c>
      <c r="CB1337" s="124">
        <f>IF(BU1337=0,"-",CA1337/BU1337*100)</f>
        <v>0</v>
      </c>
    </row>
    <row r="1338" spans="1:80" x14ac:dyDescent="0.25">
      <c r="A1338" s="13" t="s">
        <v>1</v>
      </c>
      <c r="B1338" s="13" t="s">
        <v>1</v>
      </c>
      <c r="C1338" s="13" t="s">
        <v>1</v>
      </c>
      <c r="D1338" s="74" t="s">
        <v>1</v>
      </c>
      <c r="E1338" s="74" t="s">
        <v>1</v>
      </c>
      <c r="F1338" s="74" t="s">
        <v>1</v>
      </c>
      <c r="G1338" s="13" t="s">
        <v>1</v>
      </c>
      <c r="H1338" s="20" t="s">
        <v>1</v>
      </c>
      <c r="I1338" s="21" t="s">
        <v>1</v>
      </c>
      <c r="J1338" s="21"/>
      <c r="K1338" s="21" t="s">
        <v>1</v>
      </c>
      <c r="L1338" s="21"/>
      <c r="M1338" s="21" t="s">
        <v>1</v>
      </c>
      <c r="N1338" s="21" t="s">
        <v>1</v>
      </c>
      <c r="O1338" s="21" t="s">
        <v>1</v>
      </c>
      <c r="P1338" s="30"/>
      <c r="Q1338" s="21" t="s">
        <v>1</v>
      </c>
      <c r="R1338" s="21" t="s">
        <v>1</v>
      </c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>
        <v>0</v>
      </c>
      <c r="AI1338" s="21">
        <v>0</v>
      </c>
      <c r="AJ1338" s="21" t="s">
        <v>1</v>
      </c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>
        <v>0</v>
      </c>
      <c r="BA1338" s="21">
        <v>0</v>
      </c>
      <c r="BB1338" s="21" t="s">
        <v>1</v>
      </c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>
        <v>0</v>
      </c>
      <c r="BS1338" s="21">
        <v>0</v>
      </c>
      <c r="BT1338" s="21"/>
      <c r="BU1338" s="21"/>
      <c r="BV1338" s="21"/>
      <c r="BW1338" s="21">
        <f t="shared" si="3476"/>
        <v>0</v>
      </c>
      <c r="BX1338" s="21"/>
      <c r="BY1338" s="21"/>
      <c r="BZ1338" s="21"/>
      <c r="CA1338" s="21">
        <f t="shared" si="3569"/>
        <v>0</v>
      </c>
      <c r="CB1338" s="128"/>
    </row>
    <row r="1339" spans="1:80" x14ac:dyDescent="0.25">
      <c r="A1339" s="13" t="s">
        <v>1</v>
      </c>
      <c r="B1339" s="13" t="s">
        <v>1</v>
      </c>
      <c r="C1339" s="13" t="s">
        <v>1</v>
      </c>
      <c r="D1339" s="74" t="s">
        <v>1</v>
      </c>
      <c r="E1339" s="74" t="s">
        <v>1</v>
      </c>
      <c r="F1339" s="74" t="s">
        <v>1</v>
      </c>
      <c r="G1339" s="13" t="s">
        <v>1</v>
      </c>
      <c r="H1339" s="10" t="s">
        <v>796</v>
      </c>
      <c r="I1339" s="22">
        <f>SUM(I1336,I1292)</f>
        <v>103656195</v>
      </c>
      <c r="J1339" s="22">
        <f t="shared" ref="J1339:J1341" si="3596">SUM(K1339,L1339,P1339,Q1339)</f>
        <v>51031578</v>
      </c>
      <c r="K1339" s="22">
        <f t="shared" ref="K1339" si="3597">SUM(K1336,K1292)</f>
        <v>24100578</v>
      </c>
      <c r="L1339" s="22">
        <f t="shared" ref="L1339" si="3598">SUM(M1339:O1339)</f>
        <v>4500000</v>
      </c>
      <c r="M1339" s="22">
        <f t="shared" ref="M1339:Q1339" si="3599">SUM(M1336,M1292)</f>
        <v>0</v>
      </c>
      <c r="N1339" s="22">
        <f t="shared" si="3599"/>
        <v>0</v>
      </c>
      <c r="O1339" s="22">
        <f t="shared" si="3599"/>
        <v>4500000</v>
      </c>
      <c r="P1339" s="22">
        <f t="shared" si="3599"/>
        <v>4831000</v>
      </c>
      <c r="Q1339" s="22">
        <f t="shared" si="3599"/>
        <v>17600000</v>
      </c>
      <c r="R1339" s="22">
        <f t="shared" ref="R1339:AG1339" si="3600">SUM(R1336,R1292)</f>
        <v>0</v>
      </c>
      <c r="S1339" s="22">
        <f t="shared" si="3600"/>
        <v>0</v>
      </c>
      <c r="T1339" s="22">
        <f t="shared" si="3600"/>
        <v>0</v>
      </c>
      <c r="U1339" s="22">
        <f t="shared" si="3600"/>
        <v>0</v>
      </c>
      <c r="V1339" s="22">
        <f t="shared" si="3600"/>
        <v>0</v>
      </c>
      <c r="W1339" s="22">
        <f t="shared" si="3600"/>
        <v>0</v>
      </c>
      <c r="X1339" s="22">
        <f t="shared" si="3600"/>
        <v>0</v>
      </c>
      <c r="Y1339" s="22">
        <f t="shared" si="3600"/>
        <v>0</v>
      </c>
      <c r="Z1339" s="22">
        <f t="shared" si="3600"/>
        <v>0</v>
      </c>
      <c r="AA1339" s="22">
        <f t="shared" si="3600"/>
        <v>0</v>
      </c>
      <c r="AB1339" s="22">
        <f t="shared" si="3600"/>
        <v>0</v>
      </c>
      <c r="AC1339" s="22">
        <f t="shared" si="3600"/>
        <v>0</v>
      </c>
      <c r="AD1339" s="22">
        <f t="shared" si="3600"/>
        <v>0</v>
      </c>
      <c r="AE1339" s="22">
        <f t="shared" si="3600"/>
        <v>0</v>
      </c>
      <c r="AF1339" s="22">
        <f t="shared" si="3600"/>
        <v>0</v>
      </c>
      <c r="AG1339" s="22">
        <f t="shared" si="3600"/>
        <v>0</v>
      </c>
      <c r="AH1339" s="22">
        <v>0</v>
      </c>
      <c r="AI1339" s="22">
        <v>0</v>
      </c>
      <c r="AJ1339" s="22">
        <f t="shared" ref="AJ1339:AY1339" si="3601">SUM(AJ1336,AJ1292)</f>
        <v>0</v>
      </c>
      <c r="AK1339" s="22">
        <f t="shared" si="3601"/>
        <v>1479</v>
      </c>
      <c r="AL1339" s="22">
        <f t="shared" si="3601"/>
        <v>0</v>
      </c>
      <c r="AM1339" s="22">
        <f t="shared" si="3601"/>
        <v>0</v>
      </c>
      <c r="AN1339" s="22">
        <f t="shared" si="3601"/>
        <v>0</v>
      </c>
      <c r="AO1339" s="22">
        <f t="shared" si="3601"/>
        <v>0</v>
      </c>
      <c r="AP1339" s="22">
        <f t="shared" si="3601"/>
        <v>1479</v>
      </c>
      <c r="AQ1339" s="22">
        <f t="shared" si="3601"/>
        <v>0</v>
      </c>
      <c r="AR1339" s="22">
        <f t="shared" si="3601"/>
        <v>0</v>
      </c>
      <c r="AS1339" s="22">
        <f t="shared" si="3601"/>
        <v>1479</v>
      </c>
      <c r="AT1339" s="22">
        <f t="shared" si="3601"/>
        <v>0</v>
      </c>
      <c r="AU1339" s="22">
        <f t="shared" si="3601"/>
        <v>0</v>
      </c>
      <c r="AV1339" s="22">
        <f t="shared" si="3601"/>
        <v>0</v>
      </c>
      <c r="AW1339" s="22">
        <f t="shared" si="3601"/>
        <v>0</v>
      </c>
      <c r="AX1339" s="22">
        <f t="shared" si="3601"/>
        <v>0</v>
      </c>
      <c r="AY1339" s="22">
        <f t="shared" si="3601"/>
        <v>0</v>
      </c>
      <c r="AZ1339" s="22">
        <v>1479</v>
      </c>
      <c r="BA1339" s="22">
        <v>0</v>
      </c>
      <c r="BB1339" s="22">
        <f t="shared" ref="BB1339:BQ1339" si="3602">SUM(BB1336,BB1292)</f>
        <v>4500000</v>
      </c>
      <c r="BC1339" s="22">
        <f t="shared" si="3602"/>
        <v>0</v>
      </c>
      <c r="BD1339" s="22">
        <f t="shared" si="3602"/>
        <v>0</v>
      </c>
      <c r="BE1339" s="22">
        <f t="shared" si="3602"/>
        <v>0</v>
      </c>
      <c r="BF1339" s="22">
        <f t="shared" si="3602"/>
        <v>0</v>
      </c>
      <c r="BG1339" s="22">
        <f t="shared" si="3602"/>
        <v>-1405000</v>
      </c>
      <c r="BH1339" s="22">
        <f>SUM(BH1336,BH1292)</f>
        <v>3095000</v>
      </c>
      <c r="BI1339" s="22">
        <f t="shared" si="3602"/>
        <v>0</v>
      </c>
      <c r="BJ1339" s="22">
        <f t="shared" si="3602"/>
        <v>0</v>
      </c>
      <c r="BK1339" s="22">
        <f t="shared" si="3602"/>
        <v>0</v>
      </c>
      <c r="BL1339" s="22">
        <f t="shared" si="3602"/>
        <v>0</v>
      </c>
      <c r="BM1339" s="22">
        <f t="shared" si="3602"/>
        <v>0</v>
      </c>
      <c r="BN1339" s="22">
        <f t="shared" si="3602"/>
        <v>0</v>
      </c>
      <c r="BO1339" s="22">
        <f t="shared" si="3602"/>
        <v>0</v>
      </c>
      <c r="BP1339" s="22">
        <f t="shared" si="3602"/>
        <v>0</v>
      </c>
      <c r="BQ1339" s="22">
        <f t="shared" si="3602"/>
        <v>0</v>
      </c>
      <c r="BR1339" s="22">
        <v>0</v>
      </c>
      <c r="BS1339" s="22">
        <v>3095000</v>
      </c>
      <c r="BT1339" s="22">
        <f t="shared" ref="BT1339:BZ1340" si="3603">SUM(BT1336,BT1292)</f>
        <v>67466866</v>
      </c>
      <c r="BU1339" s="22">
        <f t="shared" si="3603"/>
        <v>38517416</v>
      </c>
      <c r="BV1339" s="22">
        <f t="shared" si="3603"/>
        <v>19412232</v>
      </c>
      <c r="BW1339" s="22">
        <f t="shared" si="3603"/>
        <v>7748132</v>
      </c>
      <c r="BX1339" s="22">
        <f t="shared" si="3603"/>
        <v>4680232</v>
      </c>
      <c r="BY1339" s="22">
        <f t="shared" si="3603"/>
        <v>1219450</v>
      </c>
      <c r="BZ1339" s="22">
        <f t="shared" si="3603"/>
        <v>1848450</v>
      </c>
      <c r="CA1339" s="22">
        <f t="shared" si="3569"/>
        <v>27160364</v>
      </c>
      <c r="CB1339" s="129">
        <f>IF(BU1339=0,"-",CA1339/BU1339*100)</f>
        <v>70.514501803547773</v>
      </c>
    </row>
    <row r="1340" spans="1:80" x14ac:dyDescent="0.25">
      <c r="A1340" s="13" t="s">
        <v>1</v>
      </c>
      <c r="B1340" s="13" t="s">
        <v>1</v>
      </c>
      <c r="C1340" s="13" t="s">
        <v>1</v>
      </c>
      <c r="D1340" s="74" t="s">
        <v>1</v>
      </c>
      <c r="E1340" s="74" t="s">
        <v>1</v>
      </c>
      <c r="F1340" s="74" t="s">
        <v>1</v>
      </c>
      <c r="G1340" s="13" t="s">
        <v>1</v>
      </c>
      <c r="H1340" s="2" t="s">
        <v>117</v>
      </c>
      <c r="I1340" s="12">
        <f>SUM(I1337,I1293)</f>
        <v>90</v>
      </c>
      <c r="J1340" s="12">
        <f t="shared" si="3596"/>
        <v>93</v>
      </c>
      <c r="K1340" s="12">
        <f>SUM(K1337,K1293)</f>
        <v>93</v>
      </c>
      <c r="L1340" s="13"/>
      <c r="M1340" s="13" t="s">
        <v>1</v>
      </c>
      <c r="N1340" s="13" t="s">
        <v>1</v>
      </c>
      <c r="O1340" s="13" t="s">
        <v>1</v>
      </c>
      <c r="P1340" s="29"/>
      <c r="Q1340" s="13" t="s">
        <v>1</v>
      </c>
      <c r="R1340" s="13" t="s">
        <v>1</v>
      </c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>
        <v>0</v>
      </c>
      <c r="AI1340" s="13">
        <v>0</v>
      </c>
      <c r="AJ1340" s="13" t="s">
        <v>1</v>
      </c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>
        <v>0</v>
      </c>
      <c r="BA1340" s="13">
        <v>0</v>
      </c>
      <c r="BB1340" s="13" t="s">
        <v>1</v>
      </c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  <c r="BQ1340" s="13"/>
      <c r="BR1340" s="13">
        <v>0</v>
      </c>
      <c r="BS1340" s="13">
        <v>0</v>
      </c>
      <c r="BT1340" s="12">
        <f t="shared" si="3603"/>
        <v>97</v>
      </c>
      <c r="BU1340" s="12">
        <f t="shared" si="3603"/>
        <v>97</v>
      </c>
      <c r="BV1340" s="12">
        <f t="shared" si="3603"/>
        <v>0</v>
      </c>
      <c r="BW1340" s="12">
        <f t="shared" si="3603"/>
        <v>0</v>
      </c>
      <c r="BX1340" s="12">
        <f t="shared" si="3603"/>
        <v>0</v>
      </c>
      <c r="BY1340" s="12">
        <f t="shared" si="3603"/>
        <v>0</v>
      </c>
      <c r="BZ1340" s="12">
        <f t="shared" si="3603"/>
        <v>0</v>
      </c>
      <c r="CA1340" s="12">
        <f t="shared" si="3569"/>
        <v>0</v>
      </c>
      <c r="CB1340" s="124">
        <f>IF(BU1340=0,"-",CA1340/BU1340*100)</f>
        <v>0</v>
      </c>
    </row>
    <row r="1341" spans="1:80" x14ac:dyDescent="0.25">
      <c r="A1341" s="1" t="s">
        <v>797</v>
      </c>
      <c r="B1341" s="2" t="s">
        <v>1</v>
      </c>
      <c r="C1341" s="2" t="s">
        <v>1</v>
      </c>
      <c r="D1341" s="78" t="s">
        <v>1</v>
      </c>
      <c r="E1341" s="78" t="s">
        <v>1</v>
      </c>
      <c r="F1341" s="78" t="s">
        <v>1</v>
      </c>
      <c r="G1341" s="2" t="s">
        <v>1</v>
      </c>
      <c r="H1341" s="2" t="s">
        <v>798</v>
      </c>
      <c r="I1341" s="3" t="s">
        <v>1</v>
      </c>
      <c r="J1341" s="3">
        <f t="shared" si="3596"/>
        <v>0</v>
      </c>
      <c r="K1341" s="3" t="s">
        <v>1</v>
      </c>
      <c r="L1341" s="3"/>
      <c r="M1341" s="3" t="s">
        <v>1</v>
      </c>
      <c r="N1341" s="3" t="s">
        <v>1</v>
      </c>
      <c r="O1341" s="3" t="s">
        <v>1</v>
      </c>
      <c r="P1341" s="24"/>
      <c r="Q1341" s="3" t="s">
        <v>1</v>
      </c>
      <c r="R1341" s="3" t="s">
        <v>1</v>
      </c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>
        <v>0</v>
      </c>
      <c r="AI1341" s="3">
        <v>0</v>
      </c>
      <c r="AJ1341" s="3" t="s">
        <v>1</v>
      </c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>
        <v>0</v>
      </c>
      <c r="BA1341" s="3">
        <v>0</v>
      </c>
      <c r="BB1341" s="3" t="s">
        <v>1</v>
      </c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>
        <v>0</v>
      </c>
      <c r="BS1341" s="3">
        <v>0</v>
      </c>
      <c r="BT1341" s="3">
        <v>0</v>
      </c>
      <c r="BU1341" s="3"/>
      <c r="BV1341" s="3"/>
      <c r="BW1341" s="3">
        <f t="shared" si="3476"/>
        <v>0</v>
      </c>
      <c r="BX1341" s="3"/>
      <c r="BY1341" s="3"/>
      <c r="BZ1341" s="3"/>
      <c r="CA1341" s="3">
        <f t="shared" si="3569"/>
        <v>0</v>
      </c>
      <c r="CB1341" s="122"/>
    </row>
    <row r="1342" spans="1:80" ht="15.75" thickBot="1" x14ac:dyDescent="0.3">
      <c r="A1342" s="1" t="s">
        <v>797</v>
      </c>
      <c r="B1342" s="1" t="s">
        <v>3</v>
      </c>
      <c r="C1342" s="4" t="s">
        <v>1</v>
      </c>
      <c r="D1342" s="79" t="s">
        <v>1</v>
      </c>
      <c r="E1342" s="78" t="s">
        <v>1</v>
      </c>
      <c r="F1342" s="78" t="s">
        <v>1</v>
      </c>
      <c r="G1342" s="2" t="s">
        <v>1</v>
      </c>
      <c r="H1342" s="2" t="s">
        <v>1</v>
      </c>
      <c r="I1342" s="3" t="s">
        <v>1</v>
      </c>
      <c r="J1342" s="3"/>
      <c r="K1342" s="3" t="s">
        <v>1</v>
      </c>
      <c r="L1342" s="3"/>
      <c r="M1342" s="3" t="s">
        <v>1</v>
      </c>
      <c r="N1342" s="3" t="s">
        <v>1</v>
      </c>
      <c r="O1342" s="3" t="s">
        <v>1</v>
      </c>
      <c r="P1342" s="25"/>
      <c r="Q1342" s="3" t="s">
        <v>1</v>
      </c>
      <c r="R1342" s="3" t="s">
        <v>1</v>
      </c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>
        <v>0</v>
      </c>
      <c r="AI1342" s="3">
        <v>0</v>
      </c>
      <c r="AJ1342" s="3" t="s">
        <v>1</v>
      </c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>
        <v>0</v>
      </c>
      <c r="BA1342" s="3">
        <v>0</v>
      </c>
      <c r="BB1342" s="3" t="s">
        <v>1</v>
      </c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>
        <v>0</v>
      </c>
      <c r="BS1342" s="3">
        <v>0</v>
      </c>
      <c r="BT1342" s="3"/>
      <c r="BU1342" s="3"/>
      <c r="BV1342" s="3"/>
      <c r="BW1342" s="3">
        <f t="shared" si="3476"/>
        <v>0</v>
      </c>
      <c r="BX1342" s="3"/>
      <c r="BY1342" s="3"/>
      <c r="BZ1342" s="3"/>
      <c r="CA1342" s="3">
        <f t="shared" si="3569"/>
        <v>0</v>
      </c>
      <c r="CB1342" s="122"/>
    </row>
    <row r="1343" spans="1:80" ht="69.75" customHeight="1" thickBot="1" x14ac:dyDescent="0.3">
      <c r="A1343" s="5" t="s">
        <v>4</v>
      </c>
      <c r="B1343" s="5" t="s">
        <v>5</v>
      </c>
      <c r="C1343" s="5" t="s">
        <v>6</v>
      </c>
      <c r="D1343" s="80" t="s">
        <v>1</v>
      </c>
      <c r="E1343" s="88" t="s">
        <v>7</v>
      </c>
      <c r="F1343" s="88" t="s">
        <v>8</v>
      </c>
      <c r="G1343" s="5" t="s">
        <v>9</v>
      </c>
      <c r="H1343" s="5" t="s">
        <v>10</v>
      </c>
      <c r="I1343" s="5" t="s">
        <v>11</v>
      </c>
      <c r="J1343" s="5" t="s">
        <v>1809</v>
      </c>
      <c r="K1343" s="5" t="s">
        <v>12</v>
      </c>
      <c r="L1343" s="5" t="s">
        <v>13</v>
      </c>
      <c r="M1343" s="5" t="s">
        <v>14</v>
      </c>
      <c r="N1343" s="5" t="s">
        <v>15</v>
      </c>
      <c r="O1343" s="5" t="s">
        <v>16</v>
      </c>
      <c r="P1343" s="5" t="s">
        <v>17</v>
      </c>
      <c r="Q1343" s="5" t="s">
        <v>18</v>
      </c>
      <c r="R1343" s="71" t="s">
        <v>14</v>
      </c>
      <c r="S1343" s="71" t="s">
        <v>1843</v>
      </c>
      <c r="T1343" s="71" t="s">
        <v>1797</v>
      </c>
      <c r="U1343" s="71" t="s">
        <v>1832</v>
      </c>
      <c r="V1343" s="71" t="s">
        <v>1833</v>
      </c>
      <c r="W1343" s="71" t="s">
        <v>1834</v>
      </c>
      <c r="X1343" s="71" t="s">
        <v>1847</v>
      </c>
      <c r="Y1343" s="71" t="s">
        <v>1844</v>
      </c>
      <c r="Z1343" s="71" t="s">
        <v>1835</v>
      </c>
      <c r="AA1343" s="71" t="s">
        <v>1836</v>
      </c>
      <c r="AB1343" s="71" t="s">
        <v>1837</v>
      </c>
      <c r="AC1343" s="71" t="s">
        <v>1838</v>
      </c>
      <c r="AD1343" s="71" t="s">
        <v>1839</v>
      </c>
      <c r="AE1343" s="71" t="s">
        <v>1840</v>
      </c>
      <c r="AF1343" s="71" t="s">
        <v>1845</v>
      </c>
      <c r="AG1343" s="71" t="s">
        <v>1846</v>
      </c>
      <c r="AH1343" s="71" t="s">
        <v>1841</v>
      </c>
      <c r="AI1343" s="71" t="s">
        <v>1842</v>
      </c>
      <c r="AJ1343" s="72" t="s">
        <v>15</v>
      </c>
      <c r="AK1343" s="72" t="s">
        <v>1843</v>
      </c>
      <c r="AL1343" s="72" t="s">
        <v>1797</v>
      </c>
      <c r="AM1343" s="72" t="s">
        <v>1832</v>
      </c>
      <c r="AN1343" s="72" t="s">
        <v>1833</v>
      </c>
      <c r="AO1343" s="72" t="s">
        <v>1834</v>
      </c>
      <c r="AP1343" s="72" t="s">
        <v>1848</v>
      </c>
      <c r="AQ1343" s="72" t="s">
        <v>1844</v>
      </c>
      <c r="AR1343" s="72" t="s">
        <v>1835</v>
      </c>
      <c r="AS1343" s="72" t="s">
        <v>1836</v>
      </c>
      <c r="AT1343" s="72" t="s">
        <v>1837</v>
      </c>
      <c r="AU1343" s="72" t="s">
        <v>1838</v>
      </c>
      <c r="AV1343" s="72" t="s">
        <v>1839</v>
      </c>
      <c r="AW1343" s="72" t="s">
        <v>1840</v>
      </c>
      <c r="AX1343" s="72" t="s">
        <v>1845</v>
      </c>
      <c r="AY1343" s="72" t="s">
        <v>1846</v>
      </c>
      <c r="AZ1343" s="72" t="s">
        <v>1841</v>
      </c>
      <c r="BA1343" s="72" t="s">
        <v>1842</v>
      </c>
      <c r="BB1343" s="73" t="s">
        <v>16</v>
      </c>
      <c r="BC1343" s="73" t="s">
        <v>1843</v>
      </c>
      <c r="BD1343" s="73" t="s">
        <v>1797</v>
      </c>
      <c r="BE1343" s="73" t="s">
        <v>1832</v>
      </c>
      <c r="BF1343" s="73" t="s">
        <v>1833</v>
      </c>
      <c r="BG1343" s="73" t="s">
        <v>1834</v>
      </c>
      <c r="BH1343" s="73" t="s">
        <v>1849</v>
      </c>
      <c r="BI1343" s="73" t="s">
        <v>1844</v>
      </c>
      <c r="BJ1343" s="73" t="s">
        <v>1835</v>
      </c>
      <c r="BK1343" s="73" t="s">
        <v>1836</v>
      </c>
      <c r="BL1343" s="73" t="s">
        <v>1837</v>
      </c>
      <c r="BM1343" s="73" t="s">
        <v>1838</v>
      </c>
      <c r="BN1343" s="73" t="s">
        <v>1839</v>
      </c>
      <c r="BO1343" s="73" t="s">
        <v>1840</v>
      </c>
      <c r="BP1343" s="73" t="s">
        <v>1845</v>
      </c>
      <c r="BQ1343" s="73" t="s">
        <v>1846</v>
      </c>
      <c r="BR1343" s="73" t="s">
        <v>1841</v>
      </c>
      <c r="BS1343" s="73" t="s">
        <v>1842</v>
      </c>
      <c r="BT1343" s="5" t="s">
        <v>1911</v>
      </c>
      <c r="BU1343" s="5" t="s">
        <v>1942</v>
      </c>
      <c r="BV1343" s="5" t="s">
        <v>1943</v>
      </c>
      <c r="BW1343" s="5" t="s">
        <v>1944</v>
      </c>
      <c r="BX1343" s="5" t="s">
        <v>1945</v>
      </c>
      <c r="BY1343" s="5" t="s">
        <v>1946</v>
      </c>
      <c r="BZ1343" s="5" t="s">
        <v>1947</v>
      </c>
      <c r="CA1343" s="5" t="s">
        <v>1948</v>
      </c>
      <c r="CB1343" s="120" t="s">
        <v>1916</v>
      </c>
    </row>
    <row r="1344" spans="1:80" x14ac:dyDescent="0.25">
      <c r="A1344" s="6" t="s">
        <v>1</v>
      </c>
      <c r="B1344" s="6" t="s">
        <v>1</v>
      </c>
      <c r="C1344" s="6" t="s">
        <v>1</v>
      </c>
      <c r="D1344" s="81" t="s">
        <v>1</v>
      </c>
      <c r="E1344" s="81" t="s">
        <v>1</v>
      </c>
      <c r="F1344" s="94" t="s">
        <v>1</v>
      </c>
      <c r="G1344" s="7" t="s">
        <v>1</v>
      </c>
      <c r="H1344" s="8" t="s">
        <v>1</v>
      </c>
      <c r="I1344" s="9" t="s">
        <v>19</v>
      </c>
      <c r="J1344" s="9">
        <v>1</v>
      </c>
      <c r="K1344" s="9" t="s">
        <v>20</v>
      </c>
      <c r="L1344" s="9" t="s">
        <v>21</v>
      </c>
      <c r="M1344" s="9" t="s">
        <v>22</v>
      </c>
      <c r="N1344" s="9" t="s">
        <v>23</v>
      </c>
      <c r="O1344" s="9" t="s">
        <v>24</v>
      </c>
      <c r="P1344" s="9" t="s">
        <v>25</v>
      </c>
      <c r="Q1344" s="9" t="s">
        <v>26</v>
      </c>
      <c r="R1344" s="9">
        <v>1</v>
      </c>
      <c r="S1344" s="9">
        <v>2</v>
      </c>
      <c r="T1344" s="9">
        <v>3</v>
      </c>
      <c r="U1344" s="9">
        <v>4</v>
      </c>
      <c r="V1344" s="9">
        <v>5</v>
      </c>
      <c r="W1344" s="9">
        <v>6</v>
      </c>
      <c r="X1344" s="9">
        <v>7</v>
      </c>
      <c r="Y1344" s="9">
        <v>8</v>
      </c>
      <c r="Z1344" s="9">
        <v>9</v>
      </c>
      <c r="AA1344" s="9">
        <v>10</v>
      </c>
      <c r="AB1344" s="9">
        <v>11</v>
      </c>
      <c r="AC1344" s="9">
        <v>12</v>
      </c>
      <c r="AD1344" s="9">
        <v>13</v>
      </c>
      <c r="AE1344" s="9">
        <v>14</v>
      </c>
      <c r="AF1344" s="9">
        <v>15</v>
      </c>
      <c r="AG1344" s="9">
        <v>16</v>
      </c>
      <c r="AH1344" s="9">
        <v>20</v>
      </c>
      <c r="AI1344" s="9">
        <v>21</v>
      </c>
      <c r="AJ1344" s="9">
        <v>1</v>
      </c>
      <c r="AK1344" s="9">
        <v>2</v>
      </c>
      <c r="AL1344" s="9">
        <v>3</v>
      </c>
      <c r="AM1344" s="9">
        <v>4</v>
      </c>
      <c r="AN1344" s="9">
        <v>5</v>
      </c>
      <c r="AO1344" s="9">
        <v>6</v>
      </c>
      <c r="AP1344" s="9">
        <v>7</v>
      </c>
      <c r="AQ1344" s="9">
        <v>8</v>
      </c>
      <c r="AR1344" s="9">
        <v>9</v>
      </c>
      <c r="AS1344" s="9">
        <v>10</v>
      </c>
      <c r="AT1344" s="9">
        <v>11</v>
      </c>
      <c r="AU1344" s="9">
        <v>12</v>
      </c>
      <c r="AV1344" s="9">
        <v>13</v>
      </c>
      <c r="AW1344" s="9">
        <v>14</v>
      </c>
      <c r="AX1344" s="9">
        <v>15</v>
      </c>
      <c r="AY1344" s="9">
        <v>16</v>
      </c>
      <c r="AZ1344" s="9">
        <v>20</v>
      </c>
      <c r="BA1344" s="9">
        <v>21</v>
      </c>
      <c r="BB1344" s="9">
        <v>1</v>
      </c>
      <c r="BC1344" s="9">
        <v>2</v>
      </c>
      <c r="BD1344" s="9">
        <v>3</v>
      </c>
      <c r="BE1344" s="9">
        <v>4</v>
      </c>
      <c r="BF1344" s="9">
        <v>5</v>
      </c>
      <c r="BG1344" s="9">
        <v>6</v>
      </c>
      <c r="BH1344" s="9">
        <v>7</v>
      </c>
      <c r="BI1344" s="9">
        <v>8</v>
      </c>
      <c r="BJ1344" s="9">
        <v>9</v>
      </c>
      <c r="BK1344" s="9">
        <v>10</v>
      </c>
      <c r="BL1344" s="9">
        <v>11</v>
      </c>
      <c r="BM1344" s="9">
        <v>12</v>
      </c>
      <c r="BN1344" s="9">
        <v>13</v>
      </c>
      <c r="BO1344" s="9">
        <v>14</v>
      </c>
      <c r="BP1344" s="9">
        <v>15</v>
      </c>
      <c r="BQ1344" s="9">
        <v>16</v>
      </c>
      <c r="BR1344" s="9">
        <v>20</v>
      </c>
      <c r="BS1344" s="9">
        <v>21</v>
      </c>
      <c r="BT1344" s="9">
        <v>1</v>
      </c>
      <c r="BU1344" s="9">
        <v>2</v>
      </c>
      <c r="BV1344" s="9">
        <v>3</v>
      </c>
      <c r="BW1344" s="9" t="s">
        <v>1798</v>
      </c>
      <c r="BX1344" s="9">
        <v>5</v>
      </c>
      <c r="BY1344" s="9">
        <v>6</v>
      </c>
      <c r="BZ1344" s="9">
        <v>7</v>
      </c>
      <c r="CA1344" s="9" t="s">
        <v>1917</v>
      </c>
      <c r="CB1344" s="121">
        <v>9</v>
      </c>
    </row>
    <row r="1345" spans="1:80" x14ac:dyDescent="0.25">
      <c r="A1345" s="1" t="s">
        <v>797</v>
      </c>
      <c r="B1345" s="1" t="s">
        <v>3</v>
      </c>
      <c r="C1345" s="4" t="s">
        <v>28</v>
      </c>
      <c r="D1345" s="79" t="s">
        <v>799</v>
      </c>
      <c r="E1345" s="78" t="s">
        <v>1</v>
      </c>
      <c r="F1345" s="78" t="s">
        <v>1</v>
      </c>
      <c r="G1345" s="2" t="s">
        <v>1</v>
      </c>
      <c r="H1345" s="2" t="s">
        <v>798</v>
      </c>
      <c r="I1345" s="3" t="s">
        <v>1</v>
      </c>
      <c r="J1345" s="3">
        <f t="shared" ref="J1345:J1399" si="3604">SUM(K1345,L1345,P1345,Q1345)</f>
        <v>0</v>
      </c>
      <c r="K1345" s="3" t="s">
        <v>1</v>
      </c>
      <c r="L1345" s="3"/>
      <c r="M1345" s="3" t="s">
        <v>1</v>
      </c>
      <c r="N1345" s="3" t="s">
        <v>1</v>
      </c>
      <c r="O1345" s="3" t="s">
        <v>1</v>
      </c>
      <c r="P1345" s="26"/>
      <c r="Q1345" s="3" t="s">
        <v>1</v>
      </c>
      <c r="R1345" s="3" t="s">
        <v>1</v>
      </c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>
        <v>0</v>
      </c>
      <c r="AI1345" s="3">
        <v>0</v>
      </c>
      <c r="AJ1345" s="3" t="s">
        <v>1</v>
      </c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>
        <v>0</v>
      </c>
      <c r="BA1345" s="3">
        <v>0</v>
      </c>
      <c r="BB1345" s="3" t="s">
        <v>1</v>
      </c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>
        <v>0</v>
      </c>
      <c r="BS1345" s="3">
        <v>0</v>
      </c>
      <c r="BT1345" s="3">
        <v>0</v>
      </c>
      <c r="BU1345" s="3"/>
      <c r="BV1345" s="3"/>
      <c r="BW1345" s="3">
        <f t="shared" si="3476"/>
        <v>0</v>
      </c>
      <c r="BX1345" s="3"/>
      <c r="BY1345" s="3"/>
      <c r="BZ1345" s="3"/>
      <c r="CA1345" s="3">
        <f t="shared" ref="CA1345:CA1399" si="3605">BV1345+BW1345</f>
        <v>0</v>
      </c>
      <c r="CB1345" s="122"/>
    </row>
    <row r="1346" spans="1:80" ht="33.75" x14ac:dyDescent="0.25">
      <c r="A1346" s="1" t="s">
        <v>1</v>
      </c>
      <c r="B1346" s="1" t="s">
        <v>1</v>
      </c>
      <c r="C1346" s="1" t="s">
        <v>1</v>
      </c>
      <c r="D1346" s="78" t="s">
        <v>1</v>
      </c>
      <c r="E1346" s="78" t="s">
        <v>1</v>
      </c>
      <c r="F1346" s="78" t="s">
        <v>1</v>
      </c>
      <c r="G1346" s="2" t="s">
        <v>1</v>
      </c>
      <c r="H1346" s="10" t="s">
        <v>30</v>
      </c>
      <c r="I1346" s="11">
        <f>SUM(I1347,I1355,I1357)</f>
        <v>4872506</v>
      </c>
      <c r="J1346" s="11">
        <f t="shared" si="3604"/>
        <v>4801435</v>
      </c>
      <c r="K1346" s="11">
        <f t="shared" ref="K1346" si="3606">SUM(K1347,K1355,K1357)</f>
        <v>4801435</v>
      </c>
      <c r="L1346" s="11">
        <f t="shared" ref="L1346:L1398" si="3607">SUM(M1346:O1346)</f>
        <v>0</v>
      </c>
      <c r="M1346" s="11">
        <f t="shared" ref="M1346:Q1346" si="3608">SUM(M1347,M1355,M1357)</f>
        <v>0</v>
      </c>
      <c r="N1346" s="11">
        <f t="shared" si="3608"/>
        <v>0</v>
      </c>
      <c r="O1346" s="11">
        <f t="shared" si="3608"/>
        <v>0</v>
      </c>
      <c r="P1346" s="11">
        <f t="shared" si="3608"/>
        <v>0</v>
      </c>
      <c r="Q1346" s="11">
        <f t="shared" si="3608"/>
        <v>0</v>
      </c>
      <c r="R1346" s="11">
        <f t="shared" ref="R1346:AG1346" si="3609">SUM(R1347,R1355,R1357)</f>
        <v>0</v>
      </c>
      <c r="S1346" s="11">
        <f t="shared" si="3609"/>
        <v>0</v>
      </c>
      <c r="T1346" s="11">
        <f t="shared" si="3609"/>
        <v>0</v>
      </c>
      <c r="U1346" s="11">
        <f t="shared" si="3609"/>
        <v>0</v>
      </c>
      <c r="V1346" s="11">
        <f t="shared" si="3609"/>
        <v>0</v>
      </c>
      <c r="W1346" s="11">
        <f t="shared" si="3609"/>
        <v>0</v>
      </c>
      <c r="X1346" s="11">
        <f t="shared" ref="X1346" si="3610">SUM(X1347,X1355,X1357)</f>
        <v>0</v>
      </c>
      <c r="Y1346" s="11">
        <f t="shared" si="3609"/>
        <v>0</v>
      </c>
      <c r="Z1346" s="11">
        <f t="shared" si="3609"/>
        <v>0</v>
      </c>
      <c r="AA1346" s="11">
        <f t="shared" si="3609"/>
        <v>0</v>
      </c>
      <c r="AB1346" s="11">
        <f t="shared" si="3609"/>
        <v>0</v>
      </c>
      <c r="AC1346" s="11">
        <f t="shared" si="3609"/>
        <v>0</v>
      </c>
      <c r="AD1346" s="11">
        <f t="shared" si="3609"/>
        <v>0</v>
      </c>
      <c r="AE1346" s="11">
        <f t="shared" si="3609"/>
        <v>0</v>
      </c>
      <c r="AF1346" s="11">
        <f t="shared" si="3609"/>
        <v>0</v>
      </c>
      <c r="AG1346" s="11">
        <f t="shared" si="3609"/>
        <v>0</v>
      </c>
      <c r="AH1346" s="11">
        <v>0</v>
      </c>
      <c r="AI1346" s="11">
        <v>0</v>
      </c>
      <c r="AJ1346" s="11">
        <f t="shared" ref="AJ1346:AY1346" si="3611">SUM(AJ1347,AJ1355,AJ1357)</f>
        <v>0</v>
      </c>
      <c r="AK1346" s="11">
        <f t="shared" si="3611"/>
        <v>0</v>
      </c>
      <c r="AL1346" s="11">
        <f t="shared" si="3611"/>
        <v>0</v>
      </c>
      <c r="AM1346" s="11">
        <f t="shared" si="3611"/>
        <v>0</v>
      </c>
      <c r="AN1346" s="11">
        <f t="shared" si="3611"/>
        <v>0</v>
      </c>
      <c r="AO1346" s="11">
        <f t="shared" si="3611"/>
        <v>0</v>
      </c>
      <c r="AP1346" s="11">
        <f t="shared" ref="AP1346" si="3612">SUM(AP1347,AP1355,AP1357)</f>
        <v>0</v>
      </c>
      <c r="AQ1346" s="11">
        <f t="shared" si="3611"/>
        <v>0</v>
      </c>
      <c r="AR1346" s="11">
        <f t="shared" si="3611"/>
        <v>0</v>
      </c>
      <c r="AS1346" s="11">
        <f t="shared" si="3611"/>
        <v>0</v>
      </c>
      <c r="AT1346" s="11">
        <f t="shared" si="3611"/>
        <v>0</v>
      </c>
      <c r="AU1346" s="11">
        <f t="shared" si="3611"/>
        <v>0</v>
      </c>
      <c r="AV1346" s="11">
        <f t="shared" si="3611"/>
        <v>0</v>
      </c>
      <c r="AW1346" s="11">
        <f t="shared" si="3611"/>
        <v>0</v>
      </c>
      <c r="AX1346" s="11">
        <f t="shared" si="3611"/>
        <v>0</v>
      </c>
      <c r="AY1346" s="11">
        <f t="shared" si="3611"/>
        <v>0</v>
      </c>
      <c r="AZ1346" s="11">
        <v>0</v>
      </c>
      <c r="BA1346" s="11">
        <v>0</v>
      </c>
      <c r="BB1346" s="11">
        <f t="shared" ref="BB1346:BQ1346" si="3613">SUM(BB1347,BB1355,BB1357)</f>
        <v>0</v>
      </c>
      <c r="BC1346" s="11">
        <f t="shared" si="3613"/>
        <v>0</v>
      </c>
      <c r="BD1346" s="11">
        <f t="shared" si="3613"/>
        <v>0</v>
      </c>
      <c r="BE1346" s="11">
        <f t="shared" si="3613"/>
        <v>0</v>
      </c>
      <c r="BF1346" s="11">
        <f t="shared" si="3613"/>
        <v>0</v>
      </c>
      <c r="BG1346" s="11">
        <f t="shared" si="3613"/>
        <v>0</v>
      </c>
      <c r="BH1346" s="11">
        <f t="shared" ref="BH1346" si="3614">SUM(BH1347,BH1355,BH1357)</f>
        <v>0</v>
      </c>
      <c r="BI1346" s="11">
        <f t="shared" si="3613"/>
        <v>0</v>
      </c>
      <c r="BJ1346" s="11">
        <f t="shared" si="3613"/>
        <v>0</v>
      </c>
      <c r="BK1346" s="11">
        <f t="shared" si="3613"/>
        <v>0</v>
      </c>
      <c r="BL1346" s="11">
        <f t="shared" si="3613"/>
        <v>0</v>
      </c>
      <c r="BM1346" s="11">
        <f t="shared" si="3613"/>
        <v>0</v>
      </c>
      <c r="BN1346" s="11">
        <f t="shared" si="3613"/>
        <v>0</v>
      </c>
      <c r="BO1346" s="11">
        <f t="shared" si="3613"/>
        <v>0</v>
      </c>
      <c r="BP1346" s="11">
        <f t="shared" si="3613"/>
        <v>0</v>
      </c>
      <c r="BQ1346" s="11">
        <f t="shared" si="3613"/>
        <v>0</v>
      </c>
      <c r="BR1346" s="11">
        <v>0</v>
      </c>
      <c r="BS1346" s="11">
        <v>0</v>
      </c>
      <c r="BT1346" s="11">
        <f t="shared" ref="BT1346:BZ1346" si="3615">SUM(BT1347,BT1355,BT1357)</f>
        <v>5183976</v>
      </c>
      <c r="BU1346" s="11">
        <f t="shared" si="3615"/>
        <v>5183976</v>
      </c>
      <c r="BV1346" s="11">
        <f t="shared" si="3615"/>
        <v>2874863</v>
      </c>
      <c r="BW1346" s="11">
        <f t="shared" si="3615"/>
        <v>1199600</v>
      </c>
      <c r="BX1346" s="11">
        <f t="shared" si="3615"/>
        <v>346700</v>
      </c>
      <c r="BY1346" s="11">
        <f t="shared" si="3615"/>
        <v>329700</v>
      </c>
      <c r="BZ1346" s="11">
        <f t="shared" si="3615"/>
        <v>523200</v>
      </c>
      <c r="CA1346" s="11">
        <f t="shared" si="3605"/>
        <v>4074463</v>
      </c>
      <c r="CB1346" s="123">
        <f t="shared" ref="CB1346:CB1398" si="3616">IF(BU1346=0,"-",CA1346/BU1346*100)</f>
        <v>78.597258166318667</v>
      </c>
    </row>
    <row r="1347" spans="1:80" x14ac:dyDescent="0.25">
      <c r="A1347" s="4" t="s">
        <v>797</v>
      </c>
      <c r="B1347" s="4" t="s">
        <v>3</v>
      </c>
      <c r="C1347" s="4" t="s">
        <v>28</v>
      </c>
      <c r="D1347" s="79" t="s">
        <v>799</v>
      </c>
      <c r="E1347" s="78" t="s">
        <v>31</v>
      </c>
      <c r="F1347" s="78" t="s">
        <v>1</v>
      </c>
      <c r="G1347" s="2" t="s">
        <v>1</v>
      </c>
      <c r="H1347" s="2" t="s">
        <v>32</v>
      </c>
      <c r="I1347" s="12">
        <f>SUM(I1348:I1349)</f>
        <v>2133529</v>
      </c>
      <c r="J1347" s="12">
        <f t="shared" si="3604"/>
        <v>2379673</v>
      </c>
      <c r="K1347" s="12">
        <f t="shared" ref="K1347" si="3617">SUM(K1348:K1349)</f>
        <v>2379673</v>
      </c>
      <c r="L1347" s="12">
        <f t="shared" si="3607"/>
        <v>0</v>
      </c>
      <c r="M1347" s="12">
        <f t="shared" ref="M1347:Q1347" si="3618">SUM(M1348:M1349)</f>
        <v>0</v>
      </c>
      <c r="N1347" s="12">
        <f t="shared" si="3618"/>
        <v>0</v>
      </c>
      <c r="O1347" s="12">
        <f t="shared" si="3618"/>
        <v>0</v>
      </c>
      <c r="P1347" s="12">
        <f t="shared" si="3618"/>
        <v>0</v>
      </c>
      <c r="Q1347" s="12">
        <f t="shared" si="3618"/>
        <v>0</v>
      </c>
      <c r="R1347" s="12">
        <f t="shared" ref="R1347:AG1347" si="3619">SUM(R1348:R1349)</f>
        <v>0</v>
      </c>
      <c r="S1347" s="12">
        <f t="shared" si="3619"/>
        <v>0</v>
      </c>
      <c r="T1347" s="12">
        <f t="shared" si="3619"/>
        <v>0</v>
      </c>
      <c r="U1347" s="12">
        <f t="shared" si="3619"/>
        <v>0</v>
      </c>
      <c r="V1347" s="12">
        <f t="shared" si="3619"/>
        <v>0</v>
      </c>
      <c r="W1347" s="12">
        <f t="shared" si="3619"/>
        <v>0</v>
      </c>
      <c r="X1347" s="12">
        <f t="shared" ref="X1347" si="3620">SUM(X1348:X1349)</f>
        <v>0</v>
      </c>
      <c r="Y1347" s="12">
        <f t="shared" si="3619"/>
        <v>0</v>
      </c>
      <c r="Z1347" s="12">
        <f t="shared" si="3619"/>
        <v>0</v>
      </c>
      <c r="AA1347" s="12">
        <f t="shared" si="3619"/>
        <v>0</v>
      </c>
      <c r="AB1347" s="12">
        <f t="shared" si="3619"/>
        <v>0</v>
      </c>
      <c r="AC1347" s="12">
        <f t="shared" si="3619"/>
        <v>0</v>
      </c>
      <c r="AD1347" s="12">
        <f t="shared" si="3619"/>
        <v>0</v>
      </c>
      <c r="AE1347" s="12">
        <f t="shared" si="3619"/>
        <v>0</v>
      </c>
      <c r="AF1347" s="12">
        <f t="shared" si="3619"/>
        <v>0</v>
      </c>
      <c r="AG1347" s="12">
        <f t="shared" si="3619"/>
        <v>0</v>
      </c>
      <c r="AH1347" s="12">
        <v>0</v>
      </c>
      <c r="AI1347" s="12">
        <v>0</v>
      </c>
      <c r="AJ1347" s="12">
        <f t="shared" ref="AJ1347:AY1347" si="3621">SUM(AJ1348:AJ1349)</f>
        <v>0</v>
      </c>
      <c r="AK1347" s="12">
        <f t="shared" si="3621"/>
        <v>0</v>
      </c>
      <c r="AL1347" s="12">
        <f t="shared" si="3621"/>
        <v>0</v>
      </c>
      <c r="AM1347" s="12">
        <f t="shared" si="3621"/>
        <v>0</v>
      </c>
      <c r="AN1347" s="12">
        <f t="shared" si="3621"/>
        <v>0</v>
      </c>
      <c r="AO1347" s="12">
        <f t="shared" si="3621"/>
        <v>0</v>
      </c>
      <c r="AP1347" s="12">
        <f t="shared" ref="AP1347" si="3622">SUM(AP1348:AP1349)</f>
        <v>0</v>
      </c>
      <c r="AQ1347" s="12">
        <f t="shared" si="3621"/>
        <v>0</v>
      </c>
      <c r="AR1347" s="12">
        <f t="shared" si="3621"/>
        <v>0</v>
      </c>
      <c r="AS1347" s="12">
        <f t="shared" si="3621"/>
        <v>0</v>
      </c>
      <c r="AT1347" s="12">
        <f t="shared" si="3621"/>
        <v>0</v>
      </c>
      <c r="AU1347" s="12">
        <f t="shared" si="3621"/>
        <v>0</v>
      </c>
      <c r="AV1347" s="12">
        <f t="shared" si="3621"/>
        <v>0</v>
      </c>
      <c r="AW1347" s="12">
        <f t="shared" si="3621"/>
        <v>0</v>
      </c>
      <c r="AX1347" s="12">
        <f t="shared" si="3621"/>
        <v>0</v>
      </c>
      <c r="AY1347" s="12">
        <f t="shared" si="3621"/>
        <v>0</v>
      </c>
      <c r="AZ1347" s="12">
        <v>0</v>
      </c>
      <c r="BA1347" s="12">
        <v>0</v>
      </c>
      <c r="BB1347" s="12">
        <f t="shared" ref="BB1347:BQ1347" si="3623">SUM(BB1348:BB1349)</f>
        <v>0</v>
      </c>
      <c r="BC1347" s="12">
        <f t="shared" si="3623"/>
        <v>0</v>
      </c>
      <c r="BD1347" s="12">
        <f t="shared" si="3623"/>
        <v>0</v>
      </c>
      <c r="BE1347" s="12">
        <f t="shared" si="3623"/>
        <v>0</v>
      </c>
      <c r="BF1347" s="12">
        <f t="shared" si="3623"/>
        <v>0</v>
      </c>
      <c r="BG1347" s="12">
        <f t="shared" si="3623"/>
        <v>0</v>
      </c>
      <c r="BH1347" s="12">
        <f t="shared" ref="BH1347" si="3624">SUM(BH1348:BH1349)</f>
        <v>0</v>
      </c>
      <c r="BI1347" s="12">
        <f t="shared" si="3623"/>
        <v>0</v>
      </c>
      <c r="BJ1347" s="12">
        <f t="shared" si="3623"/>
        <v>0</v>
      </c>
      <c r="BK1347" s="12">
        <f t="shared" si="3623"/>
        <v>0</v>
      </c>
      <c r="BL1347" s="12">
        <f t="shared" si="3623"/>
        <v>0</v>
      </c>
      <c r="BM1347" s="12">
        <f t="shared" si="3623"/>
        <v>0</v>
      </c>
      <c r="BN1347" s="12">
        <f t="shared" si="3623"/>
        <v>0</v>
      </c>
      <c r="BO1347" s="12">
        <f t="shared" si="3623"/>
        <v>0</v>
      </c>
      <c r="BP1347" s="12">
        <f t="shared" si="3623"/>
        <v>0</v>
      </c>
      <c r="BQ1347" s="12">
        <f t="shared" si="3623"/>
        <v>0</v>
      </c>
      <c r="BR1347" s="12">
        <v>0</v>
      </c>
      <c r="BS1347" s="12">
        <v>0</v>
      </c>
      <c r="BT1347" s="12">
        <f t="shared" ref="BT1347:BW1347" si="3625">SUM(BT1348:BT1349)</f>
        <v>2744393</v>
      </c>
      <c r="BU1347" s="12">
        <f t="shared" ref="BU1347:BV1347" si="3626">SUM(BU1348:BU1349)</f>
        <v>2744393</v>
      </c>
      <c r="BV1347" s="12">
        <f t="shared" si="3626"/>
        <v>1495448</v>
      </c>
      <c r="BW1347" s="12">
        <f t="shared" si="3625"/>
        <v>656000</v>
      </c>
      <c r="BX1347" s="12">
        <f t="shared" ref="BX1347:BZ1347" si="3627">SUM(BX1348:BX1349)</f>
        <v>218000</v>
      </c>
      <c r="BY1347" s="12">
        <f t="shared" si="3627"/>
        <v>218000</v>
      </c>
      <c r="BZ1347" s="12">
        <f t="shared" si="3627"/>
        <v>220000</v>
      </c>
      <c r="CA1347" s="12">
        <f t="shared" si="3605"/>
        <v>2151448</v>
      </c>
      <c r="CB1347" s="124">
        <f t="shared" si="3616"/>
        <v>78.394311601873341</v>
      </c>
    </row>
    <row r="1348" spans="1:80" x14ac:dyDescent="0.25">
      <c r="A1348" s="4" t="s">
        <v>797</v>
      </c>
      <c r="B1348" s="4" t="s">
        <v>3</v>
      </c>
      <c r="C1348" s="4" t="s">
        <v>28</v>
      </c>
      <c r="D1348" s="79" t="s">
        <v>799</v>
      </c>
      <c r="E1348" s="89">
        <v>6111</v>
      </c>
      <c r="F1348" s="79"/>
      <c r="G1348" s="74" t="s">
        <v>1887</v>
      </c>
      <c r="H1348" s="13" t="s">
        <v>33</v>
      </c>
      <c r="I1348" s="14">
        <v>1819982</v>
      </c>
      <c r="J1348" s="14">
        <f t="shared" si="3604"/>
        <v>2058996</v>
      </c>
      <c r="K1348" s="14">
        <v>2058996</v>
      </c>
      <c r="L1348" s="14">
        <f t="shared" si="3607"/>
        <v>0</v>
      </c>
      <c r="M1348" s="14">
        <v>0</v>
      </c>
      <c r="N1348" s="14">
        <v>0</v>
      </c>
      <c r="O1348" s="14">
        <v>0</v>
      </c>
      <c r="P1348" s="14">
        <v>0</v>
      </c>
      <c r="Q1348" s="14">
        <v>0</v>
      </c>
      <c r="R1348" s="14">
        <v>0</v>
      </c>
      <c r="S1348" s="14"/>
      <c r="T1348" s="14"/>
      <c r="U1348" s="14"/>
      <c r="V1348" s="14"/>
      <c r="W1348" s="14"/>
      <c r="X1348" s="14">
        <f t="shared" si="3501"/>
        <v>0</v>
      </c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>
        <v>0</v>
      </c>
      <c r="AI1348" s="14">
        <v>0</v>
      </c>
      <c r="AJ1348" s="14">
        <v>0</v>
      </c>
      <c r="AK1348" s="14"/>
      <c r="AL1348" s="14"/>
      <c r="AM1348" s="14"/>
      <c r="AN1348" s="14"/>
      <c r="AO1348" s="14"/>
      <c r="AP1348" s="14">
        <f t="shared" si="3502"/>
        <v>0</v>
      </c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>
        <v>0</v>
      </c>
      <c r="BA1348" s="14">
        <v>0</v>
      </c>
      <c r="BB1348" s="14">
        <v>0</v>
      </c>
      <c r="BC1348" s="14"/>
      <c r="BD1348" s="14"/>
      <c r="BE1348" s="14"/>
      <c r="BF1348" s="14"/>
      <c r="BG1348" s="14"/>
      <c r="BH1348" s="14">
        <f t="shared" si="3503"/>
        <v>0</v>
      </c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>
        <v>0</v>
      </c>
      <c r="BS1348" s="14">
        <v>0</v>
      </c>
      <c r="BT1348" s="14">
        <v>2423716</v>
      </c>
      <c r="BU1348" s="14">
        <v>2423716</v>
      </c>
      <c r="BV1348" s="14">
        <v>1290000</v>
      </c>
      <c r="BW1348" s="14">
        <f t="shared" si="3476"/>
        <v>600000</v>
      </c>
      <c r="BX1348" s="14">
        <v>200000</v>
      </c>
      <c r="BY1348" s="14">
        <v>200000</v>
      </c>
      <c r="BZ1348" s="14">
        <v>200000</v>
      </c>
      <c r="CA1348" s="14">
        <f t="shared" si="3605"/>
        <v>1890000</v>
      </c>
      <c r="CB1348" s="122">
        <f t="shared" si="3616"/>
        <v>77.979433233926741</v>
      </c>
    </row>
    <row r="1349" spans="1:80" x14ac:dyDescent="0.25">
      <c r="A1349" s="1" t="s">
        <v>797</v>
      </c>
      <c r="B1349" s="1" t="s">
        <v>3</v>
      </c>
      <c r="C1349" s="1" t="s">
        <v>28</v>
      </c>
      <c r="D1349" s="82" t="s">
        <v>799</v>
      </c>
      <c r="E1349" s="82" t="s">
        <v>34</v>
      </c>
      <c r="F1349" s="79" t="s">
        <v>1</v>
      </c>
      <c r="G1349" s="13" t="s">
        <v>1</v>
      </c>
      <c r="H1349" s="2" t="s">
        <v>35</v>
      </c>
      <c r="I1349" s="12">
        <f>SUM(I1350:I1354)</f>
        <v>313547</v>
      </c>
      <c r="J1349" s="12">
        <f t="shared" si="3604"/>
        <v>320677</v>
      </c>
      <c r="K1349" s="12">
        <f t="shared" ref="K1349" si="3628">SUM(K1350:K1354)</f>
        <v>320677</v>
      </c>
      <c r="L1349" s="12">
        <f t="shared" si="3607"/>
        <v>0</v>
      </c>
      <c r="M1349" s="12">
        <f t="shared" ref="M1349:Q1349" si="3629">SUM(M1350:M1354)</f>
        <v>0</v>
      </c>
      <c r="N1349" s="12">
        <f t="shared" si="3629"/>
        <v>0</v>
      </c>
      <c r="O1349" s="12">
        <f t="shared" si="3629"/>
        <v>0</v>
      </c>
      <c r="P1349" s="12">
        <f t="shared" si="3629"/>
        <v>0</v>
      </c>
      <c r="Q1349" s="12">
        <f t="shared" si="3629"/>
        <v>0</v>
      </c>
      <c r="R1349" s="12">
        <f t="shared" ref="R1349:AG1349" si="3630">SUM(R1350:R1354)</f>
        <v>0</v>
      </c>
      <c r="S1349" s="12">
        <f t="shared" si="3630"/>
        <v>0</v>
      </c>
      <c r="T1349" s="12">
        <f t="shared" si="3630"/>
        <v>0</v>
      </c>
      <c r="U1349" s="12">
        <f t="shared" si="3630"/>
        <v>0</v>
      </c>
      <c r="V1349" s="12">
        <f t="shared" si="3630"/>
        <v>0</v>
      </c>
      <c r="W1349" s="12">
        <f t="shared" si="3630"/>
        <v>0</v>
      </c>
      <c r="X1349" s="12">
        <f t="shared" si="3630"/>
        <v>0</v>
      </c>
      <c r="Y1349" s="12">
        <f t="shared" si="3630"/>
        <v>0</v>
      </c>
      <c r="Z1349" s="12">
        <f t="shared" si="3630"/>
        <v>0</v>
      </c>
      <c r="AA1349" s="12">
        <f t="shared" si="3630"/>
        <v>0</v>
      </c>
      <c r="AB1349" s="12">
        <f t="shared" si="3630"/>
        <v>0</v>
      </c>
      <c r="AC1349" s="12">
        <f t="shared" si="3630"/>
        <v>0</v>
      </c>
      <c r="AD1349" s="12">
        <f t="shared" si="3630"/>
        <v>0</v>
      </c>
      <c r="AE1349" s="12">
        <f t="shared" si="3630"/>
        <v>0</v>
      </c>
      <c r="AF1349" s="12">
        <f t="shared" si="3630"/>
        <v>0</v>
      </c>
      <c r="AG1349" s="12">
        <f t="shared" si="3630"/>
        <v>0</v>
      </c>
      <c r="AH1349" s="12">
        <v>0</v>
      </c>
      <c r="AI1349" s="12">
        <v>0</v>
      </c>
      <c r="AJ1349" s="12">
        <f t="shared" ref="AJ1349:AY1349" si="3631">SUM(AJ1350:AJ1354)</f>
        <v>0</v>
      </c>
      <c r="AK1349" s="12">
        <f t="shared" si="3631"/>
        <v>0</v>
      </c>
      <c r="AL1349" s="12">
        <f t="shared" si="3631"/>
        <v>0</v>
      </c>
      <c r="AM1349" s="12">
        <f t="shared" si="3631"/>
        <v>0</v>
      </c>
      <c r="AN1349" s="12">
        <f t="shared" si="3631"/>
        <v>0</v>
      </c>
      <c r="AO1349" s="12">
        <f t="shared" si="3631"/>
        <v>0</v>
      </c>
      <c r="AP1349" s="12">
        <f t="shared" si="3631"/>
        <v>0</v>
      </c>
      <c r="AQ1349" s="12">
        <f t="shared" si="3631"/>
        <v>0</v>
      </c>
      <c r="AR1349" s="12">
        <f t="shared" si="3631"/>
        <v>0</v>
      </c>
      <c r="AS1349" s="12">
        <f t="shared" si="3631"/>
        <v>0</v>
      </c>
      <c r="AT1349" s="12">
        <f t="shared" si="3631"/>
        <v>0</v>
      </c>
      <c r="AU1349" s="12">
        <f t="shared" si="3631"/>
        <v>0</v>
      </c>
      <c r="AV1349" s="12">
        <f t="shared" si="3631"/>
        <v>0</v>
      </c>
      <c r="AW1349" s="12">
        <f t="shared" si="3631"/>
        <v>0</v>
      </c>
      <c r="AX1349" s="12">
        <f t="shared" si="3631"/>
        <v>0</v>
      </c>
      <c r="AY1349" s="12">
        <f t="shared" si="3631"/>
        <v>0</v>
      </c>
      <c r="AZ1349" s="12">
        <v>0</v>
      </c>
      <c r="BA1349" s="12">
        <v>0</v>
      </c>
      <c r="BB1349" s="12">
        <f t="shared" ref="BB1349:BQ1349" si="3632">SUM(BB1350:BB1354)</f>
        <v>0</v>
      </c>
      <c r="BC1349" s="12">
        <f t="shared" si="3632"/>
        <v>0</v>
      </c>
      <c r="BD1349" s="12">
        <f t="shared" si="3632"/>
        <v>0</v>
      </c>
      <c r="BE1349" s="12">
        <f t="shared" si="3632"/>
        <v>0</v>
      </c>
      <c r="BF1349" s="12">
        <f t="shared" si="3632"/>
        <v>0</v>
      </c>
      <c r="BG1349" s="12">
        <f t="shared" si="3632"/>
        <v>0</v>
      </c>
      <c r="BH1349" s="12">
        <f t="shared" si="3632"/>
        <v>0</v>
      </c>
      <c r="BI1349" s="12">
        <f t="shared" si="3632"/>
        <v>0</v>
      </c>
      <c r="BJ1349" s="12">
        <f t="shared" si="3632"/>
        <v>0</v>
      </c>
      <c r="BK1349" s="12">
        <f t="shared" si="3632"/>
        <v>0</v>
      </c>
      <c r="BL1349" s="12">
        <f t="shared" si="3632"/>
        <v>0</v>
      </c>
      <c r="BM1349" s="12">
        <f t="shared" si="3632"/>
        <v>0</v>
      </c>
      <c r="BN1349" s="12">
        <f t="shared" si="3632"/>
        <v>0</v>
      </c>
      <c r="BO1349" s="12">
        <f t="shared" si="3632"/>
        <v>0</v>
      </c>
      <c r="BP1349" s="12">
        <f t="shared" si="3632"/>
        <v>0</v>
      </c>
      <c r="BQ1349" s="12">
        <f t="shared" si="3632"/>
        <v>0</v>
      </c>
      <c r="BR1349" s="12">
        <v>0</v>
      </c>
      <c r="BS1349" s="12">
        <v>0</v>
      </c>
      <c r="BT1349" s="12">
        <f t="shared" ref="BT1349:BZ1349" si="3633">SUM(BT1350:BT1354)</f>
        <v>320677</v>
      </c>
      <c r="BU1349" s="12">
        <f t="shared" si="3633"/>
        <v>320677</v>
      </c>
      <c r="BV1349" s="12">
        <f t="shared" si="3633"/>
        <v>205448</v>
      </c>
      <c r="BW1349" s="12">
        <f t="shared" si="3633"/>
        <v>56000</v>
      </c>
      <c r="BX1349" s="12">
        <f t="shared" si="3633"/>
        <v>18000</v>
      </c>
      <c r="BY1349" s="12">
        <f t="shared" si="3633"/>
        <v>18000</v>
      </c>
      <c r="BZ1349" s="12">
        <f t="shared" si="3633"/>
        <v>20000</v>
      </c>
      <c r="CA1349" s="12">
        <f t="shared" si="3605"/>
        <v>261448</v>
      </c>
      <c r="CB1349" s="124">
        <f t="shared" si="3616"/>
        <v>81.530013066107017</v>
      </c>
    </row>
    <row r="1350" spans="1:80" x14ac:dyDescent="0.25">
      <c r="A1350" s="4" t="s">
        <v>797</v>
      </c>
      <c r="B1350" s="4" t="s">
        <v>3</v>
      </c>
      <c r="C1350" s="4" t="s">
        <v>28</v>
      </c>
      <c r="D1350" s="79" t="s">
        <v>799</v>
      </c>
      <c r="E1350" s="89">
        <v>6112</v>
      </c>
      <c r="F1350" s="79" t="s">
        <v>800</v>
      </c>
      <c r="G1350" s="74" t="s">
        <v>1887</v>
      </c>
      <c r="H1350" s="13" t="s">
        <v>92</v>
      </c>
      <c r="I1350" s="14">
        <v>57790</v>
      </c>
      <c r="J1350" s="14">
        <f t="shared" si="3604"/>
        <v>58510</v>
      </c>
      <c r="K1350" s="14">
        <v>58510</v>
      </c>
      <c r="L1350" s="14">
        <f t="shared" si="3607"/>
        <v>0</v>
      </c>
      <c r="M1350" s="14">
        <v>0</v>
      </c>
      <c r="N1350" s="14">
        <v>0</v>
      </c>
      <c r="O1350" s="14">
        <v>0</v>
      </c>
      <c r="P1350" s="14">
        <v>0</v>
      </c>
      <c r="Q1350" s="14">
        <v>0</v>
      </c>
      <c r="R1350" s="14">
        <v>0</v>
      </c>
      <c r="S1350" s="14"/>
      <c r="T1350" s="14"/>
      <c r="U1350" s="14"/>
      <c r="V1350" s="14"/>
      <c r="W1350" s="14"/>
      <c r="X1350" s="14">
        <f t="shared" si="3501"/>
        <v>0</v>
      </c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>
        <v>0</v>
      </c>
      <c r="AI1350" s="14">
        <v>0</v>
      </c>
      <c r="AJ1350" s="14">
        <v>0</v>
      </c>
      <c r="AK1350" s="14"/>
      <c r="AL1350" s="14"/>
      <c r="AM1350" s="14"/>
      <c r="AN1350" s="14"/>
      <c r="AO1350" s="14"/>
      <c r="AP1350" s="14">
        <f t="shared" si="3502"/>
        <v>0</v>
      </c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>
        <v>0</v>
      </c>
      <c r="BA1350" s="14">
        <v>0</v>
      </c>
      <c r="BB1350" s="14">
        <v>0</v>
      </c>
      <c r="BC1350" s="14"/>
      <c r="BD1350" s="14"/>
      <c r="BE1350" s="14"/>
      <c r="BF1350" s="14"/>
      <c r="BG1350" s="14"/>
      <c r="BH1350" s="14">
        <f t="shared" si="3503"/>
        <v>0</v>
      </c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>
        <v>0</v>
      </c>
      <c r="BS1350" s="14">
        <v>0</v>
      </c>
      <c r="BT1350" s="14">
        <v>58510</v>
      </c>
      <c r="BU1350" s="14">
        <v>58510</v>
      </c>
      <c r="BV1350" s="14">
        <v>33000</v>
      </c>
      <c r="BW1350" s="14">
        <f t="shared" si="3476"/>
        <v>15000</v>
      </c>
      <c r="BX1350" s="14">
        <v>5000</v>
      </c>
      <c r="BY1350" s="14">
        <v>5000</v>
      </c>
      <c r="BZ1350" s="14">
        <v>5000</v>
      </c>
      <c r="CA1350" s="14">
        <f t="shared" si="3605"/>
        <v>48000</v>
      </c>
      <c r="CB1350" s="122">
        <f t="shared" si="3616"/>
        <v>82.037258588275506</v>
      </c>
    </row>
    <row r="1351" spans="1:80" x14ac:dyDescent="0.25">
      <c r="A1351" s="4" t="s">
        <v>797</v>
      </c>
      <c r="B1351" s="4" t="s">
        <v>3</v>
      </c>
      <c r="C1351" s="4" t="s">
        <v>28</v>
      </c>
      <c r="D1351" s="79" t="s">
        <v>799</v>
      </c>
      <c r="E1351" s="89">
        <v>6112</v>
      </c>
      <c r="F1351" s="79" t="s">
        <v>801</v>
      </c>
      <c r="G1351" s="74" t="s">
        <v>1887</v>
      </c>
      <c r="H1351" s="13" t="s">
        <v>39</v>
      </c>
      <c r="I1351" s="14">
        <v>188760</v>
      </c>
      <c r="J1351" s="14">
        <f t="shared" si="3604"/>
        <v>188760</v>
      </c>
      <c r="K1351" s="14">
        <v>188760</v>
      </c>
      <c r="L1351" s="14">
        <f t="shared" si="3607"/>
        <v>0</v>
      </c>
      <c r="M1351" s="14">
        <v>0</v>
      </c>
      <c r="N1351" s="14">
        <v>0</v>
      </c>
      <c r="O1351" s="14">
        <v>0</v>
      </c>
      <c r="P1351" s="14">
        <v>0</v>
      </c>
      <c r="Q1351" s="14">
        <v>0</v>
      </c>
      <c r="R1351" s="14">
        <v>0</v>
      </c>
      <c r="S1351" s="14"/>
      <c r="T1351" s="14"/>
      <c r="U1351" s="14"/>
      <c r="V1351" s="14"/>
      <c r="W1351" s="14"/>
      <c r="X1351" s="14">
        <f t="shared" si="3501"/>
        <v>0</v>
      </c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>
        <v>0</v>
      </c>
      <c r="AI1351" s="14">
        <v>0</v>
      </c>
      <c r="AJ1351" s="14">
        <v>0</v>
      </c>
      <c r="AK1351" s="14"/>
      <c r="AL1351" s="14"/>
      <c r="AM1351" s="14"/>
      <c r="AN1351" s="14"/>
      <c r="AO1351" s="14"/>
      <c r="AP1351" s="14">
        <f t="shared" si="3502"/>
        <v>0</v>
      </c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>
        <v>0</v>
      </c>
      <c r="BA1351" s="14">
        <v>0</v>
      </c>
      <c r="BB1351" s="14">
        <v>0</v>
      </c>
      <c r="BC1351" s="14"/>
      <c r="BD1351" s="14"/>
      <c r="BE1351" s="14"/>
      <c r="BF1351" s="14"/>
      <c r="BG1351" s="14"/>
      <c r="BH1351" s="14">
        <f t="shared" si="3503"/>
        <v>0</v>
      </c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>
        <v>0</v>
      </c>
      <c r="BS1351" s="14">
        <v>0</v>
      </c>
      <c r="BT1351" s="14">
        <v>188760</v>
      </c>
      <c r="BU1351" s="14">
        <v>188760</v>
      </c>
      <c r="BV1351" s="14">
        <v>99500</v>
      </c>
      <c r="BW1351" s="14">
        <f t="shared" si="3476"/>
        <v>41000</v>
      </c>
      <c r="BX1351" s="14">
        <v>13000</v>
      </c>
      <c r="BY1351" s="14">
        <v>13000</v>
      </c>
      <c r="BZ1351" s="14">
        <v>15000</v>
      </c>
      <c r="CA1351" s="14">
        <f t="shared" si="3605"/>
        <v>140500</v>
      </c>
      <c r="CB1351" s="122">
        <f t="shared" si="3616"/>
        <v>74.433142614960801</v>
      </c>
    </row>
    <row r="1352" spans="1:80" x14ac:dyDescent="0.25">
      <c r="A1352" s="4" t="s">
        <v>797</v>
      </c>
      <c r="B1352" s="4" t="s">
        <v>3</v>
      </c>
      <c r="C1352" s="4" t="s">
        <v>28</v>
      </c>
      <c r="D1352" s="79" t="s">
        <v>799</v>
      </c>
      <c r="E1352" s="89">
        <v>6112</v>
      </c>
      <c r="F1352" s="79" t="s">
        <v>802</v>
      </c>
      <c r="G1352" s="74" t="s">
        <v>1887</v>
      </c>
      <c r="H1352" s="13" t="s">
        <v>41</v>
      </c>
      <c r="I1352" s="14">
        <v>39000</v>
      </c>
      <c r="J1352" s="14">
        <f t="shared" si="3604"/>
        <v>39000</v>
      </c>
      <c r="K1352" s="14">
        <v>39000</v>
      </c>
      <c r="L1352" s="14">
        <f t="shared" si="3607"/>
        <v>0</v>
      </c>
      <c r="M1352" s="14">
        <v>0</v>
      </c>
      <c r="N1352" s="14">
        <v>0</v>
      </c>
      <c r="O1352" s="14">
        <v>0</v>
      </c>
      <c r="P1352" s="14">
        <v>0</v>
      </c>
      <c r="Q1352" s="14">
        <v>0</v>
      </c>
      <c r="R1352" s="14">
        <v>0</v>
      </c>
      <c r="S1352" s="14"/>
      <c r="T1352" s="14"/>
      <c r="U1352" s="14"/>
      <c r="V1352" s="14"/>
      <c r="W1352" s="14"/>
      <c r="X1352" s="14">
        <f t="shared" si="3501"/>
        <v>0</v>
      </c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>
        <v>0</v>
      </c>
      <c r="AI1352" s="14">
        <v>0</v>
      </c>
      <c r="AJ1352" s="14">
        <v>0</v>
      </c>
      <c r="AK1352" s="14"/>
      <c r="AL1352" s="14"/>
      <c r="AM1352" s="14"/>
      <c r="AN1352" s="14"/>
      <c r="AO1352" s="14"/>
      <c r="AP1352" s="14">
        <f t="shared" si="3502"/>
        <v>0</v>
      </c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>
        <v>0</v>
      </c>
      <c r="BA1352" s="14">
        <v>0</v>
      </c>
      <c r="BB1352" s="14">
        <v>0</v>
      </c>
      <c r="BC1352" s="14"/>
      <c r="BD1352" s="14"/>
      <c r="BE1352" s="14"/>
      <c r="BF1352" s="14"/>
      <c r="BG1352" s="14"/>
      <c r="BH1352" s="14">
        <f t="shared" si="3503"/>
        <v>0</v>
      </c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>
        <v>0</v>
      </c>
      <c r="BS1352" s="14">
        <v>0</v>
      </c>
      <c r="BT1352" s="14">
        <v>39000</v>
      </c>
      <c r="BU1352" s="14">
        <v>39000</v>
      </c>
      <c r="BV1352" s="14">
        <v>38541</v>
      </c>
      <c r="BW1352" s="14">
        <f t="shared" si="3476"/>
        <v>0</v>
      </c>
      <c r="BX1352" s="14">
        <v>0</v>
      </c>
      <c r="BY1352" s="14">
        <v>0</v>
      </c>
      <c r="BZ1352" s="14">
        <v>0</v>
      </c>
      <c r="CA1352" s="14">
        <f t="shared" si="3605"/>
        <v>38541</v>
      </c>
      <c r="CB1352" s="122">
        <f t="shared" si="3616"/>
        <v>98.823076923076925</v>
      </c>
    </row>
    <row r="1353" spans="1:80" x14ac:dyDescent="0.25">
      <c r="A1353" s="4" t="s">
        <v>797</v>
      </c>
      <c r="B1353" s="4" t="s">
        <v>3</v>
      </c>
      <c r="C1353" s="4" t="s">
        <v>28</v>
      </c>
      <c r="D1353" s="79" t="s">
        <v>799</v>
      </c>
      <c r="E1353" s="89">
        <v>6112</v>
      </c>
      <c r="F1353" s="79" t="s">
        <v>803</v>
      </c>
      <c r="G1353" s="74" t="s">
        <v>1887</v>
      </c>
      <c r="H1353" s="13" t="s">
        <v>37</v>
      </c>
      <c r="I1353" s="14">
        <v>8590</v>
      </c>
      <c r="J1353" s="14">
        <f t="shared" si="3604"/>
        <v>15000</v>
      </c>
      <c r="K1353" s="14">
        <v>15000</v>
      </c>
      <c r="L1353" s="14">
        <f t="shared" si="3607"/>
        <v>0</v>
      </c>
      <c r="M1353" s="14">
        <v>0</v>
      </c>
      <c r="N1353" s="14">
        <v>0</v>
      </c>
      <c r="O1353" s="14">
        <v>0</v>
      </c>
      <c r="P1353" s="14">
        <v>0</v>
      </c>
      <c r="Q1353" s="14">
        <v>0</v>
      </c>
      <c r="R1353" s="14">
        <v>0</v>
      </c>
      <c r="S1353" s="14"/>
      <c r="T1353" s="14"/>
      <c r="U1353" s="14"/>
      <c r="V1353" s="14"/>
      <c r="W1353" s="14"/>
      <c r="X1353" s="14">
        <f t="shared" si="3501"/>
        <v>0</v>
      </c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>
        <v>0</v>
      </c>
      <c r="AI1353" s="14">
        <v>0</v>
      </c>
      <c r="AJ1353" s="14">
        <v>0</v>
      </c>
      <c r="AK1353" s="14"/>
      <c r="AL1353" s="14"/>
      <c r="AM1353" s="14"/>
      <c r="AN1353" s="14"/>
      <c r="AO1353" s="14"/>
      <c r="AP1353" s="14">
        <f t="shared" si="3502"/>
        <v>0</v>
      </c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>
        <v>0</v>
      </c>
      <c r="BA1353" s="14">
        <v>0</v>
      </c>
      <c r="BB1353" s="14">
        <v>0</v>
      </c>
      <c r="BC1353" s="14"/>
      <c r="BD1353" s="14"/>
      <c r="BE1353" s="14"/>
      <c r="BF1353" s="14"/>
      <c r="BG1353" s="14"/>
      <c r="BH1353" s="14">
        <f t="shared" si="3503"/>
        <v>0</v>
      </c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>
        <v>0</v>
      </c>
      <c r="BS1353" s="14">
        <v>0</v>
      </c>
      <c r="BT1353" s="14">
        <v>15000</v>
      </c>
      <c r="BU1353" s="14">
        <v>15000</v>
      </c>
      <c r="BV1353" s="14">
        <v>15000</v>
      </c>
      <c r="BW1353" s="14">
        <f t="shared" si="3476"/>
        <v>0</v>
      </c>
      <c r="BX1353" s="14"/>
      <c r="BY1353" s="14">
        <v>0</v>
      </c>
      <c r="BZ1353" s="14">
        <v>0</v>
      </c>
      <c r="CA1353" s="14">
        <f t="shared" si="3605"/>
        <v>15000</v>
      </c>
      <c r="CB1353" s="122">
        <f t="shared" si="3616"/>
        <v>100</v>
      </c>
    </row>
    <row r="1354" spans="1:80" x14ac:dyDescent="0.25">
      <c r="A1354" s="4" t="s">
        <v>797</v>
      </c>
      <c r="B1354" s="4" t="s">
        <v>3</v>
      </c>
      <c r="C1354" s="4" t="s">
        <v>28</v>
      </c>
      <c r="D1354" s="79" t="s">
        <v>799</v>
      </c>
      <c r="E1354" s="89">
        <v>6112</v>
      </c>
      <c r="F1354" s="79" t="s">
        <v>804</v>
      </c>
      <c r="G1354" s="74" t="s">
        <v>1887</v>
      </c>
      <c r="H1354" s="13" t="s">
        <v>43</v>
      </c>
      <c r="I1354" s="14">
        <v>19407</v>
      </c>
      <c r="J1354" s="14">
        <f t="shared" si="3604"/>
        <v>19407</v>
      </c>
      <c r="K1354" s="14">
        <v>19407</v>
      </c>
      <c r="L1354" s="14">
        <f t="shared" si="3607"/>
        <v>0</v>
      </c>
      <c r="M1354" s="14">
        <v>0</v>
      </c>
      <c r="N1354" s="14">
        <v>0</v>
      </c>
      <c r="O1354" s="14">
        <v>0</v>
      </c>
      <c r="P1354" s="14">
        <v>0</v>
      </c>
      <c r="Q1354" s="14">
        <v>0</v>
      </c>
      <c r="R1354" s="14">
        <v>0</v>
      </c>
      <c r="S1354" s="14"/>
      <c r="T1354" s="14"/>
      <c r="U1354" s="14"/>
      <c r="V1354" s="14"/>
      <c r="W1354" s="14"/>
      <c r="X1354" s="14">
        <f t="shared" si="3501"/>
        <v>0</v>
      </c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>
        <v>0</v>
      </c>
      <c r="AI1354" s="14">
        <v>0</v>
      </c>
      <c r="AJ1354" s="14">
        <v>0</v>
      </c>
      <c r="AK1354" s="14"/>
      <c r="AL1354" s="14"/>
      <c r="AM1354" s="14"/>
      <c r="AN1354" s="14"/>
      <c r="AO1354" s="14"/>
      <c r="AP1354" s="14">
        <f t="shared" si="3502"/>
        <v>0</v>
      </c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>
        <v>0</v>
      </c>
      <c r="BA1354" s="14">
        <v>0</v>
      </c>
      <c r="BB1354" s="14">
        <v>0</v>
      </c>
      <c r="BC1354" s="14"/>
      <c r="BD1354" s="14"/>
      <c r="BE1354" s="14"/>
      <c r="BF1354" s="14"/>
      <c r="BG1354" s="14"/>
      <c r="BH1354" s="14">
        <f t="shared" si="3503"/>
        <v>0</v>
      </c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>
        <v>0</v>
      </c>
      <c r="BS1354" s="14">
        <v>0</v>
      </c>
      <c r="BT1354" s="14">
        <v>19407</v>
      </c>
      <c r="BU1354" s="14">
        <v>19407</v>
      </c>
      <c r="BV1354" s="14">
        <v>19407</v>
      </c>
      <c r="BW1354" s="14">
        <f t="shared" si="3476"/>
        <v>0</v>
      </c>
      <c r="BX1354" s="14"/>
      <c r="BY1354" s="14">
        <v>0</v>
      </c>
      <c r="BZ1354" s="14">
        <v>0</v>
      </c>
      <c r="CA1354" s="14">
        <f t="shared" si="3605"/>
        <v>19407</v>
      </c>
      <c r="CB1354" s="122">
        <f t="shared" si="3616"/>
        <v>100</v>
      </c>
    </row>
    <row r="1355" spans="1:80" x14ac:dyDescent="0.25">
      <c r="A1355" s="4" t="s">
        <v>797</v>
      </c>
      <c r="B1355" s="4" t="s">
        <v>3</v>
      </c>
      <c r="C1355" s="4" t="s">
        <v>28</v>
      </c>
      <c r="D1355" s="79" t="s">
        <v>799</v>
      </c>
      <c r="E1355" s="78" t="s">
        <v>44</v>
      </c>
      <c r="F1355" s="78" t="s">
        <v>1</v>
      </c>
      <c r="G1355" s="2" t="s">
        <v>1</v>
      </c>
      <c r="H1355" s="2" t="s">
        <v>45</v>
      </c>
      <c r="I1355" s="12">
        <f>SUM(I1356)</f>
        <v>191098</v>
      </c>
      <c r="J1355" s="12">
        <f t="shared" si="3604"/>
        <v>216194</v>
      </c>
      <c r="K1355" s="12">
        <f t="shared" ref="K1355:Q1355" si="3634">SUM(K1356)</f>
        <v>216194</v>
      </c>
      <c r="L1355" s="12">
        <f t="shared" si="3607"/>
        <v>0</v>
      </c>
      <c r="M1355" s="12">
        <f t="shared" si="3634"/>
        <v>0</v>
      </c>
      <c r="N1355" s="12">
        <f t="shared" si="3634"/>
        <v>0</v>
      </c>
      <c r="O1355" s="12">
        <f t="shared" si="3634"/>
        <v>0</v>
      </c>
      <c r="P1355" s="12">
        <f t="shared" si="3634"/>
        <v>0</v>
      </c>
      <c r="Q1355" s="12">
        <f t="shared" si="3634"/>
        <v>0</v>
      </c>
      <c r="R1355" s="12">
        <f t="shared" ref="R1355:AG1355" si="3635">SUM(R1356)</f>
        <v>0</v>
      </c>
      <c r="S1355" s="12">
        <f t="shared" si="3635"/>
        <v>0</v>
      </c>
      <c r="T1355" s="12">
        <f t="shared" si="3635"/>
        <v>0</v>
      </c>
      <c r="U1355" s="12">
        <f t="shared" si="3635"/>
        <v>0</v>
      </c>
      <c r="V1355" s="12">
        <f t="shared" si="3635"/>
        <v>0</v>
      </c>
      <c r="W1355" s="12">
        <f t="shared" si="3635"/>
        <v>0</v>
      </c>
      <c r="X1355" s="12">
        <f t="shared" si="3635"/>
        <v>0</v>
      </c>
      <c r="Y1355" s="12">
        <f t="shared" si="3635"/>
        <v>0</v>
      </c>
      <c r="Z1355" s="12">
        <f t="shared" si="3635"/>
        <v>0</v>
      </c>
      <c r="AA1355" s="12">
        <f t="shared" si="3635"/>
        <v>0</v>
      </c>
      <c r="AB1355" s="12">
        <f t="shared" si="3635"/>
        <v>0</v>
      </c>
      <c r="AC1355" s="12">
        <f t="shared" si="3635"/>
        <v>0</v>
      </c>
      <c r="AD1355" s="12">
        <f t="shared" si="3635"/>
        <v>0</v>
      </c>
      <c r="AE1355" s="12">
        <f t="shared" si="3635"/>
        <v>0</v>
      </c>
      <c r="AF1355" s="12">
        <f t="shared" si="3635"/>
        <v>0</v>
      </c>
      <c r="AG1355" s="12">
        <f t="shared" si="3635"/>
        <v>0</v>
      </c>
      <c r="AH1355" s="12">
        <v>0</v>
      </c>
      <c r="AI1355" s="12">
        <v>0</v>
      </c>
      <c r="AJ1355" s="12">
        <f t="shared" ref="AJ1355:AY1355" si="3636">SUM(AJ1356)</f>
        <v>0</v>
      </c>
      <c r="AK1355" s="12">
        <f t="shared" si="3636"/>
        <v>0</v>
      </c>
      <c r="AL1355" s="12">
        <f t="shared" si="3636"/>
        <v>0</v>
      </c>
      <c r="AM1355" s="12">
        <f t="shared" si="3636"/>
        <v>0</v>
      </c>
      <c r="AN1355" s="12">
        <f t="shared" si="3636"/>
        <v>0</v>
      </c>
      <c r="AO1355" s="12">
        <f t="shared" si="3636"/>
        <v>0</v>
      </c>
      <c r="AP1355" s="12">
        <f t="shared" si="3636"/>
        <v>0</v>
      </c>
      <c r="AQ1355" s="12">
        <f t="shared" si="3636"/>
        <v>0</v>
      </c>
      <c r="AR1355" s="12">
        <f t="shared" si="3636"/>
        <v>0</v>
      </c>
      <c r="AS1355" s="12">
        <f t="shared" si="3636"/>
        <v>0</v>
      </c>
      <c r="AT1355" s="12">
        <f t="shared" si="3636"/>
        <v>0</v>
      </c>
      <c r="AU1355" s="12">
        <f t="shared" si="3636"/>
        <v>0</v>
      </c>
      <c r="AV1355" s="12">
        <f t="shared" si="3636"/>
        <v>0</v>
      </c>
      <c r="AW1355" s="12">
        <f t="shared" si="3636"/>
        <v>0</v>
      </c>
      <c r="AX1355" s="12">
        <f t="shared" si="3636"/>
        <v>0</v>
      </c>
      <c r="AY1355" s="12">
        <f t="shared" si="3636"/>
        <v>0</v>
      </c>
      <c r="AZ1355" s="12">
        <v>0</v>
      </c>
      <c r="BA1355" s="12">
        <v>0</v>
      </c>
      <c r="BB1355" s="12">
        <f t="shared" ref="BB1355:BQ1355" si="3637">SUM(BB1356)</f>
        <v>0</v>
      </c>
      <c r="BC1355" s="12">
        <f t="shared" si="3637"/>
        <v>0</v>
      </c>
      <c r="BD1355" s="12">
        <f t="shared" si="3637"/>
        <v>0</v>
      </c>
      <c r="BE1355" s="12">
        <f t="shared" si="3637"/>
        <v>0</v>
      </c>
      <c r="BF1355" s="12">
        <f t="shared" si="3637"/>
        <v>0</v>
      </c>
      <c r="BG1355" s="12">
        <f t="shared" si="3637"/>
        <v>0</v>
      </c>
      <c r="BH1355" s="12">
        <f t="shared" si="3637"/>
        <v>0</v>
      </c>
      <c r="BI1355" s="12">
        <f t="shared" si="3637"/>
        <v>0</v>
      </c>
      <c r="BJ1355" s="12">
        <f t="shared" si="3637"/>
        <v>0</v>
      </c>
      <c r="BK1355" s="12">
        <f t="shared" si="3637"/>
        <v>0</v>
      </c>
      <c r="BL1355" s="12">
        <f t="shared" si="3637"/>
        <v>0</v>
      </c>
      <c r="BM1355" s="12">
        <f t="shared" si="3637"/>
        <v>0</v>
      </c>
      <c r="BN1355" s="12">
        <f t="shared" si="3637"/>
        <v>0</v>
      </c>
      <c r="BO1355" s="12">
        <f t="shared" si="3637"/>
        <v>0</v>
      </c>
      <c r="BP1355" s="12">
        <f t="shared" si="3637"/>
        <v>0</v>
      </c>
      <c r="BQ1355" s="12">
        <f t="shared" si="3637"/>
        <v>0</v>
      </c>
      <c r="BR1355" s="12">
        <v>0</v>
      </c>
      <c r="BS1355" s="12">
        <v>0</v>
      </c>
      <c r="BT1355" s="12">
        <f t="shared" ref="BT1355:BZ1355" si="3638">SUM(BT1356)</f>
        <v>233490</v>
      </c>
      <c r="BU1355" s="12">
        <f t="shared" si="3638"/>
        <v>233490</v>
      </c>
      <c r="BV1355" s="12">
        <f t="shared" si="3638"/>
        <v>138000</v>
      </c>
      <c r="BW1355" s="12">
        <f t="shared" si="3638"/>
        <v>63000</v>
      </c>
      <c r="BX1355" s="12">
        <f t="shared" si="3638"/>
        <v>21000</v>
      </c>
      <c r="BY1355" s="12">
        <f t="shared" si="3638"/>
        <v>21000</v>
      </c>
      <c r="BZ1355" s="12">
        <f t="shared" si="3638"/>
        <v>21000</v>
      </c>
      <c r="CA1355" s="12">
        <f t="shared" si="3605"/>
        <v>201000</v>
      </c>
      <c r="CB1355" s="124">
        <f t="shared" si="3616"/>
        <v>86.085057175896182</v>
      </c>
    </row>
    <row r="1356" spans="1:80" x14ac:dyDescent="0.25">
      <c r="A1356" s="4" t="s">
        <v>797</v>
      </c>
      <c r="B1356" s="4" t="s">
        <v>3</v>
      </c>
      <c r="C1356" s="4" t="s">
        <v>28</v>
      </c>
      <c r="D1356" s="79" t="s">
        <v>799</v>
      </c>
      <c r="E1356" s="89">
        <v>6121</v>
      </c>
      <c r="F1356" s="79"/>
      <c r="G1356" s="74" t="s">
        <v>1887</v>
      </c>
      <c r="H1356" s="13" t="s">
        <v>46</v>
      </c>
      <c r="I1356" s="14">
        <v>191098</v>
      </c>
      <c r="J1356" s="14">
        <f t="shared" si="3604"/>
        <v>216194</v>
      </c>
      <c r="K1356" s="14">
        <v>216194</v>
      </c>
      <c r="L1356" s="14">
        <f t="shared" si="3607"/>
        <v>0</v>
      </c>
      <c r="M1356" s="14">
        <v>0</v>
      </c>
      <c r="N1356" s="14">
        <v>0</v>
      </c>
      <c r="O1356" s="14">
        <v>0</v>
      </c>
      <c r="P1356" s="14">
        <v>0</v>
      </c>
      <c r="Q1356" s="14">
        <v>0</v>
      </c>
      <c r="R1356" s="14">
        <v>0</v>
      </c>
      <c r="S1356" s="14"/>
      <c r="T1356" s="14"/>
      <c r="U1356" s="14"/>
      <c r="V1356" s="14"/>
      <c r="W1356" s="14"/>
      <c r="X1356" s="14">
        <f t="shared" si="3501"/>
        <v>0</v>
      </c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>
        <v>0</v>
      </c>
      <c r="AI1356" s="14">
        <v>0</v>
      </c>
      <c r="AJ1356" s="14">
        <v>0</v>
      </c>
      <c r="AK1356" s="14"/>
      <c r="AL1356" s="14"/>
      <c r="AM1356" s="14"/>
      <c r="AN1356" s="14"/>
      <c r="AO1356" s="14"/>
      <c r="AP1356" s="14">
        <f t="shared" si="3502"/>
        <v>0</v>
      </c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>
        <v>0</v>
      </c>
      <c r="BA1356" s="14">
        <v>0</v>
      </c>
      <c r="BB1356" s="14">
        <v>0</v>
      </c>
      <c r="BC1356" s="14"/>
      <c r="BD1356" s="14"/>
      <c r="BE1356" s="14"/>
      <c r="BF1356" s="14"/>
      <c r="BG1356" s="14"/>
      <c r="BH1356" s="14">
        <f t="shared" si="3503"/>
        <v>0</v>
      </c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>
        <v>0</v>
      </c>
      <c r="BS1356" s="14">
        <v>0</v>
      </c>
      <c r="BT1356" s="14">
        <v>233490</v>
      </c>
      <c r="BU1356" s="14">
        <v>233490</v>
      </c>
      <c r="BV1356" s="14">
        <v>138000</v>
      </c>
      <c r="BW1356" s="14">
        <f t="shared" si="3476"/>
        <v>63000</v>
      </c>
      <c r="BX1356" s="14">
        <v>21000</v>
      </c>
      <c r="BY1356" s="14">
        <v>21000</v>
      </c>
      <c r="BZ1356" s="14">
        <v>21000</v>
      </c>
      <c r="CA1356" s="14">
        <f t="shared" si="3605"/>
        <v>201000</v>
      </c>
      <c r="CB1356" s="122">
        <f t="shared" si="3616"/>
        <v>86.085057175896182</v>
      </c>
    </row>
    <row r="1357" spans="1:80" x14ac:dyDescent="0.25">
      <c r="A1357" s="4" t="s">
        <v>797</v>
      </c>
      <c r="B1357" s="4" t="s">
        <v>3</v>
      </c>
      <c r="C1357" s="4" t="s">
        <v>28</v>
      </c>
      <c r="D1357" s="79" t="s">
        <v>799</v>
      </c>
      <c r="E1357" s="78" t="s">
        <v>47</v>
      </c>
      <c r="F1357" s="78" t="s">
        <v>1</v>
      </c>
      <c r="G1357" s="2" t="s">
        <v>1</v>
      </c>
      <c r="H1357" s="2" t="s">
        <v>48</v>
      </c>
      <c r="I1357" s="12">
        <f>SUM(I1358:I1366)</f>
        <v>2547879</v>
      </c>
      <c r="J1357" s="12">
        <f t="shared" si="3604"/>
        <v>2205568</v>
      </c>
      <c r="K1357" s="12">
        <f t="shared" ref="K1357" si="3639">SUM(K1358:K1366)</f>
        <v>2205568</v>
      </c>
      <c r="L1357" s="12">
        <f t="shared" si="3607"/>
        <v>0</v>
      </c>
      <c r="M1357" s="12">
        <f t="shared" ref="M1357:Q1357" si="3640">SUM(M1358:M1366)</f>
        <v>0</v>
      </c>
      <c r="N1357" s="12">
        <f t="shared" si="3640"/>
        <v>0</v>
      </c>
      <c r="O1357" s="12">
        <f t="shared" si="3640"/>
        <v>0</v>
      </c>
      <c r="P1357" s="12">
        <f t="shared" si="3640"/>
        <v>0</v>
      </c>
      <c r="Q1357" s="12">
        <f t="shared" si="3640"/>
        <v>0</v>
      </c>
      <c r="R1357" s="12">
        <f t="shared" ref="R1357:AG1357" si="3641">SUM(R1358:R1366)</f>
        <v>0</v>
      </c>
      <c r="S1357" s="12">
        <f t="shared" si="3641"/>
        <v>0</v>
      </c>
      <c r="T1357" s="12">
        <f t="shared" si="3641"/>
        <v>0</v>
      </c>
      <c r="U1357" s="12">
        <f t="shared" si="3641"/>
        <v>0</v>
      </c>
      <c r="V1357" s="12">
        <f t="shared" si="3641"/>
        <v>0</v>
      </c>
      <c r="W1357" s="12">
        <f t="shared" si="3641"/>
        <v>0</v>
      </c>
      <c r="X1357" s="12">
        <f t="shared" si="3641"/>
        <v>0</v>
      </c>
      <c r="Y1357" s="12">
        <f t="shared" si="3641"/>
        <v>0</v>
      </c>
      <c r="Z1357" s="12">
        <f t="shared" si="3641"/>
        <v>0</v>
      </c>
      <c r="AA1357" s="12">
        <f t="shared" si="3641"/>
        <v>0</v>
      </c>
      <c r="AB1357" s="12">
        <f t="shared" si="3641"/>
        <v>0</v>
      </c>
      <c r="AC1357" s="12">
        <f t="shared" si="3641"/>
        <v>0</v>
      </c>
      <c r="AD1357" s="12">
        <f t="shared" si="3641"/>
        <v>0</v>
      </c>
      <c r="AE1357" s="12">
        <f t="shared" si="3641"/>
        <v>0</v>
      </c>
      <c r="AF1357" s="12">
        <f t="shared" si="3641"/>
        <v>0</v>
      </c>
      <c r="AG1357" s="12">
        <f t="shared" si="3641"/>
        <v>0</v>
      </c>
      <c r="AH1357" s="12">
        <v>0</v>
      </c>
      <c r="AI1357" s="12">
        <v>0</v>
      </c>
      <c r="AJ1357" s="12">
        <f t="shared" ref="AJ1357:AY1357" si="3642">SUM(AJ1358:AJ1366)</f>
        <v>0</v>
      </c>
      <c r="AK1357" s="12">
        <f t="shared" si="3642"/>
        <v>0</v>
      </c>
      <c r="AL1357" s="12">
        <f t="shared" si="3642"/>
        <v>0</v>
      </c>
      <c r="AM1357" s="12">
        <f t="shared" si="3642"/>
        <v>0</v>
      </c>
      <c r="AN1357" s="12">
        <f t="shared" si="3642"/>
        <v>0</v>
      </c>
      <c r="AO1357" s="12">
        <f t="shared" si="3642"/>
        <v>0</v>
      </c>
      <c r="AP1357" s="12">
        <f t="shared" si="3642"/>
        <v>0</v>
      </c>
      <c r="AQ1357" s="12">
        <f t="shared" si="3642"/>
        <v>0</v>
      </c>
      <c r="AR1357" s="12">
        <f t="shared" si="3642"/>
        <v>0</v>
      </c>
      <c r="AS1357" s="12">
        <f t="shared" si="3642"/>
        <v>0</v>
      </c>
      <c r="AT1357" s="12">
        <f t="shared" si="3642"/>
        <v>0</v>
      </c>
      <c r="AU1357" s="12">
        <f t="shared" si="3642"/>
        <v>0</v>
      </c>
      <c r="AV1357" s="12">
        <f t="shared" si="3642"/>
        <v>0</v>
      </c>
      <c r="AW1357" s="12">
        <f t="shared" si="3642"/>
        <v>0</v>
      </c>
      <c r="AX1357" s="12">
        <f t="shared" si="3642"/>
        <v>0</v>
      </c>
      <c r="AY1357" s="12">
        <f t="shared" si="3642"/>
        <v>0</v>
      </c>
      <c r="AZ1357" s="12">
        <v>0</v>
      </c>
      <c r="BA1357" s="12">
        <v>0</v>
      </c>
      <c r="BB1357" s="12">
        <f t="shared" ref="BB1357:BQ1357" si="3643">SUM(BB1358:BB1366)</f>
        <v>0</v>
      </c>
      <c r="BC1357" s="12">
        <f t="shared" si="3643"/>
        <v>0</v>
      </c>
      <c r="BD1357" s="12">
        <f t="shared" si="3643"/>
        <v>0</v>
      </c>
      <c r="BE1357" s="12">
        <f t="shared" si="3643"/>
        <v>0</v>
      </c>
      <c r="BF1357" s="12">
        <f t="shared" si="3643"/>
        <v>0</v>
      </c>
      <c r="BG1357" s="12">
        <f t="shared" si="3643"/>
        <v>0</v>
      </c>
      <c r="BH1357" s="12">
        <f t="shared" si="3643"/>
        <v>0</v>
      </c>
      <c r="BI1357" s="12">
        <f t="shared" si="3643"/>
        <v>0</v>
      </c>
      <c r="BJ1357" s="12">
        <f t="shared" si="3643"/>
        <v>0</v>
      </c>
      <c r="BK1357" s="12">
        <f t="shared" si="3643"/>
        <v>0</v>
      </c>
      <c r="BL1357" s="12">
        <f t="shared" si="3643"/>
        <v>0</v>
      </c>
      <c r="BM1357" s="12">
        <f t="shared" si="3643"/>
        <v>0</v>
      </c>
      <c r="BN1357" s="12">
        <f t="shared" si="3643"/>
        <v>0</v>
      </c>
      <c r="BO1357" s="12">
        <f t="shared" si="3643"/>
        <v>0</v>
      </c>
      <c r="BP1357" s="12">
        <f t="shared" si="3643"/>
        <v>0</v>
      </c>
      <c r="BQ1357" s="12">
        <f t="shared" si="3643"/>
        <v>0</v>
      </c>
      <c r="BR1357" s="12">
        <v>0</v>
      </c>
      <c r="BS1357" s="12">
        <v>0</v>
      </c>
      <c r="BT1357" s="12">
        <f t="shared" ref="BT1357:BZ1357" si="3644">SUM(BT1358:BT1366)</f>
        <v>2206093</v>
      </c>
      <c r="BU1357" s="12">
        <f t="shared" si="3644"/>
        <v>2206093</v>
      </c>
      <c r="BV1357" s="12">
        <f t="shared" si="3644"/>
        <v>1241415</v>
      </c>
      <c r="BW1357" s="12">
        <f t="shared" si="3644"/>
        <v>480600</v>
      </c>
      <c r="BX1357" s="12">
        <f t="shared" si="3644"/>
        <v>107700</v>
      </c>
      <c r="BY1357" s="12">
        <f t="shared" si="3644"/>
        <v>90700</v>
      </c>
      <c r="BZ1357" s="12">
        <f t="shared" si="3644"/>
        <v>282200</v>
      </c>
      <c r="CA1357" s="12">
        <f t="shared" si="3605"/>
        <v>1722015</v>
      </c>
      <c r="CB1357" s="124">
        <f t="shared" si="3616"/>
        <v>78.057226055293228</v>
      </c>
    </row>
    <row r="1358" spans="1:80" x14ac:dyDescent="0.25">
      <c r="A1358" s="4" t="s">
        <v>797</v>
      </c>
      <c r="B1358" s="4" t="s">
        <v>3</v>
      </c>
      <c r="C1358" s="4" t="s">
        <v>28</v>
      </c>
      <c r="D1358" s="79" t="s">
        <v>799</v>
      </c>
      <c r="E1358" s="89">
        <v>6131</v>
      </c>
      <c r="F1358" s="79"/>
      <c r="G1358" s="74" t="s">
        <v>1887</v>
      </c>
      <c r="H1358" s="13" t="s">
        <v>49</v>
      </c>
      <c r="I1358" s="14">
        <v>15000</v>
      </c>
      <c r="J1358" s="14">
        <f t="shared" si="3604"/>
        <v>25000</v>
      </c>
      <c r="K1358" s="14">
        <v>25000</v>
      </c>
      <c r="L1358" s="14">
        <f t="shared" si="3607"/>
        <v>0</v>
      </c>
      <c r="M1358" s="14">
        <v>0</v>
      </c>
      <c r="N1358" s="14">
        <v>0</v>
      </c>
      <c r="O1358" s="14">
        <v>0</v>
      </c>
      <c r="P1358" s="14">
        <v>0</v>
      </c>
      <c r="Q1358" s="14">
        <v>0</v>
      </c>
      <c r="R1358" s="14">
        <v>0</v>
      </c>
      <c r="S1358" s="14"/>
      <c r="T1358" s="14"/>
      <c r="U1358" s="14"/>
      <c r="V1358" s="14"/>
      <c r="W1358" s="14"/>
      <c r="X1358" s="14">
        <f t="shared" si="3501"/>
        <v>0</v>
      </c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>
        <v>0</v>
      </c>
      <c r="AI1358" s="14">
        <v>0</v>
      </c>
      <c r="AJ1358" s="14">
        <v>0</v>
      </c>
      <c r="AK1358" s="14"/>
      <c r="AL1358" s="14"/>
      <c r="AM1358" s="14"/>
      <c r="AN1358" s="14"/>
      <c r="AO1358" s="14"/>
      <c r="AP1358" s="14">
        <f t="shared" si="3502"/>
        <v>0</v>
      </c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>
        <v>0</v>
      </c>
      <c r="BA1358" s="14">
        <v>0</v>
      </c>
      <c r="BB1358" s="14">
        <v>0</v>
      </c>
      <c r="BC1358" s="14"/>
      <c r="BD1358" s="14"/>
      <c r="BE1358" s="14"/>
      <c r="BF1358" s="14"/>
      <c r="BG1358" s="14"/>
      <c r="BH1358" s="14">
        <f t="shared" si="3503"/>
        <v>0</v>
      </c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>
        <v>0</v>
      </c>
      <c r="BS1358" s="14">
        <v>0</v>
      </c>
      <c r="BT1358" s="14">
        <v>25000</v>
      </c>
      <c r="BU1358" s="14">
        <v>25000</v>
      </c>
      <c r="BV1358" s="14">
        <v>12000</v>
      </c>
      <c r="BW1358" s="14">
        <f t="shared" ref="BW1358:BW1420" si="3645">BX1358+BY1358+BZ1358</f>
        <v>13000</v>
      </c>
      <c r="BX1358" s="14">
        <v>0</v>
      </c>
      <c r="BY1358" s="14">
        <v>13000</v>
      </c>
      <c r="BZ1358" s="14">
        <v>0</v>
      </c>
      <c r="CA1358" s="14">
        <f t="shared" si="3605"/>
        <v>25000</v>
      </c>
      <c r="CB1358" s="122">
        <f t="shared" si="3616"/>
        <v>100</v>
      </c>
    </row>
    <row r="1359" spans="1:80" x14ac:dyDescent="0.25">
      <c r="A1359" s="4" t="s">
        <v>797</v>
      </c>
      <c r="B1359" s="4" t="s">
        <v>3</v>
      </c>
      <c r="C1359" s="4" t="s">
        <v>28</v>
      </c>
      <c r="D1359" s="79" t="s">
        <v>799</v>
      </c>
      <c r="E1359" s="89">
        <v>6132</v>
      </c>
      <c r="F1359" s="79"/>
      <c r="G1359" s="74" t="s">
        <v>1887</v>
      </c>
      <c r="H1359" s="13" t="s">
        <v>196</v>
      </c>
      <c r="I1359" s="14">
        <v>0</v>
      </c>
      <c r="J1359" s="14">
        <f t="shared" si="3604"/>
        <v>0</v>
      </c>
      <c r="K1359" s="14">
        <v>0</v>
      </c>
      <c r="L1359" s="14">
        <f t="shared" si="3607"/>
        <v>0</v>
      </c>
      <c r="M1359" s="14">
        <v>0</v>
      </c>
      <c r="N1359" s="14">
        <v>0</v>
      </c>
      <c r="O1359" s="14">
        <v>0</v>
      </c>
      <c r="P1359" s="14">
        <v>0</v>
      </c>
      <c r="Q1359" s="14">
        <v>0</v>
      </c>
      <c r="R1359" s="14">
        <v>0</v>
      </c>
      <c r="S1359" s="14"/>
      <c r="T1359" s="14"/>
      <c r="U1359" s="14"/>
      <c r="V1359" s="14"/>
      <c r="W1359" s="14"/>
      <c r="X1359" s="14">
        <f t="shared" si="3501"/>
        <v>0</v>
      </c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>
        <v>0</v>
      </c>
      <c r="AI1359" s="14">
        <v>0</v>
      </c>
      <c r="AJ1359" s="14">
        <v>0</v>
      </c>
      <c r="AK1359" s="14"/>
      <c r="AL1359" s="14"/>
      <c r="AM1359" s="14"/>
      <c r="AN1359" s="14"/>
      <c r="AO1359" s="14"/>
      <c r="AP1359" s="14">
        <f t="shared" si="3502"/>
        <v>0</v>
      </c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>
        <v>0</v>
      </c>
      <c r="BA1359" s="14">
        <v>0</v>
      </c>
      <c r="BB1359" s="14">
        <v>0</v>
      </c>
      <c r="BC1359" s="14"/>
      <c r="BD1359" s="14"/>
      <c r="BE1359" s="14"/>
      <c r="BF1359" s="14"/>
      <c r="BG1359" s="14"/>
      <c r="BH1359" s="14">
        <f t="shared" si="3503"/>
        <v>0</v>
      </c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>
        <v>0</v>
      </c>
      <c r="BS1359" s="14">
        <v>0</v>
      </c>
      <c r="BT1359" s="14">
        <v>0</v>
      </c>
      <c r="BU1359" s="14">
        <v>0</v>
      </c>
      <c r="BV1359" s="14">
        <v>0</v>
      </c>
      <c r="BW1359" s="14">
        <f t="shared" si="3645"/>
        <v>0</v>
      </c>
      <c r="BX1359" s="14">
        <v>0</v>
      </c>
      <c r="BY1359" s="14">
        <v>0</v>
      </c>
      <c r="BZ1359" s="14">
        <v>0</v>
      </c>
      <c r="CA1359" s="14">
        <f t="shared" si="3605"/>
        <v>0</v>
      </c>
      <c r="CB1359" s="122" t="str">
        <f t="shared" si="3616"/>
        <v>-</v>
      </c>
    </row>
    <row r="1360" spans="1:80" x14ac:dyDescent="0.25">
      <c r="A1360" s="4" t="s">
        <v>797</v>
      </c>
      <c r="B1360" s="4" t="s">
        <v>3</v>
      </c>
      <c r="C1360" s="4" t="s">
        <v>28</v>
      </c>
      <c r="D1360" s="79" t="s">
        <v>799</v>
      </c>
      <c r="E1360" s="89">
        <v>6133</v>
      </c>
      <c r="F1360" s="79"/>
      <c r="G1360" s="74" t="s">
        <v>1887</v>
      </c>
      <c r="H1360" s="13" t="s">
        <v>198</v>
      </c>
      <c r="I1360" s="14">
        <v>0</v>
      </c>
      <c r="J1360" s="14">
        <f t="shared" si="3604"/>
        <v>0</v>
      </c>
      <c r="K1360" s="14">
        <v>0</v>
      </c>
      <c r="L1360" s="14">
        <f t="shared" si="3607"/>
        <v>0</v>
      </c>
      <c r="M1360" s="14">
        <v>0</v>
      </c>
      <c r="N1360" s="14">
        <v>0</v>
      </c>
      <c r="O1360" s="14">
        <v>0</v>
      </c>
      <c r="P1360" s="14">
        <v>0</v>
      </c>
      <c r="Q1360" s="14">
        <v>0</v>
      </c>
      <c r="R1360" s="14">
        <v>0</v>
      </c>
      <c r="S1360" s="14"/>
      <c r="T1360" s="14"/>
      <c r="U1360" s="14"/>
      <c r="V1360" s="14"/>
      <c r="W1360" s="14"/>
      <c r="X1360" s="14">
        <f t="shared" si="3501"/>
        <v>0</v>
      </c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>
        <v>0</v>
      </c>
      <c r="AI1360" s="14">
        <v>0</v>
      </c>
      <c r="AJ1360" s="14">
        <v>0</v>
      </c>
      <c r="AK1360" s="14"/>
      <c r="AL1360" s="14"/>
      <c r="AM1360" s="14"/>
      <c r="AN1360" s="14"/>
      <c r="AO1360" s="14"/>
      <c r="AP1360" s="14">
        <f t="shared" si="3502"/>
        <v>0</v>
      </c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>
        <v>0</v>
      </c>
      <c r="BA1360" s="14">
        <v>0</v>
      </c>
      <c r="BB1360" s="14">
        <v>0</v>
      </c>
      <c r="BC1360" s="14"/>
      <c r="BD1360" s="14"/>
      <c r="BE1360" s="14"/>
      <c r="BF1360" s="14"/>
      <c r="BG1360" s="14"/>
      <c r="BH1360" s="14">
        <f t="shared" si="3503"/>
        <v>0</v>
      </c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>
        <v>0</v>
      </c>
      <c r="BS1360" s="14">
        <v>0</v>
      </c>
      <c r="BT1360" s="14">
        <v>0</v>
      </c>
      <c r="BU1360" s="14">
        <v>0</v>
      </c>
      <c r="BV1360" s="14">
        <v>0</v>
      </c>
      <c r="BW1360" s="14">
        <f t="shared" si="3645"/>
        <v>0</v>
      </c>
      <c r="BX1360" s="14">
        <v>0</v>
      </c>
      <c r="BY1360" s="14">
        <v>0</v>
      </c>
      <c r="BZ1360" s="14">
        <v>0</v>
      </c>
      <c r="CA1360" s="14">
        <f t="shared" si="3605"/>
        <v>0</v>
      </c>
      <c r="CB1360" s="122" t="str">
        <f t="shared" si="3616"/>
        <v>-</v>
      </c>
    </row>
    <row r="1361" spans="1:80" x14ac:dyDescent="0.25">
      <c r="A1361" s="4" t="s">
        <v>797</v>
      </c>
      <c r="B1361" s="4" t="s">
        <v>3</v>
      </c>
      <c r="C1361" s="4" t="s">
        <v>28</v>
      </c>
      <c r="D1361" s="79" t="s">
        <v>799</v>
      </c>
      <c r="E1361" s="89">
        <v>6134</v>
      </c>
      <c r="F1361" s="79"/>
      <c r="G1361" s="74" t="s">
        <v>1887</v>
      </c>
      <c r="H1361" s="13" t="s">
        <v>200</v>
      </c>
      <c r="I1361" s="14">
        <v>0</v>
      </c>
      <c r="J1361" s="14">
        <f t="shared" si="3604"/>
        <v>0</v>
      </c>
      <c r="K1361" s="14">
        <v>0</v>
      </c>
      <c r="L1361" s="14">
        <f t="shared" si="3607"/>
        <v>0</v>
      </c>
      <c r="M1361" s="14">
        <v>0</v>
      </c>
      <c r="N1361" s="14">
        <v>0</v>
      </c>
      <c r="O1361" s="14">
        <v>0</v>
      </c>
      <c r="P1361" s="14">
        <v>0</v>
      </c>
      <c r="Q1361" s="14">
        <v>0</v>
      </c>
      <c r="R1361" s="14">
        <v>0</v>
      </c>
      <c r="S1361" s="14"/>
      <c r="T1361" s="14"/>
      <c r="U1361" s="14"/>
      <c r="V1361" s="14"/>
      <c r="W1361" s="14"/>
      <c r="X1361" s="14">
        <f t="shared" si="3501"/>
        <v>0</v>
      </c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>
        <v>0</v>
      </c>
      <c r="AI1361" s="14">
        <v>0</v>
      </c>
      <c r="AJ1361" s="14">
        <v>0</v>
      </c>
      <c r="AK1361" s="14"/>
      <c r="AL1361" s="14"/>
      <c r="AM1361" s="14"/>
      <c r="AN1361" s="14"/>
      <c r="AO1361" s="14"/>
      <c r="AP1361" s="14">
        <f t="shared" si="3502"/>
        <v>0</v>
      </c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>
        <v>0</v>
      </c>
      <c r="BA1361" s="14">
        <v>0</v>
      </c>
      <c r="BB1361" s="14">
        <v>0</v>
      </c>
      <c r="BC1361" s="14"/>
      <c r="BD1361" s="14"/>
      <c r="BE1361" s="14"/>
      <c r="BF1361" s="14"/>
      <c r="BG1361" s="14"/>
      <c r="BH1361" s="14">
        <f t="shared" si="3503"/>
        <v>0</v>
      </c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>
        <v>0</v>
      </c>
      <c r="BS1361" s="14">
        <v>0</v>
      </c>
      <c r="BT1361" s="14">
        <v>0</v>
      </c>
      <c r="BU1361" s="14">
        <v>0</v>
      </c>
      <c r="BV1361" s="14">
        <v>0</v>
      </c>
      <c r="BW1361" s="14">
        <f t="shared" si="3645"/>
        <v>0</v>
      </c>
      <c r="BX1361" s="14">
        <v>0</v>
      </c>
      <c r="BY1361" s="14">
        <v>0</v>
      </c>
      <c r="BZ1361" s="14">
        <v>0</v>
      </c>
      <c r="CA1361" s="14">
        <f t="shared" si="3605"/>
        <v>0</v>
      </c>
      <c r="CB1361" s="122" t="str">
        <f t="shared" si="3616"/>
        <v>-</v>
      </c>
    </row>
    <row r="1362" spans="1:80" x14ac:dyDescent="0.25">
      <c r="A1362" s="4" t="s">
        <v>797</v>
      </c>
      <c r="B1362" s="4" t="s">
        <v>3</v>
      </c>
      <c r="C1362" s="4" t="s">
        <v>28</v>
      </c>
      <c r="D1362" s="79" t="s">
        <v>799</v>
      </c>
      <c r="E1362" s="89">
        <v>6135</v>
      </c>
      <c r="F1362" s="79"/>
      <c r="G1362" s="74" t="s">
        <v>1887</v>
      </c>
      <c r="H1362" s="13" t="s">
        <v>201</v>
      </c>
      <c r="I1362" s="14">
        <v>0</v>
      </c>
      <c r="J1362" s="14">
        <f t="shared" si="3604"/>
        <v>0</v>
      </c>
      <c r="K1362" s="14">
        <v>0</v>
      </c>
      <c r="L1362" s="14">
        <f t="shared" si="3607"/>
        <v>0</v>
      </c>
      <c r="M1362" s="14">
        <v>0</v>
      </c>
      <c r="N1362" s="14">
        <v>0</v>
      </c>
      <c r="O1362" s="14">
        <v>0</v>
      </c>
      <c r="P1362" s="14">
        <v>0</v>
      </c>
      <c r="Q1362" s="14">
        <v>0</v>
      </c>
      <c r="R1362" s="14">
        <v>0</v>
      </c>
      <c r="S1362" s="14"/>
      <c r="T1362" s="14"/>
      <c r="U1362" s="14"/>
      <c r="V1362" s="14"/>
      <c r="W1362" s="14"/>
      <c r="X1362" s="14">
        <f t="shared" si="3501"/>
        <v>0</v>
      </c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>
        <v>0</v>
      </c>
      <c r="AI1362" s="14">
        <v>0</v>
      </c>
      <c r="AJ1362" s="14">
        <v>0</v>
      </c>
      <c r="AK1362" s="14"/>
      <c r="AL1362" s="14"/>
      <c r="AM1362" s="14"/>
      <c r="AN1362" s="14"/>
      <c r="AO1362" s="14"/>
      <c r="AP1362" s="14">
        <f t="shared" si="3502"/>
        <v>0</v>
      </c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>
        <v>0</v>
      </c>
      <c r="BA1362" s="14">
        <v>0</v>
      </c>
      <c r="BB1362" s="14">
        <v>0</v>
      </c>
      <c r="BC1362" s="14"/>
      <c r="BD1362" s="14"/>
      <c r="BE1362" s="14"/>
      <c r="BF1362" s="14"/>
      <c r="BG1362" s="14"/>
      <c r="BH1362" s="14">
        <f t="shared" si="3503"/>
        <v>0</v>
      </c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>
        <v>0</v>
      </c>
      <c r="BS1362" s="14">
        <v>0</v>
      </c>
      <c r="BT1362" s="14">
        <v>0</v>
      </c>
      <c r="BU1362" s="14">
        <v>0</v>
      </c>
      <c r="BV1362" s="14">
        <v>0</v>
      </c>
      <c r="BW1362" s="14">
        <f t="shared" si="3645"/>
        <v>0</v>
      </c>
      <c r="BX1362" s="14">
        <v>0</v>
      </c>
      <c r="BY1362" s="14">
        <v>0</v>
      </c>
      <c r="BZ1362" s="14">
        <v>0</v>
      </c>
      <c r="CA1362" s="14">
        <f t="shared" si="3605"/>
        <v>0</v>
      </c>
      <c r="CB1362" s="122" t="str">
        <f t="shared" si="3616"/>
        <v>-</v>
      </c>
    </row>
    <row r="1363" spans="1:80" x14ac:dyDescent="0.25">
      <c r="A1363" s="4" t="s">
        <v>797</v>
      </c>
      <c r="B1363" s="4" t="s">
        <v>3</v>
      </c>
      <c r="C1363" s="4" t="s">
        <v>28</v>
      </c>
      <c r="D1363" s="79" t="s">
        <v>799</v>
      </c>
      <c r="E1363" s="89">
        <v>6136</v>
      </c>
      <c r="F1363" s="79"/>
      <c r="G1363" s="74" t="s">
        <v>1887</v>
      </c>
      <c r="H1363" s="13" t="s">
        <v>202</v>
      </c>
      <c r="I1363" s="14">
        <v>0</v>
      </c>
      <c r="J1363" s="14">
        <f t="shared" si="3604"/>
        <v>0</v>
      </c>
      <c r="K1363" s="14">
        <v>0</v>
      </c>
      <c r="L1363" s="14">
        <f t="shared" si="3607"/>
        <v>0</v>
      </c>
      <c r="M1363" s="14">
        <v>0</v>
      </c>
      <c r="N1363" s="14">
        <v>0</v>
      </c>
      <c r="O1363" s="14">
        <v>0</v>
      </c>
      <c r="P1363" s="14">
        <v>0</v>
      </c>
      <c r="Q1363" s="14">
        <v>0</v>
      </c>
      <c r="R1363" s="14">
        <v>0</v>
      </c>
      <c r="S1363" s="14"/>
      <c r="T1363" s="14"/>
      <c r="U1363" s="14"/>
      <c r="V1363" s="14"/>
      <c r="W1363" s="14"/>
      <c r="X1363" s="14">
        <f t="shared" si="3501"/>
        <v>0</v>
      </c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>
        <v>0</v>
      </c>
      <c r="AI1363" s="14">
        <v>0</v>
      </c>
      <c r="AJ1363" s="14">
        <v>0</v>
      </c>
      <c r="AK1363" s="14"/>
      <c r="AL1363" s="14"/>
      <c r="AM1363" s="14"/>
      <c r="AN1363" s="14"/>
      <c r="AO1363" s="14"/>
      <c r="AP1363" s="14">
        <f t="shared" si="3502"/>
        <v>0</v>
      </c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>
        <v>0</v>
      </c>
      <c r="BA1363" s="14">
        <v>0</v>
      </c>
      <c r="BB1363" s="14">
        <v>0</v>
      </c>
      <c r="BC1363" s="14"/>
      <c r="BD1363" s="14"/>
      <c r="BE1363" s="14"/>
      <c r="BF1363" s="14"/>
      <c r="BG1363" s="14"/>
      <c r="BH1363" s="14">
        <f t="shared" si="3503"/>
        <v>0</v>
      </c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>
        <v>0</v>
      </c>
      <c r="BS1363" s="14">
        <v>0</v>
      </c>
      <c r="BT1363" s="14">
        <v>0</v>
      </c>
      <c r="BU1363" s="14">
        <v>0</v>
      </c>
      <c r="BV1363" s="14">
        <v>0</v>
      </c>
      <c r="BW1363" s="14">
        <f t="shared" si="3645"/>
        <v>0</v>
      </c>
      <c r="BX1363" s="14">
        <v>0</v>
      </c>
      <c r="BY1363" s="14">
        <v>0</v>
      </c>
      <c r="BZ1363" s="14">
        <v>0</v>
      </c>
      <c r="CA1363" s="14">
        <f t="shared" si="3605"/>
        <v>0</v>
      </c>
      <c r="CB1363" s="122" t="str">
        <f t="shared" si="3616"/>
        <v>-</v>
      </c>
    </row>
    <row r="1364" spans="1:80" x14ac:dyDescent="0.25">
      <c r="A1364" s="4" t="s">
        <v>797</v>
      </c>
      <c r="B1364" s="4" t="s">
        <v>3</v>
      </c>
      <c r="C1364" s="4" t="s">
        <v>28</v>
      </c>
      <c r="D1364" s="79" t="s">
        <v>799</v>
      </c>
      <c r="E1364" s="89">
        <v>6137</v>
      </c>
      <c r="F1364" s="79"/>
      <c r="G1364" s="74" t="s">
        <v>1887</v>
      </c>
      <c r="H1364" s="13" t="s">
        <v>204</v>
      </c>
      <c r="I1364" s="14">
        <v>0</v>
      </c>
      <c r="J1364" s="14">
        <f t="shared" si="3604"/>
        <v>0</v>
      </c>
      <c r="K1364" s="14">
        <v>0</v>
      </c>
      <c r="L1364" s="14">
        <f t="shared" si="3607"/>
        <v>0</v>
      </c>
      <c r="M1364" s="14">
        <v>0</v>
      </c>
      <c r="N1364" s="14">
        <v>0</v>
      </c>
      <c r="O1364" s="14">
        <v>0</v>
      </c>
      <c r="P1364" s="14">
        <v>0</v>
      </c>
      <c r="Q1364" s="14">
        <v>0</v>
      </c>
      <c r="R1364" s="14">
        <v>0</v>
      </c>
      <c r="S1364" s="14"/>
      <c r="T1364" s="14"/>
      <c r="U1364" s="14"/>
      <c r="V1364" s="14"/>
      <c r="W1364" s="14"/>
      <c r="X1364" s="14">
        <f t="shared" si="3501"/>
        <v>0</v>
      </c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>
        <v>0</v>
      </c>
      <c r="AI1364" s="14">
        <v>0</v>
      </c>
      <c r="AJ1364" s="14">
        <v>0</v>
      </c>
      <c r="AK1364" s="14"/>
      <c r="AL1364" s="14"/>
      <c r="AM1364" s="14"/>
      <c r="AN1364" s="14"/>
      <c r="AO1364" s="14"/>
      <c r="AP1364" s="14">
        <f t="shared" si="3502"/>
        <v>0</v>
      </c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>
        <v>0</v>
      </c>
      <c r="BA1364" s="14">
        <v>0</v>
      </c>
      <c r="BB1364" s="14">
        <v>0</v>
      </c>
      <c r="BC1364" s="14"/>
      <c r="BD1364" s="14"/>
      <c r="BE1364" s="14"/>
      <c r="BF1364" s="14"/>
      <c r="BG1364" s="14"/>
      <c r="BH1364" s="14">
        <f t="shared" si="3503"/>
        <v>0</v>
      </c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>
        <v>0</v>
      </c>
      <c r="BS1364" s="14">
        <v>0</v>
      </c>
      <c r="BT1364" s="14">
        <v>0</v>
      </c>
      <c r="BU1364" s="14">
        <v>0</v>
      </c>
      <c r="BV1364" s="14">
        <v>0</v>
      </c>
      <c r="BW1364" s="14">
        <f t="shared" si="3645"/>
        <v>0</v>
      </c>
      <c r="BX1364" s="14">
        <v>0</v>
      </c>
      <c r="BY1364" s="14">
        <v>0</v>
      </c>
      <c r="BZ1364" s="14">
        <v>0</v>
      </c>
      <c r="CA1364" s="14">
        <f t="shared" si="3605"/>
        <v>0</v>
      </c>
      <c r="CB1364" s="122" t="str">
        <f t="shared" si="3616"/>
        <v>-</v>
      </c>
    </row>
    <row r="1365" spans="1:80" x14ac:dyDescent="0.25">
      <c r="A1365" s="4" t="s">
        <v>797</v>
      </c>
      <c r="B1365" s="4" t="s">
        <v>3</v>
      </c>
      <c r="C1365" s="4" t="s">
        <v>28</v>
      </c>
      <c r="D1365" s="79" t="s">
        <v>799</v>
      </c>
      <c r="E1365" s="89">
        <v>6138</v>
      </c>
      <c r="F1365" s="79"/>
      <c r="G1365" s="74" t="s">
        <v>1887</v>
      </c>
      <c r="H1365" s="13" t="s">
        <v>205</v>
      </c>
      <c r="I1365" s="14">
        <v>1350000</v>
      </c>
      <c r="J1365" s="14">
        <f t="shared" si="3604"/>
        <v>1200000</v>
      </c>
      <c r="K1365" s="14">
        <v>1200000</v>
      </c>
      <c r="L1365" s="14">
        <f t="shared" si="3607"/>
        <v>0</v>
      </c>
      <c r="M1365" s="14">
        <v>0</v>
      </c>
      <c r="N1365" s="14">
        <v>0</v>
      </c>
      <c r="O1365" s="14">
        <v>0</v>
      </c>
      <c r="P1365" s="14">
        <v>0</v>
      </c>
      <c r="Q1365" s="14">
        <v>0</v>
      </c>
      <c r="R1365" s="14">
        <v>0</v>
      </c>
      <c r="S1365" s="14"/>
      <c r="T1365" s="14"/>
      <c r="U1365" s="14"/>
      <c r="V1365" s="14"/>
      <c r="W1365" s="14"/>
      <c r="X1365" s="14">
        <f t="shared" ref="X1365:X1428" si="3646">R1365+S1365+T1365+U1365+V1365+W1365</f>
        <v>0</v>
      </c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>
        <v>0</v>
      </c>
      <c r="AI1365" s="14">
        <v>0</v>
      </c>
      <c r="AJ1365" s="14">
        <v>0</v>
      </c>
      <c r="AK1365" s="14"/>
      <c r="AL1365" s="14"/>
      <c r="AM1365" s="14"/>
      <c r="AN1365" s="14"/>
      <c r="AO1365" s="14"/>
      <c r="AP1365" s="14">
        <f t="shared" ref="AP1365:AP1428" si="3647">AJ1365+AK1365+AL1365+AM1365+AN1365+AO1365</f>
        <v>0</v>
      </c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>
        <v>0</v>
      </c>
      <c r="BA1365" s="14">
        <v>0</v>
      </c>
      <c r="BB1365" s="14">
        <v>0</v>
      </c>
      <c r="BC1365" s="14"/>
      <c r="BD1365" s="14"/>
      <c r="BE1365" s="14"/>
      <c r="BF1365" s="14"/>
      <c r="BG1365" s="14"/>
      <c r="BH1365" s="14">
        <f t="shared" ref="BH1365:BH1428" si="3648">BB1365+BC1365+BD1365+BE1365+BF1365+BG1365</f>
        <v>0</v>
      </c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>
        <v>0</v>
      </c>
      <c r="BS1365" s="14">
        <v>0</v>
      </c>
      <c r="BT1365" s="14">
        <v>1200000</v>
      </c>
      <c r="BU1365" s="14">
        <v>1200000</v>
      </c>
      <c r="BV1365" s="14">
        <v>726668</v>
      </c>
      <c r="BW1365" s="14">
        <f t="shared" si="3645"/>
        <v>219000</v>
      </c>
      <c r="BX1365" s="14">
        <v>7000</v>
      </c>
      <c r="BY1365" s="14">
        <v>2000</v>
      </c>
      <c r="BZ1365" s="14">
        <v>210000</v>
      </c>
      <c r="CA1365" s="14">
        <f t="shared" si="3605"/>
        <v>945668</v>
      </c>
      <c r="CB1365" s="122">
        <f t="shared" si="3616"/>
        <v>78.805666666666667</v>
      </c>
    </row>
    <row r="1366" spans="1:80" x14ac:dyDescent="0.25">
      <c r="A1366" s="1" t="s">
        <v>797</v>
      </c>
      <c r="B1366" s="1" t="s">
        <v>3</v>
      </c>
      <c r="C1366" s="1" t="s">
        <v>28</v>
      </c>
      <c r="D1366" s="82" t="s">
        <v>799</v>
      </c>
      <c r="E1366" s="82" t="s">
        <v>50</v>
      </c>
      <c r="F1366" s="79" t="s">
        <v>1</v>
      </c>
      <c r="G1366" s="13" t="s">
        <v>1</v>
      </c>
      <c r="H1366" s="2" t="s">
        <v>51</v>
      </c>
      <c r="I1366" s="12">
        <f>SUM(I1367:I1372)</f>
        <v>1182879</v>
      </c>
      <c r="J1366" s="12">
        <f t="shared" si="3604"/>
        <v>980568</v>
      </c>
      <c r="K1366" s="12">
        <f t="shared" ref="K1366" si="3649">SUM(K1367:K1372)</f>
        <v>980568</v>
      </c>
      <c r="L1366" s="12">
        <f t="shared" si="3607"/>
        <v>0</v>
      </c>
      <c r="M1366" s="12">
        <f t="shared" ref="M1366:Q1366" si="3650">SUM(M1367:M1372)</f>
        <v>0</v>
      </c>
      <c r="N1366" s="12">
        <f t="shared" si="3650"/>
        <v>0</v>
      </c>
      <c r="O1366" s="12">
        <f t="shared" si="3650"/>
        <v>0</v>
      </c>
      <c r="P1366" s="12">
        <f t="shared" si="3650"/>
        <v>0</v>
      </c>
      <c r="Q1366" s="12">
        <f t="shared" si="3650"/>
        <v>0</v>
      </c>
      <c r="R1366" s="12">
        <f t="shared" ref="R1366:AG1366" si="3651">SUM(R1367:R1372)</f>
        <v>0</v>
      </c>
      <c r="S1366" s="12">
        <f t="shared" si="3651"/>
        <v>0</v>
      </c>
      <c r="T1366" s="12">
        <f t="shared" si="3651"/>
        <v>0</v>
      </c>
      <c r="U1366" s="12">
        <f t="shared" si="3651"/>
        <v>0</v>
      </c>
      <c r="V1366" s="12">
        <f t="shared" si="3651"/>
        <v>0</v>
      </c>
      <c r="W1366" s="12">
        <f t="shared" si="3651"/>
        <v>0</v>
      </c>
      <c r="X1366" s="12">
        <f t="shared" si="3651"/>
        <v>0</v>
      </c>
      <c r="Y1366" s="12">
        <f t="shared" si="3651"/>
        <v>0</v>
      </c>
      <c r="Z1366" s="12">
        <f t="shared" si="3651"/>
        <v>0</v>
      </c>
      <c r="AA1366" s="12">
        <f t="shared" si="3651"/>
        <v>0</v>
      </c>
      <c r="AB1366" s="12">
        <f t="shared" si="3651"/>
        <v>0</v>
      </c>
      <c r="AC1366" s="12">
        <f t="shared" si="3651"/>
        <v>0</v>
      </c>
      <c r="AD1366" s="12">
        <f t="shared" si="3651"/>
        <v>0</v>
      </c>
      <c r="AE1366" s="12">
        <f t="shared" si="3651"/>
        <v>0</v>
      </c>
      <c r="AF1366" s="12">
        <f t="shared" si="3651"/>
        <v>0</v>
      </c>
      <c r="AG1366" s="12">
        <f t="shared" si="3651"/>
        <v>0</v>
      </c>
      <c r="AH1366" s="12">
        <v>0</v>
      </c>
      <c r="AI1366" s="12">
        <v>0</v>
      </c>
      <c r="AJ1366" s="12">
        <f t="shared" ref="AJ1366:AY1366" si="3652">SUM(AJ1367:AJ1372)</f>
        <v>0</v>
      </c>
      <c r="AK1366" s="12">
        <f t="shared" si="3652"/>
        <v>0</v>
      </c>
      <c r="AL1366" s="12">
        <f t="shared" si="3652"/>
        <v>0</v>
      </c>
      <c r="AM1366" s="12">
        <f t="shared" si="3652"/>
        <v>0</v>
      </c>
      <c r="AN1366" s="12">
        <f t="shared" si="3652"/>
        <v>0</v>
      </c>
      <c r="AO1366" s="12">
        <f t="shared" si="3652"/>
        <v>0</v>
      </c>
      <c r="AP1366" s="12">
        <f t="shared" si="3652"/>
        <v>0</v>
      </c>
      <c r="AQ1366" s="12">
        <f t="shared" si="3652"/>
        <v>0</v>
      </c>
      <c r="AR1366" s="12">
        <f t="shared" si="3652"/>
        <v>0</v>
      </c>
      <c r="AS1366" s="12">
        <f t="shared" si="3652"/>
        <v>0</v>
      </c>
      <c r="AT1366" s="12">
        <f t="shared" si="3652"/>
        <v>0</v>
      </c>
      <c r="AU1366" s="12">
        <f t="shared" si="3652"/>
        <v>0</v>
      </c>
      <c r="AV1366" s="12">
        <f t="shared" si="3652"/>
        <v>0</v>
      </c>
      <c r="AW1366" s="12">
        <f t="shared" si="3652"/>
        <v>0</v>
      </c>
      <c r="AX1366" s="12">
        <f t="shared" si="3652"/>
        <v>0</v>
      </c>
      <c r="AY1366" s="12">
        <f t="shared" si="3652"/>
        <v>0</v>
      </c>
      <c r="AZ1366" s="12">
        <v>0</v>
      </c>
      <c r="BA1366" s="12">
        <v>0</v>
      </c>
      <c r="BB1366" s="12">
        <f t="shared" ref="BB1366:BQ1366" si="3653">SUM(BB1367:BB1372)</f>
        <v>0</v>
      </c>
      <c r="BC1366" s="12">
        <f t="shared" si="3653"/>
        <v>0</v>
      </c>
      <c r="BD1366" s="12">
        <f t="shared" si="3653"/>
        <v>0</v>
      </c>
      <c r="BE1366" s="12">
        <f t="shared" si="3653"/>
        <v>0</v>
      </c>
      <c r="BF1366" s="12">
        <f t="shared" si="3653"/>
        <v>0</v>
      </c>
      <c r="BG1366" s="12">
        <f t="shared" si="3653"/>
        <v>0</v>
      </c>
      <c r="BH1366" s="12">
        <f t="shared" si="3653"/>
        <v>0</v>
      </c>
      <c r="BI1366" s="12">
        <f t="shared" si="3653"/>
        <v>0</v>
      </c>
      <c r="BJ1366" s="12">
        <f t="shared" si="3653"/>
        <v>0</v>
      </c>
      <c r="BK1366" s="12">
        <f t="shared" si="3653"/>
        <v>0</v>
      </c>
      <c r="BL1366" s="12">
        <f t="shared" si="3653"/>
        <v>0</v>
      </c>
      <c r="BM1366" s="12">
        <f t="shared" si="3653"/>
        <v>0</v>
      </c>
      <c r="BN1366" s="12">
        <f t="shared" si="3653"/>
        <v>0</v>
      </c>
      <c r="BO1366" s="12">
        <f t="shared" si="3653"/>
        <v>0</v>
      </c>
      <c r="BP1366" s="12">
        <f t="shared" si="3653"/>
        <v>0</v>
      </c>
      <c r="BQ1366" s="12">
        <f t="shared" si="3653"/>
        <v>0</v>
      </c>
      <c r="BR1366" s="12">
        <v>0</v>
      </c>
      <c r="BS1366" s="12">
        <v>0</v>
      </c>
      <c r="BT1366" s="12">
        <f t="shared" ref="BT1366:BZ1366" si="3654">SUM(BT1367:BT1372)</f>
        <v>981093</v>
      </c>
      <c r="BU1366" s="12">
        <f t="shared" si="3654"/>
        <v>981093</v>
      </c>
      <c r="BV1366" s="12">
        <f t="shared" si="3654"/>
        <v>502747</v>
      </c>
      <c r="BW1366" s="12">
        <f t="shared" si="3654"/>
        <v>248600</v>
      </c>
      <c r="BX1366" s="12">
        <f t="shared" si="3654"/>
        <v>100700</v>
      </c>
      <c r="BY1366" s="12">
        <f t="shared" si="3654"/>
        <v>75700</v>
      </c>
      <c r="BZ1366" s="12">
        <f t="shared" si="3654"/>
        <v>72200</v>
      </c>
      <c r="CA1366" s="12">
        <f t="shared" si="3605"/>
        <v>751347</v>
      </c>
      <c r="CB1366" s="124">
        <f t="shared" si="3616"/>
        <v>76.582648128159107</v>
      </c>
    </row>
    <row r="1367" spans="1:80" x14ac:dyDescent="0.25">
      <c r="A1367" s="4" t="s">
        <v>797</v>
      </c>
      <c r="B1367" s="4" t="s">
        <v>3</v>
      </c>
      <c r="C1367" s="4" t="s">
        <v>28</v>
      </c>
      <c r="D1367" s="79" t="s">
        <v>799</v>
      </c>
      <c r="E1367" s="89">
        <v>6139</v>
      </c>
      <c r="F1367" s="79" t="s">
        <v>805</v>
      </c>
      <c r="G1367" s="74" t="s">
        <v>1887</v>
      </c>
      <c r="H1367" s="13" t="s">
        <v>806</v>
      </c>
      <c r="I1367" s="14">
        <v>110000</v>
      </c>
      <c r="J1367" s="14">
        <f t="shared" si="3604"/>
        <v>110000</v>
      </c>
      <c r="K1367" s="14">
        <v>110000</v>
      </c>
      <c r="L1367" s="14">
        <f t="shared" si="3607"/>
        <v>0</v>
      </c>
      <c r="M1367" s="14">
        <v>0</v>
      </c>
      <c r="N1367" s="14">
        <v>0</v>
      </c>
      <c r="O1367" s="14">
        <v>0</v>
      </c>
      <c r="P1367" s="14">
        <v>0</v>
      </c>
      <c r="Q1367" s="14">
        <v>0</v>
      </c>
      <c r="R1367" s="14">
        <v>0</v>
      </c>
      <c r="S1367" s="14"/>
      <c r="T1367" s="14"/>
      <c r="U1367" s="14"/>
      <c r="V1367" s="14"/>
      <c r="W1367" s="14"/>
      <c r="X1367" s="14">
        <f t="shared" si="3646"/>
        <v>0</v>
      </c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>
        <v>0</v>
      </c>
      <c r="AI1367" s="14">
        <v>0</v>
      </c>
      <c r="AJ1367" s="14">
        <v>0</v>
      </c>
      <c r="AK1367" s="14"/>
      <c r="AL1367" s="14"/>
      <c r="AM1367" s="14"/>
      <c r="AN1367" s="14"/>
      <c r="AO1367" s="14"/>
      <c r="AP1367" s="14">
        <f t="shared" si="3647"/>
        <v>0</v>
      </c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>
        <v>0</v>
      </c>
      <c r="BA1367" s="14">
        <v>0</v>
      </c>
      <c r="BB1367" s="14">
        <v>0</v>
      </c>
      <c r="BC1367" s="14"/>
      <c r="BD1367" s="14"/>
      <c r="BE1367" s="14"/>
      <c r="BF1367" s="14"/>
      <c r="BG1367" s="14"/>
      <c r="BH1367" s="14">
        <f t="shared" si="3648"/>
        <v>0</v>
      </c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>
        <v>0</v>
      </c>
      <c r="BS1367" s="14">
        <v>0</v>
      </c>
      <c r="BT1367" s="14">
        <v>110000</v>
      </c>
      <c r="BU1367" s="14">
        <v>110000</v>
      </c>
      <c r="BV1367" s="14">
        <v>60000</v>
      </c>
      <c r="BW1367" s="14">
        <f t="shared" si="3645"/>
        <v>30000</v>
      </c>
      <c r="BX1367" s="14">
        <v>30000</v>
      </c>
      <c r="BY1367" s="14">
        <v>0</v>
      </c>
      <c r="BZ1367" s="14">
        <v>0</v>
      </c>
      <c r="CA1367" s="14">
        <f t="shared" si="3605"/>
        <v>90000</v>
      </c>
      <c r="CB1367" s="122">
        <f t="shared" si="3616"/>
        <v>81.818181818181827</v>
      </c>
    </row>
    <row r="1368" spans="1:80" x14ac:dyDescent="0.25">
      <c r="A1368" s="4" t="s">
        <v>797</v>
      </c>
      <c r="B1368" s="4" t="s">
        <v>3</v>
      </c>
      <c r="C1368" s="4" t="s">
        <v>28</v>
      </c>
      <c r="D1368" s="79" t="s">
        <v>799</v>
      </c>
      <c r="E1368" s="89">
        <v>6139</v>
      </c>
      <c r="F1368" s="79" t="s">
        <v>807</v>
      </c>
      <c r="G1368" s="74" t="s">
        <v>1887</v>
      </c>
      <c r="H1368" s="13" t="s">
        <v>808</v>
      </c>
      <c r="I1368" s="14">
        <v>432600</v>
      </c>
      <c r="J1368" s="14">
        <f t="shared" si="3604"/>
        <v>100000</v>
      </c>
      <c r="K1368" s="14">
        <v>100000</v>
      </c>
      <c r="L1368" s="14">
        <f t="shared" si="3607"/>
        <v>0</v>
      </c>
      <c r="M1368" s="14">
        <v>0</v>
      </c>
      <c r="N1368" s="14">
        <v>0</v>
      </c>
      <c r="O1368" s="14">
        <v>0</v>
      </c>
      <c r="P1368" s="14">
        <v>0</v>
      </c>
      <c r="Q1368" s="14">
        <v>0</v>
      </c>
      <c r="R1368" s="14">
        <v>0</v>
      </c>
      <c r="S1368" s="14"/>
      <c r="T1368" s="14"/>
      <c r="U1368" s="14"/>
      <c r="V1368" s="14"/>
      <c r="W1368" s="14"/>
      <c r="X1368" s="14">
        <f t="shared" si="3646"/>
        <v>0</v>
      </c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>
        <v>0</v>
      </c>
      <c r="AI1368" s="14">
        <v>0</v>
      </c>
      <c r="AJ1368" s="14">
        <v>0</v>
      </c>
      <c r="AK1368" s="14"/>
      <c r="AL1368" s="14"/>
      <c r="AM1368" s="14"/>
      <c r="AN1368" s="14"/>
      <c r="AO1368" s="14"/>
      <c r="AP1368" s="14">
        <f t="shared" si="3647"/>
        <v>0</v>
      </c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>
        <v>0</v>
      </c>
      <c r="BA1368" s="14">
        <v>0</v>
      </c>
      <c r="BB1368" s="14">
        <v>0</v>
      </c>
      <c r="BC1368" s="14"/>
      <c r="BD1368" s="14"/>
      <c r="BE1368" s="14"/>
      <c r="BF1368" s="14"/>
      <c r="BG1368" s="14"/>
      <c r="BH1368" s="14">
        <f t="shared" si="3648"/>
        <v>0</v>
      </c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>
        <v>0</v>
      </c>
      <c r="BS1368" s="14">
        <v>0</v>
      </c>
      <c r="BT1368" s="14">
        <v>100000</v>
      </c>
      <c r="BU1368" s="14">
        <v>100000</v>
      </c>
      <c r="BV1368" s="14">
        <v>54000</v>
      </c>
      <c r="BW1368" s="14">
        <f t="shared" si="3645"/>
        <v>27000</v>
      </c>
      <c r="BX1368" s="14">
        <v>9000</v>
      </c>
      <c r="BY1368" s="14">
        <v>9000</v>
      </c>
      <c r="BZ1368" s="14">
        <v>9000</v>
      </c>
      <c r="CA1368" s="14">
        <f t="shared" si="3605"/>
        <v>81000</v>
      </c>
      <c r="CB1368" s="122">
        <f t="shared" si="3616"/>
        <v>81</v>
      </c>
    </row>
    <row r="1369" spans="1:80" x14ac:dyDescent="0.25">
      <c r="A1369" s="4" t="s">
        <v>797</v>
      </c>
      <c r="B1369" s="4" t="s">
        <v>3</v>
      </c>
      <c r="C1369" s="4" t="s">
        <v>28</v>
      </c>
      <c r="D1369" s="79" t="s">
        <v>799</v>
      </c>
      <c r="E1369" s="89">
        <v>6139</v>
      </c>
      <c r="F1369" s="79" t="s">
        <v>809</v>
      </c>
      <c r="G1369" s="74" t="s">
        <v>1887</v>
      </c>
      <c r="H1369" s="13" t="s">
        <v>810</v>
      </c>
      <c r="I1369" s="14">
        <v>570000</v>
      </c>
      <c r="J1369" s="14">
        <f t="shared" si="3604"/>
        <v>700000</v>
      </c>
      <c r="K1369" s="14">
        <v>700000</v>
      </c>
      <c r="L1369" s="14">
        <f t="shared" si="3607"/>
        <v>0</v>
      </c>
      <c r="M1369" s="14">
        <v>0</v>
      </c>
      <c r="N1369" s="14">
        <v>0</v>
      </c>
      <c r="O1369" s="14">
        <v>0</v>
      </c>
      <c r="P1369" s="14">
        <v>0</v>
      </c>
      <c r="Q1369" s="14">
        <v>0</v>
      </c>
      <c r="R1369" s="14">
        <v>0</v>
      </c>
      <c r="S1369" s="14"/>
      <c r="T1369" s="14"/>
      <c r="U1369" s="14"/>
      <c r="V1369" s="14"/>
      <c r="W1369" s="14"/>
      <c r="X1369" s="14">
        <f t="shared" si="3646"/>
        <v>0</v>
      </c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>
        <v>0</v>
      </c>
      <c r="AI1369" s="14">
        <v>0</v>
      </c>
      <c r="AJ1369" s="14">
        <v>0</v>
      </c>
      <c r="AK1369" s="14"/>
      <c r="AL1369" s="14"/>
      <c r="AM1369" s="14"/>
      <c r="AN1369" s="14"/>
      <c r="AO1369" s="14"/>
      <c r="AP1369" s="14">
        <f t="shared" si="3647"/>
        <v>0</v>
      </c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>
        <v>0</v>
      </c>
      <c r="BA1369" s="14">
        <v>0</v>
      </c>
      <c r="BB1369" s="14">
        <v>0</v>
      </c>
      <c r="BC1369" s="14"/>
      <c r="BD1369" s="14"/>
      <c r="BE1369" s="14"/>
      <c r="BF1369" s="14"/>
      <c r="BG1369" s="14"/>
      <c r="BH1369" s="14">
        <f t="shared" si="3648"/>
        <v>0</v>
      </c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>
        <v>0</v>
      </c>
      <c r="BS1369" s="14">
        <v>0</v>
      </c>
      <c r="BT1369" s="14">
        <v>700000</v>
      </c>
      <c r="BU1369" s="14">
        <v>700000</v>
      </c>
      <c r="BV1369" s="14">
        <v>360000</v>
      </c>
      <c r="BW1369" s="14">
        <f t="shared" si="3645"/>
        <v>180000</v>
      </c>
      <c r="BX1369" s="14">
        <v>60000</v>
      </c>
      <c r="BY1369" s="14">
        <v>60000</v>
      </c>
      <c r="BZ1369" s="14">
        <v>60000</v>
      </c>
      <c r="CA1369" s="14">
        <f t="shared" si="3605"/>
        <v>540000</v>
      </c>
      <c r="CB1369" s="122">
        <f t="shared" si="3616"/>
        <v>77.142857142857153</v>
      </c>
    </row>
    <row r="1370" spans="1:80" x14ac:dyDescent="0.25">
      <c r="A1370" s="4" t="s">
        <v>797</v>
      </c>
      <c r="B1370" s="4" t="s">
        <v>3</v>
      </c>
      <c r="C1370" s="4" t="s">
        <v>28</v>
      </c>
      <c r="D1370" s="79" t="s">
        <v>799</v>
      </c>
      <c r="E1370" s="89">
        <v>6139</v>
      </c>
      <c r="F1370" s="79" t="s">
        <v>811</v>
      </c>
      <c r="G1370" s="74" t="s">
        <v>1887</v>
      </c>
      <c r="H1370" s="13" t="s">
        <v>812</v>
      </c>
      <c r="I1370" s="14">
        <v>50000</v>
      </c>
      <c r="J1370" s="14">
        <f t="shared" si="3604"/>
        <v>50000</v>
      </c>
      <c r="K1370" s="65">
        <v>50000</v>
      </c>
      <c r="L1370" s="14">
        <f t="shared" si="3607"/>
        <v>0</v>
      </c>
      <c r="M1370" s="14">
        <v>0</v>
      </c>
      <c r="N1370" s="14">
        <v>0</v>
      </c>
      <c r="O1370" s="14">
        <v>0</v>
      </c>
      <c r="P1370" s="14">
        <v>0</v>
      </c>
      <c r="Q1370" s="14">
        <v>0</v>
      </c>
      <c r="R1370" s="14">
        <v>0</v>
      </c>
      <c r="S1370" s="14"/>
      <c r="T1370" s="14"/>
      <c r="U1370" s="14"/>
      <c r="V1370" s="14"/>
      <c r="W1370" s="14"/>
      <c r="X1370" s="14">
        <f t="shared" si="3646"/>
        <v>0</v>
      </c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>
        <v>0</v>
      </c>
      <c r="AI1370" s="14">
        <v>0</v>
      </c>
      <c r="AJ1370" s="14">
        <v>0</v>
      </c>
      <c r="AK1370" s="14"/>
      <c r="AL1370" s="14"/>
      <c r="AM1370" s="14"/>
      <c r="AN1370" s="14"/>
      <c r="AO1370" s="14"/>
      <c r="AP1370" s="14">
        <f t="shared" si="3647"/>
        <v>0</v>
      </c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>
        <v>0</v>
      </c>
      <c r="BA1370" s="14">
        <v>0</v>
      </c>
      <c r="BB1370" s="14">
        <v>0</v>
      </c>
      <c r="BC1370" s="14"/>
      <c r="BD1370" s="14"/>
      <c r="BE1370" s="14"/>
      <c r="BF1370" s="14"/>
      <c r="BG1370" s="14"/>
      <c r="BH1370" s="14">
        <f t="shared" si="3648"/>
        <v>0</v>
      </c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>
        <v>0</v>
      </c>
      <c r="BS1370" s="14">
        <v>0</v>
      </c>
      <c r="BT1370" s="14">
        <v>50000</v>
      </c>
      <c r="BU1370" s="14">
        <v>50000</v>
      </c>
      <c r="BV1370" s="14">
        <v>18000</v>
      </c>
      <c r="BW1370" s="14">
        <f t="shared" si="3645"/>
        <v>6000</v>
      </c>
      <c r="BX1370" s="14">
        <v>1000</v>
      </c>
      <c r="BY1370" s="14">
        <v>2500</v>
      </c>
      <c r="BZ1370" s="14">
        <v>2500</v>
      </c>
      <c r="CA1370" s="14">
        <f t="shared" si="3605"/>
        <v>24000</v>
      </c>
      <c r="CB1370" s="122">
        <f t="shared" si="3616"/>
        <v>48</v>
      </c>
    </row>
    <row r="1371" spans="1:80" ht="22.5" x14ac:dyDescent="0.25">
      <c r="A1371" s="4" t="s">
        <v>797</v>
      </c>
      <c r="B1371" s="4" t="s">
        <v>3</v>
      </c>
      <c r="C1371" s="4" t="s">
        <v>28</v>
      </c>
      <c r="D1371" s="79" t="s">
        <v>799</v>
      </c>
      <c r="E1371" s="89">
        <v>6139</v>
      </c>
      <c r="F1371" s="79" t="s">
        <v>813</v>
      </c>
      <c r="G1371" s="74" t="s">
        <v>1887</v>
      </c>
      <c r="H1371" s="13" t="s">
        <v>59</v>
      </c>
      <c r="I1371" s="14">
        <v>6279</v>
      </c>
      <c r="J1371" s="14">
        <f t="shared" si="3604"/>
        <v>6568</v>
      </c>
      <c r="K1371" s="14">
        <v>6568</v>
      </c>
      <c r="L1371" s="14">
        <f t="shared" si="3607"/>
        <v>0</v>
      </c>
      <c r="M1371" s="14">
        <v>0</v>
      </c>
      <c r="N1371" s="14">
        <v>0</v>
      </c>
      <c r="O1371" s="14">
        <v>0</v>
      </c>
      <c r="P1371" s="14">
        <v>0</v>
      </c>
      <c r="Q1371" s="14">
        <v>0</v>
      </c>
      <c r="R1371" s="14">
        <v>0</v>
      </c>
      <c r="S1371" s="14"/>
      <c r="T1371" s="14"/>
      <c r="U1371" s="14"/>
      <c r="V1371" s="14"/>
      <c r="W1371" s="14"/>
      <c r="X1371" s="14">
        <f t="shared" si="3646"/>
        <v>0</v>
      </c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>
        <v>0</v>
      </c>
      <c r="AI1371" s="14">
        <v>0</v>
      </c>
      <c r="AJ1371" s="14">
        <v>0</v>
      </c>
      <c r="AK1371" s="14"/>
      <c r="AL1371" s="14"/>
      <c r="AM1371" s="14"/>
      <c r="AN1371" s="14"/>
      <c r="AO1371" s="14"/>
      <c r="AP1371" s="14">
        <f t="shared" si="3647"/>
        <v>0</v>
      </c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>
        <v>0</v>
      </c>
      <c r="BA1371" s="14">
        <v>0</v>
      </c>
      <c r="BB1371" s="14">
        <v>0</v>
      </c>
      <c r="BC1371" s="14"/>
      <c r="BD1371" s="14"/>
      <c r="BE1371" s="14"/>
      <c r="BF1371" s="14"/>
      <c r="BG1371" s="14"/>
      <c r="BH1371" s="14">
        <f t="shared" si="3648"/>
        <v>0</v>
      </c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>
        <v>0</v>
      </c>
      <c r="BS1371" s="14">
        <v>0</v>
      </c>
      <c r="BT1371" s="14">
        <v>7093</v>
      </c>
      <c r="BU1371" s="14">
        <v>7093</v>
      </c>
      <c r="BV1371" s="14">
        <v>3747</v>
      </c>
      <c r="BW1371" s="14">
        <f t="shared" si="3645"/>
        <v>2100</v>
      </c>
      <c r="BX1371" s="14">
        <v>700</v>
      </c>
      <c r="BY1371" s="14">
        <v>700</v>
      </c>
      <c r="BZ1371" s="14">
        <v>700</v>
      </c>
      <c r="CA1371" s="14">
        <f t="shared" si="3605"/>
        <v>5847</v>
      </c>
      <c r="CB1371" s="122">
        <f t="shared" si="3616"/>
        <v>82.433385027491894</v>
      </c>
    </row>
    <row r="1372" spans="1:80" ht="22.5" x14ac:dyDescent="0.25">
      <c r="A1372" s="4" t="s">
        <v>797</v>
      </c>
      <c r="B1372" s="4" t="s">
        <v>3</v>
      </c>
      <c r="C1372" s="4" t="s">
        <v>28</v>
      </c>
      <c r="D1372" s="79" t="s">
        <v>799</v>
      </c>
      <c r="E1372" s="89">
        <v>6139</v>
      </c>
      <c r="F1372" s="79" t="s">
        <v>814</v>
      </c>
      <c r="G1372" s="74" t="s">
        <v>1887</v>
      </c>
      <c r="H1372" s="13" t="s">
        <v>65</v>
      </c>
      <c r="I1372" s="14">
        <v>14000</v>
      </c>
      <c r="J1372" s="14">
        <f t="shared" si="3604"/>
        <v>14000</v>
      </c>
      <c r="K1372" s="14">
        <v>14000</v>
      </c>
      <c r="L1372" s="14">
        <f t="shared" si="3607"/>
        <v>0</v>
      </c>
      <c r="M1372" s="14">
        <v>0</v>
      </c>
      <c r="N1372" s="14">
        <v>0</v>
      </c>
      <c r="O1372" s="14">
        <v>0</v>
      </c>
      <c r="P1372" s="14">
        <v>0</v>
      </c>
      <c r="Q1372" s="14">
        <v>0</v>
      </c>
      <c r="R1372" s="14">
        <v>0</v>
      </c>
      <c r="S1372" s="14"/>
      <c r="T1372" s="14"/>
      <c r="U1372" s="14"/>
      <c r="V1372" s="14"/>
      <c r="W1372" s="14"/>
      <c r="X1372" s="14">
        <f t="shared" si="3646"/>
        <v>0</v>
      </c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>
        <v>0</v>
      </c>
      <c r="AI1372" s="14">
        <v>0</v>
      </c>
      <c r="AJ1372" s="14">
        <v>0</v>
      </c>
      <c r="AK1372" s="14"/>
      <c r="AL1372" s="14"/>
      <c r="AM1372" s="14"/>
      <c r="AN1372" s="14"/>
      <c r="AO1372" s="14"/>
      <c r="AP1372" s="14">
        <f t="shared" si="3647"/>
        <v>0</v>
      </c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>
        <v>0</v>
      </c>
      <c r="BA1372" s="14">
        <v>0</v>
      </c>
      <c r="BB1372" s="14">
        <v>0</v>
      </c>
      <c r="BC1372" s="14"/>
      <c r="BD1372" s="14"/>
      <c r="BE1372" s="14"/>
      <c r="BF1372" s="14"/>
      <c r="BG1372" s="14"/>
      <c r="BH1372" s="14">
        <f t="shared" si="3648"/>
        <v>0</v>
      </c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>
        <v>0</v>
      </c>
      <c r="BS1372" s="14">
        <v>0</v>
      </c>
      <c r="BT1372" s="14">
        <v>14000</v>
      </c>
      <c r="BU1372" s="14">
        <v>14000</v>
      </c>
      <c r="BV1372" s="14">
        <v>7000</v>
      </c>
      <c r="BW1372" s="14">
        <f t="shared" si="3645"/>
        <v>3500</v>
      </c>
      <c r="BX1372" s="14">
        <v>0</v>
      </c>
      <c r="BY1372" s="14">
        <v>3500</v>
      </c>
      <c r="BZ1372" s="14">
        <v>0</v>
      </c>
      <c r="CA1372" s="14">
        <f t="shared" si="3605"/>
        <v>10500</v>
      </c>
      <c r="CB1372" s="122">
        <f t="shared" si="3616"/>
        <v>75</v>
      </c>
    </row>
    <row r="1373" spans="1:80" ht="22.5" x14ac:dyDescent="0.25">
      <c r="A1373" s="1" t="s">
        <v>1</v>
      </c>
      <c r="B1373" s="1" t="s">
        <v>1</v>
      </c>
      <c r="C1373" s="1" t="s">
        <v>1</v>
      </c>
      <c r="D1373" s="78" t="s">
        <v>1</v>
      </c>
      <c r="E1373" s="78" t="s">
        <v>1</v>
      </c>
      <c r="F1373" s="78" t="s">
        <v>1</v>
      </c>
      <c r="G1373" s="2" t="s">
        <v>1</v>
      </c>
      <c r="H1373" s="10" t="s">
        <v>66</v>
      </c>
      <c r="I1373" s="11">
        <f>SUM(I1374)</f>
        <v>4609100</v>
      </c>
      <c r="J1373" s="11">
        <f t="shared" si="3604"/>
        <v>5450000</v>
      </c>
      <c r="K1373" s="11">
        <f t="shared" ref="K1373:Q1373" si="3655">SUM(K1374)</f>
        <v>5450000</v>
      </c>
      <c r="L1373" s="11">
        <f t="shared" si="3607"/>
        <v>0</v>
      </c>
      <c r="M1373" s="11">
        <f t="shared" si="3655"/>
        <v>0</v>
      </c>
      <c r="N1373" s="11">
        <f t="shared" si="3655"/>
        <v>0</v>
      </c>
      <c r="O1373" s="11">
        <f t="shared" si="3655"/>
        <v>0</v>
      </c>
      <c r="P1373" s="11">
        <f t="shared" si="3655"/>
        <v>0</v>
      </c>
      <c r="Q1373" s="11">
        <f t="shared" si="3655"/>
        <v>0</v>
      </c>
      <c r="R1373" s="11">
        <f t="shared" ref="R1373:AG1373" si="3656">SUM(R1374)</f>
        <v>0</v>
      </c>
      <c r="S1373" s="11">
        <f t="shared" si="3656"/>
        <v>0</v>
      </c>
      <c r="T1373" s="11">
        <f t="shared" si="3656"/>
        <v>0</v>
      </c>
      <c r="U1373" s="11">
        <f t="shared" si="3656"/>
        <v>0</v>
      </c>
      <c r="V1373" s="11">
        <f t="shared" si="3656"/>
        <v>0</v>
      </c>
      <c r="W1373" s="11">
        <f t="shared" si="3656"/>
        <v>0</v>
      </c>
      <c r="X1373" s="11">
        <f t="shared" si="3656"/>
        <v>0</v>
      </c>
      <c r="Y1373" s="11">
        <f t="shared" si="3656"/>
        <v>0</v>
      </c>
      <c r="Z1373" s="11">
        <f t="shared" si="3656"/>
        <v>0</v>
      </c>
      <c r="AA1373" s="11">
        <f t="shared" si="3656"/>
        <v>0</v>
      </c>
      <c r="AB1373" s="11">
        <f t="shared" si="3656"/>
        <v>0</v>
      </c>
      <c r="AC1373" s="11">
        <f t="shared" si="3656"/>
        <v>0</v>
      </c>
      <c r="AD1373" s="11">
        <f t="shared" si="3656"/>
        <v>0</v>
      </c>
      <c r="AE1373" s="11">
        <f t="shared" si="3656"/>
        <v>0</v>
      </c>
      <c r="AF1373" s="11">
        <f t="shared" si="3656"/>
        <v>0</v>
      </c>
      <c r="AG1373" s="11">
        <f t="shared" si="3656"/>
        <v>0</v>
      </c>
      <c r="AH1373" s="11">
        <v>0</v>
      </c>
      <c r="AI1373" s="11">
        <v>0</v>
      </c>
      <c r="AJ1373" s="11">
        <f t="shared" ref="AJ1373:AY1373" si="3657">SUM(AJ1374)</f>
        <v>0</v>
      </c>
      <c r="AK1373" s="11">
        <f t="shared" si="3657"/>
        <v>0</v>
      </c>
      <c r="AL1373" s="11">
        <f t="shared" si="3657"/>
        <v>0</v>
      </c>
      <c r="AM1373" s="11">
        <f t="shared" si="3657"/>
        <v>0</v>
      </c>
      <c r="AN1373" s="11">
        <f t="shared" si="3657"/>
        <v>0</v>
      </c>
      <c r="AO1373" s="11">
        <f t="shared" si="3657"/>
        <v>0</v>
      </c>
      <c r="AP1373" s="11">
        <f t="shared" si="3657"/>
        <v>0</v>
      </c>
      <c r="AQ1373" s="11">
        <f t="shared" si="3657"/>
        <v>0</v>
      </c>
      <c r="AR1373" s="11">
        <f t="shared" si="3657"/>
        <v>0</v>
      </c>
      <c r="AS1373" s="11">
        <f t="shared" si="3657"/>
        <v>0</v>
      </c>
      <c r="AT1373" s="11">
        <f t="shared" si="3657"/>
        <v>0</v>
      </c>
      <c r="AU1373" s="11">
        <f t="shared" si="3657"/>
        <v>0</v>
      </c>
      <c r="AV1373" s="11">
        <f t="shared" si="3657"/>
        <v>0</v>
      </c>
      <c r="AW1373" s="11">
        <f t="shared" si="3657"/>
        <v>0</v>
      </c>
      <c r="AX1373" s="11">
        <f t="shared" si="3657"/>
        <v>0</v>
      </c>
      <c r="AY1373" s="11">
        <f t="shared" si="3657"/>
        <v>0</v>
      </c>
      <c r="AZ1373" s="11">
        <v>0</v>
      </c>
      <c r="BA1373" s="11">
        <v>0</v>
      </c>
      <c r="BB1373" s="11">
        <f t="shared" ref="BB1373:BQ1373" si="3658">SUM(BB1374)</f>
        <v>0</v>
      </c>
      <c r="BC1373" s="11">
        <f t="shared" si="3658"/>
        <v>0</v>
      </c>
      <c r="BD1373" s="11">
        <f t="shared" si="3658"/>
        <v>0</v>
      </c>
      <c r="BE1373" s="11">
        <f t="shared" si="3658"/>
        <v>0</v>
      </c>
      <c r="BF1373" s="11">
        <f t="shared" si="3658"/>
        <v>0</v>
      </c>
      <c r="BG1373" s="11">
        <f t="shared" si="3658"/>
        <v>0</v>
      </c>
      <c r="BH1373" s="11">
        <f t="shared" si="3658"/>
        <v>0</v>
      </c>
      <c r="BI1373" s="11">
        <f t="shared" si="3658"/>
        <v>0</v>
      </c>
      <c r="BJ1373" s="11">
        <f t="shared" si="3658"/>
        <v>0</v>
      </c>
      <c r="BK1373" s="11">
        <f t="shared" si="3658"/>
        <v>0</v>
      </c>
      <c r="BL1373" s="11">
        <f t="shared" si="3658"/>
        <v>0</v>
      </c>
      <c r="BM1373" s="11">
        <f t="shared" si="3658"/>
        <v>0</v>
      </c>
      <c r="BN1373" s="11">
        <f t="shared" si="3658"/>
        <v>0</v>
      </c>
      <c r="BO1373" s="11">
        <f t="shared" si="3658"/>
        <v>0</v>
      </c>
      <c r="BP1373" s="11">
        <f t="shared" si="3658"/>
        <v>0</v>
      </c>
      <c r="BQ1373" s="11">
        <f t="shared" si="3658"/>
        <v>0</v>
      </c>
      <c r="BR1373" s="11">
        <v>0</v>
      </c>
      <c r="BS1373" s="11">
        <v>0</v>
      </c>
      <c r="BT1373" s="11">
        <f t="shared" ref="BT1373:BZ1373" si="3659">SUM(BT1374)</f>
        <v>6450000</v>
      </c>
      <c r="BU1373" s="11">
        <f t="shared" si="3659"/>
        <v>6450000</v>
      </c>
      <c r="BV1373" s="11">
        <f t="shared" si="3659"/>
        <v>3012500</v>
      </c>
      <c r="BW1373" s="11">
        <f t="shared" si="3659"/>
        <v>1512500</v>
      </c>
      <c r="BX1373" s="11">
        <f t="shared" si="3659"/>
        <v>500000</v>
      </c>
      <c r="BY1373" s="11">
        <f t="shared" si="3659"/>
        <v>512500</v>
      </c>
      <c r="BZ1373" s="11">
        <f t="shared" si="3659"/>
        <v>500000</v>
      </c>
      <c r="CA1373" s="11">
        <f t="shared" si="3605"/>
        <v>4525000</v>
      </c>
      <c r="CB1373" s="123">
        <f t="shared" si="3616"/>
        <v>70.15503875968993</v>
      </c>
    </row>
    <row r="1374" spans="1:80" x14ac:dyDescent="0.25">
      <c r="A1374" s="4" t="s">
        <v>797</v>
      </c>
      <c r="B1374" s="4" t="s">
        <v>3</v>
      </c>
      <c r="C1374" s="4" t="s">
        <v>28</v>
      </c>
      <c r="D1374" s="79" t="s">
        <v>799</v>
      </c>
      <c r="E1374" s="78" t="s">
        <v>67</v>
      </c>
      <c r="F1374" s="78" t="s">
        <v>1</v>
      </c>
      <c r="G1374" s="2" t="s">
        <v>1</v>
      </c>
      <c r="H1374" s="2" t="s">
        <v>68</v>
      </c>
      <c r="I1374" s="12">
        <f>SUM(I1375,I1377)</f>
        <v>4609100</v>
      </c>
      <c r="J1374" s="12">
        <f t="shared" si="3604"/>
        <v>5450000</v>
      </c>
      <c r="K1374" s="12">
        <f t="shared" ref="K1374" si="3660">SUM(K1375,K1377)</f>
        <v>5450000</v>
      </c>
      <c r="L1374" s="12">
        <f t="shared" si="3607"/>
        <v>0</v>
      </c>
      <c r="M1374" s="12">
        <f t="shared" ref="M1374:Q1374" si="3661">SUM(M1375,M1377)</f>
        <v>0</v>
      </c>
      <c r="N1374" s="12">
        <f t="shared" si="3661"/>
        <v>0</v>
      </c>
      <c r="O1374" s="12">
        <f t="shared" si="3661"/>
        <v>0</v>
      </c>
      <c r="P1374" s="12">
        <f t="shared" si="3661"/>
        <v>0</v>
      </c>
      <c r="Q1374" s="12">
        <f t="shared" si="3661"/>
        <v>0</v>
      </c>
      <c r="R1374" s="12">
        <f t="shared" ref="R1374:AG1374" si="3662">SUM(R1375,R1377)</f>
        <v>0</v>
      </c>
      <c r="S1374" s="12">
        <f t="shared" si="3662"/>
        <v>0</v>
      </c>
      <c r="T1374" s="12">
        <f t="shared" si="3662"/>
        <v>0</v>
      </c>
      <c r="U1374" s="12">
        <f t="shared" si="3662"/>
        <v>0</v>
      </c>
      <c r="V1374" s="12">
        <f t="shared" si="3662"/>
        <v>0</v>
      </c>
      <c r="W1374" s="12">
        <f t="shared" si="3662"/>
        <v>0</v>
      </c>
      <c r="X1374" s="12">
        <f t="shared" ref="X1374" si="3663">SUM(X1375,X1377)</f>
        <v>0</v>
      </c>
      <c r="Y1374" s="12">
        <f t="shared" si="3662"/>
        <v>0</v>
      </c>
      <c r="Z1374" s="12">
        <f t="shared" si="3662"/>
        <v>0</v>
      </c>
      <c r="AA1374" s="12">
        <f t="shared" si="3662"/>
        <v>0</v>
      </c>
      <c r="AB1374" s="12">
        <f t="shared" si="3662"/>
        <v>0</v>
      </c>
      <c r="AC1374" s="12">
        <f t="shared" si="3662"/>
        <v>0</v>
      </c>
      <c r="AD1374" s="12">
        <f t="shared" si="3662"/>
        <v>0</v>
      </c>
      <c r="AE1374" s="12">
        <f t="shared" si="3662"/>
        <v>0</v>
      </c>
      <c r="AF1374" s="12">
        <f t="shared" si="3662"/>
        <v>0</v>
      </c>
      <c r="AG1374" s="12">
        <f t="shared" si="3662"/>
        <v>0</v>
      </c>
      <c r="AH1374" s="12">
        <v>0</v>
      </c>
      <c r="AI1374" s="12">
        <v>0</v>
      </c>
      <c r="AJ1374" s="12">
        <f t="shared" ref="AJ1374:AY1374" si="3664">SUM(AJ1375,AJ1377)</f>
        <v>0</v>
      </c>
      <c r="AK1374" s="12">
        <f t="shared" si="3664"/>
        <v>0</v>
      </c>
      <c r="AL1374" s="12">
        <f t="shared" si="3664"/>
        <v>0</v>
      </c>
      <c r="AM1374" s="12">
        <f t="shared" si="3664"/>
        <v>0</v>
      </c>
      <c r="AN1374" s="12">
        <f t="shared" si="3664"/>
        <v>0</v>
      </c>
      <c r="AO1374" s="12">
        <f t="shared" si="3664"/>
        <v>0</v>
      </c>
      <c r="AP1374" s="12">
        <f t="shared" ref="AP1374" si="3665">SUM(AP1375,AP1377)</f>
        <v>0</v>
      </c>
      <c r="AQ1374" s="12">
        <f t="shared" si="3664"/>
        <v>0</v>
      </c>
      <c r="AR1374" s="12">
        <f t="shared" si="3664"/>
        <v>0</v>
      </c>
      <c r="AS1374" s="12">
        <f t="shared" si="3664"/>
        <v>0</v>
      </c>
      <c r="AT1374" s="12">
        <f t="shared" si="3664"/>
        <v>0</v>
      </c>
      <c r="AU1374" s="12">
        <f t="shared" si="3664"/>
        <v>0</v>
      </c>
      <c r="AV1374" s="12">
        <f t="shared" si="3664"/>
        <v>0</v>
      </c>
      <c r="AW1374" s="12">
        <f t="shared" si="3664"/>
        <v>0</v>
      </c>
      <c r="AX1374" s="12">
        <f t="shared" si="3664"/>
        <v>0</v>
      </c>
      <c r="AY1374" s="12">
        <f t="shared" si="3664"/>
        <v>0</v>
      </c>
      <c r="AZ1374" s="12">
        <v>0</v>
      </c>
      <c r="BA1374" s="12">
        <v>0</v>
      </c>
      <c r="BB1374" s="12">
        <f t="shared" ref="BB1374:BQ1374" si="3666">SUM(BB1375,BB1377)</f>
        <v>0</v>
      </c>
      <c r="BC1374" s="12">
        <f t="shared" si="3666"/>
        <v>0</v>
      </c>
      <c r="BD1374" s="12">
        <f t="shared" si="3666"/>
        <v>0</v>
      </c>
      <c r="BE1374" s="12">
        <f t="shared" si="3666"/>
        <v>0</v>
      </c>
      <c r="BF1374" s="12">
        <f t="shared" si="3666"/>
        <v>0</v>
      </c>
      <c r="BG1374" s="12">
        <f t="shared" si="3666"/>
        <v>0</v>
      </c>
      <c r="BH1374" s="12">
        <f t="shared" ref="BH1374" si="3667">SUM(BH1375,BH1377)</f>
        <v>0</v>
      </c>
      <c r="BI1374" s="12">
        <f t="shared" si="3666"/>
        <v>0</v>
      </c>
      <c r="BJ1374" s="12">
        <f t="shared" si="3666"/>
        <v>0</v>
      </c>
      <c r="BK1374" s="12">
        <f t="shared" si="3666"/>
        <v>0</v>
      </c>
      <c r="BL1374" s="12">
        <f t="shared" si="3666"/>
        <v>0</v>
      </c>
      <c r="BM1374" s="12">
        <f t="shared" si="3666"/>
        <v>0</v>
      </c>
      <c r="BN1374" s="12">
        <f t="shared" si="3666"/>
        <v>0</v>
      </c>
      <c r="BO1374" s="12">
        <f t="shared" si="3666"/>
        <v>0</v>
      </c>
      <c r="BP1374" s="12">
        <f t="shared" si="3666"/>
        <v>0</v>
      </c>
      <c r="BQ1374" s="12">
        <f t="shared" si="3666"/>
        <v>0</v>
      </c>
      <c r="BR1374" s="12">
        <v>0</v>
      </c>
      <c r="BS1374" s="12">
        <v>0</v>
      </c>
      <c r="BT1374" s="12">
        <f t="shared" ref="BT1374:BZ1374" si="3668">SUM(BT1375,BT1377)</f>
        <v>6450000</v>
      </c>
      <c r="BU1374" s="12">
        <f t="shared" si="3668"/>
        <v>6450000</v>
      </c>
      <c r="BV1374" s="12">
        <f t="shared" si="3668"/>
        <v>3012500</v>
      </c>
      <c r="BW1374" s="12">
        <f t="shared" si="3668"/>
        <v>1512500</v>
      </c>
      <c r="BX1374" s="12">
        <f t="shared" si="3668"/>
        <v>500000</v>
      </c>
      <c r="BY1374" s="12">
        <f t="shared" si="3668"/>
        <v>512500</v>
      </c>
      <c r="BZ1374" s="12">
        <f t="shared" si="3668"/>
        <v>500000</v>
      </c>
      <c r="CA1374" s="12">
        <f t="shared" si="3605"/>
        <v>4525000</v>
      </c>
      <c r="CB1374" s="124">
        <f t="shared" si="3616"/>
        <v>70.15503875968993</v>
      </c>
    </row>
    <row r="1375" spans="1:80" x14ac:dyDescent="0.25">
      <c r="A1375" s="1" t="s">
        <v>797</v>
      </c>
      <c r="B1375" s="1" t="s">
        <v>3</v>
      </c>
      <c r="C1375" s="1" t="s">
        <v>28</v>
      </c>
      <c r="D1375" s="82" t="s">
        <v>799</v>
      </c>
      <c r="E1375" s="82" t="s">
        <v>727</v>
      </c>
      <c r="F1375" s="79" t="s">
        <v>1</v>
      </c>
      <c r="G1375" s="13" t="s">
        <v>1</v>
      </c>
      <c r="H1375" s="2" t="s">
        <v>728</v>
      </c>
      <c r="I1375" s="12">
        <f>SUM(I1376)</f>
        <v>600000</v>
      </c>
      <c r="J1375" s="12">
        <f t="shared" si="3604"/>
        <v>400000</v>
      </c>
      <c r="K1375" s="12">
        <f t="shared" ref="K1375:Q1375" si="3669">SUM(K1376)</f>
        <v>400000</v>
      </c>
      <c r="L1375" s="12">
        <f t="shared" si="3607"/>
        <v>0</v>
      </c>
      <c r="M1375" s="12">
        <f t="shared" si="3669"/>
        <v>0</v>
      </c>
      <c r="N1375" s="12">
        <f t="shared" si="3669"/>
        <v>0</v>
      </c>
      <c r="O1375" s="12">
        <f t="shared" si="3669"/>
        <v>0</v>
      </c>
      <c r="P1375" s="12">
        <f t="shared" si="3669"/>
        <v>0</v>
      </c>
      <c r="Q1375" s="12">
        <f t="shared" si="3669"/>
        <v>0</v>
      </c>
      <c r="R1375" s="12">
        <f t="shared" ref="R1375:AG1375" si="3670">SUM(R1376)</f>
        <v>0</v>
      </c>
      <c r="S1375" s="12">
        <f t="shared" si="3670"/>
        <v>0</v>
      </c>
      <c r="T1375" s="12">
        <f t="shared" si="3670"/>
        <v>0</v>
      </c>
      <c r="U1375" s="12">
        <f t="shared" si="3670"/>
        <v>0</v>
      </c>
      <c r="V1375" s="12">
        <f t="shared" si="3670"/>
        <v>0</v>
      </c>
      <c r="W1375" s="12">
        <f t="shared" si="3670"/>
        <v>0</v>
      </c>
      <c r="X1375" s="12">
        <f t="shared" si="3670"/>
        <v>0</v>
      </c>
      <c r="Y1375" s="12">
        <f t="shared" si="3670"/>
        <v>0</v>
      </c>
      <c r="Z1375" s="12">
        <f t="shared" si="3670"/>
        <v>0</v>
      </c>
      <c r="AA1375" s="12">
        <f t="shared" si="3670"/>
        <v>0</v>
      </c>
      <c r="AB1375" s="12">
        <f t="shared" si="3670"/>
        <v>0</v>
      </c>
      <c r="AC1375" s="12">
        <f t="shared" si="3670"/>
        <v>0</v>
      </c>
      <c r="AD1375" s="12">
        <f t="shared" si="3670"/>
        <v>0</v>
      </c>
      <c r="AE1375" s="12">
        <f t="shared" si="3670"/>
        <v>0</v>
      </c>
      <c r="AF1375" s="12">
        <f t="shared" si="3670"/>
        <v>0</v>
      </c>
      <c r="AG1375" s="12">
        <f t="shared" si="3670"/>
        <v>0</v>
      </c>
      <c r="AH1375" s="12">
        <v>0</v>
      </c>
      <c r="AI1375" s="12">
        <v>0</v>
      </c>
      <c r="AJ1375" s="12">
        <f t="shared" ref="AJ1375:AY1375" si="3671">SUM(AJ1376)</f>
        <v>0</v>
      </c>
      <c r="AK1375" s="12">
        <f t="shared" si="3671"/>
        <v>0</v>
      </c>
      <c r="AL1375" s="12">
        <f t="shared" si="3671"/>
        <v>0</v>
      </c>
      <c r="AM1375" s="12">
        <f t="shared" si="3671"/>
        <v>0</v>
      </c>
      <c r="AN1375" s="12">
        <f t="shared" si="3671"/>
        <v>0</v>
      </c>
      <c r="AO1375" s="12">
        <f t="shared" si="3671"/>
        <v>0</v>
      </c>
      <c r="AP1375" s="12">
        <f t="shared" si="3671"/>
        <v>0</v>
      </c>
      <c r="AQ1375" s="12">
        <f t="shared" si="3671"/>
        <v>0</v>
      </c>
      <c r="AR1375" s="12">
        <f t="shared" si="3671"/>
        <v>0</v>
      </c>
      <c r="AS1375" s="12">
        <f t="shared" si="3671"/>
        <v>0</v>
      </c>
      <c r="AT1375" s="12">
        <f t="shared" si="3671"/>
        <v>0</v>
      </c>
      <c r="AU1375" s="12">
        <f t="shared" si="3671"/>
        <v>0</v>
      </c>
      <c r="AV1375" s="12">
        <f t="shared" si="3671"/>
        <v>0</v>
      </c>
      <c r="AW1375" s="12">
        <f t="shared" si="3671"/>
        <v>0</v>
      </c>
      <c r="AX1375" s="12">
        <f t="shared" si="3671"/>
        <v>0</v>
      </c>
      <c r="AY1375" s="12">
        <f t="shared" si="3671"/>
        <v>0</v>
      </c>
      <c r="AZ1375" s="12">
        <v>0</v>
      </c>
      <c r="BA1375" s="12">
        <v>0</v>
      </c>
      <c r="BB1375" s="12">
        <f t="shared" ref="BB1375:BQ1375" si="3672">SUM(BB1376)</f>
        <v>0</v>
      </c>
      <c r="BC1375" s="12">
        <f t="shared" si="3672"/>
        <v>0</v>
      </c>
      <c r="BD1375" s="12">
        <f t="shared" si="3672"/>
        <v>0</v>
      </c>
      <c r="BE1375" s="12">
        <f t="shared" si="3672"/>
        <v>0</v>
      </c>
      <c r="BF1375" s="12">
        <f t="shared" si="3672"/>
        <v>0</v>
      </c>
      <c r="BG1375" s="12">
        <f t="shared" si="3672"/>
        <v>0</v>
      </c>
      <c r="BH1375" s="12">
        <f t="shared" si="3672"/>
        <v>0</v>
      </c>
      <c r="BI1375" s="12">
        <f t="shared" si="3672"/>
        <v>0</v>
      </c>
      <c r="BJ1375" s="12">
        <f t="shared" si="3672"/>
        <v>0</v>
      </c>
      <c r="BK1375" s="12">
        <f t="shared" si="3672"/>
        <v>0</v>
      </c>
      <c r="BL1375" s="12">
        <f t="shared" si="3672"/>
        <v>0</v>
      </c>
      <c r="BM1375" s="12">
        <f t="shared" si="3672"/>
        <v>0</v>
      </c>
      <c r="BN1375" s="12">
        <f t="shared" si="3672"/>
        <v>0</v>
      </c>
      <c r="BO1375" s="12">
        <f t="shared" si="3672"/>
        <v>0</v>
      </c>
      <c r="BP1375" s="12">
        <f t="shared" si="3672"/>
        <v>0</v>
      </c>
      <c r="BQ1375" s="12">
        <f t="shared" si="3672"/>
        <v>0</v>
      </c>
      <c r="BR1375" s="12">
        <v>0</v>
      </c>
      <c r="BS1375" s="12">
        <v>0</v>
      </c>
      <c r="BT1375" s="12">
        <f t="shared" ref="BT1375:BZ1375" si="3673">SUM(BT1376)</f>
        <v>400000</v>
      </c>
      <c r="BU1375" s="12">
        <f t="shared" si="3673"/>
        <v>400000</v>
      </c>
      <c r="BV1375" s="12">
        <f t="shared" si="3673"/>
        <v>0</v>
      </c>
      <c r="BW1375" s="12">
        <f t="shared" si="3673"/>
        <v>0</v>
      </c>
      <c r="BX1375" s="12">
        <f t="shared" si="3673"/>
        <v>0</v>
      </c>
      <c r="BY1375" s="12">
        <f t="shared" si="3673"/>
        <v>0</v>
      </c>
      <c r="BZ1375" s="12">
        <f t="shared" si="3673"/>
        <v>0</v>
      </c>
      <c r="CA1375" s="12">
        <f t="shared" si="3605"/>
        <v>0</v>
      </c>
      <c r="CB1375" s="124">
        <f t="shared" si="3616"/>
        <v>0</v>
      </c>
    </row>
    <row r="1376" spans="1:80" x14ac:dyDescent="0.25">
      <c r="A1376" s="4" t="s">
        <v>797</v>
      </c>
      <c r="B1376" s="4" t="s">
        <v>3</v>
      </c>
      <c r="C1376" s="4" t="s">
        <v>28</v>
      </c>
      <c r="D1376" s="79" t="s">
        <v>799</v>
      </c>
      <c r="E1376" s="89">
        <v>6145</v>
      </c>
      <c r="F1376" s="79" t="s">
        <v>815</v>
      </c>
      <c r="G1376" s="74" t="s">
        <v>1893</v>
      </c>
      <c r="H1376" s="13" t="s">
        <v>816</v>
      </c>
      <c r="I1376" s="14">
        <v>600000</v>
      </c>
      <c r="J1376" s="14">
        <f t="shared" si="3604"/>
        <v>400000</v>
      </c>
      <c r="K1376" s="14">
        <v>400000</v>
      </c>
      <c r="L1376" s="14">
        <f t="shared" si="3607"/>
        <v>0</v>
      </c>
      <c r="M1376" s="14">
        <v>0</v>
      </c>
      <c r="N1376" s="14">
        <v>0</v>
      </c>
      <c r="O1376" s="14">
        <v>0</v>
      </c>
      <c r="P1376" s="14">
        <v>0</v>
      </c>
      <c r="Q1376" s="14">
        <v>0</v>
      </c>
      <c r="R1376" s="14">
        <v>0</v>
      </c>
      <c r="S1376" s="14"/>
      <c r="T1376" s="14"/>
      <c r="U1376" s="14"/>
      <c r="V1376" s="14"/>
      <c r="W1376" s="14"/>
      <c r="X1376" s="14">
        <f t="shared" si="3646"/>
        <v>0</v>
      </c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>
        <v>0</v>
      </c>
      <c r="AI1376" s="14">
        <v>0</v>
      </c>
      <c r="AJ1376" s="14">
        <v>0</v>
      </c>
      <c r="AK1376" s="14"/>
      <c r="AL1376" s="14"/>
      <c r="AM1376" s="14"/>
      <c r="AN1376" s="14"/>
      <c r="AO1376" s="14"/>
      <c r="AP1376" s="14">
        <f t="shared" si="3647"/>
        <v>0</v>
      </c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>
        <v>0</v>
      </c>
      <c r="BA1376" s="14">
        <v>0</v>
      </c>
      <c r="BB1376" s="14">
        <v>0</v>
      </c>
      <c r="BC1376" s="14"/>
      <c r="BD1376" s="14"/>
      <c r="BE1376" s="14"/>
      <c r="BF1376" s="14"/>
      <c r="BG1376" s="14"/>
      <c r="BH1376" s="14">
        <f t="shared" si="3648"/>
        <v>0</v>
      </c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>
        <v>0</v>
      </c>
      <c r="BS1376" s="14">
        <v>0</v>
      </c>
      <c r="BT1376" s="14">
        <v>400000</v>
      </c>
      <c r="BU1376" s="14">
        <v>400000</v>
      </c>
      <c r="BV1376" s="14">
        <v>0</v>
      </c>
      <c r="BW1376" s="14">
        <f t="shared" si="3645"/>
        <v>0</v>
      </c>
      <c r="BX1376" s="14">
        <v>0</v>
      </c>
      <c r="BY1376" s="14">
        <v>0</v>
      </c>
      <c r="BZ1376" s="14">
        <v>0</v>
      </c>
      <c r="CA1376" s="14">
        <f t="shared" si="3605"/>
        <v>0</v>
      </c>
      <c r="CB1376" s="122">
        <f t="shared" si="3616"/>
        <v>0</v>
      </c>
    </row>
    <row r="1377" spans="1:80" x14ac:dyDescent="0.25">
      <c r="A1377" s="1" t="s">
        <v>797</v>
      </c>
      <c r="B1377" s="1" t="s">
        <v>3</v>
      </c>
      <c r="C1377" s="1" t="s">
        <v>28</v>
      </c>
      <c r="D1377" s="82" t="s">
        <v>799</v>
      </c>
      <c r="E1377" s="82" t="s">
        <v>75</v>
      </c>
      <c r="F1377" s="79" t="s">
        <v>1</v>
      </c>
      <c r="G1377" s="13" t="s">
        <v>1</v>
      </c>
      <c r="H1377" s="2" t="s">
        <v>76</v>
      </c>
      <c r="I1377" s="12">
        <f>SUM(I1378:I1380)</f>
        <v>4009100</v>
      </c>
      <c r="J1377" s="12">
        <f t="shared" si="3604"/>
        <v>5050000</v>
      </c>
      <c r="K1377" s="12">
        <f t="shared" ref="K1377" si="3674">SUM(K1378:K1380)</f>
        <v>5050000</v>
      </c>
      <c r="L1377" s="12">
        <f t="shared" si="3607"/>
        <v>0</v>
      </c>
      <c r="M1377" s="12">
        <f t="shared" ref="M1377:Q1377" si="3675">SUM(M1378:M1380)</f>
        <v>0</v>
      </c>
      <c r="N1377" s="12">
        <f t="shared" si="3675"/>
        <v>0</v>
      </c>
      <c r="O1377" s="12">
        <f t="shared" si="3675"/>
        <v>0</v>
      </c>
      <c r="P1377" s="12">
        <f t="shared" si="3675"/>
        <v>0</v>
      </c>
      <c r="Q1377" s="12">
        <f t="shared" si="3675"/>
        <v>0</v>
      </c>
      <c r="R1377" s="12">
        <f t="shared" ref="R1377:AG1377" si="3676">SUM(R1378:R1380)</f>
        <v>0</v>
      </c>
      <c r="S1377" s="12">
        <f t="shared" si="3676"/>
        <v>0</v>
      </c>
      <c r="T1377" s="12">
        <f t="shared" si="3676"/>
        <v>0</v>
      </c>
      <c r="U1377" s="12">
        <f t="shared" si="3676"/>
        <v>0</v>
      </c>
      <c r="V1377" s="12">
        <f t="shared" si="3676"/>
        <v>0</v>
      </c>
      <c r="W1377" s="12">
        <f t="shared" si="3676"/>
        <v>0</v>
      </c>
      <c r="X1377" s="12">
        <f t="shared" si="3676"/>
        <v>0</v>
      </c>
      <c r="Y1377" s="12">
        <f t="shared" si="3676"/>
        <v>0</v>
      </c>
      <c r="Z1377" s="12">
        <f t="shared" si="3676"/>
        <v>0</v>
      </c>
      <c r="AA1377" s="12">
        <f t="shared" si="3676"/>
        <v>0</v>
      </c>
      <c r="AB1377" s="12">
        <f t="shared" si="3676"/>
        <v>0</v>
      </c>
      <c r="AC1377" s="12">
        <f t="shared" si="3676"/>
        <v>0</v>
      </c>
      <c r="AD1377" s="12">
        <f t="shared" si="3676"/>
        <v>0</v>
      </c>
      <c r="AE1377" s="12">
        <f t="shared" si="3676"/>
        <v>0</v>
      </c>
      <c r="AF1377" s="12">
        <f t="shared" si="3676"/>
        <v>0</v>
      </c>
      <c r="AG1377" s="12">
        <f t="shared" si="3676"/>
        <v>0</v>
      </c>
      <c r="AH1377" s="12">
        <v>0</v>
      </c>
      <c r="AI1377" s="12">
        <v>0</v>
      </c>
      <c r="AJ1377" s="12">
        <f t="shared" ref="AJ1377:AY1377" si="3677">SUM(AJ1378:AJ1380)</f>
        <v>0</v>
      </c>
      <c r="AK1377" s="12">
        <f t="shared" si="3677"/>
        <v>0</v>
      </c>
      <c r="AL1377" s="12">
        <f t="shared" si="3677"/>
        <v>0</v>
      </c>
      <c r="AM1377" s="12">
        <f t="shared" si="3677"/>
        <v>0</v>
      </c>
      <c r="AN1377" s="12">
        <f t="shared" si="3677"/>
        <v>0</v>
      </c>
      <c r="AO1377" s="12">
        <f t="shared" si="3677"/>
        <v>0</v>
      </c>
      <c r="AP1377" s="12">
        <f t="shared" si="3677"/>
        <v>0</v>
      </c>
      <c r="AQ1377" s="12">
        <f t="shared" si="3677"/>
        <v>0</v>
      </c>
      <c r="AR1377" s="12">
        <f t="shared" si="3677"/>
        <v>0</v>
      </c>
      <c r="AS1377" s="12">
        <f t="shared" si="3677"/>
        <v>0</v>
      </c>
      <c r="AT1377" s="12">
        <f t="shared" si="3677"/>
        <v>0</v>
      </c>
      <c r="AU1377" s="12">
        <f t="shared" si="3677"/>
        <v>0</v>
      </c>
      <c r="AV1377" s="12">
        <f t="shared" si="3677"/>
        <v>0</v>
      </c>
      <c r="AW1377" s="12">
        <f t="shared" si="3677"/>
        <v>0</v>
      </c>
      <c r="AX1377" s="12">
        <f t="shared" si="3677"/>
        <v>0</v>
      </c>
      <c r="AY1377" s="12">
        <f t="shared" si="3677"/>
        <v>0</v>
      </c>
      <c r="AZ1377" s="12">
        <v>0</v>
      </c>
      <c r="BA1377" s="12">
        <v>0</v>
      </c>
      <c r="BB1377" s="12">
        <f t="shared" ref="BB1377:BQ1377" si="3678">SUM(BB1378:BB1380)</f>
        <v>0</v>
      </c>
      <c r="BC1377" s="12">
        <f t="shared" si="3678"/>
        <v>0</v>
      </c>
      <c r="BD1377" s="12">
        <f t="shared" si="3678"/>
        <v>0</v>
      </c>
      <c r="BE1377" s="12">
        <f t="shared" si="3678"/>
        <v>0</v>
      </c>
      <c r="BF1377" s="12">
        <f t="shared" si="3678"/>
        <v>0</v>
      </c>
      <c r="BG1377" s="12">
        <f t="shared" si="3678"/>
        <v>0</v>
      </c>
      <c r="BH1377" s="12">
        <f t="shared" si="3678"/>
        <v>0</v>
      </c>
      <c r="BI1377" s="12">
        <f t="shared" si="3678"/>
        <v>0</v>
      </c>
      <c r="BJ1377" s="12">
        <f t="shared" si="3678"/>
        <v>0</v>
      </c>
      <c r="BK1377" s="12">
        <f t="shared" si="3678"/>
        <v>0</v>
      </c>
      <c r="BL1377" s="12">
        <f t="shared" si="3678"/>
        <v>0</v>
      </c>
      <c r="BM1377" s="12">
        <f t="shared" si="3678"/>
        <v>0</v>
      </c>
      <c r="BN1377" s="12">
        <f t="shared" si="3678"/>
        <v>0</v>
      </c>
      <c r="BO1377" s="12">
        <f t="shared" si="3678"/>
        <v>0</v>
      </c>
      <c r="BP1377" s="12">
        <f t="shared" si="3678"/>
        <v>0</v>
      </c>
      <c r="BQ1377" s="12">
        <f t="shared" si="3678"/>
        <v>0</v>
      </c>
      <c r="BR1377" s="12">
        <v>0</v>
      </c>
      <c r="BS1377" s="12">
        <v>0</v>
      </c>
      <c r="BT1377" s="12">
        <f t="shared" ref="BT1377:BX1377" si="3679">SUM(BT1378:BT1380)</f>
        <v>6050000</v>
      </c>
      <c r="BU1377" s="12">
        <f t="shared" si="3679"/>
        <v>6050000</v>
      </c>
      <c r="BV1377" s="12">
        <f t="shared" si="3679"/>
        <v>3012500</v>
      </c>
      <c r="BW1377" s="12">
        <f t="shared" si="3679"/>
        <v>1512500</v>
      </c>
      <c r="BX1377" s="12">
        <f t="shared" si="3679"/>
        <v>500000</v>
      </c>
      <c r="BY1377" s="12">
        <f t="shared" ref="BY1377" si="3680">SUM(BY1378:BY1380)</f>
        <v>512500</v>
      </c>
      <c r="BZ1377" s="12">
        <f t="shared" ref="BZ1377" si="3681">SUM(BZ1378:BZ1380)</f>
        <v>500000</v>
      </c>
      <c r="CA1377" s="12">
        <f t="shared" si="3605"/>
        <v>4525000</v>
      </c>
      <c r="CB1377" s="124">
        <f t="shared" si="3616"/>
        <v>74.793388429752056</v>
      </c>
    </row>
    <row r="1378" spans="1:80" x14ac:dyDescent="0.25">
      <c r="A1378" s="4" t="s">
        <v>797</v>
      </c>
      <c r="B1378" s="4" t="s">
        <v>3</v>
      </c>
      <c r="C1378" s="4" t="s">
        <v>28</v>
      </c>
      <c r="D1378" s="79" t="s">
        <v>799</v>
      </c>
      <c r="E1378" s="89">
        <v>6148</v>
      </c>
      <c r="F1378" s="79"/>
      <c r="G1378" s="74" t="s">
        <v>1887</v>
      </c>
      <c r="H1378" s="13" t="s">
        <v>76</v>
      </c>
      <c r="I1378" s="14">
        <v>4000000</v>
      </c>
      <c r="J1378" s="14">
        <f t="shared" si="3604"/>
        <v>5000000</v>
      </c>
      <c r="K1378" s="14">
        <v>5000000</v>
      </c>
      <c r="L1378" s="14">
        <f t="shared" si="3607"/>
        <v>0</v>
      </c>
      <c r="M1378" s="14">
        <v>0</v>
      </c>
      <c r="N1378" s="14">
        <v>0</v>
      </c>
      <c r="O1378" s="14">
        <v>0</v>
      </c>
      <c r="P1378" s="14">
        <v>0</v>
      </c>
      <c r="Q1378" s="14">
        <v>0</v>
      </c>
      <c r="R1378" s="14">
        <v>0</v>
      </c>
      <c r="S1378" s="14"/>
      <c r="T1378" s="14"/>
      <c r="U1378" s="14"/>
      <c r="V1378" s="14"/>
      <c r="W1378" s="14"/>
      <c r="X1378" s="14">
        <f t="shared" si="3646"/>
        <v>0</v>
      </c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>
        <v>0</v>
      </c>
      <c r="AI1378" s="14">
        <v>0</v>
      </c>
      <c r="AJ1378" s="14">
        <v>0</v>
      </c>
      <c r="AK1378" s="14"/>
      <c r="AL1378" s="14"/>
      <c r="AM1378" s="14"/>
      <c r="AN1378" s="14"/>
      <c r="AO1378" s="14"/>
      <c r="AP1378" s="14">
        <f t="shared" si="3647"/>
        <v>0</v>
      </c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>
        <v>0</v>
      </c>
      <c r="BA1378" s="14">
        <v>0</v>
      </c>
      <c r="BB1378" s="14">
        <v>0</v>
      </c>
      <c r="BC1378" s="14"/>
      <c r="BD1378" s="14"/>
      <c r="BE1378" s="14"/>
      <c r="BF1378" s="14"/>
      <c r="BG1378" s="14"/>
      <c r="BH1378" s="14">
        <f t="shared" si="3648"/>
        <v>0</v>
      </c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>
        <v>0</v>
      </c>
      <c r="BS1378" s="14">
        <v>0</v>
      </c>
      <c r="BT1378" s="14">
        <v>6000000</v>
      </c>
      <c r="BU1378" s="14">
        <v>6000000</v>
      </c>
      <c r="BV1378" s="14">
        <v>3000000</v>
      </c>
      <c r="BW1378" s="14">
        <f t="shared" si="3645"/>
        <v>1500000</v>
      </c>
      <c r="BX1378" s="14">
        <v>500000</v>
      </c>
      <c r="BY1378" s="14">
        <v>500000</v>
      </c>
      <c r="BZ1378" s="14">
        <v>500000</v>
      </c>
      <c r="CA1378" s="14">
        <f t="shared" si="3605"/>
        <v>4500000</v>
      </c>
      <c r="CB1378" s="122">
        <f t="shared" si="3616"/>
        <v>75</v>
      </c>
    </row>
    <row r="1379" spans="1:80" x14ac:dyDescent="0.25">
      <c r="A1379" s="4" t="s">
        <v>797</v>
      </c>
      <c r="B1379" s="4" t="s">
        <v>3</v>
      </c>
      <c r="C1379" s="4" t="s">
        <v>28</v>
      </c>
      <c r="D1379" s="79" t="s">
        <v>799</v>
      </c>
      <c r="E1379" s="89">
        <v>6148</v>
      </c>
      <c r="F1379" s="79" t="s">
        <v>817</v>
      </c>
      <c r="G1379" s="74" t="s">
        <v>1887</v>
      </c>
      <c r="H1379" s="13" t="s">
        <v>395</v>
      </c>
      <c r="I1379" s="14">
        <v>100</v>
      </c>
      <c r="J1379" s="14">
        <f t="shared" si="3604"/>
        <v>0</v>
      </c>
      <c r="K1379" s="14">
        <v>0</v>
      </c>
      <c r="L1379" s="14">
        <f t="shared" si="3607"/>
        <v>0</v>
      </c>
      <c r="M1379" s="14">
        <v>0</v>
      </c>
      <c r="N1379" s="14">
        <v>0</v>
      </c>
      <c r="O1379" s="14">
        <v>0</v>
      </c>
      <c r="P1379" s="14">
        <v>0</v>
      </c>
      <c r="Q1379" s="14">
        <v>0</v>
      </c>
      <c r="R1379" s="14">
        <v>0</v>
      </c>
      <c r="S1379" s="14"/>
      <c r="T1379" s="14"/>
      <c r="U1379" s="14"/>
      <c r="V1379" s="14"/>
      <c r="W1379" s="14"/>
      <c r="X1379" s="14">
        <f t="shared" si="3646"/>
        <v>0</v>
      </c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>
        <v>0</v>
      </c>
      <c r="AI1379" s="14">
        <v>0</v>
      </c>
      <c r="AJ1379" s="14">
        <v>0</v>
      </c>
      <c r="AK1379" s="14"/>
      <c r="AL1379" s="14"/>
      <c r="AM1379" s="14"/>
      <c r="AN1379" s="14"/>
      <c r="AO1379" s="14"/>
      <c r="AP1379" s="14">
        <f t="shared" si="3647"/>
        <v>0</v>
      </c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>
        <v>0</v>
      </c>
      <c r="BA1379" s="14">
        <v>0</v>
      </c>
      <c r="BB1379" s="14">
        <v>0</v>
      </c>
      <c r="BC1379" s="14"/>
      <c r="BD1379" s="14"/>
      <c r="BE1379" s="14"/>
      <c r="BF1379" s="14"/>
      <c r="BG1379" s="14"/>
      <c r="BH1379" s="14">
        <f t="shared" si="3648"/>
        <v>0</v>
      </c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>
        <v>0</v>
      </c>
      <c r="BS1379" s="14">
        <v>0</v>
      </c>
      <c r="BT1379" s="14">
        <v>0</v>
      </c>
      <c r="BU1379" s="14">
        <v>0</v>
      </c>
      <c r="BV1379" s="14">
        <v>0</v>
      </c>
      <c r="BW1379" s="14">
        <f t="shared" si="3645"/>
        <v>0</v>
      </c>
      <c r="BX1379" s="14">
        <v>0</v>
      </c>
      <c r="BY1379" s="14">
        <v>0</v>
      </c>
      <c r="BZ1379" s="14">
        <v>0</v>
      </c>
      <c r="CA1379" s="14">
        <f t="shared" si="3605"/>
        <v>0</v>
      </c>
      <c r="CB1379" s="122" t="str">
        <f t="shared" si="3616"/>
        <v>-</v>
      </c>
    </row>
    <row r="1380" spans="1:80" x14ac:dyDescent="0.25">
      <c r="A1380" s="4" t="s">
        <v>797</v>
      </c>
      <c r="B1380" s="4" t="s">
        <v>3</v>
      </c>
      <c r="C1380" s="4" t="s">
        <v>28</v>
      </c>
      <c r="D1380" s="79" t="s">
        <v>799</v>
      </c>
      <c r="E1380" s="89">
        <v>6148</v>
      </c>
      <c r="F1380" s="79" t="s">
        <v>818</v>
      </c>
      <c r="G1380" s="74" t="s">
        <v>1887</v>
      </c>
      <c r="H1380" s="13" t="s">
        <v>819</v>
      </c>
      <c r="I1380" s="14">
        <v>9000</v>
      </c>
      <c r="J1380" s="14">
        <f t="shared" si="3604"/>
        <v>50000</v>
      </c>
      <c r="K1380" s="14">
        <v>50000</v>
      </c>
      <c r="L1380" s="14">
        <f t="shared" si="3607"/>
        <v>0</v>
      </c>
      <c r="M1380" s="14">
        <v>0</v>
      </c>
      <c r="N1380" s="14">
        <v>0</v>
      </c>
      <c r="O1380" s="14">
        <v>0</v>
      </c>
      <c r="P1380" s="14">
        <v>0</v>
      </c>
      <c r="Q1380" s="14">
        <v>0</v>
      </c>
      <c r="R1380" s="14">
        <v>0</v>
      </c>
      <c r="S1380" s="14"/>
      <c r="T1380" s="14"/>
      <c r="U1380" s="14"/>
      <c r="V1380" s="14"/>
      <c r="W1380" s="14"/>
      <c r="X1380" s="14">
        <f t="shared" si="3646"/>
        <v>0</v>
      </c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>
        <v>0</v>
      </c>
      <c r="AI1380" s="14">
        <v>0</v>
      </c>
      <c r="AJ1380" s="14">
        <v>0</v>
      </c>
      <c r="AK1380" s="14"/>
      <c r="AL1380" s="14"/>
      <c r="AM1380" s="14"/>
      <c r="AN1380" s="14"/>
      <c r="AO1380" s="14"/>
      <c r="AP1380" s="14">
        <f t="shared" si="3647"/>
        <v>0</v>
      </c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>
        <v>0</v>
      </c>
      <c r="BA1380" s="14">
        <v>0</v>
      </c>
      <c r="BB1380" s="14">
        <v>0</v>
      </c>
      <c r="BC1380" s="14"/>
      <c r="BD1380" s="14"/>
      <c r="BE1380" s="14"/>
      <c r="BF1380" s="14"/>
      <c r="BG1380" s="14"/>
      <c r="BH1380" s="14">
        <f t="shared" si="3648"/>
        <v>0</v>
      </c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>
        <v>0</v>
      </c>
      <c r="BS1380" s="14">
        <v>0</v>
      </c>
      <c r="BT1380" s="14">
        <v>50000</v>
      </c>
      <c r="BU1380" s="14">
        <v>50000</v>
      </c>
      <c r="BV1380" s="14">
        <v>12500</v>
      </c>
      <c r="BW1380" s="14">
        <f t="shared" si="3645"/>
        <v>12500</v>
      </c>
      <c r="BX1380" s="14">
        <v>0</v>
      </c>
      <c r="BY1380" s="14">
        <v>12500</v>
      </c>
      <c r="BZ1380" s="14">
        <v>0</v>
      </c>
      <c r="CA1380" s="14">
        <f t="shared" si="3605"/>
        <v>25000</v>
      </c>
      <c r="CB1380" s="122">
        <f t="shared" si="3616"/>
        <v>50</v>
      </c>
    </row>
    <row r="1381" spans="1:80" ht="22.5" x14ac:dyDescent="0.25">
      <c r="A1381" s="1" t="s">
        <v>1</v>
      </c>
      <c r="B1381" s="1" t="s">
        <v>1</v>
      </c>
      <c r="C1381" s="1" t="s">
        <v>1</v>
      </c>
      <c r="D1381" s="78" t="s">
        <v>1</v>
      </c>
      <c r="E1381" s="78" t="s">
        <v>1</v>
      </c>
      <c r="F1381" s="78" t="s">
        <v>1</v>
      </c>
      <c r="G1381" s="2" t="s">
        <v>1</v>
      </c>
      <c r="H1381" s="10" t="s">
        <v>820</v>
      </c>
      <c r="I1381" s="11">
        <f>SUM(I1382)</f>
        <v>21934807</v>
      </c>
      <c r="J1381" s="11">
        <f t="shared" si="3604"/>
        <v>32530203</v>
      </c>
      <c r="K1381" s="11">
        <f t="shared" ref="K1381:Q1381" si="3682">SUM(K1382)</f>
        <v>32530203</v>
      </c>
      <c r="L1381" s="11">
        <f t="shared" si="3607"/>
        <v>0</v>
      </c>
      <c r="M1381" s="11">
        <f t="shared" si="3682"/>
        <v>0</v>
      </c>
      <c r="N1381" s="11">
        <f t="shared" si="3682"/>
        <v>0</v>
      </c>
      <c r="O1381" s="11">
        <f t="shared" si="3682"/>
        <v>0</v>
      </c>
      <c r="P1381" s="11">
        <f t="shared" si="3682"/>
        <v>0</v>
      </c>
      <c r="Q1381" s="11">
        <f t="shared" si="3682"/>
        <v>0</v>
      </c>
      <c r="R1381" s="11">
        <f t="shared" ref="R1381:AG1381" si="3683">SUM(R1382)</f>
        <v>0</v>
      </c>
      <c r="S1381" s="11">
        <f t="shared" si="3683"/>
        <v>0</v>
      </c>
      <c r="T1381" s="11">
        <f t="shared" si="3683"/>
        <v>0</v>
      </c>
      <c r="U1381" s="11">
        <f t="shared" si="3683"/>
        <v>0</v>
      </c>
      <c r="V1381" s="11">
        <f t="shared" si="3683"/>
        <v>0</v>
      </c>
      <c r="W1381" s="11">
        <f t="shared" si="3683"/>
        <v>0</v>
      </c>
      <c r="X1381" s="11">
        <f t="shared" si="3683"/>
        <v>0</v>
      </c>
      <c r="Y1381" s="11">
        <f t="shared" si="3683"/>
        <v>0</v>
      </c>
      <c r="Z1381" s="11">
        <f t="shared" si="3683"/>
        <v>0</v>
      </c>
      <c r="AA1381" s="11">
        <f t="shared" si="3683"/>
        <v>0</v>
      </c>
      <c r="AB1381" s="11">
        <f t="shared" si="3683"/>
        <v>0</v>
      </c>
      <c r="AC1381" s="11">
        <f t="shared" si="3683"/>
        <v>0</v>
      </c>
      <c r="AD1381" s="11">
        <f t="shared" si="3683"/>
        <v>0</v>
      </c>
      <c r="AE1381" s="11">
        <f t="shared" si="3683"/>
        <v>0</v>
      </c>
      <c r="AF1381" s="11">
        <f t="shared" si="3683"/>
        <v>0</v>
      </c>
      <c r="AG1381" s="11">
        <f t="shared" si="3683"/>
        <v>0</v>
      </c>
      <c r="AH1381" s="11">
        <v>0</v>
      </c>
      <c r="AI1381" s="11">
        <v>0</v>
      </c>
      <c r="AJ1381" s="11">
        <f t="shared" ref="AJ1381:AY1381" si="3684">SUM(AJ1382)</f>
        <v>0</v>
      </c>
      <c r="AK1381" s="11">
        <f t="shared" si="3684"/>
        <v>0</v>
      </c>
      <c r="AL1381" s="11">
        <f t="shared" si="3684"/>
        <v>0</v>
      </c>
      <c r="AM1381" s="11">
        <f t="shared" si="3684"/>
        <v>0</v>
      </c>
      <c r="AN1381" s="11">
        <f t="shared" si="3684"/>
        <v>0</v>
      </c>
      <c r="AO1381" s="11">
        <f t="shared" si="3684"/>
        <v>0</v>
      </c>
      <c r="AP1381" s="11">
        <f t="shared" si="3684"/>
        <v>0</v>
      </c>
      <c r="AQ1381" s="11">
        <f t="shared" si="3684"/>
        <v>0</v>
      </c>
      <c r="AR1381" s="11">
        <f t="shared" si="3684"/>
        <v>0</v>
      </c>
      <c r="AS1381" s="11">
        <f t="shared" si="3684"/>
        <v>0</v>
      </c>
      <c r="AT1381" s="11">
        <f t="shared" si="3684"/>
        <v>0</v>
      </c>
      <c r="AU1381" s="11">
        <f t="shared" si="3684"/>
        <v>0</v>
      </c>
      <c r="AV1381" s="11">
        <f t="shared" si="3684"/>
        <v>0</v>
      </c>
      <c r="AW1381" s="11">
        <f t="shared" si="3684"/>
        <v>0</v>
      </c>
      <c r="AX1381" s="11">
        <f t="shared" si="3684"/>
        <v>0</v>
      </c>
      <c r="AY1381" s="11">
        <f t="shared" si="3684"/>
        <v>0</v>
      </c>
      <c r="AZ1381" s="11">
        <v>0</v>
      </c>
      <c r="BA1381" s="11">
        <v>0</v>
      </c>
      <c r="BB1381" s="11">
        <f t="shared" ref="BB1381:BQ1381" si="3685">SUM(BB1382)</f>
        <v>0</v>
      </c>
      <c r="BC1381" s="11">
        <f t="shared" si="3685"/>
        <v>0</v>
      </c>
      <c r="BD1381" s="11">
        <f t="shared" si="3685"/>
        <v>0</v>
      </c>
      <c r="BE1381" s="11">
        <f t="shared" si="3685"/>
        <v>0</v>
      </c>
      <c r="BF1381" s="11">
        <f t="shared" si="3685"/>
        <v>0</v>
      </c>
      <c r="BG1381" s="11">
        <f t="shared" si="3685"/>
        <v>0</v>
      </c>
      <c r="BH1381" s="11">
        <f t="shared" si="3685"/>
        <v>0</v>
      </c>
      <c r="BI1381" s="11">
        <f t="shared" si="3685"/>
        <v>0</v>
      </c>
      <c r="BJ1381" s="11">
        <f t="shared" si="3685"/>
        <v>0</v>
      </c>
      <c r="BK1381" s="11">
        <f t="shared" si="3685"/>
        <v>0</v>
      </c>
      <c r="BL1381" s="11">
        <f t="shared" si="3685"/>
        <v>0</v>
      </c>
      <c r="BM1381" s="11">
        <f t="shared" si="3685"/>
        <v>0</v>
      </c>
      <c r="BN1381" s="11">
        <f t="shared" si="3685"/>
        <v>0</v>
      </c>
      <c r="BO1381" s="11">
        <f t="shared" si="3685"/>
        <v>0</v>
      </c>
      <c r="BP1381" s="11">
        <f t="shared" si="3685"/>
        <v>0</v>
      </c>
      <c r="BQ1381" s="11">
        <f t="shared" si="3685"/>
        <v>0</v>
      </c>
      <c r="BR1381" s="11">
        <v>0</v>
      </c>
      <c r="BS1381" s="11">
        <v>0</v>
      </c>
      <c r="BT1381" s="11">
        <f t="shared" ref="BT1381:BX1381" si="3686">SUM(BT1382)</f>
        <v>32530203</v>
      </c>
      <c r="BU1381" s="11">
        <f t="shared" si="3686"/>
        <v>32522052</v>
      </c>
      <c r="BV1381" s="11">
        <f t="shared" si="3686"/>
        <v>13979924</v>
      </c>
      <c r="BW1381" s="11">
        <f t="shared" si="3686"/>
        <v>4996566</v>
      </c>
      <c r="BX1381" s="11">
        <f t="shared" si="3686"/>
        <v>1996566</v>
      </c>
      <c r="BY1381" s="11">
        <f t="shared" ref="BY1381" si="3687">SUM(BY1382)</f>
        <v>1800000</v>
      </c>
      <c r="BZ1381" s="11">
        <f t="shared" ref="BZ1381" si="3688">SUM(BZ1382)</f>
        <v>1200000</v>
      </c>
      <c r="CA1381" s="11">
        <f t="shared" si="3605"/>
        <v>18976490</v>
      </c>
      <c r="CB1381" s="123">
        <f t="shared" si="3616"/>
        <v>58.349608444141218</v>
      </c>
    </row>
    <row r="1382" spans="1:80" x14ac:dyDescent="0.25">
      <c r="A1382" s="4" t="s">
        <v>797</v>
      </c>
      <c r="B1382" s="4" t="s">
        <v>3</v>
      </c>
      <c r="C1382" s="4" t="s">
        <v>28</v>
      </c>
      <c r="D1382" s="79" t="s">
        <v>799</v>
      </c>
      <c r="E1382" s="78" t="s">
        <v>821</v>
      </c>
      <c r="F1382" s="78" t="s">
        <v>1</v>
      </c>
      <c r="G1382" s="2" t="s">
        <v>1</v>
      </c>
      <c r="H1382" s="2" t="s">
        <v>822</v>
      </c>
      <c r="I1382" s="12">
        <f>SUM(I1383:I1385)</f>
        <v>21934807</v>
      </c>
      <c r="J1382" s="12">
        <f t="shared" si="3604"/>
        <v>32530203</v>
      </c>
      <c r="K1382" s="12">
        <f t="shared" ref="K1382" si="3689">SUM(K1383:K1385)</f>
        <v>32530203</v>
      </c>
      <c r="L1382" s="12">
        <f t="shared" si="3607"/>
        <v>0</v>
      </c>
      <c r="M1382" s="12">
        <f t="shared" ref="M1382:Q1382" si="3690">SUM(M1383:M1385)</f>
        <v>0</v>
      </c>
      <c r="N1382" s="12">
        <f t="shared" si="3690"/>
        <v>0</v>
      </c>
      <c r="O1382" s="12">
        <f t="shared" si="3690"/>
        <v>0</v>
      </c>
      <c r="P1382" s="12">
        <f t="shared" si="3690"/>
        <v>0</v>
      </c>
      <c r="Q1382" s="12">
        <f t="shared" si="3690"/>
        <v>0</v>
      </c>
      <c r="R1382" s="12">
        <f t="shared" ref="R1382:AG1382" si="3691">SUM(R1383:R1385)</f>
        <v>0</v>
      </c>
      <c r="S1382" s="12">
        <f t="shared" si="3691"/>
        <v>0</v>
      </c>
      <c r="T1382" s="12">
        <f t="shared" si="3691"/>
        <v>0</v>
      </c>
      <c r="U1382" s="12">
        <f t="shared" si="3691"/>
        <v>0</v>
      </c>
      <c r="V1382" s="12">
        <f t="shared" si="3691"/>
        <v>0</v>
      </c>
      <c r="W1382" s="12">
        <f t="shared" si="3691"/>
        <v>0</v>
      </c>
      <c r="X1382" s="12">
        <f t="shared" ref="X1382" si="3692">SUM(X1383:X1385)</f>
        <v>0</v>
      </c>
      <c r="Y1382" s="12">
        <f t="shared" si="3691"/>
        <v>0</v>
      </c>
      <c r="Z1382" s="12">
        <f t="shared" si="3691"/>
        <v>0</v>
      </c>
      <c r="AA1382" s="12">
        <f t="shared" si="3691"/>
        <v>0</v>
      </c>
      <c r="AB1382" s="12">
        <f t="shared" si="3691"/>
        <v>0</v>
      </c>
      <c r="AC1382" s="12">
        <f t="shared" si="3691"/>
        <v>0</v>
      </c>
      <c r="AD1382" s="12">
        <f t="shared" si="3691"/>
        <v>0</v>
      </c>
      <c r="AE1382" s="12">
        <f t="shared" si="3691"/>
        <v>0</v>
      </c>
      <c r="AF1382" s="12">
        <f t="shared" si="3691"/>
        <v>0</v>
      </c>
      <c r="AG1382" s="12">
        <f t="shared" si="3691"/>
        <v>0</v>
      </c>
      <c r="AH1382" s="12">
        <v>0</v>
      </c>
      <c r="AI1382" s="12">
        <v>0</v>
      </c>
      <c r="AJ1382" s="12">
        <f t="shared" ref="AJ1382:AY1382" si="3693">SUM(AJ1383:AJ1385)</f>
        <v>0</v>
      </c>
      <c r="AK1382" s="12">
        <f t="shared" si="3693"/>
        <v>0</v>
      </c>
      <c r="AL1382" s="12">
        <f t="shared" si="3693"/>
        <v>0</v>
      </c>
      <c r="AM1382" s="12">
        <f t="shared" si="3693"/>
        <v>0</v>
      </c>
      <c r="AN1382" s="12">
        <f t="shared" si="3693"/>
        <v>0</v>
      </c>
      <c r="AO1382" s="12">
        <f t="shared" si="3693"/>
        <v>0</v>
      </c>
      <c r="AP1382" s="12">
        <f t="shared" ref="AP1382" si="3694">SUM(AP1383:AP1385)</f>
        <v>0</v>
      </c>
      <c r="AQ1382" s="12">
        <f t="shared" si="3693"/>
        <v>0</v>
      </c>
      <c r="AR1382" s="12">
        <f t="shared" si="3693"/>
        <v>0</v>
      </c>
      <c r="AS1382" s="12">
        <f t="shared" si="3693"/>
        <v>0</v>
      </c>
      <c r="AT1382" s="12">
        <f t="shared" si="3693"/>
        <v>0</v>
      </c>
      <c r="AU1382" s="12">
        <f t="shared" si="3693"/>
        <v>0</v>
      </c>
      <c r="AV1382" s="12">
        <f t="shared" si="3693"/>
        <v>0</v>
      </c>
      <c r="AW1382" s="12">
        <f t="shared" si="3693"/>
        <v>0</v>
      </c>
      <c r="AX1382" s="12">
        <f t="shared" si="3693"/>
        <v>0</v>
      </c>
      <c r="AY1382" s="12">
        <f t="shared" si="3693"/>
        <v>0</v>
      </c>
      <c r="AZ1382" s="12">
        <v>0</v>
      </c>
      <c r="BA1382" s="12">
        <v>0</v>
      </c>
      <c r="BB1382" s="12">
        <f t="shared" ref="BB1382:BQ1382" si="3695">SUM(BB1383:BB1385)</f>
        <v>0</v>
      </c>
      <c r="BC1382" s="12">
        <f t="shared" si="3695"/>
        <v>0</v>
      </c>
      <c r="BD1382" s="12">
        <f t="shared" si="3695"/>
        <v>0</v>
      </c>
      <c r="BE1382" s="12">
        <f t="shared" si="3695"/>
        <v>0</v>
      </c>
      <c r="BF1382" s="12">
        <f t="shared" si="3695"/>
        <v>0</v>
      </c>
      <c r="BG1382" s="12">
        <f t="shared" si="3695"/>
        <v>0</v>
      </c>
      <c r="BH1382" s="12">
        <f t="shared" ref="BH1382" si="3696">SUM(BH1383:BH1385)</f>
        <v>0</v>
      </c>
      <c r="BI1382" s="12">
        <f t="shared" si="3695"/>
        <v>0</v>
      </c>
      <c r="BJ1382" s="12">
        <f t="shared" si="3695"/>
        <v>0</v>
      </c>
      <c r="BK1382" s="12">
        <f t="shared" si="3695"/>
        <v>0</v>
      </c>
      <c r="BL1382" s="12">
        <f t="shared" si="3695"/>
        <v>0</v>
      </c>
      <c r="BM1382" s="12">
        <f t="shared" si="3695"/>
        <v>0</v>
      </c>
      <c r="BN1382" s="12">
        <f t="shared" si="3695"/>
        <v>0</v>
      </c>
      <c r="BO1382" s="12">
        <f t="shared" si="3695"/>
        <v>0</v>
      </c>
      <c r="BP1382" s="12">
        <f t="shared" si="3695"/>
        <v>0</v>
      </c>
      <c r="BQ1382" s="12">
        <f t="shared" si="3695"/>
        <v>0</v>
      </c>
      <c r="BR1382" s="12">
        <v>0</v>
      </c>
      <c r="BS1382" s="12">
        <v>0</v>
      </c>
      <c r="BT1382" s="12">
        <f t="shared" ref="BT1382:BW1382" si="3697">SUM(BT1383:BT1385)</f>
        <v>32530203</v>
      </c>
      <c r="BU1382" s="12">
        <f t="shared" ref="BU1382:BV1382" si="3698">SUM(BU1383:BU1385)</f>
        <v>32522052</v>
      </c>
      <c r="BV1382" s="12">
        <f t="shared" si="3698"/>
        <v>13979924</v>
      </c>
      <c r="BW1382" s="12">
        <f t="shared" si="3697"/>
        <v>4996566</v>
      </c>
      <c r="BX1382" s="12">
        <f t="shared" ref="BX1382:BZ1382" si="3699">SUM(BX1383:BX1385)</f>
        <v>1996566</v>
      </c>
      <c r="BY1382" s="12">
        <f t="shared" si="3699"/>
        <v>1800000</v>
      </c>
      <c r="BZ1382" s="12">
        <f t="shared" si="3699"/>
        <v>1200000</v>
      </c>
      <c r="CA1382" s="12">
        <f t="shared" si="3605"/>
        <v>18976490</v>
      </c>
      <c r="CB1382" s="124">
        <f t="shared" si="3616"/>
        <v>58.349608444141218</v>
      </c>
    </row>
    <row r="1383" spans="1:80" x14ac:dyDescent="0.25">
      <c r="A1383" s="4" t="s">
        <v>797</v>
      </c>
      <c r="B1383" s="4" t="s">
        <v>3</v>
      </c>
      <c r="C1383" s="4" t="s">
        <v>28</v>
      </c>
      <c r="D1383" s="79" t="s">
        <v>799</v>
      </c>
      <c r="E1383" s="89">
        <v>6161</v>
      </c>
      <c r="F1383" s="79"/>
      <c r="G1383" s="74" t="s">
        <v>1889</v>
      </c>
      <c r="H1383" s="13" t="s">
        <v>823</v>
      </c>
      <c r="I1383" s="14">
        <v>11539410</v>
      </c>
      <c r="J1383" s="14">
        <f t="shared" si="3604"/>
        <v>21747721</v>
      </c>
      <c r="K1383" s="65">
        <v>21747721</v>
      </c>
      <c r="L1383" s="14">
        <f t="shared" si="3607"/>
        <v>0</v>
      </c>
      <c r="M1383" s="14">
        <v>0</v>
      </c>
      <c r="N1383" s="14">
        <v>0</v>
      </c>
      <c r="O1383" s="14">
        <v>0</v>
      </c>
      <c r="P1383" s="14">
        <v>0</v>
      </c>
      <c r="Q1383" s="14">
        <v>0</v>
      </c>
      <c r="R1383" s="14">
        <v>0</v>
      </c>
      <c r="S1383" s="14"/>
      <c r="T1383" s="14"/>
      <c r="U1383" s="14"/>
      <c r="V1383" s="14"/>
      <c r="W1383" s="14"/>
      <c r="X1383" s="14">
        <f t="shared" si="3646"/>
        <v>0</v>
      </c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>
        <v>0</v>
      </c>
      <c r="AI1383" s="14">
        <v>0</v>
      </c>
      <c r="AJ1383" s="14">
        <v>0</v>
      </c>
      <c r="AK1383" s="14"/>
      <c r="AL1383" s="14"/>
      <c r="AM1383" s="14"/>
      <c r="AN1383" s="14"/>
      <c r="AO1383" s="14"/>
      <c r="AP1383" s="14">
        <f t="shared" si="3647"/>
        <v>0</v>
      </c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>
        <v>0</v>
      </c>
      <c r="BA1383" s="14">
        <v>0</v>
      </c>
      <c r="BB1383" s="14">
        <v>0</v>
      </c>
      <c r="BC1383" s="14"/>
      <c r="BD1383" s="14"/>
      <c r="BE1383" s="14"/>
      <c r="BF1383" s="14"/>
      <c r="BG1383" s="14"/>
      <c r="BH1383" s="14">
        <f t="shared" si="3648"/>
        <v>0</v>
      </c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>
        <v>0</v>
      </c>
      <c r="BS1383" s="14">
        <v>0</v>
      </c>
      <c r="BT1383" s="14">
        <v>21747721</v>
      </c>
      <c r="BU1383" s="14">
        <v>21747721</v>
      </c>
      <c r="BV1383" s="14">
        <v>9019924</v>
      </c>
      <c r="BW1383" s="14">
        <f t="shared" si="3645"/>
        <v>3200000</v>
      </c>
      <c r="BX1383" s="14">
        <v>1600000</v>
      </c>
      <c r="BY1383" s="14">
        <v>1100000</v>
      </c>
      <c r="BZ1383" s="14">
        <v>500000</v>
      </c>
      <c r="CA1383" s="14">
        <f t="shared" si="3605"/>
        <v>12219924</v>
      </c>
      <c r="CB1383" s="122">
        <f t="shared" si="3616"/>
        <v>56.18944624128661</v>
      </c>
    </row>
    <row r="1384" spans="1:80" x14ac:dyDescent="0.25">
      <c r="A1384" s="4" t="s">
        <v>797</v>
      </c>
      <c r="B1384" s="4" t="s">
        <v>3</v>
      </c>
      <c r="C1384" s="4" t="s">
        <v>28</v>
      </c>
      <c r="D1384" s="79" t="s">
        <v>799</v>
      </c>
      <c r="E1384" s="89">
        <v>6162</v>
      </c>
      <c r="F1384" s="79"/>
      <c r="G1384" s="74" t="s">
        <v>1889</v>
      </c>
      <c r="H1384" s="13" t="s">
        <v>824</v>
      </c>
      <c r="I1384" s="14">
        <v>603276</v>
      </c>
      <c r="J1384" s="14">
        <f t="shared" si="3604"/>
        <v>406566</v>
      </c>
      <c r="K1384" s="14">
        <v>406566</v>
      </c>
      <c r="L1384" s="14">
        <f t="shared" si="3607"/>
        <v>0</v>
      </c>
      <c r="M1384" s="14">
        <v>0</v>
      </c>
      <c r="N1384" s="14">
        <v>0</v>
      </c>
      <c r="O1384" s="14">
        <v>0</v>
      </c>
      <c r="P1384" s="14">
        <v>0</v>
      </c>
      <c r="Q1384" s="14">
        <v>0</v>
      </c>
      <c r="R1384" s="14">
        <v>0</v>
      </c>
      <c r="S1384" s="14"/>
      <c r="T1384" s="14"/>
      <c r="U1384" s="14"/>
      <c r="V1384" s="14"/>
      <c r="W1384" s="14"/>
      <c r="X1384" s="14">
        <f t="shared" si="3646"/>
        <v>0</v>
      </c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>
        <v>0</v>
      </c>
      <c r="AI1384" s="14">
        <v>0</v>
      </c>
      <c r="AJ1384" s="14">
        <v>0</v>
      </c>
      <c r="AK1384" s="14"/>
      <c r="AL1384" s="14"/>
      <c r="AM1384" s="14"/>
      <c r="AN1384" s="14"/>
      <c r="AO1384" s="14"/>
      <c r="AP1384" s="14">
        <f t="shared" si="3647"/>
        <v>0</v>
      </c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>
        <v>0</v>
      </c>
      <c r="BA1384" s="14">
        <v>0</v>
      </c>
      <c r="BB1384" s="14">
        <v>0</v>
      </c>
      <c r="BC1384" s="14"/>
      <c r="BD1384" s="14"/>
      <c r="BE1384" s="14"/>
      <c r="BF1384" s="14"/>
      <c r="BG1384" s="14"/>
      <c r="BH1384" s="14">
        <f t="shared" si="3648"/>
        <v>0</v>
      </c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>
        <v>0</v>
      </c>
      <c r="BS1384" s="14">
        <v>0</v>
      </c>
      <c r="BT1384" s="14">
        <v>406566</v>
      </c>
      <c r="BU1384" s="14">
        <v>406566</v>
      </c>
      <c r="BV1384" s="14">
        <v>220000</v>
      </c>
      <c r="BW1384" s="14">
        <f t="shared" si="3645"/>
        <v>186566</v>
      </c>
      <c r="BX1384" s="14">
        <v>186566</v>
      </c>
      <c r="BY1384" s="14">
        <v>0</v>
      </c>
      <c r="BZ1384" s="14">
        <v>0</v>
      </c>
      <c r="CA1384" s="14">
        <f t="shared" si="3605"/>
        <v>406566</v>
      </c>
      <c r="CB1384" s="122">
        <f t="shared" si="3616"/>
        <v>100</v>
      </c>
    </row>
    <row r="1385" spans="1:80" x14ac:dyDescent="0.25">
      <c r="A1385" s="4" t="s">
        <v>797</v>
      </c>
      <c r="B1385" s="4" t="s">
        <v>3</v>
      </c>
      <c r="C1385" s="4" t="s">
        <v>28</v>
      </c>
      <c r="D1385" s="79" t="s">
        <v>799</v>
      </c>
      <c r="E1385" s="89">
        <v>6163</v>
      </c>
      <c r="F1385" s="79"/>
      <c r="G1385" s="74" t="s">
        <v>1889</v>
      </c>
      <c r="H1385" s="13" t="s">
        <v>825</v>
      </c>
      <c r="I1385" s="14">
        <v>9792121</v>
      </c>
      <c r="J1385" s="14">
        <f t="shared" si="3604"/>
        <v>10375916</v>
      </c>
      <c r="K1385" s="65">
        <v>10375916</v>
      </c>
      <c r="L1385" s="14">
        <f t="shared" si="3607"/>
        <v>0</v>
      </c>
      <c r="M1385" s="14">
        <v>0</v>
      </c>
      <c r="N1385" s="14">
        <v>0</v>
      </c>
      <c r="O1385" s="14">
        <v>0</v>
      </c>
      <c r="P1385" s="14">
        <v>0</v>
      </c>
      <c r="Q1385" s="14">
        <v>0</v>
      </c>
      <c r="R1385" s="14">
        <v>0</v>
      </c>
      <c r="S1385" s="14"/>
      <c r="T1385" s="14"/>
      <c r="U1385" s="14"/>
      <c r="V1385" s="14"/>
      <c r="W1385" s="14"/>
      <c r="X1385" s="14">
        <f t="shared" si="3646"/>
        <v>0</v>
      </c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>
        <v>0</v>
      </c>
      <c r="AI1385" s="14">
        <v>0</v>
      </c>
      <c r="AJ1385" s="14">
        <v>0</v>
      </c>
      <c r="AK1385" s="14"/>
      <c r="AL1385" s="14"/>
      <c r="AM1385" s="14"/>
      <c r="AN1385" s="14"/>
      <c r="AO1385" s="14"/>
      <c r="AP1385" s="14">
        <f t="shared" si="3647"/>
        <v>0</v>
      </c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>
        <v>0</v>
      </c>
      <c r="BA1385" s="14">
        <v>0</v>
      </c>
      <c r="BB1385" s="14">
        <v>0</v>
      </c>
      <c r="BC1385" s="14"/>
      <c r="BD1385" s="14"/>
      <c r="BE1385" s="14"/>
      <c r="BF1385" s="14"/>
      <c r="BG1385" s="14"/>
      <c r="BH1385" s="14">
        <f t="shared" si="3648"/>
        <v>0</v>
      </c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>
        <v>0</v>
      </c>
      <c r="BS1385" s="14">
        <v>0</v>
      </c>
      <c r="BT1385" s="14">
        <v>10375916</v>
      </c>
      <c r="BU1385" s="14">
        <v>10367765</v>
      </c>
      <c r="BV1385" s="14">
        <v>4740000</v>
      </c>
      <c r="BW1385" s="14">
        <f t="shared" si="3645"/>
        <v>1610000</v>
      </c>
      <c r="BX1385" s="14">
        <v>210000</v>
      </c>
      <c r="BY1385" s="14">
        <v>700000</v>
      </c>
      <c r="BZ1385" s="14">
        <v>700000</v>
      </c>
      <c r="CA1385" s="14">
        <f t="shared" si="3605"/>
        <v>6350000</v>
      </c>
      <c r="CB1385" s="122">
        <f t="shared" si="3616"/>
        <v>61.24753020540107</v>
      </c>
    </row>
    <row r="1386" spans="1:80" ht="22.5" x14ac:dyDescent="0.25">
      <c r="A1386" s="1" t="s">
        <v>1</v>
      </c>
      <c r="B1386" s="1" t="s">
        <v>1</v>
      </c>
      <c r="C1386" s="1" t="s">
        <v>1</v>
      </c>
      <c r="D1386" s="78" t="s">
        <v>1</v>
      </c>
      <c r="E1386" s="78" t="s">
        <v>1</v>
      </c>
      <c r="F1386" s="78" t="s">
        <v>1</v>
      </c>
      <c r="G1386" s="2" t="s">
        <v>1</v>
      </c>
      <c r="H1386" s="10" t="s">
        <v>77</v>
      </c>
      <c r="I1386" s="11">
        <f>SUM(I1387)</f>
        <v>638000</v>
      </c>
      <c r="J1386" s="11">
        <f t="shared" si="3604"/>
        <v>600000</v>
      </c>
      <c r="K1386" s="11">
        <f t="shared" ref="K1386:Q1386" si="3700">SUM(K1387)</f>
        <v>600000</v>
      </c>
      <c r="L1386" s="11">
        <f t="shared" si="3607"/>
        <v>0</v>
      </c>
      <c r="M1386" s="11">
        <f t="shared" si="3700"/>
        <v>0</v>
      </c>
      <c r="N1386" s="11">
        <f t="shared" si="3700"/>
        <v>0</v>
      </c>
      <c r="O1386" s="11">
        <f t="shared" si="3700"/>
        <v>0</v>
      </c>
      <c r="P1386" s="11">
        <f t="shared" si="3700"/>
        <v>0</v>
      </c>
      <c r="Q1386" s="11">
        <f t="shared" si="3700"/>
        <v>0</v>
      </c>
      <c r="R1386" s="11">
        <f t="shared" ref="R1386:AG1386" si="3701">SUM(R1387)</f>
        <v>0</v>
      </c>
      <c r="S1386" s="11">
        <f t="shared" si="3701"/>
        <v>0</v>
      </c>
      <c r="T1386" s="11">
        <f t="shared" si="3701"/>
        <v>0</v>
      </c>
      <c r="U1386" s="11">
        <f t="shared" si="3701"/>
        <v>0</v>
      </c>
      <c r="V1386" s="11">
        <f t="shared" si="3701"/>
        <v>0</v>
      </c>
      <c r="W1386" s="11">
        <f t="shared" si="3701"/>
        <v>0</v>
      </c>
      <c r="X1386" s="11">
        <f t="shared" si="3701"/>
        <v>0</v>
      </c>
      <c r="Y1386" s="11">
        <f t="shared" si="3701"/>
        <v>0</v>
      </c>
      <c r="Z1386" s="11">
        <f t="shared" si="3701"/>
        <v>0</v>
      </c>
      <c r="AA1386" s="11">
        <f t="shared" si="3701"/>
        <v>0</v>
      </c>
      <c r="AB1386" s="11">
        <f t="shared" si="3701"/>
        <v>0</v>
      </c>
      <c r="AC1386" s="11">
        <f t="shared" si="3701"/>
        <v>0</v>
      </c>
      <c r="AD1386" s="11">
        <f t="shared" si="3701"/>
        <v>0</v>
      </c>
      <c r="AE1386" s="11">
        <f t="shared" si="3701"/>
        <v>0</v>
      </c>
      <c r="AF1386" s="11">
        <f t="shared" si="3701"/>
        <v>0</v>
      </c>
      <c r="AG1386" s="11">
        <f t="shared" si="3701"/>
        <v>0</v>
      </c>
      <c r="AH1386" s="11">
        <v>0</v>
      </c>
      <c r="AI1386" s="11">
        <v>0</v>
      </c>
      <c r="AJ1386" s="11">
        <f t="shared" ref="AJ1386:AY1386" si="3702">SUM(AJ1387)</f>
        <v>0</v>
      </c>
      <c r="AK1386" s="11">
        <f t="shared" si="3702"/>
        <v>0</v>
      </c>
      <c r="AL1386" s="11">
        <f t="shared" si="3702"/>
        <v>0</v>
      </c>
      <c r="AM1386" s="11">
        <f t="shared" si="3702"/>
        <v>0</v>
      </c>
      <c r="AN1386" s="11">
        <f t="shared" si="3702"/>
        <v>0</v>
      </c>
      <c r="AO1386" s="11">
        <f t="shared" si="3702"/>
        <v>0</v>
      </c>
      <c r="AP1386" s="11">
        <f t="shared" si="3702"/>
        <v>0</v>
      </c>
      <c r="AQ1386" s="11">
        <f t="shared" si="3702"/>
        <v>0</v>
      </c>
      <c r="AR1386" s="11">
        <f t="shared" si="3702"/>
        <v>0</v>
      </c>
      <c r="AS1386" s="11">
        <f t="shared" si="3702"/>
        <v>0</v>
      </c>
      <c r="AT1386" s="11">
        <f t="shared" si="3702"/>
        <v>0</v>
      </c>
      <c r="AU1386" s="11">
        <f t="shared" si="3702"/>
        <v>0</v>
      </c>
      <c r="AV1386" s="11">
        <f t="shared" si="3702"/>
        <v>0</v>
      </c>
      <c r="AW1386" s="11">
        <f t="shared" si="3702"/>
        <v>0</v>
      </c>
      <c r="AX1386" s="11">
        <f t="shared" si="3702"/>
        <v>0</v>
      </c>
      <c r="AY1386" s="11">
        <f t="shared" si="3702"/>
        <v>0</v>
      </c>
      <c r="AZ1386" s="11">
        <v>0</v>
      </c>
      <c r="BA1386" s="11">
        <v>0</v>
      </c>
      <c r="BB1386" s="11">
        <f t="shared" ref="BB1386:BQ1386" si="3703">SUM(BB1387)</f>
        <v>0</v>
      </c>
      <c r="BC1386" s="11">
        <f t="shared" si="3703"/>
        <v>0</v>
      </c>
      <c r="BD1386" s="11">
        <f t="shared" si="3703"/>
        <v>0</v>
      </c>
      <c r="BE1386" s="11">
        <f t="shared" si="3703"/>
        <v>0</v>
      </c>
      <c r="BF1386" s="11">
        <f t="shared" si="3703"/>
        <v>0</v>
      </c>
      <c r="BG1386" s="11">
        <f t="shared" si="3703"/>
        <v>0</v>
      </c>
      <c r="BH1386" s="11">
        <f t="shared" si="3703"/>
        <v>0</v>
      </c>
      <c r="BI1386" s="11">
        <f t="shared" si="3703"/>
        <v>0</v>
      </c>
      <c r="BJ1386" s="11">
        <f t="shared" si="3703"/>
        <v>0</v>
      </c>
      <c r="BK1386" s="11">
        <f t="shared" si="3703"/>
        <v>0</v>
      </c>
      <c r="BL1386" s="11">
        <f t="shared" si="3703"/>
        <v>0</v>
      </c>
      <c r="BM1386" s="11">
        <f t="shared" si="3703"/>
        <v>0</v>
      </c>
      <c r="BN1386" s="11">
        <f t="shared" si="3703"/>
        <v>0</v>
      </c>
      <c r="BO1386" s="11">
        <f t="shared" si="3703"/>
        <v>0</v>
      </c>
      <c r="BP1386" s="11">
        <f t="shared" si="3703"/>
        <v>0</v>
      </c>
      <c r="BQ1386" s="11">
        <f t="shared" si="3703"/>
        <v>0</v>
      </c>
      <c r="BR1386" s="11">
        <v>0</v>
      </c>
      <c r="BS1386" s="11">
        <v>0</v>
      </c>
      <c r="BT1386" s="11">
        <f t="shared" ref="BT1386:BZ1386" si="3704">SUM(BT1387)</f>
        <v>600000</v>
      </c>
      <c r="BU1386" s="11">
        <f t="shared" si="3704"/>
        <v>600000</v>
      </c>
      <c r="BV1386" s="11">
        <f t="shared" si="3704"/>
        <v>300000</v>
      </c>
      <c r="BW1386" s="11">
        <f t="shared" si="3704"/>
        <v>125000</v>
      </c>
      <c r="BX1386" s="11">
        <f t="shared" si="3704"/>
        <v>0</v>
      </c>
      <c r="BY1386" s="11">
        <f t="shared" si="3704"/>
        <v>125000</v>
      </c>
      <c r="BZ1386" s="11">
        <f t="shared" si="3704"/>
        <v>0</v>
      </c>
      <c r="CA1386" s="11">
        <f t="shared" si="3605"/>
        <v>425000</v>
      </c>
      <c r="CB1386" s="123">
        <f t="shared" si="3616"/>
        <v>70.833333333333343</v>
      </c>
    </row>
    <row r="1387" spans="1:80" x14ac:dyDescent="0.25">
      <c r="A1387" s="4" t="s">
        <v>797</v>
      </c>
      <c r="B1387" s="4" t="s">
        <v>3</v>
      </c>
      <c r="C1387" s="4" t="s">
        <v>28</v>
      </c>
      <c r="D1387" s="79" t="s">
        <v>799</v>
      </c>
      <c r="E1387" s="78" t="s">
        <v>78</v>
      </c>
      <c r="F1387" s="78" t="s">
        <v>1</v>
      </c>
      <c r="G1387" s="2" t="s">
        <v>1</v>
      </c>
      <c r="H1387" s="2" t="s">
        <v>79</v>
      </c>
      <c r="I1387" s="12">
        <f>SUM(I1388:I1389)</f>
        <v>638000</v>
      </c>
      <c r="J1387" s="12">
        <f t="shared" si="3604"/>
        <v>600000</v>
      </c>
      <c r="K1387" s="12">
        <f t="shared" ref="K1387" si="3705">SUM(K1388:K1389)</f>
        <v>600000</v>
      </c>
      <c r="L1387" s="12">
        <f t="shared" si="3607"/>
        <v>0</v>
      </c>
      <c r="M1387" s="12">
        <f t="shared" ref="M1387:Q1387" si="3706">SUM(M1388:M1389)</f>
        <v>0</v>
      </c>
      <c r="N1387" s="12">
        <f t="shared" si="3706"/>
        <v>0</v>
      </c>
      <c r="O1387" s="12">
        <f t="shared" si="3706"/>
        <v>0</v>
      </c>
      <c r="P1387" s="12">
        <f t="shared" si="3706"/>
        <v>0</v>
      </c>
      <c r="Q1387" s="12">
        <f t="shared" si="3706"/>
        <v>0</v>
      </c>
      <c r="R1387" s="12">
        <f t="shared" ref="R1387:AG1387" si="3707">SUM(R1388:R1389)</f>
        <v>0</v>
      </c>
      <c r="S1387" s="12">
        <f t="shared" si="3707"/>
        <v>0</v>
      </c>
      <c r="T1387" s="12">
        <f t="shared" si="3707"/>
        <v>0</v>
      </c>
      <c r="U1387" s="12">
        <f t="shared" si="3707"/>
        <v>0</v>
      </c>
      <c r="V1387" s="12">
        <f t="shared" si="3707"/>
        <v>0</v>
      </c>
      <c r="W1387" s="12">
        <f t="shared" si="3707"/>
        <v>0</v>
      </c>
      <c r="X1387" s="12">
        <f t="shared" ref="X1387" si="3708">SUM(X1388:X1389)</f>
        <v>0</v>
      </c>
      <c r="Y1387" s="12">
        <f t="shared" si="3707"/>
        <v>0</v>
      </c>
      <c r="Z1387" s="12">
        <f t="shared" si="3707"/>
        <v>0</v>
      </c>
      <c r="AA1387" s="12">
        <f t="shared" si="3707"/>
        <v>0</v>
      </c>
      <c r="AB1387" s="12">
        <f t="shared" si="3707"/>
        <v>0</v>
      </c>
      <c r="AC1387" s="12">
        <f t="shared" si="3707"/>
        <v>0</v>
      </c>
      <c r="AD1387" s="12">
        <f t="shared" si="3707"/>
        <v>0</v>
      </c>
      <c r="AE1387" s="12">
        <f t="shared" si="3707"/>
        <v>0</v>
      </c>
      <c r="AF1387" s="12">
        <f t="shared" si="3707"/>
        <v>0</v>
      </c>
      <c r="AG1387" s="12">
        <f t="shared" si="3707"/>
        <v>0</v>
      </c>
      <c r="AH1387" s="12">
        <v>0</v>
      </c>
      <c r="AI1387" s="12">
        <v>0</v>
      </c>
      <c r="AJ1387" s="12">
        <f t="shared" ref="AJ1387:AY1387" si="3709">SUM(AJ1388:AJ1389)</f>
        <v>0</v>
      </c>
      <c r="AK1387" s="12">
        <f t="shared" si="3709"/>
        <v>0</v>
      </c>
      <c r="AL1387" s="12">
        <f t="shared" si="3709"/>
        <v>0</v>
      </c>
      <c r="AM1387" s="12">
        <f t="shared" si="3709"/>
        <v>0</v>
      </c>
      <c r="AN1387" s="12">
        <f t="shared" si="3709"/>
        <v>0</v>
      </c>
      <c r="AO1387" s="12">
        <f t="shared" si="3709"/>
        <v>0</v>
      </c>
      <c r="AP1387" s="12">
        <f t="shared" ref="AP1387" si="3710">SUM(AP1388:AP1389)</f>
        <v>0</v>
      </c>
      <c r="AQ1387" s="12">
        <f t="shared" si="3709"/>
        <v>0</v>
      </c>
      <c r="AR1387" s="12">
        <f t="shared" si="3709"/>
        <v>0</v>
      </c>
      <c r="AS1387" s="12">
        <f t="shared" si="3709"/>
        <v>0</v>
      </c>
      <c r="AT1387" s="12">
        <f t="shared" si="3709"/>
        <v>0</v>
      </c>
      <c r="AU1387" s="12">
        <f t="shared" si="3709"/>
        <v>0</v>
      </c>
      <c r="AV1387" s="12">
        <f t="shared" si="3709"/>
        <v>0</v>
      </c>
      <c r="AW1387" s="12">
        <f t="shared" si="3709"/>
        <v>0</v>
      </c>
      <c r="AX1387" s="12">
        <f t="shared" si="3709"/>
        <v>0</v>
      </c>
      <c r="AY1387" s="12">
        <f t="shared" si="3709"/>
        <v>0</v>
      </c>
      <c r="AZ1387" s="12">
        <v>0</v>
      </c>
      <c r="BA1387" s="12">
        <v>0</v>
      </c>
      <c r="BB1387" s="12">
        <f t="shared" ref="BB1387:BQ1387" si="3711">SUM(BB1388:BB1389)</f>
        <v>0</v>
      </c>
      <c r="BC1387" s="12">
        <f t="shared" si="3711"/>
        <v>0</v>
      </c>
      <c r="BD1387" s="12">
        <f t="shared" si="3711"/>
        <v>0</v>
      </c>
      <c r="BE1387" s="12">
        <f t="shared" si="3711"/>
        <v>0</v>
      </c>
      <c r="BF1387" s="12">
        <f t="shared" si="3711"/>
        <v>0</v>
      </c>
      <c r="BG1387" s="12">
        <f t="shared" si="3711"/>
        <v>0</v>
      </c>
      <c r="BH1387" s="12">
        <f t="shared" ref="BH1387" si="3712">SUM(BH1388:BH1389)</f>
        <v>0</v>
      </c>
      <c r="BI1387" s="12">
        <f t="shared" si="3711"/>
        <v>0</v>
      </c>
      <c r="BJ1387" s="12">
        <f t="shared" si="3711"/>
        <v>0</v>
      </c>
      <c r="BK1387" s="12">
        <f t="shared" si="3711"/>
        <v>0</v>
      </c>
      <c r="BL1387" s="12">
        <f t="shared" si="3711"/>
        <v>0</v>
      </c>
      <c r="BM1387" s="12">
        <f t="shared" si="3711"/>
        <v>0</v>
      </c>
      <c r="BN1387" s="12">
        <f t="shared" si="3711"/>
        <v>0</v>
      </c>
      <c r="BO1387" s="12">
        <f t="shared" si="3711"/>
        <v>0</v>
      </c>
      <c r="BP1387" s="12">
        <f t="shared" si="3711"/>
        <v>0</v>
      </c>
      <c r="BQ1387" s="12">
        <f t="shared" si="3711"/>
        <v>0</v>
      </c>
      <c r="BR1387" s="12">
        <v>0</v>
      </c>
      <c r="BS1387" s="12">
        <v>0</v>
      </c>
      <c r="BT1387" s="12">
        <f t="shared" ref="BT1387:BX1387" si="3713">SUM(BT1388:BT1389)</f>
        <v>600000</v>
      </c>
      <c r="BU1387" s="12">
        <f t="shared" si="3713"/>
        <v>600000</v>
      </c>
      <c r="BV1387" s="12">
        <f t="shared" si="3713"/>
        <v>300000</v>
      </c>
      <c r="BW1387" s="12">
        <f t="shared" si="3713"/>
        <v>125000</v>
      </c>
      <c r="BX1387" s="12">
        <f t="shared" si="3713"/>
        <v>0</v>
      </c>
      <c r="BY1387" s="12">
        <f t="shared" ref="BY1387" si="3714">SUM(BY1388:BY1389)</f>
        <v>125000</v>
      </c>
      <c r="BZ1387" s="12">
        <f t="shared" ref="BZ1387" si="3715">SUM(BZ1388:BZ1389)</f>
        <v>0</v>
      </c>
      <c r="CA1387" s="12">
        <f t="shared" si="3605"/>
        <v>425000</v>
      </c>
      <c r="CB1387" s="124">
        <f t="shared" si="3616"/>
        <v>70.833333333333343</v>
      </c>
    </row>
    <row r="1388" spans="1:80" x14ac:dyDescent="0.25">
      <c r="A1388" s="4" t="s">
        <v>797</v>
      </c>
      <c r="B1388" s="4" t="s">
        <v>3</v>
      </c>
      <c r="C1388" s="4" t="s">
        <v>28</v>
      </c>
      <c r="D1388" s="79" t="s">
        <v>799</v>
      </c>
      <c r="E1388" s="89">
        <v>8213</v>
      </c>
      <c r="F1388" s="79"/>
      <c r="G1388" s="74" t="s">
        <v>1887</v>
      </c>
      <c r="H1388" s="13" t="s">
        <v>81</v>
      </c>
      <c r="I1388" s="14">
        <v>95000</v>
      </c>
      <c r="J1388" s="14">
        <f t="shared" si="3604"/>
        <v>100000</v>
      </c>
      <c r="K1388" s="14">
        <v>100000</v>
      </c>
      <c r="L1388" s="14">
        <f t="shared" si="3607"/>
        <v>0</v>
      </c>
      <c r="M1388" s="14">
        <v>0</v>
      </c>
      <c r="N1388" s="14">
        <v>0</v>
      </c>
      <c r="O1388" s="14">
        <v>0</v>
      </c>
      <c r="P1388" s="14">
        <v>0</v>
      </c>
      <c r="Q1388" s="14">
        <v>0</v>
      </c>
      <c r="R1388" s="14">
        <v>0</v>
      </c>
      <c r="S1388" s="14"/>
      <c r="T1388" s="14"/>
      <c r="U1388" s="14"/>
      <c r="V1388" s="14"/>
      <c r="W1388" s="14"/>
      <c r="X1388" s="14">
        <f t="shared" si="3646"/>
        <v>0</v>
      </c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>
        <v>0</v>
      </c>
      <c r="AI1388" s="14">
        <v>0</v>
      </c>
      <c r="AJ1388" s="14">
        <v>0</v>
      </c>
      <c r="AK1388" s="14"/>
      <c r="AL1388" s="14"/>
      <c r="AM1388" s="14"/>
      <c r="AN1388" s="14"/>
      <c r="AO1388" s="14"/>
      <c r="AP1388" s="14">
        <f t="shared" si="3647"/>
        <v>0</v>
      </c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>
        <v>0</v>
      </c>
      <c r="BA1388" s="14">
        <v>0</v>
      </c>
      <c r="BB1388" s="14">
        <v>0</v>
      </c>
      <c r="BC1388" s="14"/>
      <c r="BD1388" s="14"/>
      <c r="BE1388" s="14"/>
      <c r="BF1388" s="14"/>
      <c r="BG1388" s="14"/>
      <c r="BH1388" s="14">
        <f t="shared" si="3648"/>
        <v>0</v>
      </c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>
        <v>0</v>
      </c>
      <c r="BS1388" s="14">
        <v>0</v>
      </c>
      <c r="BT1388" s="14">
        <v>100000</v>
      </c>
      <c r="BU1388" s="14">
        <v>100000</v>
      </c>
      <c r="BV1388" s="14">
        <v>50000</v>
      </c>
      <c r="BW1388" s="14">
        <f t="shared" si="3645"/>
        <v>0</v>
      </c>
      <c r="BX1388" s="14">
        <v>0</v>
      </c>
      <c r="BY1388" s="14">
        <v>0</v>
      </c>
      <c r="BZ1388" s="14">
        <v>0</v>
      </c>
      <c r="CA1388" s="14">
        <f t="shared" si="3605"/>
        <v>50000</v>
      </c>
      <c r="CB1388" s="122">
        <f t="shared" si="3616"/>
        <v>50</v>
      </c>
    </row>
    <row r="1389" spans="1:80" x14ac:dyDescent="0.25">
      <c r="A1389" s="4" t="s">
        <v>797</v>
      </c>
      <c r="B1389" s="4" t="s">
        <v>3</v>
      </c>
      <c r="C1389" s="4" t="s">
        <v>28</v>
      </c>
      <c r="D1389" s="79" t="s">
        <v>799</v>
      </c>
      <c r="E1389" s="89">
        <v>8215</v>
      </c>
      <c r="F1389" s="79"/>
      <c r="G1389" s="74" t="s">
        <v>1887</v>
      </c>
      <c r="H1389" s="13" t="s">
        <v>183</v>
      </c>
      <c r="I1389" s="14">
        <v>543000</v>
      </c>
      <c r="J1389" s="14">
        <f t="shared" si="3604"/>
        <v>500000</v>
      </c>
      <c r="K1389" s="14">
        <v>500000</v>
      </c>
      <c r="L1389" s="14">
        <f t="shared" si="3607"/>
        <v>0</v>
      </c>
      <c r="M1389" s="14">
        <v>0</v>
      </c>
      <c r="N1389" s="14">
        <v>0</v>
      </c>
      <c r="O1389" s="14">
        <v>0</v>
      </c>
      <c r="P1389" s="14">
        <v>0</v>
      </c>
      <c r="Q1389" s="14">
        <v>0</v>
      </c>
      <c r="R1389" s="14">
        <v>0</v>
      </c>
      <c r="S1389" s="14"/>
      <c r="T1389" s="14"/>
      <c r="U1389" s="14"/>
      <c r="V1389" s="14"/>
      <c r="W1389" s="14"/>
      <c r="X1389" s="14">
        <f t="shared" si="3646"/>
        <v>0</v>
      </c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>
        <v>0</v>
      </c>
      <c r="AI1389" s="14">
        <v>0</v>
      </c>
      <c r="AJ1389" s="14">
        <v>0</v>
      </c>
      <c r="AK1389" s="14"/>
      <c r="AL1389" s="14"/>
      <c r="AM1389" s="14"/>
      <c r="AN1389" s="14"/>
      <c r="AO1389" s="14"/>
      <c r="AP1389" s="14">
        <f t="shared" si="3647"/>
        <v>0</v>
      </c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>
        <v>0</v>
      </c>
      <c r="BA1389" s="14">
        <v>0</v>
      </c>
      <c r="BB1389" s="14">
        <v>0</v>
      </c>
      <c r="BC1389" s="14"/>
      <c r="BD1389" s="14"/>
      <c r="BE1389" s="14"/>
      <c r="BF1389" s="14"/>
      <c r="BG1389" s="14"/>
      <c r="BH1389" s="14">
        <f t="shared" si="3648"/>
        <v>0</v>
      </c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>
        <v>0</v>
      </c>
      <c r="BS1389" s="14">
        <v>0</v>
      </c>
      <c r="BT1389" s="14">
        <v>500000</v>
      </c>
      <c r="BU1389" s="14">
        <v>500000</v>
      </c>
      <c r="BV1389" s="14">
        <v>250000</v>
      </c>
      <c r="BW1389" s="14">
        <f t="shared" si="3645"/>
        <v>125000</v>
      </c>
      <c r="BX1389" s="14">
        <v>0</v>
      </c>
      <c r="BY1389" s="14">
        <v>125000</v>
      </c>
      <c r="BZ1389" s="14">
        <v>0</v>
      </c>
      <c r="CA1389" s="14">
        <f t="shared" si="3605"/>
        <v>375000</v>
      </c>
      <c r="CB1389" s="122">
        <f t="shared" si="3616"/>
        <v>75</v>
      </c>
    </row>
    <row r="1390" spans="1:80" ht="22.5" x14ac:dyDescent="0.25">
      <c r="A1390" s="1" t="s">
        <v>1</v>
      </c>
      <c r="B1390" s="1" t="s">
        <v>1</v>
      </c>
      <c r="C1390" s="1" t="s">
        <v>1</v>
      </c>
      <c r="D1390" s="78" t="s">
        <v>1</v>
      </c>
      <c r="E1390" s="78" t="s">
        <v>1</v>
      </c>
      <c r="F1390" s="78" t="s">
        <v>1</v>
      </c>
      <c r="G1390" s="2" t="s">
        <v>1</v>
      </c>
      <c r="H1390" s="10" t="s">
        <v>826</v>
      </c>
      <c r="I1390" s="11">
        <f>SUM(I1391)</f>
        <v>100</v>
      </c>
      <c r="J1390" s="11">
        <f t="shared" si="3604"/>
        <v>100</v>
      </c>
      <c r="K1390" s="11">
        <f t="shared" ref="K1390:Q1391" si="3716">SUM(K1391)</f>
        <v>100</v>
      </c>
      <c r="L1390" s="11">
        <f t="shared" si="3607"/>
        <v>0</v>
      </c>
      <c r="M1390" s="11">
        <f t="shared" si="3716"/>
        <v>0</v>
      </c>
      <c r="N1390" s="11">
        <f t="shared" si="3716"/>
        <v>0</v>
      </c>
      <c r="O1390" s="11">
        <f t="shared" si="3716"/>
        <v>0</v>
      </c>
      <c r="P1390" s="11">
        <f t="shared" si="3716"/>
        <v>0</v>
      </c>
      <c r="Q1390" s="11">
        <f t="shared" si="3716"/>
        <v>0</v>
      </c>
      <c r="R1390" s="11">
        <f t="shared" ref="R1390:AG1391" si="3717">SUM(R1391)</f>
        <v>0</v>
      </c>
      <c r="S1390" s="11">
        <f t="shared" si="3717"/>
        <v>0</v>
      </c>
      <c r="T1390" s="11">
        <f t="shared" si="3717"/>
        <v>0</v>
      </c>
      <c r="U1390" s="11">
        <f t="shared" si="3717"/>
        <v>0</v>
      </c>
      <c r="V1390" s="11">
        <f t="shared" si="3717"/>
        <v>0</v>
      </c>
      <c r="W1390" s="11">
        <f t="shared" si="3717"/>
        <v>0</v>
      </c>
      <c r="X1390" s="11">
        <f t="shared" si="3717"/>
        <v>0</v>
      </c>
      <c r="Y1390" s="11">
        <f t="shared" si="3717"/>
        <v>0</v>
      </c>
      <c r="Z1390" s="11">
        <f t="shared" si="3717"/>
        <v>0</v>
      </c>
      <c r="AA1390" s="11">
        <f t="shared" si="3717"/>
        <v>0</v>
      </c>
      <c r="AB1390" s="11">
        <f t="shared" si="3717"/>
        <v>0</v>
      </c>
      <c r="AC1390" s="11">
        <f t="shared" si="3717"/>
        <v>0</v>
      </c>
      <c r="AD1390" s="11">
        <f t="shared" si="3717"/>
        <v>0</v>
      </c>
      <c r="AE1390" s="11">
        <f t="shared" si="3717"/>
        <v>0</v>
      </c>
      <c r="AF1390" s="11">
        <f t="shared" si="3717"/>
        <v>0</v>
      </c>
      <c r="AG1390" s="11">
        <f t="shared" si="3717"/>
        <v>0</v>
      </c>
      <c r="AH1390" s="11">
        <v>0</v>
      </c>
      <c r="AI1390" s="11">
        <v>0</v>
      </c>
      <c r="AJ1390" s="11">
        <f t="shared" ref="AJ1390:AY1391" si="3718">SUM(AJ1391)</f>
        <v>0</v>
      </c>
      <c r="AK1390" s="11">
        <f t="shared" si="3718"/>
        <v>0</v>
      </c>
      <c r="AL1390" s="11">
        <f t="shared" si="3718"/>
        <v>0</v>
      </c>
      <c r="AM1390" s="11">
        <f t="shared" si="3718"/>
        <v>0</v>
      </c>
      <c r="AN1390" s="11">
        <f t="shared" si="3718"/>
        <v>0</v>
      </c>
      <c r="AO1390" s="11">
        <f t="shared" si="3718"/>
        <v>0</v>
      </c>
      <c r="AP1390" s="11">
        <f t="shared" si="3718"/>
        <v>0</v>
      </c>
      <c r="AQ1390" s="11">
        <f t="shared" si="3718"/>
        <v>0</v>
      </c>
      <c r="AR1390" s="11">
        <f t="shared" si="3718"/>
        <v>0</v>
      </c>
      <c r="AS1390" s="11">
        <f t="shared" si="3718"/>
        <v>0</v>
      </c>
      <c r="AT1390" s="11">
        <f t="shared" si="3718"/>
        <v>0</v>
      </c>
      <c r="AU1390" s="11">
        <f t="shared" si="3718"/>
        <v>0</v>
      </c>
      <c r="AV1390" s="11">
        <f t="shared" si="3718"/>
        <v>0</v>
      </c>
      <c r="AW1390" s="11">
        <f t="shared" si="3718"/>
        <v>0</v>
      </c>
      <c r="AX1390" s="11">
        <f t="shared" si="3718"/>
        <v>0</v>
      </c>
      <c r="AY1390" s="11">
        <f t="shared" si="3718"/>
        <v>0</v>
      </c>
      <c r="AZ1390" s="11">
        <v>0</v>
      </c>
      <c r="BA1390" s="11">
        <v>0</v>
      </c>
      <c r="BB1390" s="11">
        <f t="shared" ref="BB1390:BQ1391" si="3719">SUM(BB1391)</f>
        <v>0</v>
      </c>
      <c r="BC1390" s="11">
        <f t="shared" si="3719"/>
        <v>0</v>
      </c>
      <c r="BD1390" s="11">
        <f t="shared" si="3719"/>
        <v>0</v>
      </c>
      <c r="BE1390" s="11">
        <f t="shared" si="3719"/>
        <v>0</v>
      </c>
      <c r="BF1390" s="11">
        <f t="shared" si="3719"/>
        <v>0</v>
      </c>
      <c r="BG1390" s="11">
        <f t="shared" si="3719"/>
        <v>0</v>
      </c>
      <c r="BH1390" s="11">
        <f t="shared" si="3719"/>
        <v>0</v>
      </c>
      <c r="BI1390" s="11">
        <f t="shared" si="3719"/>
        <v>0</v>
      </c>
      <c r="BJ1390" s="11">
        <f t="shared" si="3719"/>
        <v>0</v>
      </c>
      <c r="BK1390" s="11">
        <f t="shared" si="3719"/>
        <v>0</v>
      </c>
      <c r="BL1390" s="11">
        <f t="shared" si="3719"/>
        <v>0</v>
      </c>
      <c r="BM1390" s="11">
        <f t="shared" si="3719"/>
        <v>0</v>
      </c>
      <c r="BN1390" s="11">
        <f t="shared" si="3719"/>
        <v>0</v>
      </c>
      <c r="BO1390" s="11">
        <f t="shared" si="3719"/>
        <v>0</v>
      </c>
      <c r="BP1390" s="11">
        <f t="shared" si="3719"/>
        <v>0</v>
      </c>
      <c r="BQ1390" s="11">
        <f t="shared" si="3719"/>
        <v>0</v>
      </c>
      <c r="BR1390" s="11">
        <v>0</v>
      </c>
      <c r="BS1390" s="11">
        <v>0</v>
      </c>
      <c r="BT1390" s="11">
        <f t="shared" ref="BT1390:BZ1391" si="3720">SUM(BT1391)</f>
        <v>100</v>
      </c>
      <c r="BU1390" s="11">
        <f t="shared" si="3720"/>
        <v>100</v>
      </c>
      <c r="BV1390" s="11">
        <f t="shared" si="3720"/>
        <v>25</v>
      </c>
      <c r="BW1390" s="11">
        <f t="shared" si="3720"/>
        <v>25</v>
      </c>
      <c r="BX1390" s="11">
        <f t="shared" si="3720"/>
        <v>25</v>
      </c>
      <c r="BY1390" s="11">
        <f t="shared" si="3720"/>
        <v>0</v>
      </c>
      <c r="BZ1390" s="11">
        <f t="shared" si="3720"/>
        <v>0</v>
      </c>
      <c r="CA1390" s="11">
        <f t="shared" si="3605"/>
        <v>50</v>
      </c>
      <c r="CB1390" s="123">
        <f t="shared" si="3616"/>
        <v>50</v>
      </c>
    </row>
    <row r="1391" spans="1:80" x14ac:dyDescent="0.25">
      <c r="A1391" s="4" t="s">
        <v>797</v>
      </c>
      <c r="B1391" s="4" t="s">
        <v>3</v>
      </c>
      <c r="C1391" s="4" t="s">
        <v>28</v>
      </c>
      <c r="D1391" s="79" t="s">
        <v>799</v>
      </c>
      <c r="E1391" s="78" t="s">
        <v>827</v>
      </c>
      <c r="F1391" s="78" t="s">
        <v>1</v>
      </c>
      <c r="G1391" s="2" t="s">
        <v>1</v>
      </c>
      <c r="H1391" s="2" t="s">
        <v>828</v>
      </c>
      <c r="I1391" s="12">
        <f>SUM(I1392)</f>
        <v>100</v>
      </c>
      <c r="J1391" s="12">
        <f t="shared" si="3604"/>
        <v>100</v>
      </c>
      <c r="K1391" s="12">
        <f t="shared" si="3716"/>
        <v>100</v>
      </c>
      <c r="L1391" s="12">
        <f t="shared" si="3607"/>
        <v>0</v>
      </c>
      <c r="M1391" s="12">
        <f t="shared" si="3716"/>
        <v>0</v>
      </c>
      <c r="N1391" s="12">
        <f t="shared" si="3716"/>
        <v>0</v>
      </c>
      <c r="O1391" s="12">
        <f t="shared" si="3716"/>
        <v>0</v>
      </c>
      <c r="P1391" s="12">
        <f t="shared" si="3716"/>
        <v>0</v>
      </c>
      <c r="Q1391" s="12">
        <f t="shared" si="3716"/>
        <v>0</v>
      </c>
      <c r="R1391" s="12">
        <f t="shared" si="3717"/>
        <v>0</v>
      </c>
      <c r="S1391" s="12">
        <f t="shared" ref="S1391:AG1391" si="3721">SUM(S1392)</f>
        <v>0</v>
      </c>
      <c r="T1391" s="12">
        <f t="shared" si="3721"/>
        <v>0</v>
      </c>
      <c r="U1391" s="12">
        <f t="shared" si="3721"/>
        <v>0</v>
      </c>
      <c r="V1391" s="12">
        <f t="shared" si="3721"/>
        <v>0</v>
      </c>
      <c r="W1391" s="12">
        <f t="shared" si="3721"/>
        <v>0</v>
      </c>
      <c r="X1391" s="12">
        <f t="shared" si="3721"/>
        <v>0</v>
      </c>
      <c r="Y1391" s="12">
        <f t="shared" si="3721"/>
        <v>0</v>
      </c>
      <c r="Z1391" s="12">
        <f t="shared" si="3721"/>
        <v>0</v>
      </c>
      <c r="AA1391" s="12">
        <f t="shared" si="3721"/>
        <v>0</v>
      </c>
      <c r="AB1391" s="12">
        <f t="shared" si="3721"/>
        <v>0</v>
      </c>
      <c r="AC1391" s="12">
        <f t="shared" si="3721"/>
        <v>0</v>
      </c>
      <c r="AD1391" s="12">
        <f t="shared" si="3721"/>
        <v>0</v>
      </c>
      <c r="AE1391" s="12">
        <f t="shared" si="3721"/>
        <v>0</v>
      </c>
      <c r="AF1391" s="12">
        <f t="shared" si="3721"/>
        <v>0</v>
      </c>
      <c r="AG1391" s="12">
        <f t="shared" si="3721"/>
        <v>0</v>
      </c>
      <c r="AH1391" s="12">
        <v>0</v>
      </c>
      <c r="AI1391" s="12">
        <v>0</v>
      </c>
      <c r="AJ1391" s="12">
        <f t="shared" si="3718"/>
        <v>0</v>
      </c>
      <c r="AK1391" s="12">
        <f t="shared" ref="AK1391:AY1391" si="3722">SUM(AK1392)</f>
        <v>0</v>
      </c>
      <c r="AL1391" s="12">
        <f t="shared" si="3722"/>
        <v>0</v>
      </c>
      <c r="AM1391" s="12">
        <f t="shared" si="3722"/>
        <v>0</v>
      </c>
      <c r="AN1391" s="12">
        <f t="shared" si="3722"/>
        <v>0</v>
      </c>
      <c r="AO1391" s="12">
        <f t="shared" si="3722"/>
        <v>0</v>
      </c>
      <c r="AP1391" s="12">
        <f t="shared" si="3722"/>
        <v>0</v>
      </c>
      <c r="AQ1391" s="12">
        <f t="shared" si="3722"/>
        <v>0</v>
      </c>
      <c r="AR1391" s="12">
        <f t="shared" si="3722"/>
        <v>0</v>
      </c>
      <c r="AS1391" s="12">
        <f t="shared" si="3722"/>
        <v>0</v>
      </c>
      <c r="AT1391" s="12">
        <f t="shared" si="3722"/>
        <v>0</v>
      </c>
      <c r="AU1391" s="12">
        <f t="shared" si="3722"/>
        <v>0</v>
      </c>
      <c r="AV1391" s="12">
        <f t="shared" si="3722"/>
        <v>0</v>
      </c>
      <c r="AW1391" s="12">
        <f t="shared" si="3722"/>
        <v>0</v>
      </c>
      <c r="AX1391" s="12">
        <f t="shared" si="3722"/>
        <v>0</v>
      </c>
      <c r="AY1391" s="12">
        <f t="shared" si="3722"/>
        <v>0</v>
      </c>
      <c r="AZ1391" s="12">
        <v>0</v>
      </c>
      <c r="BA1391" s="12">
        <v>0</v>
      </c>
      <c r="BB1391" s="12">
        <f t="shared" si="3719"/>
        <v>0</v>
      </c>
      <c r="BC1391" s="12">
        <f t="shared" ref="BC1391:BQ1391" si="3723">SUM(BC1392)</f>
        <v>0</v>
      </c>
      <c r="BD1391" s="12">
        <f t="shared" si="3723"/>
        <v>0</v>
      </c>
      <c r="BE1391" s="12">
        <f t="shared" si="3723"/>
        <v>0</v>
      </c>
      <c r="BF1391" s="12">
        <f t="shared" si="3723"/>
        <v>0</v>
      </c>
      <c r="BG1391" s="12">
        <f t="shared" si="3723"/>
        <v>0</v>
      </c>
      <c r="BH1391" s="12">
        <f t="shared" si="3723"/>
        <v>0</v>
      </c>
      <c r="BI1391" s="12">
        <f t="shared" si="3723"/>
        <v>0</v>
      </c>
      <c r="BJ1391" s="12">
        <f t="shared" si="3723"/>
        <v>0</v>
      </c>
      <c r="BK1391" s="12">
        <f t="shared" si="3723"/>
        <v>0</v>
      </c>
      <c r="BL1391" s="12">
        <f t="shared" si="3723"/>
        <v>0</v>
      </c>
      <c r="BM1391" s="12">
        <f t="shared" si="3723"/>
        <v>0</v>
      </c>
      <c r="BN1391" s="12">
        <f t="shared" si="3723"/>
        <v>0</v>
      </c>
      <c r="BO1391" s="12">
        <f t="shared" si="3723"/>
        <v>0</v>
      </c>
      <c r="BP1391" s="12">
        <f t="shared" si="3723"/>
        <v>0</v>
      </c>
      <c r="BQ1391" s="12">
        <f t="shared" si="3723"/>
        <v>0</v>
      </c>
      <c r="BR1391" s="12">
        <v>0</v>
      </c>
      <c r="BS1391" s="12">
        <v>0</v>
      </c>
      <c r="BT1391" s="12">
        <f t="shared" si="3720"/>
        <v>100</v>
      </c>
      <c r="BU1391" s="12">
        <f t="shared" si="3720"/>
        <v>100</v>
      </c>
      <c r="BV1391" s="12">
        <f t="shared" si="3720"/>
        <v>25</v>
      </c>
      <c r="BW1391" s="12">
        <f t="shared" si="3720"/>
        <v>25</v>
      </c>
      <c r="BX1391" s="12">
        <f t="shared" si="3720"/>
        <v>25</v>
      </c>
      <c r="BY1391" s="12">
        <f t="shared" si="3720"/>
        <v>0</v>
      </c>
      <c r="BZ1391" s="12">
        <f t="shared" si="3720"/>
        <v>0</v>
      </c>
      <c r="CA1391" s="12">
        <f t="shared" si="3605"/>
        <v>50</v>
      </c>
      <c r="CB1391" s="124">
        <f t="shared" si="3616"/>
        <v>50</v>
      </c>
    </row>
    <row r="1392" spans="1:80" x14ac:dyDescent="0.25">
      <c r="A1392" s="4" t="s">
        <v>797</v>
      </c>
      <c r="B1392" s="4" t="s">
        <v>3</v>
      </c>
      <c r="C1392" s="4" t="s">
        <v>28</v>
      </c>
      <c r="D1392" s="79" t="s">
        <v>799</v>
      </c>
      <c r="E1392" s="89">
        <v>8226</v>
      </c>
      <c r="F1392" s="79"/>
      <c r="G1392" s="74" t="s">
        <v>1887</v>
      </c>
      <c r="H1392" s="13" t="s">
        <v>829</v>
      </c>
      <c r="I1392" s="14">
        <v>100</v>
      </c>
      <c r="J1392" s="14">
        <f t="shared" si="3604"/>
        <v>100</v>
      </c>
      <c r="K1392" s="14">
        <v>100</v>
      </c>
      <c r="L1392" s="14">
        <f t="shared" si="3607"/>
        <v>0</v>
      </c>
      <c r="M1392" s="14">
        <v>0</v>
      </c>
      <c r="N1392" s="14">
        <v>0</v>
      </c>
      <c r="O1392" s="14">
        <v>0</v>
      </c>
      <c r="P1392" s="14">
        <v>0</v>
      </c>
      <c r="Q1392" s="14">
        <v>0</v>
      </c>
      <c r="R1392" s="14">
        <v>0</v>
      </c>
      <c r="S1392" s="14"/>
      <c r="T1392" s="14"/>
      <c r="U1392" s="14"/>
      <c r="V1392" s="14"/>
      <c r="W1392" s="14"/>
      <c r="X1392" s="14">
        <f t="shared" si="3646"/>
        <v>0</v>
      </c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>
        <v>0</v>
      </c>
      <c r="AI1392" s="14">
        <v>0</v>
      </c>
      <c r="AJ1392" s="14">
        <v>0</v>
      </c>
      <c r="AK1392" s="14"/>
      <c r="AL1392" s="14"/>
      <c r="AM1392" s="14"/>
      <c r="AN1392" s="14"/>
      <c r="AO1392" s="14"/>
      <c r="AP1392" s="14">
        <f t="shared" si="3647"/>
        <v>0</v>
      </c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>
        <v>0</v>
      </c>
      <c r="BA1392" s="14">
        <v>0</v>
      </c>
      <c r="BB1392" s="14">
        <v>0</v>
      </c>
      <c r="BC1392" s="14"/>
      <c r="BD1392" s="14"/>
      <c r="BE1392" s="14"/>
      <c r="BF1392" s="14"/>
      <c r="BG1392" s="14"/>
      <c r="BH1392" s="14">
        <f t="shared" si="3648"/>
        <v>0</v>
      </c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>
        <v>0</v>
      </c>
      <c r="BS1392" s="14">
        <v>0</v>
      </c>
      <c r="BT1392" s="14">
        <v>100</v>
      </c>
      <c r="BU1392" s="14">
        <v>100</v>
      </c>
      <c r="BV1392" s="14">
        <v>25</v>
      </c>
      <c r="BW1392" s="14">
        <f t="shared" si="3645"/>
        <v>25</v>
      </c>
      <c r="BX1392" s="14">
        <v>25</v>
      </c>
      <c r="BY1392" s="14">
        <v>0</v>
      </c>
      <c r="BZ1392" s="14">
        <v>0</v>
      </c>
      <c r="CA1392" s="14">
        <f t="shared" si="3605"/>
        <v>50</v>
      </c>
      <c r="CB1392" s="122">
        <f t="shared" si="3616"/>
        <v>50</v>
      </c>
    </row>
    <row r="1393" spans="1:80" ht="22.5" x14ac:dyDescent="0.25">
      <c r="A1393" s="1" t="s">
        <v>1</v>
      </c>
      <c r="B1393" s="1" t="s">
        <v>1</v>
      </c>
      <c r="C1393" s="1" t="s">
        <v>1</v>
      </c>
      <c r="D1393" s="78" t="s">
        <v>1</v>
      </c>
      <c r="E1393" s="78" t="s">
        <v>1</v>
      </c>
      <c r="F1393" s="78" t="s">
        <v>1</v>
      </c>
      <c r="G1393" s="2" t="s">
        <v>1</v>
      </c>
      <c r="H1393" s="10" t="s">
        <v>830</v>
      </c>
      <c r="I1393" s="11">
        <f>SUM(I1394)</f>
        <v>38206808</v>
      </c>
      <c r="J1393" s="11">
        <f t="shared" si="3604"/>
        <v>49826242</v>
      </c>
      <c r="K1393" s="11">
        <f t="shared" ref="K1393:Q1393" si="3724">SUM(K1394)</f>
        <v>47741403</v>
      </c>
      <c r="L1393" s="11">
        <f t="shared" si="3607"/>
        <v>0</v>
      </c>
      <c r="M1393" s="11">
        <f t="shared" si="3724"/>
        <v>0</v>
      </c>
      <c r="N1393" s="11">
        <f t="shared" si="3724"/>
        <v>0</v>
      </c>
      <c r="O1393" s="11">
        <f t="shared" si="3724"/>
        <v>0</v>
      </c>
      <c r="P1393" s="11">
        <f t="shared" si="3724"/>
        <v>0</v>
      </c>
      <c r="Q1393" s="11">
        <f t="shared" si="3724"/>
        <v>2084839</v>
      </c>
      <c r="R1393" s="11">
        <f t="shared" ref="R1393:AG1393" si="3725">SUM(R1394)</f>
        <v>0</v>
      </c>
      <c r="S1393" s="11">
        <f t="shared" si="3725"/>
        <v>0</v>
      </c>
      <c r="T1393" s="11">
        <f t="shared" si="3725"/>
        <v>0</v>
      </c>
      <c r="U1393" s="11">
        <f t="shared" si="3725"/>
        <v>0</v>
      </c>
      <c r="V1393" s="11">
        <f t="shared" si="3725"/>
        <v>0</v>
      </c>
      <c r="W1393" s="11">
        <f t="shared" si="3725"/>
        <v>0</v>
      </c>
      <c r="X1393" s="11">
        <f t="shared" si="3725"/>
        <v>0</v>
      </c>
      <c r="Y1393" s="11">
        <f t="shared" si="3725"/>
        <v>0</v>
      </c>
      <c r="Z1393" s="11">
        <f t="shared" si="3725"/>
        <v>0</v>
      </c>
      <c r="AA1393" s="11">
        <f t="shared" si="3725"/>
        <v>0</v>
      </c>
      <c r="AB1393" s="11">
        <f t="shared" si="3725"/>
        <v>0</v>
      </c>
      <c r="AC1393" s="11">
        <f t="shared" si="3725"/>
        <v>0</v>
      </c>
      <c r="AD1393" s="11">
        <f t="shared" si="3725"/>
        <v>0</v>
      </c>
      <c r="AE1393" s="11">
        <f t="shared" si="3725"/>
        <v>0</v>
      </c>
      <c r="AF1393" s="11">
        <f t="shared" si="3725"/>
        <v>0</v>
      </c>
      <c r="AG1393" s="11">
        <f t="shared" si="3725"/>
        <v>0</v>
      </c>
      <c r="AH1393" s="11">
        <v>0</v>
      </c>
      <c r="AI1393" s="11">
        <v>0</v>
      </c>
      <c r="AJ1393" s="11">
        <f t="shared" ref="AJ1393:AY1393" si="3726">SUM(AJ1394)</f>
        <v>0</v>
      </c>
      <c r="AK1393" s="11">
        <f t="shared" si="3726"/>
        <v>0</v>
      </c>
      <c r="AL1393" s="11">
        <f t="shared" si="3726"/>
        <v>0</v>
      </c>
      <c r="AM1393" s="11">
        <f t="shared" si="3726"/>
        <v>0</v>
      </c>
      <c r="AN1393" s="11">
        <f t="shared" si="3726"/>
        <v>0</v>
      </c>
      <c r="AO1393" s="11">
        <f t="shared" si="3726"/>
        <v>0</v>
      </c>
      <c r="AP1393" s="11">
        <f t="shared" si="3726"/>
        <v>0</v>
      </c>
      <c r="AQ1393" s="11">
        <f t="shared" si="3726"/>
        <v>0</v>
      </c>
      <c r="AR1393" s="11">
        <f t="shared" si="3726"/>
        <v>0</v>
      </c>
      <c r="AS1393" s="11">
        <f t="shared" si="3726"/>
        <v>0</v>
      </c>
      <c r="AT1393" s="11">
        <f t="shared" si="3726"/>
        <v>0</v>
      </c>
      <c r="AU1393" s="11">
        <f t="shared" si="3726"/>
        <v>0</v>
      </c>
      <c r="AV1393" s="11">
        <f t="shared" si="3726"/>
        <v>0</v>
      </c>
      <c r="AW1393" s="11">
        <f t="shared" si="3726"/>
        <v>0</v>
      </c>
      <c r="AX1393" s="11">
        <f t="shared" si="3726"/>
        <v>0</v>
      </c>
      <c r="AY1393" s="11">
        <f t="shared" si="3726"/>
        <v>0</v>
      </c>
      <c r="AZ1393" s="11">
        <v>0</v>
      </c>
      <c r="BA1393" s="11">
        <v>0</v>
      </c>
      <c r="BB1393" s="11">
        <f t="shared" ref="BB1393:BQ1393" si="3727">SUM(BB1394)</f>
        <v>0</v>
      </c>
      <c r="BC1393" s="11">
        <f t="shared" si="3727"/>
        <v>0</v>
      </c>
      <c r="BD1393" s="11">
        <f t="shared" si="3727"/>
        <v>0</v>
      </c>
      <c r="BE1393" s="11">
        <f t="shared" si="3727"/>
        <v>0</v>
      </c>
      <c r="BF1393" s="11">
        <f t="shared" si="3727"/>
        <v>0</v>
      </c>
      <c r="BG1393" s="11">
        <f t="shared" si="3727"/>
        <v>0</v>
      </c>
      <c r="BH1393" s="11">
        <f t="shared" si="3727"/>
        <v>0</v>
      </c>
      <c r="BI1393" s="11">
        <f t="shared" si="3727"/>
        <v>0</v>
      </c>
      <c r="BJ1393" s="11">
        <f t="shared" si="3727"/>
        <v>0</v>
      </c>
      <c r="BK1393" s="11">
        <f t="shared" si="3727"/>
        <v>0</v>
      </c>
      <c r="BL1393" s="11">
        <f t="shared" si="3727"/>
        <v>0</v>
      </c>
      <c r="BM1393" s="11">
        <f t="shared" si="3727"/>
        <v>0</v>
      </c>
      <c r="BN1393" s="11">
        <f t="shared" si="3727"/>
        <v>0</v>
      </c>
      <c r="BO1393" s="11">
        <f t="shared" si="3727"/>
        <v>0</v>
      </c>
      <c r="BP1393" s="11">
        <f t="shared" si="3727"/>
        <v>0</v>
      </c>
      <c r="BQ1393" s="11">
        <f t="shared" si="3727"/>
        <v>0</v>
      </c>
      <c r="BR1393" s="11">
        <v>0</v>
      </c>
      <c r="BS1393" s="11">
        <v>0</v>
      </c>
      <c r="BT1393" s="11">
        <f t="shared" ref="BT1393:BZ1393" si="3728">SUM(BT1394)</f>
        <v>54736416</v>
      </c>
      <c r="BU1393" s="11">
        <f t="shared" si="3728"/>
        <v>47741403</v>
      </c>
      <c r="BV1393" s="11">
        <f>SUM(BV1394)</f>
        <v>22615160</v>
      </c>
      <c r="BW1393" s="11">
        <f t="shared" si="3728"/>
        <v>9672828</v>
      </c>
      <c r="BX1393" s="11">
        <f t="shared" si="3728"/>
        <v>2700000</v>
      </c>
      <c r="BY1393" s="11">
        <f t="shared" si="3728"/>
        <v>4772828</v>
      </c>
      <c r="BZ1393" s="11">
        <f t="shared" si="3728"/>
        <v>2200000</v>
      </c>
      <c r="CA1393" s="11">
        <f t="shared" si="3605"/>
        <v>32287988</v>
      </c>
      <c r="CB1393" s="123">
        <f t="shared" si="3616"/>
        <v>67.630999449262092</v>
      </c>
    </row>
    <row r="1394" spans="1:80" x14ac:dyDescent="0.25">
      <c r="A1394" s="4" t="s">
        <v>797</v>
      </c>
      <c r="B1394" s="4" t="s">
        <v>3</v>
      </c>
      <c r="C1394" s="4" t="s">
        <v>28</v>
      </c>
      <c r="D1394" s="79" t="s">
        <v>799</v>
      </c>
      <c r="E1394" s="78" t="s">
        <v>831</v>
      </c>
      <c r="F1394" s="78" t="s">
        <v>1</v>
      </c>
      <c r="G1394" s="2" t="s">
        <v>1</v>
      </c>
      <c r="H1394" s="2" t="s">
        <v>832</v>
      </c>
      <c r="I1394" s="12">
        <f>SUM(I1395:I1397)</f>
        <v>38206808</v>
      </c>
      <c r="J1394" s="12">
        <f t="shared" si="3604"/>
        <v>49826242</v>
      </c>
      <c r="K1394" s="12">
        <f t="shared" ref="K1394" si="3729">SUM(K1395:K1397)</f>
        <v>47741403</v>
      </c>
      <c r="L1394" s="12">
        <f t="shared" si="3607"/>
        <v>0</v>
      </c>
      <c r="M1394" s="12">
        <f t="shared" ref="M1394:Q1394" si="3730">SUM(M1395:M1397)</f>
        <v>0</v>
      </c>
      <c r="N1394" s="12">
        <f t="shared" si="3730"/>
        <v>0</v>
      </c>
      <c r="O1394" s="12">
        <f t="shared" si="3730"/>
        <v>0</v>
      </c>
      <c r="P1394" s="12">
        <f t="shared" si="3730"/>
        <v>0</v>
      </c>
      <c r="Q1394" s="12">
        <f t="shared" si="3730"/>
        <v>2084839</v>
      </c>
      <c r="R1394" s="12">
        <f t="shared" ref="R1394:AG1394" si="3731">SUM(R1395:R1397)</f>
        <v>0</v>
      </c>
      <c r="S1394" s="12">
        <f t="shared" si="3731"/>
        <v>0</v>
      </c>
      <c r="T1394" s="12">
        <f t="shared" si="3731"/>
        <v>0</v>
      </c>
      <c r="U1394" s="12">
        <f t="shared" si="3731"/>
        <v>0</v>
      </c>
      <c r="V1394" s="12">
        <f t="shared" si="3731"/>
        <v>0</v>
      </c>
      <c r="W1394" s="12">
        <f t="shared" si="3731"/>
        <v>0</v>
      </c>
      <c r="X1394" s="12">
        <f t="shared" ref="X1394" si="3732">SUM(X1395:X1397)</f>
        <v>0</v>
      </c>
      <c r="Y1394" s="12">
        <f t="shared" si="3731"/>
        <v>0</v>
      </c>
      <c r="Z1394" s="12">
        <f t="shared" si="3731"/>
        <v>0</v>
      </c>
      <c r="AA1394" s="12">
        <f t="shared" si="3731"/>
        <v>0</v>
      </c>
      <c r="AB1394" s="12">
        <f t="shared" si="3731"/>
        <v>0</v>
      </c>
      <c r="AC1394" s="12">
        <f t="shared" si="3731"/>
        <v>0</v>
      </c>
      <c r="AD1394" s="12">
        <f t="shared" si="3731"/>
        <v>0</v>
      </c>
      <c r="AE1394" s="12">
        <f t="shared" si="3731"/>
        <v>0</v>
      </c>
      <c r="AF1394" s="12">
        <f t="shared" si="3731"/>
        <v>0</v>
      </c>
      <c r="AG1394" s="12">
        <f t="shared" si="3731"/>
        <v>0</v>
      </c>
      <c r="AH1394" s="12">
        <v>0</v>
      </c>
      <c r="AI1394" s="12">
        <v>0</v>
      </c>
      <c r="AJ1394" s="12">
        <f t="shared" ref="AJ1394:AY1394" si="3733">SUM(AJ1395:AJ1397)</f>
        <v>0</v>
      </c>
      <c r="AK1394" s="12">
        <f t="shared" si="3733"/>
        <v>0</v>
      </c>
      <c r="AL1394" s="12">
        <f t="shared" si="3733"/>
        <v>0</v>
      </c>
      <c r="AM1394" s="12">
        <f t="shared" si="3733"/>
        <v>0</v>
      </c>
      <c r="AN1394" s="12">
        <f t="shared" si="3733"/>
        <v>0</v>
      </c>
      <c r="AO1394" s="12">
        <f t="shared" si="3733"/>
        <v>0</v>
      </c>
      <c r="AP1394" s="12">
        <f t="shared" ref="AP1394" si="3734">SUM(AP1395:AP1397)</f>
        <v>0</v>
      </c>
      <c r="AQ1394" s="12">
        <f t="shared" si="3733"/>
        <v>0</v>
      </c>
      <c r="AR1394" s="12">
        <f t="shared" si="3733"/>
        <v>0</v>
      </c>
      <c r="AS1394" s="12">
        <f t="shared" si="3733"/>
        <v>0</v>
      </c>
      <c r="AT1394" s="12">
        <f t="shared" si="3733"/>
        <v>0</v>
      </c>
      <c r="AU1394" s="12">
        <f t="shared" si="3733"/>
        <v>0</v>
      </c>
      <c r="AV1394" s="12">
        <f t="shared" si="3733"/>
        <v>0</v>
      </c>
      <c r="AW1394" s="12">
        <f t="shared" si="3733"/>
        <v>0</v>
      </c>
      <c r="AX1394" s="12">
        <f t="shared" si="3733"/>
        <v>0</v>
      </c>
      <c r="AY1394" s="12">
        <f t="shared" si="3733"/>
        <v>0</v>
      </c>
      <c r="AZ1394" s="12">
        <v>0</v>
      </c>
      <c r="BA1394" s="12">
        <v>0</v>
      </c>
      <c r="BB1394" s="12">
        <f t="shared" ref="BB1394:BQ1394" si="3735">SUM(BB1395:BB1397)</f>
        <v>0</v>
      </c>
      <c r="BC1394" s="12">
        <f t="shared" si="3735"/>
        <v>0</v>
      </c>
      <c r="BD1394" s="12">
        <f t="shared" si="3735"/>
        <v>0</v>
      </c>
      <c r="BE1394" s="12">
        <f t="shared" si="3735"/>
        <v>0</v>
      </c>
      <c r="BF1394" s="12">
        <f t="shared" si="3735"/>
        <v>0</v>
      </c>
      <c r="BG1394" s="12">
        <f t="shared" si="3735"/>
        <v>0</v>
      </c>
      <c r="BH1394" s="12">
        <f t="shared" ref="BH1394" si="3736">SUM(BH1395:BH1397)</f>
        <v>0</v>
      </c>
      <c r="BI1394" s="12">
        <f t="shared" si="3735"/>
        <v>0</v>
      </c>
      <c r="BJ1394" s="12">
        <f t="shared" si="3735"/>
        <v>0</v>
      </c>
      <c r="BK1394" s="12">
        <f t="shared" si="3735"/>
        <v>0</v>
      </c>
      <c r="BL1394" s="12">
        <f t="shared" si="3735"/>
        <v>0</v>
      </c>
      <c r="BM1394" s="12">
        <f t="shared" si="3735"/>
        <v>0</v>
      </c>
      <c r="BN1394" s="12">
        <f t="shared" si="3735"/>
        <v>0</v>
      </c>
      <c r="BO1394" s="12">
        <f t="shared" si="3735"/>
        <v>0</v>
      </c>
      <c r="BP1394" s="12">
        <f t="shared" si="3735"/>
        <v>0</v>
      </c>
      <c r="BQ1394" s="12">
        <f t="shared" si="3735"/>
        <v>0</v>
      </c>
      <c r="BR1394" s="12">
        <v>0</v>
      </c>
      <c r="BS1394" s="12">
        <v>0</v>
      </c>
      <c r="BT1394" s="12">
        <f t="shared" ref="BT1394:BX1394" si="3737">SUM(BT1395:BT1397)</f>
        <v>54736416</v>
      </c>
      <c r="BU1394" s="12">
        <f t="shared" si="3737"/>
        <v>47741403</v>
      </c>
      <c r="BV1394" s="12">
        <f>SUM(BV1395:BV1397)</f>
        <v>22615160</v>
      </c>
      <c r="BW1394" s="12">
        <f t="shared" si="3737"/>
        <v>9672828</v>
      </c>
      <c r="BX1394" s="12">
        <f t="shared" si="3737"/>
        <v>2700000</v>
      </c>
      <c r="BY1394" s="12">
        <f t="shared" ref="BY1394" si="3738">SUM(BY1395:BY1397)</f>
        <v>4772828</v>
      </c>
      <c r="BZ1394" s="12">
        <f t="shared" ref="BZ1394" si="3739">SUM(BZ1395:BZ1397)</f>
        <v>2200000</v>
      </c>
      <c r="CA1394" s="12">
        <f t="shared" si="3605"/>
        <v>32287988</v>
      </c>
      <c r="CB1394" s="124">
        <f t="shared" si="3616"/>
        <v>67.630999449262092</v>
      </c>
    </row>
    <row r="1395" spans="1:80" x14ac:dyDescent="0.25">
      <c r="A1395" s="4" t="s">
        <v>797</v>
      </c>
      <c r="B1395" s="4" t="s">
        <v>3</v>
      </c>
      <c r="C1395" s="4" t="s">
        <v>28</v>
      </c>
      <c r="D1395" s="79" t="s">
        <v>799</v>
      </c>
      <c r="E1395" s="89">
        <v>8231</v>
      </c>
      <c r="F1395" s="79"/>
      <c r="G1395" s="74" t="s">
        <v>1887</v>
      </c>
      <c r="H1395" s="13" t="s">
        <v>833</v>
      </c>
      <c r="I1395" s="14">
        <v>17270802</v>
      </c>
      <c r="J1395" s="14">
        <f t="shared" si="3604"/>
        <v>24286451</v>
      </c>
      <c r="K1395" s="65">
        <v>23783667</v>
      </c>
      <c r="L1395" s="14">
        <f t="shared" si="3607"/>
        <v>0</v>
      </c>
      <c r="M1395" s="14">
        <v>0</v>
      </c>
      <c r="N1395" s="14">
        <v>0</v>
      </c>
      <c r="O1395" s="14">
        <v>0</v>
      </c>
      <c r="P1395" s="14">
        <v>0</v>
      </c>
      <c r="Q1395" s="14">
        <v>502784</v>
      </c>
      <c r="R1395" s="14">
        <v>0</v>
      </c>
      <c r="S1395" s="14"/>
      <c r="T1395" s="14"/>
      <c r="U1395" s="14"/>
      <c r="V1395" s="14"/>
      <c r="W1395" s="14"/>
      <c r="X1395" s="14">
        <f t="shared" si="3646"/>
        <v>0</v>
      </c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>
        <v>0</v>
      </c>
      <c r="AI1395" s="14">
        <v>0</v>
      </c>
      <c r="AJ1395" s="14">
        <v>0</v>
      </c>
      <c r="AK1395" s="14"/>
      <c r="AL1395" s="14"/>
      <c r="AM1395" s="14"/>
      <c r="AN1395" s="14"/>
      <c r="AO1395" s="14"/>
      <c r="AP1395" s="14">
        <f t="shared" si="3647"/>
        <v>0</v>
      </c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>
        <v>0</v>
      </c>
      <c r="BA1395" s="14">
        <v>0</v>
      </c>
      <c r="BB1395" s="14">
        <v>0</v>
      </c>
      <c r="BC1395" s="14"/>
      <c r="BD1395" s="14"/>
      <c r="BE1395" s="14"/>
      <c r="BF1395" s="14"/>
      <c r="BG1395" s="14"/>
      <c r="BH1395" s="14">
        <f t="shared" si="3648"/>
        <v>0</v>
      </c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>
        <v>0</v>
      </c>
      <c r="BS1395" s="14">
        <v>0</v>
      </c>
      <c r="BT1395" s="14">
        <v>29196625</v>
      </c>
      <c r="BU1395" s="14">
        <v>23783667</v>
      </c>
      <c r="BV1395" s="14">
        <v>11813160</v>
      </c>
      <c r="BW1395" s="14">
        <f t="shared" si="3645"/>
        <v>5100000</v>
      </c>
      <c r="BX1395" s="14">
        <v>2100000</v>
      </c>
      <c r="BY1395" s="14">
        <v>1700000</v>
      </c>
      <c r="BZ1395" s="14">
        <v>1300000</v>
      </c>
      <c r="CA1395" s="14">
        <f t="shared" si="3605"/>
        <v>16913160</v>
      </c>
      <c r="CB1395" s="122">
        <f t="shared" si="3616"/>
        <v>71.1124991785329</v>
      </c>
    </row>
    <row r="1396" spans="1:80" x14ac:dyDescent="0.25">
      <c r="A1396" s="4">
        <v>19</v>
      </c>
      <c r="B1396" s="4" t="s">
        <v>3</v>
      </c>
      <c r="C1396" s="4" t="s">
        <v>28</v>
      </c>
      <c r="D1396" s="79" t="s">
        <v>799</v>
      </c>
      <c r="E1396" s="89">
        <v>8232</v>
      </c>
      <c r="F1396" s="79"/>
      <c r="G1396" s="74" t="s">
        <v>1887</v>
      </c>
      <c r="H1396" s="13" t="s">
        <v>834</v>
      </c>
      <c r="I1396" s="14">
        <v>6363031</v>
      </c>
      <c r="J1396" s="14">
        <f t="shared" si="3604"/>
        <v>1582055</v>
      </c>
      <c r="K1396" s="14">
        <v>0</v>
      </c>
      <c r="L1396" s="14">
        <f t="shared" si="3607"/>
        <v>0</v>
      </c>
      <c r="M1396" s="14">
        <v>0</v>
      </c>
      <c r="N1396" s="14">
        <v>0</v>
      </c>
      <c r="O1396" s="14">
        <v>0</v>
      </c>
      <c r="P1396" s="14">
        <v>0</v>
      </c>
      <c r="Q1396" s="14">
        <v>1582055</v>
      </c>
      <c r="R1396" s="14">
        <v>0</v>
      </c>
      <c r="S1396" s="14"/>
      <c r="T1396" s="14"/>
      <c r="U1396" s="14"/>
      <c r="V1396" s="14"/>
      <c r="W1396" s="14"/>
      <c r="X1396" s="14">
        <f t="shared" si="3646"/>
        <v>0</v>
      </c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>
        <v>0</v>
      </c>
      <c r="AI1396" s="14">
        <v>0</v>
      </c>
      <c r="AJ1396" s="14">
        <v>0</v>
      </c>
      <c r="AK1396" s="14"/>
      <c r="AL1396" s="14"/>
      <c r="AM1396" s="14"/>
      <c r="AN1396" s="14"/>
      <c r="AO1396" s="14"/>
      <c r="AP1396" s="14">
        <f t="shared" si="3647"/>
        <v>0</v>
      </c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>
        <v>0</v>
      </c>
      <c r="BA1396" s="14">
        <v>0</v>
      </c>
      <c r="BB1396" s="14">
        <v>0</v>
      </c>
      <c r="BC1396" s="14"/>
      <c r="BD1396" s="14"/>
      <c r="BE1396" s="14"/>
      <c r="BF1396" s="14"/>
      <c r="BG1396" s="14"/>
      <c r="BH1396" s="14">
        <f t="shared" si="3648"/>
        <v>0</v>
      </c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>
        <v>0</v>
      </c>
      <c r="BS1396" s="14">
        <v>0</v>
      </c>
      <c r="BT1396" s="14">
        <v>1582055</v>
      </c>
      <c r="BU1396" s="14">
        <v>0</v>
      </c>
      <c r="BV1396" s="14">
        <v>0</v>
      </c>
      <c r="BW1396" s="14">
        <f t="shared" si="3645"/>
        <v>0</v>
      </c>
      <c r="BX1396" s="14">
        <v>0</v>
      </c>
      <c r="BY1396" s="14">
        <v>0</v>
      </c>
      <c r="BZ1396" s="14">
        <v>0</v>
      </c>
      <c r="CA1396" s="14">
        <f t="shared" si="3605"/>
        <v>0</v>
      </c>
      <c r="CB1396" s="122" t="str">
        <f t="shared" si="3616"/>
        <v>-</v>
      </c>
    </row>
    <row r="1397" spans="1:80" x14ac:dyDescent="0.25">
      <c r="A1397" s="4" t="s">
        <v>797</v>
      </c>
      <c r="B1397" s="4" t="s">
        <v>3</v>
      </c>
      <c r="C1397" s="4" t="s">
        <v>28</v>
      </c>
      <c r="D1397" s="79" t="s">
        <v>799</v>
      </c>
      <c r="E1397" s="89">
        <v>8233</v>
      </c>
      <c r="F1397" s="79"/>
      <c r="G1397" s="74" t="s">
        <v>1887</v>
      </c>
      <c r="H1397" s="13" t="s">
        <v>835</v>
      </c>
      <c r="I1397" s="14">
        <v>14572975</v>
      </c>
      <c r="J1397" s="14">
        <f t="shared" si="3604"/>
        <v>23957736</v>
      </c>
      <c r="K1397" s="65">
        <v>23957736</v>
      </c>
      <c r="L1397" s="14">
        <f t="shared" si="3607"/>
        <v>0</v>
      </c>
      <c r="M1397" s="14">
        <v>0</v>
      </c>
      <c r="N1397" s="14">
        <v>0</v>
      </c>
      <c r="O1397" s="14">
        <v>0</v>
      </c>
      <c r="P1397" s="14">
        <v>0</v>
      </c>
      <c r="Q1397" s="14">
        <v>0</v>
      </c>
      <c r="R1397" s="14">
        <v>0</v>
      </c>
      <c r="S1397" s="14"/>
      <c r="T1397" s="14"/>
      <c r="U1397" s="14"/>
      <c r="V1397" s="14"/>
      <c r="W1397" s="14"/>
      <c r="X1397" s="14">
        <f t="shared" si="3646"/>
        <v>0</v>
      </c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>
        <v>0</v>
      </c>
      <c r="AI1397" s="14">
        <v>0</v>
      </c>
      <c r="AJ1397" s="14">
        <v>0</v>
      </c>
      <c r="AK1397" s="14"/>
      <c r="AL1397" s="14"/>
      <c r="AM1397" s="14"/>
      <c r="AN1397" s="14"/>
      <c r="AO1397" s="14"/>
      <c r="AP1397" s="14">
        <f t="shared" si="3647"/>
        <v>0</v>
      </c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>
        <v>0</v>
      </c>
      <c r="BA1397" s="14">
        <v>0</v>
      </c>
      <c r="BB1397" s="14">
        <v>0</v>
      </c>
      <c r="BC1397" s="14"/>
      <c r="BD1397" s="14"/>
      <c r="BE1397" s="14"/>
      <c r="BF1397" s="14"/>
      <c r="BG1397" s="14"/>
      <c r="BH1397" s="14">
        <f t="shared" si="3648"/>
        <v>0</v>
      </c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>
        <v>0</v>
      </c>
      <c r="BS1397" s="14">
        <v>0</v>
      </c>
      <c r="BT1397" s="14">
        <v>23957736</v>
      </c>
      <c r="BU1397" s="14">
        <v>23957736</v>
      </c>
      <c r="BV1397" s="14">
        <v>10802000</v>
      </c>
      <c r="BW1397" s="14">
        <f t="shared" si="3645"/>
        <v>4572828</v>
      </c>
      <c r="BX1397" s="14">
        <v>600000</v>
      </c>
      <c r="BY1397" s="14">
        <v>3072828</v>
      </c>
      <c r="BZ1397" s="14">
        <v>900000</v>
      </c>
      <c r="CA1397" s="14">
        <f t="shared" si="3605"/>
        <v>15374828</v>
      </c>
      <c r="CB1397" s="122">
        <f t="shared" si="3616"/>
        <v>64.174795147588242</v>
      </c>
    </row>
    <row r="1398" spans="1:80" x14ac:dyDescent="0.25">
      <c r="A1398" s="13" t="s">
        <v>1</v>
      </c>
      <c r="B1398" s="13" t="s">
        <v>1</v>
      </c>
      <c r="C1398" s="13" t="s">
        <v>1</v>
      </c>
      <c r="D1398" s="74" t="s">
        <v>1</v>
      </c>
      <c r="E1398" s="74" t="s">
        <v>1</v>
      </c>
      <c r="F1398" s="74" t="s">
        <v>1</v>
      </c>
      <c r="G1398" s="13" t="s">
        <v>1</v>
      </c>
      <c r="H1398" s="10" t="s">
        <v>836</v>
      </c>
      <c r="I1398" s="11">
        <f>SUM(I1393,I1390,I1386,I1381,I1373,I1346)</f>
        <v>70261321</v>
      </c>
      <c r="J1398" s="11">
        <f t="shared" si="3604"/>
        <v>93207980</v>
      </c>
      <c r="K1398" s="11">
        <f t="shared" ref="K1398" si="3740">SUM(K1393,K1390,K1386,K1381,K1373,K1346)</f>
        <v>91123141</v>
      </c>
      <c r="L1398" s="11">
        <f t="shared" si="3607"/>
        <v>0</v>
      </c>
      <c r="M1398" s="11">
        <f t="shared" ref="M1398:Q1398" si="3741">SUM(M1393,M1390,M1386,M1381,M1373,M1346)</f>
        <v>0</v>
      </c>
      <c r="N1398" s="11">
        <f t="shared" si="3741"/>
        <v>0</v>
      </c>
      <c r="O1398" s="11">
        <f t="shared" si="3741"/>
        <v>0</v>
      </c>
      <c r="P1398" s="11">
        <f t="shared" si="3741"/>
        <v>0</v>
      </c>
      <c r="Q1398" s="11">
        <f t="shared" si="3741"/>
        <v>2084839</v>
      </c>
      <c r="R1398" s="11">
        <f t="shared" ref="R1398:AG1398" si="3742">SUM(R1393,R1390,R1386,R1381,R1373,R1346)</f>
        <v>0</v>
      </c>
      <c r="S1398" s="11">
        <f t="shared" si="3742"/>
        <v>0</v>
      </c>
      <c r="T1398" s="11">
        <f t="shared" si="3742"/>
        <v>0</v>
      </c>
      <c r="U1398" s="11">
        <f t="shared" si="3742"/>
        <v>0</v>
      </c>
      <c r="V1398" s="11">
        <f t="shared" si="3742"/>
        <v>0</v>
      </c>
      <c r="W1398" s="11">
        <f t="shared" si="3742"/>
        <v>0</v>
      </c>
      <c r="X1398" s="11">
        <f t="shared" si="3742"/>
        <v>0</v>
      </c>
      <c r="Y1398" s="11">
        <f t="shared" si="3742"/>
        <v>0</v>
      </c>
      <c r="Z1398" s="11">
        <f t="shared" si="3742"/>
        <v>0</v>
      </c>
      <c r="AA1398" s="11">
        <f t="shared" si="3742"/>
        <v>0</v>
      </c>
      <c r="AB1398" s="11">
        <f t="shared" si="3742"/>
        <v>0</v>
      </c>
      <c r="AC1398" s="11">
        <f t="shared" si="3742"/>
        <v>0</v>
      </c>
      <c r="AD1398" s="11">
        <f t="shared" si="3742"/>
        <v>0</v>
      </c>
      <c r="AE1398" s="11">
        <f t="shared" si="3742"/>
        <v>0</v>
      </c>
      <c r="AF1398" s="11">
        <f t="shared" si="3742"/>
        <v>0</v>
      </c>
      <c r="AG1398" s="11">
        <f t="shared" si="3742"/>
        <v>0</v>
      </c>
      <c r="AH1398" s="11">
        <v>0</v>
      </c>
      <c r="AI1398" s="11">
        <v>0</v>
      </c>
      <c r="AJ1398" s="11">
        <f t="shared" ref="AJ1398:AY1398" si="3743">SUM(AJ1393,AJ1390,AJ1386,AJ1381,AJ1373,AJ1346)</f>
        <v>0</v>
      </c>
      <c r="AK1398" s="11">
        <f t="shared" si="3743"/>
        <v>0</v>
      </c>
      <c r="AL1398" s="11">
        <f t="shared" si="3743"/>
        <v>0</v>
      </c>
      <c r="AM1398" s="11">
        <f t="shared" si="3743"/>
        <v>0</v>
      </c>
      <c r="AN1398" s="11">
        <f t="shared" si="3743"/>
        <v>0</v>
      </c>
      <c r="AO1398" s="11">
        <f t="shared" si="3743"/>
        <v>0</v>
      </c>
      <c r="AP1398" s="11">
        <f t="shared" si="3743"/>
        <v>0</v>
      </c>
      <c r="AQ1398" s="11">
        <f t="shared" si="3743"/>
        <v>0</v>
      </c>
      <c r="AR1398" s="11">
        <f t="shared" si="3743"/>
        <v>0</v>
      </c>
      <c r="AS1398" s="11">
        <f t="shared" si="3743"/>
        <v>0</v>
      </c>
      <c r="AT1398" s="11">
        <f t="shared" si="3743"/>
        <v>0</v>
      </c>
      <c r="AU1398" s="11">
        <f t="shared" si="3743"/>
        <v>0</v>
      </c>
      <c r="AV1398" s="11">
        <f t="shared" si="3743"/>
        <v>0</v>
      </c>
      <c r="AW1398" s="11">
        <f t="shared" si="3743"/>
        <v>0</v>
      </c>
      <c r="AX1398" s="11">
        <f t="shared" si="3743"/>
        <v>0</v>
      </c>
      <c r="AY1398" s="11">
        <f t="shared" si="3743"/>
        <v>0</v>
      </c>
      <c r="AZ1398" s="11">
        <v>0</v>
      </c>
      <c r="BA1398" s="11">
        <v>0</v>
      </c>
      <c r="BB1398" s="11">
        <f t="shared" ref="BB1398:BQ1398" si="3744">SUM(BB1393,BB1390,BB1386,BB1381,BB1373,BB1346)</f>
        <v>0</v>
      </c>
      <c r="BC1398" s="11">
        <f t="shared" si="3744"/>
        <v>0</v>
      </c>
      <c r="BD1398" s="11">
        <f t="shared" si="3744"/>
        <v>0</v>
      </c>
      <c r="BE1398" s="11">
        <f t="shared" si="3744"/>
        <v>0</v>
      </c>
      <c r="BF1398" s="11">
        <f t="shared" si="3744"/>
        <v>0</v>
      </c>
      <c r="BG1398" s="11">
        <f t="shared" si="3744"/>
        <v>0</v>
      </c>
      <c r="BH1398" s="11">
        <f t="shared" si="3744"/>
        <v>0</v>
      </c>
      <c r="BI1398" s="11">
        <f t="shared" si="3744"/>
        <v>0</v>
      </c>
      <c r="BJ1398" s="11">
        <f t="shared" si="3744"/>
        <v>0</v>
      </c>
      <c r="BK1398" s="11">
        <f t="shared" si="3744"/>
        <v>0</v>
      </c>
      <c r="BL1398" s="11">
        <f t="shared" si="3744"/>
        <v>0</v>
      </c>
      <c r="BM1398" s="11">
        <f t="shared" si="3744"/>
        <v>0</v>
      </c>
      <c r="BN1398" s="11">
        <f t="shared" si="3744"/>
        <v>0</v>
      </c>
      <c r="BO1398" s="11">
        <f t="shared" si="3744"/>
        <v>0</v>
      </c>
      <c r="BP1398" s="11">
        <f t="shared" si="3744"/>
        <v>0</v>
      </c>
      <c r="BQ1398" s="11">
        <f t="shared" si="3744"/>
        <v>0</v>
      </c>
      <c r="BR1398" s="11">
        <v>0</v>
      </c>
      <c r="BS1398" s="11">
        <v>0</v>
      </c>
      <c r="BT1398" s="11">
        <f t="shared" ref="BT1398:BZ1398" si="3745">SUM(BT1393,BT1390,BT1386,BT1381,BT1373,BT1346)</f>
        <v>99500695</v>
      </c>
      <c r="BU1398" s="11">
        <f t="shared" si="3745"/>
        <v>92497531</v>
      </c>
      <c r="BV1398" s="11">
        <f>SUM(BV1393,BV1390,BV1386,BV1381,BV1373,BV1346)</f>
        <v>42782472</v>
      </c>
      <c r="BW1398" s="11">
        <f t="shared" si="3745"/>
        <v>17506519</v>
      </c>
      <c r="BX1398" s="11">
        <f t="shared" si="3745"/>
        <v>5543291</v>
      </c>
      <c r="BY1398" s="11">
        <f t="shared" si="3745"/>
        <v>7540028</v>
      </c>
      <c r="BZ1398" s="11">
        <f t="shared" si="3745"/>
        <v>4423200</v>
      </c>
      <c r="CA1398" s="11">
        <f t="shared" si="3605"/>
        <v>60288991</v>
      </c>
      <c r="CB1398" s="123">
        <f t="shared" si="3616"/>
        <v>65.17902731911839</v>
      </c>
    </row>
    <row r="1399" spans="1:80" ht="15.75" thickBot="1" x14ac:dyDescent="0.3">
      <c r="A1399" s="13" t="s">
        <v>1</v>
      </c>
      <c r="B1399" s="13" t="s">
        <v>1</v>
      </c>
      <c r="C1399" s="13" t="s">
        <v>1</v>
      </c>
      <c r="D1399" s="74" t="s">
        <v>1</v>
      </c>
      <c r="E1399" s="74" t="s">
        <v>1</v>
      </c>
      <c r="F1399" s="74" t="s">
        <v>1</v>
      </c>
      <c r="G1399" s="13" t="s">
        <v>1</v>
      </c>
      <c r="H1399" s="2" t="s">
        <v>83</v>
      </c>
      <c r="I1399" s="12">
        <v>65</v>
      </c>
      <c r="J1399" s="12">
        <f t="shared" si="3604"/>
        <v>65</v>
      </c>
      <c r="K1399" s="12">
        <v>65</v>
      </c>
      <c r="L1399" s="13"/>
      <c r="M1399" s="67"/>
      <c r="N1399" s="13" t="s">
        <v>1</v>
      </c>
      <c r="O1399" s="13" t="s">
        <v>1</v>
      </c>
      <c r="P1399" s="27"/>
      <c r="Q1399" s="13" t="s">
        <v>1</v>
      </c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>
        <v>0</v>
      </c>
      <c r="AI1399" s="13">
        <v>0</v>
      </c>
      <c r="AJ1399" s="13" t="s">
        <v>1</v>
      </c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>
        <v>0</v>
      </c>
      <c r="BA1399" s="13">
        <v>0</v>
      </c>
      <c r="BB1399" s="13" t="s">
        <v>1</v>
      </c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  <c r="BQ1399" s="13"/>
      <c r="BR1399" s="13">
        <v>0</v>
      </c>
      <c r="BS1399" s="13">
        <v>0</v>
      </c>
      <c r="BT1399" s="12">
        <v>67</v>
      </c>
      <c r="BU1399" s="12">
        <v>67</v>
      </c>
      <c r="BV1399" s="12"/>
      <c r="BW1399" s="12">
        <f t="shared" si="3645"/>
        <v>0</v>
      </c>
      <c r="BX1399" s="12"/>
      <c r="BY1399" s="12"/>
      <c r="BZ1399" s="12"/>
      <c r="CA1399" s="12">
        <f t="shared" si="3605"/>
        <v>0</v>
      </c>
      <c r="CB1399" s="124"/>
    </row>
    <row r="1400" spans="1:80" ht="69.75" customHeight="1" thickBot="1" x14ac:dyDescent="0.3">
      <c r="A1400" s="133" t="s">
        <v>1</v>
      </c>
      <c r="B1400" s="133" t="s">
        <v>1</v>
      </c>
      <c r="C1400" s="133" t="s">
        <v>1</v>
      </c>
      <c r="D1400" s="135" t="s">
        <v>1</v>
      </c>
      <c r="E1400" s="135" t="s">
        <v>1</v>
      </c>
      <c r="F1400" s="135" t="s">
        <v>1</v>
      </c>
      <c r="G1400" s="137" t="s">
        <v>1</v>
      </c>
      <c r="H1400" s="5" t="s">
        <v>84</v>
      </c>
      <c r="I1400" s="5" t="s">
        <v>11</v>
      </c>
      <c r="J1400" s="5" t="s">
        <v>1809</v>
      </c>
      <c r="K1400" s="5" t="s">
        <v>12</v>
      </c>
      <c r="L1400" s="5" t="s">
        <v>13</v>
      </c>
      <c r="M1400" s="5" t="s">
        <v>14</v>
      </c>
      <c r="N1400" s="5" t="s">
        <v>15</v>
      </c>
      <c r="O1400" s="5" t="s">
        <v>16</v>
      </c>
      <c r="P1400" s="5" t="s">
        <v>17</v>
      </c>
      <c r="Q1400" s="5" t="s">
        <v>18</v>
      </c>
      <c r="R1400" s="71" t="s">
        <v>14</v>
      </c>
      <c r="S1400" s="71" t="s">
        <v>1843</v>
      </c>
      <c r="T1400" s="71" t="s">
        <v>1797</v>
      </c>
      <c r="U1400" s="71" t="s">
        <v>1832</v>
      </c>
      <c r="V1400" s="71" t="s">
        <v>1833</v>
      </c>
      <c r="W1400" s="71" t="s">
        <v>1834</v>
      </c>
      <c r="X1400" s="71" t="s">
        <v>1847</v>
      </c>
      <c r="Y1400" s="71" t="s">
        <v>1844</v>
      </c>
      <c r="Z1400" s="71" t="s">
        <v>1835</v>
      </c>
      <c r="AA1400" s="71" t="s">
        <v>1836</v>
      </c>
      <c r="AB1400" s="71" t="s">
        <v>1837</v>
      </c>
      <c r="AC1400" s="71" t="s">
        <v>1838</v>
      </c>
      <c r="AD1400" s="71" t="s">
        <v>1839</v>
      </c>
      <c r="AE1400" s="71" t="s">
        <v>1840</v>
      </c>
      <c r="AF1400" s="71" t="s">
        <v>1845</v>
      </c>
      <c r="AG1400" s="71" t="s">
        <v>1846</v>
      </c>
      <c r="AH1400" s="71" t="s">
        <v>1841</v>
      </c>
      <c r="AI1400" s="71" t="s">
        <v>1842</v>
      </c>
      <c r="AJ1400" s="72" t="s">
        <v>15</v>
      </c>
      <c r="AK1400" s="72" t="s">
        <v>1843</v>
      </c>
      <c r="AL1400" s="72" t="s">
        <v>1797</v>
      </c>
      <c r="AM1400" s="72" t="s">
        <v>1832</v>
      </c>
      <c r="AN1400" s="72" t="s">
        <v>1833</v>
      </c>
      <c r="AO1400" s="72" t="s">
        <v>1834</v>
      </c>
      <c r="AP1400" s="72" t="s">
        <v>1848</v>
      </c>
      <c r="AQ1400" s="72" t="s">
        <v>1844</v>
      </c>
      <c r="AR1400" s="72" t="s">
        <v>1835</v>
      </c>
      <c r="AS1400" s="72" t="s">
        <v>1836</v>
      </c>
      <c r="AT1400" s="72" t="s">
        <v>1837</v>
      </c>
      <c r="AU1400" s="72" t="s">
        <v>1838</v>
      </c>
      <c r="AV1400" s="72" t="s">
        <v>1839</v>
      </c>
      <c r="AW1400" s="72" t="s">
        <v>1840</v>
      </c>
      <c r="AX1400" s="72" t="s">
        <v>1845</v>
      </c>
      <c r="AY1400" s="72" t="s">
        <v>1846</v>
      </c>
      <c r="AZ1400" s="72" t="s">
        <v>1841</v>
      </c>
      <c r="BA1400" s="72" t="s">
        <v>1842</v>
      </c>
      <c r="BB1400" s="73" t="s">
        <v>16</v>
      </c>
      <c r="BC1400" s="73" t="s">
        <v>1843</v>
      </c>
      <c r="BD1400" s="73" t="s">
        <v>1797</v>
      </c>
      <c r="BE1400" s="73" t="s">
        <v>1832</v>
      </c>
      <c r="BF1400" s="73" t="s">
        <v>1833</v>
      </c>
      <c r="BG1400" s="73" t="s">
        <v>1834</v>
      </c>
      <c r="BH1400" s="73" t="s">
        <v>1849</v>
      </c>
      <c r="BI1400" s="73" t="s">
        <v>1844</v>
      </c>
      <c r="BJ1400" s="73" t="s">
        <v>1835</v>
      </c>
      <c r="BK1400" s="73" t="s">
        <v>1836</v>
      </c>
      <c r="BL1400" s="73" t="s">
        <v>1837</v>
      </c>
      <c r="BM1400" s="73" t="s">
        <v>1838</v>
      </c>
      <c r="BN1400" s="73" t="s">
        <v>1839</v>
      </c>
      <c r="BO1400" s="73" t="s">
        <v>1840</v>
      </c>
      <c r="BP1400" s="73" t="s">
        <v>1845</v>
      </c>
      <c r="BQ1400" s="73" t="s">
        <v>1846</v>
      </c>
      <c r="BR1400" s="73" t="s">
        <v>1841</v>
      </c>
      <c r="BS1400" s="73" t="s">
        <v>1842</v>
      </c>
      <c r="BT1400" s="5" t="s">
        <v>1911</v>
      </c>
      <c r="BU1400" s="5" t="s">
        <v>1942</v>
      </c>
      <c r="BV1400" s="5" t="s">
        <v>1943</v>
      </c>
      <c r="BW1400" s="5" t="s">
        <v>1944</v>
      </c>
      <c r="BX1400" s="5" t="s">
        <v>1945</v>
      </c>
      <c r="BY1400" s="5" t="s">
        <v>1946</v>
      </c>
      <c r="BZ1400" s="5" t="s">
        <v>1947</v>
      </c>
      <c r="CA1400" s="5" t="s">
        <v>1948</v>
      </c>
      <c r="CB1400" s="120" t="s">
        <v>1916</v>
      </c>
    </row>
    <row r="1401" spans="1:80" x14ac:dyDescent="0.25">
      <c r="A1401" s="134"/>
      <c r="B1401" s="134"/>
      <c r="C1401" s="134"/>
      <c r="D1401" s="136"/>
      <c r="E1401" s="136"/>
      <c r="F1401" s="136"/>
      <c r="G1401" s="138"/>
      <c r="H1401" s="15" t="s">
        <v>1</v>
      </c>
      <c r="I1401" s="9" t="s">
        <v>19</v>
      </c>
      <c r="J1401" s="9">
        <v>1</v>
      </c>
      <c r="K1401" s="9" t="s">
        <v>20</v>
      </c>
      <c r="L1401" s="9" t="s">
        <v>21</v>
      </c>
      <c r="M1401" s="9" t="s">
        <v>22</v>
      </c>
      <c r="N1401" s="9" t="s">
        <v>23</v>
      </c>
      <c r="O1401" s="9" t="s">
        <v>24</v>
      </c>
      <c r="P1401" s="9" t="s">
        <v>25</v>
      </c>
      <c r="Q1401" s="9" t="s">
        <v>26</v>
      </c>
      <c r="R1401" s="9">
        <v>1</v>
      </c>
      <c r="S1401" s="9">
        <v>2</v>
      </c>
      <c r="T1401" s="9">
        <v>3</v>
      </c>
      <c r="U1401" s="9">
        <v>4</v>
      </c>
      <c r="V1401" s="9">
        <v>5</v>
      </c>
      <c r="W1401" s="9">
        <v>6</v>
      </c>
      <c r="X1401" s="9">
        <v>7</v>
      </c>
      <c r="Y1401" s="9">
        <v>8</v>
      </c>
      <c r="Z1401" s="9">
        <v>9</v>
      </c>
      <c r="AA1401" s="9">
        <v>10</v>
      </c>
      <c r="AB1401" s="9">
        <v>11</v>
      </c>
      <c r="AC1401" s="9">
        <v>12</v>
      </c>
      <c r="AD1401" s="9">
        <v>13</v>
      </c>
      <c r="AE1401" s="9">
        <v>14</v>
      </c>
      <c r="AF1401" s="9">
        <v>15</v>
      </c>
      <c r="AG1401" s="9">
        <v>16</v>
      </c>
      <c r="AH1401" s="9">
        <v>20</v>
      </c>
      <c r="AI1401" s="9">
        <v>21</v>
      </c>
      <c r="AJ1401" s="9">
        <v>1</v>
      </c>
      <c r="AK1401" s="9">
        <v>2</v>
      </c>
      <c r="AL1401" s="9">
        <v>3</v>
      </c>
      <c r="AM1401" s="9">
        <v>4</v>
      </c>
      <c r="AN1401" s="9">
        <v>5</v>
      </c>
      <c r="AO1401" s="9">
        <v>6</v>
      </c>
      <c r="AP1401" s="9">
        <v>7</v>
      </c>
      <c r="AQ1401" s="9">
        <v>8</v>
      </c>
      <c r="AR1401" s="9">
        <v>9</v>
      </c>
      <c r="AS1401" s="9">
        <v>10</v>
      </c>
      <c r="AT1401" s="9">
        <v>11</v>
      </c>
      <c r="AU1401" s="9">
        <v>12</v>
      </c>
      <c r="AV1401" s="9">
        <v>13</v>
      </c>
      <c r="AW1401" s="9">
        <v>14</v>
      </c>
      <c r="AX1401" s="9">
        <v>15</v>
      </c>
      <c r="AY1401" s="9">
        <v>16</v>
      </c>
      <c r="AZ1401" s="9">
        <v>20</v>
      </c>
      <c r="BA1401" s="9">
        <v>21</v>
      </c>
      <c r="BB1401" s="9">
        <v>1</v>
      </c>
      <c r="BC1401" s="9">
        <v>2</v>
      </c>
      <c r="BD1401" s="9">
        <v>3</v>
      </c>
      <c r="BE1401" s="9">
        <v>4</v>
      </c>
      <c r="BF1401" s="9">
        <v>5</v>
      </c>
      <c r="BG1401" s="9">
        <v>6</v>
      </c>
      <c r="BH1401" s="9">
        <v>7</v>
      </c>
      <c r="BI1401" s="9">
        <v>8</v>
      </c>
      <c r="BJ1401" s="9">
        <v>9</v>
      </c>
      <c r="BK1401" s="9">
        <v>10</v>
      </c>
      <c r="BL1401" s="9">
        <v>11</v>
      </c>
      <c r="BM1401" s="9">
        <v>12</v>
      </c>
      <c r="BN1401" s="9">
        <v>13</v>
      </c>
      <c r="BO1401" s="9">
        <v>14</v>
      </c>
      <c r="BP1401" s="9">
        <v>15</v>
      </c>
      <c r="BQ1401" s="9">
        <v>16</v>
      </c>
      <c r="BR1401" s="9">
        <v>20</v>
      </c>
      <c r="BS1401" s="9">
        <v>21</v>
      </c>
      <c r="BT1401" s="9">
        <v>1</v>
      </c>
      <c r="BU1401" s="9">
        <v>2</v>
      </c>
      <c r="BV1401" s="9">
        <v>3</v>
      </c>
      <c r="BW1401" s="9" t="s">
        <v>1798</v>
      </c>
      <c r="BX1401" s="9">
        <v>5</v>
      </c>
      <c r="BY1401" s="9">
        <v>6</v>
      </c>
      <c r="BZ1401" s="9">
        <v>7</v>
      </c>
      <c r="CA1401" s="9" t="s">
        <v>1917</v>
      </c>
      <c r="CB1401" s="121">
        <v>9</v>
      </c>
    </row>
    <row r="1402" spans="1:80" ht="22.5" x14ac:dyDescent="0.25">
      <c r="A1402" s="134"/>
      <c r="B1402" s="134"/>
      <c r="C1402" s="134"/>
      <c r="D1402" s="136"/>
      <c r="E1402" s="136"/>
      <c r="F1402" s="136"/>
      <c r="G1402" s="138"/>
      <c r="H1402" s="16" t="s">
        <v>85</v>
      </c>
      <c r="I1402" s="17">
        <f>SUM(I1348,I1350,I1351,I1352,I1353,I1354,I1356,I1358,I1359,I1360,I1361,I1362,I1363,I1364,I1365,I1367,I1368,I1369,I1370,I1371,I1372,I1378,I1379,I1380,I1388,I1389,I1392,I1395,I1396,I1397)</f>
        <v>47726514</v>
      </c>
      <c r="J1402" s="17">
        <f t="shared" ref="J1402:J1405" si="3746">SUM(K1402,L1402,P1402,Q1402)</f>
        <v>60277777</v>
      </c>
      <c r="K1402" s="17">
        <f t="shared" ref="K1402" si="3747">SUM(K1348,K1350,K1351,K1352,K1353,K1354,K1356,K1358,K1359,K1360,K1361,K1362,K1363,K1364,K1365,K1367,K1368,K1369,K1370,K1371,K1372,K1378,K1379,K1380,K1388,K1389,K1392,K1395,K1396,K1397)</f>
        <v>58192938</v>
      </c>
      <c r="L1402" s="17">
        <f t="shared" ref="L1402:L1405" si="3748">SUM(M1402:O1402)</f>
        <v>0</v>
      </c>
      <c r="M1402" s="17">
        <f t="shared" ref="M1402:Q1402" si="3749">SUM(M1348,M1350,M1351,M1352,M1353,M1354,M1356,M1358,M1359,M1360,M1361,M1362,M1363,M1364,M1365,M1367,M1368,M1369,M1370,M1371,M1372,M1378,M1379,M1380,M1388,M1389,M1392,M1395,M1396,M1397)</f>
        <v>0</v>
      </c>
      <c r="N1402" s="17">
        <f t="shared" si="3749"/>
        <v>0</v>
      </c>
      <c r="O1402" s="17">
        <f t="shared" si="3749"/>
        <v>0</v>
      </c>
      <c r="P1402" s="17">
        <f t="shared" si="3749"/>
        <v>0</v>
      </c>
      <c r="Q1402" s="17">
        <f t="shared" si="3749"/>
        <v>2084839</v>
      </c>
      <c r="R1402" s="17">
        <f t="shared" ref="R1402:AG1402" si="3750">SUM(R1348,R1350,R1351,R1352,R1353,R1354,R1356,R1358,R1359,R1360,R1361,R1362,R1363,R1364,R1365,R1367,R1368,R1369,R1370,R1371,R1372,R1378,R1379,R1380,R1388,R1389,R1392,R1395,R1396,R1397)</f>
        <v>0</v>
      </c>
      <c r="S1402" s="17">
        <f t="shared" si="3750"/>
        <v>0</v>
      </c>
      <c r="T1402" s="17">
        <f t="shared" si="3750"/>
        <v>0</v>
      </c>
      <c r="U1402" s="17">
        <f t="shared" si="3750"/>
        <v>0</v>
      </c>
      <c r="V1402" s="17">
        <f t="shared" si="3750"/>
        <v>0</v>
      </c>
      <c r="W1402" s="17">
        <f t="shared" si="3750"/>
        <v>0</v>
      </c>
      <c r="X1402" s="17">
        <f t="shared" ref="X1402" si="3751">SUM(X1348,X1350,X1351,X1352,X1353,X1354,X1356,X1358,X1359,X1360,X1361,X1362,X1363,X1364,X1365,X1367,X1368,X1369,X1370,X1371,X1372,X1378,X1379,X1380,X1388,X1389,X1392,X1395,X1396,X1397)</f>
        <v>0</v>
      </c>
      <c r="Y1402" s="17">
        <f t="shared" si="3750"/>
        <v>0</v>
      </c>
      <c r="Z1402" s="17">
        <f t="shared" si="3750"/>
        <v>0</v>
      </c>
      <c r="AA1402" s="17">
        <f t="shared" si="3750"/>
        <v>0</v>
      </c>
      <c r="AB1402" s="17">
        <f t="shared" si="3750"/>
        <v>0</v>
      </c>
      <c r="AC1402" s="17">
        <f t="shared" si="3750"/>
        <v>0</v>
      </c>
      <c r="AD1402" s="17">
        <f t="shared" si="3750"/>
        <v>0</v>
      </c>
      <c r="AE1402" s="17">
        <f t="shared" si="3750"/>
        <v>0</v>
      </c>
      <c r="AF1402" s="17">
        <f t="shared" si="3750"/>
        <v>0</v>
      </c>
      <c r="AG1402" s="17">
        <f t="shared" si="3750"/>
        <v>0</v>
      </c>
      <c r="AH1402" s="17">
        <v>0</v>
      </c>
      <c r="AI1402" s="17">
        <v>0</v>
      </c>
      <c r="AJ1402" s="17">
        <f t="shared" ref="AJ1402:AY1402" si="3752">SUM(AJ1348,AJ1350,AJ1351,AJ1352,AJ1353,AJ1354,AJ1356,AJ1358,AJ1359,AJ1360,AJ1361,AJ1362,AJ1363,AJ1364,AJ1365,AJ1367,AJ1368,AJ1369,AJ1370,AJ1371,AJ1372,AJ1378,AJ1379,AJ1380,AJ1388,AJ1389,AJ1392,AJ1395,AJ1396,AJ1397)</f>
        <v>0</v>
      </c>
      <c r="AK1402" s="17">
        <f t="shared" si="3752"/>
        <v>0</v>
      </c>
      <c r="AL1402" s="17">
        <f t="shared" si="3752"/>
        <v>0</v>
      </c>
      <c r="AM1402" s="17">
        <f t="shared" si="3752"/>
        <v>0</v>
      </c>
      <c r="AN1402" s="17">
        <f t="shared" si="3752"/>
        <v>0</v>
      </c>
      <c r="AO1402" s="17">
        <f t="shared" si="3752"/>
        <v>0</v>
      </c>
      <c r="AP1402" s="17">
        <f t="shared" ref="AP1402" si="3753">SUM(AP1348,AP1350,AP1351,AP1352,AP1353,AP1354,AP1356,AP1358,AP1359,AP1360,AP1361,AP1362,AP1363,AP1364,AP1365,AP1367,AP1368,AP1369,AP1370,AP1371,AP1372,AP1378,AP1379,AP1380,AP1388,AP1389,AP1392,AP1395,AP1396,AP1397)</f>
        <v>0</v>
      </c>
      <c r="AQ1402" s="17">
        <f t="shared" si="3752"/>
        <v>0</v>
      </c>
      <c r="AR1402" s="17">
        <f t="shared" si="3752"/>
        <v>0</v>
      </c>
      <c r="AS1402" s="17">
        <f t="shared" si="3752"/>
        <v>0</v>
      </c>
      <c r="AT1402" s="17">
        <f t="shared" si="3752"/>
        <v>0</v>
      </c>
      <c r="AU1402" s="17">
        <f t="shared" si="3752"/>
        <v>0</v>
      </c>
      <c r="AV1402" s="17">
        <f t="shared" si="3752"/>
        <v>0</v>
      </c>
      <c r="AW1402" s="17">
        <f t="shared" si="3752"/>
        <v>0</v>
      </c>
      <c r="AX1402" s="17">
        <f t="shared" si="3752"/>
        <v>0</v>
      </c>
      <c r="AY1402" s="17">
        <f t="shared" si="3752"/>
        <v>0</v>
      </c>
      <c r="AZ1402" s="17">
        <v>0</v>
      </c>
      <c r="BA1402" s="17">
        <v>0</v>
      </c>
      <c r="BB1402" s="17">
        <f t="shared" ref="BB1402:BQ1402" si="3754">SUM(BB1348,BB1350,BB1351,BB1352,BB1353,BB1354,BB1356,BB1358,BB1359,BB1360,BB1361,BB1362,BB1363,BB1364,BB1365,BB1367,BB1368,BB1369,BB1370,BB1371,BB1372,BB1378,BB1379,BB1380,BB1388,BB1389,BB1392,BB1395,BB1396,BB1397)</f>
        <v>0</v>
      </c>
      <c r="BC1402" s="17">
        <f t="shared" si="3754"/>
        <v>0</v>
      </c>
      <c r="BD1402" s="17">
        <f t="shared" si="3754"/>
        <v>0</v>
      </c>
      <c r="BE1402" s="17">
        <f t="shared" si="3754"/>
        <v>0</v>
      </c>
      <c r="BF1402" s="17">
        <f t="shared" si="3754"/>
        <v>0</v>
      </c>
      <c r="BG1402" s="17">
        <f t="shared" si="3754"/>
        <v>0</v>
      </c>
      <c r="BH1402" s="17">
        <f t="shared" ref="BH1402" si="3755">SUM(BH1348,BH1350,BH1351,BH1352,BH1353,BH1354,BH1356,BH1358,BH1359,BH1360,BH1361,BH1362,BH1363,BH1364,BH1365,BH1367,BH1368,BH1369,BH1370,BH1371,BH1372,BH1378,BH1379,BH1380,BH1388,BH1389,BH1392,BH1395,BH1396,BH1397)</f>
        <v>0</v>
      </c>
      <c r="BI1402" s="17">
        <f t="shared" si="3754"/>
        <v>0</v>
      </c>
      <c r="BJ1402" s="17">
        <f t="shared" si="3754"/>
        <v>0</v>
      </c>
      <c r="BK1402" s="17">
        <f t="shared" si="3754"/>
        <v>0</v>
      </c>
      <c r="BL1402" s="17">
        <f t="shared" si="3754"/>
        <v>0</v>
      </c>
      <c r="BM1402" s="17">
        <f t="shared" si="3754"/>
        <v>0</v>
      </c>
      <c r="BN1402" s="17">
        <f t="shared" si="3754"/>
        <v>0</v>
      </c>
      <c r="BO1402" s="17">
        <f t="shared" si="3754"/>
        <v>0</v>
      </c>
      <c r="BP1402" s="17">
        <f t="shared" si="3754"/>
        <v>0</v>
      </c>
      <c r="BQ1402" s="17">
        <f t="shared" si="3754"/>
        <v>0</v>
      </c>
      <c r="BR1402" s="17">
        <v>0</v>
      </c>
      <c r="BS1402" s="17">
        <v>0</v>
      </c>
      <c r="BT1402" s="17">
        <f t="shared" ref="BT1402:BZ1402" si="3756">SUM(BT1348,BT1350,BT1351,BT1352,BT1353,BT1354,BT1356,BT1358,BT1359,BT1360,BT1361,BT1362,BT1363,BT1364,BT1365,BT1367,BT1368,BT1369,BT1370,BT1371,BT1372,BT1378,BT1379,BT1380,BT1388,BT1389,BT1392,BT1395,BT1396,BT1397)</f>
        <v>66570492</v>
      </c>
      <c r="BU1402" s="17">
        <f t="shared" si="3756"/>
        <v>59575479</v>
      </c>
      <c r="BV1402" s="17">
        <f t="shared" si="3756"/>
        <v>28802548</v>
      </c>
      <c r="BW1402" s="17">
        <f t="shared" si="3756"/>
        <v>12509953</v>
      </c>
      <c r="BX1402" s="17">
        <f t="shared" si="3756"/>
        <v>3546725</v>
      </c>
      <c r="BY1402" s="17">
        <f t="shared" si="3756"/>
        <v>5740028</v>
      </c>
      <c r="BZ1402" s="17">
        <f t="shared" si="3756"/>
        <v>3223200</v>
      </c>
      <c r="CA1402" s="17">
        <f t="shared" ref="CA1402:CA1414" si="3757">BV1402+BW1402</f>
        <v>41312501</v>
      </c>
      <c r="CB1402" s="125">
        <f>IF(BU1402=0,"-",CA1402/BU1402*100)</f>
        <v>69.344807114349848</v>
      </c>
    </row>
    <row r="1403" spans="1:80" x14ac:dyDescent="0.25">
      <c r="A1403" s="134"/>
      <c r="B1403" s="134"/>
      <c r="C1403" s="134"/>
      <c r="D1403" s="136"/>
      <c r="E1403" s="136"/>
      <c r="F1403" s="136"/>
      <c r="G1403" s="138"/>
      <c r="H1403" s="16" t="s">
        <v>837</v>
      </c>
      <c r="I1403" s="17">
        <f>SUM(I1385,I1384,I1383)</f>
        <v>21934807</v>
      </c>
      <c r="J1403" s="17">
        <f t="shared" si="3746"/>
        <v>32530203</v>
      </c>
      <c r="K1403" s="17">
        <f t="shared" ref="K1403" si="3758">SUM(K1385,K1384,K1383)</f>
        <v>32530203</v>
      </c>
      <c r="L1403" s="17">
        <f t="shared" si="3748"/>
        <v>0</v>
      </c>
      <c r="M1403" s="17">
        <f t="shared" ref="M1403:Q1403" si="3759">SUM(M1385,M1384,M1383)</f>
        <v>0</v>
      </c>
      <c r="N1403" s="17">
        <f t="shared" si="3759"/>
        <v>0</v>
      </c>
      <c r="O1403" s="17">
        <f t="shared" si="3759"/>
        <v>0</v>
      </c>
      <c r="P1403" s="17">
        <f t="shared" si="3759"/>
        <v>0</v>
      </c>
      <c r="Q1403" s="17">
        <f t="shared" si="3759"/>
        <v>0</v>
      </c>
      <c r="R1403" s="17">
        <f t="shared" ref="R1403:AG1403" si="3760">SUM(R1385,R1384,R1383)</f>
        <v>0</v>
      </c>
      <c r="S1403" s="17">
        <f t="shared" si="3760"/>
        <v>0</v>
      </c>
      <c r="T1403" s="17">
        <f t="shared" si="3760"/>
        <v>0</v>
      </c>
      <c r="U1403" s="17">
        <f t="shared" si="3760"/>
        <v>0</v>
      </c>
      <c r="V1403" s="17">
        <f t="shared" si="3760"/>
        <v>0</v>
      </c>
      <c r="W1403" s="17">
        <f t="shared" si="3760"/>
        <v>0</v>
      </c>
      <c r="X1403" s="17">
        <f t="shared" ref="X1403" si="3761">SUM(X1385,X1384,X1383)</f>
        <v>0</v>
      </c>
      <c r="Y1403" s="17">
        <f t="shared" si="3760"/>
        <v>0</v>
      </c>
      <c r="Z1403" s="17">
        <f t="shared" si="3760"/>
        <v>0</v>
      </c>
      <c r="AA1403" s="17">
        <f t="shared" si="3760"/>
        <v>0</v>
      </c>
      <c r="AB1403" s="17">
        <f t="shared" si="3760"/>
        <v>0</v>
      </c>
      <c r="AC1403" s="17">
        <f t="shared" si="3760"/>
        <v>0</v>
      </c>
      <c r="AD1403" s="17">
        <f t="shared" si="3760"/>
        <v>0</v>
      </c>
      <c r="AE1403" s="17">
        <f t="shared" si="3760"/>
        <v>0</v>
      </c>
      <c r="AF1403" s="17">
        <f t="shared" si="3760"/>
        <v>0</v>
      </c>
      <c r="AG1403" s="17">
        <f t="shared" si="3760"/>
        <v>0</v>
      </c>
      <c r="AH1403" s="17">
        <v>0</v>
      </c>
      <c r="AI1403" s="17">
        <v>0</v>
      </c>
      <c r="AJ1403" s="17">
        <f t="shared" ref="AJ1403:AY1403" si="3762">SUM(AJ1385,AJ1384,AJ1383)</f>
        <v>0</v>
      </c>
      <c r="AK1403" s="17">
        <f t="shared" si="3762"/>
        <v>0</v>
      </c>
      <c r="AL1403" s="17">
        <f t="shared" si="3762"/>
        <v>0</v>
      </c>
      <c r="AM1403" s="17">
        <f t="shared" si="3762"/>
        <v>0</v>
      </c>
      <c r="AN1403" s="17">
        <f t="shared" si="3762"/>
        <v>0</v>
      </c>
      <c r="AO1403" s="17">
        <f t="shared" si="3762"/>
        <v>0</v>
      </c>
      <c r="AP1403" s="17">
        <f t="shared" ref="AP1403" si="3763">SUM(AP1385,AP1384,AP1383)</f>
        <v>0</v>
      </c>
      <c r="AQ1403" s="17">
        <f t="shared" si="3762"/>
        <v>0</v>
      </c>
      <c r="AR1403" s="17">
        <f t="shared" si="3762"/>
        <v>0</v>
      </c>
      <c r="AS1403" s="17">
        <f t="shared" si="3762"/>
        <v>0</v>
      </c>
      <c r="AT1403" s="17">
        <f t="shared" si="3762"/>
        <v>0</v>
      </c>
      <c r="AU1403" s="17">
        <f t="shared" si="3762"/>
        <v>0</v>
      </c>
      <c r="AV1403" s="17">
        <f t="shared" si="3762"/>
        <v>0</v>
      </c>
      <c r="AW1403" s="17">
        <f t="shared" si="3762"/>
        <v>0</v>
      </c>
      <c r="AX1403" s="17">
        <f t="shared" si="3762"/>
        <v>0</v>
      </c>
      <c r="AY1403" s="17">
        <f t="shared" si="3762"/>
        <v>0</v>
      </c>
      <c r="AZ1403" s="17">
        <v>0</v>
      </c>
      <c r="BA1403" s="17">
        <v>0</v>
      </c>
      <c r="BB1403" s="17">
        <f t="shared" ref="BB1403:BQ1403" si="3764">SUM(BB1385,BB1384,BB1383)</f>
        <v>0</v>
      </c>
      <c r="BC1403" s="17">
        <f t="shared" si="3764"/>
        <v>0</v>
      </c>
      <c r="BD1403" s="17">
        <f t="shared" si="3764"/>
        <v>0</v>
      </c>
      <c r="BE1403" s="17">
        <f t="shared" si="3764"/>
        <v>0</v>
      </c>
      <c r="BF1403" s="17">
        <f t="shared" si="3764"/>
        <v>0</v>
      </c>
      <c r="BG1403" s="17">
        <f t="shared" si="3764"/>
        <v>0</v>
      </c>
      <c r="BH1403" s="17">
        <f t="shared" ref="BH1403" si="3765">SUM(BH1385,BH1384,BH1383)</f>
        <v>0</v>
      </c>
      <c r="BI1403" s="17">
        <f t="shared" si="3764"/>
        <v>0</v>
      </c>
      <c r="BJ1403" s="17">
        <f t="shared" si="3764"/>
        <v>0</v>
      </c>
      <c r="BK1403" s="17">
        <f t="shared" si="3764"/>
        <v>0</v>
      </c>
      <c r="BL1403" s="17">
        <f t="shared" si="3764"/>
        <v>0</v>
      </c>
      <c r="BM1403" s="17">
        <f t="shared" si="3764"/>
        <v>0</v>
      </c>
      <c r="BN1403" s="17">
        <f t="shared" si="3764"/>
        <v>0</v>
      </c>
      <c r="BO1403" s="17">
        <f t="shared" si="3764"/>
        <v>0</v>
      </c>
      <c r="BP1403" s="17">
        <f t="shared" si="3764"/>
        <v>0</v>
      </c>
      <c r="BQ1403" s="17">
        <f t="shared" si="3764"/>
        <v>0</v>
      </c>
      <c r="BR1403" s="17">
        <v>0</v>
      </c>
      <c r="BS1403" s="17">
        <v>0</v>
      </c>
      <c r="BT1403" s="17">
        <f t="shared" ref="BT1403:BZ1403" si="3766">SUM(BT1385,BT1384,BT1383)</f>
        <v>32530203</v>
      </c>
      <c r="BU1403" s="17">
        <f t="shared" si="3766"/>
        <v>32522052</v>
      </c>
      <c r="BV1403" s="17">
        <f t="shared" si="3766"/>
        <v>13979924</v>
      </c>
      <c r="BW1403" s="17">
        <f t="shared" si="3766"/>
        <v>4996566</v>
      </c>
      <c r="BX1403" s="17">
        <f t="shared" si="3766"/>
        <v>1996566</v>
      </c>
      <c r="BY1403" s="17">
        <f t="shared" si="3766"/>
        <v>1800000</v>
      </c>
      <c r="BZ1403" s="17">
        <f t="shared" si="3766"/>
        <v>1200000</v>
      </c>
      <c r="CA1403" s="17">
        <f t="shared" si="3757"/>
        <v>18976490</v>
      </c>
      <c r="CB1403" s="125">
        <f>IF(BU1403=0,"-",CA1403/BU1403*100)</f>
        <v>58.349608444141218</v>
      </c>
    </row>
    <row r="1404" spans="1:80" x14ac:dyDescent="0.25">
      <c r="A1404" s="134"/>
      <c r="B1404" s="134"/>
      <c r="C1404" s="134"/>
      <c r="D1404" s="136"/>
      <c r="E1404" s="136"/>
      <c r="F1404" s="136"/>
      <c r="G1404" s="138"/>
      <c r="H1404" s="16" t="s">
        <v>777</v>
      </c>
      <c r="I1404" s="17">
        <f>SUM(I1376)</f>
        <v>600000</v>
      </c>
      <c r="J1404" s="17">
        <f t="shared" si="3746"/>
        <v>400000</v>
      </c>
      <c r="K1404" s="17">
        <f t="shared" ref="K1404" si="3767">SUM(K1376)</f>
        <v>400000</v>
      </c>
      <c r="L1404" s="17">
        <f t="shared" si="3748"/>
        <v>0</v>
      </c>
      <c r="M1404" s="17">
        <f t="shared" ref="M1404:Q1404" si="3768">SUM(M1376)</f>
        <v>0</v>
      </c>
      <c r="N1404" s="17">
        <f t="shared" si="3768"/>
        <v>0</v>
      </c>
      <c r="O1404" s="17">
        <f t="shared" si="3768"/>
        <v>0</v>
      </c>
      <c r="P1404" s="17">
        <f t="shared" si="3768"/>
        <v>0</v>
      </c>
      <c r="Q1404" s="17">
        <f t="shared" si="3768"/>
        <v>0</v>
      </c>
      <c r="R1404" s="17">
        <f t="shared" ref="R1404:AG1404" si="3769">SUM(R1376)</f>
        <v>0</v>
      </c>
      <c r="S1404" s="17">
        <f t="shared" si="3769"/>
        <v>0</v>
      </c>
      <c r="T1404" s="17">
        <f t="shared" si="3769"/>
        <v>0</v>
      </c>
      <c r="U1404" s="17">
        <f t="shared" si="3769"/>
        <v>0</v>
      </c>
      <c r="V1404" s="17">
        <f t="shared" si="3769"/>
        <v>0</v>
      </c>
      <c r="W1404" s="17">
        <f t="shared" si="3769"/>
        <v>0</v>
      </c>
      <c r="X1404" s="17">
        <f t="shared" ref="X1404" si="3770">SUM(X1376)</f>
        <v>0</v>
      </c>
      <c r="Y1404" s="17">
        <f t="shared" si="3769"/>
        <v>0</v>
      </c>
      <c r="Z1404" s="17">
        <f t="shared" si="3769"/>
        <v>0</v>
      </c>
      <c r="AA1404" s="17">
        <f t="shared" si="3769"/>
        <v>0</v>
      </c>
      <c r="AB1404" s="17">
        <f t="shared" si="3769"/>
        <v>0</v>
      </c>
      <c r="AC1404" s="17">
        <f t="shared" si="3769"/>
        <v>0</v>
      </c>
      <c r="AD1404" s="17">
        <f t="shared" si="3769"/>
        <v>0</v>
      </c>
      <c r="AE1404" s="17">
        <f t="shared" si="3769"/>
        <v>0</v>
      </c>
      <c r="AF1404" s="17">
        <f t="shared" si="3769"/>
        <v>0</v>
      </c>
      <c r="AG1404" s="17">
        <f t="shared" si="3769"/>
        <v>0</v>
      </c>
      <c r="AH1404" s="17">
        <v>0</v>
      </c>
      <c r="AI1404" s="17">
        <v>0</v>
      </c>
      <c r="AJ1404" s="17">
        <f t="shared" ref="AJ1404:AY1404" si="3771">SUM(AJ1376)</f>
        <v>0</v>
      </c>
      <c r="AK1404" s="17">
        <f t="shared" si="3771"/>
        <v>0</v>
      </c>
      <c r="AL1404" s="17">
        <f t="shared" si="3771"/>
        <v>0</v>
      </c>
      <c r="AM1404" s="17">
        <f t="shared" si="3771"/>
        <v>0</v>
      </c>
      <c r="AN1404" s="17">
        <f t="shared" si="3771"/>
        <v>0</v>
      </c>
      <c r="AO1404" s="17">
        <f t="shared" si="3771"/>
        <v>0</v>
      </c>
      <c r="AP1404" s="17">
        <f t="shared" ref="AP1404" si="3772">SUM(AP1376)</f>
        <v>0</v>
      </c>
      <c r="AQ1404" s="17">
        <f t="shared" si="3771"/>
        <v>0</v>
      </c>
      <c r="AR1404" s="17">
        <f t="shared" si="3771"/>
        <v>0</v>
      </c>
      <c r="AS1404" s="17">
        <f t="shared" si="3771"/>
        <v>0</v>
      </c>
      <c r="AT1404" s="17">
        <f t="shared" si="3771"/>
        <v>0</v>
      </c>
      <c r="AU1404" s="17">
        <f t="shared" si="3771"/>
        <v>0</v>
      </c>
      <c r="AV1404" s="17">
        <f t="shared" si="3771"/>
        <v>0</v>
      </c>
      <c r="AW1404" s="17">
        <f t="shared" si="3771"/>
        <v>0</v>
      </c>
      <c r="AX1404" s="17">
        <f t="shared" si="3771"/>
        <v>0</v>
      </c>
      <c r="AY1404" s="17">
        <f t="shared" si="3771"/>
        <v>0</v>
      </c>
      <c r="AZ1404" s="17">
        <v>0</v>
      </c>
      <c r="BA1404" s="17">
        <v>0</v>
      </c>
      <c r="BB1404" s="17">
        <f t="shared" ref="BB1404:BQ1404" si="3773">SUM(BB1376)</f>
        <v>0</v>
      </c>
      <c r="BC1404" s="17">
        <f t="shared" si="3773"/>
        <v>0</v>
      </c>
      <c r="BD1404" s="17">
        <f t="shared" si="3773"/>
        <v>0</v>
      </c>
      <c r="BE1404" s="17">
        <f t="shared" si="3773"/>
        <v>0</v>
      </c>
      <c r="BF1404" s="17">
        <f t="shared" si="3773"/>
        <v>0</v>
      </c>
      <c r="BG1404" s="17">
        <f t="shared" si="3773"/>
        <v>0</v>
      </c>
      <c r="BH1404" s="17">
        <f t="shared" ref="BH1404" si="3774">SUM(BH1376)</f>
        <v>0</v>
      </c>
      <c r="BI1404" s="17">
        <f t="shared" si="3773"/>
        <v>0</v>
      </c>
      <c r="BJ1404" s="17">
        <f t="shared" si="3773"/>
        <v>0</v>
      </c>
      <c r="BK1404" s="17">
        <f t="shared" si="3773"/>
        <v>0</v>
      </c>
      <c r="BL1404" s="17">
        <f t="shared" si="3773"/>
        <v>0</v>
      </c>
      <c r="BM1404" s="17">
        <f t="shared" si="3773"/>
        <v>0</v>
      </c>
      <c r="BN1404" s="17">
        <f t="shared" si="3773"/>
        <v>0</v>
      </c>
      <c r="BO1404" s="17">
        <f t="shared" si="3773"/>
        <v>0</v>
      </c>
      <c r="BP1404" s="17">
        <f t="shared" si="3773"/>
        <v>0</v>
      </c>
      <c r="BQ1404" s="17">
        <f t="shared" si="3773"/>
        <v>0</v>
      </c>
      <c r="BR1404" s="17">
        <v>0</v>
      </c>
      <c r="BS1404" s="17">
        <v>0</v>
      </c>
      <c r="BT1404" s="17">
        <f t="shared" ref="BT1404:BW1404" si="3775">SUM(BT1376)</f>
        <v>400000</v>
      </c>
      <c r="BU1404" s="17">
        <f t="shared" ref="BU1404:BV1404" si="3776">SUM(BU1376)</f>
        <v>400000</v>
      </c>
      <c r="BV1404" s="17">
        <f t="shared" si="3776"/>
        <v>0</v>
      </c>
      <c r="BW1404" s="17">
        <f t="shared" si="3775"/>
        <v>0</v>
      </c>
      <c r="BX1404" s="17">
        <f t="shared" ref="BX1404:BZ1404" si="3777">SUM(BX1376)</f>
        <v>0</v>
      </c>
      <c r="BY1404" s="17">
        <f t="shared" si="3777"/>
        <v>0</v>
      </c>
      <c r="BZ1404" s="17">
        <f t="shared" si="3777"/>
        <v>0</v>
      </c>
      <c r="CA1404" s="17">
        <f t="shared" si="3757"/>
        <v>0</v>
      </c>
      <c r="CB1404" s="125">
        <f>IF(BU1404=0,"-",CA1404/BU1404*100)</f>
        <v>0</v>
      </c>
    </row>
    <row r="1405" spans="1:80" x14ac:dyDescent="0.25">
      <c r="A1405" s="139"/>
      <c r="B1405" s="139"/>
      <c r="C1405" s="139"/>
      <c r="D1405" s="140"/>
      <c r="E1405" s="140"/>
      <c r="F1405" s="140"/>
      <c r="G1405" s="141"/>
      <c r="H1405" s="18" t="s">
        <v>86</v>
      </c>
      <c r="I1405" s="17">
        <f>SUM(I1402:I1404)</f>
        <v>70261321</v>
      </c>
      <c r="J1405" s="17">
        <f t="shared" si="3746"/>
        <v>93207980</v>
      </c>
      <c r="K1405" s="17">
        <f t="shared" ref="K1405" si="3778">SUM(K1402:K1404)</f>
        <v>91123141</v>
      </c>
      <c r="L1405" s="17">
        <f t="shared" si="3748"/>
        <v>0</v>
      </c>
      <c r="M1405" s="17">
        <f t="shared" ref="M1405:Q1405" si="3779">SUM(M1402:M1404)</f>
        <v>0</v>
      </c>
      <c r="N1405" s="17">
        <f t="shared" si="3779"/>
        <v>0</v>
      </c>
      <c r="O1405" s="17">
        <f t="shared" si="3779"/>
        <v>0</v>
      </c>
      <c r="P1405" s="17">
        <f t="shared" si="3779"/>
        <v>0</v>
      </c>
      <c r="Q1405" s="17">
        <f t="shared" si="3779"/>
        <v>2084839</v>
      </c>
      <c r="R1405" s="17">
        <f t="shared" ref="R1405:AG1405" si="3780">SUM(R1402:R1404)</f>
        <v>0</v>
      </c>
      <c r="S1405" s="17">
        <f t="shared" si="3780"/>
        <v>0</v>
      </c>
      <c r="T1405" s="17">
        <f t="shared" si="3780"/>
        <v>0</v>
      </c>
      <c r="U1405" s="17">
        <f t="shared" si="3780"/>
        <v>0</v>
      </c>
      <c r="V1405" s="17">
        <f t="shared" si="3780"/>
        <v>0</v>
      </c>
      <c r="W1405" s="17">
        <f t="shared" si="3780"/>
        <v>0</v>
      </c>
      <c r="X1405" s="17">
        <f t="shared" ref="X1405" si="3781">SUM(X1402:X1404)</f>
        <v>0</v>
      </c>
      <c r="Y1405" s="17">
        <f t="shared" si="3780"/>
        <v>0</v>
      </c>
      <c r="Z1405" s="17">
        <f t="shared" si="3780"/>
        <v>0</v>
      </c>
      <c r="AA1405" s="17">
        <f t="shared" si="3780"/>
        <v>0</v>
      </c>
      <c r="AB1405" s="17">
        <f t="shared" si="3780"/>
        <v>0</v>
      </c>
      <c r="AC1405" s="17">
        <f t="shared" si="3780"/>
        <v>0</v>
      </c>
      <c r="AD1405" s="17">
        <f t="shared" si="3780"/>
        <v>0</v>
      </c>
      <c r="AE1405" s="17">
        <f t="shared" si="3780"/>
        <v>0</v>
      </c>
      <c r="AF1405" s="17">
        <f t="shared" si="3780"/>
        <v>0</v>
      </c>
      <c r="AG1405" s="17">
        <f t="shared" si="3780"/>
        <v>0</v>
      </c>
      <c r="AH1405" s="17">
        <v>0</v>
      </c>
      <c r="AI1405" s="17">
        <v>0</v>
      </c>
      <c r="AJ1405" s="17">
        <f t="shared" ref="AJ1405:AY1405" si="3782">SUM(AJ1402:AJ1404)</f>
        <v>0</v>
      </c>
      <c r="AK1405" s="17">
        <f t="shared" si="3782"/>
        <v>0</v>
      </c>
      <c r="AL1405" s="17">
        <f t="shared" si="3782"/>
        <v>0</v>
      </c>
      <c r="AM1405" s="17">
        <f t="shared" si="3782"/>
        <v>0</v>
      </c>
      <c r="AN1405" s="17">
        <f t="shared" si="3782"/>
        <v>0</v>
      </c>
      <c r="AO1405" s="17">
        <f t="shared" si="3782"/>
        <v>0</v>
      </c>
      <c r="AP1405" s="17">
        <f t="shared" ref="AP1405" si="3783">SUM(AP1402:AP1404)</f>
        <v>0</v>
      </c>
      <c r="AQ1405" s="17">
        <f t="shared" si="3782"/>
        <v>0</v>
      </c>
      <c r="AR1405" s="17">
        <f t="shared" si="3782"/>
        <v>0</v>
      </c>
      <c r="AS1405" s="17">
        <f t="shared" si="3782"/>
        <v>0</v>
      </c>
      <c r="AT1405" s="17">
        <f t="shared" si="3782"/>
        <v>0</v>
      </c>
      <c r="AU1405" s="17">
        <f t="shared" si="3782"/>
        <v>0</v>
      </c>
      <c r="AV1405" s="17">
        <f t="shared" si="3782"/>
        <v>0</v>
      </c>
      <c r="AW1405" s="17">
        <f t="shared" si="3782"/>
        <v>0</v>
      </c>
      <c r="AX1405" s="17">
        <f t="shared" si="3782"/>
        <v>0</v>
      </c>
      <c r="AY1405" s="17">
        <f t="shared" si="3782"/>
        <v>0</v>
      </c>
      <c r="AZ1405" s="17">
        <v>0</v>
      </c>
      <c r="BA1405" s="17">
        <v>0</v>
      </c>
      <c r="BB1405" s="17">
        <f t="shared" ref="BB1405:BQ1405" si="3784">SUM(BB1402:BB1404)</f>
        <v>0</v>
      </c>
      <c r="BC1405" s="17">
        <f t="shared" si="3784"/>
        <v>0</v>
      </c>
      <c r="BD1405" s="17">
        <f t="shared" si="3784"/>
        <v>0</v>
      </c>
      <c r="BE1405" s="17">
        <f t="shared" si="3784"/>
        <v>0</v>
      </c>
      <c r="BF1405" s="17">
        <f t="shared" si="3784"/>
        <v>0</v>
      </c>
      <c r="BG1405" s="17">
        <f t="shared" si="3784"/>
        <v>0</v>
      </c>
      <c r="BH1405" s="17">
        <f t="shared" ref="BH1405" si="3785">SUM(BH1402:BH1404)</f>
        <v>0</v>
      </c>
      <c r="BI1405" s="17">
        <f t="shared" si="3784"/>
        <v>0</v>
      </c>
      <c r="BJ1405" s="17">
        <f t="shared" si="3784"/>
        <v>0</v>
      </c>
      <c r="BK1405" s="17">
        <f t="shared" si="3784"/>
        <v>0</v>
      </c>
      <c r="BL1405" s="17">
        <f t="shared" si="3784"/>
        <v>0</v>
      </c>
      <c r="BM1405" s="17">
        <f t="shared" si="3784"/>
        <v>0</v>
      </c>
      <c r="BN1405" s="17">
        <f t="shared" si="3784"/>
        <v>0</v>
      </c>
      <c r="BO1405" s="17">
        <f t="shared" si="3784"/>
        <v>0</v>
      </c>
      <c r="BP1405" s="17">
        <f t="shared" si="3784"/>
        <v>0</v>
      </c>
      <c r="BQ1405" s="17">
        <f t="shared" si="3784"/>
        <v>0</v>
      </c>
      <c r="BR1405" s="17">
        <v>0</v>
      </c>
      <c r="BS1405" s="17">
        <v>0</v>
      </c>
      <c r="BT1405" s="17">
        <f t="shared" ref="BT1405:BW1405" si="3786">SUM(BT1402:BT1404)</f>
        <v>99500695</v>
      </c>
      <c r="BU1405" s="17">
        <f t="shared" ref="BU1405:BV1405" si="3787">SUM(BU1402:BU1404)</f>
        <v>92497531</v>
      </c>
      <c r="BV1405" s="17">
        <f t="shared" si="3787"/>
        <v>42782472</v>
      </c>
      <c r="BW1405" s="17">
        <f t="shared" si="3786"/>
        <v>17506519</v>
      </c>
      <c r="BX1405" s="17">
        <f t="shared" ref="BX1405:BZ1405" si="3788">SUM(BX1402:BX1404)</f>
        <v>5543291</v>
      </c>
      <c r="BY1405" s="17">
        <f t="shared" si="3788"/>
        <v>7540028</v>
      </c>
      <c r="BZ1405" s="17">
        <f t="shared" si="3788"/>
        <v>4423200</v>
      </c>
      <c r="CA1405" s="17">
        <f t="shared" si="3757"/>
        <v>60288991</v>
      </c>
      <c r="CB1405" s="125">
        <f>IF(BU1405=0,"-",CA1405/BU1405*100)</f>
        <v>65.17902731911839</v>
      </c>
    </row>
    <row r="1406" spans="1:80" x14ac:dyDescent="0.25">
      <c r="X1406">
        <f t="shared" si="3646"/>
        <v>0</v>
      </c>
      <c r="AH1406">
        <v>0</v>
      </c>
      <c r="AI1406">
        <v>0</v>
      </c>
      <c r="AP1406">
        <f t="shared" si="3647"/>
        <v>0</v>
      </c>
      <c r="AZ1406">
        <v>0</v>
      </c>
      <c r="BA1406">
        <v>0</v>
      </c>
      <c r="BH1406">
        <f t="shared" si="3648"/>
        <v>0</v>
      </c>
      <c r="BR1406">
        <v>0</v>
      </c>
      <c r="BS1406">
        <v>0</v>
      </c>
      <c r="BU1406">
        <v>0</v>
      </c>
      <c r="BV1406">
        <v>0</v>
      </c>
      <c r="BW1406">
        <f t="shared" si="3645"/>
        <v>0</v>
      </c>
      <c r="CA1406">
        <f t="shared" si="3757"/>
        <v>0</v>
      </c>
      <c r="CB1406" s="126" t="str">
        <f>IF(BU1406=0,"-",CA1406/BU1406*100)</f>
        <v>-</v>
      </c>
    </row>
    <row r="1407" spans="1:80" x14ac:dyDescent="0.25">
      <c r="A1407" s="13" t="s">
        <v>1</v>
      </c>
      <c r="B1407" s="13" t="s">
        <v>1</v>
      </c>
      <c r="C1407" s="13" t="s">
        <v>1</v>
      </c>
      <c r="D1407" s="74" t="s">
        <v>1</v>
      </c>
      <c r="E1407" s="74" t="s">
        <v>1</v>
      </c>
      <c r="F1407" s="74" t="s">
        <v>1</v>
      </c>
      <c r="G1407" s="13" t="s">
        <v>1</v>
      </c>
      <c r="H1407" s="19" t="s">
        <v>1</v>
      </c>
      <c r="I1407" s="19" t="s">
        <v>1</v>
      </c>
      <c r="J1407" s="19"/>
      <c r="K1407" s="19" t="s">
        <v>1</v>
      </c>
      <c r="L1407" s="19"/>
      <c r="M1407" s="19" t="s">
        <v>1</v>
      </c>
      <c r="N1407" s="19" t="s">
        <v>1</v>
      </c>
      <c r="O1407" s="19" t="s">
        <v>1</v>
      </c>
      <c r="P1407" s="28"/>
      <c r="Q1407" s="19" t="s">
        <v>1</v>
      </c>
      <c r="R1407" s="19" t="s">
        <v>1</v>
      </c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>
        <v>0</v>
      </c>
      <c r="AI1407" s="19">
        <v>0</v>
      </c>
      <c r="AJ1407" s="19" t="s">
        <v>1</v>
      </c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>
        <v>0</v>
      </c>
      <c r="BA1407" s="19">
        <v>0</v>
      </c>
      <c r="BB1407" s="19" t="s">
        <v>1</v>
      </c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>
        <v>0</v>
      </c>
      <c r="BS1407" s="19">
        <v>0</v>
      </c>
      <c r="BT1407" s="19"/>
      <c r="BU1407" s="19"/>
      <c r="BV1407" s="19"/>
      <c r="BW1407" s="19">
        <f t="shared" si="3645"/>
        <v>0</v>
      </c>
      <c r="BX1407" s="19"/>
      <c r="BY1407" s="19"/>
      <c r="BZ1407" s="19"/>
      <c r="CA1407" s="19">
        <f t="shared" si="3757"/>
        <v>0</v>
      </c>
      <c r="CB1407" s="127"/>
    </row>
    <row r="1408" spans="1:80" x14ac:dyDescent="0.25">
      <c r="A1408" s="13" t="s">
        <v>1</v>
      </c>
      <c r="B1408" s="13" t="s">
        <v>1</v>
      </c>
      <c r="C1408" s="13" t="s">
        <v>1</v>
      </c>
      <c r="D1408" s="74" t="s">
        <v>1</v>
      </c>
      <c r="E1408" s="74" t="s">
        <v>1</v>
      </c>
      <c r="F1408" s="74" t="s">
        <v>1</v>
      </c>
      <c r="G1408" s="13" t="s">
        <v>1</v>
      </c>
      <c r="H1408" s="10" t="s">
        <v>838</v>
      </c>
      <c r="I1408" s="11">
        <f>SUM(I1398)</f>
        <v>70261321</v>
      </c>
      <c r="J1408" s="11">
        <f t="shared" ref="J1408:J1409" si="3789">SUM(K1408,L1408,P1408,Q1408)</f>
        <v>93207980</v>
      </c>
      <c r="K1408" s="11">
        <f t="shared" ref="K1408" si="3790">SUM(K1398)</f>
        <v>91123141</v>
      </c>
      <c r="L1408" s="11">
        <f t="shared" ref="L1408" si="3791">SUM(M1408:O1408)</f>
        <v>0</v>
      </c>
      <c r="M1408" s="11">
        <f t="shared" ref="M1408:Q1408" si="3792">SUM(M1398)</f>
        <v>0</v>
      </c>
      <c r="N1408" s="11">
        <f t="shared" si="3792"/>
        <v>0</v>
      </c>
      <c r="O1408" s="11">
        <f t="shared" si="3792"/>
        <v>0</v>
      </c>
      <c r="P1408" s="11">
        <f t="shared" si="3792"/>
        <v>0</v>
      </c>
      <c r="Q1408" s="11">
        <f t="shared" si="3792"/>
        <v>2084839</v>
      </c>
      <c r="R1408" s="11">
        <f t="shared" ref="R1408:AG1408" si="3793">SUM(R1398)</f>
        <v>0</v>
      </c>
      <c r="S1408" s="11">
        <f t="shared" si="3793"/>
        <v>0</v>
      </c>
      <c r="T1408" s="11">
        <f t="shared" si="3793"/>
        <v>0</v>
      </c>
      <c r="U1408" s="11">
        <f t="shared" si="3793"/>
        <v>0</v>
      </c>
      <c r="V1408" s="11">
        <f t="shared" si="3793"/>
        <v>0</v>
      </c>
      <c r="W1408" s="11">
        <f t="shared" si="3793"/>
        <v>0</v>
      </c>
      <c r="X1408" s="11">
        <f t="shared" si="3793"/>
        <v>0</v>
      </c>
      <c r="Y1408" s="11">
        <f t="shared" si="3793"/>
        <v>0</v>
      </c>
      <c r="Z1408" s="11">
        <f t="shared" si="3793"/>
        <v>0</v>
      </c>
      <c r="AA1408" s="11">
        <f t="shared" si="3793"/>
        <v>0</v>
      </c>
      <c r="AB1408" s="11">
        <f t="shared" si="3793"/>
        <v>0</v>
      </c>
      <c r="AC1408" s="11">
        <f t="shared" si="3793"/>
        <v>0</v>
      </c>
      <c r="AD1408" s="11">
        <f t="shared" si="3793"/>
        <v>0</v>
      </c>
      <c r="AE1408" s="11">
        <f t="shared" si="3793"/>
        <v>0</v>
      </c>
      <c r="AF1408" s="11">
        <f t="shared" si="3793"/>
        <v>0</v>
      </c>
      <c r="AG1408" s="11">
        <f t="shared" si="3793"/>
        <v>0</v>
      </c>
      <c r="AH1408" s="11">
        <v>0</v>
      </c>
      <c r="AI1408" s="11">
        <v>0</v>
      </c>
      <c r="AJ1408" s="11">
        <f t="shared" ref="AJ1408:AY1408" si="3794">SUM(AJ1398)</f>
        <v>0</v>
      </c>
      <c r="AK1408" s="11">
        <f t="shared" si="3794"/>
        <v>0</v>
      </c>
      <c r="AL1408" s="11">
        <f t="shared" si="3794"/>
        <v>0</v>
      </c>
      <c r="AM1408" s="11">
        <f t="shared" si="3794"/>
        <v>0</v>
      </c>
      <c r="AN1408" s="11">
        <f t="shared" si="3794"/>
        <v>0</v>
      </c>
      <c r="AO1408" s="11">
        <f t="shared" si="3794"/>
        <v>0</v>
      </c>
      <c r="AP1408" s="11">
        <f t="shared" si="3794"/>
        <v>0</v>
      </c>
      <c r="AQ1408" s="11">
        <f t="shared" si="3794"/>
        <v>0</v>
      </c>
      <c r="AR1408" s="11">
        <f t="shared" si="3794"/>
        <v>0</v>
      </c>
      <c r="AS1408" s="11">
        <f t="shared" si="3794"/>
        <v>0</v>
      </c>
      <c r="AT1408" s="11">
        <f t="shared" si="3794"/>
        <v>0</v>
      </c>
      <c r="AU1408" s="11">
        <f t="shared" si="3794"/>
        <v>0</v>
      </c>
      <c r="AV1408" s="11">
        <f t="shared" si="3794"/>
        <v>0</v>
      </c>
      <c r="AW1408" s="11">
        <f t="shared" si="3794"/>
        <v>0</v>
      </c>
      <c r="AX1408" s="11">
        <f t="shared" si="3794"/>
        <v>0</v>
      </c>
      <c r="AY1408" s="11">
        <f t="shared" si="3794"/>
        <v>0</v>
      </c>
      <c r="AZ1408" s="11">
        <v>0</v>
      </c>
      <c r="BA1408" s="11">
        <v>0</v>
      </c>
      <c r="BB1408" s="11">
        <f t="shared" ref="BB1408:BQ1408" si="3795">SUM(BB1398)</f>
        <v>0</v>
      </c>
      <c r="BC1408" s="11">
        <f t="shared" si="3795"/>
        <v>0</v>
      </c>
      <c r="BD1408" s="11">
        <f t="shared" si="3795"/>
        <v>0</v>
      </c>
      <c r="BE1408" s="11">
        <f t="shared" si="3795"/>
        <v>0</v>
      </c>
      <c r="BF1408" s="11">
        <f t="shared" si="3795"/>
        <v>0</v>
      </c>
      <c r="BG1408" s="11">
        <f t="shared" si="3795"/>
        <v>0</v>
      </c>
      <c r="BH1408" s="11">
        <f t="shared" si="3795"/>
        <v>0</v>
      </c>
      <c r="BI1408" s="11">
        <f t="shared" si="3795"/>
        <v>0</v>
      </c>
      <c r="BJ1408" s="11">
        <f t="shared" si="3795"/>
        <v>0</v>
      </c>
      <c r="BK1408" s="11">
        <f t="shared" si="3795"/>
        <v>0</v>
      </c>
      <c r="BL1408" s="11">
        <f t="shared" si="3795"/>
        <v>0</v>
      </c>
      <c r="BM1408" s="11">
        <f t="shared" si="3795"/>
        <v>0</v>
      </c>
      <c r="BN1408" s="11">
        <f t="shared" si="3795"/>
        <v>0</v>
      </c>
      <c r="BO1408" s="11">
        <f t="shared" si="3795"/>
        <v>0</v>
      </c>
      <c r="BP1408" s="11">
        <f t="shared" si="3795"/>
        <v>0</v>
      </c>
      <c r="BQ1408" s="11">
        <f t="shared" si="3795"/>
        <v>0</v>
      </c>
      <c r="BR1408" s="11">
        <v>0</v>
      </c>
      <c r="BS1408" s="11">
        <v>0</v>
      </c>
      <c r="BT1408" s="11">
        <f t="shared" ref="BT1408:BW1409" si="3796">SUM(BT1398)</f>
        <v>99500695</v>
      </c>
      <c r="BU1408" s="11">
        <f t="shared" ref="BU1408:BV1409" si="3797">SUM(BU1398)</f>
        <v>92497531</v>
      </c>
      <c r="BV1408" s="11">
        <f t="shared" si="3797"/>
        <v>42782472</v>
      </c>
      <c r="BW1408" s="11">
        <f t="shared" si="3796"/>
        <v>17506519</v>
      </c>
      <c r="BX1408" s="11">
        <f t="shared" ref="BX1408:BX1409" si="3798">SUM(BX1398)</f>
        <v>5543291</v>
      </c>
      <c r="BY1408" s="11">
        <f t="shared" ref="BY1408:BY1409" si="3799">SUM(BY1398)</f>
        <v>7540028</v>
      </c>
      <c r="BZ1408" s="11">
        <f t="shared" ref="BZ1408:BZ1409" si="3800">SUM(BZ1398)</f>
        <v>4423200</v>
      </c>
      <c r="CA1408" s="11">
        <f t="shared" si="3757"/>
        <v>60288991</v>
      </c>
      <c r="CB1408" s="123">
        <f>IF(BU1408=0,"-",CA1408/BU1408*100)</f>
        <v>65.17902731911839</v>
      </c>
    </row>
    <row r="1409" spans="1:80" x14ac:dyDescent="0.25">
      <c r="A1409" s="13" t="s">
        <v>1</v>
      </c>
      <c r="B1409" s="13" t="s">
        <v>1</v>
      </c>
      <c r="C1409" s="13" t="s">
        <v>1</v>
      </c>
      <c r="D1409" s="74" t="s">
        <v>1</v>
      </c>
      <c r="E1409" s="74" t="s">
        <v>1</v>
      </c>
      <c r="F1409" s="74" t="s">
        <v>1</v>
      </c>
      <c r="G1409" s="13" t="s">
        <v>1</v>
      </c>
      <c r="H1409" s="2" t="s">
        <v>83</v>
      </c>
      <c r="I1409" s="12">
        <f>SUM(I1399)</f>
        <v>65</v>
      </c>
      <c r="J1409" s="12">
        <f t="shared" si="3789"/>
        <v>65</v>
      </c>
      <c r="K1409" s="12">
        <f>SUM(K1399)</f>
        <v>65</v>
      </c>
      <c r="L1409" s="13"/>
      <c r="M1409" s="13" t="s">
        <v>1</v>
      </c>
      <c r="N1409" s="13" t="s">
        <v>1</v>
      </c>
      <c r="O1409" s="13" t="s">
        <v>1</v>
      </c>
      <c r="P1409" s="29"/>
      <c r="Q1409" s="13" t="s">
        <v>1</v>
      </c>
      <c r="R1409" s="13" t="s">
        <v>1</v>
      </c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>
        <v>0</v>
      </c>
      <c r="AI1409" s="13">
        <v>0</v>
      </c>
      <c r="AJ1409" s="13" t="s">
        <v>1</v>
      </c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>
        <v>0</v>
      </c>
      <c r="BA1409" s="13">
        <v>0</v>
      </c>
      <c r="BB1409" s="13" t="s">
        <v>1</v>
      </c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>
        <v>0</v>
      </c>
      <c r="BS1409" s="13">
        <v>0</v>
      </c>
      <c r="BT1409" s="12">
        <f t="shared" si="3796"/>
        <v>67</v>
      </c>
      <c r="BU1409" s="12">
        <f t="shared" si="3797"/>
        <v>67</v>
      </c>
      <c r="BV1409" s="12">
        <f t="shared" si="3797"/>
        <v>0</v>
      </c>
      <c r="BW1409" s="12">
        <f t="shared" si="3796"/>
        <v>0</v>
      </c>
      <c r="BX1409" s="12">
        <f t="shared" si="3798"/>
        <v>0</v>
      </c>
      <c r="BY1409" s="12">
        <f t="shared" si="3799"/>
        <v>0</v>
      </c>
      <c r="BZ1409" s="12">
        <f t="shared" si="3800"/>
        <v>0</v>
      </c>
      <c r="CA1409" s="12">
        <f t="shared" si="3757"/>
        <v>0</v>
      </c>
      <c r="CB1409" s="124">
        <f>IF(BU1409=0,"-",CA1409/BU1409*100)</f>
        <v>0</v>
      </c>
    </row>
    <row r="1410" spans="1:80" x14ac:dyDescent="0.25">
      <c r="A1410" s="13" t="s">
        <v>1</v>
      </c>
      <c r="B1410" s="13" t="s">
        <v>1</v>
      </c>
      <c r="C1410" s="13" t="s">
        <v>1</v>
      </c>
      <c r="D1410" s="74" t="s">
        <v>1</v>
      </c>
      <c r="E1410" s="74" t="s">
        <v>1</v>
      </c>
      <c r="F1410" s="74" t="s">
        <v>1</v>
      </c>
      <c r="G1410" s="13" t="s">
        <v>1</v>
      </c>
      <c r="H1410" s="20" t="s">
        <v>1</v>
      </c>
      <c r="I1410" s="21" t="s">
        <v>1</v>
      </c>
      <c r="J1410" s="21"/>
      <c r="K1410" s="21" t="s">
        <v>1</v>
      </c>
      <c r="L1410" s="21"/>
      <c r="M1410" s="21" t="s">
        <v>1</v>
      </c>
      <c r="N1410" s="21" t="s">
        <v>1</v>
      </c>
      <c r="O1410" s="21" t="s">
        <v>1</v>
      </c>
      <c r="P1410" s="30"/>
      <c r="Q1410" s="21" t="s">
        <v>1</v>
      </c>
      <c r="R1410" s="21" t="s">
        <v>1</v>
      </c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>
        <v>0</v>
      </c>
      <c r="AI1410" s="21">
        <v>0</v>
      </c>
      <c r="AJ1410" s="21" t="s">
        <v>1</v>
      </c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>
        <v>0</v>
      </c>
      <c r="BA1410" s="21">
        <v>0</v>
      </c>
      <c r="BB1410" s="21" t="s">
        <v>1</v>
      </c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>
        <v>0</v>
      </c>
      <c r="BS1410" s="21">
        <v>0</v>
      </c>
      <c r="BT1410" s="21"/>
      <c r="BU1410" s="21"/>
      <c r="BV1410" s="21"/>
      <c r="BW1410" s="21">
        <f t="shared" si="3645"/>
        <v>0</v>
      </c>
      <c r="BX1410" s="21"/>
      <c r="BY1410" s="21"/>
      <c r="BZ1410" s="21"/>
      <c r="CA1410" s="21">
        <f t="shared" si="3757"/>
        <v>0</v>
      </c>
      <c r="CB1410" s="128"/>
    </row>
    <row r="1411" spans="1:80" x14ac:dyDescent="0.25">
      <c r="A1411" s="13" t="s">
        <v>1</v>
      </c>
      <c r="B1411" s="13" t="s">
        <v>1</v>
      </c>
      <c r="C1411" s="13" t="s">
        <v>1</v>
      </c>
      <c r="D1411" s="74" t="s">
        <v>1</v>
      </c>
      <c r="E1411" s="74" t="s">
        <v>1</v>
      </c>
      <c r="F1411" s="74" t="s">
        <v>1</v>
      </c>
      <c r="G1411" s="13" t="s">
        <v>1</v>
      </c>
      <c r="H1411" s="10" t="s">
        <v>839</v>
      </c>
      <c r="I1411" s="22">
        <f>SUM(I1408)</f>
        <v>70261321</v>
      </c>
      <c r="J1411" s="22">
        <f t="shared" ref="J1411:J1413" si="3801">SUM(K1411,L1411,P1411,Q1411)</f>
        <v>93207980</v>
      </c>
      <c r="K1411" s="22">
        <f t="shared" ref="K1411" si="3802">SUM(K1408)</f>
        <v>91123141</v>
      </c>
      <c r="L1411" s="22">
        <f t="shared" ref="L1411" si="3803">SUM(M1411:O1411)</f>
        <v>0</v>
      </c>
      <c r="M1411" s="22">
        <f t="shared" ref="M1411:Q1411" si="3804">SUM(M1408)</f>
        <v>0</v>
      </c>
      <c r="N1411" s="22">
        <f t="shared" si="3804"/>
        <v>0</v>
      </c>
      <c r="O1411" s="22">
        <f t="shared" si="3804"/>
        <v>0</v>
      </c>
      <c r="P1411" s="22">
        <f t="shared" si="3804"/>
        <v>0</v>
      </c>
      <c r="Q1411" s="22">
        <f t="shared" si="3804"/>
        <v>2084839</v>
      </c>
      <c r="R1411" s="22">
        <f t="shared" ref="R1411:AG1411" si="3805">SUM(R1408)</f>
        <v>0</v>
      </c>
      <c r="S1411" s="22">
        <f t="shared" si="3805"/>
        <v>0</v>
      </c>
      <c r="T1411" s="22">
        <f t="shared" si="3805"/>
        <v>0</v>
      </c>
      <c r="U1411" s="22">
        <f t="shared" si="3805"/>
        <v>0</v>
      </c>
      <c r="V1411" s="22">
        <f t="shared" si="3805"/>
        <v>0</v>
      </c>
      <c r="W1411" s="22">
        <f t="shared" si="3805"/>
        <v>0</v>
      </c>
      <c r="X1411" s="22">
        <f t="shared" si="3805"/>
        <v>0</v>
      </c>
      <c r="Y1411" s="22">
        <f t="shared" si="3805"/>
        <v>0</v>
      </c>
      <c r="Z1411" s="22">
        <f t="shared" si="3805"/>
        <v>0</v>
      </c>
      <c r="AA1411" s="22">
        <f t="shared" si="3805"/>
        <v>0</v>
      </c>
      <c r="AB1411" s="22">
        <f t="shared" si="3805"/>
        <v>0</v>
      </c>
      <c r="AC1411" s="22">
        <f t="shared" si="3805"/>
        <v>0</v>
      </c>
      <c r="AD1411" s="22">
        <f t="shared" si="3805"/>
        <v>0</v>
      </c>
      <c r="AE1411" s="22">
        <f t="shared" si="3805"/>
        <v>0</v>
      </c>
      <c r="AF1411" s="22">
        <f t="shared" si="3805"/>
        <v>0</v>
      </c>
      <c r="AG1411" s="22">
        <f t="shared" si="3805"/>
        <v>0</v>
      </c>
      <c r="AH1411" s="22">
        <v>0</v>
      </c>
      <c r="AI1411" s="22">
        <v>0</v>
      </c>
      <c r="AJ1411" s="22">
        <f t="shared" ref="AJ1411:AY1411" si="3806">SUM(AJ1408)</f>
        <v>0</v>
      </c>
      <c r="AK1411" s="22">
        <f t="shared" si="3806"/>
        <v>0</v>
      </c>
      <c r="AL1411" s="22">
        <f t="shared" si="3806"/>
        <v>0</v>
      </c>
      <c r="AM1411" s="22">
        <f t="shared" si="3806"/>
        <v>0</v>
      </c>
      <c r="AN1411" s="22">
        <f t="shared" si="3806"/>
        <v>0</v>
      </c>
      <c r="AO1411" s="22">
        <f t="shared" si="3806"/>
        <v>0</v>
      </c>
      <c r="AP1411" s="22">
        <f t="shared" si="3806"/>
        <v>0</v>
      </c>
      <c r="AQ1411" s="22">
        <f t="shared" si="3806"/>
        <v>0</v>
      </c>
      <c r="AR1411" s="22">
        <f t="shared" si="3806"/>
        <v>0</v>
      </c>
      <c r="AS1411" s="22">
        <f t="shared" si="3806"/>
        <v>0</v>
      </c>
      <c r="AT1411" s="22">
        <f t="shared" si="3806"/>
        <v>0</v>
      </c>
      <c r="AU1411" s="22">
        <f t="shared" si="3806"/>
        <v>0</v>
      </c>
      <c r="AV1411" s="22">
        <f t="shared" si="3806"/>
        <v>0</v>
      </c>
      <c r="AW1411" s="22">
        <f t="shared" si="3806"/>
        <v>0</v>
      </c>
      <c r="AX1411" s="22">
        <f t="shared" si="3806"/>
        <v>0</v>
      </c>
      <c r="AY1411" s="22">
        <f t="shared" si="3806"/>
        <v>0</v>
      </c>
      <c r="AZ1411" s="22">
        <v>0</v>
      </c>
      <c r="BA1411" s="22">
        <v>0</v>
      </c>
      <c r="BB1411" s="22">
        <f t="shared" ref="BB1411:BQ1411" si="3807">SUM(BB1408)</f>
        <v>0</v>
      </c>
      <c r="BC1411" s="22">
        <f t="shared" si="3807"/>
        <v>0</v>
      </c>
      <c r="BD1411" s="22">
        <f t="shared" si="3807"/>
        <v>0</v>
      </c>
      <c r="BE1411" s="22">
        <f t="shared" si="3807"/>
        <v>0</v>
      </c>
      <c r="BF1411" s="22">
        <f t="shared" si="3807"/>
        <v>0</v>
      </c>
      <c r="BG1411" s="22">
        <f t="shared" si="3807"/>
        <v>0</v>
      </c>
      <c r="BH1411" s="22">
        <f t="shared" si="3807"/>
        <v>0</v>
      </c>
      <c r="BI1411" s="22">
        <f t="shared" si="3807"/>
        <v>0</v>
      </c>
      <c r="BJ1411" s="22">
        <f t="shared" si="3807"/>
        <v>0</v>
      </c>
      <c r="BK1411" s="22">
        <f t="shared" si="3807"/>
        <v>0</v>
      </c>
      <c r="BL1411" s="22">
        <f t="shared" si="3807"/>
        <v>0</v>
      </c>
      <c r="BM1411" s="22">
        <f t="shared" si="3807"/>
        <v>0</v>
      </c>
      <c r="BN1411" s="22">
        <f t="shared" si="3807"/>
        <v>0</v>
      </c>
      <c r="BO1411" s="22">
        <f t="shared" si="3807"/>
        <v>0</v>
      </c>
      <c r="BP1411" s="22">
        <f t="shared" si="3807"/>
        <v>0</v>
      </c>
      <c r="BQ1411" s="22">
        <f t="shared" si="3807"/>
        <v>0</v>
      </c>
      <c r="BR1411" s="22">
        <v>0</v>
      </c>
      <c r="BS1411" s="22">
        <v>0</v>
      </c>
      <c r="BT1411" s="22">
        <f t="shared" ref="BT1411:BW1412" si="3808">SUM(BT1408)</f>
        <v>99500695</v>
      </c>
      <c r="BU1411" s="22">
        <f t="shared" ref="BU1411:BV1412" si="3809">SUM(BU1408)</f>
        <v>92497531</v>
      </c>
      <c r="BV1411" s="22">
        <f t="shared" si="3809"/>
        <v>42782472</v>
      </c>
      <c r="BW1411" s="22">
        <f t="shared" si="3808"/>
        <v>17506519</v>
      </c>
      <c r="BX1411" s="22">
        <f t="shared" ref="BX1411:BX1412" si="3810">SUM(BX1408)</f>
        <v>5543291</v>
      </c>
      <c r="BY1411" s="22">
        <f t="shared" ref="BY1411:BY1412" si="3811">SUM(BY1408)</f>
        <v>7540028</v>
      </c>
      <c r="BZ1411" s="22">
        <f t="shared" ref="BZ1411:BZ1412" si="3812">SUM(BZ1408)</f>
        <v>4423200</v>
      </c>
      <c r="CA1411" s="22">
        <f t="shared" si="3757"/>
        <v>60288991</v>
      </c>
      <c r="CB1411" s="129">
        <f>IF(BU1411=0,"-",CA1411/BU1411*100)</f>
        <v>65.17902731911839</v>
      </c>
    </row>
    <row r="1412" spans="1:80" x14ac:dyDescent="0.25">
      <c r="A1412" s="13" t="s">
        <v>1</v>
      </c>
      <c r="B1412" s="13" t="s">
        <v>1</v>
      </c>
      <c r="C1412" s="13" t="s">
        <v>1</v>
      </c>
      <c r="D1412" s="74" t="s">
        <v>1</v>
      </c>
      <c r="E1412" s="74" t="s">
        <v>1</v>
      </c>
      <c r="F1412" s="74" t="s">
        <v>1</v>
      </c>
      <c r="G1412" s="13" t="s">
        <v>1</v>
      </c>
      <c r="H1412" s="2" t="s">
        <v>117</v>
      </c>
      <c r="I1412" s="12">
        <f>SUM(I1409)</f>
        <v>65</v>
      </c>
      <c r="J1412" s="12">
        <f t="shared" si="3801"/>
        <v>65</v>
      </c>
      <c r="K1412" s="12">
        <f>SUM(K1409)</f>
        <v>65</v>
      </c>
      <c r="L1412" s="13"/>
      <c r="M1412" s="13" t="s">
        <v>1</v>
      </c>
      <c r="N1412" s="13" t="s">
        <v>1</v>
      </c>
      <c r="O1412" s="13" t="s">
        <v>1</v>
      </c>
      <c r="P1412" s="29"/>
      <c r="Q1412" s="13" t="s">
        <v>1</v>
      </c>
      <c r="R1412" s="13" t="s">
        <v>1</v>
      </c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>
        <v>0</v>
      </c>
      <c r="AI1412" s="13">
        <v>0</v>
      </c>
      <c r="AJ1412" s="13" t="s">
        <v>1</v>
      </c>
      <c r="AK1412" s="13"/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>
        <v>0</v>
      </c>
      <c r="BA1412" s="13">
        <v>0</v>
      </c>
      <c r="BB1412" s="13" t="s">
        <v>1</v>
      </c>
      <c r="BC1412" s="13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3"/>
      <c r="BQ1412" s="13"/>
      <c r="BR1412" s="13">
        <v>0</v>
      </c>
      <c r="BS1412" s="13">
        <v>0</v>
      </c>
      <c r="BT1412" s="12">
        <f t="shared" si="3808"/>
        <v>67</v>
      </c>
      <c r="BU1412" s="12">
        <f t="shared" si="3809"/>
        <v>67</v>
      </c>
      <c r="BV1412" s="12">
        <f t="shared" si="3809"/>
        <v>0</v>
      </c>
      <c r="BW1412" s="12">
        <f t="shared" si="3808"/>
        <v>0</v>
      </c>
      <c r="BX1412" s="12">
        <f t="shared" si="3810"/>
        <v>0</v>
      </c>
      <c r="BY1412" s="12">
        <f t="shared" si="3811"/>
        <v>0</v>
      </c>
      <c r="BZ1412" s="12">
        <f t="shared" si="3812"/>
        <v>0</v>
      </c>
      <c r="CA1412" s="12">
        <f t="shared" si="3757"/>
        <v>0</v>
      </c>
      <c r="CB1412" s="124">
        <f>IF(BU1412=0,"-",CA1412/BU1412*100)</f>
        <v>0</v>
      </c>
    </row>
    <row r="1413" spans="1:80" x14ac:dyDescent="0.25">
      <c r="A1413" s="1" t="s">
        <v>840</v>
      </c>
      <c r="B1413" s="2" t="s">
        <v>1</v>
      </c>
      <c r="C1413" s="2" t="s">
        <v>1</v>
      </c>
      <c r="D1413" s="78" t="s">
        <v>1</v>
      </c>
      <c r="E1413" s="78" t="s">
        <v>1</v>
      </c>
      <c r="F1413" s="78" t="s">
        <v>1</v>
      </c>
      <c r="G1413" s="2" t="s">
        <v>1</v>
      </c>
      <c r="H1413" s="2" t="s">
        <v>841</v>
      </c>
      <c r="I1413" s="3" t="s">
        <v>1</v>
      </c>
      <c r="J1413" s="3">
        <f t="shared" si="3801"/>
        <v>0</v>
      </c>
      <c r="K1413" s="3" t="s">
        <v>1</v>
      </c>
      <c r="L1413" s="3"/>
      <c r="M1413" s="3" t="s">
        <v>1</v>
      </c>
      <c r="N1413" s="3" t="s">
        <v>1</v>
      </c>
      <c r="O1413" s="3" t="s">
        <v>1</v>
      </c>
      <c r="P1413" s="24"/>
      <c r="Q1413" s="3" t="s">
        <v>1</v>
      </c>
      <c r="R1413" s="3" t="s">
        <v>1</v>
      </c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>
        <v>0</v>
      </c>
      <c r="AI1413" s="3">
        <v>0</v>
      </c>
      <c r="AJ1413" s="3" t="s">
        <v>1</v>
      </c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>
        <v>0</v>
      </c>
      <c r="BA1413" s="3">
        <v>0</v>
      </c>
      <c r="BB1413" s="3" t="s">
        <v>1</v>
      </c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>
        <v>0</v>
      </c>
      <c r="BS1413" s="3">
        <v>0</v>
      </c>
      <c r="BT1413" s="3">
        <v>0</v>
      </c>
      <c r="BU1413" s="3"/>
      <c r="BV1413" s="3"/>
      <c r="BW1413" s="3">
        <f t="shared" si="3645"/>
        <v>0</v>
      </c>
      <c r="BX1413" s="3"/>
      <c r="BY1413" s="3"/>
      <c r="BZ1413" s="3"/>
      <c r="CA1413" s="3">
        <f t="shared" si="3757"/>
        <v>0</v>
      </c>
      <c r="CB1413" s="122"/>
    </row>
    <row r="1414" spans="1:80" ht="15.75" thickBot="1" x14ac:dyDescent="0.3">
      <c r="A1414" s="1" t="s">
        <v>840</v>
      </c>
      <c r="B1414" s="1" t="s">
        <v>3</v>
      </c>
      <c r="C1414" s="4" t="s">
        <v>1</v>
      </c>
      <c r="D1414" s="79" t="s">
        <v>1</v>
      </c>
      <c r="E1414" s="78" t="s">
        <v>1</v>
      </c>
      <c r="F1414" s="78" t="s">
        <v>1</v>
      </c>
      <c r="G1414" s="2" t="s">
        <v>1</v>
      </c>
      <c r="H1414" s="2" t="s">
        <v>1</v>
      </c>
      <c r="I1414" s="3" t="s">
        <v>1</v>
      </c>
      <c r="J1414" s="3"/>
      <c r="K1414" s="3" t="s">
        <v>1</v>
      </c>
      <c r="L1414" s="3"/>
      <c r="M1414" s="3" t="s">
        <v>1</v>
      </c>
      <c r="N1414" s="3" t="s">
        <v>1</v>
      </c>
      <c r="O1414" s="3" t="s">
        <v>1</v>
      </c>
      <c r="P1414" s="25"/>
      <c r="Q1414" s="3" t="s">
        <v>1</v>
      </c>
      <c r="R1414" s="3" t="s">
        <v>1</v>
      </c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>
        <v>0</v>
      </c>
      <c r="AI1414" s="3">
        <v>0</v>
      </c>
      <c r="AJ1414" s="3" t="s">
        <v>1</v>
      </c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>
        <v>0</v>
      </c>
      <c r="BA1414" s="3">
        <v>0</v>
      </c>
      <c r="BB1414" s="3" t="s">
        <v>1</v>
      </c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>
        <v>0</v>
      </c>
      <c r="BS1414" s="3">
        <v>0</v>
      </c>
      <c r="BT1414" s="3"/>
      <c r="BU1414" s="3"/>
      <c r="BV1414" s="3"/>
      <c r="BW1414" s="3">
        <f t="shared" si="3645"/>
        <v>0</v>
      </c>
      <c r="BX1414" s="3"/>
      <c r="BY1414" s="3"/>
      <c r="BZ1414" s="3"/>
      <c r="CA1414" s="3">
        <f t="shared" si="3757"/>
        <v>0</v>
      </c>
      <c r="CB1414" s="122"/>
    </row>
    <row r="1415" spans="1:80" ht="69.75" customHeight="1" thickBot="1" x14ac:dyDescent="0.3">
      <c r="A1415" s="5" t="s">
        <v>4</v>
      </c>
      <c r="B1415" s="5" t="s">
        <v>5</v>
      </c>
      <c r="C1415" s="5" t="s">
        <v>6</v>
      </c>
      <c r="D1415" s="80" t="s">
        <v>1</v>
      </c>
      <c r="E1415" s="88" t="s">
        <v>7</v>
      </c>
      <c r="F1415" s="88" t="s">
        <v>8</v>
      </c>
      <c r="G1415" s="5" t="s">
        <v>9</v>
      </c>
      <c r="H1415" s="5" t="s">
        <v>10</v>
      </c>
      <c r="I1415" s="5" t="s">
        <v>11</v>
      </c>
      <c r="J1415" s="5" t="s">
        <v>1809</v>
      </c>
      <c r="K1415" s="5" t="s">
        <v>12</v>
      </c>
      <c r="L1415" s="5" t="s">
        <v>13</v>
      </c>
      <c r="M1415" s="5" t="s">
        <v>14</v>
      </c>
      <c r="N1415" s="5" t="s">
        <v>15</v>
      </c>
      <c r="O1415" s="5" t="s">
        <v>16</v>
      </c>
      <c r="P1415" s="5" t="s">
        <v>17</v>
      </c>
      <c r="Q1415" s="5" t="s">
        <v>18</v>
      </c>
      <c r="R1415" s="71" t="s">
        <v>14</v>
      </c>
      <c r="S1415" s="71" t="s">
        <v>1843</v>
      </c>
      <c r="T1415" s="71" t="s">
        <v>1797</v>
      </c>
      <c r="U1415" s="71" t="s">
        <v>1832</v>
      </c>
      <c r="V1415" s="71" t="s">
        <v>1833</v>
      </c>
      <c r="W1415" s="71" t="s">
        <v>1834</v>
      </c>
      <c r="X1415" s="71" t="s">
        <v>1847</v>
      </c>
      <c r="Y1415" s="71" t="s">
        <v>1844</v>
      </c>
      <c r="Z1415" s="71" t="s">
        <v>1835</v>
      </c>
      <c r="AA1415" s="71" t="s">
        <v>1836</v>
      </c>
      <c r="AB1415" s="71" t="s">
        <v>1837</v>
      </c>
      <c r="AC1415" s="71" t="s">
        <v>1838</v>
      </c>
      <c r="AD1415" s="71" t="s">
        <v>1839</v>
      </c>
      <c r="AE1415" s="71" t="s">
        <v>1840</v>
      </c>
      <c r="AF1415" s="71" t="s">
        <v>1845</v>
      </c>
      <c r="AG1415" s="71" t="s">
        <v>1846</v>
      </c>
      <c r="AH1415" s="71" t="s">
        <v>1841</v>
      </c>
      <c r="AI1415" s="71" t="s">
        <v>1842</v>
      </c>
      <c r="AJ1415" s="72" t="s">
        <v>15</v>
      </c>
      <c r="AK1415" s="72" t="s">
        <v>1843</v>
      </c>
      <c r="AL1415" s="72" t="s">
        <v>1797</v>
      </c>
      <c r="AM1415" s="72" t="s">
        <v>1832</v>
      </c>
      <c r="AN1415" s="72" t="s">
        <v>1833</v>
      </c>
      <c r="AO1415" s="72" t="s">
        <v>1834</v>
      </c>
      <c r="AP1415" s="72" t="s">
        <v>1848</v>
      </c>
      <c r="AQ1415" s="72" t="s">
        <v>1844</v>
      </c>
      <c r="AR1415" s="72" t="s">
        <v>1835</v>
      </c>
      <c r="AS1415" s="72" t="s">
        <v>1836</v>
      </c>
      <c r="AT1415" s="72" t="s">
        <v>1837</v>
      </c>
      <c r="AU1415" s="72" t="s">
        <v>1838</v>
      </c>
      <c r="AV1415" s="72" t="s">
        <v>1839</v>
      </c>
      <c r="AW1415" s="72" t="s">
        <v>1840</v>
      </c>
      <c r="AX1415" s="72" t="s">
        <v>1845</v>
      </c>
      <c r="AY1415" s="72" t="s">
        <v>1846</v>
      </c>
      <c r="AZ1415" s="72" t="s">
        <v>1841</v>
      </c>
      <c r="BA1415" s="72" t="s">
        <v>1842</v>
      </c>
      <c r="BB1415" s="73" t="s">
        <v>16</v>
      </c>
      <c r="BC1415" s="73" t="s">
        <v>1843</v>
      </c>
      <c r="BD1415" s="73" t="s">
        <v>1797</v>
      </c>
      <c r="BE1415" s="73" t="s">
        <v>1832</v>
      </c>
      <c r="BF1415" s="73" t="s">
        <v>1833</v>
      </c>
      <c r="BG1415" s="73" t="s">
        <v>1834</v>
      </c>
      <c r="BH1415" s="73" t="s">
        <v>1849</v>
      </c>
      <c r="BI1415" s="73" t="s">
        <v>1844</v>
      </c>
      <c r="BJ1415" s="73" t="s">
        <v>1835</v>
      </c>
      <c r="BK1415" s="73" t="s">
        <v>1836</v>
      </c>
      <c r="BL1415" s="73" t="s">
        <v>1837</v>
      </c>
      <c r="BM1415" s="73" t="s">
        <v>1838</v>
      </c>
      <c r="BN1415" s="73" t="s">
        <v>1839</v>
      </c>
      <c r="BO1415" s="73" t="s">
        <v>1840</v>
      </c>
      <c r="BP1415" s="73" t="s">
        <v>1845</v>
      </c>
      <c r="BQ1415" s="73" t="s">
        <v>1846</v>
      </c>
      <c r="BR1415" s="73" t="s">
        <v>1841</v>
      </c>
      <c r="BS1415" s="73" t="s">
        <v>1842</v>
      </c>
      <c r="BT1415" s="5" t="s">
        <v>1911</v>
      </c>
      <c r="BU1415" s="5" t="s">
        <v>1942</v>
      </c>
      <c r="BV1415" s="5" t="s">
        <v>1943</v>
      </c>
      <c r="BW1415" s="5" t="s">
        <v>1944</v>
      </c>
      <c r="BX1415" s="5" t="s">
        <v>1945</v>
      </c>
      <c r="BY1415" s="5" t="s">
        <v>1946</v>
      </c>
      <c r="BZ1415" s="5" t="s">
        <v>1947</v>
      </c>
      <c r="CA1415" s="5" t="s">
        <v>1948</v>
      </c>
      <c r="CB1415" s="120" t="s">
        <v>1916</v>
      </c>
    </row>
    <row r="1416" spans="1:80" x14ac:dyDescent="0.25">
      <c r="A1416" s="6" t="s">
        <v>1</v>
      </c>
      <c r="B1416" s="6" t="s">
        <v>1</v>
      </c>
      <c r="C1416" s="6" t="s">
        <v>1</v>
      </c>
      <c r="D1416" s="81" t="s">
        <v>1</v>
      </c>
      <c r="E1416" s="81" t="s">
        <v>1</v>
      </c>
      <c r="F1416" s="94" t="s">
        <v>1</v>
      </c>
      <c r="G1416" s="7" t="s">
        <v>1</v>
      </c>
      <c r="H1416" s="8" t="s">
        <v>1</v>
      </c>
      <c r="I1416" s="9" t="s">
        <v>19</v>
      </c>
      <c r="J1416" s="9">
        <v>1</v>
      </c>
      <c r="K1416" s="9" t="s">
        <v>20</v>
      </c>
      <c r="L1416" s="9" t="s">
        <v>21</v>
      </c>
      <c r="M1416" s="9" t="s">
        <v>22</v>
      </c>
      <c r="N1416" s="9" t="s">
        <v>23</v>
      </c>
      <c r="O1416" s="9" t="s">
        <v>24</v>
      </c>
      <c r="P1416" s="9" t="s">
        <v>25</v>
      </c>
      <c r="Q1416" s="9" t="s">
        <v>26</v>
      </c>
      <c r="R1416" s="9">
        <v>1</v>
      </c>
      <c r="S1416" s="9">
        <v>2</v>
      </c>
      <c r="T1416" s="9">
        <v>3</v>
      </c>
      <c r="U1416" s="9">
        <v>4</v>
      </c>
      <c r="V1416" s="9">
        <v>5</v>
      </c>
      <c r="W1416" s="9">
        <v>6</v>
      </c>
      <c r="X1416" s="9">
        <v>7</v>
      </c>
      <c r="Y1416" s="9">
        <v>8</v>
      </c>
      <c r="Z1416" s="9">
        <v>9</v>
      </c>
      <c r="AA1416" s="9">
        <v>10</v>
      </c>
      <c r="AB1416" s="9">
        <v>11</v>
      </c>
      <c r="AC1416" s="9">
        <v>12</v>
      </c>
      <c r="AD1416" s="9">
        <v>13</v>
      </c>
      <c r="AE1416" s="9">
        <v>14</v>
      </c>
      <c r="AF1416" s="9">
        <v>15</v>
      </c>
      <c r="AG1416" s="9">
        <v>16</v>
      </c>
      <c r="AH1416" s="9">
        <v>20</v>
      </c>
      <c r="AI1416" s="9">
        <v>21</v>
      </c>
      <c r="AJ1416" s="9">
        <v>1</v>
      </c>
      <c r="AK1416" s="9">
        <v>2</v>
      </c>
      <c r="AL1416" s="9">
        <v>3</v>
      </c>
      <c r="AM1416" s="9">
        <v>4</v>
      </c>
      <c r="AN1416" s="9">
        <v>5</v>
      </c>
      <c r="AO1416" s="9">
        <v>6</v>
      </c>
      <c r="AP1416" s="9">
        <v>7</v>
      </c>
      <c r="AQ1416" s="9">
        <v>8</v>
      </c>
      <c r="AR1416" s="9">
        <v>9</v>
      </c>
      <c r="AS1416" s="9">
        <v>10</v>
      </c>
      <c r="AT1416" s="9">
        <v>11</v>
      </c>
      <c r="AU1416" s="9">
        <v>12</v>
      </c>
      <c r="AV1416" s="9">
        <v>13</v>
      </c>
      <c r="AW1416" s="9">
        <v>14</v>
      </c>
      <c r="AX1416" s="9">
        <v>15</v>
      </c>
      <c r="AY1416" s="9">
        <v>16</v>
      </c>
      <c r="AZ1416" s="9">
        <v>20</v>
      </c>
      <c r="BA1416" s="9">
        <v>21</v>
      </c>
      <c r="BB1416" s="9">
        <v>1</v>
      </c>
      <c r="BC1416" s="9">
        <v>2</v>
      </c>
      <c r="BD1416" s="9">
        <v>3</v>
      </c>
      <c r="BE1416" s="9">
        <v>4</v>
      </c>
      <c r="BF1416" s="9">
        <v>5</v>
      </c>
      <c r="BG1416" s="9">
        <v>6</v>
      </c>
      <c r="BH1416" s="9">
        <v>7</v>
      </c>
      <c r="BI1416" s="9">
        <v>8</v>
      </c>
      <c r="BJ1416" s="9">
        <v>9</v>
      </c>
      <c r="BK1416" s="9">
        <v>10</v>
      </c>
      <c r="BL1416" s="9">
        <v>11</v>
      </c>
      <c r="BM1416" s="9">
        <v>12</v>
      </c>
      <c r="BN1416" s="9">
        <v>13</v>
      </c>
      <c r="BO1416" s="9">
        <v>14</v>
      </c>
      <c r="BP1416" s="9">
        <v>15</v>
      </c>
      <c r="BQ1416" s="9">
        <v>16</v>
      </c>
      <c r="BR1416" s="9">
        <v>20</v>
      </c>
      <c r="BS1416" s="9">
        <v>21</v>
      </c>
      <c r="BT1416" s="9">
        <v>1</v>
      </c>
      <c r="BU1416" s="9">
        <v>2</v>
      </c>
      <c r="BV1416" s="9">
        <v>3</v>
      </c>
      <c r="BW1416" s="9" t="s">
        <v>1798</v>
      </c>
      <c r="BX1416" s="9">
        <v>5</v>
      </c>
      <c r="BY1416" s="9">
        <v>6</v>
      </c>
      <c r="BZ1416" s="9">
        <v>7</v>
      </c>
      <c r="CA1416" s="9" t="s">
        <v>1917</v>
      </c>
      <c r="CB1416" s="121">
        <v>9</v>
      </c>
    </row>
    <row r="1417" spans="1:80" x14ac:dyDescent="0.25">
      <c r="A1417" s="1" t="s">
        <v>840</v>
      </c>
      <c r="B1417" s="1" t="s">
        <v>3</v>
      </c>
      <c r="C1417" s="4" t="s">
        <v>28</v>
      </c>
      <c r="D1417" s="79" t="s">
        <v>842</v>
      </c>
      <c r="E1417" s="78" t="s">
        <v>1</v>
      </c>
      <c r="F1417" s="78" t="s">
        <v>1</v>
      </c>
      <c r="G1417" s="2" t="s">
        <v>1</v>
      </c>
      <c r="H1417" s="2" t="s">
        <v>841</v>
      </c>
      <c r="I1417" s="3" t="s">
        <v>1</v>
      </c>
      <c r="J1417" s="3">
        <f t="shared" ref="J1417:J1482" si="3813">SUM(K1417,L1417,P1417,Q1417)</f>
        <v>0</v>
      </c>
      <c r="K1417" s="3" t="s">
        <v>1</v>
      </c>
      <c r="L1417" s="3"/>
      <c r="M1417" s="3" t="s">
        <v>1</v>
      </c>
      <c r="N1417" s="3" t="s">
        <v>1</v>
      </c>
      <c r="O1417" s="3" t="s">
        <v>1</v>
      </c>
      <c r="P1417" s="26"/>
      <c r="Q1417" s="3" t="s">
        <v>1</v>
      </c>
      <c r="R1417" s="3" t="s">
        <v>1</v>
      </c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>
        <v>0</v>
      </c>
      <c r="AI1417" s="3">
        <v>0</v>
      </c>
      <c r="AJ1417" s="3" t="s">
        <v>1</v>
      </c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>
        <v>0</v>
      </c>
      <c r="BA1417" s="3">
        <v>0</v>
      </c>
      <c r="BB1417" s="3" t="s">
        <v>1</v>
      </c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>
        <v>0</v>
      </c>
      <c r="BS1417" s="3">
        <v>0</v>
      </c>
      <c r="BT1417" s="3">
        <v>0</v>
      </c>
      <c r="BU1417" s="3"/>
      <c r="BV1417" s="3"/>
      <c r="BW1417" s="3">
        <f t="shared" si="3645"/>
        <v>0</v>
      </c>
      <c r="BX1417" s="3"/>
      <c r="BY1417" s="3"/>
      <c r="BZ1417" s="3"/>
      <c r="CA1417" s="3">
        <f t="shared" ref="CA1417:CA1480" si="3814">BV1417+BW1417</f>
        <v>0</v>
      </c>
      <c r="CB1417" s="122"/>
    </row>
    <row r="1418" spans="1:80" ht="33.75" x14ac:dyDescent="0.25">
      <c r="A1418" s="1" t="s">
        <v>1</v>
      </c>
      <c r="B1418" s="1" t="s">
        <v>1</v>
      </c>
      <c r="C1418" s="1" t="s">
        <v>1</v>
      </c>
      <c r="D1418" s="78" t="s">
        <v>1</v>
      </c>
      <c r="E1418" s="78" t="s">
        <v>1</v>
      </c>
      <c r="F1418" s="78" t="s">
        <v>1</v>
      </c>
      <c r="G1418" s="2" t="s">
        <v>1</v>
      </c>
      <c r="H1418" s="10" t="s">
        <v>30</v>
      </c>
      <c r="I1418" s="11">
        <f>SUM(I1419,I1427,I1429)</f>
        <v>1560932</v>
      </c>
      <c r="J1418" s="11">
        <f t="shared" si="3813"/>
        <v>1438379</v>
      </c>
      <c r="K1418" s="11">
        <f t="shared" ref="K1418" si="3815">SUM(K1419,K1427,K1429)</f>
        <v>1438379</v>
      </c>
      <c r="L1418" s="11">
        <f t="shared" ref="L1418:L1483" si="3816">SUM(M1418:O1418)</f>
        <v>0</v>
      </c>
      <c r="M1418" s="11">
        <f t="shared" ref="M1418:Q1418" si="3817">SUM(M1419,M1427,M1429)</f>
        <v>0</v>
      </c>
      <c r="N1418" s="11">
        <f t="shared" si="3817"/>
        <v>0</v>
      </c>
      <c r="O1418" s="11">
        <f t="shared" si="3817"/>
        <v>0</v>
      </c>
      <c r="P1418" s="11">
        <f t="shared" si="3817"/>
        <v>0</v>
      </c>
      <c r="Q1418" s="11">
        <f t="shared" si="3817"/>
        <v>0</v>
      </c>
      <c r="R1418" s="11">
        <f t="shared" ref="R1418:AG1418" si="3818">SUM(R1419,R1427,R1429)</f>
        <v>0</v>
      </c>
      <c r="S1418" s="11">
        <f t="shared" si="3818"/>
        <v>0</v>
      </c>
      <c r="T1418" s="11">
        <f t="shared" si="3818"/>
        <v>0</v>
      </c>
      <c r="U1418" s="11">
        <f t="shared" si="3818"/>
        <v>0</v>
      </c>
      <c r="V1418" s="11">
        <f t="shared" si="3818"/>
        <v>0</v>
      </c>
      <c r="W1418" s="11">
        <f t="shared" si="3818"/>
        <v>0</v>
      </c>
      <c r="X1418" s="11">
        <f t="shared" ref="X1418" si="3819">SUM(X1419,X1427,X1429)</f>
        <v>0</v>
      </c>
      <c r="Y1418" s="11">
        <f t="shared" si="3818"/>
        <v>0</v>
      </c>
      <c r="Z1418" s="11">
        <f t="shared" si="3818"/>
        <v>0</v>
      </c>
      <c r="AA1418" s="11">
        <f t="shared" si="3818"/>
        <v>0</v>
      </c>
      <c r="AB1418" s="11">
        <f t="shared" si="3818"/>
        <v>0</v>
      </c>
      <c r="AC1418" s="11">
        <f t="shared" si="3818"/>
        <v>0</v>
      </c>
      <c r="AD1418" s="11">
        <f t="shared" si="3818"/>
        <v>0</v>
      </c>
      <c r="AE1418" s="11">
        <f t="shared" si="3818"/>
        <v>0</v>
      </c>
      <c r="AF1418" s="11">
        <f t="shared" si="3818"/>
        <v>0</v>
      </c>
      <c r="AG1418" s="11">
        <f t="shared" si="3818"/>
        <v>0</v>
      </c>
      <c r="AH1418" s="11">
        <v>0</v>
      </c>
      <c r="AI1418" s="11">
        <v>0</v>
      </c>
      <c r="AJ1418" s="11">
        <f t="shared" ref="AJ1418:AY1418" si="3820">SUM(AJ1419,AJ1427,AJ1429)</f>
        <v>0</v>
      </c>
      <c r="AK1418" s="11">
        <f t="shared" si="3820"/>
        <v>0</v>
      </c>
      <c r="AL1418" s="11">
        <f t="shared" si="3820"/>
        <v>0</v>
      </c>
      <c r="AM1418" s="11">
        <f t="shared" si="3820"/>
        <v>0</v>
      </c>
      <c r="AN1418" s="11">
        <f t="shared" si="3820"/>
        <v>0</v>
      </c>
      <c r="AO1418" s="11">
        <f t="shared" si="3820"/>
        <v>0</v>
      </c>
      <c r="AP1418" s="11">
        <f t="shared" ref="AP1418" si="3821">SUM(AP1419,AP1427,AP1429)</f>
        <v>0</v>
      </c>
      <c r="AQ1418" s="11">
        <f t="shared" si="3820"/>
        <v>0</v>
      </c>
      <c r="AR1418" s="11">
        <f t="shared" si="3820"/>
        <v>0</v>
      </c>
      <c r="AS1418" s="11">
        <f t="shared" si="3820"/>
        <v>0</v>
      </c>
      <c r="AT1418" s="11">
        <f t="shared" si="3820"/>
        <v>0</v>
      </c>
      <c r="AU1418" s="11">
        <f t="shared" si="3820"/>
        <v>0</v>
      </c>
      <c r="AV1418" s="11">
        <f t="shared" si="3820"/>
        <v>0</v>
      </c>
      <c r="AW1418" s="11">
        <f t="shared" si="3820"/>
        <v>0</v>
      </c>
      <c r="AX1418" s="11">
        <f t="shared" si="3820"/>
        <v>0</v>
      </c>
      <c r="AY1418" s="11">
        <f t="shared" si="3820"/>
        <v>0</v>
      </c>
      <c r="AZ1418" s="11">
        <v>0</v>
      </c>
      <c r="BA1418" s="11">
        <v>0</v>
      </c>
      <c r="BB1418" s="11">
        <f t="shared" ref="BB1418:BQ1418" si="3822">SUM(BB1419,BB1427,BB1429)</f>
        <v>0</v>
      </c>
      <c r="BC1418" s="11">
        <f t="shared" si="3822"/>
        <v>0</v>
      </c>
      <c r="BD1418" s="11">
        <f t="shared" si="3822"/>
        <v>0</v>
      </c>
      <c r="BE1418" s="11">
        <f t="shared" si="3822"/>
        <v>0</v>
      </c>
      <c r="BF1418" s="11">
        <f t="shared" si="3822"/>
        <v>0</v>
      </c>
      <c r="BG1418" s="11">
        <f t="shared" si="3822"/>
        <v>0</v>
      </c>
      <c r="BH1418" s="11">
        <f t="shared" ref="BH1418" si="3823">SUM(BH1419,BH1427,BH1429)</f>
        <v>0</v>
      </c>
      <c r="BI1418" s="11">
        <f t="shared" si="3822"/>
        <v>0</v>
      </c>
      <c r="BJ1418" s="11">
        <f t="shared" si="3822"/>
        <v>0</v>
      </c>
      <c r="BK1418" s="11">
        <f t="shared" si="3822"/>
        <v>0</v>
      </c>
      <c r="BL1418" s="11">
        <f t="shared" si="3822"/>
        <v>0</v>
      </c>
      <c r="BM1418" s="11">
        <f t="shared" si="3822"/>
        <v>0</v>
      </c>
      <c r="BN1418" s="11">
        <f t="shared" si="3822"/>
        <v>0</v>
      </c>
      <c r="BO1418" s="11">
        <f t="shared" si="3822"/>
        <v>0</v>
      </c>
      <c r="BP1418" s="11">
        <f t="shared" si="3822"/>
        <v>0</v>
      </c>
      <c r="BQ1418" s="11">
        <f t="shared" si="3822"/>
        <v>0</v>
      </c>
      <c r="BR1418" s="11">
        <v>0</v>
      </c>
      <c r="BS1418" s="11">
        <v>0</v>
      </c>
      <c r="BT1418" s="11">
        <f t="shared" ref="BT1418:BZ1418" si="3824">SUM(BT1419,BT1427,BT1429)</f>
        <v>1979902</v>
      </c>
      <c r="BU1418" s="11">
        <f t="shared" si="3824"/>
        <v>1979902</v>
      </c>
      <c r="BV1418" s="11">
        <f t="shared" si="3824"/>
        <v>966738</v>
      </c>
      <c r="BW1418" s="11">
        <f t="shared" si="3824"/>
        <v>521425</v>
      </c>
      <c r="BX1418" s="11">
        <f t="shared" si="3824"/>
        <v>171720</v>
      </c>
      <c r="BY1418" s="11">
        <f t="shared" si="3824"/>
        <v>172090</v>
      </c>
      <c r="BZ1418" s="11">
        <f t="shared" si="3824"/>
        <v>177615</v>
      </c>
      <c r="CA1418" s="11">
        <f t="shared" si="3814"/>
        <v>1488163</v>
      </c>
      <c r="CB1418" s="123">
        <f t="shared" ref="CB1418:CB1481" si="3825">IF(BU1418=0,"-",CA1418/BU1418*100)</f>
        <v>75.1634676867845</v>
      </c>
    </row>
    <row r="1419" spans="1:80" x14ac:dyDescent="0.25">
      <c r="A1419" s="4" t="s">
        <v>840</v>
      </c>
      <c r="B1419" s="4" t="s">
        <v>3</v>
      </c>
      <c r="C1419" s="4" t="s">
        <v>28</v>
      </c>
      <c r="D1419" s="79" t="s">
        <v>842</v>
      </c>
      <c r="E1419" s="78" t="s">
        <v>31</v>
      </c>
      <c r="F1419" s="78" t="s">
        <v>1</v>
      </c>
      <c r="G1419" s="2" t="s">
        <v>1</v>
      </c>
      <c r="H1419" s="2" t="s">
        <v>32</v>
      </c>
      <c r="I1419" s="12">
        <f>SUM(I1420:I1421)</f>
        <v>1175252</v>
      </c>
      <c r="J1419" s="12">
        <f t="shared" si="3813"/>
        <v>1049017</v>
      </c>
      <c r="K1419" s="12">
        <f t="shared" ref="K1419" si="3826">SUM(K1420:K1421)</f>
        <v>1049017</v>
      </c>
      <c r="L1419" s="12">
        <f t="shared" si="3816"/>
        <v>0</v>
      </c>
      <c r="M1419" s="12">
        <f t="shared" ref="M1419:Q1419" si="3827">SUM(M1420:M1421)</f>
        <v>0</v>
      </c>
      <c r="N1419" s="12">
        <f t="shared" si="3827"/>
        <v>0</v>
      </c>
      <c r="O1419" s="12">
        <f t="shared" si="3827"/>
        <v>0</v>
      </c>
      <c r="P1419" s="12">
        <f t="shared" si="3827"/>
        <v>0</v>
      </c>
      <c r="Q1419" s="12">
        <f t="shared" si="3827"/>
        <v>0</v>
      </c>
      <c r="R1419" s="12">
        <f t="shared" ref="R1419:AG1419" si="3828">SUM(R1420:R1421)</f>
        <v>0</v>
      </c>
      <c r="S1419" s="12">
        <f t="shared" si="3828"/>
        <v>0</v>
      </c>
      <c r="T1419" s="12">
        <f t="shared" si="3828"/>
        <v>0</v>
      </c>
      <c r="U1419" s="12">
        <f t="shared" si="3828"/>
        <v>0</v>
      </c>
      <c r="V1419" s="12">
        <f t="shared" si="3828"/>
        <v>0</v>
      </c>
      <c r="W1419" s="12">
        <f t="shared" si="3828"/>
        <v>0</v>
      </c>
      <c r="X1419" s="12">
        <f t="shared" ref="X1419" si="3829">SUM(X1420:X1421)</f>
        <v>0</v>
      </c>
      <c r="Y1419" s="12">
        <f t="shared" si="3828"/>
        <v>0</v>
      </c>
      <c r="Z1419" s="12">
        <f t="shared" si="3828"/>
        <v>0</v>
      </c>
      <c r="AA1419" s="12">
        <f t="shared" si="3828"/>
        <v>0</v>
      </c>
      <c r="AB1419" s="12">
        <f t="shared" si="3828"/>
        <v>0</v>
      </c>
      <c r="AC1419" s="12">
        <f t="shared" si="3828"/>
        <v>0</v>
      </c>
      <c r="AD1419" s="12">
        <f t="shared" si="3828"/>
        <v>0</v>
      </c>
      <c r="AE1419" s="12">
        <f t="shared" si="3828"/>
        <v>0</v>
      </c>
      <c r="AF1419" s="12">
        <f t="shared" si="3828"/>
        <v>0</v>
      </c>
      <c r="AG1419" s="12">
        <f t="shared" si="3828"/>
        <v>0</v>
      </c>
      <c r="AH1419" s="12">
        <v>0</v>
      </c>
      <c r="AI1419" s="12">
        <v>0</v>
      </c>
      <c r="AJ1419" s="12">
        <f t="shared" ref="AJ1419:AY1419" si="3830">SUM(AJ1420:AJ1421)</f>
        <v>0</v>
      </c>
      <c r="AK1419" s="12">
        <f t="shared" si="3830"/>
        <v>0</v>
      </c>
      <c r="AL1419" s="12">
        <f t="shared" si="3830"/>
        <v>0</v>
      </c>
      <c r="AM1419" s="12">
        <f t="shared" si="3830"/>
        <v>0</v>
      </c>
      <c r="AN1419" s="12">
        <f t="shared" si="3830"/>
        <v>0</v>
      </c>
      <c r="AO1419" s="12">
        <f t="shared" si="3830"/>
        <v>0</v>
      </c>
      <c r="AP1419" s="12">
        <f t="shared" ref="AP1419" si="3831">SUM(AP1420:AP1421)</f>
        <v>0</v>
      </c>
      <c r="AQ1419" s="12">
        <f t="shared" si="3830"/>
        <v>0</v>
      </c>
      <c r="AR1419" s="12">
        <f t="shared" si="3830"/>
        <v>0</v>
      </c>
      <c r="AS1419" s="12">
        <f t="shared" si="3830"/>
        <v>0</v>
      </c>
      <c r="AT1419" s="12">
        <f t="shared" si="3830"/>
        <v>0</v>
      </c>
      <c r="AU1419" s="12">
        <f t="shared" si="3830"/>
        <v>0</v>
      </c>
      <c r="AV1419" s="12">
        <f t="shared" si="3830"/>
        <v>0</v>
      </c>
      <c r="AW1419" s="12">
        <f t="shared" si="3830"/>
        <v>0</v>
      </c>
      <c r="AX1419" s="12">
        <f t="shared" si="3830"/>
        <v>0</v>
      </c>
      <c r="AY1419" s="12">
        <f t="shared" si="3830"/>
        <v>0</v>
      </c>
      <c r="AZ1419" s="12">
        <v>0</v>
      </c>
      <c r="BA1419" s="12">
        <v>0</v>
      </c>
      <c r="BB1419" s="12">
        <f t="shared" ref="BB1419:BQ1419" si="3832">SUM(BB1420:BB1421)</f>
        <v>0</v>
      </c>
      <c r="BC1419" s="12">
        <f t="shared" si="3832"/>
        <v>0</v>
      </c>
      <c r="BD1419" s="12">
        <f t="shared" si="3832"/>
        <v>0</v>
      </c>
      <c r="BE1419" s="12">
        <f t="shared" si="3832"/>
        <v>0</v>
      </c>
      <c r="BF1419" s="12">
        <f t="shared" si="3832"/>
        <v>0</v>
      </c>
      <c r="BG1419" s="12">
        <f t="shared" si="3832"/>
        <v>0</v>
      </c>
      <c r="BH1419" s="12">
        <f t="shared" ref="BH1419" si="3833">SUM(BH1420:BH1421)</f>
        <v>0</v>
      </c>
      <c r="BI1419" s="12">
        <f t="shared" si="3832"/>
        <v>0</v>
      </c>
      <c r="BJ1419" s="12">
        <f t="shared" si="3832"/>
        <v>0</v>
      </c>
      <c r="BK1419" s="12">
        <f t="shared" si="3832"/>
        <v>0</v>
      </c>
      <c r="BL1419" s="12">
        <f t="shared" si="3832"/>
        <v>0</v>
      </c>
      <c r="BM1419" s="12">
        <f t="shared" si="3832"/>
        <v>0</v>
      </c>
      <c r="BN1419" s="12">
        <f t="shared" si="3832"/>
        <v>0</v>
      </c>
      <c r="BO1419" s="12">
        <f t="shared" si="3832"/>
        <v>0</v>
      </c>
      <c r="BP1419" s="12">
        <f t="shared" si="3832"/>
        <v>0</v>
      </c>
      <c r="BQ1419" s="12">
        <f t="shared" si="3832"/>
        <v>0</v>
      </c>
      <c r="BR1419" s="12">
        <v>0</v>
      </c>
      <c r="BS1419" s="12">
        <v>0</v>
      </c>
      <c r="BT1419" s="12">
        <f t="shared" ref="BT1419:BW1419" si="3834">SUM(BT1420:BT1421)</f>
        <v>1475979</v>
      </c>
      <c r="BU1419" s="12">
        <f t="shared" ref="BU1419:BV1419" si="3835">SUM(BU1420:BU1421)</f>
        <v>1475979</v>
      </c>
      <c r="BV1419" s="12">
        <f t="shared" si="3835"/>
        <v>727100</v>
      </c>
      <c r="BW1419" s="12">
        <f t="shared" si="3834"/>
        <v>393920</v>
      </c>
      <c r="BX1419" s="12">
        <f t="shared" ref="BX1419:BZ1419" si="3836">SUM(BX1420:BX1421)</f>
        <v>129400</v>
      </c>
      <c r="BY1419" s="12">
        <f t="shared" si="3836"/>
        <v>129760</v>
      </c>
      <c r="BZ1419" s="12">
        <f t="shared" si="3836"/>
        <v>134760</v>
      </c>
      <c r="CA1419" s="12">
        <f t="shared" si="3814"/>
        <v>1121020</v>
      </c>
      <c r="CB1419" s="124">
        <f t="shared" si="3825"/>
        <v>75.95094510152245</v>
      </c>
    </row>
    <row r="1420" spans="1:80" x14ac:dyDescent="0.25">
      <c r="A1420" s="4" t="s">
        <v>840</v>
      </c>
      <c r="B1420" s="4" t="s">
        <v>3</v>
      </c>
      <c r="C1420" s="4" t="s">
        <v>28</v>
      </c>
      <c r="D1420" s="79" t="s">
        <v>842</v>
      </c>
      <c r="E1420" s="89">
        <v>6111</v>
      </c>
      <c r="F1420" s="79"/>
      <c r="G1420" s="74" t="s">
        <v>1902</v>
      </c>
      <c r="H1420" s="13" t="s">
        <v>33</v>
      </c>
      <c r="I1420" s="14">
        <v>1033142</v>
      </c>
      <c r="J1420" s="14">
        <f t="shared" si="3813"/>
        <v>862029</v>
      </c>
      <c r="K1420" s="14">
        <v>862029</v>
      </c>
      <c r="L1420" s="14">
        <f t="shared" si="3816"/>
        <v>0</v>
      </c>
      <c r="M1420" s="14">
        <v>0</v>
      </c>
      <c r="N1420" s="14">
        <v>0</v>
      </c>
      <c r="O1420" s="14">
        <v>0</v>
      </c>
      <c r="P1420" s="14">
        <v>0</v>
      </c>
      <c r="Q1420" s="14">
        <v>0</v>
      </c>
      <c r="R1420" s="14">
        <v>0</v>
      </c>
      <c r="S1420" s="14"/>
      <c r="T1420" s="14"/>
      <c r="U1420" s="14"/>
      <c r="V1420" s="14"/>
      <c r="W1420" s="14"/>
      <c r="X1420" s="14">
        <f t="shared" si="3646"/>
        <v>0</v>
      </c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>
        <v>0</v>
      </c>
      <c r="AI1420" s="14">
        <v>0</v>
      </c>
      <c r="AJ1420" s="14">
        <v>0</v>
      </c>
      <c r="AK1420" s="14"/>
      <c r="AL1420" s="14"/>
      <c r="AM1420" s="14"/>
      <c r="AN1420" s="14"/>
      <c r="AO1420" s="14"/>
      <c r="AP1420" s="14">
        <f t="shared" si="3647"/>
        <v>0</v>
      </c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>
        <v>0</v>
      </c>
      <c r="BA1420" s="14">
        <v>0</v>
      </c>
      <c r="BB1420" s="14">
        <v>0</v>
      </c>
      <c r="BC1420" s="14"/>
      <c r="BD1420" s="14"/>
      <c r="BE1420" s="14"/>
      <c r="BF1420" s="14"/>
      <c r="BG1420" s="14"/>
      <c r="BH1420" s="14">
        <f t="shared" si="3648"/>
        <v>0</v>
      </c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>
        <v>0</v>
      </c>
      <c r="BS1420" s="14">
        <v>0</v>
      </c>
      <c r="BT1420" s="14">
        <v>1288991</v>
      </c>
      <c r="BU1420" s="14">
        <v>1288991</v>
      </c>
      <c r="BV1420" s="14">
        <v>650399</v>
      </c>
      <c r="BW1420" s="14">
        <f t="shared" si="3645"/>
        <v>365000</v>
      </c>
      <c r="BX1420" s="14">
        <v>120000</v>
      </c>
      <c r="BY1420" s="14">
        <v>120000</v>
      </c>
      <c r="BZ1420" s="14">
        <v>125000</v>
      </c>
      <c r="CA1420" s="14">
        <f t="shared" si="3814"/>
        <v>1015399</v>
      </c>
      <c r="CB1420" s="122">
        <f t="shared" si="3825"/>
        <v>78.774716037582877</v>
      </c>
    </row>
    <row r="1421" spans="1:80" x14ac:dyDescent="0.25">
      <c r="A1421" s="1" t="s">
        <v>840</v>
      </c>
      <c r="B1421" s="1" t="s">
        <v>3</v>
      </c>
      <c r="C1421" s="1" t="s">
        <v>28</v>
      </c>
      <c r="D1421" s="82" t="s">
        <v>842</v>
      </c>
      <c r="E1421" s="82" t="s">
        <v>34</v>
      </c>
      <c r="F1421" s="79" t="s">
        <v>1</v>
      </c>
      <c r="G1421" s="13" t="s">
        <v>1</v>
      </c>
      <c r="H1421" s="2" t="s">
        <v>35</v>
      </c>
      <c r="I1421" s="12">
        <f>SUM(I1422:I1426)</f>
        <v>142110</v>
      </c>
      <c r="J1421" s="12">
        <f t="shared" si="3813"/>
        <v>186988</v>
      </c>
      <c r="K1421" s="12">
        <f t="shared" ref="K1421" si="3837">SUM(K1422:K1426)</f>
        <v>186988</v>
      </c>
      <c r="L1421" s="12">
        <f t="shared" si="3816"/>
        <v>0</v>
      </c>
      <c r="M1421" s="12">
        <f t="shared" ref="M1421:Q1421" si="3838">SUM(M1422:M1426)</f>
        <v>0</v>
      </c>
      <c r="N1421" s="12">
        <f t="shared" si="3838"/>
        <v>0</v>
      </c>
      <c r="O1421" s="12">
        <f t="shared" si="3838"/>
        <v>0</v>
      </c>
      <c r="P1421" s="12">
        <f t="shared" si="3838"/>
        <v>0</v>
      </c>
      <c r="Q1421" s="12">
        <f t="shared" si="3838"/>
        <v>0</v>
      </c>
      <c r="R1421" s="12">
        <f t="shared" ref="R1421:AG1421" si="3839">SUM(R1422:R1426)</f>
        <v>0</v>
      </c>
      <c r="S1421" s="12">
        <f t="shared" si="3839"/>
        <v>0</v>
      </c>
      <c r="T1421" s="12">
        <f t="shared" si="3839"/>
        <v>0</v>
      </c>
      <c r="U1421" s="12">
        <f t="shared" si="3839"/>
        <v>0</v>
      </c>
      <c r="V1421" s="12">
        <f t="shared" si="3839"/>
        <v>0</v>
      </c>
      <c r="W1421" s="12">
        <f t="shared" si="3839"/>
        <v>0</v>
      </c>
      <c r="X1421" s="12">
        <f t="shared" si="3839"/>
        <v>0</v>
      </c>
      <c r="Y1421" s="12">
        <f t="shared" si="3839"/>
        <v>0</v>
      </c>
      <c r="Z1421" s="12">
        <f t="shared" si="3839"/>
        <v>0</v>
      </c>
      <c r="AA1421" s="12">
        <f t="shared" si="3839"/>
        <v>0</v>
      </c>
      <c r="AB1421" s="12">
        <f t="shared" si="3839"/>
        <v>0</v>
      </c>
      <c r="AC1421" s="12">
        <f t="shared" si="3839"/>
        <v>0</v>
      </c>
      <c r="AD1421" s="12">
        <f t="shared" si="3839"/>
        <v>0</v>
      </c>
      <c r="AE1421" s="12">
        <f t="shared" si="3839"/>
        <v>0</v>
      </c>
      <c r="AF1421" s="12">
        <f t="shared" si="3839"/>
        <v>0</v>
      </c>
      <c r="AG1421" s="12">
        <f t="shared" si="3839"/>
        <v>0</v>
      </c>
      <c r="AH1421" s="12">
        <v>0</v>
      </c>
      <c r="AI1421" s="12">
        <v>0</v>
      </c>
      <c r="AJ1421" s="12">
        <f t="shared" ref="AJ1421:AY1421" si="3840">SUM(AJ1422:AJ1426)</f>
        <v>0</v>
      </c>
      <c r="AK1421" s="12">
        <f t="shared" si="3840"/>
        <v>0</v>
      </c>
      <c r="AL1421" s="12">
        <f t="shared" si="3840"/>
        <v>0</v>
      </c>
      <c r="AM1421" s="12">
        <f t="shared" si="3840"/>
        <v>0</v>
      </c>
      <c r="AN1421" s="12">
        <f t="shared" si="3840"/>
        <v>0</v>
      </c>
      <c r="AO1421" s="12">
        <f t="shared" si="3840"/>
        <v>0</v>
      </c>
      <c r="AP1421" s="12">
        <f t="shared" si="3840"/>
        <v>0</v>
      </c>
      <c r="AQ1421" s="12">
        <f t="shared" si="3840"/>
        <v>0</v>
      </c>
      <c r="AR1421" s="12">
        <f t="shared" si="3840"/>
        <v>0</v>
      </c>
      <c r="AS1421" s="12">
        <f t="shared" si="3840"/>
        <v>0</v>
      </c>
      <c r="AT1421" s="12">
        <f t="shared" si="3840"/>
        <v>0</v>
      </c>
      <c r="AU1421" s="12">
        <f t="shared" si="3840"/>
        <v>0</v>
      </c>
      <c r="AV1421" s="12">
        <f t="shared" si="3840"/>
        <v>0</v>
      </c>
      <c r="AW1421" s="12">
        <f t="shared" si="3840"/>
        <v>0</v>
      </c>
      <c r="AX1421" s="12">
        <f t="shared" si="3840"/>
        <v>0</v>
      </c>
      <c r="AY1421" s="12">
        <f t="shared" si="3840"/>
        <v>0</v>
      </c>
      <c r="AZ1421" s="12">
        <v>0</v>
      </c>
      <c r="BA1421" s="12">
        <v>0</v>
      </c>
      <c r="BB1421" s="12">
        <f t="shared" ref="BB1421:BQ1421" si="3841">SUM(BB1422:BB1426)</f>
        <v>0</v>
      </c>
      <c r="BC1421" s="12">
        <f t="shared" si="3841"/>
        <v>0</v>
      </c>
      <c r="BD1421" s="12">
        <f t="shared" si="3841"/>
        <v>0</v>
      </c>
      <c r="BE1421" s="12">
        <f t="shared" si="3841"/>
        <v>0</v>
      </c>
      <c r="BF1421" s="12">
        <f t="shared" si="3841"/>
        <v>0</v>
      </c>
      <c r="BG1421" s="12">
        <f t="shared" si="3841"/>
        <v>0</v>
      </c>
      <c r="BH1421" s="12">
        <f t="shared" si="3841"/>
        <v>0</v>
      </c>
      <c r="BI1421" s="12">
        <f t="shared" si="3841"/>
        <v>0</v>
      </c>
      <c r="BJ1421" s="12">
        <f t="shared" si="3841"/>
        <v>0</v>
      </c>
      <c r="BK1421" s="12">
        <f t="shared" si="3841"/>
        <v>0</v>
      </c>
      <c r="BL1421" s="12">
        <f t="shared" si="3841"/>
        <v>0</v>
      </c>
      <c r="BM1421" s="12">
        <f t="shared" si="3841"/>
        <v>0</v>
      </c>
      <c r="BN1421" s="12">
        <f t="shared" si="3841"/>
        <v>0</v>
      </c>
      <c r="BO1421" s="12">
        <f t="shared" si="3841"/>
        <v>0</v>
      </c>
      <c r="BP1421" s="12">
        <f t="shared" si="3841"/>
        <v>0</v>
      </c>
      <c r="BQ1421" s="12">
        <f t="shared" si="3841"/>
        <v>0</v>
      </c>
      <c r="BR1421" s="12">
        <v>0</v>
      </c>
      <c r="BS1421" s="12">
        <v>0</v>
      </c>
      <c r="BT1421" s="12">
        <f t="shared" ref="BT1421:BZ1421" si="3842">SUM(BT1422:BT1426)</f>
        <v>186988</v>
      </c>
      <c r="BU1421" s="12">
        <f t="shared" si="3842"/>
        <v>186988</v>
      </c>
      <c r="BV1421" s="12">
        <f t="shared" si="3842"/>
        <v>76701</v>
      </c>
      <c r="BW1421" s="12">
        <f t="shared" si="3842"/>
        <v>28920</v>
      </c>
      <c r="BX1421" s="12">
        <f t="shared" si="3842"/>
        <v>9400</v>
      </c>
      <c r="BY1421" s="12">
        <f t="shared" si="3842"/>
        <v>9760</v>
      </c>
      <c r="BZ1421" s="12">
        <f t="shared" si="3842"/>
        <v>9760</v>
      </c>
      <c r="CA1421" s="12">
        <f t="shared" si="3814"/>
        <v>105621</v>
      </c>
      <c r="CB1421" s="124">
        <f t="shared" si="3825"/>
        <v>56.485442916122963</v>
      </c>
    </row>
    <row r="1422" spans="1:80" x14ac:dyDescent="0.25">
      <c r="A1422" s="4" t="s">
        <v>840</v>
      </c>
      <c r="B1422" s="4" t="s">
        <v>3</v>
      </c>
      <c r="C1422" s="4" t="s">
        <v>28</v>
      </c>
      <c r="D1422" s="79" t="s">
        <v>842</v>
      </c>
      <c r="E1422" s="89">
        <v>6112</v>
      </c>
      <c r="F1422" s="79" t="s">
        <v>843</v>
      </c>
      <c r="G1422" s="74" t="s">
        <v>1902</v>
      </c>
      <c r="H1422" s="13" t="s">
        <v>92</v>
      </c>
      <c r="I1422" s="14">
        <v>19250</v>
      </c>
      <c r="J1422" s="14">
        <f t="shared" si="3813"/>
        <v>22368</v>
      </c>
      <c r="K1422" s="14">
        <v>22368</v>
      </c>
      <c r="L1422" s="14">
        <f t="shared" si="3816"/>
        <v>0</v>
      </c>
      <c r="M1422" s="14">
        <v>0</v>
      </c>
      <c r="N1422" s="14">
        <v>0</v>
      </c>
      <c r="O1422" s="14">
        <v>0</v>
      </c>
      <c r="P1422" s="14">
        <v>0</v>
      </c>
      <c r="Q1422" s="14">
        <v>0</v>
      </c>
      <c r="R1422" s="14">
        <v>0</v>
      </c>
      <c r="S1422" s="14"/>
      <c r="T1422" s="14"/>
      <c r="U1422" s="14"/>
      <c r="V1422" s="14"/>
      <c r="W1422" s="14"/>
      <c r="X1422" s="14">
        <f t="shared" si="3646"/>
        <v>0</v>
      </c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>
        <v>0</v>
      </c>
      <c r="AI1422" s="14">
        <v>0</v>
      </c>
      <c r="AJ1422" s="14">
        <v>0</v>
      </c>
      <c r="AK1422" s="14"/>
      <c r="AL1422" s="14"/>
      <c r="AM1422" s="14"/>
      <c r="AN1422" s="14"/>
      <c r="AO1422" s="14"/>
      <c r="AP1422" s="14">
        <f t="shared" si="3647"/>
        <v>0</v>
      </c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>
        <v>0</v>
      </c>
      <c r="BA1422" s="14">
        <v>0</v>
      </c>
      <c r="BB1422" s="14">
        <v>0</v>
      </c>
      <c r="BC1422" s="14"/>
      <c r="BD1422" s="14"/>
      <c r="BE1422" s="14"/>
      <c r="BF1422" s="14"/>
      <c r="BG1422" s="14"/>
      <c r="BH1422" s="14">
        <f t="shared" si="3648"/>
        <v>0</v>
      </c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>
        <v>0</v>
      </c>
      <c r="BS1422" s="14">
        <v>0</v>
      </c>
      <c r="BT1422" s="14">
        <v>22368</v>
      </c>
      <c r="BU1422" s="14">
        <v>22368</v>
      </c>
      <c r="BV1422" s="14">
        <v>8640</v>
      </c>
      <c r="BW1422" s="14">
        <f t="shared" ref="BW1422:BW1485" si="3843">BX1422+BY1422+BZ1422</f>
        <v>4270</v>
      </c>
      <c r="BX1422" s="14">
        <v>1390</v>
      </c>
      <c r="BY1422" s="14">
        <v>1440</v>
      </c>
      <c r="BZ1422" s="14">
        <v>1440</v>
      </c>
      <c r="CA1422" s="14">
        <f t="shared" si="3814"/>
        <v>12910</v>
      </c>
      <c r="CB1422" s="122">
        <f t="shared" si="3825"/>
        <v>57.716380543633761</v>
      </c>
    </row>
    <row r="1423" spans="1:80" x14ac:dyDescent="0.25">
      <c r="A1423" s="4" t="s">
        <v>840</v>
      </c>
      <c r="B1423" s="4" t="s">
        <v>3</v>
      </c>
      <c r="C1423" s="4" t="s">
        <v>28</v>
      </c>
      <c r="D1423" s="79" t="s">
        <v>842</v>
      </c>
      <c r="E1423" s="89">
        <v>6112</v>
      </c>
      <c r="F1423" s="79" t="s">
        <v>844</v>
      </c>
      <c r="G1423" s="74" t="s">
        <v>1902</v>
      </c>
      <c r="H1423" s="13" t="s">
        <v>39</v>
      </c>
      <c r="I1423" s="14">
        <v>79860</v>
      </c>
      <c r="J1423" s="14">
        <f t="shared" si="3813"/>
        <v>120120</v>
      </c>
      <c r="K1423" s="14">
        <v>120120</v>
      </c>
      <c r="L1423" s="14">
        <f t="shared" si="3816"/>
        <v>0</v>
      </c>
      <c r="M1423" s="14">
        <v>0</v>
      </c>
      <c r="N1423" s="14">
        <v>0</v>
      </c>
      <c r="O1423" s="14">
        <v>0</v>
      </c>
      <c r="P1423" s="14">
        <v>0</v>
      </c>
      <c r="Q1423" s="14">
        <v>0</v>
      </c>
      <c r="R1423" s="14">
        <v>0</v>
      </c>
      <c r="S1423" s="14"/>
      <c r="T1423" s="14"/>
      <c r="U1423" s="14"/>
      <c r="V1423" s="14"/>
      <c r="W1423" s="14"/>
      <c r="X1423" s="14">
        <f t="shared" si="3646"/>
        <v>0</v>
      </c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>
        <v>0</v>
      </c>
      <c r="AI1423" s="14">
        <v>0</v>
      </c>
      <c r="AJ1423" s="14">
        <v>0</v>
      </c>
      <c r="AK1423" s="14"/>
      <c r="AL1423" s="14"/>
      <c r="AM1423" s="14"/>
      <c r="AN1423" s="14"/>
      <c r="AO1423" s="14"/>
      <c r="AP1423" s="14">
        <f t="shared" si="3647"/>
        <v>0</v>
      </c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>
        <v>0</v>
      </c>
      <c r="BA1423" s="14">
        <v>0</v>
      </c>
      <c r="BB1423" s="14">
        <v>0</v>
      </c>
      <c r="BC1423" s="14"/>
      <c r="BD1423" s="14"/>
      <c r="BE1423" s="14"/>
      <c r="BF1423" s="14"/>
      <c r="BG1423" s="14"/>
      <c r="BH1423" s="14">
        <f t="shared" si="3648"/>
        <v>0</v>
      </c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>
        <v>0</v>
      </c>
      <c r="BS1423" s="14">
        <v>0</v>
      </c>
      <c r="BT1423" s="14">
        <v>120120</v>
      </c>
      <c r="BU1423" s="14">
        <v>120120</v>
      </c>
      <c r="BV1423" s="14">
        <v>47448</v>
      </c>
      <c r="BW1423" s="14">
        <f t="shared" si="3843"/>
        <v>24650</v>
      </c>
      <c r="BX1423" s="14">
        <v>8010</v>
      </c>
      <c r="BY1423" s="14">
        <v>8320</v>
      </c>
      <c r="BZ1423" s="14">
        <v>8320</v>
      </c>
      <c r="CA1423" s="14">
        <f t="shared" si="3814"/>
        <v>72098</v>
      </c>
      <c r="CB1423" s="122">
        <f t="shared" si="3825"/>
        <v>60.021645021645021</v>
      </c>
    </row>
    <row r="1424" spans="1:80" x14ac:dyDescent="0.25">
      <c r="A1424" s="4" t="s">
        <v>840</v>
      </c>
      <c r="B1424" s="4" t="s">
        <v>3</v>
      </c>
      <c r="C1424" s="4" t="s">
        <v>28</v>
      </c>
      <c r="D1424" s="79" t="s">
        <v>842</v>
      </c>
      <c r="E1424" s="89">
        <v>6112</v>
      </c>
      <c r="F1424" s="79" t="s">
        <v>845</v>
      </c>
      <c r="G1424" s="74" t="s">
        <v>1902</v>
      </c>
      <c r="H1424" s="13" t="s">
        <v>41</v>
      </c>
      <c r="I1424" s="14">
        <v>18000</v>
      </c>
      <c r="J1424" s="14">
        <f t="shared" si="3813"/>
        <v>24500</v>
      </c>
      <c r="K1424" s="14">
        <v>24500</v>
      </c>
      <c r="L1424" s="14">
        <f t="shared" si="3816"/>
        <v>0</v>
      </c>
      <c r="M1424" s="14">
        <v>0</v>
      </c>
      <c r="N1424" s="14">
        <v>0</v>
      </c>
      <c r="O1424" s="14">
        <v>0</v>
      </c>
      <c r="P1424" s="14">
        <v>0</v>
      </c>
      <c r="Q1424" s="14">
        <v>0</v>
      </c>
      <c r="R1424" s="14">
        <v>0</v>
      </c>
      <c r="S1424" s="14"/>
      <c r="T1424" s="14"/>
      <c r="U1424" s="14"/>
      <c r="V1424" s="14"/>
      <c r="W1424" s="14"/>
      <c r="X1424" s="14">
        <f t="shared" si="3646"/>
        <v>0</v>
      </c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>
        <v>0</v>
      </c>
      <c r="AI1424" s="14">
        <v>0</v>
      </c>
      <c r="AJ1424" s="14">
        <v>0</v>
      </c>
      <c r="AK1424" s="14"/>
      <c r="AL1424" s="14"/>
      <c r="AM1424" s="14"/>
      <c r="AN1424" s="14"/>
      <c r="AO1424" s="14"/>
      <c r="AP1424" s="14">
        <f t="shared" si="3647"/>
        <v>0</v>
      </c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>
        <v>0</v>
      </c>
      <c r="BA1424" s="14">
        <v>0</v>
      </c>
      <c r="BB1424" s="14">
        <v>0</v>
      </c>
      <c r="BC1424" s="14"/>
      <c r="BD1424" s="14"/>
      <c r="BE1424" s="14"/>
      <c r="BF1424" s="14"/>
      <c r="BG1424" s="14"/>
      <c r="BH1424" s="14">
        <f t="shared" si="3648"/>
        <v>0</v>
      </c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>
        <v>0</v>
      </c>
      <c r="BS1424" s="14">
        <v>0</v>
      </c>
      <c r="BT1424" s="14">
        <v>24500</v>
      </c>
      <c r="BU1424" s="14">
        <v>24500</v>
      </c>
      <c r="BV1424" s="14">
        <v>16613</v>
      </c>
      <c r="BW1424" s="14">
        <f t="shared" si="3843"/>
        <v>0</v>
      </c>
      <c r="BX1424" s="14">
        <v>0</v>
      </c>
      <c r="BY1424" s="14">
        <v>0</v>
      </c>
      <c r="BZ1424" s="14">
        <v>0</v>
      </c>
      <c r="CA1424" s="14">
        <f t="shared" si="3814"/>
        <v>16613</v>
      </c>
      <c r="CB1424" s="122">
        <f t="shared" si="3825"/>
        <v>67.808163265306121</v>
      </c>
    </row>
    <row r="1425" spans="1:80" x14ac:dyDescent="0.25">
      <c r="A1425" s="4" t="s">
        <v>840</v>
      </c>
      <c r="B1425" s="4" t="s">
        <v>3</v>
      </c>
      <c r="C1425" s="4" t="s">
        <v>28</v>
      </c>
      <c r="D1425" s="79" t="s">
        <v>842</v>
      </c>
      <c r="E1425" s="89">
        <v>6112</v>
      </c>
      <c r="F1425" s="79" t="s">
        <v>846</v>
      </c>
      <c r="G1425" s="74" t="s">
        <v>1902</v>
      </c>
      <c r="H1425" s="13" t="s">
        <v>37</v>
      </c>
      <c r="I1425" s="14">
        <v>0</v>
      </c>
      <c r="J1425" s="14">
        <f t="shared" si="3813"/>
        <v>0</v>
      </c>
      <c r="K1425" s="14">
        <v>0</v>
      </c>
      <c r="L1425" s="14">
        <f t="shared" si="3816"/>
        <v>0</v>
      </c>
      <c r="M1425" s="14">
        <v>0</v>
      </c>
      <c r="N1425" s="14">
        <v>0</v>
      </c>
      <c r="O1425" s="14">
        <v>0</v>
      </c>
      <c r="P1425" s="14">
        <v>0</v>
      </c>
      <c r="Q1425" s="14">
        <v>0</v>
      </c>
      <c r="R1425" s="14">
        <v>0</v>
      </c>
      <c r="S1425" s="14"/>
      <c r="T1425" s="14"/>
      <c r="U1425" s="14"/>
      <c r="V1425" s="14"/>
      <c r="W1425" s="14"/>
      <c r="X1425" s="14">
        <f t="shared" si="3646"/>
        <v>0</v>
      </c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>
        <v>0</v>
      </c>
      <c r="AI1425" s="14">
        <v>0</v>
      </c>
      <c r="AJ1425" s="14">
        <v>0</v>
      </c>
      <c r="AK1425" s="14"/>
      <c r="AL1425" s="14"/>
      <c r="AM1425" s="14"/>
      <c r="AN1425" s="14"/>
      <c r="AO1425" s="14"/>
      <c r="AP1425" s="14">
        <f t="shared" si="3647"/>
        <v>0</v>
      </c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>
        <v>0</v>
      </c>
      <c r="BA1425" s="14">
        <v>0</v>
      </c>
      <c r="BB1425" s="14">
        <v>0</v>
      </c>
      <c r="BC1425" s="14"/>
      <c r="BD1425" s="14"/>
      <c r="BE1425" s="14"/>
      <c r="BF1425" s="14"/>
      <c r="BG1425" s="14"/>
      <c r="BH1425" s="14">
        <f t="shared" si="3648"/>
        <v>0</v>
      </c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>
        <v>0</v>
      </c>
      <c r="BS1425" s="14">
        <v>0</v>
      </c>
      <c r="BT1425" s="14">
        <v>0</v>
      </c>
      <c r="BU1425" s="14">
        <v>0</v>
      </c>
      <c r="BV1425" s="14">
        <v>0</v>
      </c>
      <c r="BW1425" s="14">
        <f t="shared" si="3843"/>
        <v>0</v>
      </c>
      <c r="BX1425" s="14"/>
      <c r="BY1425" s="14"/>
      <c r="BZ1425" s="14"/>
      <c r="CA1425" s="14">
        <f t="shared" si="3814"/>
        <v>0</v>
      </c>
      <c r="CB1425" s="122" t="str">
        <f t="shared" si="3825"/>
        <v>-</v>
      </c>
    </row>
    <row r="1426" spans="1:80" x14ac:dyDescent="0.25">
      <c r="A1426" s="4" t="s">
        <v>840</v>
      </c>
      <c r="B1426" s="4" t="s">
        <v>3</v>
      </c>
      <c r="C1426" s="4" t="s">
        <v>28</v>
      </c>
      <c r="D1426" s="79" t="s">
        <v>842</v>
      </c>
      <c r="E1426" s="89">
        <v>6112</v>
      </c>
      <c r="F1426" s="79" t="s">
        <v>847</v>
      </c>
      <c r="G1426" s="74" t="s">
        <v>1902</v>
      </c>
      <c r="H1426" s="13" t="s">
        <v>43</v>
      </c>
      <c r="I1426" s="14">
        <v>25000</v>
      </c>
      <c r="J1426" s="14">
        <f t="shared" si="3813"/>
        <v>20000</v>
      </c>
      <c r="K1426" s="14">
        <v>20000</v>
      </c>
      <c r="L1426" s="14">
        <f t="shared" si="3816"/>
        <v>0</v>
      </c>
      <c r="M1426" s="14">
        <v>0</v>
      </c>
      <c r="N1426" s="14">
        <v>0</v>
      </c>
      <c r="O1426" s="14">
        <v>0</v>
      </c>
      <c r="P1426" s="14">
        <v>0</v>
      </c>
      <c r="Q1426" s="14">
        <v>0</v>
      </c>
      <c r="R1426" s="14">
        <v>0</v>
      </c>
      <c r="S1426" s="14"/>
      <c r="T1426" s="14"/>
      <c r="U1426" s="14"/>
      <c r="V1426" s="14"/>
      <c r="W1426" s="14"/>
      <c r="X1426" s="14">
        <f t="shared" si="3646"/>
        <v>0</v>
      </c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>
        <v>0</v>
      </c>
      <c r="AI1426" s="14">
        <v>0</v>
      </c>
      <c r="AJ1426" s="14">
        <v>0</v>
      </c>
      <c r="AK1426" s="14"/>
      <c r="AL1426" s="14"/>
      <c r="AM1426" s="14"/>
      <c r="AN1426" s="14"/>
      <c r="AO1426" s="14"/>
      <c r="AP1426" s="14">
        <f t="shared" si="3647"/>
        <v>0</v>
      </c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>
        <v>0</v>
      </c>
      <c r="BA1426" s="14">
        <v>0</v>
      </c>
      <c r="BB1426" s="14">
        <v>0</v>
      </c>
      <c r="BC1426" s="14"/>
      <c r="BD1426" s="14"/>
      <c r="BE1426" s="14"/>
      <c r="BF1426" s="14"/>
      <c r="BG1426" s="14"/>
      <c r="BH1426" s="14">
        <f t="shared" si="3648"/>
        <v>0</v>
      </c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>
        <v>0</v>
      </c>
      <c r="BS1426" s="14">
        <v>0</v>
      </c>
      <c r="BT1426" s="14">
        <v>20000</v>
      </c>
      <c r="BU1426" s="14">
        <v>20000</v>
      </c>
      <c r="BV1426" s="14">
        <v>4000</v>
      </c>
      <c r="BW1426" s="14">
        <f t="shared" si="3843"/>
        <v>0</v>
      </c>
      <c r="BX1426" s="14"/>
      <c r="BY1426" s="14"/>
      <c r="BZ1426" s="14"/>
      <c r="CA1426" s="14">
        <f t="shared" si="3814"/>
        <v>4000</v>
      </c>
      <c r="CB1426" s="122">
        <f t="shared" si="3825"/>
        <v>20</v>
      </c>
    </row>
    <row r="1427" spans="1:80" x14ac:dyDescent="0.25">
      <c r="A1427" s="4" t="s">
        <v>840</v>
      </c>
      <c r="B1427" s="4" t="s">
        <v>3</v>
      </c>
      <c r="C1427" s="4" t="s">
        <v>28</v>
      </c>
      <c r="D1427" s="79" t="s">
        <v>842</v>
      </c>
      <c r="E1427" s="78" t="s">
        <v>44</v>
      </c>
      <c r="F1427" s="78" t="s">
        <v>1</v>
      </c>
      <c r="G1427" s="2" t="s">
        <v>1</v>
      </c>
      <c r="H1427" s="2" t="s">
        <v>45</v>
      </c>
      <c r="I1427" s="12">
        <f>SUM(I1428)</f>
        <v>108480</v>
      </c>
      <c r="J1427" s="12">
        <f t="shared" si="3813"/>
        <v>90513</v>
      </c>
      <c r="K1427" s="12">
        <f t="shared" ref="K1427:Q1427" si="3844">SUM(K1428)</f>
        <v>90513</v>
      </c>
      <c r="L1427" s="12">
        <f t="shared" si="3816"/>
        <v>0</v>
      </c>
      <c r="M1427" s="12">
        <f t="shared" si="3844"/>
        <v>0</v>
      </c>
      <c r="N1427" s="12">
        <f t="shared" si="3844"/>
        <v>0</v>
      </c>
      <c r="O1427" s="12">
        <f t="shared" si="3844"/>
        <v>0</v>
      </c>
      <c r="P1427" s="12">
        <f t="shared" si="3844"/>
        <v>0</v>
      </c>
      <c r="Q1427" s="12">
        <f t="shared" si="3844"/>
        <v>0</v>
      </c>
      <c r="R1427" s="12">
        <f t="shared" ref="R1427:AG1427" si="3845">SUM(R1428)</f>
        <v>0</v>
      </c>
      <c r="S1427" s="12">
        <f t="shared" si="3845"/>
        <v>0</v>
      </c>
      <c r="T1427" s="12">
        <f t="shared" si="3845"/>
        <v>0</v>
      </c>
      <c r="U1427" s="12">
        <f t="shared" si="3845"/>
        <v>0</v>
      </c>
      <c r="V1427" s="12">
        <f t="shared" si="3845"/>
        <v>0</v>
      </c>
      <c r="W1427" s="12">
        <f t="shared" si="3845"/>
        <v>0</v>
      </c>
      <c r="X1427" s="12">
        <f t="shared" si="3845"/>
        <v>0</v>
      </c>
      <c r="Y1427" s="12">
        <f t="shared" si="3845"/>
        <v>0</v>
      </c>
      <c r="Z1427" s="12">
        <f t="shared" si="3845"/>
        <v>0</v>
      </c>
      <c r="AA1427" s="12">
        <f t="shared" si="3845"/>
        <v>0</v>
      </c>
      <c r="AB1427" s="12">
        <f t="shared" si="3845"/>
        <v>0</v>
      </c>
      <c r="AC1427" s="12">
        <f t="shared" si="3845"/>
        <v>0</v>
      </c>
      <c r="AD1427" s="12">
        <f t="shared" si="3845"/>
        <v>0</v>
      </c>
      <c r="AE1427" s="12">
        <f t="shared" si="3845"/>
        <v>0</v>
      </c>
      <c r="AF1427" s="12">
        <f t="shared" si="3845"/>
        <v>0</v>
      </c>
      <c r="AG1427" s="12">
        <f t="shared" si="3845"/>
        <v>0</v>
      </c>
      <c r="AH1427" s="12">
        <v>0</v>
      </c>
      <c r="AI1427" s="12">
        <v>0</v>
      </c>
      <c r="AJ1427" s="12">
        <f t="shared" ref="AJ1427:AY1427" si="3846">SUM(AJ1428)</f>
        <v>0</v>
      </c>
      <c r="AK1427" s="12">
        <f t="shared" si="3846"/>
        <v>0</v>
      </c>
      <c r="AL1427" s="12">
        <f t="shared" si="3846"/>
        <v>0</v>
      </c>
      <c r="AM1427" s="12">
        <f t="shared" si="3846"/>
        <v>0</v>
      </c>
      <c r="AN1427" s="12">
        <f t="shared" si="3846"/>
        <v>0</v>
      </c>
      <c r="AO1427" s="12">
        <f t="shared" si="3846"/>
        <v>0</v>
      </c>
      <c r="AP1427" s="12">
        <f t="shared" si="3846"/>
        <v>0</v>
      </c>
      <c r="AQ1427" s="12">
        <f t="shared" si="3846"/>
        <v>0</v>
      </c>
      <c r="AR1427" s="12">
        <f t="shared" si="3846"/>
        <v>0</v>
      </c>
      <c r="AS1427" s="12">
        <f t="shared" si="3846"/>
        <v>0</v>
      </c>
      <c r="AT1427" s="12">
        <f t="shared" si="3846"/>
        <v>0</v>
      </c>
      <c r="AU1427" s="12">
        <f t="shared" si="3846"/>
        <v>0</v>
      </c>
      <c r="AV1427" s="12">
        <f t="shared" si="3846"/>
        <v>0</v>
      </c>
      <c r="AW1427" s="12">
        <f t="shared" si="3846"/>
        <v>0</v>
      </c>
      <c r="AX1427" s="12">
        <f t="shared" si="3846"/>
        <v>0</v>
      </c>
      <c r="AY1427" s="12">
        <f t="shared" si="3846"/>
        <v>0</v>
      </c>
      <c r="AZ1427" s="12">
        <v>0</v>
      </c>
      <c r="BA1427" s="12">
        <v>0</v>
      </c>
      <c r="BB1427" s="12">
        <f t="shared" ref="BB1427:BQ1427" si="3847">SUM(BB1428)</f>
        <v>0</v>
      </c>
      <c r="BC1427" s="12">
        <f t="shared" si="3847"/>
        <v>0</v>
      </c>
      <c r="BD1427" s="12">
        <f t="shared" si="3847"/>
        <v>0</v>
      </c>
      <c r="BE1427" s="12">
        <f t="shared" si="3847"/>
        <v>0</v>
      </c>
      <c r="BF1427" s="12">
        <f t="shared" si="3847"/>
        <v>0</v>
      </c>
      <c r="BG1427" s="12">
        <f t="shared" si="3847"/>
        <v>0</v>
      </c>
      <c r="BH1427" s="12">
        <f t="shared" si="3847"/>
        <v>0</v>
      </c>
      <c r="BI1427" s="12">
        <f t="shared" si="3847"/>
        <v>0</v>
      </c>
      <c r="BJ1427" s="12">
        <f t="shared" si="3847"/>
        <v>0</v>
      </c>
      <c r="BK1427" s="12">
        <f t="shared" si="3847"/>
        <v>0</v>
      </c>
      <c r="BL1427" s="12">
        <f t="shared" si="3847"/>
        <v>0</v>
      </c>
      <c r="BM1427" s="12">
        <f t="shared" si="3847"/>
        <v>0</v>
      </c>
      <c r="BN1427" s="12">
        <f t="shared" si="3847"/>
        <v>0</v>
      </c>
      <c r="BO1427" s="12">
        <f t="shared" si="3847"/>
        <v>0</v>
      </c>
      <c r="BP1427" s="12">
        <f t="shared" si="3847"/>
        <v>0</v>
      </c>
      <c r="BQ1427" s="12">
        <f t="shared" si="3847"/>
        <v>0</v>
      </c>
      <c r="BR1427" s="12">
        <v>0</v>
      </c>
      <c r="BS1427" s="12">
        <v>0</v>
      </c>
      <c r="BT1427" s="12">
        <f t="shared" ref="BT1427:BZ1427" si="3848">SUM(BT1428)</f>
        <v>139754</v>
      </c>
      <c r="BU1427" s="12">
        <f t="shared" si="3848"/>
        <v>139754</v>
      </c>
      <c r="BV1427" s="12">
        <f t="shared" si="3848"/>
        <v>68292</v>
      </c>
      <c r="BW1427" s="12">
        <f t="shared" si="3848"/>
        <v>38325</v>
      </c>
      <c r="BX1427" s="12">
        <f t="shared" si="3848"/>
        <v>12600</v>
      </c>
      <c r="BY1427" s="12">
        <f t="shared" si="3848"/>
        <v>12600</v>
      </c>
      <c r="BZ1427" s="12">
        <f t="shared" si="3848"/>
        <v>13125</v>
      </c>
      <c r="CA1427" s="12">
        <f t="shared" si="3814"/>
        <v>106617</v>
      </c>
      <c r="CB1427" s="124">
        <f t="shared" si="3825"/>
        <v>76.289050760622231</v>
      </c>
    </row>
    <row r="1428" spans="1:80" x14ac:dyDescent="0.25">
      <c r="A1428" s="4" t="s">
        <v>840</v>
      </c>
      <c r="B1428" s="4" t="s">
        <v>3</v>
      </c>
      <c r="C1428" s="4" t="s">
        <v>28</v>
      </c>
      <c r="D1428" s="79" t="s">
        <v>842</v>
      </c>
      <c r="E1428" s="89">
        <v>6121</v>
      </c>
      <c r="F1428" s="79"/>
      <c r="G1428" s="74" t="s">
        <v>1902</v>
      </c>
      <c r="H1428" s="13" t="s">
        <v>46</v>
      </c>
      <c r="I1428" s="14">
        <v>108480</v>
      </c>
      <c r="J1428" s="14">
        <f t="shared" si="3813"/>
        <v>90513</v>
      </c>
      <c r="K1428" s="14">
        <v>90513</v>
      </c>
      <c r="L1428" s="14">
        <f t="shared" si="3816"/>
        <v>0</v>
      </c>
      <c r="M1428" s="14">
        <v>0</v>
      </c>
      <c r="N1428" s="14">
        <v>0</v>
      </c>
      <c r="O1428" s="14">
        <v>0</v>
      </c>
      <c r="P1428" s="14">
        <v>0</v>
      </c>
      <c r="Q1428" s="14">
        <v>0</v>
      </c>
      <c r="R1428" s="14">
        <v>0</v>
      </c>
      <c r="S1428" s="14"/>
      <c r="T1428" s="14"/>
      <c r="U1428" s="14"/>
      <c r="V1428" s="14"/>
      <c r="W1428" s="14"/>
      <c r="X1428" s="14">
        <f t="shared" si="3646"/>
        <v>0</v>
      </c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>
        <v>0</v>
      </c>
      <c r="AI1428" s="14">
        <v>0</v>
      </c>
      <c r="AJ1428" s="14">
        <v>0</v>
      </c>
      <c r="AK1428" s="14"/>
      <c r="AL1428" s="14"/>
      <c r="AM1428" s="14"/>
      <c r="AN1428" s="14"/>
      <c r="AO1428" s="14"/>
      <c r="AP1428" s="14">
        <f t="shared" si="3647"/>
        <v>0</v>
      </c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>
        <v>0</v>
      </c>
      <c r="BA1428" s="14">
        <v>0</v>
      </c>
      <c r="BB1428" s="14">
        <v>0</v>
      </c>
      <c r="BC1428" s="14"/>
      <c r="BD1428" s="14"/>
      <c r="BE1428" s="14"/>
      <c r="BF1428" s="14"/>
      <c r="BG1428" s="14"/>
      <c r="BH1428" s="14">
        <f t="shared" si="3648"/>
        <v>0</v>
      </c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>
        <v>0</v>
      </c>
      <c r="BS1428" s="14">
        <v>0</v>
      </c>
      <c r="BT1428" s="14">
        <v>139754</v>
      </c>
      <c r="BU1428" s="14">
        <v>139754</v>
      </c>
      <c r="BV1428" s="14">
        <v>68292</v>
      </c>
      <c r="BW1428" s="14">
        <f t="shared" si="3843"/>
        <v>38325</v>
      </c>
      <c r="BX1428" s="14">
        <v>12600</v>
      </c>
      <c r="BY1428" s="14">
        <v>12600</v>
      </c>
      <c r="BZ1428" s="14">
        <v>13125</v>
      </c>
      <c r="CA1428" s="14">
        <f t="shared" si="3814"/>
        <v>106617</v>
      </c>
      <c r="CB1428" s="122">
        <f t="shared" si="3825"/>
        <v>76.289050760622231</v>
      </c>
    </row>
    <row r="1429" spans="1:80" x14ac:dyDescent="0.25">
      <c r="A1429" s="4" t="s">
        <v>840</v>
      </c>
      <c r="B1429" s="4" t="s">
        <v>3</v>
      </c>
      <c r="C1429" s="4" t="s">
        <v>28</v>
      </c>
      <c r="D1429" s="79" t="s">
        <v>842</v>
      </c>
      <c r="E1429" s="78" t="s">
        <v>47</v>
      </c>
      <c r="F1429" s="78" t="s">
        <v>1</v>
      </c>
      <c r="G1429" s="2" t="s">
        <v>1</v>
      </c>
      <c r="H1429" s="2" t="s">
        <v>48</v>
      </c>
      <c r="I1429" s="12">
        <f>SUM(I1430:I1431)</f>
        <v>277200</v>
      </c>
      <c r="J1429" s="12">
        <f t="shared" si="3813"/>
        <v>298849</v>
      </c>
      <c r="K1429" s="12">
        <f t="shared" ref="K1429" si="3849">SUM(K1430:K1431)</f>
        <v>298849</v>
      </c>
      <c r="L1429" s="12">
        <f t="shared" si="3816"/>
        <v>0</v>
      </c>
      <c r="M1429" s="12">
        <f t="shared" ref="M1429:Q1429" si="3850">SUM(M1430:M1431)</f>
        <v>0</v>
      </c>
      <c r="N1429" s="12">
        <f t="shared" si="3850"/>
        <v>0</v>
      </c>
      <c r="O1429" s="12">
        <f t="shared" si="3850"/>
        <v>0</v>
      </c>
      <c r="P1429" s="12">
        <f t="shared" si="3850"/>
        <v>0</v>
      </c>
      <c r="Q1429" s="12">
        <f t="shared" si="3850"/>
        <v>0</v>
      </c>
      <c r="R1429" s="12">
        <f t="shared" ref="R1429:AG1429" si="3851">SUM(R1430:R1431)</f>
        <v>0</v>
      </c>
      <c r="S1429" s="12">
        <f t="shared" si="3851"/>
        <v>0</v>
      </c>
      <c r="T1429" s="12">
        <f t="shared" si="3851"/>
        <v>0</v>
      </c>
      <c r="U1429" s="12">
        <f t="shared" si="3851"/>
        <v>0</v>
      </c>
      <c r="V1429" s="12">
        <f t="shared" si="3851"/>
        <v>0</v>
      </c>
      <c r="W1429" s="12">
        <f t="shared" si="3851"/>
        <v>0</v>
      </c>
      <c r="X1429" s="12">
        <f t="shared" si="3851"/>
        <v>0</v>
      </c>
      <c r="Y1429" s="12">
        <f t="shared" si="3851"/>
        <v>0</v>
      </c>
      <c r="Z1429" s="12">
        <f t="shared" si="3851"/>
        <v>0</v>
      </c>
      <c r="AA1429" s="12">
        <f t="shared" si="3851"/>
        <v>0</v>
      </c>
      <c r="AB1429" s="12">
        <f t="shared" si="3851"/>
        <v>0</v>
      </c>
      <c r="AC1429" s="12">
        <f t="shared" si="3851"/>
        <v>0</v>
      </c>
      <c r="AD1429" s="12">
        <f t="shared" si="3851"/>
        <v>0</v>
      </c>
      <c r="AE1429" s="12">
        <f t="shared" si="3851"/>
        <v>0</v>
      </c>
      <c r="AF1429" s="12">
        <f t="shared" si="3851"/>
        <v>0</v>
      </c>
      <c r="AG1429" s="12">
        <f t="shared" si="3851"/>
        <v>0</v>
      </c>
      <c r="AH1429" s="12">
        <v>0</v>
      </c>
      <c r="AI1429" s="12">
        <v>0</v>
      </c>
      <c r="AJ1429" s="12">
        <f t="shared" ref="AJ1429:AY1429" si="3852">SUM(AJ1430:AJ1431)</f>
        <v>0</v>
      </c>
      <c r="AK1429" s="12">
        <f t="shared" si="3852"/>
        <v>0</v>
      </c>
      <c r="AL1429" s="12">
        <f t="shared" si="3852"/>
        <v>0</v>
      </c>
      <c r="AM1429" s="12">
        <f t="shared" si="3852"/>
        <v>0</v>
      </c>
      <c r="AN1429" s="12">
        <f t="shared" si="3852"/>
        <v>0</v>
      </c>
      <c r="AO1429" s="12">
        <f t="shared" si="3852"/>
        <v>0</v>
      </c>
      <c r="AP1429" s="12">
        <f t="shared" si="3852"/>
        <v>0</v>
      </c>
      <c r="AQ1429" s="12">
        <f t="shared" si="3852"/>
        <v>0</v>
      </c>
      <c r="AR1429" s="12">
        <f t="shared" si="3852"/>
        <v>0</v>
      </c>
      <c r="AS1429" s="12">
        <f t="shared" si="3852"/>
        <v>0</v>
      </c>
      <c r="AT1429" s="12">
        <f t="shared" si="3852"/>
        <v>0</v>
      </c>
      <c r="AU1429" s="12">
        <f t="shared" si="3852"/>
        <v>0</v>
      </c>
      <c r="AV1429" s="12">
        <f t="shared" si="3852"/>
        <v>0</v>
      </c>
      <c r="AW1429" s="12">
        <f t="shared" si="3852"/>
        <v>0</v>
      </c>
      <c r="AX1429" s="12">
        <f t="shared" si="3852"/>
        <v>0</v>
      </c>
      <c r="AY1429" s="12">
        <f t="shared" si="3852"/>
        <v>0</v>
      </c>
      <c r="AZ1429" s="12">
        <v>0</v>
      </c>
      <c r="BA1429" s="12">
        <v>0</v>
      </c>
      <c r="BB1429" s="12">
        <f t="shared" ref="BB1429:BQ1429" si="3853">SUM(BB1430:BB1431)</f>
        <v>0</v>
      </c>
      <c r="BC1429" s="12">
        <f t="shared" si="3853"/>
        <v>0</v>
      </c>
      <c r="BD1429" s="12">
        <f t="shared" si="3853"/>
        <v>0</v>
      </c>
      <c r="BE1429" s="12">
        <f t="shared" si="3853"/>
        <v>0</v>
      </c>
      <c r="BF1429" s="12">
        <f t="shared" si="3853"/>
        <v>0</v>
      </c>
      <c r="BG1429" s="12">
        <f t="shared" si="3853"/>
        <v>0</v>
      </c>
      <c r="BH1429" s="12">
        <f t="shared" si="3853"/>
        <v>0</v>
      </c>
      <c r="BI1429" s="12">
        <f t="shared" si="3853"/>
        <v>0</v>
      </c>
      <c r="BJ1429" s="12">
        <f t="shared" si="3853"/>
        <v>0</v>
      </c>
      <c r="BK1429" s="12">
        <f t="shared" si="3853"/>
        <v>0</v>
      </c>
      <c r="BL1429" s="12">
        <f t="shared" si="3853"/>
        <v>0</v>
      </c>
      <c r="BM1429" s="12">
        <f t="shared" si="3853"/>
        <v>0</v>
      </c>
      <c r="BN1429" s="12">
        <f t="shared" si="3853"/>
        <v>0</v>
      </c>
      <c r="BO1429" s="12">
        <f t="shared" si="3853"/>
        <v>0</v>
      </c>
      <c r="BP1429" s="12">
        <f t="shared" si="3853"/>
        <v>0</v>
      </c>
      <c r="BQ1429" s="12">
        <f t="shared" si="3853"/>
        <v>0</v>
      </c>
      <c r="BR1429" s="12">
        <v>0</v>
      </c>
      <c r="BS1429" s="12">
        <v>0</v>
      </c>
      <c r="BT1429" s="12">
        <f t="shared" ref="BT1429:BZ1429" si="3854">SUM(BT1430:BT1431)</f>
        <v>364169</v>
      </c>
      <c r="BU1429" s="12">
        <f t="shared" si="3854"/>
        <v>364169</v>
      </c>
      <c r="BV1429" s="12">
        <f t="shared" si="3854"/>
        <v>171346</v>
      </c>
      <c r="BW1429" s="12">
        <f t="shared" si="3854"/>
        <v>89180</v>
      </c>
      <c r="BX1429" s="12">
        <f t="shared" si="3854"/>
        <v>29720</v>
      </c>
      <c r="BY1429" s="12">
        <f t="shared" si="3854"/>
        <v>29730</v>
      </c>
      <c r="BZ1429" s="12">
        <f t="shared" si="3854"/>
        <v>29730</v>
      </c>
      <c r="CA1429" s="12">
        <f t="shared" si="3814"/>
        <v>260526</v>
      </c>
      <c r="CB1429" s="124">
        <f t="shared" si="3825"/>
        <v>71.539861987154325</v>
      </c>
    </row>
    <row r="1430" spans="1:80" x14ac:dyDescent="0.25">
      <c r="A1430" s="4" t="s">
        <v>840</v>
      </c>
      <c r="B1430" s="4" t="s">
        <v>3</v>
      </c>
      <c r="C1430" s="4" t="s">
        <v>28</v>
      </c>
      <c r="D1430" s="79" t="s">
        <v>842</v>
      </c>
      <c r="E1430" s="89">
        <v>6131</v>
      </c>
      <c r="F1430" s="79"/>
      <c r="G1430" s="74" t="s">
        <v>1902</v>
      </c>
      <c r="H1430" s="13" t="s">
        <v>49</v>
      </c>
      <c r="I1430" s="14">
        <v>20000</v>
      </c>
      <c r="J1430" s="14">
        <f t="shared" si="3813"/>
        <v>25000</v>
      </c>
      <c r="K1430" s="14">
        <v>25000</v>
      </c>
      <c r="L1430" s="14">
        <f t="shared" si="3816"/>
        <v>0</v>
      </c>
      <c r="M1430" s="14">
        <v>0</v>
      </c>
      <c r="N1430" s="14">
        <v>0</v>
      </c>
      <c r="O1430" s="14">
        <v>0</v>
      </c>
      <c r="P1430" s="14">
        <v>0</v>
      </c>
      <c r="Q1430" s="14">
        <v>0</v>
      </c>
      <c r="R1430" s="14">
        <v>0</v>
      </c>
      <c r="S1430" s="14"/>
      <c r="T1430" s="14"/>
      <c r="U1430" s="14"/>
      <c r="V1430" s="14"/>
      <c r="W1430" s="14"/>
      <c r="X1430" s="14">
        <f t="shared" ref="X1430:X1491" si="3855">R1430+S1430+T1430+U1430+V1430+W1430</f>
        <v>0</v>
      </c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>
        <v>0</v>
      </c>
      <c r="AI1430" s="14">
        <v>0</v>
      </c>
      <c r="AJ1430" s="14">
        <v>0</v>
      </c>
      <c r="AK1430" s="14"/>
      <c r="AL1430" s="14"/>
      <c r="AM1430" s="14"/>
      <c r="AN1430" s="14"/>
      <c r="AO1430" s="14"/>
      <c r="AP1430" s="14">
        <f t="shared" ref="AP1430:AP1491" si="3856">AJ1430+AK1430+AL1430+AM1430+AN1430+AO1430</f>
        <v>0</v>
      </c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>
        <v>0</v>
      </c>
      <c r="BA1430" s="14">
        <v>0</v>
      </c>
      <c r="BB1430" s="14">
        <v>0</v>
      </c>
      <c r="BC1430" s="14"/>
      <c r="BD1430" s="14"/>
      <c r="BE1430" s="14"/>
      <c r="BF1430" s="14"/>
      <c r="BG1430" s="14"/>
      <c r="BH1430" s="14">
        <f t="shared" ref="BH1430:BH1491" si="3857">BB1430+BC1430+BD1430+BE1430+BF1430+BG1430</f>
        <v>0</v>
      </c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>
        <v>0</v>
      </c>
      <c r="BS1430" s="14">
        <v>0</v>
      </c>
      <c r="BT1430" s="14">
        <v>25000</v>
      </c>
      <c r="BU1430" s="14">
        <v>25000</v>
      </c>
      <c r="BV1430" s="14">
        <v>12000</v>
      </c>
      <c r="BW1430" s="14">
        <f t="shared" si="3843"/>
        <v>6000</v>
      </c>
      <c r="BX1430" s="14">
        <v>2000</v>
      </c>
      <c r="BY1430" s="14">
        <v>2000</v>
      </c>
      <c r="BZ1430" s="14">
        <v>2000</v>
      </c>
      <c r="CA1430" s="14">
        <f t="shared" si="3814"/>
        <v>18000</v>
      </c>
      <c r="CB1430" s="122">
        <f t="shared" si="3825"/>
        <v>72</v>
      </c>
    </row>
    <row r="1431" spans="1:80" x14ac:dyDescent="0.25">
      <c r="A1431" s="1" t="s">
        <v>840</v>
      </c>
      <c r="B1431" s="1" t="s">
        <v>3</v>
      </c>
      <c r="C1431" s="1" t="s">
        <v>28</v>
      </c>
      <c r="D1431" s="82" t="s">
        <v>842</v>
      </c>
      <c r="E1431" s="82" t="s">
        <v>50</v>
      </c>
      <c r="F1431" s="79" t="s">
        <v>1</v>
      </c>
      <c r="G1431" s="13" t="s">
        <v>1</v>
      </c>
      <c r="H1431" s="2" t="s">
        <v>51</v>
      </c>
      <c r="I1431" s="12">
        <f>SUM(I1432:I1436)</f>
        <v>257200</v>
      </c>
      <c r="J1431" s="12">
        <f t="shared" si="3813"/>
        <v>273849</v>
      </c>
      <c r="K1431" s="12">
        <f t="shared" ref="K1431" si="3858">SUM(K1432:K1436)</f>
        <v>273849</v>
      </c>
      <c r="L1431" s="12">
        <f t="shared" si="3816"/>
        <v>0</v>
      </c>
      <c r="M1431" s="12">
        <f t="shared" ref="M1431:Q1431" si="3859">SUM(M1432:M1436)</f>
        <v>0</v>
      </c>
      <c r="N1431" s="12">
        <f t="shared" si="3859"/>
        <v>0</v>
      </c>
      <c r="O1431" s="12">
        <f t="shared" si="3859"/>
        <v>0</v>
      </c>
      <c r="P1431" s="12">
        <f t="shared" si="3859"/>
        <v>0</v>
      </c>
      <c r="Q1431" s="12">
        <f t="shared" si="3859"/>
        <v>0</v>
      </c>
      <c r="R1431" s="12">
        <f t="shared" ref="R1431:AG1431" si="3860">SUM(R1432:R1436)</f>
        <v>0</v>
      </c>
      <c r="S1431" s="12">
        <f t="shared" si="3860"/>
        <v>0</v>
      </c>
      <c r="T1431" s="12">
        <f t="shared" si="3860"/>
        <v>0</v>
      </c>
      <c r="U1431" s="12">
        <f t="shared" si="3860"/>
        <v>0</v>
      </c>
      <c r="V1431" s="12">
        <f t="shared" si="3860"/>
        <v>0</v>
      </c>
      <c r="W1431" s="12">
        <f t="shared" si="3860"/>
        <v>0</v>
      </c>
      <c r="X1431" s="12">
        <f t="shared" si="3860"/>
        <v>0</v>
      </c>
      <c r="Y1431" s="12">
        <f t="shared" si="3860"/>
        <v>0</v>
      </c>
      <c r="Z1431" s="12">
        <f t="shared" si="3860"/>
        <v>0</v>
      </c>
      <c r="AA1431" s="12">
        <f t="shared" si="3860"/>
        <v>0</v>
      </c>
      <c r="AB1431" s="12">
        <f t="shared" si="3860"/>
        <v>0</v>
      </c>
      <c r="AC1431" s="12">
        <f t="shared" si="3860"/>
        <v>0</v>
      </c>
      <c r="AD1431" s="12">
        <f t="shared" si="3860"/>
        <v>0</v>
      </c>
      <c r="AE1431" s="12">
        <f t="shared" si="3860"/>
        <v>0</v>
      </c>
      <c r="AF1431" s="12">
        <f t="shared" si="3860"/>
        <v>0</v>
      </c>
      <c r="AG1431" s="12">
        <f t="shared" si="3860"/>
        <v>0</v>
      </c>
      <c r="AH1431" s="12">
        <v>0</v>
      </c>
      <c r="AI1431" s="12">
        <v>0</v>
      </c>
      <c r="AJ1431" s="12">
        <f t="shared" ref="AJ1431:AY1431" si="3861">SUM(AJ1432:AJ1436)</f>
        <v>0</v>
      </c>
      <c r="AK1431" s="12">
        <f t="shared" si="3861"/>
        <v>0</v>
      </c>
      <c r="AL1431" s="12">
        <f t="shared" si="3861"/>
        <v>0</v>
      </c>
      <c r="AM1431" s="12">
        <f t="shared" si="3861"/>
        <v>0</v>
      </c>
      <c r="AN1431" s="12">
        <f t="shared" si="3861"/>
        <v>0</v>
      </c>
      <c r="AO1431" s="12">
        <f t="shared" si="3861"/>
        <v>0</v>
      </c>
      <c r="AP1431" s="12">
        <f t="shared" si="3861"/>
        <v>0</v>
      </c>
      <c r="AQ1431" s="12">
        <f t="shared" si="3861"/>
        <v>0</v>
      </c>
      <c r="AR1431" s="12">
        <f t="shared" si="3861"/>
        <v>0</v>
      </c>
      <c r="AS1431" s="12">
        <f t="shared" si="3861"/>
        <v>0</v>
      </c>
      <c r="AT1431" s="12">
        <f t="shared" si="3861"/>
        <v>0</v>
      </c>
      <c r="AU1431" s="12">
        <f t="shared" si="3861"/>
        <v>0</v>
      </c>
      <c r="AV1431" s="12">
        <f t="shared" si="3861"/>
        <v>0</v>
      </c>
      <c r="AW1431" s="12">
        <f t="shared" si="3861"/>
        <v>0</v>
      </c>
      <c r="AX1431" s="12">
        <f t="shared" si="3861"/>
        <v>0</v>
      </c>
      <c r="AY1431" s="12">
        <f t="shared" si="3861"/>
        <v>0</v>
      </c>
      <c r="AZ1431" s="12">
        <v>0</v>
      </c>
      <c r="BA1431" s="12">
        <v>0</v>
      </c>
      <c r="BB1431" s="12">
        <f t="shared" ref="BB1431:BQ1431" si="3862">SUM(BB1432:BB1436)</f>
        <v>0</v>
      </c>
      <c r="BC1431" s="12">
        <f t="shared" si="3862"/>
        <v>0</v>
      </c>
      <c r="BD1431" s="12">
        <f t="shared" si="3862"/>
        <v>0</v>
      </c>
      <c r="BE1431" s="12">
        <f t="shared" si="3862"/>
        <v>0</v>
      </c>
      <c r="BF1431" s="12">
        <f t="shared" si="3862"/>
        <v>0</v>
      </c>
      <c r="BG1431" s="12">
        <f t="shared" si="3862"/>
        <v>0</v>
      </c>
      <c r="BH1431" s="12">
        <f t="shared" si="3862"/>
        <v>0</v>
      </c>
      <c r="BI1431" s="12">
        <f t="shared" si="3862"/>
        <v>0</v>
      </c>
      <c r="BJ1431" s="12">
        <f t="shared" si="3862"/>
        <v>0</v>
      </c>
      <c r="BK1431" s="12">
        <f t="shared" si="3862"/>
        <v>0</v>
      </c>
      <c r="BL1431" s="12">
        <f t="shared" si="3862"/>
        <v>0</v>
      </c>
      <c r="BM1431" s="12">
        <f t="shared" si="3862"/>
        <v>0</v>
      </c>
      <c r="BN1431" s="12">
        <f t="shared" si="3862"/>
        <v>0</v>
      </c>
      <c r="BO1431" s="12">
        <f t="shared" si="3862"/>
        <v>0</v>
      </c>
      <c r="BP1431" s="12">
        <f t="shared" si="3862"/>
        <v>0</v>
      </c>
      <c r="BQ1431" s="12">
        <f t="shared" si="3862"/>
        <v>0</v>
      </c>
      <c r="BR1431" s="12">
        <v>0</v>
      </c>
      <c r="BS1431" s="12">
        <v>0</v>
      </c>
      <c r="BT1431" s="12">
        <f t="shared" ref="BT1431:BZ1431" si="3863">SUM(BT1432:BT1436)</f>
        <v>339169</v>
      </c>
      <c r="BU1431" s="12">
        <f t="shared" si="3863"/>
        <v>339169</v>
      </c>
      <c r="BV1431" s="12">
        <f t="shared" si="3863"/>
        <v>159346</v>
      </c>
      <c r="BW1431" s="12">
        <f t="shared" si="3863"/>
        <v>83180</v>
      </c>
      <c r="BX1431" s="12">
        <f t="shared" si="3863"/>
        <v>27720</v>
      </c>
      <c r="BY1431" s="12">
        <f t="shared" si="3863"/>
        <v>27730</v>
      </c>
      <c r="BZ1431" s="12">
        <f t="shared" si="3863"/>
        <v>27730</v>
      </c>
      <c r="CA1431" s="12">
        <f t="shared" si="3814"/>
        <v>242526</v>
      </c>
      <c r="CB1431" s="124">
        <f t="shared" si="3825"/>
        <v>71.505945413643346</v>
      </c>
    </row>
    <row r="1432" spans="1:80" ht="22.5" x14ac:dyDescent="0.25">
      <c r="A1432" s="4" t="s">
        <v>840</v>
      </c>
      <c r="B1432" s="4" t="s">
        <v>3</v>
      </c>
      <c r="C1432" s="4" t="s">
        <v>28</v>
      </c>
      <c r="D1432" s="79" t="s">
        <v>842</v>
      </c>
      <c r="E1432" s="89">
        <v>6139</v>
      </c>
      <c r="F1432" s="79" t="s">
        <v>848</v>
      </c>
      <c r="G1432" s="74" t="s">
        <v>1902</v>
      </c>
      <c r="H1432" s="13" t="s">
        <v>849</v>
      </c>
      <c r="I1432" s="14">
        <v>50000</v>
      </c>
      <c r="J1432" s="14">
        <f t="shared" si="3813"/>
        <v>50000</v>
      </c>
      <c r="K1432" s="14">
        <v>50000</v>
      </c>
      <c r="L1432" s="14">
        <f t="shared" si="3816"/>
        <v>0</v>
      </c>
      <c r="M1432" s="14">
        <v>0</v>
      </c>
      <c r="N1432" s="14">
        <v>0</v>
      </c>
      <c r="O1432" s="14">
        <v>0</v>
      </c>
      <c r="P1432" s="14">
        <v>0</v>
      </c>
      <c r="Q1432" s="14">
        <v>0</v>
      </c>
      <c r="R1432" s="14">
        <v>0</v>
      </c>
      <c r="S1432" s="14"/>
      <c r="T1432" s="14"/>
      <c r="U1432" s="14"/>
      <c r="V1432" s="14"/>
      <c r="W1432" s="14"/>
      <c r="X1432" s="14">
        <f t="shared" si="3855"/>
        <v>0</v>
      </c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>
        <v>0</v>
      </c>
      <c r="AI1432" s="14">
        <v>0</v>
      </c>
      <c r="AJ1432" s="14">
        <v>0</v>
      </c>
      <c r="AK1432" s="14"/>
      <c r="AL1432" s="14"/>
      <c r="AM1432" s="14"/>
      <c r="AN1432" s="14"/>
      <c r="AO1432" s="14"/>
      <c r="AP1432" s="14">
        <f t="shared" si="3856"/>
        <v>0</v>
      </c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>
        <v>0</v>
      </c>
      <c r="BA1432" s="14">
        <v>0</v>
      </c>
      <c r="BB1432" s="14">
        <v>0</v>
      </c>
      <c r="BC1432" s="14"/>
      <c r="BD1432" s="14"/>
      <c r="BE1432" s="14"/>
      <c r="BF1432" s="14"/>
      <c r="BG1432" s="14"/>
      <c r="BH1432" s="14">
        <f t="shared" si="3857"/>
        <v>0</v>
      </c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>
        <v>0</v>
      </c>
      <c r="BS1432" s="14">
        <v>0</v>
      </c>
      <c r="BT1432" s="14">
        <v>50000</v>
      </c>
      <c r="BU1432" s="14">
        <v>50000</v>
      </c>
      <c r="BV1432" s="14">
        <v>24600</v>
      </c>
      <c r="BW1432" s="14">
        <f t="shared" si="3843"/>
        <v>13500</v>
      </c>
      <c r="BX1432" s="14">
        <v>4500</v>
      </c>
      <c r="BY1432" s="14">
        <v>4500</v>
      </c>
      <c r="BZ1432" s="14">
        <v>4500</v>
      </c>
      <c r="CA1432" s="14">
        <f t="shared" si="3814"/>
        <v>38100</v>
      </c>
      <c r="CB1432" s="122">
        <f t="shared" si="3825"/>
        <v>76.2</v>
      </c>
    </row>
    <row r="1433" spans="1:80" x14ac:dyDescent="0.25">
      <c r="A1433" s="4" t="s">
        <v>840</v>
      </c>
      <c r="B1433" s="4" t="s">
        <v>3</v>
      </c>
      <c r="C1433" s="4" t="s">
        <v>28</v>
      </c>
      <c r="D1433" s="79" t="s">
        <v>842</v>
      </c>
      <c r="E1433" s="89">
        <v>6139</v>
      </c>
      <c r="F1433" s="79" t="s">
        <v>850</v>
      </c>
      <c r="G1433" s="74" t="s">
        <v>1902</v>
      </c>
      <c r="H1433" s="13" t="s">
        <v>262</v>
      </c>
      <c r="I1433" s="14">
        <v>160000</v>
      </c>
      <c r="J1433" s="14">
        <f t="shared" si="3813"/>
        <v>184900</v>
      </c>
      <c r="K1433" s="14">
        <v>184900</v>
      </c>
      <c r="L1433" s="14">
        <f t="shared" si="3816"/>
        <v>0</v>
      </c>
      <c r="M1433" s="14">
        <v>0</v>
      </c>
      <c r="N1433" s="14">
        <v>0</v>
      </c>
      <c r="O1433" s="14">
        <v>0</v>
      </c>
      <c r="P1433" s="14">
        <v>0</v>
      </c>
      <c r="Q1433" s="14">
        <v>0</v>
      </c>
      <c r="R1433" s="14">
        <v>0</v>
      </c>
      <c r="S1433" s="14"/>
      <c r="T1433" s="14"/>
      <c r="U1433" s="14"/>
      <c r="V1433" s="14"/>
      <c r="W1433" s="14"/>
      <c r="X1433" s="14">
        <f t="shared" si="3855"/>
        <v>0</v>
      </c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>
        <v>0</v>
      </c>
      <c r="AI1433" s="14">
        <v>0</v>
      </c>
      <c r="AJ1433" s="14">
        <v>0</v>
      </c>
      <c r="AK1433" s="14"/>
      <c r="AL1433" s="14"/>
      <c r="AM1433" s="14"/>
      <c r="AN1433" s="14"/>
      <c r="AO1433" s="14"/>
      <c r="AP1433" s="14">
        <f t="shared" si="3856"/>
        <v>0</v>
      </c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>
        <v>0</v>
      </c>
      <c r="BA1433" s="14">
        <v>0</v>
      </c>
      <c r="BB1433" s="14">
        <v>0</v>
      </c>
      <c r="BC1433" s="14"/>
      <c r="BD1433" s="14"/>
      <c r="BE1433" s="14"/>
      <c r="BF1433" s="14"/>
      <c r="BG1433" s="14"/>
      <c r="BH1433" s="14">
        <f t="shared" si="3857"/>
        <v>0</v>
      </c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>
        <v>0</v>
      </c>
      <c r="BS1433" s="14">
        <v>0</v>
      </c>
      <c r="BT1433" s="14">
        <v>250000</v>
      </c>
      <c r="BU1433" s="14">
        <v>250000</v>
      </c>
      <c r="BV1433" s="14">
        <v>115000</v>
      </c>
      <c r="BW1433" s="14">
        <f t="shared" si="3843"/>
        <v>60000</v>
      </c>
      <c r="BX1433" s="14">
        <v>20000</v>
      </c>
      <c r="BY1433" s="14">
        <v>20000</v>
      </c>
      <c r="BZ1433" s="14">
        <v>20000</v>
      </c>
      <c r="CA1433" s="14">
        <f t="shared" si="3814"/>
        <v>175000</v>
      </c>
      <c r="CB1433" s="122">
        <f t="shared" si="3825"/>
        <v>70</v>
      </c>
    </row>
    <row r="1434" spans="1:80" ht="22.5" x14ac:dyDescent="0.25">
      <c r="A1434" s="4" t="s">
        <v>840</v>
      </c>
      <c r="B1434" s="4" t="s">
        <v>3</v>
      </c>
      <c r="C1434" s="4" t="s">
        <v>28</v>
      </c>
      <c r="D1434" s="79" t="s">
        <v>842</v>
      </c>
      <c r="E1434" s="89">
        <v>6139</v>
      </c>
      <c r="F1434" s="79" t="s">
        <v>851</v>
      </c>
      <c r="G1434" s="74" t="s">
        <v>1902</v>
      </c>
      <c r="H1434" s="13" t="s">
        <v>59</v>
      </c>
      <c r="I1434" s="14">
        <v>5000</v>
      </c>
      <c r="J1434" s="14">
        <f t="shared" si="3813"/>
        <v>2749</v>
      </c>
      <c r="K1434" s="14">
        <v>2749</v>
      </c>
      <c r="L1434" s="14">
        <f t="shared" si="3816"/>
        <v>0</v>
      </c>
      <c r="M1434" s="14">
        <v>0</v>
      </c>
      <c r="N1434" s="14">
        <v>0</v>
      </c>
      <c r="O1434" s="14">
        <v>0</v>
      </c>
      <c r="P1434" s="14">
        <v>0</v>
      </c>
      <c r="Q1434" s="14">
        <v>0</v>
      </c>
      <c r="R1434" s="14">
        <v>0</v>
      </c>
      <c r="S1434" s="14"/>
      <c r="T1434" s="14"/>
      <c r="U1434" s="14"/>
      <c r="V1434" s="14"/>
      <c r="W1434" s="14"/>
      <c r="X1434" s="14">
        <f t="shared" si="3855"/>
        <v>0</v>
      </c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>
        <v>0</v>
      </c>
      <c r="AI1434" s="14">
        <v>0</v>
      </c>
      <c r="AJ1434" s="14">
        <v>0</v>
      </c>
      <c r="AK1434" s="14"/>
      <c r="AL1434" s="14"/>
      <c r="AM1434" s="14"/>
      <c r="AN1434" s="14"/>
      <c r="AO1434" s="14"/>
      <c r="AP1434" s="14">
        <f t="shared" si="3856"/>
        <v>0</v>
      </c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>
        <v>0</v>
      </c>
      <c r="BA1434" s="14">
        <v>0</v>
      </c>
      <c r="BB1434" s="14">
        <v>0</v>
      </c>
      <c r="BC1434" s="14"/>
      <c r="BD1434" s="14"/>
      <c r="BE1434" s="14"/>
      <c r="BF1434" s="14"/>
      <c r="BG1434" s="14"/>
      <c r="BH1434" s="14">
        <f t="shared" si="3857"/>
        <v>0</v>
      </c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>
        <v>0</v>
      </c>
      <c r="BS1434" s="14">
        <v>0</v>
      </c>
      <c r="BT1434" s="14">
        <v>2969</v>
      </c>
      <c r="BU1434" s="14">
        <v>2969</v>
      </c>
      <c r="BV1434" s="14">
        <v>1781</v>
      </c>
      <c r="BW1434" s="14">
        <f t="shared" si="3843"/>
        <v>630</v>
      </c>
      <c r="BX1434" s="14">
        <v>210</v>
      </c>
      <c r="BY1434" s="14">
        <v>210</v>
      </c>
      <c r="BZ1434" s="14">
        <v>210</v>
      </c>
      <c r="CA1434" s="14">
        <f t="shared" si="3814"/>
        <v>2411</v>
      </c>
      <c r="CB1434" s="122">
        <f t="shared" si="3825"/>
        <v>81.205793196362407</v>
      </c>
    </row>
    <row r="1435" spans="1:80" ht="22.5" x14ac:dyDescent="0.25">
      <c r="A1435" s="4" t="s">
        <v>840</v>
      </c>
      <c r="B1435" s="4" t="s">
        <v>3</v>
      </c>
      <c r="C1435" s="4" t="s">
        <v>28</v>
      </c>
      <c r="D1435" s="79" t="s">
        <v>842</v>
      </c>
      <c r="E1435" s="89">
        <v>6139</v>
      </c>
      <c r="F1435" s="79" t="s">
        <v>852</v>
      </c>
      <c r="G1435" s="74" t="s">
        <v>1902</v>
      </c>
      <c r="H1435" s="13" t="s">
        <v>853</v>
      </c>
      <c r="I1435" s="14">
        <v>38000</v>
      </c>
      <c r="J1435" s="14">
        <f t="shared" si="3813"/>
        <v>32000</v>
      </c>
      <c r="K1435" s="14">
        <v>32000</v>
      </c>
      <c r="L1435" s="14">
        <f t="shared" si="3816"/>
        <v>0</v>
      </c>
      <c r="M1435" s="14">
        <v>0</v>
      </c>
      <c r="N1435" s="14">
        <v>0</v>
      </c>
      <c r="O1435" s="14">
        <v>0</v>
      </c>
      <c r="P1435" s="14">
        <v>0</v>
      </c>
      <c r="Q1435" s="14">
        <v>0</v>
      </c>
      <c r="R1435" s="14">
        <v>0</v>
      </c>
      <c r="S1435" s="14"/>
      <c r="T1435" s="14"/>
      <c r="U1435" s="14"/>
      <c r="V1435" s="14"/>
      <c r="W1435" s="14"/>
      <c r="X1435" s="14">
        <f t="shared" si="3855"/>
        <v>0</v>
      </c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>
        <v>0</v>
      </c>
      <c r="AI1435" s="14">
        <v>0</v>
      </c>
      <c r="AJ1435" s="14">
        <v>0</v>
      </c>
      <c r="AK1435" s="14"/>
      <c r="AL1435" s="14"/>
      <c r="AM1435" s="14"/>
      <c r="AN1435" s="14"/>
      <c r="AO1435" s="14"/>
      <c r="AP1435" s="14">
        <f t="shared" si="3856"/>
        <v>0</v>
      </c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>
        <v>0</v>
      </c>
      <c r="BA1435" s="14">
        <v>0</v>
      </c>
      <c r="BB1435" s="14">
        <v>0</v>
      </c>
      <c r="BC1435" s="14"/>
      <c r="BD1435" s="14"/>
      <c r="BE1435" s="14"/>
      <c r="BF1435" s="14"/>
      <c r="BG1435" s="14"/>
      <c r="BH1435" s="14">
        <f t="shared" si="3857"/>
        <v>0</v>
      </c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>
        <v>0</v>
      </c>
      <c r="BS1435" s="14">
        <v>0</v>
      </c>
      <c r="BT1435" s="14">
        <v>32000</v>
      </c>
      <c r="BU1435" s="14">
        <v>32000</v>
      </c>
      <c r="BV1435" s="14">
        <v>15945</v>
      </c>
      <c r="BW1435" s="14">
        <f t="shared" si="3843"/>
        <v>7980</v>
      </c>
      <c r="BX1435" s="14">
        <v>2660</v>
      </c>
      <c r="BY1435" s="14">
        <v>2660</v>
      </c>
      <c r="BZ1435" s="14">
        <v>2660</v>
      </c>
      <c r="CA1435" s="14">
        <f t="shared" si="3814"/>
        <v>23925</v>
      </c>
      <c r="CB1435" s="122">
        <f t="shared" si="3825"/>
        <v>74.765625</v>
      </c>
    </row>
    <row r="1436" spans="1:80" ht="22.5" x14ac:dyDescent="0.25">
      <c r="A1436" s="4" t="s">
        <v>840</v>
      </c>
      <c r="B1436" s="4" t="s">
        <v>3</v>
      </c>
      <c r="C1436" s="4" t="s">
        <v>28</v>
      </c>
      <c r="D1436" s="79" t="s">
        <v>842</v>
      </c>
      <c r="E1436" s="89">
        <v>6139</v>
      </c>
      <c r="F1436" s="79" t="s">
        <v>854</v>
      </c>
      <c r="G1436" s="74" t="s">
        <v>1902</v>
      </c>
      <c r="H1436" s="13" t="s">
        <v>65</v>
      </c>
      <c r="I1436" s="14">
        <v>4200</v>
      </c>
      <c r="J1436" s="14">
        <f t="shared" si="3813"/>
        <v>4200</v>
      </c>
      <c r="K1436" s="14">
        <v>4200</v>
      </c>
      <c r="L1436" s="14">
        <f t="shared" si="3816"/>
        <v>0</v>
      </c>
      <c r="M1436" s="14">
        <v>0</v>
      </c>
      <c r="N1436" s="14">
        <v>0</v>
      </c>
      <c r="O1436" s="14">
        <v>0</v>
      </c>
      <c r="P1436" s="14">
        <v>0</v>
      </c>
      <c r="Q1436" s="14">
        <v>0</v>
      </c>
      <c r="R1436" s="14">
        <v>0</v>
      </c>
      <c r="S1436" s="14"/>
      <c r="T1436" s="14"/>
      <c r="U1436" s="14"/>
      <c r="V1436" s="14"/>
      <c r="W1436" s="14"/>
      <c r="X1436" s="14">
        <f t="shared" si="3855"/>
        <v>0</v>
      </c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>
        <v>0</v>
      </c>
      <c r="AI1436" s="14">
        <v>0</v>
      </c>
      <c r="AJ1436" s="14">
        <v>0</v>
      </c>
      <c r="AK1436" s="14"/>
      <c r="AL1436" s="14"/>
      <c r="AM1436" s="14"/>
      <c r="AN1436" s="14"/>
      <c r="AO1436" s="14"/>
      <c r="AP1436" s="14">
        <f t="shared" si="3856"/>
        <v>0</v>
      </c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>
        <v>0</v>
      </c>
      <c r="BA1436" s="14">
        <v>0</v>
      </c>
      <c r="BB1436" s="14">
        <v>0</v>
      </c>
      <c r="BC1436" s="14"/>
      <c r="BD1436" s="14"/>
      <c r="BE1436" s="14"/>
      <c r="BF1436" s="14"/>
      <c r="BG1436" s="14"/>
      <c r="BH1436" s="14">
        <f t="shared" si="3857"/>
        <v>0</v>
      </c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>
        <v>0</v>
      </c>
      <c r="BS1436" s="14">
        <v>0</v>
      </c>
      <c r="BT1436" s="14">
        <v>4200</v>
      </c>
      <c r="BU1436" s="14">
        <v>4200</v>
      </c>
      <c r="BV1436" s="14">
        <v>2020</v>
      </c>
      <c r="BW1436" s="14">
        <f t="shared" si="3843"/>
        <v>1070</v>
      </c>
      <c r="BX1436" s="14">
        <v>350</v>
      </c>
      <c r="BY1436" s="14">
        <v>360</v>
      </c>
      <c r="BZ1436" s="14">
        <v>360</v>
      </c>
      <c r="CA1436" s="14">
        <f t="shared" si="3814"/>
        <v>3090</v>
      </c>
      <c r="CB1436" s="122">
        <f t="shared" si="3825"/>
        <v>73.571428571428584</v>
      </c>
    </row>
    <row r="1437" spans="1:80" ht="22.5" x14ac:dyDescent="0.25">
      <c r="A1437" s="1" t="s">
        <v>1</v>
      </c>
      <c r="B1437" s="1" t="s">
        <v>1</v>
      </c>
      <c r="C1437" s="1" t="s">
        <v>1</v>
      </c>
      <c r="D1437" s="78" t="s">
        <v>1</v>
      </c>
      <c r="E1437" s="78" t="s">
        <v>1</v>
      </c>
      <c r="F1437" s="78" t="s">
        <v>1</v>
      </c>
      <c r="G1437" s="2" t="s">
        <v>1</v>
      </c>
      <c r="H1437" s="10" t="s">
        <v>66</v>
      </c>
      <c r="I1437" s="11">
        <f>SUM(I1438)</f>
        <v>11320400</v>
      </c>
      <c r="J1437" s="11">
        <f t="shared" si="3813"/>
        <v>1020300</v>
      </c>
      <c r="K1437" s="11">
        <f t="shared" ref="K1437:Q1437" si="3864">SUM(K1438)</f>
        <v>1020300</v>
      </c>
      <c r="L1437" s="11">
        <f t="shared" si="3816"/>
        <v>0</v>
      </c>
      <c r="M1437" s="11">
        <f t="shared" si="3864"/>
        <v>0</v>
      </c>
      <c r="N1437" s="11">
        <f t="shared" si="3864"/>
        <v>0</v>
      </c>
      <c r="O1437" s="11">
        <f t="shared" si="3864"/>
        <v>0</v>
      </c>
      <c r="P1437" s="11">
        <f t="shared" si="3864"/>
        <v>0</v>
      </c>
      <c r="Q1437" s="11">
        <f t="shared" si="3864"/>
        <v>0</v>
      </c>
      <c r="R1437" s="11">
        <f t="shared" ref="R1437:AG1437" si="3865">SUM(R1438)</f>
        <v>0</v>
      </c>
      <c r="S1437" s="11">
        <f t="shared" si="3865"/>
        <v>0</v>
      </c>
      <c r="T1437" s="11">
        <f t="shared" si="3865"/>
        <v>0</v>
      </c>
      <c r="U1437" s="11">
        <f t="shared" si="3865"/>
        <v>0</v>
      </c>
      <c r="V1437" s="11">
        <f t="shared" si="3865"/>
        <v>0</v>
      </c>
      <c r="W1437" s="11">
        <f t="shared" si="3865"/>
        <v>0</v>
      </c>
      <c r="X1437" s="11">
        <f t="shared" si="3865"/>
        <v>0</v>
      </c>
      <c r="Y1437" s="11">
        <f t="shared" si="3865"/>
        <v>0</v>
      </c>
      <c r="Z1437" s="11">
        <f t="shared" si="3865"/>
        <v>0</v>
      </c>
      <c r="AA1437" s="11">
        <f t="shared" si="3865"/>
        <v>0</v>
      </c>
      <c r="AB1437" s="11">
        <f t="shared" si="3865"/>
        <v>0</v>
      </c>
      <c r="AC1437" s="11">
        <f t="shared" si="3865"/>
        <v>0</v>
      </c>
      <c r="AD1437" s="11">
        <f t="shared" si="3865"/>
        <v>0</v>
      </c>
      <c r="AE1437" s="11">
        <f t="shared" si="3865"/>
        <v>0</v>
      </c>
      <c r="AF1437" s="11">
        <f t="shared" si="3865"/>
        <v>0</v>
      </c>
      <c r="AG1437" s="11">
        <f t="shared" si="3865"/>
        <v>0</v>
      </c>
      <c r="AH1437" s="11">
        <v>0</v>
      </c>
      <c r="AI1437" s="11">
        <v>0</v>
      </c>
      <c r="AJ1437" s="11">
        <f t="shared" ref="AJ1437:AY1437" si="3866">SUM(AJ1438)</f>
        <v>0</v>
      </c>
      <c r="AK1437" s="11">
        <f t="shared" si="3866"/>
        <v>0</v>
      </c>
      <c r="AL1437" s="11">
        <f t="shared" si="3866"/>
        <v>0</v>
      </c>
      <c r="AM1437" s="11">
        <f t="shared" si="3866"/>
        <v>0</v>
      </c>
      <c r="AN1437" s="11">
        <f t="shared" si="3866"/>
        <v>0</v>
      </c>
      <c r="AO1437" s="11">
        <f t="shared" si="3866"/>
        <v>0</v>
      </c>
      <c r="AP1437" s="11">
        <f t="shared" si="3866"/>
        <v>0</v>
      </c>
      <c r="AQ1437" s="11">
        <f t="shared" si="3866"/>
        <v>0</v>
      </c>
      <c r="AR1437" s="11">
        <f t="shared" si="3866"/>
        <v>0</v>
      </c>
      <c r="AS1437" s="11">
        <f t="shared" si="3866"/>
        <v>0</v>
      </c>
      <c r="AT1437" s="11">
        <f t="shared" si="3866"/>
        <v>0</v>
      </c>
      <c r="AU1437" s="11">
        <f t="shared" si="3866"/>
        <v>0</v>
      </c>
      <c r="AV1437" s="11">
        <f t="shared" si="3866"/>
        <v>0</v>
      </c>
      <c r="AW1437" s="11">
        <f t="shared" si="3866"/>
        <v>0</v>
      </c>
      <c r="AX1437" s="11">
        <f t="shared" si="3866"/>
        <v>0</v>
      </c>
      <c r="AY1437" s="11">
        <f t="shared" si="3866"/>
        <v>0</v>
      </c>
      <c r="AZ1437" s="11">
        <v>0</v>
      </c>
      <c r="BA1437" s="11">
        <v>0</v>
      </c>
      <c r="BB1437" s="11">
        <f t="shared" ref="BB1437:BQ1437" si="3867">SUM(BB1438)</f>
        <v>0</v>
      </c>
      <c r="BC1437" s="11">
        <f t="shared" si="3867"/>
        <v>250000</v>
      </c>
      <c r="BD1437" s="11">
        <f t="shared" si="3867"/>
        <v>0</v>
      </c>
      <c r="BE1437" s="11">
        <f t="shared" si="3867"/>
        <v>0</v>
      </c>
      <c r="BF1437" s="11">
        <f t="shared" si="3867"/>
        <v>0</v>
      </c>
      <c r="BG1437" s="11">
        <f t="shared" si="3867"/>
        <v>0</v>
      </c>
      <c r="BH1437" s="11">
        <f t="shared" si="3867"/>
        <v>250000</v>
      </c>
      <c r="BI1437" s="11">
        <f t="shared" si="3867"/>
        <v>0</v>
      </c>
      <c r="BJ1437" s="11">
        <f t="shared" si="3867"/>
        <v>0</v>
      </c>
      <c r="BK1437" s="11">
        <f t="shared" si="3867"/>
        <v>250000</v>
      </c>
      <c r="BL1437" s="11">
        <f t="shared" si="3867"/>
        <v>0</v>
      </c>
      <c r="BM1437" s="11">
        <f t="shared" si="3867"/>
        <v>0</v>
      </c>
      <c r="BN1437" s="11">
        <f t="shared" si="3867"/>
        <v>0</v>
      </c>
      <c r="BO1437" s="11">
        <f t="shared" si="3867"/>
        <v>0</v>
      </c>
      <c r="BP1437" s="11">
        <f t="shared" si="3867"/>
        <v>0</v>
      </c>
      <c r="BQ1437" s="11">
        <f t="shared" si="3867"/>
        <v>0</v>
      </c>
      <c r="BR1437" s="11">
        <v>250000</v>
      </c>
      <c r="BS1437" s="11">
        <v>0</v>
      </c>
      <c r="BT1437" s="11">
        <f t="shared" ref="BT1437:BZ1437" si="3868">SUM(BT1438)</f>
        <v>6490300</v>
      </c>
      <c r="BU1437" s="11">
        <f t="shared" si="3868"/>
        <v>6285425</v>
      </c>
      <c r="BV1437" s="11">
        <f t="shared" si="3868"/>
        <v>3206700</v>
      </c>
      <c r="BW1437" s="11">
        <f t="shared" si="3868"/>
        <v>1571500</v>
      </c>
      <c r="BX1437" s="11">
        <f t="shared" si="3868"/>
        <v>530500</v>
      </c>
      <c r="BY1437" s="11">
        <f t="shared" si="3868"/>
        <v>470500</v>
      </c>
      <c r="BZ1437" s="11">
        <f t="shared" si="3868"/>
        <v>570500</v>
      </c>
      <c r="CA1437" s="11">
        <f t="shared" si="3814"/>
        <v>4778200</v>
      </c>
      <c r="CB1437" s="123">
        <f t="shared" si="3825"/>
        <v>76.020316844127493</v>
      </c>
    </row>
    <row r="1438" spans="1:80" x14ac:dyDescent="0.25">
      <c r="A1438" s="4" t="s">
        <v>840</v>
      </c>
      <c r="B1438" s="4" t="s">
        <v>3</v>
      </c>
      <c r="C1438" s="4" t="s">
        <v>28</v>
      </c>
      <c r="D1438" s="79" t="s">
        <v>842</v>
      </c>
      <c r="E1438" s="78" t="s">
        <v>67</v>
      </c>
      <c r="F1438" s="78" t="s">
        <v>1</v>
      </c>
      <c r="G1438" s="2" t="s">
        <v>1</v>
      </c>
      <c r="H1438" s="2" t="s">
        <v>68</v>
      </c>
      <c r="I1438" s="12">
        <f>SUM(I1439,I1441,I1444,I1451)</f>
        <v>11320400</v>
      </c>
      <c r="J1438" s="12">
        <f t="shared" si="3813"/>
        <v>1020300</v>
      </c>
      <c r="K1438" s="12">
        <f>SUM(K1439,K1441,K1444,K1451)</f>
        <v>1020300</v>
      </c>
      <c r="L1438" s="12">
        <f t="shared" si="3816"/>
        <v>0</v>
      </c>
      <c r="M1438" s="12">
        <f>SUM(M1439,M1441,M1444,M1451)</f>
        <v>0</v>
      </c>
      <c r="N1438" s="12">
        <f>SUM(N1439,N1441,N1444,N1451)</f>
        <v>0</v>
      </c>
      <c r="O1438" s="12">
        <f>SUM(O1439,O1441,O1444,O1451)</f>
        <v>0</v>
      </c>
      <c r="P1438" s="12">
        <f>SUM(P1439,P1441,P1444,P1451)</f>
        <v>0</v>
      </c>
      <c r="Q1438" s="12">
        <f>SUM(Q1439,Q1441,Q1444,Q1451)</f>
        <v>0</v>
      </c>
      <c r="R1438" s="12">
        <f>SUM(R1439,R1441,R1444,R1451)</f>
        <v>0</v>
      </c>
      <c r="S1438" s="12">
        <f t="shared" ref="S1438:AG1438" si="3869">SUM(S1439,S1441,S1444,S1451)</f>
        <v>0</v>
      </c>
      <c r="T1438" s="12">
        <f t="shared" si="3869"/>
        <v>0</v>
      </c>
      <c r="U1438" s="12">
        <f t="shared" si="3869"/>
        <v>0</v>
      </c>
      <c r="V1438" s="12">
        <f t="shared" si="3869"/>
        <v>0</v>
      </c>
      <c r="W1438" s="12">
        <f t="shared" si="3869"/>
        <v>0</v>
      </c>
      <c r="X1438" s="12">
        <f t="shared" ref="X1438" si="3870">SUM(X1439,X1441,X1444,X1451)</f>
        <v>0</v>
      </c>
      <c r="Y1438" s="12">
        <f t="shared" si="3869"/>
        <v>0</v>
      </c>
      <c r="Z1438" s="12">
        <f t="shared" si="3869"/>
        <v>0</v>
      </c>
      <c r="AA1438" s="12">
        <f t="shared" si="3869"/>
        <v>0</v>
      </c>
      <c r="AB1438" s="12">
        <f t="shared" si="3869"/>
        <v>0</v>
      </c>
      <c r="AC1438" s="12">
        <f t="shared" si="3869"/>
        <v>0</v>
      </c>
      <c r="AD1438" s="12">
        <f t="shared" si="3869"/>
        <v>0</v>
      </c>
      <c r="AE1438" s="12">
        <f t="shared" si="3869"/>
        <v>0</v>
      </c>
      <c r="AF1438" s="12">
        <f t="shared" si="3869"/>
        <v>0</v>
      </c>
      <c r="AG1438" s="12">
        <f t="shared" si="3869"/>
        <v>0</v>
      </c>
      <c r="AH1438" s="12">
        <v>0</v>
      </c>
      <c r="AI1438" s="12">
        <v>0</v>
      </c>
      <c r="AJ1438" s="12">
        <f>SUM(AJ1439,AJ1441,AJ1444,AJ1451)</f>
        <v>0</v>
      </c>
      <c r="AK1438" s="12">
        <f t="shared" ref="AK1438:AY1438" si="3871">SUM(AK1439,AK1441,AK1444,AK1451)</f>
        <v>0</v>
      </c>
      <c r="AL1438" s="12">
        <f t="shared" si="3871"/>
        <v>0</v>
      </c>
      <c r="AM1438" s="12">
        <f t="shared" si="3871"/>
        <v>0</v>
      </c>
      <c r="AN1438" s="12">
        <f t="shared" si="3871"/>
        <v>0</v>
      </c>
      <c r="AO1438" s="12">
        <f t="shared" si="3871"/>
        <v>0</v>
      </c>
      <c r="AP1438" s="12">
        <f t="shared" ref="AP1438" si="3872">SUM(AP1439,AP1441,AP1444,AP1451)</f>
        <v>0</v>
      </c>
      <c r="AQ1438" s="12">
        <f t="shared" si="3871"/>
        <v>0</v>
      </c>
      <c r="AR1438" s="12">
        <f t="shared" si="3871"/>
        <v>0</v>
      </c>
      <c r="AS1438" s="12">
        <f t="shared" si="3871"/>
        <v>0</v>
      </c>
      <c r="AT1438" s="12">
        <f t="shared" si="3871"/>
        <v>0</v>
      </c>
      <c r="AU1438" s="12">
        <f t="shared" si="3871"/>
        <v>0</v>
      </c>
      <c r="AV1438" s="12">
        <f t="shared" si="3871"/>
        <v>0</v>
      </c>
      <c r="AW1438" s="12">
        <f t="shared" si="3871"/>
        <v>0</v>
      </c>
      <c r="AX1438" s="12">
        <f t="shared" si="3871"/>
        <v>0</v>
      </c>
      <c r="AY1438" s="12">
        <f t="shared" si="3871"/>
        <v>0</v>
      </c>
      <c r="AZ1438" s="12">
        <v>0</v>
      </c>
      <c r="BA1438" s="12">
        <v>0</v>
      </c>
      <c r="BB1438" s="12">
        <f>SUM(BB1439,BB1441,BB1444,BB1451)</f>
        <v>0</v>
      </c>
      <c r="BC1438" s="12">
        <f t="shared" ref="BC1438:BQ1438" si="3873">SUM(BC1439,BC1441,BC1444,BC1451)</f>
        <v>250000</v>
      </c>
      <c r="BD1438" s="12">
        <f t="shared" si="3873"/>
        <v>0</v>
      </c>
      <c r="BE1438" s="12">
        <f t="shared" si="3873"/>
        <v>0</v>
      </c>
      <c r="BF1438" s="12">
        <f t="shared" si="3873"/>
        <v>0</v>
      </c>
      <c r="BG1438" s="12">
        <f t="shared" si="3873"/>
        <v>0</v>
      </c>
      <c r="BH1438" s="12">
        <f t="shared" ref="BH1438" si="3874">SUM(BH1439,BH1441,BH1444,BH1451)</f>
        <v>250000</v>
      </c>
      <c r="BI1438" s="12">
        <f t="shared" si="3873"/>
        <v>0</v>
      </c>
      <c r="BJ1438" s="12">
        <f t="shared" si="3873"/>
        <v>0</v>
      </c>
      <c r="BK1438" s="12">
        <f t="shared" si="3873"/>
        <v>250000</v>
      </c>
      <c r="BL1438" s="12">
        <f t="shared" si="3873"/>
        <v>0</v>
      </c>
      <c r="BM1438" s="12">
        <f t="shared" si="3873"/>
        <v>0</v>
      </c>
      <c r="BN1438" s="12">
        <f t="shared" si="3873"/>
        <v>0</v>
      </c>
      <c r="BO1438" s="12">
        <f t="shared" si="3873"/>
        <v>0</v>
      </c>
      <c r="BP1438" s="12">
        <f t="shared" si="3873"/>
        <v>0</v>
      </c>
      <c r="BQ1438" s="12">
        <f t="shared" si="3873"/>
        <v>0</v>
      </c>
      <c r="BR1438" s="12">
        <v>250000</v>
      </c>
      <c r="BS1438" s="12">
        <v>0</v>
      </c>
      <c r="BT1438" s="12">
        <f t="shared" ref="BT1438:BZ1438" si="3875">SUM(BT1439,BT1441,BT1444,BT1451)</f>
        <v>6490300</v>
      </c>
      <c r="BU1438" s="12">
        <f t="shared" si="3875"/>
        <v>6285425</v>
      </c>
      <c r="BV1438" s="12">
        <f t="shared" si="3875"/>
        <v>3206700</v>
      </c>
      <c r="BW1438" s="12">
        <f t="shared" si="3875"/>
        <v>1571500</v>
      </c>
      <c r="BX1438" s="12">
        <f t="shared" si="3875"/>
        <v>530500</v>
      </c>
      <c r="BY1438" s="12">
        <f t="shared" si="3875"/>
        <v>470500</v>
      </c>
      <c r="BZ1438" s="12">
        <f t="shared" si="3875"/>
        <v>570500</v>
      </c>
      <c r="CA1438" s="12">
        <f t="shared" si="3814"/>
        <v>4778200</v>
      </c>
      <c r="CB1438" s="124">
        <f t="shared" si="3825"/>
        <v>76.020316844127493</v>
      </c>
    </row>
    <row r="1439" spans="1:80" x14ac:dyDescent="0.25">
      <c r="A1439" s="1" t="s">
        <v>840</v>
      </c>
      <c r="B1439" s="1" t="s">
        <v>3</v>
      </c>
      <c r="C1439" s="1" t="s">
        <v>28</v>
      </c>
      <c r="D1439" s="82" t="s">
        <v>842</v>
      </c>
      <c r="E1439" s="82" t="s">
        <v>267</v>
      </c>
      <c r="F1439" s="79" t="s">
        <v>1</v>
      </c>
      <c r="G1439" s="13" t="s">
        <v>1</v>
      </c>
      <c r="H1439" s="2" t="s">
        <v>268</v>
      </c>
      <c r="I1439" s="12">
        <f>SUM(I1440)</f>
        <v>100</v>
      </c>
      <c r="J1439" s="12">
        <f t="shared" si="3813"/>
        <v>100</v>
      </c>
      <c r="K1439" s="12">
        <f t="shared" ref="K1439:Q1439" si="3876">SUM(K1440)</f>
        <v>100</v>
      </c>
      <c r="L1439" s="12">
        <f t="shared" si="3816"/>
        <v>0</v>
      </c>
      <c r="M1439" s="12">
        <f t="shared" si="3876"/>
        <v>0</v>
      </c>
      <c r="N1439" s="12">
        <f t="shared" si="3876"/>
        <v>0</v>
      </c>
      <c r="O1439" s="12">
        <f t="shared" si="3876"/>
        <v>0</v>
      </c>
      <c r="P1439" s="12">
        <f t="shared" si="3876"/>
        <v>0</v>
      </c>
      <c r="Q1439" s="12">
        <f t="shared" si="3876"/>
        <v>0</v>
      </c>
      <c r="R1439" s="12">
        <f t="shared" ref="R1439:AG1439" si="3877">SUM(R1440)</f>
        <v>0</v>
      </c>
      <c r="S1439" s="12">
        <f t="shared" si="3877"/>
        <v>0</v>
      </c>
      <c r="T1439" s="12">
        <f t="shared" si="3877"/>
        <v>0</v>
      </c>
      <c r="U1439" s="12">
        <f t="shared" si="3877"/>
        <v>0</v>
      </c>
      <c r="V1439" s="12">
        <f t="shared" si="3877"/>
        <v>0</v>
      </c>
      <c r="W1439" s="12">
        <f t="shared" si="3877"/>
        <v>0</v>
      </c>
      <c r="X1439" s="12">
        <f t="shared" si="3877"/>
        <v>0</v>
      </c>
      <c r="Y1439" s="12">
        <f t="shared" si="3877"/>
        <v>0</v>
      </c>
      <c r="Z1439" s="12">
        <f t="shared" si="3877"/>
        <v>0</v>
      </c>
      <c r="AA1439" s="12">
        <f t="shared" si="3877"/>
        <v>0</v>
      </c>
      <c r="AB1439" s="12">
        <f t="shared" si="3877"/>
        <v>0</v>
      </c>
      <c r="AC1439" s="12">
        <f t="shared" si="3877"/>
        <v>0</v>
      </c>
      <c r="AD1439" s="12">
        <f t="shared" si="3877"/>
        <v>0</v>
      </c>
      <c r="AE1439" s="12">
        <f t="shared" si="3877"/>
        <v>0</v>
      </c>
      <c r="AF1439" s="12">
        <f t="shared" si="3877"/>
        <v>0</v>
      </c>
      <c r="AG1439" s="12">
        <f t="shared" si="3877"/>
        <v>0</v>
      </c>
      <c r="AH1439" s="12">
        <v>0</v>
      </c>
      <c r="AI1439" s="12">
        <v>0</v>
      </c>
      <c r="AJ1439" s="12">
        <f t="shared" ref="AJ1439:AY1439" si="3878">SUM(AJ1440)</f>
        <v>0</v>
      </c>
      <c r="AK1439" s="12">
        <f t="shared" si="3878"/>
        <v>0</v>
      </c>
      <c r="AL1439" s="12">
        <f t="shared" si="3878"/>
        <v>0</v>
      </c>
      <c r="AM1439" s="12">
        <f t="shared" si="3878"/>
        <v>0</v>
      </c>
      <c r="AN1439" s="12">
        <f t="shared" si="3878"/>
        <v>0</v>
      </c>
      <c r="AO1439" s="12">
        <f t="shared" si="3878"/>
        <v>0</v>
      </c>
      <c r="AP1439" s="12">
        <f t="shared" si="3878"/>
        <v>0</v>
      </c>
      <c r="AQ1439" s="12">
        <f t="shared" si="3878"/>
        <v>0</v>
      </c>
      <c r="AR1439" s="12">
        <f t="shared" si="3878"/>
        <v>0</v>
      </c>
      <c r="AS1439" s="12">
        <f t="shared" si="3878"/>
        <v>0</v>
      </c>
      <c r="AT1439" s="12">
        <f t="shared" si="3878"/>
        <v>0</v>
      </c>
      <c r="AU1439" s="12">
        <f t="shared" si="3878"/>
        <v>0</v>
      </c>
      <c r="AV1439" s="12">
        <f t="shared" si="3878"/>
        <v>0</v>
      </c>
      <c r="AW1439" s="12">
        <f t="shared" si="3878"/>
        <v>0</v>
      </c>
      <c r="AX1439" s="12">
        <f t="shared" si="3878"/>
        <v>0</v>
      </c>
      <c r="AY1439" s="12">
        <f t="shared" si="3878"/>
        <v>0</v>
      </c>
      <c r="AZ1439" s="12">
        <v>0</v>
      </c>
      <c r="BA1439" s="12">
        <v>0</v>
      </c>
      <c r="BB1439" s="12">
        <f t="shared" ref="BB1439:BQ1439" si="3879">SUM(BB1440)</f>
        <v>0</v>
      </c>
      <c r="BC1439" s="12">
        <f t="shared" si="3879"/>
        <v>0</v>
      </c>
      <c r="BD1439" s="12">
        <f t="shared" si="3879"/>
        <v>0</v>
      </c>
      <c r="BE1439" s="12">
        <f t="shared" si="3879"/>
        <v>0</v>
      </c>
      <c r="BF1439" s="12">
        <f t="shared" si="3879"/>
        <v>0</v>
      </c>
      <c r="BG1439" s="12">
        <f t="shared" si="3879"/>
        <v>0</v>
      </c>
      <c r="BH1439" s="12">
        <f t="shared" si="3879"/>
        <v>0</v>
      </c>
      <c r="BI1439" s="12">
        <f t="shared" si="3879"/>
        <v>0</v>
      </c>
      <c r="BJ1439" s="12">
        <f t="shared" si="3879"/>
        <v>0</v>
      </c>
      <c r="BK1439" s="12">
        <f t="shared" si="3879"/>
        <v>0</v>
      </c>
      <c r="BL1439" s="12">
        <f t="shared" si="3879"/>
        <v>0</v>
      </c>
      <c r="BM1439" s="12">
        <f t="shared" si="3879"/>
        <v>0</v>
      </c>
      <c r="BN1439" s="12">
        <f t="shared" si="3879"/>
        <v>0</v>
      </c>
      <c r="BO1439" s="12">
        <f t="shared" si="3879"/>
        <v>0</v>
      </c>
      <c r="BP1439" s="12">
        <f t="shared" si="3879"/>
        <v>0</v>
      </c>
      <c r="BQ1439" s="12">
        <f t="shared" si="3879"/>
        <v>0</v>
      </c>
      <c r="BR1439" s="12">
        <v>0</v>
      </c>
      <c r="BS1439" s="12">
        <v>0</v>
      </c>
      <c r="BT1439" s="12">
        <f t="shared" ref="BT1439:BZ1439" si="3880">SUM(BT1440)</f>
        <v>100</v>
      </c>
      <c r="BU1439" s="12">
        <f t="shared" si="3880"/>
        <v>100</v>
      </c>
      <c r="BV1439" s="12">
        <f t="shared" si="3880"/>
        <v>0</v>
      </c>
      <c r="BW1439" s="12">
        <f t="shared" si="3880"/>
        <v>0</v>
      </c>
      <c r="BX1439" s="12">
        <f t="shared" si="3880"/>
        <v>0</v>
      </c>
      <c r="BY1439" s="12">
        <f t="shared" si="3880"/>
        <v>0</v>
      </c>
      <c r="BZ1439" s="12">
        <f t="shared" si="3880"/>
        <v>0</v>
      </c>
      <c r="CA1439" s="12">
        <f t="shared" si="3814"/>
        <v>0</v>
      </c>
      <c r="CB1439" s="124">
        <f t="shared" si="3825"/>
        <v>0</v>
      </c>
    </row>
    <row r="1440" spans="1:80" x14ac:dyDescent="0.25">
      <c r="A1440" s="4" t="s">
        <v>840</v>
      </c>
      <c r="B1440" s="4" t="s">
        <v>3</v>
      </c>
      <c r="C1440" s="4" t="s">
        <v>28</v>
      </c>
      <c r="D1440" s="79" t="s">
        <v>842</v>
      </c>
      <c r="E1440" s="89">
        <v>6141</v>
      </c>
      <c r="F1440" s="79" t="s">
        <v>855</v>
      </c>
      <c r="G1440" s="74" t="s">
        <v>1902</v>
      </c>
      <c r="H1440" s="13" t="s">
        <v>373</v>
      </c>
      <c r="I1440" s="14">
        <v>100</v>
      </c>
      <c r="J1440" s="14">
        <f t="shared" si="3813"/>
        <v>100</v>
      </c>
      <c r="K1440" s="14">
        <v>100</v>
      </c>
      <c r="L1440" s="14">
        <f t="shared" si="3816"/>
        <v>0</v>
      </c>
      <c r="M1440" s="14">
        <v>0</v>
      </c>
      <c r="N1440" s="14">
        <v>0</v>
      </c>
      <c r="O1440" s="14">
        <v>0</v>
      </c>
      <c r="P1440" s="14">
        <v>0</v>
      </c>
      <c r="Q1440" s="14">
        <v>0</v>
      </c>
      <c r="R1440" s="14">
        <v>0</v>
      </c>
      <c r="S1440" s="14"/>
      <c r="T1440" s="14"/>
      <c r="U1440" s="14"/>
      <c r="V1440" s="14"/>
      <c r="W1440" s="14"/>
      <c r="X1440" s="14">
        <f t="shared" si="3855"/>
        <v>0</v>
      </c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>
        <v>0</v>
      </c>
      <c r="AI1440" s="14">
        <v>0</v>
      </c>
      <c r="AJ1440" s="14">
        <v>0</v>
      </c>
      <c r="AK1440" s="14"/>
      <c r="AL1440" s="14"/>
      <c r="AM1440" s="14"/>
      <c r="AN1440" s="14"/>
      <c r="AO1440" s="14"/>
      <c r="AP1440" s="14">
        <f t="shared" si="3856"/>
        <v>0</v>
      </c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>
        <v>0</v>
      </c>
      <c r="BA1440" s="14">
        <v>0</v>
      </c>
      <c r="BB1440" s="14">
        <v>0</v>
      </c>
      <c r="BC1440" s="14"/>
      <c r="BD1440" s="14"/>
      <c r="BE1440" s="14"/>
      <c r="BF1440" s="14"/>
      <c r="BG1440" s="14"/>
      <c r="BH1440" s="14">
        <f t="shared" si="3857"/>
        <v>0</v>
      </c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>
        <v>0</v>
      </c>
      <c r="BS1440" s="14">
        <v>0</v>
      </c>
      <c r="BT1440" s="14">
        <v>100</v>
      </c>
      <c r="BU1440" s="14">
        <v>100</v>
      </c>
      <c r="BV1440" s="14">
        <v>0</v>
      </c>
      <c r="BW1440" s="14">
        <f t="shared" si="3843"/>
        <v>0</v>
      </c>
      <c r="BX1440" s="14"/>
      <c r="BY1440" s="14"/>
      <c r="BZ1440" s="14"/>
      <c r="CA1440" s="14">
        <f t="shared" si="3814"/>
        <v>0</v>
      </c>
      <c r="CB1440" s="122">
        <f t="shared" si="3825"/>
        <v>0</v>
      </c>
    </row>
    <row r="1441" spans="1:80" x14ac:dyDescent="0.25">
      <c r="A1441" s="1" t="s">
        <v>840</v>
      </c>
      <c r="B1441" s="1" t="s">
        <v>3</v>
      </c>
      <c r="C1441" s="1" t="s">
        <v>28</v>
      </c>
      <c r="D1441" s="82" t="s">
        <v>842</v>
      </c>
      <c r="E1441" s="82" t="s">
        <v>109</v>
      </c>
      <c r="F1441" s="79" t="s">
        <v>1</v>
      </c>
      <c r="G1441" s="13" t="s">
        <v>1</v>
      </c>
      <c r="H1441" s="2" t="s">
        <v>110</v>
      </c>
      <c r="I1441" s="12">
        <f>SUM(I1442:I1443)</f>
        <v>4320000</v>
      </c>
      <c r="J1441" s="12">
        <f t="shared" si="3813"/>
        <v>20000</v>
      </c>
      <c r="K1441" s="12">
        <f t="shared" ref="K1441" si="3881">SUM(K1442:K1443)</f>
        <v>20000</v>
      </c>
      <c r="L1441" s="12">
        <f t="shared" si="3816"/>
        <v>0</v>
      </c>
      <c r="M1441" s="12">
        <f t="shared" ref="M1441:Q1441" si="3882">SUM(M1442:M1443)</f>
        <v>0</v>
      </c>
      <c r="N1441" s="12">
        <f t="shared" si="3882"/>
        <v>0</v>
      </c>
      <c r="O1441" s="12">
        <f t="shared" si="3882"/>
        <v>0</v>
      </c>
      <c r="P1441" s="12">
        <f t="shared" si="3882"/>
        <v>0</v>
      </c>
      <c r="Q1441" s="12">
        <f t="shared" si="3882"/>
        <v>0</v>
      </c>
      <c r="R1441" s="12">
        <f t="shared" ref="R1441:AG1441" si="3883">SUM(R1442:R1443)</f>
        <v>0</v>
      </c>
      <c r="S1441" s="12">
        <f t="shared" si="3883"/>
        <v>0</v>
      </c>
      <c r="T1441" s="12">
        <f t="shared" si="3883"/>
        <v>0</v>
      </c>
      <c r="U1441" s="12">
        <f t="shared" si="3883"/>
        <v>0</v>
      </c>
      <c r="V1441" s="12">
        <f t="shared" si="3883"/>
        <v>0</v>
      </c>
      <c r="W1441" s="12">
        <f t="shared" si="3883"/>
        <v>0</v>
      </c>
      <c r="X1441" s="12">
        <f t="shared" si="3883"/>
        <v>0</v>
      </c>
      <c r="Y1441" s="12">
        <f t="shared" si="3883"/>
        <v>0</v>
      </c>
      <c r="Z1441" s="12">
        <f t="shared" si="3883"/>
        <v>0</v>
      </c>
      <c r="AA1441" s="12">
        <f t="shared" si="3883"/>
        <v>0</v>
      </c>
      <c r="AB1441" s="12">
        <f t="shared" si="3883"/>
        <v>0</v>
      </c>
      <c r="AC1441" s="12">
        <f t="shared" si="3883"/>
        <v>0</v>
      </c>
      <c r="AD1441" s="12">
        <f t="shared" si="3883"/>
        <v>0</v>
      </c>
      <c r="AE1441" s="12">
        <f t="shared" si="3883"/>
        <v>0</v>
      </c>
      <c r="AF1441" s="12">
        <f t="shared" si="3883"/>
        <v>0</v>
      </c>
      <c r="AG1441" s="12">
        <f t="shared" si="3883"/>
        <v>0</v>
      </c>
      <c r="AH1441" s="12">
        <v>0</v>
      </c>
      <c r="AI1441" s="12">
        <v>0</v>
      </c>
      <c r="AJ1441" s="12">
        <f t="shared" ref="AJ1441:AY1441" si="3884">SUM(AJ1442:AJ1443)</f>
        <v>0</v>
      </c>
      <c r="AK1441" s="12">
        <f t="shared" si="3884"/>
        <v>0</v>
      </c>
      <c r="AL1441" s="12">
        <f t="shared" si="3884"/>
        <v>0</v>
      </c>
      <c r="AM1441" s="12">
        <f t="shared" si="3884"/>
        <v>0</v>
      </c>
      <c r="AN1441" s="12">
        <f t="shared" si="3884"/>
        <v>0</v>
      </c>
      <c r="AO1441" s="12">
        <f t="shared" si="3884"/>
        <v>0</v>
      </c>
      <c r="AP1441" s="12">
        <f t="shared" si="3884"/>
        <v>0</v>
      </c>
      <c r="AQ1441" s="12">
        <f t="shared" si="3884"/>
        <v>0</v>
      </c>
      <c r="AR1441" s="12">
        <f t="shared" si="3884"/>
        <v>0</v>
      </c>
      <c r="AS1441" s="12">
        <f t="shared" si="3884"/>
        <v>0</v>
      </c>
      <c r="AT1441" s="12">
        <f t="shared" si="3884"/>
        <v>0</v>
      </c>
      <c r="AU1441" s="12">
        <f t="shared" si="3884"/>
        <v>0</v>
      </c>
      <c r="AV1441" s="12">
        <f t="shared" si="3884"/>
        <v>0</v>
      </c>
      <c r="AW1441" s="12">
        <f t="shared" si="3884"/>
        <v>0</v>
      </c>
      <c r="AX1441" s="12">
        <f t="shared" si="3884"/>
        <v>0</v>
      </c>
      <c r="AY1441" s="12">
        <f t="shared" si="3884"/>
        <v>0</v>
      </c>
      <c r="AZ1441" s="12">
        <v>0</v>
      </c>
      <c r="BA1441" s="12">
        <v>0</v>
      </c>
      <c r="BB1441" s="12">
        <f t="shared" ref="BB1441:BQ1441" si="3885">SUM(BB1442:BB1443)</f>
        <v>0</v>
      </c>
      <c r="BC1441" s="12">
        <f t="shared" si="3885"/>
        <v>0</v>
      </c>
      <c r="BD1441" s="12">
        <f t="shared" si="3885"/>
        <v>0</v>
      </c>
      <c r="BE1441" s="12">
        <f t="shared" si="3885"/>
        <v>0</v>
      </c>
      <c r="BF1441" s="12">
        <f t="shared" si="3885"/>
        <v>0</v>
      </c>
      <c r="BG1441" s="12">
        <f t="shared" si="3885"/>
        <v>0</v>
      </c>
      <c r="BH1441" s="12">
        <f t="shared" si="3885"/>
        <v>0</v>
      </c>
      <c r="BI1441" s="12">
        <f t="shared" si="3885"/>
        <v>0</v>
      </c>
      <c r="BJ1441" s="12">
        <f t="shared" si="3885"/>
        <v>0</v>
      </c>
      <c r="BK1441" s="12">
        <f t="shared" si="3885"/>
        <v>0</v>
      </c>
      <c r="BL1441" s="12">
        <f t="shared" si="3885"/>
        <v>0</v>
      </c>
      <c r="BM1441" s="12">
        <f t="shared" si="3885"/>
        <v>0</v>
      </c>
      <c r="BN1441" s="12">
        <f t="shared" si="3885"/>
        <v>0</v>
      </c>
      <c r="BO1441" s="12">
        <f t="shared" si="3885"/>
        <v>0</v>
      </c>
      <c r="BP1441" s="12">
        <f t="shared" si="3885"/>
        <v>0</v>
      </c>
      <c r="BQ1441" s="12">
        <f t="shared" si="3885"/>
        <v>0</v>
      </c>
      <c r="BR1441" s="12">
        <v>0</v>
      </c>
      <c r="BS1441" s="12">
        <v>0</v>
      </c>
      <c r="BT1441" s="12">
        <f t="shared" ref="BT1441:BZ1441" si="3886">SUM(BT1442:BT1443)</f>
        <v>3970000</v>
      </c>
      <c r="BU1441" s="12">
        <f t="shared" si="3886"/>
        <v>3970000</v>
      </c>
      <c r="BV1441" s="12">
        <f t="shared" si="3886"/>
        <v>2006700</v>
      </c>
      <c r="BW1441" s="12">
        <f t="shared" si="3886"/>
        <v>981500</v>
      </c>
      <c r="BX1441" s="12">
        <f t="shared" si="3886"/>
        <v>300500</v>
      </c>
      <c r="BY1441" s="12">
        <f t="shared" si="3886"/>
        <v>340500</v>
      </c>
      <c r="BZ1441" s="12">
        <f t="shared" si="3886"/>
        <v>340500</v>
      </c>
      <c r="CA1441" s="12">
        <f t="shared" si="3814"/>
        <v>2988200</v>
      </c>
      <c r="CB1441" s="124">
        <f t="shared" si="3825"/>
        <v>75.269521410579344</v>
      </c>
    </row>
    <row r="1442" spans="1:80" x14ac:dyDescent="0.25">
      <c r="A1442" s="4" t="s">
        <v>840</v>
      </c>
      <c r="B1442" s="4" t="s">
        <v>3</v>
      </c>
      <c r="C1442" s="4" t="s">
        <v>28</v>
      </c>
      <c r="D1442" s="79" t="s">
        <v>842</v>
      </c>
      <c r="E1442" s="89">
        <v>6142</v>
      </c>
      <c r="F1442" s="79" t="s">
        <v>856</v>
      </c>
      <c r="G1442" s="74" t="s">
        <v>1902</v>
      </c>
      <c r="H1442" s="13" t="s">
        <v>857</v>
      </c>
      <c r="I1442" s="14">
        <v>25000</v>
      </c>
      <c r="J1442" s="14">
        <f t="shared" si="3813"/>
        <v>20000</v>
      </c>
      <c r="K1442" s="14">
        <v>20000</v>
      </c>
      <c r="L1442" s="14">
        <f t="shared" si="3816"/>
        <v>0</v>
      </c>
      <c r="M1442" s="14">
        <v>0</v>
      </c>
      <c r="N1442" s="14">
        <v>0</v>
      </c>
      <c r="O1442" s="14">
        <v>0</v>
      </c>
      <c r="P1442" s="14">
        <v>0</v>
      </c>
      <c r="Q1442" s="14">
        <v>0</v>
      </c>
      <c r="R1442" s="14">
        <v>0</v>
      </c>
      <c r="S1442" s="14"/>
      <c r="T1442" s="14"/>
      <c r="U1442" s="14"/>
      <c r="V1442" s="14"/>
      <c r="W1442" s="14"/>
      <c r="X1442" s="14">
        <f t="shared" si="3855"/>
        <v>0</v>
      </c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>
        <v>0</v>
      </c>
      <c r="AI1442" s="14">
        <v>0</v>
      </c>
      <c r="AJ1442" s="14">
        <v>0</v>
      </c>
      <c r="AK1442" s="14"/>
      <c r="AL1442" s="14"/>
      <c r="AM1442" s="14"/>
      <c r="AN1442" s="14"/>
      <c r="AO1442" s="14"/>
      <c r="AP1442" s="14">
        <f t="shared" si="3856"/>
        <v>0</v>
      </c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>
        <v>0</v>
      </c>
      <c r="BA1442" s="14">
        <v>0</v>
      </c>
      <c r="BB1442" s="14">
        <v>0</v>
      </c>
      <c r="BC1442" s="14"/>
      <c r="BD1442" s="14"/>
      <c r="BE1442" s="14"/>
      <c r="BF1442" s="14"/>
      <c r="BG1442" s="14"/>
      <c r="BH1442" s="14">
        <f t="shared" si="3857"/>
        <v>0</v>
      </c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>
        <v>0</v>
      </c>
      <c r="BS1442" s="14">
        <v>0</v>
      </c>
      <c r="BT1442" s="14">
        <v>20000</v>
      </c>
      <c r="BU1442" s="14">
        <v>20000</v>
      </c>
      <c r="BV1442" s="14">
        <v>6700</v>
      </c>
      <c r="BW1442" s="14">
        <f t="shared" si="3843"/>
        <v>1500</v>
      </c>
      <c r="BX1442" s="14">
        <v>500</v>
      </c>
      <c r="BY1442" s="14">
        <v>500</v>
      </c>
      <c r="BZ1442" s="14">
        <v>500</v>
      </c>
      <c r="CA1442" s="14">
        <f t="shared" si="3814"/>
        <v>8200</v>
      </c>
      <c r="CB1442" s="122">
        <f t="shared" si="3825"/>
        <v>41</v>
      </c>
    </row>
    <row r="1443" spans="1:80" ht="22.5" x14ac:dyDescent="0.25">
      <c r="A1443" s="4" t="s">
        <v>840</v>
      </c>
      <c r="B1443" s="4" t="s">
        <v>3</v>
      </c>
      <c r="C1443" s="4" t="s">
        <v>28</v>
      </c>
      <c r="D1443" s="79" t="s">
        <v>842</v>
      </c>
      <c r="E1443" s="89">
        <v>6142</v>
      </c>
      <c r="F1443" s="79" t="s">
        <v>858</v>
      </c>
      <c r="G1443" s="74" t="s">
        <v>1899</v>
      </c>
      <c r="H1443" s="13" t="s">
        <v>859</v>
      </c>
      <c r="I1443" s="14">
        <v>4295000</v>
      </c>
      <c r="J1443" s="14">
        <f t="shared" si="3813"/>
        <v>0</v>
      </c>
      <c r="K1443" s="65">
        <v>0</v>
      </c>
      <c r="L1443" s="14">
        <f t="shared" si="3816"/>
        <v>0</v>
      </c>
      <c r="M1443" s="14">
        <v>0</v>
      </c>
      <c r="N1443" s="14">
        <v>0</v>
      </c>
      <c r="O1443" s="14">
        <v>0</v>
      </c>
      <c r="P1443" s="14">
        <v>0</v>
      </c>
      <c r="Q1443" s="14">
        <v>0</v>
      </c>
      <c r="R1443" s="14">
        <v>0</v>
      </c>
      <c r="S1443" s="14"/>
      <c r="T1443" s="14"/>
      <c r="U1443" s="14"/>
      <c r="V1443" s="14"/>
      <c r="W1443" s="14"/>
      <c r="X1443" s="14">
        <f t="shared" si="3855"/>
        <v>0</v>
      </c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>
        <v>0</v>
      </c>
      <c r="AI1443" s="14">
        <v>0</v>
      </c>
      <c r="AJ1443" s="14">
        <v>0</v>
      </c>
      <c r="AK1443" s="14"/>
      <c r="AL1443" s="14"/>
      <c r="AM1443" s="14"/>
      <c r="AN1443" s="14"/>
      <c r="AO1443" s="14"/>
      <c r="AP1443" s="14">
        <f t="shared" si="3856"/>
        <v>0</v>
      </c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>
        <v>0</v>
      </c>
      <c r="BA1443" s="14">
        <v>0</v>
      </c>
      <c r="BB1443" s="14">
        <v>0</v>
      </c>
      <c r="BC1443" s="14"/>
      <c r="BD1443" s="14"/>
      <c r="BE1443" s="14"/>
      <c r="BF1443" s="14"/>
      <c r="BG1443" s="14"/>
      <c r="BH1443" s="14">
        <f t="shared" si="3857"/>
        <v>0</v>
      </c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>
        <v>0</v>
      </c>
      <c r="BS1443" s="14">
        <v>0</v>
      </c>
      <c r="BT1443" s="14">
        <v>3950000</v>
      </c>
      <c r="BU1443" s="14">
        <v>3950000</v>
      </c>
      <c r="BV1443" s="14">
        <v>2000000</v>
      </c>
      <c r="BW1443" s="14">
        <f t="shared" si="3843"/>
        <v>980000</v>
      </c>
      <c r="BX1443" s="14">
        <v>300000</v>
      </c>
      <c r="BY1443" s="14">
        <v>340000</v>
      </c>
      <c r="BZ1443" s="14">
        <v>340000</v>
      </c>
      <c r="CA1443" s="14">
        <f t="shared" si="3814"/>
        <v>2980000</v>
      </c>
      <c r="CB1443" s="122">
        <f t="shared" si="3825"/>
        <v>75.443037974683548</v>
      </c>
    </row>
    <row r="1444" spans="1:80" x14ac:dyDescent="0.25">
      <c r="A1444" s="1" t="s">
        <v>840</v>
      </c>
      <c r="B1444" s="1" t="s">
        <v>3</v>
      </c>
      <c r="C1444" s="1" t="s">
        <v>28</v>
      </c>
      <c r="D1444" s="82" t="s">
        <v>842</v>
      </c>
      <c r="E1444" s="82" t="s">
        <v>69</v>
      </c>
      <c r="F1444" s="79" t="s">
        <v>1</v>
      </c>
      <c r="G1444" s="13" t="s">
        <v>1</v>
      </c>
      <c r="H1444" s="2" t="s">
        <v>70</v>
      </c>
      <c r="I1444" s="12">
        <f t="shared" ref="I1444:Q1444" si="3887">SUM(I1445:I1450)</f>
        <v>7000200</v>
      </c>
      <c r="J1444" s="12">
        <f t="shared" si="3887"/>
        <v>1000100</v>
      </c>
      <c r="K1444" s="12">
        <f t="shared" si="3887"/>
        <v>1000100</v>
      </c>
      <c r="L1444" s="12">
        <f t="shared" si="3887"/>
        <v>0</v>
      </c>
      <c r="M1444" s="12">
        <f t="shared" si="3887"/>
        <v>0</v>
      </c>
      <c r="N1444" s="12">
        <f t="shared" si="3887"/>
        <v>0</v>
      </c>
      <c r="O1444" s="12">
        <f t="shared" si="3887"/>
        <v>0</v>
      </c>
      <c r="P1444" s="12">
        <f t="shared" si="3887"/>
        <v>0</v>
      </c>
      <c r="Q1444" s="12">
        <f t="shared" si="3887"/>
        <v>0</v>
      </c>
      <c r="R1444" s="12">
        <f t="shared" ref="R1444:AG1444" si="3888">SUM(R1445:R1450)</f>
        <v>0</v>
      </c>
      <c r="S1444" s="12">
        <f t="shared" si="3888"/>
        <v>0</v>
      </c>
      <c r="T1444" s="12">
        <f t="shared" si="3888"/>
        <v>0</v>
      </c>
      <c r="U1444" s="12">
        <f t="shared" si="3888"/>
        <v>0</v>
      </c>
      <c r="V1444" s="12">
        <f t="shared" si="3888"/>
        <v>0</v>
      </c>
      <c r="W1444" s="12">
        <f t="shared" si="3888"/>
        <v>0</v>
      </c>
      <c r="X1444" s="12">
        <f t="shared" si="3888"/>
        <v>0</v>
      </c>
      <c r="Y1444" s="12">
        <f t="shared" si="3888"/>
        <v>0</v>
      </c>
      <c r="Z1444" s="12">
        <f t="shared" si="3888"/>
        <v>0</v>
      </c>
      <c r="AA1444" s="12">
        <f t="shared" si="3888"/>
        <v>0</v>
      </c>
      <c r="AB1444" s="12">
        <f t="shared" si="3888"/>
        <v>0</v>
      </c>
      <c r="AC1444" s="12">
        <f t="shared" si="3888"/>
        <v>0</v>
      </c>
      <c r="AD1444" s="12">
        <f t="shared" si="3888"/>
        <v>0</v>
      </c>
      <c r="AE1444" s="12">
        <f t="shared" si="3888"/>
        <v>0</v>
      </c>
      <c r="AF1444" s="12">
        <f t="shared" si="3888"/>
        <v>0</v>
      </c>
      <c r="AG1444" s="12">
        <f t="shared" si="3888"/>
        <v>0</v>
      </c>
      <c r="AH1444" s="12">
        <v>0</v>
      </c>
      <c r="AI1444" s="12">
        <v>0</v>
      </c>
      <c r="AJ1444" s="12">
        <f t="shared" ref="AJ1444:AY1444" si="3889">SUM(AJ1445:AJ1450)</f>
        <v>0</v>
      </c>
      <c r="AK1444" s="12">
        <f t="shared" si="3889"/>
        <v>0</v>
      </c>
      <c r="AL1444" s="12">
        <f t="shared" si="3889"/>
        <v>0</v>
      </c>
      <c r="AM1444" s="12">
        <f t="shared" si="3889"/>
        <v>0</v>
      </c>
      <c r="AN1444" s="12">
        <f t="shared" si="3889"/>
        <v>0</v>
      </c>
      <c r="AO1444" s="12">
        <f t="shared" si="3889"/>
        <v>0</v>
      </c>
      <c r="AP1444" s="12">
        <f t="shared" si="3889"/>
        <v>0</v>
      </c>
      <c r="AQ1444" s="12">
        <f t="shared" si="3889"/>
        <v>0</v>
      </c>
      <c r="AR1444" s="12">
        <f t="shared" si="3889"/>
        <v>0</v>
      </c>
      <c r="AS1444" s="12">
        <f t="shared" si="3889"/>
        <v>0</v>
      </c>
      <c r="AT1444" s="12">
        <f t="shared" si="3889"/>
        <v>0</v>
      </c>
      <c r="AU1444" s="12">
        <f t="shared" si="3889"/>
        <v>0</v>
      </c>
      <c r="AV1444" s="12">
        <f t="shared" si="3889"/>
        <v>0</v>
      </c>
      <c r="AW1444" s="12">
        <f t="shared" si="3889"/>
        <v>0</v>
      </c>
      <c r="AX1444" s="12">
        <f t="shared" si="3889"/>
        <v>0</v>
      </c>
      <c r="AY1444" s="12">
        <f t="shared" si="3889"/>
        <v>0</v>
      </c>
      <c r="AZ1444" s="12">
        <v>0</v>
      </c>
      <c r="BA1444" s="12">
        <v>0</v>
      </c>
      <c r="BB1444" s="12">
        <f t="shared" ref="BB1444:BQ1444" si="3890">SUM(BB1445:BB1450)</f>
        <v>0</v>
      </c>
      <c r="BC1444" s="12">
        <f t="shared" si="3890"/>
        <v>250000</v>
      </c>
      <c r="BD1444" s="12">
        <f t="shared" si="3890"/>
        <v>0</v>
      </c>
      <c r="BE1444" s="12">
        <f t="shared" si="3890"/>
        <v>0</v>
      </c>
      <c r="BF1444" s="12">
        <f t="shared" si="3890"/>
        <v>0</v>
      </c>
      <c r="BG1444" s="12">
        <f t="shared" si="3890"/>
        <v>0</v>
      </c>
      <c r="BH1444" s="12">
        <f t="shared" si="3890"/>
        <v>250000</v>
      </c>
      <c r="BI1444" s="12">
        <f t="shared" si="3890"/>
        <v>0</v>
      </c>
      <c r="BJ1444" s="12">
        <f t="shared" si="3890"/>
        <v>0</v>
      </c>
      <c r="BK1444" s="12">
        <f t="shared" si="3890"/>
        <v>250000</v>
      </c>
      <c r="BL1444" s="12">
        <f t="shared" si="3890"/>
        <v>0</v>
      </c>
      <c r="BM1444" s="12">
        <f t="shared" si="3890"/>
        <v>0</v>
      </c>
      <c r="BN1444" s="12">
        <f t="shared" si="3890"/>
        <v>0</v>
      </c>
      <c r="BO1444" s="12">
        <f t="shared" si="3890"/>
        <v>0</v>
      </c>
      <c r="BP1444" s="12">
        <f t="shared" si="3890"/>
        <v>0</v>
      </c>
      <c r="BQ1444" s="12">
        <f t="shared" si="3890"/>
        <v>0</v>
      </c>
      <c r="BR1444" s="12">
        <v>250000</v>
      </c>
      <c r="BS1444" s="12">
        <v>0</v>
      </c>
      <c r="BT1444" s="12">
        <f t="shared" ref="BT1444:BX1444" si="3891">SUM(BT1445:BT1450)</f>
        <v>2520100</v>
      </c>
      <c r="BU1444" s="12">
        <f t="shared" si="3891"/>
        <v>2315225</v>
      </c>
      <c r="BV1444" s="12">
        <f t="shared" si="3891"/>
        <v>1200000</v>
      </c>
      <c r="BW1444" s="12">
        <f t="shared" si="3891"/>
        <v>590000</v>
      </c>
      <c r="BX1444" s="12">
        <f t="shared" si="3891"/>
        <v>230000</v>
      </c>
      <c r="BY1444" s="12">
        <f t="shared" ref="BY1444:BZ1444" si="3892">SUM(BY1445:BY1451)</f>
        <v>130000</v>
      </c>
      <c r="BZ1444" s="12">
        <f t="shared" si="3892"/>
        <v>230000</v>
      </c>
      <c r="CA1444" s="12">
        <f t="shared" si="3814"/>
        <v>1790000</v>
      </c>
      <c r="CB1444" s="124">
        <f t="shared" si="3825"/>
        <v>77.314299906056647</v>
      </c>
    </row>
    <row r="1445" spans="1:80" x14ac:dyDescent="0.25">
      <c r="A1445" s="4" t="s">
        <v>840</v>
      </c>
      <c r="B1445" s="4" t="s">
        <v>3</v>
      </c>
      <c r="C1445" s="4" t="s">
        <v>28</v>
      </c>
      <c r="D1445" s="79" t="s">
        <v>842</v>
      </c>
      <c r="E1445" s="89">
        <v>6143</v>
      </c>
      <c r="F1445" s="79" t="s">
        <v>860</v>
      </c>
      <c r="G1445" s="74" t="s">
        <v>1900</v>
      </c>
      <c r="H1445" s="13" t="s">
        <v>271</v>
      </c>
      <c r="I1445" s="14">
        <v>0</v>
      </c>
      <c r="J1445" s="14">
        <f t="shared" si="3813"/>
        <v>0</v>
      </c>
      <c r="K1445" s="14">
        <v>0</v>
      </c>
      <c r="L1445" s="14">
        <f t="shared" si="3816"/>
        <v>0</v>
      </c>
      <c r="M1445" s="14">
        <v>0</v>
      </c>
      <c r="N1445" s="14">
        <v>0</v>
      </c>
      <c r="O1445" s="14">
        <v>0</v>
      </c>
      <c r="P1445" s="14">
        <v>0</v>
      </c>
      <c r="Q1445" s="14">
        <v>0</v>
      </c>
      <c r="R1445" s="14">
        <v>0</v>
      </c>
      <c r="S1445" s="14"/>
      <c r="T1445" s="14"/>
      <c r="U1445" s="14"/>
      <c r="V1445" s="14"/>
      <c r="W1445" s="14"/>
      <c r="X1445" s="14">
        <f t="shared" si="3855"/>
        <v>0</v>
      </c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>
        <v>0</v>
      </c>
      <c r="AI1445" s="14">
        <v>0</v>
      </c>
      <c r="AJ1445" s="14">
        <v>0</v>
      </c>
      <c r="AK1445" s="14"/>
      <c r="AL1445" s="14"/>
      <c r="AM1445" s="14"/>
      <c r="AN1445" s="14"/>
      <c r="AO1445" s="14"/>
      <c r="AP1445" s="14">
        <f t="shared" si="3856"/>
        <v>0</v>
      </c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>
        <v>0</v>
      </c>
      <c r="BA1445" s="14">
        <v>0</v>
      </c>
      <c r="BB1445" s="14">
        <v>0</v>
      </c>
      <c r="BC1445" s="14"/>
      <c r="BD1445" s="14"/>
      <c r="BE1445" s="14"/>
      <c r="BF1445" s="14"/>
      <c r="BG1445" s="14"/>
      <c r="BH1445" s="14">
        <f t="shared" si="3857"/>
        <v>0</v>
      </c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>
        <v>0</v>
      </c>
      <c r="BS1445" s="14">
        <v>0</v>
      </c>
      <c r="BT1445" s="14">
        <v>0</v>
      </c>
      <c r="BU1445" s="14">
        <v>0</v>
      </c>
      <c r="BV1445" s="14">
        <v>0</v>
      </c>
      <c r="BW1445" s="14">
        <f t="shared" si="3843"/>
        <v>0</v>
      </c>
      <c r="BX1445" s="14"/>
      <c r="BY1445" s="14"/>
      <c r="BZ1445" s="14"/>
      <c r="CA1445" s="14">
        <f t="shared" si="3814"/>
        <v>0</v>
      </c>
      <c r="CB1445" s="122" t="str">
        <f t="shared" si="3825"/>
        <v>-</v>
      </c>
    </row>
    <row r="1446" spans="1:80" x14ac:dyDescent="0.25">
      <c r="A1446" s="4" t="s">
        <v>840</v>
      </c>
      <c r="B1446" s="4" t="s">
        <v>3</v>
      </c>
      <c r="C1446" s="4" t="s">
        <v>28</v>
      </c>
      <c r="D1446" s="79" t="s">
        <v>842</v>
      </c>
      <c r="E1446" s="89">
        <v>6143</v>
      </c>
      <c r="F1446" s="79" t="s">
        <v>861</v>
      </c>
      <c r="G1446" s="74" t="s">
        <v>1900</v>
      </c>
      <c r="H1446" s="13" t="s">
        <v>862</v>
      </c>
      <c r="I1446" s="14">
        <v>0</v>
      </c>
      <c r="J1446" s="14">
        <f t="shared" si="3813"/>
        <v>0</v>
      </c>
      <c r="K1446" s="14">
        <v>0</v>
      </c>
      <c r="L1446" s="14">
        <f t="shared" si="3816"/>
        <v>0</v>
      </c>
      <c r="M1446" s="14">
        <v>0</v>
      </c>
      <c r="N1446" s="14">
        <v>0</v>
      </c>
      <c r="O1446" s="14">
        <v>0</v>
      </c>
      <c r="P1446" s="14">
        <v>0</v>
      </c>
      <c r="Q1446" s="14">
        <v>0</v>
      </c>
      <c r="R1446" s="14">
        <v>0</v>
      </c>
      <c r="S1446" s="14"/>
      <c r="T1446" s="14"/>
      <c r="U1446" s="14"/>
      <c r="V1446" s="14"/>
      <c r="W1446" s="14"/>
      <c r="X1446" s="14">
        <f t="shared" si="3855"/>
        <v>0</v>
      </c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>
        <v>0</v>
      </c>
      <c r="AI1446" s="14">
        <v>0</v>
      </c>
      <c r="AJ1446" s="14">
        <v>0</v>
      </c>
      <c r="AK1446" s="14"/>
      <c r="AL1446" s="14"/>
      <c r="AM1446" s="14"/>
      <c r="AN1446" s="14"/>
      <c r="AO1446" s="14"/>
      <c r="AP1446" s="14">
        <f t="shared" si="3856"/>
        <v>0</v>
      </c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>
        <v>0</v>
      </c>
      <c r="BA1446" s="14">
        <v>0</v>
      </c>
      <c r="BB1446" s="14">
        <v>0</v>
      </c>
      <c r="BC1446" s="14"/>
      <c r="BD1446" s="14"/>
      <c r="BE1446" s="14"/>
      <c r="BF1446" s="14"/>
      <c r="BG1446" s="14"/>
      <c r="BH1446" s="14">
        <f t="shared" si="3857"/>
        <v>0</v>
      </c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>
        <v>0</v>
      </c>
      <c r="BS1446" s="14">
        <v>0</v>
      </c>
      <c r="BT1446" s="14">
        <v>0</v>
      </c>
      <c r="BU1446" s="14">
        <v>0</v>
      </c>
      <c r="BV1446" s="14">
        <v>0</v>
      </c>
      <c r="BW1446" s="14">
        <f t="shared" si="3843"/>
        <v>0</v>
      </c>
      <c r="BX1446" s="14"/>
      <c r="BY1446" s="14"/>
      <c r="BZ1446" s="14"/>
      <c r="CA1446" s="14">
        <f t="shared" si="3814"/>
        <v>0</v>
      </c>
      <c r="CB1446" s="122" t="str">
        <f t="shared" si="3825"/>
        <v>-</v>
      </c>
    </row>
    <row r="1447" spans="1:80" ht="22.5" x14ac:dyDescent="0.25">
      <c r="A1447" s="4" t="s">
        <v>840</v>
      </c>
      <c r="B1447" s="4" t="s">
        <v>3</v>
      </c>
      <c r="C1447" s="4" t="s">
        <v>28</v>
      </c>
      <c r="D1447" s="79" t="s">
        <v>842</v>
      </c>
      <c r="E1447" s="89">
        <v>6143</v>
      </c>
      <c r="F1447" s="79" t="s">
        <v>863</v>
      </c>
      <c r="G1447" s="74" t="s">
        <v>1899</v>
      </c>
      <c r="H1447" s="13" t="s">
        <v>864</v>
      </c>
      <c r="I1447" s="14">
        <v>0</v>
      </c>
      <c r="J1447" s="14">
        <f t="shared" si="3813"/>
        <v>0</v>
      </c>
      <c r="K1447" s="14">
        <v>0</v>
      </c>
      <c r="L1447" s="14">
        <f t="shared" si="3816"/>
        <v>0</v>
      </c>
      <c r="M1447" s="14">
        <v>0</v>
      </c>
      <c r="N1447" s="14">
        <v>0</v>
      </c>
      <c r="O1447" s="14">
        <v>0</v>
      </c>
      <c r="P1447" s="14">
        <v>0</v>
      </c>
      <c r="Q1447" s="14">
        <v>0</v>
      </c>
      <c r="R1447" s="14">
        <v>0</v>
      </c>
      <c r="S1447" s="14"/>
      <c r="T1447" s="14"/>
      <c r="U1447" s="14"/>
      <c r="V1447" s="14"/>
      <c r="W1447" s="14"/>
      <c r="X1447" s="14">
        <f t="shared" si="3855"/>
        <v>0</v>
      </c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>
        <v>0</v>
      </c>
      <c r="AI1447" s="14">
        <v>0</v>
      </c>
      <c r="AJ1447" s="14">
        <v>0</v>
      </c>
      <c r="AK1447" s="14"/>
      <c r="AL1447" s="14"/>
      <c r="AM1447" s="14"/>
      <c r="AN1447" s="14"/>
      <c r="AO1447" s="14"/>
      <c r="AP1447" s="14">
        <f t="shared" si="3856"/>
        <v>0</v>
      </c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>
        <v>0</v>
      </c>
      <c r="BA1447" s="14">
        <v>0</v>
      </c>
      <c r="BB1447" s="14">
        <v>0</v>
      </c>
      <c r="BC1447" s="14"/>
      <c r="BD1447" s="14"/>
      <c r="BE1447" s="14"/>
      <c r="BF1447" s="14"/>
      <c r="BG1447" s="14"/>
      <c r="BH1447" s="14">
        <f t="shared" si="3857"/>
        <v>0</v>
      </c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>
        <v>0</v>
      </c>
      <c r="BS1447" s="14">
        <v>0</v>
      </c>
      <c r="BT1447" s="14">
        <v>0</v>
      </c>
      <c r="BU1447" s="14">
        <v>0</v>
      </c>
      <c r="BV1447" s="14">
        <v>0</v>
      </c>
      <c r="BW1447" s="14">
        <f t="shared" si="3843"/>
        <v>0</v>
      </c>
      <c r="BX1447" s="14"/>
      <c r="BY1447" s="14"/>
      <c r="BZ1447" s="14"/>
      <c r="CA1447" s="14">
        <f t="shared" si="3814"/>
        <v>0</v>
      </c>
      <c r="CB1447" s="122" t="str">
        <f t="shared" si="3825"/>
        <v>-</v>
      </c>
    </row>
    <row r="1448" spans="1:80" ht="22.5" x14ac:dyDescent="0.25">
      <c r="A1448" s="4" t="s">
        <v>840</v>
      </c>
      <c r="B1448" s="4" t="s">
        <v>3</v>
      </c>
      <c r="C1448" s="4" t="s">
        <v>28</v>
      </c>
      <c r="D1448" s="79" t="s">
        <v>842</v>
      </c>
      <c r="E1448" s="89">
        <v>6143</v>
      </c>
      <c r="F1448" s="79" t="s">
        <v>865</v>
      </c>
      <c r="G1448" s="74" t="s">
        <v>1899</v>
      </c>
      <c r="H1448" s="13" t="s">
        <v>866</v>
      </c>
      <c r="I1448" s="14">
        <v>500100</v>
      </c>
      <c r="J1448" s="14">
        <f t="shared" si="3813"/>
        <v>100</v>
      </c>
      <c r="K1448" s="14">
        <v>100</v>
      </c>
      <c r="L1448" s="14">
        <f t="shared" si="3816"/>
        <v>0</v>
      </c>
      <c r="M1448" s="14">
        <v>0</v>
      </c>
      <c r="N1448" s="14">
        <v>0</v>
      </c>
      <c r="O1448" s="14">
        <v>0</v>
      </c>
      <c r="P1448" s="14">
        <v>0</v>
      </c>
      <c r="Q1448" s="14">
        <v>0</v>
      </c>
      <c r="R1448" s="14">
        <v>0</v>
      </c>
      <c r="S1448" s="14"/>
      <c r="T1448" s="14"/>
      <c r="U1448" s="14"/>
      <c r="V1448" s="14"/>
      <c r="W1448" s="14"/>
      <c r="X1448" s="14">
        <f t="shared" si="3855"/>
        <v>0</v>
      </c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>
        <v>0</v>
      </c>
      <c r="AI1448" s="14">
        <v>0</v>
      </c>
      <c r="AJ1448" s="14">
        <v>0</v>
      </c>
      <c r="AK1448" s="14"/>
      <c r="AL1448" s="14"/>
      <c r="AM1448" s="14"/>
      <c r="AN1448" s="14"/>
      <c r="AO1448" s="14"/>
      <c r="AP1448" s="14">
        <f t="shared" si="3856"/>
        <v>0</v>
      </c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>
        <v>0</v>
      </c>
      <c r="BA1448" s="14">
        <v>0</v>
      </c>
      <c r="BB1448" s="14">
        <v>0</v>
      </c>
      <c r="BC1448" s="14"/>
      <c r="BD1448" s="14"/>
      <c r="BE1448" s="14"/>
      <c r="BF1448" s="14"/>
      <c r="BG1448" s="14"/>
      <c r="BH1448" s="14">
        <f t="shared" si="3857"/>
        <v>0</v>
      </c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>
        <v>0</v>
      </c>
      <c r="BS1448" s="14">
        <v>0</v>
      </c>
      <c r="BT1448" s="14">
        <v>100</v>
      </c>
      <c r="BU1448" s="14">
        <v>100</v>
      </c>
      <c r="BV1448" s="14">
        <v>0</v>
      </c>
      <c r="BW1448" s="14">
        <f t="shared" si="3843"/>
        <v>0</v>
      </c>
      <c r="BX1448" s="14"/>
      <c r="BY1448" s="14"/>
      <c r="BZ1448" s="14"/>
      <c r="CA1448" s="14">
        <f t="shared" si="3814"/>
        <v>0</v>
      </c>
      <c r="CB1448" s="122">
        <f t="shared" si="3825"/>
        <v>0</v>
      </c>
    </row>
    <row r="1449" spans="1:80" x14ac:dyDescent="0.25">
      <c r="A1449" s="4" t="s">
        <v>840</v>
      </c>
      <c r="B1449" s="4" t="s">
        <v>3</v>
      </c>
      <c r="C1449" s="4" t="s">
        <v>28</v>
      </c>
      <c r="D1449" s="79" t="s">
        <v>842</v>
      </c>
      <c r="E1449" s="89">
        <v>6143</v>
      </c>
      <c r="F1449" s="79" t="s">
        <v>867</v>
      </c>
      <c r="G1449" s="74" t="s">
        <v>1900</v>
      </c>
      <c r="H1449" s="13" t="s">
        <v>868</v>
      </c>
      <c r="I1449" s="14">
        <v>4000100</v>
      </c>
      <c r="J1449" s="14">
        <f t="shared" si="3813"/>
        <v>0</v>
      </c>
      <c r="K1449" s="65">
        <v>0</v>
      </c>
      <c r="L1449" s="14">
        <f t="shared" si="3816"/>
        <v>0</v>
      </c>
      <c r="M1449" s="14">
        <v>0</v>
      </c>
      <c r="N1449" s="14">
        <v>0</v>
      </c>
      <c r="O1449" s="65">
        <v>0</v>
      </c>
      <c r="P1449" s="14">
        <v>0</v>
      </c>
      <c r="Q1449" s="14">
        <v>0</v>
      </c>
      <c r="R1449" s="14">
        <v>0</v>
      </c>
      <c r="S1449" s="14"/>
      <c r="T1449" s="14"/>
      <c r="U1449" s="14"/>
      <c r="V1449" s="14"/>
      <c r="W1449" s="14"/>
      <c r="X1449" s="14">
        <f t="shared" si="3855"/>
        <v>0</v>
      </c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>
        <v>0</v>
      </c>
      <c r="AI1449" s="14">
        <v>0</v>
      </c>
      <c r="AJ1449" s="14">
        <v>0</v>
      </c>
      <c r="AK1449" s="14"/>
      <c r="AL1449" s="14"/>
      <c r="AM1449" s="14"/>
      <c r="AN1449" s="14"/>
      <c r="AO1449" s="14"/>
      <c r="AP1449" s="14">
        <f t="shared" si="3856"/>
        <v>0</v>
      </c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>
        <v>0</v>
      </c>
      <c r="BA1449" s="14">
        <v>0</v>
      </c>
      <c r="BB1449" s="14">
        <v>0</v>
      </c>
      <c r="BC1449" s="14"/>
      <c r="BD1449" s="14"/>
      <c r="BE1449" s="14"/>
      <c r="BF1449" s="14"/>
      <c r="BG1449" s="14"/>
      <c r="BH1449" s="14">
        <f t="shared" si="3857"/>
        <v>0</v>
      </c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>
        <v>0</v>
      </c>
      <c r="BS1449" s="14">
        <v>0</v>
      </c>
      <c r="BT1449" s="14">
        <v>0</v>
      </c>
      <c r="BU1449" s="14">
        <v>0</v>
      </c>
      <c r="BV1449" s="14">
        <v>0</v>
      </c>
      <c r="BW1449" s="14">
        <f t="shared" si="3843"/>
        <v>0</v>
      </c>
      <c r="BX1449" s="14"/>
      <c r="BY1449" s="14"/>
      <c r="BZ1449" s="14"/>
      <c r="CA1449" s="14">
        <f t="shared" si="3814"/>
        <v>0</v>
      </c>
      <c r="CB1449" s="122" t="str">
        <f t="shared" si="3825"/>
        <v>-</v>
      </c>
    </row>
    <row r="1450" spans="1:80" ht="22.5" x14ac:dyDescent="0.25">
      <c r="A1450" s="4" t="s">
        <v>840</v>
      </c>
      <c r="B1450" s="4" t="s">
        <v>3</v>
      </c>
      <c r="C1450" s="4" t="s">
        <v>28</v>
      </c>
      <c r="D1450" s="79" t="s">
        <v>842</v>
      </c>
      <c r="E1450" s="89">
        <v>6143</v>
      </c>
      <c r="F1450" s="79" t="s">
        <v>869</v>
      </c>
      <c r="G1450" s="74" t="s">
        <v>1900</v>
      </c>
      <c r="H1450" s="60" t="s">
        <v>870</v>
      </c>
      <c r="I1450" s="14">
        <v>2500000</v>
      </c>
      <c r="J1450" s="14">
        <f t="shared" si="3813"/>
        <v>1000000</v>
      </c>
      <c r="K1450" s="14">
        <v>1000000</v>
      </c>
      <c r="L1450" s="14">
        <f t="shared" si="3816"/>
        <v>0</v>
      </c>
      <c r="M1450" s="14">
        <v>0</v>
      </c>
      <c r="N1450" s="14">
        <v>0</v>
      </c>
      <c r="O1450" s="14">
        <v>0</v>
      </c>
      <c r="P1450" s="14">
        <v>0</v>
      </c>
      <c r="Q1450" s="14">
        <v>0</v>
      </c>
      <c r="R1450" s="14">
        <v>0</v>
      </c>
      <c r="S1450" s="14"/>
      <c r="T1450" s="14"/>
      <c r="U1450" s="14"/>
      <c r="V1450" s="14"/>
      <c r="W1450" s="14"/>
      <c r="X1450" s="14">
        <f t="shared" si="3855"/>
        <v>0</v>
      </c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>
        <v>0</v>
      </c>
      <c r="AI1450" s="14">
        <v>0</v>
      </c>
      <c r="AJ1450" s="14">
        <v>0</v>
      </c>
      <c r="AK1450" s="14"/>
      <c r="AL1450" s="14"/>
      <c r="AM1450" s="14"/>
      <c r="AN1450" s="14"/>
      <c r="AO1450" s="14"/>
      <c r="AP1450" s="14">
        <f t="shared" si="3856"/>
        <v>0</v>
      </c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>
        <v>0</v>
      </c>
      <c r="BA1450" s="14">
        <v>0</v>
      </c>
      <c r="BB1450" s="14">
        <v>0</v>
      </c>
      <c r="BC1450" s="14">
        <v>250000</v>
      </c>
      <c r="BD1450" s="14"/>
      <c r="BE1450" s="14"/>
      <c r="BF1450" s="14"/>
      <c r="BG1450" s="14"/>
      <c r="BH1450" s="14">
        <f t="shared" si="3857"/>
        <v>250000</v>
      </c>
      <c r="BI1450" s="14"/>
      <c r="BJ1450" s="14"/>
      <c r="BK1450" s="14">
        <v>250000</v>
      </c>
      <c r="BL1450" s="14"/>
      <c r="BM1450" s="14"/>
      <c r="BN1450" s="14"/>
      <c r="BO1450" s="14"/>
      <c r="BP1450" s="14"/>
      <c r="BQ1450" s="14"/>
      <c r="BR1450" s="14">
        <v>250000</v>
      </c>
      <c r="BS1450" s="14">
        <v>0</v>
      </c>
      <c r="BT1450" s="131">
        <v>2520000</v>
      </c>
      <c r="BU1450" s="131">
        <v>2315125</v>
      </c>
      <c r="BV1450" s="131">
        <v>1200000</v>
      </c>
      <c r="BW1450" s="131">
        <f t="shared" si="3843"/>
        <v>590000</v>
      </c>
      <c r="BX1450" s="131">
        <v>230000</v>
      </c>
      <c r="BY1450" s="131">
        <v>130000</v>
      </c>
      <c r="BZ1450" s="131">
        <v>230000</v>
      </c>
      <c r="CA1450" s="131">
        <f t="shared" si="3814"/>
        <v>1790000</v>
      </c>
      <c r="CB1450" s="132">
        <f t="shared" si="3825"/>
        <v>77.317639436315531</v>
      </c>
    </row>
    <row r="1451" spans="1:80" x14ac:dyDescent="0.25">
      <c r="A1451" s="4" t="s">
        <v>840</v>
      </c>
      <c r="B1451" s="4" t="s">
        <v>3</v>
      </c>
      <c r="C1451" s="4" t="s">
        <v>28</v>
      </c>
      <c r="D1451" s="79" t="s">
        <v>842</v>
      </c>
      <c r="E1451" s="89">
        <v>6148</v>
      </c>
      <c r="F1451" s="79"/>
      <c r="G1451" s="74" t="s">
        <v>1902</v>
      </c>
      <c r="H1451" s="13" t="s">
        <v>76</v>
      </c>
      <c r="I1451" s="14">
        <v>100</v>
      </c>
      <c r="J1451" s="14">
        <f t="shared" si="3813"/>
        <v>100</v>
      </c>
      <c r="K1451" s="14">
        <v>100</v>
      </c>
      <c r="L1451" s="14">
        <f t="shared" si="3816"/>
        <v>0</v>
      </c>
      <c r="M1451" s="14">
        <v>0</v>
      </c>
      <c r="N1451" s="14">
        <v>0</v>
      </c>
      <c r="O1451" s="14">
        <v>0</v>
      </c>
      <c r="P1451" s="14">
        <v>0</v>
      </c>
      <c r="Q1451" s="14">
        <v>0</v>
      </c>
      <c r="R1451" s="14">
        <v>0</v>
      </c>
      <c r="S1451" s="14"/>
      <c r="T1451" s="14"/>
      <c r="U1451" s="14"/>
      <c r="V1451" s="14"/>
      <c r="W1451" s="14"/>
      <c r="X1451" s="14">
        <f t="shared" si="3855"/>
        <v>0</v>
      </c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>
        <v>0</v>
      </c>
      <c r="AI1451" s="14">
        <v>0</v>
      </c>
      <c r="AJ1451" s="14">
        <v>0</v>
      </c>
      <c r="AK1451" s="14"/>
      <c r="AL1451" s="14"/>
      <c r="AM1451" s="14"/>
      <c r="AN1451" s="14"/>
      <c r="AO1451" s="14"/>
      <c r="AP1451" s="14">
        <f t="shared" si="3856"/>
        <v>0</v>
      </c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>
        <v>0</v>
      </c>
      <c r="BA1451" s="14">
        <v>0</v>
      </c>
      <c r="BB1451" s="14">
        <v>0</v>
      </c>
      <c r="BC1451" s="14"/>
      <c r="BD1451" s="14"/>
      <c r="BE1451" s="14"/>
      <c r="BF1451" s="14"/>
      <c r="BG1451" s="14"/>
      <c r="BH1451" s="14">
        <f t="shared" si="3857"/>
        <v>0</v>
      </c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>
        <v>0</v>
      </c>
      <c r="BS1451" s="14">
        <v>0</v>
      </c>
      <c r="BT1451" s="14">
        <v>100</v>
      </c>
      <c r="BU1451" s="14">
        <v>100</v>
      </c>
      <c r="BV1451" s="14">
        <v>0</v>
      </c>
      <c r="BW1451" s="14">
        <f t="shared" si="3843"/>
        <v>0</v>
      </c>
      <c r="BX1451" s="14"/>
      <c r="BY1451" s="14"/>
      <c r="BZ1451" s="14"/>
      <c r="CA1451" s="14">
        <f t="shared" si="3814"/>
        <v>0</v>
      </c>
      <c r="CB1451" s="122">
        <f t="shared" si="3825"/>
        <v>0</v>
      </c>
    </row>
    <row r="1452" spans="1:80" ht="22.5" x14ac:dyDescent="0.25">
      <c r="A1452" s="1" t="s">
        <v>1</v>
      </c>
      <c r="B1452" s="1" t="s">
        <v>1</v>
      </c>
      <c r="C1452" s="1" t="s">
        <v>1</v>
      </c>
      <c r="D1452" s="78" t="s">
        <v>1</v>
      </c>
      <c r="E1452" s="78" t="s">
        <v>1</v>
      </c>
      <c r="F1452" s="78" t="s">
        <v>1</v>
      </c>
      <c r="G1452" s="2" t="s">
        <v>1</v>
      </c>
      <c r="H1452" s="10" t="s">
        <v>279</v>
      </c>
      <c r="I1452" s="11">
        <f>SUM(I1453)</f>
        <v>6548200</v>
      </c>
      <c r="J1452" s="11">
        <f t="shared" si="3813"/>
        <v>484124</v>
      </c>
      <c r="K1452" s="11">
        <f t="shared" ref="K1452:Q1452" si="3893">SUM(K1453)</f>
        <v>484124</v>
      </c>
      <c r="L1452" s="11">
        <f t="shared" si="3816"/>
        <v>0</v>
      </c>
      <c r="M1452" s="11">
        <f t="shared" si="3893"/>
        <v>0</v>
      </c>
      <c r="N1452" s="11">
        <f t="shared" si="3893"/>
        <v>0</v>
      </c>
      <c r="O1452" s="11">
        <f t="shared" si="3893"/>
        <v>0</v>
      </c>
      <c r="P1452" s="11">
        <f t="shared" si="3893"/>
        <v>0</v>
      </c>
      <c r="Q1452" s="11">
        <f t="shared" si="3893"/>
        <v>0</v>
      </c>
      <c r="R1452" s="11">
        <f t="shared" ref="R1452:AG1452" si="3894">SUM(R1453)</f>
        <v>0</v>
      </c>
      <c r="S1452" s="11">
        <f t="shared" si="3894"/>
        <v>0</v>
      </c>
      <c r="T1452" s="11">
        <f t="shared" si="3894"/>
        <v>0</v>
      </c>
      <c r="U1452" s="11">
        <f t="shared" si="3894"/>
        <v>0</v>
      </c>
      <c r="V1452" s="11">
        <f t="shared" si="3894"/>
        <v>0</v>
      </c>
      <c r="W1452" s="11">
        <f t="shared" si="3894"/>
        <v>0</v>
      </c>
      <c r="X1452" s="11">
        <f t="shared" si="3894"/>
        <v>0</v>
      </c>
      <c r="Y1452" s="11">
        <f t="shared" si="3894"/>
        <v>0</v>
      </c>
      <c r="Z1452" s="11">
        <f t="shared" si="3894"/>
        <v>0</v>
      </c>
      <c r="AA1452" s="11">
        <f t="shared" si="3894"/>
        <v>0</v>
      </c>
      <c r="AB1452" s="11">
        <f t="shared" si="3894"/>
        <v>0</v>
      </c>
      <c r="AC1452" s="11">
        <f t="shared" si="3894"/>
        <v>0</v>
      </c>
      <c r="AD1452" s="11">
        <f t="shared" si="3894"/>
        <v>0</v>
      </c>
      <c r="AE1452" s="11">
        <f t="shared" si="3894"/>
        <v>0</v>
      </c>
      <c r="AF1452" s="11">
        <f t="shared" si="3894"/>
        <v>0</v>
      </c>
      <c r="AG1452" s="11">
        <f t="shared" si="3894"/>
        <v>0</v>
      </c>
      <c r="AH1452" s="11">
        <v>0</v>
      </c>
      <c r="AI1452" s="11">
        <v>0</v>
      </c>
      <c r="AJ1452" s="11">
        <f t="shared" ref="AJ1452:AY1452" si="3895">SUM(AJ1453)</f>
        <v>0</v>
      </c>
      <c r="AK1452" s="11">
        <f t="shared" si="3895"/>
        <v>0</v>
      </c>
      <c r="AL1452" s="11">
        <f t="shared" si="3895"/>
        <v>0</v>
      </c>
      <c r="AM1452" s="11">
        <f t="shared" si="3895"/>
        <v>0</v>
      </c>
      <c r="AN1452" s="11">
        <f t="shared" si="3895"/>
        <v>0</v>
      </c>
      <c r="AO1452" s="11">
        <f t="shared" si="3895"/>
        <v>0</v>
      </c>
      <c r="AP1452" s="11">
        <f t="shared" si="3895"/>
        <v>0</v>
      </c>
      <c r="AQ1452" s="11">
        <f t="shared" si="3895"/>
        <v>0</v>
      </c>
      <c r="AR1452" s="11">
        <f t="shared" si="3895"/>
        <v>0</v>
      </c>
      <c r="AS1452" s="11">
        <f t="shared" si="3895"/>
        <v>0</v>
      </c>
      <c r="AT1452" s="11">
        <f t="shared" si="3895"/>
        <v>0</v>
      </c>
      <c r="AU1452" s="11">
        <f t="shared" si="3895"/>
        <v>0</v>
      </c>
      <c r="AV1452" s="11">
        <f t="shared" si="3895"/>
        <v>0</v>
      </c>
      <c r="AW1452" s="11">
        <f t="shared" si="3895"/>
        <v>0</v>
      </c>
      <c r="AX1452" s="11">
        <f t="shared" si="3895"/>
        <v>0</v>
      </c>
      <c r="AY1452" s="11">
        <f t="shared" si="3895"/>
        <v>0</v>
      </c>
      <c r="AZ1452" s="11">
        <v>0</v>
      </c>
      <c r="BA1452" s="11">
        <v>0</v>
      </c>
      <c r="BB1452" s="11">
        <f t="shared" ref="BB1452:BQ1452" si="3896">SUM(BB1453)</f>
        <v>0</v>
      </c>
      <c r="BC1452" s="11">
        <f t="shared" si="3896"/>
        <v>1826207</v>
      </c>
      <c r="BD1452" s="11">
        <f t="shared" si="3896"/>
        <v>0</v>
      </c>
      <c r="BE1452" s="11">
        <f t="shared" si="3896"/>
        <v>0</v>
      </c>
      <c r="BF1452" s="11">
        <f t="shared" si="3896"/>
        <v>0</v>
      </c>
      <c r="BG1452" s="11">
        <f t="shared" si="3896"/>
        <v>0</v>
      </c>
      <c r="BH1452" s="11">
        <f t="shared" si="3896"/>
        <v>1826207</v>
      </c>
      <c r="BI1452" s="11">
        <f t="shared" si="3896"/>
        <v>0</v>
      </c>
      <c r="BJ1452" s="11">
        <f t="shared" si="3896"/>
        <v>0</v>
      </c>
      <c r="BK1452" s="11">
        <f t="shared" si="3896"/>
        <v>1826207</v>
      </c>
      <c r="BL1452" s="11">
        <f t="shared" si="3896"/>
        <v>0</v>
      </c>
      <c r="BM1452" s="11">
        <f t="shared" si="3896"/>
        <v>0</v>
      </c>
      <c r="BN1452" s="11">
        <f t="shared" si="3896"/>
        <v>0</v>
      </c>
      <c r="BO1452" s="11">
        <f t="shared" si="3896"/>
        <v>0</v>
      </c>
      <c r="BP1452" s="11">
        <f t="shared" si="3896"/>
        <v>0</v>
      </c>
      <c r="BQ1452" s="11">
        <f t="shared" si="3896"/>
        <v>0</v>
      </c>
      <c r="BR1452" s="11">
        <v>1826207</v>
      </c>
      <c r="BS1452" s="11">
        <v>0</v>
      </c>
      <c r="BT1452" s="11">
        <f t="shared" ref="BT1452:BX1452" si="3897">SUM(BT1453)</f>
        <v>6924124</v>
      </c>
      <c r="BU1452" s="11">
        <f t="shared" si="3897"/>
        <v>1288999</v>
      </c>
      <c r="BV1452" s="11">
        <f t="shared" si="3897"/>
        <v>488899</v>
      </c>
      <c r="BW1452" s="11">
        <f t="shared" si="3897"/>
        <v>200000</v>
      </c>
      <c r="BX1452" s="11">
        <f t="shared" si="3897"/>
        <v>200000</v>
      </c>
      <c r="BY1452" s="11">
        <f t="shared" ref="BY1452" si="3898">SUM(BY1453)</f>
        <v>0</v>
      </c>
      <c r="BZ1452" s="11">
        <f t="shared" ref="BZ1452" si="3899">SUM(BZ1453)</f>
        <v>0</v>
      </c>
      <c r="CA1452" s="11">
        <f t="shared" si="3814"/>
        <v>688899</v>
      </c>
      <c r="CB1452" s="123">
        <f t="shared" si="3825"/>
        <v>53.444494526372786</v>
      </c>
    </row>
    <row r="1453" spans="1:80" x14ac:dyDescent="0.25">
      <c r="A1453" s="4" t="s">
        <v>840</v>
      </c>
      <c r="B1453" s="4" t="s">
        <v>3</v>
      </c>
      <c r="C1453" s="4" t="s">
        <v>28</v>
      </c>
      <c r="D1453" s="79" t="s">
        <v>842</v>
      </c>
      <c r="E1453" s="78" t="s">
        <v>280</v>
      </c>
      <c r="F1453" s="78" t="s">
        <v>1</v>
      </c>
      <c r="G1453" s="2" t="s">
        <v>1</v>
      </c>
      <c r="H1453" s="2" t="s">
        <v>281</v>
      </c>
      <c r="I1453" s="12">
        <f>SUM(I1454,I1456)</f>
        <v>6548200</v>
      </c>
      <c r="J1453" s="12">
        <f t="shared" si="3813"/>
        <v>484124</v>
      </c>
      <c r="K1453" s="12">
        <f t="shared" ref="K1453" si="3900">SUM(K1454,K1456)</f>
        <v>484124</v>
      </c>
      <c r="L1453" s="12">
        <f t="shared" si="3816"/>
        <v>0</v>
      </c>
      <c r="M1453" s="12">
        <f t="shared" ref="M1453:Q1453" si="3901">SUM(M1454,M1456)</f>
        <v>0</v>
      </c>
      <c r="N1453" s="12">
        <f t="shared" si="3901"/>
        <v>0</v>
      </c>
      <c r="O1453" s="12">
        <f t="shared" si="3901"/>
        <v>0</v>
      </c>
      <c r="P1453" s="12">
        <f t="shared" si="3901"/>
        <v>0</v>
      </c>
      <c r="Q1453" s="12">
        <f t="shared" si="3901"/>
        <v>0</v>
      </c>
      <c r="R1453" s="12">
        <f t="shared" ref="R1453:AG1453" si="3902">SUM(R1454,R1456)</f>
        <v>0</v>
      </c>
      <c r="S1453" s="12">
        <f t="shared" si="3902"/>
        <v>0</v>
      </c>
      <c r="T1453" s="12">
        <f t="shared" si="3902"/>
        <v>0</v>
      </c>
      <c r="U1453" s="12">
        <f t="shared" si="3902"/>
        <v>0</v>
      </c>
      <c r="V1453" s="12">
        <f t="shared" si="3902"/>
        <v>0</v>
      </c>
      <c r="W1453" s="12">
        <f t="shared" si="3902"/>
        <v>0</v>
      </c>
      <c r="X1453" s="12">
        <f t="shared" ref="X1453" si="3903">SUM(X1454,X1456)</f>
        <v>0</v>
      </c>
      <c r="Y1453" s="12">
        <f t="shared" si="3902"/>
        <v>0</v>
      </c>
      <c r="Z1453" s="12">
        <f t="shared" si="3902"/>
        <v>0</v>
      </c>
      <c r="AA1453" s="12">
        <f t="shared" si="3902"/>
        <v>0</v>
      </c>
      <c r="AB1453" s="12">
        <f t="shared" si="3902"/>
        <v>0</v>
      </c>
      <c r="AC1453" s="12">
        <f t="shared" si="3902"/>
        <v>0</v>
      </c>
      <c r="AD1453" s="12">
        <f t="shared" si="3902"/>
        <v>0</v>
      </c>
      <c r="AE1453" s="12">
        <f t="shared" si="3902"/>
        <v>0</v>
      </c>
      <c r="AF1453" s="12">
        <f t="shared" si="3902"/>
        <v>0</v>
      </c>
      <c r="AG1453" s="12">
        <f t="shared" si="3902"/>
        <v>0</v>
      </c>
      <c r="AH1453" s="12">
        <v>0</v>
      </c>
      <c r="AI1453" s="12">
        <v>0</v>
      </c>
      <c r="AJ1453" s="12">
        <f t="shared" ref="AJ1453:AY1453" si="3904">SUM(AJ1454,AJ1456)</f>
        <v>0</v>
      </c>
      <c r="AK1453" s="12">
        <f t="shared" si="3904"/>
        <v>0</v>
      </c>
      <c r="AL1453" s="12">
        <f t="shared" si="3904"/>
        <v>0</v>
      </c>
      <c r="AM1453" s="12">
        <f t="shared" si="3904"/>
        <v>0</v>
      </c>
      <c r="AN1453" s="12">
        <f t="shared" si="3904"/>
        <v>0</v>
      </c>
      <c r="AO1453" s="12">
        <f t="shared" si="3904"/>
        <v>0</v>
      </c>
      <c r="AP1453" s="12">
        <f t="shared" ref="AP1453" si="3905">SUM(AP1454,AP1456)</f>
        <v>0</v>
      </c>
      <c r="AQ1453" s="12">
        <f t="shared" si="3904"/>
        <v>0</v>
      </c>
      <c r="AR1453" s="12">
        <f t="shared" si="3904"/>
        <v>0</v>
      </c>
      <c r="AS1453" s="12">
        <f t="shared" si="3904"/>
        <v>0</v>
      </c>
      <c r="AT1453" s="12">
        <f t="shared" si="3904"/>
        <v>0</v>
      </c>
      <c r="AU1453" s="12">
        <f t="shared" si="3904"/>
        <v>0</v>
      </c>
      <c r="AV1453" s="12">
        <f t="shared" si="3904"/>
        <v>0</v>
      </c>
      <c r="AW1453" s="12">
        <f t="shared" si="3904"/>
        <v>0</v>
      </c>
      <c r="AX1453" s="12">
        <f t="shared" si="3904"/>
        <v>0</v>
      </c>
      <c r="AY1453" s="12">
        <f t="shared" si="3904"/>
        <v>0</v>
      </c>
      <c r="AZ1453" s="12">
        <v>0</v>
      </c>
      <c r="BA1453" s="12">
        <v>0</v>
      </c>
      <c r="BB1453" s="12">
        <f t="shared" ref="BB1453:BQ1453" si="3906">SUM(BB1454,BB1456)</f>
        <v>0</v>
      </c>
      <c r="BC1453" s="12">
        <f t="shared" si="3906"/>
        <v>1826207</v>
      </c>
      <c r="BD1453" s="12">
        <f t="shared" si="3906"/>
        <v>0</v>
      </c>
      <c r="BE1453" s="12">
        <f t="shared" si="3906"/>
        <v>0</v>
      </c>
      <c r="BF1453" s="12">
        <f t="shared" si="3906"/>
        <v>0</v>
      </c>
      <c r="BG1453" s="12">
        <f t="shared" si="3906"/>
        <v>0</v>
      </c>
      <c r="BH1453" s="12">
        <f t="shared" ref="BH1453" si="3907">SUM(BH1454,BH1456)</f>
        <v>1826207</v>
      </c>
      <c r="BI1453" s="12">
        <f t="shared" si="3906"/>
        <v>0</v>
      </c>
      <c r="BJ1453" s="12">
        <f t="shared" si="3906"/>
        <v>0</v>
      </c>
      <c r="BK1453" s="12">
        <f t="shared" si="3906"/>
        <v>1826207</v>
      </c>
      <c r="BL1453" s="12">
        <f t="shared" si="3906"/>
        <v>0</v>
      </c>
      <c r="BM1453" s="12">
        <f t="shared" si="3906"/>
        <v>0</v>
      </c>
      <c r="BN1453" s="12">
        <f t="shared" si="3906"/>
        <v>0</v>
      </c>
      <c r="BO1453" s="12">
        <f t="shared" si="3906"/>
        <v>0</v>
      </c>
      <c r="BP1453" s="12">
        <f t="shared" si="3906"/>
        <v>0</v>
      </c>
      <c r="BQ1453" s="12">
        <f t="shared" si="3906"/>
        <v>0</v>
      </c>
      <c r="BR1453" s="12">
        <v>1826207</v>
      </c>
      <c r="BS1453" s="12">
        <v>0</v>
      </c>
      <c r="BT1453" s="12">
        <f t="shared" ref="BT1453:BZ1453" si="3908">SUM(BT1454,BT1456)</f>
        <v>6924124</v>
      </c>
      <c r="BU1453" s="12">
        <f t="shared" si="3908"/>
        <v>1288999</v>
      </c>
      <c r="BV1453" s="12">
        <f t="shared" si="3908"/>
        <v>488899</v>
      </c>
      <c r="BW1453" s="12">
        <f t="shared" si="3908"/>
        <v>200000</v>
      </c>
      <c r="BX1453" s="12">
        <f t="shared" si="3908"/>
        <v>200000</v>
      </c>
      <c r="BY1453" s="12">
        <f t="shared" si="3908"/>
        <v>0</v>
      </c>
      <c r="BZ1453" s="12">
        <f t="shared" si="3908"/>
        <v>0</v>
      </c>
      <c r="CA1453" s="12">
        <f t="shared" si="3814"/>
        <v>688899</v>
      </c>
      <c r="CB1453" s="124">
        <f t="shared" si="3825"/>
        <v>53.444494526372786</v>
      </c>
    </row>
    <row r="1454" spans="1:80" x14ac:dyDescent="0.25">
      <c r="A1454" s="1" t="s">
        <v>840</v>
      </c>
      <c r="B1454" s="1" t="s">
        <v>3</v>
      </c>
      <c r="C1454" s="1" t="s">
        <v>28</v>
      </c>
      <c r="D1454" s="82" t="s">
        <v>842</v>
      </c>
      <c r="E1454" s="82" t="s">
        <v>282</v>
      </c>
      <c r="F1454" s="79" t="s">
        <v>1</v>
      </c>
      <c r="G1454" s="13" t="s">
        <v>1</v>
      </c>
      <c r="H1454" s="2" t="s">
        <v>283</v>
      </c>
      <c r="I1454" s="12">
        <f>SUM(I1455)</f>
        <v>100</v>
      </c>
      <c r="J1454" s="12">
        <f t="shared" si="3813"/>
        <v>100</v>
      </c>
      <c r="K1454" s="12">
        <f t="shared" ref="K1454:Q1454" si="3909">SUM(K1455)</f>
        <v>100</v>
      </c>
      <c r="L1454" s="12">
        <f t="shared" si="3816"/>
        <v>0</v>
      </c>
      <c r="M1454" s="12">
        <f t="shared" si="3909"/>
        <v>0</v>
      </c>
      <c r="N1454" s="12">
        <f t="shared" si="3909"/>
        <v>0</v>
      </c>
      <c r="O1454" s="12">
        <f t="shared" si="3909"/>
        <v>0</v>
      </c>
      <c r="P1454" s="12">
        <f t="shared" si="3909"/>
        <v>0</v>
      </c>
      <c r="Q1454" s="12">
        <f t="shared" si="3909"/>
        <v>0</v>
      </c>
      <c r="R1454" s="12">
        <f t="shared" ref="R1454:AG1454" si="3910">SUM(R1455)</f>
        <v>0</v>
      </c>
      <c r="S1454" s="12">
        <f t="shared" si="3910"/>
        <v>0</v>
      </c>
      <c r="T1454" s="12">
        <f t="shared" si="3910"/>
        <v>0</v>
      </c>
      <c r="U1454" s="12">
        <f t="shared" si="3910"/>
        <v>0</v>
      </c>
      <c r="V1454" s="12">
        <f t="shared" si="3910"/>
        <v>0</v>
      </c>
      <c r="W1454" s="12">
        <f t="shared" si="3910"/>
        <v>0</v>
      </c>
      <c r="X1454" s="12">
        <f t="shared" si="3910"/>
        <v>0</v>
      </c>
      <c r="Y1454" s="12">
        <f t="shared" si="3910"/>
        <v>0</v>
      </c>
      <c r="Z1454" s="12">
        <f t="shared" si="3910"/>
        <v>0</v>
      </c>
      <c r="AA1454" s="12">
        <f t="shared" si="3910"/>
        <v>0</v>
      </c>
      <c r="AB1454" s="12">
        <f t="shared" si="3910"/>
        <v>0</v>
      </c>
      <c r="AC1454" s="12">
        <f t="shared" si="3910"/>
        <v>0</v>
      </c>
      <c r="AD1454" s="12">
        <f t="shared" si="3910"/>
        <v>0</v>
      </c>
      <c r="AE1454" s="12">
        <f t="shared" si="3910"/>
        <v>0</v>
      </c>
      <c r="AF1454" s="12">
        <f t="shared" si="3910"/>
        <v>0</v>
      </c>
      <c r="AG1454" s="12">
        <f t="shared" si="3910"/>
        <v>0</v>
      </c>
      <c r="AH1454" s="12">
        <v>0</v>
      </c>
      <c r="AI1454" s="12">
        <v>0</v>
      </c>
      <c r="AJ1454" s="12">
        <f t="shared" ref="AJ1454:AY1454" si="3911">SUM(AJ1455)</f>
        <v>0</v>
      </c>
      <c r="AK1454" s="12">
        <f t="shared" si="3911"/>
        <v>0</v>
      </c>
      <c r="AL1454" s="12">
        <f t="shared" si="3911"/>
        <v>0</v>
      </c>
      <c r="AM1454" s="12">
        <f t="shared" si="3911"/>
        <v>0</v>
      </c>
      <c r="AN1454" s="12">
        <f t="shared" si="3911"/>
        <v>0</v>
      </c>
      <c r="AO1454" s="12">
        <f t="shared" si="3911"/>
        <v>0</v>
      </c>
      <c r="AP1454" s="12">
        <f t="shared" si="3911"/>
        <v>0</v>
      </c>
      <c r="AQ1454" s="12">
        <f t="shared" si="3911"/>
        <v>0</v>
      </c>
      <c r="AR1454" s="12">
        <f t="shared" si="3911"/>
        <v>0</v>
      </c>
      <c r="AS1454" s="12">
        <f t="shared" si="3911"/>
        <v>0</v>
      </c>
      <c r="AT1454" s="12">
        <f t="shared" si="3911"/>
        <v>0</v>
      </c>
      <c r="AU1454" s="12">
        <f t="shared" si="3911"/>
        <v>0</v>
      </c>
      <c r="AV1454" s="12">
        <f t="shared" si="3911"/>
        <v>0</v>
      </c>
      <c r="AW1454" s="12">
        <f t="shared" si="3911"/>
        <v>0</v>
      </c>
      <c r="AX1454" s="12">
        <f t="shared" si="3911"/>
        <v>0</v>
      </c>
      <c r="AY1454" s="12">
        <f t="shared" si="3911"/>
        <v>0</v>
      </c>
      <c r="AZ1454" s="12">
        <v>0</v>
      </c>
      <c r="BA1454" s="12">
        <v>0</v>
      </c>
      <c r="BB1454" s="12">
        <f t="shared" ref="BB1454:BQ1454" si="3912">SUM(BB1455)</f>
        <v>0</v>
      </c>
      <c r="BC1454" s="12">
        <f t="shared" si="3912"/>
        <v>0</v>
      </c>
      <c r="BD1454" s="12">
        <f t="shared" si="3912"/>
        <v>0</v>
      </c>
      <c r="BE1454" s="12">
        <f t="shared" si="3912"/>
        <v>0</v>
      </c>
      <c r="BF1454" s="12">
        <f t="shared" si="3912"/>
        <v>0</v>
      </c>
      <c r="BG1454" s="12">
        <f t="shared" si="3912"/>
        <v>0</v>
      </c>
      <c r="BH1454" s="12">
        <f t="shared" si="3912"/>
        <v>0</v>
      </c>
      <c r="BI1454" s="12">
        <f t="shared" si="3912"/>
        <v>0</v>
      </c>
      <c r="BJ1454" s="12">
        <f t="shared" si="3912"/>
        <v>0</v>
      </c>
      <c r="BK1454" s="12">
        <f t="shared" si="3912"/>
        <v>0</v>
      </c>
      <c r="BL1454" s="12">
        <f t="shared" si="3912"/>
        <v>0</v>
      </c>
      <c r="BM1454" s="12">
        <f t="shared" si="3912"/>
        <v>0</v>
      </c>
      <c r="BN1454" s="12">
        <f t="shared" si="3912"/>
        <v>0</v>
      </c>
      <c r="BO1454" s="12">
        <f t="shared" si="3912"/>
        <v>0</v>
      </c>
      <c r="BP1454" s="12">
        <f t="shared" si="3912"/>
        <v>0</v>
      </c>
      <c r="BQ1454" s="12">
        <f t="shared" si="3912"/>
        <v>0</v>
      </c>
      <c r="BR1454" s="12">
        <v>0</v>
      </c>
      <c r="BS1454" s="12">
        <v>0</v>
      </c>
      <c r="BT1454" s="12">
        <f t="shared" ref="BT1454:BZ1454" si="3913">SUM(BT1455)</f>
        <v>600000</v>
      </c>
      <c r="BU1454" s="12">
        <f t="shared" si="3913"/>
        <v>600000</v>
      </c>
      <c r="BV1454" s="12">
        <f t="shared" si="3913"/>
        <v>0</v>
      </c>
      <c r="BW1454" s="12">
        <f t="shared" si="3913"/>
        <v>0</v>
      </c>
      <c r="BX1454" s="12">
        <f t="shared" si="3913"/>
        <v>0</v>
      </c>
      <c r="BY1454" s="12">
        <f t="shared" si="3913"/>
        <v>0</v>
      </c>
      <c r="BZ1454" s="12">
        <f t="shared" si="3913"/>
        <v>0</v>
      </c>
      <c r="CA1454" s="12">
        <f t="shared" si="3814"/>
        <v>0</v>
      </c>
      <c r="CB1454" s="124">
        <f t="shared" si="3825"/>
        <v>0</v>
      </c>
    </row>
    <row r="1455" spans="1:80" x14ac:dyDescent="0.25">
      <c r="A1455" s="4" t="s">
        <v>840</v>
      </c>
      <c r="B1455" s="4" t="s">
        <v>3</v>
      </c>
      <c r="C1455" s="4" t="s">
        <v>28</v>
      </c>
      <c r="D1455" s="79" t="s">
        <v>842</v>
      </c>
      <c r="E1455" s="89">
        <v>6151</v>
      </c>
      <c r="F1455" s="79" t="s">
        <v>871</v>
      </c>
      <c r="G1455" s="74" t="s">
        <v>1901</v>
      </c>
      <c r="H1455" s="13" t="s">
        <v>285</v>
      </c>
      <c r="I1455" s="14">
        <v>100</v>
      </c>
      <c r="J1455" s="14">
        <f t="shared" si="3813"/>
        <v>100</v>
      </c>
      <c r="K1455" s="14">
        <v>100</v>
      </c>
      <c r="L1455" s="14">
        <f t="shared" si="3816"/>
        <v>0</v>
      </c>
      <c r="M1455" s="14">
        <v>0</v>
      </c>
      <c r="N1455" s="14">
        <v>0</v>
      </c>
      <c r="O1455" s="14">
        <v>0</v>
      </c>
      <c r="P1455" s="14">
        <v>0</v>
      </c>
      <c r="Q1455" s="14">
        <v>0</v>
      </c>
      <c r="R1455" s="14">
        <v>0</v>
      </c>
      <c r="S1455" s="14"/>
      <c r="T1455" s="14"/>
      <c r="U1455" s="14"/>
      <c r="V1455" s="14"/>
      <c r="W1455" s="14"/>
      <c r="X1455" s="14">
        <f t="shared" si="3855"/>
        <v>0</v>
      </c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>
        <v>0</v>
      </c>
      <c r="AI1455" s="14">
        <v>0</v>
      </c>
      <c r="AJ1455" s="14">
        <v>0</v>
      </c>
      <c r="AK1455" s="14"/>
      <c r="AL1455" s="14"/>
      <c r="AM1455" s="14"/>
      <c r="AN1455" s="14"/>
      <c r="AO1455" s="14"/>
      <c r="AP1455" s="14">
        <f t="shared" si="3856"/>
        <v>0</v>
      </c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>
        <v>0</v>
      </c>
      <c r="BA1455" s="14">
        <v>0</v>
      </c>
      <c r="BB1455" s="14">
        <v>0</v>
      </c>
      <c r="BC1455" s="14"/>
      <c r="BD1455" s="14"/>
      <c r="BE1455" s="14"/>
      <c r="BF1455" s="14"/>
      <c r="BG1455" s="14"/>
      <c r="BH1455" s="14">
        <f t="shared" si="3857"/>
        <v>0</v>
      </c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>
        <v>0</v>
      </c>
      <c r="BS1455" s="14">
        <v>0</v>
      </c>
      <c r="BT1455" s="14">
        <v>600000</v>
      </c>
      <c r="BU1455" s="14">
        <v>600000</v>
      </c>
      <c r="BV1455" s="14">
        <v>0</v>
      </c>
      <c r="BW1455" s="14">
        <f t="shared" si="3843"/>
        <v>0</v>
      </c>
      <c r="BX1455" s="14"/>
      <c r="BY1455" s="14"/>
      <c r="BZ1455" s="14"/>
      <c r="CA1455" s="14">
        <f t="shared" si="3814"/>
        <v>0</v>
      </c>
      <c r="CB1455" s="122">
        <f t="shared" si="3825"/>
        <v>0</v>
      </c>
    </row>
    <row r="1456" spans="1:80" x14ac:dyDescent="0.25">
      <c r="A1456" s="1" t="s">
        <v>840</v>
      </c>
      <c r="B1456" s="1" t="s">
        <v>3</v>
      </c>
      <c r="C1456" s="1" t="s">
        <v>28</v>
      </c>
      <c r="D1456" s="82" t="s">
        <v>842</v>
      </c>
      <c r="E1456" s="82" t="s">
        <v>286</v>
      </c>
      <c r="F1456" s="79" t="s">
        <v>1</v>
      </c>
      <c r="G1456" s="13" t="s">
        <v>1</v>
      </c>
      <c r="H1456" s="2" t="s">
        <v>287</v>
      </c>
      <c r="I1456" s="12">
        <f>SUM(I1457:I1483)</f>
        <v>6548100</v>
      </c>
      <c r="J1456" s="12">
        <f t="shared" ref="J1456:Q1456" si="3914">SUM(J1457:J1488)</f>
        <v>484024</v>
      </c>
      <c r="K1456" s="12">
        <f t="shared" si="3914"/>
        <v>484024</v>
      </c>
      <c r="L1456" s="12">
        <f t="shared" si="3914"/>
        <v>0</v>
      </c>
      <c r="M1456" s="12">
        <f t="shared" si="3914"/>
        <v>0</v>
      </c>
      <c r="N1456" s="12">
        <f t="shared" si="3914"/>
        <v>0</v>
      </c>
      <c r="O1456" s="12">
        <f t="shared" si="3914"/>
        <v>0</v>
      </c>
      <c r="P1456" s="12">
        <f t="shared" si="3914"/>
        <v>0</v>
      </c>
      <c r="Q1456" s="12">
        <f t="shared" si="3914"/>
        <v>0</v>
      </c>
      <c r="R1456" s="12">
        <f t="shared" ref="R1456:AG1456" si="3915">SUM(R1457:R1488)</f>
        <v>0</v>
      </c>
      <c r="S1456" s="12">
        <f t="shared" si="3915"/>
        <v>0</v>
      </c>
      <c r="T1456" s="12">
        <f t="shared" si="3915"/>
        <v>0</v>
      </c>
      <c r="U1456" s="12">
        <f t="shared" si="3915"/>
        <v>0</v>
      </c>
      <c r="V1456" s="12">
        <f t="shared" si="3915"/>
        <v>0</v>
      </c>
      <c r="W1456" s="12">
        <f t="shared" si="3915"/>
        <v>0</v>
      </c>
      <c r="X1456" s="12">
        <f t="shared" si="3915"/>
        <v>0</v>
      </c>
      <c r="Y1456" s="12">
        <f t="shared" si="3915"/>
        <v>0</v>
      </c>
      <c r="Z1456" s="12">
        <f t="shared" si="3915"/>
        <v>0</v>
      </c>
      <c r="AA1456" s="12">
        <f t="shared" si="3915"/>
        <v>0</v>
      </c>
      <c r="AB1456" s="12">
        <f t="shared" si="3915"/>
        <v>0</v>
      </c>
      <c r="AC1456" s="12">
        <f t="shared" si="3915"/>
        <v>0</v>
      </c>
      <c r="AD1456" s="12">
        <f t="shared" si="3915"/>
        <v>0</v>
      </c>
      <c r="AE1456" s="12">
        <f t="shared" si="3915"/>
        <v>0</v>
      </c>
      <c r="AF1456" s="12">
        <f t="shared" si="3915"/>
        <v>0</v>
      </c>
      <c r="AG1456" s="12">
        <f t="shared" si="3915"/>
        <v>0</v>
      </c>
      <c r="AH1456" s="12">
        <v>0</v>
      </c>
      <c r="AI1456" s="12">
        <v>0</v>
      </c>
      <c r="AJ1456" s="12">
        <f t="shared" ref="AJ1456:AY1456" si="3916">SUM(AJ1457:AJ1488)</f>
        <v>0</v>
      </c>
      <c r="AK1456" s="12">
        <f t="shared" si="3916"/>
        <v>0</v>
      </c>
      <c r="AL1456" s="12">
        <f t="shared" si="3916"/>
        <v>0</v>
      </c>
      <c r="AM1456" s="12">
        <f t="shared" si="3916"/>
        <v>0</v>
      </c>
      <c r="AN1456" s="12">
        <f t="shared" si="3916"/>
        <v>0</v>
      </c>
      <c r="AO1456" s="12">
        <f t="shared" si="3916"/>
        <v>0</v>
      </c>
      <c r="AP1456" s="12">
        <f t="shared" si="3916"/>
        <v>0</v>
      </c>
      <c r="AQ1456" s="12">
        <f t="shared" si="3916"/>
        <v>0</v>
      </c>
      <c r="AR1456" s="12">
        <f t="shared" si="3916"/>
        <v>0</v>
      </c>
      <c r="AS1456" s="12">
        <f t="shared" si="3916"/>
        <v>0</v>
      </c>
      <c r="AT1456" s="12">
        <f t="shared" si="3916"/>
        <v>0</v>
      </c>
      <c r="AU1456" s="12">
        <f t="shared" si="3916"/>
        <v>0</v>
      </c>
      <c r="AV1456" s="12">
        <f t="shared" si="3916"/>
        <v>0</v>
      </c>
      <c r="AW1456" s="12">
        <f t="shared" si="3916"/>
        <v>0</v>
      </c>
      <c r="AX1456" s="12">
        <f t="shared" si="3916"/>
        <v>0</v>
      </c>
      <c r="AY1456" s="12">
        <f t="shared" si="3916"/>
        <v>0</v>
      </c>
      <c r="AZ1456" s="12">
        <v>0</v>
      </c>
      <c r="BA1456" s="12">
        <v>0</v>
      </c>
      <c r="BB1456" s="12">
        <f t="shared" ref="BB1456:BQ1456" si="3917">SUM(BB1457:BB1488)</f>
        <v>0</v>
      </c>
      <c r="BC1456" s="12">
        <f t="shared" si="3917"/>
        <v>1826207</v>
      </c>
      <c r="BD1456" s="12">
        <f t="shared" si="3917"/>
        <v>0</v>
      </c>
      <c r="BE1456" s="12">
        <f t="shared" si="3917"/>
        <v>0</v>
      </c>
      <c r="BF1456" s="12">
        <f t="shared" si="3917"/>
        <v>0</v>
      </c>
      <c r="BG1456" s="12">
        <f t="shared" si="3917"/>
        <v>0</v>
      </c>
      <c r="BH1456" s="12">
        <f t="shared" si="3917"/>
        <v>1826207</v>
      </c>
      <c r="BI1456" s="12">
        <f t="shared" si="3917"/>
        <v>0</v>
      </c>
      <c r="BJ1456" s="12">
        <f t="shared" si="3917"/>
        <v>0</v>
      </c>
      <c r="BK1456" s="12">
        <f t="shared" si="3917"/>
        <v>1826207</v>
      </c>
      <c r="BL1456" s="12">
        <f t="shared" si="3917"/>
        <v>0</v>
      </c>
      <c r="BM1456" s="12">
        <f t="shared" si="3917"/>
        <v>0</v>
      </c>
      <c r="BN1456" s="12">
        <f t="shared" si="3917"/>
        <v>0</v>
      </c>
      <c r="BO1456" s="12">
        <f t="shared" si="3917"/>
        <v>0</v>
      </c>
      <c r="BP1456" s="12">
        <f t="shared" si="3917"/>
        <v>0</v>
      </c>
      <c r="BQ1456" s="12">
        <f t="shared" si="3917"/>
        <v>0</v>
      </c>
      <c r="BR1456" s="12">
        <v>1826207</v>
      </c>
      <c r="BS1456" s="12">
        <v>0</v>
      </c>
      <c r="BT1456" s="12">
        <f t="shared" ref="BT1456:BX1456" si="3918">SUM(BT1457:BT1487)</f>
        <v>6324124</v>
      </c>
      <c r="BU1456" s="12">
        <f t="shared" si="3918"/>
        <v>688999</v>
      </c>
      <c r="BV1456" s="12">
        <f t="shared" si="3918"/>
        <v>488899</v>
      </c>
      <c r="BW1456" s="12">
        <f t="shared" si="3918"/>
        <v>200000</v>
      </c>
      <c r="BX1456" s="12">
        <f t="shared" si="3918"/>
        <v>200000</v>
      </c>
      <c r="BY1456" s="12">
        <f>SUM(BY1457:BY1488)</f>
        <v>0</v>
      </c>
      <c r="BZ1456" s="12">
        <f>SUM(BZ1457:BZ1488)</f>
        <v>0</v>
      </c>
      <c r="CA1456" s="12">
        <f t="shared" si="3814"/>
        <v>688899</v>
      </c>
      <c r="CB1456" s="124">
        <f t="shared" si="3825"/>
        <v>99.985486190836269</v>
      </c>
    </row>
    <row r="1457" spans="1:80" x14ac:dyDescent="0.25">
      <c r="A1457" s="4" t="s">
        <v>840</v>
      </c>
      <c r="B1457" s="4" t="s">
        <v>3</v>
      </c>
      <c r="C1457" s="4" t="s">
        <v>28</v>
      </c>
      <c r="D1457" s="79" t="s">
        <v>842</v>
      </c>
      <c r="E1457" s="89">
        <v>6153</v>
      </c>
      <c r="F1457" s="79" t="s">
        <v>872</v>
      </c>
      <c r="G1457" s="74" t="s">
        <v>1901</v>
      </c>
      <c r="H1457" s="13" t="s">
        <v>873</v>
      </c>
      <c r="I1457" s="14">
        <v>0</v>
      </c>
      <c r="J1457" s="14">
        <f t="shared" si="3813"/>
        <v>0</v>
      </c>
      <c r="K1457" s="14">
        <v>0</v>
      </c>
      <c r="L1457" s="14">
        <f t="shared" si="3816"/>
        <v>0</v>
      </c>
      <c r="M1457" s="14">
        <v>0</v>
      </c>
      <c r="N1457" s="14">
        <v>0</v>
      </c>
      <c r="O1457" s="14">
        <v>0</v>
      </c>
      <c r="P1457" s="14">
        <v>0</v>
      </c>
      <c r="Q1457" s="61">
        <v>0</v>
      </c>
      <c r="R1457" s="70">
        <v>0</v>
      </c>
      <c r="S1457" s="70"/>
      <c r="T1457" s="70"/>
      <c r="U1457" s="70"/>
      <c r="V1457" s="70"/>
      <c r="W1457" s="70"/>
      <c r="X1457" s="70">
        <f t="shared" si="3855"/>
        <v>0</v>
      </c>
      <c r="Y1457" s="70"/>
      <c r="Z1457" s="70"/>
      <c r="AA1457" s="70"/>
      <c r="AB1457" s="70"/>
      <c r="AC1457" s="70"/>
      <c r="AD1457" s="70"/>
      <c r="AE1457" s="70"/>
      <c r="AF1457" s="70"/>
      <c r="AG1457" s="70"/>
      <c r="AH1457" s="70">
        <v>0</v>
      </c>
      <c r="AI1457" s="70">
        <v>0</v>
      </c>
      <c r="AJ1457" s="70">
        <v>0</v>
      </c>
      <c r="AK1457" s="70"/>
      <c r="AL1457" s="70"/>
      <c r="AM1457" s="70"/>
      <c r="AN1457" s="70"/>
      <c r="AO1457" s="70"/>
      <c r="AP1457" s="70">
        <f t="shared" si="3856"/>
        <v>0</v>
      </c>
      <c r="AQ1457" s="70"/>
      <c r="AR1457" s="70"/>
      <c r="AS1457" s="70"/>
      <c r="AT1457" s="70"/>
      <c r="AU1457" s="70"/>
      <c r="AV1457" s="70"/>
      <c r="AW1457" s="70"/>
      <c r="AX1457" s="70"/>
      <c r="AY1457" s="70"/>
      <c r="AZ1457" s="70">
        <v>0</v>
      </c>
      <c r="BA1457" s="70">
        <v>0</v>
      </c>
      <c r="BB1457" s="70">
        <v>0</v>
      </c>
      <c r="BC1457" s="70"/>
      <c r="BD1457" s="70"/>
      <c r="BE1457" s="70"/>
      <c r="BF1457" s="70"/>
      <c r="BG1457" s="70"/>
      <c r="BH1457" s="70">
        <f t="shared" si="3857"/>
        <v>0</v>
      </c>
      <c r="BI1457" s="70"/>
      <c r="BJ1457" s="70"/>
      <c r="BK1457" s="70"/>
      <c r="BL1457" s="70"/>
      <c r="BM1457" s="70"/>
      <c r="BN1457" s="70"/>
      <c r="BO1457" s="70"/>
      <c r="BP1457" s="70"/>
      <c r="BQ1457" s="70"/>
      <c r="BR1457" s="70">
        <v>0</v>
      </c>
      <c r="BS1457" s="70">
        <v>0</v>
      </c>
      <c r="BT1457" s="14">
        <v>0</v>
      </c>
      <c r="BU1457" s="14">
        <v>0</v>
      </c>
      <c r="BV1457" s="14">
        <v>0</v>
      </c>
      <c r="BW1457" s="14">
        <f t="shared" si="3843"/>
        <v>0</v>
      </c>
      <c r="BX1457" s="14"/>
      <c r="BY1457" s="14"/>
      <c r="BZ1457" s="14"/>
      <c r="CA1457" s="14">
        <f t="shared" si="3814"/>
        <v>0</v>
      </c>
      <c r="CB1457" s="122" t="str">
        <f t="shared" si="3825"/>
        <v>-</v>
      </c>
    </row>
    <row r="1458" spans="1:80" ht="22.5" x14ac:dyDescent="0.25">
      <c r="A1458" s="4" t="s">
        <v>840</v>
      </c>
      <c r="B1458" s="4" t="s">
        <v>3</v>
      </c>
      <c r="C1458" s="4" t="s">
        <v>28</v>
      </c>
      <c r="D1458" s="79" t="s">
        <v>842</v>
      </c>
      <c r="E1458" s="89">
        <v>6153</v>
      </c>
      <c r="F1458" s="83" t="s">
        <v>1820</v>
      </c>
      <c r="G1458" s="74" t="s">
        <v>1901</v>
      </c>
      <c r="H1458" s="13" t="s">
        <v>1821</v>
      </c>
      <c r="I1458" s="14"/>
      <c r="J1458" s="14">
        <f t="shared" si="3813"/>
        <v>0</v>
      </c>
      <c r="K1458" s="14"/>
      <c r="L1458" s="14"/>
      <c r="M1458" s="14"/>
      <c r="N1458" s="14"/>
      <c r="O1458" s="14"/>
      <c r="P1458" s="14"/>
      <c r="Q1458" s="61"/>
      <c r="R1458" s="14">
        <v>0</v>
      </c>
      <c r="S1458" s="70"/>
      <c r="T1458" s="70"/>
      <c r="U1458" s="70"/>
      <c r="V1458" s="70"/>
      <c r="W1458" s="70"/>
      <c r="X1458" s="70">
        <f t="shared" si="3855"/>
        <v>0</v>
      </c>
      <c r="Y1458" s="70"/>
      <c r="Z1458" s="70"/>
      <c r="AA1458" s="70"/>
      <c r="AB1458" s="70"/>
      <c r="AC1458" s="70"/>
      <c r="AD1458" s="70"/>
      <c r="AE1458" s="70"/>
      <c r="AF1458" s="70"/>
      <c r="AG1458" s="70"/>
      <c r="AH1458" s="70">
        <v>0</v>
      </c>
      <c r="AI1458" s="70">
        <v>0</v>
      </c>
      <c r="AJ1458" s="70"/>
      <c r="AK1458" s="70"/>
      <c r="AL1458" s="70"/>
      <c r="AM1458" s="70"/>
      <c r="AN1458" s="70"/>
      <c r="AO1458" s="70"/>
      <c r="AP1458" s="70">
        <f t="shared" si="3856"/>
        <v>0</v>
      </c>
      <c r="AQ1458" s="70"/>
      <c r="AR1458" s="70"/>
      <c r="AS1458" s="70"/>
      <c r="AT1458" s="70"/>
      <c r="AU1458" s="70"/>
      <c r="AV1458" s="70"/>
      <c r="AW1458" s="70"/>
      <c r="AX1458" s="70"/>
      <c r="AY1458" s="70"/>
      <c r="AZ1458" s="70">
        <v>0</v>
      </c>
      <c r="BA1458" s="70">
        <v>0</v>
      </c>
      <c r="BB1458" s="70"/>
      <c r="BC1458" s="70"/>
      <c r="BD1458" s="70"/>
      <c r="BE1458" s="70"/>
      <c r="BF1458" s="70"/>
      <c r="BG1458" s="70"/>
      <c r="BH1458" s="70">
        <f t="shared" si="3857"/>
        <v>0</v>
      </c>
      <c r="BI1458" s="70"/>
      <c r="BJ1458" s="70"/>
      <c r="BK1458" s="70"/>
      <c r="BL1458" s="70"/>
      <c r="BM1458" s="70"/>
      <c r="BN1458" s="70"/>
      <c r="BO1458" s="70"/>
      <c r="BP1458" s="70"/>
      <c r="BQ1458" s="70"/>
      <c r="BR1458" s="70">
        <v>0</v>
      </c>
      <c r="BS1458" s="70">
        <v>0</v>
      </c>
      <c r="BT1458" s="14">
        <v>1350000</v>
      </c>
      <c r="BU1458" s="14">
        <v>0</v>
      </c>
      <c r="BV1458" s="14">
        <v>0</v>
      </c>
      <c r="BW1458" s="14">
        <f t="shared" si="3843"/>
        <v>0</v>
      </c>
      <c r="BX1458" s="14"/>
      <c r="BY1458" s="14"/>
      <c r="BZ1458" s="14"/>
      <c r="CA1458" s="14">
        <f t="shared" si="3814"/>
        <v>0</v>
      </c>
      <c r="CB1458" s="122" t="str">
        <f t="shared" si="3825"/>
        <v>-</v>
      </c>
    </row>
    <row r="1459" spans="1:80" s="115" customFormat="1" x14ac:dyDescent="0.25">
      <c r="A1459" s="110" t="s">
        <v>840</v>
      </c>
      <c r="B1459" s="110" t="s">
        <v>3</v>
      </c>
      <c r="C1459" s="110" t="s">
        <v>28</v>
      </c>
      <c r="D1459" s="110" t="s">
        <v>842</v>
      </c>
      <c r="E1459" s="111">
        <v>6153</v>
      </c>
      <c r="F1459" s="110" t="s">
        <v>1929</v>
      </c>
      <c r="G1459" s="112" t="s">
        <v>1901</v>
      </c>
      <c r="H1459" s="113" t="s">
        <v>1930</v>
      </c>
      <c r="I1459" s="114"/>
      <c r="J1459" s="114"/>
      <c r="K1459" s="114"/>
      <c r="L1459" s="114"/>
      <c r="M1459" s="114"/>
      <c r="N1459" s="114"/>
      <c r="O1459" s="114"/>
      <c r="P1459" s="114"/>
      <c r="Q1459" s="114"/>
      <c r="R1459" s="114"/>
      <c r="S1459" s="114"/>
      <c r="T1459" s="114"/>
      <c r="U1459" s="114"/>
      <c r="V1459" s="114"/>
      <c r="W1459" s="114"/>
      <c r="X1459" s="114">
        <f t="shared" ref="X1459" si="3919">R1459+S1459+T1459+U1459+V1459+W1459</f>
        <v>0</v>
      </c>
      <c r="Y1459" s="114"/>
      <c r="Z1459" s="114"/>
      <c r="AA1459" s="114"/>
      <c r="AB1459" s="114"/>
      <c r="AC1459" s="114"/>
      <c r="AD1459" s="114"/>
      <c r="AE1459" s="114"/>
      <c r="AF1459" s="114"/>
      <c r="AG1459" s="114"/>
      <c r="AH1459" s="114">
        <v>0</v>
      </c>
      <c r="AI1459" s="114">
        <v>0</v>
      </c>
      <c r="AJ1459" s="114"/>
      <c r="AK1459" s="114"/>
      <c r="AL1459" s="114"/>
      <c r="AM1459" s="114"/>
      <c r="AN1459" s="114"/>
      <c r="AO1459" s="114"/>
      <c r="AP1459" s="114">
        <f t="shared" ref="AP1459" si="3920">AJ1459+AK1459+AL1459+AM1459+AN1459+AO1459</f>
        <v>0</v>
      </c>
      <c r="AQ1459" s="114"/>
      <c r="AR1459" s="114"/>
      <c r="AS1459" s="114"/>
      <c r="AT1459" s="114"/>
      <c r="AU1459" s="114"/>
      <c r="AV1459" s="114"/>
      <c r="AW1459" s="114"/>
      <c r="AX1459" s="114"/>
      <c r="AY1459" s="114"/>
      <c r="AZ1459" s="114">
        <v>0</v>
      </c>
      <c r="BA1459" s="114">
        <v>0</v>
      </c>
      <c r="BB1459" s="114"/>
      <c r="BC1459" s="114"/>
      <c r="BD1459" s="114"/>
      <c r="BE1459" s="114"/>
      <c r="BF1459" s="114"/>
      <c r="BG1459" s="114"/>
      <c r="BH1459" s="114">
        <f t="shared" ref="BH1459" si="3921">BB1459+BC1459+BD1459+BE1459+BF1459+BG1459</f>
        <v>0</v>
      </c>
      <c r="BI1459" s="114"/>
      <c r="BJ1459" s="114"/>
      <c r="BK1459" s="114"/>
      <c r="BL1459" s="114"/>
      <c r="BM1459" s="114"/>
      <c r="BN1459" s="114"/>
      <c r="BO1459" s="114"/>
      <c r="BP1459" s="114"/>
      <c r="BQ1459" s="114"/>
      <c r="BR1459" s="114">
        <v>0</v>
      </c>
      <c r="BS1459" s="114">
        <v>0</v>
      </c>
      <c r="BT1459" s="14"/>
      <c r="BU1459" s="14">
        <v>0</v>
      </c>
      <c r="BV1459" s="14">
        <v>0</v>
      </c>
      <c r="BW1459" s="14">
        <f t="shared" si="3843"/>
        <v>0</v>
      </c>
      <c r="BX1459" s="14"/>
      <c r="BY1459" s="14"/>
      <c r="BZ1459" s="14"/>
      <c r="CA1459" s="14">
        <f t="shared" si="3814"/>
        <v>0</v>
      </c>
      <c r="CB1459" s="122" t="str">
        <f t="shared" si="3825"/>
        <v>-</v>
      </c>
    </row>
    <row r="1460" spans="1:80" ht="22.5" x14ac:dyDescent="0.25">
      <c r="A1460" s="4" t="s">
        <v>840</v>
      </c>
      <c r="B1460" s="4" t="s">
        <v>3</v>
      </c>
      <c r="C1460" s="4" t="s">
        <v>28</v>
      </c>
      <c r="D1460" s="79" t="s">
        <v>842</v>
      </c>
      <c r="E1460" s="89">
        <v>6153</v>
      </c>
      <c r="F1460" s="79" t="s">
        <v>874</v>
      </c>
      <c r="G1460" s="74" t="s">
        <v>1901</v>
      </c>
      <c r="H1460" s="13" t="s">
        <v>875</v>
      </c>
      <c r="I1460" s="14">
        <v>0</v>
      </c>
      <c r="J1460" s="14">
        <f t="shared" si="3813"/>
        <v>0</v>
      </c>
      <c r="K1460" s="14">
        <v>0</v>
      </c>
      <c r="L1460" s="14">
        <f t="shared" si="3816"/>
        <v>0</v>
      </c>
      <c r="M1460" s="14">
        <v>0</v>
      </c>
      <c r="N1460" s="14">
        <v>0</v>
      </c>
      <c r="O1460" s="14">
        <v>0</v>
      </c>
      <c r="P1460" s="14">
        <v>0</v>
      </c>
      <c r="Q1460" s="61">
        <v>0</v>
      </c>
      <c r="R1460" s="70">
        <v>0</v>
      </c>
      <c r="S1460" s="70"/>
      <c r="T1460" s="70"/>
      <c r="U1460" s="70"/>
      <c r="V1460" s="70"/>
      <c r="W1460" s="70"/>
      <c r="X1460" s="70">
        <f t="shared" si="3855"/>
        <v>0</v>
      </c>
      <c r="Y1460" s="70"/>
      <c r="Z1460" s="70"/>
      <c r="AA1460" s="70"/>
      <c r="AB1460" s="70"/>
      <c r="AC1460" s="70"/>
      <c r="AD1460" s="70"/>
      <c r="AE1460" s="70"/>
      <c r="AF1460" s="70"/>
      <c r="AG1460" s="70"/>
      <c r="AH1460" s="70">
        <v>0</v>
      </c>
      <c r="AI1460" s="70">
        <v>0</v>
      </c>
      <c r="AJ1460" s="70">
        <v>0</v>
      </c>
      <c r="AK1460" s="70"/>
      <c r="AL1460" s="70"/>
      <c r="AM1460" s="70"/>
      <c r="AN1460" s="70"/>
      <c r="AO1460" s="70"/>
      <c r="AP1460" s="70">
        <f t="shared" si="3856"/>
        <v>0</v>
      </c>
      <c r="AQ1460" s="70"/>
      <c r="AR1460" s="70"/>
      <c r="AS1460" s="70"/>
      <c r="AT1460" s="70"/>
      <c r="AU1460" s="70"/>
      <c r="AV1460" s="70"/>
      <c r="AW1460" s="70"/>
      <c r="AX1460" s="70"/>
      <c r="AY1460" s="70"/>
      <c r="AZ1460" s="70">
        <v>0</v>
      </c>
      <c r="BA1460" s="70">
        <v>0</v>
      </c>
      <c r="BB1460" s="70">
        <v>0</v>
      </c>
      <c r="BC1460" s="70"/>
      <c r="BD1460" s="70"/>
      <c r="BE1460" s="70"/>
      <c r="BF1460" s="70"/>
      <c r="BG1460" s="70"/>
      <c r="BH1460" s="70">
        <f t="shared" si="3857"/>
        <v>0</v>
      </c>
      <c r="BI1460" s="70"/>
      <c r="BJ1460" s="70"/>
      <c r="BK1460" s="70"/>
      <c r="BL1460" s="70"/>
      <c r="BM1460" s="70"/>
      <c r="BN1460" s="70"/>
      <c r="BO1460" s="70"/>
      <c r="BP1460" s="70"/>
      <c r="BQ1460" s="70"/>
      <c r="BR1460" s="70">
        <v>0</v>
      </c>
      <c r="BS1460" s="70">
        <v>0</v>
      </c>
      <c r="BT1460" s="14">
        <v>0</v>
      </c>
      <c r="BU1460" s="14">
        <v>0</v>
      </c>
      <c r="BV1460" s="14">
        <v>0</v>
      </c>
      <c r="BW1460" s="14">
        <f t="shared" si="3843"/>
        <v>0</v>
      </c>
      <c r="BX1460" s="14"/>
      <c r="BY1460" s="14"/>
      <c r="BZ1460" s="14"/>
      <c r="CA1460" s="14">
        <f t="shared" si="3814"/>
        <v>0</v>
      </c>
      <c r="CB1460" s="122" t="str">
        <f t="shared" si="3825"/>
        <v>-</v>
      </c>
    </row>
    <row r="1461" spans="1:80" ht="22.5" x14ac:dyDescent="0.25">
      <c r="A1461" s="4" t="s">
        <v>840</v>
      </c>
      <c r="B1461" s="4" t="s">
        <v>3</v>
      </c>
      <c r="C1461" s="4" t="s">
        <v>28</v>
      </c>
      <c r="D1461" s="79" t="s">
        <v>842</v>
      </c>
      <c r="E1461" s="89">
        <v>6153</v>
      </c>
      <c r="F1461" s="79" t="s">
        <v>876</v>
      </c>
      <c r="G1461" s="74" t="s">
        <v>1901</v>
      </c>
      <c r="H1461" s="13" t="s">
        <v>877</v>
      </c>
      <c r="I1461" s="14">
        <v>933100</v>
      </c>
      <c r="J1461" s="14">
        <f t="shared" si="3813"/>
        <v>484024</v>
      </c>
      <c r="K1461" s="14">
        <v>484024</v>
      </c>
      <c r="L1461" s="14">
        <f t="shared" si="3816"/>
        <v>0</v>
      </c>
      <c r="M1461" s="14">
        <v>0</v>
      </c>
      <c r="N1461" s="14">
        <v>0</v>
      </c>
      <c r="O1461" s="14">
        <v>0</v>
      </c>
      <c r="P1461" s="14">
        <v>0</v>
      </c>
      <c r="Q1461" s="14">
        <v>0</v>
      </c>
      <c r="R1461" s="14">
        <v>0</v>
      </c>
      <c r="S1461" s="14"/>
      <c r="T1461" s="14"/>
      <c r="U1461" s="14"/>
      <c r="V1461" s="14"/>
      <c r="W1461" s="14"/>
      <c r="X1461" s="14">
        <f t="shared" si="3855"/>
        <v>0</v>
      </c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>
        <v>0</v>
      </c>
      <c r="AI1461" s="14">
        <v>0</v>
      </c>
      <c r="AJ1461" s="14">
        <v>0</v>
      </c>
      <c r="AK1461" s="14"/>
      <c r="AL1461" s="14"/>
      <c r="AM1461" s="14"/>
      <c r="AN1461" s="14"/>
      <c r="AO1461" s="14"/>
      <c r="AP1461" s="14">
        <f t="shared" si="3856"/>
        <v>0</v>
      </c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>
        <v>0</v>
      </c>
      <c r="BA1461" s="14">
        <v>0</v>
      </c>
      <c r="BB1461" s="14">
        <v>0</v>
      </c>
      <c r="BC1461" s="14">
        <v>1026207</v>
      </c>
      <c r="BD1461" s="14"/>
      <c r="BE1461" s="14"/>
      <c r="BF1461" s="14"/>
      <c r="BG1461" s="14"/>
      <c r="BH1461" s="14">
        <f t="shared" si="3857"/>
        <v>1026207</v>
      </c>
      <c r="BI1461" s="14"/>
      <c r="BJ1461" s="14"/>
      <c r="BK1461" s="14">
        <v>1026207</v>
      </c>
      <c r="BL1461" s="14"/>
      <c r="BM1461" s="14"/>
      <c r="BN1461" s="14"/>
      <c r="BO1461" s="14"/>
      <c r="BP1461" s="14"/>
      <c r="BQ1461" s="14"/>
      <c r="BR1461" s="14">
        <v>1026207</v>
      </c>
      <c r="BS1461" s="14">
        <v>0</v>
      </c>
      <c r="BT1461" s="14">
        <v>484024</v>
      </c>
      <c r="BU1461" s="14">
        <v>688899</v>
      </c>
      <c r="BV1461" s="14">
        <v>488899</v>
      </c>
      <c r="BW1461" s="14">
        <f t="shared" si="3843"/>
        <v>200000</v>
      </c>
      <c r="BX1461" s="14">
        <v>200000</v>
      </c>
      <c r="BY1461" s="14"/>
      <c r="BZ1461" s="14"/>
      <c r="CA1461" s="14">
        <f t="shared" si="3814"/>
        <v>688899</v>
      </c>
      <c r="CB1461" s="122">
        <f t="shared" si="3825"/>
        <v>100</v>
      </c>
    </row>
    <row r="1462" spans="1:80" ht="33.75" x14ac:dyDescent="0.25">
      <c r="A1462" s="4" t="s">
        <v>840</v>
      </c>
      <c r="B1462" s="4" t="s">
        <v>3</v>
      </c>
      <c r="C1462" s="4" t="s">
        <v>28</v>
      </c>
      <c r="D1462" s="79" t="s">
        <v>842</v>
      </c>
      <c r="E1462" s="89">
        <v>6153</v>
      </c>
      <c r="F1462" s="79" t="s">
        <v>878</v>
      </c>
      <c r="G1462" s="74" t="s">
        <v>1901</v>
      </c>
      <c r="H1462" s="13" t="s">
        <v>879</v>
      </c>
      <c r="I1462" s="14">
        <v>0</v>
      </c>
      <c r="J1462" s="14">
        <f t="shared" si="3813"/>
        <v>0</v>
      </c>
      <c r="K1462" s="14">
        <v>0</v>
      </c>
      <c r="L1462" s="14">
        <f t="shared" si="3816"/>
        <v>0</v>
      </c>
      <c r="M1462" s="14">
        <v>0</v>
      </c>
      <c r="N1462" s="14">
        <v>0</v>
      </c>
      <c r="O1462" s="14">
        <v>0</v>
      </c>
      <c r="P1462" s="14">
        <v>0</v>
      </c>
      <c r="Q1462" s="14">
        <v>0</v>
      </c>
      <c r="R1462" s="14">
        <v>0</v>
      </c>
      <c r="S1462" s="14"/>
      <c r="T1462" s="14"/>
      <c r="U1462" s="14"/>
      <c r="V1462" s="14"/>
      <c r="W1462" s="14"/>
      <c r="X1462" s="14">
        <f t="shared" si="3855"/>
        <v>0</v>
      </c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>
        <v>0</v>
      </c>
      <c r="AI1462" s="14">
        <v>0</v>
      </c>
      <c r="AJ1462" s="14">
        <v>0</v>
      </c>
      <c r="AK1462" s="14"/>
      <c r="AL1462" s="14"/>
      <c r="AM1462" s="14"/>
      <c r="AN1462" s="14"/>
      <c r="AO1462" s="14"/>
      <c r="AP1462" s="14">
        <f t="shared" si="3856"/>
        <v>0</v>
      </c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>
        <v>0</v>
      </c>
      <c r="BA1462" s="14">
        <v>0</v>
      </c>
      <c r="BB1462" s="14">
        <v>0</v>
      </c>
      <c r="BC1462" s="14"/>
      <c r="BD1462" s="14"/>
      <c r="BE1462" s="14"/>
      <c r="BF1462" s="14"/>
      <c r="BG1462" s="14"/>
      <c r="BH1462" s="14">
        <f t="shared" si="3857"/>
        <v>0</v>
      </c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>
        <v>0</v>
      </c>
      <c r="BS1462" s="14">
        <v>0</v>
      </c>
      <c r="BT1462" s="14">
        <v>0</v>
      </c>
      <c r="BU1462" s="14">
        <v>0</v>
      </c>
      <c r="BV1462" s="14">
        <v>0</v>
      </c>
      <c r="BW1462" s="14">
        <f t="shared" si="3843"/>
        <v>0</v>
      </c>
      <c r="BX1462" s="14"/>
      <c r="BY1462" s="14"/>
      <c r="BZ1462" s="14"/>
      <c r="CA1462" s="14">
        <f t="shared" si="3814"/>
        <v>0</v>
      </c>
      <c r="CB1462" s="122" t="str">
        <f t="shared" si="3825"/>
        <v>-</v>
      </c>
    </row>
    <row r="1463" spans="1:80" ht="22.5" x14ac:dyDescent="0.25">
      <c r="A1463" s="4" t="s">
        <v>840</v>
      </c>
      <c r="B1463" s="4" t="s">
        <v>3</v>
      </c>
      <c r="C1463" s="4" t="s">
        <v>28</v>
      </c>
      <c r="D1463" s="79" t="s">
        <v>842</v>
      </c>
      <c r="E1463" s="89">
        <v>6153</v>
      </c>
      <c r="F1463" s="79" t="s">
        <v>880</v>
      </c>
      <c r="G1463" s="74" t="s">
        <v>1901</v>
      </c>
      <c r="H1463" s="13" t="s">
        <v>881</v>
      </c>
      <c r="I1463" s="14">
        <v>0</v>
      </c>
      <c r="J1463" s="14">
        <f t="shared" si="3813"/>
        <v>0</v>
      </c>
      <c r="K1463" s="14">
        <v>0</v>
      </c>
      <c r="L1463" s="14">
        <f t="shared" si="3816"/>
        <v>0</v>
      </c>
      <c r="M1463" s="14">
        <v>0</v>
      </c>
      <c r="N1463" s="14">
        <v>0</v>
      </c>
      <c r="O1463" s="14">
        <v>0</v>
      </c>
      <c r="P1463" s="14">
        <v>0</v>
      </c>
      <c r="Q1463" s="14">
        <v>0</v>
      </c>
      <c r="R1463" s="14">
        <v>0</v>
      </c>
      <c r="S1463" s="14"/>
      <c r="T1463" s="14"/>
      <c r="U1463" s="14"/>
      <c r="V1463" s="14"/>
      <c r="W1463" s="14"/>
      <c r="X1463" s="14">
        <f t="shared" si="3855"/>
        <v>0</v>
      </c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>
        <v>0</v>
      </c>
      <c r="AI1463" s="14">
        <v>0</v>
      </c>
      <c r="AJ1463" s="14">
        <v>0</v>
      </c>
      <c r="AK1463" s="14"/>
      <c r="AL1463" s="14"/>
      <c r="AM1463" s="14"/>
      <c r="AN1463" s="14"/>
      <c r="AO1463" s="14"/>
      <c r="AP1463" s="14">
        <f t="shared" si="3856"/>
        <v>0</v>
      </c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>
        <v>0</v>
      </c>
      <c r="BA1463" s="14">
        <v>0</v>
      </c>
      <c r="BB1463" s="14">
        <v>0</v>
      </c>
      <c r="BC1463" s="14"/>
      <c r="BD1463" s="14"/>
      <c r="BE1463" s="14"/>
      <c r="BF1463" s="14"/>
      <c r="BG1463" s="14"/>
      <c r="BH1463" s="14">
        <f t="shared" si="3857"/>
        <v>0</v>
      </c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>
        <v>0</v>
      </c>
      <c r="BS1463" s="14">
        <v>0</v>
      </c>
      <c r="BT1463" s="14">
        <v>0</v>
      </c>
      <c r="BU1463" s="14">
        <v>0</v>
      </c>
      <c r="BV1463" s="14">
        <v>0</v>
      </c>
      <c r="BW1463" s="14">
        <f t="shared" si="3843"/>
        <v>0</v>
      </c>
      <c r="BX1463" s="14"/>
      <c r="BY1463" s="14"/>
      <c r="BZ1463" s="14"/>
      <c r="CA1463" s="14">
        <f t="shared" si="3814"/>
        <v>0</v>
      </c>
      <c r="CB1463" s="122" t="str">
        <f t="shared" si="3825"/>
        <v>-</v>
      </c>
    </row>
    <row r="1464" spans="1:80" ht="22.5" x14ac:dyDescent="0.25">
      <c r="A1464" s="4" t="s">
        <v>840</v>
      </c>
      <c r="B1464" s="4" t="s">
        <v>3</v>
      </c>
      <c r="C1464" s="4" t="s">
        <v>28</v>
      </c>
      <c r="D1464" s="79" t="s">
        <v>842</v>
      </c>
      <c r="E1464" s="89">
        <v>6153</v>
      </c>
      <c r="F1464" s="79" t="s">
        <v>882</v>
      </c>
      <c r="G1464" s="74" t="s">
        <v>1901</v>
      </c>
      <c r="H1464" s="13" t="s">
        <v>883</v>
      </c>
      <c r="I1464" s="14">
        <v>690000</v>
      </c>
      <c r="J1464" s="14">
        <f t="shared" si="3813"/>
        <v>0</v>
      </c>
      <c r="K1464" s="14">
        <v>0</v>
      </c>
      <c r="L1464" s="14">
        <f t="shared" si="3816"/>
        <v>0</v>
      </c>
      <c r="M1464" s="14">
        <v>0</v>
      </c>
      <c r="N1464" s="14">
        <v>0</v>
      </c>
      <c r="O1464" s="14">
        <v>0</v>
      </c>
      <c r="P1464" s="14">
        <v>0</v>
      </c>
      <c r="Q1464" s="14">
        <v>0</v>
      </c>
      <c r="R1464" s="14">
        <v>0</v>
      </c>
      <c r="S1464" s="14"/>
      <c r="T1464" s="14"/>
      <c r="U1464" s="14"/>
      <c r="V1464" s="14"/>
      <c r="W1464" s="14"/>
      <c r="X1464" s="14">
        <f t="shared" si="3855"/>
        <v>0</v>
      </c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>
        <v>0</v>
      </c>
      <c r="AI1464" s="14">
        <v>0</v>
      </c>
      <c r="AJ1464" s="14">
        <v>0</v>
      </c>
      <c r="AK1464" s="14"/>
      <c r="AL1464" s="14"/>
      <c r="AM1464" s="14"/>
      <c r="AN1464" s="14"/>
      <c r="AO1464" s="14"/>
      <c r="AP1464" s="14">
        <f t="shared" si="3856"/>
        <v>0</v>
      </c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>
        <v>0</v>
      </c>
      <c r="BA1464" s="14">
        <v>0</v>
      </c>
      <c r="BB1464" s="14">
        <v>0</v>
      </c>
      <c r="BC1464" s="14"/>
      <c r="BD1464" s="14"/>
      <c r="BE1464" s="14"/>
      <c r="BF1464" s="14"/>
      <c r="BG1464" s="14"/>
      <c r="BH1464" s="14">
        <f t="shared" si="3857"/>
        <v>0</v>
      </c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>
        <v>0</v>
      </c>
      <c r="BS1464" s="14">
        <v>0</v>
      </c>
      <c r="BT1464" s="14">
        <v>0</v>
      </c>
      <c r="BU1464" s="14">
        <v>0</v>
      </c>
      <c r="BV1464" s="14">
        <v>0</v>
      </c>
      <c r="BW1464" s="14">
        <f t="shared" si="3843"/>
        <v>0</v>
      </c>
      <c r="BX1464" s="14"/>
      <c r="BY1464" s="14"/>
      <c r="BZ1464" s="14"/>
      <c r="CA1464" s="14">
        <f t="shared" si="3814"/>
        <v>0</v>
      </c>
      <c r="CB1464" s="122" t="str">
        <f t="shared" si="3825"/>
        <v>-</v>
      </c>
    </row>
    <row r="1465" spans="1:80" ht="22.5" x14ac:dyDescent="0.25">
      <c r="A1465" s="4" t="s">
        <v>840</v>
      </c>
      <c r="B1465" s="4" t="s">
        <v>3</v>
      </c>
      <c r="C1465" s="4" t="s">
        <v>28</v>
      </c>
      <c r="D1465" s="79" t="s">
        <v>842</v>
      </c>
      <c r="E1465" s="89">
        <v>6153</v>
      </c>
      <c r="F1465" s="79" t="s">
        <v>884</v>
      </c>
      <c r="G1465" s="74" t="s">
        <v>1901</v>
      </c>
      <c r="H1465" s="13" t="s">
        <v>885</v>
      </c>
      <c r="I1465" s="14">
        <v>0</v>
      </c>
      <c r="J1465" s="14">
        <f t="shared" si="3813"/>
        <v>0</v>
      </c>
      <c r="K1465" s="14">
        <v>0</v>
      </c>
      <c r="L1465" s="14">
        <f t="shared" si="3816"/>
        <v>0</v>
      </c>
      <c r="M1465" s="14">
        <v>0</v>
      </c>
      <c r="N1465" s="14">
        <v>0</v>
      </c>
      <c r="O1465" s="14">
        <v>0</v>
      </c>
      <c r="P1465" s="14">
        <v>0</v>
      </c>
      <c r="Q1465" s="14">
        <v>0</v>
      </c>
      <c r="R1465" s="14">
        <v>0</v>
      </c>
      <c r="S1465" s="14"/>
      <c r="T1465" s="14"/>
      <c r="U1465" s="14"/>
      <c r="V1465" s="14"/>
      <c r="W1465" s="14"/>
      <c r="X1465" s="14">
        <f t="shared" si="3855"/>
        <v>0</v>
      </c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>
        <v>0</v>
      </c>
      <c r="AI1465" s="14">
        <v>0</v>
      </c>
      <c r="AJ1465" s="14">
        <v>0</v>
      </c>
      <c r="AK1465" s="14"/>
      <c r="AL1465" s="14"/>
      <c r="AM1465" s="14"/>
      <c r="AN1465" s="14"/>
      <c r="AO1465" s="14"/>
      <c r="AP1465" s="14">
        <f t="shared" si="3856"/>
        <v>0</v>
      </c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>
        <v>0</v>
      </c>
      <c r="BA1465" s="14">
        <v>0</v>
      </c>
      <c r="BB1465" s="14">
        <v>0</v>
      </c>
      <c r="BC1465" s="14"/>
      <c r="BD1465" s="14"/>
      <c r="BE1465" s="14"/>
      <c r="BF1465" s="14"/>
      <c r="BG1465" s="14"/>
      <c r="BH1465" s="14">
        <f t="shared" si="3857"/>
        <v>0</v>
      </c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>
        <v>0</v>
      </c>
      <c r="BS1465" s="14">
        <v>0</v>
      </c>
      <c r="BT1465" s="14">
        <v>0</v>
      </c>
      <c r="BU1465" s="14">
        <v>0</v>
      </c>
      <c r="BV1465" s="14">
        <v>0</v>
      </c>
      <c r="BW1465" s="14">
        <f t="shared" si="3843"/>
        <v>0</v>
      </c>
      <c r="BX1465" s="14"/>
      <c r="BY1465" s="14"/>
      <c r="BZ1465" s="14"/>
      <c r="CA1465" s="14">
        <f t="shared" si="3814"/>
        <v>0</v>
      </c>
      <c r="CB1465" s="122" t="str">
        <f t="shared" si="3825"/>
        <v>-</v>
      </c>
    </row>
    <row r="1466" spans="1:80" ht="22.5" x14ac:dyDescent="0.25">
      <c r="A1466" s="4" t="s">
        <v>840</v>
      </c>
      <c r="B1466" s="4" t="s">
        <v>3</v>
      </c>
      <c r="C1466" s="4" t="s">
        <v>28</v>
      </c>
      <c r="D1466" s="79" t="s">
        <v>842</v>
      </c>
      <c r="E1466" s="89">
        <v>6153</v>
      </c>
      <c r="F1466" s="79" t="s">
        <v>886</v>
      </c>
      <c r="G1466" s="74" t="s">
        <v>1901</v>
      </c>
      <c r="H1466" s="13" t="s">
        <v>887</v>
      </c>
      <c r="I1466" s="14">
        <v>0</v>
      </c>
      <c r="J1466" s="14">
        <f t="shared" si="3813"/>
        <v>0</v>
      </c>
      <c r="K1466" s="14">
        <v>0</v>
      </c>
      <c r="L1466" s="14">
        <f t="shared" si="3816"/>
        <v>0</v>
      </c>
      <c r="M1466" s="14">
        <v>0</v>
      </c>
      <c r="N1466" s="14">
        <v>0</v>
      </c>
      <c r="O1466" s="14">
        <v>0</v>
      </c>
      <c r="P1466" s="14">
        <v>0</v>
      </c>
      <c r="Q1466" s="14">
        <v>0</v>
      </c>
      <c r="R1466" s="14">
        <v>0</v>
      </c>
      <c r="S1466" s="14"/>
      <c r="T1466" s="14"/>
      <c r="U1466" s="14"/>
      <c r="V1466" s="14"/>
      <c r="W1466" s="14"/>
      <c r="X1466" s="14">
        <f t="shared" si="3855"/>
        <v>0</v>
      </c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>
        <v>0</v>
      </c>
      <c r="AI1466" s="14">
        <v>0</v>
      </c>
      <c r="AJ1466" s="14">
        <v>0</v>
      </c>
      <c r="AK1466" s="14"/>
      <c r="AL1466" s="14"/>
      <c r="AM1466" s="14"/>
      <c r="AN1466" s="14"/>
      <c r="AO1466" s="14"/>
      <c r="AP1466" s="14">
        <f t="shared" si="3856"/>
        <v>0</v>
      </c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>
        <v>0</v>
      </c>
      <c r="BA1466" s="14">
        <v>0</v>
      </c>
      <c r="BB1466" s="14">
        <v>0</v>
      </c>
      <c r="BC1466" s="14"/>
      <c r="BD1466" s="14"/>
      <c r="BE1466" s="14"/>
      <c r="BF1466" s="14"/>
      <c r="BG1466" s="14"/>
      <c r="BH1466" s="14">
        <f t="shared" si="3857"/>
        <v>0</v>
      </c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>
        <v>0</v>
      </c>
      <c r="BS1466" s="14">
        <v>0</v>
      </c>
      <c r="BT1466" s="14">
        <v>0</v>
      </c>
      <c r="BU1466" s="14">
        <v>0</v>
      </c>
      <c r="BV1466" s="14">
        <v>0</v>
      </c>
      <c r="BW1466" s="14">
        <f t="shared" si="3843"/>
        <v>0</v>
      </c>
      <c r="BX1466" s="14"/>
      <c r="BY1466" s="14"/>
      <c r="BZ1466" s="14"/>
      <c r="CA1466" s="14">
        <f t="shared" si="3814"/>
        <v>0</v>
      </c>
      <c r="CB1466" s="122" t="str">
        <f t="shared" si="3825"/>
        <v>-</v>
      </c>
    </row>
    <row r="1467" spans="1:80" ht="22.5" x14ac:dyDescent="0.25">
      <c r="A1467" s="4" t="s">
        <v>840</v>
      </c>
      <c r="B1467" s="4" t="s">
        <v>3</v>
      </c>
      <c r="C1467" s="4" t="s">
        <v>28</v>
      </c>
      <c r="D1467" s="79" t="s">
        <v>842</v>
      </c>
      <c r="E1467" s="89">
        <v>6153</v>
      </c>
      <c r="F1467" s="79" t="s">
        <v>888</v>
      </c>
      <c r="G1467" s="74" t="s">
        <v>1901</v>
      </c>
      <c r="H1467" s="13" t="s">
        <v>889</v>
      </c>
      <c r="I1467" s="14">
        <v>0</v>
      </c>
      <c r="J1467" s="14">
        <f t="shared" si="3813"/>
        <v>0</v>
      </c>
      <c r="K1467" s="14">
        <v>0</v>
      </c>
      <c r="L1467" s="14">
        <f t="shared" si="3816"/>
        <v>0</v>
      </c>
      <c r="M1467" s="14">
        <v>0</v>
      </c>
      <c r="N1467" s="14">
        <v>0</v>
      </c>
      <c r="O1467" s="14">
        <v>0</v>
      </c>
      <c r="P1467" s="14">
        <v>0</v>
      </c>
      <c r="Q1467" s="14">
        <v>0</v>
      </c>
      <c r="R1467" s="14">
        <v>0</v>
      </c>
      <c r="S1467" s="14"/>
      <c r="T1467" s="14"/>
      <c r="U1467" s="14"/>
      <c r="V1467" s="14"/>
      <c r="W1467" s="14"/>
      <c r="X1467" s="14">
        <f t="shared" si="3855"/>
        <v>0</v>
      </c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>
        <v>0</v>
      </c>
      <c r="AI1467" s="14">
        <v>0</v>
      </c>
      <c r="AJ1467" s="14">
        <v>0</v>
      </c>
      <c r="AK1467" s="14"/>
      <c r="AL1467" s="14"/>
      <c r="AM1467" s="14"/>
      <c r="AN1467" s="14"/>
      <c r="AO1467" s="14"/>
      <c r="AP1467" s="14">
        <f t="shared" si="3856"/>
        <v>0</v>
      </c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>
        <v>0</v>
      </c>
      <c r="BA1467" s="14">
        <v>0</v>
      </c>
      <c r="BB1467" s="14">
        <v>0</v>
      </c>
      <c r="BC1467" s="14"/>
      <c r="BD1467" s="14"/>
      <c r="BE1467" s="14"/>
      <c r="BF1467" s="14"/>
      <c r="BG1467" s="14"/>
      <c r="BH1467" s="14">
        <f t="shared" si="3857"/>
        <v>0</v>
      </c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>
        <v>0</v>
      </c>
      <c r="BS1467" s="14">
        <v>0</v>
      </c>
      <c r="BT1467" s="14">
        <v>0</v>
      </c>
      <c r="BU1467" s="14">
        <v>0</v>
      </c>
      <c r="BV1467" s="14">
        <v>0</v>
      </c>
      <c r="BW1467" s="14">
        <f t="shared" si="3843"/>
        <v>0</v>
      </c>
      <c r="BX1467" s="14"/>
      <c r="BY1467" s="14"/>
      <c r="BZ1467" s="14"/>
      <c r="CA1467" s="14">
        <f t="shared" si="3814"/>
        <v>0</v>
      </c>
      <c r="CB1467" s="122" t="str">
        <f t="shared" si="3825"/>
        <v>-</v>
      </c>
    </row>
    <row r="1468" spans="1:80" x14ac:dyDescent="0.25">
      <c r="A1468" s="4" t="s">
        <v>840</v>
      </c>
      <c r="B1468" s="4" t="s">
        <v>3</v>
      </c>
      <c r="C1468" s="4" t="s">
        <v>28</v>
      </c>
      <c r="D1468" s="79" t="s">
        <v>842</v>
      </c>
      <c r="E1468" s="89">
        <v>6153</v>
      </c>
      <c r="F1468" s="79" t="s">
        <v>890</v>
      </c>
      <c r="G1468" s="74" t="s">
        <v>1901</v>
      </c>
      <c r="H1468" s="13" t="s">
        <v>891</v>
      </c>
      <c r="I1468" s="14">
        <v>0</v>
      </c>
      <c r="J1468" s="14">
        <f t="shared" si="3813"/>
        <v>0</v>
      </c>
      <c r="K1468" s="14">
        <v>0</v>
      </c>
      <c r="L1468" s="14">
        <f t="shared" si="3816"/>
        <v>0</v>
      </c>
      <c r="M1468" s="14">
        <v>0</v>
      </c>
      <c r="N1468" s="14">
        <v>0</v>
      </c>
      <c r="O1468" s="14">
        <v>0</v>
      </c>
      <c r="P1468" s="14">
        <v>0</v>
      </c>
      <c r="Q1468" s="14">
        <v>0</v>
      </c>
      <c r="R1468" s="14">
        <v>0</v>
      </c>
      <c r="S1468" s="14"/>
      <c r="T1468" s="14"/>
      <c r="U1468" s="14"/>
      <c r="V1468" s="14"/>
      <c r="W1468" s="14"/>
      <c r="X1468" s="14">
        <f t="shared" si="3855"/>
        <v>0</v>
      </c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>
        <v>0</v>
      </c>
      <c r="AI1468" s="14">
        <v>0</v>
      </c>
      <c r="AJ1468" s="14">
        <v>0</v>
      </c>
      <c r="AK1468" s="14"/>
      <c r="AL1468" s="14"/>
      <c r="AM1468" s="14"/>
      <c r="AN1468" s="14"/>
      <c r="AO1468" s="14"/>
      <c r="AP1468" s="14">
        <f t="shared" si="3856"/>
        <v>0</v>
      </c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>
        <v>0</v>
      </c>
      <c r="BA1468" s="14">
        <v>0</v>
      </c>
      <c r="BB1468" s="14">
        <v>0</v>
      </c>
      <c r="BC1468" s="14"/>
      <c r="BD1468" s="14"/>
      <c r="BE1468" s="14"/>
      <c r="BF1468" s="14"/>
      <c r="BG1468" s="14"/>
      <c r="BH1468" s="14">
        <f t="shared" si="3857"/>
        <v>0</v>
      </c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>
        <v>0</v>
      </c>
      <c r="BS1468" s="14">
        <v>0</v>
      </c>
      <c r="BT1468" s="14">
        <v>0</v>
      </c>
      <c r="BU1468" s="14">
        <v>0</v>
      </c>
      <c r="BV1468" s="14">
        <v>0</v>
      </c>
      <c r="BW1468" s="14">
        <f t="shared" si="3843"/>
        <v>0</v>
      </c>
      <c r="BX1468" s="14"/>
      <c r="BY1468" s="14"/>
      <c r="BZ1468" s="14"/>
      <c r="CA1468" s="14">
        <f t="shared" si="3814"/>
        <v>0</v>
      </c>
      <c r="CB1468" s="122" t="str">
        <f t="shared" si="3825"/>
        <v>-</v>
      </c>
    </row>
    <row r="1469" spans="1:80" ht="22.5" x14ac:dyDescent="0.25">
      <c r="A1469" s="4" t="s">
        <v>840</v>
      </c>
      <c r="B1469" s="4" t="s">
        <v>3</v>
      </c>
      <c r="C1469" s="4" t="s">
        <v>28</v>
      </c>
      <c r="D1469" s="79" t="s">
        <v>842</v>
      </c>
      <c r="E1469" s="89">
        <v>6153</v>
      </c>
      <c r="F1469" s="79" t="s">
        <v>892</v>
      </c>
      <c r="G1469" s="74" t="s">
        <v>1901</v>
      </c>
      <c r="H1469" s="13" t="s">
        <v>893</v>
      </c>
      <c r="I1469" s="14">
        <v>0</v>
      </c>
      <c r="J1469" s="14">
        <f t="shared" si="3813"/>
        <v>0</v>
      </c>
      <c r="K1469" s="14">
        <v>0</v>
      </c>
      <c r="L1469" s="14">
        <f t="shared" si="3816"/>
        <v>0</v>
      </c>
      <c r="M1469" s="14">
        <v>0</v>
      </c>
      <c r="N1469" s="14">
        <v>0</v>
      </c>
      <c r="O1469" s="14">
        <v>0</v>
      </c>
      <c r="P1469" s="14">
        <v>0</v>
      </c>
      <c r="Q1469" s="14">
        <v>0</v>
      </c>
      <c r="R1469" s="14">
        <v>0</v>
      </c>
      <c r="S1469" s="14"/>
      <c r="T1469" s="14"/>
      <c r="U1469" s="14"/>
      <c r="V1469" s="14"/>
      <c r="W1469" s="14"/>
      <c r="X1469" s="14">
        <f t="shared" si="3855"/>
        <v>0</v>
      </c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>
        <v>0</v>
      </c>
      <c r="AI1469" s="14">
        <v>0</v>
      </c>
      <c r="AJ1469" s="14">
        <v>0</v>
      </c>
      <c r="AK1469" s="14"/>
      <c r="AL1469" s="14"/>
      <c r="AM1469" s="14"/>
      <c r="AN1469" s="14"/>
      <c r="AO1469" s="14"/>
      <c r="AP1469" s="14">
        <f t="shared" si="3856"/>
        <v>0</v>
      </c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>
        <v>0</v>
      </c>
      <c r="BA1469" s="14">
        <v>0</v>
      </c>
      <c r="BB1469" s="14">
        <v>0</v>
      </c>
      <c r="BC1469" s="14"/>
      <c r="BD1469" s="14"/>
      <c r="BE1469" s="14"/>
      <c r="BF1469" s="14"/>
      <c r="BG1469" s="14"/>
      <c r="BH1469" s="14">
        <f t="shared" si="3857"/>
        <v>0</v>
      </c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>
        <v>0</v>
      </c>
      <c r="BS1469" s="14">
        <v>0</v>
      </c>
      <c r="BT1469" s="14">
        <v>1000000</v>
      </c>
      <c r="BU1469" s="14">
        <v>0</v>
      </c>
      <c r="BV1469" s="14">
        <v>0</v>
      </c>
      <c r="BW1469" s="14">
        <f t="shared" si="3843"/>
        <v>0</v>
      </c>
      <c r="BX1469" s="14"/>
      <c r="BY1469" s="14"/>
      <c r="BZ1469" s="14"/>
      <c r="CA1469" s="14">
        <f t="shared" si="3814"/>
        <v>0</v>
      </c>
      <c r="CB1469" s="122" t="str">
        <f t="shared" si="3825"/>
        <v>-</v>
      </c>
    </row>
    <row r="1470" spans="1:80" ht="22.5" x14ac:dyDescent="0.25">
      <c r="A1470" s="4" t="s">
        <v>840</v>
      </c>
      <c r="B1470" s="4" t="s">
        <v>3</v>
      </c>
      <c r="C1470" s="4" t="s">
        <v>28</v>
      </c>
      <c r="D1470" s="79" t="s">
        <v>842</v>
      </c>
      <c r="E1470" s="89">
        <v>6153</v>
      </c>
      <c r="F1470" s="79" t="s">
        <v>894</v>
      </c>
      <c r="G1470" s="74" t="s">
        <v>1901</v>
      </c>
      <c r="H1470" s="13" t="s">
        <v>895</v>
      </c>
      <c r="I1470" s="14">
        <v>0</v>
      </c>
      <c r="J1470" s="14">
        <f t="shared" si="3813"/>
        <v>0</v>
      </c>
      <c r="K1470" s="14">
        <v>0</v>
      </c>
      <c r="L1470" s="14">
        <f t="shared" si="3816"/>
        <v>0</v>
      </c>
      <c r="M1470" s="14">
        <v>0</v>
      </c>
      <c r="N1470" s="14">
        <v>0</v>
      </c>
      <c r="O1470" s="14">
        <v>0</v>
      </c>
      <c r="P1470" s="14">
        <v>0</v>
      </c>
      <c r="Q1470" s="14">
        <v>0</v>
      </c>
      <c r="R1470" s="14">
        <v>0</v>
      </c>
      <c r="S1470" s="14"/>
      <c r="T1470" s="14"/>
      <c r="U1470" s="14"/>
      <c r="V1470" s="14"/>
      <c r="W1470" s="14"/>
      <c r="X1470" s="14">
        <f t="shared" si="3855"/>
        <v>0</v>
      </c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>
        <v>0</v>
      </c>
      <c r="AI1470" s="14">
        <v>0</v>
      </c>
      <c r="AJ1470" s="14">
        <v>0</v>
      </c>
      <c r="AK1470" s="14"/>
      <c r="AL1470" s="14"/>
      <c r="AM1470" s="14"/>
      <c r="AN1470" s="14"/>
      <c r="AO1470" s="14"/>
      <c r="AP1470" s="14">
        <f t="shared" si="3856"/>
        <v>0</v>
      </c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>
        <v>0</v>
      </c>
      <c r="BA1470" s="14">
        <v>0</v>
      </c>
      <c r="BB1470" s="14">
        <v>0</v>
      </c>
      <c r="BC1470" s="14"/>
      <c r="BD1470" s="14"/>
      <c r="BE1470" s="14"/>
      <c r="BF1470" s="14"/>
      <c r="BG1470" s="14"/>
      <c r="BH1470" s="14">
        <f t="shared" si="3857"/>
        <v>0</v>
      </c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>
        <v>0</v>
      </c>
      <c r="BS1470" s="14">
        <v>0</v>
      </c>
      <c r="BT1470" s="14">
        <v>250000</v>
      </c>
      <c r="BU1470" s="14">
        <v>0</v>
      </c>
      <c r="BV1470" s="14">
        <v>0</v>
      </c>
      <c r="BW1470" s="14">
        <f t="shared" si="3843"/>
        <v>0</v>
      </c>
      <c r="BX1470" s="14"/>
      <c r="BY1470" s="14"/>
      <c r="BZ1470" s="14"/>
      <c r="CA1470" s="14">
        <f t="shared" si="3814"/>
        <v>0</v>
      </c>
      <c r="CB1470" s="122" t="str">
        <f t="shared" si="3825"/>
        <v>-</v>
      </c>
    </row>
    <row r="1471" spans="1:80" ht="22.5" x14ac:dyDescent="0.25">
      <c r="A1471" s="4" t="s">
        <v>840</v>
      </c>
      <c r="B1471" s="4" t="s">
        <v>3</v>
      </c>
      <c r="C1471" s="4" t="s">
        <v>28</v>
      </c>
      <c r="D1471" s="79" t="s">
        <v>842</v>
      </c>
      <c r="E1471" s="89">
        <v>6153</v>
      </c>
      <c r="F1471" s="79" t="s">
        <v>896</v>
      </c>
      <c r="G1471" s="74" t="s">
        <v>1901</v>
      </c>
      <c r="H1471" s="13" t="s">
        <v>897</v>
      </c>
      <c r="I1471" s="14">
        <v>0</v>
      </c>
      <c r="J1471" s="14">
        <f t="shared" si="3813"/>
        <v>0</v>
      </c>
      <c r="K1471" s="14">
        <v>0</v>
      </c>
      <c r="L1471" s="14">
        <f t="shared" si="3816"/>
        <v>0</v>
      </c>
      <c r="M1471" s="14">
        <v>0</v>
      </c>
      <c r="N1471" s="14">
        <v>0</v>
      </c>
      <c r="O1471" s="14">
        <v>0</v>
      </c>
      <c r="P1471" s="14">
        <v>0</v>
      </c>
      <c r="Q1471" s="14">
        <v>0</v>
      </c>
      <c r="R1471" s="14">
        <v>0</v>
      </c>
      <c r="S1471" s="14"/>
      <c r="T1471" s="14"/>
      <c r="U1471" s="14"/>
      <c r="V1471" s="14"/>
      <c r="W1471" s="14"/>
      <c r="X1471" s="14">
        <f t="shared" si="3855"/>
        <v>0</v>
      </c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>
        <v>0</v>
      </c>
      <c r="AI1471" s="14">
        <v>0</v>
      </c>
      <c r="AJ1471" s="14">
        <v>0</v>
      </c>
      <c r="AK1471" s="14"/>
      <c r="AL1471" s="14"/>
      <c r="AM1471" s="14"/>
      <c r="AN1471" s="14"/>
      <c r="AO1471" s="14"/>
      <c r="AP1471" s="14">
        <f t="shared" si="3856"/>
        <v>0</v>
      </c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>
        <v>0</v>
      </c>
      <c r="BA1471" s="14">
        <v>0</v>
      </c>
      <c r="BB1471" s="14">
        <v>0</v>
      </c>
      <c r="BC1471" s="14"/>
      <c r="BD1471" s="14"/>
      <c r="BE1471" s="14"/>
      <c r="BF1471" s="14"/>
      <c r="BG1471" s="14"/>
      <c r="BH1471" s="14">
        <f t="shared" si="3857"/>
        <v>0</v>
      </c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>
        <v>0</v>
      </c>
      <c r="BS1471" s="14">
        <v>0</v>
      </c>
      <c r="BT1471" s="14">
        <v>196000</v>
      </c>
      <c r="BU1471" s="14">
        <v>0</v>
      </c>
      <c r="BV1471" s="14">
        <v>0</v>
      </c>
      <c r="BW1471" s="14">
        <f t="shared" si="3843"/>
        <v>0</v>
      </c>
      <c r="BX1471" s="14"/>
      <c r="BY1471" s="14"/>
      <c r="BZ1471" s="14"/>
      <c r="CA1471" s="14">
        <f t="shared" si="3814"/>
        <v>0</v>
      </c>
      <c r="CB1471" s="122" t="str">
        <f t="shared" si="3825"/>
        <v>-</v>
      </c>
    </row>
    <row r="1472" spans="1:80" x14ac:dyDescent="0.25">
      <c r="A1472" s="4" t="s">
        <v>840</v>
      </c>
      <c r="B1472" s="4" t="s">
        <v>3</v>
      </c>
      <c r="C1472" s="4" t="s">
        <v>28</v>
      </c>
      <c r="D1472" s="79" t="s">
        <v>842</v>
      </c>
      <c r="E1472" s="89">
        <v>6153</v>
      </c>
      <c r="F1472" s="79" t="s">
        <v>898</v>
      </c>
      <c r="G1472" s="74" t="s">
        <v>1901</v>
      </c>
      <c r="H1472" s="13" t="s">
        <v>899</v>
      </c>
      <c r="I1472" s="14">
        <v>0</v>
      </c>
      <c r="J1472" s="14">
        <f t="shared" si="3813"/>
        <v>0</v>
      </c>
      <c r="K1472" s="14">
        <v>0</v>
      </c>
      <c r="L1472" s="14">
        <f t="shared" si="3816"/>
        <v>0</v>
      </c>
      <c r="M1472" s="14">
        <v>0</v>
      </c>
      <c r="N1472" s="14">
        <v>0</v>
      </c>
      <c r="O1472" s="14">
        <v>0</v>
      </c>
      <c r="P1472" s="14">
        <v>0</v>
      </c>
      <c r="Q1472" s="14">
        <v>0</v>
      </c>
      <c r="R1472" s="14">
        <v>0</v>
      </c>
      <c r="S1472" s="14"/>
      <c r="T1472" s="14"/>
      <c r="U1472" s="14"/>
      <c r="V1472" s="14"/>
      <c r="W1472" s="14"/>
      <c r="X1472" s="14">
        <f t="shared" si="3855"/>
        <v>0</v>
      </c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>
        <v>0</v>
      </c>
      <c r="AI1472" s="14">
        <v>0</v>
      </c>
      <c r="AJ1472" s="14">
        <v>0</v>
      </c>
      <c r="AK1472" s="14"/>
      <c r="AL1472" s="14"/>
      <c r="AM1472" s="14"/>
      <c r="AN1472" s="14"/>
      <c r="AO1472" s="14"/>
      <c r="AP1472" s="14">
        <f t="shared" si="3856"/>
        <v>0</v>
      </c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>
        <v>0</v>
      </c>
      <c r="BA1472" s="14">
        <v>0</v>
      </c>
      <c r="BB1472" s="14">
        <v>0</v>
      </c>
      <c r="BC1472" s="14"/>
      <c r="BD1472" s="14"/>
      <c r="BE1472" s="14"/>
      <c r="BF1472" s="14"/>
      <c r="BG1472" s="14"/>
      <c r="BH1472" s="14">
        <f t="shared" si="3857"/>
        <v>0</v>
      </c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>
        <v>0</v>
      </c>
      <c r="BS1472" s="14">
        <v>0</v>
      </c>
      <c r="BT1472" s="14">
        <v>0</v>
      </c>
      <c r="BU1472" s="14">
        <v>0</v>
      </c>
      <c r="BV1472" s="14">
        <v>0</v>
      </c>
      <c r="BW1472" s="14">
        <f t="shared" si="3843"/>
        <v>0</v>
      </c>
      <c r="BX1472" s="14"/>
      <c r="BY1472" s="14"/>
      <c r="BZ1472" s="14"/>
      <c r="CA1472" s="14">
        <f t="shared" si="3814"/>
        <v>0</v>
      </c>
      <c r="CB1472" s="122" t="str">
        <f t="shared" si="3825"/>
        <v>-</v>
      </c>
    </row>
    <row r="1473" spans="1:80" ht="22.5" x14ac:dyDescent="0.25">
      <c r="A1473" s="4" t="s">
        <v>840</v>
      </c>
      <c r="B1473" s="4" t="s">
        <v>3</v>
      </c>
      <c r="C1473" s="4" t="s">
        <v>28</v>
      </c>
      <c r="D1473" s="79" t="s">
        <v>842</v>
      </c>
      <c r="E1473" s="89">
        <v>6153</v>
      </c>
      <c r="F1473" s="79" t="s">
        <v>900</v>
      </c>
      <c r="G1473" s="74" t="s">
        <v>1901</v>
      </c>
      <c r="H1473" s="13" t="s">
        <v>901</v>
      </c>
      <c r="I1473" s="14">
        <v>0</v>
      </c>
      <c r="J1473" s="14">
        <f t="shared" si="3813"/>
        <v>0</v>
      </c>
      <c r="K1473" s="14">
        <v>0</v>
      </c>
      <c r="L1473" s="14">
        <f t="shared" si="3816"/>
        <v>0</v>
      </c>
      <c r="M1473" s="14">
        <v>0</v>
      </c>
      <c r="N1473" s="14">
        <v>0</v>
      </c>
      <c r="O1473" s="14">
        <v>0</v>
      </c>
      <c r="P1473" s="14">
        <v>0</v>
      </c>
      <c r="Q1473" s="14">
        <v>0</v>
      </c>
      <c r="R1473" s="14">
        <v>0</v>
      </c>
      <c r="S1473" s="14"/>
      <c r="T1473" s="14"/>
      <c r="U1473" s="14"/>
      <c r="V1473" s="14"/>
      <c r="W1473" s="14"/>
      <c r="X1473" s="14">
        <f t="shared" si="3855"/>
        <v>0</v>
      </c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>
        <v>0</v>
      </c>
      <c r="AI1473" s="14">
        <v>0</v>
      </c>
      <c r="AJ1473" s="14">
        <v>0</v>
      </c>
      <c r="AK1473" s="14"/>
      <c r="AL1473" s="14"/>
      <c r="AM1473" s="14"/>
      <c r="AN1473" s="14"/>
      <c r="AO1473" s="14"/>
      <c r="AP1473" s="14">
        <f t="shared" si="3856"/>
        <v>0</v>
      </c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>
        <v>0</v>
      </c>
      <c r="BA1473" s="14">
        <v>0</v>
      </c>
      <c r="BB1473" s="14">
        <v>0</v>
      </c>
      <c r="BC1473" s="14"/>
      <c r="BD1473" s="14"/>
      <c r="BE1473" s="14"/>
      <c r="BF1473" s="14"/>
      <c r="BG1473" s="14"/>
      <c r="BH1473" s="14">
        <f t="shared" si="3857"/>
        <v>0</v>
      </c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>
        <v>0</v>
      </c>
      <c r="BS1473" s="14">
        <v>0</v>
      </c>
      <c r="BT1473" s="14">
        <v>0</v>
      </c>
      <c r="BU1473" s="14">
        <v>0</v>
      </c>
      <c r="BV1473" s="14">
        <v>0</v>
      </c>
      <c r="BW1473" s="14">
        <f t="shared" si="3843"/>
        <v>0</v>
      </c>
      <c r="BX1473" s="14"/>
      <c r="BY1473" s="14"/>
      <c r="BZ1473" s="14"/>
      <c r="CA1473" s="14">
        <f t="shared" si="3814"/>
        <v>0</v>
      </c>
      <c r="CB1473" s="122" t="str">
        <f t="shared" si="3825"/>
        <v>-</v>
      </c>
    </row>
    <row r="1474" spans="1:80" x14ac:dyDescent="0.25">
      <c r="A1474" s="4" t="s">
        <v>840</v>
      </c>
      <c r="B1474" s="4" t="s">
        <v>3</v>
      </c>
      <c r="C1474" s="4" t="s">
        <v>28</v>
      </c>
      <c r="D1474" s="79" t="s">
        <v>842</v>
      </c>
      <c r="E1474" s="89">
        <v>6153</v>
      </c>
      <c r="F1474" s="79" t="s">
        <v>902</v>
      </c>
      <c r="G1474" s="74" t="s">
        <v>1901</v>
      </c>
      <c r="H1474" s="13" t="s">
        <v>903</v>
      </c>
      <c r="I1474" s="14">
        <v>650000</v>
      </c>
      <c r="J1474" s="14">
        <f t="shared" si="3813"/>
        <v>0</v>
      </c>
      <c r="K1474" s="14">
        <v>0</v>
      </c>
      <c r="L1474" s="14">
        <f t="shared" si="3816"/>
        <v>0</v>
      </c>
      <c r="M1474" s="14">
        <v>0</v>
      </c>
      <c r="N1474" s="14">
        <v>0</v>
      </c>
      <c r="O1474" s="14">
        <v>0</v>
      </c>
      <c r="P1474" s="14">
        <v>0</v>
      </c>
      <c r="Q1474" s="14">
        <v>0</v>
      </c>
      <c r="R1474" s="14">
        <v>0</v>
      </c>
      <c r="S1474" s="14"/>
      <c r="T1474" s="14"/>
      <c r="U1474" s="14"/>
      <c r="V1474" s="14"/>
      <c r="W1474" s="14"/>
      <c r="X1474" s="14">
        <f t="shared" si="3855"/>
        <v>0</v>
      </c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>
        <v>0</v>
      </c>
      <c r="AI1474" s="14">
        <v>0</v>
      </c>
      <c r="AJ1474" s="14">
        <v>0</v>
      </c>
      <c r="AK1474" s="14"/>
      <c r="AL1474" s="14"/>
      <c r="AM1474" s="14"/>
      <c r="AN1474" s="14"/>
      <c r="AO1474" s="14"/>
      <c r="AP1474" s="14">
        <f t="shared" si="3856"/>
        <v>0</v>
      </c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>
        <v>0</v>
      </c>
      <c r="BA1474" s="14">
        <v>0</v>
      </c>
      <c r="BB1474" s="14">
        <v>0</v>
      </c>
      <c r="BC1474" s="14"/>
      <c r="BD1474" s="14"/>
      <c r="BE1474" s="14"/>
      <c r="BF1474" s="14"/>
      <c r="BG1474" s="14"/>
      <c r="BH1474" s="14">
        <f t="shared" si="3857"/>
        <v>0</v>
      </c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>
        <v>0</v>
      </c>
      <c r="BS1474" s="14">
        <v>0</v>
      </c>
      <c r="BT1474" s="14">
        <v>0</v>
      </c>
      <c r="BU1474" s="14">
        <v>0</v>
      </c>
      <c r="BV1474" s="14">
        <v>0</v>
      </c>
      <c r="BW1474" s="14">
        <f t="shared" si="3843"/>
        <v>0</v>
      </c>
      <c r="BX1474" s="14"/>
      <c r="BY1474" s="14"/>
      <c r="BZ1474" s="14"/>
      <c r="CA1474" s="14">
        <f t="shared" si="3814"/>
        <v>0</v>
      </c>
      <c r="CB1474" s="122" t="str">
        <f t="shared" si="3825"/>
        <v>-</v>
      </c>
    </row>
    <row r="1475" spans="1:80" ht="22.5" x14ac:dyDescent="0.25">
      <c r="A1475" s="4" t="s">
        <v>840</v>
      </c>
      <c r="B1475" s="4" t="s">
        <v>3</v>
      </c>
      <c r="C1475" s="4" t="s">
        <v>28</v>
      </c>
      <c r="D1475" s="79" t="s">
        <v>842</v>
      </c>
      <c r="E1475" s="89">
        <v>6153</v>
      </c>
      <c r="F1475" s="79" t="s">
        <v>904</v>
      </c>
      <c r="G1475" s="74" t="s">
        <v>1901</v>
      </c>
      <c r="H1475" s="13" t="s">
        <v>905</v>
      </c>
      <c r="I1475" s="14">
        <v>550000</v>
      </c>
      <c r="J1475" s="14">
        <f t="shared" si="3813"/>
        <v>0</v>
      </c>
      <c r="K1475" s="14">
        <v>0</v>
      </c>
      <c r="L1475" s="14">
        <f t="shared" si="3816"/>
        <v>0</v>
      </c>
      <c r="M1475" s="14">
        <v>0</v>
      </c>
      <c r="N1475" s="14">
        <v>0</v>
      </c>
      <c r="O1475" s="14">
        <v>0</v>
      </c>
      <c r="P1475" s="14">
        <v>0</v>
      </c>
      <c r="Q1475" s="14">
        <v>0</v>
      </c>
      <c r="R1475" s="14">
        <v>0</v>
      </c>
      <c r="S1475" s="14"/>
      <c r="T1475" s="14"/>
      <c r="U1475" s="14"/>
      <c r="V1475" s="14"/>
      <c r="W1475" s="14"/>
      <c r="X1475" s="14">
        <f t="shared" si="3855"/>
        <v>0</v>
      </c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>
        <v>0</v>
      </c>
      <c r="AI1475" s="14">
        <v>0</v>
      </c>
      <c r="AJ1475" s="14">
        <v>0</v>
      </c>
      <c r="AK1475" s="14"/>
      <c r="AL1475" s="14"/>
      <c r="AM1475" s="14"/>
      <c r="AN1475" s="14"/>
      <c r="AO1475" s="14"/>
      <c r="AP1475" s="14">
        <f t="shared" si="3856"/>
        <v>0</v>
      </c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>
        <v>0</v>
      </c>
      <c r="BA1475" s="14">
        <v>0</v>
      </c>
      <c r="BB1475" s="14">
        <v>0</v>
      </c>
      <c r="BC1475" s="14"/>
      <c r="BD1475" s="14"/>
      <c r="BE1475" s="14"/>
      <c r="BF1475" s="14"/>
      <c r="BG1475" s="14"/>
      <c r="BH1475" s="14">
        <f t="shared" si="3857"/>
        <v>0</v>
      </c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>
        <v>0</v>
      </c>
      <c r="BS1475" s="14">
        <v>0</v>
      </c>
      <c r="BT1475" s="14">
        <v>0</v>
      </c>
      <c r="BU1475" s="14">
        <v>0</v>
      </c>
      <c r="BV1475" s="14">
        <v>0</v>
      </c>
      <c r="BW1475" s="14">
        <f t="shared" si="3843"/>
        <v>0</v>
      </c>
      <c r="BX1475" s="14"/>
      <c r="BY1475" s="14"/>
      <c r="BZ1475" s="14"/>
      <c r="CA1475" s="14">
        <f t="shared" si="3814"/>
        <v>0</v>
      </c>
      <c r="CB1475" s="122" t="str">
        <f t="shared" si="3825"/>
        <v>-</v>
      </c>
    </row>
    <row r="1476" spans="1:80" ht="22.5" x14ac:dyDescent="0.25">
      <c r="A1476" s="4" t="s">
        <v>840</v>
      </c>
      <c r="B1476" s="4" t="s">
        <v>3</v>
      </c>
      <c r="C1476" s="4" t="s">
        <v>28</v>
      </c>
      <c r="D1476" s="79" t="s">
        <v>842</v>
      </c>
      <c r="E1476" s="89">
        <v>6153</v>
      </c>
      <c r="F1476" s="79" t="s">
        <v>906</v>
      </c>
      <c r="G1476" s="74" t="s">
        <v>1901</v>
      </c>
      <c r="H1476" s="13" t="s">
        <v>907</v>
      </c>
      <c r="I1476" s="14">
        <v>505000</v>
      </c>
      <c r="J1476" s="14">
        <f t="shared" si="3813"/>
        <v>0</v>
      </c>
      <c r="K1476" s="14">
        <v>0</v>
      </c>
      <c r="L1476" s="14">
        <f t="shared" si="3816"/>
        <v>0</v>
      </c>
      <c r="M1476" s="14">
        <v>0</v>
      </c>
      <c r="N1476" s="14">
        <v>0</v>
      </c>
      <c r="O1476" s="14">
        <v>0</v>
      </c>
      <c r="P1476" s="14">
        <v>0</v>
      </c>
      <c r="Q1476" s="14">
        <v>0</v>
      </c>
      <c r="R1476" s="14">
        <v>0</v>
      </c>
      <c r="S1476" s="14"/>
      <c r="T1476" s="14"/>
      <c r="U1476" s="14"/>
      <c r="V1476" s="14"/>
      <c r="W1476" s="14"/>
      <c r="X1476" s="14">
        <f t="shared" si="3855"/>
        <v>0</v>
      </c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>
        <v>0</v>
      </c>
      <c r="AI1476" s="14">
        <v>0</v>
      </c>
      <c r="AJ1476" s="14">
        <v>0</v>
      </c>
      <c r="AK1476" s="14"/>
      <c r="AL1476" s="14"/>
      <c r="AM1476" s="14"/>
      <c r="AN1476" s="14"/>
      <c r="AO1476" s="14"/>
      <c r="AP1476" s="14">
        <f t="shared" si="3856"/>
        <v>0</v>
      </c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>
        <v>0</v>
      </c>
      <c r="BA1476" s="14">
        <v>0</v>
      </c>
      <c r="BB1476" s="14">
        <v>0</v>
      </c>
      <c r="BC1476" s="14"/>
      <c r="BD1476" s="14"/>
      <c r="BE1476" s="14"/>
      <c r="BF1476" s="14"/>
      <c r="BG1476" s="14"/>
      <c r="BH1476" s="14">
        <f t="shared" si="3857"/>
        <v>0</v>
      </c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>
        <v>0</v>
      </c>
      <c r="BS1476" s="14">
        <v>0</v>
      </c>
      <c r="BT1476" s="14">
        <v>0</v>
      </c>
      <c r="BU1476" s="14">
        <v>0</v>
      </c>
      <c r="BV1476" s="14">
        <v>0</v>
      </c>
      <c r="BW1476" s="14">
        <f t="shared" si="3843"/>
        <v>0</v>
      </c>
      <c r="BX1476" s="14"/>
      <c r="BY1476" s="14"/>
      <c r="BZ1476" s="14"/>
      <c r="CA1476" s="14">
        <f t="shared" si="3814"/>
        <v>0</v>
      </c>
      <c r="CB1476" s="122" t="str">
        <f t="shared" si="3825"/>
        <v>-</v>
      </c>
    </row>
    <row r="1477" spans="1:80" ht="22.5" x14ac:dyDescent="0.25">
      <c r="A1477" s="4" t="s">
        <v>840</v>
      </c>
      <c r="B1477" s="4" t="s">
        <v>3</v>
      </c>
      <c r="C1477" s="4" t="s">
        <v>28</v>
      </c>
      <c r="D1477" s="79" t="s">
        <v>842</v>
      </c>
      <c r="E1477" s="89">
        <v>6153</v>
      </c>
      <c r="F1477" s="79" t="s">
        <v>908</v>
      </c>
      <c r="G1477" s="74" t="s">
        <v>1901</v>
      </c>
      <c r="H1477" s="13" t="s">
        <v>909</v>
      </c>
      <c r="I1477" s="14">
        <v>1000000</v>
      </c>
      <c r="J1477" s="14">
        <f t="shared" si="3813"/>
        <v>0</v>
      </c>
      <c r="K1477" s="14">
        <v>0</v>
      </c>
      <c r="L1477" s="14">
        <f t="shared" si="3816"/>
        <v>0</v>
      </c>
      <c r="M1477" s="14">
        <v>0</v>
      </c>
      <c r="N1477" s="14">
        <v>0</v>
      </c>
      <c r="O1477" s="14">
        <v>0</v>
      </c>
      <c r="P1477" s="14">
        <v>0</v>
      </c>
      <c r="Q1477" s="14">
        <v>0</v>
      </c>
      <c r="R1477" s="14">
        <v>0</v>
      </c>
      <c r="S1477" s="14"/>
      <c r="T1477" s="14"/>
      <c r="U1477" s="14"/>
      <c r="V1477" s="14"/>
      <c r="W1477" s="14"/>
      <c r="X1477" s="14">
        <f t="shared" si="3855"/>
        <v>0</v>
      </c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>
        <v>0</v>
      </c>
      <c r="AI1477" s="14">
        <v>0</v>
      </c>
      <c r="AJ1477" s="14">
        <v>0</v>
      </c>
      <c r="AK1477" s="14"/>
      <c r="AL1477" s="14"/>
      <c r="AM1477" s="14"/>
      <c r="AN1477" s="14"/>
      <c r="AO1477" s="14"/>
      <c r="AP1477" s="14">
        <f t="shared" si="3856"/>
        <v>0</v>
      </c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>
        <v>0</v>
      </c>
      <c r="BA1477" s="14">
        <v>0</v>
      </c>
      <c r="BB1477" s="14">
        <v>0</v>
      </c>
      <c r="BC1477" s="14"/>
      <c r="BD1477" s="14"/>
      <c r="BE1477" s="14"/>
      <c r="BF1477" s="14"/>
      <c r="BG1477" s="14"/>
      <c r="BH1477" s="14">
        <f t="shared" si="3857"/>
        <v>0</v>
      </c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>
        <v>0</v>
      </c>
      <c r="BS1477" s="14">
        <v>0</v>
      </c>
      <c r="BT1477" s="14">
        <v>0</v>
      </c>
      <c r="BU1477" s="14">
        <v>0</v>
      </c>
      <c r="BV1477" s="14">
        <v>0</v>
      </c>
      <c r="BW1477" s="14">
        <f t="shared" si="3843"/>
        <v>0</v>
      </c>
      <c r="BX1477" s="14"/>
      <c r="BY1477" s="14"/>
      <c r="BZ1477" s="14"/>
      <c r="CA1477" s="14">
        <f t="shared" si="3814"/>
        <v>0</v>
      </c>
      <c r="CB1477" s="122" t="str">
        <f t="shared" si="3825"/>
        <v>-</v>
      </c>
    </row>
    <row r="1478" spans="1:80" ht="22.5" x14ac:dyDescent="0.25">
      <c r="A1478" s="4" t="s">
        <v>840</v>
      </c>
      <c r="B1478" s="4" t="s">
        <v>3</v>
      </c>
      <c r="C1478" s="4" t="s">
        <v>28</v>
      </c>
      <c r="D1478" s="79" t="s">
        <v>842</v>
      </c>
      <c r="E1478" s="89">
        <v>6153</v>
      </c>
      <c r="F1478" s="79" t="s">
        <v>910</v>
      </c>
      <c r="G1478" s="74" t="s">
        <v>1901</v>
      </c>
      <c r="H1478" s="13" t="s">
        <v>911</v>
      </c>
      <c r="I1478" s="14">
        <v>600000</v>
      </c>
      <c r="J1478" s="14">
        <f t="shared" si="3813"/>
        <v>0</v>
      </c>
      <c r="K1478" s="14">
        <v>0</v>
      </c>
      <c r="L1478" s="14">
        <f t="shared" si="3816"/>
        <v>0</v>
      </c>
      <c r="M1478" s="14">
        <v>0</v>
      </c>
      <c r="N1478" s="14">
        <v>0</v>
      </c>
      <c r="O1478" s="14">
        <v>0</v>
      </c>
      <c r="P1478" s="14">
        <v>0</v>
      </c>
      <c r="Q1478" s="14">
        <v>0</v>
      </c>
      <c r="R1478" s="14">
        <v>0</v>
      </c>
      <c r="S1478" s="14"/>
      <c r="T1478" s="14"/>
      <c r="U1478" s="14"/>
      <c r="V1478" s="14"/>
      <c r="W1478" s="14"/>
      <c r="X1478" s="14">
        <f t="shared" si="3855"/>
        <v>0</v>
      </c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>
        <v>0</v>
      </c>
      <c r="AI1478" s="14">
        <v>0</v>
      </c>
      <c r="AJ1478" s="14">
        <v>0</v>
      </c>
      <c r="AK1478" s="14"/>
      <c r="AL1478" s="14"/>
      <c r="AM1478" s="14"/>
      <c r="AN1478" s="14"/>
      <c r="AO1478" s="14"/>
      <c r="AP1478" s="14">
        <f t="shared" si="3856"/>
        <v>0</v>
      </c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>
        <v>0</v>
      </c>
      <c r="BA1478" s="14">
        <v>0</v>
      </c>
      <c r="BB1478" s="14">
        <v>0</v>
      </c>
      <c r="BC1478" s="14"/>
      <c r="BD1478" s="14"/>
      <c r="BE1478" s="14"/>
      <c r="BF1478" s="14"/>
      <c r="BG1478" s="14"/>
      <c r="BH1478" s="14">
        <f t="shared" si="3857"/>
        <v>0</v>
      </c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>
        <v>0</v>
      </c>
      <c r="BS1478" s="14">
        <v>0</v>
      </c>
      <c r="BT1478" s="14">
        <v>0</v>
      </c>
      <c r="BU1478" s="14">
        <v>0</v>
      </c>
      <c r="BV1478" s="14">
        <v>0</v>
      </c>
      <c r="BW1478" s="14">
        <f t="shared" si="3843"/>
        <v>0</v>
      </c>
      <c r="BX1478" s="14"/>
      <c r="BY1478" s="14"/>
      <c r="BZ1478" s="14"/>
      <c r="CA1478" s="14">
        <f t="shared" si="3814"/>
        <v>0</v>
      </c>
      <c r="CB1478" s="122" t="str">
        <f t="shared" si="3825"/>
        <v>-</v>
      </c>
    </row>
    <row r="1479" spans="1:80" ht="22.5" x14ac:dyDescent="0.25">
      <c r="A1479" s="4" t="s">
        <v>840</v>
      </c>
      <c r="B1479" s="4" t="s">
        <v>3</v>
      </c>
      <c r="C1479" s="4" t="s">
        <v>28</v>
      </c>
      <c r="D1479" s="79" t="s">
        <v>842</v>
      </c>
      <c r="E1479" s="89">
        <v>6153</v>
      </c>
      <c r="F1479" s="79" t="s">
        <v>912</v>
      </c>
      <c r="G1479" s="74" t="s">
        <v>1901</v>
      </c>
      <c r="H1479" s="13" t="s">
        <v>1811</v>
      </c>
      <c r="I1479" s="14">
        <v>300000</v>
      </c>
      <c r="J1479" s="14">
        <f t="shared" si="3813"/>
        <v>0</v>
      </c>
      <c r="K1479" s="14">
        <v>0</v>
      </c>
      <c r="L1479" s="14">
        <f t="shared" si="3816"/>
        <v>0</v>
      </c>
      <c r="M1479" s="14">
        <v>0</v>
      </c>
      <c r="N1479" s="14">
        <v>0</v>
      </c>
      <c r="O1479" s="14">
        <v>0</v>
      </c>
      <c r="P1479" s="14">
        <v>0</v>
      </c>
      <c r="Q1479" s="14">
        <v>0</v>
      </c>
      <c r="R1479" s="14">
        <v>0</v>
      </c>
      <c r="S1479" s="14"/>
      <c r="T1479" s="14"/>
      <c r="U1479" s="14"/>
      <c r="V1479" s="14"/>
      <c r="W1479" s="14"/>
      <c r="X1479" s="14">
        <f t="shared" si="3855"/>
        <v>0</v>
      </c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>
        <v>0</v>
      </c>
      <c r="AI1479" s="14">
        <v>0</v>
      </c>
      <c r="AJ1479" s="14">
        <v>0</v>
      </c>
      <c r="AK1479" s="14"/>
      <c r="AL1479" s="14"/>
      <c r="AM1479" s="14"/>
      <c r="AN1479" s="14"/>
      <c r="AO1479" s="14"/>
      <c r="AP1479" s="14">
        <f t="shared" si="3856"/>
        <v>0</v>
      </c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>
        <v>0</v>
      </c>
      <c r="BA1479" s="14">
        <v>0</v>
      </c>
      <c r="BB1479" s="14">
        <v>0</v>
      </c>
      <c r="BC1479" s="14"/>
      <c r="BD1479" s="14"/>
      <c r="BE1479" s="14"/>
      <c r="BF1479" s="14"/>
      <c r="BG1479" s="14"/>
      <c r="BH1479" s="14">
        <f t="shared" si="3857"/>
        <v>0</v>
      </c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>
        <v>0</v>
      </c>
      <c r="BS1479" s="14">
        <v>0</v>
      </c>
      <c r="BT1479" s="14">
        <v>350000</v>
      </c>
      <c r="BU1479" s="14">
        <v>0</v>
      </c>
      <c r="BV1479" s="14">
        <v>0</v>
      </c>
      <c r="BW1479" s="14">
        <f t="shared" si="3843"/>
        <v>0</v>
      </c>
      <c r="BX1479" s="14"/>
      <c r="BY1479" s="14"/>
      <c r="BZ1479" s="14"/>
      <c r="CA1479" s="14">
        <f t="shared" si="3814"/>
        <v>0</v>
      </c>
      <c r="CB1479" s="122" t="str">
        <f t="shared" si="3825"/>
        <v>-</v>
      </c>
    </row>
    <row r="1480" spans="1:80" ht="22.5" x14ac:dyDescent="0.25">
      <c r="A1480" s="4" t="s">
        <v>840</v>
      </c>
      <c r="B1480" s="4" t="s">
        <v>3</v>
      </c>
      <c r="C1480" s="4" t="s">
        <v>28</v>
      </c>
      <c r="D1480" s="79" t="s">
        <v>842</v>
      </c>
      <c r="E1480" s="89">
        <v>6153</v>
      </c>
      <c r="F1480" s="79" t="s">
        <v>913</v>
      </c>
      <c r="G1480" s="74" t="s">
        <v>1901</v>
      </c>
      <c r="H1480" s="13" t="s">
        <v>914</v>
      </c>
      <c r="I1480" s="14">
        <v>150000</v>
      </c>
      <c r="J1480" s="14">
        <f t="shared" si="3813"/>
        <v>0</v>
      </c>
      <c r="K1480" s="14">
        <v>0</v>
      </c>
      <c r="L1480" s="14">
        <f t="shared" si="3816"/>
        <v>0</v>
      </c>
      <c r="M1480" s="14">
        <v>0</v>
      </c>
      <c r="N1480" s="14">
        <v>0</v>
      </c>
      <c r="O1480" s="14">
        <v>0</v>
      </c>
      <c r="P1480" s="14">
        <v>0</v>
      </c>
      <c r="Q1480" s="14">
        <v>0</v>
      </c>
      <c r="R1480" s="14">
        <v>0</v>
      </c>
      <c r="S1480" s="14"/>
      <c r="T1480" s="14"/>
      <c r="U1480" s="14"/>
      <c r="V1480" s="14"/>
      <c r="W1480" s="14"/>
      <c r="X1480" s="14">
        <f t="shared" si="3855"/>
        <v>0</v>
      </c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>
        <v>0</v>
      </c>
      <c r="AI1480" s="14">
        <v>0</v>
      </c>
      <c r="AJ1480" s="14">
        <v>0</v>
      </c>
      <c r="AK1480" s="14"/>
      <c r="AL1480" s="14"/>
      <c r="AM1480" s="14"/>
      <c r="AN1480" s="14"/>
      <c r="AO1480" s="14"/>
      <c r="AP1480" s="14">
        <f t="shared" si="3856"/>
        <v>0</v>
      </c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>
        <v>0</v>
      </c>
      <c r="BA1480" s="14">
        <v>0</v>
      </c>
      <c r="BB1480" s="14">
        <v>0</v>
      </c>
      <c r="BC1480" s="14"/>
      <c r="BD1480" s="14"/>
      <c r="BE1480" s="14"/>
      <c r="BF1480" s="14"/>
      <c r="BG1480" s="14"/>
      <c r="BH1480" s="14">
        <f t="shared" si="3857"/>
        <v>0</v>
      </c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>
        <v>0</v>
      </c>
      <c r="BS1480" s="14">
        <v>0</v>
      </c>
      <c r="BT1480" s="14">
        <v>0</v>
      </c>
      <c r="BU1480" s="14">
        <v>0</v>
      </c>
      <c r="BV1480" s="14">
        <v>0</v>
      </c>
      <c r="BW1480" s="14">
        <f t="shared" si="3843"/>
        <v>0</v>
      </c>
      <c r="BX1480" s="14"/>
      <c r="BY1480" s="14"/>
      <c r="BZ1480" s="14"/>
      <c r="CA1480" s="14">
        <f t="shared" si="3814"/>
        <v>0</v>
      </c>
      <c r="CB1480" s="122" t="str">
        <f t="shared" si="3825"/>
        <v>-</v>
      </c>
    </row>
    <row r="1481" spans="1:80" ht="22.5" x14ac:dyDescent="0.25">
      <c r="A1481" s="4" t="s">
        <v>840</v>
      </c>
      <c r="B1481" s="4" t="s">
        <v>3</v>
      </c>
      <c r="C1481" s="4" t="s">
        <v>28</v>
      </c>
      <c r="D1481" s="79" t="s">
        <v>842</v>
      </c>
      <c r="E1481" s="89">
        <v>6153</v>
      </c>
      <c r="F1481" s="79" t="s">
        <v>915</v>
      </c>
      <c r="G1481" s="74" t="s">
        <v>1901</v>
      </c>
      <c r="H1481" s="13" t="s">
        <v>916</v>
      </c>
      <c r="I1481" s="14">
        <v>300000</v>
      </c>
      <c r="J1481" s="14">
        <f t="shared" si="3813"/>
        <v>0</v>
      </c>
      <c r="K1481" s="14">
        <v>0</v>
      </c>
      <c r="L1481" s="14">
        <f t="shared" si="3816"/>
        <v>0</v>
      </c>
      <c r="M1481" s="14">
        <v>0</v>
      </c>
      <c r="N1481" s="14">
        <v>0</v>
      </c>
      <c r="O1481" s="14">
        <v>0</v>
      </c>
      <c r="P1481" s="14">
        <v>0</v>
      </c>
      <c r="Q1481" s="14">
        <v>0</v>
      </c>
      <c r="R1481" s="14">
        <v>0</v>
      </c>
      <c r="S1481" s="14"/>
      <c r="T1481" s="14"/>
      <c r="U1481" s="14"/>
      <c r="V1481" s="14"/>
      <c r="W1481" s="14"/>
      <c r="X1481" s="14">
        <f t="shared" si="3855"/>
        <v>0</v>
      </c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>
        <v>0</v>
      </c>
      <c r="AI1481" s="14">
        <v>0</v>
      </c>
      <c r="AJ1481" s="14">
        <v>0</v>
      </c>
      <c r="AK1481" s="14"/>
      <c r="AL1481" s="14"/>
      <c r="AM1481" s="14"/>
      <c r="AN1481" s="14"/>
      <c r="AO1481" s="14"/>
      <c r="AP1481" s="14">
        <f t="shared" si="3856"/>
        <v>0</v>
      </c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>
        <v>0</v>
      </c>
      <c r="BA1481" s="14">
        <v>0</v>
      </c>
      <c r="BB1481" s="14">
        <v>0</v>
      </c>
      <c r="BC1481" s="14"/>
      <c r="BD1481" s="14"/>
      <c r="BE1481" s="14"/>
      <c r="BF1481" s="14"/>
      <c r="BG1481" s="14"/>
      <c r="BH1481" s="14">
        <f t="shared" si="3857"/>
        <v>0</v>
      </c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>
        <v>0</v>
      </c>
      <c r="BS1481" s="14">
        <v>0</v>
      </c>
      <c r="BT1481" s="14">
        <v>0</v>
      </c>
      <c r="BU1481" s="14">
        <v>0</v>
      </c>
      <c r="BV1481" s="14">
        <v>0</v>
      </c>
      <c r="BW1481" s="14">
        <f t="shared" si="3843"/>
        <v>0</v>
      </c>
      <c r="BX1481" s="14"/>
      <c r="BY1481" s="14"/>
      <c r="BZ1481" s="14"/>
      <c r="CA1481" s="14">
        <f t="shared" ref="CA1481:CA1493" si="3922">BV1481+BW1481</f>
        <v>0</v>
      </c>
      <c r="CB1481" s="122" t="str">
        <f t="shared" si="3825"/>
        <v>-</v>
      </c>
    </row>
    <row r="1482" spans="1:80" ht="22.5" x14ac:dyDescent="0.25">
      <c r="A1482" s="4" t="s">
        <v>840</v>
      </c>
      <c r="B1482" s="4" t="s">
        <v>3</v>
      </c>
      <c r="C1482" s="4" t="s">
        <v>28</v>
      </c>
      <c r="D1482" s="79" t="s">
        <v>842</v>
      </c>
      <c r="E1482" s="89">
        <v>6153</v>
      </c>
      <c r="F1482" s="79" t="s">
        <v>917</v>
      </c>
      <c r="G1482" s="74" t="s">
        <v>1901</v>
      </c>
      <c r="H1482" s="13" t="s">
        <v>918</v>
      </c>
      <c r="I1482" s="14">
        <v>70000</v>
      </c>
      <c r="J1482" s="14">
        <f t="shared" si="3813"/>
        <v>0</v>
      </c>
      <c r="K1482" s="14">
        <v>0</v>
      </c>
      <c r="L1482" s="14">
        <f t="shared" si="3816"/>
        <v>0</v>
      </c>
      <c r="M1482" s="14">
        <v>0</v>
      </c>
      <c r="N1482" s="14">
        <v>0</v>
      </c>
      <c r="O1482" s="14">
        <v>0</v>
      </c>
      <c r="P1482" s="14">
        <v>0</v>
      </c>
      <c r="Q1482" s="14">
        <v>0</v>
      </c>
      <c r="R1482" s="14">
        <v>0</v>
      </c>
      <c r="S1482" s="14"/>
      <c r="T1482" s="14"/>
      <c r="U1482" s="14"/>
      <c r="V1482" s="14"/>
      <c r="W1482" s="14"/>
      <c r="X1482" s="14">
        <f t="shared" si="3855"/>
        <v>0</v>
      </c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>
        <v>0</v>
      </c>
      <c r="AI1482" s="14">
        <v>0</v>
      </c>
      <c r="AJ1482" s="14">
        <v>0</v>
      </c>
      <c r="AK1482" s="14"/>
      <c r="AL1482" s="14"/>
      <c r="AM1482" s="14"/>
      <c r="AN1482" s="14"/>
      <c r="AO1482" s="14"/>
      <c r="AP1482" s="14">
        <f t="shared" si="3856"/>
        <v>0</v>
      </c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>
        <v>0</v>
      </c>
      <c r="BA1482" s="14">
        <v>0</v>
      </c>
      <c r="BB1482" s="14">
        <v>0</v>
      </c>
      <c r="BC1482" s="14"/>
      <c r="BD1482" s="14"/>
      <c r="BE1482" s="14"/>
      <c r="BF1482" s="14"/>
      <c r="BG1482" s="14"/>
      <c r="BH1482" s="14">
        <f t="shared" si="3857"/>
        <v>0</v>
      </c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>
        <v>0</v>
      </c>
      <c r="BS1482" s="14">
        <v>0</v>
      </c>
      <c r="BT1482" s="14">
        <v>0</v>
      </c>
      <c r="BU1482" s="14">
        <v>0</v>
      </c>
      <c r="BV1482" s="14">
        <v>0</v>
      </c>
      <c r="BW1482" s="14">
        <f t="shared" si="3843"/>
        <v>0</v>
      </c>
      <c r="BX1482" s="14"/>
      <c r="BY1482" s="14"/>
      <c r="BZ1482" s="14"/>
      <c r="CA1482" s="14">
        <f t="shared" si="3922"/>
        <v>0</v>
      </c>
      <c r="CB1482" s="122" t="str">
        <f t="shared" ref="CB1482:CB1492" si="3923">IF(BU1482=0,"-",CA1482/BU1482*100)</f>
        <v>-</v>
      </c>
    </row>
    <row r="1483" spans="1:80" ht="22.5" x14ac:dyDescent="0.25">
      <c r="A1483" s="4" t="s">
        <v>840</v>
      </c>
      <c r="B1483" s="4" t="s">
        <v>3</v>
      </c>
      <c r="C1483" s="4" t="s">
        <v>28</v>
      </c>
      <c r="D1483" s="79" t="s">
        <v>842</v>
      </c>
      <c r="E1483" s="89">
        <v>6153</v>
      </c>
      <c r="F1483" s="79" t="s">
        <v>919</v>
      </c>
      <c r="G1483" s="74" t="s">
        <v>1901</v>
      </c>
      <c r="H1483" s="13" t="s">
        <v>920</v>
      </c>
      <c r="I1483" s="14">
        <v>800000</v>
      </c>
      <c r="J1483" s="14">
        <f t="shared" ref="J1483:J1493" si="3924">SUM(K1483,L1483,P1483,Q1483)</f>
        <v>0</v>
      </c>
      <c r="K1483" s="14">
        <v>0</v>
      </c>
      <c r="L1483" s="14">
        <f t="shared" si="3816"/>
        <v>0</v>
      </c>
      <c r="M1483" s="14">
        <v>0</v>
      </c>
      <c r="N1483" s="14">
        <v>0</v>
      </c>
      <c r="O1483" s="14">
        <v>0</v>
      </c>
      <c r="P1483" s="14">
        <v>0</v>
      </c>
      <c r="Q1483" s="14">
        <v>0</v>
      </c>
      <c r="R1483" s="14">
        <v>0</v>
      </c>
      <c r="S1483" s="14"/>
      <c r="T1483" s="14"/>
      <c r="U1483" s="14"/>
      <c r="V1483" s="14"/>
      <c r="W1483" s="14"/>
      <c r="X1483" s="14">
        <f t="shared" si="3855"/>
        <v>0</v>
      </c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>
        <v>0</v>
      </c>
      <c r="AI1483" s="14">
        <v>0</v>
      </c>
      <c r="AJ1483" s="14">
        <v>0</v>
      </c>
      <c r="AK1483" s="14"/>
      <c r="AL1483" s="14"/>
      <c r="AM1483" s="14"/>
      <c r="AN1483" s="14"/>
      <c r="AO1483" s="14"/>
      <c r="AP1483" s="14">
        <f t="shared" si="3856"/>
        <v>0</v>
      </c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>
        <v>0</v>
      </c>
      <c r="BA1483" s="14">
        <v>0</v>
      </c>
      <c r="BB1483" s="14">
        <v>0</v>
      </c>
      <c r="BC1483" s="14">
        <v>800000</v>
      </c>
      <c r="BD1483" s="14"/>
      <c r="BE1483" s="14"/>
      <c r="BF1483" s="14"/>
      <c r="BG1483" s="14"/>
      <c r="BH1483" s="14">
        <f t="shared" si="3857"/>
        <v>800000</v>
      </c>
      <c r="BI1483" s="14"/>
      <c r="BJ1483" s="14"/>
      <c r="BK1483" s="14">
        <v>800000</v>
      </c>
      <c r="BL1483" s="14"/>
      <c r="BM1483" s="14"/>
      <c r="BN1483" s="14"/>
      <c r="BO1483" s="14"/>
      <c r="BP1483" s="14"/>
      <c r="BQ1483" s="14"/>
      <c r="BR1483" s="14">
        <v>800000</v>
      </c>
      <c r="BS1483" s="14">
        <v>0</v>
      </c>
      <c r="BT1483" s="14">
        <v>0</v>
      </c>
      <c r="BU1483" s="14">
        <v>0</v>
      </c>
      <c r="BV1483" s="14">
        <v>0</v>
      </c>
      <c r="BW1483" s="14">
        <f t="shared" si="3843"/>
        <v>0</v>
      </c>
      <c r="BX1483" s="14"/>
      <c r="BY1483" s="14"/>
      <c r="BZ1483" s="14"/>
      <c r="CA1483" s="14">
        <f t="shared" si="3922"/>
        <v>0</v>
      </c>
      <c r="CB1483" s="122" t="str">
        <f t="shared" si="3923"/>
        <v>-</v>
      </c>
    </row>
    <row r="1484" spans="1:80" x14ac:dyDescent="0.25">
      <c r="A1484" s="4" t="s">
        <v>840</v>
      </c>
      <c r="B1484" s="4" t="s">
        <v>3</v>
      </c>
      <c r="C1484" s="4" t="s">
        <v>28</v>
      </c>
      <c r="D1484" s="79" t="s">
        <v>842</v>
      </c>
      <c r="E1484" s="89">
        <v>6153</v>
      </c>
      <c r="F1484" s="79" t="s">
        <v>1855</v>
      </c>
      <c r="G1484" s="74" t="s">
        <v>1901</v>
      </c>
      <c r="H1484" s="13" t="s">
        <v>1826</v>
      </c>
      <c r="I1484" s="14"/>
      <c r="J1484" s="14">
        <f t="shared" si="3924"/>
        <v>0</v>
      </c>
      <c r="K1484" s="14"/>
      <c r="L1484" s="14"/>
      <c r="M1484" s="14"/>
      <c r="N1484" s="14"/>
      <c r="O1484" s="14"/>
      <c r="P1484" s="14"/>
      <c r="Q1484" s="14"/>
      <c r="R1484" s="14">
        <v>0</v>
      </c>
      <c r="S1484" s="14"/>
      <c r="T1484" s="14"/>
      <c r="U1484" s="14"/>
      <c r="V1484" s="14"/>
      <c r="W1484" s="14"/>
      <c r="X1484" s="14">
        <f t="shared" si="3855"/>
        <v>0</v>
      </c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>
        <v>0</v>
      </c>
      <c r="AI1484" s="14">
        <v>0</v>
      </c>
      <c r="AJ1484" s="14"/>
      <c r="AK1484" s="14"/>
      <c r="AL1484" s="14"/>
      <c r="AM1484" s="14"/>
      <c r="AN1484" s="14"/>
      <c r="AO1484" s="14"/>
      <c r="AP1484" s="14">
        <f t="shared" si="3856"/>
        <v>0</v>
      </c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>
        <v>0</v>
      </c>
      <c r="BA1484" s="14">
        <v>0</v>
      </c>
      <c r="BB1484" s="14"/>
      <c r="BC1484" s="14"/>
      <c r="BD1484" s="14"/>
      <c r="BE1484" s="14"/>
      <c r="BF1484" s="14"/>
      <c r="BG1484" s="14"/>
      <c r="BH1484" s="14">
        <f t="shared" si="3857"/>
        <v>0</v>
      </c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>
        <v>0</v>
      </c>
      <c r="BS1484" s="14">
        <v>0</v>
      </c>
      <c r="BT1484" s="14">
        <v>100</v>
      </c>
      <c r="BU1484" s="14">
        <v>100</v>
      </c>
      <c r="BV1484" s="14">
        <v>0</v>
      </c>
      <c r="BW1484" s="14">
        <f t="shared" si="3843"/>
        <v>0</v>
      </c>
      <c r="BX1484" s="14"/>
      <c r="BY1484" s="14"/>
      <c r="BZ1484" s="14"/>
      <c r="CA1484" s="14">
        <f t="shared" si="3922"/>
        <v>0</v>
      </c>
      <c r="CB1484" s="122">
        <f t="shared" si="3923"/>
        <v>0</v>
      </c>
    </row>
    <row r="1485" spans="1:80" x14ac:dyDescent="0.25">
      <c r="A1485" s="4" t="s">
        <v>840</v>
      </c>
      <c r="B1485" s="4" t="s">
        <v>3</v>
      </c>
      <c r="C1485" s="4" t="s">
        <v>28</v>
      </c>
      <c r="D1485" s="79" t="s">
        <v>842</v>
      </c>
      <c r="E1485" s="89">
        <v>6153</v>
      </c>
      <c r="F1485" s="79" t="s">
        <v>1876</v>
      </c>
      <c r="G1485" s="74" t="s">
        <v>1901</v>
      </c>
      <c r="H1485" s="13" t="s">
        <v>1822</v>
      </c>
      <c r="I1485" s="14"/>
      <c r="J1485" s="14">
        <f t="shared" si="3924"/>
        <v>0</v>
      </c>
      <c r="K1485" s="14"/>
      <c r="L1485" s="14"/>
      <c r="M1485" s="14"/>
      <c r="N1485" s="14"/>
      <c r="O1485" s="14"/>
      <c r="P1485" s="14"/>
      <c r="Q1485" s="14"/>
      <c r="R1485" s="14">
        <v>0</v>
      </c>
      <c r="S1485" s="14"/>
      <c r="T1485" s="14"/>
      <c r="U1485" s="14"/>
      <c r="V1485" s="14"/>
      <c r="W1485" s="14"/>
      <c r="X1485" s="14">
        <f t="shared" si="3855"/>
        <v>0</v>
      </c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>
        <v>0</v>
      </c>
      <c r="AI1485" s="14">
        <v>0</v>
      </c>
      <c r="AJ1485" s="14">
        <v>0</v>
      </c>
      <c r="AK1485" s="14"/>
      <c r="AL1485" s="14"/>
      <c r="AM1485" s="14"/>
      <c r="AN1485" s="14"/>
      <c r="AO1485" s="14"/>
      <c r="AP1485" s="14">
        <f t="shared" si="3856"/>
        <v>0</v>
      </c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>
        <v>0</v>
      </c>
      <c r="BA1485" s="14">
        <v>0</v>
      </c>
      <c r="BB1485" s="14">
        <v>0</v>
      </c>
      <c r="BC1485" s="14"/>
      <c r="BD1485" s="14"/>
      <c r="BE1485" s="14"/>
      <c r="BF1485" s="14"/>
      <c r="BG1485" s="14"/>
      <c r="BH1485" s="14">
        <f t="shared" si="3857"/>
        <v>0</v>
      </c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>
        <v>0</v>
      </c>
      <c r="BS1485" s="14">
        <v>0</v>
      </c>
      <c r="BT1485" s="14">
        <v>1724000</v>
      </c>
      <c r="BU1485" s="14">
        <v>0</v>
      </c>
      <c r="BV1485" s="14">
        <v>0</v>
      </c>
      <c r="BW1485" s="14">
        <f t="shared" si="3843"/>
        <v>0</v>
      </c>
      <c r="BX1485" s="14"/>
      <c r="BY1485" s="14"/>
      <c r="BZ1485" s="14"/>
      <c r="CA1485" s="14">
        <f t="shared" si="3922"/>
        <v>0</v>
      </c>
      <c r="CB1485" s="122" t="str">
        <f t="shared" si="3923"/>
        <v>-</v>
      </c>
    </row>
    <row r="1486" spans="1:80" x14ac:dyDescent="0.25">
      <c r="A1486" s="4" t="s">
        <v>840</v>
      </c>
      <c r="B1486" s="4" t="s">
        <v>3</v>
      </c>
      <c r="C1486" s="4" t="s">
        <v>28</v>
      </c>
      <c r="D1486" s="79" t="s">
        <v>842</v>
      </c>
      <c r="E1486" s="89">
        <v>6153</v>
      </c>
      <c r="F1486" s="79" t="s">
        <v>1877</v>
      </c>
      <c r="G1486" s="74" t="s">
        <v>1901</v>
      </c>
      <c r="H1486" s="13" t="s">
        <v>1823</v>
      </c>
      <c r="I1486" s="14"/>
      <c r="J1486" s="14">
        <f t="shared" si="3924"/>
        <v>0</v>
      </c>
      <c r="K1486" s="14"/>
      <c r="L1486" s="14"/>
      <c r="M1486" s="14"/>
      <c r="N1486" s="14"/>
      <c r="O1486" s="14"/>
      <c r="P1486" s="14"/>
      <c r="Q1486" s="14"/>
      <c r="R1486" s="14">
        <v>0</v>
      </c>
      <c r="S1486" s="14"/>
      <c r="T1486" s="14"/>
      <c r="U1486" s="14"/>
      <c r="V1486" s="14"/>
      <c r="W1486" s="14"/>
      <c r="X1486" s="14">
        <f t="shared" si="3855"/>
        <v>0</v>
      </c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>
        <v>0</v>
      </c>
      <c r="AI1486" s="14">
        <v>0</v>
      </c>
      <c r="AJ1486" s="14">
        <v>0</v>
      </c>
      <c r="AK1486" s="14"/>
      <c r="AL1486" s="14"/>
      <c r="AM1486" s="14"/>
      <c r="AN1486" s="14"/>
      <c r="AO1486" s="14"/>
      <c r="AP1486" s="14">
        <f t="shared" si="3856"/>
        <v>0</v>
      </c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>
        <v>0</v>
      </c>
      <c r="BA1486" s="14">
        <v>0</v>
      </c>
      <c r="BB1486" s="14">
        <v>0</v>
      </c>
      <c r="BC1486" s="14"/>
      <c r="BD1486" s="14"/>
      <c r="BE1486" s="14"/>
      <c r="BF1486" s="14"/>
      <c r="BG1486" s="14"/>
      <c r="BH1486" s="14">
        <f t="shared" si="3857"/>
        <v>0</v>
      </c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>
        <v>0</v>
      </c>
      <c r="BS1486" s="14">
        <v>0</v>
      </c>
      <c r="BT1486" s="14">
        <v>820000</v>
      </c>
      <c r="BU1486" s="14">
        <v>0</v>
      </c>
      <c r="BV1486" s="14">
        <v>0</v>
      </c>
      <c r="BW1486" s="14">
        <f t="shared" ref="BW1486:BW1547" si="3925">BX1486+BY1486+BZ1486</f>
        <v>0</v>
      </c>
      <c r="BX1486" s="14"/>
      <c r="BY1486" s="14"/>
      <c r="BZ1486" s="14"/>
      <c r="CA1486" s="14">
        <f t="shared" si="3922"/>
        <v>0</v>
      </c>
      <c r="CB1486" s="122" t="str">
        <f t="shared" si="3923"/>
        <v>-</v>
      </c>
    </row>
    <row r="1487" spans="1:80" x14ac:dyDescent="0.25">
      <c r="A1487" s="4" t="s">
        <v>840</v>
      </c>
      <c r="B1487" s="4" t="s">
        <v>3</v>
      </c>
      <c r="C1487" s="4" t="s">
        <v>28</v>
      </c>
      <c r="D1487" s="79" t="s">
        <v>842</v>
      </c>
      <c r="E1487" s="89">
        <v>6153</v>
      </c>
      <c r="F1487" s="79" t="s">
        <v>1878</v>
      </c>
      <c r="G1487" s="74" t="s">
        <v>1901</v>
      </c>
      <c r="H1487" s="13" t="s">
        <v>1824</v>
      </c>
      <c r="I1487" s="14"/>
      <c r="J1487" s="14">
        <f t="shared" si="3924"/>
        <v>0</v>
      </c>
      <c r="K1487" s="14"/>
      <c r="L1487" s="14"/>
      <c r="M1487" s="14"/>
      <c r="N1487" s="14"/>
      <c r="O1487" s="14"/>
      <c r="P1487" s="14"/>
      <c r="Q1487" s="14"/>
      <c r="R1487" s="14">
        <v>0</v>
      </c>
      <c r="S1487" s="14"/>
      <c r="T1487" s="14"/>
      <c r="U1487" s="14"/>
      <c r="V1487" s="14"/>
      <c r="W1487" s="14"/>
      <c r="X1487" s="14">
        <f t="shared" si="3855"/>
        <v>0</v>
      </c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>
        <v>0</v>
      </c>
      <c r="AI1487" s="14">
        <v>0</v>
      </c>
      <c r="AJ1487" s="14">
        <v>0</v>
      </c>
      <c r="AK1487" s="14"/>
      <c r="AL1487" s="14"/>
      <c r="AM1487" s="14"/>
      <c r="AN1487" s="14"/>
      <c r="AO1487" s="14"/>
      <c r="AP1487" s="14">
        <f t="shared" si="3856"/>
        <v>0</v>
      </c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>
        <v>0</v>
      </c>
      <c r="BA1487" s="14">
        <v>0</v>
      </c>
      <c r="BB1487" s="14">
        <v>0</v>
      </c>
      <c r="BC1487" s="14"/>
      <c r="BD1487" s="14"/>
      <c r="BE1487" s="14"/>
      <c r="BF1487" s="14"/>
      <c r="BG1487" s="14"/>
      <c r="BH1487" s="14">
        <f t="shared" si="3857"/>
        <v>0</v>
      </c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>
        <v>0</v>
      </c>
      <c r="BS1487" s="14">
        <v>0</v>
      </c>
      <c r="BT1487" s="14">
        <v>150000</v>
      </c>
      <c r="BU1487" s="14">
        <v>0</v>
      </c>
      <c r="BV1487" s="14">
        <v>0</v>
      </c>
      <c r="BW1487" s="14">
        <f t="shared" si="3925"/>
        <v>0</v>
      </c>
      <c r="BX1487" s="14"/>
      <c r="BY1487" s="14"/>
      <c r="BZ1487" s="14"/>
      <c r="CA1487" s="14">
        <f t="shared" si="3922"/>
        <v>0</v>
      </c>
      <c r="CB1487" s="122" t="str">
        <f t="shared" si="3923"/>
        <v>-</v>
      </c>
    </row>
    <row r="1488" spans="1:80" x14ac:dyDescent="0.25">
      <c r="A1488" s="4" t="s">
        <v>840</v>
      </c>
      <c r="B1488" s="4" t="s">
        <v>3</v>
      </c>
      <c r="C1488" s="4" t="s">
        <v>28</v>
      </c>
      <c r="D1488" s="79" t="s">
        <v>842</v>
      </c>
      <c r="E1488" s="89">
        <v>6153</v>
      </c>
      <c r="F1488" s="79" t="s">
        <v>1879</v>
      </c>
      <c r="G1488" s="74" t="s">
        <v>1901</v>
      </c>
      <c r="H1488" s="13" t="s">
        <v>1825</v>
      </c>
      <c r="I1488" s="14"/>
      <c r="J1488" s="14">
        <f t="shared" si="3924"/>
        <v>0</v>
      </c>
      <c r="K1488" s="14"/>
      <c r="L1488" s="14"/>
      <c r="M1488" s="14"/>
      <c r="N1488" s="14"/>
      <c r="O1488" s="14"/>
      <c r="P1488" s="14"/>
      <c r="Q1488" s="14"/>
      <c r="R1488" s="14">
        <v>0</v>
      </c>
      <c r="S1488" s="14"/>
      <c r="T1488" s="14"/>
      <c r="U1488" s="14"/>
      <c r="V1488" s="14"/>
      <c r="W1488" s="14"/>
      <c r="X1488" s="14">
        <f t="shared" si="3855"/>
        <v>0</v>
      </c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>
        <v>0</v>
      </c>
      <c r="AI1488" s="14">
        <v>0</v>
      </c>
      <c r="AJ1488" s="14">
        <v>0</v>
      </c>
      <c r="AK1488" s="14"/>
      <c r="AL1488" s="14"/>
      <c r="AM1488" s="14"/>
      <c r="AN1488" s="14"/>
      <c r="AO1488" s="14"/>
      <c r="AP1488" s="14">
        <f t="shared" si="3856"/>
        <v>0</v>
      </c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>
        <v>0</v>
      </c>
      <c r="BA1488" s="14">
        <v>0</v>
      </c>
      <c r="BB1488" s="14">
        <v>0</v>
      </c>
      <c r="BC1488" s="14"/>
      <c r="BD1488" s="14"/>
      <c r="BE1488" s="14"/>
      <c r="BF1488" s="14"/>
      <c r="BG1488" s="14"/>
      <c r="BH1488" s="14">
        <f t="shared" si="3857"/>
        <v>0</v>
      </c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>
        <v>0</v>
      </c>
      <c r="BS1488" s="14">
        <v>0</v>
      </c>
      <c r="BT1488" s="14">
        <v>200000</v>
      </c>
      <c r="BU1488" s="14">
        <v>0</v>
      </c>
      <c r="BV1488" s="14">
        <v>0</v>
      </c>
      <c r="BW1488" s="14">
        <f t="shared" si="3925"/>
        <v>0</v>
      </c>
      <c r="BX1488" s="14"/>
      <c r="BY1488" s="14"/>
      <c r="BZ1488" s="14"/>
      <c r="CA1488" s="14">
        <f t="shared" si="3922"/>
        <v>0</v>
      </c>
      <c r="CB1488" s="122" t="str">
        <f t="shared" si="3923"/>
        <v>-</v>
      </c>
    </row>
    <row r="1489" spans="1:80" ht="22.5" x14ac:dyDescent="0.25">
      <c r="A1489" s="1" t="s">
        <v>1</v>
      </c>
      <c r="B1489" s="1" t="s">
        <v>1</v>
      </c>
      <c r="C1489" s="1" t="s">
        <v>1</v>
      </c>
      <c r="D1489" s="78" t="s">
        <v>1</v>
      </c>
      <c r="E1489" s="78" t="s">
        <v>1</v>
      </c>
      <c r="F1489" s="78" t="s">
        <v>1</v>
      </c>
      <c r="G1489" s="2" t="s">
        <v>1</v>
      </c>
      <c r="H1489" s="10" t="s">
        <v>77</v>
      </c>
      <c r="I1489" s="11">
        <f>SUM(I1490)</f>
        <v>20000</v>
      </c>
      <c r="J1489" s="11">
        <f t="shared" si="3924"/>
        <v>20000</v>
      </c>
      <c r="K1489" s="11">
        <f t="shared" ref="K1489:Q1490" si="3926">SUM(K1490)</f>
        <v>20000</v>
      </c>
      <c r="L1489" s="11">
        <f t="shared" ref="L1489:L1492" si="3927">SUM(M1489:O1489)</f>
        <v>0</v>
      </c>
      <c r="M1489" s="11">
        <f t="shared" si="3926"/>
        <v>0</v>
      </c>
      <c r="N1489" s="11">
        <f t="shared" si="3926"/>
        <v>0</v>
      </c>
      <c r="O1489" s="11">
        <f t="shared" si="3926"/>
        <v>0</v>
      </c>
      <c r="P1489" s="11">
        <f t="shared" si="3926"/>
        <v>0</v>
      </c>
      <c r="Q1489" s="11">
        <f t="shared" si="3926"/>
        <v>0</v>
      </c>
      <c r="R1489" s="11">
        <f t="shared" ref="R1489:AG1490" si="3928">SUM(R1490)</f>
        <v>0</v>
      </c>
      <c r="S1489" s="11">
        <f t="shared" si="3928"/>
        <v>0</v>
      </c>
      <c r="T1489" s="11">
        <f t="shared" si="3928"/>
        <v>0</v>
      </c>
      <c r="U1489" s="11">
        <f t="shared" si="3928"/>
        <v>0</v>
      </c>
      <c r="V1489" s="11">
        <f t="shared" si="3928"/>
        <v>0</v>
      </c>
      <c r="W1489" s="11">
        <f t="shared" si="3928"/>
        <v>0</v>
      </c>
      <c r="X1489" s="11">
        <f t="shared" si="3928"/>
        <v>0</v>
      </c>
      <c r="Y1489" s="11">
        <f t="shared" si="3928"/>
        <v>0</v>
      </c>
      <c r="Z1489" s="11">
        <f t="shared" si="3928"/>
        <v>0</v>
      </c>
      <c r="AA1489" s="11">
        <f t="shared" si="3928"/>
        <v>0</v>
      </c>
      <c r="AB1489" s="11">
        <f t="shared" si="3928"/>
        <v>0</v>
      </c>
      <c r="AC1489" s="11">
        <f t="shared" si="3928"/>
        <v>0</v>
      </c>
      <c r="AD1489" s="11">
        <f t="shared" si="3928"/>
        <v>0</v>
      </c>
      <c r="AE1489" s="11">
        <f t="shared" si="3928"/>
        <v>0</v>
      </c>
      <c r="AF1489" s="11">
        <f t="shared" si="3928"/>
        <v>0</v>
      </c>
      <c r="AG1489" s="11">
        <f t="shared" si="3928"/>
        <v>0</v>
      </c>
      <c r="AH1489" s="11">
        <v>0</v>
      </c>
      <c r="AI1489" s="11">
        <v>0</v>
      </c>
      <c r="AJ1489" s="11">
        <f t="shared" ref="AJ1489:AY1490" si="3929">SUM(AJ1490)</f>
        <v>0</v>
      </c>
      <c r="AK1489" s="11">
        <f t="shared" si="3929"/>
        <v>0</v>
      </c>
      <c r="AL1489" s="11">
        <f t="shared" si="3929"/>
        <v>0</v>
      </c>
      <c r="AM1489" s="11">
        <f t="shared" si="3929"/>
        <v>0</v>
      </c>
      <c r="AN1489" s="11">
        <f t="shared" si="3929"/>
        <v>0</v>
      </c>
      <c r="AO1489" s="11">
        <f t="shared" si="3929"/>
        <v>0</v>
      </c>
      <c r="AP1489" s="11">
        <f t="shared" si="3929"/>
        <v>0</v>
      </c>
      <c r="AQ1489" s="11">
        <f t="shared" si="3929"/>
        <v>0</v>
      </c>
      <c r="AR1489" s="11">
        <f t="shared" si="3929"/>
        <v>0</v>
      </c>
      <c r="AS1489" s="11">
        <f t="shared" si="3929"/>
        <v>0</v>
      </c>
      <c r="AT1489" s="11">
        <f t="shared" si="3929"/>
        <v>0</v>
      </c>
      <c r="AU1489" s="11">
        <f t="shared" si="3929"/>
        <v>0</v>
      </c>
      <c r="AV1489" s="11">
        <f t="shared" si="3929"/>
        <v>0</v>
      </c>
      <c r="AW1489" s="11">
        <f t="shared" si="3929"/>
        <v>0</v>
      </c>
      <c r="AX1489" s="11">
        <f t="shared" si="3929"/>
        <v>0</v>
      </c>
      <c r="AY1489" s="11">
        <f t="shared" si="3929"/>
        <v>0</v>
      </c>
      <c r="AZ1489" s="11">
        <v>0</v>
      </c>
      <c r="BA1489" s="11">
        <v>0</v>
      </c>
      <c r="BB1489" s="11">
        <f t="shared" ref="BB1489:BQ1490" si="3930">SUM(BB1490)</f>
        <v>0</v>
      </c>
      <c r="BC1489" s="11">
        <f t="shared" si="3930"/>
        <v>137000</v>
      </c>
      <c r="BD1489" s="11">
        <f t="shared" si="3930"/>
        <v>0</v>
      </c>
      <c r="BE1489" s="11">
        <f t="shared" si="3930"/>
        <v>0</v>
      </c>
      <c r="BF1489" s="11">
        <f t="shared" si="3930"/>
        <v>0</v>
      </c>
      <c r="BG1489" s="11">
        <f t="shared" si="3930"/>
        <v>0</v>
      </c>
      <c r="BH1489" s="11">
        <f t="shared" si="3930"/>
        <v>137000</v>
      </c>
      <c r="BI1489" s="11">
        <f t="shared" si="3930"/>
        <v>0</v>
      </c>
      <c r="BJ1489" s="11">
        <f t="shared" si="3930"/>
        <v>0</v>
      </c>
      <c r="BK1489" s="11">
        <f t="shared" si="3930"/>
        <v>137000</v>
      </c>
      <c r="BL1489" s="11">
        <f t="shared" si="3930"/>
        <v>0</v>
      </c>
      <c r="BM1489" s="11">
        <f t="shared" si="3930"/>
        <v>0</v>
      </c>
      <c r="BN1489" s="11">
        <f t="shared" si="3930"/>
        <v>0</v>
      </c>
      <c r="BO1489" s="11">
        <f t="shared" si="3930"/>
        <v>0</v>
      </c>
      <c r="BP1489" s="11">
        <f t="shared" si="3930"/>
        <v>0</v>
      </c>
      <c r="BQ1489" s="11">
        <f t="shared" si="3930"/>
        <v>0</v>
      </c>
      <c r="BR1489" s="11">
        <v>137000</v>
      </c>
      <c r="BS1489" s="11">
        <v>0</v>
      </c>
      <c r="BT1489" s="11">
        <f t="shared" ref="BT1489:BX1490" si="3931">SUM(BT1490)</f>
        <v>20000</v>
      </c>
      <c r="BU1489" s="11">
        <f t="shared" si="3931"/>
        <v>20000</v>
      </c>
      <c r="BV1489" s="11">
        <f t="shared" si="3931"/>
        <v>20000</v>
      </c>
      <c r="BW1489" s="11">
        <f t="shared" si="3931"/>
        <v>0</v>
      </c>
      <c r="BX1489" s="11">
        <f t="shared" si="3931"/>
        <v>0</v>
      </c>
      <c r="BY1489" s="11">
        <f t="shared" ref="BY1489:BY1490" si="3932">SUM(BY1490)</f>
        <v>0</v>
      </c>
      <c r="BZ1489" s="11">
        <f t="shared" ref="BZ1489:BZ1490" si="3933">SUM(BZ1490)</f>
        <v>0</v>
      </c>
      <c r="CA1489" s="11">
        <f t="shared" si="3922"/>
        <v>20000</v>
      </c>
      <c r="CB1489" s="123">
        <f t="shared" si="3923"/>
        <v>100</v>
      </c>
    </row>
    <row r="1490" spans="1:80" x14ac:dyDescent="0.25">
      <c r="A1490" s="4" t="s">
        <v>840</v>
      </c>
      <c r="B1490" s="4" t="s">
        <v>3</v>
      </c>
      <c r="C1490" s="4" t="s">
        <v>28</v>
      </c>
      <c r="D1490" s="79" t="s">
        <v>842</v>
      </c>
      <c r="E1490" s="78" t="s">
        <v>78</v>
      </c>
      <c r="F1490" s="78" t="s">
        <v>1</v>
      </c>
      <c r="G1490" s="2" t="s">
        <v>1</v>
      </c>
      <c r="H1490" s="2" t="s">
        <v>79</v>
      </c>
      <c r="I1490" s="12">
        <f>SUM(I1491)</f>
        <v>20000</v>
      </c>
      <c r="J1490" s="12">
        <f t="shared" si="3924"/>
        <v>20000</v>
      </c>
      <c r="K1490" s="12">
        <f t="shared" si="3926"/>
        <v>20000</v>
      </c>
      <c r="L1490" s="12">
        <f t="shared" si="3927"/>
        <v>0</v>
      </c>
      <c r="M1490" s="12">
        <f t="shared" si="3926"/>
        <v>0</v>
      </c>
      <c r="N1490" s="12">
        <f t="shared" si="3926"/>
        <v>0</v>
      </c>
      <c r="O1490" s="12">
        <f t="shared" si="3926"/>
        <v>0</v>
      </c>
      <c r="P1490" s="12">
        <f t="shared" si="3926"/>
        <v>0</v>
      </c>
      <c r="Q1490" s="12">
        <f t="shared" si="3926"/>
        <v>0</v>
      </c>
      <c r="R1490" s="12">
        <f t="shared" si="3928"/>
        <v>0</v>
      </c>
      <c r="S1490" s="12">
        <f t="shared" ref="S1490:AG1490" si="3934">SUM(S1491)</f>
        <v>0</v>
      </c>
      <c r="T1490" s="12">
        <f t="shared" si="3934"/>
        <v>0</v>
      </c>
      <c r="U1490" s="12">
        <f t="shared" si="3934"/>
        <v>0</v>
      </c>
      <c r="V1490" s="12">
        <f t="shared" si="3934"/>
        <v>0</v>
      </c>
      <c r="W1490" s="12">
        <f t="shared" si="3934"/>
        <v>0</v>
      </c>
      <c r="X1490" s="12">
        <f t="shared" si="3934"/>
        <v>0</v>
      </c>
      <c r="Y1490" s="12">
        <f t="shared" si="3934"/>
        <v>0</v>
      </c>
      <c r="Z1490" s="12">
        <f t="shared" si="3934"/>
        <v>0</v>
      </c>
      <c r="AA1490" s="12">
        <f t="shared" si="3934"/>
        <v>0</v>
      </c>
      <c r="AB1490" s="12">
        <f t="shared" si="3934"/>
        <v>0</v>
      </c>
      <c r="AC1490" s="12">
        <f t="shared" si="3934"/>
        <v>0</v>
      </c>
      <c r="AD1490" s="12">
        <f t="shared" si="3934"/>
        <v>0</v>
      </c>
      <c r="AE1490" s="12">
        <f t="shared" si="3934"/>
        <v>0</v>
      </c>
      <c r="AF1490" s="12">
        <f t="shared" si="3934"/>
        <v>0</v>
      </c>
      <c r="AG1490" s="12">
        <f t="shared" si="3934"/>
        <v>0</v>
      </c>
      <c r="AH1490" s="12">
        <v>0</v>
      </c>
      <c r="AI1490" s="12">
        <v>0</v>
      </c>
      <c r="AJ1490" s="12">
        <f t="shared" si="3929"/>
        <v>0</v>
      </c>
      <c r="AK1490" s="12">
        <f t="shared" ref="AK1490:AY1490" si="3935">SUM(AK1491)</f>
        <v>0</v>
      </c>
      <c r="AL1490" s="12">
        <f t="shared" si="3935"/>
        <v>0</v>
      </c>
      <c r="AM1490" s="12">
        <f t="shared" si="3935"/>
        <v>0</v>
      </c>
      <c r="AN1490" s="12">
        <f t="shared" si="3935"/>
        <v>0</v>
      </c>
      <c r="AO1490" s="12">
        <f t="shared" si="3935"/>
        <v>0</v>
      </c>
      <c r="AP1490" s="12">
        <f t="shared" si="3935"/>
        <v>0</v>
      </c>
      <c r="AQ1490" s="12">
        <f t="shared" si="3935"/>
        <v>0</v>
      </c>
      <c r="AR1490" s="12">
        <f t="shared" si="3935"/>
        <v>0</v>
      </c>
      <c r="AS1490" s="12">
        <f t="shared" si="3935"/>
        <v>0</v>
      </c>
      <c r="AT1490" s="12">
        <f t="shared" si="3935"/>
        <v>0</v>
      </c>
      <c r="AU1490" s="12">
        <f t="shared" si="3935"/>
        <v>0</v>
      </c>
      <c r="AV1490" s="12">
        <f t="shared" si="3935"/>
        <v>0</v>
      </c>
      <c r="AW1490" s="12">
        <f t="shared" si="3935"/>
        <v>0</v>
      </c>
      <c r="AX1490" s="12">
        <f t="shared" si="3935"/>
        <v>0</v>
      </c>
      <c r="AY1490" s="12">
        <f t="shared" si="3935"/>
        <v>0</v>
      </c>
      <c r="AZ1490" s="12">
        <v>0</v>
      </c>
      <c r="BA1490" s="12">
        <v>0</v>
      </c>
      <c r="BB1490" s="12">
        <f t="shared" si="3930"/>
        <v>0</v>
      </c>
      <c r="BC1490" s="12">
        <f t="shared" ref="BC1490:BQ1490" si="3936">SUM(BC1491)</f>
        <v>137000</v>
      </c>
      <c r="BD1490" s="12">
        <f t="shared" si="3936"/>
        <v>0</v>
      </c>
      <c r="BE1490" s="12">
        <f t="shared" si="3936"/>
        <v>0</v>
      </c>
      <c r="BF1490" s="12">
        <f t="shared" si="3936"/>
        <v>0</v>
      </c>
      <c r="BG1490" s="12">
        <f t="shared" si="3936"/>
        <v>0</v>
      </c>
      <c r="BH1490" s="12">
        <f t="shared" si="3936"/>
        <v>137000</v>
      </c>
      <c r="BI1490" s="12">
        <f t="shared" si="3936"/>
        <v>0</v>
      </c>
      <c r="BJ1490" s="12">
        <f t="shared" si="3936"/>
        <v>0</v>
      </c>
      <c r="BK1490" s="12">
        <f t="shared" si="3936"/>
        <v>137000</v>
      </c>
      <c r="BL1490" s="12">
        <f t="shared" si="3936"/>
        <v>0</v>
      </c>
      <c r="BM1490" s="12">
        <f t="shared" si="3936"/>
        <v>0</v>
      </c>
      <c r="BN1490" s="12">
        <f t="shared" si="3936"/>
        <v>0</v>
      </c>
      <c r="BO1490" s="12">
        <f t="shared" si="3936"/>
        <v>0</v>
      </c>
      <c r="BP1490" s="12">
        <f t="shared" si="3936"/>
        <v>0</v>
      </c>
      <c r="BQ1490" s="12">
        <f t="shared" si="3936"/>
        <v>0</v>
      </c>
      <c r="BR1490" s="12">
        <v>137000</v>
      </c>
      <c r="BS1490" s="12">
        <v>0</v>
      </c>
      <c r="BT1490" s="12">
        <f t="shared" si="3931"/>
        <v>20000</v>
      </c>
      <c r="BU1490" s="12">
        <f t="shared" si="3931"/>
        <v>20000</v>
      </c>
      <c r="BV1490" s="12">
        <f t="shared" si="3931"/>
        <v>20000</v>
      </c>
      <c r="BW1490" s="12">
        <f t="shared" si="3931"/>
        <v>0</v>
      </c>
      <c r="BX1490" s="12">
        <f t="shared" si="3931"/>
        <v>0</v>
      </c>
      <c r="BY1490" s="12">
        <f t="shared" si="3932"/>
        <v>0</v>
      </c>
      <c r="BZ1490" s="12">
        <f t="shared" si="3933"/>
        <v>0</v>
      </c>
      <c r="CA1490" s="12">
        <f t="shared" si="3922"/>
        <v>20000</v>
      </c>
      <c r="CB1490" s="124">
        <f t="shared" si="3923"/>
        <v>100</v>
      </c>
    </row>
    <row r="1491" spans="1:80" x14ac:dyDescent="0.25">
      <c r="A1491" s="4" t="s">
        <v>840</v>
      </c>
      <c r="B1491" s="4" t="s">
        <v>3</v>
      </c>
      <c r="C1491" s="4" t="s">
        <v>28</v>
      </c>
      <c r="D1491" s="79" t="s">
        <v>842</v>
      </c>
      <c r="E1491" s="89">
        <v>8213</v>
      </c>
      <c r="F1491" s="79"/>
      <c r="G1491" s="74" t="s">
        <v>1902</v>
      </c>
      <c r="H1491" s="13" t="s">
        <v>81</v>
      </c>
      <c r="I1491" s="14">
        <v>20000</v>
      </c>
      <c r="J1491" s="14">
        <f t="shared" si="3924"/>
        <v>20000</v>
      </c>
      <c r="K1491" s="14">
        <v>20000</v>
      </c>
      <c r="L1491" s="14">
        <f t="shared" si="3927"/>
        <v>0</v>
      </c>
      <c r="M1491" s="14">
        <v>0</v>
      </c>
      <c r="N1491" s="14">
        <v>0</v>
      </c>
      <c r="O1491" s="14">
        <v>0</v>
      </c>
      <c r="P1491" s="14">
        <v>0</v>
      </c>
      <c r="Q1491" s="14">
        <v>0</v>
      </c>
      <c r="R1491" s="14">
        <v>0</v>
      </c>
      <c r="S1491" s="14"/>
      <c r="T1491" s="14"/>
      <c r="U1491" s="14"/>
      <c r="V1491" s="14"/>
      <c r="W1491" s="14"/>
      <c r="X1491" s="14">
        <f t="shared" si="3855"/>
        <v>0</v>
      </c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>
        <v>0</v>
      </c>
      <c r="AI1491" s="14">
        <v>0</v>
      </c>
      <c r="AJ1491" s="14">
        <v>0</v>
      </c>
      <c r="AK1491" s="14"/>
      <c r="AL1491" s="14"/>
      <c r="AM1491" s="14"/>
      <c r="AN1491" s="14"/>
      <c r="AO1491" s="14"/>
      <c r="AP1491" s="14">
        <f t="shared" si="3856"/>
        <v>0</v>
      </c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>
        <v>0</v>
      </c>
      <c r="BA1491" s="14">
        <v>0</v>
      </c>
      <c r="BB1491" s="14">
        <v>0</v>
      </c>
      <c r="BC1491" s="14">
        <v>137000</v>
      </c>
      <c r="BD1491" s="14"/>
      <c r="BE1491" s="14"/>
      <c r="BF1491" s="14"/>
      <c r="BG1491" s="14"/>
      <c r="BH1491" s="14">
        <f t="shared" si="3857"/>
        <v>137000</v>
      </c>
      <c r="BI1491" s="14"/>
      <c r="BJ1491" s="14"/>
      <c r="BK1491" s="14">
        <v>137000</v>
      </c>
      <c r="BL1491" s="14"/>
      <c r="BM1491" s="14"/>
      <c r="BN1491" s="14"/>
      <c r="BO1491" s="14"/>
      <c r="BP1491" s="14"/>
      <c r="BQ1491" s="14"/>
      <c r="BR1491" s="14">
        <v>137000</v>
      </c>
      <c r="BS1491" s="14">
        <v>0</v>
      </c>
      <c r="BT1491" s="14">
        <v>20000</v>
      </c>
      <c r="BU1491" s="14">
        <v>20000</v>
      </c>
      <c r="BV1491" s="14">
        <v>20000</v>
      </c>
      <c r="BW1491" s="14">
        <f t="shared" si="3925"/>
        <v>0</v>
      </c>
      <c r="BX1491" s="14"/>
      <c r="BY1491" s="14"/>
      <c r="BZ1491" s="14"/>
      <c r="CA1491" s="14">
        <f t="shared" si="3922"/>
        <v>20000</v>
      </c>
      <c r="CB1491" s="122">
        <f t="shared" si="3923"/>
        <v>100</v>
      </c>
    </row>
    <row r="1492" spans="1:80" x14ac:dyDescent="0.25">
      <c r="A1492" s="13" t="s">
        <v>1</v>
      </c>
      <c r="B1492" s="13" t="s">
        <v>1</v>
      </c>
      <c r="C1492" s="13" t="s">
        <v>1</v>
      </c>
      <c r="D1492" s="74" t="s">
        <v>1</v>
      </c>
      <c r="E1492" s="74" t="s">
        <v>1</v>
      </c>
      <c r="F1492" s="74" t="s">
        <v>1</v>
      </c>
      <c r="G1492" s="13" t="s">
        <v>1</v>
      </c>
      <c r="H1492" s="10" t="s">
        <v>921</v>
      </c>
      <c r="I1492" s="11">
        <f>SUM(I1489,I1452,I1437,I1418)</f>
        <v>19449532</v>
      </c>
      <c r="J1492" s="11">
        <f t="shared" si="3924"/>
        <v>2962803</v>
      </c>
      <c r="K1492" s="11">
        <f>SUM(K1489,K1452,K1437,K1418)</f>
        <v>2962803</v>
      </c>
      <c r="L1492" s="11">
        <f t="shared" si="3927"/>
        <v>0</v>
      </c>
      <c r="M1492" s="11">
        <f>SUM(M1489,M1452,M1437,M1418)</f>
        <v>0</v>
      </c>
      <c r="N1492" s="11">
        <f>SUM(N1489,N1452,N1437,N1418)</f>
        <v>0</v>
      </c>
      <c r="O1492" s="11">
        <f>SUM(O1489,O1452,O1437,O1418)</f>
        <v>0</v>
      </c>
      <c r="P1492" s="11">
        <f>SUM(P1489,P1452,P1437,P1418)</f>
        <v>0</v>
      </c>
      <c r="Q1492" s="11">
        <f>SUM(Q1489,Q1452,Q1437,Q1418)</f>
        <v>0</v>
      </c>
      <c r="R1492" s="11">
        <f>SUM(R1489,R1452,R1437,R1418)</f>
        <v>0</v>
      </c>
      <c r="S1492" s="11">
        <f t="shared" ref="S1492:AG1492" si="3937">SUM(S1489,S1452,S1437,S1418)</f>
        <v>0</v>
      </c>
      <c r="T1492" s="11">
        <f t="shared" si="3937"/>
        <v>0</v>
      </c>
      <c r="U1492" s="11">
        <f t="shared" si="3937"/>
        <v>0</v>
      </c>
      <c r="V1492" s="11">
        <f t="shared" si="3937"/>
        <v>0</v>
      </c>
      <c r="W1492" s="11">
        <f t="shared" si="3937"/>
        <v>0</v>
      </c>
      <c r="X1492" s="11">
        <f t="shared" si="3937"/>
        <v>0</v>
      </c>
      <c r="Y1492" s="11">
        <f t="shared" si="3937"/>
        <v>0</v>
      </c>
      <c r="Z1492" s="11">
        <f t="shared" si="3937"/>
        <v>0</v>
      </c>
      <c r="AA1492" s="11">
        <f t="shared" si="3937"/>
        <v>0</v>
      </c>
      <c r="AB1492" s="11">
        <f t="shared" si="3937"/>
        <v>0</v>
      </c>
      <c r="AC1492" s="11">
        <f t="shared" si="3937"/>
        <v>0</v>
      </c>
      <c r="AD1492" s="11">
        <f t="shared" si="3937"/>
        <v>0</v>
      </c>
      <c r="AE1492" s="11">
        <f t="shared" si="3937"/>
        <v>0</v>
      </c>
      <c r="AF1492" s="11">
        <f t="shared" si="3937"/>
        <v>0</v>
      </c>
      <c r="AG1492" s="11">
        <f t="shared" si="3937"/>
        <v>0</v>
      </c>
      <c r="AH1492" s="11">
        <v>0</v>
      </c>
      <c r="AI1492" s="11">
        <v>0</v>
      </c>
      <c r="AJ1492" s="11">
        <f>SUM(AJ1489,AJ1452,AJ1437,AJ1418)</f>
        <v>0</v>
      </c>
      <c r="AK1492" s="11">
        <f t="shared" ref="AK1492:AY1492" si="3938">SUM(AK1489,AK1452,AK1437,AK1418)</f>
        <v>0</v>
      </c>
      <c r="AL1492" s="11">
        <f t="shared" si="3938"/>
        <v>0</v>
      </c>
      <c r="AM1492" s="11">
        <f t="shared" si="3938"/>
        <v>0</v>
      </c>
      <c r="AN1492" s="11">
        <f t="shared" si="3938"/>
        <v>0</v>
      </c>
      <c r="AO1492" s="11">
        <f t="shared" si="3938"/>
        <v>0</v>
      </c>
      <c r="AP1492" s="11">
        <f t="shared" si="3938"/>
        <v>0</v>
      </c>
      <c r="AQ1492" s="11">
        <f t="shared" si="3938"/>
        <v>0</v>
      </c>
      <c r="AR1492" s="11">
        <f t="shared" si="3938"/>
        <v>0</v>
      </c>
      <c r="AS1492" s="11">
        <f t="shared" si="3938"/>
        <v>0</v>
      </c>
      <c r="AT1492" s="11">
        <f t="shared" si="3938"/>
        <v>0</v>
      </c>
      <c r="AU1492" s="11">
        <f t="shared" si="3938"/>
        <v>0</v>
      </c>
      <c r="AV1492" s="11">
        <f t="shared" si="3938"/>
        <v>0</v>
      </c>
      <c r="AW1492" s="11">
        <f t="shared" si="3938"/>
        <v>0</v>
      </c>
      <c r="AX1492" s="11">
        <f t="shared" si="3938"/>
        <v>0</v>
      </c>
      <c r="AY1492" s="11">
        <f t="shared" si="3938"/>
        <v>0</v>
      </c>
      <c r="AZ1492" s="11">
        <v>0</v>
      </c>
      <c r="BA1492" s="11">
        <v>0</v>
      </c>
      <c r="BB1492" s="11">
        <f>SUM(BB1489,BB1452,BB1437,BB1418)</f>
        <v>0</v>
      </c>
      <c r="BC1492" s="11">
        <f t="shared" ref="BC1492:BQ1492" si="3939">SUM(BC1489,BC1452,BC1437,BC1418)</f>
        <v>2213207</v>
      </c>
      <c r="BD1492" s="11">
        <f t="shared" si="3939"/>
        <v>0</v>
      </c>
      <c r="BE1492" s="11">
        <f t="shared" si="3939"/>
        <v>0</v>
      </c>
      <c r="BF1492" s="11">
        <f t="shared" si="3939"/>
        <v>0</v>
      </c>
      <c r="BG1492" s="11">
        <f t="shared" si="3939"/>
        <v>0</v>
      </c>
      <c r="BH1492" s="11">
        <f t="shared" si="3939"/>
        <v>2213207</v>
      </c>
      <c r="BI1492" s="11">
        <f t="shared" si="3939"/>
        <v>0</v>
      </c>
      <c r="BJ1492" s="11">
        <f t="shared" si="3939"/>
        <v>0</v>
      </c>
      <c r="BK1492" s="11">
        <f t="shared" si="3939"/>
        <v>2213207</v>
      </c>
      <c r="BL1492" s="11">
        <f t="shared" si="3939"/>
        <v>0</v>
      </c>
      <c r="BM1492" s="11">
        <f t="shared" si="3939"/>
        <v>0</v>
      </c>
      <c r="BN1492" s="11">
        <f t="shared" si="3939"/>
        <v>0</v>
      </c>
      <c r="BO1492" s="11">
        <f t="shared" si="3939"/>
        <v>0</v>
      </c>
      <c r="BP1492" s="11">
        <f t="shared" si="3939"/>
        <v>0</v>
      </c>
      <c r="BQ1492" s="11">
        <f t="shared" si="3939"/>
        <v>0</v>
      </c>
      <c r="BR1492" s="11">
        <v>2213207</v>
      </c>
      <c r="BS1492" s="11">
        <v>0</v>
      </c>
      <c r="BT1492" s="11">
        <f t="shared" ref="BT1492:BZ1492" si="3940">SUM(BT1489,BT1452,BT1437,BT1418)</f>
        <v>15414326</v>
      </c>
      <c r="BU1492" s="11">
        <f t="shared" si="3940"/>
        <v>9574326</v>
      </c>
      <c r="BV1492" s="11">
        <f t="shared" si="3940"/>
        <v>4682337</v>
      </c>
      <c r="BW1492" s="11">
        <f t="shared" si="3940"/>
        <v>2292925</v>
      </c>
      <c r="BX1492" s="11">
        <f t="shared" si="3940"/>
        <v>902220</v>
      </c>
      <c r="BY1492" s="11">
        <f t="shared" si="3940"/>
        <v>642590</v>
      </c>
      <c r="BZ1492" s="11">
        <f t="shared" si="3940"/>
        <v>748115</v>
      </c>
      <c r="CA1492" s="11">
        <f t="shared" si="3922"/>
        <v>6975262</v>
      </c>
      <c r="CB1492" s="123">
        <f t="shared" si="3923"/>
        <v>72.853817595097553</v>
      </c>
    </row>
    <row r="1493" spans="1:80" ht="15.75" thickBot="1" x14ac:dyDescent="0.3">
      <c r="A1493" s="13" t="s">
        <v>1</v>
      </c>
      <c r="B1493" s="13" t="s">
        <v>1</v>
      </c>
      <c r="C1493" s="13" t="s">
        <v>1</v>
      </c>
      <c r="D1493" s="74" t="s">
        <v>1</v>
      </c>
      <c r="E1493" s="74" t="s">
        <v>1</v>
      </c>
      <c r="F1493" s="74" t="s">
        <v>1</v>
      </c>
      <c r="G1493" s="13" t="s">
        <v>1</v>
      </c>
      <c r="H1493" s="2" t="s">
        <v>83</v>
      </c>
      <c r="I1493" s="12">
        <v>30</v>
      </c>
      <c r="J1493" s="12">
        <f t="shared" si="3924"/>
        <v>30</v>
      </c>
      <c r="K1493" s="12">
        <v>30</v>
      </c>
      <c r="L1493" s="13"/>
      <c r="M1493" s="13" t="s">
        <v>1</v>
      </c>
      <c r="N1493" s="13" t="s">
        <v>1</v>
      </c>
      <c r="O1493" s="13" t="s">
        <v>1</v>
      </c>
      <c r="P1493" s="27"/>
      <c r="Q1493" s="13" t="s">
        <v>1</v>
      </c>
      <c r="R1493" s="13" t="s">
        <v>1</v>
      </c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>
        <v>0</v>
      </c>
      <c r="AI1493" s="13">
        <v>0</v>
      </c>
      <c r="AJ1493" s="13" t="s">
        <v>1</v>
      </c>
      <c r="AK1493" s="13"/>
      <c r="AL1493" s="13"/>
      <c r="AM1493" s="13"/>
      <c r="AN1493" s="13"/>
      <c r="AO1493" s="13"/>
      <c r="AP1493" s="13"/>
      <c r="AQ1493" s="13"/>
      <c r="AR1493" s="13"/>
      <c r="AS1493" s="13"/>
      <c r="AT1493" s="13"/>
      <c r="AU1493" s="13"/>
      <c r="AV1493" s="13"/>
      <c r="AW1493" s="13"/>
      <c r="AX1493" s="13"/>
      <c r="AY1493" s="13"/>
      <c r="AZ1493" s="13">
        <v>0</v>
      </c>
      <c r="BA1493" s="13">
        <v>0</v>
      </c>
      <c r="BB1493" s="13" t="s">
        <v>1</v>
      </c>
      <c r="BC1493" s="13"/>
      <c r="BD1493" s="13"/>
      <c r="BE1493" s="13"/>
      <c r="BF1493" s="13"/>
      <c r="BG1493" s="13"/>
      <c r="BH1493" s="13"/>
      <c r="BI1493" s="13"/>
      <c r="BJ1493" s="13"/>
      <c r="BK1493" s="13"/>
      <c r="BL1493" s="13"/>
      <c r="BM1493" s="13"/>
      <c r="BN1493" s="13"/>
      <c r="BO1493" s="13"/>
      <c r="BP1493" s="13"/>
      <c r="BQ1493" s="13"/>
      <c r="BR1493" s="13">
        <v>0</v>
      </c>
      <c r="BS1493" s="13">
        <v>0</v>
      </c>
      <c r="BT1493" s="12">
        <v>37</v>
      </c>
      <c r="BU1493" s="12">
        <v>37</v>
      </c>
      <c r="BV1493" s="12"/>
      <c r="BW1493" s="12">
        <f t="shared" si="3925"/>
        <v>0</v>
      </c>
      <c r="BX1493" s="12"/>
      <c r="BY1493" s="12"/>
      <c r="BZ1493" s="12"/>
      <c r="CA1493" s="12">
        <f t="shared" si="3922"/>
        <v>0</v>
      </c>
      <c r="CB1493" s="124"/>
    </row>
    <row r="1494" spans="1:80" ht="69.75" customHeight="1" thickBot="1" x14ac:dyDescent="0.3">
      <c r="A1494" s="133" t="s">
        <v>1</v>
      </c>
      <c r="B1494" s="133" t="s">
        <v>1</v>
      </c>
      <c r="C1494" s="133" t="s">
        <v>1</v>
      </c>
      <c r="D1494" s="135" t="s">
        <v>1</v>
      </c>
      <c r="E1494" s="135" t="s">
        <v>1</v>
      </c>
      <c r="F1494" s="135" t="s">
        <v>1</v>
      </c>
      <c r="G1494" s="137" t="s">
        <v>1</v>
      </c>
      <c r="H1494" s="5" t="s">
        <v>84</v>
      </c>
      <c r="I1494" s="5" t="s">
        <v>11</v>
      </c>
      <c r="J1494" s="5" t="s">
        <v>1809</v>
      </c>
      <c r="K1494" s="5" t="s">
        <v>12</v>
      </c>
      <c r="L1494" s="5" t="s">
        <v>13</v>
      </c>
      <c r="M1494" s="5" t="s">
        <v>14</v>
      </c>
      <c r="N1494" s="5" t="s">
        <v>15</v>
      </c>
      <c r="O1494" s="5" t="s">
        <v>16</v>
      </c>
      <c r="P1494" s="5" t="s">
        <v>17</v>
      </c>
      <c r="Q1494" s="5" t="s">
        <v>18</v>
      </c>
      <c r="R1494" s="71" t="s">
        <v>14</v>
      </c>
      <c r="S1494" s="71" t="s">
        <v>1843</v>
      </c>
      <c r="T1494" s="71" t="s">
        <v>1797</v>
      </c>
      <c r="U1494" s="71" t="s">
        <v>1832</v>
      </c>
      <c r="V1494" s="71" t="s">
        <v>1833</v>
      </c>
      <c r="W1494" s="71" t="s">
        <v>1834</v>
      </c>
      <c r="X1494" s="71" t="s">
        <v>1847</v>
      </c>
      <c r="Y1494" s="71" t="s">
        <v>1844</v>
      </c>
      <c r="Z1494" s="71" t="s">
        <v>1835</v>
      </c>
      <c r="AA1494" s="71" t="s">
        <v>1836</v>
      </c>
      <c r="AB1494" s="71" t="s">
        <v>1837</v>
      </c>
      <c r="AC1494" s="71" t="s">
        <v>1838</v>
      </c>
      <c r="AD1494" s="71" t="s">
        <v>1839</v>
      </c>
      <c r="AE1494" s="71" t="s">
        <v>1840</v>
      </c>
      <c r="AF1494" s="71" t="s">
        <v>1845</v>
      </c>
      <c r="AG1494" s="71" t="s">
        <v>1846</v>
      </c>
      <c r="AH1494" s="71" t="s">
        <v>1841</v>
      </c>
      <c r="AI1494" s="71" t="s">
        <v>1842</v>
      </c>
      <c r="AJ1494" s="72" t="s">
        <v>15</v>
      </c>
      <c r="AK1494" s="72" t="s">
        <v>1843</v>
      </c>
      <c r="AL1494" s="72" t="s">
        <v>1797</v>
      </c>
      <c r="AM1494" s="72" t="s">
        <v>1832</v>
      </c>
      <c r="AN1494" s="72" t="s">
        <v>1833</v>
      </c>
      <c r="AO1494" s="72" t="s">
        <v>1834</v>
      </c>
      <c r="AP1494" s="72" t="s">
        <v>1848</v>
      </c>
      <c r="AQ1494" s="72" t="s">
        <v>1844</v>
      </c>
      <c r="AR1494" s="72" t="s">
        <v>1835</v>
      </c>
      <c r="AS1494" s="72" t="s">
        <v>1836</v>
      </c>
      <c r="AT1494" s="72" t="s">
        <v>1837</v>
      </c>
      <c r="AU1494" s="72" t="s">
        <v>1838</v>
      </c>
      <c r="AV1494" s="72" t="s">
        <v>1839</v>
      </c>
      <c r="AW1494" s="72" t="s">
        <v>1840</v>
      </c>
      <c r="AX1494" s="72" t="s">
        <v>1845</v>
      </c>
      <c r="AY1494" s="72" t="s">
        <v>1846</v>
      </c>
      <c r="AZ1494" s="72" t="s">
        <v>1841</v>
      </c>
      <c r="BA1494" s="72" t="s">
        <v>1842</v>
      </c>
      <c r="BB1494" s="73" t="s">
        <v>16</v>
      </c>
      <c r="BC1494" s="73" t="s">
        <v>1843</v>
      </c>
      <c r="BD1494" s="73" t="s">
        <v>1797</v>
      </c>
      <c r="BE1494" s="73" t="s">
        <v>1832</v>
      </c>
      <c r="BF1494" s="73" t="s">
        <v>1833</v>
      </c>
      <c r="BG1494" s="73" t="s">
        <v>1834</v>
      </c>
      <c r="BH1494" s="73" t="s">
        <v>1849</v>
      </c>
      <c r="BI1494" s="73" t="s">
        <v>1844</v>
      </c>
      <c r="BJ1494" s="73" t="s">
        <v>1835</v>
      </c>
      <c r="BK1494" s="73" t="s">
        <v>1836</v>
      </c>
      <c r="BL1494" s="73" t="s">
        <v>1837</v>
      </c>
      <c r="BM1494" s="73" t="s">
        <v>1838</v>
      </c>
      <c r="BN1494" s="73" t="s">
        <v>1839</v>
      </c>
      <c r="BO1494" s="73" t="s">
        <v>1840</v>
      </c>
      <c r="BP1494" s="73" t="s">
        <v>1845</v>
      </c>
      <c r="BQ1494" s="73" t="s">
        <v>1846</v>
      </c>
      <c r="BR1494" s="73" t="s">
        <v>1841</v>
      </c>
      <c r="BS1494" s="73" t="s">
        <v>1842</v>
      </c>
      <c r="BT1494" s="5" t="s">
        <v>1911</v>
      </c>
      <c r="BU1494" s="5" t="s">
        <v>1942</v>
      </c>
      <c r="BV1494" s="5" t="s">
        <v>1943</v>
      </c>
      <c r="BW1494" s="5" t="s">
        <v>1944</v>
      </c>
      <c r="BX1494" s="5" t="s">
        <v>1945</v>
      </c>
      <c r="BY1494" s="5" t="s">
        <v>1946</v>
      </c>
      <c r="BZ1494" s="5" t="s">
        <v>1947</v>
      </c>
      <c r="CA1494" s="5" t="s">
        <v>1948</v>
      </c>
      <c r="CB1494" s="120" t="s">
        <v>1916</v>
      </c>
    </row>
    <row r="1495" spans="1:80" x14ac:dyDescent="0.25">
      <c r="A1495" s="134"/>
      <c r="B1495" s="134"/>
      <c r="C1495" s="134"/>
      <c r="D1495" s="136"/>
      <c r="E1495" s="136"/>
      <c r="F1495" s="136"/>
      <c r="G1495" s="138"/>
      <c r="H1495" s="15" t="s">
        <v>1</v>
      </c>
      <c r="I1495" s="9" t="s">
        <v>19</v>
      </c>
      <c r="J1495" s="9">
        <v>1</v>
      </c>
      <c r="K1495" s="9" t="s">
        <v>20</v>
      </c>
      <c r="L1495" s="9" t="s">
        <v>21</v>
      </c>
      <c r="M1495" s="9" t="s">
        <v>22</v>
      </c>
      <c r="N1495" s="9" t="s">
        <v>23</v>
      </c>
      <c r="O1495" s="9" t="s">
        <v>24</v>
      </c>
      <c r="P1495" s="9" t="s">
        <v>25</v>
      </c>
      <c r="Q1495" s="9" t="s">
        <v>26</v>
      </c>
      <c r="R1495" s="9">
        <v>1</v>
      </c>
      <c r="S1495" s="9">
        <v>2</v>
      </c>
      <c r="T1495" s="9">
        <v>3</v>
      </c>
      <c r="U1495" s="9">
        <v>4</v>
      </c>
      <c r="V1495" s="9">
        <v>5</v>
      </c>
      <c r="W1495" s="9">
        <v>6</v>
      </c>
      <c r="X1495" s="9">
        <v>7</v>
      </c>
      <c r="Y1495" s="9">
        <v>8</v>
      </c>
      <c r="Z1495" s="9">
        <v>9</v>
      </c>
      <c r="AA1495" s="9">
        <v>10</v>
      </c>
      <c r="AB1495" s="9">
        <v>11</v>
      </c>
      <c r="AC1495" s="9">
        <v>12</v>
      </c>
      <c r="AD1495" s="9">
        <v>13</v>
      </c>
      <c r="AE1495" s="9">
        <v>14</v>
      </c>
      <c r="AF1495" s="9">
        <v>15</v>
      </c>
      <c r="AG1495" s="9">
        <v>16</v>
      </c>
      <c r="AH1495" s="9">
        <v>20</v>
      </c>
      <c r="AI1495" s="9">
        <v>21</v>
      </c>
      <c r="AJ1495" s="9">
        <v>1</v>
      </c>
      <c r="AK1495" s="9">
        <v>2</v>
      </c>
      <c r="AL1495" s="9">
        <v>3</v>
      </c>
      <c r="AM1495" s="9">
        <v>4</v>
      </c>
      <c r="AN1495" s="9">
        <v>5</v>
      </c>
      <c r="AO1495" s="9">
        <v>6</v>
      </c>
      <c r="AP1495" s="9">
        <v>7</v>
      </c>
      <c r="AQ1495" s="9">
        <v>8</v>
      </c>
      <c r="AR1495" s="9">
        <v>9</v>
      </c>
      <c r="AS1495" s="9">
        <v>10</v>
      </c>
      <c r="AT1495" s="9">
        <v>11</v>
      </c>
      <c r="AU1495" s="9">
        <v>12</v>
      </c>
      <c r="AV1495" s="9">
        <v>13</v>
      </c>
      <c r="AW1495" s="9">
        <v>14</v>
      </c>
      <c r="AX1495" s="9">
        <v>15</v>
      </c>
      <c r="AY1495" s="9">
        <v>16</v>
      </c>
      <c r="AZ1495" s="9">
        <v>20</v>
      </c>
      <c r="BA1495" s="9">
        <v>21</v>
      </c>
      <c r="BB1495" s="9">
        <v>1</v>
      </c>
      <c r="BC1495" s="9">
        <v>2</v>
      </c>
      <c r="BD1495" s="9">
        <v>3</v>
      </c>
      <c r="BE1495" s="9">
        <v>4</v>
      </c>
      <c r="BF1495" s="9">
        <v>5</v>
      </c>
      <c r="BG1495" s="9">
        <v>6</v>
      </c>
      <c r="BH1495" s="9">
        <v>7</v>
      </c>
      <c r="BI1495" s="9">
        <v>8</v>
      </c>
      <c r="BJ1495" s="9">
        <v>9</v>
      </c>
      <c r="BK1495" s="9">
        <v>10</v>
      </c>
      <c r="BL1495" s="9">
        <v>11</v>
      </c>
      <c r="BM1495" s="9">
        <v>12</v>
      </c>
      <c r="BN1495" s="9">
        <v>13</v>
      </c>
      <c r="BO1495" s="9">
        <v>14</v>
      </c>
      <c r="BP1495" s="9">
        <v>15</v>
      </c>
      <c r="BQ1495" s="9">
        <v>16</v>
      </c>
      <c r="BR1495" s="9">
        <v>20</v>
      </c>
      <c r="BS1495" s="9">
        <v>21</v>
      </c>
      <c r="BT1495" s="9">
        <v>1</v>
      </c>
      <c r="BU1495" s="9">
        <v>2</v>
      </c>
      <c r="BV1495" s="9">
        <v>3</v>
      </c>
      <c r="BW1495" s="9" t="s">
        <v>1798</v>
      </c>
      <c r="BX1495" s="9">
        <v>5</v>
      </c>
      <c r="BY1495" s="9">
        <v>6</v>
      </c>
      <c r="BZ1495" s="9">
        <v>7</v>
      </c>
      <c r="CA1495" s="9" t="s">
        <v>1917</v>
      </c>
      <c r="CB1495" s="121">
        <v>9</v>
      </c>
    </row>
    <row r="1496" spans="1:80" x14ac:dyDescent="0.25">
      <c r="A1496" s="134"/>
      <c r="B1496" s="134"/>
      <c r="C1496" s="134"/>
      <c r="D1496" s="136"/>
      <c r="E1496" s="136"/>
      <c r="F1496" s="136"/>
      <c r="G1496" s="138"/>
      <c r="H1496" s="16" t="s">
        <v>922</v>
      </c>
      <c r="I1496" s="17">
        <f>SUM(I1443,I1447,I1448)</f>
        <v>4795100</v>
      </c>
      <c r="J1496" s="17">
        <f t="shared" ref="J1496:J1500" si="3941">SUM(K1496,L1496,P1496,Q1496)</f>
        <v>100</v>
      </c>
      <c r="K1496" s="17">
        <f>SUM(K1443,K1447,K1448)</f>
        <v>100</v>
      </c>
      <c r="L1496" s="17">
        <f t="shared" ref="L1496:L1500" si="3942">SUM(M1496:O1496)</f>
        <v>0</v>
      </c>
      <c r="M1496" s="17">
        <f>SUM(M1443,M1447,M1448)</f>
        <v>0</v>
      </c>
      <c r="N1496" s="17">
        <f>SUM(N1443,N1447,N1448)</f>
        <v>0</v>
      </c>
      <c r="O1496" s="17">
        <f>SUM(O1443,O1447,O1448)</f>
        <v>0</v>
      </c>
      <c r="P1496" s="17">
        <f>SUM(P1443,P1447,P1448)</f>
        <v>0</v>
      </c>
      <c r="Q1496" s="17">
        <f>SUM(Q1443,Q1447,Q1448)</f>
        <v>0</v>
      </c>
      <c r="R1496" s="17">
        <f>SUM(R1443,R1447,R1448)</f>
        <v>0</v>
      </c>
      <c r="S1496" s="17">
        <f t="shared" ref="S1496:AG1496" si="3943">SUM(S1443,S1447,S1448)</f>
        <v>0</v>
      </c>
      <c r="T1496" s="17">
        <f t="shared" si="3943"/>
        <v>0</v>
      </c>
      <c r="U1496" s="17">
        <f t="shared" si="3943"/>
        <v>0</v>
      </c>
      <c r="V1496" s="17">
        <f t="shared" si="3943"/>
        <v>0</v>
      </c>
      <c r="W1496" s="17">
        <f t="shared" si="3943"/>
        <v>0</v>
      </c>
      <c r="X1496" s="17">
        <f t="shared" ref="X1496" si="3944">SUM(X1443,X1447,X1448)</f>
        <v>0</v>
      </c>
      <c r="Y1496" s="17">
        <f t="shared" si="3943"/>
        <v>0</v>
      </c>
      <c r="Z1496" s="17">
        <f t="shared" si="3943"/>
        <v>0</v>
      </c>
      <c r="AA1496" s="17">
        <f t="shared" si="3943"/>
        <v>0</v>
      </c>
      <c r="AB1496" s="17">
        <f t="shared" si="3943"/>
        <v>0</v>
      </c>
      <c r="AC1496" s="17">
        <f t="shared" si="3943"/>
        <v>0</v>
      </c>
      <c r="AD1496" s="17">
        <f t="shared" si="3943"/>
        <v>0</v>
      </c>
      <c r="AE1496" s="17">
        <f t="shared" si="3943"/>
        <v>0</v>
      </c>
      <c r="AF1496" s="17">
        <f t="shared" si="3943"/>
        <v>0</v>
      </c>
      <c r="AG1496" s="17">
        <f t="shared" si="3943"/>
        <v>0</v>
      </c>
      <c r="AH1496" s="17">
        <v>0</v>
      </c>
      <c r="AI1496" s="17">
        <v>0</v>
      </c>
      <c r="AJ1496" s="17">
        <f>SUM(AJ1443,AJ1447,AJ1448)</f>
        <v>0</v>
      </c>
      <c r="AK1496" s="17">
        <f t="shared" ref="AK1496:AY1496" si="3945">SUM(AK1443,AK1447,AK1448)</f>
        <v>0</v>
      </c>
      <c r="AL1496" s="17">
        <f t="shared" si="3945"/>
        <v>0</v>
      </c>
      <c r="AM1496" s="17">
        <f t="shared" si="3945"/>
        <v>0</v>
      </c>
      <c r="AN1496" s="17">
        <f t="shared" si="3945"/>
        <v>0</v>
      </c>
      <c r="AO1496" s="17">
        <f t="shared" si="3945"/>
        <v>0</v>
      </c>
      <c r="AP1496" s="17">
        <f t="shared" ref="AP1496" si="3946">SUM(AP1443,AP1447,AP1448)</f>
        <v>0</v>
      </c>
      <c r="AQ1496" s="17">
        <f t="shared" si="3945"/>
        <v>0</v>
      </c>
      <c r="AR1496" s="17">
        <f t="shared" si="3945"/>
        <v>0</v>
      </c>
      <c r="AS1496" s="17">
        <f t="shared" si="3945"/>
        <v>0</v>
      </c>
      <c r="AT1496" s="17">
        <f t="shared" si="3945"/>
        <v>0</v>
      </c>
      <c r="AU1496" s="17">
        <f t="shared" si="3945"/>
        <v>0</v>
      </c>
      <c r="AV1496" s="17">
        <f t="shared" si="3945"/>
        <v>0</v>
      </c>
      <c r="AW1496" s="17">
        <f t="shared" si="3945"/>
        <v>0</v>
      </c>
      <c r="AX1496" s="17">
        <f t="shared" si="3945"/>
        <v>0</v>
      </c>
      <c r="AY1496" s="17">
        <f t="shared" si="3945"/>
        <v>0</v>
      </c>
      <c r="AZ1496" s="17">
        <v>0</v>
      </c>
      <c r="BA1496" s="17">
        <v>0</v>
      </c>
      <c r="BB1496" s="17">
        <f>SUM(BB1443,BB1447,BB1448)</f>
        <v>0</v>
      </c>
      <c r="BC1496" s="17">
        <f t="shared" ref="BC1496:BQ1496" si="3947">SUM(BC1443,BC1447,BC1448)</f>
        <v>0</v>
      </c>
      <c r="BD1496" s="17">
        <f t="shared" si="3947"/>
        <v>0</v>
      </c>
      <c r="BE1496" s="17">
        <f t="shared" si="3947"/>
        <v>0</v>
      </c>
      <c r="BF1496" s="17">
        <f t="shared" si="3947"/>
        <v>0</v>
      </c>
      <c r="BG1496" s="17">
        <f t="shared" si="3947"/>
        <v>0</v>
      </c>
      <c r="BH1496" s="17">
        <f t="shared" ref="BH1496" si="3948">SUM(BH1443,BH1447,BH1448)</f>
        <v>0</v>
      </c>
      <c r="BI1496" s="17">
        <f t="shared" si="3947"/>
        <v>0</v>
      </c>
      <c r="BJ1496" s="17">
        <f t="shared" si="3947"/>
        <v>0</v>
      </c>
      <c r="BK1496" s="17">
        <f t="shared" si="3947"/>
        <v>0</v>
      </c>
      <c r="BL1496" s="17">
        <f t="shared" si="3947"/>
        <v>0</v>
      </c>
      <c r="BM1496" s="17">
        <f t="shared" si="3947"/>
        <v>0</v>
      </c>
      <c r="BN1496" s="17">
        <f t="shared" si="3947"/>
        <v>0</v>
      </c>
      <c r="BO1496" s="17">
        <f t="shared" si="3947"/>
        <v>0</v>
      </c>
      <c r="BP1496" s="17">
        <f t="shared" si="3947"/>
        <v>0</v>
      </c>
      <c r="BQ1496" s="17">
        <f t="shared" si="3947"/>
        <v>0</v>
      </c>
      <c r="BR1496" s="17">
        <v>0</v>
      </c>
      <c r="BS1496" s="17">
        <v>0</v>
      </c>
      <c r="BT1496" s="17">
        <f t="shared" ref="BT1496:BZ1496" si="3949">SUM(BT1443,BT1447,BT1448)</f>
        <v>3950100</v>
      </c>
      <c r="BU1496" s="17">
        <f t="shared" si="3949"/>
        <v>3950100</v>
      </c>
      <c r="BV1496" s="17">
        <f t="shared" si="3949"/>
        <v>2000000</v>
      </c>
      <c r="BW1496" s="17">
        <f t="shared" si="3949"/>
        <v>980000</v>
      </c>
      <c r="BX1496" s="17">
        <f t="shared" si="3949"/>
        <v>300000</v>
      </c>
      <c r="BY1496" s="17">
        <f t="shared" si="3949"/>
        <v>340000</v>
      </c>
      <c r="BZ1496" s="17">
        <f t="shared" si="3949"/>
        <v>340000</v>
      </c>
      <c r="CA1496" s="17">
        <f t="shared" ref="CA1496:CA1508" si="3950">BV1496+BW1496</f>
        <v>2980000</v>
      </c>
      <c r="CB1496" s="125">
        <f>IF(BU1496=0,"-",CA1496/BU1496*100)</f>
        <v>75.441128072707016</v>
      </c>
    </row>
    <row r="1497" spans="1:80" x14ac:dyDescent="0.25">
      <c r="A1497" s="134"/>
      <c r="B1497" s="134"/>
      <c r="C1497" s="134"/>
      <c r="D1497" s="136"/>
      <c r="E1497" s="136"/>
      <c r="F1497" s="136"/>
      <c r="G1497" s="138"/>
      <c r="H1497" s="16" t="s">
        <v>923</v>
      </c>
      <c r="I1497" s="17">
        <f>SUM(I1445,I1446,I1449,I1450)</f>
        <v>6500100</v>
      </c>
      <c r="J1497" s="17">
        <f t="shared" ref="J1497:Q1497" si="3951">SUM(J1445,J1446,J1449,J1450)</f>
        <v>1000000</v>
      </c>
      <c r="K1497" s="17">
        <f t="shared" si="3951"/>
        <v>1000000</v>
      </c>
      <c r="L1497" s="17">
        <f t="shared" si="3951"/>
        <v>0</v>
      </c>
      <c r="M1497" s="17">
        <f t="shared" si="3951"/>
        <v>0</v>
      </c>
      <c r="N1497" s="17">
        <f t="shared" si="3951"/>
        <v>0</v>
      </c>
      <c r="O1497" s="17">
        <f t="shared" si="3951"/>
        <v>0</v>
      </c>
      <c r="P1497" s="17">
        <f t="shared" si="3951"/>
        <v>0</v>
      </c>
      <c r="Q1497" s="17">
        <f t="shared" si="3951"/>
        <v>0</v>
      </c>
      <c r="R1497" s="17">
        <f t="shared" ref="R1497:AG1497" si="3952">SUM(R1445,R1446,R1449,R1450)</f>
        <v>0</v>
      </c>
      <c r="S1497" s="17">
        <f t="shared" si="3952"/>
        <v>0</v>
      </c>
      <c r="T1497" s="17">
        <f t="shared" si="3952"/>
        <v>0</v>
      </c>
      <c r="U1497" s="17">
        <f t="shared" si="3952"/>
        <v>0</v>
      </c>
      <c r="V1497" s="17">
        <f t="shared" si="3952"/>
        <v>0</v>
      </c>
      <c r="W1497" s="17">
        <f t="shared" si="3952"/>
        <v>0</v>
      </c>
      <c r="X1497" s="17">
        <f t="shared" ref="X1497" si="3953">SUM(X1445,X1446,X1449,X1450)</f>
        <v>0</v>
      </c>
      <c r="Y1497" s="17">
        <f t="shared" si="3952"/>
        <v>0</v>
      </c>
      <c r="Z1497" s="17">
        <f t="shared" si="3952"/>
        <v>0</v>
      </c>
      <c r="AA1497" s="17">
        <f t="shared" si="3952"/>
        <v>0</v>
      </c>
      <c r="AB1497" s="17">
        <f t="shared" si="3952"/>
        <v>0</v>
      </c>
      <c r="AC1497" s="17">
        <f t="shared" si="3952"/>
        <v>0</v>
      </c>
      <c r="AD1497" s="17">
        <f t="shared" si="3952"/>
        <v>0</v>
      </c>
      <c r="AE1497" s="17">
        <f t="shared" si="3952"/>
        <v>0</v>
      </c>
      <c r="AF1497" s="17">
        <f t="shared" si="3952"/>
        <v>0</v>
      </c>
      <c r="AG1497" s="17">
        <f t="shared" si="3952"/>
        <v>0</v>
      </c>
      <c r="AH1497" s="17">
        <v>0</v>
      </c>
      <c r="AI1497" s="17">
        <v>0</v>
      </c>
      <c r="AJ1497" s="17">
        <f t="shared" ref="AJ1497:AY1497" si="3954">SUM(AJ1445,AJ1446,AJ1449,AJ1450)</f>
        <v>0</v>
      </c>
      <c r="AK1497" s="17">
        <f t="shared" si="3954"/>
        <v>0</v>
      </c>
      <c r="AL1497" s="17">
        <f t="shared" si="3954"/>
        <v>0</v>
      </c>
      <c r="AM1497" s="17">
        <f t="shared" si="3954"/>
        <v>0</v>
      </c>
      <c r="AN1497" s="17">
        <f t="shared" si="3954"/>
        <v>0</v>
      </c>
      <c r="AO1497" s="17">
        <f t="shared" si="3954"/>
        <v>0</v>
      </c>
      <c r="AP1497" s="17">
        <f t="shared" ref="AP1497" si="3955">SUM(AP1445,AP1446,AP1449,AP1450)</f>
        <v>0</v>
      </c>
      <c r="AQ1497" s="17">
        <f t="shared" si="3954"/>
        <v>0</v>
      </c>
      <c r="AR1497" s="17">
        <f t="shared" si="3954"/>
        <v>0</v>
      </c>
      <c r="AS1497" s="17">
        <f t="shared" si="3954"/>
        <v>0</v>
      </c>
      <c r="AT1497" s="17">
        <f t="shared" si="3954"/>
        <v>0</v>
      </c>
      <c r="AU1497" s="17">
        <f t="shared" si="3954"/>
        <v>0</v>
      </c>
      <c r="AV1497" s="17">
        <f t="shared" si="3954"/>
        <v>0</v>
      </c>
      <c r="AW1497" s="17">
        <f t="shared" si="3954"/>
        <v>0</v>
      </c>
      <c r="AX1497" s="17">
        <f t="shared" si="3954"/>
        <v>0</v>
      </c>
      <c r="AY1497" s="17">
        <f t="shared" si="3954"/>
        <v>0</v>
      </c>
      <c r="AZ1497" s="17">
        <v>0</v>
      </c>
      <c r="BA1497" s="17">
        <v>0</v>
      </c>
      <c r="BB1497" s="17">
        <f t="shared" ref="BB1497:BQ1497" si="3956">SUM(BB1445,BB1446,BB1449,BB1450)</f>
        <v>0</v>
      </c>
      <c r="BC1497" s="17">
        <f t="shared" si="3956"/>
        <v>250000</v>
      </c>
      <c r="BD1497" s="17">
        <f t="shared" si="3956"/>
        <v>0</v>
      </c>
      <c r="BE1497" s="17">
        <f t="shared" si="3956"/>
        <v>0</v>
      </c>
      <c r="BF1497" s="17">
        <f t="shared" si="3956"/>
        <v>0</v>
      </c>
      <c r="BG1497" s="17">
        <f t="shared" si="3956"/>
        <v>0</v>
      </c>
      <c r="BH1497" s="17">
        <f t="shared" ref="BH1497" si="3957">SUM(BH1445,BH1446,BH1449,BH1450)</f>
        <v>250000</v>
      </c>
      <c r="BI1497" s="17">
        <f t="shared" si="3956"/>
        <v>0</v>
      </c>
      <c r="BJ1497" s="17">
        <f t="shared" si="3956"/>
        <v>0</v>
      </c>
      <c r="BK1497" s="17">
        <f t="shared" si="3956"/>
        <v>250000</v>
      </c>
      <c r="BL1497" s="17">
        <f t="shared" si="3956"/>
        <v>0</v>
      </c>
      <c r="BM1497" s="17">
        <f t="shared" si="3956"/>
        <v>0</v>
      </c>
      <c r="BN1497" s="17">
        <f t="shared" si="3956"/>
        <v>0</v>
      </c>
      <c r="BO1497" s="17">
        <f t="shared" si="3956"/>
        <v>0</v>
      </c>
      <c r="BP1497" s="17">
        <f t="shared" si="3956"/>
        <v>0</v>
      </c>
      <c r="BQ1497" s="17">
        <f t="shared" si="3956"/>
        <v>0</v>
      </c>
      <c r="BR1497" s="17">
        <v>250000</v>
      </c>
      <c r="BS1497" s="17">
        <v>0</v>
      </c>
      <c r="BT1497" s="17">
        <f t="shared" ref="BT1497:BZ1497" si="3958">SUM(BT1445,BT1446,BT1449,BT1450)</f>
        <v>2520000</v>
      </c>
      <c r="BU1497" s="17">
        <f t="shared" si="3958"/>
        <v>2315125</v>
      </c>
      <c r="BV1497" s="17">
        <f t="shared" si="3958"/>
        <v>1200000</v>
      </c>
      <c r="BW1497" s="17">
        <f t="shared" si="3958"/>
        <v>590000</v>
      </c>
      <c r="BX1497" s="17">
        <f t="shared" si="3958"/>
        <v>230000</v>
      </c>
      <c r="BY1497" s="17">
        <f t="shared" si="3958"/>
        <v>130000</v>
      </c>
      <c r="BZ1497" s="17">
        <f t="shared" si="3958"/>
        <v>230000</v>
      </c>
      <c r="CA1497" s="17">
        <f t="shared" si="3950"/>
        <v>1790000</v>
      </c>
      <c r="CB1497" s="125">
        <f>IF(BU1497=0,"-",CA1497/BU1497*100)</f>
        <v>77.317639436315531</v>
      </c>
    </row>
    <row r="1498" spans="1:80" x14ac:dyDescent="0.25">
      <c r="A1498" s="134"/>
      <c r="B1498" s="134"/>
      <c r="C1498" s="134"/>
      <c r="D1498" s="136"/>
      <c r="E1498" s="136"/>
      <c r="F1498" s="136"/>
      <c r="G1498" s="138"/>
      <c r="H1498" s="16" t="s">
        <v>924</v>
      </c>
      <c r="I1498" s="17">
        <f>SUM(I1455,I1457,I1460,I1461,I1462,I1463,I1464,I1465,I1466,I1467,I1468,I1469,I1470,I1471,I1472,I1473,I1474,I1475,I1476,I1477,I1478,I1479,I1480,I1481,I1482,I1483)</f>
        <v>6548200</v>
      </c>
      <c r="J1498" s="17">
        <f t="shared" ref="J1498:Q1498" si="3959">SUM(J1455,J1457,J1460,J1461,J1462,J1463,J1464,J1465,J1466,J1467,J1468,J1469,J1470,J1471,J1472,J1473,J1474,J1475,J1476,J1477,J1478,J1479,J1480,J1481,J1482,J1483,J1485,J1486,J1487,J1488,J1458,J1484)</f>
        <v>484124</v>
      </c>
      <c r="K1498" s="17">
        <f t="shared" si="3959"/>
        <v>484124</v>
      </c>
      <c r="L1498" s="17">
        <f t="shared" si="3959"/>
        <v>0</v>
      </c>
      <c r="M1498" s="17">
        <f t="shared" si="3959"/>
        <v>0</v>
      </c>
      <c r="N1498" s="17">
        <f t="shared" si="3959"/>
        <v>0</v>
      </c>
      <c r="O1498" s="17">
        <f t="shared" si="3959"/>
        <v>0</v>
      </c>
      <c r="P1498" s="17">
        <f t="shared" si="3959"/>
        <v>0</v>
      </c>
      <c r="Q1498" s="17">
        <f t="shared" si="3959"/>
        <v>0</v>
      </c>
      <c r="R1498" s="17">
        <f t="shared" ref="R1498:AG1498" si="3960">SUM(R1455,R1457,R1460,R1461,R1462,R1463,R1464,R1465,R1466,R1467,R1468,R1469,R1470,R1471,R1472,R1473,R1474,R1475,R1476,R1477,R1478,R1479,R1480,R1481,R1482,R1483,R1485,R1486,R1487,R1488,R1458,R1484)</f>
        <v>0</v>
      </c>
      <c r="S1498" s="17">
        <f t="shared" si="3960"/>
        <v>0</v>
      </c>
      <c r="T1498" s="17">
        <f t="shared" si="3960"/>
        <v>0</v>
      </c>
      <c r="U1498" s="17">
        <f t="shared" si="3960"/>
        <v>0</v>
      </c>
      <c r="V1498" s="17">
        <f t="shared" si="3960"/>
        <v>0</v>
      </c>
      <c r="W1498" s="17">
        <f t="shared" si="3960"/>
        <v>0</v>
      </c>
      <c r="X1498" s="17">
        <f t="shared" ref="X1498" si="3961">SUM(X1455,X1457,X1460,X1461,X1462,X1463,X1464,X1465,X1466,X1467,X1468,X1469,X1470,X1471,X1472,X1473,X1474,X1475,X1476,X1477,X1478,X1479,X1480,X1481,X1482,X1483,X1485,X1486,X1487,X1488,X1458,X1484)</f>
        <v>0</v>
      </c>
      <c r="Y1498" s="17">
        <f t="shared" si="3960"/>
        <v>0</v>
      </c>
      <c r="Z1498" s="17">
        <f t="shared" si="3960"/>
        <v>0</v>
      </c>
      <c r="AA1498" s="17">
        <f t="shared" si="3960"/>
        <v>0</v>
      </c>
      <c r="AB1498" s="17">
        <f t="shared" si="3960"/>
        <v>0</v>
      </c>
      <c r="AC1498" s="17">
        <f t="shared" si="3960"/>
        <v>0</v>
      </c>
      <c r="AD1498" s="17">
        <f t="shared" si="3960"/>
        <v>0</v>
      </c>
      <c r="AE1498" s="17">
        <f t="shared" si="3960"/>
        <v>0</v>
      </c>
      <c r="AF1498" s="17">
        <f t="shared" si="3960"/>
        <v>0</v>
      </c>
      <c r="AG1498" s="17">
        <f t="shared" si="3960"/>
        <v>0</v>
      </c>
      <c r="AH1498" s="17">
        <v>0</v>
      </c>
      <c r="AI1498" s="17">
        <v>0</v>
      </c>
      <c r="AJ1498" s="17">
        <f t="shared" ref="AJ1498:AY1498" si="3962">SUM(AJ1455,AJ1457,AJ1460,AJ1461,AJ1462,AJ1463,AJ1464,AJ1465,AJ1466,AJ1467,AJ1468,AJ1469,AJ1470,AJ1471,AJ1472,AJ1473,AJ1474,AJ1475,AJ1476,AJ1477,AJ1478,AJ1479,AJ1480,AJ1481,AJ1482,AJ1483,AJ1485,AJ1486,AJ1487,AJ1488,AJ1458,AJ1484)</f>
        <v>0</v>
      </c>
      <c r="AK1498" s="17">
        <f t="shared" si="3962"/>
        <v>0</v>
      </c>
      <c r="AL1498" s="17">
        <f t="shared" si="3962"/>
        <v>0</v>
      </c>
      <c r="AM1498" s="17">
        <f t="shared" si="3962"/>
        <v>0</v>
      </c>
      <c r="AN1498" s="17">
        <f t="shared" si="3962"/>
        <v>0</v>
      </c>
      <c r="AO1498" s="17">
        <f t="shared" si="3962"/>
        <v>0</v>
      </c>
      <c r="AP1498" s="17">
        <f t="shared" ref="AP1498" si="3963">SUM(AP1455,AP1457,AP1460,AP1461,AP1462,AP1463,AP1464,AP1465,AP1466,AP1467,AP1468,AP1469,AP1470,AP1471,AP1472,AP1473,AP1474,AP1475,AP1476,AP1477,AP1478,AP1479,AP1480,AP1481,AP1482,AP1483,AP1485,AP1486,AP1487,AP1488,AP1458,AP1484)</f>
        <v>0</v>
      </c>
      <c r="AQ1498" s="17">
        <f t="shared" si="3962"/>
        <v>0</v>
      </c>
      <c r="AR1498" s="17">
        <f t="shared" si="3962"/>
        <v>0</v>
      </c>
      <c r="AS1498" s="17">
        <f t="shared" si="3962"/>
        <v>0</v>
      </c>
      <c r="AT1498" s="17">
        <f t="shared" si="3962"/>
        <v>0</v>
      </c>
      <c r="AU1498" s="17">
        <f t="shared" si="3962"/>
        <v>0</v>
      </c>
      <c r="AV1498" s="17">
        <f t="shared" si="3962"/>
        <v>0</v>
      </c>
      <c r="AW1498" s="17">
        <f t="shared" si="3962"/>
        <v>0</v>
      </c>
      <c r="AX1498" s="17">
        <f t="shared" si="3962"/>
        <v>0</v>
      </c>
      <c r="AY1498" s="17">
        <f t="shared" si="3962"/>
        <v>0</v>
      </c>
      <c r="AZ1498" s="17">
        <v>0</v>
      </c>
      <c r="BA1498" s="17">
        <v>0</v>
      </c>
      <c r="BB1498" s="17">
        <f t="shared" ref="BB1498:BQ1498" si="3964">SUM(BB1455,BB1457,BB1460,BB1461,BB1462,BB1463,BB1464,BB1465,BB1466,BB1467,BB1468,BB1469,BB1470,BB1471,BB1472,BB1473,BB1474,BB1475,BB1476,BB1477,BB1478,BB1479,BB1480,BB1481,BB1482,BB1483,BB1485,BB1486,BB1487,BB1488,BB1458,BB1484)</f>
        <v>0</v>
      </c>
      <c r="BC1498" s="17">
        <f t="shared" si="3964"/>
        <v>1826207</v>
      </c>
      <c r="BD1498" s="17">
        <f t="shared" si="3964"/>
        <v>0</v>
      </c>
      <c r="BE1498" s="17">
        <f t="shared" si="3964"/>
        <v>0</v>
      </c>
      <c r="BF1498" s="17">
        <f t="shared" si="3964"/>
        <v>0</v>
      </c>
      <c r="BG1498" s="17">
        <f t="shared" si="3964"/>
        <v>0</v>
      </c>
      <c r="BH1498" s="17">
        <f t="shared" ref="BH1498" si="3965">SUM(BH1455,BH1457,BH1460,BH1461,BH1462,BH1463,BH1464,BH1465,BH1466,BH1467,BH1468,BH1469,BH1470,BH1471,BH1472,BH1473,BH1474,BH1475,BH1476,BH1477,BH1478,BH1479,BH1480,BH1481,BH1482,BH1483,BH1485,BH1486,BH1487,BH1488,BH1458,BH1484)</f>
        <v>1826207</v>
      </c>
      <c r="BI1498" s="17">
        <f t="shared" si="3964"/>
        <v>0</v>
      </c>
      <c r="BJ1498" s="17">
        <f t="shared" si="3964"/>
        <v>0</v>
      </c>
      <c r="BK1498" s="17">
        <f t="shared" si="3964"/>
        <v>1826207</v>
      </c>
      <c r="BL1498" s="17">
        <f t="shared" si="3964"/>
        <v>0</v>
      </c>
      <c r="BM1498" s="17">
        <f t="shared" si="3964"/>
        <v>0</v>
      </c>
      <c r="BN1498" s="17">
        <f t="shared" si="3964"/>
        <v>0</v>
      </c>
      <c r="BO1498" s="17">
        <f t="shared" si="3964"/>
        <v>0</v>
      </c>
      <c r="BP1498" s="17">
        <f t="shared" si="3964"/>
        <v>0</v>
      </c>
      <c r="BQ1498" s="17">
        <f t="shared" si="3964"/>
        <v>0</v>
      </c>
      <c r="BR1498" s="17">
        <v>1826207</v>
      </c>
      <c r="BS1498" s="17">
        <v>0</v>
      </c>
      <c r="BT1498" s="17">
        <f t="shared" ref="BT1498:BZ1498" si="3966">SUM(BT1455,BT1457,BT1460,BT1461,BT1462,BT1463,BT1464,BT1465,BT1466,BT1467,BT1468,BT1469,BT1470,BT1471,BT1472,BT1473,BT1474,BT1475,BT1476,BT1477,BT1478,BT1479,BT1480,BT1481,BT1482,BT1483,BT1485,BT1486,BT1487,BT1488,BT1458,BT1484)</f>
        <v>7124124</v>
      </c>
      <c r="BU1498" s="17">
        <f t="shared" si="3966"/>
        <v>1288999</v>
      </c>
      <c r="BV1498" s="17">
        <f t="shared" si="3966"/>
        <v>488899</v>
      </c>
      <c r="BW1498" s="17">
        <f t="shared" si="3966"/>
        <v>200000</v>
      </c>
      <c r="BX1498" s="17">
        <f t="shared" si="3966"/>
        <v>200000</v>
      </c>
      <c r="BY1498" s="17">
        <f t="shared" si="3966"/>
        <v>0</v>
      </c>
      <c r="BZ1498" s="17">
        <f t="shared" si="3966"/>
        <v>0</v>
      </c>
      <c r="CA1498" s="17">
        <f t="shared" si="3950"/>
        <v>688899</v>
      </c>
      <c r="CB1498" s="125">
        <f>IF(BU1498=0,"-",CA1498/BU1498*100)</f>
        <v>53.444494526372786</v>
      </c>
    </row>
    <row r="1499" spans="1:80" x14ac:dyDescent="0.25">
      <c r="A1499" s="134"/>
      <c r="B1499" s="134"/>
      <c r="C1499" s="134"/>
      <c r="D1499" s="136"/>
      <c r="E1499" s="136"/>
      <c r="F1499" s="136"/>
      <c r="G1499" s="138"/>
      <c r="H1499" s="16" t="s">
        <v>925</v>
      </c>
      <c r="I1499" s="17">
        <f>SUM(I1491,I1451,I1442,I1440,I1436,I1435,I1434,I1433,I1432,I1430,I1428,I1426,I1425,I1424,I1423,I1422,I1420)</f>
        <v>1606132</v>
      </c>
      <c r="J1499" s="17">
        <f t="shared" si="3941"/>
        <v>1478579</v>
      </c>
      <c r="K1499" s="17">
        <f>SUM(K1491,K1451,K1442,K1440,K1436,K1435,K1434,K1433,K1432,K1430,K1428,K1426,K1425,K1424,K1423,K1422,K1420)</f>
        <v>1478579</v>
      </c>
      <c r="L1499" s="17">
        <f t="shared" si="3942"/>
        <v>0</v>
      </c>
      <c r="M1499" s="17">
        <f>SUM(M1491,M1451,M1442,M1440,M1436,M1435,M1434,M1433,M1432,M1430,M1428,M1426,M1425,M1424,M1423,M1422,M1420)</f>
        <v>0</v>
      </c>
      <c r="N1499" s="17">
        <f>SUM(N1491,N1451,N1442,N1440,N1436,N1435,N1434,N1433,N1432,N1430,N1428,N1426,N1425,N1424,N1423,N1422,N1420)</f>
        <v>0</v>
      </c>
      <c r="O1499" s="17">
        <f>SUM(O1491,O1451,O1442,O1440,O1436,O1435,O1434,O1433,O1432,O1430,O1428,O1426,O1425,O1424,O1423,O1422,O1420)</f>
        <v>0</v>
      </c>
      <c r="P1499" s="17">
        <f>SUM(P1491,P1451,P1442,P1440,P1436,P1435,P1434,P1433,P1432,P1430,P1428,P1426,P1425,P1424,P1423,P1422,P1420)</f>
        <v>0</v>
      </c>
      <c r="Q1499" s="17">
        <f>SUM(Q1491,Q1451,Q1442,Q1440,Q1436,Q1435,Q1434,Q1433,Q1432,Q1430,Q1428,Q1426,Q1425,Q1424,Q1423,Q1422,Q1420)</f>
        <v>0</v>
      </c>
      <c r="R1499" s="17">
        <f>SUM(R1491,R1451,R1442,R1440,R1436,R1435,R1434,R1433,R1432,R1430,R1428,R1426,R1425,R1424,R1423,R1422,R1420)</f>
        <v>0</v>
      </c>
      <c r="S1499" s="17">
        <f t="shared" ref="S1499:AG1499" si="3967">SUM(S1491,S1451,S1442,S1440,S1436,S1435,S1434,S1433,S1432,S1430,S1428,S1426,S1425,S1424,S1423,S1422,S1420)</f>
        <v>0</v>
      </c>
      <c r="T1499" s="17">
        <f t="shared" si="3967"/>
        <v>0</v>
      </c>
      <c r="U1499" s="17">
        <f t="shared" si="3967"/>
        <v>0</v>
      </c>
      <c r="V1499" s="17">
        <f t="shared" si="3967"/>
        <v>0</v>
      </c>
      <c r="W1499" s="17">
        <f t="shared" si="3967"/>
        <v>0</v>
      </c>
      <c r="X1499" s="17">
        <f t="shared" ref="X1499" si="3968">SUM(X1491,X1451,X1442,X1440,X1436,X1435,X1434,X1433,X1432,X1430,X1428,X1426,X1425,X1424,X1423,X1422,X1420)</f>
        <v>0</v>
      </c>
      <c r="Y1499" s="17">
        <f t="shared" si="3967"/>
        <v>0</v>
      </c>
      <c r="Z1499" s="17">
        <f t="shared" si="3967"/>
        <v>0</v>
      </c>
      <c r="AA1499" s="17">
        <f t="shared" si="3967"/>
        <v>0</v>
      </c>
      <c r="AB1499" s="17">
        <f t="shared" si="3967"/>
        <v>0</v>
      </c>
      <c r="AC1499" s="17">
        <f t="shared" si="3967"/>
        <v>0</v>
      </c>
      <c r="AD1499" s="17">
        <f t="shared" si="3967"/>
        <v>0</v>
      </c>
      <c r="AE1499" s="17">
        <f t="shared" si="3967"/>
        <v>0</v>
      </c>
      <c r="AF1499" s="17">
        <f t="shared" si="3967"/>
        <v>0</v>
      </c>
      <c r="AG1499" s="17">
        <f t="shared" si="3967"/>
        <v>0</v>
      </c>
      <c r="AH1499" s="17">
        <v>0</v>
      </c>
      <c r="AI1499" s="17">
        <v>0</v>
      </c>
      <c r="AJ1499" s="17">
        <f>SUM(AJ1491,AJ1451,AJ1442,AJ1440,AJ1436,AJ1435,AJ1434,AJ1433,AJ1432,AJ1430,AJ1428,AJ1426,AJ1425,AJ1424,AJ1423,AJ1422,AJ1420)</f>
        <v>0</v>
      </c>
      <c r="AK1499" s="17">
        <f t="shared" ref="AK1499:AY1499" si="3969">SUM(AK1491,AK1451,AK1442,AK1440,AK1436,AK1435,AK1434,AK1433,AK1432,AK1430,AK1428,AK1426,AK1425,AK1424,AK1423,AK1422,AK1420)</f>
        <v>0</v>
      </c>
      <c r="AL1499" s="17">
        <f t="shared" si="3969"/>
        <v>0</v>
      </c>
      <c r="AM1499" s="17">
        <f t="shared" si="3969"/>
        <v>0</v>
      </c>
      <c r="AN1499" s="17">
        <f t="shared" si="3969"/>
        <v>0</v>
      </c>
      <c r="AO1499" s="17">
        <f t="shared" si="3969"/>
        <v>0</v>
      </c>
      <c r="AP1499" s="17">
        <f t="shared" ref="AP1499" si="3970">SUM(AP1491,AP1451,AP1442,AP1440,AP1436,AP1435,AP1434,AP1433,AP1432,AP1430,AP1428,AP1426,AP1425,AP1424,AP1423,AP1422,AP1420)</f>
        <v>0</v>
      </c>
      <c r="AQ1499" s="17">
        <f t="shared" si="3969"/>
        <v>0</v>
      </c>
      <c r="AR1499" s="17">
        <f t="shared" si="3969"/>
        <v>0</v>
      </c>
      <c r="AS1499" s="17">
        <f t="shared" si="3969"/>
        <v>0</v>
      </c>
      <c r="AT1499" s="17">
        <f t="shared" si="3969"/>
        <v>0</v>
      </c>
      <c r="AU1499" s="17">
        <f t="shared" si="3969"/>
        <v>0</v>
      </c>
      <c r="AV1499" s="17">
        <f t="shared" si="3969"/>
        <v>0</v>
      </c>
      <c r="AW1499" s="17">
        <f t="shared" si="3969"/>
        <v>0</v>
      </c>
      <c r="AX1499" s="17">
        <f t="shared" si="3969"/>
        <v>0</v>
      </c>
      <c r="AY1499" s="17">
        <f t="shared" si="3969"/>
        <v>0</v>
      </c>
      <c r="AZ1499" s="17">
        <v>0</v>
      </c>
      <c r="BA1499" s="17">
        <v>0</v>
      </c>
      <c r="BB1499" s="17">
        <f>SUM(BB1491,BB1451,BB1442,BB1440,BB1436,BB1435,BB1434,BB1433,BB1432,BB1430,BB1428,BB1426,BB1425,BB1424,BB1423,BB1422,BB1420)</f>
        <v>0</v>
      </c>
      <c r="BC1499" s="17">
        <f t="shared" ref="BC1499:BQ1499" si="3971">SUM(BC1491,BC1451,BC1442,BC1440,BC1436,BC1435,BC1434,BC1433,BC1432,BC1430,BC1428,BC1426,BC1425,BC1424,BC1423,BC1422,BC1420)</f>
        <v>137000</v>
      </c>
      <c r="BD1499" s="17">
        <f t="shared" si="3971"/>
        <v>0</v>
      </c>
      <c r="BE1499" s="17">
        <f t="shared" si="3971"/>
        <v>0</v>
      </c>
      <c r="BF1499" s="17">
        <f t="shared" si="3971"/>
        <v>0</v>
      </c>
      <c r="BG1499" s="17">
        <f t="shared" si="3971"/>
        <v>0</v>
      </c>
      <c r="BH1499" s="17">
        <f t="shared" ref="BH1499" si="3972">SUM(BH1491,BH1451,BH1442,BH1440,BH1436,BH1435,BH1434,BH1433,BH1432,BH1430,BH1428,BH1426,BH1425,BH1424,BH1423,BH1422,BH1420)</f>
        <v>137000</v>
      </c>
      <c r="BI1499" s="17">
        <f t="shared" si="3971"/>
        <v>0</v>
      </c>
      <c r="BJ1499" s="17">
        <f t="shared" si="3971"/>
        <v>0</v>
      </c>
      <c r="BK1499" s="17">
        <f t="shared" si="3971"/>
        <v>137000</v>
      </c>
      <c r="BL1499" s="17">
        <f t="shared" si="3971"/>
        <v>0</v>
      </c>
      <c r="BM1499" s="17">
        <f t="shared" si="3971"/>
        <v>0</v>
      </c>
      <c r="BN1499" s="17">
        <f t="shared" si="3971"/>
        <v>0</v>
      </c>
      <c r="BO1499" s="17">
        <f t="shared" si="3971"/>
        <v>0</v>
      </c>
      <c r="BP1499" s="17">
        <f t="shared" si="3971"/>
        <v>0</v>
      </c>
      <c r="BQ1499" s="17">
        <f t="shared" si="3971"/>
        <v>0</v>
      </c>
      <c r="BR1499" s="17">
        <v>137000</v>
      </c>
      <c r="BS1499" s="17">
        <v>0</v>
      </c>
      <c r="BT1499" s="17">
        <f t="shared" ref="BT1499:BZ1499" si="3973">SUM(BT1491,BT1451,BT1442,BT1440,BT1436,BT1435,BT1434,BT1433,BT1432,BT1430,BT1428,BT1426,BT1425,BT1424,BT1423,BT1422,BT1420)</f>
        <v>2020102</v>
      </c>
      <c r="BU1499" s="17">
        <f t="shared" si="3973"/>
        <v>2020102</v>
      </c>
      <c r="BV1499" s="17">
        <f t="shared" si="3973"/>
        <v>993438</v>
      </c>
      <c r="BW1499" s="17">
        <f t="shared" si="3973"/>
        <v>522925</v>
      </c>
      <c r="BX1499" s="17">
        <f t="shared" si="3973"/>
        <v>172220</v>
      </c>
      <c r="BY1499" s="17">
        <f t="shared" si="3973"/>
        <v>172590</v>
      </c>
      <c r="BZ1499" s="17">
        <f t="shared" si="3973"/>
        <v>178115</v>
      </c>
      <c r="CA1499" s="17">
        <f t="shared" si="3950"/>
        <v>1516363</v>
      </c>
      <c r="CB1499" s="125">
        <f>IF(BU1499=0,"-",CA1499/BU1499*100)</f>
        <v>75.063684903039558</v>
      </c>
    </row>
    <row r="1500" spans="1:80" x14ac:dyDescent="0.25">
      <c r="A1500" s="139"/>
      <c r="B1500" s="139"/>
      <c r="C1500" s="139"/>
      <c r="D1500" s="140"/>
      <c r="E1500" s="140"/>
      <c r="F1500" s="140"/>
      <c r="G1500" s="141"/>
      <c r="H1500" s="18" t="s">
        <v>86</v>
      </c>
      <c r="I1500" s="17">
        <f>SUM(I1496:I1499)</f>
        <v>19449532</v>
      </c>
      <c r="J1500" s="17">
        <f t="shared" si="3941"/>
        <v>2962803</v>
      </c>
      <c r="K1500" s="17">
        <f t="shared" ref="K1500" si="3974">SUM(K1496:K1499)</f>
        <v>2962803</v>
      </c>
      <c r="L1500" s="17">
        <f t="shared" si="3942"/>
        <v>0</v>
      </c>
      <c r="M1500" s="17">
        <f t="shared" ref="M1500:Q1500" si="3975">SUM(M1496:M1499)</f>
        <v>0</v>
      </c>
      <c r="N1500" s="17">
        <f t="shared" si="3975"/>
        <v>0</v>
      </c>
      <c r="O1500" s="17">
        <f t="shared" si="3975"/>
        <v>0</v>
      </c>
      <c r="P1500" s="17">
        <f t="shared" si="3975"/>
        <v>0</v>
      </c>
      <c r="Q1500" s="17">
        <f t="shared" si="3975"/>
        <v>0</v>
      </c>
      <c r="R1500" s="17">
        <f t="shared" ref="R1500:AG1500" si="3976">SUM(R1496:R1499)</f>
        <v>0</v>
      </c>
      <c r="S1500" s="17">
        <f t="shared" si="3976"/>
        <v>0</v>
      </c>
      <c r="T1500" s="17">
        <f t="shared" si="3976"/>
        <v>0</v>
      </c>
      <c r="U1500" s="17">
        <f t="shared" si="3976"/>
        <v>0</v>
      </c>
      <c r="V1500" s="17">
        <f t="shared" si="3976"/>
        <v>0</v>
      </c>
      <c r="W1500" s="17">
        <f t="shared" si="3976"/>
        <v>0</v>
      </c>
      <c r="X1500" s="17">
        <f t="shared" ref="X1500" si="3977">SUM(X1496:X1499)</f>
        <v>0</v>
      </c>
      <c r="Y1500" s="17">
        <f t="shared" si="3976"/>
        <v>0</v>
      </c>
      <c r="Z1500" s="17">
        <f t="shared" si="3976"/>
        <v>0</v>
      </c>
      <c r="AA1500" s="17">
        <f t="shared" si="3976"/>
        <v>0</v>
      </c>
      <c r="AB1500" s="17">
        <f t="shared" si="3976"/>
        <v>0</v>
      </c>
      <c r="AC1500" s="17">
        <f t="shared" si="3976"/>
        <v>0</v>
      </c>
      <c r="AD1500" s="17">
        <f t="shared" si="3976"/>
        <v>0</v>
      </c>
      <c r="AE1500" s="17">
        <f t="shared" si="3976"/>
        <v>0</v>
      </c>
      <c r="AF1500" s="17">
        <f t="shared" si="3976"/>
        <v>0</v>
      </c>
      <c r="AG1500" s="17">
        <f t="shared" si="3976"/>
        <v>0</v>
      </c>
      <c r="AH1500" s="17">
        <v>0</v>
      </c>
      <c r="AI1500" s="17">
        <v>0</v>
      </c>
      <c r="AJ1500" s="17">
        <f t="shared" ref="AJ1500:AY1500" si="3978">SUM(AJ1496:AJ1499)</f>
        <v>0</v>
      </c>
      <c r="AK1500" s="17">
        <f t="shared" si="3978"/>
        <v>0</v>
      </c>
      <c r="AL1500" s="17">
        <f t="shared" si="3978"/>
        <v>0</v>
      </c>
      <c r="AM1500" s="17">
        <f t="shared" si="3978"/>
        <v>0</v>
      </c>
      <c r="AN1500" s="17">
        <f t="shared" si="3978"/>
        <v>0</v>
      </c>
      <c r="AO1500" s="17">
        <f t="shared" si="3978"/>
        <v>0</v>
      </c>
      <c r="AP1500" s="17">
        <f t="shared" ref="AP1500" si="3979">SUM(AP1496:AP1499)</f>
        <v>0</v>
      </c>
      <c r="AQ1500" s="17">
        <f t="shared" si="3978"/>
        <v>0</v>
      </c>
      <c r="AR1500" s="17">
        <f t="shared" si="3978"/>
        <v>0</v>
      </c>
      <c r="AS1500" s="17">
        <f t="shared" si="3978"/>
        <v>0</v>
      </c>
      <c r="AT1500" s="17">
        <f t="shared" si="3978"/>
        <v>0</v>
      </c>
      <c r="AU1500" s="17">
        <f t="shared" si="3978"/>
        <v>0</v>
      </c>
      <c r="AV1500" s="17">
        <f t="shared" si="3978"/>
        <v>0</v>
      </c>
      <c r="AW1500" s="17">
        <f t="shared" si="3978"/>
        <v>0</v>
      </c>
      <c r="AX1500" s="17">
        <f t="shared" si="3978"/>
        <v>0</v>
      </c>
      <c r="AY1500" s="17">
        <f t="shared" si="3978"/>
        <v>0</v>
      </c>
      <c r="AZ1500" s="17">
        <v>0</v>
      </c>
      <c r="BA1500" s="17">
        <v>0</v>
      </c>
      <c r="BB1500" s="17">
        <f t="shared" ref="BB1500:BQ1500" si="3980">SUM(BB1496:BB1499)</f>
        <v>0</v>
      </c>
      <c r="BC1500" s="17">
        <f t="shared" si="3980"/>
        <v>2213207</v>
      </c>
      <c r="BD1500" s="17">
        <f t="shared" si="3980"/>
        <v>0</v>
      </c>
      <c r="BE1500" s="17">
        <f t="shared" si="3980"/>
        <v>0</v>
      </c>
      <c r="BF1500" s="17">
        <f t="shared" si="3980"/>
        <v>0</v>
      </c>
      <c r="BG1500" s="17">
        <f t="shared" si="3980"/>
        <v>0</v>
      </c>
      <c r="BH1500" s="17">
        <f t="shared" ref="BH1500" si="3981">SUM(BH1496:BH1499)</f>
        <v>2213207</v>
      </c>
      <c r="BI1500" s="17">
        <f t="shared" si="3980"/>
        <v>0</v>
      </c>
      <c r="BJ1500" s="17">
        <f t="shared" si="3980"/>
        <v>0</v>
      </c>
      <c r="BK1500" s="17">
        <f t="shared" si="3980"/>
        <v>2213207</v>
      </c>
      <c r="BL1500" s="17">
        <f t="shared" si="3980"/>
        <v>0</v>
      </c>
      <c r="BM1500" s="17">
        <f t="shared" si="3980"/>
        <v>0</v>
      </c>
      <c r="BN1500" s="17">
        <f t="shared" si="3980"/>
        <v>0</v>
      </c>
      <c r="BO1500" s="17">
        <f t="shared" si="3980"/>
        <v>0</v>
      </c>
      <c r="BP1500" s="17">
        <f t="shared" si="3980"/>
        <v>0</v>
      </c>
      <c r="BQ1500" s="17">
        <f t="shared" si="3980"/>
        <v>0</v>
      </c>
      <c r="BR1500" s="17">
        <v>2213207</v>
      </c>
      <c r="BS1500" s="17">
        <v>0</v>
      </c>
      <c r="BT1500" s="17">
        <f t="shared" ref="BT1500:BW1500" si="3982">SUM(BT1496:BT1499)</f>
        <v>15614326</v>
      </c>
      <c r="BU1500" s="17">
        <f t="shared" ref="BU1500:BV1500" si="3983">SUM(BU1496:BU1499)</f>
        <v>9574326</v>
      </c>
      <c r="BV1500" s="17">
        <f t="shared" si="3983"/>
        <v>4682337</v>
      </c>
      <c r="BW1500" s="17">
        <f t="shared" si="3982"/>
        <v>2292925</v>
      </c>
      <c r="BX1500" s="17">
        <f t="shared" ref="BX1500" si="3984">SUM(BX1496:BX1499)</f>
        <v>902220</v>
      </c>
      <c r="BY1500" s="17">
        <f t="shared" ref="BY1500" si="3985">SUM(BY1496:BY1499)</f>
        <v>642590</v>
      </c>
      <c r="BZ1500" s="17">
        <f t="shared" ref="BZ1500" si="3986">SUM(BZ1496:BZ1499)</f>
        <v>748115</v>
      </c>
      <c r="CA1500" s="17">
        <f t="shared" si="3950"/>
        <v>6975262</v>
      </c>
      <c r="CB1500" s="125">
        <f>IF(BU1500=0,"-",CA1500/BU1500*100)</f>
        <v>72.853817595097553</v>
      </c>
    </row>
    <row r="1501" spans="1:80" x14ac:dyDescent="0.25">
      <c r="A1501" s="13" t="s">
        <v>1</v>
      </c>
      <c r="B1501" s="13" t="s">
        <v>1</v>
      </c>
      <c r="C1501" s="13" t="s">
        <v>1</v>
      </c>
      <c r="D1501" s="74" t="s">
        <v>1</v>
      </c>
      <c r="E1501" s="74" t="s">
        <v>1</v>
      </c>
      <c r="F1501" s="74" t="s">
        <v>1</v>
      </c>
      <c r="G1501" s="13" t="s">
        <v>1</v>
      </c>
      <c r="H1501" s="19" t="s">
        <v>1</v>
      </c>
      <c r="I1501" s="19" t="s">
        <v>1</v>
      </c>
      <c r="J1501" s="19"/>
      <c r="K1501" s="19" t="s">
        <v>1</v>
      </c>
      <c r="L1501" s="19"/>
      <c r="M1501" s="19" t="s">
        <v>1</v>
      </c>
      <c r="N1501" s="19" t="s">
        <v>1</v>
      </c>
      <c r="O1501" s="19" t="s">
        <v>1</v>
      </c>
      <c r="P1501" s="28"/>
      <c r="Q1501" s="19" t="s">
        <v>1</v>
      </c>
      <c r="R1501" s="19" t="s">
        <v>1</v>
      </c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19"/>
      <c r="AF1501" s="19"/>
      <c r="AG1501" s="19"/>
      <c r="AH1501" s="19">
        <v>0</v>
      </c>
      <c r="AI1501" s="19">
        <v>0</v>
      </c>
      <c r="AJ1501" s="19" t="s">
        <v>1</v>
      </c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>
        <v>0</v>
      </c>
      <c r="BA1501" s="19">
        <v>0</v>
      </c>
      <c r="BB1501" s="19" t="s">
        <v>1</v>
      </c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>
        <v>0</v>
      </c>
      <c r="BS1501" s="19">
        <v>0</v>
      </c>
      <c r="BT1501" s="19"/>
      <c r="BU1501" s="19"/>
      <c r="BV1501" s="19"/>
      <c r="BW1501" s="19">
        <f t="shared" si="3925"/>
        <v>0</v>
      </c>
      <c r="BX1501" s="19"/>
      <c r="BY1501" s="19"/>
      <c r="BZ1501" s="19"/>
      <c r="CA1501" s="19">
        <f t="shared" si="3950"/>
        <v>0</v>
      </c>
      <c r="CB1501" s="127"/>
    </row>
    <row r="1502" spans="1:80" x14ac:dyDescent="0.25">
      <c r="A1502" s="13" t="s">
        <v>1</v>
      </c>
      <c r="B1502" s="13" t="s">
        <v>1</v>
      </c>
      <c r="C1502" s="13" t="s">
        <v>1</v>
      </c>
      <c r="D1502" s="74" t="s">
        <v>1</v>
      </c>
      <c r="E1502" s="74" t="s">
        <v>1</v>
      </c>
      <c r="F1502" s="74" t="s">
        <v>1</v>
      </c>
      <c r="G1502" s="13" t="s">
        <v>1</v>
      </c>
      <c r="H1502" s="10" t="s">
        <v>926</v>
      </c>
      <c r="I1502" s="11">
        <f>SUM(I1492)</f>
        <v>19449532</v>
      </c>
      <c r="J1502" s="11">
        <f t="shared" ref="J1502:J1503" si="3987">SUM(K1502,L1502,P1502,Q1502)</f>
        <v>2962803</v>
      </c>
      <c r="K1502" s="11">
        <f t="shared" ref="K1502" si="3988">SUM(K1492)</f>
        <v>2962803</v>
      </c>
      <c r="L1502" s="11">
        <f t="shared" ref="L1502" si="3989">SUM(M1502:O1502)</f>
        <v>0</v>
      </c>
      <c r="M1502" s="11">
        <f t="shared" ref="M1502:Q1502" si="3990">SUM(M1492)</f>
        <v>0</v>
      </c>
      <c r="N1502" s="11">
        <f t="shared" si="3990"/>
        <v>0</v>
      </c>
      <c r="O1502" s="11">
        <f t="shared" si="3990"/>
        <v>0</v>
      </c>
      <c r="P1502" s="11">
        <f t="shared" si="3990"/>
        <v>0</v>
      </c>
      <c r="Q1502" s="11">
        <f t="shared" si="3990"/>
        <v>0</v>
      </c>
      <c r="R1502" s="11">
        <f t="shared" ref="R1502:AG1502" si="3991">SUM(R1492)</f>
        <v>0</v>
      </c>
      <c r="S1502" s="11">
        <f t="shared" si="3991"/>
        <v>0</v>
      </c>
      <c r="T1502" s="11">
        <f t="shared" si="3991"/>
        <v>0</v>
      </c>
      <c r="U1502" s="11">
        <f t="shared" si="3991"/>
        <v>0</v>
      </c>
      <c r="V1502" s="11">
        <f t="shared" si="3991"/>
        <v>0</v>
      </c>
      <c r="W1502" s="11">
        <f t="shared" si="3991"/>
        <v>0</v>
      </c>
      <c r="X1502" s="11">
        <f t="shared" si="3991"/>
        <v>0</v>
      </c>
      <c r="Y1502" s="11">
        <f t="shared" si="3991"/>
        <v>0</v>
      </c>
      <c r="Z1502" s="11">
        <f t="shared" si="3991"/>
        <v>0</v>
      </c>
      <c r="AA1502" s="11">
        <f t="shared" si="3991"/>
        <v>0</v>
      </c>
      <c r="AB1502" s="11">
        <f t="shared" si="3991"/>
        <v>0</v>
      </c>
      <c r="AC1502" s="11">
        <f t="shared" si="3991"/>
        <v>0</v>
      </c>
      <c r="AD1502" s="11">
        <f t="shared" si="3991"/>
        <v>0</v>
      </c>
      <c r="AE1502" s="11">
        <f t="shared" si="3991"/>
        <v>0</v>
      </c>
      <c r="AF1502" s="11">
        <f t="shared" si="3991"/>
        <v>0</v>
      </c>
      <c r="AG1502" s="11">
        <f t="shared" si="3991"/>
        <v>0</v>
      </c>
      <c r="AH1502" s="11">
        <v>0</v>
      </c>
      <c r="AI1502" s="11">
        <v>0</v>
      </c>
      <c r="AJ1502" s="11">
        <f t="shared" ref="AJ1502:AY1502" si="3992">SUM(AJ1492)</f>
        <v>0</v>
      </c>
      <c r="AK1502" s="11">
        <f t="shared" si="3992"/>
        <v>0</v>
      </c>
      <c r="AL1502" s="11">
        <f t="shared" si="3992"/>
        <v>0</v>
      </c>
      <c r="AM1502" s="11">
        <f t="shared" si="3992"/>
        <v>0</v>
      </c>
      <c r="AN1502" s="11">
        <f t="shared" si="3992"/>
        <v>0</v>
      </c>
      <c r="AO1502" s="11">
        <f t="shared" si="3992"/>
        <v>0</v>
      </c>
      <c r="AP1502" s="11">
        <f t="shared" si="3992"/>
        <v>0</v>
      </c>
      <c r="AQ1502" s="11">
        <f t="shared" si="3992"/>
        <v>0</v>
      </c>
      <c r="AR1502" s="11">
        <f t="shared" si="3992"/>
        <v>0</v>
      </c>
      <c r="AS1502" s="11">
        <f t="shared" si="3992"/>
        <v>0</v>
      </c>
      <c r="AT1502" s="11">
        <f t="shared" si="3992"/>
        <v>0</v>
      </c>
      <c r="AU1502" s="11">
        <f t="shared" si="3992"/>
        <v>0</v>
      </c>
      <c r="AV1502" s="11">
        <f t="shared" si="3992"/>
        <v>0</v>
      </c>
      <c r="AW1502" s="11">
        <f t="shared" si="3992"/>
        <v>0</v>
      </c>
      <c r="AX1502" s="11">
        <f t="shared" si="3992"/>
        <v>0</v>
      </c>
      <c r="AY1502" s="11">
        <f t="shared" si="3992"/>
        <v>0</v>
      </c>
      <c r="AZ1502" s="11">
        <v>0</v>
      </c>
      <c r="BA1502" s="11">
        <v>0</v>
      </c>
      <c r="BB1502" s="11">
        <f t="shared" ref="BB1502:BQ1502" si="3993">SUM(BB1492)</f>
        <v>0</v>
      </c>
      <c r="BC1502" s="11">
        <f t="shared" si="3993"/>
        <v>2213207</v>
      </c>
      <c r="BD1502" s="11">
        <f t="shared" si="3993"/>
        <v>0</v>
      </c>
      <c r="BE1502" s="11">
        <f t="shared" si="3993"/>
        <v>0</v>
      </c>
      <c r="BF1502" s="11">
        <f t="shared" si="3993"/>
        <v>0</v>
      </c>
      <c r="BG1502" s="11">
        <f t="shared" si="3993"/>
        <v>0</v>
      </c>
      <c r="BH1502" s="11">
        <f t="shared" si="3993"/>
        <v>2213207</v>
      </c>
      <c r="BI1502" s="11">
        <f t="shared" si="3993"/>
        <v>0</v>
      </c>
      <c r="BJ1502" s="11">
        <f t="shared" si="3993"/>
        <v>0</v>
      </c>
      <c r="BK1502" s="11">
        <f t="shared" si="3993"/>
        <v>2213207</v>
      </c>
      <c r="BL1502" s="11">
        <f t="shared" si="3993"/>
        <v>0</v>
      </c>
      <c r="BM1502" s="11">
        <f t="shared" si="3993"/>
        <v>0</v>
      </c>
      <c r="BN1502" s="11">
        <f t="shared" si="3993"/>
        <v>0</v>
      </c>
      <c r="BO1502" s="11">
        <f t="shared" si="3993"/>
        <v>0</v>
      </c>
      <c r="BP1502" s="11">
        <f t="shared" si="3993"/>
        <v>0</v>
      </c>
      <c r="BQ1502" s="11">
        <f t="shared" si="3993"/>
        <v>0</v>
      </c>
      <c r="BR1502" s="11">
        <v>2213207</v>
      </c>
      <c r="BS1502" s="11">
        <v>0</v>
      </c>
      <c r="BT1502" s="11">
        <f t="shared" ref="BT1502:BW1503" si="3994">SUM(BT1492)</f>
        <v>15414326</v>
      </c>
      <c r="BU1502" s="11">
        <f t="shared" ref="BU1502:BV1503" si="3995">SUM(BU1492)</f>
        <v>9574326</v>
      </c>
      <c r="BV1502" s="11">
        <f t="shared" si="3995"/>
        <v>4682337</v>
      </c>
      <c r="BW1502" s="11">
        <f t="shared" si="3994"/>
        <v>2292925</v>
      </c>
      <c r="BX1502" s="11">
        <f t="shared" ref="BX1502:BZ1503" si="3996">SUM(BX1492)</f>
        <v>902220</v>
      </c>
      <c r="BY1502" s="11">
        <f t="shared" si="3996"/>
        <v>642590</v>
      </c>
      <c r="BZ1502" s="11">
        <f t="shared" si="3996"/>
        <v>748115</v>
      </c>
      <c r="CA1502" s="11">
        <f t="shared" si="3950"/>
        <v>6975262</v>
      </c>
      <c r="CB1502" s="123">
        <f>IF(BU1502=0,"-",CA1502/BU1502*100)</f>
        <v>72.853817595097553</v>
      </c>
    </row>
    <row r="1503" spans="1:80" x14ac:dyDescent="0.25">
      <c r="A1503" s="13" t="s">
        <v>1</v>
      </c>
      <c r="B1503" s="13" t="s">
        <v>1</v>
      </c>
      <c r="C1503" s="13" t="s">
        <v>1</v>
      </c>
      <c r="D1503" s="74" t="s">
        <v>1</v>
      </c>
      <c r="E1503" s="74" t="s">
        <v>1</v>
      </c>
      <c r="F1503" s="74" t="s">
        <v>1</v>
      </c>
      <c r="G1503" s="13" t="s">
        <v>1</v>
      </c>
      <c r="H1503" s="2" t="s">
        <v>83</v>
      </c>
      <c r="I1503" s="12">
        <f>SUM(I1493)</f>
        <v>30</v>
      </c>
      <c r="J1503" s="12">
        <f t="shared" si="3987"/>
        <v>30</v>
      </c>
      <c r="K1503" s="12">
        <f>SUM(K1493)</f>
        <v>30</v>
      </c>
      <c r="L1503" s="13"/>
      <c r="M1503" s="13" t="s">
        <v>1</v>
      </c>
      <c r="N1503" s="13" t="s">
        <v>1</v>
      </c>
      <c r="O1503" s="13" t="s">
        <v>1</v>
      </c>
      <c r="P1503" s="29"/>
      <c r="Q1503" s="13" t="s">
        <v>1</v>
      </c>
      <c r="R1503" s="13" t="s">
        <v>1</v>
      </c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>
        <v>0</v>
      </c>
      <c r="AI1503" s="13">
        <v>0</v>
      </c>
      <c r="AJ1503" s="13" t="s">
        <v>1</v>
      </c>
      <c r="AK1503" s="13"/>
      <c r="AL1503" s="13"/>
      <c r="AM1503" s="13"/>
      <c r="AN1503" s="13"/>
      <c r="AO1503" s="13"/>
      <c r="AP1503" s="13"/>
      <c r="AQ1503" s="13"/>
      <c r="AR1503" s="13"/>
      <c r="AS1503" s="13"/>
      <c r="AT1503" s="13"/>
      <c r="AU1503" s="13"/>
      <c r="AV1503" s="13"/>
      <c r="AW1503" s="13"/>
      <c r="AX1503" s="13"/>
      <c r="AY1503" s="13"/>
      <c r="AZ1503" s="13">
        <v>0</v>
      </c>
      <c r="BA1503" s="13">
        <v>0</v>
      </c>
      <c r="BB1503" s="13" t="s">
        <v>1</v>
      </c>
      <c r="BC1503" s="13"/>
      <c r="BD1503" s="13"/>
      <c r="BE1503" s="13"/>
      <c r="BF1503" s="13"/>
      <c r="BG1503" s="13"/>
      <c r="BH1503" s="13"/>
      <c r="BI1503" s="13"/>
      <c r="BJ1503" s="13"/>
      <c r="BK1503" s="13"/>
      <c r="BL1503" s="13"/>
      <c r="BM1503" s="13"/>
      <c r="BN1503" s="13"/>
      <c r="BO1503" s="13"/>
      <c r="BP1503" s="13"/>
      <c r="BQ1503" s="13"/>
      <c r="BR1503" s="13">
        <v>0</v>
      </c>
      <c r="BS1503" s="13">
        <v>0</v>
      </c>
      <c r="BT1503" s="12">
        <f t="shared" si="3994"/>
        <v>37</v>
      </c>
      <c r="BU1503" s="12">
        <f t="shared" si="3995"/>
        <v>37</v>
      </c>
      <c r="BV1503" s="12">
        <f t="shared" si="3995"/>
        <v>0</v>
      </c>
      <c r="BW1503" s="12">
        <f t="shared" si="3994"/>
        <v>0</v>
      </c>
      <c r="BX1503" s="12">
        <f t="shared" si="3996"/>
        <v>0</v>
      </c>
      <c r="BY1503" s="12">
        <f t="shared" ref="BY1503" si="3997">SUM(BY1493)</f>
        <v>0</v>
      </c>
      <c r="BZ1503" s="12">
        <f t="shared" ref="BZ1503" si="3998">SUM(BZ1493)</f>
        <v>0</v>
      </c>
      <c r="CA1503" s="12">
        <f t="shared" si="3950"/>
        <v>0</v>
      </c>
      <c r="CB1503" s="124">
        <f>IF(BU1503=0,"-",CA1503/BU1503*100)</f>
        <v>0</v>
      </c>
    </row>
    <row r="1504" spans="1:80" x14ac:dyDescent="0.25">
      <c r="A1504" s="13" t="s">
        <v>1</v>
      </c>
      <c r="B1504" s="13" t="s">
        <v>1</v>
      </c>
      <c r="C1504" s="13" t="s">
        <v>1</v>
      </c>
      <c r="D1504" s="74" t="s">
        <v>1</v>
      </c>
      <c r="E1504" s="74" t="s">
        <v>1</v>
      </c>
      <c r="F1504" s="74" t="s">
        <v>1</v>
      </c>
      <c r="G1504" s="13" t="s">
        <v>1</v>
      </c>
      <c r="H1504" s="20" t="s">
        <v>1</v>
      </c>
      <c r="I1504" s="21" t="s">
        <v>1</v>
      </c>
      <c r="J1504" s="21"/>
      <c r="K1504" s="21" t="s">
        <v>1</v>
      </c>
      <c r="L1504" s="21"/>
      <c r="M1504" s="21" t="s">
        <v>1</v>
      </c>
      <c r="N1504" s="21" t="s">
        <v>1</v>
      </c>
      <c r="O1504" s="21" t="s">
        <v>1</v>
      </c>
      <c r="P1504" s="30"/>
      <c r="Q1504" s="21" t="s">
        <v>1</v>
      </c>
      <c r="R1504" s="21" t="s">
        <v>1</v>
      </c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>
        <v>0</v>
      </c>
      <c r="AI1504" s="21">
        <v>0</v>
      </c>
      <c r="AJ1504" s="21" t="s">
        <v>1</v>
      </c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>
        <v>0</v>
      </c>
      <c r="BA1504" s="21">
        <v>0</v>
      </c>
      <c r="BB1504" s="21" t="s">
        <v>1</v>
      </c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>
        <v>0</v>
      </c>
      <c r="BS1504" s="21">
        <v>0</v>
      </c>
      <c r="BT1504" s="21"/>
      <c r="BU1504" s="21"/>
      <c r="BV1504" s="21"/>
      <c r="BW1504" s="21">
        <f t="shared" si="3925"/>
        <v>0</v>
      </c>
      <c r="BX1504" s="21"/>
      <c r="BY1504" s="21"/>
      <c r="BZ1504" s="21"/>
      <c r="CA1504" s="21">
        <f t="shared" si="3950"/>
        <v>0</v>
      </c>
      <c r="CB1504" s="128"/>
    </row>
    <row r="1505" spans="1:80" x14ac:dyDescent="0.25">
      <c r="A1505" s="13" t="s">
        <v>1</v>
      </c>
      <c r="B1505" s="13" t="s">
        <v>1</v>
      </c>
      <c r="C1505" s="13" t="s">
        <v>1</v>
      </c>
      <c r="D1505" s="74" t="s">
        <v>1</v>
      </c>
      <c r="E1505" s="74" t="s">
        <v>1</v>
      </c>
      <c r="F1505" s="74" t="s">
        <v>1</v>
      </c>
      <c r="G1505" s="13" t="s">
        <v>1</v>
      </c>
      <c r="H1505" s="10" t="s">
        <v>927</v>
      </c>
      <c r="I1505" s="22">
        <f>SUM(I1502)</f>
        <v>19449532</v>
      </c>
      <c r="J1505" s="22">
        <f t="shared" ref="J1505:J1507" si="3999">SUM(K1505,L1505,P1505,Q1505)</f>
        <v>2962803</v>
      </c>
      <c r="K1505" s="22">
        <f t="shared" ref="K1505" si="4000">SUM(K1502)</f>
        <v>2962803</v>
      </c>
      <c r="L1505" s="22">
        <f t="shared" ref="L1505" si="4001">SUM(M1505:O1505)</f>
        <v>0</v>
      </c>
      <c r="M1505" s="22">
        <f t="shared" ref="M1505:Q1505" si="4002">SUM(M1502)</f>
        <v>0</v>
      </c>
      <c r="N1505" s="22">
        <f t="shared" si="4002"/>
        <v>0</v>
      </c>
      <c r="O1505" s="22">
        <f t="shared" si="4002"/>
        <v>0</v>
      </c>
      <c r="P1505" s="22">
        <f t="shared" si="4002"/>
        <v>0</v>
      </c>
      <c r="Q1505" s="22">
        <f t="shared" si="4002"/>
        <v>0</v>
      </c>
      <c r="R1505" s="22">
        <f t="shared" ref="R1505:AG1505" si="4003">SUM(R1502)</f>
        <v>0</v>
      </c>
      <c r="S1505" s="22">
        <f t="shared" si="4003"/>
        <v>0</v>
      </c>
      <c r="T1505" s="22">
        <f t="shared" si="4003"/>
        <v>0</v>
      </c>
      <c r="U1505" s="22">
        <f t="shared" si="4003"/>
        <v>0</v>
      </c>
      <c r="V1505" s="22">
        <f t="shared" si="4003"/>
        <v>0</v>
      </c>
      <c r="W1505" s="22">
        <f t="shared" si="4003"/>
        <v>0</v>
      </c>
      <c r="X1505" s="22">
        <f t="shared" si="4003"/>
        <v>0</v>
      </c>
      <c r="Y1505" s="22">
        <f t="shared" si="4003"/>
        <v>0</v>
      </c>
      <c r="Z1505" s="22">
        <f t="shared" si="4003"/>
        <v>0</v>
      </c>
      <c r="AA1505" s="22">
        <f t="shared" si="4003"/>
        <v>0</v>
      </c>
      <c r="AB1505" s="22">
        <f t="shared" si="4003"/>
        <v>0</v>
      </c>
      <c r="AC1505" s="22">
        <f t="shared" si="4003"/>
        <v>0</v>
      </c>
      <c r="AD1505" s="22">
        <f t="shared" si="4003"/>
        <v>0</v>
      </c>
      <c r="AE1505" s="22">
        <f t="shared" si="4003"/>
        <v>0</v>
      </c>
      <c r="AF1505" s="22">
        <f t="shared" si="4003"/>
        <v>0</v>
      </c>
      <c r="AG1505" s="22">
        <f t="shared" si="4003"/>
        <v>0</v>
      </c>
      <c r="AH1505" s="22">
        <v>0</v>
      </c>
      <c r="AI1505" s="22">
        <v>0</v>
      </c>
      <c r="AJ1505" s="22">
        <f t="shared" ref="AJ1505:AY1505" si="4004">SUM(AJ1502)</f>
        <v>0</v>
      </c>
      <c r="AK1505" s="22">
        <f t="shared" si="4004"/>
        <v>0</v>
      </c>
      <c r="AL1505" s="22">
        <f t="shared" si="4004"/>
        <v>0</v>
      </c>
      <c r="AM1505" s="22">
        <f t="shared" si="4004"/>
        <v>0</v>
      </c>
      <c r="AN1505" s="22">
        <f t="shared" si="4004"/>
        <v>0</v>
      </c>
      <c r="AO1505" s="22">
        <f t="shared" si="4004"/>
        <v>0</v>
      </c>
      <c r="AP1505" s="22">
        <f t="shared" si="4004"/>
        <v>0</v>
      </c>
      <c r="AQ1505" s="22">
        <f t="shared" si="4004"/>
        <v>0</v>
      </c>
      <c r="AR1505" s="22">
        <f t="shared" si="4004"/>
        <v>0</v>
      </c>
      <c r="AS1505" s="22">
        <f t="shared" si="4004"/>
        <v>0</v>
      </c>
      <c r="AT1505" s="22">
        <f t="shared" si="4004"/>
        <v>0</v>
      </c>
      <c r="AU1505" s="22">
        <f t="shared" si="4004"/>
        <v>0</v>
      </c>
      <c r="AV1505" s="22">
        <f t="shared" si="4004"/>
        <v>0</v>
      </c>
      <c r="AW1505" s="22">
        <f t="shared" si="4004"/>
        <v>0</v>
      </c>
      <c r="AX1505" s="22">
        <f t="shared" si="4004"/>
        <v>0</v>
      </c>
      <c r="AY1505" s="22">
        <f t="shared" si="4004"/>
        <v>0</v>
      </c>
      <c r="AZ1505" s="22">
        <v>0</v>
      </c>
      <c r="BA1505" s="22">
        <v>0</v>
      </c>
      <c r="BB1505" s="22">
        <f t="shared" ref="BB1505:BQ1505" si="4005">SUM(BB1502)</f>
        <v>0</v>
      </c>
      <c r="BC1505" s="22">
        <f t="shared" si="4005"/>
        <v>2213207</v>
      </c>
      <c r="BD1505" s="22">
        <f t="shared" si="4005"/>
        <v>0</v>
      </c>
      <c r="BE1505" s="22">
        <f t="shared" si="4005"/>
        <v>0</v>
      </c>
      <c r="BF1505" s="22">
        <f t="shared" si="4005"/>
        <v>0</v>
      </c>
      <c r="BG1505" s="22">
        <f t="shared" si="4005"/>
        <v>0</v>
      </c>
      <c r="BH1505" s="22">
        <f t="shared" si="4005"/>
        <v>2213207</v>
      </c>
      <c r="BI1505" s="22">
        <f t="shared" si="4005"/>
        <v>0</v>
      </c>
      <c r="BJ1505" s="22">
        <f t="shared" si="4005"/>
        <v>0</v>
      </c>
      <c r="BK1505" s="22">
        <f t="shared" si="4005"/>
        <v>2213207</v>
      </c>
      <c r="BL1505" s="22">
        <f t="shared" si="4005"/>
        <v>0</v>
      </c>
      <c r="BM1505" s="22">
        <f t="shared" si="4005"/>
        <v>0</v>
      </c>
      <c r="BN1505" s="22">
        <f t="shared" si="4005"/>
        <v>0</v>
      </c>
      <c r="BO1505" s="22">
        <f t="shared" si="4005"/>
        <v>0</v>
      </c>
      <c r="BP1505" s="22">
        <f t="shared" si="4005"/>
        <v>0</v>
      </c>
      <c r="BQ1505" s="22">
        <f t="shared" si="4005"/>
        <v>0</v>
      </c>
      <c r="BR1505" s="22">
        <v>2213207</v>
      </c>
      <c r="BS1505" s="22">
        <v>0</v>
      </c>
      <c r="BT1505" s="22">
        <f t="shared" ref="BT1505:BW1506" si="4006">SUM(BT1502)</f>
        <v>15414326</v>
      </c>
      <c r="BU1505" s="22">
        <f t="shared" ref="BU1505:BV1506" si="4007">SUM(BU1502)</f>
        <v>9574326</v>
      </c>
      <c r="BV1505" s="22">
        <f t="shared" si="4007"/>
        <v>4682337</v>
      </c>
      <c r="BW1505" s="22">
        <f t="shared" si="4006"/>
        <v>2292925</v>
      </c>
      <c r="BX1505" s="22">
        <f t="shared" ref="BX1505:BX1506" si="4008">SUM(BX1502)</f>
        <v>902220</v>
      </c>
      <c r="BY1505" s="22">
        <f t="shared" ref="BY1505:BY1506" si="4009">SUM(BY1502)</f>
        <v>642590</v>
      </c>
      <c r="BZ1505" s="22">
        <f t="shared" ref="BZ1505:BZ1506" si="4010">SUM(BZ1502)</f>
        <v>748115</v>
      </c>
      <c r="CA1505" s="22">
        <f t="shared" si="3950"/>
        <v>6975262</v>
      </c>
      <c r="CB1505" s="129">
        <f>IF(BU1505=0,"-",CA1505/BU1505*100)</f>
        <v>72.853817595097553</v>
      </c>
    </row>
    <row r="1506" spans="1:80" x14ac:dyDescent="0.25">
      <c r="A1506" s="13" t="s">
        <v>1</v>
      </c>
      <c r="B1506" s="13" t="s">
        <v>1</v>
      </c>
      <c r="C1506" s="13" t="s">
        <v>1</v>
      </c>
      <c r="D1506" s="74" t="s">
        <v>1</v>
      </c>
      <c r="E1506" s="74" t="s">
        <v>1</v>
      </c>
      <c r="F1506" s="74" t="s">
        <v>1</v>
      </c>
      <c r="G1506" s="13" t="s">
        <v>1</v>
      </c>
      <c r="H1506" s="2" t="s">
        <v>117</v>
      </c>
      <c r="I1506" s="12">
        <f>SUM(I1503)</f>
        <v>30</v>
      </c>
      <c r="J1506" s="12">
        <f t="shared" si="3999"/>
        <v>30</v>
      </c>
      <c r="K1506" s="12">
        <f>SUM(K1503)</f>
        <v>30</v>
      </c>
      <c r="L1506" s="13"/>
      <c r="M1506" s="13" t="s">
        <v>1</v>
      </c>
      <c r="N1506" s="13" t="s">
        <v>1</v>
      </c>
      <c r="O1506" s="13" t="s">
        <v>1</v>
      </c>
      <c r="P1506" s="29"/>
      <c r="Q1506" s="13" t="s">
        <v>1</v>
      </c>
      <c r="R1506" s="13" t="s">
        <v>1</v>
      </c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>
        <v>0</v>
      </c>
      <c r="AI1506" s="13">
        <v>0</v>
      </c>
      <c r="AJ1506" s="13" t="s">
        <v>1</v>
      </c>
      <c r="AK1506" s="13"/>
      <c r="AL1506" s="13"/>
      <c r="AM1506" s="13"/>
      <c r="AN1506" s="13"/>
      <c r="AO1506" s="13"/>
      <c r="AP1506" s="13"/>
      <c r="AQ1506" s="13"/>
      <c r="AR1506" s="13"/>
      <c r="AS1506" s="13"/>
      <c r="AT1506" s="13"/>
      <c r="AU1506" s="13"/>
      <c r="AV1506" s="13"/>
      <c r="AW1506" s="13"/>
      <c r="AX1506" s="13"/>
      <c r="AY1506" s="13"/>
      <c r="AZ1506" s="13">
        <v>0</v>
      </c>
      <c r="BA1506" s="13">
        <v>0</v>
      </c>
      <c r="BB1506" s="13" t="s">
        <v>1</v>
      </c>
      <c r="BC1506" s="13"/>
      <c r="BD1506" s="13"/>
      <c r="BE1506" s="13"/>
      <c r="BF1506" s="13"/>
      <c r="BG1506" s="13"/>
      <c r="BH1506" s="13"/>
      <c r="BI1506" s="13"/>
      <c r="BJ1506" s="13"/>
      <c r="BK1506" s="13"/>
      <c r="BL1506" s="13"/>
      <c r="BM1506" s="13"/>
      <c r="BN1506" s="13"/>
      <c r="BO1506" s="13"/>
      <c r="BP1506" s="13"/>
      <c r="BQ1506" s="13"/>
      <c r="BR1506" s="13">
        <v>0</v>
      </c>
      <c r="BS1506" s="13">
        <v>0</v>
      </c>
      <c r="BT1506" s="12">
        <f t="shared" si="4006"/>
        <v>37</v>
      </c>
      <c r="BU1506" s="12">
        <f t="shared" si="4007"/>
        <v>37</v>
      </c>
      <c r="BV1506" s="12">
        <f t="shared" si="4007"/>
        <v>0</v>
      </c>
      <c r="BW1506" s="12">
        <f t="shared" si="4006"/>
        <v>0</v>
      </c>
      <c r="BX1506" s="12">
        <f t="shared" si="4008"/>
        <v>0</v>
      </c>
      <c r="BY1506" s="12">
        <f t="shared" si="4009"/>
        <v>0</v>
      </c>
      <c r="BZ1506" s="12">
        <f t="shared" si="4010"/>
        <v>0</v>
      </c>
      <c r="CA1506" s="12">
        <f t="shared" si="3950"/>
        <v>0</v>
      </c>
      <c r="CB1506" s="124">
        <f>IF(BU1506=0,"-",CA1506/BU1506*100)</f>
        <v>0</v>
      </c>
    </row>
    <row r="1507" spans="1:80" x14ac:dyDescent="0.25">
      <c r="A1507" s="1" t="s">
        <v>928</v>
      </c>
      <c r="B1507" s="2" t="s">
        <v>1</v>
      </c>
      <c r="C1507" s="2" t="s">
        <v>1</v>
      </c>
      <c r="D1507" s="78" t="s">
        <v>1</v>
      </c>
      <c r="E1507" s="78" t="s">
        <v>1</v>
      </c>
      <c r="F1507" s="78" t="s">
        <v>1</v>
      </c>
      <c r="G1507" s="2" t="s">
        <v>1</v>
      </c>
      <c r="H1507" s="2" t="s">
        <v>929</v>
      </c>
      <c r="I1507" s="3" t="s">
        <v>1</v>
      </c>
      <c r="J1507" s="3">
        <f t="shared" si="3999"/>
        <v>0</v>
      </c>
      <c r="K1507" s="3" t="s">
        <v>1</v>
      </c>
      <c r="L1507" s="3"/>
      <c r="M1507" s="3" t="s">
        <v>1</v>
      </c>
      <c r="N1507" s="3" t="s">
        <v>1</v>
      </c>
      <c r="O1507" s="3" t="s">
        <v>1</v>
      </c>
      <c r="P1507" s="24"/>
      <c r="Q1507" s="3" t="s">
        <v>1</v>
      </c>
      <c r="R1507" s="3" t="s">
        <v>1</v>
      </c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>
        <v>0</v>
      </c>
      <c r="AI1507" s="3">
        <v>0</v>
      </c>
      <c r="AJ1507" s="3" t="s">
        <v>1</v>
      </c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>
        <v>0</v>
      </c>
      <c r="BA1507" s="3">
        <v>0</v>
      </c>
      <c r="BB1507" s="3" t="s">
        <v>1</v>
      </c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>
        <v>0</v>
      </c>
      <c r="BS1507" s="3">
        <v>0</v>
      </c>
      <c r="BT1507" s="3">
        <v>0</v>
      </c>
      <c r="BU1507" s="3"/>
      <c r="BV1507" s="3"/>
      <c r="BW1507" s="3">
        <f t="shared" si="3925"/>
        <v>0</v>
      </c>
      <c r="BX1507" s="3"/>
      <c r="BY1507" s="3"/>
      <c r="BZ1507" s="3"/>
      <c r="CA1507" s="3">
        <f t="shared" si="3950"/>
        <v>0</v>
      </c>
      <c r="CB1507" s="122"/>
    </row>
    <row r="1508" spans="1:80" ht="15.75" thickBot="1" x14ac:dyDescent="0.3">
      <c r="A1508" s="1" t="s">
        <v>928</v>
      </c>
      <c r="B1508" s="1" t="s">
        <v>3</v>
      </c>
      <c r="C1508" s="4" t="s">
        <v>1</v>
      </c>
      <c r="D1508" s="79" t="s">
        <v>1</v>
      </c>
      <c r="E1508" s="78" t="s">
        <v>1</v>
      </c>
      <c r="F1508" s="78" t="s">
        <v>1</v>
      </c>
      <c r="G1508" s="2" t="s">
        <v>1</v>
      </c>
      <c r="H1508" s="2" t="s">
        <v>1</v>
      </c>
      <c r="I1508" s="3" t="s">
        <v>1</v>
      </c>
      <c r="J1508" s="3"/>
      <c r="K1508" s="3" t="s">
        <v>1</v>
      </c>
      <c r="L1508" s="3"/>
      <c r="M1508" s="3" t="s">
        <v>1</v>
      </c>
      <c r="N1508" s="3" t="s">
        <v>1</v>
      </c>
      <c r="O1508" s="3" t="s">
        <v>1</v>
      </c>
      <c r="P1508" s="25"/>
      <c r="Q1508" s="3" t="s">
        <v>1</v>
      </c>
      <c r="R1508" s="3" t="s">
        <v>1</v>
      </c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>
        <v>0</v>
      </c>
      <c r="AI1508" s="3">
        <v>0</v>
      </c>
      <c r="AJ1508" s="3" t="s">
        <v>1</v>
      </c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>
        <v>0</v>
      </c>
      <c r="BA1508" s="3">
        <v>0</v>
      </c>
      <c r="BB1508" s="3" t="s">
        <v>1</v>
      </c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>
        <v>0</v>
      </c>
      <c r="BS1508" s="3">
        <v>0</v>
      </c>
      <c r="BT1508" s="3"/>
      <c r="BU1508" s="3"/>
      <c r="BV1508" s="3"/>
      <c r="BW1508" s="3">
        <f t="shared" si="3925"/>
        <v>0</v>
      </c>
      <c r="BX1508" s="3"/>
      <c r="BY1508" s="3"/>
      <c r="BZ1508" s="3"/>
      <c r="CA1508" s="3">
        <f t="shared" si="3950"/>
        <v>0</v>
      </c>
      <c r="CB1508" s="122"/>
    </row>
    <row r="1509" spans="1:80" ht="69.75" customHeight="1" thickBot="1" x14ac:dyDescent="0.3">
      <c r="A1509" s="5" t="s">
        <v>4</v>
      </c>
      <c r="B1509" s="5" t="s">
        <v>5</v>
      </c>
      <c r="C1509" s="5" t="s">
        <v>6</v>
      </c>
      <c r="D1509" s="80" t="s">
        <v>1</v>
      </c>
      <c r="E1509" s="88" t="s">
        <v>7</v>
      </c>
      <c r="F1509" s="88" t="s">
        <v>8</v>
      </c>
      <c r="G1509" s="5" t="s">
        <v>9</v>
      </c>
      <c r="H1509" s="5" t="s">
        <v>10</v>
      </c>
      <c r="I1509" s="5" t="s">
        <v>11</v>
      </c>
      <c r="J1509" s="5" t="s">
        <v>1809</v>
      </c>
      <c r="K1509" s="5" t="s">
        <v>12</v>
      </c>
      <c r="L1509" s="5" t="s">
        <v>13</v>
      </c>
      <c r="M1509" s="5" t="s">
        <v>14</v>
      </c>
      <c r="N1509" s="5" t="s">
        <v>15</v>
      </c>
      <c r="O1509" s="5" t="s">
        <v>16</v>
      </c>
      <c r="P1509" s="5" t="s">
        <v>17</v>
      </c>
      <c r="Q1509" s="5" t="s">
        <v>18</v>
      </c>
      <c r="R1509" s="71" t="s">
        <v>14</v>
      </c>
      <c r="S1509" s="71" t="s">
        <v>1843</v>
      </c>
      <c r="T1509" s="71" t="s">
        <v>1797</v>
      </c>
      <c r="U1509" s="71" t="s">
        <v>1832</v>
      </c>
      <c r="V1509" s="71" t="s">
        <v>1833</v>
      </c>
      <c r="W1509" s="71" t="s">
        <v>1834</v>
      </c>
      <c r="X1509" s="71" t="s">
        <v>1847</v>
      </c>
      <c r="Y1509" s="71" t="s">
        <v>1844</v>
      </c>
      <c r="Z1509" s="71" t="s">
        <v>1835</v>
      </c>
      <c r="AA1509" s="71" t="s">
        <v>1836</v>
      </c>
      <c r="AB1509" s="71" t="s">
        <v>1837</v>
      </c>
      <c r="AC1509" s="71" t="s">
        <v>1838</v>
      </c>
      <c r="AD1509" s="71" t="s">
        <v>1839</v>
      </c>
      <c r="AE1509" s="71" t="s">
        <v>1840</v>
      </c>
      <c r="AF1509" s="71" t="s">
        <v>1845</v>
      </c>
      <c r="AG1509" s="71" t="s">
        <v>1846</v>
      </c>
      <c r="AH1509" s="71" t="s">
        <v>1841</v>
      </c>
      <c r="AI1509" s="71" t="s">
        <v>1842</v>
      </c>
      <c r="AJ1509" s="72" t="s">
        <v>15</v>
      </c>
      <c r="AK1509" s="72" t="s">
        <v>1843</v>
      </c>
      <c r="AL1509" s="72" t="s">
        <v>1797</v>
      </c>
      <c r="AM1509" s="72" t="s">
        <v>1832</v>
      </c>
      <c r="AN1509" s="72" t="s">
        <v>1833</v>
      </c>
      <c r="AO1509" s="72" t="s">
        <v>1834</v>
      </c>
      <c r="AP1509" s="72" t="s">
        <v>1848</v>
      </c>
      <c r="AQ1509" s="72" t="s">
        <v>1844</v>
      </c>
      <c r="AR1509" s="72" t="s">
        <v>1835</v>
      </c>
      <c r="AS1509" s="72" t="s">
        <v>1836</v>
      </c>
      <c r="AT1509" s="72" t="s">
        <v>1837</v>
      </c>
      <c r="AU1509" s="72" t="s">
        <v>1838</v>
      </c>
      <c r="AV1509" s="72" t="s">
        <v>1839</v>
      </c>
      <c r="AW1509" s="72" t="s">
        <v>1840</v>
      </c>
      <c r="AX1509" s="72" t="s">
        <v>1845</v>
      </c>
      <c r="AY1509" s="72" t="s">
        <v>1846</v>
      </c>
      <c r="AZ1509" s="72" t="s">
        <v>1841</v>
      </c>
      <c r="BA1509" s="72" t="s">
        <v>1842</v>
      </c>
      <c r="BB1509" s="73" t="s">
        <v>16</v>
      </c>
      <c r="BC1509" s="73" t="s">
        <v>1843</v>
      </c>
      <c r="BD1509" s="73" t="s">
        <v>1797</v>
      </c>
      <c r="BE1509" s="73" t="s">
        <v>1832</v>
      </c>
      <c r="BF1509" s="73" t="s">
        <v>1833</v>
      </c>
      <c r="BG1509" s="73" t="s">
        <v>1834</v>
      </c>
      <c r="BH1509" s="73" t="s">
        <v>1849</v>
      </c>
      <c r="BI1509" s="73" t="s">
        <v>1844</v>
      </c>
      <c r="BJ1509" s="73" t="s">
        <v>1835</v>
      </c>
      <c r="BK1509" s="73" t="s">
        <v>1836</v>
      </c>
      <c r="BL1509" s="73" t="s">
        <v>1837</v>
      </c>
      <c r="BM1509" s="73" t="s">
        <v>1838</v>
      </c>
      <c r="BN1509" s="73" t="s">
        <v>1839</v>
      </c>
      <c r="BO1509" s="73" t="s">
        <v>1840</v>
      </c>
      <c r="BP1509" s="73" t="s">
        <v>1845</v>
      </c>
      <c r="BQ1509" s="73" t="s">
        <v>1846</v>
      </c>
      <c r="BR1509" s="73" t="s">
        <v>1841</v>
      </c>
      <c r="BS1509" s="73" t="s">
        <v>1842</v>
      </c>
      <c r="BT1509" s="5" t="s">
        <v>1911</v>
      </c>
      <c r="BU1509" s="5" t="s">
        <v>1942</v>
      </c>
      <c r="BV1509" s="5" t="s">
        <v>1943</v>
      </c>
      <c r="BW1509" s="5" t="s">
        <v>1944</v>
      </c>
      <c r="BX1509" s="5" t="s">
        <v>1945</v>
      </c>
      <c r="BY1509" s="5" t="s">
        <v>1946</v>
      </c>
      <c r="BZ1509" s="5" t="s">
        <v>1947</v>
      </c>
      <c r="CA1509" s="5" t="s">
        <v>1948</v>
      </c>
      <c r="CB1509" s="120" t="s">
        <v>1916</v>
      </c>
    </row>
    <row r="1510" spans="1:80" x14ac:dyDescent="0.25">
      <c r="A1510" s="6" t="s">
        <v>1</v>
      </c>
      <c r="B1510" s="6" t="s">
        <v>1</v>
      </c>
      <c r="C1510" s="6" t="s">
        <v>1</v>
      </c>
      <c r="D1510" s="81" t="s">
        <v>1</v>
      </c>
      <c r="E1510" s="81" t="s">
        <v>1</v>
      </c>
      <c r="F1510" s="94" t="s">
        <v>1</v>
      </c>
      <c r="G1510" s="7" t="s">
        <v>1</v>
      </c>
      <c r="H1510" s="8" t="s">
        <v>1</v>
      </c>
      <c r="I1510" s="9" t="s">
        <v>19</v>
      </c>
      <c r="J1510" s="9">
        <v>1</v>
      </c>
      <c r="K1510" s="9" t="s">
        <v>20</v>
      </c>
      <c r="L1510" s="9" t="s">
        <v>21</v>
      </c>
      <c r="M1510" s="9" t="s">
        <v>22</v>
      </c>
      <c r="N1510" s="9" t="s">
        <v>23</v>
      </c>
      <c r="O1510" s="9" t="s">
        <v>24</v>
      </c>
      <c r="P1510" s="9" t="s">
        <v>25</v>
      </c>
      <c r="Q1510" s="9" t="s">
        <v>26</v>
      </c>
      <c r="R1510" s="9">
        <v>1</v>
      </c>
      <c r="S1510" s="9">
        <v>2</v>
      </c>
      <c r="T1510" s="9">
        <v>3</v>
      </c>
      <c r="U1510" s="9">
        <v>4</v>
      </c>
      <c r="V1510" s="9">
        <v>5</v>
      </c>
      <c r="W1510" s="9">
        <v>6</v>
      </c>
      <c r="X1510" s="9">
        <v>7</v>
      </c>
      <c r="Y1510" s="9">
        <v>8</v>
      </c>
      <c r="Z1510" s="9">
        <v>9</v>
      </c>
      <c r="AA1510" s="9">
        <v>10</v>
      </c>
      <c r="AB1510" s="9">
        <v>11</v>
      </c>
      <c r="AC1510" s="9">
        <v>12</v>
      </c>
      <c r="AD1510" s="9">
        <v>13</v>
      </c>
      <c r="AE1510" s="9">
        <v>14</v>
      </c>
      <c r="AF1510" s="9">
        <v>15</v>
      </c>
      <c r="AG1510" s="9">
        <v>16</v>
      </c>
      <c r="AH1510" s="9">
        <v>20</v>
      </c>
      <c r="AI1510" s="9">
        <v>21</v>
      </c>
      <c r="AJ1510" s="9">
        <v>1</v>
      </c>
      <c r="AK1510" s="9">
        <v>2</v>
      </c>
      <c r="AL1510" s="9">
        <v>3</v>
      </c>
      <c r="AM1510" s="9">
        <v>4</v>
      </c>
      <c r="AN1510" s="9">
        <v>5</v>
      </c>
      <c r="AO1510" s="9">
        <v>6</v>
      </c>
      <c r="AP1510" s="9">
        <v>7</v>
      </c>
      <c r="AQ1510" s="9">
        <v>8</v>
      </c>
      <c r="AR1510" s="9">
        <v>9</v>
      </c>
      <c r="AS1510" s="9">
        <v>10</v>
      </c>
      <c r="AT1510" s="9">
        <v>11</v>
      </c>
      <c r="AU1510" s="9">
        <v>12</v>
      </c>
      <c r="AV1510" s="9">
        <v>13</v>
      </c>
      <c r="AW1510" s="9">
        <v>14</v>
      </c>
      <c r="AX1510" s="9">
        <v>15</v>
      </c>
      <c r="AY1510" s="9">
        <v>16</v>
      </c>
      <c r="AZ1510" s="9">
        <v>20</v>
      </c>
      <c r="BA1510" s="9">
        <v>21</v>
      </c>
      <c r="BB1510" s="9">
        <v>1</v>
      </c>
      <c r="BC1510" s="9">
        <v>2</v>
      </c>
      <c r="BD1510" s="9">
        <v>3</v>
      </c>
      <c r="BE1510" s="9">
        <v>4</v>
      </c>
      <c r="BF1510" s="9">
        <v>5</v>
      </c>
      <c r="BG1510" s="9">
        <v>6</v>
      </c>
      <c r="BH1510" s="9">
        <v>7</v>
      </c>
      <c r="BI1510" s="9">
        <v>8</v>
      </c>
      <c r="BJ1510" s="9">
        <v>9</v>
      </c>
      <c r="BK1510" s="9">
        <v>10</v>
      </c>
      <c r="BL1510" s="9">
        <v>11</v>
      </c>
      <c r="BM1510" s="9">
        <v>12</v>
      </c>
      <c r="BN1510" s="9">
        <v>13</v>
      </c>
      <c r="BO1510" s="9">
        <v>14</v>
      </c>
      <c r="BP1510" s="9">
        <v>15</v>
      </c>
      <c r="BQ1510" s="9">
        <v>16</v>
      </c>
      <c r="BR1510" s="9">
        <v>20</v>
      </c>
      <c r="BS1510" s="9">
        <v>21</v>
      </c>
      <c r="BT1510" s="9">
        <v>1</v>
      </c>
      <c r="BU1510" s="9">
        <v>2</v>
      </c>
      <c r="BV1510" s="9">
        <v>3</v>
      </c>
      <c r="BW1510" s="9" t="s">
        <v>1798</v>
      </c>
      <c r="BX1510" s="9">
        <v>5</v>
      </c>
      <c r="BY1510" s="9">
        <v>6</v>
      </c>
      <c r="BZ1510" s="9">
        <v>7</v>
      </c>
      <c r="CA1510" s="9" t="s">
        <v>1917</v>
      </c>
      <c r="CB1510" s="121">
        <v>9</v>
      </c>
    </row>
    <row r="1511" spans="1:80" x14ac:dyDescent="0.25">
      <c r="A1511" s="1" t="s">
        <v>928</v>
      </c>
      <c r="B1511" s="1" t="s">
        <v>3</v>
      </c>
      <c r="C1511" s="4" t="s">
        <v>28</v>
      </c>
      <c r="D1511" s="79" t="s">
        <v>930</v>
      </c>
      <c r="E1511" s="78" t="s">
        <v>1</v>
      </c>
      <c r="F1511" s="78" t="s">
        <v>1</v>
      </c>
      <c r="G1511" s="2" t="s">
        <v>1</v>
      </c>
      <c r="H1511" s="2" t="s">
        <v>929</v>
      </c>
      <c r="I1511" s="3" t="s">
        <v>1</v>
      </c>
      <c r="J1511" s="3">
        <f t="shared" ref="J1511:J1578" si="4011">SUM(K1511,L1511,P1511,Q1511)</f>
        <v>0</v>
      </c>
      <c r="K1511" s="3" t="s">
        <v>1</v>
      </c>
      <c r="L1511" s="3"/>
      <c r="M1511" s="3" t="s">
        <v>1</v>
      </c>
      <c r="N1511" s="3" t="s">
        <v>1</v>
      </c>
      <c r="O1511" s="3" t="s">
        <v>1</v>
      </c>
      <c r="P1511" s="26"/>
      <c r="Q1511" s="3" t="s">
        <v>1</v>
      </c>
      <c r="R1511" s="3" t="s">
        <v>1</v>
      </c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>
        <v>0</v>
      </c>
      <c r="AI1511" s="3">
        <v>0</v>
      </c>
      <c r="AJ1511" s="3" t="s">
        <v>1</v>
      </c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>
        <v>0</v>
      </c>
      <c r="BA1511" s="3">
        <v>0</v>
      </c>
      <c r="BB1511" s="3" t="s">
        <v>1</v>
      </c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>
        <v>0</v>
      </c>
      <c r="BS1511" s="3">
        <v>0</v>
      </c>
      <c r="BT1511" s="3">
        <v>0</v>
      </c>
      <c r="BU1511" s="3"/>
      <c r="BV1511" s="3"/>
      <c r="BW1511" s="3">
        <f t="shared" si="3925"/>
        <v>0</v>
      </c>
      <c r="BX1511" s="3"/>
      <c r="BY1511" s="3"/>
      <c r="BZ1511" s="3"/>
      <c r="CA1511" s="3">
        <f t="shared" ref="CA1511:CA1574" si="4012">BV1511+BW1511</f>
        <v>0</v>
      </c>
      <c r="CB1511" s="122"/>
    </row>
    <row r="1512" spans="1:80" ht="33.75" x14ac:dyDescent="0.25">
      <c r="A1512" s="1" t="s">
        <v>1</v>
      </c>
      <c r="B1512" s="1" t="s">
        <v>1</v>
      </c>
      <c r="C1512" s="1" t="s">
        <v>1</v>
      </c>
      <c r="D1512" s="78" t="s">
        <v>1</v>
      </c>
      <c r="E1512" s="78" t="s">
        <v>1</v>
      </c>
      <c r="F1512" s="78" t="s">
        <v>1</v>
      </c>
      <c r="G1512" s="2" t="s">
        <v>1</v>
      </c>
      <c r="H1512" s="10" t="s">
        <v>30</v>
      </c>
      <c r="I1512" s="11">
        <f>SUM(I1513,I1522,I1524)</f>
        <v>3100897</v>
      </c>
      <c r="J1512" s="11">
        <f t="shared" si="4011"/>
        <v>2989037</v>
      </c>
      <c r="K1512" s="11">
        <f t="shared" ref="K1512" si="4013">SUM(K1513,K1522,K1524)</f>
        <v>2989037</v>
      </c>
      <c r="L1512" s="11">
        <f t="shared" ref="L1512:L1579" si="4014">SUM(M1512:O1512)</f>
        <v>0</v>
      </c>
      <c r="M1512" s="11">
        <f t="shared" ref="M1512:Q1512" si="4015">SUM(M1513,M1522,M1524)</f>
        <v>0</v>
      </c>
      <c r="N1512" s="11">
        <f t="shared" si="4015"/>
        <v>0</v>
      </c>
      <c r="O1512" s="11">
        <f t="shared" si="4015"/>
        <v>0</v>
      </c>
      <c r="P1512" s="11">
        <f t="shared" si="4015"/>
        <v>0</v>
      </c>
      <c r="Q1512" s="11">
        <f t="shared" si="4015"/>
        <v>0</v>
      </c>
      <c r="R1512" s="11">
        <f t="shared" ref="R1512:AG1512" si="4016">SUM(R1513,R1522,R1524)</f>
        <v>0</v>
      </c>
      <c r="S1512" s="11">
        <f t="shared" si="4016"/>
        <v>0</v>
      </c>
      <c r="T1512" s="11">
        <f t="shared" si="4016"/>
        <v>0</v>
      </c>
      <c r="U1512" s="11">
        <f t="shared" si="4016"/>
        <v>0</v>
      </c>
      <c r="V1512" s="11">
        <f t="shared" si="4016"/>
        <v>0</v>
      </c>
      <c r="W1512" s="11">
        <f t="shared" si="4016"/>
        <v>0</v>
      </c>
      <c r="X1512" s="11">
        <f t="shared" ref="X1512" si="4017">SUM(X1513,X1522,X1524)</f>
        <v>0</v>
      </c>
      <c r="Y1512" s="11">
        <f t="shared" si="4016"/>
        <v>0</v>
      </c>
      <c r="Z1512" s="11">
        <f t="shared" si="4016"/>
        <v>0</v>
      </c>
      <c r="AA1512" s="11">
        <f t="shared" si="4016"/>
        <v>0</v>
      </c>
      <c r="AB1512" s="11">
        <f t="shared" si="4016"/>
        <v>0</v>
      </c>
      <c r="AC1512" s="11">
        <f t="shared" si="4016"/>
        <v>0</v>
      </c>
      <c r="AD1512" s="11">
        <f t="shared" si="4016"/>
        <v>0</v>
      </c>
      <c r="AE1512" s="11">
        <f t="shared" si="4016"/>
        <v>0</v>
      </c>
      <c r="AF1512" s="11">
        <f t="shared" si="4016"/>
        <v>0</v>
      </c>
      <c r="AG1512" s="11">
        <f t="shared" si="4016"/>
        <v>0</v>
      </c>
      <c r="AH1512" s="11">
        <v>0</v>
      </c>
      <c r="AI1512" s="11">
        <v>0</v>
      </c>
      <c r="AJ1512" s="11">
        <f t="shared" ref="AJ1512:AY1512" si="4018">SUM(AJ1513,AJ1522,AJ1524)</f>
        <v>0</v>
      </c>
      <c r="AK1512" s="11">
        <f t="shared" si="4018"/>
        <v>10862</v>
      </c>
      <c r="AL1512" s="11">
        <f t="shared" si="4018"/>
        <v>0</v>
      </c>
      <c r="AM1512" s="11">
        <f t="shared" si="4018"/>
        <v>0</v>
      </c>
      <c r="AN1512" s="11">
        <f t="shared" si="4018"/>
        <v>0</v>
      </c>
      <c r="AO1512" s="11">
        <f t="shared" si="4018"/>
        <v>0</v>
      </c>
      <c r="AP1512" s="11">
        <f t="shared" ref="AP1512" si="4019">SUM(AP1513,AP1522,AP1524)</f>
        <v>10862</v>
      </c>
      <c r="AQ1512" s="11">
        <f t="shared" si="4018"/>
        <v>0</v>
      </c>
      <c r="AR1512" s="11">
        <f t="shared" si="4018"/>
        <v>0</v>
      </c>
      <c r="AS1512" s="11">
        <f t="shared" si="4018"/>
        <v>10862</v>
      </c>
      <c r="AT1512" s="11">
        <f t="shared" si="4018"/>
        <v>0</v>
      </c>
      <c r="AU1512" s="11">
        <f t="shared" si="4018"/>
        <v>0</v>
      </c>
      <c r="AV1512" s="11">
        <f t="shared" si="4018"/>
        <v>0</v>
      </c>
      <c r="AW1512" s="11">
        <f t="shared" si="4018"/>
        <v>0</v>
      </c>
      <c r="AX1512" s="11">
        <f t="shared" si="4018"/>
        <v>0</v>
      </c>
      <c r="AY1512" s="11">
        <f t="shared" si="4018"/>
        <v>0</v>
      </c>
      <c r="AZ1512" s="11">
        <v>10862</v>
      </c>
      <c r="BA1512" s="11">
        <v>0</v>
      </c>
      <c r="BB1512" s="11">
        <f t="shared" ref="BB1512:BQ1512" si="4020">SUM(BB1513,BB1522,BB1524)</f>
        <v>0</v>
      </c>
      <c r="BC1512" s="11">
        <f t="shared" si="4020"/>
        <v>18619</v>
      </c>
      <c r="BD1512" s="11">
        <f t="shared" si="4020"/>
        <v>0</v>
      </c>
      <c r="BE1512" s="11">
        <f t="shared" si="4020"/>
        <v>96588</v>
      </c>
      <c r="BF1512" s="11">
        <f t="shared" si="4020"/>
        <v>0</v>
      </c>
      <c r="BG1512" s="11">
        <f t="shared" si="4020"/>
        <v>0</v>
      </c>
      <c r="BH1512" s="11">
        <f t="shared" ref="BH1512" si="4021">SUM(BH1513,BH1522,BH1524)</f>
        <v>115207</v>
      </c>
      <c r="BI1512" s="11">
        <f t="shared" si="4020"/>
        <v>0</v>
      </c>
      <c r="BJ1512" s="11">
        <f t="shared" si="4020"/>
        <v>0</v>
      </c>
      <c r="BK1512" s="11">
        <f t="shared" si="4020"/>
        <v>18619</v>
      </c>
      <c r="BL1512" s="11">
        <f t="shared" si="4020"/>
        <v>16788</v>
      </c>
      <c r="BM1512" s="11">
        <f t="shared" si="4020"/>
        <v>79800</v>
      </c>
      <c r="BN1512" s="11">
        <f t="shared" si="4020"/>
        <v>0</v>
      </c>
      <c r="BO1512" s="11">
        <f t="shared" si="4020"/>
        <v>0</v>
      </c>
      <c r="BP1512" s="11">
        <f t="shared" si="4020"/>
        <v>0</v>
      </c>
      <c r="BQ1512" s="11">
        <f t="shared" si="4020"/>
        <v>0</v>
      </c>
      <c r="BR1512" s="11">
        <v>115207</v>
      </c>
      <c r="BS1512" s="11">
        <v>0</v>
      </c>
      <c r="BT1512" s="11">
        <f t="shared" ref="BT1512:BZ1512" si="4022">SUM(BT1513,BT1522,BT1524)</f>
        <v>3660352</v>
      </c>
      <c r="BU1512" s="11">
        <f t="shared" si="4022"/>
        <v>3652268</v>
      </c>
      <c r="BV1512" s="11">
        <f t="shared" si="4022"/>
        <v>1710234</v>
      </c>
      <c r="BW1512" s="11">
        <f t="shared" si="4022"/>
        <v>678500</v>
      </c>
      <c r="BX1512" s="11">
        <f t="shared" si="4022"/>
        <v>285400</v>
      </c>
      <c r="BY1512" s="11">
        <f t="shared" si="4022"/>
        <v>194800</v>
      </c>
      <c r="BZ1512" s="11">
        <f t="shared" si="4022"/>
        <v>198300</v>
      </c>
      <c r="CA1512" s="11">
        <f t="shared" si="4012"/>
        <v>2388734</v>
      </c>
      <c r="CB1512" s="123">
        <f t="shared" ref="CB1512:CB1575" si="4023">IF(BU1512=0,"-",CA1512/BU1512*100)</f>
        <v>65.404126969871868</v>
      </c>
    </row>
    <row r="1513" spans="1:80" x14ac:dyDescent="0.25">
      <c r="A1513" s="4" t="s">
        <v>928</v>
      </c>
      <c r="B1513" s="4" t="s">
        <v>3</v>
      </c>
      <c r="C1513" s="4" t="s">
        <v>28</v>
      </c>
      <c r="D1513" s="79" t="s">
        <v>930</v>
      </c>
      <c r="E1513" s="78" t="s">
        <v>31</v>
      </c>
      <c r="F1513" s="78" t="s">
        <v>1</v>
      </c>
      <c r="G1513" s="2" t="s">
        <v>1</v>
      </c>
      <c r="H1513" s="2" t="s">
        <v>32</v>
      </c>
      <c r="I1513" s="12">
        <f>SUM(I1514:I1515)</f>
        <v>1774497</v>
      </c>
      <c r="J1513" s="12">
        <f t="shared" si="4011"/>
        <v>1754789</v>
      </c>
      <c r="K1513" s="12">
        <f t="shared" ref="K1513" si="4024">SUM(K1514:K1515)</f>
        <v>1754789</v>
      </c>
      <c r="L1513" s="12">
        <f t="shared" si="4014"/>
        <v>0</v>
      </c>
      <c r="M1513" s="12">
        <f t="shared" ref="M1513:Q1513" si="4025">SUM(M1514:M1515)</f>
        <v>0</v>
      </c>
      <c r="N1513" s="12">
        <f t="shared" si="4025"/>
        <v>0</v>
      </c>
      <c r="O1513" s="12">
        <f t="shared" si="4025"/>
        <v>0</v>
      </c>
      <c r="P1513" s="12">
        <f t="shared" si="4025"/>
        <v>0</v>
      </c>
      <c r="Q1513" s="12">
        <f t="shared" si="4025"/>
        <v>0</v>
      </c>
      <c r="R1513" s="12">
        <f t="shared" ref="R1513:AG1513" si="4026">SUM(R1514:R1515)</f>
        <v>0</v>
      </c>
      <c r="S1513" s="12">
        <f t="shared" si="4026"/>
        <v>0</v>
      </c>
      <c r="T1513" s="12">
        <f t="shared" si="4026"/>
        <v>0</v>
      </c>
      <c r="U1513" s="12">
        <f t="shared" si="4026"/>
        <v>0</v>
      </c>
      <c r="V1513" s="12">
        <f t="shared" si="4026"/>
        <v>0</v>
      </c>
      <c r="W1513" s="12">
        <f t="shared" si="4026"/>
        <v>0</v>
      </c>
      <c r="X1513" s="12">
        <f t="shared" ref="X1513" si="4027">SUM(X1514:X1515)</f>
        <v>0</v>
      </c>
      <c r="Y1513" s="12">
        <f t="shared" si="4026"/>
        <v>0</v>
      </c>
      <c r="Z1513" s="12">
        <f t="shared" si="4026"/>
        <v>0</v>
      </c>
      <c r="AA1513" s="12">
        <f t="shared" si="4026"/>
        <v>0</v>
      </c>
      <c r="AB1513" s="12">
        <f t="shared" si="4026"/>
        <v>0</v>
      </c>
      <c r="AC1513" s="12">
        <f t="shared" si="4026"/>
        <v>0</v>
      </c>
      <c r="AD1513" s="12">
        <f t="shared" si="4026"/>
        <v>0</v>
      </c>
      <c r="AE1513" s="12">
        <f t="shared" si="4026"/>
        <v>0</v>
      </c>
      <c r="AF1513" s="12">
        <f t="shared" si="4026"/>
        <v>0</v>
      </c>
      <c r="AG1513" s="12">
        <f t="shared" si="4026"/>
        <v>0</v>
      </c>
      <c r="AH1513" s="12">
        <v>0</v>
      </c>
      <c r="AI1513" s="12">
        <v>0</v>
      </c>
      <c r="AJ1513" s="12">
        <f t="shared" ref="AJ1513:AY1513" si="4028">SUM(AJ1514:AJ1515)</f>
        <v>0</v>
      </c>
      <c r="AK1513" s="12">
        <f t="shared" si="4028"/>
        <v>0</v>
      </c>
      <c r="AL1513" s="12">
        <f t="shared" si="4028"/>
        <v>0</v>
      </c>
      <c r="AM1513" s="12">
        <f t="shared" si="4028"/>
        <v>0</v>
      </c>
      <c r="AN1513" s="12">
        <f t="shared" si="4028"/>
        <v>0</v>
      </c>
      <c r="AO1513" s="12">
        <f t="shared" si="4028"/>
        <v>0</v>
      </c>
      <c r="AP1513" s="12">
        <f t="shared" ref="AP1513" si="4029">SUM(AP1514:AP1515)</f>
        <v>0</v>
      </c>
      <c r="AQ1513" s="12">
        <f t="shared" si="4028"/>
        <v>0</v>
      </c>
      <c r="AR1513" s="12">
        <f t="shared" si="4028"/>
        <v>0</v>
      </c>
      <c r="AS1513" s="12">
        <f t="shared" si="4028"/>
        <v>0</v>
      </c>
      <c r="AT1513" s="12">
        <f t="shared" si="4028"/>
        <v>0</v>
      </c>
      <c r="AU1513" s="12">
        <f t="shared" si="4028"/>
        <v>0</v>
      </c>
      <c r="AV1513" s="12">
        <f t="shared" si="4028"/>
        <v>0</v>
      </c>
      <c r="AW1513" s="12">
        <f t="shared" si="4028"/>
        <v>0</v>
      </c>
      <c r="AX1513" s="12">
        <f t="shared" si="4028"/>
        <v>0</v>
      </c>
      <c r="AY1513" s="12">
        <f t="shared" si="4028"/>
        <v>0</v>
      </c>
      <c r="AZ1513" s="12">
        <v>0</v>
      </c>
      <c r="BA1513" s="12">
        <v>0</v>
      </c>
      <c r="BB1513" s="12">
        <f t="shared" ref="BB1513:BQ1513" si="4030">SUM(BB1514:BB1515)</f>
        <v>0</v>
      </c>
      <c r="BC1513" s="12">
        <f t="shared" si="4030"/>
        <v>0</v>
      </c>
      <c r="BD1513" s="12">
        <f t="shared" si="4030"/>
        <v>0</v>
      </c>
      <c r="BE1513" s="12">
        <f t="shared" si="4030"/>
        <v>79800</v>
      </c>
      <c r="BF1513" s="12">
        <f t="shared" si="4030"/>
        <v>0</v>
      </c>
      <c r="BG1513" s="12">
        <f t="shared" si="4030"/>
        <v>0</v>
      </c>
      <c r="BH1513" s="12">
        <f t="shared" ref="BH1513" si="4031">SUM(BH1514:BH1515)</f>
        <v>79800</v>
      </c>
      <c r="BI1513" s="12">
        <f t="shared" si="4030"/>
        <v>0</v>
      </c>
      <c r="BJ1513" s="12">
        <f t="shared" si="4030"/>
        <v>0</v>
      </c>
      <c r="BK1513" s="12">
        <f t="shared" si="4030"/>
        <v>0</v>
      </c>
      <c r="BL1513" s="12">
        <f t="shared" si="4030"/>
        <v>0</v>
      </c>
      <c r="BM1513" s="12">
        <f t="shared" si="4030"/>
        <v>79800</v>
      </c>
      <c r="BN1513" s="12">
        <f t="shared" si="4030"/>
        <v>0</v>
      </c>
      <c r="BO1513" s="12">
        <f t="shared" si="4030"/>
        <v>0</v>
      </c>
      <c r="BP1513" s="12">
        <f t="shared" si="4030"/>
        <v>0</v>
      </c>
      <c r="BQ1513" s="12">
        <f t="shared" si="4030"/>
        <v>0</v>
      </c>
      <c r="BR1513" s="12">
        <v>79800</v>
      </c>
      <c r="BS1513" s="12">
        <v>0</v>
      </c>
      <c r="BT1513" s="12">
        <f t="shared" ref="BT1513:BW1513" si="4032">SUM(BT1514:BT1515)</f>
        <v>2373284</v>
      </c>
      <c r="BU1513" s="12">
        <f t="shared" ref="BU1513:BV1513" si="4033">SUM(BU1514:BU1515)</f>
        <v>2367718</v>
      </c>
      <c r="BV1513" s="12">
        <f t="shared" si="4033"/>
        <v>1071434</v>
      </c>
      <c r="BW1513" s="12">
        <f t="shared" si="4032"/>
        <v>489700</v>
      </c>
      <c r="BX1513" s="12">
        <f t="shared" ref="BX1513:BZ1513" si="4034">SUM(BX1514:BX1515)</f>
        <v>163400</v>
      </c>
      <c r="BY1513" s="12">
        <f t="shared" si="4034"/>
        <v>163900</v>
      </c>
      <c r="BZ1513" s="12">
        <f t="shared" si="4034"/>
        <v>162400</v>
      </c>
      <c r="CA1513" s="12">
        <f t="shared" si="4012"/>
        <v>1561134</v>
      </c>
      <c r="CB1513" s="124">
        <f t="shared" si="4023"/>
        <v>65.934118843544709</v>
      </c>
    </row>
    <row r="1514" spans="1:80" x14ac:dyDescent="0.25">
      <c r="A1514" s="4" t="s">
        <v>928</v>
      </c>
      <c r="B1514" s="4" t="s">
        <v>3</v>
      </c>
      <c r="C1514" s="4" t="s">
        <v>28</v>
      </c>
      <c r="D1514" s="79" t="s">
        <v>930</v>
      </c>
      <c r="E1514" s="89">
        <v>6111</v>
      </c>
      <c r="F1514" s="79"/>
      <c r="G1514" s="74" t="s">
        <v>1909</v>
      </c>
      <c r="H1514" s="13" t="s">
        <v>33</v>
      </c>
      <c r="I1514" s="14">
        <v>1520697</v>
      </c>
      <c r="J1514" s="14">
        <f t="shared" si="4011"/>
        <v>1481189</v>
      </c>
      <c r="K1514" s="14">
        <v>1481189</v>
      </c>
      <c r="L1514" s="14">
        <f t="shared" si="4014"/>
        <v>0</v>
      </c>
      <c r="M1514" s="14">
        <v>0</v>
      </c>
      <c r="N1514" s="14">
        <v>0</v>
      </c>
      <c r="O1514" s="14">
        <v>0</v>
      </c>
      <c r="P1514" s="14">
        <v>0</v>
      </c>
      <c r="Q1514" s="14">
        <v>0</v>
      </c>
      <c r="R1514" s="14">
        <v>0</v>
      </c>
      <c r="S1514" s="14"/>
      <c r="T1514" s="14"/>
      <c r="U1514" s="14"/>
      <c r="V1514" s="14"/>
      <c r="W1514" s="14"/>
      <c r="X1514" s="14">
        <f t="shared" ref="X1514:X1557" si="4035">R1514+S1514+T1514+U1514+V1514+W1514</f>
        <v>0</v>
      </c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>
        <v>0</v>
      </c>
      <c r="AI1514" s="14">
        <v>0</v>
      </c>
      <c r="AJ1514" s="14">
        <v>0</v>
      </c>
      <c r="AK1514" s="14"/>
      <c r="AL1514" s="14"/>
      <c r="AM1514" s="14"/>
      <c r="AN1514" s="14"/>
      <c r="AO1514" s="14"/>
      <c r="AP1514" s="14">
        <f t="shared" ref="AP1514:AP1557" si="4036">AJ1514+AK1514+AL1514+AM1514+AN1514+AO1514</f>
        <v>0</v>
      </c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>
        <v>0</v>
      </c>
      <c r="BA1514" s="14">
        <v>0</v>
      </c>
      <c r="BB1514" s="14">
        <v>0</v>
      </c>
      <c r="BC1514" s="14"/>
      <c r="BD1514" s="14"/>
      <c r="BE1514" s="14">
        <v>79800</v>
      </c>
      <c r="BF1514" s="14"/>
      <c r="BG1514" s="14"/>
      <c r="BH1514" s="14">
        <f t="shared" ref="BH1514:BH1557" si="4037">BB1514+BC1514+BD1514+BE1514+BF1514+BG1514</f>
        <v>79800</v>
      </c>
      <c r="BI1514" s="14"/>
      <c r="BJ1514" s="14"/>
      <c r="BK1514" s="14"/>
      <c r="BL1514" s="14"/>
      <c r="BM1514" s="14">
        <v>79800</v>
      </c>
      <c r="BN1514" s="14"/>
      <c r="BO1514" s="14"/>
      <c r="BP1514" s="14"/>
      <c r="BQ1514" s="14"/>
      <c r="BR1514" s="14">
        <v>79800</v>
      </c>
      <c r="BS1514" s="14">
        <v>0</v>
      </c>
      <c r="BT1514" s="14">
        <v>2099684</v>
      </c>
      <c r="BU1514" s="14">
        <v>2099684</v>
      </c>
      <c r="BV1514" s="14">
        <v>945000</v>
      </c>
      <c r="BW1514" s="14">
        <f t="shared" si="3925"/>
        <v>450000</v>
      </c>
      <c r="BX1514" s="14">
        <v>150000</v>
      </c>
      <c r="BY1514" s="14">
        <v>150000</v>
      </c>
      <c r="BZ1514" s="14">
        <v>150000</v>
      </c>
      <c r="CA1514" s="14">
        <f t="shared" si="4012"/>
        <v>1395000</v>
      </c>
      <c r="CB1514" s="122">
        <f t="shared" si="4023"/>
        <v>66.438568851312866</v>
      </c>
    </row>
    <row r="1515" spans="1:80" x14ac:dyDescent="0.25">
      <c r="A1515" s="1" t="s">
        <v>928</v>
      </c>
      <c r="B1515" s="1" t="s">
        <v>3</v>
      </c>
      <c r="C1515" s="1" t="s">
        <v>28</v>
      </c>
      <c r="D1515" s="82" t="s">
        <v>930</v>
      </c>
      <c r="E1515" s="82" t="s">
        <v>34</v>
      </c>
      <c r="F1515" s="79" t="s">
        <v>1</v>
      </c>
      <c r="G1515" s="13" t="s">
        <v>1</v>
      </c>
      <c r="H1515" s="2" t="s">
        <v>35</v>
      </c>
      <c r="I1515" s="12">
        <f>SUM(I1516:I1521)</f>
        <v>253800</v>
      </c>
      <c r="J1515" s="12">
        <f t="shared" si="4011"/>
        <v>273600</v>
      </c>
      <c r="K1515" s="12">
        <f t="shared" ref="K1515" si="4038">SUM(K1516:K1521)</f>
        <v>273600</v>
      </c>
      <c r="L1515" s="12">
        <f t="shared" si="4014"/>
        <v>0</v>
      </c>
      <c r="M1515" s="12">
        <f t="shared" ref="M1515:Q1515" si="4039">SUM(M1516:M1521)</f>
        <v>0</v>
      </c>
      <c r="N1515" s="12">
        <f t="shared" si="4039"/>
        <v>0</v>
      </c>
      <c r="O1515" s="12">
        <f t="shared" si="4039"/>
        <v>0</v>
      </c>
      <c r="P1515" s="12">
        <f t="shared" si="4039"/>
        <v>0</v>
      </c>
      <c r="Q1515" s="12">
        <f t="shared" si="4039"/>
        <v>0</v>
      </c>
      <c r="R1515" s="12">
        <f t="shared" ref="R1515:AG1515" si="4040">SUM(R1516:R1521)</f>
        <v>0</v>
      </c>
      <c r="S1515" s="12">
        <f t="shared" si="4040"/>
        <v>0</v>
      </c>
      <c r="T1515" s="12">
        <f t="shared" si="4040"/>
        <v>0</v>
      </c>
      <c r="U1515" s="12">
        <f t="shared" si="4040"/>
        <v>0</v>
      </c>
      <c r="V1515" s="12">
        <f t="shared" si="4040"/>
        <v>0</v>
      </c>
      <c r="W1515" s="12">
        <f t="shared" si="4040"/>
        <v>0</v>
      </c>
      <c r="X1515" s="12">
        <f t="shared" si="4040"/>
        <v>0</v>
      </c>
      <c r="Y1515" s="12">
        <f t="shared" si="4040"/>
        <v>0</v>
      </c>
      <c r="Z1515" s="12">
        <f t="shared" si="4040"/>
        <v>0</v>
      </c>
      <c r="AA1515" s="12">
        <f t="shared" si="4040"/>
        <v>0</v>
      </c>
      <c r="AB1515" s="12">
        <f t="shared" si="4040"/>
        <v>0</v>
      </c>
      <c r="AC1515" s="12">
        <f t="shared" si="4040"/>
        <v>0</v>
      </c>
      <c r="AD1515" s="12">
        <f t="shared" si="4040"/>
        <v>0</v>
      </c>
      <c r="AE1515" s="12">
        <f t="shared" si="4040"/>
        <v>0</v>
      </c>
      <c r="AF1515" s="12">
        <f t="shared" si="4040"/>
        <v>0</v>
      </c>
      <c r="AG1515" s="12">
        <f t="shared" si="4040"/>
        <v>0</v>
      </c>
      <c r="AH1515" s="12">
        <v>0</v>
      </c>
      <c r="AI1515" s="12">
        <v>0</v>
      </c>
      <c r="AJ1515" s="12">
        <f t="shared" ref="AJ1515:AY1515" si="4041">SUM(AJ1516:AJ1521)</f>
        <v>0</v>
      </c>
      <c r="AK1515" s="12">
        <f t="shared" si="4041"/>
        <v>0</v>
      </c>
      <c r="AL1515" s="12">
        <f t="shared" si="4041"/>
        <v>0</v>
      </c>
      <c r="AM1515" s="12">
        <f t="shared" si="4041"/>
        <v>0</v>
      </c>
      <c r="AN1515" s="12">
        <f t="shared" si="4041"/>
        <v>0</v>
      </c>
      <c r="AO1515" s="12">
        <f t="shared" si="4041"/>
        <v>0</v>
      </c>
      <c r="AP1515" s="12">
        <f t="shared" si="4041"/>
        <v>0</v>
      </c>
      <c r="AQ1515" s="12">
        <f t="shared" si="4041"/>
        <v>0</v>
      </c>
      <c r="AR1515" s="12">
        <f t="shared" si="4041"/>
        <v>0</v>
      </c>
      <c r="AS1515" s="12">
        <f t="shared" si="4041"/>
        <v>0</v>
      </c>
      <c r="AT1515" s="12">
        <f t="shared" si="4041"/>
        <v>0</v>
      </c>
      <c r="AU1515" s="12">
        <f t="shared" si="4041"/>
        <v>0</v>
      </c>
      <c r="AV1515" s="12">
        <f t="shared" si="4041"/>
        <v>0</v>
      </c>
      <c r="AW1515" s="12">
        <f t="shared" si="4041"/>
        <v>0</v>
      </c>
      <c r="AX1515" s="12">
        <f t="shared" si="4041"/>
        <v>0</v>
      </c>
      <c r="AY1515" s="12">
        <f t="shared" si="4041"/>
        <v>0</v>
      </c>
      <c r="AZ1515" s="12">
        <v>0</v>
      </c>
      <c r="BA1515" s="12">
        <v>0</v>
      </c>
      <c r="BB1515" s="12">
        <f t="shared" ref="BB1515:BQ1515" si="4042">SUM(BB1516:BB1521)</f>
        <v>0</v>
      </c>
      <c r="BC1515" s="12">
        <f t="shared" si="4042"/>
        <v>0</v>
      </c>
      <c r="BD1515" s="12">
        <f t="shared" si="4042"/>
        <v>0</v>
      </c>
      <c r="BE1515" s="12">
        <f t="shared" si="4042"/>
        <v>0</v>
      </c>
      <c r="BF1515" s="12">
        <f t="shared" si="4042"/>
        <v>0</v>
      </c>
      <c r="BG1515" s="12">
        <f t="shared" si="4042"/>
        <v>0</v>
      </c>
      <c r="BH1515" s="12">
        <f t="shared" si="4042"/>
        <v>0</v>
      </c>
      <c r="BI1515" s="12">
        <f t="shared" si="4042"/>
        <v>0</v>
      </c>
      <c r="BJ1515" s="12">
        <f t="shared" si="4042"/>
        <v>0</v>
      </c>
      <c r="BK1515" s="12">
        <f t="shared" si="4042"/>
        <v>0</v>
      </c>
      <c r="BL1515" s="12">
        <f t="shared" si="4042"/>
        <v>0</v>
      </c>
      <c r="BM1515" s="12">
        <f t="shared" si="4042"/>
        <v>0</v>
      </c>
      <c r="BN1515" s="12">
        <f t="shared" si="4042"/>
        <v>0</v>
      </c>
      <c r="BO1515" s="12">
        <f t="shared" si="4042"/>
        <v>0</v>
      </c>
      <c r="BP1515" s="12">
        <f t="shared" si="4042"/>
        <v>0</v>
      </c>
      <c r="BQ1515" s="12">
        <f t="shared" si="4042"/>
        <v>0</v>
      </c>
      <c r="BR1515" s="12">
        <v>0</v>
      </c>
      <c r="BS1515" s="12">
        <v>0</v>
      </c>
      <c r="BT1515" s="12">
        <f t="shared" ref="BT1515:BZ1515" si="4043">SUM(BT1516:BT1521)</f>
        <v>273600</v>
      </c>
      <c r="BU1515" s="12">
        <f>SUM(BU1516:BU1521)</f>
        <v>268034</v>
      </c>
      <c r="BV1515" s="12">
        <f t="shared" si="4043"/>
        <v>126434</v>
      </c>
      <c r="BW1515" s="12">
        <f t="shared" si="4043"/>
        <v>39700</v>
      </c>
      <c r="BX1515" s="12">
        <f t="shared" si="4043"/>
        <v>13400</v>
      </c>
      <c r="BY1515" s="12">
        <f t="shared" si="4043"/>
        <v>13900</v>
      </c>
      <c r="BZ1515" s="12">
        <f t="shared" si="4043"/>
        <v>12400</v>
      </c>
      <c r="CA1515" s="12">
        <f t="shared" si="4012"/>
        <v>166134</v>
      </c>
      <c r="CB1515" s="124">
        <f t="shared" si="4023"/>
        <v>61.982435064208275</v>
      </c>
    </row>
    <row r="1516" spans="1:80" x14ac:dyDescent="0.25">
      <c r="A1516" s="4" t="s">
        <v>928</v>
      </c>
      <c r="B1516" s="4" t="s">
        <v>3</v>
      </c>
      <c r="C1516" s="4" t="s">
        <v>28</v>
      </c>
      <c r="D1516" s="79" t="s">
        <v>930</v>
      </c>
      <c r="E1516" s="89">
        <v>6112</v>
      </c>
      <c r="F1516" s="79" t="s">
        <v>931</v>
      </c>
      <c r="G1516" s="74" t="s">
        <v>1909</v>
      </c>
      <c r="H1516" s="13" t="s">
        <v>92</v>
      </c>
      <c r="I1516" s="14">
        <v>33500</v>
      </c>
      <c r="J1516" s="14">
        <f t="shared" si="4011"/>
        <v>37000</v>
      </c>
      <c r="K1516" s="14">
        <v>37000</v>
      </c>
      <c r="L1516" s="14">
        <f t="shared" si="4014"/>
        <v>0</v>
      </c>
      <c r="M1516" s="14">
        <v>0</v>
      </c>
      <c r="N1516" s="14">
        <v>0</v>
      </c>
      <c r="O1516" s="14">
        <v>0</v>
      </c>
      <c r="P1516" s="14">
        <v>0</v>
      </c>
      <c r="Q1516" s="14">
        <v>0</v>
      </c>
      <c r="R1516" s="14">
        <v>0</v>
      </c>
      <c r="S1516" s="14"/>
      <c r="T1516" s="14"/>
      <c r="U1516" s="14"/>
      <c r="V1516" s="14"/>
      <c r="W1516" s="14"/>
      <c r="X1516" s="14">
        <f t="shared" si="4035"/>
        <v>0</v>
      </c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>
        <v>0</v>
      </c>
      <c r="AI1516" s="14">
        <v>0</v>
      </c>
      <c r="AJ1516" s="14">
        <v>0</v>
      </c>
      <c r="AK1516" s="14"/>
      <c r="AL1516" s="14"/>
      <c r="AM1516" s="14"/>
      <c r="AN1516" s="14"/>
      <c r="AO1516" s="14"/>
      <c r="AP1516" s="14">
        <f t="shared" si="4036"/>
        <v>0</v>
      </c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>
        <v>0</v>
      </c>
      <c r="BA1516" s="14">
        <v>0</v>
      </c>
      <c r="BB1516" s="14">
        <v>0</v>
      </c>
      <c r="BC1516" s="14"/>
      <c r="BD1516" s="14"/>
      <c r="BE1516" s="14"/>
      <c r="BF1516" s="14"/>
      <c r="BG1516" s="14"/>
      <c r="BH1516" s="14">
        <f t="shared" si="4037"/>
        <v>0</v>
      </c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>
        <v>0</v>
      </c>
      <c r="BS1516" s="14">
        <v>0</v>
      </c>
      <c r="BT1516" s="14">
        <v>37000</v>
      </c>
      <c r="BU1516" s="14">
        <v>37000</v>
      </c>
      <c r="BV1516" s="14">
        <v>15000</v>
      </c>
      <c r="BW1516" s="14">
        <f t="shared" si="3925"/>
        <v>7200</v>
      </c>
      <c r="BX1516" s="14">
        <v>2400</v>
      </c>
      <c r="BY1516" s="14">
        <v>2400</v>
      </c>
      <c r="BZ1516" s="14">
        <v>2400</v>
      </c>
      <c r="CA1516" s="14">
        <f t="shared" si="4012"/>
        <v>22200</v>
      </c>
      <c r="CB1516" s="122">
        <f t="shared" si="4023"/>
        <v>60</v>
      </c>
    </row>
    <row r="1517" spans="1:80" x14ac:dyDescent="0.25">
      <c r="A1517" s="4" t="s">
        <v>928</v>
      </c>
      <c r="B1517" s="4" t="s">
        <v>3</v>
      </c>
      <c r="C1517" s="4" t="s">
        <v>28</v>
      </c>
      <c r="D1517" s="79" t="s">
        <v>930</v>
      </c>
      <c r="E1517" s="89">
        <v>6112</v>
      </c>
      <c r="F1517" s="79" t="s">
        <v>932</v>
      </c>
      <c r="G1517" s="74" t="s">
        <v>1909</v>
      </c>
      <c r="H1517" s="13" t="s">
        <v>39</v>
      </c>
      <c r="I1517" s="14">
        <v>130000</v>
      </c>
      <c r="J1517" s="14">
        <f t="shared" si="4011"/>
        <v>166000</v>
      </c>
      <c r="K1517" s="14">
        <v>166000</v>
      </c>
      <c r="L1517" s="14">
        <f t="shared" si="4014"/>
        <v>0</v>
      </c>
      <c r="M1517" s="14">
        <v>0</v>
      </c>
      <c r="N1517" s="14">
        <v>0</v>
      </c>
      <c r="O1517" s="14">
        <v>0</v>
      </c>
      <c r="P1517" s="14">
        <v>0</v>
      </c>
      <c r="Q1517" s="14">
        <v>0</v>
      </c>
      <c r="R1517" s="14">
        <v>0</v>
      </c>
      <c r="S1517" s="14"/>
      <c r="T1517" s="14"/>
      <c r="U1517" s="14"/>
      <c r="V1517" s="14"/>
      <c r="W1517" s="14"/>
      <c r="X1517" s="14">
        <f t="shared" si="4035"/>
        <v>0</v>
      </c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>
        <v>0</v>
      </c>
      <c r="AI1517" s="14">
        <v>0</v>
      </c>
      <c r="AJ1517" s="14">
        <v>0</v>
      </c>
      <c r="AK1517" s="14"/>
      <c r="AL1517" s="14"/>
      <c r="AM1517" s="14"/>
      <c r="AN1517" s="14"/>
      <c r="AO1517" s="14"/>
      <c r="AP1517" s="14">
        <f t="shared" si="4036"/>
        <v>0</v>
      </c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>
        <v>0</v>
      </c>
      <c r="BA1517" s="14">
        <v>0</v>
      </c>
      <c r="BB1517" s="14">
        <v>0</v>
      </c>
      <c r="BC1517" s="14"/>
      <c r="BD1517" s="14"/>
      <c r="BE1517" s="14"/>
      <c r="BF1517" s="14"/>
      <c r="BG1517" s="14"/>
      <c r="BH1517" s="14">
        <f t="shared" si="4037"/>
        <v>0</v>
      </c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>
        <v>0</v>
      </c>
      <c r="BS1517" s="14">
        <v>0</v>
      </c>
      <c r="BT1517" s="14">
        <v>166000</v>
      </c>
      <c r="BU1517" s="14">
        <v>166000</v>
      </c>
      <c r="BV1517" s="14">
        <v>60000</v>
      </c>
      <c r="BW1517" s="14">
        <f t="shared" si="3925"/>
        <v>24000</v>
      </c>
      <c r="BX1517" s="14">
        <v>6000</v>
      </c>
      <c r="BY1517" s="14">
        <v>8000</v>
      </c>
      <c r="BZ1517" s="14">
        <v>10000</v>
      </c>
      <c r="CA1517" s="14">
        <f t="shared" si="4012"/>
        <v>84000</v>
      </c>
      <c r="CB1517" s="122">
        <f t="shared" si="4023"/>
        <v>50.602409638554214</v>
      </c>
    </row>
    <row r="1518" spans="1:80" x14ac:dyDescent="0.25">
      <c r="A1518" s="4" t="s">
        <v>928</v>
      </c>
      <c r="B1518" s="4" t="s">
        <v>3</v>
      </c>
      <c r="C1518" s="4" t="s">
        <v>28</v>
      </c>
      <c r="D1518" s="79" t="s">
        <v>930</v>
      </c>
      <c r="E1518" s="89">
        <v>6112</v>
      </c>
      <c r="F1518" s="79" t="s">
        <v>933</v>
      </c>
      <c r="G1518" s="74" t="s">
        <v>1909</v>
      </c>
      <c r="H1518" s="13" t="s">
        <v>41</v>
      </c>
      <c r="I1518" s="14">
        <v>28200</v>
      </c>
      <c r="J1518" s="14">
        <f t="shared" si="4011"/>
        <v>34000</v>
      </c>
      <c r="K1518" s="14">
        <v>34000</v>
      </c>
      <c r="L1518" s="14">
        <f t="shared" si="4014"/>
        <v>0</v>
      </c>
      <c r="M1518" s="14">
        <v>0</v>
      </c>
      <c r="N1518" s="14">
        <v>0</v>
      </c>
      <c r="O1518" s="14">
        <v>0</v>
      </c>
      <c r="P1518" s="14">
        <v>0</v>
      </c>
      <c r="Q1518" s="14">
        <v>0</v>
      </c>
      <c r="R1518" s="14">
        <v>0</v>
      </c>
      <c r="S1518" s="14"/>
      <c r="T1518" s="14"/>
      <c r="U1518" s="14"/>
      <c r="V1518" s="14"/>
      <c r="W1518" s="14"/>
      <c r="X1518" s="14">
        <f t="shared" si="4035"/>
        <v>0</v>
      </c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>
        <v>0</v>
      </c>
      <c r="AI1518" s="14">
        <v>0</v>
      </c>
      <c r="AJ1518" s="14">
        <v>0</v>
      </c>
      <c r="AK1518" s="14"/>
      <c r="AL1518" s="14"/>
      <c r="AM1518" s="14"/>
      <c r="AN1518" s="14"/>
      <c r="AO1518" s="14"/>
      <c r="AP1518" s="14">
        <f t="shared" si="4036"/>
        <v>0</v>
      </c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>
        <v>0</v>
      </c>
      <c r="BA1518" s="14">
        <v>0</v>
      </c>
      <c r="BB1518" s="14">
        <v>0</v>
      </c>
      <c r="BC1518" s="14"/>
      <c r="BD1518" s="14"/>
      <c r="BE1518" s="14"/>
      <c r="BF1518" s="14"/>
      <c r="BG1518" s="14"/>
      <c r="BH1518" s="14">
        <f t="shared" si="4037"/>
        <v>0</v>
      </c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>
        <v>0</v>
      </c>
      <c r="BS1518" s="14">
        <v>0</v>
      </c>
      <c r="BT1518" s="14">
        <v>34000</v>
      </c>
      <c r="BU1518" s="14">
        <v>25916</v>
      </c>
      <c r="BV1518" s="14">
        <v>25916</v>
      </c>
      <c r="BW1518" s="14">
        <f t="shared" si="3925"/>
        <v>0</v>
      </c>
      <c r="BX1518" s="14">
        <v>0</v>
      </c>
      <c r="BY1518" s="14">
        <v>0</v>
      </c>
      <c r="BZ1518" s="14">
        <v>0</v>
      </c>
      <c r="CA1518" s="14">
        <f t="shared" si="4012"/>
        <v>25916</v>
      </c>
      <c r="CB1518" s="122">
        <f t="shared" si="4023"/>
        <v>100</v>
      </c>
    </row>
    <row r="1519" spans="1:80" x14ac:dyDescent="0.25">
      <c r="A1519" s="4" t="s">
        <v>928</v>
      </c>
      <c r="B1519" s="4" t="s">
        <v>3</v>
      </c>
      <c r="C1519" s="4" t="s">
        <v>28</v>
      </c>
      <c r="D1519" s="79" t="s">
        <v>930</v>
      </c>
      <c r="E1519" s="89">
        <v>6112</v>
      </c>
      <c r="F1519" s="79" t="s">
        <v>934</v>
      </c>
      <c r="G1519" s="74" t="s">
        <v>1909</v>
      </c>
      <c r="H1519" s="13" t="s">
        <v>37</v>
      </c>
      <c r="I1519" s="14">
        <v>42000</v>
      </c>
      <c r="J1519" s="14">
        <f t="shared" si="4011"/>
        <v>6500</v>
      </c>
      <c r="K1519" s="14">
        <v>6500</v>
      </c>
      <c r="L1519" s="14">
        <f t="shared" si="4014"/>
        <v>0</v>
      </c>
      <c r="M1519" s="14">
        <v>0</v>
      </c>
      <c r="N1519" s="14">
        <v>0</v>
      </c>
      <c r="O1519" s="14">
        <v>0</v>
      </c>
      <c r="P1519" s="14">
        <v>0</v>
      </c>
      <c r="Q1519" s="14">
        <v>0</v>
      </c>
      <c r="R1519" s="14">
        <v>0</v>
      </c>
      <c r="S1519" s="14"/>
      <c r="T1519" s="14"/>
      <c r="U1519" s="14"/>
      <c r="V1519" s="14"/>
      <c r="W1519" s="14"/>
      <c r="X1519" s="14">
        <f t="shared" si="4035"/>
        <v>0</v>
      </c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>
        <v>0</v>
      </c>
      <c r="AI1519" s="14">
        <v>0</v>
      </c>
      <c r="AJ1519" s="14">
        <v>0</v>
      </c>
      <c r="AK1519" s="14"/>
      <c r="AL1519" s="14"/>
      <c r="AM1519" s="14"/>
      <c r="AN1519" s="14"/>
      <c r="AO1519" s="14"/>
      <c r="AP1519" s="14">
        <f t="shared" si="4036"/>
        <v>0</v>
      </c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>
        <v>0</v>
      </c>
      <c r="BA1519" s="14">
        <v>0</v>
      </c>
      <c r="BB1519" s="14">
        <v>0</v>
      </c>
      <c r="BC1519" s="14"/>
      <c r="BD1519" s="14"/>
      <c r="BE1519" s="14"/>
      <c r="BF1519" s="14"/>
      <c r="BG1519" s="14"/>
      <c r="BH1519" s="14">
        <f t="shared" si="4037"/>
        <v>0</v>
      </c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>
        <v>0</v>
      </c>
      <c r="BS1519" s="14">
        <v>0</v>
      </c>
      <c r="BT1519" s="14">
        <v>6500</v>
      </c>
      <c r="BU1519" s="14">
        <v>9018</v>
      </c>
      <c r="BV1519" s="14">
        <v>9018</v>
      </c>
      <c r="BW1519" s="14">
        <f t="shared" si="3925"/>
        <v>0</v>
      </c>
      <c r="BX1519" s="14">
        <v>0</v>
      </c>
      <c r="BY1519" s="14">
        <v>0</v>
      </c>
      <c r="BZ1519" s="14">
        <v>0</v>
      </c>
      <c r="CA1519" s="14">
        <f t="shared" si="4012"/>
        <v>9018</v>
      </c>
      <c r="CB1519" s="122">
        <f t="shared" si="4023"/>
        <v>100</v>
      </c>
    </row>
    <row r="1520" spans="1:80" x14ac:dyDescent="0.25">
      <c r="A1520" s="4" t="s">
        <v>928</v>
      </c>
      <c r="B1520" s="4" t="s">
        <v>3</v>
      </c>
      <c r="C1520" s="4" t="s">
        <v>28</v>
      </c>
      <c r="D1520" s="79" t="s">
        <v>930</v>
      </c>
      <c r="E1520" s="89">
        <v>6112</v>
      </c>
      <c r="F1520" s="79" t="s">
        <v>935</v>
      </c>
      <c r="G1520" s="74" t="s">
        <v>1909</v>
      </c>
      <c r="H1520" s="13" t="s">
        <v>43</v>
      </c>
      <c r="I1520" s="14">
        <v>20000</v>
      </c>
      <c r="J1520" s="14">
        <f t="shared" si="4011"/>
        <v>30000</v>
      </c>
      <c r="K1520" s="14">
        <v>30000</v>
      </c>
      <c r="L1520" s="14">
        <f t="shared" si="4014"/>
        <v>0</v>
      </c>
      <c r="M1520" s="14">
        <v>0</v>
      </c>
      <c r="N1520" s="14">
        <v>0</v>
      </c>
      <c r="O1520" s="14">
        <v>0</v>
      </c>
      <c r="P1520" s="14">
        <v>0</v>
      </c>
      <c r="Q1520" s="14">
        <v>0</v>
      </c>
      <c r="R1520" s="14">
        <v>0</v>
      </c>
      <c r="S1520" s="14"/>
      <c r="T1520" s="14"/>
      <c r="U1520" s="14"/>
      <c r="V1520" s="14"/>
      <c r="W1520" s="14"/>
      <c r="X1520" s="14">
        <f t="shared" si="4035"/>
        <v>0</v>
      </c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>
        <v>0</v>
      </c>
      <c r="AI1520" s="14">
        <v>0</v>
      </c>
      <c r="AJ1520" s="14">
        <v>0</v>
      </c>
      <c r="AK1520" s="14"/>
      <c r="AL1520" s="14"/>
      <c r="AM1520" s="14"/>
      <c r="AN1520" s="14"/>
      <c r="AO1520" s="14"/>
      <c r="AP1520" s="14">
        <f t="shared" si="4036"/>
        <v>0</v>
      </c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>
        <v>0</v>
      </c>
      <c r="BA1520" s="14">
        <v>0</v>
      </c>
      <c r="BB1520" s="14">
        <v>0</v>
      </c>
      <c r="BC1520" s="14"/>
      <c r="BD1520" s="14"/>
      <c r="BE1520" s="14"/>
      <c r="BF1520" s="14"/>
      <c r="BG1520" s="14"/>
      <c r="BH1520" s="14">
        <f t="shared" si="4037"/>
        <v>0</v>
      </c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>
        <v>0</v>
      </c>
      <c r="BS1520" s="14">
        <v>0</v>
      </c>
      <c r="BT1520" s="14">
        <v>30000</v>
      </c>
      <c r="BU1520" s="14">
        <v>30000</v>
      </c>
      <c r="BV1520" s="14">
        <v>16500</v>
      </c>
      <c r="BW1520" s="14">
        <f t="shared" si="3925"/>
        <v>8500</v>
      </c>
      <c r="BX1520" s="14">
        <v>5000</v>
      </c>
      <c r="BY1520" s="14">
        <v>3500</v>
      </c>
      <c r="BZ1520" s="14">
        <v>0</v>
      </c>
      <c r="CA1520" s="14">
        <f t="shared" si="4012"/>
        <v>25000</v>
      </c>
      <c r="CB1520" s="122">
        <f t="shared" si="4023"/>
        <v>83.333333333333343</v>
      </c>
    </row>
    <row r="1521" spans="1:80" ht="22.5" x14ac:dyDescent="0.25">
      <c r="A1521" s="4" t="s">
        <v>928</v>
      </c>
      <c r="B1521" s="4" t="s">
        <v>3</v>
      </c>
      <c r="C1521" s="4" t="s">
        <v>28</v>
      </c>
      <c r="D1521" s="79" t="s">
        <v>930</v>
      </c>
      <c r="E1521" s="89">
        <v>6112</v>
      </c>
      <c r="F1521" s="79" t="s">
        <v>936</v>
      </c>
      <c r="G1521" s="74" t="s">
        <v>1909</v>
      </c>
      <c r="H1521" s="13" t="s">
        <v>937</v>
      </c>
      <c r="I1521" s="14">
        <v>100</v>
      </c>
      <c r="J1521" s="14">
        <f t="shared" si="4011"/>
        <v>100</v>
      </c>
      <c r="K1521" s="14">
        <v>100</v>
      </c>
      <c r="L1521" s="14">
        <f t="shared" si="4014"/>
        <v>0</v>
      </c>
      <c r="M1521" s="14">
        <v>0</v>
      </c>
      <c r="N1521" s="14">
        <v>0</v>
      </c>
      <c r="O1521" s="14">
        <v>0</v>
      </c>
      <c r="P1521" s="14">
        <v>0</v>
      </c>
      <c r="Q1521" s="14">
        <v>0</v>
      </c>
      <c r="R1521" s="14">
        <v>0</v>
      </c>
      <c r="S1521" s="14"/>
      <c r="T1521" s="14"/>
      <c r="U1521" s="14"/>
      <c r="V1521" s="14"/>
      <c r="W1521" s="14"/>
      <c r="X1521" s="14">
        <f t="shared" si="4035"/>
        <v>0</v>
      </c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>
        <v>0</v>
      </c>
      <c r="AI1521" s="14">
        <v>0</v>
      </c>
      <c r="AJ1521" s="14">
        <v>0</v>
      </c>
      <c r="AK1521" s="14"/>
      <c r="AL1521" s="14"/>
      <c r="AM1521" s="14"/>
      <c r="AN1521" s="14"/>
      <c r="AO1521" s="14"/>
      <c r="AP1521" s="14">
        <f t="shared" si="4036"/>
        <v>0</v>
      </c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>
        <v>0</v>
      </c>
      <c r="BA1521" s="14">
        <v>0</v>
      </c>
      <c r="BB1521" s="14">
        <v>0</v>
      </c>
      <c r="BC1521" s="14"/>
      <c r="BD1521" s="14"/>
      <c r="BE1521" s="14"/>
      <c r="BF1521" s="14"/>
      <c r="BG1521" s="14"/>
      <c r="BH1521" s="14">
        <f t="shared" si="4037"/>
        <v>0</v>
      </c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>
        <v>0</v>
      </c>
      <c r="BS1521" s="14">
        <v>0</v>
      </c>
      <c r="BT1521" s="14">
        <v>100</v>
      </c>
      <c r="BU1521" s="14">
        <v>100</v>
      </c>
      <c r="BV1521" s="14">
        <v>0</v>
      </c>
      <c r="BW1521" s="14">
        <f t="shared" si="3925"/>
        <v>0</v>
      </c>
      <c r="BX1521" s="14"/>
      <c r="BY1521" s="14"/>
      <c r="BZ1521" s="14"/>
      <c r="CA1521" s="14">
        <f t="shared" si="4012"/>
        <v>0</v>
      </c>
      <c r="CB1521" s="122">
        <f t="shared" si="4023"/>
        <v>0</v>
      </c>
    </row>
    <row r="1522" spans="1:80" x14ac:dyDescent="0.25">
      <c r="A1522" s="4" t="s">
        <v>928</v>
      </c>
      <c r="B1522" s="4" t="s">
        <v>3</v>
      </c>
      <c r="C1522" s="4" t="s">
        <v>28</v>
      </c>
      <c r="D1522" s="79" t="s">
        <v>930</v>
      </c>
      <c r="E1522" s="78" t="s">
        <v>44</v>
      </c>
      <c r="F1522" s="78" t="s">
        <v>1</v>
      </c>
      <c r="G1522" s="2" t="s">
        <v>1</v>
      </c>
      <c r="H1522" s="2" t="s">
        <v>45</v>
      </c>
      <c r="I1522" s="12">
        <f>SUM(I1523)</f>
        <v>160000</v>
      </c>
      <c r="J1522" s="12">
        <f t="shared" si="4011"/>
        <v>155524</v>
      </c>
      <c r="K1522" s="12">
        <f t="shared" ref="K1522:Q1522" si="4044">SUM(K1523)</f>
        <v>155524</v>
      </c>
      <c r="L1522" s="12">
        <f t="shared" si="4014"/>
        <v>0</v>
      </c>
      <c r="M1522" s="12">
        <f t="shared" si="4044"/>
        <v>0</v>
      </c>
      <c r="N1522" s="12">
        <f t="shared" si="4044"/>
        <v>0</v>
      </c>
      <c r="O1522" s="12">
        <f t="shared" si="4044"/>
        <v>0</v>
      </c>
      <c r="P1522" s="12">
        <f t="shared" si="4044"/>
        <v>0</v>
      </c>
      <c r="Q1522" s="12">
        <f t="shared" si="4044"/>
        <v>0</v>
      </c>
      <c r="R1522" s="12">
        <f t="shared" ref="R1522:AG1522" si="4045">SUM(R1523)</f>
        <v>0</v>
      </c>
      <c r="S1522" s="12">
        <f t="shared" si="4045"/>
        <v>0</v>
      </c>
      <c r="T1522" s="12">
        <f t="shared" si="4045"/>
        <v>0</v>
      </c>
      <c r="U1522" s="12">
        <f t="shared" si="4045"/>
        <v>0</v>
      </c>
      <c r="V1522" s="12">
        <f t="shared" si="4045"/>
        <v>0</v>
      </c>
      <c r="W1522" s="12">
        <f t="shared" si="4045"/>
        <v>0</v>
      </c>
      <c r="X1522" s="12">
        <f t="shared" si="4045"/>
        <v>0</v>
      </c>
      <c r="Y1522" s="12">
        <f t="shared" si="4045"/>
        <v>0</v>
      </c>
      <c r="Z1522" s="12">
        <f t="shared" si="4045"/>
        <v>0</v>
      </c>
      <c r="AA1522" s="12">
        <f t="shared" si="4045"/>
        <v>0</v>
      </c>
      <c r="AB1522" s="12">
        <f t="shared" si="4045"/>
        <v>0</v>
      </c>
      <c r="AC1522" s="12">
        <f t="shared" si="4045"/>
        <v>0</v>
      </c>
      <c r="AD1522" s="12">
        <f t="shared" si="4045"/>
        <v>0</v>
      </c>
      <c r="AE1522" s="12">
        <f t="shared" si="4045"/>
        <v>0</v>
      </c>
      <c r="AF1522" s="12">
        <f t="shared" si="4045"/>
        <v>0</v>
      </c>
      <c r="AG1522" s="12">
        <f t="shared" si="4045"/>
        <v>0</v>
      </c>
      <c r="AH1522" s="12">
        <v>0</v>
      </c>
      <c r="AI1522" s="12">
        <v>0</v>
      </c>
      <c r="AJ1522" s="12">
        <f t="shared" ref="AJ1522:AY1522" si="4046">SUM(AJ1523)</f>
        <v>0</v>
      </c>
      <c r="AK1522" s="12">
        <f t="shared" si="4046"/>
        <v>0</v>
      </c>
      <c r="AL1522" s="12">
        <f t="shared" si="4046"/>
        <v>0</v>
      </c>
      <c r="AM1522" s="12">
        <f t="shared" si="4046"/>
        <v>0</v>
      </c>
      <c r="AN1522" s="12">
        <f t="shared" si="4046"/>
        <v>0</v>
      </c>
      <c r="AO1522" s="12">
        <f t="shared" si="4046"/>
        <v>0</v>
      </c>
      <c r="AP1522" s="12">
        <f t="shared" si="4046"/>
        <v>0</v>
      </c>
      <c r="AQ1522" s="12">
        <f t="shared" si="4046"/>
        <v>0</v>
      </c>
      <c r="AR1522" s="12">
        <f t="shared" si="4046"/>
        <v>0</v>
      </c>
      <c r="AS1522" s="12">
        <f t="shared" si="4046"/>
        <v>0</v>
      </c>
      <c r="AT1522" s="12">
        <f t="shared" si="4046"/>
        <v>0</v>
      </c>
      <c r="AU1522" s="12">
        <f t="shared" si="4046"/>
        <v>0</v>
      </c>
      <c r="AV1522" s="12">
        <f t="shared" si="4046"/>
        <v>0</v>
      </c>
      <c r="AW1522" s="12">
        <f t="shared" si="4046"/>
        <v>0</v>
      </c>
      <c r="AX1522" s="12">
        <f t="shared" si="4046"/>
        <v>0</v>
      </c>
      <c r="AY1522" s="12">
        <f t="shared" si="4046"/>
        <v>0</v>
      </c>
      <c r="AZ1522" s="12">
        <v>0</v>
      </c>
      <c r="BA1522" s="12">
        <v>0</v>
      </c>
      <c r="BB1522" s="12">
        <f t="shared" ref="BB1522:BQ1522" si="4047">SUM(BB1523)</f>
        <v>0</v>
      </c>
      <c r="BC1522" s="12">
        <f t="shared" si="4047"/>
        <v>0</v>
      </c>
      <c r="BD1522" s="12">
        <f t="shared" si="4047"/>
        <v>0</v>
      </c>
      <c r="BE1522" s="12">
        <f t="shared" si="4047"/>
        <v>0</v>
      </c>
      <c r="BF1522" s="12">
        <f t="shared" si="4047"/>
        <v>0</v>
      </c>
      <c r="BG1522" s="12">
        <f t="shared" si="4047"/>
        <v>0</v>
      </c>
      <c r="BH1522" s="12">
        <f t="shared" si="4047"/>
        <v>0</v>
      </c>
      <c r="BI1522" s="12">
        <f t="shared" si="4047"/>
        <v>0</v>
      </c>
      <c r="BJ1522" s="12">
        <f t="shared" si="4047"/>
        <v>0</v>
      </c>
      <c r="BK1522" s="12">
        <f t="shared" si="4047"/>
        <v>0</v>
      </c>
      <c r="BL1522" s="12">
        <f t="shared" si="4047"/>
        <v>0</v>
      </c>
      <c r="BM1522" s="12">
        <f t="shared" si="4047"/>
        <v>0</v>
      </c>
      <c r="BN1522" s="12">
        <f t="shared" si="4047"/>
        <v>0</v>
      </c>
      <c r="BO1522" s="12">
        <f t="shared" si="4047"/>
        <v>0</v>
      </c>
      <c r="BP1522" s="12">
        <f t="shared" si="4047"/>
        <v>0</v>
      </c>
      <c r="BQ1522" s="12">
        <f t="shared" si="4047"/>
        <v>0</v>
      </c>
      <c r="BR1522" s="12">
        <v>0</v>
      </c>
      <c r="BS1522" s="12">
        <v>0</v>
      </c>
      <c r="BT1522" s="12">
        <f t="shared" ref="BT1522:BX1522" si="4048">SUM(BT1523)</f>
        <v>167966</v>
      </c>
      <c r="BU1522" s="12">
        <f t="shared" si="4048"/>
        <v>167966</v>
      </c>
      <c r="BV1522" s="12">
        <f t="shared" si="4048"/>
        <v>103500</v>
      </c>
      <c r="BW1522" s="12">
        <f t="shared" si="4048"/>
        <v>51000</v>
      </c>
      <c r="BX1522" s="12">
        <f t="shared" si="4048"/>
        <v>17000</v>
      </c>
      <c r="BY1522" s="12">
        <f t="shared" ref="BY1522" si="4049">SUM(BY1523)</f>
        <v>17000</v>
      </c>
      <c r="BZ1522" s="12">
        <f t="shared" ref="BZ1522" si="4050">SUM(BZ1523)</f>
        <v>17000</v>
      </c>
      <c r="CA1522" s="12">
        <f t="shared" si="4012"/>
        <v>154500</v>
      </c>
      <c r="CB1522" s="124">
        <f t="shared" si="4023"/>
        <v>91.982901301453865</v>
      </c>
    </row>
    <row r="1523" spans="1:80" x14ac:dyDescent="0.25">
      <c r="A1523" s="4" t="s">
        <v>928</v>
      </c>
      <c r="B1523" s="4" t="s">
        <v>3</v>
      </c>
      <c r="C1523" s="4" t="s">
        <v>28</v>
      </c>
      <c r="D1523" s="79" t="s">
        <v>930</v>
      </c>
      <c r="E1523" s="89">
        <v>6121</v>
      </c>
      <c r="F1523" s="79"/>
      <c r="G1523" s="74" t="s">
        <v>1909</v>
      </c>
      <c r="H1523" s="13" t="s">
        <v>46</v>
      </c>
      <c r="I1523" s="14">
        <v>160000</v>
      </c>
      <c r="J1523" s="14">
        <f t="shared" si="4011"/>
        <v>155524</v>
      </c>
      <c r="K1523" s="14">
        <v>155524</v>
      </c>
      <c r="L1523" s="14">
        <f t="shared" si="4014"/>
        <v>0</v>
      </c>
      <c r="M1523" s="14">
        <v>0</v>
      </c>
      <c r="N1523" s="14">
        <v>0</v>
      </c>
      <c r="O1523" s="14">
        <v>0</v>
      </c>
      <c r="P1523" s="14">
        <v>0</v>
      </c>
      <c r="Q1523" s="14">
        <v>0</v>
      </c>
      <c r="R1523" s="14">
        <v>0</v>
      </c>
      <c r="S1523" s="14"/>
      <c r="T1523" s="14"/>
      <c r="U1523" s="14"/>
      <c r="V1523" s="14"/>
      <c r="W1523" s="14"/>
      <c r="X1523" s="14">
        <f t="shared" si="4035"/>
        <v>0</v>
      </c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>
        <v>0</v>
      </c>
      <c r="AI1523" s="14">
        <v>0</v>
      </c>
      <c r="AJ1523" s="14">
        <v>0</v>
      </c>
      <c r="AK1523" s="14"/>
      <c r="AL1523" s="14"/>
      <c r="AM1523" s="14"/>
      <c r="AN1523" s="14"/>
      <c r="AO1523" s="14"/>
      <c r="AP1523" s="14">
        <f t="shared" si="4036"/>
        <v>0</v>
      </c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>
        <v>0</v>
      </c>
      <c r="BA1523" s="14">
        <v>0</v>
      </c>
      <c r="BB1523" s="14">
        <v>0</v>
      </c>
      <c r="BC1523" s="14"/>
      <c r="BD1523" s="14"/>
      <c r="BE1523" s="14"/>
      <c r="BF1523" s="14"/>
      <c r="BG1523" s="14"/>
      <c r="BH1523" s="14">
        <f t="shared" si="4037"/>
        <v>0</v>
      </c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>
        <v>0</v>
      </c>
      <c r="BS1523" s="14">
        <v>0</v>
      </c>
      <c r="BT1523" s="14">
        <v>167966</v>
      </c>
      <c r="BU1523" s="14">
        <v>167966</v>
      </c>
      <c r="BV1523" s="14">
        <v>103500</v>
      </c>
      <c r="BW1523" s="14">
        <f t="shared" si="3925"/>
        <v>51000</v>
      </c>
      <c r="BX1523" s="14">
        <v>17000</v>
      </c>
      <c r="BY1523" s="14">
        <v>17000</v>
      </c>
      <c r="BZ1523" s="14">
        <v>17000</v>
      </c>
      <c r="CA1523" s="14">
        <f t="shared" si="4012"/>
        <v>154500</v>
      </c>
      <c r="CB1523" s="122">
        <f t="shared" si="4023"/>
        <v>91.982901301453865</v>
      </c>
    </row>
    <row r="1524" spans="1:80" x14ac:dyDescent="0.25">
      <c r="A1524" s="4" t="s">
        <v>928</v>
      </c>
      <c r="B1524" s="4" t="s">
        <v>3</v>
      </c>
      <c r="C1524" s="4" t="s">
        <v>28</v>
      </c>
      <c r="D1524" s="79" t="s">
        <v>930</v>
      </c>
      <c r="E1524" s="78" t="s">
        <v>47</v>
      </c>
      <c r="F1524" s="78" t="s">
        <v>1</v>
      </c>
      <c r="G1524" s="2" t="s">
        <v>1</v>
      </c>
      <c r="H1524" s="2" t="s">
        <v>48</v>
      </c>
      <c r="I1524" s="12">
        <f>SUM(I1525:I1531)</f>
        <v>1166400</v>
      </c>
      <c r="J1524" s="12">
        <f t="shared" si="4011"/>
        <v>1078724</v>
      </c>
      <c r="K1524" s="12">
        <f t="shared" ref="K1524" si="4051">SUM(K1525:K1531)</f>
        <v>1078724</v>
      </c>
      <c r="L1524" s="12">
        <f t="shared" si="4014"/>
        <v>0</v>
      </c>
      <c r="M1524" s="12">
        <f t="shared" ref="M1524:Q1524" si="4052">SUM(M1525:M1531)</f>
        <v>0</v>
      </c>
      <c r="N1524" s="12">
        <f t="shared" si="4052"/>
        <v>0</v>
      </c>
      <c r="O1524" s="12">
        <f t="shared" si="4052"/>
        <v>0</v>
      </c>
      <c r="P1524" s="12">
        <f t="shared" si="4052"/>
        <v>0</v>
      </c>
      <c r="Q1524" s="12">
        <f t="shared" si="4052"/>
        <v>0</v>
      </c>
      <c r="R1524" s="12">
        <f t="shared" ref="R1524:AG1524" si="4053">SUM(R1525:R1531)</f>
        <v>0</v>
      </c>
      <c r="S1524" s="12">
        <f t="shared" si="4053"/>
        <v>0</v>
      </c>
      <c r="T1524" s="12">
        <f t="shared" si="4053"/>
        <v>0</v>
      </c>
      <c r="U1524" s="12">
        <f t="shared" si="4053"/>
        <v>0</v>
      </c>
      <c r="V1524" s="12">
        <f t="shared" si="4053"/>
        <v>0</v>
      </c>
      <c r="W1524" s="12">
        <f t="shared" si="4053"/>
        <v>0</v>
      </c>
      <c r="X1524" s="12">
        <f t="shared" si="4053"/>
        <v>0</v>
      </c>
      <c r="Y1524" s="12">
        <f t="shared" si="4053"/>
        <v>0</v>
      </c>
      <c r="Z1524" s="12">
        <f t="shared" si="4053"/>
        <v>0</v>
      </c>
      <c r="AA1524" s="12">
        <f t="shared" si="4053"/>
        <v>0</v>
      </c>
      <c r="AB1524" s="12">
        <f t="shared" si="4053"/>
        <v>0</v>
      </c>
      <c r="AC1524" s="12">
        <f t="shared" si="4053"/>
        <v>0</v>
      </c>
      <c r="AD1524" s="12">
        <f t="shared" si="4053"/>
        <v>0</v>
      </c>
      <c r="AE1524" s="12">
        <f t="shared" si="4053"/>
        <v>0</v>
      </c>
      <c r="AF1524" s="12">
        <f t="shared" si="4053"/>
        <v>0</v>
      </c>
      <c r="AG1524" s="12">
        <f t="shared" si="4053"/>
        <v>0</v>
      </c>
      <c r="AH1524" s="12">
        <v>0</v>
      </c>
      <c r="AI1524" s="12">
        <v>0</v>
      </c>
      <c r="AJ1524" s="12">
        <f t="shared" ref="AJ1524:AY1524" si="4054">SUM(AJ1525:AJ1531)</f>
        <v>0</v>
      </c>
      <c r="AK1524" s="12">
        <f t="shared" si="4054"/>
        <v>10862</v>
      </c>
      <c r="AL1524" s="12">
        <f t="shared" si="4054"/>
        <v>0</v>
      </c>
      <c r="AM1524" s="12">
        <f t="shared" si="4054"/>
        <v>0</v>
      </c>
      <c r="AN1524" s="12">
        <f t="shared" si="4054"/>
        <v>0</v>
      </c>
      <c r="AO1524" s="12">
        <f t="shared" si="4054"/>
        <v>0</v>
      </c>
      <c r="AP1524" s="12">
        <f t="shared" si="4054"/>
        <v>10862</v>
      </c>
      <c r="AQ1524" s="12">
        <f t="shared" si="4054"/>
        <v>0</v>
      </c>
      <c r="AR1524" s="12">
        <f t="shared" si="4054"/>
        <v>0</v>
      </c>
      <c r="AS1524" s="12">
        <f t="shared" si="4054"/>
        <v>10862</v>
      </c>
      <c r="AT1524" s="12">
        <f t="shared" si="4054"/>
        <v>0</v>
      </c>
      <c r="AU1524" s="12">
        <f t="shared" si="4054"/>
        <v>0</v>
      </c>
      <c r="AV1524" s="12">
        <f t="shared" si="4054"/>
        <v>0</v>
      </c>
      <c r="AW1524" s="12">
        <f t="shared" si="4054"/>
        <v>0</v>
      </c>
      <c r="AX1524" s="12">
        <f t="shared" si="4054"/>
        <v>0</v>
      </c>
      <c r="AY1524" s="12">
        <f t="shared" si="4054"/>
        <v>0</v>
      </c>
      <c r="AZ1524" s="12">
        <v>10862</v>
      </c>
      <c r="BA1524" s="12">
        <v>0</v>
      </c>
      <c r="BB1524" s="12">
        <f t="shared" ref="BB1524:BQ1524" si="4055">SUM(BB1525:BB1531)</f>
        <v>0</v>
      </c>
      <c r="BC1524" s="12">
        <f t="shared" si="4055"/>
        <v>18619</v>
      </c>
      <c r="BD1524" s="12">
        <f t="shared" si="4055"/>
        <v>0</v>
      </c>
      <c r="BE1524" s="12">
        <f t="shared" si="4055"/>
        <v>16788</v>
      </c>
      <c r="BF1524" s="12">
        <f t="shared" si="4055"/>
        <v>0</v>
      </c>
      <c r="BG1524" s="12">
        <f t="shared" si="4055"/>
        <v>0</v>
      </c>
      <c r="BH1524" s="12">
        <f t="shared" si="4055"/>
        <v>35407</v>
      </c>
      <c r="BI1524" s="12">
        <f t="shared" si="4055"/>
        <v>0</v>
      </c>
      <c r="BJ1524" s="12">
        <f t="shared" si="4055"/>
        <v>0</v>
      </c>
      <c r="BK1524" s="12">
        <f t="shared" si="4055"/>
        <v>18619</v>
      </c>
      <c r="BL1524" s="12">
        <f t="shared" si="4055"/>
        <v>16788</v>
      </c>
      <c r="BM1524" s="12">
        <f t="shared" si="4055"/>
        <v>0</v>
      </c>
      <c r="BN1524" s="12">
        <f t="shared" si="4055"/>
        <v>0</v>
      </c>
      <c r="BO1524" s="12">
        <f t="shared" si="4055"/>
        <v>0</v>
      </c>
      <c r="BP1524" s="12">
        <f t="shared" si="4055"/>
        <v>0</v>
      </c>
      <c r="BQ1524" s="12">
        <f t="shared" si="4055"/>
        <v>0</v>
      </c>
      <c r="BR1524" s="12">
        <v>35407</v>
      </c>
      <c r="BS1524" s="12">
        <v>0</v>
      </c>
      <c r="BT1524" s="12">
        <f t="shared" ref="BT1524:BZ1524" si="4056">SUM(BT1525:BT1531)</f>
        <v>1119102</v>
      </c>
      <c r="BU1524" s="12">
        <f t="shared" si="4056"/>
        <v>1116584</v>
      </c>
      <c r="BV1524" s="12">
        <f t="shared" si="4056"/>
        <v>535300</v>
      </c>
      <c r="BW1524" s="12">
        <f t="shared" si="4056"/>
        <v>137800</v>
      </c>
      <c r="BX1524" s="12">
        <f t="shared" si="4056"/>
        <v>105000</v>
      </c>
      <c r="BY1524" s="12">
        <f t="shared" si="4056"/>
        <v>13900</v>
      </c>
      <c r="BZ1524" s="12">
        <f t="shared" si="4056"/>
        <v>18900</v>
      </c>
      <c r="CA1524" s="12">
        <f t="shared" si="4012"/>
        <v>673100</v>
      </c>
      <c r="CB1524" s="124">
        <f t="shared" si="4023"/>
        <v>60.282074613284806</v>
      </c>
    </row>
    <row r="1525" spans="1:80" x14ac:dyDescent="0.25">
      <c r="A1525" s="4" t="s">
        <v>928</v>
      </c>
      <c r="B1525" s="4" t="s">
        <v>3</v>
      </c>
      <c r="C1525" s="4" t="s">
        <v>28</v>
      </c>
      <c r="D1525" s="79" t="s">
        <v>930</v>
      </c>
      <c r="E1525" s="89">
        <v>6131</v>
      </c>
      <c r="F1525" s="79"/>
      <c r="G1525" s="74" t="s">
        <v>1909</v>
      </c>
      <c r="H1525" s="13" t="s">
        <v>49</v>
      </c>
      <c r="I1525" s="14">
        <v>4900</v>
      </c>
      <c r="J1525" s="14">
        <f t="shared" si="4011"/>
        <v>10000</v>
      </c>
      <c r="K1525" s="14">
        <v>10000</v>
      </c>
      <c r="L1525" s="14">
        <f t="shared" si="4014"/>
        <v>0</v>
      </c>
      <c r="M1525" s="14">
        <v>0</v>
      </c>
      <c r="N1525" s="14">
        <v>0</v>
      </c>
      <c r="O1525" s="14">
        <v>0</v>
      </c>
      <c r="P1525" s="14">
        <v>0</v>
      </c>
      <c r="Q1525" s="14">
        <v>0</v>
      </c>
      <c r="R1525" s="14">
        <v>0</v>
      </c>
      <c r="S1525" s="14"/>
      <c r="T1525" s="14"/>
      <c r="U1525" s="14"/>
      <c r="V1525" s="14"/>
      <c r="W1525" s="14"/>
      <c r="X1525" s="14">
        <f t="shared" si="4035"/>
        <v>0</v>
      </c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>
        <v>0</v>
      </c>
      <c r="AI1525" s="14">
        <v>0</v>
      </c>
      <c r="AJ1525" s="14">
        <v>0</v>
      </c>
      <c r="AK1525" s="14"/>
      <c r="AL1525" s="14"/>
      <c r="AM1525" s="14"/>
      <c r="AN1525" s="14"/>
      <c r="AO1525" s="14"/>
      <c r="AP1525" s="14">
        <f t="shared" si="4036"/>
        <v>0</v>
      </c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>
        <v>0</v>
      </c>
      <c r="BA1525" s="14">
        <v>0</v>
      </c>
      <c r="BB1525" s="14">
        <v>0</v>
      </c>
      <c r="BC1525" s="14"/>
      <c r="BD1525" s="14"/>
      <c r="BE1525" s="14"/>
      <c r="BF1525" s="14"/>
      <c r="BG1525" s="14"/>
      <c r="BH1525" s="14">
        <f t="shared" si="4037"/>
        <v>0</v>
      </c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>
        <v>0</v>
      </c>
      <c r="BS1525" s="14">
        <v>0</v>
      </c>
      <c r="BT1525" s="14">
        <v>10000</v>
      </c>
      <c r="BU1525" s="14">
        <v>10000</v>
      </c>
      <c r="BV1525" s="14">
        <v>6000</v>
      </c>
      <c r="BW1525" s="14">
        <f t="shared" si="3925"/>
        <v>4000</v>
      </c>
      <c r="BX1525" s="14">
        <v>4000</v>
      </c>
      <c r="BY1525" s="14">
        <v>0</v>
      </c>
      <c r="BZ1525" s="14">
        <v>0</v>
      </c>
      <c r="CA1525" s="14">
        <f t="shared" si="4012"/>
        <v>10000</v>
      </c>
      <c r="CB1525" s="122">
        <f t="shared" si="4023"/>
        <v>100</v>
      </c>
    </row>
    <row r="1526" spans="1:80" x14ac:dyDescent="0.25">
      <c r="A1526" s="4" t="s">
        <v>928</v>
      </c>
      <c r="B1526" s="4" t="s">
        <v>3</v>
      </c>
      <c r="C1526" s="4" t="s">
        <v>28</v>
      </c>
      <c r="D1526" s="79" t="s">
        <v>930</v>
      </c>
      <c r="E1526" s="89">
        <v>6134</v>
      </c>
      <c r="F1526" s="79"/>
      <c r="G1526" s="74" t="s">
        <v>1909</v>
      </c>
      <c r="H1526" s="13" t="s">
        <v>200</v>
      </c>
      <c r="I1526" s="14">
        <v>3000</v>
      </c>
      <c r="J1526" s="14">
        <f t="shared" si="4011"/>
        <v>3000</v>
      </c>
      <c r="K1526" s="14">
        <v>3000</v>
      </c>
      <c r="L1526" s="14">
        <f t="shared" si="4014"/>
        <v>0</v>
      </c>
      <c r="M1526" s="14">
        <v>0</v>
      </c>
      <c r="N1526" s="14">
        <v>0</v>
      </c>
      <c r="O1526" s="14">
        <v>0</v>
      </c>
      <c r="P1526" s="14">
        <v>0</v>
      </c>
      <c r="Q1526" s="14">
        <v>0</v>
      </c>
      <c r="R1526" s="14">
        <v>0</v>
      </c>
      <c r="S1526" s="14"/>
      <c r="T1526" s="14"/>
      <c r="U1526" s="14"/>
      <c r="V1526" s="14"/>
      <c r="W1526" s="14"/>
      <c r="X1526" s="14">
        <f t="shared" si="4035"/>
        <v>0</v>
      </c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>
        <v>0</v>
      </c>
      <c r="AI1526" s="14">
        <v>0</v>
      </c>
      <c r="AJ1526" s="14">
        <v>0</v>
      </c>
      <c r="AK1526" s="14"/>
      <c r="AL1526" s="14"/>
      <c r="AM1526" s="14"/>
      <c r="AN1526" s="14"/>
      <c r="AO1526" s="14"/>
      <c r="AP1526" s="14">
        <f t="shared" si="4036"/>
        <v>0</v>
      </c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>
        <v>0</v>
      </c>
      <c r="BA1526" s="14">
        <v>0</v>
      </c>
      <c r="BB1526" s="14">
        <v>0</v>
      </c>
      <c r="BC1526" s="14"/>
      <c r="BD1526" s="14"/>
      <c r="BE1526" s="14"/>
      <c r="BF1526" s="14"/>
      <c r="BG1526" s="14"/>
      <c r="BH1526" s="14">
        <f t="shared" si="4037"/>
        <v>0</v>
      </c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>
        <v>0</v>
      </c>
      <c r="BS1526" s="14">
        <v>0</v>
      </c>
      <c r="BT1526" s="14">
        <v>3000</v>
      </c>
      <c r="BU1526" s="14">
        <v>3000</v>
      </c>
      <c r="BV1526" s="14">
        <v>2000</v>
      </c>
      <c r="BW1526" s="14">
        <f t="shared" si="3925"/>
        <v>0</v>
      </c>
      <c r="BX1526" s="14">
        <v>0</v>
      </c>
      <c r="BY1526" s="14">
        <v>0</v>
      </c>
      <c r="BZ1526" s="14"/>
      <c r="CA1526" s="14">
        <f t="shared" si="4012"/>
        <v>2000</v>
      </c>
      <c r="CB1526" s="122">
        <f t="shared" si="4023"/>
        <v>66.666666666666657</v>
      </c>
    </row>
    <row r="1527" spans="1:80" x14ac:dyDescent="0.25">
      <c r="A1527" s="4" t="s">
        <v>928</v>
      </c>
      <c r="B1527" s="4" t="s">
        <v>3</v>
      </c>
      <c r="C1527" s="4" t="s">
        <v>28</v>
      </c>
      <c r="D1527" s="79" t="s">
        <v>930</v>
      </c>
      <c r="E1527" s="89">
        <v>6135</v>
      </c>
      <c r="F1527" s="79"/>
      <c r="G1527" s="74" t="s">
        <v>1909</v>
      </c>
      <c r="H1527" s="13" t="s">
        <v>201</v>
      </c>
      <c r="I1527" s="14">
        <v>1000</v>
      </c>
      <c r="J1527" s="14">
        <f t="shared" si="4011"/>
        <v>2000</v>
      </c>
      <c r="K1527" s="14">
        <v>2000</v>
      </c>
      <c r="L1527" s="14">
        <f t="shared" si="4014"/>
        <v>0</v>
      </c>
      <c r="M1527" s="14">
        <v>0</v>
      </c>
      <c r="N1527" s="14">
        <v>0</v>
      </c>
      <c r="O1527" s="14">
        <v>0</v>
      </c>
      <c r="P1527" s="14">
        <v>0</v>
      </c>
      <c r="Q1527" s="14">
        <v>0</v>
      </c>
      <c r="R1527" s="14">
        <v>0</v>
      </c>
      <c r="S1527" s="14"/>
      <c r="T1527" s="14"/>
      <c r="U1527" s="14"/>
      <c r="V1527" s="14"/>
      <c r="W1527" s="14"/>
      <c r="X1527" s="14">
        <f t="shared" si="4035"/>
        <v>0</v>
      </c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>
        <v>0</v>
      </c>
      <c r="AI1527" s="14">
        <v>0</v>
      </c>
      <c r="AJ1527" s="14">
        <v>0</v>
      </c>
      <c r="AK1527" s="14"/>
      <c r="AL1527" s="14"/>
      <c r="AM1527" s="14"/>
      <c r="AN1527" s="14"/>
      <c r="AO1527" s="14"/>
      <c r="AP1527" s="14">
        <f t="shared" si="4036"/>
        <v>0</v>
      </c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>
        <v>0</v>
      </c>
      <c r="BA1527" s="14">
        <v>0</v>
      </c>
      <c r="BB1527" s="14">
        <v>0</v>
      </c>
      <c r="BC1527" s="14">
        <v>2000</v>
      </c>
      <c r="BD1527" s="14"/>
      <c r="BE1527" s="14"/>
      <c r="BF1527" s="14"/>
      <c r="BG1527" s="14"/>
      <c r="BH1527" s="14">
        <f t="shared" si="4037"/>
        <v>2000</v>
      </c>
      <c r="BI1527" s="14"/>
      <c r="BJ1527" s="14"/>
      <c r="BK1527" s="14">
        <v>2000</v>
      </c>
      <c r="BL1527" s="14"/>
      <c r="BM1527" s="14"/>
      <c r="BN1527" s="14"/>
      <c r="BO1527" s="14"/>
      <c r="BP1527" s="14"/>
      <c r="BQ1527" s="14"/>
      <c r="BR1527" s="14">
        <v>2000</v>
      </c>
      <c r="BS1527" s="14">
        <v>0</v>
      </c>
      <c r="BT1527" s="14">
        <v>2000</v>
      </c>
      <c r="BU1527" s="14">
        <v>2000</v>
      </c>
      <c r="BV1527" s="14">
        <v>2000</v>
      </c>
      <c r="BW1527" s="14">
        <f t="shared" si="3925"/>
        <v>0</v>
      </c>
      <c r="BX1527" s="14">
        <v>0</v>
      </c>
      <c r="BY1527" s="14">
        <v>0</v>
      </c>
      <c r="BZ1527" s="14"/>
      <c r="CA1527" s="14">
        <f t="shared" si="4012"/>
        <v>2000</v>
      </c>
      <c r="CB1527" s="122">
        <f t="shared" si="4023"/>
        <v>100</v>
      </c>
    </row>
    <row r="1528" spans="1:80" x14ac:dyDescent="0.25">
      <c r="A1528" s="4" t="s">
        <v>928</v>
      </c>
      <c r="B1528" s="4" t="s">
        <v>3</v>
      </c>
      <c r="C1528" s="4" t="s">
        <v>28</v>
      </c>
      <c r="D1528" s="79" t="s">
        <v>930</v>
      </c>
      <c r="E1528" s="89">
        <v>6136</v>
      </c>
      <c r="F1528" s="79"/>
      <c r="G1528" s="74" t="s">
        <v>1909</v>
      </c>
      <c r="H1528" s="13" t="s">
        <v>202</v>
      </c>
      <c r="I1528" s="14">
        <v>25000</v>
      </c>
      <c r="J1528" s="14">
        <f t="shared" si="4011"/>
        <v>30000</v>
      </c>
      <c r="K1528" s="14">
        <v>30000</v>
      </c>
      <c r="L1528" s="14">
        <f t="shared" si="4014"/>
        <v>0</v>
      </c>
      <c r="M1528" s="14">
        <v>0</v>
      </c>
      <c r="N1528" s="14">
        <v>0</v>
      </c>
      <c r="O1528" s="14">
        <v>0</v>
      </c>
      <c r="P1528" s="14">
        <v>0</v>
      </c>
      <c r="Q1528" s="14">
        <v>0</v>
      </c>
      <c r="R1528" s="14">
        <v>0</v>
      </c>
      <c r="S1528" s="14"/>
      <c r="T1528" s="14"/>
      <c r="U1528" s="14"/>
      <c r="V1528" s="14"/>
      <c r="W1528" s="14"/>
      <c r="X1528" s="14">
        <f t="shared" si="4035"/>
        <v>0</v>
      </c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>
        <v>0</v>
      </c>
      <c r="AI1528" s="14">
        <v>0</v>
      </c>
      <c r="AJ1528" s="14">
        <v>0</v>
      </c>
      <c r="AK1528" s="14"/>
      <c r="AL1528" s="14"/>
      <c r="AM1528" s="14"/>
      <c r="AN1528" s="14"/>
      <c r="AO1528" s="14"/>
      <c r="AP1528" s="14">
        <f t="shared" si="4036"/>
        <v>0</v>
      </c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>
        <v>0</v>
      </c>
      <c r="BA1528" s="14">
        <v>0</v>
      </c>
      <c r="BB1528" s="14">
        <v>0</v>
      </c>
      <c r="BC1528" s="14"/>
      <c r="BD1528" s="14"/>
      <c r="BE1528" s="14"/>
      <c r="BF1528" s="14"/>
      <c r="BG1528" s="14"/>
      <c r="BH1528" s="14">
        <f t="shared" si="4037"/>
        <v>0</v>
      </c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>
        <v>0</v>
      </c>
      <c r="BS1528" s="14">
        <v>0</v>
      </c>
      <c r="BT1528" s="14">
        <v>30000</v>
      </c>
      <c r="BU1528" s="14">
        <v>30000</v>
      </c>
      <c r="BV1528" s="14">
        <v>15000</v>
      </c>
      <c r="BW1528" s="14">
        <f t="shared" si="3925"/>
        <v>4000</v>
      </c>
      <c r="BX1528" s="14">
        <v>3000</v>
      </c>
      <c r="BY1528" s="14">
        <v>500</v>
      </c>
      <c r="BZ1528" s="14">
        <v>500</v>
      </c>
      <c r="CA1528" s="14">
        <f t="shared" si="4012"/>
        <v>19000</v>
      </c>
      <c r="CB1528" s="122">
        <f t="shared" si="4023"/>
        <v>63.333333333333329</v>
      </c>
    </row>
    <row r="1529" spans="1:80" x14ac:dyDescent="0.25">
      <c r="A1529" s="4" t="s">
        <v>928</v>
      </c>
      <c r="B1529" s="4" t="s">
        <v>3</v>
      </c>
      <c r="C1529" s="4" t="s">
        <v>28</v>
      </c>
      <c r="D1529" s="79" t="s">
        <v>930</v>
      </c>
      <c r="E1529" s="89">
        <v>6137</v>
      </c>
      <c r="F1529" s="79"/>
      <c r="G1529" s="74" t="s">
        <v>1909</v>
      </c>
      <c r="H1529" s="13" t="s">
        <v>204</v>
      </c>
      <c r="I1529" s="14">
        <v>2000</v>
      </c>
      <c r="J1529" s="14">
        <f t="shared" si="4011"/>
        <v>5000</v>
      </c>
      <c r="K1529" s="14">
        <v>5000</v>
      </c>
      <c r="L1529" s="14">
        <f t="shared" si="4014"/>
        <v>0</v>
      </c>
      <c r="M1529" s="14">
        <v>0</v>
      </c>
      <c r="N1529" s="14">
        <v>0</v>
      </c>
      <c r="O1529" s="14">
        <v>0</v>
      </c>
      <c r="P1529" s="14">
        <v>0</v>
      </c>
      <c r="Q1529" s="14">
        <v>0</v>
      </c>
      <c r="R1529" s="14">
        <v>0</v>
      </c>
      <c r="S1529" s="14"/>
      <c r="T1529" s="14"/>
      <c r="U1529" s="14"/>
      <c r="V1529" s="14"/>
      <c r="W1529" s="14"/>
      <c r="X1529" s="14">
        <f t="shared" si="4035"/>
        <v>0</v>
      </c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>
        <v>0</v>
      </c>
      <c r="AI1529" s="14">
        <v>0</v>
      </c>
      <c r="AJ1529" s="14">
        <v>0</v>
      </c>
      <c r="AK1529" s="14"/>
      <c r="AL1529" s="14"/>
      <c r="AM1529" s="14"/>
      <c r="AN1529" s="14"/>
      <c r="AO1529" s="14"/>
      <c r="AP1529" s="14">
        <f t="shared" si="4036"/>
        <v>0</v>
      </c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>
        <v>0</v>
      </c>
      <c r="BA1529" s="14">
        <v>0</v>
      </c>
      <c r="BB1529" s="14">
        <v>0</v>
      </c>
      <c r="BC1529" s="14"/>
      <c r="BD1529" s="14"/>
      <c r="BE1529" s="14"/>
      <c r="BF1529" s="14"/>
      <c r="BG1529" s="14"/>
      <c r="BH1529" s="14">
        <f t="shared" si="4037"/>
        <v>0</v>
      </c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>
        <v>0</v>
      </c>
      <c r="BS1529" s="14">
        <v>0</v>
      </c>
      <c r="BT1529" s="14">
        <v>5000</v>
      </c>
      <c r="BU1529" s="14">
        <v>5000</v>
      </c>
      <c r="BV1529" s="14">
        <v>3000</v>
      </c>
      <c r="BW1529" s="14">
        <f t="shared" si="3925"/>
        <v>0</v>
      </c>
      <c r="BX1529" s="14">
        <v>0</v>
      </c>
      <c r="BY1529" s="14">
        <v>0</v>
      </c>
      <c r="BZ1529" s="14"/>
      <c r="CA1529" s="14">
        <f t="shared" si="4012"/>
        <v>3000</v>
      </c>
      <c r="CB1529" s="122">
        <f t="shared" si="4023"/>
        <v>60</v>
      </c>
    </row>
    <row r="1530" spans="1:80" x14ac:dyDescent="0.25">
      <c r="A1530" s="4" t="s">
        <v>928</v>
      </c>
      <c r="B1530" s="4" t="s">
        <v>3</v>
      </c>
      <c r="C1530" s="4" t="s">
        <v>28</v>
      </c>
      <c r="D1530" s="79" t="s">
        <v>930</v>
      </c>
      <c r="E1530" s="89">
        <v>6138</v>
      </c>
      <c r="F1530" s="79"/>
      <c r="G1530" s="74" t="s">
        <v>1909</v>
      </c>
      <c r="H1530" s="13" t="s">
        <v>205</v>
      </c>
      <c r="I1530" s="14"/>
      <c r="J1530" s="14">
        <f t="shared" si="4011"/>
        <v>0</v>
      </c>
      <c r="K1530" s="14"/>
      <c r="L1530" s="14"/>
      <c r="M1530" s="14"/>
      <c r="N1530" s="14"/>
      <c r="O1530" s="14"/>
      <c r="P1530" s="14"/>
      <c r="Q1530" s="14"/>
      <c r="R1530" s="14">
        <v>0</v>
      </c>
      <c r="S1530" s="14"/>
      <c r="T1530" s="14"/>
      <c r="U1530" s="14"/>
      <c r="V1530" s="14"/>
      <c r="W1530" s="14"/>
      <c r="X1530" s="14">
        <f t="shared" si="4035"/>
        <v>0</v>
      </c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>
        <v>0</v>
      </c>
      <c r="AI1530" s="14">
        <v>0</v>
      </c>
      <c r="AJ1530" s="14"/>
      <c r="AK1530" s="14"/>
      <c r="AL1530" s="14"/>
      <c r="AM1530" s="14"/>
      <c r="AN1530" s="14"/>
      <c r="AO1530" s="14"/>
      <c r="AP1530" s="14">
        <f t="shared" si="4036"/>
        <v>0</v>
      </c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>
        <v>0</v>
      </c>
      <c r="BA1530" s="14">
        <v>0</v>
      </c>
      <c r="BB1530" s="14"/>
      <c r="BC1530" s="14"/>
      <c r="BD1530" s="14"/>
      <c r="BE1530" s="14"/>
      <c r="BF1530" s="14"/>
      <c r="BG1530" s="14"/>
      <c r="BH1530" s="14">
        <f t="shared" si="4037"/>
        <v>0</v>
      </c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>
        <v>0</v>
      </c>
      <c r="BS1530" s="14">
        <v>0</v>
      </c>
      <c r="BT1530" s="14">
        <v>90000</v>
      </c>
      <c r="BU1530" s="14">
        <v>87482</v>
      </c>
      <c r="BV1530" s="14">
        <v>0</v>
      </c>
      <c r="BW1530" s="14">
        <f t="shared" si="3925"/>
        <v>0</v>
      </c>
      <c r="BX1530" s="14"/>
      <c r="BY1530" s="14"/>
      <c r="BZ1530" s="14"/>
      <c r="CA1530" s="14">
        <f t="shared" si="4012"/>
        <v>0</v>
      </c>
      <c r="CB1530" s="122">
        <f t="shared" si="4023"/>
        <v>0</v>
      </c>
    </row>
    <row r="1531" spans="1:80" x14ac:dyDescent="0.25">
      <c r="A1531" s="1" t="s">
        <v>928</v>
      </c>
      <c r="B1531" s="1" t="s">
        <v>3</v>
      </c>
      <c r="C1531" s="1" t="s">
        <v>28</v>
      </c>
      <c r="D1531" s="82" t="s">
        <v>930</v>
      </c>
      <c r="E1531" s="82" t="s">
        <v>50</v>
      </c>
      <c r="F1531" s="79" t="s">
        <v>1</v>
      </c>
      <c r="G1531" s="13" t="s">
        <v>1</v>
      </c>
      <c r="H1531" s="2" t="s">
        <v>51</v>
      </c>
      <c r="I1531" s="12">
        <f>SUM(I1532:I1547)</f>
        <v>1130500</v>
      </c>
      <c r="J1531" s="12">
        <f t="shared" si="4011"/>
        <v>1028724</v>
      </c>
      <c r="K1531" s="12">
        <f t="shared" ref="K1531" si="4057">SUM(K1532:K1547)</f>
        <v>1028724</v>
      </c>
      <c r="L1531" s="12">
        <f t="shared" si="4014"/>
        <v>0</v>
      </c>
      <c r="M1531" s="12">
        <f t="shared" ref="M1531:Q1531" si="4058">SUM(M1532:M1547)</f>
        <v>0</v>
      </c>
      <c r="N1531" s="12">
        <f t="shared" si="4058"/>
        <v>0</v>
      </c>
      <c r="O1531" s="12">
        <f t="shared" si="4058"/>
        <v>0</v>
      </c>
      <c r="P1531" s="12">
        <f t="shared" si="4058"/>
        <v>0</v>
      </c>
      <c r="Q1531" s="12">
        <f t="shared" si="4058"/>
        <v>0</v>
      </c>
      <c r="R1531" s="12">
        <f t="shared" ref="R1531:AG1531" si="4059">SUM(R1532:R1547)</f>
        <v>0</v>
      </c>
      <c r="S1531" s="12">
        <f t="shared" si="4059"/>
        <v>0</v>
      </c>
      <c r="T1531" s="12">
        <f t="shared" si="4059"/>
        <v>0</v>
      </c>
      <c r="U1531" s="12">
        <f t="shared" si="4059"/>
        <v>0</v>
      </c>
      <c r="V1531" s="12">
        <f t="shared" si="4059"/>
        <v>0</v>
      </c>
      <c r="W1531" s="12">
        <f t="shared" si="4059"/>
        <v>0</v>
      </c>
      <c r="X1531" s="12">
        <f t="shared" si="4059"/>
        <v>0</v>
      </c>
      <c r="Y1531" s="12">
        <f t="shared" si="4059"/>
        <v>0</v>
      </c>
      <c r="Z1531" s="12">
        <f t="shared" si="4059"/>
        <v>0</v>
      </c>
      <c r="AA1531" s="12">
        <f t="shared" si="4059"/>
        <v>0</v>
      </c>
      <c r="AB1531" s="12">
        <f t="shared" si="4059"/>
        <v>0</v>
      </c>
      <c r="AC1531" s="12">
        <f t="shared" si="4059"/>
        <v>0</v>
      </c>
      <c r="AD1531" s="12">
        <f t="shared" si="4059"/>
        <v>0</v>
      </c>
      <c r="AE1531" s="12">
        <f t="shared" si="4059"/>
        <v>0</v>
      </c>
      <c r="AF1531" s="12">
        <f t="shared" si="4059"/>
        <v>0</v>
      </c>
      <c r="AG1531" s="12">
        <f t="shared" si="4059"/>
        <v>0</v>
      </c>
      <c r="AH1531" s="12">
        <v>0</v>
      </c>
      <c r="AI1531" s="12">
        <v>0</v>
      </c>
      <c r="AJ1531" s="12">
        <f t="shared" ref="AJ1531:AY1531" si="4060">SUM(AJ1532:AJ1547)</f>
        <v>0</v>
      </c>
      <c r="AK1531" s="12">
        <f t="shared" si="4060"/>
        <v>10862</v>
      </c>
      <c r="AL1531" s="12">
        <f t="shared" si="4060"/>
        <v>0</v>
      </c>
      <c r="AM1531" s="12">
        <f t="shared" si="4060"/>
        <v>0</v>
      </c>
      <c r="AN1531" s="12">
        <f t="shared" si="4060"/>
        <v>0</v>
      </c>
      <c r="AO1531" s="12">
        <f t="shared" si="4060"/>
        <v>0</v>
      </c>
      <c r="AP1531" s="12">
        <f t="shared" si="4060"/>
        <v>10862</v>
      </c>
      <c r="AQ1531" s="12">
        <f t="shared" si="4060"/>
        <v>0</v>
      </c>
      <c r="AR1531" s="12">
        <f t="shared" si="4060"/>
        <v>0</v>
      </c>
      <c r="AS1531" s="12">
        <f t="shared" si="4060"/>
        <v>10862</v>
      </c>
      <c r="AT1531" s="12">
        <f t="shared" si="4060"/>
        <v>0</v>
      </c>
      <c r="AU1531" s="12">
        <f t="shared" si="4060"/>
        <v>0</v>
      </c>
      <c r="AV1531" s="12">
        <f t="shared" si="4060"/>
        <v>0</v>
      </c>
      <c r="AW1531" s="12">
        <f t="shared" si="4060"/>
        <v>0</v>
      </c>
      <c r="AX1531" s="12">
        <f t="shared" si="4060"/>
        <v>0</v>
      </c>
      <c r="AY1531" s="12">
        <f t="shared" si="4060"/>
        <v>0</v>
      </c>
      <c r="AZ1531" s="12">
        <v>10862</v>
      </c>
      <c r="BA1531" s="12">
        <v>0</v>
      </c>
      <c r="BB1531" s="12">
        <f t="shared" ref="BB1531:BQ1531" si="4061">SUM(BB1532:BB1547)</f>
        <v>0</v>
      </c>
      <c r="BC1531" s="12">
        <f t="shared" si="4061"/>
        <v>16619</v>
      </c>
      <c r="BD1531" s="12">
        <f t="shared" si="4061"/>
        <v>0</v>
      </c>
      <c r="BE1531" s="12">
        <f t="shared" si="4061"/>
        <v>16788</v>
      </c>
      <c r="BF1531" s="12">
        <f t="shared" si="4061"/>
        <v>0</v>
      </c>
      <c r="BG1531" s="12">
        <f t="shared" si="4061"/>
        <v>0</v>
      </c>
      <c r="BH1531" s="12">
        <f t="shared" si="4061"/>
        <v>33407</v>
      </c>
      <c r="BI1531" s="12">
        <f t="shared" si="4061"/>
        <v>0</v>
      </c>
      <c r="BJ1531" s="12">
        <f t="shared" si="4061"/>
        <v>0</v>
      </c>
      <c r="BK1531" s="12">
        <f t="shared" si="4061"/>
        <v>16619</v>
      </c>
      <c r="BL1531" s="12">
        <f t="shared" si="4061"/>
        <v>16788</v>
      </c>
      <c r="BM1531" s="12">
        <f t="shared" si="4061"/>
        <v>0</v>
      </c>
      <c r="BN1531" s="12">
        <f t="shared" si="4061"/>
        <v>0</v>
      </c>
      <c r="BO1531" s="12">
        <f t="shared" si="4061"/>
        <v>0</v>
      </c>
      <c r="BP1531" s="12">
        <f t="shared" si="4061"/>
        <v>0</v>
      </c>
      <c r="BQ1531" s="12">
        <f t="shared" si="4061"/>
        <v>0</v>
      </c>
      <c r="BR1531" s="12">
        <v>33407</v>
      </c>
      <c r="BS1531" s="12">
        <v>0</v>
      </c>
      <c r="BT1531" s="12">
        <f t="shared" ref="BT1531:BZ1531" si="4062">SUM(BT1532:BT1547)</f>
        <v>979102</v>
      </c>
      <c r="BU1531" s="12">
        <f t="shared" si="4062"/>
        <v>979102</v>
      </c>
      <c r="BV1531" s="12">
        <f t="shared" si="4062"/>
        <v>507300</v>
      </c>
      <c r="BW1531" s="12">
        <f t="shared" si="4062"/>
        <v>129800</v>
      </c>
      <c r="BX1531" s="12">
        <f t="shared" si="4062"/>
        <v>98000</v>
      </c>
      <c r="BY1531" s="12">
        <f t="shared" si="4062"/>
        <v>13400</v>
      </c>
      <c r="BZ1531" s="12">
        <f t="shared" si="4062"/>
        <v>18400</v>
      </c>
      <c r="CA1531" s="12">
        <f t="shared" si="4012"/>
        <v>637100</v>
      </c>
      <c r="CB1531" s="124">
        <f t="shared" si="4023"/>
        <v>65.069829292555838</v>
      </c>
    </row>
    <row r="1532" spans="1:80" ht="22.5" x14ac:dyDescent="0.25">
      <c r="A1532" s="4" t="s">
        <v>928</v>
      </c>
      <c r="B1532" s="4" t="s">
        <v>3</v>
      </c>
      <c r="C1532" s="4" t="s">
        <v>28</v>
      </c>
      <c r="D1532" s="79" t="s">
        <v>930</v>
      </c>
      <c r="E1532" s="89">
        <v>6139</v>
      </c>
      <c r="F1532" s="79" t="s">
        <v>938</v>
      </c>
      <c r="G1532" s="74" t="s">
        <v>1909</v>
      </c>
      <c r="H1532" s="13" t="s">
        <v>939</v>
      </c>
      <c r="I1532" s="14">
        <v>20000</v>
      </c>
      <c r="J1532" s="14">
        <f t="shared" si="4011"/>
        <v>20000</v>
      </c>
      <c r="K1532" s="14">
        <v>20000</v>
      </c>
      <c r="L1532" s="14">
        <f t="shared" si="4014"/>
        <v>0</v>
      </c>
      <c r="M1532" s="14">
        <v>0</v>
      </c>
      <c r="N1532" s="14">
        <v>0</v>
      </c>
      <c r="O1532" s="14">
        <v>0</v>
      </c>
      <c r="P1532" s="14">
        <v>0</v>
      </c>
      <c r="Q1532" s="14">
        <v>0</v>
      </c>
      <c r="R1532" s="14">
        <v>0</v>
      </c>
      <c r="S1532" s="14"/>
      <c r="T1532" s="14"/>
      <c r="U1532" s="14"/>
      <c r="V1532" s="14"/>
      <c r="W1532" s="14"/>
      <c r="X1532" s="14">
        <f t="shared" si="4035"/>
        <v>0</v>
      </c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>
        <v>0</v>
      </c>
      <c r="AI1532" s="14">
        <v>0</v>
      </c>
      <c r="AJ1532" s="14">
        <v>0</v>
      </c>
      <c r="AK1532" s="14"/>
      <c r="AL1532" s="14"/>
      <c r="AM1532" s="14"/>
      <c r="AN1532" s="14"/>
      <c r="AO1532" s="14"/>
      <c r="AP1532" s="14">
        <f t="shared" si="4036"/>
        <v>0</v>
      </c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>
        <v>0</v>
      </c>
      <c r="BA1532" s="14">
        <v>0</v>
      </c>
      <c r="BB1532" s="14">
        <v>0</v>
      </c>
      <c r="BC1532" s="14"/>
      <c r="BD1532" s="14"/>
      <c r="BE1532" s="14"/>
      <c r="BF1532" s="14"/>
      <c r="BG1532" s="14"/>
      <c r="BH1532" s="14">
        <f t="shared" si="4037"/>
        <v>0</v>
      </c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>
        <v>0</v>
      </c>
      <c r="BS1532" s="14">
        <v>0</v>
      </c>
      <c r="BT1532" s="14">
        <v>20000</v>
      </c>
      <c r="BU1532" s="14">
        <v>20000</v>
      </c>
      <c r="BV1532" s="14">
        <v>15000</v>
      </c>
      <c r="BW1532" s="14">
        <f t="shared" si="3925"/>
        <v>2000</v>
      </c>
      <c r="BX1532" s="14">
        <v>2000</v>
      </c>
      <c r="BY1532" s="14"/>
      <c r="BZ1532" s="14"/>
      <c r="CA1532" s="14">
        <f t="shared" si="4012"/>
        <v>17000</v>
      </c>
      <c r="CB1532" s="122">
        <f t="shared" si="4023"/>
        <v>85</v>
      </c>
    </row>
    <row r="1533" spans="1:80" x14ac:dyDescent="0.25">
      <c r="A1533" s="4" t="s">
        <v>928</v>
      </c>
      <c r="B1533" s="4" t="s">
        <v>3</v>
      </c>
      <c r="C1533" s="4" t="s">
        <v>28</v>
      </c>
      <c r="D1533" s="79" t="s">
        <v>930</v>
      </c>
      <c r="E1533" s="89">
        <v>6139</v>
      </c>
      <c r="F1533" s="79" t="s">
        <v>940</v>
      </c>
      <c r="G1533" s="74" t="s">
        <v>1909</v>
      </c>
      <c r="H1533" s="13" t="s">
        <v>941</v>
      </c>
      <c r="I1533" s="14">
        <v>75000</v>
      </c>
      <c r="J1533" s="14">
        <f t="shared" si="4011"/>
        <v>80000</v>
      </c>
      <c r="K1533" s="14">
        <v>80000</v>
      </c>
      <c r="L1533" s="14">
        <f t="shared" si="4014"/>
        <v>0</v>
      </c>
      <c r="M1533" s="14">
        <v>0</v>
      </c>
      <c r="N1533" s="14">
        <v>0</v>
      </c>
      <c r="O1533" s="14">
        <v>0</v>
      </c>
      <c r="P1533" s="14">
        <v>0</v>
      </c>
      <c r="Q1533" s="14">
        <v>0</v>
      </c>
      <c r="R1533" s="14">
        <v>0</v>
      </c>
      <c r="S1533" s="14"/>
      <c r="T1533" s="14"/>
      <c r="U1533" s="14"/>
      <c r="V1533" s="14"/>
      <c r="W1533" s="14"/>
      <c r="X1533" s="14">
        <f t="shared" si="4035"/>
        <v>0</v>
      </c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>
        <v>0</v>
      </c>
      <c r="AI1533" s="14">
        <v>0</v>
      </c>
      <c r="AJ1533" s="14">
        <v>0</v>
      </c>
      <c r="AK1533" s="14"/>
      <c r="AL1533" s="14"/>
      <c r="AM1533" s="14"/>
      <c r="AN1533" s="14"/>
      <c r="AO1533" s="14"/>
      <c r="AP1533" s="14">
        <f t="shared" si="4036"/>
        <v>0</v>
      </c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>
        <v>0</v>
      </c>
      <c r="BA1533" s="14">
        <v>0</v>
      </c>
      <c r="BB1533" s="14">
        <v>0</v>
      </c>
      <c r="BC1533" s="14"/>
      <c r="BD1533" s="14"/>
      <c r="BE1533" s="14"/>
      <c r="BF1533" s="14"/>
      <c r="BG1533" s="14"/>
      <c r="BH1533" s="14">
        <f t="shared" si="4037"/>
        <v>0</v>
      </c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>
        <v>0</v>
      </c>
      <c r="BS1533" s="14">
        <v>0</v>
      </c>
      <c r="BT1533" s="14">
        <v>80000</v>
      </c>
      <c r="BU1533" s="14">
        <v>80000</v>
      </c>
      <c r="BV1533" s="14">
        <v>0</v>
      </c>
      <c r="BW1533" s="14">
        <f t="shared" si="3925"/>
        <v>10000</v>
      </c>
      <c r="BX1533" s="14">
        <v>10000</v>
      </c>
      <c r="BY1533" s="14">
        <v>0</v>
      </c>
      <c r="BZ1533" s="14">
        <v>0</v>
      </c>
      <c r="CA1533" s="14">
        <f t="shared" si="4012"/>
        <v>10000</v>
      </c>
      <c r="CB1533" s="122">
        <f t="shared" si="4023"/>
        <v>12.5</v>
      </c>
    </row>
    <row r="1534" spans="1:80" x14ac:dyDescent="0.25">
      <c r="A1534" s="4" t="s">
        <v>928</v>
      </c>
      <c r="B1534" s="4" t="s">
        <v>3</v>
      </c>
      <c r="C1534" s="4" t="s">
        <v>28</v>
      </c>
      <c r="D1534" s="79" t="s">
        <v>930</v>
      </c>
      <c r="E1534" s="89">
        <v>6139</v>
      </c>
      <c r="F1534" s="79" t="s">
        <v>942</v>
      </c>
      <c r="G1534" s="74" t="s">
        <v>1909</v>
      </c>
      <c r="H1534" s="13" t="s">
        <v>943</v>
      </c>
      <c r="I1534" s="14">
        <v>60000</v>
      </c>
      <c r="J1534" s="14">
        <f t="shared" si="4011"/>
        <v>70000</v>
      </c>
      <c r="K1534" s="14">
        <v>70000</v>
      </c>
      <c r="L1534" s="14">
        <f t="shared" si="4014"/>
        <v>0</v>
      </c>
      <c r="M1534" s="14">
        <v>0</v>
      </c>
      <c r="N1534" s="14">
        <v>0</v>
      </c>
      <c r="O1534" s="14">
        <v>0</v>
      </c>
      <c r="P1534" s="14">
        <v>0</v>
      </c>
      <c r="Q1534" s="14">
        <v>0</v>
      </c>
      <c r="R1534" s="14">
        <v>0</v>
      </c>
      <c r="S1534" s="14"/>
      <c r="T1534" s="14"/>
      <c r="U1534" s="14"/>
      <c r="V1534" s="14"/>
      <c r="W1534" s="14"/>
      <c r="X1534" s="14">
        <f t="shared" si="4035"/>
        <v>0</v>
      </c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>
        <v>0</v>
      </c>
      <c r="AI1534" s="14">
        <v>0</v>
      </c>
      <c r="AJ1534" s="14">
        <v>0</v>
      </c>
      <c r="AK1534" s="14"/>
      <c r="AL1534" s="14"/>
      <c r="AM1534" s="14"/>
      <c r="AN1534" s="14"/>
      <c r="AO1534" s="14"/>
      <c r="AP1534" s="14">
        <f t="shared" si="4036"/>
        <v>0</v>
      </c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>
        <v>0</v>
      </c>
      <c r="BA1534" s="14">
        <v>0</v>
      </c>
      <c r="BB1534" s="14">
        <v>0</v>
      </c>
      <c r="BC1534" s="14"/>
      <c r="BD1534" s="14"/>
      <c r="BE1534" s="14"/>
      <c r="BF1534" s="14"/>
      <c r="BG1534" s="14"/>
      <c r="BH1534" s="14">
        <f t="shared" si="4037"/>
        <v>0</v>
      </c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>
        <v>0</v>
      </c>
      <c r="BS1534" s="14">
        <v>0</v>
      </c>
      <c r="BT1534" s="14">
        <v>70000</v>
      </c>
      <c r="BU1534" s="14">
        <v>70000</v>
      </c>
      <c r="BV1534" s="14">
        <v>45000</v>
      </c>
      <c r="BW1534" s="14">
        <f t="shared" si="3925"/>
        <v>0</v>
      </c>
      <c r="BX1534" s="14">
        <v>0</v>
      </c>
      <c r="BY1534" s="14">
        <v>0</v>
      </c>
      <c r="BZ1534" s="14">
        <v>0</v>
      </c>
      <c r="CA1534" s="14">
        <f t="shared" si="4012"/>
        <v>45000</v>
      </c>
      <c r="CB1534" s="122">
        <f t="shared" si="4023"/>
        <v>64.285714285714292</v>
      </c>
    </row>
    <row r="1535" spans="1:80" x14ac:dyDescent="0.25">
      <c r="A1535" s="4" t="s">
        <v>928</v>
      </c>
      <c r="B1535" s="4" t="s">
        <v>3</v>
      </c>
      <c r="C1535" s="4" t="s">
        <v>28</v>
      </c>
      <c r="D1535" s="79" t="s">
        <v>930</v>
      </c>
      <c r="E1535" s="89">
        <v>6139</v>
      </c>
      <c r="F1535" s="79" t="s">
        <v>944</v>
      </c>
      <c r="G1535" s="74" t="s">
        <v>1909</v>
      </c>
      <c r="H1535" s="13" t="s">
        <v>945</v>
      </c>
      <c r="I1535" s="14">
        <v>220000</v>
      </c>
      <c r="J1535" s="14">
        <f t="shared" si="4011"/>
        <v>300000</v>
      </c>
      <c r="K1535" s="14">
        <v>300000</v>
      </c>
      <c r="L1535" s="14">
        <f t="shared" si="4014"/>
        <v>0</v>
      </c>
      <c r="M1535" s="14">
        <v>0</v>
      </c>
      <c r="N1535" s="14">
        <v>0</v>
      </c>
      <c r="O1535" s="14">
        <v>0</v>
      </c>
      <c r="P1535" s="14">
        <v>0</v>
      </c>
      <c r="Q1535" s="14">
        <v>0</v>
      </c>
      <c r="R1535" s="14">
        <v>0</v>
      </c>
      <c r="S1535" s="14"/>
      <c r="T1535" s="14"/>
      <c r="U1535" s="14"/>
      <c r="V1535" s="14"/>
      <c r="W1535" s="14"/>
      <c r="X1535" s="14">
        <f t="shared" si="4035"/>
        <v>0</v>
      </c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>
        <v>0</v>
      </c>
      <c r="AI1535" s="14">
        <v>0</v>
      </c>
      <c r="AJ1535" s="14">
        <v>0</v>
      </c>
      <c r="AK1535" s="14">
        <v>10862</v>
      </c>
      <c r="AL1535" s="14"/>
      <c r="AM1535" s="14"/>
      <c r="AN1535" s="14"/>
      <c r="AO1535" s="14"/>
      <c r="AP1535" s="14">
        <f t="shared" si="4036"/>
        <v>10862</v>
      </c>
      <c r="AQ1535" s="14"/>
      <c r="AR1535" s="14"/>
      <c r="AS1535" s="14">
        <v>10862</v>
      </c>
      <c r="AT1535" s="14"/>
      <c r="AU1535" s="14"/>
      <c r="AV1535" s="14"/>
      <c r="AW1535" s="14"/>
      <c r="AX1535" s="14"/>
      <c r="AY1535" s="14"/>
      <c r="AZ1535" s="14">
        <v>10862</v>
      </c>
      <c r="BA1535" s="14">
        <v>0</v>
      </c>
      <c r="BB1535" s="14">
        <v>0</v>
      </c>
      <c r="BC1535" s="14">
        <f>15908+711</f>
        <v>16619</v>
      </c>
      <c r="BD1535" s="14"/>
      <c r="BE1535" s="14">
        <f>8366+8422</f>
        <v>16788</v>
      </c>
      <c r="BF1535" s="14"/>
      <c r="BG1535" s="14"/>
      <c r="BH1535" s="14">
        <f t="shared" si="4037"/>
        <v>33407</v>
      </c>
      <c r="BI1535" s="14"/>
      <c r="BJ1535" s="14"/>
      <c r="BK1535" s="14">
        <f>15908+711</f>
        <v>16619</v>
      </c>
      <c r="BL1535" s="14">
        <f>8366+8422</f>
        <v>16788</v>
      </c>
      <c r="BM1535" s="14"/>
      <c r="BN1535" s="14"/>
      <c r="BO1535" s="14"/>
      <c r="BP1535" s="14"/>
      <c r="BQ1535" s="14"/>
      <c r="BR1535" s="14">
        <v>33407</v>
      </c>
      <c r="BS1535" s="14">
        <v>0</v>
      </c>
      <c r="BT1535" s="14">
        <v>300000</v>
      </c>
      <c r="BU1535" s="14">
        <v>300000</v>
      </c>
      <c r="BV1535" s="14">
        <v>210000</v>
      </c>
      <c r="BW1535" s="14">
        <f t="shared" si="3925"/>
        <v>50000</v>
      </c>
      <c r="BX1535" s="14">
        <v>50000</v>
      </c>
      <c r="BY1535" s="14"/>
      <c r="BZ1535" s="14">
        <v>0</v>
      </c>
      <c r="CA1535" s="14">
        <f t="shared" si="4012"/>
        <v>260000</v>
      </c>
      <c r="CB1535" s="122">
        <f t="shared" si="4023"/>
        <v>86.666666666666671</v>
      </c>
    </row>
    <row r="1536" spans="1:80" x14ac:dyDescent="0.25">
      <c r="A1536" s="4" t="s">
        <v>928</v>
      </c>
      <c r="B1536" s="4" t="s">
        <v>3</v>
      </c>
      <c r="C1536" s="4" t="s">
        <v>28</v>
      </c>
      <c r="D1536" s="79" t="s">
        <v>930</v>
      </c>
      <c r="E1536" s="89">
        <v>6139</v>
      </c>
      <c r="F1536" s="79" t="s">
        <v>946</v>
      </c>
      <c r="G1536" s="74" t="s">
        <v>1909</v>
      </c>
      <c r="H1536" s="13" t="s">
        <v>947</v>
      </c>
      <c r="I1536" s="14">
        <v>250000</v>
      </c>
      <c r="J1536" s="14">
        <f t="shared" si="4011"/>
        <v>250000</v>
      </c>
      <c r="K1536" s="14">
        <v>250000</v>
      </c>
      <c r="L1536" s="14">
        <f t="shared" si="4014"/>
        <v>0</v>
      </c>
      <c r="M1536" s="14">
        <v>0</v>
      </c>
      <c r="N1536" s="14">
        <v>0</v>
      </c>
      <c r="O1536" s="14">
        <v>0</v>
      </c>
      <c r="P1536" s="14">
        <v>0</v>
      </c>
      <c r="Q1536" s="14">
        <v>0</v>
      </c>
      <c r="R1536" s="14">
        <v>0</v>
      </c>
      <c r="S1536" s="14"/>
      <c r="T1536" s="14"/>
      <c r="U1536" s="14"/>
      <c r="V1536" s="14"/>
      <c r="W1536" s="14"/>
      <c r="X1536" s="14">
        <f t="shared" si="4035"/>
        <v>0</v>
      </c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>
        <v>0</v>
      </c>
      <c r="AI1536" s="14">
        <v>0</v>
      </c>
      <c r="AJ1536" s="14">
        <v>0</v>
      </c>
      <c r="AK1536" s="14"/>
      <c r="AL1536" s="14"/>
      <c r="AM1536" s="14"/>
      <c r="AN1536" s="14"/>
      <c r="AO1536" s="14"/>
      <c r="AP1536" s="14">
        <f t="shared" si="4036"/>
        <v>0</v>
      </c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>
        <v>0</v>
      </c>
      <c r="BA1536" s="14">
        <v>0</v>
      </c>
      <c r="BB1536" s="14">
        <v>0</v>
      </c>
      <c r="BC1536" s="14"/>
      <c r="BD1536" s="14"/>
      <c r="BE1536" s="14"/>
      <c r="BF1536" s="14"/>
      <c r="BG1536" s="14"/>
      <c r="BH1536" s="14">
        <f t="shared" si="4037"/>
        <v>0</v>
      </c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>
        <v>0</v>
      </c>
      <c r="BS1536" s="14">
        <v>0</v>
      </c>
      <c r="BT1536" s="14">
        <v>250000</v>
      </c>
      <c r="BU1536" s="14">
        <v>250000</v>
      </c>
      <c r="BV1536" s="14">
        <v>139000</v>
      </c>
      <c r="BW1536" s="14">
        <f t="shared" si="3925"/>
        <v>45000</v>
      </c>
      <c r="BX1536" s="14">
        <v>25000</v>
      </c>
      <c r="BY1536" s="14">
        <v>10000</v>
      </c>
      <c r="BZ1536" s="14">
        <v>10000</v>
      </c>
      <c r="CA1536" s="14">
        <f t="shared" si="4012"/>
        <v>184000</v>
      </c>
      <c r="CB1536" s="122">
        <f t="shared" si="4023"/>
        <v>73.599999999999994</v>
      </c>
    </row>
    <row r="1537" spans="1:80" ht="22.5" x14ac:dyDescent="0.25">
      <c r="A1537" s="4" t="s">
        <v>928</v>
      </c>
      <c r="B1537" s="4" t="s">
        <v>3</v>
      </c>
      <c r="C1537" s="4" t="s">
        <v>28</v>
      </c>
      <c r="D1537" s="79" t="s">
        <v>930</v>
      </c>
      <c r="E1537" s="89">
        <v>6139</v>
      </c>
      <c r="F1537" s="79" t="s">
        <v>948</v>
      </c>
      <c r="G1537" s="74" t="s">
        <v>1909</v>
      </c>
      <c r="H1537" s="13" t="s">
        <v>59</v>
      </c>
      <c r="I1537" s="14">
        <v>5500</v>
      </c>
      <c r="J1537" s="14">
        <f t="shared" si="4011"/>
        <v>4724</v>
      </c>
      <c r="K1537" s="14">
        <v>4724</v>
      </c>
      <c r="L1537" s="14">
        <f t="shared" si="4014"/>
        <v>0</v>
      </c>
      <c r="M1537" s="14">
        <v>0</v>
      </c>
      <c r="N1537" s="14">
        <v>0</v>
      </c>
      <c r="O1537" s="14">
        <v>0</v>
      </c>
      <c r="P1537" s="14">
        <v>0</v>
      </c>
      <c r="Q1537" s="14">
        <v>0</v>
      </c>
      <c r="R1537" s="14">
        <v>0</v>
      </c>
      <c r="S1537" s="14"/>
      <c r="T1537" s="14"/>
      <c r="U1537" s="14"/>
      <c r="V1537" s="14"/>
      <c r="W1537" s="14"/>
      <c r="X1537" s="14">
        <f t="shared" si="4035"/>
        <v>0</v>
      </c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>
        <v>0</v>
      </c>
      <c r="AI1537" s="14">
        <v>0</v>
      </c>
      <c r="AJ1537" s="14">
        <v>0</v>
      </c>
      <c r="AK1537" s="14"/>
      <c r="AL1537" s="14"/>
      <c r="AM1537" s="14"/>
      <c r="AN1537" s="14"/>
      <c r="AO1537" s="14"/>
      <c r="AP1537" s="14">
        <f t="shared" si="4036"/>
        <v>0</v>
      </c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>
        <v>0</v>
      </c>
      <c r="BA1537" s="14">
        <v>0</v>
      </c>
      <c r="BB1537" s="14">
        <v>0</v>
      </c>
      <c r="BC1537" s="14"/>
      <c r="BD1537" s="14"/>
      <c r="BE1537" s="14"/>
      <c r="BF1537" s="14"/>
      <c r="BG1537" s="14"/>
      <c r="BH1537" s="14">
        <f t="shared" si="4037"/>
        <v>0</v>
      </c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>
        <v>0</v>
      </c>
      <c r="BS1537" s="14">
        <v>0</v>
      </c>
      <c r="BT1537" s="14">
        <v>5102</v>
      </c>
      <c r="BU1537" s="14">
        <v>5102</v>
      </c>
      <c r="BV1537" s="14">
        <v>3300</v>
      </c>
      <c r="BW1537" s="14">
        <f t="shared" si="3925"/>
        <v>1500</v>
      </c>
      <c r="BX1537" s="14">
        <v>500</v>
      </c>
      <c r="BY1537" s="14">
        <v>500</v>
      </c>
      <c r="BZ1537" s="14">
        <v>500</v>
      </c>
      <c r="CA1537" s="14">
        <f t="shared" si="4012"/>
        <v>4800</v>
      </c>
      <c r="CB1537" s="122">
        <f t="shared" si="4023"/>
        <v>94.080752646021168</v>
      </c>
    </row>
    <row r="1538" spans="1:80" ht="22.5" x14ac:dyDescent="0.25">
      <c r="A1538" s="4" t="s">
        <v>928</v>
      </c>
      <c r="B1538" s="4" t="s">
        <v>3</v>
      </c>
      <c r="C1538" s="4" t="s">
        <v>28</v>
      </c>
      <c r="D1538" s="79" t="s">
        <v>930</v>
      </c>
      <c r="E1538" s="89">
        <v>6139</v>
      </c>
      <c r="F1538" s="79" t="s">
        <v>949</v>
      </c>
      <c r="G1538" s="74" t="s">
        <v>1909</v>
      </c>
      <c r="H1538" s="13" t="s">
        <v>65</v>
      </c>
      <c r="I1538" s="14">
        <v>6000</v>
      </c>
      <c r="J1538" s="14">
        <f t="shared" si="4011"/>
        <v>10000</v>
      </c>
      <c r="K1538" s="14">
        <v>10000</v>
      </c>
      <c r="L1538" s="14">
        <f t="shared" si="4014"/>
        <v>0</v>
      </c>
      <c r="M1538" s="14">
        <v>0</v>
      </c>
      <c r="N1538" s="14">
        <v>0</v>
      </c>
      <c r="O1538" s="14">
        <v>0</v>
      </c>
      <c r="P1538" s="14">
        <v>0</v>
      </c>
      <c r="Q1538" s="14">
        <v>0</v>
      </c>
      <c r="R1538" s="14">
        <v>0</v>
      </c>
      <c r="S1538" s="14"/>
      <c r="T1538" s="14"/>
      <c r="U1538" s="14"/>
      <c r="V1538" s="14"/>
      <c r="W1538" s="14"/>
      <c r="X1538" s="14">
        <f t="shared" si="4035"/>
        <v>0</v>
      </c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>
        <v>0</v>
      </c>
      <c r="AI1538" s="14">
        <v>0</v>
      </c>
      <c r="AJ1538" s="14">
        <v>0</v>
      </c>
      <c r="AK1538" s="14"/>
      <c r="AL1538" s="14"/>
      <c r="AM1538" s="14"/>
      <c r="AN1538" s="14"/>
      <c r="AO1538" s="14"/>
      <c r="AP1538" s="14">
        <f t="shared" si="4036"/>
        <v>0</v>
      </c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>
        <v>0</v>
      </c>
      <c r="BA1538" s="14">
        <v>0</v>
      </c>
      <c r="BB1538" s="14">
        <v>0</v>
      </c>
      <c r="BC1538" s="14"/>
      <c r="BD1538" s="14"/>
      <c r="BE1538" s="14"/>
      <c r="BF1538" s="14"/>
      <c r="BG1538" s="14"/>
      <c r="BH1538" s="14">
        <f t="shared" si="4037"/>
        <v>0</v>
      </c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>
        <v>0</v>
      </c>
      <c r="BS1538" s="14">
        <v>0</v>
      </c>
      <c r="BT1538" s="14">
        <v>10000</v>
      </c>
      <c r="BU1538" s="14">
        <v>10000</v>
      </c>
      <c r="BV1538" s="14">
        <v>3000</v>
      </c>
      <c r="BW1538" s="14">
        <f t="shared" si="3925"/>
        <v>1500</v>
      </c>
      <c r="BX1538" s="14">
        <v>500</v>
      </c>
      <c r="BY1538" s="14">
        <v>500</v>
      </c>
      <c r="BZ1538" s="14">
        <v>500</v>
      </c>
      <c r="CA1538" s="14">
        <f t="shared" si="4012"/>
        <v>4500</v>
      </c>
      <c r="CB1538" s="122">
        <f t="shared" si="4023"/>
        <v>45</v>
      </c>
    </row>
    <row r="1539" spans="1:80" x14ac:dyDescent="0.25">
      <c r="A1539" s="4" t="s">
        <v>928</v>
      </c>
      <c r="B1539" s="4" t="s">
        <v>3</v>
      </c>
      <c r="C1539" s="4" t="s">
        <v>28</v>
      </c>
      <c r="D1539" s="79" t="s">
        <v>930</v>
      </c>
      <c r="E1539" s="89">
        <v>6139</v>
      </c>
      <c r="F1539" s="79" t="s">
        <v>950</v>
      </c>
      <c r="G1539" s="74" t="s">
        <v>1909</v>
      </c>
      <c r="H1539" s="13" t="s">
        <v>951</v>
      </c>
      <c r="I1539" s="14">
        <v>25000</v>
      </c>
      <c r="J1539" s="14">
        <f t="shared" si="4011"/>
        <v>25000</v>
      </c>
      <c r="K1539" s="14">
        <v>25000</v>
      </c>
      <c r="L1539" s="14">
        <f t="shared" si="4014"/>
        <v>0</v>
      </c>
      <c r="M1539" s="14">
        <v>0</v>
      </c>
      <c r="N1539" s="14">
        <v>0</v>
      </c>
      <c r="O1539" s="14">
        <v>0</v>
      </c>
      <c r="P1539" s="14">
        <v>0</v>
      </c>
      <c r="Q1539" s="14">
        <v>0</v>
      </c>
      <c r="R1539" s="14">
        <v>0</v>
      </c>
      <c r="S1539" s="14"/>
      <c r="T1539" s="14"/>
      <c r="U1539" s="14"/>
      <c r="V1539" s="14"/>
      <c r="W1539" s="14"/>
      <c r="X1539" s="14">
        <f t="shared" si="4035"/>
        <v>0</v>
      </c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>
        <v>0</v>
      </c>
      <c r="AI1539" s="14">
        <v>0</v>
      </c>
      <c r="AJ1539" s="14">
        <v>0</v>
      </c>
      <c r="AK1539" s="14"/>
      <c r="AL1539" s="14"/>
      <c r="AM1539" s="14"/>
      <c r="AN1539" s="14"/>
      <c r="AO1539" s="14"/>
      <c r="AP1539" s="14">
        <f t="shared" si="4036"/>
        <v>0</v>
      </c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>
        <v>0</v>
      </c>
      <c r="BA1539" s="14">
        <v>0</v>
      </c>
      <c r="BB1539" s="14">
        <v>0</v>
      </c>
      <c r="BC1539" s="14"/>
      <c r="BD1539" s="14"/>
      <c r="BE1539" s="14"/>
      <c r="BF1539" s="14"/>
      <c r="BG1539" s="14"/>
      <c r="BH1539" s="14">
        <f t="shared" si="4037"/>
        <v>0</v>
      </c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>
        <v>0</v>
      </c>
      <c r="BS1539" s="14">
        <v>0</v>
      </c>
      <c r="BT1539" s="14">
        <v>25000</v>
      </c>
      <c r="BU1539" s="14">
        <v>25000</v>
      </c>
      <c r="BV1539" s="14">
        <v>14000</v>
      </c>
      <c r="BW1539" s="14">
        <f t="shared" si="3925"/>
        <v>3000</v>
      </c>
      <c r="BX1539" s="14">
        <v>1000</v>
      </c>
      <c r="BY1539" s="14">
        <v>1000</v>
      </c>
      <c r="BZ1539" s="14">
        <v>1000</v>
      </c>
      <c r="CA1539" s="14">
        <f t="shared" si="4012"/>
        <v>17000</v>
      </c>
      <c r="CB1539" s="122">
        <f t="shared" si="4023"/>
        <v>68</v>
      </c>
    </row>
    <row r="1540" spans="1:80" x14ac:dyDescent="0.25">
      <c r="A1540" s="4" t="s">
        <v>928</v>
      </c>
      <c r="B1540" s="4" t="s">
        <v>3</v>
      </c>
      <c r="C1540" s="4" t="s">
        <v>28</v>
      </c>
      <c r="D1540" s="79" t="s">
        <v>930</v>
      </c>
      <c r="E1540" s="89">
        <v>6139</v>
      </c>
      <c r="F1540" s="79" t="s">
        <v>952</v>
      </c>
      <c r="G1540" s="74" t="s">
        <v>1909</v>
      </c>
      <c r="H1540" s="13" t="s">
        <v>953</v>
      </c>
      <c r="I1540" s="14">
        <v>10000</v>
      </c>
      <c r="J1540" s="14">
        <f t="shared" si="4011"/>
        <v>20000</v>
      </c>
      <c r="K1540" s="14">
        <v>20000</v>
      </c>
      <c r="L1540" s="14">
        <f t="shared" si="4014"/>
        <v>0</v>
      </c>
      <c r="M1540" s="14">
        <v>0</v>
      </c>
      <c r="N1540" s="14">
        <v>0</v>
      </c>
      <c r="O1540" s="14">
        <v>0</v>
      </c>
      <c r="P1540" s="14">
        <v>0</v>
      </c>
      <c r="Q1540" s="14">
        <v>0</v>
      </c>
      <c r="R1540" s="14">
        <v>0</v>
      </c>
      <c r="S1540" s="14"/>
      <c r="T1540" s="14"/>
      <c r="U1540" s="14"/>
      <c r="V1540" s="14"/>
      <c r="W1540" s="14"/>
      <c r="X1540" s="14">
        <f t="shared" si="4035"/>
        <v>0</v>
      </c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>
        <v>0</v>
      </c>
      <c r="AI1540" s="14">
        <v>0</v>
      </c>
      <c r="AJ1540" s="14">
        <v>0</v>
      </c>
      <c r="AK1540" s="14"/>
      <c r="AL1540" s="14"/>
      <c r="AM1540" s="14"/>
      <c r="AN1540" s="14"/>
      <c r="AO1540" s="14"/>
      <c r="AP1540" s="14">
        <f t="shared" si="4036"/>
        <v>0</v>
      </c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>
        <v>0</v>
      </c>
      <c r="BA1540" s="14">
        <v>0</v>
      </c>
      <c r="BB1540" s="14">
        <v>0</v>
      </c>
      <c r="BC1540" s="14"/>
      <c r="BD1540" s="14"/>
      <c r="BE1540" s="14"/>
      <c r="BF1540" s="14"/>
      <c r="BG1540" s="14"/>
      <c r="BH1540" s="14">
        <f t="shared" si="4037"/>
        <v>0</v>
      </c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>
        <v>0</v>
      </c>
      <c r="BS1540" s="14">
        <v>0</v>
      </c>
      <c r="BT1540" s="14">
        <v>20000</v>
      </c>
      <c r="BU1540" s="14">
        <v>20000</v>
      </c>
      <c r="BV1540" s="14">
        <v>12000</v>
      </c>
      <c r="BW1540" s="14">
        <f t="shared" si="3925"/>
        <v>2400</v>
      </c>
      <c r="BX1540" s="14">
        <v>2000</v>
      </c>
      <c r="BY1540" s="14">
        <v>200</v>
      </c>
      <c r="BZ1540" s="14">
        <v>200</v>
      </c>
      <c r="CA1540" s="14">
        <f t="shared" si="4012"/>
        <v>14400</v>
      </c>
      <c r="CB1540" s="122">
        <f t="shared" si="4023"/>
        <v>72</v>
      </c>
    </row>
    <row r="1541" spans="1:80" x14ac:dyDescent="0.25">
      <c r="A1541" s="4" t="s">
        <v>928</v>
      </c>
      <c r="B1541" s="4" t="s">
        <v>3</v>
      </c>
      <c r="C1541" s="4" t="s">
        <v>28</v>
      </c>
      <c r="D1541" s="79" t="s">
        <v>930</v>
      </c>
      <c r="E1541" s="89">
        <v>6139</v>
      </c>
      <c r="F1541" s="79" t="s">
        <v>954</v>
      </c>
      <c r="G1541" s="74" t="s">
        <v>1909</v>
      </c>
      <c r="H1541" s="13" t="s">
        <v>955</v>
      </c>
      <c r="I1541" s="14">
        <v>45000</v>
      </c>
      <c r="J1541" s="14">
        <f t="shared" si="4011"/>
        <v>50000</v>
      </c>
      <c r="K1541" s="14">
        <v>50000</v>
      </c>
      <c r="L1541" s="14">
        <f t="shared" si="4014"/>
        <v>0</v>
      </c>
      <c r="M1541" s="14">
        <v>0</v>
      </c>
      <c r="N1541" s="14">
        <v>0</v>
      </c>
      <c r="O1541" s="14">
        <v>0</v>
      </c>
      <c r="P1541" s="14">
        <v>0</v>
      </c>
      <c r="Q1541" s="14">
        <v>0</v>
      </c>
      <c r="R1541" s="14">
        <v>0</v>
      </c>
      <c r="S1541" s="14"/>
      <c r="T1541" s="14"/>
      <c r="U1541" s="14"/>
      <c r="V1541" s="14"/>
      <c r="W1541" s="14"/>
      <c r="X1541" s="14">
        <f t="shared" si="4035"/>
        <v>0</v>
      </c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>
        <v>0</v>
      </c>
      <c r="AI1541" s="14">
        <v>0</v>
      </c>
      <c r="AJ1541" s="14">
        <v>0</v>
      </c>
      <c r="AK1541" s="14"/>
      <c r="AL1541" s="14"/>
      <c r="AM1541" s="14"/>
      <c r="AN1541" s="14"/>
      <c r="AO1541" s="14"/>
      <c r="AP1541" s="14">
        <f t="shared" si="4036"/>
        <v>0</v>
      </c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>
        <v>0</v>
      </c>
      <c r="BA1541" s="14">
        <v>0</v>
      </c>
      <c r="BB1541" s="14">
        <v>0</v>
      </c>
      <c r="BC1541" s="14"/>
      <c r="BD1541" s="14"/>
      <c r="BE1541" s="14"/>
      <c r="BF1541" s="14"/>
      <c r="BG1541" s="14"/>
      <c r="BH1541" s="14">
        <f t="shared" si="4037"/>
        <v>0</v>
      </c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>
        <v>0</v>
      </c>
      <c r="BS1541" s="14">
        <v>0</v>
      </c>
      <c r="BT1541" s="14">
        <v>0</v>
      </c>
      <c r="BU1541" s="14">
        <v>0</v>
      </c>
      <c r="BV1541" s="14">
        <v>0</v>
      </c>
      <c r="BW1541" s="14">
        <f t="shared" si="3925"/>
        <v>0</v>
      </c>
      <c r="BX1541" s="14"/>
      <c r="BY1541" s="14"/>
      <c r="BZ1541" s="14"/>
      <c r="CA1541" s="14">
        <f t="shared" si="4012"/>
        <v>0</v>
      </c>
      <c r="CB1541" s="122" t="str">
        <f t="shared" si="4023"/>
        <v>-</v>
      </c>
    </row>
    <row r="1542" spans="1:80" x14ac:dyDescent="0.25">
      <c r="A1542" s="4" t="s">
        <v>928</v>
      </c>
      <c r="B1542" s="4" t="s">
        <v>3</v>
      </c>
      <c r="C1542" s="4" t="s">
        <v>28</v>
      </c>
      <c r="D1542" s="79" t="s">
        <v>930</v>
      </c>
      <c r="E1542" s="89">
        <v>6139</v>
      </c>
      <c r="F1542" s="79" t="s">
        <v>956</v>
      </c>
      <c r="G1542" s="74" t="s">
        <v>1909</v>
      </c>
      <c r="H1542" s="13" t="s">
        <v>957</v>
      </c>
      <c r="I1542" s="14">
        <v>50000</v>
      </c>
      <c r="J1542" s="14">
        <f t="shared" si="4011"/>
        <v>70000</v>
      </c>
      <c r="K1542" s="14">
        <v>70000</v>
      </c>
      <c r="L1542" s="14">
        <f t="shared" si="4014"/>
        <v>0</v>
      </c>
      <c r="M1542" s="14">
        <v>0</v>
      </c>
      <c r="N1542" s="14">
        <v>0</v>
      </c>
      <c r="O1542" s="14">
        <v>0</v>
      </c>
      <c r="P1542" s="14">
        <v>0</v>
      </c>
      <c r="Q1542" s="14">
        <v>0</v>
      </c>
      <c r="R1542" s="14">
        <v>0</v>
      </c>
      <c r="S1542" s="14"/>
      <c r="T1542" s="14"/>
      <c r="U1542" s="14"/>
      <c r="V1542" s="14"/>
      <c r="W1542" s="14"/>
      <c r="X1542" s="14">
        <f t="shared" si="4035"/>
        <v>0</v>
      </c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>
        <v>0</v>
      </c>
      <c r="AI1542" s="14">
        <v>0</v>
      </c>
      <c r="AJ1542" s="14">
        <v>0</v>
      </c>
      <c r="AK1542" s="14"/>
      <c r="AL1542" s="14"/>
      <c r="AM1542" s="14"/>
      <c r="AN1542" s="14"/>
      <c r="AO1542" s="14"/>
      <c r="AP1542" s="14">
        <f t="shared" si="4036"/>
        <v>0</v>
      </c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>
        <v>0</v>
      </c>
      <c r="BA1542" s="14">
        <v>0</v>
      </c>
      <c r="BB1542" s="14">
        <v>0</v>
      </c>
      <c r="BC1542" s="14"/>
      <c r="BD1542" s="14"/>
      <c r="BE1542" s="14"/>
      <c r="BF1542" s="14"/>
      <c r="BG1542" s="14"/>
      <c r="BH1542" s="14">
        <f t="shared" si="4037"/>
        <v>0</v>
      </c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>
        <v>0</v>
      </c>
      <c r="BS1542" s="14">
        <v>0</v>
      </c>
      <c r="BT1542" s="14">
        <v>70000</v>
      </c>
      <c r="BU1542" s="14">
        <v>70000</v>
      </c>
      <c r="BV1542" s="14">
        <v>0</v>
      </c>
      <c r="BW1542" s="14">
        <f t="shared" si="3925"/>
        <v>0</v>
      </c>
      <c r="BX1542" s="14"/>
      <c r="BY1542" s="14"/>
      <c r="BZ1542" s="14"/>
      <c r="CA1542" s="14">
        <f t="shared" si="4012"/>
        <v>0</v>
      </c>
      <c r="CB1542" s="122">
        <f t="shared" si="4023"/>
        <v>0</v>
      </c>
    </row>
    <row r="1543" spans="1:80" ht="22.5" x14ac:dyDescent="0.25">
      <c r="A1543" s="4" t="s">
        <v>928</v>
      </c>
      <c r="B1543" s="4" t="s">
        <v>3</v>
      </c>
      <c r="C1543" s="4" t="s">
        <v>28</v>
      </c>
      <c r="D1543" s="79" t="s">
        <v>930</v>
      </c>
      <c r="E1543" s="89">
        <v>6139</v>
      </c>
      <c r="F1543" s="79" t="s">
        <v>958</v>
      </c>
      <c r="G1543" s="74" t="s">
        <v>1909</v>
      </c>
      <c r="H1543" s="13" t="s">
        <v>959</v>
      </c>
      <c r="I1543" s="14">
        <v>42000</v>
      </c>
      <c r="J1543" s="14">
        <f t="shared" si="4011"/>
        <v>42000</v>
      </c>
      <c r="K1543" s="14">
        <v>42000</v>
      </c>
      <c r="L1543" s="14">
        <f t="shared" si="4014"/>
        <v>0</v>
      </c>
      <c r="M1543" s="14">
        <v>0</v>
      </c>
      <c r="N1543" s="14">
        <v>0</v>
      </c>
      <c r="O1543" s="14">
        <v>0</v>
      </c>
      <c r="P1543" s="14">
        <v>0</v>
      </c>
      <c r="Q1543" s="14">
        <v>0</v>
      </c>
      <c r="R1543" s="14">
        <v>0</v>
      </c>
      <c r="S1543" s="14"/>
      <c r="T1543" s="14"/>
      <c r="U1543" s="14"/>
      <c r="V1543" s="14"/>
      <c r="W1543" s="14"/>
      <c r="X1543" s="14">
        <f t="shared" si="4035"/>
        <v>0</v>
      </c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>
        <v>0</v>
      </c>
      <c r="AI1543" s="14">
        <v>0</v>
      </c>
      <c r="AJ1543" s="14">
        <v>0</v>
      </c>
      <c r="AK1543" s="14"/>
      <c r="AL1543" s="14"/>
      <c r="AM1543" s="14"/>
      <c r="AN1543" s="14"/>
      <c r="AO1543" s="14"/>
      <c r="AP1543" s="14">
        <f t="shared" si="4036"/>
        <v>0</v>
      </c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>
        <v>0</v>
      </c>
      <c r="BA1543" s="14">
        <v>0</v>
      </c>
      <c r="BB1543" s="14">
        <v>0</v>
      </c>
      <c r="BC1543" s="14"/>
      <c r="BD1543" s="14"/>
      <c r="BE1543" s="14"/>
      <c r="BF1543" s="14"/>
      <c r="BG1543" s="14"/>
      <c r="BH1543" s="14">
        <f t="shared" si="4037"/>
        <v>0</v>
      </c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>
        <v>0</v>
      </c>
      <c r="BS1543" s="14">
        <v>0</v>
      </c>
      <c r="BT1543" s="14">
        <v>42000</v>
      </c>
      <c r="BU1543" s="14">
        <v>42000</v>
      </c>
      <c r="BV1543" s="14">
        <v>25000</v>
      </c>
      <c r="BW1543" s="14">
        <f t="shared" si="3925"/>
        <v>5400</v>
      </c>
      <c r="BX1543" s="14">
        <v>3000</v>
      </c>
      <c r="BY1543" s="14">
        <v>1200</v>
      </c>
      <c r="BZ1543" s="14">
        <v>1200</v>
      </c>
      <c r="CA1543" s="14">
        <f t="shared" si="4012"/>
        <v>30400</v>
      </c>
      <c r="CB1543" s="122">
        <f t="shared" si="4023"/>
        <v>72.38095238095238</v>
      </c>
    </row>
    <row r="1544" spans="1:80" x14ac:dyDescent="0.25">
      <c r="A1544" s="4" t="s">
        <v>928</v>
      </c>
      <c r="B1544" s="4" t="s">
        <v>3</v>
      </c>
      <c r="C1544" s="4" t="s">
        <v>28</v>
      </c>
      <c r="D1544" s="79" t="s">
        <v>930</v>
      </c>
      <c r="E1544" s="89">
        <v>6139</v>
      </c>
      <c r="F1544" s="79" t="s">
        <v>960</v>
      </c>
      <c r="G1544" s="74" t="s">
        <v>1909</v>
      </c>
      <c r="H1544" s="13" t="s">
        <v>961</v>
      </c>
      <c r="I1544" s="14">
        <v>10000</v>
      </c>
      <c r="J1544" s="14">
        <f t="shared" si="4011"/>
        <v>25000</v>
      </c>
      <c r="K1544" s="14">
        <v>25000</v>
      </c>
      <c r="L1544" s="14">
        <f t="shared" si="4014"/>
        <v>0</v>
      </c>
      <c r="M1544" s="14">
        <v>0</v>
      </c>
      <c r="N1544" s="14">
        <v>0</v>
      </c>
      <c r="O1544" s="14">
        <v>0</v>
      </c>
      <c r="P1544" s="14">
        <v>0</v>
      </c>
      <c r="Q1544" s="14">
        <v>0</v>
      </c>
      <c r="R1544" s="14">
        <v>0</v>
      </c>
      <c r="S1544" s="14"/>
      <c r="T1544" s="14"/>
      <c r="U1544" s="14"/>
      <c r="V1544" s="14"/>
      <c r="W1544" s="14"/>
      <c r="X1544" s="14">
        <f t="shared" si="4035"/>
        <v>0</v>
      </c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>
        <v>0</v>
      </c>
      <c r="AI1544" s="14">
        <v>0</v>
      </c>
      <c r="AJ1544" s="14">
        <v>0</v>
      </c>
      <c r="AK1544" s="14"/>
      <c r="AL1544" s="14"/>
      <c r="AM1544" s="14"/>
      <c r="AN1544" s="14"/>
      <c r="AO1544" s="14"/>
      <c r="AP1544" s="14">
        <f t="shared" si="4036"/>
        <v>0</v>
      </c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>
        <v>0</v>
      </c>
      <c r="BA1544" s="14">
        <v>0</v>
      </c>
      <c r="BB1544" s="14">
        <v>0</v>
      </c>
      <c r="BC1544" s="14"/>
      <c r="BD1544" s="14"/>
      <c r="BE1544" s="14"/>
      <c r="BF1544" s="14"/>
      <c r="BG1544" s="14"/>
      <c r="BH1544" s="14">
        <f t="shared" si="4037"/>
        <v>0</v>
      </c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>
        <v>0</v>
      </c>
      <c r="BS1544" s="14">
        <v>0</v>
      </c>
      <c r="BT1544" s="14">
        <v>25000</v>
      </c>
      <c r="BU1544" s="14">
        <v>25000</v>
      </c>
      <c r="BV1544" s="14">
        <v>16000</v>
      </c>
      <c r="BW1544" s="14">
        <f t="shared" si="3925"/>
        <v>0</v>
      </c>
      <c r="BX1544" s="14">
        <v>0</v>
      </c>
      <c r="BY1544" s="14">
        <v>0</v>
      </c>
      <c r="BZ1544" s="14">
        <v>0</v>
      </c>
      <c r="CA1544" s="14">
        <f t="shared" si="4012"/>
        <v>16000</v>
      </c>
      <c r="CB1544" s="122">
        <f t="shared" si="4023"/>
        <v>64</v>
      </c>
    </row>
    <row r="1545" spans="1:80" ht="22.5" x14ac:dyDescent="0.25">
      <c r="A1545" s="4" t="s">
        <v>928</v>
      </c>
      <c r="B1545" s="4" t="s">
        <v>3</v>
      </c>
      <c r="C1545" s="4" t="s">
        <v>28</v>
      </c>
      <c r="D1545" s="79" t="s">
        <v>930</v>
      </c>
      <c r="E1545" s="89">
        <v>6139</v>
      </c>
      <c r="F1545" s="79" t="s">
        <v>962</v>
      </c>
      <c r="G1545" s="74" t="s">
        <v>1909</v>
      </c>
      <c r="H1545" s="13" t="s">
        <v>963</v>
      </c>
      <c r="I1545" s="14">
        <v>270000</v>
      </c>
      <c r="J1545" s="14">
        <f t="shared" si="4011"/>
        <v>20000</v>
      </c>
      <c r="K1545" s="14">
        <v>20000</v>
      </c>
      <c r="L1545" s="14">
        <f t="shared" si="4014"/>
        <v>0</v>
      </c>
      <c r="M1545" s="14">
        <v>0</v>
      </c>
      <c r="N1545" s="14">
        <v>0</v>
      </c>
      <c r="O1545" s="14">
        <v>0</v>
      </c>
      <c r="P1545" s="14">
        <v>0</v>
      </c>
      <c r="Q1545" s="14">
        <v>0</v>
      </c>
      <c r="R1545" s="14">
        <v>0</v>
      </c>
      <c r="S1545" s="14"/>
      <c r="T1545" s="14"/>
      <c r="U1545" s="14"/>
      <c r="V1545" s="14"/>
      <c r="W1545" s="14"/>
      <c r="X1545" s="14">
        <f t="shared" si="4035"/>
        <v>0</v>
      </c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>
        <v>0</v>
      </c>
      <c r="AI1545" s="14">
        <v>0</v>
      </c>
      <c r="AJ1545" s="14">
        <v>0</v>
      </c>
      <c r="AK1545" s="14"/>
      <c r="AL1545" s="14"/>
      <c r="AM1545" s="14"/>
      <c r="AN1545" s="14"/>
      <c r="AO1545" s="14"/>
      <c r="AP1545" s="14">
        <f t="shared" si="4036"/>
        <v>0</v>
      </c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>
        <v>0</v>
      </c>
      <c r="BA1545" s="14">
        <v>0</v>
      </c>
      <c r="BB1545" s="14">
        <v>0</v>
      </c>
      <c r="BC1545" s="14"/>
      <c r="BD1545" s="14"/>
      <c r="BE1545" s="14"/>
      <c r="BF1545" s="14"/>
      <c r="BG1545" s="14"/>
      <c r="BH1545" s="14">
        <f t="shared" si="4037"/>
        <v>0</v>
      </c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>
        <v>0</v>
      </c>
      <c r="BS1545" s="14">
        <v>0</v>
      </c>
      <c r="BT1545" s="14">
        <v>20000</v>
      </c>
      <c r="BU1545" s="14">
        <v>20000</v>
      </c>
      <c r="BV1545" s="14">
        <v>10000</v>
      </c>
      <c r="BW1545" s="14">
        <f t="shared" si="3925"/>
        <v>0</v>
      </c>
      <c r="BX1545" s="14">
        <v>0</v>
      </c>
      <c r="BY1545" s="14">
        <v>0</v>
      </c>
      <c r="BZ1545" s="14">
        <v>0</v>
      </c>
      <c r="CA1545" s="14">
        <f t="shared" si="4012"/>
        <v>10000</v>
      </c>
      <c r="CB1545" s="122">
        <f t="shared" si="4023"/>
        <v>50</v>
      </c>
    </row>
    <row r="1546" spans="1:80" ht="22.5" x14ac:dyDescent="0.25">
      <c r="A1546" s="4" t="s">
        <v>928</v>
      </c>
      <c r="B1546" s="4" t="s">
        <v>3</v>
      </c>
      <c r="C1546" s="4" t="s">
        <v>28</v>
      </c>
      <c r="D1546" s="79" t="s">
        <v>930</v>
      </c>
      <c r="E1546" s="89">
        <v>6139</v>
      </c>
      <c r="F1546" s="79" t="s">
        <v>964</v>
      </c>
      <c r="G1546" s="74" t="s">
        <v>1909</v>
      </c>
      <c r="H1546" s="13" t="s">
        <v>965</v>
      </c>
      <c r="I1546" s="14">
        <v>27000</v>
      </c>
      <c r="J1546" s="14">
        <f t="shared" si="4011"/>
        <v>27000</v>
      </c>
      <c r="K1546" s="14">
        <v>27000</v>
      </c>
      <c r="L1546" s="14">
        <f t="shared" si="4014"/>
        <v>0</v>
      </c>
      <c r="M1546" s="14">
        <v>0</v>
      </c>
      <c r="N1546" s="14">
        <v>0</v>
      </c>
      <c r="O1546" s="14">
        <v>0</v>
      </c>
      <c r="P1546" s="14">
        <v>0</v>
      </c>
      <c r="Q1546" s="14">
        <v>0</v>
      </c>
      <c r="R1546" s="14">
        <v>0</v>
      </c>
      <c r="S1546" s="14"/>
      <c r="T1546" s="14"/>
      <c r="U1546" s="14"/>
      <c r="V1546" s="14"/>
      <c r="W1546" s="14"/>
      <c r="X1546" s="14">
        <f t="shared" si="4035"/>
        <v>0</v>
      </c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>
        <v>0</v>
      </c>
      <c r="AI1546" s="14">
        <v>0</v>
      </c>
      <c r="AJ1546" s="14">
        <v>0</v>
      </c>
      <c r="AK1546" s="14"/>
      <c r="AL1546" s="14"/>
      <c r="AM1546" s="14"/>
      <c r="AN1546" s="14"/>
      <c r="AO1546" s="14"/>
      <c r="AP1546" s="14">
        <f t="shared" si="4036"/>
        <v>0</v>
      </c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>
        <v>0</v>
      </c>
      <c r="BA1546" s="14">
        <v>0</v>
      </c>
      <c r="BB1546" s="14">
        <v>0</v>
      </c>
      <c r="BC1546" s="14"/>
      <c r="BD1546" s="14"/>
      <c r="BE1546" s="14"/>
      <c r="BF1546" s="14"/>
      <c r="BG1546" s="14"/>
      <c r="BH1546" s="14">
        <f t="shared" si="4037"/>
        <v>0</v>
      </c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>
        <v>0</v>
      </c>
      <c r="BS1546" s="14">
        <v>0</v>
      </c>
      <c r="BT1546" s="14">
        <v>27000</v>
      </c>
      <c r="BU1546" s="14">
        <v>27000</v>
      </c>
      <c r="BV1546" s="14">
        <v>15000</v>
      </c>
      <c r="BW1546" s="14">
        <f t="shared" si="3925"/>
        <v>4000</v>
      </c>
      <c r="BX1546" s="14">
        <v>4000</v>
      </c>
      <c r="BY1546" s="14"/>
      <c r="BZ1546" s="14"/>
      <c r="CA1546" s="14">
        <f t="shared" si="4012"/>
        <v>19000</v>
      </c>
      <c r="CB1546" s="122">
        <f t="shared" si="4023"/>
        <v>70.370370370370367</v>
      </c>
    </row>
    <row r="1547" spans="1:80" x14ac:dyDescent="0.25">
      <c r="A1547" s="4" t="s">
        <v>928</v>
      </c>
      <c r="B1547" s="4" t="s">
        <v>3</v>
      </c>
      <c r="C1547" s="4" t="s">
        <v>28</v>
      </c>
      <c r="D1547" s="79" t="s">
        <v>930</v>
      </c>
      <c r="E1547" s="89">
        <v>6139</v>
      </c>
      <c r="F1547" s="79" t="s">
        <v>966</v>
      </c>
      <c r="G1547" s="74" t="s">
        <v>1909</v>
      </c>
      <c r="H1547" s="13" t="s">
        <v>967</v>
      </c>
      <c r="I1547" s="14">
        <v>15000</v>
      </c>
      <c r="J1547" s="14">
        <f t="shared" si="4011"/>
        <v>15000</v>
      </c>
      <c r="K1547" s="14">
        <v>15000</v>
      </c>
      <c r="L1547" s="14">
        <f t="shared" si="4014"/>
        <v>0</v>
      </c>
      <c r="M1547" s="14">
        <v>0</v>
      </c>
      <c r="N1547" s="14">
        <v>0</v>
      </c>
      <c r="O1547" s="14">
        <v>0</v>
      </c>
      <c r="P1547" s="14">
        <v>0</v>
      </c>
      <c r="Q1547" s="14">
        <v>0</v>
      </c>
      <c r="R1547" s="14">
        <v>0</v>
      </c>
      <c r="S1547" s="14"/>
      <c r="T1547" s="14"/>
      <c r="U1547" s="14"/>
      <c r="V1547" s="14"/>
      <c r="W1547" s="14"/>
      <c r="X1547" s="14">
        <f t="shared" si="4035"/>
        <v>0</v>
      </c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>
        <v>0</v>
      </c>
      <c r="AI1547" s="14">
        <v>0</v>
      </c>
      <c r="AJ1547" s="14">
        <v>0</v>
      </c>
      <c r="AK1547" s="14"/>
      <c r="AL1547" s="14"/>
      <c r="AM1547" s="14"/>
      <c r="AN1547" s="14"/>
      <c r="AO1547" s="14"/>
      <c r="AP1547" s="14">
        <f t="shared" si="4036"/>
        <v>0</v>
      </c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>
        <v>0</v>
      </c>
      <c r="BA1547" s="14">
        <v>0</v>
      </c>
      <c r="BB1547" s="14">
        <v>0</v>
      </c>
      <c r="BC1547" s="14"/>
      <c r="BD1547" s="14"/>
      <c r="BE1547" s="14"/>
      <c r="BF1547" s="14"/>
      <c r="BG1547" s="14"/>
      <c r="BH1547" s="14">
        <f t="shared" si="4037"/>
        <v>0</v>
      </c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>
        <v>0</v>
      </c>
      <c r="BS1547" s="14">
        <v>0</v>
      </c>
      <c r="BT1547" s="14">
        <v>15000</v>
      </c>
      <c r="BU1547" s="14">
        <v>15000</v>
      </c>
      <c r="BV1547" s="14">
        <v>0</v>
      </c>
      <c r="BW1547" s="14">
        <f t="shared" si="3925"/>
        <v>5000</v>
      </c>
      <c r="BX1547" s="14"/>
      <c r="BY1547" s="14"/>
      <c r="BZ1547" s="14">
        <v>5000</v>
      </c>
      <c r="CA1547" s="14">
        <f t="shared" si="4012"/>
        <v>5000</v>
      </c>
      <c r="CB1547" s="122">
        <f t="shared" si="4023"/>
        <v>33.333333333333329</v>
      </c>
    </row>
    <row r="1548" spans="1:80" ht="22.5" x14ac:dyDescent="0.25">
      <c r="A1548" s="1" t="s">
        <v>1</v>
      </c>
      <c r="B1548" s="1" t="s">
        <v>1</v>
      </c>
      <c r="C1548" s="1" t="s">
        <v>1</v>
      </c>
      <c r="D1548" s="78" t="s">
        <v>1</v>
      </c>
      <c r="E1548" s="78" t="s">
        <v>1</v>
      </c>
      <c r="F1548" s="78" t="s">
        <v>1</v>
      </c>
      <c r="G1548" s="2" t="s">
        <v>1</v>
      </c>
      <c r="H1548" s="10" t="s">
        <v>66</v>
      </c>
      <c r="I1548" s="11">
        <f>SUM(I1549)</f>
        <v>21688200</v>
      </c>
      <c r="J1548" s="11">
        <f t="shared" si="4011"/>
        <v>18066497</v>
      </c>
      <c r="K1548" s="11">
        <f t="shared" ref="K1548:Q1548" si="4063">SUM(K1549)</f>
        <v>15066497</v>
      </c>
      <c r="L1548" s="11">
        <f t="shared" si="4014"/>
        <v>3000000</v>
      </c>
      <c r="M1548" s="11">
        <f t="shared" si="4063"/>
        <v>0</v>
      </c>
      <c r="N1548" s="11">
        <f t="shared" si="4063"/>
        <v>0</v>
      </c>
      <c r="O1548" s="11">
        <f t="shared" si="4063"/>
        <v>3000000</v>
      </c>
      <c r="P1548" s="11">
        <f t="shared" si="4063"/>
        <v>0</v>
      </c>
      <c r="Q1548" s="11">
        <f t="shared" si="4063"/>
        <v>0</v>
      </c>
      <c r="R1548" s="11">
        <f t="shared" ref="R1548:AG1548" si="4064">SUM(R1549)</f>
        <v>0</v>
      </c>
      <c r="S1548" s="11">
        <f t="shared" si="4064"/>
        <v>0</v>
      </c>
      <c r="T1548" s="11">
        <f t="shared" si="4064"/>
        <v>0</v>
      </c>
      <c r="U1548" s="11">
        <f t="shared" si="4064"/>
        <v>0</v>
      </c>
      <c r="V1548" s="11">
        <f t="shared" si="4064"/>
        <v>0</v>
      </c>
      <c r="W1548" s="11">
        <f t="shared" si="4064"/>
        <v>0</v>
      </c>
      <c r="X1548" s="11">
        <f t="shared" si="4064"/>
        <v>0</v>
      </c>
      <c r="Y1548" s="11">
        <f t="shared" si="4064"/>
        <v>0</v>
      </c>
      <c r="Z1548" s="11">
        <f t="shared" si="4064"/>
        <v>0</v>
      </c>
      <c r="AA1548" s="11">
        <f t="shared" si="4064"/>
        <v>0</v>
      </c>
      <c r="AB1548" s="11">
        <f t="shared" si="4064"/>
        <v>0</v>
      </c>
      <c r="AC1548" s="11">
        <f t="shared" si="4064"/>
        <v>0</v>
      </c>
      <c r="AD1548" s="11">
        <f t="shared" si="4064"/>
        <v>0</v>
      </c>
      <c r="AE1548" s="11">
        <f t="shared" si="4064"/>
        <v>0</v>
      </c>
      <c r="AF1548" s="11">
        <f t="shared" si="4064"/>
        <v>0</v>
      </c>
      <c r="AG1548" s="11">
        <f t="shared" si="4064"/>
        <v>0</v>
      </c>
      <c r="AH1548" s="11">
        <v>0</v>
      </c>
      <c r="AI1548" s="11">
        <v>0</v>
      </c>
      <c r="AJ1548" s="11">
        <f t="shared" ref="AJ1548:AY1548" si="4065">SUM(AJ1549)</f>
        <v>0</v>
      </c>
      <c r="AK1548" s="11">
        <f t="shared" si="4065"/>
        <v>0</v>
      </c>
      <c r="AL1548" s="11">
        <f t="shared" si="4065"/>
        <v>0</v>
      </c>
      <c r="AM1548" s="11">
        <f t="shared" si="4065"/>
        <v>0</v>
      </c>
      <c r="AN1548" s="11">
        <f t="shared" si="4065"/>
        <v>0</v>
      </c>
      <c r="AO1548" s="11">
        <f t="shared" si="4065"/>
        <v>0</v>
      </c>
      <c r="AP1548" s="11">
        <f t="shared" si="4065"/>
        <v>0</v>
      </c>
      <c r="AQ1548" s="11">
        <f t="shared" si="4065"/>
        <v>0</v>
      </c>
      <c r="AR1548" s="11">
        <f t="shared" si="4065"/>
        <v>0</v>
      </c>
      <c r="AS1548" s="11">
        <f t="shared" si="4065"/>
        <v>0</v>
      </c>
      <c r="AT1548" s="11">
        <f t="shared" si="4065"/>
        <v>0</v>
      </c>
      <c r="AU1548" s="11">
        <f t="shared" si="4065"/>
        <v>0</v>
      </c>
      <c r="AV1548" s="11">
        <f t="shared" si="4065"/>
        <v>0</v>
      </c>
      <c r="AW1548" s="11">
        <f t="shared" si="4065"/>
        <v>0</v>
      </c>
      <c r="AX1548" s="11">
        <f t="shared" si="4065"/>
        <v>0</v>
      </c>
      <c r="AY1548" s="11">
        <f t="shared" si="4065"/>
        <v>0</v>
      </c>
      <c r="AZ1548" s="11">
        <v>0</v>
      </c>
      <c r="BA1548" s="11">
        <v>0</v>
      </c>
      <c r="BB1548" s="11">
        <f t="shared" ref="BB1548:BQ1548" si="4066">SUM(BB1549)</f>
        <v>3000000</v>
      </c>
      <c r="BC1548" s="11">
        <f t="shared" si="4066"/>
        <v>0</v>
      </c>
      <c r="BD1548" s="11">
        <f t="shared" si="4066"/>
        <v>0</v>
      </c>
      <c r="BE1548" s="11">
        <f t="shared" si="4066"/>
        <v>2297430</v>
      </c>
      <c r="BF1548" s="11">
        <f t="shared" si="4066"/>
        <v>0</v>
      </c>
      <c r="BG1548" s="11">
        <f t="shared" si="4066"/>
        <v>0</v>
      </c>
      <c r="BH1548" s="11">
        <f t="shared" si="4066"/>
        <v>5297430</v>
      </c>
      <c r="BI1548" s="11">
        <f t="shared" si="4066"/>
        <v>0</v>
      </c>
      <c r="BJ1548" s="11">
        <f t="shared" si="4066"/>
        <v>0</v>
      </c>
      <c r="BK1548" s="11">
        <f t="shared" si="4066"/>
        <v>0</v>
      </c>
      <c r="BL1548" s="11">
        <f t="shared" si="4066"/>
        <v>2297430</v>
      </c>
      <c r="BM1548" s="11">
        <f t="shared" si="4066"/>
        <v>0</v>
      </c>
      <c r="BN1548" s="11">
        <f t="shared" si="4066"/>
        <v>0</v>
      </c>
      <c r="BO1548" s="11">
        <f t="shared" si="4066"/>
        <v>0</v>
      </c>
      <c r="BP1548" s="11">
        <f t="shared" si="4066"/>
        <v>0</v>
      </c>
      <c r="BQ1548" s="11">
        <f t="shared" si="4066"/>
        <v>0</v>
      </c>
      <c r="BR1548" s="11">
        <v>2297430</v>
      </c>
      <c r="BS1548" s="11">
        <v>3000000</v>
      </c>
      <c r="BT1548" s="11">
        <f t="shared" ref="BT1548:BZ1548" si="4067">SUM(BT1549)</f>
        <v>21906397</v>
      </c>
      <c r="BU1548" s="11">
        <f t="shared" si="4067"/>
        <v>18635454</v>
      </c>
      <c r="BV1548" s="11">
        <f t="shared" si="4067"/>
        <v>11803000</v>
      </c>
      <c r="BW1548" s="11">
        <f t="shared" si="4067"/>
        <v>2490000</v>
      </c>
      <c r="BX1548" s="11">
        <f t="shared" si="4067"/>
        <v>1805000</v>
      </c>
      <c r="BY1548" s="11">
        <f t="shared" si="4067"/>
        <v>245000</v>
      </c>
      <c r="BZ1548" s="11">
        <f t="shared" si="4067"/>
        <v>440000</v>
      </c>
      <c r="CA1548" s="11">
        <f t="shared" si="4012"/>
        <v>14293000</v>
      </c>
      <c r="CB1548" s="123">
        <f t="shared" si="4023"/>
        <v>76.697889946764917</v>
      </c>
    </row>
    <row r="1549" spans="1:80" x14ac:dyDescent="0.25">
      <c r="A1549" s="4" t="s">
        <v>928</v>
      </c>
      <c r="B1549" s="4" t="s">
        <v>3</v>
      </c>
      <c r="C1549" s="4" t="s">
        <v>28</v>
      </c>
      <c r="D1549" s="79" t="s">
        <v>930</v>
      </c>
      <c r="E1549" s="78" t="s">
        <v>67</v>
      </c>
      <c r="F1549" s="78" t="s">
        <v>1</v>
      </c>
      <c r="G1549" s="2" t="s">
        <v>1</v>
      </c>
      <c r="H1549" s="2" t="s">
        <v>68</v>
      </c>
      <c r="I1549" s="12">
        <f>SUM(I1550,I1552,I1554,I1559)</f>
        <v>21688200</v>
      </c>
      <c r="J1549" s="12">
        <f t="shared" ref="J1549:Q1549" si="4068">SUM(J1550,J1552,J1554,J1559,J1558)</f>
        <v>18066497</v>
      </c>
      <c r="K1549" s="12">
        <f t="shared" si="4068"/>
        <v>15066497</v>
      </c>
      <c r="L1549" s="12">
        <f t="shared" si="4068"/>
        <v>3000000</v>
      </c>
      <c r="M1549" s="12">
        <f t="shared" si="4068"/>
        <v>0</v>
      </c>
      <c r="N1549" s="12">
        <f t="shared" si="4068"/>
        <v>0</v>
      </c>
      <c r="O1549" s="12">
        <f t="shared" si="4068"/>
        <v>3000000</v>
      </c>
      <c r="P1549" s="12">
        <f t="shared" si="4068"/>
        <v>0</v>
      </c>
      <c r="Q1549" s="12">
        <f t="shared" si="4068"/>
        <v>0</v>
      </c>
      <c r="R1549" s="12">
        <f t="shared" ref="R1549:AG1549" si="4069">SUM(R1550,R1552,R1554,R1559,R1558)</f>
        <v>0</v>
      </c>
      <c r="S1549" s="12">
        <f t="shared" si="4069"/>
        <v>0</v>
      </c>
      <c r="T1549" s="12">
        <f t="shared" si="4069"/>
        <v>0</v>
      </c>
      <c r="U1549" s="12">
        <f t="shared" si="4069"/>
        <v>0</v>
      </c>
      <c r="V1549" s="12">
        <f t="shared" si="4069"/>
        <v>0</v>
      </c>
      <c r="W1549" s="12">
        <f t="shared" si="4069"/>
        <v>0</v>
      </c>
      <c r="X1549" s="12">
        <f t="shared" ref="X1549" si="4070">SUM(X1550,X1552,X1554,X1559,X1558)</f>
        <v>0</v>
      </c>
      <c r="Y1549" s="12">
        <f t="shared" si="4069"/>
        <v>0</v>
      </c>
      <c r="Z1549" s="12">
        <f t="shared" si="4069"/>
        <v>0</v>
      </c>
      <c r="AA1549" s="12">
        <f t="shared" si="4069"/>
        <v>0</v>
      </c>
      <c r="AB1549" s="12">
        <f t="shared" si="4069"/>
        <v>0</v>
      </c>
      <c r="AC1549" s="12">
        <f t="shared" si="4069"/>
        <v>0</v>
      </c>
      <c r="AD1549" s="12">
        <f t="shared" si="4069"/>
        <v>0</v>
      </c>
      <c r="AE1549" s="12">
        <f t="shared" si="4069"/>
        <v>0</v>
      </c>
      <c r="AF1549" s="12">
        <f t="shared" si="4069"/>
        <v>0</v>
      </c>
      <c r="AG1549" s="12">
        <f t="shared" si="4069"/>
        <v>0</v>
      </c>
      <c r="AH1549" s="12">
        <v>0</v>
      </c>
      <c r="AI1549" s="12">
        <v>0</v>
      </c>
      <c r="AJ1549" s="12">
        <f t="shared" ref="AJ1549:AY1549" si="4071">SUM(AJ1550,AJ1552,AJ1554,AJ1559,AJ1558)</f>
        <v>0</v>
      </c>
      <c r="AK1549" s="12">
        <f t="shared" si="4071"/>
        <v>0</v>
      </c>
      <c r="AL1549" s="12">
        <f t="shared" si="4071"/>
        <v>0</v>
      </c>
      <c r="AM1549" s="12">
        <f t="shared" si="4071"/>
        <v>0</v>
      </c>
      <c r="AN1549" s="12">
        <f t="shared" si="4071"/>
        <v>0</v>
      </c>
      <c r="AO1549" s="12">
        <f t="shared" si="4071"/>
        <v>0</v>
      </c>
      <c r="AP1549" s="12">
        <f t="shared" ref="AP1549" si="4072">SUM(AP1550,AP1552,AP1554,AP1559,AP1558)</f>
        <v>0</v>
      </c>
      <c r="AQ1549" s="12">
        <f t="shared" si="4071"/>
        <v>0</v>
      </c>
      <c r="AR1549" s="12">
        <f t="shared" si="4071"/>
        <v>0</v>
      </c>
      <c r="AS1549" s="12">
        <f t="shared" si="4071"/>
        <v>0</v>
      </c>
      <c r="AT1549" s="12">
        <f t="shared" si="4071"/>
        <v>0</v>
      </c>
      <c r="AU1549" s="12">
        <f t="shared" si="4071"/>
        <v>0</v>
      </c>
      <c r="AV1549" s="12">
        <f t="shared" si="4071"/>
        <v>0</v>
      </c>
      <c r="AW1549" s="12">
        <f t="shared" si="4071"/>
        <v>0</v>
      </c>
      <c r="AX1549" s="12">
        <f t="shared" si="4071"/>
        <v>0</v>
      </c>
      <c r="AY1549" s="12">
        <f t="shared" si="4071"/>
        <v>0</v>
      </c>
      <c r="AZ1549" s="12">
        <v>0</v>
      </c>
      <c r="BA1549" s="12">
        <v>0</v>
      </c>
      <c r="BB1549" s="12">
        <f t="shared" ref="BB1549:BQ1549" si="4073">SUM(BB1550,BB1552,BB1554,BB1559,BB1558)</f>
        <v>3000000</v>
      </c>
      <c r="BC1549" s="12">
        <f t="shared" si="4073"/>
        <v>0</v>
      </c>
      <c r="BD1549" s="12">
        <f t="shared" si="4073"/>
        <v>0</v>
      </c>
      <c r="BE1549" s="12">
        <f t="shared" si="4073"/>
        <v>2297430</v>
      </c>
      <c r="BF1549" s="12">
        <f t="shared" si="4073"/>
        <v>0</v>
      </c>
      <c r="BG1549" s="12">
        <f t="shared" si="4073"/>
        <v>0</v>
      </c>
      <c r="BH1549" s="12">
        <f t="shared" ref="BH1549" si="4074">SUM(BH1550,BH1552,BH1554,BH1559,BH1558)</f>
        <v>5297430</v>
      </c>
      <c r="BI1549" s="12">
        <f t="shared" si="4073"/>
        <v>0</v>
      </c>
      <c r="BJ1549" s="12">
        <f t="shared" si="4073"/>
        <v>0</v>
      </c>
      <c r="BK1549" s="12">
        <f t="shared" si="4073"/>
        <v>0</v>
      </c>
      <c r="BL1549" s="12">
        <f t="shared" si="4073"/>
        <v>2297430</v>
      </c>
      <c r="BM1549" s="12">
        <f t="shared" si="4073"/>
        <v>0</v>
      </c>
      <c r="BN1549" s="12">
        <f t="shared" si="4073"/>
        <v>0</v>
      </c>
      <c r="BO1549" s="12">
        <f t="shared" si="4073"/>
        <v>0</v>
      </c>
      <c r="BP1549" s="12">
        <f t="shared" si="4073"/>
        <v>0</v>
      </c>
      <c r="BQ1549" s="12">
        <f t="shared" si="4073"/>
        <v>0</v>
      </c>
      <c r="BR1549" s="12">
        <v>2297430</v>
      </c>
      <c r="BS1549" s="12">
        <v>3000000</v>
      </c>
      <c r="BT1549" s="12">
        <f t="shared" ref="BT1549:BZ1549" si="4075">SUM(BT1550,BT1552,BT1554,BT1559,BT1558)</f>
        <v>21906397</v>
      </c>
      <c r="BU1549" s="12">
        <f t="shared" si="4075"/>
        <v>18635454</v>
      </c>
      <c r="BV1549" s="12">
        <f t="shared" si="4075"/>
        <v>11803000</v>
      </c>
      <c r="BW1549" s="12">
        <f t="shared" si="4075"/>
        <v>2490000</v>
      </c>
      <c r="BX1549" s="12">
        <f t="shared" si="4075"/>
        <v>1805000</v>
      </c>
      <c r="BY1549" s="12">
        <f t="shared" si="4075"/>
        <v>245000</v>
      </c>
      <c r="BZ1549" s="12">
        <f t="shared" si="4075"/>
        <v>440000</v>
      </c>
      <c r="CA1549" s="12">
        <f t="shared" si="4012"/>
        <v>14293000</v>
      </c>
      <c r="CB1549" s="124">
        <f t="shared" si="4023"/>
        <v>76.697889946764917</v>
      </c>
    </row>
    <row r="1550" spans="1:80" x14ac:dyDescent="0.25">
      <c r="A1550" s="1" t="s">
        <v>928</v>
      </c>
      <c r="B1550" s="1" t="s">
        <v>3</v>
      </c>
      <c r="C1550" s="1" t="s">
        <v>28</v>
      </c>
      <c r="D1550" s="82" t="s">
        <v>930</v>
      </c>
      <c r="E1550" s="82" t="s">
        <v>267</v>
      </c>
      <c r="F1550" s="79" t="s">
        <v>1</v>
      </c>
      <c r="G1550" s="13" t="s">
        <v>1</v>
      </c>
      <c r="H1550" s="2" t="s">
        <v>268</v>
      </c>
      <c r="I1550" s="12">
        <f>SUM(I1551)</f>
        <v>100</v>
      </c>
      <c r="J1550" s="12">
        <f t="shared" si="4011"/>
        <v>100</v>
      </c>
      <c r="K1550" s="12">
        <f t="shared" ref="K1550:Q1550" si="4076">SUM(K1551)</f>
        <v>100</v>
      </c>
      <c r="L1550" s="12">
        <f t="shared" si="4014"/>
        <v>0</v>
      </c>
      <c r="M1550" s="12">
        <f t="shared" si="4076"/>
        <v>0</v>
      </c>
      <c r="N1550" s="12">
        <f t="shared" si="4076"/>
        <v>0</v>
      </c>
      <c r="O1550" s="12">
        <f t="shared" si="4076"/>
        <v>0</v>
      </c>
      <c r="P1550" s="12">
        <f t="shared" si="4076"/>
        <v>0</v>
      </c>
      <c r="Q1550" s="12">
        <f t="shared" si="4076"/>
        <v>0</v>
      </c>
      <c r="R1550" s="12">
        <f t="shared" ref="R1550:AG1550" si="4077">SUM(R1551)</f>
        <v>0</v>
      </c>
      <c r="S1550" s="12">
        <f t="shared" si="4077"/>
        <v>0</v>
      </c>
      <c r="T1550" s="12">
        <f t="shared" si="4077"/>
        <v>0</v>
      </c>
      <c r="U1550" s="12">
        <f t="shared" si="4077"/>
        <v>0</v>
      </c>
      <c r="V1550" s="12">
        <f t="shared" si="4077"/>
        <v>0</v>
      </c>
      <c r="W1550" s="12">
        <f t="shared" si="4077"/>
        <v>0</v>
      </c>
      <c r="X1550" s="12">
        <f t="shared" si="4077"/>
        <v>0</v>
      </c>
      <c r="Y1550" s="12">
        <f t="shared" si="4077"/>
        <v>0</v>
      </c>
      <c r="Z1550" s="12">
        <f t="shared" si="4077"/>
        <v>0</v>
      </c>
      <c r="AA1550" s="12">
        <f t="shared" si="4077"/>
        <v>0</v>
      </c>
      <c r="AB1550" s="12">
        <f t="shared" si="4077"/>
        <v>0</v>
      </c>
      <c r="AC1550" s="12">
        <f t="shared" si="4077"/>
        <v>0</v>
      </c>
      <c r="AD1550" s="12">
        <f t="shared" si="4077"/>
        <v>0</v>
      </c>
      <c r="AE1550" s="12">
        <f t="shared" si="4077"/>
        <v>0</v>
      </c>
      <c r="AF1550" s="12">
        <f t="shared" si="4077"/>
        <v>0</v>
      </c>
      <c r="AG1550" s="12">
        <f t="shared" si="4077"/>
        <v>0</v>
      </c>
      <c r="AH1550" s="12">
        <v>0</v>
      </c>
      <c r="AI1550" s="12">
        <v>0</v>
      </c>
      <c r="AJ1550" s="12">
        <f t="shared" ref="AJ1550:AY1550" si="4078">SUM(AJ1551)</f>
        <v>0</v>
      </c>
      <c r="AK1550" s="12">
        <f t="shared" si="4078"/>
        <v>0</v>
      </c>
      <c r="AL1550" s="12">
        <f t="shared" si="4078"/>
        <v>0</v>
      </c>
      <c r="AM1550" s="12">
        <f t="shared" si="4078"/>
        <v>0</v>
      </c>
      <c r="AN1550" s="12">
        <f t="shared" si="4078"/>
        <v>0</v>
      </c>
      <c r="AO1550" s="12">
        <f t="shared" si="4078"/>
        <v>0</v>
      </c>
      <c r="AP1550" s="12">
        <f t="shared" si="4078"/>
        <v>0</v>
      </c>
      <c r="AQ1550" s="12">
        <f t="shared" si="4078"/>
        <v>0</v>
      </c>
      <c r="AR1550" s="12">
        <f t="shared" si="4078"/>
        <v>0</v>
      </c>
      <c r="AS1550" s="12">
        <f t="shared" si="4078"/>
        <v>0</v>
      </c>
      <c r="AT1550" s="12">
        <f t="shared" si="4078"/>
        <v>0</v>
      </c>
      <c r="AU1550" s="12">
        <f t="shared" si="4078"/>
        <v>0</v>
      </c>
      <c r="AV1550" s="12">
        <f t="shared" si="4078"/>
        <v>0</v>
      </c>
      <c r="AW1550" s="12">
        <f t="shared" si="4078"/>
        <v>0</v>
      </c>
      <c r="AX1550" s="12">
        <f t="shared" si="4078"/>
        <v>0</v>
      </c>
      <c r="AY1550" s="12">
        <f t="shared" si="4078"/>
        <v>0</v>
      </c>
      <c r="AZ1550" s="12">
        <v>0</v>
      </c>
      <c r="BA1550" s="12">
        <v>0</v>
      </c>
      <c r="BB1550" s="12">
        <f t="shared" ref="BB1550:BQ1550" si="4079">SUM(BB1551)</f>
        <v>0</v>
      </c>
      <c r="BC1550" s="12">
        <f t="shared" si="4079"/>
        <v>0</v>
      </c>
      <c r="BD1550" s="12">
        <f t="shared" si="4079"/>
        <v>0</v>
      </c>
      <c r="BE1550" s="12">
        <f t="shared" si="4079"/>
        <v>0</v>
      </c>
      <c r="BF1550" s="12">
        <f t="shared" si="4079"/>
        <v>0</v>
      </c>
      <c r="BG1550" s="12">
        <f t="shared" si="4079"/>
        <v>0</v>
      </c>
      <c r="BH1550" s="12">
        <f t="shared" si="4079"/>
        <v>0</v>
      </c>
      <c r="BI1550" s="12">
        <f t="shared" si="4079"/>
        <v>0</v>
      </c>
      <c r="BJ1550" s="12">
        <f t="shared" si="4079"/>
        <v>0</v>
      </c>
      <c r="BK1550" s="12">
        <f t="shared" si="4079"/>
        <v>0</v>
      </c>
      <c r="BL1550" s="12">
        <f t="shared" si="4079"/>
        <v>0</v>
      </c>
      <c r="BM1550" s="12">
        <f t="shared" si="4079"/>
        <v>0</v>
      </c>
      <c r="BN1550" s="12">
        <f t="shared" si="4079"/>
        <v>0</v>
      </c>
      <c r="BO1550" s="12">
        <f t="shared" si="4079"/>
        <v>0</v>
      </c>
      <c r="BP1550" s="12">
        <f t="shared" si="4079"/>
        <v>0</v>
      </c>
      <c r="BQ1550" s="12">
        <f t="shared" si="4079"/>
        <v>0</v>
      </c>
      <c r="BR1550" s="12">
        <v>0</v>
      </c>
      <c r="BS1550" s="12">
        <v>0</v>
      </c>
      <c r="BT1550" s="12">
        <f t="shared" ref="BT1550:BZ1550" si="4080">SUM(BT1551)</f>
        <v>100</v>
      </c>
      <c r="BU1550" s="12">
        <f t="shared" si="4080"/>
        <v>100</v>
      </c>
      <c r="BV1550" s="12">
        <f t="shared" si="4080"/>
        <v>0</v>
      </c>
      <c r="BW1550" s="12">
        <f t="shared" si="4080"/>
        <v>0</v>
      </c>
      <c r="BX1550" s="12">
        <f t="shared" si="4080"/>
        <v>0</v>
      </c>
      <c r="BY1550" s="12">
        <f t="shared" si="4080"/>
        <v>0</v>
      </c>
      <c r="BZ1550" s="12">
        <f t="shared" si="4080"/>
        <v>0</v>
      </c>
      <c r="CA1550" s="12">
        <f t="shared" si="4012"/>
        <v>0</v>
      </c>
      <c r="CB1550" s="124">
        <f t="shared" si="4023"/>
        <v>0</v>
      </c>
    </row>
    <row r="1551" spans="1:80" x14ac:dyDescent="0.25">
      <c r="A1551" s="4" t="s">
        <v>928</v>
      </c>
      <c r="B1551" s="4" t="s">
        <v>3</v>
      </c>
      <c r="C1551" s="4" t="s">
        <v>28</v>
      </c>
      <c r="D1551" s="79" t="s">
        <v>930</v>
      </c>
      <c r="E1551" s="89">
        <v>6141</v>
      </c>
      <c r="F1551" s="79" t="s">
        <v>968</v>
      </c>
      <c r="G1551" s="74" t="s">
        <v>1908</v>
      </c>
      <c r="H1551" s="13" t="s">
        <v>373</v>
      </c>
      <c r="I1551" s="14">
        <v>100</v>
      </c>
      <c r="J1551" s="14">
        <f t="shared" si="4011"/>
        <v>100</v>
      </c>
      <c r="K1551" s="14">
        <v>100</v>
      </c>
      <c r="L1551" s="14">
        <f t="shared" si="4014"/>
        <v>0</v>
      </c>
      <c r="M1551" s="14">
        <v>0</v>
      </c>
      <c r="N1551" s="14">
        <v>0</v>
      </c>
      <c r="O1551" s="14">
        <v>0</v>
      </c>
      <c r="P1551" s="14">
        <v>0</v>
      </c>
      <c r="Q1551" s="14">
        <v>0</v>
      </c>
      <c r="R1551" s="14">
        <v>0</v>
      </c>
      <c r="S1551" s="14"/>
      <c r="T1551" s="14"/>
      <c r="U1551" s="14"/>
      <c r="V1551" s="14"/>
      <c r="W1551" s="14"/>
      <c r="X1551" s="14">
        <f t="shared" si="4035"/>
        <v>0</v>
      </c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>
        <v>0</v>
      </c>
      <c r="AI1551" s="14">
        <v>0</v>
      </c>
      <c r="AJ1551" s="14">
        <v>0</v>
      </c>
      <c r="AK1551" s="14"/>
      <c r="AL1551" s="14"/>
      <c r="AM1551" s="14"/>
      <c r="AN1551" s="14"/>
      <c r="AO1551" s="14"/>
      <c r="AP1551" s="14">
        <f t="shared" si="4036"/>
        <v>0</v>
      </c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>
        <v>0</v>
      </c>
      <c r="BA1551" s="14">
        <v>0</v>
      </c>
      <c r="BB1551" s="14">
        <v>0</v>
      </c>
      <c r="BC1551" s="14"/>
      <c r="BD1551" s="14"/>
      <c r="BE1551" s="14"/>
      <c r="BF1551" s="14"/>
      <c r="BG1551" s="14"/>
      <c r="BH1551" s="14">
        <f t="shared" si="4037"/>
        <v>0</v>
      </c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>
        <v>0</v>
      </c>
      <c r="BS1551" s="14">
        <v>0</v>
      </c>
      <c r="BT1551" s="14">
        <v>100</v>
      </c>
      <c r="BU1551" s="14">
        <v>100</v>
      </c>
      <c r="BV1551" s="14">
        <v>0</v>
      </c>
      <c r="BW1551" s="14">
        <f t="shared" ref="BW1551:BW1611" si="4081">BX1551+BY1551+BZ1551</f>
        <v>0</v>
      </c>
      <c r="BX1551" s="14"/>
      <c r="BY1551" s="14"/>
      <c r="BZ1551" s="14"/>
      <c r="CA1551" s="14">
        <f t="shared" si="4012"/>
        <v>0</v>
      </c>
      <c r="CB1551" s="122">
        <f t="shared" si="4023"/>
        <v>0</v>
      </c>
    </row>
    <row r="1552" spans="1:80" x14ac:dyDescent="0.25">
      <c r="A1552" s="1" t="s">
        <v>928</v>
      </c>
      <c r="B1552" s="1" t="s">
        <v>3</v>
      </c>
      <c r="C1552" s="1" t="s">
        <v>28</v>
      </c>
      <c r="D1552" s="82" t="s">
        <v>930</v>
      </c>
      <c r="E1552" s="82" t="s">
        <v>109</v>
      </c>
      <c r="F1552" s="79" t="s">
        <v>1</v>
      </c>
      <c r="G1552" s="13" t="s">
        <v>1</v>
      </c>
      <c r="H1552" s="2" t="s">
        <v>110</v>
      </c>
      <c r="I1552" s="12">
        <f>SUM(I1553)</f>
        <v>683000</v>
      </c>
      <c r="J1552" s="12">
        <f t="shared" si="4011"/>
        <v>733000</v>
      </c>
      <c r="K1552" s="12">
        <f t="shared" ref="K1552:Q1552" si="4082">SUM(K1553)</f>
        <v>733000</v>
      </c>
      <c r="L1552" s="12">
        <f t="shared" si="4014"/>
        <v>0</v>
      </c>
      <c r="M1552" s="12">
        <f t="shared" si="4082"/>
        <v>0</v>
      </c>
      <c r="N1552" s="12">
        <f t="shared" si="4082"/>
        <v>0</v>
      </c>
      <c r="O1552" s="12">
        <f t="shared" si="4082"/>
        <v>0</v>
      </c>
      <c r="P1552" s="12">
        <f t="shared" si="4082"/>
        <v>0</v>
      </c>
      <c r="Q1552" s="12">
        <f t="shared" si="4082"/>
        <v>0</v>
      </c>
      <c r="R1552" s="12">
        <f t="shared" ref="R1552:AG1552" si="4083">SUM(R1553)</f>
        <v>0</v>
      </c>
      <c r="S1552" s="12">
        <f t="shared" si="4083"/>
        <v>0</v>
      </c>
      <c r="T1552" s="12">
        <f t="shared" si="4083"/>
        <v>0</v>
      </c>
      <c r="U1552" s="12">
        <f t="shared" si="4083"/>
        <v>0</v>
      </c>
      <c r="V1552" s="12">
        <f t="shared" si="4083"/>
        <v>0</v>
      </c>
      <c r="W1552" s="12">
        <f t="shared" si="4083"/>
        <v>0</v>
      </c>
      <c r="X1552" s="12">
        <f t="shared" si="4083"/>
        <v>0</v>
      </c>
      <c r="Y1552" s="12">
        <f t="shared" si="4083"/>
        <v>0</v>
      </c>
      <c r="Z1552" s="12">
        <f t="shared" si="4083"/>
        <v>0</v>
      </c>
      <c r="AA1552" s="12">
        <f t="shared" si="4083"/>
        <v>0</v>
      </c>
      <c r="AB1552" s="12">
        <f t="shared" si="4083"/>
        <v>0</v>
      </c>
      <c r="AC1552" s="12">
        <f t="shared" si="4083"/>
        <v>0</v>
      </c>
      <c r="AD1552" s="12">
        <f t="shared" si="4083"/>
        <v>0</v>
      </c>
      <c r="AE1552" s="12">
        <f t="shared" si="4083"/>
        <v>0</v>
      </c>
      <c r="AF1552" s="12">
        <f t="shared" si="4083"/>
        <v>0</v>
      </c>
      <c r="AG1552" s="12">
        <f t="shared" si="4083"/>
        <v>0</v>
      </c>
      <c r="AH1552" s="12">
        <v>0</v>
      </c>
      <c r="AI1552" s="12">
        <v>0</v>
      </c>
      <c r="AJ1552" s="12">
        <f t="shared" ref="AJ1552:AY1552" si="4084">SUM(AJ1553)</f>
        <v>0</v>
      </c>
      <c r="AK1552" s="12">
        <f t="shared" si="4084"/>
        <v>0</v>
      </c>
      <c r="AL1552" s="12">
        <f t="shared" si="4084"/>
        <v>0</v>
      </c>
      <c r="AM1552" s="12">
        <f t="shared" si="4084"/>
        <v>0</v>
      </c>
      <c r="AN1552" s="12">
        <f t="shared" si="4084"/>
        <v>0</v>
      </c>
      <c r="AO1552" s="12">
        <f t="shared" si="4084"/>
        <v>0</v>
      </c>
      <c r="AP1552" s="12">
        <f t="shared" si="4084"/>
        <v>0</v>
      </c>
      <c r="AQ1552" s="12">
        <f t="shared" si="4084"/>
        <v>0</v>
      </c>
      <c r="AR1552" s="12">
        <f t="shared" si="4084"/>
        <v>0</v>
      </c>
      <c r="AS1552" s="12">
        <f t="shared" si="4084"/>
        <v>0</v>
      </c>
      <c r="AT1552" s="12">
        <f t="shared" si="4084"/>
        <v>0</v>
      </c>
      <c r="AU1552" s="12">
        <f t="shared" si="4084"/>
        <v>0</v>
      </c>
      <c r="AV1552" s="12">
        <f t="shared" si="4084"/>
        <v>0</v>
      </c>
      <c r="AW1552" s="12">
        <f t="shared" si="4084"/>
        <v>0</v>
      </c>
      <c r="AX1552" s="12">
        <f t="shared" si="4084"/>
        <v>0</v>
      </c>
      <c r="AY1552" s="12">
        <f t="shared" si="4084"/>
        <v>0</v>
      </c>
      <c r="AZ1552" s="12">
        <v>0</v>
      </c>
      <c r="BA1552" s="12">
        <v>0</v>
      </c>
      <c r="BB1552" s="12">
        <f t="shared" ref="BB1552:BQ1552" si="4085">SUM(BB1553)</f>
        <v>0</v>
      </c>
      <c r="BC1552" s="12">
        <f t="shared" si="4085"/>
        <v>0</v>
      </c>
      <c r="BD1552" s="12">
        <f t="shared" si="4085"/>
        <v>0</v>
      </c>
      <c r="BE1552" s="12">
        <f t="shared" si="4085"/>
        <v>0</v>
      </c>
      <c r="BF1552" s="12">
        <f t="shared" si="4085"/>
        <v>0</v>
      </c>
      <c r="BG1552" s="12">
        <f t="shared" si="4085"/>
        <v>0</v>
      </c>
      <c r="BH1552" s="12">
        <f t="shared" si="4085"/>
        <v>0</v>
      </c>
      <c r="BI1552" s="12">
        <f t="shared" si="4085"/>
        <v>0</v>
      </c>
      <c r="BJ1552" s="12">
        <f t="shared" si="4085"/>
        <v>0</v>
      </c>
      <c r="BK1552" s="12">
        <f t="shared" si="4085"/>
        <v>0</v>
      </c>
      <c r="BL1552" s="12">
        <f t="shared" si="4085"/>
        <v>0</v>
      </c>
      <c r="BM1552" s="12">
        <f t="shared" si="4085"/>
        <v>0</v>
      </c>
      <c r="BN1552" s="12">
        <f t="shared" si="4085"/>
        <v>0</v>
      </c>
      <c r="BO1552" s="12">
        <f t="shared" si="4085"/>
        <v>0</v>
      </c>
      <c r="BP1552" s="12">
        <f t="shared" si="4085"/>
        <v>0</v>
      </c>
      <c r="BQ1552" s="12">
        <f t="shared" si="4085"/>
        <v>0</v>
      </c>
      <c r="BR1552" s="12">
        <v>0</v>
      </c>
      <c r="BS1552" s="12">
        <v>0</v>
      </c>
      <c r="BT1552" s="12">
        <f t="shared" ref="BT1552:BZ1552" si="4086">SUM(BT1553)</f>
        <v>783000</v>
      </c>
      <c r="BU1552" s="12">
        <f t="shared" si="4086"/>
        <v>783000</v>
      </c>
      <c r="BV1552" s="12">
        <f t="shared" si="4086"/>
        <v>33000</v>
      </c>
      <c r="BW1552" s="12">
        <f t="shared" si="4086"/>
        <v>360000</v>
      </c>
      <c r="BX1552" s="12">
        <f t="shared" si="4086"/>
        <v>155000</v>
      </c>
      <c r="BY1552" s="12">
        <f t="shared" si="4086"/>
        <v>5000</v>
      </c>
      <c r="BZ1552" s="12">
        <f t="shared" si="4086"/>
        <v>200000</v>
      </c>
      <c r="CA1552" s="12">
        <f t="shared" si="4012"/>
        <v>393000</v>
      </c>
      <c r="CB1552" s="124">
        <f t="shared" si="4023"/>
        <v>50.191570881226056</v>
      </c>
    </row>
    <row r="1553" spans="1:80" x14ac:dyDescent="0.25">
      <c r="A1553" s="4" t="s">
        <v>928</v>
      </c>
      <c r="B1553" s="4" t="s">
        <v>3</v>
      </c>
      <c r="C1553" s="4" t="s">
        <v>28</v>
      </c>
      <c r="D1553" s="79" t="s">
        <v>930</v>
      </c>
      <c r="E1553" s="89">
        <v>6142</v>
      </c>
      <c r="F1553" s="79" t="s">
        <v>969</v>
      </c>
      <c r="G1553" s="74" t="s">
        <v>1908</v>
      </c>
      <c r="H1553" s="13" t="s">
        <v>970</v>
      </c>
      <c r="I1553" s="14">
        <v>683000</v>
      </c>
      <c r="J1553" s="14">
        <f t="shared" si="4011"/>
        <v>733000</v>
      </c>
      <c r="K1553" s="14">
        <v>733000</v>
      </c>
      <c r="L1553" s="14">
        <f t="shared" si="4014"/>
        <v>0</v>
      </c>
      <c r="M1553" s="14">
        <v>0</v>
      </c>
      <c r="N1553" s="14">
        <v>0</v>
      </c>
      <c r="O1553" s="14">
        <v>0</v>
      </c>
      <c r="P1553" s="14">
        <v>0</v>
      </c>
      <c r="Q1553" s="14">
        <v>0</v>
      </c>
      <c r="R1553" s="14">
        <v>0</v>
      </c>
      <c r="S1553" s="14"/>
      <c r="T1553" s="14"/>
      <c r="U1553" s="14"/>
      <c r="V1553" s="14"/>
      <c r="W1553" s="14"/>
      <c r="X1553" s="14">
        <f t="shared" si="4035"/>
        <v>0</v>
      </c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>
        <v>0</v>
      </c>
      <c r="AI1553" s="14">
        <v>0</v>
      </c>
      <c r="AJ1553" s="14">
        <v>0</v>
      </c>
      <c r="AK1553" s="14"/>
      <c r="AL1553" s="14"/>
      <c r="AM1553" s="14"/>
      <c r="AN1553" s="14"/>
      <c r="AO1553" s="14"/>
      <c r="AP1553" s="14">
        <f t="shared" si="4036"/>
        <v>0</v>
      </c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>
        <v>0</v>
      </c>
      <c r="BA1553" s="14">
        <v>0</v>
      </c>
      <c r="BB1553" s="14">
        <v>0</v>
      </c>
      <c r="BC1553" s="14"/>
      <c r="BD1553" s="14"/>
      <c r="BE1553" s="14"/>
      <c r="BF1553" s="14"/>
      <c r="BG1553" s="14"/>
      <c r="BH1553" s="14">
        <f t="shared" si="4037"/>
        <v>0</v>
      </c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>
        <v>0</v>
      </c>
      <c r="BS1553" s="14">
        <v>0</v>
      </c>
      <c r="BT1553" s="131">
        <v>783000</v>
      </c>
      <c r="BU1553" s="131">
        <v>783000</v>
      </c>
      <c r="BV1553" s="131">
        <v>33000</v>
      </c>
      <c r="BW1553" s="131">
        <f t="shared" si="4081"/>
        <v>360000</v>
      </c>
      <c r="BX1553" s="131">
        <v>155000</v>
      </c>
      <c r="BY1553" s="131">
        <v>5000</v>
      </c>
      <c r="BZ1553" s="131">
        <v>200000</v>
      </c>
      <c r="CA1553" s="131">
        <f t="shared" si="4012"/>
        <v>393000</v>
      </c>
      <c r="CB1553" s="132">
        <f t="shared" si="4023"/>
        <v>50.191570881226056</v>
      </c>
    </row>
    <row r="1554" spans="1:80" x14ac:dyDescent="0.25">
      <c r="A1554" s="1" t="s">
        <v>928</v>
      </c>
      <c r="B1554" s="1" t="s">
        <v>3</v>
      </c>
      <c r="C1554" s="1" t="s">
        <v>28</v>
      </c>
      <c r="D1554" s="82" t="s">
        <v>930</v>
      </c>
      <c r="E1554" s="82" t="s">
        <v>69</v>
      </c>
      <c r="F1554" s="79" t="s">
        <v>1</v>
      </c>
      <c r="G1554" s="13" t="s">
        <v>1</v>
      </c>
      <c r="H1554" s="2" t="s">
        <v>70</v>
      </c>
      <c r="I1554" s="12">
        <f>SUM(I1555:I1557)</f>
        <v>21005000</v>
      </c>
      <c r="J1554" s="12">
        <f t="shared" si="4011"/>
        <v>17333297</v>
      </c>
      <c r="K1554" s="12">
        <f t="shared" ref="K1554" si="4087">SUM(K1555:K1557)</f>
        <v>14333297</v>
      </c>
      <c r="L1554" s="12">
        <f t="shared" si="4014"/>
        <v>3000000</v>
      </c>
      <c r="M1554" s="12">
        <f t="shared" ref="M1554:Q1554" si="4088">SUM(M1555:M1557)</f>
        <v>0</v>
      </c>
      <c r="N1554" s="12">
        <f t="shared" si="4088"/>
        <v>0</v>
      </c>
      <c r="O1554" s="12">
        <f t="shared" si="4088"/>
        <v>3000000</v>
      </c>
      <c r="P1554" s="12">
        <f t="shared" si="4088"/>
        <v>0</v>
      </c>
      <c r="Q1554" s="12">
        <f t="shared" si="4088"/>
        <v>0</v>
      </c>
      <c r="R1554" s="12">
        <f t="shared" ref="R1554:AG1554" si="4089">SUM(R1555:R1557)</f>
        <v>0</v>
      </c>
      <c r="S1554" s="12">
        <f t="shared" si="4089"/>
        <v>0</v>
      </c>
      <c r="T1554" s="12">
        <f t="shared" si="4089"/>
        <v>0</v>
      </c>
      <c r="U1554" s="12">
        <f t="shared" si="4089"/>
        <v>0</v>
      </c>
      <c r="V1554" s="12">
        <f t="shared" si="4089"/>
        <v>0</v>
      </c>
      <c r="W1554" s="12">
        <f t="shared" si="4089"/>
        <v>0</v>
      </c>
      <c r="X1554" s="12">
        <f t="shared" si="4089"/>
        <v>0</v>
      </c>
      <c r="Y1554" s="12">
        <f t="shared" si="4089"/>
        <v>0</v>
      </c>
      <c r="Z1554" s="12">
        <f t="shared" si="4089"/>
        <v>0</v>
      </c>
      <c r="AA1554" s="12">
        <f t="shared" si="4089"/>
        <v>0</v>
      </c>
      <c r="AB1554" s="12">
        <f t="shared" si="4089"/>
        <v>0</v>
      </c>
      <c r="AC1554" s="12">
        <f t="shared" si="4089"/>
        <v>0</v>
      </c>
      <c r="AD1554" s="12">
        <f t="shared" si="4089"/>
        <v>0</v>
      </c>
      <c r="AE1554" s="12">
        <f t="shared" si="4089"/>
        <v>0</v>
      </c>
      <c r="AF1554" s="12">
        <f t="shared" si="4089"/>
        <v>0</v>
      </c>
      <c r="AG1554" s="12">
        <f t="shared" si="4089"/>
        <v>0</v>
      </c>
      <c r="AH1554" s="12">
        <v>0</v>
      </c>
      <c r="AI1554" s="12">
        <v>0</v>
      </c>
      <c r="AJ1554" s="12">
        <f t="shared" ref="AJ1554:AY1554" si="4090">SUM(AJ1555:AJ1557)</f>
        <v>0</v>
      </c>
      <c r="AK1554" s="12">
        <f t="shared" si="4090"/>
        <v>0</v>
      </c>
      <c r="AL1554" s="12">
        <f t="shared" si="4090"/>
        <v>0</v>
      </c>
      <c r="AM1554" s="12">
        <f t="shared" si="4090"/>
        <v>0</v>
      </c>
      <c r="AN1554" s="12">
        <f t="shared" si="4090"/>
        <v>0</v>
      </c>
      <c r="AO1554" s="12">
        <f t="shared" si="4090"/>
        <v>0</v>
      </c>
      <c r="AP1554" s="12">
        <f t="shared" si="4090"/>
        <v>0</v>
      </c>
      <c r="AQ1554" s="12">
        <f t="shared" si="4090"/>
        <v>0</v>
      </c>
      <c r="AR1554" s="12">
        <f t="shared" si="4090"/>
        <v>0</v>
      </c>
      <c r="AS1554" s="12">
        <f t="shared" si="4090"/>
        <v>0</v>
      </c>
      <c r="AT1554" s="12">
        <f t="shared" si="4090"/>
        <v>0</v>
      </c>
      <c r="AU1554" s="12">
        <f t="shared" si="4090"/>
        <v>0</v>
      </c>
      <c r="AV1554" s="12">
        <f t="shared" si="4090"/>
        <v>0</v>
      </c>
      <c r="AW1554" s="12">
        <f t="shared" si="4090"/>
        <v>0</v>
      </c>
      <c r="AX1554" s="12">
        <f t="shared" si="4090"/>
        <v>0</v>
      </c>
      <c r="AY1554" s="12">
        <f t="shared" si="4090"/>
        <v>0</v>
      </c>
      <c r="AZ1554" s="12">
        <v>0</v>
      </c>
      <c r="BA1554" s="12">
        <v>0</v>
      </c>
      <c r="BB1554" s="12">
        <f t="shared" ref="BB1554:BQ1554" si="4091">SUM(BB1555:BB1557)</f>
        <v>3000000</v>
      </c>
      <c r="BC1554" s="12">
        <f t="shared" si="4091"/>
        <v>0</v>
      </c>
      <c r="BD1554" s="12">
        <f t="shared" si="4091"/>
        <v>0</v>
      </c>
      <c r="BE1554" s="12">
        <f t="shared" si="4091"/>
        <v>2297430</v>
      </c>
      <c r="BF1554" s="12">
        <f t="shared" si="4091"/>
        <v>0</v>
      </c>
      <c r="BG1554" s="12">
        <f t="shared" si="4091"/>
        <v>0</v>
      </c>
      <c r="BH1554" s="12">
        <f t="shared" si="4091"/>
        <v>5297430</v>
      </c>
      <c r="BI1554" s="12">
        <f t="shared" si="4091"/>
        <v>0</v>
      </c>
      <c r="BJ1554" s="12">
        <f t="shared" si="4091"/>
        <v>0</v>
      </c>
      <c r="BK1554" s="12">
        <f t="shared" si="4091"/>
        <v>0</v>
      </c>
      <c r="BL1554" s="12">
        <f t="shared" si="4091"/>
        <v>2297430</v>
      </c>
      <c r="BM1554" s="12">
        <f t="shared" si="4091"/>
        <v>0</v>
      </c>
      <c r="BN1554" s="12">
        <f t="shared" si="4091"/>
        <v>0</v>
      </c>
      <c r="BO1554" s="12">
        <f t="shared" si="4091"/>
        <v>0</v>
      </c>
      <c r="BP1554" s="12">
        <f t="shared" si="4091"/>
        <v>0</v>
      </c>
      <c r="BQ1554" s="12">
        <f t="shared" si="4091"/>
        <v>0</v>
      </c>
      <c r="BR1554" s="12">
        <v>2297430</v>
      </c>
      <c r="BS1554" s="12">
        <v>3000000</v>
      </c>
      <c r="BT1554" s="12">
        <f t="shared" ref="BT1554:BZ1554" si="4092">SUM(BT1555:BT1557)</f>
        <v>20673297</v>
      </c>
      <c r="BU1554" s="12">
        <f t="shared" si="4092"/>
        <v>17402354</v>
      </c>
      <c r="BV1554" s="12">
        <f t="shared" si="4092"/>
        <v>11720000</v>
      </c>
      <c r="BW1554" s="12">
        <f t="shared" si="4092"/>
        <v>1980000</v>
      </c>
      <c r="BX1554" s="12">
        <f t="shared" si="4092"/>
        <v>1500000</v>
      </c>
      <c r="BY1554" s="12">
        <f t="shared" si="4092"/>
        <v>240000</v>
      </c>
      <c r="BZ1554" s="12">
        <f t="shared" si="4092"/>
        <v>240000</v>
      </c>
      <c r="CA1554" s="12">
        <f t="shared" si="4012"/>
        <v>13700000</v>
      </c>
      <c r="CB1554" s="124">
        <f t="shared" si="4023"/>
        <v>78.724981689258826</v>
      </c>
    </row>
    <row r="1555" spans="1:80" s="62" customFormat="1" ht="22.5" x14ac:dyDescent="0.25">
      <c r="A1555" s="68" t="s">
        <v>928</v>
      </c>
      <c r="B1555" s="68" t="s">
        <v>3</v>
      </c>
      <c r="C1555" s="68" t="s">
        <v>28</v>
      </c>
      <c r="D1555" s="83" t="s">
        <v>930</v>
      </c>
      <c r="E1555" s="91">
        <v>6143</v>
      </c>
      <c r="F1555" s="83" t="s">
        <v>971</v>
      </c>
      <c r="G1555" s="75" t="s">
        <v>1906</v>
      </c>
      <c r="H1555" s="69" t="s">
        <v>972</v>
      </c>
      <c r="I1555" s="61">
        <v>17245000</v>
      </c>
      <c r="J1555" s="70">
        <f t="shared" si="4011"/>
        <v>14023297</v>
      </c>
      <c r="K1555" s="61">
        <v>11023297</v>
      </c>
      <c r="L1555" s="61">
        <f t="shared" si="4014"/>
        <v>3000000</v>
      </c>
      <c r="M1555" s="61">
        <v>0</v>
      </c>
      <c r="N1555" s="61">
        <v>0</v>
      </c>
      <c r="O1555" s="61">
        <v>3000000</v>
      </c>
      <c r="P1555" s="61">
        <v>0</v>
      </c>
      <c r="Q1555" s="61">
        <v>0</v>
      </c>
      <c r="R1555" s="70">
        <v>0</v>
      </c>
      <c r="S1555" s="70"/>
      <c r="T1555" s="70"/>
      <c r="U1555" s="70"/>
      <c r="V1555" s="70"/>
      <c r="W1555" s="70"/>
      <c r="X1555" s="70">
        <f t="shared" si="4035"/>
        <v>0</v>
      </c>
      <c r="Y1555" s="70"/>
      <c r="Z1555" s="70"/>
      <c r="AA1555" s="70"/>
      <c r="AB1555" s="70"/>
      <c r="AC1555" s="70"/>
      <c r="AD1555" s="70"/>
      <c r="AE1555" s="70"/>
      <c r="AF1555" s="70"/>
      <c r="AG1555" s="70"/>
      <c r="AH1555" s="70">
        <v>0</v>
      </c>
      <c r="AI1555" s="70">
        <v>0</v>
      </c>
      <c r="AJ1555" s="70">
        <v>0</v>
      </c>
      <c r="AK1555" s="70"/>
      <c r="AL1555" s="70"/>
      <c r="AM1555" s="70"/>
      <c r="AN1555" s="70"/>
      <c r="AO1555" s="70"/>
      <c r="AP1555" s="70">
        <f t="shared" si="4036"/>
        <v>0</v>
      </c>
      <c r="AQ1555" s="70"/>
      <c r="AR1555" s="70"/>
      <c r="AS1555" s="70"/>
      <c r="AT1555" s="70"/>
      <c r="AU1555" s="70"/>
      <c r="AV1555" s="70"/>
      <c r="AW1555" s="70"/>
      <c r="AX1555" s="70"/>
      <c r="AY1555" s="70"/>
      <c r="AZ1555" s="70">
        <v>0</v>
      </c>
      <c r="BA1555" s="70">
        <v>0</v>
      </c>
      <c r="BB1555" s="70">
        <v>3000000</v>
      </c>
      <c r="BC1555" s="70"/>
      <c r="BD1555" s="70"/>
      <c r="BE1555" s="70">
        <v>2297430</v>
      </c>
      <c r="BF1555" s="70"/>
      <c r="BG1555" s="70"/>
      <c r="BH1555" s="70">
        <f t="shared" si="4037"/>
        <v>5297430</v>
      </c>
      <c r="BI1555" s="70"/>
      <c r="BJ1555" s="70"/>
      <c r="BK1555" s="70"/>
      <c r="BL1555" s="70">
        <v>2297430</v>
      </c>
      <c r="BM1555" s="70"/>
      <c r="BN1555" s="70"/>
      <c r="BO1555" s="70"/>
      <c r="BP1555" s="70"/>
      <c r="BQ1555" s="70"/>
      <c r="BR1555" s="70">
        <v>2297430</v>
      </c>
      <c r="BS1555" s="70">
        <v>3000000</v>
      </c>
      <c r="BT1555" s="14">
        <v>17443297</v>
      </c>
      <c r="BU1555" s="14">
        <v>14190954</v>
      </c>
      <c r="BV1555" s="14">
        <v>10000000</v>
      </c>
      <c r="BW1555" s="14">
        <f t="shared" si="4081"/>
        <v>1500000</v>
      </c>
      <c r="BX1555" s="14">
        <v>1500000</v>
      </c>
      <c r="BY1555" s="14"/>
      <c r="BZ1555" s="14"/>
      <c r="CA1555" s="14">
        <f t="shared" si="4012"/>
        <v>11500000</v>
      </c>
      <c r="CB1555" s="122">
        <f t="shared" si="4023"/>
        <v>81.037539829950816</v>
      </c>
    </row>
    <row r="1556" spans="1:80" x14ac:dyDescent="0.25">
      <c r="A1556" s="4" t="s">
        <v>928</v>
      </c>
      <c r="B1556" s="4" t="s">
        <v>3</v>
      </c>
      <c r="C1556" s="4" t="s">
        <v>28</v>
      </c>
      <c r="D1556" s="79" t="s">
        <v>930</v>
      </c>
      <c r="E1556" s="89">
        <v>6143</v>
      </c>
      <c r="F1556" s="79" t="s">
        <v>973</v>
      </c>
      <c r="G1556" s="74" t="s">
        <v>1907</v>
      </c>
      <c r="H1556" s="13" t="s">
        <v>974</v>
      </c>
      <c r="I1556" s="14">
        <v>540000</v>
      </c>
      <c r="J1556" s="14">
        <f t="shared" si="4011"/>
        <v>540000</v>
      </c>
      <c r="K1556" s="14">
        <v>540000</v>
      </c>
      <c r="L1556" s="14">
        <f t="shared" si="4014"/>
        <v>0</v>
      </c>
      <c r="M1556" s="14">
        <v>0</v>
      </c>
      <c r="N1556" s="14">
        <v>0</v>
      </c>
      <c r="O1556" s="14">
        <v>0</v>
      </c>
      <c r="P1556" s="14">
        <v>0</v>
      </c>
      <c r="Q1556" s="14">
        <v>0</v>
      </c>
      <c r="R1556" s="14">
        <v>0</v>
      </c>
      <c r="S1556" s="14"/>
      <c r="T1556" s="14"/>
      <c r="U1556" s="14"/>
      <c r="V1556" s="14"/>
      <c r="W1556" s="14"/>
      <c r="X1556" s="14">
        <f t="shared" si="4035"/>
        <v>0</v>
      </c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>
        <v>0</v>
      </c>
      <c r="AI1556" s="14">
        <v>0</v>
      </c>
      <c r="AJ1556" s="14">
        <v>0</v>
      </c>
      <c r="AK1556" s="14"/>
      <c r="AL1556" s="14"/>
      <c r="AM1556" s="14"/>
      <c r="AN1556" s="14"/>
      <c r="AO1556" s="14"/>
      <c r="AP1556" s="14">
        <f t="shared" si="4036"/>
        <v>0</v>
      </c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>
        <v>0</v>
      </c>
      <c r="BA1556" s="14">
        <v>0</v>
      </c>
      <c r="BB1556" s="14">
        <v>0</v>
      </c>
      <c r="BC1556" s="14"/>
      <c r="BD1556" s="14"/>
      <c r="BE1556" s="14"/>
      <c r="BF1556" s="14"/>
      <c r="BG1556" s="14"/>
      <c r="BH1556" s="14">
        <f t="shared" si="4037"/>
        <v>0</v>
      </c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>
        <v>0</v>
      </c>
      <c r="BS1556" s="14">
        <v>0</v>
      </c>
      <c r="BT1556" s="14">
        <v>760000</v>
      </c>
      <c r="BU1556" s="14">
        <v>755000</v>
      </c>
      <c r="BV1556" s="14">
        <v>420000</v>
      </c>
      <c r="BW1556" s="14">
        <f t="shared" si="4081"/>
        <v>80000</v>
      </c>
      <c r="BX1556" s="14">
        <v>0</v>
      </c>
      <c r="BY1556" s="14">
        <v>40000</v>
      </c>
      <c r="BZ1556" s="14">
        <v>40000</v>
      </c>
      <c r="CA1556" s="14">
        <f t="shared" si="4012"/>
        <v>500000</v>
      </c>
      <c r="CB1556" s="122">
        <f t="shared" si="4023"/>
        <v>66.225165562913915</v>
      </c>
    </row>
    <row r="1557" spans="1:80" ht="22.5" x14ac:dyDescent="0.25">
      <c r="A1557" s="4" t="s">
        <v>928</v>
      </c>
      <c r="B1557" s="4" t="s">
        <v>3</v>
      </c>
      <c r="C1557" s="4" t="s">
        <v>28</v>
      </c>
      <c r="D1557" s="79" t="s">
        <v>930</v>
      </c>
      <c r="E1557" s="89">
        <v>6143</v>
      </c>
      <c r="F1557" s="79" t="s">
        <v>975</v>
      </c>
      <c r="G1557" s="74" t="s">
        <v>1908</v>
      </c>
      <c r="H1557" s="13" t="s">
        <v>976</v>
      </c>
      <c r="I1557" s="14">
        <v>3220000</v>
      </c>
      <c r="J1557" s="14">
        <f t="shared" si="4011"/>
        <v>2770000</v>
      </c>
      <c r="K1557" s="14">
        <v>2770000</v>
      </c>
      <c r="L1557" s="14">
        <f t="shared" si="4014"/>
        <v>0</v>
      </c>
      <c r="M1557" s="14">
        <v>0</v>
      </c>
      <c r="N1557" s="14">
        <v>0</v>
      </c>
      <c r="O1557" s="14">
        <v>0</v>
      </c>
      <c r="P1557" s="14">
        <v>0</v>
      </c>
      <c r="Q1557" s="14">
        <v>0</v>
      </c>
      <c r="R1557" s="14">
        <v>0</v>
      </c>
      <c r="S1557" s="14"/>
      <c r="T1557" s="14"/>
      <c r="U1557" s="14"/>
      <c r="V1557" s="14"/>
      <c r="W1557" s="14"/>
      <c r="X1557" s="14">
        <f t="shared" si="4035"/>
        <v>0</v>
      </c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>
        <v>0</v>
      </c>
      <c r="AI1557" s="14">
        <v>0</v>
      </c>
      <c r="AJ1557" s="14">
        <v>0</v>
      </c>
      <c r="AK1557" s="14"/>
      <c r="AL1557" s="14"/>
      <c r="AM1557" s="14"/>
      <c r="AN1557" s="14"/>
      <c r="AO1557" s="14"/>
      <c r="AP1557" s="14">
        <f t="shared" si="4036"/>
        <v>0</v>
      </c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>
        <v>0</v>
      </c>
      <c r="BA1557" s="14">
        <v>0</v>
      </c>
      <c r="BB1557" s="14">
        <v>0</v>
      </c>
      <c r="BC1557" s="14"/>
      <c r="BD1557" s="14"/>
      <c r="BE1557" s="14"/>
      <c r="BF1557" s="14"/>
      <c r="BG1557" s="14"/>
      <c r="BH1557" s="14">
        <f t="shared" si="4037"/>
        <v>0</v>
      </c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>
        <v>0</v>
      </c>
      <c r="BS1557" s="14">
        <v>0</v>
      </c>
      <c r="BT1557" s="14">
        <v>2470000</v>
      </c>
      <c r="BU1557" s="14">
        <v>2456400</v>
      </c>
      <c r="BV1557" s="14">
        <v>1300000</v>
      </c>
      <c r="BW1557" s="14">
        <f t="shared" si="4081"/>
        <v>400000</v>
      </c>
      <c r="BX1557" s="14">
        <v>0</v>
      </c>
      <c r="BY1557" s="14">
        <v>200000</v>
      </c>
      <c r="BZ1557" s="14">
        <v>200000</v>
      </c>
      <c r="CA1557" s="14">
        <f t="shared" si="4012"/>
        <v>1700000</v>
      </c>
      <c r="CB1557" s="122">
        <f t="shared" si="4023"/>
        <v>69.206969548933401</v>
      </c>
    </row>
    <row r="1558" spans="1:80" x14ac:dyDescent="0.25">
      <c r="A1558" s="4" t="s">
        <v>928</v>
      </c>
      <c r="B1558" s="4" t="s">
        <v>3</v>
      </c>
      <c r="C1558" s="4" t="s">
        <v>28</v>
      </c>
      <c r="D1558" s="79" t="s">
        <v>930</v>
      </c>
      <c r="E1558" s="89">
        <v>6147</v>
      </c>
      <c r="F1558" s="79"/>
      <c r="G1558" s="74" t="s">
        <v>1909</v>
      </c>
      <c r="H1558" s="13" t="s">
        <v>134</v>
      </c>
      <c r="I1558" s="14"/>
      <c r="J1558" s="14">
        <f t="shared" si="4011"/>
        <v>0</v>
      </c>
      <c r="K1558" s="14"/>
      <c r="L1558" s="14"/>
      <c r="M1558" s="14"/>
      <c r="N1558" s="14"/>
      <c r="O1558" s="14"/>
      <c r="P1558" s="14"/>
      <c r="Q1558" s="14"/>
      <c r="R1558" s="14">
        <v>0</v>
      </c>
      <c r="S1558" s="14"/>
      <c r="T1558" s="14"/>
      <c r="U1558" s="14"/>
      <c r="V1558" s="14"/>
      <c r="W1558" s="14"/>
      <c r="X1558" s="14">
        <f t="shared" ref="X1558:X1598" si="4093">R1558+S1558+T1558+U1558+V1558+W1558</f>
        <v>0</v>
      </c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>
        <v>0</v>
      </c>
      <c r="AI1558" s="14">
        <v>0</v>
      </c>
      <c r="AJ1558" s="14"/>
      <c r="AK1558" s="14"/>
      <c r="AL1558" s="14"/>
      <c r="AM1558" s="14"/>
      <c r="AN1558" s="14"/>
      <c r="AO1558" s="14"/>
      <c r="AP1558" s="14">
        <f t="shared" ref="AP1558:AP1598" si="4094">AJ1558+AK1558+AL1558+AM1558+AN1558+AO1558</f>
        <v>0</v>
      </c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>
        <v>0</v>
      </c>
      <c r="BA1558" s="14">
        <v>0</v>
      </c>
      <c r="BB1558" s="14"/>
      <c r="BC1558" s="14"/>
      <c r="BD1558" s="14"/>
      <c r="BE1558" s="14"/>
      <c r="BF1558" s="14"/>
      <c r="BG1558" s="14"/>
      <c r="BH1558" s="14">
        <f t="shared" ref="BH1558:BH1614" si="4095">BB1558+BC1558+BD1558+BE1558+BF1558+BG1558</f>
        <v>0</v>
      </c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>
        <v>0</v>
      </c>
      <c r="BS1558" s="14">
        <v>0</v>
      </c>
      <c r="BT1558" s="14">
        <v>200000</v>
      </c>
      <c r="BU1558" s="14">
        <v>200000</v>
      </c>
      <c r="BV1558" s="14">
        <v>50000</v>
      </c>
      <c r="BW1558" s="14">
        <f t="shared" si="4081"/>
        <v>150000</v>
      </c>
      <c r="BX1558" s="14">
        <v>150000</v>
      </c>
      <c r="BY1558" s="14"/>
      <c r="BZ1558" s="14"/>
      <c r="CA1558" s="14">
        <f t="shared" si="4012"/>
        <v>200000</v>
      </c>
      <c r="CB1558" s="122">
        <f t="shared" si="4023"/>
        <v>100</v>
      </c>
    </row>
    <row r="1559" spans="1:80" x14ac:dyDescent="0.25">
      <c r="A1559" s="4" t="s">
        <v>928</v>
      </c>
      <c r="B1559" s="4" t="s">
        <v>3</v>
      </c>
      <c r="C1559" s="4" t="s">
        <v>28</v>
      </c>
      <c r="D1559" s="79" t="s">
        <v>930</v>
      </c>
      <c r="E1559" s="89">
        <v>6148</v>
      </c>
      <c r="F1559" s="79"/>
      <c r="G1559" s="74" t="s">
        <v>1909</v>
      </c>
      <c r="H1559" s="13" t="s">
        <v>76</v>
      </c>
      <c r="I1559" s="14">
        <v>100</v>
      </c>
      <c r="J1559" s="14">
        <f t="shared" si="4011"/>
        <v>100</v>
      </c>
      <c r="K1559" s="14">
        <v>100</v>
      </c>
      <c r="L1559" s="14">
        <f t="shared" si="4014"/>
        <v>0</v>
      </c>
      <c r="M1559" s="14">
        <v>0</v>
      </c>
      <c r="N1559" s="14">
        <v>0</v>
      </c>
      <c r="O1559" s="14">
        <v>0</v>
      </c>
      <c r="P1559" s="14">
        <v>0</v>
      </c>
      <c r="Q1559" s="14">
        <v>0</v>
      </c>
      <c r="R1559" s="14">
        <v>0</v>
      </c>
      <c r="S1559" s="14"/>
      <c r="T1559" s="14"/>
      <c r="U1559" s="14"/>
      <c r="V1559" s="14"/>
      <c r="W1559" s="14"/>
      <c r="X1559" s="14">
        <f t="shared" si="4093"/>
        <v>0</v>
      </c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>
        <v>0</v>
      </c>
      <c r="AI1559" s="14">
        <v>0</v>
      </c>
      <c r="AJ1559" s="14">
        <v>0</v>
      </c>
      <c r="AK1559" s="14"/>
      <c r="AL1559" s="14"/>
      <c r="AM1559" s="14"/>
      <c r="AN1559" s="14"/>
      <c r="AO1559" s="14"/>
      <c r="AP1559" s="14">
        <f t="shared" si="4094"/>
        <v>0</v>
      </c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>
        <v>0</v>
      </c>
      <c r="BA1559" s="14">
        <v>0</v>
      </c>
      <c r="BB1559" s="14">
        <v>0</v>
      </c>
      <c r="BC1559" s="14"/>
      <c r="BD1559" s="14"/>
      <c r="BE1559" s="14"/>
      <c r="BF1559" s="14"/>
      <c r="BG1559" s="14"/>
      <c r="BH1559" s="14">
        <f t="shared" si="4095"/>
        <v>0</v>
      </c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>
        <v>0</v>
      </c>
      <c r="BS1559" s="14">
        <v>0</v>
      </c>
      <c r="BT1559" s="14">
        <v>250000</v>
      </c>
      <c r="BU1559" s="14">
        <v>250000</v>
      </c>
      <c r="BV1559" s="14">
        <v>0</v>
      </c>
      <c r="BW1559" s="14">
        <f t="shared" si="4081"/>
        <v>0</v>
      </c>
      <c r="BX1559" s="14"/>
      <c r="BY1559" s="14"/>
      <c r="BZ1559" s="14"/>
      <c r="CA1559" s="14">
        <f t="shared" si="4012"/>
        <v>0</v>
      </c>
      <c r="CB1559" s="122">
        <f t="shared" si="4023"/>
        <v>0</v>
      </c>
    </row>
    <row r="1560" spans="1:80" ht="22.5" x14ac:dyDescent="0.25">
      <c r="A1560" s="1" t="s">
        <v>1</v>
      </c>
      <c r="B1560" s="1" t="s">
        <v>1</v>
      </c>
      <c r="C1560" s="1" t="s">
        <v>1</v>
      </c>
      <c r="D1560" s="78" t="s">
        <v>1</v>
      </c>
      <c r="E1560" s="78" t="s">
        <v>1</v>
      </c>
      <c r="F1560" s="78" t="s">
        <v>1</v>
      </c>
      <c r="G1560" s="2" t="s">
        <v>1</v>
      </c>
      <c r="H1560" s="10" t="s">
        <v>279</v>
      </c>
      <c r="I1560" s="11">
        <f>SUM(I1561)</f>
        <v>100</v>
      </c>
      <c r="J1560" s="11">
        <f t="shared" si="4011"/>
        <v>100</v>
      </c>
      <c r="K1560" s="11">
        <f t="shared" ref="K1560:Q1562" si="4096">SUM(K1561)</f>
        <v>100</v>
      </c>
      <c r="L1560" s="11">
        <f t="shared" si="4014"/>
        <v>0</v>
      </c>
      <c r="M1560" s="11">
        <f t="shared" si="4096"/>
        <v>0</v>
      </c>
      <c r="N1560" s="11">
        <f t="shared" si="4096"/>
        <v>0</v>
      </c>
      <c r="O1560" s="11">
        <f t="shared" si="4096"/>
        <v>0</v>
      </c>
      <c r="P1560" s="11">
        <f t="shared" si="4096"/>
        <v>0</v>
      </c>
      <c r="Q1560" s="11">
        <f t="shared" si="4096"/>
        <v>0</v>
      </c>
      <c r="R1560" s="11">
        <f t="shared" ref="R1560:AG1562" si="4097">SUM(R1561)</f>
        <v>0</v>
      </c>
      <c r="S1560" s="11">
        <f t="shared" si="4097"/>
        <v>0</v>
      </c>
      <c r="T1560" s="11">
        <f t="shared" si="4097"/>
        <v>0</v>
      </c>
      <c r="U1560" s="11">
        <f t="shared" si="4097"/>
        <v>0</v>
      </c>
      <c r="V1560" s="11">
        <f t="shared" si="4097"/>
        <v>0</v>
      </c>
      <c r="W1560" s="11">
        <f t="shared" si="4097"/>
        <v>0</v>
      </c>
      <c r="X1560" s="11">
        <f t="shared" si="4097"/>
        <v>0</v>
      </c>
      <c r="Y1560" s="11">
        <f t="shared" si="4097"/>
        <v>0</v>
      </c>
      <c r="Z1560" s="11">
        <f t="shared" si="4097"/>
        <v>0</v>
      </c>
      <c r="AA1560" s="11">
        <f t="shared" si="4097"/>
        <v>0</v>
      </c>
      <c r="AB1560" s="11">
        <f t="shared" si="4097"/>
        <v>0</v>
      </c>
      <c r="AC1560" s="11">
        <f t="shared" si="4097"/>
        <v>0</v>
      </c>
      <c r="AD1560" s="11">
        <f t="shared" si="4097"/>
        <v>0</v>
      </c>
      <c r="AE1560" s="11">
        <f t="shared" si="4097"/>
        <v>0</v>
      </c>
      <c r="AF1560" s="11">
        <f t="shared" si="4097"/>
        <v>0</v>
      </c>
      <c r="AG1560" s="11">
        <f t="shared" si="4097"/>
        <v>0</v>
      </c>
      <c r="AH1560" s="11">
        <v>0</v>
      </c>
      <c r="AI1560" s="11">
        <v>0</v>
      </c>
      <c r="AJ1560" s="11">
        <f t="shared" ref="AJ1560:AY1562" si="4098">SUM(AJ1561)</f>
        <v>0</v>
      </c>
      <c r="AK1560" s="11">
        <f t="shared" si="4098"/>
        <v>0</v>
      </c>
      <c r="AL1560" s="11">
        <f t="shared" si="4098"/>
        <v>0</v>
      </c>
      <c r="AM1560" s="11">
        <f t="shared" si="4098"/>
        <v>0</v>
      </c>
      <c r="AN1560" s="11">
        <f t="shared" si="4098"/>
        <v>0</v>
      </c>
      <c r="AO1560" s="11">
        <f t="shared" si="4098"/>
        <v>0</v>
      </c>
      <c r="AP1560" s="11">
        <f t="shared" si="4098"/>
        <v>0</v>
      </c>
      <c r="AQ1560" s="11">
        <f t="shared" si="4098"/>
        <v>0</v>
      </c>
      <c r="AR1560" s="11">
        <f t="shared" si="4098"/>
        <v>0</v>
      </c>
      <c r="AS1560" s="11">
        <f t="shared" si="4098"/>
        <v>0</v>
      </c>
      <c r="AT1560" s="11">
        <f t="shared" si="4098"/>
        <v>0</v>
      </c>
      <c r="AU1560" s="11">
        <f t="shared" si="4098"/>
        <v>0</v>
      </c>
      <c r="AV1560" s="11">
        <f t="shared" si="4098"/>
        <v>0</v>
      </c>
      <c r="AW1560" s="11">
        <f t="shared" si="4098"/>
        <v>0</v>
      </c>
      <c r="AX1560" s="11">
        <f t="shared" si="4098"/>
        <v>0</v>
      </c>
      <c r="AY1560" s="11">
        <f t="shared" si="4098"/>
        <v>0</v>
      </c>
      <c r="AZ1560" s="11">
        <v>0</v>
      </c>
      <c r="BA1560" s="11">
        <v>0</v>
      </c>
      <c r="BB1560" s="11">
        <f t="shared" ref="BB1560:BQ1562" si="4099">SUM(BB1561)</f>
        <v>0</v>
      </c>
      <c r="BC1560" s="11">
        <f t="shared" si="4099"/>
        <v>0</v>
      </c>
      <c r="BD1560" s="11">
        <f t="shared" si="4099"/>
        <v>0</v>
      </c>
      <c r="BE1560" s="11">
        <f t="shared" si="4099"/>
        <v>0</v>
      </c>
      <c r="BF1560" s="11">
        <f t="shared" si="4099"/>
        <v>0</v>
      </c>
      <c r="BG1560" s="11">
        <f t="shared" si="4099"/>
        <v>0</v>
      </c>
      <c r="BH1560" s="11">
        <f t="shared" si="4099"/>
        <v>0</v>
      </c>
      <c r="BI1560" s="11">
        <f t="shared" si="4099"/>
        <v>0</v>
      </c>
      <c r="BJ1560" s="11">
        <f t="shared" si="4099"/>
        <v>0</v>
      </c>
      <c r="BK1560" s="11">
        <f t="shared" si="4099"/>
        <v>0</v>
      </c>
      <c r="BL1560" s="11">
        <f t="shared" si="4099"/>
        <v>0</v>
      </c>
      <c r="BM1560" s="11">
        <f t="shared" si="4099"/>
        <v>0</v>
      </c>
      <c r="BN1560" s="11">
        <f t="shared" si="4099"/>
        <v>0</v>
      </c>
      <c r="BO1560" s="11">
        <f t="shared" si="4099"/>
        <v>0</v>
      </c>
      <c r="BP1560" s="11">
        <f t="shared" si="4099"/>
        <v>0</v>
      </c>
      <c r="BQ1560" s="11">
        <f t="shared" si="4099"/>
        <v>0</v>
      </c>
      <c r="BR1560" s="11">
        <v>0</v>
      </c>
      <c r="BS1560" s="11">
        <v>0</v>
      </c>
      <c r="BT1560" s="11">
        <f t="shared" ref="BT1560:BZ1562" si="4100">SUM(BT1561)</f>
        <v>100</v>
      </c>
      <c r="BU1560" s="11">
        <f t="shared" si="4100"/>
        <v>100</v>
      </c>
      <c r="BV1560" s="11">
        <f t="shared" si="4100"/>
        <v>0</v>
      </c>
      <c r="BW1560" s="11">
        <f t="shared" si="4100"/>
        <v>0</v>
      </c>
      <c r="BX1560" s="11">
        <f t="shared" si="4100"/>
        <v>0</v>
      </c>
      <c r="BY1560" s="11">
        <f t="shared" si="4100"/>
        <v>0</v>
      </c>
      <c r="BZ1560" s="11">
        <f t="shared" si="4100"/>
        <v>0</v>
      </c>
      <c r="CA1560" s="11">
        <f t="shared" si="4012"/>
        <v>0</v>
      </c>
      <c r="CB1560" s="123">
        <f t="shared" si="4023"/>
        <v>0</v>
      </c>
    </row>
    <row r="1561" spans="1:80" x14ac:dyDescent="0.25">
      <c r="A1561" s="4" t="s">
        <v>928</v>
      </c>
      <c r="B1561" s="4" t="s">
        <v>3</v>
      </c>
      <c r="C1561" s="4" t="s">
        <v>28</v>
      </c>
      <c r="D1561" s="79" t="s">
        <v>930</v>
      </c>
      <c r="E1561" s="78" t="s">
        <v>280</v>
      </c>
      <c r="F1561" s="78" t="s">
        <v>1</v>
      </c>
      <c r="G1561" s="2" t="s">
        <v>1</v>
      </c>
      <c r="H1561" s="2" t="s">
        <v>281</v>
      </c>
      <c r="I1561" s="12">
        <f>SUM(I1562)</f>
        <v>100</v>
      </c>
      <c r="J1561" s="12">
        <f t="shared" si="4011"/>
        <v>100</v>
      </c>
      <c r="K1561" s="12">
        <f t="shared" si="4096"/>
        <v>100</v>
      </c>
      <c r="L1561" s="12">
        <f t="shared" si="4014"/>
        <v>0</v>
      </c>
      <c r="M1561" s="12">
        <f t="shared" si="4096"/>
        <v>0</v>
      </c>
      <c r="N1561" s="12">
        <f t="shared" si="4096"/>
        <v>0</v>
      </c>
      <c r="O1561" s="12">
        <f t="shared" si="4096"/>
        <v>0</v>
      </c>
      <c r="P1561" s="12">
        <f t="shared" si="4096"/>
        <v>0</v>
      </c>
      <c r="Q1561" s="12">
        <f t="shared" si="4096"/>
        <v>0</v>
      </c>
      <c r="R1561" s="12">
        <f t="shared" si="4097"/>
        <v>0</v>
      </c>
      <c r="S1561" s="12">
        <f t="shared" ref="S1561:AG1562" si="4101">SUM(S1562)</f>
        <v>0</v>
      </c>
      <c r="T1561" s="12">
        <f t="shared" si="4101"/>
        <v>0</v>
      </c>
      <c r="U1561" s="12">
        <f t="shared" si="4101"/>
        <v>0</v>
      </c>
      <c r="V1561" s="12">
        <f t="shared" si="4101"/>
        <v>0</v>
      </c>
      <c r="W1561" s="12">
        <f t="shared" si="4101"/>
        <v>0</v>
      </c>
      <c r="X1561" s="12">
        <f t="shared" si="4101"/>
        <v>0</v>
      </c>
      <c r="Y1561" s="12">
        <f t="shared" si="4101"/>
        <v>0</v>
      </c>
      <c r="Z1561" s="12">
        <f t="shared" si="4101"/>
        <v>0</v>
      </c>
      <c r="AA1561" s="12">
        <f t="shared" si="4101"/>
        <v>0</v>
      </c>
      <c r="AB1561" s="12">
        <f t="shared" si="4101"/>
        <v>0</v>
      </c>
      <c r="AC1561" s="12">
        <f t="shared" si="4101"/>
        <v>0</v>
      </c>
      <c r="AD1561" s="12">
        <f t="shared" si="4101"/>
        <v>0</v>
      </c>
      <c r="AE1561" s="12">
        <f t="shared" si="4101"/>
        <v>0</v>
      </c>
      <c r="AF1561" s="12">
        <f t="shared" si="4101"/>
        <v>0</v>
      </c>
      <c r="AG1561" s="12">
        <f t="shared" si="4101"/>
        <v>0</v>
      </c>
      <c r="AH1561" s="12">
        <v>0</v>
      </c>
      <c r="AI1561" s="12">
        <v>0</v>
      </c>
      <c r="AJ1561" s="12">
        <f t="shared" si="4098"/>
        <v>0</v>
      </c>
      <c r="AK1561" s="12">
        <f t="shared" ref="AK1561:AY1562" si="4102">SUM(AK1562)</f>
        <v>0</v>
      </c>
      <c r="AL1561" s="12">
        <f t="shared" si="4102"/>
        <v>0</v>
      </c>
      <c r="AM1561" s="12">
        <f t="shared" si="4102"/>
        <v>0</v>
      </c>
      <c r="AN1561" s="12">
        <f t="shared" si="4102"/>
        <v>0</v>
      </c>
      <c r="AO1561" s="12">
        <f t="shared" si="4102"/>
        <v>0</v>
      </c>
      <c r="AP1561" s="12">
        <f t="shared" si="4102"/>
        <v>0</v>
      </c>
      <c r="AQ1561" s="12">
        <f t="shared" si="4102"/>
        <v>0</v>
      </c>
      <c r="AR1561" s="12">
        <f t="shared" si="4102"/>
        <v>0</v>
      </c>
      <c r="AS1561" s="12">
        <f t="shared" si="4102"/>
        <v>0</v>
      </c>
      <c r="AT1561" s="12">
        <f t="shared" si="4102"/>
        <v>0</v>
      </c>
      <c r="AU1561" s="12">
        <f t="shared" si="4102"/>
        <v>0</v>
      </c>
      <c r="AV1561" s="12">
        <f t="shared" si="4102"/>
        <v>0</v>
      </c>
      <c r="AW1561" s="12">
        <f t="shared" si="4102"/>
        <v>0</v>
      </c>
      <c r="AX1561" s="12">
        <f t="shared" si="4102"/>
        <v>0</v>
      </c>
      <c r="AY1561" s="12">
        <f t="shared" si="4102"/>
        <v>0</v>
      </c>
      <c r="AZ1561" s="12">
        <v>0</v>
      </c>
      <c r="BA1561" s="12">
        <v>0</v>
      </c>
      <c r="BB1561" s="12">
        <f t="shared" si="4099"/>
        <v>0</v>
      </c>
      <c r="BC1561" s="12">
        <f t="shared" ref="BC1561:BQ1562" si="4103">SUM(BC1562)</f>
        <v>0</v>
      </c>
      <c r="BD1561" s="12">
        <f t="shared" si="4103"/>
        <v>0</v>
      </c>
      <c r="BE1561" s="12">
        <f t="shared" si="4103"/>
        <v>0</v>
      </c>
      <c r="BF1561" s="12">
        <f t="shared" si="4103"/>
        <v>0</v>
      </c>
      <c r="BG1561" s="12">
        <f t="shared" si="4103"/>
        <v>0</v>
      </c>
      <c r="BH1561" s="12">
        <f t="shared" si="4103"/>
        <v>0</v>
      </c>
      <c r="BI1561" s="12">
        <f t="shared" si="4103"/>
        <v>0</v>
      </c>
      <c r="BJ1561" s="12">
        <f t="shared" si="4103"/>
        <v>0</v>
      </c>
      <c r="BK1561" s="12">
        <f t="shared" si="4103"/>
        <v>0</v>
      </c>
      <c r="BL1561" s="12">
        <f t="shared" si="4103"/>
        <v>0</v>
      </c>
      <c r="BM1561" s="12">
        <f t="shared" si="4103"/>
        <v>0</v>
      </c>
      <c r="BN1561" s="12">
        <f t="shared" si="4103"/>
        <v>0</v>
      </c>
      <c r="BO1561" s="12">
        <f t="shared" si="4103"/>
        <v>0</v>
      </c>
      <c r="BP1561" s="12">
        <f t="shared" si="4103"/>
        <v>0</v>
      </c>
      <c r="BQ1561" s="12">
        <f t="shared" si="4103"/>
        <v>0</v>
      </c>
      <c r="BR1561" s="12">
        <v>0</v>
      </c>
      <c r="BS1561" s="12">
        <v>0</v>
      </c>
      <c r="BT1561" s="12">
        <f t="shared" si="4100"/>
        <v>100</v>
      </c>
      <c r="BU1561" s="12">
        <f t="shared" si="4100"/>
        <v>100</v>
      </c>
      <c r="BV1561" s="12">
        <f t="shared" si="4100"/>
        <v>0</v>
      </c>
      <c r="BW1561" s="12">
        <f t="shared" si="4100"/>
        <v>0</v>
      </c>
      <c r="BX1561" s="12">
        <f t="shared" si="4100"/>
        <v>0</v>
      </c>
      <c r="BY1561" s="12">
        <f t="shared" si="4100"/>
        <v>0</v>
      </c>
      <c r="BZ1561" s="12">
        <f t="shared" si="4100"/>
        <v>0</v>
      </c>
      <c r="CA1561" s="12">
        <f t="shared" si="4012"/>
        <v>0</v>
      </c>
      <c r="CB1561" s="124">
        <f t="shared" si="4023"/>
        <v>0</v>
      </c>
    </row>
    <row r="1562" spans="1:80" x14ac:dyDescent="0.25">
      <c r="A1562" s="1" t="s">
        <v>928</v>
      </c>
      <c r="B1562" s="1" t="s">
        <v>3</v>
      </c>
      <c r="C1562" s="1" t="s">
        <v>28</v>
      </c>
      <c r="D1562" s="82" t="s">
        <v>930</v>
      </c>
      <c r="E1562" s="82" t="s">
        <v>282</v>
      </c>
      <c r="F1562" s="79" t="s">
        <v>1</v>
      </c>
      <c r="G1562" s="13" t="s">
        <v>1</v>
      </c>
      <c r="H1562" s="2" t="s">
        <v>283</v>
      </c>
      <c r="I1562" s="12">
        <f>SUM(I1563)</f>
        <v>100</v>
      </c>
      <c r="J1562" s="12">
        <f t="shared" si="4011"/>
        <v>100</v>
      </c>
      <c r="K1562" s="12">
        <f t="shared" si="4096"/>
        <v>100</v>
      </c>
      <c r="L1562" s="12">
        <f t="shared" si="4014"/>
        <v>0</v>
      </c>
      <c r="M1562" s="12">
        <f t="shared" si="4096"/>
        <v>0</v>
      </c>
      <c r="N1562" s="12">
        <f t="shared" si="4096"/>
        <v>0</v>
      </c>
      <c r="O1562" s="12">
        <f t="shared" si="4096"/>
        <v>0</v>
      </c>
      <c r="P1562" s="12">
        <f t="shared" si="4096"/>
        <v>0</v>
      </c>
      <c r="Q1562" s="12">
        <f t="shared" si="4096"/>
        <v>0</v>
      </c>
      <c r="R1562" s="12">
        <f t="shared" si="4097"/>
        <v>0</v>
      </c>
      <c r="S1562" s="12">
        <f t="shared" si="4101"/>
        <v>0</v>
      </c>
      <c r="T1562" s="12">
        <f t="shared" si="4101"/>
        <v>0</v>
      </c>
      <c r="U1562" s="12">
        <f t="shared" si="4101"/>
        <v>0</v>
      </c>
      <c r="V1562" s="12">
        <f t="shared" si="4101"/>
        <v>0</v>
      </c>
      <c r="W1562" s="12">
        <f t="shared" si="4101"/>
        <v>0</v>
      </c>
      <c r="X1562" s="12">
        <f t="shared" si="4101"/>
        <v>0</v>
      </c>
      <c r="Y1562" s="12">
        <f t="shared" si="4101"/>
        <v>0</v>
      </c>
      <c r="Z1562" s="12">
        <f t="shared" si="4101"/>
        <v>0</v>
      </c>
      <c r="AA1562" s="12">
        <f t="shared" si="4101"/>
        <v>0</v>
      </c>
      <c r="AB1562" s="12">
        <f t="shared" si="4101"/>
        <v>0</v>
      </c>
      <c r="AC1562" s="12">
        <f t="shared" si="4101"/>
        <v>0</v>
      </c>
      <c r="AD1562" s="12">
        <f t="shared" si="4101"/>
        <v>0</v>
      </c>
      <c r="AE1562" s="12">
        <f t="shared" si="4101"/>
        <v>0</v>
      </c>
      <c r="AF1562" s="12">
        <f t="shared" si="4101"/>
        <v>0</v>
      </c>
      <c r="AG1562" s="12">
        <f t="shared" si="4101"/>
        <v>0</v>
      </c>
      <c r="AH1562" s="12">
        <v>0</v>
      </c>
      <c r="AI1562" s="12">
        <v>0</v>
      </c>
      <c r="AJ1562" s="12">
        <f t="shared" si="4098"/>
        <v>0</v>
      </c>
      <c r="AK1562" s="12">
        <f t="shared" si="4102"/>
        <v>0</v>
      </c>
      <c r="AL1562" s="12">
        <f t="shared" si="4102"/>
        <v>0</v>
      </c>
      <c r="AM1562" s="12">
        <f t="shared" si="4102"/>
        <v>0</v>
      </c>
      <c r="AN1562" s="12">
        <f t="shared" si="4102"/>
        <v>0</v>
      </c>
      <c r="AO1562" s="12">
        <f t="shared" si="4102"/>
        <v>0</v>
      </c>
      <c r="AP1562" s="12">
        <f t="shared" si="4102"/>
        <v>0</v>
      </c>
      <c r="AQ1562" s="12">
        <f t="shared" si="4102"/>
        <v>0</v>
      </c>
      <c r="AR1562" s="12">
        <f t="shared" si="4102"/>
        <v>0</v>
      </c>
      <c r="AS1562" s="12">
        <f t="shared" si="4102"/>
        <v>0</v>
      </c>
      <c r="AT1562" s="12">
        <f t="shared" si="4102"/>
        <v>0</v>
      </c>
      <c r="AU1562" s="12">
        <f t="shared" si="4102"/>
        <v>0</v>
      </c>
      <c r="AV1562" s="12">
        <f t="shared" si="4102"/>
        <v>0</v>
      </c>
      <c r="AW1562" s="12">
        <f t="shared" si="4102"/>
        <v>0</v>
      </c>
      <c r="AX1562" s="12">
        <f t="shared" si="4102"/>
        <v>0</v>
      </c>
      <c r="AY1562" s="12">
        <f t="shared" si="4102"/>
        <v>0</v>
      </c>
      <c r="AZ1562" s="12">
        <v>0</v>
      </c>
      <c r="BA1562" s="12">
        <v>0</v>
      </c>
      <c r="BB1562" s="12">
        <f t="shared" si="4099"/>
        <v>0</v>
      </c>
      <c r="BC1562" s="12">
        <f t="shared" si="4103"/>
        <v>0</v>
      </c>
      <c r="BD1562" s="12">
        <f t="shared" si="4103"/>
        <v>0</v>
      </c>
      <c r="BE1562" s="12">
        <f t="shared" si="4103"/>
        <v>0</v>
      </c>
      <c r="BF1562" s="12">
        <f t="shared" si="4103"/>
        <v>0</v>
      </c>
      <c r="BG1562" s="12">
        <f t="shared" si="4103"/>
        <v>0</v>
      </c>
      <c r="BH1562" s="12">
        <f t="shared" si="4103"/>
        <v>0</v>
      </c>
      <c r="BI1562" s="12">
        <f t="shared" si="4103"/>
        <v>0</v>
      </c>
      <c r="BJ1562" s="12">
        <f t="shared" si="4103"/>
        <v>0</v>
      </c>
      <c r="BK1562" s="12">
        <f t="shared" si="4103"/>
        <v>0</v>
      </c>
      <c r="BL1562" s="12">
        <f t="shared" si="4103"/>
        <v>0</v>
      </c>
      <c r="BM1562" s="12">
        <f t="shared" si="4103"/>
        <v>0</v>
      </c>
      <c r="BN1562" s="12">
        <f t="shared" si="4103"/>
        <v>0</v>
      </c>
      <c r="BO1562" s="12">
        <f t="shared" si="4103"/>
        <v>0</v>
      </c>
      <c r="BP1562" s="12">
        <f t="shared" si="4103"/>
        <v>0</v>
      </c>
      <c r="BQ1562" s="12">
        <f t="shared" si="4103"/>
        <v>0</v>
      </c>
      <c r="BR1562" s="12">
        <v>0</v>
      </c>
      <c r="BS1562" s="12">
        <v>0</v>
      </c>
      <c r="BT1562" s="12">
        <f t="shared" si="4100"/>
        <v>100</v>
      </c>
      <c r="BU1562" s="12">
        <f t="shared" si="4100"/>
        <v>100</v>
      </c>
      <c r="BV1562" s="12">
        <f t="shared" si="4100"/>
        <v>0</v>
      </c>
      <c r="BW1562" s="12">
        <f t="shared" si="4100"/>
        <v>0</v>
      </c>
      <c r="BX1562" s="12">
        <f t="shared" si="4100"/>
        <v>0</v>
      </c>
      <c r="BY1562" s="12">
        <f t="shared" si="4100"/>
        <v>0</v>
      </c>
      <c r="BZ1562" s="12">
        <f t="shared" si="4100"/>
        <v>0</v>
      </c>
      <c r="CA1562" s="12">
        <f t="shared" si="4012"/>
        <v>0</v>
      </c>
      <c r="CB1562" s="124">
        <f t="shared" si="4023"/>
        <v>0</v>
      </c>
    </row>
    <row r="1563" spans="1:80" x14ac:dyDescent="0.25">
      <c r="A1563" s="4" t="s">
        <v>928</v>
      </c>
      <c r="B1563" s="4" t="s">
        <v>3</v>
      </c>
      <c r="C1563" s="4" t="s">
        <v>28</v>
      </c>
      <c r="D1563" s="79" t="s">
        <v>930</v>
      </c>
      <c r="E1563" s="89">
        <v>6151</v>
      </c>
      <c r="F1563" s="79" t="s">
        <v>977</v>
      </c>
      <c r="G1563" s="74" t="s">
        <v>1909</v>
      </c>
      <c r="H1563" s="13" t="s">
        <v>285</v>
      </c>
      <c r="I1563" s="14">
        <v>100</v>
      </c>
      <c r="J1563" s="14">
        <f t="shared" si="4011"/>
        <v>100</v>
      </c>
      <c r="K1563" s="14">
        <v>100</v>
      </c>
      <c r="L1563" s="14">
        <f t="shared" si="4014"/>
        <v>0</v>
      </c>
      <c r="M1563" s="14">
        <v>0</v>
      </c>
      <c r="N1563" s="14">
        <v>0</v>
      </c>
      <c r="O1563" s="14">
        <v>0</v>
      </c>
      <c r="P1563" s="14">
        <v>0</v>
      </c>
      <c r="Q1563" s="14">
        <v>0</v>
      </c>
      <c r="R1563" s="14">
        <v>0</v>
      </c>
      <c r="S1563" s="14"/>
      <c r="T1563" s="14"/>
      <c r="U1563" s="14"/>
      <c r="V1563" s="14"/>
      <c r="W1563" s="14"/>
      <c r="X1563" s="14">
        <f t="shared" si="4093"/>
        <v>0</v>
      </c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>
        <v>0</v>
      </c>
      <c r="AI1563" s="14">
        <v>0</v>
      </c>
      <c r="AJ1563" s="14">
        <v>0</v>
      </c>
      <c r="AK1563" s="14"/>
      <c r="AL1563" s="14"/>
      <c r="AM1563" s="14"/>
      <c r="AN1563" s="14"/>
      <c r="AO1563" s="14"/>
      <c r="AP1563" s="14">
        <f t="shared" si="4094"/>
        <v>0</v>
      </c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>
        <v>0</v>
      </c>
      <c r="BA1563" s="14">
        <v>0</v>
      </c>
      <c r="BB1563" s="14">
        <v>0</v>
      </c>
      <c r="BC1563" s="14"/>
      <c r="BD1563" s="14"/>
      <c r="BE1563" s="14"/>
      <c r="BF1563" s="14"/>
      <c r="BG1563" s="14"/>
      <c r="BH1563" s="14">
        <f t="shared" si="4095"/>
        <v>0</v>
      </c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>
        <v>0</v>
      </c>
      <c r="BS1563" s="14">
        <v>0</v>
      </c>
      <c r="BT1563" s="14">
        <v>100</v>
      </c>
      <c r="BU1563" s="14">
        <v>100</v>
      </c>
      <c r="BV1563" s="14">
        <v>0</v>
      </c>
      <c r="BW1563" s="14">
        <f t="shared" si="4081"/>
        <v>0</v>
      </c>
      <c r="BX1563" s="14"/>
      <c r="BY1563" s="14"/>
      <c r="BZ1563" s="14"/>
      <c r="CA1563" s="14">
        <f t="shared" si="4012"/>
        <v>0</v>
      </c>
      <c r="CB1563" s="122">
        <f t="shared" si="4023"/>
        <v>0</v>
      </c>
    </row>
    <row r="1564" spans="1:80" ht="22.5" x14ac:dyDescent="0.25">
      <c r="A1564" s="1" t="s">
        <v>1</v>
      </c>
      <c r="B1564" s="1" t="s">
        <v>1</v>
      </c>
      <c r="C1564" s="1" t="s">
        <v>1</v>
      </c>
      <c r="D1564" s="78" t="s">
        <v>1</v>
      </c>
      <c r="E1564" s="78" t="s">
        <v>1</v>
      </c>
      <c r="F1564" s="78" t="s">
        <v>1</v>
      </c>
      <c r="G1564" s="2" t="s">
        <v>1</v>
      </c>
      <c r="H1564" s="10" t="s">
        <v>77</v>
      </c>
      <c r="I1564" s="11">
        <f>SUM(I1565)</f>
        <v>22448000</v>
      </c>
      <c r="J1564" s="11">
        <f t="shared" si="4011"/>
        <v>9800000</v>
      </c>
      <c r="K1564" s="11">
        <f t="shared" ref="K1564:Q1564" si="4104">SUM(K1565)</f>
        <v>1100000</v>
      </c>
      <c r="L1564" s="11">
        <f t="shared" si="4014"/>
        <v>0</v>
      </c>
      <c r="M1564" s="11">
        <f t="shared" si="4104"/>
        <v>0</v>
      </c>
      <c r="N1564" s="11">
        <f t="shared" si="4104"/>
        <v>0</v>
      </c>
      <c r="O1564" s="11">
        <f t="shared" si="4104"/>
        <v>0</v>
      </c>
      <c r="P1564" s="11">
        <f t="shared" si="4104"/>
        <v>0</v>
      </c>
      <c r="Q1564" s="11">
        <f t="shared" si="4104"/>
        <v>8700000</v>
      </c>
      <c r="R1564" s="11">
        <f t="shared" ref="R1564:AG1564" si="4105">SUM(R1565)</f>
        <v>0</v>
      </c>
      <c r="S1564" s="11">
        <f t="shared" si="4105"/>
        <v>0</v>
      </c>
      <c r="T1564" s="11">
        <f t="shared" si="4105"/>
        <v>0</v>
      </c>
      <c r="U1564" s="11">
        <f t="shared" si="4105"/>
        <v>0</v>
      </c>
      <c r="V1564" s="11">
        <f t="shared" si="4105"/>
        <v>0</v>
      </c>
      <c r="W1564" s="11">
        <f t="shared" si="4105"/>
        <v>0</v>
      </c>
      <c r="X1564" s="11">
        <f t="shared" si="4105"/>
        <v>0</v>
      </c>
      <c r="Y1564" s="11">
        <f t="shared" si="4105"/>
        <v>0</v>
      </c>
      <c r="Z1564" s="11">
        <f t="shared" si="4105"/>
        <v>0</v>
      </c>
      <c r="AA1564" s="11">
        <f t="shared" si="4105"/>
        <v>0</v>
      </c>
      <c r="AB1564" s="11">
        <f t="shared" si="4105"/>
        <v>0</v>
      </c>
      <c r="AC1564" s="11">
        <f t="shared" si="4105"/>
        <v>0</v>
      </c>
      <c r="AD1564" s="11">
        <f t="shared" si="4105"/>
        <v>0</v>
      </c>
      <c r="AE1564" s="11">
        <f t="shared" si="4105"/>
        <v>0</v>
      </c>
      <c r="AF1564" s="11">
        <f t="shared" si="4105"/>
        <v>0</v>
      </c>
      <c r="AG1564" s="11">
        <f t="shared" si="4105"/>
        <v>0</v>
      </c>
      <c r="AH1564" s="11">
        <v>0</v>
      </c>
      <c r="AI1564" s="11">
        <v>0</v>
      </c>
      <c r="AJ1564" s="11">
        <f t="shared" ref="AJ1564:AY1564" si="4106">SUM(AJ1565)</f>
        <v>0</v>
      </c>
      <c r="AK1564" s="11">
        <f t="shared" si="4106"/>
        <v>0</v>
      </c>
      <c r="AL1564" s="11">
        <f t="shared" si="4106"/>
        <v>0</v>
      </c>
      <c r="AM1564" s="11">
        <f t="shared" si="4106"/>
        <v>0</v>
      </c>
      <c r="AN1564" s="11">
        <f t="shared" si="4106"/>
        <v>0</v>
      </c>
      <c r="AO1564" s="11">
        <f t="shared" si="4106"/>
        <v>0</v>
      </c>
      <c r="AP1564" s="11">
        <f t="shared" si="4106"/>
        <v>0</v>
      </c>
      <c r="AQ1564" s="11">
        <f t="shared" si="4106"/>
        <v>0</v>
      </c>
      <c r="AR1564" s="11">
        <f t="shared" si="4106"/>
        <v>0</v>
      </c>
      <c r="AS1564" s="11">
        <f t="shared" si="4106"/>
        <v>0</v>
      </c>
      <c r="AT1564" s="11">
        <f t="shared" si="4106"/>
        <v>0</v>
      </c>
      <c r="AU1564" s="11">
        <f t="shared" si="4106"/>
        <v>0</v>
      </c>
      <c r="AV1564" s="11">
        <f t="shared" si="4106"/>
        <v>0</v>
      </c>
      <c r="AW1564" s="11">
        <f t="shared" si="4106"/>
        <v>0</v>
      </c>
      <c r="AX1564" s="11">
        <f t="shared" si="4106"/>
        <v>0</v>
      </c>
      <c r="AY1564" s="11">
        <f t="shared" si="4106"/>
        <v>0</v>
      </c>
      <c r="AZ1564" s="11">
        <v>0</v>
      </c>
      <c r="BA1564" s="11">
        <v>0</v>
      </c>
      <c r="BB1564" s="11">
        <f t="shared" ref="BB1564:BQ1564" si="4107">SUM(BB1565)</f>
        <v>0</v>
      </c>
      <c r="BC1564" s="11">
        <f t="shared" si="4107"/>
        <v>668322</v>
      </c>
      <c r="BD1564" s="11">
        <f t="shared" si="4107"/>
        <v>0</v>
      </c>
      <c r="BE1564" s="11">
        <f t="shared" si="4107"/>
        <v>21509</v>
      </c>
      <c r="BF1564" s="11">
        <f t="shared" si="4107"/>
        <v>0</v>
      </c>
      <c r="BG1564" s="11">
        <f t="shared" si="4107"/>
        <v>0</v>
      </c>
      <c r="BH1564" s="11">
        <f t="shared" si="4107"/>
        <v>689831</v>
      </c>
      <c r="BI1564" s="11">
        <f t="shared" si="4107"/>
        <v>0</v>
      </c>
      <c r="BJ1564" s="11">
        <f t="shared" si="4107"/>
        <v>0</v>
      </c>
      <c r="BK1564" s="11">
        <f t="shared" si="4107"/>
        <v>668322</v>
      </c>
      <c r="BL1564" s="11">
        <f t="shared" si="4107"/>
        <v>21509</v>
      </c>
      <c r="BM1564" s="11">
        <f t="shared" si="4107"/>
        <v>0</v>
      </c>
      <c r="BN1564" s="11">
        <f t="shared" si="4107"/>
        <v>0</v>
      </c>
      <c r="BO1564" s="11">
        <f t="shared" si="4107"/>
        <v>0</v>
      </c>
      <c r="BP1564" s="11">
        <f t="shared" si="4107"/>
        <v>0</v>
      </c>
      <c r="BQ1564" s="11">
        <f t="shared" si="4107"/>
        <v>0</v>
      </c>
      <c r="BR1564" s="11">
        <v>689831</v>
      </c>
      <c r="BS1564" s="11">
        <v>0</v>
      </c>
      <c r="BT1564" s="11">
        <f t="shared" ref="BT1564:BZ1564" si="4108">SUM(BT1565)</f>
        <v>15850000</v>
      </c>
      <c r="BU1564" s="11">
        <f t="shared" si="4108"/>
        <v>6799422</v>
      </c>
      <c r="BV1564" s="11">
        <f t="shared" si="4108"/>
        <v>3955000</v>
      </c>
      <c r="BW1564" s="11">
        <f t="shared" si="4108"/>
        <v>694422</v>
      </c>
      <c r="BX1564" s="11">
        <f t="shared" si="4108"/>
        <v>594422</v>
      </c>
      <c r="BY1564" s="11">
        <f t="shared" si="4108"/>
        <v>100000</v>
      </c>
      <c r="BZ1564" s="11">
        <f t="shared" si="4108"/>
        <v>0</v>
      </c>
      <c r="CA1564" s="11">
        <f t="shared" si="4012"/>
        <v>4649422</v>
      </c>
      <c r="CB1564" s="123">
        <f t="shared" si="4023"/>
        <v>68.379665212719559</v>
      </c>
    </row>
    <row r="1565" spans="1:80" x14ac:dyDescent="0.25">
      <c r="A1565" s="4" t="s">
        <v>928</v>
      </c>
      <c r="B1565" s="4" t="s">
        <v>3</v>
      </c>
      <c r="C1565" s="4" t="s">
        <v>28</v>
      </c>
      <c r="D1565" s="79" t="s">
        <v>930</v>
      </c>
      <c r="E1565" s="78" t="s">
        <v>78</v>
      </c>
      <c r="F1565" s="78" t="s">
        <v>1</v>
      </c>
      <c r="G1565" s="2" t="s">
        <v>1</v>
      </c>
      <c r="H1565" s="2" t="s">
        <v>79</v>
      </c>
      <c r="I1565" s="12">
        <f>SUM(I1566,I1574,I1586,I1588)</f>
        <v>22448000</v>
      </c>
      <c r="J1565" s="12">
        <f t="shared" si="4011"/>
        <v>9800000</v>
      </c>
      <c r="K1565" s="12">
        <f t="shared" ref="K1565" si="4109">SUM(K1566,K1574,K1586,K1588)</f>
        <v>1100000</v>
      </c>
      <c r="L1565" s="12">
        <f t="shared" si="4014"/>
        <v>0</v>
      </c>
      <c r="M1565" s="12">
        <f t="shared" ref="M1565:Q1565" si="4110">SUM(M1566,M1574,M1586,M1588)</f>
        <v>0</v>
      </c>
      <c r="N1565" s="12">
        <f t="shared" si="4110"/>
        <v>0</v>
      </c>
      <c r="O1565" s="12">
        <f t="shared" si="4110"/>
        <v>0</v>
      </c>
      <c r="P1565" s="12">
        <f t="shared" si="4110"/>
        <v>0</v>
      </c>
      <c r="Q1565" s="12">
        <f t="shared" si="4110"/>
        <v>8700000</v>
      </c>
      <c r="R1565" s="12">
        <f t="shared" ref="R1565:AG1565" si="4111">SUM(R1566,R1574,R1586,R1588)</f>
        <v>0</v>
      </c>
      <c r="S1565" s="12">
        <f t="shared" si="4111"/>
        <v>0</v>
      </c>
      <c r="T1565" s="12">
        <f t="shared" si="4111"/>
        <v>0</v>
      </c>
      <c r="U1565" s="12">
        <f t="shared" si="4111"/>
        <v>0</v>
      </c>
      <c r="V1565" s="12">
        <f t="shared" si="4111"/>
        <v>0</v>
      </c>
      <c r="W1565" s="12">
        <f t="shared" si="4111"/>
        <v>0</v>
      </c>
      <c r="X1565" s="12">
        <f t="shared" ref="X1565" si="4112">SUM(X1566,X1574,X1586,X1588)</f>
        <v>0</v>
      </c>
      <c r="Y1565" s="12">
        <f t="shared" si="4111"/>
        <v>0</v>
      </c>
      <c r="Z1565" s="12">
        <f t="shared" si="4111"/>
        <v>0</v>
      </c>
      <c r="AA1565" s="12">
        <f t="shared" si="4111"/>
        <v>0</v>
      </c>
      <c r="AB1565" s="12">
        <f t="shared" si="4111"/>
        <v>0</v>
      </c>
      <c r="AC1565" s="12">
        <f t="shared" si="4111"/>
        <v>0</v>
      </c>
      <c r="AD1565" s="12">
        <f t="shared" si="4111"/>
        <v>0</v>
      </c>
      <c r="AE1565" s="12">
        <f t="shared" si="4111"/>
        <v>0</v>
      </c>
      <c r="AF1565" s="12">
        <f t="shared" si="4111"/>
        <v>0</v>
      </c>
      <c r="AG1565" s="12">
        <f t="shared" si="4111"/>
        <v>0</v>
      </c>
      <c r="AH1565" s="12">
        <v>0</v>
      </c>
      <c r="AI1565" s="12">
        <v>0</v>
      </c>
      <c r="AJ1565" s="12">
        <f t="shared" ref="AJ1565:AY1565" si="4113">SUM(AJ1566,AJ1574,AJ1586,AJ1588)</f>
        <v>0</v>
      </c>
      <c r="AK1565" s="12">
        <f t="shared" si="4113"/>
        <v>0</v>
      </c>
      <c r="AL1565" s="12">
        <f t="shared" si="4113"/>
        <v>0</v>
      </c>
      <c r="AM1565" s="12">
        <f t="shared" si="4113"/>
        <v>0</v>
      </c>
      <c r="AN1565" s="12">
        <f t="shared" si="4113"/>
        <v>0</v>
      </c>
      <c r="AO1565" s="12">
        <f t="shared" si="4113"/>
        <v>0</v>
      </c>
      <c r="AP1565" s="12">
        <f t="shared" ref="AP1565" si="4114">SUM(AP1566,AP1574,AP1586,AP1588)</f>
        <v>0</v>
      </c>
      <c r="AQ1565" s="12">
        <f t="shared" si="4113"/>
        <v>0</v>
      </c>
      <c r="AR1565" s="12">
        <f t="shared" si="4113"/>
        <v>0</v>
      </c>
      <c r="AS1565" s="12">
        <f t="shared" si="4113"/>
        <v>0</v>
      </c>
      <c r="AT1565" s="12">
        <f t="shared" si="4113"/>
        <v>0</v>
      </c>
      <c r="AU1565" s="12">
        <f t="shared" si="4113"/>
        <v>0</v>
      </c>
      <c r="AV1565" s="12">
        <f t="shared" si="4113"/>
        <v>0</v>
      </c>
      <c r="AW1565" s="12">
        <f t="shared" si="4113"/>
        <v>0</v>
      </c>
      <c r="AX1565" s="12">
        <f t="shared" si="4113"/>
        <v>0</v>
      </c>
      <c r="AY1565" s="12">
        <f t="shared" si="4113"/>
        <v>0</v>
      </c>
      <c r="AZ1565" s="12">
        <v>0</v>
      </c>
      <c r="BA1565" s="12">
        <v>0</v>
      </c>
      <c r="BB1565" s="12">
        <f t="shared" ref="BB1565:BQ1565" si="4115">SUM(BB1566,BB1574,BB1586,BB1588)</f>
        <v>0</v>
      </c>
      <c r="BC1565" s="12">
        <f t="shared" si="4115"/>
        <v>668322</v>
      </c>
      <c r="BD1565" s="12">
        <f t="shared" si="4115"/>
        <v>0</v>
      </c>
      <c r="BE1565" s="12">
        <f t="shared" si="4115"/>
        <v>21509</v>
      </c>
      <c r="BF1565" s="12">
        <f t="shared" si="4115"/>
        <v>0</v>
      </c>
      <c r="BG1565" s="12">
        <f t="shared" si="4115"/>
        <v>0</v>
      </c>
      <c r="BH1565" s="12">
        <f t="shared" ref="BH1565" si="4116">SUM(BH1566,BH1574,BH1586,BH1588)</f>
        <v>689831</v>
      </c>
      <c r="BI1565" s="12">
        <f t="shared" si="4115"/>
        <v>0</v>
      </c>
      <c r="BJ1565" s="12">
        <f t="shared" si="4115"/>
        <v>0</v>
      </c>
      <c r="BK1565" s="12">
        <f t="shared" si="4115"/>
        <v>668322</v>
      </c>
      <c r="BL1565" s="12">
        <f t="shared" si="4115"/>
        <v>21509</v>
      </c>
      <c r="BM1565" s="12">
        <f t="shared" si="4115"/>
        <v>0</v>
      </c>
      <c r="BN1565" s="12">
        <f t="shared" si="4115"/>
        <v>0</v>
      </c>
      <c r="BO1565" s="12">
        <f t="shared" si="4115"/>
        <v>0</v>
      </c>
      <c r="BP1565" s="12">
        <f t="shared" si="4115"/>
        <v>0</v>
      </c>
      <c r="BQ1565" s="12">
        <f t="shared" si="4115"/>
        <v>0</v>
      </c>
      <c r="BR1565" s="12">
        <v>689831</v>
      </c>
      <c r="BS1565" s="12">
        <v>0</v>
      </c>
      <c r="BT1565" s="12">
        <f t="shared" ref="BT1565:BZ1565" si="4117">SUM(BT1566,BT1574,BT1586,BT1588)</f>
        <v>15850000</v>
      </c>
      <c r="BU1565" s="12">
        <f t="shared" si="4117"/>
        <v>6799422</v>
      </c>
      <c r="BV1565" s="12">
        <f t="shared" si="4117"/>
        <v>3955000</v>
      </c>
      <c r="BW1565" s="12">
        <f t="shared" si="4117"/>
        <v>694422</v>
      </c>
      <c r="BX1565" s="12">
        <f t="shared" si="4117"/>
        <v>594422</v>
      </c>
      <c r="BY1565" s="12">
        <f t="shared" si="4117"/>
        <v>100000</v>
      </c>
      <c r="BZ1565" s="12">
        <f t="shared" si="4117"/>
        <v>0</v>
      </c>
      <c r="CA1565" s="12">
        <f t="shared" si="4012"/>
        <v>4649422</v>
      </c>
      <c r="CB1565" s="124">
        <f t="shared" si="4023"/>
        <v>68.379665212719559</v>
      </c>
    </row>
    <row r="1566" spans="1:80" x14ac:dyDescent="0.25">
      <c r="A1566" s="1" t="s">
        <v>928</v>
      </c>
      <c r="B1566" s="1" t="s">
        <v>3</v>
      </c>
      <c r="C1566" s="1" t="s">
        <v>28</v>
      </c>
      <c r="D1566" s="82" t="s">
        <v>930</v>
      </c>
      <c r="E1566" s="82" t="s">
        <v>455</v>
      </c>
      <c r="F1566" s="79" t="s">
        <v>1</v>
      </c>
      <c r="G1566" s="13" t="s">
        <v>1</v>
      </c>
      <c r="H1566" s="2" t="s">
        <v>456</v>
      </c>
      <c r="I1566" s="12">
        <f>SUM(I1567:I1573)</f>
        <v>11100000</v>
      </c>
      <c r="J1566" s="12">
        <f t="shared" si="4011"/>
        <v>1700000</v>
      </c>
      <c r="K1566" s="12">
        <f t="shared" ref="K1566" si="4118">SUM(K1567:K1573)</f>
        <v>0</v>
      </c>
      <c r="L1566" s="12">
        <f t="shared" si="4014"/>
        <v>0</v>
      </c>
      <c r="M1566" s="12">
        <f t="shared" ref="M1566:Q1566" si="4119">SUM(M1567:M1573)</f>
        <v>0</v>
      </c>
      <c r="N1566" s="12">
        <f t="shared" si="4119"/>
        <v>0</v>
      </c>
      <c r="O1566" s="12">
        <f t="shared" si="4119"/>
        <v>0</v>
      </c>
      <c r="P1566" s="12">
        <f t="shared" si="4119"/>
        <v>0</v>
      </c>
      <c r="Q1566" s="12">
        <f t="shared" si="4119"/>
        <v>1700000</v>
      </c>
      <c r="R1566" s="12">
        <f t="shared" ref="R1566:AG1566" si="4120">SUM(R1567:R1573)</f>
        <v>0</v>
      </c>
      <c r="S1566" s="12">
        <f t="shared" si="4120"/>
        <v>0</v>
      </c>
      <c r="T1566" s="12">
        <f t="shared" si="4120"/>
        <v>0</v>
      </c>
      <c r="U1566" s="12">
        <f t="shared" si="4120"/>
        <v>0</v>
      </c>
      <c r="V1566" s="12">
        <f t="shared" si="4120"/>
        <v>0</v>
      </c>
      <c r="W1566" s="12">
        <f t="shared" si="4120"/>
        <v>0</v>
      </c>
      <c r="X1566" s="12">
        <f t="shared" ref="X1566" si="4121">SUM(X1567:X1573)</f>
        <v>0</v>
      </c>
      <c r="Y1566" s="12">
        <f t="shared" si="4120"/>
        <v>0</v>
      </c>
      <c r="Z1566" s="12">
        <f t="shared" si="4120"/>
        <v>0</v>
      </c>
      <c r="AA1566" s="12">
        <f t="shared" si="4120"/>
        <v>0</v>
      </c>
      <c r="AB1566" s="12">
        <f t="shared" si="4120"/>
        <v>0</v>
      </c>
      <c r="AC1566" s="12">
        <f t="shared" si="4120"/>
        <v>0</v>
      </c>
      <c r="AD1566" s="12">
        <f t="shared" si="4120"/>
        <v>0</v>
      </c>
      <c r="AE1566" s="12">
        <f t="shared" si="4120"/>
        <v>0</v>
      </c>
      <c r="AF1566" s="12">
        <f t="shared" si="4120"/>
        <v>0</v>
      </c>
      <c r="AG1566" s="12">
        <f t="shared" si="4120"/>
        <v>0</v>
      </c>
      <c r="AH1566" s="12">
        <v>0</v>
      </c>
      <c r="AI1566" s="12">
        <v>0</v>
      </c>
      <c r="AJ1566" s="12">
        <f t="shared" ref="AJ1566:AY1566" si="4122">SUM(AJ1567:AJ1573)</f>
        <v>0</v>
      </c>
      <c r="AK1566" s="12">
        <f t="shared" si="4122"/>
        <v>0</v>
      </c>
      <c r="AL1566" s="12">
        <f t="shared" si="4122"/>
        <v>0</v>
      </c>
      <c r="AM1566" s="12">
        <f t="shared" si="4122"/>
        <v>0</v>
      </c>
      <c r="AN1566" s="12">
        <f t="shared" si="4122"/>
        <v>0</v>
      </c>
      <c r="AO1566" s="12">
        <f t="shared" si="4122"/>
        <v>0</v>
      </c>
      <c r="AP1566" s="12">
        <f t="shared" ref="AP1566" si="4123">SUM(AP1567:AP1573)</f>
        <v>0</v>
      </c>
      <c r="AQ1566" s="12">
        <f t="shared" si="4122"/>
        <v>0</v>
      </c>
      <c r="AR1566" s="12">
        <f t="shared" si="4122"/>
        <v>0</v>
      </c>
      <c r="AS1566" s="12">
        <f t="shared" si="4122"/>
        <v>0</v>
      </c>
      <c r="AT1566" s="12">
        <f t="shared" si="4122"/>
        <v>0</v>
      </c>
      <c r="AU1566" s="12">
        <f t="shared" si="4122"/>
        <v>0</v>
      </c>
      <c r="AV1566" s="12">
        <f t="shared" si="4122"/>
        <v>0</v>
      </c>
      <c r="AW1566" s="12">
        <f t="shared" si="4122"/>
        <v>0</v>
      </c>
      <c r="AX1566" s="12">
        <f t="shared" si="4122"/>
        <v>0</v>
      </c>
      <c r="AY1566" s="12">
        <f t="shared" si="4122"/>
        <v>0</v>
      </c>
      <c r="AZ1566" s="12">
        <v>0</v>
      </c>
      <c r="BA1566" s="12">
        <v>0</v>
      </c>
      <c r="BB1566" s="12">
        <f t="shared" ref="BB1566:BQ1566" si="4124">SUM(BB1567:BB1573)</f>
        <v>0</v>
      </c>
      <c r="BC1566" s="12">
        <f t="shared" si="4124"/>
        <v>0</v>
      </c>
      <c r="BD1566" s="12">
        <f t="shared" si="4124"/>
        <v>0</v>
      </c>
      <c r="BE1566" s="12">
        <f t="shared" si="4124"/>
        <v>0</v>
      </c>
      <c r="BF1566" s="12">
        <f t="shared" si="4124"/>
        <v>0</v>
      </c>
      <c r="BG1566" s="12">
        <f t="shared" si="4124"/>
        <v>0</v>
      </c>
      <c r="BH1566" s="12">
        <f t="shared" ref="BH1566" si="4125">SUM(BH1567:BH1573)</f>
        <v>0</v>
      </c>
      <c r="BI1566" s="12">
        <f t="shared" si="4124"/>
        <v>0</v>
      </c>
      <c r="BJ1566" s="12">
        <f t="shared" si="4124"/>
        <v>0</v>
      </c>
      <c r="BK1566" s="12">
        <f t="shared" si="4124"/>
        <v>0</v>
      </c>
      <c r="BL1566" s="12">
        <f t="shared" si="4124"/>
        <v>0</v>
      </c>
      <c r="BM1566" s="12">
        <f t="shared" si="4124"/>
        <v>0</v>
      </c>
      <c r="BN1566" s="12">
        <f t="shared" si="4124"/>
        <v>0</v>
      </c>
      <c r="BO1566" s="12">
        <f t="shared" si="4124"/>
        <v>0</v>
      </c>
      <c r="BP1566" s="12">
        <f t="shared" si="4124"/>
        <v>0</v>
      </c>
      <c r="BQ1566" s="12">
        <f t="shared" si="4124"/>
        <v>0</v>
      </c>
      <c r="BR1566" s="12">
        <v>0</v>
      </c>
      <c r="BS1566" s="12">
        <v>0</v>
      </c>
      <c r="BT1566" s="12">
        <f t="shared" ref="BT1566:BZ1566" si="4126">SUM(BT1567:BT1573)</f>
        <v>1700000</v>
      </c>
      <c r="BU1566" s="12">
        <f t="shared" si="4126"/>
        <v>0</v>
      </c>
      <c r="BV1566" s="12">
        <f t="shared" si="4126"/>
        <v>0</v>
      </c>
      <c r="BW1566" s="12">
        <f t="shared" si="4126"/>
        <v>0</v>
      </c>
      <c r="BX1566" s="12">
        <f t="shared" si="4126"/>
        <v>0</v>
      </c>
      <c r="BY1566" s="12">
        <f t="shared" si="4126"/>
        <v>0</v>
      </c>
      <c r="BZ1566" s="12">
        <f t="shared" si="4126"/>
        <v>0</v>
      </c>
      <c r="CA1566" s="12">
        <f t="shared" si="4012"/>
        <v>0</v>
      </c>
      <c r="CB1566" s="124" t="str">
        <f t="shared" si="4023"/>
        <v>-</v>
      </c>
    </row>
    <row r="1567" spans="1:80" x14ac:dyDescent="0.25">
      <c r="A1567" s="4" t="s">
        <v>928</v>
      </c>
      <c r="B1567" s="4" t="s">
        <v>3</v>
      </c>
      <c r="C1567" s="4" t="s">
        <v>28</v>
      </c>
      <c r="D1567" s="79" t="s">
        <v>930</v>
      </c>
      <c r="E1567" s="89">
        <v>8212</v>
      </c>
      <c r="F1567" s="79" t="s">
        <v>978</v>
      </c>
      <c r="G1567" s="74" t="s">
        <v>1909</v>
      </c>
      <c r="H1567" s="13" t="s">
        <v>979</v>
      </c>
      <c r="I1567" s="14">
        <v>800000</v>
      </c>
      <c r="J1567" s="14">
        <f t="shared" si="4011"/>
        <v>700000</v>
      </c>
      <c r="K1567" s="14">
        <v>0</v>
      </c>
      <c r="L1567" s="14">
        <f t="shared" si="4014"/>
        <v>0</v>
      </c>
      <c r="M1567" s="14">
        <v>0</v>
      </c>
      <c r="N1567" s="14">
        <v>0</v>
      </c>
      <c r="O1567" s="14">
        <v>0</v>
      </c>
      <c r="P1567" s="14">
        <v>0</v>
      </c>
      <c r="Q1567" s="14">
        <v>700000</v>
      </c>
      <c r="R1567" s="14">
        <v>0</v>
      </c>
      <c r="S1567" s="14"/>
      <c r="T1567" s="14"/>
      <c r="U1567" s="14"/>
      <c r="V1567" s="14"/>
      <c r="W1567" s="14"/>
      <c r="X1567" s="14">
        <f t="shared" si="4093"/>
        <v>0</v>
      </c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>
        <v>0</v>
      </c>
      <c r="AI1567" s="14">
        <v>0</v>
      </c>
      <c r="AJ1567" s="14">
        <v>0</v>
      </c>
      <c r="AK1567" s="14"/>
      <c r="AL1567" s="14"/>
      <c r="AM1567" s="14"/>
      <c r="AN1567" s="14"/>
      <c r="AO1567" s="14"/>
      <c r="AP1567" s="14">
        <f t="shared" si="4094"/>
        <v>0</v>
      </c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>
        <v>0</v>
      </c>
      <c r="BA1567" s="14">
        <v>0</v>
      </c>
      <c r="BB1567" s="14">
        <v>0</v>
      </c>
      <c r="BC1567" s="14"/>
      <c r="BD1567" s="14"/>
      <c r="BE1567" s="14"/>
      <c r="BF1567" s="14"/>
      <c r="BG1567" s="14"/>
      <c r="BH1567" s="14">
        <f t="shared" si="4095"/>
        <v>0</v>
      </c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>
        <v>0</v>
      </c>
      <c r="BS1567" s="14">
        <v>0</v>
      </c>
      <c r="BT1567" s="14">
        <v>700000</v>
      </c>
      <c r="BU1567" s="14">
        <v>0</v>
      </c>
      <c r="BV1567" s="14">
        <v>0</v>
      </c>
      <c r="BW1567" s="14">
        <f t="shared" si="4081"/>
        <v>0</v>
      </c>
      <c r="BX1567" s="14"/>
      <c r="BY1567" s="14"/>
      <c r="BZ1567" s="14"/>
      <c r="CA1567" s="14">
        <f t="shared" si="4012"/>
        <v>0</v>
      </c>
      <c r="CB1567" s="122" t="str">
        <f t="shared" si="4023"/>
        <v>-</v>
      </c>
    </row>
    <row r="1568" spans="1:80" x14ac:dyDescent="0.25">
      <c r="A1568" s="4" t="s">
        <v>928</v>
      </c>
      <c r="B1568" s="4" t="s">
        <v>3</v>
      </c>
      <c r="C1568" s="4" t="s">
        <v>28</v>
      </c>
      <c r="D1568" s="79" t="s">
        <v>930</v>
      </c>
      <c r="E1568" s="89">
        <v>8212</v>
      </c>
      <c r="F1568" s="79" t="s">
        <v>980</v>
      </c>
      <c r="G1568" s="74" t="s">
        <v>1909</v>
      </c>
      <c r="H1568" s="13" t="s">
        <v>981</v>
      </c>
      <c r="I1568" s="14">
        <v>4000000</v>
      </c>
      <c r="J1568" s="14">
        <f t="shared" si="4011"/>
        <v>0</v>
      </c>
      <c r="K1568" s="14">
        <v>0</v>
      </c>
      <c r="L1568" s="14">
        <f t="shared" si="4014"/>
        <v>0</v>
      </c>
      <c r="M1568" s="14">
        <v>0</v>
      </c>
      <c r="N1568" s="14">
        <v>0</v>
      </c>
      <c r="O1568" s="14">
        <v>0</v>
      </c>
      <c r="P1568" s="14">
        <v>0</v>
      </c>
      <c r="Q1568" s="61">
        <v>0</v>
      </c>
      <c r="R1568" s="70">
        <v>0</v>
      </c>
      <c r="S1568" s="70"/>
      <c r="T1568" s="70"/>
      <c r="U1568" s="70"/>
      <c r="V1568" s="70"/>
      <c r="W1568" s="70"/>
      <c r="X1568" s="70">
        <f t="shared" si="4093"/>
        <v>0</v>
      </c>
      <c r="Y1568" s="70"/>
      <c r="Z1568" s="70"/>
      <c r="AA1568" s="70"/>
      <c r="AB1568" s="70"/>
      <c r="AC1568" s="70"/>
      <c r="AD1568" s="70"/>
      <c r="AE1568" s="70"/>
      <c r="AF1568" s="70"/>
      <c r="AG1568" s="70"/>
      <c r="AH1568" s="70">
        <v>0</v>
      </c>
      <c r="AI1568" s="70">
        <v>0</v>
      </c>
      <c r="AJ1568" s="70">
        <v>0</v>
      </c>
      <c r="AK1568" s="70"/>
      <c r="AL1568" s="70"/>
      <c r="AM1568" s="70"/>
      <c r="AN1568" s="70"/>
      <c r="AO1568" s="70"/>
      <c r="AP1568" s="70">
        <f t="shared" si="4094"/>
        <v>0</v>
      </c>
      <c r="AQ1568" s="70"/>
      <c r="AR1568" s="70"/>
      <c r="AS1568" s="70"/>
      <c r="AT1568" s="70"/>
      <c r="AU1568" s="70"/>
      <c r="AV1568" s="70"/>
      <c r="AW1568" s="70"/>
      <c r="AX1568" s="70"/>
      <c r="AY1568" s="70"/>
      <c r="AZ1568" s="70">
        <v>0</v>
      </c>
      <c r="BA1568" s="70">
        <v>0</v>
      </c>
      <c r="BB1568" s="70">
        <v>0</v>
      </c>
      <c r="BC1568" s="70"/>
      <c r="BD1568" s="70"/>
      <c r="BE1568" s="70"/>
      <c r="BF1568" s="70"/>
      <c r="BG1568" s="70"/>
      <c r="BH1568" s="70">
        <f t="shared" si="4095"/>
        <v>0</v>
      </c>
      <c r="BI1568" s="70"/>
      <c r="BJ1568" s="70"/>
      <c r="BK1568" s="70"/>
      <c r="BL1568" s="70"/>
      <c r="BM1568" s="70"/>
      <c r="BN1568" s="70"/>
      <c r="BO1568" s="70"/>
      <c r="BP1568" s="70"/>
      <c r="BQ1568" s="70"/>
      <c r="BR1568" s="70">
        <v>0</v>
      </c>
      <c r="BS1568" s="70">
        <v>0</v>
      </c>
      <c r="BT1568" s="14">
        <v>0</v>
      </c>
      <c r="BU1568" s="14">
        <v>0</v>
      </c>
      <c r="BV1568" s="14">
        <v>0</v>
      </c>
      <c r="BW1568" s="14">
        <f t="shared" si="4081"/>
        <v>0</v>
      </c>
      <c r="BX1568" s="14"/>
      <c r="BY1568" s="14"/>
      <c r="BZ1568" s="14"/>
      <c r="CA1568" s="14">
        <f t="shared" si="4012"/>
        <v>0</v>
      </c>
      <c r="CB1568" s="122" t="str">
        <f t="shared" si="4023"/>
        <v>-</v>
      </c>
    </row>
    <row r="1569" spans="1:80" x14ac:dyDescent="0.25">
      <c r="A1569" s="4" t="s">
        <v>928</v>
      </c>
      <c r="B1569" s="4" t="s">
        <v>3</v>
      </c>
      <c r="C1569" s="4" t="s">
        <v>28</v>
      </c>
      <c r="D1569" s="79" t="s">
        <v>930</v>
      </c>
      <c r="E1569" s="89">
        <v>8212</v>
      </c>
      <c r="F1569" s="79" t="s">
        <v>982</v>
      </c>
      <c r="G1569" s="74" t="s">
        <v>1909</v>
      </c>
      <c r="H1569" s="13" t="s">
        <v>983</v>
      </c>
      <c r="I1569" s="14">
        <v>4000000</v>
      </c>
      <c r="J1569" s="14">
        <f t="shared" si="4011"/>
        <v>0</v>
      </c>
      <c r="K1569" s="14">
        <v>0</v>
      </c>
      <c r="L1569" s="14">
        <f t="shared" si="4014"/>
        <v>0</v>
      </c>
      <c r="M1569" s="14">
        <v>0</v>
      </c>
      <c r="N1569" s="14">
        <v>0</v>
      </c>
      <c r="O1569" s="14">
        <v>0</v>
      </c>
      <c r="P1569" s="14">
        <v>0</v>
      </c>
      <c r="Q1569" s="61">
        <v>0</v>
      </c>
      <c r="R1569" s="70">
        <v>0</v>
      </c>
      <c r="S1569" s="70"/>
      <c r="T1569" s="70"/>
      <c r="U1569" s="70"/>
      <c r="V1569" s="70"/>
      <c r="W1569" s="70"/>
      <c r="X1569" s="70">
        <f t="shared" si="4093"/>
        <v>0</v>
      </c>
      <c r="Y1569" s="70"/>
      <c r="Z1569" s="70"/>
      <c r="AA1569" s="70"/>
      <c r="AB1569" s="70"/>
      <c r="AC1569" s="70"/>
      <c r="AD1569" s="70"/>
      <c r="AE1569" s="70"/>
      <c r="AF1569" s="70"/>
      <c r="AG1569" s="70"/>
      <c r="AH1569" s="70">
        <v>0</v>
      </c>
      <c r="AI1569" s="70">
        <v>0</v>
      </c>
      <c r="AJ1569" s="70">
        <v>0</v>
      </c>
      <c r="AK1569" s="70"/>
      <c r="AL1569" s="70"/>
      <c r="AM1569" s="70"/>
      <c r="AN1569" s="70"/>
      <c r="AO1569" s="70"/>
      <c r="AP1569" s="70">
        <f t="shared" si="4094"/>
        <v>0</v>
      </c>
      <c r="AQ1569" s="70"/>
      <c r="AR1569" s="70"/>
      <c r="AS1569" s="70"/>
      <c r="AT1569" s="70"/>
      <c r="AU1569" s="70"/>
      <c r="AV1569" s="70"/>
      <c r="AW1569" s="70"/>
      <c r="AX1569" s="70"/>
      <c r="AY1569" s="70"/>
      <c r="AZ1569" s="70">
        <v>0</v>
      </c>
      <c r="BA1569" s="70">
        <v>0</v>
      </c>
      <c r="BB1569" s="70">
        <v>0</v>
      </c>
      <c r="BC1569" s="70"/>
      <c r="BD1569" s="70"/>
      <c r="BE1569" s="70"/>
      <c r="BF1569" s="70"/>
      <c r="BG1569" s="70"/>
      <c r="BH1569" s="70">
        <f t="shared" si="4095"/>
        <v>0</v>
      </c>
      <c r="BI1569" s="70"/>
      <c r="BJ1569" s="70"/>
      <c r="BK1569" s="70"/>
      <c r="BL1569" s="70"/>
      <c r="BM1569" s="70"/>
      <c r="BN1569" s="70"/>
      <c r="BO1569" s="70"/>
      <c r="BP1569" s="70"/>
      <c r="BQ1569" s="70"/>
      <c r="BR1569" s="70">
        <v>0</v>
      </c>
      <c r="BS1569" s="70">
        <v>0</v>
      </c>
      <c r="BT1569" s="14">
        <v>0</v>
      </c>
      <c r="BU1569" s="14">
        <v>0</v>
      </c>
      <c r="BV1569" s="14">
        <v>0</v>
      </c>
      <c r="BW1569" s="14">
        <f t="shared" si="4081"/>
        <v>0</v>
      </c>
      <c r="BX1569" s="14"/>
      <c r="BY1569" s="14"/>
      <c r="BZ1569" s="14"/>
      <c r="CA1569" s="14">
        <f t="shared" si="4012"/>
        <v>0</v>
      </c>
      <c r="CB1569" s="122" t="str">
        <f t="shared" si="4023"/>
        <v>-</v>
      </c>
    </row>
    <row r="1570" spans="1:80" x14ac:dyDescent="0.25">
      <c r="A1570" s="4" t="s">
        <v>928</v>
      </c>
      <c r="B1570" s="4" t="s">
        <v>3</v>
      </c>
      <c r="C1570" s="4" t="s">
        <v>28</v>
      </c>
      <c r="D1570" s="79" t="s">
        <v>930</v>
      </c>
      <c r="E1570" s="89">
        <v>8212</v>
      </c>
      <c r="F1570" s="79" t="s">
        <v>984</v>
      </c>
      <c r="G1570" s="74" t="s">
        <v>1909</v>
      </c>
      <c r="H1570" s="13" t="s">
        <v>985</v>
      </c>
      <c r="I1570" s="14">
        <v>1000000</v>
      </c>
      <c r="J1570" s="14">
        <f t="shared" si="4011"/>
        <v>500000</v>
      </c>
      <c r="K1570" s="14">
        <v>0</v>
      </c>
      <c r="L1570" s="14">
        <f t="shared" si="4014"/>
        <v>0</v>
      </c>
      <c r="M1570" s="14">
        <v>0</v>
      </c>
      <c r="N1570" s="14">
        <v>0</v>
      </c>
      <c r="O1570" s="14">
        <v>0</v>
      </c>
      <c r="P1570" s="14">
        <v>0</v>
      </c>
      <c r="Q1570" s="14">
        <v>500000</v>
      </c>
      <c r="R1570" s="14">
        <v>0</v>
      </c>
      <c r="S1570" s="14"/>
      <c r="T1570" s="14"/>
      <c r="U1570" s="14"/>
      <c r="V1570" s="14"/>
      <c r="W1570" s="14"/>
      <c r="X1570" s="14">
        <f t="shared" si="4093"/>
        <v>0</v>
      </c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>
        <v>0</v>
      </c>
      <c r="AI1570" s="14">
        <v>0</v>
      </c>
      <c r="AJ1570" s="14">
        <v>0</v>
      </c>
      <c r="AK1570" s="14"/>
      <c r="AL1570" s="14"/>
      <c r="AM1570" s="14"/>
      <c r="AN1570" s="14"/>
      <c r="AO1570" s="14"/>
      <c r="AP1570" s="14">
        <f t="shared" si="4094"/>
        <v>0</v>
      </c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>
        <v>0</v>
      </c>
      <c r="BA1570" s="14">
        <v>0</v>
      </c>
      <c r="BB1570" s="14">
        <v>0</v>
      </c>
      <c r="BC1570" s="14"/>
      <c r="BD1570" s="14"/>
      <c r="BE1570" s="14"/>
      <c r="BF1570" s="14"/>
      <c r="BG1570" s="14"/>
      <c r="BH1570" s="14">
        <f t="shared" si="4095"/>
        <v>0</v>
      </c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>
        <v>0</v>
      </c>
      <c r="BS1570" s="14">
        <v>0</v>
      </c>
      <c r="BT1570" s="14">
        <v>500000</v>
      </c>
      <c r="BU1570" s="14">
        <v>0</v>
      </c>
      <c r="BV1570" s="14">
        <v>0</v>
      </c>
      <c r="BW1570" s="14">
        <f t="shared" si="4081"/>
        <v>0</v>
      </c>
      <c r="BX1570" s="14"/>
      <c r="BY1570" s="14"/>
      <c r="BZ1570" s="14"/>
      <c r="CA1570" s="14">
        <f t="shared" si="4012"/>
        <v>0</v>
      </c>
      <c r="CB1570" s="122" t="str">
        <f t="shared" si="4023"/>
        <v>-</v>
      </c>
    </row>
    <row r="1571" spans="1:80" x14ac:dyDescent="0.25">
      <c r="A1571" s="4" t="s">
        <v>928</v>
      </c>
      <c r="B1571" s="4" t="s">
        <v>3</v>
      </c>
      <c r="C1571" s="4" t="s">
        <v>28</v>
      </c>
      <c r="D1571" s="79" t="s">
        <v>930</v>
      </c>
      <c r="E1571" s="89">
        <v>8212</v>
      </c>
      <c r="F1571" s="79" t="s">
        <v>986</v>
      </c>
      <c r="G1571" s="74" t="s">
        <v>1909</v>
      </c>
      <c r="H1571" s="13" t="s">
        <v>987</v>
      </c>
      <c r="I1571" s="14">
        <v>300000</v>
      </c>
      <c r="J1571" s="14">
        <f t="shared" si="4011"/>
        <v>500000</v>
      </c>
      <c r="K1571" s="14">
        <v>0</v>
      </c>
      <c r="L1571" s="14">
        <f t="shared" si="4014"/>
        <v>0</v>
      </c>
      <c r="M1571" s="14">
        <v>0</v>
      </c>
      <c r="N1571" s="14">
        <v>0</v>
      </c>
      <c r="O1571" s="14">
        <v>0</v>
      </c>
      <c r="P1571" s="14">
        <v>0</v>
      </c>
      <c r="Q1571" s="14">
        <v>500000</v>
      </c>
      <c r="R1571" s="14">
        <v>0</v>
      </c>
      <c r="S1571" s="14"/>
      <c r="T1571" s="14"/>
      <c r="U1571" s="14"/>
      <c r="V1571" s="14"/>
      <c r="W1571" s="14"/>
      <c r="X1571" s="14">
        <f t="shared" si="4093"/>
        <v>0</v>
      </c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>
        <v>0</v>
      </c>
      <c r="AI1571" s="14">
        <v>0</v>
      </c>
      <c r="AJ1571" s="14">
        <v>0</v>
      </c>
      <c r="AK1571" s="14"/>
      <c r="AL1571" s="14"/>
      <c r="AM1571" s="14"/>
      <c r="AN1571" s="14"/>
      <c r="AO1571" s="14"/>
      <c r="AP1571" s="14">
        <f t="shared" si="4094"/>
        <v>0</v>
      </c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>
        <v>0</v>
      </c>
      <c r="BA1571" s="14">
        <v>0</v>
      </c>
      <c r="BB1571" s="14">
        <v>0</v>
      </c>
      <c r="BC1571" s="14"/>
      <c r="BD1571" s="14"/>
      <c r="BE1571" s="14"/>
      <c r="BF1571" s="14"/>
      <c r="BG1571" s="14"/>
      <c r="BH1571" s="14">
        <f t="shared" si="4095"/>
        <v>0</v>
      </c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>
        <v>0</v>
      </c>
      <c r="BS1571" s="14">
        <v>0</v>
      </c>
      <c r="BT1571" s="14">
        <v>500000</v>
      </c>
      <c r="BU1571" s="14">
        <v>0</v>
      </c>
      <c r="BV1571" s="14">
        <v>0</v>
      </c>
      <c r="BW1571" s="14">
        <f t="shared" si="4081"/>
        <v>0</v>
      </c>
      <c r="BX1571" s="14"/>
      <c r="BY1571" s="14"/>
      <c r="BZ1571" s="14"/>
      <c r="CA1571" s="14">
        <f t="shared" si="4012"/>
        <v>0</v>
      </c>
      <c r="CB1571" s="122" t="str">
        <f t="shared" si="4023"/>
        <v>-</v>
      </c>
    </row>
    <row r="1572" spans="1:80" s="115" customFormat="1" x14ac:dyDescent="0.25">
      <c r="A1572" s="109" t="s">
        <v>928</v>
      </c>
      <c r="B1572" s="109" t="s">
        <v>3</v>
      </c>
      <c r="C1572" s="109" t="s">
        <v>28</v>
      </c>
      <c r="D1572" s="109" t="s">
        <v>930</v>
      </c>
      <c r="E1572" s="116">
        <v>8212</v>
      </c>
      <c r="F1572" s="109" t="s">
        <v>1935</v>
      </c>
      <c r="G1572" s="112" t="s">
        <v>1909</v>
      </c>
      <c r="H1572" s="113" t="s">
        <v>1936</v>
      </c>
      <c r="I1572" s="114"/>
      <c r="J1572" s="114"/>
      <c r="K1572" s="114"/>
      <c r="L1572" s="114"/>
      <c r="M1572" s="114"/>
      <c r="N1572" s="114"/>
      <c r="O1572" s="114"/>
      <c r="P1572" s="114"/>
      <c r="Q1572" s="114"/>
      <c r="R1572" s="114"/>
      <c r="S1572" s="114"/>
      <c r="T1572" s="114"/>
      <c r="U1572" s="114"/>
      <c r="V1572" s="114"/>
      <c r="W1572" s="114"/>
      <c r="X1572" s="114">
        <f t="shared" ref="X1572" si="4127">R1572+S1572+T1572+U1572+V1572+W1572</f>
        <v>0</v>
      </c>
      <c r="Y1572" s="114"/>
      <c r="Z1572" s="114"/>
      <c r="AA1572" s="114"/>
      <c r="AB1572" s="114"/>
      <c r="AC1572" s="114"/>
      <c r="AD1572" s="114"/>
      <c r="AE1572" s="114"/>
      <c r="AF1572" s="114"/>
      <c r="AG1572" s="114"/>
      <c r="AH1572" s="114">
        <v>0</v>
      </c>
      <c r="AI1572" s="114">
        <v>0</v>
      </c>
      <c r="AJ1572" s="114"/>
      <c r="AK1572" s="114"/>
      <c r="AL1572" s="114"/>
      <c r="AM1572" s="114"/>
      <c r="AN1572" s="114"/>
      <c r="AO1572" s="114"/>
      <c r="AP1572" s="114">
        <f t="shared" ref="AP1572" si="4128">AJ1572+AK1572+AL1572+AM1572+AN1572+AO1572</f>
        <v>0</v>
      </c>
      <c r="AQ1572" s="114"/>
      <c r="AR1572" s="114"/>
      <c r="AS1572" s="114"/>
      <c r="AT1572" s="114"/>
      <c r="AU1572" s="114"/>
      <c r="AV1572" s="114"/>
      <c r="AW1572" s="114"/>
      <c r="AX1572" s="114"/>
      <c r="AY1572" s="114"/>
      <c r="AZ1572" s="114">
        <v>0</v>
      </c>
      <c r="BA1572" s="114">
        <v>0</v>
      </c>
      <c r="BB1572" s="114"/>
      <c r="BC1572" s="114"/>
      <c r="BD1572" s="114"/>
      <c r="BE1572" s="114"/>
      <c r="BF1572" s="114"/>
      <c r="BG1572" s="114"/>
      <c r="BH1572" s="114">
        <f t="shared" ref="BH1572" si="4129">BB1572+BC1572+BD1572+BE1572+BF1572+BG1572</f>
        <v>0</v>
      </c>
      <c r="BI1572" s="114"/>
      <c r="BJ1572" s="114"/>
      <c r="BK1572" s="114"/>
      <c r="BL1572" s="114"/>
      <c r="BM1572" s="114"/>
      <c r="BN1572" s="114"/>
      <c r="BO1572" s="114"/>
      <c r="BP1572" s="114"/>
      <c r="BQ1572" s="114"/>
      <c r="BR1572" s="114">
        <v>0</v>
      </c>
      <c r="BS1572" s="114">
        <v>0</v>
      </c>
      <c r="BT1572" s="14"/>
      <c r="BU1572" s="14">
        <v>0</v>
      </c>
      <c r="BV1572" s="14">
        <v>0</v>
      </c>
      <c r="BW1572" s="14">
        <f t="shared" si="4081"/>
        <v>0</v>
      </c>
      <c r="BX1572" s="14"/>
      <c r="BY1572" s="14"/>
      <c r="BZ1572" s="14"/>
      <c r="CA1572" s="14">
        <f t="shared" si="4012"/>
        <v>0</v>
      </c>
      <c r="CB1572" s="122" t="str">
        <f t="shared" si="4023"/>
        <v>-</v>
      </c>
    </row>
    <row r="1573" spans="1:80" x14ac:dyDescent="0.25">
      <c r="A1573" s="4" t="s">
        <v>928</v>
      </c>
      <c r="B1573" s="4" t="s">
        <v>3</v>
      </c>
      <c r="C1573" s="4" t="s">
        <v>28</v>
      </c>
      <c r="D1573" s="79" t="s">
        <v>930</v>
      </c>
      <c r="E1573" s="89">
        <v>8212</v>
      </c>
      <c r="F1573" s="79" t="s">
        <v>988</v>
      </c>
      <c r="G1573" s="74" t="s">
        <v>1909</v>
      </c>
      <c r="H1573" s="13" t="s">
        <v>989</v>
      </c>
      <c r="I1573" s="14">
        <v>1000000</v>
      </c>
      <c r="J1573" s="14">
        <f t="shared" si="4011"/>
        <v>0</v>
      </c>
      <c r="K1573" s="14">
        <v>0</v>
      </c>
      <c r="L1573" s="14">
        <f t="shared" si="4014"/>
        <v>0</v>
      </c>
      <c r="M1573" s="14">
        <v>0</v>
      </c>
      <c r="N1573" s="14">
        <v>0</v>
      </c>
      <c r="O1573" s="14">
        <v>0</v>
      </c>
      <c r="P1573" s="14">
        <v>0</v>
      </c>
      <c r="Q1573" s="61">
        <v>0</v>
      </c>
      <c r="R1573" s="70">
        <v>0</v>
      </c>
      <c r="S1573" s="70"/>
      <c r="T1573" s="70"/>
      <c r="U1573" s="70"/>
      <c r="V1573" s="70"/>
      <c r="W1573" s="70"/>
      <c r="X1573" s="70">
        <f t="shared" si="4093"/>
        <v>0</v>
      </c>
      <c r="Y1573" s="70"/>
      <c r="Z1573" s="70"/>
      <c r="AA1573" s="70"/>
      <c r="AB1573" s="70"/>
      <c r="AC1573" s="70"/>
      <c r="AD1573" s="70"/>
      <c r="AE1573" s="70"/>
      <c r="AF1573" s="70"/>
      <c r="AG1573" s="70"/>
      <c r="AH1573" s="70">
        <v>0</v>
      </c>
      <c r="AI1573" s="70">
        <v>0</v>
      </c>
      <c r="AJ1573" s="70">
        <v>0</v>
      </c>
      <c r="AK1573" s="70"/>
      <c r="AL1573" s="70"/>
      <c r="AM1573" s="70"/>
      <c r="AN1573" s="70"/>
      <c r="AO1573" s="70"/>
      <c r="AP1573" s="70">
        <f t="shared" si="4094"/>
        <v>0</v>
      </c>
      <c r="AQ1573" s="70"/>
      <c r="AR1573" s="70"/>
      <c r="AS1573" s="70"/>
      <c r="AT1573" s="70"/>
      <c r="AU1573" s="70"/>
      <c r="AV1573" s="70"/>
      <c r="AW1573" s="70"/>
      <c r="AX1573" s="70"/>
      <c r="AY1573" s="70"/>
      <c r="AZ1573" s="70">
        <v>0</v>
      </c>
      <c r="BA1573" s="70">
        <v>0</v>
      </c>
      <c r="BB1573" s="70">
        <v>0</v>
      </c>
      <c r="BC1573" s="70"/>
      <c r="BD1573" s="70"/>
      <c r="BE1573" s="70"/>
      <c r="BF1573" s="70"/>
      <c r="BG1573" s="70"/>
      <c r="BH1573" s="70">
        <f t="shared" si="4095"/>
        <v>0</v>
      </c>
      <c r="BI1573" s="70"/>
      <c r="BJ1573" s="70"/>
      <c r="BK1573" s="70"/>
      <c r="BL1573" s="70"/>
      <c r="BM1573" s="70"/>
      <c r="BN1573" s="70"/>
      <c r="BO1573" s="70"/>
      <c r="BP1573" s="70"/>
      <c r="BQ1573" s="70"/>
      <c r="BR1573" s="70">
        <v>0</v>
      </c>
      <c r="BS1573" s="70">
        <v>0</v>
      </c>
      <c r="BT1573" s="14">
        <v>0</v>
      </c>
      <c r="BU1573" s="14">
        <v>0</v>
      </c>
      <c r="BV1573" s="14">
        <v>0</v>
      </c>
      <c r="BW1573" s="14">
        <f t="shared" si="4081"/>
        <v>0</v>
      </c>
      <c r="BX1573" s="14"/>
      <c r="BY1573" s="14"/>
      <c r="BZ1573" s="14"/>
      <c r="CA1573" s="14">
        <f t="shared" si="4012"/>
        <v>0</v>
      </c>
      <c r="CB1573" s="122" t="str">
        <f t="shared" si="4023"/>
        <v>-</v>
      </c>
    </row>
    <row r="1574" spans="1:80" x14ac:dyDescent="0.25">
      <c r="A1574" s="1" t="s">
        <v>928</v>
      </c>
      <c r="B1574" s="1" t="s">
        <v>3</v>
      </c>
      <c r="C1574" s="1" t="s">
        <v>28</v>
      </c>
      <c r="D1574" s="82" t="s">
        <v>930</v>
      </c>
      <c r="E1574" s="82" t="s">
        <v>80</v>
      </c>
      <c r="F1574" s="79" t="s">
        <v>1</v>
      </c>
      <c r="G1574" s="13" t="s">
        <v>1</v>
      </c>
      <c r="H1574" s="2" t="s">
        <v>81</v>
      </c>
      <c r="I1574" s="12">
        <f>SUM(I1575:I1585)</f>
        <v>6800000</v>
      </c>
      <c r="J1574" s="12">
        <f t="shared" si="4011"/>
        <v>5250000</v>
      </c>
      <c r="K1574" s="12">
        <f t="shared" ref="K1574" si="4130">SUM(K1575:K1585)</f>
        <v>250000</v>
      </c>
      <c r="L1574" s="12">
        <f t="shared" si="4014"/>
        <v>0</v>
      </c>
      <c r="M1574" s="12">
        <f t="shared" ref="M1574:Q1574" si="4131">SUM(M1575:M1585)</f>
        <v>0</v>
      </c>
      <c r="N1574" s="12">
        <f t="shared" si="4131"/>
        <v>0</v>
      </c>
      <c r="O1574" s="12">
        <f t="shared" si="4131"/>
        <v>0</v>
      </c>
      <c r="P1574" s="12">
        <f t="shared" si="4131"/>
        <v>0</v>
      </c>
      <c r="Q1574" s="12">
        <f t="shared" si="4131"/>
        <v>5000000</v>
      </c>
      <c r="R1574" s="12">
        <f t="shared" ref="R1574:AG1574" si="4132">SUM(R1575:R1585)</f>
        <v>0</v>
      </c>
      <c r="S1574" s="12">
        <f t="shared" si="4132"/>
        <v>0</v>
      </c>
      <c r="T1574" s="12">
        <f t="shared" si="4132"/>
        <v>0</v>
      </c>
      <c r="U1574" s="12">
        <f t="shared" si="4132"/>
        <v>0</v>
      </c>
      <c r="V1574" s="12">
        <f t="shared" si="4132"/>
        <v>0</v>
      </c>
      <c r="W1574" s="12">
        <f t="shared" si="4132"/>
        <v>0</v>
      </c>
      <c r="X1574" s="12">
        <f t="shared" si="4132"/>
        <v>0</v>
      </c>
      <c r="Y1574" s="12">
        <f t="shared" si="4132"/>
        <v>0</v>
      </c>
      <c r="Z1574" s="12">
        <f t="shared" si="4132"/>
        <v>0</v>
      </c>
      <c r="AA1574" s="12">
        <f t="shared" si="4132"/>
        <v>0</v>
      </c>
      <c r="AB1574" s="12">
        <f t="shared" si="4132"/>
        <v>0</v>
      </c>
      <c r="AC1574" s="12">
        <f t="shared" si="4132"/>
        <v>0</v>
      </c>
      <c r="AD1574" s="12">
        <f t="shared" si="4132"/>
        <v>0</v>
      </c>
      <c r="AE1574" s="12">
        <f t="shared" si="4132"/>
        <v>0</v>
      </c>
      <c r="AF1574" s="12">
        <f t="shared" si="4132"/>
        <v>0</v>
      </c>
      <c r="AG1574" s="12">
        <f t="shared" si="4132"/>
        <v>0</v>
      </c>
      <c r="AH1574" s="12">
        <v>0</v>
      </c>
      <c r="AI1574" s="12">
        <v>0</v>
      </c>
      <c r="AJ1574" s="12">
        <f t="shared" ref="AJ1574:AY1574" si="4133">SUM(AJ1575:AJ1585)</f>
        <v>0</v>
      </c>
      <c r="AK1574" s="12">
        <f t="shared" si="4133"/>
        <v>0</v>
      </c>
      <c r="AL1574" s="12">
        <f t="shared" si="4133"/>
        <v>0</v>
      </c>
      <c r="AM1574" s="12">
        <f t="shared" si="4133"/>
        <v>0</v>
      </c>
      <c r="AN1574" s="12">
        <f t="shared" si="4133"/>
        <v>0</v>
      </c>
      <c r="AO1574" s="12">
        <f t="shared" si="4133"/>
        <v>0</v>
      </c>
      <c r="AP1574" s="12">
        <f t="shared" si="4133"/>
        <v>0</v>
      </c>
      <c r="AQ1574" s="12">
        <f t="shared" si="4133"/>
        <v>0</v>
      </c>
      <c r="AR1574" s="12">
        <f t="shared" si="4133"/>
        <v>0</v>
      </c>
      <c r="AS1574" s="12">
        <f t="shared" si="4133"/>
        <v>0</v>
      </c>
      <c r="AT1574" s="12">
        <f t="shared" si="4133"/>
        <v>0</v>
      </c>
      <c r="AU1574" s="12">
        <f t="shared" si="4133"/>
        <v>0</v>
      </c>
      <c r="AV1574" s="12">
        <f t="shared" si="4133"/>
        <v>0</v>
      </c>
      <c r="AW1574" s="12">
        <f t="shared" si="4133"/>
        <v>0</v>
      </c>
      <c r="AX1574" s="12">
        <f t="shared" si="4133"/>
        <v>0</v>
      </c>
      <c r="AY1574" s="12">
        <f t="shared" si="4133"/>
        <v>0</v>
      </c>
      <c r="AZ1574" s="12">
        <v>0</v>
      </c>
      <c r="BA1574" s="12">
        <v>0</v>
      </c>
      <c r="BB1574" s="12">
        <f t="shared" ref="BB1574:BQ1574" si="4134">SUM(BB1575:BB1585)</f>
        <v>0</v>
      </c>
      <c r="BC1574" s="12">
        <f t="shared" si="4134"/>
        <v>0</v>
      </c>
      <c r="BD1574" s="12">
        <f t="shared" si="4134"/>
        <v>0</v>
      </c>
      <c r="BE1574" s="12">
        <f t="shared" si="4134"/>
        <v>21509</v>
      </c>
      <c r="BF1574" s="12">
        <f t="shared" si="4134"/>
        <v>0</v>
      </c>
      <c r="BG1574" s="12">
        <f t="shared" si="4134"/>
        <v>0</v>
      </c>
      <c r="BH1574" s="12">
        <f t="shared" si="4134"/>
        <v>21509</v>
      </c>
      <c r="BI1574" s="12">
        <f t="shared" si="4134"/>
        <v>0</v>
      </c>
      <c r="BJ1574" s="12">
        <f t="shared" si="4134"/>
        <v>0</v>
      </c>
      <c r="BK1574" s="12">
        <f t="shared" si="4134"/>
        <v>0</v>
      </c>
      <c r="BL1574" s="12">
        <f t="shared" si="4134"/>
        <v>21509</v>
      </c>
      <c r="BM1574" s="12">
        <f t="shared" si="4134"/>
        <v>0</v>
      </c>
      <c r="BN1574" s="12">
        <f t="shared" si="4134"/>
        <v>0</v>
      </c>
      <c r="BO1574" s="12">
        <f t="shared" si="4134"/>
        <v>0</v>
      </c>
      <c r="BP1574" s="12">
        <f t="shared" si="4134"/>
        <v>0</v>
      </c>
      <c r="BQ1574" s="12">
        <f t="shared" si="4134"/>
        <v>0</v>
      </c>
      <c r="BR1574" s="12">
        <v>21509</v>
      </c>
      <c r="BS1574" s="12">
        <v>0</v>
      </c>
      <c r="BT1574" s="14">
        <f t="shared" ref="BT1574:BZ1574" si="4135">SUM(BT1575:BT1585)</f>
        <v>6500000</v>
      </c>
      <c r="BU1574" s="14">
        <f t="shared" si="4135"/>
        <v>1300000</v>
      </c>
      <c r="BV1574" s="14">
        <f t="shared" si="4135"/>
        <v>830000</v>
      </c>
      <c r="BW1574" s="14">
        <f t="shared" si="4135"/>
        <v>170000</v>
      </c>
      <c r="BX1574" s="14">
        <f t="shared" si="4135"/>
        <v>170000</v>
      </c>
      <c r="BY1574" s="14">
        <f t="shared" si="4135"/>
        <v>0</v>
      </c>
      <c r="BZ1574" s="14">
        <f t="shared" si="4135"/>
        <v>0</v>
      </c>
      <c r="CA1574" s="14">
        <f t="shared" si="4012"/>
        <v>1000000</v>
      </c>
      <c r="CB1574" s="122">
        <f t="shared" si="4023"/>
        <v>76.923076923076934</v>
      </c>
    </row>
    <row r="1575" spans="1:80" x14ac:dyDescent="0.25">
      <c r="A1575" s="4" t="s">
        <v>928</v>
      </c>
      <c r="B1575" s="4" t="s">
        <v>3</v>
      </c>
      <c r="C1575" s="4" t="s">
        <v>28</v>
      </c>
      <c r="D1575" s="79" t="s">
        <v>930</v>
      </c>
      <c r="E1575" s="89">
        <v>8213</v>
      </c>
      <c r="F1575" s="79" t="s">
        <v>990</v>
      </c>
      <c r="G1575" s="74" t="s">
        <v>1909</v>
      </c>
      <c r="H1575" s="13" t="s">
        <v>81</v>
      </c>
      <c r="I1575" s="14">
        <v>200000</v>
      </c>
      <c r="J1575" s="14">
        <f t="shared" si="4011"/>
        <v>250000</v>
      </c>
      <c r="K1575" s="14">
        <v>250000</v>
      </c>
      <c r="L1575" s="14">
        <f t="shared" si="4014"/>
        <v>0</v>
      </c>
      <c r="M1575" s="14">
        <v>0</v>
      </c>
      <c r="N1575" s="14">
        <v>0</v>
      </c>
      <c r="O1575" s="14">
        <v>0</v>
      </c>
      <c r="P1575" s="14">
        <v>0</v>
      </c>
      <c r="Q1575" s="14">
        <v>0</v>
      </c>
      <c r="R1575" s="14">
        <v>0</v>
      </c>
      <c r="S1575" s="14"/>
      <c r="T1575" s="14"/>
      <c r="U1575" s="14"/>
      <c r="V1575" s="14"/>
      <c r="W1575" s="14"/>
      <c r="X1575" s="14">
        <f t="shared" si="4093"/>
        <v>0</v>
      </c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>
        <v>0</v>
      </c>
      <c r="AI1575" s="14">
        <v>0</v>
      </c>
      <c r="AJ1575" s="14">
        <v>0</v>
      </c>
      <c r="AK1575" s="14"/>
      <c r="AL1575" s="14"/>
      <c r="AM1575" s="14"/>
      <c r="AN1575" s="14"/>
      <c r="AO1575" s="14"/>
      <c r="AP1575" s="14">
        <f t="shared" si="4094"/>
        <v>0</v>
      </c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>
        <v>0</v>
      </c>
      <c r="BA1575" s="14">
        <v>0</v>
      </c>
      <c r="BB1575" s="14">
        <v>0</v>
      </c>
      <c r="BC1575" s="14"/>
      <c r="BD1575" s="14"/>
      <c r="BE1575" s="14">
        <v>21509</v>
      </c>
      <c r="BF1575" s="14"/>
      <c r="BG1575" s="14"/>
      <c r="BH1575" s="14">
        <f t="shared" si="4095"/>
        <v>21509</v>
      </c>
      <c r="BI1575" s="14"/>
      <c r="BJ1575" s="14"/>
      <c r="BK1575" s="14"/>
      <c r="BL1575" s="14">
        <v>21509</v>
      </c>
      <c r="BM1575" s="14"/>
      <c r="BN1575" s="14"/>
      <c r="BO1575" s="14"/>
      <c r="BP1575" s="14"/>
      <c r="BQ1575" s="14"/>
      <c r="BR1575" s="14">
        <v>21509</v>
      </c>
      <c r="BS1575" s="14">
        <v>0</v>
      </c>
      <c r="BT1575" s="14">
        <v>250000</v>
      </c>
      <c r="BU1575" s="14">
        <v>250000</v>
      </c>
      <c r="BV1575" s="14">
        <v>180000</v>
      </c>
      <c r="BW1575" s="14">
        <f t="shared" si="4081"/>
        <v>70000</v>
      </c>
      <c r="BX1575" s="14">
        <v>70000</v>
      </c>
      <c r="BY1575" s="14"/>
      <c r="BZ1575" s="14"/>
      <c r="CA1575" s="14">
        <f t="shared" ref="CA1575:CA1600" si="4136">BV1575+BW1575</f>
        <v>250000</v>
      </c>
      <c r="CB1575" s="122">
        <f t="shared" si="4023"/>
        <v>100</v>
      </c>
    </row>
    <row r="1576" spans="1:80" s="115" customFormat="1" x14ac:dyDescent="0.25">
      <c r="A1576" s="109" t="s">
        <v>928</v>
      </c>
      <c r="B1576" s="109" t="s">
        <v>3</v>
      </c>
      <c r="C1576" s="109" t="s">
        <v>28</v>
      </c>
      <c r="D1576" s="109" t="s">
        <v>930</v>
      </c>
      <c r="E1576" s="116">
        <v>8213</v>
      </c>
      <c r="F1576" s="109" t="s">
        <v>1931</v>
      </c>
      <c r="G1576" s="112" t="s">
        <v>1909</v>
      </c>
      <c r="H1576" s="113" t="s">
        <v>1932</v>
      </c>
      <c r="I1576" s="114"/>
      <c r="J1576" s="114"/>
      <c r="K1576" s="114"/>
      <c r="L1576" s="114"/>
      <c r="M1576" s="114"/>
      <c r="N1576" s="114"/>
      <c r="O1576" s="114"/>
      <c r="P1576" s="114"/>
      <c r="Q1576" s="114"/>
      <c r="R1576" s="114"/>
      <c r="S1576" s="114"/>
      <c r="T1576" s="114"/>
      <c r="U1576" s="114"/>
      <c r="V1576" s="114"/>
      <c r="W1576" s="114"/>
      <c r="X1576" s="114">
        <f t="shared" ref="X1576" si="4137">R1576+S1576+T1576+U1576+V1576+W1576</f>
        <v>0</v>
      </c>
      <c r="Y1576" s="114"/>
      <c r="Z1576" s="114"/>
      <c r="AA1576" s="114"/>
      <c r="AB1576" s="114"/>
      <c r="AC1576" s="114"/>
      <c r="AD1576" s="114"/>
      <c r="AE1576" s="114"/>
      <c r="AF1576" s="114"/>
      <c r="AG1576" s="114"/>
      <c r="AH1576" s="114">
        <v>0</v>
      </c>
      <c r="AI1576" s="114">
        <v>0</v>
      </c>
      <c r="AJ1576" s="114"/>
      <c r="AK1576" s="114"/>
      <c r="AL1576" s="114"/>
      <c r="AM1576" s="114"/>
      <c r="AN1576" s="114"/>
      <c r="AO1576" s="114"/>
      <c r="AP1576" s="114">
        <f t="shared" ref="AP1576" si="4138">AJ1576+AK1576+AL1576+AM1576+AN1576+AO1576</f>
        <v>0</v>
      </c>
      <c r="AQ1576" s="114"/>
      <c r="AR1576" s="114"/>
      <c r="AS1576" s="114"/>
      <c r="AT1576" s="114"/>
      <c r="AU1576" s="114"/>
      <c r="AV1576" s="114"/>
      <c r="AW1576" s="114"/>
      <c r="AX1576" s="114"/>
      <c r="AY1576" s="114"/>
      <c r="AZ1576" s="114">
        <v>0</v>
      </c>
      <c r="BA1576" s="114">
        <v>0</v>
      </c>
      <c r="BB1576" s="114"/>
      <c r="BC1576" s="114"/>
      <c r="BD1576" s="114"/>
      <c r="BE1576" s="114"/>
      <c r="BF1576" s="114"/>
      <c r="BG1576" s="114"/>
      <c r="BH1576" s="114">
        <f t="shared" ref="BH1576" si="4139">BB1576+BC1576+BD1576+BE1576+BF1576+BG1576</f>
        <v>0</v>
      </c>
      <c r="BI1576" s="114"/>
      <c r="BJ1576" s="114"/>
      <c r="BK1576" s="114"/>
      <c r="BL1576" s="114"/>
      <c r="BM1576" s="114"/>
      <c r="BN1576" s="114"/>
      <c r="BO1576" s="114"/>
      <c r="BP1576" s="114"/>
      <c r="BQ1576" s="114"/>
      <c r="BR1576" s="114">
        <v>0</v>
      </c>
      <c r="BS1576" s="114">
        <v>0</v>
      </c>
      <c r="BT1576" s="14"/>
      <c r="BU1576" s="14">
        <v>0</v>
      </c>
      <c r="BV1576" s="14">
        <v>0</v>
      </c>
      <c r="BW1576" s="14">
        <f t="shared" si="4081"/>
        <v>0</v>
      </c>
      <c r="BX1576" s="14"/>
      <c r="BY1576" s="14"/>
      <c r="BZ1576" s="14"/>
      <c r="CA1576" s="14">
        <f t="shared" si="4136"/>
        <v>0</v>
      </c>
      <c r="CB1576" s="122" t="str">
        <f t="shared" ref="CB1576:CB1599" si="4140">IF(BU1576=0,"-",CA1576/BU1576*100)</f>
        <v>-</v>
      </c>
    </row>
    <row r="1577" spans="1:80" ht="22.5" x14ac:dyDescent="0.25">
      <c r="A1577" s="4" t="s">
        <v>928</v>
      </c>
      <c r="B1577" s="4" t="s">
        <v>3</v>
      </c>
      <c r="C1577" s="4" t="s">
        <v>28</v>
      </c>
      <c r="D1577" s="79" t="s">
        <v>930</v>
      </c>
      <c r="E1577" s="89">
        <v>8213</v>
      </c>
      <c r="F1577" s="79" t="s">
        <v>991</v>
      </c>
      <c r="G1577" s="74" t="s">
        <v>1909</v>
      </c>
      <c r="H1577" s="13" t="s">
        <v>992</v>
      </c>
      <c r="I1577" s="14">
        <v>4000000</v>
      </c>
      <c r="J1577" s="14">
        <f t="shared" si="4011"/>
        <v>0</v>
      </c>
      <c r="K1577" s="14">
        <v>0</v>
      </c>
      <c r="L1577" s="14">
        <f t="shared" si="4014"/>
        <v>0</v>
      </c>
      <c r="M1577" s="14">
        <v>0</v>
      </c>
      <c r="N1577" s="14">
        <v>0</v>
      </c>
      <c r="O1577" s="14">
        <v>0</v>
      </c>
      <c r="P1577" s="14">
        <v>0</v>
      </c>
      <c r="Q1577" s="61">
        <v>0</v>
      </c>
      <c r="R1577" s="70">
        <v>0</v>
      </c>
      <c r="S1577" s="70"/>
      <c r="T1577" s="70"/>
      <c r="U1577" s="70"/>
      <c r="V1577" s="70"/>
      <c r="W1577" s="70"/>
      <c r="X1577" s="70">
        <f t="shared" si="4093"/>
        <v>0</v>
      </c>
      <c r="Y1577" s="70"/>
      <c r="Z1577" s="70"/>
      <c r="AA1577" s="70"/>
      <c r="AB1577" s="70"/>
      <c r="AC1577" s="70"/>
      <c r="AD1577" s="70"/>
      <c r="AE1577" s="70"/>
      <c r="AF1577" s="70"/>
      <c r="AG1577" s="70"/>
      <c r="AH1577" s="70">
        <v>0</v>
      </c>
      <c r="AI1577" s="70">
        <v>0</v>
      </c>
      <c r="AJ1577" s="70">
        <v>0</v>
      </c>
      <c r="AK1577" s="70"/>
      <c r="AL1577" s="70"/>
      <c r="AM1577" s="70"/>
      <c r="AN1577" s="70"/>
      <c r="AO1577" s="70"/>
      <c r="AP1577" s="70">
        <f t="shared" si="4094"/>
        <v>0</v>
      </c>
      <c r="AQ1577" s="70"/>
      <c r="AR1577" s="70"/>
      <c r="AS1577" s="70"/>
      <c r="AT1577" s="70"/>
      <c r="AU1577" s="70"/>
      <c r="AV1577" s="70"/>
      <c r="AW1577" s="70"/>
      <c r="AX1577" s="70"/>
      <c r="AY1577" s="70"/>
      <c r="AZ1577" s="70">
        <v>0</v>
      </c>
      <c r="BA1577" s="70">
        <v>0</v>
      </c>
      <c r="BB1577" s="70">
        <v>0</v>
      </c>
      <c r="BC1577" s="70"/>
      <c r="BD1577" s="70"/>
      <c r="BE1577" s="70"/>
      <c r="BF1577" s="70"/>
      <c r="BG1577" s="70"/>
      <c r="BH1577" s="70">
        <f t="shared" si="4095"/>
        <v>0</v>
      </c>
      <c r="BI1577" s="70"/>
      <c r="BJ1577" s="70"/>
      <c r="BK1577" s="70"/>
      <c r="BL1577" s="70"/>
      <c r="BM1577" s="70"/>
      <c r="BN1577" s="70"/>
      <c r="BO1577" s="70"/>
      <c r="BP1577" s="70"/>
      <c r="BQ1577" s="70"/>
      <c r="BR1577" s="70">
        <v>0</v>
      </c>
      <c r="BS1577" s="70">
        <v>0</v>
      </c>
      <c r="BT1577" s="14">
        <v>0</v>
      </c>
      <c r="BU1577" s="14">
        <v>0</v>
      </c>
      <c r="BV1577" s="14">
        <v>0</v>
      </c>
      <c r="BW1577" s="14">
        <f t="shared" si="4081"/>
        <v>0</v>
      </c>
      <c r="BX1577" s="14"/>
      <c r="BY1577" s="14"/>
      <c r="BZ1577" s="14"/>
      <c r="CA1577" s="14">
        <f t="shared" si="4136"/>
        <v>0</v>
      </c>
      <c r="CB1577" s="122" t="str">
        <f t="shared" si="4140"/>
        <v>-</v>
      </c>
    </row>
    <row r="1578" spans="1:80" x14ac:dyDescent="0.25">
      <c r="A1578" s="4" t="s">
        <v>928</v>
      </c>
      <c r="B1578" s="4" t="s">
        <v>3</v>
      </c>
      <c r="C1578" s="4" t="s">
        <v>28</v>
      </c>
      <c r="D1578" s="79" t="s">
        <v>930</v>
      </c>
      <c r="E1578" s="89">
        <v>8213</v>
      </c>
      <c r="F1578" s="79" t="s">
        <v>993</v>
      </c>
      <c r="G1578" s="74" t="s">
        <v>1909</v>
      </c>
      <c r="H1578" s="13" t="s">
        <v>994</v>
      </c>
      <c r="I1578" s="14">
        <v>1500000</v>
      </c>
      <c r="J1578" s="14">
        <f t="shared" si="4011"/>
        <v>0</v>
      </c>
      <c r="K1578" s="14">
        <v>0</v>
      </c>
      <c r="L1578" s="14">
        <f t="shared" si="4014"/>
        <v>0</v>
      </c>
      <c r="M1578" s="14">
        <v>0</v>
      </c>
      <c r="N1578" s="14">
        <v>0</v>
      </c>
      <c r="O1578" s="14">
        <v>0</v>
      </c>
      <c r="P1578" s="14">
        <v>0</v>
      </c>
      <c r="Q1578" s="14">
        <v>0</v>
      </c>
      <c r="R1578" s="14">
        <v>0</v>
      </c>
      <c r="S1578" s="14"/>
      <c r="T1578" s="14"/>
      <c r="U1578" s="14"/>
      <c r="V1578" s="14"/>
      <c r="W1578" s="14"/>
      <c r="X1578" s="14">
        <f t="shared" si="4093"/>
        <v>0</v>
      </c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>
        <v>0</v>
      </c>
      <c r="AI1578" s="14">
        <v>0</v>
      </c>
      <c r="AJ1578" s="14">
        <v>0</v>
      </c>
      <c r="AK1578" s="14"/>
      <c r="AL1578" s="14"/>
      <c r="AM1578" s="14"/>
      <c r="AN1578" s="14"/>
      <c r="AO1578" s="14"/>
      <c r="AP1578" s="14">
        <f t="shared" si="4094"/>
        <v>0</v>
      </c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>
        <v>0</v>
      </c>
      <c r="BA1578" s="14">
        <v>0</v>
      </c>
      <c r="BB1578" s="14">
        <v>0</v>
      </c>
      <c r="BC1578" s="14"/>
      <c r="BD1578" s="14"/>
      <c r="BE1578" s="14"/>
      <c r="BF1578" s="14"/>
      <c r="BG1578" s="14"/>
      <c r="BH1578" s="14">
        <f t="shared" si="4095"/>
        <v>0</v>
      </c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>
        <v>0</v>
      </c>
      <c r="BS1578" s="14">
        <v>0</v>
      </c>
      <c r="BT1578" s="14">
        <v>200000</v>
      </c>
      <c r="BU1578" s="14">
        <v>0</v>
      </c>
      <c r="BV1578" s="14">
        <v>0</v>
      </c>
      <c r="BW1578" s="14">
        <f t="shared" si="4081"/>
        <v>0</v>
      </c>
      <c r="BX1578" s="14"/>
      <c r="BY1578" s="14"/>
      <c r="BZ1578" s="14"/>
      <c r="CA1578" s="14">
        <f t="shared" si="4136"/>
        <v>0</v>
      </c>
      <c r="CB1578" s="122" t="str">
        <f t="shared" si="4140"/>
        <v>-</v>
      </c>
    </row>
    <row r="1579" spans="1:80" x14ac:dyDescent="0.25">
      <c r="A1579" s="4" t="s">
        <v>928</v>
      </c>
      <c r="B1579" s="4" t="s">
        <v>3</v>
      </c>
      <c r="C1579" s="4" t="s">
        <v>28</v>
      </c>
      <c r="D1579" s="79" t="s">
        <v>930</v>
      </c>
      <c r="E1579" s="89">
        <v>8213</v>
      </c>
      <c r="F1579" s="79" t="s">
        <v>995</v>
      </c>
      <c r="G1579" s="74" t="s">
        <v>1909</v>
      </c>
      <c r="H1579" s="13" t="s">
        <v>996</v>
      </c>
      <c r="I1579" s="14">
        <v>1000000</v>
      </c>
      <c r="J1579" s="14">
        <f t="shared" ref="J1579:J1600" si="4141">SUM(K1579,L1579,P1579,Q1579)</f>
        <v>0</v>
      </c>
      <c r="K1579" s="14">
        <v>0</v>
      </c>
      <c r="L1579" s="14">
        <f t="shared" si="4014"/>
        <v>0</v>
      </c>
      <c r="M1579" s="14">
        <v>0</v>
      </c>
      <c r="N1579" s="14">
        <v>0</v>
      </c>
      <c r="O1579" s="14">
        <v>0</v>
      </c>
      <c r="P1579" s="14">
        <v>0</v>
      </c>
      <c r="Q1579" s="14">
        <v>0</v>
      </c>
      <c r="R1579" s="14">
        <v>0</v>
      </c>
      <c r="S1579" s="14"/>
      <c r="T1579" s="14"/>
      <c r="U1579" s="14"/>
      <c r="V1579" s="14"/>
      <c r="W1579" s="14"/>
      <c r="X1579" s="14">
        <f t="shared" si="4093"/>
        <v>0</v>
      </c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>
        <v>0</v>
      </c>
      <c r="AI1579" s="14">
        <v>0</v>
      </c>
      <c r="AJ1579" s="14">
        <v>0</v>
      </c>
      <c r="AK1579" s="14"/>
      <c r="AL1579" s="14"/>
      <c r="AM1579" s="14"/>
      <c r="AN1579" s="14"/>
      <c r="AO1579" s="14"/>
      <c r="AP1579" s="14">
        <f t="shared" si="4094"/>
        <v>0</v>
      </c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>
        <v>0</v>
      </c>
      <c r="BA1579" s="14">
        <v>0</v>
      </c>
      <c r="BB1579" s="14">
        <v>0</v>
      </c>
      <c r="BC1579" s="14"/>
      <c r="BD1579" s="14"/>
      <c r="BE1579" s="14"/>
      <c r="BF1579" s="14"/>
      <c r="BG1579" s="14"/>
      <c r="BH1579" s="14">
        <f t="shared" si="4095"/>
        <v>0</v>
      </c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>
        <v>0</v>
      </c>
      <c r="BS1579" s="14">
        <v>0</v>
      </c>
      <c r="BT1579" s="14">
        <v>0</v>
      </c>
      <c r="BU1579" s="14">
        <v>0</v>
      </c>
      <c r="BV1579" s="14">
        <v>0</v>
      </c>
      <c r="BW1579" s="14">
        <f t="shared" si="4081"/>
        <v>0</v>
      </c>
      <c r="BX1579" s="14"/>
      <c r="BY1579" s="14"/>
      <c r="BZ1579" s="14"/>
      <c r="CA1579" s="14">
        <f t="shared" si="4136"/>
        <v>0</v>
      </c>
      <c r="CB1579" s="122" t="str">
        <f t="shared" si="4140"/>
        <v>-</v>
      </c>
    </row>
    <row r="1580" spans="1:80" x14ac:dyDescent="0.25">
      <c r="A1580" s="4" t="s">
        <v>928</v>
      </c>
      <c r="B1580" s="4" t="s">
        <v>3</v>
      </c>
      <c r="C1580" s="4" t="s">
        <v>28</v>
      </c>
      <c r="D1580" s="79" t="s">
        <v>930</v>
      </c>
      <c r="E1580" s="89">
        <v>8213</v>
      </c>
      <c r="F1580" s="79" t="s">
        <v>997</v>
      </c>
      <c r="G1580" s="74" t="s">
        <v>1909</v>
      </c>
      <c r="H1580" s="13" t="s">
        <v>998</v>
      </c>
      <c r="I1580" s="14">
        <v>100000</v>
      </c>
      <c r="J1580" s="14">
        <f t="shared" si="4141"/>
        <v>0</v>
      </c>
      <c r="K1580" s="14">
        <v>0</v>
      </c>
      <c r="L1580" s="14">
        <f t="shared" ref="L1580:L1599" si="4142">SUM(M1580:O1580)</f>
        <v>0</v>
      </c>
      <c r="M1580" s="14">
        <v>0</v>
      </c>
      <c r="N1580" s="14">
        <v>0</v>
      </c>
      <c r="O1580" s="14">
        <v>0</v>
      </c>
      <c r="P1580" s="14">
        <v>0</v>
      </c>
      <c r="Q1580" s="14">
        <v>0</v>
      </c>
      <c r="R1580" s="14">
        <v>0</v>
      </c>
      <c r="S1580" s="14"/>
      <c r="T1580" s="14"/>
      <c r="U1580" s="14"/>
      <c r="V1580" s="14"/>
      <c r="W1580" s="14"/>
      <c r="X1580" s="14">
        <f t="shared" si="4093"/>
        <v>0</v>
      </c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>
        <v>0</v>
      </c>
      <c r="AI1580" s="14">
        <v>0</v>
      </c>
      <c r="AJ1580" s="14">
        <v>0</v>
      </c>
      <c r="AK1580" s="14"/>
      <c r="AL1580" s="14"/>
      <c r="AM1580" s="14"/>
      <c r="AN1580" s="14"/>
      <c r="AO1580" s="14"/>
      <c r="AP1580" s="14">
        <f t="shared" si="4094"/>
        <v>0</v>
      </c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>
        <v>0</v>
      </c>
      <c r="BA1580" s="14">
        <v>0</v>
      </c>
      <c r="BB1580" s="14">
        <v>0</v>
      </c>
      <c r="BC1580" s="14"/>
      <c r="BD1580" s="14"/>
      <c r="BE1580" s="14"/>
      <c r="BF1580" s="14"/>
      <c r="BG1580" s="14"/>
      <c r="BH1580" s="14">
        <f t="shared" si="4095"/>
        <v>0</v>
      </c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>
        <v>0</v>
      </c>
      <c r="BS1580" s="14">
        <v>0</v>
      </c>
      <c r="BT1580" s="14">
        <v>700000</v>
      </c>
      <c r="BU1580" s="14">
        <v>700000</v>
      </c>
      <c r="BV1580" s="14">
        <v>450000</v>
      </c>
      <c r="BW1580" s="14">
        <f t="shared" si="4081"/>
        <v>100000</v>
      </c>
      <c r="BX1580" s="14">
        <v>100000</v>
      </c>
      <c r="BY1580" s="14"/>
      <c r="BZ1580" s="14"/>
      <c r="CA1580" s="14">
        <f t="shared" si="4136"/>
        <v>550000</v>
      </c>
      <c r="CB1580" s="122">
        <f t="shared" si="4140"/>
        <v>78.571428571428569</v>
      </c>
    </row>
    <row r="1581" spans="1:80" ht="22.5" x14ac:dyDescent="0.25">
      <c r="A1581" s="4" t="s">
        <v>928</v>
      </c>
      <c r="B1581" s="4" t="s">
        <v>3</v>
      </c>
      <c r="C1581" s="4" t="s">
        <v>28</v>
      </c>
      <c r="D1581" s="79" t="s">
        <v>930</v>
      </c>
      <c r="E1581" s="89">
        <v>8213</v>
      </c>
      <c r="F1581" s="79" t="s">
        <v>1880</v>
      </c>
      <c r="G1581" s="74" t="s">
        <v>1909</v>
      </c>
      <c r="H1581" s="13" t="s">
        <v>999</v>
      </c>
      <c r="I1581" s="14">
        <v>0</v>
      </c>
      <c r="J1581" s="14">
        <f t="shared" si="4141"/>
        <v>0</v>
      </c>
      <c r="K1581" s="14">
        <v>0</v>
      </c>
      <c r="L1581" s="14">
        <f t="shared" si="4142"/>
        <v>0</v>
      </c>
      <c r="M1581" s="14">
        <v>0</v>
      </c>
      <c r="N1581" s="14">
        <v>0</v>
      </c>
      <c r="O1581" s="14">
        <v>0</v>
      </c>
      <c r="P1581" s="14">
        <v>0</v>
      </c>
      <c r="Q1581" s="61">
        <v>0</v>
      </c>
      <c r="R1581" s="70">
        <v>0</v>
      </c>
      <c r="S1581" s="70"/>
      <c r="T1581" s="70"/>
      <c r="U1581" s="70"/>
      <c r="V1581" s="70"/>
      <c r="W1581" s="70"/>
      <c r="X1581" s="70">
        <f t="shared" si="4093"/>
        <v>0</v>
      </c>
      <c r="Y1581" s="70"/>
      <c r="Z1581" s="70"/>
      <c r="AA1581" s="70"/>
      <c r="AB1581" s="70"/>
      <c r="AC1581" s="70"/>
      <c r="AD1581" s="70"/>
      <c r="AE1581" s="70"/>
      <c r="AF1581" s="70"/>
      <c r="AG1581" s="70"/>
      <c r="AH1581" s="70">
        <v>0</v>
      </c>
      <c r="AI1581" s="70">
        <v>0</v>
      </c>
      <c r="AJ1581" s="70">
        <v>0</v>
      </c>
      <c r="AK1581" s="70"/>
      <c r="AL1581" s="70"/>
      <c r="AM1581" s="70"/>
      <c r="AN1581" s="70"/>
      <c r="AO1581" s="70"/>
      <c r="AP1581" s="70">
        <f t="shared" si="4094"/>
        <v>0</v>
      </c>
      <c r="AQ1581" s="70"/>
      <c r="AR1581" s="70"/>
      <c r="AS1581" s="70"/>
      <c r="AT1581" s="70"/>
      <c r="AU1581" s="70"/>
      <c r="AV1581" s="70"/>
      <c r="AW1581" s="70"/>
      <c r="AX1581" s="70"/>
      <c r="AY1581" s="70"/>
      <c r="AZ1581" s="70">
        <v>0</v>
      </c>
      <c r="BA1581" s="70">
        <v>0</v>
      </c>
      <c r="BB1581" s="70">
        <v>0</v>
      </c>
      <c r="BC1581" s="70"/>
      <c r="BD1581" s="70"/>
      <c r="BE1581" s="70"/>
      <c r="BF1581" s="70"/>
      <c r="BG1581" s="70"/>
      <c r="BH1581" s="70">
        <f t="shared" si="4095"/>
        <v>0</v>
      </c>
      <c r="BI1581" s="70"/>
      <c r="BJ1581" s="70"/>
      <c r="BK1581" s="70"/>
      <c r="BL1581" s="70"/>
      <c r="BM1581" s="70"/>
      <c r="BN1581" s="70"/>
      <c r="BO1581" s="70"/>
      <c r="BP1581" s="70"/>
      <c r="BQ1581" s="70"/>
      <c r="BR1581" s="70">
        <v>0</v>
      </c>
      <c r="BS1581" s="70">
        <v>0</v>
      </c>
      <c r="BT1581" s="14">
        <v>0</v>
      </c>
      <c r="BU1581" s="14">
        <v>0</v>
      </c>
      <c r="BV1581" s="14">
        <v>0</v>
      </c>
      <c r="BW1581" s="14">
        <f t="shared" si="4081"/>
        <v>0</v>
      </c>
      <c r="BX1581" s="14"/>
      <c r="BY1581" s="14"/>
      <c r="BZ1581" s="14"/>
      <c r="CA1581" s="14">
        <f t="shared" si="4136"/>
        <v>0</v>
      </c>
      <c r="CB1581" s="122" t="str">
        <f t="shared" si="4140"/>
        <v>-</v>
      </c>
    </row>
    <row r="1582" spans="1:80" x14ac:dyDescent="0.25">
      <c r="A1582" s="4" t="s">
        <v>928</v>
      </c>
      <c r="B1582" s="4" t="s">
        <v>3</v>
      </c>
      <c r="C1582" s="4" t="s">
        <v>28</v>
      </c>
      <c r="D1582" s="79" t="s">
        <v>930</v>
      </c>
      <c r="E1582" s="89">
        <v>8213</v>
      </c>
      <c r="F1582" s="79" t="s">
        <v>1881</v>
      </c>
      <c r="G1582" s="74" t="s">
        <v>1909</v>
      </c>
      <c r="H1582" s="13" t="s">
        <v>1000</v>
      </c>
      <c r="I1582" s="14">
        <v>0</v>
      </c>
      <c r="J1582" s="14">
        <f t="shared" si="4141"/>
        <v>500000</v>
      </c>
      <c r="K1582" s="14">
        <v>0</v>
      </c>
      <c r="L1582" s="14">
        <f t="shared" si="4142"/>
        <v>0</v>
      </c>
      <c r="M1582" s="14">
        <v>0</v>
      </c>
      <c r="N1582" s="14">
        <v>0</v>
      </c>
      <c r="O1582" s="14">
        <v>0</v>
      </c>
      <c r="P1582" s="14">
        <v>0</v>
      </c>
      <c r="Q1582" s="14">
        <v>500000</v>
      </c>
      <c r="R1582" s="14">
        <v>0</v>
      </c>
      <c r="S1582" s="14"/>
      <c r="T1582" s="14"/>
      <c r="U1582" s="14"/>
      <c r="V1582" s="14"/>
      <c r="W1582" s="14"/>
      <c r="X1582" s="14">
        <f t="shared" si="4093"/>
        <v>0</v>
      </c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>
        <v>0</v>
      </c>
      <c r="AI1582" s="14">
        <v>0</v>
      </c>
      <c r="AJ1582" s="14">
        <v>0</v>
      </c>
      <c r="AK1582" s="14"/>
      <c r="AL1582" s="14"/>
      <c r="AM1582" s="14"/>
      <c r="AN1582" s="14"/>
      <c r="AO1582" s="14"/>
      <c r="AP1582" s="14">
        <f t="shared" si="4094"/>
        <v>0</v>
      </c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>
        <v>0</v>
      </c>
      <c r="BA1582" s="14">
        <v>0</v>
      </c>
      <c r="BB1582" s="14">
        <v>0</v>
      </c>
      <c r="BC1582" s="14"/>
      <c r="BD1582" s="14"/>
      <c r="BE1582" s="14"/>
      <c r="BF1582" s="14"/>
      <c r="BG1582" s="14"/>
      <c r="BH1582" s="14">
        <f t="shared" si="4095"/>
        <v>0</v>
      </c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>
        <v>0</v>
      </c>
      <c r="BS1582" s="14">
        <v>0</v>
      </c>
      <c r="BT1582" s="14">
        <v>500000</v>
      </c>
      <c r="BU1582" s="14">
        <v>0</v>
      </c>
      <c r="BV1582" s="14">
        <v>0</v>
      </c>
      <c r="BW1582" s="14">
        <f t="shared" si="4081"/>
        <v>0</v>
      </c>
      <c r="BX1582" s="14"/>
      <c r="BY1582" s="14"/>
      <c r="BZ1582" s="14"/>
      <c r="CA1582" s="14">
        <f t="shared" si="4136"/>
        <v>0</v>
      </c>
      <c r="CB1582" s="122" t="str">
        <f t="shared" si="4140"/>
        <v>-</v>
      </c>
    </row>
    <row r="1583" spans="1:80" x14ac:dyDescent="0.25">
      <c r="A1583" s="4" t="s">
        <v>928</v>
      </c>
      <c r="B1583" s="4" t="s">
        <v>3</v>
      </c>
      <c r="C1583" s="4" t="s">
        <v>28</v>
      </c>
      <c r="D1583" s="79" t="s">
        <v>930</v>
      </c>
      <c r="E1583" s="89">
        <v>8213</v>
      </c>
      <c r="F1583" s="79" t="s">
        <v>1882</v>
      </c>
      <c r="G1583" s="74" t="s">
        <v>1909</v>
      </c>
      <c r="H1583" s="13" t="s">
        <v>1001</v>
      </c>
      <c r="I1583" s="14">
        <v>0</v>
      </c>
      <c r="J1583" s="14">
        <f t="shared" si="4141"/>
        <v>500000</v>
      </c>
      <c r="K1583" s="14">
        <v>0</v>
      </c>
      <c r="L1583" s="14">
        <f t="shared" si="4142"/>
        <v>0</v>
      </c>
      <c r="M1583" s="14">
        <v>0</v>
      </c>
      <c r="N1583" s="14">
        <v>0</v>
      </c>
      <c r="O1583" s="14">
        <v>0</v>
      </c>
      <c r="P1583" s="14">
        <v>0</v>
      </c>
      <c r="Q1583" s="14">
        <v>500000</v>
      </c>
      <c r="R1583" s="14">
        <v>0</v>
      </c>
      <c r="S1583" s="14"/>
      <c r="T1583" s="14"/>
      <c r="U1583" s="14"/>
      <c r="V1583" s="14"/>
      <c r="W1583" s="14"/>
      <c r="X1583" s="14">
        <f t="shared" si="4093"/>
        <v>0</v>
      </c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>
        <v>0</v>
      </c>
      <c r="AI1583" s="14">
        <v>0</v>
      </c>
      <c r="AJ1583" s="14">
        <v>0</v>
      </c>
      <c r="AK1583" s="14"/>
      <c r="AL1583" s="14"/>
      <c r="AM1583" s="14"/>
      <c r="AN1583" s="14"/>
      <c r="AO1583" s="14"/>
      <c r="AP1583" s="14">
        <f t="shared" si="4094"/>
        <v>0</v>
      </c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>
        <v>0</v>
      </c>
      <c r="BA1583" s="14">
        <v>0</v>
      </c>
      <c r="BB1583" s="14">
        <v>0</v>
      </c>
      <c r="BC1583" s="14"/>
      <c r="BD1583" s="14"/>
      <c r="BE1583" s="14"/>
      <c r="BF1583" s="14"/>
      <c r="BG1583" s="14"/>
      <c r="BH1583" s="14">
        <f t="shared" si="4095"/>
        <v>0</v>
      </c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>
        <v>0</v>
      </c>
      <c r="BS1583" s="14">
        <v>0</v>
      </c>
      <c r="BT1583" s="14">
        <v>500000</v>
      </c>
      <c r="BU1583" s="14">
        <v>0</v>
      </c>
      <c r="BV1583" s="14">
        <v>0</v>
      </c>
      <c r="BW1583" s="14">
        <f t="shared" si="4081"/>
        <v>0</v>
      </c>
      <c r="BX1583" s="14"/>
      <c r="BY1583" s="14"/>
      <c r="BZ1583" s="14"/>
      <c r="CA1583" s="14">
        <f t="shared" si="4136"/>
        <v>0</v>
      </c>
      <c r="CB1583" s="122" t="str">
        <f t="shared" si="4140"/>
        <v>-</v>
      </c>
    </row>
    <row r="1584" spans="1:80" x14ac:dyDescent="0.25">
      <c r="A1584" s="4" t="s">
        <v>928</v>
      </c>
      <c r="B1584" s="4" t="s">
        <v>3</v>
      </c>
      <c r="C1584" s="4" t="s">
        <v>28</v>
      </c>
      <c r="D1584" s="79" t="s">
        <v>930</v>
      </c>
      <c r="E1584" s="89">
        <v>8213</v>
      </c>
      <c r="F1584" s="79" t="s">
        <v>1856</v>
      </c>
      <c r="G1584" s="74" t="s">
        <v>1909</v>
      </c>
      <c r="H1584" s="13" t="s">
        <v>1827</v>
      </c>
      <c r="I1584" s="14"/>
      <c r="J1584" s="14">
        <f t="shared" si="4141"/>
        <v>0</v>
      </c>
      <c r="K1584" s="14"/>
      <c r="L1584" s="14"/>
      <c r="M1584" s="14"/>
      <c r="N1584" s="14"/>
      <c r="O1584" s="14"/>
      <c r="P1584" s="14"/>
      <c r="Q1584" s="14"/>
      <c r="R1584" s="14">
        <v>0</v>
      </c>
      <c r="S1584" s="14"/>
      <c r="T1584" s="14"/>
      <c r="U1584" s="14"/>
      <c r="V1584" s="14"/>
      <c r="W1584" s="14"/>
      <c r="X1584" s="14">
        <f t="shared" si="4093"/>
        <v>0</v>
      </c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>
        <v>0</v>
      </c>
      <c r="AI1584" s="14">
        <v>0</v>
      </c>
      <c r="AJ1584" s="14"/>
      <c r="AK1584" s="14"/>
      <c r="AL1584" s="14"/>
      <c r="AM1584" s="14"/>
      <c r="AN1584" s="14"/>
      <c r="AO1584" s="14"/>
      <c r="AP1584" s="14">
        <f t="shared" si="4094"/>
        <v>0</v>
      </c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>
        <v>0</v>
      </c>
      <c r="BA1584" s="14">
        <v>0</v>
      </c>
      <c r="BB1584" s="14"/>
      <c r="BC1584" s="14"/>
      <c r="BD1584" s="14"/>
      <c r="BE1584" s="14"/>
      <c r="BF1584" s="14"/>
      <c r="BG1584" s="14"/>
      <c r="BH1584" s="14">
        <f t="shared" si="4095"/>
        <v>0</v>
      </c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>
        <v>0</v>
      </c>
      <c r="BS1584" s="14">
        <v>0</v>
      </c>
      <c r="BT1584" s="14">
        <v>350000</v>
      </c>
      <c r="BU1584" s="14">
        <v>350000</v>
      </c>
      <c r="BV1584" s="14">
        <v>200000</v>
      </c>
      <c r="BW1584" s="14">
        <f t="shared" si="4081"/>
        <v>0</v>
      </c>
      <c r="BX1584" s="14"/>
      <c r="BY1584" s="14"/>
      <c r="BZ1584" s="14"/>
      <c r="CA1584" s="14">
        <f t="shared" si="4136"/>
        <v>200000</v>
      </c>
      <c r="CB1584" s="122">
        <f t="shared" si="4140"/>
        <v>57.142857142857139</v>
      </c>
    </row>
    <row r="1585" spans="1:80" x14ac:dyDescent="0.25">
      <c r="A1585" s="4" t="s">
        <v>928</v>
      </c>
      <c r="B1585" s="4" t="s">
        <v>3</v>
      </c>
      <c r="C1585" s="4" t="s">
        <v>28</v>
      </c>
      <c r="D1585" s="79" t="s">
        <v>930</v>
      </c>
      <c r="E1585" s="89">
        <v>8213</v>
      </c>
      <c r="F1585" s="79" t="s">
        <v>1883</v>
      </c>
      <c r="G1585" s="74" t="s">
        <v>1909</v>
      </c>
      <c r="H1585" s="69" t="s">
        <v>1810</v>
      </c>
      <c r="I1585" s="14">
        <v>0</v>
      </c>
      <c r="J1585" s="14">
        <f t="shared" si="4141"/>
        <v>4000000</v>
      </c>
      <c r="K1585" s="14">
        <v>0</v>
      </c>
      <c r="L1585" s="14">
        <f t="shared" si="4142"/>
        <v>0</v>
      </c>
      <c r="M1585" s="14">
        <v>0</v>
      </c>
      <c r="N1585" s="14">
        <v>0</v>
      </c>
      <c r="O1585" s="14">
        <v>0</v>
      </c>
      <c r="P1585" s="14">
        <v>0</v>
      </c>
      <c r="Q1585" s="14">
        <v>4000000</v>
      </c>
      <c r="R1585" s="14">
        <v>0</v>
      </c>
      <c r="S1585" s="14"/>
      <c r="T1585" s="14"/>
      <c r="U1585" s="14"/>
      <c r="V1585" s="14"/>
      <c r="W1585" s="14"/>
      <c r="X1585" s="14">
        <f t="shared" si="4093"/>
        <v>0</v>
      </c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>
        <v>0</v>
      </c>
      <c r="AI1585" s="14">
        <v>0</v>
      </c>
      <c r="AJ1585" s="14">
        <v>0</v>
      </c>
      <c r="AK1585" s="14"/>
      <c r="AL1585" s="14"/>
      <c r="AM1585" s="14"/>
      <c r="AN1585" s="14"/>
      <c r="AO1585" s="14"/>
      <c r="AP1585" s="14">
        <f t="shared" si="4094"/>
        <v>0</v>
      </c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>
        <v>0</v>
      </c>
      <c r="BA1585" s="14">
        <v>0</v>
      </c>
      <c r="BB1585" s="14">
        <v>0</v>
      </c>
      <c r="BC1585" s="14"/>
      <c r="BD1585" s="14"/>
      <c r="BE1585" s="14"/>
      <c r="BF1585" s="14"/>
      <c r="BG1585" s="14"/>
      <c r="BH1585" s="14">
        <f t="shared" si="4095"/>
        <v>0</v>
      </c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>
        <v>0</v>
      </c>
      <c r="BS1585" s="14">
        <v>0</v>
      </c>
      <c r="BT1585" s="14">
        <v>4000000</v>
      </c>
      <c r="BU1585" s="14">
        <v>0</v>
      </c>
      <c r="BV1585" s="14">
        <v>0</v>
      </c>
      <c r="BW1585" s="14">
        <f t="shared" si="4081"/>
        <v>0</v>
      </c>
      <c r="BX1585" s="14"/>
      <c r="BY1585" s="14"/>
      <c r="BZ1585" s="14"/>
      <c r="CA1585" s="14">
        <f t="shared" si="4136"/>
        <v>0</v>
      </c>
      <c r="CB1585" s="122" t="str">
        <f t="shared" si="4140"/>
        <v>-</v>
      </c>
    </row>
    <row r="1586" spans="1:80" x14ac:dyDescent="0.25">
      <c r="A1586" s="1" t="s">
        <v>928</v>
      </c>
      <c r="B1586" s="1" t="s">
        <v>3</v>
      </c>
      <c r="C1586" s="1" t="s">
        <v>28</v>
      </c>
      <c r="D1586" s="82" t="s">
        <v>930</v>
      </c>
      <c r="E1586" s="82" t="s">
        <v>182</v>
      </c>
      <c r="F1586" s="79" t="s">
        <v>1</v>
      </c>
      <c r="G1586" s="13" t="s">
        <v>1</v>
      </c>
      <c r="H1586" s="2" t="s">
        <v>183</v>
      </c>
      <c r="I1586" s="12">
        <f>SUM(I1587)</f>
        <v>248000</v>
      </c>
      <c r="J1586" s="12">
        <f t="shared" si="4141"/>
        <v>250000</v>
      </c>
      <c r="K1586" s="12">
        <f t="shared" ref="K1586:Q1586" si="4143">SUM(K1587)</f>
        <v>250000</v>
      </c>
      <c r="L1586" s="12">
        <f t="shared" si="4142"/>
        <v>0</v>
      </c>
      <c r="M1586" s="12">
        <f t="shared" si="4143"/>
        <v>0</v>
      </c>
      <c r="N1586" s="12">
        <f t="shared" si="4143"/>
        <v>0</v>
      </c>
      <c r="O1586" s="12">
        <f t="shared" si="4143"/>
        <v>0</v>
      </c>
      <c r="P1586" s="12">
        <f t="shared" si="4143"/>
        <v>0</v>
      </c>
      <c r="Q1586" s="12">
        <f t="shared" si="4143"/>
        <v>0</v>
      </c>
      <c r="R1586" s="12">
        <f t="shared" ref="R1586:AG1586" si="4144">SUM(R1587)</f>
        <v>0</v>
      </c>
      <c r="S1586" s="12">
        <f t="shared" si="4144"/>
        <v>0</v>
      </c>
      <c r="T1586" s="12">
        <f t="shared" si="4144"/>
        <v>0</v>
      </c>
      <c r="U1586" s="12">
        <f t="shared" si="4144"/>
        <v>0</v>
      </c>
      <c r="V1586" s="12">
        <f t="shared" si="4144"/>
        <v>0</v>
      </c>
      <c r="W1586" s="12">
        <f t="shared" si="4144"/>
        <v>0</v>
      </c>
      <c r="X1586" s="12">
        <f t="shared" si="4144"/>
        <v>0</v>
      </c>
      <c r="Y1586" s="12">
        <f t="shared" si="4144"/>
        <v>0</v>
      </c>
      <c r="Z1586" s="12">
        <f t="shared" si="4144"/>
        <v>0</v>
      </c>
      <c r="AA1586" s="12">
        <f t="shared" si="4144"/>
        <v>0</v>
      </c>
      <c r="AB1586" s="12">
        <f t="shared" si="4144"/>
        <v>0</v>
      </c>
      <c r="AC1586" s="12">
        <f t="shared" si="4144"/>
        <v>0</v>
      </c>
      <c r="AD1586" s="12">
        <f t="shared" si="4144"/>
        <v>0</v>
      </c>
      <c r="AE1586" s="12">
        <f t="shared" si="4144"/>
        <v>0</v>
      </c>
      <c r="AF1586" s="12">
        <f t="shared" si="4144"/>
        <v>0</v>
      </c>
      <c r="AG1586" s="12">
        <f t="shared" si="4144"/>
        <v>0</v>
      </c>
      <c r="AH1586" s="12">
        <v>0</v>
      </c>
      <c r="AI1586" s="12">
        <v>0</v>
      </c>
      <c r="AJ1586" s="12">
        <f t="shared" ref="AJ1586:AY1586" si="4145">SUM(AJ1587)</f>
        <v>0</v>
      </c>
      <c r="AK1586" s="12">
        <f t="shared" si="4145"/>
        <v>0</v>
      </c>
      <c r="AL1586" s="12">
        <f t="shared" si="4145"/>
        <v>0</v>
      </c>
      <c r="AM1586" s="12">
        <f t="shared" si="4145"/>
        <v>0</v>
      </c>
      <c r="AN1586" s="12">
        <f t="shared" si="4145"/>
        <v>0</v>
      </c>
      <c r="AO1586" s="12">
        <f t="shared" si="4145"/>
        <v>0</v>
      </c>
      <c r="AP1586" s="12">
        <f t="shared" si="4145"/>
        <v>0</v>
      </c>
      <c r="AQ1586" s="12">
        <f t="shared" si="4145"/>
        <v>0</v>
      </c>
      <c r="AR1586" s="12">
        <f t="shared" si="4145"/>
        <v>0</v>
      </c>
      <c r="AS1586" s="12">
        <f t="shared" si="4145"/>
        <v>0</v>
      </c>
      <c r="AT1586" s="12">
        <f t="shared" si="4145"/>
        <v>0</v>
      </c>
      <c r="AU1586" s="12">
        <f t="shared" si="4145"/>
        <v>0</v>
      </c>
      <c r="AV1586" s="12">
        <f t="shared" si="4145"/>
        <v>0</v>
      </c>
      <c r="AW1586" s="12">
        <f t="shared" si="4145"/>
        <v>0</v>
      </c>
      <c r="AX1586" s="12">
        <f t="shared" si="4145"/>
        <v>0</v>
      </c>
      <c r="AY1586" s="12">
        <f t="shared" si="4145"/>
        <v>0</v>
      </c>
      <c r="AZ1586" s="12">
        <v>0</v>
      </c>
      <c r="BA1586" s="12">
        <v>0</v>
      </c>
      <c r="BB1586" s="12">
        <f t="shared" ref="BB1586:BQ1586" si="4146">SUM(BB1587)</f>
        <v>0</v>
      </c>
      <c r="BC1586" s="12">
        <f t="shared" si="4146"/>
        <v>0</v>
      </c>
      <c r="BD1586" s="12">
        <f t="shared" si="4146"/>
        <v>0</v>
      </c>
      <c r="BE1586" s="12">
        <f t="shared" si="4146"/>
        <v>0</v>
      </c>
      <c r="BF1586" s="12">
        <f t="shared" si="4146"/>
        <v>0</v>
      </c>
      <c r="BG1586" s="12">
        <f t="shared" si="4146"/>
        <v>0</v>
      </c>
      <c r="BH1586" s="12">
        <f t="shared" si="4146"/>
        <v>0</v>
      </c>
      <c r="BI1586" s="12">
        <f t="shared" si="4146"/>
        <v>0</v>
      </c>
      <c r="BJ1586" s="12">
        <f t="shared" si="4146"/>
        <v>0</v>
      </c>
      <c r="BK1586" s="12">
        <f t="shared" si="4146"/>
        <v>0</v>
      </c>
      <c r="BL1586" s="12">
        <f t="shared" si="4146"/>
        <v>0</v>
      </c>
      <c r="BM1586" s="12">
        <f t="shared" si="4146"/>
        <v>0</v>
      </c>
      <c r="BN1586" s="12">
        <f t="shared" si="4146"/>
        <v>0</v>
      </c>
      <c r="BO1586" s="12">
        <f t="shared" si="4146"/>
        <v>0</v>
      </c>
      <c r="BP1586" s="12">
        <f t="shared" si="4146"/>
        <v>0</v>
      </c>
      <c r="BQ1586" s="12">
        <f t="shared" si="4146"/>
        <v>0</v>
      </c>
      <c r="BR1586" s="12">
        <v>0</v>
      </c>
      <c r="BS1586" s="12">
        <v>0</v>
      </c>
      <c r="BT1586" s="12">
        <f t="shared" ref="BT1586:BX1586" si="4147">SUM(BT1587)</f>
        <v>250000</v>
      </c>
      <c r="BU1586" s="12">
        <f t="shared" si="4147"/>
        <v>250000</v>
      </c>
      <c r="BV1586" s="12">
        <f t="shared" si="4147"/>
        <v>50000</v>
      </c>
      <c r="BW1586" s="12">
        <f t="shared" si="4147"/>
        <v>100000</v>
      </c>
      <c r="BX1586" s="12">
        <f t="shared" si="4147"/>
        <v>0</v>
      </c>
      <c r="BY1586" s="12">
        <f t="shared" ref="BY1586" si="4148">SUM(BY1587)</f>
        <v>100000</v>
      </c>
      <c r="BZ1586" s="12">
        <f t="shared" ref="BZ1586" si="4149">SUM(BZ1587)</f>
        <v>0</v>
      </c>
      <c r="CA1586" s="12">
        <f t="shared" si="4136"/>
        <v>150000</v>
      </c>
      <c r="CB1586" s="124">
        <f t="shared" si="4140"/>
        <v>60</v>
      </c>
    </row>
    <row r="1587" spans="1:80" x14ac:dyDescent="0.25">
      <c r="A1587" s="4" t="s">
        <v>928</v>
      </c>
      <c r="B1587" s="4" t="s">
        <v>3</v>
      </c>
      <c r="C1587" s="4" t="s">
        <v>28</v>
      </c>
      <c r="D1587" s="79" t="s">
        <v>930</v>
      </c>
      <c r="E1587" s="89">
        <v>8215</v>
      </c>
      <c r="F1587" s="79" t="s">
        <v>1002</v>
      </c>
      <c r="G1587" s="74" t="s">
        <v>1909</v>
      </c>
      <c r="H1587" s="13" t="s">
        <v>551</v>
      </c>
      <c r="I1587" s="14">
        <v>248000</v>
      </c>
      <c r="J1587" s="14">
        <f t="shared" si="4141"/>
        <v>250000</v>
      </c>
      <c r="K1587" s="14">
        <v>250000</v>
      </c>
      <c r="L1587" s="14">
        <f t="shared" si="4142"/>
        <v>0</v>
      </c>
      <c r="M1587" s="14">
        <v>0</v>
      </c>
      <c r="N1587" s="14">
        <v>0</v>
      </c>
      <c r="O1587" s="14">
        <v>0</v>
      </c>
      <c r="P1587" s="14">
        <v>0</v>
      </c>
      <c r="Q1587" s="14">
        <v>0</v>
      </c>
      <c r="R1587" s="14">
        <v>0</v>
      </c>
      <c r="S1587" s="14"/>
      <c r="T1587" s="14"/>
      <c r="U1587" s="14"/>
      <c r="V1587" s="14"/>
      <c r="W1587" s="14"/>
      <c r="X1587" s="14">
        <f t="shared" si="4093"/>
        <v>0</v>
      </c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>
        <v>0</v>
      </c>
      <c r="AI1587" s="14">
        <v>0</v>
      </c>
      <c r="AJ1587" s="14">
        <v>0</v>
      </c>
      <c r="AK1587" s="14"/>
      <c r="AL1587" s="14"/>
      <c r="AM1587" s="14"/>
      <c r="AN1587" s="14"/>
      <c r="AO1587" s="14"/>
      <c r="AP1587" s="14">
        <f t="shared" si="4094"/>
        <v>0</v>
      </c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>
        <v>0</v>
      </c>
      <c r="BA1587" s="14">
        <v>0</v>
      </c>
      <c r="BB1587" s="14">
        <v>0</v>
      </c>
      <c r="BC1587" s="14"/>
      <c r="BD1587" s="14"/>
      <c r="BE1587" s="14"/>
      <c r="BF1587" s="14"/>
      <c r="BG1587" s="14"/>
      <c r="BH1587" s="14">
        <f t="shared" si="4095"/>
        <v>0</v>
      </c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>
        <v>0</v>
      </c>
      <c r="BS1587" s="14">
        <v>0</v>
      </c>
      <c r="BT1587" s="14">
        <v>250000</v>
      </c>
      <c r="BU1587" s="14">
        <v>250000</v>
      </c>
      <c r="BV1587" s="14">
        <v>50000</v>
      </c>
      <c r="BW1587" s="14">
        <f t="shared" si="4081"/>
        <v>100000</v>
      </c>
      <c r="BX1587" s="14"/>
      <c r="BY1587" s="14">
        <v>100000</v>
      </c>
      <c r="BZ1587" s="14"/>
      <c r="CA1587" s="14">
        <f t="shared" si="4136"/>
        <v>150000</v>
      </c>
      <c r="CB1587" s="122">
        <f t="shared" si="4140"/>
        <v>60</v>
      </c>
    </row>
    <row r="1588" spans="1:80" x14ac:dyDescent="0.25">
      <c r="A1588" s="1" t="s">
        <v>928</v>
      </c>
      <c r="B1588" s="1" t="s">
        <v>3</v>
      </c>
      <c r="C1588" s="1" t="s">
        <v>28</v>
      </c>
      <c r="D1588" s="82" t="s">
        <v>930</v>
      </c>
      <c r="E1588" s="82" t="s">
        <v>318</v>
      </c>
      <c r="F1588" s="79" t="s">
        <v>1</v>
      </c>
      <c r="G1588" s="13" t="s">
        <v>1</v>
      </c>
      <c r="H1588" s="2" t="s">
        <v>319</v>
      </c>
      <c r="I1588" s="12">
        <f>SUM(I1589:I1598)</f>
        <v>4300000</v>
      </c>
      <c r="J1588" s="12">
        <f t="shared" si="4141"/>
        <v>2600000</v>
      </c>
      <c r="K1588" s="12">
        <f>SUM(K1589:K1598)</f>
        <v>600000</v>
      </c>
      <c r="L1588" s="12">
        <f t="shared" si="4142"/>
        <v>0</v>
      </c>
      <c r="M1588" s="12">
        <f>SUM(M1589:M1598)</f>
        <v>0</v>
      </c>
      <c r="N1588" s="12">
        <f>SUM(N1589:N1598)</f>
        <v>0</v>
      </c>
      <c r="O1588" s="12">
        <f>SUM(O1589:O1598)</f>
        <v>0</v>
      </c>
      <c r="P1588" s="12">
        <f>SUM(P1589:P1598)</f>
        <v>0</v>
      </c>
      <c r="Q1588" s="12">
        <f>SUM(Q1589:Q1598)</f>
        <v>2000000</v>
      </c>
      <c r="R1588" s="12">
        <f t="shared" ref="R1588:AG1588" si="4150">SUM(R1589:R1598)</f>
        <v>0</v>
      </c>
      <c r="S1588" s="12">
        <f t="shared" si="4150"/>
        <v>0</v>
      </c>
      <c r="T1588" s="12">
        <f t="shared" si="4150"/>
        <v>0</v>
      </c>
      <c r="U1588" s="12">
        <f t="shared" si="4150"/>
        <v>0</v>
      </c>
      <c r="V1588" s="12">
        <f t="shared" si="4150"/>
        <v>0</v>
      </c>
      <c r="W1588" s="12">
        <f t="shared" si="4150"/>
        <v>0</v>
      </c>
      <c r="X1588" s="12">
        <f t="shared" si="4150"/>
        <v>0</v>
      </c>
      <c r="Y1588" s="12">
        <f t="shared" si="4150"/>
        <v>0</v>
      </c>
      <c r="Z1588" s="12">
        <f t="shared" si="4150"/>
        <v>0</v>
      </c>
      <c r="AA1588" s="12">
        <f t="shared" si="4150"/>
        <v>0</v>
      </c>
      <c r="AB1588" s="12">
        <f t="shared" si="4150"/>
        <v>0</v>
      </c>
      <c r="AC1588" s="12">
        <f t="shared" si="4150"/>
        <v>0</v>
      </c>
      <c r="AD1588" s="12">
        <f t="shared" si="4150"/>
        <v>0</v>
      </c>
      <c r="AE1588" s="12">
        <f t="shared" si="4150"/>
        <v>0</v>
      </c>
      <c r="AF1588" s="12">
        <f t="shared" si="4150"/>
        <v>0</v>
      </c>
      <c r="AG1588" s="12">
        <f t="shared" si="4150"/>
        <v>0</v>
      </c>
      <c r="AH1588" s="12">
        <v>0</v>
      </c>
      <c r="AI1588" s="12">
        <v>0</v>
      </c>
      <c r="AJ1588" s="12">
        <f t="shared" ref="AJ1588:AY1588" si="4151">SUM(AJ1589:AJ1598)</f>
        <v>0</v>
      </c>
      <c r="AK1588" s="12">
        <f t="shared" si="4151"/>
        <v>0</v>
      </c>
      <c r="AL1588" s="12">
        <f t="shared" si="4151"/>
        <v>0</v>
      </c>
      <c r="AM1588" s="12">
        <f t="shared" si="4151"/>
        <v>0</v>
      </c>
      <c r="AN1588" s="12">
        <f t="shared" si="4151"/>
        <v>0</v>
      </c>
      <c r="AO1588" s="12">
        <f t="shared" si="4151"/>
        <v>0</v>
      </c>
      <c r="AP1588" s="12">
        <f t="shared" si="4151"/>
        <v>0</v>
      </c>
      <c r="AQ1588" s="12">
        <f t="shared" si="4151"/>
        <v>0</v>
      </c>
      <c r="AR1588" s="12">
        <f t="shared" si="4151"/>
        <v>0</v>
      </c>
      <c r="AS1588" s="12">
        <f t="shared" si="4151"/>
        <v>0</v>
      </c>
      <c r="AT1588" s="12">
        <f t="shared" si="4151"/>
        <v>0</v>
      </c>
      <c r="AU1588" s="12">
        <f t="shared" si="4151"/>
        <v>0</v>
      </c>
      <c r="AV1588" s="12">
        <f t="shared" si="4151"/>
        <v>0</v>
      </c>
      <c r="AW1588" s="12">
        <f t="shared" si="4151"/>
        <v>0</v>
      </c>
      <c r="AX1588" s="12">
        <f t="shared" si="4151"/>
        <v>0</v>
      </c>
      <c r="AY1588" s="12">
        <f t="shared" si="4151"/>
        <v>0</v>
      </c>
      <c r="AZ1588" s="12">
        <v>0</v>
      </c>
      <c r="BA1588" s="12">
        <v>0</v>
      </c>
      <c r="BB1588" s="12">
        <f t="shared" ref="BB1588:BQ1588" si="4152">SUM(BB1589:BB1598)</f>
        <v>0</v>
      </c>
      <c r="BC1588" s="12">
        <f t="shared" si="4152"/>
        <v>668322</v>
      </c>
      <c r="BD1588" s="12">
        <f t="shared" si="4152"/>
        <v>0</v>
      </c>
      <c r="BE1588" s="12">
        <f t="shared" si="4152"/>
        <v>0</v>
      </c>
      <c r="BF1588" s="12">
        <f t="shared" si="4152"/>
        <v>0</v>
      </c>
      <c r="BG1588" s="12">
        <f t="shared" si="4152"/>
        <v>0</v>
      </c>
      <c r="BH1588" s="12">
        <f t="shared" si="4152"/>
        <v>668322</v>
      </c>
      <c r="BI1588" s="12">
        <f t="shared" si="4152"/>
        <v>0</v>
      </c>
      <c r="BJ1588" s="12">
        <f t="shared" si="4152"/>
        <v>0</v>
      </c>
      <c r="BK1588" s="12">
        <f t="shared" si="4152"/>
        <v>668322</v>
      </c>
      <c r="BL1588" s="12">
        <f t="shared" si="4152"/>
        <v>0</v>
      </c>
      <c r="BM1588" s="12">
        <f t="shared" si="4152"/>
        <v>0</v>
      </c>
      <c r="BN1588" s="12">
        <f t="shared" si="4152"/>
        <v>0</v>
      </c>
      <c r="BO1588" s="12">
        <f t="shared" si="4152"/>
        <v>0</v>
      </c>
      <c r="BP1588" s="12">
        <f t="shared" si="4152"/>
        <v>0</v>
      </c>
      <c r="BQ1588" s="12">
        <f t="shared" si="4152"/>
        <v>0</v>
      </c>
      <c r="BR1588" s="12">
        <v>668322</v>
      </c>
      <c r="BS1588" s="12">
        <v>0</v>
      </c>
      <c r="BT1588" s="12">
        <f t="shared" ref="BT1588:BX1588" si="4153">SUM(BT1589:BT1598)</f>
        <v>7400000</v>
      </c>
      <c r="BU1588" s="12">
        <f t="shared" si="4153"/>
        <v>5249422</v>
      </c>
      <c r="BV1588" s="12">
        <f t="shared" si="4153"/>
        <v>3075000</v>
      </c>
      <c r="BW1588" s="12">
        <f t="shared" si="4153"/>
        <v>424422</v>
      </c>
      <c r="BX1588" s="12">
        <f t="shared" si="4153"/>
        <v>424422</v>
      </c>
      <c r="BY1588" s="12">
        <f t="shared" ref="BY1588" si="4154">SUM(BY1589:BY1598)</f>
        <v>0</v>
      </c>
      <c r="BZ1588" s="12">
        <f t="shared" ref="BZ1588" si="4155">SUM(BZ1589:BZ1598)</f>
        <v>0</v>
      </c>
      <c r="CA1588" s="12">
        <f t="shared" si="4136"/>
        <v>3499422</v>
      </c>
      <c r="CB1588" s="124">
        <f t="shared" si="4140"/>
        <v>66.662996421320287</v>
      </c>
    </row>
    <row r="1589" spans="1:80" x14ac:dyDescent="0.25">
      <c r="A1589" s="4" t="s">
        <v>928</v>
      </c>
      <c r="B1589" s="4" t="s">
        <v>3</v>
      </c>
      <c r="C1589" s="4" t="s">
        <v>28</v>
      </c>
      <c r="D1589" s="79" t="s">
        <v>930</v>
      </c>
      <c r="E1589" s="89">
        <v>8216</v>
      </c>
      <c r="F1589" s="79" t="s">
        <v>1003</v>
      </c>
      <c r="G1589" s="74" t="s">
        <v>1909</v>
      </c>
      <c r="H1589" s="13" t="s">
        <v>1004</v>
      </c>
      <c r="I1589" s="14">
        <v>1500000</v>
      </c>
      <c r="J1589" s="14">
        <f t="shared" si="4141"/>
        <v>500000</v>
      </c>
      <c r="K1589" s="14">
        <v>500000</v>
      </c>
      <c r="L1589" s="14">
        <f t="shared" si="4142"/>
        <v>0</v>
      </c>
      <c r="M1589" s="14">
        <v>0</v>
      </c>
      <c r="N1589" s="14">
        <v>0</v>
      </c>
      <c r="O1589" s="14">
        <v>0</v>
      </c>
      <c r="P1589" s="14">
        <v>0</v>
      </c>
      <c r="Q1589" s="14">
        <v>0</v>
      </c>
      <c r="R1589" s="14">
        <v>0</v>
      </c>
      <c r="S1589" s="14"/>
      <c r="T1589" s="14"/>
      <c r="U1589" s="14"/>
      <c r="V1589" s="14"/>
      <c r="W1589" s="14"/>
      <c r="X1589" s="14">
        <f t="shared" si="4093"/>
        <v>0</v>
      </c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>
        <v>0</v>
      </c>
      <c r="AI1589" s="14">
        <v>0</v>
      </c>
      <c r="AJ1589" s="14">
        <v>0</v>
      </c>
      <c r="AK1589" s="14"/>
      <c r="AL1589" s="14"/>
      <c r="AM1589" s="14"/>
      <c r="AN1589" s="14"/>
      <c r="AO1589" s="14"/>
      <c r="AP1589" s="14">
        <f t="shared" si="4094"/>
        <v>0</v>
      </c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>
        <v>0</v>
      </c>
      <c r="BA1589" s="14">
        <v>0</v>
      </c>
      <c r="BB1589" s="14">
        <v>0</v>
      </c>
      <c r="BC1589" s="14">
        <v>668322</v>
      </c>
      <c r="BD1589" s="14"/>
      <c r="BE1589" s="14"/>
      <c r="BF1589" s="14"/>
      <c r="BG1589" s="14"/>
      <c r="BH1589" s="14">
        <f t="shared" si="4095"/>
        <v>668322</v>
      </c>
      <c r="BI1589" s="14"/>
      <c r="BJ1589" s="14"/>
      <c r="BK1589" s="14">
        <v>668322</v>
      </c>
      <c r="BL1589" s="14"/>
      <c r="BM1589" s="14"/>
      <c r="BN1589" s="14"/>
      <c r="BO1589" s="14"/>
      <c r="BP1589" s="14"/>
      <c r="BQ1589" s="14"/>
      <c r="BR1589" s="14">
        <v>668322</v>
      </c>
      <c r="BS1589" s="14">
        <v>0</v>
      </c>
      <c r="BT1589" s="14">
        <v>2500000</v>
      </c>
      <c r="BU1589" s="14">
        <v>2500000</v>
      </c>
      <c r="BV1589" s="14">
        <v>1400000</v>
      </c>
      <c r="BW1589" s="14">
        <f t="shared" si="4081"/>
        <v>0</v>
      </c>
      <c r="BX1589" s="14"/>
      <c r="BY1589" s="14"/>
      <c r="BZ1589" s="14"/>
      <c r="CA1589" s="14">
        <f t="shared" si="4136"/>
        <v>1400000</v>
      </c>
      <c r="CB1589" s="122">
        <f t="shared" si="4140"/>
        <v>56.000000000000007</v>
      </c>
    </row>
    <row r="1590" spans="1:80" s="115" customFormat="1" x14ac:dyDescent="0.25">
      <c r="A1590" s="110" t="s">
        <v>928</v>
      </c>
      <c r="B1590" s="110" t="s">
        <v>3</v>
      </c>
      <c r="C1590" s="110" t="s">
        <v>28</v>
      </c>
      <c r="D1590" s="110" t="s">
        <v>930</v>
      </c>
      <c r="E1590" s="116">
        <v>8216</v>
      </c>
      <c r="F1590" s="110" t="s">
        <v>1933</v>
      </c>
      <c r="G1590" s="112" t="s">
        <v>1909</v>
      </c>
      <c r="H1590" s="113" t="s">
        <v>1934</v>
      </c>
      <c r="I1590" s="114"/>
      <c r="J1590" s="114"/>
      <c r="K1590" s="114"/>
      <c r="L1590" s="114"/>
      <c r="M1590" s="114"/>
      <c r="N1590" s="114"/>
      <c r="O1590" s="114"/>
      <c r="P1590" s="114"/>
      <c r="Q1590" s="114"/>
      <c r="R1590" s="114"/>
      <c r="S1590" s="114"/>
      <c r="T1590" s="114"/>
      <c r="U1590" s="114"/>
      <c r="V1590" s="114"/>
      <c r="W1590" s="114"/>
      <c r="X1590" s="114">
        <f t="shared" ref="X1590" si="4156">R1590+S1590+T1590+U1590+V1590+W1590</f>
        <v>0</v>
      </c>
      <c r="Y1590" s="114"/>
      <c r="Z1590" s="114"/>
      <c r="AA1590" s="114"/>
      <c r="AB1590" s="114"/>
      <c r="AC1590" s="114"/>
      <c r="AD1590" s="114"/>
      <c r="AE1590" s="114"/>
      <c r="AF1590" s="114"/>
      <c r="AG1590" s="114"/>
      <c r="AH1590" s="114">
        <v>0</v>
      </c>
      <c r="AI1590" s="114">
        <v>0</v>
      </c>
      <c r="AJ1590" s="114"/>
      <c r="AK1590" s="114"/>
      <c r="AL1590" s="114"/>
      <c r="AM1590" s="114"/>
      <c r="AN1590" s="114"/>
      <c r="AO1590" s="114"/>
      <c r="AP1590" s="114">
        <f t="shared" ref="AP1590" si="4157">AJ1590+AK1590+AL1590+AM1590+AN1590+AO1590</f>
        <v>0</v>
      </c>
      <c r="AQ1590" s="114"/>
      <c r="AR1590" s="114"/>
      <c r="AS1590" s="114"/>
      <c r="AT1590" s="114"/>
      <c r="AU1590" s="114"/>
      <c r="AV1590" s="114"/>
      <c r="AW1590" s="114"/>
      <c r="AX1590" s="114"/>
      <c r="AY1590" s="114"/>
      <c r="AZ1590" s="114">
        <v>0</v>
      </c>
      <c r="BA1590" s="114">
        <v>0</v>
      </c>
      <c r="BB1590" s="114"/>
      <c r="BC1590" s="114"/>
      <c r="BD1590" s="114"/>
      <c r="BE1590" s="114"/>
      <c r="BF1590" s="114"/>
      <c r="BG1590" s="114"/>
      <c r="BH1590" s="114">
        <f t="shared" si="4095"/>
        <v>0</v>
      </c>
      <c r="BI1590" s="114"/>
      <c r="BJ1590" s="114"/>
      <c r="BK1590" s="114"/>
      <c r="BL1590" s="114"/>
      <c r="BM1590" s="114"/>
      <c r="BN1590" s="114"/>
      <c r="BO1590" s="114"/>
      <c r="BP1590" s="114"/>
      <c r="BQ1590" s="114"/>
      <c r="BR1590" s="114">
        <v>0</v>
      </c>
      <c r="BS1590" s="114">
        <v>0</v>
      </c>
      <c r="BT1590" s="14"/>
      <c r="BU1590" s="14">
        <v>0</v>
      </c>
      <c r="BV1590" s="14">
        <v>0</v>
      </c>
      <c r="BW1590" s="14">
        <f>BX1590+BY1590+BZ1590</f>
        <v>0</v>
      </c>
      <c r="BX1590" s="14"/>
      <c r="BY1590" s="14"/>
      <c r="BZ1590" s="14"/>
      <c r="CA1590" s="14">
        <f t="shared" si="4136"/>
        <v>0</v>
      </c>
      <c r="CB1590" s="122" t="str">
        <f t="shared" si="4140"/>
        <v>-</v>
      </c>
    </row>
    <row r="1591" spans="1:80" s="115" customFormat="1" x14ac:dyDescent="0.25">
      <c r="A1591" s="109" t="s">
        <v>928</v>
      </c>
      <c r="B1591" s="109" t="s">
        <v>3</v>
      </c>
      <c r="C1591" s="109" t="s">
        <v>28</v>
      </c>
      <c r="D1591" s="109">
        <v>21010001</v>
      </c>
      <c r="E1591" s="116">
        <v>8216</v>
      </c>
      <c r="F1591" s="109" t="s">
        <v>1937</v>
      </c>
      <c r="G1591" s="119" t="s">
        <v>1909</v>
      </c>
      <c r="H1591" s="113" t="s">
        <v>1938</v>
      </c>
      <c r="I1591" s="114"/>
      <c r="J1591" s="114"/>
      <c r="K1591" s="114"/>
      <c r="L1591" s="114"/>
      <c r="M1591" s="114"/>
      <c r="N1591" s="114"/>
      <c r="O1591" s="114"/>
      <c r="P1591" s="114"/>
      <c r="Q1591" s="114"/>
      <c r="R1591" s="114"/>
      <c r="S1591" s="114"/>
      <c r="T1591" s="114"/>
      <c r="U1591" s="114"/>
      <c r="V1591" s="114"/>
      <c r="W1591" s="114"/>
      <c r="X1591" s="114">
        <f t="shared" ref="X1591" si="4158">R1591+S1591+T1591+U1591+V1591+W1591</f>
        <v>0</v>
      </c>
      <c r="Y1591" s="114"/>
      <c r="Z1591" s="114"/>
      <c r="AA1591" s="114"/>
      <c r="AB1591" s="114"/>
      <c r="AC1591" s="114"/>
      <c r="AD1591" s="114"/>
      <c r="AE1591" s="114"/>
      <c r="AF1591" s="114"/>
      <c r="AG1591" s="114"/>
      <c r="AH1591" s="114">
        <v>0</v>
      </c>
      <c r="AI1591" s="114">
        <v>0</v>
      </c>
      <c r="AJ1591" s="114"/>
      <c r="AK1591" s="114"/>
      <c r="AL1591" s="114"/>
      <c r="AM1591" s="114"/>
      <c r="AN1591" s="114"/>
      <c r="AO1591" s="114"/>
      <c r="AP1591" s="114">
        <f t="shared" ref="AP1591" si="4159">AJ1591+AK1591+AL1591+AM1591+AN1591+AO1591</f>
        <v>0</v>
      </c>
      <c r="AQ1591" s="114"/>
      <c r="AR1591" s="114"/>
      <c r="AS1591" s="114"/>
      <c r="AT1591" s="114"/>
      <c r="AU1591" s="114"/>
      <c r="AV1591" s="114"/>
      <c r="AW1591" s="114"/>
      <c r="AX1591" s="114"/>
      <c r="AY1591" s="114"/>
      <c r="AZ1591" s="114">
        <v>0</v>
      </c>
      <c r="BA1591" s="114">
        <v>0</v>
      </c>
      <c r="BB1591" s="114"/>
      <c r="BC1591" s="114"/>
      <c r="BD1591" s="114"/>
      <c r="BE1591" s="114"/>
      <c r="BF1591" s="114"/>
      <c r="BG1591" s="114"/>
      <c r="BH1591" s="114">
        <f t="shared" ref="BH1591" si="4160">BB1591+BC1591+BD1591+BE1591+BF1591+BG1591</f>
        <v>0</v>
      </c>
      <c r="BI1591" s="114"/>
      <c r="BJ1591" s="114"/>
      <c r="BK1591" s="114"/>
      <c r="BL1591" s="114"/>
      <c r="BM1591" s="114"/>
      <c r="BN1591" s="114"/>
      <c r="BO1591" s="114"/>
      <c r="BP1591" s="114"/>
      <c r="BQ1591" s="114"/>
      <c r="BR1591" s="114">
        <v>0</v>
      </c>
      <c r="BS1591" s="114">
        <v>0</v>
      </c>
      <c r="BT1591" s="14"/>
      <c r="BU1591" s="14">
        <v>0</v>
      </c>
      <c r="BV1591" s="14">
        <v>0</v>
      </c>
      <c r="BW1591" s="14">
        <f t="shared" si="4081"/>
        <v>0</v>
      </c>
      <c r="BX1591" s="14"/>
      <c r="BY1591" s="14"/>
      <c r="BZ1591" s="14"/>
      <c r="CA1591" s="14">
        <f t="shared" si="4136"/>
        <v>0</v>
      </c>
      <c r="CB1591" s="122" t="str">
        <f t="shared" si="4140"/>
        <v>-</v>
      </c>
    </row>
    <row r="1592" spans="1:80" x14ac:dyDescent="0.25">
      <c r="A1592" s="4" t="s">
        <v>928</v>
      </c>
      <c r="B1592" s="4" t="s">
        <v>3</v>
      </c>
      <c r="C1592" s="4" t="s">
        <v>28</v>
      </c>
      <c r="D1592" s="79" t="s">
        <v>930</v>
      </c>
      <c r="E1592" s="89">
        <v>8216</v>
      </c>
      <c r="F1592" s="79" t="s">
        <v>1005</v>
      </c>
      <c r="G1592" s="74" t="s">
        <v>1909</v>
      </c>
      <c r="H1592" s="13" t="s">
        <v>1006</v>
      </c>
      <c r="I1592" s="14">
        <v>200000</v>
      </c>
      <c r="J1592" s="14">
        <f t="shared" si="4141"/>
        <v>100000</v>
      </c>
      <c r="K1592" s="14">
        <v>100000</v>
      </c>
      <c r="L1592" s="14">
        <f t="shared" si="4142"/>
        <v>0</v>
      </c>
      <c r="M1592" s="14">
        <v>0</v>
      </c>
      <c r="N1592" s="14">
        <v>0</v>
      </c>
      <c r="O1592" s="14">
        <v>0</v>
      </c>
      <c r="P1592" s="14">
        <v>0</v>
      </c>
      <c r="Q1592" s="14">
        <v>0</v>
      </c>
      <c r="R1592" s="14">
        <v>0</v>
      </c>
      <c r="S1592" s="14"/>
      <c r="T1592" s="14"/>
      <c r="U1592" s="14"/>
      <c r="V1592" s="14"/>
      <c r="W1592" s="14"/>
      <c r="X1592" s="14">
        <f t="shared" si="4093"/>
        <v>0</v>
      </c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>
        <v>0</v>
      </c>
      <c r="AI1592" s="14">
        <v>0</v>
      </c>
      <c r="AJ1592" s="14">
        <v>0</v>
      </c>
      <c r="AK1592" s="14"/>
      <c r="AL1592" s="14"/>
      <c r="AM1592" s="14"/>
      <c r="AN1592" s="14"/>
      <c r="AO1592" s="14"/>
      <c r="AP1592" s="14">
        <f t="shared" si="4094"/>
        <v>0</v>
      </c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>
        <v>0</v>
      </c>
      <c r="BA1592" s="14">
        <v>0</v>
      </c>
      <c r="BB1592" s="14">
        <v>0</v>
      </c>
      <c r="BC1592" s="14"/>
      <c r="BD1592" s="14"/>
      <c r="BE1592" s="14"/>
      <c r="BF1592" s="14"/>
      <c r="BG1592" s="14"/>
      <c r="BH1592" s="14">
        <f t="shared" si="4095"/>
        <v>0</v>
      </c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>
        <v>0</v>
      </c>
      <c r="BS1592" s="14">
        <v>0</v>
      </c>
      <c r="BT1592" s="14">
        <v>500000</v>
      </c>
      <c r="BU1592" s="14">
        <v>349422</v>
      </c>
      <c r="BV1592" s="14">
        <v>325000</v>
      </c>
      <c r="BW1592" s="14">
        <f t="shared" si="4081"/>
        <v>24422</v>
      </c>
      <c r="BX1592" s="14">
        <v>24422</v>
      </c>
      <c r="BY1592" s="14">
        <v>0</v>
      </c>
      <c r="BZ1592" s="14">
        <v>0</v>
      </c>
      <c r="CA1592" s="14">
        <f t="shared" si="4136"/>
        <v>349422</v>
      </c>
      <c r="CB1592" s="122">
        <f t="shared" si="4140"/>
        <v>100</v>
      </c>
    </row>
    <row r="1593" spans="1:80" x14ac:dyDescent="0.25">
      <c r="A1593" s="4" t="s">
        <v>928</v>
      </c>
      <c r="B1593" s="4" t="s">
        <v>3</v>
      </c>
      <c r="C1593" s="4" t="s">
        <v>28</v>
      </c>
      <c r="D1593" s="79" t="s">
        <v>930</v>
      </c>
      <c r="E1593" s="89">
        <v>8216</v>
      </c>
      <c r="F1593" s="79" t="s">
        <v>1007</v>
      </c>
      <c r="G1593" s="74" t="s">
        <v>1909</v>
      </c>
      <c r="H1593" s="13" t="s">
        <v>1008</v>
      </c>
      <c r="I1593" s="14">
        <v>1000000</v>
      </c>
      <c r="J1593" s="14">
        <f t="shared" si="4141"/>
        <v>0</v>
      </c>
      <c r="K1593" s="14">
        <v>0</v>
      </c>
      <c r="L1593" s="14">
        <f t="shared" si="4142"/>
        <v>0</v>
      </c>
      <c r="M1593" s="14">
        <v>0</v>
      </c>
      <c r="N1593" s="14">
        <v>0</v>
      </c>
      <c r="O1593" s="14">
        <v>0</v>
      </c>
      <c r="P1593" s="14">
        <v>0</v>
      </c>
      <c r="Q1593" s="61">
        <v>0</v>
      </c>
      <c r="R1593" s="70">
        <v>0</v>
      </c>
      <c r="S1593" s="70"/>
      <c r="T1593" s="70"/>
      <c r="U1593" s="70"/>
      <c r="V1593" s="70"/>
      <c r="W1593" s="70"/>
      <c r="X1593" s="70">
        <f t="shared" si="4093"/>
        <v>0</v>
      </c>
      <c r="Y1593" s="70"/>
      <c r="Z1593" s="70"/>
      <c r="AA1593" s="70"/>
      <c r="AB1593" s="70"/>
      <c r="AC1593" s="70"/>
      <c r="AD1593" s="70"/>
      <c r="AE1593" s="70"/>
      <c r="AF1593" s="70"/>
      <c r="AG1593" s="70"/>
      <c r="AH1593" s="70">
        <v>0</v>
      </c>
      <c r="AI1593" s="70">
        <v>0</v>
      </c>
      <c r="AJ1593" s="70">
        <v>0</v>
      </c>
      <c r="AK1593" s="70"/>
      <c r="AL1593" s="70"/>
      <c r="AM1593" s="70"/>
      <c r="AN1593" s="70"/>
      <c r="AO1593" s="70"/>
      <c r="AP1593" s="70">
        <f t="shared" si="4094"/>
        <v>0</v>
      </c>
      <c r="AQ1593" s="70"/>
      <c r="AR1593" s="70"/>
      <c r="AS1593" s="70"/>
      <c r="AT1593" s="70"/>
      <c r="AU1593" s="70"/>
      <c r="AV1593" s="70"/>
      <c r="AW1593" s="70"/>
      <c r="AX1593" s="70"/>
      <c r="AY1593" s="70"/>
      <c r="AZ1593" s="70">
        <v>0</v>
      </c>
      <c r="BA1593" s="70">
        <v>0</v>
      </c>
      <c r="BB1593" s="70">
        <v>0</v>
      </c>
      <c r="BC1593" s="70"/>
      <c r="BD1593" s="70"/>
      <c r="BE1593" s="70"/>
      <c r="BF1593" s="70"/>
      <c r="BG1593" s="70"/>
      <c r="BH1593" s="70">
        <f t="shared" si="4095"/>
        <v>0</v>
      </c>
      <c r="BI1593" s="70"/>
      <c r="BJ1593" s="70"/>
      <c r="BK1593" s="70"/>
      <c r="BL1593" s="70"/>
      <c r="BM1593" s="70"/>
      <c r="BN1593" s="70"/>
      <c r="BO1593" s="70"/>
      <c r="BP1593" s="70"/>
      <c r="BQ1593" s="70"/>
      <c r="BR1593" s="70">
        <v>0</v>
      </c>
      <c r="BS1593" s="70">
        <v>0</v>
      </c>
      <c r="BT1593" s="14">
        <v>0</v>
      </c>
      <c r="BU1593" s="14">
        <v>0</v>
      </c>
      <c r="BV1593" s="14">
        <v>0</v>
      </c>
      <c r="BW1593" s="14">
        <f t="shared" si="4081"/>
        <v>0</v>
      </c>
      <c r="BX1593" s="14"/>
      <c r="BY1593" s="14"/>
      <c r="BZ1593" s="14"/>
      <c r="CA1593" s="14">
        <f t="shared" si="4136"/>
        <v>0</v>
      </c>
      <c r="CB1593" s="122" t="str">
        <f t="shared" si="4140"/>
        <v>-</v>
      </c>
    </row>
    <row r="1594" spans="1:80" x14ac:dyDescent="0.25">
      <c r="A1594" s="4" t="s">
        <v>928</v>
      </c>
      <c r="B1594" s="4" t="s">
        <v>3</v>
      </c>
      <c r="C1594" s="4" t="s">
        <v>28</v>
      </c>
      <c r="D1594" s="79" t="s">
        <v>930</v>
      </c>
      <c r="E1594" s="89">
        <v>8216</v>
      </c>
      <c r="F1594" s="79" t="s">
        <v>1009</v>
      </c>
      <c r="G1594" s="74" t="s">
        <v>1909</v>
      </c>
      <c r="H1594" s="13" t="s">
        <v>1010</v>
      </c>
      <c r="I1594" s="14">
        <v>1000000</v>
      </c>
      <c r="J1594" s="14">
        <f t="shared" si="4141"/>
        <v>1000000</v>
      </c>
      <c r="K1594" s="14">
        <v>0</v>
      </c>
      <c r="L1594" s="14">
        <f t="shared" si="4142"/>
        <v>0</v>
      </c>
      <c r="M1594" s="14">
        <v>0</v>
      </c>
      <c r="N1594" s="14">
        <v>0</v>
      </c>
      <c r="O1594" s="14">
        <v>0</v>
      </c>
      <c r="P1594" s="14">
        <v>0</v>
      </c>
      <c r="Q1594" s="14">
        <v>1000000</v>
      </c>
      <c r="R1594" s="14">
        <v>0</v>
      </c>
      <c r="S1594" s="14"/>
      <c r="T1594" s="14"/>
      <c r="U1594" s="14"/>
      <c r="V1594" s="14"/>
      <c r="W1594" s="14"/>
      <c r="X1594" s="14">
        <f t="shared" si="4093"/>
        <v>0</v>
      </c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>
        <v>0</v>
      </c>
      <c r="AI1594" s="14">
        <v>0</v>
      </c>
      <c r="AJ1594" s="14">
        <v>0</v>
      </c>
      <c r="AK1594" s="14"/>
      <c r="AL1594" s="14"/>
      <c r="AM1594" s="14"/>
      <c r="AN1594" s="14"/>
      <c r="AO1594" s="14"/>
      <c r="AP1594" s="14">
        <f t="shared" si="4094"/>
        <v>0</v>
      </c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>
        <v>0</v>
      </c>
      <c r="BA1594" s="14">
        <v>0</v>
      </c>
      <c r="BB1594" s="14">
        <v>0</v>
      </c>
      <c r="BC1594" s="14"/>
      <c r="BD1594" s="14"/>
      <c r="BE1594" s="14"/>
      <c r="BF1594" s="14"/>
      <c r="BG1594" s="14"/>
      <c r="BH1594" s="14">
        <f t="shared" si="4095"/>
        <v>0</v>
      </c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>
        <v>0</v>
      </c>
      <c r="BS1594" s="14">
        <v>0</v>
      </c>
      <c r="BT1594" s="14">
        <v>1000000</v>
      </c>
      <c r="BU1594" s="14">
        <v>0</v>
      </c>
      <c r="BV1594" s="14">
        <v>0</v>
      </c>
      <c r="BW1594" s="14">
        <f t="shared" si="4081"/>
        <v>0</v>
      </c>
      <c r="BX1594" s="14"/>
      <c r="BY1594" s="14"/>
      <c r="BZ1594" s="14"/>
      <c r="CA1594" s="14">
        <f t="shared" si="4136"/>
        <v>0</v>
      </c>
      <c r="CB1594" s="122" t="str">
        <f t="shared" si="4140"/>
        <v>-</v>
      </c>
    </row>
    <row r="1595" spans="1:80" x14ac:dyDescent="0.25">
      <c r="A1595" s="4" t="s">
        <v>928</v>
      </c>
      <c r="B1595" s="4" t="s">
        <v>3</v>
      </c>
      <c r="C1595" s="4" t="s">
        <v>28</v>
      </c>
      <c r="D1595" s="79" t="s">
        <v>930</v>
      </c>
      <c r="E1595" s="89">
        <v>8216</v>
      </c>
      <c r="F1595" s="79" t="s">
        <v>1011</v>
      </c>
      <c r="G1595" s="74" t="s">
        <v>1909</v>
      </c>
      <c r="H1595" s="13" t="s">
        <v>1012</v>
      </c>
      <c r="I1595" s="14">
        <v>600000</v>
      </c>
      <c r="J1595" s="14">
        <f t="shared" si="4141"/>
        <v>0</v>
      </c>
      <c r="K1595" s="14">
        <v>0</v>
      </c>
      <c r="L1595" s="14">
        <f t="shared" si="4142"/>
        <v>0</v>
      </c>
      <c r="M1595" s="14">
        <v>0</v>
      </c>
      <c r="N1595" s="14">
        <v>0</v>
      </c>
      <c r="O1595" s="14">
        <v>0</v>
      </c>
      <c r="P1595" s="14">
        <v>0</v>
      </c>
      <c r="Q1595" s="61">
        <v>0</v>
      </c>
      <c r="R1595" s="70">
        <v>0</v>
      </c>
      <c r="S1595" s="70"/>
      <c r="T1595" s="70"/>
      <c r="U1595" s="70"/>
      <c r="V1595" s="70"/>
      <c r="W1595" s="70"/>
      <c r="X1595" s="70">
        <f t="shared" si="4093"/>
        <v>0</v>
      </c>
      <c r="Y1595" s="70"/>
      <c r="Z1595" s="70"/>
      <c r="AA1595" s="70"/>
      <c r="AB1595" s="70"/>
      <c r="AC1595" s="70"/>
      <c r="AD1595" s="70"/>
      <c r="AE1595" s="70"/>
      <c r="AF1595" s="70"/>
      <c r="AG1595" s="70"/>
      <c r="AH1595" s="70">
        <v>0</v>
      </c>
      <c r="AI1595" s="70">
        <v>0</v>
      </c>
      <c r="AJ1595" s="70">
        <v>0</v>
      </c>
      <c r="AK1595" s="70"/>
      <c r="AL1595" s="70"/>
      <c r="AM1595" s="70"/>
      <c r="AN1595" s="70"/>
      <c r="AO1595" s="70"/>
      <c r="AP1595" s="70">
        <f t="shared" si="4094"/>
        <v>0</v>
      </c>
      <c r="AQ1595" s="70"/>
      <c r="AR1595" s="70"/>
      <c r="AS1595" s="70"/>
      <c r="AT1595" s="70"/>
      <c r="AU1595" s="70"/>
      <c r="AV1595" s="70"/>
      <c r="AW1595" s="70"/>
      <c r="AX1595" s="70"/>
      <c r="AY1595" s="70"/>
      <c r="AZ1595" s="70">
        <v>0</v>
      </c>
      <c r="BA1595" s="70">
        <v>0</v>
      </c>
      <c r="BB1595" s="70">
        <v>0</v>
      </c>
      <c r="BC1595" s="70"/>
      <c r="BD1595" s="70"/>
      <c r="BE1595" s="70"/>
      <c r="BF1595" s="70"/>
      <c r="BG1595" s="70"/>
      <c r="BH1595" s="70">
        <f t="shared" si="4095"/>
        <v>0</v>
      </c>
      <c r="BI1595" s="70"/>
      <c r="BJ1595" s="70"/>
      <c r="BK1595" s="70"/>
      <c r="BL1595" s="70"/>
      <c r="BM1595" s="70"/>
      <c r="BN1595" s="70"/>
      <c r="BO1595" s="70"/>
      <c r="BP1595" s="70"/>
      <c r="BQ1595" s="70"/>
      <c r="BR1595" s="70">
        <v>0</v>
      </c>
      <c r="BS1595" s="70">
        <v>0</v>
      </c>
      <c r="BT1595" s="14">
        <v>0</v>
      </c>
      <c r="BU1595" s="14">
        <v>0</v>
      </c>
      <c r="BV1595" s="14">
        <v>0</v>
      </c>
      <c r="BW1595" s="14">
        <f t="shared" si="4081"/>
        <v>0</v>
      </c>
      <c r="BX1595" s="14"/>
      <c r="BY1595" s="14"/>
      <c r="BZ1595" s="14"/>
      <c r="CA1595" s="14">
        <f t="shared" si="4136"/>
        <v>0</v>
      </c>
      <c r="CB1595" s="122" t="str">
        <f t="shared" si="4140"/>
        <v>-</v>
      </c>
    </row>
    <row r="1596" spans="1:80" x14ac:dyDescent="0.25">
      <c r="A1596" s="4" t="s">
        <v>928</v>
      </c>
      <c r="B1596" s="4" t="s">
        <v>3</v>
      </c>
      <c r="C1596" s="4" t="s">
        <v>28</v>
      </c>
      <c r="D1596" s="79" t="s">
        <v>930</v>
      </c>
      <c r="E1596" s="89">
        <v>8216</v>
      </c>
      <c r="F1596" s="79" t="s">
        <v>1857</v>
      </c>
      <c r="G1596" s="74" t="s">
        <v>1909</v>
      </c>
      <c r="H1596" s="13" t="s">
        <v>1828</v>
      </c>
      <c r="I1596" s="14"/>
      <c r="J1596" s="14">
        <f t="shared" si="4141"/>
        <v>0</v>
      </c>
      <c r="K1596" s="14"/>
      <c r="L1596" s="14"/>
      <c r="M1596" s="14"/>
      <c r="N1596" s="14"/>
      <c r="O1596" s="14"/>
      <c r="P1596" s="14"/>
      <c r="Q1596" s="61"/>
      <c r="R1596" s="14">
        <v>0</v>
      </c>
      <c r="S1596" s="70"/>
      <c r="T1596" s="70"/>
      <c r="U1596" s="70"/>
      <c r="V1596" s="70"/>
      <c r="W1596" s="70"/>
      <c r="X1596" s="70">
        <f t="shared" si="4093"/>
        <v>0</v>
      </c>
      <c r="Y1596" s="70"/>
      <c r="Z1596" s="70"/>
      <c r="AA1596" s="70"/>
      <c r="AB1596" s="70"/>
      <c r="AC1596" s="70"/>
      <c r="AD1596" s="70"/>
      <c r="AE1596" s="70"/>
      <c r="AF1596" s="70"/>
      <c r="AG1596" s="70"/>
      <c r="AH1596" s="70">
        <v>0</v>
      </c>
      <c r="AI1596" s="70">
        <v>0</v>
      </c>
      <c r="AJ1596" s="70"/>
      <c r="AK1596" s="70"/>
      <c r="AL1596" s="70"/>
      <c r="AM1596" s="70"/>
      <c r="AN1596" s="70"/>
      <c r="AO1596" s="70"/>
      <c r="AP1596" s="70">
        <f t="shared" si="4094"/>
        <v>0</v>
      </c>
      <c r="AQ1596" s="70"/>
      <c r="AR1596" s="70"/>
      <c r="AS1596" s="70"/>
      <c r="AT1596" s="70"/>
      <c r="AU1596" s="70"/>
      <c r="AV1596" s="70"/>
      <c r="AW1596" s="70"/>
      <c r="AX1596" s="70"/>
      <c r="AY1596" s="70"/>
      <c r="AZ1596" s="70">
        <v>0</v>
      </c>
      <c r="BA1596" s="70">
        <v>0</v>
      </c>
      <c r="BB1596" s="70"/>
      <c r="BC1596" s="70"/>
      <c r="BD1596" s="70"/>
      <c r="BE1596" s="70"/>
      <c r="BF1596" s="70"/>
      <c r="BG1596" s="70"/>
      <c r="BH1596" s="70">
        <f t="shared" si="4095"/>
        <v>0</v>
      </c>
      <c r="BI1596" s="70"/>
      <c r="BJ1596" s="70"/>
      <c r="BK1596" s="70"/>
      <c r="BL1596" s="70"/>
      <c r="BM1596" s="70"/>
      <c r="BN1596" s="70"/>
      <c r="BO1596" s="70"/>
      <c r="BP1596" s="70"/>
      <c r="BQ1596" s="70"/>
      <c r="BR1596" s="70">
        <v>0</v>
      </c>
      <c r="BS1596" s="70">
        <v>0</v>
      </c>
      <c r="BT1596" s="131">
        <v>1200000</v>
      </c>
      <c r="BU1596" s="131">
        <v>1200000</v>
      </c>
      <c r="BV1596" s="131">
        <v>600000</v>
      </c>
      <c r="BW1596" s="131">
        <f t="shared" si="4081"/>
        <v>200000</v>
      </c>
      <c r="BX1596" s="131">
        <v>200000</v>
      </c>
      <c r="BY1596" s="131"/>
      <c r="BZ1596" s="131"/>
      <c r="CA1596" s="131">
        <f t="shared" si="4136"/>
        <v>800000</v>
      </c>
      <c r="CB1596" s="132">
        <f t="shared" si="4140"/>
        <v>66.666666666666657</v>
      </c>
    </row>
    <row r="1597" spans="1:80" x14ac:dyDescent="0.25">
      <c r="A1597" s="4" t="s">
        <v>928</v>
      </c>
      <c r="B1597" s="4" t="s">
        <v>3</v>
      </c>
      <c r="C1597" s="4" t="s">
        <v>28</v>
      </c>
      <c r="D1597" s="79" t="s">
        <v>930</v>
      </c>
      <c r="E1597" s="89">
        <v>8216</v>
      </c>
      <c r="F1597" s="79" t="s">
        <v>1858</v>
      </c>
      <c r="G1597" s="74" t="s">
        <v>1909</v>
      </c>
      <c r="H1597" s="13" t="s">
        <v>1829</v>
      </c>
      <c r="I1597" s="14"/>
      <c r="J1597" s="14">
        <f t="shared" si="4141"/>
        <v>0</v>
      </c>
      <c r="K1597" s="14"/>
      <c r="L1597" s="14"/>
      <c r="M1597" s="14"/>
      <c r="N1597" s="14"/>
      <c r="O1597" s="14"/>
      <c r="P1597" s="14"/>
      <c r="Q1597" s="61"/>
      <c r="R1597" s="14">
        <v>0</v>
      </c>
      <c r="S1597" s="70"/>
      <c r="T1597" s="70"/>
      <c r="U1597" s="70"/>
      <c r="V1597" s="70"/>
      <c r="W1597" s="70"/>
      <c r="X1597" s="70">
        <f t="shared" si="4093"/>
        <v>0</v>
      </c>
      <c r="Y1597" s="70"/>
      <c r="Z1597" s="70"/>
      <c r="AA1597" s="70"/>
      <c r="AB1597" s="70"/>
      <c r="AC1597" s="70"/>
      <c r="AD1597" s="70"/>
      <c r="AE1597" s="70"/>
      <c r="AF1597" s="70"/>
      <c r="AG1597" s="70"/>
      <c r="AH1597" s="70">
        <v>0</v>
      </c>
      <c r="AI1597" s="70">
        <v>0</v>
      </c>
      <c r="AJ1597" s="70"/>
      <c r="AK1597" s="70"/>
      <c r="AL1597" s="70"/>
      <c r="AM1597" s="70"/>
      <c r="AN1597" s="70"/>
      <c r="AO1597" s="70"/>
      <c r="AP1597" s="70">
        <f t="shared" si="4094"/>
        <v>0</v>
      </c>
      <c r="AQ1597" s="70"/>
      <c r="AR1597" s="70"/>
      <c r="AS1597" s="70"/>
      <c r="AT1597" s="70"/>
      <c r="AU1597" s="70"/>
      <c r="AV1597" s="70"/>
      <c r="AW1597" s="70"/>
      <c r="AX1597" s="70"/>
      <c r="AY1597" s="70"/>
      <c r="AZ1597" s="70">
        <v>0</v>
      </c>
      <c r="BA1597" s="70">
        <v>0</v>
      </c>
      <c r="BB1597" s="70"/>
      <c r="BC1597" s="70"/>
      <c r="BD1597" s="70"/>
      <c r="BE1597" s="70"/>
      <c r="BF1597" s="70"/>
      <c r="BG1597" s="70"/>
      <c r="BH1597" s="70">
        <f t="shared" si="4095"/>
        <v>0</v>
      </c>
      <c r="BI1597" s="70"/>
      <c r="BJ1597" s="70"/>
      <c r="BK1597" s="70"/>
      <c r="BL1597" s="70"/>
      <c r="BM1597" s="70"/>
      <c r="BN1597" s="70"/>
      <c r="BO1597" s="70"/>
      <c r="BP1597" s="70"/>
      <c r="BQ1597" s="70"/>
      <c r="BR1597" s="70">
        <v>0</v>
      </c>
      <c r="BS1597" s="70">
        <v>0</v>
      </c>
      <c r="BT1597" s="131">
        <v>1200000</v>
      </c>
      <c r="BU1597" s="131">
        <v>1200000</v>
      </c>
      <c r="BV1597" s="131">
        <v>750000</v>
      </c>
      <c r="BW1597" s="131">
        <f t="shared" si="4081"/>
        <v>200000</v>
      </c>
      <c r="BX1597" s="131">
        <v>200000</v>
      </c>
      <c r="BY1597" s="131"/>
      <c r="BZ1597" s="131"/>
      <c r="CA1597" s="131">
        <f t="shared" si="4136"/>
        <v>950000</v>
      </c>
      <c r="CB1597" s="132">
        <f t="shared" si="4140"/>
        <v>79.166666666666657</v>
      </c>
    </row>
    <row r="1598" spans="1:80" x14ac:dyDescent="0.25">
      <c r="A1598" s="4" t="s">
        <v>928</v>
      </c>
      <c r="B1598" s="4" t="s">
        <v>3</v>
      </c>
      <c r="C1598" s="4" t="s">
        <v>28</v>
      </c>
      <c r="D1598" s="79" t="s">
        <v>930</v>
      </c>
      <c r="E1598" s="89">
        <v>8216</v>
      </c>
      <c r="F1598" s="79" t="s">
        <v>1884</v>
      </c>
      <c r="G1598" s="74" t="s">
        <v>1909</v>
      </c>
      <c r="H1598" s="13" t="s">
        <v>1013</v>
      </c>
      <c r="I1598" s="14">
        <v>0</v>
      </c>
      <c r="J1598" s="14">
        <f t="shared" si="4141"/>
        <v>1000000</v>
      </c>
      <c r="K1598" s="14">
        <v>0</v>
      </c>
      <c r="L1598" s="14">
        <f t="shared" si="4142"/>
        <v>0</v>
      </c>
      <c r="M1598" s="14">
        <v>0</v>
      </c>
      <c r="N1598" s="14">
        <v>0</v>
      </c>
      <c r="O1598" s="14">
        <v>0</v>
      </c>
      <c r="P1598" s="14">
        <v>0</v>
      </c>
      <c r="Q1598" s="14">
        <v>1000000</v>
      </c>
      <c r="R1598" s="14">
        <v>0</v>
      </c>
      <c r="S1598" s="14"/>
      <c r="T1598" s="14"/>
      <c r="U1598" s="14"/>
      <c r="V1598" s="14"/>
      <c r="W1598" s="14"/>
      <c r="X1598" s="14">
        <f t="shared" si="4093"/>
        <v>0</v>
      </c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>
        <v>0</v>
      </c>
      <c r="AI1598" s="14">
        <v>0</v>
      </c>
      <c r="AJ1598" s="14">
        <v>0</v>
      </c>
      <c r="AK1598" s="14"/>
      <c r="AL1598" s="14"/>
      <c r="AM1598" s="14"/>
      <c r="AN1598" s="14"/>
      <c r="AO1598" s="14"/>
      <c r="AP1598" s="14">
        <f t="shared" si="4094"/>
        <v>0</v>
      </c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>
        <v>0</v>
      </c>
      <c r="BA1598" s="14">
        <v>0</v>
      </c>
      <c r="BB1598" s="14">
        <v>0</v>
      </c>
      <c r="BC1598" s="14"/>
      <c r="BD1598" s="14"/>
      <c r="BE1598" s="14"/>
      <c r="BF1598" s="14"/>
      <c r="BG1598" s="14"/>
      <c r="BH1598" s="14">
        <f t="shared" si="4095"/>
        <v>0</v>
      </c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>
        <v>0</v>
      </c>
      <c r="BS1598" s="14">
        <v>0</v>
      </c>
      <c r="BT1598" s="14">
        <v>1000000</v>
      </c>
      <c r="BU1598" s="14">
        <v>0</v>
      </c>
      <c r="BV1598" s="14">
        <v>0</v>
      </c>
      <c r="BW1598" s="14">
        <f t="shared" si="4081"/>
        <v>0</v>
      </c>
      <c r="BX1598" s="14"/>
      <c r="BY1598" s="14"/>
      <c r="BZ1598" s="14"/>
      <c r="CA1598" s="14">
        <f t="shared" si="4136"/>
        <v>0</v>
      </c>
      <c r="CB1598" s="122" t="str">
        <f t="shared" si="4140"/>
        <v>-</v>
      </c>
    </row>
    <row r="1599" spans="1:80" ht="22.5" x14ac:dyDescent="0.25">
      <c r="A1599" s="13" t="s">
        <v>1</v>
      </c>
      <c r="B1599" s="13" t="s">
        <v>1</v>
      </c>
      <c r="C1599" s="13" t="s">
        <v>1</v>
      </c>
      <c r="D1599" s="74" t="s">
        <v>1</v>
      </c>
      <c r="E1599" s="74" t="s">
        <v>1</v>
      </c>
      <c r="F1599" s="74" t="s">
        <v>1</v>
      </c>
      <c r="G1599" s="13" t="s">
        <v>1</v>
      </c>
      <c r="H1599" s="10" t="s">
        <v>1014</v>
      </c>
      <c r="I1599" s="11">
        <f>SUM(I1564,I1560,I1548,I1512)</f>
        <v>47237197</v>
      </c>
      <c r="J1599" s="11">
        <f t="shared" si="4141"/>
        <v>30855634</v>
      </c>
      <c r="K1599" s="11">
        <f>SUM(K1564,K1560,K1548,K1512)</f>
        <v>19155634</v>
      </c>
      <c r="L1599" s="11">
        <f t="shared" si="4142"/>
        <v>3000000</v>
      </c>
      <c r="M1599" s="11">
        <f>SUM(M1564,M1560,M1548,M1512)</f>
        <v>0</v>
      </c>
      <c r="N1599" s="11">
        <f>SUM(N1564,N1560,N1548,N1512)</f>
        <v>0</v>
      </c>
      <c r="O1599" s="11">
        <f>SUM(O1564,O1560,O1548,O1512)</f>
        <v>3000000</v>
      </c>
      <c r="P1599" s="11">
        <f>SUM(P1564,P1560,P1548,P1512)</f>
        <v>0</v>
      </c>
      <c r="Q1599" s="11">
        <f>SUM(Q1564,Q1560,Q1548,Q1512)</f>
        <v>8700000</v>
      </c>
      <c r="R1599" s="11">
        <f t="shared" ref="R1599:AG1599" si="4161">SUM(R1564,R1560,R1548,R1512)</f>
        <v>0</v>
      </c>
      <c r="S1599" s="11">
        <f t="shared" si="4161"/>
        <v>0</v>
      </c>
      <c r="T1599" s="11">
        <f t="shared" si="4161"/>
        <v>0</v>
      </c>
      <c r="U1599" s="11">
        <f t="shared" si="4161"/>
        <v>0</v>
      </c>
      <c r="V1599" s="11">
        <f t="shared" si="4161"/>
        <v>0</v>
      </c>
      <c r="W1599" s="11">
        <f t="shared" si="4161"/>
        <v>0</v>
      </c>
      <c r="X1599" s="11">
        <f t="shared" si="4161"/>
        <v>0</v>
      </c>
      <c r="Y1599" s="11">
        <f t="shared" si="4161"/>
        <v>0</v>
      </c>
      <c r="Z1599" s="11">
        <f t="shared" si="4161"/>
        <v>0</v>
      </c>
      <c r="AA1599" s="11">
        <f t="shared" si="4161"/>
        <v>0</v>
      </c>
      <c r="AB1599" s="11">
        <f t="shared" si="4161"/>
        <v>0</v>
      </c>
      <c r="AC1599" s="11">
        <f t="shared" si="4161"/>
        <v>0</v>
      </c>
      <c r="AD1599" s="11">
        <f t="shared" si="4161"/>
        <v>0</v>
      </c>
      <c r="AE1599" s="11">
        <f t="shared" si="4161"/>
        <v>0</v>
      </c>
      <c r="AF1599" s="11">
        <f t="shared" si="4161"/>
        <v>0</v>
      </c>
      <c r="AG1599" s="11">
        <f t="shared" si="4161"/>
        <v>0</v>
      </c>
      <c r="AH1599" s="11">
        <v>0</v>
      </c>
      <c r="AI1599" s="11">
        <v>0</v>
      </c>
      <c r="AJ1599" s="11">
        <f t="shared" ref="AJ1599:AY1599" si="4162">SUM(AJ1564,AJ1560,AJ1548,AJ1512)</f>
        <v>0</v>
      </c>
      <c r="AK1599" s="11">
        <f t="shared" si="4162"/>
        <v>10862</v>
      </c>
      <c r="AL1599" s="11">
        <f t="shared" si="4162"/>
        <v>0</v>
      </c>
      <c r="AM1599" s="11">
        <f t="shared" si="4162"/>
        <v>0</v>
      </c>
      <c r="AN1599" s="11">
        <f t="shared" si="4162"/>
        <v>0</v>
      </c>
      <c r="AO1599" s="11">
        <f t="shared" si="4162"/>
        <v>0</v>
      </c>
      <c r="AP1599" s="11">
        <f t="shared" si="4162"/>
        <v>10862</v>
      </c>
      <c r="AQ1599" s="11">
        <f t="shared" si="4162"/>
        <v>0</v>
      </c>
      <c r="AR1599" s="11">
        <f t="shared" si="4162"/>
        <v>0</v>
      </c>
      <c r="AS1599" s="11">
        <f t="shared" si="4162"/>
        <v>10862</v>
      </c>
      <c r="AT1599" s="11">
        <f t="shared" si="4162"/>
        <v>0</v>
      </c>
      <c r="AU1599" s="11">
        <f t="shared" si="4162"/>
        <v>0</v>
      </c>
      <c r="AV1599" s="11">
        <f t="shared" si="4162"/>
        <v>0</v>
      </c>
      <c r="AW1599" s="11">
        <f t="shared" si="4162"/>
        <v>0</v>
      </c>
      <c r="AX1599" s="11">
        <f t="shared" si="4162"/>
        <v>0</v>
      </c>
      <c r="AY1599" s="11">
        <f t="shared" si="4162"/>
        <v>0</v>
      </c>
      <c r="AZ1599" s="11">
        <v>10862</v>
      </c>
      <c r="BA1599" s="11">
        <v>0</v>
      </c>
      <c r="BB1599" s="11">
        <f t="shared" ref="BB1599:BQ1599" si="4163">SUM(BB1564,BB1560,BB1548,BB1512)</f>
        <v>3000000</v>
      </c>
      <c r="BC1599" s="11">
        <f t="shared" si="4163"/>
        <v>686941</v>
      </c>
      <c r="BD1599" s="11">
        <f t="shared" si="4163"/>
        <v>0</v>
      </c>
      <c r="BE1599" s="11">
        <f t="shared" si="4163"/>
        <v>2415527</v>
      </c>
      <c r="BF1599" s="11">
        <f t="shared" si="4163"/>
        <v>0</v>
      </c>
      <c r="BG1599" s="11">
        <f t="shared" si="4163"/>
        <v>0</v>
      </c>
      <c r="BH1599" s="11">
        <f t="shared" si="4163"/>
        <v>6102468</v>
      </c>
      <c r="BI1599" s="11">
        <f t="shared" si="4163"/>
        <v>0</v>
      </c>
      <c r="BJ1599" s="11">
        <f t="shared" si="4163"/>
        <v>0</v>
      </c>
      <c r="BK1599" s="11">
        <f t="shared" si="4163"/>
        <v>686941</v>
      </c>
      <c r="BL1599" s="11">
        <f t="shared" si="4163"/>
        <v>2335727</v>
      </c>
      <c r="BM1599" s="11">
        <f t="shared" si="4163"/>
        <v>79800</v>
      </c>
      <c r="BN1599" s="11">
        <f t="shared" si="4163"/>
        <v>0</v>
      </c>
      <c r="BO1599" s="11">
        <f t="shared" si="4163"/>
        <v>0</v>
      </c>
      <c r="BP1599" s="11">
        <f t="shared" si="4163"/>
        <v>0</v>
      </c>
      <c r="BQ1599" s="11">
        <f t="shared" si="4163"/>
        <v>0</v>
      </c>
      <c r="BR1599" s="11">
        <v>3102468</v>
      </c>
      <c r="BS1599" s="11">
        <v>3000000</v>
      </c>
      <c r="BT1599" s="11">
        <f t="shared" ref="BT1599:BZ1599" si="4164">SUM(BT1564,BT1560,BT1548,BT1512)</f>
        <v>41416849</v>
      </c>
      <c r="BU1599" s="11">
        <f t="shared" si="4164"/>
        <v>29087244</v>
      </c>
      <c r="BV1599" s="11">
        <f t="shared" si="4164"/>
        <v>17468234</v>
      </c>
      <c r="BW1599" s="11">
        <f>SUM(BW1564,BW1560,BW1548,BW1512)</f>
        <v>3862922</v>
      </c>
      <c r="BX1599" s="11">
        <f t="shared" si="4164"/>
        <v>2684822</v>
      </c>
      <c r="BY1599" s="11">
        <f t="shared" si="4164"/>
        <v>539800</v>
      </c>
      <c r="BZ1599" s="11">
        <f t="shared" si="4164"/>
        <v>638300</v>
      </c>
      <c r="CA1599" s="11">
        <f t="shared" si="4136"/>
        <v>21331156</v>
      </c>
      <c r="CB1599" s="123">
        <f t="shared" si="4140"/>
        <v>73.335088054406256</v>
      </c>
    </row>
    <row r="1600" spans="1:80" ht="15.75" thickBot="1" x14ac:dyDescent="0.3">
      <c r="A1600" s="13" t="s">
        <v>1</v>
      </c>
      <c r="B1600" s="13" t="s">
        <v>1</v>
      </c>
      <c r="C1600" s="13" t="s">
        <v>1</v>
      </c>
      <c r="D1600" s="74" t="s">
        <v>1</v>
      </c>
      <c r="E1600" s="74" t="s">
        <v>1</v>
      </c>
      <c r="F1600" s="74" t="s">
        <v>1</v>
      </c>
      <c r="G1600" s="13" t="s">
        <v>1</v>
      </c>
      <c r="H1600" s="2" t="s">
        <v>83</v>
      </c>
      <c r="I1600" s="12">
        <v>52</v>
      </c>
      <c r="J1600" s="12">
        <f t="shared" si="4141"/>
        <v>53</v>
      </c>
      <c r="K1600" s="12">
        <v>53</v>
      </c>
      <c r="L1600" s="13"/>
      <c r="M1600" s="13" t="s">
        <v>1</v>
      </c>
      <c r="N1600" s="13" t="s">
        <v>1</v>
      </c>
      <c r="O1600" s="13" t="s">
        <v>1</v>
      </c>
      <c r="P1600" s="27"/>
      <c r="Q1600" s="13" t="s">
        <v>1</v>
      </c>
      <c r="R1600" s="13" t="s">
        <v>1</v>
      </c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>
        <v>0</v>
      </c>
      <c r="AI1600" s="13">
        <v>0</v>
      </c>
      <c r="AJ1600" s="13" t="s">
        <v>1</v>
      </c>
      <c r="AK1600" s="13"/>
      <c r="AL1600" s="13"/>
      <c r="AM1600" s="13"/>
      <c r="AN1600" s="13"/>
      <c r="AO1600" s="13"/>
      <c r="AP1600" s="13"/>
      <c r="AQ1600" s="13"/>
      <c r="AR1600" s="13"/>
      <c r="AS1600" s="13"/>
      <c r="AT1600" s="13"/>
      <c r="AU1600" s="13"/>
      <c r="AV1600" s="13"/>
      <c r="AW1600" s="13"/>
      <c r="AX1600" s="13"/>
      <c r="AY1600" s="13"/>
      <c r="AZ1600" s="13">
        <v>0</v>
      </c>
      <c r="BA1600" s="13">
        <v>0</v>
      </c>
      <c r="BB1600" s="13" t="s">
        <v>1</v>
      </c>
      <c r="BC1600" s="13"/>
      <c r="BD1600" s="13"/>
      <c r="BE1600" s="13"/>
      <c r="BF1600" s="13"/>
      <c r="BG1600" s="13"/>
      <c r="BH1600" s="13"/>
      <c r="BI1600" s="13"/>
      <c r="BJ1600" s="13"/>
      <c r="BK1600" s="13"/>
      <c r="BL1600" s="13"/>
      <c r="BM1600" s="13"/>
      <c r="BN1600" s="13"/>
      <c r="BO1600" s="13"/>
      <c r="BP1600" s="13"/>
      <c r="BQ1600" s="13"/>
      <c r="BR1600" s="13">
        <v>0</v>
      </c>
      <c r="BS1600" s="13">
        <v>0</v>
      </c>
      <c r="BT1600" s="12">
        <v>55</v>
      </c>
      <c r="BU1600" s="12">
        <v>55</v>
      </c>
      <c r="BV1600" s="12"/>
      <c r="BW1600" s="12">
        <f t="shared" si="4081"/>
        <v>0</v>
      </c>
      <c r="BX1600" s="12"/>
      <c r="BY1600" s="12"/>
      <c r="BZ1600" s="12"/>
      <c r="CA1600" s="12">
        <f t="shared" si="4136"/>
        <v>0</v>
      </c>
      <c r="CB1600" s="124"/>
    </row>
    <row r="1601" spans="1:80" ht="69.75" customHeight="1" thickBot="1" x14ac:dyDescent="0.3">
      <c r="A1601" s="133" t="s">
        <v>1</v>
      </c>
      <c r="B1601" s="133" t="s">
        <v>1</v>
      </c>
      <c r="C1601" s="133" t="s">
        <v>1</v>
      </c>
      <c r="D1601" s="135" t="s">
        <v>1</v>
      </c>
      <c r="E1601" s="135" t="s">
        <v>1</v>
      </c>
      <c r="F1601" s="135" t="s">
        <v>1</v>
      </c>
      <c r="G1601" s="137" t="s">
        <v>1</v>
      </c>
      <c r="H1601" s="5" t="s">
        <v>84</v>
      </c>
      <c r="I1601" s="5" t="s">
        <v>11</v>
      </c>
      <c r="J1601" s="5" t="s">
        <v>1809</v>
      </c>
      <c r="K1601" s="5" t="s">
        <v>12</v>
      </c>
      <c r="L1601" s="5" t="s">
        <v>13</v>
      </c>
      <c r="M1601" s="5" t="s">
        <v>14</v>
      </c>
      <c r="N1601" s="5" t="s">
        <v>15</v>
      </c>
      <c r="O1601" s="5" t="s">
        <v>16</v>
      </c>
      <c r="P1601" s="5" t="s">
        <v>17</v>
      </c>
      <c r="Q1601" s="5" t="s">
        <v>18</v>
      </c>
      <c r="R1601" s="71" t="s">
        <v>14</v>
      </c>
      <c r="S1601" s="71" t="s">
        <v>1843</v>
      </c>
      <c r="T1601" s="71" t="s">
        <v>1797</v>
      </c>
      <c r="U1601" s="71" t="s">
        <v>1832</v>
      </c>
      <c r="V1601" s="71" t="s">
        <v>1833</v>
      </c>
      <c r="W1601" s="71" t="s">
        <v>1834</v>
      </c>
      <c r="X1601" s="71" t="s">
        <v>1847</v>
      </c>
      <c r="Y1601" s="71" t="s">
        <v>1844</v>
      </c>
      <c r="Z1601" s="71" t="s">
        <v>1835</v>
      </c>
      <c r="AA1601" s="71" t="s">
        <v>1836</v>
      </c>
      <c r="AB1601" s="71" t="s">
        <v>1837</v>
      </c>
      <c r="AC1601" s="71" t="s">
        <v>1838</v>
      </c>
      <c r="AD1601" s="71" t="s">
        <v>1839</v>
      </c>
      <c r="AE1601" s="71" t="s">
        <v>1840</v>
      </c>
      <c r="AF1601" s="71" t="s">
        <v>1845</v>
      </c>
      <c r="AG1601" s="71" t="s">
        <v>1846</v>
      </c>
      <c r="AH1601" s="71" t="s">
        <v>1841</v>
      </c>
      <c r="AI1601" s="71" t="s">
        <v>1842</v>
      </c>
      <c r="AJ1601" s="72" t="s">
        <v>15</v>
      </c>
      <c r="AK1601" s="72" t="s">
        <v>1843</v>
      </c>
      <c r="AL1601" s="72" t="s">
        <v>1797</v>
      </c>
      <c r="AM1601" s="72" t="s">
        <v>1832</v>
      </c>
      <c r="AN1601" s="72" t="s">
        <v>1833</v>
      </c>
      <c r="AO1601" s="72" t="s">
        <v>1834</v>
      </c>
      <c r="AP1601" s="72" t="s">
        <v>1848</v>
      </c>
      <c r="AQ1601" s="72" t="s">
        <v>1844</v>
      </c>
      <c r="AR1601" s="72" t="s">
        <v>1835</v>
      </c>
      <c r="AS1601" s="72" t="s">
        <v>1836</v>
      </c>
      <c r="AT1601" s="72" t="s">
        <v>1837</v>
      </c>
      <c r="AU1601" s="72" t="s">
        <v>1838</v>
      </c>
      <c r="AV1601" s="72" t="s">
        <v>1839</v>
      </c>
      <c r="AW1601" s="72" t="s">
        <v>1840</v>
      </c>
      <c r="AX1601" s="72" t="s">
        <v>1845</v>
      </c>
      <c r="AY1601" s="72" t="s">
        <v>1846</v>
      </c>
      <c r="AZ1601" s="72" t="s">
        <v>1841</v>
      </c>
      <c r="BA1601" s="72" t="s">
        <v>1842</v>
      </c>
      <c r="BB1601" s="73" t="s">
        <v>16</v>
      </c>
      <c r="BC1601" s="73" t="s">
        <v>1843</v>
      </c>
      <c r="BD1601" s="73" t="s">
        <v>1797</v>
      </c>
      <c r="BE1601" s="73" t="s">
        <v>1832</v>
      </c>
      <c r="BF1601" s="73" t="s">
        <v>1833</v>
      </c>
      <c r="BG1601" s="73" t="s">
        <v>1834</v>
      </c>
      <c r="BH1601" s="73" t="s">
        <v>1849</v>
      </c>
      <c r="BI1601" s="73" t="s">
        <v>1844</v>
      </c>
      <c r="BJ1601" s="73" t="s">
        <v>1835</v>
      </c>
      <c r="BK1601" s="73" t="s">
        <v>1836</v>
      </c>
      <c r="BL1601" s="73" t="s">
        <v>1837</v>
      </c>
      <c r="BM1601" s="73" t="s">
        <v>1838</v>
      </c>
      <c r="BN1601" s="73" t="s">
        <v>1839</v>
      </c>
      <c r="BO1601" s="73" t="s">
        <v>1840</v>
      </c>
      <c r="BP1601" s="73" t="s">
        <v>1845</v>
      </c>
      <c r="BQ1601" s="73" t="s">
        <v>1846</v>
      </c>
      <c r="BR1601" s="73" t="s">
        <v>1841</v>
      </c>
      <c r="BS1601" s="73" t="s">
        <v>1842</v>
      </c>
      <c r="BT1601" s="5" t="s">
        <v>1911</v>
      </c>
      <c r="BU1601" s="5" t="s">
        <v>1942</v>
      </c>
      <c r="BV1601" s="5" t="s">
        <v>1943</v>
      </c>
      <c r="BW1601" s="5" t="s">
        <v>1944</v>
      </c>
      <c r="BX1601" s="5" t="s">
        <v>1945</v>
      </c>
      <c r="BY1601" s="5" t="s">
        <v>1946</v>
      </c>
      <c r="BZ1601" s="5" t="s">
        <v>1947</v>
      </c>
      <c r="CA1601" s="5" t="s">
        <v>1948</v>
      </c>
      <c r="CB1601" s="120" t="s">
        <v>1916</v>
      </c>
    </row>
    <row r="1602" spans="1:80" x14ac:dyDescent="0.25">
      <c r="A1602" s="134"/>
      <c r="B1602" s="134"/>
      <c r="C1602" s="134"/>
      <c r="D1602" s="136"/>
      <c r="E1602" s="136"/>
      <c r="F1602" s="136"/>
      <c r="G1602" s="138"/>
      <c r="H1602" s="15" t="s">
        <v>1</v>
      </c>
      <c r="I1602" s="9" t="s">
        <v>19</v>
      </c>
      <c r="J1602" s="9">
        <v>1</v>
      </c>
      <c r="K1602" s="9" t="s">
        <v>20</v>
      </c>
      <c r="L1602" s="9" t="s">
        <v>21</v>
      </c>
      <c r="M1602" s="9" t="s">
        <v>22</v>
      </c>
      <c r="N1602" s="9" t="s">
        <v>23</v>
      </c>
      <c r="O1602" s="9" t="s">
        <v>24</v>
      </c>
      <c r="P1602" s="9" t="s">
        <v>25</v>
      </c>
      <c r="Q1602" s="9" t="s">
        <v>26</v>
      </c>
      <c r="R1602" s="9">
        <v>1</v>
      </c>
      <c r="S1602" s="9">
        <v>2</v>
      </c>
      <c r="T1602" s="9">
        <v>3</v>
      </c>
      <c r="U1602" s="9">
        <v>4</v>
      </c>
      <c r="V1602" s="9">
        <v>5</v>
      </c>
      <c r="W1602" s="9">
        <v>6</v>
      </c>
      <c r="X1602" s="9">
        <v>7</v>
      </c>
      <c r="Y1602" s="9">
        <v>8</v>
      </c>
      <c r="Z1602" s="9">
        <v>9</v>
      </c>
      <c r="AA1602" s="9">
        <v>10</v>
      </c>
      <c r="AB1602" s="9">
        <v>11</v>
      </c>
      <c r="AC1602" s="9">
        <v>12</v>
      </c>
      <c r="AD1602" s="9">
        <v>13</v>
      </c>
      <c r="AE1602" s="9">
        <v>14</v>
      </c>
      <c r="AF1602" s="9">
        <v>15</v>
      </c>
      <c r="AG1602" s="9">
        <v>16</v>
      </c>
      <c r="AH1602" s="9">
        <v>20</v>
      </c>
      <c r="AI1602" s="9">
        <v>21</v>
      </c>
      <c r="AJ1602" s="9">
        <v>1</v>
      </c>
      <c r="AK1602" s="9">
        <v>2</v>
      </c>
      <c r="AL1602" s="9">
        <v>3</v>
      </c>
      <c r="AM1602" s="9">
        <v>4</v>
      </c>
      <c r="AN1602" s="9">
        <v>5</v>
      </c>
      <c r="AO1602" s="9">
        <v>6</v>
      </c>
      <c r="AP1602" s="9">
        <v>7</v>
      </c>
      <c r="AQ1602" s="9">
        <v>8</v>
      </c>
      <c r="AR1602" s="9">
        <v>9</v>
      </c>
      <c r="AS1602" s="9">
        <v>10</v>
      </c>
      <c r="AT1602" s="9">
        <v>11</v>
      </c>
      <c r="AU1602" s="9">
        <v>12</v>
      </c>
      <c r="AV1602" s="9">
        <v>13</v>
      </c>
      <c r="AW1602" s="9">
        <v>14</v>
      </c>
      <c r="AX1602" s="9">
        <v>15</v>
      </c>
      <c r="AY1602" s="9">
        <v>16</v>
      </c>
      <c r="AZ1602" s="9">
        <v>20</v>
      </c>
      <c r="BA1602" s="9">
        <v>21</v>
      </c>
      <c r="BB1602" s="9">
        <v>1</v>
      </c>
      <c r="BC1602" s="9">
        <v>2</v>
      </c>
      <c r="BD1602" s="9">
        <v>3</v>
      </c>
      <c r="BE1602" s="9">
        <v>4</v>
      </c>
      <c r="BF1602" s="9">
        <v>5</v>
      </c>
      <c r="BG1602" s="9">
        <v>6</v>
      </c>
      <c r="BH1602" s="9">
        <v>7</v>
      </c>
      <c r="BI1602" s="9">
        <v>8</v>
      </c>
      <c r="BJ1602" s="9">
        <v>9</v>
      </c>
      <c r="BK1602" s="9">
        <v>10</v>
      </c>
      <c r="BL1602" s="9">
        <v>11</v>
      </c>
      <c r="BM1602" s="9">
        <v>12</v>
      </c>
      <c r="BN1602" s="9">
        <v>13</v>
      </c>
      <c r="BO1602" s="9">
        <v>14</v>
      </c>
      <c r="BP1602" s="9">
        <v>15</v>
      </c>
      <c r="BQ1602" s="9">
        <v>16</v>
      </c>
      <c r="BR1602" s="9">
        <v>20</v>
      </c>
      <c r="BS1602" s="9">
        <v>21</v>
      </c>
      <c r="BT1602" s="9">
        <v>1</v>
      </c>
      <c r="BU1602" s="9">
        <v>2</v>
      </c>
      <c r="BV1602" s="9">
        <v>3</v>
      </c>
      <c r="BW1602" s="9" t="s">
        <v>1798</v>
      </c>
      <c r="BX1602" s="9">
        <v>5</v>
      </c>
      <c r="BY1602" s="9">
        <v>6</v>
      </c>
      <c r="BZ1602" s="9">
        <v>7</v>
      </c>
      <c r="CA1602" s="9" t="s">
        <v>1917</v>
      </c>
      <c r="CB1602" s="121">
        <v>9</v>
      </c>
    </row>
    <row r="1603" spans="1:80" x14ac:dyDescent="0.25">
      <c r="A1603" s="134"/>
      <c r="B1603" s="134"/>
      <c r="C1603" s="134"/>
      <c r="D1603" s="136"/>
      <c r="E1603" s="136"/>
      <c r="F1603" s="136"/>
      <c r="G1603" s="138"/>
      <c r="H1603" s="16" t="s">
        <v>1015</v>
      </c>
      <c r="I1603" s="17">
        <f>SUM(I1555)</f>
        <v>17245000</v>
      </c>
      <c r="J1603" s="17">
        <f t="shared" ref="J1603:J1607" si="4165">SUM(K1603,L1603,P1603,Q1603)</f>
        <v>14023297</v>
      </c>
      <c r="K1603" s="17">
        <f>SUM(K1555)</f>
        <v>11023297</v>
      </c>
      <c r="L1603" s="17">
        <f t="shared" ref="L1603:L1607" si="4166">SUM(M1603:O1603)</f>
        <v>3000000</v>
      </c>
      <c r="M1603" s="17">
        <f t="shared" ref="M1603:Q1604" si="4167">SUM(M1555)</f>
        <v>0</v>
      </c>
      <c r="N1603" s="17">
        <f t="shared" si="4167"/>
        <v>0</v>
      </c>
      <c r="O1603" s="17">
        <f t="shared" si="4167"/>
        <v>3000000</v>
      </c>
      <c r="P1603" s="17">
        <f t="shared" si="4167"/>
        <v>0</v>
      </c>
      <c r="Q1603" s="17">
        <f t="shared" si="4167"/>
        <v>0</v>
      </c>
      <c r="R1603" s="17">
        <f t="shared" ref="R1603:AG1603" si="4168">SUM(R1555)</f>
        <v>0</v>
      </c>
      <c r="S1603" s="17">
        <f t="shared" si="4168"/>
        <v>0</v>
      </c>
      <c r="T1603" s="17">
        <f t="shared" si="4168"/>
        <v>0</v>
      </c>
      <c r="U1603" s="17">
        <f t="shared" si="4168"/>
        <v>0</v>
      </c>
      <c r="V1603" s="17">
        <f t="shared" si="4168"/>
        <v>0</v>
      </c>
      <c r="W1603" s="17">
        <f t="shared" si="4168"/>
        <v>0</v>
      </c>
      <c r="X1603" s="17">
        <f t="shared" si="4168"/>
        <v>0</v>
      </c>
      <c r="Y1603" s="17">
        <f t="shared" si="4168"/>
        <v>0</v>
      </c>
      <c r="Z1603" s="17">
        <f t="shared" si="4168"/>
        <v>0</v>
      </c>
      <c r="AA1603" s="17">
        <f t="shared" si="4168"/>
        <v>0</v>
      </c>
      <c r="AB1603" s="17">
        <f t="shared" si="4168"/>
        <v>0</v>
      </c>
      <c r="AC1603" s="17">
        <f t="shared" si="4168"/>
        <v>0</v>
      </c>
      <c r="AD1603" s="17">
        <f t="shared" si="4168"/>
        <v>0</v>
      </c>
      <c r="AE1603" s="17">
        <f t="shared" si="4168"/>
        <v>0</v>
      </c>
      <c r="AF1603" s="17">
        <f t="shared" si="4168"/>
        <v>0</v>
      </c>
      <c r="AG1603" s="17">
        <f t="shared" si="4168"/>
        <v>0</v>
      </c>
      <c r="AH1603" s="17">
        <v>0</v>
      </c>
      <c r="AI1603" s="17">
        <v>0</v>
      </c>
      <c r="AJ1603" s="17">
        <f t="shared" ref="AJ1603:AY1603" si="4169">SUM(AJ1555)</f>
        <v>0</v>
      </c>
      <c r="AK1603" s="17">
        <f t="shared" si="4169"/>
        <v>0</v>
      </c>
      <c r="AL1603" s="17">
        <f t="shared" si="4169"/>
        <v>0</v>
      </c>
      <c r="AM1603" s="17">
        <f t="shared" si="4169"/>
        <v>0</v>
      </c>
      <c r="AN1603" s="17">
        <f t="shared" si="4169"/>
        <v>0</v>
      </c>
      <c r="AO1603" s="17">
        <f t="shared" si="4169"/>
        <v>0</v>
      </c>
      <c r="AP1603" s="17">
        <f t="shared" si="4169"/>
        <v>0</v>
      </c>
      <c r="AQ1603" s="17">
        <f t="shared" si="4169"/>
        <v>0</v>
      </c>
      <c r="AR1603" s="17">
        <f t="shared" si="4169"/>
        <v>0</v>
      </c>
      <c r="AS1603" s="17">
        <f t="shared" si="4169"/>
        <v>0</v>
      </c>
      <c r="AT1603" s="17">
        <f t="shared" si="4169"/>
        <v>0</v>
      </c>
      <c r="AU1603" s="17">
        <f t="shared" si="4169"/>
        <v>0</v>
      </c>
      <c r="AV1603" s="17">
        <f t="shared" si="4169"/>
        <v>0</v>
      </c>
      <c r="AW1603" s="17">
        <f t="shared" si="4169"/>
        <v>0</v>
      </c>
      <c r="AX1603" s="17">
        <f t="shared" si="4169"/>
        <v>0</v>
      </c>
      <c r="AY1603" s="17">
        <f t="shared" si="4169"/>
        <v>0</v>
      </c>
      <c r="AZ1603" s="17">
        <v>0</v>
      </c>
      <c r="BA1603" s="17">
        <v>0</v>
      </c>
      <c r="BB1603" s="17">
        <f t="shared" ref="BB1603:BQ1603" si="4170">SUM(BB1555)</f>
        <v>3000000</v>
      </c>
      <c r="BC1603" s="17">
        <f t="shared" si="4170"/>
        <v>0</v>
      </c>
      <c r="BD1603" s="17">
        <f t="shared" si="4170"/>
        <v>0</v>
      </c>
      <c r="BE1603" s="17">
        <f t="shared" si="4170"/>
        <v>2297430</v>
      </c>
      <c r="BF1603" s="17">
        <f t="shared" si="4170"/>
        <v>0</v>
      </c>
      <c r="BG1603" s="17">
        <f t="shared" si="4170"/>
        <v>0</v>
      </c>
      <c r="BH1603" s="17">
        <f t="shared" si="4170"/>
        <v>5297430</v>
      </c>
      <c r="BI1603" s="17">
        <f t="shared" si="4170"/>
        <v>0</v>
      </c>
      <c r="BJ1603" s="17">
        <f t="shared" si="4170"/>
        <v>0</v>
      </c>
      <c r="BK1603" s="17">
        <f t="shared" si="4170"/>
        <v>0</v>
      </c>
      <c r="BL1603" s="17">
        <f t="shared" si="4170"/>
        <v>2297430</v>
      </c>
      <c r="BM1603" s="17">
        <f t="shared" si="4170"/>
        <v>0</v>
      </c>
      <c r="BN1603" s="17">
        <f t="shared" si="4170"/>
        <v>0</v>
      </c>
      <c r="BO1603" s="17">
        <f t="shared" si="4170"/>
        <v>0</v>
      </c>
      <c r="BP1603" s="17">
        <f t="shared" si="4170"/>
        <v>0</v>
      </c>
      <c r="BQ1603" s="17">
        <f t="shared" si="4170"/>
        <v>0</v>
      </c>
      <c r="BR1603" s="17">
        <v>2297430</v>
      </c>
      <c r="BS1603" s="17">
        <v>3000000</v>
      </c>
      <c r="BT1603" s="17">
        <f t="shared" ref="BT1603:BZ1603" si="4171">SUM(BT1555)</f>
        <v>17443297</v>
      </c>
      <c r="BU1603" s="17">
        <f t="shared" si="4171"/>
        <v>14190954</v>
      </c>
      <c r="BV1603" s="17">
        <f t="shared" si="4171"/>
        <v>10000000</v>
      </c>
      <c r="BW1603" s="17">
        <f t="shared" si="4171"/>
        <v>1500000</v>
      </c>
      <c r="BX1603" s="17">
        <f t="shared" si="4171"/>
        <v>1500000</v>
      </c>
      <c r="BY1603" s="17">
        <f t="shared" si="4171"/>
        <v>0</v>
      </c>
      <c r="BZ1603" s="17">
        <f t="shared" si="4171"/>
        <v>0</v>
      </c>
      <c r="CA1603" s="17">
        <f t="shared" ref="CA1603:CA1611" si="4172">BV1603+BW1603</f>
        <v>11500000</v>
      </c>
      <c r="CB1603" s="125">
        <f>IF(BU1603=0,"-",CA1603/BU1603*100)</f>
        <v>81.037539829950816</v>
      </c>
    </row>
    <row r="1604" spans="1:80" x14ac:dyDescent="0.25">
      <c r="A1604" s="134"/>
      <c r="B1604" s="134"/>
      <c r="C1604" s="134"/>
      <c r="D1604" s="136"/>
      <c r="E1604" s="136"/>
      <c r="F1604" s="136"/>
      <c r="G1604" s="138"/>
      <c r="H1604" s="16" t="s">
        <v>1016</v>
      </c>
      <c r="I1604" s="17">
        <f>SUM(I1556)</f>
        <v>540000</v>
      </c>
      <c r="J1604" s="17">
        <f t="shared" si="4165"/>
        <v>540000</v>
      </c>
      <c r="K1604" s="17">
        <f>SUM(K1556)</f>
        <v>540000</v>
      </c>
      <c r="L1604" s="17">
        <f t="shared" si="4166"/>
        <v>0</v>
      </c>
      <c r="M1604" s="17">
        <f t="shared" si="4167"/>
        <v>0</v>
      </c>
      <c r="N1604" s="17">
        <f t="shared" si="4167"/>
        <v>0</v>
      </c>
      <c r="O1604" s="17">
        <f t="shared" si="4167"/>
        <v>0</v>
      </c>
      <c r="P1604" s="17">
        <f t="shared" si="4167"/>
        <v>0</v>
      </c>
      <c r="Q1604" s="17">
        <f t="shared" si="4167"/>
        <v>0</v>
      </c>
      <c r="R1604" s="17">
        <f t="shared" ref="R1604:AG1604" si="4173">SUM(R1556)</f>
        <v>0</v>
      </c>
      <c r="S1604" s="17">
        <f t="shared" si="4173"/>
        <v>0</v>
      </c>
      <c r="T1604" s="17">
        <f t="shared" si="4173"/>
        <v>0</v>
      </c>
      <c r="U1604" s="17">
        <f t="shared" si="4173"/>
        <v>0</v>
      </c>
      <c r="V1604" s="17">
        <f t="shared" si="4173"/>
        <v>0</v>
      </c>
      <c r="W1604" s="17">
        <f t="shared" si="4173"/>
        <v>0</v>
      </c>
      <c r="X1604" s="17">
        <f t="shared" si="4173"/>
        <v>0</v>
      </c>
      <c r="Y1604" s="17">
        <f t="shared" si="4173"/>
        <v>0</v>
      </c>
      <c r="Z1604" s="17">
        <f t="shared" si="4173"/>
        <v>0</v>
      </c>
      <c r="AA1604" s="17">
        <f t="shared" si="4173"/>
        <v>0</v>
      </c>
      <c r="AB1604" s="17">
        <f t="shared" si="4173"/>
        <v>0</v>
      </c>
      <c r="AC1604" s="17">
        <f t="shared" si="4173"/>
        <v>0</v>
      </c>
      <c r="AD1604" s="17">
        <f t="shared" si="4173"/>
        <v>0</v>
      </c>
      <c r="AE1604" s="17">
        <f t="shared" si="4173"/>
        <v>0</v>
      </c>
      <c r="AF1604" s="17">
        <f t="shared" si="4173"/>
        <v>0</v>
      </c>
      <c r="AG1604" s="17">
        <f t="shared" si="4173"/>
        <v>0</v>
      </c>
      <c r="AH1604" s="17">
        <v>0</v>
      </c>
      <c r="AI1604" s="17">
        <v>0</v>
      </c>
      <c r="AJ1604" s="17">
        <f t="shared" ref="AJ1604:AY1604" si="4174">SUM(AJ1556)</f>
        <v>0</v>
      </c>
      <c r="AK1604" s="17">
        <f t="shared" si="4174"/>
        <v>0</v>
      </c>
      <c r="AL1604" s="17">
        <f t="shared" si="4174"/>
        <v>0</v>
      </c>
      <c r="AM1604" s="17">
        <f t="shared" si="4174"/>
        <v>0</v>
      </c>
      <c r="AN1604" s="17">
        <f t="shared" si="4174"/>
        <v>0</v>
      </c>
      <c r="AO1604" s="17">
        <f t="shared" si="4174"/>
        <v>0</v>
      </c>
      <c r="AP1604" s="17">
        <f t="shared" si="4174"/>
        <v>0</v>
      </c>
      <c r="AQ1604" s="17">
        <f t="shared" si="4174"/>
        <v>0</v>
      </c>
      <c r="AR1604" s="17">
        <f t="shared" si="4174"/>
        <v>0</v>
      </c>
      <c r="AS1604" s="17">
        <f t="shared" si="4174"/>
        <v>0</v>
      </c>
      <c r="AT1604" s="17">
        <f t="shared" si="4174"/>
        <v>0</v>
      </c>
      <c r="AU1604" s="17">
        <f t="shared" si="4174"/>
        <v>0</v>
      </c>
      <c r="AV1604" s="17">
        <f t="shared" si="4174"/>
        <v>0</v>
      </c>
      <c r="AW1604" s="17">
        <f t="shared" si="4174"/>
        <v>0</v>
      </c>
      <c r="AX1604" s="17">
        <f t="shared" si="4174"/>
        <v>0</v>
      </c>
      <c r="AY1604" s="17">
        <f t="shared" si="4174"/>
        <v>0</v>
      </c>
      <c r="AZ1604" s="17">
        <v>0</v>
      </c>
      <c r="BA1604" s="17">
        <v>0</v>
      </c>
      <c r="BB1604" s="17">
        <f t="shared" ref="BB1604:BQ1604" si="4175">SUM(BB1556)</f>
        <v>0</v>
      </c>
      <c r="BC1604" s="17">
        <f t="shared" si="4175"/>
        <v>0</v>
      </c>
      <c r="BD1604" s="17">
        <f t="shared" si="4175"/>
        <v>0</v>
      </c>
      <c r="BE1604" s="17">
        <f t="shared" si="4175"/>
        <v>0</v>
      </c>
      <c r="BF1604" s="17">
        <f t="shared" si="4175"/>
        <v>0</v>
      </c>
      <c r="BG1604" s="17">
        <f t="shared" si="4175"/>
        <v>0</v>
      </c>
      <c r="BH1604" s="17">
        <f t="shared" si="4175"/>
        <v>0</v>
      </c>
      <c r="BI1604" s="17">
        <f t="shared" si="4175"/>
        <v>0</v>
      </c>
      <c r="BJ1604" s="17">
        <f t="shared" si="4175"/>
        <v>0</v>
      </c>
      <c r="BK1604" s="17">
        <f t="shared" si="4175"/>
        <v>0</v>
      </c>
      <c r="BL1604" s="17">
        <f t="shared" si="4175"/>
        <v>0</v>
      </c>
      <c r="BM1604" s="17">
        <f t="shared" si="4175"/>
        <v>0</v>
      </c>
      <c r="BN1604" s="17">
        <f t="shared" si="4175"/>
        <v>0</v>
      </c>
      <c r="BO1604" s="17">
        <f t="shared" si="4175"/>
        <v>0</v>
      </c>
      <c r="BP1604" s="17">
        <f t="shared" si="4175"/>
        <v>0</v>
      </c>
      <c r="BQ1604" s="17">
        <f t="shared" si="4175"/>
        <v>0</v>
      </c>
      <c r="BR1604" s="17">
        <v>0</v>
      </c>
      <c r="BS1604" s="17">
        <v>0</v>
      </c>
      <c r="BT1604" s="17">
        <f t="shared" ref="BT1604:BW1604" si="4176">SUM(BT1556)</f>
        <v>760000</v>
      </c>
      <c r="BU1604" s="17">
        <f t="shared" ref="BU1604:BV1604" si="4177">SUM(BU1556)</f>
        <v>755000</v>
      </c>
      <c r="BV1604" s="17">
        <f t="shared" si="4177"/>
        <v>420000</v>
      </c>
      <c r="BW1604" s="17">
        <f t="shared" si="4176"/>
        <v>80000</v>
      </c>
      <c r="BX1604" s="17">
        <f t="shared" ref="BX1604" si="4178">SUM(BX1556)</f>
        <v>0</v>
      </c>
      <c r="BY1604" s="17">
        <f t="shared" ref="BY1604" si="4179">SUM(BY1556)</f>
        <v>40000</v>
      </c>
      <c r="BZ1604" s="17">
        <f t="shared" ref="BZ1604" si="4180">SUM(BZ1556)</f>
        <v>40000</v>
      </c>
      <c r="CA1604" s="17">
        <f t="shared" si="4172"/>
        <v>500000</v>
      </c>
      <c r="CB1604" s="125">
        <f>IF(BU1604=0,"-",CA1604/BU1604*100)</f>
        <v>66.225165562913915</v>
      </c>
    </row>
    <row r="1605" spans="1:80" x14ac:dyDescent="0.25">
      <c r="A1605" s="134"/>
      <c r="B1605" s="134"/>
      <c r="C1605" s="134"/>
      <c r="D1605" s="136"/>
      <c r="E1605" s="136"/>
      <c r="F1605" s="136"/>
      <c r="G1605" s="138"/>
      <c r="H1605" s="16" t="s">
        <v>1017</v>
      </c>
      <c r="I1605" s="17">
        <f>SUM(I1553,I1551,I1557)</f>
        <v>3903100</v>
      </c>
      <c r="J1605" s="17">
        <f t="shared" si="4165"/>
        <v>3503100</v>
      </c>
      <c r="K1605" s="17">
        <f>SUM(K1553,K1551,K1557)</f>
        <v>3503100</v>
      </c>
      <c r="L1605" s="17">
        <f t="shared" si="4166"/>
        <v>0</v>
      </c>
      <c r="M1605" s="17">
        <f>SUM(M1553,M1551,M1557)</f>
        <v>0</v>
      </c>
      <c r="N1605" s="17">
        <f>SUM(N1553,N1551,N1557)</f>
        <v>0</v>
      </c>
      <c r="O1605" s="17">
        <f>SUM(O1553,O1551,O1557)</f>
        <v>0</v>
      </c>
      <c r="P1605" s="17">
        <f>SUM(P1553,P1551,P1557)</f>
        <v>0</v>
      </c>
      <c r="Q1605" s="17">
        <f>SUM(Q1553,Q1551,Q1557)</f>
        <v>0</v>
      </c>
      <c r="R1605" s="17">
        <f t="shared" ref="R1605:AG1605" si="4181">SUM(R1553,R1551,R1557)</f>
        <v>0</v>
      </c>
      <c r="S1605" s="17">
        <f t="shared" si="4181"/>
        <v>0</v>
      </c>
      <c r="T1605" s="17">
        <f t="shared" si="4181"/>
        <v>0</v>
      </c>
      <c r="U1605" s="17">
        <f t="shared" si="4181"/>
        <v>0</v>
      </c>
      <c r="V1605" s="17">
        <f t="shared" si="4181"/>
        <v>0</v>
      </c>
      <c r="W1605" s="17">
        <f t="shared" si="4181"/>
        <v>0</v>
      </c>
      <c r="X1605" s="17">
        <f t="shared" si="4181"/>
        <v>0</v>
      </c>
      <c r="Y1605" s="17">
        <f t="shared" si="4181"/>
        <v>0</v>
      </c>
      <c r="Z1605" s="17">
        <f t="shared" si="4181"/>
        <v>0</v>
      </c>
      <c r="AA1605" s="17">
        <f t="shared" si="4181"/>
        <v>0</v>
      </c>
      <c r="AB1605" s="17">
        <f t="shared" si="4181"/>
        <v>0</v>
      </c>
      <c r="AC1605" s="17">
        <f t="shared" si="4181"/>
        <v>0</v>
      </c>
      <c r="AD1605" s="17">
        <f t="shared" si="4181"/>
        <v>0</v>
      </c>
      <c r="AE1605" s="17">
        <f t="shared" si="4181"/>
        <v>0</v>
      </c>
      <c r="AF1605" s="17">
        <f t="shared" si="4181"/>
        <v>0</v>
      </c>
      <c r="AG1605" s="17">
        <f t="shared" si="4181"/>
        <v>0</v>
      </c>
      <c r="AH1605" s="17">
        <v>0</v>
      </c>
      <c r="AI1605" s="17">
        <v>0</v>
      </c>
      <c r="AJ1605" s="17">
        <f t="shared" ref="AJ1605:AY1605" si="4182">SUM(AJ1553,AJ1551,AJ1557)</f>
        <v>0</v>
      </c>
      <c r="AK1605" s="17">
        <f t="shared" si="4182"/>
        <v>0</v>
      </c>
      <c r="AL1605" s="17">
        <f t="shared" si="4182"/>
        <v>0</v>
      </c>
      <c r="AM1605" s="17">
        <f t="shared" si="4182"/>
        <v>0</v>
      </c>
      <c r="AN1605" s="17">
        <f t="shared" si="4182"/>
        <v>0</v>
      </c>
      <c r="AO1605" s="17">
        <f t="shared" si="4182"/>
        <v>0</v>
      </c>
      <c r="AP1605" s="17">
        <f t="shared" si="4182"/>
        <v>0</v>
      </c>
      <c r="AQ1605" s="17">
        <f t="shared" si="4182"/>
        <v>0</v>
      </c>
      <c r="AR1605" s="17">
        <f t="shared" si="4182"/>
        <v>0</v>
      </c>
      <c r="AS1605" s="17">
        <f t="shared" si="4182"/>
        <v>0</v>
      </c>
      <c r="AT1605" s="17">
        <f t="shared" si="4182"/>
        <v>0</v>
      </c>
      <c r="AU1605" s="17">
        <f t="shared" si="4182"/>
        <v>0</v>
      </c>
      <c r="AV1605" s="17">
        <f t="shared" si="4182"/>
        <v>0</v>
      </c>
      <c r="AW1605" s="17">
        <f t="shared" si="4182"/>
        <v>0</v>
      </c>
      <c r="AX1605" s="17">
        <f t="shared" si="4182"/>
        <v>0</v>
      </c>
      <c r="AY1605" s="17">
        <f t="shared" si="4182"/>
        <v>0</v>
      </c>
      <c r="AZ1605" s="17">
        <v>0</v>
      </c>
      <c r="BA1605" s="17">
        <v>0</v>
      </c>
      <c r="BB1605" s="17">
        <f t="shared" ref="BB1605:BQ1605" si="4183">SUM(BB1553,BB1551,BB1557)</f>
        <v>0</v>
      </c>
      <c r="BC1605" s="17">
        <f t="shared" si="4183"/>
        <v>0</v>
      </c>
      <c r="BD1605" s="17">
        <f t="shared" si="4183"/>
        <v>0</v>
      </c>
      <c r="BE1605" s="17">
        <f t="shared" si="4183"/>
        <v>0</v>
      </c>
      <c r="BF1605" s="17">
        <f t="shared" si="4183"/>
        <v>0</v>
      </c>
      <c r="BG1605" s="17">
        <f t="shared" si="4183"/>
        <v>0</v>
      </c>
      <c r="BH1605" s="17">
        <f t="shared" si="4183"/>
        <v>0</v>
      </c>
      <c r="BI1605" s="17">
        <f t="shared" si="4183"/>
        <v>0</v>
      </c>
      <c r="BJ1605" s="17">
        <f t="shared" si="4183"/>
        <v>0</v>
      </c>
      <c r="BK1605" s="17">
        <f t="shared" si="4183"/>
        <v>0</v>
      </c>
      <c r="BL1605" s="17">
        <f t="shared" si="4183"/>
        <v>0</v>
      </c>
      <c r="BM1605" s="17">
        <f t="shared" si="4183"/>
        <v>0</v>
      </c>
      <c r="BN1605" s="17">
        <f t="shared" si="4183"/>
        <v>0</v>
      </c>
      <c r="BO1605" s="17">
        <f t="shared" si="4183"/>
        <v>0</v>
      </c>
      <c r="BP1605" s="17">
        <f t="shared" si="4183"/>
        <v>0</v>
      </c>
      <c r="BQ1605" s="17">
        <f t="shared" si="4183"/>
        <v>0</v>
      </c>
      <c r="BR1605" s="17">
        <v>0</v>
      </c>
      <c r="BS1605" s="17">
        <v>0</v>
      </c>
      <c r="BT1605" s="17">
        <f t="shared" ref="BT1605:BZ1605" si="4184">SUM(BT1553,BT1551,BT1557)</f>
        <v>3253100</v>
      </c>
      <c r="BU1605" s="17">
        <f t="shared" si="4184"/>
        <v>3239500</v>
      </c>
      <c r="BV1605" s="17">
        <f t="shared" si="4184"/>
        <v>1333000</v>
      </c>
      <c r="BW1605" s="17">
        <f t="shared" si="4184"/>
        <v>760000</v>
      </c>
      <c r="BX1605" s="17">
        <f t="shared" si="4184"/>
        <v>155000</v>
      </c>
      <c r="BY1605" s="17">
        <f t="shared" si="4184"/>
        <v>205000</v>
      </c>
      <c r="BZ1605" s="17">
        <f t="shared" si="4184"/>
        <v>400000</v>
      </c>
      <c r="CA1605" s="17">
        <f t="shared" si="4172"/>
        <v>2093000</v>
      </c>
      <c r="CB1605" s="125">
        <f>IF(BU1605=0,"-",CA1605/BU1605*100)</f>
        <v>64.608735916036437</v>
      </c>
    </row>
    <row r="1606" spans="1:80" x14ac:dyDescent="0.25">
      <c r="A1606" s="134"/>
      <c r="B1606" s="134"/>
      <c r="C1606" s="134"/>
      <c r="D1606" s="136"/>
      <c r="E1606" s="136"/>
      <c r="F1606" s="136"/>
      <c r="G1606" s="138"/>
      <c r="H1606" s="16" t="s">
        <v>1018</v>
      </c>
      <c r="I1606" s="17">
        <f>SUM(I1598,I1595,I1594,I1593,I1592,I1589,I1587,I1585,I1583,I1582,I1581,I1580,I1579,I1578,I1577,I1575,I1573,I1571,I1570,I1569,I1568,I1567,I1563,I1559,I1547,I1546,I1545,I1544,I1543,I1542,I1541,I1540,I1539,I1538,I1537,I1536,I1535,I1534,I1533,I1532,I1529,I1528,I1527,I1526,I1525,I1523,I1521,I1520,I1519,I1518,I1517,I1516,I1514)</f>
        <v>25549097</v>
      </c>
      <c r="J1606" s="17">
        <f t="shared" ref="J1606:Q1606" si="4185">SUM(J1598,J1595,J1594,J1593,J1592,J1589,J1587,J1585,J1583,J1582,J1581,J1580,J1579,J1578,J1577,J1575,J1573,J1571,J1570,J1569,J1568,J1567,J1563,J1559,J1547,J1546,J1545,J1544,J1543,J1542,J1541,J1540,J1539,J1538,J1537,J1536,J1535,J1534,J1533,J1532,J1529,J1528,J1527,J1526,J1525,J1523,J1521,J1520,J1519,J1518,J1517,J1516,J1514,J1584,J1596,J1597,J1558,J1530)</f>
        <v>12789237</v>
      </c>
      <c r="K1606" s="17">
        <f t="shared" si="4185"/>
        <v>4089237</v>
      </c>
      <c r="L1606" s="17">
        <f t="shared" si="4185"/>
        <v>0</v>
      </c>
      <c r="M1606" s="17">
        <f t="shared" si="4185"/>
        <v>0</v>
      </c>
      <c r="N1606" s="17">
        <f t="shared" si="4185"/>
        <v>0</v>
      </c>
      <c r="O1606" s="17">
        <f t="shared" si="4185"/>
        <v>0</v>
      </c>
      <c r="P1606" s="17">
        <f t="shared" si="4185"/>
        <v>0</v>
      </c>
      <c r="Q1606" s="17">
        <f t="shared" si="4185"/>
        <v>8700000</v>
      </c>
      <c r="R1606" s="17">
        <f t="shared" ref="R1606:AG1606" si="4186">SUM(R1598,R1595,R1594,R1593,R1592,R1589,R1587,R1585,R1583,R1582,R1581,R1580,R1579,R1578,R1577,R1575,R1573,R1571,R1570,R1569,R1568,R1567,R1563,R1559,R1547,R1546,R1545,R1544,R1543,R1542,R1541,R1540,R1539,R1538,R1537,R1536,R1535,R1534,R1533,R1532,R1529,R1528,R1527,R1526,R1525,R1523,R1521,R1520,R1519,R1518,R1517,R1516,R1514,R1584,R1596,R1597,R1558,R1530)</f>
        <v>0</v>
      </c>
      <c r="S1606" s="17">
        <f t="shared" si="4186"/>
        <v>0</v>
      </c>
      <c r="T1606" s="17">
        <f t="shared" si="4186"/>
        <v>0</v>
      </c>
      <c r="U1606" s="17">
        <f t="shared" si="4186"/>
        <v>0</v>
      </c>
      <c r="V1606" s="17">
        <f t="shared" si="4186"/>
        <v>0</v>
      </c>
      <c r="W1606" s="17">
        <f t="shared" si="4186"/>
        <v>0</v>
      </c>
      <c r="X1606" s="17">
        <f t="shared" si="4186"/>
        <v>0</v>
      </c>
      <c r="Y1606" s="17">
        <f t="shared" si="4186"/>
        <v>0</v>
      </c>
      <c r="Z1606" s="17">
        <f t="shared" si="4186"/>
        <v>0</v>
      </c>
      <c r="AA1606" s="17">
        <f t="shared" si="4186"/>
        <v>0</v>
      </c>
      <c r="AB1606" s="17">
        <f t="shared" si="4186"/>
        <v>0</v>
      </c>
      <c r="AC1606" s="17">
        <f t="shared" si="4186"/>
        <v>0</v>
      </c>
      <c r="AD1606" s="17">
        <f t="shared" si="4186"/>
        <v>0</v>
      </c>
      <c r="AE1606" s="17">
        <f t="shared" si="4186"/>
        <v>0</v>
      </c>
      <c r="AF1606" s="17">
        <f t="shared" si="4186"/>
        <v>0</v>
      </c>
      <c r="AG1606" s="17">
        <f t="shared" si="4186"/>
        <v>0</v>
      </c>
      <c r="AH1606" s="17">
        <v>0</v>
      </c>
      <c r="AI1606" s="17">
        <v>0</v>
      </c>
      <c r="AJ1606" s="17">
        <f t="shared" ref="AJ1606:AY1606" si="4187">SUM(AJ1598,AJ1595,AJ1594,AJ1593,AJ1592,AJ1589,AJ1587,AJ1585,AJ1583,AJ1582,AJ1581,AJ1580,AJ1579,AJ1578,AJ1577,AJ1575,AJ1573,AJ1571,AJ1570,AJ1569,AJ1568,AJ1567,AJ1563,AJ1559,AJ1547,AJ1546,AJ1545,AJ1544,AJ1543,AJ1542,AJ1541,AJ1540,AJ1539,AJ1538,AJ1537,AJ1536,AJ1535,AJ1534,AJ1533,AJ1532,AJ1529,AJ1528,AJ1527,AJ1526,AJ1525,AJ1523,AJ1521,AJ1520,AJ1519,AJ1518,AJ1517,AJ1516,AJ1514,AJ1584,AJ1596,AJ1597,AJ1558,AJ1530)</f>
        <v>0</v>
      </c>
      <c r="AK1606" s="17">
        <f t="shared" si="4187"/>
        <v>10862</v>
      </c>
      <c r="AL1606" s="17">
        <f t="shared" si="4187"/>
        <v>0</v>
      </c>
      <c r="AM1606" s="17">
        <f t="shared" si="4187"/>
        <v>0</v>
      </c>
      <c r="AN1606" s="17">
        <f t="shared" si="4187"/>
        <v>0</v>
      </c>
      <c r="AO1606" s="17">
        <f t="shared" si="4187"/>
        <v>0</v>
      </c>
      <c r="AP1606" s="17">
        <f t="shared" si="4187"/>
        <v>10862</v>
      </c>
      <c r="AQ1606" s="17">
        <f t="shared" si="4187"/>
        <v>0</v>
      </c>
      <c r="AR1606" s="17">
        <f t="shared" si="4187"/>
        <v>0</v>
      </c>
      <c r="AS1606" s="17">
        <f t="shared" si="4187"/>
        <v>10862</v>
      </c>
      <c r="AT1606" s="17">
        <f t="shared" si="4187"/>
        <v>0</v>
      </c>
      <c r="AU1606" s="17">
        <f t="shared" si="4187"/>
        <v>0</v>
      </c>
      <c r="AV1606" s="17">
        <f t="shared" si="4187"/>
        <v>0</v>
      </c>
      <c r="AW1606" s="17">
        <f t="shared" si="4187"/>
        <v>0</v>
      </c>
      <c r="AX1606" s="17">
        <f t="shared" si="4187"/>
        <v>0</v>
      </c>
      <c r="AY1606" s="17">
        <f t="shared" si="4187"/>
        <v>0</v>
      </c>
      <c r="AZ1606" s="17">
        <v>10862</v>
      </c>
      <c r="BA1606" s="17">
        <v>0</v>
      </c>
      <c r="BB1606" s="17">
        <f t="shared" ref="BB1606:BQ1606" si="4188">SUM(BB1598,BB1595,BB1594,BB1593,BB1592,BB1589,BB1587,BB1585,BB1583,BB1582,BB1581,BB1580,BB1579,BB1578,BB1577,BB1575,BB1573,BB1571,BB1570,BB1569,BB1568,BB1567,BB1563,BB1559,BB1547,BB1546,BB1545,BB1544,BB1543,BB1542,BB1541,BB1540,BB1539,BB1538,BB1537,BB1536,BB1535,BB1534,BB1533,BB1532,BB1529,BB1528,BB1527,BB1526,BB1525,BB1523,BB1521,BB1520,BB1519,BB1518,BB1517,BB1516,BB1514,BB1584,BB1596,BB1597,BB1558,BB1530)</f>
        <v>0</v>
      </c>
      <c r="BC1606" s="17">
        <f t="shared" si="4188"/>
        <v>686941</v>
      </c>
      <c r="BD1606" s="17">
        <f t="shared" si="4188"/>
        <v>0</v>
      </c>
      <c r="BE1606" s="17">
        <f t="shared" si="4188"/>
        <v>118097</v>
      </c>
      <c r="BF1606" s="17">
        <f t="shared" si="4188"/>
        <v>0</v>
      </c>
      <c r="BG1606" s="17">
        <f t="shared" si="4188"/>
        <v>0</v>
      </c>
      <c r="BH1606" s="17">
        <f t="shared" si="4188"/>
        <v>805038</v>
      </c>
      <c r="BI1606" s="17">
        <f t="shared" si="4188"/>
        <v>0</v>
      </c>
      <c r="BJ1606" s="17">
        <f t="shared" si="4188"/>
        <v>0</v>
      </c>
      <c r="BK1606" s="17">
        <f t="shared" si="4188"/>
        <v>686941</v>
      </c>
      <c r="BL1606" s="17">
        <f t="shared" si="4188"/>
        <v>38297</v>
      </c>
      <c r="BM1606" s="17">
        <f t="shared" si="4188"/>
        <v>79800</v>
      </c>
      <c r="BN1606" s="17">
        <f t="shared" si="4188"/>
        <v>0</v>
      </c>
      <c r="BO1606" s="17">
        <f t="shared" si="4188"/>
        <v>0</v>
      </c>
      <c r="BP1606" s="17">
        <f t="shared" si="4188"/>
        <v>0</v>
      </c>
      <c r="BQ1606" s="17">
        <f t="shared" si="4188"/>
        <v>0</v>
      </c>
      <c r="BR1606" s="17">
        <v>805038</v>
      </c>
      <c r="BS1606" s="17">
        <v>0</v>
      </c>
      <c r="BT1606" s="17">
        <f t="shared" ref="BT1606:BZ1606" si="4189">SUM(BT1598,BT1595,BT1594,BT1593,BT1592,BT1589,BT1587,BT1585,BT1583,BT1582,BT1581,BT1580,BT1579,BT1578,BT1577,BT1575,BT1573,BT1571,BT1570,BT1569,BT1568,BT1567,BT1563,BT1559,BT1547,BT1546,BT1545,BT1544,BT1543,BT1542,BT1541,BT1540,BT1539,BT1538,BT1537,BT1536,BT1535,BT1534,BT1533,BT1532,BT1529,BT1528,BT1527,BT1526,BT1525,BT1523,BT1521,BT1520,BT1519,BT1518,BT1517,BT1516,BT1514,BT1584,BT1596,BT1597,BT1558,BT1530)</f>
        <v>19960452</v>
      </c>
      <c r="BU1606" s="17">
        <f t="shared" si="4189"/>
        <v>10901790</v>
      </c>
      <c r="BV1606" s="17">
        <f t="shared" si="4189"/>
        <v>5715234</v>
      </c>
      <c r="BW1606" s="17">
        <f t="shared" si="4189"/>
        <v>1522922</v>
      </c>
      <c r="BX1606" s="17">
        <f t="shared" si="4189"/>
        <v>1029822</v>
      </c>
      <c r="BY1606" s="17">
        <f t="shared" si="4189"/>
        <v>294800</v>
      </c>
      <c r="BZ1606" s="17">
        <f t="shared" si="4189"/>
        <v>198300</v>
      </c>
      <c r="CA1606" s="17">
        <f t="shared" si="4172"/>
        <v>7238156</v>
      </c>
      <c r="CB1606" s="125">
        <f>IF(BU1606=0,"-",CA1606/BU1606*100)</f>
        <v>66.394197650110669</v>
      </c>
    </row>
    <row r="1607" spans="1:80" x14ac:dyDescent="0.25">
      <c r="A1607" s="139"/>
      <c r="B1607" s="139"/>
      <c r="C1607" s="139"/>
      <c r="D1607" s="140"/>
      <c r="E1607" s="140"/>
      <c r="F1607" s="140"/>
      <c r="G1607" s="141"/>
      <c r="H1607" s="18" t="s">
        <v>86</v>
      </c>
      <c r="I1607" s="17">
        <f>SUM(I1603:I1606)</f>
        <v>47237197</v>
      </c>
      <c r="J1607" s="17">
        <f t="shared" si="4165"/>
        <v>30855634</v>
      </c>
      <c r="K1607" s="17">
        <f t="shared" ref="K1607" si="4190">SUM(K1603:K1606)</f>
        <v>19155634</v>
      </c>
      <c r="L1607" s="17">
        <f t="shared" si="4166"/>
        <v>3000000</v>
      </c>
      <c r="M1607" s="17">
        <f t="shared" ref="M1607:Q1607" si="4191">SUM(M1603:M1606)</f>
        <v>0</v>
      </c>
      <c r="N1607" s="17">
        <f t="shared" si="4191"/>
        <v>0</v>
      </c>
      <c r="O1607" s="17">
        <f t="shared" si="4191"/>
        <v>3000000</v>
      </c>
      <c r="P1607" s="17">
        <f t="shared" si="4191"/>
        <v>0</v>
      </c>
      <c r="Q1607" s="17">
        <f t="shared" si="4191"/>
        <v>8700000</v>
      </c>
      <c r="R1607" s="17">
        <f t="shared" ref="R1607:AG1607" si="4192">SUM(R1603:R1606)</f>
        <v>0</v>
      </c>
      <c r="S1607" s="17">
        <f t="shared" si="4192"/>
        <v>0</v>
      </c>
      <c r="T1607" s="17">
        <f t="shared" si="4192"/>
        <v>0</v>
      </c>
      <c r="U1607" s="17">
        <f t="shared" si="4192"/>
        <v>0</v>
      </c>
      <c r="V1607" s="17">
        <f t="shared" si="4192"/>
        <v>0</v>
      </c>
      <c r="W1607" s="17">
        <f t="shared" si="4192"/>
        <v>0</v>
      </c>
      <c r="X1607" s="17">
        <f t="shared" ref="X1607" si="4193">SUM(X1603:X1606)</f>
        <v>0</v>
      </c>
      <c r="Y1607" s="17">
        <f t="shared" si="4192"/>
        <v>0</v>
      </c>
      <c r="Z1607" s="17">
        <f t="shared" si="4192"/>
        <v>0</v>
      </c>
      <c r="AA1607" s="17">
        <f t="shared" si="4192"/>
        <v>0</v>
      </c>
      <c r="AB1607" s="17">
        <f t="shared" si="4192"/>
        <v>0</v>
      </c>
      <c r="AC1607" s="17">
        <f t="shared" si="4192"/>
        <v>0</v>
      </c>
      <c r="AD1607" s="17">
        <f t="shared" si="4192"/>
        <v>0</v>
      </c>
      <c r="AE1607" s="17">
        <f t="shared" si="4192"/>
        <v>0</v>
      </c>
      <c r="AF1607" s="17">
        <f t="shared" si="4192"/>
        <v>0</v>
      </c>
      <c r="AG1607" s="17">
        <f t="shared" si="4192"/>
        <v>0</v>
      </c>
      <c r="AH1607" s="17">
        <v>0</v>
      </c>
      <c r="AI1607" s="17">
        <v>0</v>
      </c>
      <c r="AJ1607" s="17">
        <f t="shared" ref="AJ1607:AY1607" si="4194">SUM(AJ1603:AJ1606)</f>
        <v>0</v>
      </c>
      <c r="AK1607" s="17">
        <f t="shared" si="4194"/>
        <v>10862</v>
      </c>
      <c r="AL1607" s="17">
        <f t="shared" si="4194"/>
        <v>0</v>
      </c>
      <c r="AM1607" s="17">
        <f t="shared" si="4194"/>
        <v>0</v>
      </c>
      <c r="AN1607" s="17">
        <f t="shared" si="4194"/>
        <v>0</v>
      </c>
      <c r="AO1607" s="17">
        <f t="shared" si="4194"/>
        <v>0</v>
      </c>
      <c r="AP1607" s="17">
        <f t="shared" ref="AP1607" si="4195">SUM(AP1603:AP1606)</f>
        <v>10862</v>
      </c>
      <c r="AQ1607" s="17">
        <f t="shared" si="4194"/>
        <v>0</v>
      </c>
      <c r="AR1607" s="17">
        <f t="shared" si="4194"/>
        <v>0</v>
      </c>
      <c r="AS1607" s="17">
        <f t="shared" si="4194"/>
        <v>10862</v>
      </c>
      <c r="AT1607" s="17">
        <f t="shared" si="4194"/>
        <v>0</v>
      </c>
      <c r="AU1607" s="17">
        <f t="shared" si="4194"/>
        <v>0</v>
      </c>
      <c r="AV1607" s="17">
        <f t="shared" si="4194"/>
        <v>0</v>
      </c>
      <c r="AW1607" s="17">
        <f t="shared" si="4194"/>
        <v>0</v>
      </c>
      <c r="AX1607" s="17">
        <f t="shared" si="4194"/>
        <v>0</v>
      </c>
      <c r="AY1607" s="17">
        <f t="shared" si="4194"/>
        <v>0</v>
      </c>
      <c r="AZ1607" s="17">
        <v>10862</v>
      </c>
      <c r="BA1607" s="17">
        <v>0</v>
      </c>
      <c r="BB1607" s="17">
        <f t="shared" ref="BB1607:BQ1607" si="4196">SUM(BB1603:BB1606)</f>
        <v>3000000</v>
      </c>
      <c r="BC1607" s="17">
        <f t="shared" si="4196"/>
        <v>686941</v>
      </c>
      <c r="BD1607" s="17">
        <f t="shared" si="4196"/>
        <v>0</v>
      </c>
      <c r="BE1607" s="17">
        <f t="shared" si="4196"/>
        <v>2415527</v>
      </c>
      <c r="BF1607" s="17">
        <f t="shared" si="4196"/>
        <v>0</v>
      </c>
      <c r="BG1607" s="17">
        <f t="shared" si="4196"/>
        <v>0</v>
      </c>
      <c r="BH1607" s="17">
        <f t="shared" ref="BH1607" si="4197">SUM(BH1603:BH1606)</f>
        <v>6102468</v>
      </c>
      <c r="BI1607" s="17">
        <f t="shared" si="4196"/>
        <v>0</v>
      </c>
      <c r="BJ1607" s="17">
        <f t="shared" si="4196"/>
        <v>0</v>
      </c>
      <c r="BK1607" s="17">
        <f t="shared" si="4196"/>
        <v>686941</v>
      </c>
      <c r="BL1607" s="17">
        <f t="shared" si="4196"/>
        <v>2335727</v>
      </c>
      <c r="BM1607" s="17">
        <f t="shared" si="4196"/>
        <v>79800</v>
      </c>
      <c r="BN1607" s="17">
        <f t="shared" si="4196"/>
        <v>0</v>
      </c>
      <c r="BO1607" s="17">
        <f t="shared" si="4196"/>
        <v>0</v>
      </c>
      <c r="BP1607" s="17">
        <f t="shared" si="4196"/>
        <v>0</v>
      </c>
      <c r="BQ1607" s="17">
        <f t="shared" si="4196"/>
        <v>0</v>
      </c>
      <c r="BR1607" s="17">
        <v>3102468</v>
      </c>
      <c r="BS1607" s="17">
        <v>3000000</v>
      </c>
      <c r="BT1607" s="17">
        <f t="shared" ref="BT1607:BW1607" si="4198">SUM(BT1603:BT1606)</f>
        <v>41416849</v>
      </c>
      <c r="BU1607" s="17">
        <f t="shared" ref="BU1607:BV1607" si="4199">SUM(BU1603:BU1606)</f>
        <v>29087244</v>
      </c>
      <c r="BV1607" s="17">
        <f t="shared" si="4199"/>
        <v>17468234</v>
      </c>
      <c r="BW1607" s="17">
        <f t="shared" si="4198"/>
        <v>3862922</v>
      </c>
      <c r="BX1607" s="17">
        <f t="shared" ref="BX1607" si="4200">SUM(BX1603:BX1606)</f>
        <v>2684822</v>
      </c>
      <c r="BY1607" s="17">
        <f t="shared" ref="BY1607" si="4201">SUM(BY1603:BY1606)</f>
        <v>539800</v>
      </c>
      <c r="BZ1607" s="17">
        <f t="shared" ref="BZ1607" si="4202">SUM(BZ1603:BZ1606)</f>
        <v>638300</v>
      </c>
      <c r="CA1607" s="17">
        <f t="shared" si="4172"/>
        <v>21331156</v>
      </c>
      <c r="CB1607" s="125">
        <f>IF(BU1607=0,"-",CA1607/BU1607*100)</f>
        <v>73.335088054406256</v>
      </c>
    </row>
    <row r="1608" spans="1:80" x14ac:dyDescent="0.25">
      <c r="A1608" s="13" t="s">
        <v>1</v>
      </c>
      <c r="B1608" s="13" t="s">
        <v>1</v>
      </c>
      <c r="C1608" s="13" t="s">
        <v>1</v>
      </c>
      <c r="D1608" s="74" t="s">
        <v>1</v>
      </c>
      <c r="E1608" s="74" t="s">
        <v>1</v>
      </c>
      <c r="F1608" s="74" t="s">
        <v>1</v>
      </c>
      <c r="G1608" s="13" t="s">
        <v>1</v>
      </c>
      <c r="H1608" s="19" t="s">
        <v>1</v>
      </c>
      <c r="I1608" s="19" t="s">
        <v>1</v>
      </c>
      <c r="J1608" s="19"/>
      <c r="K1608" s="19" t="s">
        <v>1</v>
      </c>
      <c r="L1608" s="19"/>
      <c r="M1608" s="19" t="s">
        <v>1</v>
      </c>
      <c r="N1608" s="19" t="s">
        <v>1</v>
      </c>
      <c r="O1608" s="19" t="s">
        <v>1</v>
      </c>
      <c r="P1608" s="28"/>
      <c r="Q1608" s="19" t="s">
        <v>1</v>
      </c>
      <c r="R1608" s="19" t="s">
        <v>1</v>
      </c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D1608" s="19"/>
      <c r="AE1608" s="19"/>
      <c r="AF1608" s="19"/>
      <c r="AG1608" s="19"/>
      <c r="AH1608" s="19">
        <v>0</v>
      </c>
      <c r="AI1608" s="19">
        <v>0</v>
      </c>
      <c r="AJ1608" s="19" t="s">
        <v>1</v>
      </c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>
        <v>0</v>
      </c>
      <c r="BA1608" s="19">
        <v>0</v>
      </c>
      <c r="BB1608" s="19" t="s">
        <v>1</v>
      </c>
      <c r="BC1608" s="19"/>
      <c r="BD1608" s="19"/>
      <c r="BE1608" s="19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>
        <v>0</v>
      </c>
      <c r="BS1608" s="19">
        <v>0</v>
      </c>
      <c r="BT1608" s="19"/>
      <c r="BU1608" s="19"/>
      <c r="BV1608" s="19"/>
      <c r="BW1608" s="19">
        <f t="shared" si="4081"/>
        <v>0</v>
      </c>
      <c r="BX1608" s="19"/>
      <c r="BY1608" s="19"/>
      <c r="BZ1608" s="19"/>
      <c r="CA1608" s="19">
        <f t="shared" si="4172"/>
        <v>0</v>
      </c>
      <c r="CB1608" s="127"/>
    </row>
    <row r="1609" spans="1:80" x14ac:dyDescent="0.25">
      <c r="A1609" s="13" t="s">
        <v>1</v>
      </c>
      <c r="B1609" s="13" t="s">
        <v>1</v>
      </c>
      <c r="C1609" s="13" t="s">
        <v>1</v>
      </c>
      <c r="D1609" s="74" t="s">
        <v>1</v>
      </c>
      <c r="E1609" s="74" t="s">
        <v>1</v>
      </c>
      <c r="F1609" s="74" t="s">
        <v>1</v>
      </c>
      <c r="G1609" s="13" t="s">
        <v>1</v>
      </c>
      <c r="H1609" s="10" t="s">
        <v>1019</v>
      </c>
      <c r="I1609" s="11">
        <f>SUM(I1599)</f>
        <v>47237197</v>
      </c>
      <c r="J1609" s="11">
        <f t="shared" ref="J1609:J1610" si="4203">SUM(K1609,L1609,P1609,Q1609)</f>
        <v>30855634</v>
      </c>
      <c r="K1609" s="11">
        <f t="shared" ref="K1609" si="4204">SUM(K1599)</f>
        <v>19155634</v>
      </c>
      <c r="L1609" s="11">
        <f t="shared" ref="L1609" si="4205">SUM(M1609:O1609)</f>
        <v>3000000</v>
      </c>
      <c r="M1609" s="11">
        <f t="shared" ref="M1609:Q1609" si="4206">SUM(M1599)</f>
        <v>0</v>
      </c>
      <c r="N1609" s="11">
        <f t="shared" si="4206"/>
        <v>0</v>
      </c>
      <c r="O1609" s="11">
        <f t="shared" si="4206"/>
        <v>3000000</v>
      </c>
      <c r="P1609" s="11">
        <f t="shared" si="4206"/>
        <v>0</v>
      </c>
      <c r="Q1609" s="11">
        <f t="shared" si="4206"/>
        <v>8700000</v>
      </c>
      <c r="R1609" s="11">
        <f t="shared" ref="R1609:AG1609" si="4207">SUM(R1599)</f>
        <v>0</v>
      </c>
      <c r="S1609" s="11">
        <f t="shared" si="4207"/>
        <v>0</v>
      </c>
      <c r="T1609" s="11">
        <f t="shared" si="4207"/>
        <v>0</v>
      </c>
      <c r="U1609" s="11">
        <f t="shared" si="4207"/>
        <v>0</v>
      </c>
      <c r="V1609" s="11">
        <f t="shared" si="4207"/>
        <v>0</v>
      </c>
      <c r="W1609" s="11">
        <f t="shared" si="4207"/>
        <v>0</v>
      </c>
      <c r="X1609" s="11">
        <f t="shared" si="4207"/>
        <v>0</v>
      </c>
      <c r="Y1609" s="11">
        <f t="shared" si="4207"/>
        <v>0</v>
      </c>
      <c r="Z1609" s="11">
        <f t="shared" si="4207"/>
        <v>0</v>
      </c>
      <c r="AA1609" s="11">
        <f t="shared" si="4207"/>
        <v>0</v>
      </c>
      <c r="AB1609" s="11">
        <f t="shared" si="4207"/>
        <v>0</v>
      </c>
      <c r="AC1609" s="11">
        <f t="shared" si="4207"/>
        <v>0</v>
      </c>
      <c r="AD1609" s="11">
        <f t="shared" si="4207"/>
        <v>0</v>
      </c>
      <c r="AE1609" s="11">
        <f t="shared" si="4207"/>
        <v>0</v>
      </c>
      <c r="AF1609" s="11">
        <f t="shared" si="4207"/>
        <v>0</v>
      </c>
      <c r="AG1609" s="11">
        <f t="shared" si="4207"/>
        <v>0</v>
      </c>
      <c r="AH1609" s="11">
        <v>0</v>
      </c>
      <c r="AI1609" s="11">
        <v>0</v>
      </c>
      <c r="AJ1609" s="11">
        <f t="shared" ref="AJ1609:AY1609" si="4208">SUM(AJ1599)</f>
        <v>0</v>
      </c>
      <c r="AK1609" s="11">
        <f t="shared" si="4208"/>
        <v>10862</v>
      </c>
      <c r="AL1609" s="11">
        <f t="shared" si="4208"/>
        <v>0</v>
      </c>
      <c r="AM1609" s="11">
        <f t="shared" si="4208"/>
        <v>0</v>
      </c>
      <c r="AN1609" s="11">
        <f t="shared" si="4208"/>
        <v>0</v>
      </c>
      <c r="AO1609" s="11">
        <f t="shared" si="4208"/>
        <v>0</v>
      </c>
      <c r="AP1609" s="11">
        <f t="shared" si="4208"/>
        <v>10862</v>
      </c>
      <c r="AQ1609" s="11">
        <f t="shared" si="4208"/>
        <v>0</v>
      </c>
      <c r="AR1609" s="11">
        <f t="shared" si="4208"/>
        <v>0</v>
      </c>
      <c r="AS1609" s="11">
        <f t="shared" si="4208"/>
        <v>10862</v>
      </c>
      <c r="AT1609" s="11">
        <f t="shared" si="4208"/>
        <v>0</v>
      </c>
      <c r="AU1609" s="11">
        <f t="shared" si="4208"/>
        <v>0</v>
      </c>
      <c r="AV1609" s="11">
        <f t="shared" si="4208"/>
        <v>0</v>
      </c>
      <c r="AW1609" s="11">
        <f t="shared" si="4208"/>
        <v>0</v>
      </c>
      <c r="AX1609" s="11">
        <f t="shared" si="4208"/>
        <v>0</v>
      </c>
      <c r="AY1609" s="11">
        <f t="shared" si="4208"/>
        <v>0</v>
      </c>
      <c r="AZ1609" s="11">
        <v>10862</v>
      </c>
      <c r="BA1609" s="11">
        <v>0</v>
      </c>
      <c r="BB1609" s="11">
        <f t="shared" ref="BB1609:BQ1609" si="4209">SUM(BB1599)</f>
        <v>3000000</v>
      </c>
      <c r="BC1609" s="11">
        <f t="shared" si="4209"/>
        <v>686941</v>
      </c>
      <c r="BD1609" s="11">
        <f t="shared" si="4209"/>
        <v>0</v>
      </c>
      <c r="BE1609" s="11">
        <f t="shared" si="4209"/>
        <v>2415527</v>
      </c>
      <c r="BF1609" s="11">
        <f t="shared" si="4209"/>
        <v>0</v>
      </c>
      <c r="BG1609" s="11">
        <f t="shared" si="4209"/>
        <v>0</v>
      </c>
      <c r="BH1609" s="11">
        <f t="shared" si="4209"/>
        <v>6102468</v>
      </c>
      <c r="BI1609" s="11">
        <f t="shared" si="4209"/>
        <v>0</v>
      </c>
      <c r="BJ1609" s="11">
        <f t="shared" si="4209"/>
        <v>0</v>
      </c>
      <c r="BK1609" s="11">
        <f t="shared" si="4209"/>
        <v>686941</v>
      </c>
      <c r="BL1609" s="11">
        <f t="shared" si="4209"/>
        <v>2335727</v>
      </c>
      <c r="BM1609" s="11">
        <f t="shared" si="4209"/>
        <v>79800</v>
      </c>
      <c r="BN1609" s="11">
        <f t="shared" si="4209"/>
        <v>0</v>
      </c>
      <c r="BO1609" s="11">
        <f t="shared" si="4209"/>
        <v>0</v>
      </c>
      <c r="BP1609" s="11">
        <f t="shared" si="4209"/>
        <v>0</v>
      </c>
      <c r="BQ1609" s="11">
        <f t="shared" si="4209"/>
        <v>0</v>
      </c>
      <c r="BR1609" s="11">
        <v>3102468</v>
      </c>
      <c r="BS1609" s="11">
        <v>3000000</v>
      </c>
      <c r="BT1609" s="11">
        <f t="shared" ref="BT1609:BW1610" si="4210">SUM(BT1599)</f>
        <v>41416849</v>
      </c>
      <c r="BU1609" s="11">
        <f t="shared" ref="BU1609:BV1610" si="4211">SUM(BU1599)</f>
        <v>29087244</v>
      </c>
      <c r="BV1609" s="11">
        <f t="shared" si="4211"/>
        <v>17468234</v>
      </c>
      <c r="BW1609" s="11">
        <f t="shared" si="4210"/>
        <v>3862922</v>
      </c>
      <c r="BX1609" s="11">
        <f t="shared" ref="BX1609:BZ1610" si="4212">SUM(BX1599)</f>
        <v>2684822</v>
      </c>
      <c r="BY1609" s="11">
        <f t="shared" si="4212"/>
        <v>539800</v>
      </c>
      <c r="BZ1609" s="11">
        <f t="shared" si="4212"/>
        <v>638300</v>
      </c>
      <c r="CA1609" s="11">
        <f t="shared" si="4172"/>
        <v>21331156</v>
      </c>
      <c r="CB1609" s="123">
        <f>IF(BU1609=0,"-",CA1609/BU1609*100)</f>
        <v>73.335088054406256</v>
      </c>
    </row>
    <row r="1610" spans="1:80" x14ac:dyDescent="0.25">
      <c r="A1610" s="13" t="s">
        <v>1</v>
      </c>
      <c r="B1610" s="13" t="s">
        <v>1</v>
      </c>
      <c r="C1610" s="13" t="s">
        <v>1</v>
      </c>
      <c r="D1610" s="74" t="s">
        <v>1</v>
      </c>
      <c r="E1610" s="74" t="s">
        <v>1</v>
      </c>
      <c r="F1610" s="74" t="s">
        <v>1</v>
      </c>
      <c r="G1610" s="13" t="s">
        <v>1</v>
      </c>
      <c r="H1610" s="2" t="s">
        <v>83</v>
      </c>
      <c r="I1610" s="12">
        <f>SUM(I1600)</f>
        <v>52</v>
      </c>
      <c r="J1610" s="12">
        <f t="shared" si="4203"/>
        <v>53</v>
      </c>
      <c r="K1610" s="12">
        <f>SUM(K1600)</f>
        <v>53</v>
      </c>
      <c r="L1610" s="13"/>
      <c r="M1610" s="13" t="s">
        <v>1</v>
      </c>
      <c r="N1610" s="13" t="s">
        <v>1</v>
      </c>
      <c r="O1610" s="13" t="s">
        <v>1</v>
      </c>
      <c r="P1610" s="29"/>
      <c r="Q1610" s="13" t="s">
        <v>1</v>
      </c>
      <c r="R1610" s="13" t="s">
        <v>1</v>
      </c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>
        <v>0</v>
      </c>
      <c r="AI1610" s="13">
        <v>0</v>
      </c>
      <c r="AJ1610" s="13" t="s">
        <v>1</v>
      </c>
      <c r="AK1610" s="13"/>
      <c r="AL1610" s="13"/>
      <c r="AM1610" s="13"/>
      <c r="AN1610" s="13"/>
      <c r="AO1610" s="13"/>
      <c r="AP1610" s="13"/>
      <c r="AQ1610" s="13"/>
      <c r="AR1610" s="13"/>
      <c r="AS1610" s="13"/>
      <c r="AT1610" s="13"/>
      <c r="AU1610" s="13"/>
      <c r="AV1610" s="13"/>
      <c r="AW1610" s="13"/>
      <c r="AX1610" s="13"/>
      <c r="AY1610" s="13"/>
      <c r="AZ1610" s="13">
        <v>0</v>
      </c>
      <c r="BA1610" s="13">
        <v>0</v>
      </c>
      <c r="BB1610" s="13" t="s">
        <v>1</v>
      </c>
      <c r="BC1610" s="13"/>
      <c r="BD1610" s="13"/>
      <c r="BE1610" s="13"/>
      <c r="BF1610" s="13"/>
      <c r="BG1610" s="13"/>
      <c r="BH1610" s="13"/>
      <c r="BI1610" s="13"/>
      <c r="BJ1610" s="13"/>
      <c r="BK1610" s="13"/>
      <c r="BL1610" s="13"/>
      <c r="BM1610" s="13"/>
      <c r="BN1610" s="13"/>
      <c r="BO1610" s="13"/>
      <c r="BP1610" s="13"/>
      <c r="BQ1610" s="13"/>
      <c r="BR1610" s="13">
        <v>0</v>
      </c>
      <c r="BS1610" s="13">
        <v>0</v>
      </c>
      <c r="BT1610" s="12">
        <f t="shared" si="4210"/>
        <v>55</v>
      </c>
      <c r="BU1610" s="12">
        <f t="shared" si="4211"/>
        <v>55</v>
      </c>
      <c r="BV1610" s="12">
        <f t="shared" si="4211"/>
        <v>0</v>
      </c>
      <c r="BW1610" s="12">
        <f t="shared" si="4210"/>
        <v>0</v>
      </c>
      <c r="BX1610" s="12">
        <f t="shared" si="4212"/>
        <v>0</v>
      </c>
      <c r="BY1610" s="12">
        <f t="shared" ref="BY1610" si="4213">SUM(BY1600)</f>
        <v>0</v>
      </c>
      <c r="BZ1610" s="12">
        <f t="shared" ref="BZ1610" si="4214">SUM(BZ1600)</f>
        <v>0</v>
      </c>
      <c r="CA1610" s="12">
        <f t="shared" si="4172"/>
        <v>0</v>
      </c>
      <c r="CB1610" s="124">
        <f>IF(BU1610=0,"-",CA1610/BU1610*100)</f>
        <v>0</v>
      </c>
    </row>
    <row r="1611" spans="1:80" ht="15.75" thickBot="1" x14ac:dyDescent="0.3">
      <c r="A1611" s="13" t="s">
        <v>1</v>
      </c>
      <c r="B1611" s="13" t="s">
        <v>1</v>
      </c>
      <c r="C1611" s="13" t="s">
        <v>1</v>
      </c>
      <c r="D1611" s="74" t="s">
        <v>1</v>
      </c>
      <c r="E1611" s="74" t="s">
        <v>1</v>
      </c>
      <c r="F1611" s="74" t="s">
        <v>1</v>
      </c>
      <c r="G1611" s="13" t="s">
        <v>1</v>
      </c>
      <c r="H1611" s="20" t="s">
        <v>1</v>
      </c>
      <c r="I1611" s="21" t="s">
        <v>1</v>
      </c>
      <c r="J1611" s="21"/>
      <c r="K1611" s="21" t="s">
        <v>1</v>
      </c>
      <c r="L1611" s="21"/>
      <c r="M1611" s="21" t="s">
        <v>1</v>
      </c>
      <c r="N1611" s="21" t="s">
        <v>1</v>
      </c>
      <c r="O1611" s="21" t="s">
        <v>1</v>
      </c>
      <c r="P1611" s="30"/>
      <c r="Q1611" s="21" t="s">
        <v>1</v>
      </c>
      <c r="R1611" s="21" t="s">
        <v>1</v>
      </c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>
        <v>0</v>
      </c>
      <c r="AI1611" s="21">
        <v>0</v>
      </c>
      <c r="AJ1611" s="21" t="s">
        <v>1</v>
      </c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>
        <v>0</v>
      </c>
      <c r="BA1611" s="21">
        <v>0</v>
      </c>
      <c r="BB1611" s="21" t="s">
        <v>1</v>
      </c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>
        <v>0</v>
      </c>
      <c r="BS1611" s="21">
        <v>0</v>
      </c>
      <c r="BT1611" s="21"/>
      <c r="BU1611" s="21"/>
      <c r="BV1611" s="21"/>
      <c r="BW1611" s="21">
        <f t="shared" si="4081"/>
        <v>0</v>
      </c>
      <c r="BX1611" s="21"/>
      <c r="BY1611" s="21"/>
      <c r="BZ1611" s="21"/>
      <c r="CA1611" s="21">
        <f t="shared" si="4172"/>
        <v>0</v>
      </c>
      <c r="CB1611" s="128"/>
    </row>
    <row r="1612" spans="1:80" s="33" customFormat="1" ht="69.75" customHeight="1" thickBot="1" x14ac:dyDescent="0.3">
      <c r="A1612" s="32" t="s">
        <v>4</v>
      </c>
      <c r="B1612" s="32" t="s">
        <v>5</v>
      </c>
      <c r="C1612" s="32" t="s">
        <v>6</v>
      </c>
      <c r="D1612" s="84" t="s">
        <v>1</v>
      </c>
      <c r="E1612" s="92" t="s">
        <v>7</v>
      </c>
      <c r="F1612" s="92" t="s">
        <v>8</v>
      </c>
      <c r="G1612" s="32" t="s">
        <v>9</v>
      </c>
      <c r="H1612" s="32" t="s">
        <v>10</v>
      </c>
      <c r="I1612" s="5" t="s">
        <v>11</v>
      </c>
      <c r="J1612" s="5" t="s">
        <v>1809</v>
      </c>
      <c r="K1612" s="5" t="s">
        <v>12</v>
      </c>
      <c r="L1612" s="5" t="s">
        <v>13</v>
      </c>
      <c r="M1612" s="5" t="s">
        <v>14</v>
      </c>
      <c r="N1612" s="5" t="s">
        <v>15</v>
      </c>
      <c r="O1612" s="5" t="s">
        <v>16</v>
      </c>
      <c r="P1612" s="5" t="s">
        <v>17</v>
      </c>
      <c r="Q1612" s="5" t="s">
        <v>18</v>
      </c>
      <c r="R1612" s="71" t="s">
        <v>14</v>
      </c>
      <c r="S1612" s="71" t="s">
        <v>1843</v>
      </c>
      <c r="T1612" s="71" t="s">
        <v>1797</v>
      </c>
      <c r="U1612" s="71" t="s">
        <v>1832</v>
      </c>
      <c r="V1612" s="71" t="s">
        <v>1833</v>
      </c>
      <c r="W1612" s="71" t="s">
        <v>1834</v>
      </c>
      <c r="X1612" s="71" t="s">
        <v>1847</v>
      </c>
      <c r="Y1612" s="71" t="s">
        <v>1844</v>
      </c>
      <c r="Z1612" s="71" t="s">
        <v>1835</v>
      </c>
      <c r="AA1612" s="71" t="s">
        <v>1836</v>
      </c>
      <c r="AB1612" s="71" t="s">
        <v>1837</v>
      </c>
      <c r="AC1612" s="71" t="s">
        <v>1838</v>
      </c>
      <c r="AD1612" s="71" t="s">
        <v>1839</v>
      </c>
      <c r="AE1612" s="71" t="s">
        <v>1840</v>
      </c>
      <c r="AF1612" s="71" t="s">
        <v>1845</v>
      </c>
      <c r="AG1612" s="71" t="s">
        <v>1846</v>
      </c>
      <c r="AH1612" s="71" t="s">
        <v>1841</v>
      </c>
      <c r="AI1612" s="71" t="s">
        <v>1842</v>
      </c>
      <c r="AJ1612" s="72" t="s">
        <v>15</v>
      </c>
      <c r="AK1612" s="72" t="s">
        <v>1843</v>
      </c>
      <c r="AL1612" s="72" t="s">
        <v>1797</v>
      </c>
      <c r="AM1612" s="72" t="s">
        <v>1832</v>
      </c>
      <c r="AN1612" s="72" t="s">
        <v>1833</v>
      </c>
      <c r="AO1612" s="72" t="s">
        <v>1834</v>
      </c>
      <c r="AP1612" s="72" t="s">
        <v>1848</v>
      </c>
      <c r="AQ1612" s="72" t="s">
        <v>1844</v>
      </c>
      <c r="AR1612" s="72" t="s">
        <v>1835</v>
      </c>
      <c r="AS1612" s="72" t="s">
        <v>1836</v>
      </c>
      <c r="AT1612" s="72" t="s">
        <v>1837</v>
      </c>
      <c r="AU1612" s="72" t="s">
        <v>1838</v>
      </c>
      <c r="AV1612" s="72" t="s">
        <v>1839</v>
      </c>
      <c r="AW1612" s="72" t="s">
        <v>1840</v>
      </c>
      <c r="AX1612" s="72" t="s">
        <v>1845</v>
      </c>
      <c r="AY1612" s="72" t="s">
        <v>1846</v>
      </c>
      <c r="AZ1612" s="72" t="s">
        <v>1841</v>
      </c>
      <c r="BA1612" s="72" t="s">
        <v>1842</v>
      </c>
      <c r="BB1612" s="73" t="s">
        <v>16</v>
      </c>
      <c r="BC1612" s="73" t="s">
        <v>1843</v>
      </c>
      <c r="BD1612" s="73" t="s">
        <v>1797</v>
      </c>
      <c r="BE1612" s="73" t="s">
        <v>1832</v>
      </c>
      <c r="BF1612" s="73" t="s">
        <v>1833</v>
      </c>
      <c r="BG1612" s="73" t="s">
        <v>1834</v>
      </c>
      <c r="BH1612" s="73" t="s">
        <v>1849</v>
      </c>
      <c r="BI1612" s="73" t="s">
        <v>1844</v>
      </c>
      <c r="BJ1612" s="73" t="s">
        <v>1835</v>
      </c>
      <c r="BK1612" s="73" t="s">
        <v>1836</v>
      </c>
      <c r="BL1612" s="73" t="s">
        <v>1837</v>
      </c>
      <c r="BM1612" s="73" t="s">
        <v>1838</v>
      </c>
      <c r="BN1612" s="73" t="s">
        <v>1839</v>
      </c>
      <c r="BO1612" s="73" t="s">
        <v>1840</v>
      </c>
      <c r="BP1612" s="73" t="s">
        <v>1845</v>
      </c>
      <c r="BQ1612" s="73" t="s">
        <v>1846</v>
      </c>
      <c r="BR1612" s="73" t="s">
        <v>1841</v>
      </c>
      <c r="BS1612" s="73" t="s">
        <v>1842</v>
      </c>
      <c r="BT1612" s="5" t="s">
        <v>1911</v>
      </c>
      <c r="BU1612" s="5" t="s">
        <v>1942</v>
      </c>
      <c r="BV1612" s="5" t="s">
        <v>1943</v>
      </c>
      <c r="BW1612" s="5" t="s">
        <v>1944</v>
      </c>
      <c r="BX1612" s="5" t="s">
        <v>1945</v>
      </c>
      <c r="BY1612" s="5" t="s">
        <v>1946</v>
      </c>
      <c r="BZ1612" s="5" t="s">
        <v>1947</v>
      </c>
      <c r="CA1612" s="5" t="s">
        <v>1948</v>
      </c>
      <c r="CB1612" s="120" t="s">
        <v>1916</v>
      </c>
    </row>
    <row r="1613" spans="1:80" s="33" customFormat="1" x14ac:dyDescent="0.25">
      <c r="A1613" s="34" t="s">
        <v>1</v>
      </c>
      <c r="B1613" s="34" t="s">
        <v>1</v>
      </c>
      <c r="C1613" s="34" t="s">
        <v>1</v>
      </c>
      <c r="D1613" s="85" t="s">
        <v>1</v>
      </c>
      <c r="E1613" s="85" t="s">
        <v>1</v>
      </c>
      <c r="F1613" s="96" t="s">
        <v>1</v>
      </c>
      <c r="G1613" s="35" t="s">
        <v>1</v>
      </c>
      <c r="H1613" s="36" t="s">
        <v>1</v>
      </c>
      <c r="I1613" s="9" t="s">
        <v>19</v>
      </c>
      <c r="J1613" s="9">
        <v>1</v>
      </c>
      <c r="K1613" s="9" t="s">
        <v>20</v>
      </c>
      <c r="L1613" s="9" t="s">
        <v>21</v>
      </c>
      <c r="M1613" s="9" t="s">
        <v>22</v>
      </c>
      <c r="N1613" s="9" t="s">
        <v>23</v>
      </c>
      <c r="O1613" s="9" t="s">
        <v>24</v>
      </c>
      <c r="P1613" s="9" t="s">
        <v>25</v>
      </c>
      <c r="Q1613" s="9" t="s">
        <v>26</v>
      </c>
      <c r="R1613" s="9">
        <v>1</v>
      </c>
      <c r="S1613" s="9">
        <v>2</v>
      </c>
      <c r="T1613" s="9">
        <v>3</v>
      </c>
      <c r="U1613" s="9">
        <v>4</v>
      </c>
      <c r="V1613" s="9">
        <v>5</v>
      </c>
      <c r="W1613" s="9">
        <v>6</v>
      </c>
      <c r="X1613" s="9">
        <v>7</v>
      </c>
      <c r="Y1613" s="9">
        <v>8</v>
      </c>
      <c r="Z1613" s="9">
        <v>9</v>
      </c>
      <c r="AA1613" s="9">
        <v>10</v>
      </c>
      <c r="AB1613" s="9">
        <v>11</v>
      </c>
      <c r="AC1613" s="9">
        <v>12</v>
      </c>
      <c r="AD1613" s="9">
        <v>13</v>
      </c>
      <c r="AE1613" s="9">
        <v>14</v>
      </c>
      <c r="AF1613" s="9">
        <v>15</v>
      </c>
      <c r="AG1613" s="9">
        <v>16</v>
      </c>
      <c r="AH1613" s="9">
        <v>20</v>
      </c>
      <c r="AI1613" s="9">
        <v>21</v>
      </c>
      <c r="AJ1613" s="9">
        <v>1</v>
      </c>
      <c r="AK1613" s="9">
        <v>2</v>
      </c>
      <c r="AL1613" s="9">
        <v>3</v>
      </c>
      <c r="AM1613" s="9">
        <v>4</v>
      </c>
      <c r="AN1613" s="9">
        <v>5</v>
      </c>
      <c r="AO1613" s="9">
        <v>6</v>
      </c>
      <c r="AP1613" s="9">
        <v>7</v>
      </c>
      <c r="AQ1613" s="9">
        <v>8</v>
      </c>
      <c r="AR1613" s="9">
        <v>9</v>
      </c>
      <c r="AS1613" s="9">
        <v>10</v>
      </c>
      <c r="AT1613" s="9">
        <v>11</v>
      </c>
      <c r="AU1613" s="9">
        <v>12</v>
      </c>
      <c r="AV1613" s="9">
        <v>13</v>
      </c>
      <c r="AW1613" s="9">
        <v>14</v>
      </c>
      <c r="AX1613" s="9">
        <v>15</v>
      </c>
      <c r="AY1613" s="9">
        <v>16</v>
      </c>
      <c r="AZ1613" s="9">
        <v>20</v>
      </c>
      <c r="BA1613" s="9">
        <v>21</v>
      </c>
      <c r="BB1613" s="9">
        <v>1</v>
      </c>
      <c r="BC1613" s="9">
        <v>2</v>
      </c>
      <c r="BD1613" s="9">
        <v>3</v>
      </c>
      <c r="BE1613" s="9">
        <v>4</v>
      </c>
      <c r="BF1613" s="9">
        <v>5</v>
      </c>
      <c r="BG1613" s="9">
        <v>6</v>
      </c>
      <c r="BH1613" s="9">
        <v>7</v>
      </c>
      <c r="BI1613" s="9">
        <v>8</v>
      </c>
      <c r="BJ1613" s="9">
        <v>9</v>
      </c>
      <c r="BK1613" s="9">
        <v>10</v>
      </c>
      <c r="BL1613" s="9">
        <v>11</v>
      </c>
      <c r="BM1613" s="9">
        <v>12</v>
      </c>
      <c r="BN1613" s="9">
        <v>13</v>
      </c>
      <c r="BO1613" s="9">
        <v>14</v>
      </c>
      <c r="BP1613" s="9">
        <v>15</v>
      </c>
      <c r="BQ1613" s="9">
        <v>16</v>
      </c>
      <c r="BR1613" s="9">
        <v>20</v>
      </c>
      <c r="BS1613" s="9">
        <v>21</v>
      </c>
      <c r="BT1613" s="9">
        <v>1</v>
      </c>
      <c r="BU1613" s="9">
        <v>2</v>
      </c>
      <c r="BV1613" s="9">
        <v>3</v>
      </c>
      <c r="BW1613" s="9" t="s">
        <v>1798</v>
      </c>
      <c r="BX1613" s="9">
        <v>5</v>
      </c>
      <c r="BY1613" s="9">
        <v>6</v>
      </c>
      <c r="BZ1613" s="9">
        <v>7</v>
      </c>
      <c r="CA1613" s="9" t="s">
        <v>1917</v>
      </c>
      <c r="CB1613" s="121">
        <v>9</v>
      </c>
    </row>
    <row r="1614" spans="1:80" s="33" customFormat="1" x14ac:dyDescent="0.25">
      <c r="A1614" s="37" t="s">
        <v>928</v>
      </c>
      <c r="B1614" s="37" t="s">
        <v>88</v>
      </c>
      <c r="C1614" s="38" t="s">
        <v>1799</v>
      </c>
      <c r="D1614" s="53" t="s">
        <v>1800</v>
      </c>
      <c r="E1614" s="86" t="s">
        <v>1</v>
      </c>
      <c r="F1614" s="86" t="s">
        <v>1</v>
      </c>
      <c r="G1614" s="39" t="s">
        <v>1</v>
      </c>
      <c r="H1614" s="39" t="s">
        <v>1801</v>
      </c>
      <c r="I1614" s="40"/>
      <c r="J1614" s="40">
        <f t="shared" ref="J1614:J1646" si="4215">SUM(K1614,L1614,P1614,Q1614)</f>
        <v>0</v>
      </c>
      <c r="K1614" s="40"/>
      <c r="L1614" s="40"/>
      <c r="M1614" s="40" t="s">
        <v>1</v>
      </c>
      <c r="N1614" s="40" t="s">
        <v>1</v>
      </c>
      <c r="O1614" s="40"/>
      <c r="P1614" s="40" t="s">
        <v>1</v>
      </c>
      <c r="R1614" s="33" t="s">
        <v>1</v>
      </c>
      <c r="AH1614" s="33">
        <v>0</v>
      </c>
      <c r="AI1614" s="33">
        <v>0</v>
      </c>
      <c r="AJ1614" s="33" t="s">
        <v>1</v>
      </c>
      <c r="AZ1614" s="33">
        <v>0</v>
      </c>
      <c r="BA1614" s="33">
        <v>0</v>
      </c>
      <c r="BH1614" s="33">
        <f t="shared" si="4095"/>
        <v>0</v>
      </c>
      <c r="BR1614" s="33">
        <v>0</v>
      </c>
      <c r="BS1614" s="33">
        <v>0</v>
      </c>
      <c r="BT1614" s="3">
        <v>0</v>
      </c>
      <c r="BU1614" s="3">
        <v>0</v>
      </c>
      <c r="BV1614" s="3"/>
      <c r="BW1614" s="3">
        <f t="shared" ref="BW1614:BW1677" si="4216">BX1614+BY1614+BZ1614</f>
        <v>0</v>
      </c>
      <c r="BX1614" s="3"/>
      <c r="BY1614" s="3"/>
      <c r="BZ1614" s="3"/>
      <c r="CA1614" s="3">
        <f t="shared" ref="CA1614:CA1646" si="4217">BV1614+BW1614</f>
        <v>0</v>
      </c>
      <c r="CB1614" s="122" t="str">
        <f t="shared" ref="CB1614:CB1646" si="4218">IF(BU1614=0,"-",CA1614/BU1614*100)</f>
        <v>-</v>
      </c>
    </row>
    <row r="1615" spans="1:80" s="33" customFormat="1" ht="33.75" x14ac:dyDescent="0.25">
      <c r="A1615" s="37" t="s">
        <v>1</v>
      </c>
      <c r="B1615" s="37" t="s">
        <v>1</v>
      </c>
      <c r="C1615" s="37" t="s">
        <v>1</v>
      </c>
      <c r="D1615" s="86" t="s">
        <v>1</v>
      </c>
      <c r="E1615" s="86" t="s">
        <v>1</v>
      </c>
      <c r="F1615" s="86" t="s">
        <v>1</v>
      </c>
      <c r="G1615" s="39" t="s">
        <v>1</v>
      </c>
      <c r="H1615" s="41" t="s">
        <v>30</v>
      </c>
      <c r="I1615" s="42">
        <f>SUM(I1616,I1624,I1626)</f>
        <v>173717112</v>
      </c>
      <c r="J1615" s="42">
        <f t="shared" si="4215"/>
        <v>191712898</v>
      </c>
      <c r="K1615" s="42">
        <f t="shared" ref="K1615" si="4219">SUM(K1616,K1624,K1626)</f>
        <v>187171263</v>
      </c>
      <c r="L1615" s="42">
        <f t="shared" ref="L1615:L1645" si="4220">SUM(M1615:O1615)</f>
        <v>4541635</v>
      </c>
      <c r="M1615" s="42">
        <f t="shared" ref="M1615:Q1615" si="4221">SUM(M1616,M1624,M1626)</f>
        <v>4056050</v>
      </c>
      <c r="N1615" s="42">
        <f t="shared" si="4221"/>
        <v>14600</v>
      </c>
      <c r="O1615" s="42">
        <f t="shared" si="4221"/>
        <v>470985</v>
      </c>
      <c r="P1615" s="42">
        <f t="shared" si="4221"/>
        <v>0</v>
      </c>
      <c r="Q1615" s="42">
        <f t="shared" si="4221"/>
        <v>0</v>
      </c>
      <c r="R1615" s="42">
        <f t="shared" ref="R1615:AG1615" si="4222">SUM(R1616,R1624,R1626)</f>
        <v>4170450</v>
      </c>
      <c r="S1615" s="42">
        <f t="shared" si="4222"/>
        <v>0</v>
      </c>
      <c r="T1615" s="42">
        <f t="shared" si="4222"/>
        <v>0</v>
      </c>
      <c r="U1615" s="42">
        <f t="shared" si="4222"/>
        <v>4530</v>
      </c>
      <c r="V1615" s="42">
        <f t="shared" si="4222"/>
        <v>0</v>
      </c>
      <c r="W1615" s="42">
        <f t="shared" si="4222"/>
        <v>0</v>
      </c>
      <c r="X1615" s="42">
        <f t="shared" ref="X1615" si="4223">SUM(X1616,X1624,X1626)</f>
        <v>4174980</v>
      </c>
      <c r="Y1615" s="42">
        <f t="shared" si="4222"/>
        <v>94444</v>
      </c>
      <c r="Z1615" s="42">
        <f t="shared" si="4222"/>
        <v>432511</v>
      </c>
      <c r="AA1615" s="42">
        <f t="shared" si="4222"/>
        <v>443396</v>
      </c>
      <c r="AB1615" s="42">
        <f t="shared" si="4222"/>
        <v>394961</v>
      </c>
      <c r="AC1615" s="42">
        <f t="shared" si="4222"/>
        <v>325791</v>
      </c>
      <c r="AD1615" s="42">
        <f t="shared" si="4222"/>
        <v>359439</v>
      </c>
      <c r="AE1615" s="42">
        <f t="shared" si="4222"/>
        <v>31807</v>
      </c>
      <c r="AF1615" s="42">
        <f t="shared" si="4222"/>
        <v>84120</v>
      </c>
      <c r="AG1615" s="42">
        <f t="shared" si="4222"/>
        <v>235001</v>
      </c>
      <c r="AH1615" s="42">
        <v>2401470</v>
      </c>
      <c r="AI1615" s="42">
        <v>1773510</v>
      </c>
      <c r="AJ1615" s="42">
        <f t="shared" ref="AJ1615:AY1615" si="4224">SUM(AJ1616,AJ1624,AJ1626)</f>
        <v>14600</v>
      </c>
      <c r="AK1615" s="42">
        <f t="shared" si="4224"/>
        <v>5187</v>
      </c>
      <c r="AL1615" s="42">
        <f t="shared" si="4224"/>
        <v>0</v>
      </c>
      <c r="AM1615" s="42">
        <f t="shared" si="4224"/>
        <v>20046</v>
      </c>
      <c r="AN1615" s="42">
        <f t="shared" si="4224"/>
        <v>0</v>
      </c>
      <c r="AO1615" s="42">
        <f t="shared" si="4224"/>
        <v>0</v>
      </c>
      <c r="AP1615" s="42">
        <f t="shared" ref="AP1615" si="4225">SUM(AP1616,AP1624,AP1626)</f>
        <v>39833</v>
      </c>
      <c r="AQ1615" s="42">
        <f t="shared" si="4224"/>
        <v>0</v>
      </c>
      <c r="AR1615" s="42">
        <f t="shared" si="4224"/>
        <v>0</v>
      </c>
      <c r="AS1615" s="42">
        <f t="shared" si="4224"/>
        <v>5187</v>
      </c>
      <c r="AT1615" s="42">
        <f t="shared" si="4224"/>
        <v>4280</v>
      </c>
      <c r="AU1615" s="42">
        <f t="shared" si="4224"/>
        <v>4500</v>
      </c>
      <c r="AV1615" s="42">
        <f t="shared" si="4224"/>
        <v>592</v>
      </c>
      <c r="AW1615" s="42">
        <f t="shared" si="4224"/>
        <v>1141</v>
      </c>
      <c r="AX1615" s="42">
        <f t="shared" si="4224"/>
        <v>9533</v>
      </c>
      <c r="AY1615" s="42">
        <f t="shared" si="4224"/>
        <v>0</v>
      </c>
      <c r="AZ1615" s="42">
        <v>25233</v>
      </c>
      <c r="BA1615" s="42">
        <v>14600</v>
      </c>
      <c r="BB1615" s="42">
        <f t="shared" ref="BB1615:BQ1615" si="4226">SUM(BB1616,BB1624,BB1626)</f>
        <v>470985</v>
      </c>
      <c r="BC1615" s="42">
        <f t="shared" si="4226"/>
        <v>396350</v>
      </c>
      <c r="BD1615" s="42">
        <f t="shared" si="4226"/>
        <v>0</v>
      </c>
      <c r="BE1615" s="42">
        <f t="shared" si="4226"/>
        <v>640557</v>
      </c>
      <c r="BF1615" s="42">
        <f t="shared" si="4226"/>
        <v>0</v>
      </c>
      <c r="BG1615" s="42">
        <f t="shared" si="4226"/>
        <v>0</v>
      </c>
      <c r="BH1615" s="42">
        <f t="shared" ref="BH1615" si="4227">SUM(BH1616,BH1624,BH1626)</f>
        <v>1507892</v>
      </c>
      <c r="BI1615" s="42">
        <f t="shared" si="4226"/>
        <v>72330</v>
      </c>
      <c r="BJ1615" s="42">
        <f t="shared" si="4226"/>
        <v>87100</v>
      </c>
      <c r="BK1615" s="42">
        <f t="shared" si="4226"/>
        <v>424763</v>
      </c>
      <c r="BL1615" s="42">
        <f t="shared" si="4226"/>
        <v>32831</v>
      </c>
      <c r="BM1615" s="42">
        <f t="shared" si="4226"/>
        <v>155007</v>
      </c>
      <c r="BN1615" s="42">
        <f t="shared" si="4226"/>
        <v>15933</v>
      </c>
      <c r="BO1615" s="42">
        <f t="shared" si="4226"/>
        <v>71745</v>
      </c>
      <c r="BP1615" s="42">
        <f t="shared" si="4226"/>
        <v>326717</v>
      </c>
      <c r="BQ1615" s="42">
        <f t="shared" si="4226"/>
        <v>103655</v>
      </c>
      <c r="BR1615" s="42">
        <v>1290081</v>
      </c>
      <c r="BS1615" s="42">
        <v>217811</v>
      </c>
      <c r="BT1615" s="11">
        <f t="shared" ref="BT1615:BZ1615" si="4228">SUM(BT1616,BT1624,BT1626)</f>
        <v>201092935</v>
      </c>
      <c r="BU1615" s="11">
        <f t="shared" si="4228"/>
        <v>196598691</v>
      </c>
      <c r="BV1615" s="11">
        <f t="shared" si="4228"/>
        <v>109290837</v>
      </c>
      <c r="BW1615" s="11">
        <f t="shared" si="4228"/>
        <v>47197133</v>
      </c>
      <c r="BX1615" s="11">
        <f t="shared" si="4228"/>
        <v>17182508</v>
      </c>
      <c r="BY1615" s="11">
        <f t="shared" si="4228"/>
        <v>15012941</v>
      </c>
      <c r="BZ1615" s="11">
        <f t="shared" si="4228"/>
        <v>15001684</v>
      </c>
      <c r="CA1615" s="11">
        <f t="shared" si="4217"/>
        <v>156487970</v>
      </c>
      <c r="CB1615" s="123">
        <f t="shared" si="4218"/>
        <v>79.597666293719115</v>
      </c>
    </row>
    <row r="1616" spans="1:80" s="33" customFormat="1" x14ac:dyDescent="0.25">
      <c r="A1616" s="38" t="s">
        <v>928</v>
      </c>
      <c r="B1616" s="38" t="s">
        <v>88</v>
      </c>
      <c r="C1616" s="38" t="s">
        <v>1799</v>
      </c>
      <c r="D1616" s="53" t="s">
        <v>1800</v>
      </c>
      <c r="E1616" s="86" t="s">
        <v>1802</v>
      </c>
      <c r="F1616" s="86" t="s">
        <v>1</v>
      </c>
      <c r="G1616" s="39" t="s">
        <v>1</v>
      </c>
      <c r="H1616" s="39" t="s">
        <v>32</v>
      </c>
      <c r="I1616" s="43">
        <f>SUM(I1617:I1618)</f>
        <v>146659243</v>
      </c>
      <c r="J1616" s="43">
        <f t="shared" si="4215"/>
        <v>162160233</v>
      </c>
      <c r="K1616" s="43">
        <f t="shared" ref="K1616" si="4229">SUM(K1617:K1618)</f>
        <v>160992112</v>
      </c>
      <c r="L1616" s="43">
        <f t="shared" si="4220"/>
        <v>1168121</v>
      </c>
      <c r="M1616" s="43">
        <f t="shared" ref="M1616:Q1616" si="4230">SUM(M1617:M1618)</f>
        <v>1053647</v>
      </c>
      <c r="N1616" s="43">
        <f t="shared" si="4230"/>
        <v>0</v>
      </c>
      <c r="O1616" s="43">
        <f t="shared" si="4230"/>
        <v>114474</v>
      </c>
      <c r="P1616" s="43">
        <f t="shared" si="4230"/>
        <v>0</v>
      </c>
      <c r="Q1616" s="43">
        <f t="shared" si="4230"/>
        <v>0</v>
      </c>
      <c r="R1616" s="43">
        <f t="shared" ref="R1616:AG1616" si="4231">SUM(R1617:R1618)</f>
        <v>1072647</v>
      </c>
      <c r="S1616" s="43">
        <f t="shared" si="4231"/>
        <v>0</v>
      </c>
      <c r="T1616" s="43">
        <f t="shared" si="4231"/>
        <v>0</v>
      </c>
      <c r="U1616" s="43">
        <f t="shared" si="4231"/>
        <v>0</v>
      </c>
      <c r="V1616" s="43">
        <f t="shared" si="4231"/>
        <v>0</v>
      </c>
      <c r="W1616" s="43">
        <f t="shared" si="4231"/>
        <v>0</v>
      </c>
      <c r="X1616" s="43">
        <f t="shared" ref="X1616" si="4232">SUM(X1617:X1618)</f>
        <v>1072647</v>
      </c>
      <c r="Y1616" s="43">
        <f t="shared" si="4231"/>
        <v>45100</v>
      </c>
      <c r="Z1616" s="43">
        <f t="shared" si="4231"/>
        <v>106393</v>
      </c>
      <c r="AA1616" s="43">
        <f t="shared" si="4231"/>
        <v>137813</v>
      </c>
      <c r="AB1616" s="43">
        <f t="shared" si="4231"/>
        <v>107184</v>
      </c>
      <c r="AC1616" s="43">
        <f t="shared" si="4231"/>
        <v>54937</v>
      </c>
      <c r="AD1616" s="43">
        <f t="shared" si="4231"/>
        <v>65604</v>
      </c>
      <c r="AE1616" s="43">
        <f t="shared" si="4231"/>
        <v>14374</v>
      </c>
      <c r="AF1616" s="43">
        <f t="shared" si="4231"/>
        <v>5965</v>
      </c>
      <c r="AG1616" s="43">
        <f t="shared" si="4231"/>
        <v>12913</v>
      </c>
      <c r="AH1616" s="43">
        <v>550283</v>
      </c>
      <c r="AI1616" s="43">
        <v>522364</v>
      </c>
      <c r="AJ1616" s="43">
        <f t="shared" ref="AJ1616:AY1616" si="4233">SUM(AJ1617:AJ1618)</f>
        <v>0</v>
      </c>
      <c r="AK1616" s="43">
        <f t="shared" si="4233"/>
        <v>0</v>
      </c>
      <c r="AL1616" s="43">
        <f t="shared" si="4233"/>
        <v>0</v>
      </c>
      <c r="AM1616" s="43">
        <f t="shared" si="4233"/>
        <v>0</v>
      </c>
      <c r="AN1616" s="43">
        <f t="shared" si="4233"/>
        <v>0</v>
      </c>
      <c r="AO1616" s="43">
        <f t="shared" si="4233"/>
        <v>0</v>
      </c>
      <c r="AP1616" s="43">
        <f t="shared" ref="AP1616" si="4234">SUM(AP1617:AP1618)</f>
        <v>0</v>
      </c>
      <c r="AQ1616" s="43">
        <f t="shared" si="4233"/>
        <v>0</v>
      </c>
      <c r="AR1616" s="43">
        <f t="shared" si="4233"/>
        <v>0</v>
      </c>
      <c r="AS1616" s="43">
        <f t="shared" si="4233"/>
        <v>0</v>
      </c>
      <c r="AT1616" s="43">
        <f t="shared" si="4233"/>
        <v>0</v>
      </c>
      <c r="AU1616" s="43">
        <f t="shared" si="4233"/>
        <v>0</v>
      </c>
      <c r="AV1616" s="43">
        <f t="shared" si="4233"/>
        <v>0</v>
      </c>
      <c r="AW1616" s="43">
        <f t="shared" si="4233"/>
        <v>0</v>
      </c>
      <c r="AX1616" s="43">
        <f t="shared" si="4233"/>
        <v>0</v>
      </c>
      <c r="AY1616" s="43">
        <f t="shared" si="4233"/>
        <v>0</v>
      </c>
      <c r="AZ1616" s="43">
        <v>0</v>
      </c>
      <c r="BA1616" s="43">
        <v>0</v>
      </c>
      <c r="BB1616" s="43">
        <f t="shared" ref="BB1616:BQ1616" si="4235">SUM(BB1617:BB1618)</f>
        <v>114474</v>
      </c>
      <c r="BC1616" s="43">
        <f t="shared" si="4235"/>
        <v>53</v>
      </c>
      <c r="BD1616" s="43">
        <f t="shared" si="4235"/>
        <v>0</v>
      </c>
      <c r="BE1616" s="43">
        <f t="shared" si="4235"/>
        <v>0</v>
      </c>
      <c r="BF1616" s="43">
        <f t="shared" si="4235"/>
        <v>0</v>
      </c>
      <c r="BG1616" s="43">
        <f t="shared" si="4235"/>
        <v>0</v>
      </c>
      <c r="BH1616" s="43">
        <f t="shared" ref="BH1616" si="4236">SUM(BH1617:BH1618)</f>
        <v>114527</v>
      </c>
      <c r="BI1616" s="43">
        <f t="shared" si="4235"/>
        <v>159</v>
      </c>
      <c r="BJ1616" s="43">
        <f t="shared" si="4235"/>
        <v>9851</v>
      </c>
      <c r="BK1616" s="43">
        <f t="shared" si="4235"/>
        <v>53</v>
      </c>
      <c r="BL1616" s="43">
        <f t="shared" si="4235"/>
        <v>0</v>
      </c>
      <c r="BM1616" s="43">
        <f t="shared" si="4235"/>
        <v>37383</v>
      </c>
      <c r="BN1616" s="43">
        <f t="shared" si="4235"/>
        <v>9700</v>
      </c>
      <c r="BO1616" s="43">
        <f t="shared" si="4235"/>
        <v>0</v>
      </c>
      <c r="BP1616" s="43">
        <f t="shared" si="4235"/>
        <v>26700</v>
      </c>
      <c r="BQ1616" s="43">
        <f t="shared" si="4235"/>
        <v>10817</v>
      </c>
      <c r="BR1616" s="43">
        <v>94663</v>
      </c>
      <c r="BS1616" s="43">
        <v>19864</v>
      </c>
      <c r="BT1616" s="12">
        <f t="shared" ref="BT1616:BZ1616" si="4237">SUM(BT1617:BT1618)</f>
        <v>169394835</v>
      </c>
      <c r="BU1616" s="12">
        <f t="shared" si="4237"/>
        <v>168360571</v>
      </c>
      <c r="BV1616" s="12">
        <f t="shared" si="4237"/>
        <v>93884665</v>
      </c>
      <c r="BW1616" s="12">
        <f t="shared" si="4237"/>
        <v>40888459</v>
      </c>
      <c r="BX1616" s="12">
        <f t="shared" si="4237"/>
        <v>14737842</v>
      </c>
      <c r="BY1616" s="12">
        <f t="shared" si="4237"/>
        <v>13111997</v>
      </c>
      <c r="BZ1616" s="12">
        <f t="shared" si="4237"/>
        <v>13038620</v>
      </c>
      <c r="CA1616" s="12">
        <f t="shared" si="4217"/>
        <v>134773124</v>
      </c>
      <c r="CB1616" s="124">
        <f t="shared" si="4218"/>
        <v>80.050289209342253</v>
      </c>
    </row>
    <row r="1617" spans="1:80" s="33" customFormat="1" x14ac:dyDescent="0.25">
      <c r="A1617" s="38" t="s">
        <v>928</v>
      </c>
      <c r="B1617" s="38" t="s">
        <v>88</v>
      </c>
      <c r="C1617" s="38" t="s">
        <v>1799</v>
      </c>
      <c r="D1617" s="53" t="s">
        <v>1800</v>
      </c>
      <c r="E1617" s="93">
        <v>6111</v>
      </c>
      <c r="F1617" s="53" t="s">
        <v>1</v>
      </c>
      <c r="G1617" s="75" t="s">
        <v>1906</v>
      </c>
      <c r="H1617" s="44" t="s">
        <v>33</v>
      </c>
      <c r="I1617" s="45">
        <f>SUM(I1662,I1702,I1742,I1782,I1821,I1861,I1901,I1941,I1983,I2024,I2064,I2104,I2146,I2187,I2228,I2268,I2309,I2350,I2392,I2430,I2471,I2510,I2550,I2591,I2632,I2673,I2715,I2756,I2797,I2838,I2879,I2920,I2961,I3002,I3043,I3084,I3126,I3167,I3208,I3250,I3291,I3329,I3369,I3410,I3451,I3491,I3532,I3573,I3613,I3654,I3695,I3735,I3776,I3817,I3857,I3898,I3938,I3978,I4018,I4057,I4098,I4138,I4179,I4220,I4261,I4301,I4341,I4382,I4424,I4464,I4505)</f>
        <v>129277540</v>
      </c>
      <c r="J1617" s="45">
        <f t="shared" si="4215"/>
        <v>142821982</v>
      </c>
      <c r="K1617" s="45">
        <f t="shared" ref="K1617" si="4238">SUM(K1662,K1702,K1742,K1782,K1821,K1861,K1901,K1941,K1983,K2024,K2064,K2104,K2146,K2187,K2228,K2268,K2309,K2350,K2392,K2430,K2471,K2510,K2550,K2591,K2632,K2673,K2715,K2756,K2797,K2838,K2879,K2920,K2961,K3002,K3043,K3084,K3126,K3167,K3208,K3250,K3291,K3329,K3369,K3410,K3451,K3491,K3532,K3573,K3613,K3654,K3695,K3735,K3776,K3817,K3857,K3898,K3938,K3978,K4018,K4057,K4098,K4138,K4179,K4220,K4261,K4301,K4341,K4382,K4424,K4464,K4505)</f>
        <v>141836819</v>
      </c>
      <c r="L1617" s="45">
        <f t="shared" si="4220"/>
        <v>985163</v>
      </c>
      <c r="M1617" s="45">
        <f t="shared" ref="M1617:Q1617" si="4239">SUM(M1662,M1702,M1742,M1782,M1821,M1861,M1901,M1941,M1983,M2024,M2064,M2104,M2146,M2187,M2228,M2268,M2309,M2350,M2392,M2430,M2471,M2510,M2550,M2591,M2632,M2673,M2715,M2756,M2797,M2838,M2879,M2920,M2961,M3002,M3043,M3084,M3126,M3167,M3208,M3250,M3291,M3329,M3369,M3410,M3451,M3491,M3532,M3573,M3613,M3654,M3695,M3735,M3776,M3817,M3857,M3898,M3938,M3978,M4018,M4057,M4098,M4138,M4179,M4220,M4261,M4301,M4341,M4382,M4424,M4464,M4505)</f>
        <v>882289</v>
      </c>
      <c r="N1617" s="45">
        <f t="shared" si="4239"/>
        <v>0</v>
      </c>
      <c r="O1617" s="45">
        <f t="shared" si="4239"/>
        <v>102874</v>
      </c>
      <c r="P1617" s="45">
        <f t="shared" si="4239"/>
        <v>0</v>
      </c>
      <c r="Q1617" s="45">
        <f t="shared" si="4239"/>
        <v>0</v>
      </c>
      <c r="R1617" s="45">
        <f t="shared" ref="R1617:AG1617" si="4240">SUM(R1662,R1702,R1742,R1782,R1821,R1861,R1901,R1941,R1983,R2024,R2064,R2104,R2146,R2187,R2228,R2268,R2309,R2350,R2392,R2430,R2471,R2510,R2550,R2591,R2632,R2673,R2715,R2756,R2797,R2838,R2879,R2920,R2961,R3002,R3043,R3084,R3126,R3167,R3208,R3250,R3291,R3329,R3369,R3410,R3451,R3491,R3532,R3573,R3613,R3654,R3695,R3735,R3776,R3817,R3857,R3898,R3938,R3978,R4018,R4057,R4098,R4138,R4179,R4220,R4261,R4301,R4341,R4382,R4424,R4464,R4505)</f>
        <v>901289</v>
      </c>
      <c r="S1617" s="45">
        <f t="shared" si="4240"/>
        <v>0</v>
      </c>
      <c r="T1617" s="45">
        <f t="shared" si="4240"/>
        <v>0</v>
      </c>
      <c r="U1617" s="45">
        <f t="shared" si="4240"/>
        <v>0</v>
      </c>
      <c r="V1617" s="45">
        <f t="shared" si="4240"/>
        <v>0</v>
      </c>
      <c r="W1617" s="45">
        <f t="shared" si="4240"/>
        <v>0</v>
      </c>
      <c r="X1617" s="45">
        <f t="shared" ref="X1617" si="4241">SUM(X1662,X1702,X1742,X1782,X1821,X1861,X1901,X1941,X1983,X2024,X2064,X2104,X2146,X2187,X2228,X2268,X2309,X2350,X2392,X2430,X2471,X2510,X2550,X2591,X2632,X2673,X2715,X2756,X2797,X2838,X2879,X2920,X2961,X3002,X3043,X3084,X3126,X3167,X3208,X3250,X3291,X3329,X3369,X3410,X3451,X3491,X3532,X3573,X3613,X3654,X3695,X3735,X3776,X3817,X3857,X3898,X3938,X3978,X4018,X4057,X4098,X4138,X4179,X4220,X4261,X4301,X4341,X4382,X4424,X4464,X4505)</f>
        <v>901289</v>
      </c>
      <c r="Y1617" s="45">
        <f t="shared" si="4240"/>
        <v>45100</v>
      </c>
      <c r="Z1617" s="45">
        <f t="shared" si="4240"/>
        <v>87282</v>
      </c>
      <c r="AA1617" s="45">
        <f t="shared" si="4240"/>
        <v>136443</v>
      </c>
      <c r="AB1617" s="45">
        <f t="shared" si="4240"/>
        <v>100494</v>
      </c>
      <c r="AC1617" s="45">
        <f t="shared" si="4240"/>
        <v>47133</v>
      </c>
      <c r="AD1617" s="45">
        <f t="shared" si="4240"/>
        <v>56973</v>
      </c>
      <c r="AE1617" s="45">
        <f t="shared" si="4240"/>
        <v>11676</v>
      </c>
      <c r="AF1617" s="45">
        <f t="shared" si="4240"/>
        <v>4100</v>
      </c>
      <c r="AG1617" s="45">
        <f t="shared" si="4240"/>
        <v>11817</v>
      </c>
      <c r="AH1617" s="45">
        <v>501018</v>
      </c>
      <c r="AI1617" s="45">
        <v>400271</v>
      </c>
      <c r="AJ1617" s="45">
        <f t="shared" ref="AJ1617:AY1617" si="4242">SUM(AJ1662,AJ1702,AJ1742,AJ1782,AJ1821,AJ1861,AJ1901,AJ1941,AJ1983,AJ2024,AJ2064,AJ2104,AJ2146,AJ2187,AJ2228,AJ2268,AJ2309,AJ2350,AJ2392,AJ2430,AJ2471,AJ2510,AJ2550,AJ2591,AJ2632,AJ2673,AJ2715,AJ2756,AJ2797,AJ2838,AJ2879,AJ2920,AJ2961,AJ3002,AJ3043,AJ3084,AJ3126,AJ3167,AJ3208,AJ3250,AJ3291,AJ3329,AJ3369,AJ3410,AJ3451,AJ3491,AJ3532,AJ3573,AJ3613,AJ3654,AJ3695,AJ3735,AJ3776,AJ3817,AJ3857,AJ3898,AJ3938,AJ3978,AJ4018,AJ4057,AJ4098,AJ4138,AJ4179,AJ4220,AJ4261,AJ4301,AJ4341,AJ4382,AJ4424,AJ4464,AJ4505)</f>
        <v>0</v>
      </c>
      <c r="AK1617" s="45">
        <f t="shared" si="4242"/>
        <v>0</v>
      </c>
      <c r="AL1617" s="45">
        <f t="shared" si="4242"/>
        <v>0</v>
      </c>
      <c r="AM1617" s="45">
        <f t="shared" si="4242"/>
        <v>0</v>
      </c>
      <c r="AN1617" s="45">
        <f t="shared" si="4242"/>
        <v>0</v>
      </c>
      <c r="AO1617" s="45">
        <f t="shared" si="4242"/>
        <v>0</v>
      </c>
      <c r="AP1617" s="45">
        <f t="shared" ref="AP1617" si="4243">SUM(AP1662,AP1702,AP1742,AP1782,AP1821,AP1861,AP1901,AP1941,AP1983,AP2024,AP2064,AP2104,AP2146,AP2187,AP2228,AP2268,AP2309,AP2350,AP2392,AP2430,AP2471,AP2510,AP2550,AP2591,AP2632,AP2673,AP2715,AP2756,AP2797,AP2838,AP2879,AP2920,AP2961,AP3002,AP3043,AP3084,AP3126,AP3167,AP3208,AP3250,AP3291,AP3329,AP3369,AP3410,AP3451,AP3491,AP3532,AP3573,AP3613,AP3654,AP3695,AP3735,AP3776,AP3817,AP3857,AP3898,AP3938,AP3978,AP4018,AP4057,AP4098,AP4138,AP4179,AP4220,AP4261,AP4301,AP4341,AP4382,AP4424,AP4464,AP4505)</f>
        <v>0</v>
      </c>
      <c r="AQ1617" s="45">
        <f t="shared" si="4242"/>
        <v>0</v>
      </c>
      <c r="AR1617" s="45">
        <f t="shared" si="4242"/>
        <v>0</v>
      </c>
      <c r="AS1617" s="45">
        <f t="shared" si="4242"/>
        <v>0</v>
      </c>
      <c r="AT1617" s="45">
        <f t="shared" si="4242"/>
        <v>0</v>
      </c>
      <c r="AU1617" s="45">
        <f t="shared" si="4242"/>
        <v>0</v>
      </c>
      <c r="AV1617" s="45">
        <f t="shared" si="4242"/>
        <v>0</v>
      </c>
      <c r="AW1617" s="45">
        <f t="shared" si="4242"/>
        <v>0</v>
      </c>
      <c r="AX1617" s="45">
        <f t="shared" si="4242"/>
        <v>0</v>
      </c>
      <c r="AY1617" s="45">
        <f t="shared" si="4242"/>
        <v>0</v>
      </c>
      <c r="AZ1617" s="45">
        <v>0</v>
      </c>
      <c r="BA1617" s="45">
        <v>0</v>
      </c>
      <c r="BB1617" s="45">
        <f t="shared" ref="BB1617:BQ1617" si="4244">SUM(BB1662,BB1702,BB1742,BB1782,BB1821,BB1861,BB1901,BB1941,BB1983,BB2024,BB2064,BB2104,BB2146,BB2187,BB2228,BB2268,BB2309,BB2350,BB2392,BB2430,BB2471,BB2510,BB2550,BB2591,BB2632,BB2673,BB2715,BB2756,BB2797,BB2838,BB2879,BB2920,BB2961,BB3002,BB3043,BB3084,BB3126,BB3167,BB3208,BB3250,BB3291,BB3329,BB3369,BB3410,BB3451,BB3491,BB3532,BB3573,BB3613,BB3654,BB3695,BB3735,BB3776,BB3817,BB3857,BB3898,BB3938,BB3978,BB4018,BB4057,BB4098,BB4138,BB4179,BB4220,BB4261,BB4301,BB4341,BB4382,BB4424,BB4464,BB4505)</f>
        <v>102874</v>
      </c>
      <c r="BC1617" s="45">
        <f t="shared" si="4244"/>
        <v>0</v>
      </c>
      <c r="BD1617" s="45">
        <f t="shared" si="4244"/>
        <v>0</v>
      </c>
      <c r="BE1617" s="45">
        <f t="shared" si="4244"/>
        <v>0</v>
      </c>
      <c r="BF1617" s="45">
        <f t="shared" si="4244"/>
        <v>0</v>
      </c>
      <c r="BG1617" s="45">
        <f t="shared" si="4244"/>
        <v>0</v>
      </c>
      <c r="BH1617" s="45">
        <f t="shared" ref="BH1617" si="4245">SUM(BH1662,BH1702,BH1742,BH1782,BH1821,BH1861,BH1901,BH1941,BH1983,BH2024,BH2064,BH2104,BH2146,BH2187,BH2228,BH2268,BH2309,BH2350,BH2392,BH2430,BH2471,BH2510,BH2550,BH2591,BH2632,BH2673,BH2715,BH2756,BH2797,BH2838,BH2879,BH2920,BH2961,BH3002,BH3043,BH3084,BH3126,BH3167,BH3208,BH3250,BH3291,BH3329,BH3369,BH3410,BH3451,BH3491,BH3532,BH3573,BH3613,BH3654,BH3695,BH3735,BH3776,BH3817,BH3857,BH3898,BH3938,BH3978,BH4018,BH4057,BH4098,BH4138,BH4179,BH4220,BH4261,BH4301,BH4341,BH4382,BH4424,BH4464,BH4505)</f>
        <v>102874</v>
      </c>
      <c r="BI1617" s="45">
        <f t="shared" si="4244"/>
        <v>0</v>
      </c>
      <c r="BJ1617" s="45">
        <f t="shared" si="4244"/>
        <v>9692</v>
      </c>
      <c r="BK1617" s="45">
        <f t="shared" si="4244"/>
        <v>0</v>
      </c>
      <c r="BL1617" s="45">
        <f t="shared" si="4244"/>
        <v>0</v>
      </c>
      <c r="BM1617" s="45">
        <f t="shared" si="4244"/>
        <v>37383</v>
      </c>
      <c r="BN1617" s="45">
        <f t="shared" si="4244"/>
        <v>9700</v>
      </c>
      <c r="BO1617" s="45">
        <f t="shared" si="4244"/>
        <v>0</v>
      </c>
      <c r="BP1617" s="45">
        <f t="shared" si="4244"/>
        <v>26700</v>
      </c>
      <c r="BQ1617" s="45">
        <f t="shared" si="4244"/>
        <v>10817</v>
      </c>
      <c r="BR1617" s="45">
        <v>94292</v>
      </c>
      <c r="BS1617" s="45">
        <v>8582</v>
      </c>
      <c r="BT1617" s="14">
        <f t="shared" ref="BT1617:BX1617" si="4246">SUM(BT1662,BT1702,BT1742,BT1782,BT1821,BT1861,BT1901,BT1941,BT1983,BT2024,BT2064,BT2104,BT2146,BT2187,BT2228,BT2268,BT2309,BT2350,BT2392,BT2430,BT2471,BT2510,BT2550,BT2591,BT2632,BT2673,BT2715,BT2756,BT2797,BT2838,BT2879,BT2920,BT2961,BT3002,BT3043,BT3084,BT3126,BT3167,BT3208,BT3250,BT3291,BT3329,BT3369,BT3410,BT3451,BT3491,BT3532,BT3573,BT3613,BT3654,BT3695,BT3735,BT3776,BT3817,BT3857,BT3898,BT3938,BT3978,BT4018,BT4057,BT4098,BT4138,BT4179,BT4220,BT4261,BT4301,BT4341,BT4382,BT4424,BT4464,BT4505)</f>
        <v>149982084</v>
      </c>
      <c r="BU1617" s="14">
        <f t="shared" si="4246"/>
        <v>148960299</v>
      </c>
      <c r="BV1617" s="14">
        <f t="shared" si="4246"/>
        <v>81456269</v>
      </c>
      <c r="BW1617" s="14">
        <f t="shared" si="4246"/>
        <v>37237100</v>
      </c>
      <c r="BX1617" s="14">
        <f t="shared" si="4246"/>
        <v>13622084</v>
      </c>
      <c r="BY1617" s="14">
        <f>SUM(BY1662,BY1702,BY1742,BY1782,BY1821,BY1861,BY1901,BY1941,BY1983,BY2024,BY2064,BY2104,BY2146,BY2187,BY2228,BY2268,BY2309,BY2350,BY2392,BY2430,BY2471,BY2510,BY2550,BY2591,BY2632,BY2673,BY2715,BY2756,BY2797,BY2838,BY2879,BY2920,BY2961,BY3002,BY3043,BY3084,BY3126,BY3167,BY3208,BY3250,BY3291,BY3329,BY3369,BY3410,BY3451,BY3491,BY3532,BY3573,BY3613,BY3654,BY3695,BY3735,BY3776,BY3817,BY3857,BY3898,BY3938,BY3978,BY4018,BY4057,BY4098,BY4138,BY4179,BY4220,BY4261,BY4301,BY4341,BY4382,BY4424,BY4464,BY4505)</f>
        <v>11906508</v>
      </c>
      <c r="BZ1617" s="14">
        <f t="shared" ref="BZ1617" si="4247">SUM(BZ1662,BZ1702,BZ1742,BZ1782,BZ1821,BZ1861,BZ1901,BZ1941,BZ1983,BZ2024,BZ2064,BZ2104,BZ2146,BZ2187,BZ2228,BZ2268,BZ2309,BZ2350,BZ2392,BZ2430,BZ2471,BZ2510,BZ2550,BZ2591,BZ2632,BZ2673,BZ2715,BZ2756,BZ2797,BZ2838,BZ2879,BZ2920,BZ2961,BZ3002,BZ3043,BZ3084,BZ3126,BZ3167,BZ3208,BZ3250,BZ3291,BZ3329,BZ3369,BZ3410,BZ3451,BZ3491,BZ3532,BZ3573,BZ3613,BZ3654,BZ3695,BZ3735,BZ3776,BZ3817,BZ3857,BZ3898,BZ3938,BZ3978,BZ4018,BZ4057,BZ4098,BZ4138,BZ4179,BZ4220,BZ4261,BZ4301,BZ4341,BZ4382,BZ4424,BZ4464,BZ4505)</f>
        <v>11708508</v>
      </c>
      <c r="CA1617" s="14">
        <f t="shared" si="4217"/>
        <v>118693369</v>
      </c>
      <c r="CB1617" s="122">
        <f t="shared" si="4218"/>
        <v>79.681210226357024</v>
      </c>
    </row>
    <row r="1618" spans="1:80" s="33" customFormat="1" x14ac:dyDescent="0.25">
      <c r="A1618" s="37" t="s">
        <v>928</v>
      </c>
      <c r="B1618" s="37" t="s">
        <v>88</v>
      </c>
      <c r="C1618" s="37" t="s">
        <v>1799</v>
      </c>
      <c r="D1618" s="52" t="s">
        <v>1800</v>
      </c>
      <c r="E1618" s="52" t="s">
        <v>1803</v>
      </c>
      <c r="F1618" s="53" t="s">
        <v>1</v>
      </c>
      <c r="G1618" s="44" t="s">
        <v>1</v>
      </c>
      <c r="H1618" s="39" t="s">
        <v>35</v>
      </c>
      <c r="I1618" s="43">
        <f>SUM(I1619:I1623)</f>
        <v>17381703</v>
      </c>
      <c r="J1618" s="43">
        <f t="shared" si="4215"/>
        <v>19338251</v>
      </c>
      <c r="K1618" s="43">
        <f t="shared" ref="K1618" si="4248">SUM(K1619:K1623)</f>
        <v>19155293</v>
      </c>
      <c r="L1618" s="43">
        <f t="shared" si="4220"/>
        <v>182958</v>
      </c>
      <c r="M1618" s="43">
        <f t="shared" ref="M1618:Q1618" si="4249">SUM(M1619:M1623)</f>
        <v>171358</v>
      </c>
      <c r="N1618" s="43">
        <f t="shared" si="4249"/>
        <v>0</v>
      </c>
      <c r="O1618" s="43">
        <f t="shared" si="4249"/>
        <v>11600</v>
      </c>
      <c r="P1618" s="43">
        <f t="shared" si="4249"/>
        <v>0</v>
      </c>
      <c r="Q1618" s="43">
        <f t="shared" si="4249"/>
        <v>0</v>
      </c>
      <c r="R1618" s="43">
        <f t="shared" ref="R1618:AG1618" si="4250">SUM(R1619:R1623)</f>
        <v>171358</v>
      </c>
      <c r="S1618" s="43">
        <f t="shared" si="4250"/>
        <v>0</v>
      </c>
      <c r="T1618" s="43">
        <f t="shared" si="4250"/>
        <v>0</v>
      </c>
      <c r="U1618" s="43">
        <f t="shared" si="4250"/>
        <v>0</v>
      </c>
      <c r="V1618" s="43">
        <f t="shared" si="4250"/>
        <v>0</v>
      </c>
      <c r="W1618" s="43">
        <f t="shared" si="4250"/>
        <v>0</v>
      </c>
      <c r="X1618" s="43">
        <f t="shared" ref="X1618" si="4251">SUM(X1619:X1623)</f>
        <v>171358</v>
      </c>
      <c r="Y1618" s="43">
        <f t="shared" si="4250"/>
        <v>0</v>
      </c>
      <c r="Z1618" s="43">
        <f t="shared" si="4250"/>
        <v>19111</v>
      </c>
      <c r="AA1618" s="43">
        <f t="shared" si="4250"/>
        <v>1370</v>
      </c>
      <c r="AB1618" s="43">
        <f t="shared" si="4250"/>
        <v>6690</v>
      </c>
      <c r="AC1618" s="43">
        <f t="shared" si="4250"/>
        <v>7804</v>
      </c>
      <c r="AD1618" s="43">
        <f t="shared" si="4250"/>
        <v>8631</v>
      </c>
      <c r="AE1618" s="43">
        <f t="shared" si="4250"/>
        <v>2698</v>
      </c>
      <c r="AF1618" s="43">
        <f t="shared" si="4250"/>
        <v>1865</v>
      </c>
      <c r="AG1618" s="43">
        <f t="shared" si="4250"/>
        <v>1096</v>
      </c>
      <c r="AH1618" s="43">
        <v>49265</v>
      </c>
      <c r="AI1618" s="43">
        <v>122093</v>
      </c>
      <c r="AJ1618" s="43">
        <f t="shared" ref="AJ1618:AY1618" si="4252">SUM(AJ1619:AJ1623)</f>
        <v>0</v>
      </c>
      <c r="AK1618" s="43">
        <f t="shared" si="4252"/>
        <v>0</v>
      </c>
      <c r="AL1618" s="43">
        <f t="shared" si="4252"/>
        <v>0</v>
      </c>
      <c r="AM1618" s="43">
        <f t="shared" si="4252"/>
        <v>0</v>
      </c>
      <c r="AN1618" s="43">
        <f t="shared" si="4252"/>
        <v>0</v>
      </c>
      <c r="AO1618" s="43">
        <f t="shared" si="4252"/>
        <v>0</v>
      </c>
      <c r="AP1618" s="43">
        <f t="shared" ref="AP1618" si="4253">SUM(AP1619:AP1623)</f>
        <v>0</v>
      </c>
      <c r="AQ1618" s="43">
        <f t="shared" si="4252"/>
        <v>0</v>
      </c>
      <c r="AR1618" s="43">
        <f t="shared" si="4252"/>
        <v>0</v>
      </c>
      <c r="AS1618" s="43">
        <f t="shared" si="4252"/>
        <v>0</v>
      </c>
      <c r="AT1618" s="43">
        <f t="shared" si="4252"/>
        <v>0</v>
      </c>
      <c r="AU1618" s="43">
        <f t="shared" si="4252"/>
        <v>0</v>
      </c>
      <c r="AV1618" s="43">
        <f t="shared" si="4252"/>
        <v>0</v>
      </c>
      <c r="AW1618" s="43">
        <f t="shared" si="4252"/>
        <v>0</v>
      </c>
      <c r="AX1618" s="43">
        <f t="shared" si="4252"/>
        <v>0</v>
      </c>
      <c r="AY1618" s="43">
        <f t="shared" si="4252"/>
        <v>0</v>
      </c>
      <c r="AZ1618" s="43">
        <v>0</v>
      </c>
      <c r="BA1618" s="43">
        <v>0</v>
      </c>
      <c r="BB1618" s="43">
        <f t="shared" ref="BB1618:BQ1618" si="4254">SUM(BB1619:BB1623)</f>
        <v>11600</v>
      </c>
      <c r="BC1618" s="43">
        <f t="shared" si="4254"/>
        <v>53</v>
      </c>
      <c r="BD1618" s="43">
        <f t="shared" si="4254"/>
        <v>0</v>
      </c>
      <c r="BE1618" s="43">
        <f t="shared" si="4254"/>
        <v>0</v>
      </c>
      <c r="BF1618" s="43">
        <f t="shared" si="4254"/>
        <v>0</v>
      </c>
      <c r="BG1618" s="43">
        <f t="shared" si="4254"/>
        <v>0</v>
      </c>
      <c r="BH1618" s="43">
        <f t="shared" ref="BH1618" si="4255">SUM(BH1619:BH1623)</f>
        <v>11653</v>
      </c>
      <c r="BI1618" s="43">
        <f t="shared" si="4254"/>
        <v>159</v>
      </c>
      <c r="BJ1618" s="43">
        <f t="shared" si="4254"/>
        <v>159</v>
      </c>
      <c r="BK1618" s="43">
        <f t="shared" si="4254"/>
        <v>53</v>
      </c>
      <c r="BL1618" s="43">
        <f t="shared" si="4254"/>
        <v>0</v>
      </c>
      <c r="BM1618" s="43">
        <f t="shared" si="4254"/>
        <v>0</v>
      </c>
      <c r="BN1618" s="43">
        <f t="shared" si="4254"/>
        <v>0</v>
      </c>
      <c r="BO1618" s="43">
        <f t="shared" si="4254"/>
        <v>0</v>
      </c>
      <c r="BP1618" s="43">
        <f t="shared" si="4254"/>
        <v>0</v>
      </c>
      <c r="BQ1618" s="43">
        <f t="shared" si="4254"/>
        <v>0</v>
      </c>
      <c r="BR1618" s="43">
        <v>371</v>
      </c>
      <c r="BS1618" s="43">
        <v>11282</v>
      </c>
      <c r="BT1618" s="12">
        <f t="shared" ref="BT1618:BW1618" si="4256">SUM(BT1619:BT1623)</f>
        <v>19412751</v>
      </c>
      <c r="BU1618" s="12">
        <f t="shared" ref="BU1618:BV1618" si="4257">SUM(BU1619:BU1623)</f>
        <v>19400272</v>
      </c>
      <c r="BV1618" s="12">
        <f t="shared" si="4257"/>
        <v>12428396</v>
      </c>
      <c r="BW1618" s="12">
        <f t="shared" si="4256"/>
        <v>3651359</v>
      </c>
      <c r="BX1618" s="12">
        <f t="shared" ref="BX1618:BZ1618" si="4258">SUM(BX1619:BX1623)</f>
        <v>1115758</v>
      </c>
      <c r="BY1618" s="12">
        <f t="shared" si="4258"/>
        <v>1205489</v>
      </c>
      <c r="BZ1618" s="12">
        <f t="shared" si="4258"/>
        <v>1330112</v>
      </c>
      <c r="CA1618" s="12">
        <f t="shared" si="4217"/>
        <v>16079755</v>
      </c>
      <c r="CB1618" s="124">
        <f t="shared" si="4218"/>
        <v>82.884172964172876</v>
      </c>
    </row>
    <row r="1619" spans="1:80" s="33" customFormat="1" x14ac:dyDescent="0.25">
      <c r="A1619" s="38" t="s">
        <v>928</v>
      </c>
      <c r="B1619" s="38" t="s">
        <v>88</v>
      </c>
      <c r="C1619" s="38" t="s">
        <v>1799</v>
      </c>
      <c r="D1619" s="53" t="s">
        <v>1800</v>
      </c>
      <c r="E1619" s="93">
        <v>6112</v>
      </c>
      <c r="F1619" s="53" t="s">
        <v>1</v>
      </c>
      <c r="G1619" s="75" t="s">
        <v>1906</v>
      </c>
      <c r="H1619" s="44" t="s">
        <v>92</v>
      </c>
      <c r="I1619" s="45">
        <f>SUM(I1664,I1704,I1744,I1784,I1823,I1863,I1903,I1943,I1985,I2026,I2066,I2106,I2148,I2189,I2230,I2270,I2311,I2352,I2394,I2432,I2473,I2512,I2552,I2593,I2634,I2675,I2717,I2758,I2799,I2840,I2881,I2922,I2963,I3004,I3045,I3086,I3128,I3169,I3210,I3252,I3293,I3331,I3371,I3412,I3453,I3493,I3534,I3575,I3615,I3656,I3697,I3737,I3778,I3819,I3859,I3900,I3940,I3980,I4020,I4059,I4100,I4140,I4182,I4222,I4263,I4303,I4344,I4384,I4427,I4466,I4507)</f>
        <v>2756893</v>
      </c>
      <c r="J1619" s="45">
        <f t="shared" si="4215"/>
        <v>2865725</v>
      </c>
      <c r="K1619" s="45">
        <f t="shared" ref="K1619" si="4259">SUM(K1664,K1704,K1744,K1784,K1823,K1863,K1903,K1943,K1985,K2026,K2066,K2106,K2148,K2189,K2230,K2270,K2311,K2352,K2394,K2432,K2473,K2512,K2552,K2593,K2634,K2675,K2717,K2758,K2799,K2840,K2881,K2922,K2963,K3004,K3045,K3086,K3128,K3169,K3210,K3252,K3293,K3331,K3371,K3412,K3453,K3493,K3534,K3575,K3615,K3656,K3697,K3737,K3778,K3819,K3859,K3900,K3940,K3980,K4020,K4059,K4100,K4140,K4182,K4222,K4263,K4303,K4344,K4384,K4427,K4466,K4507)</f>
        <v>2827327</v>
      </c>
      <c r="L1619" s="45">
        <f t="shared" si="4220"/>
        <v>38398</v>
      </c>
      <c r="M1619" s="45">
        <f t="shared" ref="M1619:Q1619" si="4260">SUM(M1664,M1704,M1744,M1784,M1823,M1863,M1903,M1943,M1985,M2026,M2066,M2106,M2148,M2189,M2230,M2270,M2311,M2352,M2394,M2432,M2473,M2512,M2552,M2593,M2634,M2675,M2717,M2758,M2799,M2840,M2881,M2922,M2963,M3004,M3045,M3086,M3128,M3169,M3210,M3252,M3293,M3331,M3371,M3412,M3453,M3493,M3534,M3575,M3615,M3656,M3697,M3737,M3778,M3819,M3859,M3900,M3940,M3980,M4020,M4059,M4100,M4140,M4182,M4222,M4263,M4303,M4344,M4384,M4427,M4466,M4507)</f>
        <v>36398</v>
      </c>
      <c r="N1619" s="45">
        <f t="shared" si="4260"/>
        <v>0</v>
      </c>
      <c r="O1619" s="45">
        <f t="shared" si="4260"/>
        <v>2000</v>
      </c>
      <c r="P1619" s="45">
        <f t="shared" si="4260"/>
        <v>0</v>
      </c>
      <c r="Q1619" s="45">
        <f t="shared" si="4260"/>
        <v>0</v>
      </c>
      <c r="R1619" s="45">
        <f t="shared" ref="R1619:AG1619" si="4261">SUM(R1664,R1704,R1744,R1784,R1823,R1863,R1903,R1943,R1985,R2026,R2066,R2106,R2148,R2189,R2230,R2270,R2311,R2352,R2394,R2432,R2473,R2512,R2552,R2593,R2634,R2675,R2717,R2758,R2799,R2840,R2881,R2922,R2963,R3004,R3045,R3086,R3128,R3169,R3210,R3252,R3293,R3331,R3371,R3412,R3453,R3493,R3534,R3575,R3615,R3656,R3697,R3737,R3778,R3819,R3859,R3900,R3940,R3980,R4020,R4059,R4100,R4140,R4182,R4222,R4263,R4303,R4344,R4384,R4427,R4466,R4507)</f>
        <v>36398</v>
      </c>
      <c r="S1619" s="45">
        <f t="shared" si="4261"/>
        <v>0</v>
      </c>
      <c r="T1619" s="45">
        <f t="shared" si="4261"/>
        <v>0</v>
      </c>
      <c r="U1619" s="45">
        <f t="shared" si="4261"/>
        <v>0</v>
      </c>
      <c r="V1619" s="45">
        <f t="shared" si="4261"/>
        <v>0</v>
      </c>
      <c r="W1619" s="45">
        <f t="shared" si="4261"/>
        <v>0</v>
      </c>
      <c r="X1619" s="45">
        <f t="shared" ref="X1619" si="4262">SUM(X1664,X1704,X1744,X1784,X1823,X1863,X1903,X1943,X1985,X2026,X2066,X2106,X2148,X2189,X2230,X2270,X2311,X2352,X2394,X2432,X2473,X2512,X2552,X2593,X2634,X2675,X2717,X2758,X2799,X2840,X2881,X2922,X2963,X3004,X3045,X3086,X3128,X3169,X3210,X3252,X3293,X3331,X3371,X3412,X3453,X3493,X3534,X3575,X3615,X3656,X3697,X3737,X3778,X3819,X3859,X3900,X3940,X3980,X4020,X4059,X4100,X4140,X4182,X4222,X4263,X4303,X4344,X4384,X4427,X4466,X4507)</f>
        <v>36398</v>
      </c>
      <c r="Y1619" s="45">
        <f t="shared" si="4261"/>
        <v>0</v>
      </c>
      <c r="Z1619" s="45">
        <f t="shared" si="4261"/>
        <v>7665</v>
      </c>
      <c r="AA1619" s="45">
        <f t="shared" si="4261"/>
        <v>320</v>
      </c>
      <c r="AB1619" s="45">
        <f t="shared" si="4261"/>
        <v>1790</v>
      </c>
      <c r="AC1619" s="45">
        <f t="shared" si="4261"/>
        <v>1432</v>
      </c>
      <c r="AD1619" s="45">
        <f t="shared" si="4261"/>
        <v>1499</v>
      </c>
      <c r="AE1619" s="45">
        <f t="shared" si="4261"/>
        <v>286</v>
      </c>
      <c r="AF1619" s="45">
        <f t="shared" si="4261"/>
        <v>200</v>
      </c>
      <c r="AG1619" s="45">
        <f t="shared" si="4261"/>
        <v>96</v>
      </c>
      <c r="AH1619" s="45">
        <v>13288</v>
      </c>
      <c r="AI1619" s="45">
        <v>23110</v>
      </c>
      <c r="AJ1619" s="45">
        <f t="shared" ref="AJ1619:AY1619" si="4263">SUM(AJ1664,AJ1704,AJ1744,AJ1784,AJ1823,AJ1863,AJ1903,AJ1943,AJ1985,AJ2026,AJ2066,AJ2106,AJ2148,AJ2189,AJ2230,AJ2270,AJ2311,AJ2352,AJ2394,AJ2432,AJ2473,AJ2512,AJ2552,AJ2593,AJ2634,AJ2675,AJ2717,AJ2758,AJ2799,AJ2840,AJ2881,AJ2922,AJ2963,AJ3004,AJ3045,AJ3086,AJ3128,AJ3169,AJ3210,AJ3252,AJ3293,AJ3331,AJ3371,AJ3412,AJ3453,AJ3493,AJ3534,AJ3575,AJ3615,AJ3656,AJ3697,AJ3737,AJ3778,AJ3819,AJ3859,AJ3900,AJ3940,AJ3980,AJ4020,AJ4059,AJ4100,AJ4140,AJ4182,AJ4222,AJ4263,AJ4303,AJ4344,AJ4384,AJ4427,AJ4466,AJ4507)</f>
        <v>0</v>
      </c>
      <c r="AK1619" s="45">
        <f t="shared" si="4263"/>
        <v>0</v>
      </c>
      <c r="AL1619" s="45">
        <f t="shared" si="4263"/>
        <v>0</v>
      </c>
      <c r="AM1619" s="45">
        <f t="shared" si="4263"/>
        <v>0</v>
      </c>
      <c r="AN1619" s="45">
        <f t="shared" si="4263"/>
        <v>0</v>
      </c>
      <c r="AO1619" s="45">
        <f t="shared" si="4263"/>
        <v>0</v>
      </c>
      <c r="AP1619" s="45">
        <f t="shared" ref="AP1619" si="4264">SUM(AP1664,AP1704,AP1744,AP1784,AP1823,AP1863,AP1903,AP1943,AP1985,AP2026,AP2066,AP2106,AP2148,AP2189,AP2230,AP2270,AP2311,AP2352,AP2394,AP2432,AP2473,AP2512,AP2552,AP2593,AP2634,AP2675,AP2717,AP2758,AP2799,AP2840,AP2881,AP2922,AP2963,AP3004,AP3045,AP3086,AP3128,AP3169,AP3210,AP3252,AP3293,AP3331,AP3371,AP3412,AP3453,AP3493,AP3534,AP3575,AP3615,AP3656,AP3697,AP3737,AP3778,AP3819,AP3859,AP3900,AP3940,AP3980,AP4020,AP4059,AP4100,AP4140,AP4182,AP4222,AP4263,AP4303,AP4344,AP4384,AP4427,AP4466,AP4507)</f>
        <v>0</v>
      </c>
      <c r="AQ1619" s="45">
        <f t="shared" si="4263"/>
        <v>0</v>
      </c>
      <c r="AR1619" s="45">
        <f t="shared" si="4263"/>
        <v>0</v>
      </c>
      <c r="AS1619" s="45">
        <f t="shared" si="4263"/>
        <v>0</v>
      </c>
      <c r="AT1619" s="45">
        <f t="shared" si="4263"/>
        <v>0</v>
      </c>
      <c r="AU1619" s="45">
        <f t="shared" si="4263"/>
        <v>0</v>
      </c>
      <c r="AV1619" s="45">
        <f t="shared" si="4263"/>
        <v>0</v>
      </c>
      <c r="AW1619" s="45">
        <f t="shared" si="4263"/>
        <v>0</v>
      </c>
      <c r="AX1619" s="45">
        <f t="shared" si="4263"/>
        <v>0</v>
      </c>
      <c r="AY1619" s="45">
        <f t="shared" si="4263"/>
        <v>0</v>
      </c>
      <c r="AZ1619" s="45">
        <v>0</v>
      </c>
      <c r="BA1619" s="45">
        <v>0</v>
      </c>
      <c r="BB1619" s="45">
        <f t="shared" ref="BB1619:BQ1619" si="4265">SUM(BB1664,BB1704,BB1744,BB1784,BB1823,BB1863,BB1903,BB1943,BB1985,BB2026,BB2066,BB2106,BB2148,BB2189,BB2230,BB2270,BB2311,BB2352,BB2394,BB2432,BB2473,BB2512,BB2552,BB2593,BB2634,BB2675,BB2717,BB2758,BB2799,BB2840,BB2881,BB2922,BB2963,BB3004,BB3045,BB3086,BB3128,BB3169,BB3210,BB3252,BB3293,BB3331,BB3371,BB3412,BB3453,BB3493,BB3534,BB3575,BB3615,BB3656,BB3697,BB3737,BB3778,BB3819,BB3859,BB3900,BB3940,BB3980,BB4020,BB4059,BB4100,BB4140,BB4182,BB4222,BB4263,BB4303,BB4344,BB4384,BB4427,BB4466,BB4507)</f>
        <v>2000</v>
      </c>
      <c r="BC1619" s="45">
        <f t="shared" si="4265"/>
        <v>53</v>
      </c>
      <c r="BD1619" s="45">
        <f t="shared" si="4265"/>
        <v>0</v>
      </c>
      <c r="BE1619" s="45">
        <f t="shared" si="4265"/>
        <v>0</v>
      </c>
      <c r="BF1619" s="45">
        <f t="shared" si="4265"/>
        <v>0</v>
      </c>
      <c r="BG1619" s="45">
        <f t="shared" si="4265"/>
        <v>0</v>
      </c>
      <c r="BH1619" s="45">
        <f t="shared" ref="BH1619" si="4266">SUM(BH1664,BH1704,BH1744,BH1784,BH1823,BH1863,BH1903,BH1943,BH1985,BH2026,BH2066,BH2106,BH2148,BH2189,BH2230,BH2270,BH2311,BH2352,BH2394,BH2432,BH2473,BH2512,BH2552,BH2593,BH2634,BH2675,BH2717,BH2758,BH2799,BH2840,BH2881,BH2922,BH2963,BH3004,BH3045,BH3086,BH3128,BH3169,BH3210,BH3252,BH3293,BH3331,BH3371,BH3412,BH3453,BH3493,BH3534,BH3575,BH3615,BH3656,BH3697,BH3737,BH3778,BH3819,BH3859,BH3900,BH3940,BH3980,BH4020,BH4059,BH4100,BH4140,BH4182,BH4222,BH4263,BH4303,BH4344,BH4384,BH4427,BH4466,BH4507)</f>
        <v>2053</v>
      </c>
      <c r="BI1619" s="45">
        <f t="shared" si="4265"/>
        <v>159</v>
      </c>
      <c r="BJ1619" s="45">
        <f t="shared" si="4265"/>
        <v>159</v>
      </c>
      <c r="BK1619" s="45">
        <f t="shared" si="4265"/>
        <v>53</v>
      </c>
      <c r="BL1619" s="45">
        <f t="shared" si="4265"/>
        <v>0</v>
      </c>
      <c r="BM1619" s="45">
        <f t="shared" si="4265"/>
        <v>0</v>
      </c>
      <c r="BN1619" s="45">
        <f t="shared" si="4265"/>
        <v>0</v>
      </c>
      <c r="BO1619" s="45">
        <f t="shared" si="4265"/>
        <v>0</v>
      </c>
      <c r="BP1619" s="45">
        <f t="shared" si="4265"/>
        <v>0</v>
      </c>
      <c r="BQ1619" s="45">
        <f t="shared" si="4265"/>
        <v>0</v>
      </c>
      <c r="BR1619" s="45">
        <v>371</v>
      </c>
      <c r="BS1619" s="45">
        <v>1682</v>
      </c>
      <c r="BT1619" s="14">
        <f t="shared" ref="BT1619:BZ1619" si="4267">SUM(BT1664,BT1704,BT1744,BT1784,BT1823,BT1863,BT1903,BT1943,BT1985,BT2026,BT2066,BT2106,BT2148,BT2189,BT2230,BT2270,BT2311,BT2352,BT2394,BT2432,BT2473,BT2512,BT2552,BT2593,BT2634,BT2675,BT2717,BT2758,BT2799,BT2840,BT2881,BT2922,BT2963,BT3004,BT3045,BT3086,BT3128,BT3169,BT3210,BT3252,BT3293,BT3331,BT3371,BT3412,BT3453,BT3493,BT3534,BT3575,BT3615,BT3656,BT3697,BT3737,BT3778,BT3819,BT3859,BT3900,BT3940,BT3980,BT4020,BT4059,BT4100,BT4140,BT4182,BT4222,BT4263,BT4303,BT4344,BT4384,BT4427,BT4466,BT4507)</f>
        <v>2865725</v>
      </c>
      <c r="BU1619" s="14">
        <f t="shared" si="4267"/>
        <v>2827327</v>
      </c>
      <c r="BV1619" s="14">
        <f t="shared" si="4267"/>
        <v>1528374</v>
      </c>
      <c r="BW1619" s="14">
        <f t="shared" si="4267"/>
        <v>686449</v>
      </c>
      <c r="BX1619" s="14">
        <f t="shared" si="4267"/>
        <v>191952</v>
      </c>
      <c r="BY1619" s="14">
        <f t="shared" si="4267"/>
        <v>243564</v>
      </c>
      <c r="BZ1619" s="14">
        <f t="shared" si="4267"/>
        <v>250933</v>
      </c>
      <c r="CA1619" s="14">
        <f t="shared" si="4217"/>
        <v>2214823</v>
      </c>
      <c r="CB1619" s="122">
        <f t="shared" si="4218"/>
        <v>78.336287242331721</v>
      </c>
    </row>
    <row r="1620" spans="1:80" s="33" customFormat="1" x14ac:dyDescent="0.25">
      <c r="A1620" s="38" t="s">
        <v>928</v>
      </c>
      <c r="B1620" s="38" t="s">
        <v>88</v>
      </c>
      <c r="C1620" s="38" t="s">
        <v>1799</v>
      </c>
      <c r="D1620" s="53" t="s">
        <v>1800</v>
      </c>
      <c r="E1620" s="93">
        <v>6112</v>
      </c>
      <c r="F1620" s="53" t="s">
        <v>1</v>
      </c>
      <c r="G1620" s="75" t="s">
        <v>1906</v>
      </c>
      <c r="H1620" s="44" t="s">
        <v>43</v>
      </c>
      <c r="I1620" s="45">
        <f>SUM(I1668,I1708,I1748,I1788,I1827,I1866,I1907,I1947,I1989,I2030,I2070,I2110,I2152,I2193,I2234,I2274,I2315,I2356,I2398,I2436,I2477,I2516,I2556,I2597,I2638,I2679,I2721,I2762,I2803,I2844,I2885,I2926,I2967,I3008,I3049,I3090,I3132,I3173,I3214,I3256,I3297,I3335,I3375,I3416,I3457,I3497,I3538,I3579,I3619,I3660,I3701,I3741,I3782,I3823,I3863,I3904,I3944,I3984,I4024,I4063,I4104,I4144,I4181,I4226,I4267,I4307,I4343,I4388,I4426,I4470,I4510)</f>
        <v>1258858</v>
      </c>
      <c r="J1620" s="45">
        <f t="shared" si="4215"/>
        <v>1579715</v>
      </c>
      <c r="K1620" s="45">
        <f t="shared" ref="K1620" si="4268">SUM(K1668,K1708,K1748,K1788,K1827,K1866,K1907,K1947,K1989,K2030,K2070,K2110,K2152,K2193,K2234,K2274,K2315,K2356,K2398,K2436,K2477,K2516,K2556,K2597,K2638,K2679,K2721,K2762,K2803,K2844,K2885,K2926,K2967,K3008,K3049,K3090,K3132,K3173,K3214,K3256,K3297,K3335,K3375,K3416,K3457,K3497,K3538,K3579,K3619,K3660,K3701,K3741,K3782,K3823,K3863,K3904,K3944,K3984,K4024,K4063,K4104,K4144,K4181,K4226,K4267,K4307,K4343,K4388,K4426,K4470,K4510)</f>
        <v>1579715</v>
      </c>
      <c r="L1620" s="45">
        <f t="shared" si="4220"/>
        <v>0</v>
      </c>
      <c r="M1620" s="45">
        <f t="shared" ref="M1620:Q1620" si="4269">SUM(M1668,M1708,M1748,M1788,M1827,M1866,M1907,M1947,M1989,M2030,M2070,M2110,M2152,M2193,M2234,M2274,M2315,M2356,M2398,M2436,M2477,M2516,M2556,M2597,M2638,M2679,M2721,M2762,M2803,M2844,M2885,M2926,M2967,M3008,M3049,M3090,M3132,M3173,M3214,M3256,M3297,M3335,M3375,M3416,M3457,M3497,M3538,M3579,M3619,M3660,M3701,M3741,M3782,M3823,M3863,M3904,M3944,M3984,M4024,M4063,M4104,M4144,M4181,M4226,M4267,M4307,M4343,M4388,M4426,M4470,M4510)</f>
        <v>0</v>
      </c>
      <c r="N1620" s="45">
        <f t="shared" si="4269"/>
        <v>0</v>
      </c>
      <c r="O1620" s="45">
        <f t="shared" si="4269"/>
        <v>0</v>
      </c>
      <c r="P1620" s="45">
        <f t="shared" si="4269"/>
        <v>0</v>
      </c>
      <c r="Q1620" s="45">
        <f t="shared" si="4269"/>
        <v>0</v>
      </c>
      <c r="R1620" s="45">
        <f t="shared" ref="R1620:AG1620" si="4270">SUM(R1668,R1708,R1748,R1788,R1827,R1866,R1907,R1947,R1989,R2030,R2070,R2110,R2152,R2193,R2234,R2274,R2315,R2356,R2398,R2436,R2477,R2516,R2556,R2597,R2638,R2679,R2721,R2762,R2803,R2844,R2885,R2926,R2967,R3008,R3049,R3090,R3132,R3173,R3214,R3256,R3297,R3335,R3375,R3416,R3457,R3497,R3538,R3579,R3619,R3660,R3701,R3741,R3782,R3823,R3863,R3904,R3944,R3984,R4024,R4063,R4104,R4144,R4181,R4226,R4267,R4307,R4343,R4388,R4426,R4470,R4510)</f>
        <v>0</v>
      </c>
      <c r="S1620" s="45">
        <f t="shared" si="4270"/>
        <v>0</v>
      </c>
      <c r="T1620" s="45">
        <f t="shared" si="4270"/>
        <v>0</v>
      </c>
      <c r="U1620" s="45">
        <f t="shared" si="4270"/>
        <v>0</v>
      </c>
      <c r="V1620" s="45">
        <f t="shared" si="4270"/>
        <v>0</v>
      </c>
      <c r="W1620" s="45">
        <f t="shared" si="4270"/>
        <v>0</v>
      </c>
      <c r="X1620" s="45">
        <f t="shared" ref="X1620" si="4271">SUM(X1668,X1708,X1748,X1788,X1827,X1866,X1907,X1947,X1989,X2030,X2070,X2110,X2152,X2193,X2234,X2274,X2315,X2356,X2398,X2436,X2477,X2516,X2556,X2597,X2638,X2679,X2721,X2762,X2803,X2844,X2885,X2926,X2967,X3008,X3049,X3090,X3132,X3173,X3214,X3256,X3297,X3335,X3375,X3416,X3457,X3497,X3538,X3579,X3619,X3660,X3701,X3741,X3782,X3823,X3863,X3904,X3944,X3984,X4024,X4063,X4104,X4144,X4181,X4226,X4267,X4307,X4343,X4388,X4426,X4470,X4510)</f>
        <v>0</v>
      </c>
      <c r="Y1620" s="45">
        <f t="shared" si="4270"/>
        <v>0</v>
      </c>
      <c r="Z1620" s="45">
        <f t="shared" si="4270"/>
        <v>0</v>
      </c>
      <c r="AA1620" s="45">
        <f t="shared" si="4270"/>
        <v>0</v>
      </c>
      <c r="AB1620" s="45">
        <f t="shared" si="4270"/>
        <v>0</v>
      </c>
      <c r="AC1620" s="45">
        <f t="shared" si="4270"/>
        <v>0</v>
      </c>
      <c r="AD1620" s="45">
        <f t="shared" si="4270"/>
        <v>0</v>
      </c>
      <c r="AE1620" s="45">
        <f t="shared" si="4270"/>
        <v>0</v>
      </c>
      <c r="AF1620" s="45">
        <f t="shared" si="4270"/>
        <v>0</v>
      </c>
      <c r="AG1620" s="45">
        <f t="shared" si="4270"/>
        <v>0</v>
      </c>
      <c r="AH1620" s="45">
        <v>0</v>
      </c>
      <c r="AI1620" s="45">
        <v>0</v>
      </c>
      <c r="AJ1620" s="45">
        <f t="shared" ref="AJ1620:AY1620" si="4272">SUM(AJ1668,AJ1708,AJ1748,AJ1788,AJ1827,AJ1866,AJ1907,AJ1947,AJ1989,AJ2030,AJ2070,AJ2110,AJ2152,AJ2193,AJ2234,AJ2274,AJ2315,AJ2356,AJ2398,AJ2436,AJ2477,AJ2516,AJ2556,AJ2597,AJ2638,AJ2679,AJ2721,AJ2762,AJ2803,AJ2844,AJ2885,AJ2926,AJ2967,AJ3008,AJ3049,AJ3090,AJ3132,AJ3173,AJ3214,AJ3256,AJ3297,AJ3335,AJ3375,AJ3416,AJ3457,AJ3497,AJ3538,AJ3579,AJ3619,AJ3660,AJ3701,AJ3741,AJ3782,AJ3823,AJ3863,AJ3904,AJ3944,AJ3984,AJ4024,AJ4063,AJ4104,AJ4144,AJ4181,AJ4226,AJ4267,AJ4307,AJ4343,AJ4388,AJ4426,AJ4470,AJ4510)</f>
        <v>0</v>
      </c>
      <c r="AK1620" s="45">
        <f t="shared" si="4272"/>
        <v>0</v>
      </c>
      <c r="AL1620" s="45">
        <f t="shared" si="4272"/>
        <v>0</v>
      </c>
      <c r="AM1620" s="45">
        <f t="shared" si="4272"/>
        <v>0</v>
      </c>
      <c r="AN1620" s="45">
        <f t="shared" si="4272"/>
        <v>0</v>
      </c>
      <c r="AO1620" s="45">
        <f t="shared" si="4272"/>
        <v>0</v>
      </c>
      <c r="AP1620" s="45">
        <f t="shared" ref="AP1620" si="4273">SUM(AP1668,AP1708,AP1748,AP1788,AP1827,AP1866,AP1907,AP1947,AP1989,AP2030,AP2070,AP2110,AP2152,AP2193,AP2234,AP2274,AP2315,AP2356,AP2398,AP2436,AP2477,AP2516,AP2556,AP2597,AP2638,AP2679,AP2721,AP2762,AP2803,AP2844,AP2885,AP2926,AP2967,AP3008,AP3049,AP3090,AP3132,AP3173,AP3214,AP3256,AP3297,AP3335,AP3375,AP3416,AP3457,AP3497,AP3538,AP3579,AP3619,AP3660,AP3701,AP3741,AP3782,AP3823,AP3863,AP3904,AP3944,AP3984,AP4024,AP4063,AP4104,AP4144,AP4181,AP4226,AP4267,AP4307,AP4343,AP4388,AP4426,AP4470,AP4510)</f>
        <v>0</v>
      </c>
      <c r="AQ1620" s="45">
        <f t="shared" si="4272"/>
        <v>0</v>
      </c>
      <c r="AR1620" s="45">
        <f t="shared" si="4272"/>
        <v>0</v>
      </c>
      <c r="AS1620" s="45">
        <f t="shared" si="4272"/>
        <v>0</v>
      </c>
      <c r="AT1620" s="45">
        <f t="shared" si="4272"/>
        <v>0</v>
      </c>
      <c r="AU1620" s="45">
        <f t="shared" si="4272"/>
        <v>0</v>
      </c>
      <c r="AV1620" s="45">
        <f t="shared" si="4272"/>
        <v>0</v>
      </c>
      <c r="AW1620" s="45">
        <f t="shared" si="4272"/>
        <v>0</v>
      </c>
      <c r="AX1620" s="45">
        <f t="shared" si="4272"/>
        <v>0</v>
      </c>
      <c r="AY1620" s="45">
        <f t="shared" si="4272"/>
        <v>0</v>
      </c>
      <c r="AZ1620" s="45">
        <v>0</v>
      </c>
      <c r="BA1620" s="45">
        <v>0</v>
      </c>
      <c r="BB1620" s="45">
        <f t="shared" ref="BB1620:BQ1620" si="4274">SUM(BB1668,BB1708,BB1748,BB1788,BB1827,BB1866,BB1907,BB1947,BB1989,BB2030,BB2070,BB2110,BB2152,BB2193,BB2234,BB2274,BB2315,BB2356,BB2398,BB2436,BB2477,BB2516,BB2556,BB2597,BB2638,BB2679,BB2721,BB2762,BB2803,BB2844,BB2885,BB2926,BB2967,BB3008,BB3049,BB3090,BB3132,BB3173,BB3214,BB3256,BB3297,BB3335,BB3375,BB3416,BB3457,BB3497,BB3538,BB3579,BB3619,BB3660,BB3701,BB3741,BB3782,BB3823,BB3863,BB3904,BB3944,BB3984,BB4024,BB4063,BB4104,BB4144,BB4181,BB4226,BB4267,BB4307,BB4343,BB4388,BB4426,BB4470,BB4510)</f>
        <v>0</v>
      </c>
      <c r="BC1620" s="45">
        <f t="shared" si="4274"/>
        <v>0</v>
      </c>
      <c r="BD1620" s="45">
        <f t="shared" si="4274"/>
        <v>0</v>
      </c>
      <c r="BE1620" s="45">
        <f t="shared" si="4274"/>
        <v>0</v>
      </c>
      <c r="BF1620" s="45">
        <f t="shared" si="4274"/>
        <v>0</v>
      </c>
      <c r="BG1620" s="45">
        <f t="shared" si="4274"/>
        <v>0</v>
      </c>
      <c r="BH1620" s="45">
        <f t="shared" ref="BH1620" si="4275">SUM(BH1668,BH1708,BH1748,BH1788,BH1827,BH1866,BH1907,BH1947,BH1989,BH2030,BH2070,BH2110,BH2152,BH2193,BH2234,BH2274,BH2315,BH2356,BH2398,BH2436,BH2477,BH2516,BH2556,BH2597,BH2638,BH2679,BH2721,BH2762,BH2803,BH2844,BH2885,BH2926,BH2967,BH3008,BH3049,BH3090,BH3132,BH3173,BH3214,BH3256,BH3297,BH3335,BH3375,BH3416,BH3457,BH3497,BH3538,BH3579,BH3619,BH3660,BH3701,BH3741,BH3782,BH3823,BH3863,BH3904,BH3944,BH3984,BH4024,BH4063,BH4104,BH4144,BH4181,BH4226,BH4267,BH4307,BH4343,BH4388,BH4426,BH4470,BH4510)</f>
        <v>0</v>
      </c>
      <c r="BI1620" s="45">
        <f t="shared" si="4274"/>
        <v>0</v>
      </c>
      <c r="BJ1620" s="45">
        <f t="shared" si="4274"/>
        <v>0</v>
      </c>
      <c r="BK1620" s="45">
        <f t="shared" si="4274"/>
        <v>0</v>
      </c>
      <c r="BL1620" s="45">
        <f t="shared" si="4274"/>
        <v>0</v>
      </c>
      <c r="BM1620" s="45">
        <f t="shared" si="4274"/>
        <v>0</v>
      </c>
      <c r="BN1620" s="45">
        <f t="shared" si="4274"/>
        <v>0</v>
      </c>
      <c r="BO1620" s="45">
        <f t="shared" si="4274"/>
        <v>0</v>
      </c>
      <c r="BP1620" s="45">
        <f t="shared" si="4274"/>
        <v>0</v>
      </c>
      <c r="BQ1620" s="45">
        <f t="shared" si="4274"/>
        <v>0</v>
      </c>
      <c r="BR1620" s="45">
        <v>0</v>
      </c>
      <c r="BS1620" s="45">
        <v>0</v>
      </c>
      <c r="BT1620" s="14">
        <f t="shared" ref="BT1620:BZ1620" si="4276">SUM(BT1668,BT1708,BT1748,BT1788,BT1827,BT1866,BT1907,BT1947,BT1989,BT2030,BT2070,BT2110,BT2152,BT2193,BT2234,BT2274,BT2315,BT2356,BT2398,BT2436,BT2477,BT2516,BT2556,BT2597,BT2638,BT2679,BT2721,BT2762,BT2803,BT2844,BT2885,BT2926,BT2967,BT3008,BT3049,BT3090,BT3132,BT3173,BT3214,BT3256,BT3297,BT3335,BT3375,BT3416,BT3457,BT3497,BT3538,BT3579,BT3619,BT3660,BT3701,BT3741,BT3782,BT3823,BT3863,BT3904,BT3944,BT3984,BT4024,BT4063,BT4104,BT4144,BT4181,BT4226,BT4267,BT4307,BT4343,BT4388,BT4426,BT4470,BT4510)</f>
        <v>1639715</v>
      </c>
      <c r="BU1620" s="14">
        <f t="shared" si="4276"/>
        <v>1635985</v>
      </c>
      <c r="BV1620" s="14">
        <f t="shared" si="4276"/>
        <v>985712</v>
      </c>
      <c r="BW1620" s="14">
        <f t="shared" si="4276"/>
        <v>68233</v>
      </c>
      <c r="BX1620" s="14">
        <f t="shared" si="4276"/>
        <v>62733</v>
      </c>
      <c r="BY1620" s="14">
        <f t="shared" si="4276"/>
        <v>5500</v>
      </c>
      <c r="BZ1620" s="14">
        <f t="shared" si="4276"/>
        <v>0</v>
      </c>
      <c r="CA1620" s="14">
        <f t="shared" si="4217"/>
        <v>1053945</v>
      </c>
      <c r="CB1620" s="122">
        <f t="shared" si="4218"/>
        <v>64.422656686950063</v>
      </c>
    </row>
    <row r="1621" spans="1:80" s="33" customFormat="1" x14ac:dyDescent="0.25">
      <c r="A1621" s="38" t="s">
        <v>928</v>
      </c>
      <c r="B1621" s="38" t="s">
        <v>88</v>
      </c>
      <c r="C1621" s="38" t="s">
        <v>1799</v>
      </c>
      <c r="D1621" s="53" t="s">
        <v>1800</v>
      </c>
      <c r="E1621" s="93">
        <v>6112</v>
      </c>
      <c r="F1621" s="53" t="s">
        <v>1</v>
      </c>
      <c r="G1621" s="75" t="s">
        <v>1906</v>
      </c>
      <c r="H1621" s="44" t="s">
        <v>41</v>
      </c>
      <c r="I1621" s="45">
        <f>SUM(I1666,I1706,I1746,I1786,I1825,I1865,I1905,I1945,I1987,I2028,I2068,I2108,I2150,I2191,I2232,I2272,I2313,I2354,I2396,I2434,I2475,I2514,I2554,I2595,I2636,I2677,I2719,I2760,I2801,I2842,I2883,I2924,I2965,I3006,I3047,I3088,I3130,I3171,I3212,I3254,I3295,I3333,I3373,I3414,I3455,I3495,I3536,I3577,I3617,I3658,I3699,I3739,I3780,I3821,I3861,I3902,I3942,I3982,I4022,I4061,I4102,I4142,I4184,I4224,I4265,I4305,I4346,I4386,I4429,I4468,I4509)</f>
        <v>1913567</v>
      </c>
      <c r="J1621" s="45">
        <f t="shared" si="4215"/>
        <v>2643647</v>
      </c>
      <c r="K1621" s="45">
        <f t="shared" ref="K1621" si="4277">SUM(K1666,K1706,K1746,K1786,K1825,K1865,K1905,K1945,K1987,K2028,K2068,K2108,K2150,K2191,K2232,K2272,K2313,K2354,K2396,K2434,K2475,K2514,K2554,K2595,K2636,K2677,K2719,K2760,K2801,K2842,K2883,K2924,K2965,K3006,K3047,K3088,K3130,K3171,K3212,K3254,K3295,K3333,K3373,K3414,K3455,K3495,K3536,K3577,K3617,K3658,K3699,K3739,K3780,K3821,K3861,K3902,K3942,K3982,K4022,K4061,K4102,K4142,K4184,K4224,K4265,K4305,K4346,K4386,K4429,K4468,K4509)</f>
        <v>2613707</v>
      </c>
      <c r="L1621" s="45">
        <f t="shared" si="4220"/>
        <v>29940</v>
      </c>
      <c r="M1621" s="45">
        <f t="shared" ref="M1621:Q1621" si="4278">SUM(M1666,M1706,M1746,M1786,M1825,M1865,M1905,M1945,M1987,M2028,M2068,M2108,M2150,M2191,M2232,M2272,M2313,M2354,M2396,M2434,M2475,M2514,M2554,M2595,M2636,M2677,M2719,M2760,M2801,M2842,M2883,M2924,M2965,M3006,M3047,M3088,M3130,M3171,M3212,M3254,M3295,M3333,M3373,M3414,M3455,M3495,M3536,M3577,M3617,M3658,M3699,M3739,M3780,M3821,M3861,M3902,M3942,M3982,M4022,M4061,M4102,M4142,M4184,M4224,M4265,M4305,M4346,M4386,M4429,M4468,M4509)</f>
        <v>29940</v>
      </c>
      <c r="N1621" s="45">
        <f t="shared" si="4278"/>
        <v>0</v>
      </c>
      <c r="O1621" s="45">
        <f t="shared" si="4278"/>
        <v>0</v>
      </c>
      <c r="P1621" s="45">
        <f t="shared" si="4278"/>
        <v>0</v>
      </c>
      <c r="Q1621" s="45">
        <f t="shared" si="4278"/>
        <v>0</v>
      </c>
      <c r="R1621" s="45">
        <f t="shared" ref="R1621:AG1621" si="4279">SUM(R1666,R1706,R1746,R1786,R1825,R1865,R1905,R1945,R1987,R2028,R2068,R2108,R2150,R2191,R2232,R2272,R2313,R2354,R2396,R2434,R2475,R2514,R2554,R2595,R2636,R2677,R2719,R2760,R2801,R2842,R2883,R2924,R2965,R3006,R3047,R3088,R3130,R3171,R3212,R3254,R3295,R3333,R3373,R3414,R3455,R3495,R3536,R3577,R3617,R3658,R3699,R3739,R3780,R3821,R3861,R3902,R3942,R3982,R4022,R4061,R4102,R4142,R4184,R4224,R4265,R4305,R4346,R4386,R4429,R4468,R4509)</f>
        <v>29940</v>
      </c>
      <c r="S1621" s="45">
        <f t="shared" si="4279"/>
        <v>0</v>
      </c>
      <c r="T1621" s="45">
        <f t="shared" si="4279"/>
        <v>0</v>
      </c>
      <c r="U1621" s="45">
        <f t="shared" si="4279"/>
        <v>0</v>
      </c>
      <c r="V1621" s="45">
        <f t="shared" si="4279"/>
        <v>0</v>
      </c>
      <c r="W1621" s="45">
        <f t="shared" si="4279"/>
        <v>0</v>
      </c>
      <c r="X1621" s="45">
        <f t="shared" ref="X1621" si="4280">SUM(X1666,X1706,X1746,X1786,X1825,X1865,X1905,X1945,X1987,X2028,X2068,X2108,X2150,X2191,X2232,X2272,X2313,X2354,X2396,X2434,X2475,X2514,X2554,X2595,X2636,X2677,X2719,X2760,X2801,X2842,X2883,X2924,X2965,X3006,X3047,X3088,X3130,X3171,X3212,X3254,X3295,X3333,X3373,X3414,X3455,X3495,X3536,X3577,X3617,X3658,X3699,X3739,X3780,X3821,X3861,X3902,X3942,X3982,X4022,X4061,X4102,X4142,X4184,X4224,X4265,X4305,X4346,X4386,X4429,X4468,X4509)</f>
        <v>29940</v>
      </c>
      <c r="Y1621" s="45">
        <f t="shared" si="4279"/>
        <v>0</v>
      </c>
      <c r="Z1621" s="45">
        <f t="shared" si="4279"/>
        <v>0</v>
      </c>
      <c r="AA1621" s="45">
        <f t="shared" si="4279"/>
        <v>0</v>
      </c>
      <c r="AB1621" s="45">
        <f t="shared" si="4279"/>
        <v>2600</v>
      </c>
      <c r="AC1621" s="45">
        <f t="shared" si="4279"/>
        <v>0</v>
      </c>
      <c r="AD1621" s="45">
        <f t="shared" si="4279"/>
        <v>0</v>
      </c>
      <c r="AE1621" s="45">
        <f t="shared" si="4279"/>
        <v>1000</v>
      </c>
      <c r="AF1621" s="45">
        <f t="shared" si="4279"/>
        <v>665</v>
      </c>
      <c r="AG1621" s="45">
        <f t="shared" si="4279"/>
        <v>0</v>
      </c>
      <c r="AH1621" s="45">
        <v>4265</v>
      </c>
      <c r="AI1621" s="45">
        <v>25675</v>
      </c>
      <c r="AJ1621" s="45">
        <f t="shared" ref="AJ1621:AY1621" si="4281">SUM(AJ1666,AJ1706,AJ1746,AJ1786,AJ1825,AJ1865,AJ1905,AJ1945,AJ1987,AJ2028,AJ2068,AJ2108,AJ2150,AJ2191,AJ2232,AJ2272,AJ2313,AJ2354,AJ2396,AJ2434,AJ2475,AJ2514,AJ2554,AJ2595,AJ2636,AJ2677,AJ2719,AJ2760,AJ2801,AJ2842,AJ2883,AJ2924,AJ2965,AJ3006,AJ3047,AJ3088,AJ3130,AJ3171,AJ3212,AJ3254,AJ3295,AJ3333,AJ3373,AJ3414,AJ3455,AJ3495,AJ3536,AJ3577,AJ3617,AJ3658,AJ3699,AJ3739,AJ3780,AJ3821,AJ3861,AJ3902,AJ3942,AJ3982,AJ4022,AJ4061,AJ4102,AJ4142,AJ4184,AJ4224,AJ4265,AJ4305,AJ4346,AJ4386,AJ4429,AJ4468,AJ4509)</f>
        <v>0</v>
      </c>
      <c r="AK1621" s="45">
        <f t="shared" si="4281"/>
        <v>0</v>
      </c>
      <c r="AL1621" s="45">
        <f t="shared" si="4281"/>
        <v>0</v>
      </c>
      <c r="AM1621" s="45">
        <f t="shared" si="4281"/>
        <v>0</v>
      </c>
      <c r="AN1621" s="45">
        <f t="shared" si="4281"/>
        <v>0</v>
      </c>
      <c r="AO1621" s="45">
        <f t="shared" si="4281"/>
        <v>0</v>
      </c>
      <c r="AP1621" s="45">
        <f t="shared" ref="AP1621" si="4282">SUM(AP1666,AP1706,AP1746,AP1786,AP1825,AP1865,AP1905,AP1945,AP1987,AP2028,AP2068,AP2108,AP2150,AP2191,AP2232,AP2272,AP2313,AP2354,AP2396,AP2434,AP2475,AP2514,AP2554,AP2595,AP2636,AP2677,AP2719,AP2760,AP2801,AP2842,AP2883,AP2924,AP2965,AP3006,AP3047,AP3088,AP3130,AP3171,AP3212,AP3254,AP3295,AP3333,AP3373,AP3414,AP3455,AP3495,AP3536,AP3577,AP3617,AP3658,AP3699,AP3739,AP3780,AP3821,AP3861,AP3902,AP3942,AP3982,AP4022,AP4061,AP4102,AP4142,AP4184,AP4224,AP4265,AP4305,AP4346,AP4386,AP4429,AP4468,AP4509)</f>
        <v>0</v>
      </c>
      <c r="AQ1621" s="45">
        <f t="shared" si="4281"/>
        <v>0</v>
      </c>
      <c r="AR1621" s="45">
        <f t="shared" si="4281"/>
        <v>0</v>
      </c>
      <c r="AS1621" s="45">
        <f t="shared" si="4281"/>
        <v>0</v>
      </c>
      <c r="AT1621" s="45">
        <f t="shared" si="4281"/>
        <v>0</v>
      </c>
      <c r="AU1621" s="45">
        <f t="shared" si="4281"/>
        <v>0</v>
      </c>
      <c r="AV1621" s="45">
        <f t="shared" si="4281"/>
        <v>0</v>
      </c>
      <c r="AW1621" s="45">
        <f t="shared" si="4281"/>
        <v>0</v>
      </c>
      <c r="AX1621" s="45">
        <f t="shared" si="4281"/>
        <v>0</v>
      </c>
      <c r="AY1621" s="45">
        <f t="shared" si="4281"/>
        <v>0</v>
      </c>
      <c r="AZ1621" s="45">
        <v>0</v>
      </c>
      <c r="BA1621" s="45">
        <v>0</v>
      </c>
      <c r="BB1621" s="45">
        <f t="shared" ref="BB1621:BQ1621" si="4283">SUM(BB1666,BB1706,BB1746,BB1786,BB1825,BB1865,BB1905,BB1945,BB1987,BB2028,BB2068,BB2108,BB2150,BB2191,BB2232,BB2272,BB2313,BB2354,BB2396,BB2434,BB2475,BB2514,BB2554,BB2595,BB2636,BB2677,BB2719,BB2760,BB2801,BB2842,BB2883,BB2924,BB2965,BB3006,BB3047,BB3088,BB3130,BB3171,BB3212,BB3254,BB3295,BB3333,BB3373,BB3414,BB3455,BB3495,BB3536,BB3577,BB3617,BB3658,BB3699,BB3739,BB3780,BB3821,BB3861,BB3902,BB3942,BB3982,BB4022,BB4061,BB4102,BB4142,BB4184,BB4224,BB4265,BB4305,BB4346,BB4386,BB4429,BB4468,BB4509)</f>
        <v>0</v>
      </c>
      <c r="BC1621" s="45">
        <f t="shared" si="4283"/>
        <v>0</v>
      </c>
      <c r="BD1621" s="45">
        <f t="shared" si="4283"/>
        <v>0</v>
      </c>
      <c r="BE1621" s="45">
        <f t="shared" si="4283"/>
        <v>0</v>
      </c>
      <c r="BF1621" s="45">
        <f t="shared" si="4283"/>
        <v>0</v>
      </c>
      <c r="BG1621" s="45">
        <f t="shared" si="4283"/>
        <v>0</v>
      </c>
      <c r="BH1621" s="45">
        <f t="shared" ref="BH1621" si="4284">SUM(BH1666,BH1706,BH1746,BH1786,BH1825,BH1865,BH1905,BH1945,BH1987,BH2028,BH2068,BH2108,BH2150,BH2191,BH2232,BH2272,BH2313,BH2354,BH2396,BH2434,BH2475,BH2514,BH2554,BH2595,BH2636,BH2677,BH2719,BH2760,BH2801,BH2842,BH2883,BH2924,BH2965,BH3006,BH3047,BH3088,BH3130,BH3171,BH3212,BH3254,BH3295,BH3333,BH3373,BH3414,BH3455,BH3495,BH3536,BH3577,BH3617,BH3658,BH3699,BH3739,BH3780,BH3821,BH3861,BH3902,BH3942,BH3982,BH4022,BH4061,BH4102,BH4142,BH4184,BH4224,BH4265,BH4305,BH4346,BH4386,BH4429,BH4468,BH4509)</f>
        <v>0</v>
      </c>
      <c r="BI1621" s="45">
        <f t="shared" si="4283"/>
        <v>0</v>
      </c>
      <c r="BJ1621" s="45">
        <f t="shared" si="4283"/>
        <v>0</v>
      </c>
      <c r="BK1621" s="45">
        <f t="shared" si="4283"/>
        <v>0</v>
      </c>
      <c r="BL1621" s="45">
        <f t="shared" si="4283"/>
        <v>0</v>
      </c>
      <c r="BM1621" s="45">
        <f t="shared" si="4283"/>
        <v>0</v>
      </c>
      <c r="BN1621" s="45">
        <f t="shared" si="4283"/>
        <v>0</v>
      </c>
      <c r="BO1621" s="45">
        <f t="shared" si="4283"/>
        <v>0</v>
      </c>
      <c r="BP1621" s="45">
        <f t="shared" si="4283"/>
        <v>0</v>
      </c>
      <c r="BQ1621" s="45">
        <f t="shared" si="4283"/>
        <v>0</v>
      </c>
      <c r="BR1621" s="45">
        <v>0</v>
      </c>
      <c r="BS1621" s="45">
        <v>0</v>
      </c>
      <c r="BT1621" s="14">
        <f t="shared" ref="BT1621:BZ1621" si="4285">SUM(BT1666,BT1706,BT1746,BT1786,BT1825,BT1865,BT1905,BT1945,BT1987,BT2028,BT2068,BT2108,BT2150,BT2191,BT2232,BT2272,BT2313,BT2354,BT2396,BT2434,BT2475,BT2514,BT2554,BT2595,BT2636,BT2677,BT2719,BT2760,BT2801,BT2842,BT2883,BT2924,BT2965,BT3006,BT3047,BT3088,BT3130,BT3171,BT3212,BT3254,BT3295,BT3333,BT3373,BT3414,BT3455,BT3495,BT3536,BT3577,BT3617,BT3658,BT3699,BT3739,BT3780,BT3821,BT3861,BT3902,BT3942,BT3982,BT4022,BT4061,BT4102,BT4142,BT4184,BT4224,BT4265,BT4305,BT4346,BT4386,BT4429,BT4468,BT4509)</f>
        <v>2649647</v>
      </c>
      <c r="BU1621" s="14">
        <f t="shared" si="4285"/>
        <v>2781498</v>
      </c>
      <c r="BV1621" s="14">
        <f t="shared" si="4285"/>
        <v>2772206</v>
      </c>
      <c r="BW1621" s="14">
        <f t="shared" si="4285"/>
        <v>1398</v>
      </c>
      <c r="BX1621" s="14">
        <f t="shared" si="4285"/>
        <v>1398</v>
      </c>
      <c r="BY1621" s="14">
        <f t="shared" si="4285"/>
        <v>0</v>
      </c>
      <c r="BZ1621" s="14">
        <f t="shared" si="4285"/>
        <v>0</v>
      </c>
      <c r="CA1621" s="14">
        <f t="shared" si="4217"/>
        <v>2773604</v>
      </c>
      <c r="CB1621" s="122">
        <f t="shared" si="4218"/>
        <v>99.716196092896709</v>
      </c>
    </row>
    <row r="1622" spans="1:80" s="33" customFormat="1" x14ac:dyDescent="0.25">
      <c r="A1622" s="38" t="s">
        <v>928</v>
      </c>
      <c r="B1622" s="38" t="s">
        <v>88</v>
      </c>
      <c r="C1622" s="38" t="s">
        <v>1799</v>
      </c>
      <c r="D1622" s="53" t="s">
        <v>1800</v>
      </c>
      <c r="E1622" s="93">
        <v>6112</v>
      </c>
      <c r="F1622" s="53" t="s">
        <v>1</v>
      </c>
      <c r="G1622" s="75" t="s">
        <v>1906</v>
      </c>
      <c r="H1622" s="44" t="s">
        <v>39</v>
      </c>
      <c r="I1622" s="45">
        <f>SUM(I1665,I1705,I1745,I1785,I1824,I1864,I1904,I1944,I1986,I2027,I2067,I2107,I2149,I2190,I2231,I2271,I2312,I2353,I2395,I2433,I2474,I2513,I2553,I2594,I2635,I2676,I2718,I2759,I2800,I2841,I2882,I2923,I2964,I3005,I3046,I3087,I3129,I3170,I3211,I3253,I3294,I3332,I3372,I3413,I3454,I3494,I3535,I3576,I3616,I3657,I3698,I3738,I3779,I3820,I3860,I3901,I3941,I3981,I4021,I4060,I4101,I4141,I4183,I4223,I4264,I4304,I4345,I4385,I4428,I4467,I4508)</f>
        <v>10622125</v>
      </c>
      <c r="J1622" s="45">
        <f t="shared" si="4215"/>
        <v>11353802</v>
      </c>
      <c r="K1622" s="45">
        <f t="shared" ref="K1622" si="4286">SUM(K1665,K1705,K1745,K1785,K1824,K1864,K1904,K1944,K1986,K2027,K2067,K2107,K2149,K2190,K2231,K2271,K2312,K2353,K2395,K2433,K2474,K2513,K2553,K2594,K2635,K2676,K2718,K2759,K2800,K2841,K2882,K2923,K2964,K3005,K3046,K3087,K3129,K3170,K3211,K3253,K3294,K3332,K3372,K3413,K3454,K3494,K3535,K3576,K3616,K3657,K3698,K3738,K3779,K3820,K3860,K3901,K3941,K3981,K4021,K4060,K4101,K4141,K4183,K4223,K4264,K4304,K4345,K4385,K4428,K4467,K4508)</f>
        <v>11239182</v>
      </c>
      <c r="L1622" s="45">
        <f t="shared" si="4220"/>
        <v>114620</v>
      </c>
      <c r="M1622" s="45">
        <f t="shared" ref="M1622:Q1622" si="4287">SUM(M1665,M1705,M1745,M1785,M1824,M1864,M1904,M1944,M1986,M2027,M2067,M2107,M2149,M2190,M2231,M2271,M2312,M2353,M2395,M2433,M2474,M2513,M2553,M2594,M2635,M2676,M2718,M2759,M2800,M2841,M2882,M2923,M2964,M3005,M3046,M3087,M3129,M3170,M3211,M3253,M3294,M3332,M3372,M3413,M3454,M3494,M3535,M3576,M3616,M3657,M3698,M3738,M3779,M3820,M3860,M3901,M3941,M3981,M4021,M4060,M4101,M4141,M4183,M4223,M4264,M4304,M4345,M4385,M4428,M4467,M4508)</f>
        <v>105020</v>
      </c>
      <c r="N1622" s="45">
        <f t="shared" si="4287"/>
        <v>0</v>
      </c>
      <c r="O1622" s="45">
        <f t="shared" si="4287"/>
        <v>9600</v>
      </c>
      <c r="P1622" s="45">
        <f t="shared" si="4287"/>
        <v>0</v>
      </c>
      <c r="Q1622" s="45">
        <f t="shared" si="4287"/>
        <v>0</v>
      </c>
      <c r="R1622" s="45">
        <f t="shared" ref="R1622:AG1622" si="4288">SUM(R1665,R1705,R1745,R1785,R1824,R1864,R1904,R1944,R1986,R2027,R2067,R2107,R2149,R2190,R2231,R2271,R2312,R2353,R2395,R2433,R2474,R2513,R2553,R2594,R2635,R2676,R2718,R2759,R2800,R2841,R2882,R2923,R2964,R3005,R3046,R3087,R3129,R3170,R3211,R3253,R3294,R3332,R3372,R3413,R3454,R3494,R3535,R3576,R3616,R3657,R3698,R3738,R3779,R3820,R3860,R3901,R3941,R3981,R4021,R4060,R4101,R4141,R4183,R4223,R4264,R4304,R4345,R4385,R4428,R4467,R4508)</f>
        <v>105020</v>
      </c>
      <c r="S1622" s="45">
        <f t="shared" si="4288"/>
        <v>0</v>
      </c>
      <c r="T1622" s="45">
        <f t="shared" si="4288"/>
        <v>0</v>
      </c>
      <c r="U1622" s="45">
        <f t="shared" si="4288"/>
        <v>0</v>
      </c>
      <c r="V1622" s="45">
        <f t="shared" si="4288"/>
        <v>0</v>
      </c>
      <c r="W1622" s="45">
        <f t="shared" si="4288"/>
        <v>0</v>
      </c>
      <c r="X1622" s="45">
        <f t="shared" ref="X1622" si="4289">SUM(X1665,X1705,X1745,X1785,X1824,X1864,X1904,X1944,X1986,X2027,X2067,X2107,X2149,X2190,X2231,X2271,X2312,X2353,X2395,X2433,X2474,X2513,X2553,X2594,X2635,X2676,X2718,X2759,X2800,X2841,X2882,X2923,X2964,X3005,X3046,X3087,X3129,X3170,X3211,X3253,X3294,X3332,X3372,X3413,X3454,X3494,X3535,X3576,X3616,X3657,X3698,X3738,X3779,X3820,X3860,X3901,X3941,X3981,X4021,X4060,X4101,X4141,X4183,X4223,X4264,X4304,X4345,X4385,X4428,X4467,X4508)</f>
        <v>105020</v>
      </c>
      <c r="Y1622" s="45">
        <f t="shared" si="4288"/>
        <v>0</v>
      </c>
      <c r="Z1622" s="45">
        <f t="shared" si="4288"/>
        <v>11446</v>
      </c>
      <c r="AA1622" s="45">
        <f t="shared" si="4288"/>
        <v>1050</v>
      </c>
      <c r="AB1622" s="45">
        <f t="shared" si="4288"/>
        <v>2300</v>
      </c>
      <c r="AC1622" s="45">
        <f t="shared" si="4288"/>
        <v>6372</v>
      </c>
      <c r="AD1622" s="45">
        <f t="shared" si="4288"/>
        <v>7132</v>
      </c>
      <c r="AE1622" s="45">
        <f t="shared" si="4288"/>
        <v>1412</v>
      </c>
      <c r="AF1622" s="45">
        <f t="shared" si="4288"/>
        <v>1000</v>
      </c>
      <c r="AG1622" s="45">
        <f t="shared" si="4288"/>
        <v>1000</v>
      </c>
      <c r="AH1622" s="45">
        <v>31712</v>
      </c>
      <c r="AI1622" s="45">
        <v>73308</v>
      </c>
      <c r="AJ1622" s="45">
        <f t="shared" ref="AJ1622:AY1622" si="4290">SUM(AJ1665,AJ1705,AJ1745,AJ1785,AJ1824,AJ1864,AJ1904,AJ1944,AJ1986,AJ2027,AJ2067,AJ2107,AJ2149,AJ2190,AJ2231,AJ2271,AJ2312,AJ2353,AJ2395,AJ2433,AJ2474,AJ2513,AJ2553,AJ2594,AJ2635,AJ2676,AJ2718,AJ2759,AJ2800,AJ2841,AJ2882,AJ2923,AJ2964,AJ3005,AJ3046,AJ3087,AJ3129,AJ3170,AJ3211,AJ3253,AJ3294,AJ3332,AJ3372,AJ3413,AJ3454,AJ3494,AJ3535,AJ3576,AJ3616,AJ3657,AJ3698,AJ3738,AJ3779,AJ3820,AJ3860,AJ3901,AJ3941,AJ3981,AJ4021,AJ4060,AJ4101,AJ4141,AJ4183,AJ4223,AJ4264,AJ4304,AJ4345,AJ4385,AJ4428,AJ4467,AJ4508)</f>
        <v>0</v>
      </c>
      <c r="AK1622" s="45">
        <f t="shared" si="4290"/>
        <v>0</v>
      </c>
      <c r="AL1622" s="45">
        <f t="shared" si="4290"/>
        <v>0</v>
      </c>
      <c r="AM1622" s="45">
        <f t="shared" si="4290"/>
        <v>0</v>
      </c>
      <c r="AN1622" s="45">
        <f t="shared" si="4290"/>
        <v>0</v>
      </c>
      <c r="AO1622" s="45">
        <f t="shared" si="4290"/>
        <v>0</v>
      </c>
      <c r="AP1622" s="45">
        <f t="shared" ref="AP1622" si="4291">SUM(AP1665,AP1705,AP1745,AP1785,AP1824,AP1864,AP1904,AP1944,AP1986,AP2027,AP2067,AP2107,AP2149,AP2190,AP2231,AP2271,AP2312,AP2353,AP2395,AP2433,AP2474,AP2513,AP2553,AP2594,AP2635,AP2676,AP2718,AP2759,AP2800,AP2841,AP2882,AP2923,AP2964,AP3005,AP3046,AP3087,AP3129,AP3170,AP3211,AP3253,AP3294,AP3332,AP3372,AP3413,AP3454,AP3494,AP3535,AP3576,AP3616,AP3657,AP3698,AP3738,AP3779,AP3820,AP3860,AP3901,AP3941,AP3981,AP4021,AP4060,AP4101,AP4141,AP4183,AP4223,AP4264,AP4304,AP4345,AP4385,AP4428,AP4467,AP4508)</f>
        <v>0</v>
      </c>
      <c r="AQ1622" s="45">
        <f t="shared" si="4290"/>
        <v>0</v>
      </c>
      <c r="AR1622" s="45">
        <f t="shared" si="4290"/>
        <v>0</v>
      </c>
      <c r="AS1622" s="45">
        <f t="shared" si="4290"/>
        <v>0</v>
      </c>
      <c r="AT1622" s="45">
        <f t="shared" si="4290"/>
        <v>0</v>
      </c>
      <c r="AU1622" s="45">
        <f t="shared" si="4290"/>
        <v>0</v>
      </c>
      <c r="AV1622" s="45">
        <f t="shared" si="4290"/>
        <v>0</v>
      </c>
      <c r="AW1622" s="45">
        <f t="shared" si="4290"/>
        <v>0</v>
      </c>
      <c r="AX1622" s="45">
        <f t="shared" si="4290"/>
        <v>0</v>
      </c>
      <c r="AY1622" s="45">
        <f t="shared" si="4290"/>
        <v>0</v>
      </c>
      <c r="AZ1622" s="45">
        <v>0</v>
      </c>
      <c r="BA1622" s="45">
        <v>0</v>
      </c>
      <c r="BB1622" s="45">
        <f t="shared" ref="BB1622:BQ1622" si="4292">SUM(BB1665,BB1705,BB1745,BB1785,BB1824,BB1864,BB1904,BB1944,BB1986,BB2027,BB2067,BB2107,BB2149,BB2190,BB2231,BB2271,BB2312,BB2353,BB2395,BB2433,BB2474,BB2513,BB2553,BB2594,BB2635,BB2676,BB2718,BB2759,BB2800,BB2841,BB2882,BB2923,BB2964,BB3005,BB3046,BB3087,BB3129,BB3170,BB3211,BB3253,BB3294,BB3332,BB3372,BB3413,BB3454,BB3494,BB3535,BB3576,BB3616,BB3657,BB3698,BB3738,BB3779,BB3820,BB3860,BB3901,BB3941,BB3981,BB4021,BB4060,BB4101,BB4141,BB4183,BB4223,BB4264,BB4304,BB4345,BB4385,BB4428,BB4467,BB4508)</f>
        <v>9600</v>
      </c>
      <c r="BC1622" s="45">
        <f t="shared" si="4292"/>
        <v>0</v>
      </c>
      <c r="BD1622" s="45">
        <f t="shared" si="4292"/>
        <v>0</v>
      </c>
      <c r="BE1622" s="45">
        <f t="shared" si="4292"/>
        <v>0</v>
      </c>
      <c r="BF1622" s="45">
        <f t="shared" si="4292"/>
        <v>0</v>
      </c>
      <c r="BG1622" s="45">
        <f t="shared" si="4292"/>
        <v>0</v>
      </c>
      <c r="BH1622" s="45">
        <f t="shared" ref="BH1622" si="4293">SUM(BH1665,BH1705,BH1745,BH1785,BH1824,BH1864,BH1904,BH1944,BH1986,BH2027,BH2067,BH2107,BH2149,BH2190,BH2231,BH2271,BH2312,BH2353,BH2395,BH2433,BH2474,BH2513,BH2553,BH2594,BH2635,BH2676,BH2718,BH2759,BH2800,BH2841,BH2882,BH2923,BH2964,BH3005,BH3046,BH3087,BH3129,BH3170,BH3211,BH3253,BH3294,BH3332,BH3372,BH3413,BH3454,BH3494,BH3535,BH3576,BH3616,BH3657,BH3698,BH3738,BH3779,BH3820,BH3860,BH3901,BH3941,BH3981,BH4021,BH4060,BH4101,BH4141,BH4183,BH4223,BH4264,BH4304,BH4345,BH4385,BH4428,BH4467,BH4508)</f>
        <v>9600</v>
      </c>
      <c r="BI1622" s="45">
        <f t="shared" si="4292"/>
        <v>0</v>
      </c>
      <c r="BJ1622" s="45">
        <f t="shared" si="4292"/>
        <v>0</v>
      </c>
      <c r="BK1622" s="45">
        <f t="shared" si="4292"/>
        <v>0</v>
      </c>
      <c r="BL1622" s="45">
        <f t="shared" si="4292"/>
        <v>0</v>
      </c>
      <c r="BM1622" s="45">
        <f t="shared" si="4292"/>
        <v>0</v>
      </c>
      <c r="BN1622" s="45">
        <f t="shared" si="4292"/>
        <v>0</v>
      </c>
      <c r="BO1622" s="45">
        <f t="shared" si="4292"/>
        <v>0</v>
      </c>
      <c r="BP1622" s="45">
        <f t="shared" si="4292"/>
        <v>0</v>
      </c>
      <c r="BQ1622" s="45">
        <f t="shared" si="4292"/>
        <v>0</v>
      </c>
      <c r="BR1622" s="45">
        <v>0</v>
      </c>
      <c r="BS1622" s="45">
        <v>9600</v>
      </c>
      <c r="BT1622" s="14">
        <f t="shared" ref="BT1622:BZ1622" si="4294">SUM(BT1665,BT1705,BT1745,BT1785,BT1824,BT1864,BT1904,BT1944,BT1986,BT2027,BT2067,BT2107,BT2149,BT2190,BT2231,BT2271,BT2312,BT2353,BT2395,BT2433,BT2474,BT2513,BT2553,BT2594,BT2635,BT2676,BT2718,BT2759,BT2800,BT2841,BT2882,BT2923,BT2964,BT3005,BT3046,BT3087,BT3129,BT3170,BT3211,BT3253,BT3294,BT3332,BT3372,BT3413,BT3454,BT3494,BT3535,BT3576,BT3616,BT3657,BT3698,BT3738,BT3779,BT3820,BT3860,BT3901,BT3941,BT3981,BT4021,BT4060,BT4101,BT4141,BT4183,BT4223,BT4264,BT4304,BT4345,BT4385,BT4428,BT4467,BT4508)</f>
        <v>11353802</v>
      </c>
      <c r="BU1622" s="14">
        <f t="shared" si="4294"/>
        <v>11239182</v>
      </c>
      <c r="BV1622" s="14">
        <f t="shared" si="4294"/>
        <v>6825622</v>
      </c>
      <c r="BW1622" s="14">
        <f t="shared" si="4294"/>
        <v>2776179</v>
      </c>
      <c r="BX1622" s="14">
        <f t="shared" si="4294"/>
        <v>768775</v>
      </c>
      <c r="BY1622" s="14">
        <f t="shared" si="4294"/>
        <v>936425</v>
      </c>
      <c r="BZ1622" s="14">
        <f t="shared" si="4294"/>
        <v>1070979</v>
      </c>
      <c r="CA1622" s="14">
        <f t="shared" si="4217"/>
        <v>9601801</v>
      </c>
      <c r="CB1622" s="122">
        <f t="shared" si="4218"/>
        <v>85.431493146031443</v>
      </c>
    </row>
    <row r="1623" spans="1:80" s="33" customFormat="1" x14ac:dyDescent="0.25">
      <c r="A1623" s="38" t="s">
        <v>928</v>
      </c>
      <c r="B1623" s="38" t="s">
        <v>88</v>
      </c>
      <c r="C1623" s="38" t="s">
        <v>1799</v>
      </c>
      <c r="D1623" s="53" t="s">
        <v>1800</v>
      </c>
      <c r="E1623" s="93">
        <v>6112</v>
      </c>
      <c r="F1623" s="53" t="s">
        <v>1</v>
      </c>
      <c r="G1623" s="75" t="s">
        <v>1906</v>
      </c>
      <c r="H1623" s="44" t="s">
        <v>37</v>
      </c>
      <c r="I1623" s="45">
        <f>SUM(I1667,I1707,I1747,I1787,I1826,I1906,I1946,I1988,I2029,I2069,I2109,I2151,I2192,I2233,I2273,I2314,I2355,I2397,I2435,I2476,I2515,I2555,I2596,I2637,I2678,I2720,I2761,I2802,I2843,I2884,I2925,I2966,I3007,I3048,I3089,I3131,I3172,I3213,I3255,I3296,I3334,I3374,I3415,I3456,I3496,I3537,I3578,I3618,I3659,I3700,I3740,I3781,I3822,I3862,I3903,I3943,I3983,I4023,I4062,I4103,I4143,I4185,I4225,I4266,I4306,I4347,I4387,I4430,I4469,I4511)</f>
        <v>830260</v>
      </c>
      <c r="J1623" s="45">
        <f t="shared" si="4215"/>
        <v>895362</v>
      </c>
      <c r="K1623" s="45">
        <f t="shared" ref="K1623" si="4295">SUM(K1667,K1707,K1747,K1787,K1826,K1906,K1946,K1988,K2029,K2069,K2109,K2151,K2192,K2233,K2273,K2314,K2355,K2397,K2435,K2476,K2515,K2555,K2596,K2637,K2678,K2720,K2761,K2802,K2843,K2884,K2925,K2966,K3007,K3048,K3089,K3131,K3172,K3213,K3255,K3296,K3334,K3374,K3415,K3456,K3496,K3537,K3578,K3618,K3659,K3700,K3740,K3781,K3822,K3862,K3903,K3943,K3983,K4023,K4062,K4103,K4143,K4185,K4225,K4266,K4306,K4347,K4387,K4430,K4469,K4511)</f>
        <v>895362</v>
      </c>
      <c r="L1623" s="45">
        <f t="shared" si="4220"/>
        <v>0</v>
      </c>
      <c r="M1623" s="45">
        <f t="shared" ref="M1623:Q1623" si="4296">SUM(M1667,M1707,M1747,M1787,M1826,M1906,M1946,M1988,M2029,M2069,M2109,M2151,M2192,M2233,M2273,M2314,M2355,M2397,M2435,M2476,M2515,M2555,M2596,M2637,M2678,M2720,M2761,M2802,M2843,M2884,M2925,M2966,M3007,M3048,M3089,M3131,M3172,M3213,M3255,M3296,M3334,M3374,M3415,M3456,M3496,M3537,M3578,M3618,M3659,M3700,M3740,M3781,M3822,M3862,M3903,M3943,M3983,M4023,M4062,M4103,M4143,M4185,M4225,M4266,M4306,M4347,M4387,M4430,M4469,M4511)</f>
        <v>0</v>
      </c>
      <c r="N1623" s="45">
        <f t="shared" si="4296"/>
        <v>0</v>
      </c>
      <c r="O1623" s="45">
        <f t="shared" si="4296"/>
        <v>0</v>
      </c>
      <c r="P1623" s="45">
        <f t="shared" si="4296"/>
        <v>0</v>
      </c>
      <c r="Q1623" s="45">
        <f t="shared" si="4296"/>
        <v>0</v>
      </c>
      <c r="R1623" s="45">
        <f t="shared" ref="R1623:AG1623" si="4297">SUM(R1667,R1707,R1747,R1787,R1826,R1906,R1946,R1988,R2029,R2069,R2109,R2151,R2192,R2233,R2273,R2314,R2355,R2397,R2435,R2476,R2515,R2555,R2596,R2637,R2678,R2720,R2761,R2802,R2843,R2884,R2925,R2966,R3007,R3048,R3089,R3131,R3172,R3213,R3255,R3296,R3334,R3374,R3415,R3456,R3496,R3537,R3578,R3618,R3659,R3700,R3740,R3781,R3822,R3862,R3903,R3943,R3983,R4023,R4062,R4103,R4143,R4185,R4225,R4266,R4306,R4347,R4387,R4430,R4469,R4511)</f>
        <v>0</v>
      </c>
      <c r="S1623" s="45">
        <f t="shared" si="4297"/>
        <v>0</v>
      </c>
      <c r="T1623" s="45">
        <f t="shared" si="4297"/>
        <v>0</v>
      </c>
      <c r="U1623" s="45">
        <f t="shared" si="4297"/>
        <v>0</v>
      </c>
      <c r="V1623" s="45">
        <f t="shared" si="4297"/>
        <v>0</v>
      </c>
      <c r="W1623" s="45">
        <f t="shared" si="4297"/>
        <v>0</v>
      </c>
      <c r="X1623" s="45">
        <f t="shared" ref="X1623" si="4298">SUM(X1667,X1707,X1747,X1787,X1826,X1906,X1946,X1988,X2029,X2069,X2109,X2151,X2192,X2233,X2273,X2314,X2355,X2397,X2435,X2476,X2515,X2555,X2596,X2637,X2678,X2720,X2761,X2802,X2843,X2884,X2925,X2966,X3007,X3048,X3089,X3131,X3172,X3213,X3255,X3296,X3334,X3374,X3415,X3456,X3496,X3537,X3578,X3618,X3659,X3700,X3740,X3781,X3822,X3862,X3903,X3943,X3983,X4023,X4062,X4103,X4143,X4185,X4225,X4266,X4306,X4347,X4387,X4430,X4469,X4511)</f>
        <v>0</v>
      </c>
      <c r="Y1623" s="45">
        <f t="shared" si="4297"/>
        <v>0</v>
      </c>
      <c r="Z1623" s="45">
        <f t="shared" si="4297"/>
        <v>0</v>
      </c>
      <c r="AA1623" s="45">
        <f t="shared" si="4297"/>
        <v>0</v>
      </c>
      <c r="AB1623" s="45">
        <f t="shared" si="4297"/>
        <v>0</v>
      </c>
      <c r="AC1623" s="45">
        <f t="shared" si="4297"/>
        <v>0</v>
      </c>
      <c r="AD1623" s="45">
        <f t="shared" si="4297"/>
        <v>0</v>
      </c>
      <c r="AE1623" s="45">
        <f t="shared" si="4297"/>
        <v>0</v>
      </c>
      <c r="AF1623" s="45">
        <f t="shared" si="4297"/>
        <v>0</v>
      </c>
      <c r="AG1623" s="45">
        <f t="shared" si="4297"/>
        <v>0</v>
      </c>
      <c r="AH1623" s="45">
        <v>0</v>
      </c>
      <c r="AI1623" s="45">
        <v>0</v>
      </c>
      <c r="AJ1623" s="45">
        <f t="shared" ref="AJ1623:AY1623" si="4299">SUM(AJ1667,AJ1707,AJ1747,AJ1787,AJ1826,AJ1906,AJ1946,AJ1988,AJ2029,AJ2069,AJ2109,AJ2151,AJ2192,AJ2233,AJ2273,AJ2314,AJ2355,AJ2397,AJ2435,AJ2476,AJ2515,AJ2555,AJ2596,AJ2637,AJ2678,AJ2720,AJ2761,AJ2802,AJ2843,AJ2884,AJ2925,AJ2966,AJ3007,AJ3048,AJ3089,AJ3131,AJ3172,AJ3213,AJ3255,AJ3296,AJ3334,AJ3374,AJ3415,AJ3456,AJ3496,AJ3537,AJ3578,AJ3618,AJ3659,AJ3700,AJ3740,AJ3781,AJ3822,AJ3862,AJ3903,AJ3943,AJ3983,AJ4023,AJ4062,AJ4103,AJ4143,AJ4185,AJ4225,AJ4266,AJ4306,AJ4347,AJ4387,AJ4430,AJ4469,AJ4511)</f>
        <v>0</v>
      </c>
      <c r="AK1623" s="45">
        <f t="shared" si="4299"/>
        <v>0</v>
      </c>
      <c r="AL1623" s="45">
        <f t="shared" si="4299"/>
        <v>0</v>
      </c>
      <c r="AM1623" s="45">
        <f t="shared" si="4299"/>
        <v>0</v>
      </c>
      <c r="AN1623" s="45">
        <f t="shared" si="4299"/>
        <v>0</v>
      </c>
      <c r="AO1623" s="45">
        <f t="shared" si="4299"/>
        <v>0</v>
      </c>
      <c r="AP1623" s="45">
        <f t="shared" ref="AP1623" si="4300">SUM(AP1667,AP1707,AP1747,AP1787,AP1826,AP1906,AP1946,AP1988,AP2029,AP2069,AP2109,AP2151,AP2192,AP2233,AP2273,AP2314,AP2355,AP2397,AP2435,AP2476,AP2515,AP2555,AP2596,AP2637,AP2678,AP2720,AP2761,AP2802,AP2843,AP2884,AP2925,AP2966,AP3007,AP3048,AP3089,AP3131,AP3172,AP3213,AP3255,AP3296,AP3334,AP3374,AP3415,AP3456,AP3496,AP3537,AP3578,AP3618,AP3659,AP3700,AP3740,AP3781,AP3822,AP3862,AP3903,AP3943,AP3983,AP4023,AP4062,AP4103,AP4143,AP4185,AP4225,AP4266,AP4306,AP4347,AP4387,AP4430,AP4469,AP4511)</f>
        <v>0</v>
      </c>
      <c r="AQ1623" s="45">
        <f t="shared" si="4299"/>
        <v>0</v>
      </c>
      <c r="AR1623" s="45">
        <f t="shared" si="4299"/>
        <v>0</v>
      </c>
      <c r="AS1623" s="45">
        <f t="shared" si="4299"/>
        <v>0</v>
      </c>
      <c r="AT1623" s="45">
        <f t="shared" si="4299"/>
        <v>0</v>
      </c>
      <c r="AU1623" s="45">
        <f t="shared" si="4299"/>
        <v>0</v>
      </c>
      <c r="AV1623" s="45">
        <f t="shared" si="4299"/>
        <v>0</v>
      </c>
      <c r="AW1623" s="45">
        <f t="shared" si="4299"/>
        <v>0</v>
      </c>
      <c r="AX1623" s="45">
        <f t="shared" si="4299"/>
        <v>0</v>
      </c>
      <c r="AY1623" s="45">
        <f t="shared" si="4299"/>
        <v>0</v>
      </c>
      <c r="AZ1623" s="45">
        <v>0</v>
      </c>
      <c r="BA1623" s="45">
        <v>0</v>
      </c>
      <c r="BB1623" s="45">
        <f t="shared" ref="BB1623:BQ1623" si="4301">SUM(BB1667,BB1707,BB1747,BB1787,BB1826,BB1906,BB1946,BB1988,BB2029,BB2069,BB2109,BB2151,BB2192,BB2233,BB2273,BB2314,BB2355,BB2397,BB2435,BB2476,BB2515,BB2555,BB2596,BB2637,BB2678,BB2720,BB2761,BB2802,BB2843,BB2884,BB2925,BB2966,BB3007,BB3048,BB3089,BB3131,BB3172,BB3213,BB3255,BB3296,BB3334,BB3374,BB3415,BB3456,BB3496,BB3537,BB3578,BB3618,BB3659,BB3700,BB3740,BB3781,BB3822,BB3862,BB3903,BB3943,BB3983,BB4023,BB4062,BB4103,BB4143,BB4185,BB4225,BB4266,BB4306,BB4347,BB4387,BB4430,BB4469,BB4511)</f>
        <v>0</v>
      </c>
      <c r="BC1623" s="45">
        <f t="shared" si="4301"/>
        <v>0</v>
      </c>
      <c r="BD1623" s="45">
        <f t="shared" si="4301"/>
        <v>0</v>
      </c>
      <c r="BE1623" s="45">
        <f t="shared" si="4301"/>
        <v>0</v>
      </c>
      <c r="BF1623" s="45">
        <f t="shared" si="4301"/>
        <v>0</v>
      </c>
      <c r="BG1623" s="45">
        <f t="shared" si="4301"/>
        <v>0</v>
      </c>
      <c r="BH1623" s="45">
        <f t="shared" ref="BH1623" si="4302">SUM(BH1667,BH1707,BH1747,BH1787,BH1826,BH1906,BH1946,BH1988,BH2029,BH2069,BH2109,BH2151,BH2192,BH2233,BH2273,BH2314,BH2355,BH2397,BH2435,BH2476,BH2515,BH2555,BH2596,BH2637,BH2678,BH2720,BH2761,BH2802,BH2843,BH2884,BH2925,BH2966,BH3007,BH3048,BH3089,BH3131,BH3172,BH3213,BH3255,BH3296,BH3334,BH3374,BH3415,BH3456,BH3496,BH3537,BH3578,BH3618,BH3659,BH3700,BH3740,BH3781,BH3822,BH3862,BH3903,BH3943,BH3983,BH4023,BH4062,BH4103,BH4143,BH4185,BH4225,BH4266,BH4306,BH4347,BH4387,BH4430,BH4469,BH4511)</f>
        <v>0</v>
      </c>
      <c r="BI1623" s="45">
        <f t="shared" si="4301"/>
        <v>0</v>
      </c>
      <c r="BJ1623" s="45">
        <f t="shared" si="4301"/>
        <v>0</v>
      </c>
      <c r="BK1623" s="45">
        <f t="shared" si="4301"/>
        <v>0</v>
      </c>
      <c r="BL1623" s="45">
        <f t="shared" si="4301"/>
        <v>0</v>
      </c>
      <c r="BM1623" s="45">
        <f t="shared" si="4301"/>
        <v>0</v>
      </c>
      <c r="BN1623" s="45">
        <f t="shared" si="4301"/>
        <v>0</v>
      </c>
      <c r="BO1623" s="45">
        <f t="shared" si="4301"/>
        <v>0</v>
      </c>
      <c r="BP1623" s="45">
        <f t="shared" si="4301"/>
        <v>0</v>
      </c>
      <c r="BQ1623" s="45">
        <f t="shared" si="4301"/>
        <v>0</v>
      </c>
      <c r="BR1623" s="45">
        <v>0</v>
      </c>
      <c r="BS1623" s="45">
        <v>0</v>
      </c>
      <c r="BT1623" s="14">
        <f t="shared" ref="BT1623:BZ1623" si="4303">SUM(BT1667,BT1707,BT1747,BT1787,BT1826,BT1906,BT1946,BT1988,BT2029,BT2069,BT2109,BT2151,BT2192,BT2233,BT2273,BT2314,BT2355,BT2397,BT2435,BT2476,BT2515,BT2555,BT2596,BT2637,BT2678,BT2720,BT2761,BT2802,BT2843,BT2884,BT2925,BT2966,BT3007,BT3048,BT3089,BT3131,BT3172,BT3213,BT3255,BT3296,BT3334,BT3374,BT3415,BT3456,BT3496,BT3537,BT3578,BT3618,BT3659,BT3700,BT3740,BT3781,BT3822,BT3862,BT3903,BT3943,BT3983,BT4023,BT4062,BT4103,BT4143,BT4185,BT4225,BT4266,BT4306,BT4347,BT4387,BT4430,BT4469,BT4511)</f>
        <v>903862</v>
      </c>
      <c r="BU1623" s="14">
        <f t="shared" si="4303"/>
        <v>916280</v>
      </c>
      <c r="BV1623" s="14">
        <f t="shared" si="4303"/>
        <v>316482</v>
      </c>
      <c r="BW1623" s="14">
        <f t="shared" si="4303"/>
        <v>119100</v>
      </c>
      <c r="BX1623" s="14">
        <f t="shared" si="4303"/>
        <v>90900</v>
      </c>
      <c r="BY1623" s="14">
        <f t="shared" si="4303"/>
        <v>20000</v>
      </c>
      <c r="BZ1623" s="14">
        <f t="shared" si="4303"/>
        <v>8200</v>
      </c>
      <c r="CA1623" s="14">
        <f t="shared" si="4217"/>
        <v>435582</v>
      </c>
      <c r="CB1623" s="122">
        <f t="shared" si="4218"/>
        <v>47.538088793818481</v>
      </c>
    </row>
    <row r="1624" spans="1:80" s="33" customFormat="1" x14ac:dyDescent="0.25">
      <c r="A1624" s="38" t="s">
        <v>928</v>
      </c>
      <c r="B1624" s="38" t="s">
        <v>88</v>
      </c>
      <c r="C1624" s="38" t="s">
        <v>1799</v>
      </c>
      <c r="D1624" s="53" t="s">
        <v>1800</v>
      </c>
      <c r="E1624" s="86" t="s">
        <v>1804</v>
      </c>
      <c r="F1624" s="86" t="s">
        <v>1</v>
      </c>
      <c r="G1624" s="39" t="s">
        <v>1</v>
      </c>
      <c r="H1624" s="39" t="s">
        <v>45</v>
      </c>
      <c r="I1624" s="43">
        <f>SUM(I1625)</f>
        <v>13573249</v>
      </c>
      <c r="J1624" s="43">
        <f t="shared" si="4215"/>
        <v>14996277</v>
      </c>
      <c r="K1624" s="43">
        <f t="shared" ref="K1624:Q1624" si="4304">SUM(K1625)</f>
        <v>14890877</v>
      </c>
      <c r="L1624" s="43">
        <f t="shared" si="4220"/>
        <v>105400</v>
      </c>
      <c r="M1624" s="43">
        <f t="shared" si="4304"/>
        <v>94598</v>
      </c>
      <c r="N1624" s="43">
        <f t="shared" si="4304"/>
        <v>0</v>
      </c>
      <c r="O1624" s="43">
        <f t="shared" si="4304"/>
        <v>10802</v>
      </c>
      <c r="P1624" s="43">
        <f t="shared" si="4304"/>
        <v>0</v>
      </c>
      <c r="Q1624" s="43">
        <f t="shared" si="4304"/>
        <v>0</v>
      </c>
      <c r="R1624" s="43">
        <f t="shared" ref="R1624:AG1624" si="4305">SUM(R1625)</f>
        <v>94598</v>
      </c>
      <c r="S1624" s="43">
        <f t="shared" si="4305"/>
        <v>0</v>
      </c>
      <c r="T1624" s="43">
        <f t="shared" si="4305"/>
        <v>0</v>
      </c>
      <c r="U1624" s="43">
        <f t="shared" si="4305"/>
        <v>0</v>
      </c>
      <c r="V1624" s="43">
        <f t="shared" si="4305"/>
        <v>0</v>
      </c>
      <c r="W1624" s="43">
        <f t="shared" si="4305"/>
        <v>0</v>
      </c>
      <c r="X1624" s="43">
        <f t="shared" si="4305"/>
        <v>94598</v>
      </c>
      <c r="Y1624" s="43">
        <f t="shared" si="4305"/>
        <v>7104</v>
      </c>
      <c r="Z1624" s="43">
        <f t="shared" si="4305"/>
        <v>5702</v>
      </c>
      <c r="AA1624" s="43">
        <f t="shared" si="4305"/>
        <v>13765</v>
      </c>
      <c r="AB1624" s="43">
        <f t="shared" si="4305"/>
        <v>7558</v>
      </c>
      <c r="AC1624" s="43">
        <f t="shared" si="4305"/>
        <v>6829</v>
      </c>
      <c r="AD1624" s="43">
        <f t="shared" si="4305"/>
        <v>5741</v>
      </c>
      <c r="AE1624" s="43">
        <f t="shared" si="4305"/>
        <v>2151</v>
      </c>
      <c r="AF1624" s="43">
        <f t="shared" si="4305"/>
        <v>1395</v>
      </c>
      <c r="AG1624" s="43">
        <f t="shared" si="4305"/>
        <v>2050</v>
      </c>
      <c r="AH1624" s="43">
        <v>52295</v>
      </c>
      <c r="AI1624" s="43">
        <v>42303</v>
      </c>
      <c r="AJ1624" s="43">
        <f t="shared" ref="AJ1624:AY1624" si="4306">SUM(AJ1625)</f>
        <v>0</v>
      </c>
      <c r="AK1624" s="43">
        <f t="shared" si="4306"/>
        <v>0</v>
      </c>
      <c r="AL1624" s="43">
        <f t="shared" si="4306"/>
        <v>0</v>
      </c>
      <c r="AM1624" s="43">
        <f t="shared" si="4306"/>
        <v>0</v>
      </c>
      <c r="AN1624" s="43">
        <f t="shared" si="4306"/>
        <v>0</v>
      </c>
      <c r="AO1624" s="43">
        <f t="shared" si="4306"/>
        <v>0</v>
      </c>
      <c r="AP1624" s="43">
        <f t="shared" si="4306"/>
        <v>0</v>
      </c>
      <c r="AQ1624" s="43">
        <f t="shared" si="4306"/>
        <v>0</v>
      </c>
      <c r="AR1624" s="43">
        <f t="shared" si="4306"/>
        <v>0</v>
      </c>
      <c r="AS1624" s="43">
        <f t="shared" si="4306"/>
        <v>0</v>
      </c>
      <c r="AT1624" s="43">
        <f t="shared" si="4306"/>
        <v>0</v>
      </c>
      <c r="AU1624" s="43">
        <f t="shared" si="4306"/>
        <v>0</v>
      </c>
      <c r="AV1624" s="43">
        <f t="shared" si="4306"/>
        <v>0</v>
      </c>
      <c r="AW1624" s="43">
        <f t="shared" si="4306"/>
        <v>0</v>
      </c>
      <c r="AX1624" s="43">
        <f t="shared" si="4306"/>
        <v>0</v>
      </c>
      <c r="AY1624" s="43">
        <f t="shared" si="4306"/>
        <v>0</v>
      </c>
      <c r="AZ1624" s="43">
        <v>0</v>
      </c>
      <c r="BA1624" s="43">
        <v>0</v>
      </c>
      <c r="BB1624" s="43">
        <f t="shared" ref="BB1624:BQ1624" si="4307">SUM(BB1625)</f>
        <v>10802</v>
      </c>
      <c r="BC1624" s="43">
        <f t="shared" si="4307"/>
        <v>0</v>
      </c>
      <c r="BD1624" s="43">
        <f t="shared" si="4307"/>
        <v>0</v>
      </c>
      <c r="BE1624" s="43">
        <f t="shared" si="4307"/>
        <v>0</v>
      </c>
      <c r="BF1624" s="43">
        <f t="shared" si="4307"/>
        <v>0</v>
      </c>
      <c r="BG1624" s="43">
        <f t="shared" si="4307"/>
        <v>0</v>
      </c>
      <c r="BH1624" s="43">
        <f t="shared" si="4307"/>
        <v>10802</v>
      </c>
      <c r="BI1624" s="43">
        <f t="shared" si="4307"/>
        <v>0</v>
      </c>
      <c r="BJ1624" s="43">
        <f t="shared" si="4307"/>
        <v>1018</v>
      </c>
      <c r="BK1624" s="43">
        <f t="shared" si="4307"/>
        <v>0</v>
      </c>
      <c r="BL1624" s="43">
        <f t="shared" si="4307"/>
        <v>0</v>
      </c>
      <c r="BM1624" s="43">
        <f t="shared" si="4307"/>
        <v>4404</v>
      </c>
      <c r="BN1624" s="43">
        <f t="shared" si="4307"/>
        <v>1076</v>
      </c>
      <c r="BO1624" s="43">
        <f t="shared" si="4307"/>
        <v>0</v>
      </c>
      <c r="BP1624" s="43">
        <f t="shared" si="4307"/>
        <v>4304</v>
      </c>
      <c r="BQ1624" s="43">
        <f t="shared" si="4307"/>
        <v>0</v>
      </c>
      <c r="BR1624" s="43">
        <v>10802</v>
      </c>
      <c r="BS1624" s="43">
        <v>0</v>
      </c>
      <c r="BT1624" s="12">
        <f t="shared" ref="BT1624:BZ1624" si="4308">SUM(BT1625)</f>
        <v>15746090</v>
      </c>
      <c r="BU1624" s="12">
        <f t="shared" si="4308"/>
        <v>15640690</v>
      </c>
      <c r="BV1624" s="12">
        <f t="shared" si="4308"/>
        <v>8562224</v>
      </c>
      <c r="BW1624" s="12">
        <f t="shared" si="4308"/>
        <v>3822385</v>
      </c>
      <c r="BX1624" s="12">
        <f t="shared" si="4308"/>
        <v>1432895</v>
      </c>
      <c r="BY1624" s="12">
        <f t="shared" si="4308"/>
        <v>1193599</v>
      </c>
      <c r="BZ1624" s="12">
        <f t="shared" si="4308"/>
        <v>1195891</v>
      </c>
      <c r="CA1624" s="12">
        <f t="shared" si="4217"/>
        <v>12384609</v>
      </c>
      <c r="CB1624" s="124">
        <f t="shared" si="4218"/>
        <v>79.181986216720617</v>
      </c>
    </row>
    <row r="1625" spans="1:80" s="33" customFormat="1" x14ac:dyDescent="0.25">
      <c r="A1625" s="38" t="s">
        <v>928</v>
      </c>
      <c r="B1625" s="38" t="s">
        <v>88</v>
      </c>
      <c r="C1625" s="38" t="s">
        <v>1799</v>
      </c>
      <c r="D1625" s="53" t="s">
        <v>1800</v>
      </c>
      <c r="E1625" s="93">
        <v>6121</v>
      </c>
      <c r="F1625" s="53" t="s">
        <v>1</v>
      </c>
      <c r="G1625" s="75" t="s">
        <v>1906</v>
      </c>
      <c r="H1625" s="44" t="s">
        <v>46</v>
      </c>
      <c r="I1625" s="45">
        <f>SUM(I1670,I1710,I1750,I1790,I1829,I1868,I1909,I1949,I1991,I2032,I2072,I2112,I2154,I2195,I2236,I2276,I2317,I2358,I2400,I2438,I2479,I2518,I2558,I2599,I2640,I2681,I2723,I2764,I2805,I2846,I2887,I2928,I2969,I3010,I3051,I3092,I3134,I3175,I3216,I3258,I3299,I3337,I3377,I3418,I3459,I3499,I3540,I3581,I3621,I3662,I3703,I3743,I3784,I3825,I3865,I3906,I3946,I3986,I4026,I4065,I4106,I4146,I4187,I4228,I4269,I4309,I4349,I4390,I4432,I4472,I4513)</f>
        <v>13573249</v>
      </c>
      <c r="J1625" s="45">
        <f t="shared" si="4215"/>
        <v>14996277</v>
      </c>
      <c r="K1625" s="45">
        <f t="shared" ref="K1625" si="4309">SUM(K1670,K1710,K1750,K1790,K1829,K1868,K1909,K1949,K1991,K2032,K2072,K2112,K2154,K2195,K2236,K2276,K2317,K2358,K2400,K2438,K2479,K2518,K2558,K2599,K2640,K2681,K2723,K2764,K2805,K2846,K2887,K2928,K2969,K3010,K3051,K3092,K3134,K3175,K3216,K3258,K3299,K3337,K3377,K3418,K3459,K3499,K3540,K3581,K3621,K3662,K3703,K3743,K3784,K3825,K3865,K3906,K3946,K3986,K4026,K4065,K4106,K4146,K4187,K4228,K4269,K4309,K4349,K4390,K4432,K4472,K4513)</f>
        <v>14890877</v>
      </c>
      <c r="L1625" s="45">
        <f t="shared" si="4220"/>
        <v>105400</v>
      </c>
      <c r="M1625" s="45">
        <f t="shared" ref="M1625:Q1625" si="4310">SUM(M1670,M1710,M1750,M1790,M1829,M1868,M1909,M1949,M1991,M2032,M2072,M2112,M2154,M2195,M2236,M2276,M2317,M2358,M2400,M2438,M2479,M2518,M2558,M2599,M2640,M2681,M2723,M2764,M2805,M2846,M2887,M2928,M2969,M3010,M3051,M3092,M3134,M3175,M3216,M3258,M3299,M3337,M3377,M3418,M3459,M3499,M3540,M3581,M3621,M3662,M3703,M3743,M3784,M3825,M3865,M3906,M3946,M3986,M4026,M4065,M4106,M4146,M4187,M4228,M4269,M4309,M4349,M4390,M4432,M4472,M4513)</f>
        <v>94598</v>
      </c>
      <c r="N1625" s="45">
        <f t="shared" si="4310"/>
        <v>0</v>
      </c>
      <c r="O1625" s="45">
        <f t="shared" si="4310"/>
        <v>10802</v>
      </c>
      <c r="P1625" s="45">
        <f t="shared" si="4310"/>
        <v>0</v>
      </c>
      <c r="Q1625" s="45">
        <f t="shared" si="4310"/>
        <v>0</v>
      </c>
      <c r="R1625" s="45">
        <f t="shared" ref="R1625:AG1625" si="4311">SUM(R1670,R1710,R1750,R1790,R1829,R1868,R1909,R1949,R1991,R2032,R2072,R2112,R2154,R2195,R2236,R2276,R2317,R2358,R2400,R2438,R2479,R2518,R2558,R2599,R2640,R2681,R2723,R2764,R2805,R2846,R2887,R2928,R2969,R3010,R3051,R3092,R3134,R3175,R3216,R3258,R3299,R3337,R3377,R3418,R3459,R3499,R3540,R3581,R3621,R3662,R3703,R3743,R3784,R3825,R3865,R3906,R3946,R3986,R4026,R4065,R4106,R4146,R4187,R4228,R4269,R4309,R4349,R4390,R4432,R4472,R4513)</f>
        <v>94598</v>
      </c>
      <c r="S1625" s="45">
        <f t="shared" si="4311"/>
        <v>0</v>
      </c>
      <c r="T1625" s="45">
        <f t="shared" si="4311"/>
        <v>0</v>
      </c>
      <c r="U1625" s="45">
        <f t="shared" si="4311"/>
        <v>0</v>
      </c>
      <c r="V1625" s="45">
        <f t="shared" si="4311"/>
        <v>0</v>
      </c>
      <c r="W1625" s="45">
        <f t="shared" si="4311"/>
        <v>0</v>
      </c>
      <c r="X1625" s="45">
        <f t="shared" ref="X1625" si="4312">SUM(X1670,X1710,X1750,X1790,X1829,X1868,X1909,X1949,X1991,X2032,X2072,X2112,X2154,X2195,X2236,X2276,X2317,X2358,X2400,X2438,X2479,X2518,X2558,X2599,X2640,X2681,X2723,X2764,X2805,X2846,X2887,X2928,X2969,X3010,X3051,X3092,X3134,X3175,X3216,X3258,X3299,X3337,X3377,X3418,X3459,X3499,X3540,X3581,X3621,X3662,X3703,X3743,X3784,X3825,X3865,X3906,X3946,X3986,X4026,X4065,X4106,X4146,X4187,X4228,X4269,X4309,X4349,X4390,X4432,X4472,X4513)</f>
        <v>94598</v>
      </c>
      <c r="Y1625" s="45">
        <f t="shared" si="4311"/>
        <v>7104</v>
      </c>
      <c r="Z1625" s="45">
        <f t="shared" si="4311"/>
        <v>5702</v>
      </c>
      <c r="AA1625" s="45">
        <f t="shared" si="4311"/>
        <v>13765</v>
      </c>
      <c r="AB1625" s="45">
        <f t="shared" si="4311"/>
        <v>7558</v>
      </c>
      <c r="AC1625" s="45">
        <f t="shared" si="4311"/>
        <v>6829</v>
      </c>
      <c r="AD1625" s="45">
        <f t="shared" si="4311"/>
        <v>5741</v>
      </c>
      <c r="AE1625" s="45">
        <f t="shared" si="4311"/>
        <v>2151</v>
      </c>
      <c r="AF1625" s="45">
        <f t="shared" si="4311"/>
        <v>1395</v>
      </c>
      <c r="AG1625" s="45">
        <f t="shared" si="4311"/>
        <v>2050</v>
      </c>
      <c r="AH1625" s="45">
        <v>52295</v>
      </c>
      <c r="AI1625" s="45">
        <v>42303</v>
      </c>
      <c r="AJ1625" s="45">
        <f t="shared" ref="AJ1625:AY1625" si="4313">SUM(AJ1670,AJ1710,AJ1750,AJ1790,AJ1829,AJ1868,AJ1909,AJ1949,AJ1991,AJ2032,AJ2072,AJ2112,AJ2154,AJ2195,AJ2236,AJ2276,AJ2317,AJ2358,AJ2400,AJ2438,AJ2479,AJ2518,AJ2558,AJ2599,AJ2640,AJ2681,AJ2723,AJ2764,AJ2805,AJ2846,AJ2887,AJ2928,AJ2969,AJ3010,AJ3051,AJ3092,AJ3134,AJ3175,AJ3216,AJ3258,AJ3299,AJ3337,AJ3377,AJ3418,AJ3459,AJ3499,AJ3540,AJ3581,AJ3621,AJ3662,AJ3703,AJ3743,AJ3784,AJ3825,AJ3865,AJ3906,AJ3946,AJ3986,AJ4026,AJ4065,AJ4106,AJ4146,AJ4187,AJ4228,AJ4269,AJ4309,AJ4349,AJ4390,AJ4432,AJ4472,AJ4513)</f>
        <v>0</v>
      </c>
      <c r="AK1625" s="45">
        <f t="shared" si="4313"/>
        <v>0</v>
      </c>
      <c r="AL1625" s="45">
        <f t="shared" si="4313"/>
        <v>0</v>
      </c>
      <c r="AM1625" s="45">
        <f t="shared" si="4313"/>
        <v>0</v>
      </c>
      <c r="AN1625" s="45">
        <f t="shared" si="4313"/>
        <v>0</v>
      </c>
      <c r="AO1625" s="45">
        <f t="shared" si="4313"/>
        <v>0</v>
      </c>
      <c r="AP1625" s="45">
        <f t="shared" ref="AP1625" si="4314">SUM(AP1670,AP1710,AP1750,AP1790,AP1829,AP1868,AP1909,AP1949,AP1991,AP2032,AP2072,AP2112,AP2154,AP2195,AP2236,AP2276,AP2317,AP2358,AP2400,AP2438,AP2479,AP2518,AP2558,AP2599,AP2640,AP2681,AP2723,AP2764,AP2805,AP2846,AP2887,AP2928,AP2969,AP3010,AP3051,AP3092,AP3134,AP3175,AP3216,AP3258,AP3299,AP3337,AP3377,AP3418,AP3459,AP3499,AP3540,AP3581,AP3621,AP3662,AP3703,AP3743,AP3784,AP3825,AP3865,AP3906,AP3946,AP3986,AP4026,AP4065,AP4106,AP4146,AP4187,AP4228,AP4269,AP4309,AP4349,AP4390,AP4432,AP4472,AP4513)</f>
        <v>0</v>
      </c>
      <c r="AQ1625" s="45">
        <f t="shared" si="4313"/>
        <v>0</v>
      </c>
      <c r="AR1625" s="45">
        <f t="shared" si="4313"/>
        <v>0</v>
      </c>
      <c r="AS1625" s="45">
        <f t="shared" si="4313"/>
        <v>0</v>
      </c>
      <c r="AT1625" s="45">
        <f t="shared" si="4313"/>
        <v>0</v>
      </c>
      <c r="AU1625" s="45">
        <f t="shared" si="4313"/>
        <v>0</v>
      </c>
      <c r="AV1625" s="45">
        <f t="shared" si="4313"/>
        <v>0</v>
      </c>
      <c r="AW1625" s="45">
        <f t="shared" si="4313"/>
        <v>0</v>
      </c>
      <c r="AX1625" s="45">
        <f t="shared" si="4313"/>
        <v>0</v>
      </c>
      <c r="AY1625" s="45">
        <f t="shared" si="4313"/>
        <v>0</v>
      </c>
      <c r="AZ1625" s="45">
        <v>0</v>
      </c>
      <c r="BA1625" s="45">
        <v>0</v>
      </c>
      <c r="BB1625" s="45">
        <f t="shared" ref="BB1625:BQ1625" si="4315">SUM(BB1670,BB1710,BB1750,BB1790,BB1829,BB1868,BB1909,BB1949,BB1991,BB2032,BB2072,BB2112,BB2154,BB2195,BB2236,BB2276,BB2317,BB2358,BB2400,BB2438,BB2479,BB2518,BB2558,BB2599,BB2640,BB2681,BB2723,BB2764,BB2805,BB2846,BB2887,BB2928,BB2969,BB3010,BB3051,BB3092,BB3134,BB3175,BB3216,BB3258,BB3299,BB3337,BB3377,BB3418,BB3459,BB3499,BB3540,BB3581,BB3621,BB3662,BB3703,BB3743,BB3784,BB3825,BB3865,BB3906,BB3946,BB3986,BB4026,BB4065,BB4106,BB4146,BB4187,BB4228,BB4269,BB4309,BB4349,BB4390,BB4432,BB4472,BB4513)</f>
        <v>10802</v>
      </c>
      <c r="BC1625" s="45">
        <f t="shared" si="4315"/>
        <v>0</v>
      </c>
      <c r="BD1625" s="45">
        <f t="shared" si="4315"/>
        <v>0</v>
      </c>
      <c r="BE1625" s="45">
        <f t="shared" si="4315"/>
        <v>0</v>
      </c>
      <c r="BF1625" s="45">
        <f t="shared" si="4315"/>
        <v>0</v>
      </c>
      <c r="BG1625" s="45">
        <f t="shared" si="4315"/>
        <v>0</v>
      </c>
      <c r="BH1625" s="45">
        <f t="shared" ref="BH1625" si="4316">SUM(BH1670,BH1710,BH1750,BH1790,BH1829,BH1868,BH1909,BH1949,BH1991,BH2032,BH2072,BH2112,BH2154,BH2195,BH2236,BH2276,BH2317,BH2358,BH2400,BH2438,BH2479,BH2518,BH2558,BH2599,BH2640,BH2681,BH2723,BH2764,BH2805,BH2846,BH2887,BH2928,BH2969,BH3010,BH3051,BH3092,BH3134,BH3175,BH3216,BH3258,BH3299,BH3337,BH3377,BH3418,BH3459,BH3499,BH3540,BH3581,BH3621,BH3662,BH3703,BH3743,BH3784,BH3825,BH3865,BH3906,BH3946,BH3986,BH4026,BH4065,BH4106,BH4146,BH4187,BH4228,BH4269,BH4309,BH4349,BH4390,BH4432,BH4472,BH4513)</f>
        <v>10802</v>
      </c>
      <c r="BI1625" s="45">
        <f t="shared" si="4315"/>
        <v>0</v>
      </c>
      <c r="BJ1625" s="45">
        <f t="shared" si="4315"/>
        <v>1018</v>
      </c>
      <c r="BK1625" s="45">
        <f t="shared" si="4315"/>
        <v>0</v>
      </c>
      <c r="BL1625" s="45">
        <f t="shared" si="4315"/>
        <v>0</v>
      </c>
      <c r="BM1625" s="45">
        <f t="shared" si="4315"/>
        <v>4404</v>
      </c>
      <c r="BN1625" s="45">
        <f t="shared" si="4315"/>
        <v>1076</v>
      </c>
      <c r="BO1625" s="45">
        <f t="shared" si="4315"/>
        <v>0</v>
      </c>
      <c r="BP1625" s="45">
        <f t="shared" si="4315"/>
        <v>4304</v>
      </c>
      <c r="BQ1625" s="45">
        <f t="shared" si="4315"/>
        <v>0</v>
      </c>
      <c r="BR1625" s="45">
        <v>10802</v>
      </c>
      <c r="BS1625" s="45">
        <v>0</v>
      </c>
      <c r="BT1625" s="14">
        <f t="shared" ref="BT1625:BZ1625" si="4317">SUM(BT1670,BT1710,BT1750,BT1790,BT1829,BT1868,BT1909,BT1949,BT1991,BT2032,BT2072,BT2112,BT2154,BT2195,BT2236,BT2276,BT2317,BT2358,BT2400,BT2438,BT2479,BT2518,BT2558,BT2599,BT2640,BT2681,BT2723,BT2764,BT2805,BT2846,BT2887,BT2928,BT2969,BT3010,BT3051,BT3092,BT3134,BT3175,BT3216,BT3258,BT3299,BT3337,BT3377,BT3418,BT3459,BT3499,BT3540,BT3581,BT3621,BT3662,BT3703,BT3743,BT3784,BT3825,BT3865,BT3906,BT3946,BT3986,BT4026,BT4065,BT4106,BT4146,BT4187,BT4228,BT4269,BT4309,BT4349,BT4390,BT4432,BT4472,BT4513)</f>
        <v>15746090</v>
      </c>
      <c r="BU1625" s="14">
        <f t="shared" si="4317"/>
        <v>15640690</v>
      </c>
      <c r="BV1625" s="14">
        <f t="shared" si="4317"/>
        <v>8562224</v>
      </c>
      <c r="BW1625" s="14">
        <f t="shared" si="4317"/>
        <v>3822385</v>
      </c>
      <c r="BX1625" s="14">
        <f t="shared" si="4317"/>
        <v>1432895</v>
      </c>
      <c r="BY1625" s="14">
        <f t="shared" si="4317"/>
        <v>1193599</v>
      </c>
      <c r="BZ1625" s="14">
        <f t="shared" si="4317"/>
        <v>1195891</v>
      </c>
      <c r="CA1625" s="14">
        <f t="shared" si="4217"/>
        <v>12384609</v>
      </c>
      <c r="CB1625" s="122">
        <f t="shared" si="4218"/>
        <v>79.181986216720617</v>
      </c>
    </row>
    <row r="1626" spans="1:80" s="33" customFormat="1" x14ac:dyDescent="0.25">
      <c r="A1626" s="38" t="s">
        <v>928</v>
      </c>
      <c r="B1626" s="38" t="s">
        <v>88</v>
      </c>
      <c r="C1626" s="38" t="s">
        <v>1799</v>
      </c>
      <c r="D1626" s="53" t="s">
        <v>1800</v>
      </c>
      <c r="E1626" s="86" t="s">
        <v>1805</v>
      </c>
      <c r="F1626" s="86" t="s">
        <v>1</v>
      </c>
      <c r="G1626" s="39" t="s">
        <v>1</v>
      </c>
      <c r="H1626" s="39" t="s">
        <v>48</v>
      </c>
      <c r="I1626" s="43">
        <f>SUM(I1627:I1635)</f>
        <v>13484620</v>
      </c>
      <c r="J1626" s="43">
        <f t="shared" si="4215"/>
        <v>14556388</v>
      </c>
      <c r="K1626" s="43">
        <f t="shared" ref="K1626" si="4318">SUM(K1627:K1635)</f>
        <v>11288274</v>
      </c>
      <c r="L1626" s="43">
        <f t="shared" si="4220"/>
        <v>3268114</v>
      </c>
      <c r="M1626" s="43">
        <f t="shared" ref="M1626:Q1626" si="4319">SUM(M1627:M1635)</f>
        <v>2907805</v>
      </c>
      <c r="N1626" s="43">
        <f t="shared" si="4319"/>
        <v>14600</v>
      </c>
      <c r="O1626" s="43">
        <f t="shared" si="4319"/>
        <v>345709</v>
      </c>
      <c r="P1626" s="43">
        <f t="shared" si="4319"/>
        <v>0</v>
      </c>
      <c r="Q1626" s="43">
        <f t="shared" si="4319"/>
        <v>0</v>
      </c>
      <c r="R1626" s="43">
        <f t="shared" ref="R1626:AG1626" si="4320">SUM(R1627:R1635)</f>
        <v>3003205</v>
      </c>
      <c r="S1626" s="43">
        <f t="shared" si="4320"/>
        <v>0</v>
      </c>
      <c r="T1626" s="43">
        <f t="shared" si="4320"/>
        <v>0</v>
      </c>
      <c r="U1626" s="43">
        <f t="shared" si="4320"/>
        <v>4530</v>
      </c>
      <c r="V1626" s="43">
        <f t="shared" si="4320"/>
        <v>0</v>
      </c>
      <c r="W1626" s="43">
        <f t="shared" si="4320"/>
        <v>0</v>
      </c>
      <c r="X1626" s="43">
        <f t="shared" ref="X1626" si="4321">SUM(X1627:X1635)</f>
        <v>3007735</v>
      </c>
      <c r="Y1626" s="43">
        <f t="shared" si="4320"/>
        <v>42240</v>
      </c>
      <c r="Z1626" s="43">
        <f t="shared" si="4320"/>
        <v>320416</v>
      </c>
      <c r="AA1626" s="43">
        <f t="shared" si="4320"/>
        <v>291818</v>
      </c>
      <c r="AB1626" s="43">
        <f t="shared" si="4320"/>
        <v>280219</v>
      </c>
      <c r="AC1626" s="43">
        <f t="shared" si="4320"/>
        <v>264025</v>
      </c>
      <c r="AD1626" s="43">
        <f t="shared" si="4320"/>
        <v>288094</v>
      </c>
      <c r="AE1626" s="43">
        <f t="shared" si="4320"/>
        <v>15282</v>
      </c>
      <c r="AF1626" s="43">
        <f t="shared" si="4320"/>
        <v>76760</v>
      </c>
      <c r="AG1626" s="43">
        <f t="shared" si="4320"/>
        <v>220038</v>
      </c>
      <c r="AH1626" s="43">
        <v>1798892</v>
      </c>
      <c r="AI1626" s="43">
        <v>1208843</v>
      </c>
      <c r="AJ1626" s="43">
        <f t="shared" ref="AJ1626:AY1626" si="4322">SUM(AJ1627:AJ1635)</f>
        <v>14600</v>
      </c>
      <c r="AK1626" s="43">
        <f t="shared" si="4322"/>
        <v>5187</v>
      </c>
      <c r="AL1626" s="43">
        <f t="shared" si="4322"/>
        <v>0</v>
      </c>
      <c r="AM1626" s="43">
        <f t="shared" si="4322"/>
        <v>20046</v>
      </c>
      <c r="AN1626" s="43">
        <f t="shared" si="4322"/>
        <v>0</v>
      </c>
      <c r="AO1626" s="43">
        <f t="shared" si="4322"/>
        <v>0</v>
      </c>
      <c r="AP1626" s="43">
        <f t="shared" ref="AP1626" si="4323">SUM(AP1627:AP1635)</f>
        <v>39833</v>
      </c>
      <c r="AQ1626" s="43">
        <f t="shared" si="4322"/>
        <v>0</v>
      </c>
      <c r="AR1626" s="43">
        <f t="shared" si="4322"/>
        <v>0</v>
      </c>
      <c r="AS1626" s="43">
        <f t="shared" si="4322"/>
        <v>5187</v>
      </c>
      <c r="AT1626" s="43">
        <f t="shared" si="4322"/>
        <v>4280</v>
      </c>
      <c r="AU1626" s="43">
        <f t="shared" si="4322"/>
        <v>4500</v>
      </c>
      <c r="AV1626" s="43">
        <f t="shared" si="4322"/>
        <v>592</v>
      </c>
      <c r="AW1626" s="43">
        <f t="shared" si="4322"/>
        <v>1141</v>
      </c>
      <c r="AX1626" s="43">
        <f t="shared" si="4322"/>
        <v>9533</v>
      </c>
      <c r="AY1626" s="43">
        <f t="shared" si="4322"/>
        <v>0</v>
      </c>
      <c r="AZ1626" s="43">
        <v>25233</v>
      </c>
      <c r="BA1626" s="43">
        <v>14600</v>
      </c>
      <c r="BB1626" s="43">
        <f t="shared" ref="BB1626:BQ1626" si="4324">SUM(BB1627:BB1635)</f>
        <v>345709</v>
      </c>
      <c r="BC1626" s="43">
        <f t="shared" si="4324"/>
        <v>396297</v>
      </c>
      <c r="BD1626" s="43">
        <f t="shared" si="4324"/>
        <v>0</v>
      </c>
      <c r="BE1626" s="43">
        <f t="shared" si="4324"/>
        <v>640557</v>
      </c>
      <c r="BF1626" s="43">
        <f t="shared" si="4324"/>
        <v>0</v>
      </c>
      <c r="BG1626" s="43">
        <f t="shared" si="4324"/>
        <v>0</v>
      </c>
      <c r="BH1626" s="43">
        <f t="shared" ref="BH1626" si="4325">SUM(BH1627:BH1635)</f>
        <v>1382563</v>
      </c>
      <c r="BI1626" s="43">
        <f t="shared" si="4324"/>
        <v>72171</v>
      </c>
      <c r="BJ1626" s="43">
        <f t="shared" si="4324"/>
        <v>76231</v>
      </c>
      <c r="BK1626" s="43">
        <f t="shared" si="4324"/>
        <v>424710</v>
      </c>
      <c r="BL1626" s="43">
        <f t="shared" si="4324"/>
        <v>32831</v>
      </c>
      <c r="BM1626" s="43">
        <f t="shared" si="4324"/>
        <v>113220</v>
      </c>
      <c r="BN1626" s="43">
        <f t="shared" si="4324"/>
        <v>5157</v>
      </c>
      <c r="BO1626" s="43">
        <f t="shared" si="4324"/>
        <v>71745</v>
      </c>
      <c r="BP1626" s="43">
        <f t="shared" si="4324"/>
        <v>295713</v>
      </c>
      <c r="BQ1626" s="43">
        <f t="shared" si="4324"/>
        <v>92838</v>
      </c>
      <c r="BR1626" s="43">
        <v>1184616</v>
      </c>
      <c r="BS1626" s="43">
        <v>197947</v>
      </c>
      <c r="BT1626" s="12">
        <f t="shared" ref="BT1626:BZ1626" si="4326">SUM(BT1627:BT1635)</f>
        <v>15952010</v>
      </c>
      <c r="BU1626" s="12">
        <f t="shared" si="4326"/>
        <v>12597430</v>
      </c>
      <c r="BV1626" s="12">
        <f t="shared" si="4326"/>
        <v>6843948</v>
      </c>
      <c r="BW1626" s="12">
        <f t="shared" si="4326"/>
        <v>2486289</v>
      </c>
      <c r="BX1626" s="12">
        <f t="shared" si="4326"/>
        <v>1011771</v>
      </c>
      <c r="BY1626" s="12">
        <f t="shared" si="4326"/>
        <v>707345</v>
      </c>
      <c r="BZ1626" s="12">
        <f t="shared" si="4326"/>
        <v>767173</v>
      </c>
      <c r="CA1626" s="12">
        <f t="shared" si="4217"/>
        <v>9330237</v>
      </c>
      <c r="CB1626" s="124">
        <f t="shared" si="4218"/>
        <v>74.064606828535659</v>
      </c>
    </row>
    <row r="1627" spans="1:80" s="33" customFormat="1" x14ac:dyDescent="0.25">
      <c r="A1627" s="38" t="s">
        <v>928</v>
      </c>
      <c r="B1627" s="38" t="s">
        <v>88</v>
      </c>
      <c r="C1627" s="38" t="s">
        <v>1799</v>
      </c>
      <c r="D1627" s="53" t="s">
        <v>1800</v>
      </c>
      <c r="E1627" s="93">
        <v>6131</v>
      </c>
      <c r="F1627" s="53" t="s">
        <v>1</v>
      </c>
      <c r="G1627" s="75" t="s">
        <v>1906</v>
      </c>
      <c r="H1627" s="44" t="s">
        <v>49</v>
      </c>
      <c r="I1627" s="45">
        <f>SUM(I1672,I1712,I1752,I1792,I1831,I1870,I1911,I1951,I1993,I2034,I2074,I2114,I2156,I2197,I2238,I2278,I2319,I2360,I2402,I2440,I2481,I2520,I2560,I2601,I2642,I2683,I2725,I2766,I2807,I2848,I2889,I2930,I2971,I3012,I3053,I3094,I3136,I3177,I3218,I3260,I3301,I3339,I3379,I3420,I3461,I3501,I3542,I3583,I3623,I3664,I3705,I3745,I3786,I3827,I3867,I3908,I3948,I3988,I4028,I4067,I4108,I4148,I4189,I4230,I4271,I4311,I4351,I4392,I4434,I4474,I4515)</f>
        <v>129410</v>
      </c>
      <c r="J1627" s="45">
        <f t="shared" si="4215"/>
        <v>190205</v>
      </c>
      <c r="K1627" s="45">
        <f t="shared" ref="K1627" si="4327">SUM(K1672,K1712,K1752,K1792,K1831,K1870,K1911,K1951,K1993,K2034,K2074,K2114,K2156,K2197,K2238,K2278,K2319,K2360,K2402,K2440,K2481,K2520,K2560,K2601,K2642,K2683,K2725,K2766,K2807,K2848,K2889,K2930,K2971,K3012,K3053,K3094,K3136,K3177,K3218,K3260,K3301,K3339,K3379,K3420,K3461,K3501,K3542,K3583,K3623,K3664,K3705,K3745,K3786,K3827,K3867,K3908,K3948,K3988,K4028,K4067,K4108,K4148,K4189,K4230,K4271,K4311,K4351,K4392,K4434,K4474,K4515)</f>
        <v>140295</v>
      </c>
      <c r="L1627" s="45">
        <f t="shared" si="4220"/>
        <v>49910</v>
      </c>
      <c r="M1627" s="45">
        <f t="shared" ref="M1627:Q1627" si="4328">SUM(M1672,M1712,M1752,M1792,M1831,M1870,M1911,M1951,M1993,M2034,M2074,M2114,M2156,M2197,M2238,M2278,M2319,M2360,M2402,M2440,M2481,M2520,M2560,M2601,M2642,M2683,M2725,M2766,M2807,M2848,M2889,M2930,M2971,M3012,M3053,M3094,M3136,M3177,M3218,M3260,M3301,M3339,M3379,M3420,M3461,M3501,M3542,M3583,M3623,M3664,M3705,M3745,M3786,M3827,M3867,M3908,M3948,M3988,M4028,M4067,M4108,M4148,M4189,M4230,M4271,M4311,M4351,M4392,M4434,M4474,M4515)</f>
        <v>49910</v>
      </c>
      <c r="N1627" s="45">
        <f t="shared" si="4328"/>
        <v>0</v>
      </c>
      <c r="O1627" s="45">
        <f t="shared" si="4328"/>
        <v>0</v>
      </c>
      <c r="P1627" s="45">
        <f t="shared" si="4328"/>
        <v>0</v>
      </c>
      <c r="Q1627" s="45">
        <f t="shared" si="4328"/>
        <v>0</v>
      </c>
      <c r="R1627" s="45">
        <f t="shared" ref="R1627:AG1627" si="4329">SUM(R1672,R1712,R1752,R1792,R1831,R1870,R1911,R1951,R1993,R2034,R2074,R2114,R2156,R2197,R2238,R2278,R2319,R2360,R2402,R2440,R2481,R2520,R2560,R2601,R2642,R2683,R2725,R2766,R2807,R2848,R2889,R2930,R2971,R3012,R3053,R3094,R3136,R3177,R3218,R3260,R3301,R3339,R3379,R3420,R3461,R3501,R3542,R3583,R3623,R3664,R3705,R3745,R3786,R3827,R3867,R3908,R3948,R3988,R4028,R4067,R4108,R4148,R4189,R4230,R4271,R4311,R4351,R4392,R4434,R4474,R4515)</f>
        <v>49910</v>
      </c>
      <c r="S1627" s="45">
        <f t="shared" si="4329"/>
        <v>0</v>
      </c>
      <c r="T1627" s="45">
        <f t="shared" si="4329"/>
        <v>0</v>
      </c>
      <c r="U1627" s="45">
        <f t="shared" si="4329"/>
        <v>0</v>
      </c>
      <c r="V1627" s="45">
        <f t="shared" si="4329"/>
        <v>0</v>
      </c>
      <c r="W1627" s="45">
        <f t="shared" si="4329"/>
        <v>0</v>
      </c>
      <c r="X1627" s="45">
        <f t="shared" ref="X1627" si="4330">SUM(X1672,X1712,X1752,X1792,X1831,X1870,X1911,X1951,X1993,X2034,X2074,X2114,X2156,X2197,X2238,X2278,X2319,X2360,X2402,X2440,X2481,X2520,X2560,X2601,X2642,X2683,X2725,X2766,X2807,X2848,X2889,X2930,X2971,X3012,X3053,X3094,X3136,X3177,X3218,X3260,X3301,X3339,X3379,X3420,X3461,X3501,X3542,X3583,X3623,X3664,X3705,X3745,X3786,X3827,X3867,X3908,X3948,X3988,X4028,X4067,X4108,X4148,X4189,X4230,X4271,X4311,X4351,X4392,X4434,X4474,X4515)</f>
        <v>49910</v>
      </c>
      <c r="Y1627" s="45">
        <f t="shared" si="4329"/>
        <v>0</v>
      </c>
      <c r="Z1627" s="45">
        <f t="shared" si="4329"/>
        <v>1919</v>
      </c>
      <c r="AA1627" s="45">
        <f t="shared" si="4329"/>
        <v>3030</v>
      </c>
      <c r="AB1627" s="45">
        <f t="shared" si="4329"/>
        <v>4530</v>
      </c>
      <c r="AC1627" s="45">
        <f t="shared" si="4329"/>
        <v>7005</v>
      </c>
      <c r="AD1627" s="45">
        <f t="shared" si="4329"/>
        <v>3156</v>
      </c>
      <c r="AE1627" s="45">
        <f t="shared" si="4329"/>
        <v>0</v>
      </c>
      <c r="AF1627" s="45">
        <f t="shared" si="4329"/>
        <v>1630</v>
      </c>
      <c r="AG1627" s="45">
        <f t="shared" si="4329"/>
        <v>1334</v>
      </c>
      <c r="AH1627" s="45">
        <v>22604</v>
      </c>
      <c r="AI1627" s="45">
        <v>27306</v>
      </c>
      <c r="AJ1627" s="45">
        <f t="shared" ref="AJ1627:AY1627" si="4331">SUM(AJ1672,AJ1712,AJ1752,AJ1792,AJ1831,AJ1870,AJ1911,AJ1951,AJ1993,AJ2034,AJ2074,AJ2114,AJ2156,AJ2197,AJ2238,AJ2278,AJ2319,AJ2360,AJ2402,AJ2440,AJ2481,AJ2520,AJ2560,AJ2601,AJ2642,AJ2683,AJ2725,AJ2766,AJ2807,AJ2848,AJ2889,AJ2930,AJ2971,AJ3012,AJ3053,AJ3094,AJ3136,AJ3177,AJ3218,AJ3260,AJ3301,AJ3339,AJ3379,AJ3420,AJ3461,AJ3501,AJ3542,AJ3583,AJ3623,AJ3664,AJ3705,AJ3745,AJ3786,AJ3827,AJ3867,AJ3908,AJ3948,AJ3988,AJ4028,AJ4067,AJ4108,AJ4148,AJ4189,AJ4230,AJ4271,AJ4311,AJ4351,AJ4392,AJ4434,AJ4474,AJ4515)</f>
        <v>0</v>
      </c>
      <c r="AK1627" s="45">
        <f t="shared" si="4331"/>
        <v>0</v>
      </c>
      <c r="AL1627" s="45">
        <f t="shared" si="4331"/>
        <v>0</v>
      </c>
      <c r="AM1627" s="45">
        <f t="shared" si="4331"/>
        <v>0</v>
      </c>
      <c r="AN1627" s="45">
        <f t="shared" si="4331"/>
        <v>0</v>
      </c>
      <c r="AO1627" s="45">
        <f t="shared" si="4331"/>
        <v>0</v>
      </c>
      <c r="AP1627" s="45">
        <f t="shared" ref="AP1627" si="4332">SUM(AP1672,AP1712,AP1752,AP1792,AP1831,AP1870,AP1911,AP1951,AP1993,AP2034,AP2074,AP2114,AP2156,AP2197,AP2238,AP2278,AP2319,AP2360,AP2402,AP2440,AP2481,AP2520,AP2560,AP2601,AP2642,AP2683,AP2725,AP2766,AP2807,AP2848,AP2889,AP2930,AP2971,AP3012,AP3053,AP3094,AP3136,AP3177,AP3218,AP3260,AP3301,AP3339,AP3379,AP3420,AP3461,AP3501,AP3542,AP3583,AP3623,AP3664,AP3705,AP3745,AP3786,AP3827,AP3867,AP3908,AP3948,AP3988,AP4028,AP4067,AP4108,AP4148,AP4189,AP4230,AP4271,AP4311,AP4351,AP4392,AP4434,AP4474,AP4515)</f>
        <v>0</v>
      </c>
      <c r="AQ1627" s="45">
        <f t="shared" si="4331"/>
        <v>0</v>
      </c>
      <c r="AR1627" s="45">
        <f t="shared" si="4331"/>
        <v>0</v>
      </c>
      <c r="AS1627" s="45">
        <f t="shared" si="4331"/>
        <v>0</v>
      </c>
      <c r="AT1627" s="45">
        <f t="shared" si="4331"/>
        <v>0</v>
      </c>
      <c r="AU1627" s="45">
        <f t="shared" si="4331"/>
        <v>0</v>
      </c>
      <c r="AV1627" s="45">
        <f t="shared" si="4331"/>
        <v>0</v>
      </c>
      <c r="AW1627" s="45">
        <f t="shared" si="4331"/>
        <v>0</v>
      </c>
      <c r="AX1627" s="45">
        <f t="shared" si="4331"/>
        <v>0</v>
      </c>
      <c r="AY1627" s="45">
        <f t="shared" si="4331"/>
        <v>0</v>
      </c>
      <c r="AZ1627" s="45">
        <v>0</v>
      </c>
      <c r="BA1627" s="45">
        <v>0</v>
      </c>
      <c r="BB1627" s="45">
        <f t="shared" ref="BB1627:BQ1627" si="4333">SUM(BB1672,BB1712,BB1752,BB1792,BB1831,BB1870,BB1911,BB1951,BB1993,BB2034,BB2074,BB2114,BB2156,BB2197,BB2238,BB2278,BB2319,BB2360,BB2402,BB2440,BB2481,BB2520,BB2560,BB2601,BB2642,BB2683,BB2725,BB2766,BB2807,BB2848,BB2889,BB2930,BB2971,BB3012,BB3053,BB3094,BB3136,BB3177,BB3218,BB3260,BB3301,BB3339,BB3379,BB3420,BB3461,BB3501,BB3542,BB3583,BB3623,BB3664,BB3705,BB3745,BB3786,BB3827,BB3867,BB3908,BB3948,BB3988,BB4028,BB4067,BB4108,BB4148,BB4189,BB4230,BB4271,BB4311,BB4351,BB4392,BB4434,BB4474,BB4515)</f>
        <v>0</v>
      </c>
      <c r="BC1627" s="45">
        <f t="shared" si="4333"/>
        <v>0</v>
      </c>
      <c r="BD1627" s="45">
        <f t="shared" si="4333"/>
        <v>0</v>
      </c>
      <c r="BE1627" s="45">
        <f t="shared" si="4333"/>
        <v>0</v>
      </c>
      <c r="BF1627" s="45">
        <f t="shared" si="4333"/>
        <v>0</v>
      </c>
      <c r="BG1627" s="45">
        <f t="shared" si="4333"/>
        <v>0</v>
      </c>
      <c r="BH1627" s="45">
        <f t="shared" ref="BH1627" si="4334">SUM(BH1672,BH1712,BH1752,BH1792,BH1831,BH1870,BH1911,BH1951,BH1993,BH2034,BH2074,BH2114,BH2156,BH2197,BH2238,BH2278,BH2319,BH2360,BH2402,BH2440,BH2481,BH2520,BH2560,BH2601,BH2642,BH2683,BH2725,BH2766,BH2807,BH2848,BH2889,BH2930,BH2971,BH3012,BH3053,BH3094,BH3136,BH3177,BH3218,BH3260,BH3301,BH3339,BH3379,BH3420,BH3461,BH3501,BH3542,BH3583,BH3623,BH3664,BH3705,BH3745,BH3786,BH3827,BH3867,BH3908,BH3948,BH3988,BH4028,BH4067,BH4108,BH4148,BH4189,BH4230,BH4271,BH4311,BH4351,BH4392,BH4434,BH4474,BH4515)</f>
        <v>0</v>
      </c>
      <c r="BI1627" s="45">
        <f t="shared" si="4333"/>
        <v>0</v>
      </c>
      <c r="BJ1627" s="45">
        <f t="shared" si="4333"/>
        <v>0</v>
      </c>
      <c r="BK1627" s="45">
        <f t="shared" si="4333"/>
        <v>0</v>
      </c>
      <c r="BL1627" s="45">
        <f t="shared" si="4333"/>
        <v>0</v>
      </c>
      <c r="BM1627" s="45">
        <f t="shared" si="4333"/>
        <v>0</v>
      </c>
      <c r="BN1627" s="45">
        <f t="shared" si="4333"/>
        <v>0</v>
      </c>
      <c r="BO1627" s="45">
        <f t="shared" si="4333"/>
        <v>0</v>
      </c>
      <c r="BP1627" s="45">
        <f t="shared" si="4333"/>
        <v>0</v>
      </c>
      <c r="BQ1627" s="45">
        <f t="shared" si="4333"/>
        <v>0</v>
      </c>
      <c r="BR1627" s="45">
        <v>0</v>
      </c>
      <c r="BS1627" s="45">
        <v>0</v>
      </c>
      <c r="BT1627" s="14">
        <f t="shared" ref="BT1627:BZ1631" si="4335">SUM(BT1672,BT1712,BT1752,BT1792,BT1831,BT1870,BT1911,BT1951,BT1993,BT2034,BT2074,BT2114,BT2156,BT2197,BT2238,BT2278,BT2319,BT2360,BT2402,BT2440,BT2481,BT2520,BT2560,BT2601,BT2642,BT2683,BT2725,BT2766,BT2807,BT2848,BT2889,BT2930,BT2971,BT3012,BT3053,BT3094,BT3136,BT3177,BT3218,BT3260,BT3301,BT3339,BT3379,BT3420,BT3461,BT3501,BT3542,BT3583,BT3623,BT3664,BT3705,BT3745,BT3786,BT3827,BT3867,BT3908,BT3948,BT3988,BT4028,BT4067,BT4108,BT4148,BT4189,BT4230,BT4271,BT4311,BT4351,BT4392,BT4434,BT4474,BT4515)</f>
        <v>190205</v>
      </c>
      <c r="BU1627" s="14">
        <f t="shared" si="4335"/>
        <v>140267</v>
      </c>
      <c r="BV1627" s="14">
        <f t="shared" si="4335"/>
        <v>87734</v>
      </c>
      <c r="BW1627" s="14">
        <f t="shared" si="4335"/>
        <v>42496</v>
      </c>
      <c r="BX1627" s="14">
        <f t="shared" si="4335"/>
        <v>41196</v>
      </c>
      <c r="BY1627" s="14">
        <f t="shared" si="4335"/>
        <v>350</v>
      </c>
      <c r="BZ1627" s="14">
        <f t="shared" si="4335"/>
        <v>950</v>
      </c>
      <c r="CA1627" s="14">
        <f t="shared" si="4217"/>
        <v>130230</v>
      </c>
      <c r="CB1627" s="122">
        <f t="shared" si="4218"/>
        <v>92.844361111309155</v>
      </c>
    </row>
    <row r="1628" spans="1:80" s="33" customFormat="1" x14ac:dyDescent="0.25">
      <c r="A1628" s="38" t="s">
        <v>928</v>
      </c>
      <c r="B1628" s="38" t="s">
        <v>88</v>
      </c>
      <c r="C1628" s="38" t="s">
        <v>1799</v>
      </c>
      <c r="D1628" s="53" t="s">
        <v>1800</v>
      </c>
      <c r="E1628" s="93">
        <v>6132</v>
      </c>
      <c r="F1628" s="53" t="s">
        <v>1</v>
      </c>
      <c r="G1628" s="75" t="s">
        <v>1906</v>
      </c>
      <c r="H1628" s="44" t="s">
        <v>196</v>
      </c>
      <c r="I1628" s="45">
        <f>SUM(I1673,I1713,I1753,I1793,I1832,I1871,I1912,I1952,I1994,I2035,I2075,I2115,I2157,I2198,I2239,I2279,I2320,I2361,I2403,I2441,I2482,I2521,I2561,I2602,I2643,I2684,I2726,I2767,I2808,I2849,I2890,I2931,I2972,I3013,I3054,I3095,I3137,I3178,I3219,I3261,I3302,I3340,I3380,I3421,I3462,I3502,I3543,I3584,I3624,I3665,I3706,I3746,I3787,I3828,I3868,I3909,I3949,I3989,I4029,I4068,I4109,I4149,I4190,I4231,I4272,I4312,I4352,I4393,I4435,I4475,I4516)</f>
        <v>4545597</v>
      </c>
      <c r="J1628" s="45">
        <f t="shared" si="4215"/>
        <v>4879668</v>
      </c>
      <c r="K1628" s="45">
        <f t="shared" ref="K1628" si="4336">SUM(K1673,K1713,K1753,K1793,K1832,K1871,K1912,K1952,K1994,K2035,K2075,K2115,K2157,K2198,K2239,K2279,K2320,K2361,K2403,K2441,K2482,K2521,K2561,K2602,K2643,K2684,K2726,K2767,K2808,K2849,K2890,K2931,K2972,K3013,K3054,K3095,K3137,K3178,K3219,K3261,K3302,K3340,K3380,K3421,K3462,K3502,K3543,K3584,K3624,K3665,K3706,K3746,K3787,K3828,K3868,K3909,K3949,K3989,K4029,K4068,K4109,K4149,K4190,K4231,K4272,K4312,K4352,K4393,K4435,K4475,K4516)</f>
        <v>4851153</v>
      </c>
      <c r="L1628" s="45">
        <f t="shared" si="4220"/>
        <v>28515</v>
      </c>
      <c r="M1628" s="45">
        <f t="shared" ref="M1628:Q1628" si="4337">SUM(M1673,M1713,M1753,M1793,M1832,M1871,M1912,M1952,M1994,M2035,M2075,M2115,M2157,M2198,M2239,M2279,M2320,M2361,M2403,M2441,M2482,M2521,M2561,M2602,M2643,M2684,M2726,M2767,M2808,M2849,M2890,M2931,M2972,M3013,M3054,M3095,M3137,M3178,M3219,M3261,M3302,M3340,M3380,M3421,M3462,M3502,M3543,M3584,M3624,M3665,M3706,M3746,M3787,M3828,M3868,M3909,M3949,M3989,M4029,M4068,M4109,M4149,M4190,M4231,M4272,M4312,M4352,M4393,M4435,M4475,M4516)</f>
        <v>28175</v>
      </c>
      <c r="N1628" s="45">
        <f t="shared" si="4337"/>
        <v>0</v>
      </c>
      <c r="O1628" s="45">
        <f t="shared" si="4337"/>
        <v>340</v>
      </c>
      <c r="P1628" s="45">
        <f t="shared" si="4337"/>
        <v>0</v>
      </c>
      <c r="Q1628" s="45">
        <f t="shared" si="4337"/>
        <v>0</v>
      </c>
      <c r="R1628" s="45">
        <f t="shared" ref="R1628:AG1628" si="4338">SUM(R1673,R1713,R1753,R1793,R1832,R1871,R1912,R1952,R1994,R2035,R2075,R2115,R2157,R2198,R2239,R2279,R2320,R2361,R2403,R2441,R2482,R2521,R2561,R2602,R2643,R2684,R2726,R2767,R2808,R2849,R2890,R2931,R2972,R3013,R3054,R3095,R3137,R3178,R3219,R3261,R3302,R3340,R3380,R3421,R3462,R3502,R3543,R3584,R3624,R3665,R3706,R3746,R3787,R3828,R3868,R3909,R3949,R3989,R4029,R4068,R4109,R4149,R4190,R4231,R4272,R4312,R4352,R4393,R4435,R4475,R4516)</f>
        <v>28175</v>
      </c>
      <c r="S1628" s="45">
        <f t="shared" si="4338"/>
        <v>0</v>
      </c>
      <c r="T1628" s="45">
        <f t="shared" si="4338"/>
        <v>0</v>
      </c>
      <c r="U1628" s="45">
        <f t="shared" si="4338"/>
        <v>0</v>
      </c>
      <c r="V1628" s="45">
        <f t="shared" si="4338"/>
        <v>0</v>
      </c>
      <c r="W1628" s="45">
        <f t="shared" si="4338"/>
        <v>0</v>
      </c>
      <c r="X1628" s="45">
        <f t="shared" ref="X1628" si="4339">SUM(X1673,X1713,X1753,X1793,X1832,X1871,X1912,X1952,X1994,X2035,X2075,X2115,X2157,X2198,X2239,X2279,X2320,X2361,X2403,X2441,X2482,X2521,X2561,X2602,X2643,X2684,X2726,X2767,X2808,X2849,X2890,X2931,X2972,X3013,X3054,X3095,X3137,X3178,X3219,X3261,X3302,X3340,X3380,X3421,X3462,X3502,X3543,X3584,X3624,X3665,X3706,X3746,X3787,X3828,X3868,X3909,X3949,X3989,X4029,X4068,X4109,X4149,X4190,X4231,X4272,X4312,X4352,X4393,X4435,X4475,X4516)</f>
        <v>28175</v>
      </c>
      <c r="Y1628" s="45">
        <f t="shared" si="4338"/>
        <v>160</v>
      </c>
      <c r="Z1628" s="45">
        <f t="shared" si="4338"/>
        <v>0</v>
      </c>
      <c r="AA1628" s="45">
        <f t="shared" si="4338"/>
        <v>2485</v>
      </c>
      <c r="AB1628" s="45">
        <f t="shared" si="4338"/>
        <v>0</v>
      </c>
      <c r="AC1628" s="45">
        <f t="shared" si="4338"/>
        <v>200</v>
      </c>
      <c r="AD1628" s="45">
        <f t="shared" si="4338"/>
        <v>900</v>
      </c>
      <c r="AE1628" s="45">
        <f t="shared" si="4338"/>
        <v>0</v>
      </c>
      <c r="AF1628" s="45">
        <f t="shared" si="4338"/>
        <v>2150</v>
      </c>
      <c r="AG1628" s="45">
        <f t="shared" si="4338"/>
        <v>1000</v>
      </c>
      <c r="AH1628" s="45">
        <v>6895</v>
      </c>
      <c r="AI1628" s="45">
        <v>21280</v>
      </c>
      <c r="AJ1628" s="45">
        <f t="shared" ref="AJ1628:AY1628" si="4340">SUM(AJ1673,AJ1713,AJ1753,AJ1793,AJ1832,AJ1871,AJ1912,AJ1952,AJ1994,AJ2035,AJ2075,AJ2115,AJ2157,AJ2198,AJ2239,AJ2279,AJ2320,AJ2361,AJ2403,AJ2441,AJ2482,AJ2521,AJ2561,AJ2602,AJ2643,AJ2684,AJ2726,AJ2767,AJ2808,AJ2849,AJ2890,AJ2931,AJ2972,AJ3013,AJ3054,AJ3095,AJ3137,AJ3178,AJ3219,AJ3261,AJ3302,AJ3340,AJ3380,AJ3421,AJ3462,AJ3502,AJ3543,AJ3584,AJ3624,AJ3665,AJ3706,AJ3746,AJ3787,AJ3828,AJ3868,AJ3909,AJ3949,AJ3989,AJ4029,AJ4068,AJ4109,AJ4149,AJ4190,AJ4231,AJ4272,AJ4312,AJ4352,AJ4393,AJ4435,AJ4475,AJ4516)</f>
        <v>0</v>
      </c>
      <c r="AK1628" s="45">
        <f t="shared" si="4340"/>
        <v>0</v>
      </c>
      <c r="AL1628" s="45">
        <f t="shared" si="4340"/>
        <v>0</v>
      </c>
      <c r="AM1628" s="45">
        <f t="shared" si="4340"/>
        <v>0</v>
      </c>
      <c r="AN1628" s="45">
        <f t="shared" si="4340"/>
        <v>0</v>
      </c>
      <c r="AO1628" s="45">
        <f t="shared" si="4340"/>
        <v>0</v>
      </c>
      <c r="AP1628" s="45">
        <f t="shared" ref="AP1628" si="4341">SUM(AP1673,AP1713,AP1753,AP1793,AP1832,AP1871,AP1912,AP1952,AP1994,AP2035,AP2075,AP2115,AP2157,AP2198,AP2239,AP2279,AP2320,AP2361,AP2403,AP2441,AP2482,AP2521,AP2561,AP2602,AP2643,AP2684,AP2726,AP2767,AP2808,AP2849,AP2890,AP2931,AP2972,AP3013,AP3054,AP3095,AP3137,AP3178,AP3219,AP3261,AP3302,AP3340,AP3380,AP3421,AP3462,AP3502,AP3543,AP3584,AP3624,AP3665,AP3706,AP3746,AP3787,AP3828,AP3868,AP3909,AP3949,AP3989,AP4029,AP4068,AP4109,AP4149,AP4190,AP4231,AP4272,AP4312,AP4352,AP4393,AP4435,AP4475,AP4516)</f>
        <v>0</v>
      </c>
      <c r="AQ1628" s="45">
        <f t="shared" si="4340"/>
        <v>0</v>
      </c>
      <c r="AR1628" s="45">
        <f t="shared" si="4340"/>
        <v>0</v>
      </c>
      <c r="AS1628" s="45">
        <f t="shared" si="4340"/>
        <v>0</v>
      </c>
      <c r="AT1628" s="45">
        <f t="shared" si="4340"/>
        <v>0</v>
      </c>
      <c r="AU1628" s="45">
        <f t="shared" si="4340"/>
        <v>0</v>
      </c>
      <c r="AV1628" s="45">
        <f t="shared" si="4340"/>
        <v>0</v>
      </c>
      <c r="AW1628" s="45">
        <f t="shared" si="4340"/>
        <v>0</v>
      </c>
      <c r="AX1628" s="45">
        <f t="shared" si="4340"/>
        <v>0</v>
      </c>
      <c r="AY1628" s="45">
        <f t="shared" si="4340"/>
        <v>0</v>
      </c>
      <c r="AZ1628" s="45">
        <v>0</v>
      </c>
      <c r="BA1628" s="45">
        <v>0</v>
      </c>
      <c r="BB1628" s="45">
        <f t="shared" ref="BB1628:BQ1628" si="4342">SUM(BB1673,BB1713,BB1753,BB1793,BB1832,BB1871,BB1912,BB1952,BB1994,BB2035,BB2075,BB2115,BB2157,BB2198,BB2239,BB2279,BB2320,BB2361,BB2403,BB2441,BB2482,BB2521,BB2561,BB2602,BB2643,BB2684,BB2726,BB2767,BB2808,BB2849,BB2890,BB2931,BB2972,BB3013,BB3054,BB3095,BB3137,BB3178,BB3219,BB3261,BB3302,BB3340,BB3380,BB3421,BB3462,BB3502,BB3543,BB3584,BB3624,BB3665,BB3706,BB3746,BB3787,BB3828,BB3868,BB3909,BB3949,BB3989,BB4029,BB4068,BB4109,BB4149,BB4190,BB4231,BB4272,BB4312,BB4352,BB4393,BB4435,BB4475,BB4516)</f>
        <v>340</v>
      </c>
      <c r="BC1628" s="45">
        <f t="shared" si="4342"/>
        <v>0</v>
      </c>
      <c r="BD1628" s="45">
        <f t="shared" si="4342"/>
        <v>0</v>
      </c>
      <c r="BE1628" s="45">
        <f t="shared" si="4342"/>
        <v>0</v>
      </c>
      <c r="BF1628" s="45">
        <f t="shared" si="4342"/>
        <v>0</v>
      </c>
      <c r="BG1628" s="45">
        <f t="shared" si="4342"/>
        <v>0</v>
      </c>
      <c r="BH1628" s="45">
        <f t="shared" ref="BH1628" si="4343">SUM(BH1673,BH1713,BH1753,BH1793,BH1832,BH1871,BH1912,BH1952,BH1994,BH2035,BH2075,BH2115,BH2157,BH2198,BH2239,BH2279,BH2320,BH2361,BH2403,BH2441,BH2482,BH2521,BH2561,BH2602,BH2643,BH2684,BH2726,BH2767,BH2808,BH2849,BH2890,BH2931,BH2972,BH3013,BH3054,BH3095,BH3137,BH3178,BH3219,BH3261,BH3302,BH3340,BH3380,BH3421,BH3462,BH3502,BH3543,BH3584,BH3624,BH3665,BH3706,BH3746,BH3787,BH3828,BH3868,BH3909,BH3949,BH3989,BH4029,BH4068,BH4109,BH4149,BH4190,BH4231,BH4272,BH4312,BH4352,BH4393,BH4435,BH4475,BH4516)</f>
        <v>340</v>
      </c>
      <c r="BI1628" s="45">
        <f t="shared" si="4342"/>
        <v>0</v>
      </c>
      <c r="BJ1628" s="45">
        <f t="shared" si="4342"/>
        <v>0</v>
      </c>
      <c r="BK1628" s="45">
        <f t="shared" si="4342"/>
        <v>0</v>
      </c>
      <c r="BL1628" s="45">
        <f t="shared" si="4342"/>
        <v>0</v>
      </c>
      <c r="BM1628" s="45">
        <f t="shared" si="4342"/>
        <v>0</v>
      </c>
      <c r="BN1628" s="45">
        <f t="shared" si="4342"/>
        <v>0</v>
      </c>
      <c r="BO1628" s="45">
        <f t="shared" si="4342"/>
        <v>0</v>
      </c>
      <c r="BP1628" s="45">
        <f t="shared" si="4342"/>
        <v>0</v>
      </c>
      <c r="BQ1628" s="45">
        <f t="shared" si="4342"/>
        <v>0</v>
      </c>
      <c r="BR1628" s="45">
        <v>0</v>
      </c>
      <c r="BS1628" s="45">
        <v>340</v>
      </c>
      <c r="BT1628" s="14">
        <f t="shared" si="4335"/>
        <v>4879668</v>
      </c>
      <c r="BU1628" s="14">
        <f t="shared" si="4335"/>
        <v>4851153</v>
      </c>
      <c r="BV1628" s="14">
        <f t="shared" si="4335"/>
        <v>2746697</v>
      </c>
      <c r="BW1628" s="14">
        <f t="shared" si="4335"/>
        <v>801596</v>
      </c>
      <c r="BX1628" s="14">
        <f t="shared" si="4335"/>
        <v>300996</v>
      </c>
      <c r="BY1628" s="14">
        <f t="shared" si="4335"/>
        <v>226750</v>
      </c>
      <c r="BZ1628" s="14">
        <f t="shared" si="4335"/>
        <v>273850</v>
      </c>
      <c r="CA1628" s="14">
        <f t="shared" si="4217"/>
        <v>3548293</v>
      </c>
      <c r="CB1628" s="122">
        <f t="shared" si="4218"/>
        <v>73.143291914313977</v>
      </c>
    </row>
    <row r="1629" spans="1:80" s="33" customFormat="1" x14ac:dyDescent="0.25">
      <c r="A1629" s="38" t="s">
        <v>928</v>
      </c>
      <c r="B1629" s="38" t="s">
        <v>88</v>
      </c>
      <c r="C1629" s="38" t="s">
        <v>1799</v>
      </c>
      <c r="D1629" s="53" t="s">
        <v>1800</v>
      </c>
      <c r="E1629" s="93">
        <v>6133</v>
      </c>
      <c r="F1629" s="53" t="s">
        <v>1</v>
      </c>
      <c r="G1629" s="75" t="s">
        <v>1906</v>
      </c>
      <c r="H1629" s="44" t="s">
        <v>198</v>
      </c>
      <c r="I1629" s="45">
        <f>SUM(I1674,I1714,I1754,I1794,I1833,I1872,I1913,I1953,I1995,I2036,I2076,I2116,I2158,I2199,I2240,I2280,I2321,I2362,I2404,I2442,I2483,I2522,I2562,I2603,I2644,I2685,I2727,I2768,I2809,I2850,I2891,I2932,I2973,I3014,I3055,I3096,I3138,I3179,I3220,I3262,I3303,I3341,I3381,I3422,I3463,I3503,I3544,I3585,I3625,I3666,I3707,I3747,I3788,I3829,I3869,I3910,I3950,I3990,I4030,I4069,I4110,I4150,I4191,I4232,I4273,I4313,I4353,I4394,I4436,I4476,I4517)</f>
        <v>877547</v>
      </c>
      <c r="J1629" s="45">
        <f t="shared" si="4215"/>
        <v>971537</v>
      </c>
      <c r="K1629" s="45">
        <f t="shared" ref="K1629" si="4344">SUM(K1674,K1714,K1754,K1794,K1833,K1872,K1913,K1953,K1995,K2036,K2076,K2116,K2158,K2199,K2240,K2280,K2321,K2362,K2404,K2442,K2483,K2522,K2562,K2603,K2644,K2685,K2727,K2768,K2809,K2850,K2891,K2932,K2973,K3014,K3055,K3096,K3138,K3179,K3220,K3262,K3303,K3341,K3381,K3422,K3463,K3503,K3544,K3585,K3625,K3666,K3707,K3747,K3788,K3829,K3869,K3910,K3950,K3990,K4030,K4069,K4110,K4150,K4191,K4232,K4273,K4313,K4353,K4394,K4436,K4476,K4517)</f>
        <v>964137</v>
      </c>
      <c r="L1629" s="45">
        <f t="shared" si="4220"/>
        <v>7400</v>
      </c>
      <c r="M1629" s="45">
        <f t="shared" ref="M1629:Q1629" si="4345">SUM(M1674,M1714,M1754,M1794,M1833,M1872,M1913,M1953,M1995,M2036,M2076,M2116,M2158,M2199,M2240,M2280,M2321,M2362,M2404,M2442,M2483,M2522,M2562,M2603,M2644,M2685,M2727,M2768,M2809,M2850,M2891,M2932,M2973,M3014,M3055,M3096,M3138,M3179,M3220,M3262,M3303,M3341,M3381,M3422,M3463,M3503,M3544,M3585,M3625,M3666,M3707,M3747,M3788,M3829,M3869,M3910,M3950,M3990,M4030,M4069,M4110,M4150,M4191,M4232,M4273,M4313,M4353,M4394,M4436,M4476,M4517)</f>
        <v>7400</v>
      </c>
      <c r="N1629" s="45">
        <f t="shared" si="4345"/>
        <v>0</v>
      </c>
      <c r="O1629" s="45">
        <f t="shared" si="4345"/>
        <v>0</v>
      </c>
      <c r="P1629" s="45">
        <f t="shared" si="4345"/>
        <v>0</v>
      </c>
      <c r="Q1629" s="45">
        <f t="shared" si="4345"/>
        <v>0</v>
      </c>
      <c r="R1629" s="45">
        <f t="shared" ref="R1629:AG1629" si="4346">SUM(R1674,R1714,R1754,R1794,R1833,R1872,R1913,R1953,R1995,R2036,R2076,R2116,R2158,R2199,R2240,R2280,R2321,R2362,R2404,R2442,R2483,R2522,R2562,R2603,R2644,R2685,R2727,R2768,R2809,R2850,R2891,R2932,R2973,R3014,R3055,R3096,R3138,R3179,R3220,R3262,R3303,R3341,R3381,R3422,R3463,R3503,R3544,R3585,R3625,R3666,R3707,R3747,R3788,R3829,R3869,R3910,R3950,R3990,R4030,R4069,R4110,R4150,R4191,R4232,R4273,R4313,R4353,R4394,R4436,R4476,R4517)</f>
        <v>7400</v>
      </c>
      <c r="S1629" s="45">
        <f t="shared" si="4346"/>
        <v>0</v>
      </c>
      <c r="T1629" s="45">
        <f t="shared" si="4346"/>
        <v>0</v>
      </c>
      <c r="U1629" s="45">
        <f t="shared" si="4346"/>
        <v>0</v>
      </c>
      <c r="V1629" s="45">
        <f t="shared" si="4346"/>
        <v>0</v>
      </c>
      <c r="W1629" s="45">
        <f t="shared" si="4346"/>
        <v>0</v>
      </c>
      <c r="X1629" s="45">
        <f t="shared" ref="X1629" si="4347">SUM(X1674,X1714,X1754,X1794,X1833,X1872,X1913,X1953,X1995,X2036,X2076,X2116,X2158,X2199,X2240,X2280,X2321,X2362,X2404,X2442,X2483,X2522,X2562,X2603,X2644,X2685,X2727,X2768,X2809,X2850,X2891,X2932,X2973,X3014,X3055,X3096,X3138,X3179,X3220,X3262,X3303,X3341,X3381,X3422,X3463,X3503,X3544,X3585,X3625,X3666,X3707,X3747,X3788,X3829,X3869,X3910,X3950,X3990,X4030,X4069,X4110,X4150,X4191,X4232,X4273,X4313,X4353,X4394,X4436,X4476,X4517)</f>
        <v>7400</v>
      </c>
      <c r="Y1629" s="45">
        <f t="shared" si="4346"/>
        <v>650</v>
      </c>
      <c r="Z1629" s="45">
        <f t="shared" si="4346"/>
        <v>0</v>
      </c>
      <c r="AA1629" s="45">
        <f t="shared" si="4346"/>
        <v>400</v>
      </c>
      <c r="AB1629" s="45">
        <f t="shared" si="4346"/>
        <v>0</v>
      </c>
      <c r="AC1629" s="45">
        <f t="shared" si="4346"/>
        <v>610</v>
      </c>
      <c r="AD1629" s="45">
        <f t="shared" si="4346"/>
        <v>340</v>
      </c>
      <c r="AE1629" s="45">
        <f t="shared" si="4346"/>
        <v>0</v>
      </c>
      <c r="AF1629" s="45">
        <f t="shared" si="4346"/>
        <v>0</v>
      </c>
      <c r="AG1629" s="45">
        <f t="shared" si="4346"/>
        <v>0</v>
      </c>
      <c r="AH1629" s="45">
        <v>2000</v>
      </c>
      <c r="AI1629" s="45">
        <v>5400</v>
      </c>
      <c r="AJ1629" s="45">
        <f t="shared" ref="AJ1629:AY1629" si="4348">SUM(AJ1674,AJ1714,AJ1754,AJ1794,AJ1833,AJ1872,AJ1913,AJ1953,AJ1995,AJ2036,AJ2076,AJ2116,AJ2158,AJ2199,AJ2240,AJ2280,AJ2321,AJ2362,AJ2404,AJ2442,AJ2483,AJ2522,AJ2562,AJ2603,AJ2644,AJ2685,AJ2727,AJ2768,AJ2809,AJ2850,AJ2891,AJ2932,AJ2973,AJ3014,AJ3055,AJ3096,AJ3138,AJ3179,AJ3220,AJ3262,AJ3303,AJ3341,AJ3381,AJ3422,AJ3463,AJ3503,AJ3544,AJ3585,AJ3625,AJ3666,AJ3707,AJ3747,AJ3788,AJ3829,AJ3869,AJ3910,AJ3950,AJ3990,AJ4030,AJ4069,AJ4110,AJ4150,AJ4191,AJ4232,AJ4273,AJ4313,AJ4353,AJ4394,AJ4436,AJ4476,AJ4517)</f>
        <v>0</v>
      </c>
      <c r="AK1629" s="45">
        <f t="shared" si="4348"/>
        <v>0</v>
      </c>
      <c r="AL1629" s="45">
        <f t="shared" si="4348"/>
        <v>0</v>
      </c>
      <c r="AM1629" s="45">
        <f t="shared" si="4348"/>
        <v>0</v>
      </c>
      <c r="AN1629" s="45">
        <f t="shared" si="4348"/>
        <v>0</v>
      </c>
      <c r="AO1629" s="45">
        <f t="shared" si="4348"/>
        <v>0</v>
      </c>
      <c r="AP1629" s="45">
        <f t="shared" ref="AP1629" si="4349">SUM(AP1674,AP1714,AP1754,AP1794,AP1833,AP1872,AP1913,AP1953,AP1995,AP2036,AP2076,AP2116,AP2158,AP2199,AP2240,AP2280,AP2321,AP2362,AP2404,AP2442,AP2483,AP2522,AP2562,AP2603,AP2644,AP2685,AP2727,AP2768,AP2809,AP2850,AP2891,AP2932,AP2973,AP3014,AP3055,AP3096,AP3138,AP3179,AP3220,AP3262,AP3303,AP3341,AP3381,AP3422,AP3463,AP3503,AP3544,AP3585,AP3625,AP3666,AP3707,AP3747,AP3788,AP3829,AP3869,AP3910,AP3950,AP3990,AP4030,AP4069,AP4110,AP4150,AP4191,AP4232,AP4273,AP4313,AP4353,AP4394,AP4436,AP4476,AP4517)</f>
        <v>0</v>
      </c>
      <c r="AQ1629" s="45">
        <f t="shared" si="4348"/>
        <v>0</v>
      </c>
      <c r="AR1629" s="45">
        <f t="shared" si="4348"/>
        <v>0</v>
      </c>
      <c r="AS1629" s="45">
        <f t="shared" si="4348"/>
        <v>0</v>
      </c>
      <c r="AT1629" s="45">
        <f t="shared" si="4348"/>
        <v>0</v>
      </c>
      <c r="AU1629" s="45">
        <f t="shared" si="4348"/>
        <v>0</v>
      </c>
      <c r="AV1629" s="45">
        <f t="shared" si="4348"/>
        <v>0</v>
      </c>
      <c r="AW1629" s="45">
        <f t="shared" si="4348"/>
        <v>0</v>
      </c>
      <c r="AX1629" s="45">
        <f t="shared" si="4348"/>
        <v>0</v>
      </c>
      <c r="AY1629" s="45">
        <f t="shared" si="4348"/>
        <v>0</v>
      </c>
      <c r="AZ1629" s="45">
        <v>0</v>
      </c>
      <c r="BA1629" s="45">
        <v>0</v>
      </c>
      <c r="BB1629" s="45">
        <f t="shared" ref="BB1629:BQ1629" si="4350">SUM(BB1674,BB1714,BB1754,BB1794,BB1833,BB1872,BB1913,BB1953,BB1995,BB2036,BB2076,BB2116,BB2158,BB2199,BB2240,BB2280,BB2321,BB2362,BB2404,BB2442,BB2483,BB2522,BB2562,BB2603,BB2644,BB2685,BB2727,BB2768,BB2809,BB2850,BB2891,BB2932,BB2973,BB3014,BB3055,BB3096,BB3138,BB3179,BB3220,BB3262,BB3303,BB3341,BB3381,BB3422,BB3463,BB3503,BB3544,BB3585,BB3625,BB3666,BB3707,BB3747,BB3788,BB3829,BB3869,BB3910,BB3950,BB3990,BB4030,BB4069,BB4110,BB4150,BB4191,BB4232,BB4273,BB4313,BB4353,BB4394,BB4436,BB4476,BB4517)</f>
        <v>0</v>
      </c>
      <c r="BC1629" s="45">
        <f t="shared" si="4350"/>
        <v>0</v>
      </c>
      <c r="BD1629" s="45">
        <f t="shared" si="4350"/>
        <v>0</v>
      </c>
      <c r="BE1629" s="45">
        <f t="shared" si="4350"/>
        <v>0</v>
      </c>
      <c r="BF1629" s="45">
        <f t="shared" si="4350"/>
        <v>0</v>
      </c>
      <c r="BG1629" s="45">
        <f t="shared" si="4350"/>
        <v>0</v>
      </c>
      <c r="BH1629" s="45">
        <f t="shared" ref="BH1629" si="4351">SUM(BH1674,BH1714,BH1754,BH1794,BH1833,BH1872,BH1913,BH1953,BH1995,BH2036,BH2076,BH2116,BH2158,BH2199,BH2240,BH2280,BH2321,BH2362,BH2404,BH2442,BH2483,BH2522,BH2562,BH2603,BH2644,BH2685,BH2727,BH2768,BH2809,BH2850,BH2891,BH2932,BH2973,BH3014,BH3055,BH3096,BH3138,BH3179,BH3220,BH3262,BH3303,BH3341,BH3381,BH3422,BH3463,BH3503,BH3544,BH3585,BH3625,BH3666,BH3707,BH3747,BH3788,BH3829,BH3869,BH3910,BH3950,BH3990,BH4030,BH4069,BH4110,BH4150,BH4191,BH4232,BH4273,BH4313,BH4353,BH4394,BH4436,BH4476,BH4517)</f>
        <v>0</v>
      </c>
      <c r="BI1629" s="45">
        <f t="shared" si="4350"/>
        <v>0</v>
      </c>
      <c r="BJ1629" s="45">
        <f t="shared" si="4350"/>
        <v>0</v>
      </c>
      <c r="BK1629" s="45">
        <f t="shared" si="4350"/>
        <v>0</v>
      </c>
      <c r="BL1629" s="45">
        <f t="shared" si="4350"/>
        <v>0</v>
      </c>
      <c r="BM1629" s="45">
        <f t="shared" si="4350"/>
        <v>0</v>
      </c>
      <c r="BN1629" s="45">
        <f t="shared" si="4350"/>
        <v>0</v>
      </c>
      <c r="BO1629" s="45">
        <f t="shared" si="4350"/>
        <v>0</v>
      </c>
      <c r="BP1629" s="45">
        <f t="shared" si="4350"/>
        <v>0</v>
      </c>
      <c r="BQ1629" s="45">
        <f t="shared" si="4350"/>
        <v>0</v>
      </c>
      <c r="BR1629" s="45">
        <v>0</v>
      </c>
      <c r="BS1629" s="45">
        <v>0</v>
      </c>
      <c r="BT1629" s="14">
        <f t="shared" si="4335"/>
        <v>971537</v>
      </c>
      <c r="BU1629" s="14">
        <f t="shared" si="4335"/>
        <v>964137</v>
      </c>
      <c r="BV1629" s="14">
        <f t="shared" si="4335"/>
        <v>506936</v>
      </c>
      <c r="BW1629" s="14">
        <f t="shared" si="4335"/>
        <v>204541</v>
      </c>
      <c r="BX1629" s="14">
        <f t="shared" si="4335"/>
        <v>80908</v>
      </c>
      <c r="BY1629" s="14">
        <f t="shared" si="4335"/>
        <v>61375</v>
      </c>
      <c r="BZ1629" s="14">
        <f t="shared" si="4335"/>
        <v>62258</v>
      </c>
      <c r="CA1629" s="14">
        <f t="shared" si="4217"/>
        <v>711477</v>
      </c>
      <c r="CB1629" s="122">
        <f t="shared" si="4218"/>
        <v>73.794180702535016</v>
      </c>
    </row>
    <row r="1630" spans="1:80" s="33" customFormat="1" x14ac:dyDescent="0.25">
      <c r="A1630" s="38" t="s">
        <v>928</v>
      </c>
      <c r="B1630" s="38" t="s">
        <v>88</v>
      </c>
      <c r="C1630" s="38" t="s">
        <v>1799</v>
      </c>
      <c r="D1630" s="53" t="s">
        <v>1800</v>
      </c>
      <c r="E1630" s="93">
        <v>6134</v>
      </c>
      <c r="F1630" s="53" t="s">
        <v>1</v>
      </c>
      <c r="G1630" s="75" t="s">
        <v>1906</v>
      </c>
      <c r="H1630" s="44" t="s">
        <v>200</v>
      </c>
      <c r="I1630" s="45">
        <f>SUM(I1675,I1715,I1755,I1795,I1834,I1873,I1914,I1954,I1996,I2037,I2077,I2117,I2159,I2200,I2241,I2281,I2322,I2363,I2405,I2443,I2484,I2523,I2563,I2604,I2645,I2686,I2728,I2769,I2810,I2851,I2892,I2933,I2974,I3015,I3056,I3097,I3139,I3180,I3221,I3263,I3304,I3342,I3382,I3423,I3464,I3504,I3545,I3586,I3626,I3667,I3708,I3748,I3789,I3830,I3870,I3911,I3951,I3991,I4031,I4070,I4111,I4151,I4192,I4233,I4274,I4314,I4354,I4395,I4437,I4477,I4518)</f>
        <v>3502562</v>
      </c>
      <c r="J1630" s="45">
        <f t="shared" si="4215"/>
        <v>3884991</v>
      </c>
      <c r="K1630" s="45">
        <f t="shared" ref="K1630" si="4352">SUM(K1675,K1715,K1755,K1795,K1834,K1873,K1914,K1954,K1996,K2037,K2077,K2117,K2159,K2200,K2241,K2281,K2322,K2363,K2405,K2443,K2484,K2523,K2563,K2604,K2645,K2686,K2728,K2769,K2810,K2851,K2892,K2933,K2974,K3015,K3056,K3097,K3139,K3180,K3221,K3263,K3304,K3342,K3382,K3423,K3464,K3504,K3545,K3586,K3626,K3667,K3708,K3748,K3789,K3830,K3870,K3911,K3951,K3991,K4031,K4070,K4111,K4151,K4192,K4233,K4274,K4314,K4354,K4395,K4437,K4477,K4518)</f>
        <v>1276941</v>
      </c>
      <c r="L1630" s="45">
        <f t="shared" si="4220"/>
        <v>2608050</v>
      </c>
      <c r="M1630" s="45">
        <f t="shared" ref="M1630:Q1630" si="4353">SUM(M1675,M1715,M1755,M1795,M1834,M1873,M1914,M1954,M1996,M2037,M2077,M2117,M2159,M2200,M2241,M2281,M2322,M2363,M2405,M2443,M2484,M2523,M2563,M2604,M2645,M2686,M2728,M2769,M2810,M2851,M2892,M2933,M2974,M3015,M3056,M3097,M3139,M3180,M3221,M3263,M3304,M3342,M3382,M3423,M3464,M3504,M3545,M3586,M3626,M3667,M3708,M3748,M3789,M3830,M3870,M3911,M3951,M3991,M4031,M4070,M4111,M4151,M4192,M4233,M4274,M4314,M4354,M4395,M4437,M4477,M4518)</f>
        <v>2374850</v>
      </c>
      <c r="N1630" s="45">
        <f t="shared" si="4353"/>
        <v>10100</v>
      </c>
      <c r="O1630" s="45">
        <f t="shared" si="4353"/>
        <v>223100</v>
      </c>
      <c r="P1630" s="45">
        <f t="shared" si="4353"/>
        <v>0</v>
      </c>
      <c r="Q1630" s="45">
        <f t="shared" si="4353"/>
        <v>0</v>
      </c>
      <c r="R1630" s="45">
        <f t="shared" ref="R1630:AG1630" si="4354">SUM(R1675,R1715,R1755,R1795,R1834,R1873,R1914,R1954,R1996,R2037,R2077,R2117,R2159,R2200,R2241,R2281,R2322,R2363,R2405,R2443,R2484,R2523,R2563,R2604,R2645,R2686,R2728,R2769,R2810,R2851,R2892,R2933,R2974,R3015,R3056,R3097,R3139,R3180,R3221,R3263,R3304,R3342,R3382,R3423,R3464,R3504,R3545,R3586,R3626,R3667,R3708,R3748,R3789,R3830,R3870,R3911,R3951,R3991,R4031,R4070,R4111,R4151,R4192,R4233,R4274,R4314,R4354,R4395,R4437,R4477,R4518)</f>
        <v>2469350</v>
      </c>
      <c r="S1630" s="45">
        <f t="shared" si="4354"/>
        <v>0</v>
      </c>
      <c r="T1630" s="45">
        <f t="shared" si="4354"/>
        <v>0</v>
      </c>
      <c r="U1630" s="45">
        <f t="shared" si="4354"/>
        <v>4530</v>
      </c>
      <c r="V1630" s="45">
        <f t="shared" si="4354"/>
        <v>0</v>
      </c>
      <c r="W1630" s="45">
        <f t="shared" si="4354"/>
        <v>0</v>
      </c>
      <c r="X1630" s="45">
        <f t="shared" ref="X1630" si="4355">SUM(X1675,X1715,X1755,X1795,X1834,X1873,X1914,X1954,X1996,X2037,X2077,X2117,X2159,X2200,X2241,X2281,X2322,X2363,X2405,X2443,X2484,X2523,X2563,X2604,X2645,X2686,X2728,X2769,X2810,X2851,X2892,X2933,X2974,X3015,X3056,X3097,X3139,X3180,X3221,X3263,X3304,X3342,X3382,X3423,X3464,X3504,X3545,X3586,X3626,X3667,X3708,X3748,X3789,X3830,X3870,X3911,X3951,X3991,X4031,X4070,X4111,X4151,X4192,X4233,X4274,X4314,X4354,X4395,X4437,X4477,X4518)</f>
        <v>2473880</v>
      </c>
      <c r="Y1630" s="45">
        <f t="shared" si="4354"/>
        <v>39011</v>
      </c>
      <c r="Z1630" s="45">
        <f t="shared" si="4354"/>
        <v>278065</v>
      </c>
      <c r="AA1630" s="45">
        <f t="shared" si="4354"/>
        <v>257435</v>
      </c>
      <c r="AB1630" s="45">
        <f t="shared" si="4354"/>
        <v>256467</v>
      </c>
      <c r="AC1630" s="45">
        <f t="shared" si="4354"/>
        <v>232953</v>
      </c>
      <c r="AD1630" s="45">
        <f t="shared" si="4354"/>
        <v>245021</v>
      </c>
      <c r="AE1630" s="45">
        <f t="shared" si="4354"/>
        <v>13269</v>
      </c>
      <c r="AF1630" s="45">
        <f t="shared" si="4354"/>
        <v>56292</v>
      </c>
      <c r="AG1630" s="45">
        <f t="shared" si="4354"/>
        <v>179593</v>
      </c>
      <c r="AH1630" s="45">
        <v>1558106</v>
      </c>
      <c r="AI1630" s="45">
        <v>915774</v>
      </c>
      <c r="AJ1630" s="45">
        <f t="shared" ref="AJ1630:AY1630" si="4356">SUM(AJ1675,AJ1715,AJ1755,AJ1795,AJ1834,AJ1873,AJ1914,AJ1954,AJ1996,AJ2037,AJ2077,AJ2117,AJ2159,AJ2200,AJ2241,AJ2281,AJ2322,AJ2363,AJ2405,AJ2443,AJ2484,AJ2523,AJ2563,AJ2604,AJ2645,AJ2686,AJ2728,AJ2769,AJ2810,AJ2851,AJ2892,AJ2933,AJ2974,AJ3015,AJ3056,AJ3097,AJ3139,AJ3180,AJ3221,AJ3263,AJ3304,AJ3342,AJ3382,AJ3423,AJ3464,AJ3504,AJ3545,AJ3586,AJ3626,AJ3667,AJ3708,AJ3748,AJ3789,AJ3830,AJ3870,AJ3911,AJ3951,AJ3991,AJ4031,AJ4070,AJ4111,AJ4151,AJ4192,AJ4233,AJ4274,AJ4314,AJ4354,AJ4395,AJ4437,AJ4477,AJ4518)</f>
        <v>10100</v>
      </c>
      <c r="AK1630" s="45">
        <f t="shared" si="4356"/>
        <v>1636</v>
      </c>
      <c r="AL1630" s="45">
        <f t="shared" si="4356"/>
        <v>0</v>
      </c>
      <c r="AM1630" s="45">
        <f t="shared" si="4356"/>
        <v>0</v>
      </c>
      <c r="AN1630" s="45">
        <f t="shared" si="4356"/>
        <v>0</v>
      </c>
      <c r="AO1630" s="45">
        <f t="shared" si="4356"/>
        <v>0</v>
      </c>
      <c r="AP1630" s="45">
        <f t="shared" ref="AP1630" si="4357">SUM(AP1675,AP1715,AP1755,AP1795,AP1834,AP1873,AP1914,AP1954,AP1996,AP2037,AP2077,AP2117,AP2159,AP2200,AP2241,AP2281,AP2322,AP2363,AP2405,AP2443,AP2484,AP2523,AP2563,AP2604,AP2645,AP2686,AP2728,AP2769,AP2810,AP2851,AP2892,AP2933,AP2974,AP3015,AP3056,AP3097,AP3139,AP3180,AP3221,AP3263,AP3304,AP3342,AP3382,AP3423,AP3464,AP3504,AP3545,AP3586,AP3626,AP3667,AP3708,AP3748,AP3789,AP3830,AP3870,AP3911,AP3951,AP3991,AP4031,AP4070,AP4111,AP4151,AP4192,AP4233,AP4274,AP4314,AP4354,AP4395,AP4437,AP4477,AP4518)</f>
        <v>11736</v>
      </c>
      <c r="AQ1630" s="45">
        <f t="shared" si="4356"/>
        <v>0</v>
      </c>
      <c r="AR1630" s="45">
        <f t="shared" si="4356"/>
        <v>0</v>
      </c>
      <c r="AS1630" s="45">
        <f t="shared" si="4356"/>
        <v>1636</v>
      </c>
      <c r="AT1630" s="45">
        <f t="shared" si="4356"/>
        <v>0</v>
      </c>
      <c r="AU1630" s="45">
        <f t="shared" si="4356"/>
        <v>0</v>
      </c>
      <c r="AV1630" s="45">
        <f t="shared" si="4356"/>
        <v>0</v>
      </c>
      <c r="AW1630" s="45">
        <f t="shared" si="4356"/>
        <v>0</v>
      </c>
      <c r="AX1630" s="45">
        <f t="shared" si="4356"/>
        <v>0</v>
      </c>
      <c r="AY1630" s="45">
        <f t="shared" si="4356"/>
        <v>0</v>
      </c>
      <c r="AZ1630" s="45">
        <v>1636</v>
      </c>
      <c r="BA1630" s="45">
        <v>10100</v>
      </c>
      <c r="BB1630" s="45">
        <f t="shared" ref="BB1630:BQ1630" si="4358">SUM(BB1675,BB1715,BB1755,BB1795,BB1834,BB1873,BB1914,BB1954,BB1996,BB2037,BB2077,BB2117,BB2159,BB2200,BB2241,BB2281,BB2322,BB2363,BB2405,BB2443,BB2484,BB2523,BB2563,BB2604,BB2645,BB2686,BB2728,BB2769,BB2810,BB2851,BB2892,BB2933,BB2974,BB3015,BB3056,BB3097,BB3139,BB3180,BB3221,BB3263,BB3304,BB3342,BB3382,BB3423,BB3464,BB3504,BB3545,BB3586,BB3626,BB3667,BB3708,BB3748,BB3789,BB3830,BB3870,BB3911,BB3951,BB3991,BB4031,BB4070,BB4111,BB4151,BB4192,BB4233,BB4274,BB4314,BB4354,BB4395,BB4437,BB4477,BB4518)</f>
        <v>223100</v>
      </c>
      <c r="BC1630" s="45">
        <f t="shared" si="4358"/>
        <v>96506</v>
      </c>
      <c r="BD1630" s="45">
        <f t="shared" si="4358"/>
        <v>0</v>
      </c>
      <c r="BE1630" s="45">
        <f t="shared" si="4358"/>
        <v>275854</v>
      </c>
      <c r="BF1630" s="45">
        <f t="shared" si="4358"/>
        <v>0</v>
      </c>
      <c r="BG1630" s="45">
        <f t="shared" si="4358"/>
        <v>0</v>
      </c>
      <c r="BH1630" s="45">
        <f t="shared" ref="BH1630" si="4359">SUM(BH1675,BH1715,BH1755,BH1795,BH1834,BH1873,BH1914,BH1954,BH1996,BH2037,BH2077,BH2117,BH2159,BH2200,BH2241,BH2281,BH2322,BH2363,BH2405,BH2443,BH2484,BH2523,BH2563,BH2604,BH2645,BH2686,BH2728,BH2769,BH2810,BH2851,BH2892,BH2933,BH2974,BH3015,BH3056,BH3097,BH3139,BH3180,BH3221,BH3263,BH3304,BH3342,BH3382,BH3423,BH3464,BH3504,BH3545,BH3586,BH3626,BH3667,BH3708,BH3748,BH3789,BH3830,BH3870,BH3911,BH3951,BH3991,BH4031,BH4070,BH4111,BH4151,BH4192,BH4233,BH4274,BH4314,BH4354,BH4395,BH4437,BH4477,BH4518)</f>
        <v>595460</v>
      </c>
      <c r="BI1630" s="45">
        <f t="shared" si="4358"/>
        <v>72171</v>
      </c>
      <c r="BJ1630" s="45">
        <f t="shared" si="4358"/>
        <v>67000</v>
      </c>
      <c r="BK1630" s="45">
        <f t="shared" si="4358"/>
        <v>118637</v>
      </c>
      <c r="BL1630" s="45">
        <f t="shared" si="4358"/>
        <v>23899</v>
      </c>
      <c r="BM1630" s="45">
        <f t="shared" si="4358"/>
        <v>26870</v>
      </c>
      <c r="BN1630" s="45">
        <f t="shared" si="4358"/>
        <v>3266</v>
      </c>
      <c r="BO1630" s="45">
        <f t="shared" si="4358"/>
        <v>50044</v>
      </c>
      <c r="BP1630" s="45">
        <f t="shared" si="4358"/>
        <v>63280</v>
      </c>
      <c r="BQ1630" s="45">
        <f t="shared" si="4358"/>
        <v>75922</v>
      </c>
      <c r="BR1630" s="45">
        <v>501089</v>
      </c>
      <c r="BS1630" s="45">
        <v>94371</v>
      </c>
      <c r="BT1630" s="14">
        <f t="shared" si="4335"/>
        <v>5256932</v>
      </c>
      <c r="BU1630" s="14">
        <f t="shared" si="4335"/>
        <v>2548672</v>
      </c>
      <c r="BV1630" s="14">
        <f t="shared" si="4335"/>
        <v>1268006</v>
      </c>
      <c r="BW1630" s="14">
        <f t="shared" si="4335"/>
        <v>564547</v>
      </c>
      <c r="BX1630" s="14">
        <f t="shared" si="4335"/>
        <v>203249</v>
      </c>
      <c r="BY1630" s="14">
        <f t="shared" si="4335"/>
        <v>174199</v>
      </c>
      <c r="BZ1630" s="14">
        <f t="shared" si="4335"/>
        <v>187099</v>
      </c>
      <c r="CA1630" s="14">
        <f t="shared" si="4217"/>
        <v>1832553</v>
      </c>
      <c r="CB1630" s="122">
        <f t="shared" si="4218"/>
        <v>71.902269103282023</v>
      </c>
    </row>
    <row r="1631" spans="1:80" s="33" customFormat="1" x14ac:dyDescent="0.25">
      <c r="A1631" s="38" t="s">
        <v>928</v>
      </c>
      <c r="B1631" s="38" t="s">
        <v>88</v>
      </c>
      <c r="C1631" s="38" t="s">
        <v>1799</v>
      </c>
      <c r="D1631" s="53" t="s">
        <v>1800</v>
      </c>
      <c r="E1631" s="93">
        <v>6135</v>
      </c>
      <c r="F1631" s="53" t="s">
        <v>1</v>
      </c>
      <c r="G1631" s="75" t="s">
        <v>1906</v>
      </c>
      <c r="H1631" s="44" t="s">
        <v>201</v>
      </c>
      <c r="I1631" s="45">
        <f>SUM(I1676,I1716,I1756,I1796,I1835,I1874,I1915,I1955,I1997,I2038,I2078,I2118,I2160,I2201,I2242,I2282,I2323,I2364,I2406,I2444,I2485,I2524,I2564,I2605,I2646,I2687,I2729,I2770,I2811,I2852,I2893,I2934,I2975,I3016,I3057,I3098,I3140,I3181,I3222,I3264,I3305,I3343,I3383,I3424,I3465,I3505,I3546,I3587,I3627,I3668,I3709,I3749,I3790,I3831,I3871,I3912,I3952,I3992,I4032,I4071,I4112,I4152,I4193,I4234,I4275,I4315,I4355,I4396,I4438,I4478,I4519)</f>
        <v>178430</v>
      </c>
      <c r="J1631" s="45">
        <f t="shared" si="4215"/>
        <v>162428</v>
      </c>
      <c r="K1631" s="45">
        <f t="shared" ref="K1631" si="4360">SUM(K1676,K1716,K1756,K1796,K1835,K1874,K1915,K1955,K1997,K2038,K2078,K2118,K2160,K2201,K2242,K2282,K2323,K2364,K2406,K2444,K2485,K2524,K2564,K2605,K2646,K2687,K2729,K2770,K2811,K2852,K2893,K2934,K2975,K3016,K3057,K3098,K3140,K3181,K3222,K3264,K3305,K3343,K3383,K3424,K3465,K3505,K3546,K3587,K3627,K3668,K3709,K3749,K3790,K3831,K3871,K3912,K3952,K3992,K4032,K4071,K4112,K4152,K4193,K4234,K4275,K4315,K4355,K4396,K4438,K4478,K4519)</f>
        <v>88838</v>
      </c>
      <c r="L1631" s="45">
        <f t="shared" si="4220"/>
        <v>73590</v>
      </c>
      <c r="M1631" s="45">
        <f t="shared" ref="M1631:Q1631" si="4361">SUM(M1676,M1716,M1756,M1796,M1835,M1874,M1915,M1955,M1997,M2038,M2078,M2118,M2160,M2201,M2242,M2282,M2323,M2364,M2406,M2444,M2485,M2524,M2564,M2605,M2646,M2687,M2729,M2770,M2811,M2852,M2893,M2934,M2975,M3016,M3057,M3098,M3140,M3181,M3222,M3264,M3305,M3343,M3383,M3424,M3465,M3505,M3546,M3587,M3627,M3668,M3709,M3749,M3790,M3831,M3871,M3912,M3952,M3992,M4032,M4071,M4112,M4152,M4193,M4234,M4275,M4315,M4355,M4396,M4438,M4478,M4519)</f>
        <v>55190</v>
      </c>
      <c r="N1631" s="45">
        <f t="shared" si="4361"/>
        <v>0</v>
      </c>
      <c r="O1631" s="45">
        <f t="shared" si="4361"/>
        <v>18400</v>
      </c>
      <c r="P1631" s="45">
        <f t="shared" si="4361"/>
        <v>0</v>
      </c>
      <c r="Q1631" s="45">
        <f t="shared" si="4361"/>
        <v>0</v>
      </c>
      <c r="R1631" s="45">
        <f t="shared" ref="R1631:AG1631" si="4362">SUM(R1676,R1716,R1756,R1796,R1835,R1874,R1915,R1955,R1997,R2038,R2078,R2118,R2160,R2201,R2242,R2282,R2323,R2364,R2406,R2444,R2485,R2524,R2564,R2605,R2646,R2687,R2729,R2770,R2811,R2852,R2893,R2934,R2975,R3016,R3057,R3098,R3140,R3181,R3222,R3264,R3305,R3343,R3383,R3424,R3465,R3505,R3546,R3587,R3627,R3668,R3709,R3749,R3790,R3831,R3871,R3912,R3952,R3992,R4032,R4071,R4112,R4152,R4193,R4234,R4275,R4315,R4355,R4396,R4438,R4478,R4519)</f>
        <v>55190</v>
      </c>
      <c r="S1631" s="45">
        <f t="shared" si="4362"/>
        <v>0</v>
      </c>
      <c r="T1631" s="45">
        <f t="shared" si="4362"/>
        <v>0</v>
      </c>
      <c r="U1631" s="45">
        <f t="shared" si="4362"/>
        <v>0</v>
      </c>
      <c r="V1631" s="45">
        <f t="shared" si="4362"/>
        <v>0</v>
      </c>
      <c r="W1631" s="45">
        <f t="shared" si="4362"/>
        <v>0</v>
      </c>
      <c r="X1631" s="45">
        <f t="shared" ref="X1631" si="4363">SUM(X1676,X1716,X1756,X1796,X1835,X1874,X1915,X1955,X1997,X2038,X2078,X2118,X2160,X2201,X2242,X2282,X2323,X2364,X2406,X2444,X2485,X2524,X2564,X2605,X2646,X2687,X2729,X2770,X2811,X2852,X2893,X2934,X2975,X3016,X3057,X3098,X3140,X3181,X3222,X3264,X3305,X3343,X3383,X3424,X3465,X3505,X3546,X3587,X3627,X3668,X3709,X3749,X3790,X3831,X3871,X3912,X3952,X3992,X4032,X4071,X4112,X4152,X4193,X4234,X4275,X4315,X4355,X4396,X4438,X4478,X4519)</f>
        <v>55190</v>
      </c>
      <c r="Y1631" s="45">
        <f t="shared" si="4362"/>
        <v>500</v>
      </c>
      <c r="Z1631" s="45">
        <f t="shared" si="4362"/>
        <v>4000</v>
      </c>
      <c r="AA1631" s="45">
        <f t="shared" si="4362"/>
        <v>4470</v>
      </c>
      <c r="AB1631" s="45">
        <f t="shared" si="4362"/>
        <v>909</v>
      </c>
      <c r="AC1631" s="45">
        <f t="shared" si="4362"/>
        <v>6900</v>
      </c>
      <c r="AD1631" s="45">
        <f t="shared" si="4362"/>
        <v>4635</v>
      </c>
      <c r="AE1631" s="45">
        <f t="shared" si="4362"/>
        <v>0</v>
      </c>
      <c r="AF1631" s="45">
        <f t="shared" si="4362"/>
        <v>1486</v>
      </c>
      <c r="AG1631" s="45">
        <f t="shared" si="4362"/>
        <v>6135</v>
      </c>
      <c r="AH1631" s="45">
        <v>29035</v>
      </c>
      <c r="AI1631" s="45">
        <v>26155</v>
      </c>
      <c r="AJ1631" s="45">
        <f t="shared" ref="AJ1631:AY1631" si="4364">SUM(AJ1676,AJ1716,AJ1756,AJ1796,AJ1835,AJ1874,AJ1915,AJ1955,AJ1997,AJ2038,AJ2078,AJ2118,AJ2160,AJ2201,AJ2242,AJ2282,AJ2323,AJ2364,AJ2406,AJ2444,AJ2485,AJ2524,AJ2564,AJ2605,AJ2646,AJ2687,AJ2729,AJ2770,AJ2811,AJ2852,AJ2893,AJ2934,AJ2975,AJ3016,AJ3057,AJ3098,AJ3140,AJ3181,AJ3222,AJ3264,AJ3305,AJ3343,AJ3383,AJ3424,AJ3465,AJ3505,AJ3546,AJ3587,AJ3627,AJ3668,AJ3709,AJ3749,AJ3790,AJ3831,AJ3871,AJ3912,AJ3952,AJ3992,AJ4032,AJ4071,AJ4112,AJ4152,AJ4193,AJ4234,AJ4275,AJ4315,AJ4355,AJ4396,AJ4438,AJ4478,AJ4519)</f>
        <v>0</v>
      </c>
      <c r="AK1631" s="45">
        <f t="shared" si="4364"/>
        <v>500</v>
      </c>
      <c r="AL1631" s="45">
        <f t="shared" si="4364"/>
        <v>0</v>
      </c>
      <c r="AM1631" s="45">
        <f t="shared" si="4364"/>
        <v>200</v>
      </c>
      <c r="AN1631" s="45">
        <f t="shared" si="4364"/>
        <v>0</v>
      </c>
      <c r="AO1631" s="45">
        <f t="shared" si="4364"/>
        <v>0</v>
      </c>
      <c r="AP1631" s="45">
        <f t="shared" ref="AP1631" si="4365">SUM(AP1676,AP1716,AP1756,AP1796,AP1835,AP1874,AP1915,AP1955,AP1997,AP2038,AP2078,AP2118,AP2160,AP2201,AP2242,AP2282,AP2323,AP2364,AP2406,AP2444,AP2485,AP2524,AP2564,AP2605,AP2646,AP2687,AP2729,AP2770,AP2811,AP2852,AP2893,AP2934,AP2975,AP3016,AP3057,AP3098,AP3140,AP3181,AP3222,AP3264,AP3305,AP3343,AP3383,AP3424,AP3465,AP3505,AP3546,AP3587,AP3627,AP3668,AP3709,AP3749,AP3790,AP3831,AP3871,AP3912,AP3952,AP3992,AP4032,AP4071,AP4112,AP4152,AP4193,AP4234,AP4275,AP4315,AP4355,AP4396,AP4438,AP4478,AP4519)</f>
        <v>700</v>
      </c>
      <c r="AQ1631" s="45">
        <f t="shared" si="4364"/>
        <v>0</v>
      </c>
      <c r="AR1631" s="45">
        <f t="shared" si="4364"/>
        <v>0</v>
      </c>
      <c r="AS1631" s="45">
        <f t="shared" si="4364"/>
        <v>500</v>
      </c>
      <c r="AT1631" s="45">
        <f t="shared" si="4364"/>
        <v>0</v>
      </c>
      <c r="AU1631" s="45">
        <f t="shared" si="4364"/>
        <v>0</v>
      </c>
      <c r="AV1631" s="45">
        <f t="shared" si="4364"/>
        <v>0</v>
      </c>
      <c r="AW1631" s="45">
        <f t="shared" si="4364"/>
        <v>200</v>
      </c>
      <c r="AX1631" s="45">
        <f t="shared" si="4364"/>
        <v>0</v>
      </c>
      <c r="AY1631" s="45">
        <f t="shared" si="4364"/>
        <v>0</v>
      </c>
      <c r="AZ1631" s="45">
        <v>700</v>
      </c>
      <c r="BA1631" s="45">
        <v>0</v>
      </c>
      <c r="BB1631" s="45">
        <f t="shared" ref="BB1631:BQ1631" si="4366">SUM(BB1676,BB1716,BB1756,BB1796,BB1835,BB1874,BB1915,BB1955,BB1997,BB2038,BB2078,BB2118,BB2160,BB2201,BB2242,BB2282,BB2323,BB2364,BB2406,BB2444,BB2485,BB2524,BB2564,BB2605,BB2646,BB2687,BB2729,BB2770,BB2811,BB2852,BB2893,BB2934,BB2975,BB3016,BB3057,BB3098,BB3140,BB3181,BB3222,BB3264,BB3305,BB3343,BB3383,BB3424,BB3465,BB3505,BB3546,BB3587,BB3627,BB3668,BB3709,BB3749,BB3790,BB3831,BB3871,BB3912,BB3952,BB3992,BB4032,BB4071,BB4112,BB4152,BB4193,BB4234,BB4275,BB4315,BB4355,BB4396,BB4438,BB4478,BB4519)</f>
        <v>18400</v>
      </c>
      <c r="BC1631" s="45">
        <f t="shared" si="4366"/>
        <v>197889</v>
      </c>
      <c r="BD1631" s="45">
        <f t="shared" si="4366"/>
        <v>0</v>
      </c>
      <c r="BE1631" s="45">
        <f t="shared" si="4366"/>
        <v>198775</v>
      </c>
      <c r="BF1631" s="45">
        <f t="shared" si="4366"/>
        <v>0</v>
      </c>
      <c r="BG1631" s="45">
        <f t="shared" si="4366"/>
        <v>0</v>
      </c>
      <c r="BH1631" s="45">
        <f t="shared" ref="BH1631" si="4367">SUM(BH1676,BH1716,BH1756,BH1796,BH1835,BH1874,BH1915,BH1955,BH1997,BH2038,BH2078,BH2118,BH2160,BH2201,BH2242,BH2282,BH2323,BH2364,BH2406,BH2444,BH2485,BH2524,BH2564,BH2605,BH2646,BH2687,BH2729,BH2770,BH2811,BH2852,BH2893,BH2934,BH2975,BH3016,BH3057,BH3098,BH3140,BH3181,BH3222,BH3264,BH3305,BH3343,BH3383,BH3424,BH3465,BH3505,BH3546,BH3587,BH3627,BH3668,BH3709,BH3749,BH3790,BH3831,BH3871,BH3912,BH3952,BH3992,BH4032,BH4071,BH4112,BH4152,BH4193,BH4234,BH4275,BH4315,BH4355,BH4396,BH4438,BH4478,BH4519)</f>
        <v>415064</v>
      </c>
      <c r="BI1631" s="45">
        <f t="shared" si="4366"/>
        <v>0</v>
      </c>
      <c r="BJ1631" s="45">
        <f t="shared" si="4366"/>
        <v>0</v>
      </c>
      <c r="BK1631" s="45">
        <f t="shared" si="4366"/>
        <v>198689</v>
      </c>
      <c r="BL1631" s="45">
        <f t="shared" si="4366"/>
        <v>2732</v>
      </c>
      <c r="BM1631" s="45">
        <f t="shared" si="4366"/>
        <v>17332</v>
      </c>
      <c r="BN1631" s="45">
        <f t="shared" si="4366"/>
        <v>0</v>
      </c>
      <c r="BO1631" s="45">
        <f t="shared" si="4366"/>
        <v>7871</v>
      </c>
      <c r="BP1631" s="45">
        <f t="shared" si="4366"/>
        <v>174265</v>
      </c>
      <c r="BQ1631" s="45">
        <f t="shared" si="4366"/>
        <v>1923</v>
      </c>
      <c r="BR1631" s="45">
        <v>402812</v>
      </c>
      <c r="BS1631" s="45">
        <v>12252</v>
      </c>
      <c r="BT1631" s="14">
        <f t="shared" si="4335"/>
        <v>162428</v>
      </c>
      <c r="BU1631" s="14">
        <f t="shared" si="4335"/>
        <v>89838</v>
      </c>
      <c r="BV1631" s="14">
        <f t="shared" si="4335"/>
        <v>56618</v>
      </c>
      <c r="BW1631" s="14">
        <f t="shared" si="4335"/>
        <v>27434</v>
      </c>
      <c r="BX1631" s="14">
        <f t="shared" si="4335"/>
        <v>23622</v>
      </c>
      <c r="BY1631" s="14">
        <f t="shared" si="4335"/>
        <v>1808</v>
      </c>
      <c r="BZ1631" s="14">
        <f t="shared" si="4335"/>
        <v>2004</v>
      </c>
      <c r="CA1631" s="14">
        <f t="shared" si="4217"/>
        <v>84052</v>
      </c>
      <c r="CB1631" s="122">
        <f t="shared" si="4218"/>
        <v>93.559518243950222</v>
      </c>
    </row>
    <row r="1632" spans="1:80" s="33" customFormat="1" x14ac:dyDescent="0.25">
      <c r="A1632" s="38" t="s">
        <v>928</v>
      </c>
      <c r="B1632" s="38" t="s">
        <v>88</v>
      </c>
      <c r="C1632" s="38" t="s">
        <v>1799</v>
      </c>
      <c r="D1632" s="53" t="s">
        <v>1800</v>
      </c>
      <c r="E1632" s="93">
        <v>6136</v>
      </c>
      <c r="F1632" s="53" t="s">
        <v>1</v>
      </c>
      <c r="G1632" s="75" t="s">
        <v>1906</v>
      </c>
      <c r="H1632" s="44" t="s">
        <v>202</v>
      </c>
      <c r="I1632" s="45">
        <f>SUM(I1956,I2119,I2161,I2324,I2486,I2688,I3099,I3223,I4072,I4153,I4397)</f>
        <v>206520</v>
      </c>
      <c r="J1632" s="45">
        <f t="shared" si="4215"/>
        <v>225050</v>
      </c>
      <c r="K1632" s="45">
        <f t="shared" ref="K1632" si="4368">SUM(K1956,K2119,K2161,K2324,K2486,K2688,K3099,K3223,K4072,K4153,K4397)</f>
        <v>211850</v>
      </c>
      <c r="L1632" s="45">
        <f t="shared" si="4220"/>
        <v>13200</v>
      </c>
      <c r="M1632" s="45">
        <f t="shared" ref="M1632:Q1632" si="4369">SUM(M1956,M2119,M2161,M2324,M2486,M2688,M3099,M3223,M4072,M4153,M4397)</f>
        <v>0</v>
      </c>
      <c r="N1632" s="45">
        <f t="shared" si="4369"/>
        <v>0</v>
      </c>
      <c r="O1632" s="45">
        <f t="shared" si="4369"/>
        <v>13200</v>
      </c>
      <c r="P1632" s="45">
        <f t="shared" si="4369"/>
        <v>0</v>
      </c>
      <c r="Q1632" s="45">
        <f t="shared" si="4369"/>
        <v>0</v>
      </c>
      <c r="R1632" s="45">
        <f t="shared" ref="R1632:AG1632" si="4370">SUM(R1956,R2119,R2161,R2324,R2486,R2688,R3099,R3223,R4072,R4153,R4397)</f>
        <v>0</v>
      </c>
      <c r="S1632" s="45">
        <f t="shared" si="4370"/>
        <v>0</v>
      </c>
      <c r="T1632" s="45">
        <f t="shared" si="4370"/>
        <v>0</v>
      </c>
      <c r="U1632" s="45">
        <f t="shared" si="4370"/>
        <v>0</v>
      </c>
      <c r="V1632" s="45">
        <f t="shared" si="4370"/>
        <v>0</v>
      </c>
      <c r="W1632" s="45">
        <f t="shared" si="4370"/>
        <v>0</v>
      </c>
      <c r="X1632" s="45">
        <f t="shared" ref="X1632" si="4371">SUM(X1956,X2119,X2161,X2324,X2486,X2688,X3099,X3223,X4072,X4153,X4397)</f>
        <v>0</v>
      </c>
      <c r="Y1632" s="45">
        <f t="shared" si="4370"/>
        <v>0</v>
      </c>
      <c r="Z1632" s="45">
        <f t="shared" si="4370"/>
        <v>0</v>
      </c>
      <c r="AA1632" s="45">
        <f t="shared" si="4370"/>
        <v>0</v>
      </c>
      <c r="AB1632" s="45">
        <f t="shared" si="4370"/>
        <v>0</v>
      </c>
      <c r="AC1632" s="45">
        <f t="shared" si="4370"/>
        <v>0</v>
      </c>
      <c r="AD1632" s="45">
        <f t="shared" si="4370"/>
        <v>0</v>
      </c>
      <c r="AE1632" s="45">
        <f t="shared" si="4370"/>
        <v>0</v>
      </c>
      <c r="AF1632" s="45">
        <f t="shared" si="4370"/>
        <v>0</v>
      </c>
      <c r="AG1632" s="45">
        <f t="shared" si="4370"/>
        <v>0</v>
      </c>
      <c r="AH1632" s="45">
        <v>0</v>
      </c>
      <c r="AI1632" s="45">
        <v>0</v>
      </c>
      <c r="AJ1632" s="45">
        <f t="shared" ref="AJ1632:AY1632" si="4372">SUM(AJ1956,AJ2119,AJ2161,AJ2324,AJ2486,AJ2688,AJ3099,AJ3223,AJ4072,AJ4153,AJ4397)</f>
        <v>0</v>
      </c>
      <c r="AK1632" s="45">
        <f t="shared" si="4372"/>
        <v>0</v>
      </c>
      <c r="AL1632" s="45">
        <f t="shared" si="4372"/>
        <v>0</v>
      </c>
      <c r="AM1632" s="45">
        <f t="shared" si="4372"/>
        <v>0</v>
      </c>
      <c r="AN1632" s="45">
        <f t="shared" si="4372"/>
        <v>0</v>
      </c>
      <c r="AO1632" s="45">
        <f t="shared" si="4372"/>
        <v>0</v>
      </c>
      <c r="AP1632" s="45">
        <f t="shared" ref="AP1632" si="4373">SUM(AP1956,AP2119,AP2161,AP2324,AP2486,AP2688,AP3099,AP3223,AP4072,AP4153,AP4397)</f>
        <v>0</v>
      </c>
      <c r="AQ1632" s="45">
        <f t="shared" si="4372"/>
        <v>0</v>
      </c>
      <c r="AR1632" s="45">
        <f t="shared" si="4372"/>
        <v>0</v>
      </c>
      <c r="AS1632" s="45">
        <f t="shared" si="4372"/>
        <v>0</v>
      </c>
      <c r="AT1632" s="45">
        <f t="shared" si="4372"/>
        <v>0</v>
      </c>
      <c r="AU1632" s="45">
        <f t="shared" si="4372"/>
        <v>0</v>
      </c>
      <c r="AV1632" s="45">
        <f t="shared" si="4372"/>
        <v>0</v>
      </c>
      <c r="AW1632" s="45">
        <f t="shared" si="4372"/>
        <v>0</v>
      </c>
      <c r="AX1632" s="45">
        <f t="shared" si="4372"/>
        <v>0</v>
      </c>
      <c r="AY1632" s="45">
        <f t="shared" si="4372"/>
        <v>0</v>
      </c>
      <c r="AZ1632" s="45">
        <v>0</v>
      </c>
      <c r="BA1632" s="45">
        <v>0</v>
      </c>
      <c r="BB1632" s="45">
        <f t="shared" ref="BB1632:BQ1632" si="4374">SUM(BB1956,BB2119,BB2161,BB2324,BB2486,BB2688,BB3099,BB3223,BB4072,BB4153,BB4397)</f>
        <v>13200</v>
      </c>
      <c r="BC1632" s="45">
        <f t="shared" si="4374"/>
        <v>12750</v>
      </c>
      <c r="BD1632" s="45">
        <f t="shared" si="4374"/>
        <v>0</v>
      </c>
      <c r="BE1632" s="45">
        <f t="shared" si="4374"/>
        <v>8800</v>
      </c>
      <c r="BF1632" s="45">
        <f t="shared" si="4374"/>
        <v>0</v>
      </c>
      <c r="BG1632" s="45">
        <f t="shared" si="4374"/>
        <v>0</v>
      </c>
      <c r="BH1632" s="45">
        <f t="shared" ref="BH1632" si="4375">SUM(BH1956,BH2119,BH2161,BH2324,BH2486,BH2688,BH3099,BH3223,BH4072,BH4153,BH4397)</f>
        <v>34750</v>
      </c>
      <c r="BI1632" s="45">
        <f t="shared" si="4374"/>
        <v>0</v>
      </c>
      <c r="BJ1632" s="45">
        <f t="shared" si="4374"/>
        <v>4000</v>
      </c>
      <c r="BK1632" s="45">
        <f t="shared" si="4374"/>
        <v>13550</v>
      </c>
      <c r="BL1632" s="45">
        <f t="shared" si="4374"/>
        <v>0</v>
      </c>
      <c r="BM1632" s="45">
        <f t="shared" si="4374"/>
        <v>0</v>
      </c>
      <c r="BN1632" s="45">
        <f t="shared" si="4374"/>
        <v>0</v>
      </c>
      <c r="BO1632" s="45">
        <f t="shared" si="4374"/>
        <v>0</v>
      </c>
      <c r="BP1632" s="45">
        <f t="shared" si="4374"/>
        <v>0</v>
      </c>
      <c r="BQ1632" s="45">
        <f t="shared" si="4374"/>
        <v>4000</v>
      </c>
      <c r="BR1632" s="45">
        <v>21550</v>
      </c>
      <c r="BS1632" s="45">
        <v>13200</v>
      </c>
      <c r="BT1632" s="14">
        <f t="shared" ref="BT1632:BZ1632" si="4376">SUM(BT1956,BT2119,BT2161,BT2324,BT2486,BT2688,BT3099,BT3223,BT4072,BT4153,BT4397)</f>
        <v>225050</v>
      </c>
      <c r="BU1632" s="14">
        <f t="shared" si="4376"/>
        <v>211850</v>
      </c>
      <c r="BV1632" s="14">
        <f t="shared" si="4376"/>
        <v>111559</v>
      </c>
      <c r="BW1632" s="14">
        <f t="shared" si="4376"/>
        <v>35675</v>
      </c>
      <c r="BX1632" s="14">
        <f t="shared" si="4376"/>
        <v>10765</v>
      </c>
      <c r="BY1632" s="14">
        <f t="shared" si="4376"/>
        <v>9015</v>
      </c>
      <c r="BZ1632" s="14">
        <f t="shared" si="4376"/>
        <v>15895</v>
      </c>
      <c r="CA1632" s="14">
        <f t="shared" si="4217"/>
        <v>147234</v>
      </c>
      <c r="CB1632" s="122">
        <f t="shared" si="4218"/>
        <v>69.499173943828183</v>
      </c>
    </row>
    <row r="1633" spans="1:80" s="33" customFormat="1" x14ac:dyDescent="0.25">
      <c r="A1633" s="38" t="s">
        <v>928</v>
      </c>
      <c r="B1633" s="38" t="s">
        <v>88</v>
      </c>
      <c r="C1633" s="38" t="s">
        <v>1799</v>
      </c>
      <c r="D1633" s="53" t="s">
        <v>1800</v>
      </c>
      <c r="E1633" s="93">
        <v>6137</v>
      </c>
      <c r="F1633" s="53" t="s">
        <v>1</v>
      </c>
      <c r="G1633" s="75" t="s">
        <v>1906</v>
      </c>
      <c r="H1633" s="44" t="s">
        <v>204</v>
      </c>
      <c r="I1633" s="45">
        <f>SUM(I1677,I1717,I1757,I1797,I1836,I1875,I1916,I1957,I1998,I2039,I2079,I2120,I2162,I2202,I2243,I2283,I2325,I2365,I2407,I2445,I2487,I2525,I2565,I2606,I2647,I2689,I2730,I2771,I2812,I2853,I2894,I2935,I2976,I3017,I3058,I3100,I3141,I3182,I3224,I3265,I3306,I3344,I3384,I3425,I3466,I3506,I3547,I3588,I3628,I3669,I3710,I3750,I3791,I3832,I3872,I3913,I3953,I3993,I4033,I4073,I4113,I4154,I4194,I4235,I4276,I4316,I4356,I4398,I4439,I4479,I4520)</f>
        <v>917423</v>
      </c>
      <c r="J1633" s="45">
        <f t="shared" si="4215"/>
        <v>999058</v>
      </c>
      <c r="K1633" s="45">
        <f t="shared" ref="K1633" si="4377">SUM(K1677,K1717,K1757,K1797,K1836,K1875,K1916,K1957,K1998,K2039,K2079,K2120,K2162,K2202,K2243,K2283,K2325,K2365,K2407,K2445,K2487,K2525,K2565,K2606,K2647,K2689,K2730,K2771,K2812,K2853,K2894,K2935,K2976,K3017,K3058,K3100,K3141,K3182,K3224,K3265,K3306,K3344,K3384,K3425,K3466,K3506,K3547,K3588,K3628,K3669,K3710,K3750,K3791,K3832,K3872,K3913,K3953,K3993,K4033,K4073,K4113,K4154,K4194,K4235,K4276,K4316,K4356,K4398,K4439,K4479,K4520)</f>
        <v>779358</v>
      </c>
      <c r="L1633" s="45">
        <f t="shared" si="4220"/>
        <v>219700</v>
      </c>
      <c r="M1633" s="45">
        <f t="shared" ref="M1633:Q1633" si="4378">SUM(M1677,M1717,M1757,M1797,M1836,M1875,M1916,M1957,M1998,M2039,M2079,M2120,M2162,M2202,M2243,M2283,M2325,M2365,M2407,M2445,M2487,M2525,M2565,M2606,M2647,M2689,M2730,M2771,M2812,M2853,M2894,M2935,M2976,M3017,M3058,M3100,M3141,M3182,M3224,M3265,M3306,M3344,M3384,M3425,M3466,M3506,M3547,M3588,M3628,M3669,M3710,M3750,M3791,M3832,M3872,M3913,M3953,M3993,M4033,M4073,M4113,M4154,M4194,M4235,M4276,M4316,M4356,M4398,M4439,M4479,M4520)</f>
        <v>202200</v>
      </c>
      <c r="N1633" s="45">
        <f t="shared" si="4378"/>
        <v>1500</v>
      </c>
      <c r="O1633" s="45">
        <f t="shared" si="4378"/>
        <v>16000</v>
      </c>
      <c r="P1633" s="45">
        <f t="shared" si="4378"/>
        <v>0</v>
      </c>
      <c r="Q1633" s="45">
        <f t="shared" si="4378"/>
        <v>0</v>
      </c>
      <c r="R1633" s="45">
        <f t="shared" ref="R1633:AG1633" si="4379">SUM(R1677,R1717,R1757,R1797,R1836,R1875,R1916,R1957,R1998,R2039,R2079,R2120,R2162,R2202,R2243,R2283,R2325,R2365,R2407,R2445,R2487,R2525,R2565,R2606,R2647,R2689,R2730,R2771,R2812,R2853,R2894,R2935,R2976,R3017,R3058,R3100,R3141,R3182,R3224,R3265,R3306,R3344,R3384,R3425,R3466,R3506,R3547,R3588,R3628,R3669,R3710,R3750,R3791,R3832,R3872,R3913,R3953,R3993,R4033,R4073,R4113,R4154,R4194,R4235,R4276,R4316,R4356,R4398,R4439,R4479,R4520)</f>
        <v>202200</v>
      </c>
      <c r="S1633" s="45">
        <f t="shared" si="4379"/>
        <v>0</v>
      </c>
      <c r="T1633" s="45">
        <f t="shared" si="4379"/>
        <v>0</v>
      </c>
      <c r="U1633" s="45">
        <f t="shared" si="4379"/>
        <v>0</v>
      </c>
      <c r="V1633" s="45">
        <f t="shared" si="4379"/>
        <v>0</v>
      </c>
      <c r="W1633" s="45">
        <f t="shared" si="4379"/>
        <v>0</v>
      </c>
      <c r="X1633" s="45">
        <f t="shared" ref="X1633" si="4380">SUM(X1677,X1717,X1757,X1797,X1836,X1875,X1916,X1957,X1998,X2039,X2079,X2120,X2162,X2202,X2243,X2283,X2325,X2365,X2407,X2445,X2487,X2525,X2565,X2606,X2647,X2689,X2730,X2771,X2812,X2853,X2894,X2935,X2976,X3017,X3058,X3100,X3141,X3182,X3224,X3265,X3306,X3344,X3384,X3425,X3466,X3506,X3547,X3588,X3628,X3669,X3710,X3750,X3791,X3832,X3872,X3913,X3953,X3993,X4033,X4073,X4113,X4154,X4194,X4235,X4276,X4316,X4356,X4398,X4439,X4479,X4520)</f>
        <v>202200</v>
      </c>
      <c r="Y1633" s="45">
        <f t="shared" si="4379"/>
        <v>400</v>
      </c>
      <c r="Z1633" s="45">
        <f t="shared" si="4379"/>
        <v>28119</v>
      </c>
      <c r="AA1633" s="45">
        <f t="shared" si="4379"/>
        <v>10590</v>
      </c>
      <c r="AB1633" s="45">
        <f t="shared" si="4379"/>
        <v>5240</v>
      </c>
      <c r="AC1633" s="45">
        <f t="shared" si="4379"/>
        <v>2780</v>
      </c>
      <c r="AD1633" s="45">
        <f t="shared" si="4379"/>
        <v>19310</v>
      </c>
      <c r="AE1633" s="45">
        <f t="shared" si="4379"/>
        <v>1554</v>
      </c>
      <c r="AF1633" s="45">
        <f t="shared" si="4379"/>
        <v>5904</v>
      </c>
      <c r="AG1633" s="45">
        <f t="shared" si="4379"/>
        <v>9150</v>
      </c>
      <c r="AH1633" s="45">
        <v>83047</v>
      </c>
      <c r="AI1633" s="45">
        <v>119153</v>
      </c>
      <c r="AJ1633" s="45">
        <f t="shared" ref="AJ1633:AY1633" si="4381">SUM(AJ1677,AJ1717,AJ1757,AJ1797,AJ1836,AJ1875,AJ1916,AJ1957,AJ1998,AJ2039,AJ2079,AJ2120,AJ2162,AJ2202,AJ2243,AJ2283,AJ2325,AJ2365,AJ2407,AJ2445,AJ2487,AJ2525,AJ2565,AJ2606,AJ2647,AJ2689,AJ2730,AJ2771,AJ2812,AJ2853,AJ2894,AJ2935,AJ2976,AJ3017,AJ3058,AJ3100,AJ3141,AJ3182,AJ3224,AJ3265,AJ3306,AJ3344,AJ3384,AJ3425,AJ3466,AJ3506,AJ3547,AJ3588,AJ3628,AJ3669,AJ3710,AJ3750,AJ3791,AJ3832,AJ3872,AJ3913,AJ3953,AJ3993,AJ4033,AJ4073,AJ4113,AJ4154,AJ4194,AJ4235,AJ4276,AJ4316,AJ4356,AJ4398,AJ4439,AJ4479,AJ4520)</f>
        <v>1500</v>
      </c>
      <c r="AK1633" s="45">
        <f t="shared" si="4381"/>
        <v>0</v>
      </c>
      <c r="AL1633" s="45">
        <f t="shared" si="4381"/>
        <v>0</v>
      </c>
      <c r="AM1633" s="45">
        <f t="shared" si="4381"/>
        <v>180</v>
      </c>
      <c r="AN1633" s="45">
        <f t="shared" si="4381"/>
        <v>0</v>
      </c>
      <c r="AO1633" s="45">
        <f t="shared" si="4381"/>
        <v>0</v>
      </c>
      <c r="AP1633" s="45">
        <f t="shared" ref="AP1633" si="4382">SUM(AP1677,AP1717,AP1757,AP1797,AP1836,AP1875,AP1916,AP1957,AP1998,AP2039,AP2079,AP2120,AP2162,AP2202,AP2243,AP2283,AP2325,AP2365,AP2407,AP2445,AP2487,AP2525,AP2565,AP2606,AP2647,AP2689,AP2730,AP2771,AP2812,AP2853,AP2894,AP2935,AP2976,AP3017,AP3058,AP3100,AP3141,AP3182,AP3224,AP3265,AP3306,AP3344,AP3384,AP3425,AP3466,AP3506,AP3547,AP3588,AP3628,AP3669,AP3710,AP3750,AP3791,AP3832,AP3872,AP3913,AP3953,AP3993,AP4033,AP4073,AP4113,AP4154,AP4194,AP4235,AP4276,AP4316,AP4356,AP4398,AP4439,AP4479,AP4520)</f>
        <v>1680</v>
      </c>
      <c r="AQ1633" s="45">
        <f t="shared" si="4381"/>
        <v>0</v>
      </c>
      <c r="AR1633" s="45">
        <f t="shared" si="4381"/>
        <v>0</v>
      </c>
      <c r="AS1633" s="45">
        <f t="shared" si="4381"/>
        <v>0</v>
      </c>
      <c r="AT1633" s="45">
        <f t="shared" si="4381"/>
        <v>180</v>
      </c>
      <c r="AU1633" s="45">
        <f t="shared" si="4381"/>
        <v>0</v>
      </c>
      <c r="AV1633" s="45">
        <f t="shared" si="4381"/>
        <v>0</v>
      </c>
      <c r="AW1633" s="45">
        <f t="shared" si="4381"/>
        <v>0</v>
      </c>
      <c r="AX1633" s="45">
        <f t="shared" si="4381"/>
        <v>0</v>
      </c>
      <c r="AY1633" s="45">
        <f t="shared" si="4381"/>
        <v>0</v>
      </c>
      <c r="AZ1633" s="45">
        <v>180</v>
      </c>
      <c r="BA1633" s="45">
        <v>1500</v>
      </c>
      <c r="BB1633" s="45">
        <f t="shared" ref="BB1633:BQ1633" si="4383">SUM(BB1677,BB1717,BB1757,BB1797,BB1836,BB1875,BB1916,BB1957,BB1998,BB2039,BB2079,BB2120,BB2162,BB2202,BB2243,BB2283,BB2325,BB2365,BB2407,BB2445,BB2487,BB2525,BB2565,BB2606,BB2647,BB2689,BB2730,BB2771,BB2812,BB2853,BB2894,BB2935,BB2976,BB3017,BB3058,BB3100,BB3141,BB3182,BB3224,BB3265,BB3306,BB3344,BB3384,BB3425,BB3466,BB3506,BB3547,BB3588,BB3628,BB3669,BB3710,BB3750,BB3791,BB3832,BB3872,BB3913,BB3953,BB3993,BB4033,BB4073,BB4113,BB4154,BB4194,BB4235,BB4276,BB4316,BB4356,BB4398,BB4439,BB4479,BB4520)</f>
        <v>16000</v>
      </c>
      <c r="BC1633" s="45">
        <f t="shared" si="4383"/>
        <v>70133</v>
      </c>
      <c r="BD1633" s="45">
        <f t="shared" si="4383"/>
        <v>0</v>
      </c>
      <c r="BE1633" s="45">
        <f t="shared" si="4383"/>
        <v>114010</v>
      </c>
      <c r="BF1633" s="45">
        <f t="shared" si="4383"/>
        <v>0</v>
      </c>
      <c r="BG1633" s="45">
        <f t="shared" si="4383"/>
        <v>0</v>
      </c>
      <c r="BH1633" s="45">
        <f t="shared" ref="BH1633" si="4384">SUM(BH1677,BH1717,BH1757,BH1797,BH1836,BH1875,BH1916,BH1957,BH1998,BH2039,BH2079,BH2120,BH2162,BH2202,BH2243,BH2283,BH2325,BH2365,BH2407,BH2445,BH2487,BH2525,BH2565,BH2606,BH2647,BH2689,BH2730,BH2771,BH2812,BH2853,BH2894,BH2935,BH2976,BH3017,BH3058,BH3100,BH3141,BH3182,BH3224,BH3265,BH3306,BH3344,BH3384,BH3425,BH3466,BH3506,BH3547,BH3588,BH3628,BH3669,BH3710,BH3750,BH3791,BH3832,BH3872,BH3913,BH3953,BH3993,BH4033,BH4073,BH4113,BH4154,BH4194,BH4235,BH4276,BH4316,BH4356,BH4398,BH4439,BH4479,BH4520)</f>
        <v>200143</v>
      </c>
      <c r="BI1633" s="45">
        <f t="shared" si="4383"/>
        <v>0</v>
      </c>
      <c r="BJ1633" s="45">
        <f t="shared" si="4383"/>
        <v>3000</v>
      </c>
      <c r="BK1633" s="45">
        <f t="shared" si="4383"/>
        <v>70133</v>
      </c>
      <c r="BL1633" s="45">
        <f t="shared" si="4383"/>
        <v>0</v>
      </c>
      <c r="BM1633" s="45">
        <f t="shared" si="4383"/>
        <v>48360</v>
      </c>
      <c r="BN1633" s="45">
        <f t="shared" si="4383"/>
        <v>0</v>
      </c>
      <c r="BO1633" s="45">
        <f t="shared" si="4383"/>
        <v>6450</v>
      </c>
      <c r="BP1633" s="45">
        <f t="shared" si="4383"/>
        <v>56200</v>
      </c>
      <c r="BQ1633" s="45">
        <f t="shared" si="4383"/>
        <v>0</v>
      </c>
      <c r="BR1633" s="45">
        <v>184143</v>
      </c>
      <c r="BS1633" s="45">
        <v>16000</v>
      </c>
      <c r="BT1633" s="14">
        <f t="shared" ref="BT1633:BZ1633" si="4385">SUM(BT1677,BT1717,BT1757,BT1797,BT1836,BT1875,BT1916,BT1957,BT1998,BT2039,BT2079,BT2120,BT2162,BT2202,BT2243,BT2283,BT2325,BT2365,BT2407,BT2445,BT2487,BT2525,BT2565,BT2606,BT2647,BT2689,BT2730,BT2771,BT2812,BT2853,BT2894,BT2935,BT2976,BT3017,BT3058,BT3100,BT3141,BT3182,BT3224,BT3265,BT3306,BT3344,BT3384,BT3425,BT3466,BT3506,BT3547,BT3588,BT3628,BT3669,BT3710,BT3750,BT3791,BT3832,BT3872,BT3913,BT3953,BT3993,BT4033,BT4073,BT4113,BT4154,BT4194,BT4235,BT4276,BT4316,BT4356,BT4398,BT4439,BT4479,BT4520)</f>
        <v>999058</v>
      </c>
      <c r="BU1633" s="14">
        <f t="shared" si="4385"/>
        <v>781068</v>
      </c>
      <c r="BV1633" s="14">
        <f t="shared" si="4385"/>
        <v>427680</v>
      </c>
      <c r="BW1633" s="14">
        <f t="shared" si="4385"/>
        <v>162830</v>
      </c>
      <c r="BX1633" s="14">
        <f t="shared" si="4385"/>
        <v>75285</v>
      </c>
      <c r="BY1633" s="14">
        <f t="shared" si="4385"/>
        <v>44861</v>
      </c>
      <c r="BZ1633" s="14">
        <f t="shared" si="4385"/>
        <v>42684</v>
      </c>
      <c r="CA1633" s="14">
        <f t="shared" si="4217"/>
        <v>590510</v>
      </c>
      <c r="CB1633" s="122">
        <f t="shared" si="4218"/>
        <v>75.602892449825106</v>
      </c>
    </row>
    <row r="1634" spans="1:80" s="33" customFormat="1" x14ac:dyDescent="0.25">
      <c r="A1634" s="38" t="s">
        <v>928</v>
      </c>
      <c r="B1634" s="38" t="s">
        <v>88</v>
      </c>
      <c r="C1634" s="38" t="s">
        <v>1799</v>
      </c>
      <c r="D1634" s="53" t="s">
        <v>1800</v>
      </c>
      <c r="E1634" s="93">
        <v>6138</v>
      </c>
      <c r="F1634" s="53" t="s">
        <v>1</v>
      </c>
      <c r="G1634" s="75" t="s">
        <v>1906</v>
      </c>
      <c r="H1634" s="44" t="s">
        <v>205</v>
      </c>
      <c r="I1634" s="45">
        <f>SUM(I1876,I1958,I1999,I2040,I2121,I2203,I2284,I2366,I2408,I2446,I2488,I2566,I2607,I2648,I2690,I2731,I2772,I2813,I2854,I2895,I2936,I2977,I3018,I3059,I3101,I3142,I3183,I3225,I3266,I3307,I3385,I3426,I3507,I3548,I3629,I3670,I3751,I3792,I3873,I4195,I4236,I4357,I4399,I4480,I4521)</f>
        <v>30100</v>
      </c>
      <c r="J1634" s="45">
        <f t="shared" si="4215"/>
        <v>14685</v>
      </c>
      <c r="K1634" s="45">
        <f t="shared" ref="K1634" si="4386">SUM(K1876,K1958,K1999,K2040,K2121,K2203,K2284,K2366,K2408,K2446,K2488,K2566,K2607,K2648,K2690,K2731,K2772,K2813,K2854,K2895,K2936,K2977,K3018,K3059,K3101,K3142,K3183,K3225,K3266,K3307,K3385,K3426,K3507,K3548,K3629,K3670,K3751,K3792,K3873,K4195,K4236,K4357,K4399,K4480,K4521)</f>
        <v>5735</v>
      </c>
      <c r="L1634" s="45">
        <f t="shared" si="4220"/>
        <v>8950</v>
      </c>
      <c r="M1634" s="45">
        <f t="shared" ref="M1634:Q1634" si="4387">SUM(M1876,M1958,M1999,M2040,M2121,M2203,M2284,M2366,M2408,M2446,M2488,M2566,M2607,M2648,M2690,M2731,M2772,M2813,M2854,M2895,M2936,M2977,M3018,M3059,M3101,M3142,M3183,M3225,M3266,M3307,M3385,M3426,M3507,M3548,M3629,M3670,M3751,M3792,M3873,M4195,M4236,M4357,M4399,M4480,M4521)</f>
        <v>5950</v>
      </c>
      <c r="N1634" s="45">
        <f t="shared" si="4387"/>
        <v>3000</v>
      </c>
      <c r="O1634" s="45">
        <f t="shared" si="4387"/>
        <v>0</v>
      </c>
      <c r="P1634" s="45">
        <f t="shared" si="4387"/>
        <v>0</v>
      </c>
      <c r="Q1634" s="45">
        <f t="shared" si="4387"/>
        <v>0</v>
      </c>
      <c r="R1634" s="45">
        <f t="shared" ref="R1634:AG1634" si="4388">SUM(R1876,R1958,R1999,R2040,R2121,R2203,R2284,R2366,R2408,R2446,R2488,R2566,R2607,R2648,R2690,R2731,R2772,R2813,R2854,R2895,R2936,R2977,R3018,R3059,R3101,R3142,R3183,R3225,R3266,R3307,R3385,R3426,R3507,R3548,R3629,R3670,R3751,R3792,R3873,R4195,R4236,R4357,R4399,R4480,R4521)</f>
        <v>5950</v>
      </c>
      <c r="S1634" s="45">
        <f t="shared" si="4388"/>
        <v>0</v>
      </c>
      <c r="T1634" s="45">
        <f t="shared" si="4388"/>
        <v>0</v>
      </c>
      <c r="U1634" s="45">
        <f t="shared" si="4388"/>
        <v>0</v>
      </c>
      <c r="V1634" s="45">
        <f t="shared" si="4388"/>
        <v>-120</v>
      </c>
      <c r="W1634" s="45">
        <f t="shared" si="4388"/>
        <v>0</v>
      </c>
      <c r="X1634" s="45">
        <f t="shared" ref="X1634" si="4389">SUM(X1876,X1958,X1999,X2040,X2121,X2203,X2284,X2366,X2408,X2446,X2488,X2566,X2607,X2648,X2690,X2731,X2772,X2813,X2854,X2895,X2936,X2977,X3018,X3059,X3101,X3142,X3183,X3225,X3266,X3307,X3385,X3426,X3507,X3548,X3629,X3670,X3751,X3792,X3873,X4195,X4236,X4357,X4399,X4480,X4521)</f>
        <v>5830</v>
      </c>
      <c r="Y1634" s="45">
        <f t="shared" si="4388"/>
        <v>420</v>
      </c>
      <c r="Z1634" s="45">
        <f t="shared" si="4388"/>
        <v>0</v>
      </c>
      <c r="AA1634" s="45">
        <f t="shared" si="4388"/>
        <v>0</v>
      </c>
      <c r="AB1634" s="45">
        <f t="shared" si="4388"/>
        <v>0</v>
      </c>
      <c r="AC1634" s="45">
        <f t="shared" si="4388"/>
        <v>0</v>
      </c>
      <c r="AD1634" s="45">
        <f t="shared" si="4388"/>
        <v>0</v>
      </c>
      <c r="AE1634" s="45">
        <f t="shared" si="4388"/>
        <v>0</v>
      </c>
      <c r="AF1634" s="45">
        <f t="shared" si="4388"/>
        <v>0</v>
      </c>
      <c r="AG1634" s="45">
        <f t="shared" si="4388"/>
        <v>2310</v>
      </c>
      <c r="AH1634" s="45">
        <v>2730</v>
      </c>
      <c r="AI1634" s="45">
        <v>3100</v>
      </c>
      <c r="AJ1634" s="45">
        <f t="shared" ref="AJ1634:AY1634" si="4390">SUM(AJ1876,AJ1958,AJ1999,AJ2040,AJ2121,AJ2203,AJ2284,AJ2366,AJ2408,AJ2446,AJ2488,AJ2566,AJ2607,AJ2648,AJ2690,AJ2731,AJ2772,AJ2813,AJ2854,AJ2895,AJ2936,AJ2977,AJ3018,AJ3059,AJ3101,AJ3142,AJ3183,AJ3225,AJ3266,AJ3307,AJ3385,AJ3426,AJ3507,AJ3548,AJ3629,AJ3670,AJ3751,AJ3792,AJ3873,AJ4195,AJ4236,AJ4357,AJ4399,AJ4480,AJ4521)</f>
        <v>3000</v>
      </c>
      <c r="AK1634" s="45">
        <f t="shared" si="4390"/>
        <v>0</v>
      </c>
      <c r="AL1634" s="45">
        <f t="shared" si="4390"/>
        <v>0</v>
      </c>
      <c r="AM1634" s="45">
        <f t="shared" si="4390"/>
        <v>0</v>
      </c>
      <c r="AN1634" s="45">
        <f t="shared" si="4390"/>
        <v>0</v>
      </c>
      <c r="AO1634" s="45">
        <f t="shared" si="4390"/>
        <v>0</v>
      </c>
      <c r="AP1634" s="45">
        <f t="shared" ref="AP1634" si="4391">SUM(AP1876,AP1958,AP1999,AP2040,AP2121,AP2203,AP2284,AP2366,AP2408,AP2446,AP2488,AP2566,AP2607,AP2648,AP2690,AP2731,AP2772,AP2813,AP2854,AP2895,AP2936,AP2977,AP3018,AP3059,AP3101,AP3142,AP3183,AP3225,AP3266,AP3307,AP3385,AP3426,AP3507,AP3548,AP3629,AP3670,AP3751,AP3792,AP3873,AP4195,AP4236,AP4357,AP4399,AP4480,AP4521)</f>
        <v>3000</v>
      </c>
      <c r="AQ1634" s="45">
        <f t="shared" si="4390"/>
        <v>0</v>
      </c>
      <c r="AR1634" s="45">
        <f t="shared" si="4390"/>
        <v>0</v>
      </c>
      <c r="AS1634" s="45">
        <f t="shared" si="4390"/>
        <v>0</v>
      </c>
      <c r="AT1634" s="45">
        <f t="shared" si="4390"/>
        <v>0</v>
      </c>
      <c r="AU1634" s="45">
        <f t="shared" si="4390"/>
        <v>0</v>
      </c>
      <c r="AV1634" s="45">
        <f t="shared" si="4390"/>
        <v>0</v>
      </c>
      <c r="AW1634" s="45">
        <f t="shared" si="4390"/>
        <v>0</v>
      </c>
      <c r="AX1634" s="45">
        <f t="shared" si="4390"/>
        <v>0</v>
      </c>
      <c r="AY1634" s="45">
        <f t="shared" si="4390"/>
        <v>0</v>
      </c>
      <c r="AZ1634" s="45">
        <v>0</v>
      </c>
      <c r="BA1634" s="45">
        <v>3000</v>
      </c>
      <c r="BB1634" s="45">
        <f t="shared" ref="BB1634:BQ1634" si="4392">SUM(BB1876,BB1958,BB1999,BB2040,BB2121,BB2203,BB2284,BB2366,BB2408,BB2446,BB2488,BB2566,BB2607,BB2648,BB2690,BB2731,BB2772,BB2813,BB2854,BB2895,BB2936,BB2977,BB3018,BB3059,BB3101,BB3142,BB3183,BB3225,BB3266,BB3307,BB3385,BB3426,BB3507,BB3548,BB3629,BB3670,BB3751,BB3792,BB3873,BB4195,BB4236,BB4357,BB4399,BB4480,BB4521)</f>
        <v>0</v>
      </c>
      <c r="BC1634" s="45">
        <f t="shared" si="4392"/>
        <v>0</v>
      </c>
      <c r="BD1634" s="45">
        <f t="shared" si="4392"/>
        <v>0</v>
      </c>
      <c r="BE1634" s="45">
        <f t="shared" si="4392"/>
        <v>0</v>
      </c>
      <c r="BF1634" s="45">
        <f t="shared" si="4392"/>
        <v>0</v>
      </c>
      <c r="BG1634" s="45">
        <f t="shared" si="4392"/>
        <v>0</v>
      </c>
      <c r="BH1634" s="45">
        <f t="shared" ref="BH1634" si="4393">SUM(BH1876,BH1958,BH1999,BH2040,BH2121,BH2203,BH2284,BH2366,BH2408,BH2446,BH2488,BH2566,BH2607,BH2648,BH2690,BH2731,BH2772,BH2813,BH2854,BH2895,BH2936,BH2977,BH3018,BH3059,BH3101,BH3142,BH3183,BH3225,BH3266,BH3307,BH3385,BH3426,BH3507,BH3548,BH3629,BH3670,BH3751,BH3792,BH3873,BH4195,BH4236,BH4357,BH4399,BH4480,BH4521)</f>
        <v>0</v>
      </c>
      <c r="BI1634" s="45">
        <f t="shared" si="4392"/>
        <v>0</v>
      </c>
      <c r="BJ1634" s="45">
        <f t="shared" si="4392"/>
        <v>0</v>
      </c>
      <c r="BK1634" s="45">
        <f t="shared" si="4392"/>
        <v>0</v>
      </c>
      <c r="BL1634" s="45">
        <f t="shared" si="4392"/>
        <v>0</v>
      </c>
      <c r="BM1634" s="45">
        <f t="shared" si="4392"/>
        <v>0</v>
      </c>
      <c r="BN1634" s="45">
        <f t="shared" si="4392"/>
        <v>0</v>
      </c>
      <c r="BO1634" s="45">
        <f t="shared" si="4392"/>
        <v>0</v>
      </c>
      <c r="BP1634" s="45">
        <f t="shared" si="4392"/>
        <v>0</v>
      </c>
      <c r="BQ1634" s="45">
        <f t="shared" si="4392"/>
        <v>0</v>
      </c>
      <c r="BR1634" s="45">
        <v>0</v>
      </c>
      <c r="BS1634" s="45">
        <v>0</v>
      </c>
      <c r="BT1634" s="14">
        <f t="shared" ref="BT1634:BZ1634" si="4394">SUM(BT1876,BT1958,BT1999,BT2040,BT2121,BT2203,BT2284,BT2366,BT2408,BT2446,BT2488,BT2566,BT2607,BT2648,BT2690,BT2731,BT2772,BT2813,BT2854,BT2895,BT2936,BT2977,BT3018,BT3059,BT3101,BT3142,BT3183,BT3225,BT3266,BT3307,BT3385,BT3426,BT3507,BT3548,BT3629,BT3670,BT3751,BT3792,BT3873,BT4195,BT4236,BT4357,BT4399,BT4480,BT4521)</f>
        <v>14685</v>
      </c>
      <c r="BU1634" s="14">
        <f t="shared" si="4394"/>
        <v>5735</v>
      </c>
      <c r="BV1634" s="14">
        <f t="shared" si="4394"/>
        <v>1699</v>
      </c>
      <c r="BW1634" s="14">
        <f t="shared" si="4394"/>
        <v>550</v>
      </c>
      <c r="BX1634" s="14">
        <f t="shared" si="4394"/>
        <v>250</v>
      </c>
      <c r="BY1634" s="14">
        <f t="shared" si="4394"/>
        <v>150</v>
      </c>
      <c r="BZ1634" s="14">
        <f t="shared" si="4394"/>
        <v>150</v>
      </c>
      <c r="CA1634" s="14">
        <f t="shared" si="4217"/>
        <v>2249</v>
      </c>
      <c r="CB1634" s="122">
        <f t="shared" si="4218"/>
        <v>39.215344376634697</v>
      </c>
    </row>
    <row r="1635" spans="1:80" s="33" customFormat="1" x14ac:dyDescent="0.25">
      <c r="A1635" s="38" t="s">
        <v>928</v>
      </c>
      <c r="B1635" s="38" t="s">
        <v>88</v>
      </c>
      <c r="C1635" s="38" t="s">
        <v>1799</v>
      </c>
      <c r="D1635" s="53" t="s">
        <v>1800</v>
      </c>
      <c r="E1635" s="93">
        <v>6139</v>
      </c>
      <c r="F1635" s="53" t="s">
        <v>1</v>
      </c>
      <c r="G1635" s="75" t="s">
        <v>1906</v>
      </c>
      <c r="H1635" s="44" t="s">
        <v>51</v>
      </c>
      <c r="I1635" s="45">
        <f>SUM(I1678,I1718,I1758,I1798,I1837,I1877,I1917,I1959,I2000,I2041,I2080,I2122,I2163,I2204,I2244,I2285,I2326,I2367,I2409,I2447,I2489,I2526,I2567,I2608,I2649,I2691,I2732,I2773,I2814,I2855,I2896,I2937,I2978,I3019,I3060,I3102,I3143,I3184,I3226,I3267,I3308,I3345,I3386,I3427,I3467,I3508,I3549,I3589,I3630,I3671,I3711,I3752,I3793,I3833,I3874,I3914,I3954,I3994,I4034,I4074,I4114,I4155,I4196,I4237,I4277,I4317,I4358,I4400,I4440,I4481,I4522)</f>
        <v>3097031</v>
      </c>
      <c r="J1635" s="45">
        <f t="shared" si="4215"/>
        <v>3228766</v>
      </c>
      <c r="K1635" s="45">
        <f t="shared" ref="K1635" si="4395">SUM(K1678,K1718,K1758,K1798,K1837,K1877,K1917,K1959,K2000,K2041,K2080,K2122,K2163,K2204,K2244,K2285,K2326,K2367,K2409,K2447,K2489,K2526,K2567,K2608,K2649,K2691,K2732,K2773,K2814,K2855,K2896,K2937,K2978,K3019,K3060,K3102,K3143,K3184,K3226,K3267,K3308,K3345,K3386,K3427,K3467,K3508,K3549,K3589,K3630,K3671,K3711,K3752,K3793,K3833,K3874,K3914,K3954,K3994,K4034,K4074,K4114,K4155,K4196,K4237,K4277,K4317,K4358,K4400,K4440,K4481,K4522)</f>
        <v>2969967</v>
      </c>
      <c r="L1635" s="45">
        <f t="shared" si="4220"/>
        <v>258799</v>
      </c>
      <c r="M1635" s="45">
        <f t="shared" ref="M1635:Q1635" si="4396">SUM(M1678,M1718,M1758,M1798,M1837,M1877,M1917,M1959,M2000,M2041,M2080,M2122,M2163,M2204,M2244,M2285,M2326,M2367,M2409,M2447,M2489,M2526,M2567,M2608,M2649,M2691,M2732,M2773,M2814,M2855,M2896,M2937,M2978,M3019,M3060,M3102,M3143,M3184,M3226,M3267,M3308,M3345,M3386,M3427,M3467,M3508,M3549,M3589,M3630,M3671,M3711,M3752,M3793,M3833,M3874,M3914,M3954,M3994,M4034,M4074,M4114,M4155,M4196,M4237,M4277,M4317,M4358,M4400,M4440,M4481,M4522)</f>
        <v>184130</v>
      </c>
      <c r="N1635" s="45">
        <f t="shared" si="4396"/>
        <v>0</v>
      </c>
      <c r="O1635" s="45">
        <f t="shared" si="4396"/>
        <v>74669</v>
      </c>
      <c r="P1635" s="45">
        <f t="shared" si="4396"/>
        <v>0</v>
      </c>
      <c r="Q1635" s="45">
        <f t="shared" si="4396"/>
        <v>0</v>
      </c>
      <c r="R1635" s="45">
        <f t="shared" ref="R1635:AG1635" si="4397">SUM(R1678,R1718,R1758,R1798,R1837,R1877,R1917,R1959,R2000,R2041,R2080,R2122,R2163,R2204,R2244,R2285,R2326,R2367,R2409,R2447,R2489,R2526,R2567,R2608,R2649,R2691,R2732,R2773,R2814,R2855,R2896,R2937,R2978,R3019,R3060,R3102,R3143,R3184,R3226,R3267,R3308,R3345,R3386,R3427,R3467,R3508,R3549,R3589,R3630,R3671,R3711,R3752,R3793,R3833,R3874,R3914,R3954,R3994,R4034,R4074,R4114,R4155,R4196,R4237,R4277,R4317,R4358,R4400,R4440,R4481,R4522)</f>
        <v>185030</v>
      </c>
      <c r="S1635" s="45">
        <f t="shared" si="4397"/>
        <v>0</v>
      </c>
      <c r="T1635" s="45">
        <f t="shared" si="4397"/>
        <v>0</v>
      </c>
      <c r="U1635" s="45">
        <f t="shared" si="4397"/>
        <v>0</v>
      </c>
      <c r="V1635" s="45">
        <f t="shared" si="4397"/>
        <v>120</v>
      </c>
      <c r="W1635" s="45">
        <f t="shared" si="4397"/>
        <v>0</v>
      </c>
      <c r="X1635" s="45">
        <f t="shared" ref="X1635" si="4398">SUM(X1678,X1718,X1758,X1798,X1837,X1877,X1917,X1959,X2000,X2041,X2080,X2122,X2163,X2204,X2244,X2285,X2326,X2367,X2409,X2447,X2489,X2526,X2567,X2608,X2649,X2691,X2732,X2773,X2814,X2855,X2896,X2937,X2978,X3019,X3060,X3102,X3143,X3184,X3226,X3267,X3308,X3345,X3386,X3427,X3467,X3508,X3549,X3589,X3630,X3671,X3711,X3752,X3793,X3833,X3874,X3914,X3954,X3994,X4034,X4074,X4114,X4155,X4196,X4237,X4277,X4317,X4358,X4400,X4440,X4481,X4522)</f>
        <v>185150</v>
      </c>
      <c r="Y1635" s="45">
        <f t="shared" si="4397"/>
        <v>1099</v>
      </c>
      <c r="Z1635" s="45">
        <f t="shared" si="4397"/>
        <v>8313</v>
      </c>
      <c r="AA1635" s="45">
        <f t="shared" si="4397"/>
        <v>13408</v>
      </c>
      <c r="AB1635" s="45">
        <f t="shared" si="4397"/>
        <v>13073</v>
      </c>
      <c r="AC1635" s="45">
        <f t="shared" si="4397"/>
        <v>13577</v>
      </c>
      <c r="AD1635" s="45">
        <f t="shared" si="4397"/>
        <v>14732</v>
      </c>
      <c r="AE1635" s="45">
        <f t="shared" si="4397"/>
        <v>459</v>
      </c>
      <c r="AF1635" s="45">
        <f t="shared" si="4397"/>
        <v>9298</v>
      </c>
      <c r="AG1635" s="45">
        <f t="shared" si="4397"/>
        <v>20516</v>
      </c>
      <c r="AH1635" s="45">
        <v>94475</v>
      </c>
      <c r="AI1635" s="45">
        <v>90675</v>
      </c>
      <c r="AJ1635" s="45">
        <f t="shared" ref="AJ1635:AY1635" si="4399">SUM(AJ1678,AJ1718,AJ1758,AJ1798,AJ1837,AJ1877,AJ1917,AJ1959,AJ2000,AJ2041,AJ2080,AJ2122,AJ2163,AJ2204,AJ2244,AJ2285,AJ2326,AJ2367,AJ2409,AJ2447,AJ2489,AJ2526,AJ2567,AJ2608,AJ2649,AJ2691,AJ2732,AJ2773,AJ2814,AJ2855,AJ2896,AJ2937,AJ2978,AJ3019,AJ3060,AJ3102,AJ3143,AJ3184,AJ3226,AJ3267,AJ3308,AJ3345,AJ3386,AJ3427,AJ3467,AJ3508,AJ3549,AJ3589,AJ3630,AJ3671,AJ3711,AJ3752,AJ3793,AJ3833,AJ3874,AJ3914,AJ3954,AJ3994,AJ4034,AJ4074,AJ4114,AJ4155,AJ4196,AJ4237,AJ4277,AJ4317,AJ4358,AJ4400,AJ4440,AJ4481,AJ4522)</f>
        <v>0</v>
      </c>
      <c r="AK1635" s="45">
        <f t="shared" si="4399"/>
        <v>3051</v>
      </c>
      <c r="AL1635" s="45">
        <f t="shared" si="4399"/>
        <v>0</v>
      </c>
      <c r="AM1635" s="45">
        <f t="shared" si="4399"/>
        <v>19666</v>
      </c>
      <c r="AN1635" s="45">
        <f t="shared" si="4399"/>
        <v>0</v>
      </c>
      <c r="AO1635" s="45">
        <f t="shared" si="4399"/>
        <v>0</v>
      </c>
      <c r="AP1635" s="45">
        <f t="shared" ref="AP1635" si="4400">SUM(AP1678,AP1718,AP1758,AP1798,AP1837,AP1877,AP1917,AP1959,AP2000,AP2041,AP2080,AP2122,AP2163,AP2204,AP2244,AP2285,AP2326,AP2367,AP2409,AP2447,AP2489,AP2526,AP2567,AP2608,AP2649,AP2691,AP2732,AP2773,AP2814,AP2855,AP2896,AP2937,AP2978,AP3019,AP3060,AP3102,AP3143,AP3184,AP3226,AP3267,AP3308,AP3345,AP3386,AP3427,AP3467,AP3508,AP3549,AP3589,AP3630,AP3671,AP3711,AP3752,AP3793,AP3833,AP3874,AP3914,AP3954,AP3994,AP4034,AP4074,AP4114,AP4155,AP4196,AP4237,AP4277,AP4317,AP4358,AP4400,AP4440,AP4481,AP4522)</f>
        <v>22717</v>
      </c>
      <c r="AQ1635" s="45">
        <f t="shared" si="4399"/>
        <v>0</v>
      </c>
      <c r="AR1635" s="45">
        <f t="shared" si="4399"/>
        <v>0</v>
      </c>
      <c r="AS1635" s="45">
        <f t="shared" si="4399"/>
        <v>3051</v>
      </c>
      <c r="AT1635" s="45">
        <f t="shared" si="4399"/>
        <v>4100</v>
      </c>
      <c r="AU1635" s="45">
        <f t="shared" si="4399"/>
        <v>4500</v>
      </c>
      <c r="AV1635" s="45">
        <f t="shared" si="4399"/>
        <v>592</v>
      </c>
      <c r="AW1635" s="45">
        <f t="shared" si="4399"/>
        <v>941</v>
      </c>
      <c r="AX1635" s="45">
        <f t="shared" si="4399"/>
        <v>9533</v>
      </c>
      <c r="AY1635" s="45">
        <f t="shared" si="4399"/>
        <v>0</v>
      </c>
      <c r="AZ1635" s="45">
        <v>22717</v>
      </c>
      <c r="BA1635" s="45">
        <v>0</v>
      </c>
      <c r="BB1635" s="45">
        <f t="shared" ref="BB1635:BQ1635" si="4401">SUM(BB1678,BB1718,BB1758,BB1798,BB1837,BB1877,BB1917,BB1959,BB2000,BB2041,BB2080,BB2122,BB2163,BB2204,BB2244,BB2285,BB2326,BB2367,BB2409,BB2447,BB2489,BB2526,BB2567,BB2608,BB2649,BB2691,BB2732,BB2773,BB2814,BB2855,BB2896,BB2937,BB2978,BB3019,BB3060,BB3102,BB3143,BB3184,BB3226,BB3267,BB3308,BB3345,BB3386,BB3427,BB3467,BB3508,BB3549,BB3589,BB3630,BB3671,BB3711,BB3752,BB3793,BB3833,BB3874,BB3914,BB3954,BB3994,BB4034,BB4074,BB4114,BB4155,BB4196,BB4237,BB4277,BB4317,BB4358,BB4400,BB4440,BB4481,BB4522)</f>
        <v>74669</v>
      </c>
      <c r="BC1635" s="45">
        <f t="shared" si="4401"/>
        <v>19019</v>
      </c>
      <c r="BD1635" s="45">
        <f t="shared" si="4401"/>
        <v>0</v>
      </c>
      <c r="BE1635" s="45">
        <f t="shared" si="4401"/>
        <v>43118</v>
      </c>
      <c r="BF1635" s="45">
        <f t="shared" si="4401"/>
        <v>0</v>
      </c>
      <c r="BG1635" s="45">
        <f t="shared" si="4401"/>
        <v>0</v>
      </c>
      <c r="BH1635" s="45">
        <f t="shared" ref="BH1635" si="4402">SUM(BH1678,BH1718,BH1758,BH1798,BH1837,BH1877,BH1917,BH1959,BH2000,BH2041,BH2080,BH2122,BH2163,BH2204,BH2244,BH2285,BH2326,BH2367,BH2409,BH2447,BH2489,BH2526,BH2567,BH2608,BH2649,BH2691,BH2732,BH2773,BH2814,BH2855,BH2896,BH2937,BH2978,BH3019,BH3060,BH3102,BH3143,BH3184,BH3226,BH3267,BH3308,BH3345,BH3386,BH3427,BH3467,BH3508,BH3549,BH3589,BH3630,BH3671,BH3711,BH3752,BH3793,BH3833,BH3874,BH3914,BH3954,BH3994,BH4034,BH4074,BH4114,BH4155,BH4196,BH4237,BH4277,BH4317,BH4358,BH4400,BH4440,BH4481,BH4522)</f>
        <v>136806</v>
      </c>
      <c r="BI1635" s="45">
        <f t="shared" si="4401"/>
        <v>0</v>
      </c>
      <c r="BJ1635" s="45">
        <f t="shared" si="4401"/>
        <v>2231</v>
      </c>
      <c r="BK1635" s="45">
        <f t="shared" si="4401"/>
        <v>23701</v>
      </c>
      <c r="BL1635" s="45">
        <f t="shared" si="4401"/>
        <v>6200</v>
      </c>
      <c r="BM1635" s="45">
        <f t="shared" si="4401"/>
        <v>20658</v>
      </c>
      <c r="BN1635" s="45">
        <f t="shared" si="4401"/>
        <v>1891</v>
      </c>
      <c r="BO1635" s="45">
        <f t="shared" si="4401"/>
        <v>7380</v>
      </c>
      <c r="BP1635" s="45">
        <f t="shared" si="4401"/>
        <v>1968</v>
      </c>
      <c r="BQ1635" s="45">
        <f t="shared" si="4401"/>
        <v>10993</v>
      </c>
      <c r="BR1635" s="45">
        <v>75022</v>
      </c>
      <c r="BS1635" s="45">
        <v>61784</v>
      </c>
      <c r="BT1635" s="14">
        <f t="shared" ref="BT1635:BZ1635" si="4403">SUM(BT1678,BT1718,BT1758,BT1798,BT1837,BT1877,BT1917,BT1959,BT2000,BT2041,BT2080,BT2122,BT2163,BT2204,BT2244,BT2285,BT2326,BT2367,BT2409,BT2447,BT2489,BT2526,BT2567,BT2608,BT2649,BT2691,BT2732,BT2773,BT2814,BT2855,BT2896,BT2937,BT2978,BT3019,BT3060,BT3102,BT3143,BT3184,BT3226,BT3267,BT3308,BT3345,BT3386,BT3427,BT3467,BT3508,BT3549,BT3589,BT3630,BT3671,BT3711,BT3752,BT3793,BT3833,BT3874,BT3914,BT3954,BT3994,BT4034,BT4074,BT4114,BT4155,BT4196,BT4237,BT4277,BT4317,BT4358,BT4400,BT4440,BT4481,BT4522)</f>
        <v>3252447</v>
      </c>
      <c r="BU1635" s="14">
        <f t="shared" si="4403"/>
        <v>3004710</v>
      </c>
      <c r="BV1635" s="14">
        <f t="shared" si="4403"/>
        <v>1637019</v>
      </c>
      <c r="BW1635" s="14">
        <f t="shared" si="4403"/>
        <v>646620</v>
      </c>
      <c r="BX1635" s="14">
        <f t="shared" si="4403"/>
        <v>275500</v>
      </c>
      <c r="BY1635" s="14">
        <f t="shared" si="4403"/>
        <v>188837</v>
      </c>
      <c r="BZ1635" s="14">
        <f t="shared" si="4403"/>
        <v>182283</v>
      </c>
      <c r="CA1635" s="14">
        <f t="shared" si="4217"/>
        <v>2283639</v>
      </c>
      <c r="CB1635" s="122">
        <f t="shared" si="4218"/>
        <v>76.001976896272851</v>
      </c>
    </row>
    <row r="1636" spans="1:80" s="33" customFormat="1" ht="22.5" x14ac:dyDescent="0.25">
      <c r="A1636" s="37" t="s">
        <v>1</v>
      </c>
      <c r="B1636" s="37" t="s">
        <v>1</v>
      </c>
      <c r="C1636" s="37" t="s">
        <v>1</v>
      </c>
      <c r="D1636" s="86" t="s">
        <v>1</v>
      </c>
      <c r="E1636" s="86" t="s">
        <v>1</v>
      </c>
      <c r="F1636" s="86" t="s">
        <v>1</v>
      </c>
      <c r="G1636" s="39" t="s">
        <v>1</v>
      </c>
      <c r="H1636" s="41" t="s">
        <v>66</v>
      </c>
      <c r="I1636" s="42">
        <f>SUM(I1637)</f>
        <v>25300</v>
      </c>
      <c r="J1636" s="42">
        <f t="shared" si="4215"/>
        <v>23820</v>
      </c>
      <c r="K1636" s="42">
        <f t="shared" ref="K1636:Q1636" si="4404">SUM(K1637)</f>
        <v>8820</v>
      </c>
      <c r="L1636" s="42">
        <f t="shared" si="4220"/>
        <v>15000</v>
      </c>
      <c r="M1636" s="42">
        <f t="shared" si="4404"/>
        <v>0</v>
      </c>
      <c r="N1636" s="42">
        <f t="shared" si="4404"/>
        <v>0</v>
      </c>
      <c r="O1636" s="42">
        <f t="shared" si="4404"/>
        <v>15000</v>
      </c>
      <c r="P1636" s="42">
        <f t="shared" si="4404"/>
        <v>0</v>
      </c>
      <c r="Q1636" s="42">
        <f t="shared" si="4404"/>
        <v>0</v>
      </c>
      <c r="R1636" s="42">
        <f t="shared" ref="R1636:AG1636" si="4405">SUM(R1637)</f>
        <v>0</v>
      </c>
      <c r="S1636" s="42">
        <f t="shared" si="4405"/>
        <v>0</v>
      </c>
      <c r="T1636" s="42">
        <f t="shared" si="4405"/>
        <v>0</v>
      </c>
      <c r="U1636" s="42">
        <f t="shared" si="4405"/>
        <v>0</v>
      </c>
      <c r="V1636" s="42">
        <f t="shared" si="4405"/>
        <v>0</v>
      </c>
      <c r="W1636" s="42">
        <f t="shared" si="4405"/>
        <v>0</v>
      </c>
      <c r="X1636" s="42">
        <f t="shared" si="4405"/>
        <v>0</v>
      </c>
      <c r="Y1636" s="42">
        <f t="shared" si="4405"/>
        <v>0</v>
      </c>
      <c r="Z1636" s="42">
        <f t="shared" si="4405"/>
        <v>0</v>
      </c>
      <c r="AA1636" s="42">
        <f t="shared" si="4405"/>
        <v>0</v>
      </c>
      <c r="AB1636" s="42">
        <f t="shared" si="4405"/>
        <v>0</v>
      </c>
      <c r="AC1636" s="42">
        <f t="shared" si="4405"/>
        <v>0</v>
      </c>
      <c r="AD1636" s="42">
        <f t="shared" si="4405"/>
        <v>0</v>
      </c>
      <c r="AE1636" s="42">
        <f t="shared" si="4405"/>
        <v>0</v>
      </c>
      <c r="AF1636" s="42">
        <f t="shared" si="4405"/>
        <v>0</v>
      </c>
      <c r="AG1636" s="42">
        <f t="shared" si="4405"/>
        <v>0</v>
      </c>
      <c r="AH1636" s="42">
        <v>0</v>
      </c>
      <c r="AI1636" s="42">
        <v>0</v>
      </c>
      <c r="AJ1636" s="42">
        <f t="shared" ref="AJ1636:AY1636" si="4406">SUM(AJ1637)</f>
        <v>0</v>
      </c>
      <c r="AK1636" s="42">
        <f t="shared" si="4406"/>
        <v>0</v>
      </c>
      <c r="AL1636" s="42">
        <f t="shared" si="4406"/>
        <v>0</v>
      </c>
      <c r="AM1636" s="42">
        <f t="shared" si="4406"/>
        <v>0</v>
      </c>
      <c r="AN1636" s="42">
        <f t="shared" si="4406"/>
        <v>0</v>
      </c>
      <c r="AO1636" s="42">
        <f t="shared" si="4406"/>
        <v>0</v>
      </c>
      <c r="AP1636" s="42">
        <f t="shared" si="4406"/>
        <v>0</v>
      </c>
      <c r="AQ1636" s="42">
        <f t="shared" si="4406"/>
        <v>0</v>
      </c>
      <c r="AR1636" s="42">
        <f t="shared" si="4406"/>
        <v>0</v>
      </c>
      <c r="AS1636" s="42">
        <f t="shared" si="4406"/>
        <v>0</v>
      </c>
      <c r="AT1636" s="42">
        <f t="shared" si="4406"/>
        <v>0</v>
      </c>
      <c r="AU1636" s="42">
        <f t="shared" si="4406"/>
        <v>0</v>
      </c>
      <c r="AV1636" s="42">
        <f t="shared" si="4406"/>
        <v>0</v>
      </c>
      <c r="AW1636" s="42">
        <f t="shared" si="4406"/>
        <v>0</v>
      </c>
      <c r="AX1636" s="42">
        <f t="shared" si="4406"/>
        <v>0</v>
      </c>
      <c r="AY1636" s="42">
        <f t="shared" si="4406"/>
        <v>0</v>
      </c>
      <c r="AZ1636" s="42">
        <v>0</v>
      </c>
      <c r="BA1636" s="42">
        <v>0</v>
      </c>
      <c r="BB1636" s="42">
        <f t="shared" ref="BB1636:BQ1636" si="4407">SUM(BB1637)</f>
        <v>15000</v>
      </c>
      <c r="BC1636" s="42">
        <f t="shared" si="4407"/>
        <v>0</v>
      </c>
      <c r="BD1636" s="42">
        <f t="shared" si="4407"/>
        <v>0</v>
      </c>
      <c r="BE1636" s="42">
        <f t="shared" si="4407"/>
        <v>0</v>
      </c>
      <c r="BF1636" s="42">
        <f t="shared" si="4407"/>
        <v>0</v>
      </c>
      <c r="BG1636" s="42">
        <f t="shared" si="4407"/>
        <v>0</v>
      </c>
      <c r="BH1636" s="42">
        <f t="shared" si="4407"/>
        <v>15000</v>
      </c>
      <c r="BI1636" s="42">
        <f t="shared" si="4407"/>
        <v>400</v>
      </c>
      <c r="BJ1636" s="42">
        <f t="shared" si="4407"/>
        <v>625</v>
      </c>
      <c r="BK1636" s="42">
        <f t="shared" si="4407"/>
        <v>450</v>
      </c>
      <c r="BL1636" s="42">
        <f t="shared" si="4407"/>
        <v>0</v>
      </c>
      <c r="BM1636" s="42">
        <f t="shared" si="4407"/>
        <v>450</v>
      </c>
      <c r="BN1636" s="42">
        <f t="shared" si="4407"/>
        <v>450</v>
      </c>
      <c r="BO1636" s="42">
        <f t="shared" si="4407"/>
        <v>0</v>
      </c>
      <c r="BP1636" s="42">
        <f t="shared" si="4407"/>
        <v>900</v>
      </c>
      <c r="BQ1636" s="42">
        <f t="shared" si="4407"/>
        <v>0</v>
      </c>
      <c r="BR1636" s="42">
        <v>3275</v>
      </c>
      <c r="BS1636" s="42">
        <v>11725</v>
      </c>
      <c r="BT1636" s="11">
        <f t="shared" ref="BT1636:BZ1636" si="4408">SUM(BT1637)</f>
        <v>23820</v>
      </c>
      <c r="BU1636" s="11">
        <f t="shared" si="4408"/>
        <v>8820</v>
      </c>
      <c r="BV1636" s="11">
        <f t="shared" si="4408"/>
        <v>200</v>
      </c>
      <c r="BW1636" s="11">
        <f t="shared" si="4408"/>
        <v>0</v>
      </c>
      <c r="BX1636" s="11">
        <f t="shared" si="4408"/>
        <v>0</v>
      </c>
      <c r="BY1636" s="11">
        <f t="shared" si="4408"/>
        <v>0</v>
      </c>
      <c r="BZ1636" s="11">
        <f t="shared" si="4408"/>
        <v>0</v>
      </c>
      <c r="CA1636" s="11">
        <f t="shared" si="4217"/>
        <v>200</v>
      </c>
      <c r="CB1636" s="123">
        <f t="shared" si="4218"/>
        <v>2.2675736961451247</v>
      </c>
    </row>
    <row r="1637" spans="1:80" s="33" customFormat="1" x14ac:dyDescent="0.25">
      <c r="A1637" s="38" t="s">
        <v>928</v>
      </c>
      <c r="B1637" s="38" t="s">
        <v>88</v>
      </c>
      <c r="C1637" s="38" t="s">
        <v>1799</v>
      </c>
      <c r="D1637" s="53" t="s">
        <v>1800</v>
      </c>
      <c r="E1637" s="86" t="s">
        <v>1806</v>
      </c>
      <c r="F1637" s="86" t="s">
        <v>1</v>
      </c>
      <c r="G1637" s="39" t="s">
        <v>1</v>
      </c>
      <c r="H1637" s="39" t="s">
        <v>68</v>
      </c>
      <c r="I1637" s="43">
        <f>SUM(I1638:I1639)</f>
        <v>25300</v>
      </c>
      <c r="J1637" s="43">
        <f t="shared" si="4215"/>
        <v>23820</v>
      </c>
      <c r="K1637" s="43">
        <f t="shared" ref="K1637" si="4409">SUM(K1638:K1639)</f>
        <v>8820</v>
      </c>
      <c r="L1637" s="43">
        <f t="shared" si="4220"/>
        <v>15000</v>
      </c>
      <c r="M1637" s="43">
        <f t="shared" ref="M1637:Q1637" si="4410">SUM(M1638:M1639)</f>
        <v>0</v>
      </c>
      <c r="N1637" s="43">
        <f t="shared" si="4410"/>
        <v>0</v>
      </c>
      <c r="O1637" s="43">
        <f t="shared" si="4410"/>
        <v>15000</v>
      </c>
      <c r="P1637" s="43">
        <f t="shared" si="4410"/>
        <v>0</v>
      </c>
      <c r="Q1637" s="43">
        <f t="shared" si="4410"/>
        <v>0</v>
      </c>
      <c r="R1637" s="43">
        <f t="shared" ref="R1637:AG1637" si="4411">SUM(R1638:R1639)</f>
        <v>0</v>
      </c>
      <c r="S1637" s="43">
        <f t="shared" si="4411"/>
        <v>0</v>
      </c>
      <c r="T1637" s="43">
        <f t="shared" si="4411"/>
        <v>0</v>
      </c>
      <c r="U1637" s="43">
        <f t="shared" si="4411"/>
        <v>0</v>
      </c>
      <c r="V1637" s="43">
        <f t="shared" si="4411"/>
        <v>0</v>
      </c>
      <c r="W1637" s="43">
        <f t="shared" si="4411"/>
        <v>0</v>
      </c>
      <c r="X1637" s="43">
        <f t="shared" ref="X1637" si="4412">SUM(X1638:X1639)</f>
        <v>0</v>
      </c>
      <c r="Y1637" s="43">
        <f t="shared" si="4411"/>
        <v>0</v>
      </c>
      <c r="Z1637" s="43">
        <f t="shared" si="4411"/>
        <v>0</v>
      </c>
      <c r="AA1637" s="43">
        <f t="shared" si="4411"/>
        <v>0</v>
      </c>
      <c r="AB1637" s="43">
        <f t="shared" si="4411"/>
        <v>0</v>
      </c>
      <c r="AC1637" s="43">
        <f t="shared" si="4411"/>
        <v>0</v>
      </c>
      <c r="AD1637" s="43">
        <f t="shared" si="4411"/>
        <v>0</v>
      </c>
      <c r="AE1637" s="43">
        <f t="shared" si="4411"/>
        <v>0</v>
      </c>
      <c r="AF1637" s="43">
        <f t="shared" si="4411"/>
        <v>0</v>
      </c>
      <c r="AG1637" s="43">
        <f t="shared" si="4411"/>
        <v>0</v>
      </c>
      <c r="AH1637" s="43">
        <v>0</v>
      </c>
      <c r="AI1637" s="43">
        <v>0</v>
      </c>
      <c r="AJ1637" s="43">
        <f t="shared" ref="AJ1637:AY1637" si="4413">SUM(AJ1638:AJ1639)</f>
        <v>0</v>
      </c>
      <c r="AK1637" s="43">
        <f t="shared" si="4413"/>
        <v>0</v>
      </c>
      <c r="AL1637" s="43">
        <f t="shared" si="4413"/>
        <v>0</v>
      </c>
      <c r="AM1637" s="43">
        <f t="shared" si="4413"/>
        <v>0</v>
      </c>
      <c r="AN1637" s="43">
        <f t="shared" si="4413"/>
        <v>0</v>
      </c>
      <c r="AO1637" s="43">
        <f t="shared" si="4413"/>
        <v>0</v>
      </c>
      <c r="AP1637" s="43">
        <f t="shared" ref="AP1637" si="4414">SUM(AP1638:AP1639)</f>
        <v>0</v>
      </c>
      <c r="AQ1637" s="43">
        <f t="shared" si="4413"/>
        <v>0</v>
      </c>
      <c r="AR1637" s="43">
        <f t="shared" si="4413"/>
        <v>0</v>
      </c>
      <c r="AS1637" s="43">
        <f t="shared" si="4413"/>
        <v>0</v>
      </c>
      <c r="AT1637" s="43">
        <f t="shared" si="4413"/>
        <v>0</v>
      </c>
      <c r="AU1637" s="43">
        <f t="shared" si="4413"/>
        <v>0</v>
      </c>
      <c r="AV1637" s="43">
        <f t="shared" si="4413"/>
        <v>0</v>
      </c>
      <c r="AW1637" s="43">
        <f t="shared" si="4413"/>
        <v>0</v>
      </c>
      <c r="AX1637" s="43">
        <f t="shared" si="4413"/>
        <v>0</v>
      </c>
      <c r="AY1637" s="43">
        <f t="shared" si="4413"/>
        <v>0</v>
      </c>
      <c r="AZ1637" s="43">
        <v>0</v>
      </c>
      <c r="BA1637" s="43">
        <v>0</v>
      </c>
      <c r="BB1637" s="43">
        <f t="shared" ref="BB1637:BQ1637" si="4415">SUM(BB1638:BB1639)</f>
        <v>15000</v>
      </c>
      <c r="BC1637" s="43">
        <f t="shared" si="4415"/>
        <v>0</v>
      </c>
      <c r="BD1637" s="43">
        <f t="shared" si="4415"/>
        <v>0</v>
      </c>
      <c r="BE1637" s="43">
        <f t="shared" si="4415"/>
        <v>0</v>
      </c>
      <c r="BF1637" s="43">
        <f t="shared" si="4415"/>
        <v>0</v>
      </c>
      <c r="BG1637" s="43">
        <f t="shared" si="4415"/>
        <v>0</v>
      </c>
      <c r="BH1637" s="43">
        <f t="shared" ref="BH1637" si="4416">SUM(BH1638:BH1639)</f>
        <v>15000</v>
      </c>
      <c r="BI1637" s="43">
        <f t="shared" si="4415"/>
        <v>400</v>
      </c>
      <c r="BJ1637" s="43">
        <f t="shared" si="4415"/>
        <v>625</v>
      </c>
      <c r="BK1637" s="43">
        <f t="shared" si="4415"/>
        <v>450</v>
      </c>
      <c r="BL1637" s="43">
        <f t="shared" si="4415"/>
        <v>0</v>
      </c>
      <c r="BM1637" s="43">
        <f t="shared" si="4415"/>
        <v>450</v>
      </c>
      <c r="BN1637" s="43">
        <f t="shared" si="4415"/>
        <v>450</v>
      </c>
      <c r="BO1637" s="43">
        <f t="shared" si="4415"/>
        <v>0</v>
      </c>
      <c r="BP1637" s="43">
        <f t="shared" si="4415"/>
        <v>900</v>
      </c>
      <c r="BQ1637" s="43">
        <f t="shared" si="4415"/>
        <v>0</v>
      </c>
      <c r="BR1637" s="43">
        <v>3275</v>
      </c>
      <c r="BS1637" s="43">
        <v>11725</v>
      </c>
      <c r="BT1637" s="12">
        <f t="shared" ref="BT1637:BZ1637" si="4417">SUM(BT1638:BT1639)</f>
        <v>23820</v>
      </c>
      <c r="BU1637" s="12">
        <f t="shared" si="4417"/>
        <v>8820</v>
      </c>
      <c r="BV1637" s="12">
        <f t="shared" si="4417"/>
        <v>200</v>
      </c>
      <c r="BW1637" s="12">
        <f t="shared" si="4417"/>
        <v>0</v>
      </c>
      <c r="BX1637" s="12">
        <f t="shared" si="4417"/>
        <v>0</v>
      </c>
      <c r="BY1637" s="12">
        <f t="shared" si="4417"/>
        <v>0</v>
      </c>
      <c r="BZ1637" s="12">
        <f t="shared" si="4417"/>
        <v>0</v>
      </c>
      <c r="CA1637" s="12">
        <f t="shared" si="4217"/>
        <v>200</v>
      </c>
      <c r="CB1637" s="124">
        <f t="shared" si="4218"/>
        <v>2.2675736961451247</v>
      </c>
    </row>
    <row r="1638" spans="1:80" s="33" customFormat="1" x14ac:dyDescent="0.25">
      <c r="A1638" s="38" t="s">
        <v>928</v>
      </c>
      <c r="B1638" s="38" t="s">
        <v>88</v>
      </c>
      <c r="C1638" s="38" t="s">
        <v>1799</v>
      </c>
      <c r="D1638" s="53" t="s">
        <v>1800</v>
      </c>
      <c r="E1638" s="93">
        <v>6142</v>
      </c>
      <c r="F1638" s="53" t="s">
        <v>1</v>
      </c>
      <c r="G1638" s="75" t="s">
        <v>1906</v>
      </c>
      <c r="H1638" s="44" t="s">
        <v>110</v>
      </c>
      <c r="I1638" s="45">
        <f>SUM(I2373)</f>
        <v>15000</v>
      </c>
      <c r="J1638" s="45">
        <f t="shared" si="4215"/>
        <v>15000</v>
      </c>
      <c r="K1638" s="45">
        <f t="shared" ref="K1638" si="4418">SUM(K2373)</f>
        <v>0</v>
      </c>
      <c r="L1638" s="45">
        <f t="shared" si="4220"/>
        <v>15000</v>
      </c>
      <c r="M1638" s="45">
        <f t="shared" ref="M1638:Q1638" si="4419">SUM(M2373)</f>
        <v>0</v>
      </c>
      <c r="N1638" s="45">
        <f t="shared" si="4419"/>
        <v>0</v>
      </c>
      <c r="O1638" s="45">
        <f t="shared" si="4419"/>
        <v>15000</v>
      </c>
      <c r="P1638" s="45">
        <f t="shared" si="4419"/>
        <v>0</v>
      </c>
      <c r="Q1638" s="45">
        <f t="shared" si="4419"/>
        <v>0</v>
      </c>
      <c r="R1638" s="45">
        <f t="shared" ref="R1638:AG1638" si="4420">SUM(R2373)</f>
        <v>0</v>
      </c>
      <c r="S1638" s="45">
        <f t="shared" si="4420"/>
        <v>0</v>
      </c>
      <c r="T1638" s="45">
        <f t="shared" si="4420"/>
        <v>0</v>
      </c>
      <c r="U1638" s="45">
        <f t="shared" si="4420"/>
        <v>0</v>
      </c>
      <c r="V1638" s="45">
        <f t="shared" si="4420"/>
        <v>0</v>
      </c>
      <c r="W1638" s="45">
        <f t="shared" si="4420"/>
        <v>0</v>
      </c>
      <c r="X1638" s="45">
        <f t="shared" ref="X1638" si="4421">SUM(X2373)</f>
        <v>0</v>
      </c>
      <c r="Y1638" s="45">
        <f t="shared" si="4420"/>
        <v>0</v>
      </c>
      <c r="Z1638" s="45">
        <f t="shared" si="4420"/>
        <v>0</v>
      </c>
      <c r="AA1638" s="45">
        <f t="shared" si="4420"/>
        <v>0</v>
      </c>
      <c r="AB1638" s="45">
        <f t="shared" si="4420"/>
        <v>0</v>
      </c>
      <c r="AC1638" s="45">
        <f t="shared" si="4420"/>
        <v>0</v>
      </c>
      <c r="AD1638" s="45">
        <f t="shared" si="4420"/>
        <v>0</v>
      </c>
      <c r="AE1638" s="45">
        <f t="shared" si="4420"/>
        <v>0</v>
      </c>
      <c r="AF1638" s="45">
        <f t="shared" si="4420"/>
        <v>0</v>
      </c>
      <c r="AG1638" s="45">
        <f t="shared" si="4420"/>
        <v>0</v>
      </c>
      <c r="AH1638" s="45">
        <v>0</v>
      </c>
      <c r="AI1638" s="45">
        <v>0</v>
      </c>
      <c r="AJ1638" s="45">
        <f t="shared" ref="AJ1638:AY1638" si="4422">SUM(AJ2373)</f>
        <v>0</v>
      </c>
      <c r="AK1638" s="45">
        <f t="shared" si="4422"/>
        <v>0</v>
      </c>
      <c r="AL1638" s="45">
        <f t="shared" si="4422"/>
        <v>0</v>
      </c>
      <c r="AM1638" s="45">
        <f t="shared" si="4422"/>
        <v>0</v>
      </c>
      <c r="AN1638" s="45">
        <f t="shared" si="4422"/>
        <v>0</v>
      </c>
      <c r="AO1638" s="45">
        <f t="shared" si="4422"/>
        <v>0</v>
      </c>
      <c r="AP1638" s="45">
        <f t="shared" ref="AP1638" si="4423">SUM(AP2373)</f>
        <v>0</v>
      </c>
      <c r="AQ1638" s="45">
        <f t="shared" si="4422"/>
        <v>0</v>
      </c>
      <c r="AR1638" s="45">
        <f t="shared" si="4422"/>
        <v>0</v>
      </c>
      <c r="AS1638" s="45">
        <f t="shared" si="4422"/>
        <v>0</v>
      </c>
      <c r="AT1638" s="45">
        <f t="shared" si="4422"/>
        <v>0</v>
      </c>
      <c r="AU1638" s="45">
        <f t="shared" si="4422"/>
        <v>0</v>
      </c>
      <c r="AV1638" s="45">
        <f t="shared" si="4422"/>
        <v>0</v>
      </c>
      <c r="AW1638" s="45">
        <f t="shared" si="4422"/>
        <v>0</v>
      </c>
      <c r="AX1638" s="45">
        <f t="shared" si="4422"/>
        <v>0</v>
      </c>
      <c r="AY1638" s="45">
        <f t="shared" si="4422"/>
        <v>0</v>
      </c>
      <c r="AZ1638" s="45">
        <v>0</v>
      </c>
      <c r="BA1638" s="45">
        <v>0</v>
      </c>
      <c r="BB1638" s="45">
        <f t="shared" ref="BB1638:BQ1638" si="4424">SUM(BB2373)</f>
        <v>15000</v>
      </c>
      <c r="BC1638" s="45">
        <f t="shared" si="4424"/>
        <v>0</v>
      </c>
      <c r="BD1638" s="45">
        <f t="shared" si="4424"/>
        <v>0</v>
      </c>
      <c r="BE1638" s="45">
        <f t="shared" si="4424"/>
        <v>0</v>
      </c>
      <c r="BF1638" s="45">
        <f t="shared" si="4424"/>
        <v>0</v>
      </c>
      <c r="BG1638" s="45">
        <f t="shared" si="4424"/>
        <v>0</v>
      </c>
      <c r="BH1638" s="45">
        <f t="shared" ref="BH1638" si="4425">SUM(BH2373)</f>
        <v>15000</v>
      </c>
      <c r="BI1638" s="45">
        <f t="shared" si="4424"/>
        <v>400</v>
      </c>
      <c r="BJ1638" s="45">
        <f t="shared" si="4424"/>
        <v>625</v>
      </c>
      <c r="BK1638" s="45">
        <f t="shared" si="4424"/>
        <v>450</v>
      </c>
      <c r="BL1638" s="45">
        <f t="shared" si="4424"/>
        <v>0</v>
      </c>
      <c r="BM1638" s="45">
        <f t="shared" si="4424"/>
        <v>450</v>
      </c>
      <c r="BN1638" s="45">
        <f t="shared" si="4424"/>
        <v>450</v>
      </c>
      <c r="BO1638" s="45">
        <f t="shared" si="4424"/>
        <v>0</v>
      </c>
      <c r="BP1638" s="45">
        <f t="shared" si="4424"/>
        <v>900</v>
      </c>
      <c r="BQ1638" s="45">
        <f t="shared" si="4424"/>
        <v>0</v>
      </c>
      <c r="BR1638" s="45">
        <v>3275</v>
      </c>
      <c r="BS1638" s="45">
        <v>11725</v>
      </c>
      <c r="BT1638" s="14">
        <f t="shared" ref="BT1638:BW1638" si="4426">SUM(BT2373)</f>
        <v>15000</v>
      </c>
      <c r="BU1638" s="14">
        <f t="shared" ref="BU1638:BV1638" si="4427">SUM(BU2373)</f>
        <v>0</v>
      </c>
      <c r="BV1638" s="14">
        <f t="shared" si="4427"/>
        <v>0</v>
      </c>
      <c r="BW1638" s="14">
        <f t="shared" si="4426"/>
        <v>0</v>
      </c>
      <c r="BX1638" s="14">
        <f t="shared" ref="BX1638:BZ1638" si="4428">SUM(BX2373)</f>
        <v>0</v>
      </c>
      <c r="BY1638" s="14">
        <f t="shared" si="4428"/>
        <v>0</v>
      </c>
      <c r="BZ1638" s="14">
        <f t="shared" si="4428"/>
        <v>0</v>
      </c>
      <c r="CA1638" s="14">
        <f t="shared" si="4217"/>
        <v>0</v>
      </c>
      <c r="CB1638" s="122" t="str">
        <f t="shared" si="4218"/>
        <v>-</v>
      </c>
    </row>
    <row r="1639" spans="1:80" s="33" customFormat="1" x14ac:dyDescent="0.25">
      <c r="A1639" s="38" t="s">
        <v>928</v>
      </c>
      <c r="B1639" s="38" t="s">
        <v>88</v>
      </c>
      <c r="C1639" s="38" t="s">
        <v>1799</v>
      </c>
      <c r="D1639" s="53" t="s">
        <v>1800</v>
      </c>
      <c r="E1639" s="93">
        <v>6148</v>
      </c>
      <c r="F1639" s="53" t="s">
        <v>1</v>
      </c>
      <c r="G1639" s="75" t="s">
        <v>1906</v>
      </c>
      <c r="H1639" s="44" t="s">
        <v>76</v>
      </c>
      <c r="I1639" s="45">
        <f>SUM(I1684,I1724,I1764,I1803,I1843,I1883,I1923,I1965,I2006,I2046,I2086,I2128,I2169,I2210,I2250,I2291,I2332,I2374,I2453,I2532,I2573,I2614,I2655,I2697,I2738,I2779,I2820,I2861,I2902,I2943,I2984,I3025,I3066,I3108,I3149,I3190,I3232,I3273,I3351,I3392,I3433,I3473,I3514,I3555,I3595,I3636,I3677,I3717,I3758,I3799,I3839,I3880,I3920,I3960,I4000,I4039,I4080,I4120,I4161,I4202,I4243,I4283,I4323,I4364,I4406,I4446,I4487,I4528)</f>
        <v>10300</v>
      </c>
      <c r="J1639" s="45">
        <f t="shared" si="4215"/>
        <v>8820</v>
      </c>
      <c r="K1639" s="45">
        <f t="shared" ref="K1639" si="4429">SUM(K1684,K1724,K1764,K1803,K1843,K1883,K1923,K1965,K2006,K2046,K2086,K2128,K2169,K2210,K2250,K2291,K2332,K2374,K2453,K2532,K2573,K2614,K2655,K2697,K2738,K2779,K2820,K2861,K2902,K2943,K2984,K3025,K3066,K3108,K3149,K3190,K3232,K3273,K3351,K3392,K3433,K3473,K3514,K3555,K3595,K3636,K3677,K3717,K3758,K3799,K3839,K3880,K3920,K3960,K4000,K4039,K4080,K4120,K4161,K4202,K4243,K4283,K4323,K4364,K4406,K4446,K4487,K4528)</f>
        <v>8820</v>
      </c>
      <c r="L1639" s="45">
        <f t="shared" si="4220"/>
        <v>0</v>
      </c>
      <c r="M1639" s="45">
        <f t="shared" ref="M1639:Q1639" si="4430">SUM(M1684,M1724,M1764,M1803,M1843,M1883,M1923,M1965,M2006,M2046,M2086,M2128,M2169,M2210,M2250,M2291,M2332,M2374,M2453,M2532,M2573,M2614,M2655,M2697,M2738,M2779,M2820,M2861,M2902,M2943,M2984,M3025,M3066,M3108,M3149,M3190,M3232,M3273,M3351,M3392,M3433,M3473,M3514,M3555,M3595,M3636,M3677,M3717,M3758,M3799,M3839,M3880,M3920,M3960,M4000,M4039,M4080,M4120,M4161,M4202,M4243,M4283,M4323,M4364,M4406,M4446,M4487,M4528)</f>
        <v>0</v>
      </c>
      <c r="N1639" s="45">
        <f t="shared" si="4430"/>
        <v>0</v>
      </c>
      <c r="O1639" s="45">
        <f t="shared" si="4430"/>
        <v>0</v>
      </c>
      <c r="P1639" s="45">
        <f t="shared" si="4430"/>
        <v>0</v>
      </c>
      <c r="Q1639" s="45">
        <f t="shared" si="4430"/>
        <v>0</v>
      </c>
      <c r="R1639" s="45">
        <f t="shared" ref="R1639:AG1639" si="4431">SUM(R1684,R1724,R1764,R1803,R1843,R1883,R1923,R1965,R2006,R2046,R2086,R2128,R2169,R2210,R2250,R2291,R2332,R2374,R2453,R2532,R2573,R2614,R2655,R2697,R2738,R2779,R2820,R2861,R2902,R2943,R2984,R3025,R3066,R3108,R3149,R3190,R3232,R3273,R3351,R3392,R3433,R3473,R3514,R3555,R3595,R3636,R3677,R3717,R3758,R3799,R3839,R3880,R3920,R3960,R4000,R4039,R4080,R4120,R4161,R4202,R4243,R4283,R4323,R4364,R4406,R4446,R4487,R4528)</f>
        <v>0</v>
      </c>
      <c r="S1639" s="45">
        <f t="shared" si="4431"/>
        <v>0</v>
      </c>
      <c r="T1639" s="45">
        <f t="shared" si="4431"/>
        <v>0</v>
      </c>
      <c r="U1639" s="45">
        <f t="shared" si="4431"/>
        <v>0</v>
      </c>
      <c r="V1639" s="45">
        <f t="shared" si="4431"/>
        <v>0</v>
      </c>
      <c r="W1639" s="45">
        <f t="shared" si="4431"/>
        <v>0</v>
      </c>
      <c r="X1639" s="45">
        <f t="shared" ref="X1639" si="4432">SUM(X1684,X1724,X1764,X1803,X1843,X1883,X1923,X1965,X2006,X2046,X2086,X2128,X2169,X2210,X2250,X2291,X2332,X2374,X2453,X2532,X2573,X2614,X2655,X2697,X2738,X2779,X2820,X2861,X2902,X2943,X2984,X3025,X3066,X3108,X3149,X3190,X3232,X3273,X3351,X3392,X3433,X3473,X3514,X3555,X3595,X3636,X3677,X3717,X3758,X3799,X3839,X3880,X3920,X3960,X4000,X4039,X4080,X4120,X4161,X4202,X4243,X4283,X4323,X4364,X4406,X4446,X4487,X4528)</f>
        <v>0</v>
      </c>
      <c r="Y1639" s="45">
        <f t="shared" si="4431"/>
        <v>0</v>
      </c>
      <c r="Z1639" s="45">
        <f t="shared" si="4431"/>
        <v>0</v>
      </c>
      <c r="AA1639" s="45">
        <f t="shared" si="4431"/>
        <v>0</v>
      </c>
      <c r="AB1639" s="45">
        <f t="shared" si="4431"/>
        <v>0</v>
      </c>
      <c r="AC1639" s="45">
        <f t="shared" si="4431"/>
        <v>0</v>
      </c>
      <c r="AD1639" s="45">
        <f t="shared" si="4431"/>
        <v>0</v>
      </c>
      <c r="AE1639" s="45">
        <f t="shared" si="4431"/>
        <v>0</v>
      </c>
      <c r="AF1639" s="45">
        <f t="shared" si="4431"/>
        <v>0</v>
      </c>
      <c r="AG1639" s="45">
        <f t="shared" si="4431"/>
        <v>0</v>
      </c>
      <c r="AH1639" s="45">
        <v>0</v>
      </c>
      <c r="AI1639" s="45">
        <v>0</v>
      </c>
      <c r="AJ1639" s="45">
        <f t="shared" ref="AJ1639:AY1639" si="4433">SUM(AJ1684,AJ1724,AJ1764,AJ1803,AJ1843,AJ1883,AJ1923,AJ1965,AJ2006,AJ2046,AJ2086,AJ2128,AJ2169,AJ2210,AJ2250,AJ2291,AJ2332,AJ2374,AJ2453,AJ2532,AJ2573,AJ2614,AJ2655,AJ2697,AJ2738,AJ2779,AJ2820,AJ2861,AJ2902,AJ2943,AJ2984,AJ3025,AJ3066,AJ3108,AJ3149,AJ3190,AJ3232,AJ3273,AJ3351,AJ3392,AJ3433,AJ3473,AJ3514,AJ3555,AJ3595,AJ3636,AJ3677,AJ3717,AJ3758,AJ3799,AJ3839,AJ3880,AJ3920,AJ3960,AJ4000,AJ4039,AJ4080,AJ4120,AJ4161,AJ4202,AJ4243,AJ4283,AJ4323,AJ4364,AJ4406,AJ4446,AJ4487,AJ4528)</f>
        <v>0</v>
      </c>
      <c r="AK1639" s="45">
        <f t="shared" si="4433"/>
        <v>0</v>
      </c>
      <c r="AL1639" s="45">
        <f t="shared" si="4433"/>
        <v>0</v>
      </c>
      <c r="AM1639" s="45">
        <f t="shared" si="4433"/>
        <v>0</v>
      </c>
      <c r="AN1639" s="45">
        <f t="shared" si="4433"/>
        <v>0</v>
      </c>
      <c r="AO1639" s="45">
        <f t="shared" si="4433"/>
        <v>0</v>
      </c>
      <c r="AP1639" s="45">
        <f t="shared" ref="AP1639" si="4434">SUM(AP1684,AP1724,AP1764,AP1803,AP1843,AP1883,AP1923,AP1965,AP2006,AP2046,AP2086,AP2128,AP2169,AP2210,AP2250,AP2291,AP2332,AP2374,AP2453,AP2532,AP2573,AP2614,AP2655,AP2697,AP2738,AP2779,AP2820,AP2861,AP2902,AP2943,AP2984,AP3025,AP3066,AP3108,AP3149,AP3190,AP3232,AP3273,AP3351,AP3392,AP3433,AP3473,AP3514,AP3555,AP3595,AP3636,AP3677,AP3717,AP3758,AP3799,AP3839,AP3880,AP3920,AP3960,AP4000,AP4039,AP4080,AP4120,AP4161,AP4202,AP4243,AP4283,AP4323,AP4364,AP4406,AP4446,AP4487,AP4528)</f>
        <v>0</v>
      </c>
      <c r="AQ1639" s="45">
        <f t="shared" si="4433"/>
        <v>0</v>
      </c>
      <c r="AR1639" s="45">
        <f t="shared" si="4433"/>
        <v>0</v>
      </c>
      <c r="AS1639" s="45">
        <f t="shared" si="4433"/>
        <v>0</v>
      </c>
      <c r="AT1639" s="45">
        <f t="shared" si="4433"/>
        <v>0</v>
      </c>
      <c r="AU1639" s="45">
        <f t="shared" si="4433"/>
        <v>0</v>
      </c>
      <c r="AV1639" s="45">
        <f t="shared" si="4433"/>
        <v>0</v>
      </c>
      <c r="AW1639" s="45">
        <f t="shared" si="4433"/>
        <v>0</v>
      </c>
      <c r="AX1639" s="45">
        <f t="shared" si="4433"/>
        <v>0</v>
      </c>
      <c r="AY1639" s="45">
        <f t="shared" si="4433"/>
        <v>0</v>
      </c>
      <c r="AZ1639" s="45">
        <v>0</v>
      </c>
      <c r="BA1639" s="45">
        <v>0</v>
      </c>
      <c r="BB1639" s="45">
        <f t="shared" ref="BB1639:BQ1639" si="4435">SUM(BB1684,BB1724,BB1764,BB1803,BB1843,BB1883,BB1923,BB1965,BB2006,BB2046,BB2086,BB2128,BB2169,BB2210,BB2250,BB2291,BB2332,BB2374,BB2453,BB2532,BB2573,BB2614,BB2655,BB2697,BB2738,BB2779,BB2820,BB2861,BB2902,BB2943,BB2984,BB3025,BB3066,BB3108,BB3149,BB3190,BB3232,BB3273,BB3351,BB3392,BB3433,BB3473,BB3514,BB3555,BB3595,BB3636,BB3677,BB3717,BB3758,BB3799,BB3839,BB3880,BB3920,BB3960,BB4000,BB4039,BB4080,BB4120,BB4161,BB4202,BB4243,BB4283,BB4323,BB4364,BB4406,BB4446,BB4487,BB4528)</f>
        <v>0</v>
      </c>
      <c r="BC1639" s="45">
        <f t="shared" si="4435"/>
        <v>0</v>
      </c>
      <c r="BD1639" s="45">
        <f t="shared" si="4435"/>
        <v>0</v>
      </c>
      <c r="BE1639" s="45">
        <f t="shared" si="4435"/>
        <v>0</v>
      </c>
      <c r="BF1639" s="45">
        <f t="shared" si="4435"/>
        <v>0</v>
      </c>
      <c r="BG1639" s="45">
        <f t="shared" si="4435"/>
        <v>0</v>
      </c>
      <c r="BH1639" s="45">
        <f t="shared" ref="BH1639" si="4436">SUM(BH1684,BH1724,BH1764,BH1803,BH1843,BH1883,BH1923,BH1965,BH2006,BH2046,BH2086,BH2128,BH2169,BH2210,BH2250,BH2291,BH2332,BH2374,BH2453,BH2532,BH2573,BH2614,BH2655,BH2697,BH2738,BH2779,BH2820,BH2861,BH2902,BH2943,BH2984,BH3025,BH3066,BH3108,BH3149,BH3190,BH3232,BH3273,BH3351,BH3392,BH3433,BH3473,BH3514,BH3555,BH3595,BH3636,BH3677,BH3717,BH3758,BH3799,BH3839,BH3880,BH3920,BH3960,BH4000,BH4039,BH4080,BH4120,BH4161,BH4202,BH4243,BH4283,BH4323,BH4364,BH4406,BH4446,BH4487,BH4528)</f>
        <v>0</v>
      </c>
      <c r="BI1639" s="45">
        <f t="shared" si="4435"/>
        <v>0</v>
      </c>
      <c r="BJ1639" s="45">
        <f t="shared" si="4435"/>
        <v>0</v>
      </c>
      <c r="BK1639" s="45">
        <f t="shared" si="4435"/>
        <v>0</v>
      </c>
      <c r="BL1639" s="45">
        <f t="shared" si="4435"/>
        <v>0</v>
      </c>
      <c r="BM1639" s="45">
        <f t="shared" si="4435"/>
        <v>0</v>
      </c>
      <c r="BN1639" s="45">
        <f t="shared" si="4435"/>
        <v>0</v>
      </c>
      <c r="BO1639" s="45">
        <f t="shared" si="4435"/>
        <v>0</v>
      </c>
      <c r="BP1639" s="45">
        <f t="shared" si="4435"/>
        <v>0</v>
      </c>
      <c r="BQ1639" s="45">
        <f t="shared" si="4435"/>
        <v>0</v>
      </c>
      <c r="BR1639" s="45">
        <v>0</v>
      </c>
      <c r="BS1639" s="45">
        <v>0</v>
      </c>
      <c r="BT1639" s="14">
        <f t="shared" ref="BT1639:BZ1639" si="4437">SUM(BT1684,BT1724,BT1764,BT1803,BT1843,BT1883,BT1923,BT1965,BT2006,BT2046,BT2086,BT2128,BT2169,BT2210,BT2250,BT2291,BT2332,BT2374,BT2453,BT2532,BT2573,BT2614,BT2655,BT2697,BT2738,BT2779,BT2820,BT2861,BT2902,BT2943,BT2984,BT3025,BT3066,BT3108,BT3149,BT3190,BT3232,BT3273,BT3351,BT3392,BT3433,BT3473,BT3514,BT3555,BT3595,BT3636,BT3677,BT3717,BT3758,BT3799,BT3839,BT3880,BT3920,BT3960,BT4000,BT4039,BT4080,BT4120,BT4161,BT4202,BT4243,BT4283,BT4323,BT4364,BT4406,BT4446,BT4487,BT4528)</f>
        <v>8820</v>
      </c>
      <c r="BU1639" s="14">
        <f t="shared" si="4437"/>
        <v>8820</v>
      </c>
      <c r="BV1639" s="14">
        <f t="shared" si="4437"/>
        <v>200</v>
      </c>
      <c r="BW1639" s="14">
        <f t="shared" si="4437"/>
        <v>0</v>
      </c>
      <c r="BX1639" s="14">
        <f t="shared" si="4437"/>
        <v>0</v>
      </c>
      <c r="BY1639" s="14">
        <f t="shared" si="4437"/>
        <v>0</v>
      </c>
      <c r="BZ1639" s="14">
        <f t="shared" si="4437"/>
        <v>0</v>
      </c>
      <c r="CA1639" s="14">
        <f t="shared" si="4217"/>
        <v>200</v>
      </c>
      <c r="CB1639" s="122">
        <f t="shared" si="4218"/>
        <v>2.2675736961451247</v>
      </c>
    </row>
    <row r="1640" spans="1:80" s="33" customFormat="1" ht="22.5" x14ac:dyDescent="0.25">
      <c r="A1640" s="37" t="s">
        <v>1</v>
      </c>
      <c r="B1640" s="37" t="s">
        <v>1</v>
      </c>
      <c r="C1640" s="37" t="s">
        <v>1</v>
      </c>
      <c r="D1640" s="86" t="s">
        <v>1</v>
      </c>
      <c r="E1640" s="86" t="s">
        <v>1</v>
      </c>
      <c r="F1640" s="86" t="s">
        <v>1</v>
      </c>
      <c r="G1640" s="39" t="s">
        <v>1</v>
      </c>
      <c r="H1640" s="41" t="s">
        <v>77</v>
      </c>
      <c r="I1640" s="42">
        <f>SUM(I1641)</f>
        <v>3051057</v>
      </c>
      <c r="J1640" s="42">
        <f t="shared" si="4215"/>
        <v>2300038</v>
      </c>
      <c r="K1640" s="42">
        <f t="shared" ref="K1640:Q1640" si="4438">SUM(K1641)</f>
        <v>1594310</v>
      </c>
      <c r="L1640" s="42">
        <f t="shared" si="4220"/>
        <v>705728</v>
      </c>
      <c r="M1640" s="42">
        <f t="shared" si="4438"/>
        <v>605378</v>
      </c>
      <c r="N1640" s="42">
        <f t="shared" si="4438"/>
        <v>29350</v>
      </c>
      <c r="O1640" s="42">
        <f t="shared" si="4438"/>
        <v>71000</v>
      </c>
      <c r="P1640" s="42">
        <f t="shared" si="4438"/>
        <v>0</v>
      </c>
      <c r="Q1640" s="42">
        <f t="shared" si="4438"/>
        <v>0</v>
      </c>
      <c r="R1640" s="42">
        <f t="shared" ref="R1640:AG1640" si="4439">SUM(R1641)</f>
        <v>598378</v>
      </c>
      <c r="S1640" s="42">
        <f t="shared" si="4439"/>
        <v>0</v>
      </c>
      <c r="T1640" s="42">
        <f t="shared" si="4439"/>
        <v>0</v>
      </c>
      <c r="U1640" s="42">
        <f t="shared" si="4439"/>
        <v>0</v>
      </c>
      <c r="V1640" s="42">
        <f t="shared" si="4439"/>
        <v>0</v>
      </c>
      <c r="W1640" s="42">
        <f t="shared" si="4439"/>
        <v>0</v>
      </c>
      <c r="X1640" s="42">
        <f t="shared" si="4439"/>
        <v>598378</v>
      </c>
      <c r="Y1640" s="42">
        <f t="shared" si="4439"/>
        <v>3345</v>
      </c>
      <c r="Z1640" s="42">
        <f t="shared" si="4439"/>
        <v>13045</v>
      </c>
      <c r="AA1640" s="42">
        <f t="shared" si="4439"/>
        <v>23064</v>
      </c>
      <c r="AB1640" s="42">
        <f t="shared" si="4439"/>
        <v>10551</v>
      </c>
      <c r="AC1640" s="42">
        <f t="shared" si="4439"/>
        <v>10811</v>
      </c>
      <c r="AD1640" s="42">
        <f t="shared" si="4439"/>
        <v>40059</v>
      </c>
      <c r="AE1640" s="42">
        <f t="shared" si="4439"/>
        <v>810</v>
      </c>
      <c r="AF1640" s="42">
        <f t="shared" si="4439"/>
        <v>22566</v>
      </c>
      <c r="AG1640" s="42">
        <f t="shared" si="4439"/>
        <v>32112</v>
      </c>
      <c r="AH1640" s="42">
        <v>156363</v>
      </c>
      <c r="AI1640" s="42">
        <v>442015</v>
      </c>
      <c r="AJ1640" s="42">
        <f t="shared" ref="AJ1640:AY1640" si="4440">SUM(AJ1641)</f>
        <v>29350</v>
      </c>
      <c r="AK1640" s="42">
        <f t="shared" si="4440"/>
        <v>1456</v>
      </c>
      <c r="AL1640" s="42">
        <f t="shared" si="4440"/>
        <v>0</v>
      </c>
      <c r="AM1640" s="42">
        <f t="shared" si="4440"/>
        <v>3000</v>
      </c>
      <c r="AN1640" s="42">
        <f t="shared" si="4440"/>
        <v>0</v>
      </c>
      <c r="AO1640" s="42">
        <f t="shared" si="4440"/>
        <v>0</v>
      </c>
      <c r="AP1640" s="42">
        <f t="shared" si="4440"/>
        <v>33806</v>
      </c>
      <c r="AQ1640" s="42">
        <f t="shared" si="4440"/>
        <v>0</v>
      </c>
      <c r="AR1640" s="42">
        <f t="shared" si="4440"/>
        <v>0</v>
      </c>
      <c r="AS1640" s="42">
        <f t="shared" si="4440"/>
        <v>1456</v>
      </c>
      <c r="AT1640" s="42">
        <f t="shared" si="4440"/>
        <v>0</v>
      </c>
      <c r="AU1640" s="42">
        <f t="shared" si="4440"/>
        <v>3000</v>
      </c>
      <c r="AV1640" s="42">
        <f t="shared" si="4440"/>
        <v>0</v>
      </c>
      <c r="AW1640" s="42">
        <f t="shared" si="4440"/>
        <v>0</v>
      </c>
      <c r="AX1640" s="42">
        <f t="shared" si="4440"/>
        <v>0</v>
      </c>
      <c r="AY1640" s="42">
        <f t="shared" si="4440"/>
        <v>0</v>
      </c>
      <c r="AZ1640" s="42">
        <v>4456</v>
      </c>
      <c r="BA1640" s="42">
        <v>29350</v>
      </c>
      <c r="BB1640" s="42">
        <f t="shared" ref="BB1640:BQ1640" si="4441">SUM(BB1641)</f>
        <v>71000</v>
      </c>
      <c r="BC1640" s="42">
        <f t="shared" si="4441"/>
        <v>160013</v>
      </c>
      <c r="BD1640" s="42">
        <f t="shared" si="4441"/>
        <v>0</v>
      </c>
      <c r="BE1640" s="42">
        <f t="shared" si="4441"/>
        <v>404623</v>
      </c>
      <c r="BF1640" s="42">
        <f t="shared" si="4441"/>
        <v>0</v>
      </c>
      <c r="BG1640" s="42">
        <f t="shared" si="4441"/>
        <v>0</v>
      </c>
      <c r="BH1640" s="42">
        <f t="shared" si="4441"/>
        <v>635636</v>
      </c>
      <c r="BI1640" s="42">
        <f t="shared" si="4441"/>
        <v>0</v>
      </c>
      <c r="BJ1640" s="42">
        <f t="shared" si="4441"/>
        <v>6810</v>
      </c>
      <c r="BK1640" s="42">
        <f t="shared" si="4441"/>
        <v>192737</v>
      </c>
      <c r="BL1640" s="42">
        <f t="shared" si="4441"/>
        <v>19723</v>
      </c>
      <c r="BM1640" s="42">
        <f t="shared" si="4441"/>
        <v>165191</v>
      </c>
      <c r="BN1640" s="42">
        <f t="shared" si="4441"/>
        <v>0</v>
      </c>
      <c r="BO1640" s="42">
        <f t="shared" si="4441"/>
        <v>21799</v>
      </c>
      <c r="BP1640" s="42">
        <f t="shared" si="4441"/>
        <v>169490</v>
      </c>
      <c r="BQ1640" s="42">
        <f t="shared" si="4441"/>
        <v>800</v>
      </c>
      <c r="BR1640" s="42">
        <v>576550</v>
      </c>
      <c r="BS1640" s="42">
        <v>59086</v>
      </c>
      <c r="BT1640" s="11">
        <f t="shared" ref="BT1640:BZ1640" si="4442">SUM(BT1641)</f>
        <v>4349038</v>
      </c>
      <c r="BU1640" s="11">
        <f t="shared" si="4442"/>
        <v>3650310</v>
      </c>
      <c r="BV1640" s="11">
        <f t="shared" si="4442"/>
        <v>2249650</v>
      </c>
      <c r="BW1640" s="11">
        <f t="shared" si="4442"/>
        <v>1154204</v>
      </c>
      <c r="BX1640" s="11">
        <f t="shared" si="4442"/>
        <v>1120704</v>
      </c>
      <c r="BY1640" s="11">
        <f t="shared" si="4442"/>
        <v>23500</v>
      </c>
      <c r="BZ1640" s="11">
        <f t="shared" si="4442"/>
        <v>10000</v>
      </c>
      <c r="CA1640" s="11">
        <f t="shared" si="4217"/>
        <v>3403854</v>
      </c>
      <c r="CB1640" s="123">
        <f t="shared" si="4218"/>
        <v>93.248354249365121</v>
      </c>
    </row>
    <row r="1641" spans="1:80" s="33" customFormat="1" x14ac:dyDescent="0.25">
      <c r="A1641" s="38" t="s">
        <v>928</v>
      </c>
      <c r="B1641" s="38" t="s">
        <v>88</v>
      </c>
      <c r="C1641" s="38" t="s">
        <v>1799</v>
      </c>
      <c r="D1641" s="53" t="s">
        <v>1800</v>
      </c>
      <c r="E1641" s="86" t="s">
        <v>1807</v>
      </c>
      <c r="F1641" s="86" t="s">
        <v>1</v>
      </c>
      <c r="G1641" s="39" t="s">
        <v>1</v>
      </c>
      <c r="H1641" s="39" t="s">
        <v>79</v>
      </c>
      <c r="I1641" s="43">
        <f>SUM(I1642:I1644)</f>
        <v>3051057</v>
      </c>
      <c r="J1641" s="43">
        <f t="shared" si="4215"/>
        <v>2300038</v>
      </c>
      <c r="K1641" s="43">
        <f t="shared" ref="K1641" si="4443">SUM(K1642:K1644)</f>
        <v>1594310</v>
      </c>
      <c r="L1641" s="43">
        <f t="shared" si="4220"/>
        <v>705728</v>
      </c>
      <c r="M1641" s="43">
        <f t="shared" ref="M1641:Q1641" si="4444">SUM(M1642:M1644)</f>
        <v>605378</v>
      </c>
      <c r="N1641" s="43">
        <f t="shared" si="4444"/>
        <v>29350</v>
      </c>
      <c r="O1641" s="43">
        <f t="shared" si="4444"/>
        <v>71000</v>
      </c>
      <c r="P1641" s="43">
        <f t="shared" si="4444"/>
        <v>0</v>
      </c>
      <c r="Q1641" s="43">
        <f t="shared" si="4444"/>
        <v>0</v>
      </c>
      <c r="R1641" s="43">
        <f t="shared" ref="R1641:AG1641" si="4445">SUM(R1642:R1644)</f>
        <v>598378</v>
      </c>
      <c r="S1641" s="43">
        <f t="shared" si="4445"/>
        <v>0</v>
      </c>
      <c r="T1641" s="43">
        <f t="shared" si="4445"/>
        <v>0</v>
      </c>
      <c r="U1641" s="43">
        <f t="shared" si="4445"/>
        <v>0</v>
      </c>
      <c r="V1641" s="43">
        <f t="shared" si="4445"/>
        <v>0</v>
      </c>
      <c r="W1641" s="43">
        <f t="shared" si="4445"/>
        <v>0</v>
      </c>
      <c r="X1641" s="43">
        <f t="shared" ref="X1641" si="4446">SUM(X1642:X1644)</f>
        <v>598378</v>
      </c>
      <c r="Y1641" s="43">
        <f t="shared" si="4445"/>
        <v>3345</v>
      </c>
      <c r="Z1641" s="43">
        <f t="shared" si="4445"/>
        <v>13045</v>
      </c>
      <c r="AA1641" s="43">
        <f t="shared" si="4445"/>
        <v>23064</v>
      </c>
      <c r="AB1641" s="43">
        <f t="shared" si="4445"/>
        <v>10551</v>
      </c>
      <c r="AC1641" s="43">
        <f t="shared" si="4445"/>
        <v>10811</v>
      </c>
      <c r="AD1641" s="43">
        <f t="shared" si="4445"/>
        <v>40059</v>
      </c>
      <c r="AE1641" s="43">
        <f t="shared" si="4445"/>
        <v>810</v>
      </c>
      <c r="AF1641" s="43">
        <f t="shared" si="4445"/>
        <v>22566</v>
      </c>
      <c r="AG1641" s="43">
        <f t="shared" si="4445"/>
        <v>32112</v>
      </c>
      <c r="AH1641" s="43">
        <v>156363</v>
      </c>
      <c r="AI1641" s="43">
        <v>442015</v>
      </c>
      <c r="AJ1641" s="43">
        <f t="shared" ref="AJ1641:AY1641" si="4447">SUM(AJ1642:AJ1644)</f>
        <v>29350</v>
      </c>
      <c r="AK1641" s="43">
        <f t="shared" si="4447"/>
        <v>1456</v>
      </c>
      <c r="AL1641" s="43">
        <f t="shared" si="4447"/>
        <v>0</v>
      </c>
      <c r="AM1641" s="43">
        <f t="shared" si="4447"/>
        <v>3000</v>
      </c>
      <c r="AN1641" s="43">
        <f t="shared" si="4447"/>
        <v>0</v>
      </c>
      <c r="AO1641" s="43">
        <f t="shared" si="4447"/>
        <v>0</v>
      </c>
      <c r="AP1641" s="43">
        <f t="shared" ref="AP1641" si="4448">SUM(AP1642:AP1644)</f>
        <v>33806</v>
      </c>
      <c r="AQ1641" s="43">
        <f t="shared" si="4447"/>
        <v>0</v>
      </c>
      <c r="AR1641" s="43">
        <f t="shared" si="4447"/>
        <v>0</v>
      </c>
      <c r="AS1641" s="43">
        <f t="shared" si="4447"/>
        <v>1456</v>
      </c>
      <c r="AT1641" s="43">
        <f t="shared" si="4447"/>
        <v>0</v>
      </c>
      <c r="AU1641" s="43">
        <f t="shared" si="4447"/>
        <v>3000</v>
      </c>
      <c r="AV1641" s="43">
        <f t="shared" si="4447"/>
        <v>0</v>
      </c>
      <c r="AW1641" s="43">
        <f t="shared" si="4447"/>
        <v>0</v>
      </c>
      <c r="AX1641" s="43">
        <f t="shared" si="4447"/>
        <v>0</v>
      </c>
      <c r="AY1641" s="43">
        <f t="shared" si="4447"/>
        <v>0</v>
      </c>
      <c r="AZ1641" s="43">
        <v>4456</v>
      </c>
      <c r="BA1641" s="43">
        <v>29350</v>
      </c>
      <c r="BB1641" s="43">
        <f t="shared" ref="BB1641:BQ1641" si="4449">SUM(BB1642:BB1644)</f>
        <v>71000</v>
      </c>
      <c r="BC1641" s="43">
        <f t="shared" si="4449"/>
        <v>160013</v>
      </c>
      <c r="BD1641" s="43">
        <f t="shared" si="4449"/>
        <v>0</v>
      </c>
      <c r="BE1641" s="43">
        <f t="shared" si="4449"/>
        <v>404623</v>
      </c>
      <c r="BF1641" s="43">
        <f t="shared" si="4449"/>
        <v>0</v>
      </c>
      <c r="BG1641" s="43">
        <f t="shared" si="4449"/>
        <v>0</v>
      </c>
      <c r="BH1641" s="43">
        <f t="shared" ref="BH1641" si="4450">SUM(BH1642:BH1644)</f>
        <v>635636</v>
      </c>
      <c r="BI1641" s="43">
        <f t="shared" si="4449"/>
        <v>0</v>
      </c>
      <c r="BJ1641" s="43">
        <f t="shared" si="4449"/>
        <v>6810</v>
      </c>
      <c r="BK1641" s="43">
        <f t="shared" si="4449"/>
        <v>192737</v>
      </c>
      <c r="BL1641" s="43">
        <f t="shared" si="4449"/>
        <v>19723</v>
      </c>
      <c r="BM1641" s="43">
        <f t="shared" si="4449"/>
        <v>165191</v>
      </c>
      <c r="BN1641" s="43">
        <f t="shared" si="4449"/>
        <v>0</v>
      </c>
      <c r="BO1641" s="43">
        <f t="shared" si="4449"/>
        <v>21799</v>
      </c>
      <c r="BP1641" s="43">
        <f t="shared" si="4449"/>
        <v>169490</v>
      </c>
      <c r="BQ1641" s="43">
        <f t="shared" si="4449"/>
        <v>800</v>
      </c>
      <c r="BR1641" s="43">
        <v>576550</v>
      </c>
      <c r="BS1641" s="43">
        <v>59086</v>
      </c>
      <c r="BT1641" s="12">
        <f t="shared" ref="BT1641:BZ1641" si="4451">SUM(BT1642:BT1644)</f>
        <v>4349038</v>
      </c>
      <c r="BU1641" s="12">
        <f t="shared" si="4451"/>
        <v>3650310</v>
      </c>
      <c r="BV1641" s="12">
        <f t="shared" si="4451"/>
        <v>2249650</v>
      </c>
      <c r="BW1641" s="12">
        <f t="shared" si="4451"/>
        <v>1154204</v>
      </c>
      <c r="BX1641" s="12">
        <f t="shared" si="4451"/>
        <v>1120704</v>
      </c>
      <c r="BY1641" s="12">
        <f t="shared" si="4451"/>
        <v>23500</v>
      </c>
      <c r="BZ1641" s="12">
        <f t="shared" si="4451"/>
        <v>10000</v>
      </c>
      <c r="CA1641" s="12">
        <f t="shared" si="4217"/>
        <v>3403854</v>
      </c>
      <c r="CB1641" s="124">
        <f t="shared" si="4218"/>
        <v>93.248354249365121</v>
      </c>
    </row>
    <row r="1642" spans="1:80" s="33" customFormat="1" x14ac:dyDescent="0.25">
      <c r="A1642" s="38" t="s">
        <v>928</v>
      </c>
      <c r="B1642" s="38" t="s">
        <v>88</v>
      </c>
      <c r="C1642" s="38" t="s">
        <v>1799</v>
      </c>
      <c r="D1642" s="53" t="s">
        <v>1800</v>
      </c>
      <c r="E1642" s="93">
        <v>8213</v>
      </c>
      <c r="F1642" s="53" t="s">
        <v>1</v>
      </c>
      <c r="G1642" s="75" t="s">
        <v>1906</v>
      </c>
      <c r="H1642" s="44" t="s">
        <v>81</v>
      </c>
      <c r="I1642" s="45">
        <f>SUM(I1687,I1727,I1767,I1806,I1846,I1886,I1926,I1968,I2009,I2049,I2089,I2131,I2172,I2213,I2253,I2294,I2335,I2377,I2415,I2456,I2495,I2535,I2576,I2617,I2658,I2700,I2741,I2782,I2823,I2864,I2905,I2946,I2987,I3028,I3069,I3111,I3152,I3193,I3235,I3276,I3314,I3354,I3395,I3436,I3476,I3517,I3558,I3598,I3639,I3680,I3720,I3761,I3802,I3842,I3883,I3923,I3963,I4003,I4042,I4083,I4123,I4164,I4205,I4246,I4286,I4326,I4367,I4409,I4449,I4490,I4531)</f>
        <v>2108393</v>
      </c>
      <c r="J1642" s="45">
        <f t="shared" si="4215"/>
        <v>1427980</v>
      </c>
      <c r="K1642" s="45">
        <f t="shared" ref="K1642" si="4452">SUM(K1687,K1727,K1767,K1806,K1846,K1886,K1926,K1968,K2009,K2049,K2089,K2131,K2172,K2213,K2253,K2294,K2335,K2377,K2415,K2456,K2495,K2535,K2576,K2617,K2658,K2700,K2741,K2782,K2823,K2864,K2905,K2946,K2987,K3028,K3069,K3111,K3152,K3193,K3235,K3276,K3314,K3354,K3395,K3436,K3476,K3517,K3558,K3598,K3639,K3680,K3720,K3761,K3802,K3842,K3883,K3923,K3963,K4003,K4042,K4083,K4123,K4164,K4205,K4246,K4286,K4326,K4367,K4409,K4449,K4490,K4531)</f>
        <v>889100</v>
      </c>
      <c r="L1642" s="45">
        <f t="shared" si="4220"/>
        <v>538880</v>
      </c>
      <c r="M1642" s="45">
        <f t="shared" ref="M1642:Q1642" si="4453">SUM(M1687,M1727,M1767,M1806,M1846,M1886,M1926,M1968,M2009,M2049,M2089,M2131,M2172,M2213,M2253,M2294,M2335,M2377,M2415,M2456,M2495,M2535,M2576,M2617,M2658,M2700,M2741,M2782,M2823,M2864,M2905,M2946,M2987,M3028,M3069,M3111,M3152,M3193,M3235,M3276,M3314,M3354,M3395,M3436,M3476,M3517,M3558,M3598,M3639,M3680,M3720,M3761,M3802,M3842,M3883,M3923,M3963,M4003,M4042,M4083,M4123,M4164,M4205,M4246,M4286,M4326,M4367,M4409,M4449,M4490,M4531)</f>
        <v>460030</v>
      </c>
      <c r="N1642" s="45">
        <f t="shared" si="4453"/>
        <v>29350</v>
      </c>
      <c r="O1642" s="45">
        <f t="shared" si="4453"/>
        <v>49500</v>
      </c>
      <c r="P1642" s="45">
        <f t="shared" si="4453"/>
        <v>0</v>
      </c>
      <c r="Q1642" s="45">
        <f t="shared" si="4453"/>
        <v>0</v>
      </c>
      <c r="R1642" s="45">
        <f t="shared" ref="R1642:AG1642" si="4454">SUM(R1687,R1727,R1767,R1806,R1846,R1886,R1926,R1968,R2009,R2049,R2089,R2131,R2172,R2213,R2253,R2294,R2335,R2377,R2415,R2456,R2495,R2535,R2576,R2617,R2658,R2700,R2741,R2782,R2823,R2864,R2905,R2946,R2987,R3028,R3069,R3111,R3152,R3193,R3235,R3276,R3314,R3354,R3395,R3436,R3476,R3517,R3558,R3598,R3639,R3680,R3720,R3761,R3802,R3842,R3883,R3923,R3963,R4003,R4042,R4083,R4123,R4164,R4205,R4246,R4286,R4326,R4367,R4409,R4449,R4490,R4531)</f>
        <v>458030</v>
      </c>
      <c r="S1642" s="45">
        <f t="shared" si="4454"/>
        <v>0</v>
      </c>
      <c r="T1642" s="45">
        <f t="shared" si="4454"/>
        <v>0</v>
      </c>
      <c r="U1642" s="45">
        <f t="shared" si="4454"/>
        <v>0</v>
      </c>
      <c r="V1642" s="45">
        <f t="shared" si="4454"/>
        <v>0</v>
      </c>
      <c r="W1642" s="45">
        <f t="shared" si="4454"/>
        <v>0</v>
      </c>
      <c r="X1642" s="45">
        <f t="shared" ref="X1642" si="4455">SUM(X1687,X1727,X1767,X1806,X1846,X1886,X1926,X1968,X2009,X2049,X2089,X2131,X2172,X2213,X2253,X2294,X2335,X2377,X2415,X2456,X2495,X2535,X2576,X2617,X2658,X2700,X2741,X2782,X2823,X2864,X2905,X2946,X2987,X3028,X3069,X3111,X3152,X3193,X3235,X3276,X3314,X3354,X3395,X3436,X3476,X3517,X3558,X3598,X3639,X3680,X3720,X3761,X3802,X3842,X3883,X3923,X3963,X4003,X4042,X4083,X4123,X4164,X4205,X4246,X4286,X4326,X4367,X4409,X4449,X4490,X4531)</f>
        <v>458030</v>
      </c>
      <c r="Y1642" s="45">
        <f t="shared" si="4454"/>
        <v>1345</v>
      </c>
      <c r="Z1642" s="45">
        <f t="shared" si="4454"/>
        <v>9897</v>
      </c>
      <c r="AA1642" s="45">
        <f t="shared" si="4454"/>
        <v>22116</v>
      </c>
      <c r="AB1642" s="45">
        <f t="shared" si="4454"/>
        <v>10551</v>
      </c>
      <c r="AC1642" s="45">
        <f t="shared" si="4454"/>
        <v>10811</v>
      </c>
      <c r="AD1642" s="45">
        <f t="shared" si="4454"/>
        <v>28196</v>
      </c>
      <c r="AE1642" s="45">
        <f t="shared" si="4454"/>
        <v>810</v>
      </c>
      <c r="AF1642" s="45">
        <f t="shared" si="4454"/>
        <v>21682</v>
      </c>
      <c r="AG1642" s="45">
        <f t="shared" si="4454"/>
        <v>28967</v>
      </c>
      <c r="AH1642" s="45">
        <v>134375</v>
      </c>
      <c r="AI1642" s="45">
        <v>323655</v>
      </c>
      <c r="AJ1642" s="45">
        <f t="shared" ref="AJ1642:AY1642" si="4456">SUM(AJ1687,AJ1727,AJ1767,AJ1806,AJ1846,AJ1886,AJ1926,AJ1968,AJ2009,AJ2049,AJ2089,AJ2131,AJ2172,AJ2213,AJ2253,AJ2294,AJ2335,AJ2377,AJ2415,AJ2456,AJ2495,AJ2535,AJ2576,AJ2617,AJ2658,AJ2700,AJ2741,AJ2782,AJ2823,AJ2864,AJ2905,AJ2946,AJ2987,AJ3028,AJ3069,AJ3111,AJ3152,AJ3193,AJ3235,AJ3276,AJ3314,AJ3354,AJ3395,AJ3436,AJ3476,AJ3517,AJ3558,AJ3598,AJ3639,AJ3680,AJ3720,AJ3761,AJ3802,AJ3842,AJ3883,AJ3923,AJ3963,AJ4003,AJ4042,AJ4083,AJ4123,AJ4164,AJ4205,AJ4246,AJ4286,AJ4326,AJ4367,AJ4409,AJ4449,AJ4490,AJ4531)</f>
        <v>29350</v>
      </c>
      <c r="AK1642" s="45">
        <f t="shared" si="4456"/>
        <v>1456</v>
      </c>
      <c r="AL1642" s="45">
        <f t="shared" si="4456"/>
        <v>0</v>
      </c>
      <c r="AM1642" s="45">
        <f t="shared" si="4456"/>
        <v>3000</v>
      </c>
      <c r="AN1642" s="45">
        <f t="shared" si="4456"/>
        <v>0</v>
      </c>
      <c r="AO1642" s="45">
        <f t="shared" si="4456"/>
        <v>0</v>
      </c>
      <c r="AP1642" s="45">
        <f t="shared" ref="AP1642" si="4457">SUM(AP1687,AP1727,AP1767,AP1806,AP1846,AP1886,AP1926,AP1968,AP2009,AP2049,AP2089,AP2131,AP2172,AP2213,AP2253,AP2294,AP2335,AP2377,AP2415,AP2456,AP2495,AP2535,AP2576,AP2617,AP2658,AP2700,AP2741,AP2782,AP2823,AP2864,AP2905,AP2946,AP2987,AP3028,AP3069,AP3111,AP3152,AP3193,AP3235,AP3276,AP3314,AP3354,AP3395,AP3436,AP3476,AP3517,AP3558,AP3598,AP3639,AP3680,AP3720,AP3761,AP3802,AP3842,AP3883,AP3923,AP3963,AP4003,AP4042,AP4083,AP4123,AP4164,AP4205,AP4246,AP4286,AP4326,AP4367,AP4409,AP4449,AP4490,AP4531)</f>
        <v>33806</v>
      </c>
      <c r="AQ1642" s="45">
        <f t="shared" si="4456"/>
        <v>0</v>
      </c>
      <c r="AR1642" s="45">
        <f t="shared" si="4456"/>
        <v>0</v>
      </c>
      <c r="AS1642" s="45">
        <f t="shared" si="4456"/>
        <v>1456</v>
      </c>
      <c r="AT1642" s="45">
        <f t="shared" si="4456"/>
        <v>0</v>
      </c>
      <c r="AU1642" s="45">
        <f t="shared" si="4456"/>
        <v>3000</v>
      </c>
      <c r="AV1642" s="45">
        <f t="shared" si="4456"/>
        <v>0</v>
      </c>
      <c r="AW1642" s="45">
        <f t="shared" si="4456"/>
        <v>0</v>
      </c>
      <c r="AX1642" s="45">
        <f t="shared" si="4456"/>
        <v>0</v>
      </c>
      <c r="AY1642" s="45">
        <f t="shared" si="4456"/>
        <v>0</v>
      </c>
      <c r="AZ1642" s="45">
        <v>4456</v>
      </c>
      <c r="BA1642" s="45">
        <v>29350</v>
      </c>
      <c r="BB1642" s="45">
        <f t="shared" ref="BB1642:BQ1642" si="4458">SUM(BB1687,BB1727,BB1767,BB1806,BB1846,BB1886,BB1926,BB1968,BB2009,BB2049,BB2089,BB2131,BB2172,BB2213,BB2253,BB2294,BB2335,BB2377,BB2415,BB2456,BB2495,BB2535,BB2576,BB2617,BB2658,BB2700,BB2741,BB2782,BB2823,BB2864,BB2905,BB2946,BB2987,BB3028,BB3069,BB3111,BB3152,BB3193,BB3235,BB3276,BB3314,BB3354,BB3395,BB3436,BB3476,BB3517,BB3558,BB3598,BB3639,BB3680,BB3720,BB3761,BB3802,BB3842,BB3883,BB3923,BB3963,BB4003,BB4042,BB4083,BB4123,BB4164,BB4205,BB4246,BB4286,BB4326,BB4367,BB4409,BB4449,BB4490,BB4531)</f>
        <v>49500</v>
      </c>
      <c r="BC1642" s="45">
        <f t="shared" si="4458"/>
        <v>24042</v>
      </c>
      <c r="BD1642" s="45">
        <f t="shared" si="4458"/>
        <v>0</v>
      </c>
      <c r="BE1642" s="45">
        <f t="shared" si="4458"/>
        <v>209644</v>
      </c>
      <c r="BF1642" s="45">
        <f t="shared" si="4458"/>
        <v>0</v>
      </c>
      <c r="BG1642" s="45">
        <f t="shared" si="4458"/>
        <v>0</v>
      </c>
      <c r="BH1642" s="45">
        <f t="shared" ref="BH1642" si="4459">SUM(BH1687,BH1727,BH1767,BH1806,BH1846,BH1886,BH1926,BH1968,BH2009,BH2049,BH2089,BH2131,BH2172,BH2213,BH2253,BH2294,BH2335,BH2377,BH2415,BH2456,BH2495,BH2535,BH2576,BH2617,BH2658,BH2700,BH2741,BH2782,BH2823,BH2864,BH2905,BH2946,BH2987,BH3028,BH3069,BH3111,BH3152,BH3193,BH3235,BH3276,BH3314,BH3354,BH3395,BH3436,BH3476,BH3517,BH3558,BH3598,BH3639,BH3680,BH3720,BH3761,BH3802,BH3842,BH3883,BH3923,BH3963,BH4003,BH4042,BH4083,BH4123,BH4164,BH4205,BH4246,BH4286,BH4326,BH4367,BH4409,BH4449,BH4490,BH4531)</f>
        <v>283186</v>
      </c>
      <c r="BI1642" s="45">
        <f t="shared" si="4458"/>
        <v>0</v>
      </c>
      <c r="BJ1642" s="45">
        <f t="shared" si="4458"/>
        <v>6810</v>
      </c>
      <c r="BK1642" s="45">
        <f t="shared" si="4458"/>
        <v>37477</v>
      </c>
      <c r="BL1642" s="45">
        <f t="shared" si="4458"/>
        <v>19723</v>
      </c>
      <c r="BM1642" s="45">
        <f t="shared" si="4458"/>
        <v>56781</v>
      </c>
      <c r="BN1642" s="45">
        <f t="shared" si="4458"/>
        <v>0</v>
      </c>
      <c r="BO1642" s="45">
        <f t="shared" si="4458"/>
        <v>15799</v>
      </c>
      <c r="BP1642" s="45">
        <f t="shared" si="4458"/>
        <v>108210</v>
      </c>
      <c r="BQ1642" s="45">
        <f t="shared" si="4458"/>
        <v>800</v>
      </c>
      <c r="BR1642" s="45">
        <v>245600</v>
      </c>
      <c r="BS1642" s="45">
        <v>37586</v>
      </c>
      <c r="BT1642" s="14">
        <f t="shared" ref="BT1642:BZ1642" si="4460">SUM(BT1687,BT1727,BT1767,BT1806,BT1846,BT1886,BT1926,BT1968,BT2009,BT2049,BT2089,BT2131,BT2172,BT2213,BT2253,BT2294,BT2335,BT2377,BT2415,BT2456,BT2495,BT2535,BT2576,BT2617,BT2658,BT2700,BT2741,BT2782,BT2823,BT2864,BT2905,BT2946,BT2987,BT3028,BT3069,BT3111,BT3152,BT3193,BT3235,BT3276,BT3314,BT3354,BT3395,BT3436,BT3476,BT3517,BT3558,BT3598,BT3639,BT3680,BT3720,BT3761,BT3802,BT3842,BT3883,BT3923,BT3963,BT4003,BT4042,BT4083,BT4123,BT4164,BT4205,BT4246,BT4286,BT4326,BT4367,BT4409,BT4449,BT4490,BT4531)</f>
        <v>2004980</v>
      </c>
      <c r="BU1642" s="14">
        <f t="shared" si="4460"/>
        <v>1481092</v>
      </c>
      <c r="BV1642" s="14">
        <f t="shared" si="4460"/>
        <v>945741</v>
      </c>
      <c r="BW1642" s="14">
        <f t="shared" si="4460"/>
        <v>452041</v>
      </c>
      <c r="BX1642" s="14">
        <f t="shared" si="4460"/>
        <v>445041</v>
      </c>
      <c r="BY1642" s="14">
        <f t="shared" si="4460"/>
        <v>4000</v>
      </c>
      <c r="BZ1642" s="14">
        <f t="shared" si="4460"/>
        <v>3000</v>
      </c>
      <c r="CA1642" s="14">
        <f t="shared" si="4217"/>
        <v>1397782</v>
      </c>
      <c r="CB1642" s="122">
        <f t="shared" si="4218"/>
        <v>94.375096212794347</v>
      </c>
    </row>
    <row r="1643" spans="1:80" s="33" customFormat="1" x14ac:dyDescent="0.25">
      <c r="A1643" s="38" t="s">
        <v>928</v>
      </c>
      <c r="B1643" s="38" t="s">
        <v>88</v>
      </c>
      <c r="C1643" s="38" t="s">
        <v>1799</v>
      </c>
      <c r="D1643" s="53" t="s">
        <v>1800</v>
      </c>
      <c r="E1643" s="93">
        <v>8215</v>
      </c>
      <c r="F1643" s="53" t="s">
        <v>1</v>
      </c>
      <c r="G1643" s="75" t="s">
        <v>1906</v>
      </c>
      <c r="H1643" s="44" t="s">
        <v>183</v>
      </c>
      <c r="I1643" s="45">
        <f>SUM(I4532)</f>
        <v>100</v>
      </c>
      <c r="J1643" s="45">
        <f t="shared" si="4215"/>
        <v>110</v>
      </c>
      <c r="K1643" s="45">
        <f t="shared" ref="K1643" si="4461">SUM(K4532)</f>
        <v>110</v>
      </c>
      <c r="L1643" s="45">
        <f t="shared" si="4220"/>
        <v>0</v>
      </c>
      <c r="M1643" s="45">
        <f t="shared" ref="M1643:Q1643" si="4462">SUM(M4532)</f>
        <v>0</v>
      </c>
      <c r="N1643" s="45">
        <f t="shared" si="4462"/>
        <v>0</v>
      </c>
      <c r="O1643" s="45">
        <f t="shared" si="4462"/>
        <v>0</v>
      </c>
      <c r="P1643" s="45">
        <f t="shared" si="4462"/>
        <v>0</v>
      </c>
      <c r="Q1643" s="45">
        <f t="shared" si="4462"/>
        <v>0</v>
      </c>
      <c r="R1643" s="45">
        <f t="shared" ref="R1643:AG1643" si="4463">SUM(R4532)</f>
        <v>0</v>
      </c>
      <c r="S1643" s="45">
        <f t="shared" si="4463"/>
        <v>0</v>
      </c>
      <c r="T1643" s="45">
        <f t="shared" si="4463"/>
        <v>0</v>
      </c>
      <c r="U1643" s="45">
        <f t="shared" si="4463"/>
        <v>0</v>
      </c>
      <c r="V1643" s="45">
        <f t="shared" si="4463"/>
        <v>0</v>
      </c>
      <c r="W1643" s="45">
        <f t="shared" si="4463"/>
        <v>0</v>
      </c>
      <c r="X1643" s="45">
        <f t="shared" ref="X1643" si="4464">SUM(X4532)</f>
        <v>0</v>
      </c>
      <c r="Y1643" s="45">
        <f t="shared" si="4463"/>
        <v>0</v>
      </c>
      <c r="Z1643" s="45">
        <f t="shared" si="4463"/>
        <v>0</v>
      </c>
      <c r="AA1643" s="45">
        <f t="shared" si="4463"/>
        <v>0</v>
      </c>
      <c r="AB1643" s="45">
        <f t="shared" si="4463"/>
        <v>0</v>
      </c>
      <c r="AC1643" s="45">
        <f t="shared" si="4463"/>
        <v>0</v>
      </c>
      <c r="AD1643" s="45">
        <f t="shared" si="4463"/>
        <v>0</v>
      </c>
      <c r="AE1643" s="45">
        <f t="shared" si="4463"/>
        <v>0</v>
      </c>
      <c r="AF1643" s="45">
        <f t="shared" si="4463"/>
        <v>0</v>
      </c>
      <c r="AG1643" s="45">
        <f t="shared" si="4463"/>
        <v>0</v>
      </c>
      <c r="AH1643" s="45">
        <v>0</v>
      </c>
      <c r="AI1643" s="45">
        <v>0</v>
      </c>
      <c r="AJ1643" s="45">
        <f t="shared" ref="AJ1643:AY1643" si="4465">SUM(AJ4532)</f>
        <v>0</v>
      </c>
      <c r="AK1643" s="45">
        <f t="shared" si="4465"/>
        <v>0</v>
      </c>
      <c r="AL1643" s="45">
        <f t="shared" si="4465"/>
        <v>0</v>
      </c>
      <c r="AM1643" s="45">
        <f t="shared" si="4465"/>
        <v>0</v>
      </c>
      <c r="AN1643" s="45">
        <f t="shared" si="4465"/>
        <v>0</v>
      </c>
      <c r="AO1643" s="45">
        <f t="shared" si="4465"/>
        <v>0</v>
      </c>
      <c r="AP1643" s="45">
        <f t="shared" ref="AP1643" si="4466">SUM(AP4532)</f>
        <v>0</v>
      </c>
      <c r="AQ1643" s="45">
        <f t="shared" si="4465"/>
        <v>0</v>
      </c>
      <c r="AR1643" s="45">
        <f t="shared" si="4465"/>
        <v>0</v>
      </c>
      <c r="AS1643" s="45">
        <f t="shared" si="4465"/>
        <v>0</v>
      </c>
      <c r="AT1643" s="45">
        <f t="shared" si="4465"/>
        <v>0</v>
      </c>
      <c r="AU1643" s="45">
        <f t="shared" si="4465"/>
        <v>0</v>
      </c>
      <c r="AV1643" s="45">
        <f t="shared" si="4465"/>
        <v>0</v>
      </c>
      <c r="AW1643" s="45">
        <f t="shared" si="4465"/>
        <v>0</v>
      </c>
      <c r="AX1643" s="45">
        <f t="shared" si="4465"/>
        <v>0</v>
      </c>
      <c r="AY1643" s="45">
        <f t="shared" si="4465"/>
        <v>0</v>
      </c>
      <c r="AZ1643" s="45">
        <v>0</v>
      </c>
      <c r="BA1643" s="45">
        <v>0</v>
      </c>
      <c r="BB1643" s="45">
        <f t="shared" ref="BB1643:BQ1643" si="4467">SUM(BB4532)</f>
        <v>0</v>
      </c>
      <c r="BC1643" s="45">
        <f t="shared" si="4467"/>
        <v>0</v>
      </c>
      <c r="BD1643" s="45">
        <f t="shared" si="4467"/>
        <v>0</v>
      </c>
      <c r="BE1643" s="45">
        <f t="shared" si="4467"/>
        <v>0</v>
      </c>
      <c r="BF1643" s="45">
        <f t="shared" si="4467"/>
        <v>0</v>
      </c>
      <c r="BG1643" s="45">
        <f t="shared" si="4467"/>
        <v>0</v>
      </c>
      <c r="BH1643" s="45">
        <f t="shared" ref="BH1643" si="4468">SUM(BH4532)</f>
        <v>0</v>
      </c>
      <c r="BI1643" s="45">
        <f t="shared" si="4467"/>
        <v>0</v>
      </c>
      <c r="BJ1643" s="45">
        <f t="shared" si="4467"/>
        <v>0</v>
      </c>
      <c r="BK1643" s="45">
        <f t="shared" si="4467"/>
        <v>0</v>
      </c>
      <c r="BL1643" s="45">
        <f t="shared" si="4467"/>
        <v>0</v>
      </c>
      <c r="BM1643" s="45">
        <f t="shared" si="4467"/>
        <v>0</v>
      </c>
      <c r="BN1643" s="45">
        <f t="shared" si="4467"/>
        <v>0</v>
      </c>
      <c r="BO1643" s="45">
        <f t="shared" si="4467"/>
        <v>0</v>
      </c>
      <c r="BP1643" s="45">
        <f t="shared" si="4467"/>
        <v>0</v>
      </c>
      <c r="BQ1643" s="45">
        <f t="shared" si="4467"/>
        <v>0</v>
      </c>
      <c r="BR1643" s="45">
        <v>0</v>
      </c>
      <c r="BS1643" s="45">
        <v>0</v>
      </c>
      <c r="BT1643" s="14">
        <f t="shared" ref="BT1643:BZ1643" si="4469">SUM(BT4532)</f>
        <v>110</v>
      </c>
      <c r="BU1643" s="14">
        <f t="shared" si="4469"/>
        <v>110</v>
      </c>
      <c r="BV1643" s="14">
        <f t="shared" si="4469"/>
        <v>0</v>
      </c>
      <c r="BW1643" s="14">
        <f t="shared" si="4469"/>
        <v>0</v>
      </c>
      <c r="BX1643" s="14">
        <f t="shared" si="4469"/>
        <v>0</v>
      </c>
      <c r="BY1643" s="14">
        <f t="shared" si="4469"/>
        <v>0</v>
      </c>
      <c r="BZ1643" s="14">
        <f t="shared" si="4469"/>
        <v>0</v>
      </c>
      <c r="CA1643" s="14">
        <f t="shared" si="4217"/>
        <v>0</v>
      </c>
      <c r="CB1643" s="122">
        <f t="shared" si="4218"/>
        <v>0</v>
      </c>
    </row>
    <row r="1644" spans="1:80" s="33" customFormat="1" x14ac:dyDescent="0.25">
      <c r="A1644" s="38" t="s">
        <v>928</v>
      </c>
      <c r="B1644" s="38" t="s">
        <v>88</v>
      </c>
      <c r="C1644" s="38" t="s">
        <v>1799</v>
      </c>
      <c r="D1644" s="53" t="s">
        <v>1800</v>
      </c>
      <c r="E1644" s="93">
        <v>8216</v>
      </c>
      <c r="F1644" s="53" t="s">
        <v>1</v>
      </c>
      <c r="G1644" s="75" t="s">
        <v>1906</v>
      </c>
      <c r="H1644" s="44" t="s">
        <v>319</v>
      </c>
      <c r="I1644" s="45">
        <f>SUM(I1688,I1728,I1768,I1807,I1847,I1887,I1927,I1969,I2010,I2050,I2090,I2132,I2173,I2214,I2254,I2295,I2336,I2378,I2416,I2457,I2496,I2536,I2577,I2618,I2659,I2701,I2742,I2783,I2824,I2865,I2906,I2947,I2988,I3029,I3070,I3112,I3153,I3194,I3236,I3277,I3315,I3355,I3396,I3437,I3477,I3518,I3559,I3599,I3640,I3681,I3721,I3762,I3803,I3843,I3884,I3924,I3964,I4004,I4043,I4084,I4124,I4165,I4206,I4247,I4287,I4327,I4368,I4410,I4450,I4491,I4533)</f>
        <v>942564</v>
      </c>
      <c r="J1644" s="45">
        <f t="shared" si="4215"/>
        <v>871948</v>
      </c>
      <c r="K1644" s="45">
        <f t="shared" ref="K1644" si="4470">SUM(K1688,K1728,K1768,K1807,K1847,K1887,K1927,K1969,K2010,K2050,K2090,K2132,K2173,K2214,K2254,K2295,K2336,K2378,K2416,K2457,K2496,K2536,K2577,K2618,K2659,K2701,K2742,K2783,K2824,K2865,K2906,K2947,K2988,K3029,K3070,K3112,K3153,K3194,K3236,K3277,K3315,K3355,K3396,K3437,K3477,K3518,K3559,K3599,K3640,K3681,K3721,K3762,K3803,K3843,K3884,K3924,K3964,K4004,K4043,K4084,K4124,K4165,K4206,K4247,K4287,K4327,K4368,K4410,K4450,K4491,K4533)</f>
        <v>705100</v>
      </c>
      <c r="L1644" s="45">
        <f t="shared" si="4220"/>
        <v>166848</v>
      </c>
      <c r="M1644" s="45">
        <f t="shared" ref="M1644:Q1644" si="4471">SUM(M1688,M1728,M1768,M1807,M1847,M1887,M1927,M1969,M2010,M2050,M2090,M2132,M2173,M2214,M2254,M2295,M2336,M2378,M2416,M2457,M2496,M2536,M2577,M2618,M2659,M2701,M2742,M2783,M2824,M2865,M2906,M2947,M2988,M3029,M3070,M3112,M3153,M3194,M3236,M3277,M3315,M3355,M3396,M3437,M3477,M3518,M3559,M3599,M3640,M3681,M3721,M3762,M3803,M3843,M3884,M3924,M3964,M4004,M4043,M4084,M4124,M4165,M4206,M4247,M4287,M4327,M4368,M4410,M4450,M4491,M4533)</f>
        <v>145348</v>
      </c>
      <c r="N1644" s="45">
        <f t="shared" si="4471"/>
        <v>0</v>
      </c>
      <c r="O1644" s="45">
        <f t="shared" si="4471"/>
        <v>21500</v>
      </c>
      <c r="P1644" s="45">
        <f t="shared" si="4471"/>
        <v>0</v>
      </c>
      <c r="Q1644" s="45">
        <f t="shared" si="4471"/>
        <v>0</v>
      </c>
      <c r="R1644" s="45">
        <f t="shared" ref="R1644:AG1644" si="4472">SUM(R1688,R1728,R1768,R1807,R1847,R1887,R1927,R1969,R2010,R2050,R2090,R2132,R2173,R2214,R2254,R2295,R2336,R2378,R2416,R2457,R2496,R2536,R2577,R2618,R2659,R2701,R2742,R2783,R2824,R2865,R2906,R2947,R2988,R3029,R3070,R3112,R3153,R3194,R3236,R3277,R3315,R3355,R3396,R3437,R3477,R3518,R3559,R3599,R3640,R3681,R3721,R3762,R3803,R3843,R3884,R3924,R3964,R4004,R4043,R4084,R4124,R4165,R4206,R4247,R4287,R4327,R4368,R4410,R4450,R4491,R4533)</f>
        <v>140348</v>
      </c>
      <c r="S1644" s="45">
        <f t="shared" si="4472"/>
        <v>0</v>
      </c>
      <c r="T1644" s="45">
        <f t="shared" si="4472"/>
        <v>0</v>
      </c>
      <c r="U1644" s="45">
        <f t="shared" si="4472"/>
        <v>0</v>
      </c>
      <c r="V1644" s="45">
        <f t="shared" si="4472"/>
        <v>0</v>
      </c>
      <c r="W1644" s="45">
        <f t="shared" si="4472"/>
        <v>0</v>
      </c>
      <c r="X1644" s="45">
        <f t="shared" ref="X1644" si="4473">SUM(X1688,X1728,X1768,X1807,X1847,X1887,X1927,X1969,X2010,X2050,X2090,X2132,X2173,X2214,X2254,X2295,X2336,X2378,X2416,X2457,X2496,X2536,X2577,X2618,X2659,X2701,X2742,X2783,X2824,X2865,X2906,X2947,X2988,X3029,X3070,X3112,X3153,X3194,X3236,X3277,X3315,X3355,X3396,X3437,X3477,X3518,X3559,X3599,X3640,X3681,X3721,X3762,X3803,X3843,X3884,X3924,X3964,X4004,X4043,X4084,X4124,X4165,X4206,X4247,X4287,X4327,X4368,X4410,X4450,X4491,X4533)</f>
        <v>140348</v>
      </c>
      <c r="Y1644" s="45">
        <f t="shared" si="4472"/>
        <v>2000</v>
      </c>
      <c r="Z1644" s="45">
        <f t="shared" si="4472"/>
        <v>3148</v>
      </c>
      <c r="AA1644" s="45">
        <f t="shared" si="4472"/>
        <v>948</v>
      </c>
      <c r="AB1644" s="45">
        <f t="shared" si="4472"/>
        <v>0</v>
      </c>
      <c r="AC1644" s="45">
        <f t="shared" si="4472"/>
        <v>0</v>
      </c>
      <c r="AD1644" s="45">
        <f t="shared" si="4472"/>
        <v>11863</v>
      </c>
      <c r="AE1644" s="45">
        <f t="shared" si="4472"/>
        <v>0</v>
      </c>
      <c r="AF1644" s="45">
        <f t="shared" si="4472"/>
        <v>884</v>
      </c>
      <c r="AG1644" s="45">
        <f t="shared" si="4472"/>
        <v>3145</v>
      </c>
      <c r="AH1644" s="45">
        <v>21988</v>
      </c>
      <c r="AI1644" s="45">
        <v>118360</v>
      </c>
      <c r="AJ1644" s="45">
        <f t="shared" ref="AJ1644:AY1644" si="4474">SUM(AJ1688,AJ1728,AJ1768,AJ1807,AJ1847,AJ1887,AJ1927,AJ1969,AJ2010,AJ2050,AJ2090,AJ2132,AJ2173,AJ2214,AJ2254,AJ2295,AJ2336,AJ2378,AJ2416,AJ2457,AJ2496,AJ2536,AJ2577,AJ2618,AJ2659,AJ2701,AJ2742,AJ2783,AJ2824,AJ2865,AJ2906,AJ2947,AJ2988,AJ3029,AJ3070,AJ3112,AJ3153,AJ3194,AJ3236,AJ3277,AJ3315,AJ3355,AJ3396,AJ3437,AJ3477,AJ3518,AJ3559,AJ3599,AJ3640,AJ3681,AJ3721,AJ3762,AJ3803,AJ3843,AJ3884,AJ3924,AJ3964,AJ4004,AJ4043,AJ4084,AJ4124,AJ4165,AJ4206,AJ4247,AJ4287,AJ4327,AJ4368,AJ4410,AJ4450,AJ4491,AJ4533)</f>
        <v>0</v>
      </c>
      <c r="AK1644" s="45">
        <f t="shared" si="4474"/>
        <v>0</v>
      </c>
      <c r="AL1644" s="45">
        <f t="shared" si="4474"/>
        <v>0</v>
      </c>
      <c r="AM1644" s="45">
        <f t="shared" si="4474"/>
        <v>0</v>
      </c>
      <c r="AN1644" s="45">
        <f t="shared" si="4474"/>
        <v>0</v>
      </c>
      <c r="AO1644" s="45">
        <f t="shared" si="4474"/>
        <v>0</v>
      </c>
      <c r="AP1644" s="45">
        <f t="shared" ref="AP1644" si="4475">SUM(AP1688,AP1728,AP1768,AP1807,AP1847,AP1887,AP1927,AP1969,AP2010,AP2050,AP2090,AP2132,AP2173,AP2214,AP2254,AP2295,AP2336,AP2378,AP2416,AP2457,AP2496,AP2536,AP2577,AP2618,AP2659,AP2701,AP2742,AP2783,AP2824,AP2865,AP2906,AP2947,AP2988,AP3029,AP3070,AP3112,AP3153,AP3194,AP3236,AP3277,AP3315,AP3355,AP3396,AP3437,AP3477,AP3518,AP3559,AP3599,AP3640,AP3681,AP3721,AP3762,AP3803,AP3843,AP3884,AP3924,AP3964,AP4004,AP4043,AP4084,AP4124,AP4165,AP4206,AP4247,AP4287,AP4327,AP4368,AP4410,AP4450,AP4491,AP4533)</f>
        <v>0</v>
      </c>
      <c r="AQ1644" s="45">
        <f t="shared" si="4474"/>
        <v>0</v>
      </c>
      <c r="AR1644" s="45">
        <f t="shared" si="4474"/>
        <v>0</v>
      </c>
      <c r="AS1644" s="45">
        <f t="shared" si="4474"/>
        <v>0</v>
      </c>
      <c r="AT1644" s="45">
        <f t="shared" si="4474"/>
        <v>0</v>
      </c>
      <c r="AU1644" s="45">
        <f t="shared" si="4474"/>
        <v>0</v>
      </c>
      <c r="AV1644" s="45">
        <f t="shared" si="4474"/>
        <v>0</v>
      </c>
      <c r="AW1644" s="45">
        <f t="shared" si="4474"/>
        <v>0</v>
      </c>
      <c r="AX1644" s="45">
        <f t="shared" si="4474"/>
        <v>0</v>
      </c>
      <c r="AY1644" s="45">
        <f t="shared" si="4474"/>
        <v>0</v>
      </c>
      <c r="AZ1644" s="45">
        <v>0</v>
      </c>
      <c r="BA1644" s="45">
        <v>0</v>
      </c>
      <c r="BB1644" s="45">
        <f t="shared" ref="BB1644:BQ1644" si="4476">SUM(BB1688,BB1728,BB1768,BB1807,BB1847,BB1887,BB1927,BB1969,BB2010,BB2050,BB2090,BB2132,BB2173,BB2214,BB2254,BB2295,BB2336,BB2378,BB2416,BB2457,BB2496,BB2536,BB2577,BB2618,BB2659,BB2701,BB2742,BB2783,BB2824,BB2865,BB2906,BB2947,BB2988,BB3029,BB3070,BB3112,BB3153,BB3194,BB3236,BB3277,BB3315,BB3355,BB3396,BB3437,BB3477,BB3518,BB3559,BB3599,BB3640,BB3681,BB3721,BB3762,BB3803,BB3843,BB3884,BB3924,BB3964,BB4004,BB4043,BB4084,BB4124,BB4165,BB4206,BB4247,BB4287,BB4327,BB4368,BB4410,BB4450,BB4491,BB4533)</f>
        <v>21500</v>
      </c>
      <c r="BC1644" s="45">
        <f t="shared" si="4476"/>
        <v>135971</v>
      </c>
      <c r="BD1644" s="45">
        <f t="shared" si="4476"/>
        <v>0</v>
      </c>
      <c r="BE1644" s="45">
        <f t="shared" si="4476"/>
        <v>194979</v>
      </c>
      <c r="BF1644" s="45">
        <f t="shared" si="4476"/>
        <v>0</v>
      </c>
      <c r="BG1644" s="45">
        <f t="shared" si="4476"/>
        <v>0</v>
      </c>
      <c r="BH1644" s="45">
        <f t="shared" ref="BH1644" si="4477">SUM(BH1688,BH1728,BH1768,BH1807,BH1847,BH1887,BH1927,BH1969,BH2010,BH2050,BH2090,BH2132,BH2173,BH2214,BH2254,BH2295,BH2336,BH2378,BH2416,BH2457,BH2496,BH2536,BH2577,BH2618,BH2659,BH2701,BH2742,BH2783,BH2824,BH2865,BH2906,BH2947,BH2988,BH3029,BH3070,BH3112,BH3153,BH3194,BH3236,BH3277,BH3315,BH3355,BH3396,BH3437,BH3477,BH3518,BH3559,BH3599,BH3640,BH3681,BH3721,BH3762,BH3803,BH3843,BH3884,BH3924,BH3964,BH4004,BH4043,BH4084,BH4124,BH4165,BH4206,BH4247,BH4287,BH4327,BH4368,BH4410,BH4450,BH4491,BH4533)</f>
        <v>352450</v>
      </c>
      <c r="BI1644" s="45">
        <f t="shared" si="4476"/>
        <v>0</v>
      </c>
      <c r="BJ1644" s="45">
        <f t="shared" si="4476"/>
        <v>0</v>
      </c>
      <c r="BK1644" s="45">
        <f t="shared" si="4476"/>
        <v>155260</v>
      </c>
      <c r="BL1644" s="45">
        <f t="shared" si="4476"/>
        <v>0</v>
      </c>
      <c r="BM1644" s="45">
        <f t="shared" si="4476"/>
        <v>108410</v>
      </c>
      <c r="BN1644" s="45">
        <f t="shared" si="4476"/>
        <v>0</v>
      </c>
      <c r="BO1644" s="45">
        <f t="shared" si="4476"/>
        <v>6000</v>
      </c>
      <c r="BP1644" s="45">
        <f t="shared" si="4476"/>
        <v>61280</v>
      </c>
      <c r="BQ1644" s="45">
        <f t="shared" si="4476"/>
        <v>0</v>
      </c>
      <c r="BR1644" s="45">
        <v>330950</v>
      </c>
      <c r="BS1644" s="45">
        <v>21500</v>
      </c>
      <c r="BT1644" s="14">
        <f t="shared" ref="BT1644:BZ1644" si="4478">SUM(BT1688,BT1728,BT1768,BT1807,BT1847,BT1887,BT1927,BT1969,BT2010,BT2050,BT2090,BT2132,BT2173,BT2214,BT2254,BT2295,BT2336,BT2378,BT2416,BT2457,BT2496,BT2536,BT2577,BT2618,BT2659,BT2701,BT2742,BT2783,BT2824,BT2865,BT2906,BT2947,BT2988,BT3029,BT3070,BT3112,BT3153,BT3194,BT3236,BT3277,BT3315,BT3355,BT3396,BT3437,BT3477,BT3518,BT3559,BT3599,BT3640,BT3681,BT3721,BT3762,BT3803,BT3843,BT3884,BT3924,BT3964,BT4004,BT4043,BT4084,BT4124,BT4165,BT4206,BT4247,BT4287,BT4327,BT4368,BT4410,BT4450,BT4491,BT4533)</f>
        <v>2343948</v>
      </c>
      <c r="BU1644" s="14">
        <f t="shared" si="4478"/>
        <v>2169108</v>
      </c>
      <c r="BV1644" s="14">
        <f t="shared" si="4478"/>
        <v>1303909</v>
      </c>
      <c r="BW1644" s="14">
        <f t="shared" si="4478"/>
        <v>702163</v>
      </c>
      <c r="BX1644" s="14">
        <f t="shared" si="4478"/>
        <v>675663</v>
      </c>
      <c r="BY1644" s="14">
        <f t="shared" si="4478"/>
        <v>19500</v>
      </c>
      <c r="BZ1644" s="14">
        <f t="shared" si="4478"/>
        <v>7000</v>
      </c>
      <c r="CA1644" s="14">
        <f t="shared" si="4217"/>
        <v>2006072</v>
      </c>
      <c r="CB1644" s="122">
        <f t="shared" si="4218"/>
        <v>92.483730639507115</v>
      </c>
    </row>
    <row r="1645" spans="1:80" s="33" customFormat="1" x14ac:dyDescent="0.25">
      <c r="A1645" s="44" t="s">
        <v>1</v>
      </c>
      <c r="B1645" s="44" t="s">
        <v>1</v>
      </c>
      <c r="C1645" s="44" t="s">
        <v>1</v>
      </c>
      <c r="D1645" s="87" t="s">
        <v>1</v>
      </c>
      <c r="E1645" s="87" t="s">
        <v>1</v>
      </c>
      <c r="F1645" s="87" t="s">
        <v>1</v>
      </c>
      <c r="G1645" s="44" t="s">
        <v>1</v>
      </c>
      <c r="H1645" s="41" t="s">
        <v>1808</v>
      </c>
      <c r="I1645" s="42">
        <f>SUM(I1615,I1636,I1640)</f>
        <v>176793469</v>
      </c>
      <c r="J1645" s="42">
        <f t="shared" si="4215"/>
        <v>194036756</v>
      </c>
      <c r="K1645" s="42">
        <f t="shared" ref="K1645" si="4479">SUM(K1615,K1636,K1640)</f>
        <v>188774393</v>
      </c>
      <c r="L1645" s="42">
        <f t="shared" si="4220"/>
        <v>5262363</v>
      </c>
      <c r="M1645" s="42">
        <f t="shared" ref="M1645:Q1645" si="4480">SUM(M1615,M1636,M1640)</f>
        <v>4661428</v>
      </c>
      <c r="N1645" s="42">
        <f t="shared" si="4480"/>
        <v>43950</v>
      </c>
      <c r="O1645" s="42">
        <f t="shared" si="4480"/>
        <v>556985</v>
      </c>
      <c r="P1645" s="42">
        <f t="shared" si="4480"/>
        <v>0</v>
      </c>
      <c r="Q1645" s="42">
        <f t="shared" si="4480"/>
        <v>0</v>
      </c>
      <c r="R1645" s="42">
        <f t="shared" ref="R1645:AG1645" si="4481">SUM(R1615,R1636,R1640)</f>
        <v>4768828</v>
      </c>
      <c r="S1645" s="42">
        <f t="shared" si="4481"/>
        <v>0</v>
      </c>
      <c r="T1645" s="42">
        <f t="shared" si="4481"/>
        <v>0</v>
      </c>
      <c r="U1645" s="42">
        <f t="shared" si="4481"/>
        <v>4530</v>
      </c>
      <c r="V1645" s="42">
        <f t="shared" si="4481"/>
        <v>0</v>
      </c>
      <c r="W1645" s="42">
        <f t="shared" si="4481"/>
        <v>0</v>
      </c>
      <c r="X1645" s="42">
        <f t="shared" ref="X1645" si="4482">SUM(X1615,X1636,X1640)</f>
        <v>4773358</v>
      </c>
      <c r="Y1645" s="42">
        <f t="shared" si="4481"/>
        <v>97789</v>
      </c>
      <c r="Z1645" s="42">
        <f t="shared" si="4481"/>
        <v>445556</v>
      </c>
      <c r="AA1645" s="42">
        <f t="shared" si="4481"/>
        <v>466460</v>
      </c>
      <c r="AB1645" s="42">
        <f t="shared" si="4481"/>
        <v>405512</v>
      </c>
      <c r="AC1645" s="42">
        <f t="shared" si="4481"/>
        <v>336602</v>
      </c>
      <c r="AD1645" s="42">
        <f t="shared" si="4481"/>
        <v>399498</v>
      </c>
      <c r="AE1645" s="42">
        <f t="shared" si="4481"/>
        <v>32617</v>
      </c>
      <c r="AF1645" s="42">
        <f t="shared" si="4481"/>
        <v>106686</v>
      </c>
      <c r="AG1645" s="42">
        <f t="shared" si="4481"/>
        <v>267113</v>
      </c>
      <c r="AH1645" s="42">
        <v>2557833</v>
      </c>
      <c r="AI1645" s="42">
        <v>2215525</v>
      </c>
      <c r="AJ1645" s="42">
        <f t="shared" ref="AJ1645:AY1645" si="4483">SUM(AJ1615,AJ1636,AJ1640)</f>
        <v>43950</v>
      </c>
      <c r="AK1645" s="42">
        <f t="shared" si="4483"/>
        <v>6643</v>
      </c>
      <c r="AL1645" s="42">
        <f t="shared" si="4483"/>
        <v>0</v>
      </c>
      <c r="AM1645" s="42">
        <f t="shared" si="4483"/>
        <v>23046</v>
      </c>
      <c r="AN1645" s="42">
        <f t="shared" si="4483"/>
        <v>0</v>
      </c>
      <c r="AO1645" s="42">
        <f t="shared" si="4483"/>
        <v>0</v>
      </c>
      <c r="AP1645" s="42">
        <f t="shared" ref="AP1645" si="4484">SUM(AP1615,AP1636,AP1640)</f>
        <v>73639</v>
      </c>
      <c r="AQ1645" s="42">
        <f t="shared" si="4483"/>
        <v>0</v>
      </c>
      <c r="AR1645" s="42">
        <f t="shared" si="4483"/>
        <v>0</v>
      </c>
      <c r="AS1645" s="42">
        <f t="shared" si="4483"/>
        <v>6643</v>
      </c>
      <c r="AT1645" s="42">
        <f t="shared" si="4483"/>
        <v>4280</v>
      </c>
      <c r="AU1645" s="42">
        <f t="shared" si="4483"/>
        <v>7500</v>
      </c>
      <c r="AV1645" s="42">
        <f t="shared" si="4483"/>
        <v>592</v>
      </c>
      <c r="AW1645" s="42">
        <f t="shared" si="4483"/>
        <v>1141</v>
      </c>
      <c r="AX1645" s="42">
        <f t="shared" si="4483"/>
        <v>9533</v>
      </c>
      <c r="AY1645" s="42">
        <f t="shared" si="4483"/>
        <v>0</v>
      </c>
      <c r="AZ1645" s="42">
        <v>29689</v>
      </c>
      <c r="BA1645" s="42">
        <v>43950</v>
      </c>
      <c r="BB1645" s="42">
        <f t="shared" ref="BB1645:BQ1645" si="4485">SUM(BB1615,BB1636,BB1640)</f>
        <v>556985</v>
      </c>
      <c r="BC1645" s="42">
        <f t="shared" si="4485"/>
        <v>556363</v>
      </c>
      <c r="BD1645" s="42">
        <f t="shared" si="4485"/>
        <v>0</v>
      </c>
      <c r="BE1645" s="42">
        <f t="shared" si="4485"/>
        <v>1045180</v>
      </c>
      <c r="BF1645" s="42">
        <f t="shared" si="4485"/>
        <v>0</v>
      </c>
      <c r="BG1645" s="42">
        <f t="shared" si="4485"/>
        <v>0</v>
      </c>
      <c r="BH1645" s="42">
        <f t="shared" ref="BH1645" si="4486">SUM(BH1615,BH1636,BH1640)</f>
        <v>2158528</v>
      </c>
      <c r="BI1645" s="42">
        <f t="shared" si="4485"/>
        <v>72730</v>
      </c>
      <c r="BJ1645" s="42">
        <f t="shared" si="4485"/>
        <v>94535</v>
      </c>
      <c r="BK1645" s="42">
        <f t="shared" si="4485"/>
        <v>617950</v>
      </c>
      <c r="BL1645" s="42">
        <f t="shared" si="4485"/>
        <v>52554</v>
      </c>
      <c r="BM1645" s="42">
        <f t="shared" si="4485"/>
        <v>320648</v>
      </c>
      <c r="BN1645" s="42">
        <f t="shared" si="4485"/>
        <v>16383</v>
      </c>
      <c r="BO1645" s="42">
        <f t="shared" si="4485"/>
        <v>93544</v>
      </c>
      <c r="BP1645" s="42">
        <f t="shared" si="4485"/>
        <v>497107</v>
      </c>
      <c r="BQ1645" s="42">
        <f t="shared" si="4485"/>
        <v>104455</v>
      </c>
      <c r="BR1645" s="42">
        <v>1869906</v>
      </c>
      <c r="BS1645" s="42">
        <v>288622</v>
      </c>
      <c r="BT1645" s="11">
        <f t="shared" ref="BT1645:BZ1645" si="4487">SUM(BT1615,BT1636,BT1640)</f>
        <v>205465793</v>
      </c>
      <c r="BU1645" s="11">
        <f t="shared" si="4487"/>
        <v>200257821</v>
      </c>
      <c r="BV1645" s="11">
        <f t="shared" si="4487"/>
        <v>111540687</v>
      </c>
      <c r="BW1645" s="11">
        <f t="shared" si="4487"/>
        <v>48351337</v>
      </c>
      <c r="BX1645" s="11">
        <f t="shared" si="4487"/>
        <v>18303212</v>
      </c>
      <c r="BY1645" s="11">
        <f t="shared" si="4487"/>
        <v>15036441</v>
      </c>
      <c r="BZ1645" s="11">
        <f t="shared" si="4487"/>
        <v>15011684</v>
      </c>
      <c r="CA1645" s="11">
        <f t="shared" si="4217"/>
        <v>159892024</v>
      </c>
      <c r="CB1645" s="123">
        <f t="shared" si="4218"/>
        <v>79.84308587877824</v>
      </c>
    </row>
    <row r="1646" spans="1:80" s="33" customFormat="1" ht="15.75" thickBot="1" x14ac:dyDescent="0.3">
      <c r="A1646" s="44" t="s">
        <v>1</v>
      </c>
      <c r="B1646" s="44" t="s">
        <v>1</v>
      </c>
      <c r="C1646" s="44" t="s">
        <v>1</v>
      </c>
      <c r="D1646" s="87" t="s">
        <v>1</v>
      </c>
      <c r="E1646" s="87" t="s">
        <v>1</v>
      </c>
      <c r="F1646" s="87" t="s">
        <v>1</v>
      </c>
      <c r="G1646" s="44" t="s">
        <v>1</v>
      </c>
      <c r="H1646" s="39" t="s">
        <v>83</v>
      </c>
      <c r="I1646" s="43">
        <f>SUM(I4543)</f>
        <v>4030</v>
      </c>
      <c r="J1646" s="43">
        <f t="shared" si="4215"/>
        <v>4188</v>
      </c>
      <c r="K1646" s="43">
        <f t="shared" ref="K1646" si="4488">SUM(K4543)</f>
        <v>4188</v>
      </c>
      <c r="L1646" s="44"/>
      <c r="M1646" s="44" t="s">
        <v>1</v>
      </c>
      <c r="N1646" s="44" t="s">
        <v>1</v>
      </c>
      <c r="O1646" s="44" t="s">
        <v>1</v>
      </c>
      <c r="P1646" s="44" t="s">
        <v>1</v>
      </c>
      <c r="R1646" s="33" t="s">
        <v>1</v>
      </c>
      <c r="AH1646" s="33">
        <v>0</v>
      </c>
      <c r="AI1646" s="33">
        <v>0</v>
      </c>
      <c r="AJ1646" s="33" t="s">
        <v>1</v>
      </c>
      <c r="AZ1646" s="33">
        <v>0</v>
      </c>
      <c r="BA1646" s="33">
        <v>0</v>
      </c>
      <c r="BB1646" s="33" t="s">
        <v>1</v>
      </c>
      <c r="BR1646" s="33">
        <v>0</v>
      </c>
      <c r="BS1646" s="33">
        <v>0</v>
      </c>
      <c r="BT1646" s="12">
        <f t="shared" ref="BT1646:BW1646" si="4489">SUM(BT4543)</f>
        <v>4188</v>
      </c>
      <c r="BU1646" s="12">
        <f t="shared" ref="BU1646:BV1646" si="4490">SUM(BU4543)</f>
        <v>4188</v>
      </c>
      <c r="BV1646" s="12">
        <f t="shared" si="4490"/>
        <v>0</v>
      </c>
      <c r="BW1646" s="12">
        <f t="shared" si="4489"/>
        <v>0</v>
      </c>
      <c r="BX1646" s="12">
        <f t="shared" ref="BX1646:BZ1646" si="4491">SUM(BX4543)</f>
        <v>0</v>
      </c>
      <c r="BY1646" s="12">
        <f t="shared" si="4491"/>
        <v>0</v>
      </c>
      <c r="BZ1646" s="12">
        <f t="shared" si="4491"/>
        <v>0</v>
      </c>
      <c r="CA1646" s="12">
        <f t="shared" si="4217"/>
        <v>0</v>
      </c>
      <c r="CB1646" s="124">
        <f t="shared" si="4218"/>
        <v>0</v>
      </c>
    </row>
    <row r="1647" spans="1:80" s="33" customFormat="1" ht="69.75" customHeight="1" thickBot="1" x14ac:dyDescent="0.3">
      <c r="A1647" s="151" t="s">
        <v>1</v>
      </c>
      <c r="B1647" s="151" t="s">
        <v>1</v>
      </c>
      <c r="C1647" s="151" t="s">
        <v>1</v>
      </c>
      <c r="D1647" s="145" t="s">
        <v>1</v>
      </c>
      <c r="E1647" s="145" t="s">
        <v>1</v>
      </c>
      <c r="F1647" s="145" t="s">
        <v>1</v>
      </c>
      <c r="G1647" s="148" t="s">
        <v>1</v>
      </c>
      <c r="H1647" s="5" t="s">
        <v>84</v>
      </c>
      <c r="I1647" s="5" t="s">
        <v>11</v>
      </c>
      <c r="J1647" s="5" t="s">
        <v>1809</v>
      </c>
      <c r="K1647" s="5" t="s">
        <v>12</v>
      </c>
      <c r="L1647" s="5" t="s">
        <v>13</v>
      </c>
      <c r="M1647" s="5" t="s">
        <v>14</v>
      </c>
      <c r="N1647" s="5" t="s">
        <v>15</v>
      </c>
      <c r="O1647" s="5" t="s">
        <v>16</v>
      </c>
      <c r="P1647" s="5" t="s">
        <v>17</v>
      </c>
      <c r="Q1647" s="5" t="s">
        <v>18</v>
      </c>
      <c r="R1647" s="71" t="s">
        <v>14</v>
      </c>
      <c r="S1647" s="71" t="s">
        <v>1843</v>
      </c>
      <c r="T1647" s="71" t="s">
        <v>1797</v>
      </c>
      <c r="U1647" s="71" t="s">
        <v>1832</v>
      </c>
      <c r="V1647" s="71" t="s">
        <v>1833</v>
      </c>
      <c r="W1647" s="71" t="s">
        <v>1834</v>
      </c>
      <c r="X1647" s="71" t="s">
        <v>1847</v>
      </c>
      <c r="Y1647" s="71" t="s">
        <v>1844</v>
      </c>
      <c r="Z1647" s="71" t="s">
        <v>1835</v>
      </c>
      <c r="AA1647" s="71" t="s">
        <v>1836</v>
      </c>
      <c r="AB1647" s="71" t="s">
        <v>1837</v>
      </c>
      <c r="AC1647" s="71" t="s">
        <v>1838</v>
      </c>
      <c r="AD1647" s="71" t="s">
        <v>1839</v>
      </c>
      <c r="AE1647" s="71" t="s">
        <v>1840</v>
      </c>
      <c r="AF1647" s="71" t="s">
        <v>1845</v>
      </c>
      <c r="AG1647" s="71" t="s">
        <v>1846</v>
      </c>
      <c r="AH1647" s="71" t="s">
        <v>1841</v>
      </c>
      <c r="AI1647" s="71" t="s">
        <v>1842</v>
      </c>
      <c r="AJ1647" s="72" t="s">
        <v>15</v>
      </c>
      <c r="AK1647" s="72" t="s">
        <v>1843</v>
      </c>
      <c r="AL1647" s="72" t="s">
        <v>1797</v>
      </c>
      <c r="AM1647" s="72" t="s">
        <v>1832</v>
      </c>
      <c r="AN1647" s="72" t="s">
        <v>1833</v>
      </c>
      <c r="AO1647" s="72" t="s">
        <v>1834</v>
      </c>
      <c r="AP1647" s="72" t="s">
        <v>1848</v>
      </c>
      <c r="AQ1647" s="72" t="s">
        <v>1844</v>
      </c>
      <c r="AR1647" s="72" t="s">
        <v>1835</v>
      </c>
      <c r="AS1647" s="72" t="s">
        <v>1836</v>
      </c>
      <c r="AT1647" s="72" t="s">
        <v>1837</v>
      </c>
      <c r="AU1647" s="72" t="s">
        <v>1838</v>
      </c>
      <c r="AV1647" s="72" t="s">
        <v>1839</v>
      </c>
      <c r="AW1647" s="72" t="s">
        <v>1840</v>
      </c>
      <c r="AX1647" s="72" t="s">
        <v>1845</v>
      </c>
      <c r="AY1647" s="72" t="s">
        <v>1846</v>
      </c>
      <c r="AZ1647" s="72" t="s">
        <v>1841</v>
      </c>
      <c r="BA1647" s="72" t="s">
        <v>1842</v>
      </c>
      <c r="BB1647" s="73" t="s">
        <v>16</v>
      </c>
      <c r="BC1647" s="73" t="s">
        <v>1843</v>
      </c>
      <c r="BD1647" s="73" t="s">
        <v>1797</v>
      </c>
      <c r="BE1647" s="73" t="s">
        <v>1832</v>
      </c>
      <c r="BF1647" s="73" t="s">
        <v>1833</v>
      </c>
      <c r="BG1647" s="73" t="s">
        <v>1834</v>
      </c>
      <c r="BH1647" s="73" t="s">
        <v>1849</v>
      </c>
      <c r="BI1647" s="73" t="s">
        <v>1844</v>
      </c>
      <c r="BJ1647" s="73" t="s">
        <v>1835</v>
      </c>
      <c r="BK1647" s="73" t="s">
        <v>1836</v>
      </c>
      <c r="BL1647" s="73" t="s">
        <v>1837</v>
      </c>
      <c r="BM1647" s="73" t="s">
        <v>1838</v>
      </c>
      <c r="BN1647" s="73" t="s">
        <v>1839</v>
      </c>
      <c r="BO1647" s="73" t="s">
        <v>1840</v>
      </c>
      <c r="BP1647" s="73" t="s">
        <v>1845</v>
      </c>
      <c r="BQ1647" s="73" t="s">
        <v>1846</v>
      </c>
      <c r="BR1647" s="73" t="s">
        <v>1841</v>
      </c>
      <c r="BS1647" s="73" t="s">
        <v>1842</v>
      </c>
      <c r="BT1647" s="5" t="s">
        <v>1911</v>
      </c>
      <c r="BU1647" s="5" t="s">
        <v>1942</v>
      </c>
      <c r="BV1647" s="5" t="s">
        <v>1943</v>
      </c>
      <c r="BW1647" s="5" t="s">
        <v>1944</v>
      </c>
      <c r="BX1647" s="5" t="s">
        <v>1945</v>
      </c>
      <c r="BY1647" s="5" t="s">
        <v>1946</v>
      </c>
      <c r="BZ1647" s="5" t="s">
        <v>1947</v>
      </c>
      <c r="CA1647" s="5" t="s">
        <v>1948</v>
      </c>
      <c r="CB1647" s="120" t="s">
        <v>1916</v>
      </c>
    </row>
    <row r="1648" spans="1:80" s="33" customFormat="1" x14ac:dyDescent="0.25">
      <c r="A1648" s="152"/>
      <c r="B1648" s="152"/>
      <c r="C1648" s="152"/>
      <c r="D1648" s="146"/>
      <c r="E1648" s="146"/>
      <c r="F1648" s="146"/>
      <c r="G1648" s="149"/>
      <c r="H1648" s="46" t="s">
        <v>1</v>
      </c>
      <c r="I1648" s="9" t="s">
        <v>19</v>
      </c>
      <c r="J1648" s="9">
        <v>1</v>
      </c>
      <c r="K1648" s="9" t="s">
        <v>20</v>
      </c>
      <c r="L1648" s="9" t="s">
        <v>21</v>
      </c>
      <c r="M1648" s="9" t="s">
        <v>22</v>
      </c>
      <c r="N1648" s="9" t="s">
        <v>23</v>
      </c>
      <c r="O1648" s="9" t="s">
        <v>24</v>
      </c>
      <c r="P1648" s="9" t="s">
        <v>25</v>
      </c>
      <c r="Q1648" s="9" t="s">
        <v>26</v>
      </c>
      <c r="R1648" s="9">
        <v>1</v>
      </c>
      <c r="S1648" s="9">
        <v>2</v>
      </c>
      <c r="T1648" s="9">
        <v>3</v>
      </c>
      <c r="U1648" s="9">
        <v>4</v>
      </c>
      <c r="V1648" s="9">
        <v>5</v>
      </c>
      <c r="W1648" s="9">
        <v>6</v>
      </c>
      <c r="X1648" s="9">
        <v>7</v>
      </c>
      <c r="Y1648" s="9">
        <v>8</v>
      </c>
      <c r="Z1648" s="9">
        <v>9</v>
      </c>
      <c r="AA1648" s="9">
        <v>10</v>
      </c>
      <c r="AB1648" s="9">
        <v>11</v>
      </c>
      <c r="AC1648" s="9">
        <v>12</v>
      </c>
      <c r="AD1648" s="9">
        <v>13</v>
      </c>
      <c r="AE1648" s="9">
        <v>14</v>
      </c>
      <c r="AF1648" s="9">
        <v>15</v>
      </c>
      <c r="AG1648" s="9">
        <v>16</v>
      </c>
      <c r="AH1648" s="9">
        <v>20</v>
      </c>
      <c r="AI1648" s="9">
        <v>21</v>
      </c>
      <c r="AJ1648" s="9">
        <v>1</v>
      </c>
      <c r="AK1648" s="9">
        <v>2</v>
      </c>
      <c r="AL1648" s="9">
        <v>3</v>
      </c>
      <c r="AM1648" s="9">
        <v>4</v>
      </c>
      <c r="AN1648" s="9">
        <v>5</v>
      </c>
      <c r="AO1648" s="9">
        <v>6</v>
      </c>
      <c r="AP1648" s="9">
        <v>7</v>
      </c>
      <c r="AQ1648" s="9">
        <v>8</v>
      </c>
      <c r="AR1648" s="9">
        <v>9</v>
      </c>
      <c r="AS1648" s="9">
        <v>10</v>
      </c>
      <c r="AT1648" s="9">
        <v>11</v>
      </c>
      <c r="AU1648" s="9">
        <v>12</v>
      </c>
      <c r="AV1648" s="9">
        <v>13</v>
      </c>
      <c r="AW1648" s="9">
        <v>14</v>
      </c>
      <c r="AX1648" s="9">
        <v>15</v>
      </c>
      <c r="AY1648" s="9">
        <v>16</v>
      </c>
      <c r="AZ1648" s="9">
        <v>20</v>
      </c>
      <c r="BA1648" s="9">
        <v>21</v>
      </c>
      <c r="BB1648" s="9">
        <v>1</v>
      </c>
      <c r="BC1648" s="9">
        <v>2</v>
      </c>
      <c r="BD1648" s="9">
        <v>3</v>
      </c>
      <c r="BE1648" s="9">
        <v>4</v>
      </c>
      <c r="BF1648" s="9">
        <v>5</v>
      </c>
      <c r="BG1648" s="9">
        <v>6</v>
      </c>
      <c r="BH1648" s="9">
        <v>7</v>
      </c>
      <c r="BI1648" s="9">
        <v>8</v>
      </c>
      <c r="BJ1648" s="9">
        <v>9</v>
      </c>
      <c r="BK1648" s="9">
        <v>10</v>
      </c>
      <c r="BL1648" s="9">
        <v>11</v>
      </c>
      <c r="BM1648" s="9">
        <v>12</v>
      </c>
      <c r="BN1648" s="9">
        <v>13</v>
      </c>
      <c r="BO1648" s="9">
        <v>14</v>
      </c>
      <c r="BP1648" s="9">
        <v>15</v>
      </c>
      <c r="BQ1648" s="9">
        <v>16</v>
      </c>
      <c r="BR1648" s="9">
        <v>20</v>
      </c>
      <c r="BS1648" s="9">
        <v>21</v>
      </c>
      <c r="BT1648" s="9">
        <v>1</v>
      </c>
      <c r="BU1648" s="9">
        <v>2</v>
      </c>
      <c r="BV1648" s="9">
        <v>3</v>
      </c>
      <c r="BW1648" s="9" t="s">
        <v>1798</v>
      </c>
      <c r="BX1648" s="9">
        <v>5</v>
      </c>
      <c r="BY1648" s="9">
        <v>6</v>
      </c>
      <c r="BZ1648" s="9">
        <v>7</v>
      </c>
      <c r="CA1648" s="9" t="s">
        <v>1917</v>
      </c>
      <c r="CB1648" s="121">
        <v>9</v>
      </c>
    </row>
    <row r="1649" spans="1:80" s="33" customFormat="1" x14ac:dyDescent="0.25">
      <c r="A1649" s="152"/>
      <c r="B1649" s="152"/>
      <c r="C1649" s="152"/>
      <c r="D1649" s="146"/>
      <c r="E1649" s="146"/>
      <c r="F1649" s="146"/>
      <c r="G1649" s="149"/>
      <c r="H1649" s="47" t="s">
        <v>1015</v>
      </c>
      <c r="I1649" s="48">
        <f>SUM(I1645)</f>
        <v>176793469</v>
      </c>
      <c r="J1649" s="48">
        <f t="shared" ref="J1649:J1650" si="4492">SUM(K1649,L1649,P1649,Q1649)</f>
        <v>194036756</v>
      </c>
      <c r="K1649" s="48">
        <f t="shared" ref="K1649" si="4493">SUM(K1645)</f>
        <v>188774393</v>
      </c>
      <c r="L1649" s="48">
        <f t="shared" ref="L1649:L1650" si="4494">SUM(M1649:O1649)</f>
        <v>5262363</v>
      </c>
      <c r="M1649" s="48">
        <f t="shared" ref="M1649:Q1649" si="4495">SUM(M1645)</f>
        <v>4661428</v>
      </c>
      <c r="N1649" s="48">
        <f t="shared" si="4495"/>
        <v>43950</v>
      </c>
      <c r="O1649" s="48">
        <f t="shared" si="4495"/>
        <v>556985</v>
      </c>
      <c r="P1649" s="48">
        <f t="shared" si="4495"/>
        <v>0</v>
      </c>
      <c r="Q1649" s="48">
        <f t="shared" si="4495"/>
        <v>0</v>
      </c>
      <c r="R1649" s="48">
        <f t="shared" ref="R1649:AG1649" si="4496">SUM(R1645)</f>
        <v>4768828</v>
      </c>
      <c r="S1649" s="48">
        <f t="shared" si="4496"/>
        <v>0</v>
      </c>
      <c r="T1649" s="48">
        <f t="shared" si="4496"/>
        <v>0</v>
      </c>
      <c r="U1649" s="48">
        <f t="shared" si="4496"/>
        <v>4530</v>
      </c>
      <c r="V1649" s="48">
        <f t="shared" si="4496"/>
        <v>0</v>
      </c>
      <c r="W1649" s="48">
        <f t="shared" si="4496"/>
        <v>0</v>
      </c>
      <c r="X1649" s="48">
        <f t="shared" ref="X1649" si="4497">SUM(X1645)</f>
        <v>4773358</v>
      </c>
      <c r="Y1649" s="48">
        <f t="shared" si="4496"/>
        <v>97789</v>
      </c>
      <c r="Z1649" s="48">
        <f t="shared" si="4496"/>
        <v>445556</v>
      </c>
      <c r="AA1649" s="48">
        <f t="shared" si="4496"/>
        <v>466460</v>
      </c>
      <c r="AB1649" s="48">
        <f t="shared" si="4496"/>
        <v>405512</v>
      </c>
      <c r="AC1649" s="48">
        <f t="shared" si="4496"/>
        <v>336602</v>
      </c>
      <c r="AD1649" s="48">
        <f t="shared" si="4496"/>
        <v>399498</v>
      </c>
      <c r="AE1649" s="48">
        <f t="shared" si="4496"/>
        <v>32617</v>
      </c>
      <c r="AF1649" s="48">
        <f t="shared" si="4496"/>
        <v>106686</v>
      </c>
      <c r="AG1649" s="48">
        <f t="shared" si="4496"/>
        <v>267113</v>
      </c>
      <c r="AH1649" s="48">
        <v>2557833</v>
      </c>
      <c r="AI1649" s="48">
        <v>2215525</v>
      </c>
      <c r="AJ1649" s="48">
        <f t="shared" ref="AJ1649:AY1649" si="4498">SUM(AJ1645)</f>
        <v>43950</v>
      </c>
      <c r="AK1649" s="48">
        <f t="shared" si="4498"/>
        <v>6643</v>
      </c>
      <c r="AL1649" s="48">
        <f t="shared" si="4498"/>
        <v>0</v>
      </c>
      <c r="AM1649" s="48">
        <f t="shared" si="4498"/>
        <v>23046</v>
      </c>
      <c r="AN1649" s="48">
        <f t="shared" si="4498"/>
        <v>0</v>
      </c>
      <c r="AO1649" s="48">
        <f t="shared" si="4498"/>
        <v>0</v>
      </c>
      <c r="AP1649" s="48">
        <f t="shared" ref="AP1649" si="4499">SUM(AP1645)</f>
        <v>73639</v>
      </c>
      <c r="AQ1649" s="48">
        <f t="shared" si="4498"/>
        <v>0</v>
      </c>
      <c r="AR1649" s="48">
        <f t="shared" si="4498"/>
        <v>0</v>
      </c>
      <c r="AS1649" s="48">
        <f t="shared" si="4498"/>
        <v>6643</v>
      </c>
      <c r="AT1649" s="48">
        <f t="shared" si="4498"/>
        <v>4280</v>
      </c>
      <c r="AU1649" s="48">
        <f t="shared" si="4498"/>
        <v>7500</v>
      </c>
      <c r="AV1649" s="48">
        <f t="shared" si="4498"/>
        <v>592</v>
      </c>
      <c r="AW1649" s="48">
        <f t="shared" si="4498"/>
        <v>1141</v>
      </c>
      <c r="AX1649" s="48">
        <f t="shared" si="4498"/>
        <v>9533</v>
      </c>
      <c r="AY1649" s="48">
        <f t="shared" si="4498"/>
        <v>0</v>
      </c>
      <c r="AZ1649" s="48">
        <v>29689</v>
      </c>
      <c r="BA1649" s="48">
        <v>43950</v>
      </c>
      <c r="BB1649" s="48">
        <f t="shared" ref="BB1649:BQ1649" si="4500">SUM(BB1645)</f>
        <v>556985</v>
      </c>
      <c r="BC1649" s="48">
        <f t="shared" si="4500"/>
        <v>556363</v>
      </c>
      <c r="BD1649" s="48">
        <f t="shared" si="4500"/>
        <v>0</v>
      </c>
      <c r="BE1649" s="48">
        <f t="shared" si="4500"/>
        <v>1045180</v>
      </c>
      <c r="BF1649" s="48">
        <f t="shared" si="4500"/>
        <v>0</v>
      </c>
      <c r="BG1649" s="48">
        <f t="shared" si="4500"/>
        <v>0</v>
      </c>
      <c r="BH1649" s="48">
        <f t="shared" ref="BH1649" si="4501">SUM(BH1645)</f>
        <v>2158528</v>
      </c>
      <c r="BI1649" s="48">
        <f t="shared" si="4500"/>
        <v>72730</v>
      </c>
      <c r="BJ1649" s="48">
        <f t="shared" si="4500"/>
        <v>94535</v>
      </c>
      <c r="BK1649" s="48">
        <f t="shared" si="4500"/>
        <v>617950</v>
      </c>
      <c r="BL1649" s="48">
        <f t="shared" si="4500"/>
        <v>52554</v>
      </c>
      <c r="BM1649" s="48">
        <f t="shared" si="4500"/>
        <v>320648</v>
      </c>
      <c r="BN1649" s="48">
        <f t="shared" si="4500"/>
        <v>16383</v>
      </c>
      <c r="BO1649" s="48">
        <f t="shared" si="4500"/>
        <v>93544</v>
      </c>
      <c r="BP1649" s="48">
        <f t="shared" si="4500"/>
        <v>497107</v>
      </c>
      <c r="BQ1649" s="48">
        <f t="shared" si="4500"/>
        <v>104455</v>
      </c>
      <c r="BR1649" s="48">
        <v>1869906</v>
      </c>
      <c r="BS1649" s="48">
        <v>288622</v>
      </c>
      <c r="BT1649" s="17">
        <f t="shared" ref="BT1649:BZ1649" si="4502">SUM(BT1645)</f>
        <v>205465793</v>
      </c>
      <c r="BU1649" s="17">
        <f t="shared" si="4502"/>
        <v>200257821</v>
      </c>
      <c r="BV1649" s="17">
        <f t="shared" si="4502"/>
        <v>111540687</v>
      </c>
      <c r="BW1649" s="17">
        <f t="shared" si="4502"/>
        <v>48351337</v>
      </c>
      <c r="BX1649" s="17">
        <f t="shared" si="4502"/>
        <v>18303212</v>
      </c>
      <c r="BY1649" s="17">
        <f t="shared" si="4502"/>
        <v>15036441</v>
      </c>
      <c r="BZ1649" s="17">
        <f t="shared" si="4502"/>
        <v>15011684</v>
      </c>
      <c r="CA1649" s="17">
        <f t="shared" ref="CA1649:CA1656" si="4503">BV1649+BW1649</f>
        <v>159892024</v>
      </c>
      <c r="CB1649" s="125">
        <f t="shared" ref="CB1649:CB1655" si="4504">IF(BU1649=0,"-",CA1649/BU1649*100)</f>
        <v>79.84308587877824</v>
      </c>
    </row>
    <row r="1650" spans="1:80" s="33" customFormat="1" x14ac:dyDescent="0.25">
      <c r="A1650" s="152"/>
      <c r="B1650" s="152"/>
      <c r="C1650" s="152"/>
      <c r="D1650" s="146"/>
      <c r="E1650" s="146"/>
      <c r="F1650" s="146"/>
      <c r="G1650" s="149"/>
      <c r="H1650" s="49" t="s">
        <v>86</v>
      </c>
      <c r="I1650" s="48">
        <f>SUM(I1649)</f>
        <v>176793469</v>
      </c>
      <c r="J1650" s="48">
        <f t="shared" si="4492"/>
        <v>194036756</v>
      </c>
      <c r="K1650" s="48">
        <f t="shared" ref="K1650" si="4505">SUM(K1649)</f>
        <v>188774393</v>
      </c>
      <c r="L1650" s="48">
        <f t="shared" si="4494"/>
        <v>5262363</v>
      </c>
      <c r="M1650" s="48">
        <f t="shared" ref="M1650:Q1650" si="4506">SUM(M1649)</f>
        <v>4661428</v>
      </c>
      <c r="N1650" s="48">
        <f t="shared" si="4506"/>
        <v>43950</v>
      </c>
      <c r="O1650" s="48">
        <f t="shared" si="4506"/>
        <v>556985</v>
      </c>
      <c r="P1650" s="48">
        <f t="shared" si="4506"/>
        <v>0</v>
      </c>
      <c r="Q1650" s="48">
        <f t="shared" si="4506"/>
        <v>0</v>
      </c>
      <c r="R1650" s="48">
        <f t="shared" ref="R1650:AG1650" si="4507">SUM(R1649)</f>
        <v>4768828</v>
      </c>
      <c r="S1650" s="48">
        <f t="shared" si="4507"/>
        <v>0</v>
      </c>
      <c r="T1650" s="48">
        <f t="shared" si="4507"/>
        <v>0</v>
      </c>
      <c r="U1650" s="48">
        <f t="shared" si="4507"/>
        <v>4530</v>
      </c>
      <c r="V1650" s="48">
        <f t="shared" si="4507"/>
        <v>0</v>
      </c>
      <c r="W1650" s="48">
        <f t="shared" si="4507"/>
        <v>0</v>
      </c>
      <c r="X1650" s="48">
        <f t="shared" ref="X1650" si="4508">SUM(X1649)</f>
        <v>4773358</v>
      </c>
      <c r="Y1650" s="48">
        <f t="shared" si="4507"/>
        <v>97789</v>
      </c>
      <c r="Z1650" s="48">
        <f t="shared" si="4507"/>
        <v>445556</v>
      </c>
      <c r="AA1650" s="48">
        <f t="shared" si="4507"/>
        <v>466460</v>
      </c>
      <c r="AB1650" s="48">
        <f t="shared" si="4507"/>
        <v>405512</v>
      </c>
      <c r="AC1650" s="48">
        <f t="shared" si="4507"/>
        <v>336602</v>
      </c>
      <c r="AD1650" s="48">
        <f t="shared" si="4507"/>
        <v>399498</v>
      </c>
      <c r="AE1650" s="48">
        <f t="shared" si="4507"/>
        <v>32617</v>
      </c>
      <c r="AF1650" s="48">
        <f t="shared" si="4507"/>
        <v>106686</v>
      </c>
      <c r="AG1650" s="48">
        <f t="shared" si="4507"/>
        <v>267113</v>
      </c>
      <c r="AH1650" s="48">
        <v>2557833</v>
      </c>
      <c r="AI1650" s="48">
        <v>2215525</v>
      </c>
      <c r="AJ1650" s="48">
        <f t="shared" ref="AJ1650:AY1650" si="4509">SUM(AJ1649)</f>
        <v>43950</v>
      </c>
      <c r="AK1650" s="48">
        <f t="shared" si="4509"/>
        <v>6643</v>
      </c>
      <c r="AL1650" s="48">
        <f t="shared" si="4509"/>
        <v>0</v>
      </c>
      <c r="AM1650" s="48">
        <f t="shared" si="4509"/>
        <v>23046</v>
      </c>
      <c r="AN1650" s="48">
        <f t="shared" si="4509"/>
        <v>0</v>
      </c>
      <c r="AO1650" s="48">
        <f t="shared" si="4509"/>
        <v>0</v>
      </c>
      <c r="AP1650" s="48">
        <f t="shared" ref="AP1650" si="4510">SUM(AP1649)</f>
        <v>73639</v>
      </c>
      <c r="AQ1650" s="48">
        <f t="shared" si="4509"/>
        <v>0</v>
      </c>
      <c r="AR1650" s="48">
        <f t="shared" si="4509"/>
        <v>0</v>
      </c>
      <c r="AS1650" s="48">
        <f t="shared" si="4509"/>
        <v>6643</v>
      </c>
      <c r="AT1650" s="48">
        <f t="shared" si="4509"/>
        <v>4280</v>
      </c>
      <c r="AU1650" s="48">
        <f t="shared" si="4509"/>
        <v>7500</v>
      </c>
      <c r="AV1650" s="48">
        <f t="shared" si="4509"/>
        <v>592</v>
      </c>
      <c r="AW1650" s="48">
        <f t="shared" si="4509"/>
        <v>1141</v>
      </c>
      <c r="AX1650" s="48">
        <f t="shared" si="4509"/>
        <v>9533</v>
      </c>
      <c r="AY1650" s="48">
        <f t="shared" si="4509"/>
        <v>0</v>
      </c>
      <c r="AZ1650" s="48">
        <v>29689</v>
      </c>
      <c r="BA1650" s="48">
        <v>43950</v>
      </c>
      <c r="BB1650" s="48">
        <f t="shared" ref="BB1650:BQ1650" si="4511">SUM(BB1649)</f>
        <v>556985</v>
      </c>
      <c r="BC1650" s="48">
        <f t="shared" si="4511"/>
        <v>556363</v>
      </c>
      <c r="BD1650" s="48">
        <f t="shared" si="4511"/>
        <v>0</v>
      </c>
      <c r="BE1650" s="48">
        <f t="shared" si="4511"/>
        <v>1045180</v>
      </c>
      <c r="BF1650" s="48">
        <f t="shared" si="4511"/>
        <v>0</v>
      </c>
      <c r="BG1650" s="48">
        <f t="shared" si="4511"/>
        <v>0</v>
      </c>
      <c r="BH1650" s="48">
        <f t="shared" ref="BH1650" si="4512">SUM(BH1649)</f>
        <v>2158528</v>
      </c>
      <c r="BI1650" s="48">
        <f t="shared" si="4511"/>
        <v>72730</v>
      </c>
      <c r="BJ1650" s="48">
        <f t="shared" si="4511"/>
        <v>94535</v>
      </c>
      <c r="BK1650" s="48">
        <f t="shared" si="4511"/>
        <v>617950</v>
      </c>
      <c r="BL1650" s="48">
        <f t="shared" si="4511"/>
        <v>52554</v>
      </c>
      <c r="BM1650" s="48">
        <f t="shared" si="4511"/>
        <v>320648</v>
      </c>
      <c r="BN1650" s="48">
        <f t="shared" si="4511"/>
        <v>16383</v>
      </c>
      <c r="BO1650" s="48">
        <f t="shared" si="4511"/>
        <v>93544</v>
      </c>
      <c r="BP1650" s="48">
        <f t="shared" si="4511"/>
        <v>497107</v>
      </c>
      <c r="BQ1650" s="48">
        <f t="shared" si="4511"/>
        <v>104455</v>
      </c>
      <c r="BR1650" s="48">
        <v>1869906</v>
      </c>
      <c r="BS1650" s="48">
        <v>288622</v>
      </c>
      <c r="BT1650" s="17">
        <f t="shared" ref="BT1650:BW1650" si="4513">SUM(BT1649)</f>
        <v>205465793</v>
      </c>
      <c r="BU1650" s="17">
        <f t="shared" ref="BU1650:BV1650" si="4514">SUM(BU1649)</f>
        <v>200257821</v>
      </c>
      <c r="BV1650" s="17">
        <f t="shared" si="4514"/>
        <v>111540687</v>
      </c>
      <c r="BW1650" s="17">
        <f t="shared" si="4513"/>
        <v>48351337</v>
      </c>
      <c r="BX1650" s="17">
        <f t="shared" ref="BX1650" si="4515">SUM(BX1649)</f>
        <v>18303212</v>
      </c>
      <c r="BY1650" s="17">
        <f t="shared" ref="BY1650" si="4516">SUM(BY1649)</f>
        <v>15036441</v>
      </c>
      <c r="BZ1650" s="17">
        <f t="shared" ref="BZ1650" si="4517">SUM(BZ1649)</f>
        <v>15011684</v>
      </c>
      <c r="CA1650" s="17">
        <f t="shared" si="4503"/>
        <v>159892024</v>
      </c>
      <c r="CB1650" s="125">
        <f t="shared" si="4504"/>
        <v>79.84308587877824</v>
      </c>
    </row>
    <row r="1651" spans="1:80" s="33" customFormat="1" x14ac:dyDescent="0.25">
      <c r="A1651" s="153"/>
      <c r="B1651" s="153"/>
      <c r="C1651" s="153"/>
      <c r="D1651" s="147"/>
      <c r="E1651" s="147"/>
      <c r="F1651" s="147"/>
      <c r="G1651" s="150"/>
      <c r="I1651" s="54"/>
      <c r="X1651" s="33">
        <f t="shared" ref="X1651:X1688" si="4518">R1651+S1651+T1651+U1651+V1651+W1651</f>
        <v>0</v>
      </c>
      <c r="AH1651" s="33">
        <v>0</v>
      </c>
      <c r="AI1651" s="33">
        <v>0</v>
      </c>
      <c r="AP1651" s="33">
        <f t="shared" ref="AP1651:AP1688" si="4519">AJ1651+AK1651+AL1651+AM1651+AN1651+AO1651</f>
        <v>0</v>
      </c>
      <c r="AZ1651" s="33">
        <v>0</v>
      </c>
      <c r="BA1651" s="33">
        <v>0</v>
      </c>
      <c r="BH1651" s="33">
        <f t="shared" ref="BH1651:BH1688" si="4520">BB1651+BC1651+BD1651+BE1651+BF1651+BG1651</f>
        <v>0</v>
      </c>
      <c r="BR1651" s="33">
        <v>0</v>
      </c>
      <c r="BS1651" s="33">
        <v>0</v>
      </c>
      <c r="BU1651" s="33">
        <v>0</v>
      </c>
      <c r="BW1651" s="33">
        <f t="shared" si="4216"/>
        <v>0</v>
      </c>
      <c r="CA1651" s="33">
        <f t="shared" si="4503"/>
        <v>0</v>
      </c>
      <c r="CB1651" s="130" t="str">
        <f t="shared" si="4504"/>
        <v>-</v>
      </c>
    </row>
    <row r="1652" spans="1:80" s="33" customFormat="1" x14ac:dyDescent="0.25">
      <c r="A1652" s="44" t="s">
        <v>1</v>
      </c>
      <c r="B1652" s="44" t="s">
        <v>1</v>
      </c>
      <c r="C1652" s="44" t="s">
        <v>1</v>
      </c>
      <c r="D1652" s="87" t="s">
        <v>1</v>
      </c>
      <c r="E1652" s="87" t="s">
        <v>1</v>
      </c>
      <c r="F1652" s="87" t="s">
        <v>1</v>
      </c>
      <c r="G1652" s="44" t="s">
        <v>1</v>
      </c>
      <c r="H1652" s="50" t="s">
        <v>1</v>
      </c>
      <c r="I1652" s="55"/>
      <c r="J1652" s="55"/>
      <c r="K1652" s="55"/>
      <c r="L1652" s="55"/>
      <c r="M1652" s="55"/>
      <c r="N1652" s="55"/>
      <c r="O1652" s="55"/>
      <c r="P1652" s="55"/>
      <c r="Q1652" s="55"/>
      <c r="R1652" s="55"/>
      <c r="S1652" s="55"/>
      <c r="T1652" s="55"/>
      <c r="U1652" s="55"/>
      <c r="V1652" s="55"/>
      <c r="W1652" s="55"/>
      <c r="X1652" s="55">
        <f t="shared" si="4518"/>
        <v>0</v>
      </c>
      <c r="Y1652" s="55"/>
      <c r="Z1652" s="55"/>
      <c r="AA1652" s="55"/>
      <c r="AB1652" s="55"/>
      <c r="AC1652" s="55"/>
      <c r="AD1652" s="55"/>
      <c r="AE1652" s="55"/>
      <c r="AF1652" s="55"/>
      <c r="AG1652" s="55"/>
      <c r="AH1652" s="55">
        <v>0</v>
      </c>
      <c r="AI1652" s="55">
        <v>0</v>
      </c>
      <c r="AJ1652" s="55"/>
      <c r="AK1652" s="55"/>
      <c r="AL1652" s="55"/>
      <c r="AM1652" s="55"/>
      <c r="AN1652" s="55"/>
      <c r="AO1652" s="55"/>
      <c r="AP1652" s="55">
        <f t="shared" si="4519"/>
        <v>0</v>
      </c>
      <c r="AQ1652" s="55"/>
      <c r="AR1652" s="55"/>
      <c r="AS1652" s="55"/>
      <c r="AT1652" s="55"/>
      <c r="AU1652" s="55"/>
      <c r="AV1652" s="55"/>
      <c r="AW1652" s="55"/>
      <c r="AX1652" s="55"/>
      <c r="AY1652" s="55"/>
      <c r="AZ1652" s="55">
        <v>0</v>
      </c>
      <c r="BA1652" s="55">
        <v>0</v>
      </c>
      <c r="BB1652" s="55"/>
      <c r="BC1652" s="55"/>
      <c r="BD1652" s="55"/>
      <c r="BE1652" s="55"/>
      <c r="BF1652" s="55"/>
      <c r="BG1652" s="55"/>
      <c r="BH1652" s="55">
        <f t="shared" si="4520"/>
        <v>0</v>
      </c>
      <c r="BI1652" s="55"/>
      <c r="BJ1652" s="55"/>
      <c r="BK1652" s="55"/>
      <c r="BL1652" s="55"/>
      <c r="BM1652" s="55"/>
      <c r="BN1652" s="55"/>
      <c r="BO1652" s="55"/>
      <c r="BP1652" s="55"/>
      <c r="BQ1652" s="55"/>
      <c r="BR1652" s="55">
        <v>0</v>
      </c>
      <c r="BS1652" s="55">
        <v>0</v>
      </c>
      <c r="BT1652" s="97"/>
      <c r="BU1652" s="97">
        <v>0</v>
      </c>
      <c r="BV1652" s="97"/>
      <c r="BW1652" s="97">
        <f t="shared" si="4216"/>
        <v>0</v>
      </c>
      <c r="BX1652" s="97"/>
      <c r="BY1652" s="97"/>
      <c r="BZ1652" s="97"/>
      <c r="CA1652" s="97">
        <f t="shared" si="4503"/>
        <v>0</v>
      </c>
      <c r="CB1652" s="127" t="str">
        <f t="shared" si="4504"/>
        <v>-</v>
      </c>
    </row>
    <row r="1653" spans="1:80" s="33" customFormat="1" x14ac:dyDescent="0.25">
      <c r="A1653" s="44" t="s">
        <v>1</v>
      </c>
      <c r="B1653" s="44" t="s">
        <v>1</v>
      </c>
      <c r="C1653" s="44" t="s">
        <v>1</v>
      </c>
      <c r="D1653" s="87" t="s">
        <v>1</v>
      </c>
      <c r="E1653" s="87" t="s">
        <v>1</v>
      </c>
      <c r="F1653" s="87" t="s">
        <v>1</v>
      </c>
      <c r="G1653" s="44" t="s">
        <v>1</v>
      </c>
      <c r="H1653" s="41" t="s">
        <v>1795</v>
      </c>
      <c r="I1653" s="42">
        <f>SUM(I1645)</f>
        <v>176793469</v>
      </c>
      <c r="J1653" s="42">
        <f t="shared" ref="J1653:J1654" si="4521">SUM(K1653,L1653,P1653,Q1653)</f>
        <v>194036756</v>
      </c>
      <c r="K1653" s="42">
        <f t="shared" ref="K1653" si="4522">SUM(K1645)</f>
        <v>188774393</v>
      </c>
      <c r="L1653" s="42">
        <f t="shared" ref="L1653" si="4523">SUM(M1653:O1653)</f>
        <v>5262363</v>
      </c>
      <c r="M1653" s="42">
        <f t="shared" ref="M1653:Q1653" si="4524">SUM(M1645)</f>
        <v>4661428</v>
      </c>
      <c r="N1653" s="42">
        <f t="shared" si="4524"/>
        <v>43950</v>
      </c>
      <c r="O1653" s="42">
        <f t="shared" si="4524"/>
        <v>556985</v>
      </c>
      <c r="P1653" s="42">
        <f t="shared" si="4524"/>
        <v>0</v>
      </c>
      <c r="Q1653" s="42">
        <f t="shared" si="4524"/>
        <v>0</v>
      </c>
      <c r="R1653" s="42">
        <f t="shared" ref="R1653:AG1653" si="4525">SUM(R1645)</f>
        <v>4768828</v>
      </c>
      <c r="S1653" s="42">
        <f t="shared" si="4525"/>
        <v>0</v>
      </c>
      <c r="T1653" s="42">
        <f t="shared" si="4525"/>
        <v>0</v>
      </c>
      <c r="U1653" s="42">
        <f t="shared" si="4525"/>
        <v>4530</v>
      </c>
      <c r="V1653" s="42">
        <f t="shared" si="4525"/>
        <v>0</v>
      </c>
      <c r="W1653" s="42">
        <f t="shared" si="4525"/>
        <v>0</v>
      </c>
      <c r="X1653" s="42">
        <f t="shared" si="4525"/>
        <v>4773358</v>
      </c>
      <c r="Y1653" s="42">
        <f t="shared" si="4525"/>
        <v>97789</v>
      </c>
      <c r="Z1653" s="42">
        <f t="shared" si="4525"/>
        <v>445556</v>
      </c>
      <c r="AA1653" s="42">
        <f t="shared" si="4525"/>
        <v>466460</v>
      </c>
      <c r="AB1653" s="42">
        <f t="shared" si="4525"/>
        <v>405512</v>
      </c>
      <c r="AC1653" s="42">
        <f t="shared" si="4525"/>
        <v>336602</v>
      </c>
      <c r="AD1653" s="42">
        <f t="shared" si="4525"/>
        <v>399498</v>
      </c>
      <c r="AE1653" s="42">
        <f t="shared" si="4525"/>
        <v>32617</v>
      </c>
      <c r="AF1653" s="42">
        <f t="shared" si="4525"/>
        <v>106686</v>
      </c>
      <c r="AG1653" s="42">
        <f t="shared" si="4525"/>
        <v>267113</v>
      </c>
      <c r="AH1653" s="42">
        <v>2557833</v>
      </c>
      <c r="AI1653" s="42">
        <v>2215525</v>
      </c>
      <c r="AJ1653" s="42">
        <f t="shared" ref="AJ1653:AY1653" si="4526">SUM(AJ1645)</f>
        <v>43950</v>
      </c>
      <c r="AK1653" s="42">
        <f t="shared" si="4526"/>
        <v>6643</v>
      </c>
      <c r="AL1653" s="42">
        <f t="shared" si="4526"/>
        <v>0</v>
      </c>
      <c r="AM1653" s="42">
        <f t="shared" si="4526"/>
        <v>23046</v>
      </c>
      <c r="AN1653" s="42">
        <f t="shared" si="4526"/>
        <v>0</v>
      </c>
      <c r="AO1653" s="42">
        <f t="shared" si="4526"/>
        <v>0</v>
      </c>
      <c r="AP1653" s="42">
        <f t="shared" si="4526"/>
        <v>73639</v>
      </c>
      <c r="AQ1653" s="42">
        <f t="shared" si="4526"/>
        <v>0</v>
      </c>
      <c r="AR1653" s="42">
        <f t="shared" si="4526"/>
        <v>0</v>
      </c>
      <c r="AS1653" s="42">
        <f t="shared" si="4526"/>
        <v>6643</v>
      </c>
      <c r="AT1653" s="42">
        <f t="shared" si="4526"/>
        <v>4280</v>
      </c>
      <c r="AU1653" s="42">
        <f t="shared" si="4526"/>
        <v>7500</v>
      </c>
      <c r="AV1653" s="42">
        <f t="shared" si="4526"/>
        <v>592</v>
      </c>
      <c r="AW1653" s="42">
        <f t="shared" si="4526"/>
        <v>1141</v>
      </c>
      <c r="AX1653" s="42">
        <f t="shared" si="4526"/>
        <v>9533</v>
      </c>
      <c r="AY1653" s="42">
        <f t="shared" si="4526"/>
        <v>0</v>
      </c>
      <c r="AZ1653" s="42">
        <v>29689</v>
      </c>
      <c r="BA1653" s="42">
        <v>43950</v>
      </c>
      <c r="BB1653" s="42">
        <f t="shared" ref="BB1653:BQ1653" si="4527">SUM(BB1645)</f>
        <v>556985</v>
      </c>
      <c r="BC1653" s="42">
        <f t="shared" si="4527"/>
        <v>556363</v>
      </c>
      <c r="BD1653" s="42">
        <f t="shared" si="4527"/>
        <v>0</v>
      </c>
      <c r="BE1653" s="42">
        <f t="shared" si="4527"/>
        <v>1045180</v>
      </c>
      <c r="BF1653" s="42">
        <f t="shared" si="4527"/>
        <v>0</v>
      </c>
      <c r="BG1653" s="42">
        <f t="shared" si="4527"/>
        <v>0</v>
      </c>
      <c r="BH1653" s="42">
        <f t="shared" si="4527"/>
        <v>2158528</v>
      </c>
      <c r="BI1653" s="42">
        <f t="shared" si="4527"/>
        <v>72730</v>
      </c>
      <c r="BJ1653" s="42">
        <f t="shared" si="4527"/>
        <v>94535</v>
      </c>
      <c r="BK1653" s="42">
        <f t="shared" si="4527"/>
        <v>617950</v>
      </c>
      <c r="BL1653" s="42">
        <f t="shared" si="4527"/>
        <v>52554</v>
      </c>
      <c r="BM1653" s="42">
        <f t="shared" si="4527"/>
        <v>320648</v>
      </c>
      <c r="BN1653" s="42">
        <f t="shared" si="4527"/>
        <v>16383</v>
      </c>
      <c r="BO1653" s="42">
        <f t="shared" si="4527"/>
        <v>93544</v>
      </c>
      <c r="BP1653" s="42">
        <f t="shared" si="4527"/>
        <v>497107</v>
      </c>
      <c r="BQ1653" s="42">
        <f t="shared" si="4527"/>
        <v>104455</v>
      </c>
      <c r="BR1653" s="42">
        <v>1869906</v>
      </c>
      <c r="BS1653" s="42">
        <v>288622</v>
      </c>
      <c r="BT1653" s="11">
        <f t="shared" ref="BT1653:BX1654" si="4528">SUM(BT1645)</f>
        <v>205465793</v>
      </c>
      <c r="BU1653" s="11">
        <f t="shared" si="4528"/>
        <v>200257821</v>
      </c>
      <c r="BV1653" s="11">
        <f t="shared" si="4528"/>
        <v>111540687</v>
      </c>
      <c r="BW1653" s="11">
        <f t="shared" si="4528"/>
        <v>48351337</v>
      </c>
      <c r="BX1653" s="11">
        <f t="shared" si="4528"/>
        <v>18303212</v>
      </c>
      <c r="BY1653" s="11">
        <f t="shared" ref="BY1653:BY1654" si="4529">SUM(BY1645)</f>
        <v>15036441</v>
      </c>
      <c r="BZ1653" s="11">
        <f t="shared" ref="BZ1653:BZ1654" si="4530">SUM(BZ1645)</f>
        <v>15011684</v>
      </c>
      <c r="CA1653" s="11">
        <f t="shared" si="4503"/>
        <v>159892024</v>
      </c>
      <c r="CB1653" s="123">
        <f t="shared" si="4504"/>
        <v>79.84308587877824</v>
      </c>
    </row>
    <row r="1654" spans="1:80" s="33" customFormat="1" x14ac:dyDescent="0.25">
      <c r="A1654" s="44" t="s">
        <v>1</v>
      </c>
      <c r="B1654" s="44" t="s">
        <v>1</v>
      </c>
      <c r="C1654" s="44" t="s">
        <v>1</v>
      </c>
      <c r="D1654" s="87" t="s">
        <v>1</v>
      </c>
      <c r="E1654" s="87" t="s">
        <v>1</v>
      </c>
      <c r="F1654" s="87" t="s">
        <v>1</v>
      </c>
      <c r="G1654" s="44" t="s">
        <v>1</v>
      </c>
      <c r="H1654" s="39" t="s">
        <v>83</v>
      </c>
      <c r="I1654" s="43">
        <f>SUM(I1646)</f>
        <v>4030</v>
      </c>
      <c r="J1654" s="43">
        <f t="shared" si="4521"/>
        <v>4188</v>
      </c>
      <c r="K1654" s="43">
        <f t="shared" ref="K1654" si="4531">SUM(K1646)</f>
        <v>4188</v>
      </c>
      <c r="L1654" s="44"/>
      <c r="M1654" s="44" t="s">
        <v>1</v>
      </c>
      <c r="N1654" s="44" t="s">
        <v>1</v>
      </c>
      <c r="O1654" s="44" t="s">
        <v>1</v>
      </c>
      <c r="P1654" s="44" t="s">
        <v>1</v>
      </c>
      <c r="Q1654" s="44" t="s">
        <v>1</v>
      </c>
      <c r="R1654" s="44" t="s">
        <v>1</v>
      </c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  <c r="AD1654" s="44"/>
      <c r="AE1654" s="44"/>
      <c r="AF1654" s="44"/>
      <c r="AG1654" s="44"/>
      <c r="AH1654" s="44">
        <v>0</v>
      </c>
      <c r="AI1654" s="44">
        <v>0</v>
      </c>
      <c r="AJ1654" s="44" t="s">
        <v>1</v>
      </c>
      <c r="AK1654" s="44"/>
      <c r="AL1654" s="44"/>
      <c r="AM1654" s="44"/>
      <c r="AN1654" s="44"/>
      <c r="AO1654" s="44"/>
      <c r="AP1654" s="44"/>
      <c r="AQ1654" s="44"/>
      <c r="AR1654" s="44"/>
      <c r="AS1654" s="44"/>
      <c r="AT1654" s="44"/>
      <c r="AU1654" s="44"/>
      <c r="AV1654" s="44"/>
      <c r="AW1654" s="44"/>
      <c r="AX1654" s="44"/>
      <c r="AY1654" s="44"/>
      <c r="AZ1654" s="44">
        <v>0</v>
      </c>
      <c r="BA1654" s="44">
        <v>0</v>
      </c>
      <c r="BB1654" s="44" t="s">
        <v>1</v>
      </c>
      <c r="BC1654" s="44"/>
      <c r="BD1654" s="44"/>
      <c r="BE1654" s="44"/>
      <c r="BF1654" s="44"/>
      <c r="BG1654" s="44"/>
      <c r="BH1654" s="44"/>
      <c r="BI1654" s="44"/>
      <c r="BJ1654" s="44"/>
      <c r="BK1654" s="44"/>
      <c r="BL1654" s="44"/>
      <c r="BM1654" s="44"/>
      <c r="BN1654" s="44"/>
      <c r="BO1654" s="44"/>
      <c r="BP1654" s="44"/>
      <c r="BQ1654" s="44"/>
      <c r="BR1654" s="44">
        <v>0</v>
      </c>
      <c r="BS1654" s="44">
        <v>0</v>
      </c>
      <c r="BT1654" s="12">
        <f t="shared" si="4528"/>
        <v>4188</v>
      </c>
      <c r="BU1654" s="12">
        <f t="shared" si="4528"/>
        <v>4188</v>
      </c>
      <c r="BV1654" s="12">
        <f t="shared" si="4528"/>
        <v>0</v>
      </c>
      <c r="BW1654" s="12">
        <f t="shared" si="4528"/>
        <v>0</v>
      </c>
      <c r="BX1654" s="12">
        <f t="shared" si="4528"/>
        <v>0</v>
      </c>
      <c r="BY1654" s="12">
        <f t="shared" si="4529"/>
        <v>0</v>
      </c>
      <c r="BZ1654" s="12">
        <f t="shared" si="4530"/>
        <v>0</v>
      </c>
      <c r="CA1654" s="12">
        <f t="shared" si="4503"/>
        <v>0</v>
      </c>
      <c r="CB1654" s="124">
        <f t="shared" si="4504"/>
        <v>0</v>
      </c>
    </row>
    <row r="1655" spans="1:80" s="33" customFormat="1" x14ac:dyDescent="0.25">
      <c r="A1655" s="44" t="s">
        <v>1</v>
      </c>
      <c r="B1655" s="44" t="s">
        <v>1</v>
      </c>
      <c r="C1655" s="44" t="s">
        <v>1</v>
      </c>
      <c r="D1655" s="87" t="s">
        <v>1</v>
      </c>
      <c r="E1655" s="87" t="s">
        <v>1</v>
      </c>
      <c r="F1655" s="87" t="s">
        <v>1</v>
      </c>
      <c r="G1655" s="44" t="s">
        <v>1</v>
      </c>
      <c r="H1655" s="51" t="s">
        <v>1</v>
      </c>
      <c r="I1655" s="56"/>
      <c r="J1655" s="56"/>
      <c r="K1655" s="56"/>
      <c r="L1655" s="56"/>
      <c r="M1655" s="56"/>
      <c r="N1655" s="56"/>
      <c r="O1655" s="56"/>
      <c r="P1655" s="56"/>
      <c r="Q1655" s="56"/>
      <c r="R1655" s="56"/>
      <c r="S1655" s="56"/>
      <c r="T1655" s="56"/>
      <c r="U1655" s="56"/>
      <c r="V1655" s="56"/>
      <c r="W1655" s="56"/>
      <c r="X1655" s="56">
        <f t="shared" si="4518"/>
        <v>0</v>
      </c>
      <c r="Y1655" s="56"/>
      <c r="Z1655" s="56"/>
      <c r="AA1655" s="56"/>
      <c r="AB1655" s="56"/>
      <c r="AC1655" s="56"/>
      <c r="AD1655" s="56"/>
      <c r="AE1655" s="56"/>
      <c r="AF1655" s="56"/>
      <c r="AG1655" s="56"/>
      <c r="AH1655" s="56">
        <v>0</v>
      </c>
      <c r="AI1655" s="56">
        <v>0</v>
      </c>
      <c r="AJ1655" s="56"/>
      <c r="AK1655" s="56"/>
      <c r="AL1655" s="56"/>
      <c r="AM1655" s="56"/>
      <c r="AN1655" s="56"/>
      <c r="AO1655" s="56"/>
      <c r="AP1655" s="56">
        <f t="shared" si="4519"/>
        <v>0</v>
      </c>
      <c r="AQ1655" s="56"/>
      <c r="AR1655" s="56"/>
      <c r="AS1655" s="56"/>
      <c r="AT1655" s="56"/>
      <c r="AU1655" s="56"/>
      <c r="AV1655" s="56"/>
      <c r="AW1655" s="56"/>
      <c r="AX1655" s="56"/>
      <c r="AY1655" s="56"/>
      <c r="AZ1655" s="56">
        <v>0</v>
      </c>
      <c r="BA1655" s="56">
        <v>0</v>
      </c>
      <c r="BB1655" s="56"/>
      <c r="BC1655" s="56"/>
      <c r="BD1655" s="56"/>
      <c r="BE1655" s="56"/>
      <c r="BF1655" s="56"/>
      <c r="BG1655" s="56"/>
      <c r="BH1655" s="56">
        <f t="shared" si="4520"/>
        <v>0</v>
      </c>
      <c r="BI1655" s="56"/>
      <c r="BJ1655" s="56"/>
      <c r="BK1655" s="56"/>
      <c r="BL1655" s="56"/>
      <c r="BM1655" s="56"/>
      <c r="BN1655" s="56"/>
      <c r="BO1655" s="56"/>
      <c r="BP1655" s="56"/>
      <c r="BQ1655" s="56"/>
      <c r="BR1655" s="56">
        <v>0</v>
      </c>
      <c r="BS1655" s="56">
        <v>0</v>
      </c>
      <c r="BT1655" s="23"/>
      <c r="BU1655" s="23">
        <v>0</v>
      </c>
      <c r="BV1655" s="23"/>
      <c r="BW1655" s="23">
        <f t="shared" si="4216"/>
        <v>0</v>
      </c>
      <c r="BX1655" s="23"/>
      <c r="BY1655" s="23"/>
      <c r="BZ1655" s="23"/>
      <c r="CA1655" s="23">
        <f t="shared" si="4503"/>
        <v>0</v>
      </c>
      <c r="CB1655" s="128" t="str">
        <f t="shared" si="4504"/>
        <v>-</v>
      </c>
    </row>
    <row r="1656" spans="1:80" ht="15.75" thickBot="1" x14ac:dyDescent="0.3">
      <c r="A1656" s="1" t="s">
        <v>928</v>
      </c>
      <c r="B1656" s="1" t="s">
        <v>88</v>
      </c>
      <c r="C1656" s="4" t="s">
        <v>1</v>
      </c>
      <c r="D1656" s="79" t="s">
        <v>1</v>
      </c>
      <c r="E1656" s="78" t="s">
        <v>1</v>
      </c>
      <c r="F1656" s="78" t="s">
        <v>1</v>
      </c>
      <c r="G1656" s="2" t="s">
        <v>1</v>
      </c>
      <c r="H1656" s="2" t="s">
        <v>1</v>
      </c>
      <c r="I1656" s="3" t="s">
        <v>1</v>
      </c>
      <c r="J1656" s="3"/>
      <c r="K1656" s="3" t="s">
        <v>1</v>
      </c>
      <c r="L1656" s="3"/>
      <c r="M1656" s="3" t="s">
        <v>1</v>
      </c>
      <c r="N1656" s="3" t="s">
        <v>1</v>
      </c>
      <c r="O1656" s="3" t="s">
        <v>1</v>
      </c>
      <c r="P1656" s="25"/>
      <c r="Q1656" s="3" t="s">
        <v>1</v>
      </c>
      <c r="R1656" s="3" t="s">
        <v>1</v>
      </c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>
        <v>0</v>
      </c>
      <c r="AI1656" s="3">
        <v>0</v>
      </c>
      <c r="AJ1656" s="3" t="s">
        <v>1</v>
      </c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>
        <v>0</v>
      </c>
      <c r="BA1656" s="3">
        <v>0</v>
      </c>
      <c r="BB1656" s="3" t="s">
        <v>1</v>
      </c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>
        <v>0</v>
      </c>
      <c r="BS1656" s="3">
        <v>0</v>
      </c>
      <c r="BT1656" s="3"/>
      <c r="BU1656" s="3"/>
      <c r="BV1656" s="3"/>
      <c r="BW1656" s="3">
        <f t="shared" si="4216"/>
        <v>0</v>
      </c>
      <c r="BX1656" s="3"/>
      <c r="BY1656" s="3"/>
      <c r="BZ1656" s="3"/>
      <c r="CA1656" s="3">
        <f t="shared" si="4503"/>
        <v>0</v>
      </c>
      <c r="CB1656" s="122"/>
    </row>
    <row r="1657" spans="1:80" ht="69.75" customHeight="1" thickBot="1" x14ac:dyDescent="0.3">
      <c r="A1657" s="5" t="s">
        <v>4</v>
      </c>
      <c r="B1657" s="5" t="s">
        <v>5</v>
      </c>
      <c r="C1657" s="5" t="s">
        <v>6</v>
      </c>
      <c r="D1657" s="80" t="s">
        <v>1</v>
      </c>
      <c r="E1657" s="88" t="s">
        <v>7</v>
      </c>
      <c r="F1657" s="88" t="s">
        <v>8</v>
      </c>
      <c r="G1657" s="5" t="s">
        <v>9</v>
      </c>
      <c r="H1657" s="5" t="s">
        <v>10</v>
      </c>
      <c r="I1657" s="5" t="s">
        <v>11</v>
      </c>
      <c r="J1657" s="5" t="s">
        <v>1809</v>
      </c>
      <c r="K1657" s="5" t="s">
        <v>12</v>
      </c>
      <c r="L1657" s="5" t="s">
        <v>13</v>
      </c>
      <c r="M1657" s="5" t="s">
        <v>14</v>
      </c>
      <c r="N1657" s="5" t="s">
        <v>15</v>
      </c>
      <c r="O1657" s="5" t="s">
        <v>16</v>
      </c>
      <c r="P1657" s="5" t="s">
        <v>17</v>
      </c>
      <c r="Q1657" s="5" t="s">
        <v>18</v>
      </c>
      <c r="R1657" s="71" t="s">
        <v>14</v>
      </c>
      <c r="S1657" s="71" t="s">
        <v>1843</v>
      </c>
      <c r="T1657" s="71" t="s">
        <v>1797</v>
      </c>
      <c r="U1657" s="71" t="s">
        <v>1832</v>
      </c>
      <c r="V1657" s="71" t="s">
        <v>1833</v>
      </c>
      <c r="W1657" s="71" t="s">
        <v>1834</v>
      </c>
      <c r="X1657" s="71" t="s">
        <v>1847</v>
      </c>
      <c r="Y1657" s="71" t="s">
        <v>1844</v>
      </c>
      <c r="Z1657" s="71" t="s">
        <v>1835</v>
      </c>
      <c r="AA1657" s="71" t="s">
        <v>1836</v>
      </c>
      <c r="AB1657" s="71" t="s">
        <v>1837</v>
      </c>
      <c r="AC1657" s="71" t="s">
        <v>1838</v>
      </c>
      <c r="AD1657" s="71" t="s">
        <v>1839</v>
      </c>
      <c r="AE1657" s="71" t="s">
        <v>1840</v>
      </c>
      <c r="AF1657" s="71" t="s">
        <v>1845</v>
      </c>
      <c r="AG1657" s="71" t="s">
        <v>1846</v>
      </c>
      <c r="AH1657" s="71" t="s">
        <v>1841</v>
      </c>
      <c r="AI1657" s="71" t="s">
        <v>1842</v>
      </c>
      <c r="AJ1657" s="72" t="s">
        <v>15</v>
      </c>
      <c r="AK1657" s="72" t="s">
        <v>1843</v>
      </c>
      <c r="AL1657" s="72" t="s">
        <v>1797</v>
      </c>
      <c r="AM1657" s="72" t="s">
        <v>1832</v>
      </c>
      <c r="AN1657" s="72" t="s">
        <v>1833</v>
      </c>
      <c r="AO1657" s="72" t="s">
        <v>1834</v>
      </c>
      <c r="AP1657" s="72" t="s">
        <v>1848</v>
      </c>
      <c r="AQ1657" s="72" t="s">
        <v>1844</v>
      </c>
      <c r="AR1657" s="72" t="s">
        <v>1835</v>
      </c>
      <c r="AS1657" s="72" t="s">
        <v>1836</v>
      </c>
      <c r="AT1657" s="72" t="s">
        <v>1837</v>
      </c>
      <c r="AU1657" s="72" t="s">
        <v>1838</v>
      </c>
      <c r="AV1657" s="72" t="s">
        <v>1839</v>
      </c>
      <c r="AW1657" s="72" t="s">
        <v>1840</v>
      </c>
      <c r="AX1657" s="72" t="s">
        <v>1845</v>
      </c>
      <c r="AY1657" s="72" t="s">
        <v>1846</v>
      </c>
      <c r="AZ1657" s="72" t="s">
        <v>1841</v>
      </c>
      <c r="BA1657" s="72" t="s">
        <v>1842</v>
      </c>
      <c r="BB1657" s="73" t="s">
        <v>16</v>
      </c>
      <c r="BC1657" s="73" t="s">
        <v>1843</v>
      </c>
      <c r="BD1657" s="73" t="s">
        <v>1797</v>
      </c>
      <c r="BE1657" s="73" t="s">
        <v>1832</v>
      </c>
      <c r="BF1657" s="73" t="s">
        <v>1833</v>
      </c>
      <c r="BG1657" s="73" t="s">
        <v>1834</v>
      </c>
      <c r="BH1657" s="73" t="s">
        <v>1849</v>
      </c>
      <c r="BI1657" s="73" t="s">
        <v>1844</v>
      </c>
      <c r="BJ1657" s="73" t="s">
        <v>1835</v>
      </c>
      <c r="BK1657" s="73" t="s">
        <v>1836</v>
      </c>
      <c r="BL1657" s="73" t="s">
        <v>1837</v>
      </c>
      <c r="BM1657" s="73" t="s">
        <v>1838</v>
      </c>
      <c r="BN1657" s="73" t="s">
        <v>1839</v>
      </c>
      <c r="BO1657" s="73" t="s">
        <v>1840</v>
      </c>
      <c r="BP1657" s="73" t="s">
        <v>1845</v>
      </c>
      <c r="BQ1657" s="73" t="s">
        <v>1846</v>
      </c>
      <c r="BR1657" s="73" t="s">
        <v>1841</v>
      </c>
      <c r="BS1657" s="73" t="s">
        <v>1842</v>
      </c>
      <c r="BT1657" s="5" t="s">
        <v>1911</v>
      </c>
      <c r="BU1657" s="5" t="s">
        <v>1942</v>
      </c>
      <c r="BV1657" s="5" t="s">
        <v>1943</v>
      </c>
      <c r="BW1657" s="5" t="s">
        <v>1944</v>
      </c>
      <c r="BX1657" s="5" t="s">
        <v>1945</v>
      </c>
      <c r="BY1657" s="5" t="s">
        <v>1946</v>
      </c>
      <c r="BZ1657" s="5" t="s">
        <v>1947</v>
      </c>
      <c r="CA1657" s="5" t="s">
        <v>1948</v>
      </c>
      <c r="CB1657" s="120" t="s">
        <v>1916</v>
      </c>
    </row>
    <row r="1658" spans="1:80" x14ac:dyDescent="0.25">
      <c r="A1658" s="6" t="s">
        <v>1</v>
      </c>
      <c r="B1658" s="6" t="s">
        <v>1</v>
      </c>
      <c r="C1658" s="6" t="s">
        <v>1</v>
      </c>
      <c r="D1658" s="81" t="s">
        <v>1</v>
      </c>
      <c r="E1658" s="81" t="s">
        <v>1</v>
      </c>
      <c r="F1658" s="94" t="s">
        <v>1</v>
      </c>
      <c r="G1658" s="7" t="s">
        <v>1</v>
      </c>
      <c r="H1658" s="8" t="s">
        <v>1</v>
      </c>
      <c r="I1658" s="9" t="s">
        <v>19</v>
      </c>
      <c r="J1658" s="9">
        <v>1</v>
      </c>
      <c r="K1658" s="9" t="s">
        <v>20</v>
      </c>
      <c r="L1658" s="9" t="s">
        <v>21</v>
      </c>
      <c r="M1658" s="9" t="s">
        <v>22</v>
      </c>
      <c r="N1658" s="9" t="s">
        <v>23</v>
      </c>
      <c r="O1658" s="9" t="s">
        <v>24</v>
      </c>
      <c r="P1658" s="9" t="s">
        <v>25</v>
      </c>
      <c r="Q1658" s="9" t="s">
        <v>26</v>
      </c>
      <c r="R1658" s="9">
        <v>1</v>
      </c>
      <c r="S1658" s="9">
        <v>2</v>
      </c>
      <c r="T1658" s="9">
        <v>3</v>
      </c>
      <c r="U1658" s="9">
        <v>4</v>
      </c>
      <c r="V1658" s="9">
        <v>5</v>
      </c>
      <c r="W1658" s="9">
        <v>6</v>
      </c>
      <c r="X1658" s="9">
        <v>7</v>
      </c>
      <c r="Y1658" s="9">
        <v>8</v>
      </c>
      <c r="Z1658" s="9">
        <v>9</v>
      </c>
      <c r="AA1658" s="9">
        <v>10</v>
      </c>
      <c r="AB1658" s="9">
        <v>11</v>
      </c>
      <c r="AC1658" s="9">
        <v>12</v>
      </c>
      <c r="AD1658" s="9">
        <v>13</v>
      </c>
      <c r="AE1658" s="9">
        <v>14</v>
      </c>
      <c r="AF1658" s="9">
        <v>15</v>
      </c>
      <c r="AG1658" s="9">
        <v>16</v>
      </c>
      <c r="AH1658" s="9">
        <v>20</v>
      </c>
      <c r="AI1658" s="9">
        <v>21</v>
      </c>
      <c r="AJ1658" s="9">
        <v>1</v>
      </c>
      <c r="AK1658" s="9">
        <v>2</v>
      </c>
      <c r="AL1658" s="9">
        <v>3</v>
      </c>
      <c r="AM1658" s="9">
        <v>4</v>
      </c>
      <c r="AN1658" s="9">
        <v>5</v>
      </c>
      <c r="AO1658" s="9">
        <v>6</v>
      </c>
      <c r="AP1658" s="9">
        <v>7</v>
      </c>
      <c r="AQ1658" s="9">
        <v>8</v>
      </c>
      <c r="AR1658" s="9">
        <v>9</v>
      </c>
      <c r="AS1658" s="9">
        <v>10</v>
      </c>
      <c r="AT1658" s="9">
        <v>11</v>
      </c>
      <c r="AU1658" s="9">
        <v>12</v>
      </c>
      <c r="AV1658" s="9">
        <v>13</v>
      </c>
      <c r="AW1658" s="9">
        <v>14</v>
      </c>
      <c r="AX1658" s="9">
        <v>15</v>
      </c>
      <c r="AY1658" s="9">
        <v>16</v>
      </c>
      <c r="AZ1658" s="9">
        <v>20</v>
      </c>
      <c r="BA1658" s="9">
        <v>21</v>
      </c>
      <c r="BB1658" s="9">
        <v>1</v>
      </c>
      <c r="BC1658" s="9">
        <v>2</v>
      </c>
      <c r="BD1658" s="9">
        <v>3</v>
      </c>
      <c r="BE1658" s="9">
        <v>4</v>
      </c>
      <c r="BF1658" s="9">
        <v>5</v>
      </c>
      <c r="BG1658" s="9">
        <v>6</v>
      </c>
      <c r="BH1658" s="9">
        <v>7</v>
      </c>
      <c r="BI1658" s="9">
        <v>8</v>
      </c>
      <c r="BJ1658" s="9">
        <v>9</v>
      </c>
      <c r="BK1658" s="9">
        <v>10</v>
      </c>
      <c r="BL1658" s="9">
        <v>11</v>
      </c>
      <c r="BM1658" s="9">
        <v>12</v>
      </c>
      <c r="BN1658" s="9">
        <v>13</v>
      </c>
      <c r="BO1658" s="9">
        <v>14</v>
      </c>
      <c r="BP1658" s="9">
        <v>15</v>
      </c>
      <c r="BQ1658" s="9">
        <v>16</v>
      </c>
      <c r="BR1658" s="9">
        <v>20</v>
      </c>
      <c r="BS1658" s="9">
        <v>21</v>
      </c>
      <c r="BT1658" s="9">
        <v>1</v>
      </c>
      <c r="BU1658" s="9">
        <v>2</v>
      </c>
      <c r="BV1658" s="9">
        <v>3</v>
      </c>
      <c r="BW1658" s="9" t="s">
        <v>1798</v>
      </c>
      <c r="BX1658" s="9">
        <v>5</v>
      </c>
      <c r="BY1658" s="9">
        <v>6</v>
      </c>
      <c r="BZ1658" s="9">
        <v>7</v>
      </c>
      <c r="CA1658" s="9" t="s">
        <v>1917</v>
      </c>
      <c r="CB1658" s="121">
        <v>9</v>
      </c>
    </row>
    <row r="1659" spans="1:80" x14ac:dyDescent="0.25">
      <c r="A1659" s="1" t="s">
        <v>928</v>
      </c>
      <c r="B1659" s="1" t="s">
        <v>88</v>
      </c>
      <c r="C1659" s="4" t="s">
        <v>28</v>
      </c>
      <c r="D1659" s="79" t="s">
        <v>1020</v>
      </c>
      <c r="E1659" s="78" t="s">
        <v>1</v>
      </c>
      <c r="F1659" s="78" t="s">
        <v>1</v>
      </c>
      <c r="G1659" s="2" t="s">
        <v>1</v>
      </c>
      <c r="H1659" s="2" t="s">
        <v>1021</v>
      </c>
      <c r="I1659" s="3" t="s">
        <v>1</v>
      </c>
      <c r="J1659" s="3">
        <f t="shared" ref="J1659:J1690" si="4532">SUM(K1659,L1659,P1659,Q1659)</f>
        <v>0</v>
      </c>
      <c r="K1659" s="3" t="s">
        <v>1</v>
      </c>
      <c r="L1659" s="3"/>
      <c r="M1659" s="3" t="s">
        <v>1</v>
      </c>
      <c r="N1659" s="3" t="s">
        <v>1</v>
      </c>
      <c r="O1659" s="3" t="s">
        <v>1</v>
      </c>
      <c r="P1659" s="26"/>
      <c r="Q1659" s="3" t="s">
        <v>1</v>
      </c>
      <c r="R1659" s="3" t="s">
        <v>1</v>
      </c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>
        <v>0</v>
      </c>
      <c r="AI1659" s="3">
        <v>0</v>
      </c>
      <c r="AJ1659" s="3" t="s">
        <v>1</v>
      </c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>
        <v>0</v>
      </c>
      <c r="BA1659" s="3">
        <v>0</v>
      </c>
      <c r="BB1659" s="3" t="s">
        <v>1</v>
      </c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>
        <v>0</v>
      </c>
      <c r="BS1659" s="3">
        <v>0</v>
      </c>
      <c r="BT1659" s="3">
        <v>0</v>
      </c>
      <c r="BU1659" s="3"/>
      <c r="BV1659" s="3"/>
      <c r="BW1659" s="3">
        <f t="shared" si="4216"/>
        <v>0</v>
      </c>
      <c r="BX1659" s="3"/>
      <c r="BY1659" s="3"/>
      <c r="BZ1659" s="3"/>
      <c r="CA1659" s="3">
        <f t="shared" ref="CA1659:CA1690" si="4533">BV1659+BW1659</f>
        <v>0</v>
      </c>
      <c r="CB1659" s="122"/>
    </row>
    <row r="1660" spans="1:80" ht="33.75" x14ac:dyDescent="0.25">
      <c r="A1660" s="1" t="s">
        <v>1</v>
      </c>
      <c r="B1660" s="1" t="s">
        <v>1</v>
      </c>
      <c r="C1660" s="1" t="s">
        <v>1</v>
      </c>
      <c r="D1660" s="78" t="s">
        <v>1</v>
      </c>
      <c r="E1660" s="78" t="s">
        <v>1</v>
      </c>
      <c r="F1660" s="78" t="s">
        <v>1</v>
      </c>
      <c r="G1660" s="2" t="s">
        <v>1</v>
      </c>
      <c r="H1660" s="10" t="s">
        <v>30</v>
      </c>
      <c r="I1660" s="11">
        <f>SUM(I1661,I1669,I1671)</f>
        <v>2521555</v>
      </c>
      <c r="J1660" s="11">
        <f t="shared" si="4532"/>
        <v>2727099</v>
      </c>
      <c r="K1660" s="11">
        <f t="shared" ref="K1660" si="4534">SUM(K1661,K1669,K1671)</f>
        <v>2641599</v>
      </c>
      <c r="L1660" s="11">
        <f t="shared" ref="L1660:L1689" si="4535">SUM(M1660:O1660)</f>
        <v>85500</v>
      </c>
      <c r="M1660" s="11">
        <f t="shared" ref="M1660:Q1660" si="4536">SUM(M1661,M1669,M1671)</f>
        <v>85500</v>
      </c>
      <c r="N1660" s="11">
        <f t="shared" si="4536"/>
        <v>0</v>
      </c>
      <c r="O1660" s="11">
        <f t="shared" si="4536"/>
        <v>0</v>
      </c>
      <c r="P1660" s="11">
        <f t="shared" si="4536"/>
        <v>0</v>
      </c>
      <c r="Q1660" s="11">
        <f t="shared" si="4536"/>
        <v>0</v>
      </c>
      <c r="R1660" s="11">
        <f t="shared" ref="R1660:AG1660" si="4537">SUM(R1661,R1669,R1671)</f>
        <v>85500</v>
      </c>
      <c r="S1660" s="11">
        <f t="shared" si="4537"/>
        <v>0</v>
      </c>
      <c r="T1660" s="11">
        <f t="shared" si="4537"/>
        <v>0</v>
      </c>
      <c r="U1660" s="11">
        <f t="shared" si="4537"/>
        <v>0</v>
      </c>
      <c r="V1660" s="11">
        <f t="shared" si="4537"/>
        <v>0</v>
      </c>
      <c r="W1660" s="11">
        <f t="shared" si="4537"/>
        <v>0</v>
      </c>
      <c r="X1660" s="11">
        <f t="shared" ref="X1660" si="4538">SUM(X1661,X1669,X1671)</f>
        <v>85500</v>
      </c>
      <c r="Y1660" s="11">
        <f t="shared" si="4537"/>
        <v>0</v>
      </c>
      <c r="Z1660" s="11">
        <f t="shared" si="4537"/>
        <v>0</v>
      </c>
      <c r="AA1660" s="11">
        <f t="shared" si="4537"/>
        <v>0</v>
      </c>
      <c r="AB1660" s="11">
        <f t="shared" si="4537"/>
        <v>0</v>
      </c>
      <c r="AC1660" s="11">
        <f t="shared" si="4537"/>
        <v>0</v>
      </c>
      <c r="AD1660" s="11">
        <f t="shared" si="4537"/>
        <v>0</v>
      </c>
      <c r="AE1660" s="11">
        <f t="shared" si="4537"/>
        <v>0</v>
      </c>
      <c r="AF1660" s="11">
        <f t="shared" si="4537"/>
        <v>0</v>
      </c>
      <c r="AG1660" s="11">
        <f t="shared" si="4537"/>
        <v>4060</v>
      </c>
      <c r="AH1660" s="11">
        <v>4060</v>
      </c>
      <c r="AI1660" s="11">
        <v>81440</v>
      </c>
      <c r="AJ1660" s="11">
        <f t="shared" ref="AJ1660:AY1660" si="4539">SUM(AJ1661,AJ1669,AJ1671)</f>
        <v>0</v>
      </c>
      <c r="AK1660" s="11">
        <f t="shared" si="4539"/>
        <v>0</v>
      </c>
      <c r="AL1660" s="11">
        <f t="shared" si="4539"/>
        <v>0</v>
      </c>
      <c r="AM1660" s="11">
        <f t="shared" si="4539"/>
        <v>0</v>
      </c>
      <c r="AN1660" s="11">
        <f t="shared" si="4539"/>
        <v>0</v>
      </c>
      <c r="AO1660" s="11">
        <f t="shared" si="4539"/>
        <v>0</v>
      </c>
      <c r="AP1660" s="11">
        <f t="shared" ref="AP1660" si="4540">SUM(AP1661,AP1669,AP1671)</f>
        <v>0</v>
      </c>
      <c r="AQ1660" s="11">
        <f t="shared" si="4539"/>
        <v>0</v>
      </c>
      <c r="AR1660" s="11">
        <f t="shared" si="4539"/>
        <v>0</v>
      </c>
      <c r="AS1660" s="11">
        <f t="shared" si="4539"/>
        <v>0</v>
      </c>
      <c r="AT1660" s="11">
        <f t="shared" si="4539"/>
        <v>0</v>
      </c>
      <c r="AU1660" s="11">
        <f t="shared" si="4539"/>
        <v>0</v>
      </c>
      <c r="AV1660" s="11">
        <f t="shared" si="4539"/>
        <v>0</v>
      </c>
      <c r="AW1660" s="11">
        <f t="shared" si="4539"/>
        <v>0</v>
      </c>
      <c r="AX1660" s="11">
        <f t="shared" si="4539"/>
        <v>0</v>
      </c>
      <c r="AY1660" s="11">
        <f t="shared" si="4539"/>
        <v>0</v>
      </c>
      <c r="AZ1660" s="11">
        <v>0</v>
      </c>
      <c r="BA1660" s="11">
        <v>0</v>
      </c>
      <c r="BB1660" s="11">
        <f t="shared" ref="BB1660:BQ1660" si="4541">SUM(BB1661,BB1669,BB1671)</f>
        <v>0</v>
      </c>
      <c r="BC1660" s="11">
        <f t="shared" si="4541"/>
        <v>0</v>
      </c>
      <c r="BD1660" s="11">
        <f t="shared" si="4541"/>
        <v>0</v>
      </c>
      <c r="BE1660" s="11">
        <f t="shared" si="4541"/>
        <v>0</v>
      </c>
      <c r="BF1660" s="11">
        <f t="shared" si="4541"/>
        <v>0</v>
      </c>
      <c r="BG1660" s="11">
        <f t="shared" si="4541"/>
        <v>0</v>
      </c>
      <c r="BH1660" s="11">
        <f t="shared" ref="BH1660" si="4542">SUM(BH1661,BH1669,BH1671)</f>
        <v>0</v>
      </c>
      <c r="BI1660" s="11">
        <f t="shared" si="4541"/>
        <v>0</v>
      </c>
      <c r="BJ1660" s="11">
        <f t="shared" si="4541"/>
        <v>0</v>
      </c>
      <c r="BK1660" s="11">
        <f t="shared" si="4541"/>
        <v>0</v>
      </c>
      <c r="BL1660" s="11">
        <f t="shared" si="4541"/>
        <v>0</v>
      </c>
      <c r="BM1660" s="11">
        <f t="shared" si="4541"/>
        <v>0</v>
      </c>
      <c r="BN1660" s="11">
        <f t="shared" si="4541"/>
        <v>0</v>
      </c>
      <c r="BO1660" s="11">
        <f t="shared" si="4541"/>
        <v>0</v>
      </c>
      <c r="BP1660" s="11">
        <f t="shared" si="4541"/>
        <v>0</v>
      </c>
      <c r="BQ1660" s="11">
        <f t="shared" si="4541"/>
        <v>0</v>
      </c>
      <c r="BR1660" s="11">
        <v>0</v>
      </c>
      <c r="BS1660" s="11">
        <v>0</v>
      </c>
      <c r="BT1660" s="11">
        <f t="shared" ref="BT1660:BZ1660" si="4543">SUM(BT1661,BT1669,BT1671)</f>
        <v>2851009</v>
      </c>
      <c r="BU1660" s="11">
        <f t="shared" si="4543"/>
        <v>2767050</v>
      </c>
      <c r="BV1660" s="11">
        <f t="shared" si="4543"/>
        <v>1549796</v>
      </c>
      <c r="BW1660" s="11">
        <f t="shared" si="4543"/>
        <v>688596</v>
      </c>
      <c r="BX1660" s="11">
        <f t="shared" si="4543"/>
        <v>235478</v>
      </c>
      <c r="BY1660" s="11">
        <f t="shared" si="4543"/>
        <v>221296</v>
      </c>
      <c r="BZ1660" s="11">
        <f t="shared" si="4543"/>
        <v>231822</v>
      </c>
      <c r="CA1660" s="11">
        <f t="shared" si="4533"/>
        <v>2238392</v>
      </c>
      <c r="CB1660" s="123">
        <f t="shared" ref="CB1660:CB1689" si="4544">IF(BU1660=0,"-",CA1660/BU1660*100)</f>
        <v>80.894526661968527</v>
      </c>
    </row>
    <row r="1661" spans="1:80" x14ac:dyDescent="0.25">
      <c r="A1661" s="4" t="s">
        <v>928</v>
      </c>
      <c r="B1661" s="4" t="s">
        <v>88</v>
      </c>
      <c r="C1661" s="4" t="s">
        <v>28</v>
      </c>
      <c r="D1661" s="79" t="s">
        <v>1020</v>
      </c>
      <c r="E1661" s="78" t="s">
        <v>31</v>
      </c>
      <c r="F1661" s="78" t="s">
        <v>1</v>
      </c>
      <c r="G1661" s="2" t="s">
        <v>1</v>
      </c>
      <c r="H1661" s="2" t="s">
        <v>32</v>
      </c>
      <c r="I1661" s="12">
        <f>SUM(I1662,I1663)</f>
        <v>2052269</v>
      </c>
      <c r="J1661" s="12">
        <f t="shared" si="4532"/>
        <v>2227595</v>
      </c>
      <c r="K1661" s="12">
        <f t="shared" ref="K1661" si="4545">SUM(K1662,K1663)</f>
        <v>2188595</v>
      </c>
      <c r="L1661" s="12">
        <f t="shared" si="4535"/>
        <v>39000</v>
      </c>
      <c r="M1661" s="12">
        <f t="shared" ref="M1661:Q1661" si="4546">SUM(M1662,M1663)</f>
        <v>39000</v>
      </c>
      <c r="N1661" s="12">
        <f t="shared" si="4546"/>
        <v>0</v>
      </c>
      <c r="O1661" s="12">
        <f t="shared" si="4546"/>
        <v>0</v>
      </c>
      <c r="P1661" s="12">
        <f t="shared" si="4546"/>
        <v>0</v>
      </c>
      <c r="Q1661" s="12">
        <f t="shared" si="4546"/>
        <v>0</v>
      </c>
      <c r="R1661" s="12">
        <f t="shared" ref="R1661:AG1661" si="4547">SUM(R1662,R1663)</f>
        <v>39000</v>
      </c>
      <c r="S1661" s="12">
        <f t="shared" si="4547"/>
        <v>0</v>
      </c>
      <c r="T1661" s="12">
        <f t="shared" si="4547"/>
        <v>0</v>
      </c>
      <c r="U1661" s="12">
        <f t="shared" si="4547"/>
        <v>0</v>
      </c>
      <c r="V1661" s="12">
        <f t="shared" si="4547"/>
        <v>0</v>
      </c>
      <c r="W1661" s="12">
        <f t="shared" si="4547"/>
        <v>0</v>
      </c>
      <c r="X1661" s="12">
        <f t="shared" ref="X1661" si="4548">SUM(X1662,X1663)</f>
        <v>39000</v>
      </c>
      <c r="Y1661" s="12">
        <f t="shared" si="4547"/>
        <v>0</v>
      </c>
      <c r="Z1661" s="12">
        <f t="shared" si="4547"/>
        <v>0</v>
      </c>
      <c r="AA1661" s="12">
        <f t="shared" si="4547"/>
        <v>0</v>
      </c>
      <c r="AB1661" s="12">
        <f t="shared" si="4547"/>
        <v>0</v>
      </c>
      <c r="AC1661" s="12">
        <f t="shared" si="4547"/>
        <v>0</v>
      </c>
      <c r="AD1661" s="12">
        <f t="shared" si="4547"/>
        <v>0</v>
      </c>
      <c r="AE1661" s="12">
        <f t="shared" si="4547"/>
        <v>0</v>
      </c>
      <c r="AF1661" s="12">
        <f t="shared" si="4547"/>
        <v>0</v>
      </c>
      <c r="AG1661" s="12">
        <f t="shared" si="4547"/>
        <v>0</v>
      </c>
      <c r="AH1661" s="12">
        <v>0</v>
      </c>
      <c r="AI1661" s="12">
        <v>39000</v>
      </c>
      <c r="AJ1661" s="12">
        <f t="shared" ref="AJ1661:AY1661" si="4549">SUM(AJ1662,AJ1663)</f>
        <v>0</v>
      </c>
      <c r="AK1661" s="12">
        <f t="shared" si="4549"/>
        <v>0</v>
      </c>
      <c r="AL1661" s="12">
        <f t="shared" si="4549"/>
        <v>0</v>
      </c>
      <c r="AM1661" s="12">
        <f t="shared" si="4549"/>
        <v>0</v>
      </c>
      <c r="AN1661" s="12">
        <f t="shared" si="4549"/>
        <v>0</v>
      </c>
      <c r="AO1661" s="12">
        <f t="shared" si="4549"/>
        <v>0</v>
      </c>
      <c r="AP1661" s="12">
        <f t="shared" ref="AP1661" si="4550">SUM(AP1662,AP1663)</f>
        <v>0</v>
      </c>
      <c r="AQ1661" s="12">
        <f t="shared" si="4549"/>
        <v>0</v>
      </c>
      <c r="AR1661" s="12">
        <f t="shared" si="4549"/>
        <v>0</v>
      </c>
      <c r="AS1661" s="12">
        <f t="shared" si="4549"/>
        <v>0</v>
      </c>
      <c r="AT1661" s="12">
        <f t="shared" si="4549"/>
        <v>0</v>
      </c>
      <c r="AU1661" s="12">
        <f t="shared" si="4549"/>
        <v>0</v>
      </c>
      <c r="AV1661" s="12">
        <f t="shared" si="4549"/>
        <v>0</v>
      </c>
      <c r="AW1661" s="12">
        <f t="shared" si="4549"/>
        <v>0</v>
      </c>
      <c r="AX1661" s="12">
        <f t="shared" si="4549"/>
        <v>0</v>
      </c>
      <c r="AY1661" s="12">
        <f t="shared" si="4549"/>
        <v>0</v>
      </c>
      <c r="AZ1661" s="12">
        <v>0</v>
      </c>
      <c r="BA1661" s="12">
        <v>0</v>
      </c>
      <c r="BB1661" s="12">
        <f t="shared" ref="BB1661:BQ1661" si="4551">SUM(BB1662,BB1663)</f>
        <v>0</v>
      </c>
      <c r="BC1661" s="12">
        <f t="shared" si="4551"/>
        <v>0</v>
      </c>
      <c r="BD1661" s="12">
        <f t="shared" si="4551"/>
        <v>0</v>
      </c>
      <c r="BE1661" s="12">
        <f t="shared" si="4551"/>
        <v>0</v>
      </c>
      <c r="BF1661" s="12">
        <f t="shared" si="4551"/>
        <v>0</v>
      </c>
      <c r="BG1661" s="12">
        <f t="shared" si="4551"/>
        <v>0</v>
      </c>
      <c r="BH1661" s="12">
        <f t="shared" ref="BH1661" si="4552">SUM(BH1662,BH1663)</f>
        <v>0</v>
      </c>
      <c r="BI1661" s="12">
        <f t="shared" si="4551"/>
        <v>0</v>
      </c>
      <c r="BJ1661" s="12">
        <f t="shared" si="4551"/>
        <v>0</v>
      </c>
      <c r="BK1661" s="12">
        <f t="shared" si="4551"/>
        <v>0</v>
      </c>
      <c r="BL1661" s="12">
        <f t="shared" si="4551"/>
        <v>0</v>
      </c>
      <c r="BM1661" s="12">
        <f t="shared" si="4551"/>
        <v>0</v>
      </c>
      <c r="BN1661" s="12">
        <f t="shared" si="4551"/>
        <v>0</v>
      </c>
      <c r="BO1661" s="12">
        <f t="shared" si="4551"/>
        <v>0</v>
      </c>
      <c r="BP1661" s="12">
        <f t="shared" si="4551"/>
        <v>0</v>
      </c>
      <c r="BQ1661" s="12">
        <f t="shared" si="4551"/>
        <v>0</v>
      </c>
      <c r="BR1661" s="12">
        <v>0</v>
      </c>
      <c r="BS1661" s="12">
        <v>0</v>
      </c>
      <c r="BT1661" s="12">
        <f t="shared" ref="BT1661:BZ1661" si="4553">SUM(BT1662,BT1663)</f>
        <v>2326775</v>
      </c>
      <c r="BU1661" s="12">
        <f t="shared" si="4553"/>
        <v>2289316</v>
      </c>
      <c r="BV1661" s="12">
        <f t="shared" si="4553"/>
        <v>1292621</v>
      </c>
      <c r="BW1661" s="12">
        <f t="shared" si="4553"/>
        <v>589572</v>
      </c>
      <c r="BX1661" s="12">
        <f t="shared" si="4553"/>
        <v>201000</v>
      </c>
      <c r="BY1661" s="12">
        <f t="shared" si="4553"/>
        <v>189718</v>
      </c>
      <c r="BZ1661" s="12">
        <f t="shared" si="4553"/>
        <v>198854</v>
      </c>
      <c r="CA1661" s="12">
        <f t="shared" si="4533"/>
        <v>1882193</v>
      </c>
      <c r="CB1661" s="124">
        <f t="shared" si="4544"/>
        <v>82.216391271454</v>
      </c>
    </row>
    <row r="1662" spans="1:80" x14ac:dyDescent="0.25">
      <c r="A1662" s="4" t="s">
        <v>928</v>
      </c>
      <c r="B1662" s="4" t="s">
        <v>88</v>
      </c>
      <c r="C1662" s="4" t="s">
        <v>28</v>
      </c>
      <c r="D1662" s="79" t="s">
        <v>1020</v>
      </c>
      <c r="E1662" s="89">
        <v>6111</v>
      </c>
      <c r="F1662" s="79"/>
      <c r="G1662" s="75" t="s">
        <v>1906</v>
      </c>
      <c r="H1662" s="13" t="s">
        <v>33</v>
      </c>
      <c r="I1662" s="14">
        <v>1793824</v>
      </c>
      <c r="J1662" s="14">
        <f t="shared" si="4532"/>
        <v>1983595</v>
      </c>
      <c r="K1662" s="14">
        <v>1951595</v>
      </c>
      <c r="L1662" s="14">
        <f t="shared" si="4535"/>
        <v>32000</v>
      </c>
      <c r="M1662" s="14">
        <v>32000</v>
      </c>
      <c r="N1662" s="14">
        <v>0</v>
      </c>
      <c r="O1662" s="14">
        <v>0</v>
      </c>
      <c r="P1662" s="14">
        <v>0</v>
      </c>
      <c r="Q1662" s="14">
        <v>0</v>
      </c>
      <c r="R1662" s="14">
        <v>32000</v>
      </c>
      <c r="S1662" s="14"/>
      <c r="T1662" s="14"/>
      <c r="U1662" s="14"/>
      <c r="V1662" s="14"/>
      <c r="W1662" s="14"/>
      <c r="X1662" s="14">
        <f t="shared" si="4518"/>
        <v>32000</v>
      </c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>
        <v>0</v>
      </c>
      <c r="AI1662" s="14">
        <v>32000</v>
      </c>
      <c r="AJ1662" s="14">
        <v>0</v>
      </c>
      <c r="AK1662" s="14"/>
      <c r="AL1662" s="14"/>
      <c r="AM1662" s="14"/>
      <c r="AN1662" s="14"/>
      <c r="AO1662" s="14"/>
      <c r="AP1662" s="14">
        <f t="shared" si="4519"/>
        <v>0</v>
      </c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>
        <v>0</v>
      </c>
      <c r="BA1662" s="14">
        <v>0</v>
      </c>
      <c r="BB1662" s="14">
        <v>0</v>
      </c>
      <c r="BC1662" s="14"/>
      <c r="BD1662" s="14"/>
      <c r="BE1662" s="14"/>
      <c r="BF1662" s="14"/>
      <c r="BG1662" s="14"/>
      <c r="BH1662" s="14">
        <f t="shared" si="4520"/>
        <v>0</v>
      </c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>
        <v>0</v>
      </c>
      <c r="BS1662" s="14">
        <v>0</v>
      </c>
      <c r="BT1662" s="14">
        <v>2082775</v>
      </c>
      <c r="BU1662" s="14">
        <v>2050775</v>
      </c>
      <c r="BV1662" s="14">
        <v>1120000</v>
      </c>
      <c r="BW1662" s="14">
        <f t="shared" si="4216"/>
        <v>553000</v>
      </c>
      <c r="BX1662" s="14">
        <v>193000</v>
      </c>
      <c r="BY1662" s="14">
        <v>180000</v>
      </c>
      <c r="BZ1662" s="14">
        <v>180000</v>
      </c>
      <c r="CA1662" s="14">
        <f t="shared" si="4533"/>
        <v>1673000</v>
      </c>
      <c r="CB1662" s="122">
        <f t="shared" si="4544"/>
        <v>81.578915288122772</v>
      </c>
    </row>
    <row r="1663" spans="1:80" x14ac:dyDescent="0.25">
      <c r="A1663" s="1" t="s">
        <v>928</v>
      </c>
      <c r="B1663" s="1" t="s">
        <v>88</v>
      </c>
      <c r="C1663" s="1" t="s">
        <v>28</v>
      </c>
      <c r="D1663" s="82" t="s">
        <v>1020</v>
      </c>
      <c r="E1663" s="82" t="s">
        <v>34</v>
      </c>
      <c r="F1663" s="79" t="s">
        <v>1</v>
      </c>
      <c r="G1663" s="13" t="s">
        <v>1</v>
      </c>
      <c r="H1663" s="2" t="s">
        <v>35</v>
      </c>
      <c r="I1663" s="12">
        <f>SUM(I1664:I1668)</f>
        <v>258445</v>
      </c>
      <c r="J1663" s="12">
        <f t="shared" si="4532"/>
        <v>244000</v>
      </c>
      <c r="K1663" s="12">
        <f t="shared" ref="K1663" si="4554">SUM(K1664:K1668)</f>
        <v>237000</v>
      </c>
      <c r="L1663" s="12">
        <f t="shared" si="4535"/>
        <v>7000</v>
      </c>
      <c r="M1663" s="12">
        <f t="shared" ref="M1663:Q1663" si="4555">SUM(M1664:M1668)</f>
        <v>7000</v>
      </c>
      <c r="N1663" s="12">
        <f t="shared" si="4555"/>
        <v>0</v>
      </c>
      <c r="O1663" s="12">
        <f t="shared" si="4555"/>
        <v>0</v>
      </c>
      <c r="P1663" s="12">
        <f t="shared" si="4555"/>
        <v>0</v>
      </c>
      <c r="Q1663" s="12">
        <f t="shared" si="4555"/>
        <v>0</v>
      </c>
      <c r="R1663" s="12">
        <f t="shared" ref="R1663:AG1663" si="4556">SUM(R1664:R1668)</f>
        <v>7000</v>
      </c>
      <c r="S1663" s="12">
        <f t="shared" si="4556"/>
        <v>0</v>
      </c>
      <c r="T1663" s="12">
        <f t="shared" si="4556"/>
        <v>0</v>
      </c>
      <c r="U1663" s="12">
        <f t="shared" si="4556"/>
        <v>0</v>
      </c>
      <c r="V1663" s="12">
        <f t="shared" si="4556"/>
        <v>0</v>
      </c>
      <c r="W1663" s="12">
        <f t="shared" si="4556"/>
        <v>0</v>
      </c>
      <c r="X1663" s="12">
        <f t="shared" si="4556"/>
        <v>7000</v>
      </c>
      <c r="Y1663" s="12">
        <f t="shared" si="4556"/>
        <v>0</v>
      </c>
      <c r="Z1663" s="12">
        <f t="shared" si="4556"/>
        <v>0</v>
      </c>
      <c r="AA1663" s="12">
        <f t="shared" si="4556"/>
        <v>0</v>
      </c>
      <c r="AB1663" s="12">
        <f t="shared" si="4556"/>
        <v>0</v>
      </c>
      <c r="AC1663" s="12">
        <f t="shared" si="4556"/>
        <v>0</v>
      </c>
      <c r="AD1663" s="12">
        <f t="shared" si="4556"/>
        <v>0</v>
      </c>
      <c r="AE1663" s="12">
        <f t="shared" si="4556"/>
        <v>0</v>
      </c>
      <c r="AF1663" s="12">
        <f t="shared" si="4556"/>
        <v>0</v>
      </c>
      <c r="AG1663" s="12">
        <f t="shared" si="4556"/>
        <v>0</v>
      </c>
      <c r="AH1663" s="12">
        <v>0</v>
      </c>
      <c r="AI1663" s="12">
        <v>7000</v>
      </c>
      <c r="AJ1663" s="12">
        <f t="shared" ref="AJ1663:AY1663" si="4557">SUM(AJ1664:AJ1668)</f>
        <v>0</v>
      </c>
      <c r="AK1663" s="12">
        <f t="shared" si="4557"/>
        <v>0</v>
      </c>
      <c r="AL1663" s="12">
        <f t="shared" si="4557"/>
        <v>0</v>
      </c>
      <c r="AM1663" s="12">
        <f t="shared" si="4557"/>
        <v>0</v>
      </c>
      <c r="AN1663" s="12">
        <f t="shared" si="4557"/>
        <v>0</v>
      </c>
      <c r="AO1663" s="12">
        <f t="shared" si="4557"/>
        <v>0</v>
      </c>
      <c r="AP1663" s="12">
        <f t="shared" si="4557"/>
        <v>0</v>
      </c>
      <c r="AQ1663" s="12">
        <f t="shared" si="4557"/>
        <v>0</v>
      </c>
      <c r="AR1663" s="12">
        <f t="shared" si="4557"/>
        <v>0</v>
      </c>
      <c r="AS1663" s="12">
        <f t="shared" si="4557"/>
        <v>0</v>
      </c>
      <c r="AT1663" s="12">
        <f t="shared" si="4557"/>
        <v>0</v>
      </c>
      <c r="AU1663" s="12">
        <f t="shared" si="4557"/>
        <v>0</v>
      </c>
      <c r="AV1663" s="12">
        <f t="shared" si="4557"/>
        <v>0</v>
      </c>
      <c r="AW1663" s="12">
        <f t="shared" si="4557"/>
        <v>0</v>
      </c>
      <c r="AX1663" s="12">
        <f t="shared" si="4557"/>
        <v>0</v>
      </c>
      <c r="AY1663" s="12">
        <f t="shared" si="4557"/>
        <v>0</v>
      </c>
      <c r="AZ1663" s="12">
        <v>0</v>
      </c>
      <c r="BA1663" s="12">
        <v>0</v>
      </c>
      <c r="BB1663" s="12">
        <f t="shared" ref="BB1663:BQ1663" si="4558">SUM(BB1664:BB1668)</f>
        <v>0</v>
      </c>
      <c r="BC1663" s="12">
        <f t="shared" si="4558"/>
        <v>0</v>
      </c>
      <c r="BD1663" s="12">
        <f t="shared" si="4558"/>
        <v>0</v>
      </c>
      <c r="BE1663" s="12">
        <f t="shared" si="4558"/>
        <v>0</v>
      </c>
      <c r="BF1663" s="12">
        <f t="shared" si="4558"/>
        <v>0</v>
      </c>
      <c r="BG1663" s="12">
        <f t="shared" si="4558"/>
        <v>0</v>
      </c>
      <c r="BH1663" s="12">
        <f t="shared" si="4558"/>
        <v>0</v>
      </c>
      <c r="BI1663" s="12">
        <f t="shared" si="4558"/>
        <v>0</v>
      </c>
      <c r="BJ1663" s="12">
        <f t="shared" si="4558"/>
        <v>0</v>
      </c>
      <c r="BK1663" s="12">
        <f t="shared" si="4558"/>
        <v>0</v>
      </c>
      <c r="BL1663" s="12">
        <f t="shared" si="4558"/>
        <v>0</v>
      </c>
      <c r="BM1663" s="12">
        <f t="shared" si="4558"/>
        <v>0</v>
      </c>
      <c r="BN1663" s="12">
        <f t="shared" si="4558"/>
        <v>0</v>
      </c>
      <c r="BO1663" s="12">
        <f t="shared" si="4558"/>
        <v>0</v>
      </c>
      <c r="BP1663" s="12">
        <f t="shared" si="4558"/>
        <v>0</v>
      </c>
      <c r="BQ1663" s="12">
        <f t="shared" si="4558"/>
        <v>0</v>
      </c>
      <c r="BR1663" s="12">
        <v>0</v>
      </c>
      <c r="BS1663" s="12">
        <v>0</v>
      </c>
      <c r="BT1663" s="12">
        <f t="shared" ref="BT1663:BX1663" si="4559">SUM(BT1664:BT1668)</f>
        <v>244000</v>
      </c>
      <c r="BU1663" s="12">
        <f t="shared" si="4559"/>
        <v>238541</v>
      </c>
      <c r="BV1663" s="12">
        <f t="shared" si="4559"/>
        <v>172621</v>
      </c>
      <c r="BW1663" s="12">
        <f t="shared" si="4559"/>
        <v>36572</v>
      </c>
      <c r="BX1663" s="12">
        <f t="shared" si="4559"/>
        <v>8000</v>
      </c>
      <c r="BY1663" s="12">
        <f t="shared" ref="BY1663" si="4560">SUM(BY1664:BY1668)</f>
        <v>9718</v>
      </c>
      <c r="BZ1663" s="12">
        <f t="shared" ref="BZ1663" si="4561">SUM(BZ1664:BZ1668)</f>
        <v>18854</v>
      </c>
      <c r="CA1663" s="12">
        <f t="shared" si="4533"/>
        <v>209193</v>
      </c>
      <c r="CB1663" s="124">
        <f t="shared" si="4544"/>
        <v>87.696873912660706</v>
      </c>
    </row>
    <row r="1664" spans="1:80" x14ac:dyDescent="0.25">
      <c r="A1664" s="4" t="s">
        <v>928</v>
      </c>
      <c r="B1664" s="4" t="s">
        <v>88</v>
      </c>
      <c r="C1664" s="4" t="s">
        <v>28</v>
      </c>
      <c r="D1664" s="79" t="s">
        <v>1020</v>
      </c>
      <c r="E1664" s="89">
        <v>6112</v>
      </c>
      <c r="F1664" s="79" t="s">
        <v>1022</v>
      </c>
      <c r="G1664" s="75" t="s">
        <v>1906</v>
      </c>
      <c r="H1664" s="13" t="s">
        <v>92</v>
      </c>
      <c r="I1664" s="14">
        <v>24645</v>
      </c>
      <c r="J1664" s="14">
        <f t="shared" si="4532"/>
        <v>25200</v>
      </c>
      <c r="K1664" s="14">
        <v>23700</v>
      </c>
      <c r="L1664" s="14">
        <f t="shared" si="4535"/>
        <v>1500</v>
      </c>
      <c r="M1664" s="14">
        <v>1500</v>
      </c>
      <c r="N1664" s="14">
        <v>0</v>
      </c>
      <c r="O1664" s="14">
        <v>0</v>
      </c>
      <c r="P1664" s="14">
        <v>0</v>
      </c>
      <c r="Q1664" s="14">
        <v>0</v>
      </c>
      <c r="R1664" s="14">
        <v>1500</v>
      </c>
      <c r="S1664" s="14"/>
      <c r="T1664" s="14"/>
      <c r="U1664" s="14"/>
      <c r="V1664" s="14"/>
      <c r="W1664" s="14"/>
      <c r="X1664" s="14">
        <f t="shared" si="4518"/>
        <v>1500</v>
      </c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>
        <v>0</v>
      </c>
      <c r="AI1664" s="14">
        <v>1500</v>
      </c>
      <c r="AJ1664" s="14">
        <v>0</v>
      </c>
      <c r="AK1664" s="14"/>
      <c r="AL1664" s="14"/>
      <c r="AM1664" s="14"/>
      <c r="AN1664" s="14"/>
      <c r="AO1664" s="14"/>
      <c r="AP1664" s="14">
        <f t="shared" si="4519"/>
        <v>0</v>
      </c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>
        <v>0</v>
      </c>
      <c r="BA1664" s="14">
        <v>0</v>
      </c>
      <c r="BB1664" s="14">
        <v>0</v>
      </c>
      <c r="BC1664" s="14"/>
      <c r="BD1664" s="14"/>
      <c r="BE1664" s="14"/>
      <c r="BF1664" s="14"/>
      <c r="BG1664" s="14"/>
      <c r="BH1664" s="14">
        <f t="shared" si="4520"/>
        <v>0</v>
      </c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>
        <v>0</v>
      </c>
      <c r="BS1664" s="14">
        <v>0</v>
      </c>
      <c r="BT1664" s="14">
        <v>25200</v>
      </c>
      <c r="BU1664" s="14">
        <v>23700</v>
      </c>
      <c r="BV1664" s="14">
        <v>11080</v>
      </c>
      <c r="BW1664" s="14">
        <f t="shared" si="4216"/>
        <v>3572</v>
      </c>
      <c r="BX1664" s="14">
        <v>0</v>
      </c>
      <c r="BY1664" s="14">
        <v>1718</v>
      </c>
      <c r="BZ1664" s="14">
        <v>1854</v>
      </c>
      <c r="CA1664" s="14">
        <f t="shared" si="4533"/>
        <v>14652</v>
      </c>
      <c r="CB1664" s="122">
        <f t="shared" si="4544"/>
        <v>61.822784810126585</v>
      </c>
    </row>
    <row r="1665" spans="1:80" x14ac:dyDescent="0.25">
      <c r="A1665" s="4" t="s">
        <v>928</v>
      </c>
      <c r="B1665" s="4" t="s">
        <v>88</v>
      </c>
      <c r="C1665" s="4" t="s">
        <v>28</v>
      </c>
      <c r="D1665" s="79" t="s">
        <v>1020</v>
      </c>
      <c r="E1665" s="89">
        <v>6112</v>
      </c>
      <c r="F1665" s="79" t="s">
        <v>1023</v>
      </c>
      <c r="G1665" s="75" t="s">
        <v>1906</v>
      </c>
      <c r="H1665" s="13" t="s">
        <v>39</v>
      </c>
      <c r="I1665" s="14">
        <v>145800</v>
      </c>
      <c r="J1665" s="14">
        <f t="shared" si="4532"/>
        <v>147500</v>
      </c>
      <c r="K1665" s="14">
        <v>143300</v>
      </c>
      <c r="L1665" s="14">
        <f t="shared" si="4535"/>
        <v>4200</v>
      </c>
      <c r="M1665" s="14">
        <v>4200</v>
      </c>
      <c r="N1665" s="14">
        <v>0</v>
      </c>
      <c r="O1665" s="14">
        <v>0</v>
      </c>
      <c r="P1665" s="14">
        <v>0</v>
      </c>
      <c r="Q1665" s="14">
        <v>0</v>
      </c>
      <c r="R1665" s="14">
        <v>4200</v>
      </c>
      <c r="S1665" s="14"/>
      <c r="T1665" s="14"/>
      <c r="U1665" s="14"/>
      <c r="V1665" s="14"/>
      <c r="W1665" s="14"/>
      <c r="X1665" s="14">
        <f t="shared" si="4518"/>
        <v>4200</v>
      </c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>
        <v>0</v>
      </c>
      <c r="AI1665" s="14">
        <v>4200</v>
      </c>
      <c r="AJ1665" s="14">
        <v>0</v>
      </c>
      <c r="AK1665" s="14"/>
      <c r="AL1665" s="14"/>
      <c r="AM1665" s="14"/>
      <c r="AN1665" s="14"/>
      <c r="AO1665" s="14"/>
      <c r="AP1665" s="14">
        <f t="shared" si="4519"/>
        <v>0</v>
      </c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>
        <v>0</v>
      </c>
      <c r="BA1665" s="14">
        <v>0</v>
      </c>
      <c r="BB1665" s="14">
        <v>0</v>
      </c>
      <c r="BC1665" s="14"/>
      <c r="BD1665" s="14"/>
      <c r="BE1665" s="14"/>
      <c r="BF1665" s="14"/>
      <c r="BG1665" s="14"/>
      <c r="BH1665" s="14">
        <f t="shared" si="4520"/>
        <v>0</v>
      </c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>
        <v>0</v>
      </c>
      <c r="BS1665" s="14">
        <v>0</v>
      </c>
      <c r="BT1665" s="14">
        <v>147500</v>
      </c>
      <c r="BU1665" s="14">
        <v>143300</v>
      </c>
      <c r="BV1665" s="14">
        <v>98000</v>
      </c>
      <c r="BW1665" s="14">
        <f t="shared" si="4216"/>
        <v>25000</v>
      </c>
      <c r="BX1665" s="14">
        <v>0</v>
      </c>
      <c r="BY1665" s="14">
        <v>8000</v>
      </c>
      <c r="BZ1665" s="14">
        <v>17000</v>
      </c>
      <c r="CA1665" s="14">
        <f t="shared" si="4533"/>
        <v>123000</v>
      </c>
      <c r="CB1665" s="122">
        <f t="shared" si="4544"/>
        <v>85.833914863921848</v>
      </c>
    </row>
    <row r="1666" spans="1:80" x14ac:dyDescent="0.25">
      <c r="A1666" s="4" t="s">
        <v>928</v>
      </c>
      <c r="B1666" s="4" t="s">
        <v>88</v>
      </c>
      <c r="C1666" s="4" t="s">
        <v>28</v>
      </c>
      <c r="D1666" s="79" t="s">
        <v>1020</v>
      </c>
      <c r="E1666" s="89">
        <v>6112</v>
      </c>
      <c r="F1666" s="79" t="s">
        <v>1024</v>
      </c>
      <c r="G1666" s="75" t="s">
        <v>1906</v>
      </c>
      <c r="H1666" s="13" t="s">
        <v>41</v>
      </c>
      <c r="I1666" s="14">
        <v>31100</v>
      </c>
      <c r="J1666" s="14">
        <f t="shared" si="4532"/>
        <v>38300</v>
      </c>
      <c r="K1666" s="14">
        <v>37000</v>
      </c>
      <c r="L1666" s="14">
        <f t="shared" si="4535"/>
        <v>1300</v>
      </c>
      <c r="M1666" s="14">
        <v>1300</v>
      </c>
      <c r="N1666" s="14">
        <v>0</v>
      </c>
      <c r="O1666" s="14">
        <v>0</v>
      </c>
      <c r="P1666" s="14">
        <v>0</v>
      </c>
      <c r="Q1666" s="14">
        <v>0</v>
      </c>
      <c r="R1666" s="14">
        <v>1300</v>
      </c>
      <c r="S1666" s="14"/>
      <c r="T1666" s="14"/>
      <c r="U1666" s="14"/>
      <c r="V1666" s="14"/>
      <c r="W1666" s="14"/>
      <c r="X1666" s="14">
        <f t="shared" si="4518"/>
        <v>1300</v>
      </c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>
        <v>0</v>
      </c>
      <c r="AI1666" s="14">
        <v>1300</v>
      </c>
      <c r="AJ1666" s="14">
        <v>0</v>
      </c>
      <c r="AK1666" s="14"/>
      <c r="AL1666" s="14"/>
      <c r="AM1666" s="14"/>
      <c r="AN1666" s="14"/>
      <c r="AO1666" s="14"/>
      <c r="AP1666" s="14">
        <f t="shared" si="4519"/>
        <v>0</v>
      </c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>
        <v>0</v>
      </c>
      <c r="BA1666" s="14">
        <v>0</v>
      </c>
      <c r="BB1666" s="14">
        <v>0</v>
      </c>
      <c r="BC1666" s="14"/>
      <c r="BD1666" s="14"/>
      <c r="BE1666" s="14"/>
      <c r="BF1666" s="14"/>
      <c r="BG1666" s="14"/>
      <c r="BH1666" s="14">
        <f t="shared" si="4520"/>
        <v>0</v>
      </c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>
        <v>0</v>
      </c>
      <c r="BS1666" s="14">
        <v>0</v>
      </c>
      <c r="BT1666" s="14">
        <v>38300</v>
      </c>
      <c r="BU1666" s="14">
        <v>38541</v>
      </c>
      <c r="BV1666" s="14">
        <v>38541</v>
      </c>
      <c r="BW1666" s="14">
        <f t="shared" si="4216"/>
        <v>0</v>
      </c>
      <c r="BX1666" s="14"/>
      <c r="BY1666" s="14"/>
      <c r="BZ1666" s="14"/>
      <c r="CA1666" s="14">
        <f t="shared" si="4533"/>
        <v>38541</v>
      </c>
      <c r="CB1666" s="122">
        <f t="shared" si="4544"/>
        <v>100</v>
      </c>
    </row>
    <row r="1667" spans="1:80" x14ac:dyDescent="0.25">
      <c r="A1667" s="4" t="s">
        <v>928</v>
      </c>
      <c r="B1667" s="4" t="s">
        <v>88</v>
      </c>
      <c r="C1667" s="4" t="s">
        <v>28</v>
      </c>
      <c r="D1667" s="79" t="s">
        <v>1020</v>
      </c>
      <c r="E1667" s="89">
        <v>6112</v>
      </c>
      <c r="F1667" s="79" t="s">
        <v>1025</v>
      </c>
      <c r="G1667" s="75" t="s">
        <v>1906</v>
      </c>
      <c r="H1667" s="13" t="s">
        <v>37</v>
      </c>
      <c r="I1667" s="14">
        <v>35900</v>
      </c>
      <c r="J1667" s="14">
        <f t="shared" si="4532"/>
        <v>8000</v>
      </c>
      <c r="K1667" s="14">
        <v>8000</v>
      </c>
      <c r="L1667" s="14">
        <f t="shared" si="4535"/>
        <v>0</v>
      </c>
      <c r="M1667" s="14">
        <v>0</v>
      </c>
      <c r="N1667" s="14">
        <v>0</v>
      </c>
      <c r="O1667" s="14">
        <v>0</v>
      </c>
      <c r="P1667" s="14">
        <v>0</v>
      </c>
      <c r="Q1667" s="14">
        <v>0</v>
      </c>
      <c r="R1667" s="14">
        <v>0</v>
      </c>
      <c r="S1667" s="14"/>
      <c r="T1667" s="14"/>
      <c r="U1667" s="14"/>
      <c r="V1667" s="14"/>
      <c r="W1667" s="14"/>
      <c r="X1667" s="14">
        <f t="shared" si="4518"/>
        <v>0</v>
      </c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>
        <v>0</v>
      </c>
      <c r="AI1667" s="14">
        <v>0</v>
      </c>
      <c r="AJ1667" s="14">
        <v>0</v>
      </c>
      <c r="AK1667" s="14"/>
      <c r="AL1667" s="14"/>
      <c r="AM1667" s="14"/>
      <c r="AN1667" s="14"/>
      <c r="AO1667" s="14"/>
      <c r="AP1667" s="14">
        <f t="shared" si="4519"/>
        <v>0</v>
      </c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>
        <v>0</v>
      </c>
      <c r="BA1667" s="14">
        <v>0</v>
      </c>
      <c r="BB1667" s="14">
        <v>0</v>
      </c>
      <c r="BC1667" s="14"/>
      <c r="BD1667" s="14"/>
      <c r="BE1667" s="14"/>
      <c r="BF1667" s="14"/>
      <c r="BG1667" s="14"/>
      <c r="BH1667" s="14">
        <f t="shared" si="4520"/>
        <v>0</v>
      </c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>
        <v>0</v>
      </c>
      <c r="BS1667" s="14">
        <v>0</v>
      </c>
      <c r="BT1667" s="14">
        <v>8000</v>
      </c>
      <c r="BU1667" s="14">
        <v>8000</v>
      </c>
      <c r="BV1667" s="14">
        <v>0</v>
      </c>
      <c r="BW1667" s="14">
        <f t="shared" si="4216"/>
        <v>8000</v>
      </c>
      <c r="BX1667" s="14">
        <v>8000</v>
      </c>
      <c r="BY1667" s="14"/>
      <c r="BZ1667" s="14"/>
      <c r="CA1667" s="14">
        <f t="shared" si="4533"/>
        <v>8000</v>
      </c>
      <c r="CB1667" s="122">
        <f t="shared" si="4544"/>
        <v>100</v>
      </c>
    </row>
    <row r="1668" spans="1:80" x14ac:dyDescent="0.25">
      <c r="A1668" s="4" t="s">
        <v>928</v>
      </c>
      <c r="B1668" s="4" t="s">
        <v>88</v>
      </c>
      <c r="C1668" s="4" t="s">
        <v>28</v>
      </c>
      <c r="D1668" s="79" t="s">
        <v>1020</v>
      </c>
      <c r="E1668" s="89">
        <v>6112</v>
      </c>
      <c r="F1668" s="79" t="s">
        <v>1026</v>
      </c>
      <c r="G1668" s="75" t="s">
        <v>1906</v>
      </c>
      <c r="H1668" s="13" t="s">
        <v>43</v>
      </c>
      <c r="I1668" s="14">
        <v>21000</v>
      </c>
      <c r="J1668" s="14">
        <f t="shared" si="4532"/>
        <v>25000</v>
      </c>
      <c r="K1668" s="14">
        <v>25000</v>
      </c>
      <c r="L1668" s="14">
        <f t="shared" si="4535"/>
        <v>0</v>
      </c>
      <c r="M1668" s="14">
        <v>0</v>
      </c>
      <c r="N1668" s="14">
        <v>0</v>
      </c>
      <c r="O1668" s="14">
        <v>0</v>
      </c>
      <c r="P1668" s="14">
        <v>0</v>
      </c>
      <c r="Q1668" s="14">
        <v>0</v>
      </c>
      <c r="R1668" s="14">
        <v>0</v>
      </c>
      <c r="S1668" s="14"/>
      <c r="T1668" s="14"/>
      <c r="U1668" s="14"/>
      <c r="V1668" s="14"/>
      <c r="W1668" s="14"/>
      <c r="X1668" s="14">
        <f t="shared" si="4518"/>
        <v>0</v>
      </c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>
        <v>0</v>
      </c>
      <c r="AI1668" s="14">
        <v>0</v>
      </c>
      <c r="AJ1668" s="14">
        <v>0</v>
      </c>
      <c r="AK1668" s="14"/>
      <c r="AL1668" s="14"/>
      <c r="AM1668" s="14"/>
      <c r="AN1668" s="14"/>
      <c r="AO1668" s="14"/>
      <c r="AP1668" s="14">
        <f t="shared" si="4519"/>
        <v>0</v>
      </c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>
        <v>0</v>
      </c>
      <c r="BA1668" s="14">
        <v>0</v>
      </c>
      <c r="BB1668" s="14">
        <v>0</v>
      </c>
      <c r="BC1668" s="14"/>
      <c r="BD1668" s="14"/>
      <c r="BE1668" s="14"/>
      <c r="BF1668" s="14"/>
      <c r="BG1668" s="14"/>
      <c r="BH1668" s="14">
        <f t="shared" si="4520"/>
        <v>0</v>
      </c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>
        <v>0</v>
      </c>
      <c r="BS1668" s="14">
        <v>0</v>
      </c>
      <c r="BT1668" s="14">
        <v>25000</v>
      </c>
      <c r="BU1668" s="14">
        <v>25000</v>
      </c>
      <c r="BV1668" s="14">
        <v>25000</v>
      </c>
      <c r="BW1668" s="14">
        <f t="shared" si="4216"/>
        <v>0</v>
      </c>
      <c r="BX1668" s="14">
        <v>0</v>
      </c>
      <c r="BY1668" s="14"/>
      <c r="BZ1668" s="14"/>
      <c r="CA1668" s="14">
        <f t="shared" si="4533"/>
        <v>25000</v>
      </c>
      <c r="CB1668" s="122">
        <f t="shared" si="4544"/>
        <v>100</v>
      </c>
    </row>
    <row r="1669" spans="1:80" x14ac:dyDescent="0.25">
      <c r="A1669" s="4" t="s">
        <v>928</v>
      </c>
      <c r="B1669" s="4" t="s">
        <v>88</v>
      </c>
      <c r="C1669" s="4" t="s">
        <v>28</v>
      </c>
      <c r="D1669" s="79" t="s">
        <v>1020</v>
      </c>
      <c r="E1669" s="78" t="s">
        <v>44</v>
      </c>
      <c r="F1669" s="78" t="s">
        <v>1</v>
      </c>
      <c r="G1669" s="2" t="s">
        <v>1</v>
      </c>
      <c r="H1669" s="2" t="s">
        <v>45</v>
      </c>
      <c r="I1669" s="12">
        <f>SUM(I1670)</f>
        <v>188351</v>
      </c>
      <c r="J1669" s="12">
        <f t="shared" si="4532"/>
        <v>208277</v>
      </c>
      <c r="K1669" s="12">
        <f t="shared" ref="K1669:Q1669" si="4562">SUM(K1670)</f>
        <v>204917</v>
      </c>
      <c r="L1669" s="12">
        <f t="shared" si="4535"/>
        <v>3360</v>
      </c>
      <c r="M1669" s="12">
        <f t="shared" si="4562"/>
        <v>3360</v>
      </c>
      <c r="N1669" s="12">
        <f t="shared" si="4562"/>
        <v>0</v>
      </c>
      <c r="O1669" s="12">
        <f t="shared" si="4562"/>
        <v>0</v>
      </c>
      <c r="P1669" s="12">
        <f t="shared" si="4562"/>
        <v>0</v>
      </c>
      <c r="Q1669" s="12">
        <f t="shared" si="4562"/>
        <v>0</v>
      </c>
      <c r="R1669" s="12">
        <f t="shared" ref="R1669:AG1669" si="4563">SUM(R1670)</f>
        <v>3360</v>
      </c>
      <c r="S1669" s="12">
        <f t="shared" si="4563"/>
        <v>0</v>
      </c>
      <c r="T1669" s="12">
        <f t="shared" si="4563"/>
        <v>0</v>
      </c>
      <c r="U1669" s="12">
        <f t="shared" si="4563"/>
        <v>0</v>
      </c>
      <c r="V1669" s="12">
        <f t="shared" si="4563"/>
        <v>0</v>
      </c>
      <c r="W1669" s="12">
        <f t="shared" si="4563"/>
        <v>0</v>
      </c>
      <c r="X1669" s="12">
        <f t="shared" si="4563"/>
        <v>3360</v>
      </c>
      <c r="Y1669" s="12">
        <f t="shared" si="4563"/>
        <v>0</v>
      </c>
      <c r="Z1669" s="12">
        <f t="shared" si="4563"/>
        <v>0</v>
      </c>
      <c r="AA1669" s="12">
        <f t="shared" si="4563"/>
        <v>0</v>
      </c>
      <c r="AB1669" s="12">
        <f t="shared" si="4563"/>
        <v>0</v>
      </c>
      <c r="AC1669" s="12">
        <f t="shared" si="4563"/>
        <v>0</v>
      </c>
      <c r="AD1669" s="12">
        <f t="shared" si="4563"/>
        <v>0</v>
      </c>
      <c r="AE1669" s="12">
        <f t="shared" si="4563"/>
        <v>0</v>
      </c>
      <c r="AF1669" s="12">
        <f t="shared" si="4563"/>
        <v>0</v>
      </c>
      <c r="AG1669" s="12">
        <f t="shared" si="4563"/>
        <v>0</v>
      </c>
      <c r="AH1669" s="12">
        <v>0</v>
      </c>
      <c r="AI1669" s="12">
        <v>3360</v>
      </c>
      <c r="AJ1669" s="12">
        <f t="shared" ref="AJ1669:AY1669" si="4564">SUM(AJ1670)</f>
        <v>0</v>
      </c>
      <c r="AK1669" s="12">
        <f t="shared" si="4564"/>
        <v>0</v>
      </c>
      <c r="AL1669" s="12">
        <f t="shared" si="4564"/>
        <v>0</v>
      </c>
      <c r="AM1669" s="12">
        <f t="shared" si="4564"/>
        <v>0</v>
      </c>
      <c r="AN1669" s="12">
        <f t="shared" si="4564"/>
        <v>0</v>
      </c>
      <c r="AO1669" s="12">
        <f t="shared" si="4564"/>
        <v>0</v>
      </c>
      <c r="AP1669" s="12">
        <f t="shared" si="4564"/>
        <v>0</v>
      </c>
      <c r="AQ1669" s="12">
        <f t="shared" si="4564"/>
        <v>0</v>
      </c>
      <c r="AR1669" s="12">
        <f t="shared" si="4564"/>
        <v>0</v>
      </c>
      <c r="AS1669" s="12">
        <f t="shared" si="4564"/>
        <v>0</v>
      </c>
      <c r="AT1669" s="12">
        <f t="shared" si="4564"/>
        <v>0</v>
      </c>
      <c r="AU1669" s="12">
        <f t="shared" si="4564"/>
        <v>0</v>
      </c>
      <c r="AV1669" s="12">
        <f t="shared" si="4564"/>
        <v>0</v>
      </c>
      <c r="AW1669" s="12">
        <f t="shared" si="4564"/>
        <v>0</v>
      </c>
      <c r="AX1669" s="12">
        <f t="shared" si="4564"/>
        <v>0</v>
      </c>
      <c r="AY1669" s="12">
        <f t="shared" si="4564"/>
        <v>0</v>
      </c>
      <c r="AZ1669" s="12">
        <v>0</v>
      </c>
      <c r="BA1669" s="12">
        <v>0</v>
      </c>
      <c r="BB1669" s="12">
        <f t="shared" ref="BB1669:BQ1669" si="4565">SUM(BB1670)</f>
        <v>0</v>
      </c>
      <c r="BC1669" s="12">
        <f t="shared" si="4565"/>
        <v>0</v>
      </c>
      <c r="BD1669" s="12">
        <f t="shared" si="4565"/>
        <v>0</v>
      </c>
      <c r="BE1669" s="12">
        <f t="shared" si="4565"/>
        <v>0</v>
      </c>
      <c r="BF1669" s="12">
        <f t="shared" si="4565"/>
        <v>0</v>
      </c>
      <c r="BG1669" s="12">
        <f t="shared" si="4565"/>
        <v>0</v>
      </c>
      <c r="BH1669" s="12">
        <f t="shared" si="4565"/>
        <v>0</v>
      </c>
      <c r="BI1669" s="12">
        <f t="shared" si="4565"/>
        <v>0</v>
      </c>
      <c r="BJ1669" s="12">
        <f t="shared" si="4565"/>
        <v>0</v>
      </c>
      <c r="BK1669" s="12">
        <f t="shared" si="4565"/>
        <v>0</v>
      </c>
      <c r="BL1669" s="12">
        <f t="shared" si="4565"/>
        <v>0</v>
      </c>
      <c r="BM1669" s="12">
        <f t="shared" si="4565"/>
        <v>0</v>
      </c>
      <c r="BN1669" s="12">
        <f t="shared" si="4565"/>
        <v>0</v>
      </c>
      <c r="BO1669" s="12">
        <f t="shared" si="4565"/>
        <v>0</v>
      </c>
      <c r="BP1669" s="12">
        <f t="shared" si="4565"/>
        <v>0</v>
      </c>
      <c r="BQ1669" s="12">
        <f t="shared" si="4565"/>
        <v>0</v>
      </c>
      <c r="BR1669" s="12">
        <v>0</v>
      </c>
      <c r="BS1669" s="12">
        <v>0</v>
      </c>
      <c r="BT1669" s="12">
        <f t="shared" ref="BT1669:BZ1669" si="4566">SUM(BT1670)</f>
        <v>218691</v>
      </c>
      <c r="BU1669" s="12">
        <f t="shared" si="4566"/>
        <v>215331</v>
      </c>
      <c r="BV1669" s="12">
        <f t="shared" si="4566"/>
        <v>117600</v>
      </c>
      <c r="BW1669" s="12">
        <f t="shared" si="4566"/>
        <v>61320</v>
      </c>
      <c r="BX1669" s="12">
        <f t="shared" si="4566"/>
        <v>20265</v>
      </c>
      <c r="BY1669" s="12">
        <f t="shared" si="4566"/>
        <v>20265</v>
      </c>
      <c r="BZ1669" s="12">
        <f t="shared" si="4566"/>
        <v>20790</v>
      </c>
      <c r="CA1669" s="12">
        <f t="shared" si="4533"/>
        <v>178920</v>
      </c>
      <c r="CB1669" s="124">
        <f t="shared" si="4544"/>
        <v>83.090683645178814</v>
      </c>
    </row>
    <row r="1670" spans="1:80" x14ac:dyDescent="0.25">
      <c r="A1670" s="4" t="s">
        <v>928</v>
      </c>
      <c r="B1670" s="4" t="s">
        <v>88</v>
      </c>
      <c r="C1670" s="4" t="s">
        <v>28</v>
      </c>
      <c r="D1670" s="79" t="s">
        <v>1020</v>
      </c>
      <c r="E1670" s="89">
        <v>6121</v>
      </c>
      <c r="F1670" s="79"/>
      <c r="G1670" s="75" t="s">
        <v>1906</v>
      </c>
      <c r="H1670" s="13" t="s">
        <v>46</v>
      </c>
      <c r="I1670" s="14">
        <v>188351</v>
      </c>
      <c r="J1670" s="14">
        <f t="shared" si="4532"/>
        <v>208277</v>
      </c>
      <c r="K1670" s="14">
        <v>204917</v>
      </c>
      <c r="L1670" s="14">
        <f t="shared" si="4535"/>
        <v>3360</v>
      </c>
      <c r="M1670" s="14">
        <v>3360</v>
      </c>
      <c r="N1670" s="14">
        <v>0</v>
      </c>
      <c r="O1670" s="14">
        <v>0</v>
      </c>
      <c r="P1670" s="14">
        <v>0</v>
      </c>
      <c r="Q1670" s="14">
        <v>0</v>
      </c>
      <c r="R1670" s="14">
        <v>3360</v>
      </c>
      <c r="S1670" s="14"/>
      <c r="T1670" s="14"/>
      <c r="U1670" s="14"/>
      <c r="V1670" s="14"/>
      <c r="W1670" s="14"/>
      <c r="X1670" s="14">
        <f t="shared" si="4518"/>
        <v>3360</v>
      </c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>
        <v>0</v>
      </c>
      <c r="AI1670" s="14">
        <v>3360</v>
      </c>
      <c r="AJ1670" s="14">
        <v>0</v>
      </c>
      <c r="AK1670" s="14"/>
      <c r="AL1670" s="14"/>
      <c r="AM1670" s="14"/>
      <c r="AN1670" s="14"/>
      <c r="AO1670" s="14"/>
      <c r="AP1670" s="14">
        <f t="shared" si="4519"/>
        <v>0</v>
      </c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>
        <v>0</v>
      </c>
      <c r="BA1670" s="14">
        <v>0</v>
      </c>
      <c r="BB1670" s="14">
        <v>0</v>
      </c>
      <c r="BC1670" s="14"/>
      <c r="BD1670" s="14"/>
      <c r="BE1670" s="14"/>
      <c r="BF1670" s="14"/>
      <c r="BG1670" s="14"/>
      <c r="BH1670" s="14">
        <f t="shared" si="4520"/>
        <v>0</v>
      </c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>
        <v>0</v>
      </c>
      <c r="BS1670" s="14">
        <v>0</v>
      </c>
      <c r="BT1670" s="14">
        <v>218691</v>
      </c>
      <c r="BU1670" s="14">
        <v>215331</v>
      </c>
      <c r="BV1670" s="14">
        <v>117600</v>
      </c>
      <c r="BW1670" s="14">
        <f t="shared" si="4216"/>
        <v>61320</v>
      </c>
      <c r="BX1670" s="14">
        <v>20265</v>
      </c>
      <c r="BY1670" s="14">
        <v>20265</v>
      </c>
      <c r="BZ1670" s="14">
        <v>20790</v>
      </c>
      <c r="CA1670" s="14">
        <f t="shared" si="4533"/>
        <v>178920</v>
      </c>
      <c r="CB1670" s="122">
        <f t="shared" si="4544"/>
        <v>83.090683645178814</v>
      </c>
    </row>
    <row r="1671" spans="1:80" x14ac:dyDescent="0.25">
      <c r="A1671" s="4" t="s">
        <v>928</v>
      </c>
      <c r="B1671" s="4" t="s">
        <v>88</v>
      </c>
      <c r="C1671" s="4" t="s">
        <v>28</v>
      </c>
      <c r="D1671" s="79" t="s">
        <v>1020</v>
      </c>
      <c r="E1671" s="78" t="s">
        <v>47</v>
      </c>
      <c r="F1671" s="78" t="s">
        <v>1</v>
      </c>
      <c r="G1671" s="2" t="s">
        <v>1</v>
      </c>
      <c r="H1671" s="2" t="s">
        <v>48</v>
      </c>
      <c r="I1671" s="12">
        <f>SUM(I1672:I1678)</f>
        <v>280935</v>
      </c>
      <c r="J1671" s="12">
        <f t="shared" si="4532"/>
        <v>291227</v>
      </c>
      <c r="K1671" s="12">
        <f t="shared" ref="K1671" si="4567">SUM(K1672:K1678)</f>
        <v>248087</v>
      </c>
      <c r="L1671" s="12">
        <f t="shared" si="4535"/>
        <v>43140</v>
      </c>
      <c r="M1671" s="12">
        <f t="shared" ref="M1671:Q1671" si="4568">SUM(M1672:M1678)</f>
        <v>43140</v>
      </c>
      <c r="N1671" s="12">
        <f t="shared" si="4568"/>
        <v>0</v>
      </c>
      <c r="O1671" s="12">
        <f t="shared" si="4568"/>
        <v>0</v>
      </c>
      <c r="P1671" s="12">
        <f t="shared" si="4568"/>
        <v>0</v>
      </c>
      <c r="Q1671" s="12">
        <f t="shared" si="4568"/>
        <v>0</v>
      </c>
      <c r="R1671" s="12">
        <f t="shared" ref="R1671:AG1671" si="4569">SUM(R1672:R1678)</f>
        <v>43140</v>
      </c>
      <c r="S1671" s="12">
        <f t="shared" si="4569"/>
        <v>0</v>
      </c>
      <c r="T1671" s="12">
        <f t="shared" si="4569"/>
        <v>0</v>
      </c>
      <c r="U1671" s="12">
        <f t="shared" si="4569"/>
        <v>0</v>
      </c>
      <c r="V1671" s="12">
        <f t="shared" si="4569"/>
        <v>0</v>
      </c>
      <c r="W1671" s="12">
        <f t="shared" si="4569"/>
        <v>0</v>
      </c>
      <c r="X1671" s="12">
        <f t="shared" si="4569"/>
        <v>43140</v>
      </c>
      <c r="Y1671" s="12">
        <f t="shared" si="4569"/>
        <v>0</v>
      </c>
      <c r="Z1671" s="12">
        <f t="shared" si="4569"/>
        <v>0</v>
      </c>
      <c r="AA1671" s="12">
        <f t="shared" si="4569"/>
        <v>0</v>
      </c>
      <c r="AB1671" s="12">
        <f t="shared" si="4569"/>
        <v>0</v>
      </c>
      <c r="AC1671" s="12">
        <f t="shared" si="4569"/>
        <v>0</v>
      </c>
      <c r="AD1671" s="12">
        <f t="shared" si="4569"/>
        <v>0</v>
      </c>
      <c r="AE1671" s="12">
        <f t="shared" si="4569"/>
        <v>0</v>
      </c>
      <c r="AF1671" s="12">
        <f t="shared" si="4569"/>
        <v>0</v>
      </c>
      <c r="AG1671" s="12">
        <f t="shared" si="4569"/>
        <v>4060</v>
      </c>
      <c r="AH1671" s="12">
        <v>4060</v>
      </c>
      <c r="AI1671" s="12">
        <v>39080</v>
      </c>
      <c r="AJ1671" s="12">
        <f t="shared" ref="AJ1671:AY1671" si="4570">SUM(AJ1672:AJ1678)</f>
        <v>0</v>
      </c>
      <c r="AK1671" s="12">
        <f t="shared" si="4570"/>
        <v>0</v>
      </c>
      <c r="AL1671" s="12">
        <f t="shared" si="4570"/>
        <v>0</v>
      </c>
      <c r="AM1671" s="12">
        <f t="shared" si="4570"/>
        <v>0</v>
      </c>
      <c r="AN1671" s="12">
        <f t="shared" si="4570"/>
        <v>0</v>
      </c>
      <c r="AO1671" s="12">
        <f t="shared" si="4570"/>
        <v>0</v>
      </c>
      <c r="AP1671" s="12">
        <f t="shared" si="4570"/>
        <v>0</v>
      </c>
      <c r="AQ1671" s="12">
        <f t="shared" si="4570"/>
        <v>0</v>
      </c>
      <c r="AR1671" s="12">
        <f t="shared" si="4570"/>
        <v>0</v>
      </c>
      <c r="AS1671" s="12">
        <f t="shared" si="4570"/>
        <v>0</v>
      </c>
      <c r="AT1671" s="12">
        <f t="shared" si="4570"/>
        <v>0</v>
      </c>
      <c r="AU1671" s="12">
        <f t="shared" si="4570"/>
        <v>0</v>
      </c>
      <c r="AV1671" s="12">
        <f t="shared" si="4570"/>
        <v>0</v>
      </c>
      <c r="AW1671" s="12">
        <f t="shared" si="4570"/>
        <v>0</v>
      </c>
      <c r="AX1671" s="12">
        <f t="shared" si="4570"/>
        <v>0</v>
      </c>
      <c r="AY1671" s="12">
        <f t="shared" si="4570"/>
        <v>0</v>
      </c>
      <c r="AZ1671" s="12">
        <v>0</v>
      </c>
      <c r="BA1671" s="12">
        <v>0</v>
      </c>
      <c r="BB1671" s="12">
        <f t="shared" ref="BB1671:BQ1671" si="4571">SUM(BB1672:BB1678)</f>
        <v>0</v>
      </c>
      <c r="BC1671" s="12">
        <f t="shared" si="4571"/>
        <v>0</v>
      </c>
      <c r="BD1671" s="12">
        <f t="shared" si="4571"/>
        <v>0</v>
      </c>
      <c r="BE1671" s="12">
        <f t="shared" si="4571"/>
        <v>0</v>
      </c>
      <c r="BF1671" s="12">
        <f t="shared" si="4571"/>
        <v>0</v>
      </c>
      <c r="BG1671" s="12">
        <f t="shared" si="4571"/>
        <v>0</v>
      </c>
      <c r="BH1671" s="12">
        <f t="shared" si="4571"/>
        <v>0</v>
      </c>
      <c r="BI1671" s="12">
        <f t="shared" si="4571"/>
        <v>0</v>
      </c>
      <c r="BJ1671" s="12">
        <f t="shared" si="4571"/>
        <v>0</v>
      </c>
      <c r="BK1671" s="12">
        <f t="shared" si="4571"/>
        <v>0</v>
      </c>
      <c r="BL1671" s="12">
        <f t="shared" si="4571"/>
        <v>0</v>
      </c>
      <c r="BM1671" s="12">
        <f t="shared" si="4571"/>
        <v>0</v>
      </c>
      <c r="BN1671" s="12">
        <f t="shared" si="4571"/>
        <v>0</v>
      </c>
      <c r="BO1671" s="12">
        <f t="shared" si="4571"/>
        <v>0</v>
      </c>
      <c r="BP1671" s="12">
        <f t="shared" si="4571"/>
        <v>0</v>
      </c>
      <c r="BQ1671" s="12">
        <f t="shared" si="4571"/>
        <v>0</v>
      </c>
      <c r="BR1671" s="12">
        <v>0</v>
      </c>
      <c r="BS1671" s="12">
        <v>0</v>
      </c>
      <c r="BT1671" s="12">
        <f t="shared" ref="BT1671:BZ1671" si="4572">SUM(BT1672:BT1678)</f>
        <v>305543</v>
      </c>
      <c r="BU1671" s="12">
        <f t="shared" si="4572"/>
        <v>262403</v>
      </c>
      <c r="BV1671" s="12">
        <f t="shared" si="4572"/>
        <v>139575</v>
      </c>
      <c r="BW1671" s="12">
        <f t="shared" si="4572"/>
        <v>37704</v>
      </c>
      <c r="BX1671" s="12">
        <f t="shared" si="4572"/>
        <v>14213</v>
      </c>
      <c r="BY1671" s="12">
        <f t="shared" si="4572"/>
        <v>11313</v>
      </c>
      <c r="BZ1671" s="12">
        <f t="shared" si="4572"/>
        <v>12178</v>
      </c>
      <c r="CA1671" s="12">
        <f t="shared" si="4533"/>
        <v>177279</v>
      </c>
      <c r="CB1671" s="124">
        <f t="shared" si="4544"/>
        <v>67.55982210569239</v>
      </c>
    </row>
    <row r="1672" spans="1:80" x14ac:dyDescent="0.25">
      <c r="A1672" s="4" t="s">
        <v>928</v>
      </c>
      <c r="B1672" s="4" t="s">
        <v>88</v>
      </c>
      <c r="C1672" s="4" t="s">
        <v>28</v>
      </c>
      <c r="D1672" s="79" t="s">
        <v>1020</v>
      </c>
      <c r="E1672" s="89">
        <v>6131</v>
      </c>
      <c r="F1672" s="79"/>
      <c r="G1672" s="75" t="s">
        <v>1906</v>
      </c>
      <c r="H1672" s="13" t="s">
        <v>49</v>
      </c>
      <c r="I1672" s="14">
        <v>1000</v>
      </c>
      <c r="J1672" s="14">
        <f t="shared" si="4532"/>
        <v>1000</v>
      </c>
      <c r="K1672" s="14">
        <v>1000</v>
      </c>
      <c r="L1672" s="14">
        <f t="shared" si="4535"/>
        <v>0</v>
      </c>
      <c r="M1672" s="14">
        <v>0</v>
      </c>
      <c r="N1672" s="14">
        <v>0</v>
      </c>
      <c r="O1672" s="14">
        <v>0</v>
      </c>
      <c r="P1672" s="14">
        <v>0</v>
      </c>
      <c r="Q1672" s="14">
        <v>0</v>
      </c>
      <c r="R1672" s="14">
        <v>0</v>
      </c>
      <c r="S1672" s="14"/>
      <c r="T1672" s="14"/>
      <c r="U1672" s="14"/>
      <c r="V1672" s="14"/>
      <c r="W1672" s="14"/>
      <c r="X1672" s="14">
        <f t="shared" si="4518"/>
        <v>0</v>
      </c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>
        <v>0</v>
      </c>
      <c r="AI1672" s="14">
        <v>0</v>
      </c>
      <c r="AJ1672" s="14">
        <v>0</v>
      </c>
      <c r="AK1672" s="14"/>
      <c r="AL1672" s="14"/>
      <c r="AM1672" s="14"/>
      <c r="AN1672" s="14"/>
      <c r="AO1672" s="14"/>
      <c r="AP1672" s="14">
        <f t="shared" si="4519"/>
        <v>0</v>
      </c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>
        <v>0</v>
      </c>
      <c r="BA1672" s="14">
        <v>0</v>
      </c>
      <c r="BB1672" s="14">
        <v>0</v>
      </c>
      <c r="BC1672" s="14"/>
      <c r="BD1672" s="14"/>
      <c r="BE1672" s="14"/>
      <c r="BF1672" s="14"/>
      <c r="BG1672" s="14"/>
      <c r="BH1672" s="14">
        <f t="shared" si="4520"/>
        <v>0</v>
      </c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>
        <v>0</v>
      </c>
      <c r="BS1672" s="14">
        <v>0</v>
      </c>
      <c r="BT1672" s="14">
        <v>1000</v>
      </c>
      <c r="BU1672" s="14">
        <v>1000</v>
      </c>
      <c r="BV1672" s="14">
        <v>0</v>
      </c>
      <c r="BW1672" s="14">
        <f t="shared" si="4216"/>
        <v>1000</v>
      </c>
      <c r="BX1672" s="14">
        <v>1000</v>
      </c>
      <c r="BY1672" s="14"/>
      <c r="BZ1672" s="14"/>
      <c r="CA1672" s="14">
        <f t="shared" si="4533"/>
        <v>1000</v>
      </c>
      <c r="CB1672" s="122">
        <f t="shared" si="4544"/>
        <v>100</v>
      </c>
    </row>
    <row r="1673" spans="1:80" x14ac:dyDescent="0.25">
      <c r="A1673" s="4" t="s">
        <v>928</v>
      </c>
      <c r="B1673" s="4" t="s">
        <v>88</v>
      </c>
      <c r="C1673" s="4" t="s">
        <v>28</v>
      </c>
      <c r="D1673" s="79" t="s">
        <v>1020</v>
      </c>
      <c r="E1673" s="89">
        <v>6132</v>
      </c>
      <c r="F1673" s="79"/>
      <c r="G1673" s="75" t="s">
        <v>1906</v>
      </c>
      <c r="H1673" s="13" t="s">
        <v>196</v>
      </c>
      <c r="I1673" s="14">
        <v>171000</v>
      </c>
      <c r="J1673" s="14">
        <f t="shared" si="4532"/>
        <v>171000</v>
      </c>
      <c r="K1673" s="14">
        <v>171000</v>
      </c>
      <c r="L1673" s="14">
        <f t="shared" si="4535"/>
        <v>0</v>
      </c>
      <c r="M1673" s="14">
        <v>0</v>
      </c>
      <c r="N1673" s="14">
        <v>0</v>
      </c>
      <c r="O1673" s="14">
        <v>0</v>
      </c>
      <c r="P1673" s="14">
        <v>0</v>
      </c>
      <c r="Q1673" s="14">
        <v>0</v>
      </c>
      <c r="R1673" s="14">
        <v>0</v>
      </c>
      <c r="S1673" s="14"/>
      <c r="T1673" s="14"/>
      <c r="U1673" s="14"/>
      <c r="V1673" s="14"/>
      <c r="W1673" s="14"/>
      <c r="X1673" s="14">
        <f t="shared" si="4518"/>
        <v>0</v>
      </c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>
        <v>0</v>
      </c>
      <c r="AI1673" s="14">
        <v>0</v>
      </c>
      <c r="AJ1673" s="14">
        <v>0</v>
      </c>
      <c r="AK1673" s="14"/>
      <c r="AL1673" s="14"/>
      <c r="AM1673" s="14"/>
      <c r="AN1673" s="14"/>
      <c r="AO1673" s="14"/>
      <c r="AP1673" s="14">
        <f t="shared" si="4519"/>
        <v>0</v>
      </c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>
        <v>0</v>
      </c>
      <c r="BA1673" s="14">
        <v>0</v>
      </c>
      <c r="BB1673" s="14">
        <v>0</v>
      </c>
      <c r="BC1673" s="14"/>
      <c r="BD1673" s="14"/>
      <c r="BE1673" s="14"/>
      <c r="BF1673" s="14"/>
      <c r="BG1673" s="14"/>
      <c r="BH1673" s="14">
        <f t="shared" si="4520"/>
        <v>0</v>
      </c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>
        <v>0</v>
      </c>
      <c r="BS1673" s="14">
        <v>0</v>
      </c>
      <c r="BT1673" s="14">
        <v>171000</v>
      </c>
      <c r="BU1673" s="14">
        <v>171000</v>
      </c>
      <c r="BV1673" s="14">
        <v>91350</v>
      </c>
      <c r="BW1673" s="14">
        <f t="shared" si="4216"/>
        <v>17500</v>
      </c>
      <c r="BX1673" s="14">
        <v>5000</v>
      </c>
      <c r="BY1673" s="14">
        <v>6000</v>
      </c>
      <c r="BZ1673" s="14">
        <v>6500</v>
      </c>
      <c r="CA1673" s="14">
        <f t="shared" si="4533"/>
        <v>108850</v>
      </c>
      <c r="CB1673" s="122">
        <f t="shared" si="4544"/>
        <v>63.654970760233923</v>
      </c>
    </row>
    <row r="1674" spans="1:80" x14ac:dyDescent="0.25">
      <c r="A1674" s="4" t="s">
        <v>928</v>
      </c>
      <c r="B1674" s="4" t="s">
        <v>88</v>
      </c>
      <c r="C1674" s="4" t="s">
        <v>28</v>
      </c>
      <c r="D1674" s="79" t="s">
        <v>1020</v>
      </c>
      <c r="E1674" s="89">
        <v>6133</v>
      </c>
      <c r="F1674" s="79"/>
      <c r="G1674" s="75" t="s">
        <v>1906</v>
      </c>
      <c r="H1674" s="13" t="s">
        <v>198</v>
      </c>
      <c r="I1674" s="14">
        <v>12000</v>
      </c>
      <c r="J1674" s="14">
        <f t="shared" si="4532"/>
        <v>14000</v>
      </c>
      <c r="K1674" s="14">
        <v>14000</v>
      </c>
      <c r="L1674" s="14">
        <f t="shared" si="4535"/>
        <v>0</v>
      </c>
      <c r="M1674" s="14">
        <v>0</v>
      </c>
      <c r="N1674" s="14">
        <v>0</v>
      </c>
      <c r="O1674" s="14">
        <v>0</v>
      </c>
      <c r="P1674" s="14">
        <v>0</v>
      </c>
      <c r="Q1674" s="14">
        <v>0</v>
      </c>
      <c r="R1674" s="14">
        <v>0</v>
      </c>
      <c r="S1674" s="14"/>
      <c r="T1674" s="14"/>
      <c r="U1674" s="14"/>
      <c r="V1674" s="14"/>
      <c r="W1674" s="14"/>
      <c r="X1674" s="14">
        <f t="shared" si="4518"/>
        <v>0</v>
      </c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>
        <v>0</v>
      </c>
      <c r="AI1674" s="14">
        <v>0</v>
      </c>
      <c r="AJ1674" s="14">
        <v>0</v>
      </c>
      <c r="AK1674" s="14"/>
      <c r="AL1674" s="14"/>
      <c r="AM1674" s="14"/>
      <c r="AN1674" s="14"/>
      <c r="AO1674" s="14"/>
      <c r="AP1674" s="14">
        <f t="shared" si="4519"/>
        <v>0</v>
      </c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>
        <v>0</v>
      </c>
      <c r="BA1674" s="14">
        <v>0</v>
      </c>
      <c r="BB1674" s="14">
        <v>0</v>
      </c>
      <c r="BC1674" s="14"/>
      <c r="BD1674" s="14"/>
      <c r="BE1674" s="14"/>
      <c r="BF1674" s="14"/>
      <c r="BG1674" s="14"/>
      <c r="BH1674" s="14">
        <f t="shared" si="4520"/>
        <v>0</v>
      </c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>
        <v>0</v>
      </c>
      <c r="BS1674" s="14">
        <v>0</v>
      </c>
      <c r="BT1674" s="14">
        <v>14000</v>
      </c>
      <c r="BU1674" s="14">
        <v>14000</v>
      </c>
      <c r="BV1674" s="14">
        <v>6800</v>
      </c>
      <c r="BW1674" s="14">
        <f t="shared" si="4216"/>
        <v>3000</v>
      </c>
      <c r="BX1674" s="14">
        <v>1400</v>
      </c>
      <c r="BY1674" s="14">
        <v>800</v>
      </c>
      <c r="BZ1674" s="14">
        <v>800</v>
      </c>
      <c r="CA1674" s="14">
        <f t="shared" si="4533"/>
        <v>9800</v>
      </c>
      <c r="CB1674" s="122">
        <f t="shared" si="4544"/>
        <v>70</v>
      </c>
    </row>
    <row r="1675" spans="1:80" x14ac:dyDescent="0.25">
      <c r="A1675" s="4" t="s">
        <v>928</v>
      </c>
      <c r="B1675" s="4" t="s">
        <v>88</v>
      </c>
      <c r="C1675" s="4" t="s">
        <v>28</v>
      </c>
      <c r="D1675" s="79" t="s">
        <v>1020</v>
      </c>
      <c r="E1675" s="89">
        <v>6134</v>
      </c>
      <c r="F1675" s="79"/>
      <c r="G1675" s="75" t="s">
        <v>1906</v>
      </c>
      <c r="H1675" s="13" t="s">
        <v>200</v>
      </c>
      <c r="I1675" s="14">
        <v>56500</v>
      </c>
      <c r="J1675" s="14">
        <f t="shared" si="4532"/>
        <v>56500</v>
      </c>
      <c r="K1675" s="14">
        <v>14000</v>
      </c>
      <c r="L1675" s="14">
        <f t="shared" si="4535"/>
        <v>42500</v>
      </c>
      <c r="M1675" s="14">
        <v>42500</v>
      </c>
      <c r="N1675" s="14">
        <v>0</v>
      </c>
      <c r="O1675" s="14">
        <v>0</v>
      </c>
      <c r="P1675" s="14">
        <v>0</v>
      </c>
      <c r="Q1675" s="14">
        <v>0</v>
      </c>
      <c r="R1675" s="14">
        <v>42500</v>
      </c>
      <c r="S1675" s="14"/>
      <c r="T1675" s="14"/>
      <c r="U1675" s="14"/>
      <c r="V1675" s="14"/>
      <c r="W1675" s="14"/>
      <c r="X1675" s="14">
        <f t="shared" si="4518"/>
        <v>42500</v>
      </c>
      <c r="Y1675" s="14"/>
      <c r="Z1675" s="14"/>
      <c r="AA1675" s="14"/>
      <c r="AB1675" s="14"/>
      <c r="AC1675" s="14"/>
      <c r="AD1675" s="14"/>
      <c r="AE1675" s="14"/>
      <c r="AF1675" s="14"/>
      <c r="AG1675" s="14">
        <v>4060</v>
      </c>
      <c r="AH1675" s="14">
        <v>4060</v>
      </c>
      <c r="AI1675" s="14">
        <v>38440</v>
      </c>
      <c r="AJ1675" s="14">
        <v>0</v>
      </c>
      <c r="AK1675" s="14"/>
      <c r="AL1675" s="14"/>
      <c r="AM1675" s="14"/>
      <c r="AN1675" s="14"/>
      <c r="AO1675" s="14"/>
      <c r="AP1675" s="14">
        <f t="shared" si="4519"/>
        <v>0</v>
      </c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>
        <v>0</v>
      </c>
      <c r="BA1675" s="14">
        <v>0</v>
      </c>
      <c r="BB1675" s="14">
        <v>0</v>
      </c>
      <c r="BC1675" s="14"/>
      <c r="BD1675" s="14"/>
      <c r="BE1675" s="14"/>
      <c r="BF1675" s="14"/>
      <c r="BG1675" s="14"/>
      <c r="BH1675" s="14">
        <f t="shared" si="4520"/>
        <v>0</v>
      </c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>
        <v>0</v>
      </c>
      <c r="BS1675" s="14">
        <v>0</v>
      </c>
      <c r="BT1675" s="14">
        <v>70500</v>
      </c>
      <c r="BU1675" s="14">
        <v>28000</v>
      </c>
      <c r="BV1675" s="14">
        <v>13800</v>
      </c>
      <c r="BW1675" s="14">
        <f t="shared" si="4216"/>
        <v>5600</v>
      </c>
      <c r="BX1675" s="14">
        <v>1000</v>
      </c>
      <c r="BY1675" s="14">
        <v>2300</v>
      </c>
      <c r="BZ1675" s="14">
        <v>2300</v>
      </c>
      <c r="CA1675" s="14">
        <f t="shared" si="4533"/>
        <v>19400</v>
      </c>
      <c r="CB1675" s="122">
        <f t="shared" si="4544"/>
        <v>69.285714285714278</v>
      </c>
    </row>
    <row r="1676" spans="1:80" x14ac:dyDescent="0.25">
      <c r="A1676" s="4" t="s">
        <v>928</v>
      </c>
      <c r="B1676" s="4" t="s">
        <v>88</v>
      </c>
      <c r="C1676" s="4" t="s">
        <v>28</v>
      </c>
      <c r="D1676" s="79" t="s">
        <v>1020</v>
      </c>
      <c r="E1676" s="89">
        <v>6135</v>
      </c>
      <c r="F1676" s="79"/>
      <c r="G1676" s="75" t="s">
        <v>1906</v>
      </c>
      <c r="H1676" s="13" t="s">
        <v>201</v>
      </c>
      <c r="I1676" s="14">
        <v>750</v>
      </c>
      <c r="J1676" s="14">
        <f t="shared" si="4532"/>
        <v>1000</v>
      </c>
      <c r="K1676" s="14">
        <v>1000</v>
      </c>
      <c r="L1676" s="14">
        <f t="shared" si="4535"/>
        <v>0</v>
      </c>
      <c r="M1676" s="14">
        <v>0</v>
      </c>
      <c r="N1676" s="14">
        <v>0</v>
      </c>
      <c r="O1676" s="14">
        <v>0</v>
      </c>
      <c r="P1676" s="14">
        <v>0</v>
      </c>
      <c r="Q1676" s="14">
        <v>0</v>
      </c>
      <c r="R1676" s="14">
        <v>0</v>
      </c>
      <c r="S1676" s="14"/>
      <c r="T1676" s="14"/>
      <c r="U1676" s="14"/>
      <c r="V1676" s="14"/>
      <c r="W1676" s="14"/>
      <c r="X1676" s="14">
        <f t="shared" si="4518"/>
        <v>0</v>
      </c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>
        <v>0</v>
      </c>
      <c r="AI1676" s="14">
        <v>0</v>
      </c>
      <c r="AJ1676" s="14">
        <v>0</v>
      </c>
      <c r="AK1676" s="14"/>
      <c r="AL1676" s="14"/>
      <c r="AM1676" s="14"/>
      <c r="AN1676" s="14"/>
      <c r="AO1676" s="14"/>
      <c r="AP1676" s="14">
        <f t="shared" si="4519"/>
        <v>0</v>
      </c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>
        <v>0</v>
      </c>
      <c r="BA1676" s="14">
        <v>0</v>
      </c>
      <c r="BB1676" s="14">
        <v>0</v>
      </c>
      <c r="BC1676" s="14"/>
      <c r="BD1676" s="14"/>
      <c r="BE1676" s="14"/>
      <c r="BF1676" s="14"/>
      <c r="BG1676" s="14"/>
      <c r="BH1676" s="14">
        <f t="shared" si="4520"/>
        <v>0</v>
      </c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>
        <v>0</v>
      </c>
      <c r="BS1676" s="14">
        <v>0</v>
      </c>
      <c r="BT1676" s="14">
        <v>1000</v>
      </c>
      <c r="BU1676" s="14">
        <v>1000</v>
      </c>
      <c r="BV1676" s="14">
        <v>600</v>
      </c>
      <c r="BW1676" s="14">
        <f t="shared" si="4216"/>
        <v>350</v>
      </c>
      <c r="BX1676" s="14">
        <v>200</v>
      </c>
      <c r="BY1676" s="14">
        <v>100</v>
      </c>
      <c r="BZ1676" s="14">
        <v>50</v>
      </c>
      <c r="CA1676" s="14">
        <f t="shared" si="4533"/>
        <v>950</v>
      </c>
      <c r="CB1676" s="122">
        <f t="shared" si="4544"/>
        <v>95</v>
      </c>
    </row>
    <row r="1677" spans="1:80" x14ac:dyDescent="0.25">
      <c r="A1677" s="4" t="s">
        <v>928</v>
      </c>
      <c r="B1677" s="4" t="s">
        <v>88</v>
      </c>
      <c r="C1677" s="4" t="s">
        <v>28</v>
      </c>
      <c r="D1677" s="79" t="s">
        <v>1020</v>
      </c>
      <c r="E1677" s="89">
        <v>6137</v>
      </c>
      <c r="F1677" s="79"/>
      <c r="G1677" s="75" t="s">
        <v>1906</v>
      </c>
      <c r="H1677" s="13" t="s">
        <v>204</v>
      </c>
      <c r="I1677" s="14">
        <v>8000</v>
      </c>
      <c r="J1677" s="14">
        <f t="shared" si="4532"/>
        <v>11000</v>
      </c>
      <c r="K1677" s="14">
        <v>11000</v>
      </c>
      <c r="L1677" s="14">
        <f t="shared" si="4535"/>
        <v>0</v>
      </c>
      <c r="M1677" s="14">
        <v>0</v>
      </c>
      <c r="N1677" s="14">
        <v>0</v>
      </c>
      <c r="O1677" s="14">
        <v>0</v>
      </c>
      <c r="P1677" s="14">
        <v>0</v>
      </c>
      <c r="Q1677" s="14">
        <v>0</v>
      </c>
      <c r="R1677" s="14">
        <v>0</v>
      </c>
      <c r="S1677" s="14"/>
      <c r="T1677" s="14"/>
      <c r="U1677" s="14"/>
      <c r="V1677" s="14"/>
      <c r="W1677" s="14"/>
      <c r="X1677" s="14">
        <f t="shared" si="4518"/>
        <v>0</v>
      </c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>
        <v>0</v>
      </c>
      <c r="AI1677" s="14">
        <v>0</v>
      </c>
      <c r="AJ1677" s="14">
        <v>0</v>
      </c>
      <c r="AK1677" s="14"/>
      <c r="AL1677" s="14"/>
      <c r="AM1677" s="14"/>
      <c r="AN1677" s="14"/>
      <c r="AO1677" s="14"/>
      <c r="AP1677" s="14">
        <f t="shared" si="4519"/>
        <v>0</v>
      </c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>
        <v>0</v>
      </c>
      <c r="BA1677" s="14">
        <v>0</v>
      </c>
      <c r="BB1677" s="14">
        <v>0</v>
      </c>
      <c r="BC1677" s="14"/>
      <c r="BD1677" s="14"/>
      <c r="BE1677" s="14"/>
      <c r="BF1677" s="14"/>
      <c r="BG1677" s="14"/>
      <c r="BH1677" s="14">
        <f t="shared" si="4520"/>
        <v>0</v>
      </c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>
        <v>0</v>
      </c>
      <c r="BS1677" s="14">
        <v>0</v>
      </c>
      <c r="BT1677" s="14">
        <v>11000</v>
      </c>
      <c r="BU1677" s="14">
        <v>11000</v>
      </c>
      <c r="BV1677" s="14">
        <v>5500</v>
      </c>
      <c r="BW1677" s="14">
        <f t="shared" si="4216"/>
        <v>3000</v>
      </c>
      <c r="BX1677" s="14">
        <v>2000</v>
      </c>
      <c r="BY1677" s="14">
        <v>500</v>
      </c>
      <c r="BZ1677" s="14">
        <v>500</v>
      </c>
      <c r="CA1677" s="14">
        <f t="shared" si="4533"/>
        <v>8500</v>
      </c>
      <c r="CB1677" s="122">
        <f t="shared" si="4544"/>
        <v>77.272727272727266</v>
      </c>
    </row>
    <row r="1678" spans="1:80" x14ac:dyDescent="0.25">
      <c r="A1678" s="1" t="s">
        <v>928</v>
      </c>
      <c r="B1678" s="1" t="s">
        <v>88</v>
      </c>
      <c r="C1678" s="1" t="s">
        <v>28</v>
      </c>
      <c r="D1678" s="82" t="s">
        <v>1020</v>
      </c>
      <c r="E1678" s="82" t="s">
        <v>50</v>
      </c>
      <c r="F1678" s="79" t="s">
        <v>1</v>
      </c>
      <c r="G1678" s="13" t="s">
        <v>1</v>
      </c>
      <c r="H1678" s="2" t="s">
        <v>51</v>
      </c>
      <c r="I1678" s="12">
        <f>SUM(I1679:I1681)</f>
        <v>31685</v>
      </c>
      <c r="J1678" s="12">
        <f t="shared" si="4532"/>
        <v>36727</v>
      </c>
      <c r="K1678" s="12">
        <f t="shared" ref="K1678" si="4573">SUM(K1679:K1681)</f>
        <v>36087</v>
      </c>
      <c r="L1678" s="12">
        <f t="shared" si="4535"/>
        <v>640</v>
      </c>
      <c r="M1678" s="12">
        <f t="shared" ref="M1678:Q1678" si="4574">SUM(M1679:M1681)</f>
        <v>640</v>
      </c>
      <c r="N1678" s="12">
        <f t="shared" si="4574"/>
        <v>0</v>
      </c>
      <c r="O1678" s="12">
        <f t="shared" si="4574"/>
        <v>0</v>
      </c>
      <c r="P1678" s="12">
        <f t="shared" si="4574"/>
        <v>0</v>
      </c>
      <c r="Q1678" s="12">
        <f t="shared" si="4574"/>
        <v>0</v>
      </c>
      <c r="R1678" s="12">
        <f t="shared" ref="R1678:AG1678" si="4575">SUM(R1679:R1681)</f>
        <v>640</v>
      </c>
      <c r="S1678" s="12">
        <f t="shared" si="4575"/>
        <v>0</v>
      </c>
      <c r="T1678" s="12">
        <f t="shared" si="4575"/>
        <v>0</v>
      </c>
      <c r="U1678" s="12">
        <f t="shared" si="4575"/>
        <v>0</v>
      </c>
      <c r="V1678" s="12">
        <f t="shared" si="4575"/>
        <v>0</v>
      </c>
      <c r="W1678" s="12">
        <f t="shared" si="4575"/>
        <v>0</v>
      </c>
      <c r="X1678" s="12">
        <f t="shared" si="4575"/>
        <v>640</v>
      </c>
      <c r="Y1678" s="12">
        <f t="shared" si="4575"/>
        <v>0</v>
      </c>
      <c r="Z1678" s="12">
        <f t="shared" si="4575"/>
        <v>0</v>
      </c>
      <c r="AA1678" s="12">
        <f t="shared" si="4575"/>
        <v>0</v>
      </c>
      <c r="AB1678" s="12">
        <f t="shared" si="4575"/>
        <v>0</v>
      </c>
      <c r="AC1678" s="12">
        <f t="shared" si="4575"/>
        <v>0</v>
      </c>
      <c r="AD1678" s="12">
        <f t="shared" si="4575"/>
        <v>0</v>
      </c>
      <c r="AE1678" s="12">
        <f t="shared" si="4575"/>
        <v>0</v>
      </c>
      <c r="AF1678" s="12">
        <f t="shared" si="4575"/>
        <v>0</v>
      </c>
      <c r="AG1678" s="12">
        <f t="shared" si="4575"/>
        <v>0</v>
      </c>
      <c r="AH1678" s="12">
        <v>0</v>
      </c>
      <c r="AI1678" s="12">
        <v>640</v>
      </c>
      <c r="AJ1678" s="12">
        <f t="shared" ref="AJ1678:AY1678" si="4576">SUM(AJ1679:AJ1681)</f>
        <v>0</v>
      </c>
      <c r="AK1678" s="12">
        <f t="shared" si="4576"/>
        <v>0</v>
      </c>
      <c r="AL1678" s="12">
        <f t="shared" si="4576"/>
        <v>0</v>
      </c>
      <c r="AM1678" s="12">
        <f t="shared" si="4576"/>
        <v>0</v>
      </c>
      <c r="AN1678" s="12">
        <f t="shared" si="4576"/>
        <v>0</v>
      </c>
      <c r="AO1678" s="12">
        <f t="shared" si="4576"/>
        <v>0</v>
      </c>
      <c r="AP1678" s="12">
        <f t="shared" si="4576"/>
        <v>0</v>
      </c>
      <c r="AQ1678" s="12">
        <f t="shared" si="4576"/>
        <v>0</v>
      </c>
      <c r="AR1678" s="12">
        <f t="shared" si="4576"/>
        <v>0</v>
      </c>
      <c r="AS1678" s="12">
        <f t="shared" si="4576"/>
        <v>0</v>
      </c>
      <c r="AT1678" s="12">
        <f t="shared" si="4576"/>
        <v>0</v>
      </c>
      <c r="AU1678" s="12">
        <f t="shared" si="4576"/>
        <v>0</v>
      </c>
      <c r="AV1678" s="12">
        <f t="shared" si="4576"/>
        <v>0</v>
      </c>
      <c r="AW1678" s="12">
        <f t="shared" si="4576"/>
        <v>0</v>
      </c>
      <c r="AX1678" s="12">
        <f t="shared" si="4576"/>
        <v>0</v>
      </c>
      <c r="AY1678" s="12">
        <f t="shared" si="4576"/>
        <v>0</v>
      </c>
      <c r="AZ1678" s="12">
        <v>0</v>
      </c>
      <c r="BA1678" s="12">
        <v>0</v>
      </c>
      <c r="BB1678" s="12">
        <f t="shared" ref="BB1678:BQ1678" si="4577">SUM(BB1679:BB1681)</f>
        <v>0</v>
      </c>
      <c r="BC1678" s="12">
        <f t="shared" si="4577"/>
        <v>0</v>
      </c>
      <c r="BD1678" s="12">
        <f t="shared" si="4577"/>
        <v>0</v>
      </c>
      <c r="BE1678" s="12">
        <f t="shared" si="4577"/>
        <v>0</v>
      </c>
      <c r="BF1678" s="12">
        <f t="shared" si="4577"/>
        <v>0</v>
      </c>
      <c r="BG1678" s="12">
        <f t="shared" si="4577"/>
        <v>0</v>
      </c>
      <c r="BH1678" s="12">
        <f t="shared" si="4577"/>
        <v>0</v>
      </c>
      <c r="BI1678" s="12">
        <f t="shared" si="4577"/>
        <v>0</v>
      </c>
      <c r="BJ1678" s="12">
        <f t="shared" si="4577"/>
        <v>0</v>
      </c>
      <c r="BK1678" s="12">
        <f t="shared" si="4577"/>
        <v>0</v>
      </c>
      <c r="BL1678" s="12">
        <f t="shared" si="4577"/>
        <v>0</v>
      </c>
      <c r="BM1678" s="12">
        <f t="shared" si="4577"/>
        <v>0</v>
      </c>
      <c r="BN1678" s="12">
        <f t="shared" si="4577"/>
        <v>0</v>
      </c>
      <c r="BO1678" s="12">
        <f t="shared" si="4577"/>
        <v>0</v>
      </c>
      <c r="BP1678" s="12">
        <f t="shared" si="4577"/>
        <v>0</v>
      </c>
      <c r="BQ1678" s="12">
        <f t="shared" si="4577"/>
        <v>0</v>
      </c>
      <c r="BR1678" s="12">
        <v>0</v>
      </c>
      <c r="BS1678" s="12">
        <v>0</v>
      </c>
      <c r="BT1678" s="12">
        <f t="shared" ref="BT1678:BZ1678" si="4578">SUM(BT1679:BT1681)</f>
        <v>37043</v>
      </c>
      <c r="BU1678" s="12">
        <f t="shared" si="4578"/>
        <v>36403</v>
      </c>
      <c r="BV1678" s="12">
        <f t="shared" si="4578"/>
        <v>21525</v>
      </c>
      <c r="BW1678" s="12">
        <f t="shared" si="4578"/>
        <v>7254</v>
      </c>
      <c r="BX1678" s="12">
        <f t="shared" si="4578"/>
        <v>3613</v>
      </c>
      <c r="BY1678" s="12">
        <f t="shared" si="4578"/>
        <v>1613</v>
      </c>
      <c r="BZ1678" s="12">
        <f t="shared" si="4578"/>
        <v>2028</v>
      </c>
      <c r="CA1678" s="12">
        <f t="shared" si="4533"/>
        <v>28779</v>
      </c>
      <c r="CB1678" s="124">
        <f t="shared" si="4544"/>
        <v>79.056671153476373</v>
      </c>
    </row>
    <row r="1679" spans="1:80" x14ac:dyDescent="0.25">
      <c r="A1679" s="4" t="s">
        <v>928</v>
      </c>
      <c r="B1679" s="4" t="s">
        <v>88</v>
      </c>
      <c r="C1679" s="4" t="s">
        <v>28</v>
      </c>
      <c r="D1679" s="79" t="s">
        <v>1020</v>
      </c>
      <c r="E1679" s="89">
        <v>6139</v>
      </c>
      <c r="F1679" s="79"/>
      <c r="G1679" s="75" t="s">
        <v>1906</v>
      </c>
      <c r="H1679" s="13" t="s">
        <v>51</v>
      </c>
      <c r="I1679" s="14">
        <v>14800</v>
      </c>
      <c r="J1679" s="14">
        <f t="shared" si="4532"/>
        <v>14800</v>
      </c>
      <c r="K1679" s="14">
        <v>14300</v>
      </c>
      <c r="L1679" s="14">
        <f t="shared" si="4535"/>
        <v>500</v>
      </c>
      <c r="M1679" s="14">
        <v>500</v>
      </c>
      <c r="N1679" s="14">
        <v>0</v>
      </c>
      <c r="O1679" s="14">
        <v>0</v>
      </c>
      <c r="P1679" s="14">
        <v>0</v>
      </c>
      <c r="Q1679" s="14">
        <v>0</v>
      </c>
      <c r="R1679" s="14">
        <v>500</v>
      </c>
      <c r="S1679" s="14"/>
      <c r="T1679" s="14"/>
      <c r="U1679" s="14"/>
      <c r="V1679" s="14"/>
      <c r="W1679" s="14"/>
      <c r="X1679" s="14">
        <f t="shared" si="4518"/>
        <v>500</v>
      </c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>
        <v>0</v>
      </c>
      <c r="AI1679" s="14">
        <v>500</v>
      </c>
      <c r="AJ1679" s="14">
        <v>0</v>
      </c>
      <c r="AK1679" s="14"/>
      <c r="AL1679" s="14"/>
      <c r="AM1679" s="14"/>
      <c r="AN1679" s="14"/>
      <c r="AO1679" s="14"/>
      <c r="AP1679" s="14">
        <f t="shared" si="4519"/>
        <v>0</v>
      </c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>
        <v>0</v>
      </c>
      <c r="BA1679" s="14">
        <v>0</v>
      </c>
      <c r="BB1679" s="14">
        <v>0</v>
      </c>
      <c r="BC1679" s="14"/>
      <c r="BD1679" s="14"/>
      <c r="BE1679" s="14"/>
      <c r="BF1679" s="14"/>
      <c r="BG1679" s="14"/>
      <c r="BH1679" s="14">
        <f t="shared" si="4520"/>
        <v>0</v>
      </c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>
        <v>0</v>
      </c>
      <c r="BS1679" s="14">
        <v>0</v>
      </c>
      <c r="BT1679" s="14">
        <v>14800</v>
      </c>
      <c r="BU1679" s="14">
        <v>14300</v>
      </c>
      <c r="BV1679" s="14">
        <v>10000</v>
      </c>
      <c r="BW1679" s="14">
        <f t="shared" ref="BW1679:BW1739" si="4579">BX1679+BY1679+BZ1679</f>
        <v>2000</v>
      </c>
      <c r="BX1679" s="14">
        <v>2000</v>
      </c>
      <c r="BY1679" s="14"/>
      <c r="BZ1679" s="14"/>
      <c r="CA1679" s="14">
        <f t="shared" si="4533"/>
        <v>12000</v>
      </c>
      <c r="CB1679" s="122">
        <f t="shared" si="4544"/>
        <v>83.91608391608392</v>
      </c>
    </row>
    <row r="1680" spans="1:80" ht="22.5" x14ac:dyDescent="0.25">
      <c r="A1680" s="4" t="s">
        <v>928</v>
      </c>
      <c r="B1680" s="4" t="s">
        <v>88</v>
      </c>
      <c r="C1680" s="4" t="s">
        <v>28</v>
      </c>
      <c r="D1680" s="79" t="s">
        <v>1020</v>
      </c>
      <c r="E1680" s="89">
        <v>6139</v>
      </c>
      <c r="F1680" s="79" t="s">
        <v>1027</v>
      </c>
      <c r="G1680" s="75" t="s">
        <v>1906</v>
      </c>
      <c r="H1680" s="13" t="s">
        <v>59</v>
      </c>
      <c r="I1680" s="14">
        <v>5385</v>
      </c>
      <c r="J1680" s="14">
        <f t="shared" si="4532"/>
        <v>6327</v>
      </c>
      <c r="K1680" s="14">
        <v>6187</v>
      </c>
      <c r="L1680" s="14">
        <f t="shared" si="4535"/>
        <v>140</v>
      </c>
      <c r="M1680" s="14">
        <v>140</v>
      </c>
      <c r="N1680" s="14">
        <v>0</v>
      </c>
      <c r="O1680" s="14">
        <v>0</v>
      </c>
      <c r="P1680" s="14">
        <v>0</v>
      </c>
      <c r="Q1680" s="14">
        <v>0</v>
      </c>
      <c r="R1680" s="14">
        <v>140</v>
      </c>
      <c r="S1680" s="14"/>
      <c r="T1680" s="14"/>
      <c r="U1680" s="14"/>
      <c r="V1680" s="14"/>
      <c r="W1680" s="14"/>
      <c r="X1680" s="14">
        <f t="shared" si="4518"/>
        <v>140</v>
      </c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>
        <v>0</v>
      </c>
      <c r="AI1680" s="14">
        <v>140</v>
      </c>
      <c r="AJ1680" s="14">
        <v>0</v>
      </c>
      <c r="AK1680" s="14"/>
      <c r="AL1680" s="14"/>
      <c r="AM1680" s="14"/>
      <c r="AN1680" s="14"/>
      <c r="AO1680" s="14"/>
      <c r="AP1680" s="14">
        <f t="shared" si="4519"/>
        <v>0</v>
      </c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>
        <v>0</v>
      </c>
      <c r="BA1680" s="14">
        <v>0</v>
      </c>
      <c r="BB1680" s="14">
        <v>0</v>
      </c>
      <c r="BC1680" s="14"/>
      <c r="BD1680" s="14"/>
      <c r="BE1680" s="14"/>
      <c r="BF1680" s="14"/>
      <c r="BG1680" s="14"/>
      <c r="BH1680" s="14">
        <f t="shared" si="4520"/>
        <v>0</v>
      </c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>
        <v>0</v>
      </c>
      <c r="BS1680" s="14">
        <v>0</v>
      </c>
      <c r="BT1680" s="14">
        <v>6643</v>
      </c>
      <c r="BU1680" s="14">
        <v>6503</v>
      </c>
      <c r="BV1680" s="14">
        <v>3580</v>
      </c>
      <c r="BW1680" s="14">
        <f t="shared" si="4579"/>
        <v>1854</v>
      </c>
      <c r="BX1680" s="14">
        <v>613</v>
      </c>
      <c r="BY1680" s="14">
        <v>613</v>
      </c>
      <c r="BZ1680" s="14">
        <v>628</v>
      </c>
      <c r="CA1680" s="14">
        <f t="shared" si="4533"/>
        <v>5434</v>
      </c>
      <c r="CB1680" s="122">
        <f t="shared" si="4544"/>
        <v>83.561433184683992</v>
      </c>
    </row>
    <row r="1681" spans="1:80" ht="22.5" x14ac:dyDescent="0.25">
      <c r="A1681" s="4" t="s">
        <v>928</v>
      </c>
      <c r="B1681" s="4" t="s">
        <v>88</v>
      </c>
      <c r="C1681" s="4" t="s">
        <v>28</v>
      </c>
      <c r="D1681" s="79" t="s">
        <v>1020</v>
      </c>
      <c r="E1681" s="89">
        <v>6139</v>
      </c>
      <c r="F1681" s="79" t="s">
        <v>1028</v>
      </c>
      <c r="G1681" s="75" t="s">
        <v>1906</v>
      </c>
      <c r="H1681" s="13" t="s">
        <v>65</v>
      </c>
      <c r="I1681" s="14">
        <v>11500</v>
      </c>
      <c r="J1681" s="14">
        <f t="shared" si="4532"/>
        <v>15600</v>
      </c>
      <c r="K1681" s="14">
        <v>15600</v>
      </c>
      <c r="L1681" s="14">
        <f t="shared" si="4535"/>
        <v>0</v>
      </c>
      <c r="M1681" s="14">
        <v>0</v>
      </c>
      <c r="N1681" s="14">
        <v>0</v>
      </c>
      <c r="O1681" s="14">
        <v>0</v>
      </c>
      <c r="P1681" s="14">
        <v>0</v>
      </c>
      <c r="Q1681" s="14">
        <v>0</v>
      </c>
      <c r="R1681" s="14">
        <v>0</v>
      </c>
      <c r="S1681" s="14"/>
      <c r="T1681" s="14"/>
      <c r="U1681" s="14"/>
      <c r="V1681" s="14"/>
      <c r="W1681" s="14"/>
      <c r="X1681" s="14">
        <f t="shared" si="4518"/>
        <v>0</v>
      </c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>
        <v>0</v>
      </c>
      <c r="AI1681" s="14">
        <v>0</v>
      </c>
      <c r="AJ1681" s="14">
        <v>0</v>
      </c>
      <c r="AK1681" s="14"/>
      <c r="AL1681" s="14"/>
      <c r="AM1681" s="14"/>
      <c r="AN1681" s="14"/>
      <c r="AO1681" s="14"/>
      <c r="AP1681" s="14">
        <f t="shared" si="4519"/>
        <v>0</v>
      </c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>
        <v>0</v>
      </c>
      <c r="BA1681" s="14">
        <v>0</v>
      </c>
      <c r="BB1681" s="14">
        <v>0</v>
      </c>
      <c r="BC1681" s="14"/>
      <c r="BD1681" s="14"/>
      <c r="BE1681" s="14"/>
      <c r="BF1681" s="14"/>
      <c r="BG1681" s="14"/>
      <c r="BH1681" s="14">
        <f t="shared" si="4520"/>
        <v>0</v>
      </c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>
        <v>0</v>
      </c>
      <c r="BS1681" s="14">
        <v>0</v>
      </c>
      <c r="BT1681" s="14">
        <v>15600</v>
      </c>
      <c r="BU1681" s="14">
        <v>15600</v>
      </c>
      <c r="BV1681" s="14">
        <v>7945</v>
      </c>
      <c r="BW1681" s="14">
        <f t="shared" si="4579"/>
        <v>3400</v>
      </c>
      <c r="BX1681" s="14">
        <v>1000</v>
      </c>
      <c r="BY1681" s="14">
        <v>1000</v>
      </c>
      <c r="BZ1681" s="14">
        <v>1400</v>
      </c>
      <c r="CA1681" s="14">
        <f t="shared" si="4533"/>
        <v>11345</v>
      </c>
      <c r="CB1681" s="122">
        <f t="shared" si="4544"/>
        <v>72.724358974358978</v>
      </c>
    </row>
    <row r="1682" spans="1:80" ht="22.5" x14ac:dyDescent="0.25">
      <c r="A1682" s="1" t="s">
        <v>1</v>
      </c>
      <c r="B1682" s="1" t="s">
        <v>1</v>
      </c>
      <c r="C1682" s="1" t="s">
        <v>1</v>
      </c>
      <c r="D1682" s="78" t="s">
        <v>1</v>
      </c>
      <c r="E1682" s="78" t="s">
        <v>1</v>
      </c>
      <c r="F1682" s="78" t="s">
        <v>1</v>
      </c>
      <c r="G1682" s="2" t="s">
        <v>1</v>
      </c>
      <c r="H1682" s="10" t="s">
        <v>66</v>
      </c>
      <c r="I1682" s="11">
        <f>SUM(I1683)</f>
        <v>100</v>
      </c>
      <c r="J1682" s="11">
        <f t="shared" si="4532"/>
        <v>100</v>
      </c>
      <c r="K1682" s="11">
        <f t="shared" ref="K1682:Q1683" si="4580">SUM(K1683)</f>
        <v>100</v>
      </c>
      <c r="L1682" s="11">
        <f t="shared" si="4535"/>
        <v>0</v>
      </c>
      <c r="M1682" s="11">
        <f t="shared" si="4580"/>
        <v>0</v>
      </c>
      <c r="N1682" s="11">
        <f t="shared" si="4580"/>
        <v>0</v>
      </c>
      <c r="O1682" s="11">
        <f t="shared" si="4580"/>
        <v>0</v>
      </c>
      <c r="P1682" s="11">
        <f t="shared" si="4580"/>
        <v>0</v>
      </c>
      <c r="Q1682" s="11">
        <f t="shared" si="4580"/>
        <v>0</v>
      </c>
      <c r="R1682" s="11">
        <f t="shared" ref="R1682:AG1683" si="4581">SUM(R1683)</f>
        <v>0</v>
      </c>
      <c r="S1682" s="11">
        <f t="shared" si="4581"/>
        <v>0</v>
      </c>
      <c r="T1682" s="11">
        <f t="shared" si="4581"/>
        <v>0</v>
      </c>
      <c r="U1682" s="11">
        <f t="shared" si="4581"/>
        <v>0</v>
      </c>
      <c r="V1682" s="11">
        <f t="shared" si="4581"/>
        <v>0</v>
      </c>
      <c r="W1682" s="11">
        <f t="shared" si="4581"/>
        <v>0</v>
      </c>
      <c r="X1682" s="11">
        <f t="shared" si="4581"/>
        <v>0</v>
      </c>
      <c r="Y1682" s="11">
        <f t="shared" si="4581"/>
        <v>0</v>
      </c>
      <c r="Z1682" s="11">
        <f t="shared" si="4581"/>
        <v>0</v>
      </c>
      <c r="AA1682" s="11">
        <f t="shared" si="4581"/>
        <v>0</v>
      </c>
      <c r="AB1682" s="11">
        <f t="shared" si="4581"/>
        <v>0</v>
      </c>
      <c r="AC1682" s="11">
        <f t="shared" si="4581"/>
        <v>0</v>
      </c>
      <c r="AD1682" s="11">
        <f t="shared" si="4581"/>
        <v>0</v>
      </c>
      <c r="AE1682" s="11">
        <f t="shared" si="4581"/>
        <v>0</v>
      </c>
      <c r="AF1682" s="11">
        <f t="shared" si="4581"/>
        <v>0</v>
      </c>
      <c r="AG1682" s="11">
        <f t="shared" si="4581"/>
        <v>0</v>
      </c>
      <c r="AH1682" s="11">
        <v>0</v>
      </c>
      <c r="AI1682" s="11">
        <v>0</v>
      </c>
      <c r="AJ1682" s="11">
        <f t="shared" ref="AJ1682:AY1683" si="4582">SUM(AJ1683)</f>
        <v>0</v>
      </c>
      <c r="AK1682" s="11">
        <f t="shared" si="4582"/>
        <v>0</v>
      </c>
      <c r="AL1682" s="11">
        <f t="shared" si="4582"/>
        <v>0</v>
      </c>
      <c r="AM1682" s="11">
        <f t="shared" si="4582"/>
        <v>0</v>
      </c>
      <c r="AN1682" s="11">
        <f t="shared" si="4582"/>
        <v>0</v>
      </c>
      <c r="AO1682" s="11">
        <f t="shared" si="4582"/>
        <v>0</v>
      </c>
      <c r="AP1682" s="11">
        <f t="shared" si="4582"/>
        <v>0</v>
      </c>
      <c r="AQ1682" s="11">
        <f t="shared" si="4582"/>
        <v>0</v>
      </c>
      <c r="AR1682" s="11">
        <f t="shared" si="4582"/>
        <v>0</v>
      </c>
      <c r="AS1682" s="11">
        <f t="shared" si="4582"/>
        <v>0</v>
      </c>
      <c r="AT1682" s="11">
        <f t="shared" si="4582"/>
        <v>0</v>
      </c>
      <c r="AU1682" s="11">
        <f t="shared" si="4582"/>
        <v>0</v>
      </c>
      <c r="AV1682" s="11">
        <f t="shared" si="4582"/>
        <v>0</v>
      </c>
      <c r="AW1682" s="11">
        <f t="shared" si="4582"/>
        <v>0</v>
      </c>
      <c r="AX1682" s="11">
        <f t="shared" si="4582"/>
        <v>0</v>
      </c>
      <c r="AY1682" s="11">
        <f t="shared" si="4582"/>
        <v>0</v>
      </c>
      <c r="AZ1682" s="11">
        <v>0</v>
      </c>
      <c r="BA1682" s="11">
        <v>0</v>
      </c>
      <c r="BB1682" s="11">
        <f t="shared" ref="BB1682:BQ1683" si="4583">SUM(BB1683)</f>
        <v>0</v>
      </c>
      <c r="BC1682" s="11">
        <f t="shared" si="4583"/>
        <v>0</v>
      </c>
      <c r="BD1682" s="11">
        <f t="shared" si="4583"/>
        <v>0</v>
      </c>
      <c r="BE1682" s="11">
        <f t="shared" si="4583"/>
        <v>0</v>
      </c>
      <c r="BF1682" s="11">
        <f t="shared" si="4583"/>
        <v>0</v>
      </c>
      <c r="BG1682" s="11">
        <f t="shared" si="4583"/>
        <v>0</v>
      </c>
      <c r="BH1682" s="11">
        <f t="shared" si="4583"/>
        <v>0</v>
      </c>
      <c r="BI1682" s="11">
        <f t="shared" si="4583"/>
        <v>0</v>
      </c>
      <c r="BJ1682" s="11">
        <f t="shared" si="4583"/>
        <v>0</v>
      </c>
      <c r="BK1682" s="11">
        <f t="shared" si="4583"/>
        <v>0</v>
      </c>
      <c r="BL1682" s="11">
        <f t="shared" si="4583"/>
        <v>0</v>
      </c>
      <c r="BM1682" s="11">
        <f t="shared" si="4583"/>
        <v>0</v>
      </c>
      <c r="BN1682" s="11">
        <f t="shared" si="4583"/>
        <v>0</v>
      </c>
      <c r="BO1682" s="11">
        <f t="shared" si="4583"/>
        <v>0</v>
      </c>
      <c r="BP1682" s="11">
        <f t="shared" si="4583"/>
        <v>0</v>
      </c>
      <c r="BQ1682" s="11">
        <f t="shared" si="4583"/>
        <v>0</v>
      </c>
      <c r="BR1682" s="11">
        <v>0</v>
      </c>
      <c r="BS1682" s="11">
        <v>0</v>
      </c>
      <c r="BT1682" s="11">
        <f t="shared" ref="BT1682:BZ1683" si="4584">SUM(BT1683)</f>
        <v>100</v>
      </c>
      <c r="BU1682" s="11">
        <f t="shared" si="4584"/>
        <v>100</v>
      </c>
      <c r="BV1682" s="11">
        <f t="shared" si="4584"/>
        <v>0</v>
      </c>
      <c r="BW1682" s="11">
        <f t="shared" si="4584"/>
        <v>0</v>
      </c>
      <c r="BX1682" s="11">
        <f t="shared" si="4584"/>
        <v>0</v>
      </c>
      <c r="BY1682" s="11">
        <f t="shared" si="4584"/>
        <v>0</v>
      </c>
      <c r="BZ1682" s="11">
        <f t="shared" si="4584"/>
        <v>0</v>
      </c>
      <c r="CA1682" s="11">
        <f t="shared" si="4533"/>
        <v>0</v>
      </c>
      <c r="CB1682" s="123">
        <f t="shared" si="4544"/>
        <v>0</v>
      </c>
    </row>
    <row r="1683" spans="1:80" x14ac:dyDescent="0.25">
      <c r="A1683" s="4" t="s">
        <v>928</v>
      </c>
      <c r="B1683" s="4" t="s">
        <v>88</v>
      </c>
      <c r="C1683" s="4" t="s">
        <v>28</v>
      </c>
      <c r="D1683" s="79" t="s">
        <v>1020</v>
      </c>
      <c r="E1683" s="78" t="s">
        <v>67</v>
      </c>
      <c r="F1683" s="78" t="s">
        <v>1</v>
      </c>
      <c r="G1683" s="2" t="s">
        <v>1</v>
      </c>
      <c r="H1683" s="2" t="s">
        <v>68</v>
      </c>
      <c r="I1683" s="12">
        <f>SUM(I1684)</f>
        <v>100</v>
      </c>
      <c r="J1683" s="12">
        <f t="shared" si="4532"/>
        <v>100</v>
      </c>
      <c r="K1683" s="12">
        <f t="shared" si="4580"/>
        <v>100</v>
      </c>
      <c r="L1683" s="12">
        <f t="shared" si="4535"/>
        <v>0</v>
      </c>
      <c r="M1683" s="12">
        <f t="shared" si="4580"/>
        <v>0</v>
      </c>
      <c r="N1683" s="12">
        <f t="shared" si="4580"/>
        <v>0</v>
      </c>
      <c r="O1683" s="12">
        <f t="shared" si="4580"/>
        <v>0</v>
      </c>
      <c r="P1683" s="12">
        <f t="shared" si="4580"/>
        <v>0</v>
      </c>
      <c r="Q1683" s="12">
        <f t="shared" si="4580"/>
        <v>0</v>
      </c>
      <c r="R1683" s="12">
        <f t="shared" si="4581"/>
        <v>0</v>
      </c>
      <c r="S1683" s="12">
        <f t="shared" ref="S1683:AG1683" si="4585">SUM(S1684)</f>
        <v>0</v>
      </c>
      <c r="T1683" s="12">
        <f t="shared" si="4585"/>
        <v>0</v>
      </c>
      <c r="U1683" s="12">
        <f t="shared" si="4585"/>
        <v>0</v>
      </c>
      <c r="V1683" s="12">
        <f t="shared" si="4585"/>
        <v>0</v>
      </c>
      <c r="W1683" s="12">
        <f t="shared" si="4585"/>
        <v>0</v>
      </c>
      <c r="X1683" s="12">
        <f t="shared" si="4585"/>
        <v>0</v>
      </c>
      <c r="Y1683" s="12">
        <f t="shared" si="4585"/>
        <v>0</v>
      </c>
      <c r="Z1683" s="12">
        <f t="shared" si="4585"/>
        <v>0</v>
      </c>
      <c r="AA1683" s="12">
        <f t="shared" si="4585"/>
        <v>0</v>
      </c>
      <c r="AB1683" s="12">
        <f t="shared" si="4585"/>
        <v>0</v>
      </c>
      <c r="AC1683" s="12">
        <f t="shared" si="4585"/>
        <v>0</v>
      </c>
      <c r="AD1683" s="12">
        <f t="shared" si="4585"/>
        <v>0</v>
      </c>
      <c r="AE1683" s="12">
        <f t="shared" si="4585"/>
        <v>0</v>
      </c>
      <c r="AF1683" s="12">
        <f t="shared" si="4585"/>
        <v>0</v>
      </c>
      <c r="AG1683" s="12">
        <f t="shared" si="4585"/>
        <v>0</v>
      </c>
      <c r="AH1683" s="12">
        <v>0</v>
      </c>
      <c r="AI1683" s="12">
        <v>0</v>
      </c>
      <c r="AJ1683" s="12">
        <f t="shared" si="4582"/>
        <v>0</v>
      </c>
      <c r="AK1683" s="12">
        <f t="shared" ref="AK1683:AY1683" si="4586">SUM(AK1684)</f>
        <v>0</v>
      </c>
      <c r="AL1683" s="12">
        <f t="shared" si="4586"/>
        <v>0</v>
      </c>
      <c r="AM1683" s="12">
        <f t="shared" si="4586"/>
        <v>0</v>
      </c>
      <c r="AN1683" s="12">
        <f t="shared" si="4586"/>
        <v>0</v>
      </c>
      <c r="AO1683" s="12">
        <f t="shared" si="4586"/>
        <v>0</v>
      </c>
      <c r="AP1683" s="12">
        <f t="shared" si="4586"/>
        <v>0</v>
      </c>
      <c r="AQ1683" s="12">
        <f t="shared" si="4586"/>
        <v>0</v>
      </c>
      <c r="AR1683" s="12">
        <f t="shared" si="4586"/>
        <v>0</v>
      </c>
      <c r="AS1683" s="12">
        <f t="shared" si="4586"/>
        <v>0</v>
      </c>
      <c r="AT1683" s="12">
        <f t="shared" si="4586"/>
        <v>0</v>
      </c>
      <c r="AU1683" s="12">
        <f t="shared" si="4586"/>
        <v>0</v>
      </c>
      <c r="AV1683" s="12">
        <f t="shared" si="4586"/>
        <v>0</v>
      </c>
      <c r="AW1683" s="12">
        <f t="shared" si="4586"/>
        <v>0</v>
      </c>
      <c r="AX1683" s="12">
        <f t="shared" si="4586"/>
        <v>0</v>
      </c>
      <c r="AY1683" s="12">
        <f t="shared" si="4586"/>
        <v>0</v>
      </c>
      <c r="AZ1683" s="12">
        <v>0</v>
      </c>
      <c r="BA1683" s="12">
        <v>0</v>
      </c>
      <c r="BB1683" s="12">
        <f t="shared" si="4583"/>
        <v>0</v>
      </c>
      <c r="BC1683" s="12">
        <f t="shared" ref="BC1683:BQ1683" si="4587">SUM(BC1684)</f>
        <v>0</v>
      </c>
      <c r="BD1683" s="12">
        <f t="shared" si="4587"/>
        <v>0</v>
      </c>
      <c r="BE1683" s="12">
        <f t="shared" si="4587"/>
        <v>0</v>
      </c>
      <c r="BF1683" s="12">
        <f t="shared" si="4587"/>
        <v>0</v>
      </c>
      <c r="BG1683" s="12">
        <f t="shared" si="4587"/>
        <v>0</v>
      </c>
      <c r="BH1683" s="12">
        <f t="shared" si="4587"/>
        <v>0</v>
      </c>
      <c r="BI1683" s="12">
        <f t="shared" si="4587"/>
        <v>0</v>
      </c>
      <c r="BJ1683" s="12">
        <f t="shared" si="4587"/>
        <v>0</v>
      </c>
      <c r="BK1683" s="12">
        <f t="shared" si="4587"/>
        <v>0</v>
      </c>
      <c r="BL1683" s="12">
        <f t="shared" si="4587"/>
        <v>0</v>
      </c>
      <c r="BM1683" s="12">
        <f t="shared" si="4587"/>
        <v>0</v>
      </c>
      <c r="BN1683" s="12">
        <f t="shared" si="4587"/>
        <v>0</v>
      </c>
      <c r="BO1683" s="12">
        <f t="shared" si="4587"/>
        <v>0</v>
      </c>
      <c r="BP1683" s="12">
        <f t="shared" si="4587"/>
        <v>0</v>
      </c>
      <c r="BQ1683" s="12">
        <f t="shared" si="4587"/>
        <v>0</v>
      </c>
      <c r="BR1683" s="12">
        <v>0</v>
      </c>
      <c r="BS1683" s="12">
        <v>0</v>
      </c>
      <c r="BT1683" s="12">
        <f t="shared" si="4584"/>
        <v>100</v>
      </c>
      <c r="BU1683" s="12">
        <f t="shared" si="4584"/>
        <v>100</v>
      </c>
      <c r="BV1683" s="12">
        <f t="shared" si="4584"/>
        <v>0</v>
      </c>
      <c r="BW1683" s="12">
        <f t="shared" si="4584"/>
        <v>0</v>
      </c>
      <c r="BX1683" s="12">
        <f t="shared" si="4584"/>
        <v>0</v>
      </c>
      <c r="BY1683" s="12">
        <f t="shared" si="4584"/>
        <v>0</v>
      </c>
      <c r="BZ1683" s="12">
        <f t="shared" si="4584"/>
        <v>0</v>
      </c>
      <c r="CA1683" s="12">
        <f t="shared" si="4533"/>
        <v>0</v>
      </c>
      <c r="CB1683" s="124">
        <f t="shared" si="4544"/>
        <v>0</v>
      </c>
    </row>
    <row r="1684" spans="1:80" x14ac:dyDescent="0.25">
      <c r="A1684" s="4" t="s">
        <v>928</v>
      </c>
      <c r="B1684" s="4" t="s">
        <v>88</v>
      </c>
      <c r="C1684" s="4" t="s">
        <v>28</v>
      </c>
      <c r="D1684" s="79" t="s">
        <v>1020</v>
      </c>
      <c r="E1684" s="89">
        <v>6148</v>
      </c>
      <c r="F1684" s="79"/>
      <c r="G1684" s="75" t="s">
        <v>1906</v>
      </c>
      <c r="H1684" s="13" t="s">
        <v>76</v>
      </c>
      <c r="I1684" s="14">
        <v>100</v>
      </c>
      <c r="J1684" s="14">
        <f t="shared" si="4532"/>
        <v>100</v>
      </c>
      <c r="K1684" s="14">
        <v>100</v>
      </c>
      <c r="L1684" s="14">
        <f t="shared" si="4535"/>
        <v>0</v>
      </c>
      <c r="M1684" s="14">
        <v>0</v>
      </c>
      <c r="N1684" s="14">
        <v>0</v>
      </c>
      <c r="O1684" s="14">
        <v>0</v>
      </c>
      <c r="P1684" s="14">
        <v>0</v>
      </c>
      <c r="Q1684" s="14">
        <v>0</v>
      </c>
      <c r="R1684" s="14">
        <v>0</v>
      </c>
      <c r="S1684" s="14"/>
      <c r="T1684" s="14"/>
      <c r="U1684" s="14"/>
      <c r="V1684" s="14"/>
      <c r="W1684" s="14"/>
      <c r="X1684" s="14">
        <f t="shared" si="4518"/>
        <v>0</v>
      </c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>
        <v>0</v>
      </c>
      <c r="AI1684" s="14">
        <v>0</v>
      </c>
      <c r="AJ1684" s="14">
        <v>0</v>
      </c>
      <c r="AK1684" s="14"/>
      <c r="AL1684" s="14"/>
      <c r="AM1684" s="14"/>
      <c r="AN1684" s="14"/>
      <c r="AO1684" s="14"/>
      <c r="AP1684" s="14">
        <f t="shared" si="4519"/>
        <v>0</v>
      </c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>
        <v>0</v>
      </c>
      <c r="BA1684" s="14">
        <v>0</v>
      </c>
      <c r="BB1684" s="14">
        <v>0</v>
      </c>
      <c r="BC1684" s="14"/>
      <c r="BD1684" s="14"/>
      <c r="BE1684" s="14"/>
      <c r="BF1684" s="14"/>
      <c r="BG1684" s="14"/>
      <c r="BH1684" s="14">
        <f t="shared" si="4520"/>
        <v>0</v>
      </c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>
        <v>0</v>
      </c>
      <c r="BS1684" s="14">
        <v>0</v>
      </c>
      <c r="BT1684" s="14">
        <v>100</v>
      </c>
      <c r="BU1684" s="14">
        <v>100</v>
      </c>
      <c r="BV1684" s="14">
        <v>0</v>
      </c>
      <c r="BW1684" s="14">
        <f t="shared" si="4579"/>
        <v>0</v>
      </c>
      <c r="BX1684" s="14"/>
      <c r="BY1684" s="14"/>
      <c r="BZ1684" s="14"/>
      <c r="CA1684" s="14">
        <f t="shared" si="4533"/>
        <v>0</v>
      </c>
      <c r="CB1684" s="122">
        <f t="shared" si="4544"/>
        <v>0</v>
      </c>
    </row>
    <row r="1685" spans="1:80" ht="22.5" x14ac:dyDescent="0.25">
      <c r="A1685" s="1" t="s">
        <v>1</v>
      </c>
      <c r="B1685" s="1" t="s">
        <v>1</v>
      </c>
      <c r="C1685" s="1" t="s">
        <v>1</v>
      </c>
      <c r="D1685" s="78" t="s">
        <v>1</v>
      </c>
      <c r="E1685" s="78" t="s">
        <v>1</v>
      </c>
      <c r="F1685" s="78" t="s">
        <v>1</v>
      </c>
      <c r="G1685" s="2" t="s">
        <v>1</v>
      </c>
      <c r="H1685" s="10" t="s">
        <v>77</v>
      </c>
      <c r="I1685" s="11">
        <f>SUM(I1686)</f>
        <v>35000</v>
      </c>
      <c r="J1685" s="11">
        <f t="shared" si="4532"/>
        <v>5000</v>
      </c>
      <c r="K1685" s="11">
        <f t="shared" ref="K1685:Q1685" si="4588">SUM(K1686)</f>
        <v>0</v>
      </c>
      <c r="L1685" s="11">
        <f t="shared" si="4535"/>
        <v>5000</v>
      </c>
      <c r="M1685" s="11">
        <f t="shared" si="4588"/>
        <v>5000</v>
      </c>
      <c r="N1685" s="11">
        <f t="shared" si="4588"/>
        <v>0</v>
      </c>
      <c r="O1685" s="11">
        <f t="shared" si="4588"/>
        <v>0</v>
      </c>
      <c r="P1685" s="11">
        <f t="shared" si="4588"/>
        <v>0</v>
      </c>
      <c r="Q1685" s="11">
        <f t="shared" si="4588"/>
        <v>0</v>
      </c>
      <c r="R1685" s="11">
        <f t="shared" ref="R1685:AG1685" si="4589">SUM(R1686)</f>
        <v>5000</v>
      </c>
      <c r="S1685" s="11">
        <f t="shared" si="4589"/>
        <v>0</v>
      </c>
      <c r="T1685" s="11">
        <f t="shared" si="4589"/>
        <v>0</v>
      </c>
      <c r="U1685" s="11">
        <f t="shared" si="4589"/>
        <v>0</v>
      </c>
      <c r="V1685" s="11">
        <f t="shared" si="4589"/>
        <v>0</v>
      </c>
      <c r="W1685" s="11">
        <f t="shared" si="4589"/>
        <v>0</v>
      </c>
      <c r="X1685" s="11">
        <f t="shared" si="4589"/>
        <v>5000</v>
      </c>
      <c r="Y1685" s="11">
        <f t="shared" si="4589"/>
        <v>0</v>
      </c>
      <c r="Z1685" s="11">
        <f t="shared" si="4589"/>
        <v>0</v>
      </c>
      <c r="AA1685" s="11">
        <f t="shared" si="4589"/>
        <v>1010</v>
      </c>
      <c r="AB1685" s="11">
        <f t="shared" si="4589"/>
        <v>0</v>
      </c>
      <c r="AC1685" s="11">
        <f t="shared" si="4589"/>
        <v>0</v>
      </c>
      <c r="AD1685" s="11">
        <f t="shared" si="4589"/>
        <v>0</v>
      </c>
      <c r="AE1685" s="11">
        <f t="shared" si="4589"/>
        <v>0</v>
      </c>
      <c r="AF1685" s="11">
        <f t="shared" si="4589"/>
        <v>675</v>
      </c>
      <c r="AG1685" s="11">
        <f t="shared" si="4589"/>
        <v>2190</v>
      </c>
      <c r="AH1685" s="11">
        <v>3875</v>
      </c>
      <c r="AI1685" s="11">
        <v>1125</v>
      </c>
      <c r="AJ1685" s="11">
        <f t="shared" ref="AJ1685:AY1685" si="4590">SUM(AJ1686)</f>
        <v>0</v>
      </c>
      <c r="AK1685" s="11">
        <f t="shared" si="4590"/>
        <v>0</v>
      </c>
      <c r="AL1685" s="11">
        <f t="shared" si="4590"/>
        <v>0</v>
      </c>
      <c r="AM1685" s="11">
        <f t="shared" si="4590"/>
        <v>0</v>
      </c>
      <c r="AN1685" s="11">
        <f t="shared" si="4590"/>
        <v>0</v>
      </c>
      <c r="AO1685" s="11">
        <f t="shared" si="4590"/>
        <v>0</v>
      </c>
      <c r="AP1685" s="11">
        <f t="shared" si="4590"/>
        <v>0</v>
      </c>
      <c r="AQ1685" s="11">
        <f t="shared" si="4590"/>
        <v>0</v>
      </c>
      <c r="AR1685" s="11">
        <f t="shared" si="4590"/>
        <v>0</v>
      </c>
      <c r="AS1685" s="11">
        <f t="shared" si="4590"/>
        <v>0</v>
      </c>
      <c r="AT1685" s="11">
        <f t="shared" si="4590"/>
        <v>0</v>
      </c>
      <c r="AU1685" s="11">
        <f t="shared" si="4590"/>
        <v>0</v>
      </c>
      <c r="AV1685" s="11">
        <f t="shared" si="4590"/>
        <v>0</v>
      </c>
      <c r="AW1685" s="11">
        <f t="shared" si="4590"/>
        <v>0</v>
      </c>
      <c r="AX1685" s="11">
        <f t="shared" si="4590"/>
        <v>0</v>
      </c>
      <c r="AY1685" s="11">
        <f t="shared" si="4590"/>
        <v>0</v>
      </c>
      <c r="AZ1685" s="11">
        <v>0</v>
      </c>
      <c r="BA1685" s="11">
        <v>0</v>
      </c>
      <c r="BB1685" s="11">
        <f t="shared" ref="BB1685:BQ1685" si="4591">SUM(BB1686)</f>
        <v>0</v>
      </c>
      <c r="BC1685" s="11">
        <f t="shared" si="4591"/>
        <v>0</v>
      </c>
      <c r="BD1685" s="11">
        <f t="shared" si="4591"/>
        <v>0</v>
      </c>
      <c r="BE1685" s="11">
        <f t="shared" si="4591"/>
        <v>0</v>
      </c>
      <c r="BF1685" s="11">
        <f t="shared" si="4591"/>
        <v>0</v>
      </c>
      <c r="BG1685" s="11">
        <f t="shared" si="4591"/>
        <v>0</v>
      </c>
      <c r="BH1685" s="11">
        <f t="shared" si="4591"/>
        <v>0</v>
      </c>
      <c r="BI1685" s="11">
        <f t="shared" si="4591"/>
        <v>0</v>
      </c>
      <c r="BJ1685" s="11">
        <f t="shared" si="4591"/>
        <v>0</v>
      </c>
      <c r="BK1685" s="11">
        <f t="shared" si="4591"/>
        <v>0</v>
      </c>
      <c r="BL1685" s="11">
        <f t="shared" si="4591"/>
        <v>0</v>
      </c>
      <c r="BM1685" s="11">
        <f t="shared" si="4591"/>
        <v>0</v>
      </c>
      <c r="BN1685" s="11">
        <f t="shared" si="4591"/>
        <v>0</v>
      </c>
      <c r="BO1685" s="11">
        <f t="shared" si="4591"/>
        <v>0</v>
      </c>
      <c r="BP1685" s="11">
        <f t="shared" si="4591"/>
        <v>0</v>
      </c>
      <c r="BQ1685" s="11">
        <f t="shared" si="4591"/>
        <v>0</v>
      </c>
      <c r="BR1685" s="11">
        <v>0</v>
      </c>
      <c r="BS1685" s="11">
        <v>0</v>
      </c>
      <c r="BT1685" s="11">
        <f t="shared" ref="BT1685:BZ1685" si="4592">SUM(BT1686)</f>
        <v>45000</v>
      </c>
      <c r="BU1685" s="11">
        <f t="shared" si="4592"/>
        <v>40000</v>
      </c>
      <c r="BV1685" s="11">
        <f t="shared" si="4592"/>
        <v>25000</v>
      </c>
      <c r="BW1685" s="11">
        <f t="shared" si="4592"/>
        <v>10000</v>
      </c>
      <c r="BX1685" s="11">
        <f t="shared" si="4592"/>
        <v>10000</v>
      </c>
      <c r="BY1685" s="11">
        <f t="shared" si="4592"/>
        <v>0</v>
      </c>
      <c r="BZ1685" s="11">
        <f t="shared" si="4592"/>
        <v>0</v>
      </c>
      <c r="CA1685" s="11">
        <f t="shared" si="4533"/>
        <v>35000</v>
      </c>
      <c r="CB1685" s="123">
        <f t="shared" si="4544"/>
        <v>87.5</v>
      </c>
    </row>
    <row r="1686" spans="1:80" x14ac:dyDescent="0.25">
      <c r="A1686" s="4" t="s">
        <v>928</v>
      </c>
      <c r="B1686" s="4" t="s">
        <v>88</v>
      </c>
      <c r="C1686" s="4" t="s">
        <v>28</v>
      </c>
      <c r="D1686" s="79" t="s">
        <v>1020</v>
      </c>
      <c r="E1686" s="78" t="s">
        <v>78</v>
      </c>
      <c r="F1686" s="78" t="s">
        <v>1</v>
      </c>
      <c r="G1686" s="2" t="s">
        <v>1</v>
      </c>
      <c r="H1686" s="2" t="s">
        <v>79</v>
      </c>
      <c r="I1686" s="12">
        <f>SUM(I1687:I1688)</f>
        <v>35000</v>
      </c>
      <c r="J1686" s="12">
        <f t="shared" si="4532"/>
        <v>5000</v>
      </c>
      <c r="K1686" s="12">
        <f t="shared" ref="K1686" si="4593">SUM(K1687:K1688)</f>
        <v>0</v>
      </c>
      <c r="L1686" s="12">
        <f t="shared" si="4535"/>
        <v>5000</v>
      </c>
      <c r="M1686" s="12">
        <f t="shared" ref="M1686:Q1686" si="4594">SUM(M1687:M1688)</f>
        <v>5000</v>
      </c>
      <c r="N1686" s="12">
        <f t="shared" si="4594"/>
        <v>0</v>
      </c>
      <c r="O1686" s="12">
        <f t="shared" si="4594"/>
        <v>0</v>
      </c>
      <c r="P1686" s="12">
        <f t="shared" si="4594"/>
        <v>0</v>
      </c>
      <c r="Q1686" s="12">
        <f t="shared" si="4594"/>
        <v>0</v>
      </c>
      <c r="R1686" s="12">
        <f t="shared" ref="R1686:AG1686" si="4595">SUM(R1687:R1688)</f>
        <v>5000</v>
      </c>
      <c r="S1686" s="12">
        <f t="shared" si="4595"/>
        <v>0</v>
      </c>
      <c r="T1686" s="12">
        <f t="shared" si="4595"/>
        <v>0</v>
      </c>
      <c r="U1686" s="12">
        <f t="shared" si="4595"/>
        <v>0</v>
      </c>
      <c r="V1686" s="12">
        <f t="shared" si="4595"/>
        <v>0</v>
      </c>
      <c r="W1686" s="12">
        <f t="shared" si="4595"/>
        <v>0</v>
      </c>
      <c r="X1686" s="12">
        <f t="shared" ref="X1686" si="4596">SUM(X1687:X1688)</f>
        <v>5000</v>
      </c>
      <c r="Y1686" s="12">
        <f t="shared" si="4595"/>
        <v>0</v>
      </c>
      <c r="Z1686" s="12">
        <f t="shared" si="4595"/>
        <v>0</v>
      </c>
      <c r="AA1686" s="12">
        <f t="shared" si="4595"/>
        <v>1010</v>
      </c>
      <c r="AB1686" s="12">
        <f t="shared" si="4595"/>
        <v>0</v>
      </c>
      <c r="AC1686" s="12">
        <f t="shared" si="4595"/>
        <v>0</v>
      </c>
      <c r="AD1686" s="12">
        <f t="shared" si="4595"/>
        <v>0</v>
      </c>
      <c r="AE1686" s="12">
        <f t="shared" si="4595"/>
        <v>0</v>
      </c>
      <c r="AF1686" s="12">
        <f t="shared" si="4595"/>
        <v>675</v>
      </c>
      <c r="AG1686" s="12">
        <f t="shared" si="4595"/>
        <v>2190</v>
      </c>
      <c r="AH1686" s="12">
        <v>3875</v>
      </c>
      <c r="AI1686" s="12">
        <v>1125</v>
      </c>
      <c r="AJ1686" s="12">
        <f t="shared" ref="AJ1686:AY1686" si="4597">SUM(AJ1687:AJ1688)</f>
        <v>0</v>
      </c>
      <c r="AK1686" s="12">
        <f t="shared" si="4597"/>
        <v>0</v>
      </c>
      <c r="AL1686" s="12">
        <f t="shared" si="4597"/>
        <v>0</v>
      </c>
      <c r="AM1686" s="12">
        <f t="shared" si="4597"/>
        <v>0</v>
      </c>
      <c r="AN1686" s="12">
        <f t="shared" si="4597"/>
        <v>0</v>
      </c>
      <c r="AO1686" s="12">
        <f t="shared" si="4597"/>
        <v>0</v>
      </c>
      <c r="AP1686" s="12">
        <f t="shared" ref="AP1686" si="4598">SUM(AP1687:AP1688)</f>
        <v>0</v>
      </c>
      <c r="AQ1686" s="12">
        <f t="shared" si="4597"/>
        <v>0</v>
      </c>
      <c r="AR1686" s="12">
        <f t="shared" si="4597"/>
        <v>0</v>
      </c>
      <c r="AS1686" s="12">
        <f t="shared" si="4597"/>
        <v>0</v>
      </c>
      <c r="AT1686" s="12">
        <f t="shared" si="4597"/>
        <v>0</v>
      </c>
      <c r="AU1686" s="12">
        <f t="shared" si="4597"/>
        <v>0</v>
      </c>
      <c r="AV1686" s="12">
        <f t="shared" si="4597"/>
        <v>0</v>
      </c>
      <c r="AW1686" s="12">
        <f t="shared" si="4597"/>
        <v>0</v>
      </c>
      <c r="AX1686" s="12">
        <f t="shared" si="4597"/>
        <v>0</v>
      </c>
      <c r="AY1686" s="12">
        <f t="shared" si="4597"/>
        <v>0</v>
      </c>
      <c r="AZ1686" s="12">
        <v>0</v>
      </c>
      <c r="BA1686" s="12">
        <v>0</v>
      </c>
      <c r="BB1686" s="12">
        <f t="shared" ref="BB1686:BQ1686" si="4599">SUM(BB1687:BB1688)</f>
        <v>0</v>
      </c>
      <c r="BC1686" s="12">
        <f t="shared" si="4599"/>
        <v>0</v>
      </c>
      <c r="BD1686" s="12">
        <f t="shared" si="4599"/>
        <v>0</v>
      </c>
      <c r="BE1686" s="12">
        <f t="shared" si="4599"/>
        <v>0</v>
      </c>
      <c r="BF1686" s="12">
        <f t="shared" si="4599"/>
        <v>0</v>
      </c>
      <c r="BG1686" s="12">
        <f t="shared" si="4599"/>
        <v>0</v>
      </c>
      <c r="BH1686" s="12">
        <f t="shared" ref="BH1686" si="4600">SUM(BH1687:BH1688)</f>
        <v>0</v>
      </c>
      <c r="BI1686" s="12">
        <f t="shared" si="4599"/>
        <v>0</v>
      </c>
      <c r="BJ1686" s="12">
        <f t="shared" si="4599"/>
        <v>0</v>
      </c>
      <c r="BK1686" s="12">
        <f t="shared" si="4599"/>
        <v>0</v>
      </c>
      <c r="BL1686" s="12">
        <f t="shared" si="4599"/>
        <v>0</v>
      </c>
      <c r="BM1686" s="12">
        <f t="shared" si="4599"/>
        <v>0</v>
      </c>
      <c r="BN1686" s="12">
        <f t="shared" si="4599"/>
        <v>0</v>
      </c>
      <c r="BO1686" s="12">
        <f t="shared" si="4599"/>
        <v>0</v>
      </c>
      <c r="BP1686" s="12">
        <f t="shared" si="4599"/>
        <v>0</v>
      </c>
      <c r="BQ1686" s="12">
        <f t="shared" si="4599"/>
        <v>0</v>
      </c>
      <c r="BR1686" s="12">
        <v>0</v>
      </c>
      <c r="BS1686" s="12">
        <v>0</v>
      </c>
      <c r="BT1686" s="12">
        <f t="shared" ref="BT1686:BZ1686" si="4601">SUM(BT1687:BT1688)</f>
        <v>45000</v>
      </c>
      <c r="BU1686" s="12">
        <f t="shared" si="4601"/>
        <v>40000</v>
      </c>
      <c r="BV1686" s="12">
        <f t="shared" si="4601"/>
        <v>25000</v>
      </c>
      <c r="BW1686" s="12">
        <f t="shared" si="4601"/>
        <v>10000</v>
      </c>
      <c r="BX1686" s="12">
        <f t="shared" si="4601"/>
        <v>10000</v>
      </c>
      <c r="BY1686" s="12">
        <f t="shared" si="4601"/>
        <v>0</v>
      </c>
      <c r="BZ1686" s="12">
        <f t="shared" si="4601"/>
        <v>0</v>
      </c>
      <c r="CA1686" s="12">
        <f t="shared" si="4533"/>
        <v>35000</v>
      </c>
      <c r="CB1686" s="124">
        <f t="shared" si="4544"/>
        <v>87.5</v>
      </c>
    </row>
    <row r="1687" spans="1:80" x14ac:dyDescent="0.25">
      <c r="A1687" s="4" t="s">
        <v>928</v>
      </c>
      <c r="B1687" s="4" t="s">
        <v>88</v>
      </c>
      <c r="C1687" s="4" t="s">
        <v>28</v>
      </c>
      <c r="D1687" s="79" t="s">
        <v>1020</v>
      </c>
      <c r="E1687" s="89">
        <v>8213</v>
      </c>
      <c r="F1687" s="79"/>
      <c r="G1687" s="75" t="s">
        <v>1906</v>
      </c>
      <c r="H1687" s="13" t="s">
        <v>81</v>
      </c>
      <c r="I1687" s="14">
        <v>25000</v>
      </c>
      <c r="J1687" s="14">
        <f t="shared" si="4532"/>
        <v>5000</v>
      </c>
      <c r="K1687" s="14">
        <v>0</v>
      </c>
      <c r="L1687" s="14">
        <f t="shared" si="4535"/>
        <v>5000</v>
      </c>
      <c r="M1687" s="14">
        <v>5000</v>
      </c>
      <c r="N1687" s="14">
        <v>0</v>
      </c>
      <c r="O1687" s="14">
        <v>0</v>
      </c>
      <c r="P1687" s="14">
        <v>0</v>
      </c>
      <c r="Q1687" s="14">
        <v>0</v>
      </c>
      <c r="R1687" s="14">
        <v>5000</v>
      </c>
      <c r="S1687" s="14"/>
      <c r="T1687" s="14"/>
      <c r="U1687" s="14"/>
      <c r="V1687" s="14"/>
      <c r="W1687" s="14"/>
      <c r="X1687" s="14">
        <f t="shared" si="4518"/>
        <v>5000</v>
      </c>
      <c r="Y1687" s="14"/>
      <c r="Z1687" s="14"/>
      <c r="AA1687" s="14">
        <v>1010</v>
      </c>
      <c r="AB1687" s="14"/>
      <c r="AC1687" s="14"/>
      <c r="AD1687" s="14"/>
      <c r="AE1687" s="14"/>
      <c r="AF1687" s="14">
        <v>675</v>
      </c>
      <c r="AG1687" s="14">
        <v>2190</v>
      </c>
      <c r="AH1687" s="14">
        <v>3875</v>
      </c>
      <c r="AI1687" s="14">
        <v>1125</v>
      </c>
      <c r="AJ1687" s="14">
        <v>0</v>
      </c>
      <c r="AK1687" s="14"/>
      <c r="AL1687" s="14"/>
      <c r="AM1687" s="14"/>
      <c r="AN1687" s="14"/>
      <c r="AO1687" s="14"/>
      <c r="AP1687" s="14">
        <f t="shared" si="4519"/>
        <v>0</v>
      </c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>
        <v>0</v>
      </c>
      <c r="BA1687" s="14">
        <v>0</v>
      </c>
      <c r="BB1687" s="14">
        <v>0</v>
      </c>
      <c r="BC1687" s="14"/>
      <c r="BD1687" s="14"/>
      <c r="BE1687" s="14"/>
      <c r="BF1687" s="14"/>
      <c r="BG1687" s="14"/>
      <c r="BH1687" s="14">
        <f t="shared" si="4520"/>
        <v>0</v>
      </c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>
        <v>0</v>
      </c>
      <c r="BS1687" s="14">
        <v>0</v>
      </c>
      <c r="BT1687" s="14">
        <v>15000</v>
      </c>
      <c r="BU1687" s="14">
        <v>10000</v>
      </c>
      <c r="BV1687" s="14">
        <v>10000</v>
      </c>
      <c r="BW1687" s="14">
        <f t="shared" si="4579"/>
        <v>0</v>
      </c>
      <c r="BX1687" s="14">
        <v>0</v>
      </c>
      <c r="BY1687" s="14">
        <v>0</v>
      </c>
      <c r="BZ1687" s="14">
        <v>0</v>
      </c>
      <c r="CA1687" s="14">
        <f t="shared" si="4533"/>
        <v>10000</v>
      </c>
      <c r="CB1687" s="122">
        <f t="shared" si="4544"/>
        <v>100</v>
      </c>
    </row>
    <row r="1688" spans="1:80" x14ac:dyDescent="0.25">
      <c r="A1688" s="4" t="s">
        <v>928</v>
      </c>
      <c r="B1688" s="4" t="s">
        <v>88</v>
      </c>
      <c r="C1688" s="4" t="s">
        <v>28</v>
      </c>
      <c r="D1688" s="79" t="s">
        <v>1020</v>
      </c>
      <c r="E1688" s="89">
        <v>8216</v>
      </c>
      <c r="F1688" s="79"/>
      <c r="G1688" s="75" t="s">
        <v>1906</v>
      </c>
      <c r="H1688" s="13" t="s">
        <v>319</v>
      </c>
      <c r="I1688" s="14">
        <v>10000</v>
      </c>
      <c r="J1688" s="14">
        <f t="shared" si="4532"/>
        <v>0</v>
      </c>
      <c r="K1688" s="14">
        <v>0</v>
      </c>
      <c r="L1688" s="14">
        <f t="shared" si="4535"/>
        <v>0</v>
      </c>
      <c r="M1688" s="14">
        <v>0</v>
      </c>
      <c r="N1688" s="14">
        <v>0</v>
      </c>
      <c r="O1688" s="14">
        <v>0</v>
      </c>
      <c r="P1688" s="14">
        <v>0</v>
      </c>
      <c r="Q1688" s="14">
        <v>0</v>
      </c>
      <c r="R1688" s="14">
        <v>0</v>
      </c>
      <c r="S1688" s="14"/>
      <c r="T1688" s="14"/>
      <c r="U1688" s="14"/>
      <c r="V1688" s="14"/>
      <c r="W1688" s="14"/>
      <c r="X1688" s="14">
        <f t="shared" si="4518"/>
        <v>0</v>
      </c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>
        <v>0</v>
      </c>
      <c r="AI1688" s="14">
        <v>0</v>
      </c>
      <c r="AJ1688" s="14">
        <v>0</v>
      </c>
      <c r="AK1688" s="14"/>
      <c r="AL1688" s="14"/>
      <c r="AM1688" s="14"/>
      <c r="AN1688" s="14"/>
      <c r="AO1688" s="14"/>
      <c r="AP1688" s="14">
        <f t="shared" si="4519"/>
        <v>0</v>
      </c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>
        <v>0</v>
      </c>
      <c r="BA1688" s="14">
        <v>0</v>
      </c>
      <c r="BB1688" s="14">
        <v>0</v>
      </c>
      <c r="BC1688" s="14"/>
      <c r="BD1688" s="14"/>
      <c r="BE1688" s="14"/>
      <c r="BF1688" s="14"/>
      <c r="BG1688" s="14"/>
      <c r="BH1688" s="14">
        <f t="shared" si="4520"/>
        <v>0</v>
      </c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>
        <v>0</v>
      </c>
      <c r="BS1688" s="14">
        <v>0</v>
      </c>
      <c r="BT1688" s="14">
        <v>30000</v>
      </c>
      <c r="BU1688" s="14">
        <v>30000</v>
      </c>
      <c r="BV1688" s="14">
        <v>15000</v>
      </c>
      <c r="BW1688" s="14">
        <f t="shared" si="4579"/>
        <v>10000</v>
      </c>
      <c r="BX1688" s="14">
        <v>10000</v>
      </c>
      <c r="BY1688" s="14"/>
      <c r="BZ1688" s="14">
        <v>0</v>
      </c>
      <c r="CA1688" s="14">
        <f t="shared" si="4533"/>
        <v>25000</v>
      </c>
      <c r="CB1688" s="122">
        <f t="shared" si="4544"/>
        <v>83.333333333333343</v>
      </c>
    </row>
    <row r="1689" spans="1:80" x14ac:dyDescent="0.25">
      <c r="A1689" s="13" t="s">
        <v>1</v>
      </c>
      <c r="B1689" s="13" t="s">
        <v>1</v>
      </c>
      <c r="C1689" s="13" t="s">
        <v>1</v>
      </c>
      <c r="D1689" s="74" t="s">
        <v>1</v>
      </c>
      <c r="E1689" s="74" t="s">
        <v>1</v>
      </c>
      <c r="F1689" s="74" t="s">
        <v>1</v>
      </c>
      <c r="G1689" s="13" t="s">
        <v>1</v>
      </c>
      <c r="H1689" s="10" t="s">
        <v>1029</v>
      </c>
      <c r="I1689" s="11">
        <f>SUM(I1660,I1682,I1685)</f>
        <v>2556655</v>
      </c>
      <c r="J1689" s="11">
        <f t="shared" si="4532"/>
        <v>2732199</v>
      </c>
      <c r="K1689" s="11">
        <f t="shared" ref="K1689" si="4602">SUM(K1660,K1682,K1685)</f>
        <v>2641699</v>
      </c>
      <c r="L1689" s="11">
        <f t="shared" si="4535"/>
        <v>90500</v>
      </c>
      <c r="M1689" s="11">
        <f t="shared" ref="M1689:Q1689" si="4603">SUM(M1660,M1682,M1685)</f>
        <v>90500</v>
      </c>
      <c r="N1689" s="11">
        <f t="shared" si="4603"/>
        <v>0</v>
      </c>
      <c r="O1689" s="11">
        <f t="shared" si="4603"/>
        <v>0</v>
      </c>
      <c r="P1689" s="11">
        <f t="shared" si="4603"/>
        <v>0</v>
      </c>
      <c r="Q1689" s="11">
        <f t="shared" si="4603"/>
        <v>0</v>
      </c>
      <c r="R1689" s="11">
        <f t="shared" ref="R1689:AG1689" si="4604">SUM(R1660,R1682,R1685)</f>
        <v>90500</v>
      </c>
      <c r="S1689" s="11">
        <f t="shared" si="4604"/>
        <v>0</v>
      </c>
      <c r="T1689" s="11">
        <f t="shared" si="4604"/>
        <v>0</v>
      </c>
      <c r="U1689" s="11">
        <f t="shared" si="4604"/>
        <v>0</v>
      </c>
      <c r="V1689" s="11">
        <f t="shared" si="4604"/>
        <v>0</v>
      </c>
      <c r="W1689" s="11">
        <f t="shared" si="4604"/>
        <v>0</v>
      </c>
      <c r="X1689" s="11">
        <f t="shared" si="4604"/>
        <v>90500</v>
      </c>
      <c r="Y1689" s="11">
        <f t="shared" si="4604"/>
        <v>0</v>
      </c>
      <c r="Z1689" s="11">
        <f t="shared" si="4604"/>
        <v>0</v>
      </c>
      <c r="AA1689" s="11">
        <f t="shared" si="4604"/>
        <v>1010</v>
      </c>
      <c r="AB1689" s="11">
        <f t="shared" si="4604"/>
        <v>0</v>
      </c>
      <c r="AC1689" s="11">
        <f t="shared" si="4604"/>
        <v>0</v>
      </c>
      <c r="AD1689" s="11">
        <f t="shared" si="4604"/>
        <v>0</v>
      </c>
      <c r="AE1689" s="11">
        <f t="shared" si="4604"/>
        <v>0</v>
      </c>
      <c r="AF1689" s="11">
        <f t="shared" si="4604"/>
        <v>675</v>
      </c>
      <c r="AG1689" s="11">
        <f t="shared" si="4604"/>
        <v>6250</v>
      </c>
      <c r="AH1689" s="11">
        <v>7935</v>
      </c>
      <c r="AI1689" s="11">
        <v>82565</v>
      </c>
      <c r="AJ1689" s="11">
        <f t="shared" ref="AJ1689:AY1689" si="4605">SUM(AJ1660,AJ1682,AJ1685)</f>
        <v>0</v>
      </c>
      <c r="AK1689" s="11">
        <f t="shared" si="4605"/>
        <v>0</v>
      </c>
      <c r="AL1689" s="11">
        <f t="shared" si="4605"/>
        <v>0</v>
      </c>
      <c r="AM1689" s="11">
        <f t="shared" si="4605"/>
        <v>0</v>
      </c>
      <c r="AN1689" s="11">
        <f t="shared" si="4605"/>
        <v>0</v>
      </c>
      <c r="AO1689" s="11">
        <f t="shared" si="4605"/>
        <v>0</v>
      </c>
      <c r="AP1689" s="11">
        <f t="shared" si="4605"/>
        <v>0</v>
      </c>
      <c r="AQ1689" s="11">
        <f t="shared" si="4605"/>
        <v>0</v>
      </c>
      <c r="AR1689" s="11">
        <f t="shared" si="4605"/>
        <v>0</v>
      </c>
      <c r="AS1689" s="11">
        <f t="shared" si="4605"/>
        <v>0</v>
      </c>
      <c r="AT1689" s="11">
        <f t="shared" si="4605"/>
        <v>0</v>
      </c>
      <c r="AU1689" s="11">
        <f t="shared" si="4605"/>
        <v>0</v>
      </c>
      <c r="AV1689" s="11">
        <f t="shared" si="4605"/>
        <v>0</v>
      </c>
      <c r="AW1689" s="11">
        <f t="shared" si="4605"/>
        <v>0</v>
      </c>
      <c r="AX1689" s="11">
        <f t="shared" si="4605"/>
        <v>0</v>
      </c>
      <c r="AY1689" s="11">
        <f t="shared" si="4605"/>
        <v>0</v>
      </c>
      <c r="AZ1689" s="11">
        <v>0</v>
      </c>
      <c r="BA1689" s="11">
        <v>0</v>
      </c>
      <c r="BB1689" s="11">
        <f t="shared" ref="BB1689:BQ1689" si="4606">SUM(BB1660,BB1682,BB1685)</f>
        <v>0</v>
      </c>
      <c r="BC1689" s="11">
        <f t="shared" si="4606"/>
        <v>0</v>
      </c>
      <c r="BD1689" s="11">
        <f t="shared" si="4606"/>
        <v>0</v>
      </c>
      <c r="BE1689" s="11">
        <f t="shared" si="4606"/>
        <v>0</v>
      </c>
      <c r="BF1689" s="11">
        <f t="shared" si="4606"/>
        <v>0</v>
      </c>
      <c r="BG1689" s="11">
        <f t="shared" si="4606"/>
        <v>0</v>
      </c>
      <c r="BH1689" s="11">
        <f t="shared" si="4606"/>
        <v>0</v>
      </c>
      <c r="BI1689" s="11">
        <f t="shared" si="4606"/>
        <v>0</v>
      </c>
      <c r="BJ1689" s="11">
        <f t="shared" si="4606"/>
        <v>0</v>
      </c>
      <c r="BK1689" s="11">
        <f t="shared" si="4606"/>
        <v>0</v>
      </c>
      <c r="BL1689" s="11">
        <f t="shared" si="4606"/>
        <v>0</v>
      </c>
      <c r="BM1689" s="11">
        <f t="shared" si="4606"/>
        <v>0</v>
      </c>
      <c r="BN1689" s="11">
        <f t="shared" si="4606"/>
        <v>0</v>
      </c>
      <c r="BO1689" s="11">
        <f t="shared" si="4606"/>
        <v>0</v>
      </c>
      <c r="BP1689" s="11">
        <f t="shared" si="4606"/>
        <v>0</v>
      </c>
      <c r="BQ1689" s="11">
        <f t="shared" si="4606"/>
        <v>0</v>
      </c>
      <c r="BR1689" s="11">
        <v>0</v>
      </c>
      <c r="BS1689" s="11">
        <v>0</v>
      </c>
      <c r="BT1689" s="11">
        <f t="shared" ref="BT1689:BZ1689" si="4607">SUM(BT1660,BT1682,BT1685)</f>
        <v>2896109</v>
      </c>
      <c r="BU1689" s="11">
        <f t="shared" si="4607"/>
        <v>2807150</v>
      </c>
      <c r="BV1689" s="11">
        <f t="shared" si="4607"/>
        <v>1574796</v>
      </c>
      <c r="BW1689" s="11">
        <f t="shared" si="4607"/>
        <v>698596</v>
      </c>
      <c r="BX1689" s="11">
        <f t="shared" si="4607"/>
        <v>245478</v>
      </c>
      <c r="BY1689" s="11">
        <f t="shared" si="4607"/>
        <v>221296</v>
      </c>
      <c r="BZ1689" s="11">
        <f t="shared" si="4607"/>
        <v>231822</v>
      </c>
      <c r="CA1689" s="11">
        <f t="shared" si="4533"/>
        <v>2273392</v>
      </c>
      <c r="CB1689" s="123">
        <f t="shared" si="4544"/>
        <v>80.985768484049657</v>
      </c>
    </row>
    <row r="1690" spans="1:80" ht="15.75" thickBot="1" x14ac:dyDescent="0.3">
      <c r="A1690" s="13" t="s">
        <v>1</v>
      </c>
      <c r="B1690" s="13" t="s">
        <v>1</v>
      </c>
      <c r="C1690" s="13" t="s">
        <v>1</v>
      </c>
      <c r="D1690" s="74" t="s">
        <v>1</v>
      </c>
      <c r="E1690" s="74" t="s">
        <v>1</v>
      </c>
      <c r="F1690" s="74" t="s">
        <v>1</v>
      </c>
      <c r="G1690" s="13" t="s">
        <v>1</v>
      </c>
      <c r="H1690" s="2" t="s">
        <v>83</v>
      </c>
      <c r="I1690" s="12">
        <v>53</v>
      </c>
      <c r="J1690" s="12">
        <f t="shared" si="4532"/>
        <v>61</v>
      </c>
      <c r="K1690" s="12">
        <v>61</v>
      </c>
      <c r="L1690" s="13"/>
      <c r="M1690" s="13" t="s">
        <v>1</v>
      </c>
      <c r="N1690" s="13" t="s">
        <v>1</v>
      </c>
      <c r="O1690" s="13" t="s">
        <v>1</v>
      </c>
      <c r="P1690" s="27"/>
      <c r="Q1690" s="13" t="s">
        <v>1</v>
      </c>
      <c r="R1690" s="13" t="s">
        <v>1</v>
      </c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>
        <v>0</v>
      </c>
      <c r="AI1690" s="13">
        <v>0</v>
      </c>
      <c r="AJ1690" s="13" t="s">
        <v>1</v>
      </c>
      <c r="AK1690" s="13"/>
      <c r="AL1690" s="13"/>
      <c r="AM1690" s="13"/>
      <c r="AN1690" s="13"/>
      <c r="AO1690" s="13"/>
      <c r="AP1690" s="13"/>
      <c r="AQ1690" s="13"/>
      <c r="AR1690" s="13"/>
      <c r="AS1690" s="13"/>
      <c r="AT1690" s="13"/>
      <c r="AU1690" s="13"/>
      <c r="AV1690" s="13"/>
      <c r="AW1690" s="13"/>
      <c r="AX1690" s="13"/>
      <c r="AY1690" s="13"/>
      <c r="AZ1690" s="13">
        <v>0</v>
      </c>
      <c r="BA1690" s="13">
        <v>0</v>
      </c>
      <c r="BB1690" s="13" t="s">
        <v>1</v>
      </c>
      <c r="BC1690" s="13"/>
      <c r="BD1690" s="13"/>
      <c r="BE1690" s="13"/>
      <c r="BF1690" s="13"/>
      <c r="BG1690" s="13"/>
      <c r="BH1690" s="13"/>
      <c r="BI1690" s="13"/>
      <c r="BJ1690" s="13"/>
      <c r="BK1690" s="13"/>
      <c r="BL1690" s="13"/>
      <c r="BM1690" s="13"/>
      <c r="BN1690" s="13"/>
      <c r="BO1690" s="13"/>
      <c r="BP1690" s="13"/>
      <c r="BQ1690" s="13"/>
      <c r="BR1690" s="13">
        <v>0</v>
      </c>
      <c r="BS1690" s="13">
        <v>0</v>
      </c>
      <c r="BT1690" s="12">
        <v>61</v>
      </c>
      <c r="BU1690" s="12">
        <v>61</v>
      </c>
      <c r="BV1690" s="12"/>
      <c r="BW1690" s="12">
        <f t="shared" si="4579"/>
        <v>0</v>
      </c>
      <c r="BX1690" s="12"/>
      <c r="BY1690" s="12"/>
      <c r="BZ1690" s="12"/>
      <c r="CA1690" s="12">
        <f t="shared" si="4533"/>
        <v>0</v>
      </c>
      <c r="CB1690" s="124"/>
    </row>
    <row r="1691" spans="1:80" ht="69.75" customHeight="1" thickBot="1" x14ac:dyDescent="0.3">
      <c r="A1691" s="133" t="s">
        <v>1</v>
      </c>
      <c r="B1691" s="133" t="s">
        <v>1</v>
      </c>
      <c r="C1691" s="133" t="s">
        <v>1</v>
      </c>
      <c r="D1691" s="135" t="s">
        <v>1</v>
      </c>
      <c r="E1691" s="135" t="s">
        <v>1</v>
      </c>
      <c r="F1691" s="135" t="s">
        <v>1</v>
      </c>
      <c r="G1691" s="137" t="s">
        <v>1</v>
      </c>
      <c r="H1691" s="5" t="s">
        <v>84</v>
      </c>
      <c r="I1691" s="5" t="s">
        <v>11</v>
      </c>
      <c r="J1691" s="5" t="s">
        <v>1809</v>
      </c>
      <c r="K1691" s="5" t="s">
        <v>12</v>
      </c>
      <c r="L1691" s="5" t="s">
        <v>13</v>
      </c>
      <c r="M1691" s="5" t="s">
        <v>14</v>
      </c>
      <c r="N1691" s="5" t="s">
        <v>15</v>
      </c>
      <c r="O1691" s="5" t="s">
        <v>16</v>
      </c>
      <c r="P1691" s="5" t="s">
        <v>17</v>
      </c>
      <c r="Q1691" s="5" t="s">
        <v>18</v>
      </c>
      <c r="R1691" s="71" t="s">
        <v>14</v>
      </c>
      <c r="S1691" s="71" t="s">
        <v>1843</v>
      </c>
      <c r="T1691" s="71" t="s">
        <v>1797</v>
      </c>
      <c r="U1691" s="71" t="s">
        <v>1832</v>
      </c>
      <c r="V1691" s="71" t="s">
        <v>1833</v>
      </c>
      <c r="W1691" s="71" t="s">
        <v>1834</v>
      </c>
      <c r="X1691" s="71" t="s">
        <v>1847</v>
      </c>
      <c r="Y1691" s="71" t="s">
        <v>1844</v>
      </c>
      <c r="Z1691" s="71" t="s">
        <v>1835</v>
      </c>
      <c r="AA1691" s="71" t="s">
        <v>1836</v>
      </c>
      <c r="AB1691" s="71" t="s">
        <v>1837</v>
      </c>
      <c r="AC1691" s="71" t="s">
        <v>1838</v>
      </c>
      <c r="AD1691" s="71" t="s">
        <v>1839</v>
      </c>
      <c r="AE1691" s="71" t="s">
        <v>1840</v>
      </c>
      <c r="AF1691" s="71" t="s">
        <v>1845</v>
      </c>
      <c r="AG1691" s="71" t="s">
        <v>1846</v>
      </c>
      <c r="AH1691" s="71" t="s">
        <v>1841</v>
      </c>
      <c r="AI1691" s="71" t="s">
        <v>1842</v>
      </c>
      <c r="AJ1691" s="72" t="s">
        <v>15</v>
      </c>
      <c r="AK1691" s="72" t="s">
        <v>1843</v>
      </c>
      <c r="AL1691" s="72" t="s">
        <v>1797</v>
      </c>
      <c r="AM1691" s="72" t="s">
        <v>1832</v>
      </c>
      <c r="AN1691" s="72" t="s">
        <v>1833</v>
      </c>
      <c r="AO1691" s="72" t="s">
        <v>1834</v>
      </c>
      <c r="AP1691" s="72" t="s">
        <v>1848</v>
      </c>
      <c r="AQ1691" s="72" t="s">
        <v>1844</v>
      </c>
      <c r="AR1691" s="72" t="s">
        <v>1835</v>
      </c>
      <c r="AS1691" s="72" t="s">
        <v>1836</v>
      </c>
      <c r="AT1691" s="72" t="s">
        <v>1837</v>
      </c>
      <c r="AU1691" s="72" t="s">
        <v>1838</v>
      </c>
      <c r="AV1691" s="72" t="s">
        <v>1839</v>
      </c>
      <c r="AW1691" s="72" t="s">
        <v>1840</v>
      </c>
      <c r="AX1691" s="72" t="s">
        <v>1845</v>
      </c>
      <c r="AY1691" s="72" t="s">
        <v>1846</v>
      </c>
      <c r="AZ1691" s="72" t="s">
        <v>1841</v>
      </c>
      <c r="BA1691" s="72" t="s">
        <v>1842</v>
      </c>
      <c r="BB1691" s="73" t="s">
        <v>16</v>
      </c>
      <c r="BC1691" s="73" t="s">
        <v>1843</v>
      </c>
      <c r="BD1691" s="73" t="s">
        <v>1797</v>
      </c>
      <c r="BE1691" s="73" t="s">
        <v>1832</v>
      </c>
      <c r="BF1691" s="73" t="s">
        <v>1833</v>
      </c>
      <c r="BG1691" s="73" t="s">
        <v>1834</v>
      </c>
      <c r="BH1691" s="73" t="s">
        <v>1849</v>
      </c>
      <c r="BI1691" s="73" t="s">
        <v>1844</v>
      </c>
      <c r="BJ1691" s="73" t="s">
        <v>1835</v>
      </c>
      <c r="BK1691" s="73" t="s">
        <v>1836</v>
      </c>
      <c r="BL1691" s="73" t="s">
        <v>1837</v>
      </c>
      <c r="BM1691" s="73" t="s">
        <v>1838</v>
      </c>
      <c r="BN1691" s="73" t="s">
        <v>1839</v>
      </c>
      <c r="BO1691" s="73" t="s">
        <v>1840</v>
      </c>
      <c r="BP1691" s="73" t="s">
        <v>1845</v>
      </c>
      <c r="BQ1691" s="73" t="s">
        <v>1846</v>
      </c>
      <c r="BR1691" s="73" t="s">
        <v>1841</v>
      </c>
      <c r="BS1691" s="73" t="s">
        <v>1842</v>
      </c>
      <c r="BT1691" s="5" t="s">
        <v>1911</v>
      </c>
      <c r="BU1691" s="5" t="s">
        <v>1942</v>
      </c>
      <c r="BV1691" s="5" t="s">
        <v>1943</v>
      </c>
      <c r="BW1691" s="5" t="s">
        <v>1944</v>
      </c>
      <c r="BX1691" s="5" t="s">
        <v>1945</v>
      </c>
      <c r="BY1691" s="5" t="s">
        <v>1946</v>
      </c>
      <c r="BZ1691" s="5" t="s">
        <v>1947</v>
      </c>
      <c r="CA1691" s="5" t="s">
        <v>1948</v>
      </c>
      <c r="CB1691" s="120" t="s">
        <v>1916</v>
      </c>
    </row>
    <row r="1692" spans="1:80" x14ac:dyDescent="0.25">
      <c r="A1692" s="134"/>
      <c r="B1692" s="134"/>
      <c r="C1692" s="134"/>
      <c r="D1692" s="136"/>
      <c r="E1692" s="136"/>
      <c r="F1692" s="136"/>
      <c r="G1692" s="138"/>
      <c r="H1692" s="15" t="s">
        <v>1</v>
      </c>
      <c r="I1692" s="9" t="s">
        <v>19</v>
      </c>
      <c r="J1692" s="9">
        <v>1</v>
      </c>
      <c r="K1692" s="9" t="s">
        <v>20</v>
      </c>
      <c r="L1692" s="9" t="s">
        <v>21</v>
      </c>
      <c r="M1692" s="9" t="s">
        <v>22</v>
      </c>
      <c r="N1692" s="9" t="s">
        <v>23</v>
      </c>
      <c r="O1692" s="9" t="s">
        <v>24</v>
      </c>
      <c r="P1692" s="9" t="s">
        <v>25</v>
      </c>
      <c r="Q1692" s="9" t="s">
        <v>26</v>
      </c>
      <c r="R1692" s="9">
        <v>1</v>
      </c>
      <c r="S1692" s="9">
        <v>2</v>
      </c>
      <c r="T1692" s="9">
        <v>3</v>
      </c>
      <c r="U1692" s="9">
        <v>4</v>
      </c>
      <c r="V1692" s="9">
        <v>5</v>
      </c>
      <c r="W1692" s="9">
        <v>6</v>
      </c>
      <c r="X1692" s="9">
        <v>7</v>
      </c>
      <c r="Y1692" s="9">
        <v>8</v>
      </c>
      <c r="Z1692" s="9">
        <v>9</v>
      </c>
      <c r="AA1692" s="9">
        <v>10</v>
      </c>
      <c r="AB1692" s="9">
        <v>11</v>
      </c>
      <c r="AC1692" s="9">
        <v>12</v>
      </c>
      <c r="AD1692" s="9">
        <v>13</v>
      </c>
      <c r="AE1692" s="9">
        <v>14</v>
      </c>
      <c r="AF1692" s="9">
        <v>15</v>
      </c>
      <c r="AG1692" s="9">
        <v>16</v>
      </c>
      <c r="AH1692" s="9">
        <v>20</v>
      </c>
      <c r="AI1692" s="9">
        <v>21</v>
      </c>
      <c r="AJ1692" s="9">
        <v>1</v>
      </c>
      <c r="AK1692" s="9">
        <v>2</v>
      </c>
      <c r="AL1692" s="9">
        <v>3</v>
      </c>
      <c r="AM1692" s="9">
        <v>4</v>
      </c>
      <c r="AN1692" s="9">
        <v>5</v>
      </c>
      <c r="AO1692" s="9">
        <v>6</v>
      </c>
      <c r="AP1692" s="9">
        <v>7</v>
      </c>
      <c r="AQ1692" s="9">
        <v>8</v>
      </c>
      <c r="AR1692" s="9">
        <v>9</v>
      </c>
      <c r="AS1692" s="9">
        <v>10</v>
      </c>
      <c r="AT1692" s="9">
        <v>11</v>
      </c>
      <c r="AU1692" s="9">
        <v>12</v>
      </c>
      <c r="AV1692" s="9">
        <v>13</v>
      </c>
      <c r="AW1692" s="9">
        <v>14</v>
      </c>
      <c r="AX1692" s="9">
        <v>15</v>
      </c>
      <c r="AY1692" s="9">
        <v>16</v>
      </c>
      <c r="AZ1692" s="9">
        <v>20</v>
      </c>
      <c r="BA1692" s="9">
        <v>21</v>
      </c>
      <c r="BB1692" s="9">
        <v>1</v>
      </c>
      <c r="BC1692" s="9">
        <v>2</v>
      </c>
      <c r="BD1692" s="9">
        <v>3</v>
      </c>
      <c r="BE1692" s="9">
        <v>4</v>
      </c>
      <c r="BF1692" s="9">
        <v>5</v>
      </c>
      <c r="BG1692" s="9">
        <v>6</v>
      </c>
      <c r="BH1692" s="9">
        <v>7</v>
      </c>
      <c r="BI1692" s="9">
        <v>8</v>
      </c>
      <c r="BJ1692" s="9">
        <v>9</v>
      </c>
      <c r="BK1692" s="9">
        <v>10</v>
      </c>
      <c r="BL1692" s="9">
        <v>11</v>
      </c>
      <c r="BM1692" s="9">
        <v>12</v>
      </c>
      <c r="BN1692" s="9">
        <v>13</v>
      </c>
      <c r="BO1692" s="9">
        <v>14</v>
      </c>
      <c r="BP1692" s="9">
        <v>15</v>
      </c>
      <c r="BQ1692" s="9">
        <v>16</v>
      </c>
      <c r="BR1692" s="9">
        <v>20</v>
      </c>
      <c r="BS1692" s="9">
        <v>21</v>
      </c>
      <c r="BT1692" s="9">
        <v>1</v>
      </c>
      <c r="BU1692" s="9">
        <v>2</v>
      </c>
      <c r="BV1692" s="9">
        <v>3</v>
      </c>
      <c r="BW1692" s="9" t="s">
        <v>1798</v>
      </c>
      <c r="BX1692" s="9">
        <v>5</v>
      </c>
      <c r="BY1692" s="9">
        <v>6</v>
      </c>
      <c r="BZ1692" s="9">
        <v>7</v>
      </c>
      <c r="CA1692" s="9" t="s">
        <v>1917</v>
      </c>
      <c r="CB1692" s="121">
        <v>9</v>
      </c>
    </row>
    <row r="1693" spans="1:80" x14ac:dyDescent="0.25">
      <c r="A1693" s="134"/>
      <c r="B1693" s="134"/>
      <c r="C1693" s="134"/>
      <c r="D1693" s="136"/>
      <c r="E1693" s="136"/>
      <c r="F1693" s="136"/>
      <c r="G1693" s="138"/>
      <c r="H1693" s="16" t="s">
        <v>1015</v>
      </c>
      <c r="I1693" s="17">
        <f>SUM(I1689)</f>
        <v>2556655</v>
      </c>
      <c r="J1693" s="17">
        <f t="shared" ref="J1693:J1694" si="4608">SUM(K1693,L1693,P1693,Q1693)</f>
        <v>2732199</v>
      </c>
      <c r="K1693" s="17">
        <f t="shared" ref="K1693" si="4609">SUM(K1689)</f>
        <v>2641699</v>
      </c>
      <c r="L1693" s="17">
        <f t="shared" ref="L1693:L1694" si="4610">SUM(M1693:O1693)</f>
        <v>90500</v>
      </c>
      <c r="M1693" s="17">
        <f t="shared" ref="M1693:Q1693" si="4611">SUM(M1689)</f>
        <v>90500</v>
      </c>
      <c r="N1693" s="17">
        <f t="shared" si="4611"/>
        <v>0</v>
      </c>
      <c r="O1693" s="17">
        <f t="shared" si="4611"/>
        <v>0</v>
      </c>
      <c r="P1693" s="17">
        <f t="shared" si="4611"/>
        <v>0</v>
      </c>
      <c r="Q1693" s="17">
        <f t="shared" si="4611"/>
        <v>0</v>
      </c>
      <c r="R1693" s="17">
        <f t="shared" ref="R1693:AG1693" si="4612">SUM(R1689)</f>
        <v>90500</v>
      </c>
      <c r="S1693" s="17">
        <f t="shared" si="4612"/>
        <v>0</v>
      </c>
      <c r="T1693" s="17">
        <f t="shared" si="4612"/>
        <v>0</v>
      </c>
      <c r="U1693" s="17">
        <f t="shared" si="4612"/>
        <v>0</v>
      </c>
      <c r="V1693" s="17">
        <f t="shared" si="4612"/>
        <v>0</v>
      </c>
      <c r="W1693" s="17">
        <f t="shared" si="4612"/>
        <v>0</v>
      </c>
      <c r="X1693" s="17">
        <f t="shared" ref="X1693" si="4613">SUM(X1689)</f>
        <v>90500</v>
      </c>
      <c r="Y1693" s="17">
        <f t="shared" si="4612"/>
        <v>0</v>
      </c>
      <c r="Z1693" s="17">
        <f t="shared" si="4612"/>
        <v>0</v>
      </c>
      <c r="AA1693" s="17">
        <f t="shared" si="4612"/>
        <v>1010</v>
      </c>
      <c r="AB1693" s="17">
        <f t="shared" si="4612"/>
        <v>0</v>
      </c>
      <c r="AC1693" s="17">
        <f t="shared" si="4612"/>
        <v>0</v>
      </c>
      <c r="AD1693" s="17">
        <f t="shared" si="4612"/>
        <v>0</v>
      </c>
      <c r="AE1693" s="17">
        <f t="shared" si="4612"/>
        <v>0</v>
      </c>
      <c r="AF1693" s="17">
        <f t="shared" si="4612"/>
        <v>675</v>
      </c>
      <c r="AG1693" s="17">
        <f t="shared" si="4612"/>
        <v>6250</v>
      </c>
      <c r="AH1693" s="17">
        <v>7935</v>
      </c>
      <c r="AI1693" s="17">
        <v>82565</v>
      </c>
      <c r="AJ1693" s="17">
        <f t="shared" ref="AJ1693:AY1693" si="4614">SUM(AJ1689)</f>
        <v>0</v>
      </c>
      <c r="AK1693" s="17">
        <f t="shared" si="4614"/>
        <v>0</v>
      </c>
      <c r="AL1693" s="17">
        <f t="shared" si="4614"/>
        <v>0</v>
      </c>
      <c r="AM1693" s="17">
        <f t="shared" si="4614"/>
        <v>0</v>
      </c>
      <c r="AN1693" s="17">
        <f t="shared" si="4614"/>
        <v>0</v>
      </c>
      <c r="AO1693" s="17">
        <f t="shared" si="4614"/>
        <v>0</v>
      </c>
      <c r="AP1693" s="17">
        <f t="shared" ref="AP1693" si="4615">SUM(AP1689)</f>
        <v>0</v>
      </c>
      <c r="AQ1693" s="17">
        <f t="shared" si="4614"/>
        <v>0</v>
      </c>
      <c r="AR1693" s="17">
        <f t="shared" si="4614"/>
        <v>0</v>
      </c>
      <c r="AS1693" s="17">
        <f t="shared" si="4614"/>
        <v>0</v>
      </c>
      <c r="AT1693" s="17">
        <f t="shared" si="4614"/>
        <v>0</v>
      </c>
      <c r="AU1693" s="17">
        <f t="shared" si="4614"/>
        <v>0</v>
      </c>
      <c r="AV1693" s="17">
        <f t="shared" si="4614"/>
        <v>0</v>
      </c>
      <c r="AW1693" s="17">
        <f t="shared" si="4614"/>
        <v>0</v>
      </c>
      <c r="AX1693" s="17">
        <f t="shared" si="4614"/>
        <v>0</v>
      </c>
      <c r="AY1693" s="17">
        <f t="shared" si="4614"/>
        <v>0</v>
      </c>
      <c r="AZ1693" s="17">
        <v>0</v>
      </c>
      <c r="BA1693" s="17">
        <v>0</v>
      </c>
      <c r="BB1693" s="17">
        <f t="shared" ref="BB1693:BQ1693" si="4616">SUM(BB1689)</f>
        <v>0</v>
      </c>
      <c r="BC1693" s="17">
        <f t="shared" si="4616"/>
        <v>0</v>
      </c>
      <c r="BD1693" s="17">
        <f t="shared" si="4616"/>
        <v>0</v>
      </c>
      <c r="BE1693" s="17">
        <f t="shared" si="4616"/>
        <v>0</v>
      </c>
      <c r="BF1693" s="17">
        <f t="shared" si="4616"/>
        <v>0</v>
      </c>
      <c r="BG1693" s="17">
        <f t="shared" si="4616"/>
        <v>0</v>
      </c>
      <c r="BH1693" s="17">
        <f t="shared" ref="BH1693" si="4617">SUM(BH1689)</f>
        <v>0</v>
      </c>
      <c r="BI1693" s="17">
        <f t="shared" si="4616"/>
        <v>0</v>
      </c>
      <c r="BJ1693" s="17">
        <f t="shared" si="4616"/>
        <v>0</v>
      </c>
      <c r="BK1693" s="17">
        <f t="shared" si="4616"/>
        <v>0</v>
      </c>
      <c r="BL1693" s="17">
        <f t="shared" si="4616"/>
        <v>0</v>
      </c>
      <c r="BM1693" s="17">
        <f t="shared" si="4616"/>
        <v>0</v>
      </c>
      <c r="BN1693" s="17">
        <f t="shared" si="4616"/>
        <v>0</v>
      </c>
      <c r="BO1693" s="17">
        <f t="shared" si="4616"/>
        <v>0</v>
      </c>
      <c r="BP1693" s="17">
        <f t="shared" si="4616"/>
        <v>0</v>
      </c>
      <c r="BQ1693" s="17">
        <f t="shared" si="4616"/>
        <v>0</v>
      </c>
      <c r="BR1693" s="17">
        <v>0</v>
      </c>
      <c r="BS1693" s="17">
        <v>0</v>
      </c>
      <c r="BT1693" s="17">
        <f t="shared" ref="BT1693:BW1693" si="4618">SUM(BT1689)</f>
        <v>2896109</v>
      </c>
      <c r="BU1693" s="17">
        <f t="shared" ref="BU1693:BV1693" si="4619">SUM(BU1689)</f>
        <v>2807150</v>
      </c>
      <c r="BV1693" s="17">
        <f t="shared" si="4619"/>
        <v>1574796</v>
      </c>
      <c r="BW1693" s="17">
        <f t="shared" si="4618"/>
        <v>698596</v>
      </c>
      <c r="BX1693" s="17">
        <f t="shared" ref="BX1693:BZ1693" si="4620">SUM(BX1689)</f>
        <v>245478</v>
      </c>
      <c r="BY1693" s="17">
        <f t="shared" si="4620"/>
        <v>221296</v>
      </c>
      <c r="BZ1693" s="17">
        <f t="shared" si="4620"/>
        <v>231822</v>
      </c>
      <c r="CA1693" s="17">
        <f>BV1693+BW1693</f>
        <v>2273392</v>
      </c>
      <c r="CB1693" s="125">
        <f>IF(BU1693=0,"-",CA1693/BU1693*100)</f>
        <v>80.985768484049657</v>
      </c>
    </row>
    <row r="1694" spans="1:80" x14ac:dyDescent="0.25">
      <c r="A1694" s="134"/>
      <c r="B1694" s="134"/>
      <c r="C1694" s="134"/>
      <c r="D1694" s="136"/>
      <c r="E1694" s="136"/>
      <c r="F1694" s="136"/>
      <c r="G1694" s="138"/>
      <c r="H1694" s="18" t="s">
        <v>86</v>
      </c>
      <c r="I1694" s="17">
        <f>SUM(I1693)</f>
        <v>2556655</v>
      </c>
      <c r="J1694" s="17">
        <f t="shared" si="4608"/>
        <v>2732199</v>
      </c>
      <c r="K1694" s="17">
        <f t="shared" ref="K1694" si="4621">SUM(K1693)</f>
        <v>2641699</v>
      </c>
      <c r="L1694" s="17">
        <f t="shared" si="4610"/>
        <v>90500</v>
      </c>
      <c r="M1694" s="17">
        <f t="shared" ref="M1694:Q1694" si="4622">SUM(M1693)</f>
        <v>90500</v>
      </c>
      <c r="N1694" s="17">
        <f t="shared" si="4622"/>
        <v>0</v>
      </c>
      <c r="O1694" s="17">
        <f t="shared" si="4622"/>
        <v>0</v>
      </c>
      <c r="P1694" s="17">
        <f t="shared" si="4622"/>
        <v>0</v>
      </c>
      <c r="Q1694" s="17">
        <f t="shared" si="4622"/>
        <v>0</v>
      </c>
      <c r="R1694" s="17">
        <f t="shared" ref="R1694:AG1694" si="4623">SUM(R1693)</f>
        <v>90500</v>
      </c>
      <c r="S1694" s="17">
        <f t="shared" si="4623"/>
        <v>0</v>
      </c>
      <c r="T1694" s="17">
        <f t="shared" si="4623"/>
        <v>0</v>
      </c>
      <c r="U1694" s="17">
        <f t="shared" si="4623"/>
        <v>0</v>
      </c>
      <c r="V1694" s="17">
        <f t="shared" si="4623"/>
        <v>0</v>
      </c>
      <c r="W1694" s="17">
        <f t="shared" si="4623"/>
        <v>0</v>
      </c>
      <c r="X1694" s="17">
        <f t="shared" ref="X1694" si="4624">SUM(X1693)</f>
        <v>90500</v>
      </c>
      <c r="Y1694" s="17">
        <f t="shared" si="4623"/>
        <v>0</v>
      </c>
      <c r="Z1694" s="17">
        <f t="shared" si="4623"/>
        <v>0</v>
      </c>
      <c r="AA1694" s="17">
        <f t="shared" si="4623"/>
        <v>1010</v>
      </c>
      <c r="AB1694" s="17">
        <f t="shared" si="4623"/>
        <v>0</v>
      </c>
      <c r="AC1694" s="17">
        <f t="shared" si="4623"/>
        <v>0</v>
      </c>
      <c r="AD1694" s="17">
        <f t="shared" si="4623"/>
        <v>0</v>
      </c>
      <c r="AE1694" s="17">
        <f t="shared" si="4623"/>
        <v>0</v>
      </c>
      <c r="AF1694" s="17">
        <f t="shared" si="4623"/>
        <v>675</v>
      </c>
      <c r="AG1694" s="17">
        <f t="shared" si="4623"/>
        <v>6250</v>
      </c>
      <c r="AH1694" s="17">
        <v>7935</v>
      </c>
      <c r="AI1694" s="17">
        <v>82565</v>
      </c>
      <c r="AJ1694" s="17">
        <f t="shared" ref="AJ1694:AY1694" si="4625">SUM(AJ1693)</f>
        <v>0</v>
      </c>
      <c r="AK1694" s="17">
        <f t="shared" si="4625"/>
        <v>0</v>
      </c>
      <c r="AL1694" s="17">
        <f t="shared" si="4625"/>
        <v>0</v>
      </c>
      <c r="AM1694" s="17">
        <f t="shared" si="4625"/>
        <v>0</v>
      </c>
      <c r="AN1694" s="17">
        <f t="shared" si="4625"/>
        <v>0</v>
      </c>
      <c r="AO1694" s="17">
        <f t="shared" si="4625"/>
        <v>0</v>
      </c>
      <c r="AP1694" s="17">
        <f t="shared" ref="AP1694" si="4626">SUM(AP1693)</f>
        <v>0</v>
      </c>
      <c r="AQ1694" s="17">
        <f t="shared" si="4625"/>
        <v>0</v>
      </c>
      <c r="AR1694" s="17">
        <f t="shared" si="4625"/>
        <v>0</v>
      </c>
      <c r="AS1694" s="17">
        <f t="shared" si="4625"/>
        <v>0</v>
      </c>
      <c r="AT1694" s="17">
        <f t="shared" si="4625"/>
        <v>0</v>
      </c>
      <c r="AU1694" s="17">
        <f t="shared" si="4625"/>
        <v>0</v>
      </c>
      <c r="AV1694" s="17">
        <f t="shared" si="4625"/>
        <v>0</v>
      </c>
      <c r="AW1694" s="17">
        <f t="shared" si="4625"/>
        <v>0</v>
      </c>
      <c r="AX1694" s="17">
        <f t="shared" si="4625"/>
        <v>0</v>
      </c>
      <c r="AY1694" s="17">
        <f t="shared" si="4625"/>
        <v>0</v>
      </c>
      <c r="AZ1694" s="17">
        <v>0</v>
      </c>
      <c r="BA1694" s="17">
        <v>0</v>
      </c>
      <c r="BB1694" s="17">
        <f t="shared" ref="BB1694:BQ1694" si="4627">SUM(BB1693)</f>
        <v>0</v>
      </c>
      <c r="BC1694" s="17">
        <f t="shared" si="4627"/>
        <v>0</v>
      </c>
      <c r="BD1694" s="17">
        <f t="shared" si="4627"/>
        <v>0</v>
      </c>
      <c r="BE1694" s="17">
        <f t="shared" si="4627"/>
        <v>0</v>
      </c>
      <c r="BF1694" s="17">
        <f t="shared" si="4627"/>
        <v>0</v>
      </c>
      <c r="BG1694" s="17">
        <f t="shared" si="4627"/>
        <v>0</v>
      </c>
      <c r="BH1694" s="17">
        <f t="shared" ref="BH1694" si="4628">SUM(BH1693)</f>
        <v>0</v>
      </c>
      <c r="BI1694" s="17">
        <f t="shared" si="4627"/>
        <v>0</v>
      </c>
      <c r="BJ1694" s="17">
        <f t="shared" si="4627"/>
        <v>0</v>
      </c>
      <c r="BK1694" s="17">
        <f t="shared" si="4627"/>
        <v>0</v>
      </c>
      <c r="BL1694" s="17">
        <f t="shared" si="4627"/>
        <v>0</v>
      </c>
      <c r="BM1694" s="17">
        <f t="shared" si="4627"/>
        <v>0</v>
      </c>
      <c r="BN1694" s="17">
        <f t="shared" si="4627"/>
        <v>0</v>
      </c>
      <c r="BO1694" s="17">
        <f t="shared" si="4627"/>
        <v>0</v>
      </c>
      <c r="BP1694" s="17">
        <f t="shared" si="4627"/>
        <v>0</v>
      </c>
      <c r="BQ1694" s="17">
        <f t="shared" si="4627"/>
        <v>0</v>
      </c>
      <c r="BR1694" s="17">
        <v>0</v>
      </c>
      <c r="BS1694" s="17">
        <v>0</v>
      </c>
      <c r="BT1694" s="17">
        <f t="shared" ref="BT1694:BW1694" si="4629">SUM(BT1693)</f>
        <v>2896109</v>
      </c>
      <c r="BU1694" s="17">
        <f t="shared" ref="BU1694:BV1694" si="4630">SUM(BU1693)</f>
        <v>2807150</v>
      </c>
      <c r="BV1694" s="17">
        <f t="shared" si="4630"/>
        <v>1574796</v>
      </c>
      <c r="BW1694" s="17">
        <f t="shared" si="4629"/>
        <v>698596</v>
      </c>
      <c r="BX1694" s="17">
        <f t="shared" ref="BX1694" si="4631">SUM(BX1693)</f>
        <v>245478</v>
      </c>
      <c r="BY1694" s="17">
        <f t="shared" ref="BY1694" si="4632">SUM(BY1693)</f>
        <v>221296</v>
      </c>
      <c r="BZ1694" s="17">
        <f t="shared" ref="BZ1694" si="4633">SUM(BZ1693)</f>
        <v>231822</v>
      </c>
      <c r="CA1694" s="17">
        <f>BV1694+BW1694</f>
        <v>2273392</v>
      </c>
      <c r="CB1694" s="125">
        <f>IF(BU1694=0,"-",CA1694/BU1694*100)</f>
        <v>80.985768484049657</v>
      </c>
    </row>
    <row r="1695" spans="1:80" x14ac:dyDescent="0.25">
      <c r="A1695" s="139"/>
      <c r="B1695" s="139"/>
      <c r="C1695" s="139"/>
      <c r="D1695" s="140"/>
      <c r="E1695" s="140"/>
      <c r="F1695" s="140"/>
      <c r="G1695" s="141"/>
      <c r="X1695">
        <f t="shared" ref="X1695:X1753" si="4634">R1695+S1695+T1695+U1695+V1695+W1695</f>
        <v>0</v>
      </c>
      <c r="AH1695">
        <v>0</v>
      </c>
      <c r="AI1695">
        <v>0</v>
      </c>
      <c r="AP1695">
        <f t="shared" ref="AP1695:AP1753" si="4635">AJ1695+AK1695+AL1695+AM1695+AN1695+AO1695</f>
        <v>0</v>
      </c>
      <c r="AZ1695">
        <v>0</v>
      </c>
      <c r="BA1695">
        <v>0</v>
      </c>
      <c r="BH1695">
        <f t="shared" ref="BH1695:BH1753" si="4636">BB1695+BC1695+BD1695+BE1695+BF1695+BG1695</f>
        <v>0</v>
      </c>
      <c r="BR1695">
        <v>0</v>
      </c>
      <c r="BS1695">
        <v>0</v>
      </c>
      <c r="BU1695">
        <v>0</v>
      </c>
      <c r="BV1695">
        <v>0</v>
      </c>
      <c r="BW1695">
        <f t="shared" si="4579"/>
        <v>0</v>
      </c>
      <c r="CA1695">
        <f>BV1695+BW1695</f>
        <v>0</v>
      </c>
      <c r="CB1695" s="126" t="str">
        <f>IF(BU1695=0,"-",CA1695/BU1695*100)</f>
        <v>-</v>
      </c>
    </row>
    <row r="1696" spans="1:80" ht="15.75" thickBot="1" x14ac:dyDescent="0.3">
      <c r="A1696" s="13" t="s">
        <v>1</v>
      </c>
      <c r="B1696" s="13" t="s">
        <v>1</v>
      </c>
      <c r="C1696" s="13" t="s">
        <v>1</v>
      </c>
      <c r="D1696" s="74" t="s">
        <v>1</v>
      </c>
      <c r="E1696" s="74" t="s">
        <v>1</v>
      </c>
      <c r="F1696" s="74" t="s">
        <v>1</v>
      </c>
      <c r="G1696" s="13" t="s">
        <v>1</v>
      </c>
      <c r="H1696" s="19" t="s">
        <v>1</v>
      </c>
      <c r="I1696" s="19" t="s">
        <v>1</v>
      </c>
      <c r="J1696" s="19"/>
      <c r="K1696" s="19" t="s">
        <v>1</v>
      </c>
      <c r="L1696" s="19"/>
      <c r="M1696" s="19" t="s">
        <v>1</v>
      </c>
      <c r="N1696" s="19" t="s">
        <v>1</v>
      </c>
      <c r="O1696" s="19" t="s">
        <v>1</v>
      </c>
      <c r="P1696" s="31"/>
      <c r="Q1696" s="19" t="s">
        <v>1</v>
      </c>
      <c r="R1696" s="19" t="s">
        <v>1</v>
      </c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19"/>
      <c r="AF1696" s="19"/>
      <c r="AG1696" s="19"/>
      <c r="AH1696" s="19">
        <v>0</v>
      </c>
      <c r="AI1696" s="19">
        <v>0</v>
      </c>
      <c r="AJ1696" s="19" t="s">
        <v>1</v>
      </c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>
        <v>0</v>
      </c>
      <c r="BA1696" s="19">
        <v>0</v>
      </c>
      <c r="BB1696" s="19" t="s">
        <v>1</v>
      </c>
      <c r="BC1696" s="19"/>
      <c r="BD1696" s="19"/>
      <c r="BE1696" s="19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>
        <v>0</v>
      </c>
      <c r="BS1696" s="19">
        <v>0</v>
      </c>
      <c r="BT1696" s="19"/>
      <c r="BU1696" s="19"/>
      <c r="BV1696" s="19"/>
      <c r="BW1696" s="19">
        <f t="shared" si="4579"/>
        <v>0</v>
      </c>
      <c r="BX1696" s="19"/>
      <c r="BY1696" s="19"/>
      <c r="BZ1696" s="19"/>
      <c r="CA1696" s="19">
        <f>BV1696+BW1696</f>
        <v>0</v>
      </c>
      <c r="CB1696" s="127"/>
    </row>
    <row r="1697" spans="1:80" ht="69.75" customHeight="1" thickBot="1" x14ac:dyDescent="0.3">
      <c r="A1697" s="5" t="s">
        <v>4</v>
      </c>
      <c r="B1697" s="5" t="s">
        <v>5</v>
      </c>
      <c r="C1697" s="5" t="s">
        <v>6</v>
      </c>
      <c r="D1697" s="80" t="s">
        <v>1</v>
      </c>
      <c r="E1697" s="88" t="s">
        <v>7</v>
      </c>
      <c r="F1697" s="88" t="s">
        <v>8</v>
      </c>
      <c r="G1697" s="5" t="s">
        <v>9</v>
      </c>
      <c r="H1697" s="5" t="s">
        <v>10</v>
      </c>
      <c r="I1697" s="5" t="s">
        <v>11</v>
      </c>
      <c r="J1697" s="5" t="s">
        <v>1809</v>
      </c>
      <c r="K1697" s="5" t="s">
        <v>12</v>
      </c>
      <c r="L1697" s="5" t="s">
        <v>13</v>
      </c>
      <c r="M1697" s="5" t="s">
        <v>14</v>
      </c>
      <c r="N1697" s="5" t="s">
        <v>15</v>
      </c>
      <c r="O1697" s="5" t="s">
        <v>16</v>
      </c>
      <c r="P1697" s="5" t="s">
        <v>17</v>
      </c>
      <c r="Q1697" s="5" t="s">
        <v>18</v>
      </c>
      <c r="R1697" s="71" t="s">
        <v>14</v>
      </c>
      <c r="S1697" s="71" t="s">
        <v>1843</v>
      </c>
      <c r="T1697" s="71" t="s">
        <v>1797</v>
      </c>
      <c r="U1697" s="71" t="s">
        <v>1832</v>
      </c>
      <c r="V1697" s="71" t="s">
        <v>1833</v>
      </c>
      <c r="W1697" s="71" t="s">
        <v>1834</v>
      </c>
      <c r="X1697" s="71" t="s">
        <v>1847</v>
      </c>
      <c r="Y1697" s="71" t="s">
        <v>1844</v>
      </c>
      <c r="Z1697" s="71" t="s">
        <v>1835</v>
      </c>
      <c r="AA1697" s="71" t="s">
        <v>1836</v>
      </c>
      <c r="AB1697" s="71" t="s">
        <v>1837</v>
      </c>
      <c r="AC1697" s="71" t="s">
        <v>1838</v>
      </c>
      <c r="AD1697" s="71" t="s">
        <v>1839</v>
      </c>
      <c r="AE1697" s="71" t="s">
        <v>1840</v>
      </c>
      <c r="AF1697" s="71" t="s">
        <v>1845</v>
      </c>
      <c r="AG1697" s="71" t="s">
        <v>1846</v>
      </c>
      <c r="AH1697" s="71" t="s">
        <v>1841</v>
      </c>
      <c r="AI1697" s="71" t="s">
        <v>1842</v>
      </c>
      <c r="AJ1697" s="72" t="s">
        <v>15</v>
      </c>
      <c r="AK1697" s="72" t="s">
        <v>1843</v>
      </c>
      <c r="AL1697" s="72" t="s">
        <v>1797</v>
      </c>
      <c r="AM1697" s="72" t="s">
        <v>1832</v>
      </c>
      <c r="AN1697" s="72" t="s">
        <v>1833</v>
      </c>
      <c r="AO1697" s="72" t="s">
        <v>1834</v>
      </c>
      <c r="AP1697" s="72" t="s">
        <v>1848</v>
      </c>
      <c r="AQ1697" s="72" t="s">
        <v>1844</v>
      </c>
      <c r="AR1697" s="72" t="s">
        <v>1835</v>
      </c>
      <c r="AS1697" s="72" t="s">
        <v>1836</v>
      </c>
      <c r="AT1697" s="72" t="s">
        <v>1837</v>
      </c>
      <c r="AU1697" s="72" t="s">
        <v>1838</v>
      </c>
      <c r="AV1697" s="72" t="s">
        <v>1839</v>
      </c>
      <c r="AW1697" s="72" t="s">
        <v>1840</v>
      </c>
      <c r="AX1697" s="72" t="s">
        <v>1845</v>
      </c>
      <c r="AY1697" s="72" t="s">
        <v>1846</v>
      </c>
      <c r="AZ1697" s="72" t="s">
        <v>1841</v>
      </c>
      <c r="BA1697" s="72" t="s">
        <v>1842</v>
      </c>
      <c r="BB1697" s="73" t="s">
        <v>16</v>
      </c>
      <c r="BC1697" s="73" t="s">
        <v>1843</v>
      </c>
      <c r="BD1697" s="73" t="s">
        <v>1797</v>
      </c>
      <c r="BE1697" s="73" t="s">
        <v>1832</v>
      </c>
      <c r="BF1697" s="73" t="s">
        <v>1833</v>
      </c>
      <c r="BG1697" s="73" t="s">
        <v>1834</v>
      </c>
      <c r="BH1697" s="73" t="s">
        <v>1849</v>
      </c>
      <c r="BI1697" s="73" t="s">
        <v>1844</v>
      </c>
      <c r="BJ1697" s="73" t="s">
        <v>1835</v>
      </c>
      <c r="BK1697" s="73" t="s">
        <v>1836</v>
      </c>
      <c r="BL1697" s="73" t="s">
        <v>1837</v>
      </c>
      <c r="BM1697" s="73" t="s">
        <v>1838</v>
      </c>
      <c r="BN1697" s="73" t="s">
        <v>1839</v>
      </c>
      <c r="BO1697" s="73" t="s">
        <v>1840</v>
      </c>
      <c r="BP1697" s="73" t="s">
        <v>1845</v>
      </c>
      <c r="BQ1697" s="73" t="s">
        <v>1846</v>
      </c>
      <c r="BR1697" s="73" t="s">
        <v>1841</v>
      </c>
      <c r="BS1697" s="73" t="s">
        <v>1842</v>
      </c>
      <c r="BT1697" s="5" t="s">
        <v>1911</v>
      </c>
      <c r="BU1697" s="5" t="s">
        <v>1942</v>
      </c>
      <c r="BV1697" s="5" t="s">
        <v>1943</v>
      </c>
      <c r="BW1697" s="5" t="s">
        <v>1944</v>
      </c>
      <c r="BX1697" s="5" t="s">
        <v>1945</v>
      </c>
      <c r="BY1697" s="5" t="s">
        <v>1946</v>
      </c>
      <c r="BZ1697" s="5" t="s">
        <v>1947</v>
      </c>
      <c r="CA1697" s="5" t="s">
        <v>1948</v>
      </c>
      <c r="CB1697" s="120" t="s">
        <v>1916</v>
      </c>
    </row>
    <row r="1698" spans="1:80" x14ac:dyDescent="0.25">
      <c r="A1698" s="6" t="s">
        <v>1</v>
      </c>
      <c r="B1698" s="6" t="s">
        <v>1</v>
      </c>
      <c r="C1698" s="6" t="s">
        <v>1</v>
      </c>
      <c r="D1698" s="81" t="s">
        <v>1</v>
      </c>
      <c r="E1698" s="81" t="s">
        <v>1</v>
      </c>
      <c r="F1698" s="94" t="s">
        <v>1</v>
      </c>
      <c r="G1698" s="7" t="s">
        <v>1</v>
      </c>
      <c r="H1698" s="8" t="s">
        <v>1</v>
      </c>
      <c r="I1698" s="9" t="s">
        <v>19</v>
      </c>
      <c r="J1698" s="9">
        <v>1</v>
      </c>
      <c r="K1698" s="9" t="s">
        <v>20</v>
      </c>
      <c r="L1698" s="9" t="s">
        <v>21</v>
      </c>
      <c r="M1698" s="9" t="s">
        <v>22</v>
      </c>
      <c r="N1698" s="9" t="s">
        <v>23</v>
      </c>
      <c r="O1698" s="9" t="s">
        <v>24</v>
      </c>
      <c r="P1698" s="9" t="s">
        <v>25</v>
      </c>
      <c r="Q1698" s="9" t="s">
        <v>26</v>
      </c>
      <c r="R1698" s="9">
        <v>1</v>
      </c>
      <c r="S1698" s="9">
        <v>2</v>
      </c>
      <c r="T1698" s="9">
        <v>3</v>
      </c>
      <c r="U1698" s="9">
        <v>4</v>
      </c>
      <c r="V1698" s="9">
        <v>5</v>
      </c>
      <c r="W1698" s="9">
        <v>6</v>
      </c>
      <c r="X1698" s="9">
        <v>7</v>
      </c>
      <c r="Y1698" s="9">
        <v>8</v>
      </c>
      <c r="Z1698" s="9">
        <v>9</v>
      </c>
      <c r="AA1698" s="9">
        <v>10</v>
      </c>
      <c r="AB1698" s="9">
        <v>11</v>
      </c>
      <c r="AC1698" s="9">
        <v>12</v>
      </c>
      <c r="AD1698" s="9">
        <v>13</v>
      </c>
      <c r="AE1698" s="9">
        <v>14</v>
      </c>
      <c r="AF1698" s="9">
        <v>15</v>
      </c>
      <c r="AG1698" s="9">
        <v>16</v>
      </c>
      <c r="AH1698" s="9">
        <v>20</v>
      </c>
      <c r="AI1698" s="9">
        <v>21</v>
      </c>
      <c r="AJ1698" s="9">
        <v>1</v>
      </c>
      <c r="AK1698" s="9">
        <v>2</v>
      </c>
      <c r="AL1698" s="9">
        <v>3</v>
      </c>
      <c r="AM1698" s="9">
        <v>4</v>
      </c>
      <c r="AN1698" s="9">
        <v>5</v>
      </c>
      <c r="AO1698" s="9">
        <v>6</v>
      </c>
      <c r="AP1698" s="9">
        <v>7</v>
      </c>
      <c r="AQ1698" s="9">
        <v>8</v>
      </c>
      <c r="AR1698" s="9">
        <v>9</v>
      </c>
      <c r="AS1698" s="9">
        <v>10</v>
      </c>
      <c r="AT1698" s="9">
        <v>11</v>
      </c>
      <c r="AU1698" s="9">
        <v>12</v>
      </c>
      <c r="AV1698" s="9">
        <v>13</v>
      </c>
      <c r="AW1698" s="9">
        <v>14</v>
      </c>
      <c r="AX1698" s="9">
        <v>15</v>
      </c>
      <c r="AY1698" s="9">
        <v>16</v>
      </c>
      <c r="AZ1698" s="9">
        <v>20</v>
      </c>
      <c r="BA1698" s="9">
        <v>21</v>
      </c>
      <c r="BB1698" s="9">
        <v>1</v>
      </c>
      <c r="BC1698" s="9">
        <v>2</v>
      </c>
      <c r="BD1698" s="9">
        <v>3</v>
      </c>
      <c r="BE1698" s="9">
        <v>4</v>
      </c>
      <c r="BF1698" s="9">
        <v>5</v>
      </c>
      <c r="BG1698" s="9">
        <v>6</v>
      </c>
      <c r="BH1698" s="9">
        <v>7</v>
      </c>
      <c r="BI1698" s="9">
        <v>8</v>
      </c>
      <c r="BJ1698" s="9">
        <v>9</v>
      </c>
      <c r="BK1698" s="9">
        <v>10</v>
      </c>
      <c r="BL1698" s="9">
        <v>11</v>
      </c>
      <c r="BM1698" s="9">
        <v>12</v>
      </c>
      <c r="BN1698" s="9">
        <v>13</v>
      </c>
      <c r="BO1698" s="9">
        <v>14</v>
      </c>
      <c r="BP1698" s="9">
        <v>15</v>
      </c>
      <c r="BQ1698" s="9">
        <v>16</v>
      </c>
      <c r="BR1698" s="9">
        <v>20</v>
      </c>
      <c r="BS1698" s="9">
        <v>21</v>
      </c>
      <c r="BT1698" s="9">
        <v>1</v>
      </c>
      <c r="BU1698" s="9">
        <v>2</v>
      </c>
      <c r="BV1698" s="9">
        <v>3</v>
      </c>
      <c r="BW1698" s="9" t="s">
        <v>1798</v>
      </c>
      <c r="BX1698" s="9">
        <v>5</v>
      </c>
      <c r="BY1698" s="9">
        <v>6</v>
      </c>
      <c r="BZ1698" s="9">
        <v>7</v>
      </c>
      <c r="CA1698" s="9" t="s">
        <v>1917</v>
      </c>
      <c r="CB1698" s="121">
        <v>9</v>
      </c>
    </row>
    <row r="1699" spans="1:80" x14ac:dyDescent="0.25">
      <c r="A1699" s="1" t="s">
        <v>928</v>
      </c>
      <c r="B1699" s="1" t="s">
        <v>88</v>
      </c>
      <c r="C1699" s="4" t="s">
        <v>1030</v>
      </c>
      <c r="D1699" s="79" t="s">
        <v>1031</v>
      </c>
      <c r="E1699" s="78" t="s">
        <v>1</v>
      </c>
      <c r="F1699" s="78" t="s">
        <v>1</v>
      </c>
      <c r="G1699" s="2" t="s">
        <v>1</v>
      </c>
      <c r="H1699" s="2" t="s">
        <v>1032</v>
      </c>
      <c r="I1699" s="3" t="s">
        <v>1</v>
      </c>
      <c r="J1699" s="3">
        <f t="shared" ref="J1699:J1730" si="4637">SUM(K1699,L1699,P1699,Q1699)</f>
        <v>0</v>
      </c>
      <c r="K1699" s="3" t="s">
        <v>1</v>
      </c>
      <c r="L1699" s="3"/>
      <c r="M1699" s="3" t="s">
        <v>1</v>
      </c>
      <c r="N1699" s="3" t="s">
        <v>1</v>
      </c>
      <c r="O1699" s="3" t="s">
        <v>1</v>
      </c>
      <c r="P1699" s="26"/>
      <c r="Q1699" s="3" t="s">
        <v>1</v>
      </c>
      <c r="R1699" s="3" t="s">
        <v>1</v>
      </c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>
        <v>0</v>
      </c>
      <c r="AI1699" s="3">
        <v>0</v>
      </c>
      <c r="AJ1699" s="3" t="s">
        <v>1</v>
      </c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>
        <v>0</v>
      </c>
      <c r="BA1699" s="3">
        <v>0</v>
      </c>
      <c r="BB1699" s="3" t="s">
        <v>1</v>
      </c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>
        <v>0</v>
      </c>
      <c r="BS1699" s="3">
        <v>0</v>
      </c>
      <c r="BT1699" s="3">
        <v>0</v>
      </c>
      <c r="BU1699" s="3"/>
      <c r="BV1699" s="3"/>
      <c r="BW1699" s="3">
        <f t="shared" si="4579"/>
        <v>0</v>
      </c>
      <c r="BX1699" s="3"/>
      <c r="BY1699" s="3"/>
      <c r="BZ1699" s="3"/>
      <c r="CA1699" s="3">
        <f t="shared" ref="CA1699:CA1730" si="4638">BV1699+BW1699</f>
        <v>0</v>
      </c>
      <c r="CB1699" s="122"/>
    </row>
    <row r="1700" spans="1:80" ht="33.75" x14ac:dyDescent="0.25">
      <c r="A1700" s="1" t="s">
        <v>1</v>
      </c>
      <c r="B1700" s="1" t="s">
        <v>1</v>
      </c>
      <c r="C1700" s="1" t="s">
        <v>1</v>
      </c>
      <c r="D1700" s="78" t="s">
        <v>1</v>
      </c>
      <c r="E1700" s="78" t="s">
        <v>1</v>
      </c>
      <c r="F1700" s="78" t="s">
        <v>1</v>
      </c>
      <c r="G1700" s="2" t="s">
        <v>1</v>
      </c>
      <c r="H1700" s="10" t="s">
        <v>30</v>
      </c>
      <c r="I1700" s="11">
        <f>SUM(I1701,I1709,I1711)</f>
        <v>1978291</v>
      </c>
      <c r="J1700" s="11">
        <f t="shared" si="4637"/>
        <v>2011954</v>
      </c>
      <c r="K1700" s="11">
        <f t="shared" ref="K1700" si="4639">SUM(K1701,K1709,K1711)</f>
        <v>2010954</v>
      </c>
      <c r="L1700" s="11">
        <f t="shared" ref="L1700:L1729" si="4640">SUM(M1700:O1700)</f>
        <v>1000</v>
      </c>
      <c r="M1700" s="11">
        <f t="shared" ref="M1700:Q1700" si="4641">SUM(M1701,M1709,M1711)</f>
        <v>1000</v>
      </c>
      <c r="N1700" s="11">
        <f t="shared" si="4641"/>
        <v>0</v>
      </c>
      <c r="O1700" s="11">
        <f t="shared" si="4641"/>
        <v>0</v>
      </c>
      <c r="P1700" s="11">
        <f t="shared" si="4641"/>
        <v>0</v>
      </c>
      <c r="Q1700" s="11">
        <f t="shared" si="4641"/>
        <v>0</v>
      </c>
      <c r="R1700" s="11">
        <f t="shared" ref="R1700:AG1700" si="4642">SUM(R1701,R1709,R1711)</f>
        <v>1000</v>
      </c>
      <c r="S1700" s="11">
        <f t="shared" si="4642"/>
        <v>0</v>
      </c>
      <c r="T1700" s="11">
        <f t="shared" si="4642"/>
        <v>0</v>
      </c>
      <c r="U1700" s="11">
        <f t="shared" si="4642"/>
        <v>0</v>
      </c>
      <c r="V1700" s="11">
        <f t="shared" si="4642"/>
        <v>0</v>
      </c>
      <c r="W1700" s="11">
        <f t="shared" si="4642"/>
        <v>0</v>
      </c>
      <c r="X1700" s="11">
        <f t="shared" ref="X1700" si="4643">SUM(X1701,X1709,X1711)</f>
        <v>1000</v>
      </c>
      <c r="Y1700" s="11">
        <f t="shared" si="4642"/>
        <v>0</v>
      </c>
      <c r="Z1700" s="11">
        <f t="shared" si="4642"/>
        <v>0</v>
      </c>
      <c r="AA1700" s="11">
        <f t="shared" si="4642"/>
        <v>0</v>
      </c>
      <c r="AB1700" s="11">
        <f t="shared" si="4642"/>
        <v>0</v>
      </c>
      <c r="AC1700" s="11">
        <f t="shared" si="4642"/>
        <v>0</v>
      </c>
      <c r="AD1700" s="11">
        <f t="shared" si="4642"/>
        <v>0</v>
      </c>
      <c r="AE1700" s="11">
        <f t="shared" si="4642"/>
        <v>0</v>
      </c>
      <c r="AF1700" s="11">
        <f t="shared" si="4642"/>
        <v>0</v>
      </c>
      <c r="AG1700" s="11">
        <f t="shared" si="4642"/>
        <v>0</v>
      </c>
      <c r="AH1700" s="11">
        <v>0</v>
      </c>
      <c r="AI1700" s="11">
        <v>1000</v>
      </c>
      <c r="AJ1700" s="11">
        <f t="shared" ref="AJ1700:AY1700" si="4644">SUM(AJ1701,AJ1709,AJ1711)</f>
        <v>0</v>
      </c>
      <c r="AK1700" s="11">
        <f t="shared" si="4644"/>
        <v>0</v>
      </c>
      <c r="AL1700" s="11">
        <f t="shared" si="4644"/>
        <v>0</v>
      </c>
      <c r="AM1700" s="11">
        <f t="shared" si="4644"/>
        <v>0</v>
      </c>
      <c r="AN1700" s="11">
        <f t="shared" si="4644"/>
        <v>0</v>
      </c>
      <c r="AO1700" s="11">
        <f t="shared" si="4644"/>
        <v>0</v>
      </c>
      <c r="AP1700" s="11">
        <f t="shared" ref="AP1700" si="4645">SUM(AP1701,AP1709,AP1711)</f>
        <v>0</v>
      </c>
      <c r="AQ1700" s="11">
        <f t="shared" si="4644"/>
        <v>0</v>
      </c>
      <c r="AR1700" s="11">
        <f t="shared" si="4644"/>
        <v>0</v>
      </c>
      <c r="AS1700" s="11">
        <f t="shared" si="4644"/>
        <v>0</v>
      </c>
      <c r="AT1700" s="11">
        <f t="shared" si="4644"/>
        <v>0</v>
      </c>
      <c r="AU1700" s="11">
        <f t="shared" si="4644"/>
        <v>0</v>
      </c>
      <c r="AV1700" s="11">
        <f t="shared" si="4644"/>
        <v>0</v>
      </c>
      <c r="AW1700" s="11">
        <f t="shared" si="4644"/>
        <v>0</v>
      </c>
      <c r="AX1700" s="11">
        <f t="shared" si="4644"/>
        <v>0</v>
      </c>
      <c r="AY1700" s="11">
        <f t="shared" si="4644"/>
        <v>0</v>
      </c>
      <c r="AZ1700" s="11">
        <v>0</v>
      </c>
      <c r="BA1700" s="11">
        <v>0</v>
      </c>
      <c r="BB1700" s="11">
        <f t="shared" ref="BB1700:BQ1700" si="4646">SUM(BB1701,BB1709,BB1711)</f>
        <v>0</v>
      </c>
      <c r="BC1700" s="11">
        <f t="shared" si="4646"/>
        <v>0</v>
      </c>
      <c r="BD1700" s="11">
        <f t="shared" si="4646"/>
        <v>0</v>
      </c>
      <c r="BE1700" s="11">
        <f t="shared" si="4646"/>
        <v>0</v>
      </c>
      <c r="BF1700" s="11">
        <f t="shared" si="4646"/>
        <v>0</v>
      </c>
      <c r="BG1700" s="11">
        <f t="shared" si="4646"/>
        <v>0</v>
      </c>
      <c r="BH1700" s="11">
        <f t="shared" ref="BH1700" si="4647">SUM(BH1701,BH1709,BH1711)</f>
        <v>0</v>
      </c>
      <c r="BI1700" s="11">
        <f t="shared" si="4646"/>
        <v>0</v>
      </c>
      <c r="BJ1700" s="11">
        <f t="shared" si="4646"/>
        <v>0</v>
      </c>
      <c r="BK1700" s="11">
        <f t="shared" si="4646"/>
        <v>0</v>
      </c>
      <c r="BL1700" s="11">
        <f t="shared" si="4646"/>
        <v>0</v>
      </c>
      <c r="BM1700" s="11">
        <f t="shared" si="4646"/>
        <v>0</v>
      </c>
      <c r="BN1700" s="11">
        <f t="shared" si="4646"/>
        <v>0</v>
      </c>
      <c r="BO1700" s="11">
        <f t="shared" si="4646"/>
        <v>0</v>
      </c>
      <c r="BP1700" s="11">
        <f t="shared" si="4646"/>
        <v>0</v>
      </c>
      <c r="BQ1700" s="11">
        <f t="shared" si="4646"/>
        <v>0</v>
      </c>
      <c r="BR1700" s="11">
        <v>0</v>
      </c>
      <c r="BS1700" s="11">
        <v>0</v>
      </c>
      <c r="BT1700" s="11">
        <f t="shared" ref="BT1700:BZ1700" si="4648">SUM(BT1701,BT1709,BT1711)</f>
        <v>2107217</v>
      </c>
      <c r="BU1700" s="11">
        <f t="shared" si="4648"/>
        <v>2108678</v>
      </c>
      <c r="BV1700" s="11">
        <f t="shared" si="4648"/>
        <v>1462989</v>
      </c>
      <c r="BW1700" s="11">
        <f t="shared" si="4648"/>
        <v>462600</v>
      </c>
      <c r="BX1700" s="11">
        <f t="shared" si="4648"/>
        <v>193000</v>
      </c>
      <c r="BY1700" s="11">
        <f t="shared" si="4648"/>
        <v>134800</v>
      </c>
      <c r="BZ1700" s="11">
        <f t="shared" si="4648"/>
        <v>134800</v>
      </c>
      <c r="CA1700" s="11">
        <f t="shared" si="4638"/>
        <v>1925589</v>
      </c>
      <c r="CB1700" s="123">
        <f t="shared" ref="CB1700:CB1729" si="4649">IF(BU1700=0,"-",CA1700/BU1700*100)</f>
        <v>91.317356182404325</v>
      </c>
    </row>
    <row r="1701" spans="1:80" x14ac:dyDescent="0.25">
      <c r="A1701" s="4" t="s">
        <v>928</v>
      </c>
      <c r="B1701" s="4" t="s">
        <v>88</v>
      </c>
      <c r="C1701" s="4" t="s">
        <v>1030</v>
      </c>
      <c r="D1701" s="79" t="s">
        <v>1031</v>
      </c>
      <c r="E1701" s="78" t="s">
        <v>31</v>
      </c>
      <c r="F1701" s="78" t="s">
        <v>1</v>
      </c>
      <c r="G1701" s="2" t="s">
        <v>1</v>
      </c>
      <c r="H1701" s="2" t="s">
        <v>32</v>
      </c>
      <c r="I1701" s="12">
        <f>SUM(I1702,I1703)</f>
        <v>1712834</v>
      </c>
      <c r="J1701" s="12">
        <f t="shared" si="4637"/>
        <v>1743576</v>
      </c>
      <c r="K1701" s="12">
        <f t="shared" ref="K1701" si="4650">SUM(K1702,K1703)</f>
        <v>1743576</v>
      </c>
      <c r="L1701" s="12">
        <f t="shared" si="4640"/>
        <v>0</v>
      </c>
      <c r="M1701" s="12">
        <f t="shared" ref="M1701:Q1701" si="4651">SUM(M1702,M1703)</f>
        <v>0</v>
      </c>
      <c r="N1701" s="12">
        <f t="shared" si="4651"/>
        <v>0</v>
      </c>
      <c r="O1701" s="12">
        <f t="shared" si="4651"/>
        <v>0</v>
      </c>
      <c r="P1701" s="12">
        <f t="shared" si="4651"/>
        <v>0</v>
      </c>
      <c r="Q1701" s="12">
        <f t="shared" si="4651"/>
        <v>0</v>
      </c>
      <c r="R1701" s="12">
        <f t="shared" ref="R1701:AG1701" si="4652">SUM(R1702,R1703)</f>
        <v>0</v>
      </c>
      <c r="S1701" s="12">
        <f t="shared" si="4652"/>
        <v>0</v>
      </c>
      <c r="T1701" s="12">
        <f t="shared" si="4652"/>
        <v>0</v>
      </c>
      <c r="U1701" s="12">
        <f t="shared" si="4652"/>
        <v>0</v>
      </c>
      <c r="V1701" s="12">
        <f t="shared" si="4652"/>
        <v>0</v>
      </c>
      <c r="W1701" s="12">
        <f t="shared" si="4652"/>
        <v>0</v>
      </c>
      <c r="X1701" s="12">
        <f t="shared" ref="X1701" si="4653">SUM(X1702,X1703)</f>
        <v>0</v>
      </c>
      <c r="Y1701" s="12">
        <f t="shared" si="4652"/>
        <v>0</v>
      </c>
      <c r="Z1701" s="12">
        <f t="shared" si="4652"/>
        <v>0</v>
      </c>
      <c r="AA1701" s="12">
        <f t="shared" si="4652"/>
        <v>0</v>
      </c>
      <c r="AB1701" s="12">
        <f t="shared" si="4652"/>
        <v>0</v>
      </c>
      <c r="AC1701" s="12">
        <f t="shared" si="4652"/>
        <v>0</v>
      </c>
      <c r="AD1701" s="12">
        <f t="shared" si="4652"/>
        <v>0</v>
      </c>
      <c r="AE1701" s="12">
        <f t="shared" si="4652"/>
        <v>0</v>
      </c>
      <c r="AF1701" s="12">
        <f t="shared" si="4652"/>
        <v>0</v>
      </c>
      <c r="AG1701" s="12">
        <f t="shared" si="4652"/>
        <v>0</v>
      </c>
      <c r="AH1701" s="12">
        <v>0</v>
      </c>
      <c r="AI1701" s="12">
        <v>0</v>
      </c>
      <c r="AJ1701" s="12">
        <f t="shared" ref="AJ1701:AY1701" si="4654">SUM(AJ1702,AJ1703)</f>
        <v>0</v>
      </c>
      <c r="AK1701" s="12">
        <f t="shared" si="4654"/>
        <v>0</v>
      </c>
      <c r="AL1701" s="12">
        <f t="shared" si="4654"/>
        <v>0</v>
      </c>
      <c r="AM1701" s="12">
        <f t="shared" si="4654"/>
        <v>0</v>
      </c>
      <c r="AN1701" s="12">
        <f t="shared" si="4654"/>
        <v>0</v>
      </c>
      <c r="AO1701" s="12">
        <f t="shared" si="4654"/>
        <v>0</v>
      </c>
      <c r="AP1701" s="12">
        <f t="shared" ref="AP1701" si="4655">SUM(AP1702,AP1703)</f>
        <v>0</v>
      </c>
      <c r="AQ1701" s="12">
        <f t="shared" si="4654"/>
        <v>0</v>
      </c>
      <c r="AR1701" s="12">
        <f t="shared" si="4654"/>
        <v>0</v>
      </c>
      <c r="AS1701" s="12">
        <f t="shared" si="4654"/>
        <v>0</v>
      </c>
      <c r="AT1701" s="12">
        <f t="shared" si="4654"/>
        <v>0</v>
      </c>
      <c r="AU1701" s="12">
        <f t="shared" si="4654"/>
        <v>0</v>
      </c>
      <c r="AV1701" s="12">
        <f t="shared" si="4654"/>
        <v>0</v>
      </c>
      <c r="AW1701" s="12">
        <f t="shared" si="4654"/>
        <v>0</v>
      </c>
      <c r="AX1701" s="12">
        <f t="shared" si="4654"/>
        <v>0</v>
      </c>
      <c r="AY1701" s="12">
        <f t="shared" si="4654"/>
        <v>0</v>
      </c>
      <c r="AZ1701" s="12">
        <v>0</v>
      </c>
      <c r="BA1701" s="12">
        <v>0</v>
      </c>
      <c r="BB1701" s="12">
        <f t="shared" ref="BB1701:BQ1701" si="4656">SUM(BB1702,BB1703)</f>
        <v>0</v>
      </c>
      <c r="BC1701" s="12">
        <f t="shared" si="4656"/>
        <v>0</v>
      </c>
      <c r="BD1701" s="12">
        <f t="shared" si="4656"/>
        <v>0</v>
      </c>
      <c r="BE1701" s="12">
        <f t="shared" si="4656"/>
        <v>0</v>
      </c>
      <c r="BF1701" s="12">
        <f t="shared" si="4656"/>
        <v>0</v>
      </c>
      <c r="BG1701" s="12">
        <f t="shared" si="4656"/>
        <v>0</v>
      </c>
      <c r="BH1701" s="12">
        <f t="shared" ref="BH1701" si="4657">SUM(BH1702,BH1703)</f>
        <v>0</v>
      </c>
      <c r="BI1701" s="12">
        <f t="shared" si="4656"/>
        <v>0</v>
      </c>
      <c r="BJ1701" s="12">
        <f t="shared" si="4656"/>
        <v>0</v>
      </c>
      <c r="BK1701" s="12">
        <f t="shared" si="4656"/>
        <v>0</v>
      </c>
      <c r="BL1701" s="12">
        <f t="shared" si="4656"/>
        <v>0</v>
      </c>
      <c r="BM1701" s="12">
        <f t="shared" si="4656"/>
        <v>0</v>
      </c>
      <c r="BN1701" s="12">
        <f t="shared" si="4656"/>
        <v>0</v>
      </c>
      <c r="BO1701" s="12">
        <f t="shared" si="4656"/>
        <v>0</v>
      </c>
      <c r="BP1701" s="12">
        <f t="shared" si="4656"/>
        <v>0</v>
      </c>
      <c r="BQ1701" s="12">
        <f t="shared" si="4656"/>
        <v>0</v>
      </c>
      <c r="BR1701" s="12">
        <v>0</v>
      </c>
      <c r="BS1701" s="12">
        <v>0</v>
      </c>
      <c r="BT1701" s="12">
        <f t="shared" ref="BT1701:BZ1701" si="4658">SUM(BT1702,BT1703)</f>
        <v>1820515</v>
      </c>
      <c r="BU1701" s="12">
        <f t="shared" si="4658"/>
        <v>1822976</v>
      </c>
      <c r="BV1701" s="12">
        <f t="shared" si="4658"/>
        <v>1287437</v>
      </c>
      <c r="BW1701" s="12">
        <f t="shared" si="4658"/>
        <v>399500</v>
      </c>
      <c r="BX1701" s="12">
        <f t="shared" si="4658"/>
        <v>166500</v>
      </c>
      <c r="BY1701" s="12">
        <f t="shared" si="4658"/>
        <v>116500</v>
      </c>
      <c r="BZ1701" s="12">
        <f t="shared" si="4658"/>
        <v>116500</v>
      </c>
      <c r="CA1701" s="12">
        <f t="shared" si="4638"/>
        <v>1686937</v>
      </c>
      <c r="CB1701" s="124">
        <f t="shared" si="4649"/>
        <v>92.537532035528713</v>
      </c>
    </row>
    <row r="1702" spans="1:80" x14ac:dyDescent="0.25">
      <c r="A1702" s="4" t="s">
        <v>928</v>
      </c>
      <c r="B1702" s="4" t="s">
        <v>88</v>
      </c>
      <c r="C1702" s="4" t="s">
        <v>1030</v>
      </c>
      <c r="D1702" s="79" t="s">
        <v>1031</v>
      </c>
      <c r="E1702" s="89">
        <v>6111</v>
      </c>
      <c r="F1702" s="79"/>
      <c r="G1702" s="75" t="s">
        <v>1906</v>
      </c>
      <c r="H1702" s="13" t="s">
        <v>33</v>
      </c>
      <c r="I1702" s="14">
        <v>1514134</v>
      </c>
      <c r="J1702" s="14">
        <f t="shared" si="4637"/>
        <v>1538770</v>
      </c>
      <c r="K1702" s="14">
        <v>1538770</v>
      </c>
      <c r="L1702" s="14">
        <f t="shared" si="4640"/>
        <v>0</v>
      </c>
      <c r="M1702" s="14">
        <v>0</v>
      </c>
      <c r="N1702" s="14">
        <v>0</v>
      </c>
      <c r="O1702" s="14">
        <v>0</v>
      </c>
      <c r="P1702" s="14">
        <v>0</v>
      </c>
      <c r="Q1702" s="14">
        <v>0</v>
      </c>
      <c r="R1702" s="14">
        <v>0</v>
      </c>
      <c r="S1702" s="14"/>
      <c r="T1702" s="14"/>
      <c r="U1702" s="14"/>
      <c r="V1702" s="14"/>
      <c r="W1702" s="14"/>
      <c r="X1702" s="14">
        <f t="shared" si="4634"/>
        <v>0</v>
      </c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>
        <v>0</v>
      </c>
      <c r="AI1702" s="14">
        <v>0</v>
      </c>
      <c r="AJ1702" s="14">
        <v>0</v>
      </c>
      <c r="AK1702" s="14"/>
      <c r="AL1702" s="14"/>
      <c r="AM1702" s="14"/>
      <c r="AN1702" s="14"/>
      <c r="AO1702" s="14"/>
      <c r="AP1702" s="14">
        <f t="shared" si="4635"/>
        <v>0</v>
      </c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>
        <v>0</v>
      </c>
      <c r="BA1702" s="14">
        <v>0</v>
      </c>
      <c r="BB1702" s="14">
        <v>0</v>
      </c>
      <c r="BC1702" s="14"/>
      <c r="BD1702" s="14"/>
      <c r="BE1702" s="14"/>
      <c r="BF1702" s="14"/>
      <c r="BG1702" s="14"/>
      <c r="BH1702" s="14">
        <f t="shared" si="4636"/>
        <v>0</v>
      </c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>
        <v>0</v>
      </c>
      <c r="BS1702" s="14">
        <v>0</v>
      </c>
      <c r="BT1702" s="14">
        <v>1615709</v>
      </c>
      <c r="BU1702" s="14">
        <v>1615709</v>
      </c>
      <c r="BV1702" s="14">
        <v>1140000</v>
      </c>
      <c r="BW1702" s="14">
        <f t="shared" si="4579"/>
        <v>350000</v>
      </c>
      <c r="BX1702" s="14">
        <v>150000</v>
      </c>
      <c r="BY1702" s="14">
        <v>100000</v>
      </c>
      <c r="BZ1702" s="14">
        <v>100000</v>
      </c>
      <c r="CA1702" s="14">
        <f t="shared" si="4638"/>
        <v>1490000</v>
      </c>
      <c r="CB1702" s="122">
        <f t="shared" si="4649"/>
        <v>92.219576668818462</v>
      </c>
    </row>
    <row r="1703" spans="1:80" x14ac:dyDescent="0.25">
      <c r="A1703" s="1" t="s">
        <v>928</v>
      </c>
      <c r="B1703" s="1" t="s">
        <v>88</v>
      </c>
      <c r="C1703" s="1" t="s">
        <v>1030</v>
      </c>
      <c r="D1703" s="82" t="s">
        <v>1031</v>
      </c>
      <c r="E1703" s="82" t="s">
        <v>34</v>
      </c>
      <c r="F1703" s="79" t="s">
        <v>1</v>
      </c>
      <c r="G1703" s="13" t="s">
        <v>1</v>
      </c>
      <c r="H1703" s="2" t="s">
        <v>35</v>
      </c>
      <c r="I1703" s="12">
        <f>SUM(I1704:I1708)</f>
        <v>198700</v>
      </c>
      <c r="J1703" s="12">
        <f t="shared" si="4637"/>
        <v>204806</v>
      </c>
      <c r="K1703" s="12">
        <f t="shared" ref="K1703" si="4659">SUM(K1704:K1708)</f>
        <v>204806</v>
      </c>
      <c r="L1703" s="12">
        <f t="shared" si="4640"/>
        <v>0</v>
      </c>
      <c r="M1703" s="12">
        <f t="shared" ref="M1703:Q1703" si="4660">SUM(M1704:M1708)</f>
        <v>0</v>
      </c>
      <c r="N1703" s="12">
        <f t="shared" si="4660"/>
        <v>0</v>
      </c>
      <c r="O1703" s="12">
        <f t="shared" si="4660"/>
        <v>0</v>
      </c>
      <c r="P1703" s="12">
        <f t="shared" si="4660"/>
        <v>0</v>
      </c>
      <c r="Q1703" s="12">
        <f t="shared" si="4660"/>
        <v>0</v>
      </c>
      <c r="R1703" s="12">
        <f t="shared" ref="R1703:AG1703" si="4661">SUM(R1704:R1708)</f>
        <v>0</v>
      </c>
      <c r="S1703" s="12">
        <f t="shared" si="4661"/>
        <v>0</v>
      </c>
      <c r="T1703" s="12">
        <f t="shared" si="4661"/>
        <v>0</v>
      </c>
      <c r="U1703" s="12">
        <f t="shared" si="4661"/>
        <v>0</v>
      </c>
      <c r="V1703" s="12">
        <f t="shared" si="4661"/>
        <v>0</v>
      </c>
      <c r="W1703" s="12">
        <f t="shared" si="4661"/>
        <v>0</v>
      </c>
      <c r="X1703" s="12">
        <f t="shared" si="4661"/>
        <v>0</v>
      </c>
      <c r="Y1703" s="12">
        <f t="shared" si="4661"/>
        <v>0</v>
      </c>
      <c r="Z1703" s="12">
        <f t="shared" si="4661"/>
        <v>0</v>
      </c>
      <c r="AA1703" s="12">
        <f t="shared" si="4661"/>
        <v>0</v>
      </c>
      <c r="AB1703" s="12">
        <f t="shared" si="4661"/>
        <v>0</v>
      </c>
      <c r="AC1703" s="12">
        <f t="shared" si="4661"/>
        <v>0</v>
      </c>
      <c r="AD1703" s="12">
        <f t="shared" si="4661"/>
        <v>0</v>
      </c>
      <c r="AE1703" s="12">
        <f t="shared" si="4661"/>
        <v>0</v>
      </c>
      <c r="AF1703" s="12">
        <f t="shared" si="4661"/>
        <v>0</v>
      </c>
      <c r="AG1703" s="12">
        <f t="shared" si="4661"/>
        <v>0</v>
      </c>
      <c r="AH1703" s="12">
        <v>0</v>
      </c>
      <c r="AI1703" s="12">
        <v>0</v>
      </c>
      <c r="AJ1703" s="12">
        <f t="shared" ref="AJ1703:AY1703" si="4662">SUM(AJ1704:AJ1708)</f>
        <v>0</v>
      </c>
      <c r="AK1703" s="12">
        <f t="shared" si="4662"/>
        <v>0</v>
      </c>
      <c r="AL1703" s="12">
        <f t="shared" si="4662"/>
        <v>0</v>
      </c>
      <c r="AM1703" s="12">
        <f t="shared" si="4662"/>
        <v>0</v>
      </c>
      <c r="AN1703" s="12">
        <f t="shared" si="4662"/>
        <v>0</v>
      </c>
      <c r="AO1703" s="12">
        <f t="shared" si="4662"/>
        <v>0</v>
      </c>
      <c r="AP1703" s="12">
        <f t="shared" si="4662"/>
        <v>0</v>
      </c>
      <c r="AQ1703" s="12">
        <f t="shared" si="4662"/>
        <v>0</v>
      </c>
      <c r="AR1703" s="12">
        <f t="shared" si="4662"/>
        <v>0</v>
      </c>
      <c r="AS1703" s="12">
        <f t="shared" si="4662"/>
        <v>0</v>
      </c>
      <c r="AT1703" s="12">
        <f t="shared" si="4662"/>
        <v>0</v>
      </c>
      <c r="AU1703" s="12">
        <f t="shared" si="4662"/>
        <v>0</v>
      </c>
      <c r="AV1703" s="12">
        <f t="shared" si="4662"/>
        <v>0</v>
      </c>
      <c r="AW1703" s="12">
        <f t="shared" si="4662"/>
        <v>0</v>
      </c>
      <c r="AX1703" s="12">
        <f t="shared" si="4662"/>
        <v>0</v>
      </c>
      <c r="AY1703" s="12">
        <f t="shared" si="4662"/>
        <v>0</v>
      </c>
      <c r="AZ1703" s="12">
        <v>0</v>
      </c>
      <c r="BA1703" s="12">
        <v>0</v>
      </c>
      <c r="BB1703" s="12">
        <f t="shared" ref="BB1703:BQ1703" si="4663">SUM(BB1704:BB1708)</f>
        <v>0</v>
      </c>
      <c r="BC1703" s="12">
        <f t="shared" si="4663"/>
        <v>0</v>
      </c>
      <c r="BD1703" s="12">
        <f t="shared" si="4663"/>
        <v>0</v>
      </c>
      <c r="BE1703" s="12">
        <f t="shared" si="4663"/>
        <v>0</v>
      </c>
      <c r="BF1703" s="12">
        <f t="shared" si="4663"/>
        <v>0</v>
      </c>
      <c r="BG1703" s="12">
        <f t="shared" si="4663"/>
        <v>0</v>
      </c>
      <c r="BH1703" s="12">
        <f t="shared" si="4663"/>
        <v>0</v>
      </c>
      <c r="BI1703" s="12">
        <f t="shared" si="4663"/>
        <v>0</v>
      </c>
      <c r="BJ1703" s="12">
        <f t="shared" si="4663"/>
        <v>0</v>
      </c>
      <c r="BK1703" s="12">
        <f t="shared" si="4663"/>
        <v>0</v>
      </c>
      <c r="BL1703" s="12">
        <f t="shared" si="4663"/>
        <v>0</v>
      </c>
      <c r="BM1703" s="12">
        <f t="shared" si="4663"/>
        <v>0</v>
      </c>
      <c r="BN1703" s="12">
        <f t="shared" si="4663"/>
        <v>0</v>
      </c>
      <c r="BO1703" s="12">
        <f t="shared" si="4663"/>
        <v>0</v>
      </c>
      <c r="BP1703" s="12">
        <f t="shared" si="4663"/>
        <v>0</v>
      </c>
      <c r="BQ1703" s="12">
        <f t="shared" si="4663"/>
        <v>0</v>
      </c>
      <c r="BR1703" s="12">
        <v>0</v>
      </c>
      <c r="BS1703" s="12">
        <v>0</v>
      </c>
      <c r="BT1703" s="12">
        <f t="shared" ref="BT1703:BX1703" si="4664">SUM(BT1704:BT1708)</f>
        <v>204806</v>
      </c>
      <c r="BU1703" s="12">
        <f t="shared" si="4664"/>
        <v>207267</v>
      </c>
      <c r="BV1703" s="12">
        <f t="shared" si="4664"/>
        <v>147437</v>
      </c>
      <c r="BW1703" s="12">
        <f t="shared" si="4664"/>
        <v>49500</v>
      </c>
      <c r="BX1703" s="12">
        <f t="shared" si="4664"/>
        <v>16500</v>
      </c>
      <c r="BY1703" s="12">
        <f t="shared" ref="BY1703" si="4665">SUM(BY1704:BY1708)</f>
        <v>16500</v>
      </c>
      <c r="BZ1703" s="12">
        <f t="shared" ref="BZ1703" si="4666">SUM(BZ1704:BZ1708)</f>
        <v>16500</v>
      </c>
      <c r="CA1703" s="12">
        <f t="shared" si="4638"/>
        <v>196937</v>
      </c>
      <c r="CB1703" s="124">
        <f t="shared" si="4649"/>
        <v>95.016090356882671</v>
      </c>
    </row>
    <row r="1704" spans="1:80" x14ac:dyDescent="0.25">
      <c r="A1704" s="4" t="s">
        <v>928</v>
      </c>
      <c r="B1704" s="4" t="s">
        <v>88</v>
      </c>
      <c r="C1704" s="4" t="s">
        <v>1030</v>
      </c>
      <c r="D1704" s="79" t="s">
        <v>1031</v>
      </c>
      <c r="E1704" s="89">
        <v>6112</v>
      </c>
      <c r="F1704" s="79" t="s">
        <v>1033</v>
      </c>
      <c r="G1704" s="75" t="s">
        <v>1906</v>
      </c>
      <c r="H1704" s="13" t="s">
        <v>92</v>
      </c>
      <c r="I1704" s="14">
        <v>32300</v>
      </c>
      <c r="J1704" s="14">
        <f t="shared" si="4637"/>
        <v>32300</v>
      </c>
      <c r="K1704" s="14">
        <v>32300</v>
      </c>
      <c r="L1704" s="14">
        <f t="shared" si="4640"/>
        <v>0</v>
      </c>
      <c r="M1704" s="14">
        <v>0</v>
      </c>
      <c r="N1704" s="14">
        <v>0</v>
      </c>
      <c r="O1704" s="14">
        <v>0</v>
      </c>
      <c r="P1704" s="14">
        <v>0</v>
      </c>
      <c r="Q1704" s="14">
        <v>0</v>
      </c>
      <c r="R1704" s="14">
        <v>0</v>
      </c>
      <c r="S1704" s="14"/>
      <c r="T1704" s="14"/>
      <c r="U1704" s="14"/>
      <c r="V1704" s="14"/>
      <c r="W1704" s="14"/>
      <c r="X1704" s="14">
        <f t="shared" si="4634"/>
        <v>0</v>
      </c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>
        <v>0</v>
      </c>
      <c r="AI1704" s="14">
        <v>0</v>
      </c>
      <c r="AJ1704" s="14">
        <v>0</v>
      </c>
      <c r="AK1704" s="14"/>
      <c r="AL1704" s="14"/>
      <c r="AM1704" s="14"/>
      <c r="AN1704" s="14"/>
      <c r="AO1704" s="14"/>
      <c r="AP1704" s="14">
        <f t="shared" si="4635"/>
        <v>0</v>
      </c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>
        <v>0</v>
      </c>
      <c r="BA1704" s="14">
        <v>0</v>
      </c>
      <c r="BB1704" s="14">
        <v>0</v>
      </c>
      <c r="BC1704" s="14"/>
      <c r="BD1704" s="14"/>
      <c r="BE1704" s="14"/>
      <c r="BF1704" s="14"/>
      <c r="BG1704" s="14"/>
      <c r="BH1704" s="14">
        <f t="shared" si="4636"/>
        <v>0</v>
      </c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>
        <v>0</v>
      </c>
      <c r="BS1704" s="14">
        <v>0</v>
      </c>
      <c r="BT1704" s="14">
        <v>32300</v>
      </c>
      <c r="BU1704" s="14">
        <v>32300</v>
      </c>
      <c r="BV1704" s="14">
        <v>18000</v>
      </c>
      <c r="BW1704" s="14">
        <f t="shared" si="4579"/>
        <v>9000</v>
      </c>
      <c r="BX1704" s="14">
        <v>3000</v>
      </c>
      <c r="BY1704" s="14">
        <v>3000</v>
      </c>
      <c r="BZ1704" s="14">
        <v>3000</v>
      </c>
      <c r="CA1704" s="14">
        <f t="shared" si="4638"/>
        <v>27000</v>
      </c>
      <c r="CB1704" s="122">
        <f t="shared" si="4649"/>
        <v>83.591331269349851</v>
      </c>
    </row>
    <row r="1705" spans="1:80" x14ac:dyDescent="0.25">
      <c r="A1705" s="4" t="s">
        <v>928</v>
      </c>
      <c r="B1705" s="4" t="s">
        <v>88</v>
      </c>
      <c r="C1705" s="4" t="s">
        <v>1030</v>
      </c>
      <c r="D1705" s="79" t="s">
        <v>1031</v>
      </c>
      <c r="E1705" s="89">
        <v>6112</v>
      </c>
      <c r="F1705" s="79" t="s">
        <v>1034</v>
      </c>
      <c r="G1705" s="75" t="s">
        <v>1906</v>
      </c>
      <c r="H1705" s="13" t="s">
        <v>39</v>
      </c>
      <c r="I1705" s="14">
        <v>129400</v>
      </c>
      <c r="J1705" s="14">
        <f t="shared" si="4637"/>
        <v>129400</v>
      </c>
      <c r="K1705" s="14">
        <v>129400</v>
      </c>
      <c r="L1705" s="14">
        <f t="shared" si="4640"/>
        <v>0</v>
      </c>
      <c r="M1705" s="14">
        <v>0</v>
      </c>
      <c r="N1705" s="14">
        <v>0</v>
      </c>
      <c r="O1705" s="14">
        <v>0</v>
      </c>
      <c r="P1705" s="14">
        <v>0</v>
      </c>
      <c r="Q1705" s="14">
        <v>0</v>
      </c>
      <c r="R1705" s="14">
        <v>0</v>
      </c>
      <c r="S1705" s="14"/>
      <c r="T1705" s="14"/>
      <c r="U1705" s="14"/>
      <c r="V1705" s="14"/>
      <c r="W1705" s="14"/>
      <c r="X1705" s="14">
        <f t="shared" si="4634"/>
        <v>0</v>
      </c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>
        <v>0</v>
      </c>
      <c r="AI1705" s="14">
        <v>0</v>
      </c>
      <c r="AJ1705" s="14">
        <v>0</v>
      </c>
      <c r="AK1705" s="14"/>
      <c r="AL1705" s="14"/>
      <c r="AM1705" s="14"/>
      <c r="AN1705" s="14"/>
      <c r="AO1705" s="14"/>
      <c r="AP1705" s="14">
        <f t="shared" si="4635"/>
        <v>0</v>
      </c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>
        <v>0</v>
      </c>
      <c r="BA1705" s="14">
        <v>0</v>
      </c>
      <c r="BB1705" s="14">
        <v>0</v>
      </c>
      <c r="BC1705" s="14"/>
      <c r="BD1705" s="14"/>
      <c r="BE1705" s="14"/>
      <c r="BF1705" s="14"/>
      <c r="BG1705" s="14"/>
      <c r="BH1705" s="14">
        <f t="shared" si="4636"/>
        <v>0</v>
      </c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>
        <v>0</v>
      </c>
      <c r="BS1705" s="14">
        <v>0</v>
      </c>
      <c r="BT1705" s="14">
        <v>129400</v>
      </c>
      <c r="BU1705" s="14">
        <v>129400</v>
      </c>
      <c r="BV1705" s="14">
        <v>85500</v>
      </c>
      <c r="BW1705" s="14">
        <f t="shared" si="4579"/>
        <v>40500</v>
      </c>
      <c r="BX1705" s="14">
        <v>13500</v>
      </c>
      <c r="BY1705" s="14">
        <v>13500</v>
      </c>
      <c r="BZ1705" s="14">
        <v>13500</v>
      </c>
      <c r="CA1705" s="14">
        <f t="shared" si="4638"/>
        <v>126000</v>
      </c>
      <c r="CB1705" s="122">
        <f t="shared" si="4649"/>
        <v>97.3724884080371</v>
      </c>
    </row>
    <row r="1706" spans="1:80" x14ac:dyDescent="0.25">
      <c r="A1706" s="4" t="s">
        <v>928</v>
      </c>
      <c r="B1706" s="4" t="s">
        <v>88</v>
      </c>
      <c r="C1706" s="4" t="s">
        <v>1030</v>
      </c>
      <c r="D1706" s="79" t="s">
        <v>1031</v>
      </c>
      <c r="E1706" s="89">
        <v>6112</v>
      </c>
      <c r="F1706" s="79" t="s">
        <v>1035</v>
      </c>
      <c r="G1706" s="75" t="s">
        <v>1906</v>
      </c>
      <c r="H1706" s="13" t="s">
        <v>41</v>
      </c>
      <c r="I1706" s="14">
        <v>22000</v>
      </c>
      <c r="J1706" s="14">
        <f t="shared" si="4637"/>
        <v>28106</v>
      </c>
      <c r="K1706" s="14">
        <v>28106</v>
      </c>
      <c r="L1706" s="14">
        <f t="shared" si="4640"/>
        <v>0</v>
      </c>
      <c r="M1706" s="14">
        <v>0</v>
      </c>
      <c r="N1706" s="14">
        <v>0</v>
      </c>
      <c r="O1706" s="14">
        <v>0</v>
      </c>
      <c r="P1706" s="14">
        <v>0</v>
      </c>
      <c r="Q1706" s="14">
        <v>0</v>
      </c>
      <c r="R1706" s="14">
        <v>0</v>
      </c>
      <c r="S1706" s="14"/>
      <c r="T1706" s="14"/>
      <c r="U1706" s="14"/>
      <c r="V1706" s="14"/>
      <c r="W1706" s="14"/>
      <c r="X1706" s="14">
        <f t="shared" si="4634"/>
        <v>0</v>
      </c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>
        <v>0</v>
      </c>
      <c r="AI1706" s="14">
        <v>0</v>
      </c>
      <c r="AJ1706" s="14">
        <v>0</v>
      </c>
      <c r="AK1706" s="14"/>
      <c r="AL1706" s="14"/>
      <c r="AM1706" s="14"/>
      <c r="AN1706" s="14"/>
      <c r="AO1706" s="14"/>
      <c r="AP1706" s="14">
        <f t="shared" si="4635"/>
        <v>0</v>
      </c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>
        <v>0</v>
      </c>
      <c r="BA1706" s="14">
        <v>0</v>
      </c>
      <c r="BB1706" s="14">
        <v>0</v>
      </c>
      <c r="BC1706" s="14"/>
      <c r="BD1706" s="14"/>
      <c r="BE1706" s="14"/>
      <c r="BF1706" s="14"/>
      <c r="BG1706" s="14"/>
      <c r="BH1706" s="14">
        <f t="shared" si="4636"/>
        <v>0</v>
      </c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>
        <v>0</v>
      </c>
      <c r="BS1706" s="14">
        <v>0</v>
      </c>
      <c r="BT1706" s="14">
        <v>28106</v>
      </c>
      <c r="BU1706" s="14">
        <v>30567</v>
      </c>
      <c r="BV1706" s="14">
        <v>30567</v>
      </c>
      <c r="BW1706" s="14">
        <f t="shared" si="4579"/>
        <v>0</v>
      </c>
      <c r="BX1706" s="14"/>
      <c r="BY1706" s="14"/>
      <c r="BZ1706" s="14"/>
      <c r="CA1706" s="14">
        <f t="shared" si="4638"/>
        <v>30567</v>
      </c>
      <c r="CB1706" s="122">
        <f t="shared" si="4649"/>
        <v>100</v>
      </c>
    </row>
    <row r="1707" spans="1:80" x14ac:dyDescent="0.25">
      <c r="A1707" s="4" t="s">
        <v>928</v>
      </c>
      <c r="B1707" s="4" t="s">
        <v>88</v>
      </c>
      <c r="C1707" s="4" t="s">
        <v>1030</v>
      </c>
      <c r="D1707" s="79" t="s">
        <v>1031</v>
      </c>
      <c r="E1707" s="89">
        <v>6112</v>
      </c>
      <c r="F1707" s="79" t="s">
        <v>1036</v>
      </c>
      <c r="G1707" s="75" t="s">
        <v>1906</v>
      </c>
      <c r="H1707" s="13" t="s">
        <v>37</v>
      </c>
      <c r="I1707" s="14">
        <v>7300</v>
      </c>
      <c r="J1707" s="14">
        <f t="shared" si="4637"/>
        <v>7300</v>
      </c>
      <c r="K1707" s="14">
        <v>7300</v>
      </c>
      <c r="L1707" s="14">
        <f t="shared" si="4640"/>
        <v>0</v>
      </c>
      <c r="M1707" s="14">
        <v>0</v>
      </c>
      <c r="N1707" s="14">
        <v>0</v>
      </c>
      <c r="O1707" s="14">
        <v>0</v>
      </c>
      <c r="P1707" s="14">
        <v>0</v>
      </c>
      <c r="Q1707" s="14">
        <v>0</v>
      </c>
      <c r="R1707" s="14">
        <v>0</v>
      </c>
      <c r="S1707" s="14"/>
      <c r="T1707" s="14"/>
      <c r="U1707" s="14"/>
      <c r="V1707" s="14"/>
      <c r="W1707" s="14"/>
      <c r="X1707" s="14">
        <f t="shared" si="4634"/>
        <v>0</v>
      </c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>
        <v>0</v>
      </c>
      <c r="AI1707" s="14">
        <v>0</v>
      </c>
      <c r="AJ1707" s="14">
        <v>0</v>
      </c>
      <c r="AK1707" s="14"/>
      <c r="AL1707" s="14"/>
      <c r="AM1707" s="14"/>
      <c r="AN1707" s="14"/>
      <c r="AO1707" s="14"/>
      <c r="AP1707" s="14">
        <f t="shared" si="4635"/>
        <v>0</v>
      </c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>
        <v>0</v>
      </c>
      <c r="BA1707" s="14">
        <v>0</v>
      </c>
      <c r="BB1707" s="14">
        <v>0</v>
      </c>
      <c r="BC1707" s="14"/>
      <c r="BD1707" s="14"/>
      <c r="BE1707" s="14"/>
      <c r="BF1707" s="14"/>
      <c r="BG1707" s="14"/>
      <c r="BH1707" s="14">
        <f t="shared" si="4636"/>
        <v>0</v>
      </c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>
        <v>0</v>
      </c>
      <c r="BS1707" s="14">
        <v>0</v>
      </c>
      <c r="BT1707" s="14">
        <v>7300</v>
      </c>
      <c r="BU1707" s="14">
        <v>7300</v>
      </c>
      <c r="BV1707" s="14">
        <v>7300</v>
      </c>
      <c r="BW1707" s="14">
        <f t="shared" si="4579"/>
        <v>0</v>
      </c>
      <c r="BX1707" s="14"/>
      <c r="BY1707" s="14"/>
      <c r="BZ1707" s="14"/>
      <c r="CA1707" s="14">
        <f t="shared" si="4638"/>
        <v>7300</v>
      </c>
      <c r="CB1707" s="122">
        <f t="shared" si="4649"/>
        <v>100</v>
      </c>
    </row>
    <row r="1708" spans="1:80" x14ac:dyDescent="0.25">
      <c r="A1708" s="4" t="s">
        <v>928</v>
      </c>
      <c r="B1708" s="4" t="s">
        <v>88</v>
      </c>
      <c r="C1708" s="4" t="s">
        <v>1030</v>
      </c>
      <c r="D1708" s="79" t="s">
        <v>1031</v>
      </c>
      <c r="E1708" s="89">
        <v>6112</v>
      </c>
      <c r="F1708" s="79" t="s">
        <v>1037</v>
      </c>
      <c r="G1708" s="75" t="s">
        <v>1906</v>
      </c>
      <c r="H1708" s="13" t="s">
        <v>43</v>
      </c>
      <c r="I1708" s="14">
        <v>7700</v>
      </c>
      <c r="J1708" s="14">
        <f t="shared" si="4637"/>
        <v>7700</v>
      </c>
      <c r="K1708" s="14">
        <v>7700</v>
      </c>
      <c r="L1708" s="14">
        <f t="shared" si="4640"/>
        <v>0</v>
      </c>
      <c r="M1708" s="14">
        <v>0</v>
      </c>
      <c r="N1708" s="14">
        <v>0</v>
      </c>
      <c r="O1708" s="14">
        <v>0</v>
      </c>
      <c r="P1708" s="14">
        <v>0</v>
      </c>
      <c r="Q1708" s="14">
        <v>0</v>
      </c>
      <c r="R1708" s="14">
        <v>0</v>
      </c>
      <c r="S1708" s="14"/>
      <c r="T1708" s="14"/>
      <c r="U1708" s="14"/>
      <c r="V1708" s="14"/>
      <c r="W1708" s="14"/>
      <c r="X1708" s="14">
        <f t="shared" si="4634"/>
        <v>0</v>
      </c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>
        <v>0</v>
      </c>
      <c r="AI1708" s="14">
        <v>0</v>
      </c>
      <c r="AJ1708" s="14">
        <v>0</v>
      </c>
      <c r="AK1708" s="14"/>
      <c r="AL1708" s="14"/>
      <c r="AM1708" s="14"/>
      <c r="AN1708" s="14"/>
      <c r="AO1708" s="14"/>
      <c r="AP1708" s="14">
        <f t="shared" si="4635"/>
        <v>0</v>
      </c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>
        <v>0</v>
      </c>
      <c r="BA1708" s="14">
        <v>0</v>
      </c>
      <c r="BB1708" s="14">
        <v>0</v>
      </c>
      <c r="BC1708" s="14"/>
      <c r="BD1708" s="14"/>
      <c r="BE1708" s="14"/>
      <c r="BF1708" s="14"/>
      <c r="BG1708" s="14"/>
      <c r="BH1708" s="14">
        <f t="shared" si="4636"/>
        <v>0</v>
      </c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>
        <v>0</v>
      </c>
      <c r="BS1708" s="14">
        <v>0</v>
      </c>
      <c r="BT1708" s="14">
        <v>7700</v>
      </c>
      <c r="BU1708" s="14">
        <v>7700</v>
      </c>
      <c r="BV1708" s="14">
        <v>6070</v>
      </c>
      <c r="BW1708" s="14">
        <f t="shared" si="4579"/>
        <v>0</v>
      </c>
      <c r="BX1708" s="14"/>
      <c r="BY1708" s="14"/>
      <c r="BZ1708" s="14"/>
      <c r="CA1708" s="14">
        <f t="shared" si="4638"/>
        <v>6070</v>
      </c>
      <c r="CB1708" s="122">
        <f t="shared" si="4649"/>
        <v>78.831168831168824</v>
      </c>
    </row>
    <row r="1709" spans="1:80" x14ac:dyDescent="0.25">
      <c r="A1709" s="4" t="s">
        <v>928</v>
      </c>
      <c r="B1709" s="4" t="s">
        <v>88</v>
      </c>
      <c r="C1709" s="4" t="s">
        <v>1030</v>
      </c>
      <c r="D1709" s="79" t="s">
        <v>1031</v>
      </c>
      <c r="E1709" s="78" t="s">
        <v>44</v>
      </c>
      <c r="F1709" s="78" t="s">
        <v>1</v>
      </c>
      <c r="G1709" s="2" t="s">
        <v>1</v>
      </c>
      <c r="H1709" s="2" t="s">
        <v>45</v>
      </c>
      <c r="I1709" s="12">
        <f>SUM(I1710)</f>
        <v>158984</v>
      </c>
      <c r="J1709" s="12">
        <f t="shared" si="4637"/>
        <v>161570</v>
      </c>
      <c r="K1709" s="12">
        <f t="shared" ref="K1709:Q1709" si="4667">SUM(K1710)</f>
        <v>161570</v>
      </c>
      <c r="L1709" s="12">
        <f t="shared" si="4640"/>
        <v>0</v>
      </c>
      <c r="M1709" s="12">
        <f t="shared" si="4667"/>
        <v>0</v>
      </c>
      <c r="N1709" s="12">
        <f t="shared" si="4667"/>
        <v>0</v>
      </c>
      <c r="O1709" s="12">
        <f t="shared" si="4667"/>
        <v>0</v>
      </c>
      <c r="P1709" s="12">
        <f t="shared" si="4667"/>
        <v>0</v>
      </c>
      <c r="Q1709" s="12">
        <f t="shared" si="4667"/>
        <v>0</v>
      </c>
      <c r="R1709" s="12">
        <f t="shared" ref="R1709:AG1709" si="4668">SUM(R1710)</f>
        <v>0</v>
      </c>
      <c r="S1709" s="12">
        <f t="shared" si="4668"/>
        <v>0</v>
      </c>
      <c r="T1709" s="12">
        <f t="shared" si="4668"/>
        <v>0</v>
      </c>
      <c r="U1709" s="12">
        <f t="shared" si="4668"/>
        <v>0</v>
      </c>
      <c r="V1709" s="12">
        <f t="shared" si="4668"/>
        <v>0</v>
      </c>
      <c r="W1709" s="12">
        <f t="shared" si="4668"/>
        <v>0</v>
      </c>
      <c r="X1709" s="12">
        <f t="shared" si="4668"/>
        <v>0</v>
      </c>
      <c r="Y1709" s="12">
        <f t="shared" si="4668"/>
        <v>0</v>
      </c>
      <c r="Z1709" s="12">
        <f t="shared" si="4668"/>
        <v>0</v>
      </c>
      <c r="AA1709" s="12">
        <f t="shared" si="4668"/>
        <v>0</v>
      </c>
      <c r="AB1709" s="12">
        <f t="shared" si="4668"/>
        <v>0</v>
      </c>
      <c r="AC1709" s="12">
        <f t="shared" si="4668"/>
        <v>0</v>
      </c>
      <c r="AD1709" s="12">
        <f t="shared" si="4668"/>
        <v>0</v>
      </c>
      <c r="AE1709" s="12">
        <f t="shared" si="4668"/>
        <v>0</v>
      </c>
      <c r="AF1709" s="12">
        <f t="shared" si="4668"/>
        <v>0</v>
      </c>
      <c r="AG1709" s="12">
        <f t="shared" si="4668"/>
        <v>0</v>
      </c>
      <c r="AH1709" s="12">
        <v>0</v>
      </c>
      <c r="AI1709" s="12">
        <v>0</v>
      </c>
      <c r="AJ1709" s="12">
        <f t="shared" ref="AJ1709:AY1709" si="4669">SUM(AJ1710)</f>
        <v>0</v>
      </c>
      <c r="AK1709" s="12">
        <f t="shared" si="4669"/>
        <v>0</v>
      </c>
      <c r="AL1709" s="12">
        <f t="shared" si="4669"/>
        <v>0</v>
      </c>
      <c r="AM1709" s="12">
        <f t="shared" si="4669"/>
        <v>0</v>
      </c>
      <c r="AN1709" s="12">
        <f t="shared" si="4669"/>
        <v>0</v>
      </c>
      <c r="AO1709" s="12">
        <f t="shared" si="4669"/>
        <v>0</v>
      </c>
      <c r="AP1709" s="12">
        <f t="shared" si="4669"/>
        <v>0</v>
      </c>
      <c r="AQ1709" s="12">
        <f t="shared" si="4669"/>
        <v>0</v>
      </c>
      <c r="AR1709" s="12">
        <f t="shared" si="4669"/>
        <v>0</v>
      </c>
      <c r="AS1709" s="12">
        <f t="shared" si="4669"/>
        <v>0</v>
      </c>
      <c r="AT1709" s="12">
        <f t="shared" si="4669"/>
        <v>0</v>
      </c>
      <c r="AU1709" s="12">
        <f t="shared" si="4669"/>
        <v>0</v>
      </c>
      <c r="AV1709" s="12">
        <f t="shared" si="4669"/>
        <v>0</v>
      </c>
      <c r="AW1709" s="12">
        <f t="shared" si="4669"/>
        <v>0</v>
      </c>
      <c r="AX1709" s="12">
        <f t="shared" si="4669"/>
        <v>0</v>
      </c>
      <c r="AY1709" s="12">
        <f t="shared" si="4669"/>
        <v>0</v>
      </c>
      <c r="AZ1709" s="12">
        <v>0</v>
      </c>
      <c r="BA1709" s="12">
        <v>0</v>
      </c>
      <c r="BB1709" s="12">
        <f t="shared" ref="BB1709:BQ1709" si="4670">SUM(BB1710)</f>
        <v>0</v>
      </c>
      <c r="BC1709" s="12">
        <f t="shared" si="4670"/>
        <v>0</v>
      </c>
      <c r="BD1709" s="12">
        <f t="shared" si="4670"/>
        <v>0</v>
      </c>
      <c r="BE1709" s="12">
        <f t="shared" si="4670"/>
        <v>0</v>
      </c>
      <c r="BF1709" s="12">
        <f t="shared" si="4670"/>
        <v>0</v>
      </c>
      <c r="BG1709" s="12">
        <f t="shared" si="4670"/>
        <v>0</v>
      </c>
      <c r="BH1709" s="12">
        <f t="shared" si="4670"/>
        <v>0</v>
      </c>
      <c r="BI1709" s="12">
        <f t="shared" si="4670"/>
        <v>0</v>
      </c>
      <c r="BJ1709" s="12">
        <f t="shared" si="4670"/>
        <v>0</v>
      </c>
      <c r="BK1709" s="12">
        <f t="shared" si="4670"/>
        <v>0</v>
      </c>
      <c r="BL1709" s="12">
        <f t="shared" si="4670"/>
        <v>0</v>
      </c>
      <c r="BM1709" s="12">
        <f t="shared" si="4670"/>
        <v>0</v>
      </c>
      <c r="BN1709" s="12">
        <f t="shared" si="4670"/>
        <v>0</v>
      </c>
      <c r="BO1709" s="12">
        <f t="shared" si="4670"/>
        <v>0</v>
      </c>
      <c r="BP1709" s="12">
        <f t="shared" si="4670"/>
        <v>0</v>
      </c>
      <c r="BQ1709" s="12">
        <f t="shared" si="4670"/>
        <v>0</v>
      </c>
      <c r="BR1709" s="12">
        <v>0</v>
      </c>
      <c r="BS1709" s="12">
        <v>0</v>
      </c>
      <c r="BT1709" s="12">
        <f t="shared" ref="BT1709:BZ1709" si="4671">SUM(BT1710)</f>
        <v>169649</v>
      </c>
      <c r="BU1709" s="12">
        <f t="shared" si="4671"/>
        <v>169649</v>
      </c>
      <c r="BV1709" s="12">
        <f t="shared" si="4671"/>
        <v>114000</v>
      </c>
      <c r="BW1709" s="12">
        <f t="shared" si="4671"/>
        <v>37000</v>
      </c>
      <c r="BX1709" s="12">
        <f t="shared" si="4671"/>
        <v>17000</v>
      </c>
      <c r="BY1709" s="12">
        <f t="shared" si="4671"/>
        <v>10000</v>
      </c>
      <c r="BZ1709" s="12">
        <f t="shared" si="4671"/>
        <v>10000</v>
      </c>
      <c r="CA1709" s="12">
        <f t="shared" si="4638"/>
        <v>151000</v>
      </c>
      <c r="CB1709" s="124">
        <f t="shared" si="4649"/>
        <v>89.0073033144905</v>
      </c>
    </row>
    <row r="1710" spans="1:80" x14ac:dyDescent="0.25">
      <c r="A1710" s="4" t="s">
        <v>928</v>
      </c>
      <c r="B1710" s="4" t="s">
        <v>88</v>
      </c>
      <c r="C1710" s="4" t="s">
        <v>1030</v>
      </c>
      <c r="D1710" s="79" t="s">
        <v>1031</v>
      </c>
      <c r="E1710" s="89">
        <v>6121</v>
      </c>
      <c r="F1710" s="79"/>
      <c r="G1710" s="75" t="s">
        <v>1906</v>
      </c>
      <c r="H1710" s="13" t="s">
        <v>46</v>
      </c>
      <c r="I1710" s="14">
        <v>158984</v>
      </c>
      <c r="J1710" s="14">
        <f t="shared" si="4637"/>
        <v>161570</v>
      </c>
      <c r="K1710" s="14">
        <v>161570</v>
      </c>
      <c r="L1710" s="14">
        <f t="shared" si="4640"/>
        <v>0</v>
      </c>
      <c r="M1710" s="14">
        <v>0</v>
      </c>
      <c r="N1710" s="14">
        <v>0</v>
      </c>
      <c r="O1710" s="14">
        <v>0</v>
      </c>
      <c r="P1710" s="14">
        <v>0</v>
      </c>
      <c r="Q1710" s="14">
        <v>0</v>
      </c>
      <c r="R1710" s="14">
        <v>0</v>
      </c>
      <c r="S1710" s="14"/>
      <c r="T1710" s="14"/>
      <c r="U1710" s="14"/>
      <c r="V1710" s="14"/>
      <c r="W1710" s="14"/>
      <c r="X1710" s="14">
        <f t="shared" si="4634"/>
        <v>0</v>
      </c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>
        <v>0</v>
      </c>
      <c r="AI1710" s="14">
        <v>0</v>
      </c>
      <c r="AJ1710" s="14">
        <v>0</v>
      </c>
      <c r="AK1710" s="14"/>
      <c r="AL1710" s="14"/>
      <c r="AM1710" s="14"/>
      <c r="AN1710" s="14"/>
      <c r="AO1710" s="14"/>
      <c r="AP1710" s="14">
        <f t="shared" si="4635"/>
        <v>0</v>
      </c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>
        <v>0</v>
      </c>
      <c r="BA1710" s="14">
        <v>0</v>
      </c>
      <c r="BB1710" s="14">
        <v>0</v>
      </c>
      <c r="BC1710" s="14"/>
      <c r="BD1710" s="14"/>
      <c r="BE1710" s="14"/>
      <c r="BF1710" s="14"/>
      <c r="BG1710" s="14"/>
      <c r="BH1710" s="14">
        <f t="shared" si="4636"/>
        <v>0</v>
      </c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>
        <v>0</v>
      </c>
      <c r="BS1710" s="14">
        <v>0</v>
      </c>
      <c r="BT1710" s="14">
        <v>169649</v>
      </c>
      <c r="BU1710" s="14">
        <v>169649</v>
      </c>
      <c r="BV1710" s="14">
        <v>114000</v>
      </c>
      <c r="BW1710" s="14">
        <f t="shared" si="4579"/>
        <v>37000</v>
      </c>
      <c r="BX1710" s="14">
        <v>17000</v>
      </c>
      <c r="BY1710" s="14">
        <v>10000</v>
      </c>
      <c r="BZ1710" s="14">
        <v>10000</v>
      </c>
      <c r="CA1710" s="14">
        <f t="shared" si="4638"/>
        <v>151000</v>
      </c>
      <c r="CB1710" s="122">
        <f t="shared" si="4649"/>
        <v>89.0073033144905</v>
      </c>
    </row>
    <row r="1711" spans="1:80" x14ac:dyDescent="0.25">
      <c r="A1711" s="4" t="s">
        <v>928</v>
      </c>
      <c r="B1711" s="4" t="s">
        <v>88</v>
      </c>
      <c r="C1711" s="4" t="s">
        <v>1030</v>
      </c>
      <c r="D1711" s="79" t="s">
        <v>1031</v>
      </c>
      <c r="E1711" s="78" t="s">
        <v>47</v>
      </c>
      <c r="F1711" s="78" t="s">
        <v>1</v>
      </c>
      <c r="G1711" s="2" t="s">
        <v>1</v>
      </c>
      <c r="H1711" s="2" t="s">
        <v>48</v>
      </c>
      <c r="I1711" s="12">
        <f>SUM(I1712:I1718)</f>
        <v>106473</v>
      </c>
      <c r="J1711" s="12">
        <f t="shared" si="4637"/>
        <v>106808</v>
      </c>
      <c r="K1711" s="12">
        <f t="shared" ref="K1711" si="4672">SUM(K1712:K1718)</f>
        <v>105808</v>
      </c>
      <c r="L1711" s="12">
        <f t="shared" si="4640"/>
        <v>1000</v>
      </c>
      <c r="M1711" s="12">
        <f t="shared" ref="M1711:Q1711" si="4673">SUM(M1712:M1718)</f>
        <v>1000</v>
      </c>
      <c r="N1711" s="12">
        <f t="shared" si="4673"/>
        <v>0</v>
      </c>
      <c r="O1711" s="12">
        <f t="shared" si="4673"/>
        <v>0</v>
      </c>
      <c r="P1711" s="12">
        <f t="shared" si="4673"/>
        <v>0</v>
      </c>
      <c r="Q1711" s="12">
        <f t="shared" si="4673"/>
        <v>0</v>
      </c>
      <c r="R1711" s="12">
        <f t="shared" ref="R1711:AG1711" si="4674">SUM(R1712:R1718)</f>
        <v>1000</v>
      </c>
      <c r="S1711" s="12">
        <f t="shared" si="4674"/>
        <v>0</v>
      </c>
      <c r="T1711" s="12">
        <f t="shared" si="4674"/>
        <v>0</v>
      </c>
      <c r="U1711" s="12">
        <f t="shared" si="4674"/>
        <v>0</v>
      </c>
      <c r="V1711" s="12">
        <f t="shared" si="4674"/>
        <v>0</v>
      </c>
      <c r="W1711" s="12">
        <f t="shared" si="4674"/>
        <v>0</v>
      </c>
      <c r="X1711" s="12">
        <f t="shared" si="4674"/>
        <v>1000</v>
      </c>
      <c r="Y1711" s="12">
        <f t="shared" si="4674"/>
        <v>0</v>
      </c>
      <c r="Z1711" s="12">
        <f t="shared" si="4674"/>
        <v>0</v>
      </c>
      <c r="AA1711" s="12">
        <f t="shared" si="4674"/>
        <v>0</v>
      </c>
      <c r="AB1711" s="12">
        <f t="shared" si="4674"/>
        <v>0</v>
      </c>
      <c r="AC1711" s="12">
        <f t="shared" si="4674"/>
        <v>0</v>
      </c>
      <c r="AD1711" s="12">
        <f t="shared" si="4674"/>
        <v>0</v>
      </c>
      <c r="AE1711" s="12">
        <f t="shared" si="4674"/>
        <v>0</v>
      </c>
      <c r="AF1711" s="12">
        <f t="shared" si="4674"/>
        <v>0</v>
      </c>
      <c r="AG1711" s="12">
        <f t="shared" si="4674"/>
        <v>0</v>
      </c>
      <c r="AH1711" s="12">
        <v>0</v>
      </c>
      <c r="AI1711" s="12">
        <v>1000</v>
      </c>
      <c r="AJ1711" s="12">
        <f t="shared" ref="AJ1711:AY1711" si="4675">SUM(AJ1712:AJ1718)</f>
        <v>0</v>
      </c>
      <c r="AK1711" s="12">
        <f t="shared" si="4675"/>
        <v>0</v>
      </c>
      <c r="AL1711" s="12">
        <f t="shared" si="4675"/>
        <v>0</v>
      </c>
      <c r="AM1711" s="12">
        <f t="shared" si="4675"/>
        <v>0</v>
      </c>
      <c r="AN1711" s="12">
        <f t="shared" si="4675"/>
        <v>0</v>
      </c>
      <c r="AO1711" s="12">
        <f t="shared" si="4675"/>
        <v>0</v>
      </c>
      <c r="AP1711" s="12">
        <f t="shared" si="4675"/>
        <v>0</v>
      </c>
      <c r="AQ1711" s="12">
        <f t="shared" si="4675"/>
        <v>0</v>
      </c>
      <c r="AR1711" s="12">
        <f t="shared" si="4675"/>
        <v>0</v>
      </c>
      <c r="AS1711" s="12">
        <f t="shared" si="4675"/>
        <v>0</v>
      </c>
      <c r="AT1711" s="12">
        <f t="shared" si="4675"/>
        <v>0</v>
      </c>
      <c r="AU1711" s="12">
        <f t="shared" si="4675"/>
        <v>0</v>
      </c>
      <c r="AV1711" s="12">
        <f t="shared" si="4675"/>
        <v>0</v>
      </c>
      <c r="AW1711" s="12">
        <f t="shared" si="4675"/>
        <v>0</v>
      </c>
      <c r="AX1711" s="12">
        <f t="shared" si="4675"/>
        <v>0</v>
      </c>
      <c r="AY1711" s="12">
        <f t="shared" si="4675"/>
        <v>0</v>
      </c>
      <c r="AZ1711" s="12">
        <v>0</v>
      </c>
      <c r="BA1711" s="12">
        <v>0</v>
      </c>
      <c r="BB1711" s="12">
        <f t="shared" ref="BB1711:BQ1711" si="4676">SUM(BB1712:BB1718)</f>
        <v>0</v>
      </c>
      <c r="BC1711" s="12">
        <f t="shared" si="4676"/>
        <v>0</v>
      </c>
      <c r="BD1711" s="12">
        <f t="shared" si="4676"/>
        <v>0</v>
      </c>
      <c r="BE1711" s="12">
        <f t="shared" si="4676"/>
        <v>0</v>
      </c>
      <c r="BF1711" s="12">
        <f t="shared" si="4676"/>
        <v>0</v>
      </c>
      <c r="BG1711" s="12">
        <f t="shared" si="4676"/>
        <v>0</v>
      </c>
      <c r="BH1711" s="12">
        <f t="shared" si="4676"/>
        <v>0</v>
      </c>
      <c r="BI1711" s="12">
        <f t="shared" si="4676"/>
        <v>0</v>
      </c>
      <c r="BJ1711" s="12">
        <f t="shared" si="4676"/>
        <v>0</v>
      </c>
      <c r="BK1711" s="12">
        <f t="shared" si="4676"/>
        <v>0</v>
      </c>
      <c r="BL1711" s="12">
        <f t="shared" si="4676"/>
        <v>0</v>
      </c>
      <c r="BM1711" s="12">
        <f t="shared" si="4676"/>
        <v>0</v>
      </c>
      <c r="BN1711" s="12">
        <f t="shared" si="4676"/>
        <v>0</v>
      </c>
      <c r="BO1711" s="12">
        <f t="shared" si="4676"/>
        <v>0</v>
      </c>
      <c r="BP1711" s="12">
        <f t="shared" si="4676"/>
        <v>0</v>
      </c>
      <c r="BQ1711" s="12">
        <f t="shared" si="4676"/>
        <v>0</v>
      </c>
      <c r="BR1711" s="12">
        <v>0</v>
      </c>
      <c r="BS1711" s="12">
        <v>0</v>
      </c>
      <c r="BT1711" s="12">
        <f t="shared" ref="BT1711:BZ1711" si="4677">SUM(BT1712:BT1718)</f>
        <v>117053</v>
      </c>
      <c r="BU1711" s="12">
        <f t="shared" si="4677"/>
        <v>116053</v>
      </c>
      <c r="BV1711" s="12">
        <f t="shared" si="4677"/>
        <v>61552</v>
      </c>
      <c r="BW1711" s="12">
        <f t="shared" si="4677"/>
        <v>26100</v>
      </c>
      <c r="BX1711" s="12">
        <f t="shared" si="4677"/>
        <v>9500</v>
      </c>
      <c r="BY1711" s="12">
        <f t="shared" si="4677"/>
        <v>8300</v>
      </c>
      <c r="BZ1711" s="12">
        <f t="shared" si="4677"/>
        <v>8300</v>
      </c>
      <c r="CA1711" s="12">
        <f t="shared" si="4638"/>
        <v>87652</v>
      </c>
      <c r="CB1711" s="124">
        <f t="shared" si="4649"/>
        <v>75.527560683480814</v>
      </c>
    </row>
    <row r="1712" spans="1:80" x14ac:dyDescent="0.25">
      <c r="A1712" s="4" t="s">
        <v>928</v>
      </c>
      <c r="B1712" s="4" t="s">
        <v>88</v>
      </c>
      <c r="C1712" s="4" t="s">
        <v>1030</v>
      </c>
      <c r="D1712" s="79" t="s">
        <v>1031</v>
      </c>
      <c r="E1712" s="89">
        <v>6131</v>
      </c>
      <c r="F1712" s="79"/>
      <c r="G1712" s="75" t="s">
        <v>1906</v>
      </c>
      <c r="H1712" s="13" t="s">
        <v>49</v>
      </c>
      <c r="I1712" s="14">
        <v>500</v>
      </c>
      <c r="J1712" s="14">
        <f t="shared" si="4637"/>
        <v>500</v>
      </c>
      <c r="K1712" s="14">
        <v>500</v>
      </c>
      <c r="L1712" s="14">
        <f t="shared" si="4640"/>
        <v>0</v>
      </c>
      <c r="M1712" s="14">
        <v>0</v>
      </c>
      <c r="N1712" s="14">
        <v>0</v>
      </c>
      <c r="O1712" s="14">
        <v>0</v>
      </c>
      <c r="P1712" s="14">
        <v>0</v>
      </c>
      <c r="Q1712" s="14">
        <v>0</v>
      </c>
      <c r="R1712" s="14">
        <v>0</v>
      </c>
      <c r="S1712" s="14"/>
      <c r="T1712" s="14"/>
      <c r="U1712" s="14"/>
      <c r="V1712" s="14"/>
      <c r="W1712" s="14"/>
      <c r="X1712" s="14">
        <f t="shared" si="4634"/>
        <v>0</v>
      </c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>
        <v>0</v>
      </c>
      <c r="AI1712" s="14">
        <v>0</v>
      </c>
      <c r="AJ1712" s="14">
        <v>0</v>
      </c>
      <c r="AK1712" s="14"/>
      <c r="AL1712" s="14"/>
      <c r="AM1712" s="14"/>
      <c r="AN1712" s="14"/>
      <c r="AO1712" s="14"/>
      <c r="AP1712" s="14">
        <f t="shared" si="4635"/>
        <v>0</v>
      </c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>
        <v>0</v>
      </c>
      <c r="BA1712" s="14">
        <v>0</v>
      </c>
      <c r="BB1712" s="14">
        <v>0</v>
      </c>
      <c r="BC1712" s="14"/>
      <c r="BD1712" s="14"/>
      <c r="BE1712" s="14"/>
      <c r="BF1712" s="14"/>
      <c r="BG1712" s="14"/>
      <c r="BH1712" s="14">
        <f t="shared" si="4636"/>
        <v>0</v>
      </c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>
        <v>0</v>
      </c>
      <c r="BS1712" s="14">
        <v>0</v>
      </c>
      <c r="BT1712" s="14">
        <v>500</v>
      </c>
      <c r="BU1712" s="14">
        <v>500</v>
      </c>
      <c r="BV1712" s="14">
        <v>500</v>
      </c>
      <c r="BW1712" s="14">
        <f t="shared" si="4579"/>
        <v>0</v>
      </c>
      <c r="BX1712" s="14">
        <v>0</v>
      </c>
      <c r="BY1712" s="14">
        <v>0</v>
      </c>
      <c r="BZ1712" s="14">
        <v>0</v>
      </c>
      <c r="CA1712" s="14">
        <f t="shared" si="4638"/>
        <v>500</v>
      </c>
      <c r="CB1712" s="122">
        <f t="shared" si="4649"/>
        <v>100</v>
      </c>
    </row>
    <row r="1713" spans="1:80" x14ac:dyDescent="0.25">
      <c r="A1713" s="4" t="s">
        <v>928</v>
      </c>
      <c r="B1713" s="4" t="s">
        <v>88</v>
      </c>
      <c r="C1713" s="4" t="s">
        <v>1030</v>
      </c>
      <c r="D1713" s="79" t="s">
        <v>1031</v>
      </c>
      <c r="E1713" s="89">
        <v>6132</v>
      </c>
      <c r="F1713" s="79"/>
      <c r="G1713" s="75" t="s">
        <v>1906</v>
      </c>
      <c r="H1713" s="13" t="s">
        <v>196</v>
      </c>
      <c r="I1713" s="14">
        <v>50000</v>
      </c>
      <c r="J1713" s="14">
        <f t="shared" si="4637"/>
        <v>50000</v>
      </c>
      <c r="K1713" s="14">
        <v>50000</v>
      </c>
      <c r="L1713" s="14">
        <f t="shared" si="4640"/>
        <v>0</v>
      </c>
      <c r="M1713" s="14">
        <v>0</v>
      </c>
      <c r="N1713" s="14">
        <v>0</v>
      </c>
      <c r="O1713" s="14">
        <v>0</v>
      </c>
      <c r="P1713" s="14">
        <v>0</v>
      </c>
      <c r="Q1713" s="14">
        <v>0</v>
      </c>
      <c r="R1713" s="14">
        <v>0</v>
      </c>
      <c r="S1713" s="14"/>
      <c r="T1713" s="14"/>
      <c r="U1713" s="14"/>
      <c r="V1713" s="14"/>
      <c r="W1713" s="14"/>
      <c r="X1713" s="14">
        <f t="shared" si="4634"/>
        <v>0</v>
      </c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>
        <v>0</v>
      </c>
      <c r="AI1713" s="14">
        <v>0</v>
      </c>
      <c r="AJ1713" s="14">
        <v>0</v>
      </c>
      <c r="AK1713" s="14"/>
      <c r="AL1713" s="14"/>
      <c r="AM1713" s="14"/>
      <c r="AN1713" s="14"/>
      <c r="AO1713" s="14"/>
      <c r="AP1713" s="14">
        <f t="shared" si="4635"/>
        <v>0</v>
      </c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>
        <v>0</v>
      </c>
      <c r="BA1713" s="14">
        <v>0</v>
      </c>
      <c r="BB1713" s="14">
        <v>0</v>
      </c>
      <c r="BC1713" s="14"/>
      <c r="BD1713" s="14"/>
      <c r="BE1713" s="14"/>
      <c r="BF1713" s="14"/>
      <c r="BG1713" s="14"/>
      <c r="BH1713" s="14">
        <f t="shared" si="4636"/>
        <v>0</v>
      </c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>
        <v>0</v>
      </c>
      <c r="BS1713" s="14">
        <v>0</v>
      </c>
      <c r="BT1713" s="14">
        <v>50000</v>
      </c>
      <c r="BU1713" s="14">
        <v>50000</v>
      </c>
      <c r="BV1713" s="14">
        <v>25200</v>
      </c>
      <c r="BW1713" s="14">
        <f t="shared" si="4579"/>
        <v>12000</v>
      </c>
      <c r="BX1713" s="14">
        <v>4000</v>
      </c>
      <c r="BY1713" s="14">
        <v>4000</v>
      </c>
      <c r="BZ1713" s="14">
        <v>4000</v>
      </c>
      <c r="CA1713" s="14">
        <f t="shared" si="4638"/>
        <v>37200</v>
      </c>
      <c r="CB1713" s="122">
        <f t="shared" si="4649"/>
        <v>74.400000000000006</v>
      </c>
    </row>
    <row r="1714" spans="1:80" x14ac:dyDescent="0.25">
      <c r="A1714" s="4" t="s">
        <v>928</v>
      </c>
      <c r="B1714" s="4" t="s">
        <v>88</v>
      </c>
      <c r="C1714" s="4" t="s">
        <v>1030</v>
      </c>
      <c r="D1714" s="79" t="s">
        <v>1031</v>
      </c>
      <c r="E1714" s="89">
        <v>6133</v>
      </c>
      <c r="F1714" s="79"/>
      <c r="G1714" s="75" t="s">
        <v>1906</v>
      </c>
      <c r="H1714" s="13" t="s">
        <v>198</v>
      </c>
      <c r="I1714" s="14">
        <v>8200</v>
      </c>
      <c r="J1714" s="14">
        <f t="shared" si="4637"/>
        <v>9700</v>
      </c>
      <c r="K1714" s="14">
        <v>9700</v>
      </c>
      <c r="L1714" s="14">
        <f t="shared" si="4640"/>
        <v>0</v>
      </c>
      <c r="M1714" s="14">
        <v>0</v>
      </c>
      <c r="N1714" s="14">
        <v>0</v>
      </c>
      <c r="O1714" s="14">
        <v>0</v>
      </c>
      <c r="P1714" s="14">
        <v>0</v>
      </c>
      <c r="Q1714" s="14">
        <v>0</v>
      </c>
      <c r="R1714" s="14">
        <v>0</v>
      </c>
      <c r="S1714" s="14"/>
      <c r="T1714" s="14"/>
      <c r="U1714" s="14"/>
      <c r="V1714" s="14"/>
      <c r="W1714" s="14"/>
      <c r="X1714" s="14">
        <f t="shared" si="4634"/>
        <v>0</v>
      </c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>
        <v>0</v>
      </c>
      <c r="AI1714" s="14">
        <v>0</v>
      </c>
      <c r="AJ1714" s="14">
        <v>0</v>
      </c>
      <c r="AK1714" s="14"/>
      <c r="AL1714" s="14"/>
      <c r="AM1714" s="14"/>
      <c r="AN1714" s="14"/>
      <c r="AO1714" s="14"/>
      <c r="AP1714" s="14">
        <f t="shared" si="4635"/>
        <v>0</v>
      </c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>
        <v>0</v>
      </c>
      <c r="BA1714" s="14">
        <v>0</v>
      </c>
      <c r="BB1714" s="14">
        <v>0</v>
      </c>
      <c r="BC1714" s="14"/>
      <c r="BD1714" s="14"/>
      <c r="BE1714" s="14"/>
      <c r="BF1714" s="14"/>
      <c r="BG1714" s="14"/>
      <c r="BH1714" s="14">
        <f t="shared" si="4636"/>
        <v>0</v>
      </c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>
        <v>0</v>
      </c>
      <c r="BS1714" s="14">
        <v>0</v>
      </c>
      <c r="BT1714" s="14">
        <v>9700</v>
      </c>
      <c r="BU1714" s="14">
        <v>9700</v>
      </c>
      <c r="BV1714" s="14">
        <v>6900</v>
      </c>
      <c r="BW1714" s="14">
        <f t="shared" si="4579"/>
        <v>2700</v>
      </c>
      <c r="BX1714" s="14">
        <v>900</v>
      </c>
      <c r="BY1714" s="14">
        <v>900</v>
      </c>
      <c r="BZ1714" s="14">
        <v>900</v>
      </c>
      <c r="CA1714" s="14">
        <f t="shared" si="4638"/>
        <v>9600</v>
      </c>
      <c r="CB1714" s="122">
        <f t="shared" si="4649"/>
        <v>98.969072164948457</v>
      </c>
    </row>
    <row r="1715" spans="1:80" x14ac:dyDescent="0.25">
      <c r="A1715" s="4" t="s">
        <v>928</v>
      </c>
      <c r="B1715" s="4" t="s">
        <v>88</v>
      </c>
      <c r="C1715" s="4" t="s">
        <v>1030</v>
      </c>
      <c r="D1715" s="79" t="s">
        <v>1031</v>
      </c>
      <c r="E1715" s="89">
        <v>6134</v>
      </c>
      <c r="F1715" s="79"/>
      <c r="G1715" s="75" t="s">
        <v>1906</v>
      </c>
      <c r="H1715" s="13" t="s">
        <v>200</v>
      </c>
      <c r="I1715" s="14">
        <v>11900</v>
      </c>
      <c r="J1715" s="14">
        <f t="shared" si="4637"/>
        <v>10400</v>
      </c>
      <c r="K1715" s="14">
        <v>10000</v>
      </c>
      <c r="L1715" s="14">
        <f t="shared" si="4640"/>
        <v>400</v>
      </c>
      <c r="M1715" s="14">
        <v>400</v>
      </c>
      <c r="N1715" s="14">
        <v>0</v>
      </c>
      <c r="O1715" s="14">
        <v>0</v>
      </c>
      <c r="P1715" s="14">
        <v>0</v>
      </c>
      <c r="Q1715" s="14">
        <v>0</v>
      </c>
      <c r="R1715" s="14">
        <v>400</v>
      </c>
      <c r="S1715" s="14"/>
      <c r="T1715" s="14"/>
      <c r="U1715" s="14"/>
      <c r="V1715" s="14"/>
      <c r="W1715" s="14"/>
      <c r="X1715" s="14">
        <f t="shared" si="4634"/>
        <v>400</v>
      </c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>
        <v>0</v>
      </c>
      <c r="AI1715" s="14">
        <v>400</v>
      </c>
      <c r="AJ1715" s="14">
        <v>0</v>
      </c>
      <c r="AK1715" s="14"/>
      <c r="AL1715" s="14"/>
      <c r="AM1715" s="14"/>
      <c r="AN1715" s="14"/>
      <c r="AO1715" s="14"/>
      <c r="AP1715" s="14">
        <f t="shared" si="4635"/>
        <v>0</v>
      </c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>
        <v>0</v>
      </c>
      <c r="BA1715" s="14">
        <v>0</v>
      </c>
      <c r="BB1715" s="14">
        <v>0</v>
      </c>
      <c r="BC1715" s="14"/>
      <c r="BD1715" s="14"/>
      <c r="BE1715" s="14"/>
      <c r="BF1715" s="14"/>
      <c r="BG1715" s="14"/>
      <c r="BH1715" s="14">
        <f t="shared" si="4636"/>
        <v>0</v>
      </c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>
        <v>0</v>
      </c>
      <c r="BS1715" s="14">
        <v>0</v>
      </c>
      <c r="BT1715" s="14">
        <v>20400</v>
      </c>
      <c r="BU1715" s="14">
        <v>20000</v>
      </c>
      <c r="BV1715" s="14">
        <v>10200</v>
      </c>
      <c r="BW1715" s="14">
        <f t="shared" si="4579"/>
        <v>5100</v>
      </c>
      <c r="BX1715" s="14">
        <v>1700</v>
      </c>
      <c r="BY1715" s="14">
        <v>1700</v>
      </c>
      <c r="BZ1715" s="14">
        <v>1700</v>
      </c>
      <c r="CA1715" s="14">
        <f t="shared" si="4638"/>
        <v>15300</v>
      </c>
      <c r="CB1715" s="122">
        <f t="shared" si="4649"/>
        <v>76.5</v>
      </c>
    </row>
    <row r="1716" spans="1:80" x14ac:dyDescent="0.25">
      <c r="A1716" s="4" t="s">
        <v>928</v>
      </c>
      <c r="B1716" s="4" t="s">
        <v>88</v>
      </c>
      <c r="C1716" s="4" t="s">
        <v>1030</v>
      </c>
      <c r="D1716" s="79" t="s">
        <v>1031</v>
      </c>
      <c r="E1716" s="89">
        <v>6135</v>
      </c>
      <c r="F1716" s="79"/>
      <c r="G1716" s="75" t="s">
        <v>1906</v>
      </c>
      <c r="H1716" s="13" t="s">
        <v>201</v>
      </c>
      <c r="I1716" s="14">
        <v>1000</v>
      </c>
      <c r="J1716" s="14">
        <f t="shared" si="4637"/>
        <v>1000</v>
      </c>
      <c r="K1716" s="14">
        <v>800</v>
      </c>
      <c r="L1716" s="14">
        <f t="shared" si="4640"/>
        <v>200</v>
      </c>
      <c r="M1716" s="14">
        <v>200</v>
      </c>
      <c r="N1716" s="14">
        <v>0</v>
      </c>
      <c r="O1716" s="14">
        <v>0</v>
      </c>
      <c r="P1716" s="14">
        <v>0</v>
      </c>
      <c r="Q1716" s="14">
        <v>0</v>
      </c>
      <c r="R1716" s="14">
        <v>200</v>
      </c>
      <c r="S1716" s="14"/>
      <c r="T1716" s="14"/>
      <c r="U1716" s="14"/>
      <c r="V1716" s="14"/>
      <c r="W1716" s="14"/>
      <c r="X1716" s="14">
        <f t="shared" si="4634"/>
        <v>200</v>
      </c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>
        <v>0</v>
      </c>
      <c r="AI1716" s="14">
        <v>200</v>
      </c>
      <c r="AJ1716" s="14">
        <v>0</v>
      </c>
      <c r="AK1716" s="14"/>
      <c r="AL1716" s="14"/>
      <c r="AM1716" s="14"/>
      <c r="AN1716" s="14"/>
      <c r="AO1716" s="14"/>
      <c r="AP1716" s="14">
        <f t="shared" si="4635"/>
        <v>0</v>
      </c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>
        <v>0</v>
      </c>
      <c r="BA1716" s="14">
        <v>0</v>
      </c>
      <c r="BB1716" s="14">
        <v>0</v>
      </c>
      <c r="BC1716" s="14"/>
      <c r="BD1716" s="14"/>
      <c r="BE1716" s="14"/>
      <c r="BF1716" s="14"/>
      <c r="BG1716" s="14"/>
      <c r="BH1716" s="14">
        <f t="shared" si="4636"/>
        <v>0</v>
      </c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>
        <v>0</v>
      </c>
      <c r="BS1716" s="14">
        <v>0</v>
      </c>
      <c r="BT1716" s="14">
        <v>1000</v>
      </c>
      <c r="BU1716" s="14">
        <v>800</v>
      </c>
      <c r="BV1716" s="14">
        <v>600</v>
      </c>
      <c r="BW1716" s="14">
        <f t="shared" si="4579"/>
        <v>200</v>
      </c>
      <c r="BX1716" s="14">
        <v>200</v>
      </c>
      <c r="BY1716" s="14"/>
      <c r="BZ1716" s="14"/>
      <c r="CA1716" s="14">
        <f t="shared" si="4638"/>
        <v>800</v>
      </c>
      <c r="CB1716" s="122">
        <f t="shared" si="4649"/>
        <v>100</v>
      </c>
    </row>
    <row r="1717" spans="1:80" x14ac:dyDescent="0.25">
      <c r="A1717" s="4" t="s">
        <v>928</v>
      </c>
      <c r="B1717" s="4" t="s">
        <v>88</v>
      </c>
      <c r="C1717" s="4" t="s">
        <v>1030</v>
      </c>
      <c r="D1717" s="79" t="s">
        <v>1031</v>
      </c>
      <c r="E1717" s="89">
        <v>6137</v>
      </c>
      <c r="F1717" s="79"/>
      <c r="G1717" s="75" t="s">
        <v>1906</v>
      </c>
      <c r="H1717" s="13" t="s">
        <v>204</v>
      </c>
      <c r="I1717" s="14">
        <v>6000</v>
      </c>
      <c r="J1717" s="14">
        <f t="shared" si="4637"/>
        <v>6000</v>
      </c>
      <c r="K1717" s="14">
        <v>6000</v>
      </c>
      <c r="L1717" s="14">
        <f t="shared" si="4640"/>
        <v>0</v>
      </c>
      <c r="M1717" s="14">
        <v>0</v>
      </c>
      <c r="N1717" s="14">
        <v>0</v>
      </c>
      <c r="O1717" s="14">
        <v>0</v>
      </c>
      <c r="P1717" s="14">
        <v>0</v>
      </c>
      <c r="Q1717" s="14">
        <v>0</v>
      </c>
      <c r="R1717" s="14">
        <v>0</v>
      </c>
      <c r="S1717" s="14"/>
      <c r="T1717" s="14"/>
      <c r="U1717" s="14"/>
      <c r="V1717" s="14"/>
      <c r="W1717" s="14"/>
      <c r="X1717" s="14">
        <f t="shared" si="4634"/>
        <v>0</v>
      </c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>
        <v>0</v>
      </c>
      <c r="AI1717" s="14">
        <v>0</v>
      </c>
      <c r="AJ1717" s="14">
        <v>0</v>
      </c>
      <c r="AK1717" s="14"/>
      <c r="AL1717" s="14"/>
      <c r="AM1717" s="14"/>
      <c r="AN1717" s="14"/>
      <c r="AO1717" s="14"/>
      <c r="AP1717" s="14">
        <f t="shared" si="4635"/>
        <v>0</v>
      </c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>
        <v>0</v>
      </c>
      <c r="BA1717" s="14">
        <v>0</v>
      </c>
      <c r="BB1717" s="14">
        <v>0</v>
      </c>
      <c r="BC1717" s="14"/>
      <c r="BD1717" s="14"/>
      <c r="BE1717" s="14"/>
      <c r="BF1717" s="14"/>
      <c r="BG1717" s="14"/>
      <c r="BH1717" s="14">
        <f t="shared" si="4636"/>
        <v>0</v>
      </c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>
        <v>0</v>
      </c>
      <c r="BS1717" s="14">
        <v>0</v>
      </c>
      <c r="BT1717" s="14">
        <v>6000</v>
      </c>
      <c r="BU1717" s="14">
        <v>6000</v>
      </c>
      <c r="BV1717" s="14">
        <v>3000</v>
      </c>
      <c r="BW1717" s="14">
        <f t="shared" si="4579"/>
        <v>1500</v>
      </c>
      <c r="BX1717" s="14">
        <v>500</v>
      </c>
      <c r="BY1717" s="14">
        <v>500</v>
      </c>
      <c r="BZ1717" s="14">
        <v>500</v>
      </c>
      <c r="CA1717" s="14">
        <f t="shared" si="4638"/>
        <v>4500</v>
      </c>
      <c r="CB1717" s="122">
        <f t="shared" si="4649"/>
        <v>75</v>
      </c>
    </row>
    <row r="1718" spans="1:80" x14ac:dyDescent="0.25">
      <c r="A1718" s="1" t="s">
        <v>928</v>
      </c>
      <c r="B1718" s="1" t="s">
        <v>88</v>
      </c>
      <c r="C1718" s="1" t="s">
        <v>1030</v>
      </c>
      <c r="D1718" s="82" t="s">
        <v>1031</v>
      </c>
      <c r="E1718" s="82" t="s">
        <v>50</v>
      </c>
      <c r="F1718" s="79" t="s">
        <v>1</v>
      </c>
      <c r="G1718" s="13" t="s">
        <v>1</v>
      </c>
      <c r="H1718" s="2" t="s">
        <v>51</v>
      </c>
      <c r="I1718" s="12">
        <f>SUM(I1719:I1721)</f>
        <v>28873</v>
      </c>
      <c r="J1718" s="12">
        <f t="shared" si="4637"/>
        <v>29208</v>
      </c>
      <c r="K1718" s="12">
        <f t="shared" ref="K1718" si="4678">SUM(K1719:K1721)</f>
        <v>28808</v>
      </c>
      <c r="L1718" s="12">
        <f t="shared" si="4640"/>
        <v>400</v>
      </c>
      <c r="M1718" s="12">
        <f t="shared" ref="M1718:Q1718" si="4679">SUM(M1719:M1721)</f>
        <v>400</v>
      </c>
      <c r="N1718" s="12">
        <f t="shared" si="4679"/>
        <v>0</v>
      </c>
      <c r="O1718" s="12">
        <f t="shared" si="4679"/>
        <v>0</v>
      </c>
      <c r="P1718" s="12">
        <f t="shared" si="4679"/>
        <v>0</v>
      </c>
      <c r="Q1718" s="12">
        <f t="shared" si="4679"/>
        <v>0</v>
      </c>
      <c r="R1718" s="12">
        <f t="shared" ref="R1718:AG1718" si="4680">SUM(R1719:R1721)</f>
        <v>400</v>
      </c>
      <c r="S1718" s="12">
        <f t="shared" si="4680"/>
        <v>0</v>
      </c>
      <c r="T1718" s="12">
        <f t="shared" si="4680"/>
        <v>0</v>
      </c>
      <c r="U1718" s="12">
        <f t="shared" si="4680"/>
        <v>0</v>
      </c>
      <c r="V1718" s="12">
        <f t="shared" si="4680"/>
        <v>0</v>
      </c>
      <c r="W1718" s="12">
        <f t="shared" si="4680"/>
        <v>0</v>
      </c>
      <c r="X1718" s="12">
        <f t="shared" si="4680"/>
        <v>400</v>
      </c>
      <c r="Y1718" s="12">
        <f t="shared" si="4680"/>
        <v>0</v>
      </c>
      <c r="Z1718" s="12">
        <f t="shared" si="4680"/>
        <v>0</v>
      </c>
      <c r="AA1718" s="12">
        <f t="shared" si="4680"/>
        <v>0</v>
      </c>
      <c r="AB1718" s="12">
        <f t="shared" si="4680"/>
        <v>0</v>
      </c>
      <c r="AC1718" s="12">
        <f t="shared" si="4680"/>
        <v>0</v>
      </c>
      <c r="AD1718" s="12">
        <f t="shared" si="4680"/>
        <v>0</v>
      </c>
      <c r="AE1718" s="12">
        <f t="shared" si="4680"/>
        <v>0</v>
      </c>
      <c r="AF1718" s="12">
        <f t="shared" si="4680"/>
        <v>0</v>
      </c>
      <c r="AG1718" s="12">
        <f t="shared" si="4680"/>
        <v>0</v>
      </c>
      <c r="AH1718" s="12">
        <v>0</v>
      </c>
      <c r="AI1718" s="12">
        <v>400</v>
      </c>
      <c r="AJ1718" s="12">
        <f t="shared" ref="AJ1718:AY1718" si="4681">SUM(AJ1719:AJ1721)</f>
        <v>0</v>
      </c>
      <c r="AK1718" s="12">
        <f t="shared" si="4681"/>
        <v>0</v>
      </c>
      <c r="AL1718" s="12">
        <f t="shared" si="4681"/>
        <v>0</v>
      </c>
      <c r="AM1718" s="12">
        <f t="shared" si="4681"/>
        <v>0</v>
      </c>
      <c r="AN1718" s="12">
        <f t="shared" si="4681"/>
        <v>0</v>
      </c>
      <c r="AO1718" s="12">
        <f t="shared" si="4681"/>
        <v>0</v>
      </c>
      <c r="AP1718" s="12">
        <f t="shared" si="4681"/>
        <v>0</v>
      </c>
      <c r="AQ1718" s="12">
        <f t="shared" si="4681"/>
        <v>0</v>
      </c>
      <c r="AR1718" s="12">
        <f t="shared" si="4681"/>
        <v>0</v>
      </c>
      <c r="AS1718" s="12">
        <f t="shared" si="4681"/>
        <v>0</v>
      </c>
      <c r="AT1718" s="12">
        <f t="shared" si="4681"/>
        <v>0</v>
      </c>
      <c r="AU1718" s="12">
        <f t="shared" si="4681"/>
        <v>0</v>
      </c>
      <c r="AV1718" s="12">
        <f t="shared" si="4681"/>
        <v>0</v>
      </c>
      <c r="AW1718" s="12">
        <f t="shared" si="4681"/>
        <v>0</v>
      </c>
      <c r="AX1718" s="12">
        <f t="shared" si="4681"/>
        <v>0</v>
      </c>
      <c r="AY1718" s="12">
        <f t="shared" si="4681"/>
        <v>0</v>
      </c>
      <c r="AZ1718" s="12">
        <v>0</v>
      </c>
      <c r="BA1718" s="12">
        <v>0</v>
      </c>
      <c r="BB1718" s="12">
        <f t="shared" ref="BB1718:BQ1718" si="4682">SUM(BB1719:BB1721)</f>
        <v>0</v>
      </c>
      <c r="BC1718" s="12">
        <f t="shared" si="4682"/>
        <v>0</v>
      </c>
      <c r="BD1718" s="12">
        <f t="shared" si="4682"/>
        <v>0</v>
      </c>
      <c r="BE1718" s="12">
        <f t="shared" si="4682"/>
        <v>0</v>
      </c>
      <c r="BF1718" s="12">
        <f t="shared" si="4682"/>
        <v>0</v>
      </c>
      <c r="BG1718" s="12">
        <f t="shared" si="4682"/>
        <v>0</v>
      </c>
      <c r="BH1718" s="12">
        <f t="shared" si="4682"/>
        <v>0</v>
      </c>
      <c r="BI1718" s="12">
        <f t="shared" si="4682"/>
        <v>0</v>
      </c>
      <c r="BJ1718" s="12">
        <f t="shared" si="4682"/>
        <v>0</v>
      </c>
      <c r="BK1718" s="12">
        <f t="shared" si="4682"/>
        <v>0</v>
      </c>
      <c r="BL1718" s="12">
        <f t="shared" si="4682"/>
        <v>0</v>
      </c>
      <c r="BM1718" s="12">
        <f t="shared" si="4682"/>
        <v>0</v>
      </c>
      <c r="BN1718" s="12">
        <f t="shared" si="4682"/>
        <v>0</v>
      </c>
      <c r="BO1718" s="12">
        <f t="shared" si="4682"/>
        <v>0</v>
      </c>
      <c r="BP1718" s="12">
        <f t="shared" si="4682"/>
        <v>0</v>
      </c>
      <c r="BQ1718" s="12">
        <f t="shared" si="4682"/>
        <v>0</v>
      </c>
      <c r="BR1718" s="12">
        <v>0</v>
      </c>
      <c r="BS1718" s="12">
        <v>0</v>
      </c>
      <c r="BT1718" s="12">
        <f t="shared" ref="BT1718:BZ1718" si="4683">SUM(BT1719:BT1721)</f>
        <v>29453</v>
      </c>
      <c r="BU1718" s="12">
        <f t="shared" si="4683"/>
        <v>29053</v>
      </c>
      <c r="BV1718" s="12">
        <f t="shared" si="4683"/>
        <v>15152</v>
      </c>
      <c r="BW1718" s="12">
        <f t="shared" si="4683"/>
        <v>4600</v>
      </c>
      <c r="BX1718" s="12">
        <f t="shared" si="4683"/>
        <v>2200</v>
      </c>
      <c r="BY1718" s="12">
        <f t="shared" si="4683"/>
        <v>1200</v>
      </c>
      <c r="BZ1718" s="12">
        <f t="shared" si="4683"/>
        <v>1200</v>
      </c>
      <c r="CA1718" s="12">
        <f t="shared" si="4638"/>
        <v>19752</v>
      </c>
      <c r="CB1718" s="124">
        <f t="shared" si="4649"/>
        <v>67.986094379237954</v>
      </c>
    </row>
    <row r="1719" spans="1:80" x14ac:dyDescent="0.25">
      <c r="A1719" s="4" t="s">
        <v>928</v>
      </c>
      <c r="B1719" s="4" t="s">
        <v>88</v>
      </c>
      <c r="C1719" s="4" t="s">
        <v>1030</v>
      </c>
      <c r="D1719" s="79" t="s">
        <v>1031</v>
      </c>
      <c r="E1719" s="89">
        <v>6139</v>
      </c>
      <c r="F1719" s="79"/>
      <c r="G1719" s="75" t="s">
        <v>1906</v>
      </c>
      <c r="H1719" s="13" t="s">
        <v>51</v>
      </c>
      <c r="I1719" s="14">
        <v>21300</v>
      </c>
      <c r="J1719" s="14">
        <f t="shared" si="4637"/>
        <v>21300</v>
      </c>
      <c r="K1719" s="14">
        <v>20900</v>
      </c>
      <c r="L1719" s="14">
        <f t="shared" si="4640"/>
        <v>400</v>
      </c>
      <c r="M1719" s="14">
        <v>400</v>
      </c>
      <c r="N1719" s="14">
        <v>0</v>
      </c>
      <c r="O1719" s="14">
        <v>0</v>
      </c>
      <c r="P1719" s="14">
        <v>0</v>
      </c>
      <c r="Q1719" s="14">
        <v>0</v>
      </c>
      <c r="R1719" s="14">
        <v>400</v>
      </c>
      <c r="S1719" s="14"/>
      <c r="T1719" s="14"/>
      <c r="U1719" s="14"/>
      <c r="V1719" s="14"/>
      <c r="W1719" s="14"/>
      <c r="X1719" s="14">
        <f t="shared" si="4634"/>
        <v>400</v>
      </c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>
        <v>0</v>
      </c>
      <c r="AI1719" s="14">
        <v>400</v>
      </c>
      <c r="AJ1719" s="14">
        <v>0</v>
      </c>
      <c r="AK1719" s="14"/>
      <c r="AL1719" s="14"/>
      <c r="AM1719" s="14"/>
      <c r="AN1719" s="14"/>
      <c r="AO1719" s="14"/>
      <c r="AP1719" s="14">
        <f t="shared" si="4635"/>
        <v>0</v>
      </c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>
        <v>0</v>
      </c>
      <c r="BA1719" s="14">
        <v>0</v>
      </c>
      <c r="BB1719" s="14">
        <v>0</v>
      </c>
      <c r="BC1719" s="14"/>
      <c r="BD1719" s="14"/>
      <c r="BE1719" s="14"/>
      <c r="BF1719" s="14"/>
      <c r="BG1719" s="14"/>
      <c r="BH1719" s="14">
        <f t="shared" si="4636"/>
        <v>0</v>
      </c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>
        <v>0</v>
      </c>
      <c r="BS1719" s="14">
        <v>0</v>
      </c>
      <c r="BT1719" s="14">
        <v>21300</v>
      </c>
      <c r="BU1719" s="14">
        <v>20900</v>
      </c>
      <c r="BV1719" s="14">
        <v>10800</v>
      </c>
      <c r="BW1719" s="14">
        <f t="shared" si="4579"/>
        <v>2500</v>
      </c>
      <c r="BX1719" s="14">
        <v>1500</v>
      </c>
      <c r="BY1719" s="14">
        <v>500</v>
      </c>
      <c r="BZ1719" s="14">
        <v>500</v>
      </c>
      <c r="CA1719" s="14">
        <f t="shared" si="4638"/>
        <v>13300</v>
      </c>
      <c r="CB1719" s="122">
        <f t="shared" si="4649"/>
        <v>63.636363636363633</v>
      </c>
    </row>
    <row r="1720" spans="1:80" ht="22.5" x14ac:dyDescent="0.25">
      <c r="A1720" s="4" t="s">
        <v>928</v>
      </c>
      <c r="B1720" s="4" t="s">
        <v>88</v>
      </c>
      <c r="C1720" s="4" t="s">
        <v>1030</v>
      </c>
      <c r="D1720" s="79" t="s">
        <v>1031</v>
      </c>
      <c r="E1720" s="89">
        <v>6139</v>
      </c>
      <c r="F1720" s="79" t="s">
        <v>1038</v>
      </c>
      <c r="G1720" s="75" t="s">
        <v>1906</v>
      </c>
      <c r="H1720" s="13" t="s">
        <v>59</v>
      </c>
      <c r="I1720" s="14">
        <v>4573</v>
      </c>
      <c r="J1720" s="14">
        <f t="shared" si="4637"/>
        <v>4908</v>
      </c>
      <c r="K1720" s="14">
        <v>4908</v>
      </c>
      <c r="L1720" s="14">
        <f t="shared" si="4640"/>
        <v>0</v>
      </c>
      <c r="M1720" s="14">
        <v>0</v>
      </c>
      <c r="N1720" s="14">
        <v>0</v>
      </c>
      <c r="O1720" s="14">
        <v>0</v>
      </c>
      <c r="P1720" s="14">
        <v>0</v>
      </c>
      <c r="Q1720" s="14">
        <v>0</v>
      </c>
      <c r="R1720" s="14">
        <v>0</v>
      </c>
      <c r="S1720" s="14"/>
      <c r="T1720" s="14"/>
      <c r="U1720" s="14"/>
      <c r="V1720" s="14"/>
      <c r="W1720" s="14"/>
      <c r="X1720" s="14">
        <f t="shared" si="4634"/>
        <v>0</v>
      </c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>
        <v>0</v>
      </c>
      <c r="AI1720" s="14">
        <v>0</v>
      </c>
      <c r="AJ1720" s="14">
        <v>0</v>
      </c>
      <c r="AK1720" s="14"/>
      <c r="AL1720" s="14"/>
      <c r="AM1720" s="14"/>
      <c r="AN1720" s="14"/>
      <c r="AO1720" s="14"/>
      <c r="AP1720" s="14">
        <f t="shared" si="4635"/>
        <v>0</v>
      </c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>
        <v>0</v>
      </c>
      <c r="BA1720" s="14">
        <v>0</v>
      </c>
      <c r="BB1720" s="14">
        <v>0</v>
      </c>
      <c r="BC1720" s="14"/>
      <c r="BD1720" s="14"/>
      <c r="BE1720" s="14"/>
      <c r="BF1720" s="14"/>
      <c r="BG1720" s="14"/>
      <c r="BH1720" s="14">
        <f t="shared" si="4636"/>
        <v>0</v>
      </c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>
        <v>0</v>
      </c>
      <c r="BS1720" s="14">
        <v>0</v>
      </c>
      <c r="BT1720" s="14">
        <v>5153</v>
      </c>
      <c r="BU1720" s="14">
        <v>5153</v>
      </c>
      <c r="BV1720" s="14">
        <v>2852</v>
      </c>
      <c r="BW1720" s="14">
        <f t="shared" si="4579"/>
        <v>1350</v>
      </c>
      <c r="BX1720" s="14">
        <v>450</v>
      </c>
      <c r="BY1720" s="14">
        <v>450</v>
      </c>
      <c r="BZ1720" s="14">
        <v>450</v>
      </c>
      <c r="CA1720" s="14">
        <f t="shared" si="4638"/>
        <v>4202</v>
      </c>
      <c r="CB1720" s="122">
        <f t="shared" si="4649"/>
        <v>81.5447312245294</v>
      </c>
    </row>
    <row r="1721" spans="1:80" ht="22.5" x14ac:dyDescent="0.25">
      <c r="A1721" s="4" t="s">
        <v>928</v>
      </c>
      <c r="B1721" s="4" t="s">
        <v>88</v>
      </c>
      <c r="C1721" s="4" t="s">
        <v>1030</v>
      </c>
      <c r="D1721" s="79" t="s">
        <v>1031</v>
      </c>
      <c r="E1721" s="89">
        <v>6139</v>
      </c>
      <c r="F1721" s="79" t="s">
        <v>1039</v>
      </c>
      <c r="G1721" s="75" t="s">
        <v>1906</v>
      </c>
      <c r="H1721" s="13" t="s">
        <v>65</v>
      </c>
      <c r="I1721" s="14">
        <v>3000</v>
      </c>
      <c r="J1721" s="14">
        <f t="shared" si="4637"/>
        <v>3000</v>
      </c>
      <c r="K1721" s="14">
        <v>3000</v>
      </c>
      <c r="L1721" s="14">
        <f t="shared" si="4640"/>
        <v>0</v>
      </c>
      <c r="M1721" s="14">
        <v>0</v>
      </c>
      <c r="N1721" s="14">
        <v>0</v>
      </c>
      <c r="O1721" s="14">
        <v>0</v>
      </c>
      <c r="P1721" s="14">
        <v>0</v>
      </c>
      <c r="Q1721" s="14">
        <v>0</v>
      </c>
      <c r="R1721" s="14">
        <v>0</v>
      </c>
      <c r="S1721" s="14"/>
      <c r="T1721" s="14"/>
      <c r="U1721" s="14"/>
      <c r="V1721" s="14"/>
      <c r="W1721" s="14"/>
      <c r="X1721" s="14">
        <f t="shared" si="4634"/>
        <v>0</v>
      </c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>
        <v>0</v>
      </c>
      <c r="AI1721" s="14">
        <v>0</v>
      </c>
      <c r="AJ1721" s="14">
        <v>0</v>
      </c>
      <c r="AK1721" s="14"/>
      <c r="AL1721" s="14"/>
      <c r="AM1721" s="14"/>
      <c r="AN1721" s="14"/>
      <c r="AO1721" s="14"/>
      <c r="AP1721" s="14">
        <f t="shared" si="4635"/>
        <v>0</v>
      </c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>
        <v>0</v>
      </c>
      <c r="BA1721" s="14">
        <v>0</v>
      </c>
      <c r="BB1721" s="14">
        <v>0</v>
      </c>
      <c r="BC1721" s="14"/>
      <c r="BD1721" s="14"/>
      <c r="BE1721" s="14"/>
      <c r="BF1721" s="14"/>
      <c r="BG1721" s="14"/>
      <c r="BH1721" s="14">
        <f t="shared" si="4636"/>
        <v>0</v>
      </c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>
        <v>0</v>
      </c>
      <c r="BS1721" s="14">
        <v>0</v>
      </c>
      <c r="BT1721" s="14">
        <v>3000</v>
      </c>
      <c r="BU1721" s="14">
        <v>3000</v>
      </c>
      <c r="BV1721" s="14">
        <v>1500</v>
      </c>
      <c r="BW1721" s="14">
        <f t="shared" si="4579"/>
        <v>750</v>
      </c>
      <c r="BX1721" s="14">
        <v>250</v>
      </c>
      <c r="BY1721" s="14">
        <v>250</v>
      </c>
      <c r="BZ1721" s="14">
        <v>250</v>
      </c>
      <c r="CA1721" s="14">
        <f t="shared" si="4638"/>
        <v>2250</v>
      </c>
      <c r="CB1721" s="122">
        <f t="shared" si="4649"/>
        <v>75</v>
      </c>
    </row>
    <row r="1722" spans="1:80" ht="22.5" x14ac:dyDescent="0.25">
      <c r="A1722" s="1" t="s">
        <v>1</v>
      </c>
      <c r="B1722" s="1" t="s">
        <v>1</v>
      </c>
      <c r="C1722" s="1" t="s">
        <v>1</v>
      </c>
      <c r="D1722" s="78" t="s">
        <v>1</v>
      </c>
      <c r="E1722" s="78" t="s">
        <v>1</v>
      </c>
      <c r="F1722" s="78" t="s">
        <v>1</v>
      </c>
      <c r="G1722" s="2" t="s">
        <v>1</v>
      </c>
      <c r="H1722" s="10" t="s">
        <v>66</v>
      </c>
      <c r="I1722" s="11">
        <f>SUM(I1723)</f>
        <v>100</v>
      </c>
      <c r="J1722" s="11">
        <f t="shared" si="4637"/>
        <v>100</v>
      </c>
      <c r="K1722" s="11">
        <f t="shared" ref="K1722:Q1723" si="4684">SUM(K1723)</f>
        <v>100</v>
      </c>
      <c r="L1722" s="11">
        <f t="shared" si="4640"/>
        <v>0</v>
      </c>
      <c r="M1722" s="11">
        <f t="shared" si="4684"/>
        <v>0</v>
      </c>
      <c r="N1722" s="11">
        <f t="shared" si="4684"/>
        <v>0</v>
      </c>
      <c r="O1722" s="11">
        <f t="shared" si="4684"/>
        <v>0</v>
      </c>
      <c r="P1722" s="11">
        <f t="shared" si="4684"/>
        <v>0</v>
      </c>
      <c r="Q1722" s="11">
        <f t="shared" si="4684"/>
        <v>0</v>
      </c>
      <c r="R1722" s="11">
        <f t="shared" ref="R1722:AG1723" si="4685">SUM(R1723)</f>
        <v>0</v>
      </c>
      <c r="S1722" s="11">
        <f t="shared" si="4685"/>
        <v>0</v>
      </c>
      <c r="T1722" s="11">
        <f t="shared" si="4685"/>
        <v>0</v>
      </c>
      <c r="U1722" s="11">
        <f t="shared" si="4685"/>
        <v>0</v>
      </c>
      <c r="V1722" s="11">
        <f t="shared" si="4685"/>
        <v>0</v>
      </c>
      <c r="W1722" s="11">
        <f t="shared" si="4685"/>
        <v>0</v>
      </c>
      <c r="X1722" s="11">
        <f t="shared" si="4685"/>
        <v>0</v>
      </c>
      <c r="Y1722" s="11">
        <f t="shared" si="4685"/>
        <v>0</v>
      </c>
      <c r="Z1722" s="11">
        <f t="shared" si="4685"/>
        <v>0</v>
      </c>
      <c r="AA1722" s="11">
        <f t="shared" si="4685"/>
        <v>0</v>
      </c>
      <c r="AB1722" s="11">
        <f t="shared" si="4685"/>
        <v>0</v>
      </c>
      <c r="AC1722" s="11">
        <f t="shared" si="4685"/>
        <v>0</v>
      </c>
      <c r="AD1722" s="11">
        <f t="shared" si="4685"/>
        <v>0</v>
      </c>
      <c r="AE1722" s="11">
        <f t="shared" si="4685"/>
        <v>0</v>
      </c>
      <c r="AF1722" s="11">
        <f t="shared" si="4685"/>
        <v>0</v>
      </c>
      <c r="AG1722" s="11">
        <f t="shared" si="4685"/>
        <v>0</v>
      </c>
      <c r="AH1722" s="11">
        <v>0</v>
      </c>
      <c r="AI1722" s="11">
        <v>0</v>
      </c>
      <c r="AJ1722" s="11">
        <f t="shared" ref="AJ1722:AY1723" si="4686">SUM(AJ1723)</f>
        <v>0</v>
      </c>
      <c r="AK1722" s="11">
        <f t="shared" si="4686"/>
        <v>0</v>
      </c>
      <c r="AL1722" s="11">
        <f t="shared" si="4686"/>
        <v>0</v>
      </c>
      <c r="AM1722" s="11">
        <f t="shared" si="4686"/>
        <v>0</v>
      </c>
      <c r="AN1722" s="11">
        <f t="shared" si="4686"/>
        <v>0</v>
      </c>
      <c r="AO1722" s="11">
        <f t="shared" si="4686"/>
        <v>0</v>
      </c>
      <c r="AP1722" s="11">
        <f t="shared" si="4686"/>
        <v>0</v>
      </c>
      <c r="AQ1722" s="11">
        <f t="shared" si="4686"/>
        <v>0</v>
      </c>
      <c r="AR1722" s="11">
        <f t="shared" si="4686"/>
        <v>0</v>
      </c>
      <c r="AS1722" s="11">
        <f t="shared" si="4686"/>
        <v>0</v>
      </c>
      <c r="AT1722" s="11">
        <f t="shared" si="4686"/>
        <v>0</v>
      </c>
      <c r="AU1722" s="11">
        <f t="shared" si="4686"/>
        <v>0</v>
      </c>
      <c r="AV1722" s="11">
        <f t="shared" si="4686"/>
        <v>0</v>
      </c>
      <c r="AW1722" s="11">
        <f t="shared" si="4686"/>
        <v>0</v>
      </c>
      <c r="AX1722" s="11">
        <f t="shared" si="4686"/>
        <v>0</v>
      </c>
      <c r="AY1722" s="11">
        <f t="shared" si="4686"/>
        <v>0</v>
      </c>
      <c r="AZ1722" s="11">
        <v>0</v>
      </c>
      <c r="BA1722" s="11">
        <v>0</v>
      </c>
      <c r="BB1722" s="11">
        <f t="shared" ref="BB1722:BQ1723" si="4687">SUM(BB1723)</f>
        <v>0</v>
      </c>
      <c r="BC1722" s="11">
        <f t="shared" si="4687"/>
        <v>0</v>
      </c>
      <c r="BD1722" s="11">
        <f t="shared" si="4687"/>
        <v>0</v>
      </c>
      <c r="BE1722" s="11">
        <f t="shared" si="4687"/>
        <v>0</v>
      </c>
      <c r="BF1722" s="11">
        <f t="shared" si="4687"/>
        <v>0</v>
      </c>
      <c r="BG1722" s="11">
        <f t="shared" si="4687"/>
        <v>0</v>
      </c>
      <c r="BH1722" s="11">
        <f t="shared" si="4687"/>
        <v>0</v>
      </c>
      <c r="BI1722" s="11">
        <f t="shared" si="4687"/>
        <v>0</v>
      </c>
      <c r="BJ1722" s="11">
        <f t="shared" si="4687"/>
        <v>0</v>
      </c>
      <c r="BK1722" s="11">
        <f t="shared" si="4687"/>
        <v>0</v>
      </c>
      <c r="BL1722" s="11">
        <f t="shared" si="4687"/>
        <v>0</v>
      </c>
      <c r="BM1722" s="11">
        <f t="shared" si="4687"/>
        <v>0</v>
      </c>
      <c r="BN1722" s="11">
        <f t="shared" si="4687"/>
        <v>0</v>
      </c>
      <c r="BO1722" s="11">
        <f t="shared" si="4687"/>
        <v>0</v>
      </c>
      <c r="BP1722" s="11">
        <f t="shared" si="4687"/>
        <v>0</v>
      </c>
      <c r="BQ1722" s="11">
        <f t="shared" si="4687"/>
        <v>0</v>
      </c>
      <c r="BR1722" s="11">
        <v>0</v>
      </c>
      <c r="BS1722" s="11">
        <v>0</v>
      </c>
      <c r="BT1722" s="11">
        <f t="shared" ref="BT1722:BZ1723" si="4688">SUM(BT1723)</f>
        <v>100</v>
      </c>
      <c r="BU1722" s="11">
        <f t="shared" si="4688"/>
        <v>100</v>
      </c>
      <c r="BV1722" s="11">
        <f t="shared" si="4688"/>
        <v>0</v>
      </c>
      <c r="BW1722" s="11">
        <f t="shared" si="4688"/>
        <v>0</v>
      </c>
      <c r="BX1722" s="11">
        <f t="shared" si="4688"/>
        <v>0</v>
      </c>
      <c r="BY1722" s="11">
        <f t="shared" si="4688"/>
        <v>0</v>
      </c>
      <c r="BZ1722" s="11">
        <f t="shared" si="4688"/>
        <v>0</v>
      </c>
      <c r="CA1722" s="11">
        <f t="shared" si="4638"/>
        <v>0</v>
      </c>
      <c r="CB1722" s="123">
        <f t="shared" si="4649"/>
        <v>0</v>
      </c>
    </row>
    <row r="1723" spans="1:80" x14ac:dyDescent="0.25">
      <c r="A1723" s="4" t="s">
        <v>928</v>
      </c>
      <c r="B1723" s="4" t="s">
        <v>88</v>
      </c>
      <c r="C1723" s="4" t="s">
        <v>1030</v>
      </c>
      <c r="D1723" s="79" t="s">
        <v>1031</v>
      </c>
      <c r="E1723" s="78" t="s">
        <v>67</v>
      </c>
      <c r="F1723" s="78" t="s">
        <v>1</v>
      </c>
      <c r="G1723" s="2" t="s">
        <v>1</v>
      </c>
      <c r="H1723" s="2" t="s">
        <v>68</v>
      </c>
      <c r="I1723" s="12">
        <f>SUM(I1724)</f>
        <v>100</v>
      </c>
      <c r="J1723" s="12">
        <f t="shared" si="4637"/>
        <v>100</v>
      </c>
      <c r="K1723" s="12">
        <f t="shared" si="4684"/>
        <v>100</v>
      </c>
      <c r="L1723" s="12">
        <f t="shared" si="4640"/>
        <v>0</v>
      </c>
      <c r="M1723" s="12">
        <f t="shared" si="4684"/>
        <v>0</v>
      </c>
      <c r="N1723" s="12">
        <f t="shared" si="4684"/>
        <v>0</v>
      </c>
      <c r="O1723" s="12">
        <f t="shared" si="4684"/>
        <v>0</v>
      </c>
      <c r="P1723" s="12">
        <f t="shared" si="4684"/>
        <v>0</v>
      </c>
      <c r="Q1723" s="12">
        <f t="shared" si="4684"/>
        <v>0</v>
      </c>
      <c r="R1723" s="12">
        <f t="shared" si="4685"/>
        <v>0</v>
      </c>
      <c r="S1723" s="12">
        <f t="shared" ref="S1723:AG1723" si="4689">SUM(S1724)</f>
        <v>0</v>
      </c>
      <c r="T1723" s="12">
        <f t="shared" si="4689"/>
        <v>0</v>
      </c>
      <c r="U1723" s="12">
        <f t="shared" si="4689"/>
        <v>0</v>
      </c>
      <c r="V1723" s="12">
        <f t="shared" si="4689"/>
        <v>0</v>
      </c>
      <c r="W1723" s="12">
        <f t="shared" si="4689"/>
        <v>0</v>
      </c>
      <c r="X1723" s="12">
        <f t="shared" si="4689"/>
        <v>0</v>
      </c>
      <c r="Y1723" s="12">
        <f t="shared" si="4689"/>
        <v>0</v>
      </c>
      <c r="Z1723" s="12">
        <f t="shared" si="4689"/>
        <v>0</v>
      </c>
      <c r="AA1723" s="12">
        <f t="shared" si="4689"/>
        <v>0</v>
      </c>
      <c r="AB1723" s="12">
        <f t="shared" si="4689"/>
        <v>0</v>
      </c>
      <c r="AC1723" s="12">
        <f t="shared" si="4689"/>
        <v>0</v>
      </c>
      <c r="AD1723" s="12">
        <f t="shared" si="4689"/>
        <v>0</v>
      </c>
      <c r="AE1723" s="12">
        <f t="shared" si="4689"/>
        <v>0</v>
      </c>
      <c r="AF1723" s="12">
        <f t="shared" si="4689"/>
        <v>0</v>
      </c>
      <c r="AG1723" s="12">
        <f t="shared" si="4689"/>
        <v>0</v>
      </c>
      <c r="AH1723" s="12">
        <v>0</v>
      </c>
      <c r="AI1723" s="12">
        <v>0</v>
      </c>
      <c r="AJ1723" s="12">
        <f t="shared" si="4686"/>
        <v>0</v>
      </c>
      <c r="AK1723" s="12">
        <f t="shared" ref="AK1723:AY1723" si="4690">SUM(AK1724)</f>
        <v>0</v>
      </c>
      <c r="AL1723" s="12">
        <f t="shared" si="4690"/>
        <v>0</v>
      </c>
      <c r="AM1723" s="12">
        <f t="shared" si="4690"/>
        <v>0</v>
      </c>
      <c r="AN1723" s="12">
        <f t="shared" si="4690"/>
        <v>0</v>
      </c>
      <c r="AO1723" s="12">
        <f t="shared" si="4690"/>
        <v>0</v>
      </c>
      <c r="AP1723" s="12">
        <f t="shared" si="4690"/>
        <v>0</v>
      </c>
      <c r="AQ1723" s="12">
        <f t="shared" si="4690"/>
        <v>0</v>
      </c>
      <c r="AR1723" s="12">
        <f t="shared" si="4690"/>
        <v>0</v>
      </c>
      <c r="AS1723" s="12">
        <f t="shared" si="4690"/>
        <v>0</v>
      </c>
      <c r="AT1723" s="12">
        <f t="shared" si="4690"/>
        <v>0</v>
      </c>
      <c r="AU1723" s="12">
        <f t="shared" si="4690"/>
        <v>0</v>
      </c>
      <c r="AV1723" s="12">
        <f t="shared" si="4690"/>
        <v>0</v>
      </c>
      <c r="AW1723" s="12">
        <f t="shared" si="4690"/>
        <v>0</v>
      </c>
      <c r="AX1723" s="12">
        <f t="shared" si="4690"/>
        <v>0</v>
      </c>
      <c r="AY1723" s="12">
        <f t="shared" si="4690"/>
        <v>0</v>
      </c>
      <c r="AZ1723" s="12">
        <v>0</v>
      </c>
      <c r="BA1723" s="12">
        <v>0</v>
      </c>
      <c r="BB1723" s="12">
        <f t="shared" si="4687"/>
        <v>0</v>
      </c>
      <c r="BC1723" s="12">
        <f t="shared" ref="BC1723:BQ1723" si="4691">SUM(BC1724)</f>
        <v>0</v>
      </c>
      <c r="BD1723" s="12">
        <f t="shared" si="4691"/>
        <v>0</v>
      </c>
      <c r="BE1723" s="12">
        <f t="shared" si="4691"/>
        <v>0</v>
      </c>
      <c r="BF1723" s="12">
        <f t="shared" si="4691"/>
        <v>0</v>
      </c>
      <c r="BG1723" s="12">
        <f t="shared" si="4691"/>
        <v>0</v>
      </c>
      <c r="BH1723" s="12">
        <f t="shared" si="4691"/>
        <v>0</v>
      </c>
      <c r="BI1723" s="12">
        <f t="shared" si="4691"/>
        <v>0</v>
      </c>
      <c r="BJ1723" s="12">
        <f t="shared" si="4691"/>
        <v>0</v>
      </c>
      <c r="BK1723" s="12">
        <f t="shared" si="4691"/>
        <v>0</v>
      </c>
      <c r="BL1723" s="12">
        <f t="shared" si="4691"/>
        <v>0</v>
      </c>
      <c r="BM1723" s="12">
        <f t="shared" si="4691"/>
        <v>0</v>
      </c>
      <c r="BN1723" s="12">
        <f t="shared" si="4691"/>
        <v>0</v>
      </c>
      <c r="BO1723" s="12">
        <f t="shared" si="4691"/>
        <v>0</v>
      </c>
      <c r="BP1723" s="12">
        <f t="shared" si="4691"/>
        <v>0</v>
      </c>
      <c r="BQ1723" s="12">
        <f t="shared" si="4691"/>
        <v>0</v>
      </c>
      <c r="BR1723" s="12">
        <v>0</v>
      </c>
      <c r="BS1723" s="12">
        <v>0</v>
      </c>
      <c r="BT1723" s="12">
        <f t="shared" si="4688"/>
        <v>100</v>
      </c>
      <c r="BU1723" s="12">
        <f t="shared" si="4688"/>
        <v>100</v>
      </c>
      <c r="BV1723" s="12">
        <f t="shared" si="4688"/>
        <v>0</v>
      </c>
      <c r="BW1723" s="12">
        <f t="shared" si="4688"/>
        <v>0</v>
      </c>
      <c r="BX1723" s="12">
        <f t="shared" si="4688"/>
        <v>0</v>
      </c>
      <c r="BY1723" s="12">
        <f t="shared" si="4688"/>
        <v>0</v>
      </c>
      <c r="BZ1723" s="12">
        <f t="shared" si="4688"/>
        <v>0</v>
      </c>
      <c r="CA1723" s="12">
        <f t="shared" si="4638"/>
        <v>0</v>
      </c>
      <c r="CB1723" s="124">
        <f t="shared" si="4649"/>
        <v>0</v>
      </c>
    </row>
    <row r="1724" spans="1:80" x14ac:dyDescent="0.25">
      <c r="A1724" s="4" t="s">
        <v>928</v>
      </c>
      <c r="B1724" s="4" t="s">
        <v>88</v>
      </c>
      <c r="C1724" s="4" t="s">
        <v>1030</v>
      </c>
      <c r="D1724" s="79" t="s">
        <v>1031</v>
      </c>
      <c r="E1724" s="89">
        <v>6148</v>
      </c>
      <c r="F1724" s="79"/>
      <c r="G1724" s="75" t="s">
        <v>1906</v>
      </c>
      <c r="H1724" s="13" t="s">
        <v>76</v>
      </c>
      <c r="I1724" s="14">
        <v>100</v>
      </c>
      <c r="J1724" s="14">
        <f t="shared" si="4637"/>
        <v>100</v>
      </c>
      <c r="K1724" s="14">
        <v>100</v>
      </c>
      <c r="L1724" s="14">
        <f t="shared" si="4640"/>
        <v>0</v>
      </c>
      <c r="M1724" s="14">
        <v>0</v>
      </c>
      <c r="N1724" s="14">
        <v>0</v>
      </c>
      <c r="O1724" s="14">
        <v>0</v>
      </c>
      <c r="P1724" s="14">
        <v>0</v>
      </c>
      <c r="Q1724" s="14">
        <v>0</v>
      </c>
      <c r="R1724" s="14">
        <v>0</v>
      </c>
      <c r="S1724" s="14"/>
      <c r="T1724" s="14"/>
      <c r="U1724" s="14"/>
      <c r="V1724" s="14"/>
      <c r="W1724" s="14"/>
      <c r="X1724" s="14">
        <f t="shared" si="4634"/>
        <v>0</v>
      </c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>
        <v>0</v>
      </c>
      <c r="AI1724" s="14">
        <v>0</v>
      </c>
      <c r="AJ1724" s="14">
        <v>0</v>
      </c>
      <c r="AK1724" s="14"/>
      <c r="AL1724" s="14"/>
      <c r="AM1724" s="14"/>
      <c r="AN1724" s="14"/>
      <c r="AO1724" s="14"/>
      <c r="AP1724" s="14">
        <f t="shared" si="4635"/>
        <v>0</v>
      </c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>
        <v>0</v>
      </c>
      <c r="BA1724" s="14">
        <v>0</v>
      </c>
      <c r="BB1724" s="14">
        <v>0</v>
      </c>
      <c r="BC1724" s="14"/>
      <c r="BD1724" s="14"/>
      <c r="BE1724" s="14"/>
      <c r="BF1724" s="14"/>
      <c r="BG1724" s="14"/>
      <c r="BH1724" s="14">
        <f t="shared" si="4636"/>
        <v>0</v>
      </c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>
        <v>0</v>
      </c>
      <c r="BS1724" s="14">
        <v>0</v>
      </c>
      <c r="BT1724" s="14">
        <v>100</v>
      </c>
      <c r="BU1724" s="14">
        <v>100</v>
      </c>
      <c r="BV1724" s="14">
        <v>0</v>
      </c>
      <c r="BW1724" s="14">
        <f t="shared" si="4579"/>
        <v>0</v>
      </c>
      <c r="BX1724" s="14"/>
      <c r="BY1724" s="14"/>
      <c r="BZ1724" s="14"/>
      <c r="CA1724" s="14">
        <f t="shared" si="4638"/>
        <v>0</v>
      </c>
      <c r="CB1724" s="122">
        <f t="shared" si="4649"/>
        <v>0</v>
      </c>
    </row>
    <row r="1725" spans="1:80" ht="22.5" x14ac:dyDescent="0.25">
      <c r="A1725" s="1" t="s">
        <v>1</v>
      </c>
      <c r="B1725" s="1" t="s">
        <v>1</v>
      </c>
      <c r="C1725" s="1" t="s">
        <v>1</v>
      </c>
      <c r="D1725" s="78" t="s">
        <v>1</v>
      </c>
      <c r="E1725" s="78" t="s">
        <v>1</v>
      </c>
      <c r="F1725" s="78" t="s">
        <v>1</v>
      </c>
      <c r="G1725" s="2" t="s">
        <v>1</v>
      </c>
      <c r="H1725" s="10" t="s">
        <v>77</v>
      </c>
      <c r="I1725" s="11">
        <f>SUM(I1726)</f>
        <v>32000</v>
      </c>
      <c r="J1725" s="11">
        <f t="shared" si="4637"/>
        <v>2000</v>
      </c>
      <c r="K1725" s="11">
        <f t="shared" ref="K1725:Q1725" si="4692">SUM(K1726)</f>
        <v>0</v>
      </c>
      <c r="L1725" s="11">
        <f t="shared" si="4640"/>
        <v>2000</v>
      </c>
      <c r="M1725" s="11">
        <f t="shared" si="4692"/>
        <v>2000</v>
      </c>
      <c r="N1725" s="11">
        <f t="shared" si="4692"/>
        <v>0</v>
      </c>
      <c r="O1725" s="11">
        <f t="shared" si="4692"/>
        <v>0</v>
      </c>
      <c r="P1725" s="11">
        <f t="shared" si="4692"/>
        <v>0</v>
      </c>
      <c r="Q1725" s="11">
        <f t="shared" si="4692"/>
        <v>0</v>
      </c>
      <c r="R1725" s="11">
        <f t="shared" ref="R1725:AG1725" si="4693">SUM(R1726)</f>
        <v>2000</v>
      </c>
      <c r="S1725" s="11">
        <f t="shared" si="4693"/>
        <v>0</v>
      </c>
      <c r="T1725" s="11">
        <f t="shared" si="4693"/>
        <v>0</v>
      </c>
      <c r="U1725" s="11">
        <f t="shared" si="4693"/>
        <v>0</v>
      </c>
      <c r="V1725" s="11">
        <f t="shared" si="4693"/>
        <v>0</v>
      </c>
      <c r="W1725" s="11">
        <f t="shared" si="4693"/>
        <v>0</v>
      </c>
      <c r="X1725" s="11">
        <f t="shared" si="4693"/>
        <v>2000</v>
      </c>
      <c r="Y1725" s="11">
        <f t="shared" si="4693"/>
        <v>0</v>
      </c>
      <c r="Z1725" s="11">
        <f t="shared" si="4693"/>
        <v>0</v>
      </c>
      <c r="AA1725" s="11">
        <f t="shared" si="4693"/>
        <v>0</v>
      </c>
      <c r="AB1725" s="11">
        <f t="shared" si="4693"/>
        <v>0</v>
      </c>
      <c r="AC1725" s="11">
        <f t="shared" si="4693"/>
        <v>0</v>
      </c>
      <c r="AD1725" s="11">
        <f t="shared" si="4693"/>
        <v>0</v>
      </c>
      <c r="AE1725" s="11">
        <f t="shared" si="4693"/>
        <v>0</v>
      </c>
      <c r="AF1725" s="11">
        <f t="shared" si="4693"/>
        <v>0</v>
      </c>
      <c r="AG1725" s="11">
        <f t="shared" si="4693"/>
        <v>0</v>
      </c>
      <c r="AH1725" s="11">
        <v>0</v>
      </c>
      <c r="AI1725" s="11">
        <v>2000</v>
      </c>
      <c r="AJ1725" s="11">
        <f t="shared" ref="AJ1725:AY1725" si="4694">SUM(AJ1726)</f>
        <v>0</v>
      </c>
      <c r="AK1725" s="11">
        <f t="shared" si="4694"/>
        <v>0</v>
      </c>
      <c r="AL1725" s="11">
        <f t="shared" si="4694"/>
        <v>0</v>
      </c>
      <c r="AM1725" s="11">
        <f t="shared" si="4694"/>
        <v>0</v>
      </c>
      <c r="AN1725" s="11">
        <f t="shared" si="4694"/>
        <v>0</v>
      </c>
      <c r="AO1725" s="11">
        <f t="shared" si="4694"/>
        <v>0</v>
      </c>
      <c r="AP1725" s="11">
        <f t="shared" si="4694"/>
        <v>0</v>
      </c>
      <c r="AQ1725" s="11">
        <f t="shared" si="4694"/>
        <v>0</v>
      </c>
      <c r="AR1725" s="11">
        <f t="shared" si="4694"/>
        <v>0</v>
      </c>
      <c r="AS1725" s="11">
        <f t="shared" si="4694"/>
        <v>0</v>
      </c>
      <c r="AT1725" s="11">
        <f t="shared" si="4694"/>
        <v>0</v>
      </c>
      <c r="AU1725" s="11">
        <f t="shared" si="4694"/>
        <v>0</v>
      </c>
      <c r="AV1725" s="11">
        <f t="shared" si="4694"/>
        <v>0</v>
      </c>
      <c r="AW1725" s="11">
        <f t="shared" si="4694"/>
        <v>0</v>
      </c>
      <c r="AX1725" s="11">
        <f t="shared" si="4694"/>
        <v>0</v>
      </c>
      <c r="AY1725" s="11">
        <f t="shared" si="4694"/>
        <v>0</v>
      </c>
      <c r="AZ1725" s="11">
        <v>0</v>
      </c>
      <c r="BA1725" s="11">
        <v>0</v>
      </c>
      <c r="BB1725" s="11">
        <f t="shared" ref="BB1725:BQ1725" si="4695">SUM(BB1726)</f>
        <v>0</v>
      </c>
      <c r="BC1725" s="11">
        <f t="shared" si="4695"/>
        <v>0</v>
      </c>
      <c r="BD1725" s="11">
        <f t="shared" si="4695"/>
        <v>0</v>
      </c>
      <c r="BE1725" s="11">
        <f t="shared" si="4695"/>
        <v>0</v>
      </c>
      <c r="BF1725" s="11">
        <f t="shared" si="4695"/>
        <v>0</v>
      </c>
      <c r="BG1725" s="11">
        <f t="shared" si="4695"/>
        <v>0</v>
      </c>
      <c r="BH1725" s="11">
        <f t="shared" si="4695"/>
        <v>0</v>
      </c>
      <c r="BI1725" s="11">
        <f t="shared" si="4695"/>
        <v>0</v>
      </c>
      <c r="BJ1725" s="11">
        <f t="shared" si="4695"/>
        <v>0</v>
      </c>
      <c r="BK1725" s="11">
        <f t="shared" si="4695"/>
        <v>0</v>
      </c>
      <c r="BL1725" s="11">
        <f t="shared" si="4695"/>
        <v>0</v>
      </c>
      <c r="BM1725" s="11">
        <f t="shared" si="4695"/>
        <v>0</v>
      </c>
      <c r="BN1725" s="11">
        <f t="shared" si="4695"/>
        <v>0</v>
      </c>
      <c r="BO1725" s="11">
        <f t="shared" si="4695"/>
        <v>0</v>
      </c>
      <c r="BP1725" s="11">
        <f t="shared" si="4695"/>
        <v>0</v>
      </c>
      <c r="BQ1725" s="11">
        <f t="shared" si="4695"/>
        <v>0</v>
      </c>
      <c r="BR1725" s="11">
        <v>0</v>
      </c>
      <c r="BS1725" s="11">
        <v>0</v>
      </c>
      <c r="BT1725" s="11">
        <f t="shared" ref="BT1725:BZ1725" si="4696">SUM(BT1726)</f>
        <v>29000</v>
      </c>
      <c r="BU1725" s="11">
        <f t="shared" si="4696"/>
        <v>27000</v>
      </c>
      <c r="BV1725" s="11">
        <f t="shared" si="4696"/>
        <v>27000</v>
      </c>
      <c r="BW1725" s="11">
        <f t="shared" si="4696"/>
        <v>0</v>
      </c>
      <c r="BX1725" s="11">
        <f t="shared" si="4696"/>
        <v>0</v>
      </c>
      <c r="BY1725" s="11">
        <f t="shared" si="4696"/>
        <v>0</v>
      </c>
      <c r="BZ1725" s="11">
        <f t="shared" si="4696"/>
        <v>0</v>
      </c>
      <c r="CA1725" s="11">
        <f t="shared" si="4638"/>
        <v>27000</v>
      </c>
      <c r="CB1725" s="123">
        <f t="shared" si="4649"/>
        <v>100</v>
      </c>
    </row>
    <row r="1726" spans="1:80" x14ac:dyDescent="0.25">
      <c r="A1726" s="4" t="s">
        <v>928</v>
      </c>
      <c r="B1726" s="4" t="s">
        <v>88</v>
      </c>
      <c r="C1726" s="4" t="s">
        <v>1030</v>
      </c>
      <c r="D1726" s="79" t="s">
        <v>1031</v>
      </c>
      <c r="E1726" s="78" t="s">
        <v>78</v>
      </c>
      <c r="F1726" s="78" t="s">
        <v>1</v>
      </c>
      <c r="G1726" s="2" t="s">
        <v>1</v>
      </c>
      <c r="H1726" s="2" t="s">
        <v>79</v>
      </c>
      <c r="I1726" s="12">
        <f>SUM(I1727:I1728)</f>
        <v>32000</v>
      </c>
      <c r="J1726" s="12">
        <f t="shared" si="4637"/>
        <v>2000</v>
      </c>
      <c r="K1726" s="12">
        <f t="shared" ref="K1726" si="4697">SUM(K1727:K1728)</f>
        <v>0</v>
      </c>
      <c r="L1726" s="12">
        <f t="shared" si="4640"/>
        <v>2000</v>
      </c>
      <c r="M1726" s="12">
        <f t="shared" ref="M1726:Q1726" si="4698">SUM(M1727:M1728)</f>
        <v>2000</v>
      </c>
      <c r="N1726" s="12">
        <f t="shared" si="4698"/>
        <v>0</v>
      </c>
      <c r="O1726" s="12">
        <f t="shared" si="4698"/>
        <v>0</v>
      </c>
      <c r="P1726" s="12">
        <f t="shared" si="4698"/>
        <v>0</v>
      </c>
      <c r="Q1726" s="12">
        <f t="shared" si="4698"/>
        <v>0</v>
      </c>
      <c r="R1726" s="12">
        <f t="shared" ref="R1726:AG1726" si="4699">SUM(R1727:R1728)</f>
        <v>2000</v>
      </c>
      <c r="S1726" s="12">
        <f t="shared" si="4699"/>
        <v>0</v>
      </c>
      <c r="T1726" s="12">
        <f t="shared" si="4699"/>
        <v>0</v>
      </c>
      <c r="U1726" s="12">
        <f t="shared" si="4699"/>
        <v>0</v>
      </c>
      <c r="V1726" s="12">
        <f t="shared" si="4699"/>
        <v>0</v>
      </c>
      <c r="W1726" s="12">
        <f t="shared" si="4699"/>
        <v>0</v>
      </c>
      <c r="X1726" s="12">
        <f t="shared" ref="X1726" si="4700">SUM(X1727:X1728)</f>
        <v>2000</v>
      </c>
      <c r="Y1726" s="12">
        <f t="shared" si="4699"/>
        <v>0</v>
      </c>
      <c r="Z1726" s="12">
        <f t="shared" si="4699"/>
        <v>0</v>
      </c>
      <c r="AA1726" s="12">
        <f t="shared" si="4699"/>
        <v>0</v>
      </c>
      <c r="AB1726" s="12">
        <f t="shared" si="4699"/>
        <v>0</v>
      </c>
      <c r="AC1726" s="12">
        <f t="shared" si="4699"/>
        <v>0</v>
      </c>
      <c r="AD1726" s="12">
        <f t="shared" si="4699"/>
        <v>0</v>
      </c>
      <c r="AE1726" s="12">
        <f t="shared" si="4699"/>
        <v>0</v>
      </c>
      <c r="AF1726" s="12">
        <f t="shared" si="4699"/>
        <v>0</v>
      </c>
      <c r="AG1726" s="12">
        <f t="shared" si="4699"/>
        <v>0</v>
      </c>
      <c r="AH1726" s="12">
        <v>0</v>
      </c>
      <c r="AI1726" s="12">
        <v>2000</v>
      </c>
      <c r="AJ1726" s="12">
        <f t="shared" ref="AJ1726:AY1726" si="4701">SUM(AJ1727:AJ1728)</f>
        <v>0</v>
      </c>
      <c r="AK1726" s="12">
        <f t="shared" si="4701"/>
        <v>0</v>
      </c>
      <c r="AL1726" s="12">
        <f t="shared" si="4701"/>
        <v>0</v>
      </c>
      <c r="AM1726" s="12">
        <f t="shared" si="4701"/>
        <v>0</v>
      </c>
      <c r="AN1726" s="12">
        <f t="shared" si="4701"/>
        <v>0</v>
      </c>
      <c r="AO1726" s="12">
        <f t="shared" si="4701"/>
        <v>0</v>
      </c>
      <c r="AP1726" s="12">
        <f t="shared" ref="AP1726" si="4702">SUM(AP1727:AP1728)</f>
        <v>0</v>
      </c>
      <c r="AQ1726" s="12">
        <f t="shared" si="4701"/>
        <v>0</v>
      </c>
      <c r="AR1726" s="12">
        <f t="shared" si="4701"/>
        <v>0</v>
      </c>
      <c r="AS1726" s="12">
        <f t="shared" si="4701"/>
        <v>0</v>
      </c>
      <c r="AT1726" s="12">
        <f t="shared" si="4701"/>
        <v>0</v>
      </c>
      <c r="AU1726" s="12">
        <f t="shared" si="4701"/>
        <v>0</v>
      </c>
      <c r="AV1726" s="12">
        <f t="shared" si="4701"/>
        <v>0</v>
      </c>
      <c r="AW1726" s="12">
        <f t="shared" si="4701"/>
        <v>0</v>
      </c>
      <c r="AX1726" s="12">
        <f t="shared" si="4701"/>
        <v>0</v>
      </c>
      <c r="AY1726" s="12">
        <f t="shared" si="4701"/>
        <v>0</v>
      </c>
      <c r="AZ1726" s="12">
        <v>0</v>
      </c>
      <c r="BA1726" s="12">
        <v>0</v>
      </c>
      <c r="BB1726" s="12">
        <f t="shared" ref="BB1726:BQ1726" si="4703">SUM(BB1727:BB1728)</f>
        <v>0</v>
      </c>
      <c r="BC1726" s="12">
        <f t="shared" si="4703"/>
        <v>0</v>
      </c>
      <c r="BD1726" s="12">
        <f t="shared" si="4703"/>
        <v>0</v>
      </c>
      <c r="BE1726" s="12">
        <f t="shared" si="4703"/>
        <v>0</v>
      </c>
      <c r="BF1726" s="12">
        <f t="shared" si="4703"/>
        <v>0</v>
      </c>
      <c r="BG1726" s="12">
        <f t="shared" si="4703"/>
        <v>0</v>
      </c>
      <c r="BH1726" s="12">
        <f t="shared" ref="BH1726" si="4704">SUM(BH1727:BH1728)</f>
        <v>0</v>
      </c>
      <c r="BI1726" s="12">
        <f t="shared" si="4703"/>
        <v>0</v>
      </c>
      <c r="BJ1726" s="12">
        <f t="shared" si="4703"/>
        <v>0</v>
      </c>
      <c r="BK1726" s="12">
        <f t="shared" si="4703"/>
        <v>0</v>
      </c>
      <c r="BL1726" s="12">
        <f t="shared" si="4703"/>
        <v>0</v>
      </c>
      <c r="BM1726" s="12">
        <f t="shared" si="4703"/>
        <v>0</v>
      </c>
      <c r="BN1726" s="12">
        <f t="shared" si="4703"/>
        <v>0</v>
      </c>
      <c r="BO1726" s="12">
        <f t="shared" si="4703"/>
        <v>0</v>
      </c>
      <c r="BP1726" s="12">
        <f t="shared" si="4703"/>
        <v>0</v>
      </c>
      <c r="BQ1726" s="12">
        <f t="shared" si="4703"/>
        <v>0</v>
      </c>
      <c r="BR1726" s="12">
        <v>0</v>
      </c>
      <c r="BS1726" s="12">
        <v>0</v>
      </c>
      <c r="BT1726" s="12">
        <f t="shared" ref="BT1726:BZ1726" si="4705">SUM(BT1727:BT1728)</f>
        <v>29000</v>
      </c>
      <c r="BU1726" s="12">
        <f t="shared" si="4705"/>
        <v>27000</v>
      </c>
      <c r="BV1726" s="12">
        <f t="shared" si="4705"/>
        <v>27000</v>
      </c>
      <c r="BW1726" s="12">
        <f t="shared" si="4705"/>
        <v>0</v>
      </c>
      <c r="BX1726" s="12">
        <f t="shared" si="4705"/>
        <v>0</v>
      </c>
      <c r="BY1726" s="12">
        <f t="shared" si="4705"/>
        <v>0</v>
      </c>
      <c r="BZ1726" s="12">
        <f t="shared" si="4705"/>
        <v>0</v>
      </c>
      <c r="CA1726" s="12">
        <f t="shared" si="4638"/>
        <v>27000</v>
      </c>
      <c r="CB1726" s="124">
        <f t="shared" si="4649"/>
        <v>100</v>
      </c>
    </row>
    <row r="1727" spans="1:80" x14ac:dyDescent="0.25">
      <c r="A1727" s="4" t="s">
        <v>928</v>
      </c>
      <c r="B1727" s="4" t="s">
        <v>88</v>
      </c>
      <c r="C1727" s="4" t="s">
        <v>1030</v>
      </c>
      <c r="D1727" s="79" t="s">
        <v>1031</v>
      </c>
      <c r="E1727" s="89">
        <v>8213</v>
      </c>
      <c r="F1727" s="79"/>
      <c r="G1727" s="75" t="s">
        <v>1906</v>
      </c>
      <c r="H1727" s="13" t="s">
        <v>81</v>
      </c>
      <c r="I1727" s="14">
        <v>21000</v>
      </c>
      <c r="J1727" s="14">
        <f t="shared" si="4637"/>
        <v>1000</v>
      </c>
      <c r="K1727" s="14">
        <v>0</v>
      </c>
      <c r="L1727" s="14">
        <f t="shared" si="4640"/>
        <v>1000</v>
      </c>
      <c r="M1727" s="14">
        <v>1000</v>
      </c>
      <c r="N1727" s="14">
        <v>0</v>
      </c>
      <c r="O1727" s="14">
        <v>0</v>
      </c>
      <c r="P1727" s="14">
        <v>0</v>
      </c>
      <c r="Q1727" s="14">
        <v>0</v>
      </c>
      <c r="R1727" s="14">
        <v>1000</v>
      </c>
      <c r="S1727" s="14"/>
      <c r="T1727" s="14"/>
      <c r="U1727" s="14"/>
      <c r="V1727" s="14"/>
      <c r="W1727" s="14"/>
      <c r="X1727" s="14">
        <f t="shared" si="4634"/>
        <v>1000</v>
      </c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>
        <v>0</v>
      </c>
      <c r="AI1727" s="14">
        <v>1000</v>
      </c>
      <c r="AJ1727" s="14">
        <v>0</v>
      </c>
      <c r="AK1727" s="14"/>
      <c r="AL1727" s="14"/>
      <c r="AM1727" s="14"/>
      <c r="AN1727" s="14"/>
      <c r="AO1727" s="14"/>
      <c r="AP1727" s="14">
        <f t="shared" si="4635"/>
        <v>0</v>
      </c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>
        <v>0</v>
      </c>
      <c r="BA1727" s="14">
        <v>0</v>
      </c>
      <c r="BB1727" s="14">
        <v>0</v>
      </c>
      <c r="BC1727" s="14"/>
      <c r="BD1727" s="14"/>
      <c r="BE1727" s="14"/>
      <c r="BF1727" s="14"/>
      <c r="BG1727" s="14"/>
      <c r="BH1727" s="14">
        <f t="shared" si="4636"/>
        <v>0</v>
      </c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>
        <v>0</v>
      </c>
      <c r="BS1727" s="14">
        <v>0</v>
      </c>
      <c r="BT1727" s="14">
        <v>8000</v>
      </c>
      <c r="BU1727" s="14">
        <v>7000</v>
      </c>
      <c r="BV1727" s="14">
        <v>7000</v>
      </c>
      <c r="BW1727" s="14">
        <f t="shared" si="4579"/>
        <v>0</v>
      </c>
      <c r="BX1727" s="14"/>
      <c r="BY1727" s="14"/>
      <c r="BZ1727" s="14"/>
      <c r="CA1727" s="14">
        <f t="shared" si="4638"/>
        <v>7000</v>
      </c>
      <c r="CB1727" s="122">
        <f t="shared" si="4649"/>
        <v>100</v>
      </c>
    </row>
    <row r="1728" spans="1:80" x14ac:dyDescent="0.25">
      <c r="A1728" s="4" t="s">
        <v>928</v>
      </c>
      <c r="B1728" s="4" t="s">
        <v>88</v>
      </c>
      <c r="C1728" s="4" t="s">
        <v>1030</v>
      </c>
      <c r="D1728" s="79" t="s">
        <v>1031</v>
      </c>
      <c r="E1728" s="89">
        <v>8216</v>
      </c>
      <c r="F1728" s="79"/>
      <c r="G1728" s="75" t="s">
        <v>1906</v>
      </c>
      <c r="H1728" s="13" t="s">
        <v>319</v>
      </c>
      <c r="I1728" s="14">
        <v>11000</v>
      </c>
      <c r="J1728" s="14">
        <f t="shared" si="4637"/>
        <v>1000</v>
      </c>
      <c r="K1728" s="14">
        <v>0</v>
      </c>
      <c r="L1728" s="14">
        <f t="shared" si="4640"/>
        <v>1000</v>
      </c>
      <c r="M1728" s="14">
        <v>1000</v>
      </c>
      <c r="N1728" s="14">
        <v>0</v>
      </c>
      <c r="O1728" s="14">
        <v>0</v>
      </c>
      <c r="P1728" s="14">
        <v>0</v>
      </c>
      <c r="Q1728" s="14">
        <v>0</v>
      </c>
      <c r="R1728" s="14">
        <v>1000</v>
      </c>
      <c r="S1728" s="14"/>
      <c r="T1728" s="14"/>
      <c r="U1728" s="14"/>
      <c r="V1728" s="14"/>
      <c r="W1728" s="14"/>
      <c r="X1728" s="14">
        <f t="shared" si="4634"/>
        <v>1000</v>
      </c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>
        <v>0</v>
      </c>
      <c r="AI1728" s="14">
        <v>1000</v>
      </c>
      <c r="AJ1728" s="14">
        <v>0</v>
      </c>
      <c r="AK1728" s="14"/>
      <c r="AL1728" s="14"/>
      <c r="AM1728" s="14"/>
      <c r="AN1728" s="14"/>
      <c r="AO1728" s="14"/>
      <c r="AP1728" s="14">
        <f t="shared" si="4635"/>
        <v>0</v>
      </c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>
        <v>0</v>
      </c>
      <c r="BA1728" s="14">
        <v>0</v>
      </c>
      <c r="BB1728" s="14">
        <v>0</v>
      </c>
      <c r="BC1728" s="14"/>
      <c r="BD1728" s="14"/>
      <c r="BE1728" s="14"/>
      <c r="BF1728" s="14"/>
      <c r="BG1728" s="14"/>
      <c r="BH1728" s="14">
        <f t="shared" si="4636"/>
        <v>0</v>
      </c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>
        <v>0</v>
      </c>
      <c r="BS1728" s="14">
        <v>0</v>
      </c>
      <c r="BT1728" s="14">
        <v>21000</v>
      </c>
      <c r="BU1728" s="14">
        <v>20000</v>
      </c>
      <c r="BV1728" s="14">
        <v>20000</v>
      </c>
      <c r="BW1728" s="14">
        <f t="shared" si="4579"/>
        <v>0</v>
      </c>
      <c r="BX1728" s="14"/>
      <c r="BY1728" s="14"/>
      <c r="BZ1728" s="14"/>
      <c r="CA1728" s="14">
        <f t="shared" si="4638"/>
        <v>20000</v>
      </c>
      <c r="CB1728" s="122">
        <f t="shared" si="4649"/>
        <v>100</v>
      </c>
    </row>
    <row r="1729" spans="1:80" x14ac:dyDescent="0.25">
      <c r="A1729" s="13" t="s">
        <v>1</v>
      </c>
      <c r="B1729" s="13" t="s">
        <v>1</v>
      </c>
      <c r="C1729" s="13" t="s">
        <v>1</v>
      </c>
      <c r="D1729" s="74" t="s">
        <v>1</v>
      </c>
      <c r="E1729" s="74" t="s">
        <v>1</v>
      </c>
      <c r="F1729" s="74" t="s">
        <v>1</v>
      </c>
      <c r="G1729" s="13" t="s">
        <v>1</v>
      </c>
      <c r="H1729" s="10" t="s">
        <v>1040</v>
      </c>
      <c r="I1729" s="11">
        <f>SUM(I1700,I1722,I1725)</f>
        <v>2010391</v>
      </c>
      <c r="J1729" s="11">
        <f t="shared" si="4637"/>
        <v>2014054</v>
      </c>
      <c r="K1729" s="11">
        <f t="shared" ref="K1729" si="4706">SUM(K1700,K1722,K1725)</f>
        <v>2011054</v>
      </c>
      <c r="L1729" s="11">
        <f t="shared" si="4640"/>
        <v>3000</v>
      </c>
      <c r="M1729" s="11">
        <f t="shared" ref="M1729:Q1729" si="4707">SUM(M1700,M1722,M1725)</f>
        <v>3000</v>
      </c>
      <c r="N1729" s="11">
        <f t="shared" si="4707"/>
        <v>0</v>
      </c>
      <c r="O1729" s="11">
        <f t="shared" si="4707"/>
        <v>0</v>
      </c>
      <c r="P1729" s="11">
        <f t="shared" si="4707"/>
        <v>0</v>
      </c>
      <c r="Q1729" s="11">
        <f t="shared" si="4707"/>
        <v>0</v>
      </c>
      <c r="R1729" s="11">
        <f t="shared" ref="R1729:AG1729" si="4708">SUM(R1700,R1722,R1725)</f>
        <v>3000</v>
      </c>
      <c r="S1729" s="11">
        <f t="shared" si="4708"/>
        <v>0</v>
      </c>
      <c r="T1729" s="11">
        <f t="shared" si="4708"/>
        <v>0</v>
      </c>
      <c r="U1729" s="11">
        <f t="shared" si="4708"/>
        <v>0</v>
      </c>
      <c r="V1729" s="11">
        <f t="shared" si="4708"/>
        <v>0</v>
      </c>
      <c r="W1729" s="11">
        <f t="shared" si="4708"/>
        <v>0</v>
      </c>
      <c r="X1729" s="11">
        <f t="shared" si="4708"/>
        <v>3000</v>
      </c>
      <c r="Y1729" s="11">
        <f t="shared" si="4708"/>
        <v>0</v>
      </c>
      <c r="Z1729" s="11">
        <f t="shared" si="4708"/>
        <v>0</v>
      </c>
      <c r="AA1729" s="11">
        <f t="shared" si="4708"/>
        <v>0</v>
      </c>
      <c r="AB1729" s="11">
        <f t="shared" si="4708"/>
        <v>0</v>
      </c>
      <c r="AC1729" s="11">
        <f t="shared" si="4708"/>
        <v>0</v>
      </c>
      <c r="AD1729" s="11">
        <f t="shared" si="4708"/>
        <v>0</v>
      </c>
      <c r="AE1729" s="11">
        <f t="shared" si="4708"/>
        <v>0</v>
      </c>
      <c r="AF1729" s="11">
        <f t="shared" si="4708"/>
        <v>0</v>
      </c>
      <c r="AG1729" s="11">
        <f t="shared" si="4708"/>
        <v>0</v>
      </c>
      <c r="AH1729" s="11">
        <v>0</v>
      </c>
      <c r="AI1729" s="11">
        <v>3000</v>
      </c>
      <c r="AJ1729" s="11">
        <f t="shared" ref="AJ1729:AY1729" si="4709">SUM(AJ1700,AJ1722,AJ1725)</f>
        <v>0</v>
      </c>
      <c r="AK1729" s="11">
        <f t="shared" si="4709"/>
        <v>0</v>
      </c>
      <c r="AL1729" s="11">
        <f t="shared" si="4709"/>
        <v>0</v>
      </c>
      <c r="AM1729" s="11">
        <f t="shared" si="4709"/>
        <v>0</v>
      </c>
      <c r="AN1729" s="11">
        <f t="shared" si="4709"/>
        <v>0</v>
      </c>
      <c r="AO1729" s="11">
        <f t="shared" si="4709"/>
        <v>0</v>
      </c>
      <c r="AP1729" s="11">
        <f t="shared" si="4709"/>
        <v>0</v>
      </c>
      <c r="AQ1729" s="11">
        <f t="shared" si="4709"/>
        <v>0</v>
      </c>
      <c r="AR1729" s="11">
        <f t="shared" si="4709"/>
        <v>0</v>
      </c>
      <c r="AS1729" s="11">
        <f t="shared" si="4709"/>
        <v>0</v>
      </c>
      <c r="AT1729" s="11">
        <f t="shared" si="4709"/>
        <v>0</v>
      </c>
      <c r="AU1729" s="11">
        <f t="shared" si="4709"/>
        <v>0</v>
      </c>
      <c r="AV1729" s="11">
        <f t="shared" si="4709"/>
        <v>0</v>
      </c>
      <c r="AW1729" s="11">
        <f t="shared" si="4709"/>
        <v>0</v>
      </c>
      <c r="AX1729" s="11">
        <f t="shared" si="4709"/>
        <v>0</v>
      </c>
      <c r="AY1729" s="11">
        <f t="shared" si="4709"/>
        <v>0</v>
      </c>
      <c r="AZ1729" s="11">
        <v>0</v>
      </c>
      <c r="BA1729" s="11">
        <v>0</v>
      </c>
      <c r="BB1729" s="11">
        <f t="shared" ref="BB1729:BQ1729" si="4710">SUM(BB1700,BB1722,BB1725)</f>
        <v>0</v>
      </c>
      <c r="BC1729" s="11">
        <f t="shared" si="4710"/>
        <v>0</v>
      </c>
      <c r="BD1729" s="11">
        <f t="shared" si="4710"/>
        <v>0</v>
      </c>
      <c r="BE1729" s="11">
        <f t="shared" si="4710"/>
        <v>0</v>
      </c>
      <c r="BF1729" s="11">
        <f t="shared" si="4710"/>
        <v>0</v>
      </c>
      <c r="BG1729" s="11">
        <f t="shared" si="4710"/>
        <v>0</v>
      </c>
      <c r="BH1729" s="11">
        <f t="shared" si="4710"/>
        <v>0</v>
      </c>
      <c r="BI1729" s="11">
        <f t="shared" si="4710"/>
        <v>0</v>
      </c>
      <c r="BJ1729" s="11">
        <f t="shared" si="4710"/>
        <v>0</v>
      </c>
      <c r="BK1729" s="11">
        <f t="shared" si="4710"/>
        <v>0</v>
      </c>
      <c r="BL1729" s="11">
        <f t="shared" si="4710"/>
        <v>0</v>
      </c>
      <c r="BM1729" s="11">
        <f t="shared" si="4710"/>
        <v>0</v>
      </c>
      <c r="BN1729" s="11">
        <f t="shared" si="4710"/>
        <v>0</v>
      </c>
      <c r="BO1729" s="11">
        <f t="shared" si="4710"/>
        <v>0</v>
      </c>
      <c r="BP1729" s="11">
        <f t="shared" si="4710"/>
        <v>0</v>
      </c>
      <c r="BQ1729" s="11">
        <f t="shared" si="4710"/>
        <v>0</v>
      </c>
      <c r="BR1729" s="11">
        <v>0</v>
      </c>
      <c r="BS1729" s="11">
        <v>0</v>
      </c>
      <c r="BT1729" s="11">
        <f t="shared" ref="BT1729:BZ1729" si="4711">SUM(BT1700,BT1722,BT1725)</f>
        <v>2136317</v>
      </c>
      <c r="BU1729" s="11">
        <f t="shared" si="4711"/>
        <v>2135778</v>
      </c>
      <c r="BV1729" s="11">
        <f t="shared" si="4711"/>
        <v>1489989</v>
      </c>
      <c r="BW1729" s="11">
        <f t="shared" si="4711"/>
        <v>462600</v>
      </c>
      <c r="BX1729" s="11">
        <f t="shared" si="4711"/>
        <v>193000</v>
      </c>
      <c r="BY1729" s="11">
        <f t="shared" si="4711"/>
        <v>134800</v>
      </c>
      <c r="BZ1729" s="11">
        <f t="shared" si="4711"/>
        <v>134800</v>
      </c>
      <c r="CA1729" s="11">
        <f t="shared" si="4638"/>
        <v>1952589</v>
      </c>
      <c r="CB1729" s="123">
        <f t="shared" si="4649"/>
        <v>91.422844509120324</v>
      </c>
    </row>
    <row r="1730" spans="1:80" ht="15.75" thickBot="1" x14ac:dyDescent="0.3">
      <c r="A1730" s="13" t="s">
        <v>1</v>
      </c>
      <c r="B1730" s="13" t="s">
        <v>1</v>
      </c>
      <c r="C1730" s="13" t="s">
        <v>1</v>
      </c>
      <c r="D1730" s="74" t="s">
        <v>1</v>
      </c>
      <c r="E1730" s="74" t="s">
        <v>1</v>
      </c>
      <c r="F1730" s="74" t="s">
        <v>1</v>
      </c>
      <c r="G1730" s="13" t="s">
        <v>1</v>
      </c>
      <c r="H1730" s="2" t="s">
        <v>83</v>
      </c>
      <c r="I1730" s="12">
        <v>41</v>
      </c>
      <c r="J1730" s="12">
        <f t="shared" si="4637"/>
        <v>41</v>
      </c>
      <c r="K1730" s="12">
        <v>41</v>
      </c>
      <c r="L1730" s="13"/>
      <c r="M1730" s="13" t="s">
        <v>1</v>
      </c>
      <c r="N1730" s="13" t="s">
        <v>1</v>
      </c>
      <c r="O1730" s="13" t="s">
        <v>1</v>
      </c>
      <c r="P1730" s="27"/>
      <c r="Q1730" s="13" t="s">
        <v>1</v>
      </c>
      <c r="R1730" s="13" t="s">
        <v>1</v>
      </c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>
        <v>0</v>
      </c>
      <c r="AI1730" s="13">
        <v>0</v>
      </c>
      <c r="AJ1730" s="13" t="s">
        <v>1</v>
      </c>
      <c r="AK1730" s="13"/>
      <c r="AL1730" s="13"/>
      <c r="AM1730" s="13"/>
      <c r="AN1730" s="13"/>
      <c r="AO1730" s="13"/>
      <c r="AP1730" s="13"/>
      <c r="AQ1730" s="13"/>
      <c r="AR1730" s="13"/>
      <c r="AS1730" s="13"/>
      <c r="AT1730" s="13"/>
      <c r="AU1730" s="13"/>
      <c r="AV1730" s="13"/>
      <c r="AW1730" s="13"/>
      <c r="AX1730" s="13"/>
      <c r="AY1730" s="13"/>
      <c r="AZ1730" s="13">
        <v>0</v>
      </c>
      <c r="BA1730" s="13">
        <v>0</v>
      </c>
      <c r="BB1730" s="13" t="s">
        <v>1</v>
      </c>
      <c r="BC1730" s="13"/>
      <c r="BD1730" s="13"/>
      <c r="BE1730" s="13"/>
      <c r="BF1730" s="13"/>
      <c r="BG1730" s="13"/>
      <c r="BH1730" s="13"/>
      <c r="BI1730" s="13"/>
      <c r="BJ1730" s="13"/>
      <c r="BK1730" s="13"/>
      <c r="BL1730" s="13"/>
      <c r="BM1730" s="13"/>
      <c r="BN1730" s="13"/>
      <c r="BO1730" s="13"/>
      <c r="BP1730" s="13"/>
      <c r="BQ1730" s="13"/>
      <c r="BR1730" s="13">
        <v>0</v>
      </c>
      <c r="BS1730" s="13">
        <v>0</v>
      </c>
      <c r="BT1730" s="12">
        <v>41</v>
      </c>
      <c r="BU1730" s="12">
        <v>41</v>
      </c>
      <c r="BV1730" s="12"/>
      <c r="BW1730" s="12">
        <f t="shared" si="4579"/>
        <v>0</v>
      </c>
      <c r="BX1730" s="12"/>
      <c r="BY1730" s="12"/>
      <c r="BZ1730" s="12"/>
      <c r="CA1730" s="12">
        <f t="shared" si="4638"/>
        <v>0</v>
      </c>
      <c r="CB1730" s="124"/>
    </row>
    <row r="1731" spans="1:80" ht="69.75" customHeight="1" thickBot="1" x14ac:dyDescent="0.3">
      <c r="A1731" s="133" t="s">
        <v>1</v>
      </c>
      <c r="B1731" s="133" t="s">
        <v>1</v>
      </c>
      <c r="C1731" s="133" t="s">
        <v>1</v>
      </c>
      <c r="D1731" s="135" t="s">
        <v>1</v>
      </c>
      <c r="E1731" s="135" t="s">
        <v>1</v>
      </c>
      <c r="F1731" s="135" t="s">
        <v>1</v>
      </c>
      <c r="G1731" s="137" t="s">
        <v>1</v>
      </c>
      <c r="H1731" s="5" t="s">
        <v>84</v>
      </c>
      <c r="I1731" s="5" t="s">
        <v>11</v>
      </c>
      <c r="J1731" s="5" t="s">
        <v>1809</v>
      </c>
      <c r="K1731" s="5" t="s">
        <v>12</v>
      </c>
      <c r="L1731" s="5" t="s">
        <v>13</v>
      </c>
      <c r="M1731" s="5" t="s">
        <v>14</v>
      </c>
      <c r="N1731" s="5" t="s">
        <v>15</v>
      </c>
      <c r="O1731" s="5" t="s">
        <v>16</v>
      </c>
      <c r="P1731" s="5" t="s">
        <v>17</v>
      </c>
      <c r="Q1731" s="5" t="s">
        <v>18</v>
      </c>
      <c r="R1731" s="71" t="s">
        <v>14</v>
      </c>
      <c r="S1731" s="71" t="s">
        <v>1843</v>
      </c>
      <c r="T1731" s="71" t="s">
        <v>1797</v>
      </c>
      <c r="U1731" s="71" t="s">
        <v>1832</v>
      </c>
      <c r="V1731" s="71" t="s">
        <v>1833</v>
      </c>
      <c r="W1731" s="71" t="s">
        <v>1834</v>
      </c>
      <c r="X1731" s="71" t="s">
        <v>1847</v>
      </c>
      <c r="Y1731" s="71" t="s">
        <v>1844</v>
      </c>
      <c r="Z1731" s="71" t="s">
        <v>1835</v>
      </c>
      <c r="AA1731" s="71" t="s">
        <v>1836</v>
      </c>
      <c r="AB1731" s="71" t="s">
        <v>1837</v>
      </c>
      <c r="AC1731" s="71" t="s">
        <v>1838</v>
      </c>
      <c r="AD1731" s="71" t="s">
        <v>1839</v>
      </c>
      <c r="AE1731" s="71" t="s">
        <v>1840</v>
      </c>
      <c r="AF1731" s="71" t="s">
        <v>1845</v>
      </c>
      <c r="AG1731" s="71" t="s">
        <v>1846</v>
      </c>
      <c r="AH1731" s="71" t="s">
        <v>1841</v>
      </c>
      <c r="AI1731" s="71" t="s">
        <v>1842</v>
      </c>
      <c r="AJ1731" s="72" t="s">
        <v>15</v>
      </c>
      <c r="AK1731" s="72" t="s">
        <v>1843</v>
      </c>
      <c r="AL1731" s="72" t="s">
        <v>1797</v>
      </c>
      <c r="AM1731" s="72" t="s">
        <v>1832</v>
      </c>
      <c r="AN1731" s="72" t="s">
        <v>1833</v>
      </c>
      <c r="AO1731" s="72" t="s">
        <v>1834</v>
      </c>
      <c r="AP1731" s="72" t="s">
        <v>1848</v>
      </c>
      <c r="AQ1731" s="72" t="s">
        <v>1844</v>
      </c>
      <c r="AR1731" s="72" t="s">
        <v>1835</v>
      </c>
      <c r="AS1731" s="72" t="s">
        <v>1836</v>
      </c>
      <c r="AT1731" s="72" t="s">
        <v>1837</v>
      </c>
      <c r="AU1731" s="72" t="s">
        <v>1838</v>
      </c>
      <c r="AV1731" s="72" t="s">
        <v>1839</v>
      </c>
      <c r="AW1731" s="72" t="s">
        <v>1840</v>
      </c>
      <c r="AX1731" s="72" t="s">
        <v>1845</v>
      </c>
      <c r="AY1731" s="72" t="s">
        <v>1846</v>
      </c>
      <c r="AZ1731" s="72" t="s">
        <v>1841</v>
      </c>
      <c r="BA1731" s="72" t="s">
        <v>1842</v>
      </c>
      <c r="BB1731" s="73" t="s">
        <v>16</v>
      </c>
      <c r="BC1731" s="73" t="s">
        <v>1843</v>
      </c>
      <c r="BD1731" s="73" t="s">
        <v>1797</v>
      </c>
      <c r="BE1731" s="73" t="s">
        <v>1832</v>
      </c>
      <c r="BF1731" s="73" t="s">
        <v>1833</v>
      </c>
      <c r="BG1731" s="73" t="s">
        <v>1834</v>
      </c>
      <c r="BH1731" s="73" t="s">
        <v>1849</v>
      </c>
      <c r="BI1731" s="73" t="s">
        <v>1844</v>
      </c>
      <c r="BJ1731" s="73" t="s">
        <v>1835</v>
      </c>
      <c r="BK1731" s="73" t="s">
        <v>1836</v>
      </c>
      <c r="BL1731" s="73" t="s">
        <v>1837</v>
      </c>
      <c r="BM1731" s="73" t="s">
        <v>1838</v>
      </c>
      <c r="BN1731" s="73" t="s">
        <v>1839</v>
      </c>
      <c r="BO1731" s="73" t="s">
        <v>1840</v>
      </c>
      <c r="BP1731" s="73" t="s">
        <v>1845</v>
      </c>
      <c r="BQ1731" s="73" t="s">
        <v>1846</v>
      </c>
      <c r="BR1731" s="73" t="s">
        <v>1841</v>
      </c>
      <c r="BS1731" s="73" t="s">
        <v>1842</v>
      </c>
      <c r="BT1731" s="5" t="s">
        <v>1911</v>
      </c>
      <c r="BU1731" s="5" t="s">
        <v>1942</v>
      </c>
      <c r="BV1731" s="5" t="s">
        <v>1943</v>
      </c>
      <c r="BW1731" s="5" t="s">
        <v>1944</v>
      </c>
      <c r="BX1731" s="5" t="s">
        <v>1945</v>
      </c>
      <c r="BY1731" s="5" t="s">
        <v>1946</v>
      </c>
      <c r="BZ1731" s="5" t="s">
        <v>1947</v>
      </c>
      <c r="CA1731" s="5" t="s">
        <v>1948</v>
      </c>
      <c r="CB1731" s="120" t="s">
        <v>1916</v>
      </c>
    </row>
    <row r="1732" spans="1:80" x14ac:dyDescent="0.25">
      <c r="A1732" s="134"/>
      <c r="B1732" s="134"/>
      <c r="C1732" s="134"/>
      <c r="D1732" s="136"/>
      <c r="E1732" s="136"/>
      <c r="F1732" s="136"/>
      <c r="G1732" s="138"/>
      <c r="H1732" s="15" t="s">
        <v>1</v>
      </c>
      <c r="I1732" s="9" t="s">
        <v>19</v>
      </c>
      <c r="J1732" s="9">
        <v>1</v>
      </c>
      <c r="K1732" s="9" t="s">
        <v>20</v>
      </c>
      <c r="L1732" s="9" t="s">
        <v>21</v>
      </c>
      <c r="M1732" s="9" t="s">
        <v>22</v>
      </c>
      <c r="N1732" s="9" t="s">
        <v>23</v>
      </c>
      <c r="O1732" s="9" t="s">
        <v>24</v>
      </c>
      <c r="P1732" s="9" t="s">
        <v>25</v>
      </c>
      <c r="Q1732" s="9" t="s">
        <v>26</v>
      </c>
      <c r="R1732" s="9">
        <v>1</v>
      </c>
      <c r="S1732" s="9">
        <v>2</v>
      </c>
      <c r="T1732" s="9">
        <v>3</v>
      </c>
      <c r="U1732" s="9">
        <v>4</v>
      </c>
      <c r="V1732" s="9">
        <v>5</v>
      </c>
      <c r="W1732" s="9">
        <v>6</v>
      </c>
      <c r="X1732" s="9">
        <v>7</v>
      </c>
      <c r="Y1732" s="9">
        <v>8</v>
      </c>
      <c r="Z1732" s="9">
        <v>9</v>
      </c>
      <c r="AA1732" s="9">
        <v>10</v>
      </c>
      <c r="AB1732" s="9">
        <v>11</v>
      </c>
      <c r="AC1732" s="9">
        <v>12</v>
      </c>
      <c r="AD1732" s="9">
        <v>13</v>
      </c>
      <c r="AE1732" s="9">
        <v>14</v>
      </c>
      <c r="AF1732" s="9">
        <v>15</v>
      </c>
      <c r="AG1732" s="9">
        <v>16</v>
      </c>
      <c r="AH1732" s="9">
        <v>20</v>
      </c>
      <c r="AI1732" s="9">
        <v>21</v>
      </c>
      <c r="AJ1732" s="9">
        <v>1</v>
      </c>
      <c r="AK1732" s="9">
        <v>2</v>
      </c>
      <c r="AL1732" s="9">
        <v>3</v>
      </c>
      <c r="AM1732" s="9">
        <v>4</v>
      </c>
      <c r="AN1732" s="9">
        <v>5</v>
      </c>
      <c r="AO1732" s="9">
        <v>6</v>
      </c>
      <c r="AP1732" s="9">
        <v>7</v>
      </c>
      <c r="AQ1732" s="9">
        <v>8</v>
      </c>
      <c r="AR1732" s="9">
        <v>9</v>
      </c>
      <c r="AS1732" s="9">
        <v>10</v>
      </c>
      <c r="AT1732" s="9">
        <v>11</v>
      </c>
      <c r="AU1732" s="9">
        <v>12</v>
      </c>
      <c r="AV1732" s="9">
        <v>13</v>
      </c>
      <c r="AW1732" s="9">
        <v>14</v>
      </c>
      <c r="AX1732" s="9">
        <v>15</v>
      </c>
      <c r="AY1732" s="9">
        <v>16</v>
      </c>
      <c r="AZ1732" s="9">
        <v>20</v>
      </c>
      <c r="BA1732" s="9">
        <v>21</v>
      </c>
      <c r="BB1732" s="9">
        <v>1</v>
      </c>
      <c r="BC1732" s="9">
        <v>2</v>
      </c>
      <c r="BD1732" s="9">
        <v>3</v>
      </c>
      <c r="BE1732" s="9">
        <v>4</v>
      </c>
      <c r="BF1732" s="9">
        <v>5</v>
      </c>
      <c r="BG1732" s="9">
        <v>6</v>
      </c>
      <c r="BH1732" s="9">
        <v>7</v>
      </c>
      <c r="BI1732" s="9">
        <v>8</v>
      </c>
      <c r="BJ1732" s="9">
        <v>9</v>
      </c>
      <c r="BK1732" s="9">
        <v>10</v>
      </c>
      <c r="BL1732" s="9">
        <v>11</v>
      </c>
      <c r="BM1732" s="9">
        <v>12</v>
      </c>
      <c r="BN1732" s="9">
        <v>13</v>
      </c>
      <c r="BO1732" s="9">
        <v>14</v>
      </c>
      <c r="BP1732" s="9">
        <v>15</v>
      </c>
      <c r="BQ1732" s="9">
        <v>16</v>
      </c>
      <c r="BR1732" s="9">
        <v>20</v>
      </c>
      <c r="BS1732" s="9">
        <v>21</v>
      </c>
      <c r="BT1732" s="9">
        <v>1</v>
      </c>
      <c r="BU1732" s="9">
        <v>2</v>
      </c>
      <c r="BV1732" s="9">
        <v>3</v>
      </c>
      <c r="BW1732" s="9" t="s">
        <v>1798</v>
      </c>
      <c r="BX1732" s="9">
        <v>5</v>
      </c>
      <c r="BY1732" s="9">
        <v>6</v>
      </c>
      <c r="BZ1732" s="9">
        <v>7</v>
      </c>
      <c r="CA1732" s="9" t="s">
        <v>1917</v>
      </c>
      <c r="CB1732" s="121">
        <v>9</v>
      </c>
    </row>
    <row r="1733" spans="1:80" x14ac:dyDescent="0.25">
      <c r="A1733" s="134"/>
      <c r="B1733" s="134"/>
      <c r="C1733" s="134"/>
      <c r="D1733" s="136"/>
      <c r="E1733" s="136"/>
      <c r="F1733" s="136"/>
      <c r="G1733" s="138"/>
      <c r="H1733" s="16" t="s">
        <v>1015</v>
      </c>
      <c r="I1733" s="17">
        <f>SUM(I1729)</f>
        <v>2010391</v>
      </c>
      <c r="J1733" s="17">
        <f t="shared" ref="J1733:J1734" si="4712">SUM(K1733,L1733,P1733,Q1733)</f>
        <v>2014054</v>
      </c>
      <c r="K1733" s="17">
        <f t="shared" ref="K1733" si="4713">SUM(K1729)</f>
        <v>2011054</v>
      </c>
      <c r="L1733" s="17">
        <f t="shared" ref="L1733:L1734" si="4714">SUM(M1733:O1733)</f>
        <v>3000</v>
      </c>
      <c r="M1733" s="17">
        <f t="shared" ref="M1733:Q1733" si="4715">SUM(M1729)</f>
        <v>3000</v>
      </c>
      <c r="N1733" s="17">
        <f t="shared" si="4715"/>
        <v>0</v>
      </c>
      <c r="O1733" s="17">
        <f t="shared" si="4715"/>
        <v>0</v>
      </c>
      <c r="P1733" s="17">
        <f t="shared" si="4715"/>
        <v>0</v>
      </c>
      <c r="Q1733" s="17">
        <f t="shared" si="4715"/>
        <v>0</v>
      </c>
      <c r="R1733" s="17">
        <f t="shared" ref="R1733:AG1733" si="4716">SUM(R1729)</f>
        <v>3000</v>
      </c>
      <c r="S1733" s="17">
        <f t="shared" si="4716"/>
        <v>0</v>
      </c>
      <c r="T1733" s="17">
        <f t="shared" si="4716"/>
        <v>0</v>
      </c>
      <c r="U1733" s="17">
        <f t="shared" si="4716"/>
        <v>0</v>
      </c>
      <c r="V1733" s="17">
        <f t="shared" si="4716"/>
        <v>0</v>
      </c>
      <c r="W1733" s="17">
        <f t="shared" si="4716"/>
        <v>0</v>
      </c>
      <c r="X1733" s="17">
        <f t="shared" ref="X1733" si="4717">SUM(X1729)</f>
        <v>3000</v>
      </c>
      <c r="Y1733" s="17">
        <f t="shared" si="4716"/>
        <v>0</v>
      </c>
      <c r="Z1733" s="17">
        <f t="shared" si="4716"/>
        <v>0</v>
      </c>
      <c r="AA1733" s="17">
        <f t="shared" si="4716"/>
        <v>0</v>
      </c>
      <c r="AB1733" s="17">
        <f t="shared" si="4716"/>
        <v>0</v>
      </c>
      <c r="AC1733" s="17">
        <f t="shared" si="4716"/>
        <v>0</v>
      </c>
      <c r="AD1733" s="17">
        <f t="shared" si="4716"/>
        <v>0</v>
      </c>
      <c r="AE1733" s="17">
        <f t="shared" si="4716"/>
        <v>0</v>
      </c>
      <c r="AF1733" s="17">
        <f t="shared" si="4716"/>
        <v>0</v>
      </c>
      <c r="AG1733" s="17">
        <f t="shared" si="4716"/>
        <v>0</v>
      </c>
      <c r="AH1733" s="17">
        <v>0</v>
      </c>
      <c r="AI1733" s="17">
        <v>3000</v>
      </c>
      <c r="AJ1733" s="17">
        <f t="shared" ref="AJ1733:AY1733" si="4718">SUM(AJ1729)</f>
        <v>0</v>
      </c>
      <c r="AK1733" s="17">
        <f t="shared" si="4718"/>
        <v>0</v>
      </c>
      <c r="AL1733" s="17">
        <f t="shared" si="4718"/>
        <v>0</v>
      </c>
      <c r="AM1733" s="17">
        <f t="shared" si="4718"/>
        <v>0</v>
      </c>
      <c r="AN1733" s="17">
        <f t="shared" si="4718"/>
        <v>0</v>
      </c>
      <c r="AO1733" s="17">
        <f t="shared" si="4718"/>
        <v>0</v>
      </c>
      <c r="AP1733" s="17">
        <f t="shared" ref="AP1733" si="4719">SUM(AP1729)</f>
        <v>0</v>
      </c>
      <c r="AQ1733" s="17">
        <f t="shared" si="4718"/>
        <v>0</v>
      </c>
      <c r="AR1733" s="17">
        <f t="shared" si="4718"/>
        <v>0</v>
      </c>
      <c r="AS1733" s="17">
        <f t="shared" si="4718"/>
        <v>0</v>
      </c>
      <c r="AT1733" s="17">
        <f t="shared" si="4718"/>
        <v>0</v>
      </c>
      <c r="AU1733" s="17">
        <f t="shared" si="4718"/>
        <v>0</v>
      </c>
      <c r="AV1733" s="17">
        <f t="shared" si="4718"/>
        <v>0</v>
      </c>
      <c r="AW1733" s="17">
        <f t="shared" si="4718"/>
        <v>0</v>
      </c>
      <c r="AX1733" s="17">
        <f t="shared" si="4718"/>
        <v>0</v>
      </c>
      <c r="AY1733" s="17">
        <f t="shared" si="4718"/>
        <v>0</v>
      </c>
      <c r="AZ1733" s="17">
        <v>0</v>
      </c>
      <c r="BA1733" s="17">
        <v>0</v>
      </c>
      <c r="BB1733" s="17">
        <f t="shared" ref="BB1733:BQ1733" si="4720">SUM(BB1729)</f>
        <v>0</v>
      </c>
      <c r="BC1733" s="17">
        <f t="shared" si="4720"/>
        <v>0</v>
      </c>
      <c r="BD1733" s="17">
        <f t="shared" si="4720"/>
        <v>0</v>
      </c>
      <c r="BE1733" s="17">
        <f t="shared" si="4720"/>
        <v>0</v>
      </c>
      <c r="BF1733" s="17">
        <f t="shared" si="4720"/>
        <v>0</v>
      </c>
      <c r="BG1733" s="17">
        <f t="shared" si="4720"/>
        <v>0</v>
      </c>
      <c r="BH1733" s="17">
        <f t="shared" ref="BH1733" si="4721">SUM(BH1729)</f>
        <v>0</v>
      </c>
      <c r="BI1733" s="17">
        <f t="shared" si="4720"/>
        <v>0</v>
      </c>
      <c r="BJ1733" s="17">
        <f t="shared" si="4720"/>
        <v>0</v>
      </c>
      <c r="BK1733" s="17">
        <f t="shared" si="4720"/>
        <v>0</v>
      </c>
      <c r="BL1733" s="17">
        <f t="shared" si="4720"/>
        <v>0</v>
      </c>
      <c r="BM1733" s="17">
        <f t="shared" si="4720"/>
        <v>0</v>
      </c>
      <c r="BN1733" s="17">
        <f t="shared" si="4720"/>
        <v>0</v>
      </c>
      <c r="BO1733" s="17">
        <f t="shared" si="4720"/>
        <v>0</v>
      </c>
      <c r="BP1733" s="17">
        <f t="shared" si="4720"/>
        <v>0</v>
      </c>
      <c r="BQ1733" s="17">
        <f t="shared" si="4720"/>
        <v>0</v>
      </c>
      <c r="BR1733" s="17">
        <v>0</v>
      </c>
      <c r="BS1733" s="17">
        <v>0</v>
      </c>
      <c r="BT1733" s="17">
        <f t="shared" ref="BT1733:BW1733" si="4722">SUM(BT1729)</f>
        <v>2136317</v>
      </c>
      <c r="BU1733" s="17">
        <f t="shared" ref="BU1733:BV1733" si="4723">SUM(BU1729)</f>
        <v>2135778</v>
      </c>
      <c r="BV1733" s="17">
        <f t="shared" si="4723"/>
        <v>1489989</v>
      </c>
      <c r="BW1733" s="17">
        <f t="shared" si="4722"/>
        <v>462600</v>
      </c>
      <c r="BX1733" s="17">
        <f t="shared" ref="BX1733:BZ1733" si="4724">SUM(BX1729)</f>
        <v>193000</v>
      </c>
      <c r="BY1733" s="17">
        <f t="shared" si="4724"/>
        <v>134800</v>
      </c>
      <c r="BZ1733" s="17">
        <f t="shared" si="4724"/>
        <v>134800</v>
      </c>
      <c r="CA1733" s="17">
        <f>BV1733+BW1733</f>
        <v>1952589</v>
      </c>
      <c r="CB1733" s="125">
        <f>IF(BU1733=0,"-",CA1733/BU1733*100)</f>
        <v>91.422844509120324</v>
      </c>
    </row>
    <row r="1734" spans="1:80" x14ac:dyDescent="0.25">
      <c r="A1734" s="134"/>
      <c r="B1734" s="134"/>
      <c r="C1734" s="134"/>
      <c r="D1734" s="136"/>
      <c r="E1734" s="136"/>
      <c r="F1734" s="136"/>
      <c r="G1734" s="138"/>
      <c r="H1734" s="18" t="s">
        <v>86</v>
      </c>
      <c r="I1734" s="17">
        <f>SUM(I1733)</f>
        <v>2010391</v>
      </c>
      <c r="J1734" s="17">
        <f t="shared" si="4712"/>
        <v>2014054</v>
      </c>
      <c r="K1734" s="17">
        <f t="shared" ref="K1734" si="4725">SUM(K1733)</f>
        <v>2011054</v>
      </c>
      <c r="L1734" s="17">
        <f t="shared" si="4714"/>
        <v>3000</v>
      </c>
      <c r="M1734" s="17">
        <f t="shared" ref="M1734:Q1734" si="4726">SUM(M1733)</f>
        <v>3000</v>
      </c>
      <c r="N1734" s="17">
        <f t="shared" si="4726"/>
        <v>0</v>
      </c>
      <c r="O1734" s="17">
        <f t="shared" si="4726"/>
        <v>0</v>
      </c>
      <c r="P1734" s="17">
        <f t="shared" si="4726"/>
        <v>0</v>
      </c>
      <c r="Q1734" s="17">
        <f t="shared" si="4726"/>
        <v>0</v>
      </c>
      <c r="R1734" s="17">
        <f t="shared" ref="R1734:AG1734" si="4727">SUM(R1733)</f>
        <v>3000</v>
      </c>
      <c r="S1734" s="17">
        <f t="shared" si="4727"/>
        <v>0</v>
      </c>
      <c r="T1734" s="17">
        <f t="shared" si="4727"/>
        <v>0</v>
      </c>
      <c r="U1734" s="17">
        <f t="shared" si="4727"/>
        <v>0</v>
      </c>
      <c r="V1734" s="17">
        <f t="shared" si="4727"/>
        <v>0</v>
      </c>
      <c r="W1734" s="17">
        <f t="shared" si="4727"/>
        <v>0</v>
      </c>
      <c r="X1734" s="17">
        <f t="shared" ref="X1734" si="4728">SUM(X1733)</f>
        <v>3000</v>
      </c>
      <c r="Y1734" s="17">
        <f t="shared" si="4727"/>
        <v>0</v>
      </c>
      <c r="Z1734" s="17">
        <f t="shared" si="4727"/>
        <v>0</v>
      </c>
      <c r="AA1734" s="17">
        <f t="shared" si="4727"/>
        <v>0</v>
      </c>
      <c r="AB1734" s="17">
        <f t="shared" si="4727"/>
        <v>0</v>
      </c>
      <c r="AC1734" s="17">
        <f t="shared" si="4727"/>
        <v>0</v>
      </c>
      <c r="AD1734" s="17">
        <f t="shared" si="4727"/>
        <v>0</v>
      </c>
      <c r="AE1734" s="17">
        <f t="shared" si="4727"/>
        <v>0</v>
      </c>
      <c r="AF1734" s="17">
        <f t="shared" si="4727"/>
        <v>0</v>
      </c>
      <c r="AG1734" s="17">
        <f t="shared" si="4727"/>
        <v>0</v>
      </c>
      <c r="AH1734" s="17">
        <v>0</v>
      </c>
      <c r="AI1734" s="17">
        <v>3000</v>
      </c>
      <c r="AJ1734" s="17">
        <f t="shared" ref="AJ1734:AY1734" si="4729">SUM(AJ1733)</f>
        <v>0</v>
      </c>
      <c r="AK1734" s="17">
        <f t="shared" si="4729"/>
        <v>0</v>
      </c>
      <c r="AL1734" s="17">
        <f t="shared" si="4729"/>
        <v>0</v>
      </c>
      <c r="AM1734" s="17">
        <f t="shared" si="4729"/>
        <v>0</v>
      </c>
      <c r="AN1734" s="17">
        <f t="shared" si="4729"/>
        <v>0</v>
      </c>
      <c r="AO1734" s="17">
        <f t="shared" si="4729"/>
        <v>0</v>
      </c>
      <c r="AP1734" s="17">
        <f t="shared" ref="AP1734" si="4730">SUM(AP1733)</f>
        <v>0</v>
      </c>
      <c r="AQ1734" s="17">
        <f t="shared" si="4729"/>
        <v>0</v>
      </c>
      <c r="AR1734" s="17">
        <f t="shared" si="4729"/>
        <v>0</v>
      </c>
      <c r="AS1734" s="17">
        <f t="shared" si="4729"/>
        <v>0</v>
      </c>
      <c r="AT1734" s="17">
        <f t="shared" si="4729"/>
        <v>0</v>
      </c>
      <c r="AU1734" s="17">
        <f t="shared" si="4729"/>
        <v>0</v>
      </c>
      <c r="AV1734" s="17">
        <f t="shared" si="4729"/>
        <v>0</v>
      </c>
      <c r="AW1734" s="17">
        <f t="shared" si="4729"/>
        <v>0</v>
      </c>
      <c r="AX1734" s="17">
        <f t="shared" si="4729"/>
        <v>0</v>
      </c>
      <c r="AY1734" s="17">
        <f t="shared" si="4729"/>
        <v>0</v>
      </c>
      <c r="AZ1734" s="17">
        <v>0</v>
      </c>
      <c r="BA1734" s="17">
        <v>0</v>
      </c>
      <c r="BB1734" s="17">
        <f t="shared" ref="BB1734:BQ1734" si="4731">SUM(BB1733)</f>
        <v>0</v>
      </c>
      <c r="BC1734" s="17">
        <f t="shared" si="4731"/>
        <v>0</v>
      </c>
      <c r="BD1734" s="17">
        <f t="shared" si="4731"/>
        <v>0</v>
      </c>
      <c r="BE1734" s="17">
        <f t="shared" si="4731"/>
        <v>0</v>
      </c>
      <c r="BF1734" s="17">
        <f t="shared" si="4731"/>
        <v>0</v>
      </c>
      <c r="BG1734" s="17">
        <f t="shared" si="4731"/>
        <v>0</v>
      </c>
      <c r="BH1734" s="17">
        <f t="shared" ref="BH1734" si="4732">SUM(BH1733)</f>
        <v>0</v>
      </c>
      <c r="BI1734" s="17">
        <f t="shared" si="4731"/>
        <v>0</v>
      </c>
      <c r="BJ1734" s="17">
        <f t="shared" si="4731"/>
        <v>0</v>
      </c>
      <c r="BK1734" s="17">
        <f t="shared" si="4731"/>
        <v>0</v>
      </c>
      <c r="BL1734" s="17">
        <f t="shared" si="4731"/>
        <v>0</v>
      </c>
      <c r="BM1734" s="17">
        <f t="shared" si="4731"/>
        <v>0</v>
      </c>
      <c r="BN1734" s="17">
        <f t="shared" si="4731"/>
        <v>0</v>
      </c>
      <c r="BO1734" s="17">
        <f t="shared" si="4731"/>
        <v>0</v>
      </c>
      <c r="BP1734" s="17">
        <f t="shared" si="4731"/>
        <v>0</v>
      </c>
      <c r="BQ1734" s="17">
        <f t="shared" si="4731"/>
        <v>0</v>
      </c>
      <c r="BR1734" s="17">
        <v>0</v>
      </c>
      <c r="BS1734" s="17">
        <v>0</v>
      </c>
      <c r="BT1734" s="17">
        <f t="shared" ref="BT1734:BW1734" si="4733">SUM(BT1733)</f>
        <v>2136317</v>
      </c>
      <c r="BU1734" s="17">
        <f t="shared" ref="BU1734:BV1734" si="4734">SUM(BU1733)</f>
        <v>2135778</v>
      </c>
      <c r="BV1734" s="17">
        <f t="shared" si="4734"/>
        <v>1489989</v>
      </c>
      <c r="BW1734" s="17">
        <f t="shared" si="4733"/>
        <v>462600</v>
      </c>
      <c r="BX1734" s="17">
        <f t="shared" ref="BX1734" si="4735">SUM(BX1733)</f>
        <v>193000</v>
      </c>
      <c r="BY1734" s="17">
        <f t="shared" ref="BY1734" si="4736">SUM(BY1733)</f>
        <v>134800</v>
      </c>
      <c r="BZ1734" s="17">
        <f t="shared" ref="BZ1734" si="4737">SUM(BZ1733)</f>
        <v>134800</v>
      </c>
      <c r="CA1734" s="17">
        <f>BV1734+BW1734</f>
        <v>1952589</v>
      </c>
      <c r="CB1734" s="125">
        <f>IF(BU1734=0,"-",CA1734/BU1734*100)</f>
        <v>91.422844509120324</v>
      </c>
    </row>
    <row r="1735" spans="1:80" x14ac:dyDescent="0.25">
      <c r="A1735" s="139"/>
      <c r="B1735" s="139"/>
      <c r="C1735" s="139"/>
      <c r="D1735" s="140"/>
      <c r="E1735" s="140"/>
      <c r="F1735" s="140"/>
      <c r="G1735" s="141"/>
      <c r="X1735">
        <f t="shared" si="4634"/>
        <v>0</v>
      </c>
      <c r="AH1735">
        <v>0</v>
      </c>
      <c r="AI1735">
        <v>0</v>
      </c>
      <c r="AP1735">
        <f t="shared" si="4635"/>
        <v>0</v>
      </c>
      <c r="AZ1735">
        <v>0</v>
      </c>
      <c r="BA1735">
        <v>0</v>
      </c>
      <c r="BH1735">
        <f t="shared" si="4636"/>
        <v>0</v>
      </c>
      <c r="BR1735">
        <v>0</v>
      </c>
      <c r="BS1735">
        <v>0</v>
      </c>
      <c r="BU1735">
        <v>0</v>
      </c>
      <c r="BV1735">
        <v>0</v>
      </c>
      <c r="BW1735">
        <f t="shared" si="4579"/>
        <v>0</v>
      </c>
      <c r="CA1735">
        <f>BV1735+BW1735</f>
        <v>0</v>
      </c>
      <c r="CB1735" s="126" t="str">
        <f>IF(BU1735=0,"-",CA1735/BU1735*100)</f>
        <v>-</v>
      </c>
    </row>
    <row r="1736" spans="1:80" ht="15.75" thickBot="1" x14ac:dyDescent="0.3">
      <c r="A1736" s="13" t="s">
        <v>1</v>
      </c>
      <c r="B1736" s="13" t="s">
        <v>1</v>
      </c>
      <c r="C1736" s="13" t="s">
        <v>1</v>
      </c>
      <c r="D1736" s="74" t="s">
        <v>1</v>
      </c>
      <c r="E1736" s="74" t="s">
        <v>1</v>
      </c>
      <c r="F1736" s="74" t="s">
        <v>1</v>
      </c>
      <c r="G1736" s="13" t="s">
        <v>1</v>
      </c>
      <c r="H1736" s="19" t="s">
        <v>1</v>
      </c>
      <c r="I1736" s="19" t="s">
        <v>1</v>
      </c>
      <c r="J1736" s="19"/>
      <c r="K1736" s="19" t="s">
        <v>1</v>
      </c>
      <c r="L1736" s="19"/>
      <c r="M1736" s="19" t="s">
        <v>1</v>
      </c>
      <c r="N1736" s="19" t="s">
        <v>1</v>
      </c>
      <c r="O1736" s="19" t="s">
        <v>1</v>
      </c>
      <c r="P1736" s="31"/>
      <c r="Q1736" s="19" t="s">
        <v>1</v>
      </c>
      <c r="R1736" s="19" t="s">
        <v>1</v>
      </c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>
        <v>0</v>
      </c>
      <c r="AI1736" s="19">
        <v>0</v>
      </c>
      <c r="AJ1736" s="19" t="s">
        <v>1</v>
      </c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>
        <v>0</v>
      </c>
      <c r="BA1736" s="19">
        <v>0</v>
      </c>
      <c r="BB1736" s="19" t="s">
        <v>1</v>
      </c>
      <c r="BC1736" s="19"/>
      <c r="BD1736" s="19"/>
      <c r="BE1736" s="19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>
        <v>0</v>
      </c>
      <c r="BS1736" s="19">
        <v>0</v>
      </c>
      <c r="BT1736" s="19"/>
      <c r="BU1736" s="19"/>
      <c r="BV1736" s="19"/>
      <c r="BW1736" s="19">
        <f t="shared" si="4579"/>
        <v>0</v>
      </c>
      <c r="BX1736" s="19"/>
      <c r="BY1736" s="19"/>
      <c r="BZ1736" s="19"/>
      <c r="CA1736" s="19">
        <f>BV1736+BW1736</f>
        <v>0</v>
      </c>
      <c r="CB1736" s="127"/>
    </row>
    <row r="1737" spans="1:80" ht="69.75" customHeight="1" thickBot="1" x14ac:dyDescent="0.3">
      <c r="A1737" s="5" t="s">
        <v>4</v>
      </c>
      <c r="B1737" s="5" t="s">
        <v>5</v>
      </c>
      <c r="C1737" s="5" t="s">
        <v>6</v>
      </c>
      <c r="D1737" s="80" t="s">
        <v>1</v>
      </c>
      <c r="E1737" s="88" t="s">
        <v>7</v>
      </c>
      <c r="F1737" s="88" t="s">
        <v>8</v>
      </c>
      <c r="G1737" s="5" t="s">
        <v>9</v>
      </c>
      <c r="H1737" s="5" t="s">
        <v>10</v>
      </c>
      <c r="I1737" s="5" t="s">
        <v>11</v>
      </c>
      <c r="J1737" s="5" t="s">
        <v>1809</v>
      </c>
      <c r="K1737" s="5" t="s">
        <v>12</v>
      </c>
      <c r="L1737" s="5" t="s">
        <v>13</v>
      </c>
      <c r="M1737" s="5" t="s">
        <v>14</v>
      </c>
      <c r="N1737" s="5" t="s">
        <v>15</v>
      </c>
      <c r="O1737" s="5" t="s">
        <v>16</v>
      </c>
      <c r="P1737" s="5" t="s">
        <v>17</v>
      </c>
      <c r="Q1737" s="5" t="s">
        <v>18</v>
      </c>
      <c r="R1737" s="71" t="s">
        <v>14</v>
      </c>
      <c r="S1737" s="71" t="s">
        <v>1843</v>
      </c>
      <c r="T1737" s="71" t="s">
        <v>1797</v>
      </c>
      <c r="U1737" s="71" t="s">
        <v>1832</v>
      </c>
      <c r="V1737" s="71" t="s">
        <v>1833</v>
      </c>
      <c r="W1737" s="71" t="s">
        <v>1834</v>
      </c>
      <c r="X1737" s="71" t="s">
        <v>1847</v>
      </c>
      <c r="Y1737" s="71" t="s">
        <v>1844</v>
      </c>
      <c r="Z1737" s="71" t="s">
        <v>1835</v>
      </c>
      <c r="AA1737" s="71" t="s">
        <v>1836</v>
      </c>
      <c r="AB1737" s="71" t="s">
        <v>1837</v>
      </c>
      <c r="AC1737" s="71" t="s">
        <v>1838</v>
      </c>
      <c r="AD1737" s="71" t="s">
        <v>1839</v>
      </c>
      <c r="AE1737" s="71" t="s">
        <v>1840</v>
      </c>
      <c r="AF1737" s="71" t="s">
        <v>1845</v>
      </c>
      <c r="AG1737" s="71" t="s">
        <v>1846</v>
      </c>
      <c r="AH1737" s="71" t="s">
        <v>1841</v>
      </c>
      <c r="AI1737" s="71" t="s">
        <v>1842</v>
      </c>
      <c r="AJ1737" s="72" t="s">
        <v>15</v>
      </c>
      <c r="AK1737" s="72" t="s">
        <v>1843</v>
      </c>
      <c r="AL1737" s="72" t="s">
        <v>1797</v>
      </c>
      <c r="AM1737" s="72" t="s">
        <v>1832</v>
      </c>
      <c r="AN1737" s="72" t="s">
        <v>1833</v>
      </c>
      <c r="AO1737" s="72" t="s">
        <v>1834</v>
      </c>
      <c r="AP1737" s="72" t="s">
        <v>1848</v>
      </c>
      <c r="AQ1737" s="72" t="s">
        <v>1844</v>
      </c>
      <c r="AR1737" s="72" t="s">
        <v>1835</v>
      </c>
      <c r="AS1737" s="72" t="s">
        <v>1836</v>
      </c>
      <c r="AT1737" s="72" t="s">
        <v>1837</v>
      </c>
      <c r="AU1737" s="72" t="s">
        <v>1838</v>
      </c>
      <c r="AV1737" s="72" t="s">
        <v>1839</v>
      </c>
      <c r="AW1737" s="72" t="s">
        <v>1840</v>
      </c>
      <c r="AX1737" s="72" t="s">
        <v>1845</v>
      </c>
      <c r="AY1737" s="72" t="s">
        <v>1846</v>
      </c>
      <c r="AZ1737" s="72" t="s">
        <v>1841</v>
      </c>
      <c r="BA1737" s="72" t="s">
        <v>1842</v>
      </c>
      <c r="BB1737" s="73" t="s">
        <v>16</v>
      </c>
      <c r="BC1737" s="73" t="s">
        <v>1843</v>
      </c>
      <c r="BD1737" s="73" t="s">
        <v>1797</v>
      </c>
      <c r="BE1737" s="73" t="s">
        <v>1832</v>
      </c>
      <c r="BF1737" s="73" t="s">
        <v>1833</v>
      </c>
      <c r="BG1737" s="73" t="s">
        <v>1834</v>
      </c>
      <c r="BH1737" s="73" t="s">
        <v>1849</v>
      </c>
      <c r="BI1737" s="73" t="s">
        <v>1844</v>
      </c>
      <c r="BJ1737" s="73" t="s">
        <v>1835</v>
      </c>
      <c r="BK1737" s="73" t="s">
        <v>1836</v>
      </c>
      <c r="BL1737" s="73" t="s">
        <v>1837</v>
      </c>
      <c r="BM1737" s="73" t="s">
        <v>1838</v>
      </c>
      <c r="BN1737" s="73" t="s">
        <v>1839</v>
      </c>
      <c r="BO1737" s="73" t="s">
        <v>1840</v>
      </c>
      <c r="BP1737" s="73" t="s">
        <v>1845</v>
      </c>
      <c r="BQ1737" s="73" t="s">
        <v>1846</v>
      </c>
      <c r="BR1737" s="73" t="s">
        <v>1841</v>
      </c>
      <c r="BS1737" s="73" t="s">
        <v>1842</v>
      </c>
      <c r="BT1737" s="5" t="s">
        <v>1911</v>
      </c>
      <c r="BU1737" s="5" t="s">
        <v>1942</v>
      </c>
      <c r="BV1737" s="5" t="s">
        <v>1943</v>
      </c>
      <c r="BW1737" s="5" t="s">
        <v>1944</v>
      </c>
      <c r="BX1737" s="5" t="s">
        <v>1945</v>
      </c>
      <c r="BY1737" s="5" t="s">
        <v>1946</v>
      </c>
      <c r="BZ1737" s="5" t="s">
        <v>1947</v>
      </c>
      <c r="CA1737" s="5" t="s">
        <v>1948</v>
      </c>
      <c r="CB1737" s="120" t="s">
        <v>1916</v>
      </c>
    </row>
    <row r="1738" spans="1:80" x14ac:dyDescent="0.25">
      <c r="A1738" s="6" t="s">
        <v>1</v>
      </c>
      <c r="B1738" s="6" t="s">
        <v>1</v>
      </c>
      <c r="C1738" s="6" t="s">
        <v>1</v>
      </c>
      <c r="D1738" s="81" t="s">
        <v>1</v>
      </c>
      <c r="E1738" s="81" t="s">
        <v>1</v>
      </c>
      <c r="F1738" s="94" t="s">
        <v>1</v>
      </c>
      <c r="G1738" s="7" t="s">
        <v>1</v>
      </c>
      <c r="H1738" s="8" t="s">
        <v>1</v>
      </c>
      <c r="I1738" s="9" t="s">
        <v>19</v>
      </c>
      <c r="J1738" s="9">
        <v>1</v>
      </c>
      <c r="K1738" s="9" t="s">
        <v>20</v>
      </c>
      <c r="L1738" s="9" t="s">
        <v>21</v>
      </c>
      <c r="M1738" s="9" t="s">
        <v>22</v>
      </c>
      <c r="N1738" s="9" t="s">
        <v>23</v>
      </c>
      <c r="O1738" s="9" t="s">
        <v>24</v>
      </c>
      <c r="P1738" s="9" t="s">
        <v>25</v>
      </c>
      <c r="Q1738" s="9" t="s">
        <v>26</v>
      </c>
      <c r="R1738" s="9">
        <v>1</v>
      </c>
      <c r="S1738" s="9">
        <v>2</v>
      </c>
      <c r="T1738" s="9">
        <v>3</v>
      </c>
      <c r="U1738" s="9">
        <v>4</v>
      </c>
      <c r="V1738" s="9">
        <v>5</v>
      </c>
      <c r="W1738" s="9">
        <v>6</v>
      </c>
      <c r="X1738" s="9">
        <v>7</v>
      </c>
      <c r="Y1738" s="9">
        <v>8</v>
      </c>
      <c r="Z1738" s="9">
        <v>9</v>
      </c>
      <c r="AA1738" s="9">
        <v>10</v>
      </c>
      <c r="AB1738" s="9">
        <v>11</v>
      </c>
      <c r="AC1738" s="9">
        <v>12</v>
      </c>
      <c r="AD1738" s="9">
        <v>13</v>
      </c>
      <c r="AE1738" s="9">
        <v>14</v>
      </c>
      <c r="AF1738" s="9">
        <v>15</v>
      </c>
      <c r="AG1738" s="9">
        <v>16</v>
      </c>
      <c r="AH1738" s="9">
        <v>20</v>
      </c>
      <c r="AI1738" s="9">
        <v>21</v>
      </c>
      <c r="AJ1738" s="9">
        <v>1</v>
      </c>
      <c r="AK1738" s="9">
        <v>2</v>
      </c>
      <c r="AL1738" s="9">
        <v>3</v>
      </c>
      <c r="AM1738" s="9">
        <v>4</v>
      </c>
      <c r="AN1738" s="9">
        <v>5</v>
      </c>
      <c r="AO1738" s="9">
        <v>6</v>
      </c>
      <c r="AP1738" s="9">
        <v>7</v>
      </c>
      <c r="AQ1738" s="9">
        <v>8</v>
      </c>
      <c r="AR1738" s="9">
        <v>9</v>
      </c>
      <c r="AS1738" s="9">
        <v>10</v>
      </c>
      <c r="AT1738" s="9">
        <v>11</v>
      </c>
      <c r="AU1738" s="9">
        <v>12</v>
      </c>
      <c r="AV1738" s="9">
        <v>13</v>
      </c>
      <c r="AW1738" s="9">
        <v>14</v>
      </c>
      <c r="AX1738" s="9">
        <v>15</v>
      </c>
      <c r="AY1738" s="9">
        <v>16</v>
      </c>
      <c r="AZ1738" s="9">
        <v>20</v>
      </c>
      <c r="BA1738" s="9">
        <v>21</v>
      </c>
      <c r="BB1738" s="9">
        <v>1</v>
      </c>
      <c r="BC1738" s="9">
        <v>2</v>
      </c>
      <c r="BD1738" s="9">
        <v>3</v>
      </c>
      <c r="BE1738" s="9">
        <v>4</v>
      </c>
      <c r="BF1738" s="9">
        <v>5</v>
      </c>
      <c r="BG1738" s="9">
        <v>6</v>
      </c>
      <c r="BH1738" s="9">
        <v>7</v>
      </c>
      <c r="BI1738" s="9">
        <v>8</v>
      </c>
      <c r="BJ1738" s="9">
        <v>9</v>
      </c>
      <c r="BK1738" s="9">
        <v>10</v>
      </c>
      <c r="BL1738" s="9">
        <v>11</v>
      </c>
      <c r="BM1738" s="9">
        <v>12</v>
      </c>
      <c r="BN1738" s="9">
        <v>13</v>
      </c>
      <c r="BO1738" s="9">
        <v>14</v>
      </c>
      <c r="BP1738" s="9">
        <v>15</v>
      </c>
      <c r="BQ1738" s="9">
        <v>16</v>
      </c>
      <c r="BR1738" s="9">
        <v>20</v>
      </c>
      <c r="BS1738" s="9">
        <v>21</v>
      </c>
      <c r="BT1738" s="9">
        <v>1</v>
      </c>
      <c r="BU1738" s="9">
        <v>2</v>
      </c>
      <c r="BV1738" s="9">
        <v>3</v>
      </c>
      <c r="BW1738" s="9" t="s">
        <v>1798</v>
      </c>
      <c r="BX1738" s="9">
        <v>5</v>
      </c>
      <c r="BY1738" s="9">
        <v>6</v>
      </c>
      <c r="BZ1738" s="9">
        <v>7</v>
      </c>
      <c r="CA1738" s="9" t="s">
        <v>1917</v>
      </c>
      <c r="CB1738" s="121">
        <v>9</v>
      </c>
    </row>
    <row r="1739" spans="1:80" x14ac:dyDescent="0.25">
      <c r="A1739" s="1" t="s">
        <v>928</v>
      </c>
      <c r="B1739" s="1" t="s">
        <v>88</v>
      </c>
      <c r="C1739" s="4" t="s">
        <v>1041</v>
      </c>
      <c r="D1739" s="79" t="s">
        <v>1042</v>
      </c>
      <c r="E1739" s="78" t="s">
        <v>1</v>
      </c>
      <c r="F1739" s="78" t="s">
        <v>1</v>
      </c>
      <c r="G1739" s="2" t="s">
        <v>1</v>
      </c>
      <c r="H1739" s="2" t="s">
        <v>1043</v>
      </c>
      <c r="I1739" s="3" t="s">
        <v>1</v>
      </c>
      <c r="J1739" s="3">
        <f t="shared" ref="J1739:J1770" si="4738">SUM(K1739,L1739,P1739,Q1739)</f>
        <v>0</v>
      </c>
      <c r="K1739" s="3" t="s">
        <v>1</v>
      </c>
      <c r="L1739" s="3"/>
      <c r="M1739" s="3" t="s">
        <v>1</v>
      </c>
      <c r="N1739" s="3" t="s">
        <v>1</v>
      </c>
      <c r="O1739" s="3" t="s">
        <v>1</v>
      </c>
      <c r="P1739" s="26"/>
      <c r="Q1739" s="3" t="s">
        <v>1</v>
      </c>
      <c r="R1739" s="3" t="s">
        <v>1</v>
      </c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>
        <v>0</v>
      </c>
      <c r="AI1739" s="3">
        <v>0</v>
      </c>
      <c r="AJ1739" s="3" t="s">
        <v>1</v>
      </c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>
        <v>0</v>
      </c>
      <c r="BA1739" s="3">
        <v>0</v>
      </c>
      <c r="BB1739" s="3" t="s">
        <v>1</v>
      </c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>
        <v>0</v>
      </c>
      <c r="BS1739" s="3">
        <v>0</v>
      </c>
      <c r="BT1739" s="3">
        <v>0</v>
      </c>
      <c r="BU1739" s="3"/>
      <c r="BV1739" s="3"/>
      <c r="BW1739" s="3">
        <f t="shared" si="4579"/>
        <v>0</v>
      </c>
      <c r="BX1739" s="3"/>
      <c r="BY1739" s="3"/>
      <c r="BZ1739" s="3"/>
      <c r="CA1739" s="3">
        <f t="shared" ref="CA1739:CA1770" si="4739">BV1739+BW1739</f>
        <v>0</v>
      </c>
      <c r="CB1739" s="122"/>
    </row>
    <row r="1740" spans="1:80" ht="33.75" x14ac:dyDescent="0.25">
      <c r="A1740" s="1" t="s">
        <v>1</v>
      </c>
      <c r="B1740" s="1" t="s">
        <v>1</v>
      </c>
      <c r="C1740" s="1" t="s">
        <v>1</v>
      </c>
      <c r="D1740" s="78" t="s">
        <v>1</v>
      </c>
      <c r="E1740" s="78" t="s">
        <v>1</v>
      </c>
      <c r="F1740" s="78" t="s">
        <v>1</v>
      </c>
      <c r="G1740" s="2" t="s">
        <v>1</v>
      </c>
      <c r="H1740" s="10" t="s">
        <v>30</v>
      </c>
      <c r="I1740" s="11">
        <f>SUM(I1741,I1749,I1751)</f>
        <v>2469648</v>
      </c>
      <c r="J1740" s="11">
        <f t="shared" si="4738"/>
        <v>2838006</v>
      </c>
      <c r="K1740" s="11">
        <f t="shared" ref="K1740" si="4740">SUM(K1741,K1749,K1751)</f>
        <v>2838006</v>
      </c>
      <c r="L1740" s="11">
        <f t="shared" ref="L1740:L1769" si="4741">SUM(M1740:O1740)</f>
        <v>0</v>
      </c>
      <c r="M1740" s="11">
        <f t="shared" ref="M1740:Q1740" si="4742">SUM(M1741,M1749,M1751)</f>
        <v>0</v>
      </c>
      <c r="N1740" s="11">
        <f t="shared" si="4742"/>
        <v>0</v>
      </c>
      <c r="O1740" s="11">
        <f t="shared" si="4742"/>
        <v>0</v>
      </c>
      <c r="P1740" s="11">
        <f t="shared" si="4742"/>
        <v>0</v>
      </c>
      <c r="Q1740" s="11">
        <f t="shared" si="4742"/>
        <v>0</v>
      </c>
      <c r="R1740" s="11">
        <f t="shared" ref="R1740:AG1740" si="4743">SUM(R1741,R1749,R1751)</f>
        <v>0</v>
      </c>
      <c r="S1740" s="11">
        <f t="shared" si="4743"/>
        <v>0</v>
      </c>
      <c r="T1740" s="11">
        <f t="shared" si="4743"/>
        <v>0</v>
      </c>
      <c r="U1740" s="11">
        <f t="shared" si="4743"/>
        <v>0</v>
      </c>
      <c r="V1740" s="11">
        <f t="shared" si="4743"/>
        <v>0</v>
      </c>
      <c r="W1740" s="11">
        <f t="shared" si="4743"/>
        <v>0</v>
      </c>
      <c r="X1740" s="11">
        <f t="shared" ref="X1740" si="4744">SUM(X1741,X1749,X1751)</f>
        <v>0</v>
      </c>
      <c r="Y1740" s="11">
        <f t="shared" si="4743"/>
        <v>0</v>
      </c>
      <c r="Z1740" s="11">
        <f t="shared" si="4743"/>
        <v>0</v>
      </c>
      <c r="AA1740" s="11">
        <f t="shared" si="4743"/>
        <v>0</v>
      </c>
      <c r="AB1740" s="11">
        <f t="shared" si="4743"/>
        <v>0</v>
      </c>
      <c r="AC1740" s="11">
        <f t="shared" si="4743"/>
        <v>0</v>
      </c>
      <c r="AD1740" s="11">
        <f t="shared" si="4743"/>
        <v>0</v>
      </c>
      <c r="AE1740" s="11">
        <f t="shared" si="4743"/>
        <v>0</v>
      </c>
      <c r="AF1740" s="11">
        <f t="shared" si="4743"/>
        <v>0</v>
      </c>
      <c r="AG1740" s="11">
        <f t="shared" si="4743"/>
        <v>0</v>
      </c>
      <c r="AH1740" s="11">
        <v>0</v>
      </c>
      <c r="AI1740" s="11">
        <v>0</v>
      </c>
      <c r="AJ1740" s="11">
        <f t="shared" ref="AJ1740:AY1740" si="4745">SUM(AJ1741,AJ1749,AJ1751)</f>
        <v>0</v>
      </c>
      <c r="AK1740" s="11">
        <f t="shared" si="4745"/>
        <v>0</v>
      </c>
      <c r="AL1740" s="11">
        <f t="shared" si="4745"/>
        <v>0</v>
      </c>
      <c r="AM1740" s="11">
        <f t="shared" si="4745"/>
        <v>0</v>
      </c>
      <c r="AN1740" s="11">
        <f t="shared" si="4745"/>
        <v>0</v>
      </c>
      <c r="AO1740" s="11">
        <f t="shared" si="4745"/>
        <v>0</v>
      </c>
      <c r="AP1740" s="11">
        <f t="shared" ref="AP1740" si="4746">SUM(AP1741,AP1749,AP1751)</f>
        <v>0</v>
      </c>
      <c r="AQ1740" s="11">
        <f t="shared" si="4745"/>
        <v>0</v>
      </c>
      <c r="AR1740" s="11">
        <f t="shared" si="4745"/>
        <v>0</v>
      </c>
      <c r="AS1740" s="11">
        <f t="shared" si="4745"/>
        <v>0</v>
      </c>
      <c r="AT1740" s="11">
        <f t="shared" si="4745"/>
        <v>0</v>
      </c>
      <c r="AU1740" s="11">
        <f t="shared" si="4745"/>
        <v>0</v>
      </c>
      <c r="AV1740" s="11">
        <f t="shared" si="4745"/>
        <v>0</v>
      </c>
      <c r="AW1740" s="11">
        <f t="shared" si="4745"/>
        <v>0</v>
      </c>
      <c r="AX1740" s="11">
        <f t="shared" si="4745"/>
        <v>0</v>
      </c>
      <c r="AY1740" s="11">
        <f t="shared" si="4745"/>
        <v>0</v>
      </c>
      <c r="AZ1740" s="11">
        <v>0</v>
      </c>
      <c r="BA1740" s="11">
        <v>0</v>
      </c>
      <c r="BB1740" s="11">
        <f t="shared" ref="BB1740:BQ1740" si="4747">SUM(BB1741,BB1749,BB1751)</f>
        <v>0</v>
      </c>
      <c r="BC1740" s="11">
        <f t="shared" si="4747"/>
        <v>0</v>
      </c>
      <c r="BD1740" s="11">
        <f t="shared" si="4747"/>
        <v>0</v>
      </c>
      <c r="BE1740" s="11">
        <f t="shared" si="4747"/>
        <v>0</v>
      </c>
      <c r="BF1740" s="11">
        <f t="shared" si="4747"/>
        <v>0</v>
      </c>
      <c r="BG1740" s="11">
        <f t="shared" si="4747"/>
        <v>0</v>
      </c>
      <c r="BH1740" s="11">
        <f t="shared" ref="BH1740" si="4748">SUM(BH1741,BH1749,BH1751)</f>
        <v>0</v>
      </c>
      <c r="BI1740" s="11">
        <f t="shared" si="4747"/>
        <v>0</v>
      </c>
      <c r="BJ1740" s="11">
        <f t="shared" si="4747"/>
        <v>0</v>
      </c>
      <c r="BK1740" s="11">
        <f t="shared" si="4747"/>
        <v>0</v>
      </c>
      <c r="BL1740" s="11">
        <f t="shared" si="4747"/>
        <v>0</v>
      </c>
      <c r="BM1740" s="11">
        <f t="shared" si="4747"/>
        <v>0</v>
      </c>
      <c r="BN1740" s="11">
        <f t="shared" si="4747"/>
        <v>0</v>
      </c>
      <c r="BO1740" s="11">
        <f t="shared" si="4747"/>
        <v>0</v>
      </c>
      <c r="BP1740" s="11">
        <f t="shared" si="4747"/>
        <v>0</v>
      </c>
      <c r="BQ1740" s="11">
        <f t="shared" si="4747"/>
        <v>0</v>
      </c>
      <c r="BR1740" s="11">
        <v>0</v>
      </c>
      <c r="BS1740" s="11">
        <v>0</v>
      </c>
      <c r="BT1740" s="11">
        <f t="shared" ref="BT1740:BZ1740" si="4749">SUM(BT1741,BT1749,BT1751)</f>
        <v>2973166</v>
      </c>
      <c r="BU1740" s="11">
        <f t="shared" si="4749"/>
        <v>2983981</v>
      </c>
      <c r="BV1740" s="11">
        <f t="shared" si="4749"/>
        <v>1626096</v>
      </c>
      <c r="BW1740" s="11">
        <f t="shared" si="4749"/>
        <v>687290</v>
      </c>
      <c r="BX1740" s="11">
        <f t="shared" si="4749"/>
        <v>240400</v>
      </c>
      <c r="BY1740" s="11">
        <f t="shared" si="4749"/>
        <v>214900</v>
      </c>
      <c r="BZ1740" s="11">
        <f t="shared" si="4749"/>
        <v>231990</v>
      </c>
      <c r="CA1740" s="11">
        <f t="shared" si="4739"/>
        <v>2313386</v>
      </c>
      <c r="CB1740" s="123">
        <f t="shared" ref="CB1740:CB1769" si="4750">IF(BU1740=0,"-",CA1740/BU1740*100)</f>
        <v>77.52683411858186</v>
      </c>
    </row>
    <row r="1741" spans="1:80" x14ac:dyDescent="0.25">
      <c r="A1741" s="4" t="s">
        <v>928</v>
      </c>
      <c r="B1741" s="4" t="s">
        <v>88</v>
      </c>
      <c r="C1741" s="4" t="s">
        <v>1041</v>
      </c>
      <c r="D1741" s="79" t="s">
        <v>1042</v>
      </c>
      <c r="E1741" s="78" t="s">
        <v>31</v>
      </c>
      <c r="F1741" s="78" t="s">
        <v>1</v>
      </c>
      <c r="G1741" s="2" t="s">
        <v>1</v>
      </c>
      <c r="H1741" s="2" t="s">
        <v>32</v>
      </c>
      <c r="I1741" s="12">
        <f>SUM(I1742,I1743)</f>
        <v>2159197</v>
      </c>
      <c r="J1741" s="12">
        <f t="shared" si="4738"/>
        <v>2499440</v>
      </c>
      <c r="K1741" s="12">
        <f t="shared" ref="K1741" si="4751">SUM(K1742,K1743)</f>
        <v>2499440</v>
      </c>
      <c r="L1741" s="12">
        <f t="shared" si="4741"/>
        <v>0</v>
      </c>
      <c r="M1741" s="12">
        <f t="shared" ref="M1741:Q1741" si="4752">SUM(M1742,M1743)</f>
        <v>0</v>
      </c>
      <c r="N1741" s="12">
        <f t="shared" si="4752"/>
        <v>0</v>
      </c>
      <c r="O1741" s="12">
        <f t="shared" si="4752"/>
        <v>0</v>
      </c>
      <c r="P1741" s="12">
        <f t="shared" si="4752"/>
        <v>0</v>
      </c>
      <c r="Q1741" s="12">
        <f t="shared" si="4752"/>
        <v>0</v>
      </c>
      <c r="R1741" s="12">
        <f t="shared" ref="R1741:AG1741" si="4753">SUM(R1742,R1743)</f>
        <v>0</v>
      </c>
      <c r="S1741" s="12">
        <f t="shared" si="4753"/>
        <v>0</v>
      </c>
      <c r="T1741" s="12">
        <f t="shared" si="4753"/>
        <v>0</v>
      </c>
      <c r="U1741" s="12">
        <f t="shared" si="4753"/>
        <v>0</v>
      </c>
      <c r="V1741" s="12">
        <f t="shared" si="4753"/>
        <v>0</v>
      </c>
      <c r="W1741" s="12">
        <f t="shared" si="4753"/>
        <v>0</v>
      </c>
      <c r="X1741" s="12">
        <f t="shared" ref="X1741" si="4754">SUM(X1742,X1743)</f>
        <v>0</v>
      </c>
      <c r="Y1741" s="12">
        <f t="shared" si="4753"/>
        <v>0</v>
      </c>
      <c r="Z1741" s="12">
        <f t="shared" si="4753"/>
        <v>0</v>
      </c>
      <c r="AA1741" s="12">
        <f t="shared" si="4753"/>
        <v>0</v>
      </c>
      <c r="AB1741" s="12">
        <f t="shared" si="4753"/>
        <v>0</v>
      </c>
      <c r="AC1741" s="12">
        <f t="shared" si="4753"/>
        <v>0</v>
      </c>
      <c r="AD1741" s="12">
        <f t="shared" si="4753"/>
        <v>0</v>
      </c>
      <c r="AE1741" s="12">
        <f t="shared" si="4753"/>
        <v>0</v>
      </c>
      <c r="AF1741" s="12">
        <f t="shared" si="4753"/>
        <v>0</v>
      </c>
      <c r="AG1741" s="12">
        <f t="shared" si="4753"/>
        <v>0</v>
      </c>
      <c r="AH1741" s="12">
        <v>0</v>
      </c>
      <c r="AI1741" s="12">
        <v>0</v>
      </c>
      <c r="AJ1741" s="12">
        <f t="shared" ref="AJ1741:AY1741" si="4755">SUM(AJ1742,AJ1743)</f>
        <v>0</v>
      </c>
      <c r="AK1741" s="12">
        <f t="shared" si="4755"/>
        <v>0</v>
      </c>
      <c r="AL1741" s="12">
        <f t="shared" si="4755"/>
        <v>0</v>
      </c>
      <c r="AM1741" s="12">
        <f t="shared" si="4755"/>
        <v>0</v>
      </c>
      <c r="AN1741" s="12">
        <f t="shared" si="4755"/>
        <v>0</v>
      </c>
      <c r="AO1741" s="12">
        <f t="shared" si="4755"/>
        <v>0</v>
      </c>
      <c r="AP1741" s="12">
        <f t="shared" ref="AP1741" si="4756">SUM(AP1742,AP1743)</f>
        <v>0</v>
      </c>
      <c r="AQ1741" s="12">
        <f t="shared" si="4755"/>
        <v>0</v>
      </c>
      <c r="AR1741" s="12">
        <f t="shared" si="4755"/>
        <v>0</v>
      </c>
      <c r="AS1741" s="12">
        <f t="shared" si="4755"/>
        <v>0</v>
      </c>
      <c r="AT1741" s="12">
        <f t="shared" si="4755"/>
        <v>0</v>
      </c>
      <c r="AU1741" s="12">
        <f t="shared" si="4755"/>
        <v>0</v>
      </c>
      <c r="AV1741" s="12">
        <f t="shared" si="4755"/>
        <v>0</v>
      </c>
      <c r="AW1741" s="12">
        <f t="shared" si="4755"/>
        <v>0</v>
      </c>
      <c r="AX1741" s="12">
        <f t="shared" si="4755"/>
        <v>0</v>
      </c>
      <c r="AY1741" s="12">
        <f t="shared" si="4755"/>
        <v>0</v>
      </c>
      <c r="AZ1741" s="12">
        <v>0</v>
      </c>
      <c r="BA1741" s="12">
        <v>0</v>
      </c>
      <c r="BB1741" s="12">
        <f t="shared" ref="BB1741:BQ1741" si="4757">SUM(BB1742,BB1743)</f>
        <v>0</v>
      </c>
      <c r="BC1741" s="12">
        <f t="shared" si="4757"/>
        <v>0</v>
      </c>
      <c r="BD1741" s="12">
        <f t="shared" si="4757"/>
        <v>0</v>
      </c>
      <c r="BE1741" s="12">
        <f t="shared" si="4757"/>
        <v>0</v>
      </c>
      <c r="BF1741" s="12">
        <f t="shared" si="4757"/>
        <v>0</v>
      </c>
      <c r="BG1741" s="12">
        <f t="shared" si="4757"/>
        <v>0</v>
      </c>
      <c r="BH1741" s="12">
        <f t="shared" ref="BH1741" si="4758">SUM(BH1742,BH1743)</f>
        <v>0</v>
      </c>
      <c r="BI1741" s="12">
        <f t="shared" si="4757"/>
        <v>0</v>
      </c>
      <c r="BJ1741" s="12">
        <f t="shared" si="4757"/>
        <v>0</v>
      </c>
      <c r="BK1741" s="12">
        <f t="shared" si="4757"/>
        <v>0</v>
      </c>
      <c r="BL1741" s="12">
        <f t="shared" si="4757"/>
        <v>0</v>
      </c>
      <c r="BM1741" s="12">
        <f t="shared" si="4757"/>
        <v>0</v>
      </c>
      <c r="BN1741" s="12">
        <f t="shared" si="4757"/>
        <v>0</v>
      </c>
      <c r="BO1741" s="12">
        <f t="shared" si="4757"/>
        <v>0</v>
      </c>
      <c r="BP1741" s="12">
        <f t="shared" si="4757"/>
        <v>0</v>
      </c>
      <c r="BQ1741" s="12">
        <f t="shared" si="4757"/>
        <v>0</v>
      </c>
      <c r="BR1741" s="12">
        <v>0</v>
      </c>
      <c r="BS1741" s="12">
        <v>0</v>
      </c>
      <c r="BT1741" s="12">
        <f t="shared" ref="BT1741:BZ1741" si="4759">SUM(BT1742,BT1743)</f>
        <v>2610567</v>
      </c>
      <c r="BU1741" s="12">
        <f t="shared" si="4759"/>
        <v>2621382</v>
      </c>
      <c r="BV1741" s="12">
        <f t="shared" si="4759"/>
        <v>1435516</v>
      </c>
      <c r="BW1741" s="12">
        <f t="shared" si="4759"/>
        <v>604300</v>
      </c>
      <c r="BX1741" s="12">
        <f t="shared" si="4759"/>
        <v>210000</v>
      </c>
      <c r="BY1741" s="12">
        <f t="shared" si="4759"/>
        <v>192900</v>
      </c>
      <c r="BZ1741" s="12">
        <f t="shared" si="4759"/>
        <v>201400</v>
      </c>
      <c r="CA1741" s="12">
        <f t="shared" si="4739"/>
        <v>2039816</v>
      </c>
      <c r="CB1741" s="124">
        <f t="shared" si="4750"/>
        <v>77.814526841185298</v>
      </c>
    </row>
    <row r="1742" spans="1:80" x14ac:dyDescent="0.25">
      <c r="A1742" s="4" t="s">
        <v>928</v>
      </c>
      <c r="B1742" s="4" t="s">
        <v>88</v>
      </c>
      <c r="C1742" s="4" t="s">
        <v>1041</v>
      </c>
      <c r="D1742" s="79" t="s">
        <v>1042</v>
      </c>
      <c r="E1742" s="89">
        <v>6111</v>
      </c>
      <c r="F1742" s="79"/>
      <c r="G1742" s="75" t="s">
        <v>1906</v>
      </c>
      <c r="H1742" s="13" t="s">
        <v>33</v>
      </c>
      <c r="I1742" s="14">
        <v>1872296</v>
      </c>
      <c r="J1742" s="14">
        <f t="shared" si="4738"/>
        <v>2222539</v>
      </c>
      <c r="K1742" s="14">
        <v>2222539</v>
      </c>
      <c r="L1742" s="14">
        <f t="shared" si="4741"/>
        <v>0</v>
      </c>
      <c r="M1742" s="14">
        <v>0</v>
      </c>
      <c r="N1742" s="14">
        <v>0</v>
      </c>
      <c r="O1742" s="14">
        <v>0</v>
      </c>
      <c r="P1742" s="14">
        <v>0</v>
      </c>
      <c r="Q1742" s="14">
        <v>0</v>
      </c>
      <c r="R1742" s="14">
        <v>0</v>
      </c>
      <c r="S1742" s="14"/>
      <c r="T1742" s="14"/>
      <c r="U1742" s="14"/>
      <c r="V1742" s="14"/>
      <c r="W1742" s="14"/>
      <c r="X1742" s="14">
        <f t="shared" si="4634"/>
        <v>0</v>
      </c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>
        <v>0</v>
      </c>
      <c r="AI1742" s="14">
        <v>0</v>
      </c>
      <c r="AJ1742" s="14">
        <v>0</v>
      </c>
      <c r="AK1742" s="14"/>
      <c r="AL1742" s="14"/>
      <c r="AM1742" s="14"/>
      <c r="AN1742" s="14"/>
      <c r="AO1742" s="14"/>
      <c r="AP1742" s="14">
        <f t="shared" si="4635"/>
        <v>0</v>
      </c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>
        <v>0</v>
      </c>
      <c r="BA1742" s="14">
        <v>0</v>
      </c>
      <c r="BB1742" s="14">
        <v>0</v>
      </c>
      <c r="BC1742" s="14"/>
      <c r="BD1742" s="14"/>
      <c r="BE1742" s="14"/>
      <c r="BF1742" s="14"/>
      <c r="BG1742" s="14"/>
      <c r="BH1742" s="14">
        <f t="shared" si="4636"/>
        <v>0</v>
      </c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>
        <v>0</v>
      </c>
      <c r="BS1742" s="14">
        <v>0</v>
      </c>
      <c r="BT1742" s="14">
        <v>2333666</v>
      </c>
      <c r="BU1742" s="14">
        <v>2333666</v>
      </c>
      <c r="BV1742" s="14">
        <v>1229000</v>
      </c>
      <c r="BW1742" s="14">
        <f t="shared" ref="BW1742:BW1803" si="4760">BX1742+BY1742+BZ1742</f>
        <v>560000</v>
      </c>
      <c r="BX1742" s="14">
        <v>200000</v>
      </c>
      <c r="BY1742" s="14">
        <v>180000</v>
      </c>
      <c r="BZ1742" s="14">
        <v>180000</v>
      </c>
      <c r="CA1742" s="14">
        <f t="shared" si="4739"/>
        <v>1789000</v>
      </c>
      <c r="CB1742" s="122">
        <f t="shared" si="4750"/>
        <v>76.660498974574764</v>
      </c>
    </row>
    <row r="1743" spans="1:80" x14ac:dyDescent="0.25">
      <c r="A1743" s="1" t="s">
        <v>928</v>
      </c>
      <c r="B1743" s="1" t="s">
        <v>88</v>
      </c>
      <c r="C1743" s="1" t="s">
        <v>1041</v>
      </c>
      <c r="D1743" s="82" t="s">
        <v>1042</v>
      </c>
      <c r="E1743" s="82" t="s">
        <v>34</v>
      </c>
      <c r="F1743" s="79" t="s">
        <v>1</v>
      </c>
      <c r="G1743" s="13" t="s">
        <v>1</v>
      </c>
      <c r="H1743" s="2" t="s">
        <v>35</v>
      </c>
      <c r="I1743" s="12">
        <f>SUM(I1744:I1748)</f>
        <v>286901</v>
      </c>
      <c r="J1743" s="12">
        <f t="shared" si="4738"/>
        <v>276901</v>
      </c>
      <c r="K1743" s="12">
        <f t="shared" ref="K1743" si="4761">SUM(K1744:K1748)</f>
        <v>276901</v>
      </c>
      <c r="L1743" s="12">
        <f t="shared" si="4741"/>
        <v>0</v>
      </c>
      <c r="M1743" s="12">
        <f t="shared" ref="M1743:Q1743" si="4762">SUM(M1744:M1748)</f>
        <v>0</v>
      </c>
      <c r="N1743" s="12">
        <f t="shared" si="4762"/>
        <v>0</v>
      </c>
      <c r="O1743" s="12">
        <f t="shared" si="4762"/>
        <v>0</v>
      </c>
      <c r="P1743" s="12">
        <f t="shared" si="4762"/>
        <v>0</v>
      </c>
      <c r="Q1743" s="12">
        <f t="shared" si="4762"/>
        <v>0</v>
      </c>
      <c r="R1743" s="12">
        <f t="shared" ref="R1743:AG1743" si="4763">SUM(R1744:R1748)</f>
        <v>0</v>
      </c>
      <c r="S1743" s="12">
        <f t="shared" si="4763"/>
        <v>0</v>
      </c>
      <c r="T1743" s="12">
        <f t="shared" si="4763"/>
        <v>0</v>
      </c>
      <c r="U1743" s="12">
        <f t="shared" si="4763"/>
        <v>0</v>
      </c>
      <c r="V1743" s="12">
        <f t="shared" si="4763"/>
        <v>0</v>
      </c>
      <c r="W1743" s="12">
        <f t="shared" si="4763"/>
        <v>0</v>
      </c>
      <c r="X1743" s="12">
        <f t="shared" si="4763"/>
        <v>0</v>
      </c>
      <c r="Y1743" s="12">
        <f t="shared" si="4763"/>
        <v>0</v>
      </c>
      <c r="Z1743" s="12">
        <f t="shared" si="4763"/>
        <v>0</v>
      </c>
      <c r="AA1743" s="12">
        <f t="shared" si="4763"/>
        <v>0</v>
      </c>
      <c r="AB1743" s="12">
        <f t="shared" si="4763"/>
        <v>0</v>
      </c>
      <c r="AC1743" s="12">
        <f t="shared" si="4763"/>
        <v>0</v>
      </c>
      <c r="AD1743" s="12">
        <f t="shared" si="4763"/>
        <v>0</v>
      </c>
      <c r="AE1743" s="12">
        <f t="shared" si="4763"/>
        <v>0</v>
      </c>
      <c r="AF1743" s="12">
        <f t="shared" si="4763"/>
        <v>0</v>
      </c>
      <c r="AG1743" s="12">
        <f t="shared" si="4763"/>
        <v>0</v>
      </c>
      <c r="AH1743" s="12">
        <v>0</v>
      </c>
      <c r="AI1743" s="12">
        <v>0</v>
      </c>
      <c r="AJ1743" s="12">
        <f t="shared" ref="AJ1743:AY1743" si="4764">SUM(AJ1744:AJ1748)</f>
        <v>0</v>
      </c>
      <c r="AK1743" s="12">
        <f t="shared" si="4764"/>
        <v>0</v>
      </c>
      <c r="AL1743" s="12">
        <f t="shared" si="4764"/>
        <v>0</v>
      </c>
      <c r="AM1743" s="12">
        <f t="shared" si="4764"/>
        <v>0</v>
      </c>
      <c r="AN1743" s="12">
        <f t="shared" si="4764"/>
        <v>0</v>
      </c>
      <c r="AO1743" s="12">
        <f t="shared" si="4764"/>
        <v>0</v>
      </c>
      <c r="AP1743" s="12">
        <f t="shared" si="4764"/>
        <v>0</v>
      </c>
      <c r="AQ1743" s="12">
        <f t="shared" si="4764"/>
        <v>0</v>
      </c>
      <c r="AR1743" s="12">
        <f t="shared" si="4764"/>
        <v>0</v>
      </c>
      <c r="AS1743" s="12">
        <f t="shared" si="4764"/>
        <v>0</v>
      </c>
      <c r="AT1743" s="12">
        <f t="shared" si="4764"/>
        <v>0</v>
      </c>
      <c r="AU1743" s="12">
        <f t="shared" si="4764"/>
        <v>0</v>
      </c>
      <c r="AV1743" s="12">
        <f t="shared" si="4764"/>
        <v>0</v>
      </c>
      <c r="AW1743" s="12">
        <f t="shared" si="4764"/>
        <v>0</v>
      </c>
      <c r="AX1743" s="12">
        <f t="shared" si="4764"/>
        <v>0</v>
      </c>
      <c r="AY1743" s="12">
        <f t="shared" si="4764"/>
        <v>0</v>
      </c>
      <c r="AZ1743" s="12">
        <v>0</v>
      </c>
      <c r="BA1743" s="12">
        <v>0</v>
      </c>
      <c r="BB1743" s="12">
        <f t="shared" ref="BB1743:BQ1743" si="4765">SUM(BB1744:BB1748)</f>
        <v>0</v>
      </c>
      <c r="BC1743" s="12">
        <f t="shared" si="4765"/>
        <v>0</v>
      </c>
      <c r="BD1743" s="12">
        <f t="shared" si="4765"/>
        <v>0</v>
      </c>
      <c r="BE1743" s="12">
        <f t="shared" si="4765"/>
        <v>0</v>
      </c>
      <c r="BF1743" s="12">
        <f t="shared" si="4765"/>
        <v>0</v>
      </c>
      <c r="BG1743" s="12">
        <f t="shared" si="4765"/>
        <v>0</v>
      </c>
      <c r="BH1743" s="12">
        <f t="shared" si="4765"/>
        <v>0</v>
      </c>
      <c r="BI1743" s="12">
        <f t="shared" si="4765"/>
        <v>0</v>
      </c>
      <c r="BJ1743" s="12">
        <f t="shared" si="4765"/>
        <v>0</v>
      </c>
      <c r="BK1743" s="12">
        <f t="shared" si="4765"/>
        <v>0</v>
      </c>
      <c r="BL1743" s="12">
        <f t="shared" si="4765"/>
        <v>0</v>
      </c>
      <c r="BM1743" s="12">
        <f t="shared" si="4765"/>
        <v>0</v>
      </c>
      <c r="BN1743" s="12">
        <f t="shared" si="4765"/>
        <v>0</v>
      </c>
      <c r="BO1743" s="12">
        <f t="shared" si="4765"/>
        <v>0</v>
      </c>
      <c r="BP1743" s="12">
        <f t="shared" si="4765"/>
        <v>0</v>
      </c>
      <c r="BQ1743" s="12">
        <f t="shared" si="4765"/>
        <v>0</v>
      </c>
      <c r="BR1743" s="12">
        <v>0</v>
      </c>
      <c r="BS1743" s="12">
        <v>0</v>
      </c>
      <c r="BT1743" s="12">
        <f t="shared" ref="BT1743:BZ1743" si="4766">SUM(BT1744:BT1748)</f>
        <v>276901</v>
      </c>
      <c r="BU1743" s="12">
        <f t="shared" si="4766"/>
        <v>287716</v>
      </c>
      <c r="BV1743" s="12">
        <f t="shared" si="4766"/>
        <v>206516</v>
      </c>
      <c r="BW1743" s="12">
        <f t="shared" si="4766"/>
        <v>44300</v>
      </c>
      <c r="BX1743" s="12">
        <f t="shared" si="4766"/>
        <v>10000</v>
      </c>
      <c r="BY1743" s="12">
        <f t="shared" si="4766"/>
        <v>12900</v>
      </c>
      <c r="BZ1743" s="12">
        <f t="shared" si="4766"/>
        <v>21400</v>
      </c>
      <c r="CA1743" s="12">
        <f t="shared" si="4739"/>
        <v>250816</v>
      </c>
      <c r="CB1743" s="124">
        <f t="shared" si="4750"/>
        <v>87.174852980021967</v>
      </c>
    </row>
    <row r="1744" spans="1:80" x14ac:dyDescent="0.25">
      <c r="A1744" s="4" t="s">
        <v>928</v>
      </c>
      <c r="B1744" s="4" t="s">
        <v>88</v>
      </c>
      <c r="C1744" s="4" t="s">
        <v>1041</v>
      </c>
      <c r="D1744" s="79" t="s">
        <v>1042</v>
      </c>
      <c r="E1744" s="89">
        <v>6112</v>
      </c>
      <c r="F1744" s="79" t="s">
        <v>1044</v>
      </c>
      <c r="G1744" s="75" t="s">
        <v>1906</v>
      </c>
      <c r="H1744" s="13" t="s">
        <v>92</v>
      </c>
      <c r="I1744" s="14">
        <v>57300</v>
      </c>
      <c r="J1744" s="14">
        <f t="shared" si="4738"/>
        <v>57300</v>
      </c>
      <c r="K1744" s="14">
        <v>57300</v>
      </c>
      <c r="L1744" s="14">
        <f t="shared" si="4741"/>
        <v>0</v>
      </c>
      <c r="M1744" s="14">
        <v>0</v>
      </c>
      <c r="N1744" s="14">
        <v>0</v>
      </c>
      <c r="O1744" s="14">
        <v>0</v>
      </c>
      <c r="P1744" s="14">
        <v>0</v>
      </c>
      <c r="Q1744" s="14">
        <v>0</v>
      </c>
      <c r="R1744" s="14">
        <v>0</v>
      </c>
      <c r="S1744" s="14"/>
      <c r="T1744" s="14"/>
      <c r="U1744" s="14"/>
      <c r="V1744" s="14"/>
      <c r="W1744" s="14"/>
      <c r="X1744" s="14">
        <f t="shared" si="4634"/>
        <v>0</v>
      </c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>
        <v>0</v>
      </c>
      <c r="AI1744" s="14">
        <v>0</v>
      </c>
      <c r="AJ1744" s="14">
        <v>0</v>
      </c>
      <c r="AK1744" s="14"/>
      <c r="AL1744" s="14"/>
      <c r="AM1744" s="14"/>
      <c r="AN1744" s="14"/>
      <c r="AO1744" s="14"/>
      <c r="AP1744" s="14">
        <f t="shared" si="4635"/>
        <v>0</v>
      </c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>
        <v>0</v>
      </c>
      <c r="BA1744" s="14">
        <v>0</v>
      </c>
      <c r="BB1744" s="14">
        <v>0</v>
      </c>
      <c r="BC1744" s="14"/>
      <c r="BD1744" s="14"/>
      <c r="BE1744" s="14"/>
      <c r="BF1744" s="14"/>
      <c r="BG1744" s="14"/>
      <c r="BH1744" s="14">
        <f t="shared" si="4636"/>
        <v>0</v>
      </c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>
        <v>0</v>
      </c>
      <c r="BS1744" s="14">
        <v>0</v>
      </c>
      <c r="BT1744" s="14">
        <v>57300</v>
      </c>
      <c r="BU1744" s="14">
        <v>57300</v>
      </c>
      <c r="BV1744" s="14">
        <v>30000</v>
      </c>
      <c r="BW1744" s="14">
        <f t="shared" si="4760"/>
        <v>10100</v>
      </c>
      <c r="BX1744" s="14">
        <v>300</v>
      </c>
      <c r="BY1744" s="14">
        <v>4900</v>
      </c>
      <c r="BZ1744" s="14">
        <v>4900</v>
      </c>
      <c r="CA1744" s="14">
        <f t="shared" si="4739"/>
        <v>40100</v>
      </c>
      <c r="CB1744" s="122">
        <f t="shared" si="4750"/>
        <v>69.982547993019196</v>
      </c>
    </row>
    <row r="1745" spans="1:80" x14ac:dyDescent="0.25">
      <c r="A1745" s="4" t="s">
        <v>928</v>
      </c>
      <c r="B1745" s="4" t="s">
        <v>88</v>
      </c>
      <c r="C1745" s="4" t="s">
        <v>1041</v>
      </c>
      <c r="D1745" s="79" t="s">
        <v>1042</v>
      </c>
      <c r="E1745" s="89">
        <v>6112</v>
      </c>
      <c r="F1745" s="79" t="s">
        <v>1045</v>
      </c>
      <c r="G1745" s="75" t="s">
        <v>1906</v>
      </c>
      <c r="H1745" s="13" t="s">
        <v>39</v>
      </c>
      <c r="I1745" s="14">
        <v>155700</v>
      </c>
      <c r="J1745" s="14">
        <f t="shared" si="4738"/>
        <v>145700</v>
      </c>
      <c r="K1745" s="14">
        <v>145700</v>
      </c>
      <c r="L1745" s="14">
        <f t="shared" si="4741"/>
        <v>0</v>
      </c>
      <c r="M1745" s="14">
        <v>0</v>
      </c>
      <c r="N1745" s="14">
        <v>0</v>
      </c>
      <c r="O1745" s="14">
        <v>0</v>
      </c>
      <c r="P1745" s="14">
        <v>0</v>
      </c>
      <c r="Q1745" s="14">
        <v>0</v>
      </c>
      <c r="R1745" s="14">
        <v>0</v>
      </c>
      <c r="S1745" s="14"/>
      <c r="T1745" s="14"/>
      <c r="U1745" s="14"/>
      <c r="V1745" s="14"/>
      <c r="W1745" s="14"/>
      <c r="X1745" s="14">
        <f t="shared" si="4634"/>
        <v>0</v>
      </c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>
        <v>0</v>
      </c>
      <c r="AI1745" s="14">
        <v>0</v>
      </c>
      <c r="AJ1745" s="14">
        <v>0</v>
      </c>
      <c r="AK1745" s="14"/>
      <c r="AL1745" s="14"/>
      <c r="AM1745" s="14"/>
      <c r="AN1745" s="14"/>
      <c r="AO1745" s="14"/>
      <c r="AP1745" s="14">
        <f t="shared" si="4635"/>
        <v>0</v>
      </c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>
        <v>0</v>
      </c>
      <c r="BA1745" s="14">
        <v>0</v>
      </c>
      <c r="BB1745" s="14">
        <v>0</v>
      </c>
      <c r="BC1745" s="14"/>
      <c r="BD1745" s="14"/>
      <c r="BE1745" s="14"/>
      <c r="BF1745" s="14"/>
      <c r="BG1745" s="14"/>
      <c r="BH1745" s="14">
        <f t="shared" si="4636"/>
        <v>0</v>
      </c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>
        <v>0</v>
      </c>
      <c r="BS1745" s="14">
        <v>0</v>
      </c>
      <c r="BT1745" s="14">
        <v>145700</v>
      </c>
      <c r="BU1745" s="14">
        <v>145700</v>
      </c>
      <c r="BV1745" s="14">
        <v>101000</v>
      </c>
      <c r="BW1745" s="14">
        <f t="shared" si="4760"/>
        <v>25000</v>
      </c>
      <c r="BX1745" s="14">
        <v>500</v>
      </c>
      <c r="BY1745" s="14">
        <v>8000</v>
      </c>
      <c r="BZ1745" s="14">
        <v>16500</v>
      </c>
      <c r="CA1745" s="14">
        <f t="shared" si="4739"/>
        <v>126000</v>
      </c>
      <c r="CB1745" s="122">
        <f t="shared" si="4750"/>
        <v>86.479066575154434</v>
      </c>
    </row>
    <row r="1746" spans="1:80" x14ac:dyDescent="0.25">
      <c r="A1746" s="4" t="s">
        <v>928</v>
      </c>
      <c r="B1746" s="4" t="s">
        <v>88</v>
      </c>
      <c r="C1746" s="4" t="s">
        <v>1041</v>
      </c>
      <c r="D1746" s="79" t="s">
        <v>1042</v>
      </c>
      <c r="E1746" s="89">
        <v>6112</v>
      </c>
      <c r="F1746" s="79" t="s">
        <v>1046</v>
      </c>
      <c r="G1746" s="75" t="s">
        <v>1906</v>
      </c>
      <c r="H1746" s="13" t="s">
        <v>41</v>
      </c>
      <c r="I1746" s="14">
        <v>28391</v>
      </c>
      <c r="J1746" s="14">
        <f t="shared" si="4738"/>
        <v>28391</v>
      </c>
      <c r="K1746" s="14">
        <v>28391</v>
      </c>
      <c r="L1746" s="14">
        <f t="shared" si="4741"/>
        <v>0</v>
      </c>
      <c r="M1746" s="14">
        <v>0</v>
      </c>
      <c r="N1746" s="14">
        <v>0</v>
      </c>
      <c r="O1746" s="14">
        <v>0</v>
      </c>
      <c r="P1746" s="14">
        <v>0</v>
      </c>
      <c r="Q1746" s="14">
        <v>0</v>
      </c>
      <c r="R1746" s="14">
        <v>0</v>
      </c>
      <c r="S1746" s="14"/>
      <c r="T1746" s="14"/>
      <c r="U1746" s="14"/>
      <c r="V1746" s="14"/>
      <c r="W1746" s="14"/>
      <c r="X1746" s="14">
        <f t="shared" si="4634"/>
        <v>0</v>
      </c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>
        <v>0</v>
      </c>
      <c r="AI1746" s="14">
        <v>0</v>
      </c>
      <c r="AJ1746" s="14">
        <v>0</v>
      </c>
      <c r="AK1746" s="14"/>
      <c r="AL1746" s="14"/>
      <c r="AM1746" s="14"/>
      <c r="AN1746" s="14"/>
      <c r="AO1746" s="14"/>
      <c r="AP1746" s="14">
        <f t="shared" si="4635"/>
        <v>0</v>
      </c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>
        <v>0</v>
      </c>
      <c r="BA1746" s="14">
        <v>0</v>
      </c>
      <c r="BB1746" s="14">
        <v>0</v>
      </c>
      <c r="BC1746" s="14"/>
      <c r="BD1746" s="14"/>
      <c r="BE1746" s="14"/>
      <c r="BF1746" s="14"/>
      <c r="BG1746" s="14"/>
      <c r="BH1746" s="14">
        <f t="shared" si="4636"/>
        <v>0</v>
      </c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>
        <v>0</v>
      </c>
      <c r="BS1746" s="14">
        <v>0</v>
      </c>
      <c r="BT1746" s="14">
        <v>28391</v>
      </c>
      <c r="BU1746" s="14">
        <v>39206</v>
      </c>
      <c r="BV1746" s="14">
        <v>39206</v>
      </c>
      <c r="BW1746" s="14">
        <f t="shared" si="4760"/>
        <v>0</v>
      </c>
      <c r="BX1746" s="14"/>
      <c r="BY1746" s="14"/>
      <c r="BZ1746" s="14"/>
      <c r="CA1746" s="14">
        <f t="shared" si="4739"/>
        <v>39206</v>
      </c>
      <c r="CB1746" s="122">
        <f t="shared" si="4750"/>
        <v>100</v>
      </c>
    </row>
    <row r="1747" spans="1:80" x14ac:dyDescent="0.25">
      <c r="A1747" s="4" t="s">
        <v>928</v>
      </c>
      <c r="B1747" s="4" t="s">
        <v>88</v>
      </c>
      <c r="C1747" s="4" t="s">
        <v>1041</v>
      </c>
      <c r="D1747" s="79" t="s">
        <v>1042</v>
      </c>
      <c r="E1747" s="89">
        <v>6112</v>
      </c>
      <c r="F1747" s="79" t="s">
        <v>1047</v>
      </c>
      <c r="G1747" s="75" t="s">
        <v>1906</v>
      </c>
      <c r="H1747" s="13" t="s">
        <v>37</v>
      </c>
      <c r="I1747" s="14">
        <v>7750</v>
      </c>
      <c r="J1747" s="14">
        <f t="shared" si="4738"/>
        <v>9200</v>
      </c>
      <c r="K1747" s="14">
        <v>9200</v>
      </c>
      <c r="L1747" s="14">
        <f t="shared" si="4741"/>
        <v>0</v>
      </c>
      <c r="M1747" s="14">
        <v>0</v>
      </c>
      <c r="N1747" s="14">
        <v>0</v>
      </c>
      <c r="O1747" s="14">
        <v>0</v>
      </c>
      <c r="P1747" s="14">
        <v>0</v>
      </c>
      <c r="Q1747" s="14">
        <v>0</v>
      </c>
      <c r="R1747" s="14">
        <v>0</v>
      </c>
      <c r="S1747" s="14"/>
      <c r="T1747" s="14"/>
      <c r="U1747" s="14"/>
      <c r="V1747" s="14"/>
      <c r="W1747" s="14"/>
      <c r="X1747" s="14">
        <f t="shared" si="4634"/>
        <v>0</v>
      </c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>
        <v>0</v>
      </c>
      <c r="AI1747" s="14">
        <v>0</v>
      </c>
      <c r="AJ1747" s="14">
        <v>0</v>
      </c>
      <c r="AK1747" s="14"/>
      <c r="AL1747" s="14"/>
      <c r="AM1747" s="14"/>
      <c r="AN1747" s="14"/>
      <c r="AO1747" s="14"/>
      <c r="AP1747" s="14">
        <f t="shared" si="4635"/>
        <v>0</v>
      </c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>
        <v>0</v>
      </c>
      <c r="BA1747" s="14">
        <v>0</v>
      </c>
      <c r="BB1747" s="14">
        <v>0</v>
      </c>
      <c r="BC1747" s="14"/>
      <c r="BD1747" s="14"/>
      <c r="BE1747" s="14"/>
      <c r="BF1747" s="14"/>
      <c r="BG1747" s="14"/>
      <c r="BH1747" s="14">
        <f t="shared" si="4636"/>
        <v>0</v>
      </c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>
        <v>0</v>
      </c>
      <c r="BS1747" s="14">
        <v>0</v>
      </c>
      <c r="BT1747" s="14">
        <v>9200</v>
      </c>
      <c r="BU1747" s="14">
        <v>9200</v>
      </c>
      <c r="BV1747" s="14">
        <v>0</v>
      </c>
      <c r="BW1747" s="14">
        <f t="shared" si="4760"/>
        <v>9200</v>
      </c>
      <c r="BX1747" s="14">
        <v>9200</v>
      </c>
      <c r="BY1747" s="14"/>
      <c r="BZ1747" s="14"/>
      <c r="CA1747" s="14">
        <f t="shared" si="4739"/>
        <v>9200</v>
      </c>
      <c r="CB1747" s="122">
        <f t="shared" si="4750"/>
        <v>100</v>
      </c>
    </row>
    <row r="1748" spans="1:80" x14ac:dyDescent="0.25">
      <c r="A1748" s="4" t="s">
        <v>928</v>
      </c>
      <c r="B1748" s="4" t="s">
        <v>88</v>
      </c>
      <c r="C1748" s="4" t="s">
        <v>1041</v>
      </c>
      <c r="D1748" s="79" t="s">
        <v>1042</v>
      </c>
      <c r="E1748" s="89">
        <v>6112</v>
      </c>
      <c r="F1748" s="79" t="s">
        <v>1048</v>
      </c>
      <c r="G1748" s="75" t="s">
        <v>1906</v>
      </c>
      <c r="H1748" s="13" t="s">
        <v>43</v>
      </c>
      <c r="I1748" s="14">
        <v>37760</v>
      </c>
      <c r="J1748" s="14">
        <f t="shared" si="4738"/>
        <v>36310</v>
      </c>
      <c r="K1748" s="14">
        <v>36310</v>
      </c>
      <c r="L1748" s="14">
        <f t="shared" si="4741"/>
        <v>0</v>
      </c>
      <c r="M1748" s="14">
        <v>0</v>
      </c>
      <c r="N1748" s="14">
        <v>0</v>
      </c>
      <c r="O1748" s="14">
        <v>0</v>
      </c>
      <c r="P1748" s="14">
        <v>0</v>
      </c>
      <c r="Q1748" s="14">
        <v>0</v>
      </c>
      <c r="R1748" s="14">
        <v>0</v>
      </c>
      <c r="S1748" s="14"/>
      <c r="T1748" s="14"/>
      <c r="U1748" s="14"/>
      <c r="V1748" s="14"/>
      <c r="W1748" s="14"/>
      <c r="X1748" s="14">
        <f t="shared" si="4634"/>
        <v>0</v>
      </c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>
        <v>0</v>
      </c>
      <c r="AI1748" s="14">
        <v>0</v>
      </c>
      <c r="AJ1748" s="14">
        <v>0</v>
      </c>
      <c r="AK1748" s="14"/>
      <c r="AL1748" s="14"/>
      <c r="AM1748" s="14"/>
      <c r="AN1748" s="14"/>
      <c r="AO1748" s="14"/>
      <c r="AP1748" s="14">
        <f t="shared" si="4635"/>
        <v>0</v>
      </c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>
        <v>0</v>
      </c>
      <c r="BA1748" s="14">
        <v>0</v>
      </c>
      <c r="BB1748" s="14">
        <v>0</v>
      </c>
      <c r="BC1748" s="14"/>
      <c r="BD1748" s="14"/>
      <c r="BE1748" s="14"/>
      <c r="BF1748" s="14"/>
      <c r="BG1748" s="14"/>
      <c r="BH1748" s="14">
        <f t="shared" si="4636"/>
        <v>0</v>
      </c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>
        <v>0</v>
      </c>
      <c r="BS1748" s="14">
        <v>0</v>
      </c>
      <c r="BT1748" s="14">
        <v>36310</v>
      </c>
      <c r="BU1748" s="14">
        <v>36310</v>
      </c>
      <c r="BV1748" s="14">
        <v>36310</v>
      </c>
      <c r="BW1748" s="14">
        <f t="shared" si="4760"/>
        <v>0</v>
      </c>
      <c r="BX1748" s="14"/>
      <c r="BY1748" s="14"/>
      <c r="BZ1748" s="14"/>
      <c r="CA1748" s="14">
        <f t="shared" si="4739"/>
        <v>36310</v>
      </c>
      <c r="CB1748" s="122">
        <f t="shared" si="4750"/>
        <v>100</v>
      </c>
    </row>
    <row r="1749" spans="1:80" x14ac:dyDescent="0.25">
      <c r="A1749" s="4" t="s">
        <v>928</v>
      </c>
      <c r="B1749" s="4" t="s">
        <v>88</v>
      </c>
      <c r="C1749" s="4" t="s">
        <v>1041</v>
      </c>
      <c r="D1749" s="79" t="s">
        <v>1042</v>
      </c>
      <c r="E1749" s="78" t="s">
        <v>44</v>
      </c>
      <c r="F1749" s="78" t="s">
        <v>1</v>
      </c>
      <c r="G1749" s="2" t="s">
        <v>1</v>
      </c>
      <c r="H1749" s="2" t="s">
        <v>45</v>
      </c>
      <c r="I1749" s="12">
        <f>SUM(I1750)</f>
        <v>196591</v>
      </c>
      <c r="J1749" s="12">
        <f t="shared" si="4738"/>
        <v>233366</v>
      </c>
      <c r="K1749" s="12">
        <f t="shared" ref="K1749:Q1749" si="4767">SUM(K1750)</f>
        <v>233366</v>
      </c>
      <c r="L1749" s="12">
        <f t="shared" si="4741"/>
        <v>0</v>
      </c>
      <c r="M1749" s="12">
        <f t="shared" si="4767"/>
        <v>0</v>
      </c>
      <c r="N1749" s="12">
        <f t="shared" si="4767"/>
        <v>0</v>
      </c>
      <c r="O1749" s="12">
        <f t="shared" si="4767"/>
        <v>0</v>
      </c>
      <c r="P1749" s="12">
        <f t="shared" si="4767"/>
        <v>0</v>
      </c>
      <c r="Q1749" s="12">
        <f t="shared" si="4767"/>
        <v>0</v>
      </c>
      <c r="R1749" s="12">
        <f t="shared" ref="R1749:AG1749" si="4768">SUM(R1750)</f>
        <v>0</v>
      </c>
      <c r="S1749" s="12">
        <f t="shared" si="4768"/>
        <v>0</v>
      </c>
      <c r="T1749" s="12">
        <f t="shared" si="4768"/>
        <v>0</v>
      </c>
      <c r="U1749" s="12">
        <f t="shared" si="4768"/>
        <v>0</v>
      </c>
      <c r="V1749" s="12">
        <f t="shared" si="4768"/>
        <v>0</v>
      </c>
      <c r="W1749" s="12">
        <f t="shared" si="4768"/>
        <v>0</v>
      </c>
      <c r="X1749" s="12">
        <f t="shared" si="4768"/>
        <v>0</v>
      </c>
      <c r="Y1749" s="12">
        <f t="shared" si="4768"/>
        <v>0</v>
      </c>
      <c r="Z1749" s="12">
        <f t="shared" si="4768"/>
        <v>0</v>
      </c>
      <c r="AA1749" s="12">
        <f t="shared" si="4768"/>
        <v>0</v>
      </c>
      <c r="AB1749" s="12">
        <f t="shared" si="4768"/>
        <v>0</v>
      </c>
      <c r="AC1749" s="12">
        <f t="shared" si="4768"/>
        <v>0</v>
      </c>
      <c r="AD1749" s="12">
        <f t="shared" si="4768"/>
        <v>0</v>
      </c>
      <c r="AE1749" s="12">
        <f t="shared" si="4768"/>
        <v>0</v>
      </c>
      <c r="AF1749" s="12">
        <f t="shared" si="4768"/>
        <v>0</v>
      </c>
      <c r="AG1749" s="12">
        <f t="shared" si="4768"/>
        <v>0</v>
      </c>
      <c r="AH1749" s="12">
        <v>0</v>
      </c>
      <c r="AI1749" s="12">
        <v>0</v>
      </c>
      <c r="AJ1749" s="12">
        <f t="shared" ref="AJ1749:AY1749" si="4769">SUM(AJ1750)</f>
        <v>0</v>
      </c>
      <c r="AK1749" s="12">
        <f t="shared" si="4769"/>
        <v>0</v>
      </c>
      <c r="AL1749" s="12">
        <f t="shared" si="4769"/>
        <v>0</v>
      </c>
      <c r="AM1749" s="12">
        <f t="shared" si="4769"/>
        <v>0</v>
      </c>
      <c r="AN1749" s="12">
        <f t="shared" si="4769"/>
        <v>0</v>
      </c>
      <c r="AO1749" s="12">
        <f t="shared" si="4769"/>
        <v>0</v>
      </c>
      <c r="AP1749" s="12">
        <f t="shared" si="4769"/>
        <v>0</v>
      </c>
      <c r="AQ1749" s="12">
        <f t="shared" si="4769"/>
        <v>0</v>
      </c>
      <c r="AR1749" s="12">
        <f t="shared" si="4769"/>
        <v>0</v>
      </c>
      <c r="AS1749" s="12">
        <f t="shared" si="4769"/>
        <v>0</v>
      </c>
      <c r="AT1749" s="12">
        <f t="shared" si="4769"/>
        <v>0</v>
      </c>
      <c r="AU1749" s="12">
        <f t="shared" si="4769"/>
        <v>0</v>
      </c>
      <c r="AV1749" s="12">
        <f t="shared" si="4769"/>
        <v>0</v>
      </c>
      <c r="AW1749" s="12">
        <f t="shared" si="4769"/>
        <v>0</v>
      </c>
      <c r="AX1749" s="12">
        <f t="shared" si="4769"/>
        <v>0</v>
      </c>
      <c r="AY1749" s="12">
        <f t="shared" si="4769"/>
        <v>0</v>
      </c>
      <c r="AZ1749" s="12">
        <v>0</v>
      </c>
      <c r="BA1749" s="12">
        <v>0</v>
      </c>
      <c r="BB1749" s="12">
        <f t="shared" ref="BB1749:BQ1749" si="4770">SUM(BB1750)</f>
        <v>0</v>
      </c>
      <c r="BC1749" s="12">
        <f t="shared" si="4770"/>
        <v>0</v>
      </c>
      <c r="BD1749" s="12">
        <f t="shared" si="4770"/>
        <v>0</v>
      </c>
      <c r="BE1749" s="12">
        <f t="shared" si="4770"/>
        <v>0</v>
      </c>
      <c r="BF1749" s="12">
        <f t="shared" si="4770"/>
        <v>0</v>
      </c>
      <c r="BG1749" s="12">
        <f t="shared" si="4770"/>
        <v>0</v>
      </c>
      <c r="BH1749" s="12">
        <f t="shared" si="4770"/>
        <v>0</v>
      </c>
      <c r="BI1749" s="12">
        <f t="shared" si="4770"/>
        <v>0</v>
      </c>
      <c r="BJ1749" s="12">
        <f t="shared" si="4770"/>
        <v>0</v>
      </c>
      <c r="BK1749" s="12">
        <f t="shared" si="4770"/>
        <v>0</v>
      </c>
      <c r="BL1749" s="12">
        <f t="shared" si="4770"/>
        <v>0</v>
      </c>
      <c r="BM1749" s="12">
        <f t="shared" si="4770"/>
        <v>0</v>
      </c>
      <c r="BN1749" s="12">
        <f t="shared" si="4770"/>
        <v>0</v>
      </c>
      <c r="BO1749" s="12">
        <f t="shared" si="4770"/>
        <v>0</v>
      </c>
      <c r="BP1749" s="12">
        <f t="shared" si="4770"/>
        <v>0</v>
      </c>
      <c r="BQ1749" s="12">
        <f t="shared" si="4770"/>
        <v>0</v>
      </c>
      <c r="BR1749" s="12">
        <v>0</v>
      </c>
      <c r="BS1749" s="12">
        <v>0</v>
      </c>
      <c r="BT1749" s="12">
        <f t="shared" ref="BT1749:BZ1749" si="4771">SUM(BT1750)</f>
        <v>245034</v>
      </c>
      <c r="BU1749" s="12">
        <f t="shared" si="4771"/>
        <v>245034</v>
      </c>
      <c r="BV1749" s="12">
        <f t="shared" si="4771"/>
        <v>129080</v>
      </c>
      <c r="BW1749" s="12">
        <f t="shared" si="4771"/>
        <v>49000</v>
      </c>
      <c r="BX1749" s="12">
        <f t="shared" si="4771"/>
        <v>19000</v>
      </c>
      <c r="BY1749" s="12">
        <f t="shared" si="4771"/>
        <v>15000</v>
      </c>
      <c r="BZ1749" s="12">
        <f t="shared" si="4771"/>
        <v>15000</v>
      </c>
      <c r="CA1749" s="12">
        <f t="shared" si="4739"/>
        <v>178080</v>
      </c>
      <c r="CB1749" s="124">
        <f t="shared" si="4750"/>
        <v>72.675628688263672</v>
      </c>
    </row>
    <row r="1750" spans="1:80" x14ac:dyDescent="0.25">
      <c r="A1750" s="4" t="s">
        <v>928</v>
      </c>
      <c r="B1750" s="4" t="s">
        <v>88</v>
      </c>
      <c r="C1750" s="4" t="s">
        <v>1041</v>
      </c>
      <c r="D1750" s="79" t="s">
        <v>1042</v>
      </c>
      <c r="E1750" s="89">
        <v>6121</v>
      </c>
      <c r="F1750" s="79"/>
      <c r="G1750" s="75" t="s">
        <v>1906</v>
      </c>
      <c r="H1750" s="13" t="s">
        <v>46</v>
      </c>
      <c r="I1750" s="14">
        <v>196591</v>
      </c>
      <c r="J1750" s="14">
        <f t="shared" si="4738"/>
        <v>233366</v>
      </c>
      <c r="K1750" s="14">
        <v>233366</v>
      </c>
      <c r="L1750" s="14">
        <f t="shared" si="4741"/>
        <v>0</v>
      </c>
      <c r="M1750" s="14">
        <v>0</v>
      </c>
      <c r="N1750" s="14">
        <v>0</v>
      </c>
      <c r="O1750" s="14">
        <v>0</v>
      </c>
      <c r="P1750" s="14">
        <v>0</v>
      </c>
      <c r="Q1750" s="14">
        <v>0</v>
      </c>
      <c r="R1750" s="14">
        <v>0</v>
      </c>
      <c r="S1750" s="14"/>
      <c r="T1750" s="14"/>
      <c r="U1750" s="14"/>
      <c r="V1750" s="14"/>
      <c r="W1750" s="14"/>
      <c r="X1750" s="14">
        <f t="shared" si="4634"/>
        <v>0</v>
      </c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>
        <v>0</v>
      </c>
      <c r="AI1750" s="14">
        <v>0</v>
      </c>
      <c r="AJ1750" s="14">
        <v>0</v>
      </c>
      <c r="AK1750" s="14"/>
      <c r="AL1750" s="14"/>
      <c r="AM1750" s="14"/>
      <c r="AN1750" s="14"/>
      <c r="AO1750" s="14"/>
      <c r="AP1750" s="14">
        <f t="shared" si="4635"/>
        <v>0</v>
      </c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>
        <v>0</v>
      </c>
      <c r="BA1750" s="14">
        <v>0</v>
      </c>
      <c r="BB1750" s="14">
        <v>0</v>
      </c>
      <c r="BC1750" s="14"/>
      <c r="BD1750" s="14"/>
      <c r="BE1750" s="14"/>
      <c r="BF1750" s="14"/>
      <c r="BG1750" s="14"/>
      <c r="BH1750" s="14">
        <f t="shared" si="4636"/>
        <v>0</v>
      </c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>
        <v>0</v>
      </c>
      <c r="BS1750" s="14">
        <v>0</v>
      </c>
      <c r="BT1750" s="14">
        <v>245034</v>
      </c>
      <c r="BU1750" s="14">
        <v>245034</v>
      </c>
      <c r="BV1750" s="14">
        <v>129080</v>
      </c>
      <c r="BW1750" s="14">
        <f t="shared" si="4760"/>
        <v>49000</v>
      </c>
      <c r="BX1750" s="14">
        <v>19000</v>
      </c>
      <c r="BY1750" s="14">
        <v>15000</v>
      </c>
      <c r="BZ1750" s="14">
        <v>15000</v>
      </c>
      <c r="CA1750" s="14">
        <f t="shared" si="4739"/>
        <v>178080</v>
      </c>
      <c r="CB1750" s="122">
        <f t="shared" si="4750"/>
        <v>72.675628688263672</v>
      </c>
    </row>
    <row r="1751" spans="1:80" x14ac:dyDescent="0.25">
      <c r="A1751" s="4" t="s">
        <v>928</v>
      </c>
      <c r="B1751" s="4" t="s">
        <v>88</v>
      </c>
      <c r="C1751" s="4" t="s">
        <v>1041</v>
      </c>
      <c r="D1751" s="79" t="s">
        <v>1042</v>
      </c>
      <c r="E1751" s="78" t="s">
        <v>47</v>
      </c>
      <c r="F1751" s="78" t="s">
        <v>1</v>
      </c>
      <c r="G1751" s="2" t="s">
        <v>1</v>
      </c>
      <c r="H1751" s="2" t="s">
        <v>48</v>
      </c>
      <c r="I1751" s="12">
        <f>SUM(I1752:I1758)</f>
        <v>113860</v>
      </c>
      <c r="J1751" s="12">
        <f t="shared" si="4738"/>
        <v>105200</v>
      </c>
      <c r="K1751" s="12">
        <f t="shared" ref="K1751" si="4772">SUM(K1752:K1758)</f>
        <v>105200</v>
      </c>
      <c r="L1751" s="12">
        <f t="shared" si="4741"/>
        <v>0</v>
      </c>
      <c r="M1751" s="12">
        <f t="shared" ref="M1751:Q1751" si="4773">SUM(M1752:M1758)</f>
        <v>0</v>
      </c>
      <c r="N1751" s="12">
        <f t="shared" si="4773"/>
        <v>0</v>
      </c>
      <c r="O1751" s="12">
        <f t="shared" si="4773"/>
        <v>0</v>
      </c>
      <c r="P1751" s="12">
        <f t="shared" si="4773"/>
        <v>0</v>
      </c>
      <c r="Q1751" s="12">
        <f t="shared" si="4773"/>
        <v>0</v>
      </c>
      <c r="R1751" s="12">
        <f t="shared" ref="R1751:AG1751" si="4774">SUM(R1752:R1758)</f>
        <v>0</v>
      </c>
      <c r="S1751" s="12">
        <f t="shared" si="4774"/>
        <v>0</v>
      </c>
      <c r="T1751" s="12">
        <f t="shared" si="4774"/>
        <v>0</v>
      </c>
      <c r="U1751" s="12">
        <f t="shared" si="4774"/>
        <v>0</v>
      </c>
      <c r="V1751" s="12">
        <f t="shared" si="4774"/>
        <v>0</v>
      </c>
      <c r="W1751" s="12">
        <f t="shared" si="4774"/>
        <v>0</v>
      </c>
      <c r="X1751" s="12">
        <f t="shared" si="4774"/>
        <v>0</v>
      </c>
      <c r="Y1751" s="12">
        <f t="shared" si="4774"/>
        <v>0</v>
      </c>
      <c r="Z1751" s="12">
        <f t="shared" si="4774"/>
        <v>0</v>
      </c>
      <c r="AA1751" s="12">
        <f t="shared" si="4774"/>
        <v>0</v>
      </c>
      <c r="AB1751" s="12">
        <f t="shared" si="4774"/>
        <v>0</v>
      </c>
      <c r="AC1751" s="12">
        <f t="shared" si="4774"/>
        <v>0</v>
      </c>
      <c r="AD1751" s="12">
        <f t="shared" si="4774"/>
        <v>0</v>
      </c>
      <c r="AE1751" s="12">
        <f t="shared" si="4774"/>
        <v>0</v>
      </c>
      <c r="AF1751" s="12">
        <f t="shared" si="4774"/>
        <v>0</v>
      </c>
      <c r="AG1751" s="12">
        <f t="shared" si="4774"/>
        <v>0</v>
      </c>
      <c r="AH1751" s="12">
        <v>0</v>
      </c>
      <c r="AI1751" s="12">
        <v>0</v>
      </c>
      <c r="AJ1751" s="12">
        <f t="shared" ref="AJ1751:AY1751" si="4775">SUM(AJ1752:AJ1758)</f>
        <v>0</v>
      </c>
      <c r="AK1751" s="12">
        <f t="shared" si="4775"/>
        <v>0</v>
      </c>
      <c r="AL1751" s="12">
        <f t="shared" si="4775"/>
        <v>0</v>
      </c>
      <c r="AM1751" s="12">
        <f t="shared" si="4775"/>
        <v>0</v>
      </c>
      <c r="AN1751" s="12">
        <f t="shared" si="4775"/>
        <v>0</v>
      </c>
      <c r="AO1751" s="12">
        <f t="shared" si="4775"/>
        <v>0</v>
      </c>
      <c r="AP1751" s="12">
        <f t="shared" si="4775"/>
        <v>0</v>
      </c>
      <c r="AQ1751" s="12">
        <f t="shared" si="4775"/>
        <v>0</v>
      </c>
      <c r="AR1751" s="12">
        <f t="shared" si="4775"/>
        <v>0</v>
      </c>
      <c r="AS1751" s="12">
        <f t="shared" si="4775"/>
        <v>0</v>
      </c>
      <c r="AT1751" s="12">
        <f t="shared" si="4775"/>
        <v>0</v>
      </c>
      <c r="AU1751" s="12">
        <f t="shared" si="4775"/>
        <v>0</v>
      </c>
      <c r="AV1751" s="12">
        <f t="shared" si="4775"/>
        <v>0</v>
      </c>
      <c r="AW1751" s="12">
        <f t="shared" si="4775"/>
        <v>0</v>
      </c>
      <c r="AX1751" s="12">
        <f t="shared" si="4775"/>
        <v>0</v>
      </c>
      <c r="AY1751" s="12">
        <f t="shared" si="4775"/>
        <v>0</v>
      </c>
      <c r="AZ1751" s="12">
        <v>0</v>
      </c>
      <c r="BA1751" s="12">
        <v>0</v>
      </c>
      <c r="BB1751" s="12">
        <f t="shared" ref="BB1751:BQ1751" si="4776">SUM(BB1752:BB1758)</f>
        <v>0</v>
      </c>
      <c r="BC1751" s="12">
        <f t="shared" si="4776"/>
        <v>0</v>
      </c>
      <c r="BD1751" s="12">
        <f t="shared" si="4776"/>
        <v>0</v>
      </c>
      <c r="BE1751" s="12">
        <f t="shared" si="4776"/>
        <v>0</v>
      </c>
      <c r="BF1751" s="12">
        <f t="shared" si="4776"/>
        <v>0</v>
      </c>
      <c r="BG1751" s="12">
        <f t="shared" si="4776"/>
        <v>0</v>
      </c>
      <c r="BH1751" s="12">
        <f t="shared" si="4776"/>
        <v>0</v>
      </c>
      <c r="BI1751" s="12">
        <f t="shared" si="4776"/>
        <v>0</v>
      </c>
      <c r="BJ1751" s="12">
        <f t="shared" si="4776"/>
        <v>0</v>
      </c>
      <c r="BK1751" s="12">
        <f t="shared" si="4776"/>
        <v>0</v>
      </c>
      <c r="BL1751" s="12">
        <f t="shared" si="4776"/>
        <v>0</v>
      </c>
      <c r="BM1751" s="12">
        <f t="shared" si="4776"/>
        <v>0</v>
      </c>
      <c r="BN1751" s="12">
        <f t="shared" si="4776"/>
        <v>0</v>
      </c>
      <c r="BO1751" s="12">
        <f t="shared" si="4776"/>
        <v>0</v>
      </c>
      <c r="BP1751" s="12">
        <f t="shared" si="4776"/>
        <v>0</v>
      </c>
      <c r="BQ1751" s="12">
        <f t="shared" si="4776"/>
        <v>0</v>
      </c>
      <c r="BR1751" s="12">
        <v>0</v>
      </c>
      <c r="BS1751" s="12">
        <v>0</v>
      </c>
      <c r="BT1751" s="12">
        <f t="shared" ref="BT1751:BZ1751" si="4777">SUM(BT1752:BT1758)</f>
        <v>117565</v>
      </c>
      <c r="BU1751" s="12">
        <f t="shared" si="4777"/>
        <v>117565</v>
      </c>
      <c r="BV1751" s="12">
        <f t="shared" si="4777"/>
        <v>61500</v>
      </c>
      <c r="BW1751" s="12">
        <f t="shared" si="4777"/>
        <v>33990</v>
      </c>
      <c r="BX1751" s="12">
        <f t="shared" si="4777"/>
        <v>11400</v>
      </c>
      <c r="BY1751" s="12">
        <f t="shared" si="4777"/>
        <v>7000</v>
      </c>
      <c r="BZ1751" s="12">
        <f t="shared" si="4777"/>
        <v>15590</v>
      </c>
      <c r="CA1751" s="12">
        <f t="shared" si="4739"/>
        <v>95490</v>
      </c>
      <c r="CB1751" s="124">
        <f t="shared" si="4750"/>
        <v>81.223153149321647</v>
      </c>
    </row>
    <row r="1752" spans="1:80" x14ac:dyDescent="0.25">
      <c r="A1752" s="4" t="s">
        <v>928</v>
      </c>
      <c r="B1752" s="4" t="s">
        <v>88</v>
      </c>
      <c r="C1752" s="4" t="s">
        <v>1041</v>
      </c>
      <c r="D1752" s="79" t="s">
        <v>1042</v>
      </c>
      <c r="E1752" s="89">
        <v>6131</v>
      </c>
      <c r="F1752" s="79"/>
      <c r="G1752" s="75" t="s">
        <v>1906</v>
      </c>
      <c r="H1752" s="13" t="s">
        <v>49</v>
      </c>
      <c r="I1752" s="14">
        <v>600</v>
      </c>
      <c r="J1752" s="14">
        <f t="shared" si="4738"/>
        <v>600</v>
      </c>
      <c r="K1752" s="14">
        <v>600</v>
      </c>
      <c r="L1752" s="14">
        <f t="shared" si="4741"/>
        <v>0</v>
      </c>
      <c r="M1752" s="14">
        <v>0</v>
      </c>
      <c r="N1752" s="14">
        <v>0</v>
      </c>
      <c r="O1752" s="14">
        <v>0</v>
      </c>
      <c r="P1752" s="14">
        <v>0</v>
      </c>
      <c r="Q1752" s="14">
        <v>0</v>
      </c>
      <c r="R1752" s="14">
        <v>0</v>
      </c>
      <c r="S1752" s="14"/>
      <c r="T1752" s="14"/>
      <c r="U1752" s="14"/>
      <c r="V1752" s="14"/>
      <c r="W1752" s="14"/>
      <c r="X1752" s="14">
        <f t="shared" si="4634"/>
        <v>0</v>
      </c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>
        <v>0</v>
      </c>
      <c r="AI1752" s="14">
        <v>0</v>
      </c>
      <c r="AJ1752" s="14">
        <v>0</v>
      </c>
      <c r="AK1752" s="14"/>
      <c r="AL1752" s="14"/>
      <c r="AM1752" s="14"/>
      <c r="AN1752" s="14"/>
      <c r="AO1752" s="14"/>
      <c r="AP1752" s="14">
        <f t="shared" si="4635"/>
        <v>0</v>
      </c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>
        <v>0</v>
      </c>
      <c r="BA1752" s="14">
        <v>0</v>
      </c>
      <c r="BB1752" s="14">
        <v>0</v>
      </c>
      <c r="BC1752" s="14"/>
      <c r="BD1752" s="14"/>
      <c r="BE1752" s="14"/>
      <c r="BF1752" s="14"/>
      <c r="BG1752" s="14"/>
      <c r="BH1752" s="14">
        <f t="shared" si="4636"/>
        <v>0</v>
      </c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>
        <v>0</v>
      </c>
      <c r="BS1752" s="14">
        <v>0</v>
      </c>
      <c r="BT1752" s="14">
        <v>600</v>
      </c>
      <c r="BU1752" s="14">
        <v>600</v>
      </c>
      <c r="BV1752" s="14">
        <v>300</v>
      </c>
      <c r="BW1752" s="14">
        <f t="shared" si="4760"/>
        <v>300</v>
      </c>
      <c r="BX1752" s="14">
        <v>300</v>
      </c>
      <c r="BY1752" s="14"/>
      <c r="BZ1752" s="14"/>
      <c r="CA1752" s="14">
        <f t="shared" si="4739"/>
        <v>600</v>
      </c>
      <c r="CB1752" s="122">
        <f t="shared" si="4750"/>
        <v>100</v>
      </c>
    </row>
    <row r="1753" spans="1:80" x14ac:dyDescent="0.25">
      <c r="A1753" s="4" t="s">
        <v>928</v>
      </c>
      <c r="B1753" s="4" t="s">
        <v>88</v>
      </c>
      <c r="C1753" s="4" t="s">
        <v>1041</v>
      </c>
      <c r="D1753" s="79" t="s">
        <v>1042</v>
      </c>
      <c r="E1753" s="89">
        <v>6132</v>
      </c>
      <c r="F1753" s="79"/>
      <c r="G1753" s="75" t="s">
        <v>1906</v>
      </c>
      <c r="H1753" s="13" t="s">
        <v>196</v>
      </c>
      <c r="I1753" s="14">
        <v>50000</v>
      </c>
      <c r="J1753" s="14">
        <f t="shared" si="4738"/>
        <v>50000</v>
      </c>
      <c r="K1753" s="14">
        <v>50000</v>
      </c>
      <c r="L1753" s="14">
        <f t="shared" si="4741"/>
        <v>0</v>
      </c>
      <c r="M1753" s="14">
        <v>0</v>
      </c>
      <c r="N1753" s="14">
        <v>0</v>
      </c>
      <c r="O1753" s="14">
        <v>0</v>
      </c>
      <c r="P1753" s="14">
        <v>0</v>
      </c>
      <c r="Q1753" s="14">
        <v>0</v>
      </c>
      <c r="R1753" s="14">
        <v>0</v>
      </c>
      <c r="S1753" s="14"/>
      <c r="T1753" s="14"/>
      <c r="U1753" s="14"/>
      <c r="V1753" s="14"/>
      <c r="W1753" s="14"/>
      <c r="X1753" s="14">
        <f t="shared" si="4634"/>
        <v>0</v>
      </c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>
        <v>0</v>
      </c>
      <c r="AI1753" s="14">
        <v>0</v>
      </c>
      <c r="AJ1753" s="14">
        <v>0</v>
      </c>
      <c r="AK1753" s="14"/>
      <c r="AL1753" s="14"/>
      <c r="AM1753" s="14"/>
      <c r="AN1753" s="14"/>
      <c r="AO1753" s="14"/>
      <c r="AP1753" s="14">
        <f t="shared" si="4635"/>
        <v>0</v>
      </c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>
        <v>0</v>
      </c>
      <c r="BA1753" s="14">
        <v>0</v>
      </c>
      <c r="BB1753" s="14">
        <v>0</v>
      </c>
      <c r="BC1753" s="14"/>
      <c r="BD1753" s="14"/>
      <c r="BE1753" s="14"/>
      <c r="BF1753" s="14"/>
      <c r="BG1753" s="14"/>
      <c r="BH1753" s="14">
        <f t="shared" si="4636"/>
        <v>0</v>
      </c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>
        <v>0</v>
      </c>
      <c r="BS1753" s="14">
        <v>0</v>
      </c>
      <c r="BT1753" s="14">
        <v>50000</v>
      </c>
      <c r="BU1753" s="14">
        <v>50000</v>
      </c>
      <c r="BV1753" s="14">
        <v>31500</v>
      </c>
      <c r="BW1753" s="14">
        <f t="shared" si="4760"/>
        <v>11000</v>
      </c>
      <c r="BX1753" s="14">
        <v>500</v>
      </c>
      <c r="BY1753" s="14">
        <v>500</v>
      </c>
      <c r="BZ1753" s="14">
        <v>10000</v>
      </c>
      <c r="CA1753" s="14">
        <f t="shared" si="4739"/>
        <v>42500</v>
      </c>
      <c r="CB1753" s="122">
        <f t="shared" si="4750"/>
        <v>85</v>
      </c>
    </row>
    <row r="1754" spans="1:80" x14ac:dyDescent="0.25">
      <c r="A1754" s="4" t="s">
        <v>928</v>
      </c>
      <c r="B1754" s="4" t="s">
        <v>88</v>
      </c>
      <c r="C1754" s="4" t="s">
        <v>1041</v>
      </c>
      <c r="D1754" s="79" t="s">
        <v>1042</v>
      </c>
      <c r="E1754" s="89">
        <v>6133</v>
      </c>
      <c r="F1754" s="79"/>
      <c r="G1754" s="75" t="s">
        <v>1906</v>
      </c>
      <c r="H1754" s="13" t="s">
        <v>198</v>
      </c>
      <c r="I1754" s="14">
        <v>9000</v>
      </c>
      <c r="J1754" s="14">
        <f t="shared" si="4738"/>
        <v>9000</v>
      </c>
      <c r="K1754" s="14">
        <v>9000</v>
      </c>
      <c r="L1754" s="14">
        <f t="shared" si="4741"/>
        <v>0</v>
      </c>
      <c r="M1754" s="14">
        <v>0</v>
      </c>
      <c r="N1754" s="14">
        <v>0</v>
      </c>
      <c r="O1754" s="14">
        <v>0</v>
      </c>
      <c r="P1754" s="14">
        <v>0</v>
      </c>
      <c r="Q1754" s="14">
        <v>0</v>
      </c>
      <c r="R1754" s="14">
        <v>0</v>
      </c>
      <c r="S1754" s="14"/>
      <c r="T1754" s="14"/>
      <c r="U1754" s="14"/>
      <c r="V1754" s="14"/>
      <c r="W1754" s="14"/>
      <c r="X1754" s="14">
        <f t="shared" ref="X1754:X1814" si="4778">R1754+S1754+T1754+U1754+V1754+W1754</f>
        <v>0</v>
      </c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>
        <v>0</v>
      </c>
      <c r="AI1754" s="14">
        <v>0</v>
      </c>
      <c r="AJ1754" s="14">
        <v>0</v>
      </c>
      <c r="AK1754" s="14"/>
      <c r="AL1754" s="14"/>
      <c r="AM1754" s="14"/>
      <c r="AN1754" s="14"/>
      <c r="AO1754" s="14"/>
      <c r="AP1754" s="14">
        <f t="shared" ref="AP1754:AP1814" si="4779">AJ1754+AK1754+AL1754+AM1754+AN1754+AO1754</f>
        <v>0</v>
      </c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>
        <v>0</v>
      </c>
      <c r="BA1754" s="14">
        <v>0</v>
      </c>
      <c r="BB1754" s="14">
        <v>0</v>
      </c>
      <c r="BC1754" s="14"/>
      <c r="BD1754" s="14"/>
      <c r="BE1754" s="14"/>
      <c r="BF1754" s="14"/>
      <c r="BG1754" s="14"/>
      <c r="BH1754" s="14">
        <f t="shared" ref="BH1754:BH1814" si="4780">BB1754+BC1754+BD1754+BE1754+BF1754+BG1754</f>
        <v>0</v>
      </c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>
        <v>0</v>
      </c>
      <c r="BS1754" s="14">
        <v>0</v>
      </c>
      <c r="BT1754" s="14">
        <v>9000</v>
      </c>
      <c r="BU1754" s="14">
        <v>9000</v>
      </c>
      <c r="BV1754" s="14">
        <v>6000</v>
      </c>
      <c r="BW1754" s="14">
        <f t="shared" si="4760"/>
        <v>1000</v>
      </c>
      <c r="BX1754" s="14">
        <v>1000</v>
      </c>
      <c r="BY1754" s="14"/>
      <c r="BZ1754" s="14"/>
      <c r="CA1754" s="14">
        <f t="shared" si="4739"/>
        <v>7000</v>
      </c>
      <c r="CB1754" s="122">
        <f t="shared" si="4750"/>
        <v>77.777777777777786</v>
      </c>
    </row>
    <row r="1755" spans="1:80" x14ac:dyDescent="0.25">
      <c r="A1755" s="4" t="s">
        <v>928</v>
      </c>
      <c r="B1755" s="4" t="s">
        <v>88</v>
      </c>
      <c r="C1755" s="4" t="s">
        <v>1041</v>
      </c>
      <c r="D1755" s="79" t="s">
        <v>1042</v>
      </c>
      <c r="E1755" s="89">
        <v>6134</v>
      </c>
      <c r="F1755" s="79"/>
      <c r="G1755" s="75" t="s">
        <v>1906</v>
      </c>
      <c r="H1755" s="13" t="s">
        <v>200</v>
      </c>
      <c r="I1755" s="14">
        <v>14011</v>
      </c>
      <c r="J1755" s="14">
        <f t="shared" si="4738"/>
        <v>12011</v>
      </c>
      <c r="K1755" s="14">
        <v>12011</v>
      </c>
      <c r="L1755" s="14">
        <f t="shared" si="4741"/>
        <v>0</v>
      </c>
      <c r="M1755" s="14">
        <v>0</v>
      </c>
      <c r="N1755" s="14">
        <v>0</v>
      </c>
      <c r="O1755" s="14">
        <v>0</v>
      </c>
      <c r="P1755" s="14">
        <v>0</v>
      </c>
      <c r="Q1755" s="14">
        <v>0</v>
      </c>
      <c r="R1755" s="14">
        <v>0</v>
      </c>
      <c r="S1755" s="14"/>
      <c r="T1755" s="14"/>
      <c r="U1755" s="14"/>
      <c r="V1755" s="14"/>
      <c r="W1755" s="14"/>
      <c r="X1755" s="14">
        <f t="shared" si="4778"/>
        <v>0</v>
      </c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>
        <v>0</v>
      </c>
      <c r="AI1755" s="14">
        <v>0</v>
      </c>
      <c r="AJ1755" s="14">
        <v>0</v>
      </c>
      <c r="AK1755" s="14"/>
      <c r="AL1755" s="14"/>
      <c r="AM1755" s="14"/>
      <c r="AN1755" s="14"/>
      <c r="AO1755" s="14"/>
      <c r="AP1755" s="14">
        <f t="shared" si="4779"/>
        <v>0</v>
      </c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>
        <v>0</v>
      </c>
      <c r="BA1755" s="14">
        <v>0</v>
      </c>
      <c r="BB1755" s="14">
        <v>0</v>
      </c>
      <c r="BC1755" s="14"/>
      <c r="BD1755" s="14"/>
      <c r="BE1755" s="14"/>
      <c r="BF1755" s="14"/>
      <c r="BG1755" s="14"/>
      <c r="BH1755" s="14">
        <f t="shared" si="4780"/>
        <v>0</v>
      </c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>
        <v>0</v>
      </c>
      <c r="BS1755" s="14">
        <v>0</v>
      </c>
      <c r="BT1755" s="14">
        <v>24022</v>
      </c>
      <c r="BU1755" s="14">
        <v>24022</v>
      </c>
      <c r="BV1755" s="14">
        <v>6000</v>
      </c>
      <c r="BW1755" s="14">
        <f t="shared" si="4760"/>
        <v>10000</v>
      </c>
      <c r="BX1755" s="14">
        <v>1000</v>
      </c>
      <c r="BY1755" s="14">
        <v>5000</v>
      </c>
      <c r="BZ1755" s="14">
        <v>4000</v>
      </c>
      <c r="CA1755" s="14">
        <f t="shared" si="4739"/>
        <v>16000</v>
      </c>
      <c r="CB1755" s="122">
        <f t="shared" si="4750"/>
        <v>66.605611522770786</v>
      </c>
    </row>
    <row r="1756" spans="1:80" x14ac:dyDescent="0.25">
      <c r="A1756" s="4" t="s">
        <v>928</v>
      </c>
      <c r="B1756" s="4" t="s">
        <v>88</v>
      </c>
      <c r="C1756" s="4" t="s">
        <v>1041</v>
      </c>
      <c r="D1756" s="79" t="s">
        <v>1042</v>
      </c>
      <c r="E1756" s="89">
        <v>6135</v>
      </c>
      <c r="F1756" s="79"/>
      <c r="G1756" s="75" t="s">
        <v>1906</v>
      </c>
      <c r="H1756" s="13" t="s">
        <v>201</v>
      </c>
      <c r="I1756" s="14">
        <v>2000</v>
      </c>
      <c r="J1756" s="14">
        <f t="shared" si="4738"/>
        <v>2000</v>
      </c>
      <c r="K1756" s="14">
        <v>2000</v>
      </c>
      <c r="L1756" s="14">
        <f t="shared" si="4741"/>
        <v>0</v>
      </c>
      <c r="M1756" s="14">
        <v>0</v>
      </c>
      <c r="N1756" s="14">
        <v>0</v>
      </c>
      <c r="O1756" s="14">
        <v>0</v>
      </c>
      <c r="P1756" s="14">
        <v>0</v>
      </c>
      <c r="Q1756" s="14">
        <v>0</v>
      </c>
      <c r="R1756" s="14">
        <v>0</v>
      </c>
      <c r="S1756" s="14"/>
      <c r="T1756" s="14"/>
      <c r="U1756" s="14"/>
      <c r="V1756" s="14"/>
      <c r="W1756" s="14"/>
      <c r="X1756" s="14">
        <f t="shared" si="4778"/>
        <v>0</v>
      </c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>
        <v>0</v>
      </c>
      <c r="AI1756" s="14">
        <v>0</v>
      </c>
      <c r="AJ1756" s="14">
        <v>0</v>
      </c>
      <c r="AK1756" s="14"/>
      <c r="AL1756" s="14"/>
      <c r="AM1756" s="14"/>
      <c r="AN1756" s="14"/>
      <c r="AO1756" s="14"/>
      <c r="AP1756" s="14">
        <f t="shared" si="4779"/>
        <v>0</v>
      </c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>
        <v>0</v>
      </c>
      <c r="BA1756" s="14">
        <v>0</v>
      </c>
      <c r="BB1756" s="14">
        <v>0</v>
      </c>
      <c r="BC1756" s="14"/>
      <c r="BD1756" s="14"/>
      <c r="BE1756" s="14"/>
      <c r="BF1756" s="14"/>
      <c r="BG1756" s="14"/>
      <c r="BH1756" s="14">
        <f t="shared" si="4780"/>
        <v>0</v>
      </c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>
        <v>0</v>
      </c>
      <c r="BS1756" s="14">
        <v>0</v>
      </c>
      <c r="BT1756" s="14">
        <v>2000</v>
      </c>
      <c r="BU1756" s="14">
        <v>2000</v>
      </c>
      <c r="BV1756" s="14">
        <v>1700</v>
      </c>
      <c r="BW1756" s="14">
        <f t="shared" si="4760"/>
        <v>300</v>
      </c>
      <c r="BX1756" s="14">
        <v>100</v>
      </c>
      <c r="BY1756" s="14">
        <v>100</v>
      </c>
      <c r="BZ1756" s="14">
        <v>100</v>
      </c>
      <c r="CA1756" s="14">
        <f t="shared" si="4739"/>
        <v>2000</v>
      </c>
      <c r="CB1756" s="122">
        <f t="shared" si="4750"/>
        <v>100</v>
      </c>
    </row>
    <row r="1757" spans="1:80" x14ac:dyDescent="0.25">
      <c r="A1757" s="4" t="s">
        <v>928</v>
      </c>
      <c r="B1757" s="4" t="s">
        <v>88</v>
      </c>
      <c r="C1757" s="4" t="s">
        <v>1041</v>
      </c>
      <c r="D1757" s="79" t="s">
        <v>1042</v>
      </c>
      <c r="E1757" s="89">
        <v>6137</v>
      </c>
      <c r="F1757" s="79"/>
      <c r="G1757" s="75" t="s">
        <v>1906</v>
      </c>
      <c r="H1757" s="13" t="s">
        <v>204</v>
      </c>
      <c r="I1757" s="14">
        <v>10300</v>
      </c>
      <c r="J1757" s="14">
        <f t="shared" si="4738"/>
        <v>10300</v>
      </c>
      <c r="K1757" s="14">
        <v>10300</v>
      </c>
      <c r="L1757" s="14">
        <f t="shared" si="4741"/>
        <v>0</v>
      </c>
      <c r="M1757" s="14">
        <v>0</v>
      </c>
      <c r="N1757" s="14">
        <v>0</v>
      </c>
      <c r="O1757" s="14">
        <v>0</v>
      </c>
      <c r="P1757" s="14">
        <v>0</v>
      </c>
      <c r="Q1757" s="14">
        <v>0</v>
      </c>
      <c r="R1757" s="14">
        <v>0</v>
      </c>
      <c r="S1757" s="14"/>
      <c r="T1757" s="14"/>
      <c r="U1757" s="14"/>
      <c r="V1757" s="14"/>
      <c r="W1757" s="14"/>
      <c r="X1757" s="14">
        <f t="shared" si="4778"/>
        <v>0</v>
      </c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>
        <v>0</v>
      </c>
      <c r="AI1757" s="14">
        <v>0</v>
      </c>
      <c r="AJ1757" s="14">
        <v>0</v>
      </c>
      <c r="AK1757" s="14"/>
      <c r="AL1757" s="14"/>
      <c r="AM1757" s="14"/>
      <c r="AN1757" s="14"/>
      <c r="AO1757" s="14"/>
      <c r="AP1757" s="14">
        <f t="shared" si="4779"/>
        <v>0</v>
      </c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>
        <v>0</v>
      </c>
      <c r="BA1757" s="14">
        <v>0</v>
      </c>
      <c r="BB1757" s="14">
        <v>0</v>
      </c>
      <c r="BC1757" s="14"/>
      <c r="BD1757" s="14"/>
      <c r="BE1757" s="14"/>
      <c r="BF1757" s="14"/>
      <c r="BG1757" s="14"/>
      <c r="BH1757" s="14">
        <f t="shared" si="4780"/>
        <v>0</v>
      </c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>
        <v>0</v>
      </c>
      <c r="BS1757" s="14">
        <v>0</v>
      </c>
      <c r="BT1757" s="14">
        <v>10300</v>
      </c>
      <c r="BU1757" s="14">
        <v>10300</v>
      </c>
      <c r="BV1757" s="14">
        <v>5000</v>
      </c>
      <c r="BW1757" s="14">
        <f t="shared" si="4760"/>
        <v>2400</v>
      </c>
      <c r="BX1757" s="14">
        <v>800</v>
      </c>
      <c r="BY1757" s="14">
        <v>800</v>
      </c>
      <c r="BZ1757" s="14">
        <v>800</v>
      </c>
      <c r="CA1757" s="14">
        <f t="shared" si="4739"/>
        <v>7400</v>
      </c>
      <c r="CB1757" s="122">
        <f t="shared" si="4750"/>
        <v>71.844660194174764</v>
      </c>
    </row>
    <row r="1758" spans="1:80" x14ac:dyDescent="0.25">
      <c r="A1758" s="1" t="s">
        <v>928</v>
      </c>
      <c r="B1758" s="1" t="s">
        <v>88</v>
      </c>
      <c r="C1758" s="1" t="s">
        <v>1041</v>
      </c>
      <c r="D1758" s="82" t="s">
        <v>1042</v>
      </c>
      <c r="E1758" s="82" t="s">
        <v>50</v>
      </c>
      <c r="F1758" s="79" t="s">
        <v>1</v>
      </c>
      <c r="G1758" s="13" t="s">
        <v>1</v>
      </c>
      <c r="H1758" s="2" t="s">
        <v>51</v>
      </c>
      <c r="I1758" s="12">
        <f>SUM(I1759:I1761)</f>
        <v>27949</v>
      </c>
      <c r="J1758" s="12">
        <f t="shared" si="4738"/>
        <v>21289</v>
      </c>
      <c r="K1758" s="12">
        <f t="shared" ref="K1758" si="4781">SUM(K1759:K1761)</f>
        <v>21289</v>
      </c>
      <c r="L1758" s="12">
        <f t="shared" si="4741"/>
        <v>0</v>
      </c>
      <c r="M1758" s="12">
        <f t="shared" ref="M1758:Q1758" si="4782">SUM(M1759:M1761)</f>
        <v>0</v>
      </c>
      <c r="N1758" s="12">
        <f t="shared" si="4782"/>
        <v>0</v>
      </c>
      <c r="O1758" s="12">
        <f t="shared" si="4782"/>
        <v>0</v>
      </c>
      <c r="P1758" s="12">
        <f t="shared" si="4782"/>
        <v>0</v>
      </c>
      <c r="Q1758" s="12">
        <f t="shared" si="4782"/>
        <v>0</v>
      </c>
      <c r="R1758" s="12">
        <f t="shared" ref="R1758:AG1758" si="4783">SUM(R1759:R1761)</f>
        <v>0</v>
      </c>
      <c r="S1758" s="12">
        <f t="shared" si="4783"/>
        <v>0</v>
      </c>
      <c r="T1758" s="12">
        <f t="shared" si="4783"/>
        <v>0</v>
      </c>
      <c r="U1758" s="12">
        <f t="shared" si="4783"/>
        <v>0</v>
      </c>
      <c r="V1758" s="12">
        <f t="shared" si="4783"/>
        <v>0</v>
      </c>
      <c r="W1758" s="12">
        <f t="shared" si="4783"/>
        <v>0</v>
      </c>
      <c r="X1758" s="12">
        <f t="shared" si="4783"/>
        <v>0</v>
      </c>
      <c r="Y1758" s="12">
        <f t="shared" si="4783"/>
        <v>0</v>
      </c>
      <c r="Z1758" s="12">
        <f t="shared" si="4783"/>
        <v>0</v>
      </c>
      <c r="AA1758" s="12">
        <f t="shared" si="4783"/>
        <v>0</v>
      </c>
      <c r="AB1758" s="12">
        <f t="shared" si="4783"/>
        <v>0</v>
      </c>
      <c r="AC1758" s="12">
        <f t="shared" si="4783"/>
        <v>0</v>
      </c>
      <c r="AD1758" s="12">
        <f t="shared" si="4783"/>
        <v>0</v>
      </c>
      <c r="AE1758" s="12">
        <f t="shared" si="4783"/>
        <v>0</v>
      </c>
      <c r="AF1758" s="12">
        <f t="shared" si="4783"/>
        <v>0</v>
      </c>
      <c r="AG1758" s="12">
        <f t="shared" si="4783"/>
        <v>0</v>
      </c>
      <c r="AH1758" s="12">
        <v>0</v>
      </c>
      <c r="AI1758" s="12">
        <v>0</v>
      </c>
      <c r="AJ1758" s="12">
        <f t="shared" ref="AJ1758:AY1758" si="4784">SUM(AJ1759:AJ1761)</f>
        <v>0</v>
      </c>
      <c r="AK1758" s="12">
        <f t="shared" si="4784"/>
        <v>0</v>
      </c>
      <c r="AL1758" s="12">
        <f t="shared" si="4784"/>
        <v>0</v>
      </c>
      <c r="AM1758" s="12">
        <f t="shared" si="4784"/>
        <v>0</v>
      </c>
      <c r="AN1758" s="12">
        <f t="shared" si="4784"/>
        <v>0</v>
      </c>
      <c r="AO1758" s="12">
        <f t="shared" si="4784"/>
        <v>0</v>
      </c>
      <c r="AP1758" s="12">
        <f t="shared" si="4784"/>
        <v>0</v>
      </c>
      <c r="AQ1758" s="12">
        <f t="shared" si="4784"/>
        <v>0</v>
      </c>
      <c r="AR1758" s="12">
        <f t="shared" si="4784"/>
        <v>0</v>
      </c>
      <c r="AS1758" s="12">
        <f t="shared" si="4784"/>
        <v>0</v>
      </c>
      <c r="AT1758" s="12">
        <f t="shared" si="4784"/>
        <v>0</v>
      </c>
      <c r="AU1758" s="12">
        <f t="shared" si="4784"/>
        <v>0</v>
      </c>
      <c r="AV1758" s="12">
        <f t="shared" si="4784"/>
        <v>0</v>
      </c>
      <c r="AW1758" s="12">
        <f t="shared" si="4784"/>
        <v>0</v>
      </c>
      <c r="AX1758" s="12">
        <f t="shared" si="4784"/>
        <v>0</v>
      </c>
      <c r="AY1758" s="12">
        <f t="shared" si="4784"/>
        <v>0</v>
      </c>
      <c r="AZ1758" s="12">
        <v>0</v>
      </c>
      <c r="BA1758" s="12">
        <v>0</v>
      </c>
      <c r="BB1758" s="12">
        <f t="shared" ref="BB1758:BQ1758" si="4785">SUM(BB1759:BB1761)</f>
        <v>0</v>
      </c>
      <c r="BC1758" s="12">
        <f t="shared" si="4785"/>
        <v>0</v>
      </c>
      <c r="BD1758" s="12">
        <f t="shared" si="4785"/>
        <v>0</v>
      </c>
      <c r="BE1758" s="12">
        <f t="shared" si="4785"/>
        <v>0</v>
      </c>
      <c r="BF1758" s="12">
        <f t="shared" si="4785"/>
        <v>0</v>
      </c>
      <c r="BG1758" s="12">
        <f t="shared" si="4785"/>
        <v>0</v>
      </c>
      <c r="BH1758" s="12">
        <f t="shared" si="4785"/>
        <v>0</v>
      </c>
      <c r="BI1758" s="12">
        <f t="shared" si="4785"/>
        <v>0</v>
      </c>
      <c r="BJ1758" s="12">
        <f t="shared" si="4785"/>
        <v>0</v>
      </c>
      <c r="BK1758" s="12">
        <f t="shared" si="4785"/>
        <v>0</v>
      </c>
      <c r="BL1758" s="12">
        <f t="shared" si="4785"/>
        <v>0</v>
      </c>
      <c r="BM1758" s="12">
        <f t="shared" si="4785"/>
        <v>0</v>
      </c>
      <c r="BN1758" s="12">
        <f t="shared" si="4785"/>
        <v>0</v>
      </c>
      <c r="BO1758" s="12">
        <f t="shared" si="4785"/>
        <v>0</v>
      </c>
      <c r="BP1758" s="12">
        <f t="shared" si="4785"/>
        <v>0</v>
      </c>
      <c r="BQ1758" s="12">
        <f t="shared" si="4785"/>
        <v>0</v>
      </c>
      <c r="BR1758" s="12">
        <v>0</v>
      </c>
      <c r="BS1758" s="12">
        <v>0</v>
      </c>
      <c r="BT1758" s="12">
        <f t="shared" ref="BT1758:BZ1758" si="4786">SUM(BT1759:BT1761)</f>
        <v>21643</v>
      </c>
      <c r="BU1758" s="12">
        <f t="shared" si="4786"/>
        <v>21643</v>
      </c>
      <c r="BV1758" s="12">
        <f t="shared" si="4786"/>
        <v>11000</v>
      </c>
      <c r="BW1758" s="12">
        <f t="shared" si="4786"/>
        <v>8990</v>
      </c>
      <c r="BX1758" s="12">
        <f t="shared" si="4786"/>
        <v>7700</v>
      </c>
      <c r="BY1758" s="12">
        <f t="shared" si="4786"/>
        <v>600</v>
      </c>
      <c r="BZ1758" s="12">
        <f t="shared" si="4786"/>
        <v>690</v>
      </c>
      <c r="CA1758" s="12">
        <f t="shared" si="4739"/>
        <v>19990</v>
      </c>
      <c r="CB1758" s="124">
        <f t="shared" si="4750"/>
        <v>92.362426650649169</v>
      </c>
    </row>
    <row r="1759" spans="1:80" x14ac:dyDescent="0.25">
      <c r="A1759" s="4" t="s">
        <v>928</v>
      </c>
      <c r="B1759" s="4" t="s">
        <v>88</v>
      </c>
      <c r="C1759" s="4" t="s">
        <v>1041</v>
      </c>
      <c r="D1759" s="79" t="s">
        <v>1042</v>
      </c>
      <c r="E1759" s="89">
        <v>6139</v>
      </c>
      <c r="F1759" s="79"/>
      <c r="G1759" s="75" t="s">
        <v>1906</v>
      </c>
      <c r="H1759" s="13" t="s">
        <v>51</v>
      </c>
      <c r="I1759" s="14">
        <v>22200</v>
      </c>
      <c r="J1759" s="14">
        <f t="shared" si="4738"/>
        <v>14100</v>
      </c>
      <c r="K1759" s="14">
        <v>14100</v>
      </c>
      <c r="L1759" s="14">
        <f t="shared" si="4741"/>
        <v>0</v>
      </c>
      <c r="M1759" s="14">
        <v>0</v>
      </c>
      <c r="N1759" s="14">
        <v>0</v>
      </c>
      <c r="O1759" s="14">
        <v>0</v>
      </c>
      <c r="P1759" s="14">
        <v>0</v>
      </c>
      <c r="Q1759" s="14">
        <v>0</v>
      </c>
      <c r="R1759" s="14">
        <v>0</v>
      </c>
      <c r="S1759" s="14"/>
      <c r="T1759" s="14"/>
      <c r="U1759" s="14"/>
      <c r="V1759" s="14"/>
      <c r="W1759" s="14"/>
      <c r="X1759" s="14">
        <f t="shared" si="4778"/>
        <v>0</v>
      </c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>
        <v>0</v>
      </c>
      <c r="AI1759" s="14">
        <v>0</v>
      </c>
      <c r="AJ1759" s="14">
        <v>0</v>
      </c>
      <c r="AK1759" s="14"/>
      <c r="AL1759" s="14"/>
      <c r="AM1759" s="14"/>
      <c r="AN1759" s="14"/>
      <c r="AO1759" s="14"/>
      <c r="AP1759" s="14">
        <f t="shared" si="4779"/>
        <v>0</v>
      </c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>
        <v>0</v>
      </c>
      <c r="BA1759" s="14">
        <v>0</v>
      </c>
      <c r="BB1759" s="14">
        <v>0</v>
      </c>
      <c r="BC1759" s="14"/>
      <c r="BD1759" s="14"/>
      <c r="BE1759" s="14"/>
      <c r="BF1759" s="14"/>
      <c r="BG1759" s="14"/>
      <c r="BH1759" s="14">
        <f t="shared" si="4780"/>
        <v>0</v>
      </c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>
        <v>0</v>
      </c>
      <c r="BS1759" s="14">
        <v>0</v>
      </c>
      <c r="BT1759" s="14">
        <v>14100</v>
      </c>
      <c r="BU1759" s="14">
        <v>14100</v>
      </c>
      <c r="BV1759" s="14">
        <v>7000</v>
      </c>
      <c r="BW1759" s="14">
        <f t="shared" si="4760"/>
        <v>7100</v>
      </c>
      <c r="BX1759" s="14">
        <v>7100</v>
      </c>
      <c r="BY1759" s="14">
        <v>0</v>
      </c>
      <c r="BZ1759" s="14">
        <v>0</v>
      </c>
      <c r="CA1759" s="14">
        <f t="shared" si="4739"/>
        <v>14100</v>
      </c>
      <c r="CB1759" s="122">
        <f t="shared" si="4750"/>
        <v>100</v>
      </c>
    </row>
    <row r="1760" spans="1:80" ht="22.5" x14ac:dyDescent="0.25">
      <c r="A1760" s="4" t="s">
        <v>928</v>
      </c>
      <c r="B1760" s="4" t="s">
        <v>88</v>
      </c>
      <c r="C1760" s="4" t="s">
        <v>1041</v>
      </c>
      <c r="D1760" s="79" t="s">
        <v>1042</v>
      </c>
      <c r="E1760" s="89">
        <v>6139</v>
      </c>
      <c r="F1760" s="79" t="s">
        <v>1049</v>
      </c>
      <c r="G1760" s="75" t="s">
        <v>1906</v>
      </c>
      <c r="H1760" s="13" t="s">
        <v>59</v>
      </c>
      <c r="I1760" s="14">
        <v>5649</v>
      </c>
      <c r="J1760" s="14">
        <f t="shared" si="4738"/>
        <v>7089</v>
      </c>
      <c r="K1760" s="14">
        <v>7089</v>
      </c>
      <c r="L1760" s="14">
        <f t="shared" si="4741"/>
        <v>0</v>
      </c>
      <c r="M1760" s="14">
        <v>0</v>
      </c>
      <c r="N1760" s="14">
        <v>0</v>
      </c>
      <c r="O1760" s="14">
        <v>0</v>
      </c>
      <c r="P1760" s="14">
        <v>0</v>
      </c>
      <c r="Q1760" s="14">
        <v>0</v>
      </c>
      <c r="R1760" s="14">
        <v>0</v>
      </c>
      <c r="S1760" s="14"/>
      <c r="T1760" s="14"/>
      <c r="U1760" s="14"/>
      <c r="V1760" s="14"/>
      <c r="W1760" s="14"/>
      <c r="X1760" s="14">
        <f t="shared" si="4778"/>
        <v>0</v>
      </c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>
        <v>0</v>
      </c>
      <c r="AI1760" s="14">
        <v>0</v>
      </c>
      <c r="AJ1760" s="14">
        <v>0</v>
      </c>
      <c r="AK1760" s="14"/>
      <c r="AL1760" s="14"/>
      <c r="AM1760" s="14"/>
      <c r="AN1760" s="14"/>
      <c r="AO1760" s="14"/>
      <c r="AP1760" s="14">
        <f t="shared" si="4779"/>
        <v>0</v>
      </c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>
        <v>0</v>
      </c>
      <c r="BA1760" s="14">
        <v>0</v>
      </c>
      <c r="BB1760" s="14">
        <v>0</v>
      </c>
      <c r="BC1760" s="14"/>
      <c r="BD1760" s="14"/>
      <c r="BE1760" s="14"/>
      <c r="BF1760" s="14"/>
      <c r="BG1760" s="14"/>
      <c r="BH1760" s="14">
        <f t="shared" si="4780"/>
        <v>0</v>
      </c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>
        <v>0</v>
      </c>
      <c r="BS1760" s="14">
        <v>0</v>
      </c>
      <c r="BT1760" s="14">
        <v>7443</v>
      </c>
      <c r="BU1760" s="14">
        <v>7443</v>
      </c>
      <c r="BV1760" s="14">
        <v>4000</v>
      </c>
      <c r="BW1760" s="14">
        <f t="shared" si="4760"/>
        <v>1890</v>
      </c>
      <c r="BX1760" s="14">
        <v>600</v>
      </c>
      <c r="BY1760" s="14">
        <v>600</v>
      </c>
      <c r="BZ1760" s="14">
        <v>690</v>
      </c>
      <c r="CA1760" s="14">
        <f t="shared" si="4739"/>
        <v>5890</v>
      </c>
      <c r="CB1760" s="122">
        <f t="shared" si="4750"/>
        <v>79.134757490259304</v>
      </c>
    </row>
    <row r="1761" spans="1:80" ht="22.5" x14ac:dyDescent="0.25">
      <c r="A1761" s="4" t="s">
        <v>928</v>
      </c>
      <c r="B1761" s="4" t="s">
        <v>88</v>
      </c>
      <c r="C1761" s="4" t="s">
        <v>1041</v>
      </c>
      <c r="D1761" s="79" t="s">
        <v>1042</v>
      </c>
      <c r="E1761" s="89">
        <v>6139</v>
      </c>
      <c r="F1761" s="79" t="s">
        <v>1050</v>
      </c>
      <c r="G1761" s="75" t="s">
        <v>1906</v>
      </c>
      <c r="H1761" s="13" t="s">
        <v>65</v>
      </c>
      <c r="I1761" s="14">
        <v>100</v>
      </c>
      <c r="J1761" s="14">
        <f t="shared" si="4738"/>
        <v>100</v>
      </c>
      <c r="K1761" s="14">
        <v>100</v>
      </c>
      <c r="L1761" s="14">
        <f t="shared" si="4741"/>
        <v>0</v>
      </c>
      <c r="M1761" s="14">
        <v>0</v>
      </c>
      <c r="N1761" s="14">
        <v>0</v>
      </c>
      <c r="O1761" s="14">
        <v>0</v>
      </c>
      <c r="P1761" s="14">
        <v>0</v>
      </c>
      <c r="Q1761" s="14">
        <v>0</v>
      </c>
      <c r="R1761" s="14">
        <v>0</v>
      </c>
      <c r="S1761" s="14"/>
      <c r="T1761" s="14"/>
      <c r="U1761" s="14"/>
      <c r="V1761" s="14"/>
      <c r="W1761" s="14"/>
      <c r="X1761" s="14">
        <f t="shared" si="4778"/>
        <v>0</v>
      </c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>
        <v>0</v>
      </c>
      <c r="AI1761" s="14">
        <v>0</v>
      </c>
      <c r="AJ1761" s="14">
        <v>0</v>
      </c>
      <c r="AK1761" s="14"/>
      <c r="AL1761" s="14"/>
      <c r="AM1761" s="14"/>
      <c r="AN1761" s="14"/>
      <c r="AO1761" s="14"/>
      <c r="AP1761" s="14">
        <f t="shared" si="4779"/>
        <v>0</v>
      </c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>
        <v>0</v>
      </c>
      <c r="BA1761" s="14">
        <v>0</v>
      </c>
      <c r="BB1761" s="14">
        <v>0</v>
      </c>
      <c r="BC1761" s="14"/>
      <c r="BD1761" s="14"/>
      <c r="BE1761" s="14"/>
      <c r="BF1761" s="14"/>
      <c r="BG1761" s="14"/>
      <c r="BH1761" s="14">
        <f t="shared" si="4780"/>
        <v>0</v>
      </c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>
        <v>0</v>
      </c>
      <c r="BS1761" s="14">
        <v>0</v>
      </c>
      <c r="BT1761" s="14">
        <v>100</v>
      </c>
      <c r="BU1761" s="14">
        <v>100</v>
      </c>
      <c r="BV1761" s="14">
        <v>0</v>
      </c>
      <c r="BW1761" s="14">
        <f t="shared" si="4760"/>
        <v>0</v>
      </c>
      <c r="BX1761" s="14"/>
      <c r="BY1761" s="14"/>
      <c r="BZ1761" s="14"/>
      <c r="CA1761" s="14">
        <f t="shared" si="4739"/>
        <v>0</v>
      </c>
      <c r="CB1761" s="122">
        <f t="shared" si="4750"/>
        <v>0</v>
      </c>
    </row>
    <row r="1762" spans="1:80" ht="22.5" x14ac:dyDescent="0.25">
      <c r="A1762" s="1" t="s">
        <v>1</v>
      </c>
      <c r="B1762" s="1" t="s">
        <v>1</v>
      </c>
      <c r="C1762" s="1" t="s">
        <v>1</v>
      </c>
      <c r="D1762" s="78" t="s">
        <v>1</v>
      </c>
      <c r="E1762" s="78" t="s">
        <v>1</v>
      </c>
      <c r="F1762" s="78" t="s">
        <v>1</v>
      </c>
      <c r="G1762" s="2" t="s">
        <v>1</v>
      </c>
      <c r="H1762" s="10" t="s">
        <v>66</v>
      </c>
      <c r="I1762" s="11">
        <f>SUM(I1763)</f>
        <v>100</v>
      </c>
      <c r="J1762" s="11">
        <f t="shared" si="4738"/>
        <v>100</v>
      </c>
      <c r="K1762" s="11">
        <f t="shared" ref="K1762:Q1763" si="4787">SUM(K1763)</f>
        <v>100</v>
      </c>
      <c r="L1762" s="11">
        <f t="shared" si="4741"/>
        <v>0</v>
      </c>
      <c r="M1762" s="11">
        <f t="shared" si="4787"/>
        <v>0</v>
      </c>
      <c r="N1762" s="11">
        <f t="shared" si="4787"/>
        <v>0</v>
      </c>
      <c r="O1762" s="11">
        <f t="shared" si="4787"/>
        <v>0</v>
      </c>
      <c r="P1762" s="11">
        <f t="shared" si="4787"/>
        <v>0</v>
      </c>
      <c r="Q1762" s="11">
        <f t="shared" si="4787"/>
        <v>0</v>
      </c>
      <c r="R1762" s="11">
        <f t="shared" ref="R1762:AG1763" si="4788">SUM(R1763)</f>
        <v>0</v>
      </c>
      <c r="S1762" s="11">
        <f t="shared" si="4788"/>
        <v>0</v>
      </c>
      <c r="T1762" s="11">
        <f t="shared" si="4788"/>
        <v>0</v>
      </c>
      <c r="U1762" s="11">
        <f t="shared" si="4788"/>
        <v>0</v>
      </c>
      <c r="V1762" s="11">
        <f t="shared" si="4788"/>
        <v>0</v>
      </c>
      <c r="W1762" s="11">
        <f t="shared" si="4788"/>
        <v>0</v>
      </c>
      <c r="X1762" s="11">
        <f t="shared" si="4788"/>
        <v>0</v>
      </c>
      <c r="Y1762" s="11">
        <f t="shared" si="4788"/>
        <v>0</v>
      </c>
      <c r="Z1762" s="11">
        <f t="shared" si="4788"/>
        <v>0</v>
      </c>
      <c r="AA1762" s="11">
        <f t="shared" si="4788"/>
        <v>0</v>
      </c>
      <c r="AB1762" s="11">
        <f t="shared" si="4788"/>
        <v>0</v>
      </c>
      <c r="AC1762" s="11">
        <f t="shared" si="4788"/>
        <v>0</v>
      </c>
      <c r="AD1762" s="11">
        <f t="shared" si="4788"/>
        <v>0</v>
      </c>
      <c r="AE1762" s="11">
        <f t="shared" si="4788"/>
        <v>0</v>
      </c>
      <c r="AF1762" s="11">
        <f t="shared" si="4788"/>
        <v>0</v>
      </c>
      <c r="AG1762" s="11">
        <f t="shared" si="4788"/>
        <v>0</v>
      </c>
      <c r="AH1762" s="11">
        <v>0</v>
      </c>
      <c r="AI1762" s="11">
        <v>0</v>
      </c>
      <c r="AJ1762" s="11">
        <f t="shared" ref="AJ1762:AY1763" si="4789">SUM(AJ1763)</f>
        <v>0</v>
      </c>
      <c r="AK1762" s="11">
        <f t="shared" si="4789"/>
        <v>0</v>
      </c>
      <c r="AL1762" s="11">
        <f t="shared" si="4789"/>
        <v>0</v>
      </c>
      <c r="AM1762" s="11">
        <f t="shared" si="4789"/>
        <v>0</v>
      </c>
      <c r="AN1762" s="11">
        <f t="shared" si="4789"/>
        <v>0</v>
      </c>
      <c r="AO1762" s="11">
        <f t="shared" si="4789"/>
        <v>0</v>
      </c>
      <c r="AP1762" s="11">
        <f t="shared" si="4789"/>
        <v>0</v>
      </c>
      <c r="AQ1762" s="11">
        <f t="shared" si="4789"/>
        <v>0</v>
      </c>
      <c r="AR1762" s="11">
        <f t="shared" si="4789"/>
        <v>0</v>
      </c>
      <c r="AS1762" s="11">
        <f t="shared" si="4789"/>
        <v>0</v>
      </c>
      <c r="AT1762" s="11">
        <f t="shared" si="4789"/>
        <v>0</v>
      </c>
      <c r="AU1762" s="11">
        <f t="shared" si="4789"/>
        <v>0</v>
      </c>
      <c r="AV1762" s="11">
        <f t="shared" si="4789"/>
        <v>0</v>
      </c>
      <c r="AW1762" s="11">
        <f t="shared" si="4789"/>
        <v>0</v>
      </c>
      <c r="AX1762" s="11">
        <f t="shared" si="4789"/>
        <v>0</v>
      </c>
      <c r="AY1762" s="11">
        <f t="shared" si="4789"/>
        <v>0</v>
      </c>
      <c r="AZ1762" s="11">
        <v>0</v>
      </c>
      <c r="BA1762" s="11">
        <v>0</v>
      </c>
      <c r="BB1762" s="11">
        <f t="shared" ref="BB1762:BQ1763" si="4790">SUM(BB1763)</f>
        <v>0</v>
      </c>
      <c r="BC1762" s="11">
        <f t="shared" si="4790"/>
        <v>0</v>
      </c>
      <c r="BD1762" s="11">
        <f t="shared" si="4790"/>
        <v>0</v>
      </c>
      <c r="BE1762" s="11">
        <f t="shared" si="4790"/>
        <v>0</v>
      </c>
      <c r="BF1762" s="11">
        <f t="shared" si="4790"/>
        <v>0</v>
      </c>
      <c r="BG1762" s="11">
        <f t="shared" si="4790"/>
        <v>0</v>
      </c>
      <c r="BH1762" s="11">
        <f t="shared" si="4790"/>
        <v>0</v>
      </c>
      <c r="BI1762" s="11">
        <f t="shared" si="4790"/>
        <v>0</v>
      </c>
      <c r="BJ1762" s="11">
        <f t="shared" si="4790"/>
        <v>0</v>
      </c>
      <c r="BK1762" s="11">
        <f t="shared" si="4790"/>
        <v>0</v>
      </c>
      <c r="BL1762" s="11">
        <f t="shared" si="4790"/>
        <v>0</v>
      </c>
      <c r="BM1762" s="11">
        <f t="shared" si="4790"/>
        <v>0</v>
      </c>
      <c r="BN1762" s="11">
        <f t="shared" si="4790"/>
        <v>0</v>
      </c>
      <c r="BO1762" s="11">
        <f t="shared" si="4790"/>
        <v>0</v>
      </c>
      <c r="BP1762" s="11">
        <f t="shared" si="4790"/>
        <v>0</v>
      </c>
      <c r="BQ1762" s="11">
        <f t="shared" si="4790"/>
        <v>0</v>
      </c>
      <c r="BR1762" s="11">
        <v>0</v>
      </c>
      <c r="BS1762" s="11">
        <v>0</v>
      </c>
      <c r="BT1762" s="11">
        <f t="shared" ref="BT1762:BZ1763" si="4791">SUM(BT1763)</f>
        <v>100</v>
      </c>
      <c r="BU1762" s="11">
        <f t="shared" si="4791"/>
        <v>100</v>
      </c>
      <c r="BV1762" s="11">
        <f t="shared" si="4791"/>
        <v>0</v>
      </c>
      <c r="BW1762" s="11">
        <f t="shared" si="4791"/>
        <v>0</v>
      </c>
      <c r="BX1762" s="11">
        <f t="shared" si="4791"/>
        <v>0</v>
      </c>
      <c r="BY1762" s="11">
        <f t="shared" si="4791"/>
        <v>0</v>
      </c>
      <c r="BZ1762" s="11">
        <f t="shared" si="4791"/>
        <v>0</v>
      </c>
      <c r="CA1762" s="11">
        <f t="shared" si="4739"/>
        <v>0</v>
      </c>
      <c r="CB1762" s="123">
        <f t="shared" si="4750"/>
        <v>0</v>
      </c>
    </row>
    <row r="1763" spans="1:80" x14ac:dyDescent="0.25">
      <c r="A1763" s="4" t="s">
        <v>928</v>
      </c>
      <c r="B1763" s="4" t="s">
        <v>88</v>
      </c>
      <c r="C1763" s="4" t="s">
        <v>1041</v>
      </c>
      <c r="D1763" s="79" t="s">
        <v>1042</v>
      </c>
      <c r="E1763" s="78" t="s">
        <v>67</v>
      </c>
      <c r="F1763" s="78" t="s">
        <v>1</v>
      </c>
      <c r="G1763" s="2" t="s">
        <v>1</v>
      </c>
      <c r="H1763" s="2" t="s">
        <v>68</v>
      </c>
      <c r="I1763" s="12">
        <f>SUM(I1764)</f>
        <v>100</v>
      </c>
      <c r="J1763" s="12">
        <f t="shared" si="4738"/>
        <v>100</v>
      </c>
      <c r="K1763" s="12">
        <f t="shared" si="4787"/>
        <v>100</v>
      </c>
      <c r="L1763" s="12">
        <f t="shared" si="4741"/>
        <v>0</v>
      </c>
      <c r="M1763" s="12">
        <f t="shared" si="4787"/>
        <v>0</v>
      </c>
      <c r="N1763" s="12">
        <f t="shared" si="4787"/>
        <v>0</v>
      </c>
      <c r="O1763" s="12">
        <f t="shared" si="4787"/>
        <v>0</v>
      </c>
      <c r="P1763" s="12">
        <f t="shared" si="4787"/>
        <v>0</v>
      </c>
      <c r="Q1763" s="12">
        <f t="shared" si="4787"/>
        <v>0</v>
      </c>
      <c r="R1763" s="12">
        <f t="shared" si="4788"/>
        <v>0</v>
      </c>
      <c r="S1763" s="12">
        <f t="shared" ref="S1763:AG1763" si="4792">SUM(S1764)</f>
        <v>0</v>
      </c>
      <c r="T1763" s="12">
        <f t="shared" si="4792"/>
        <v>0</v>
      </c>
      <c r="U1763" s="12">
        <f t="shared" si="4792"/>
        <v>0</v>
      </c>
      <c r="V1763" s="12">
        <f t="shared" si="4792"/>
        <v>0</v>
      </c>
      <c r="W1763" s="12">
        <f t="shared" si="4792"/>
        <v>0</v>
      </c>
      <c r="X1763" s="12">
        <f t="shared" si="4792"/>
        <v>0</v>
      </c>
      <c r="Y1763" s="12">
        <f t="shared" si="4792"/>
        <v>0</v>
      </c>
      <c r="Z1763" s="12">
        <f t="shared" si="4792"/>
        <v>0</v>
      </c>
      <c r="AA1763" s="12">
        <f t="shared" si="4792"/>
        <v>0</v>
      </c>
      <c r="AB1763" s="12">
        <f t="shared" si="4792"/>
        <v>0</v>
      </c>
      <c r="AC1763" s="12">
        <f t="shared" si="4792"/>
        <v>0</v>
      </c>
      <c r="AD1763" s="12">
        <f t="shared" si="4792"/>
        <v>0</v>
      </c>
      <c r="AE1763" s="12">
        <f t="shared" si="4792"/>
        <v>0</v>
      </c>
      <c r="AF1763" s="12">
        <f t="shared" si="4792"/>
        <v>0</v>
      </c>
      <c r="AG1763" s="12">
        <f t="shared" si="4792"/>
        <v>0</v>
      </c>
      <c r="AH1763" s="12">
        <v>0</v>
      </c>
      <c r="AI1763" s="12">
        <v>0</v>
      </c>
      <c r="AJ1763" s="12">
        <f t="shared" si="4789"/>
        <v>0</v>
      </c>
      <c r="AK1763" s="12">
        <f t="shared" ref="AK1763:AY1763" si="4793">SUM(AK1764)</f>
        <v>0</v>
      </c>
      <c r="AL1763" s="12">
        <f t="shared" si="4793"/>
        <v>0</v>
      </c>
      <c r="AM1763" s="12">
        <f t="shared" si="4793"/>
        <v>0</v>
      </c>
      <c r="AN1763" s="12">
        <f t="shared" si="4793"/>
        <v>0</v>
      </c>
      <c r="AO1763" s="12">
        <f t="shared" si="4793"/>
        <v>0</v>
      </c>
      <c r="AP1763" s="12">
        <f t="shared" si="4793"/>
        <v>0</v>
      </c>
      <c r="AQ1763" s="12">
        <f t="shared" si="4793"/>
        <v>0</v>
      </c>
      <c r="AR1763" s="12">
        <f t="shared" si="4793"/>
        <v>0</v>
      </c>
      <c r="AS1763" s="12">
        <f t="shared" si="4793"/>
        <v>0</v>
      </c>
      <c r="AT1763" s="12">
        <f t="shared" si="4793"/>
        <v>0</v>
      </c>
      <c r="AU1763" s="12">
        <f t="shared" si="4793"/>
        <v>0</v>
      </c>
      <c r="AV1763" s="12">
        <f t="shared" si="4793"/>
        <v>0</v>
      </c>
      <c r="AW1763" s="12">
        <f t="shared" si="4793"/>
        <v>0</v>
      </c>
      <c r="AX1763" s="12">
        <f t="shared" si="4793"/>
        <v>0</v>
      </c>
      <c r="AY1763" s="12">
        <f t="shared" si="4793"/>
        <v>0</v>
      </c>
      <c r="AZ1763" s="12">
        <v>0</v>
      </c>
      <c r="BA1763" s="12">
        <v>0</v>
      </c>
      <c r="BB1763" s="12">
        <f t="shared" si="4790"/>
        <v>0</v>
      </c>
      <c r="BC1763" s="12">
        <f t="shared" ref="BC1763:BQ1763" si="4794">SUM(BC1764)</f>
        <v>0</v>
      </c>
      <c r="BD1763" s="12">
        <f t="shared" si="4794"/>
        <v>0</v>
      </c>
      <c r="BE1763" s="12">
        <f t="shared" si="4794"/>
        <v>0</v>
      </c>
      <c r="BF1763" s="12">
        <f t="shared" si="4794"/>
        <v>0</v>
      </c>
      <c r="BG1763" s="12">
        <f t="shared" si="4794"/>
        <v>0</v>
      </c>
      <c r="BH1763" s="12">
        <f t="shared" si="4794"/>
        <v>0</v>
      </c>
      <c r="BI1763" s="12">
        <f t="shared" si="4794"/>
        <v>0</v>
      </c>
      <c r="BJ1763" s="12">
        <f t="shared" si="4794"/>
        <v>0</v>
      </c>
      <c r="BK1763" s="12">
        <f t="shared" si="4794"/>
        <v>0</v>
      </c>
      <c r="BL1763" s="12">
        <f t="shared" si="4794"/>
        <v>0</v>
      </c>
      <c r="BM1763" s="12">
        <f t="shared" si="4794"/>
        <v>0</v>
      </c>
      <c r="BN1763" s="12">
        <f t="shared" si="4794"/>
        <v>0</v>
      </c>
      <c r="BO1763" s="12">
        <f t="shared" si="4794"/>
        <v>0</v>
      </c>
      <c r="BP1763" s="12">
        <f t="shared" si="4794"/>
        <v>0</v>
      </c>
      <c r="BQ1763" s="12">
        <f t="shared" si="4794"/>
        <v>0</v>
      </c>
      <c r="BR1763" s="12">
        <v>0</v>
      </c>
      <c r="BS1763" s="12">
        <v>0</v>
      </c>
      <c r="BT1763" s="12">
        <f t="shared" si="4791"/>
        <v>100</v>
      </c>
      <c r="BU1763" s="12">
        <f t="shared" si="4791"/>
        <v>100</v>
      </c>
      <c r="BV1763" s="12">
        <f t="shared" si="4791"/>
        <v>0</v>
      </c>
      <c r="BW1763" s="12">
        <f t="shared" si="4791"/>
        <v>0</v>
      </c>
      <c r="BX1763" s="12">
        <f t="shared" si="4791"/>
        <v>0</v>
      </c>
      <c r="BY1763" s="12">
        <f t="shared" si="4791"/>
        <v>0</v>
      </c>
      <c r="BZ1763" s="12">
        <f t="shared" si="4791"/>
        <v>0</v>
      </c>
      <c r="CA1763" s="12">
        <f t="shared" si="4739"/>
        <v>0</v>
      </c>
      <c r="CB1763" s="124">
        <f t="shared" si="4750"/>
        <v>0</v>
      </c>
    </row>
    <row r="1764" spans="1:80" x14ac:dyDescent="0.25">
      <c r="A1764" s="4" t="s">
        <v>928</v>
      </c>
      <c r="B1764" s="4" t="s">
        <v>88</v>
      </c>
      <c r="C1764" s="4" t="s">
        <v>1041</v>
      </c>
      <c r="D1764" s="79" t="s">
        <v>1042</v>
      </c>
      <c r="E1764" s="89">
        <v>6148</v>
      </c>
      <c r="F1764" s="79"/>
      <c r="G1764" s="75" t="s">
        <v>1906</v>
      </c>
      <c r="H1764" s="13" t="s">
        <v>76</v>
      </c>
      <c r="I1764" s="14">
        <v>100</v>
      </c>
      <c r="J1764" s="14">
        <f t="shared" si="4738"/>
        <v>100</v>
      </c>
      <c r="K1764" s="14">
        <v>100</v>
      </c>
      <c r="L1764" s="14">
        <f t="shared" si="4741"/>
        <v>0</v>
      </c>
      <c r="M1764" s="14">
        <v>0</v>
      </c>
      <c r="N1764" s="14">
        <v>0</v>
      </c>
      <c r="O1764" s="14">
        <v>0</v>
      </c>
      <c r="P1764" s="14">
        <v>0</v>
      </c>
      <c r="Q1764" s="14">
        <v>0</v>
      </c>
      <c r="R1764" s="14">
        <v>0</v>
      </c>
      <c r="S1764" s="14"/>
      <c r="T1764" s="14"/>
      <c r="U1764" s="14"/>
      <c r="V1764" s="14"/>
      <c r="W1764" s="14"/>
      <c r="X1764" s="14">
        <f t="shared" si="4778"/>
        <v>0</v>
      </c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>
        <v>0</v>
      </c>
      <c r="AI1764" s="14">
        <v>0</v>
      </c>
      <c r="AJ1764" s="14">
        <v>0</v>
      </c>
      <c r="AK1764" s="14"/>
      <c r="AL1764" s="14"/>
      <c r="AM1764" s="14"/>
      <c r="AN1764" s="14"/>
      <c r="AO1764" s="14"/>
      <c r="AP1764" s="14">
        <f t="shared" si="4779"/>
        <v>0</v>
      </c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>
        <v>0</v>
      </c>
      <c r="BA1764" s="14">
        <v>0</v>
      </c>
      <c r="BB1764" s="14">
        <v>0</v>
      </c>
      <c r="BC1764" s="14"/>
      <c r="BD1764" s="14"/>
      <c r="BE1764" s="14"/>
      <c r="BF1764" s="14"/>
      <c r="BG1764" s="14"/>
      <c r="BH1764" s="14">
        <f t="shared" si="4780"/>
        <v>0</v>
      </c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>
        <v>0</v>
      </c>
      <c r="BS1764" s="14">
        <v>0</v>
      </c>
      <c r="BT1764" s="14">
        <v>100</v>
      </c>
      <c r="BU1764" s="14">
        <v>100</v>
      </c>
      <c r="BV1764" s="14">
        <v>0</v>
      </c>
      <c r="BW1764" s="14">
        <f t="shared" si="4760"/>
        <v>0</v>
      </c>
      <c r="BX1764" s="14"/>
      <c r="BY1764" s="14"/>
      <c r="BZ1764" s="14"/>
      <c r="CA1764" s="14">
        <f t="shared" si="4739"/>
        <v>0</v>
      </c>
      <c r="CB1764" s="122">
        <f t="shared" si="4750"/>
        <v>0</v>
      </c>
    </row>
    <row r="1765" spans="1:80" ht="22.5" x14ac:dyDescent="0.25">
      <c r="A1765" s="1" t="s">
        <v>1</v>
      </c>
      <c r="B1765" s="1" t="s">
        <v>1</v>
      </c>
      <c r="C1765" s="1" t="s">
        <v>1</v>
      </c>
      <c r="D1765" s="78" t="s">
        <v>1</v>
      </c>
      <c r="E1765" s="78" t="s">
        <v>1</v>
      </c>
      <c r="F1765" s="78" t="s">
        <v>1</v>
      </c>
      <c r="G1765" s="2" t="s">
        <v>1</v>
      </c>
      <c r="H1765" s="10" t="s">
        <v>77</v>
      </c>
      <c r="I1765" s="11">
        <f>SUM(I1766)</f>
        <v>30100</v>
      </c>
      <c r="J1765" s="11">
        <f t="shared" si="4738"/>
        <v>200</v>
      </c>
      <c r="K1765" s="11">
        <f t="shared" ref="K1765:Q1765" si="4795">SUM(K1766)</f>
        <v>200</v>
      </c>
      <c r="L1765" s="11">
        <f t="shared" si="4741"/>
        <v>0</v>
      </c>
      <c r="M1765" s="11">
        <f t="shared" si="4795"/>
        <v>0</v>
      </c>
      <c r="N1765" s="11">
        <f t="shared" si="4795"/>
        <v>0</v>
      </c>
      <c r="O1765" s="11">
        <f t="shared" si="4795"/>
        <v>0</v>
      </c>
      <c r="P1765" s="11">
        <f t="shared" si="4795"/>
        <v>0</v>
      </c>
      <c r="Q1765" s="11">
        <f t="shared" si="4795"/>
        <v>0</v>
      </c>
      <c r="R1765" s="11">
        <f t="shared" ref="R1765:AG1765" si="4796">SUM(R1766)</f>
        <v>0</v>
      </c>
      <c r="S1765" s="11">
        <f t="shared" si="4796"/>
        <v>0</v>
      </c>
      <c r="T1765" s="11">
        <f t="shared" si="4796"/>
        <v>0</v>
      </c>
      <c r="U1765" s="11">
        <f t="shared" si="4796"/>
        <v>0</v>
      </c>
      <c r="V1765" s="11">
        <f t="shared" si="4796"/>
        <v>0</v>
      </c>
      <c r="W1765" s="11">
        <f t="shared" si="4796"/>
        <v>0</v>
      </c>
      <c r="X1765" s="11">
        <f t="shared" si="4796"/>
        <v>0</v>
      </c>
      <c r="Y1765" s="11">
        <f t="shared" si="4796"/>
        <v>0</v>
      </c>
      <c r="Z1765" s="11">
        <f t="shared" si="4796"/>
        <v>0</v>
      </c>
      <c r="AA1765" s="11">
        <f t="shared" si="4796"/>
        <v>0</v>
      </c>
      <c r="AB1765" s="11">
        <f t="shared" si="4796"/>
        <v>0</v>
      </c>
      <c r="AC1765" s="11">
        <f t="shared" si="4796"/>
        <v>0</v>
      </c>
      <c r="AD1765" s="11">
        <f t="shared" si="4796"/>
        <v>0</v>
      </c>
      <c r="AE1765" s="11">
        <f t="shared" si="4796"/>
        <v>0</v>
      </c>
      <c r="AF1765" s="11">
        <f t="shared" si="4796"/>
        <v>0</v>
      </c>
      <c r="AG1765" s="11">
        <f t="shared" si="4796"/>
        <v>0</v>
      </c>
      <c r="AH1765" s="11">
        <v>0</v>
      </c>
      <c r="AI1765" s="11">
        <v>0</v>
      </c>
      <c r="AJ1765" s="11">
        <f t="shared" ref="AJ1765:AY1765" si="4797">SUM(AJ1766)</f>
        <v>0</v>
      </c>
      <c r="AK1765" s="11">
        <f t="shared" si="4797"/>
        <v>0</v>
      </c>
      <c r="AL1765" s="11">
        <f t="shared" si="4797"/>
        <v>0</v>
      </c>
      <c r="AM1765" s="11">
        <f t="shared" si="4797"/>
        <v>0</v>
      </c>
      <c r="AN1765" s="11">
        <f t="shared" si="4797"/>
        <v>0</v>
      </c>
      <c r="AO1765" s="11">
        <f t="shared" si="4797"/>
        <v>0</v>
      </c>
      <c r="AP1765" s="11">
        <f t="shared" si="4797"/>
        <v>0</v>
      </c>
      <c r="AQ1765" s="11">
        <f t="shared" si="4797"/>
        <v>0</v>
      </c>
      <c r="AR1765" s="11">
        <f t="shared" si="4797"/>
        <v>0</v>
      </c>
      <c r="AS1765" s="11">
        <f t="shared" si="4797"/>
        <v>0</v>
      </c>
      <c r="AT1765" s="11">
        <f t="shared" si="4797"/>
        <v>0</v>
      </c>
      <c r="AU1765" s="11">
        <f t="shared" si="4797"/>
        <v>0</v>
      </c>
      <c r="AV1765" s="11">
        <f t="shared" si="4797"/>
        <v>0</v>
      </c>
      <c r="AW1765" s="11">
        <f t="shared" si="4797"/>
        <v>0</v>
      </c>
      <c r="AX1765" s="11">
        <f t="shared" si="4797"/>
        <v>0</v>
      </c>
      <c r="AY1765" s="11">
        <f t="shared" si="4797"/>
        <v>0</v>
      </c>
      <c r="AZ1765" s="11">
        <v>0</v>
      </c>
      <c r="BA1765" s="11">
        <v>0</v>
      </c>
      <c r="BB1765" s="11">
        <f t="shared" ref="BB1765:BQ1765" si="4798">SUM(BB1766)</f>
        <v>0</v>
      </c>
      <c r="BC1765" s="11">
        <f t="shared" si="4798"/>
        <v>0</v>
      </c>
      <c r="BD1765" s="11">
        <f t="shared" si="4798"/>
        <v>0</v>
      </c>
      <c r="BE1765" s="11">
        <f t="shared" si="4798"/>
        <v>0</v>
      </c>
      <c r="BF1765" s="11">
        <f t="shared" si="4798"/>
        <v>0</v>
      </c>
      <c r="BG1765" s="11">
        <f t="shared" si="4798"/>
        <v>0</v>
      </c>
      <c r="BH1765" s="11">
        <f t="shared" si="4798"/>
        <v>0</v>
      </c>
      <c r="BI1765" s="11">
        <f t="shared" si="4798"/>
        <v>0</v>
      </c>
      <c r="BJ1765" s="11">
        <f t="shared" si="4798"/>
        <v>0</v>
      </c>
      <c r="BK1765" s="11">
        <f t="shared" si="4798"/>
        <v>0</v>
      </c>
      <c r="BL1765" s="11">
        <f t="shared" si="4798"/>
        <v>0</v>
      </c>
      <c r="BM1765" s="11">
        <f t="shared" si="4798"/>
        <v>0</v>
      </c>
      <c r="BN1765" s="11">
        <f t="shared" si="4798"/>
        <v>0</v>
      </c>
      <c r="BO1765" s="11">
        <f t="shared" si="4798"/>
        <v>0</v>
      </c>
      <c r="BP1765" s="11">
        <f t="shared" si="4798"/>
        <v>0</v>
      </c>
      <c r="BQ1765" s="11">
        <f t="shared" si="4798"/>
        <v>0</v>
      </c>
      <c r="BR1765" s="11">
        <v>0</v>
      </c>
      <c r="BS1765" s="11">
        <v>0</v>
      </c>
      <c r="BT1765" s="11">
        <f t="shared" ref="BT1765:BZ1765" si="4799">SUM(BT1766)</f>
        <v>32200</v>
      </c>
      <c r="BU1765" s="11">
        <f t="shared" si="4799"/>
        <v>32200</v>
      </c>
      <c r="BV1765" s="11">
        <f t="shared" si="4799"/>
        <v>14100</v>
      </c>
      <c r="BW1765" s="11">
        <f t="shared" si="4799"/>
        <v>18100</v>
      </c>
      <c r="BX1765" s="11">
        <f t="shared" si="4799"/>
        <v>18100</v>
      </c>
      <c r="BY1765" s="11">
        <f t="shared" si="4799"/>
        <v>0</v>
      </c>
      <c r="BZ1765" s="11">
        <f t="shared" si="4799"/>
        <v>0</v>
      </c>
      <c r="CA1765" s="11">
        <f t="shared" si="4739"/>
        <v>32200</v>
      </c>
      <c r="CB1765" s="123">
        <f t="shared" si="4750"/>
        <v>100</v>
      </c>
    </row>
    <row r="1766" spans="1:80" x14ac:dyDescent="0.25">
      <c r="A1766" s="4" t="s">
        <v>928</v>
      </c>
      <c r="B1766" s="4" t="s">
        <v>88</v>
      </c>
      <c r="C1766" s="4" t="s">
        <v>1041</v>
      </c>
      <c r="D1766" s="79" t="s">
        <v>1042</v>
      </c>
      <c r="E1766" s="78" t="s">
        <v>78</v>
      </c>
      <c r="F1766" s="78" t="s">
        <v>1</v>
      </c>
      <c r="G1766" s="2" t="s">
        <v>1</v>
      </c>
      <c r="H1766" s="2" t="s">
        <v>79</v>
      </c>
      <c r="I1766" s="12">
        <f>SUM(I1767:I1768)</f>
        <v>30100</v>
      </c>
      <c r="J1766" s="12">
        <f t="shared" si="4738"/>
        <v>200</v>
      </c>
      <c r="K1766" s="12">
        <f t="shared" ref="K1766" si="4800">SUM(K1767:K1768)</f>
        <v>200</v>
      </c>
      <c r="L1766" s="12">
        <f t="shared" si="4741"/>
        <v>0</v>
      </c>
      <c r="M1766" s="12">
        <f t="shared" ref="M1766:Q1766" si="4801">SUM(M1767:M1768)</f>
        <v>0</v>
      </c>
      <c r="N1766" s="12">
        <f t="shared" si="4801"/>
        <v>0</v>
      </c>
      <c r="O1766" s="12">
        <f t="shared" si="4801"/>
        <v>0</v>
      </c>
      <c r="P1766" s="12">
        <f t="shared" si="4801"/>
        <v>0</v>
      </c>
      <c r="Q1766" s="12">
        <f t="shared" si="4801"/>
        <v>0</v>
      </c>
      <c r="R1766" s="12">
        <f t="shared" ref="R1766:AG1766" si="4802">SUM(R1767:R1768)</f>
        <v>0</v>
      </c>
      <c r="S1766" s="12">
        <f t="shared" si="4802"/>
        <v>0</v>
      </c>
      <c r="T1766" s="12">
        <f t="shared" si="4802"/>
        <v>0</v>
      </c>
      <c r="U1766" s="12">
        <f t="shared" si="4802"/>
        <v>0</v>
      </c>
      <c r="V1766" s="12">
        <f t="shared" si="4802"/>
        <v>0</v>
      </c>
      <c r="W1766" s="12">
        <f t="shared" si="4802"/>
        <v>0</v>
      </c>
      <c r="X1766" s="12">
        <f t="shared" ref="X1766" si="4803">SUM(X1767:X1768)</f>
        <v>0</v>
      </c>
      <c r="Y1766" s="12">
        <f t="shared" si="4802"/>
        <v>0</v>
      </c>
      <c r="Z1766" s="12">
        <f t="shared" si="4802"/>
        <v>0</v>
      </c>
      <c r="AA1766" s="12">
        <f t="shared" si="4802"/>
        <v>0</v>
      </c>
      <c r="AB1766" s="12">
        <f t="shared" si="4802"/>
        <v>0</v>
      </c>
      <c r="AC1766" s="12">
        <f t="shared" si="4802"/>
        <v>0</v>
      </c>
      <c r="AD1766" s="12">
        <f t="shared" si="4802"/>
        <v>0</v>
      </c>
      <c r="AE1766" s="12">
        <f t="shared" si="4802"/>
        <v>0</v>
      </c>
      <c r="AF1766" s="12">
        <f t="shared" si="4802"/>
        <v>0</v>
      </c>
      <c r="AG1766" s="12">
        <f t="shared" si="4802"/>
        <v>0</v>
      </c>
      <c r="AH1766" s="12">
        <v>0</v>
      </c>
      <c r="AI1766" s="12">
        <v>0</v>
      </c>
      <c r="AJ1766" s="12">
        <f t="shared" ref="AJ1766:AY1766" si="4804">SUM(AJ1767:AJ1768)</f>
        <v>0</v>
      </c>
      <c r="AK1766" s="12">
        <f t="shared" si="4804"/>
        <v>0</v>
      </c>
      <c r="AL1766" s="12">
        <f t="shared" si="4804"/>
        <v>0</v>
      </c>
      <c r="AM1766" s="12">
        <f t="shared" si="4804"/>
        <v>0</v>
      </c>
      <c r="AN1766" s="12">
        <f t="shared" si="4804"/>
        <v>0</v>
      </c>
      <c r="AO1766" s="12">
        <f t="shared" si="4804"/>
        <v>0</v>
      </c>
      <c r="AP1766" s="12">
        <f t="shared" ref="AP1766" si="4805">SUM(AP1767:AP1768)</f>
        <v>0</v>
      </c>
      <c r="AQ1766" s="12">
        <f t="shared" si="4804"/>
        <v>0</v>
      </c>
      <c r="AR1766" s="12">
        <f t="shared" si="4804"/>
        <v>0</v>
      </c>
      <c r="AS1766" s="12">
        <f t="shared" si="4804"/>
        <v>0</v>
      </c>
      <c r="AT1766" s="12">
        <f t="shared" si="4804"/>
        <v>0</v>
      </c>
      <c r="AU1766" s="12">
        <f t="shared" si="4804"/>
        <v>0</v>
      </c>
      <c r="AV1766" s="12">
        <f t="shared" si="4804"/>
        <v>0</v>
      </c>
      <c r="AW1766" s="12">
        <f t="shared" si="4804"/>
        <v>0</v>
      </c>
      <c r="AX1766" s="12">
        <f t="shared" si="4804"/>
        <v>0</v>
      </c>
      <c r="AY1766" s="12">
        <f t="shared" si="4804"/>
        <v>0</v>
      </c>
      <c r="AZ1766" s="12">
        <v>0</v>
      </c>
      <c r="BA1766" s="12">
        <v>0</v>
      </c>
      <c r="BB1766" s="12">
        <f t="shared" ref="BB1766:BQ1766" si="4806">SUM(BB1767:BB1768)</f>
        <v>0</v>
      </c>
      <c r="BC1766" s="12">
        <f t="shared" si="4806"/>
        <v>0</v>
      </c>
      <c r="BD1766" s="12">
        <f t="shared" si="4806"/>
        <v>0</v>
      </c>
      <c r="BE1766" s="12">
        <f t="shared" si="4806"/>
        <v>0</v>
      </c>
      <c r="BF1766" s="12">
        <f t="shared" si="4806"/>
        <v>0</v>
      </c>
      <c r="BG1766" s="12">
        <f t="shared" si="4806"/>
        <v>0</v>
      </c>
      <c r="BH1766" s="12">
        <f t="shared" ref="BH1766" si="4807">SUM(BH1767:BH1768)</f>
        <v>0</v>
      </c>
      <c r="BI1766" s="12">
        <f t="shared" si="4806"/>
        <v>0</v>
      </c>
      <c r="BJ1766" s="12">
        <f t="shared" si="4806"/>
        <v>0</v>
      </c>
      <c r="BK1766" s="12">
        <f t="shared" si="4806"/>
        <v>0</v>
      </c>
      <c r="BL1766" s="12">
        <f t="shared" si="4806"/>
        <v>0</v>
      </c>
      <c r="BM1766" s="12">
        <f t="shared" si="4806"/>
        <v>0</v>
      </c>
      <c r="BN1766" s="12">
        <f t="shared" si="4806"/>
        <v>0</v>
      </c>
      <c r="BO1766" s="12">
        <f t="shared" si="4806"/>
        <v>0</v>
      </c>
      <c r="BP1766" s="12">
        <f t="shared" si="4806"/>
        <v>0</v>
      </c>
      <c r="BQ1766" s="12">
        <f t="shared" si="4806"/>
        <v>0</v>
      </c>
      <c r="BR1766" s="12">
        <v>0</v>
      </c>
      <c r="BS1766" s="12">
        <v>0</v>
      </c>
      <c r="BT1766" s="12">
        <f t="shared" ref="BT1766:BZ1766" si="4808">SUM(BT1767:BT1768)</f>
        <v>32200</v>
      </c>
      <c r="BU1766" s="12">
        <f t="shared" si="4808"/>
        <v>32200</v>
      </c>
      <c r="BV1766" s="12">
        <f t="shared" si="4808"/>
        <v>14100</v>
      </c>
      <c r="BW1766" s="12">
        <f t="shared" si="4808"/>
        <v>18100</v>
      </c>
      <c r="BX1766" s="12">
        <f t="shared" si="4808"/>
        <v>18100</v>
      </c>
      <c r="BY1766" s="12">
        <f t="shared" si="4808"/>
        <v>0</v>
      </c>
      <c r="BZ1766" s="12">
        <f t="shared" si="4808"/>
        <v>0</v>
      </c>
      <c r="CA1766" s="12">
        <f t="shared" si="4739"/>
        <v>32200</v>
      </c>
      <c r="CB1766" s="124">
        <f t="shared" si="4750"/>
        <v>100</v>
      </c>
    </row>
    <row r="1767" spans="1:80" x14ac:dyDescent="0.25">
      <c r="A1767" s="4" t="s">
        <v>928</v>
      </c>
      <c r="B1767" s="4" t="s">
        <v>88</v>
      </c>
      <c r="C1767" s="4" t="s">
        <v>1041</v>
      </c>
      <c r="D1767" s="79" t="s">
        <v>1042</v>
      </c>
      <c r="E1767" s="89">
        <v>8213</v>
      </c>
      <c r="F1767" s="79"/>
      <c r="G1767" s="75" t="s">
        <v>1906</v>
      </c>
      <c r="H1767" s="13" t="s">
        <v>81</v>
      </c>
      <c r="I1767" s="14">
        <v>20100</v>
      </c>
      <c r="J1767" s="14">
        <f t="shared" si="4738"/>
        <v>100</v>
      </c>
      <c r="K1767" s="14">
        <v>100</v>
      </c>
      <c r="L1767" s="14">
        <f t="shared" si="4741"/>
        <v>0</v>
      </c>
      <c r="M1767" s="14">
        <v>0</v>
      </c>
      <c r="N1767" s="14">
        <v>0</v>
      </c>
      <c r="O1767" s="14">
        <v>0</v>
      </c>
      <c r="P1767" s="14">
        <v>0</v>
      </c>
      <c r="Q1767" s="14">
        <v>0</v>
      </c>
      <c r="R1767" s="14">
        <v>0</v>
      </c>
      <c r="S1767" s="14"/>
      <c r="T1767" s="14"/>
      <c r="U1767" s="14"/>
      <c r="V1767" s="14"/>
      <c r="W1767" s="14"/>
      <c r="X1767" s="14">
        <f t="shared" si="4778"/>
        <v>0</v>
      </c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>
        <v>0</v>
      </c>
      <c r="AI1767" s="14">
        <v>0</v>
      </c>
      <c r="AJ1767" s="14">
        <v>0</v>
      </c>
      <c r="AK1767" s="14"/>
      <c r="AL1767" s="14"/>
      <c r="AM1767" s="14"/>
      <c r="AN1767" s="14"/>
      <c r="AO1767" s="14"/>
      <c r="AP1767" s="14">
        <f t="shared" si="4779"/>
        <v>0</v>
      </c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>
        <v>0</v>
      </c>
      <c r="BA1767" s="14">
        <v>0</v>
      </c>
      <c r="BB1767" s="14">
        <v>0</v>
      </c>
      <c r="BC1767" s="14"/>
      <c r="BD1767" s="14"/>
      <c r="BE1767" s="14"/>
      <c r="BF1767" s="14"/>
      <c r="BG1767" s="14"/>
      <c r="BH1767" s="14">
        <f t="shared" si="4780"/>
        <v>0</v>
      </c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>
        <v>0</v>
      </c>
      <c r="BS1767" s="14">
        <v>0</v>
      </c>
      <c r="BT1767" s="14">
        <v>7100</v>
      </c>
      <c r="BU1767" s="14">
        <v>7100</v>
      </c>
      <c r="BV1767" s="14">
        <v>7100</v>
      </c>
      <c r="BW1767" s="14">
        <f t="shared" si="4760"/>
        <v>0</v>
      </c>
      <c r="BX1767" s="14"/>
      <c r="BY1767" s="14"/>
      <c r="BZ1767" s="14"/>
      <c r="CA1767" s="14">
        <f t="shared" si="4739"/>
        <v>7100</v>
      </c>
      <c r="CB1767" s="122">
        <f t="shared" si="4750"/>
        <v>100</v>
      </c>
    </row>
    <row r="1768" spans="1:80" x14ac:dyDescent="0.25">
      <c r="A1768" s="4" t="s">
        <v>928</v>
      </c>
      <c r="B1768" s="4" t="s">
        <v>88</v>
      </c>
      <c r="C1768" s="4" t="s">
        <v>1041</v>
      </c>
      <c r="D1768" s="79" t="s">
        <v>1042</v>
      </c>
      <c r="E1768" s="89">
        <v>8216</v>
      </c>
      <c r="F1768" s="79"/>
      <c r="G1768" s="75" t="s">
        <v>1906</v>
      </c>
      <c r="H1768" s="13" t="s">
        <v>319</v>
      </c>
      <c r="I1768" s="14">
        <v>10000</v>
      </c>
      <c r="J1768" s="14">
        <f t="shared" si="4738"/>
        <v>100</v>
      </c>
      <c r="K1768" s="14">
        <v>100</v>
      </c>
      <c r="L1768" s="14">
        <f t="shared" si="4741"/>
        <v>0</v>
      </c>
      <c r="M1768" s="14">
        <v>0</v>
      </c>
      <c r="N1768" s="14">
        <v>0</v>
      </c>
      <c r="O1768" s="14">
        <v>0</v>
      </c>
      <c r="P1768" s="14">
        <v>0</v>
      </c>
      <c r="Q1768" s="14">
        <v>0</v>
      </c>
      <c r="R1768" s="14">
        <v>0</v>
      </c>
      <c r="S1768" s="14"/>
      <c r="T1768" s="14"/>
      <c r="U1768" s="14"/>
      <c r="V1768" s="14"/>
      <c r="W1768" s="14"/>
      <c r="X1768" s="14">
        <f t="shared" si="4778"/>
        <v>0</v>
      </c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>
        <v>0</v>
      </c>
      <c r="AI1768" s="14">
        <v>0</v>
      </c>
      <c r="AJ1768" s="14">
        <v>0</v>
      </c>
      <c r="AK1768" s="14"/>
      <c r="AL1768" s="14"/>
      <c r="AM1768" s="14"/>
      <c r="AN1768" s="14"/>
      <c r="AO1768" s="14"/>
      <c r="AP1768" s="14">
        <f t="shared" si="4779"/>
        <v>0</v>
      </c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>
        <v>0</v>
      </c>
      <c r="BA1768" s="14">
        <v>0</v>
      </c>
      <c r="BB1768" s="14">
        <v>0</v>
      </c>
      <c r="BC1768" s="14"/>
      <c r="BD1768" s="14"/>
      <c r="BE1768" s="14"/>
      <c r="BF1768" s="14"/>
      <c r="BG1768" s="14"/>
      <c r="BH1768" s="14">
        <f t="shared" si="4780"/>
        <v>0</v>
      </c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>
        <v>0</v>
      </c>
      <c r="BS1768" s="14">
        <v>0</v>
      </c>
      <c r="BT1768" s="14">
        <v>25100</v>
      </c>
      <c r="BU1768" s="14">
        <v>25100</v>
      </c>
      <c r="BV1768" s="14">
        <v>7000</v>
      </c>
      <c r="BW1768" s="14">
        <f t="shared" si="4760"/>
        <v>18100</v>
      </c>
      <c r="BX1768" s="14">
        <v>18100</v>
      </c>
      <c r="BY1768" s="14"/>
      <c r="BZ1768" s="14"/>
      <c r="CA1768" s="14">
        <f t="shared" si="4739"/>
        <v>25100</v>
      </c>
      <c r="CB1768" s="122">
        <f t="shared" si="4750"/>
        <v>100</v>
      </c>
    </row>
    <row r="1769" spans="1:80" x14ac:dyDescent="0.25">
      <c r="A1769" s="13" t="s">
        <v>1</v>
      </c>
      <c r="B1769" s="13" t="s">
        <v>1</v>
      </c>
      <c r="C1769" s="13" t="s">
        <v>1</v>
      </c>
      <c r="D1769" s="74" t="s">
        <v>1</v>
      </c>
      <c r="E1769" s="74" t="s">
        <v>1</v>
      </c>
      <c r="F1769" s="74" t="s">
        <v>1</v>
      </c>
      <c r="G1769" s="13" t="s">
        <v>1</v>
      </c>
      <c r="H1769" s="10" t="s">
        <v>1051</v>
      </c>
      <c r="I1769" s="11">
        <f>SUM(I1740,I1762,I1765)</f>
        <v>2499848</v>
      </c>
      <c r="J1769" s="11">
        <f t="shared" si="4738"/>
        <v>2838306</v>
      </c>
      <c r="K1769" s="11">
        <f t="shared" ref="K1769" si="4809">SUM(K1740,K1762,K1765)</f>
        <v>2838306</v>
      </c>
      <c r="L1769" s="11">
        <f t="shared" si="4741"/>
        <v>0</v>
      </c>
      <c r="M1769" s="11">
        <f t="shared" ref="M1769:Q1769" si="4810">SUM(M1740,M1762,M1765)</f>
        <v>0</v>
      </c>
      <c r="N1769" s="11">
        <f t="shared" si="4810"/>
        <v>0</v>
      </c>
      <c r="O1769" s="11">
        <f t="shared" si="4810"/>
        <v>0</v>
      </c>
      <c r="P1769" s="11">
        <f t="shared" si="4810"/>
        <v>0</v>
      </c>
      <c r="Q1769" s="11">
        <f t="shared" si="4810"/>
        <v>0</v>
      </c>
      <c r="R1769" s="11">
        <f t="shared" ref="R1769:AG1769" si="4811">SUM(R1740,R1762,R1765)</f>
        <v>0</v>
      </c>
      <c r="S1769" s="11">
        <f t="shared" si="4811"/>
        <v>0</v>
      </c>
      <c r="T1769" s="11">
        <f t="shared" si="4811"/>
        <v>0</v>
      </c>
      <c r="U1769" s="11">
        <f t="shared" si="4811"/>
        <v>0</v>
      </c>
      <c r="V1769" s="11">
        <f t="shared" si="4811"/>
        <v>0</v>
      </c>
      <c r="W1769" s="11">
        <f t="shared" si="4811"/>
        <v>0</v>
      </c>
      <c r="X1769" s="11">
        <f t="shared" si="4811"/>
        <v>0</v>
      </c>
      <c r="Y1769" s="11">
        <f t="shared" si="4811"/>
        <v>0</v>
      </c>
      <c r="Z1769" s="11">
        <f t="shared" si="4811"/>
        <v>0</v>
      </c>
      <c r="AA1769" s="11">
        <f t="shared" si="4811"/>
        <v>0</v>
      </c>
      <c r="AB1769" s="11">
        <f t="shared" si="4811"/>
        <v>0</v>
      </c>
      <c r="AC1769" s="11">
        <f t="shared" si="4811"/>
        <v>0</v>
      </c>
      <c r="AD1769" s="11">
        <f t="shared" si="4811"/>
        <v>0</v>
      </c>
      <c r="AE1769" s="11">
        <f t="shared" si="4811"/>
        <v>0</v>
      </c>
      <c r="AF1769" s="11">
        <f t="shared" si="4811"/>
        <v>0</v>
      </c>
      <c r="AG1769" s="11">
        <f t="shared" si="4811"/>
        <v>0</v>
      </c>
      <c r="AH1769" s="11">
        <v>0</v>
      </c>
      <c r="AI1769" s="11">
        <v>0</v>
      </c>
      <c r="AJ1769" s="11">
        <f t="shared" ref="AJ1769:AY1769" si="4812">SUM(AJ1740,AJ1762,AJ1765)</f>
        <v>0</v>
      </c>
      <c r="AK1769" s="11">
        <f t="shared" si="4812"/>
        <v>0</v>
      </c>
      <c r="AL1769" s="11">
        <f t="shared" si="4812"/>
        <v>0</v>
      </c>
      <c r="AM1769" s="11">
        <f t="shared" si="4812"/>
        <v>0</v>
      </c>
      <c r="AN1769" s="11">
        <f t="shared" si="4812"/>
        <v>0</v>
      </c>
      <c r="AO1769" s="11">
        <f t="shared" si="4812"/>
        <v>0</v>
      </c>
      <c r="AP1769" s="11">
        <f t="shared" si="4812"/>
        <v>0</v>
      </c>
      <c r="AQ1769" s="11">
        <f t="shared" si="4812"/>
        <v>0</v>
      </c>
      <c r="AR1769" s="11">
        <f t="shared" si="4812"/>
        <v>0</v>
      </c>
      <c r="AS1769" s="11">
        <f t="shared" si="4812"/>
        <v>0</v>
      </c>
      <c r="AT1769" s="11">
        <f t="shared" si="4812"/>
        <v>0</v>
      </c>
      <c r="AU1769" s="11">
        <f t="shared" si="4812"/>
        <v>0</v>
      </c>
      <c r="AV1769" s="11">
        <f t="shared" si="4812"/>
        <v>0</v>
      </c>
      <c r="AW1769" s="11">
        <f t="shared" si="4812"/>
        <v>0</v>
      </c>
      <c r="AX1769" s="11">
        <f t="shared" si="4812"/>
        <v>0</v>
      </c>
      <c r="AY1769" s="11">
        <f t="shared" si="4812"/>
        <v>0</v>
      </c>
      <c r="AZ1769" s="11">
        <v>0</v>
      </c>
      <c r="BA1769" s="11">
        <v>0</v>
      </c>
      <c r="BB1769" s="11">
        <f t="shared" ref="BB1769:BQ1769" si="4813">SUM(BB1740,BB1762,BB1765)</f>
        <v>0</v>
      </c>
      <c r="BC1769" s="11">
        <f t="shared" si="4813"/>
        <v>0</v>
      </c>
      <c r="BD1769" s="11">
        <f t="shared" si="4813"/>
        <v>0</v>
      </c>
      <c r="BE1769" s="11">
        <f t="shared" si="4813"/>
        <v>0</v>
      </c>
      <c r="BF1769" s="11">
        <f t="shared" si="4813"/>
        <v>0</v>
      </c>
      <c r="BG1769" s="11">
        <f t="shared" si="4813"/>
        <v>0</v>
      </c>
      <c r="BH1769" s="11">
        <f t="shared" si="4813"/>
        <v>0</v>
      </c>
      <c r="BI1769" s="11">
        <f t="shared" si="4813"/>
        <v>0</v>
      </c>
      <c r="BJ1769" s="11">
        <f t="shared" si="4813"/>
        <v>0</v>
      </c>
      <c r="BK1769" s="11">
        <f t="shared" si="4813"/>
        <v>0</v>
      </c>
      <c r="BL1769" s="11">
        <f t="shared" si="4813"/>
        <v>0</v>
      </c>
      <c r="BM1769" s="11">
        <f t="shared" si="4813"/>
        <v>0</v>
      </c>
      <c r="BN1769" s="11">
        <f t="shared" si="4813"/>
        <v>0</v>
      </c>
      <c r="BO1769" s="11">
        <f t="shared" si="4813"/>
        <v>0</v>
      </c>
      <c r="BP1769" s="11">
        <f t="shared" si="4813"/>
        <v>0</v>
      </c>
      <c r="BQ1769" s="11">
        <f t="shared" si="4813"/>
        <v>0</v>
      </c>
      <c r="BR1769" s="11">
        <v>0</v>
      </c>
      <c r="BS1769" s="11">
        <v>0</v>
      </c>
      <c r="BT1769" s="11">
        <f t="shared" ref="BT1769:BZ1769" si="4814">SUM(BT1740,BT1762,BT1765)</f>
        <v>3005466</v>
      </c>
      <c r="BU1769" s="11">
        <f t="shared" si="4814"/>
        <v>3016281</v>
      </c>
      <c r="BV1769" s="11">
        <f t="shared" si="4814"/>
        <v>1640196</v>
      </c>
      <c r="BW1769" s="11">
        <f t="shared" si="4814"/>
        <v>705390</v>
      </c>
      <c r="BX1769" s="11">
        <f t="shared" si="4814"/>
        <v>258500</v>
      </c>
      <c r="BY1769" s="11">
        <f t="shared" si="4814"/>
        <v>214900</v>
      </c>
      <c r="BZ1769" s="11">
        <f t="shared" si="4814"/>
        <v>231990</v>
      </c>
      <c r="CA1769" s="11">
        <f t="shared" si="4739"/>
        <v>2345586</v>
      </c>
      <c r="CB1769" s="123">
        <f t="shared" si="4750"/>
        <v>77.764173828632011</v>
      </c>
    </row>
    <row r="1770" spans="1:80" ht="15.75" thickBot="1" x14ac:dyDescent="0.3">
      <c r="A1770" s="13" t="s">
        <v>1</v>
      </c>
      <c r="B1770" s="13" t="s">
        <v>1</v>
      </c>
      <c r="C1770" s="13" t="s">
        <v>1</v>
      </c>
      <c r="D1770" s="74" t="s">
        <v>1</v>
      </c>
      <c r="E1770" s="74" t="s">
        <v>1</v>
      </c>
      <c r="F1770" s="74" t="s">
        <v>1</v>
      </c>
      <c r="G1770" s="13" t="s">
        <v>1</v>
      </c>
      <c r="H1770" s="2" t="s">
        <v>83</v>
      </c>
      <c r="I1770" s="12">
        <v>62</v>
      </c>
      <c r="J1770" s="12">
        <f t="shared" si="4738"/>
        <v>62</v>
      </c>
      <c r="K1770" s="12">
        <v>62</v>
      </c>
      <c r="L1770" s="13"/>
      <c r="M1770" s="13" t="s">
        <v>1</v>
      </c>
      <c r="N1770" s="13" t="s">
        <v>1</v>
      </c>
      <c r="O1770" s="13" t="s">
        <v>1</v>
      </c>
      <c r="P1770" s="27"/>
      <c r="Q1770" s="13" t="s">
        <v>1</v>
      </c>
      <c r="R1770" s="13" t="s">
        <v>1</v>
      </c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>
        <v>0</v>
      </c>
      <c r="AI1770" s="13">
        <v>0</v>
      </c>
      <c r="AJ1770" s="13" t="s">
        <v>1</v>
      </c>
      <c r="AK1770" s="13"/>
      <c r="AL1770" s="13"/>
      <c r="AM1770" s="13"/>
      <c r="AN1770" s="13"/>
      <c r="AO1770" s="13"/>
      <c r="AP1770" s="13"/>
      <c r="AQ1770" s="13"/>
      <c r="AR1770" s="13"/>
      <c r="AS1770" s="13"/>
      <c r="AT1770" s="13"/>
      <c r="AU1770" s="13"/>
      <c r="AV1770" s="13"/>
      <c r="AW1770" s="13"/>
      <c r="AX1770" s="13"/>
      <c r="AY1770" s="13"/>
      <c r="AZ1770" s="13">
        <v>0</v>
      </c>
      <c r="BA1770" s="13">
        <v>0</v>
      </c>
      <c r="BB1770" s="13" t="s">
        <v>1</v>
      </c>
      <c r="BC1770" s="13"/>
      <c r="BD1770" s="13"/>
      <c r="BE1770" s="13"/>
      <c r="BF1770" s="13"/>
      <c r="BG1770" s="13"/>
      <c r="BH1770" s="13"/>
      <c r="BI1770" s="13"/>
      <c r="BJ1770" s="13"/>
      <c r="BK1770" s="13"/>
      <c r="BL1770" s="13"/>
      <c r="BM1770" s="13"/>
      <c r="BN1770" s="13"/>
      <c r="BO1770" s="13"/>
      <c r="BP1770" s="13"/>
      <c r="BQ1770" s="13"/>
      <c r="BR1770" s="13">
        <v>0</v>
      </c>
      <c r="BS1770" s="13">
        <v>0</v>
      </c>
      <c r="BT1770" s="12">
        <v>62</v>
      </c>
      <c r="BU1770" s="12">
        <v>62</v>
      </c>
      <c r="BV1770" s="12"/>
      <c r="BW1770" s="12">
        <f t="shared" si="4760"/>
        <v>0</v>
      </c>
      <c r="BX1770" s="12"/>
      <c r="BY1770" s="12"/>
      <c r="BZ1770" s="12"/>
      <c r="CA1770" s="12">
        <f t="shared" si="4739"/>
        <v>0</v>
      </c>
      <c r="CB1770" s="124"/>
    </row>
    <row r="1771" spans="1:80" ht="69.75" customHeight="1" thickBot="1" x14ac:dyDescent="0.3">
      <c r="A1771" s="133" t="s">
        <v>1</v>
      </c>
      <c r="B1771" s="133" t="s">
        <v>1</v>
      </c>
      <c r="C1771" s="133" t="s">
        <v>1</v>
      </c>
      <c r="D1771" s="135" t="s">
        <v>1</v>
      </c>
      <c r="E1771" s="135" t="s">
        <v>1</v>
      </c>
      <c r="F1771" s="135" t="s">
        <v>1</v>
      </c>
      <c r="G1771" s="137" t="s">
        <v>1</v>
      </c>
      <c r="H1771" s="5" t="s">
        <v>84</v>
      </c>
      <c r="I1771" s="5" t="s">
        <v>11</v>
      </c>
      <c r="J1771" s="5" t="s">
        <v>1809</v>
      </c>
      <c r="K1771" s="5" t="s">
        <v>12</v>
      </c>
      <c r="L1771" s="5" t="s">
        <v>13</v>
      </c>
      <c r="M1771" s="5" t="s">
        <v>14</v>
      </c>
      <c r="N1771" s="5" t="s">
        <v>15</v>
      </c>
      <c r="O1771" s="5" t="s">
        <v>16</v>
      </c>
      <c r="P1771" s="5" t="s">
        <v>17</v>
      </c>
      <c r="Q1771" s="5" t="s">
        <v>18</v>
      </c>
      <c r="R1771" s="71" t="s">
        <v>14</v>
      </c>
      <c r="S1771" s="71" t="s">
        <v>1843</v>
      </c>
      <c r="T1771" s="71" t="s">
        <v>1797</v>
      </c>
      <c r="U1771" s="71" t="s">
        <v>1832</v>
      </c>
      <c r="V1771" s="71" t="s">
        <v>1833</v>
      </c>
      <c r="W1771" s="71" t="s">
        <v>1834</v>
      </c>
      <c r="X1771" s="71" t="s">
        <v>1847</v>
      </c>
      <c r="Y1771" s="71" t="s">
        <v>1844</v>
      </c>
      <c r="Z1771" s="71" t="s">
        <v>1835</v>
      </c>
      <c r="AA1771" s="71" t="s">
        <v>1836</v>
      </c>
      <c r="AB1771" s="71" t="s">
        <v>1837</v>
      </c>
      <c r="AC1771" s="71" t="s">
        <v>1838</v>
      </c>
      <c r="AD1771" s="71" t="s">
        <v>1839</v>
      </c>
      <c r="AE1771" s="71" t="s">
        <v>1840</v>
      </c>
      <c r="AF1771" s="71" t="s">
        <v>1845</v>
      </c>
      <c r="AG1771" s="71" t="s">
        <v>1846</v>
      </c>
      <c r="AH1771" s="71" t="s">
        <v>1841</v>
      </c>
      <c r="AI1771" s="71" t="s">
        <v>1842</v>
      </c>
      <c r="AJ1771" s="72" t="s">
        <v>15</v>
      </c>
      <c r="AK1771" s="72" t="s">
        <v>1843</v>
      </c>
      <c r="AL1771" s="72" t="s">
        <v>1797</v>
      </c>
      <c r="AM1771" s="72" t="s">
        <v>1832</v>
      </c>
      <c r="AN1771" s="72" t="s">
        <v>1833</v>
      </c>
      <c r="AO1771" s="72" t="s">
        <v>1834</v>
      </c>
      <c r="AP1771" s="72" t="s">
        <v>1848</v>
      </c>
      <c r="AQ1771" s="72" t="s">
        <v>1844</v>
      </c>
      <c r="AR1771" s="72" t="s">
        <v>1835</v>
      </c>
      <c r="AS1771" s="72" t="s">
        <v>1836</v>
      </c>
      <c r="AT1771" s="72" t="s">
        <v>1837</v>
      </c>
      <c r="AU1771" s="72" t="s">
        <v>1838</v>
      </c>
      <c r="AV1771" s="72" t="s">
        <v>1839</v>
      </c>
      <c r="AW1771" s="72" t="s">
        <v>1840</v>
      </c>
      <c r="AX1771" s="72" t="s">
        <v>1845</v>
      </c>
      <c r="AY1771" s="72" t="s">
        <v>1846</v>
      </c>
      <c r="AZ1771" s="72" t="s">
        <v>1841</v>
      </c>
      <c r="BA1771" s="72" t="s">
        <v>1842</v>
      </c>
      <c r="BB1771" s="73" t="s">
        <v>16</v>
      </c>
      <c r="BC1771" s="73" t="s">
        <v>1843</v>
      </c>
      <c r="BD1771" s="73" t="s">
        <v>1797</v>
      </c>
      <c r="BE1771" s="73" t="s">
        <v>1832</v>
      </c>
      <c r="BF1771" s="73" t="s">
        <v>1833</v>
      </c>
      <c r="BG1771" s="73" t="s">
        <v>1834</v>
      </c>
      <c r="BH1771" s="73" t="s">
        <v>1849</v>
      </c>
      <c r="BI1771" s="73" t="s">
        <v>1844</v>
      </c>
      <c r="BJ1771" s="73" t="s">
        <v>1835</v>
      </c>
      <c r="BK1771" s="73" t="s">
        <v>1836</v>
      </c>
      <c r="BL1771" s="73" t="s">
        <v>1837</v>
      </c>
      <c r="BM1771" s="73" t="s">
        <v>1838</v>
      </c>
      <c r="BN1771" s="73" t="s">
        <v>1839</v>
      </c>
      <c r="BO1771" s="73" t="s">
        <v>1840</v>
      </c>
      <c r="BP1771" s="73" t="s">
        <v>1845</v>
      </c>
      <c r="BQ1771" s="73" t="s">
        <v>1846</v>
      </c>
      <c r="BR1771" s="73" t="s">
        <v>1841</v>
      </c>
      <c r="BS1771" s="73" t="s">
        <v>1842</v>
      </c>
      <c r="BT1771" s="5" t="s">
        <v>1911</v>
      </c>
      <c r="BU1771" s="5" t="s">
        <v>1942</v>
      </c>
      <c r="BV1771" s="5" t="s">
        <v>1943</v>
      </c>
      <c r="BW1771" s="5" t="s">
        <v>1944</v>
      </c>
      <c r="BX1771" s="5" t="s">
        <v>1945</v>
      </c>
      <c r="BY1771" s="5" t="s">
        <v>1946</v>
      </c>
      <c r="BZ1771" s="5" t="s">
        <v>1947</v>
      </c>
      <c r="CA1771" s="5" t="s">
        <v>1948</v>
      </c>
      <c r="CB1771" s="120" t="s">
        <v>1916</v>
      </c>
    </row>
    <row r="1772" spans="1:80" x14ac:dyDescent="0.25">
      <c r="A1772" s="134"/>
      <c r="B1772" s="134"/>
      <c r="C1772" s="134"/>
      <c r="D1772" s="136"/>
      <c r="E1772" s="136"/>
      <c r="F1772" s="136"/>
      <c r="G1772" s="138"/>
      <c r="H1772" s="15" t="s">
        <v>1</v>
      </c>
      <c r="I1772" s="9" t="s">
        <v>19</v>
      </c>
      <c r="J1772" s="9">
        <v>1</v>
      </c>
      <c r="K1772" s="9" t="s">
        <v>20</v>
      </c>
      <c r="L1772" s="9" t="s">
        <v>21</v>
      </c>
      <c r="M1772" s="9" t="s">
        <v>22</v>
      </c>
      <c r="N1772" s="9" t="s">
        <v>23</v>
      </c>
      <c r="O1772" s="9" t="s">
        <v>24</v>
      </c>
      <c r="P1772" s="9" t="s">
        <v>25</v>
      </c>
      <c r="Q1772" s="9" t="s">
        <v>26</v>
      </c>
      <c r="R1772" s="9">
        <v>1</v>
      </c>
      <c r="S1772" s="9">
        <v>2</v>
      </c>
      <c r="T1772" s="9">
        <v>3</v>
      </c>
      <c r="U1772" s="9">
        <v>4</v>
      </c>
      <c r="V1772" s="9">
        <v>5</v>
      </c>
      <c r="W1772" s="9">
        <v>6</v>
      </c>
      <c r="X1772" s="9">
        <v>7</v>
      </c>
      <c r="Y1772" s="9">
        <v>8</v>
      </c>
      <c r="Z1772" s="9">
        <v>9</v>
      </c>
      <c r="AA1772" s="9">
        <v>10</v>
      </c>
      <c r="AB1772" s="9">
        <v>11</v>
      </c>
      <c r="AC1772" s="9">
        <v>12</v>
      </c>
      <c r="AD1772" s="9">
        <v>13</v>
      </c>
      <c r="AE1772" s="9">
        <v>14</v>
      </c>
      <c r="AF1772" s="9">
        <v>15</v>
      </c>
      <c r="AG1772" s="9">
        <v>16</v>
      </c>
      <c r="AH1772" s="9">
        <v>20</v>
      </c>
      <c r="AI1772" s="9">
        <v>21</v>
      </c>
      <c r="AJ1772" s="9">
        <v>1</v>
      </c>
      <c r="AK1772" s="9">
        <v>2</v>
      </c>
      <c r="AL1772" s="9">
        <v>3</v>
      </c>
      <c r="AM1772" s="9">
        <v>4</v>
      </c>
      <c r="AN1772" s="9">
        <v>5</v>
      </c>
      <c r="AO1772" s="9">
        <v>6</v>
      </c>
      <c r="AP1772" s="9">
        <v>7</v>
      </c>
      <c r="AQ1772" s="9">
        <v>8</v>
      </c>
      <c r="AR1772" s="9">
        <v>9</v>
      </c>
      <c r="AS1772" s="9">
        <v>10</v>
      </c>
      <c r="AT1772" s="9">
        <v>11</v>
      </c>
      <c r="AU1772" s="9">
        <v>12</v>
      </c>
      <c r="AV1772" s="9">
        <v>13</v>
      </c>
      <c r="AW1772" s="9">
        <v>14</v>
      </c>
      <c r="AX1772" s="9">
        <v>15</v>
      </c>
      <c r="AY1772" s="9">
        <v>16</v>
      </c>
      <c r="AZ1772" s="9">
        <v>20</v>
      </c>
      <c r="BA1772" s="9">
        <v>21</v>
      </c>
      <c r="BB1772" s="9">
        <v>1</v>
      </c>
      <c r="BC1772" s="9">
        <v>2</v>
      </c>
      <c r="BD1772" s="9">
        <v>3</v>
      </c>
      <c r="BE1772" s="9">
        <v>4</v>
      </c>
      <c r="BF1772" s="9">
        <v>5</v>
      </c>
      <c r="BG1772" s="9">
        <v>6</v>
      </c>
      <c r="BH1772" s="9">
        <v>7</v>
      </c>
      <c r="BI1772" s="9">
        <v>8</v>
      </c>
      <c r="BJ1772" s="9">
        <v>9</v>
      </c>
      <c r="BK1772" s="9">
        <v>10</v>
      </c>
      <c r="BL1772" s="9">
        <v>11</v>
      </c>
      <c r="BM1772" s="9">
        <v>12</v>
      </c>
      <c r="BN1772" s="9">
        <v>13</v>
      </c>
      <c r="BO1772" s="9">
        <v>14</v>
      </c>
      <c r="BP1772" s="9">
        <v>15</v>
      </c>
      <c r="BQ1772" s="9">
        <v>16</v>
      </c>
      <c r="BR1772" s="9">
        <v>20</v>
      </c>
      <c r="BS1772" s="9">
        <v>21</v>
      </c>
      <c r="BT1772" s="9">
        <v>1</v>
      </c>
      <c r="BU1772" s="9">
        <v>2</v>
      </c>
      <c r="BV1772" s="9">
        <v>3</v>
      </c>
      <c r="BW1772" s="9" t="s">
        <v>1798</v>
      </c>
      <c r="BX1772" s="9">
        <v>5</v>
      </c>
      <c r="BY1772" s="9">
        <v>6</v>
      </c>
      <c r="BZ1772" s="9">
        <v>7</v>
      </c>
      <c r="CA1772" s="9" t="s">
        <v>1917</v>
      </c>
      <c r="CB1772" s="121">
        <v>9</v>
      </c>
    </row>
    <row r="1773" spans="1:80" x14ac:dyDescent="0.25">
      <c r="A1773" s="134"/>
      <c r="B1773" s="134"/>
      <c r="C1773" s="134"/>
      <c r="D1773" s="136"/>
      <c r="E1773" s="136"/>
      <c r="F1773" s="136"/>
      <c r="G1773" s="138"/>
      <c r="H1773" s="16" t="s">
        <v>1015</v>
      </c>
      <c r="I1773" s="17">
        <f>SUM(I1769)</f>
        <v>2499848</v>
      </c>
      <c r="J1773" s="17">
        <f t="shared" ref="J1773:J1774" si="4815">SUM(K1773,L1773,P1773,Q1773)</f>
        <v>2838306</v>
      </c>
      <c r="K1773" s="17">
        <f t="shared" ref="K1773" si="4816">SUM(K1769)</f>
        <v>2838306</v>
      </c>
      <c r="L1773" s="17">
        <f t="shared" ref="L1773:L1774" si="4817">SUM(M1773:O1773)</f>
        <v>0</v>
      </c>
      <c r="M1773" s="17">
        <f t="shared" ref="M1773:Q1773" si="4818">SUM(M1769)</f>
        <v>0</v>
      </c>
      <c r="N1773" s="17">
        <f t="shared" si="4818"/>
        <v>0</v>
      </c>
      <c r="O1773" s="17">
        <f t="shared" si="4818"/>
        <v>0</v>
      </c>
      <c r="P1773" s="17">
        <f t="shared" si="4818"/>
        <v>0</v>
      </c>
      <c r="Q1773" s="17">
        <f t="shared" si="4818"/>
        <v>0</v>
      </c>
      <c r="R1773" s="17">
        <f t="shared" ref="R1773:AG1773" si="4819">SUM(R1769)</f>
        <v>0</v>
      </c>
      <c r="S1773" s="17">
        <f t="shared" si="4819"/>
        <v>0</v>
      </c>
      <c r="T1773" s="17">
        <f t="shared" si="4819"/>
        <v>0</v>
      </c>
      <c r="U1773" s="17">
        <f t="shared" si="4819"/>
        <v>0</v>
      </c>
      <c r="V1773" s="17">
        <f t="shared" si="4819"/>
        <v>0</v>
      </c>
      <c r="W1773" s="17">
        <f t="shared" si="4819"/>
        <v>0</v>
      </c>
      <c r="X1773" s="17">
        <f t="shared" ref="X1773" si="4820">SUM(X1769)</f>
        <v>0</v>
      </c>
      <c r="Y1773" s="17">
        <f t="shared" si="4819"/>
        <v>0</v>
      </c>
      <c r="Z1773" s="17">
        <f t="shared" si="4819"/>
        <v>0</v>
      </c>
      <c r="AA1773" s="17">
        <f t="shared" si="4819"/>
        <v>0</v>
      </c>
      <c r="AB1773" s="17">
        <f t="shared" si="4819"/>
        <v>0</v>
      </c>
      <c r="AC1773" s="17">
        <f t="shared" si="4819"/>
        <v>0</v>
      </c>
      <c r="AD1773" s="17">
        <f t="shared" si="4819"/>
        <v>0</v>
      </c>
      <c r="AE1773" s="17">
        <f t="shared" si="4819"/>
        <v>0</v>
      </c>
      <c r="AF1773" s="17">
        <f t="shared" si="4819"/>
        <v>0</v>
      </c>
      <c r="AG1773" s="17">
        <f t="shared" si="4819"/>
        <v>0</v>
      </c>
      <c r="AH1773" s="17">
        <v>0</v>
      </c>
      <c r="AI1773" s="17">
        <v>0</v>
      </c>
      <c r="AJ1773" s="17">
        <f t="shared" ref="AJ1773:AY1773" si="4821">SUM(AJ1769)</f>
        <v>0</v>
      </c>
      <c r="AK1773" s="17">
        <f t="shared" si="4821"/>
        <v>0</v>
      </c>
      <c r="AL1773" s="17">
        <f t="shared" si="4821"/>
        <v>0</v>
      </c>
      <c r="AM1773" s="17">
        <f t="shared" si="4821"/>
        <v>0</v>
      </c>
      <c r="AN1773" s="17">
        <f t="shared" si="4821"/>
        <v>0</v>
      </c>
      <c r="AO1773" s="17">
        <f t="shared" si="4821"/>
        <v>0</v>
      </c>
      <c r="AP1773" s="17">
        <f t="shared" ref="AP1773" si="4822">SUM(AP1769)</f>
        <v>0</v>
      </c>
      <c r="AQ1773" s="17">
        <f t="shared" si="4821"/>
        <v>0</v>
      </c>
      <c r="AR1773" s="17">
        <f t="shared" si="4821"/>
        <v>0</v>
      </c>
      <c r="AS1773" s="17">
        <f t="shared" si="4821"/>
        <v>0</v>
      </c>
      <c r="AT1773" s="17">
        <f t="shared" si="4821"/>
        <v>0</v>
      </c>
      <c r="AU1773" s="17">
        <f t="shared" si="4821"/>
        <v>0</v>
      </c>
      <c r="AV1773" s="17">
        <f t="shared" si="4821"/>
        <v>0</v>
      </c>
      <c r="AW1773" s="17">
        <f t="shared" si="4821"/>
        <v>0</v>
      </c>
      <c r="AX1773" s="17">
        <f t="shared" si="4821"/>
        <v>0</v>
      </c>
      <c r="AY1773" s="17">
        <f t="shared" si="4821"/>
        <v>0</v>
      </c>
      <c r="AZ1773" s="17">
        <v>0</v>
      </c>
      <c r="BA1773" s="17">
        <v>0</v>
      </c>
      <c r="BB1773" s="17">
        <f t="shared" ref="BB1773:BQ1773" si="4823">SUM(BB1769)</f>
        <v>0</v>
      </c>
      <c r="BC1773" s="17">
        <f t="shared" si="4823"/>
        <v>0</v>
      </c>
      <c r="BD1773" s="17">
        <f t="shared" si="4823"/>
        <v>0</v>
      </c>
      <c r="BE1773" s="17">
        <f t="shared" si="4823"/>
        <v>0</v>
      </c>
      <c r="BF1773" s="17">
        <f t="shared" si="4823"/>
        <v>0</v>
      </c>
      <c r="BG1773" s="17">
        <f t="shared" si="4823"/>
        <v>0</v>
      </c>
      <c r="BH1773" s="17">
        <f t="shared" ref="BH1773" si="4824">SUM(BH1769)</f>
        <v>0</v>
      </c>
      <c r="BI1773" s="17">
        <f t="shared" si="4823"/>
        <v>0</v>
      </c>
      <c r="BJ1773" s="17">
        <f t="shared" si="4823"/>
        <v>0</v>
      </c>
      <c r="BK1773" s="17">
        <f t="shared" si="4823"/>
        <v>0</v>
      </c>
      <c r="BL1773" s="17">
        <f t="shared" si="4823"/>
        <v>0</v>
      </c>
      <c r="BM1773" s="17">
        <f t="shared" si="4823"/>
        <v>0</v>
      </c>
      <c r="BN1773" s="17">
        <f t="shared" si="4823"/>
        <v>0</v>
      </c>
      <c r="BO1773" s="17">
        <f t="shared" si="4823"/>
        <v>0</v>
      </c>
      <c r="BP1773" s="17">
        <f t="shared" si="4823"/>
        <v>0</v>
      </c>
      <c r="BQ1773" s="17">
        <f t="shared" si="4823"/>
        <v>0</v>
      </c>
      <c r="BR1773" s="17">
        <v>0</v>
      </c>
      <c r="BS1773" s="17">
        <v>0</v>
      </c>
      <c r="BT1773" s="17">
        <f t="shared" ref="BT1773:BW1773" si="4825">SUM(BT1769)</f>
        <v>3005466</v>
      </c>
      <c r="BU1773" s="17">
        <f t="shared" ref="BU1773:BV1773" si="4826">SUM(BU1769)</f>
        <v>3016281</v>
      </c>
      <c r="BV1773" s="17">
        <f t="shared" si="4826"/>
        <v>1640196</v>
      </c>
      <c r="BW1773" s="17">
        <f t="shared" si="4825"/>
        <v>705390</v>
      </c>
      <c r="BX1773" s="17">
        <f t="shared" ref="BX1773:BZ1773" si="4827">SUM(BX1769)</f>
        <v>258500</v>
      </c>
      <c r="BY1773" s="17">
        <f t="shared" si="4827"/>
        <v>214900</v>
      </c>
      <c r="BZ1773" s="17">
        <f t="shared" si="4827"/>
        <v>231990</v>
      </c>
      <c r="CA1773" s="17">
        <f>BV1773+BW1773</f>
        <v>2345586</v>
      </c>
      <c r="CB1773" s="125">
        <f>IF(BU1773=0,"-",CA1773/BU1773*100)</f>
        <v>77.764173828632011</v>
      </c>
    </row>
    <row r="1774" spans="1:80" x14ac:dyDescent="0.25">
      <c r="A1774" s="134"/>
      <c r="B1774" s="134"/>
      <c r="C1774" s="134"/>
      <c r="D1774" s="136"/>
      <c r="E1774" s="136"/>
      <c r="F1774" s="136"/>
      <c r="G1774" s="138"/>
      <c r="H1774" s="18" t="s">
        <v>86</v>
      </c>
      <c r="I1774" s="17">
        <f>SUM(I1773)</f>
        <v>2499848</v>
      </c>
      <c r="J1774" s="17">
        <f t="shared" si="4815"/>
        <v>2838306</v>
      </c>
      <c r="K1774" s="17">
        <f t="shared" ref="K1774" si="4828">SUM(K1773)</f>
        <v>2838306</v>
      </c>
      <c r="L1774" s="17">
        <f t="shared" si="4817"/>
        <v>0</v>
      </c>
      <c r="M1774" s="17">
        <f t="shared" ref="M1774:Q1774" si="4829">SUM(M1773)</f>
        <v>0</v>
      </c>
      <c r="N1774" s="17">
        <f t="shared" si="4829"/>
        <v>0</v>
      </c>
      <c r="O1774" s="17">
        <f t="shared" si="4829"/>
        <v>0</v>
      </c>
      <c r="P1774" s="17">
        <f t="shared" si="4829"/>
        <v>0</v>
      </c>
      <c r="Q1774" s="17">
        <f t="shared" si="4829"/>
        <v>0</v>
      </c>
      <c r="R1774" s="17">
        <f t="shared" ref="R1774:AG1774" si="4830">SUM(R1773)</f>
        <v>0</v>
      </c>
      <c r="S1774" s="17">
        <f t="shared" si="4830"/>
        <v>0</v>
      </c>
      <c r="T1774" s="17">
        <f t="shared" si="4830"/>
        <v>0</v>
      </c>
      <c r="U1774" s="17">
        <f t="shared" si="4830"/>
        <v>0</v>
      </c>
      <c r="V1774" s="17">
        <f t="shared" si="4830"/>
        <v>0</v>
      </c>
      <c r="W1774" s="17">
        <f t="shared" si="4830"/>
        <v>0</v>
      </c>
      <c r="X1774" s="17">
        <f t="shared" ref="X1774" si="4831">SUM(X1773)</f>
        <v>0</v>
      </c>
      <c r="Y1774" s="17">
        <f t="shared" si="4830"/>
        <v>0</v>
      </c>
      <c r="Z1774" s="17">
        <f t="shared" si="4830"/>
        <v>0</v>
      </c>
      <c r="AA1774" s="17">
        <f t="shared" si="4830"/>
        <v>0</v>
      </c>
      <c r="AB1774" s="17">
        <f t="shared" si="4830"/>
        <v>0</v>
      </c>
      <c r="AC1774" s="17">
        <f t="shared" si="4830"/>
        <v>0</v>
      </c>
      <c r="AD1774" s="17">
        <f t="shared" si="4830"/>
        <v>0</v>
      </c>
      <c r="AE1774" s="17">
        <f t="shared" si="4830"/>
        <v>0</v>
      </c>
      <c r="AF1774" s="17">
        <f t="shared" si="4830"/>
        <v>0</v>
      </c>
      <c r="AG1774" s="17">
        <f t="shared" si="4830"/>
        <v>0</v>
      </c>
      <c r="AH1774" s="17">
        <v>0</v>
      </c>
      <c r="AI1774" s="17">
        <v>0</v>
      </c>
      <c r="AJ1774" s="17">
        <f t="shared" ref="AJ1774:AY1774" si="4832">SUM(AJ1773)</f>
        <v>0</v>
      </c>
      <c r="AK1774" s="17">
        <f t="shared" si="4832"/>
        <v>0</v>
      </c>
      <c r="AL1774" s="17">
        <f t="shared" si="4832"/>
        <v>0</v>
      </c>
      <c r="AM1774" s="17">
        <f t="shared" si="4832"/>
        <v>0</v>
      </c>
      <c r="AN1774" s="17">
        <f t="shared" si="4832"/>
        <v>0</v>
      </c>
      <c r="AO1774" s="17">
        <f t="shared" si="4832"/>
        <v>0</v>
      </c>
      <c r="AP1774" s="17">
        <f t="shared" ref="AP1774" si="4833">SUM(AP1773)</f>
        <v>0</v>
      </c>
      <c r="AQ1774" s="17">
        <f t="shared" si="4832"/>
        <v>0</v>
      </c>
      <c r="AR1774" s="17">
        <f t="shared" si="4832"/>
        <v>0</v>
      </c>
      <c r="AS1774" s="17">
        <f t="shared" si="4832"/>
        <v>0</v>
      </c>
      <c r="AT1774" s="17">
        <f t="shared" si="4832"/>
        <v>0</v>
      </c>
      <c r="AU1774" s="17">
        <f t="shared" si="4832"/>
        <v>0</v>
      </c>
      <c r="AV1774" s="17">
        <f t="shared" si="4832"/>
        <v>0</v>
      </c>
      <c r="AW1774" s="17">
        <f t="shared" si="4832"/>
        <v>0</v>
      </c>
      <c r="AX1774" s="17">
        <f t="shared" si="4832"/>
        <v>0</v>
      </c>
      <c r="AY1774" s="17">
        <f t="shared" si="4832"/>
        <v>0</v>
      </c>
      <c r="AZ1774" s="17">
        <v>0</v>
      </c>
      <c r="BA1774" s="17">
        <v>0</v>
      </c>
      <c r="BB1774" s="17">
        <f t="shared" ref="BB1774:BQ1774" si="4834">SUM(BB1773)</f>
        <v>0</v>
      </c>
      <c r="BC1774" s="17">
        <f t="shared" si="4834"/>
        <v>0</v>
      </c>
      <c r="BD1774" s="17">
        <f t="shared" si="4834"/>
        <v>0</v>
      </c>
      <c r="BE1774" s="17">
        <f t="shared" si="4834"/>
        <v>0</v>
      </c>
      <c r="BF1774" s="17">
        <f t="shared" si="4834"/>
        <v>0</v>
      </c>
      <c r="BG1774" s="17">
        <f t="shared" si="4834"/>
        <v>0</v>
      </c>
      <c r="BH1774" s="17">
        <f t="shared" ref="BH1774" si="4835">SUM(BH1773)</f>
        <v>0</v>
      </c>
      <c r="BI1774" s="17">
        <f t="shared" si="4834"/>
        <v>0</v>
      </c>
      <c r="BJ1774" s="17">
        <f t="shared" si="4834"/>
        <v>0</v>
      </c>
      <c r="BK1774" s="17">
        <f t="shared" si="4834"/>
        <v>0</v>
      </c>
      <c r="BL1774" s="17">
        <f t="shared" si="4834"/>
        <v>0</v>
      </c>
      <c r="BM1774" s="17">
        <f t="shared" si="4834"/>
        <v>0</v>
      </c>
      <c r="BN1774" s="17">
        <f t="shared" si="4834"/>
        <v>0</v>
      </c>
      <c r="BO1774" s="17">
        <f t="shared" si="4834"/>
        <v>0</v>
      </c>
      <c r="BP1774" s="17">
        <f t="shared" si="4834"/>
        <v>0</v>
      </c>
      <c r="BQ1774" s="17">
        <f t="shared" si="4834"/>
        <v>0</v>
      </c>
      <c r="BR1774" s="17">
        <v>0</v>
      </c>
      <c r="BS1774" s="17">
        <v>0</v>
      </c>
      <c r="BT1774" s="17">
        <f t="shared" ref="BT1774:BW1774" si="4836">SUM(BT1773)</f>
        <v>3005466</v>
      </c>
      <c r="BU1774" s="17">
        <f t="shared" ref="BU1774:BV1774" si="4837">SUM(BU1773)</f>
        <v>3016281</v>
      </c>
      <c r="BV1774" s="17">
        <f t="shared" si="4837"/>
        <v>1640196</v>
      </c>
      <c r="BW1774" s="17">
        <f t="shared" si="4836"/>
        <v>705390</v>
      </c>
      <c r="BX1774" s="17">
        <f t="shared" ref="BX1774" si="4838">SUM(BX1773)</f>
        <v>258500</v>
      </c>
      <c r="BY1774" s="17">
        <f t="shared" ref="BY1774" si="4839">SUM(BY1773)</f>
        <v>214900</v>
      </c>
      <c r="BZ1774" s="17">
        <f t="shared" ref="BZ1774" si="4840">SUM(BZ1773)</f>
        <v>231990</v>
      </c>
      <c r="CA1774" s="17">
        <f>BV1774+BW1774</f>
        <v>2345586</v>
      </c>
      <c r="CB1774" s="125">
        <f>IF(BU1774=0,"-",CA1774/BU1774*100)</f>
        <v>77.764173828632011</v>
      </c>
    </row>
    <row r="1775" spans="1:80" x14ac:dyDescent="0.25">
      <c r="A1775" s="139"/>
      <c r="B1775" s="139"/>
      <c r="C1775" s="139"/>
      <c r="D1775" s="140"/>
      <c r="E1775" s="140"/>
      <c r="F1775" s="140"/>
      <c r="G1775" s="141"/>
      <c r="X1775">
        <f t="shared" si="4778"/>
        <v>0</v>
      </c>
      <c r="AH1775">
        <v>0</v>
      </c>
      <c r="AI1775">
        <v>0</v>
      </c>
      <c r="AP1775">
        <f t="shared" si="4779"/>
        <v>0</v>
      </c>
      <c r="AZ1775">
        <v>0</v>
      </c>
      <c r="BA1775">
        <v>0</v>
      </c>
      <c r="BH1775">
        <f t="shared" si="4780"/>
        <v>0</v>
      </c>
      <c r="BR1775">
        <v>0</v>
      </c>
      <c r="BS1775">
        <v>0</v>
      </c>
      <c r="BU1775">
        <v>0</v>
      </c>
      <c r="BV1775">
        <v>0</v>
      </c>
      <c r="BW1775">
        <f t="shared" si="4760"/>
        <v>0</v>
      </c>
      <c r="CA1775">
        <f>BV1775+BW1775</f>
        <v>0</v>
      </c>
      <c r="CB1775" s="126" t="str">
        <f>IF(BU1775=0,"-",CA1775/BU1775*100)</f>
        <v>-</v>
      </c>
    </row>
    <row r="1776" spans="1:80" ht="15.75" thickBot="1" x14ac:dyDescent="0.3">
      <c r="A1776" s="13" t="s">
        <v>1</v>
      </c>
      <c r="B1776" s="13" t="s">
        <v>1</v>
      </c>
      <c r="C1776" s="13" t="s">
        <v>1</v>
      </c>
      <c r="D1776" s="74" t="s">
        <v>1</v>
      </c>
      <c r="E1776" s="74" t="s">
        <v>1</v>
      </c>
      <c r="F1776" s="74" t="s">
        <v>1</v>
      </c>
      <c r="G1776" s="13" t="s">
        <v>1</v>
      </c>
      <c r="H1776" s="19" t="s">
        <v>1</v>
      </c>
      <c r="I1776" s="19" t="s">
        <v>1</v>
      </c>
      <c r="J1776" s="19"/>
      <c r="K1776" s="19" t="s">
        <v>1</v>
      </c>
      <c r="L1776" s="19"/>
      <c r="M1776" s="19" t="s">
        <v>1</v>
      </c>
      <c r="N1776" s="19" t="s">
        <v>1</v>
      </c>
      <c r="O1776" s="19" t="s">
        <v>1</v>
      </c>
      <c r="P1776" s="31"/>
      <c r="Q1776" s="19" t="s">
        <v>1</v>
      </c>
      <c r="R1776" s="19" t="s">
        <v>1</v>
      </c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19"/>
      <c r="AG1776" s="19"/>
      <c r="AH1776" s="19">
        <v>0</v>
      </c>
      <c r="AI1776" s="19">
        <v>0</v>
      </c>
      <c r="AJ1776" s="19" t="s">
        <v>1</v>
      </c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>
        <v>0</v>
      </c>
      <c r="BA1776" s="19">
        <v>0</v>
      </c>
      <c r="BB1776" s="19" t="s">
        <v>1</v>
      </c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>
        <v>0</v>
      </c>
      <c r="BS1776" s="19">
        <v>0</v>
      </c>
      <c r="BT1776" s="19"/>
      <c r="BU1776" s="19"/>
      <c r="BV1776" s="19"/>
      <c r="BW1776" s="19">
        <f t="shared" si="4760"/>
        <v>0</v>
      </c>
      <c r="BX1776" s="19"/>
      <c r="BY1776" s="19"/>
      <c r="BZ1776" s="19"/>
      <c r="CA1776" s="19">
        <f>BV1776+BW1776</f>
        <v>0</v>
      </c>
      <c r="CB1776" s="127"/>
    </row>
    <row r="1777" spans="1:80" ht="69.75" customHeight="1" thickBot="1" x14ac:dyDescent="0.3">
      <c r="A1777" s="5" t="s">
        <v>4</v>
      </c>
      <c r="B1777" s="5" t="s">
        <v>5</v>
      </c>
      <c r="C1777" s="5" t="s">
        <v>6</v>
      </c>
      <c r="D1777" s="80" t="s">
        <v>1</v>
      </c>
      <c r="E1777" s="88" t="s">
        <v>7</v>
      </c>
      <c r="F1777" s="88" t="s">
        <v>8</v>
      </c>
      <c r="G1777" s="5" t="s">
        <v>9</v>
      </c>
      <c r="H1777" s="5" t="s">
        <v>10</v>
      </c>
      <c r="I1777" s="5" t="s">
        <v>11</v>
      </c>
      <c r="J1777" s="5" t="s">
        <v>1809</v>
      </c>
      <c r="K1777" s="5" t="s">
        <v>12</v>
      </c>
      <c r="L1777" s="5" t="s">
        <v>13</v>
      </c>
      <c r="M1777" s="5" t="s">
        <v>14</v>
      </c>
      <c r="N1777" s="5" t="s">
        <v>15</v>
      </c>
      <c r="O1777" s="5" t="s">
        <v>16</v>
      </c>
      <c r="P1777" s="5" t="s">
        <v>17</v>
      </c>
      <c r="Q1777" s="5" t="s">
        <v>18</v>
      </c>
      <c r="R1777" s="71" t="s">
        <v>14</v>
      </c>
      <c r="S1777" s="71" t="s">
        <v>1843</v>
      </c>
      <c r="T1777" s="71" t="s">
        <v>1797</v>
      </c>
      <c r="U1777" s="71" t="s">
        <v>1832</v>
      </c>
      <c r="V1777" s="71" t="s">
        <v>1833</v>
      </c>
      <c r="W1777" s="71" t="s">
        <v>1834</v>
      </c>
      <c r="X1777" s="71" t="s">
        <v>1847</v>
      </c>
      <c r="Y1777" s="71" t="s">
        <v>1844</v>
      </c>
      <c r="Z1777" s="71" t="s">
        <v>1835</v>
      </c>
      <c r="AA1777" s="71" t="s">
        <v>1836</v>
      </c>
      <c r="AB1777" s="71" t="s">
        <v>1837</v>
      </c>
      <c r="AC1777" s="71" t="s">
        <v>1838</v>
      </c>
      <c r="AD1777" s="71" t="s">
        <v>1839</v>
      </c>
      <c r="AE1777" s="71" t="s">
        <v>1840</v>
      </c>
      <c r="AF1777" s="71" t="s">
        <v>1845</v>
      </c>
      <c r="AG1777" s="71" t="s">
        <v>1846</v>
      </c>
      <c r="AH1777" s="71" t="s">
        <v>1841</v>
      </c>
      <c r="AI1777" s="71" t="s">
        <v>1842</v>
      </c>
      <c r="AJ1777" s="72" t="s">
        <v>15</v>
      </c>
      <c r="AK1777" s="72" t="s">
        <v>1843</v>
      </c>
      <c r="AL1777" s="72" t="s">
        <v>1797</v>
      </c>
      <c r="AM1777" s="72" t="s">
        <v>1832</v>
      </c>
      <c r="AN1777" s="72" t="s">
        <v>1833</v>
      </c>
      <c r="AO1777" s="72" t="s">
        <v>1834</v>
      </c>
      <c r="AP1777" s="72" t="s">
        <v>1848</v>
      </c>
      <c r="AQ1777" s="72" t="s">
        <v>1844</v>
      </c>
      <c r="AR1777" s="72" t="s">
        <v>1835</v>
      </c>
      <c r="AS1777" s="72" t="s">
        <v>1836</v>
      </c>
      <c r="AT1777" s="72" t="s">
        <v>1837</v>
      </c>
      <c r="AU1777" s="72" t="s">
        <v>1838</v>
      </c>
      <c r="AV1777" s="72" t="s">
        <v>1839</v>
      </c>
      <c r="AW1777" s="72" t="s">
        <v>1840</v>
      </c>
      <c r="AX1777" s="72" t="s">
        <v>1845</v>
      </c>
      <c r="AY1777" s="72" t="s">
        <v>1846</v>
      </c>
      <c r="AZ1777" s="72" t="s">
        <v>1841</v>
      </c>
      <c r="BA1777" s="72" t="s">
        <v>1842</v>
      </c>
      <c r="BB1777" s="73" t="s">
        <v>16</v>
      </c>
      <c r="BC1777" s="73" t="s">
        <v>1843</v>
      </c>
      <c r="BD1777" s="73" t="s">
        <v>1797</v>
      </c>
      <c r="BE1777" s="73" t="s">
        <v>1832</v>
      </c>
      <c r="BF1777" s="73" t="s">
        <v>1833</v>
      </c>
      <c r="BG1777" s="73" t="s">
        <v>1834</v>
      </c>
      <c r="BH1777" s="73" t="s">
        <v>1849</v>
      </c>
      <c r="BI1777" s="73" t="s">
        <v>1844</v>
      </c>
      <c r="BJ1777" s="73" t="s">
        <v>1835</v>
      </c>
      <c r="BK1777" s="73" t="s">
        <v>1836</v>
      </c>
      <c r="BL1777" s="73" t="s">
        <v>1837</v>
      </c>
      <c r="BM1777" s="73" t="s">
        <v>1838</v>
      </c>
      <c r="BN1777" s="73" t="s">
        <v>1839</v>
      </c>
      <c r="BO1777" s="73" t="s">
        <v>1840</v>
      </c>
      <c r="BP1777" s="73" t="s">
        <v>1845</v>
      </c>
      <c r="BQ1777" s="73" t="s">
        <v>1846</v>
      </c>
      <c r="BR1777" s="73" t="s">
        <v>1841</v>
      </c>
      <c r="BS1777" s="73" t="s">
        <v>1842</v>
      </c>
      <c r="BT1777" s="5" t="s">
        <v>1911</v>
      </c>
      <c r="BU1777" s="5" t="s">
        <v>1942</v>
      </c>
      <c r="BV1777" s="5" t="s">
        <v>1943</v>
      </c>
      <c r="BW1777" s="5" t="s">
        <v>1944</v>
      </c>
      <c r="BX1777" s="5" t="s">
        <v>1945</v>
      </c>
      <c r="BY1777" s="5" t="s">
        <v>1946</v>
      </c>
      <c r="BZ1777" s="5" t="s">
        <v>1947</v>
      </c>
      <c r="CA1777" s="5" t="s">
        <v>1948</v>
      </c>
      <c r="CB1777" s="120" t="s">
        <v>1916</v>
      </c>
    </row>
    <row r="1778" spans="1:80" x14ac:dyDescent="0.25">
      <c r="A1778" s="6" t="s">
        <v>1</v>
      </c>
      <c r="B1778" s="6" t="s">
        <v>1</v>
      </c>
      <c r="C1778" s="6" t="s">
        <v>1</v>
      </c>
      <c r="D1778" s="81" t="s">
        <v>1</v>
      </c>
      <c r="E1778" s="81" t="s">
        <v>1</v>
      </c>
      <c r="F1778" s="94" t="s">
        <v>1</v>
      </c>
      <c r="G1778" s="7" t="s">
        <v>1</v>
      </c>
      <c r="H1778" s="8" t="s">
        <v>1</v>
      </c>
      <c r="I1778" s="9" t="s">
        <v>19</v>
      </c>
      <c r="J1778" s="9">
        <v>1</v>
      </c>
      <c r="K1778" s="9" t="s">
        <v>20</v>
      </c>
      <c r="L1778" s="9" t="s">
        <v>21</v>
      </c>
      <c r="M1778" s="9" t="s">
        <v>22</v>
      </c>
      <c r="N1778" s="9" t="s">
        <v>23</v>
      </c>
      <c r="O1778" s="9" t="s">
        <v>24</v>
      </c>
      <c r="P1778" s="9" t="s">
        <v>25</v>
      </c>
      <c r="Q1778" s="9" t="s">
        <v>26</v>
      </c>
      <c r="R1778" s="9">
        <v>1</v>
      </c>
      <c r="S1778" s="9">
        <v>2</v>
      </c>
      <c r="T1778" s="9">
        <v>3</v>
      </c>
      <c r="U1778" s="9">
        <v>4</v>
      </c>
      <c r="V1778" s="9">
        <v>5</v>
      </c>
      <c r="W1778" s="9">
        <v>6</v>
      </c>
      <c r="X1778" s="9">
        <v>7</v>
      </c>
      <c r="Y1778" s="9">
        <v>8</v>
      </c>
      <c r="Z1778" s="9">
        <v>9</v>
      </c>
      <c r="AA1778" s="9">
        <v>10</v>
      </c>
      <c r="AB1778" s="9">
        <v>11</v>
      </c>
      <c r="AC1778" s="9">
        <v>12</v>
      </c>
      <c r="AD1778" s="9">
        <v>13</v>
      </c>
      <c r="AE1778" s="9">
        <v>14</v>
      </c>
      <c r="AF1778" s="9">
        <v>15</v>
      </c>
      <c r="AG1778" s="9">
        <v>16</v>
      </c>
      <c r="AH1778" s="9">
        <v>20</v>
      </c>
      <c r="AI1778" s="9">
        <v>21</v>
      </c>
      <c r="AJ1778" s="9">
        <v>1</v>
      </c>
      <c r="AK1778" s="9">
        <v>2</v>
      </c>
      <c r="AL1778" s="9">
        <v>3</v>
      </c>
      <c r="AM1778" s="9">
        <v>4</v>
      </c>
      <c r="AN1778" s="9">
        <v>5</v>
      </c>
      <c r="AO1778" s="9">
        <v>6</v>
      </c>
      <c r="AP1778" s="9">
        <v>7</v>
      </c>
      <c r="AQ1778" s="9">
        <v>8</v>
      </c>
      <c r="AR1778" s="9">
        <v>9</v>
      </c>
      <c r="AS1778" s="9">
        <v>10</v>
      </c>
      <c r="AT1778" s="9">
        <v>11</v>
      </c>
      <c r="AU1778" s="9">
        <v>12</v>
      </c>
      <c r="AV1778" s="9">
        <v>13</v>
      </c>
      <c r="AW1778" s="9">
        <v>14</v>
      </c>
      <c r="AX1778" s="9">
        <v>15</v>
      </c>
      <c r="AY1778" s="9">
        <v>16</v>
      </c>
      <c r="AZ1778" s="9">
        <v>20</v>
      </c>
      <c r="BA1778" s="9">
        <v>21</v>
      </c>
      <c r="BB1778" s="9">
        <v>1</v>
      </c>
      <c r="BC1778" s="9">
        <v>2</v>
      </c>
      <c r="BD1778" s="9">
        <v>3</v>
      </c>
      <c r="BE1778" s="9">
        <v>4</v>
      </c>
      <c r="BF1778" s="9">
        <v>5</v>
      </c>
      <c r="BG1778" s="9">
        <v>6</v>
      </c>
      <c r="BH1778" s="9">
        <v>7</v>
      </c>
      <c r="BI1778" s="9">
        <v>8</v>
      </c>
      <c r="BJ1778" s="9">
        <v>9</v>
      </c>
      <c r="BK1778" s="9">
        <v>10</v>
      </c>
      <c r="BL1778" s="9">
        <v>11</v>
      </c>
      <c r="BM1778" s="9">
        <v>12</v>
      </c>
      <c r="BN1778" s="9">
        <v>13</v>
      </c>
      <c r="BO1778" s="9">
        <v>14</v>
      </c>
      <c r="BP1778" s="9">
        <v>15</v>
      </c>
      <c r="BQ1778" s="9">
        <v>16</v>
      </c>
      <c r="BR1778" s="9">
        <v>20</v>
      </c>
      <c r="BS1778" s="9">
        <v>21</v>
      </c>
      <c r="BT1778" s="9">
        <v>1</v>
      </c>
      <c r="BU1778" s="9">
        <v>2</v>
      </c>
      <c r="BV1778" s="9">
        <v>3</v>
      </c>
      <c r="BW1778" s="9" t="s">
        <v>1798</v>
      </c>
      <c r="BX1778" s="9">
        <v>5</v>
      </c>
      <c r="BY1778" s="9">
        <v>6</v>
      </c>
      <c r="BZ1778" s="9">
        <v>7</v>
      </c>
      <c r="CA1778" s="9" t="s">
        <v>1917</v>
      </c>
      <c r="CB1778" s="121">
        <v>9</v>
      </c>
    </row>
    <row r="1779" spans="1:80" x14ac:dyDescent="0.25">
      <c r="A1779" s="1" t="s">
        <v>928</v>
      </c>
      <c r="B1779" s="1" t="s">
        <v>88</v>
      </c>
      <c r="C1779" s="4" t="s">
        <v>322</v>
      </c>
      <c r="D1779" s="79" t="s">
        <v>1052</v>
      </c>
      <c r="E1779" s="78" t="s">
        <v>1</v>
      </c>
      <c r="F1779" s="78" t="s">
        <v>1</v>
      </c>
      <c r="G1779" s="2" t="s">
        <v>1</v>
      </c>
      <c r="H1779" s="2" t="s">
        <v>1053</v>
      </c>
      <c r="I1779" s="3" t="s">
        <v>1</v>
      </c>
      <c r="J1779" s="3">
        <f t="shared" ref="J1779:J1809" si="4841">SUM(K1779,L1779,P1779,Q1779)</f>
        <v>0</v>
      </c>
      <c r="K1779" s="3" t="s">
        <v>1</v>
      </c>
      <c r="L1779" s="3"/>
      <c r="M1779" s="3" t="s">
        <v>1</v>
      </c>
      <c r="N1779" s="3" t="s">
        <v>1</v>
      </c>
      <c r="O1779" s="3" t="s">
        <v>1</v>
      </c>
      <c r="P1779" s="26"/>
      <c r="Q1779" s="3" t="s">
        <v>1</v>
      </c>
      <c r="R1779" s="3" t="s">
        <v>1</v>
      </c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>
        <v>0</v>
      </c>
      <c r="AI1779" s="3">
        <v>0</v>
      </c>
      <c r="AJ1779" s="3" t="s">
        <v>1</v>
      </c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>
        <v>0</v>
      </c>
      <c r="BA1779" s="3">
        <v>0</v>
      </c>
      <c r="BB1779" s="3" t="s">
        <v>1</v>
      </c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>
        <v>0</v>
      </c>
      <c r="BS1779" s="3">
        <v>0</v>
      </c>
      <c r="BT1779" s="3">
        <v>0</v>
      </c>
      <c r="BU1779" s="3"/>
      <c r="BV1779" s="3"/>
      <c r="BW1779" s="3">
        <f t="shared" si="4760"/>
        <v>0</v>
      </c>
      <c r="BX1779" s="3"/>
      <c r="BY1779" s="3"/>
      <c r="BZ1779" s="3"/>
      <c r="CA1779" s="3">
        <f t="shared" ref="CA1779:CA1809" si="4842">BV1779+BW1779</f>
        <v>0</v>
      </c>
      <c r="CB1779" s="122"/>
    </row>
    <row r="1780" spans="1:80" ht="33.75" x14ac:dyDescent="0.25">
      <c r="A1780" s="1" t="s">
        <v>1</v>
      </c>
      <c r="B1780" s="1" t="s">
        <v>1</v>
      </c>
      <c r="C1780" s="1" t="s">
        <v>1</v>
      </c>
      <c r="D1780" s="78" t="s">
        <v>1</v>
      </c>
      <c r="E1780" s="78" t="s">
        <v>1</v>
      </c>
      <c r="F1780" s="78" t="s">
        <v>1</v>
      </c>
      <c r="G1780" s="2" t="s">
        <v>1</v>
      </c>
      <c r="H1780" s="10" t="s">
        <v>30</v>
      </c>
      <c r="I1780" s="11">
        <f>SUM(I1781,I1789,I1791)</f>
        <v>2487433</v>
      </c>
      <c r="J1780" s="11">
        <f t="shared" si="4841"/>
        <v>2841816</v>
      </c>
      <c r="K1780" s="11">
        <f t="shared" ref="K1780" si="4843">SUM(K1781,K1789,K1791)</f>
        <v>2793816</v>
      </c>
      <c r="L1780" s="11">
        <f t="shared" ref="L1780:L1808" si="4844">SUM(M1780:O1780)</f>
        <v>48000</v>
      </c>
      <c r="M1780" s="11">
        <f t="shared" ref="M1780:Q1780" si="4845">SUM(M1781,M1789,M1791)</f>
        <v>48000</v>
      </c>
      <c r="N1780" s="11">
        <f t="shared" si="4845"/>
        <v>0</v>
      </c>
      <c r="O1780" s="11">
        <f t="shared" si="4845"/>
        <v>0</v>
      </c>
      <c r="P1780" s="11">
        <f t="shared" si="4845"/>
        <v>0</v>
      </c>
      <c r="Q1780" s="11">
        <f t="shared" si="4845"/>
        <v>0</v>
      </c>
      <c r="R1780" s="11">
        <f t="shared" ref="R1780:AG1780" si="4846">SUM(R1781,R1789,R1791)</f>
        <v>69500</v>
      </c>
      <c r="S1780" s="11">
        <f t="shared" si="4846"/>
        <v>0</v>
      </c>
      <c r="T1780" s="11">
        <f t="shared" si="4846"/>
        <v>0</v>
      </c>
      <c r="U1780" s="11">
        <f t="shared" si="4846"/>
        <v>0</v>
      </c>
      <c r="V1780" s="11">
        <f t="shared" si="4846"/>
        <v>0</v>
      </c>
      <c r="W1780" s="11">
        <f t="shared" si="4846"/>
        <v>0</v>
      </c>
      <c r="X1780" s="11">
        <f t="shared" ref="X1780" si="4847">SUM(X1781,X1789,X1791)</f>
        <v>69500</v>
      </c>
      <c r="Y1780" s="11">
        <f t="shared" si="4846"/>
        <v>0</v>
      </c>
      <c r="Z1780" s="11">
        <f t="shared" si="4846"/>
        <v>7388</v>
      </c>
      <c r="AA1780" s="11">
        <f t="shared" si="4846"/>
        <v>0</v>
      </c>
      <c r="AB1780" s="11">
        <f t="shared" si="4846"/>
        <v>8050</v>
      </c>
      <c r="AC1780" s="11">
        <f t="shared" si="4846"/>
        <v>2376</v>
      </c>
      <c r="AD1780" s="11">
        <f t="shared" si="4846"/>
        <v>4832</v>
      </c>
      <c r="AE1780" s="11">
        <f t="shared" si="4846"/>
        <v>1198</v>
      </c>
      <c r="AF1780" s="11">
        <f t="shared" si="4846"/>
        <v>0</v>
      </c>
      <c r="AG1780" s="11">
        <f t="shared" si="4846"/>
        <v>2460</v>
      </c>
      <c r="AH1780" s="11">
        <v>26304</v>
      </c>
      <c r="AI1780" s="11">
        <v>43196</v>
      </c>
      <c r="AJ1780" s="11">
        <f t="shared" ref="AJ1780:AY1780" si="4848">SUM(AJ1781,AJ1789,AJ1791)</f>
        <v>0</v>
      </c>
      <c r="AK1780" s="11">
        <f t="shared" si="4848"/>
        <v>0</v>
      </c>
      <c r="AL1780" s="11">
        <f t="shared" si="4848"/>
        <v>0</v>
      </c>
      <c r="AM1780" s="11">
        <f t="shared" si="4848"/>
        <v>0</v>
      </c>
      <c r="AN1780" s="11">
        <f t="shared" si="4848"/>
        <v>0</v>
      </c>
      <c r="AO1780" s="11">
        <f t="shared" si="4848"/>
        <v>0</v>
      </c>
      <c r="AP1780" s="11">
        <f t="shared" ref="AP1780" si="4849">SUM(AP1781,AP1789,AP1791)</f>
        <v>0</v>
      </c>
      <c r="AQ1780" s="11">
        <f t="shared" si="4848"/>
        <v>0</v>
      </c>
      <c r="AR1780" s="11">
        <f t="shared" si="4848"/>
        <v>0</v>
      </c>
      <c r="AS1780" s="11">
        <f t="shared" si="4848"/>
        <v>0</v>
      </c>
      <c r="AT1780" s="11">
        <f t="shared" si="4848"/>
        <v>0</v>
      </c>
      <c r="AU1780" s="11">
        <f t="shared" si="4848"/>
        <v>0</v>
      </c>
      <c r="AV1780" s="11">
        <f t="shared" si="4848"/>
        <v>0</v>
      </c>
      <c r="AW1780" s="11">
        <f t="shared" si="4848"/>
        <v>0</v>
      </c>
      <c r="AX1780" s="11">
        <f t="shared" si="4848"/>
        <v>0</v>
      </c>
      <c r="AY1780" s="11">
        <f t="shared" si="4848"/>
        <v>0</v>
      </c>
      <c r="AZ1780" s="11">
        <v>0</v>
      </c>
      <c r="BA1780" s="11">
        <v>0</v>
      </c>
      <c r="BB1780" s="11">
        <f t="shared" ref="BB1780:BQ1780" si="4850">SUM(BB1781,BB1789,BB1791)</f>
        <v>0</v>
      </c>
      <c r="BC1780" s="11">
        <f t="shared" si="4850"/>
        <v>291</v>
      </c>
      <c r="BD1780" s="11">
        <f t="shared" si="4850"/>
        <v>0</v>
      </c>
      <c r="BE1780" s="11">
        <f t="shared" si="4850"/>
        <v>7000</v>
      </c>
      <c r="BF1780" s="11">
        <f t="shared" si="4850"/>
        <v>0</v>
      </c>
      <c r="BG1780" s="11">
        <f t="shared" si="4850"/>
        <v>0</v>
      </c>
      <c r="BH1780" s="11">
        <f t="shared" ref="BH1780" si="4851">SUM(BH1781,BH1789,BH1791)</f>
        <v>7291</v>
      </c>
      <c r="BI1780" s="11">
        <f t="shared" si="4850"/>
        <v>0</v>
      </c>
      <c r="BJ1780" s="11">
        <f t="shared" si="4850"/>
        <v>0</v>
      </c>
      <c r="BK1780" s="11">
        <f t="shared" si="4850"/>
        <v>291</v>
      </c>
      <c r="BL1780" s="11">
        <f t="shared" si="4850"/>
        <v>5000</v>
      </c>
      <c r="BM1780" s="11">
        <f t="shared" si="4850"/>
        <v>0</v>
      </c>
      <c r="BN1780" s="11">
        <f t="shared" si="4850"/>
        <v>0</v>
      </c>
      <c r="BO1780" s="11">
        <f t="shared" si="4850"/>
        <v>0</v>
      </c>
      <c r="BP1780" s="11">
        <f t="shared" si="4850"/>
        <v>0</v>
      </c>
      <c r="BQ1780" s="11">
        <f t="shared" si="4850"/>
        <v>2000</v>
      </c>
      <c r="BR1780" s="11">
        <v>7291</v>
      </c>
      <c r="BS1780" s="11">
        <v>0</v>
      </c>
      <c r="BT1780" s="11">
        <f t="shared" ref="BT1780:BZ1780" si="4852">SUM(BT1781,BT1789,BT1791)</f>
        <v>2996894</v>
      </c>
      <c r="BU1780" s="11">
        <f t="shared" si="4852"/>
        <v>2931922</v>
      </c>
      <c r="BV1780" s="11">
        <f t="shared" si="4852"/>
        <v>1567050</v>
      </c>
      <c r="BW1780" s="11">
        <f t="shared" si="4852"/>
        <v>670180</v>
      </c>
      <c r="BX1780" s="11">
        <f t="shared" si="4852"/>
        <v>223820</v>
      </c>
      <c r="BY1780" s="11">
        <f t="shared" si="4852"/>
        <v>215480</v>
      </c>
      <c r="BZ1780" s="11">
        <f t="shared" si="4852"/>
        <v>230880</v>
      </c>
      <c r="CA1780" s="11">
        <f t="shared" si="4842"/>
        <v>2237230</v>
      </c>
      <c r="CB1780" s="123">
        <f t="shared" ref="CB1780:CB1808" si="4853">IF(BU1780=0,"-",CA1780/BU1780*100)</f>
        <v>76.305918097411876</v>
      </c>
    </row>
    <row r="1781" spans="1:80" x14ac:dyDescent="0.25">
      <c r="A1781" s="4" t="s">
        <v>928</v>
      </c>
      <c r="B1781" s="4" t="s">
        <v>88</v>
      </c>
      <c r="C1781" s="4" t="s">
        <v>322</v>
      </c>
      <c r="D1781" s="79" t="s">
        <v>1052</v>
      </c>
      <c r="E1781" s="78" t="s">
        <v>31</v>
      </c>
      <c r="F1781" s="78" t="s">
        <v>1</v>
      </c>
      <c r="G1781" s="2" t="s">
        <v>1</v>
      </c>
      <c r="H1781" s="2" t="s">
        <v>32</v>
      </c>
      <c r="I1781" s="12">
        <f>SUM(I1782,I1783)</f>
        <v>2118265</v>
      </c>
      <c r="J1781" s="12">
        <f t="shared" si="4841"/>
        <v>2440615</v>
      </c>
      <c r="K1781" s="12">
        <f t="shared" ref="K1781" si="4854">SUM(K1782,K1783)</f>
        <v>2416195</v>
      </c>
      <c r="L1781" s="12">
        <f t="shared" si="4844"/>
        <v>24420</v>
      </c>
      <c r="M1781" s="12">
        <f t="shared" ref="M1781:Q1781" si="4855">SUM(M1782,M1783)</f>
        <v>24420</v>
      </c>
      <c r="N1781" s="12">
        <f t="shared" si="4855"/>
        <v>0</v>
      </c>
      <c r="O1781" s="12">
        <f t="shared" si="4855"/>
        <v>0</v>
      </c>
      <c r="P1781" s="12">
        <f t="shared" si="4855"/>
        <v>0</v>
      </c>
      <c r="Q1781" s="12">
        <f t="shared" si="4855"/>
        <v>0</v>
      </c>
      <c r="R1781" s="12">
        <f t="shared" ref="R1781:AG1781" si="4856">SUM(R1782,R1783)</f>
        <v>24420</v>
      </c>
      <c r="S1781" s="12">
        <f t="shared" si="4856"/>
        <v>0</v>
      </c>
      <c r="T1781" s="12">
        <f t="shared" si="4856"/>
        <v>0</v>
      </c>
      <c r="U1781" s="12">
        <f t="shared" si="4856"/>
        <v>0</v>
      </c>
      <c r="V1781" s="12">
        <f t="shared" si="4856"/>
        <v>0</v>
      </c>
      <c r="W1781" s="12">
        <f t="shared" si="4856"/>
        <v>0</v>
      </c>
      <c r="X1781" s="12">
        <f t="shared" ref="X1781" si="4857">SUM(X1782,X1783)</f>
        <v>24420</v>
      </c>
      <c r="Y1781" s="12">
        <f t="shared" si="4856"/>
        <v>0</v>
      </c>
      <c r="Z1781" s="12">
        <f t="shared" si="4856"/>
        <v>0</v>
      </c>
      <c r="AA1781" s="12">
        <f t="shared" si="4856"/>
        <v>0</v>
      </c>
      <c r="AB1781" s="12">
        <f t="shared" si="4856"/>
        <v>1600</v>
      </c>
      <c r="AC1781" s="12">
        <f t="shared" si="4856"/>
        <v>0</v>
      </c>
      <c r="AD1781" s="12">
        <f t="shared" si="4856"/>
        <v>3975</v>
      </c>
      <c r="AE1781" s="12">
        <f t="shared" si="4856"/>
        <v>1198</v>
      </c>
      <c r="AF1781" s="12">
        <f t="shared" si="4856"/>
        <v>0</v>
      </c>
      <c r="AG1781" s="12">
        <f t="shared" si="4856"/>
        <v>0</v>
      </c>
      <c r="AH1781" s="12">
        <v>6773</v>
      </c>
      <c r="AI1781" s="12">
        <v>17647</v>
      </c>
      <c r="AJ1781" s="12">
        <f t="shared" ref="AJ1781:AY1781" si="4858">SUM(AJ1782,AJ1783)</f>
        <v>0</v>
      </c>
      <c r="AK1781" s="12">
        <f t="shared" si="4858"/>
        <v>0</v>
      </c>
      <c r="AL1781" s="12">
        <f t="shared" si="4858"/>
        <v>0</v>
      </c>
      <c r="AM1781" s="12">
        <f t="shared" si="4858"/>
        <v>0</v>
      </c>
      <c r="AN1781" s="12">
        <f t="shared" si="4858"/>
        <v>0</v>
      </c>
      <c r="AO1781" s="12">
        <f t="shared" si="4858"/>
        <v>0</v>
      </c>
      <c r="AP1781" s="12">
        <f t="shared" ref="AP1781" si="4859">SUM(AP1782,AP1783)</f>
        <v>0</v>
      </c>
      <c r="AQ1781" s="12">
        <f t="shared" si="4858"/>
        <v>0</v>
      </c>
      <c r="AR1781" s="12">
        <f t="shared" si="4858"/>
        <v>0</v>
      </c>
      <c r="AS1781" s="12">
        <f t="shared" si="4858"/>
        <v>0</v>
      </c>
      <c r="AT1781" s="12">
        <f t="shared" si="4858"/>
        <v>0</v>
      </c>
      <c r="AU1781" s="12">
        <f t="shared" si="4858"/>
        <v>0</v>
      </c>
      <c r="AV1781" s="12">
        <f t="shared" si="4858"/>
        <v>0</v>
      </c>
      <c r="AW1781" s="12">
        <f t="shared" si="4858"/>
        <v>0</v>
      </c>
      <c r="AX1781" s="12">
        <f t="shared" si="4858"/>
        <v>0</v>
      </c>
      <c r="AY1781" s="12">
        <f t="shared" si="4858"/>
        <v>0</v>
      </c>
      <c r="AZ1781" s="12">
        <v>0</v>
      </c>
      <c r="BA1781" s="12">
        <v>0</v>
      </c>
      <c r="BB1781" s="12">
        <f t="shared" ref="BB1781:BQ1781" si="4860">SUM(BB1782,BB1783)</f>
        <v>0</v>
      </c>
      <c r="BC1781" s="12">
        <f t="shared" si="4860"/>
        <v>0</v>
      </c>
      <c r="BD1781" s="12">
        <f t="shared" si="4860"/>
        <v>0</v>
      </c>
      <c r="BE1781" s="12">
        <f t="shared" si="4860"/>
        <v>0</v>
      </c>
      <c r="BF1781" s="12">
        <f t="shared" si="4860"/>
        <v>0</v>
      </c>
      <c r="BG1781" s="12">
        <f t="shared" si="4860"/>
        <v>0</v>
      </c>
      <c r="BH1781" s="12">
        <f t="shared" ref="BH1781" si="4861">SUM(BH1782,BH1783)</f>
        <v>0</v>
      </c>
      <c r="BI1781" s="12">
        <f t="shared" si="4860"/>
        <v>0</v>
      </c>
      <c r="BJ1781" s="12">
        <f t="shared" si="4860"/>
        <v>0</v>
      </c>
      <c r="BK1781" s="12">
        <f t="shared" si="4860"/>
        <v>0</v>
      </c>
      <c r="BL1781" s="12">
        <f t="shared" si="4860"/>
        <v>0</v>
      </c>
      <c r="BM1781" s="12">
        <f t="shared" si="4860"/>
        <v>0</v>
      </c>
      <c r="BN1781" s="12">
        <f t="shared" si="4860"/>
        <v>0</v>
      </c>
      <c r="BO1781" s="12">
        <f t="shared" si="4860"/>
        <v>0</v>
      </c>
      <c r="BP1781" s="12">
        <f t="shared" si="4860"/>
        <v>0</v>
      </c>
      <c r="BQ1781" s="12">
        <f t="shared" si="4860"/>
        <v>0</v>
      </c>
      <c r="BR1781" s="12">
        <v>0</v>
      </c>
      <c r="BS1781" s="12">
        <v>0</v>
      </c>
      <c r="BT1781" s="12">
        <f t="shared" ref="BT1781:BZ1781" si="4862">SUM(BT1782,BT1783)</f>
        <v>2547165</v>
      </c>
      <c r="BU1781" s="12">
        <f t="shared" si="4862"/>
        <v>2527273</v>
      </c>
      <c r="BV1781" s="12">
        <f t="shared" si="4862"/>
        <v>1358785</v>
      </c>
      <c r="BW1781" s="12">
        <f t="shared" si="4862"/>
        <v>587500</v>
      </c>
      <c r="BX1781" s="12">
        <f t="shared" si="4862"/>
        <v>201000</v>
      </c>
      <c r="BY1781" s="12">
        <f t="shared" si="4862"/>
        <v>184500</v>
      </c>
      <c r="BZ1781" s="12">
        <f t="shared" si="4862"/>
        <v>202000</v>
      </c>
      <c r="CA1781" s="12">
        <f t="shared" si="4842"/>
        <v>1946285</v>
      </c>
      <c r="CB1781" s="124">
        <f t="shared" si="4853"/>
        <v>77.011268667848711</v>
      </c>
    </row>
    <row r="1782" spans="1:80" x14ac:dyDescent="0.25">
      <c r="A1782" s="4" t="s">
        <v>928</v>
      </c>
      <c r="B1782" s="4" t="s">
        <v>88</v>
      </c>
      <c r="C1782" s="4" t="s">
        <v>322</v>
      </c>
      <c r="D1782" s="79" t="s">
        <v>1052</v>
      </c>
      <c r="E1782" s="89">
        <v>6111</v>
      </c>
      <c r="F1782" s="79"/>
      <c r="G1782" s="75" t="s">
        <v>1906</v>
      </c>
      <c r="H1782" s="13" t="s">
        <v>33</v>
      </c>
      <c r="I1782" s="14">
        <v>1861465</v>
      </c>
      <c r="J1782" s="14">
        <f t="shared" si="4841"/>
        <v>2130995</v>
      </c>
      <c r="K1782" s="14">
        <v>2110595</v>
      </c>
      <c r="L1782" s="14">
        <f t="shared" si="4844"/>
        <v>20400</v>
      </c>
      <c r="M1782" s="14">
        <v>20400</v>
      </c>
      <c r="N1782" s="14">
        <v>0</v>
      </c>
      <c r="O1782" s="14">
        <v>0</v>
      </c>
      <c r="P1782" s="14">
        <v>0</v>
      </c>
      <c r="Q1782" s="14">
        <v>0</v>
      </c>
      <c r="R1782" s="14">
        <v>20400</v>
      </c>
      <c r="S1782" s="14"/>
      <c r="T1782" s="14"/>
      <c r="U1782" s="14"/>
      <c r="V1782" s="14"/>
      <c r="W1782" s="14"/>
      <c r="X1782" s="14">
        <f t="shared" si="4778"/>
        <v>20400</v>
      </c>
      <c r="Y1782" s="14"/>
      <c r="Z1782" s="14"/>
      <c r="AA1782" s="14"/>
      <c r="AB1782" s="14"/>
      <c r="AC1782" s="14"/>
      <c r="AD1782" s="14">
        <v>3020</v>
      </c>
      <c r="AE1782" s="14">
        <v>683</v>
      </c>
      <c r="AF1782" s="14"/>
      <c r="AG1782" s="14"/>
      <c r="AH1782" s="14">
        <v>3703</v>
      </c>
      <c r="AI1782" s="14">
        <v>16697</v>
      </c>
      <c r="AJ1782" s="14">
        <v>0</v>
      </c>
      <c r="AK1782" s="14"/>
      <c r="AL1782" s="14"/>
      <c r="AM1782" s="14"/>
      <c r="AN1782" s="14"/>
      <c r="AO1782" s="14"/>
      <c r="AP1782" s="14">
        <f t="shared" si="4779"/>
        <v>0</v>
      </c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>
        <v>0</v>
      </c>
      <c r="BA1782" s="14">
        <v>0</v>
      </c>
      <c r="BB1782" s="14">
        <v>0</v>
      </c>
      <c r="BC1782" s="14"/>
      <c r="BD1782" s="14"/>
      <c r="BE1782" s="14"/>
      <c r="BF1782" s="14"/>
      <c r="BG1782" s="14"/>
      <c r="BH1782" s="14">
        <f t="shared" si="4780"/>
        <v>0</v>
      </c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>
        <v>0</v>
      </c>
      <c r="BS1782" s="14">
        <v>0</v>
      </c>
      <c r="BT1782" s="14">
        <v>2237545</v>
      </c>
      <c r="BU1782" s="14">
        <v>2217145</v>
      </c>
      <c r="BV1782" s="14">
        <v>1183064</v>
      </c>
      <c r="BW1782" s="14">
        <f t="shared" si="4760"/>
        <v>561000</v>
      </c>
      <c r="BX1782" s="14">
        <v>201000</v>
      </c>
      <c r="BY1782" s="14">
        <v>180000</v>
      </c>
      <c r="BZ1782" s="14">
        <v>180000</v>
      </c>
      <c r="CA1782" s="14">
        <f t="shared" si="4842"/>
        <v>1744064</v>
      </c>
      <c r="CB1782" s="122">
        <f t="shared" si="4853"/>
        <v>78.662604385369477</v>
      </c>
    </row>
    <row r="1783" spans="1:80" x14ac:dyDescent="0.25">
      <c r="A1783" s="1" t="s">
        <v>928</v>
      </c>
      <c r="B1783" s="1" t="s">
        <v>88</v>
      </c>
      <c r="C1783" s="1" t="s">
        <v>322</v>
      </c>
      <c r="D1783" s="82" t="s">
        <v>1052</v>
      </c>
      <c r="E1783" s="82" t="s">
        <v>34</v>
      </c>
      <c r="F1783" s="79" t="s">
        <v>1</v>
      </c>
      <c r="G1783" s="13" t="s">
        <v>1</v>
      </c>
      <c r="H1783" s="2" t="s">
        <v>35</v>
      </c>
      <c r="I1783" s="12">
        <f>SUM(I1784:I1788)</f>
        <v>256800</v>
      </c>
      <c r="J1783" s="12">
        <f t="shared" si="4841"/>
        <v>309620</v>
      </c>
      <c r="K1783" s="12">
        <f t="shared" ref="K1783" si="4863">SUM(K1784:K1788)</f>
        <v>305600</v>
      </c>
      <c r="L1783" s="12">
        <f t="shared" si="4844"/>
        <v>4020</v>
      </c>
      <c r="M1783" s="12">
        <f t="shared" ref="M1783:Q1783" si="4864">SUM(M1784:M1788)</f>
        <v>4020</v>
      </c>
      <c r="N1783" s="12">
        <f t="shared" si="4864"/>
        <v>0</v>
      </c>
      <c r="O1783" s="12">
        <f t="shared" si="4864"/>
        <v>0</v>
      </c>
      <c r="P1783" s="12">
        <f t="shared" si="4864"/>
        <v>0</v>
      </c>
      <c r="Q1783" s="12">
        <f t="shared" si="4864"/>
        <v>0</v>
      </c>
      <c r="R1783" s="12">
        <f t="shared" ref="R1783:AG1783" si="4865">SUM(R1784:R1788)</f>
        <v>4020</v>
      </c>
      <c r="S1783" s="12">
        <f t="shared" si="4865"/>
        <v>0</v>
      </c>
      <c r="T1783" s="12">
        <f t="shared" si="4865"/>
        <v>0</v>
      </c>
      <c r="U1783" s="12">
        <f t="shared" si="4865"/>
        <v>0</v>
      </c>
      <c r="V1783" s="12">
        <f t="shared" si="4865"/>
        <v>0</v>
      </c>
      <c r="W1783" s="12">
        <f t="shared" si="4865"/>
        <v>0</v>
      </c>
      <c r="X1783" s="12">
        <f t="shared" si="4865"/>
        <v>4020</v>
      </c>
      <c r="Y1783" s="12">
        <f t="shared" si="4865"/>
        <v>0</v>
      </c>
      <c r="Z1783" s="12">
        <f t="shared" si="4865"/>
        <v>0</v>
      </c>
      <c r="AA1783" s="12">
        <f t="shared" si="4865"/>
        <v>0</v>
      </c>
      <c r="AB1783" s="12">
        <f t="shared" si="4865"/>
        <v>1600</v>
      </c>
      <c r="AC1783" s="12">
        <f t="shared" si="4865"/>
        <v>0</v>
      </c>
      <c r="AD1783" s="12">
        <f t="shared" si="4865"/>
        <v>955</v>
      </c>
      <c r="AE1783" s="12">
        <f t="shared" si="4865"/>
        <v>515</v>
      </c>
      <c r="AF1783" s="12">
        <f t="shared" si="4865"/>
        <v>0</v>
      </c>
      <c r="AG1783" s="12">
        <f t="shared" si="4865"/>
        <v>0</v>
      </c>
      <c r="AH1783" s="12">
        <v>3070</v>
      </c>
      <c r="AI1783" s="12">
        <v>950</v>
      </c>
      <c r="AJ1783" s="12">
        <f t="shared" ref="AJ1783:AY1783" si="4866">SUM(AJ1784:AJ1788)</f>
        <v>0</v>
      </c>
      <c r="AK1783" s="12">
        <f t="shared" si="4866"/>
        <v>0</v>
      </c>
      <c r="AL1783" s="12">
        <f t="shared" si="4866"/>
        <v>0</v>
      </c>
      <c r="AM1783" s="12">
        <f t="shared" si="4866"/>
        <v>0</v>
      </c>
      <c r="AN1783" s="12">
        <f t="shared" si="4866"/>
        <v>0</v>
      </c>
      <c r="AO1783" s="12">
        <f t="shared" si="4866"/>
        <v>0</v>
      </c>
      <c r="AP1783" s="12">
        <f t="shared" si="4866"/>
        <v>0</v>
      </c>
      <c r="AQ1783" s="12">
        <f t="shared" si="4866"/>
        <v>0</v>
      </c>
      <c r="AR1783" s="12">
        <f t="shared" si="4866"/>
        <v>0</v>
      </c>
      <c r="AS1783" s="12">
        <f t="shared" si="4866"/>
        <v>0</v>
      </c>
      <c r="AT1783" s="12">
        <f t="shared" si="4866"/>
        <v>0</v>
      </c>
      <c r="AU1783" s="12">
        <f t="shared" si="4866"/>
        <v>0</v>
      </c>
      <c r="AV1783" s="12">
        <f t="shared" si="4866"/>
        <v>0</v>
      </c>
      <c r="AW1783" s="12">
        <f t="shared" si="4866"/>
        <v>0</v>
      </c>
      <c r="AX1783" s="12">
        <f t="shared" si="4866"/>
        <v>0</v>
      </c>
      <c r="AY1783" s="12">
        <f t="shared" si="4866"/>
        <v>0</v>
      </c>
      <c r="AZ1783" s="12">
        <v>0</v>
      </c>
      <c r="BA1783" s="12">
        <v>0</v>
      </c>
      <c r="BB1783" s="12">
        <f t="shared" ref="BB1783:BQ1783" si="4867">SUM(BB1784:BB1788)</f>
        <v>0</v>
      </c>
      <c r="BC1783" s="12">
        <f t="shared" si="4867"/>
        <v>0</v>
      </c>
      <c r="BD1783" s="12">
        <f t="shared" si="4867"/>
        <v>0</v>
      </c>
      <c r="BE1783" s="12">
        <f t="shared" si="4867"/>
        <v>0</v>
      </c>
      <c r="BF1783" s="12">
        <f t="shared" si="4867"/>
        <v>0</v>
      </c>
      <c r="BG1783" s="12">
        <f t="shared" si="4867"/>
        <v>0</v>
      </c>
      <c r="BH1783" s="12">
        <f t="shared" si="4867"/>
        <v>0</v>
      </c>
      <c r="BI1783" s="12">
        <f t="shared" si="4867"/>
        <v>0</v>
      </c>
      <c r="BJ1783" s="12">
        <f t="shared" si="4867"/>
        <v>0</v>
      </c>
      <c r="BK1783" s="12">
        <f t="shared" si="4867"/>
        <v>0</v>
      </c>
      <c r="BL1783" s="12">
        <f t="shared" si="4867"/>
        <v>0</v>
      </c>
      <c r="BM1783" s="12">
        <f t="shared" si="4867"/>
        <v>0</v>
      </c>
      <c r="BN1783" s="12">
        <f t="shared" si="4867"/>
        <v>0</v>
      </c>
      <c r="BO1783" s="12">
        <f t="shared" si="4867"/>
        <v>0</v>
      </c>
      <c r="BP1783" s="12">
        <f t="shared" si="4867"/>
        <v>0</v>
      </c>
      <c r="BQ1783" s="12">
        <f t="shared" si="4867"/>
        <v>0</v>
      </c>
      <c r="BR1783" s="12">
        <v>0</v>
      </c>
      <c r="BS1783" s="12">
        <v>0</v>
      </c>
      <c r="BT1783" s="12">
        <f t="shared" ref="BT1783:BX1783" si="4868">SUM(BT1784:BT1788)</f>
        <v>309620</v>
      </c>
      <c r="BU1783" s="12">
        <f t="shared" si="4868"/>
        <v>310128</v>
      </c>
      <c r="BV1783" s="12">
        <f t="shared" si="4868"/>
        <v>175721</v>
      </c>
      <c r="BW1783" s="12">
        <f t="shared" si="4868"/>
        <v>26500</v>
      </c>
      <c r="BX1783" s="12">
        <f t="shared" si="4868"/>
        <v>0</v>
      </c>
      <c r="BY1783" s="12">
        <f t="shared" ref="BY1783" si="4869">SUM(BY1784:BY1788)</f>
        <v>4500</v>
      </c>
      <c r="BZ1783" s="12">
        <f t="shared" ref="BZ1783" si="4870">SUM(BZ1784:BZ1788)</f>
        <v>22000</v>
      </c>
      <c r="CA1783" s="12">
        <f t="shared" si="4842"/>
        <v>202221</v>
      </c>
      <c r="CB1783" s="124">
        <f t="shared" si="4853"/>
        <v>65.205657019037304</v>
      </c>
    </row>
    <row r="1784" spans="1:80" x14ac:dyDescent="0.25">
      <c r="A1784" s="4" t="s">
        <v>928</v>
      </c>
      <c r="B1784" s="4" t="s">
        <v>88</v>
      </c>
      <c r="C1784" s="4" t="s">
        <v>322</v>
      </c>
      <c r="D1784" s="79" t="s">
        <v>1052</v>
      </c>
      <c r="E1784" s="89">
        <v>6112</v>
      </c>
      <c r="F1784" s="79" t="s">
        <v>1054</v>
      </c>
      <c r="G1784" s="75" t="s">
        <v>1906</v>
      </c>
      <c r="H1784" s="13" t="s">
        <v>92</v>
      </c>
      <c r="I1784" s="14">
        <v>34600</v>
      </c>
      <c r="J1784" s="14">
        <f t="shared" si="4841"/>
        <v>38100</v>
      </c>
      <c r="K1784" s="14">
        <v>36500</v>
      </c>
      <c r="L1784" s="14">
        <f t="shared" si="4844"/>
        <v>1600</v>
      </c>
      <c r="M1784" s="14">
        <v>1600</v>
      </c>
      <c r="N1784" s="14">
        <v>0</v>
      </c>
      <c r="O1784" s="14">
        <v>0</v>
      </c>
      <c r="P1784" s="14">
        <v>0</v>
      </c>
      <c r="Q1784" s="14">
        <v>0</v>
      </c>
      <c r="R1784" s="14">
        <v>1600</v>
      </c>
      <c r="S1784" s="14"/>
      <c r="T1784" s="14"/>
      <c r="U1784" s="14"/>
      <c r="V1784" s="14"/>
      <c r="W1784" s="14"/>
      <c r="X1784" s="14">
        <f t="shared" si="4778"/>
        <v>1600</v>
      </c>
      <c r="Y1784" s="14"/>
      <c r="Z1784" s="14"/>
      <c r="AA1784" s="14"/>
      <c r="AB1784" s="14">
        <v>550</v>
      </c>
      <c r="AC1784" s="14"/>
      <c r="AD1784" s="14">
        <v>285</v>
      </c>
      <c r="AE1784" s="14">
        <v>165</v>
      </c>
      <c r="AF1784" s="14"/>
      <c r="AG1784" s="14"/>
      <c r="AH1784" s="14">
        <v>1000</v>
      </c>
      <c r="AI1784" s="14">
        <v>600</v>
      </c>
      <c r="AJ1784" s="14">
        <v>0</v>
      </c>
      <c r="AK1784" s="14"/>
      <c r="AL1784" s="14"/>
      <c r="AM1784" s="14"/>
      <c r="AN1784" s="14"/>
      <c r="AO1784" s="14"/>
      <c r="AP1784" s="14">
        <f t="shared" si="4779"/>
        <v>0</v>
      </c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>
        <v>0</v>
      </c>
      <c r="BA1784" s="14">
        <v>0</v>
      </c>
      <c r="BB1784" s="14">
        <v>0</v>
      </c>
      <c r="BC1784" s="14"/>
      <c r="BD1784" s="14"/>
      <c r="BE1784" s="14"/>
      <c r="BF1784" s="14"/>
      <c r="BG1784" s="14"/>
      <c r="BH1784" s="14">
        <f t="shared" si="4780"/>
        <v>0</v>
      </c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>
        <v>0</v>
      </c>
      <c r="BS1784" s="14">
        <v>0</v>
      </c>
      <c r="BT1784" s="14">
        <v>38100</v>
      </c>
      <c r="BU1784" s="14">
        <v>36500</v>
      </c>
      <c r="BV1784" s="14">
        <v>20300</v>
      </c>
      <c r="BW1784" s="14">
        <f t="shared" si="4760"/>
        <v>6500</v>
      </c>
      <c r="BX1784" s="14"/>
      <c r="BY1784" s="14">
        <v>2500</v>
      </c>
      <c r="BZ1784" s="14">
        <v>4000</v>
      </c>
      <c r="CA1784" s="14">
        <f t="shared" si="4842"/>
        <v>26800</v>
      </c>
      <c r="CB1784" s="122">
        <f t="shared" si="4853"/>
        <v>73.424657534246577</v>
      </c>
    </row>
    <row r="1785" spans="1:80" x14ac:dyDescent="0.25">
      <c r="A1785" s="4" t="s">
        <v>928</v>
      </c>
      <c r="B1785" s="4" t="s">
        <v>88</v>
      </c>
      <c r="C1785" s="4" t="s">
        <v>322</v>
      </c>
      <c r="D1785" s="79" t="s">
        <v>1052</v>
      </c>
      <c r="E1785" s="89">
        <v>6112</v>
      </c>
      <c r="F1785" s="79" t="s">
        <v>1055</v>
      </c>
      <c r="G1785" s="75" t="s">
        <v>1906</v>
      </c>
      <c r="H1785" s="13" t="s">
        <v>39</v>
      </c>
      <c r="I1785" s="14">
        <v>151000</v>
      </c>
      <c r="J1785" s="14">
        <f t="shared" si="4841"/>
        <v>178220</v>
      </c>
      <c r="K1785" s="14">
        <v>175800</v>
      </c>
      <c r="L1785" s="14">
        <f t="shared" si="4844"/>
        <v>2420</v>
      </c>
      <c r="M1785" s="14">
        <v>2420</v>
      </c>
      <c r="N1785" s="14">
        <v>0</v>
      </c>
      <c r="O1785" s="14">
        <v>0</v>
      </c>
      <c r="P1785" s="14">
        <v>0</v>
      </c>
      <c r="Q1785" s="14">
        <v>0</v>
      </c>
      <c r="R1785" s="14">
        <v>2420</v>
      </c>
      <c r="S1785" s="14"/>
      <c r="T1785" s="14"/>
      <c r="U1785" s="14"/>
      <c r="V1785" s="14"/>
      <c r="W1785" s="14"/>
      <c r="X1785" s="14">
        <f t="shared" si="4778"/>
        <v>2420</v>
      </c>
      <c r="Y1785" s="14"/>
      <c r="Z1785" s="14"/>
      <c r="AA1785" s="14"/>
      <c r="AB1785" s="14">
        <v>1050</v>
      </c>
      <c r="AC1785" s="14"/>
      <c r="AD1785" s="14">
        <v>670</v>
      </c>
      <c r="AE1785" s="14">
        <v>350</v>
      </c>
      <c r="AF1785" s="14"/>
      <c r="AG1785" s="14"/>
      <c r="AH1785" s="14">
        <v>2070</v>
      </c>
      <c r="AI1785" s="14">
        <v>350</v>
      </c>
      <c r="AJ1785" s="14">
        <v>0</v>
      </c>
      <c r="AK1785" s="14"/>
      <c r="AL1785" s="14"/>
      <c r="AM1785" s="14"/>
      <c r="AN1785" s="14"/>
      <c r="AO1785" s="14"/>
      <c r="AP1785" s="14">
        <f t="shared" si="4779"/>
        <v>0</v>
      </c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>
        <v>0</v>
      </c>
      <c r="BA1785" s="14">
        <v>0</v>
      </c>
      <c r="BB1785" s="14">
        <v>0</v>
      </c>
      <c r="BC1785" s="14"/>
      <c r="BD1785" s="14"/>
      <c r="BE1785" s="14"/>
      <c r="BF1785" s="14"/>
      <c r="BG1785" s="14"/>
      <c r="BH1785" s="14">
        <f t="shared" si="4780"/>
        <v>0</v>
      </c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>
        <v>0</v>
      </c>
      <c r="BS1785" s="14">
        <v>0</v>
      </c>
      <c r="BT1785" s="14">
        <v>178220</v>
      </c>
      <c r="BU1785" s="14">
        <v>175800</v>
      </c>
      <c r="BV1785" s="14">
        <v>105000</v>
      </c>
      <c r="BW1785" s="14">
        <f t="shared" si="4760"/>
        <v>20000</v>
      </c>
      <c r="BX1785" s="14"/>
      <c r="BY1785" s="14">
        <v>2000</v>
      </c>
      <c r="BZ1785" s="14">
        <v>18000</v>
      </c>
      <c r="CA1785" s="14">
        <f t="shared" si="4842"/>
        <v>125000</v>
      </c>
      <c r="CB1785" s="122">
        <f t="shared" si="4853"/>
        <v>71.103526734926049</v>
      </c>
    </row>
    <row r="1786" spans="1:80" x14ac:dyDescent="0.25">
      <c r="A1786" s="4" t="s">
        <v>928</v>
      </c>
      <c r="B1786" s="4" t="s">
        <v>88</v>
      </c>
      <c r="C1786" s="4" t="s">
        <v>322</v>
      </c>
      <c r="D1786" s="79" t="s">
        <v>1052</v>
      </c>
      <c r="E1786" s="89">
        <v>6112</v>
      </c>
      <c r="F1786" s="79" t="s">
        <v>1056</v>
      </c>
      <c r="G1786" s="75" t="s">
        <v>1906</v>
      </c>
      <c r="H1786" s="13" t="s">
        <v>41</v>
      </c>
      <c r="I1786" s="14">
        <v>31700</v>
      </c>
      <c r="J1786" s="14">
        <f t="shared" si="4841"/>
        <v>38000</v>
      </c>
      <c r="K1786" s="14">
        <v>38000</v>
      </c>
      <c r="L1786" s="14">
        <f t="shared" si="4844"/>
        <v>0</v>
      </c>
      <c r="M1786" s="14">
        <v>0</v>
      </c>
      <c r="N1786" s="14">
        <v>0</v>
      </c>
      <c r="O1786" s="14">
        <v>0</v>
      </c>
      <c r="P1786" s="14">
        <v>0</v>
      </c>
      <c r="Q1786" s="14">
        <v>0</v>
      </c>
      <c r="R1786" s="14">
        <v>0</v>
      </c>
      <c r="S1786" s="14"/>
      <c r="T1786" s="14"/>
      <c r="U1786" s="14"/>
      <c r="V1786" s="14"/>
      <c r="W1786" s="14"/>
      <c r="X1786" s="14">
        <f t="shared" si="4778"/>
        <v>0</v>
      </c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>
        <v>0</v>
      </c>
      <c r="AI1786" s="14">
        <v>0</v>
      </c>
      <c r="AJ1786" s="14">
        <v>0</v>
      </c>
      <c r="AK1786" s="14"/>
      <c r="AL1786" s="14"/>
      <c r="AM1786" s="14"/>
      <c r="AN1786" s="14"/>
      <c r="AO1786" s="14"/>
      <c r="AP1786" s="14">
        <f t="shared" si="4779"/>
        <v>0</v>
      </c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>
        <v>0</v>
      </c>
      <c r="BA1786" s="14">
        <v>0</v>
      </c>
      <c r="BB1786" s="14">
        <v>0</v>
      </c>
      <c r="BC1786" s="14"/>
      <c r="BD1786" s="14"/>
      <c r="BE1786" s="14"/>
      <c r="BF1786" s="14"/>
      <c r="BG1786" s="14"/>
      <c r="BH1786" s="14">
        <f t="shared" si="4780"/>
        <v>0</v>
      </c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>
        <v>0</v>
      </c>
      <c r="BS1786" s="14">
        <v>0</v>
      </c>
      <c r="BT1786" s="14">
        <v>38000</v>
      </c>
      <c r="BU1786" s="14">
        <v>42528</v>
      </c>
      <c r="BV1786" s="14">
        <v>42528</v>
      </c>
      <c r="BW1786" s="14">
        <f t="shared" si="4760"/>
        <v>0</v>
      </c>
      <c r="BX1786" s="14"/>
      <c r="BY1786" s="14"/>
      <c r="BZ1786" s="14"/>
      <c r="CA1786" s="14">
        <f t="shared" si="4842"/>
        <v>42528</v>
      </c>
      <c r="CB1786" s="122">
        <f t="shared" si="4853"/>
        <v>100</v>
      </c>
    </row>
    <row r="1787" spans="1:80" x14ac:dyDescent="0.25">
      <c r="A1787" s="4" t="s">
        <v>928</v>
      </c>
      <c r="B1787" s="4" t="s">
        <v>88</v>
      </c>
      <c r="C1787" s="4" t="s">
        <v>322</v>
      </c>
      <c r="D1787" s="79" t="s">
        <v>1052</v>
      </c>
      <c r="E1787" s="89">
        <v>6112</v>
      </c>
      <c r="F1787" s="79" t="s">
        <v>1057</v>
      </c>
      <c r="G1787" s="75" t="s">
        <v>1906</v>
      </c>
      <c r="H1787" s="13" t="s">
        <v>37</v>
      </c>
      <c r="I1787" s="14">
        <v>21500</v>
      </c>
      <c r="J1787" s="14">
        <f t="shared" si="4841"/>
        <v>29700</v>
      </c>
      <c r="K1787" s="14">
        <v>29700</v>
      </c>
      <c r="L1787" s="14">
        <f t="shared" si="4844"/>
        <v>0</v>
      </c>
      <c r="M1787" s="14">
        <v>0</v>
      </c>
      <c r="N1787" s="14">
        <v>0</v>
      </c>
      <c r="O1787" s="14">
        <v>0</v>
      </c>
      <c r="P1787" s="14">
        <v>0</v>
      </c>
      <c r="Q1787" s="14">
        <v>0</v>
      </c>
      <c r="R1787" s="14">
        <v>0</v>
      </c>
      <c r="S1787" s="14"/>
      <c r="T1787" s="14"/>
      <c r="U1787" s="14"/>
      <c r="V1787" s="14"/>
      <c r="W1787" s="14"/>
      <c r="X1787" s="14">
        <f t="shared" si="4778"/>
        <v>0</v>
      </c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>
        <v>0</v>
      </c>
      <c r="AI1787" s="14">
        <v>0</v>
      </c>
      <c r="AJ1787" s="14">
        <v>0</v>
      </c>
      <c r="AK1787" s="14"/>
      <c r="AL1787" s="14"/>
      <c r="AM1787" s="14"/>
      <c r="AN1787" s="14"/>
      <c r="AO1787" s="14"/>
      <c r="AP1787" s="14">
        <f t="shared" si="4779"/>
        <v>0</v>
      </c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>
        <v>0</v>
      </c>
      <c r="BA1787" s="14">
        <v>0</v>
      </c>
      <c r="BB1787" s="14">
        <v>0</v>
      </c>
      <c r="BC1787" s="14"/>
      <c r="BD1787" s="14"/>
      <c r="BE1787" s="14"/>
      <c r="BF1787" s="14"/>
      <c r="BG1787" s="14"/>
      <c r="BH1787" s="14">
        <f t="shared" si="4780"/>
        <v>0</v>
      </c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>
        <v>0</v>
      </c>
      <c r="BS1787" s="14">
        <v>0</v>
      </c>
      <c r="BT1787" s="14">
        <v>29700</v>
      </c>
      <c r="BU1787" s="14">
        <v>29700</v>
      </c>
      <c r="BV1787" s="14">
        <v>0</v>
      </c>
      <c r="BW1787" s="14">
        <f t="shared" si="4760"/>
        <v>0</v>
      </c>
      <c r="BX1787" s="14"/>
      <c r="BY1787" s="14"/>
      <c r="BZ1787" s="14"/>
      <c r="CA1787" s="14">
        <f t="shared" si="4842"/>
        <v>0</v>
      </c>
      <c r="CB1787" s="122">
        <f t="shared" si="4853"/>
        <v>0</v>
      </c>
    </row>
    <row r="1788" spans="1:80" x14ac:dyDescent="0.25">
      <c r="A1788" s="4" t="s">
        <v>928</v>
      </c>
      <c r="B1788" s="4" t="s">
        <v>88</v>
      </c>
      <c r="C1788" s="4" t="s">
        <v>322</v>
      </c>
      <c r="D1788" s="79" t="s">
        <v>1052</v>
      </c>
      <c r="E1788" s="89">
        <v>6112</v>
      </c>
      <c r="F1788" s="79" t="s">
        <v>1058</v>
      </c>
      <c r="G1788" s="75" t="s">
        <v>1906</v>
      </c>
      <c r="H1788" s="13" t="s">
        <v>43</v>
      </c>
      <c r="I1788" s="14">
        <v>18000</v>
      </c>
      <c r="J1788" s="14">
        <f t="shared" si="4841"/>
        <v>25600</v>
      </c>
      <c r="K1788" s="14">
        <v>25600</v>
      </c>
      <c r="L1788" s="14">
        <f t="shared" si="4844"/>
        <v>0</v>
      </c>
      <c r="M1788" s="14">
        <v>0</v>
      </c>
      <c r="N1788" s="14">
        <v>0</v>
      </c>
      <c r="O1788" s="14">
        <v>0</v>
      </c>
      <c r="P1788" s="14">
        <v>0</v>
      </c>
      <c r="Q1788" s="14">
        <v>0</v>
      </c>
      <c r="R1788" s="14">
        <v>0</v>
      </c>
      <c r="S1788" s="14"/>
      <c r="T1788" s="14"/>
      <c r="U1788" s="14"/>
      <c r="V1788" s="14"/>
      <c r="W1788" s="14"/>
      <c r="X1788" s="14">
        <f t="shared" si="4778"/>
        <v>0</v>
      </c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>
        <v>0</v>
      </c>
      <c r="AI1788" s="14">
        <v>0</v>
      </c>
      <c r="AJ1788" s="14">
        <v>0</v>
      </c>
      <c r="AK1788" s="14"/>
      <c r="AL1788" s="14"/>
      <c r="AM1788" s="14"/>
      <c r="AN1788" s="14"/>
      <c r="AO1788" s="14"/>
      <c r="AP1788" s="14">
        <f t="shared" si="4779"/>
        <v>0</v>
      </c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>
        <v>0</v>
      </c>
      <c r="BA1788" s="14">
        <v>0</v>
      </c>
      <c r="BB1788" s="14">
        <v>0</v>
      </c>
      <c r="BC1788" s="14"/>
      <c r="BD1788" s="14"/>
      <c r="BE1788" s="14"/>
      <c r="BF1788" s="14"/>
      <c r="BG1788" s="14"/>
      <c r="BH1788" s="14">
        <f t="shared" si="4780"/>
        <v>0</v>
      </c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>
        <v>0</v>
      </c>
      <c r="BS1788" s="14">
        <v>0</v>
      </c>
      <c r="BT1788" s="14">
        <v>25600</v>
      </c>
      <c r="BU1788" s="14">
        <v>25600</v>
      </c>
      <c r="BV1788" s="14">
        <v>7893</v>
      </c>
      <c r="BW1788" s="14">
        <f t="shared" si="4760"/>
        <v>0</v>
      </c>
      <c r="BX1788" s="14"/>
      <c r="BY1788" s="14"/>
      <c r="BZ1788" s="14"/>
      <c r="CA1788" s="14">
        <f t="shared" si="4842"/>
        <v>7893</v>
      </c>
      <c r="CB1788" s="122">
        <f t="shared" si="4853"/>
        <v>30.832031250000004</v>
      </c>
    </row>
    <row r="1789" spans="1:80" x14ac:dyDescent="0.25">
      <c r="A1789" s="4" t="s">
        <v>928</v>
      </c>
      <c r="B1789" s="4" t="s">
        <v>88</v>
      </c>
      <c r="C1789" s="4" t="s">
        <v>322</v>
      </c>
      <c r="D1789" s="79" t="s">
        <v>1052</v>
      </c>
      <c r="E1789" s="78" t="s">
        <v>44</v>
      </c>
      <c r="F1789" s="78" t="s">
        <v>1</v>
      </c>
      <c r="G1789" s="2" t="s">
        <v>1</v>
      </c>
      <c r="H1789" s="2" t="s">
        <v>45</v>
      </c>
      <c r="I1789" s="12">
        <f>SUM(I1790)</f>
        <v>195452</v>
      </c>
      <c r="J1789" s="12">
        <f t="shared" si="4841"/>
        <v>223754</v>
      </c>
      <c r="K1789" s="12">
        <f t="shared" ref="K1789:Q1789" si="4871">SUM(K1790)</f>
        <v>221554</v>
      </c>
      <c r="L1789" s="12">
        <f t="shared" si="4844"/>
        <v>2200</v>
      </c>
      <c r="M1789" s="12">
        <f t="shared" si="4871"/>
        <v>2200</v>
      </c>
      <c r="N1789" s="12">
        <f t="shared" si="4871"/>
        <v>0</v>
      </c>
      <c r="O1789" s="12">
        <f t="shared" si="4871"/>
        <v>0</v>
      </c>
      <c r="P1789" s="12">
        <f t="shared" si="4871"/>
        <v>0</v>
      </c>
      <c r="Q1789" s="12">
        <f t="shared" si="4871"/>
        <v>0</v>
      </c>
      <c r="R1789" s="12">
        <f t="shared" ref="R1789:AG1789" si="4872">SUM(R1790)</f>
        <v>2200</v>
      </c>
      <c r="S1789" s="12">
        <f t="shared" si="4872"/>
        <v>0</v>
      </c>
      <c r="T1789" s="12">
        <f t="shared" si="4872"/>
        <v>0</v>
      </c>
      <c r="U1789" s="12">
        <f t="shared" si="4872"/>
        <v>0</v>
      </c>
      <c r="V1789" s="12">
        <f t="shared" si="4872"/>
        <v>0</v>
      </c>
      <c r="W1789" s="12">
        <f t="shared" si="4872"/>
        <v>0</v>
      </c>
      <c r="X1789" s="12">
        <f t="shared" si="4872"/>
        <v>2200</v>
      </c>
      <c r="Y1789" s="12">
        <f t="shared" si="4872"/>
        <v>0</v>
      </c>
      <c r="Z1789" s="12">
        <f t="shared" si="4872"/>
        <v>0</v>
      </c>
      <c r="AA1789" s="12">
        <f t="shared" si="4872"/>
        <v>0</v>
      </c>
      <c r="AB1789" s="12">
        <f t="shared" si="4872"/>
        <v>0</v>
      </c>
      <c r="AC1789" s="12">
        <f t="shared" si="4872"/>
        <v>0</v>
      </c>
      <c r="AD1789" s="12">
        <f t="shared" si="4872"/>
        <v>635</v>
      </c>
      <c r="AE1789" s="12">
        <f t="shared" si="4872"/>
        <v>0</v>
      </c>
      <c r="AF1789" s="12">
        <f t="shared" si="4872"/>
        <v>0</v>
      </c>
      <c r="AG1789" s="12">
        <f t="shared" si="4872"/>
        <v>0</v>
      </c>
      <c r="AH1789" s="12">
        <v>635</v>
      </c>
      <c r="AI1789" s="12">
        <v>1565</v>
      </c>
      <c r="AJ1789" s="12">
        <f t="shared" ref="AJ1789:AY1789" si="4873">SUM(AJ1790)</f>
        <v>0</v>
      </c>
      <c r="AK1789" s="12">
        <f t="shared" si="4873"/>
        <v>0</v>
      </c>
      <c r="AL1789" s="12">
        <f t="shared" si="4873"/>
        <v>0</v>
      </c>
      <c r="AM1789" s="12">
        <f t="shared" si="4873"/>
        <v>0</v>
      </c>
      <c r="AN1789" s="12">
        <f t="shared" si="4873"/>
        <v>0</v>
      </c>
      <c r="AO1789" s="12">
        <f t="shared" si="4873"/>
        <v>0</v>
      </c>
      <c r="AP1789" s="12">
        <f t="shared" si="4873"/>
        <v>0</v>
      </c>
      <c r="AQ1789" s="12">
        <f t="shared" si="4873"/>
        <v>0</v>
      </c>
      <c r="AR1789" s="12">
        <f t="shared" si="4873"/>
        <v>0</v>
      </c>
      <c r="AS1789" s="12">
        <f t="shared" si="4873"/>
        <v>0</v>
      </c>
      <c r="AT1789" s="12">
        <f t="shared" si="4873"/>
        <v>0</v>
      </c>
      <c r="AU1789" s="12">
        <f t="shared" si="4873"/>
        <v>0</v>
      </c>
      <c r="AV1789" s="12">
        <f t="shared" si="4873"/>
        <v>0</v>
      </c>
      <c r="AW1789" s="12">
        <f t="shared" si="4873"/>
        <v>0</v>
      </c>
      <c r="AX1789" s="12">
        <f t="shared" si="4873"/>
        <v>0</v>
      </c>
      <c r="AY1789" s="12">
        <f t="shared" si="4873"/>
        <v>0</v>
      </c>
      <c r="AZ1789" s="12">
        <v>0</v>
      </c>
      <c r="BA1789" s="12">
        <v>0</v>
      </c>
      <c r="BB1789" s="12">
        <f t="shared" ref="BB1789:BQ1789" si="4874">SUM(BB1790)</f>
        <v>0</v>
      </c>
      <c r="BC1789" s="12">
        <f t="shared" si="4874"/>
        <v>0</v>
      </c>
      <c r="BD1789" s="12">
        <f t="shared" si="4874"/>
        <v>0</v>
      </c>
      <c r="BE1789" s="12">
        <f t="shared" si="4874"/>
        <v>0</v>
      </c>
      <c r="BF1789" s="12">
        <f t="shared" si="4874"/>
        <v>0</v>
      </c>
      <c r="BG1789" s="12">
        <f t="shared" si="4874"/>
        <v>0</v>
      </c>
      <c r="BH1789" s="12">
        <f t="shared" si="4874"/>
        <v>0</v>
      </c>
      <c r="BI1789" s="12">
        <f t="shared" si="4874"/>
        <v>0</v>
      </c>
      <c r="BJ1789" s="12">
        <f t="shared" si="4874"/>
        <v>0</v>
      </c>
      <c r="BK1789" s="12">
        <f t="shared" si="4874"/>
        <v>0</v>
      </c>
      <c r="BL1789" s="12">
        <f t="shared" si="4874"/>
        <v>0</v>
      </c>
      <c r="BM1789" s="12">
        <f t="shared" si="4874"/>
        <v>0</v>
      </c>
      <c r="BN1789" s="12">
        <f t="shared" si="4874"/>
        <v>0</v>
      </c>
      <c r="BO1789" s="12">
        <f t="shared" si="4874"/>
        <v>0</v>
      </c>
      <c r="BP1789" s="12">
        <f t="shared" si="4874"/>
        <v>0</v>
      </c>
      <c r="BQ1789" s="12">
        <f t="shared" si="4874"/>
        <v>0</v>
      </c>
      <c r="BR1789" s="12">
        <v>0</v>
      </c>
      <c r="BS1789" s="12">
        <v>0</v>
      </c>
      <c r="BT1789" s="12">
        <f t="shared" ref="BT1789:BZ1789" si="4875">SUM(BT1790)</f>
        <v>234942</v>
      </c>
      <c r="BU1789" s="12">
        <f t="shared" si="4875"/>
        <v>232742</v>
      </c>
      <c r="BV1789" s="12">
        <f t="shared" si="4875"/>
        <v>124275</v>
      </c>
      <c r="BW1789" s="12">
        <f t="shared" si="4875"/>
        <v>57100</v>
      </c>
      <c r="BX1789" s="12">
        <f t="shared" si="4875"/>
        <v>21100</v>
      </c>
      <c r="BY1789" s="12">
        <f t="shared" si="4875"/>
        <v>18000</v>
      </c>
      <c r="BZ1789" s="12">
        <f t="shared" si="4875"/>
        <v>18000</v>
      </c>
      <c r="CA1789" s="12">
        <f t="shared" si="4842"/>
        <v>181375</v>
      </c>
      <c r="CB1789" s="124">
        <f t="shared" si="4853"/>
        <v>77.929638827542945</v>
      </c>
    </row>
    <row r="1790" spans="1:80" x14ac:dyDescent="0.25">
      <c r="A1790" s="4" t="s">
        <v>928</v>
      </c>
      <c r="B1790" s="4" t="s">
        <v>88</v>
      </c>
      <c r="C1790" s="4" t="s">
        <v>322</v>
      </c>
      <c r="D1790" s="79" t="s">
        <v>1052</v>
      </c>
      <c r="E1790" s="89">
        <v>6121</v>
      </c>
      <c r="F1790" s="79"/>
      <c r="G1790" s="75" t="s">
        <v>1906</v>
      </c>
      <c r="H1790" s="13" t="s">
        <v>46</v>
      </c>
      <c r="I1790" s="14">
        <v>195452</v>
      </c>
      <c r="J1790" s="14">
        <f t="shared" si="4841"/>
        <v>223754</v>
      </c>
      <c r="K1790" s="14">
        <v>221554</v>
      </c>
      <c r="L1790" s="14">
        <f t="shared" si="4844"/>
        <v>2200</v>
      </c>
      <c r="M1790" s="14">
        <v>2200</v>
      </c>
      <c r="N1790" s="14">
        <v>0</v>
      </c>
      <c r="O1790" s="14">
        <v>0</v>
      </c>
      <c r="P1790" s="14">
        <v>0</v>
      </c>
      <c r="Q1790" s="14">
        <v>0</v>
      </c>
      <c r="R1790" s="14">
        <v>2200</v>
      </c>
      <c r="S1790" s="14"/>
      <c r="T1790" s="14"/>
      <c r="U1790" s="14"/>
      <c r="V1790" s="14"/>
      <c r="W1790" s="14"/>
      <c r="X1790" s="14">
        <f t="shared" si="4778"/>
        <v>2200</v>
      </c>
      <c r="Y1790" s="14"/>
      <c r="Z1790" s="14"/>
      <c r="AA1790" s="14"/>
      <c r="AB1790" s="14"/>
      <c r="AC1790" s="14"/>
      <c r="AD1790" s="14">
        <v>635</v>
      </c>
      <c r="AE1790" s="14"/>
      <c r="AF1790" s="14"/>
      <c r="AG1790" s="14"/>
      <c r="AH1790" s="14">
        <v>635</v>
      </c>
      <c r="AI1790" s="14">
        <v>1565</v>
      </c>
      <c r="AJ1790" s="14">
        <v>0</v>
      </c>
      <c r="AK1790" s="14"/>
      <c r="AL1790" s="14"/>
      <c r="AM1790" s="14"/>
      <c r="AN1790" s="14"/>
      <c r="AO1790" s="14"/>
      <c r="AP1790" s="14">
        <f t="shared" si="4779"/>
        <v>0</v>
      </c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>
        <v>0</v>
      </c>
      <c r="BA1790" s="14">
        <v>0</v>
      </c>
      <c r="BB1790" s="14">
        <v>0</v>
      </c>
      <c r="BC1790" s="14"/>
      <c r="BD1790" s="14"/>
      <c r="BE1790" s="14"/>
      <c r="BF1790" s="14"/>
      <c r="BG1790" s="14"/>
      <c r="BH1790" s="14">
        <f t="shared" si="4780"/>
        <v>0</v>
      </c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>
        <v>0</v>
      </c>
      <c r="BS1790" s="14">
        <v>0</v>
      </c>
      <c r="BT1790" s="14">
        <v>234942</v>
      </c>
      <c r="BU1790" s="14">
        <v>232742</v>
      </c>
      <c r="BV1790" s="14">
        <v>124275</v>
      </c>
      <c r="BW1790" s="14">
        <f t="shared" si="4760"/>
        <v>57100</v>
      </c>
      <c r="BX1790" s="14">
        <v>21100</v>
      </c>
      <c r="BY1790" s="14">
        <v>18000</v>
      </c>
      <c r="BZ1790" s="14">
        <v>18000</v>
      </c>
      <c r="CA1790" s="14">
        <f t="shared" si="4842"/>
        <v>181375</v>
      </c>
      <c r="CB1790" s="122">
        <f t="shared" si="4853"/>
        <v>77.929638827542945</v>
      </c>
    </row>
    <row r="1791" spans="1:80" x14ac:dyDescent="0.25">
      <c r="A1791" s="4" t="s">
        <v>928</v>
      </c>
      <c r="B1791" s="4" t="s">
        <v>88</v>
      </c>
      <c r="C1791" s="4" t="s">
        <v>322</v>
      </c>
      <c r="D1791" s="79" t="s">
        <v>1052</v>
      </c>
      <c r="E1791" s="78" t="s">
        <v>47</v>
      </c>
      <c r="F1791" s="78" t="s">
        <v>1</v>
      </c>
      <c r="G1791" s="2" t="s">
        <v>1</v>
      </c>
      <c r="H1791" s="2" t="s">
        <v>48</v>
      </c>
      <c r="I1791" s="12">
        <f>SUM(I1792:I1798)</f>
        <v>173716</v>
      </c>
      <c r="J1791" s="12">
        <f t="shared" si="4841"/>
        <v>177447</v>
      </c>
      <c r="K1791" s="12">
        <f t="shared" ref="K1791" si="4876">SUM(K1792:K1798)</f>
        <v>156067</v>
      </c>
      <c r="L1791" s="12">
        <f t="shared" si="4844"/>
        <v>21380</v>
      </c>
      <c r="M1791" s="12">
        <f t="shared" ref="M1791:Q1791" si="4877">SUM(M1792:M1798)</f>
        <v>21380</v>
      </c>
      <c r="N1791" s="12">
        <f t="shared" si="4877"/>
        <v>0</v>
      </c>
      <c r="O1791" s="12">
        <f t="shared" si="4877"/>
        <v>0</v>
      </c>
      <c r="P1791" s="12">
        <f t="shared" si="4877"/>
        <v>0</v>
      </c>
      <c r="Q1791" s="12">
        <f t="shared" si="4877"/>
        <v>0</v>
      </c>
      <c r="R1791" s="12">
        <f t="shared" ref="R1791:AG1791" si="4878">SUM(R1792:R1798)</f>
        <v>42880</v>
      </c>
      <c r="S1791" s="12">
        <f t="shared" si="4878"/>
        <v>0</v>
      </c>
      <c r="T1791" s="12">
        <f t="shared" si="4878"/>
        <v>0</v>
      </c>
      <c r="U1791" s="12">
        <f t="shared" si="4878"/>
        <v>0</v>
      </c>
      <c r="V1791" s="12">
        <f t="shared" si="4878"/>
        <v>0</v>
      </c>
      <c r="W1791" s="12">
        <f t="shared" si="4878"/>
        <v>0</v>
      </c>
      <c r="X1791" s="12">
        <f t="shared" si="4878"/>
        <v>42880</v>
      </c>
      <c r="Y1791" s="12">
        <f t="shared" si="4878"/>
        <v>0</v>
      </c>
      <c r="Z1791" s="12">
        <f t="shared" si="4878"/>
        <v>7388</v>
      </c>
      <c r="AA1791" s="12">
        <f t="shared" si="4878"/>
        <v>0</v>
      </c>
      <c r="AB1791" s="12">
        <f t="shared" si="4878"/>
        <v>6450</v>
      </c>
      <c r="AC1791" s="12">
        <f t="shared" si="4878"/>
        <v>2376</v>
      </c>
      <c r="AD1791" s="12">
        <f t="shared" si="4878"/>
        <v>222</v>
      </c>
      <c r="AE1791" s="12">
        <f t="shared" si="4878"/>
        <v>0</v>
      </c>
      <c r="AF1791" s="12">
        <f t="shared" si="4878"/>
        <v>0</v>
      </c>
      <c r="AG1791" s="12">
        <f t="shared" si="4878"/>
        <v>2460</v>
      </c>
      <c r="AH1791" s="12">
        <v>18896</v>
      </c>
      <c r="AI1791" s="12">
        <v>23984</v>
      </c>
      <c r="AJ1791" s="12">
        <f t="shared" ref="AJ1791:AY1791" si="4879">SUM(AJ1792:AJ1798)</f>
        <v>0</v>
      </c>
      <c r="AK1791" s="12">
        <f t="shared" si="4879"/>
        <v>0</v>
      </c>
      <c r="AL1791" s="12">
        <f t="shared" si="4879"/>
        <v>0</v>
      </c>
      <c r="AM1791" s="12">
        <f t="shared" si="4879"/>
        <v>0</v>
      </c>
      <c r="AN1791" s="12">
        <f t="shared" si="4879"/>
        <v>0</v>
      </c>
      <c r="AO1791" s="12">
        <f t="shared" si="4879"/>
        <v>0</v>
      </c>
      <c r="AP1791" s="12">
        <f t="shared" si="4879"/>
        <v>0</v>
      </c>
      <c r="AQ1791" s="12">
        <f t="shared" si="4879"/>
        <v>0</v>
      </c>
      <c r="AR1791" s="12">
        <f t="shared" si="4879"/>
        <v>0</v>
      </c>
      <c r="AS1791" s="12">
        <f t="shared" si="4879"/>
        <v>0</v>
      </c>
      <c r="AT1791" s="12">
        <f t="shared" si="4879"/>
        <v>0</v>
      </c>
      <c r="AU1791" s="12">
        <f t="shared" si="4879"/>
        <v>0</v>
      </c>
      <c r="AV1791" s="12">
        <f t="shared" si="4879"/>
        <v>0</v>
      </c>
      <c r="AW1791" s="12">
        <f t="shared" si="4879"/>
        <v>0</v>
      </c>
      <c r="AX1791" s="12">
        <f t="shared" si="4879"/>
        <v>0</v>
      </c>
      <c r="AY1791" s="12">
        <f t="shared" si="4879"/>
        <v>0</v>
      </c>
      <c r="AZ1791" s="12">
        <v>0</v>
      </c>
      <c r="BA1791" s="12">
        <v>0</v>
      </c>
      <c r="BB1791" s="12">
        <f t="shared" ref="BB1791:BQ1791" si="4880">SUM(BB1792:BB1798)</f>
        <v>0</v>
      </c>
      <c r="BC1791" s="12">
        <f t="shared" si="4880"/>
        <v>291</v>
      </c>
      <c r="BD1791" s="12">
        <f t="shared" si="4880"/>
        <v>0</v>
      </c>
      <c r="BE1791" s="12">
        <f t="shared" si="4880"/>
        <v>7000</v>
      </c>
      <c r="BF1791" s="12">
        <f t="shared" si="4880"/>
        <v>0</v>
      </c>
      <c r="BG1791" s="12">
        <f t="shared" si="4880"/>
        <v>0</v>
      </c>
      <c r="BH1791" s="12">
        <f t="shared" si="4880"/>
        <v>7291</v>
      </c>
      <c r="BI1791" s="12">
        <f t="shared" si="4880"/>
        <v>0</v>
      </c>
      <c r="BJ1791" s="12">
        <f t="shared" si="4880"/>
        <v>0</v>
      </c>
      <c r="BK1791" s="12">
        <f t="shared" si="4880"/>
        <v>291</v>
      </c>
      <c r="BL1791" s="12">
        <f t="shared" si="4880"/>
        <v>5000</v>
      </c>
      <c r="BM1791" s="12">
        <f t="shared" si="4880"/>
        <v>0</v>
      </c>
      <c r="BN1791" s="12">
        <f t="shared" si="4880"/>
        <v>0</v>
      </c>
      <c r="BO1791" s="12">
        <f t="shared" si="4880"/>
        <v>0</v>
      </c>
      <c r="BP1791" s="12">
        <f t="shared" si="4880"/>
        <v>0</v>
      </c>
      <c r="BQ1791" s="12">
        <f t="shared" si="4880"/>
        <v>2000</v>
      </c>
      <c r="BR1791" s="12">
        <v>7291</v>
      </c>
      <c r="BS1791" s="12">
        <v>0</v>
      </c>
      <c r="BT1791" s="12">
        <f>SUM(BT1792:BT1798)</f>
        <v>214787</v>
      </c>
      <c r="BU1791" s="12">
        <f t="shared" ref="BU1791:BZ1791" si="4881">SUM(BU1792:BU1798)</f>
        <v>171907</v>
      </c>
      <c r="BV1791" s="12">
        <f t="shared" si="4881"/>
        <v>83990</v>
      </c>
      <c r="BW1791" s="12">
        <f t="shared" si="4881"/>
        <v>25580</v>
      </c>
      <c r="BX1791" s="12">
        <f t="shared" si="4881"/>
        <v>1720</v>
      </c>
      <c r="BY1791" s="12">
        <f t="shared" si="4881"/>
        <v>12980</v>
      </c>
      <c r="BZ1791" s="12">
        <f t="shared" si="4881"/>
        <v>10880</v>
      </c>
      <c r="CA1791" s="12">
        <f t="shared" si="4842"/>
        <v>109570</v>
      </c>
      <c r="CB1791" s="124">
        <f t="shared" si="4853"/>
        <v>63.73795133415161</v>
      </c>
    </row>
    <row r="1792" spans="1:80" x14ac:dyDescent="0.25">
      <c r="A1792" s="4" t="s">
        <v>928</v>
      </c>
      <c r="B1792" s="4" t="s">
        <v>88</v>
      </c>
      <c r="C1792" s="4" t="s">
        <v>322</v>
      </c>
      <c r="D1792" s="79" t="s">
        <v>1052</v>
      </c>
      <c r="E1792" s="89">
        <v>6131</v>
      </c>
      <c r="F1792" s="79"/>
      <c r="G1792" s="75" t="s">
        <v>1906</v>
      </c>
      <c r="H1792" s="13" t="s">
        <v>49</v>
      </c>
      <c r="I1792" s="14">
        <v>1000</v>
      </c>
      <c r="J1792" s="14">
        <f t="shared" si="4841"/>
        <v>1500</v>
      </c>
      <c r="K1792" s="14">
        <v>1500</v>
      </c>
      <c r="L1792" s="14">
        <f t="shared" si="4844"/>
        <v>0</v>
      </c>
      <c r="M1792" s="14">
        <v>0</v>
      </c>
      <c r="N1792" s="14">
        <v>0</v>
      </c>
      <c r="O1792" s="14">
        <v>0</v>
      </c>
      <c r="P1792" s="14">
        <v>0</v>
      </c>
      <c r="Q1792" s="14">
        <v>0</v>
      </c>
      <c r="R1792" s="14">
        <v>0</v>
      </c>
      <c r="S1792" s="14"/>
      <c r="T1792" s="14"/>
      <c r="U1792" s="14"/>
      <c r="V1792" s="14"/>
      <c r="W1792" s="14"/>
      <c r="X1792" s="14">
        <f t="shared" si="4778"/>
        <v>0</v>
      </c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>
        <v>0</v>
      </c>
      <c r="AI1792" s="14">
        <v>0</v>
      </c>
      <c r="AJ1792" s="14">
        <v>0</v>
      </c>
      <c r="AK1792" s="14"/>
      <c r="AL1792" s="14"/>
      <c r="AM1792" s="14"/>
      <c r="AN1792" s="14"/>
      <c r="AO1792" s="14"/>
      <c r="AP1792" s="14">
        <f t="shared" si="4779"/>
        <v>0</v>
      </c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>
        <v>0</v>
      </c>
      <c r="BA1792" s="14">
        <v>0</v>
      </c>
      <c r="BB1792" s="14">
        <v>0</v>
      </c>
      <c r="BC1792" s="14"/>
      <c r="BD1792" s="14"/>
      <c r="BE1792" s="14"/>
      <c r="BF1792" s="14"/>
      <c r="BG1792" s="14"/>
      <c r="BH1792" s="14">
        <f t="shared" si="4780"/>
        <v>0</v>
      </c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>
        <v>0</v>
      </c>
      <c r="BS1792" s="14">
        <v>0</v>
      </c>
      <c r="BT1792" s="14">
        <v>1500</v>
      </c>
      <c r="BU1792" s="14">
        <v>1500</v>
      </c>
      <c r="BV1792" s="14">
        <v>400</v>
      </c>
      <c r="BW1792" s="14">
        <f t="shared" si="4760"/>
        <v>500</v>
      </c>
      <c r="BX1792" s="14">
        <v>100</v>
      </c>
      <c r="BY1792" s="14">
        <v>100</v>
      </c>
      <c r="BZ1792" s="14">
        <v>300</v>
      </c>
      <c r="CA1792" s="14">
        <f t="shared" si="4842"/>
        <v>900</v>
      </c>
      <c r="CB1792" s="122">
        <f t="shared" si="4853"/>
        <v>60</v>
      </c>
    </row>
    <row r="1793" spans="1:80" x14ac:dyDescent="0.25">
      <c r="A1793" s="4" t="s">
        <v>928</v>
      </c>
      <c r="B1793" s="4" t="s">
        <v>88</v>
      </c>
      <c r="C1793" s="4" t="s">
        <v>322</v>
      </c>
      <c r="D1793" s="79" t="s">
        <v>1052</v>
      </c>
      <c r="E1793" s="89">
        <v>6132</v>
      </c>
      <c r="F1793" s="79"/>
      <c r="G1793" s="75" t="s">
        <v>1906</v>
      </c>
      <c r="H1793" s="13" t="s">
        <v>196</v>
      </c>
      <c r="I1793" s="14">
        <v>85150</v>
      </c>
      <c r="J1793" s="14">
        <f t="shared" si="4841"/>
        <v>93000</v>
      </c>
      <c r="K1793" s="14">
        <v>93000</v>
      </c>
      <c r="L1793" s="14">
        <f t="shared" si="4844"/>
        <v>0</v>
      </c>
      <c r="M1793" s="14">
        <v>0</v>
      </c>
      <c r="N1793" s="14">
        <v>0</v>
      </c>
      <c r="O1793" s="14">
        <v>0</v>
      </c>
      <c r="P1793" s="14">
        <v>0</v>
      </c>
      <c r="Q1793" s="14">
        <v>0</v>
      </c>
      <c r="R1793" s="14">
        <v>0</v>
      </c>
      <c r="S1793" s="14"/>
      <c r="T1793" s="14"/>
      <c r="U1793" s="14"/>
      <c r="V1793" s="14"/>
      <c r="W1793" s="14"/>
      <c r="X1793" s="14">
        <f t="shared" si="4778"/>
        <v>0</v>
      </c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>
        <v>0</v>
      </c>
      <c r="AI1793" s="14">
        <v>0</v>
      </c>
      <c r="AJ1793" s="14">
        <v>0</v>
      </c>
      <c r="AK1793" s="14"/>
      <c r="AL1793" s="14"/>
      <c r="AM1793" s="14"/>
      <c r="AN1793" s="14"/>
      <c r="AO1793" s="14"/>
      <c r="AP1793" s="14">
        <f t="shared" si="4779"/>
        <v>0</v>
      </c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>
        <v>0</v>
      </c>
      <c r="BA1793" s="14">
        <v>0</v>
      </c>
      <c r="BB1793" s="14">
        <v>0</v>
      </c>
      <c r="BC1793" s="14"/>
      <c r="BD1793" s="14"/>
      <c r="BE1793" s="14"/>
      <c r="BF1793" s="14"/>
      <c r="BG1793" s="14"/>
      <c r="BH1793" s="14">
        <f t="shared" si="4780"/>
        <v>0</v>
      </c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>
        <v>0</v>
      </c>
      <c r="BS1793" s="14">
        <v>0</v>
      </c>
      <c r="BT1793" s="14">
        <v>93000</v>
      </c>
      <c r="BU1793" s="14">
        <v>93000</v>
      </c>
      <c r="BV1793" s="14">
        <v>45000</v>
      </c>
      <c r="BW1793" s="14">
        <f t="shared" si="4760"/>
        <v>10300</v>
      </c>
      <c r="BX1793" s="14"/>
      <c r="BY1793" s="14">
        <v>4800</v>
      </c>
      <c r="BZ1793" s="14">
        <v>5500</v>
      </c>
      <c r="CA1793" s="14">
        <f t="shared" si="4842"/>
        <v>55300</v>
      </c>
      <c r="CB1793" s="122">
        <f t="shared" si="4853"/>
        <v>59.462365591397848</v>
      </c>
    </row>
    <row r="1794" spans="1:80" x14ac:dyDescent="0.25">
      <c r="A1794" s="4" t="s">
        <v>928</v>
      </c>
      <c r="B1794" s="4" t="s">
        <v>88</v>
      </c>
      <c r="C1794" s="4" t="s">
        <v>322</v>
      </c>
      <c r="D1794" s="79" t="s">
        <v>1052</v>
      </c>
      <c r="E1794" s="89">
        <v>6133</v>
      </c>
      <c r="F1794" s="79"/>
      <c r="G1794" s="75" t="s">
        <v>1906</v>
      </c>
      <c r="H1794" s="13" t="s">
        <v>198</v>
      </c>
      <c r="I1794" s="14">
        <v>9900</v>
      </c>
      <c r="J1794" s="14">
        <f t="shared" si="4841"/>
        <v>10150</v>
      </c>
      <c r="K1794" s="14">
        <v>10150</v>
      </c>
      <c r="L1794" s="14">
        <f t="shared" si="4844"/>
        <v>0</v>
      </c>
      <c r="M1794" s="14">
        <v>0</v>
      </c>
      <c r="N1794" s="14">
        <v>0</v>
      </c>
      <c r="O1794" s="14">
        <v>0</v>
      </c>
      <c r="P1794" s="14">
        <v>0</v>
      </c>
      <c r="Q1794" s="14">
        <v>0</v>
      </c>
      <c r="R1794" s="14">
        <v>0</v>
      </c>
      <c r="S1794" s="14"/>
      <c r="T1794" s="14"/>
      <c r="U1794" s="14"/>
      <c r="V1794" s="14"/>
      <c r="W1794" s="14"/>
      <c r="X1794" s="14">
        <f t="shared" si="4778"/>
        <v>0</v>
      </c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>
        <v>0</v>
      </c>
      <c r="AI1794" s="14">
        <v>0</v>
      </c>
      <c r="AJ1794" s="14">
        <v>0</v>
      </c>
      <c r="AK1794" s="14"/>
      <c r="AL1794" s="14"/>
      <c r="AM1794" s="14"/>
      <c r="AN1794" s="14"/>
      <c r="AO1794" s="14"/>
      <c r="AP1794" s="14">
        <f t="shared" si="4779"/>
        <v>0</v>
      </c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>
        <v>0</v>
      </c>
      <c r="BA1794" s="14">
        <v>0</v>
      </c>
      <c r="BB1794" s="14">
        <v>0</v>
      </c>
      <c r="BC1794" s="14"/>
      <c r="BD1794" s="14"/>
      <c r="BE1794" s="14"/>
      <c r="BF1794" s="14"/>
      <c r="BG1794" s="14"/>
      <c r="BH1794" s="14">
        <f t="shared" si="4780"/>
        <v>0</v>
      </c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>
        <v>0</v>
      </c>
      <c r="BS1794" s="14">
        <v>0</v>
      </c>
      <c r="BT1794" s="14">
        <v>10150</v>
      </c>
      <c r="BU1794" s="14">
        <v>10150</v>
      </c>
      <c r="BV1794" s="14">
        <v>5400</v>
      </c>
      <c r="BW1794" s="14">
        <f t="shared" si="4760"/>
        <v>2450</v>
      </c>
      <c r="BX1794" s="14">
        <v>850</v>
      </c>
      <c r="BY1794" s="14">
        <v>800</v>
      </c>
      <c r="BZ1794" s="14">
        <v>800</v>
      </c>
      <c r="CA1794" s="14">
        <f t="shared" si="4842"/>
        <v>7850</v>
      </c>
      <c r="CB1794" s="122">
        <f t="shared" si="4853"/>
        <v>77.339901477832512</v>
      </c>
    </row>
    <row r="1795" spans="1:80" x14ac:dyDescent="0.25">
      <c r="A1795" s="4" t="s">
        <v>928</v>
      </c>
      <c r="B1795" s="4" t="s">
        <v>88</v>
      </c>
      <c r="C1795" s="4" t="s">
        <v>322</v>
      </c>
      <c r="D1795" s="79" t="s">
        <v>1052</v>
      </c>
      <c r="E1795" s="89">
        <v>6134</v>
      </c>
      <c r="F1795" s="79"/>
      <c r="G1795" s="75" t="s">
        <v>1906</v>
      </c>
      <c r="H1795" s="13" t="s">
        <v>200</v>
      </c>
      <c r="I1795" s="14">
        <v>42820</v>
      </c>
      <c r="J1795" s="14">
        <f t="shared" si="4841"/>
        <v>36000</v>
      </c>
      <c r="K1795" s="14">
        <v>15500</v>
      </c>
      <c r="L1795" s="14">
        <f t="shared" si="4844"/>
        <v>20500</v>
      </c>
      <c r="M1795" s="14">
        <v>20500</v>
      </c>
      <c r="N1795" s="14">
        <v>0</v>
      </c>
      <c r="O1795" s="14">
        <v>0</v>
      </c>
      <c r="P1795" s="14">
        <v>0</v>
      </c>
      <c r="Q1795" s="14">
        <v>0</v>
      </c>
      <c r="R1795" s="14">
        <v>42000</v>
      </c>
      <c r="S1795" s="14"/>
      <c r="T1795" s="14"/>
      <c r="U1795" s="14"/>
      <c r="V1795" s="14"/>
      <c r="W1795" s="14"/>
      <c r="X1795" s="14">
        <f t="shared" si="4778"/>
        <v>42000</v>
      </c>
      <c r="Y1795" s="14"/>
      <c r="Z1795" s="14">
        <v>7388</v>
      </c>
      <c r="AA1795" s="14"/>
      <c r="AB1795" s="14">
        <v>6450</v>
      </c>
      <c r="AC1795" s="14">
        <v>1776</v>
      </c>
      <c r="AD1795" s="14"/>
      <c r="AE1795" s="14"/>
      <c r="AF1795" s="14"/>
      <c r="AG1795" s="14">
        <v>2460</v>
      </c>
      <c r="AH1795" s="14">
        <v>18074</v>
      </c>
      <c r="AI1795" s="14">
        <v>23926</v>
      </c>
      <c r="AJ1795" s="14">
        <v>0</v>
      </c>
      <c r="AK1795" s="14"/>
      <c r="AL1795" s="14"/>
      <c r="AM1795" s="14"/>
      <c r="AN1795" s="14"/>
      <c r="AO1795" s="14"/>
      <c r="AP1795" s="14">
        <f t="shared" si="4779"/>
        <v>0</v>
      </c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>
        <v>0</v>
      </c>
      <c r="BA1795" s="14">
        <v>0</v>
      </c>
      <c r="BB1795" s="14">
        <v>0</v>
      </c>
      <c r="BC1795" s="14">
        <v>291</v>
      </c>
      <c r="BD1795" s="14"/>
      <c r="BE1795" s="14">
        <v>5000</v>
      </c>
      <c r="BF1795" s="14"/>
      <c r="BG1795" s="14"/>
      <c r="BH1795" s="14">
        <f t="shared" si="4780"/>
        <v>5291</v>
      </c>
      <c r="BI1795" s="14"/>
      <c r="BJ1795" s="14"/>
      <c r="BK1795" s="14">
        <v>291</v>
      </c>
      <c r="BL1795" s="14">
        <v>5000</v>
      </c>
      <c r="BM1795" s="14"/>
      <c r="BN1795" s="14"/>
      <c r="BO1795" s="14"/>
      <c r="BP1795" s="14"/>
      <c r="BQ1795" s="14"/>
      <c r="BR1795" s="14">
        <v>5291</v>
      </c>
      <c r="BS1795" s="14">
        <v>0</v>
      </c>
      <c r="BT1795" s="14">
        <v>73000</v>
      </c>
      <c r="BU1795" s="14">
        <v>31000</v>
      </c>
      <c r="BV1795" s="14">
        <v>15000</v>
      </c>
      <c r="BW1795" s="14">
        <f t="shared" si="4760"/>
        <v>5000</v>
      </c>
      <c r="BX1795" s="14"/>
      <c r="BY1795" s="14">
        <v>2500</v>
      </c>
      <c r="BZ1795" s="14">
        <v>2500</v>
      </c>
      <c r="CA1795" s="14">
        <f t="shared" si="4842"/>
        <v>20000</v>
      </c>
      <c r="CB1795" s="122">
        <f t="shared" si="4853"/>
        <v>64.516129032258064</v>
      </c>
    </row>
    <row r="1796" spans="1:80" x14ac:dyDescent="0.25">
      <c r="A1796" s="4" t="s">
        <v>928</v>
      </c>
      <c r="B1796" s="4" t="s">
        <v>88</v>
      </c>
      <c r="C1796" s="4" t="s">
        <v>322</v>
      </c>
      <c r="D1796" s="79" t="s">
        <v>1052</v>
      </c>
      <c r="E1796" s="89">
        <v>6135</v>
      </c>
      <c r="F1796" s="79"/>
      <c r="G1796" s="75" t="s">
        <v>1906</v>
      </c>
      <c r="H1796" s="13" t="s">
        <v>201</v>
      </c>
      <c r="I1796" s="14">
        <v>1536</v>
      </c>
      <c r="J1796" s="14">
        <f t="shared" si="4841"/>
        <v>1850</v>
      </c>
      <c r="K1796" s="14">
        <v>1050</v>
      </c>
      <c r="L1796" s="14">
        <f t="shared" si="4844"/>
        <v>800</v>
      </c>
      <c r="M1796" s="14">
        <v>800</v>
      </c>
      <c r="N1796" s="14">
        <v>0</v>
      </c>
      <c r="O1796" s="14">
        <v>0</v>
      </c>
      <c r="P1796" s="14">
        <v>0</v>
      </c>
      <c r="Q1796" s="14">
        <v>0</v>
      </c>
      <c r="R1796" s="14">
        <v>800</v>
      </c>
      <c r="S1796" s="14"/>
      <c r="T1796" s="14"/>
      <c r="U1796" s="14"/>
      <c r="V1796" s="14"/>
      <c r="W1796" s="14"/>
      <c r="X1796" s="14">
        <f t="shared" si="4778"/>
        <v>800</v>
      </c>
      <c r="Y1796" s="14"/>
      <c r="Z1796" s="14"/>
      <c r="AA1796" s="14"/>
      <c r="AB1796" s="14"/>
      <c r="AC1796" s="14">
        <v>600</v>
      </c>
      <c r="AD1796" s="14">
        <v>200</v>
      </c>
      <c r="AE1796" s="14"/>
      <c r="AF1796" s="14"/>
      <c r="AG1796" s="14"/>
      <c r="AH1796" s="14">
        <v>800</v>
      </c>
      <c r="AI1796" s="14">
        <v>0</v>
      </c>
      <c r="AJ1796" s="14">
        <v>0</v>
      </c>
      <c r="AK1796" s="14"/>
      <c r="AL1796" s="14"/>
      <c r="AM1796" s="14"/>
      <c r="AN1796" s="14"/>
      <c r="AO1796" s="14"/>
      <c r="AP1796" s="14">
        <f t="shared" si="4779"/>
        <v>0</v>
      </c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>
        <v>0</v>
      </c>
      <c r="BA1796" s="14">
        <v>0</v>
      </c>
      <c r="BB1796" s="14">
        <v>0</v>
      </c>
      <c r="BC1796" s="14"/>
      <c r="BD1796" s="14"/>
      <c r="BE1796" s="14"/>
      <c r="BF1796" s="14"/>
      <c r="BG1796" s="14"/>
      <c r="BH1796" s="14">
        <f t="shared" si="4780"/>
        <v>0</v>
      </c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>
        <v>0</v>
      </c>
      <c r="BS1796" s="14">
        <v>0</v>
      </c>
      <c r="BT1796" s="14">
        <v>1850</v>
      </c>
      <c r="BU1796" s="14">
        <v>1050</v>
      </c>
      <c r="BV1796" s="14">
        <v>520</v>
      </c>
      <c r="BW1796" s="14">
        <f t="shared" si="4760"/>
        <v>300</v>
      </c>
      <c r="BX1796" s="14">
        <v>100</v>
      </c>
      <c r="BY1796" s="14">
        <v>100</v>
      </c>
      <c r="BZ1796" s="14">
        <v>100</v>
      </c>
      <c r="CA1796" s="14">
        <f t="shared" si="4842"/>
        <v>820</v>
      </c>
      <c r="CB1796" s="122">
        <f t="shared" si="4853"/>
        <v>78.095238095238102</v>
      </c>
    </row>
    <row r="1797" spans="1:80" x14ac:dyDescent="0.25">
      <c r="A1797" s="4" t="s">
        <v>928</v>
      </c>
      <c r="B1797" s="4" t="s">
        <v>88</v>
      </c>
      <c r="C1797" s="4" t="s">
        <v>322</v>
      </c>
      <c r="D1797" s="79" t="s">
        <v>1052</v>
      </c>
      <c r="E1797" s="89">
        <v>6137</v>
      </c>
      <c r="F1797" s="79"/>
      <c r="G1797" s="75" t="s">
        <v>1906</v>
      </c>
      <c r="H1797" s="13" t="s">
        <v>204</v>
      </c>
      <c r="I1797" s="14">
        <v>10965</v>
      </c>
      <c r="J1797" s="14">
        <f t="shared" si="4841"/>
        <v>12400</v>
      </c>
      <c r="K1797" s="14">
        <v>12400</v>
      </c>
      <c r="L1797" s="14">
        <f t="shared" si="4844"/>
        <v>0</v>
      </c>
      <c r="M1797" s="14">
        <v>0</v>
      </c>
      <c r="N1797" s="14">
        <v>0</v>
      </c>
      <c r="O1797" s="14">
        <v>0</v>
      </c>
      <c r="P1797" s="14">
        <v>0</v>
      </c>
      <c r="Q1797" s="14">
        <v>0</v>
      </c>
      <c r="R1797" s="14">
        <v>0</v>
      </c>
      <c r="S1797" s="14"/>
      <c r="T1797" s="14"/>
      <c r="U1797" s="14"/>
      <c r="V1797" s="14"/>
      <c r="W1797" s="14"/>
      <c r="X1797" s="14">
        <f t="shared" si="4778"/>
        <v>0</v>
      </c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>
        <v>0</v>
      </c>
      <c r="AI1797" s="14">
        <v>0</v>
      </c>
      <c r="AJ1797" s="14">
        <v>0</v>
      </c>
      <c r="AK1797" s="14"/>
      <c r="AL1797" s="14"/>
      <c r="AM1797" s="14"/>
      <c r="AN1797" s="14"/>
      <c r="AO1797" s="14"/>
      <c r="AP1797" s="14">
        <f t="shared" si="4779"/>
        <v>0</v>
      </c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>
        <v>0</v>
      </c>
      <c r="BA1797" s="14">
        <v>0</v>
      </c>
      <c r="BB1797" s="14">
        <v>0</v>
      </c>
      <c r="BC1797" s="14"/>
      <c r="BD1797" s="14"/>
      <c r="BE1797" s="14"/>
      <c r="BF1797" s="14"/>
      <c r="BG1797" s="14"/>
      <c r="BH1797" s="14">
        <f t="shared" si="4780"/>
        <v>0</v>
      </c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>
        <v>0</v>
      </c>
      <c r="BS1797" s="14">
        <v>0</v>
      </c>
      <c r="BT1797" s="14">
        <v>12400</v>
      </c>
      <c r="BU1797" s="14">
        <v>12400</v>
      </c>
      <c r="BV1797" s="14">
        <v>6100</v>
      </c>
      <c r="BW1797" s="14">
        <f t="shared" si="4760"/>
        <v>2000</v>
      </c>
      <c r="BX1797" s="14"/>
      <c r="BY1797" s="14">
        <v>1000</v>
      </c>
      <c r="BZ1797" s="14">
        <v>1000</v>
      </c>
      <c r="CA1797" s="14">
        <f t="shared" si="4842"/>
        <v>8100</v>
      </c>
      <c r="CB1797" s="122">
        <f t="shared" si="4853"/>
        <v>65.322580645161281</v>
      </c>
    </row>
    <row r="1798" spans="1:80" x14ac:dyDescent="0.25">
      <c r="A1798" s="1" t="s">
        <v>928</v>
      </c>
      <c r="B1798" s="1" t="s">
        <v>88</v>
      </c>
      <c r="C1798" s="1" t="s">
        <v>322</v>
      </c>
      <c r="D1798" s="82" t="s">
        <v>1052</v>
      </c>
      <c r="E1798" s="82" t="s">
        <v>50</v>
      </c>
      <c r="F1798" s="79" t="s">
        <v>1</v>
      </c>
      <c r="G1798" s="13" t="s">
        <v>1</v>
      </c>
      <c r="H1798" s="2" t="s">
        <v>51</v>
      </c>
      <c r="I1798" s="12">
        <f>SUM(I1799:I1800)</f>
        <v>22345</v>
      </c>
      <c r="J1798" s="12">
        <f t="shared" si="4841"/>
        <v>22547</v>
      </c>
      <c r="K1798" s="12">
        <f t="shared" ref="K1798" si="4882">SUM(K1799:K1800)</f>
        <v>22467</v>
      </c>
      <c r="L1798" s="12">
        <f t="shared" si="4844"/>
        <v>80</v>
      </c>
      <c r="M1798" s="12">
        <f t="shared" ref="M1798:Q1798" si="4883">SUM(M1799:M1800)</f>
        <v>80</v>
      </c>
      <c r="N1798" s="12">
        <f t="shared" si="4883"/>
        <v>0</v>
      </c>
      <c r="O1798" s="12">
        <f t="shared" si="4883"/>
        <v>0</v>
      </c>
      <c r="P1798" s="12">
        <f t="shared" si="4883"/>
        <v>0</v>
      </c>
      <c r="Q1798" s="12">
        <f t="shared" si="4883"/>
        <v>0</v>
      </c>
      <c r="R1798" s="12">
        <f t="shared" ref="R1798:AG1798" si="4884">SUM(R1799:R1800)</f>
        <v>80</v>
      </c>
      <c r="S1798" s="12">
        <f t="shared" si="4884"/>
        <v>0</v>
      </c>
      <c r="T1798" s="12">
        <f t="shared" si="4884"/>
        <v>0</v>
      </c>
      <c r="U1798" s="12">
        <f t="shared" si="4884"/>
        <v>0</v>
      </c>
      <c r="V1798" s="12">
        <f t="shared" si="4884"/>
        <v>0</v>
      </c>
      <c r="W1798" s="12">
        <f t="shared" si="4884"/>
        <v>0</v>
      </c>
      <c r="X1798" s="12">
        <f t="shared" si="4884"/>
        <v>80</v>
      </c>
      <c r="Y1798" s="12">
        <f t="shared" si="4884"/>
        <v>0</v>
      </c>
      <c r="Z1798" s="12">
        <f t="shared" si="4884"/>
        <v>0</v>
      </c>
      <c r="AA1798" s="12">
        <f t="shared" si="4884"/>
        <v>0</v>
      </c>
      <c r="AB1798" s="12">
        <f t="shared" si="4884"/>
        <v>0</v>
      </c>
      <c r="AC1798" s="12">
        <f t="shared" si="4884"/>
        <v>0</v>
      </c>
      <c r="AD1798" s="12">
        <f t="shared" si="4884"/>
        <v>22</v>
      </c>
      <c r="AE1798" s="12">
        <f t="shared" si="4884"/>
        <v>0</v>
      </c>
      <c r="AF1798" s="12">
        <f t="shared" si="4884"/>
        <v>0</v>
      </c>
      <c r="AG1798" s="12">
        <f t="shared" si="4884"/>
        <v>0</v>
      </c>
      <c r="AH1798" s="12">
        <v>22</v>
      </c>
      <c r="AI1798" s="12">
        <v>58</v>
      </c>
      <c r="AJ1798" s="12">
        <f t="shared" ref="AJ1798:AY1798" si="4885">SUM(AJ1799:AJ1800)</f>
        <v>0</v>
      </c>
      <c r="AK1798" s="12">
        <f t="shared" si="4885"/>
        <v>0</v>
      </c>
      <c r="AL1798" s="12">
        <f t="shared" si="4885"/>
        <v>0</v>
      </c>
      <c r="AM1798" s="12">
        <f t="shared" si="4885"/>
        <v>0</v>
      </c>
      <c r="AN1798" s="12">
        <f t="shared" si="4885"/>
        <v>0</v>
      </c>
      <c r="AO1798" s="12">
        <f t="shared" si="4885"/>
        <v>0</v>
      </c>
      <c r="AP1798" s="12">
        <f t="shared" si="4885"/>
        <v>0</v>
      </c>
      <c r="AQ1798" s="12">
        <f t="shared" si="4885"/>
        <v>0</v>
      </c>
      <c r="AR1798" s="12">
        <f t="shared" si="4885"/>
        <v>0</v>
      </c>
      <c r="AS1798" s="12">
        <f t="shared" si="4885"/>
        <v>0</v>
      </c>
      <c r="AT1798" s="12">
        <f t="shared" si="4885"/>
        <v>0</v>
      </c>
      <c r="AU1798" s="12">
        <f t="shared" si="4885"/>
        <v>0</v>
      </c>
      <c r="AV1798" s="12">
        <f t="shared" si="4885"/>
        <v>0</v>
      </c>
      <c r="AW1798" s="12">
        <f t="shared" si="4885"/>
        <v>0</v>
      </c>
      <c r="AX1798" s="12">
        <f t="shared" si="4885"/>
        <v>0</v>
      </c>
      <c r="AY1798" s="12">
        <f t="shared" si="4885"/>
        <v>0</v>
      </c>
      <c r="AZ1798" s="12">
        <v>0</v>
      </c>
      <c r="BA1798" s="12">
        <v>0</v>
      </c>
      <c r="BB1798" s="12">
        <f t="shared" ref="BB1798:BQ1798" si="4886">SUM(BB1799:BB1800)</f>
        <v>0</v>
      </c>
      <c r="BC1798" s="12">
        <f t="shared" si="4886"/>
        <v>0</v>
      </c>
      <c r="BD1798" s="12">
        <f t="shared" si="4886"/>
        <v>0</v>
      </c>
      <c r="BE1798" s="12">
        <f t="shared" si="4886"/>
        <v>2000</v>
      </c>
      <c r="BF1798" s="12">
        <f t="shared" si="4886"/>
        <v>0</v>
      </c>
      <c r="BG1798" s="12">
        <f t="shared" si="4886"/>
        <v>0</v>
      </c>
      <c r="BH1798" s="12">
        <f t="shared" si="4886"/>
        <v>2000</v>
      </c>
      <c r="BI1798" s="12">
        <f t="shared" si="4886"/>
        <v>0</v>
      </c>
      <c r="BJ1798" s="12">
        <f t="shared" si="4886"/>
        <v>0</v>
      </c>
      <c r="BK1798" s="12">
        <f t="shared" si="4886"/>
        <v>0</v>
      </c>
      <c r="BL1798" s="12">
        <f t="shared" si="4886"/>
        <v>0</v>
      </c>
      <c r="BM1798" s="12">
        <f t="shared" si="4886"/>
        <v>0</v>
      </c>
      <c r="BN1798" s="12">
        <f t="shared" si="4886"/>
        <v>0</v>
      </c>
      <c r="BO1798" s="12">
        <f t="shared" si="4886"/>
        <v>0</v>
      </c>
      <c r="BP1798" s="12">
        <f t="shared" si="4886"/>
        <v>0</v>
      </c>
      <c r="BQ1798" s="12">
        <f t="shared" si="4886"/>
        <v>2000</v>
      </c>
      <c r="BR1798" s="12">
        <v>2000</v>
      </c>
      <c r="BS1798" s="12">
        <v>0</v>
      </c>
      <c r="BT1798" s="12">
        <f t="shared" ref="BT1798:BZ1798" si="4887">SUM(BT1799:BT1800)</f>
        <v>22887</v>
      </c>
      <c r="BU1798" s="12">
        <f t="shared" si="4887"/>
        <v>22807</v>
      </c>
      <c r="BV1798" s="12">
        <f t="shared" si="4887"/>
        <v>11570</v>
      </c>
      <c r="BW1798" s="12">
        <f t="shared" si="4887"/>
        <v>5030</v>
      </c>
      <c r="BX1798" s="12">
        <f t="shared" si="4887"/>
        <v>670</v>
      </c>
      <c r="BY1798" s="12">
        <f t="shared" si="4887"/>
        <v>3680</v>
      </c>
      <c r="BZ1798" s="12">
        <f t="shared" si="4887"/>
        <v>680</v>
      </c>
      <c r="CA1798" s="12">
        <f t="shared" si="4842"/>
        <v>16600</v>
      </c>
      <c r="CB1798" s="124">
        <f t="shared" si="4853"/>
        <v>72.784671372824121</v>
      </c>
    </row>
    <row r="1799" spans="1:80" x14ac:dyDescent="0.25">
      <c r="A1799" s="4" t="s">
        <v>928</v>
      </c>
      <c r="B1799" s="4" t="s">
        <v>88</v>
      </c>
      <c r="C1799" s="4" t="s">
        <v>322</v>
      </c>
      <c r="D1799" s="79" t="s">
        <v>1052</v>
      </c>
      <c r="E1799" s="89">
        <v>6139</v>
      </c>
      <c r="F1799" s="79"/>
      <c r="G1799" s="75" t="s">
        <v>1906</v>
      </c>
      <c r="H1799" s="13" t="s">
        <v>51</v>
      </c>
      <c r="I1799" s="14">
        <v>16265</v>
      </c>
      <c r="J1799" s="14">
        <f t="shared" si="4841"/>
        <v>15750</v>
      </c>
      <c r="K1799" s="14">
        <v>15750</v>
      </c>
      <c r="L1799" s="14">
        <f t="shared" si="4844"/>
        <v>0</v>
      </c>
      <c r="M1799" s="14">
        <v>0</v>
      </c>
      <c r="N1799" s="14">
        <v>0</v>
      </c>
      <c r="O1799" s="14">
        <v>0</v>
      </c>
      <c r="P1799" s="14">
        <v>0</v>
      </c>
      <c r="Q1799" s="14">
        <v>0</v>
      </c>
      <c r="R1799" s="14">
        <v>0</v>
      </c>
      <c r="S1799" s="14"/>
      <c r="T1799" s="14"/>
      <c r="U1799" s="14"/>
      <c r="V1799" s="14"/>
      <c r="W1799" s="14"/>
      <c r="X1799" s="14">
        <f t="shared" si="4778"/>
        <v>0</v>
      </c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>
        <v>0</v>
      </c>
      <c r="AI1799" s="14">
        <v>0</v>
      </c>
      <c r="AJ1799" s="14">
        <v>0</v>
      </c>
      <c r="AK1799" s="14"/>
      <c r="AL1799" s="14"/>
      <c r="AM1799" s="14"/>
      <c r="AN1799" s="14"/>
      <c r="AO1799" s="14"/>
      <c r="AP1799" s="14">
        <f t="shared" si="4779"/>
        <v>0</v>
      </c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>
        <v>0</v>
      </c>
      <c r="BA1799" s="14">
        <v>0</v>
      </c>
      <c r="BB1799" s="14">
        <v>0</v>
      </c>
      <c r="BC1799" s="14"/>
      <c r="BD1799" s="14"/>
      <c r="BE1799" s="14">
        <v>2000</v>
      </c>
      <c r="BF1799" s="14"/>
      <c r="BG1799" s="14"/>
      <c r="BH1799" s="14">
        <f t="shared" si="4780"/>
        <v>2000</v>
      </c>
      <c r="BI1799" s="14"/>
      <c r="BJ1799" s="14"/>
      <c r="BK1799" s="14"/>
      <c r="BL1799" s="14"/>
      <c r="BM1799" s="14"/>
      <c r="BN1799" s="14"/>
      <c r="BO1799" s="14"/>
      <c r="BP1799" s="14"/>
      <c r="BQ1799" s="14">
        <v>2000</v>
      </c>
      <c r="BR1799" s="14">
        <v>2000</v>
      </c>
      <c r="BS1799" s="14">
        <v>0</v>
      </c>
      <c r="BT1799" s="14">
        <v>15750</v>
      </c>
      <c r="BU1799" s="14">
        <v>15750</v>
      </c>
      <c r="BV1799" s="14">
        <v>7800</v>
      </c>
      <c r="BW1799" s="14">
        <f t="shared" si="4760"/>
        <v>3000</v>
      </c>
      <c r="BX1799" s="14"/>
      <c r="BY1799" s="14">
        <v>3000</v>
      </c>
      <c r="BZ1799" s="14"/>
      <c r="CA1799" s="14">
        <f t="shared" si="4842"/>
        <v>10800</v>
      </c>
      <c r="CB1799" s="122">
        <f t="shared" si="4853"/>
        <v>68.571428571428569</v>
      </c>
    </row>
    <row r="1800" spans="1:80" ht="22.5" x14ac:dyDescent="0.25">
      <c r="A1800" s="4" t="s">
        <v>928</v>
      </c>
      <c r="B1800" s="4" t="s">
        <v>88</v>
      </c>
      <c r="C1800" s="4" t="s">
        <v>322</v>
      </c>
      <c r="D1800" s="79" t="s">
        <v>1052</v>
      </c>
      <c r="E1800" s="89">
        <v>6139</v>
      </c>
      <c r="F1800" s="79" t="s">
        <v>1059</v>
      </c>
      <c r="G1800" s="75" t="s">
        <v>1906</v>
      </c>
      <c r="H1800" s="13" t="s">
        <v>59</v>
      </c>
      <c r="I1800" s="14">
        <v>6080</v>
      </c>
      <c r="J1800" s="14">
        <f t="shared" si="4841"/>
        <v>6797</v>
      </c>
      <c r="K1800" s="14">
        <v>6717</v>
      </c>
      <c r="L1800" s="14">
        <f t="shared" si="4844"/>
        <v>80</v>
      </c>
      <c r="M1800" s="14">
        <v>80</v>
      </c>
      <c r="N1800" s="14">
        <v>0</v>
      </c>
      <c r="O1800" s="14">
        <v>0</v>
      </c>
      <c r="P1800" s="14">
        <v>0</v>
      </c>
      <c r="Q1800" s="14">
        <v>0</v>
      </c>
      <c r="R1800" s="14">
        <v>80</v>
      </c>
      <c r="S1800" s="14"/>
      <c r="T1800" s="14"/>
      <c r="U1800" s="14"/>
      <c r="V1800" s="14"/>
      <c r="W1800" s="14"/>
      <c r="X1800" s="14">
        <f t="shared" si="4778"/>
        <v>80</v>
      </c>
      <c r="Y1800" s="14"/>
      <c r="Z1800" s="14"/>
      <c r="AA1800" s="14"/>
      <c r="AB1800" s="14"/>
      <c r="AC1800" s="14"/>
      <c r="AD1800" s="14">
        <v>22</v>
      </c>
      <c r="AE1800" s="14"/>
      <c r="AF1800" s="14"/>
      <c r="AG1800" s="14"/>
      <c r="AH1800" s="14">
        <v>22</v>
      </c>
      <c r="AI1800" s="14">
        <v>58</v>
      </c>
      <c r="AJ1800" s="14">
        <v>0</v>
      </c>
      <c r="AK1800" s="14"/>
      <c r="AL1800" s="14"/>
      <c r="AM1800" s="14"/>
      <c r="AN1800" s="14"/>
      <c r="AO1800" s="14"/>
      <c r="AP1800" s="14">
        <f t="shared" si="4779"/>
        <v>0</v>
      </c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>
        <v>0</v>
      </c>
      <c r="BA1800" s="14">
        <v>0</v>
      </c>
      <c r="BB1800" s="14">
        <v>0</v>
      </c>
      <c r="BC1800" s="14"/>
      <c r="BD1800" s="14"/>
      <c r="BE1800" s="14"/>
      <c r="BF1800" s="14"/>
      <c r="BG1800" s="14"/>
      <c r="BH1800" s="14">
        <f t="shared" si="4780"/>
        <v>0</v>
      </c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>
        <v>0</v>
      </c>
      <c r="BS1800" s="14">
        <v>0</v>
      </c>
      <c r="BT1800" s="14">
        <v>7137</v>
      </c>
      <c r="BU1800" s="14">
        <v>7057</v>
      </c>
      <c r="BV1800" s="14">
        <v>3770</v>
      </c>
      <c r="BW1800" s="14">
        <f t="shared" si="4760"/>
        <v>2030</v>
      </c>
      <c r="BX1800" s="14">
        <v>670</v>
      </c>
      <c r="BY1800" s="14">
        <v>680</v>
      </c>
      <c r="BZ1800" s="14">
        <v>680</v>
      </c>
      <c r="CA1800" s="14">
        <f t="shared" si="4842"/>
        <v>5800</v>
      </c>
      <c r="CB1800" s="122">
        <f t="shared" si="4853"/>
        <v>82.187898540456288</v>
      </c>
    </row>
    <row r="1801" spans="1:80" ht="22.5" x14ac:dyDescent="0.25">
      <c r="A1801" s="1" t="s">
        <v>1</v>
      </c>
      <c r="B1801" s="1" t="s">
        <v>1</v>
      </c>
      <c r="C1801" s="1" t="s">
        <v>1</v>
      </c>
      <c r="D1801" s="78" t="s">
        <v>1</v>
      </c>
      <c r="E1801" s="78" t="s">
        <v>1</v>
      </c>
      <c r="F1801" s="78" t="s">
        <v>1</v>
      </c>
      <c r="G1801" s="2" t="s">
        <v>1</v>
      </c>
      <c r="H1801" s="10" t="s">
        <v>66</v>
      </c>
      <c r="I1801" s="11">
        <f>SUM(I1802)</f>
        <v>100</v>
      </c>
      <c r="J1801" s="11">
        <f t="shared" si="4841"/>
        <v>100</v>
      </c>
      <c r="K1801" s="11">
        <f t="shared" ref="K1801:Q1802" si="4888">SUM(K1802)</f>
        <v>100</v>
      </c>
      <c r="L1801" s="11">
        <f t="shared" si="4844"/>
        <v>0</v>
      </c>
      <c r="M1801" s="11">
        <f t="shared" si="4888"/>
        <v>0</v>
      </c>
      <c r="N1801" s="11">
        <f t="shared" si="4888"/>
        <v>0</v>
      </c>
      <c r="O1801" s="11">
        <f t="shared" si="4888"/>
        <v>0</v>
      </c>
      <c r="P1801" s="11">
        <f t="shared" si="4888"/>
        <v>0</v>
      </c>
      <c r="Q1801" s="11">
        <f t="shared" si="4888"/>
        <v>0</v>
      </c>
      <c r="R1801" s="11">
        <f t="shared" ref="R1801:AG1802" si="4889">SUM(R1802)</f>
        <v>0</v>
      </c>
      <c r="S1801" s="11">
        <f t="shared" si="4889"/>
        <v>0</v>
      </c>
      <c r="T1801" s="11">
        <f t="shared" si="4889"/>
        <v>0</v>
      </c>
      <c r="U1801" s="11">
        <f t="shared" si="4889"/>
        <v>0</v>
      </c>
      <c r="V1801" s="11">
        <f t="shared" si="4889"/>
        <v>0</v>
      </c>
      <c r="W1801" s="11">
        <f t="shared" si="4889"/>
        <v>0</v>
      </c>
      <c r="X1801" s="11">
        <f t="shared" si="4889"/>
        <v>0</v>
      </c>
      <c r="Y1801" s="11">
        <f t="shared" si="4889"/>
        <v>0</v>
      </c>
      <c r="Z1801" s="11">
        <f t="shared" si="4889"/>
        <v>0</v>
      </c>
      <c r="AA1801" s="11">
        <f t="shared" si="4889"/>
        <v>0</v>
      </c>
      <c r="AB1801" s="11">
        <f t="shared" si="4889"/>
        <v>0</v>
      </c>
      <c r="AC1801" s="11">
        <f t="shared" si="4889"/>
        <v>0</v>
      </c>
      <c r="AD1801" s="11">
        <f t="shared" si="4889"/>
        <v>0</v>
      </c>
      <c r="AE1801" s="11">
        <f t="shared" si="4889"/>
        <v>0</v>
      </c>
      <c r="AF1801" s="11">
        <f t="shared" si="4889"/>
        <v>0</v>
      </c>
      <c r="AG1801" s="11">
        <f t="shared" si="4889"/>
        <v>0</v>
      </c>
      <c r="AH1801" s="11">
        <v>0</v>
      </c>
      <c r="AI1801" s="11">
        <v>0</v>
      </c>
      <c r="AJ1801" s="11">
        <f t="shared" ref="AJ1801:AY1802" si="4890">SUM(AJ1802)</f>
        <v>0</v>
      </c>
      <c r="AK1801" s="11">
        <f t="shared" si="4890"/>
        <v>0</v>
      </c>
      <c r="AL1801" s="11">
        <f t="shared" si="4890"/>
        <v>0</v>
      </c>
      <c r="AM1801" s="11">
        <f t="shared" si="4890"/>
        <v>0</v>
      </c>
      <c r="AN1801" s="11">
        <f t="shared" si="4890"/>
        <v>0</v>
      </c>
      <c r="AO1801" s="11">
        <f t="shared" si="4890"/>
        <v>0</v>
      </c>
      <c r="AP1801" s="11">
        <f t="shared" si="4890"/>
        <v>0</v>
      </c>
      <c r="AQ1801" s="11">
        <f t="shared" si="4890"/>
        <v>0</v>
      </c>
      <c r="AR1801" s="11">
        <f t="shared" si="4890"/>
        <v>0</v>
      </c>
      <c r="AS1801" s="11">
        <f t="shared" si="4890"/>
        <v>0</v>
      </c>
      <c r="AT1801" s="11">
        <f t="shared" si="4890"/>
        <v>0</v>
      </c>
      <c r="AU1801" s="11">
        <f t="shared" si="4890"/>
        <v>0</v>
      </c>
      <c r="AV1801" s="11">
        <f t="shared" si="4890"/>
        <v>0</v>
      </c>
      <c r="AW1801" s="11">
        <f t="shared" si="4890"/>
        <v>0</v>
      </c>
      <c r="AX1801" s="11">
        <f t="shared" si="4890"/>
        <v>0</v>
      </c>
      <c r="AY1801" s="11">
        <f t="shared" si="4890"/>
        <v>0</v>
      </c>
      <c r="AZ1801" s="11">
        <v>0</v>
      </c>
      <c r="BA1801" s="11">
        <v>0</v>
      </c>
      <c r="BB1801" s="11">
        <f t="shared" ref="BB1801:BQ1802" si="4891">SUM(BB1802)</f>
        <v>0</v>
      </c>
      <c r="BC1801" s="11">
        <f t="shared" si="4891"/>
        <v>0</v>
      </c>
      <c r="BD1801" s="11">
        <f t="shared" si="4891"/>
        <v>0</v>
      </c>
      <c r="BE1801" s="11">
        <f t="shared" si="4891"/>
        <v>0</v>
      </c>
      <c r="BF1801" s="11">
        <f t="shared" si="4891"/>
        <v>0</v>
      </c>
      <c r="BG1801" s="11">
        <f t="shared" si="4891"/>
        <v>0</v>
      </c>
      <c r="BH1801" s="11">
        <f t="shared" si="4891"/>
        <v>0</v>
      </c>
      <c r="BI1801" s="11">
        <f t="shared" si="4891"/>
        <v>0</v>
      </c>
      <c r="BJ1801" s="11">
        <f t="shared" si="4891"/>
        <v>0</v>
      </c>
      <c r="BK1801" s="11">
        <f t="shared" si="4891"/>
        <v>0</v>
      </c>
      <c r="BL1801" s="11">
        <f t="shared" si="4891"/>
        <v>0</v>
      </c>
      <c r="BM1801" s="11">
        <f t="shared" si="4891"/>
        <v>0</v>
      </c>
      <c r="BN1801" s="11">
        <f t="shared" si="4891"/>
        <v>0</v>
      </c>
      <c r="BO1801" s="11">
        <f t="shared" si="4891"/>
        <v>0</v>
      </c>
      <c r="BP1801" s="11">
        <f t="shared" si="4891"/>
        <v>0</v>
      </c>
      <c r="BQ1801" s="11">
        <f t="shared" si="4891"/>
        <v>0</v>
      </c>
      <c r="BR1801" s="11">
        <v>0</v>
      </c>
      <c r="BS1801" s="11">
        <v>0</v>
      </c>
      <c r="BT1801" s="11">
        <f t="shared" ref="BT1801:BZ1802" si="4892">SUM(BT1802)</f>
        <v>100</v>
      </c>
      <c r="BU1801" s="11">
        <f t="shared" si="4892"/>
        <v>100</v>
      </c>
      <c r="BV1801" s="11">
        <f t="shared" si="4892"/>
        <v>0</v>
      </c>
      <c r="BW1801" s="11">
        <f t="shared" si="4892"/>
        <v>0</v>
      </c>
      <c r="BX1801" s="11">
        <f t="shared" si="4892"/>
        <v>0</v>
      </c>
      <c r="BY1801" s="11">
        <f t="shared" si="4892"/>
        <v>0</v>
      </c>
      <c r="BZ1801" s="11">
        <f t="shared" si="4892"/>
        <v>0</v>
      </c>
      <c r="CA1801" s="11">
        <f t="shared" si="4842"/>
        <v>0</v>
      </c>
      <c r="CB1801" s="123">
        <f t="shared" si="4853"/>
        <v>0</v>
      </c>
    </row>
    <row r="1802" spans="1:80" x14ac:dyDescent="0.25">
      <c r="A1802" s="4" t="s">
        <v>928</v>
      </c>
      <c r="B1802" s="4" t="s">
        <v>88</v>
      </c>
      <c r="C1802" s="4" t="s">
        <v>322</v>
      </c>
      <c r="D1802" s="79" t="s">
        <v>1052</v>
      </c>
      <c r="E1802" s="78" t="s">
        <v>67</v>
      </c>
      <c r="F1802" s="78" t="s">
        <v>1</v>
      </c>
      <c r="G1802" s="2" t="s">
        <v>1</v>
      </c>
      <c r="H1802" s="2" t="s">
        <v>68</v>
      </c>
      <c r="I1802" s="12">
        <f>SUM(I1803)</f>
        <v>100</v>
      </c>
      <c r="J1802" s="12">
        <f t="shared" si="4841"/>
        <v>100</v>
      </c>
      <c r="K1802" s="12">
        <f t="shared" si="4888"/>
        <v>100</v>
      </c>
      <c r="L1802" s="12">
        <f t="shared" si="4844"/>
        <v>0</v>
      </c>
      <c r="M1802" s="12">
        <f t="shared" si="4888"/>
        <v>0</v>
      </c>
      <c r="N1802" s="12">
        <f t="shared" si="4888"/>
        <v>0</v>
      </c>
      <c r="O1802" s="12">
        <f t="shared" si="4888"/>
        <v>0</v>
      </c>
      <c r="P1802" s="12">
        <f t="shared" si="4888"/>
        <v>0</v>
      </c>
      <c r="Q1802" s="12">
        <f t="shared" si="4888"/>
        <v>0</v>
      </c>
      <c r="R1802" s="12">
        <f t="shared" si="4889"/>
        <v>0</v>
      </c>
      <c r="S1802" s="12">
        <f t="shared" ref="S1802:AG1802" si="4893">SUM(S1803)</f>
        <v>0</v>
      </c>
      <c r="T1802" s="12">
        <f t="shared" si="4893"/>
        <v>0</v>
      </c>
      <c r="U1802" s="12">
        <f t="shared" si="4893"/>
        <v>0</v>
      </c>
      <c r="V1802" s="12">
        <f t="shared" si="4893"/>
        <v>0</v>
      </c>
      <c r="W1802" s="12">
        <f t="shared" si="4893"/>
        <v>0</v>
      </c>
      <c r="X1802" s="12">
        <f t="shared" si="4893"/>
        <v>0</v>
      </c>
      <c r="Y1802" s="12">
        <f t="shared" si="4893"/>
        <v>0</v>
      </c>
      <c r="Z1802" s="12">
        <f t="shared" si="4893"/>
        <v>0</v>
      </c>
      <c r="AA1802" s="12">
        <f t="shared" si="4893"/>
        <v>0</v>
      </c>
      <c r="AB1802" s="12">
        <f t="shared" si="4893"/>
        <v>0</v>
      </c>
      <c r="AC1802" s="12">
        <f t="shared" si="4893"/>
        <v>0</v>
      </c>
      <c r="AD1802" s="12">
        <f t="shared" si="4893"/>
        <v>0</v>
      </c>
      <c r="AE1802" s="12">
        <f t="shared" si="4893"/>
        <v>0</v>
      </c>
      <c r="AF1802" s="12">
        <f t="shared" si="4893"/>
        <v>0</v>
      </c>
      <c r="AG1802" s="12">
        <f t="shared" si="4893"/>
        <v>0</v>
      </c>
      <c r="AH1802" s="12">
        <v>0</v>
      </c>
      <c r="AI1802" s="12">
        <v>0</v>
      </c>
      <c r="AJ1802" s="12">
        <f t="shared" si="4890"/>
        <v>0</v>
      </c>
      <c r="AK1802" s="12">
        <f t="shared" ref="AK1802:AY1802" si="4894">SUM(AK1803)</f>
        <v>0</v>
      </c>
      <c r="AL1802" s="12">
        <f t="shared" si="4894"/>
        <v>0</v>
      </c>
      <c r="AM1802" s="12">
        <f t="shared" si="4894"/>
        <v>0</v>
      </c>
      <c r="AN1802" s="12">
        <f t="shared" si="4894"/>
        <v>0</v>
      </c>
      <c r="AO1802" s="12">
        <f t="shared" si="4894"/>
        <v>0</v>
      </c>
      <c r="AP1802" s="12">
        <f t="shared" si="4894"/>
        <v>0</v>
      </c>
      <c r="AQ1802" s="12">
        <f t="shared" si="4894"/>
        <v>0</v>
      </c>
      <c r="AR1802" s="12">
        <f t="shared" si="4894"/>
        <v>0</v>
      </c>
      <c r="AS1802" s="12">
        <f t="shared" si="4894"/>
        <v>0</v>
      </c>
      <c r="AT1802" s="12">
        <f t="shared" si="4894"/>
        <v>0</v>
      </c>
      <c r="AU1802" s="12">
        <f t="shared" si="4894"/>
        <v>0</v>
      </c>
      <c r="AV1802" s="12">
        <f t="shared" si="4894"/>
        <v>0</v>
      </c>
      <c r="AW1802" s="12">
        <f t="shared" si="4894"/>
        <v>0</v>
      </c>
      <c r="AX1802" s="12">
        <f t="shared" si="4894"/>
        <v>0</v>
      </c>
      <c r="AY1802" s="12">
        <f t="shared" si="4894"/>
        <v>0</v>
      </c>
      <c r="AZ1802" s="12">
        <v>0</v>
      </c>
      <c r="BA1802" s="12">
        <v>0</v>
      </c>
      <c r="BB1802" s="12">
        <f t="shared" si="4891"/>
        <v>0</v>
      </c>
      <c r="BC1802" s="12">
        <f t="shared" ref="BC1802:BQ1802" si="4895">SUM(BC1803)</f>
        <v>0</v>
      </c>
      <c r="BD1802" s="12">
        <f t="shared" si="4895"/>
        <v>0</v>
      </c>
      <c r="BE1802" s="12">
        <f t="shared" si="4895"/>
        <v>0</v>
      </c>
      <c r="BF1802" s="12">
        <f t="shared" si="4895"/>
        <v>0</v>
      </c>
      <c r="BG1802" s="12">
        <f t="shared" si="4895"/>
        <v>0</v>
      </c>
      <c r="BH1802" s="12">
        <f t="shared" si="4895"/>
        <v>0</v>
      </c>
      <c r="BI1802" s="12">
        <f t="shared" si="4895"/>
        <v>0</v>
      </c>
      <c r="BJ1802" s="12">
        <f t="shared" si="4895"/>
        <v>0</v>
      </c>
      <c r="BK1802" s="12">
        <f t="shared" si="4895"/>
        <v>0</v>
      </c>
      <c r="BL1802" s="12">
        <f t="shared" si="4895"/>
        <v>0</v>
      </c>
      <c r="BM1802" s="12">
        <f t="shared" si="4895"/>
        <v>0</v>
      </c>
      <c r="BN1802" s="12">
        <f t="shared" si="4895"/>
        <v>0</v>
      </c>
      <c r="BO1802" s="12">
        <f t="shared" si="4895"/>
        <v>0</v>
      </c>
      <c r="BP1802" s="12">
        <f t="shared" si="4895"/>
        <v>0</v>
      </c>
      <c r="BQ1802" s="12">
        <f t="shared" si="4895"/>
        <v>0</v>
      </c>
      <c r="BR1802" s="12">
        <v>0</v>
      </c>
      <c r="BS1802" s="12">
        <v>0</v>
      </c>
      <c r="BT1802" s="12">
        <f t="shared" si="4892"/>
        <v>100</v>
      </c>
      <c r="BU1802" s="12">
        <f t="shared" si="4892"/>
        <v>100</v>
      </c>
      <c r="BV1802" s="12">
        <f t="shared" si="4892"/>
        <v>0</v>
      </c>
      <c r="BW1802" s="12">
        <f t="shared" si="4892"/>
        <v>0</v>
      </c>
      <c r="BX1802" s="12">
        <f t="shared" si="4892"/>
        <v>0</v>
      </c>
      <c r="BY1802" s="12">
        <f t="shared" si="4892"/>
        <v>0</v>
      </c>
      <c r="BZ1802" s="12">
        <f t="shared" si="4892"/>
        <v>0</v>
      </c>
      <c r="CA1802" s="12">
        <f t="shared" si="4842"/>
        <v>0</v>
      </c>
      <c r="CB1802" s="124">
        <f t="shared" si="4853"/>
        <v>0</v>
      </c>
    </row>
    <row r="1803" spans="1:80" x14ac:dyDescent="0.25">
      <c r="A1803" s="4" t="s">
        <v>928</v>
      </c>
      <c r="B1803" s="4" t="s">
        <v>88</v>
      </c>
      <c r="C1803" s="4" t="s">
        <v>322</v>
      </c>
      <c r="D1803" s="79" t="s">
        <v>1052</v>
      </c>
      <c r="E1803" s="89">
        <v>6148</v>
      </c>
      <c r="F1803" s="79"/>
      <c r="G1803" s="75" t="s">
        <v>1906</v>
      </c>
      <c r="H1803" s="13" t="s">
        <v>76</v>
      </c>
      <c r="I1803" s="14">
        <v>100</v>
      </c>
      <c r="J1803" s="14">
        <f t="shared" si="4841"/>
        <v>100</v>
      </c>
      <c r="K1803" s="14">
        <v>100</v>
      </c>
      <c r="L1803" s="14">
        <f t="shared" si="4844"/>
        <v>0</v>
      </c>
      <c r="M1803" s="14">
        <v>0</v>
      </c>
      <c r="N1803" s="14">
        <v>0</v>
      </c>
      <c r="O1803" s="14">
        <v>0</v>
      </c>
      <c r="P1803" s="14">
        <v>0</v>
      </c>
      <c r="Q1803" s="14">
        <v>0</v>
      </c>
      <c r="R1803" s="14">
        <v>0</v>
      </c>
      <c r="S1803" s="14"/>
      <c r="T1803" s="14"/>
      <c r="U1803" s="14"/>
      <c r="V1803" s="14"/>
      <c r="W1803" s="14"/>
      <c r="X1803" s="14">
        <f t="shared" si="4778"/>
        <v>0</v>
      </c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>
        <v>0</v>
      </c>
      <c r="AI1803" s="14">
        <v>0</v>
      </c>
      <c r="AJ1803" s="14">
        <v>0</v>
      </c>
      <c r="AK1803" s="14"/>
      <c r="AL1803" s="14"/>
      <c r="AM1803" s="14"/>
      <c r="AN1803" s="14"/>
      <c r="AO1803" s="14"/>
      <c r="AP1803" s="14">
        <f t="shared" si="4779"/>
        <v>0</v>
      </c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>
        <v>0</v>
      </c>
      <c r="BA1803" s="14">
        <v>0</v>
      </c>
      <c r="BB1803" s="14">
        <v>0</v>
      </c>
      <c r="BC1803" s="14"/>
      <c r="BD1803" s="14"/>
      <c r="BE1803" s="14"/>
      <c r="BF1803" s="14"/>
      <c r="BG1803" s="14"/>
      <c r="BH1803" s="14">
        <f t="shared" si="4780"/>
        <v>0</v>
      </c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>
        <v>0</v>
      </c>
      <c r="BS1803" s="14">
        <v>0</v>
      </c>
      <c r="BT1803" s="14">
        <v>100</v>
      </c>
      <c r="BU1803" s="14">
        <v>100</v>
      </c>
      <c r="BV1803" s="14">
        <v>0</v>
      </c>
      <c r="BW1803" s="14">
        <f t="shared" si="4760"/>
        <v>0</v>
      </c>
      <c r="BX1803" s="14"/>
      <c r="BY1803" s="14"/>
      <c r="BZ1803" s="14"/>
      <c r="CA1803" s="14">
        <f t="shared" si="4842"/>
        <v>0</v>
      </c>
      <c r="CB1803" s="122">
        <f t="shared" si="4853"/>
        <v>0</v>
      </c>
    </row>
    <row r="1804" spans="1:80" ht="22.5" x14ac:dyDescent="0.25">
      <c r="A1804" s="1" t="s">
        <v>1</v>
      </c>
      <c r="B1804" s="1" t="s">
        <v>1</v>
      </c>
      <c r="C1804" s="1" t="s">
        <v>1</v>
      </c>
      <c r="D1804" s="78" t="s">
        <v>1</v>
      </c>
      <c r="E1804" s="78" t="s">
        <v>1</v>
      </c>
      <c r="F1804" s="78" t="s">
        <v>1</v>
      </c>
      <c r="G1804" s="2" t="s">
        <v>1</v>
      </c>
      <c r="H1804" s="10" t="s">
        <v>77</v>
      </c>
      <c r="I1804" s="11">
        <f>SUM(I1805)</f>
        <v>48510</v>
      </c>
      <c r="J1804" s="11">
        <f t="shared" si="4841"/>
        <v>6500</v>
      </c>
      <c r="K1804" s="11">
        <f t="shared" ref="K1804:Q1804" si="4896">SUM(K1805)</f>
        <v>0</v>
      </c>
      <c r="L1804" s="11">
        <f t="shared" si="4844"/>
        <v>6500</v>
      </c>
      <c r="M1804" s="11">
        <f t="shared" si="4896"/>
        <v>6500</v>
      </c>
      <c r="N1804" s="11">
        <f t="shared" si="4896"/>
        <v>0</v>
      </c>
      <c r="O1804" s="11">
        <f t="shared" si="4896"/>
        <v>0</v>
      </c>
      <c r="P1804" s="11">
        <f t="shared" si="4896"/>
        <v>0</v>
      </c>
      <c r="Q1804" s="11">
        <f t="shared" si="4896"/>
        <v>0</v>
      </c>
      <c r="R1804" s="11">
        <f t="shared" ref="R1804:AG1804" si="4897">SUM(R1805)</f>
        <v>6500</v>
      </c>
      <c r="S1804" s="11">
        <f t="shared" si="4897"/>
        <v>0</v>
      </c>
      <c r="T1804" s="11">
        <f t="shared" si="4897"/>
        <v>0</v>
      </c>
      <c r="U1804" s="11">
        <f t="shared" si="4897"/>
        <v>0</v>
      </c>
      <c r="V1804" s="11">
        <f t="shared" si="4897"/>
        <v>0</v>
      </c>
      <c r="W1804" s="11">
        <f t="shared" si="4897"/>
        <v>0</v>
      </c>
      <c r="X1804" s="11">
        <f t="shared" si="4897"/>
        <v>6500</v>
      </c>
      <c r="Y1804" s="11">
        <f t="shared" si="4897"/>
        <v>0</v>
      </c>
      <c r="Z1804" s="11">
        <f t="shared" si="4897"/>
        <v>0</v>
      </c>
      <c r="AA1804" s="11">
        <f t="shared" si="4897"/>
        <v>0</v>
      </c>
      <c r="AB1804" s="11">
        <f t="shared" si="4897"/>
        <v>0</v>
      </c>
      <c r="AC1804" s="11">
        <f t="shared" si="4897"/>
        <v>0</v>
      </c>
      <c r="AD1804" s="11">
        <f t="shared" si="4897"/>
        <v>0</v>
      </c>
      <c r="AE1804" s="11">
        <f t="shared" si="4897"/>
        <v>600</v>
      </c>
      <c r="AF1804" s="11">
        <f t="shared" si="4897"/>
        <v>200</v>
      </c>
      <c r="AG1804" s="11">
        <f t="shared" si="4897"/>
        <v>550</v>
      </c>
      <c r="AH1804" s="11">
        <v>1350</v>
      </c>
      <c r="AI1804" s="11">
        <v>5150</v>
      </c>
      <c r="AJ1804" s="11">
        <f t="shared" ref="AJ1804:AY1804" si="4898">SUM(AJ1805)</f>
        <v>0</v>
      </c>
      <c r="AK1804" s="11">
        <f t="shared" si="4898"/>
        <v>0</v>
      </c>
      <c r="AL1804" s="11">
        <f t="shared" si="4898"/>
        <v>0</v>
      </c>
      <c r="AM1804" s="11">
        <f t="shared" si="4898"/>
        <v>0</v>
      </c>
      <c r="AN1804" s="11">
        <f t="shared" si="4898"/>
        <v>0</v>
      </c>
      <c r="AO1804" s="11">
        <f t="shared" si="4898"/>
        <v>0</v>
      </c>
      <c r="AP1804" s="11">
        <f t="shared" si="4898"/>
        <v>0</v>
      </c>
      <c r="AQ1804" s="11">
        <f t="shared" si="4898"/>
        <v>0</v>
      </c>
      <c r="AR1804" s="11">
        <f t="shared" si="4898"/>
        <v>0</v>
      </c>
      <c r="AS1804" s="11">
        <f t="shared" si="4898"/>
        <v>0</v>
      </c>
      <c r="AT1804" s="11">
        <f t="shared" si="4898"/>
        <v>0</v>
      </c>
      <c r="AU1804" s="11">
        <f t="shared" si="4898"/>
        <v>0</v>
      </c>
      <c r="AV1804" s="11">
        <f t="shared" si="4898"/>
        <v>0</v>
      </c>
      <c r="AW1804" s="11">
        <f t="shared" si="4898"/>
        <v>0</v>
      </c>
      <c r="AX1804" s="11">
        <f t="shared" si="4898"/>
        <v>0</v>
      </c>
      <c r="AY1804" s="11">
        <f t="shared" si="4898"/>
        <v>0</v>
      </c>
      <c r="AZ1804" s="11">
        <v>0</v>
      </c>
      <c r="BA1804" s="11">
        <v>0</v>
      </c>
      <c r="BB1804" s="11">
        <f t="shared" ref="BB1804:BQ1804" si="4899">SUM(BB1805)</f>
        <v>0</v>
      </c>
      <c r="BC1804" s="11">
        <f t="shared" si="4899"/>
        <v>159</v>
      </c>
      <c r="BD1804" s="11">
        <f t="shared" si="4899"/>
        <v>0</v>
      </c>
      <c r="BE1804" s="11">
        <f t="shared" si="4899"/>
        <v>0</v>
      </c>
      <c r="BF1804" s="11">
        <f t="shared" si="4899"/>
        <v>0</v>
      </c>
      <c r="BG1804" s="11">
        <f t="shared" si="4899"/>
        <v>0</v>
      </c>
      <c r="BH1804" s="11">
        <f t="shared" si="4899"/>
        <v>159</v>
      </c>
      <c r="BI1804" s="11">
        <f t="shared" si="4899"/>
        <v>0</v>
      </c>
      <c r="BJ1804" s="11">
        <f t="shared" si="4899"/>
        <v>0</v>
      </c>
      <c r="BK1804" s="11">
        <f t="shared" si="4899"/>
        <v>159</v>
      </c>
      <c r="BL1804" s="11">
        <f t="shared" si="4899"/>
        <v>0</v>
      </c>
      <c r="BM1804" s="11">
        <f t="shared" si="4899"/>
        <v>0</v>
      </c>
      <c r="BN1804" s="11">
        <f t="shared" si="4899"/>
        <v>0</v>
      </c>
      <c r="BO1804" s="11">
        <f t="shared" si="4899"/>
        <v>0</v>
      </c>
      <c r="BP1804" s="11">
        <f t="shared" si="4899"/>
        <v>0</v>
      </c>
      <c r="BQ1804" s="11">
        <f t="shared" si="4899"/>
        <v>0</v>
      </c>
      <c r="BR1804" s="11">
        <v>159</v>
      </c>
      <c r="BS1804" s="11">
        <v>0</v>
      </c>
      <c r="BT1804" s="11">
        <f t="shared" ref="BT1804:BZ1804" si="4900">SUM(BT1805)</f>
        <v>33500</v>
      </c>
      <c r="BU1804" s="11">
        <f t="shared" si="4900"/>
        <v>27000</v>
      </c>
      <c r="BV1804" s="11">
        <f t="shared" si="4900"/>
        <v>3000</v>
      </c>
      <c r="BW1804" s="11">
        <f t="shared" si="4900"/>
        <v>0</v>
      </c>
      <c r="BX1804" s="11">
        <f t="shared" si="4900"/>
        <v>0</v>
      </c>
      <c r="BY1804" s="11">
        <f t="shared" si="4900"/>
        <v>0</v>
      </c>
      <c r="BZ1804" s="11">
        <f t="shared" si="4900"/>
        <v>0</v>
      </c>
      <c r="CA1804" s="11">
        <f t="shared" si="4842"/>
        <v>3000</v>
      </c>
      <c r="CB1804" s="123">
        <f t="shared" si="4853"/>
        <v>11.111111111111111</v>
      </c>
    </row>
    <row r="1805" spans="1:80" x14ac:dyDescent="0.25">
      <c r="A1805" s="4" t="s">
        <v>928</v>
      </c>
      <c r="B1805" s="4" t="s">
        <v>88</v>
      </c>
      <c r="C1805" s="4" t="s">
        <v>322</v>
      </c>
      <c r="D1805" s="79" t="s">
        <v>1052</v>
      </c>
      <c r="E1805" s="78" t="s">
        <v>78</v>
      </c>
      <c r="F1805" s="78" t="s">
        <v>1</v>
      </c>
      <c r="G1805" s="2" t="s">
        <v>1</v>
      </c>
      <c r="H1805" s="2" t="s">
        <v>79</v>
      </c>
      <c r="I1805" s="12">
        <f>SUM(I1806:I1807)</f>
        <v>48510</v>
      </c>
      <c r="J1805" s="12">
        <f t="shared" si="4841"/>
        <v>6500</v>
      </c>
      <c r="K1805" s="12">
        <f t="shared" ref="K1805" si="4901">SUM(K1806:K1807)</f>
        <v>0</v>
      </c>
      <c r="L1805" s="12">
        <f t="shared" si="4844"/>
        <v>6500</v>
      </c>
      <c r="M1805" s="12">
        <f t="shared" ref="M1805:Q1805" si="4902">SUM(M1806:M1807)</f>
        <v>6500</v>
      </c>
      <c r="N1805" s="12">
        <f t="shared" si="4902"/>
        <v>0</v>
      </c>
      <c r="O1805" s="12">
        <f t="shared" si="4902"/>
        <v>0</v>
      </c>
      <c r="P1805" s="12">
        <f t="shared" si="4902"/>
        <v>0</v>
      </c>
      <c r="Q1805" s="12">
        <f t="shared" si="4902"/>
        <v>0</v>
      </c>
      <c r="R1805" s="12">
        <f t="shared" ref="R1805:AG1805" si="4903">SUM(R1806:R1807)</f>
        <v>6500</v>
      </c>
      <c r="S1805" s="12">
        <f t="shared" si="4903"/>
        <v>0</v>
      </c>
      <c r="T1805" s="12">
        <f t="shared" si="4903"/>
        <v>0</v>
      </c>
      <c r="U1805" s="12">
        <f t="shared" si="4903"/>
        <v>0</v>
      </c>
      <c r="V1805" s="12">
        <f t="shared" si="4903"/>
        <v>0</v>
      </c>
      <c r="W1805" s="12">
        <f t="shared" si="4903"/>
        <v>0</v>
      </c>
      <c r="X1805" s="12">
        <f t="shared" ref="X1805" si="4904">SUM(X1806:X1807)</f>
        <v>6500</v>
      </c>
      <c r="Y1805" s="12">
        <f t="shared" si="4903"/>
        <v>0</v>
      </c>
      <c r="Z1805" s="12">
        <f t="shared" si="4903"/>
        <v>0</v>
      </c>
      <c r="AA1805" s="12">
        <f t="shared" si="4903"/>
        <v>0</v>
      </c>
      <c r="AB1805" s="12">
        <f t="shared" si="4903"/>
        <v>0</v>
      </c>
      <c r="AC1805" s="12">
        <f t="shared" si="4903"/>
        <v>0</v>
      </c>
      <c r="AD1805" s="12">
        <f t="shared" si="4903"/>
        <v>0</v>
      </c>
      <c r="AE1805" s="12">
        <f t="shared" si="4903"/>
        <v>600</v>
      </c>
      <c r="AF1805" s="12">
        <f t="shared" si="4903"/>
        <v>200</v>
      </c>
      <c r="AG1805" s="12">
        <f t="shared" si="4903"/>
        <v>550</v>
      </c>
      <c r="AH1805" s="12">
        <v>1350</v>
      </c>
      <c r="AI1805" s="12">
        <v>5150</v>
      </c>
      <c r="AJ1805" s="12">
        <f t="shared" ref="AJ1805:AY1805" si="4905">SUM(AJ1806:AJ1807)</f>
        <v>0</v>
      </c>
      <c r="AK1805" s="12">
        <f t="shared" si="4905"/>
        <v>0</v>
      </c>
      <c r="AL1805" s="12">
        <f t="shared" si="4905"/>
        <v>0</v>
      </c>
      <c r="AM1805" s="12">
        <f t="shared" si="4905"/>
        <v>0</v>
      </c>
      <c r="AN1805" s="12">
        <f t="shared" si="4905"/>
        <v>0</v>
      </c>
      <c r="AO1805" s="12">
        <f t="shared" si="4905"/>
        <v>0</v>
      </c>
      <c r="AP1805" s="12">
        <f t="shared" ref="AP1805" si="4906">SUM(AP1806:AP1807)</f>
        <v>0</v>
      </c>
      <c r="AQ1805" s="12">
        <f t="shared" si="4905"/>
        <v>0</v>
      </c>
      <c r="AR1805" s="12">
        <f t="shared" si="4905"/>
        <v>0</v>
      </c>
      <c r="AS1805" s="12">
        <f t="shared" si="4905"/>
        <v>0</v>
      </c>
      <c r="AT1805" s="12">
        <f t="shared" si="4905"/>
        <v>0</v>
      </c>
      <c r="AU1805" s="12">
        <f t="shared" si="4905"/>
        <v>0</v>
      </c>
      <c r="AV1805" s="12">
        <f t="shared" si="4905"/>
        <v>0</v>
      </c>
      <c r="AW1805" s="12">
        <f t="shared" si="4905"/>
        <v>0</v>
      </c>
      <c r="AX1805" s="12">
        <f t="shared" si="4905"/>
        <v>0</v>
      </c>
      <c r="AY1805" s="12">
        <f t="shared" si="4905"/>
        <v>0</v>
      </c>
      <c r="AZ1805" s="12">
        <v>0</v>
      </c>
      <c r="BA1805" s="12">
        <v>0</v>
      </c>
      <c r="BB1805" s="12">
        <f t="shared" ref="BB1805:BQ1805" si="4907">SUM(BB1806:BB1807)</f>
        <v>0</v>
      </c>
      <c r="BC1805" s="12">
        <f t="shared" si="4907"/>
        <v>159</v>
      </c>
      <c r="BD1805" s="12">
        <f t="shared" si="4907"/>
        <v>0</v>
      </c>
      <c r="BE1805" s="12">
        <f t="shared" si="4907"/>
        <v>0</v>
      </c>
      <c r="BF1805" s="12">
        <f t="shared" si="4907"/>
        <v>0</v>
      </c>
      <c r="BG1805" s="12">
        <f t="shared" si="4907"/>
        <v>0</v>
      </c>
      <c r="BH1805" s="12">
        <f t="shared" ref="BH1805" si="4908">SUM(BH1806:BH1807)</f>
        <v>159</v>
      </c>
      <c r="BI1805" s="12">
        <f t="shared" si="4907"/>
        <v>0</v>
      </c>
      <c r="BJ1805" s="12">
        <f t="shared" si="4907"/>
        <v>0</v>
      </c>
      <c r="BK1805" s="12">
        <f t="shared" si="4907"/>
        <v>159</v>
      </c>
      <c r="BL1805" s="12">
        <f t="shared" si="4907"/>
        <v>0</v>
      </c>
      <c r="BM1805" s="12">
        <f t="shared" si="4907"/>
        <v>0</v>
      </c>
      <c r="BN1805" s="12">
        <f t="shared" si="4907"/>
        <v>0</v>
      </c>
      <c r="BO1805" s="12">
        <f t="shared" si="4907"/>
        <v>0</v>
      </c>
      <c r="BP1805" s="12">
        <f t="shared" si="4907"/>
        <v>0</v>
      </c>
      <c r="BQ1805" s="12">
        <f t="shared" si="4907"/>
        <v>0</v>
      </c>
      <c r="BR1805" s="12">
        <v>159</v>
      </c>
      <c r="BS1805" s="12">
        <v>0</v>
      </c>
      <c r="BT1805" s="12">
        <f t="shared" ref="BT1805:BZ1805" si="4909">SUM(BT1806:BT1807)</f>
        <v>33500</v>
      </c>
      <c r="BU1805" s="12">
        <f t="shared" si="4909"/>
        <v>27000</v>
      </c>
      <c r="BV1805" s="12">
        <f t="shared" si="4909"/>
        <v>3000</v>
      </c>
      <c r="BW1805" s="12">
        <f t="shared" si="4909"/>
        <v>0</v>
      </c>
      <c r="BX1805" s="12">
        <f t="shared" si="4909"/>
        <v>0</v>
      </c>
      <c r="BY1805" s="12">
        <f t="shared" si="4909"/>
        <v>0</v>
      </c>
      <c r="BZ1805" s="12">
        <f t="shared" si="4909"/>
        <v>0</v>
      </c>
      <c r="CA1805" s="12">
        <f t="shared" si="4842"/>
        <v>3000</v>
      </c>
      <c r="CB1805" s="124">
        <f t="shared" si="4853"/>
        <v>11.111111111111111</v>
      </c>
    </row>
    <row r="1806" spans="1:80" x14ac:dyDescent="0.25">
      <c r="A1806" s="4" t="s">
        <v>928</v>
      </c>
      <c r="B1806" s="4" t="s">
        <v>88</v>
      </c>
      <c r="C1806" s="4" t="s">
        <v>322</v>
      </c>
      <c r="D1806" s="79" t="s">
        <v>1052</v>
      </c>
      <c r="E1806" s="89">
        <v>8213</v>
      </c>
      <c r="F1806" s="79"/>
      <c r="G1806" s="75" t="s">
        <v>1906</v>
      </c>
      <c r="H1806" s="13" t="s">
        <v>81</v>
      </c>
      <c r="I1806" s="14">
        <v>27010</v>
      </c>
      <c r="J1806" s="14">
        <f t="shared" si="4841"/>
        <v>6500</v>
      </c>
      <c r="K1806" s="14">
        <v>0</v>
      </c>
      <c r="L1806" s="14">
        <f t="shared" si="4844"/>
        <v>6500</v>
      </c>
      <c r="M1806" s="14">
        <v>6500</v>
      </c>
      <c r="N1806" s="14">
        <v>0</v>
      </c>
      <c r="O1806" s="14">
        <v>0</v>
      </c>
      <c r="P1806" s="14">
        <v>0</v>
      </c>
      <c r="Q1806" s="14">
        <v>0</v>
      </c>
      <c r="R1806" s="14">
        <v>6500</v>
      </c>
      <c r="S1806" s="14"/>
      <c r="T1806" s="14"/>
      <c r="U1806" s="14"/>
      <c r="V1806" s="14"/>
      <c r="W1806" s="14"/>
      <c r="X1806" s="14">
        <f t="shared" si="4778"/>
        <v>6500</v>
      </c>
      <c r="Y1806" s="14"/>
      <c r="Z1806" s="14"/>
      <c r="AA1806" s="14"/>
      <c r="AB1806" s="14"/>
      <c r="AC1806" s="14"/>
      <c r="AD1806" s="14"/>
      <c r="AE1806" s="14">
        <f>600</f>
        <v>600</v>
      </c>
      <c r="AF1806" s="14">
        <v>200</v>
      </c>
      <c r="AG1806" s="14">
        <v>550</v>
      </c>
      <c r="AH1806" s="14">
        <v>1350</v>
      </c>
      <c r="AI1806" s="14">
        <v>5150</v>
      </c>
      <c r="AJ1806" s="14">
        <v>0</v>
      </c>
      <c r="AK1806" s="14"/>
      <c r="AL1806" s="14"/>
      <c r="AM1806" s="14"/>
      <c r="AN1806" s="14"/>
      <c r="AO1806" s="14"/>
      <c r="AP1806" s="14">
        <f t="shared" si="4779"/>
        <v>0</v>
      </c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>
        <v>0</v>
      </c>
      <c r="BA1806" s="14">
        <v>0</v>
      </c>
      <c r="BB1806" s="14">
        <v>0</v>
      </c>
      <c r="BC1806" s="14"/>
      <c r="BD1806" s="14"/>
      <c r="BE1806" s="14"/>
      <c r="BF1806" s="14"/>
      <c r="BG1806" s="14"/>
      <c r="BH1806" s="14">
        <f t="shared" si="4780"/>
        <v>0</v>
      </c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>
        <v>0</v>
      </c>
      <c r="BS1806" s="14">
        <v>0</v>
      </c>
      <c r="BT1806" s="14">
        <v>13500</v>
      </c>
      <c r="BU1806" s="14">
        <v>7000</v>
      </c>
      <c r="BV1806" s="14">
        <v>3000</v>
      </c>
      <c r="BW1806" s="14">
        <f t="shared" ref="BW1806:BW1868" si="4910">BX1806+BY1806+BZ1806</f>
        <v>0</v>
      </c>
      <c r="BX1806" s="14"/>
      <c r="BY1806" s="14"/>
      <c r="BZ1806" s="14"/>
      <c r="CA1806" s="14">
        <f t="shared" si="4842"/>
        <v>3000</v>
      </c>
      <c r="CB1806" s="122">
        <f t="shared" si="4853"/>
        <v>42.857142857142854</v>
      </c>
    </row>
    <row r="1807" spans="1:80" x14ac:dyDescent="0.25">
      <c r="A1807" s="4" t="s">
        <v>928</v>
      </c>
      <c r="B1807" s="4" t="s">
        <v>88</v>
      </c>
      <c r="C1807" s="4" t="s">
        <v>322</v>
      </c>
      <c r="D1807" s="79" t="s">
        <v>1052</v>
      </c>
      <c r="E1807" s="89">
        <v>8216</v>
      </c>
      <c r="F1807" s="79"/>
      <c r="G1807" s="75" t="s">
        <v>1906</v>
      </c>
      <c r="H1807" s="13" t="s">
        <v>319</v>
      </c>
      <c r="I1807" s="14">
        <v>21500</v>
      </c>
      <c r="J1807" s="14">
        <f t="shared" si="4841"/>
        <v>0</v>
      </c>
      <c r="K1807" s="14">
        <v>0</v>
      </c>
      <c r="L1807" s="14">
        <f t="shared" si="4844"/>
        <v>0</v>
      </c>
      <c r="M1807" s="14">
        <v>0</v>
      </c>
      <c r="N1807" s="14">
        <v>0</v>
      </c>
      <c r="O1807" s="14">
        <v>0</v>
      </c>
      <c r="P1807" s="14">
        <v>0</v>
      </c>
      <c r="Q1807" s="14">
        <v>0</v>
      </c>
      <c r="R1807" s="14">
        <v>0</v>
      </c>
      <c r="S1807" s="14"/>
      <c r="T1807" s="14"/>
      <c r="U1807" s="14"/>
      <c r="V1807" s="14"/>
      <c r="W1807" s="14"/>
      <c r="X1807" s="14">
        <f t="shared" si="4778"/>
        <v>0</v>
      </c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>
        <v>0</v>
      </c>
      <c r="AI1807" s="14">
        <v>0</v>
      </c>
      <c r="AJ1807" s="14">
        <v>0</v>
      </c>
      <c r="AK1807" s="14"/>
      <c r="AL1807" s="14"/>
      <c r="AM1807" s="14"/>
      <c r="AN1807" s="14"/>
      <c r="AO1807" s="14"/>
      <c r="AP1807" s="14">
        <f t="shared" si="4779"/>
        <v>0</v>
      </c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>
        <v>0</v>
      </c>
      <c r="BA1807" s="14">
        <v>0</v>
      </c>
      <c r="BB1807" s="14">
        <v>0</v>
      </c>
      <c r="BC1807" s="14">
        <v>159</v>
      </c>
      <c r="BD1807" s="14"/>
      <c r="BE1807" s="14"/>
      <c r="BF1807" s="14"/>
      <c r="BG1807" s="14"/>
      <c r="BH1807" s="14">
        <f t="shared" si="4780"/>
        <v>159</v>
      </c>
      <c r="BI1807" s="14"/>
      <c r="BJ1807" s="14"/>
      <c r="BK1807" s="14">
        <v>159</v>
      </c>
      <c r="BL1807" s="14"/>
      <c r="BM1807" s="14"/>
      <c r="BN1807" s="14"/>
      <c r="BO1807" s="14"/>
      <c r="BP1807" s="14"/>
      <c r="BQ1807" s="14"/>
      <c r="BR1807" s="14">
        <v>159</v>
      </c>
      <c r="BS1807" s="14">
        <v>0</v>
      </c>
      <c r="BT1807" s="14">
        <v>20000</v>
      </c>
      <c r="BU1807" s="14">
        <v>20000</v>
      </c>
      <c r="BV1807" s="14">
        <v>0</v>
      </c>
      <c r="BW1807" s="14">
        <f t="shared" si="4910"/>
        <v>0</v>
      </c>
      <c r="BX1807" s="14"/>
      <c r="BY1807" s="14"/>
      <c r="BZ1807" s="14"/>
      <c r="CA1807" s="14">
        <f t="shared" si="4842"/>
        <v>0</v>
      </c>
      <c r="CB1807" s="122">
        <f t="shared" si="4853"/>
        <v>0</v>
      </c>
    </row>
    <row r="1808" spans="1:80" x14ac:dyDescent="0.25">
      <c r="A1808" s="13" t="s">
        <v>1</v>
      </c>
      <c r="B1808" s="13" t="s">
        <v>1</v>
      </c>
      <c r="C1808" s="13" t="s">
        <v>1</v>
      </c>
      <c r="D1808" s="74" t="s">
        <v>1</v>
      </c>
      <c r="E1808" s="74" t="s">
        <v>1</v>
      </c>
      <c r="F1808" s="74" t="s">
        <v>1</v>
      </c>
      <c r="G1808" s="13" t="s">
        <v>1</v>
      </c>
      <c r="H1808" s="10" t="s">
        <v>1060</v>
      </c>
      <c r="I1808" s="11">
        <f>SUM(I1780,I1801,I1804)</f>
        <v>2536043</v>
      </c>
      <c r="J1808" s="11">
        <f t="shared" si="4841"/>
        <v>2848416</v>
      </c>
      <c r="K1808" s="11">
        <f t="shared" ref="K1808" si="4911">SUM(K1780,K1801,K1804)</f>
        <v>2793916</v>
      </c>
      <c r="L1808" s="11">
        <f t="shared" si="4844"/>
        <v>54500</v>
      </c>
      <c r="M1808" s="11">
        <f t="shared" ref="M1808:Q1808" si="4912">SUM(M1780,M1801,M1804)</f>
        <v>54500</v>
      </c>
      <c r="N1808" s="11">
        <f t="shared" si="4912"/>
        <v>0</v>
      </c>
      <c r="O1808" s="11">
        <f t="shared" si="4912"/>
        <v>0</v>
      </c>
      <c r="P1808" s="11">
        <f t="shared" si="4912"/>
        <v>0</v>
      </c>
      <c r="Q1808" s="11">
        <f t="shared" si="4912"/>
        <v>0</v>
      </c>
      <c r="R1808" s="11">
        <f t="shared" ref="R1808:AG1808" si="4913">SUM(R1780,R1801,R1804)</f>
        <v>76000</v>
      </c>
      <c r="S1808" s="11">
        <f t="shared" si="4913"/>
        <v>0</v>
      </c>
      <c r="T1808" s="11">
        <f t="shared" si="4913"/>
        <v>0</v>
      </c>
      <c r="U1808" s="11">
        <f t="shared" si="4913"/>
        <v>0</v>
      </c>
      <c r="V1808" s="11">
        <f t="shared" si="4913"/>
        <v>0</v>
      </c>
      <c r="W1808" s="11">
        <f t="shared" si="4913"/>
        <v>0</v>
      </c>
      <c r="X1808" s="11">
        <f t="shared" si="4913"/>
        <v>76000</v>
      </c>
      <c r="Y1808" s="11">
        <f t="shared" si="4913"/>
        <v>0</v>
      </c>
      <c r="Z1808" s="11">
        <f t="shared" si="4913"/>
        <v>7388</v>
      </c>
      <c r="AA1808" s="11">
        <f t="shared" si="4913"/>
        <v>0</v>
      </c>
      <c r="AB1808" s="11">
        <f t="shared" si="4913"/>
        <v>8050</v>
      </c>
      <c r="AC1808" s="11">
        <f t="shared" si="4913"/>
        <v>2376</v>
      </c>
      <c r="AD1808" s="11">
        <f t="shared" si="4913"/>
        <v>4832</v>
      </c>
      <c r="AE1808" s="11">
        <f t="shared" si="4913"/>
        <v>1798</v>
      </c>
      <c r="AF1808" s="11">
        <f t="shared" si="4913"/>
        <v>200</v>
      </c>
      <c r="AG1808" s="11">
        <f t="shared" si="4913"/>
        <v>3010</v>
      </c>
      <c r="AH1808" s="11">
        <v>27654</v>
      </c>
      <c r="AI1808" s="11">
        <v>48346</v>
      </c>
      <c r="AJ1808" s="11">
        <f t="shared" ref="AJ1808:AY1808" si="4914">SUM(AJ1780,AJ1801,AJ1804)</f>
        <v>0</v>
      </c>
      <c r="AK1808" s="11">
        <f t="shared" si="4914"/>
        <v>0</v>
      </c>
      <c r="AL1808" s="11">
        <f t="shared" si="4914"/>
        <v>0</v>
      </c>
      <c r="AM1808" s="11">
        <f t="shared" si="4914"/>
        <v>0</v>
      </c>
      <c r="AN1808" s="11">
        <f t="shared" si="4914"/>
        <v>0</v>
      </c>
      <c r="AO1808" s="11">
        <f t="shared" si="4914"/>
        <v>0</v>
      </c>
      <c r="AP1808" s="11">
        <f t="shared" si="4914"/>
        <v>0</v>
      </c>
      <c r="AQ1808" s="11">
        <f t="shared" si="4914"/>
        <v>0</v>
      </c>
      <c r="AR1808" s="11">
        <f t="shared" si="4914"/>
        <v>0</v>
      </c>
      <c r="AS1808" s="11">
        <f t="shared" si="4914"/>
        <v>0</v>
      </c>
      <c r="AT1808" s="11">
        <f t="shared" si="4914"/>
        <v>0</v>
      </c>
      <c r="AU1808" s="11">
        <f t="shared" si="4914"/>
        <v>0</v>
      </c>
      <c r="AV1808" s="11">
        <f t="shared" si="4914"/>
        <v>0</v>
      </c>
      <c r="AW1808" s="11">
        <f t="shared" si="4914"/>
        <v>0</v>
      </c>
      <c r="AX1808" s="11">
        <f t="shared" si="4914"/>
        <v>0</v>
      </c>
      <c r="AY1808" s="11">
        <f t="shared" si="4914"/>
        <v>0</v>
      </c>
      <c r="AZ1808" s="11">
        <v>0</v>
      </c>
      <c r="BA1808" s="11">
        <v>0</v>
      </c>
      <c r="BB1808" s="11">
        <f t="shared" ref="BB1808:BQ1808" si="4915">SUM(BB1780,BB1801,BB1804)</f>
        <v>0</v>
      </c>
      <c r="BC1808" s="11">
        <f t="shared" si="4915"/>
        <v>450</v>
      </c>
      <c r="BD1808" s="11">
        <f t="shared" si="4915"/>
        <v>0</v>
      </c>
      <c r="BE1808" s="11">
        <f t="shared" si="4915"/>
        <v>7000</v>
      </c>
      <c r="BF1808" s="11">
        <f t="shared" si="4915"/>
        <v>0</v>
      </c>
      <c r="BG1808" s="11">
        <f t="shared" si="4915"/>
        <v>0</v>
      </c>
      <c r="BH1808" s="11">
        <f t="shared" si="4915"/>
        <v>7450</v>
      </c>
      <c r="BI1808" s="11">
        <f t="shared" si="4915"/>
        <v>0</v>
      </c>
      <c r="BJ1808" s="11">
        <f t="shared" si="4915"/>
        <v>0</v>
      </c>
      <c r="BK1808" s="11">
        <f t="shared" si="4915"/>
        <v>450</v>
      </c>
      <c r="BL1808" s="11">
        <f t="shared" si="4915"/>
        <v>5000</v>
      </c>
      <c r="BM1808" s="11">
        <f t="shared" si="4915"/>
        <v>0</v>
      </c>
      <c r="BN1808" s="11">
        <f t="shared" si="4915"/>
        <v>0</v>
      </c>
      <c r="BO1808" s="11">
        <f t="shared" si="4915"/>
        <v>0</v>
      </c>
      <c r="BP1808" s="11">
        <f t="shared" si="4915"/>
        <v>0</v>
      </c>
      <c r="BQ1808" s="11">
        <f t="shared" si="4915"/>
        <v>2000</v>
      </c>
      <c r="BR1808" s="11">
        <v>7450</v>
      </c>
      <c r="BS1808" s="11">
        <v>0</v>
      </c>
      <c r="BT1808" s="11">
        <f t="shared" ref="BT1808:BZ1808" si="4916">SUM(BT1780,BT1801,BT1804)</f>
        <v>3030494</v>
      </c>
      <c r="BU1808" s="11">
        <f t="shared" si="4916"/>
        <v>2959022</v>
      </c>
      <c r="BV1808" s="11">
        <f t="shared" si="4916"/>
        <v>1570050</v>
      </c>
      <c r="BW1808" s="11">
        <f t="shared" si="4916"/>
        <v>670180</v>
      </c>
      <c r="BX1808" s="11">
        <f t="shared" si="4916"/>
        <v>223820</v>
      </c>
      <c r="BY1808" s="11">
        <f t="shared" si="4916"/>
        <v>215480</v>
      </c>
      <c r="BZ1808" s="11">
        <f t="shared" si="4916"/>
        <v>230880</v>
      </c>
      <c r="CA1808" s="11">
        <f t="shared" si="4842"/>
        <v>2240230</v>
      </c>
      <c r="CB1808" s="123">
        <f t="shared" si="4853"/>
        <v>75.708460430507103</v>
      </c>
    </row>
    <row r="1809" spans="1:80" ht="15.75" thickBot="1" x14ac:dyDescent="0.3">
      <c r="A1809" s="13" t="s">
        <v>1</v>
      </c>
      <c r="B1809" s="13" t="s">
        <v>1</v>
      </c>
      <c r="C1809" s="13" t="s">
        <v>1</v>
      </c>
      <c r="D1809" s="74" t="s">
        <v>1</v>
      </c>
      <c r="E1809" s="74" t="s">
        <v>1</v>
      </c>
      <c r="F1809" s="74" t="s">
        <v>1</v>
      </c>
      <c r="G1809" s="13" t="s">
        <v>1</v>
      </c>
      <c r="H1809" s="2" t="s">
        <v>83</v>
      </c>
      <c r="I1809" s="12">
        <v>57</v>
      </c>
      <c r="J1809" s="12">
        <f t="shared" si="4841"/>
        <v>57</v>
      </c>
      <c r="K1809" s="12">
        <v>57</v>
      </c>
      <c r="L1809" s="13"/>
      <c r="M1809" s="13" t="s">
        <v>1</v>
      </c>
      <c r="N1809" s="13" t="s">
        <v>1</v>
      </c>
      <c r="O1809" s="13" t="s">
        <v>1</v>
      </c>
      <c r="P1809" s="27"/>
      <c r="Q1809" s="13" t="s">
        <v>1</v>
      </c>
      <c r="R1809" s="13" t="s">
        <v>1</v>
      </c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>
        <v>0</v>
      </c>
      <c r="AI1809" s="13">
        <v>0</v>
      </c>
      <c r="AJ1809" s="13" t="s">
        <v>1</v>
      </c>
      <c r="AK1809" s="13"/>
      <c r="AL1809" s="13"/>
      <c r="AM1809" s="13"/>
      <c r="AN1809" s="13"/>
      <c r="AO1809" s="13"/>
      <c r="AP1809" s="13"/>
      <c r="AQ1809" s="13"/>
      <c r="AR1809" s="13"/>
      <c r="AS1809" s="13"/>
      <c r="AT1809" s="13"/>
      <c r="AU1809" s="13"/>
      <c r="AV1809" s="13"/>
      <c r="AW1809" s="13"/>
      <c r="AX1809" s="13"/>
      <c r="AY1809" s="13"/>
      <c r="AZ1809" s="13">
        <v>0</v>
      </c>
      <c r="BA1809" s="13">
        <v>0</v>
      </c>
      <c r="BB1809" s="13" t="s">
        <v>1</v>
      </c>
      <c r="BC1809" s="13"/>
      <c r="BD1809" s="13"/>
      <c r="BE1809" s="13"/>
      <c r="BF1809" s="13"/>
      <c r="BG1809" s="13"/>
      <c r="BH1809" s="13"/>
      <c r="BI1809" s="13"/>
      <c r="BJ1809" s="13"/>
      <c r="BK1809" s="13"/>
      <c r="BL1809" s="13"/>
      <c r="BM1809" s="13"/>
      <c r="BN1809" s="13"/>
      <c r="BO1809" s="13"/>
      <c r="BP1809" s="13"/>
      <c r="BQ1809" s="13"/>
      <c r="BR1809" s="13">
        <v>0</v>
      </c>
      <c r="BS1809" s="13">
        <v>0</v>
      </c>
      <c r="BT1809" s="12">
        <v>57</v>
      </c>
      <c r="BU1809" s="12">
        <v>57</v>
      </c>
      <c r="BV1809" s="12"/>
      <c r="BW1809" s="12">
        <f t="shared" si="4910"/>
        <v>0</v>
      </c>
      <c r="BX1809" s="12"/>
      <c r="BY1809" s="12"/>
      <c r="BZ1809" s="12"/>
      <c r="CA1809" s="12">
        <f t="shared" si="4842"/>
        <v>0</v>
      </c>
      <c r="CB1809" s="124"/>
    </row>
    <row r="1810" spans="1:80" ht="69.75" customHeight="1" thickBot="1" x14ac:dyDescent="0.3">
      <c r="A1810" s="133" t="s">
        <v>1</v>
      </c>
      <c r="B1810" s="133" t="s">
        <v>1</v>
      </c>
      <c r="C1810" s="133" t="s">
        <v>1</v>
      </c>
      <c r="D1810" s="135" t="s">
        <v>1</v>
      </c>
      <c r="E1810" s="135" t="s">
        <v>1</v>
      </c>
      <c r="F1810" s="135" t="s">
        <v>1</v>
      </c>
      <c r="G1810" s="137" t="s">
        <v>1</v>
      </c>
      <c r="H1810" s="5" t="s">
        <v>84</v>
      </c>
      <c r="I1810" s="5" t="s">
        <v>11</v>
      </c>
      <c r="J1810" s="5" t="s">
        <v>1809</v>
      </c>
      <c r="K1810" s="5" t="s">
        <v>12</v>
      </c>
      <c r="L1810" s="5" t="s">
        <v>13</v>
      </c>
      <c r="M1810" s="5" t="s">
        <v>14</v>
      </c>
      <c r="N1810" s="5" t="s">
        <v>15</v>
      </c>
      <c r="O1810" s="5" t="s">
        <v>16</v>
      </c>
      <c r="P1810" s="5" t="s">
        <v>17</v>
      </c>
      <c r="Q1810" s="5" t="s">
        <v>18</v>
      </c>
      <c r="R1810" s="71" t="s">
        <v>14</v>
      </c>
      <c r="S1810" s="71" t="s">
        <v>1843</v>
      </c>
      <c r="T1810" s="71" t="s">
        <v>1797</v>
      </c>
      <c r="U1810" s="71" t="s">
        <v>1832</v>
      </c>
      <c r="V1810" s="71" t="s">
        <v>1833</v>
      </c>
      <c r="W1810" s="71" t="s">
        <v>1834</v>
      </c>
      <c r="X1810" s="71" t="s">
        <v>1847</v>
      </c>
      <c r="Y1810" s="71" t="s">
        <v>1844</v>
      </c>
      <c r="Z1810" s="71" t="s">
        <v>1835</v>
      </c>
      <c r="AA1810" s="71" t="s">
        <v>1836</v>
      </c>
      <c r="AB1810" s="71" t="s">
        <v>1837</v>
      </c>
      <c r="AC1810" s="71" t="s">
        <v>1838</v>
      </c>
      <c r="AD1810" s="71" t="s">
        <v>1839</v>
      </c>
      <c r="AE1810" s="71" t="s">
        <v>1840</v>
      </c>
      <c r="AF1810" s="71" t="s">
        <v>1845</v>
      </c>
      <c r="AG1810" s="71" t="s">
        <v>1846</v>
      </c>
      <c r="AH1810" s="71" t="s">
        <v>1841</v>
      </c>
      <c r="AI1810" s="71" t="s">
        <v>1842</v>
      </c>
      <c r="AJ1810" s="72" t="s">
        <v>15</v>
      </c>
      <c r="AK1810" s="72" t="s">
        <v>1843</v>
      </c>
      <c r="AL1810" s="72" t="s">
        <v>1797</v>
      </c>
      <c r="AM1810" s="72" t="s">
        <v>1832</v>
      </c>
      <c r="AN1810" s="72" t="s">
        <v>1833</v>
      </c>
      <c r="AO1810" s="72" t="s">
        <v>1834</v>
      </c>
      <c r="AP1810" s="72" t="s">
        <v>1848</v>
      </c>
      <c r="AQ1810" s="72" t="s">
        <v>1844</v>
      </c>
      <c r="AR1810" s="72" t="s">
        <v>1835</v>
      </c>
      <c r="AS1810" s="72" t="s">
        <v>1836</v>
      </c>
      <c r="AT1810" s="72" t="s">
        <v>1837</v>
      </c>
      <c r="AU1810" s="72" t="s">
        <v>1838</v>
      </c>
      <c r="AV1810" s="72" t="s">
        <v>1839</v>
      </c>
      <c r="AW1810" s="72" t="s">
        <v>1840</v>
      </c>
      <c r="AX1810" s="72" t="s">
        <v>1845</v>
      </c>
      <c r="AY1810" s="72" t="s">
        <v>1846</v>
      </c>
      <c r="AZ1810" s="72" t="s">
        <v>1841</v>
      </c>
      <c r="BA1810" s="72" t="s">
        <v>1842</v>
      </c>
      <c r="BB1810" s="73" t="s">
        <v>16</v>
      </c>
      <c r="BC1810" s="73" t="s">
        <v>1843</v>
      </c>
      <c r="BD1810" s="73" t="s">
        <v>1797</v>
      </c>
      <c r="BE1810" s="73" t="s">
        <v>1832</v>
      </c>
      <c r="BF1810" s="73" t="s">
        <v>1833</v>
      </c>
      <c r="BG1810" s="73" t="s">
        <v>1834</v>
      </c>
      <c r="BH1810" s="73" t="s">
        <v>1849</v>
      </c>
      <c r="BI1810" s="73" t="s">
        <v>1844</v>
      </c>
      <c r="BJ1810" s="73" t="s">
        <v>1835</v>
      </c>
      <c r="BK1810" s="73" t="s">
        <v>1836</v>
      </c>
      <c r="BL1810" s="73" t="s">
        <v>1837</v>
      </c>
      <c r="BM1810" s="73" t="s">
        <v>1838</v>
      </c>
      <c r="BN1810" s="73" t="s">
        <v>1839</v>
      </c>
      <c r="BO1810" s="73" t="s">
        <v>1840</v>
      </c>
      <c r="BP1810" s="73" t="s">
        <v>1845</v>
      </c>
      <c r="BQ1810" s="73" t="s">
        <v>1846</v>
      </c>
      <c r="BR1810" s="73" t="s">
        <v>1841</v>
      </c>
      <c r="BS1810" s="73" t="s">
        <v>1842</v>
      </c>
      <c r="BT1810" s="5" t="s">
        <v>1911</v>
      </c>
      <c r="BU1810" s="5" t="s">
        <v>1942</v>
      </c>
      <c r="BV1810" s="5" t="s">
        <v>1943</v>
      </c>
      <c r="BW1810" s="5" t="s">
        <v>1944</v>
      </c>
      <c r="BX1810" s="5" t="s">
        <v>1945</v>
      </c>
      <c r="BY1810" s="5" t="s">
        <v>1946</v>
      </c>
      <c r="BZ1810" s="5" t="s">
        <v>1947</v>
      </c>
      <c r="CA1810" s="5" t="s">
        <v>1948</v>
      </c>
      <c r="CB1810" s="120" t="s">
        <v>1916</v>
      </c>
    </row>
    <row r="1811" spans="1:80" x14ac:dyDescent="0.25">
      <c r="A1811" s="134"/>
      <c r="B1811" s="134"/>
      <c r="C1811" s="134"/>
      <c r="D1811" s="136"/>
      <c r="E1811" s="136"/>
      <c r="F1811" s="136"/>
      <c r="G1811" s="138"/>
      <c r="H1811" s="15" t="s">
        <v>1</v>
      </c>
      <c r="I1811" s="9" t="s">
        <v>19</v>
      </c>
      <c r="J1811" s="9">
        <v>1</v>
      </c>
      <c r="K1811" s="9" t="s">
        <v>20</v>
      </c>
      <c r="L1811" s="9" t="s">
        <v>21</v>
      </c>
      <c r="M1811" s="9" t="s">
        <v>22</v>
      </c>
      <c r="N1811" s="9" t="s">
        <v>23</v>
      </c>
      <c r="O1811" s="9" t="s">
        <v>24</v>
      </c>
      <c r="P1811" s="9" t="s">
        <v>25</v>
      </c>
      <c r="Q1811" s="9" t="s">
        <v>26</v>
      </c>
      <c r="R1811" s="9">
        <v>1</v>
      </c>
      <c r="S1811" s="9">
        <v>2</v>
      </c>
      <c r="T1811" s="9">
        <v>3</v>
      </c>
      <c r="U1811" s="9">
        <v>4</v>
      </c>
      <c r="V1811" s="9">
        <v>5</v>
      </c>
      <c r="W1811" s="9">
        <v>6</v>
      </c>
      <c r="X1811" s="9">
        <v>7</v>
      </c>
      <c r="Y1811" s="9">
        <v>8</v>
      </c>
      <c r="Z1811" s="9">
        <v>9</v>
      </c>
      <c r="AA1811" s="9">
        <v>10</v>
      </c>
      <c r="AB1811" s="9">
        <v>11</v>
      </c>
      <c r="AC1811" s="9">
        <v>12</v>
      </c>
      <c r="AD1811" s="9">
        <v>13</v>
      </c>
      <c r="AE1811" s="9">
        <v>14</v>
      </c>
      <c r="AF1811" s="9">
        <v>15</v>
      </c>
      <c r="AG1811" s="9">
        <v>16</v>
      </c>
      <c r="AH1811" s="9">
        <v>20</v>
      </c>
      <c r="AI1811" s="9">
        <v>21</v>
      </c>
      <c r="AJ1811" s="9">
        <v>1</v>
      </c>
      <c r="AK1811" s="9">
        <v>2</v>
      </c>
      <c r="AL1811" s="9">
        <v>3</v>
      </c>
      <c r="AM1811" s="9">
        <v>4</v>
      </c>
      <c r="AN1811" s="9">
        <v>5</v>
      </c>
      <c r="AO1811" s="9">
        <v>6</v>
      </c>
      <c r="AP1811" s="9">
        <v>7</v>
      </c>
      <c r="AQ1811" s="9">
        <v>8</v>
      </c>
      <c r="AR1811" s="9">
        <v>9</v>
      </c>
      <c r="AS1811" s="9">
        <v>10</v>
      </c>
      <c r="AT1811" s="9">
        <v>11</v>
      </c>
      <c r="AU1811" s="9">
        <v>12</v>
      </c>
      <c r="AV1811" s="9">
        <v>13</v>
      </c>
      <c r="AW1811" s="9">
        <v>14</v>
      </c>
      <c r="AX1811" s="9">
        <v>15</v>
      </c>
      <c r="AY1811" s="9">
        <v>16</v>
      </c>
      <c r="AZ1811" s="9">
        <v>20</v>
      </c>
      <c r="BA1811" s="9">
        <v>21</v>
      </c>
      <c r="BB1811" s="9">
        <v>1</v>
      </c>
      <c r="BC1811" s="9">
        <v>2</v>
      </c>
      <c r="BD1811" s="9">
        <v>3</v>
      </c>
      <c r="BE1811" s="9">
        <v>4</v>
      </c>
      <c r="BF1811" s="9">
        <v>5</v>
      </c>
      <c r="BG1811" s="9">
        <v>6</v>
      </c>
      <c r="BH1811" s="9">
        <v>7</v>
      </c>
      <c r="BI1811" s="9">
        <v>8</v>
      </c>
      <c r="BJ1811" s="9">
        <v>9</v>
      </c>
      <c r="BK1811" s="9">
        <v>10</v>
      </c>
      <c r="BL1811" s="9">
        <v>11</v>
      </c>
      <c r="BM1811" s="9">
        <v>12</v>
      </c>
      <c r="BN1811" s="9">
        <v>13</v>
      </c>
      <c r="BO1811" s="9">
        <v>14</v>
      </c>
      <c r="BP1811" s="9">
        <v>15</v>
      </c>
      <c r="BQ1811" s="9">
        <v>16</v>
      </c>
      <c r="BR1811" s="9">
        <v>20</v>
      </c>
      <c r="BS1811" s="9">
        <v>21</v>
      </c>
      <c r="BT1811" s="9">
        <v>1</v>
      </c>
      <c r="BU1811" s="9">
        <v>2</v>
      </c>
      <c r="BV1811" s="9">
        <v>3</v>
      </c>
      <c r="BW1811" s="9" t="s">
        <v>1798</v>
      </c>
      <c r="BX1811" s="9">
        <v>5</v>
      </c>
      <c r="BY1811" s="9">
        <v>6</v>
      </c>
      <c r="BZ1811" s="9">
        <v>7</v>
      </c>
      <c r="CA1811" s="9" t="s">
        <v>1917</v>
      </c>
      <c r="CB1811" s="121">
        <v>9</v>
      </c>
    </row>
    <row r="1812" spans="1:80" x14ac:dyDescent="0.25">
      <c r="A1812" s="134"/>
      <c r="B1812" s="134"/>
      <c r="C1812" s="134"/>
      <c r="D1812" s="136"/>
      <c r="E1812" s="136"/>
      <c r="F1812" s="136"/>
      <c r="G1812" s="138"/>
      <c r="H1812" s="16" t="s">
        <v>1015</v>
      </c>
      <c r="I1812" s="17">
        <f>SUM(I1808)</f>
        <v>2536043</v>
      </c>
      <c r="J1812" s="17">
        <f t="shared" ref="J1812:J1813" si="4917">SUM(K1812,L1812,P1812,Q1812)</f>
        <v>2848416</v>
      </c>
      <c r="K1812" s="17">
        <f t="shared" ref="K1812" si="4918">SUM(K1808)</f>
        <v>2793916</v>
      </c>
      <c r="L1812" s="17">
        <f t="shared" ref="L1812:L1813" si="4919">SUM(M1812:O1812)</f>
        <v>54500</v>
      </c>
      <c r="M1812" s="17">
        <f t="shared" ref="M1812:Q1812" si="4920">SUM(M1808)</f>
        <v>54500</v>
      </c>
      <c r="N1812" s="17">
        <f t="shared" si="4920"/>
        <v>0</v>
      </c>
      <c r="O1812" s="17">
        <f t="shared" si="4920"/>
        <v>0</v>
      </c>
      <c r="P1812" s="17">
        <f t="shared" si="4920"/>
        <v>0</v>
      </c>
      <c r="Q1812" s="17">
        <f t="shared" si="4920"/>
        <v>0</v>
      </c>
      <c r="R1812" s="17">
        <f t="shared" ref="R1812:AG1812" si="4921">SUM(R1808)</f>
        <v>76000</v>
      </c>
      <c r="S1812" s="17">
        <f t="shared" si="4921"/>
        <v>0</v>
      </c>
      <c r="T1812" s="17">
        <f t="shared" si="4921"/>
        <v>0</v>
      </c>
      <c r="U1812" s="17">
        <f t="shared" si="4921"/>
        <v>0</v>
      </c>
      <c r="V1812" s="17">
        <f t="shared" si="4921"/>
        <v>0</v>
      </c>
      <c r="W1812" s="17">
        <f t="shared" si="4921"/>
        <v>0</v>
      </c>
      <c r="X1812" s="17">
        <f t="shared" ref="X1812" si="4922">SUM(X1808)</f>
        <v>76000</v>
      </c>
      <c r="Y1812" s="17">
        <f t="shared" si="4921"/>
        <v>0</v>
      </c>
      <c r="Z1812" s="17">
        <f t="shared" si="4921"/>
        <v>7388</v>
      </c>
      <c r="AA1812" s="17">
        <f t="shared" si="4921"/>
        <v>0</v>
      </c>
      <c r="AB1812" s="17">
        <f t="shared" si="4921"/>
        <v>8050</v>
      </c>
      <c r="AC1812" s="17">
        <f t="shared" si="4921"/>
        <v>2376</v>
      </c>
      <c r="AD1812" s="17">
        <f t="shared" si="4921"/>
        <v>4832</v>
      </c>
      <c r="AE1812" s="17">
        <f t="shared" si="4921"/>
        <v>1798</v>
      </c>
      <c r="AF1812" s="17">
        <f t="shared" si="4921"/>
        <v>200</v>
      </c>
      <c r="AG1812" s="17">
        <f t="shared" si="4921"/>
        <v>3010</v>
      </c>
      <c r="AH1812" s="17">
        <v>27654</v>
      </c>
      <c r="AI1812" s="17">
        <v>48346</v>
      </c>
      <c r="AJ1812" s="17">
        <f t="shared" ref="AJ1812:AY1812" si="4923">SUM(AJ1808)</f>
        <v>0</v>
      </c>
      <c r="AK1812" s="17">
        <f t="shared" si="4923"/>
        <v>0</v>
      </c>
      <c r="AL1812" s="17">
        <f t="shared" si="4923"/>
        <v>0</v>
      </c>
      <c r="AM1812" s="17">
        <f t="shared" si="4923"/>
        <v>0</v>
      </c>
      <c r="AN1812" s="17">
        <f t="shared" si="4923"/>
        <v>0</v>
      </c>
      <c r="AO1812" s="17">
        <f t="shared" si="4923"/>
        <v>0</v>
      </c>
      <c r="AP1812" s="17">
        <f t="shared" ref="AP1812" si="4924">SUM(AP1808)</f>
        <v>0</v>
      </c>
      <c r="AQ1812" s="17">
        <f t="shared" si="4923"/>
        <v>0</v>
      </c>
      <c r="AR1812" s="17">
        <f t="shared" si="4923"/>
        <v>0</v>
      </c>
      <c r="AS1812" s="17">
        <f t="shared" si="4923"/>
        <v>0</v>
      </c>
      <c r="AT1812" s="17">
        <f t="shared" si="4923"/>
        <v>0</v>
      </c>
      <c r="AU1812" s="17">
        <f t="shared" si="4923"/>
        <v>0</v>
      </c>
      <c r="AV1812" s="17">
        <f t="shared" si="4923"/>
        <v>0</v>
      </c>
      <c r="AW1812" s="17">
        <f t="shared" si="4923"/>
        <v>0</v>
      </c>
      <c r="AX1812" s="17">
        <f t="shared" si="4923"/>
        <v>0</v>
      </c>
      <c r="AY1812" s="17">
        <f t="shared" si="4923"/>
        <v>0</v>
      </c>
      <c r="AZ1812" s="17">
        <v>0</v>
      </c>
      <c r="BA1812" s="17">
        <v>0</v>
      </c>
      <c r="BB1812" s="17">
        <f t="shared" ref="BB1812:BQ1812" si="4925">SUM(BB1808)</f>
        <v>0</v>
      </c>
      <c r="BC1812" s="17">
        <f t="shared" si="4925"/>
        <v>450</v>
      </c>
      <c r="BD1812" s="17">
        <f t="shared" si="4925"/>
        <v>0</v>
      </c>
      <c r="BE1812" s="17">
        <f t="shared" si="4925"/>
        <v>7000</v>
      </c>
      <c r="BF1812" s="17">
        <f t="shared" si="4925"/>
        <v>0</v>
      </c>
      <c r="BG1812" s="17">
        <f t="shared" si="4925"/>
        <v>0</v>
      </c>
      <c r="BH1812" s="17">
        <f t="shared" ref="BH1812" si="4926">SUM(BH1808)</f>
        <v>7450</v>
      </c>
      <c r="BI1812" s="17">
        <f t="shared" si="4925"/>
        <v>0</v>
      </c>
      <c r="BJ1812" s="17">
        <f t="shared" si="4925"/>
        <v>0</v>
      </c>
      <c r="BK1812" s="17">
        <f t="shared" si="4925"/>
        <v>450</v>
      </c>
      <c r="BL1812" s="17">
        <f t="shared" si="4925"/>
        <v>5000</v>
      </c>
      <c r="BM1812" s="17">
        <f t="shared" si="4925"/>
        <v>0</v>
      </c>
      <c r="BN1812" s="17">
        <f t="shared" si="4925"/>
        <v>0</v>
      </c>
      <c r="BO1812" s="17">
        <f t="shared" si="4925"/>
        <v>0</v>
      </c>
      <c r="BP1812" s="17">
        <f t="shared" si="4925"/>
        <v>0</v>
      </c>
      <c r="BQ1812" s="17">
        <f t="shared" si="4925"/>
        <v>2000</v>
      </c>
      <c r="BR1812" s="17">
        <v>7450</v>
      </c>
      <c r="BS1812" s="17">
        <v>0</v>
      </c>
      <c r="BT1812" s="17">
        <f t="shared" ref="BT1812:BW1812" si="4927">SUM(BT1808)</f>
        <v>3030494</v>
      </c>
      <c r="BU1812" s="17">
        <f t="shared" ref="BU1812:BV1812" si="4928">SUM(BU1808)</f>
        <v>2959022</v>
      </c>
      <c r="BV1812" s="17">
        <f t="shared" si="4928"/>
        <v>1570050</v>
      </c>
      <c r="BW1812" s="17">
        <f t="shared" si="4927"/>
        <v>670180</v>
      </c>
      <c r="BX1812" s="17">
        <f t="shared" ref="BX1812:BZ1812" si="4929">SUM(BX1808)</f>
        <v>223820</v>
      </c>
      <c r="BY1812" s="17">
        <f t="shared" si="4929"/>
        <v>215480</v>
      </c>
      <c r="BZ1812" s="17">
        <f t="shared" si="4929"/>
        <v>230880</v>
      </c>
      <c r="CA1812" s="17">
        <f>BV1812+BW1812</f>
        <v>2240230</v>
      </c>
      <c r="CB1812" s="125">
        <f>IF(BU1812=0,"-",CA1812/BU1812*100)</f>
        <v>75.708460430507103</v>
      </c>
    </row>
    <row r="1813" spans="1:80" x14ac:dyDescent="0.25">
      <c r="A1813" s="134"/>
      <c r="B1813" s="134"/>
      <c r="C1813" s="134"/>
      <c r="D1813" s="136"/>
      <c r="E1813" s="136"/>
      <c r="F1813" s="136"/>
      <c r="G1813" s="138"/>
      <c r="H1813" s="18" t="s">
        <v>86</v>
      </c>
      <c r="I1813" s="17">
        <f>SUM(I1812)</f>
        <v>2536043</v>
      </c>
      <c r="J1813" s="17">
        <f t="shared" si="4917"/>
        <v>2848416</v>
      </c>
      <c r="K1813" s="17">
        <f t="shared" ref="K1813" si="4930">SUM(K1812)</f>
        <v>2793916</v>
      </c>
      <c r="L1813" s="17">
        <f t="shared" si="4919"/>
        <v>54500</v>
      </c>
      <c r="M1813" s="17">
        <f t="shared" ref="M1813:Q1813" si="4931">SUM(M1812)</f>
        <v>54500</v>
      </c>
      <c r="N1813" s="17">
        <f t="shared" si="4931"/>
        <v>0</v>
      </c>
      <c r="O1813" s="17">
        <f t="shared" si="4931"/>
        <v>0</v>
      </c>
      <c r="P1813" s="17">
        <f t="shared" si="4931"/>
        <v>0</v>
      </c>
      <c r="Q1813" s="17">
        <f t="shared" si="4931"/>
        <v>0</v>
      </c>
      <c r="R1813" s="17">
        <f t="shared" ref="R1813:AG1813" si="4932">SUM(R1812)</f>
        <v>76000</v>
      </c>
      <c r="S1813" s="17">
        <f t="shared" si="4932"/>
        <v>0</v>
      </c>
      <c r="T1813" s="17">
        <f t="shared" si="4932"/>
        <v>0</v>
      </c>
      <c r="U1813" s="17">
        <f t="shared" si="4932"/>
        <v>0</v>
      </c>
      <c r="V1813" s="17">
        <f t="shared" si="4932"/>
        <v>0</v>
      </c>
      <c r="W1813" s="17">
        <f t="shared" si="4932"/>
        <v>0</v>
      </c>
      <c r="X1813" s="17">
        <f t="shared" ref="X1813" si="4933">SUM(X1812)</f>
        <v>76000</v>
      </c>
      <c r="Y1813" s="17">
        <f t="shared" si="4932"/>
        <v>0</v>
      </c>
      <c r="Z1813" s="17">
        <f t="shared" si="4932"/>
        <v>7388</v>
      </c>
      <c r="AA1813" s="17">
        <f t="shared" si="4932"/>
        <v>0</v>
      </c>
      <c r="AB1813" s="17">
        <f t="shared" si="4932"/>
        <v>8050</v>
      </c>
      <c r="AC1813" s="17">
        <f t="shared" si="4932"/>
        <v>2376</v>
      </c>
      <c r="AD1813" s="17">
        <f t="shared" si="4932"/>
        <v>4832</v>
      </c>
      <c r="AE1813" s="17">
        <f t="shared" si="4932"/>
        <v>1798</v>
      </c>
      <c r="AF1813" s="17">
        <f t="shared" si="4932"/>
        <v>200</v>
      </c>
      <c r="AG1813" s="17">
        <f t="shared" si="4932"/>
        <v>3010</v>
      </c>
      <c r="AH1813" s="17">
        <v>27654</v>
      </c>
      <c r="AI1813" s="17">
        <v>48346</v>
      </c>
      <c r="AJ1813" s="17">
        <f t="shared" ref="AJ1813:AY1813" si="4934">SUM(AJ1812)</f>
        <v>0</v>
      </c>
      <c r="AK1813" s="17">
        <f t="shared" si="4934"/>
        <v>0</v>
      </c>
      <c r="AL1813" s="17">
        <f t="shared" si="4934"/>
        <v>0</v>
      </c>
      <c r="AM1813" s="17">
        <f t="shared" si="4934"/>
        <v>0</v>
      </c>
      <c r="AN1813" s="17">
        <f t="shared" si="4934"/>
        <v>0</v>
      </c>
      <c r="AO1813" s="17">
        <f t="shared" si="4934"/>
        <v>0</v>
      </c>
      <c r="AP1813" s="17">
        <f t="shared" ref="AP1813" si="4935">SUM(AP1812)</f>
        <v>0</v>
      </c>
      <c r="AQ1813" s="17">
        <f t="shared" si="4934"/>
        <v>0</v>
      </c>
      <c r="AR1813" s="17">
        <f t="shared" si="4934"/>
        <v>0</v>
      </c>
      <c r="AS1813" s="17">
        <f t="shared" si="4934"/>
        <v>0</v>
      </c>
      <c r="AT1813" s="17">
        <f t="shared" si="4934"/>
        <v>0</v>
      </c>
      <c r="AU1813" s="17">
        <f t="shared" si="4934"/>
        <v>0</v>
      </c>
      <c r="AV1813" s="17">
        <f t="shared" si="4934"/>
        <v>0</v>
      </c>
      <c r="AW1813" s="17">
        <f t="shared" si="4934"/>
        <v>0</v>
      </c>
      <c r="AX1813" s="17">
        <f t="shared" si="4934"/>
        <v>0</v>
      </c>
      <c r="AY1813" s="17">
        <f t="shared" si="4934"/>
        <v>0</v>
      </c>
      <c r="AZ1813" s="17">
        <v>0</v>
      </c>
      <c r="BA1813" s="17">
        <v>0</v>
      </c>
      <c r="BB1813" s="17">
        <f t="shared" ref="BB1813:BQ1813" si="4936">SUM(BB1812)</f>
        <v>0</v>
      </c>
      <c r="BC1813" s="17">
        <f t="shared" si="4936"/>
        <v>450</v>
      </c>
      <c r="BD1813" s="17">
        <f t="shared" si="4936"/>
        <v>0</v>
      </c>
      <c r="BE1813" s="17">
        <f t="shared" si="4936"/>
        <v>7000</v>
      </c>
      <c r="BF1813" s="17">
        <f t="shared" si="4936"/>
        <v>0</v>
      </c>
      <c r="BG1813" s="17">
        <f t="shared" si="4936"/>
        <v>0</v>
      </c>
      <c r="BH1813" s="17">
        <f t="shared" ref="BH1813" si="4937">SUM(BH1812)</f>
        <v>7450</v>
      </c>
      <c r="BI1813" s="17">
        <f t="shared" si="4936"/>
        <v>0</v>
      </c>
      <c r="BJ1813" s="17">
        <f t="shared" si="4936"/>
        <v>0</v>
      </c>
      <c r="BK1813" s="17">
        <f t="shared" si="4936"/>
        <v>450</v>
      </c>
      <c r="BL1813" s="17">
        <f t="shared" si="4936"/>
        <v>5000</v>
      </c>
      <c r="BM1813" s="17">
        <f t="shared" si="4936"/>
        <v>0</v>
      </c>
      <c r="BN1813" s="17">
        <f t="shared" si="4936"/>
        <v>0</v>
      </c>
      <c r="BO1813" s="17">
        <f t="shared" si="4936"/>
        <v>0</v>
      </c>
      <c r="BP1813" s="17">
        <f t="shared" si="4936"/>
        <v>0</v>
      </c>
      <c r="BQ1813" s="17">
        <f t="shared" si="4936"/>
        <v>2000</v>
      </c>
      <c r="BR1813" s="17">
        <v>7450</v>
      </c>
      <c r="BS1813" s="17">
        <v>0</v>
      </c>
      <c r="BT1813" s="17">
        <f t="shared" ref="BT1813:BW1813" si="4938">SUM(BT1812)</f>
        <v>3030494</v>
      </c>
      <c r="BU1813" s="17">
        <f t="shared" ref="BU1813:BV1813" si="4939">SUM(BU1812)</f>
        <v>2959022</v>
      </c>
      <c r="BV1813" s="17">
        <f t="shared" si="4939"/>
        <v>1570050</v>
      </c>
      <c r="BW1813" s="17">
        <f t="shared" si="4938"/>
        <v>670180</v>
      </c>
      <c r="BX1813" s="17">
        <f t="shared" ref="BX1813" si="4940">SUM(BX1812)</f>
        <v>223820</v>
      </c>
      <c r="BY1813" s="17">
        <f t="shared" ref="BY1813" si="4941">SUM(BY1812)</f>
        <v>215480</v>
      </c>
      <c r="BZ1813" s="17">
        <f t="shared" ref="BZ1813" si="4942">SUM(BZ1812)</f>
        <v>230880</v>
      </c>
      <c r="CA1813" s="17">
        <f>BV1813+BW1813</f>
        <v>2240230</v>
      </c>
      <c r="CB1813" s="125">
        <f>IF(BU1813=0,"-",CA1813/BU1813*100)</f>
        <v>75.708460430507103</v>
      </c>
    </row>
    <row r="1814" spans="1:80" x14ac:dyDescent="0.25">
      <c r="A1814" s="139"/>
      <c r="B1814" s="139"/>
      <c r="C1814" s="139"/>
      <c r="D1814" s="140"/>
      <c r="E1814" s="140"/>
      <c r="F1814" s="140"/>
      <c r="G1814" s="141"/>
      <c r="X1814">
        <f t="shared" si="4778"/>
        <v>0</v>
      </c>
      <c r="AH1814">
        <v>0</v>
      </c>
      <c r="AI1814">
        <v>0</v>
      </c>
      <c r="AP1814">
        <f t="shared" si="4779"/>
        <v>0</v>
      </c>
      <c r="AZ1814">
        <v>0</v>
      </c>
      <c r="BA1814">
        <v>0</v>
      </c>
      <c r="BH1814">
        <f t="shared" si="4780"/>
        <v>0</v>
      </c>
      <c r="BR1814">
        <v>0</v>
      </c>
      <c r="BS1814">
        <v>0</v>
      </c>
      <c r="BU1814">
        <v>0</v>
      </c>
      <c r="BV1814">
        <v>0</v>
      </c>
      <c r="BW1814">
        <f t="shared" si="4910"/>
        <v>0</v>
      </c>
      <c r="CA1814">
        <f>BV1814+BW1814</f>
        <v>0</v>
      </c>
      <c r="CB1814" s="126" t="str">
        <f>IF(BU1814=0,"-",CA1814/BU1814*100)</f>
        <v>-</v>
      </c>
    </row>
    <row r="1815" spans="1:80" ht="15.75" thickBot="1" x14ac:dyDescent="0.3">
      <c r="A1815" s="13" t="s">
        <v>1</v>
      </c>
      <c r="B1815" s="13" t="s">
        <v>1</v>
      </c>
      <c r="C1815" s="13" t="s">
        <v>1</v>
      </c>
      <c r="D1815" s="74" t="s">
        <v>1</v>
      </c>
      <c r="E1815" s="74" t="s">
        <v>1</v>
      </c>
      <c r="F1815" s="74" t="s">
        <v>1</v>
      </c>
      <c r="G1815" s="13" t="s">
        <v>1</v>
      </c>
      <c r="H1815" s="19" t="s">
        <v>1</v>
      </c>
      <c r="I1815" s="19" t="s">
        <v>1</v>
      </c>
      <c r="J1815" s="19"/>
      <c r="K1815" s="19" t="s">
        <v>1</v>
      </c>
      <c r="L1815" s="19"/>
      <c r="M1815" s="19" t="s">
        <v>1</v>
      </c>
      <c r="N1815" s="19" t="s">
        <v>1</v>
      </c>
      <c r="O1815" s="19" t="s">
        <v>1</v>
      </c>
      <c r="P1815" s="31"/>
      <c r="Q1815" s="19" t="s">
        <v>1</v>
      </c>
      <c r="R1815" s="19" t="s">
        <v>1</v>
      </c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19">
        <v>0</v>
      </c>
      <c r="AI1815" s="19">
        <v>0</v>
      </c>
      <c r="AJ1815" s="19" t="s">
        <v>1</v>
      </c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>
        <v>0</v>
      </c>
      <c r="BA1815" s="19">
        <v>0</v>
      </c>
      <c r="BB1815" s="19" t="s">
        <v>1</v>
      </c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>
        <v>0</v>
      </c>
      <c r="BS1815" s="19">
        <v>0</v>
      </c>
      <c r="BT1815" s="19"/>
      <c r="BU1815" s="19"/>
      <c r="BV1815" s="19"/>
      <c r="BW1815" s="19">
        <f t="shared" si="4910"/>
        <v>0</v>
      </c>
      <c r="BX1815" s="19"/>
      <c r="BY1815" s="19"/>
      <c r="BZ1815" s="19"/>
      <c r="CA1815" s="19">
        <f>BV1815+BW1815</f>
        <v>0</v>
      </c>
      <c r="CB1815" s="127"/>
    </row>
    <row r="1816" spans="1:80" ht="69.75" customHeight="1" thickBot="1" x14ac:dyDescent="0.3">
      <c r="A1816" s="5" t="s">
        <v>4</v>
      </c>
      <c r="B1816" s="5" t="s">
        <v>5</v>
      </c>
      <c r="C1816" s="5" t="s">
        <v>6</v>
      </c>
      <c r="D1816" s="80" t="s">
        <v>1</v>
      </c>
      <c r="E1816" s="88" t="s">
        <v>7</v>
      </c>
      <c r="F1816" s="88" t="s">
        <v>8</v>
      </c>
      <c r="G1816" s="5" t="s">
        <v>9</v>
      </c>
      <c r="H1816" s="5" t="s">
        <v>10</v>
      </c>
      <c r="I1816" s="5" t="s">
        <v>11</v>
      </c>
      <c r="J1816" s="5" t="s">
        <v>1809</v>
      </c>
      <c r="K1816" s="5" t="s">
        <v>12</v>
      </c>
      <c r="L1816" s="5" t="s">
        <v>13</v>
      </c>
      <c r="M1816" s="5" t="s">
        <v>14</v>
      </c>
      <c r="N1816" s="5" t="s">
        <v>15</v>
      </c>
      <c r="O1816" s="5" t="s">
        <v>16</v>
      </c>
      <c r="P1816" s="5" t="s">
        <v>17</v>
      </c>
      <c r="Q1816" s="5" t="s">
        <v>18</v>
      </c>
      <c r="R1816" s="71" t="s">
        <v>14</v>
      </c>
      <c r="S1816" s="71" t="s">
        <v>1843</v>
      </c>
      <c r="T1816" s="71" t="s">
        <v>1797</v>
      </c>
      <c r="U1816" s="71" t="s">
        <v>1832</v>
      </c>
      <c r="V1816" s="71" t="s">
        <v>1833</v>
      </c>
      <c r="W1816" s="71" t="s">
        <v>1834</v>
      </c>
      <c r="X1816" s="71" t="s">
        <v>1847</v>
      </c>
      <c r="Y1816" s="71" t="s">
        <v>1844</v>
      </c>
      <c r="Z1816" s="71" t="s">
        <v>1835</v>
      </c>
      <c r="AA1816" s="71" t="s">
        <v>1836</v>
      </c>
      <c r="AB1816" s="71" t="s">
        <v>1837</v>
      </c>
      <c r="AC1816" s="71" t="s">
        <v>1838</v>
      </c>
      <c r="AD1816" s="71" t="s">
        <v>1839</v>
      </c>
      <c r="AE1816" s="71" t="s">
        <v>1840</v>
      </c>
      <c r="AF1816" s="71" t="s">
        <v>1845</v>
      </c>
      <c r="AG1816" s="71" t="s">
        <v>1846</v>
      </c>
      <c r="AH1816" s="71" t="s">
        <v>1841</v>
      </c>
      <c r="AI1816" s="71" t="s">
        <v>1842</v>
      </c>
      <c r="AJ1816" s="72" t="s">
        <v>15</v>
      </c>
      <c r="AK1816" s="72" t="s">
        <v>1843</v>
      </c>
      <c r="AL1816" s="72" t="s">
        <v>1797</v>
      </c>
      <c r="AM1816" s="72" t="s">
        <v>1832</v>
      </c>
      <c r="AN1816" s="72" t="s">
        <v>1833</v>
      </c>
      <c r="AO1816" s="72" t="s">
        <v>1834</v>
      </c>
      <c r="AP1816" s="72" t="s">
        <v>1848</v>
      </c>
      <c r="AQ1816" s="72" t="s">
        <v>1844</v>
      </c>
      <c r="AR1816" s="72" t="s">
        <v>1835</v>
      </c>
      <c r="AS1816" s="72" t="s">
        <v>1836</v>
      </c>
      <c r="AT1816" s="72" t="s">
        <v>1837</v>
      </c>
      <c r="AU1816" s="72" t="s">
        <v>1838</v>
      </c>
      <c r="AV1816" s="72" t="s">
        <v>1839</v>
      </c>
      <c r="AW1816" s="72" t="s">
        <v>1840</v>
      </c>
      <c r="AX1816" s="72" t="s">
        <v>1845</v>
      </c>
      <c r="AY1816" s="72" t="s">
        <v>1846</v>
      </c>
      <c r="AZ1816" s="72" t="s">
        <v>1841</v>
      </c>
      <c r="BA1816" s="72" t="s">
        <v>1842</v>
      </c>
      <c r="BB1816" s="73" t="s">
        <v>16</v>
      </c>
      <c r="BC1816" s="73" t="s">
        <v>1843</v>
      </c>
      <c r="BD1816" s="73" t="s">
        <v>1797</v>
      </c>
      <c r="BE1816" s="73" t="s">
        <v>1832</v>
      </c>
      <c r="BF1816" s="73" t="s">
        <v>1833</v>
      </c>
      <c r="BG1816" s="73" t="s">
        <v>1834</v>
      </c>
      <c r="BH1816" s="73" t="s">
        <v>1849</v>
      </c>
      <c r="BI1816" s="73" t="s">
        <v>1844</v>
      </c>
      <c r="BJ1816" s="73" t="s">
        <v>1835</v>
      </c>
      <c r="BK1816" s="73" t="s">
        <v>1836</v>
      </c>
      <c r="BL1816" s="73" t="s">
        <v>1837</v>
      </c>
      <c r="BM1816" s="73" t="s">
        <v>1838</v>
      </c>
      <c r="BN1816" s="73" t="s">
        <v>1839</v>
      </c>
      <c r="BO1816" s="73" t="s">
        <v>1840</v>
      </c>
      <c r="BP1816" s="73" t="s">
        <v>1845</v>
      </c>
      <c r="BQ1816" s="73" t="s">
        <v>1846</v>
      </c>
      <c r="BR1816" s="73" t="s">
        <v>1841</v>
      </c>
      <c r="BS1816" s="73" t="s">
        <v>1842</v>
      </c>
      <c r="BT1816" s="5" t="s">
        <v>1911</v>
      </c>
      <c r="BU1816" s="5" t="s">
        <v>1942</v>
      </c>
      <c r="BV1816" s="5" t="s">
        <v>1943</v>
      </c>
      <c r="BW1816" s="5" t="s">
        <v>1944</v>
      </c>
      <c r="BX1816" s="5" t="s">
        <v>1945</v>
      </c>
      <c r="BY1816" s="5" t="s">
        <v>1946</v>
      </c>
      <c r="BZ1816" s="5" t="s">
        <v>1947</v>
      </c>
      <c r="CA1816" s="5" t="s">
        <v>1948</v>
      </c>
      <c r="CB1816" s="120" t="s">
        <v>1916</v>
      </c>
    </row>
    <row r="1817" spans="1:80" x14ac:dyDescent="0.25">
      <c r="A1817" s="6" t="s">
        <v>1</v>
      </c>
      <c r="B1817" s="6" t="s">
        <v>1</v>
      </c>
      <c r="C1817" s="6" t="s">
        <v>1</v>
      </c>
      <c r="D1817" s="81" t="s">
        <v>1</v>
      </c>
      <c r="E1817" s="81" t="s">
        <v>1</v>
      </c>
      <c r="F1817" s="94" t="s">
        <v>1</v>
      </c>
      <c r="G1817" s="7" t="s">
        <v>1</v>
      </c>
      <c r="H1817" s="8" t="s">
        <v>1</v>
      </c>
      <c r="I1817" s="9" t="s">
        <v>19</v>
      </c>
      <c r="J1817" s="9">
        <v>1</v>
      </c>
      <c r="K1817" s="9" t="s">
        <v>20</v>
      </c>
      <c r="L1817" s="9" t="s">
        <v>21</v>
      </c>
      <c r="M1817" s="9" t="s">
        <v>22</v>
      </c>
      <c r="N1817" s="9" t="s">
        <v>23</v>
      </c>
      <c r="O1817" s="9" t="s">
        <v>24</v>
      </c>
      <c r="P1817" s="9" t="s">
        <v>25</v>
      </c>
      <c r="Q1817" s="9" t="s">
        <v>26</v>
      </c>
      <c r="R1817" s="9">
        <v>1</v>
      </c>
      <c r="S1817" s="9">
        <v>2</v>
      </c>
      <c r="T1817" s="9">
        <v>3</v>
      </c>
      <c r="U1817" s="9">
        <v>4</v>
      </c>
      <c r="V1817" s="9">
        <v>5</v>
      </c>
      <c r="W1817" s="9">
        <v>6</v>
      </c>
      <c r="X1817" s="9">
        <v>7</v>
      </c>
      <c r="Y1817" s="9">
        <v>8</v>
      </c>
      <c r="Z1817" s="9">
        <v>9</v>
      </c>
      <c r="AA1817" s="9">
        <v>10</v>
      </c>
      <c r="AB1817" s="9">
        <v>11</v>
      </c>
      <c r="AC1817" s="9">
        <v>12</v>
      </c>
      <c r="AD1817" s="9">
        <v>13</v>
      </c>
      <c r="AE1817" s="9">
        <v>14</v>
      </c>
      <c r="AF1817" s="9">
        <v>15</v>
      </c>
      <c r="AG1817" s="9">
        <v>16</v>
      </c>
      <c r="AH1817" s="9">
        <v>20</v>
      </c>
      <c r="AI1817" s="9">
        <v>21</v>
      </c>
      <c r="AJ1817" s="9">
        <v>1</v>
      </c>
      <c r="AK1817" s="9">
        <v>2</v>
      </c>
      <c r="AL1817" s="9">
        <v>3</v>
      </c>
      <c r="AM1817" s="9">
        <v>4</v>
      </c>
      <c r="AN1817" s="9">
        <v>5</v>
      </c>
      <c r="AO1817" s="9">
        <v>6</v>
      </c>
      <c r="AP1817" s="9">
        <v>7</v>
      </c>
      <c r="AQ1817" s="9">
        <v>8</v>
      </c>
      <c r="AR1817" s="9">
        <v>9</v>
      </c>
      <c r="AS1817" s="9">
        <v>10</v>
      </c>
      <c r="AT1817" s="9">
        <v>11</v>
      </c>
      <c r="AU1817" s="9">
        <v>12</v>
      </c>
      <c r="AV1817" s="9">
        <v>13</v>
      </c>
      <c r="AW1817" s="9">
        <v>14</v>
      </c>
      <c r="AX1817" s="9">
        <v>15</v>
      </c>
      <c r="AY1817" s="9">
        <v>16</v>
      </c>
      <c r="AZ1817" s="9">
        <v>20</v>
      </c>
      <c r="BA1817" s="9">
        <v>21</v>
      </c>
      <c r="BB1817" s="9">
        <v>1</v>
      </c>
      <c r="BC1817" s="9">
        <v>2</v>
      </c>
      <c r="BD1817" s="9">
        <v>3</v>
      </c>
      <c r="BE1817" s="9">
        <v>4</v>
      </c>
      <c r="BF1817" s="9">
        <v>5</v>
      </c>
      <c r="BG1817" s="9">
        <v>6</v>
      </c>
      <c r="BH1817" s="9">
        <v>7</v>
      </c>
      <c r="BI1817" s="9">
        <v>8</v>
      </c>
      <c r="BJ1817" s="9">
        <v>9</v>
      </c>
      <c r="BK1817" s="9">
        <v>10</v>
      </c>
      <c r="BL1817" s="9">
        <v>11</v>
      </c>
      <c r="BM1817" s="9">
        <v>12</v>
      </c>
      <c r="BN1817" s="9">
        <v>13</v>
      </c>
      <c r="BO1817" s="9">
        <v>14</v>
      </c>
      <c r="BP1817" s="9">
        <v>15</v>
      </c>
      <c r="BQ1817" s="9">
        <v>16</v>
      </c>
      <c r="BR1817" s="9">
        <v>20</v>
      </c>
      <c r="BS1817" s="9">
        <v>21</v>
      </c>
      <c r="BT1817" s="9">
        <v>1</v>
      </c>
      <c r="BU1817" s="9">
        <v>2</v>
      </c>
      <c r="BV1817" s="9">
        <v>3</v>
      </c>
      <c r="BW1817" s="9" t="s">
        <v>1798</v>
      </c>
      <c r="BX1817" s="9">
        <v>5</v>
      </c>
      <c r="BY1817" s="9">
        <v>6</v>
      </c>
      <c r="BZ1817" s="9">
        <v>7</v>
      </c>
      <c r="CA1817" s="9" t="s">
        <v>1917</v>
      </c>
      <c r="CB1817" s="121">
        <v>9</v>
      </c>
    </row>
    <row r="1818" spans="1:80" x14ac:dyDescent="0.25">
      <c r="A1818" s="1" t="s">
        <v>928</v>
      </c>
      <c r="B1818" s="1" t="s">
        <v>88</v>
      </c>
      <c r="C1818" s="4" t="s">
        <v>1061</v>
      </c>
      <c r="D1818" s="79" t="s">
        <v>1062</v>
      </c>
      <c r="E1818" s="78" t="s">
        <v>1</v>
      </c>
      <c r="F1818" s="78" t="s">
        <v>1</v>
      </c>
      <c r="G1818" s="2" t="s">
        <v>1</v>
      </c>
      <c r="H1818" s="2" t="s">
        <v>1063</v>
      </c>
      <c r="I1818" s="3" t="s">
        <v>1</v>
      </c>
      <c r="J1818" s="3">
        <f t="shared" ref="J1818:J1849" si="4943">SUM(K1818,L1818,P1818,Q1818)</f>
        <v>0</v>
      </c>
      <c r="K1818" s="3" t="s">
        <v>1</v>
      </c>
      <c r="L1818" s="3"/>
      <c r="M1818" s="3" t="s">
        <v>1</v>
      </c>
      <c r="N1818" s="3" t="s">
        <v>1</v>
      </c>
      <c r="O1818" s="3" t="s">
        <v>1</v>
      </c>
      <c r="P1818" s="26"/>
      <c r="Q1818" s="3" t="s">
        <v>1</v>
      </c>
      <c r="R1818" s="3" t="s">
        <v>1</v>
      </c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>
        <v>0</v>
      </c>
      <c r="AI1818" s="3">
        <v>0</v>
      </c>
      <c r="AJ1818" s="3" t="s">
        <v>1</v>
      </c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>
        <v>0</v>
      </c>
      <c r="BA1818" s="3">
        <v>0</v>
      </c>
      <c r="BB1818" s="3" t="s">
        <v>1</v>
      </c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>
        <v>0</v>
      </c>
      <c r="BS1818" s="3">
        <v>0</v>
      </c>
      <c r="BT1818" s="3">
        <v>0</v>
      </c>
      <c r="BU1818" s="3"/>
      <c r="BV1818" s="3"/>
      <c r="BW1818" s="3">
        <f t="shared" si="4910"/>
        <v>0</v>
      </c>
      <c r="BX1818" s="3"/>
      <c r="BY1818" s="3"/>
      <c r="BZ1818" s="3"/>
      <c r="CA1818" s="3">
        <f t="shared" ref="CA1818:CA1849" si="4944">BV1818+BW1818</f>
        <v>0</v>
      </c>
      <c r="CB1818" s="122"/>
    </row>
    <row r="1819" spans="1:80" ht="33.75" x14ac:dyDescent="0.25">
      <c r="A1819" s="1" t="s">
        <v>1</v>
      </c>
      <c r="B1819" s="1" t="s">
        <v>1</v>
      </c>
      <c r="C1819" s="1" t="s">
        <v>1</v>
      </c>
      <c r="D1819" s="78" t="s">
        <v>1</v>
      </c>
      <c r="E1819" s="78" t="s">
        <v>1</v>
      </c>
      <c r="F1819" s="78" t="s">
        <v>1</v>
      </c>
      <c r="G1819" s="2" t="s">
        <v>1</v>
      </c>
      <c r="H1819" s="10" t="s">
        <v>30</v>
      </c>
      <c r="I1819" s="11">
        <f>SUM(I1820,I1828,I1830)</f>
        <v>2386429</v>
      </c>
      <c r="J1819" s="11">
        <f t="shared" si="4943"/>
        <v>2309578</v>
      </c>
      <c r="K1819" s="11">
        <f t="shared" ref="K1819" si="4945">SUM(K1820,K1828,K1830)</f>
        <v>2309578</v>
      </c>
      <c r="L1819" s="11">
        <f t="shared" ref="L1819:L1848" si="4946">SUM(M1819:O1819)</f>
        <v>0</v>
      </c>
      <c r="M1819" s="11">
        <f t="shared" ref="M1819:Q1819" si="4947">SUM(M1820,M1828,M1830)</f>
        <v>0</v>
      </c>
      <c r="N1819" s="11">
        <f t="shared" si="4947"/>
        <v>0</v>
      </c>
      <c r="O1819" s="11">
        <f t="shared" si="4947"/>
        <v>0</v>
      </c>
      <c r="P1819" s="11">
        <f t="shared" si="4947"/>
        <v>0</v>
      </c>
      <c r="Q1819" s="11">
        <f t="shared" si="4947"/>
        <v>0</v>
      </c>
      <c r="R1819" s="11">
        <f t="shared" ref="R1819:AG1819" si="4948">SUM(R1820,R1828,R1830)</f>
        <v>3600</v>
      </c>
      <c r="S1819" s="11">
        <f t="shared" si="4948"/>
        <v>0</v>
      </c>
      <c r="T1819" s="11">
        <f t="shared" si="4948"/>
        <v>0</v>
      </c>
      <c r="U1819" s="11">
        <f t="shared" si="4948"/>
        <v>0</v>
      </c>
      <c r="V1819" s="11">
        <f t="shared" si="4948"/>
        <v>0</v>
      </c>
      <c r="W1819" s="11">
        <f t="shared" si="4948"/>
        <v>0</v>
      </c>
      <c r="X1819" s="11">
        <f t="shared" ref="X1819" si="4949">SUM(X1820,X1828,X1830)</f>
        <v>3600</v>
      </c>
      <c r="Y1819" s="11">
        <f t="shared" si="4948"/>
        <v>0</v>
      </c>
      <c r="Z1819" s="11">
        <f t="shared" si="4948"/>
        <v>0</v>
      </c>
      <c r="AA1819" s="11">
        <f t="shared" si="4948"/>
        <v>0</v>
      </c>
      <c r="AB1819" s="11">
        <f t="shared" si="4948"/>
        <v>0</v>
      </c>
      <c r="AC1819" s="11">
        <f t="shared" si="4948"/>
        <v>0</v>
      </c>
      <c r="AD1819" s="11">
        <f t="shared" si="4948"/>
        <v>1865</v>
      </c>
      <c r="AE1819" s="11">
        <f t="shared" si="4948"/>
        <v>0</v>
      </c>
      <c r="AF1819" s="11">
        <f t="shared" si="4948"/>
        <v>1735</v>
      </c>
      <c r="AG1819" s="11">
        <f t="shared" si="4948"/>
        <v>0</v>
      </c>
      <c r="AH1819" s="11">
        <v>3600</v>
      </c>
      <c r="AI1819" s="11">
        <v>0</v>
      </c>
      <c r="AJ1819" s="11">
        <f t="shared" ref="AJ1819:AY1819" si="4950">SUM(AJ1820,AJ1828,AJ1830)</f>
        <v>0</v>
      </c>
      <c r="AK1819" s="11">
        <f t="shared" si="4950"/>
        <v>0</v>
      </c>
      <c r="AL1819" s="11">
        <f t="shared" si="4950"/>
        <v>0</v>
      </c>
      <c r="AM1819" s="11">
        <f t="shared" si="4950"/>
        <v>0</v>
      </c>
      <c r="AN1819" s="11">
        <f t="shared" si="4950"/>
        <v>0</v>
      </c>
      <c r="AO1819" s="11">
        <f t="shared" si="4950"/>
        <v>0</v>
      </c>
      <c r="AP1819" s="11">
        <f t="shared" ref="AP1819" si="4951">SUM(AP1820,AP1828,AP1830)</f>
        <v>0</v>
      </c>
      <c r="AQ1819" s="11">
        <f t="shared" si="4950"/>
        <v>0</v>
      </c>
      <c r="AR1819" s="11">
        <f t="shared" si="4950"/>
        <v>0</v>
      </c>
      <c r="AS1819" s="11">
        <f t="shared" si="4950"/>
        <v>0</v>
      </c>
      <c r="AT1819" s="11">
        <f t="shared" si="4950"/>
        <v>0</v>
      </c>
      <c r="AU1819" s="11">
        <f t="shared" si="4950"/>
        <v>0</v>
      </c>
      <c r="AV1819" s="11">
        <f t="shared" si="4950"/>
        <v>0</v>
      </c>
      <c r="AW1819" s="11">
        <f t="shared" si="4950"/>
        <v>0</v>
      </c>
      <c r="AX1819" s="11">
        <f t="shared" si="4950"/>
        <v>0</v>
      </c>
      <c r="AY1819" s="11">
        <f t="shared" si="4950"/>
        <v>0</v>
      </c>
      <c r="AZ1819" s="11">
        <v>0</v>
      </c>
      <c r="BA1819" s="11">
        <v>0</v>
      </c>
      <c r="BB1819" s="11">
        <f t="shared" ref="BB1819:BQ1819" si="4952">SUM(BB1820,BB1828,BB1830)</f>
        <v>0</v>
      </c>
      <c r="BC1819" s="11">
        <f t="shared" si="4952"/>
        <v>441</v>
      </c>
      <c r="BD1819" s="11">
        <f t="shared" si="4952"/>
        <v>0</v>
      </c>
      <c r="BE1819" s="11">
        <f t="shared" si="4952"/>
        <v>11419</v>
      </c>
      <c r="BF1819" s="11">
        <f t="shared" si="4952"/>
        <v>0</v>
      </c>
      <c r="BG1819" s="11">
        <f t="shared" si="4952"/>
        <v>0</v>
      </c>
      <c r="BH1819" s="11">
        <f t="shared" ref="BH1819" si="4953">SUM(BH1820,BH1828,BH1830)</f>
        <v>11860</v>
      </c>
      <c r="BI1819" s="11">
        <f t="shared" si="4952"/>
        <v>0</v>
      </c>
      <c r="BJ1819" s="11">
        <f t="shared" si="4952"/>
        <v>0</v>
      </c>
      <c r="BK1819" s="11">
        <f t="shared" si="4952"/>
        <v>441</v>
      </c>
      <c r="BL1819" s="11">
        <f t="shared" si="4952"/>
        <v>0</v>
      </c>
      <c r="BM1819" s="11">
        <f t="shared" si="4952"/>
        <v>0</v>
      </c>
      <c r="BN1819" s="11">
        <f t="shared" si="4952"/>
        <v>0</v>
      </c>
      <c r="BO1819" s="11">
        <f t="shared" si="4952"/>
        <v>11419</v>
      </c>
      <c r="BP1819" s="11">
        <f t="shared" si="4952"/>
        <v>0</v>
      </c>
      <c r="BQ1819" s="11">
        <f t="shared" si="4952"/>
        <v>0</v>
      </c>
      <c r="BR1819" s="11">
        <v>11860</v>
      </c>
      <c r="BS1819" s="11">
        <v>0</v>
      </c>
      <c r="BT1819" s="11">
        <f t="shared" ref="BT1819:BZ1819" si="4954">SUM(BT1820,BT1828,BT1830)</f>
        <v>2423777</v>
      </c>
      <c r="BU1819" s="11">
        <f t="shared" si="4954"/>
        <v>2422538</v>
      </c>
      <c r="BV1819" s="11">
        <f t="shared" si="4954"/>
        <v>1480996</v>
      </c>
      <c r="BW1819" s="11">
        <f t="shared" si="4954"/>
        <v>616137</v>
      </c>
      <c r="BX1819" s="11">
        <f t="shared" si="4954"/>
        <v>223000</v>
      </c>
      <c r="BY1819" s="11">
        <f t="shared" si="4954"/>
        <v>194387</v>
      </c>
      <c r="BZ1819" s="11">
        <f t="shared" si="4954"/>
        <v>198750</v>
      </c>
      <c r="CA1819" s="11">
        <f t="shared" si="4944"/>
        <v>2097133</v>
      </c>
      <c r="CB1819" s="123">
        <f t="shared" ref="CB1819:CB1848" si="4955">IF(BU1819=0,"-",CA1819/BU1819*100)</f>
        <v>86.567599765204918</v>
      </c>
    </row>
    <row r="1820" spans="1:80" x14ac:dyDescent="0.25">
      <c r="A1820" s="4" t="s">
        <v>928</v>
      </c>
      <c r="B1820" s="4" t="s">
        <v>88</v>
      </c>
      <c r="C1820" s="4" t="s">
        <v>1061</v>
      </c>
      <c r="D1820" s="79" t="s">
        <v>1062</v>
      </c>
      <c r="E1820" s="78" t="s">
        <v>31</v>
      </c>
      <c r="F1820" s="78" t="s">
        <v>1</v>
      </c>
      <c r="G1820" s="2" t="s">
        <v>1</v>
      </c>
      <c r="H1820" s="2" t="s">
        <v>32</v>
      </c>
      <c r="I1820" s="12">
        <f>SUM(I1821,I1822)</f>
        <v>2026706</v>
      </c>
      <c r="J1820" s="12">
        <f t="shared" si="4943"/>
        <v>1955399</v>
      </c>
      <c r="K1820" s="12">
        <f t="shared" ref="K1820" si="4956">SUM(K1821,K1822)</f>
        <v>1955399</v>
      </c>
      <c r="L1820" s="12">
        <f t="shared" si="4946"/>
        <v>0</v>
      </c>
      <c r="M1820" s="12">
        <f t="shared" ref="M1820:Q1820" si="4957">SUM(M1821,M1822)</f>
        <v>0</v>
      </c>
      <c r="N1820" s="12">
        <f t="shared" si="4957"/>
        <v>0</v>
      </c>
      <c r="O1820" s="12">
        <f t="shared" si="4957"/>
        <v>0</v>
      </c>
      <c r="P1820" s="12">
        <f t="shared" si="4957"/>
        <v>0</v>
      </c>
      <c r="Q1820" s="12">
        <f t="shared" si="4957"/>
        <v>0</v>
      </c>
      <c r="R1820" s="12">
        <f t="shared" ref="R1820:AG1820" si="4958">SUM(R1821,R1822)</f>
        <v>0</v>
      </c>
      <c r="S1820" s="12">
        <f t="shared" si="4958"/>
        <v>0</v>
      </c>
      <c r="T1820" s="12">
        <f t="shared" si="4958"/>
        <v>0</v>
      </c>
      <c r="U1820" s="12">
        <f t="shared" si="4958"/>
        <v>0</v>
      </c>
      <c r="V1820" s="12">
        <f t="shared" si="4958"/>
        <v>0</v>
      </c>
      <c r="W1820" s="12">
        <f t="shared" si="4958"/>
        <v>0</v>
      </c>
      <c r="X1820" s="12">
        <f t="shared" ref="X1820" si="4959">SUM(X1821,X1822)</f>
        <v>0</v>
      </c>
      <c r="Y1820" s="12">
        <f t="shared" si="4958"/>
        <v>0</v>
      </c>
      <c r="Z1820" s="12">
        <f t="shared" si="4958"/>
        <v>0</v>
      </c>
      <c r="AA1820" s="12">
        <f t="shared" si="4958"/>
        <v>0</v>
      </c>
      <c r="AB1820" s="12">
        <f t="shared" si="4958"/>
        <v>0</v>
      </c>
      <c r="AC1820" s="12">
        <f t="shared" si="4958"/>
        <v>0</v>
      </c>
      <c r="AD1820" s="12">
        <f t="shared" si="4958"/>
        <v>0</v>
      </c>
      <c r="AE1820" s="12">
        <f t="shared" si="4958"/>
        <v>0</v>
      </c>
      <c r="AF1820" s="12">
        <f t="shared" si="4958"/>
        <v>0</v>
      </c>
      <c r="AG1820" s="12">
        <f t="shared" si="4958"/>
        <v>0</v>
      </c>
      <c r="AH1820" s="12">
        <v>0</v>
      </c>
      <c r="AI1820" s="12">
        <v>0</v>
      </c>
      <c r="AJ1820" s="12">
        <f t="shared" ref="AJ1820:AY1820" si="4960">SUM(AJ1821,AJ1822)</f>
        <v>0</v>
      </c>
      <c r="AK1820" s="12">
        <f t="shared" si="4960"/>
        <v>0</v>
      </c>
      <c r="AL1820" s="12">
        <f t="shared" si="4960"/>
        <v>0</v>
      </c>
      <c r="AM1820" s="12">
        <f t="shared" si="4960"/>
        <v>0</v>
      </c>
      <c r="AN1820" s="12">
        <f t="shared" si="4960"/>
        <v>0</v>
      </c>
      <c r="AO1820" s="12">
        <f t="shared" si="4960"/>
        <v>0</v>
      </c>
      <c r="AP1820" s="12">
        <f t="shared" ref="AP1820" si="4961">SUM(AP1821,AP1822)</f>
        <v>0</v>
      </c>
      <c r="AQ1820" s="12">
        <f t="shared" si="4960"/>
        <v>0</v>
      </c>
      <c r="AR1820" s="12">
        <f t="shared" si="4960"/>
        <v>0</v>
      </c>
      <c r="AS1820" s="12">
        <f t="shared" si="4960"/>
        <v>0</v>
      </c>
      <c r="AT1820" s="12">
        <f t="shared" si="4960"/>
        <v>0</v>
      </c>
      <c r="AU1820" s="12">
        <f t="shared" si="4960"/>
        <v>0</v>
      </c>
      <c r="AV1820" s="12">
        <f t="shared" si="4960"/>
        <v>0</v>
      </c>
      <c r="AW1820" s="12">
        <f t="shared" si="4960"/>
        <v>0</v>
      </c>
      <c r="AX1820" s="12">
        <f t="shared" si="4960"/>
        <v>0</v>
      </c>
      <c r="AY1820" s="12">
        <f t="shared" si="4960"/>
        <v>0</v>
      </c>
      <c r="AZ1820" s="12">
        <v>0</v>
      </c>
      <c r="BA1820" s="12">
        <v>0</v>
      </c>
      <c r="BB1820" s="12">
        <f t="shared" ref="BB1820:BQ1820" si="4962">SUM(BB1821,BB1822)</f>
        <v>0</v>
      </c>
      <c r="BC1820" s="12">
        <f t="shared" si="4962"/>
        <v>0</v>
      </c>
      <c r="BD1820" s="12">
        <f t="shared" si="4962"/>
        <v>0</v>
      </c>
      <c r="BE1820" s="12">
        <f t="shared" si="4962"/>
        <v>0</v>
      </c>
      <c r="BF1820" s="12">
        <f t="shared" si="4962"/>
        <v>0</v>
      </c>
      <c r="BG1820" s="12">
        <f t="shared" si="4962"/>
        <v>0</v>
      </c>
      <c r="BH1820" s="12">
        <f t="shared" ref="BH1820" si="4963">SUM(BH1821,BH1822)</f>
        <v>0</v>
      </c>
      <c r="BI1820" s="12">
        <f t="shared" si="4962"/>
        <v>0</v>
      </c>
      <c r="BJ1820" s="12">
        <f t="shared" si="4962"/>
        <v>0</v>
      </c>
      <c r="BK1820" s="12">
        <f t="shared" si="4962"/>
        <v>0</v>
      </c>
      <c r="BL1820" s="12">
        <f t="shared" si="4962"/>
        <v>0</v>
      </c>
      <c r="BM1820" s="12">
        <f t="shared" si="4962"/>
        <v>0</v>
      </c>
      <c r="BN1820" s="12">
        <f t="shared" si="4962"/>
        <v>0</v>
      </c>
      <c r="BO1820" s="12">
        <f t="shared" si="4962"/>
        <v>0</v>
      </c>
      <c r="BP1820" s="12">
        <f t="shared" si="4962"/>
        <v>0</v>
      </c>
      <c r="BQ1820" s="12">
        <f t="shared" si="4962"/>
        <v>0</v>
      </c>
      <c r="BR1820" s="12">
        <v>0</v>
      </c>
      <c r="BS1820" s="12">
        <v>0</v>
      </c>
      <c r="BT1820" s="12">
        <f t="shared" ref="BT1820:BZ1820" si="4964">SUM(BT1821,BT1822)</f>
        <v>2039409</v>
      </c>
      <c r="BU1820" s="12">
        <f t="shared" si="4964"/>
        <v>2041770</v>
      </c>
      <c r="BV1820" s="12">
        <f t="shared" si="4964"/>
        <v>1257151</v>
      </c>
      <c r="BW1820" s="12">
        <f t="shared" si="4964"/>
        <v>532200</v>
      </c>
      <c r="BX1820" s="12">
        <f t="shared" si="4964"/>
        <v>191000</v>
      </c>
      <c r="BY1820" s="12">
        <f t="shared" si="4964"/>
        <v>170600</v>
      </c>
      <c r="BZ1820" s="12">
        <f t="shared" si="4964"/>
        <v>170600</v>
      </c>
      <c r="CA1820" s="12">
        <f t="shared" si="4944"/>
        <v>1789351</v>
      </c>
      <c r="CB1820" s="124">
        <f t="shared" si="4955"/>
        <v>87.637246114890516</v>
      </c>
    </row>
    <row r="1821" spans="1:80" x14ac:dyDescent="0.25">
      <c r="A1821" s="4" t="s">
        <v>928</v>
      </c>
      <c r="B1821" s="4" t="s">
        <v>88</v>
      </c>
      <c r="C1821" s="4" t="s">
        <v>1061</v>
      </c>
      <c r="D1821" s="79" t="s">
        <v>1062</v>
      </c>
      <c r="E1821" s="89">
        <v>6111</v>
      </c>
      <c r="F1821" s="79"/>
      <c r="G1821" s="75" t="s">
        <v>1906</v>
      </c>
      <c r="H1821" s="13" t="s">
        <v>33</v>
      </c>
      <c r="I1821" s="14">
        <v>1762606</v>
      </c>
      <c r="J1821" s="14">
        <f t="shared" si="4943"/>
        <v>1680199</v>
      </c>
      <c r="K1821" s="14">
        <v>1680199</v>
      </c>
      <c r="L1821" s="14">
        <f t="shared" si="4946"/>
        <v>0</v>
      </c>
      <c r="M1821" s="14">
        <v>0</v>
      </c>
      <c r="N1821" s="14">
        <v>0</v>
      </c>
      <c r="O1821" s="14">
        <v>0</v>
      </c>
      <c r="P1821" s="14">
        <v>0</v>
      </c>
      <c r="Q1821" s="14">
        <v>0</v>
      </c>
      <c r="R1821" s="14">
        <v>0</v>
      </c>
      <c r="S1821" s="14"/>
      <c r="T1821" s="14"/>
      <c r="U1821" s="14"/>
      <c r="V1821" s="14"/>
      <c r="W1821" s="14"/>
      <c r="X1821" s="14">
        <f t="shared" ref="X1821:X1880" si="4965">R1821+S1821+T1821+U1821+V1821+W1821</f>
        <v>0</v>
      </c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>
        <v>0</v>
      </c>
      <c r="AI1821" s="14">
        <v>0</v>
      </c>
      <c r="AJ1821" s="14">
        <v>0</v>
      </c>
      <c r="AK1821" s="14"/>
      <c r="AL1821" s="14"/>
      <c r="AM1821" s="14"/>
      <c r="AN1821" s="14"/>
      <c r="AO1821" s="14"/>
      <c r="AP1821" s="14">
        <f t="shared" ref="AP1821:AP1880" si="4966">AJ1821+AK1821+AL1821+AM1821+AN1821+AO1821</f>
        <v>0</v>
      </c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>
        <v>0</v>
      </c>
      <c r="BA1821" s="14">
        <v>0</v>
      </c>
      <c r="BB1821" s="14">
        <v>0</v>
      </c>
      <c r="BC1821" s="14"/>
      <c r="BD1821" s="14"/>
      <c r="BE1821" s="14"/>
      <c r="BF1821" s="14"/>
      <c r="BG1821" s="14"/>
      <c r="BH1821" s="14">
        <f t="shared" ref="BH1821:BH1880" si="4967">BB1821+BC1821+BD1821+BE1821+BF1821+BG1821</f>
        <v>0</v>
      </c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>
        <v>0</v>
      </c>
      <c r="BS1821" s="14">
        <v>0</v>
      </c>
      <c r="BT1821" s="14">
        <v>1764209</v>
      </c>
      <c r="BU1821" s="14">
        <v>1764209</v>
      </c>
      <c r="BV1821" s="14">
        <v>1080000</v>
      </c>
      <c r="BW1821" s="14">
        <f t="shared" si="4910"/>
        <v>485000</v>
      </c>
      <c r="BX1821" s="14">
        <v>185000</v>
      </c>
      <c r="BY1821" s="14">
        <v>150000</v>
      </c>
      <c r="BZ1821" s="14">
        <v>150000</v>
      </c>
      <c r="CA1821" s="14">
        <f t="shared" si="4944"/>
        <v>1565000</v>
      </c>
      <c r="CB1821" s="122">
        <f t="shared" si="4955"/>
        <v>88.708310636664933</v>
      </c>
    </row>
    <row r="1822" spans="1:80" x14ac:dyDescent="0.25">
      <c r="A1822" s="1" t="s">
        <v>928</v>
      </c>
      <c r="B1822" s="1" t="s">
        <v>88</v>
      </c>
      <c r="C1822" s="1" t="s">
        <v>1061</v>
      </c>
      <c r="D1822" s="82" t="s">
        <v>1062</v>
      </c>
      <c r="E1822" s="82" t="s">
        <v>34</v>
      </c>
      <c r="F1822" s="79" t="s">
        <v>1</v>
      </c>
      <c r="G1822" s="13" t="s">
        <v>1</v>
      </c>
      <c r="H1822" s="2" t="s">
        <v>35</v>
      </c>
      <c r="I1822" s="12">
        <f>SUM(I1823:I1827)</f>
        <v>264100</v>
      </c>
      <c r="J1822" s="12">
        <f t="shared" si="4943"/>
        <v>275200</v>
      </c>
      <c r="K1822" s="12">
        <f t="shared" ref="K1822" si="4968">SUM(K1823:K1827)</f>
        <v>275200</v>
      </c>
      <c r="L1822" s="12">
        <f t="shared" si="4946"/>
        <v>0</v>
      </c>
      <c r="M1822" s="12">
        <f t="shared" ref="M1822:Q1822" si="4969">SUM(M1823:M1827)</f>
        <v>0</v>
      </c>
      <c r="N1822" s="12">
        <f t="shared" si="4969"/>
        <v>0</v>
      </c>
      <c r="O1822" s="12">
        <f t="shared" si="4969"/>
        <v>0</v>
      </c>
      <c r="P1822" s="12">
        <f t="shared" si="4969"/>
        <v>0</v>
      </c>
      <c r="Q1822" s="12">
        <f t="shared" si="4969"/>
        <v>0</v>
      </c>
      <c r="R1822" s="12">
        <f t="shared" ref="R1822:AG1822" si="4970">SUM(R1823:R1827)</f>
        <v>0</v>
      </c>
      <c r="S1822" s="12">
        <f t="shared" si="4970"/>
        <v>0</v>
      </c>
      <c r="T1822" s="12">
        <f t="shared" si="4970"/>
        <v>0</v>
      </c>
      <c r="U1822" s="12">
        <f t="shared" si="4970"/>
        <v>0</v>
      </c>
      <c r="V1822" s="12">
        <f t="shared" si="4970"/>
        <v>0</v>
      </c>
      <c r="W1822" s="12">
        <f t="shared" si="4970"/>
        <v>0</v>
      </c>
      <c r="X1822" s="12">
        <f t="shared" si="4970"/>
        <v>0</v>
      </c>
      <c r="Y1822" s="12">
        <f t="shared" si="4970"/>
        <v>0</v>
      </c>
      <c r="Z1822" s="12">
        <f t="shared" si="4970"/>
        <v>0</v>
      </c>
      <c r="AA1822" s="12">
        <f t="shared" si="4970"/>
        <v>0</v>
      </c>
      <c r="AB1822" s="12">
        <f t="shared" si="4970"/>
        <v>0</v>
      </c>
      <c r="AC1822" s="12">
        <f t="shared" si="4970"/>
        <v>0</v>
      </c>
      <c r="AD1822" s="12">
        <f t="shared" si="4970"/>
        <v>0</v>
      </c>
      <c r="AE1822" s="12">
        <f t="shared" si="4970"/>
        <v>0</v>
      </c>
      <c r="AF1822" s="12">
        <f t="shared" si="4970"/>
        <v>0</v>
      </c>
      <c r="AG1822" s="12">
        <f t="shared" si="4970"/>
        <v>0</v>
      </c>
      <c r="AH1822" s="12">
        <v>0</v>
      </c>
      <c r="AI1822" s="12">
        <v>0</v>
      </c>
      <c r="AJ1822" s="12">
        <f t="shared" ref="AJ1822:AY1822" si="4971">SUM(AJ1823:AJ1827)</f>
        <v>0</v>
      </c>
      <c r="AK1822" s="12">
        <f t="shared" si="4971"/>
        <v>0</v>
      </c>
      <c r="AL1822" s="12">
        <f t="shared" si="4971"/>
        <v>0</v>
      </c>
      <c r="AM1822" s="12">
        <f t="shared" si="4971"/>
        <v>0</v>
      </c>
      <c r="AN1822" s="12">
        <f t="shared" si="4971"/>
        <v>0</v>
      </c>
      <c r="AO1822" s="12">
        <f t="shared" si="4971"/>
        <v>0</v>
      </c>
      <c r="AP1822" s="12">
        <f t="shared" si="4971"/>
        <v>0</v>
      </c>
      <c r="AQ1822" s="12">
        <f t="shared" si="4971"/>
        <v>0</v>
      </c>
      <c r="AR1822" s="12">
        <f t="shared" si="4971"/>
        <v>0</v>
      </c>
      <c r="AS1822" s="12">
        <f t="shared" si="4971"/>
        <v>0</v>
      </c>
      <c r="AT1822" s="12">
        <f t="shared" si="4971"/>
        <v>0</v>
      </c>
      <c r="AU1822" s="12">
        <f t="shared" si="4971"/>
        <v>0</v>
      </c>
      <c r="AV1822" s="12">
        <f t="shared" si="4971"/>
        <v>0</v>
      </c>
      <c r="AW1822" s="12">
        <f t="shared" si="4971"/>
        <v>0</v>
      </c>
      <c r="AX1822" s="12">
        <f t="shared" si="4971"/>
        <v>0</v>
      </c>
      <c r="AY1822" s="12">
        <f t="shared" si="4971"/>
        <v>0</v>
      </c>
      <c r="AZ1822" s="12">
        <v>0</v>
      </c>
      <c r="BA1822" s="12">
        <v>0</v>
      </c>
      <c r="BB1822" s="12">
        <f t="shared" ref="BB1822:BQ1822" si="4972">SUM(BB1823:BB1827)</f>
        <v>0</v>
      </c>
      <c r="BC1822" s="12">
        <f t="shared" si="4972"/>
        <v>0</v>
      </c>
      <c r="BD1822" s="12">
        <f t="shared" si="4972"/>
        <v>0</v>
      </c>
      <c r="BE1822" s="12">
        <f t="shared" si="4972"/>
        <v>0</v>
      </c>
      <c r="BF1822" s="12">
        <f t="shared" si="4972"/>
        <v>0</v>
      </c>
      <c r="BG1822" s="12">
        <f t="shared" si="4972"/>
        <v>0</v>
      </c>
      <c r="BH1822" s="12">
        <f t="shared" si="4972"/>
        <v>0</v>
      </c>
      <c r="BI1822" s="12">
        <f t="shared" si="4972"/>
        <v>0</v>
      </c>
      <c r="BJ1822" s="12">
        <f t="shared" si="4972"/>
        <v>0</v>
      </c>
      <c r="BK1822" s="12">
        <f t="shared" si="4972"/>
        <v>0</v>
      </c>
      <c r="BL1822" s="12">
        <f t="shared" si="4972"/>
        <v>0</v>
      </c>
      <c r="BM1822" s="12">
        <f t="shared" si="4972"/>
        <v>0</v>
      </c>
      <c r="BN1822" s="12">
        <f t="shared" si="4972"/>
        <v>0</v>
      </c>
      <c r="BO1822" s="12">
        <f t="shared" si="4972"/>
        <v>0</v>
      </c>
      <c r="BP1822" s="12">
        <f t="shared" si="4972"/>
        <v>0</v>
      </c>
      <c r="BQ1822" s="12">
        <f t="shared" si="4972"/>
        <v>0</v>
      </c>
      <c r="BR1822" s="12">
        <v>0</v>
      </c>
      <c r="BS1822" s="12">
        <v>0</v>
      </c>
      <c r="BT1822" s="12">
        <f t="shared" ref="BT1822:BX1822" si="4973">SUM(BT1823:BT1827)</f>
        <v>275200</v>
      </c>
      <c r="BU1822" s="12">
        <f t="shared" si="4973"/>
        <v>277561</v>
      </c>
      <c r="BV1822" s="12">
        <f t="shared" si="4973"/>
        <v>177151</v>
      </c>
      <c r="BW1822" s="12">
        <f t="shared" si="4973"/>
        <v>47200</v>
      </c>
      <c r="BX1822" s="12">
        <f t="shared" si="4973"/>
        <v>6000</v>
      </c>
      <c r="BY1822" s="12">
        <f t="shared" ref="BY1822" si="4974">SUM(BY1823:BY1827)</f>
        <v>20600</v>
      </c>
      <c r="BZ1822" s="12">
        <f t="shared" ref="BZ1822" si="4975">SUM(BZ1823:BZ1827)</f>
        <v>20600</v>
      </c>
      <c r="CA1822" s="12">
        <f t="shared" si="4944"/>
        <v>224351</v>
      </c>
      <c r="CB1822" s="124">
        <f t="shared" si="4955"/>
        <v>80.82943929442537</v>
      </c>
    </row>
    <row r="1823" spans="1:80" x14ac:dyDescent="0.25">
      <c r="A1823" s="4" t="s">
        <v>928</v>
      </c>
      <c r="B1823" s="4" t="s">
        <v>88</v>
      </c>
      <c r="C1823" s="4" t="s">
        <v>1061</v>
      </c>
      <c r="D1823" s="79" t="s">
        <v>1062</v>
      </c>
      <c r="E1823" s="89">
        <v>6112</v>
      </c>
      <c r="F1823" s="79" t="s">
        <v>1064</v>
      </c>
      <c r="G1823" s="75" t="s">
        <v>1906</v>
      </c>
      <c r="H1823" s="13" t="s">
        <v>92</v>
      </c>
      <c r="I1823" s="14">
        <v>63200</v>
      </c>
      <c r="J1823" s="14">
        <f t="shared" si="4943"/>
        <v>61000</v>
      </c>
      <c r="K1823" s="14">
        <v>61000</v>
      </c>
      <c r="L1823" s="14">
        <f t="shared" si="4946"/>
        <v>0</v>
      </c>
      <c r="M1823" s="14">
        <v>0</v>
      </c>
      <c r="N1823" s="14">
        <v>0</v>
      </c>
      <c r="O1823" s="14">
        <v>0</v>
      </c>
      <c r="P1823" s="14">
        <v>0</v>
      </c>
      <c r="Q1823" s="14">
        <v>0</v>
      </c>
      <c r="R1823" s="14">
        <v>0</v>
      </c>
      <c r="S1823" s="14"/>
      <c r="T1823" s="14"/>
      <c r="U1823" s="14"/>
      <c r="V1823" s="14"/>
      <c r="W1823" s="14"/>
      <c r="X1823" s="14">
        <f t="shared" si="4965"/>
        <v>0</v>
      </c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>
        <v>0</v>
      </c>
      <c r="AI1823" s="14">
        <v>0</v>
      </c>
      <c r="AJ1823" s="14">
        <v>0</v>
      </c>
      <c r="AK1823" s="14"/>
      <c r="AL1823" s="14"/>
      <c r="AM1823" s="14"/>
      <c r="AN1823" s="14"/>
      <c r="AO1823" s="14"/>
      <c r="AP1823" s="14">
        <f t="shared" si="4966"/>
        <v>0</v>
      </c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>
        <v>0</v>
      </c>
      <c r="BA1823" s="14">
        <v>0</v>
      </c>
      <c r="BB1823" s="14">
        <v>0</v>
      </c>
      <c r="BC1823" s="14"/>
      <c r="BD1823" s="14"/>
      <c r="BE1823" s="14"/>
      <c r="BF1823" s="14"/>
      <c r="BG1823" s="14"/>
      <c r="BH1823" s="14">
        <f t="shared" si="4967"/>
        <v>0</v>
      </c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>
        <v>0</v>
      </c>
      <c r="BS1823" s="14">
        <v>0</v>
      </c>
      <c r="BT1823" s="14">
        <v>61000</v>
      </c>
      <c r="BU1823" s="14">
        <v>61000</v>
      </c>
      <c r="BV1823" s="14">
        <v>30600</v>
      </c>
      <c r="BW1823" s="14">
        <f t="shared" si="4910"/>
        <v>10700</v>
      </c>
      <c r="BX1823" s="14">
        <v>500</v>
      </c>
      <c r="BY1823" s="14">
        <v>5100</v>
      </c>
      <c r="BZ1823" s="14">
        <v>5100</v>
      </c>
      <c r="CA1823" s="14">
        <f t="shared" si="4944"/>
        <v>41300</v>
      </c>
      <c r="CB1823" s="122">
        <f t="shared" si="4955"/>
        <v>67.704918032786892</v>
      </c>
    </row>
    <row r="1824" spans="1:80" x14ac:dyDescent="0.25">
      <c r="A1824" s="4" t="s">
        <v>928</v>
      </c>
      <c r="B1824" s="4" t="s">
        <v>88</v>
      </c>
      <c r="C1824" s="4" t="s">
        <v>1061</v>
      </c>
      <c r="D1824" s="79" t="s">
        <v>1062</v>
      </c>
      <c r="E1824" s="89">
        <v>6112</v>
      </c>
      <c r="F1824" s="79" t="s">
        <v>1065</v>
      </c>
      <c r="G1824" s="75" t="s">
        <v>1906</v>
      </c>
      <c r="H1824" s="13" t="s">
        <v>39</v>
      </c>
      <c r="I1824" s="14">
        <v>135900</v>
      </c>
      <c r="J1824" s="14">
        <f t="shared" si="4943"/>
        <v>136500</v>
      </c>
      <c r="K1824" s="14">
        <v>136500</v>
      </c>
      <c r="L1824" s="14">
        <f t="shared" si="4946"/>
        <v>0</v>
      </c>
      <c r="M1824" s="14">
        <v>0</v>
      </c>
      <c r="N1824" s="14">
        <v>0</v>
      </c>
      <c r="O1824" s="14">
        <v>0</v>
      </c>
      <c r="P1824" s="14">
        <v>0</v>
      </c>
      <c r="Q1824" s="14">
        <v>0</v>
      </c>
      <c r="R1824" s="14">
        <v>0</v>
      </c>
      <c r="S1824" s="14"/>
      <c r="T1824" s="14"/>
      <c r="U1824" s="14"/>
      <c r="V1824" s="14"/>
      <c r="W1824" s="14"/>
      <c r="X1824" s="14">
        <f t="shared" si="4965"/>
        <v>0</v>
      </c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>
        <v>0</v>
      </c>
      <c r="AI1824" s="14">
        <v>0</v>
      </c>
      <c r="AJ1824" s="14">
        <v>0</v>
      </c>
      <c r="AK1824" s="14"/>
      <c r="AL1824" s="14"/>
      <c r="AM1824" s="14"/>
      <c r="AN1824" s="14"/>
      <c r="AO1824" s="14"/>
      <c r="AP1824" s="14">
        <f t="shared" si="4966"/>
        <v>0</v>
      </c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>
        <v>0</v>
      </c>
      <c r="BA1824" s="14">
        <v>0</v>
      </c>
      <c r="BB1824" s="14">
        <v>0</v>
      </c>
      <c r="BC1824" s="14"/>
      <c r="BD1824" s="14"/>
      <c r="BE1824" s="14"/>
      <c r="BF1824" s="14"/>
      <c r="BG1824" s="14"/>
      <c r="BH1824" s="14">
        <f t="shared" si="4967"/>
        <v>0</v>
      </c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>
        <v>0</v>
      </c>
      <c r="BS1824" s="14">
        <v>0</v>
      </c>
      <c r="BT1824" s="14">
        <v>136500</v>
      </c>
      <c r="BU1824" s="14">
        <v>136500</v>
      </c>
      <c r="BV1824" s="14">
        <v>93000</v>
      </c>
      <c r="BW1824" s="14">
        <f t="shared" si="4910"/>
        <v>36500</v>
      </c>
      <c r="BX1824" s="14">
        <v>5500</v>
      </c>
      <c r="BY1824" s="14">
        <v>15500</v>
      </c>
      <c r="BZ1824" s="14">
        <v>15500</v>
      </c>
      <c r="CA1824" s="14">
        <f t="shared" si="4944"/>
        <v>129500</v>
      </c>
      <c r="CB1824" s="122">
        <f t="shared" si="4955"/>
        <v>94.871794871794862</v>
      </c>
    </row>
    <row r="1825" spans="1:80" x14ac:dyDescent="0.25">
      <c r="A1825" s="4" t="s">
        <v>928</v>
      </c>
      <c r="B1825" s="4" t="s">
        <v>88</v>
      </c>
      <c r="C1825" s="4" t="s">
        <v>1061</v>
      </c>
      <c r="D1825" s="79" t="s">
        <v>1062</v>
      </c>
      <c r="E1825" s="89">
        <v>6112</v>
      </c>
      <c r="F1825" s="79" t="s">
        <v>1066</v>
      </c>
      <c r="G1825" s="75" t="s">
        <v>1906</v>
      </c>
      <c r="H1825" s="13" t="s">
        <v>41</v>
      </c>
      <c r="I1825" s="14">
        <v>29000</v>
      </c>
      <c r="J1825" s="14">
        <f t="shared" si="4943"/>
        <v>30200</v>
      </c>
      <c r="K1825" s="14">
        <v>30200</v>
      </c>
      <c r="L1825" s="14">
        <f t="shared" si="4946"/>
        <v>0</v>
      </c>
      <c r="M1825" s="14">
        <v>0</v>
      </c>
      <c r="N1825" s="14">
        <v>0</v>
      </c>
      <c r="O1825" s="14">
        <v>0</v>
      </c>
      <c r="P1825" s="14">
        <v>0</v>
      </c>
      <c r="Q1825" s="14">
        <v>0</v>
      </c>
      <c r="R1825" s="14">
        <v>0</v>
      </c>
      <c r="S1825" s="14"/>
      <c r="T1825" s="14"/>
      <c r="U1825" s="14"/>
      <c r="V1825" s="14"/>
      <c r="W1825" s="14"/>
      <c r="X1825" s="14">
        <f t="shared" si="4965"/>
        <v>0</v>
      </c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>
        <v>0</v>
      </c>
      <c r="AI1825" s="14">
        <v>0</v>
      </c>
      <c r="AJ1825" s="14">
        <v>0</v>
      </c>
      <c r="AK1825" s="14"/>
      <c r="AL1825" s="14"/>
      <c r="AM1825" s="14"/>
      <c r="AN1825" s="14"/>
      <c r="AO1825" s="14"/>
      <c r="AP1825" s="14">
        <f t="shared" si="4966"/>
        <v>0</v>
      </c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>
        <v>0</v>
      </c>
      <c r="BA1825" s="14">
        <v>0</v>
      </c>
      <c r="BB1825" s="14">
        <v>0</v>
      </c>
      <c r="BC1825" s="14"/>
      <c r="BD1825" s="14"/>
      <c r="BE1825" s="14"/>
      <c r="BF1825" s="14"/>
      <c r="BG1825" s="14"/>
      <c r="BH1825" s="14">
        <f t="shared" si="4967"/>
        <v>0</v>
      </c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>
        <v>0</v>
      </c>
      <c r="BS1825" s="14">
        <v>0</v>
      </c>
      <c r="BT1825" s="14">
        <v>30200</v>
      </c>
      <c r="BU1825" s="14">
        <v>32561</v>
      </c>
      <c r="BV1825" s="14">
        <v>32561</v>
      </c>
      <c r="BW1825" s="14">
        <f t="shared" si="4910"/>
        <v>0</v>
      </c>
      <c r="BX1825" s="14">
        <v>0</v>
      </c>
      <c r="BY1825" s="14">
        <v>0</v>
      </c>
      <c r="BZ1825" s="14">
        <v>0</v>
      </c>
      <c r="CA1825" s="14">
        <f t="shared" si="4944"/>
        <v>32561</v>
      </c>
      <c r="CB1825" s="122">
        <f t="shared" si="4955"/>
        <v>100</v>
      </c>
    </row>
    <row r="1826" spans="1:80" x14ac:dyDescent="0.25">
      <c r="A1826" s="4" t="s">
        <v>928</v>
      </c>
      <c r="B1826" s="4" t="s">
        <v>88</v>
      </c>
      <c r="C1826" s="4" t="s">
        <v>1061</v>
      </c>
      <c r="D1826" s="79" t="s">
        <v>1062</v>
      </c>
      <c r="E1826" s="89">
        <v>6112</v>
      </c>
      <c r="F1826" s="79" t="s">
        <v>1067</v>
      </c>
      <c r="G1826" s="75" t="s">
        <v>1906</v>
      </c>
      <c r="H1826" s="13" t="s">
        <v>37</v>
      </c>
      <c r="I1826" s="14">
        <v>6000</v>
      </c>
      <c r="J1826" s="14">
        <f t="shared" si="4943"/>
        <v>17500</v>
      </c>
      <c r="K1826" s="14">
        <v>17500</v>
      </c>
      <c r="L1826" s="14">
        <f t="shared" si="4946"/>
        <v>0</v>
      </c>
      <c r="M1826" s="14">
        <v>0</v>
      </c>
      <c r="N1826" s="14">
        <v>0</v>
      </c>
      <c r="O1826" s="14">
        <v>0</v>
      </c>
      <c r="P1826" s="14">
        <v>0</v>
      </c>
      <c r="Q1826" s="14">
        <v>0</v>
      </c>
      <c r="R1826" s="14">
        <v>0</v>
      </c>
      <c r="S1826" s="14"/>
      <c r="T1826" s="14"/>
      <c r="U1826" s="14"/>
      <c r="V1826" s="14"/>
      <c r="W1826" s="14"/>
      <c r="X1826" s="14">
        <f t="shared" si="4965"/>
        <v>0</v>
      </c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>
        <v>0</v>
      </c>
      <c r="AI1826" s="14">
        <v>0</v>
      </c>
      <c r="AJ1826" s="14">
        <v>0</v>
      </c>
      <c r="AK1826" s="14"/>
      <c r="AL1826" s="14"/>
      <c r="AM1826" s="14"/>
      <c r="AN1826" s="14"/>
      <c r="AO1826" s="14"/>
      <c r="AP1826" s="14">
        <f t="shared" si="4966"/>
        <v>0</v>
      </c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>
        <v>0</v>
      </c>
      <c r="BA1826" s="14">
        <v>0</v>
      </c>
      <c r="BB1826" s="14">
        <v>0</v>
      </c>
      <c r="BC1826" s="14"/>
      <c r="BD1826" s="14"/>
      <c r="BE1826" s="14"/>
      <c r="BF1826" s="14"/>
      <c r="BG1826" s="14"/>
      <c r="BH1826" s="14">
        <f t="shared" si="4967"/>
        <v>0</v>
      </c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>
        <v>0</v>
      </c>
      <c r="BS1826" s="14">
        <v>0</v>
      </c>
      <c r="BT1826" s="14">
        <v>17500</v>
      </c>
      <c r="BU1826" s="14">
        <v>17500</v>
      </c>
      <c r="BV1826" s="14">
        <v>0</v>
      </c>
      <c r="BW1826" s="14">
        <f t="shared" si="4910"/>
        <v>0</v>
      </c>
      <c r="BX1826" s="14">
        <v>0</v>
      </c>
      <c r="BY1826" s="14">
        <v>0</v>
      </c>
      <c r="BZ1826" s="14">
        <v>0</v>
      </c>
      <c r="CA1826" s="14">
        <f t="shared" si="4944"/>
        <v>0</v>
      </c>
      <c r="CB1826" s="122">
        <f t="shared" si="4955"/>
        <v>0</v>
      </c>
    </row>
    <row r="1827" spans="1:80" x14ac:dyDescent="0.25">
      <c r="A1827" s="4" t="s">
        <v>928</v>
      </c>
      <c r="B1827" s="4" t="s">
        <v>88</v>
      </c>
      <c r="C1827" s="4" t="s">
        <v>1061</v>
      </c>
      <c r="D1827" s="79" t="s">
        <v>1062</v>
      </c>
      <c r="E1827" s="89">
        <v>6112</v>
      </c>
      <c r="F1827" s="79" t="s">
        <v>1068</v>
      </c>
      <c r="G1827" s="75" t="s">
        <v>1906</v>
      </c>
      <c r="H1827" s="13" t="s">
        <v>43</v>
      </c>
      <c r="I1827" s="14">
        <v>30000</v>
      </c>
      <c r="J1827" s="14">
        <f t="shared" si="4943"/>
        <v>30000</v>
      </c>
      <c r="K1827" s="14">
        <v>30000</v>
      </c>
      <c r="L1827" s="14">
        <f t="shared" si="4946"/>
        <v>0</v>
      </c>
      <c r="M1827" s="14">
        <v>0</v>
      </c>
      <c r="N1827" s="14">
        <v>0</v>
      </c>
      <c r="O1827" s="14">
        <v>0</v>
      </c>
      <c r="P1827" s="14">
        <v>0</v>
      </c>
      <c r="Q1827" s="14">
        <v>0</v>
      </c>
      <c r="R1827" s="14">
        <v>0</v>
      </c>
      <c r="S1827" s="14"/>
      <c r="T1827" s="14"/>
      <c r="U1827" s="14"/>
      <c r="V1827" s="14"/>
      <c r="W1827" s="14"/>
      <c r="X1827" s="14">
        <f t="shared" si="4965"/>
        <v>0</v>
      </c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>
        <v>0</v>
      </c>
      <c r="AI1827" s="14">
        <v>0</v>
      </c>
      <c r="AJ1827" s="14">
        <v>0</v>
      </c>
      <c r="AK1827" s="14"/>
      <c r="AL1827" s="14"/>
      <c r="AM1827" s="14"/>
      <c r="AN1827" s="14"/>
      <c r="AO1827" s="14"/>
      <c r="AP1827" s="14">
        <f t="shared" si="4966"/>
        <v>0</v>
      </c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>
        <v>0</v>
      </c>
      <c r="BA1827" s="14">
        <v>0</v>
      </c>
      <c r="BB1827" s="14">
        <v>0</v>
      </c>
      <c r="BC1827" s="14"/>
      <c r="BD1827" s="14"/>
      <c r="BE1827" s="14"/>
      <c r="BF1827" s="14"/>
      <c r="BG1827" s="14"/>
      <c r="BH1827" s="14">
        <f t="shared" si="4967"/>
        <v>0</v>
      </c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>
        <v>0</v>
      </c>
      <c r="BS1827" s="14">
        <v>0</v>
      </c>
      <c r="BT1827" s="14">
        <v>30000</v>
      </c>
      <c r="BU1827" s="14">
        <v>30000</v>
      </c>
      <c r="BV1827" s="14">
        <v>20990</v>
      </c>
      <c r="BW1827" s="14">
        <f t="shared" si="4910"/>
        <v>0</v>
      </c>
      <c r="BX1827" s="14">
        <v>0</v>
      </c>
      <c r="BY1827" s="14">
        <v>0</v>
      </c>
      <c r="BZ1827" s="14">
        <v>0</v>
      </c>
      <c r="CA1827" s="14">
        <f t="shared" si="4944"/>
        <v>20990</v>
      </c>
      <c r="CB1827" s="122">
        <f t="shared" si="4955"/>
        <v>69.966666666666669</v>
      </c>
    </row>
    <row r="1828" spans="1:80" x14ac:dyDescent="0.25">
      <c r="A1828" s="4" t="s">
        <v>928</v>
      </c>
      <c r="B1828" s="4" t="s">
        <v>88</v>
      </c>
      <c r="C1828" s="4" t="s">
        <v>1061</v>
      </c>
      <c r="D1828" s="79" t="s">
        <v>1062</v>
      </c>
      <c r="E1828" s="78" t="s">
        <v>44</v>
      </c>
      <c r="F1828" s="78" t="s">
        <v>1</v>
      </c>
      <c r="G1828" s="2" t="s">
        <v>1</v>
      </c>
      <c r="H1828" s="2" t="s">
        <v>45</v>
      </c>
      <c r="I1828" s="12">
        <f>SUM(I1829)</f>
        <v>185073</v>
      </c>
      <c r="J1828" s="12">
        <f t="shared" si="4943"/>
        <v>176420</v>
      </c>
      <c r="K1828" s="12">
        <f t="shared" ref="K1828:Q1828" si="4976">SUM(K1829)</f>
        <v>176420</v>
      </c>
      <c r="L1828" s="12">
        <f t="shared" si="4946"/>
        <v>0</v>
      </c>
      <c r="M1828" s="12">
        <f t="shared" si="4976"/>
        <v>0</v>
      </c>
      <c r="N1828" s="12">
        <f t="shared" si="4976"/>
        <v>0</v>
      </c>
      <c r="O1828" s="12">
        <f t="shared" si="4976"/>
        <v>0</v>
      </c>
      <c r="P1828" s="12">
        <f t="shared" si="4976"/>
        <v>0</v>
      </c>
      <c r="Q1828" s="12">
        <f t="shared" si="4976"/>
        <v>0</v>
      </c>
      <c r="R1828" s="12">
        <f t="shared" ref="R1828:AG1828" si="4977">SUM(R1829)</f>
        <v>0</v>
      </c>
      <c r="S1828" s="12">
        <f t="shared" si="4977"/>
        <v>0</v>
      </c>
      <c r="T1828" s="12">
        <f t="shared" si="4977"/>
        <v>0</v>
      </c>
      <c r="U1828" s="12">
        <f t="shared" si="4977"/>
        <v>0</v>
      </c>
      <c r="V1828" s="12">
        <f t="shared" si="4977"/>
        <v>0</v>
      </c>
      <c r="W1828" s="12">
        <f t="shared" si="4977"/>
        <v>0</v>
      </c>
      <c r="X1828" s="12">
        <f t="shared" si="4977"/>
        <v>0</v>
      </c>
      <c r="Y1828" s="12">
        <f t="shared" si="4977"/>
        <v>0</v>
      </c>
      <c r="Z1828" s="12">
        <f t="shared" si="4977"/>
        <v>0</v>
      </c>
      <c r="AA1828" s="12">
        <f t="shared" si="4977"/>
        <v>0</v>
      </c>
      <c r="AB1828" s="12">
        <f t="shared" si="4977"/>
        <v>0</v>
      </c>
      <c r="AC1828" s="12">
        <f t="shared" si="4977"/>
        <v>0</v>
      </c>
      <c r="AD1828" s="12">
        <f t="shared" si="4977"/>
        <v>0</v>
      </c>
      <c r="AE1828" s="12">
        <f t="shared" si="4977"/>
        <v>0</v>
      </c>
      <c r="AF1828" s="12">
        <f t="shared" si="4977"/>
        <v>0</v>
      </c>
      <c r="AG1828" s="12">
        <f t="shared" si="4977"/>
        <v>0</v>
      </c>
      <c r="AH1828" s="12">
        <v>0</v>
      </c>
      <c r="AI1828" s="12">
        <v>0</v>
      </c>
      <c r="AJ1828" s="12">
        <f t="shared" ref="AJ1828:AY1828" si="4978">SUM(AJ1829)</f>
        <v>0</v>
      </c>
      <c r="AK1828" s="12">
        <f t="shared" si="4978"/>
        <v>0</v>
      </c>
      <c r="AL1828" s="12">
        <f t="shared" si="4978"/>
        <v>0</v>
      </c>
      <c r="AM1828" s="12">
        <f t="shared" si="4978"/>
        <v>0</v>
      </c>
      <c r="AN1828" s="12">
        <f t="shared" si="4978"/>
        <v>0</v>
      </c>
      <c r="AO1828" s="12">
        <f t="shared" si="4978"/>
        <v>0</v>
      </c>
      <c r="AP1828" s="12">
        <f t="shared" si="4978"/>
        <v>0</v>
      </c>
      <c r="AQ1828" s="12">
        <f t="shared" si="4978"/>
        <v>0</v>
      </c>
      <c r="AR1828" s="12">
        <f t="shared" si="4978"/>
        <v>0</v>
      </c>
      <c r="AS1828" s="12">
        <f t="shared" si="4978"/>
        <v>0</v>
      </c>
      <c r="AT1828" s="12">
        <f t="shared" si="4978"/>
        <v>0</v>
      </c>
      <c r="AU1828" s="12">
        <f t="shared" si="4978"/>
        <v>0</v>
      </c>
      <c r="AV1828" s="12">
        <f t="shared" si="4978"/>
        <v>0</v>
      </c>
      <c r="AW1828" s="12">
        <f t="shared" si="4978"/>
        <v>0</v>
      </c>
      <c r="AX1828" s="12">
        <f t="shared" si="4978"/>
        <v>0</v>
      </c>
      <c r="AY1828" s="12">
        <f t="shared" si="4978"/>
        <v>0</v>
      </c>
      <c r="AZ1828" s="12">
        <v>0</v>
      </c>
      <c r="BA1828" s="12">
        <v>0</v>
      </c>
      <c r="BB1828" s="12">
        <f t="shared" ref="BB1828:BQ1828" si="4979">SUM(BB1829)</f>
        <v>0</v>
      </c>
      <c r="BC1828" s="12">
        <f t="shared" si="4979"/>
        <v>0</v>
      </c>
      <c r="BD1828" s="12">
        <f t="shared" si="4979"/>
        <v>0</v>
      </c>
      <c r="BE1828" s="12">
        <f t="shared" si="4979"/>
        <v>0</v>
      </c>
      <c r="BF1828" s="12">
        <f t="shared" si="4979"/>
        <v>0</v>
      </c>
      <c r="BG1828" s="12">
        <f t="shared" si="4979"/>
        <v>0</v>
      </c>
      <c r="BH1828" s="12">
        <f t="shared" si="4979"/>
        <v>0</v>
      </c>
      <c r="BI1828" s="12">
        <f t="shared" si="4979"/>
        <v>0</v>
      </c>
      <c r="BJ1828" s="12">
        <f t="shared" si="4979"/>
        <v>0</v>
      </c>
      <c r="BK1828" s="12">
        <f t="shared" si="4979"/>
        <v>0</v>
      </c>
      <c r="BL1828" s="12">
        <f t="shared" si="4979"/>
        <v>0</v>
      </c>
      <c r="BM1828" s="12">
        <f t="shared" si="4979"/>
        <v>0</v>
      </c>
      <c r="BN1828" s="12">
        <f t="shared" si="4979"/>
        <v>0</v>
      </c>
      <c r="BO1828" s="12">
        <f t="shared" si="4979"/>
        <v>0</v>
      </c>
      <c r="BP1828" s="12">
        <f t="shared" si="4979"/>
        <v>0</v>
      </c>
      <c r="BQ1828" s="12">
        <f t="shared" si="4979"/>
        <v>0</v>
      </c>
      <c r="BR1828" s="12">
        <v>0</v>
      </c>
      <c r="BS1828" s="12">
        <v>0</v>
      </c>
      <c r="BT1828" s="12">
        <f t="shared" ref="BT1828:BZ1828" si="4980">SUM(BT1829)</f>
        <v>185241</v>
      </c>
      <c r="BU1828" s="12">
        <f t="shared" si="4980"/>
        <v>185241</v>
      </c>
      <c r="BV1828" s="12">
        <f t="shared" si="4980"/>
        <v>112355</v>
      </c>
      <c r="BW1828" s="12">
        <f t="shared" si="4980"/>
        <v>50000</v>
      </c>
      <c r="BX1828" s="12">
        <f t="shared" si="4980"/>
        <v>20000</v>
      </c>
      <c r="BY1828" s="12">
        <f t="shared" si="4980"/>
        <v>15000</v>
      </c>
      <c r="BZ1828" s="12">
        <f t="shared" si="4980"/>
        <v>15000</v>
      </c>
      <c r="CA1828" s="12">
        <f t="shared" si="4944"/>
        <v>162355</v>
      </c>
      <c r="CB1828" s="124">
        <f t="shared" si="4955"/>
        <v>87.645283711489355</v>
      </c>
    </row>
    <row r="1829" spans="1:80" x14ac:dyDescent="0.25">
      <c r="A1829" s="4" t="s">
        <v>928</v>
      </c>
      <c r="B1829" s="4" t="s">
        <v>88</v>
      </c>
      <c r="C1829" s="4" t="s">
        <v>1061</v>
      </c>
      <c r="D1829" s="79" t="s">
        <v>1062</v>
      </c>
      <c r="E1829" s="89">
        <v>6121</v>
      </c>
      <c r="F1829" s="79"/>
      <c r="G1829" s="75" t="s">
        <v>1906</v>
      </c>
      <c r="H1829" s="13" t="s">
        <v>46</v>
      </c>
      <c r="I1829" s="14">
        <v>185073</v>
      </c>
      <c r="J1829" s="14">
        <f t="shared" si="4943"/>
        <v>176420</v>
      </c>
      <c r="K1829" s="14">
        <v>176420</v>
      </c>
      <c r="L1829" s="14">
        <f t="shared" si="4946"/>
        <v>0</v>
      </c>
      <c r="M1829" s="14">
        <v>0</v>
      </c>
      <c r="N1829" s="14">
        <v>0</v>
      </c>
      <c r="O1829" s="14">
        <v>0</v>
      </c>
      <c r="P1829" s="14">
        <v>0</v>
      </c>
      <c r="Q1829" s="14">
        <v>0</v>
      </c>
      <c r="R1829" s="14">
        <v>0</v>
      </c>
      <c r="S1829" s="14"/>
      <c r="T1829" s="14"/>
      <c r="U1829" s="14"/>
      <c r="V1829" s="14"/>
      <c r="W1829" s="14"/>
      <c r="X1829" s="14">
        <f t="shared" si="4965"/>
        <v>0</v>
      </c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>
        <v>0</v>
      </c>
      <c r="AI1829" s="14">
        <v>0</v>
      </c>
      <c r="AJ1829" s="14">
        <v>0</v>
      </c>
      <c r="AK1829" s="14"/>
      <c r="AL1829" s="14"/>
      <c r="AM1829" s="14"/>
      <c r="AN1829" s="14"/>
      <c r="AO1829" s="14"/>
      <c r="AP1829" s="14">
        <f t="shared" si="4966"/>
        <v>0</v>
      </c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>
        <v>0</v>
      </c>
      <c r="BA1829" s="14">
        <v>0</v>
      </c>
      <c r="BB1829" s="14">
        <v>0</v>
      </c>
      <c r="BC1829" s="14"/>
      <c r="BD1829" s="14"/>
      <c r="BE1829" s="14"/>
      <c r="BF1829" s="14"/>
      <c r="BG1829" s="14"/>
      <c r="BH1829" s="14">
        <f t="shared" si="4967"/>
        <v>0</v>
      </c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>
        <v>0</v>
      </c>
      <c r="BS1829" s="14">
        <v>0</v>
      </c>
      <c r="BT1829" s="14">
        <v>185241</v>
      </c>
      <c r="BU1829" s="14">
        <v>185241</v>
      </c>
      <c r="BV1829" s="14">
        <v>112355</v>
      </c>
      <c r="BW1829" s="14">
        <f t="shared" si="4910"/>
        <v>50000</v>
      </c>
      <c r="BX1829" s="14">
        <v>20000</v>
      </c>
      <c r="BY1829" s="14">
        <v>15000</v>
      </c>
      <c r="BZ1829" s="14">
        <v>15000</v>
      </c>
      <c r="CA1829" s="14">
        <f t="shared" si="4944"/>
        <v>162355</v>
      </c>
      <c r="CB1829" s="122">
        <f t="shared" si="4955"/>
        <v>87.645283711489355</v>
      </c>
    </row>
    <row r="1830" spans="1:80" x14ac:dyDescent="0.25">
      <c r="A1830" s="4" t="s">
        <v>928</v>
      </c>
      <c r="B1830" s="4" t="s">
        <v>88</v>
      </c>
      <c r="C1830" s="4" t="s">
        <v>1061</v>
      </c>
      <c r="D1830" s="79" t="s">
        <v>1062</v>
      </c>
      <c r="E1830" s="78" t="s">
        <v>47</v>
      </c>
      <c r="F1830" s="78" t="s">
        <v>1</v>
      </c>
      <c r="G1830" s="2" t="s">
        <v>1</v>
      </c>
      <c r="H1830" s="2" t="s">
        <v>48</v>
      </c>
      <c r="I1830" s="12">
        <f>SUM(I1831:I1837)</f>
        <v>174650</v>
      </c>
      <c r="J1830" s="12">
        <f t="shared" si="4943"/>
        <v>177759</v>
      </c>
      <c r="K1830" s="12">
        <f t="shared" ref="K1830" si="4981">SUM(K1831:K1837)</f>
        <v>177759</v>
      </c>
      <c r="L1830" s="12">
        <f t="shared" si="4946"/>
        <v>0</v>
      </c>
      <c r="M1830" s="12">
        <f t="shared" ref="M1830:Q1830" si="4982">SUM(M1831:M1837)</f>
        <v>0</v>
      </c>
      <c r="N1830" s="12">
        <f t="shared" si="4982"/>
        <v>0</v>
      </c>
      <c r="O1830" s="12">
        <f t="shared" si="4982"/>
        <v>0</v>
      </c>
      <c r="P1830" s="12">
        <f t="shared" si="4982"/>
        <v>0</v>
      </c>
      <c r="Q1830" s="12">
        <f t="shared" si="4982"/>
        <v>0</v>
      </c>
      <c r="R1830" s="12">
        <f t="shared" ref="R1830:AG1830" si="4983">SUM(R1831:R1837)</f>
        <v>3600</v>
      </c>
      <c r="S1830" s="12">
        <f t="shared" si="4983"/>
        <v>0</v>
      </c>
      <c r="T1830" s="12">
        <f t="shared" si="4983"/>
        <v>0</v>
      </c>
      <c r="U1830" s="12">
        <f t="shared" si="4983"/>
        <v>0</v>
      </c>
      <c r="V1830" s="12">
        <f t="shared" si="4983"/>
        <v>0</v>
      </c>
      <c r="W1830" s="12">
        <f t="shared" si="4983"/>
        <v>0</v>
      </c>
      <c r="X1830" s="12">
        <f t="shared" si="4983"/>
        <v>3600</v>
      </c>
      <c r="Y1830" s="12">
        <f t="shared" si="4983"/>
        <v>0</v>
      </c>
      <c r="Z1830" s="12">
        <f t="shared" si="4983"/>
        <v>0</v>
      </c>
      <c r="AA1830" s="12">
        <f t="shared" si="4983"/>
        <v>0</v>
      </c>
      <c r="AB1830" s="12">
        <f t="shared" si="4983"/>
        <v>0</v>
      </c>
      <c r="AC1830" s="12">
        <f t="shared" si="4983"/>
        <v>0</v>
      </c>
      <c r="AD1830" s="12">
        <f t="shared" si="4983"/>
        <v>1865</v>
      </c>
      <c r="AE1830" s="12">
        <f t="shared" si="4983"/>
        <v>0</v>
      </c>
      <c r="AF1830" s="12">
        <f t="shared" si="4983"/>
        <v>1735</v>
      </c>
      <c r="AG1830" s="12">
        <f t="shared" si="4983"/>
        <v>0</v>
      </c>
      <c r="AH1830" s="12">
        <v>3600</v>
      </c>
      <c r="AI1830" s="12">
        <v>0</v>
      </c>
      <c r="AJ1830" s="12">
        <f t="shared" ref="AJ1830:AY1830" si="4984">SUM(AJ1831:AJ1837)</f>
        <v>0</v>
      </c>
      <c r="AK1830" s="12">
        <f t="shared" si="4984"/>
        <v>0</v>
      </c>
      <c r="AL1830" s="12">
        <f t="shared" si="4984"/>
        <v>0</v>
      </c>
      <c r="AM1830" s="12">
        <f t="shared" si="4984"/>
        <v>0</v>
      </c>
      <c r="AN1830" s="12">
        <f t="shared" si="4984"/>
        <v>0</v>
      </c>
      <c r="AO1830" s="12">
        <f t="shared" si="4984"/>
        <v>0</v>
      </c>
      <c r="AP1830" s="12">
        <f t="shared" si="4984"/>
        <v>0</v>
      </c>
      <c r="AQ1830" s="12">
        <f t="shared" si="4984"/>
        <v>0</v>
      </c>
      <c r="AR1830" s="12">
        <f t="shared" si="4984"/>
        <v>0</v>
      </c>
      <c r="AS1830" s="12">
        <f t="shared" si="4984"/>
        <v>0</v>
      </c>
      <c r="AT1830" s="12">
        <f t="shared" si="4984"/>
        <v>0</v>
      </c>
      <c r="AU1830" s="12">
        <f t="shared" si="4984"/>
        <v>0</v>
      </c>
      <c r="AV1830" s="12">
        <f t="shared" si="4984"/>
        <v>0</v>
      </c>
      <c r="AW1830" s="12">
        <f t="shared" si="4984"/>
        <v>0</v>
      </c>
      <c r="AX1830" s="12">
        <f t="shared" si="4984"/>
        <v>0</v>
      </c>
      <c r="AY1830" s="12">
        <f t="shared" si="4984"/>
        <v>0</v>
      </c>
      <c r="AZ1830" s="12">
        <v>0</v>
      </c>
      <c r="BA1830" s="12">
        <v>0</v>
      </c>
      <c r="BB1830" s="12">
        <f t="shared" ref="BB1830:BQ1830" si="4985">SUM(BB1831:BB1837)</f>
        <v>0</v>
      </c>
      <c r="BC1830" s="12">
        <f t="shared" si="4985"/>
        <v>441</v>
      </c>
      <c r="BD1830" s="12">
        <f t="shared" si="4985"/>
        <v>0</v>
      </c>
      <c r="BE1830" s="12">
        <f t="shared" si="4985"/>
        <v>11419</v>
      </c>
      <c r="BF1830" s="12">
        <f t="shared" si="4985"/>
        <v>0</v>
      </c>
      <c r="BG1830" s="12">
        <f t="shared" si="4985"/>
        <v>0</v>
      </c>
      <c r="BH1830" s="12">
        <f t="shared" si="4985"/>
        <v>11860</v>
      </c>
      <c r="BI1830" s="12">
        <f t="shared" si="4985"/>
        <v>0</v>
      </c>
      <c r="BJ1830" s="12">
        <f t="shared" si="4985"/>
        <v>0</v>
      </c>
      <c r="BK1830" s="12">
        <f t="shared" si="4985"/>
        <v>441</v>
      </c>
      <c r="BL1830" s="12">
        <f t="shared" si="4985"/>
        <v>0</v>
      </c>
      <c r="BM1830" s="12">
        <f t="shared" si="4985"/>
        <v>0</v>
      </c>
      <c r="BN1830" s="12">
        <f t="shared" si="4985"/>
        <v>0</v>
      </c>
      <c r="BO1830" s="12">
        <f t="shared" si="4985"/>
        <v>11419</v>
      </c>
      <c r="BP1830" s="12">
        <f t="shared" si="4985"/>
        <v>0</v>
      </c>
      <c r="BQ1830" s="12">
        <f t="shared" si="4985"/>
        <v>0</v>
      </c>
      <c r="BR1830" s="12">
        <v>11860</v>
      </c>
      <c r="BS1830" s="12">
        <v>0</v>
      </c>
      <c r="BT1830" s="12">
        <f t="shared" ref="BT1830:BZ1830" si="4986">SUM(BT1831:BT1837)</f>
        <v>199127</v>
      </c>
      <c r="BU1830" s="12">
        <f t="shared" si="4986"/>
        <v>195527</v>
      </c>
      <c r="BV1830" s="12">
        <f t="shared" si="4986"/>
        <v>111490</v>
      </c>
      <c r="BW1830" s="12">
        <f t="shared" si="4986"/>
        <v>33937</v>
      </c>
      <c r="BX1830" s="12">
        <f t="shared" si="4986"/>
        <v>12000</v>
      </c>
      <c r="BY1830" s="12">
        <f t="shared" si="4986"/>
        <v>8787</v>
      </c>
      <c r="BZ1830" s="12">
        <f t="shared" si="4986"/>
        <v>13150</v>
      </c>
      <c r="CA1830" s="12">
        <f t="shared" si="4944"/>
        <v>145427</v>
      </c>
      <c r="CB1830" s="124">
        <f t="shared" si="4955"/>
        <v>74.376940269118847</v>
      </c>
    </row>
    <row r="1831" spans="1:80" x14ac:dyDescent="0.25">
      <c r="A1831" s="4" t="s">
        <v>928</v>
      </c>
      <c r="B1831" s="4" t="s">
        <v>88</v>
      </c>
      <c r="C1831" s="4" t="s">
        <v>1061</v>
      </c>
      <c r="D1831" s="79" t="s">
        <v>1062</v>
      </c>
      <c r="E1831" s="89">
        <v>6131</v>
      </c>
      <c r="F1831" s="79"/>
      <c r="G1831" s="75" t="s">
        <v>1906</v>
      </c>
      <c r="H1831" s="13" t="s">
        <v>49</v>
      </c>
      <c r="I1831" s="14">
        <v>1500</v>
      </c>
      <c r="J1831" s="14">
        <f t="shared" si="4943"/>
        <v>2000</v>
      </c>
      <c r="K1831" s="14">
        <v>2000</v>
      </c>
      <c r="L1831" s="14">
        <f t="shared" si="4946"/>
        <v>0</v>
      </c>
      <c r="M1831" s="14">
        <v>0</v>
      </c>
      <c r="N1831" s="14">
        <v>0</v>
      </c>
      <c r="O1831" s="14">
        <v>0</v>
      </c>
      <c r="P1831" s="14">
        <v>0</v>
      </c>
      <c r="Q1831" s="14">
        <v>0</v>
      </c>
      <c r="R1831" s="14">
        <v>0</v>
      </c>
      <c r="S1831" s="14"/>
      <c r="T1831" s="14"/>
      <c r="U1831" s="14"/>
      <c r="V1831" s="14"/>
      <c r="W1831" s="14"/>
      <c r="X1831" s="14">
        <f t="shared" si="4965"/>
        <v>0</v>
      </c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>
        <v>0</v>
      </c>
      <c r="AI1831" s="14">
        <v>0</v>
      </c>
      <c r="AJ1831" s="14">
        <v>0</v>
      </c>
      <c r="AK1831" s="14"/>
      <c r="AL1831" s="14"/>
      <c r="AM1831" s="14"/>
      <c r="AN1831" s="14"/>
      <c r="AO1831" s="14"/>
      <c r="AP1831" s="14">
        <f t="shared" si="4966"/>
        <v>0</v>
      </c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>
        <v>0</v>
      </c>
      <c r="BA1831" s="14">
        <v>0</v>
      </c>
      <c r="BB1831" s="14">
        <v>0</v>
      </c>
      <c r="BC1831" s="14"/>
      <c r="BD1831" s="14"/>
      <c r="BE1831" s="14"/>
      <c r="BF1831" s="14"/>
      <c r="BG1831" s="14"/>
      <c r="BH1831" s="14">
        <f t="shared" si="4967"/>
        <v>0</v>
      </c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>
        <v>0</v>
      </c>
      <c r="BS1831" s="14">
        <v>0</v>
      </c>
      <c r="BT1831" s="14">
        <v>2000</v>
      </c>
      <c r="BU1831" s="14">
        <v>2000</v>
      </c>
      <c r="BV1831" s="14">
        <v>1600</v>
      </c>
      <c r="BW1831" s="14">
        <f t="shared" si="4910"/>
        <v>400</v>
      </c>
      <c r="BX1831" s="14">
        <v>400</v>
      </c>
      <c r="BY1831" s="14"/>
      <c r="BZ1831" s="14"/>
      <c r="CA1831" s="14">
        <f t="shared" si="4944"/>
        <v>2000</v>
      </c>
      <c r="CB1831" s="122">
        <f t="shared" si="4955"/>
        <v>100</v>
      </c>
    </row>
    <row r="1832" spans="1:80" x14ac:dyDescent="0.25">
      <c r="A1832" s="4" t="s">
        <v>928</v>
      </c>
      <c r="B1832" s="4" t="s">
        <v>88</v>
      </c>
      <c r="C1832" s="4" t="s">
        <v>1061</v>
      </c>
      <c r="D1832" s="79" t="s">
        <v>1062</v>
      </c>
      <c r="E1832" s="89">
        <v>6132</v>
      </c>
      <c r="F1832" s="79"/>
      <c r="G1832" s="75" t="s">
        <v>1906</v>
      </c>
      <c r="H1832" s="13" t="s">
        <v>196</v>
      </c>
      <c r="I1832" s="14">
        <v>111000</v>
      </c>
      <c r="J1832" s="14">
        <f t="shared" si="4943"/>
        <v>110000</v>
      </c>
      <c r="K1832" s="14">
        <v>110000</v>
      </c>
      <c r="L1832" s="14">
        <f t="shared" si="4946"/>
        <v>0</v>
      </c>
      <c r="M1832" s="14">
        <v>0</v>
      </c>
      <c r="N1832" s="14">
        <v>0</v>
      </c>
      <c r="O1832" s="14">
        <v>0</v>
      </c>
      <c r="P1832" s="14">
        <v>0</v>
      </c>
      <c r="Q1832" s="14">
        <v>0</v>
      </c>
      <c r="R1832" s="14">
        <v>0</v>
      </c>
      <c r="S1832" s="14"/>
      <c r="T1832" s="14"/>
      <c r="U1832" s="14"/>
      <c r="V1832" s="14"/>
      <c r="W1832" s="14"/>
      <c r="X1832" s="14">
        <f t="shared" si="4965"/>
        <v>0</v>
      </c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>
        <v>0</v>
      </c>
      <c r="AI1832" s="14">
        <v>0</v>
      </c>
      <c r="AJ1832" s="14">
        <v>0</v>
      </c>
      <c r="AK1832" s="14"/>
      <c r="AL1832" s="14"/>
      <c r="AM1832" s="14"/>
      <c r="AN1832" s="14"/>
      <c r="AO1832" s="14"/>
      <c r="AP1832" s="14">
        <f t="shared" si="4966"/>
        <v>0</v>
      </c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>
        <v>0</v>
      </c>
      <c r="BA1832" s="14">
        <v>0</v>
      </c>
      <c r="BB1832" s="14">
        <v>0</v>
      </c>
      <c r="BC1832" s="14"/>
      <c r="BD1832" s="14"/>
      <c r="BE1832" s="14"/>
      <c r="BF1832" s="14"/>
      <c r="BG1832" s="14"/>
      <c r="BH1832" s="14">
        <f t="shared" si="4967"/>
        <v>0</v>
      </c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>
        <v>0</v>
      </c>
      <c r="BS1832" s="14">
        <v>0</v>
      </c>
      <c r="BT1832" s="14">
        <v>110000</v>
      </c>
      <c r="BU1832" s="14">
        <v>110000</v>
      </c>
      <c r="BV1832" s="14">
        <v>53000</v>
      </c>
      <c r="BW1832" s="14">
        <f t="shared" si="4910"/>
        <v>12500</v>
      </c>
      <c r="BX1832" s="14">
        <v>2000</v>
      </c>
      <c r="BY1832" s="14">
        <v>2500</v>
      </c>
      <c r="BZ1832" s="14">
        <v>8000</v>
      </c>
      <c r="CA1832" s="14">
        <f t="shared" si="4944"/>
        <v>65500</v>
      </c>
      <c r="CB1832" s="122">
        <f t="shared" si="4955"/>
        <v>59.545454545454547</v>
      </c>
    </row>
    <row r="1833" spans="1:80" x14ac:dyDescent="0.25">
      <c r="A1833" s="4" t="s">
        <v>928</v>
      </c>
      <c r="B1833" s="4" t="s">
        <v>88</v>
      </c>
      <c r="C1833" s="4" t="s">
        <v>1061</v>
      </c>
      <c r="D1833" s="79" t="s">
        <v>1062</v>
      </c>
      <c r="E1833" s="89">
        <v>6133</v>
      </c>
      <c r="F1833" s="79"/>
      <c r="G1833" s="75" t="s">
        <v>1906</v>
      </c>
      <c r="H1833" s="13" t="s">
        <v>198</v>
      </c>
      <c r="I1833" s="14">
        <v>10000</v>
      </c>
      <c r="J1833" s="14">
        <f t="shared" si="4943"/>
        <v>11000</v>
      </c>
      <c r="K1833" s="14">
        <v>11000</v>
      </c>
      <c r="L1833" s="14">
        <f t="shared" si="4946"/>
        <v>0</v>
      </c>
      <c r="M1833" s="14">
        <v>0</v>
      </c>
      <c r="N1833" s="14">
        <v>0</v>
      </c>
      <c r="O1833" s="14">
        <v>0</v>
      </c>
      <c r="P1833" s="14">
        <v>0</v>
      </c>
      <c r="Q1833" s="14">
        <v>0</v>
      </c>
      <c r="R1833" s="14">
        <v>0</v>
      </c>
      <c r="S1833" s="14"/>
      <c r="T1833" s="14"/>
      <c r="U1833" s="14"/>
      <c r="V1833" s="14"/>
      <c r="W1833" s="14"/>
      <c r="X1833" s="14">
        <f t="shared" si="4965"/>
        <v>0</v>
      </c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>
        <v>0</v>
      </c>
      <c r="AI1833" s="14">
        <v>0</v>
      </c>
      <c r="AJ1833" s="14">
        <v>0</v>
      </c>
      <c r="AK1833" s="14"/>
      <c r="AL1833" s="14"/>
      <c r="AM1833" s="14"/>
      <c r="AN1833" s="14"/>
      <c r="AO1833" s="14"/>
      <c r="AP1833" s="14">
        <f t="shared" si="4966"/>
        <v>0</v>
      </c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>
        <v>0</v>
      </c>
      <c r="BA1833" s="14">
        <v>0</v>
      </c>
      <c r="BB1833" s="14">
        <v>0</v>
      </c>
      <c r="BC1833" s="14"/>
      <c r="BD1833" s="14"/>
      <c r="BE1833" s="14"/>
      <c r="BF1833" s="14"/>
      <c r="BG1833" s="14"/>
      <c r="BH1833" s="14">
        <f t="shared" si="4967"/>
        <v>0</v>
      </c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>
        <v>0</v>
      </c>
      <c r="BS1833" s="14">
        <v>0</v>
      </c>
      <c r="BT1833" s="14">
        <v>11000</v>
      </c>
      <c r="BU1833" s="14">
        <v>11000</v>
      </c>
      <c r="BV1833" s="14">
        <v>6600</v>
      </c>
      <c r="BW1833" s="14">
        <f t="shared" si="4910"/>
        <v>3300</v>
      </c>
      <c r="BX1833" s="14">
        <v>1100</v>
      </c>
      <c r="BY1833" s="14">
        <v>1100</v>
      </c>
      <c r="BZ1833" s="14">
        <v>1100</v>
      </c>
      <c r="CA1833" s="14">
        <f t="shared" si="4944"/>
        <v>9900</v>
      </c>
      <c r="CB1833" s="122">
        <f t="shared" si="4955"/>
        <v>90</v>
      </c>
    </row>
    <row r="1834" spans="1:80" x14ac:dyDescent="0.25">
      <c r="A1834" s="4" t="s">
        <v>928</v>
      </c>
      <c r="B1834" s="4" t="s">
        <v>88</v>
      </c>
      <c r="C1834" s="4" t="s">
        <v>1061</v>
      </c>
      <c r="D1834" s="79" t="s">
        <v>1062</v>
      </c>
      <c r="E1834" s="89">
        <v>6134</v>
      </c>
      <c r="F1834" s="79"/>
      <c r="G1834" s="75" t="s">
        <v>1906</v>
      </c>
      <c r="H1834" s="13" t="s">
        <v>200</v>
      </c>
      <c r="I1834" s="14">
        <v>17000</v>
      </c>
      <c r="J1834" s="14">
        <f t="shared" si="4943"/>
        <v>17500</v>
      </c>
      <c r="K1834" s="14">
        <v>17500</v>
      </c>
      <c r="L1834" s="14">
        <f t="shared" si="4946"/>
        <v>0</v>
      </c>
      <c r="M1834" s="14">
        <v>0</v>
      </c>
      <c r="N1834" s="14">
        <v>0</v>
      </c>
      <c r="O1834" s="14">
        <v>0</v>
      </c>
      <c r="P1834" s="14">
        <v>0</v>
      </c>
      <c r="Q1834" s="14">
        <v>0</v>
      </c>
      <c r="R1834" s="14">
        <v>1000</v>
      </c>
      <c r="S1834" s="14"/>
      <c r="T1834" s="14"/>
      <c r="U1834" s="14"/>
      <c r="V1834" s="14"/>
      <c r="W1834" s="14"/>
      <c r="X1834" s="14">
        <f t="shared" si="4965"/>
        <v>1000</v>
      </c>
      <c r="Y1834" s="14"/>
      <c r="Z1834" s="14"/>
      <c r="AA1834" s="14"/>
      <c r="AB1834" s="14"/>
      <c r="AC1834" s="14"/>
      <c r="AD1834" s="14"/>
      <c r="AE1834" s="14"/>
      <c r="AF1834" s="14">
        <v>1000</v>
      </c>
      <c r="AG1834" s="14"/>
      <c r="AH1834" s="14">
        <v>1000</v>
      </c>
      <c r="AI1834" s="14">
        <v>0</v>
      </c>
      <c r="AJ1834" s="14">
        <v>0</v>
      </c>
      <c r="AK1834" s="14"/>
      <c r="AL1834" s="14"/>
      <c r="AM1834" s="14"/>
      <c r="AN1834" s="14"/>
      <c r="AO1834" s="14"/>
      <c r="AP1834" s="14">
        <f t="shared" si="4966"/>
        <v>0</v>
      </c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>
        <v>0</v>
      </c>
      <c r="BA1834" s="14">
        <v>0</v>
      </c>
      <c r="BB1834" s="14">
        <v>0</v>
      </c>
      <c r="BC1834" s="14">
        <v>441</v>
      </c>
      <c r="BD1834" s="14"/>
      <c r="BE1834" s="14">
        <v>5059</v>
      </c>
      <c r="BF1834" s="14"/>
      <c r="BG1834" s="14"/>
      <c r="BH1834" s="14">
        <f t="shared" si="4967"/>
        <v>5500</v>
      </c>
      <c r="BI1834" s="14"/>
      <c r="BJ1834" s="14"/>
      <c r="BK1834" s="14">
        <v>441</v>
      </c>
      <c r="BL1834" s="14"/>
      <c r="BM1834" s="14"/>
      <c r="BN1834" s="14"/>
      <c r="BO1834" s="14">
        <v>5059</v>
      </c>
      <c r="BP1834" s="14"/>
      <c r="BQ1834" s="14"/>
      <c r="BR1834" s="14">
        <v>5500</v>
      </c>
      <c r="BS1834" s="14">
        <v>0</v>
      </c>
      <c r="BT1834" s="14">
        <v>36000</v>
      </c>
      <c r="BU1834" s="14">
        <v>35000</v>
      </c>
      <c r="BV1834" s="14">
        <v>20500</v>
      </c>
      <c r="BW1834" s="14">
        <f t="shared" si="4910"/>
        <v>12500</v>
      </c>
      <c r="BX1834" s="14">
        <v>4500</v>
      </c>
      <c r="BY1834" s="14">
        <v>4000</v>
      </c>
      <c r="BZ1834" s="14">
        <v>4000</v>
      </c>
      <c r="CA1834" s="14">
        <f t="shared" si="4944"/>
        <v>33000</v>
      </c>
      <c r="CB1834" s="122">
        <f t="shared" si="4955"/>
        <v>94.285714285714278</v>
      </c>
    </row>
    <row r="1835" spans="1:80" x14ac:dyDescent="0.25">
      <c r="A1835" s="4" t="s">
        <v>928</v>
      </c>
      <c r="B1835" s="4" t="s">
        <v>88</v>
      </c>
      <c r="C1835" s="4" t="s">
        <v>1061</v>
      </c>
      <c r="D1835" s="79" t="s">
        <v>1062</v>
      </c>
      <c r="E1835" s="89">
        <v>6135</v>
      </c>
      <c r="F1835" s="79"/>
      <c r="G1835" s="75" t="s">
        <v>1906</v>
      </c>
      <c r="H1835" s="13" t="s">
        <v>201</v>
      </c>
      <c r="I1835" s="14">
        <v>1000</v>
      </c>
      <c r="J1835" s="14">
        <f t="shared" si="4943"/>
        <v>2000</v>
      </c>
      <c r="K1835" s="14">
        <v>2000</v>
      </c>
      <c r="L1835" s="14">
        <f t="shared" si="4946"/>
        <v>0</v>
      </c>
      <c r="M1835" s="14">
        <v>0</v>
      </c>
      <c r="N1835" s="14">
        <v>0</v>
      </c>
      <c r="O1835" s="14">
        <v>0</v>
      </c>
      <c r="P1835" s="14">
        <v>0</v>
      </c>
      <c r="Q1835" s="14">
        <v>0</v>
      </c>
      <c r="R1835" s="14">
        <v>0</v>
      </c>
      <c r="S1835" s="14"/>
      <c r="T1835" s="14"/>
      <c r="U1835" s="14"/>
      <c r="V1835" s="14"/>
      <c r="W1835" s="14"/>
      <c r="X1835" s="14">
        <f t="shared" si="4965"/>
        <v>0</v>
      </c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>
        <v>0</v>
      </c>
      <c r="AI1835" s="14">
        <v>0</v>
      </c>
      <c r="AJ1835" s="14">
        <v>0</v>
      </c>
      <c r="AK1835" s="14"/>
      <c r="AL1835" s="14"/>
      <c r="AM1835" s="14"/>
      <c r="AN1835" s="14"/>
      <c r="AO1835" s="14"/>
      <c r="AP1835" s="14">
        <f t="shared" si="4966"/>
        <v>0</v>
      </c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>
        <v>0</v>
      </c>
      <c r="BA1835" s="14">
        <v>0</v>
      </c>
      <c r="BB1835" s="14">
        <v>0</v>
      </c>
      <c r="BC1835" s="14"/>
      <c r="BD1835" s="14"/>
      <c r="BE1835" s="14">
        <v>6360</v>
      </c>
      <c r="BF1835" s="14"/>
      <c r="BG1835" s="14"/>
      <c r="BH1835" s="14">
        <f t="shared" si="4967"/>
        <v>6360</v>
      </c>
      <c r="BI1835" s="14"/>
      <c r="BJ1835" s="14"/>
      <c r="BK1835" s="14"/>
      <c r="BL1835" s="14"/>
      <c r="BM1835" s="14"/>
      <c r="BN1835" s="14"/>
      <c r="BO1835" s="14">
        <v>6360</v>
      </c>
      <c r="BP1835" s="14"/>
      <c r="BQ1835" s="14"/>
      <c r="BR1835" s="14">
        <v>6360</v>
      </c>
      <c r="BS1835" s="14">
        <v>0</v>
      </c>
      <c r="BT1835" s="14">
        <v>2000</v>
      </c>
      <c r="BU1835" s="14">
        <v>2000</v>
      </c>
      <c r="BV1835" s="14">
        <v>1800</v>
      </c>
      <c r="BW1835" s="14">
        <f t="shared" si="4910"/>
        <v>200</v>
      </c>
      <c r="BX1835" s="14">
        <v>200</v>
      </c>
      <c r="BY1835" s="14"/>
      <c r="BZ1835" s="14"/>
      <c r="CA1835" s="14">
        <f t="shared" si="4944"/>
        <v>2000</v>
      </c>
      <c r="CB1835" s="122">
        <f t="shared" si="4955"/>
        <v>100</v>
      </c>
    </row>
    <row r="1836" spans="1:80" x14ac:dyDescent="0.25">
      <c r="A1836" s="4" t="s">
        <v>928</v>
      </c>
      <c r="B1836" s="4" t="s">
        <v>88</v>
      </c>
      <c r="C1836" s="4" t="s">
        <v>1061</v>
      </c>
      <c r="D1836" s="79" t="s">
        <v>1062</v>
      </c>
      <c r="E1836" s="89">
        <v>6137</v>
      </c>
      <c r="F1836" s="79"/>
      <c r="G1836" s="75" t="s">
        <v>1906</v>
      </c>
      <c r="H1836" s="13" t="s">
        <v>204</v>
      </c>
      <c r="I1836" s="14">
        <v>8000</v>
      </c>
      <c r="J1836" s="14">
        <f t="shared" si="4943"/>
        <v>9000</v>
      </c>
      <c r="K1836" s="14">
        <v>9000</v>
      </c>
      <c r="L1836" s="14">
        <f t="shared" si="4946"/>
        <v>0</v>
      </c>
      <c r="M1836" s="14">
        <v>0</v>
      </c>
      <c r="N1836" s="14">
        <v>0</v>
      </c>
      <c r="O1836" s="14">
        <v>0</v>
      </c>
      <c r="P1836" s="14">
        <v>0</v>
      </c>
      <c r="Q1836" s="14">
        <v>0</v>
      </c>
      <c r="R1836" s="14">
        <v>2000</v>
      </c>
      <c r="S1836" s="14"/>
      <c r="T1836" s="14"/>
      <c r="U1836" s="14"/>
      <c r="V1836" s="14"/>
      <c r="W1836" s="14"/>
      <c r="X1836" s="14">
        <f t="shared" si="4965"/>
        <v>2000</v>
      </c>
      <c r="Y1836" s="14"/>
      <c r="Z1836" s="14"/>
      <c r="AA1836" s="14"/>
      <c r="AB1836" s="14"/>
      <c r="AC1836" s="14"/>
      <c r="AD1836" s="14">
        <v>1265</v>
      </c>
      <c r="AE1836" s="14"/>
      <c r="AF1836" s="14">
        <v>735</v>
      </c>
      <c r="AG1836" s="14"/>
      <c r="AH1836" s="14">
        <v>2000</v>
      </c>
      <c r="AI1836" s="14">
        <v>0</v>
      </c>
      <c r="AJ1836" s="14">
        <v>0</v>
      </c>
      <c r="AK1836" s="14"/>
      <c r="AL1836" s="14"/>
      <c r="AM1836" s="14"/>
      <c r="AN1836" s="14"/>
      <c r="AO1836" s="14"/>
      <c r="AP1836" s="14">
        <f t="shared" si="4966"/>
        <v>0</v>
      </c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>
        <v>0</v>
      </c>
      <c r="BA1836" s="14">
        <v>0</v>
      </c>
      <c r="BB1836" s="14">
        <v>0</v>
      </c>
      <c r="BC1836" s="14"/>
      <c r="BD1836" s="14"/>
      <c r="BE1836" s="14"/>
      <c r="BF1836" s="14"/>
      <c r="BG1836" s="14"/>
      <c r="BH1836" s="14">
        <f t="shared" si="4967"/>
        <v>0</v>
      </c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>
        <v>0</v>
      </c>
      <c r="BS1836" s="14">
        <v>0</v>
      </c>
      <c r="BT1836" s="14">
        <v>11000</v>
      </c>
      <c r="BU1836" s="14">
        <v>9000</v>
      </c>
      <c r="BV1836" s="14">
        <v>6000</v>
      </c>
      <c r="BW1836" s="14">
        <f t="shared" si="4910"/>
        <v>1000</v>
      </c>
      <c r="BX1836" s="14">
        <v>1000</v>
      </c>
      <c r="BY1836" s="14"/>
      <c r="BZ1836" s="14"/>
      <c r="CA1836" s="14">
        <f t="shared" si="4944"/>
        <v>7000</v>
      </c>
      <c r="CB1836" s="122">
        <f t="shared" si="4955"/>
        <v>77.777777777777786</v>
      </c>
    </row>
    <row r="1837" spans="1:80" x14ac:dyDescent="0.25">
      <c r="A1837" s="1" t="s">
        <v>928</v>
      </c>
      <c r="B1837" s="1" t="s">
        <v>88</v>
      </c>
      <c r="C1837" s="1" t="s">
        <v>1061</v>
      </c>
      <c r="D1837" s="82" t="s">
        <v>1062</v>
      </c>
      <c r="E1837" s="82" t="s">
        <v>50</v>
      </c>
      <c r="F1837" s="79" t="s">
        <v>1</v>
      </c>
      <c r="G1837" s="13" t="s">
        <v>1</v>
      </c>
      <c r="H1837" s="2" t="s">
        <v>51</v>
      </c>
      <c r="I1837" s="12">
        <f>SUM(I1838:I1840)</f>
        <v>26150</v>
      </c>
      <c r="J1837" s="12">
        <f t="shared" si="4943"/>
        <v>26259</v>
      </c>
      <c r="K1837" s="12">
        <f t="shared" ref="K1837" si="4987">SUM(K1838:K1840)</f>
        <v>26259</v>
      </c>
      <c r="L1837" s="12">
        <f t="shared" si="4946"/>
        <v>0</v>
      </c>
      <c r="M1837" s="12">
        <f t="shared" ref="M1837:Q1837" si="4988">SUM(M1838:M1840)</f>
        <v>0</v>
      </c>
      <c r="N1837" s="12">
        <f t="shared" si="4988"/>
        <v>0</v>
      </c>
      <c r="O1837" s="12">
        <f t="shared" si="4988"/>
        <v>0</v>
      </c>
      <c r="P1837" s="12">
        <f t="shared" si="4988"/>
        <v>0</v>
      </c>
      <c r="Q1837" s="12">
        <f t="shared" si="4988"/>
        <v>0</v>
      </c>
      <c r="R1837" s="12">
        <f t="shared" ref="R1837:AG1837" si="4989">SUM(R1838:R1840)</f>
        <v>600</v>
      </c>
      <c r="S1837" s="12">
        <f t="shared" si="4989"/>
        <v>0</v>
      </c>
      <c r="T1837" s="12">
        <f t="shared" si="4989"/>
        <v>0</v>
      </c>
      <c r="U1837" s="12">
        <f t="shared" si="4989"/>
        <v>0</v>
      </c>
      <c r="V1837" s="12">
        <f t="shared" si="4989"/>
        <v>0</v>
      </c>
      <c r="W1837" s="12">
        <f t="shared" si="4989"/>
        <v>0</v>
      </c>
      <c r="X1837" s="12">
        <f t="shared" si="4989"/>
        <v>600</v>
      </c>
      <c r="Y1837" s="12">
        <f t="shared" si="4989"/>
        <v>0</v>
      </c>
      <c r="Z1837" s="12">
        <f t="shared" si="4989"/>
        <v>0</v>
      </c>
      <c r="AA1837" s="12">
        <f t="shared" si="4989"/>
        <v>0</v>
      </c>
      <c r="AB1837" s="12">
        <f t="shared" si="4989"/>
        <v>0</v>
      </c>
      <c r="AC1837" s="12">
        <f t="shared" si="4989"/>
        <v>0</v>
      </c>
      <c r="AD1837" s="12">
        <f t="shared" si="4989"/>
        <v>600</v>
      </c>
      <c r="AE1837" s="12">
        <f t="shared" si="4989"/>
        <v>0</v>
      </c>
      <c r="AF1837" s="12">
        <f t="shared" si="4989"/>
        <v>0</v>
      </c>
      <c r="AG1837" s="12">
        <f t="shared" si="4989"/>
        <v>0</v>
      </c>
      <c r="AH1837" s="12">
        <v>600</v>
      </c>
      <c r="AI1837" s="12">
        <v>0</v>
      </c>
      <c r="AJ1837" s="12">
        <f t="shared" ref="AJ1837:AY1837" si="4990">SUM(AJ1838:AJ1840)</f>
        <v>0</v>
      </c>
      <c r="AK1837" s="12">
        <f t="shared" si="4990"/>
        <v>0</v>
      </c>
      <c r="AL1837" s="12">
        <f t="shared" si="4990"/>
        <v>0</v>
      </c>
      <c r="AM1837" s="12">
        <f t="shared" si="4990"/>
        <v>0</v>
      </c>
      <c r="AN1837" s="12">
        <f t="shared" si="4990"/>
        <v>0</v>
      </c>
      <c r="AO1837" s="12">
        <f t="shared" si="4990"/>
        <v>0</v>
      </c>
      <c r="AP1837" s="12">
        <f t="shared" si="4990"/>
        <v>0</v>
      </c>
      <c r="AQ1837" s="12">
        <f t="shared" si="4990"/>
        <v>0</v>
      </c>
      <c r="AR1837" s="12">
        <f t="shared" si="4990"/>
        <v>0</v>
      </c>
      <c r="AS1837" s="12">
        <f t="shared" si="4990"/>
        <v>0</v>
      </c>
      <c r="AT1837" s="12">
        <f t="shared" si="4990"/>
        <v>0</v>
      </c>
      <c r="AU1837" s="12">
        <f t="shared" si="4990"/>
        <v>0</v>
      </c>
      <c r="AV1837" s="12">
        <f t="shared" si="4990"/>
        <v>0</v>
      </c>
      <c r="AW1837" s="12">
        <f t="shared" si="4990"/>
        <v>0</v>
      </c>
      <c r="AX1837" s="12">
        <f t="shared" si="4990"/>
        <v>0</v>
      </c>
      <c r="AY1837" s="12">
        <f t="shared" si="4990"/>
        <v>0</v>
      </c>
      <c r="AZ1837" s="12">
        <v>0</v>
      </c>
      <c r="BA1837" s="12">
        <v>0</v>
      </c>
      <c r="BB1837" s="12">
        <f t="shared" ref="BB1837:BQ1837" si="4991">SUM(BB1838:BB1840)</f>
        <v>0</v>
      </c>
      <c r="BC1837" s="12">
        <f t="shared" si="4991"/>
        <v>0</v>
      </c>
      <c r="BD1837" s="12">
        <f t="shared" si="4991"/>
        <v>0</v>
      </c>
      <c r="BE1837" s="12">
        <f t="shared" si="4991"/>
        <v>0</v>
      </c>
      <c r="BF1837" s="12">
        <f t="shared" si="4991"/>
        <v>0</v>
      </c>
      <c r="BG1837" s="12">
        <f t="shared" si="4991"/>
        <v>0</v>
      </c>
      <c r="BH1837" s="12">
        <f t="shared" si="4991"/>
        <v>0</v>
      </c>
      <c r="BI1837" s="12">
        <f t="shared" si="4991"/>
        <v>0</v>
      </c>
      <c r="BJ1837" s="12">
        <f t="shared" si="4991"/>
        <v>0</v>
      </c>
      <c r="BK1837" s="12">
        <f t="shared" si="4991"/>
        <v>0</v>
      </c>
      <c r="BL1837" s="12">
        <f t="shared" si="4991"/>
        <v>0</v>
      </c>
      <c r="BM1837" s="12">
        <f t="shared" si="4991"/>
        <v>0</v>
      </c>
      <c r="BN1837" s="12">
        <f t="shared" si="4991"/>
        <v>0</v>
      </c>
      <c r="BO1837" s="12">
        <f t="shared" si="4991"/>
        <v>0</v>
      </c>
      <c r="BP1837" s="12">
        <f t="shared" si="4991"/>
        <v>0</v>
      </c>
      <c r="BQ1837" s="12">
        <f t="shared" si="4991"/>
        <v>0</v>
      </c>
      <c r="BR1837" s="12">
        <v>0</v>
      </c>
      <c r="BS1837" s="12">
        <v>0</v>
      </c>
      <c r="BT1837" s="12">
        <f t="shared" ref="BT1837:BZ1837" si="4992">SUM(BT1838:BT1840)</f>
        <v>27127</v>
      </c>
      <c r="BU1837" s="12">
        <f t="shared" si="4992"/>
        <v>26527</v>
      </c>
      <c r="BV1837" s="12">
        <f t="shared" si="4992"/>
        <v>21990</v>
      </c>
      <c r="BW1837" s="12">
        <f t="shared" si="4992"/>
        <v>4037</v>
      </c>
      <c r="BX1837" s="12">
        <f t="shared" si="4992"/>
        <v>2800</v>
      </c>
      <c r="BY1837" s="12">
        <f t="shared" si="4992"/>
        <v>1187</v>
      </c>
      <c r="BZ1837" s="12">
        <f t="shared" si="4992"/>
        <v>50</v>
      </c>
      <c r="CA1837" s="12">
        <f t="shared" si="4944"/>
        <v>26027</v>
      </c>
      <c r="CB1837" s="124">
        <f t="shared" si="4955"/>
        <v>98.115127982809966</v>
      </c>
    </row>
    <row r="1838" spans="1:80" x14ac:dyDescent="0.25">
      <c r="A1838" s="4" t="s">
        <v>928</v>
      </c>
      <c r="B1838" s="4" t="s">
        <v>88</v>
      </c>
      <c r="C1838" s="4" t="s">
        <v>1061</v>
      </c>
      <c r="D1838" s="79" t="s">
        <v>1062</v>
      </c>
      <c r="E1838" s="89">
        <v>6139</v>
      </c>
      <c r="F1838" s="79"/>
      <c r="G1838" s="75" t="s">
        <v>1906</v>
      </c>
      <c r="H1838" s="13" t="s">
        <v>51</v>
      </c>
      <c r="I1838" s="14">
        <v>17200</v>
      </c>
      <c r="J1838" s="14">
        <f t="shared" si="4943"/>
        <v>17000</v>
      </c>
      <c r="K1838" s="14">
        <v>17000</v>
      </c>
      <c r="L1838" s="14">
        <f t="shared" si="4946"/>
        <v>0</v>
      </c>
      <c r="M1838" s="14">
        <v>0</v>
      </c>
      <c r="N1838" s="14">
        <v>0</v>
      </c>
      <c r="O1838" s="14">
        <v>0</v>
      </c>
      <c r="P1838" s="14">
        <v>0</v>
      </c>
      <c r="Q1838" s="14">
        <v>0</v>
      </c>
      <c r="R1838" s="14">
        <v>600</v>
      </c>
      <c r="S1838" s="14"/>
      <c r="T1838" s="14"/>
      <c r="U1838" s="14"/>
      <c r="V1838" s="14"/>
      <c r="W1838" s="14"/>
      <c r="X1838" s="14">
        <f t="shared" si="4965"/>
        <v>600</v>
      </c>
      <c r="Y1838" s="14"/>
      <c r="Z1838" s="14"/>
      <c r="AA1838" s="14"/>
      <c r="AB1838" s="14"/>
      <c r="AC1838" s="14"/>
      <c r="AD1838" s="14">
        <v>600</v>
      </c>
      <c r="AE1838" s="14"/>
      <c r="AF1838" s="14"/>
      <c r="AG1838" s="14"/>
      <c r="AH1838" s="14">
        <v>600</v>
      </c>
      <c r="AI1838" s="14">
        <v>0</v>
      </c>
      <c r="AJ1838" s="14">
        <v>0</v>
      </c>
      <c r="AK1838" s="14"/>
      <c r="AL1838" s="14"/>
      <c r="AM1838" s="14"/>
      <c r="AN1838" s="14"/>
      <c r="AO1838" s="14"/>
      <c r="AP1838" s="14">
        <f t="shared" si="4966"/>
        <v>0</v>
      </c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>
        <v>0</v>
      </c>
      <c r="BA1838" s="14">
        <v>0</v>
      </c>
      <c r="BB1838" s="14">
        <v>0</v>
      </c>
      <c r="BC1838" s="14"/>
      <c r="BD1838" s="14"/>
      <c r="BE1838" s="14"/>
      <c r="BF1838" s="14"/>
      <c r="BG1838" s="14"/>
      <c r="BH1838" s="14">
        <f t="shared" si="4967"/>
        <v>0</v>
      </c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>
        <v>0</v>
      </c>
      <c r="BS1838" s="14">
        <v>0</v>
      </c>
      <c r="BT1838" s="14">
        <v>17600</v>
      </c>
      <c r="BU1838" s="14">
        <v>17000</v>
      </c>
      <c r="BV1838" s="14">
        <v>15000</v>
      </c>
      <c r="BW1838" s="14">
        <f t="shared" si="4910"/>
        <v>1500</v>
      </c>
      <c r="BX1838" s="14">
        <v>1500</v>
      </c>
      <c r="BY1838" s="14"/>
      <c r="BZ1838" s="14"/>
      <c r="CA1838" s="14">
        <f t="shared" si="4944"/>
        <v>16500</v>
      </c>
      <c r="CB1838" s="122">
        <f t="shared" si="4955"/>
        <v>97.058823529411768</v>
      </c>
    </row>
    <row r="1839" spans="1:80" ht="22.5" x14ac:dyDescent="0.25">
      <c r="A1839" s="4" t="s">
        <v>928</v>
      </c>
      <c r="B1839" s="4" t="s">
        <v>88</v>
      </c>
      <c r="C1839" s="4" t="s">
        <v>1061</v>
      </c>
      <c r="D1839" s="79" t="s">
        <v>1062</v>
      </c>
      <c r="E1839" s="89">
        <v>6139</v>
      </c>
      <c r="F1839" s="79" t="s">
        <v>1069</v>
      </c>
      <c r="G1839" s="75" t="s">
        <v>1906</v>
      </c>
      <c r="H1839" s="13" t="s">
        <v>59</v>
      </c>
      <c r="I1839" s="14">
        <v>5350</v>
      </c>
      <c r="J1839" s="14">
        <f t="shared" si="4943"/>
        <v>5359</v>
      </c>
      <c r="K1839" s="14">
        <v>5359</v>
      </c>
      <c r="L1839" s="14">
        <f t="shared" si="4946"/>
        <v>0</v>
      </c>
      <c r="M1839" s="14">
        <v>0</v>
      </c>
      <c r="N1839" s="14">
        <v>0</v>
      </c>
      <c r="O1839" s="14">
        <v>0</v>
      </c>
      <c r="P1839" s="14">
        <v>0</v>
      </c>
      <c r="Q1839" s="14">
        <v>0</v>
      </c>
      <c r="R1839" s="14">
        <v>0</v>
      </c>
      <c r="S1839" s="14"/>
      <c r="T1839" s="14"/>
      <c r="U1839" s="14"/>
      <c r="V1839" s="14"/>
      <c r="W1839" s="14"/>
      <c r="X1839" s="14">
        <f t="shared" si="4965"/>
        <v>0</v>
      </c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>
        <v>0</v>
      </c>
      <c r="AI1839" s="14">
        <v>0</v>
      </c>
      <c r="AJ1839" s="14">
        <v>0</v>
      </c>
      <c r="AK1839" s="14"/>
      <c r="AL1839" s="14"/>
      <c r="AM1839" s="14"/>
      <c r="AN1839" s="14"/>
      <c r="AO1839" s="14"/>
      <c r="AP1839" s="14">
        <f t="shared" si="4966"/>
        <v>0</v>
      </c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>
        <v>0</v>
      </c>
      <c r="BA1839" s="14">
        <v>0</v>
      </c>
      <c r="BB1839" s="14">
        <v>0</v>
      </c>
      <c r="BC1839" s="14"/>
      <c r="BD1839" s="14"/>
      <c r="BE1839" s="14"/>
      <c r="BF1839" s="14"/>
      <c r="BG1839" s="14"/>
      <c r="BH1839" s="14">
        <f t="shared" si="4967"/>
        <v>0</v>
      </c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>
        <v>0</v>
      </c>
      <c r="BS1839" s="14">
        <v>0</v>
      </c>
      <c r="BT1839" s="14">
        <v>5627</v>
      </c>
      <c r="BU1839" s="14">
        <v>5627</v>
      </c>
      <c r="BV1839" s="14">
        <v>4140</v>
      </c>
      <c r="BW1839" s="14">
        <f t="shared" si="4910"/>
        <v>1487</v>
      </c>
      <c r="BX1839" s="14">
        <v>800</v>
      </c>
      <c r="BY1839" s="14">
        <v>687</v>
      </c>
      <c r="BZ1839" s="14"/>
      <c r="CA1839" s="14">
        <f t="shared" si="4944"/>
        <v>5627</v>
      </c>
      <c r="CB1839" s="122">
        <f t="shared" si="4955"/>
        <v>100</v>
      </c>
    </row>
    <row r="1840" spans="1:80" ht="22.5" x14ac:dyDescent="0.25">
      <c r="A1840" s="4" t="s">
        <v>928</v>
      </c>
      <c r="B1840" s="4" t="s">
        <v>88</v>
      </c>
      <c r="C1840" s="4" t="s">
        <v>1061</v>
      </c>
      <c r="D1840" s="79" t="s">
        <v>1062</v>
      </c>
      <c r="E1840" s="89">
        <v>6139</v>
      </c>
      <c r="F1840" s="79" t="s">
        <v>1070</v>
      </c>
      <c r="G1840" s="75" t="s">
        <v>1906</v>
      </c>
      <c r="H1840" s="13" t="s">
        <v>65</v>
      </c>
      <c r="I1840" s="14">
        <v>3600</v>
      </c>
      <c r="J1840" s="14">
        <f t="shared" si="4943"/>
        <v>3900</v>
      </c>
      <c r="K1840" s="14">
        <v>3900</v>
      </c>
      <c r="L1840" s="14">
        <f t="shared" si="4946"/>
        <v>0</v>
      </c>
      <c r="M1840" s="14">
        <v>0</v>
      </c>
      <c r="N1840" s="14">
        <v>0</v>
      </c>
      <c r="O1840" s="14">
        <v>0</v>
      </c>
      <c r="P1840" s="14">
        <v>0</v>
      </c>
      <c r="Q1840" s="14">
        <v>0</v>
      </c>
      <c r="R1840" s="14">
        <v>0</v>
      </c>
      <c r="S1840" s="14"/>
      <c r="T1840" s="14"/>
      <c r="U1840" s="14"/>
      <c r="V1840" s="14"/>
      <c r="W1840" s="14"/>
      <c r="X1840" s="14">
        <f t="shared" si="4965"/>
        <v>0</v>
      </c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>
        <v>0</v>
      </c>
      <c r="AI1840" s="14">
        <v>0</v>
      </c>
      <c r="AJ1840" s="14">
        <v>0</v>
      </c>
      <c r="AK1840" s="14"/>
      <c r="AL1840" s="14"/>
      <c r="AM1840" s="14"/>
      <c r="AN1840" s="14"/>
      <c r="AO1840" s="14"/>
      <c r="AP1840" s="14">
        <f t="shared" si="4966"/>
        <v>0</v>
      </c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>
        <v>0</v>
      </c>
      <c r="BA1840" s="14">
        <v>0</v>
      </c>
      <c r="BB1840" s="14">
        <v>0</v>
      </c>
      <c r="BC1840" s="14"/>
      <c r="BD1840" s="14"/>
      <c r="BE1840" s="14"/>
      <c r="BF1840" s="14"/>
      <c r="BG1840" s="14"/>
      <c r="BH1840" s="14">
        <f t="shared" si="4967"/>
        <v>0</v>
      </c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>
        <v>0</v>
      </c>
      <c r="BS1840" s="14">
        <v>0</v>
      </c>
      <c r="BT1840" s="14">
        <v>3900</v>
      </c>
      <c r="BU1840" s="14">
        <v>3900</v>
      </c>
      <c r="BV1840" s="14">
        <v>2850</v>
      </c>
      <c r="BW1840" s="14">
        <f t="shared" si="4910"/>
        <v>1050</v>
      </c>
      <c r="BX1840" s="14">
        <v>500</v>
      </c>
      <c r="BY1840" s="14">
        <v>500</v>
      </c>
      <c r="BZ1840" s="14">
        <v>50</v>
      </c>
      <c r="CA1840" s="14">
        <f t="shared" si="4944"/>
        <v>3900</v>
      </c>
      <c r="CB1840" s="122">
        <f t="shared" si="4955"/>
        <v>100</v>
      </c>
    </row>
    <row r="1841" spans="1:80" ht="22.5" x14ac:dyDescent="0.25">
      <c r="A1841" s="1" t="s">
        <v>1</v>
      </c>
      <c r="B1841" s="1" t="s">
        <v>1</v>
      </c>
      <c r="C1841" s="1" t="s">
        <v>1</v>
      </c>
      <c r="D1841" s="78" t="s">
        <v>1</v>
      </c>
      <c r="E1841" s="78" t="s">
        <v>1</v>
      </c>
      <c r="F1841" s="78" t="s">
        <v>1</v>
      </c>
      <c r="G1841" s="2" t="s">
        <v>1</v>
      </c>
      <c r="H1841" s="10" t="s">
        <v>66</v>
      </c>
      <c r="I1841" s="11">
        <f>SUM(I1842)</f>
        <v>100</v>
      </c>
      <c r="J1841" s="11">
        <f t="shared" si="4943"/>
        <v>100</v>
      </c>
      <c r="K1841" s="11">
        <f t="shared" ref="K1841:Q1842" si="4993">SUM(K1842)</f>
        <v>100</v>
      </c>
      <c r="L1841" s="11">
        <f t="shared" si="4946"/>
        <v>0</v>
      </c>
      <c r="M1841" s="11">
        <f t="shared" si="4993"/>
        <v>0</v>
      </c>
      <c r="N1841" s="11">
        <f t="shared" si="4993"/>
        <v>0</v>
      </c>
      <c r="O1841" s="11">
        <f t="shared" si="4993"/>
        <v>0</v>
      </c>
      <c r="P1841" s="11">
        <f t="shared" si="4993"/>
        <v>0</v>
      </c>
      <c r="Q1841" s="11">
        <f t="shared" si="4993"/>
        <v>0</v>
      </c>
      <c r="R1841" s="11">
        <f t="shared" ref="R1841:AG1842" si="4994">SUM(R1842)</f>
        <v>0</v>
      </c>
      <c r="S1841" s="11">
        <f t="shared" si="4994"/>
        <v>0</v>
      </c>
      <c r="T1841" s="11">
        <f t="shared" si="4994"/>
        <v>0</v>
      </c>
      <c r="U1841" s="11">
        <f t="shared" si="4994"/>
        <v>0</v>
      </c>
      <c r="V1841" s="11">
        <f t="shared" si="4994"/>
        <v>0</v>
      </c>
      <c r="W1841" s="11">
        <f t="shared" si="4994"/>
        <v>0</v>
      </c>
      <c r="X1841" s="11">
        <f t="shared" si="4994"/>
        <v>0</v>
      </c>
      <c r="Y1841" s="11">
        <f t="shared" si="4994"/>
        <v>0</v>
      </c>
      <c r="Z1841" s="11">
        <f t="shared" si="4994"/>
        <v>0</v>
      </c>
      <c r="AA1841" s="11">
        <f t="shared" si="4994"/>
        <v>0</v>
      </c>
      <c r="AB1841" s="11">
        <f t="shared" si="4994"/>
        <v>0</v>
      </c>
      <c r="AC1841" s="11">
        <f t="shared" si="4994"/>
        <v>0</v>
      </c>
      <c r="AD1841" s="11">
        <f t="shared" si="4994"/>
        <v>0</v>
      </c>
      <c r="AE1841" s="11">
        <f t="shared" si="4994"/>
        <v>0</v>
      </c>
      <c r="AF1841" s="11">
        <f t="shared" si="4994"/>
        <v>0</v>
      </c>
      <c r="AG1841" s="11">
        <f t="shared" si="4994"/>
        <v>0</v>
      </c>
      <c r="AH1841" s="11">
        <v>0</v>
      </c>
      <c r="AI1841" s="11">
        <v>0</v>
      </c>
      <c r="AJ1841" s="11">
        <f t="shared" ref="AJ1841:AY1842" si="4995">SUM(AJ1842)</f>
        <v>0</v>
      </c>
      <c r="AK1841" s="11">
        <f t="shared" si="4995"/>
        <v>0</v>
      </c>
      <c r="AL1841" s="11">
        <f t="shared" si="4995"/>
        <v>0</v>
      </c>
      <c r="AM1841" s="11">
        <f t="shared" si="4995"/>
        <v>0</v>
      </c>
      <c r="AN1841" s="11">
        <f t="shared" si="4995"/>
        <v>0</v>
      </c>
      <c r="AO1841" s="11">
        <f t="shared" si="4995"/>
        <v>0</v>
      </c>
      <c r="AP1841" s="11">
        <f t="shared" si="4995"/>
        <v>0</v>
      </c>
      <c r="AQ1841" s="11">
        <f t="shared" si="4995"/>
        <v>0</v>
      </c>
      <c r="AR1841" s="11">
        <f t="shared" si="4995"/>
        <v>0</v>
      </c>
      <c r="AS1841" s="11">
        <f t="shared" si="4995"/>
        <v>0</v>
      </c>
      <c r="AT1841" s="11">
        <f t="shared" si="4995"/>
        <v>0</v>
      </c>
      <c r="AU1841" s="11">
        <f t="shared" si="4995"/>
        <v>0</v>
      </c>
      <c r="AV1841" s="11">
        <f t="shared" si="4995"/>
        <v>0</v>
      </c>
      <c r="AW1841" s="11">
        <f t="shared" si="4995"/>
        <v>0</v>
      </c>
      <c r="AX1841" s="11">
        <f t="shared" si="4995"/>
        <v>0</v>
      </c>
      <c r="AY1841" s="11">
        <f t="shared" si="4995"/>
        <v>0</v>
      </c>
      <c r="AZ1841" s="11">
        <v>0</v>
      </c>
      <c r="BA1841" s="11">
        <v>0</v>
      </c>
      <c r="BB1841" s="11">
        <f t="shared" ref="BB1841:BQ1842" si="4996">SUM(BB1842)</f>
        <v>0</v>
      </c>
      <c r="BC1841" s="11">
        <f t="shared" si="4996"/>
        <v>0</v>
      </c>
      <c r="BD1841" s="11">
        <f t="shared" si="4996"/>
        <v>0</v>
      </c>
      <c r="BE1841" s="11">
        <f t="shared" si="4996"/>
        <v>0</v>
      </c>
      <c r="BF1841" s="11">
        <f t="shared" si="4996"/>
        <v>0</v>
      </c>
      <c r="BG1841" s="11">
        <f t="shared" si="4996"/>
        <v>0</v>
      </c>
      <c r="BH1841" s="11">
        <f t="shared" si="4996"/>
        <v>0</v>
      </c>
      <c r="BI1841" s="11">
        <f t="shared" si="4996"/>
        <v>0</v>
      </c>
      <c r="BJ1841" s="11">
        <f t="shared" si="4996"/>
        <v>0</v>
      </c>
      <c r="BK1841" s="11">
        <f t="shared" si="4996"/>
        <v>0</v>
      </c>
      <c r="BL1841" s="11">
        <f t="shared" si="4996"/>
        <v>0</v>
      </c>
      <c r="BM1841" s="11">
        <f t="shared" si="4996"/>
        <v>0</v>
      </c>
      <c r="BN1841" s="11">
        <f t="shared" si="4996"/>
        <v>0</v>
      </c>
      <c r="BO1841" s="11">
        <f t="shared" si="4996"/>
        <v>0</v>
      </c>
      <c r="BP1841" s="11">
        <f t="shared" si="4996"/>
        <v>0</v>
      </c>
      <c r="BQ1841" s="11">
        <f t="shared" si="4996"/>
        <v>0</v>
      </c>
      <c r="BR1841" s="11">
        <v>0</v>
      </c>
      <c r="BS1841" s="11">
        <v>0</v>
      </c>
      <c r="BT1841" s="11">
        <f t="shared" ref="BT1841:BZ1842" si="4997">SUM(BT1842)</f>
        <v>100</v>
      </c>
      <c r="BU1841" s="11">
        <f t="shared" si="4997"/>
        <v>100</v>
      </c>
      <c r="BV1841" s="11">
        <f t="shared" si="4997"/>
        <v>0</v>
      </c>
      <c r="BW1841" s="11">
        <f t="shared" si="4997"/>
        <v>0</v>
      </c>
      <c r="BX1841" s="11">
        <f t="shared" si="4997"/>
        <v>0</v>
      </c>
      <c r="BY1841" s="11">
        <f t="shared" si="4997"/>
        <v>0</v>
      </c>
      <c r="BZ1841" s="11">
        <f t="shared" si="4997"/>
        <v>0</v>
      </c>
      <c r="CA1841" s="11">
        <f t="shared" si="4944"/>
        <v>0</v>
      </c>
      <c r="CB1841" s="123">
        <f t="shared" si="4955"/>
        <v>0</v>
      </c>
    </row>
    <row r="1842" spans="1:80" x14ac:dyDescent="0.25">
      <c r="A1842" s="4" t="s">
        <v>928</v>
      </c>
      <c r="B1842" s="4" t="s">
        <v>88</v>
      </c>
      <c r="C1842" s="4" t="s">
        <v>1061</v>
      </c>
      <c r="D1842" s="79" t="s">
        <v>1062</v>
      </c>
      <c r="E1842" s="78" t="s">
        <v>67</v>
      </c>
      <c r="F1842" s="78" t="s">
        <v>1</v>
      </c>
      <c r="G1842" s="2" t="s">
        <v>1</v>
      </c>
      <c r="H1842" s="2" t="s">
        <v>68</v>
      </c>
      <c r="I1842" s="12">
        <f>SUM(I1843)</f>
        <v>100</v>
      </c>
      <c r="J1842" s="12">
        <f t="shared" si="4943"/>
        <v>100</v>
      </c>
      <c r="K1842" s="12">
        <f t="shared" si="4993"/>
        <v>100</v>
      </c>
      <c r="L1842" s="12">
        <f t="shared" si="4946"/>
        <v>0</v>
      </c>
      <c r="M1842" s="12">
        <f t="shared" si="4993"/>
        <v>0</v>
      </c>
      <c r="N1842" s="12">
        <f t="shared" si="4993"/>
        <v>0</v>
      </c>
      <c r="O1842" s="12">
        <f t="shared" si="4993"/>
        <v>0</v>
      </c>
      <c r="P1842" s="12">
        <f t="shared" si="4993"/>
        <v>0</v>
      </c>
      <c r="Q1842" s="12">
        <f t="shared" si="4993"/>
        <v>0</v>
      </c>
      <c r="R1842" s="12">
        <f t="shared" si="4994"/>
        <v>0</v>
      </c>
      <c r="S1842" s="12">
        <f t="shared" ref="S1842:AG1842" si="4998">SUM(S1843)</f>
        <v>0</v>
      </c>
      <c r="T1842" s="12">
        <f t="shared" si="4998"/>
        <v>0</v>
      </c>
      <c r="U1842" s="12">
        <f t="shared" si="4998"/>
        <v>0</v>
      </c>
      <c r="V1842" s="12">
        <f t="shared" si="4998"/>
        <v>0</v>
      </c>
      <c r="W1842" s="12">
        <f t="shared" si="4998"/>
        <v>0</v>
      </c>
      <c r="X1842" s="12">
        <f t="shared" si="4998"/>
        <v>0</v>
      </c>
      <c r="Y1842" s="12">
        <f t="shared" si="4998"/>
        <v>0</v>
      </c>
      <c r="Z1842" s="12">
        <f t="shared" si="4998"/>
        <v>0</v>
      </c>
      <c r="AA1842" s="12">
        <f t="shared" si="4998"/>
        <v>0</v>
      </c>
      <c r="AB1842" s="12">
        <f t="shared" si="4998"/>
        <v>0</v>
      </c>
      <c r="AC1842" s="12">
        <f t="shared" si="4998"/>
        <v>0</v>
      </c>
      <c r="AD1842" s="12">
        <f t="shared" si="4998"/>
        <v>0</v>
      </c>
      <c r="AE1842" s="12">
        <f t="shared" si="4998"/>
        <v>0</v>
      </c>
      <c r="AF1842" s="12">
        <f t="shared" si="4998"/>
        <v>0</v>
      </c>
      <c r="AG1842" s="12">
        <f t="shared" si="4998"/>
        <v>0</v>
      </c>
      <c r="AH1842" s="12">
        <v>0</v>
      </c>
      <c r="AI1842" s="12">
        <v>0</v>
      </c>
      <c r="AJ1842" s="12">
        <f t="shared" si="4995"/>
        <v>0</v>
      </c>
      <c r="AK1842" s="12">
        <f t="shared" ref="AK1842:AY1842" si="4999">SUM(AK1843)</f>
        <v>0</v>
      </c>
      <c r="AL1842" s="12">
        <f t="shared" si="4999"/>
        <v>0</v>
      </c>
      <c r="AM1842" s="12">
        <f t="shared" si="4999"/>
        <v>0</v>
      </c>
      <c r="AN1842" s="12">
        <f t="shared" si="4999"/>
        <v>0</v>
      </c>
      <c r="AO1842" s="12">
        <f t="shared" si="4999"/>
        <v>0</v>
      </c>
      <c r="AP1842" s="12">
        <f t="shared" si="4999"/>
        <v>0</v>
      </c>
      <c r="AQ1842" s="12">
        <f t="shared" si="4999"/>
        <v>0</v>
      </c>
      <c r="AR1842" s="12">
        <f t="shared" si="4999"/>
        <v>0</v>
      </c>
      <c r="AS1842" s="12">
        <f t="shared" si="4999"/>
        <v>0</v>
      </c>
      <c r="AT1842" s="12">
        <f t="shared" si="4999"/>
        <v>0</v>
      </c>
      <c r="AU1842" s="12">
        <f t="shared" si="4999"/>
        <v>0</v>
      </c>
      <c r="AV1842" s="12">
        <f t="shared" si="4999"/>
        <v>0</v>
      </c>
      <c r="AW1842" s="12">
        <f t="shared" si="4999"/>
        <v>0</v>
      </c>
      <c r="AX1842" s="12">
        <f t="shared" si="4999"/>
        <v>0</v>
      </c>
      <c r="AY1842" s="12">
        <f t="shared" si="4999"/>
        <v>0</v>
      </c>
      <c r="AZ1842" s="12">
        <v>0</v>
      </c>
      <c r="BA1842" s="12">
        <v>0</v>
      </c>
      <c r="BB1842" s="12">
        <f t="shared" si="4996"/>
        <v>0</v>
      </c>
      <c r="BC1842" s="12">
        <f t="shared" ref="BC1842:BQ1842" si="5000">SUM(BC1843)</f>
        <v>0</v>
      </c>
      <c r="BD1842" s="12">
        <f t="shared" si="5000"/>
        <v>0</v>
      </c>
      <c r="BE1842" s="12">
        <f t="shared" si="5000"/>
        <v>0</v>
      </c>
      <c r="BF1842" s="12">
        <f t="shared" si="5000"/>
        <v>0</v>
      </c>
      <c r="BG1842" s="12">
        <f t="shared" si="5000"/>
        <v>0</v>
      </c>
      <c r="BH1842" s="12">
        <f t="shared" si="5000"/>
        <v>0</v>
      </c>
      <c r="BI1842" s="12">
        <f t="shared" si="5000"/>
        <v>0</v>
      </c>
      <c r="BJ1842" s="12">
        <f t="shared" si="5000"/>
        <v>0</v>
      </c>
      <c r="BK1842" s="12">
        <f t="shared" si="5000"/>
        <v>0</v>
      </c>
      <c r="BL1842" s="12">
        <f t="shared" si="5000"/>
        <v>0</v>
      </c>
      <c r="BM1842" s="12">
        <f t="shared" si="5000"/>
        <v>0</v>
      </c>
      <c r="BN1842" s="12">
        <f t="shared" si="5000"/>
        <v>0</v>
      </c>
      <c r="BO1842" s="12">
        <f t="shared" si="5000"/>
        <v>0</v>
      </c>
      <c r="BP1842" s="12">
        <f t="shared" si="5000"/>
        <v>0</v>
      </c>
      <c r="BQ1842" s="12">
        <f t="shared" si="5000"/>
        <v>0</v>
      </c>
      <c r="BR1842" s="12">
        <v>0</v>
      </c>
      <c r="BS1842" s="12">
        <v>0</v>
      </c>
      <c r="BT1842" s="12">
        <f t="shared" si="4997"/>
        <v>100</v>
      </c>
      <c r="BU1842" s="12">
        <f t="shared" si="4997"/>
        <v>100</v>
      </c>
      <c r="BV1842" s="12">
        <f t="shared" si="4997"/>
        <v>0</v>
      </c>
      <c r="BW1842" s="12">
        <f t="shared" si="4997"/>
        <v>0</v>
      </c>
      <c r="BX1842" s="12">
        <f t="shared" si="4997"/>
        <v>0</v>
      </c>
      <c r="BY1842" s="12">
        <f t="shared" si="4997"/>
        <v>0</v>
      </c>
      <c r="BZ1842" s="12">
        <f t="shared" si="4997"/>
        <v>0</v>
      </c>
      <c r="CA1842" s="12">
        <f t="shared" si="4944"/>
        <v>0</v>
      </c>
      <c r="CB1842" s="124">
        <f t="shared" si="4955"/>
        <v>0</v>
      </c>
    </row>
    <row r="1843" spans="1:80" x14ac:dyDescent="0.25">
      <c r="A1843" s="4" t="s">
        <v>928</v>
      </c>
      <c r="B1843" s="4" t="s">
        <v>88</v>
      </c>
      <c r="C1843" s="4" t="s">
        <v>1061</v>
      </c>
      <c r="D1843" s="79" t="s">
        <v>1062</v>
      </c>
      <c r="E1843" s="89">
        <v>6148</v>
      </c>
      <c r="F1843" s="79"/>
      <c r="G1843" s="75" t="s">
        <v>1906</v>
      </c>
      <c r="H1843" s="13" t="s">
        <v>76</v>
      </c>
      <c r="I1843" s="14">
        <v>100</v>
      </c>
      <c r="J1843" s="14">
        <f t="shared" si="4943"/>
        <v>100</v>
      </c>
      <c r="K1843" s="14">
        <v>100</v>
      </c>
      <c r="L1843" s="14">
        <f t="shared" si="4946"/>
        <v>0</v>
      </c>
      <c r="M1843" s="14">
        <v>0</v>
      </c>
      <c r="N1843" s="14">
        <v>0</v>
      </c>
      <c r="O1843" s="14">
        <v>0</v>
      </c>
      <c r="P1843" s="14">
        <v>0</v>
      </c>
      <c r="Q1843" s="14">
        <v>0</v>
      </c>
      <c r="R1843" s="14">
        <v>0</v>
      </c>
      <c r="S1843" s="14"/>
      <c r="T1843" s="14"/>
      <c r="U1843" s="14"/>
      <c r="V1843" s="14"/>
      <c r="W1843" s="14"/>
      <c r="X1843" s="14">
        <f t="shared" si="4965"/>
        <v>0</v>
      </c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>
        <v>0</v>
      </c>
      <c r="AI1843" s="14">
        <v>0</v>
      </c>
      <c r="AJ1843" s="14">
        <v>0</v>
      </c>
      <c r="AK1843" s="14"/>
      <c r="AL1843" s="14"/>
      <c r="AM1843" s="14"/>
      <c r="AN1843" s="14"/>
      <c r="AO1843" s="14"/>
      <c r="AP1843" s="14">
        <f t="shared" si="4966"/>
        <v>0</v>
      </c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>
        <v>0</v>
      </c>
      <c r="BA1843" s="14">
        <v>0</v>
      </c>
      <c r="BB1843" s="14">
        <v>0</v>
      </c>
      <c r="BC1843" s="14"/>
      <c r="BD1843" s="14"/>
      <c r="BE1843" s="14"/>
      <c r="BF1843" s="14"/>
      <c r="BG1843" s="14"/>
      <c r="BH1843" s="14">
        <f t="shared" si="4967"/>
        <v>0</v>
      </c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>
        <v>0</v>
      </c>
      <c r="BS1843" s="14">
        <v>0</v>
      </c>
      <c r="BT1843" s="14">
        <v>100</v>
      </c>
      <c r="BU1843" s="14">
        <v>100</v>
      </c>
      <c r="BV1843" s="14">
        <v>0</v>
      </c>
      <c r="BW1843" s="14">
        <f t="shared" si="4910"/>
        <v>0</v>
      </c>
      <c r="BX1843" s="14">
        <v>0</v>
      </c>
      <c r="BY1843" s="14">
        <v>0</v>
      </c>
      <c r="BZ1843" s="14">
        <v>0</v>
      </c>
      <c r="CA1843" s="14">
        <f t="shared" si="4944"/>
        <v>0</v>
      </c>
      <c r="CB1843" s="122">
        <f t="shared" si="4955"/>
        <v>0</v>
      </c>
    </row>
    <row r="1844" spans="1:80" ht="22.5" x14ac:dyDescent="0.25">
      <c r="A1844" s="1" t="s">
        <v>1</v>
      </c>
      <c r="B1844" s="1" t="s">
        <v>1</v>
      </c>
      <c r="C1844" s="1" t="s">
        <v>1</v>
      </c>
      <c r="D1844" s="78" t="s">
        <v>1</v>
      </c>
      <c r="E1844" s="78" t="s">
        <v>1</v>
      </c>
      <c r="F1844" s="78" t="s">
        <v>1</v>
      </c>
      <c r="G1844" s="2" t="s">
        <v>1</v>
      </c>
      <c r="H1844" s="10" t="s">
        <v>77</v>
      </c>
      <c r="I1844" s="11">
        <f>SUM(I1845)</f>
        <v>30000</v>
      </c>
      <c r="J1844" s="11">
        <f t="shared" si="4943"/>
        <v>30000</v>
      </c>
      <c r="K1844" s="11">
        <f t="shared" ref="K1844:Q1844" si="5001">SUM(K1845)</f>
        <v>30000</v>
      </c>
      <c r="L1844" s="11">
        <f t="shared" si="4946"/>
        <v>0</v>
      </c>
      <c r="M1844" s="11">
        <f t="shared" si="5001"/>
        <v>0</v>
      </c>
      <c r="N1844" s="11">
        <f t="shared" si="5001"/>
        <v>0</v>
      </c>
      <c r="O1844" s="11">
        <f t="shared" si="5001"/>
        <v>0</v>
      </c>
      <c r="P1844" s="11">
        <f t="shared" si="5001"/>
        <v>0</v>
      </c>
      <c r="Q1844" s="11">
        <f t="shared" si="5001"/>
        <v>0</v>
      </c>
      <c r="R1844" s="11">
        <f t="shared" ref="R1844:AG1844" si="5002">SUM(R1845)</f>
        <v>2000</v>
      </c>
      <c r="S1844" s="11">
        <f t="shared" si="5002"/>
        <v>0</v>
      </c>
      <c r="T1844" s="11">
        <f t="shared" si="5002"/>
        <v>0</v>
      </c>
      <c r="U1844" s="11">
        <f t="shared" si="5002"/>
        <v>0</v>
      </c>
      <c r="V1844" s="11">
        <f t="shared" si="5002"/>
        <v>0</v>
      </c>
      <c r="W1844" s="11">
        <f t="shared" si="5002"/>
        <v>0</v>
      </c>
      <c r="X1844" s="11">
        <f t="shared" si="5002"/>
        <v>2000</v>
      </c>
      <c r="Y1844" s="11">
        <f t="shared" si="5002"/>
        <v>0</v>
      </c>
      <c r="Z1844" s="11">
        <f t="shared" si="5002"/>
        <v>0</v>
      </c>
      <c r="AA1844" s="11">
        <f t="shared" si="5002"/>
        <v>0</v>
      </c>
      <c r="AB1844" s="11">
        <f t="shared" si="5002"/>
        <v>0</v>
      </c>
      <c r="AC1844" s="11">
        <f t="shared" si="5002"/>
        <v>0</v>
      </c>
      <c r="AD1844" s="11">
        <f t="shared" si="5002"/>
        <v>2000</v>
      </c>
      <c r="AE1844" s="11">
        <f t="shared" si="5002"/>
        <v>0</v>
      </c>
      <c r="AF1844" s="11">
        <f t="shared" si="5002"/>
        <v>0</v>
      </c>
      <c r="AG1844" s="11">
        <f t="shared" si="5002"/>
        <v>0</v>
      </c>
      <c r="AH1844" s="11">
        <v>2000</v>
      </c>
      <c r="AI1844" s="11">
        <v>0</v>
      </c>
      <c r="AJ1844" s="11">
        <f t="shared" ref="AJ1844:AY1844" si="5003">SUM(AJ1845)</f>
        <v>0</v>
      </c>
      <c r="AK1844" s="11">
        <f t="shared" si="5003"/>
        <v>0</v>
      </c>
      <c r="AL1844" s="11">
        <f t="shared" si="5003"/>
        <v>0</v>
      </c>
      <c r="AM1844" s="11">
        <f t="shared" si="5003"/>
        <v>0</v>
      </c>
      <c r="AN1844" s="11">
        <f t="shared" si="5003"/>
        <v>0</v>
      </c>
      <c r="AO1844" s="11">
        <f t="shared" si="5003"/>
        <v>0</v>
      </c>
      <c r="AP1844" s="11">
        <f t="shared" si="5003"/>
        <v>0</v>
      </c>
      <c r="AQ1844" s="11">
        <f t="shared" si="5003"/>
        <v>0</v>
      </c>
      <c r="AR1844" s="11">
        <f t="shared" si="5003"/>
        <v>0</v>
      </c>
      <c r="AS1844" s="11">
        <f t="shared" si="5003"/>
        <v>0</v>
      </c>
      <c r="AT1844" s="11">
        <f t="shared" si="5003"/>
        <v>0</v>
      </c>
      <c r="AU1844" s="11">
        <f t="shared" si="5003"/>
        <v>0</v>
      </c>
      <c r="AV1844" s="11">
        <f t="shared" si="5003"/>
        <v>0</v>
      </c>
      <c r="AW1844" s="11">
        <f t="shared" si="5003"/>
        <v>0</v>
      </c>
      <c r="AX1844" s="11">
        <f t="shared" si="5003"/>
        <v>0</v>
      </c>
      <c r="AY1844" s="11">
        <f t="shared" si="5003"/>
        <v>0</v>
      </c>
      <c r="AZ1844" s="11">
        <v>0</v>
      </c>
      <c r="BA1844" s="11">
        <v>0</v>
      </c>
      <c r="BB1844" s="11">
        <f t="shared" ref="BB1844:BQ1844" si="5004">SUM(BB1845)</f>
        <v>0</v>
      </c>
      <c r="BC1844" s="11">
        <f t="shared" si="5004"/>
        <v>0</v>
      </c>
      <c r="BD1844" s="11">
        <f t="shared" si="5004"/>
        <v>0</v>
      </c>
      <c r="BE1844" s="11">
        <f t="shared" si="5004"/>
        <v>11000</v>
      </c>
      <c r="BF1844" s="11">
        <f t="shared" si="5004"/>
        <v>0</v>
      </c>
      <c r="BG1844" s="11">
        <f t="shared" si="5004"/>
        <v>0</v>
      </c>
      <c r="BH1844" s="11">
        <f t="shared" si="5004"/>
        <v>11000</v>
      </c>
      <c r="BI1844" s="11">
        <f t="shared" si="5004"/>
        <v>0</v>
      </c>
      <c r="BJ1844" s="11">
        <f t="shared" si="5004"/>
        <v>0</v>
      </c>
      <c r="BK1844" s="11">
        <f t="shared" si="5004"/>
        <v>0</v>
      </c>
      <c r="BL1844" s="11">
        <f t="shared" si="5004"/>
        <v>0</v>
      </c>
      <c r="BM1844" s="11">
        <f t="shared" si="5004"/>
        <v>0</v>
      </c>
      <c r="BN1844" s="11">
        <f t="shared" si="5004"/>
        <v>0</v>
      </c>
      <c r="BO1844" s="11">
        <f t="shared" si="5004"/>
        <v>0</v>
      </c>
      <c r="BP1844" s="11">
        <f t="shared" si="5004"/>
        <v>11000</v>
      </c>
      <c r="BQ1844" s="11">
        <f t="shared" si="5004"/>
        <v>0</v>
      </c>
      <c r="BR1844" s="11">
        <v>11000</v>
      </c>
      <c r="BS1844" s="11">
        <v>0</v>
      </c>
      <c r="BT1844" s="11">
        <f t="shared" ref="BT1844:BX1844" si="5005">SUM(BT1845)</f>
        <v>64000</v>
      </c>
      <c r="BU1844" s="11">
        <f t="shared" si="5005"/>
        <v>62000</v>
      </c>
      <c r="BV1844" s="11">
        <f t="shared" si="5005"/>
        <v>37000</v>
      </c>
      <c r="BW1844" s="11">
        <f t="shared" si="5005"/>
        <v>25000</v>
      </c>
      <c r="BX1844" s="11">
        <f t="shared" si="5005"/>
        <v>25000</v>
      </c>
      <c r="BY1844" s="11">
        <f t="shared" ref="BY1844" si="5006">SUM(BY1845)</f>
        <v>0</v>
      </c>
      <c r="BZ1844" s="11">
        <f t="shared" ref="BZ1844" si="5007">SUM(BZ1845)</f>
        <v>0</v>
      </c>
      <c r="CA1844" s="11">
        <f t="shared" si="4944"/>
        <v>62000</v>
      </c>
      <c r="CB1844" s="123">
        <f t="shared" si="4955"/>
        <v>100</v>
      </c>
    </row>
    <row r="1845" spans="1:80" x14ac:dyDescent="0.25">
      <c r="A1845" s="4" t="s">
        <v>928</v>
      </c>
      <c r="B1845" s="4" t="s">
        <v>88</v>
      </c>
      <c r="C1845" s="4" t="s">
        <v>1061</v>
      </c>
      <c r="D1845" s="79" t="s">
        <v>1062</v>
      </c>
      <c r="E1845" s="78" t="s">
        <v>78</v>
      </c>
      <c r="F1845" s="78" t="s">
        <v>1</v>
      </c>
      <c r="G1845" s="2" t="s">
        <v>1</v>
      </c>
      <c r="H1845" s="2" t="s">
        <v>79</v>
      </c>
      <c r="I1845" s="12">
        <f>SUM(I1846:I1847)</f>
        <v>30000</v>
      </c>
      <c r="J1845" s="12">
        <f t="shared" si="4943"/>
        <v>30000</v>
      </c>
      <c r="K1845" s="12">
        <f t="shared" ref="K1845" si="5008">SUM(K1846:K1847)</f>
        <v>30000</v>
      </c>
      <c r="L1845" s="12">
        <f t="shared" si="4946"/>
        <v>0</v>
      </c>
      <c r="M1845" s="12">
        <f t="shared" ref="M1845:Q1845" si="5009">SUM(M1846:M1847)</f>
        <v>0</v>
      </c>
      <c r="N1845" s="12">
        <f t="shared" si="5009"/>
        <v>0</v>
      </c>
      <c r="O1845" s="12">
        <f t="shared" si="5009"/>
        <v>0</v>
      </c>
      <c r="P1845" s="12">
        <f t="shared" si="5009"/>
        <v>0</v>
      </c>
      <c r="Q1845" s="12">
        <f t="shared" si="5009"/>
        <v>0</v>
      </c>
      <c r="R1845" s="12">
        <f t="shared" ref="R1845:AG1845" si="5010">SUM(R1846:R1847)</f>
        <v>2000</v>
      </c>
      <c r="S1845" s="12">
        <f t="shared" si="5010"/>
        <v>0</v>
      </c>
      <c r="T1845" s="12">
        <f t="shared" si="5010"/>
        <v>0</v>
      </c>
      <c r="U1845" s="12">
        <f t="shared" si="5010"/>
        <v>0</v>
      </c>
      <c r="V1845" s="12">
        <f t="shared" si="5010"/>
        <v>0</v>
      </c>
      <c r="W1845" s="12">
        <f t="shared" si="5010"/>
        <v>0</v>
      </c>
      <c r="X1845" s="12">
        <f t="shared" ref="X1845" si="5011">SUM(X1846:X1847)</f>
        <v>2000</v>
      </c>
      <c r="Y1845" s="12">
        <f t="shared" si="5010"/>
        <v>0</v>
      </c>
      <c r="Z1845" s="12">
        <f t="shared" si="5010"/>
        <v>0</v>
      </c>
      <c r="AA1845" s="12">
        <f t="shared" si="5010"/>
        <v>0</v>
      </c>
      <c r="AB1845" s="12">
        <f t="shared" si="5010"/>
        <v>0</v>
      </c>
      <c r="AC1845" s="12">
        <f t="shared" si="5010"/>
        <v>0</v>
      </c>
      <c r="AD1845" s="12">
        <f t="shared" si="5010"/>
        <v>2000</v>
      </c>
      <c r="AE1845" s="12">
        <f t="shared" si="5010"/>
        <v>0</v>
      </c>
      <c r="AF1845" s="12">
        <f t="shared" si="5010"/>
        <v>0</v>
      </c>
      <c r="AG1845" s="12">
        <f t="shared" si="5010"/>
        <v>0</v>
      </c>
      <c r="AH1845" s="12">
        <v>2000</v>
      </c>
      <c r="AI1845" s="12">
        <v>0</v>
      </c>
      <c r="AJ1845" s="12">
        <f t="shared" ref="AJ1845:AY1845" si="5012">SUM(AJ1846:AJ1847)</f>
        <v>0</v>
      </c>
      <c r="AK1845" s="12">
        <f t="shared" si="5012"/>
        <v>0</v>
      </c>
      <c r="AL1845" s="12">
        <f t="shared" si="5012"/>
        <v>0</v>
      </c>
      <c r="AM1845" s="12">
        <f t="shared" si="5012"/>
        <v>0</v>
      </c>
      <c r="AN1845" s="12">
        <f t="shared" si="5012"/>
        <v>0</v>
      </c>
      <c r="AO1845" s="12">
        <f t="shared" si="5012"/>
        <v>0</v>
      </c>
      <c r="AP1845" s="12">
        <f t="shared" ref="AP1845" si="5013">SUM(AP1846:AP1847)</f>
        <v>0</v>
      </c>
      <c r="AQ1845" s="12">
        <f t="shared" si="5012"/>
        <v>0</v>
      </c>
      <c r="AR1845" s="12">
        <f t="shared" si="5012"/>
        <v>0</v>
      </c>
      <c r="AS1845" s="12">
        <f t="shared" si="5012"/>
        <v>0</v>
      </c>
      <c r="AT1845" s="12">
        <f t="shared" si="5012"/>
        <v>0</v>
      </c>
      <c r="AU1845" s="12">
        <f t="shared" si="5012"/>
        <v>0</v>
      </c>
      <c r="AV1845" s="12">
        <f t="shared" si="5012"/>
        <v>0</v>
      </c>
      <c r="AW1845" s="12">
        <f t="shared" si="5012"/>
        <v>0</v>
      </c>
      <c r="AX1845" s="12">
        <f t="shared" si="5012"/>
        <v>0</v>
      </c>
      <c r="AY1845" s="12">
        <f t="shared" si="5012"/>
        <v>0</v>
      </c>
      <c r="AZ1845" s="12">
        <v>0</v>
      </c>
      <c r="BA1845" s="12">
        <v>0</v>
      </c>
      <c r="BB1845" s="12">
        <f t="shared" ref="BB1845:BQ1845" si="5014">SUM(BB1846:BB1847)</f>
        <v>0</v>
      </c>
      <c r="BC1845" s="12">
        <f t="shared" si="5014"/>
        <v>0</v>
      </c>
      <c r="BD1845" s="12">
        <f t="shared" si="5014"/>
        <v>0</v>
      </c>
      <c r="BE1845" s="12">
        <f t="shared" si="5014"/>
        <v>11000</v>
      </c>
      <c r="BF1845" s="12">
        <f t="shared" si="5014"/>
        <v>0</v>
      </c>
      <c r="BG1845" s="12">
        <f t="shared" si="5014"/>
        <v>0</v>
      </c>
      <c r="BH1845" s="12">
        <f t="shared" ref="BH1845" si="5015">SUM(BH1846:BH1847)</f>
        <v>11000</v>
      </c>
      <c r="BI1845" s="12">
        <f t="shared" si="5014"/>
        <v>0</v>
      </c>
      <c r="BJ1845" s="12">
        <f t="shared" si="5014"/>
        <v>0</v>
      </c>
      <c r="BK1845" s="12">
        <f t="shared" si="5014"/>
        <v>0</v>
      </c>
      <c r="BL1845" s="12">
        <f t="shared" si="5014"/>
        <v>0</v>
      </c>
      <c r="BM1845" s="12">
        <f t="shared" si="5014"/>
        <v>0</v>
      </c>
      <c r="BN1845" s="12">
        <f t="shared" si="5014"/>
        <v>0</v>
      </c>
      <c r="BO1845" s="12">
        <f t="shared" si="5014"/>
        <v>0</v>
      </c>
      <c r="BP1845" s="12">
        <f t="shared" si="5014"/>
        <v>11000</v>
      </c>
      <c r="BQ1845" s="12">
        <f t="shared" si="5014"/>
        <v>0</v>
      </c>
      <c r="BR1845" s="12">
        <v>11000</v>
      </c>
      <c r="BS1845" s="12">
        <v>0</v>
      </c>
      <c r="BT1845" s="12">
        <f t="shared" ref="BT1845:BZ1845" si="5016">SUM(BT1846:BT1847)</f>
        <v>64000</v>
      </c>
      <c r="BU1845" s="12">
        <f t="shared" si="5016"/>
        <v>62000</v>
      </c>
      <c r="BV1845" s="12">
        <f t="shared" si="5016"/>
        <v>37000</v>
      </c>
      <c r="BW1845" s="12">
        <f t="shared" si="5016"/>
        <v>25000</v>
      </c>
      <c r="BX1845" s="12">
        <f t="shared" si="5016"/>
        <v>25000</v>
      </c>
      <c r="BY1845" s="12">
        <f t="shared" si="5016"/>
        <v>0</v>
      </c>
      <c r="BZ1845" s="12">
        <f t="shared" si="5016"/>
        <v>0</v>
      </c>
      <c r="CA1845" s="12">
        <f t="shared" si="4944"/>
        <v>62000</v>
      </c>
      <c r="CB1845" s="124">
        <f t="shared" si="4955"/>
        <v>100</v>
      </c>
    </row>
    <row r="1846" spans="1:80" x14ac:dyDescent="0.25">
      <c r="A1846" s="4" t="s">
        <v>928</v>
      </c>
      <c r="B1846" s="4" t="s">
        <v>88</v>
      </c>
      <c r="C1846" s="4" t="s">
        <v>1061</v>
      </c>
      <c r="D1846" s="79" t="s">
        <v>1062</v>
      </c>
      <c r="E1846" s="89">
        <v>8213</v>
      </c>
      <c r="F1846" s="79"/>
      <c r="G1846" s="75" t="s">
        <v>1906</v>
      </c>
      <c r="H1846" s="13" t="s">
        <v>81</v>
      </c>
      <c r="I1846" s="14">
        <v>20000</v>
      </c>
      <c r="J1846" s="14">
        <f t="shared" si="4943"/>
        <v>20000</v>
      </c>
      <c r="K1846" s="14">
        <v>20000</v>
      </c>
      <c r="L1846" s="14">
        <f t="shared" si="4946"/>
        <v>0</v>
      </c>
      <c r="M1846" s="14">
        <v>0</v>
      </c>
      <c r="N1846" s="14">
        <v>0</v>
      </c>
      <c r="O1846" s="14">
        <v>0</v>
      </c>
      <c r="P1846" s="14">
        <v>0</v>
      </c>
      <c r="Q1846" s="14">
        <v>0</v>
      </c>
      <c r="R1846" s="14">
        <v>2000</v>
      </c>
      <c r="S1846" s="14"/>
      <c r="T1846" s="14"/>
      <c r="U1846" s="14"/>
      <c r="V1846" s="14"/>
      <c r="W1846" s="14"/>
      <c r="X1846" s="14">
        <f t="shared" si="4965"/>
        <v>2000</v>
      </c>
      <c r="Y1846" s="14"/>
      <c r="Z1846" s="14"/>
      <c r="AA1846" s="14"/>
      <c r="AB1846" s="14"/>
      <c r="AC1846" s="14"/>
      <c r="AD1846" s="14">
        <v>2000</v>
      </c>
      <c r="AE1846" s="14"/>
      <c r="AF1846" s="14"/>
      <c r="AG1846" s="14"/>
      <c r="AH1846" s="14">
        <v>2000</v>
      </c>
      <c r="AI1846" s="14">
        <v>0</v>
      </c>
      <c r="AJ1846" s="14">
        <v>0</v>
      </c>
      <c r="AK1846" s="14"/>
      <c r="AL1846" s="14"/>
      <c r="AM1846" s="14"/>
      <c r="AN1846" s="14"/>
      <c r="AO1846" s="14"/>
      <c r="AP1846" s="14">
        <f t="shared" si="4966"/>
        <v>0</v>
      </c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>
        <v>0</v>
      </c>
      <c r="BA1846" s="14">
        <v>0</v>
      </c>
      <c r="BB1846" s="14">
        <v>0</v>
      </c>
      <c r="BC1846" s="14"/>
      <c r="BD1846" s="14"/>
      <c r="BE1846" s="14"/>
      <c r="BF1846" s="14"/>
      <c r="BG1846" s="14"/>
      <c r="BH1846" s="14">
        <f t="shared" si="4967"/>
        <v>0</v>
      </c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>
        <v>0</v>
      </c>
      <c r="BS1846" s="14">
        <v>0</v>
      </c>
      <c r="BT1846" s="14">
        <v>29000</v>
      </c>
      <c r="BU1846" s="14">
        <v>27000</v>
      </c>
      <c r="BV1846" s="14">
        <v>12000</v>
      </c>
      <c r="BW1846" s="14">
        <f t="shared" si="4910"/>
        <v>15000</v>
      </c>
      <c r="BX1846" s="14">
        <v>15000</v>
      </c>
      <c r="BY1846" s="14">
        <v>0</v>
      </c>
      <c r="BZ1846" s="14">
        <v>0</v>
      </c>
      <c r="CA1846" s="14">
        <f t="shared" si="4944"/>
        <v>27000</v>
      </c>
      <c r="CB1846" s="122">
        <f t="shared" si="4955"/>
        <v>100</v>
      </c>
    </row>
    <row r="1847" spans="1:80" x14ac:dyDescent="0.25">
      <c r="A1847" s="4" t="s">
        <v>928</v>
      </c>
      <c r="B1847" s="4" t="s">
        <v>88</v>
      </c>
      <c r="C1847" s="4" t="s">
        <v>1061</v>
      </c>
      <c r="D1847" s="79" t="s">
        <v>1062</v>
      </c>
      <c r="E1847" s="89">
        <v>8216</v>
      </c>
      <c r="F1847" s="79"/>
      <c r="G1847" s="75" t="s">
        <v>1906</v>
      </c>
      <c r="H1847" s="13" t="s">
        <v>319</v>
      </c>
      <c r="I1847" s="14">
        <v>10000</v>
      </c>
      <c r="J1847" s="14">
        <f t="shared" si="4943"/>
        <v>10000</v>
      </c>
      <c r="K1847" s="14">
        <v>10000</v>
      </c>
      <c r="L1847" s="14">
        <f t="shared" si="4946"/>
        <v>0</v>
      </c>
      <c r="M1847" s="14">
        <v>0</v>
      </c>
      <c r="N1847" s="14">
        <v>0</v>
      </c>
      <c r="O1847" s="14">
        <v>0</v>
      </c>
      <c r="P1847" s="14">
        <v>0</v>
      </c>
      <c r="Q1847" s="14">
        <v>0</v>
      </c>
      <c r="R1847" s="14">
        <v>0</v>
      </c>
      <c r="S1847" s="14"/>
      <c r="T1847" s="14"/>
      <c r="U1847" s="14"/>
      <c r="V1847" s="14"/>
      <c r="W1847" s="14"/>
      <c r="X1847" s="14">
        <f t="shared" si="4965"/>
        <v>0</v>
      </c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>
        <v>0</v>
      </c>
      <c r="AI1847" s="14">
        <v>0</v>
      </c>
      <c r="AJ1847" s="14">
        <v>0</v>
      </c>
      <c r="AK1847" s="14"/>
      <c r="AL1847" s="14"/>
      <c r="AM1847" s="14"/>
      <c r="AN1847" s="14"/>
      <c r="AO1847" s="14"/>
      <c r="AP1847" s="14">
        <f t="shared" si="4966"/>
        <v>0</v>
      </c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>
        <v>0</v>
      </c>
      <c r="BA1847" s="14">
        <v>0</v>
      </c>
      <c r="BB1847" s="14">
        <v>0</v>
      </c>
      <c r="BC1847" s="14"/>
      <c r="BD1847" s="14"/>
      <c r="BE1847" s="14">
        <v>11000</v>
      </c>
      <c r="BF1847" s="14"/>
      <c r="BG1847" s="14"/>
      <c r="BH1847" s="14">
        <f t="shared" si="4967"/>
        <v>11000</v>
      </c>
      <c r="BI1847" s="14"/>
      <c r="BJ1847" s="14"/>
      <c r="BK1847" s="14"/>
      <c r="BL1847" s="14"/>
      <c r="BM1847" s="14"/>
      <c r="BN1847" s="14"/>
      <c r="BO1847" s="14"/>
      <c r="BP1847" s="14">
        <v>11000</v>
      </c>
      <c r="BQ1847" s="14"/>
      <c r="BR1847" s="14">
        <v>11000</v>
      </c>
      <c r="BS1847" s="14">
        <v>0</v>
      </c>
      <c r="BT1847" s="14">
        <v>35000</v>
      </c>
      <c r="BU1847" s="14">
        <v>35000</v>
      </c>
      <c r="BV1847" s="14">
        <v>25000</v>
      </c>
      <c r="BW1847" s="14">
        <f t="shared" si="4910"/>
        <v>10000</v>
      </c>
      <c r="BX1847" s="14">
        <v>10000</v>
      </c>
      <c r="BY1847" s="14">
        <v>0</v>
      </c>
      <c r="BZ1847" s="14">
        <v>0</v>
      </c>
      <c r="CA1847" s="14">
        <f t="shared" si="4944"/>
        <v>35000</v>
      </c>
      <c r="CB1847" s="122">
        <f t="shared" si="4955"/>
        <v>100</v>
      </c>
    </row>
    <row r="1848" spans="1:80" x14ac:dyDescent="0.25">
      <c r="A1848" s="13" t="s">
        <v>1</v>
      </c>
      <c r="B1848" s="13" t="s">
        <v>1</v>
      </c>
      <c r="C1848" s="13" t="s">
        <v>1</v>
      </c>
      <c r="D1848" s="74" t="s">
        <v>1</v>
      </c>
      <c r="E1848" s="74" t="s">
        <v>1</v>
      </c>
      <c r="F1848" s="74" t="s">
        <v>1</v>
      </c>
      <c r="G1848" s="13" t="s">
        <v>1</v>
      </c>
      <c r="H1848" s="10" t="s">
        <v>1071</v>
      </c>
      <c r="I1848" s="11">
        <f>SUM(I1819,I1841,I1844)</f>
        <v>2416529</v>
      </c>
      <c r="J1848" s="11">
        <f t="shared" si="4943"/>
        <v>2339678</v>
      </c>
      <c r="K1848" s="11">
        <f t="shared" ref="K1848" si="5017">SUM(K1819,K1841,K1844)</f>
        <v>2339678</v>
      </c>
      <c r="L1848" s="11">
        <f t="shared" si="4946"/>
        <v>0</v>
      </c>
      <c r="M1848" s="11">
        <f t="shared" ref="M1848:Q1848" si="5018">SUM(M1819,M1841,M1844)</f>
        <v>0</v>
      </c>
      <c r="N1848" s="11">
        <f t="shared" si="5018"/>
        <v>0</v>
      </c>
      <c r="O1848" s="11">
        <f t="shared" si="5018"/>
        <v>0</v>
      </c>
      <c r="P1848" s="11">
        <f t="shared" si="5018"/>
        <v>0</v>
      </c>
      <c r="Q1848" s="11">
        <f t="shared" si="5018"/>
        <v>0</v>
      </c>
      <c r="R1848" s="11">
        <f t="shared" ref="R1848:AG1848" si="5019">SUM(R1819,R1841,R1844)</f>
        <v>5600</v>
      </c>
      <c r="S1848" s="11">
        <f t="shared" si="5019"/>
        <v>0</v>
      </c>
      <c r="T1848" s="11">
        <f t="shared" si="5019"/>
        <v>0</v>
      </c>
      <c r="U1848" s="11">
        <f t="shared" si="5019"/>
        <v>0</v>
      </c>
      <c r="V1848" s="11">
        <f t="shared" si="5019"/>
        <v>0</v>
      </c>
      <c r="W1848" s="11">
        <f t="shared" si="5019"/>
        <v>0</v>
      </c>
      <c r="X1848" s="11">
        <f t="shared" si="5019"/>
        <v>5600</v>
      </c>
      <c r="Y1848" s="11">
        <f t="shared" si="5019"/>
        <v>0</v>
      </c>
      <c r="Z1848" s="11">
        <f t="shared" si="5019"/>
        <v>0</v>
      </c>
      <c r="AA1848" s="11">
        <f t="shared" si="5019"/>
        <v>0</v>
      </c>
      <c r="AB1848" s="11">
        <f t="shared" si="5019"/>
        <v>0</v>
      </c>
      <c r="AC1848" s="11">
        <f t="shared" si="5019"/>
        <v>0</v>
      </c>
      <c r="AD1848" s="11">
        <f t="shared" si="5019"/>
        <v>3865</v>
      </c>
      <c r="AE1848" s="11">
        <f t="shared" si="5019"/>
        <v>0</v>
      </c>
      <c r="AF1848" s="11">
        <f t="shared" si="5019"/>
        <v>1735</v>
      </c>
      <c r="AG1848" s="11">
        <f t="shared" si="5019"/>
        <v>0</v>
      </c>
      <c r="AH1848" s="11">
        <v>5600</v>
      </c>
      <c r="AI1848" s="11">
        <v>0</v>
      </c>
      <c r="AJ1848" s="11">
        <f t="shared" ref="AJ1848:AY1848" si="5020">SUM(AJ1819,AJ1841,AJ1844)</f>
        <v>0</v>
      </c>
      <c r="AK1848" s="11">
        <f t="shared" si="5020"/>
        <v>0</v>
      </c>
      <c r="AL1848" s="11">
        <f t="shared" si="5020"/>
        <v>0</v>
      </c>
      <c r="AM1848" s="11">
        <f t="shared" si="5020"/>
        <v>0</v>
      </c>
      <c r="AN1848" s="11">
        <f t="shared" si="5020"/>
        <v>0</v>
      </c>
      <c r="AO1848" s="11">
        <f t="shared" si="5020"/>
        <v>0</v>
      </c>
      <c r="AP1848" s="11">
        <f t="shared" si="5020"/>
        <v>0</v>
      </c>
      <c r="AQ1848" s="11">
        <f t="shared" si="5020"/>
        <v>0</v>
      </c>
      <c r="AR1848" s="11">
        <f t="shared" si="5020"/>
        <v>0</v>
      </c>
      <c r="AS1848" s="11">
        <f t="shared" si="5020"/>
        <v>0</v>
      </c>
      <c r="AT1848" s="11">
        <f t="shared" si="5020"/>
        <v>0</v>
      </c>
      <c r="AU1848" s="11">
        <f t="shared" si="5020"/>
        <v>0</v>
      </c>
      <c r="AV1848" s="11">
        <f t="shared" si="5020"/>
        <v>0</v>
      </c>
      <c r="AW1848" s="11">
        <f t="shared" si="5020"/>
        <v>0</v>
      </c>
      <c r="AX1848" s="11">
        <f t="shared" si="5020"/>
        <v>0</v>
      </c>
      <c r="AY1848" s="11">
        <f t="shared" si="5020"/>
        <v>0</v>
      </c>
      <c r="AZ1848" s="11">
        <v>0</v>
      </c>
      <c r="BA1848" s="11">
        <v>0</v>
      </c>
      <c r="BB1848" s="11">
        <f t="shared" ref="BB1848:BQ1848" si="5021">SUM(BB1819,BB1841,BB1844)</f>
        <v>0</v>
      </c>
      <c r="BC1848" s="11">
        <f t="shared" si="5021"/>
        <v>441</v>
      </c>
      <c r="BD1848" s="11">
        <f t="shared" si="5021"/>
        <v>0</v>
      </c>
      <c r="BE1848" s="11">
        <f t="shared" si="5021"/>
        <v>22419</v>
      </c>
      <c r="BF1848" s="11">
        <f t="shared" si="5021"/>
        <v>0</v>
      </c>
      <c r="BG1848" s="11">
        <f t="shared" si="5021"/>
        <v>0</v>
      </c>
      <c r="BH1848" s="11">
        <f t="shared" si="5021"/>
        <v>22860</v>
      </c>
      <c r="BI1848" s="11">
        <f t="shared" si="5021"/>
        <v>0</v>
      </c>
      <c r="BJ1848" s="11">
        <f t="shared" si="5021"/>
        <v>0</v>
      </c>
      <c r="BK1848" s="11">
        <f t="shared" si="5021"/>
        <v>441</v>
      </c>
      <c r="BL1848" s="11">
        <f t="shared" si="5021"/>
        <v>0</v>
      </c>
      <c r="BM1848" s="11">
        <f t="shared" si="5021"/>
        <v>0</v>
      </c>
      <c r="BN1848" s="11">
        <f t="shared" si="5021"/>
        <v>0</v>
      </c>
      <c r="BO1848" s="11">
        <f t="shared" si="5021"/>
        <v>11419</v>
      </c>
      <c r="BP1848" s="11">
        <f t="shared" si="5021"/>
        <v>11000</v>
      </c>
      <c r="BQ1848" s="11">
        <f t="shared" si="5021"/>
        <v>0</v>
      </c>
      <c r="BR1848" s="11">
        <v>22860</v>
      </c>
      <c r="BS1848" s="11">
        <v>0</v>
      </c>
      <c r="BT1848" s="11">
        <f t="shared" ref="BT1848:BZ1848" si="5022">SUM(BT1819,BT1841,BT1844)</f>
        <v>2487877</v>
      </c>
      <c r="BU1848" s="11">
        <f t="shared" si="5022"/>
        <v>2484638</v>
      </c>
      <c r="BV1848" s="11">
        <f t="shared" si="5022"/>
        <v>1517996</v>
      </c>
      <c r="BW1848" s="11">
        <f t="shared" si="5022"/>
        <v>641137</v>
      </c>
      <c r="BX1848" s="11">
        <f t="shared" si="5022"/>
        <v>248000</v>
      </c>
      <c r="BY1848" s="11">
        <f t="shared" si="5022"/>
        <v>194387</v>
      </c>
      <c r="BZ1848" s="11">
        <f t="shared" si="5022"/>
        <v>198750</v>
      </c>
      <c r="CA1848" s="11">
        <f t="shared" si="4944"/>
        <v>2159133</v>
      </c>
      <c r="CB1848" s="123">
        <f t="shared" si="4955"/>
        <v>86.899298811335896</v>
      </c>
    </row>
    <row r="1849" spans="1:80" ht="15.75" thickBot="1" x14ac:dyDescent="0.3">
      <c r="A1849" s="13" t="s">
        <v>1</v>
      </c>
      <c r="B1849" s="13" t="s">
        <v>1</v>
      </c>
      <c r="C1849" s="13" t="s">
        <v>1</v>
      </c>
      <c r="D1849" s="74" t="s">
        <v>1</v>
      </c>
      <c r="E1849" s="74" t="s">
        <v>1</v>
      </c>
      <c r="F1849" s="74" t="s">
        <v>1</v>
      </c>
      <c r="G1849" s="13" t="s">
        <v>1</v>
      </c>
      <c r="H1849" s="2" t="s">
        <v>83</v>
      </c>
      <c r="I1849" s="12">
        <v>52</v>
      </c>
      <c r="J1849" s="12">
        <f t="shared" si="4943"/>
        <v>52</v>
      </c>
      <c r="K1849" s="12">
        <v>52</v>
      </c>
      <c r="L1849" s="13"/>
      <c r="M1849" s="13" t="s">
        <v>1</v>
      </c>
      <c r="N1849" s="13" t="s">
        <v>1</v>
      </c>
      <c r="O1849" s="13" t="s">
        <v>1</v>
      </c>
      <c r="P1849" s="27"/>
      <c r="Q1849" s="13" t="s">
        <v>1</v>
      </c>
      <c r="R1849" s="13" t="s">
        <v>1</v>
      </c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>
        <v>0</v>
      </c>
      <c r="AI1849" s="13">
        <v>0</v>
      </c>
      <c r="AJ1849" s="13" t="s">
        <v>1</v>
      </c>
      <c r="AK1849" s="13"/>
      <c r="AL1849" s="13"/>
      <c r="AM1849" s="13"/>
      <c r="AN1849" s="13"/>
      <c r="AO1849" s="13"/>
      <c r="AP1849" s="13"/>
      <c r="AQ1849" s="13"/>
      <c r="AR1849" s="13"/>
      <c r="AS1849" s="13"/>
      <c r="AT1849" s="13"/>
      <c r="AU1849" s="13"/>
      <c r="AV1849" s="13"/>
      <c r="AW1849" s="13"/>
      <c r="AX1849" s="13"/>
      <c r="AY1849" s="13"/>
      <c r="AZ1849" s="13">
        <v>0</v>
      </c>
      <c r="BA1849" s="13">
        <v>0</v>
      </c>
      <c r="BB1849" s="13" t="s">
        <v>1</v>
      </c>
      <c r="BC1849" s="13"/>
      <c r="BD1849" s="13"/>
      <c r="BE1849" s="13"/>
      <c r="BF1849" s="13"/>
      <c r="BG1849" s="13"/>
      <c r="BH1849" s="13"/>
      <c r="BI1849" s="13"/>
      <c r="BJ1849" s="13"/>
      <c r="BK1849" s="13"/>
      <c r="BL1849" s="13"/>
      <c r="BM1849" s="13"/>
      <c r="BN1849" s="13"/>
      <c r="BO1849" s="13"/>
      <c r="BP1849" s="13"/>
      <c r="BQ1849" s="13"/>
      <c r="BR1849" s="13">
        <v>0</v>
      </c>
      <c r="BS1849" s="13">
        <v>0</v>
      </c>
      <c r="BT1849" s="12">
        <v>52</v>
      </c>
      <c r="BU1849" s="12">
        <v>52</v>
      </c>
      <c r="BV1849" s="12"/>
      <c r="BW1849" s="12">
        <f t="shared" si="4910"/>
        <v>0</v>
      </c>
      <c r="BX1849" s="12"/>
      <c r="BY1849" s="12"/>
      <c r="BZ1849" s="12"/>
      <c r="CA1849" s="12">
        <f t="shared" si="4944"/>
        <v>0</v>
      </c>
      <c r="CB1849" s="124"/>
    </row>
    <row r="1850" spans="1:80" ht="69.75" customHeight="1" thickBot="1" x14ac:dyDescent="0.3">
      <c r="A1850" s="133" t="s">
        <v>1</v>
      </c>
      <c r="B1850" s="133" t="s">
        <v>1</v>
      </c>
      <c r="C1850" s="133" t="s">
        <v>1</v>
      </c>
      <c r="D1850" s="135" t="s">
        <v>1</v>
      </c>
      <c r="E1850" s="135" t="s">
        <v>1</v>
      </c>
      <c r="F1850" s="135" t="s">
        <v>1</v>
      </c>
      <c r="G1850" s="137" t="s">
        <v>1</v>
      </c>
      <c r="H1850" s="5" t="s">
        <v>84</v>
      </c>
      <c r="I1850" s="5" t="s">
        <v>11</v>
      </c>
      <c r="J1850" s="5" t="s">
        <v>1809</v>
      </c>
      <c r="K1850" s="5" t="s">
        <v>12</v>
      </c>
      <c r="L1850" s="5" t="s">
        <v>13</v>
      </c>
      <c r="M1850" s="5" t="s">
        <v>14</v>
      </c>
      <c r="N1850" s="5" t="s">
        <v>15</v>
      </c>
      <c r="O1850" s="5" t="s">
        <v>16</v>
      </c>
      <c r="P1850" s="5" t="s">
        <v>17</v>
      </c>
      <c r="Q1850" s="5" t="s">
        <v>18</v>
      </c>
      <c r="R1850" s="71" t="s">
        <v>14</v>
      </c>
      <c r="S1850" s="71" t="s">
        <v>1843</v>
      </c>
      <c r="T1850" s="71" t="s">
        <v>1797</v>
      </c>
      <c r="U1850" s="71" t="s">
        <v>1832</v>
      </c>
      <c r="V1850" s="71" t="s">
        <v>1833</v>
      </c>
      <c r="W1850" s="71" t="s">
        <v>1834</v>
      </c>
      <c r="X1850" s="71" t="s">
        <v>1847</v>
      </c>
      <c r="Y1850" s="71" t="s">
        <v>1844</v>
      </c>
      <c r="Z1850" s="71" t="s">
        <v>1835</v>
      </c>
      <c r="AA1850" s="71" t="s">
        <v>1836</v>
      </c>
      <c r="AB1850" s="71" t="s">
        <v>1837</v>
      </c>
      <c r="AC1850" s="71" t="s">
        <v>1838</v>
      </c>
      <c r="AD1850" s="71" t="s">
        <v>1839</v>
      </c>
      <c r="AE1850" s="71" t="s">
        <v>1840</v>
      </c>
      <c r="AF1850" s="71" t="s">
        <v>1845</v>
      </c>
      <c r="AG1850" s="71" t="s">
        <v>1846</v>
      </c>
      <c r="AH1850" s="71" t="s">
        <v>1841</v>
      </c>
      <c r="AI1850" s="71" t="s">
        <v>1842</v>
      </c>
      <c r="AJ1850" s="72" t="s">
        <v>15</v>
      </c>
      <c r="AK1850" s="72" t="s">
        <v>1843</v>
      </c>
      <c r="AL1850" s="72" t="s">
        <v>1797</v>
      </c>
      <c r="AM1850" s="72" t="s">
        <v>1832</v>
      </c>
      <c r="AN1850" s="72" t="s">
        <v>1833</v>
      </c>
      <c r="AO1850" s="72" t="s">
        <v>1834</v>
      </c>
      <c r="AP1850" s="72" t="s">
        <v>1848</v>
      </c>
      <c r="AQ1850" s="72" t="s">
        <v>1844</v>
      </c>
      <c r="AR1850" s="72" t="s">
        <v>1835</v>
      </c>
      <c r="AS1850" s="72" t="s">
        <v>1836</v>
      </c>
      <c r="AT1850" s="72" t="s">
        <v>1837</v>
      </c>
      <c r="AU1850" s="72" t="s">
        <v>1838</v>
      </c>
      <c r="AV1850" s="72" t="s">
        <v>1839</v>
      </c>
      <c r="AW1850" s="72" t="s">
        <v>1840</v>
      </c>
      <c r="AX1850" s="72" t="s">
        <v>1845</v>
      </c>
      <c r="AY1850" s="72" t="s">
        <v>1846</v>
      </c>
      <c r="AZ1850" s="72" t="s">
        <v>1841</v>
      </c>
      <c r="BA1850" s="72" t="s">
        <v>1842</v>
      </c>
      <c r="BB1850" s="73" t="s">
        <v>16</v>
      </c>
      <c r="BC1850" s="73" t="s">
        <v>1843</v>
      </c>
      <c r="BD1850" s="73" t="s">
        <v>1797</v>
      </c>
      <c r="BE1850" s="73" t="s">
        <v>1832</v>
      </c>
      <c r="BF1850" s="73" t="s">
        <v>1833</v>
      </c>
      <c r="BG1850" s="73" t="s">
        <v>1834</v>
      </c>
      <c r="BH1850" s="73" t="s">
        <v>1849</v>
      </c>
      <c r="BI1850" s="73" t="s">
        <v>1844</v>
      </c>
      <c r="BJ1850" s="73" t="s">
        <v>1835</v>
      </c>
      <c r="BK1850" s="73" t="s">
        <v>1836</v>
      </c>
      <c r="BL1850" s="73" t="s">
        <v>1837</v>
      </c>
      <c r="BM1850" s="73" t="s">
        <v>1838</v>
      </c>
      <c r="BN1850" s="73" t="s">
        <v>1839</v>
      </c>
      <c r="BO1850" s="73" t="s">
        <v>1840</v>
      </c>
      <c r="BP1850" s="73" t="s">
        <v>1845</v>
      </c>
      <c r="BQ1850" s="73" t="s">
        <v>1846</v>
      </c>
      <c r="BR1850" s="73" t="s">
        <v>1841</v>
      </c>
      <c r="BS1850" s="73" t="s">
        <v>1842</v>
      </c>
      <c r="BT1850" s="5" t="s">
        <v>1911</v>
      </c>
      <c r="BU1850" s="5" t="s">
        <v>1942</v>
      </c>
      <c r="BV1850" s="5" t="s">
        <v>1943</v>
      </c>
      <c r="BW1850" s="5" t="s">
        <v>1944</v>
      </c>
      <c r="BX1850" s="5" t="s">
        <v>1945</v>
      </c>
      <c r="BY1850" s="5" t="s">
        <v>1946</v>
      </c>
      <c r="BZ1850" s="5" t="s">
        <v>1947</v>
      </c>
      <c r="CA1850" s="5" t="s">
        <v>1948</v>
      </c>
      <c r="CB1850" s="120" t="s">
        <v>1916</v>
      </c>
    </row>
    <row r="1851" spans="1:80" x14ac:dyDescent="0.25">
      <c r="A1851" s="134"/>
      <c r="B1851" s="134"/>
      <c r="C1851" s="134"/>
      <c r="D1851" s="136"/>
      <c r="E1851" s="136"/>
      <c r="F1851" s="136"/>
      <c r="G1851" s="138"/>
      <c r="H1851" s="15" t="s">
        <v>1</v>
      </c>
      <c r="I1851" s="9" t="s">
        <v>19</v>
      </c>
      <c r="J1851" s="9">
        <v>1</v>
      </c>
      <c r="K1851" s="9" t="s">
        <v>20</v>
      </c>
      <c r="L1851" s="9" t="s">
        <v>21</v>
      </c>
      <c r="M1851" s="9" t="s">
        <v>22</v>
      </c>
      <c r="N1851" s="9" t="s">
        <v>23</v>
      </c>
      <c r="O1851" s="9" t="s">
        <v>24</v>
      </c>
      <c r="P1851" s="9" t="s">
        <v>25</v>
      </c>
      <c r="Q1851" s="9" t="s">
        <v>26</v>
      </c>
      <c r="R1851" s="9">
        <v>1</v>
      </c>
      <c r="S1851" s="9">
        <v>2</v>
      </c>
      <c r="T1851" s="9">
        <v>3</v>
      </c>
      <c r="U1851" s="9">
        <v>4</v>
      </c>
      <c r="V1851" s="9">
        <v>5</v>
      </c>
      <c r="W1851" s="9">
        <v>6</v>
      </c>
      <c r="X1851" s="9">
        <v>7</v>
      </c>
      <c r="Y1851" s="9">
        <v>8</v>
      </c>
      <c r="Z1851" s="9">
        <v>9</v>
      </c>
      <c r="AA1851" s="9">
        <v>10</v>
      </c>
      <c r="AB1851" s="9">
        <v>11</v>
      </c>
      <c r="AC1851" s="9">
        <v>12</v>
      </c>
      <c r="AD1851" s="9">
        <v>13</v>
      </c>
      <c r="AE1851" s="9">
        <v>14</v>
      </c>
      <c r="AF1851" s="9">
        <v>15</v>
      </c>
      <c r="AG1851" s="9">
        <v>16</v>
      </c>
      <c r="AH1851" s="9">
        <v>20</v>
      </c>
      <c r="AI1851" s="9">
        <v>21</v>
      </c>
      <c r="AJ1851" s="9">
        <v>1</v>
      </c>
      <c r="AK1851" s="9">
        <v>2</v>
      </c>
      <c r="AL1851" s="9">
        <v>3</v>
      </c>
      <c r="AM1851" s="9">
        <v>4</v>
      </c>
      <c r="AN1851" s="9">
        <v>5</v>
      </c>
      <c r="AO1851" s="9">
        <v>6</v>
      </c>
      <c r="AP1851" s="9">
        <v>7</v>
      </c>
      <c r="AQ1851" s="9">
        <v>8</v>
      </c>
      <c r="AR1851" s="9">
        <v>9</v>
      </c>
      <c r="AS1851" s="9">
        <v>10</v>
      </c>
      <c r="AT1851" s="9">
        <v>11</v>
      </c>
      <c r="AU1851" s="9">
        <v>12</v>
      </c>
      <c r="AV1851" s="9">
        <v>13</v>
      </c>
      <c r="AW1851" s="9">
        <v>14</v>
      </c>
      <c r="AX1851" s="9">
        <v>15</v>
      </c>
      <c r="AY1851" s="9">
        <v>16</v>
      </c>
      <c r="AZ1851" s="9">
        <v>20</v>
      </c>
      <c r="BA1851" s="9">
        <v>21</v>
      </c>
      <c r="BB1851" s="9">
        <v>1</v>
      </c>
      <c r="BC1851" s="9">
        <v>2</v>
      </c>
      <c r="BD1851" s="9">
        <v>3</v>
      </c>
      <c r="BE1851" s="9">
        <v>4</v>
      </c>
      <c r="BF1851" s="9">
        <v>5</v>
      </c>
      <c r="BG1851" s="9">
        <v>6</v>
      </c>
      <c r="BH1851" s="9">
        <v>7</v>
      </c>
      <c r="BI1851" s="9">
        <v>8</v>
      </c>
      <c r="BJ1851" s="9">
        <v>9</v>
      </c>
      <c r="BK1851" s="9">
        <v>10</v>
      </c>
      <c r="BL1851" s="9">
        <v>11</v>
      </c>
      <c r="BM1851" s="9">
        <v>12</v>
      </c>
      <c r="BN1851" s="9">
        <v>13</v>
      </c>
      <c r="BO1851" s="9">
        <v>14</v>
      </c>
      <c r="BP1851" s="9">
        <v>15</v>
      </c>
      <c r="BQ1851" s="9">
        <v>16</v>
      </c>
      <c r="BR1851" s="9">
        <v>20</v>
      </c>
      <c r="BS1851" s="9">
        <v>21</v>
      </c>
      <c r="BT1851" s="9">
        <v>1</v>
      </c>
      <c r="BU1851" s="9">
        <v>2</v>
      </c>
      <c r="BV1851" s="9">
        <v>3</v>
      </c>
      <c r="BW1851" s="9" t="s">
        <v>1798</v>
      </c>
      <c r="BX1851" s="9">
        <v>5</v>
      </c>
      <c r="BY1851" s="9">
        <v>6</v>
      </c>
      <c r="BZ1851" s="9">
        <v>7</v>
      </c>
      <c r="CA1851" s="9" t="s">
        <v>1917</v>
      </c>
      <c r="CB1851" s="121">
        <v>9</v>
      </c>
    </row>
    <row r="1852" spans="1:80" x14ac:dyDescent="0.25">
      <c r="A1852" s="134"/>
      <c r="B1852" s="134"/>
      <c r="C1852" s="134"/>
      <c r="D1852" s="136"/>
      <c r="E1852" s="136"/>
      <c r="F1852" s="136"/>
      <c r="G1852" s="138"/>
      <c r="H1852" s="16" t="s">
        <v>1015</v>
      </c>
      <c r="I1852" s="17">
        <f>SUM(I1848)</f>
        <v>2416529</v>
      </c>
      <c r="J1852" s="17">
        <f t="shared" ref="J1852:J1853" si="5023">SUM(K1852,L1852,P1852,Q1852)</f>
        <v>2339678</v>
      </c>
      <c r="K1852" s="17">
        <f t="shared" ref="K1852" si="5024">SUM(K1848)</f>
        <v>2339678</v>
      </c>
      <c r="L1852" s="17">
        <f t="shared" ref="L1852:L1853" si="5025">SUM(M1852:O1852)</f>
        <v>0</v>
      </c>
      <c r="M1852" s="17">
        <f t="shared" ref="M1852:Q1852" si="5026">SUM(M1848)</f>
        <v>0</v>
      </c>
      <c r="N1852" s="17">
        <f t="shared" si="5026"/>
        <v>0</v>
      </c>
      <c r="O1852" s="17">
        <f t="shared" si="5026"/>
        <v>0</v>
      </c>
      <c r="P1852" s="17">
        <f t="shared" si="5026"/>
        <v>0</v>
      </c>
      <c r="Q1852" s="17">
        <f t="shared" si="5026"/>
        <v>0</v>
      </c>
      <c r="R1852" s="17">
        <f t="shared" ref="R1852:AG1852" si="5027">SUM(R1848)</f>
        <v>5600</v>
      </c>
      <c r="S1852" s="17">
        <f t="shared" si="5027"/>
        <v>0</v>
      </c>
      <c r="T1852" s="17">
        <f t="shared" si="5027"/>
        <v>0</v>
      </c>
      <c r="U1852" s="17">
        <f t="shared" si="5027"/>
        <v>0</v>
      </c>
      <c r="V1852" s="17">
        <f t="shared" si="5027"/>
        <v>0</v>
      </c>
      <c r="W1852" s="17">
        <f t="shared" si="5027"/>
        <v>0</v>
      </c>
      <c r="X1852" s="17">
        <f t="shared" ref="X1852" si="5028">SUM(X1848)</f>
        <v>5600</v>
      </c>
      <c r="Y1852" s="17">
        <f t="shared" si="5027"/>
        <v>0</v>
      </c>
      <c r="Z1852" s="17">
        <f t="shared" si="5027"/>
        <v>0</v>
      </c>
      <c r="AA1852" s="17">
        <f t="shared" si="5027"/>
        <v>0</v>
      </c>
      <c r="AB1852" s="17">
        <f t="shared" si="5027"/>
        <v>0</v>
      </c>
      <c r="AC1852" s="17">
        <f t="shared" si="5027"/>
        <v>0</v>
      </c>
      <c r="AD1852" s="17">
        <f t="shared" si="5027"/>
        <v>3865</v>
      </c>
      <c r="AE1852" s="17">
        <f t="shared" si="5027"/>
        <v>0</v>
      </c>
      <c r="AF1852" s="17">
        <f t="shared" si="5027"/>
        <v>1735</v>
      </c>
      <c r="AG1852" s="17">
        <f t="shared" si="5027"/>
        <v>0</v>
      </c>
      <c r="AH1852" s="17">
        <v>5600</v>
      </c>
      <c r="AI1852" s="17">
        <v>0</v>
      </c>
      <c r="AJ1852" s="17">
        <f t="shared" ref="AJ1852:AY1852" si="5029">SUM(AJ1848)</f>
        <v>0</v>
      </c>
      <c r="AK1852" s="17">
        <f t="shared" si="5029"/>
        <v>0</v>
      </c>
      <c r="AL1852" s="17">
        <f t="shared" si="5029"/>
        <v>0</v>
      </c>
      <c r="AM1852" s="17">
        <f t="shared" si="5029"/>
        <v>0</v>
      </c>
      <c r="AN1852" s="17">
        <f t="shared" si="5029"/>
        <v>0</v>
      </c>
      <c r="AO1852" s="17">
        <f t="shared" si="5029"/>
        <v>0</v>
      </c>
      <c r="AP1852" s="17">
        <f t="shared" ref="AP1852" si="5030">SUM(AP1848)</f>
        <v>0</v>
      </c>
      <c r="AQ1852" s="17">
        <f t="shared" si="5029"/>
        <v>0</v>
      </c>
      <c r="AR1852" s="17">
        <f t="shared" si="5029"/>
        <v>0</v>
      </c>
      <c r="AS1852" s="17">
        <f t="shared" si="5029"/>
        <v>0</v>
      </c>
      <c r="AT1852" s="17">
        <f t="shared" si="5029"/>
        <v>0</v>
      </c>
      <c r="AU1852" s="17">
        <f t="shared" si="5029"/>
        <v>0</v>
      </c>
      <c r="AV1852" s="17">
        <f t="shared" si="5029"/>
        <v>0</v>
      </c>
      <c r="AW1852" s="17">
        <f t="shared" si="5029"/>
        <v>0</v>
      </c>
      <c r="AX1852" s="17">
        <f t="shared" si="5029"/>
        <v>0</v>
      </c>
      <c r="AY1852" s="17">
        <f t="shared" si="5029"/>
        <v>0</v>
      </c>
      <c r="AZ1852" s="17">
        <v>0</v>
      </c>
      <c r="BA1852" s="17">
        <v>0</v>
      </c>
      <c r="BB1852" s="17">
        <f t="shared" ref="BB1852:BQ1852" si="5031">SUM(BB1848)</f>
        <v>0</v>
      </c>
      <c r="BC1852" s="17">
        <f t="shared" si="5031"/>
        <v>441</v>
      </c>
      <c r="BD1852" s="17">
        <f t="shared" si="5031"/>
        <v>0</v>
      </c>
      <c r="BE1852" s="17">
        <f t="shared" si="5031"/>
        <v>22419</v>
      </c>
      <c r="BF1852" s="17">
        <f t="shared" si="5031"/>
        <v>0</v>
      </c>
      <c r="BG1852" s="17">
        <f t="shared" si="5031"/>
        <v>0</v>
      </c>
      <c r="BH1852" s="17">
        <f t="shared" ref="BH1852" si="5032">SUM(BH1848)</f>
        <v>22860</v>
      </c>
      <c r="BI1852" s="17">
        <f t="shared" si="5031"/>
        <v>0</v>
      </c>
      <c r="BJ1852" s="17">
        <f t="shared" si="5031"/>
        <v>0</v>
      </c>
      <c r="BK1852" s="17">
        <f t="shared" si="5031"/>
        <v>441</v>
      </c>
      <c r="BL1852" s="17">
        <f t="shared" si="5031"/>
        <v>0</v>
      </c>
      <c r="BM1852" s="17">
        <f t="shared" si="5031"/>
        <v>0</v>
      </c>
      <c r="BN1852" s="17">
        <f t="shared" si="5031"/>
        <v>0</v>
      </c>
      <c r="BO1852" s="17">
        <f t="shared" si="5031"/>
        <v>11419</v>
      </c>
      <c r="BP1852" s="17">
        <f t="shared" si="5031"/>
        <v>11000</v>
      </c>
      <c r="BQ1852" s="17">
        <f t="shared" si="5031"/>
        <v>0</v>
      </c>
      <c r="BR1852" s="17">
        <v>22860</v>
      </c>
      <c r="BS1852" s="17">
        <v>0</v>
      </c>
      <c r="BT1852" s="17">
        <f t="shared" ref="BT1852:BW1852" si="5033">SUM(BT1848)</f>
        <v>2487877</v>
      </c>
      <c r="BU1852" s="17">
        <f t="shared" ref="BU1852:BV1852" si="5034">SUM(BU1848)</f>
        <v>2484638</v>
      </c>
      <c r="BV1852" s="17">
        <f t="shared" si="5034"/>
        <v>1517996</v>
      </c>
      <c r="BW1852" s="17">
        <f t="shared" si="5033"/>
        <v>641137</v>
      </c>
      <c r="BX1852" s="17">
        <f t="shared" ref="BX1852:BZ1852" si="5035">SUM(BX1848)</f>
        <v>248000</v>
      </c>
      <c r="BY1852" s="17">
        <f t="shared" si="5035"/>
        <v>194387</v>
      </c>
      <c r="BZ1852" s="17">
        <f t="shared" si="5035"/>
        <v>198750</v>
      </c>
      <c r="CA1852" s="17">
        <f>BV1852+BW1852</f>
        <v>2159133</v>
      </c>
      <c r="CB1852" s="125">
        <f>IF(BU1852=0,"-",CA1852/BU1852*100)</f>
        <v>86.899298811335896</v>
      </c>
    </row>
    <row r="1853" spans="1:80" x14ac:dyDescent="0.25">
      <c r="A1853" s="134"/>
      <c r="B1853" s="134"/>
      <c r="C1853" s="134"/>
      <c r="D1853" s="136"/>
      <c r="E1853" s="136"/>
      <c r="F1853" s="136"/>
      <c r="G1853" s="138"/>
      <c r="H1853" s="18" t="s">
        <v>86</v>
      </c>
      <c r="I1853" s="17">
        <f>SUM(I1852)</f>
        <v>2416529</v>
      </c>
      <c r="J1853" s="17">
        <f t="shared" si="5023"/>
        <v>2339678</v>
      </c>
      <c r="K1853" s="17">
        <f t="shared" ref="K1853" si="5036">SUM(K1852)</f>
        <v>2339678</v>
      </c>
      <c r="L1853" s="17">
        <f t="shared" si="5025"/>
        <v>0</v>
      </c>
      <c r="M1853" s="17">
        <f t="shared" ref="M1853:Q1853" si="5037">SUM(M1852)</f>
        <v>0</v>
      </c>
      <c r="N1853" s="17">
        <f t="shared" si="5037"/>
        <v>0</v>
      </c>
      <c r="O1853" s="17">
        <f t="shared" si="5037"/>
        <v>0</v>
      </c>
      <c r="P1853" s="17">
        <f t="shared" si="5037"/>
        <v>0</v>
      </c>
      <c r="Q1853" s="17">
        <f t="shared" si="5037"/>
        <v>0</v>
      </c>
      <c r="R1853" s="17">
        <f t="shared" ref="R1853:AG1853" si="5038">SUM(R1852)</f>
        <v>5600</v>
      </c>
      <c r="S1853" s="17">
        <f t="shared" si="5038"/>
        <v>0</v>
      </c>
      <c r="T1853" s="17">
        <f t="shared" si="5038"/>
        <v>0</v>
      </c>
      <c r="U1853" s="17">
        <f t="shared" si="5038"/>
        <v>0</v>
      </c>
      <c r="V1853" s="17">
        <f t="shared" si="5038"/>
        <v>0</v>
      </c>
      <c r="W1853" s="17">
        <f t="shared" si="5038"/>
        <v>0</v>
      </c>
      <c r="X1853" s="17">
        <f t="shared" ref="X1853" si="5039">SUM(X1852)</f>
        <v>5600</v>
      </c>
      <c r="Y1853" s="17">
        <f t="shared" si="5038"/>
        <v>0</v>
      </c>
      <c r="Z1853" s="17">
        <f t="shared" si="5038"/>
        <v>0</v>
      </c>
      <c r="AA1853" s="17">
        <f t="shared" si="5038"/>
        <v>0</v>
      </c>
      <c r="AB1853" s="17">
        <f t="shared" si="5038"/>
        <v>0</v>
      </c>
      <c r="AC1853" s="17">
        <f t="shared" si="5038"/>
        <v>0</v>
      </c>
      <c r="AD1853" s="17">
        <f t="shared" si="5038"/>
        <v>3865</v>
      </c>
      <c r="AE1853" s="17">
        <f t="shared" si="5038"/>
        <v>0</v>
      </c>
      <c r="AF1853" s="17">
        <f t="shared" si="5038"/>
        <v>1735</v>
      </c>
      <c r="AG1853" s="17">
        <f t="shared" si="5038"/>
        <v>0</v>
      </c>
      <c r="AH1853" s="17">
        <v>5600</v>
      </c>
      <c r="AI1853" s="17">
        <v>0</v>
      </c>
      <c r="AJ1853" s="17">
        <f t="shared" ref="AJ1853:AY1853" si="5040">SUM(AJ1852)</f>
        <v>0</v>
      </c>
      <c r="AK1853" s="17">
        <f t="shared" si="5040"/>
        <v>0</v>
      </c>
      <c r="AL1853" s="17">
        <f t="shared" si="5040"/>
        <v>0</v>
      </c>
      <c r="AM1853" s="17">
        <f t="shared" si="5040"/>
        <v>0</v>
      </c>
      <c r="AN1853" s="17">
        <f t="shared" si="5040"/>
        <v>0</v>
      </c>
      <c r="AO1853" s="17">
        <f t="shared" si="5040"/>
        <v>0</v>
      </c>
      <c r="AP1853" s="17">
        <f t="shared" ref="AP1853" si="5041">SUM(AP1852)</f>
        <v>0</v>
      </c>
      <c r="AQ1853" s="17">
        <f t="shared" si="5040"/>
        <v>0</v>
      </c>
      <c r="AR1853" s="17">
        <f t="shared" si="5040"/>
        <v>0</v>
      </c>
      <c r="AS1853" s="17">
        <f t="shared" si="5040"/>
        <v>0</v>
      </c>
      <c r="AT1853" s="17">
        <f t="shared" si="5040"/>
        <v>0</v>
      </c>
      <c r="AU1853" s="17">
        <f t="shared" si="5040"/>
        <v>0</v>
      </c>
      <c r="AV1853" s="17">
        <f t="shared" si="5040"/>
        <v>0</v>
      </c>
      <c r="AW1853" s="17">
        <f t="shared" si="5040"/>
        <v>0</v>
      </c>
      <c r="AX1853" s="17">
        <f t="shared" si="5040"/>
        <v>0</v>
      </c>
      <c r="AY1853" s="17">
        <f t="shared" si="5040"/>
        <v>0</v>
      </c>
      <c r="AZ1853" s="17">
        <v>0</v>
      </c>
      <c r="BA1853" s="17">
        <v>0</v>
      </c>
      <c r="BB1853" s="17">
        <f t="shared" ref="BB1853:BQ1853" si="5042">SUM(BB1852)</f>
        <v>0</v>
      </c>
      <c r="BC1853" s="17">
        <f t="shared" si="5042"/>
        <v>441</v>
      </c>
      <c r="BD1853" s="17">
        <f t="shared" si="5042"/>
        <v>0</v>
      </c>
      <c r="BE1853" s="17">
        <f t="shared" si="5042"/>
        <v>22419</v>
      </c>
      <c r="BF1853" s="17">
        <f t="shared" si="5042"/>
        <v>0</v>
      </c>
      <c r="BG1853" s="17">
        <f t="shared" si="5042"/>
        <v>0</v>
      </c>
      <c r="BH1853" s="17">
        <f t="shared" ref="BH1853" si="5043">SUM(BH1852)</f>
        <v>22860</v>
      </c>
      <c r="BI1853" s="17">
        <f t="shared" si="5042"/>
        <v>0</v>
      </c>
      <c r="BJ1853" s="17">
        <f t="shared" si="5042"/>
        <v>0</v>
      </c>
      <c r="BK1853" s="17">
        <f t="shared" si="5042"/>
        <v>441</v>
      </c>
      <c r="BL1853" s="17">
        <f t="shared" si="5042"/>
        <v>0</v>
      </c>
      <c r="BM1853" s="17">
        <f t="shared" si="5042"/>
        <v>0</v>
      </c>
      <c r="BN1853" s="17">
        <f t="shared" si="5042"/>
        <v>0</v>
      </c>
      <c r="BO1853" s="17">
        <f t="shared" si="5042"/>
        <v>11419</v>
      </c>
      <c r="BP1853" s="17">
        <f t="shared" si="5042"/>
        <v>11000</v>
      </c>
      <c r="BQ1853" s="17">
        <f t="shared" si="5042"/>
        <v>0</v>
      </c>
      <c r="BR1853" s="17">
        <v>22860</v>
      </c>
      <c r="BS1853" s="17">
        <v>0</v>
      </c>
      <c r="BT1853" s="17">
        <f t="shared" ref="BT1853:BW1853" si="5044">SUM(BT1852)</f>
        <v>2487877</v>
      </c>
      <c r="BU1853" s="17">
        <f t="shared" ref="BU1853:BV1853" si="5045">SUM(BU1852)</f>
        <v>2484638</v>
      </c>
      <c r="BV1853" s="17">
        <f t="shared" si="5045"/>
        <v>1517996</v>
      </c>
      <c r="BW1853" s="17">
        <f t="shared" si="5044"/>
        <v>641137</v>
      </c>
      <c r="BX1853" s="17">
        <f t="shared" ref="BX1853" si="5046">SUM(BX1852)</f>
        <v>248000</v>
      </c>
      <c r="BY1853" s="17">
        <f t="shared" ref="BY1853" si="5047">SUM(BY1852)</f>
        <v>194387</v>
      </c>
      <c r="BZ1853" s="17">
        <f t="shared" ref="BZ1853" si="5048">SUM(BZ1852)</f>
        <v>198750</v>
      </c>
      <c r="CA1853" s="17">
        <f>BV1853+BW1853</f>
        <v>2159133</v>
      </c>
      <c r="CB1853" s="125">
        <f>IF(BU1853=0,"-",CA1853/BU1853*100)</f>
        <v>86.899298811335896</v>
      </c>
    </row>
    <row r="1854" spans="1:80" x14ac:dyDescent="0.25">
      <c r="A1854" s="139"/>
      <c r="B1854" s="139"/>
      <c r="C1854" s="139"/>
      <c r="D1854" s="140"/>
      <c r="E1854" s="140"/>
      <c r="F1854" s="140"/>
      <c r="G1854" s="141"/>
      <c r="X1854">
        <f t="shared" si="4965"/>
        <v>0</v>
      </c>
      <c r="AH1854">
        <v>0</v>
      </c>
      <c r="AI1854">
        <v>0</v>
      </c>
      <c r="AP1854">
        <f t="shared" si="4966"/>
        <v>0</v>
      </c>
      <c r="AZ1854">
        <v>0</v>
      </c>
      <c r="BA1854">
        <v>0</v>
      </c>
      <c r="BH1854">
        <f t="shared" si="4967"/>
        <v>0</v>
      </c>
      <c r="BR1854">
        <v>0</v>
      </c>
      <c r="BS1854">
        <v>0</v>
      </c>
      <c r="BU1854">
        <v>0</v>
      </c>
      <c r="BV1854">
        <v>0</v>
      </c>
      <c r="BW1854">
        <f t="shared" si="4910"/>
        <v>0</v>
      </c>
      <c r="CA1854">
        <f>BV1854+BW1854</f>
        <v>0</v>
      </c>
      <c r="CB1854" s="126" t="str">
        <f>IF(BU1854=0,"-",CA1854/BU1854*100)</f>
        <v>-</v>
      </c>
    </row>
    <row r="1855" spans="1:80" ht="15.75" thickBot="1" x14ac:dyDescent="0.3">
      <c r="A1855" s="13" t="s">
        <v>1</v>
      </c>
      <c r="B1855" s="13" t="s">
        <v>1</v>
      </c>
      <c r="C1855" s="13" t="s">
        <v>1</v>
      </c>
      <c r="D1855" s="74" t="s">
        <v>1</v>
      </c>
      <c r="E1855" s="74" t="s">
        <v>1</v>
      </c>
      <c r="F1855" s="74" t="s">
        <v>1</v>
      </c>
      <c r="G1855" s="13" t="s">
        <v>1</v>
      </c>
      <c r="H1855" s="19" t="s">
        <v>1</v>
      </c>
      <c r="I1855" s="19" t="s">
        <v>1</v>
      </c>
      <c r="J1855" s="19"/>
      <c r="K1855" s="19" t="s">
        <v>1</v>
      </c>
      <c r="L1855" s="19"/>
      <c r="M1855" s="19" t="s">
        <v>1</v>
      </c>
      <c r="N1855" s="19" t="s">
        <v>1</v>
      </c>
      <c r="O1855" s="19" t="s">
        <v>1</v>
      </c>
      <c r="P1855" s="31"/>
      <c r="Q1855" s="19" t="s">
        <v>1</v>
      </c>
      <c r="R1855" s="19" t="s">
        <v>1</v>
      </c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19"/>
      <c r="AF1855" s="19"/>
      <c r="AG1855" s="19"/>
      <c r="AH1855" s="19">
        <v>0</v>
      </c>
      <c r="AI1855" s="19">
        <v>0</v>
      </c>
      <c r="AJ1855" s="19" t="s">
        <v>1</v>
      </c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>
        <v>0</v>
      </c>
      <c r="BA1855" s="19">
        <v>0</v>
      </c>
      <c r="BB1855" s="19" t="s">
        <v>1</v>
      </c>
      <c r="BC1855" s="19"/>
      <c r="BD1855" s="19"/>
      <c r="BE1855" s="19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>
        <v>0</v>
      </c>
      <c r="BS1855" s="19">
        <v>0</v>
      </c>
      <c r="BT1855" s="19"/>
      <c r="BU1855" s="19"/>
      <c r="BV1855" s="19"/>
      <c r="BW1855" s="19">
        <f t="shared" si="4910"/>
        <v>0</v>
      </c>
      <c r="BX1855" s="19"/>
      <c r="BY1855" s="19"/>
      <c r="BZ1855" s="19"/>
      <c r="CA1855" s="19">
        <f>BV1855+BW1855</f>
        <v>0</v>
      </c>
      <c r="CB1855" s="127"/>
    </row>
    <row r="1856" spans="1:80" ht="69.75" customHeight="1" thickBot="1" x14ac:dyDescent="0.3">
      <c r="A1856" s="5" t="s">
        <v>4</v>
      </c>
      <c r="B1856" s="5" t="s">
        <v>5</v>
      </c>
      <c r="C1856" s="5" t="s">
        <v>6</v>
      </c>
      <c r="D1856" s="80" t="s">
        <v>1</v>
      </c>
      <c r="E1856" s="88" t="s">
        <v>7</v>
      </c>
      <c r="F1856" s="88" t="s">
        <v>8</v>
      </c>
      <c r="G1856" s="5" t="s">
        <v>9</v>
      </c>
      <c r="H1856" s="5" t="s">
        <v>10</v>
      </c>
      <c r="I1856" s="5" t="s">
        <v>11</v>
      </c>
      <c r="J1856" s="5" t="s">
        <v>1809</v>
      </c>
      <c r="K1856" s="5" t="s">
        <v>12</v>
      </c>
      <c r="L1856" s="5" t="s">
        <v>13</v>
      </c>
      <c r="M1856" s="5" t="s">
        <v>14</v>
      </c>
      <c r="N1856" s="5" t="s">
        <v>15</v>
      </c>
      <c r="O1856" s="5" t="s">
        <v>16</v>
      </c>
      <c r="P1856" s="5" t="s">
        <v>17</v>
      </c>
      <c r="Q1856" s="5" t="s">
        <v>18</v>
      </c>
      <c r="R1856" s="71" t="s">
        <v>14</v>
      </c>
      <c r="S1856" s="71" t="s">
        <v>1843</v>
      </c>
      <c r="T1856" s="71" t="s">
        <v>1797</v>
      </c>
      <c r="U1856" s="71" t="s">
        <v>1832</v>
      </c>
      <c r="V1856" s="71" t="s">
        <v>1833</v>
      </c>
      <c r="W1856" s="71" t="s">
        <v>1834</v>
      </c>
      <c r="X1856" s="71" t="s">
        <v>1847</v>
      </c>
      <c r="Y1856" s="71" t="s">
        <v>1844</v>
      </c>
      <c r="Z1856" s="71" t="s">
        <v>1835</v>
      </c>
      <c r="AA1856" s="71" t="s">
        <v>1836</v>
      </c>
      <c r="AB1856" s="71" t="s">
        <v>1837</v>
      </c>
      <c r="AC1856" s="71" t="s">
        <v>1838</v>
      </c>
      <c r="AD1856" s="71" t="s">
        <v>1839</v>
      </c>
      <c r="AE1856" s="71" t="s">
        <v>1840</v>
      </c>
      <c r="AF1856" s="71" t="s">
        <v>1845</v>
      </c>
      <c r="AG1856" s="71" t="s">
        <v>1846</v>
      </c>
      <c r="AH1856" s="71" t="s">
        <v>1841</v>
      </c>
      <c r="AI1856" s="71" t="s">
        <v>1842</v>
      </c>
      <c r="AJ1856" s="72" t="s">
        <v>15</v>
      </c>
      <c r="AK1856" s="72" t="s">
        <v>1843</v>
      </c>
      <c r="AL1856" s="72" t="s">
        <v>1797</v>
      </c>
      <c r="AM1856" s="72" t="s">
        <v>1832</v>
      </c>
      <c r="AN1856" s="72" t="s">
        <v>1833</v>
      </c>
      <c r="AO1856" s="72" t="s">
        <v>1834</v>
      </c>
      <c r="AP1856" s="72" t="s">
        <v>1848</v>
      </c>
      <c r="AQ1856" s="72" t="s">
        <v>1844</v>
      </c>
      <c r="AR1856" s="72" t="s">
        <v>1835</v>
      </c>
      <c r="AS1856" s="72" t="s">
        <v>1836</v>
      </c>
      <c r="AT1856" s="72" t="s">
        <v>1837</v>
      </c>
      <c r="AU1856" s="72" t="s">
        <v>1838</v>
      </c>
      <c r="AV1856" s="72" t="s">
        <v>1839</v>
      </c>
      <c r="AW1856" s="72" t="s">
        <v>1840</v>
      </c>
      <c r="AX1856" s="72" t="s">
        <v>1845</v>
      </c>
      <c r="AY1856" s="72" t="s">
        <v>1846</v>
      </c>
      <c r="AZ1856" s="72" t="s">
        <v>1841</v>
      </c>
      <c r="BA1856" s="72" t="s">
        <v>1842</v>
      </c>
      <c r="BB1856" s="73" t="s">
        <v>16</v>
      </c>
      <c r="BC1856" s="73" t="s">
        <v>1843</v>
      </c>
      <c r="BD1856" s="73" t="s">
        <v>1797</v>
      </c>
      <c r="BE1856" s="73" t="s">
        <v>1832</v>
      </c>
      <c r="BF1856" s="73" t="s">
        <v>1833</v>
      </c>
      <c r="BG1856" s="73" t="s">
        <v>1834</v>
      </c>
      <c r="BH1856" s="73" t="s">
        <v>1849</v>
      </c>
      <c r="BI1856" s="73" t="s">
        <v>1844</v>
      </c>
      <c r="BJ1856" s="73" t="s">
        <v>1835</v>
      </c>
      <c r="BK1856" s="73" t="s">
        <v>1836</v>
      </c>
      <c r="BL1856" s="73" t="s">
        <v>1837</v>
      </c>
      <c r="BM1856" s="73" t="s">
        <v>1838</v>
      </c>
      <c r="BN1856" s="73" t="s">
        <v>1839</v>
      </c>
      <c r="BO1856" s="73" t="s">
        <v>1840</v>
      </c>
      <c r="BP1856" s="73" t="s">
        <v>1845</v>
      </c>
      <c r="BQ1856" s="73" t="s">
        <v>1846</v>
      </c>
      <c r="BR1856" s="73" t="s">
        <v>1841</v>
      </c>
      <c r="BS1856" s="73" t="s">
        <v>1842</v>
      </c>
      <c r="BT1856" s="5" t="s">
        <v>1911</v>
      </c>
      <c r="BU1856" s="5" t="s">
        <v>1942</v>
      </c>
      <c r="BV1856" s="5" t="s">
        <v>1943</v>
      </c>
      <c r="BW1856" s="5" t="s">
        <v>1944</v>
      </c>
      <c r="BX1856" s="5" t="s">
        <v>1945</v>
      </c>
      <c r="BY1856" s="5" t="s">
        <v>1946</v>
      </c>
      <c r="BZ1856" s="5" t="s">
        <v>1947</v>
      </c>
      <c r="CA1856" s="5" t="s">
        <v>1948</v>
      </c>
      <c r="CB1856" s="120" t="s">
        <v>1916</v>
      </c>
    </row>
    <row r="1857" spans="1:80" x14ac:dyDescent="0.25">
      <c r="A1857" s="6" t="s">
        <v>1</v>
      </c>
      <c r="B1857" s="6" t="s">
        <v>1</v>
      </c>
      <c r="C1857" s="6" t="s">
        <v>1</v>
      </c>
      <c r="D1857" s="81" t="s">
        <v>1</v>
      </c>
      <c r="E1857" s="81" t="s">
        <v>1</v>
      </c>
      <c r="F1857" s="94" t="s">
        <v>1</v>
      </c>
      <c r="G1857" s="7" t="s">
        <v>1</v>
      </c>
      <c r="H1857" s="8" t="s">
        <v>1</v>
      </c>
      <c r="I1857" s="9" t="s">
        <v>19</v>
      </c>
      <c r="J1857" s="9">
        <v>1</v>
      </c>
      <c r="K1857" s="9" t="s">
        <v>20</v>
      </c>
      <c r="L1857" s="9" t="s">
        <v>21</v>
      </c>
      <c r="M1857" s="9" t="s">
        <v>22</v>
      </c>
      <c r="N1857" s="9" t="s">
        <v>23</v>
      </c>
      <c r="O1857" s="9" t="s">
        <v>24</v>
      </c>
      <c r="P1857" s="9" t="s">
        <v>25</v>
      </c>
      <c r="Q1857" s="9" t="s">
        <v>26</v>
      </c>
      <c r="R1857" s="9">
        <v>1</v>
      </c>
      <c r="S1857" s="9">
        <v>2</v>
      </c>
      <c r="T1857" s="9">
        <v>3</v>
      </c>
      <c r="U1857" s="9">
        <v>4</v>
      </c>
      <c r="V1857" s="9">
        <v>5</v>
      </c>
      <c r="W1857" s="9">
        <v>6</v>
      </c>
      <c r="X1857" s="9">
        <v>7</v>
      </c>
      <c r="Y1857" s="9">
        <v>8</v>
      </c>
      <c r="Z1857" s="9">
        <v>9</v>
      </c>
      <c r="AA1857" s="9">
        <v>10</v>
      </c>
      <c r="AB1857" s="9">
        <v>11</v>
      </c>
      <c r="AC1857" s="9">
        <v>12</v>
      </c>
      <c r="AD1857" s="9">
        <v>13</v>
      </c>
      <c r="AE1857" s="9">
        <v>14</v>
      </c>
      <c r="AF1857" s="9">
        <v>15</v>
      </c>
      <c r="AG1857" s="9">
        <v>16</v>
      </c>
      <c r="AH1857" s="9">
        <v>20</v>
      </c>
      <c r="AI1857" s="9">
        <v>21</v>
      </c>
      <c r="AJ1857" s="9">
        <v>1</v>
      </c>
      <c r="AK1857" s="9">
        <v>2</v>
      </c>
      <c r="AL1857" s="9">
        <v>3</v>
      </c>
      <c r="AM1857" s="9">
        <v>4</v>
      </c>
      <c r="AN1857" s="9">
        <v>5</v>
      </c>
      <c r="AO1857" s="9">
        <v>6</v>
      </c>
      <c r="AP1857" s="9">
        <v>7</v>
      </c>
      <c r="AQ1857" s="9">
        <v>8</v>
      </c>
      <c r="AR1857" s="9">
        <v>9</v>
      </c>
      <c r="AS1857" s="9">
        <v>10</v>
      </c>
      <c r="AT1857" s="9">
        <v>11</v>
      </c>
      <c r="AU1857" s="9">
        <v>12</v>
      </c>
      <c r="AV1857" s="9">
        <v>13</v>
      </c>
      <c r="AW1857" s="9">
        <v>14</v>
      </c>
      <c r="AX1857" s="9">
        <v>15</v>
      </c>
      <c r="AY1857" s="9">
        <v>16</v>
      </c>
      <c r="AZ1857" s="9">
        <v>20</v>
      </c>
      <c r="BA1857" s="9">
        <v>21</v>
      </c>
      <c r="BB1857" s="9">
        <v>1</v>
      </c>
      <c r="BC1857" s="9">
        <v>2</v>
      </c>
      <c r="BD1857" s="9">
        <v>3</v>
      </c>
      <c r="BE1857" s="9">
        <v>4</v>
      </c>
      <c r="BF1857" s="9">
        <v>5</v>
      </c>
      <c r="BG1857" s="9">
        <v>6</v>
      </c>
      <c r="BH1857" s="9">
        <v>7</v>
      </c>
      <c r="BI1857" s="9">
        <v>8</v>
      </c>
      <c r="BJ1857" s="9">
        <v>9</v>
      </c>
      <c r="BK1857" s="9">
        <v>10</v>
      </c>
      <c r="BL1857" s="9">
        <v>11</v>
      </c>
      <c r="BM1857" s="9">
        <v>12</v>
      </c>
      <c r="BN1857" s="9">
        <v>13</v>
      </c>
      <c r="BO1857" s="9">
        <v>14</v>
      </c>
      <c r="BP1857" s="9">
        <v>15</v>
      </c>
      <c r="BQ1857" s="9">
        <v>16</v>
      </c>
      <c r="BR1857" s="9">
        <v>20</v>
      </c>
      <c r="BS1857" s="9">
        <v>21</v>
      </c>
      <c r="BT1857" s="9">
        <v>1</v>
      </c>
      <c r="BU1857" s="9">
        <v>2</v>
      </c>
      <c r="BV1857" s="9">
        <v>3</v>
      </c>
      <c r="BW1857" s="9" t="s">
        <v>1798</v>
      </c>
      <c r="BX1857" s="9">
        <v>5</v>
      </c>
      <c r="BY1857" s="9">
        <v>6</v>
      </c>
      <c r="BZ1857" s="9">
        <v>7</v>
      </c>
      <c r="CA1857" s="9" t="s">
        <v>1917</v>
      </c>
      <c r="CB1857" s="121">
        <v>9</v>
      </c>
    </row>
    <row r="1858" spans="1:80" x14ac:dyDescent="0.25">
      <c r="A1858" s="1" t="s">
        <v>928</v>
      </c>
      <c r="B1858" s="1" t="s">
        <v>88</v>
      </c>
      <c r="C1858" s="4" t="s">
        <v>1072</v>
      </c>
      <c r="D1858" s="79" t="s">
        <v>1073</v>
      </c>
      <c r="E1858" s="78" t="s">
        <v>1</v>
      </c>
      <c r="F1858" s="78" t="s">
        <v>1</v>
      </c>
      <c r="G1858" s="2" t="s">
        <v>1</v>
      </c>
      <c r="H1858" s="2" t="s">
        <v>1074</v>
      </c>
      <c r="I1858" s="3" t="s">
        <v>1</v>
      </c>
      <c r="J1858" s="3">
        <f t="shared" ref="J1858:J1889" si="5049">SUM(K1858,L1858,P1858,Q1858)</f>
        <v>0</v>
      </c>
      <c r="K1858" s="3" t="s">
        <v>1</v>
      </c>
      <c r="L1858" s="3"/>
      <c r="M1858" s="3" t="s">
        <v>1</v>
      </c>
      <c r="N1858" s="3" t="s">
        <v>1</v>
      </c>
      <c r="O1858" s="3" t="s">
        <v>1</v>
      </c>
      <c r="P1858" s="26"/>
      <c r="Q1858" s="3" t="s">
        <v>1</v>
      </c>
      <c r="R1858" s="3" t="s">
        <v>1</v>
      </c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>
        <v>0</v>
      </c>
      <c r="AI1858" s="3">
        <v>0</v>
      </c>
      <c r="AJ1858" s="3" t="s">
        <v>1</v>
      </c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>
        <v>0</v>
      </c>
      <c r="BA1858" s="3">
        <v>0</v>
      </c>
      <c r="BB1858" s="3" t="s">
        <v>1</v>
      </c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>
        <v>0</v>
      </c>
      <c r="BS1858" s="3">
        <v>0</v>
      </c>
      <c r="BT1858" s="3">
        <v>0</v>
      </c>
      <c r="BU1858" s="3"/>
      <c r="BV1858" s="3"/>
      <c r="BW1858" s="3">
        <f t="shared" si="4910"/>
        <v>0</v>
      </c>
      <c r="BX1858" s="3"/>
      <c r="BY1858" s="3"/>
      <c r="BZ1858" s="3"/>
      <c r="CA1858" s="3">
        <f t="shared" ref="CA1858:CA1889" si="5050">BV1858+BW1858</f>
        <v>0</v>
      </c>
      <c r="CB1858" s="122"/>
    </row>
    <row r="1859" spans="1:80" ht="33.75" x14ac:dyDescent="0.25">
      <c r="A1859" s="1" t="s">
        <v>1</v>
      </c>
      <c r="B1859" s="1" t="s">
        <v>1</v>
      </c>
      <c r="C1859" s="1" t="s">
        <v>1</v>
      </c>
      <c r="D1859" s="78" t="s">
        <v>1</v>
      </c>
      <c r="E1859" s="78" t="s">
        <v>1</v>
      </c>
      <c r="F1859" s="78" t="s">
        <v>1</v>
      </c>
      <c r="G1859" s="2" t="s">
        <v>1</v>
      </c>
      <c r="H1859" s="10" t="s">
        <v>30</v>
      </c>
      <c r="I1859" s="11">
        <f>SUM(I1860,I1867,I1869)</f>
        <v>1860174</v>
      </c>
      <c r="J1859" s="11">
        <f t="shared" si="5049"/>
        <v>2035892</v>
      </c>
      <c r="K1859" s="11">
        <f t="shared" ref="K1859" si="5051">SUM(K1860,K1867,K1869)</f>
        <v>2035892</v>
      </c>
      <c r="L1859" s="11">
        <f t="shared" ref="L1859:L1888" si="5052">SUM(M1859:O1859)</f>
        <v>0</v>
      </c>
      <c r="M1859" s="11">
        <f t="shared" ref="M1859:Q1859" si="5053">SUM(M1860,M1867,M1869)</f>
        <v>0</v>
      </c>
      <c r="N1859" s="11">
        <f t="shared" si="5053"/>
        <v>0</v>
      </c>
      <c r="O1859" s="11">
        <f t="shared" si="5053"/>
        <v>0</v>
      </c>
      <c r="P1859" s="11">
        <f t="shared" si="5053"/>
        <v>0</v>
      </c>
      <c r="Q1859" s="11">
        <f t="shared" si="5053"/>
        <v>0</v>
      </c>
      <c r="R1859" s="11">
        <f t="shared" ref="R1859:AG1859" si="5054">SUM(R1860,R1867,R1869)</f>
        <v>0</v>
      </c>
      <c r="S1859" s="11">
        <f t="shared" si="5054"/>
        <v>0</v>
      </c>
      <c r="T1859" s="11">
        <f t="shared" si="5054"/>
        <v>0</v>
      </c>
      <c r="U1859" s="11">
        <f t="shared" si="5054"/>
        <v>0</v>
      </c>
      <c r="V1859" s="11">
        <f t="shared" si="5054"/>
        <v>0</v>
      </c>
      <c r="W1859" s="11">
        <f t="shared" si="5054"/>
        <v>0</v>
      </c>
      <c r="X1859" s="11">
        <f t="shared" ref="X1859" si="5055">SUM(X1860,X1867,X1869)</f>
        <v>0</v>
      </c>
      <c r="Y1859" s="11">
        <f t="shared" si="5054"/>
        <v>0</v>
      </c>
      <c r="Z1859" s="11">
        <f t="shared" si="5054"/>
        <v>0</v>
      </c>
      <c r="AA1859" s="11">
        <f t="shared" si="5054"/>
        <v>0</v>
      </c>
      <c r="AB1859" s="11">
        <f t="shared" si="5054"/>
        <v>0</v>
      </c>
      <c r="AC1859" s="11">
        <f t="shared" si="5054"/>
        <v>0</v>
      </c>
      <c r="AD1859" s="11">
        <f t="shared" si="5054"/>
        <v>0</v>
      </c>
      <c r="AE1859" s="11">
        <f t="shared" si="5054"/>
        <v>0</v>
      </c>
      <c r="AF1859" s="11">
        <f t="shared" si="5054"/>
        <v>0</v>
      </c>
      <c r="AG1859" s="11">
        <f t="shared" si="5054"/>
        <v>0</v>
      </c>
      <c r="AH1859" s="11">
        <v>0</v>
      </c>
      <c r="AI1859" s="11">
        <v>0</v>
      </c>
      <c r="AJ1859" s="11">
        <f t="shared" ref="AJ1859:AY1859" si="5056">SUM(AJ1860,AJ1867,AJ1869)</f>
        <v>0</v>
      </c>
      <c r="AK1859" s="11">
        <f t="shared" si="5056"/>
        <v>0</v>
      </c>
      <c r="AL1859" s="11">
        <f t="shared" si="5056"/>
        <v>0</v>
      </c>
      <c r="AM1859" s="11">
        <f t="shared" si="5056"/>
        <v>0</v>
      </c>
      <c r="AN1859" s="11">
        <f t="shared" si="5056"/>
        <v>0</v>
      </c>
      <c r="AO1859" s="11">
        <f t="shared" si="5056"/>
        <v>0</v>
      </c>
      <c r="AP1859" s="11">
        <f t="shared" ref="AP1859" si="5057">SUM(AP1860,AP1867,AP1869)</f>
        <v>0</v>
      </c>
      <c r="AQ1859" s="11">
        <f t="shared" si="5056"/>
        <v>0</v>
      </c>
      <c r="AR1859" s="11">
        <f t="shared" si="5056"/>
        <v>0</v>
      </c>
      <c r="AS1859" s="11">
        <f t="shared" si="5056"/>
        <v>0</v>
      </c>
      <c r="AT1859" s="11">
        <f t="shared" si="5056"/>
        <v>0</v>
      </c>
      <c r="AU1859" s="11">
        <f t="shared" si="5056"/>
        <v>0</v>
      </c>
      <c r="AV1859" s="11">
        <f t="shared" si="5056"/>
        <v>0</v>
      </c>
      <c r="AW1859" s="11">
        <f t="shared" si="5056"/>
        <v>0</v>
      </c>
      <c r="AX1859" s="11">
        <f t="shared" si="5056"/>
        <v>0</v>
      </c>
      <c r="AY1859" s="11">
        <f t="shared" si="5056"/>
        <v>0</v>
      </c>
      <c r="AZ1859" s="11">
        <v>0</v>
      </c>
      <c r="BA1859" s="11">
        <v>0</v>
      </c>
      <c r="BB1859" s="11">
        <f t="shared" ref="BB1859:BQ1859" si="5058">SUM(BB1860,BB1867,BB1869)</f>
        <v>0</v>
      </c>
      <c r="BC1859" s="11">
        <f t="shared" si="5058"/>
        <v>0</v>
      </c>
      <c r="BD1859" s="11">
        <f t="shared" si="5058"/>
        <v>0</v>
      </c>
      <c r="BE1859" s="11">
        <f t="shared" si="5058"/>
        <v>7000</v>
      </c>
      <c r="BF1859" s="11">
        <f t="shared" si="5058"/>
        <v>0</v>
      </c>
      <c r="BG1859" s="11">
        <f t="shared" si="5058"/>
        <v>0</v>
      </c>
      <c r="BH1859" s="11">
        <f t="shared" ref="BH1859" si="5059">SUM(BH1860,BH1867,BH1869)</f>
        <v>7000</v>
      </c>
      <c r="BI1859" s="11">
        <f t="shared" si="5058"/>
        <v>0</v>
      </c>
      <c r="BJ1859" s="11">
        <f t="shared" si="5058"/>
        <v>0</v>
      </c>
      <c r="BK1859" s="11">
        <f t="shared" si="5058"/>
        <v>0</v>
      </c>
      <c r="BL1859" s="11">
        <f t="shared" si="5058"/>
        <v>5000</v>
      </c>
      <c r="BM1859" s="11">
        <f t="shared" si="5058"/>
        <v>0</v>
      </c>
      <c r="BN1859" s="11">
        <f t="shared" si="5058"/>
        <v>2000</v>
      </c>
      <c r="BO1859" s="11">
        <f t="shared" si="5058"/>
        <v>0</v>
      </c>
      <c r="BP1859" s="11">
        <f t="shared" si="5058"/>
        <v>0</v>
      </c>
      <c r="BQ1859" s="11">
        <f t="shared" si="5058"/>
        <v>0</v>
      </c>
      <c r="BR1859" s="11">
        <v>7000</v>
      </c>
      <c r="BS1859" s="11">
        <v>0</v>
      </c>
      <c r="BT1859" s="11">
        <f t="shared" ref="BT1859:BZ1859" si="5060">SUM(BT1860,BT1867,BT1869)</f>
        <v>2131029</v>
      </c>
      <c r="BU1859" s="11">
        <f t="shared" si="5060"/>
        <v>2126034</v>
      </c>
      <c r="BV1859" s="11">
        <f t="shared" si="5060"/>
        <v>1078890</v>
      </c>
      <c r="BW1859" s="11">
        <f t="shared" si="5060"/>
        <v>514063</v>
      </c>
      <c r="BX1859" s="11">
        <f t="shared" si="5060"/>
        <v>180895</v>
      </c>
      <c r="BY1859" s="11">
        <f t="shared" si="5060"/>
        <v>166584</v>
      </c>
      <c r="BZ1859" s="11">
        <f t="shared" si="5060"/>
        <v>166584</v>
      </c>
      <c r="CA1859" s="11">
        <f t="shared" si="5050"/>
        <v>1592953</v>
      </c>
      <c r="CB1859" s="123">
        <f t="shared" ref="CB1859:CB1888" si="5061">IF(BU1859=0,"-",CA1859/BU1859*100)</f>
        <v>74.926035990017098</v>
      </c>
    </row>
    <row r="1860" spans="1:80" x14ac:dyDescent="0.25">
      <c r="A1860" s="4" t="s">
        <v>928</v>
      </c>
      <c r="B1860" s="4" t="s">
        <v>88</v>
      </c>
      <c r="C1860" s="4" t="s">
        <v>1072</v>
      </c>
      <c r="D1860" s="79" t="s">
        <v>1073</v>
      </c>
      <c r="E1860" s="78" t="s">
        <v>31</v>
      </c>
      <c r="F1860" s="78" t="s">
        <v>1</v>
      </c>
      <c r="G1860" s="2" t="s">
        <v>1</v>
      </c>
      <c r="H1860" s="2" t="s">
        <v>32</v>
      </c>
      <c r="I1860" s="12">
        <f>SUM(I1861,I1862)</f>
        <v>1592687</v>
      </c>
      <c r="J1860" s="12">
        <f t="shared" si="5049"/>
        <v>1753735</v>
      </c>
      <c r="K1860" s="12">
        <f t="shared" ref="K1860" si="5062">SUM(K1861,K1862)</f>
        <v>1753735</v>
      </c>
      <c r="L1860" s="12">
        <f t="shared" si="5052"/>
        <v>0</v>
      </c>
      <c r="M1860" s="12">
        <f t="shared" ref="M1860:Q1860" si="5063">SUM(M1861,M1862)</f>
        <v>0</v>
      </c>
      <c r="N1860" s="12">
        <f t="shared" si="5063"/>
        <v>0</v>
      </c>
      <c r="O1860" s="12">
        <f t="shared" si="5063"/>
        <v>0</v>
      </c>
      <c r="P1860" s="12">
        <f t="shared" si="5063"/>
        <v>0</v>
      </c>
      <c r="Q1860" s="12">
        <f t="shared" si="5063"/>
        <v>0</v>
      </c>
      <c r="R1860" s="12">
        <f t="shared" ref="R1860:AG1860" si="5064">SUM(R1861,R1862)</f>
        <v>0</v>
      </c>
      <c r="S1860" s="12">
        <f t="shared" si="5064"/>
        <v>0</v>
      </c>
      <c r="T1860" s="12">
        <f t="shared" si="5064"/>
        <v>0</v>
      </c>
      <c r="U1860" s="12">
        <f t="shared" si="5064"/>
        <v>0</v>
      </c>
      <c r="V1860" s="12">
        <f t="shared" si="5064"/>
        <v>0</v>
      </c>
      <c r="W1860" s="12">
        <f t="shared" si="5064"/>
        <v>0</v>
      </c>
      <c r="X1860" s="12">
        <f t="shared" ref="X1860" si="5065">SUM(X1861,X1862)</f>
        <v>0</v>
      </c>
      <c r="Y1860" s="12">
        <f t="shared" si="5064"/>
        <v>0</v>
      </c>
      <c r="Z1860" s="12">
        <f t="shared" si="5064"/>
        <v>0</v>
      </c>
      <c r="AA1860" s="12">
        <f t="shared" si="5064"/>
        <v>0</v>
      </c>
      <c r="AB1860" s="12">
        <f t="shared" si="5064"/>
        <v>0</v>
      </c>
      <c r="AC1860" s="12">
        <f t="shared" si="5064"/>
        <v>0</v>
      </c>
      <c r="AD1860" s="12">
        <f t="shared" si="5064"/>
        <v>0</v>
      </c>
      <c r="AE1860" s="12">
        <f t="shared" si="5064"/>
        <v>0</v>
      </c>
      <c r="AF1860" s="12">
        <f t="shared" si="5064"/>
        <v>0</v>
      </c>
      <c r="AG1860" s="12">
        <f t="shared" si="5064"/>
        <v>0</v>
      </c>
      <c r="AH1860" s="12">
        <v>0</v>
      </c>
      <c r="AI1860" s="12">
        <v>0</v>
      </c>
      <c r="AJ1860" s="12">
        <f t="shared" ref="AJ1860:AY1860" si="5066">SUM(AJ1861,AJ1862)</f>
        <v>0</v>
      </c>
      <c r="AK1860" s="12">
        <f t="shared" si="5066"/>
        <v>0</v>
      </c>
      <c r="AL1860" s="12">
        <f t="shared" si="5066"/>
        <v>0</v>
      </c>
      <c r="AM1860" s="12">
        <f t="shared" si="5066"/>
        <v>0</v>
      </c>
      <c r="AN1860" s="12">
        <f t="shared" si="5066"/>
        <v>0</v>
      </c>
      <c r="AO1860" s="12">
        <f t="shared" si="5066"/>
        <v>0</v>
      </c>
      <c r="AP1860" s="12">
        <f t="shared" ref="AP1860" si="5067">SUM(AP1861,AP1862)</f>
        <v>0</v>
      </c>
      <c r="AQ1860" s="12">
        <f t="shared" si="5066"/>
        <v>0</v>
      </c>
      <c r="AR1860" s="12">
        <f t="shared" si="5066"/>
        <v>0</v>
      </c>
      <c r="AS1860" s="12">
        <f t="shared" si="5066"/>
        <v>0</v>
      </c>
      <c r="AT1860" s="12">
        <f t="shared" si="5066"/>
        <v>0</v>
      </c>
      <c r="AU1860" s="12">
        <f t="shared" si="5066"/>
        <v>0</v>
      </c>
      <c r="AV1860" s="12">
        <f t="shared" si="5066"/>
        <v>0</v>
      </c>
      <c r="AW1860" s="12">
        <f t="shared" si="5066"/>
        <v>0</v>
      </c>
      <c r="AX1860" s="12">
        <f t="shared" si="5066"/>
        <v>0</v>
      </c>
      <c r="AY1860" s="12">
        <f t="shared" si="5066"/>
        <v>0</v>
      </c>
      <c r="AZ1860" s="12">
        <v>0</v>
      </c>
      <c r="BA1860" s="12">
        <v>0</v>
      </c>
      <c r="BB1860" s="12">
        <f t="shared" ref="BB1860:BQ1860" si="5068">SUM(BB1861,BB1862)</f>
        <v>0</v>
      </c>
      <c r="BC1860" s="12">
        <f t="shared" si="5068"/>
        <v>0</v>
      </c>
      <c r="BD1860" s="12">
        <f t="shared" si="5068"/>
        <v>0</v>
      </c>
      <c r="BE1860" s="12">
        <f t="shared" si="5068"/>
        <v>0</v>
      </c>
      <c r="BF1860" s="12">
        <f t="shared" si="5068"/>
        <v>0</v>
      </c>
      <c r="BG1860" s="12">
        <f t="shared" si="5068"/>
        <v>0</v>
      </c>
      <c r="BH1860" s="12">
        <f t="shared" ref="BH1860" si="5069">SUM(BH1861,BH1862)</f>
        <v>0</v>
      </c>
      <c r="BI1860" s="12">
        <f t="shared" si="5068"/>
        <v>0</v>
      </c>
      <c r="BJ1860" s="12">
        <f t="shared" si="5068"/>
        <v>0</v>
      </c>
      <c r="BK1860" s="12">
        <f t="shared" si="5068"/>
        <v>0</v>
      </c>
      <c r="BL1860" s="12">
        <f t="shared" si="5068"/>
        <v>0</v>
      </c>
      <c r="BM1860" s="12">
        <f t="shared" si="5068"/>
        <v>0</v>
      </c>
      <c r="BN1860" s="12">
        <f t="shared" si="5068"/>
        <v>0</v>
      </c>
      <c r="BO1860" s="12">
        <f t="shared" si="5068"/>
        <v>0</v>
      </c>
      <c r="BP1860" s="12">
        <f t="shared" si="5068"/>
        <v>0</v>
      </c>
      <c r="BQ1860" s="12">
        <f t="shared" si="5068"/>
        <v>0</v>
      </c>
      <c r="BR1860" s="12">
        <v>0</v>
      </c>
      <c r="BS1860" s="12">
        <v>0</v>
      </c>
      <c r="BT1860" s="12">
        <f t="shared" ref="BT1860:BZ1860" si="5070">SUM(BT1861,BT1862)</f>
        <v>1827186</v>
      </c>
      <c r="BU1860" s="12">
        <f t="shared" si="5070"/>
        <v>1822191</v>
      </c>
      <c r="BV1860" s="12">
        <f t="shared" si="5070"/>
        <v>921728</v>
      </c>
      <c r="BW1860" s="12">
        <f t="shared" si="5070"/>
        <v>440310</v>
      </c>
      <c r="BX1860" s="12">
        <f t="shared" si="5070"/>
        <v>144770</v>
      </c>
      <c r="BY1860" s="12">
        <f t="shared" si="5070"/>
        <v>147770</v>
      </c>
      <c r="BZ1860" s="12">
        <f t="shared" si="5070"/>
        <v>147770</v>
      </c>
      <c r="CA1860" s="12">
        <f t="shared" si="5050"/>
        <v>1362038</v>
      </c>
      <c r="CB1860" s="124">
        <f t="shared" si="5061"/>
        <v>74.747268535515758</v>
      </c>
    </row>
    <row r="1861" spans="1:80" x14ac:dyDescent="0.25">
      <c r="A1861" s="4" t="s">
        <v>928</v>
      </c>
      <c r="B1861" s="4" t="s">
        <v>88</v>
      </c>
      <c r="C1861" s="4" t="s">
        <v>1072</v>
      </c>
      <c r="D1861" s="79" t="s">
        <v>1073</v>
      </c>
      <c r="E1861" s="89">
        <v>6111</v>
      </c>
      <c r="F1861" s="79"/>
      <c r="G1861" s="75" t="s">
        <v>1906</v>
      </c>
      <c r="H1861" s="13" t="s">
        <v>33</v>
      </c>
      <c r="I1861" s="14">
        <v>1327795</v>
      </c>
      <c r="J1861" s="14">
        <f t="shared" si="5049"/>
        <v>1469026</v>
      </c>
      <c r="K1861" s="14">
        <v>1469026</v>
      </c>
      <c r="L1861" s="14">
        <f t="shared" si="5052"/>
        <v>0</v>
      </c>
      <c r="M1861" s="14">
        <v>0</v>
      </c>
      <c r="N1861" s="14">
        <v>0</v>
      </c>
      <c r="O1861" s="14">
        <v>0</v>
      </c>
      <c r="P1861" s="14">
        <v>0</v>
      </c>
      <c r="Q1861" s="14">
        <v>0</v>
      </c>
      <c r="R1861" s="14">
        <v>0</v>
      </c>
      <c r="S1861" s="14"/>
      <c r="T1861" s="14"/>
      <c r="U1861" s="14"/>
      <c r="V1861" s="14"/>
      <c r="W1861" s="14"/>
      <c r="X1861" s="14">
        <f t="shared" si="4965"/>
        <v>0</v>
      </c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>
        <v>0</v>
      </c>
      <c r="AI1861" s="14">
        <v>0</v>
      </c>
      <c r="AJ1861" s="14">
        <v>0</v>
      </c>
      <c r="AK1861" s="14"/>
      <c r="AL1861" s="14"/>
      <c r="AM1861" s="14"/>
      <c r="AN1861" s="14"/>
      <c r="AO1861" s="14"/>
      <c r="AP1861" s="14">
        <f t="shared" si="4966"/>
        <v>0</v>
      </c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>
        <v>0</v>
      </c>
      <c r="BA1861" s="14">
        <v>0</v>
      </c>
      <c r="BB1861" s="14">
        <v>0</v>
      </c>
      <c r="BC1861" s="14"/>
      <c r="BD1861" s="14"/>
      <c r="BE1861" s="14"/>
      <c r="BF1861" s="14"/>
      <c r="BG1861" s="14"/>
      <c r="BH1861" s="14">
        <f t="shared" si="4967"/>
        <v>0</v>
      </c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>
        <v>0</v>
      </c>
      <c r="BS1861" s="14">
        <v>0</v>
      </c>
      <c r="BT1861" s="14">
        <v>1542477</v>
      </c>
      <c r="BU1861" s="14">
        <v>1542477</v>
      </c>
      <c r="BV1861" s="14">
        <v>771240</v>
      </c>
      <c r="BW1861" s="14">
        <f t="shared" si="4910"/>
        <v>385620</v>
      </c>
      <c r="BX1861" s="14">
        <v>128540</v>
      </c>
      <c r="BY1861" s="14">
        <v>128540</v>
      </c>
      <c r="BZ1861" s="14">
        <v>128540</v>
      </c>
      <c r="CA1861" s="14">
        <f t="shared" si="5050"/>
        <v>1156860</v>
      </c>
      <c r="CB1861" s="122">
        <f t="shared" si="5061"/>
        <v>75.000145869273908</v>
      </c>
    </row>
    <row r="1862" spans="1:80" x14ac:dyDescent="0.25">
      <c r="A1862" s="1" t="s">
        <v>928</v>
      </c>
      <c r="B1862" s="1" t="s">
        <v>88</v>
      </c>
      <c r="C1862" s="1" t="s">
        <v>1072</v>
      </c>
      <c r="D1862" s="82" t="s">
        <v>1073</v>
      </c>
      <c r="E1862" s="82" t="s">
        <v>34</v>
      </c>
      <c r="F1862" s="79" t="s">
        <v>1</v>
      </c>
      <c r="G1862" s="13" t="s">
        <v>1</v>
      </c>
      <c r="H1862" s="2" t="s">
        <v>35</v>
      </c>
      <c r="I1862" s="12">
        <f>SUM(I1863:I1866)</f>
        <v>264892</v>
      </c>
      <c r="J1862" s="12">
        <f t="shared" si="5049"/>
        <v>284709</v>
      </c>
      <c r="K1862" s="12">
        <f t="shared" ref="K1862" si="5071">SUM(K1863:K1866)</f>
        <v>284709</v>
      </c>
      <c r="L1862" s="12">
        <f t="shared" si="5052"/>
        <v>0</v>
      </c>
      <c r="M1862" s="12">
        <f t="shared" ref="M1862:Q1862" si="5072">SUM(M1863:M1866)</f>
        <v>0</v>
      </c>
      <c r="N1862" s="12">
        <f t="shared" si="5072"/>
        <v>0</v>
      </c>
      <c r="O1862" s="12">
        <f t="shared" si="5072"/>
        <v>0</v>
      </c>
      <c r="P1862" s="12">
        <f t="shared" si="5072"/>
        <v>0</v>
      </c>
      <c r="Q1862" s="12">
        <f t="shared" si="5072"/>
        <v>0</v>
      </c>
      <c r="R1862" s="12">
        <f t="shared" ref="R1862:AG1862" si="5073">SUM(R1863:R1866)</f>
        <v>0</v>
      </c>
      <c r="S1862" s="12">
        <f t="shared" si="5073"/>
        <v>0</v>
      </c>
      <c r="T1862" s="12">
        <f t="shared" si="5073"/>
        <v>0</v>
      </c>
      <c r="U1862" s="12">
        <f t="shared" si="5073"/>
        <v>0</v>
      </c>
      <c r="V1862" s="12">
        <f t="shared" si="5073"/>
        <v>0</v>
      </c>
      <c r="W1862" s="12">
        <f t="shared" si="5073"/>
        <v>0</v>
      </c>
      <c r="X1862" s="12">
        <f t="shared" si="5073"/>
        <v>0</v>
      </c>
      <c r="Y1862" s="12">
        <f t="shared" si="5073"/>
        <v>0</v>
      </c>
      <c r="Z1862" s="12">
        <f t="shared" si="5073"/>
        <v>0</v>
      </c>
      <c r="AA1862" s="12">
        <f t="shared" si="5073"/>
        <v>0</v>
      </c>
      <c r="AB1862" s="12">
        <f t="shared" si="5073"/>
        <v>0</v>
      </c>
      <c r="AC1862" s="12">
        <f t="shared" si="5073"/>
        <v>0</v>
      </c>
      <c r="AD1862" s="12">
        <f t="shared" si="5073"/>
        <v>0</v>
      </c>
      <c r="AE1862" s="12">
        <f t="shared" si="5073"/>
        <v>0</v>
      </c>
      <c r="AF1862" s="12">
        <f t="shared" si="5073"/>
        <v>0</v>
      </c>
      <c r="AG1862" s="12">
        <f t="shared" si="5073"/>
        <v>0</v>
      </c>
      <c r="AH1862" s="12">
        <v>0</v>
      </c>
      <c r="AI1862" s="12">
        <v>0</v>
      </c>
      <c r="AJ1862" s="12">
        <f t="shared" ref="AJ1862:AY1862" si="5074">SUM(AJ1863:AJ1866)</f>
        <v>0</v>
      </c>
      <c r="AK1862" s="12">
        <f t="shared" si="5074"/>
        <v>0</v>
      </c>
      <c r="AL1862" s="12">
        <f t="shared" si="5074"/>
        <v>0</v>
      </c>
      <c r="AM1862" s="12">
        <f t="shared" si="5074"/>
        <v>0</v>
      </c>
      <c r="AN1862" s="12">
        <f t="shared" si="5074"/>
        <v>0</v>
      </c>
      <c r="AO1862" s="12">
        <f t="shared" si="5074"/>
        <v>0</v>
      </c>
      <c r="AP1862" s="12">
        <f t="shared" si="5074"/>
        <v>0</v>
      </c>
      <c r="AQ1862" s="12">
        <f t="shared" si="5074"/>
        <v>0</v>
      </c>
      <c r="AR1862" s="12">
        <f t="shared" si="5074"/>
        <v>0</v>
      </c>
      <c r="AS1862" s="12">
        <f t="shared" si="5074"/>
        <v>0</v>
      </c>
      <c r="AT1862" s="12">
        <f t="shared" si="5074"/>
        <v>0</v>
      </c>
      <c r="AU1862" s="12">
        <f t="shared" si="5074"/>
        <v>0</v>
      </c>
      <c r="AV1862" s="12">
        <f t="shared" si="5074"/>
        <v>0</v>
      </c>
      <c r="AW1862" s="12">
        <f t="shared" si="5074"/>
        <v>0</v>
      </c>
      <c r="AX1862" s="12">
        <f t="shared" si="5074"/>
        <v>0</v>
      </c>
      <c r="AY1862" s="12">
        <f t="shared" si="5074"/>
        <v>0</v>
      </c>
      <c r="AZ1862" s="12">
        <v>0</v>
      </c>
      <c r="BA1862" s="12">
        <v>0</v>
      </c>
      <c r="BB1862" s="12">
        <f t="shared" ref="BB1862:BQ1862" si="5075">SUM(BB1863:BB1866)</f>
        <v>0</v>
      </c>
      <c r="BC1862" s="12">
        <f t="shared" si="5075"/>
        <v>0</v>
      </c>
      <c r="BD1862" s="12">
        <f t="shared" si="5075"/>
        <v>0</v>
      </c>
      <c r="BE1862" s="12">
        <f t="shared" si="5075"/>
        <v>0</v>
      </c>
      <c r="BF1862" s="12">
        <f t="shared" si="5075"/>
        <v>0</v>
      </c>
      <c r="BG1862" s="12">
        <f t="shared" si="5075"/>
        <v>0</v>
      </c>
      <c r="BH1862" s="12">
        <f t="shared" si="5075"/>
        <v>0</v>
      </c>
      <c r="BI1862" s="12">
        <f t="shared" si="5075"/>
        <v>0</v>
      </c>
      <c r="BJ1862" s="12">
        <f t="shared" si="5075"/>
        <v>0</v>
      </c>
      <c r="BK1862" s="12">
        <f t="shared" si="5075"/>
        <v>0</v>
      </c>
      <c r="BL1862" s="12">
        <f t="shared" si="5075"/>
        <v>0</v>
      </c>
      <c r="BM1862" s="12">
        <f t="shared" si="5075"/>
        <v>0</v>
      </c>
      <c r="BN1862" s="12">
        <f t="shared" si="5075"/>
        <v>0</v>
      </c>
      <c r="BO1862" s="12">
        <f t="shared" si="5075"/>
        <v>0</v>
      </c>
      <c r="BP1862" s="12">
        <f t="shared" si="5075"/>
        <v>0</v>
      </c>
      <c r="BQ1862" s="12">
        <f t="shared" si="5075"/>
        <v>0</v>
      </c>
      <c r="BR1862" s="12">
        <v>0</v>
      </c>
      <c r="BS1862" s="12">
        <v>0</v>
      </c>
      <c r="BT1862" s="12">
        <f t="shared" ref="BT1862:BX1862" si="5076">SUM(BT1863:BT1866)</f>
        <v>284709</v>
      </c>
      <c r="BU1862" s="12">
        <f t="shared" si="5076"/>
        <v>279714</v>
      </c>
      <c r="BV1862" s="12">
        <f t="shared" si="5076"/>
        <v>150488</v>
      </c>
      <c r="BW1862" s="12">
        <f t="shared" si="5076"/>
        <v>54690</v>
      </c>
      <c r="BX1862" s="12">
        <f t="shared" si="5076"/>
        <v>16230</v>
      </c>
      <c r="BY1862" s="12">
        <f t="shared" ref="BY1862" si="5077">SUM(BY1863:BY1866)</f>
        <v>19230</v>
      </c>
      <c r="BZ1862" s="12">
        <f t="shared" ref="BZ1862" si="5078">SUM(BZ1863:BZ1866)</f>
        <v>19230</v>
      </c>
      <c r="CA1862" s="12">
        <f t="shared" si="5050"/>
        <v>205178</v>
      </c>
      <c r="CB1862" s="124">
        <f t="shared" si="5061"/>
        <v>73.352781769950738</v>
      </c>
    </row>
    <row r="1863" spans="1:80" x14ac:dyDescent="0.25">
      <c r="A1863" s="4" t="s">
        <v>928</v>
      </c>
      <c r="B1863" s="4" t="s">
        <v>88</v>
      </c>
      <c r="C1863" s="4" t="s">
        <v>1072</v>
      </c>
      <c r="D1863" s="79" t="s">
        <v>1073</v>
      </c>
      <c r="E1863" s="89">
        <v>6112</v>
      </c>
      <c r="F1863" s="79" t="s">
        <v>1075</v>
      </c>
      <c r="G1863" s="75" t="s">
        <v>1906</v>
      </c>
      <c r="H1863" s="13" t="s">
        <v>92</v>
      </c>
      <c r="I1863" s="14">
        <v>100014</v>
      </c>
      <c r="J1863" s="14">
        <f t="shared" si="5049"/>
        <v>89634</v>
      </c>
      <c r="K1863" s="14">
        <v>89634</v>
      </c>
      <c r="L1863" s="14">
        <f t="shared" si="5052"/>
        <v>0</v>
      </c>
      <c r="M1863" s="14">
        <v>0</v>
      </c>
      <c r="N1863" s="14">
        <v>0</v>
      </c>
      <c r="O1863" s="14">
        <v>0</v>
      </c>
      <c r="P1863" s="14">
        <v>0</v>
      </c>
      <c r="Q1863" s="14">
        <v>0</v>
      </c>
      <c r="R1863" s="14">
        <v>0</v>
      </c>
      <c r="S1863" s="14"/>
      <c r="T1863" s="14"/>
      <c r="U1863" s="14"/>
      <c r="V1863" s="14"/>
      <c r="W1863" s="14"/>
      <c r="X1863" s="14">
        <f t="shared" si="4965"/>
        <v>0</v>
      </c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>
        <v>0</v>
      </c>
      <c r="AI1863" s="14">
        <v>0</v>
      </c>
      <c r="AJ1863" s="14">
        <v>0</v>
      </c>
      <c r="AK1863" s="14"/>
      <c r="AL1863" s="14"/>
      <c r="AM1863" s="14"/>
      <c r="AN1863" s="14"/>
      <c r="AO1863" s="14"/>
      <c r="AP1863" s="14">
        <f t="shared" si="4966"/>
        <v>0</v>
      </c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>
        <v>0</v>
      </c>
      <c r="BA1863" s="14">
        <v>0</v>
      </c>
      <c r="BB1863" s="14">
        <v>0</v>
      </c>
      <c r="BC1863" s="14"/>
      <c r="BD1863" s="14"/>
      <c r="BE1863" s="14"/>
      <c r="BF1863" s="14"/>
      <c r="BG1863" s="14"/>
      <c r="BH1863" s="14">
        <f t="shared" si="4967"/>
        <v>0</v>
      </c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>
        <v>0</v>
      </c>
      <c r="BS1863" s="14">
        <v>0</v>
      </c>
      <c r="BT1863" s="14">
        <v>89634</v>
      </c>
      <c r="BU1863" s="14">
        <v>89634</v>
      </c>
      <c r="BV1863" s="14">
        <v>47100</v>
      </c>
      <c r="BW1863" s="14">
        <f t="shared" si="4910"/>
        <v>20550</v>
      </c>
      <c r="BX1863" s="14">
        <v>4850</v>
      </c>
      <c r="BY1863" s="14">
        <v>7850</v>
      </c>
      <c r="BZ1863" s="14">
        <v>7850</v>
      </c>
      <c r="CA1863" s="14">
        <f t="shared" si="5050"/>
        <v>67650</v>
      </c>
      <c r="CB1863" s="122">
        <f t="shared" si="5061"/>
        <v>75.473592609947119</v>
      </c>
    </row>
    <row r="1864" spans="1:80" x14ac:dyDescent="0.25">
      <c r="A1864" s="4" t="s">
        <v>928</v>
      </c>
      <c r="B1864" s="4" t="s">
        <v>88</v>
      </c>
      <c r="C1864" s="4" t="s">
        <v>1072</v>
      </c>
      <c r="D1864" s="79" t="s">
        <v>1073</v>
      </c>
      <c r="E1864" s="89">
        <v>6112</v>
      </c>
      <c r="F1864" s="79" t="s">
        <v>1076</v>
      </c>
      <c r="G1864" s="75" t="s">
        <v>1906</v>
      </c>
      <c r="H1864" s="13" t="s">
        <v>39</v>
      </c>
      <c r="I1864" s="14">
        <v>119453</v>
      </c>
      <c r="J1864" s="14">
        <f t="shared" si="5049"/>
        <v>136579</v>
      </c>
      <c r="K1864" s="14">
        <v>136579</v>
      </c>
      <c r="L1864" s="14">
        <f t="shared" si="5052"/>
        <v>0</v>
      </c>
      <c r="M1864" s="14">
        <v>0</v>
      </c>
      <c r="N1864" s="14">
        <v>0</v>
      </c>
      <c r="O1864" s="14">
        <v>0</v>
      </c>
      <c r="P1864" s="14">
        <v>0</v>
      </c>
      <c r="Q1864" s="14">
        <v>0</v>
      </c>
      <c r="R1864" s="14">
        <v>0</v>
      </c>
      <c r="S1864" s="14"/>
      <c r="T1864" s="14"/>
      <c r="U1864" s="14"/>
      <c r="V1864" s="14"/>
      <c r="W1864" s="14"/>
      <c r="X1864" s="14">
        <f t="shared" si="4965"/>
        <v>0</v>
      </c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>
        <v>0</v>
      </c>
      <c r="AI1864" s="14">
        <v>0</v>
      </c>
      <c r="AJ1864" s="14">
        <v>0</v>
      </c>
      <c r="AK1864" s="14"/>
      <c r="AL1864" s="14"/>
      <c r="AM1864" s="14"/>
      <c r="AN1864" s="14"/>
      <c r="AO1864" s="14"/>
      <c r="AP1864" s="14">
        <f t="shared" si="4966"/>
        <v>0</v>
      </c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>
        <v>0</v>
      </c>
      <c r="BA1864" s="14">
        <v>0</v>
      </c>
      <c r="BB1864" s="14">
        <v>0</v>
      </c>
      <c r="BC1864" s="14"/>
      <c r="BD1864" s="14"/>
      <c r="BE1864" s="14"/>
      <c r="BF1864" s="14"/>
      <c r="BG1864" s="14"/>
      <c r="BH1864" s="14">
        <f t="shared" si="4967"/>
        <v>0</v>
      </c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>
        <v>0</v>
      </c>
      <c r="BS1864" s="14">
        <v>0</v>
      </c>
      <c r="BT1864" s="14">
        <v>136579</v>
      </c>
      <c r="BU1864" s="14">
        <v>136579</v>
      </c>
      <c r="BV1864" s="14">
        <v>68280</v>
      </c>
      <c r="BW1864" s="14">
        <f t="shared" si="4910"/>
        <v>34140</v>
      </c>
      <c r="BX1864" s="14">
        <v>11380</v>
      </c>
      <c r="BY1864" s="14">
        <v>11380</v>
      </c>
      <c r="BZ1864" s="14">
        <v>11380</v>
      </c>
      <c r="CA1864" s="14">
        <f t="shared" si="5050"/>
        <v>102420</v>
      </c>
      <c r="CB1864" s="122">
        <f t="shared" si="5061"/>
        <v>74.989566478009067</v>
      </c>
    </row>
    <row r="1865" spans="1:80" x14ac:dyDescent="0.25">
      <c r="A1865" s="4" t="s">
        <v>928</v>
      </c>
      <c r="B1865" s="4" t="s">
        <v>88</v>
      </c>
      <c r="C1865" s="4" t="s">
        <v>1072</v>
      </c>
      <c r="D1865" s="79" t="s">
        <v>1073</v>
      </c>
      <c r="E1865" s="89">
        <v>6112</v>
      </c>
      <c r="F1865" s="79" t="s">
        <v>1077</v>
      </c>
      <c r="G1865" s="75" t="s">
        <v>1906</v>
      </c>
      <c r="H1865" s="13" t="s">
        <v>41</v>
      </c>
      <c r="I1865" s="14">
        <v>24725</v>
      </c>
      <c r="J1865" s="14">
        <f t="shared" si="5049"/>
        <v>32200</v>
      </c>
      <c r="K1865" s="14">
        <v>32200</v>
      </c>
      <c r="L1865" s="14">
        <f t="shared" si="5052"/>
        <v>0</v>
      </c>
      <c r="M1865" s="14">
        <v>0</v>
      </c>
      <c r="N1865" s="14">
        <v>0</v>
      </c>
      <c r="O1865" s="14">
        <v>0</v>
      </c>
      <c r="P1865" s="14">
        <v>0</v>
      </c>
      <c r="Q1865" s="14">
        <v>0</v>
      </c>
      <c r="R1865" s="14">
        <v>0</v>
      </c>
      <c r="S1865" s="14"/>
      <c r="T1865" s="14"/>
      <c r="U1865" s="14"/>
      <c r="V1865" s="14"/>
      <c r="W1865" s="14"/>
      <c r="X1865" s="14">
        <f t="shared" si="4965"/>
        <v>0</v>
      </c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>
        <v>0</v>
      </c>
      <c r="AI1865" s="14">
        <v>0</v>
      </c>
      <c r="AJ1865" s="14">
        <v>0</v>
      </c>
      <c r="AK1865" s="14"/>
      <c r="AL1865" s="14"/>
      <c r="AM1865" s="14"/>
      <c r="AN1865" s="14"/>
      <c r="AO1865" s="14"/>
      <c r="AP1865" s="14">
        <f t="shared" si="4966"/>
        <v>0</v>
      </c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>
        <v>0</v>
      </c>
      <c r="BA1865" s="14">
        <v>0</v>
      </c>
      <c r="BB1865" s="14">
        <v>0</v>
      </c>
      <c r="BC1865" s="14"/>
      <c r="BD1865" s="14"/>
      <c r="BE1865" s="14"/>
      <c r="BF1865" s="14"/>
      <c r="BG1865" s="14"/>
      <c r="BH1865" s="14">
        <f t="shared" si="4967"/>
        <v>0</v>
      </c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>
        <v>0</v>
      </c>
      <c r="BS1865" s="14">
        <v>0</v>
      </c>
      <c r="BT1865" s="14">
        <v>32200</v>
      </c>
      <c r="BU1865" s="14">
        <v>27205</v>
      </c>
      <c r="BV1865" s="14">
        <v>27245</v>
      </c>
      <c r="BW1865" s="14">
        <f t="shared" si="4910"/>
        <v>0</v>
      </c>
      <c r="BX1865" s="14"/>
      <c r="BY1865" s="14"/>
      <c r="BZ1865" s="14"/>
      <c r="CA1865" s="14">
        <f t="shared" si="5050"/>
        <v>27245</v>
      </c>
      <c r="CB1865" s="122">
        <f t="shared" si="5061"/>
        <v>100.14703179562581</v>
      </c>
    </row>
    <row r="1866" spans="1:80" x14ac:dyDescent="0.25">
      <c r="A1866" s="4" t="s">
        <v>928</v>
      </c>
      <c r="B1866" s="4" t="s">
        <v>88</v>
      </c>
      <c r="C1866" s="4" t="s">
        <v>1072</v>
      </c>
      <c r="D1866" s="79" t="s">
        <v>1073</v>
      </c>
      <c r="E1866" s="89">
        <v>6112</v>
      </c>
      <c r="F1866" s="79" t="s">
        <v>1078</v>
      </c>
      <c r="G1866" s="75" t="s">
        <v>1906</v>
      </c>
      <c r="H1866" s="13" t="s">
        <v>43</v>
      </c>
      <c r="I1866" s="14">
        <v>20700</v>
      </c>
      <c r="J1866" s="14">
        <f t="shared" si="5049"/>
        <v>26296</v>
      </c>
      <c r="K1866" s="14">
        <v>26296</v>
      </c>
      <c r="L1866" s="14">
        <f t="shared" si="5052"/>
        <v>0</v>
      </c>
      <c r="M1866" s="14">
        <v>0</v>
      </c>
      <c r="N1866" s="14">
        <v>0</v>
      </c>
      <c r="O1866" s="14">
        <v>0</v>
      </c>
      <c r="P1866" s="14">
        <v>0</v>
      </c>
      <c r="Q1866" s="14">
        <v>0</v>
      </c>
      <c r="R1866" s="14">
        <v>0</v>
      </c>
      <c r="S1866" s="14"/>
      <c r="T1866" s="14"/>
      <c r="U1866" s="14"/>
      <c r="V1866" s="14"/>
      <c r="W1866" s="14"/>
      <c r="X1866" s="14">
        <f t="shared" si="4965"/>
        <v>0</v>
      </c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>
        <v>0</v>
      </c>
      <c r="AI1866" s="14">
        <v>0</v>
      </c>
      <c r="AJ1866" s="14">
        <v>0</v>
      </c>
      <c r="AK1866" s="14"/>
      <c r="AL1866" s="14"/>
      <c r="AM1866" s="14"/>
      <c r="AN1866" s="14"/>
      <c r="AO1866" s="14"/>
      <c r="AP1866" s="14">
        <f t="shared" si="4966"/>
        <v>0</v>
      </c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>
        <v>0</v>
      </c>
      <c r="BA1866" s="14">
        <v>0</v>
      </c>
      <c r="BB1866" s="14">
        <v>0</v>
      </c>
      <c r="BC1866" s="14"/>
      <c r="BD1866" s="14"/>
      <c r="BE1866" s="14"/>
      <c r="BF1866" s="14"/>
      <c r="BG1866" s="14"/>
      <c r="BH1866" s="14">
        <f t="shared" si="4967"/>
        <v>0</v>
      </c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>
        <v>0</v>
      </c>
      <c r="BS1866" s="14">
        <v>0</v>
      </c>
      <c r="BT1866" s="14">
        <v>26296</v>
      </c>
      <c r="BU1866" s="14">
        <v>26296</v>
      </c>
      <c r="BV1866" s="14">
        <v>7863</v>
      </c>
      <c r="BW1866" s="14">
        <f t="shared" si="4910"/>
        <v>0</v>
      </c>
      <c r="BX1866" s="14"/>
      <c r="BY1866" s="14"/>
      <c r="BZ1866" s="14"/>
      <c r="CA1866" s="14">
        <f t="shared" si="5050"/>
        <v>7863</v>
      </c>
      <c r="CB1866" s="122">
        <f t="shared" si="5061"/>
        <v>29.901886218436264</v>
      </c>
    </row>
    <row r="1867" spans="1:80" x14ac:dyDescent="0.25">
      <c r="A1867" s="4" t="s">
        <v>928</v>
      </c>
      <c r="B1867" s="4" t="s">
        <v>88</v>
      </c>
      <c r="C1867" s="4" t="s">
        <v>1072</v>
      </c>
      <c r="D1867" s="79" t="s">
        <v>1073</v>
      </c>
      <c r="E1867" s="78" t="s">
        <v>44</v>
      </c>
      <c r="F1867" s="78" t="s">
        <v>1</v>
      </c>
      <c r="G1867" s="2" t="s">
        <v>1</v>
      </c>
      <c r="H1867" s="2" t="s">
        <v>45</v>
      </c>
      <c r="I1867" s="12">
        <f>SUM(I1868)</f>
        <v>139418</v>
      </c>
      <c r="J1867" s="12">
        <f t="shared" si="5049"/>
        <v>154247</v>
      </c>
      <c r="K1867" s="12">
        <f t="shared" ref="K1867:Q1867" si="5079">SUM(K1868)</f>
        <v>154247</v>
      </c>
      <c r="L1867" s="12">
        <f t="shared" si="5052"/>
        <v>0</v>
      </c>
      <c r="M1867" s="12">
        <f t="shared" si="5079"/>
        <v>0</v>
      </c>
      <c r="N1867" s="12">
        <f t="shared" si="5079"/>
        <v>0</v>
      </c>
      <c r="O1867" s="12">
        <f t="shared" si="5079"/>
        <v>0</v>
      </c>
      <c r="P1867" s="12">
        <f t="shared" si="5079"/>
        <v>0</v>
      </c>
      <c r="Q1867" s="12">
        <f t="shared" si="5079"/>
        <v>0</v>
      </c>
      <c r="R1867" s="12">
        <f t="shared" ref="R1867:AG1867" si="5080">SUM(R1868)</f>
        <v>0</v>
      </c>
      <c r="S1867" s="12">
        <f t="shared" si="5080"/>
        <v>0</v>
      </c>
      <c r="T1867" s="12">
        <f t="shared" si="5080"/>
        <v>0</v>
      </c>
      <c r="U1867" s="12">
        <f t="shared" si="5080"/>
        <v>0</v>
      </c>
      <c r="V1867" s="12">
        <f t="shared" si="5080"/>
        <v>0</v>
      </c>
      <c r="W1867" s="12">
        <f t="shared" si="5080"/>
        <v>0</v>
      </c>
      <c r="X1867" s="12">
        <f t="shared" si="5080"/>
        <v>0</v>
      </c>
      <c r="Y1867" s="12">
        <f t="shared" si="5080"/>
        <v>0</v>
      </c>
      <c r="Z1867" s="12">
        <f t="shared" si="5080"/>
        <v>0</v>
      </c>
      <c r="AA1867" s="12">
        <f t="shared" si="5080"/>
        <v>0</v>
      </c>
      <c r="AB1867" s="12">
        <f t="shared" si="5080"/>
        <v>0</v>
      </c>
      <c r="AC1867" s="12">
        <f t="shared" si="5080"/>
        <v>0</v>
      </c>
      <c r="AD1867" s="12">
        <f t="shared" si="5080"/>
        <v>0</v>
      </c>
      <c r="AE1867" s="12">
        <f t="shared" si="5080"/>
        <v>0</v>
      </c>
      <c r="AF1867" s="12">
        <f t="shared" si="5080"/>
        <v>0</v>
      </c>
      <c r="AG1867" s="12">
        <f t="shared" si="5080"/>
        <v>0</v>
      </c>
      <c r="AH1867" s="12">
        <v>0</v>
      </c>
      <c r="AI1867" s="12">
        <v>0</v>
      </c>
      <c r="AJ1867" s="12">
        <f t="shared" ref="AJ1867:AY1867" si="5081">SUM(AJ1868)</f>
        <v>0</v>
      </c>
      <c r="AK1867" s="12">
        <f t="shared" si="5081"/>
        <v>0</v>
      </c>
      <c r="AL1867" s="12">
        <f t="shared" si="5081"/>
        <v>0</v>
      </c>
      <c r="AM1867" s="12">
        <f t="shared" si="5081"/>
        <v>0</v>
      </c>
      <c r="AN1867" s="12">
        <f t="shared" si="5081"/>
        <v>0</v>
      </c>
      <c r="AO1867" s="12">
        <f t="shared" si="5081"/>
        <v>0</v>
      </c>
      <c r="AP1867" s="12">
        <f t="shared" si="5081"/>
        <v>0</v>
      </c>
      <c r="AQ1867" s="12">
        <f t="shared" si="5081"/>
        <v>0</v>
      </c>
      <c r="AR1867" s="12">
        <f t="shared" si="5081"/>
        <v>0</v>
      </c>
      <c r="AS1867" s="12">
        <f t="shared" si="5081"/>
        <v>0</v>
      </c>
      <c r="AT1867" s="12">
        <f t="shared" si="5081"/>
        <v>0</v>
      </c>
      <c r="AU1867" s="12">
        <f t="shared" si="5081"/>
        <v>0</v>
      </c>
      <c r="AV1867" s="12">
        <f t="shared" si="5081"/>
        <v>0</v>
      </c>
      <c r="AW1867" s="12">
        <f t="shared" si="5081"/>
        <v>0</v>
      </c>
      <c r="AX1867" s="12">
        <f t="shared" si="5081"/>
        <v>0</v>
      </c>
      <c r="AY1867" s="12">
        <f t="shared" si="5081"/>
        <v>0</v>
      </c>
      <c r="AZ1867" s="12">
        <v>0</v>
      </c>
      <c r="BA1867" s="12">
        <v>0</v>
      </c>
      <c r="BB1867" s="12">
        <f t="shared" ref="BB1867:BQ1867" si="5082">SUM(BB1868)</f>
        <v>0</v>
      </c>
      <c r="BC1867" s="12">
        <f t="shared" si="5082"/>
        <v>0</v>
      </c>
      <c r="BD1867" s="12">
        <f t="shared" si="5082"/>
        <v>0</v>
      </c>
      <c r="BE1867" s="12">
        <f t="shared" si="5082"/>
        <v>0</v>
      </c>
      <c r="BF1867" s="12">
        <f t="shared" si="5082"/>
        <v>0</v>
      </c>
      <c r="BG1867" s="12">
        <f t="shared" si="5082"/>
        <v>0</v>
      </c>
      <c r="BH1867" s="12">
        <f t="shared" si="5082"/>
        <v>0</v>
      </c>
      <c r="BI1867" s="12">
        <f t="shared" si="5082"/>
        <v>0</v>
      </c>
      <c r="BJ1867" s="12">
        <f t="shared" si="5082"/>
        <v>0</v>
      </c>
      <c r="BK1867" s="12">
        <f t="shared" si="5082"/>
        <v>0</v>
      </c>
      <c r="BL1867" s="12">
        <f t="shared" si="5082"/>
        <v>0</v>
      </c>
      <c r="BM1867" s="12">
        <f t="shared" si="5082"/>
        <v>0</v>
      </c>
      <c r="BN1867" s="12">
        <f t="shared" si="5082"/>
        <v>0</v>
      </c>
      <c r="BO1867" s="12">
        <f t="shared" si="5082"/>
        <v>0</v>
      </c>
      <c r="BP1867" s="12">
        <f t="shared" si="5082"/>
        <v>0</v>
      </c>
      <c r="BQ1867" s="12">
        <f t="shared" si="5082"/>
        <v>0</v>
      </c>
      <c r="BR1867" s="12">
        <v>0</v>
      </c>
      <c r="BS1867" s="12">
        <v>0</v>
      </c>
      <c r="BT1867" s="12">
        <f t="shared" ref="BT1867:BZ1867" si="5083">SUM(BT1868)</f>
        <v>161959</v>
      </c>
      <c r="BU1867" s="12">
        <f t="shared" si="5083"/>
        <v>161959</v>
      </c>
      <c r="BV1867" s="12">
        <f t="shared" si="5083"/>
        <v>81001</v>
      </c>
      <c r="BW1867" s="12">
        <f t="shared" si="5083"/>
        <v>40488</v>
      </c>
      <c r="BX1867" s="12">
        <f t="shared" si="5083"/>
        <v>13496</v>
      </c>
      <c r="BY1867" s="12">
        <f t="shared" si="5083"/>
        <v>13496</v>
      </c>
      <c r="BZ1867" s="12">
        <f t="shared" si="5083"/>
        <v>13496</v>
      </c>
      <c r="CA1867" s="12">
        <f t="shared" si="5050"/>
        <v>121489</v>
      </c>
      <c r="CB1867" s="124">
        <f t="shared" si="5061"/>
        <v>75.012194444272922</v>
      </c>
    </row>
    <row r="1868" spans="1:80" x14ac:dyDescent="0.25">
      <c r="A1868" s="4" t="s">
        <v>928</v>
      </c>
      <c r="B1868" s="4" t="s">
        <v>88</v>
      </c>
      <c r="C1868" s="4" t="s">
        <v>1072</v>
      </c>
      <c r="D1868" s="79" t="s">
        <v>1073</v>
      </c>
      <c r="E1868" s="89">
        <v>6121</v>
      </c>
      <c r="F1868" s="79"/>
      <c r="G1868" s="75" t="s">
        <v>1906</v>
      </c>
      <c r="H1868" s="13" t="s">
        <v>46</v>
      </c>
      <c r="I1868" s="14">
        <v>139418</v>
      </c>
      <c r="J1868" s="14">
        <f t="shared" si="5049"/>
        <v>154247</v>
      </c>
      <c r="K1868" s="14">
        <v>154247</v>
      </c>
      <c r="L1868" s="14">
        <f t="shared" si="5052"/>
        <v>0</v>
      </c>
      <c r="M1868" s="14">
        <v>0</v>
      </c>
      <c r="N1868" s="14">
        <v>0</v>
      </c>
      <c r="O1868" s="14">
        <v>0</v>
      </c>
      <c r="P1868" s="14">
        <v>0</v>
      </c>
      <c r="Q1868" s="14">
        <v>0</v>
      </c>
      <c r="R1868" s="14">
        <v>0</v>
      </c>
      <c r="S1868" s="14"/>
      <c r="T1868" s="14"/>
      <c r="U1868" s="14"/>
      <c r="V1868" s="14"/>
      <c r="W1868" s="14"/>
      <c r="X1868" s="14">
        <f t="shared" si="4965"/>
        <v>0</v>
      </c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>
        <v>0</v>
      </c>
      <c r="AI1868" s="14">
        <v>0</v>
      </c>
      <c r="AJ1868" s="14">
        <v>0</v>
      </c>
      <c r="AK1868" s="14"/>
      <c r="AL1868" s="14"/>
      <c r="AM1868" s="14"/>
      <c r="AN1868" s="14"/>
      <c r="AO1868" s="14"/>
      <c r="AP1868" s="14">
        <f t="shared" si="4966"/>
        <v>0</v>
      </c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>
        <v>0</v>
      </c>
      <c r="BA1868" s="14">
        <v>0</v>
      </c>
      <c r="BB1868" s="14">
        <v>0</v>
      </c>
      <c r="BC1868" s="14"/>
      <c r="BD1868" s="14"/>
      <c r="BE1868" s="14"/>
      <c r="BF1868" s="14"/>
      <c r="BG1868" s="14"/>
      <c r="BH1868" s="14">
        <f t="shared" si="4967"/>
        <v>0</v>
      </c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>
        <v>0</v>
      </c>
      <c r="BS1868" s="14">
        <v>0</v>
      </c>
      <c r="BT1868" s="14">
        <v>161959</v>
      </c>
      <c r="BU1868" s="14">
        <v>161959</v>
      </c>
      <c r="BV1868" s="14">
        <v>81001</v>
      </c>
      <c r="BW1868" s="14">
        <f t="shared" si="4910"/>
        <v>40488</v>
      </c>
      <c r="BX1868" s="14">
        <v>13496</v>
      </c>
      <c r="BY1868" s="14">
        <v>13496</v>
      </c>
      <c r="BZ1868" s="14">
        <v>13496</v>
      </c>
      <c r="CA1868" s="14">
        <f t="shared" si="5050"/>
        <v>121489</v>
      </c>
      <c r="CB1868" s="122">
        <f t="shared" si="5061"/>
        <v>75.012194444272922</v>
      </c>
    </row>
    <row r="1869" spans="1:80" x14ac:dyDescent="0.25">
      <c r="A1869" s="4" t="s">
        <v>928</v>
      </c>
      <c r="B1869" s="4" t="s">
        <v>88</v>
      </c>
      <c r="C1869" s="4" t="s">
        <v>1072</v>
      </c>
      <c r="D1869" s="79" t="s">
        <v>1073</v>
      </c>
      <c r="E1869" s="78" t="s">
        <v>47</v>
      </c>
      <c r="F1869" s="78" t="s">
        <v>1</v>
      </c>
      <c r="G1869" s="2" t="s">
        <v>1</v>
      </c>
      <c r="H1869" s="2" t="s">
        <v>48</v>
      </c>
      <c r="I1869" s="12">
        <f>SUM(I1870:I1877)</f>
        <v>128069</v>
      </c>
      <c r="J1869" s="12">
        <f t="shared" si="5049"/>
        <v>127910</v>
      </c>
      <c r="K1869" s="12">
        <f t="shared" ref="K1869" si="5084">SUM(K1870:K1877)</f>
        <v>127910</v>
      </c>
      <c r="L1869" s="12">
        <f t="shared" si="5052"/>
        <v>0</v>
      </c>
      <c r="M1869" s="12">
        <f t="shared" ref="M1869:Q1869" si="5085">SUM(M1870:M1877)</f>
        <v>0</v>
      </c>
      <c r="N1869" s="12">
        <f t="shared" si="5085"/>
        <v>0</v>
      </c>
      <c r="O1869" s="12">
        <f t="shared" si="5085"/>
        <v>0</v>
      </c>
      <c r="P1869" s="12">
        <f t="shared" si="5085"/>
        <v>0</v>
      </c>
      <c r="Q1869" s="12">
        <f t="shared" si="5085"/>
        <v>0</v>
      </c>
      <c r="R1869" s="12">
        <f t="shared" ref="R1869:AG1869" si="5086">SUM(R1870:R1877)</f>
        <v>0</v>
      </c>
      <c r="S1869" s="12">
        <f t="shared" si="5086"/>
        <v>0</v>
      </c>
      <c r="T1869" s="12">
        <f t="shared" si="5086"/>
        <v>0</v>
      </c>
      <c r="U1869" s="12">
        <f t="shared" si="5086"/>
        <v>0</v>
      </c>
      <c r="V1869" s="12">
        <f t="shared" si="5086"/>
        <v>0</v>
      </c>
      <c r="W1869" s="12">
        <f t="shared" si="5086"/>
        <v>0</v>
      </c>
      <c r="X1869" s="12">
        <f t="shared" si="5086"/>
        <v>0</v>
      </c>
      <c r="Y1869" s="12">
        <f t="shared" si="5086"/>
        <v>0</v>
      </c>
      <c r="Z1869" s="12">
        <f t="shared" si="5086"/>
        <v>0</v>
      </c>
      <c r="AA1869" s="12">
        <f t="shared" si="5086"/>
        <v>0</v>
      </c>
      <c r="AB1869" s="12">
        <f t="shared" si="5086"/>
        <v>0</v>
      </c>
      <c r="AC1869" s="12">
        <f t="shared" si="5086"/>
        <v>0</v>
      </c>
      <c r="AD1869" s="12">
        <f t="shared" si="5086"/>
        <v>0</v>
      </c>
      <c r="AE1869" s="12">
        <f t="shared" si="5086"/>
        <v>0</v>
      </c>
      <c r="AF1869" s="12">
        <f t="shared" si="5086"/>
        <v>0</v>
      </c>
      <c r="AG1869" s="12">
        <f t="shared" si="5086"/>
        <v>0</v>
      </c>
      <c r="AH1869" s="12">
        <v>0</v>
      </c>
      <c r="AI1869" s="12">
        <v>0</v>
      </c>
      <c r="AJ1869" s="12">
        <f t="shared" ref="AJ1869:AY1869" si="5087">SUM(AJ1870:AJ1877)</f>
        <v>0</v>
      </c>
      <c r="AK1869" s="12">
        <f t="shared" si="5087"/>
        <v>0</v>
      </c>
      <c r="AL1869" s="12">
        <f t="shared" si="5087"/>
        <v>0</v>
      </c>
      <c r="AM1869" s="12">
        <f t="shared" si="5087"/>
        <v>0</v>
      </c>
      <c r="AN1869" s="12">
        <f t="shared" si="5087"/>
        <v>0</v>
      </c>
      <c r="AO1869" s="12">
        <f t="shared" si="5087"/>
        <v>0</v>
      </c>
      <c r="AP1869" s="12">
        <f t="shared" si="5087"/>
        <v>0</v>
      </c>
      <c r="AQ1869" s="12">
        <f t="shared" si="5087"/>
        <v>0</v>
      </c>
      <c r="AR1869" s="12">
        <f t="shared" si="5087"/>
        <v>0</v>
      </c>
      <c r="AS1869" s="12">
        <f t="shared" si="5087"/>
        <v>0</v>
      </c>
      <c r="AT1869" s="12">
        <f t="shared" si="5087"/>
        <v>0</v>
      </c>
      <c r="AU1869" s="12">
        <f t="shared" si="5087"/>
        <v>0</v>
      </c>
      <c r="AV1869" s="12">
        <f t="shared" si="5087"/>
        <v>0</v>
      </c>
      <c r="AW1869" s="12">
        <f t="shared" si="5087"/>
        <v>0</v>
      </c>
      <c r="AX1869" s="12">
        <f t="shared" si="5087"/>
        <v>0</v>
      </c>
      <c r="AY1869" s="12">
        <f t="shared" si="5087"/>
        <v>0</v>
      </c>
      <c r="AZ1869" s="12">
        <v>0</v>
      </c>
      <c r="BA1869" s="12">
        <v>0</v>
      </c>
      <c r="BB1869" s="12">
        <f t="shared" ref="BB1869:BQ1869" si="5088">SUM(BB1870:BB1877)</f>
        <v>0</v>
      </c>
      <c r="BC1869" s="12">
        <f t="shared" si="5088"/>
        <v>0</v>
      </c>
      <c r="BD1869" s="12">
        <f t="shared" si="5088"/>
        <v>0</v>
      </c>
      <c r="BE1869" s="12">
        <f t="shared" si="5088"/>
        <v>7000</v>
      </c>
      <c r="BF1869" s="12">
        <f t="shared" si="5088"/>
        <v>0</v>
      </c>
      <c r="BG1869" s="12">
        <f t="shared" si="5088"/>
        <v>0</v>
      </c>
      <c r="BH1869" s="12">
        <f t="shared" si="5088"/>
        <v>7000</v>
      </c>
      <c r="BI1869" s="12">
        <f t="shared" si="5088"/>
        <v>0</v>
      </c>
      <c r="BJ1869" s="12">
        <f t="shared" si="5088"/>
        <v>0</v>
      </c>
      <c r="BK1869" s="12">
        <f t="shared" si="5088"/>
        <v>0</v>
      </c>
      <c r="BL1869" s="12">
        <f t="shared" si="5088"/>
        <v>5000</v>
      </c>
      <c r="BM1869" s="12">
        <f t="shared" si="5088"/>
        <v>0</v>
      </c>
      <c r="BN1869" s="12">
        <f t="shared" si="5088"/>
        <v>2000</v>
      </c>
      <c r="BO1869" s="12">
        <f t="shared" si="5088"/>
        <v>0</v>
      </c>
      <c r="BP1869" s="12">
        <f t="shared" si="5088"/>
        <v>0</v>
      </c>
      <c r="BQ1869" s="12">
        <f t="shared" si="5088"/>
        <v>0</v>
      </c>
      <c r="BR1869" s="12">
        <v>7000</v>
      </c>
      <c r="BS1869" s="12">
        <v>0</v>
      </c>
      <c r="BT1869" s="12">
        <f t="shared" ref="BT1869:BY1869" si="5089">SUM(BT1870:BT1877)</f>
        <v>141884</v>
      </c>
      <c r="BU1869" s="12">
        <f t="shared" si="5089"/>
        <v>141884</v>
      </c>
      <c r="BV1869" s="12">
        <f t="shared" si="5089"/>
        <v>76161</v>
      </c>
      <c r="BW1869" s="12">
        <f t="shared" si="5089"/>
        <v>33265</v>
      </c>
      <c r="BX1869" s="12">
        <f t="shared" si="5089"/>
        <v>22629</v>
      </c>
      <c r="BY1869" s="12">
        <f t="shared" si="5089"/>
        <v>5318</v>
      </c>
      <c r="BZ1869" s="12">
        <f>SUM(BZ1870:BZ1877)</f>
        <v>5318</v>
      </c>
      <c r="CA1869" s="12">
        <f t="shared" si="5050"/>
        <v>109426</v>
      </c>
      <c r="CB1869" s="124">
        <f t="shared" si="5061"/>
        <v>77.123565729751064</v>
      </c>
    </row>
    <row r="1870" spans="1:80" x14ac:dyDescent="0.25">
      <c r="A1870" s="4" t="s">
        <v>928</v>
      </c>
      <c r="B1870" s="4" t="s">
        <v>88</v>
      </c>
      <c r="C1870" s="4" t="s">
        <v>1072</v>
      </c>
      <c r="D1870" s="79" t="s">
        <v>1073</v>
      </c>
      <c r="E1870" s="89">
        <v>6131</v>
      </c>
      <c r="F1870" s="79"/>
      <c r="G1870" s="75" t="s">
        <v>1906</v>
      </c>
      <c r="H1870" s="13" t="s">
        <v>49</v>
      </c>
      <c r="I1870" s="14">
        <v>1700</v>
      </c>
      <c r="J1870" s="14">
        <f t="shared" si="5049"/>
        <v>1870</v>
      </c>
      <c r="K1870" s="14">
        <v>1870</v>
      </c>
      <c r="L1870" s="14">
        <f t="shared" si="5052"/>
        <v>0</v>
      </c>
      <c r="M1870" s="14">
        <v>0</v>
      </c>
      <c r="N1870" s="14">
        <v>0</v>
      </c>
      <c r="O1870" s="14">
        <v>0</v>
      </c>
      <c r="P1870" s="14">
        <v>0</v>
      </c>
      <c r="Q1870" s="14">
        <v>0</v>
      </c>
      <c r="R1870" s="14">
        <v>0</v>
      </c>
      <c r="S1870" s="14"/>
      <c r="T1870" s="14"/>
      <c r="U1870" s="14"/>
      <c r="V1870" s="14"/>
      <c r="W1870" s="14"/>
      <c r="X1870" s="14">
        <f t="shared" si="4965"/>
        <v>0</v>
      </c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>
        <v>0</v>
      </c>
      <c r="AI1870" s="14">
        <v>0</v>
      </c>
      <c r="AJ1870" s="14">
        <v>0</v>
      </c>
      <c r="AK1870" s="14"/>
      <c r="AL1870" s="14"/>
      <c r="AM1870" s="14"/>
      <c r="AN1870" s="14"/>
      <c r="AO1870" s="14"/>
      <c r="AP1870" s="14">
        <f t="shared" si="4966"/>
        <v>0</v>
      </c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>
        <v>0</v>
      </c>
      <c r="BA1870" s="14">
        <v>0</v>
      </c>
      <c r="BB1870" s="14">
        <v>0</v>
      </c>
      <c r="BC1870" s="14"/>
      <c r="BD1870" s="14"/>
      <c r="BE1870" s="14"/>
      <c r="BF1870" s="14"/>
      <c r="BG1870" s="14"/>
      <c r="BH1870" s="14">
        <f t="shared" si="4967"/>
        <v>0</v>
      </c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>
        <v>0</v>
      </c>
      <c r="BS1870" s="14">
        <v>0</v>
      </c>
      <c r="BT1870" s="14">
        <v>1870</v>
      </c>
      <c r="BU1870" s="14">
        <v>1870</v>
      </c>
      <c r="BV1870" s="14">
        <v>936</v>
      </c>
      <c r="BW1870" s="14">
        <f t="shared" ref="BW1870:BW1929" si="5090">BX1870+BY1870+BZ1870</f>
        <v>780</v>
      </c>
      <c r="BX1870" s="14">
        <v>780</v>
      </c>
      <c r="BY1870" s="14"/>
      <c r="BZ1870" s="14"/>
      <c r="CA1870" s="14">
        <f t="shared" si="5050"/>
        <v>1716</v>
      </c>
      <c r="CB1870" s="122">
        <f t="shared" si="5061"/>
        <v>91.764705882352942</v>
      </c>
    </row>
    <row r="1871" spans="1:80" x14ac:dyDescent="0.25">
      <c r="A1871" s="4" t="s">
        <v>928</v>
      </c>
      <c r="B1871" s="4" t="s">
        <v>88</v>
      </c>
      <c r="C1871" s="4" t="s">
        <v>1072</v>
      </c>
      <c r="D1871" s="79" t="s">
        <v>1073</v>
      </c>
      <c r="E1871" s="89">
        <v>6132</v>
      </c>
      <c r="F1871" s="79"/>
      <c r="G1871" s="75" t="s">
        <v>1906</v>
      </c>
      <c r="H1871" s="13" t="s">
        <v>196</v>
      </c>
      <c r="I1871" s="14">
        <v>67984</v>
      </c>
      <c r="J1871" s="14">
        <f t="shared" si="5049"/>
        <v>71383</v>
      </c>
      <c r="K1871" s="14">
        <v>71383</v>
      </c>
      <c r="L1871" s="14">
        <f t="shared" si="5052"/>
        <v>0</v>
      </c>
      <c r="M1871" s="14">
        <v>0</v>
      </c>
      <c r="N1871" s="14">
        <v>0</v>
      </c>
      <c r="O1871" s="14">
        <v>0</v>
      </c>
      <c r="P1871" s="14">
        <v>0</v>
      </c>
      <c r="Q1871" s="14">
        <v>0</v>
      </c>
      <c r="R1871" s="14">
        <v>0</v>
      </c>
      <c r="S1871" s="14"/>
      <c r="T1871" s="14"/>
      <c r="U1871" s="14"/>
      <c r="V1871" s="14"/>
      <c r="W1871" s="14"/>
      <c r="X1871" s="14">
        <f t="shared" si="4965"/>
        <v>0</v>
      </c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>
        <v>0</v>
      </c>
      <c r="AI1871" s="14">
        <v>0</v>
      </c>
      <c r="AJ1871" s="14">
        <v>0</v>
      </c>
      <c r="AK1871" s="14"/>
      <c r="AL1871" s="14"/>
      <c r="AM1871" s="14"/>
      <c r="AN1871" s="14"/>
      <c r="AO1871" s="14"/>
      <c r="AP1871" s="14">
        <f t="shared" si="4966"/>
        <v>0</v>
      </c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>
        <v>0</v>
      </c>
      <c r="BA1871" s="14">
        <v>0</v>
      </c>
      <c r="BB1871" s="14">
        <v>0</v>
      </c>
      <c r="BC1871" s="14"/>
      <c r="BD1871" s="14"/>
      <c r="BE1871" s="14"/>
      <c r="BF1871" s="14"/>
      <c r="BG1871" s="14"/>
      <c r="BH1871" s="14">
        <f t="shared" si="4967"/>
        <v>0</v>
      </c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>
        <v>0</v>
      </c>
      <c r="BS1871" s="14">
        <v>0</v>
      </c>
      <c r="BT1871" s="14">
        <v>71383</v>
      </c>
      <c r="BU1871" s="14">
        <v>71383</v>
      </c>
      <c r="BV1871" s="14">
        <v>37700</v>
      </c>
      <c r="BW1871" s="14">
        <f t="shared" si="5090"/>
        <v>17950</v>
      </c>
      <c r="BX1871" s="14">
        <v>15950</v>
      </c>
      <c r="BY1871" s="14">
        <v>1000</v>
      </c>
      <c r="BZ1871" s="14">
        <v>1000</v>
      </c>
      <c r="CA1871" s="14">
        <f t="shared" si="5050"/>
        <v>55650</v>
      </c>
      <c r="CB1871" s="122">
        <f t="shared" si="5061"/>
        <v>77.959738313043729</v>
      </c>
    </row>
    <row r="1872" spans="1:80" x14ac:dyDescent="0.25">
      <c r="A1872" s="4" t="s">
        <v>928</v>
      </c>
      <c r="B1872" s="4" t="s">
        <v>88</v>
      </c>
      <c r="C1872" s="4" t="s">
        <v>1072</v>
      </c>
      <c r="D1872" s="79" t="s">
        <v>1073</v>
      </c>
      <c r="E1872" s="89">
        <v>6133</v>
      </c>
      <c r="F1872" s="79"/>
      <c r="G1872" s="75" t="s">
        <v>1906</v>
      </c>
      <c r="H1872" s="13" t="s">
        <v>198</v>
      </c>
      <c r="I1872" s="14">
        <v>13167</v>
      </c>
      <c r="J1872" s="14">
        <f t="shared" si="5049"/>
        <v>13167</v>
      </c>
      <c r="K1872" s="14">
        <v>13167</v>
      </c>
      <c r="L1872" s="14">
        <f t="shared" si="5052"/>
        <v>0</v>
      </c>
      <c r="M1872" s="14">
        <v>0</v>
      </c>
      <c r="N1872" s="14">
        <v>0</v>
      </c>
      <c r="O1872" s="14">
        <v>0</v>
      </c>
      <c r="P1872" s="14">
        <v>0</v>
      </c>
      <c r="Q1872" s="14">
        <v>0</v>
      </c>
      <c r="R1872" s="14">
        <v>0</v>
      </c>
      <c r="S1872" s="14"/>
      <c r="T1872" s="14"/>
      <c r="U1872" s="14"/>
      <c r="V1872" s="14"/>
      <c r="W1872" s="14"/>
      <c r="X1872" s="14">
        <f t="shared" si="4965"/>
        <v>0</v>
      </c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>
        <v>0</v>
      </c>
      <c r="AI1872" s="14">
        <v>0</v>
      </c>
      <c r="AJ1872" s="14">
        <v>0</v>
      </c>
      <c r="AK1872" s="14"/>
      <c r="AL1872" s="14"/>
      <c r="AM1872" s="14"/>
      <c r="AN1872" s="14"/>
      <c r="AO1872" s="14"/>
      <c r="AP1872" s="14">
        <f t="shared" si="4966"/>
        <v>0</v>
      </c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>
        <v>0</v>
      </c>
      <c r="BA1872" s="14">
        <v>0</v>
      </c>
      <c r="BB1872" s="14">
        <v>0</v>
      </c>
      <c r="BC1872" s="14"/>
      <c r="BD1872" s="14"/>
      <c r="BE1872" s="14"/>
      <c r="BF1872" s="14"/>
      <c r="BG1872" s="14"/>
      <c r="BH1872" s="14">
        <f t="shared" si="4967"/>
        <v>0</v>
      </c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>
        <v>0</v>
      </c>
      <c r="BS1872" s="14">
        <v>0</v>
      </c>
      <c r="BT1872" s="14">
        <v>13167</v>
      </c>
      <c r="BU1872" s="14">
        <v>13167</v>
      </c>
      <c r="BV1872" s="14">
        <v>6582</v>
      </c>
      <c r="BW1872" s="14">
        <f t="shared" si="5090"/>
        <v>3291</v>
      </c>
      <c r="BX1872" s="14">
        <v>1097</v>
      </c>
      <c r="BY1872" s="14">
        <v>1097</v>
      </c>
      <c r="BZ1872" s="14">
        <v>1097</v>
      </c>
      <c r="CA1872" s="14">
        <f t="shared" si="5050"/>
        <v>9873</v>
      </c>
      <c r="CB1872" s="122">
        <f t="shared" si="5061"/>
        <v>74.982911825017084</v>
      </c>
    </row>
    <row r="1873" spans="1:80" x14ac:dyDescent="0.25">
      <c r="A1873" s="4" t="s">
        <v>928</v>
      </c>
      <c r="B1873" s="4" t="s">
        <v>88</v>
      </c>
      <c r="C1873" s="4" t="s">
        <v>1072</v>
      </c>
      <c r="D1873" s="79" t="s">
        <v>1073</v>
      </c>
      <c r="E1873" s="89">
        <v>6134</v>
      </c>
      <c r="F1873" s="79"/>
      <c r="G1873" s="75" t="s">
        <v>1906</v>
      </c>
      <c r="H1873" s="13" t="s">
        <v>200</v>
      </c>
      <c r="I1873" s="14">
        <v>18740</v>
      </c>
      <c r="J1873" s="14">
        <f t="shared" si="5049"/>
        <v>13740</v>
      </c>
      <c r="K1873" s="14">
        <v>13740</v>
      </c>
      <c r="L1873" s="14">
        <f t="shared" si="5052"/>
        <v>0</v>
      </c>
      <c r="M1873" s="14">
        <v>0</v>
      </c>
      <c r="N1873" s="14">
        <v>0</v>
      </c>
      <c r="O1873" s="14">
        <v>0</v>
      </c>
      <c r="P1873" s="14">
        <v>0</v>
      </c>
      <c r="Q1873" s="14">
        <v>0</v>
      </c>
      <c r="R1873" s="14">
        <v>0</v>
      </c>
      <c r="S1873" s="14"/>
      <c r="T1873" s="14"/>
      <c r="U1873" s="14"/>
      <c r="V1873" s="14"/>
      <c r="W1873" s="14"/>
      <c r="X1873" s="14">
        <f t="shared" si="4965"/>
        <v>0</v>
      </c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>
        <v>0</v>
      </c>
      <c r="AI1873" s="14">
        <v>0</v>
      </c>
      <c r="AJ1873" s="14">
        <v>0</v>
      </c>
      <c r="AK1873" s="14"/>
      <c r="AL1873" s="14"/>
      <c r="AM1873" s="14"/>
      <c r="AN1873" s="14"/>
      <c r="AO1873" s="14"/>
      <c r="AP1873" s="14">
        <f t="shared" si="4966"/>
        <v>0</v>
      </c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>
        <v>0</v>
      </c>
      <c r="BA1873" s="14">
        <v>0</v>
      </c>
      <c r="BB1873" s="14">
        <v>0</v>
      </c>
      <c r="BC1873" s="14"/>
      <c r="BD1873" s="14"/>
      <c r="BE1873" s="14">
        <v>5000</v>
      </c>
      <c r="BF1873" s="14"/>
      <c r="BG1873" s="14"/>
      <c r="BH1873" s="14">
        <f t="shared" si="4967"/>
        <v>5000</v>
      </c>
      <c r="BI1873" s="14"/>
      <c r="BJ1873" s="14"/>
      <c r="BK1873" s="14"/>
      <c r="BL1873" s="14">
        <v>5000</v>
      </c>
      <c r="BM1873" s="14"/>
      <c r="BN1873" s="14"/>
      <c r="BO1873" s="14"/>
      <c r="BP1873" s="14"/>
      <c r="BQ1873" s="14"/>
      <c r="BR1873" s="14">
        <v>5000</v>
      </c>
      <c r="BS1873" s="14">
        <v>0</v>
      </c>
      <c r="BT1873" s="14">
        <v>27480</v>
      </c>
      <c r="BU1873" s="14">
        <v>25770</v>
      </c>
      <c r="BV1873" s="14">
        <v>13740</v>
      </c>
      <c r="BW1873" s="14">
        <f t="shared" si="5090"/>
        <v>5290</v>
      </c>
      <c r="BX1873" s="14">
        <v>2290</v>
      </c>
      <c r="BY1873" s="14">
        <v>1500</v>
      </c>
      <c r="BZ1873" s="14">
        <v>1500</v>
      </c>
      <c r="CA1873" s="14">
        <f t="shared" si="5050"/>
        <v>19030</v>
      </c>
      <c r="CB1873" s="122">
        <f t="shared" si="5061"/>
        <v>73.845556849049288</v>
      </c>
    </row>
    <row r="1874" spans="1:80" x14ac:dyDescent="0.25">
      <c r="A1874" s="4" t="s">
        <v>928</v>
      </c>
      <c r="B1874" s="4" t="s">
        <v>88</v>
      </c>
      <c r="C1874" s="4" t="s">
        <v>1072</v>
      </c>
      <c r="D1874" s="79" t="s">
        <v>1073</v>
      </c>
      <c r="E1874" s="89">
        <v>6135</v>
      </c>
      <c r="F1874" s="79"/>
      <c r="G1874" s="75" t="s">
        <v>1906</v>
      </c>
      <c r="H1874" s="13" t="s">
        <v>201</v>
      </c>
      <c r="I1874" s="14">
        <v>1725</v>
      </c>
      <c r="J1874" s="14">
        <f t="shared" si="5049"/>
        <v>1898</v>
      </c>
      <c r="K1874" s="14">
        <v>1898</v>
      </c>
      <c r="L1874" s="14">
        <f t="shared" si="5052"/>
        <v>0</v>
      </c>
      <c r="M1874" s="14">
        <v>0</v>
      </c>
      <c r="N1874" s="14">
        <v>0</v>
      </c>
      <c r="O1874" s="14">
        <v>0</v>
      </c>
      <c r="P1874" s="14">
        <v>0</v>
      </c>
      <c r="Q1874" s="14">
        <v>0</v>
      </c>
      <c r="R1874" s="14">
        <v>0</v>
      </c>
      <c r="S1874" s="14"/>
      <c r="T1874" s="14"/>
      <c r="U1874" s="14"/>
      <c r="V1874" s="14"/>
      <c r="W1874" s="14"/>
      <c r="X1874" s="14">
        <f t="shared" si="4965"/>
        <v>0</v>
      </c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>
        <v>0</v>
      </c>
      <c r="AI1874" s="14">
        <v>0</v>
      </c>
      <c r="AJ1874" s="14">
        <v>0</v>
      </c>
      <c r="AK1874" s="14"/>
      <c r="AL1874" s="14"/>
      <c r="AM1874" s="14"/>
      <c r="AN1874" s="14"/>
      <c r="AO1874" s="14"/>
      <c r="AP1874" s="14">
        <f t="shared" si="4966"/>
        <v>0</v>
      </c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>
        <v>0</v>
      </c>
      <c r="BA1874" s="14">
        <v>0</v>
      </c>
      <c r="BB1874" s="14">
        <v>0</v>
      </c>
      <c r="BC1874" s="14"/>
      <c r="BD1874" s="14"/>
      <c r="BE1874" s="14"/>
      <c r="BF1874" s="14"/>
      <c r="BG1874" s="14"/>
      <c r="BH1874" s="14">
        <f t="shared" si="4967"/>
        <v>0</v>
      </c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>
        <v>0</v>
      </c>
      <c r="BS1874" s="14">
        <v>0</v>
      </c>
      <c r="BT1874" s="14">
        <v>1898</v>
      </c>
      <c r="BU1874" s="14">
        <v>1898</v>
      </c>
      <c r="BV1874" s="14">
        <v>948</v>
      </c>
      <c r="BW1874" s="14">
        <f t="shared" si="5090"/>
        <v>474</v>
      </c>
      <c r="BX1874" s="14">
        <v>158</v>
      </c>
      <c r="BY1874" s="14">
        <v>158</v>
      </c>
      <c r="BZ1874" s="14">
        <v>158</v>
      </c>
      <c r="CA1874" s="14">
        <f t="shared" si="5050"/>
        <v>1422</v>
      </c>
      <c r="CB1874" s="122">
        <f t="shared" si="5061"/>
        <v>74.920969441517386</v>
      </c>
    </row>
    <row r="1875" spans="1:80" x14ac:dyDescent="0.25">
      <c r="A1875" s="4" t="s">
        <v>928</v>
      </c>
      <c r="B1875" s="4" t="s">
        <v>88</v>
      </c>
      <c r="C1875" s="4" t="s">
        <v>1072</v>
      </c>
      <c r="D1875" s="79" t="s">
        <v>1073</v>
      </c>
      <c r="E1875" s="89">
        <v>6137</v>
      </c>
      <c r="F1875" s="79"/>
      <c r="G1875" s="75" t="s">
        <v>1906</v>
      </c>
      <c r="H1875" s="13" t="s">
        <v>204</v>
      </c>
      <c r="I1875" s="14">
        <v>4025</v>
      </c>
      <c r="J1875" s="14">
        <f t="shared" si="5049"/>
        <v>4428</v>
      </c>
      <c r="K1875" s="14">
        <v>4428</v>
      </c>
      <c r="L1875" s="14">
        <f t="shared" si="5052"/>
        <v>0</v>
      </c>
      <c r="M1875" s="14">
        <v>0</v>
      </c>
      <c r="N1875" s="14">
        <v>0</v>
      </c>
      <c r="O1875" s="14">
        <v>0</v>
      </c>
      <c r="P1875" s="14">
        <v>0</v>
      </c>
      <c r="Q1875" s="14">
        <v>0</v>
      </c>
      <c r="R1875" s="14">
        <v>0</v>
      </c>
      <c r="S1875" s="14"/>
      <c r="T1875" s="14"/>
      <c r="U1875" s="14"/>
      <c r="V1875" s="14"/>
      <c r="W1875" s="14"/>
      <c r="X1875" s="14">
        <f t="shared" si="4965"/>
        <v>0</v>
      </c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>
        <v>0</v>
      </c>
      <c r="AI1875" s="14">
        <v>0</v>
      </c>
      <c r="AJ1875" s="14">
        <v>0</v>
      </c>
      <c r="AK1875" s="14"/>
      <c r="AL1875" s="14"/>
      <c r="AM1875" s="14"/>
      <c r="AN1875" s="14"/>
      <c r="AO1875" s="14"/>
      <c r="AP1875" s="14">
        <f t="shared" si="4966"/>
        <v>0</v>
      </c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>
        <v>0</v>
      </c>
      <c r="BA1875" s="14">
        <v>0</v>
      </c>
      <c r="BB1875" s="14">
        <v>0</v>
      </c>
      <c r="BC1875" s="14"/>
      <c r="BD1875" s="14"/>
      <c r="BE1875" s="14"/>
      <c r="BF1875" s="14"/>
      <c r="BG1875" s="14"/>
      <c r="BH1875" s="14">
        <f t="shared" si="4967"/>
        <v>0</v>
      </c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>
        <v>0</v>
      </c>
      <c r="BS1875" s="14">
        <v>0</v>
      </c>
      <c r="BT1875" s="14">
        <v>4428</v>
      </c>
      <c r="BU1875" s="14">
        <v>6138</v>
      </c>
      <c r="BV1875" s="14">
        <v>5424</v>
      </c>
      <c r="BW1875" s="14">
        <f t="shared" si="5090"/>
        <v>550</v>
      </c>
      <c r="BX1875" s="14">
        <v>550</v>
      </c>
      <c r="BY1875" s="14"/>
      <c r="BZ1875" s="14"/>
      <c r="CA1875" s="14">
        <f t="shared" si="5050"/>
        <v>5974</v>
      </c>
      <c r="CB1875" s="122">
        <f t="shared" si="5061"/>
        <v>97.328119908765061</v>
      </c>
    </row>
    <row r="1876" spans="1:80" x14ac:dyDescent="0.25">
      <c r="A1876" s="4" t="s">
        <v>928</v>
      </c>
      <c r="B1876" s="4" t="s">
        <v>88</v>
      </c>
      <c r="C1876" s="4" t="s">
        <v>1072</v>
      </c>
      <c r="D1876" s="79" t="s">
        <v>1073</v>
      </c>
      <c r="E1876" s="89">
        <v>6138</v>
      </c>
      <c r="F1876" s="79"/>
      <c r="G1876" s="75" t="s">
        <v>1906</v>
      </c>
      <c r="H1876" s="13" t="s">
        <v>205</v>
      </c>
      <c r="I1876" s="14">
        <v>0</v>
      </c>
      <c r="J1876" s="14">
        <f t="shared" si="5049"/>
        <v>0</v>
      </c>
      <c r="K1876" s="14">
        <v>0</v>
      </c>
      <c r="L1876" s="14">
        <f t="shared" si="5052"/>
        <v>0</v>
      </c>
      <c r="M1876" s="14">
        <v>0</v>
      </c>
      <c r="N1876" s="14">
        <v>0</v>
      </c>
      <c r="O1876" s="14">
        <v>0</v>
      </c>
      <c r="P1876" s="14">
        <v>0</v>
      </c>
      <c r="Q1876" s="14">
        <v>0</v>
      </c>
      <c r="R1876" s="14">
        <v>0</v>
      </c>
      <c r="S1876" s="14"/>
      <c r="T1876" s="14"/>
      <c r="U1876" s="14"/>
      <c r="V1876" s="14"/>
      <c r="W1876" s="14"/>
      <c r="X1876" s="14">
        <f t="shared" si="4965"/>
        <v>0</v>
      </c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>
        <v>0</v>
      </c>
      <c r="AI1876" s="14">
        <v>0</v>
      </c>
      <c r="AJ1876" s="14">
        <v>0</v>
      </c>
      <c r="AK1876" s="14"/>
      <c r="AL1876" s="14"/>
      <c r="AM1876" s="14"/>
      <c r="AN1876" s="14"/>
      <c r="AO1876" s="14"/>
      <c r="AP1876" s="14">
        <f t="shared" si="4966"/>
        <v>0</v>
      </c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>
        <v>0</v>
      </c>
      <c r="BA1876" s="14">
        <v>0</v>
      </c>
      <c r="BB1876" s="14">
        <v>0</v>
      </c>
      <c r="BC1876" s="14"/>
      <c r="BD1876" s="14"/>
      <c r="BE1876" s="14"/>
      <c r="BF1876" s="14"/>
      <c r="BG1876" s="14"/>
      <c r="BH1876" s="14">
        <f t="shared" si="4967"/>
        <v>0</v>
      </c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>
        <v>0</v>
      </c>
      <c r="BS1876" s="14">
        <v>0</v>
      </c>
      <c r="BT1876" s="14">
        <v>0</v>
      </c>
      <c r="BU1876" s="14">
        <v>0</v>
      </c>
      <c r="BV1876" s="14">
        <v>0</v>
      </c>
      <c r="BW1876" s="14">
        <f t="shared" si="5090"/>
        <v>0</v>
      </c>
      <c r="BX1876" s="14"/>
      <c r="BY1876" s="14"/>
      <c r="BZ1876" s="14"/>
      <c r="CA1876" s="14">
        <f t="shared" si="5050"/>
        <v>0</v>
      </c>
      <c r="CB1876" s="122" t="str">
        <f t="shared" si="5061"/>
        <v>-</v>
      </c>
    </row>
    <row r="1877" spans="1:80" x14ac:dyDescent="0.25">
      <c r="A1877" s="1" t="s">
        <v>928</v>
      </c>
      <c r="B1877" s="1" t="s">
        <v>88</v>
      </c>
      <c r="C1877" s="1" t="s">
        <v>1072</v>
      </c>
      <c r="D1877" s="82" t="s">
        <v>1073</v>
      </c>
      <c r="E1877" s="82" t="s">
        <v>50</v>
      </c>
      <c r="F1877" s="79" t="s">
        <v>1</v>
      </c>
      <c r="G1877" s="13" t="s">
        <v>1</v>
      </c>
      <c r="H1877" s="2" t="s">
        <v>51</v>
      </c>
      <c r="I1877" s="12">
        <f>SUM(I1878:I1880)</f>
        <v>20728</v>
      </c>
      <c r="J1877" s="12">
        <f t="shared" si="5049"/>
        <v>21424</v>
      </c>
      <c r="K1877" s="12">
        <f t="shared" ref="K1877" si="5091">SUM(K1878:K1880)</f>
        <v>21424</v>
      </c>
      <c r="L1877" s="12">
        <f t="shared" si="5052"/>
        <v>0</v>
      </c>
      <c r="M1877" s="12">
        <f t="shared" ref="M1877:Q1877" si="5092">SUM(M1878:M1880)</f>
        <v>0</v>
      </c>
      <c r="N1877" s="12">
        <f t="shared" si="5092"/>
        <v>0</v>
      </c>
      <c r="O1877" s="12">
        <f t="shared" si="5092"/>
        <v>0</v>
      </c>
      <c r="P1877" s="12">
        <f t="shared" si="5092"/>
        <v>0</v>
      </c>
      <c r="Q1877" s="12">
        <f t="shared" si="5092"/>
        <v>0</v>
      </c>
      <c r="R1877" s="12">
        <f t="shared" ref="R1877:AG1877" si="5093">SUM(R1878:R1880)</f>
        <v>0</v>
      </c>
      <c r="S1877" s="12">
        <f t="shared" si="5093"/>
        <v>0</v>
      </c>
      <c r="T1877" s="12">
        <f t="shared" si="5093"/>
        <v>0</v>
      </c>
      <c r="U1877" s="12">
        <f t="shared" si="5093"/>
        <v>0</v>
      </c>
      <c r="V1877" s="12">
        <f t="shared" si="5093"/>
        <v>0</v>
      </c>
      <c r="W1877" s="12">
        <f t="shared" si="5093"/>
        <v>0</v>
      </c>
      <c r="X1877" s="12">
        <f t="shared" si="5093"/>
        <v>0</v>
      </c>
      <c r="Y1877" s="12">
        <f t="shared" si="5093"/>
        <v>0</v>
      </c>
      <c r="Z1877" s="12">
        <f t="shared" si="5093"/>
        <v>0</v>
      </c>
      <c r="AA1877" s="12">
        <f t="shared" si="5093"/>
        <v>0</v>
      </c>
      <c r="AB1877" s="12">
        <f t="shared" si="5093"/>
        <v>0</v>
      </c>
      <c r="AC1877" s="12">
        <f t="shared" si="5093"/>
        <v>0</v>
      </c>
      <c r="AD1877" s="12">
        <f t="shared" si="5093"/>
        <v>0</v>
      </c>
      <c r="AE1877" s="12">
        <f t="shared" si="5093"/>
        <v>0</v>
      </c>
      <c r="AF1877" s="12">
        <f t="shared" si="5093"/>
        <v>0</v>
      </c>
      <c r="AG1877" s="12">
        <f t="shared" si="5093"/>
        <v>0</v>
      </c>
      <c r="AH1877" s="12">
        <v>0</v>
      </c>
      <c r="AI1877" s="12">
        <v>0</v>
      </c>
      <c r="AJ1877" s="12">
        <f t="shared" ref="AJ1877:AY1877" si="5094">SUM(AJ1878:AJ1880)</f>
        <v>0</v>
      </c>
      <c r="AK1877" s="12">
        <f t="shared" si="5094"/>
        <v>0</v>
      </c>
      <c r="AL1877" s="12">
        <f t="shared" si="5094"/>
        <v>0</v>
      </c>
      <c r="AM1877" s="12">
        <f t="shared" si="5094"/>
        <v>0</v>
      </c>
      <c r="AN1877" s="12">
        <f t="shared" si="5094"/>
        <v>0</v>
      </c>
      <c r="AO1877" s="12">
        <f t="shared" si="5094"/>
        <v>0</v>
      </c>
      <c r="AP1877" s="12">
        <f t="shared" si="5094"/>
        <v>0</v>
      </c>
      <c r="AQ1877" s="12">
        <f t="shared" si="5094"/>
        <v>0</v>
      </c>
      <c r="AR1877" s="12">
        <f t="shared" si="5094"/>
        <v>0</v>
      </c>
      <c r="AS1877" s="12">
        <f t="shared" si="5094"/>
        <v>0</v>
      </c>
      <c r="AT1877" s="12">
        <f t="shared" si="5094"/>
        <v>0</v>
      </c>
      <c r="AU1877" s="12">
        <f t="shared" si="5094"/>
        <v>0</v>
      </c>
      <c r="AV1877" s="12">
        <f t="shared" si="5094"/>
        <v>0</v>
      </c>
      <c r="AW1877" s="12">
        <f t="shared" si="5094"/>
        <v>0</v>
      </c>
      <c r="AX1877" s="12">
        <f t="shared" si="5094"/>
        <v>0</v>
      </c>
      <c r="AY1877" s="12">
        <f t="shared" si="5094"/>
        <v>0</v>
      </c>
      <c r="AZ1877" s="12">
        <v>0</v>
      </c>
      <c r="BA1877" s="12">
        <v>0</v>
      </c>
      <c r="BB1877" s="12">
        <f t="shared" ref="BB1877:BQ1877" si="5095">SUM(BB1878:BB1880)</f>
        <v>0</v>
      </c>
      <c r="BC1877" s="12">
        <f t="shared" si="5095"/>
        <v>0</v>
      </c>
      <c r="BD1877" s="12">
        <f t="shared" si="5095"/>
        <v>0</v>
      </c>
      <c r="BE1877" s="12">
        <f t="shared" si="5095"/>
        <v>2000</v>
      </c>
      <c r="BF1877" s="12">
        <f t="shared" si="5095"/>
        <v>0</v>
      </c>
      <c r="BG1877" s="12">
        <f t="shared" si="5095"/>
        <v>0</v>
      </c>
      <c r="BH1877" s="12">
        <f t="shared" si="5095"/>
        <v>2000</v>
      </c>
      <c r="BI1877" s="12">
        <f t="shared" si="5095"/>
        <v>0</v>
      </c>
      <c r="BJ1877" s="12">
        <f t="shared" si="5095"/>
        <v>0</v>
      </c>
      <c r="BK1877" s="12">
        <f t="shared" si="5095"/>
        <v>0</v>
      </c>
      <c r="BL1877" s="12">
        <f t="shared" si="5095"/>
        <v>0</v>
      </c>
      <c r="BM1877" s="12">
        <f t="shared" si="5095"/>
        <v>0</v>
      </c>
      <c r="BN1877" s="12">
        <f t="shared" si="5095"/>
        <v>2000</v>
      </c>
      <c r="BO1877" s="12">
        <f t="shared" si="5095"/>
        <v>0</v>
      </c>
      <c r="BP1877" s="12">
        <f t="shared" si="5095"/>
        <v>0</v>
      </c>
      <c r="BQ1877" s="12">
        <f t="shared" si="5095"/>
        <v>0</v>
      </c>
      <c r="BR1877" s="12">
        <v>2000</v>
      </c>
      <c r="BS1877" s="12">
        <v>0</v>
      </c>
      <c r="BT1877" s="12">
        <f t="shared" ref="BT1877:BZ1877" si="5096">SUM(BT1878:BT1880)</f>
        <v>21658</v>
      </c>
      <c r="BU1877" s="12">
        <f t="shared" si="5096"/>
        <v>21658</v>
      </c>
      <c r="BV1877" s="12">
        <f t="shared" si="5096"/>
        <v>10831</v>
      </c>
      <c r="BW1877" s="12">
        <f t="shared" si="5096"/>
        <v>4930</v>
      </c>
      <c r="BX1877" s="12">
        <f t="shared" si="5096"/>
        <v>1804</v>
      </c>
      <c r="BY1877" s="12">
        <f t="shared" si="5096"/>
        <v>1563</v>
      </c>
      <c r="BZ1877" s="12">
        <f t="shared" si="5096"/>
        <v>1563</v>
      </c>
      <c r="CA1877" s="12">
        <f t="shared" si="5050"/>
        <v>15761</v>
      </c>
      <c r="CB1877" s="124">
        <f t="shared" si="5061"/>
        <v>72.772185797395878</v>
      </c>
    </row>
    <row r="1878" spans="1:80" x14ac:dyDescent="0.25">
      <c r="A1878" s="4" t="s">
        <v>928</v>
      </c>
      <c r="B1878" s="4" t="s">
        <v>88</v>
      </c>
      <c r="C1878" s="4" t="s">
        <v>1072</v>
      </c>
      <c r="D1878" s="79" t="s">
        <v>1073</v>
      </c>
      <c r="E1878" s="89">
        <v>6139</v>
      </c>
      <c r="F1878" s="79"/>
      <c r="G1878" s="75" t="s">
        <v>1906</v>
      </c>
      <c r="H1878" s="13" t="s">
        <v>51</v>
      </c>
      <c r="I1878" s="14">
        <v>14498</v>
      </c>
      <c r="J1878" s="14">
        <f t="shared" si="5049"/>
        <v>14898</v>
      </c>
      <c r="K1878" s="14">
        <v>14898</v>
      </c>
      <c r="L1878" s="14">
        <f t="shared" si="5052"/>
        <v>0</v>
      </c>
      <c r="M1878" s="14">
        <v>0</v>
      </c>
      <c r="N1878" s="14">
        <v>0</v>
      </c>
      <c r="O1878" s="14">
        <v>0</v>
      </c>
      <c r="P1878" s="14">
        <v>0</v>
      </c>
      <c r="Q1878" s="14">
        <v>0</v>
      </c>
      <c r="R1878" s="14">
        <v>0</v>
      </c>
      <c r="S1878" s="14"/>
      <c r="T1878" s="14"/>
      <c r="U1878" s="14"/>
      <c r="V1878" s="14"/>
      <c r="W1878" s="14"/>
      <c r="X1878" s="14">
        <f t="shared" si="4965"/>
        <v>0</v>
      </c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>
        <v>0</v>
      </c>
      <c r="AI1878" s="14">
        <v>0</v>
      </c>
      <c r="AJ1878" s="14">
        <v>0</v>
      </c>
      <c r="AK1878" s="14"/>
      <c r="AL1878" s="14"/>
      <c r="AM1878" s="14"/>
      <c r="AN1878" s="14"/>
      <c r="AO1878" s="14"/>
      <c r="AP1878" s="14">
        <f t="shared" si="4966"/>
        <v>0</v>
      </c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>
        <v>0</v>
      </c>
      <c r="BA1878" s="14">
        <v>0</v>
      </c>
      <c r="BB1878" s="14">
        <v>0</v>
      </c>
      <c r="BC1878" s="14"/>
      <c r="BD1878" s="14"/>
      <c r="BE1878" s="14">
        <v>2000</v>
      </c>
      <c r="BF1878" s="14"/>
      <c r="BG1878" s="14"/>
      <c r="BH1878" s="14">
        <f t="shared" si="4967"/>
        <v>2000</v>
      </c>
      <c r="BI1878" s="14"/>
      <c r="BJ1878" s="14"/>
      <c r="BK1878" s="14"/>
      <c r="BL1878" s="14"/>
      <c r="BM1878" s="14"/>
      <c r="BN1878" s="14">
        <v>2000</v>
      </c>
      <c r="BO1878" s="14"/>
      <c r="BP1878" s="14"/>
      <c r="BQ1878" s="14"/>
      <c r="BR1878" s="14">
        <v>2000</v>
      </c>
      <c r="BS1878" s="14">
        <v>0</v>
      </c>
      <c r="BT1878" s="14">
        <v>14898</v>
      </c>
      <c r="BU1878" s="14">
        <v>14898</v>
      </c>
      <c r="BV1878" s="14">
        <v>7446</v>
      </c>
      <c r="BW1878" s="14">
        <f t="shared" si="5090"/>
        <v>3241</v>
      </c>
      <c r="BX1878" s="14">
        <v>1241</v>
      </c>
      <c r="BY1878" s="14">
        <v>1000</v>
      </c>
      <c r="BZ1878" s="14">
        <v>1000</v>
      </c>
      <c r="CA1878" s="14">
        <f t="shared" si="5050"/>
        <v>10687</v>
      </c>
      <c r="CB1878" s="122">
        <f t="shared" si="5061"/>
        <v>71.734461001476717</v>
      </c>
    </row>
    <row r="1879" spans="1:80" ht="22.5" x14ac:dyDescent="0.25">
      <c r="A1879" s="4" t="s">
        <v>928</v>
      </c>
      <c r="B1879" s="4" t="s">
        <v>88</v>
      </c>
      <c r="C1879" s="4" t="s">
        <v>1072</v>
      </c>
      <c r="D1879" s="79" t="s">
        <v>1073</v>
      </c>
      <c r="E1879" s="89">
        <v>6139</v>
      </c>
      <c r="F1879" s="79" t="s">
        <v>1079</v>
      </c>
      <c r="G1879" s="75" t="s">
        <v>1906</v>
      </c>
      <c r="H1879" s="13" t="s">
        <v>59</v>
      </c>
      <c r="I1879" s="14">
        <v>4390</v>
      </c>
      <c r="J1879" s="14">
        <f t="shared" si="5049"/>
        <v>4686</v>
      </c>
      <c r="K1879" s="14">
        <v>4686</v>
      </c>
      <c r="L1879" s="14">
        <f t="shared" si="5052"/>
        <v>0</v>
      </c>
      <c r="M1879" s="14">
        <v>0</v>
      </c>
      <c r="N1879" s="14">
        <v>0</v>
      </c>
      <c r="O1879" s="14">
        <v>0</v>
      </c>
      <c r="P1879" s="14">
        <v>0</v>
      </c>
      <c r="Q1879" s="14">
        <v>0</v>
      </c>
      <c r="R1879" s="14">
        <v>0</v>
      </c>
      <c r="S1879" s="14"/>
      <c r="T1879" s="14"/>
      <c r="U1879" s="14"/>
      <c r="V1879" s="14"/>
      <c r="W1879" s="14"/>
      <c r="X1879" s="14">
        <f t="shared" si="4965"/>
        <v>0</v>
      </c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>
        <v>0</v>
      </c>
      <c r="AI1879" s="14">
        <v>0</v>
      </c>
      <c r="AJ1879" s="14">
        <v>0</v>
      </c>
      <c r="AK1879" s="14"/>
      <c r="AL1879" s="14"/>
      <c r="AM1879" s="14"/>
      <c r="AN1879" s="14"/>
      <c r="AO1879" s="14"/>
      <c r="AP1879" s="14">
        <f t="shared" si="4966"/>
        <v>0</v>
      </c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>
        <v>0</v>
      </c>
      <c r="BA1879" s="14">
        <v>0</v>
      </c>
      <c r="BB1879" s="14">
        <v>0</v>
      </c>
      <c r="BC1879" s="14"/>
      <c r="BD1879" s="14"/>
      <c r="BE1879" s="14"/>
      <c r="BF1879" s="14"/>
      <c r="BG1879" s="14"/>
      <c r="BH1879" s="14">
        <f t="shared" si="4967"/>
        <v>0</v>
      </c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>
        <v>0</v>
      </c>
      <c r="BS1879" s="14">
        <v>0</v>
      </c>
      <c r="BT1879" s="14">
        <v>4920</v>
      </c>
      <c r="BU1879" s="14">
        <v>4920</v>
      </c>
      <c r="BV1879" s="14">
        <v>2467</v>
      </c>
      <c r="BW1879" s="14">
        <f t="shared" si="5090"/>
        <v>1230</v>
      </c>
      <c r="BX1879" s="14">
        <v>410</v>
      </c>
      <c r="BY1879" s="14">
        <v>410</v>
      </c>
      <c r="BZ1879" s="14">
        <v>410</v>
      </c>
      <c r="CA1879" s="14">
        <f t="shared" si="5050"/>
        <v>3697</v>
      </c>
      <c r="CB1879" s="122">
        <f t="shared" si="5061"/>
        <v>75.142276422764226</v>
      </c>
    </row>
    <row r="1880" spans="1:80" ht="22.5" x14ac:dyDescent="0.25">
      <c r="A1880" s="4" t="s">
        <v>928</v>
      </c>
      <c r="B1880" s="4" t="s">
        <v>88</v>
      </c>
      <c r="C1880" s="4" t="s">
        <v>1072</v>
      </c>
      <c r="D1880" s="79" t="s">
        <v>1073</v>
      </c>
      <c r="E1880" s="89">
        <v>6139</v>
      </c>
      <c r="F1880" s="79" t="s">
        <v>1080</v>
      </c>
      <c r="G1880" s="75" t="s">
        <v>1906</v>
      </c>
      <c r="H1880" s="13" t="s">
        <v>65</v>
      </c>
      <c r="I1880" s="14">
        <v>1840</v>
      </c>
      <c r="J1880" s="14">
        <f t="shared" si="5049"/>
        <v>1840</v>
      </c>
      <c r="K1880" s="14">
        <v>1840</v>
      </c>
      <c r="L1880" s="14">
        <f t="shared" si="5052"/>
        <v>0</v>
      </c>
      <c r="M1880" s="14">
        <v>0</v>
      </c>
      <c r="N1880" s="14">
        <v>0</v>
      </c>
      <c r="O1880" s="14">
        <v>0</v>
      </c>
      <c r="P1880" s="14">
        <v>0</v>
      </c>
      <c r="Q1880" s="14">
        <v>0</v>
      </c>
      <c r="R1880" s="14">
        <v>0</v>
      </c>
      <c r="S1880" s="14"/>
      <c r="T1880" s="14"/>
      <c r="U1880" s="14"/>
      <c r="V1880" s="14"/>
      <c r="W1880" s="14"/>
      <c r="X1880" s="14">
        <f t="shared" si="4965"/>
        <v>0</v>
      </c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>
        <v>0</v>
      </c>
      <c r="AI1880" s="14">
        <v>0</v>
      </c>
      <c r="AJ1880" s="14">
        <v>0</v>
      </c>
      <c r="AK1880" s="14"/>
      <c r="AL1880" s="14"/>
      <c r="AM1880" s="14"/>
      <c r="AN1880" s="14"/>
      <c r="AO1880" s="14"/>
      <c r="AP1880" s="14">
        <f t="shared" si="4966"/>
        <v>0</v>
      </c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>
        <v>0</v>
      </c>
      <c r="BA1880" s="14">
        <v>0</v>
      </c>
      <c r="BB1880" s="14">
        <v>0</v>
      </c>
      <c r="BC1880" s="14"/>
      <c r="BD1880" s="14"/>
      <c r="BE1880" s="14"/>
      <c r="BF1880" s="14"/>
      <c r="BG1880" s="14"/>
      <c r="BH1880" s="14">
        <f t="shared" si="4967"/>
        <v>0</v>
      </c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>
        <v>0</v>
      </c>
      <c r="BS1880" s="14">
        <v>0</v>
      </c>
      <c r="BT1880" s="14">
        <v>1840</v>
      </c>
      <c r="BU1880" s="14">
        <v>1840</v>
      </c>
      <c r="BV1880" s="14">
        <v>918</v>
      </c>
      <c r="BW1880" s="14">
        <f t="shared" si="5090"/>
        <v>459</v>
      </c>
      <c r="BX1880" s="14">
        <v>153</v>
      </c>
      <c r="BY1880" s="14">
        <v>153</v>
      </c>
      <c r="BZ1880" s="14">
        <v>153</v>
      </c>
      <c r="CA1880" s="14">
        <f t="shared" si="5050"/>
        <v>1377</v>
      </c>
      <c r="CB1880" s="122">
        <f t="shared" si="5061"/>
        <v>74.836956521739125</v>
      </c>
    </row>
    <row r="1881" spans="1:80" ht="22.5" x14ac:dyDescent="0.25">
      <c r="A1881" s="1" t="s">
        <v>1</v>
      </c>
      <c r="B1881" s="1" t="s">
        <v>1</v>
      </c>
      <c r="C1881" s="1" t="s">
        <v>1</v>
      </c>
      <c r="D1881" s="78" t="s">
        <v>1</v>
      </c>
      <c r="E1881" s="78" t="s">
        <v>1</v>
      </c>
      <c r="F1881" s="78" t="s">
        <v>1</v>
      </c>
      <c r="G1881" s="2" t="s">
        <v>1</v>
      </c>
      <c r="H1881" s="10" t="s">
        <v>66</v>
      </c>
      <c r="I1881" s="11">
        <f>SUM(I1882)</f>
        <v>0</v>
      </c>
      <c r="J1881" s="11">
        <f t="shared" si="5049"/>
        <v>0</v>
      </c>
      <c r="K1881" s="11">
        <f t="shared" ref="K1881:Q1882" si="5097">SUM(K1882)</f>
        <v>0</v>
      </c>
      <c r="L1881" s="11">
        <f t="shared" si="5052"/>
        <v>0</v>
      </c>
      <c r="M1881" s="11">
        <f t="shared" si="5097"/>
        <v>0</v>
      </c>
      <c r="N1881" s="11">
        <f t="shared" si="5097"/>
        <v>0</v>
      </c>
      <c r="O1881" s="11">
        <f t="shared" si="5097"/>
        <v>0</v>
      </c>
      <c r="P1881" s="11">
        <f t="shared" si="5097"/>
        <v>0</v>
      </c>
      <c r="Q1881" s="11">
        <f t="shared" si="5097"/>
        <v>0</v>
      </c>
      <c r="R1881" s="11">
        <f t="shared" ref="R1881:AG1882" si="5098">SUM(R1882)</f>
        <v>0</v>
      </c>
      <c r="S1881" s="11">
        <f t="shared" si="5098"/>
        <v>0</v>
      </c>
      <c r="T1881" s="11">
        <f t="shared" si="5098"/>
        <v>0</v>
      </c>
      <c r="U1881" s="11">
        <f t="shared" si="5098"/>
        <v>0</v>
      </c>
      <c r="V1881" s="11">
        <f t="shared" si="5098"/>
        <v>0</v>
      </c>
      <c r="W1881" s="11">
        <f t="shared" si="5098"/>
        <v>0</v>
      </c>
      <c r="X1881" s="11">
        <f t="shared" si="5098"/>
        <v>0</v>
      </c>
      <c r="Y1881" s="11">
        <f t="shared" si="5098"/>
        <v>0</v>
      </c>
      <c r="Z1881" s="11">
        <f t="shared" si="5098"/>
        <v>0</v>
      </c>
      <c r="AA1881" s="11">
        <f t="shared" si="5098"/>
        <v>0</v>
      </c>
      <c r="AB1881" s="11">
        <f t="shared" si="5098"/>
        <v>0</v>
      </c>
      <c r="AC1881" s="11">
        <f t="shared" si="5098"/>
        <v>0</v>
      </c>
      <c r="AD1881" s="11">
        <f t="shared" si="5098"/>
        <v>0</v>
      </c>
      <c r="AE1881" s="11">
        <f t="shared" si="5098"/>
        <v>0</v>
      </c>
      <c r="AF1881" s="11">
        <f t="shared" si="5098"/>
        <v>0</v>
      </c>
      <c r="AG1881" s="11">
        <f t="shared" si="5098"/>
        <v>0</v>
      </c>
      <c r="AH1881" s="11">
        <v>0</v>
      </c>
      <c r="AI1881" s="11">
        <v>0</v>
      </c>
      <c r="AJ1881" s="11">
        <f t="shared" ref="AJ1881:AY1882" si="5099">SUM(AJ1882)</f>
        <v>0</v>
      </c>
      <c r="AK1881" s="11">
        <f t="shared" si="5099"/>
        <v>0</v>
      </c>
      <c r="AL1881" s="11">
        <f t="shared" si="5099"/>
        <v>0</v>
      </c>
      <c r="AM1881" s="11">
        <f t="shared" si="5099"/>
        <v>0</v>
      </c>
      <c r="AN1881" s="11">
        <f t="shared" si="5099"/>
        <v>0</v>
      </c>
      <c r="AO1881" s="11">
        <f t="shared" si="5099"/>
        <v>0</v>
      </c>
      <c r="AP1881" s="11">
        <f t="shared" si="5099"/>
        <v>0</v>
      </c>
      <c r="AQ1881" s="11">
        <f t="shared" si="5099"/>
        <v>0</v>
      </c>
      <c r="AR1881" s="11">
        <f t="shared" si="5099"/>
        <v>0</v>
      </c>
      <c r="AS1881" s="11">
        <f t="shared" si="5099"/>
        <v>0</v>
      </c>
      <c r="AT1881" s="11">
        <f t="shared" si="5099"/>
        <v>0</v>
      </c>
      <c r="AU1881" s="11">
        <f t="shared" si="5099"/>
        <v>0</v>
      </c>
      <c r="AV1881" s="11">
        <f t="shared" si="5099"/>
        <v>0</v>
      </c>
      <c r="AW1881" s="11">
        <f t="shared" si="5099"/>
        <v>0</v>
      </c>
      <c r="AX1881" s="11">
        <f t="shared" si="5099"/>
        <v>0</v>
      </c>
      <c r="AY1881" s="11">
        <f t="shared" si="5099"/>
        <v>0</v>
      </c>
      <c r="AZ1881" s="11">
        <v>0</v>
      </c>
      <c r="BA1881" s="11">
        <v>0</v>
      </c>
      <c r="BB1881" s="11">
        <f t="shared" ref="BB1881:BQ1882" si="5100">SUM(BB1882)</f>
        <v>0</v>
      </c>
      <c r="BC1881" s="11">
        <f t="shared" si="5100"/>
        <v>0</v>
      </c>
      <c r="BD1881" s="11">
        <f t="shared" si="5100"/>
        <v>0</v>
      </c>
      <c r="BE1881" s="11">
        <f t="shared" si="5100"/>
        <v>0</v>
      </c>
      <c r="BF1881" s="11">
        <f t="shared" si="5100"/>
        <v>0</v>
      </c>
      <c r="BG1881" s="11">
        <f t="shared" si="5100"/>
        <v>0</v>
      </c>
      <c r="BH1881" s="11">
        <f t="shared" si="5100"/>
        <v>0</v>
      </c>
      <c r="BI1881" s="11">
        <f t="shared" si="5100"/>
        <v>0</v>
      </c>
      <c r="BJ1881" s="11">
        <f t="shared" si="5100"/>
        <v>0</v>
      </c>
      <c r="BK1881" s="11">
        <f t="shared" si="5100"/>
        <v>0</v>
      </c>
      <c r="BL1881" s="11">
        <f t="shared" si="5100"/>
        <v>0</v>
      </c>
      <c r="BM1881" s="11">
        <f t="shared" si="5100"/>
        <v>0</v>
      </c>
      <c r="BN1881" s="11">
        <f t="shared" si="5100"/>
        <v>0</v>
      </c>
      <c r="BO1881" s="11">
        <f t="shared" si="5100"/>
        <v>0</v>
      </c>
      <c r="BP1881" s="11">
        <f t="shared" si="5100"/>
        <v>0</v>
      </c>
      <c r="BQ1881" s="11">
        <f t="shared" si="5100"/>
        <v>0</v>
      </c>
      <c r="BR1881" s="11">
        <v>0</v>
      </c>
      <c r="BS1881" s="11">
        <v>0</v>
      </c>
      <c r="BT1881" s="11">
        <f t="shared" ref="BT1881:BZ1882" si="5101">SUM(BT1882)</f>
        <v>0</v>
      </c>
      <c r="BU1881" s="11">
        <f t="shared" si="5101"/>
        <v>0</v>
      </c>
      <c r="BV1881" s="11">
        <f t="shared" si="5101"/>
        <v>0</v>
      </c>
      <c r="BW1881" s="11">
        <f t="shared" si="5101"/>
        <v>0</v>
      </c>
      <c r="BX1881" s="11">
        <f t="shared" si="5101"/>
        <v>0</v>
      </c>
      <c r="BY1881" s="11">
        <f t="shared" si="5101"/>
        <v>0</v>
      </c>
      <c r="BZ1881" s="11">
        <f t="shared" si="5101"/>
        <v>0</v>
      </c>
      <c r="CA1881" s="11">
        <f t="shared" si="5050"/>
        <v>0</v>
      </c>
      <c r="CB1881" s="123" t="str">
        <f t="shared" si="5061"/>
        <v>-</v>
      </c>
    </row>
    <row r="1882" spans="1:80" x14ac:dyDescent="0.25">
      <c r="A1882" s="4" t="s">
        <v>928</v>
      </c>
      <c r="B1882" s="4" t="s">
        <v>88</v>
      </c>
      <c r="C1882" s="4" t="s">
        <v>1072</v>
      </c>
      <c r="D1882" s="79" t="s">
        <v>1073</v>
      </c>
      <c r="E1882" s="78" t="s">
        <v>67</v>
      </c>
      <c r="F1882" s="78" t="s">
        <v>1</v>
      </c>
      <c r="G1882" s="2" t="s">
        <v>1</v>
      </c>
      <c r="H1882" s="2" t="s">
        <v>68</v>
      </c>
      <c r="I1882" s="12">
        <f>SUM(I1883)</f>
        <v>0</v>
      </c>
      <c r="J1882" s="12">
        <f t="shared" si="5049"/>
        <v>0</v>
      </c>
      <c r="K1882" s="12">
        <f t="shared" si="5097"/>
        <v>0</v>
      </c>
      <c r="L1882" s="12">
        <f t="shared" si="5052"/>
        <v>0</v>
      </c>
      <c r="M1882" s="12">
        <f t="shared" si="5097"/>
        <v>0</v>
      </c>
      <c r="N1882" s="12">
        <f t="shared" si="5097"/>
        <v>0</v>
      </c>
      <c r="O1882" s="12">
        <f t="shared" si="5097"/>
        <v>0</v>
      </c>
      <c r="P1882" s="12">
        <f t="shared" si="5097"/>
        <v>0</v>
      </c>
      <c r="Q1882" s="12">
        <f t="shared" si="5097"/>
        <v>0</v>
      </c>
      <c r="R1882" s="12">
        <f t="shared" si="5098"/>
        <v>0</v>
      </c>
      <c r="S1882" s="12">
        <f t="shared" ref="S1882:AG1882" si="5102">SUM(S1883)</f>
        <v>0</v>
      </c>
      <c r="T1882" s="12">
        <f t="shared" si="5102"/>
        <v>0</v>
      </c>
      <c r="U1882" s="12">
        <f t="shared" si="5102"/>
        <v>0</v>
      </c>
      <c r="V1882" s="12">
        <f t="shared" si="5102"/>
        <v>0</v>
      </c>
      <c r="W1882" s="12">
        <f t="shared" si="5102"/>
        <v>0</v>
      </c>
      <c r="X1882" s="12">
        <f t="shared" si="5102"/>
        <v>0</v>
      </c>
      <c r="Y1882" s="12">
        <f t="shared" si="5102"/>
        <v>0</v>
      </c>
      <c r="Z1882" s="12">
        <f t="shared" si="5102"/>
        <v>0</v>
      </c>
      <c r="AA1882" s="12">
        <f t="shared" si="5102"/>
        <v>0</v>
      </c>
      <c r="AB1882" s="12">
        <f t="shared" si="5102"/>
        <v>0</v>
      </c>
      <c r="AC1882" s="12">
        <f t="shared" si="5102"/>
        <v>0</v>
      </c>
      <c r="AD1882" s="12">
        <f t="shared" si="5102"/>
        <v>0</v>
      </c>
      <c r="AE1882" s="12">
        <f t="shared" si="5102"/>
        <v>0</v>
      </c>
      <c r="AF1882" s="12">
        <f t="shared" si="5102"/>
        <v>0</v>
      </c>
      <c r="AG1882" s="12">
        <f t="shared" si="5102"/>
        <v>0</v>
      </c>
      <c r="AH1882" s="12">
        <v>0</v>
      </c>
      <c r="AI1882" s="12">
        <v>0</v>
      </c>
      <c r="AJ1882" s="12">
        <f t="shared" si="5099"/>
        <v>0</v>
      </c>
      <c r="AK1882" s="12">
        <f t="shared" ref="AK1882:AY1882" si="5103">SUM(AK1883)</f>
        <v>0</v>
      </c>
      <c r="AL1882" s="12">
        <f t="shared" si="5103"/>
        <v>0</v>
      </c>
      <c r="AM1882" s="12">
        <f t="shared" si="5103"/>
        <v>0</v>
      </c>
      <c r="AN1882" s="12">
        <f t="shared" si="5103"/>
        <v>0</v>
      </c>
      <c r="AO1882" s="12">
        <f t="shared" si="5103"/>
        <v>0</v>
      </c>
      <c r="AP1882" s="12">
        <f t="shared" si="5103"/>
        <v>0</v>
      </c>
      <c r="AQ1882" s="12">
        <f t="shared" si="5103"/>
        <v>0</v>
      </c>
      <c r="AR1882" s="12">
        <f t="shared" si="5103"/>
        <v>0</v>
      </c>
      <c r="AS1882" s="12">
        <f t="shared" si="5103"/>
        <v>0</v>
      </c>
      <c r="AT1882" s="12">
        <f t="shared" si="5103"/>
        <v>0</v>
      </c>
      <c r="AU1882" s="12">
        <f t="shared" si="5103"/>
        <v>0</v>
      </c>
      <c r="AV1882" s="12">
        <f t="shared" si="5103"/>
        <v>0</v>
      </c>
      <c r="AW1882" s="12">
        <f t="shared" si="5103"/>
        <v>0</v>
      </c>
      <c r="AX1882" s="12">
        <f t="shared" si="5103"/>
        <v>0</v>
      </c>
      <c r="AY1882" s="12">
        <f t="shared" si="5103"/>
        <v>0</v>
      </c>
      <c r="AZ1882" s="12">
        <v>0</v>
      </c>
      <c r="BA1882" s="12">
        <v>0</v>
      </c>
      <c r="BB1882" s="12">
        <f t="shared" si="5100"/>
        <v>0</v>
      </c>
      <c r="BC1882" s="12">
        <f t="shared" ref="BC1882:BQ1882" si="5104">SUM(BC1883)</f>
        <v>0</v>
      </c>
      <c r="BD1882" s="12">
        <f t="shared" si="5104"/>
        <v>0</v>
      </c>
      <c r="BE1882" s="12">
        <f t="shared" si="5104"/>
        <v>0</v>
      </c>
      <c r="BF1882" s="12">
        <f t="shared" si="5104"/>
        <v>0</v>
      </c>
      <c r="BG1882" s="12">
        <f t="shared" si="5104"/>
        <v>0</v>
      </c>
      <c r="BH1882" s="12">
        <f t="shared" si="5104"/>
        <v>0</v>
      </c>
      <c r="BI1882" s="12">
        <f t="shared" si="5104"/>
        <v>0</v>
      </c>
      <c r="BJ1882" s="12">
        <f t="shared" si="5104"/>
        <v>0</v>
      </c>
      <c r="BK1882" s="12">
        <f t="shared" si="5104"/>
        <v>0</v>
      </c>
      <c r="BL1882" s="12">
        <f t="shared" si="5104"/>
        <v>0</v>
      </c>
      <c r="BM1882" s="12">
        <f t="shared" si="5104"/>
        <v>0</v>
      </c>
      <c r="BN1882" s="12">
        <f t="shared" si="5104"/>
        <v>0</v>
      </c>
      <c r="BO1882" s="12">
        <f t="shared" si="5104"/>
        <v>0</v>
      </c>
      <c r="BP1882" s="12">
        <f t="shared" si="5104"/>
        <v>0</v>
      </c>
      <c r="BQ1882" s="12">
        <f t="shared" si="5104"/>
        <v>0</v>
      </c>
      <c r="BR1882" s="12">
        <v>0</v>
      </c>
      <c r="BS1882" s="12">
        <v>0</v>
      </c>
      <c r="BT1882" s="12">
        <f t="shared" si="5101"/>
        <v>0</v>
      </c>
      <c r="BU1882" s="12">
        <f t="shared" si="5101"/>
        <v>0</v>
      </c>
      <c r="BV1882" s="12">
        <f t="shared" si="5101"/>
        <v>0</v>
      </c>
      <c r="BW1882" s="12">
        <f t="shared" si="5101"/>
        <v>0</v>
      </c>
      <c r="BX1882" s="12">
        <f t="shared" si="5101"/>
        <v>0</v>
      </c>
      <c r="BY1882" s="12">
        <f t="shared" si="5101"/>
        <v>0</v>
      </c>
      <c r="BZ1882" s="12">
        <f t="shared" si="5101"/>
        <v>0</v>
      </c>
      <c r="CA1882" s="12">
        <f t="shared" si="5050"/>
        <v>0</v>
      </c>
      <c r="CB1882" s="124" t="str">
        <f t="shared" si="5061"/>
        <v>-</v>
      </c>
    </row>
    <row r="1883" spans="1:80" x14ac:dyDescent="0.25">
      <c r="A1883" s="4" t="s">
        <v>928</v>
      </c>
      <c r="B1883" s="4" t="s">
        <v>88</v>
      </c>
      <c r="C1883" s="4" t="s">
        <v>1072</v>
      </c>
      <c r="D1883" s="79" t="s">
        <v>1073</v>
      </c>
      <c r="E1883" s="89">
        <v>6148</v>
      </c>
      <c r="F1883" s="79"/>
      <c r="G1883" s="75" t="s">
        <v>1906</v>
      </c>
      <c r="H1883" s="13" t="s">
        <v>76</v>
      </c>
      <c r="I1883" s="14">
        <v>0</v>
      </c>
      <c r="J1883" s="14">
        <f t="shared" si="5049"/>
        <v>0</v>
      </c>
      <c r="K1883" s="14">
        <v>0</v>
      </c>
      <c r="L1883" s="14">
        <f t="shared" si="5052"/>
        <v>0</v>
      </c>
      <c r="M1883" s="14">
        <v>0</v>
      </c>
      <c r="N1883" s="14">
        <v>0</v>
      </c>
      <c r="O1883" s="14">
        <v>0</v>
      </c>
      <c r="P1883" s="14">
        <v>0</v>
      </c>
      <c r="Q1883" s="14">
        <v>0</v>
      </c>
      <c r="R1883" s="14">
        <v>0</v>
      </c>
      <c r="S1883" s="14"/>
      <c r="T1883" s="14"/>
      <c r="U1883" s="14"/>
      <c r="V1883" s="14"/>
      <c r="W1883" s="14"/>
      <c r="X1883" s="14">
        <f t="shared" ref="X1883:X1945" si="5105">R1883+S1883+T1883+U1883+V1883+W1883</f>
        <v>0</v>
      </c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>
        <v>0</v>
      </c>
      <c r="AI1883" s="14">
        <v>0</v>
      </c>
      <c r="AJ1883" s="14">
        <v>0</v>
      </c>
      <c r="AK1883" s="14"/>
      <c r="AL1883" s="14"/>
      <c r="AM1883" s="14"/>
      <c r="AN1883" s="14"/>
      <c r="AO1883" s="14"/>
      <c r="AP1883" s="14">
        <f t="shared" ref="AP1883:AP1945" si="5106">AJ1883+AK1883+AL1883+AM1883+AN1883+AO1883</f>
        <v>0</v>
      </c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>
        <v>0</v>
      </c>
      <c r="BA1883" s="14">
        <v>0</v>
      </c>
      <c r="BB1883" s="14">
        <v>0</v>
      </c>
      <c r="BC1883" s="14"/>
      <c r="BD1883" s="14"/>
      <c r="BE1883" s="14"/>
      <c r="BF1883" s="14"/>
      <c r="BG1883" s="14"/>
      <c r="BH1883" s="14">
        <f t="shared" ref="BH1883:BH1945" si="5107">BB1883+BC1883+BD1883+BE1883+BF1883+BG1883</f>
        <v>0</v>
      </c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>
        <v>0</v>
      </c>
      <c r="BS1883" s="14">
        <v>0</v>
      </c>
      <c r="BT1883" s="14">
        <v>0</v>
      </c>
      <c r="BU1883" s="14">
        <v>0</v>
      </c>
      <c r="BV1883" s="14">
        <v>0</v>
      </c>
      <c r="BW1883" s="14">
        <f t="shared" si="5090"/>
        <v>0</v>
      </c>
      <c r="BX1883" s="14"/>
      <c r="BY1883" s="14"/>
      <c r="BZ1883" s="14"/>
      <c r="CA1883" s="14">
        <f t="shared" si="5050"/>
        <v>0</v>
      </c>
      <c r="CB1883" s="122" t="str">
        <f t="shared" si="5061"/>
        <v>-</v>
      </c>
    </row>
    <row r="1884" spans="1:80" ht="22.5" x14ac:dyDescent="0.25">
      <c r="A1884" s="1" t="s">
        <v>1</v>
      </c>
      <c r="B1884" s="1" t="s">
        <v>1</v>
      </c>
      <c r="C1884" s="1" t="s">
        <v>1</v>
      </c>
      <c r="D1884" s="78" t="s">
        <v>1</v>
      </c>
      <c r="E1884" s="78" t="s">
        <v>1</v>
      </c>
      <c r="F1884" s="78" t="s">
        <v>1</v>
      </c>
      <c r="G1884" s="2" t="s">
        <v>1</v>
      </c>
      <c r="H1884" s="10" t="s">
        <v>77</v>
      </c>
      <c r="I1884" s="11">
        <f>SUM(I1885)</f>
        <v>47000</v>
      </c>
      <c r="J1884" s="11">
        <f t="shared" si="5049"/>
        <v>1500</v>
      </c>
      <c r="K1884" s="11">
        <f t="shared" ref="K1884:Q1884" si="5108">SUM(K1885)</f>
        <v>0</v>
      </c>
      <c r="L1884" s="11">
        <f t="shared" si="5052"/>
        <v>1500</v>
      </c>
      <c r="M1884" s="11">
        <f t="shared" si="5108"/>
        <v>0</v>
      </c>
      <c r="N1884" s="11">
        <f t="shared" si="5108"/>
        <v>0</v>
      </c>
      <c r="O1884" s="11">
        <f t="shared" si="5108"/>
        <v>1500</v>
      </c>
      <c r="P1884" s="11">
        <f t="shared" si="5108"/>
        <v>0</v>
      </c>
      <c r="Q1884" s="11">
        <f t="shared" si="5108"/>
        <v>0</v>
      </c>
      <c r="R1884" s="11">
        <f t="shared" ref="R1884:AG1884" si="5109">SUM(R1885)</f>
        <v>0</v>
      </c>
      <c r="S1884" s="11">
        <f t="shared" si="5109"/>
        <v>0</v>
      </c>
      <c r="T1884" s="11">
        <f t="shared" si="5109"/>
        <v>0</v>
      </c>
      <c r="U1884" s="11">
        <f t="shared" si="5109"/>
        <v>0</v>
      </c>
      <c r="V1884" s="11">
        <f t="shared" si="5109"/>
        <v>0</v>
      </c>
      <c r="W1884" s="11">
        <f t="shared" si="5109"/>
        <v>0</v>
      </c>
      <c r="X1884" s="11">
        <f t="shared" si="5109"/>
        <v>0</v>
      </c>
      <c r="Y1884" s="11">
        <f t="shared" si="5109"/>
        <v>0</v>
      </c>
      <c r="Z1884" s="11">
        <f t="shared" si="5109"/>
        <v>0</v>
      </c>
      <c r="AA1884" s="11">
        <f t="shared" si="5109"/>
        <v>0</v>
      </c>
      <c r="AB1884" s="11">
        <f t="shared" si="5109"/>
        <v>0</v>
      </c>
      <c r="AC1884" s="11">
        <f t="shared" si="5109"/>
        <v>0</v>
      </c>
      <c r="AD1884" s="11">
        <f t="shared" si="5109"/>
        <v>0</v>
      </c>
      <c r="AE1884" s="11">
        <f t="shared" si="5109"/>
        <v>0</v>
      </c>
      <c r="AF1884" s="11">
        <f t="shared" si="5109"/>
        <v>0</v>
      </c>
      <c r="AG1884" s="11">
        <f t="shared" si="5109"/>
        <v>0</v>
      </c>
      <c r="AH1884" s="11">
        <v>0</v>
      </c>
      <c r="AI1884" s="11">
        <v>0</v>
      </c>
      <c r="AJ1884" s="11">
        <f t="shared" ref="AJ1884:AY1884" si="5110">SUM(AJ1885)</f>
        <v>0</v>
      </c>
      <c r="AK1884" s="11">
        <f t="shared" si="5110"/>
        <v>0</v>
      </c>
      <c r="AL1884" s="11">
        <f t="shared" si="5110"/>
        <v>0</v>
      </c>
      <c r="AM1884" s="11">
        <f t="shared" si="5110"/>
        <v>0</v>
      </c>
      <c r="AN1884" s="11">
        <f t="shared" si="5110"/>
        <v>0</v>
      </c>
      <c r="AO1884" s="11">
        <f t="shared" si="5110"/>
        <v>0</v>
      </c>
      <c r="AP1884" s="11">
        <f t="shared" si="5110"/>
        <v>0</v>
      </c>
      <c r="AQ1884" s="11">
        <f t="shared" si="5110"/>
        <v>0</v>
      </c>
      <c r="AR1884" s="11">
        <f t="shared" si="5110"/>
        <v>0</v>
      </c>
      <c r="AS1884" s="11">
        <f t="shared" si="5110"/>
        <v>0</v>
      </c>
      <c r="AT1884" s="11">
        <f t="shared" si="5110"/>
        <v>0</v>
      </c>
      <c r="AU1884" s="11">
        <f t="shared" si="5110"/>
        <v>0</v>
      </c>
      <c r="AV1884" s="11">
        <f t="shared" si="5110"/>
        <v>0</v>
      </c>
      <c r="AW1884" s="11">
        <f t="shared" si="5110"/>
        <v>0</v>
      </c>
      <c r="AX1884" s="11">
        <f t="shared" si="5110"/>
        <v>0</v>
      </c>
      <c r="AY1884" s="11">
        <f t="shared" si="5110"/>
        <v>0</v>
      </c>
      <c r="AZ1884" s="11">
        <v>0</v>
      </c>
      <c r="BA1884" s="11">
        <v>0</v>
      </c>
      <c r="BB1884" s="11">
        <f t="shared" ref="BB1884:BQ1884" si="5111">SUM(BB1885)</f>
        <v>1500</v>
      </c>
      <c r="BC1884" s="11">
        <f t="shared" si="5111"/>
        <v>77801</v>
      </c>
      <c r="BD1884" s="11">
        <f t="shared" si="5111"/>
        <v>0</v>
      </c>
      <c r="BE1884" s="11">
        <f t="shared" si="5111"/>
        <v>25191</v>
      </c>
      <c r="BF1884" s="11">
        <f t="shared" si="5111"/>
        <v>0</v>
      </c>
      <c r="BG1884" s="11">
        <f t="shared" si="5111"/>
        <v>0</v>
      </c>
      <c r="BH1884" s="11">
        <f t="shared" si="5111"/>
        <v>104492</v>
      </c>
      <c r="BI1884" s="11">
        <f t="shared" si="5111"/>
        <v>0</v>
      </c>
      <c r="BJ1884" s="11">
        <f t="shared" si="5111"/>
        <v>0</v>
      </c>
      <c r="BK1884" s="11">
        <f t="shared" si="5111"/>
        <v>77801</v>
      </c>
      <c r="BL1884" s="11">
        <f t="shared" si="5111"/>
        <v>0</v>
      </c>
      <c r="BM1884" s="11">
        <f t="shared" si="5111"/>
        <v>0</v>
      </c>
      <c r="BN1884" s="11">
        <f t="shared" si="5111"/>
        <v>0</v>
      </c>
      <c r="BO1884" s="11">
        <f t="shared" si="5111"/>
        <v>0</v>
      </c>
      <c r="BP1884" s="11">
        <f t="shared" si="5111"/>
        <v>25191</v>
      </c>
      <c r="BQ1884" s="11">
        <f t="shared" si="5111"/>
        <v>0</v>
      </c>
      <c r="BR1884" s="11">
        <v>102992</v>
      </c>
      <c r="BS1884" s="11">
        <v>1500</v>
      </c>
      <c r="BT1884" s="11">
        <f t="shared" ref="BT1884:BZ1884" si="5112">SUM(BT1885)</f>
        <v>38500</v>
      </c>
      <c r="BU1884" s="11">
        <f t="shared" si="5112"/>
        <v>37000</v>
      </c>
      <c r="BV1884" s="11">
        <f t="shared" si="5112"/>
        <v>37000</v>
      </c>
      <c r="BW1884" s="11">
        <f t="shared" si="5112"/>
        <v>0</v>
      </c>
      <c r="BX1884" s="11">
        <f t="shared" si="5112"/>
        <v>0</v>
      </c>
      <c r="BY1884" s="11">
        <f t="shared" si="5112"/>
        <v>0</v>
      </c>
      <c r="BZ1884" s="11">
        <f t="shared" si="5112"/>
        <v>0</v>
      </c>
      <c r="CA1884" s="11">
        <f t="shared" si="5050"/>
        <v>37000</v>
      </c>
      <c r="CB1884" s="123">
        <f t="shared" si="5061"/>
        <v>100</v>
      </c>
    </row>
    <row r="1885" spans="1:80" x14ac:dyDescent="0.25">
      <c r="A1885" s="4" t="s">
        <v>928</v>
      </c>
      <c r="B1885" s="4" t="s">
        <v>88</v>
      </c>
      <c r="C1885" s="4" t="s">
        <v>1072</v>
      </c>
      <c r="D1885" s="79" t="s">
        <v>1073</v>
      </c>
      <c r="E1885" s="78" t="s">
        <v>78</v>
      </c>
      <c r="F1885" s="78" t="s">
        <v>1</v>
      </c>
      <c r="G1885" s="2" t="s">
        <v>1</v>
      </c>
      <c r="H1885" s="2" t="s">
        <v>79</v>
      </c>
      <c r="I1885" s="12">
        <f>SUM(I1886:I1887)</f>
        <v>47000</v>
      </c>
      <c r="J1885" s="12">
        <f t="shared" si="5049"/>
        <v>1500</v>
      </c>
      <c r="K1885" s="12">
        <f t="shared" ref="K1885" si="5113">SUM(K1886:K1887)</f>
        <v>0</v>
      </c>
      <c r="L1885" s="12">
        <f t="shared" si="5052"/>
        <v>1500</v>
      </c>
      <c r="M1885" s="12">
        <f t="shared" ref="M1885:Q1885" si="5114">SUM(M1886:M1887)</f>
        <v>0</v>
      </c>
      <c r="N1885" s="12">
        <f t="shared" si="5114"/>
        <v>0</v>
      </c>
      <c r="O1885" s="12">
        <f t="shared" si="5114"/>
        <v>1500</v>
      </c>
      <c r="P1885" s="12">
        <f t="shared" si="5114"/>
        <v>0</v>
      </c>
      <c r="Q1885" s="12">
        <f t="shared" si="5114"/>
        <v>0</v>
      </c>
      <c r="R1885" s="12">
        <f t="shared" ref="R1885:AG1885" si="5115">SUM(R1886:R1887)</f>
        <v>0</v>
      </c>
      <c r="S1885" s="12">
        <f t="shared" si="5115"/>
        <v>0</v>
      </c>
      <c r="T1885" s="12">
        <f t="shared" si="5115"/>
        <v>0</v>
      </c>
      <c r="U1885" s="12">
        <f t="shared" si="5115"/>
        <v>0</v>
      </c>
      <c r="V1885" s="12">
        <f t="shared" si="5115"/>
        <v>0</v>
      </c>
      <c r="W1885" s="12">
        <f t="shared" si="5115"/>
        <v>0</v>
      </c>
      <c r="X1885" s="12">
        <f t="shared" ref="X1885" si="5116">SUM(X1886:X1887)</f>
        <v>0</v>
      </c>
      <c r="Y1885" s="12">
        <f t="shared" si="5115"/>
        <v>0</v>
      </c>
      <c r="Z1885" s="12">
        <f t="shared" si="5115"/>
        <v>0</v>
      </c>
      <c r="AA1885" s="12">
        <f t="shared" si="5115"/>
        <v>0</v>
      </c>
      <c r="AB1885" s="12">
        <f t="shared" si="5115"/>
        <v>0</v>
      </c>
      <c r="AC1885" s="12">
        <f t="shared" si="5115"/>
        <v>0</v>
      </c>
      <c r="AD1885" s="12">
        <f t="shared" si="5115"/>
        <v>0</v>
      </c>
      <c r="AE1885" s="12">
        <f t="shared" si="5115"/>
        <v>0</v>
      </c>
      <c r="AF1885" s="12">
        <f t="shared" si="5115"/>
        <v>0</v>
      </c>
      <c r="AG1885" s="12">
        <f t="shared" si="5115"/>
        <v>0</v>
      </c>
      <c r="AH1885" s="12">
        <v>0</v>
      </c>
      <c r="AI1885" s="12">
        <v>0</v>
      </c>
      <c r="AJ1885" s="12">
        <f t="shared" ref="AJ1885:AY1885" si="5117">SUM(AJ1886:AJ1887)</f>
        <v>0</v>
      </c>
      <c r="AK1885" s="12">
        <f t="shared" si="5117"/>
        <v>0</v>
      </c>
      <c r="AL1885" s="12">
        <f t="shared" si="5117"/>
        <v>0</v>
      </c>
      <c r="AM1885" s="12">
        <f t="shared" si="5117"/>
        <v>0</v>
      </c>
      <c r="AN1885" s="12">
        <f t="shared" si="5117"/>
        <v>0</v>
      </c>
      <c r="AO1885" s="12">
        <f t="shared" si="5117"/>
        <v>0</v>
      </c>
      <c r="AP1885" s="12">
        <f t="shared" ref="AP1885" si="5118">SUM(AP1886:AP1887)</f>
        <v>0</v>
      </c>
      <c r="AQ1885" s="12">
        <f t="shared" si="5117"/>
        <v>0</v>
      </c>
      <c r="AR1885" s="12">
        <f t="shared" si="5117"/>
        <v>0</v>
      </c>
      <c r="AS1885" s="12">
        <f t="shared" si="5117"/>
        <v>0</v>
      </c>
      <c r="AT1885" s="12">
        <f t="shared" si="5117"/>
        <v>0</v>
      </c>
      <c r="AU1885" s="12">
        <f t="shared" si="5117"/>
        <v>0</v>
      </c>
      <c r="AV1885" s="12">
        <f t="shared" si="5117"/>
        <v>0</v>
      </c>
      <c r="AW1885" s="12">
        <f t="shared" si="5117"/>
        <v>0</v>
      </c>
      <c r="AX1885" s="12">
        <f t="shared" si="5117"/>
        <v>0</v>
      </c>
      <c r="AY1885" s="12">
        <f t="shared" si="5117"/>
        <v>0</v>
      </c>
      <c r="AZ1885" s="12">
        <v>0</v>
      </c>
      <c r="BA1885" s="12">
        <v>0</v>
      </c>
      <c r="BB1885" s="12">
        <f t="shared" ref="BB1885:BQ1885" si="5119">SUM(BB1886:BB1887)</f>
        <v>1500</v>
      </c>
      <c r="BC1885" s="12">
        <f t="shared" si="5119"/>
        <v>77801</v>
      </c>
      <c r="BD1885" s="12">
        <f t="shared" si="5119"/>
        <v>0</v>
      </c>
      <c r="BE1885" s="12">
        <f t="shared" si="5119"/>
        <v>25191</v>
      </c>
      <c r="BF1885" s="12">
        <f t="shared" si="5119"/>
        <v>0</v>
      </c>
      <c r="BG1885" s="12">
        <f t="shared" si="5119"/>
        <v>0</v>
      </c>
      <c r="BH1885" s="12">
        <f t="shared" ref="BH1885" si="5120">SUM(BH1886:BH1887)</f>
        <v>104492</v>
      </c>
      <c r="BI1885" s="12">
        <f t="shared" si="5119"/>
        <v>0</v>
      </c>
      <c r="BJ1885" s="12">
        <f t="shared" si="5119"/>
        <v>0</v>
      </c>
      <c r="BK1885" s="12">
        <f t="shared" si="5119"/>
        <v>77801</v>
      </c>
      <c r="BL1885" s="12">
        <f t="shared" si="5119"/>
        <v>0</v>
      </c>
      <c r="BM1885" s="12">
        <f t="shared" si="5119"/>
        <v>0</v>
      </c>
      <c r="BN1885" s="12">
        <f t="shared" si="5119"/>
        <v>0</v>
      </c>
      <c r="BO1885" s="12">
        <f t="shared" si="5119"/>
        <v>0</v>
      </c>
      <c r="BP1885" s="12">
        <f t="shared" si="5119"/>
        <v>25191</v>
      </c>
      <c r="BQ1885" s="12">
        <f t="shared" si="5119"/>
        <v>0</v>
      </c>
      <c r="BR1885" s="12">
        <v>102992</v>
      </c>
      <c r="BS1885" s="12">
        <v>1500</v>
      </c>
      <c r="BT1885" s="12">
        <f t="shared" ref="BT1885:BZ1885" si="5121">SUM(BT1886:BT1887)</f>
        <v>38500</v>
      </c>
      <c r="BU1885" s="12">
        <f t="shared" si="5121"/>
        <v>37000</v>
      </c>
      <c r="BV1885" s="12">
        <f t="shared" si="5121"/>
        <v>37000</v>
      </c>
      <c r="BW1885" s="12">
        <f t="shared" si="5121"/>
        <v>0</v>
      </c>
      <c r="BX1885" s="12">
        <f t="shared" si="5121"/>
        <v>0</v>
      </c>
      <c r="BY1885" s="12">
        <f t="shared" si="5121"/>
        <v>0</v>
      </c>
      <c r="BZ1885" s="12">
        <f t="shared" si="5121"/>
        <v>0</v>
      </c>
      <c r="CA1885" s="12">
        <f t="shared" si="5050"/>
        <v>37000</v>
      </c>
      <c r="CB1885" s="124">
        <f t="shared" si="5061"/>
        <v>100</v>
      </c>
    </row>
    <row r="1886" spans="1:80" x14ac:dyDescent="0.25">
      <c r="A1886" s="4" t="s">
        <v>928</v>
      </c>
      <c r="B1886" s="4" t="s">
        <v>88</v>
      </c>
      <c r="C1886" s="4" t="s">
        <v>1072</v>
      </c>
      <c r="D1886" s="79" t="s">
        <v>1073</v>
      </c>
      <c r="E1886" s="89">
        <v>8213</v>
      </c>
      <c r="F1886" s="79"/>
      <c r="G1886" s="75" t="s">
        <v>1906</v>
      </c>
      <c r="H1886" s="13" t="s">
        <v>81</v>
      </c>
      <c r="I1886" s="14">
        <v>31500</v>
      </c>
      <c r="J1886" s="14">
        <f t="shared" si="5049"/>
        <v>1500</v>
      </c>
      <c r="K1886" s="14">
        <v>0</v>
      </c>
      <c r="L1886" s="14">
        <f t="shared" si="5052"/>
        <v>1500</v>
      </c>
      <c r="M1886" s="14">
        <v>0</v>
      </c>
      <c r="N1886" s="14">
        <v>0</v>
      </c>
      <c r="O1886" s="14">
        <v>1500</v>
      </c>
      <c r="P1886" s="14">
        <v>0</v>
      </c>
      <c r="Q1886" s="14">
        <v>0</v>
      </c>
      <c r="R1886" s="14">
        <v>0</v>
      </c>
      <c r="S1886" s="14"/>
      <c r="T1886" s="14"/>
      <c r="U1886" s="14"/>
      <c r="V1886" s="14"/>
      <c r="W1886" s="14"/>
      <c r="X1886" s="14">
        <f t="shared" si="5105"/>
        <v>0</v>
      </c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>
        <v>0</v>
      </c>
      <c r="AI1886" s="14">
        <v>0</v>
      </c>
      <c r="AJ1886" s="14">
        <v>0</v>
      </c>
      <c r="AK1886" s="14"/>
      <c r="AL1886" s="14"/>
      <c r="AM1886" s="14"/>
      <c r="AN1886" s="14"/>
      <c r="AO1886" s="14"/>
      <c r="AP1886" s="14">
        <f t="shared" si="5106"/>
        <v>0</v>
      </c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>
        <v>0</v>
      </c>
      <c r="BA1886" s="14">
        <v>0</v>
      </c>
      <c r="BB1886" s="14">
        <v>1500</v>
      </c>
      <c r="BC1886" s="14"/>
      <c r="BD1886" s="14"/>
      <c r="BE1886" s="14">
        <v>19391</v>
      </c>
      <c r="BF1886" s="14"/>
      <c r="BG1886" s="14"/>
      <c r="BH1886" s="14">
        <f t="shared" si="5107"/>
        <v>20891</v>
      </c>
      <c r="BI1886" s="14"/>
      <c r="BJ1886" s="14"/>
      <c r="BK1886" s="14"/>
      <c r="BL1886" s="14"/>
      <c r="BM1886" s="14"/>
      <c r="BN1886" s="14"/>
      <c r="BO1886" s="14"/>
      <c r="BP1886" s="14">
        <v>19391</v>
      </c>
      <c r="BQ1886" s="14"/>
      <c r="BR1886" s="14">
        <v>19391</v>
      </c>
      <c r="BS1886" s="14">
        <v>1500</v>
      </c>
      <c r="BT1886" s="14">
        <v>8500</v>
      </c>
      <c r="BU1886" s="14">
        <v>19992</v>
      </c>
      <c r="BV1886" s="14">
        <v>19992</v>
      </c>
      <c r="BW1886" s="14">
        <f t="shared" si="5090"/>
        <v>0</v>
      </c>
      <c r="BX1886" s="14"/>
      <c r="BY1886" s="14"/>
      <c r="BZ1886" s="14"/>
      <c r="CA1886" s="14">
        <f t="shared" si="5050"/>
        <v>19992</v>
      </c>
      <c r="CB1886" s="122">
        <f t="shared" si="5061"/>
        <v>100</v>
      </c>
    </row>
    <row r="1887" spans="1:80" x14ac:dyDescent="0.25">
      <c r="A1887" s="4" t="s">
        <v>928</v>
      </c>
      <c r="B1887" s="4" t="s">
        <v>88</v>
      </c>
      <c r="C1887" s="4" t="s">
        <v>1072</v>
      </c>
      <c r="D1887" s="79" t="s">
        <v>1073</v>
      </c>
      <c r="E1887" s="89">
        <v>8216</v>
      </c>
      <c r="F1887" s="79"/>
      <c r="G1887" s="75" t="s">
        <v>1906</v>
      </c>
      <c r="H1887" s="13" t="s">
        <v>319</v>
      </c>
      <c r="I1887" s="14">
        <v>15500</v>
      </c>
      <c r="J1887" s="14">
        <f t="shared" si="5049"/>
        <v>0</v>
      </c>
      <c r="K1887" s="14">
        <v>0</v>
      </c>
      <c r="L1887" s="14">
        <f t="shared" si="5052"/>
        <v>0</v>
      </c>
      <c r="M1887" s="14">
        <v>0</v>
      </c>
      <c r="N1887" s="14">
        <v>0</v>
      </c>
      <c r="O1887" s="14">
        <v>0</v>
      </c>
      <c r="P1887" s="14">
        <v>0</v>
      </c>
      <c r="Q1887" s="14">
        <v>0</v>
      </c>
      <c r="R1887" s="14">
        <v>0</v>
      </c>
      <c r="S1887" s="14"/>
      <c r="T1887" s="14"/>
      <c r="U1887" s="14"/>
      <c r="V1887" s="14"/>
      <c r="W1887" s="14"/>
      <c r="X1887" s="14">
        <f t="shared" si="5105"/>
        <v>0</v>
      </c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>
        <v>0</v>
      </c>
      <c r="AI1887" s="14">
        <v>0</v>
      </c>
      <c r="AJ1887" s="14">
        <v>0</v>
      </c>
      <c r="AK1887" s="14"/>
      <c r="AL1887" s="14"/>
      <c r="AM1887" s="14"/>
      <c r="AN1887" s="14"/>
      <c r="AO1887" s="14"/>
      <c r="AP1887" s="14">
        <f t="shared" si="5106"/>
        <v>0</v>
      </c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>
        <v>0</v>
      </c>
      <c r="BA1887" s="14">
        <v>0</v>
      </c>
      <c r="BB1887" s="14">
        <v>0</v>
      </c>
      <c r="BC1887" s="14">
        <v>77801</v>
      </c>
      <c r="BD1887" s="14"/>
      <c r="BE1887" s="14">
        <f>5800</f>
        <v>5800</v>
      </c>
      <c r="BF1887" s="14"/>
      <c r="BG1887" s="14"/>
      <c r="BH1887" s="14">
        <f t="shared" si="5107"/>
        <v>83601</v>
      </c>
      <c r="BI1887" s="14"/>
      <c r="BJ1887" s="14"/>
      <c r="BK1887" s="14">
        <v>77801</v>
      </c>
      <c r="BL1887" s="14"/>
      <c r="BM1887" s="14"/>
      <c r="BN1887" s="14"/>
      <c r="BO1887" s="14"/>
      <c r="BP1887" s="14">
        <v>5800</v>
      </c>
      <c r="BQ1887" s="14"/>
      <c r="BR1887" s="14">
        <v>83601</v>
      </c>
      <c r="BS1887" s="14">
        <v>0</v>
      </c>
      <c r="BT1887" s="14">
        <v>30000</v>
      </c>
      <c r="BU1887" s="14">
        <v>17008</v>
      </c>
      <c r="BV1887" s="14">
        <v>17008</v>
      </c>
      <c r="BW1887" s="14">
        <f t="shared" si="5090"/>
        <v>0</v>
      </c>
      <c r="BX1887" s="14"/>
      <c r="BY1887" s="14"/>
      <c r="BZ1887" s="14"/>
      <c r="CA1887" s="14">
        <f t="shared" si="5050"/>
        <v>17008</v>
      </c>
      <c r="CB1887" s="122">
        <f t="shared" si="5061"/>
        <v>100</v>
      </c>
    </row>
    <row r="1888" spans="1:80" x14ac:dyDescent="0.25">
      <c r="A1888" s="13" t="s">
        <v>1</v>
      </c>
      <c r="B1888" s="13" t="s">
        <v>1</v>
      </c>
      <c r="C1888" s="13" t="s">
        <v>1</v>
      </c>
      <c r="D1888" s="74" t="s">
        <v>1</v>
      </c>
      <c r="E1888" s="74" t="s">
        <v>1</v>
      </c>
      <c r="F1888" s="74" t="s">
        <v>1</v>
      </c>
      <c r="G1888" s="13" t="s">
        <v>1</v>
      </c>
      <c r="H1888" s="10" t="s">
        <v>1081</v>
      </c>
      <c r="I1888" s="11">
        <f>SUM(I1859,I1881,I1884)</f>
        <v>1907174</v>
      </c>
      <c r="J1888" s="11">
        <f t="shared" si="5049"/>
        <v>2037392</v>
      </c>
      <c r="K1888" s="11">
        <f t="shared" ref="K1888" si="5122">SUM(K1859,K1881,K1884)</f>
        <v>2035892</v>
      </c>
      <c r="L1888" s="11">
        <f t="shared" si="5052"/>
        <v>1500</v>
      </c>
      <c r="M1888" s="11">
        <f t="shared" ref="M1888:Q1888" si="5123">SUM(M1859,M1881,M1884)</f>
        <v>0</v>
      </c>
      <c r="N1888" s="11">
        <f t="shared" si="5123"/>
        <v>0</v>
      </c>
      <c r="O1888" s="11">
        <f t="shared" si="5123"/>
        <v>1500</v>
      </c>
      <c r="P1888" s="11">
        <f t="shared" si="5123"/>
        <v>0</v>
      </c>
      <c r="Q1888" s="11">
        <f t="shared" si="5123"/>
        <v>0</v>
      </c>
      <c r="R1888" s="11">
        <f t="shared" ref="R1888:AG1888" si="5124">SUM(R1859,R1881,R1884)</f>
        <v>0</v>
      </c>
      <c r="S1888" s="11">
        <f t="shared" si="5124"/>
        <v>0</v>
      </c>
      <c r="T1888" s="11">
        <f t="shared" si="5124"/>
        <v>0</v>
      </c>
      <c r="U1888" s="11">
        <f t="shared" si="5124"/>
        <v>0</v>
      </c>
      <c r="V1888" s="11">
        <f t="shared" si="5124"/>
        <v>0</v>
      </c>
      <c r="W1888" s="11">
        <f t="shared" si="5124"/>
        <v>0</v>
      </c>
      <c r="X1888" s="11">
        <f t="shared" si="5124"/>
        <v>0</v>
      </c>
      <c r="Y1888" s="11">
        <f t="shared" si="5124"/>
        <v>0</v>
      </c>
      <c r="Z1888" s="11">
        <f t="shared" si="5124"/>
        <v>0</v>
      </c>
      <c r="AA1888" s="11">
        <f t="shared" si="5124"/>
        <v>0</v>
      </c>
      <c r="AB1888" s="11">
        <f t="shared" si="5124"/>
        <v>0</v>
      </c>
      <c r="AC1888" s="11">
        <f t="shared" si="5124"/>
        <v>0</v>
      </c>
      <c r="AD1888" s="11">
        <f t="shared" si="5124"/>
        <v>0</v>
      </c>
      <c r="AE1888" s="11">
        <f t="shared" si="5124"/>
        <v>0</v>
      </c>
      <c r="AF1888" s="11">
        <f t="shared" si="5124"/>
        <v>0</v>
      </c>
      <c r="AG1888" s="11">
        <f t="shared" si="5124"/>
        <v>0</v>
      </c>
      <c r="AH1888" s="11">
        <v>0</v>
      </c>
      <c r="AI1888" s="11">
        <v>0</v>
      </c>
      <c r="AJ1888" s="11">
        <f t="shared" ref="AJ1888:AY1888" si="5125">SUM(AJ1859,AJ1881,AJ1884)</f>
        <v>0</v>
      </c>
      <c r="AK1888" s="11">
        <f t="shared" si="5125"/>
        <v>0</v>
      </c>
      <c r="AL1888" s="11">
        <f t="shared" si="5125"/>
        <v>0</v>
      </c>
      <c r="AM1888" s="11">
        <f t="shared" si="5125"/>
        <v>0</v>
      </c>
      <c r="AN1888" s="11">
        <f t="shared" si="5125"/>
        <v>0</v>
      </c>
      <c r="AO1888" s="11">
        <f t="shared" si="5125"/>
        <v>0</v>
      </c>
      <c r="AP1888" s="11">
        <f t="shared" si="5125"/>
        <v>0</v>
      </c>
      <c r="AQ1888" s="11">
        <f t="shared" si="5125"/>
        <v>0</v>
      </c>
      <c r="AR1888" s="11">
        <f t="shared" si="5125"/>
        <v>0</v>
      </c>
      <c r="AS1888" s="11">
        <f t="shared" si="5125"/>
        <v>0</v>
      </c>
      <c r="AT1888" s="11">
        <f t="shared" si="5125"/>
        <v>0</v>
      </c>
      <c r="AU1888" s="11">
        <f t="shared" si="5125"/>
        <v>0</v>
      </c>
      <c r="AV1888" s="11">
        <f t="shared" si="5125"/>
        <v>0</v>
      </c>
      <c r="AW1888" s="11">
        <f t="shared" si="5125"/>
        <v>0</v>
      </c>
      <c r="AX1888" s="11">
        <f t="shared" si="5125"/>
        <v>0</v>
      </c>
      <c r="AY1888" s="11">
        <f t="shared" si="5125"/>
        <v>0</v>
      </c>
      <c r="AZ1888" s="11">
        <v>0</v>
      </c>
      <c r="BA1888" s="11">
        <v>0</v>
      </c>
      <c r="BB1888" s="11">
        <f t="shared" ref="BB1888:BQ1888" si="5126">SUM(BB1859,BB1881,BB1884)</f>
        <v>1500</v>
      </c>
      <c r="BC1888" s="11">
        <f t="shared" si="5126"/>
        <v>77801</v>
      </c>
      <c r="BD1888" s="11">
        <f t="shared" si="5126"/>
        <v>0</v>
      </c>
      <c r="BE1888" s="11">
        <f t="shared" si="5126"/>
        <v>32191</v>
      </c>
      <c r="BF1888" s="11">
        <f t="shared" si="5126"/>
        <v>0</v>
      </c>
      <c r="BG1888" s="11">
        <f t="shared" si="5126"/>
        <v>0</v>
      </c>
      <c r="BH1888" s="11">
        <f t="shared" si="5126"/>
        <v>111492</v>
      </c>
      <c r="BI1888" s="11">
        <f t="shared" si="5126"/>
        <v>0</v>
      </c>
      <c r="BJ1888" s="11">
        <f t="shared" si="5126"/>
        <v>0</v>
      </c>
      <c r="BK1888" s="11">
        <f t="shared" si="5126"/>
        <v>77801</v>
      </c>
      <c r="BL1888" s="11">
        <f t="shared" si="5126"/>
        <v>5000</v>
      </c>
      <c r="BM1888" s="11">
        <f t="shared" si="5126"/>
        <v>0</v>
      </c>
      <c r="BN1888" s="11">
        <f t="shared" si="5126"/>
        <v>2000</v>
      </c>
      <c r="BO1888" s="11">
        <f t="shared" si="5126"/>
        <v>0</v>
      </c>
      <c r="BP1888" s="11">
        <f t="shared" si="5126"/>
        <v>25191</v>
      </c>
      <c r="BQ1888" s="11">
        <f t="shared" si="5126"/>
        <v>0</v>
      </c>
      <c r="BR1888" s="11">
        <v>109992</v>
      </c>
      <c r="BS1888" s="11">
        <v>1500</v>
      </c>
      <c r="BT1888" s="11">
        <f t="shared" ref="BT1888:BZ1888" si="5127">SUM(BT1859,BT1881,BT1884)</f>
        <v>2169529</v>
      </c>
      <c r="BU1888" s="11">
        <f t="shared" si="5127"/>
        <v>2163034</v>
      </c>
      <c r="BV1888" s="11">
        <f t="shared" si="5127"/>
        <v>1115890</v>
      </c>
      <c r="BW1888" s="11">
        <f t="shared" si="5127"/>
        <v>514063</v>
      </c>
      <c r="BX1888" s="11">
        <f t="shared" si="5127"/>
        <v>180895</v>
      </c>
      <c r="BY1888" s="11">
        <f t="shared" si="5127"/>
        <v>166584</v>
      </c>
      <c r="BZ1888" s="11">
        <f t="shared" si="5127"/>
        <v>166584</v>
      </c>
      <c r="CA1888" s="11">
        <f t="shared" si="5050"/>
        <v>1629953</v>
      </c>
      <c r="CB1888" s="123">
        <f t="shared" si="5061"/>
        <v>75.354941253812939</v>
      </c>
    </row>
    <row r="1889" spans="1:80" ht="15.75" thickBot="1" x14ac:dyDescent="0.3">
      <c r="A1889" s="13" t="s">
        <v>1</v>
      </c>
      <c r="B1889" s="13" t="s">
        <v>1</v>
      </c>
      <c r="C1889" s="13" t="s">
        <v>1</v>
      </c>
      <c r="D1889" s="74" t="s">
        <v>1</v>
      </c>
      <c r="E1889" s="74" t="s">
        <v>1</v>
      </c>
      <c r="F1889" s="74" t="s">
        <v>1</v>
      </c>
      <c r="G1889" s="13" t="s">
        <v>1</v>
      </c>
      <c r="H1889" s="2" t="s">
        <v>83</v>
      </c>
      <c r="I1889" s="12">
        <v>45</v>
      </c>
      <c r="J1889" s="12">
        <f t="shared" si="5049"/>
        <v>47</v>
      </c>
      <c r="K1889" s="12">
        <v>47</v>
      </c>
      <c r="L1889" s="13"/>
      <c r="M1889" s="13" t="s">
        <v>1</v>
      </c>
      <c r="N1889" s="13" t="s">
        <v>1</v>
      </c>
      <c r="O1889" s="13" t="s">
        <v>1</v>
      </c>
      <c r="P1889" s="27"/>
      <c r="Q1889" s="13" t="s">
        <v>1</v>
      </c>
      <c r="R1889" s="13" t="s">
        <v>1</v>
      </c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>
        <v>0</v>
      </c>
      <c r="AI1889" s="13">
        <v>0</v>
      </c>
      <c r="AJ1889" s="13" t="s">
        <v>1</v>
      </c>
      <c r="AK1889" s="13"/>
      <c r="AL1889" s="13"/>
      <c r="AM1889" s="13"/>
      <c r="AN1889" s="13"/>
      <c r="AO1889" s="13"/>
      <c r="AP1889" s="13"/>
      <c r="AQ1889" s="13"/>
      <c r="AR1889" s="13"/>
      <c r="AS1889" s="13"/>
      <c r="AT1889" s="13"/>
      <c r="AU1889" s="13"/>
      <c r="AV1889" s="13"/>
      <c r="AW1889" s="13"/>
      <c r="AX1889" s="13"/>
      <c r="AY1889" s="13"/>
      <c r="AZ1889" s="13">
        <v>0</v>
      </c>
      <c r="BA1889" s="13">
        <v>0</v>
      </c>
      <c r="BB1889" s="13" t="s">
        <v>1</v>
      </c>
      <c r="BC1889" s="13"/>
      <c r="BD1889" s="13"/>
      <c r="BE1889" s="13"/>
      <c r="BF1889" s="13"/>
      <c r="BG1889" s="13"/>
      <c r="BH1889" s="13"/>
      <c r="BI1889" s="13"/>
      <c r="BJ1889" s="13"/>
      <c r="BK1889" s="13"/>
      <c r="BL1889" s="13"/>
      <c r="BM1889" s="13"/>
      <c r="BN1889" s="13"/>
      <c r="BO1889" s="13"/>
      <c r="BP1889" s="13"/>
      <c r="BQ1889" s="13"/>
      <c r="BR1889" s="13">
        <v>0</v>
      </c>
      <c r="BS1889" s="13">
        <v>0</v>
      </c>
      <c r="BT1889" s="12">
        <v>47</v>
      </c>
      <c r="BU1889" s="12">
        <v>47</v>
      </c>
      <c r="BV1889" s="12"/>
      <c r="BW1889" s="12">
        <f t="shared" si="5090"/>
        <v>0</v>
      </c>
      <c r="BX1889" s="12"/>
      <c r="BY1889" s="12"/>
      <c r="BZ1889" s="12"/>
      <c r="CA1889" s="12">
        <f t="shared" si="5050"/>
        <v>0</v>
      </c>
      <c r="CB1889" s="124"/>
    </row>
    <row r="1890" spans="1:80" ht="69.75" customHeight="1" thickBot="1" x14ac:dyDescent="0.3">
      <c r="A1890" s="133" t="s">
        <v>1</v>
      </c>
      <c r="B1890" s="133" t="s">
        <v>1</v>
      </c>
      <c r="C1890" s="133" t="s">
        <v>1</v>
      </c>
      <c r="D1890" s="135" t="s">
        <v>1</v>
      </c>
      <c r="E1890" s="135" t="s">
        <v>1</v>
      </c>
      <c r="F1890" s="135" t="s">
        <v>1</v>
      </c>
      <c r="G1890" s="137" t="s">
        <v>1</v>
      </c>
      <c r="H1890" s="5" t="s">
        <v>84</v>
      </c>
      <c r="I1890" s="5" t="s">
        <v>11</v>
      </c>
      <c r="J1890" s="5" t="s">
        <v>1809</v>
      </c>
      <c r="K1890" s="5" t="s">
        <v>12</v>
      </c>
      <c r="L1890" s="5" t="s">
        <v>13</v>
      </c>
      <c r="M1890" s="5" t="s">
        <v>14</v>
      </c>
      <c r="N1890" s="5" t="s">
        <v>15</v>
      </c>
      <c r="O1890" s="5" t="s">
        <v>16</v>
      </c>
      <c r="P1890" s="5" t="s">
        <v>17</v>
      </c>
      <c r="Q1890" s="5" t="s">
        <v>18</v>
      </c>
      <c r="R1890" s="71" t="s">
        <v>14</v>
      </c>
      <c r="S1890" s="71" t="s">
        <v>1843</v>
      </c>
      <c r="T1890" s="71" t="s">
        <v>1797</v>
      </c>
      <c r="U1890" s="71" t="s">
        <v>1832</v>
      </c>
      <c r="V1890" s="71" t="s">
        <v>1833</v>
      </c>
      <c r="W1890" s="71" t="s">
        <v>1834</v>
      </c>
      <c r="X1890" s="71" t="s">
        <v>1847</v>
      </c>
      <c r="Y1890" s="71" t="s">
        <v>1844</v>
      </c>
      <c r="Z1890" s="71" t="s">
        <v>1835</v>
      </c>
      <c r="AA1890" s="71" t="s">
        <v>1836</v>
      </c>
      <c r="AB1890" s="71" t="s">
        <v>1837</v>
      </c>
      <c r="AC1890" s="71" t="s">
        <v>1838</v>
      </c>
      <c r="AD1890" s="71" t="s">
        <v>1839</v>
      </c>
      <c r="AE1890" s="71" t="s">
        <v>1840</v>
      </c>
      <c r="AF1890" s="71" t="s">
        <v>1845</v>
      </c>
      <c r="AG1890" s="71" t="s">
        <v>1846</v>
      </c>
      <c r="AH1890" s="71" t="s">
        <v>1841</v>
      </c>
      <c r="AI1890" s="71" t="s">
        <v>1842</v>
      </c>
      <c r="AJ1890" s="72" t="s">
        <v>15</v>
      </c>
      <c r="AK1890" s="72" t="s">
        <v>1843</v>
      </c>
      <c r="AL1890" s="72" t="s">
        <v>1797</v>
      </c>
      <c r="AM1890" s="72" t="s">
        <v>1832</v>
      </c>
      <c r="AN1890" s="72" t="s">
        <v>1833</v>
      </c>
      <c r="AO1890" s="72" t="s">
        <v>1834</v>
      </c>
      <c r="AP1890" s="72" t="s">
        <v>1848</v>
      </c>
      <c r="AQ1890" s="72" t="s">
        <v>1844</v>
      </c>
      <c r="AR1890" s="72" t="s">
        <v>1835</v>
      </c>
      <c r="AS1890" s="72" t="s">
        <v>1836</v>
      </c>
      <c r="AT1890" s="72" t="s">
        <v>1837</v>
      </c>
      <c r="AU1890" s="72" t="s">
        <v>1838</v>
      </c>
      <c r="AV1890" s="72" t="s">
        <v>1839</v>
      </c>
      <c r="AW1890" s="72" t="s">
        <v>1840</v>
      </c>
      <c r="AX1890" s="72" t="s">
        <v>1845</v>
      </c>
      <c r="AY1890" s="72" t="s">
        <v>1846</v>
      </c>
      <c r="AZ1890" s="72" t="s">
        <v>1841</v>
      </c>
      <c r="BA1890" s="72" t="s">
        <v>1842</v>
      </c>
      <c r="BB1890" s="73" t="s">
        <v>16</v>
      </c>
      <c r="BC1890" s="73" t="s">
        <v>1843</v>
      </c>
      <c r="BD1890" s="73" t="s">
        <v>1797</v>
      </c>
      <c r="BE1890" s="73" t="s">
        <v>1832</v>
      </c>
      <c r="BF1890" s="73" t="s">
        <v>1833</v>
      </c>
      <c r="BG1890" s="73" t="s">
        <v>1834</v>
      </c>
      <c r="BH1890" s="73" t="s">
        <v>1849</v>
      </c>
      <c r="BI1890" s="73" t="s">
        <v>1844</v>
      </c>
      <c r="BJ1890" s="73" t="s">
        <v>1835</v>
      </c>
      <c r="BK1890" s="73" t="s">
        <v>1836</v>
      </c>
      <c r="BL1890" s="73" t="s">
        <v>1837</v>
      </c>
      <c r="BM1890" s="73" t="s">
        <v>1838</v>
      </c>
      <c r="BN1890" s="73" t="s">
        <v>1839</v>
      </c>
      <c r="BO1890" s="73" t="s">
        <v>1840</v>
      </c>
      <c r="BP1890" s="73" t="s">
        <v>1845</v>
      </c>
      <c r="BQ1890" s="73" t="s">
        <v>1846</v>
      </c>
      <c r="BR1890" s="73" t="s">
        <v>1841</v>
      </c>
      <c r="BS1890" s="73" t="s">
        <v>1842</v>
      </c>
      <c r="BT1890" s="5" t="s">
        <v>1911</v>
      </c>
      <c r="BU1890" s="5" t="s">
        <v>1942</v>
      </c>
      <c r="BV1890" s="5" t="s">
        <v>1943</v>
      </c>
      <c r="BW1890" s="5" t="s">
        <v>1944</v>
      </c>
      <c r="BX1890" s="5" t="s">
        <v>1945</v>
      </c>
      <c r="BY1890" s="5" t="s">
        <v>1946</v>
      </c>
      <c r="BZ1890" s="5" t="s">
        <v>1947</v>
      </c>
      <c r="CA1890" s="5" t="s">
        <v>1948</v>
      </c>
      <c r="CB1890" s="120" t="s">
        <v>1916</v>
      </c>
    </row>
    <row r="1891" spans="1:80" x14ac:dyDescent="0.25">
      <c r="A1891" s="134"/>
      <c r="B1891" s="134"/>
      <c r="C1891" s="134"/>
      <c r="D1891" s="136"/>
      <c r="E1891" s="136"/>
      <c r="F1891" s="136"/>
      <c r="G1891" s="138"/>
      <c r="H1891" s="15" t="s">
        <v>1</v>
      </c>
      <c r="I1891" s="9" t="s">
        <v>19</v>
      </c>
      <c r="J1891" s="9">
        <v>1</v>
      </c>
      <c r="K1891" s="9" t="s">
        <v>20</v>
      </c>
      <c r="L1891" s="9" t="s">
        <v>21</v>
      </c>
      <c r="M1891" s="9" t="s">
        <v>22</v>
      </c>
      <c r="N1891" s="9" t="s">
        <v>23</v>
      </c>
      <c r="O1891" s="9" t="s">
        <v>24</v>
      </c>
      <c r="P1891" s="9" t="s">
        <v>25</v>
      </c>
      <c r="Q1891" s="9" t="s">
        <v>26</v>
      </c>
      <c r="R1891" s="9">
        <v>1</v>
      </c>
      <c r="S1891" s="9">
        <v>2</v>
      </c>
      <c r="T1891" s="9">
        <v>3</v>
      </c>
      <c r="U1891" s="9">
        <v>4</v>
      </c>
      <c r="V1891" s="9">
        <v>5</v>
      </c>
      <c r="W1891" s="9">
        <v>6</v>
      </c>
      <c r="X1891" s="9">
        <v>7</v>
      </c>
      <c r="Y1891" s="9">
        <v>8</v>
      </c>
      <c r="Z1891" s="9">
        <v>9</v>
      </c>
      <c r="AA1891" s="9">
        <v>10</v>
      </c>
      <c r="AB1891" s="9">
        <v>11</v>
      </c>
      <c r="AC1891" s="9">
        <v>12</v>
      </c>
      <c r="AD1891" s="9">
        <v>13</v>
      </c>
      <c r="AE1891" s="9">
        <v>14</v>
      </c>
      <c r="AF1891" s="9">
        <v>15</v>
      </c>
      <c r="AG1891" s="9">
        <v>16</v>
      </c>
      <c r="AH1891" s="9">
        <v>20</v>
      </c>
      <c r="AI1891" s="9">
        <v>21</v>
      </c>
      <c r="AJ1891" s="9">
        <v>1</v>
      </c>
      <c r="AK1891" s="9">
        <v>2</v>
      </c>
      <c r="AL1891" s="9">
        <v>3</v>
      </c>
      <c r="AM1891" s="9">
        <v>4</v>
      </c>
      <c r="AN1891" s="9">
        <v>5</v>
      </c>
      <c r="AO1891" s="9">
        <v>6</v>
      </c>
      <c r="AP1891" s="9">
        <v>7</v>
      </c>
      <c r="AQ1891" s="9">
        <v>8</v>
      </c>
      <c r="AR1891" s="9">
        <v>9</v>
      </c>
      <c r="AS1891" s="9">
        <v>10</v>
      </c>
      <c r="AT1891" s="9">
        <v>11</v>
      </c>
      <c r="AU1891" s="9">
        <v>12</v>
      </c>
      <c r="AV1891" s="9">
        <v>13</v>
      </c>
      <c r="AW1891" s="9">
        <v>14</v>
      </c>
      <c r="AX1891" s="9">
        <v>15</v>
      </c>
      <c r="AY1891" s="9">
        <v>16</v>
      </c>
      <c r="AZ1891" s="9">
        <v>20</v>
      </c>
      <c r="BA1891" s="9">
        <v>21</v>
      </c>
      <c r="BB1891" s="9">
        <v>1</v>
      </c>
      <c r="BC1891" s="9">
        <v>2</v>
      </c>
      <c r="BD1891" s="9">
        <v>3</v>
      </c>
      <c r="BE1891" s="9">
        <v>4</v>
      </c>
      <c r="BF1891" s="9">
        <v>5</v>
      </c>
      <c r="BG1891" s="9">
        <v>6</v>
      </c>
      <c r="BH1891" s="9">
        <v>7</v>
      </c>
      <c r="BI1891" s="9">
        <v>8</v>
      </c>
      <c r="BJ1891" s="9">
        <v>9</v>
      </c>
      <c r="BK1891" s="9">
        <v>10</v>
      </c>
      <c r="BL1891" s="9">
        <v>11</v>
      </c>
      <c r="BM1891" s="9">
        <v>12</v>
      </c>
      <c r="BN1891" s="9">
        <v>13</v>
      </c>
      <c r="BO1891" s="9">
        <v>14</v>
      </c>
      <c r="BP1891" s="9">
        <v>15</v>
      </c>
      <c r="BQ1891" s="9">
        <v>16</v>
      </c>
      <c r="BR1891" s="9">
        <v>20</v>
      </c>
      <c r="BS1891" s="9">
        <v>21</v>
      </c>
      <c r="BT1891" s="9">
        <v>1</v>
      </c>
      <c r="BU1891" s="9">
        <v>2</v>
      </c>
      <c r="BV1891" s="9">
        <v>3</v>
      </c>
      <c r="BW1891" s="9" t="s">
        <v>1798</v>
      </c>
      <c r="BX1891" s="9">
        <v>5</v>
      </c>
      <c r="BY1891" s="9">
        <v>6</v>
      </c>
      <c r="BZ1891" s="9">
        <v>7</v>
      </c>
      <c r="CA1891" s="9" t="s">
        <v>1917</v>
      </c>
      <c r="CB1891" s="121">
        <v>9</v>
      </c>
    </row>
    <row r="1892" spans="1:80" x14ac:dyDescent="0.25">
      <c r="A1892" s="134"/>
      <c r="B1892" s="134"/>
      <c r="C1892" s="134"/>
      <c r="D1892" s="136"/>
      <c r="E1892" s="136"/>
      <c r="F1892" s="136"/>
      <c r="G1892" s="138"/>
      <c r="H1892" s="16" t="s">
        <v>1015</v>
      </c>
      <c r="I1892" s="17">
        <f>SUM(I1888)</f>
        <v>1907174</v>
      </c>
      <c r="J1892" s="17">
        <f t="shared" ref="J1892:J1893" si="5128">SUM(K1892,L1892,P1892,Q1892)</f>
        <v>2037392</v>
      </c>
      <c r="K1892" s="17">
        <f t="shared" ref="K1892" si="5129">SUM(K1888)</f>
        <v>2035892</v>
      </c>
      <c r="L1892" s="17">
        <f t="shared" ref="L1892:L1893" si="5130">SUM(M1892:O1892)</f>
        <v>1500</v>
      </c>
      <c r="M1892" s="17">
        <f t="shared" ref="M1892:Q1892" si="5131">SUM(M1888)</f>
        <v>0</v>
      </c>
      <c r="N1892" s="17">
        <f t="shared" si="5131"/>
        <v>0</v>
      </c>
      <c r="O1892" s="17">
        <f t="shared" si="5131"/>
        <v>1500</v>
      </c>
      <c r="P1892" s="17">
        <f t="shared" si="5131"/>
        <v>0</v>
      </c>
      <c r="Q1892" s="17">
        <f t="shared" si="5131"/>
        <v>0</v>
      </c>
      <c r="R1892" s="17">
        <f t="shared" ref="R1892:AG1892" si="5132">SUM(R1888)</f>
        <v>0</v>
      </c>
      <c r="S1892" s="17">
        <f t="shared" si="5132"/>
        <v>0</v>
      </c>
      <c r="T1892" s="17">
        <f t="shared" si="5132"/>
        <v>0</v>
      </c>
      <c r="U1892" s="17">
        <f t="shared" si="5132"/>
        <v>0</v>
      </c>
      <c r="V1892" s="17">
        <f t="shared" si="5132"/>
        <v>0</v>
      </c>
      <c r="W1892" s="17">
        <f t="shared" si="5132"/>
        <v>0</v>
      </c>
      <c r="X1892" s="17">
        <f t="shared" ref="X1892" si="5133">SUM(X1888)</f>
        <v>0</v>
      </c>
      <c r="Y1892" s="17">
        <f t="shared" si="5132"/>
        <v>0</v>
      </c>
      <c r="Z1892" s="17">
        <f t="shared" si="5132"/>
        <v>0</v>
      </c>
      <c r="AA1892" s="17">
        <f t="shared" si="5132"/>
        <v>0</v>
      </c>
      <c r="AB1892" s="17">
        <f t="shared" si="5132"/>
        <v>0</v>
      </c>
      <c r="AC1892" s="17">
        <f t="shared" si="5132"/>
        <v>0</v>
      </c>
      <c r="AD1892" s="17">
        <f t="shared" si="5132"/>
        <v>0</v>
      </c>
      <c r="AE1892" s="17">
        <f t="shared" si="5132"/>
        <v>0</v>
      </c>
      <c r="AF1892" s="17">
        <f t="shared" si="5132"/>
        <v>0</v>
      </c>
      <c r="AG1892" s="17">
        <f t="shared" si="5132"/>
        <v>0</v>
      </c>
      <c r="AH1892" s="17">
        <v>0</v>
      </c>
      <c r="AI1892" s="17">
        <v>0</v>
      </c>
      <c r="AJ1892" s="17">
        <f t="shared" ref="AJ1892:AY1892" si="5134">SUM(AJ1888)</f>
        <v>0</v>
      </c>
      <c r="AK1892" s="17">
        <f t="shared" si="5134"/>
        <v>0</v>
      </c>
      <c r="AL1892" s="17">
        <f t="shared" si="5134"/>
        <v>0</v>
      </c>
      <c r="AM1892" s="17">
        <f t="shared" si="5134"/>
        <v>0</v>
      </c>
      <c r="AN1892" s="17">
        <f t="shared" si="5134"/>
        <v>0</v>
      </c>
      <c r="AO1892" s="17">
        <f t="shared" si="5134"/>
        <v>0</v>
      </c>
      <c r="AP1892" s="17">
        <f t="shared" ref="AP1892" si="5135">SUM(AP1888)</f>
        <v>0</v>
      </c>
      <c r="AQ1892" s="17">
        <f t="shared" si="5134"/>
        <v>0</v>
      </c>
      <c r="AR1892" s="17">
        <f t="shared" si="5134"/>
        <v>0</v>
      </c>
      <c r="AS1892" s="17">
        <f t="shared" si="5134"/>
        <v>0</v>
      </c>
      <c r="AT1892" s="17">
        <f t="shared" si="5134"/>
        <v>0</v>
      </c>
      <c r="AU1892" s="17">
        <f t="shared" si="5134"/>
        <v>0</v>
      </c>
      <c r="AV1892" s="17">
        <f t="shared" si="5134"/>
        <v>0</v>
      </c>
      <c r="AW1892" s="17">
        <f t="shared" si="5134"/>
        <v>0</v>
      </c>
      <c r="AX1892" s="17">
        <f t="shared" si="5134"/>
        <v>0</v>
      </c>
      <c r="AY1892" s="17">
        <f t="shared" si="5134"/>
        <v>0</v>
      </c>
      <c r="AZ1892" s="17">
        <v>0</v>
      </c>
      <c r="BA1892" s="17">
        <v>0</v>
      </c>
      <c r="BB1892" s="17">
        <f t="shared" ref="BB1892:BQ1892" si="5136">SUM(BB1888)</f>
        <v>1500</v>
      </c>
      <c r="BC1892" s="17">
        <f t="shared" si="5136"/>
        <v>77801</v>
      </c>
      <c r="BD1892" s="17">
        <f t="shared" si="5136"/>
        <v>0</v>
      </c>
      <c r="BE1892" s="17">
        <f t="shared" si="5136"/>
        <v>32191</v>
      </c>
      <c r="BF1892" s="17">
        <f t="shared" si="5136"/>
        <v>0</v>
      </c>
      <c r="BG1892" s="17">
        <f t="shared" si="5136"/>
        <v>0</v>
      </c>
      <c r="BH1892" s="17">
        <f t="shared" ref="BH1892" si="5137">SUM(BH1888)</f>
        <v>111492</v>
      </c>
      <c r="BI1892" s="17">
        <f t="shared" si="5136"/>
        <v>0</v>
      </c>
      <c r="BJ1892" s="17">
        <f t="shared" si="5136"/>
        <v>0</v>
      </c>
      <c r="BK1892" s="17">
        <f t="shared" si="5136"/>
        <v>77801</v>
      </c>
      <c r="BL1892" s="17">
        <f t="shared" si="5136"/>
        <v>5000</v>
      </c>
      <c r="BM1892" s="17">
        <f t="shared" si="5136"/>
        <v>0</v>
      </c>
      <c r="BN1892" s="17">
        <f t="shared" si="5136"/>
        <v>2000</v>
      </c>
      <c r="BO1892" s="17">
        <f t="shared" si="5136"/>
        <v>0</v>
      </c>
      <c r="BP1892" s="17">
        <f t="shared" si="5136"/>
        <v>25191</v>
      </c>
      <c r="BQ1892" s="17">
        <f t="shared" si="5136"/>
        <v>0</v>
      </c>
      <c r="BR1892" s="17">
        <v>109992</v>
      </c>
      <c r="BS1892" s="17">
        <v>1500</v>
      </c>
      <c r="BT1892" s="17">
        <f t="shared" ref="BT1892:BW1892" si="5138">SUM(BT1888)</f>
        <v>2169529</v>
      </c>
      <c r="BU1892" s="17">
        <f t="shared" ref="BU1892:BV1892" si="5139">SUM(BU1888)</f>
        <v>2163034</v>
      </c>
      <c r="BV1892" s="17">
        <f t="shared" si="5139"/>
        <v>1115890</v>
      </c>
      <c r="BW1892" s="17">
        <f t="shared" si="5138"/>
        <v>514063</v>
      </c>
      <c r="BX1892" s="17">
        <f t="shared" ref="BX1892:BZ1892" si="5140">SUM(BX1888)</f>
        <v>180895</v>
      </c>
      <c r="BY1892" s="17">
        <f t="shared" si="5140"/>
        <v>166584</v>
      </c>
      <c r="BZ1892" s="17">
        <f t="shared" si="5140"/>
        <v>166584</v>
      </c>
      <c r="CA1892" s="17">
        <f>BV1892+BW1892</f>
        <v>1629953</v>
      </c>
      <c r="CB1892" s="125">
        <f>IF(BU1892=0,"-",CA1892/BU1892*100)</f>
        <v>75.354941253812939</v>
      </c>
    </row>
    <row r="1893" spans="1:80" x14ac:dyDescent="0.25">
      <c r="A1893" s="134"/>
      <c r="B1893" s="134"/>
      <c r="C1893" s="134"/>
      <c r="D1893" s="136"/>
      <c r="E1893" s="136"/>
      <c r="F1893" s="136"/>
      <c r="G1893" s="138"/>
      <c r="H1893" s="18" t="s">
        <v>86</v>
      </c>
      <c r="I1893" s="17">
        <f>SUM(I1892)</f>
        <v>1907174</v>
      </c>
      <c r="J1893" s="17">
        <f t="shared" si="5128"/>
        <v>2037392</v>
      </c>
      <c r="K1893" s="17">
        <f t="shared" ref="K1893" si="5141">SUM(K1892)</f>
        <v>2035892</v>
      </c>
      <c r="L1893" s="17">
        <f t="shared" si="5130"/>
        <v>1500</v>
      </c>
      <c r="M1893" s="17">
        <f t="shared" ref="M1893:Q1893" si="5142">SUM(M1892)</f>
        <v>0</v>
      </c>
      <c r="N1893" s="17">
        <f t="shared" si="5142"/>
        <v>0</v>
      </c>
      <c r="O1893" s="17">
        <f t="shared" si="5142"/>
        <v>1500</v>
      </c>
      <c r="P1893" s="17">
        <f t="shared" si="5142"/>
        <v>0</v>
      </c>
      <c r="Q1893" s="17">
        <f t="shared" si="5142"/>
        <v>0</v>
      </c>
      <c r="R1893" s="17">
        <f t="shared" ref="R1893:AG1893" si="5143">SUM(R1892)</f>
        <v>0</v>
      </c>
      <c r="S1893" s="17">
        <f t="shared" si="5143"/>
        <v>0</v>
      </c>
      <c r="T1893" s="17">
        <f t="shared" si="5143"/>
        <v>0</v>
      </c>
      <c r="U1893" s="17">
        <f t="shared" si="5143"/>
        <v>0</v>
      </c>
      <c r="V1893" s="17">
        <f t="shared" si="5143"/>
        <v>0</v>
      </c>
      <c r="W1893" s="17">
        <f t="shared" si="5143"/>
        <v>0</v>
      </c>
      <c r="X1893" s="17">
        <f t="shared" ref="X1893" si="5144">SUM(X1892)</f>
        <v>0</v>
      </c>
      <c r="Y1893" s="17">
        <f t="shared" si="5143"/>
        <v>0</v>
      </c>
      <c r="Z1893" s="17">
        <f t="shared" si="5143"/>
        <v>0</v>
      </c>
      <c r="AA1893" s="17">
        <f t="shared" si="5143"/>
        <v>0</v>
      </c>
      <c r="AB1893" s="17">
        <f t="shared" si="5143"/>
        <v>0</v>
      </c>
      <c r="AC1893" s="17">
        <f t="shared" si="5143"/>
        <v>0</v>
      </c>
      <c r="AD1893" s="17">
        <f t="shared" si="5143"/>
        <v>0</v>
      </c>
      <c r="AE1893" s="17">
        <f t="shared" si="5143"/>
        <v>0</v>
      </c>
      <c r="AF1893" s="17">
        <f t="shared" si="5143"/>
        <v>0</v>
      </c>
      <c r="AG1893" s="17">
        <f t="shared" si="5143"/>
        <v>0</v>
      </c>
      <c r="AH1893" s="17">
        <v>0</v>
      </c>
      <c r="AI1893" s="17">
        <v>0</v>
      </c>
      <c r="AJ1893" s="17">
        <f t="shared" ref="AJ1893:AY1893" si="5145">SUM(AJ1892)</f>
        <v>0</v>
      </c>
      <c r="AK1893" s="17">
        <f t="shared" si="5145"/>
        <v>0</v>
      </c>
      <c r="AL1893" s="17">
        <f t="shared" si="5145"/>
        <v>0</v>
      </c>
      <c r="AM1893" s="17">
        <f t="shared" si="5145"/>
        <v>0</v>
      </c>
      <c r="AN1893" s="17">
        <f t="shared" si="5145"/>
        <v>0</v>
      </c>
      <c r="AO1893" s="17">
        <f t="shared" si="5145"/>
        <v>0</v>
      </c>
      <c r="AP1893" s="17">
        <f t="shared" ref="AP1893" si="5146">SUM(AP1892)</f>
        <v>0</v>
      </c>
      <c r="AQ1893" s="17">
        <f t="shared" si="5145"/>
        <v>0</v>
      </c>
      <c r="AR1893" s="17">
        <f t="shared" si="5145"/>
        <v>0</v>
      </c>
      <c r="AS1893" s="17">
        <f t="shared" si="5145"/>
        <v>0</v>
      </c>
      <c r="AT1893" s="17">
        <f t="shared" si="5145"/>
        <v>0</v>
      </c>
      <c r="AU1893" s="17">
        <f t="shared" si="5145"/>
        <v>0</v>
      </c>
      <c r="AV1893" s="17">
        <f t="shared" si="5145"/>
        <v>0</v>
      </c>
      <c r="AW1893" s="17">
        <f t="shared" si="5145"/>
        <v>0</v>
      </c>
      <c r="AX1893" s="17">
        <f t="shared" si="5145"/>
        <v>0</v>
      </c>
      <c r="AY1893" s="17">
        <f t="shared" si="5145"/>
        <v>0</v>
      </c>
      <c r="AZ1893" s="17">
        <v>0</v>
      </c>
      <c r="BA1893" s="17">
        <v>0</v>
      </c>
      <c r="BB1893" s="17">
        <f t="shared" ref="BB1893:BQ1893" si="5147">SUM(BB1892)</f>
        <v>1500</v>
      </c>
      <c r="BC1893" s="17">
        <f t="shared" si="5147"/>
        <v>77801</v>
      </c>
      <c r="BD1893" s="17">
        <f t="shared" si="5147"/>
        <v>0</v>
      </c>
      <c r="BE1893" s="17">
        <f t="shared" si="5147"/>
        <v>32191</v>
      </c>
      <c r="BF1893" s="17">
        <f t="shared" si="5147"/>
        <v>0</v>
      </c>
      <c r="BG1893" s="17">
        <f t="shared" si="5147"/>
        <v>0</v>
      </c>
      <c r="BH1893" s="17">
        <f t="shared" ref="BH1893" si="5148">SUM(BH1892)</f>
        <v>111492</v>
      </c>
      <c r="BI1893" s="17">
        <f t="shared" si="5147"/>
        <v>0</v>
      </c>
      <c r="BJ1893" s="17">
        <f t="shared" si="5147"/>
        <v>0</v>
      </c>
      <c r="BK1893" s="17">
        <f t="shared" si="5147"/>
        <v>77801</v>
      </c>
      <c r="BL1893" s="17">
        <f t="shared" si="5147"/>
        <v>5000</v>
      </c>
      <c r="BM1893" s="17">
        <f t="shared" si="5147"/>
        <v>0</v>
      </c>
      <c r="BN1893" s="17">
        <f t="shared" si="5147"/>
        <v>2000</v>
      </c>
      <c r="BO1893" s="17">
        <f t="shared" si="5147"/>
        <v>0</v>
      </c>
      <c r="BP1893" s="17">
        <f t="shared" si="5147"/>
        <v>25191</v>
      </c>
      <c r="BQ1893" s="17">
        <f t="shared" si="5147"/>
        <v>0</v>
      </c>
      <c r="BR1893" s="17">
        <v>109992</v>
      </c>
      <c r="BS1893" s="17">
        <v>1500</v>
      </c>
      <c r="BT1893" s="17">
        <f t="shared" ref="BT1893:BW1893" si="5149">SUM(BT1892)</f>
        <v>2169529</v>
      </c>
      <c r="BU1893" s="17">
        <f t="shared" ref="BU1893:BV1893" si="5150">SUM(BU1892)</f>
        <v>2163034</v>
      </c>
      <c r="BV1893" s="17">
        <f t="shared" si="5150"/>
        <v>1115890</v>
      </c>
      <c r="BW1893" s="17">
        <f t="shared" si="5149"/>
        <v>514063</v>
      </c>
      <c r="BX1893" s="17">
        <f t="shared" ref="BX1893" si="5151">SUM(BX1892)</f>
        <v>180895</v>
      </c>
      <c r="BY1893" s="17">
        <f t="shared" ref="BY1893" si="5152">SUM(BY1892)</f>
        <v>166584</v>
      </c>
      <c r="BZ1893" s="17">
        <f t="shared" ref="BZ1893" si="5153">SUM(BZ1892)</f>
        <v>166584</v>
      </c>
      <c r="CA1893" s="17">
        <f>BV1893+BW1893</f>
        <v>1629953</v>
      </c>
      <c r="CB1893" s="125">
        <f>IF(BU1893=0,"-",CA1893/BU1893*100)</f>
        <v>75.354941253812939</v>
      </c>
    </row>
    <row r="1894" spans="1:80" x14ac:dyDescent="0.25">
      <c r="A1894" s="139"/>
      <c r="B1894" s="139"/>
      <c r="C1894" s="139"/>
      <c r="D1894" s="140"/>
      <c r="E1894" s="140"/>
      <c r="F1894" s="140"/>
      <c r="G1894" s="141"/>
      <c r="X1894">
        <f t="shared" si="5105"/>
        <v>0</v>
      </c>
      <c r="AH1894">
        <v>0</v>
      </c>
      <c r="AI1894">
        <v>0</v>
      </c>
      <c r="AP1894">
        <f t="shared" si="5106"/>
        <v>0</v>
      </c>
      <c r="AZ1894">
        <v>0</v>
      </c>
      <c r="BA1894">
        <v>0</v>
      </c>
      <c r="BH1894">
        <f t="shared" si="5107"/>
        <v>0</v>
      </c>
      <c r="BR1894">
        <v>0</v>
      </c>
      <c r="BS1894">
        <v>0</v>
      </c>
      <c r="BU1894">
        <v>0</v>
      </c>
      <c r="BV1894">
        <v>0</v>
      </c>
      <c r="BW1894">
        <f t="shared" si="5090"/>
        <v>0</v>
      </c>
      <c r="CA1894">
        <f>BV1894+BW1894</f>
        <v>0</v>
      </c>
      <c r="CB1894" s="126" t="str">
        <f>IF(BU1894=0,"-",CA1894/BU1894*100)</f>
        <v>-</v>
      </c>
    </row>
    <row r="1895" spans="1:80" ht="15.75" thickBot="1" x14ac:dyDescent="0.3">
      <c r="A1895" s="13" t="s">
        <v>1</v>
      </c>
      <c r="B1895" s="13" t="s">
        <v>1</v>
      </c>
      <c r="C1895" s="13" t="s">
        <v>1</v>
      </c>
      <c r="D1895" s="74" t="s">
        <v>1</v>
      </c>
      <c r="E1895" s="74" t="s">
        <v>1</v>
      </c>
      <c r="F1895" s="74" t="s">
        <v>1</v>
      </c>
      <c r="G1895" s="13" t="s">
        <v>1</v>
      </c>
      <c r="H1895" s="19" t="s">
        <v>1</v>
      </c>
      <c r="I1895" s="19" t="s">
        <v>1</v>
      </c>
      <c r="J1895" s="19"/>
      <c r="K1895" s="19" t="s">
        <v>1</v>
      </c>
      <c r="L1895" s="19"/>
      <c r="M1895" s="19" t="s">
        <v>1</v>
      </c>
      <c r="N1895" s="19" t="s">
        <v>1</v>
      </c>
      <c r="O1895" s="19" t="s">
        <v>1</v>
      </c>
      <c r="P1895" s="31"/>
      <c r="Q1895" s="19" t="s">
        <v>1</v>
      </c>
      <c r="R1895" s="19" t="s">
        <v>1</v>
      </c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/>
      <c r="AF1895" s="19"/>
      <c r="AG1895" s="19"/>
      <c r="AH1895" s="19">
        <v>0</v>
      </c>
      <c r="AI1895" s="19">
        <v>0</v>
      </c>
      <c r="AJ1895" s="19" t="s">
        <v>1</v>
      </c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>
        <v>0</v>
      </c>
      <c r="BA1895" s="19">
        <v>0</v>
      </c>
      <c r="BB1895" s="19" t="s">
        <v>1</v>
      </c>
      <c r="BC1895" s="19"/>
      <c r="BD1895" s="19"/>
      <c r="BE1895" s="19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>
        <v>0</v>
      </c>
      <c r="BS1895" s="19">
        <v>0</v>
      </c>
      <c r="BT1895" s="19"/>
      <c r="BU1895" s="19"/>
      <c r="BV1895" s="19"/>
      <c r="BW1895" s="19">
        <f t="shared" si="5090"/>
        <v>0</v>
      </c>
      <c r="BX1895" s="19"/>
      <c r="BY1895" s="19"/>
      <c r="BZ1895" s="19"/>
      <c r="CA1895" s="19">
        <f>BV1895+BW1895</f>
        <v>0</v>
      </c>
      <c r="CB1895" s="127"/>
    </row>
    <row r="1896" spans="1:80" ht="69.75" customHeight="1" thickBot="1" x14ac:dyDescent="0.3">
      <c r="A1896" s="5" t="s">
        <v>4</v>
      </c>
      <c r="B1896" s="5" t="s">
        <v>5</v>
      </c>
      <c r="C1896" s="5" t="s">
        <v>6</v>
      </c>
      <c r="D1896" s="80" t="s">
        <v>1</v>
      </c>
      <c r="E1896" s="88" t="s">
        <v>7</v>
      </c>
      <c r="F1896" s="88" t="s">
        <v>8</v>
      </c>
      <c r="G1896" s="5" t="s">
        <v>9</v>
      </c>
      <c r="H1896" s="5" t="s">
        <v>10</v>
      </c>
      <c r="I1896" s="5" t="s">
        <v>11</v>
      </c>
      <c r="J1896" s="5" t="s">
        <v>1809</v>
      </c>
      <c r="K1896" s="5" t="s">
        <v>12</v>
      </c>
      <c r="L1896" s="5" t="s">
        <v>13</v>
      </c>
      <c r="M1896" s="5" t="s">
        <v>14</v>
      </c>
      <c r="N1896" s="5" t="s">
        <v>15</v>
      </c>
      <c r="O1896" s="5" t="s">
        <v>16</v>
      </c>
      <c r="P1896" s="5" t="s">
        <v>17</v>
      </c>
      <c r="Q1896" s="5" t="s">
        <v>18</v>
      </c>
      <c r="R1896" s="71" t="s">
        <v>14</v>
      </c>
      <c r="S1896" s="71" t="s">
        <v>1843</v>
      </c>
      <c r="T1896" s="71" t="s">
        <v>1797</v>
      </c>
      <c r="U1896" s="71" t="s">
        <v>1832</v>
      </c>
      <c r="V1896" s="71" t="s">
        <v>1833</v>
      </c>
      <c r="W1896" s="71" t="s">
        <v>1834</v>
      </c>
      <c r="X1896" s="71" t="s">
        <v>1847</v>
      </c>
      <c r="Y1896" s="71" t="s">
        <v>1844</v>
      </c>
      <c r="Z1896" s="71" t="s">
        <v>1835</v>
      </c>
      <c r="AA1896" s="71" t="s">
        <v>1836</v>
      </c>
      <c r="AB1896" s="71" t="s">
        <v>1837</v>
      </c>
      <c r="AC1896" s="71" t="s">
        <v>1838</v>
      </c>
      <c r="AD1896" s="71" t="s">
        <v>1839</v>
      </c>
      <c r="AE1896" s="71" t="s">
        <v>1840</v>
      </c>
      <c r="AF1896" s="71" t="s">
        <v>1845</v>
      </c>
      <c r="AG1896" s="71" t="s">
        <v>1846</v>
      </c>
      <c r="AH1896" s="71" t="s">
        <v>1841</v>
      </c>
      <c r="AI1896" s="71" t="s">
        <v>1842</v>
      </c>
      <c r="AJ1896" s="72" t="s">
        <v>15</v>
      </c>
      <c r="AK1896" s="72" t="s">
        <v>1843</v>
      </c>
      <c r="AL1896" s="72" t="s">
        <v>1797</v>
      </c>
      <c r="AM1896" s="72" t="s">
        <v>1832</v>
      </c>
      <c r="AN1896" s="72" t="s">
        <v>1833</v>
      </c>
      <c r="AO1896" s="72" t="s">
        <v>1834</v>
      </c>
      <c r="AP1896" s="72" t="s">
        <v>1848</v>
      </c>
      <c r="AQ1896" s="72" t="s">
        <v>1844</v>
      </c>
      <c r="AR1896" s="72" t="s">
        <v>1835</v>
      </c>
      <c r="AS1896" s="72" t="s">
        <v>1836</v>
      </c>
      <c r="AT1896" s="72" t="s">
        <v>1837</v>
      </c>
      <c r="AU1896" s="72" t="s">
        <v>1838</v>
      </c>
      <c r="AV1896" s="72" t="s">
        <v>1839</v>
      </c>
      <c r="AW1896" s="72" t="s">
        <v>1840</v>
      </c>
      <c r="AX1896" s="72" t="s">
        <v>1845</v>
      </c>
      <c r="AY1896" s="72" t="s">
        <v>1846</v>
      </c>
      <c r="AZ1896" s="72" t="s">
        <v>1841</v>
      </c>
      <c r="BA1896" s="72" t="s">
        <v>1842</v>
      </c>
      <c r="BB1896" s="73" t="s">
        <v>16</v>
      </c>
      <c r="BC1896" s="73" t="s">
        <v>1843</v>
      </c>
      <c r="BD1896" s="73" t="s">
        <v>1797</v>
      </c>
      <c r="BE1896" s="73" t="s">
        <v>1832</v>
      </c>
      <c r="BF1896" s="73" t="s">
        <v>1833</v>
      </c>
      <c r="BG1896" s="73" t="s">
        <v>1834</v>
      </c>
      <c r="BH1896" s="73" t="s">
        <v>1849</v>
      </c>
      <c r="BI1896" s="73" t="s">
        <v>1844</v>
      </c>
      <c r="BJ1896" s="73" t="s">
        <v>1835</v>
      </c>
      <c r="BK1896" s="73" t="s">
        <v>1836</v>
      </c>
      <c r="BL1896" s="73" t="s">
        <v>1837</v>
      </c>
      <c r="BM1896" s="73" t="s">
        <v>1838</v>
      </c>
      <c r="BN1896" s="73" t="s">
        <v>1839</v>
      </c>
      <c r="BO1896" s="73" t="s">
        <v>1840</v>
      </c>
      <c r="BP1896" s="73" t="s">
        <v>1845</v>
      </c>
      <c r="BQ1896" s="73" t="s">
        <v>1846</v>
      </c>
      <c r="BR1896" s="73" t="s">
        <v>1841</v>
      </c>
      <c r="BS1896" s="73" t="s">
        <v>1842</v>
      </c>
      <c r="BT1896" s="5" t="s">
        <v>1911</v>
      </c>
      <c r="BU1896" s="5" t="s">
        <v>1942</v>
      </c>
      <c r="BV1896" s="5" t="s">
        <v>1943</v>
      </c>
      <c r="BW1896" s="5" t="s">
        <v>1944</v>
      </c>
      <c r="BX1896" s="5" t="s">
        <v>1945</v>
      </c>
      <c r="BY1896" s="5" t="s">
        <v>1946</v>
      </c>
      <c r="BZ1896" s="5" t="s">
        <v>1947</v>
      </c>
      <c r="CA1896" s="5" t="s">
        <v>1948</v>
      </c>
      <c r="CB1896" s="120" t="s">
        <v>1916</v>
      </c>
    </row>
    <row r="1897" spans="1:80" x14ac:dyDescent="0.25">
      <c r="A1897" s="6" t="s">
        <v>1</v>
      </c>
      <c r="B1897" s="6" t="s">
        <v>1</v>
      </c>
      <c r="C1897" s="6" t="s">
        <v>1</v>
      </c>
      <c r="D1897" s="81" t="s">
        <v>1</v>
      </c>
      <c r="E1897" s="81" t="s">
        <v>1</v>
      </c>
      <c r="F1897" s="94" t="s">
        <v>1</v>
      </c>
      <c r="G1897" s="7" t="s">
        <v>1</v>
      </c>
      <c r="H1897" s="8" t="s">
        <v>1</v>
      </c>
      <c r="I1897" s="9" t="s">
        <v>19</v>
      </c>
      <c r="J1897" s="9">
        <v>1</v>
      </c>
      <c r="K1897" s="9" t="s">
        <v>20</v>
      </c>
      <c r="L1897" s="9" t="s">
        <v>21</v>
      </c>
      <c r="M1897" s="9" t="s">
        <v>22</v>
      </c>
      <c r="N1897" s="9" t="s">
        <v>23</v>
      </c>
      <c r="O1897" s="9" t="s">
        <v>24</v>
      </c>
      <c r="P1897" s="9" t="s">
        <v>25</v>
      </c>
      <c r="Q1897" s="9" t="s">
        <v>26</v>
      </c>
      <c r="R1897" s="9">
        <v>1</v>
      </c>
      <c r="S1897" s="9">
        <v>2</v>
      </c>
      <c r="T1897" s="9">
        <v>3</v>
      </c>
      <c r="U1897" s="9">
        <v>4</v>
      </c>
      <c r="V1897" s="9">
        <v>5</v>
      </c>
      <c r="W1897" s="9">
        <v>6</v>
      </c>
      <c r="X1897" s="9">
        <v>7</v>
      </c>
      <c r="Y1897" s="9">
        <v>8</v>
      </c>
      <c r="Z1897" s="9">
        <v>9</v>
      </c>
      <c r="AA1897" s="9">
        <v>10</v>
      </c>
      <c r="AB1897" s="9">
        <v>11</v>
      </c>
      <c r="AC1897" s="9">
        <v>12</v>
      </c>
      <c r="AD1897" s="9">
        <v>13</v>
      </c>
      <c r="AE1897" s="9">
        <v>14</v>
      </c>
      <c r="AF1897" s="9">
        <v>15</v>
      </c>
      <c r="AG1897" s="9">
        <v>16</v>
      </c>
      <c r="AH1897" s="9">
        <v>20</v>
      </c>
      <c r="AI1897" s="9">
        <v>21</v>
      </c>
      <c r="AJ1897" s="9">
        <v>1</v>
      </c>
      <c r="AK1897" s="9">
        <v>2</v>
      </c>
      <c r="AL1897" s="9">
        <v>3</v>
      </c>
      <c r="AM1897" s="9">
        <v>4</v>
      </c>
      <c r="AN1897" s="9">
        <v>5</v>
      </c>
      <c r="AO1897" s="9">
        <v>6</v>
      </c>
      <c r="AP1897" s="9">
        <v>7</v>
      </c>
      <c r="AQ1897" s="9">
        <v>8</v>
      </c>
      <c r="AR1897" s="9">
        <v>9</v>
      </c>
      <c r="AS1897" s="9">
        <v>10</v>
      </c>
      <c r="AT1897" s="9">
        <v>11</v>
      </c>
      <c r="AU1897" s="9">
        <v>12</v>
      </c>
      <c r="AV1897" s="9">
        <v>13</v>
      </c>
      <c r="AW1897" s="9">
        <v>14</v>
      </c>
      <c r="AX1897" s="9">
        <v>15</v>
      </c>
      <c r="AY1897" s="9">
        <v>16</v>
      </c>
      <c r="AZ1897" s="9">
        <v>20</v>
      </c>
      <c r="BA1897" s="9">
        <v>21</v>
      </c>
      <c r="BB1897" s="9">
        <v>1</v>
      </c>
      <c r="BC1897" s="9">
        <v>2</v>
      </c>
      <c r="BD1897" s="9">
        <v>3</v>
      </c>
      <c r="BE1897" s="9">
        <v>4</v>
      </c>
      <c r="BF1897" s="9">
        <v>5</v>
      </c>
      <c r="BG1897" s="9">
        <v>6</v>
      </c>
      <c r="BH1897" s="9">
        <v>7</v>
      </c>
      <c r="BI1897" s="9">
        <v>8</v>
      </c>
      <c r="BJ1897" s="9">
        <v>9</v>
      </c>
      <c r="BK1897" s="9">
        <v>10</v>
      </c>
      <c r="BL1897" s="9">
        <v>11</v>
      </c>
      <c r="BM1897" s="9">
        <v>12</v>
      </c>
      <c r="BN1897" s="9">
        <v>13</v>
      </c>
      <c r="BO1897" s="9">
        <v>14</v>
      </c>
      <c r="BP1897" s="9">
        <v>15</v>
      </c>
      <c r="BQ1897" s="9">
        <v>16</v>
      </c>
      <c r="BR1897" s="9">
        <v>20</v>
      </c>
      <c r="BS1897" s="9">
        <v>21</v>
      </c>
      <c r="BT1897" s="9">
        <v>1</v>
      </c>
      <c r="BU1897" s="9">
        <v>2</v>
      </c>
      <c r="BV1897" s="9">
        <v>3</v>
      </c>
      <c r="BW1897" s="9" t="s">
        <v>1798</v>
      </c>
      <c r="BX1897" s="9">
        <v>5</v>
      </c>
      <c r="BY1897" s="9">
        <v>6</v>
      </c>
      <c r="BZ1897" s="9">
        <v>7</v>
      </c>
      <c r="CA1897" s="9" t="s">
        <v>1917</v>
      </c>
      <c r="CB1897" s="121">
        <v>9</v>
      </c>
    </row>
    <row r="1898" spans="1:80" x14ac:dyDescent="0.25">
      <c r="A1898" s="1" t="s">
        <v>928</v>
      </c>
      <c r="B1898" s="1" t="s">
        <v>88</v>
      </c>
      <c r="C1898" s="4" t="s">
        <v>1082</v>
      </c>
      <c r="D1898" s="79" t="s">
        <v>1083</v>
      </c>
      <c r="E1898" s="78" t="s">
        <v>1</v>
      </c>
      <c r="F1898" s="78" t="s">
        <v>1</v>
      </c>
      <c r="G1898" s="2" t="s">
        <v>1</v>
      </c>
      <c r="H1898" s="2" t="s">
        <v>1084</v>
      </c>
      <c r="I1898" s="3" t="s">
        <v>1</v>
      </c>
      <c r="J1898" s="3">
        <f t="shared" ref="J1898:J1929" si="5154">SUM(K1898,L1898,P1898,Q1898)</f>
        <v>0</v>
      </c>
      <c r="K1898" s="3" t="s">
        <v>1</v>
      </c>
      <c r="L1898" s="3"/>
      <c r="M1898" s="3" t="s">
        <v>1</v>
      </c>
      <c r="N1898" s="3" t="s">
        <v>1</v>
      </c>
      <c r="O1898" s="3" t="s">
        <v>1</v>
      </c>
      <c r="P1898" s="26"/>
      <c r="Q1898" s="3" t="s">
        <v>1</v>
      </c>
      <c r="R1898" s="3" t="s">
        <v>1</v>
      </c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>
        <v>0</v>
      </c>
      <c r="AI1898" s="3">
        <v>0</v>
      </c>
      <c r="AJ1898" s="3" t="s">
        <v>1</v>
      </c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>
        <v>0</v>
      </c>
      <c r="BA1898" s="3">
        <v>0</v>
      </c>
      <c r="BB1898" s="3" t="s">
        <v>1</v>
      </c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>
        <v>0</v>
      </c>
      <c r="BS1898" s="3">
        <v>0</v>
      </c>
      <c r="BT1898" s="3">
        <v>0</v>
      </c>
      <c r="BU1898" s="3"/>
      <c r="BV1898" s="3"/>
      <c r="BW1898" s="3">
        <f t="shared" si="5090"/>
        <v>0</v>
      </c>
      <c r="BX1898" s="3"/>
      <c r="BY1898" s="3"/>
      <c r="BZ1898" s="3"/>
      <c r="CA1898" s="3">
        <f t="shared" ref="CA1898:CA1929" si="5155">BV1898+BW1898</f>
        <v>0</v>
      </c>
      <c r="CB1898" s="122"/>
    </row>
    <row r="1899" spans="1:80" ht="33.75" x14ac:dyDescent="0.25">
      <c r="A1899" s="1" t="s">
        <v>1</v>
      </c>
      <c r="B1899" s="1" t="s">
        <v>1</v>
      </c>
      <c r="C1899" s="1" t="s">
        <v>1</v>
      </c>
      <c r="D1899" s="78" t="s">
        <v>1</v>
      </c>
      <c r="E1899" s="78" t="s">
        <v>1</v>
      </c>
      <c r="F1899" s="78" t="s">
        <v>1</v>
      </c>
      <c r="G1899" s="2" t="s">
        <v>1</v>
      </c>
      <c r="H1899" s="10" t="s">
        <v>30</v>
      </c>
      <c r="I1899" s="11">
        <f>SUM(I1900,I1908,I1910)</f>
        <v>2546844</v>
      </c>
      <c r="J1899" s="11">
        <f t="shared" si="5154"/>
        <v>2853968</v>
      </c>
      <c r="K1899" s="11">
        <f t="shared" ref="K1899" si="5156">SUM(K1900,K1908,K1910)</f>
        <v>2709118</v>
      </c>
      <c r="L1899" s="11">
        <f t="shared" ref="L1899:L1928" si="5157">SUM(M1899:O1899)</f>
        <v>144850</v>
      </c>
      <c r="M1899" s="11">
        <f t="shared" ref="M1899:Q1899" si="5158">SUM(M1900,M1908,M1910)</f>
        <v>139350</v>
      </c>
      <c r="N1899" s="11">
        <f t="shared" si="5158"/>
        <v>0</v>
      </c>
      <c r="O1899" s="11">
        <f t="shared" si="5158"/>
        <v>5500</v>
      </c>
      <c r="P1899" s="11">
        <f t="shared" si="5158"/>
        <v>0</v>
      </c>
      <c r="Q1899" s="11">
        <f t="shared" si="5158"/>
        <v>0</v>
      </c>
      <c r="R1899" s="11">
        <f t="shared" ref="R1899:AG1899" si="5159">SUM(R1900,R1908,R1910)</f>
        <v>139350</v>
      </c>
      <c r="S1899" s="11">
        <f t="shared" si="5159"/>
        <v>0</v>
      </c>
      <c r="T1899" s="11">
        <f t="shared" si="5159"/>
        <v>0</v>
      </c>
      <c r="U1899" s="11">
        <f t="shared" si="5159"/>
        <v>0</v>
      </c>
      <c r="V1899" s="11">
        <f t="shared" si="5159"/>
        <v>0</v>
      </c>
      <c r="W1899" s="11">
        <f t="shared" si="5159"/>
        <v>0</v>
      </c>
      <c r="X1899" s="11">
        <f t="shared" ref="X1899" si="5160">SUM(X1900,X1908,X1910)</f>
        <v>139350</v>
      </c>
      <c r="Y1899" s="11">
        <f t="shared" si="5159"/>
        <v>5546</v>
      </c>
      <c r="Z1899" s="11">
        <f t="shared" si="5159"/>
        <v>18343</v>
      </c>
      <c r="AA1899" s="11">
        <f t="shared" si="5159"/>
        <v>19638</v>
      </c>
      <c r="AB1899" s="11">
        <f t="shared" si="5159"/>
        <v>18669</v>
      </c>
      <c r="AC1899" s="11">
        <f t="shared" si="5159"/>
        <v>17347</v>
      </c>
      <c r="AD1899" s="11">
        <f t="shared" si="5159"/>
        <v>10048</v>
      </c>
      <c r="AE1899" s="11">
        <f t="shared" si="5159"/>
        <v>0</v>
      </c>
      <c r="AF1899" s="11">
        <f t="shared" si="5159"/>
        <v>2595</v>
      </c>
      <c r="AG1899" s="11">
        <f t="shared" si="5159"/>
        <v>12421</v>
      </c>
      <c r="AH1899" s="11">
        <v>104607</v>
      </c>
      <c r="AI1899" s="11">
        <v>34743</v>
      </c>
      <c r="AJ1899" s="11">
        <f t="shared" ref="AJ1899:AY1899" si="5161">SUM(AJ1900,AJ1908,AJ1910)</f>
        <v>0</v>
      </c>
      <c r="AK1899" s="11">
        <f t="shared" si="5161"/>
        <v>0</v>
      </c>
      <c r="AL1899" s="11">
        <f t="shared" si="5161"/>
        <v>0</v>
      </c>
      <c r="AM1899" s="11">
        <f t="shared" si="5161"/>
        <v>0</v>
      </c>
      <c r="AN1899" s="11">
        <f t="shared" si="5161"/>
        <v>0</v>
      </c>
      <c r="AO1899" s="11">
        <f t="shared" si="5161"/>
        <v>0</v>
      </c>
      <c r="AP1899" s="11">
        <f t="shared" ref="AP1899" si="5162">SUM(AP1900,AP1908,AP1910)</f>
        <v>0</v>
      </c>
      <c r="AQ1899" s="11">
        <f t="shared" si="5161"/>
        <v>0</v>
      </c>
      <c r="AR1899" s="11">
        <f t="shared" si="5161"/>
        <v>0</v>
      </c>
      <c r="AS1899" s="11">
        <f t="shared" si="5161"/>
        <v>0</v>
      </c>
      <c r="AT1899" s="11">
        <f t="shared" si="5161"/>
        <v>0</v>
      </c>
      <c r="AU1899" s="11">
        <f t="shared" si="5161"/>
        <v>0</v>
      </c>
      <c r="AV1899" s="11">
        <f t="shared" si="5161"/>
        <v>0</v>
      </c>
      <c r="AW1899" s="11">
        <f t="shared" si="5161"/>
        <v>0</v>
      </c>
      <c r="AX1899" s="11">
        <f t="shared" si="5161"/>
        <v>0</v>
      </c>
      <c r="AY1899" s="11">
        <f t="shared" si="5161"/>
        <v>0</v>
      </c>
      <c r="AZ1899" s="11">
        <v>0</v>
      </c>
      <c r="BA1899" s="11">
        <v>0</v>
      </c>
      <c r="BB1899" s="11">
        <f t="shared" ref="BB1899:BQ1899" si="5163">SUM(BB1900,BB1908,BB1910)</f>
        <v>5500</v>
      </c>
      <c r="BC1899" s="11">
        <f t="shared" si="5163"/>
        <v>886</v>
      </c>
      <c r="BD1899" s="11">
        <f t="shared" si="5163"/>
        <v>0</v>
      </c>
      <c r="BE1899" s="11">
        <f t="shared" si="5163"/>
        <v>675</v>
      </c>
      <c r="BF1899" s="11">
        <f t="shared" si="5163"/>
        <v>0</v>
      </c>
      <c r="BG1899" s="11">
        <f t="shared" si="5163"/>
        <v>0</v>
      </c>
      <c r="BH1899" s="11">
        <f t="shared" ref="BH1899" si="5164">SUM(BH1900,BH1908,BH1910)</f>
        <v>7061</v>
      </c>
      <c r="BI1899" s="11">
        <f t="shared" si="5163"/>
        <v>0</v>
      </c>
      <c r="BJ1899" s="11">
        <f t="shared" si="5163"/>
        <v>0</v>
      </c>
      <c r="BK1899" s="11">
        <f t="shared" si="5163"/>
        <v>886</v>
      </c>
      <c r="BL1899" s="11">
        <f t="shared" si="5163"/>
        <v>0</v>
      </c>
      <c r="BM1899" s="11">
        <f t="shared" si="5163"/>
        <v>675</v>
      </c>
      <c r="BN1899" s="11">
        <f t="shared" si="5163"/>
        <v>0</v>
      </c>
      <c r="BO1899" s="11">
        <f t="shared" si="5163"/>
        <v>0</v>
      </c>
      <c r="BP1899" s="11">
        <f t="shared" si="5163"/>
        <v>0</v>
      </c>
      <c r="BQ1899" s="11">
        <f t="shared" si="5163"/>
        <v>0</v>
      </c>
      <c r="BR1899" s="11">
        <v>1561</v>
      </c>
      <c r="BS1899" s="11">
        <v>5500</v>
      </c>
      <c r="BT1899" s="11">
        <f t="shared" ref="BT1899:BZ1899" si="5165">SUM(BT1900,BT1908,BT1910)</f>
        <v>2984046</v>
      </c>
      <c r="BU1899" s="11">
        <f t="shared" si="5165"/>
        <v>2830952</v>
      </c>
      <c r="BV1899" s="11">
        <f t="shared" si="5165"/>
        <v>1456438</v>
      </c>
      <c r="BW1899" s="11">
        <f t="shared" si="5165"/>
        <v>695130</v>
      </c>
      <c r="BX1899" s="11">
        <f t="shared" si="5165"/>
        <v>234360</v>
      </c>
      <c r="BY1899" s="11">
        <f t="shared" si="5165"/>
        <v>230910</v>
      </c>
      <c r="BZ1899" s="11">
        <f t="shared" si="5165"/>
        <v>229860</v>
      </c>
      <c r="CA1899" s="11">
        <f t="shared" si="5155"/>
        <v>2151568</v>
      </c>
      <c r="CB1899" s="123">
        <f t="shared" ref="CB1899:CB1928" si="5166">IF(BU1899=0,"-",CA1899/BU1899*100)</f>
        <v>76.001571202902767</v>
      </c>
    </row>
    <row r="1900" spans="1:80" x14ac:dyDescent="0.25">
      <c r="A1900" s="4" t="s">
        <v>928</v>
      </c>
      <c r="B1900" s="4" t="s">
        <v>88</v>
      </c>
      <c r="C1900" s="4" t="s">
        <v>1082</v>
      </c>
      <c r="D1900" s="79" t="s">
        <v>1083</v>
      </c>
      <c r="E1900" s="78" t="s">
        <v>31</v>
      </c>
      <c r="F1900" s="78" t="s">
        <v>1</v>
      </c>
      <c r="G1900" s="2" t="s">
        <v>1</v>
      </c>
      <c r="H1900" s="2" t="s">
        <v>32</v>
      </c>
      <c r="I1900" s="12">
        <f>SUM(I1901,I1902)</f>
        <v>2103489</v>
      </c>
      <c r="J1900" s="12">
        <f t="shared" si="5154"/>
        <v>2361714</v>
      </c>
      <c r="K1900" s="12">
        <f t="shared" ref="K1900" si="5167">SUM(K1901,K1902)</f>
        <v>2336764</v>
      </c>
      <c r="L1900" s="12">
        <f t="shared" si="5157"/>
        <v>24950</v>
      </c>
      <c r="M1900" s="12">
        <f t="shared" ref="M1900:Q1900" si="5168">SUM(M1901,M1902)</f>
        <v>24950</v>
      </c>
      <c r="N1900" s="12">
        <f t="shared" si="5168"/>
        <v>0</v>
      </c>
      <c r="O1900" s="12">
        <f t="shared" si="5168"/>
        <v>0</v>
      </c>
      <c r="P1900" s="12">
        <f t="shared" si="5168"/>
        <v>0</v>
      </c>
      <c r="Q1900" s="12">
        <f t="shared" si="5168"/>
        <v>0</v>
      </c>
      <c r="R1900" s="12">
        <f t="shared" ref="R1900:AG1900" si="5169">SUM(R1901,R1902)</f>
        <v>24950</v>
      </c>
      <c r="S1900" s="12">
        <f t="shared" si="5169"/>
        <v>0</v>
      </c>
      <c r="T1900" s="12">
        <f t="shared" si="5169"/>
        <v>0</v>
      </c>
      <c r="U1900" s="12">
        <f t="shared" si="5169"/>
        <v>0</v>
      </c>
      <c r="V1900" s="12">
        <f t="shared" si="5169"/>
        <v>0</v>
      </c>
      <c r="W1900" s="12">
        <f t="shared" si="5169"/>
        <v>0</v>
      </c>
      <c r="X1900" s="12">
        <f t="shared" ref="X1900" si="5170">SUM(X1901,X1902)</f>
        <v>24950</v>
      </c>
      <c r="Y1900" s="12">
        <f t="shared" si="5169"/>
        <v>5000</v>
      </c>
      <c r="Z1900" s="12">
        <f t="shared" si="5169"/>
        <v>8850</v>
      </c>
      <c r="AA1900" s="12">
        <f t="shared" si="5169"/>
        <v>10000</v>
      </c>
      <c r="AB1900" s="12">
        <f t="shared" si="5169"/>
        <v>1100</v>
      </c>
      <c r="AC1900" s="12">
        <f t="shared" si="5169"/>
        <v>0</v>
      </c>
      <c r="AD1900" s="12">
        <f t="shared" si="5169"/>
        <v>0</v>
      </c>
      <c r="AE1900" s="12">
        <f t="shared" si="5169"/>
        <v>0</v>
      </c>
      <c r="AF1900" s="12">
        <f t="shared" si="5169"/>
        <v>0</v>
      </c>
      <c r="AG1900" s="12">
        <f t="shared" si="5169"/>
        <v>0</v>
      </c>
      <c r="AH1900" s="12">
        <v>24950</v>
      </c>
      <c r="AI1900" s="12">
        <v>0</v>
      </c>
      <c r="AJ1900" s="12">
        <f t="shared" ref="AJ1900:AY1900" si="5171">SUM(AJ1901,AJ1902)</f>
        <v>0</v>
      </c>
      <c r="AK1900" s="12">
        <f t="shared" si="5171"/>
        <v>0</v>
      </c>
      <c r="AL1900" s="12">
        <f t="shared" si="5171"/>
        <v>0</v>
      </c>
      <c r="AM1900" s="12">
        <f t="shared" si="5171"/>
        <v>0</v>
      </c>
      <c r="AN1900" s="12">
        <f t="shared" si="5171"/>
        <v>0</v>
      </c>
      <c r="AO1900" s="12">
        <f t="shared" si="5171"/>
        <v>0</v>
      </c>
      <c r="AP1900" s="12">
        <f t="shared" ref="AP1900" si="5172">SUM(AP1901,AP1902)</f>
        <v>0</v>
      </c>
      <c r="AQ1900" s="12">
        <f t="shared" si="5171"/>
        <v>0</v>
      </c>
      <c r="AR1900" s="12">
        <f t="shared" si="5171"/>
        <v>0</v>
      </c>
      <c r="AS1900" s="12">
        <f t="shared" si="5171"/>
        <v>0</v>
      </c>
      <c r="AT1900" s="12">
        <f t="shared" si="5171"/>
        <v>0</v>
      </c>
      <c r="AU1900" s="12">
        <f t="shared" si="5171"/>
        <v>0</v>
      </c>
      <c r="AV1900" s="12">
        <f t="shared" si="5171"/>
        <v>0</v>
      </c>
      <c r="AW1900" s="12">
        <f t="shared" si="5171"/>
        <v>0</v>
      </c>
      <c r="AX1900" s="12">
        <f t="shared" si="5171"/>
        <v>0</v>
      </c>
      <c r="AY1900" s="12">
        <f t="shared" si="5171"/>
        <v>0</v>
      </c>
      <c r="AZ1900" s="12">
        <v>0</v>
      </c>
      <c r="BA1900" s="12">
        <v>0</v>
      </c>
      <c r="BB1900" s="12">
        <f t="shared" ref="BB1900:BQ1900" si="5173">SUM(BB1901,BB1902)</f>
        <v>0</v>
      </c>
      <c r="BC1900" s="12">
        <f t="shared" si="5173"/>
        <v>0</v>
      </c>
      <c r="BD1900" s="12">
        <f t="shared" si="5173"/>
        <v>0</v>
      </c>
      <c r="BE1900" s="12">
        <f t="shared" si="5173"/>
        <v>0</v>
      </c>
      <c r="BF1900" s="12">
        <f t="shared" si="5173"/>
        <v>0</v>
      </c>
      <c r="BG1900" s="12">
        <f t="shared" si="5173"/>
        <v>0</v>
      </c>
      <c r="BH1900" s="12">
        <f t="shared" ref="BH1900" si="5174">SUM(BH1901,BH1902)</f>
        <v>0</v>
      </c>
      <c r="BI1900" s="12">
        <f t="shared" si="5173"/>
        <v>0</v>
      </c>
      <c r="BJ1900" s="12">
        <f t="shared" si="5173"/>
        <v>0</v>
      </c>
      <c r="BK1900" s="12">
        <f t="shared" si="5173"/>
        <v>0</v>
      </c>
      <c r="BL1900" s="12">
        <f t="shared" si="5173"/>
        <v>0</v>
      </c>
      <c r="BM1900" s="12">
        <f t="shared" si="5173"/>
        <v>0</v>
      </c>
      <c r="BN1900" s="12">
        <f t="shared" si="5173"/>
        <v>0</v>
      </c>
      <c r="BO1900" s="12">
        <f t="shared" si="5173"/>
        <v>0</v>
      </c>
      <c r="BP1900" s="12">
        <f t="shared" si="5173"/>
        <v>0</v>
      </c>
      <c r="BQ1900" s="12">
        <f t="shared" si="5173"/>
        <v>0</v>
      </c>
      <c r="BR1900" s="12">
        <v>0</v>
      </c>
      <c r="BS1900" s="12">
        <v>0</v>
      </c>
      <c r="BT1900" s="12">
        <f t="shared" ref="BT1900:BZ1900" si="5175">SUM(BT1901,BT1902)</f>
        <v>2465196</v>
      </c>
      <c r="BU1900" s="12">
        <f t="shared" si="5175"/>
        <v>2432002</v>
      </c>
      <c r="BV1900" s="12">
        <f t="shared" si="5175"/>
        <v>1256421</v>
      </c>
      <c r="BW1900" s="12">
        <f t="shared" si="5175"/>
        <v>594500</v>
      </c>
      <c r="BX1900" s="12">
        <f t="shared" si="5175"/>
        <v>199500</v>
      </c>
      <c r="BY1900" s="12">
        <f t="shared" si="5175"/>
        <v>198000</v>
      </c>
      <c r="BZ1900" s="12">
        <f t="shared" si="5175"/>
        <v>197000</v>
      </c>
      <c r="CA1900" s="12">
        <f t="shared" si="5155"/>
        <v>1850921</v>
      </c>
      <c r="CB1900" s="124">
        <f t="shared" si="5166"/>
        <v>76.106886425257869</v>
      </c>
    </row>
    <row r="1901" spans="1:80" x14ac:dyDescent="0.25">
      <c r="A1901" s="4" t="s">
        <v>928</v>
      </c>
      <c r="B1901" s="4" t="s">
        <v>88</v>
      </c>
      <c r="C1901" s="4" t="s">
        <v>1082</v>
      </c>
      <c r="D1901" s="79" t="s">
        <v>1083</v>
      </c>
      <c r="E1901" s="89">
        <v>6111</v>
      </c>
      <c r="F1901" s="79"/>
      <c r="G1901" s="75" t="s">
        <v>1906</v>
      </c>
      <c r="H1901" s="13" t="s">
        <v>33</v>
      </c>
      <c r="I1901" s="14">
        <v>1843389</v>
      </c>
      <c r="J1901" s="14">
        <f t="shared" si="5154"/>
        <v>2069638</v>
      </c>
      <c r="K1901" s="14">
        <v>2049638</v>
      </c>
      <c r="L1901" s="14">
        <f t="shared" si="5157"/>
        <v>20000</v>
      </c>
      <c r="M1901" s="14">
        <v>20000</v>
      </c>
      <c r="N1901" s="14">
        <v>0</v>
      </c>
      <c r="O1901" s="14">
        <v>0</v>
      </c>
      <c r="P1901" s="14">
        <v>0</v>
      </c>
      <c r="Q1901" s="14">
        <v>0</v>
      </c>
      <c r="R1901" s="14">
        <v>20000</v>
      </c>
      <c r="S1901" s="14"/>
      <c r="T1901" s="14"/>
      <c r="U1901" s="14"/>
      <c r="V1901" s="14"/>
      <c r="W1901" s="14"/>
      <c r="X1901" s="14">
        <f t="shared" si="5105"/>
        <v>20000</v>
      </c>
      <c r="Y1901" s="14">
        <v>5000</v>
      </c>
      <c r="Z1901" s="14">
        <v>5000</v>
      </c>
      <c r="AA1901" s="14">
        <f>2787+7213</f>
        <v>10000</v>
      </c>
      <c r="AB1901" s="14"/>
      <c r="AC1901" s="14"/>
      <c r="AD1901" s="14"/>
      <c r="AE1901" s="14"/>
      <c r="AF1901" s="14"/>
      <c r="AG1901" s="14"/>
      <c r="AH1901" s="14">
        <v>20000</v>
      </c>
      <c r="AI1901" s="14">
        <v>0</v>
      </c>
      <c r="AJ1901" s="14">
        <v>0</v>
      </c>
      <c r="AK1901" s="14"/>
      <c r="AL1901" s="14"/>
      <c r="AM1901" s="14"/>
      <c r="AN1901" s="14"/>
      <c r="AO1901" s="14"/>
      <c r="AP1901" s="14">
        <f t="shared" si="5106"/>
        <v>0</v>
      </c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>
        <v>0</v>
      </c>
      <c r="BA1901" s="14">
        <v>0</v>
      </c>
      <c r="BB1901" s="14">
        <v>0</v>
      </c>
      <c r="BC1901" s="14"/>
      <c r="BD1901" s="14"/>
      <c r="BE1901" s="14"/>
      <c r="BF1901" s="14"/>
      <c r="BG1901" s="14"/>
      <c r="BH1901" s="14">
        <f t="shared" si="5107"/>
        <v>0</v>
      </c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>
        <v>0</v>
      </c>
      <c r="BS1901" s="14">
        <v>0</v>
      </c>
      <c r="BT1901" s="14">
        <v>2173120</v>
      </c>
      <c r="BU1901" s="14">
        <v>2153120</v>
      </c>
      <c r="BV1901" s="14">
        <v>1080000</v>
      </c>
      <c r="BW1901" s="14">
        <f t="shared" si="5090"/>
        <v>540000</v>
      </c>
      <c r="BX1901" s="14">
        <v>180000</v>
      </c>
      <c r="BY1901" s="14">
        <v>180000</v>
      </c>
      <c r="BZ1901" s="14">
        <v>180000</v>
      </c>
      <c r="CA1901" s="14">
        <f t="shared" si="5155"/>
        <v>1620000</v>
      </c>
      <c r="CB1901" s="122">
        <f t="shared" si="5166"/>
        <v>75.239652225607486</v>
      </c>
    </row>
    <row r="1902" spans="1:80" x14ac:dyDescent="0.25">
      <c r="A1902" s="1" t="s">
        <v>928</v>
      </c>
      <c r="B1902" s="1" t="s">
        <v>88</v>
      </c>
      <c r="C1902" s="1" t="s">
        <v>1082</v>
      </c>
      <c r="D1902" s="82" t="s">
        <v>1083</v>
      </c>
      <c r="E1902" s="82" t="s">
        <v>34</v>
      </c>
      <c r="F1902" s="79" t="s">
        <v>1</v>
      </c>
      <c r="G1902" s="13" t="s">
        <v>1</v>
      </c>
      <c r="H1902" s="2" t="s">
        <v>35</v>
      </c>
      <c r="I1902" s="12">
        <f>SUM(I1903:I1907)</f>
        <v>260100</v>
      </c>
      <c r="J1902" s="12">
        <f t="shared" si="5154"/>
        <v>292076</v>
      </c>
      <c r="K1902" s="12">
        <f t="shared" ref="K1902" si="5176">SUM(K1903:K1907)</f>
        <v>287126</v>
      </c>
      <c r="L1902" s="12">
        <f t="shared" si="5157"/>
        <v>4950</v>
      </c>
      <c r="M1902" s="12">
        <f t="shared" ref="M1902:Q1902" si="5177">SUM(M1903:M1907)</f>
        <v>4950</v>
      </c>
      <c r="N1902" s="12">
        <f t="shared" si="5177"/>
        <v>0</v>
      </c>
      <c r="O1902" s="12">
        <f t="shared" si="5177"/>
        <v>0</v>
      </c>
      <c r="P1902" s="12">
        <f t="shared" si="5177"/>
        <v>0</v>
      </c>
      <c r="Q1902" s="12">
        <f t="shared" si="5177"/>
        <v>0</v>
      </c>
      <c r="R1902" s="12">
        <f t="shared" ref="R1902:AG1902" si="5178">SUM(R1903:R1907)</f>
        <v>4950</v>
      </c>
      <c r="S1902" s="12">
        <f t="shared" si="5178"/>
        <v>0</v>
      </c>
      <c r="T1902" s="12">
        <f t="shared" si="5178"/>
        <v>0</v>
      </c>
      <c r="U1902" s="12">
        <f t="shared" si="5178"/>
        <v>0</v>
      </c>
      <c r="V1902" s="12">
        <f t="shared" si="5178"/>
        <v>0</v>
      </c>
      <c r="W1902" s="12">
        <f t="shared" si="5178"/>
        <v>0</v>
      </c>
      <c r="X1902" s="12">
        <f t="shared" si="5178"/>
        <v>4950</v>
      </c>
      <c r="Y1902" s="12">
        <f t="shared" si="5178"/>
        <v>0</v>
      </c>
      <c r="Z1902" s="12">
        <f t="shared" si="5178"/>
        <v>3850</v>
      </c>
      <c r="AA1902" s="12">
        <f t="shared" si="5178"/>
        <v>0</v>
      </c>
      <c r="AB1902" s="12">
        <f t="shared" si="5178"/>
        <v>1100</v>
      </c>
      <c r="AC1902" s="12">
        <f t="shared" si="5178"/>
        <v>0</v>
      </c>
      <c r="AD1902" s="12">
        <f t="shared" si="5178"/>
        <v>0</v>
      </c>
      <c r="AE1902" s="12">
        <f t="shared" si="5178"/>
        <v>0</v>
      </c>
      <c r="AF1902" s="12">
        <f t="shared" si="5178"/>
        <v>0</v>
      </c>
      <c r="AG1902" s="12">
        <f t="shared" si="5178"/>
        <v>0</v>
      </c>
      <c r="AH1902" s="12">
        <v>4950</v>
      </c>
      <c r="AI1902" s="12">
        <v>0</v>
      </c>
      <c r="AJ1902" s="12">
        <f t="shared" ref="AJ1902:AY1902" si="5179">SUM(AJ1903:AJ1907)</f>
        <v>0</v>
      </c>
      <c r="AK1902" s="12">
        <f t="shared" si="5179"/>
        <v>0</v>
      </c>
      <c r="AL1902" s="12">
        <f t="shared" si="5179"/>
        <v>0</v>
      </c>
      <c r="AM1902" s="12">
        <f t="shared" si="5179"/>
        <v>0</v>
      </c>
      <c r="AN1902" s="12">
        <f t="shared" si="5179"/>
        <v>0</v>
      </c>
      <c r="AO1902" s="12">
        <f t="shared" si="5179"/>
        <v>0</v>
      </c>
      <c r="AP1902" s="12">
        <f t="shared" si="5179"/>
        <v>0</v>
      </c>
      <c r="AQ1902" s="12">
        <f t="shared" si="5179"/>
        <v>0</v>
      </c>
      <c r="AR1902" s="12">
        <f t="shared" si="5179"/>
        <v>0</v>
      </c>
      <c r="AS1902" s="12">
        <f t="shared" si="5179"/>
        <v>0</v>
      </c>
      <c r="AT1902" s="12">
        <f t="shared" si="5179"/>
        <v>0</v>
      </c>
      <c r="AU1902" s="12">
        <f t="shared" si="5179"/>
        <v>0</v>
      </c>
      <c r="AV1902" s="12">
        <f t="shared" si="5179"/>
        <v>0</v>
      </c>
      <c r="AW1902" s="12">
        <f t="shared" si="5179"/>
        <v>0</v>
      </c>
      <c r="AX1902" s="12">
        <f t="shared" si="5179"/>
        <v>0</v>
      </c>
      <c r="AY1902" s="12">
        <f t="shared" si="5179"/>
        <v>0</v>
      </c>
      <c r="AZ1902" s="12">
        <v>0</v>
      </c>
      <c r="BA1902" s="12">
        <v>0</v>
      </c>
      <c r="BB1902" s="12">
        <f t="shared" ref="BB1902:BQ1902" si="5180">SUM(BB1903:BB1907)</f>
        <v>0</v>
      </c>
      <c r="BC1902" s="12">
        <f t="shared" si="5180"/>
        <v>0</v>
      </c>
      <c r="BD1902" s="12">
        <f t="shared" si="5180"/>
        <v>0</v>
      </c>
      <c r="BE1902" s="12">
        <f t="shared" si="5180"/>
        <v>0</v>
      </c>
      <c r="BF1902" s="12">
        <f t="shared" si="5180"/>
        <v>0</v>
      </c>
      <c r="BG1902" s="12">
        <f t="shared" si="5180"/>
        <v>0</v>
      </c>
      <c r="BH1902" s="12">
        <f t="shared" si="5180"/>
        <v>0</v>
      </c>
      <c r="BI1902" s="12">
        <f t="shared" si="5180"/>
        <v>0</v>
      </c>
      <c r="BJ1902" s="12">
        <f t="shared" si="5180"/>
        <v>0</v>
      </c>
      <c r="BK1902" s="12">
        <f t="shared" si="5180"/>
        <v>0</v>
      </c>
      <c r="BL1902" s="12">
        <f t="shared" si="5180"/>
        <v>0</v>
      </c>
      <c r="BM1902" s="12">
        <f t="shared" si="5180"/>
        <v>0</v>
      </c>
      <c r="BN1902" s="12">
        <f t="shared" si="5180"/>
        <v>0</v>
      </c>
      <c r="BO1902" s="12">
        <f t="shared" si="5180"/>
        <v>0</v>
      </c>
      <c r="BP1902" s="12">
        <f t="shared" si="5180"/>
        <v>0</v>
      </c>
      <c r="BQ1902" s="12">
        <f t="shared" si="5180"/>
        <v>0</v>
      </c>
      <c r="BR1902" s="12">
        <v>0</v>
      </c>
      <c r="BS1902" s="12">
        <v>0</v>
      </c>
      <c r="BT1902" s="12">
        <f t="shared" ref="BT1902:BX1902" si="5181">SUM(BT1903:BT1907)</f>
        <v>292076</v>
      </c>
      <c r="BU1902" s="12">
        <f t="shared" si="5181"/>
        <v>278882</v>
      </c>
      <c r="BV1902" s="12">
        <f t="shared" si="5181"/>
        <v>176421</v>
      </c>
      <c r="BW1902" s="12">
        <f t="shared" si="5181"/>
        <v>54500</v>
      </c>
      <c r="BX1902" s="12">
        <f t="shared" si="5181"/>
        <v>19500</v>
      </c>
      <c r="BY1902" s="12">
        <f t="shared" ref="BY1902" si="5182">SUM(BY1903:BY1907)</f>
        <v>18000</v>
      </c>
      <c r="BZ1902" s="12">
        <f t="shared" ref="BZ1902" si="5183">SUM(BZ1903:BZ1907)</f>
        <v>17000</v>
      </c>
      <c r="CA1902" s="12">
        <f t="shared" si="5155"/>
        <v>230921</v>
      </c>
      <c r="CB1902" s="124">
        <f t="shared" si="5166"/>
        <v>82.802403884080007</v>
      </c>
    </row>
    <row r="1903" spans="1:80" x14ac:dyDescent="0.25">
      <c r="A1903" s="4" t="s">
        <v>928</v>
      </c>
      <c r="B1903" s="4" t="s">
        <v>88</v>
      </c>
      <c r="C1903" s="4" t="s">
        <v>1082</v>
      </c>
      <c r="D1903" s="79" t="s">
        <v>1083</v>
      </c>
      <c r="E1903" s="89">
        <v>6112</v>
      </c>
      <c r="F1903" s="79" t="s">
        <v>1085</v>
      </c>
      <c r="G1903" s="75" t="s">
        <v>1906</v>
      </c>
      <c r="H1903" s="13" t="s">
        <v>92</v>
      </c>
      <c r="I1903" s="14">
        <v>44000</v>
      </c>
      <c r="J1903" s="14">
        <f t="shared" si="5154"/>
        <v>48400</v>
      </c>
      <c r="K1903" s="14">
        <v>46200</v>
      </c>
      <c r="L1903" s="14">
        <f t="shared" si="5157"/>
        <v>2200</v>
      </c>
      <c r="M1903" s="14">
        <v>2200</v>
      </c>
      <c r="N1903" s="14">
        <v>0</v>
      </c>
      <c r="O1903" s="14">
        <v>0</v>
      </c>
      <c r="P1903" s="14">
        <v>0</v>
      </c>
      <c r="Q1903" s="14">
        <v>0</v>
      </c>
      <c r="R1903" s="14">
        <v>2200</v>
      </c>
      <c r="S1903" s="14"/>
      <c r="T1903" s="14"/>
      <c r="U1903" s="14"/>
      <c r="V1903" s="14"/>
      <c r="W1903" s="14"/>
      <c r="X1903" s="14">
        <f t="shared" si="5105"/>
        <v>2200</v>
      </c>
      <c r="Y1903" s="14"/>
      <c r="Z1903" s="14">
        <v>2200</v>
      </c>
      <c r="AA1903" s="14"/>
      <c r="AB1903" s="14"/>
      <c r="AC1903" s="14"/>
      <c r="AD1903" s="14"/>
      <c r="AE1903" s="14"/>
      <c r="AF1903" s="14"/>
      <c r="AG1903" s="14"/>
      <c r="AH1903" s="14">
        <v>2200</v>
      </c>
      <c r="AI1903" s="14">
        <v>0</v>
      </c>
      <c r="AJ1903" s="14">
        <v>0</v>
      </c>
      <c r="AK1903" s="14"/>
      <c r="AL1903" s="14"/>
      <c r="AM1903" s="14"/>
      <c r="AN1903" s="14"/>
      <c r="AO1903" s="14"/>
      <c r="AP1903" s="14">
        <f t="shared" si="5106"/>
        <v>0</v>
      </c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>
        <v>0</v>
      </c>
      <c r="BA1903" s="14">
        <v>0</v>
      </c>
      <c r="BB1903" s="14">
        <v>0</v>
      </c>
      <c r="BC1903" s="14"/>
      <c r="BD1903" s="14"/>
      <c r="BE1903" s="14"/>
      <c r="BF1903" s="14"/>
      <c r="BG1903" s="14"/>
      <c r="BH1903" s="14">
        <f t="shared" si="5107"/>
        <v>0</v>
      </c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>
        <v>0</v>
      </c>
      <c r="BS1903" s="14">
        <v>0</v>
      </c>
      <c r="BT1903" s="14">
        <v>48400</v>
      </c>
      <c r="BU1903" s="14">
        <v>46200</v>
      </c>
      <c r="BV1903" s="14">
        <v>23000</v>
      </c>
      <c r="BW1903" s="14">
        <f t="shared" si="5090"/>
        <v>11500</v>
      </c>
      <c r="BX1903" s="14">
        <v>4500</v>
      </c>
      <c r="BY1903" s="14">
        <v>4000</v>
      </c>
      <c r="BZ1903" s="14">
        <v>3000</v>
      </c>
      <c r="CA1903" s="14">
        <f t="shared" si="5155"/>
        <v>34500</v>
      </c>
      <c r="CB1903" s="122">
        <f t="shared" si="5166"/>
        <v>74.675324675324674</v>
      </c>
    </row>
    <row r="1904" spans="1:80" x14ac:dyDescent="0.25">
      <c r="A1904" s="4" t="s">
        <v>928</v>
      </c>
      <c r="B1904" s="4" t="s">
        <v>88</v>
      </c>
      <c r="C1904" s="4" t="s">
        <v>1082</v>
      </c>
      <c r="D1904" s="79" t="s">
        <v>1083</v>
      </c>
      <c r="E1904" s="89">
        <v>6112</v>
      </c>
      <c r="F1904" s="79" t="s">
        <v>1086</v>
      </c>
      <c r="G1904" s="75" t="s">
        <v>1906</v>
      </c>
      <c r="H1904" s="13" t="s">
        <v>39</v>
      </c>
      <c r="I1904" s="14">
        <v>156200</v>
      </c>
      <c r="J1904" s="14">
        <f t="shared" si="5154"/>
        <v>171820</v>
      </c>
      <c r="K1904" s="14">
        <v>170170</v>
      </c>
      <c r="L1904" s="14">
        <f t="shared" si="5157"/>
        <v>1650</v>
      </c>
      <c r="M1904" s="14">
        <v>1650</v>
      </c>
      <c r="N1904" s="14">
        <v>0</v>
      </c>
      <c r="O1904" s="14">
        <v>0</v>
      </c>
      <c r="P1904" s="14">
        <v>0</v>
      </c>
      <c r="Q1904" s="14">
        <v>0</v>
      </c>
      <c r="R1904" s="14">
        <v>1650</v>
      </c>
      <c r="S1904" s="14"/>
      <c r="T1904" s="14"/>
      <c r="U1904" s="14"/>
      <c r="V1904" s="14"/>
      <c r="W1904" s="14"/>
      <c r="X1904" s="14">
        <f t="shared" si="5105"/>
        <v>1650</v>
      </c>
      <c r="Y1904" s="14"/>
      <c r="Z1904" s="14">
        <v>1650</v>
      </c>
      <c r="AA1904" s="14"/>
      <c r="AB1904" s="14"/>
      <c r="AC1904" s="14"/>
      <c r="AD1904" s="14"/>
      <c r="AE1904" s="14"/>
      <c r="AF1904" s="14"/>
      <c r="AG1904" s="14"/>
      <c r="AH1904" s="14">
        <v>1650</v>
      </c>
      <c r="AI1904" s="14">
        <v>0</v>
      </c>
      <c r="AJ1904" s="14">
        <v>0</v>
      </c>
      <c r="AK1904" s="14"/>
      <c r="AL1904" s="14"/>
      <c r="AM1904" s="14"/>
      <c r="AN1904" s="14"/>
      <c r="AO1904" s="14"/>
      <c r="AP1904" s="14">
        <f t="shared" si="5106"/>
        <v>0</v>
      </c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>
        <v>0</v>
      </c>
      <c r="BA1904" s="14">
        <v>0</v>
      </c>
      <c r="BB1904" s="14">
        <v>0</v>
      </c>
      <c r="BC1904" s="14"/>
      <c r="BD1904" s="14"/>
      <c r="BE1904" s="14"/>
      <c r="BF1904" s="14"/>
      <c r="BG1904" s="14"/>
      <c r="BH1904" s="14">
        <f t="shared" si="5107"/>
        <v>0</v>
      </c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>
        <v>0</v>
      </c>
      <c r="BS1904" s="14">
        <v>0</v>
      </c>
      <c r="BT1904" s="14">
        <v>171820</v>
      </c>
      <c r="BU1904" s="14">
        <v>170170</v>
      </c>
      <c r="BV1904" s="14">
        <v>90909</v>
      </c>
      <c r="BW1904" s="14">
        <f t="shared" si="5090"/>
        <v>43000</v>
      </c>
      <c r="BX1904" s="14">
        <v>15000</v>
      </c>
      <c r="BY1904" s="14">
        <v>14000</v>
      </c>
      <c r="BZ1904" s="14">
        <v>14000</v>
      </c>
      <c r="CA1904" s="14">
        <f t="shared" si="5155"/>
        <v>133909</v>
      </c>
      <c r="CB1904" s="122">
        <f t="shared" si="5166"/>
        <v>78.691308691308691</v>
      </c>
    </row>
    <row r="1905" spans="1:80" x14ac:dyDescent="0.25">
      <c r="A1905" s="4" t="s">
        <v>928</v>
      </c>
      <c r="B1905" s="4" t="s">
        <v>88</v>
      </c>
      <c r="C1905" s="4" t="s">
        <v>1082</v>
      </c>
      <c r="D1905" s="79" t="s">
        <v>1083</v>
      </c>
      <c r="E1905" s="89">
        <v>6112</v>
      </c>
      <c r="F1905" s="79" t="s">
        <v>1087</v>
      </c>
      <c r="G1905" s="75" t="s">
        <v>1906</v>
      </c>
      <c r="H1905" s="13" t="s">
        <v>41</v>
      </c>
      <c r="I1905" s="14">
        <v>29000</v>
      </c>
      <c r="J1905" s="14">
        <f t="shared" si="5154"/>
        <v>46556</v>
      </c>
      <c r="K1905" s="14">
        <v>45456</v>
      </c>
      <c r="L1905" s="14">
        <f t="shared" si="5157"/>
        <v>1100</v>
      </c>
      <c r="M1905" s="14">
        <v>1100</v>
      </c>
      <c r="N1905" s="14">
        <v>0</v>
      </c>
      <c r="O1905" s="14">
        <v>0</v>
      </c>
      <c r="P1905" s="14">
        <v>0</v>
      </c>
      <c r="Q1905" s="14">
        <v>0</v>
      </c>
      <c r="R1905" s="14">
        <v>1100</v>
      </c>
      <c r="S1905" s="14"/>
      <c r="T1905" s="14"/>
      <c r="U1905" s="14"/>
      <c r="V1905" s="14"/>
      <c r="W1905" s="14"/>
      <c r="X1905" s="14">
        <f t="shared" si="5105"/>
        <v>1100</v>
      </c>
      <c r="Y1905" s="14"/>
      <c r="Z1905" s="14"/>
      <c r="AA1905" s="14"/>
      <c r="AB1905" s="14">
        <v>1100</v>
      </c>
      <c r="AC1905" s="14"/>
      <c r="AD1905" s="14"/>
      <c r="AE1905" s="14"/>
      <c r="AF1905" s="14"/>
      <c r="AG1905" s="14"/>
      <c r="AH1905" s="14">
        <v>1100</v>
      </c>
      <c r="AI1905" s="14">
        <v>0</v>
      </c>
      <c r="AJ1905" s="14">
        <v>0</v>
      </c>
      <c r="AK1905" s="14"/>
      <c r="AL1905" s="14"/>
      <c r="AM1905" s="14"/>
      <c r="AN1905" s="14"/>
      <c r="AO1905" s="14"/>
      <c r="AP1905" s="14">
        <f t="shared" si="5106"/>
        <v>0</v>
      </c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>
        <v>0</v>
      </c>
      <c r="BA1905" s="14">
        <v>0</v>
      </c>
      <c r="BB1905" s="14">
        <v>0</v>
      </c>
      <c r="BC1905" s="14"/>
      <c r="BD1905" s="14"/>
      <c r="BE1905" s="14"/>
      <c r="BF1905" s="14"/>
      <c r="BG1905" s="14"/>
      <c r="BH1905" s="14">
        <f t="shared" si="5107"/>
        <v>0</v>
      </c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>
        <v>0</v>
      </c>
      <c r="BS1905" s="14">
        <v>0</v>
      </c>
      <c r="BT1905" s="14">
        <v>46556</v>
      </c>
      <c r="BU1905" s="14">
        <v>37212</v>
      </c>
      <c r="BV1905" s="14">
        <v>37212</v>
      </c>
      <c r="BW1905" s="14">
        <f t="shared" si="5090"/>
        <v>0</v>
      </c>
      <c r="BX1905" s="14"/>
      <c r="BY1905" s="14"/>
      <c r="BZ1905" s="14"/>
      <c r="CA1905" s="14">
        <f t="shared" si="5155"/>
        <v>37212</v>
      </c>
      <c r="CB1905" s="122">
        <f t="shared" si="5166"/>
        <v>100</v>
      </c>
    </row>
    <row r="1906" spans="1:80" x14ac:dyDescent="0.25">
      <c r="A1906" s="4" t="s">
        <v>928</v>
      </c>
      <c r="B1906" s="4" t="s">
        <v>88</v>
      </c>
      <c r="C1906" s="4" t="s">
        <v>1082</v>
      </c>
      <c r="D1906" s="79" t="s">
        <v>1083</v>
      </c>
      <c r="E1906" s="89">
        <v>6112</v>
      </c>
      <c r="F1906" s="79" t="s">
        <v>1088</v>
      </c>
      <c r="G1906" s="75" t="s">
        <v>1906</v>
      </c>
      <c r="H1906" s="13" t="s">
        <v>37</v>
      </c>
      <c r="I1906" s="14">
        <v>15000</v>
      </c>
      <c r="J1906" s="14">
        <f t="shared" si="5154"/>
        <v>0</v>
      </c>
      <c r="K1906" s="14">
        <v>0</v>
      </c>
      <c r="L1906" s="14">
        <f t="shared" si="5157"/>
        <v>0</v>
      </c>
      <c r="M1906" s="14">
        <v>0</v>
      </c>
      <c r="N1906" s="14">
        <v>0</v>
      </c>
      <c r="O1906" s="14">
        <v>0</v>
      </c>
      <c r="P1906" s="14">
        <v>0</v>
      </c>
      <c r="Q1906" s="14">
        <v>0</v>
      </c>
      <c r="R1906" s="14">
        <v>0</v>
      </c>
      <c r="S1906" s="14"/>
      <c r="T1906" s="14"/>
      <c r="U1906" s="14"/>
      <c r="V1906" s="14"/>
      <c r="W1906" s="14"/>
      <c r="X1906" s="14">
        <f t="shared" si="5105"/>
        <v>0</v>
      </c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>
        <v>0</v>
      </c>
      <c r="AI1906" s="14">
        <v>0</v>
      </c>
      <c r="AJ1906" s="14">
        <v>0</v>
      </c>
      <c r="AK1906" s="14"/>
      <c r="AL1906" s="14"/>
      <c r="AM1906" s="14"/>
      <c r="AN1906" s="14"/>
      <c r="AO1906" s="14"/>
      <c r="AP1906" s="14">
        <f t="shared" si="5106"/>
        <v>0</v>
      </c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>
        <v>0</v>
      </c>
      <c r="BA1906" s="14">
        <v>0</v>
      </c>
      <c r="BB1906" s="14">
        <v>0</v>
      </c>
      <c r="BC1906" s="14"/>
      <c r="BD1906" s="14"/>
      <c r="BE1906" s="14"/>
      <c r="BF1906" s="14"/>
      <c r="BG1906" s="14"/>
      <c r="BH1906" s="14">
        <f t="shared" si="5107"/>
        <v>0</v>
      </c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>
        <v>0</v>
      </c>
      <c r="BS1906" s="14">
        <v>0</v>
      </c>
      <c r="BT1906" s="14">
        <v>0</v>
      </c>
      <c r="BU1906" s="14">
        <v>0</v>
      </c>
      <c r="BV1906" s="14">
        <v>0</v>
      </c>
      <c r="BW1906" s="14">
        <f t="shared" si="5090"/>
        <v>0</v>
      </c>
      <c r="BX1906" s="14"/>
      <c r="BY1906" s="14"/>
      <c r="BZ1906" s="14"/>
      <c r="CA1906" s="14">
        <f t="shared" si="5155"/>
        <v>0</v>
      </c>
      <c r="CB1906" s="122" t="str">
        <f t="shared" si="5166"/>
        <v>-</v>
      </c>
    </row>
    <row r="1907" spans="1:80" x14ac:dyDescent="0.25">
      <c r="A1907" s="4" t="s">
        <v>928</v>
      </c>
      <c r="B1907" s="4" t="s">
        <v>88</v>
      </c>
      <c r="C1907" s="4" t="s">
        <v>1082</v>
      </c>
      <c r="D1907" s="79" t="s">
        <v>1083</v>
      </c>
      <c r="E1907" s="89">
        <v>6112</v>
      </c>
      <c r="F1907" s="79" t="s">
        <v>1089</v>
      </c>
      <c r="G1907" s="75" t="s">
        <v>1906</v>
      </c>
      <c r="H1907" s="13" t="s">
        <v>43</v>
      </c>
      <c r="I1907" s="14">
        <v>15900</v>
      </c>
      <c r="J1907" s="14">
        <f t="shared" si="5154"/>
        <v>25300</v>
      </c>
      <c r="K1907" s="14">
        <v>25300</v>
      </c>
      <c r="L1907" s="14">
        <f t="shared" si="5157"/>
        <v>0</v>
      </c>
      <c r="M1907" s="14">
        <v>0</v>
      </c>
      <c r="N1907" s="14">
        <v>0</v>
      </c>
      <c r="O1907" s="14">
        <v>0</v>
      </c>
      <c r="P1907" s="14">
        <v>0</v>
      </c>
      <c r="Q1907" s="14">
        <v>0</v>
      </c>
      <c r="R1907" s="14">
        <v>0</v>
      </c>
      <c r="S1907" s="14"/>
      <c r="T1907" s="14"/>
      <c r="U1907" s="14"/>
      <c r="V1907" s="14"/>
      <c r="W1907" s="14"/>
      <c r="X1907" s="14">
        <f t="shared" si="5105"/>
        <v>0</v>
      </c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>
        <v>0</v>
      </c>
      <c r="AI1907" s="14">
        <v>0</v>
      </c>
      <c r="AJ1907" s="14">
        <v>0</v>
      </c>
      <c r="AK1907" s="14"/>
      <c r="AL1907" s="14"/>
      <c r="AM1907" s="14"/>
      <c r="AN1907" s="14"/>
      <c r="AO1907" s="14"/>
      <c r="AP1907" s="14">
        <f t="shared" si="5106"/>
        <v>0</v>
      </c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>
        <v>0</v>
      </c>
      <c r="BA1907" s="14">
        <v>0</v>
      </c>
      <c r="BB1907" s="14">
        <v>0</v>
      </c>
      <c r="BC1907" s="14"/>
      <c r="BD1907" s="14"/>
      <c r="BE1907" s="14"/>
      <c r="BF1907" s="14"/>
      <c r="BG1907" s="14"/>
      <c r="BH1907" s="14">
        <f t="shared" si="5107"/>
        <v>0</v>
      </c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>
        <v>0</v>
      </c>
      <c r="BS1907" s="14">
        <v>0</v>
      </c>
      <c r="BT1907" s="14">
        <v>25300</v>
      </c>
      <c r="BU1907" s="14">
        <v>25300</v>
      </c>
      <c r="BV1907" s="14">
        <v>25300</v>
      </c>
      <c r="BW1907" s="14">
        <f t="shared" si="5090"/>
        <v>0</v>
      </c>
      <c r="BX1907" s="14"/>
      <c r="BY1907" s="14"/>
      <c r="BZ1907" s="14"/>
      <c r="CA1907" s="14">
        <f t="shared" si="5155"/>
        <v>25300</v>
      </c>
      <c r="CB1907" s="122">
        <f t="shared" si="5166"/>
        <v>100</v>
      </c>
    </row>
    <row r="1908" spans="1:80" x14ac:dyDescent="0.25">
      <c r="A1908" s="4" t="s">
        <v>928</v>
      </c>
      <c r="B1908" s="4" t="s">
        <v>88</v>
      </c>
      <c r="C1908" s="4" t="s">
        <v>1082</v>
      </c>
      <c r="D1908" s="79" t="s">
        <v>1083</v>
      </c>
      <c r="E1908" s="78" t="s">
        <v>44</v>
      </c>
      <c r="F1908" s="78" t="s">
        <v>1</v>
      </c>
      <c r="G1908" s="2" t="s">
        <v>1</v>
      </c>
      <c r="H1908" s="2" t="s">
        <v>45</v>
      </c>
      <c r="I1908" s="12">
        <f>SUM(I1909)</f>
        <v>193555</v>
      </c>
      <c r="J1908" s="12">
        <f t="shared" si="5154"/>
        <v>217312</v>
      </c>
      <c r="K1908" s="12">
        <f t="shared" ref="K1908:Q1908" si="5184">SUM(K1909)</f>
        <v>215112</v>
      </c>
      <c r="L1908" s="12">
        <f t="shared" si="5157"/>
        <v>2200</v>
      </c>
      <c r="M1908" s="12">
        <f t="shared" si="5184"/>
        <v>2200</v>
      </c>
      <c r="N1908" s="12">
        <f t="shared" si="5184"/>
        <v>0</v>
      </c>
      <c r="O1908" s="12">
        <f t="shared" si="5184"/>
        <v>0</v>
      </c>
      <c r="P1908" s="12">
        <f t="shared" si="5184"/>
        <v>0</v>
      </c>
      <c r="Q1908" s="12">
        <f t="shared" si="5184"/>
        <v>0</v>
      </c>
      <c r="R1908" s="12">
        <f t="shared" ref="R1908:AG1908" si="5185">SUM(R1909)</f>
        <v>2200</v>
      </c>
      <c r="S1908" s="12">
        <f t="shared" si="5185"/>
        <v>0</v>
      </c>
      <c r="T1908" s="12">
        <f t="shared" si="5185"/>
        <v>0</v>
      </c>
      <c r="U1908" s="12">
        <f t="shared" si="5185"/>
        <v>0</v>
      </c>
      <c r="V1908" s="12">
        <f t="shared" si="5185"/>
        <v>0</v>
      </c>
      <c r="W1908" s="12">
        <f t="shared" si="5185"/>
        <v>0</v>
      </c>
      <c r="X1908" s="12">
        <f t="shared" si="5185"/>
        <v>2200</v>
      </c>
      <c r="Y1908" s="12">
        <f t="shared" si="5185"/>
        <v>546</v>
      </c>
      <c r="Z1908" s="12">
        <f t="shared" si="5185"/>
        <v>0</v>
      </c>
      <c r="AA1908" s="12">
        <f t="shared" si="5185"/>
        <v>1654</v>
      </c>
      <c r="AB1908" s="12">
        <f t="shared" si="5185"/>
        <v>0</v>
      </c>
      <c r="AC1908" s="12">
        <f t="shared" si="5185"/>
        <v>0</v>
      </c>
      <c r="AD1908" s="12">
        <f t="shared" si="5185"/>
        <v>0</v>
      </c>
      <c r="AE1908" s="12">
        <f t="shared" si="5185"/>
        <v>0</v>
      </c>
      <c r="AF1908" s="12">
        <f t="shared" si="5185"/>
        <v>0</v>
      </c>
      <c r="AG1908" s="12">
        <f t="shared" si="5185"/>
        <v>0</v>
      </c>
      <c r="AH1908" s="12">
        <v>2200</v>
      </c>
      <c r="AI1908" s="12">
        <v>0</v>
      </c>
      <c r="AJ1908" s="12">
        <f t="shared" ref="AJ1908:AY1908" si="5186">SUM(AJ1909)</f>
        <v>0</v>
      </c>
      <c r="AK1908" s="12">
        <f t="shared" si="5186"/>
        <v>0</v>
      </c>
      <c r="AL1908" s="12">
        <f t="shared" si="5186"/>
        <v>0</v>
      </c>
      <c r="AM1908" s="12">
        <f t="shared" si="5186"/>
        <v>0</v>
      </c>
      <c r="AN1908" s="12">
        <f t="shared" si="5186"/>
        <v>0</v>
      </c>
      <c r="AO1908" s="12">
        <f t="shared" si="5186"/>
        <v>0</v>
      </c>
      <c r="AP1908" s="12">
        <f t="shared" si="5186"/>
        <v>0</v>
      </c>
      <c r="AQ1908" s="12">
        <f t="shared" si="5186"/>
        <v>0</v>
      </c>
      <c r="AR1908" s="12">
        <f t="shared" si="5186"/>
        <v>0</v>
      </c>
      <c r="AS1908" s="12">
        <f t="shared" si="5186"/>
        <v>0</v>
      </c>
      <c r="AT1908" s="12">
        <f t="shared" si="5186"/>
        <v>0</v>
      </c>
      <c r="AU1908" s="12">
        <f t="shared" si="5186"/>
        <v>0</v>
      </c>
      <c r="AV1908" s="12">
        <f t="shared" si="5186"/>
        <v>0</v>
      </c>
      <c r="AW1908" s="12">
        <f t="shared" si="5186"/>
        <v>0</v>
      </c>
      <c r="AX1908" s="12">
        <f t="shared" si="5186"/>
        <v>0</v>
      </c>
      <c r="AY1908" s="12">
        <f t="shared" si="5186"/>
        <v>0</v>
      </c>
      <c r="AZ1908" s="12">
        <v>0</v>
      </c>
      <c r="BA1908" s="12">
        <v>0</v>
      </c>
      <c r="BB1908" s="12">
        <f t="shared" ref="BB1908:BQ1908" si="5187">SUM(BB1909)</f>
        <v>0</v>
      </c>
      <c r="BC1908" s="12">
        <f t="shared" si="5187"/>
        <v>0</v>
      </c>
      <c r="BD1908" s="12">
        <f t="shared" si="5187"/>
        <v>0</v>
      </c>
      <c r="BE1908" s="12">
        <f t="shared" si="5187"/>
        <v>0</v>
      </c>
      <c r="BF1908" s="12">
        <f t="shared" si="5187"/>
        <v>0</v>
      </c>
      <c r="BG1908" s="12">
        <f t="shared" si="5187"/>
        <v>0</v>
      </c>
      <c r="BH1908" s="12">
        <f t="shared" si="5187"/>
        <v>0</v>
      </c>
      <c r="BI1908" s="12">
        <f t="shared" si="5187"/>
        <v>0</v>
      </c>
      <c r="BJ1908" s="12">
        <f t="shared" si="5187"/>
        <v>0</v>
      </c>
      <c r="BK1908" s="12">
        <f t="shared" si="5187"/>
        <v>0</v>
      </c>
      <c r="BL1908" s="12">
        <f t="shared" si="5187"/>
        <v>0</v>
      </c>
      <c r="BM1908" s="12">
        <f t="shared" si="5187"/>
        <v>0</v>
      </c>
      <c r="BN1908" s="12">
        <f t="shared" si="5187"/>
        <v>0</v>
      </c>
      <c r="BO1908" s="12">
        <f t="shared" si="5187"/>
        <v>0</v>
      </c>
      <c r="BP1908" s="12">
        <f t="shared" si="5187"/>
        <v>0</v>
      </c>
      <c r="BQ1908" s="12">
        <f t="shared" si="5187"/>
        <v>0</v>
      </c>
      <c r="BR1908" s="12">
        <v>0</v>
      </c>
      <c r="BS1908" s="12">
        <v>0</v>
      </c>
      <c r="BT1908" s="12">
        <f t="shared" ref="BT1908:BX1908" si="5188">SUM(BT1909)</f>
        <v>228178</v>
      </c>
      <c r="BU1908" s="12">
        <f t="shared" si="5188"/>
        <v>225978</v>
      </c>
      <c r="BV1908" s="12">
        <f t="shared" si="5188"/>
        <v>112980</v>
      </c>
      <c r="BW1908" s="12">
        <f t="shared" si="5188"/>
        <v>56490</v>
      </c>
      <c r="BX1908" s="12">
        <f t="shared" si="5188"/>
        <v>18830</v>
      </c>
      <c r="BY1908" s="12">
        <f t="shared" ref="BY1908" si="5189">SUM(BY1909)</f>
        <v>18830</v>
      </c>
      <c r="BZ1908" s="12">
        <f t="shared" ref="BZ1908" si="5190">SUM(BZ1909)</f>
        <v>18830</v>
      </c>
      <c r="CA1908" s="12">
        <f t="shared" si="5155"/>
        <v>169470</v>
      </c>
      <c r="CB1908" s="124">
        <f t="shared" si="5166"/>
        <v>74.994025967129545</v>
      </c>
    </row>
    <row r="1909" spans="1:80" x14ac:dyDescent="0.25">
      <c r="A1909" s="4" t="s">
        <v>928</v>
      </c>
      <c r="B1909" s="4" t="s">
        <v>88</v>
      </c>
      <c r="C1909" s="4" t="s">
        <v>1082</v>
      </c>
      <c r="D1909" s="79" t="s">
        <v>1083</v>
      </c>
      <c r="E1909" s="89">
        <v>6121</v>
      </c>
      <c r="F1909" s="79"/>
      <c r="G1909" s="75" t="s">
        <v>1906</v>
      </c>
      <c r="H1909" s="13" t="s">
        <v>46</v>
      </c>
      <c r="I1909" s="14">
        <v>193555</v>
      </c>
      <c r="J1909" s="14">
        <f t="shared" si="5154"/>
        <v>217312</v>
      </c>
      <c r="K1909" s="14">
        <v>215112</v>
      </c>
      <c r="L1909" s="14">
        <f t="shared" si="5157"/>
        <v>2200</v>
      </c>
      <c r="M1909" s="14">
        <v>2200</v>
      </c>
      <c r="N1909" s="14">
        <v>0</v>
      </c>
      <c r="O1909" s="14">
        <v>0</v>
      </c>
      <c r="P1909" s="14">
        <v>0</v>
      </c>
      <c r="Q1909" s="14">
        <v>0</v>
      </c>
      <c r="R1909" s="14">
        <v>2200</v>
      </c>
      <c r="S1909" s="14"/>
      <c r="T1909" s="14"/>
      <c r="U1909" s="14"/>
      <c r="V1909" s="14"/>
      <c r="W1909" s="14"/>
      <c r="X1909" s="14">
        <f t="shared" si="5105"/>
        <v>2200</v>
      </c>
      <c r="Y1909" s="14">
        <v>546</v>
      </c>
      <c r="Z1909" s="14"/>
      <c r="AA1909" s="14">
        <f>797+857</f>
        <v>1654</v>
      </c>
      <c r="AB1909" s="14"/>
      <c r="AC1909" s="14"/>
      <c r="AD1909" s="14"/>
      <c r="AE1909" s="14"/>
      <c r="AF1909" s="14"/>
      <c r="AG1909" s="14"/>
      <c r="AH1909" s="14">
        <v>2200</v>
      </c>
      <c r="AI1909" s="14">
        <v>0</v>
      </c>
      <c r="AJ1909" s="14">
        <v>0</v>
      </c>
      <c r="AK1909" s="14"/>
      <c r="AL1909" s="14"/>
      <c r="AM1909" s="14"/>
      <c r="AN1909" s="14"/>
      <c r="AO1909" s="14"/>
      <c r="AP1909" s="14">
        <f t="shared" si="5106"/>
        <v>0</v>
      </c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>
        <v>0</v>
      </c>
      <c r="BA1909" s="14">
        <v>0</v>
      </c>
      <c r="BB1909" s="14">
        <v>0</v>
      </c>
      <c r="BC1909" s="14"/>
      <c r="BD1909" s="14"/>
      <c r="BE1909" s="14"/>
      <c r="BF1909" s="14"/>
      <c r="BG1909" s="14"/>
      <c r="BH1909" s="14">
        <f t="shared" si="5107"/>
        <v>0</v>
      </c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>
        <v>0</v>
      </c>
      <c r="BS1909" s="14">
        <v>0</v>
      </c>
      <c r="BT1909" s="14">
        <v>228178</v>
      </c>
      <c r="BU1909" s="14">
        <v>225978</v>
      </c>
      <c r="BV1909" s="14">
        <v>112980</v>
      </c>
      <c r="BW1909" s="14">
        <f t="shared" si="5090"/>
        <v>56490</v>
      </c>
      <c r="BX1909" s="14">
        <v>18830</v>
      </c>
      <c r="BY1909" s="14">
        <v>18830</v>
      </c>
      <c r="BZ1909" s="14">
        <v>18830</v>
      </c>
      <c r="CA1909" s="14">
        <f t="shared" si="5155"/>
        <v>169470</v>
      </c>
      <c r="CB1909" s="122">
        <f t="shared" si="5166"/>
        <v>74.994025967129545</v>
      </c>
    </row>
    <row r="1910" spans="1:80" x14ac:dyDescent="0.25">
      <c r="A1910" s="4" t="s">
        <v>928</v>
      </c>
      <c r="B1910" s="4" t="s">
        <v>88</v>
      </c>
      <c r="C1910" s="4" t="s">
        <v>1082</v>
      </c>
      <c r="D1910" s="79" t="s">
        <v>1083</v>
      </c>
      <c r="E1910" s="78" t="s">
        <v>47</v>
      </c>
      <c r="F1910" s="78" t="s">
        <v>1</v>
      </c>
      <c r="G1910" s="2" t="s">
        <v>1</v>
      </c>
      <c r="H1910" s="2" t="s">
        <v>48</v>
      </c>
      <c r="I1910" s="12">
        <f>SUM(I1911:I1917)</f>
        <v>249800</v>
      </c>
      <c r="J1910" s="12">
        <f t="shared" si="5154"/>
        <v>274942</v>
      </c>
      <c r="K1910" s="12">
        <f t="shared" ref="K1910" si="5191">SUM(K1911:K1917)</f>
        <v>157242</v>
      </c>
      <c r="L1910" s="12">
        <f t="shared" si="5157"/>
        <v>117700</v>
      </c>
      <c r="M1910" s="12">
        <f t="shared" ref="M1910:Q1910" si="5192">SUM(M1911:M1917)</f>
        <v>112200</v>
      </c>
      <c r="N1910" s="12">
        <f t="shared" si="5192"/>
        <v>0</v>
      </c>
      <c r="O1910" s="12">
        <f t="shared" si="5192"/>
        <v>5500</v>
      </c>
      <c r="P1910" s="12">
        <f t="shared" si="5192"/>
        <v>0</v>
      </c>
      <c r="Q1910" s="12">
        <f t="shared" si="5192"/>
        <v>0</v>
      </c>
      <c r="R1910" s="12">
        <f t="shared" ref="R1910:AG1910" si="5193">SUM(R1911:R1917)</f>
        <v>112200</v>
      </c>
      <c r="S1910" s="12">
        <f t="shared" si="5193"/>
        <v>0</v>
      </c>
      <c r="T1910" s="12">
        <f t="shared" si="5193"/>
        <v>0</v>
      </c>
      <c r="U1910" s="12">
        <f t="shared" si="5193"/>
        <v>0</v>
      </c>
      <c r="V1910" s="12">
        <f t="shared" si="5193"/>
        <v>0</v>
      </c>
      <c r="W1910" s="12">
        <f t="shared" si="5193"/>
        <v>0</v>
      </c>
      <c r="X1910" s="12">
        <f t="shared" si="5193"/>
        <v>112200</v>
      </c>
      <c r="Y1910" s="12">
        <f t="shared" si="5193"/>
        <v>0</v>
      </c>
      <c r="Z1910" s="12">
        <f t="shared" si="5193"/>
        <v>9493</v>
      </c>
      <c r="AA1910" s="12">
        <f t="shared" si="5193"/>
        <v>7984</v>
      </c>
      <c r="AB1910" s="12">
        <f t="shared" si="5193"/>
        <v>17569</v>
      </c>
      <c r="AC1910" s="12">
        <f t="shared" si="5193"/>
        <v>17347</v>
      </c>
      <c r="AD1910" s="12">
        <f t="shared" si="5193"/>
        <v>10048</v>
      </c>
      <c r="AE1910" s="12">
        <f t="shared" si="5193"/>
        <v>0</v>
      </c>
      <c r="AF1910" s="12">
        <f t="shared" si="5193"/>
        <v>2595</v>
      </c>
      <c r="AG1910" s="12">
        <f t="shared" si="5193"/>
        <v>12421</v>
      </c>
      <c r="AH1910" s="12">
        <v>77457</v>
      </c>
      <c r="AI1910" s="12">
        <v>34743</v>
      </c>
      <c r="AJ1910" s="12">
        <f t="shared" ref="AJ1910:AY1910" si="5194">SUM(AJ1911:AJ1917)</f>
        <v>0</v>
      </c>
      <c r="AK1910" s="12">
        <f t="shared" si="5194"/>
        <v>0</v>
      </c>
      <c r="AL1910" s="12">
        <f t="shared" si="5194"/>
        <v>0</v>
      </c>
      <c r="AM1910" s="12">
        <f t="shared" si="5194"/>
        <v>0</v>
      </c>
      <c r="AN1910" s="12">
        <f t="shared" si="5194"/>
        <v>0</v>
      </c>
      <c r="AO1910" s="12">
        <f t="shared" si="5194"/>
        <v>0</v>
      </c>
      <c r="AP1910" s="12">
        <f t="shared" si="5194"/>
        <v>0</v>
      </c>
      <c r="AQ1910" s="12">
        <f t="shared" si="5194"/>
        <v>0</v>
      </c>
      <c r="AR1910" s="12">
        <f t="shared" si="5194"/>
        <v>0</v>
      </c>
      <c r="AS1910" s="12">
        <f t="shared" si="5194"/>
        <v>0</v>
      </c>
      <c r="AT1910" s="12">
        <f t="shared" si="5194"/>
        <v>0</v>
      </c>
      <c r="AU1910" s="12">
        <f t="shared" si="5194"/>
        <v>0</v>
      </c>
      <c r="AV1910" s="12">
        <f t="shared" si="5194"/>
        <v>0</v>
      </c>
      <c r="AW1910" s="12">
        <f t="shared" si="5194"/>
        <v>0</v>
      </c>
      <c r="AX1910" s="12">
        <f t="shared" si="5194"/>
        <v>0</v>
      </c>
      <c r="AY1910" s="12">
        <f t="shared" si="5194"/>
        <v>0</v>
      </c>
      <c r="AZ1910" s="12">
        <v>0</v>
      </c>
      <c r="BA1910" s="12">
        <v>0</v>
      </c>
      <c r="BB1910" s="12">
        <f t="shared" ref="BB1910:BQ1910" si="5195">SUM(BB1911:BB1917)</f>
        <v>5500</v>
      </c>
      <c r="BC1910" s="12">
        <f t="shared" si="5195"/>
        <v>886</v>
      </c>
      <c r="BD1910" s="12">
        <f t="shared" si="5195"/>
        <v>0</v>
      </c>
      <c r="BE1910" s="12">
        <f t="shared" si="5195"/>
        <v>675</v>
      </c>
      <c r="BF1910" s="12">
        <f t="shared" si="5195"/>
        <v>0</v>
      </c>
      <c r="BG1910" s="12">
        <f t="shared" si="5195"/>
        <v>0</v>
      </c>
      <c r="BH1910" s="12">
        <f t="shared" si="5195"/>
        <v>7061</v>
      </c>
      <c r="BI1910" s="12">
        <f t="shared" si="5195"/>
        <v>0</v>
      </c>
      <c r="BJ1910" s="12">
        <f t="shared" si="5195"/>
        <v>0</v>
      </c>
      <c r="BK1910" s="12">
        <f t="shared" si="5195"/>
        <v>886</v>
      </c>
      <c r="BL1910" s="12">
        <f t="shared" si="5195"/>
        <v>0</v>
      </c>
      <c r="BM1910" s="12">
        <f t="shared" si="5195"/>
        <v>675</v>
      </c>
      <c r="BN1910" s="12">
        <f t="shared" si="5195"/>
        <v>0</v>
      </c>
      <c r="BO1910" s="12">
        <f t="shared" si="5195"/>
        <v>0</v>
      </c>
      <c r="BP1910" s="12">
        <f t="shared" si="5195"/>
        <v>0</v>
      </c>
      <c r="BQ1910" s="12">
        <f t="shared" si="5195"/>
        <v>0</v>
      </c>
      <c r="BR1910" s="12">
        <v>1561</v>
      </c>
      <c r="BS1910" s="12">
        <v>5500</v>
      </c>
      <c r="BT1910" s="12">
        <f t="shared" ref="BT1910:BZ1910" si="5196">SUM(BT1911:BT1917)</f>
        <v>290672</v>
      </c>
      <c r="BU1910" s="12">
        <f t="shared" si="5196"/>
        <v>172972</v>
      </c>
      <c r="BV1910" s="12">
        <f t="shared" si="5196"/>
        <v>87037</v>
      </c>
      <c r="BW1910" s="12">
        <f t="shared" si="5196"/>
        <v>44140</v>
      </c>
      <c r="BX1910" s="12">
        <f t="shared" si="5196"/>
        <v>16030</v>
      </c>
      <c r="BY1910" s="12">
        <f t="shared" si="5196"/>
        <v>14080</v>
      </c>
      <c r="BZ1910" s="12">
        <f t="shared" si="5196"/>
        <v>14030</v>
      </c>
      <c r="CA1910" s="12">
        <f t="shared" si="5155"/>
        <v>131177</v>
      </c>
      <c r="CB1910" s="124">
        <f t="shared" si="5166"/>
        <v>75.837129708854604</v>
      </c>
    </row>
    <row r="1911" spans="1:80" x14ac:dyDescent="0.25">
      <c r="A1911" s="4" t="s">
        <v>928</v>
      </c>
      <c r="B1911" s="4" t="s">
        <v>88</v>
      </c>
      <c r="C1911" s="4" t="s">
        <v>1082</v>
      </c>
      <c r="D1911" s="79" t="s">
        <v>1083</v>
      </c>
      <c r="E1911" s="89">
        <v>6131</v>
      </c>
      <c r="F1911" s="79"/>
      <c r="G1911" s="75" t="s">
        <v>1906</v>
      </c>
      <c r="H1911" s="13" t="s">
        <v>49</v>
      </c>
      <c r="I1911" s="14">
        <v>2000</v>
      </c>
      <c r="J1911" s="14">
        <f t="shared" si="5154"/>
        <v>4000</v>
      </c>
      <c r="K1911" s="14">
        <v>2900</v>
      </c>
      <c r="L1911" s="14">
        <f t="shared" si="5157"/>
        <v>1100</v>
      </c>
      <c r="M1911" s="14">
        <v>1100</v>
      </c>
      <c r="N1911" s="14">
        <v>0</v>
      </c>
      <c r="O1911" s="14">
        <v>0</v>
      </c>
      <c r="P1911" s="14">
        <v>0</v>
      </c>
      <c r="Q1911" s="14">
        <v>0</v>
      </c>
      <c r="R1911" s="14">
        <v>1100</v>
      </c>
      <c r="S1911" s="14"/>
      <c r="T1911" s="14"/>
      <c r="U1911" s="14"/>
      <c r="V1911" s="14"/>
      <c r="W1911" s="14"/>
      <c r="X1911" s="14">
        <f t="shared" si="5105"/>
        <v>1100</v>
      </c>
      <c r="Y1911" s="14"/>
      <c r="Z1911" s="14"/>
      <c r="AA1911" s="14"/>
      <c r="AB1911" s="14"/>
      <c r="AC1911" s="14"/>
      <c r="AD1911" s="14">
        <v>1100</v>
      </c>
      <c r="AE1911" s="14"/>
      <c r="AF1911" s="14"/>
      <c r="AG1911" s="14"/>
      <c r="AH1911" s="14">
        <v>1100</v>
      </c>
      <c r="AI1911" s="14">
        <v>0</v>
      </c>
      <c r="AJ1911" s="14">
        <v>0</v>
      </c>
      <c r="AK1911" s="14"/>
      <c r="AL1911" s="14"/>
      <c r="AM1911" s="14"/>
      <c r="AN1911" s="14"/>
      <c r="AO1911" s="14"/>
      <c r="AP1911" s="14">
        <f t="shared" si="5106"/>
        <v>0</v>
      </c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>
        <v>0</v>
      </c>
      <c r="BA1911" s="14">
        <v>0</v>
      </c>
      <c r="BB1911" s="14">
        <v>0</v>
      </c>
      <c r="BC1911" s="14"/>
      <c r="BD1911" s="14"/>
      <c r="BE1911" s="14"/>
      <c r="BF1911" s="14"/>
      <c r="BG1911" s="14"/>
      <c r="BH1911" s="14">
        <f t="shared" si="5107"/>
        <v>0</v>
      </c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>
        <v>0</v>
      </c>
      <c r="BS1911" s="14">
        <v>0</v>
      </c>
      <c r="BT1911" s="14">
        <v>4000</v>
      </c>
      <c r="BU1911" s="14">
        <v>2900</v>
      </c>
      <c r="BV1911" s="14">
        <v>1450</v>
      </c>
      <c r="BW1911" s="14">
        <f t="shared" si="5090"/>
        <v>1450</v>
      </c>
      <c r="BX1911" s="14">
        <v>1450</v>
      </c>
      <c r="BY1911" s="14"/>
      <c r="BZ1911" s="14"/>
      <c r="CA1911" s="14">
        <f t="shared" si="5155"/>
        <v>2900</v>
      </c>
      <c r="CB1911" s="122">
        <f t="shared" si="5166"/>
        <v>100</v>
      </c>
    </row>
    <row r="1912" spans="1:80" x14ac:dyDescent="0.25">
      <c r="A1912" s="4" t="s">
        <v>928</v>
      </c>
      <c r="B1912" s="4" t="s">
        <v>88</v>
      </c>
      <c r="C1912" s="4" t="s">
        <v>1082</v>
      </c>
      <c r="D1912" s="79" t="s">
        <v>1083</v>
      </c>
      <c r="E1912" s="89">
        <v>6132</v>
      </c>
      <c r="F1912" s="79"/>
      <c r="G1912" s="75" t="s">
        <v>1906</v>
      </c>
      <c r="H1912" s="13" t="s">
        <v>196</v>
      </c>
      <c r="I1912" s="14">
        <v>50000</v>
      </c>
      <c r="J1912" s="14">
        <f t="shared" si="5154"/>
        <v>55000</v>
      </c>
      <c r="K1912" s="14">
        <v>51700</v>
      </c>
      <c r="L1912" s="14">
        <f t="shared" si="5157"/>
        <v>3300</v>
      </c>
      <c r="M1912" s="14">
        <v>3300</v>
      </c>
      <c r="N1912" s="14">
        <v>0</v>
      </c>
      <c r="O1912" s="14">
        <v>0</v>
      </c>
      <c r="P1912" s="14">
        <v>0</v>
      </c>
      <c r="Q1912" s="14">
        <v>0</v>
      </c>
      <c r="R1912" s="14">
        <v>3300</v>
      </c>
      <c r="S1912" s="14"/>
      <c r="T1912" s="14"/>
      <c r="U1912" s="14"/>
      <c r="V1912" s="14"/>
      <c r="W1912" s="14"/>
      <c r="X1912" s="14">
        <f t="shared" si="5105"/>
        <v>3300</v>
      </c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>
        <v>0</v>
      </c>
      <c r="AI1912" s="14">
        <v>3300</v>
      </c>
      <c r="AJ1912" s="14">
        <v>0</v>
      </c>
      <c r="AK1912" s="14"/>
      <c r="AL1912" s="14"/>
      <c r="AM1912" s="14"/>
      <c r="AN1912" s="14"/>
      <c r="AO1912" s="14"/>
      <c r="AP1912" s="14">
        <f t="shared" si="5106"/>
        <v>0</v>
      </c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>
        <v>0</v>
      </c>
      <c r="BA1912" s="14">
        <v>0</v>
      </c>
      <c r="BB1912" s="14">
        <v>0</v>
      </c>
      <c r="BC1912" s="14"/>
      <c r="BD1912" s="14"/>
      <c r="BE1912" s="14"/>
      <c r="BF1912" s="14"/>
      <c r="BG1912" s="14"/>
      <c r="BH1912" s="14">
        <f t="shared" si="5107"/>
        <v>0</v>
      </c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>
        <v>0</v>
      </c>
      <c r="BS1912" s="14">
        <v>0</v>
      </c>
      <c r="BT1912" s="14">
        <v>55000</v>
      </c>
      <c r="BU1912" s="14">
        <v>51700</v>
      </c>
      <c r="BV1912" s="14">
        <v>25800</v>
      </c>
      <c r="BW1912" s="14">
        <f t="shared" si="5090"/>
        <v>12900</v>
      </c>
      <c r="BX1912" s="14">
        <v>4300</v>
      </c>
      <c r="BY1912" s="14">
        <v>4300</v>
      </c>
      <c r="BZ1912" s="14">
        <v>4300</v>
      </c>
      <c r="CA1912" s="14">
        <f t="shared" si="5155"/>
        <v>38700</v>
      </c>
      <c r="CB1912" s="122">
        <f t="shared" si="5166"/>
        <v>74.854932301740817</v>
      </c>
    </row>
    <row r="1913" spans="1:80" x14ac:dyDescent="0.25">
      <c r="A1913" s="4" t="s">
        <v>928</v>
      </c>
      <c r="B1913" s="4" t="s">
        <v>88</v>
      </c>
      <c r="C1913" s="4" t="s">
        <v>1082</v>
      </c>
      <c r="D1913" s="79" t="s">
        <v>1083</v>
      </c>
      <c r="E1913" s="89">
        <v>6133</v>
      </c>
      <c r="F1913" s="79"/>
      <c r="G1913" s="75" t="s">
        <v>1906</v>
      </c>
      <c r="H1913" s="13" t="s">
        <v>198</v>
      </c>
      <c r="I1913" s="14">
        <v>13200</v>
      </c>
      <c r="J1913" s="14">
        <f t="shared" si="5154"/>
        <v>16520</v>
      </c>
      <c r="K1913" s="14">
        <v>14320</v>
      </c>
      <c r="L1913" s="14">
        <f t="shared" si="5157"/>
        <v>2200</v>
      </c>
      <c r="M1913" s="14">
        <v>2200</v>
      </c>
      <c r="N1913" s="14">
        <v>0</v>
      </c>
      <c r="O1913" s="14">
        <v>0</v>
      </c>
      <c r="P1913" s="14">
        <v>0</v>
      </c>
      <c r="Q1913" s="14">
        <v>0</v>
      </c>
      <c r="R1913" s="14">
        <v>2200</v>
      </c>
      <c r="S1913" s="14"/>
      <c r="T1913" s="14"/>
      <c r="U1913" s="14"/>
      <c r="V1913" s="14"/>
      <c r="W1913" s="14"/>
      <c r="X1913" s="14">
        <f t="shared" si="5105"/>
        <v>2200</v>
      </c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>
        <v>0</v>
      </c>
      <c r="AI1913" s="14">
        <v>2200</v>
      </c>
      <c r="AJ1913" s="14">
        <v>0</v>
      </c>
      <c r="AK1913" s="14"/>
      <c r="AL1913" s="14"/>
      <c r="AM1913" s="14"/>
      <c r="AN1913" s="14"/>
      <c r="AO1913" s="14"/>
      <c r="AP1913" s="14">
        <f t="shared" si="5106"/>
        <v>0</v>
      </c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>
        <v>0</v>
      </c>
      <c r="BA1913" s="14">
        <v>0</v>
      </c>
      <c r="BB1913" s="14">
        <v>0</v>
      </c>
      <c r="BC1913" s="14"/>
      <c r="BD1913" s="14"/>
      <c r="BE1913" s="14"/>
      <c r="BF1913" s="14"/>
      <c r="BG1913" s="14"/>
      <c r="BH1913" s="14">
        <f t="shared" si="5107"/>
        <v>0</v>
      </c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>
        <v>0</v>
      </c>
      <c r="BS1913" s="14">
        <v>0</v>
      </c>
      <c r="BT1913" s="14">
        <v>16520</v>
      </c>
      <c r="BU1913" s="14">
        <v>14320</v>
      </c>
      <c r="BV1913" s="14">
        <v>7200</v>
      </c>
      <c r="BW1913" s="14">
        <f t="shared" si="5090"/>
        <v>3600</v>
      </c>
      <c r="BX1913" s="14">
        <v>1200</v>
      </c>
      <c r="BY1913" s="14">
        <v>1200</v>
      </c>
      <c r="BZ1913" s="14">
        <v>1200</v>
      </c>
      <c r="CA1913" s="14">
        <f t="shared" si="5155"/>
        <v>10800</v>
      </c>
      <c r="CB1913" s="122">
        <f t="shared" si="5166"/>
        <v>75.41899441340783</v>
      </c>
    </row>
    <row r="1914" spans="1:80" x14ac:dyDescent="0.25">
      <c r="A1914" s="4" t="s">
        <v>928</v>
      </c>
      <c r="B1914" s="4" t="s">
        <v>88</v>
      </c>
      <c r="C1914" s="4" t="s">
        <v>1082</v>
      </c>
      <c r="D1914" s="79" t="s">
        <v>1083</v>
      </c>
      <c r="E1914" s="89">
        <v>6134</v>
      </c>
      <c r="F1914" s="79"/>
      <c r="G1914" s="75" t="s">
        <v>1906</v>
      </c>
      <c r="H1914" s="13" t="s">
        <v>200</v>
      </c>
      <c r="I1914" s="14">
        <v>99000</v>
      </c>
      <c r="J1914" s="14">
        <f t="shared" si="5154"/>
        <v>108900</v>
      </c>
      <c r="K1914" s="14">
        <v>15400</v>
      </c>
      <c r="L1914" s="14">
        <f t="shared" si="5157"/>
        <v>93500</v>
      </c>
      <c r="M1914" s="14">
        <v>88000</v>
      </c>
      <c r="N1914" s="14">
        <v>0</v>
      </c>
      <c r="O1914" s="14">
        <v>5500</v>
      </c>
      <c r="P1914" s="14">
        <v>0</v>
      </c>
      <c r="Q1914" s="14">
        <v>0</v>
      </c>
      <c r="R1914" s="14">
        <v>88000</v>
      </c>
      <c r="S1914" s="14"/>
      <c r="T1914" s="14"/>
      <c r="U1914" s="14"/>
      <c r="V1914" s="14"/>
      <c r="W1914" s="14"/>
      <c r="X1914" s="14">
        <f t="shared" si="5105"/>
        <v>88000</v>
      </c>
      <c r="Y1914" s="14"/>
      <c r="Z1914" s="14">
        <v>8176</v>
      </c>
      <c r="AA1914" s="14">
        <v>7984</v>
      </c>
      <c r="AB1914" s="14">
        <v>16964</v>
      </c>
      <c r="AC1914" s="14">
        <v>17347</v>
      </c>
      <c r="AD1914" s="14">
        <v>8948</v>
      </c>
      <c r="AE1914" s="14"/>
      <c r="AF1914" s="14">
        <v>2595</v>
      </c>
      <c r="AG1914" s="14">
        <v>12421</v>
      </c>
      <c r="AH1914" s="14">
        <v>74435</v>
      </c>
      <c r="AI1914" s="14">
        <v>13565</v>
      </c>
      <c r="AJ1914" s="14">
        <v>0</v>
      </c>
      <c r="AK1914" s="14"/>
      <c r="AL1914" s="14"/>
      <c r="AM1914" s="14"/>
      <c r="AN1914" s="14"/>
      <c r="AO1914" s="14"/>
      <c r="AP1914" s="14">
        <f t="shared" si="5106"/>
        <v>0</v>
      </c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>
        <v>0</v>
      </c>
      <c r="BA1914" s="14">
        <v>0</v>
      </c>
      <c r="BB1914" s="14">
        <v>5500</v>
      </c>
      <c r="BC1914" s="14">
        <v>886</v>
      </c>
      <c r="BD1914" s="14"/>
      <c r="BE1914" s="14">
        <v>675</v>
      </c>
      <c r="BF1914" s="14"/>
      <c r="BG1914" s="14"/>
      <c r="BH1914" s="14">
        <f t="shared" si="5107"/>
        <v>7061</v>
      </c>
      <c r="BI1914" s="14"/>
      <c r="BJ1914" s="14"/>
      <c r="BK1914" s="14">
        <v>886</v>
      </c>
      <c r="BL1914" s="14"/>
      <c r="BM1914" s="14">
        <v>675</v>
      </c>
      <c r="BN1914" s="14"/>
      <c r="BO1914" s="14"/>
      <c r="BP1914" s="14"/>
      <c r="BQ1914" s="14"/>
      <c r="BR1914" s="14">
        <v>1561</v>
      </c>
      <c r="BS1914" s="14">
        <v>5500</v>
      </c>
      <c r="BT1914" s="14">
        <v>124300</v>
      </c>
      <c r="BU1914" s="14">
        <v>30800</v>
      </c>
      <c r="BV1914" s="14">
        <v>15500</v>
      </c>
      <c r="BW1914" s="14">
        <f t="shared" si="5090"/>
        <v>8000</v>
      </c>
      <c r="BX1914" s="14">
        <v>3000</v>
      </c>
      <c r="BY1914" s="14">
        <v>2500</v>
      </c>
      <c r="BZ1914" s="14">
        <v>2500</v>
      </c>
      <c r="CA1914" s="14">
        <f t="shared" si="5155"/>
        <v>23500</v>
      </c>
      <c r="CB1914" s="122">
        <f t="shared" si="5166"/>
        <v>76.298701298701303</v>
      </c>
    </row>
    <row r="1915" spans="1:80" x14ac:dyDescent="0.25">
      <c r="A1915" s="4" t="s">
        <v>928</v>
      </c>
      <c r="B1915" s="4" t="s">
        <v>88</v>
      </c>
      <c r="C1915" s="4" t="s">
        <v>1082</v>
      </c>
      <c r="D1915" s="79" t="s">
        <v>1083</v>
      </c>
      <c r="E1915" s="89">
        <v>6135</v>
      </c>
      <c r="F1915" s="79"/>
      <c r="G1915" s="75" t="s">
        <v>1906</v>
      </c>
      <c r="H1915" s="13" t="s">
        <v>201</v>
      </c>
      <c r="I1915" s="14">
        <v>2000</v>
      </c>
      <c r="J1915" s="14">
        <f t="shared" si="5154"/>
        <v>2400</v>
      </c>
      <c r="K1915" s="14">
        <v>1300</v>
      </c>
      <c r="L1915" s="14">
        <f t="shared" si="5157"/>
        <v>1100</v>
      </c>
      <c r="M1915" s="14">
        <v>1100</v>
      </c>
      <c r="N1915" s="14">
        <v>0</v>
      </c>
      <c r="O1915" s="14">
        <v>0</v>
      </c>
      <c r="P1915" s="14">
        <v>0</v>
      </c>
      <c r="Q1915" s="14">
        <v>0</v>
      </c>
      <c r="R1915" s="14">
        <v>1100</v>
      </c>
      <c r="S1915" s="14"/>
      <c r="T1915" s="14"/>
      <c r="U1915" s="14"/>
      <c r="V1915" s="14"/>
      <c r="W1915" s="14"/>
      <c r="X1915" s="14">
        <f t="shared" si="5105"/>
        <v>1100</v>
      </c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>
        <v>0</v>
      </c>
      <c r="AI1915" s="14">
        <v>1100</v>
      </c>
      <c r="AJ1915" s="14">
        <v>0</v>
      </c>
      <c r="AK1915" s="14"/>
      <c r="AL1915" s="14"/>
      <c r="AM1915" s="14"/>
      <c r="AN1915" s="14"/>
      <c r="AO1915" s="14"/>
      <c r="AP1915" s="14">
        <f t="shared" si="5106"/>
        <v>0</v>
      </c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>
        <v>0</v>
      </c>
      <c r="BA1915" s="14">
        <v>0</v>
      </c>
      <c r="BB1915" s="14">
        <v>0</v>
      </c>
      <c r="BC1915" s="14"/>
      <c r="BD1915" s="14"/>
      <c r="BE1915" s="14"/>
      <c r="BF1915" s="14"/>
      <c r="BG1915" s="14"/>
      <c r="BH1915" s="14">
        <f t="shared" si="5107"/>
        <v>0</v>
      </c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>
        <v>0</v>
      </c>
      <c r="BS1915" s="14">
        <v>0</v>
      </c>
      <c r="BT1915" s="14">
        <v>2400</v>
      </c>
      <c r="BU1915" s="14">
        <v>1300</v>
      </c>
      <c r="BV1915" s="14">
        <v>650</v>
      </c>
      <c r="BW1915" s="14">
        <f t="shared" si="5090"/>
        <v>350</v>
      </c>
      <c r="BX1915" s="14">
        <v>100</v>
      </c>
      <c r="BY1915" s="14">
        <v>100</v>
      </c>
      <c r="BZ1915" s="14">
        <v>150</v>
      </c>
      <c r="CA1915" s="14">
        <f t="shared" si="5155"/>
        <v>1000</v>
      </c>
      <c r="CB1915" s="122">
        <f t="shared" si="5166"/>
        <v>76.923076923076934</v>
      </c>
    </row>
    <row r="1916" spans="1:80" x14ac:dyDescent="0.25">
      <c r="A1916" s="4" t="s">
        <v>928</v>
      </c>
      <c r="B1916" s="4" t="s">
        <v>88</v>
      </c>
      <c r="C1916" s="4" t="s">
        <v>1082</v>
      </c>
      <c r="D1916" s="79" t="s">
        <v>1083</v>
      </c>
      <c r="E1916" s="89">
        <v>6137</v>
      </c>
      <c r="F1916" s="79"/>
      <c r="G1916" s="75" t="s">
        <v>1906</v>
      </c>
      <c r="H1916" s="13" t="s">
        <v>204</v>
      </c>
      <c r="I1916" s="14">
        <v>24900</v>
      </c>
      <c r="J1916" s="14">
        <f t="shared" si="5154"/>
        <v>28500</v>
      </c>
      <c r="K1916" s="14">
        <v>12000</v>
      </c>
      <c r="L1916" s="14">
        <f t="shared" si="5157"/>
        <v>16500</v>
      </c>
      <c r="M1916" s="14">
        <v>16500</v>
      </c>
      <c r="N1916" s="14">
        <v>0</v>
      </c>
      <c r="O1916" s="14">
        <v>0</v>
      </c>
      <c r="P1916" s="14">
        <v>0</v>
      </c>
      <c r="Q1916" s="14">
        <v>0</v>
      </c>
      <c r="R1916" s="14">
        <v>16500</v>
      </c>
      <c r="S1916" s="14"/>
      <c r="T1916" s="14"/>
      <c r="U1916" s="14"/>
      <c r="V1916" s="14"/>
      <c r="W1916" s="14"/>
      <c r="X1916" s="14">
        <f t="shared" si="5105"/>
        <v>16500</v>
      </c>
      <c r="Y1916" s="14"/>
      <c r="Z1916" s="14">
        <v>1317</v>
      </c>
      <c r="AA1916" s="14"/>
      <c r="AB1916" s="14">
        <v>605</v>
      </c>
      <c r="AC1916" s="14"/>
      <c r="AD1916" s="14"/>
      <c r="AE1916" s="14"/>
      <c r="AF1916" s="14"/>
      <c r="AG1916" s="14"/>
      <c r="AH1916" s="14">
        <v>1922</v>
      </c>
      <c r="AI1916" s="14">
        <v>14578</v>
      </c>
      <c r="AJ1916" s="14">
        <v>0</v>
      </c>
      <c r="AK1916" s="14"/>
      <c r="AL1916" s="14"/>
      <c r="AM1916" s="14"/>
      <c r="AN1916" s="14"/>
      <c r="AO1916" s="14"/>
      <c r="AP1916" s="14">
        <f t="shared" si="5106"/>
        <v>0</v>
      </c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>
        <v>0</v>
      </c>
      <c r="BA1916" s="14">
        <v>0</v>
      </c>
      <c r="BB1916" s="14">
        <v>0</v>
      </c>
      <c r="BC1916" s="14"/>
      <c r="BD1916" s="14"/>
      <c r="BE1916" s="14"/>
      <c r="BF1916" s="14"/>
      <c r="BG1916" s="14"/>
      <c r="BH1916" s="14">
        <f t="shared" si="5107"/>
        <v>0</v>
      </c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>
        <v>0</v>
      </c>
      <c r="BS1916" s="14">
        <v>0</v>
      </c>
      <c r="BT1916" s="14">
        <v>28500</v>
      </c>
      <c r="BU1916" s="14">
        <v>12000</v>
      </c>
      <c r="BV1916" s="14">
        <v>6000</v>
      </c>
      <c r="BW1916" s="14">
        <f t="shared" si="5090"/>
        <v>3000</v>
      </c>
      <c r="BX1916" s="14">
        <v>1000</v>
      </c>
      <c r="BY1916" s="14">
        <v>1000</v>
      </c>
      <c r="BZ1916" s="14">
        <v>1000</v>
      </c>
      <c r="CA1916" s="14">
        <f t="shared" si="5155"/>
        <v>9000</v>
      </c>
      <c r="CB1916" s="122">
        <f t="shared" si="5166"/>
        <v>75</v>
      </c>
    </row>
    <row r="1917" spans="1:80" x14ac:dyDescent="0.25">
      <c r="A1917" s="1" t="s">
        <v>928</v>
      </c>
      <c r="B1917" s="1" t="s">
        <v>88</v>
      </c>
      <c r="C1917" s="1" t="s">
        <v>1082</v>
      </c>
      <c r="D1917" s="82" t="s">
        <v>1083</v>
      </c>
      <c r="E1917" s="82" t="s">
        <v>50</v>
      </c>
      <c r="F1917" s="79" t="s">
        <v>1</v>
      </c>
      <c r="G1917" s="13" t="s">
        <v>1</v>
      </c>
      <c r="H1917" s="2" t="s">
        <v>51</v>
      </c>
      <c r="I1917" s="12">
        <f>SUM(I1918:I1920)</f>
        <v>58700</v>
      </c>
      <c r="J1917" s="12">
        <f t="shared" si="5154"/>
        <v>59622</v>
      </c>
      <c r="K1917" s="12">
        <f t="shared" ref="K1917" si="5197">SUM(K1918:K1920)</f>
        <v>59622</v>
      </c>
      <c r="L1917" s="12">
        <f t="shared" si="5157"/>
        <v>0</v>
      </c>
      <c r="M1917" s="12">
        <f t="shared" ref="M1917:Q1917" si="5198">SUM(M1918:M1920)</f>
        <v>0</v>
      </c>
      <c r="N1917" s="12">
        <f t="shared" si="5198"/>
        <v>0</v>
      </c>
      <c r="O1917" s="12">
        <f t="shared" si="5198"/>
        <v>0</v>
      </c>
      <c r="P1917" s="12">
        <f t="shared" si="5198"/>
        <v>0</v>
      </c>
      <c r="Q1917" s="12">
        <f t="shared" si="5198"/>
        <v>0</v>
      </c>
      <c r="R1917" s="12">
        <f t="shared" ref="R1917:AG1917" si="5199">SUM(R1918:R1920)</f>
        <v>0</v>
      </c>
      <c r="S1917" s="12">
        <f t="shared" si="5199"/>
        <v>0</v>
      </c>
      <c r="T1917" s="12">
        <f t="shared" si="5199"/>
        <v>0</v>
      </c>
      <c r="U1917" s="12">
        <f t="shared" si="5199"/>
        <v>0</v>
      </c>
      <c r="V1917" s="12">
        <f t="shared" si="5199"/>
        <v>0</v>
      </c>
      <c r="W1917" s="12">
        <f t="shared" si="5199"/>
        <v>0</v>
      </c>
      <c r="X1917" s="12">
        <f t="shared" si="5199"/>
        <v>0</v>
      </c>
      <c r="Y1917" s="12">
        <f t="shared" si="5199"/>
        <v>0</v>
      </c>
      <c r="Z1917" s="12">
        <f t="shared" si="5199"/>
        <v>0</v>
      </c>
      <c r="AA1917" s="12">
        <f t="shared" si="5199"/>
        <v>0</v>
      </c>
      <c r="AB1917" s="12">
        <f t="shared" si="5199"/>
        <v>0</v>
      </c>
      <c r="AC1917" s="12">
        <f t="shared" si="5199"/>
        <v>0</v>
      </c>
      <c r="AD1917" s="12">
        <f t="shared" si="5199"/>
        <v>0</v>
      </c>
      <c r="AE1917" s="12">
        <f t="shared" si="5199"/>
        <v>0</v>
      </c>
      <c r="AF1917" s="12">
        <f t="shared" si="5199"/>
        <v>0</v>
      </c>
      <c r="AG1917" s="12">
        <f t="shared" si="5199"/>
        <v>0</v>
      </c>
      <c r="AH1917" s="12">
        <v>0</v>
      </c>
      <c r="AI1917" s="12">
        <v>0</v>
      </c>
      <c r="AJ1917" s="12">
        <f t="shared" ref="AJ1917:AY1917" si="5200">SUM(AJ1918:AJ1920)</f>
        <v>0</v>
      </c>
      <c r="AK1917" s="12">
        <f t="shared" si="5200"/>
        <v>0</v>
      </c>
      <c r="AL1917" s="12">
        <f t="shared" si="5200"/>
        <v>0</v>
      </c>
      <c r="AM1917" s="12">
        <f t="shared" si="5200"/>
        <v>0</v>
      </c>
      <c r="AN1917" s="12">
        <f t="shared" si="5200"/>
        <v>0</v>
      </c>
      <c r="AO1917" s="12">
        <f t="shared" si="5200"/>
        <v>0</v>
      </c>
      <c r="AP1917" s="12">
        <f t="shared" si="5200"/>
        <v>0</v>
      </c>
      <c r="AQ1917" s="12">
        <f t="shared" si="5200"/>
        <v>0</v>
      </c>
      <c r="AR1917" s="12">
        <f t="shared" si="5200"/>
        <v>0</v>
      </c>
      <c r="AS1917" s="12">
        <f t="shared" si="5200"/>
        <v>0</v>
      </c>
      <c r="AT1917" s="12">
        <f t="shared" si="5200"/>
        <v>0</v>
      </c>
      <c r="AU1917" s="12">
        <f t="shared" si="5200"/>
        <v>0</v>
      </c>
      <c r="AV1917" s="12">
        <f t="shared" si="5200"/>
        <v>0</v>
      </c>
      <c r="AW1917" s="12">
        <f t="shared" si="5200"/>
        <v>0</v>
      </c>
      <c r="AX1917" s="12">
        <f t="shared" si="5200"/>
        <v>0</v>
      </c>
      <c r="AY1917" s="12">
        <f t="shared" si="5200"/>
        <v>0</v>
      </c>
      <c r="AZ1917" s="12">
        <v>0</v>
      </c>
      <c r="BA1917" s="12">
        <v>0</v>
      </c>
      <c r="BB1917" s="12">
        <f t="shared" ref="BB1917:BQ1917" si="5201">SUM(BB1918:BB1920)</f>
        <v>0</v>
      </c>
      <c r="BC1917" s="12">
        <f t="shared" si="5201"/>
        <v>0</v>
      </c>
      <c r="BD1917" s="12">
        <f t="shared" si="5201"/>
        <v>0</v>
      </c>
      <c r="BE1917" s="12">
        <f t="shared" si="5201"/>
        <v>0</v>
      </c>
      <c r="BF1917" s="12">
        <f t="shared" si="5201"/>
        <v>0</v>
      </c>
      <c r="BG1917" s="12">
        <f t="shared" si="5201"/>
        <v>0</v>
      </c>
      <c r="BH1917" s="12">
        <f t="shared" si="5201"/>
        <v>0</v>
      </c>
      <c r="BI1917" s="12">
        <f t="shared" si="5201"/>
        <v>0</v>
      </c>
      <c r="BJ1917" s="12">
        <f t="shared" si="5201"/>
        <v>0</v>
      </c>
      <c r="BK1917" s="12">
        <f t="shared" si="5201"/>
        <v>0</v>
      </c>
      <c r="BL1917" s="12">
        <f t="shared" si="5201"/>
        <v>0</v>
      </c>
      <c r="BM1917" s="12">
        <f t="shared" si="5201"/>
        <v>0</v>
      </c>
      <c r="BN1917" s="12">
        <f t="shared" si="5201"/>
        <v>0</v>
      </c>
      <c r="BO1917" s="12">
        <f t="shared" si="5201"/>
        <v>0</v>
      </c>
      <c r="BP1917" s="12">
        <f t="shared" si="5201"/>
        <v>0</v>
      </c>
      <c r="BQ1917" s="12">
        <f t="shared" si="5201"/>
        <v>0</v>
      </c>
      <c r="BR1917" s="12">
        <v>0</v>
      </c>
      <c r="BS1917" s="12">
        <v>0</v>
      </c>
      <c r="BT1917" s="12">
        <f t="shared" ref="BT1917:BZ1917" si="5202">SUM(BT1918:BT1920)</f>
        <v>59952</v>
      </c>
      <c r="BU1917" s="12">
        <f t="shared" si="5202"/>
        <v>59952</v>
      </c>
      <c r="BV1917" s="12">
        <f t="shared" si="5202"/>
        <v>30437</v>
      </c>
      <c r="BW1917" s="12">
        <f t="shared" si="5202"/>
        <v>14840</v>
      </c>
      <c r="BX1917" s="12">
        <f t="shared" si="5202"/>
        <v>4980</v>
      </c>
      <c r="BY1917" s="12">
        <f t="shared" si="5202"/>
        <v>4980</v>
      </c>
      <c r="BZ1917" s="12">
        <f t="shared" si="5202"/>
        <v>4880</v>
      </c>
      <c r="CA1917" s="12">
        <f t="shared" si="5155"/>
        <v>45277</v>
      </c>
      <c r="CB1917" s="124">
        <f t="shared" si="5166"/>
        <v>75.522084334133979</v>
      </c>
    </row>
    <row r="1918" spans="1:80" x14ac:dyDescent="0.25">
      <c r="A1918" s="4" t="s">
        <v>928</v>
      </c>
      <c r="B1918" s="4" t="s">
        <v>88</v>
      </c>
      <c r="C1918" s="4" t="s">
        <v>1082</v>
      </c>
      <c r="D1918" s="79" t="s">
        <v>1083</v>
      </c>
      <c r="E1918" s="89">
        <v>6139</v>
      </c>
      <c r="F1918" s="79"/>
      <c r="G1918" s="75" t="s">
        <v>1906</v>
      </c>
      <c r="H1918" s="13" t="s">
        <v>51</v>
      </c>
      <c r="I1918" s="14">
        <v>39700</v>
      </c>
      <c r="J1918" s="14">
        <f t="shared" si="5154"/>
        <v>38170</v>
      </c>
      <c r="K1918" s="14">
        <v>38170</v>
      </c>
      <c r="L1918" s="14">
        <f t="shared" si="5157"/>
        <v>0</v>
      </c>
      <c r="M1918" s="14">
        <v>0</v>
      </c>
      <c r="N1918" s="14">
        <v>0</v>
      </c>
      <c r="O1918" s="14">
        <v>0</v>
      </c>
      <c r="P1918" s="14">
        <v>0</v>
      </c>
      <c r="Q1918" s="14">
        <v>0</v>
      </c>
      <c r="R1918" s="14">
        <v>0</v>
      </c>
      <c r="S1918" s="14"/>
      <c r="T1918" s="14"/>
      <c r="U1918" s="14"/>
      <c r="V1918" s="14"/>
      <c r="W1918" s="14"/>
      <c r="X1918" s="14">
        <f t="shared" si="5105"/>
        <v>0</v>
      </c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>
        <v>0</v>
      </c>
      <c r="AI1918" s="14">
        <v>0</v>
      </c>
      <c r="AJ1918" s="14">
        <v>0</v>
      </c>
      <c r="AK1918" s="14"/>
      <c r="AL1918" s="14"/>
      <c r="AM1918" s="14"/>
      <c r="AN1918" s="14"/>
      <c r="AO1918" s="14"/>
      <c r="AP1918" s="14">
        <f t="shared" si="5106"/>
        <v>0</v>
      </c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>
        <v>0</v>
      </c>
      <c r="BA1918" s="14">
        <v>0</v>
      </c>
      <c r="BB1918" s="14">
        <v>0</v>
      </c>
      <c r="BC1918" s="14"/>
      <c r="BD1918" s="14"/>
      <c r="BE1918" s="14"/>
      <c r="BF1918" s="14"/>
      <c r="BG1918" s="14"/>
      <c r="BH1918" s="14">
        <f t="shared" si="5107"/>
        <v>0</v>
      </c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>
        <v>0</v>
      </c>
      <c r="BS1918" s="14">
        <v>0</v>
      </c>
      <c r="BT1918" s="14">
        <v>38170</v>
      </c>
      <c r="BU1918" s="14">
        <v>38170</v>
      </c>
      <c r="BV1918" s="14">
        <v>19080</v>
      </c>
      <c r="BW1918" s="14">
        <f t="shared" si="5090"/>
        <v>9540</v>
      </c>
      <c r="BX1918" s="14">
        <v>3180</v>
      </c>
      <c r="BY1918" s="14">
        <v>3180</v>
      </c>
      <c r="BZ1918" s="14">
        <v>3180</v>
      </c>
      <c r="CA1918" s="14">
        <f t="shared" si="5155"/>
        <v>28620</v>
      </c>
      <c r="CB1918" s="122">
        <f t="shared" si="5166"/>
        <v>74.980351061042711</v>
      </c>
    </row>
    <row r="1919" spans="1:80" ht="22.5" x14ac:dyDescent="0.25">
      <c r="A1919" s="4" t="s">
        <v>928</v>
      </c>
      <c r="B1919" s="4" t="s">
        <v>88</v>
      </c>
      <c r="C1919" s="4" t="s">
        <v>1082</v>
      </c>
      <c r="D1919" s="79" t="s">
        <v>1083</v>
      </c>
      <c r="E1919" s="89">
        <v>6139</v>
      </c>
      <c r="F1919" s="79" t="s">
        <v>1090</v>
      </c>
      <c r="G1919" s="75" t="s">
        <v>1906</v>
      </c>
      <c r="H1919" s="13" t="s">
        <v>59</v>
      </c>
      <c r="I1919" s="14">
        <v>5500</v>
      </c>
      <c r="J1919" s="14">
        <f t="shared" si="5154"/>
        <v>6602</v>
      </c>
      <c r="K1919" s="14">
        <v>6602</v>
      </c>
      <c r="L1919" s="14">
        <f t="shared" si="5157"/>
        <v>0</v>
      </c>
      <c r="M1919" s="14">
        <v>0</v>
      </c>
      <c r="N1919" s="14">
        <v>0</v>
      </c>
      <c r="O1919" s="14">
        <v>0</v>
      </c>
      <c r="P1919" s="14">
        <v>0</v>
      </c>
      <c r="Q1919" s="14">
        <v>0</v>
      </c>
      <c r="R1919" s="14">
        <v>0</v>
      </c>
      <c r="S1919" s="14"/>
      <c r="T1919" s="14"/>
      <c r="U1919" s="14"/>
      <c r="V1919" s="14"/>
      <c r="W1919" s="14"/>
      <c r="X1919" s="14">
        <f t="shared" si="5105"/>
        <v>0</v>
      </c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>
        <v>0</v>
      </c>
      <c r="AI1919" s="14">
        <v>0</v>
      </c>
      <c r="AJ1919" s="14">
        <v>0</v>
      </c>
      <c r="AK1919" s="14"/>
      <c r="AL1919" s="14"/>
      <c r="AM1919" s="14"/>
      <c r="AN1919" s="14"/>
      <c r="AO1919" s="14"/>
      <c r="AP1919" s="14">
        <f t="shared" si="5106"/>
        <v>0</v>
      </c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>
        <v>0</v>
      </c>
      <c r="BA1919" s="14">
        <v>0</v>
      </c>
      <c r="BB1919" s="14">
        <v>0</v>
      </c>
      <c r="BC1919" s="14"/>
      <c r="BD1919" s="14"/>
      <c r="BE1919" s="14"/>
      <c r="BF1919" s="14"/>
      <c r="BG1919" s="14"/>
      <c r="BH1919" s="14">
        <f t="shared" si="5107"/>
        <v>0</v>
      </c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>
        <v>0</v>
      </c>
      <c r="BS1919" s="14">
        <v>0</v>
      </c>
      <c r="BT1919" s="14">
        <v>6932</v>
      </c>
      <c r="BU1919" s="14">
        <v>6932</v>
      </c>
      <c r="BV1919" s="14">
        <v>3957</v>
      </c>
      <c r="BW1919" s="14">
        <f t="shared" si="5090"/>
        <v>1500</v>
      </c>
      <c r="BX1919" s="14">
        <v>500</v>
      </c>
      <c r="BY1919" s="14">
        <v>500</v>
      </c>
      <c r="BZ1919" s="14">
        <v>500</v>
      </c>
      <c r="CA1919" s="14">
        <f t="shared" si="5155"/>
        <v>5457</v>
      </c>
      <c r="CB1919" s="122">
        <f t="shared" si="5166"/>
        <v>78.721869590305829</v>
      </c>
    </row>
    <row r="1920" spans="1:80" ht="22.5" x14ac:dyDescent="0.25">
      <c r="A1920" s="4" t="s">
        <v>928</v>
      </c>
      <c r="B1920" s="4" t="s">
        <v>88</v>
      </c>
      <c r="C1920" s="4" t="s">
        <v>1082</v>
      </c>
      <c r="D1920" s="79" t="s">
        <v>1083</v>
      </c>
      <c r="E1920" s="89">
        <v>6139</v>
      </c>
      <c r="F1920" s="79" t="s">
        <v>1091</v>
      </c>
      <c r="G1920" s="75" t="s">
        <v>1906</v>
      </c>
      <c r="H1920" s="13" t="s">
        <v>65</v>
      </c>
      <c r="I1920" s="14">
        <v>13500</v>
      </c>
      <c r="J1920" s="14">
        <f t="shared" si="5154"/>
        <v>14850</v>
      </c>
      <c r="K1920" s="14">
        <v>14850</v>
      </c>
      <c r="L1920" s="14">
        <f t="shared" si="5157"/>
        <v>0</v>
      </c>
      <c r="M1920" s="14">
        <v>0</v>
      </c>
      <c r="N1920" s="14">
        <v>0</v>
      </c>
      <c r="O1920" s="14">
        <v>0</v>
      </c>
      <c r="P1920" s="14">
        <v>0</v>
      </c>
      <c r="Q1920" s="14">
        <v>0</v>
      </c>
      <c r="R1920" s="14">
        <v>0</v>
      </c>
      <c r="S1920" s="14"/>
      <c r="T1920" s="14"/>
      <c r="U1920" s="14"/>
      <c r="V1920" s="14"/>
      <c r="W1920" s="14"/>
      <c r="X1920" s="14">
        <f t="shared" si="5105"/>
        <v>0</v>
      </c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>
        <v>0</v>
      </c>
      <c r="AI1920" s="14">
        <v>0</v>
      </c>
      <c r="AJ1920" s="14">
        <v>0</v>
      </c>
      <c r="AK1920" s="14"/>
      <c r="AL1920" s="14"/>
      <c r="AM1920" s="14"/>
      <c r="AN1920" s="14"/>
      <c r="AO1920" s="14"/>
      <c r="AP1920" s="14">
        <f t="shared" si="5106"/>
        <v>0</v>
      </c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>
        <v>0</v>
      </c>
      <c r="BA1920" s="14">
        <v>0</v>
      </c>
      <c r="BB1920" s="14">
        <v>0</v>
      </c>
      <c r="BC1920" s="14"/>
      <c r="BD1920" s="14"/>
      <c r="BE1920" s="14"/>
      <c r="BF1920" s="14"/>
      <c r="BG1920" s="14"/>
      <c r="BH1920" s="14">
        <f t="shared" si="5107"/>
        <v>0</v>
      </c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>
        <v>0</v>
      </c>
      <c r="BS1920" s="14">
        <v>0</v>
      </c>
      <c r="BT1920" s="14">
        <v>14850</v>
      </c>
      <c r="BU1920" s="14">
        <v>14850</v>
      </c>
      <c r="BV1920" s="14">
        <v>7400</v>
      </c>
      <c r="BW1920" s="14">
        <f t="shared" si="5090"/>
        <v>3800</v>
      </c>
      <c r="BX1920" s="14">
        <v>1300</v>
      </c>
      <c r="BY1920" s="14">
        <v>1300</v>
      </c>
      <c r="BZ1920" s="14">
        <v>1200</v>
      </c>
      <c r="CA1920" s="14">
        <f t="shared" si="5155"/>
        <v>11200</v>
      </c>
      <c r="CB1920" s="122">
        <f t="shared" si="5166"/>
        <v>75.420875420875419</v>
      </c>
    </row>
    <row r="1921" spans="1:80" ht="22.5" x14ac:dyDescent="0.25">
      <c r="A1921" s="1" t="s">
        <v>1</v>
      </c>
      <c r="B1921" s="1" t="s">
        <v>1</v>
      </c>
      <c r="C1921" s="1" t="s">
        <v>1</v>
      </c>
      <c r="D1921" s="78" t="s">
        <v>1</v>
      </c>
      <c r="E1921" s="78" t="s">
        <v>1</v>
      </c>
      <c r="F1921" s="78" t="s">
        <v>1</v>
      </c>
      <c r="G1921" s="2" t="s">
        <v>1</v>
      </c>
      <c r="H1921" s="10" t="s">
        <v>66</v>
      </c>
      <c r="I1921" s="11">
        <f>SUM(I1922)</f>
        <v>100</v>
      </c>
      <c r="J1921" s="11">
        <f t="shared" si="5154"/>
        <v>110</v>
      </c>
      <c r="K1921" s="11">
        <f t="shared" ref="K1921:Q1922" si="5203">SUM(K1922)</f>
        <v>110</v>
      </c>
      <c r="L1921" s="11">
        <f t="shared" si="5157"/>
        <v>0</v>
      </c>
      <c r="M1921" s="11">
        <f t="shared" si="5203"/>
        <v>0</v>
      </c>
      <c r="N1921" s="11">
        <f t="shared" si="5203"/>
        <v>0</v>
      </c>
      <c r="O1921" s="11">
        <f t="shared" si="5203"/>
        <v>0</v>
      </c>
      <c r="P1921" s="11">
        <f t="shared" si="5203"/>
        <v>0</v>
      </c>
      <c r="Q1921" s="11">
        <f t="shared" si="5203"/>
        <v>0</v>
      </c>
      <c r="R1921" s="11">
        <f t="shared" ref="R1921:AG1922" si="5204">SUM(R1922)</f>
        <v>0</v>
      </c>
      <c r="S1921" s="11">
        <f t="shared" si="5204"/>
        <v>0</v>
      </c>
      <c r="T1921" s="11">
        <f t="shared" si="5204"/>
        <v>0</v>
      </c>
      <c r="U1921" s="11">
        <f t="shared" si="5204"/>
        <v>0</v>
      </c>
      <c r="V1921" s="11">
        <f t="shared" si="5204"/>
        <v>0</v>
      </c>
      <c r="W1921" s="11">
        <f t="shared" si="5204"/>
        <v>0</v>
      </c>
      <c r="X1921" s="11">
        <f t="shared" si="5204"/>
        <v>0</v>
      </c>
      <c r="Y1921" s="11">
        <f t="shared" si="5204"/>
        <v>0</v>
      </c>
      <c r="Z1921" s="11">
        <f t="shared" si="5204"/>
        <v>0</v>
      </c>
      <c r="AA1921" s="11">
        <f t="shared" si="5204"/>
        <v>0</v>
      </c>
      <c r="AB1921" s="11">
        <f t="shared" si="5204"/>
        <v>0</v>
      </c>
      <c r="AC1921" s="11">
        <f t="shared" si="5204"/>
        <v>0</v>
      </c>
      <c r="AD1921" s="11">
        <f t="shared" si="5204"/>
        <v>0</v>
      </c>
      <c r="AE1921" s="11">
        <f t="shared" si="5204"/>
        <v>0</v>
      </c>
      <c r="AF1921" s="11">
        <f t="shared" si="5204"/>
        <v>0</v>
      </c>
      <c r="AG1921" s="11">
        <f t="shared" si="5204"/>
        <v>0</v>
      </c>
      <c r="AH1921" s="11">
        <v>0</v>
      </c>
      <c r="AI1921" s="11">
        <v>0</v>
      </c>
      <c r="AJ1921" s="11">
        <f t="shared" ref="AJ1921:AY1922" si="5205">SUM(AJ1922)</f>
        <v>0</v>
      </c>
      <c r="AK1921" s="11">
        <f t="shared" si="5205"/>
        <v>0</v>
      </c>
      <c r="AL1921" s="11">
        <f t="shared" si="5205"/>
        <v>0</v>
      </c>
      <c r="AM1921" s="11">
        <f t="shared" si="5205"/>
        <v>0</v>
      </c>
      <c r="AN1921" s="11">
        <f t="shared" si="5205"/>
        <v>0</v>
      </c>
      <c r="AO1921" s="11">
        <f t="shared" si="5205"/>
        <v>0</v>
      </c>
      <c r="AP1921" s="11">
        <f t="shared" si="5205"/>
        <v>0</v>
      </c>
      <c r="AQ1921" s="11">
        <f t="shared" si="5205"/>
        <v>0</v>
      </c>
      <c r="AR1921" s="11">
        <f t="shared" si="5205"/>
        <v>0</v>
      </c>
      <c r="AS1921" s="11">
        <f t="shared" si="5205"/>
        <v>0</v>
      </c>
      <c r="AT1921" s="11">
        <f t="shared" si="5205"/>
        <v>0</v>
      </c>
      <c r="AU1921" s="11">
        <f t="shared" si="5205"/>
        <v>0</v>
      </c>
      <c r="AV1921" s="11">
        <f t="shared" si="5205"/>
        <v>0</v>
      </c>
      <c r="AW1921" s="11">
        <f t="shared" si="5205"/>
        <v>0</v>
      </c>
      <c r="AX1921" s="11">
        <f t="shared" si="5205"/>
        <v>0</v>
      </c>
      <c r="AY1921" s="11">
        <f t="shared" si="5205"/>
        <v>0</v>
      </c>
      <c r="AZ1921" s="11">
        <v>0</v>
      </c>
      <c r="BA1921" s="11">
        <v>0</v>
      </c>
      <c r="BB1921" s="11">
        <f t="shared" ref="BB1921:BQ1922" si="5206">SUM(BB1922)</f>
        <v>0</v>
      </c>
      <c r="BC1921" s="11">
        <f t="shared" si="5206"/>
        <v>0</v>
      </c>
      <c r="BD1921" s="11">
        <f t="shared" si="5206"/>
        <v>0</v>
      </c>
      <c r="BE1921" s="11">
        <f t="shared" si="5206"/>
        <v>0</v>
      </c>
      <c r="BF1921" s="11">
        <f t="shared" si="5206"/>
        <v>0</v>
      </c>
      <c r="BG1921" s="11">
        <f t="shared" si="5206"/>
        <v>0</v>
      </c>
      <c r="BH1921" s="11">
        <f t="shared" si="5206"/>
        <v>0</v>
      </c>
      <c r="BI1921" s="11">
        <f t="shared" si="5206"/>
        <v>0</v>
      </c>
      <c r="BJ1921" s="11">
        <f t="shared" si="5206"/>
        <v>0</v>
      </c>
      <c r="BK1921" s="11">
        <f t="shared" si="5206"/>
        <v>0</v>
      </c>
      <c r="BL1921" s="11">
        <f t="shared" si="5206"/>
        <v>0</v>
      </c>
      <c r="BM1921" s="11">
        <f t="shared" si="5206"/>
        <v>0</v>
      </c>
      <c r="BN1921" s="11">
        <f t="shared" si="5206"/>
        <v>0</v>
      </c>
      <c r="BO1921" s="11">
        <f t="shared" si="5206"/>
        <v>0</v>
      </c>
      <c r="BP1921" s="11">
        <f t="shared" si="5206"/>
        <v>0</v>
      </c>
      <c r="BQ1921" s="11">
        <f t="shared" si="5206"/>
        <v>0</v>
      </c>
      <c r="BR1921" s="11">
        <v>0</v>
      </c>
      <c r="BS1921" s="11">
        <v>0</v>
      </c>
      <c r="BT1921" s="11">
        <f t="shared" ref="BT1921:BZ1922" si="5207">SUM(BT1922)</f>
        <v>110</v>
      </c>
      <c r="BU1921" s="11">
        <f t="shared" si="5207"/>
        <v>110</v>
      </c>
      <c r="BV1921" s="11">
        <f t="shared" si="5207"/>
        <v>0</v>
      </c>
      <c r="BW1921" s="11">
        <f t="shared" si="5207"/>
        <v>0</v>
      </c>
      <c r="BX1921" s="11">
        <f t="shared" si="5207"/>
        <v>0</v>
      </c>
      <c r="BY1921" s="11">
        <f t="shared" si="5207"/>
        <v>0</v>
      </c>
      <c r="BZ1921" s="11">
        <f t="shared" si="5207"/>
        <v>0</v>
      </c>
      <c r="CA1921" s="11">
        <f t="shared" si="5155"/>
        <v>0</v>
      </c>
      <c r="CB1921" s="123">
        <f t="shared" si="5166"/>
        <v>0</v>
      </c>
    </row>
    <row r="1922" spans="1:80" x14ac:dyDescent="0.25">
      <c r="A1922" s="4" t="s">
        <v>928</v>
      </c>
      <c r="B1922" s="4" t="s">
        <v>88</v>
      </c>
      <c r="C1922" s="4" t="s">
        <v>1082</v>
      </c>
      <c r="D1922" s="79" t="s">
        <v>1083</v>
      </c>
      <c r="E1922" s="78" t="s">
        <v>67</v>
      </c>
      <c r="F1922" s="78" t="s">
        <v>1</v>
      </c>
      <c r="G1922" s="2" t="s">
        <v>1</v>
      </c>
      <c r="H1922" s="2" t="s">
        <v>68</v>
      </c>
      <c r="I1922" s="12">
        <f>SUM(I1923)</f>
        <v>100</v>
      </c>
      <c r="J1922" s="12">
        <f t="shared" si="5154"/>
        <v>110</v>
      </c>
      <c r="K1922" s="12">
        <f t="shared" si="5203"/>
        <v>110</v>
      </c>
      <c r="L1922" s="12">
        <f t="shared" si="5157"/>
        <v>0</v>
      </c>
      <c r="M1922" s="12">
        <f t="shared" si="5203"/>
        <v>0</v>
      </c>
      <c r="N1922" s="12">
        <f t="shared" si="5203"/>
        <v>0</v>
      </c>
      <c r="O1922" s="12">
        <f t="shared" si="5203"/>
        <v>0</v>
      </c>
      <c r="P1922" s="12">
        <f t="shared" si="5203"/>
        <v>0</v>
      </c>
      <c r="Q1922" s="12">
        <f t="shared" si="5203"/>
        <v>0</v>
      </c>
      <c r="R1922" s="12">
        <f t="shared" si="5204"/>
        <v>0</v>
      </c>
      <c r="S1922" s="12">
        <f t="shared" ref="S1922:AG1922" si="5208">SUM(S1923)</f>
        <v>0</v>
      </c>
      <c r="T1922" s="12">
        <f t="shared" si="5208"/>
        <v>0</v>
      </c>
      <c r="U1922" s="12">
        <f t="shared" si="5208"/>
        <v>0</v>
      </c>
      <c r="V1922" s="12">
        <f t="shared" si="5208"/>
        <v>0</v>
      </c>
      <c r="W1922" s="12">
        <f t="shared" si="5208"/>
        <v>0</v>
      </c>
      <c r="X1922" s="12">
        <f t="shared" si="5208"/>
        <v>0</v>
      </c>
      <c r="Y1922" s="12">
        <f t="shared" si="5208"/>
        <v>0</v>
      </c>
      <c r="Z1922" s="12">
        <f t="shared" si="5208"/>
        <v>0</v>
      </c>
      <c r="AA1922" s="12">
        <f t="shared" si="5208"/>
        <v>0</v>
      </c>
      <c r="AB1922" s="12">
        <f t="shared" si="5208"/>
        <v>0</v>
      </c>
      <c r="AC1922" s="12">
        <f t="shared" si="5208"/>
        <v>0</v>
      </c>
      <c r="AD1922" s="12">
        <f t="shared" si="5208"/>
        <v>0</v>
      </c>
      <c r="AE1922" s="12">
        <f t="shared" si="5208"/>
        <v>0</v>
      </c>
      <c r="AF1922" s="12">
        <f t="shared" si="5208"/>
        <v>0</v>
      </c>
      <c r="AG1922" s="12">
        <f t="shared" si="5208"/>
        <v>0</v>
      </c>
      <c r="AH1922" s="12">
        <v>0</v>
      </c>
      <c r="AI1922" s="12">
        <v>0</v>
      </c>
      <c r="AJ1922" s="12">
        <f t="shared" si="5205"/>
        <v>0</v>
      </c>
      <c r="AK1922" s="12">
        <f t="shared" ref="AK1922:AY1922" si="5209">SUM(AK1923)</f>
        <v>0</v>
      </c>
      <c r="AL1922" s="12">
        <f t="shared" si="5209"/>
        <v>0</v>
      </c>
      <c r="AM1922" s="12">
        <f t="shared" si="5209"/>
        <v>0</v>
      </c>
      <c r="AN1922" s="12">
        <f t="shared" si="5209"/>
        <v>0</v>
      </c>
      <c r="AO1922" s="12">
        <f t="shared" si="5209"/>
        <v>0</v>
      </c>
      <c r="AP1922" s="12">
        <f t="shared" si="5209"/>
        <v>0</v>
      </c>
      <c r="AQ1922" s="12">
        <f t="shared" si="5209"/>
        <v>0</v>
      </c>
      <c r="AR1922" s="12">
        <f t="shared" si="5209"/>
        <v>0</v>
      </c>
      <c r="AS1922" s="12">
        <f t="shared" si="5209"/>
        <v>0</v>
      </c>
      <c r="AT1922" s="12">
        <f t="shared" si="5209"/>
        <v>0</v>
      </c>
      <c r="AU1922" s="12">
        <f t="shared" si="5209"/>
        <v>0</v>
      </c>
      <c r="AV1922" s="12">
        <f t="shared" si="5209"/>
        <v>0</v>
      </c>
      <c r="AW1922" s="12">
        <f t="shared" si="5209"/>
        <v>0</v>
      </c>
      <c r="AX1922" s="12">
        <f t="shared" si="5209"/>
        <v>0</v>
      </c>
      <c r="AY1922" s="12">
        <f t="shared" si="5209"/>
        <v>0</v>
      </c>
      <c r="AZ1922" s="12">
        <v>0</v>
      </c>
      <c r="BA1922" s="12">
        <v>0</v>
      </c>
      <c r="BB1922" s="12">
        <f t="shared" si="5206"/>
        <v>0</v>
      </c>
      <c r="BC1922" s="12">
        <f t="shared" ref="BC1922:BQ1922" si="5210">SUM(BC1923)</f>
        <v>0</v>
      </c>
      <c r="BD1922" s="12">
        <f t="shared" si="5210"/>
        <v>0</v>
      </c>
      <c r="BE1922" s="12">
        <f t="shared" si="5210"/>
        <v>0</v>
      </c>
      <c r="BF1922" s="12">
        <f t="shared" si="5210"/>
        <v>0</v>
      </c>
      <c r="BG1922" s="12">
        <f t="shared" si="5210"/>
        <v>0</v>
      </c>
      <c r="BH1922" s="12">
        <f t="shared" si="5210"/>
        <v>0</v>
      </c>
      <c r="BI1922" s="12">
        <f t="shared" si="5210"/>
        <v>0</v>
      </c>
      <c r="BJ1922" s="12">
        <f t="shared" si="5210"/>
        <v>0</v>
      </c>
      <c r="BK1922" s="12">
        <f t="shared" si="5210"/>
        <v>0</v>
      </c>
      <c r="BL1922" s="12">
        <f t="shared" si="5210"/>
        <v>0</v>
      </c>
      <c r="BM1922" s="12">
        <f t="shared" si="5210"/>
        <v>0</v>
      </c>
      <c r="BN1922" s="12">
        <f t="shared" si="5210"/>
        <v>0</v>
      </c>
      <c r="BO1922" s="12">
        <f t="shared" si="5210"/>
        <v>0</v>
      </c>
      <c r="BP1922" s="12">
        <f t="shared" si="5210"/>
        <v>0</v>
      </c>
      <c r="BQ1922" s="12">
        <f t="shared" si="5210"/>
        <v>0</v>
      </c>
      <c r="BR1922" s="12">
        <v>0</v>
      </c>
      <c r="BS1922" s="12">
        <v>0</v>
      </c>
      <c r="BT1922" s="12">
        <f t="shared" si="5207"/>
        <v>110</v>
      </c>
      <c r="BU1922" s="12">
        <f t="shared" si="5207"/>
        <v>110</v>
      </c>
      <c r="BV1922" s="12">
        <f t="shared" si="5207"/>
        <v>0</v>
      </c>
      <c r="BW1922" s="12">
        <f t="shared" si="5207"/>
        <v>0</v>
      </c>
      <c r="BX1922" s="12">
        <f t="shared" si="5207"/>
        <v>0</v>
      </c>
      <c r="BY1922" s="12">
        <f t="shared" si="5207"/>
        <v>0</v>
      </c>
      <c r="BZ1922" s="12">
        <f t="shared" si="5207"/>
        <v>0</v>
      </c>
      <c r="CA1922" s="12">
        <f t="shared" si="5155"/>
        <v>0</v>
      </c>
      <c r="CB1922" s="124">
        <f t="shared" si="5166"/>
        <v>0</v>
      </c>
    </row>
    <row r="1923" spans="1:80" x14ac:dyDescent="0.25">
      <c r="A1923" s="4" t="s">
        <v>928</v>
      </c>
      <c r="B1923" s="4" t="s">
        <v>88</v>
      </c>
      <c r="C1923" s="4" t="s">
        <v>1082</v>
      </c>
      <c r="D1923" s="79" t="s">
        <v>1083</v>
      </c>
      <c r="E1923" s="89">
        <v>6148</v>
      </c>
      <c r="F1923" s="79"/>
      <c r="G1923" s="75" t="s">
        <v>1906</v>
      </c>
      <c r="H1923" s="13" t="s">
        <v>76</v>
      </c>
      <c r="I1923" s="14">
        <v>100</v>
      </c>
      <c r="J1923" s="14">
        <f t="shared" si="5154"/>
        <v>110</v>
      </c>
      <c r="K1923" s="14">
        <v>110</v>
      </c>
      <c r="L1923" s="14">
        <f t="shared" si="5157"/>
        <v>0</v>
      </c>
      <c r="M1923" s="14">
        <v>0</v>
      </c>
      <c r="N1923" s="14">
        <v>0</v>
      </c>
      <c r="O1923" s="14">
        <v>0</v>
      </c>
      <c r="P1923" s="14">
        <v>0</v>
      </c>
      <c r="Q1923" s="14">
        <v>0</v>
      </c>
      <c r="R1923" s="14">
        <v>0</v>
      </c>
      <c r="S1923" s="14"/>
      <c r="T1923" s="14"/>
      <c r="U1923" s="14"/>
      <c r="V1923" s="14"/>
      <c r="W1923" s="14"/>
      <c r="X1923" s="14">
        <f t="shared" si="5105"/>
        <v>0</v>
      </c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>
        <v>0</v>
      </c>
      <c r="AI1923" s="14">
        <v>0</v>
      </c>
      <c r="AJ1923" s="14">
        <v>0</v>
      </c>
      <c r="AK1923" s="14"/>
      <c r="AL1923" s="14"/>
      <c r="AM1923" s="14"/>
      <c r="AN1923" s="14"/>
      <c r="AO1923" s="14"/>
      <c r="AP1923" s="14">
        <f t="shared" si="5106"/>
        <v>0</v>
      </c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>
        <v>0</v>
      </c>
      <c r="BA1923" s="14">
        <v>0</v>
      </c>
      <c r="BB1923" s="14">
        <v>0</v>
      </c>
      <c r="BC1923" s="14"/>
      <c r="BD1923" s="14"/>
      <c r="BE1923" s="14"/>
      <c r="BF1923" s="14"/>
      <c r="BG1923" s="14"/>
      <c r="BH1923" s="14">
        <f t="shared" si="5107"/>
        <v>0</v>
      </c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>
        <v>0</v>
      </c>
      <c r="BS1923" s="14">
        <v>0</v>
      </c>
      <c r="BT1923" s="14">
        <v>110</v>
      </c>
      <c r="BU1923" s="14">
        <v>110</v>
      </c>
      <c r="BV1923" s="14">
        <v>0</v>
      </c>
      <c r="BW1923" s="14">
        <f t="shared" si="5090"/>
        <v>0</v>
      </c>
      <c r="BX1923" s="14"/>
      <c r="BY1923" s="14"/>
      <c r="BZ1923" s="14"/>
      <c r="CA1923" s="14">
        <f t="shared" si="5155"/>
        <v>0</v>
      </c>
      <c r="CB1923" s="122">
        <f t="shared" si="5166"/>
        <v>0</v>
      </c>
    </row>
    <row r="1924" spans="1:80" ht="22.5" x14ac:dyDescent="0.25">
      <c r="A1924" s="1" t="s">
        <v>1</v>
      </c>
      <c r="B1924" s="1" t="s">
        <v>1</v>
      </c>
      <c r="C1924" s="1" t="s">
        <v>1</v>
      </c>
      <c r="D1924" s="78" t="s">
        <v>1</v>
      </c>
      <c r="E1924" s="78" t="s">
        <v>1</v>
      </c>
      <c r="F1924" s="78" t="s">
        <v>1</v>
      </c>
      <c r="G1924" s="2" t="s">
        <v>1</v>
      </c>
      <c r="H1924" s="10" t="s">
        <v>77</v>
      </c>
      <c r="I1924" s="11">
        <f>SUM(I1925)</f>
        <v>50000</v>
      </c>
      <c r="J1924" s="11">
        <f t="shared" si="5154"/>
        <v>40000</v>
      </c>
      <c r="K1924" s="11">
        <f t="shared" ref="K1924:Q1924" si="5211">SUM(K1925)</f>
        <v>30000</v>
      </c>
      <c r="L1924" s="11">
        <f t="shared" si="5157"/>
        <v>10000</v>
      </c>
      <c r="M1924" s="11">
        <f t="shared" si="5211"/>
        <v>10000</v>
      </c>
      <c r="N1924" s="11">
        <f t="shared" si="5211"/>
        <v>0</v>
      </c>
      <c r="O1924" s="11">
        <f t="shared" si="5211"/>
        <v>0</v>
      </c>
      <c r="P1924" s="11">
        <f t="shared" si="5211"/>
        <v>0</v>
      </c>
      <c r="Q1924" s="11">
        <f t="shared" si="5211"/>
        <v>0</v>
      </c>
      <c r="R1924" s="11">
        <f t="shared" ref="R1924:AG1924" si="5212">SUM(R1925)</f>
        <v>10000</v>
      </c>
      <c r="S1924" s="11">
        <f t="shared" si="5212"/>
        <v>0</v>
      </c>
      <c r="T1924" s="11">
        <f t="shared" si="5212"/>
        <v>0</v>
      </c>
      <c r="U1924" s="11">
        <f t="shared" si="5212"/>
        <v>0</v>
      </c>
      <c r="V1924" s="11">
        <f t="shared" si="5212"/>
        <v>0</v>
      </c>
      <c r="W1924" s="11">
        <f t="shared" si="5212"/>
        <v>0</v>
      </c>
      <c r="X1924" s="11">
        <f t="shared" si="5212"/>
        <v>10000</v>
      </c>
      <c r="Y1924" s="11">
        <f t="shared" si="5212"/>
        <v>0</v>
      </c>
      <c r="Z1924" s="11">
        <f t="shared" si="5212"/>
        <v>0</v>
      </c>
      <c r="AA1924" s="11">
        <f t="shared" si="5212"/>
        <v>0</v>
      </c>
      <c r="AB1924" s="11">
        <f t="shared" si="5212"/>
        <v>0</v>
      </c>
      <c r="AC1924" s="11">
        <f t="shared" si="5212"/>
        <v>0</v>
      </c>
      <c r="AD1924" s="11">
        <f t="shared" si="5212"/>
        <v>0</v>
      </c>
      <c r="AE1924" s="11">
        <f t="shared" si="5212"/>
        <v>0</v>
      </c>
      <c r="AF1924" s="11">
        <f t="shared" si="5212"/>
        <v>0</v>
      </c>
      <c r="AG1924" s="11">
        <f t="shared" si="5212"/>
        <v>0</v>
      </c>
      <c r="AH1924" s="11">
        <v>0</v>
      </c>
      <c r="AI1924" s="11">
        <v>10000</v>
      </c>
      <c r="AJ1924" s="11">
        <f t="shared" ref="AJ1924:AY1924" si="5213">SUM(AJ1925)</f>
        <v>0</v>
      </c>
      <c r="AK1924" s="11">
        <f t="shared" si="5213"/>
        <v>0</v>
      </c>
      <c r="AL1924" s="11">
        <f t="shared" si="5213"/>
        <v>0</v>
      </c>
      <c r="AM1924" s="11">
        <f t="shared" si="5213"/>
        <v>0</v>
      </c>
      <c r="AN1924" s="11">
        <f t="shared" si="5213"/>
        <v>0</v>
      </c>
      <c r="AO1924" s="11">
        <f t="shared" si="5213"/>
        <v>0</v>
      </c>
      <c r="AP1924" s="11">
        <f t="shared" si="5213"/>
        <v>0</v>
      </c>
      <c r="AQ1924" s="11">
        <f t="shared" si="5213"/>
        <v>0</v>
      </c>
      <c r="AR1924" s="11">
        <f t="shared" si="5213"/>
        <v>0</v>
      </c>
      <c r="AS1924" s="11">
        <f t="shared" si="5213"/>
        <v>0</v>
      </c>
      <c r="AT1924" s="11">
        <f t="shared" si="5213"/>
        <v>0</v>
      </c>
      <c r="AU1924" s="11">
        <f t="shared" si="5213"/>
        <v>0</v>
      </c>
      <c r="AV1924" s="11">
        <f t="shared" si="5213"/>
        <v>0</v>
      </c>
      <c r="AW1924" s="11">
        <f t="shared" si="5213"/>
        <v>0</v>
      </c>
      <c r="AX1924" s="11">
        <f t="shared" si="5213"/>
        <v>0</v>
      </c>
      <c r="AY1924" s="11">
        <f t="shared" si="5213"/>
        <v>0</v>
      </c>
      <c r="AZ1924" s="11">
        <v>0</v>
      </c>
      <c r="BA1924" s="11">
        <v>0</v>
      </c>
      <c r="BB1924" s="11">
        <f t="shared" ref="BB1924:BQ1924" si="5214">SUM(BB1925)</f>
        <v>0</v>
      </c>
      <c r="BC1924" s="11">
        <f t="shared" si="5214"/>
        <v>0</v>
      </c>
      <c r="BD1924" s="11">
        <f t="shared" si="5214"/>
        <v>0</v>
      </c>
      <c r="BE1924" s="11">
        <f t="shared" si="5214"/>
        <v>82910</v>
      </c>
      <c r="BF1924" s="11">
        <f t="shared" si="5214"/>
        <v>0</v>
      </c>
      <c r="BG1924" s="11">
        <f t="shared" si="5214"/>
        <v>0</v>
      </c>
      <c r="BH1924" s="11">
        <f t="shared" si="5214"/>
        <v>82910</v>
      </c>
      <c r="BI1924" s="11">
        <f t="shared" si="5214"/>
        <v>0</v>
      </c>
      <c r="BJ1924" s="11">
        <f t="shared" si="5214"/>
        <v>0</v>
      </c>
      <c r="BK1924" s="11">
        <f t="shared" si="5214"/>
        <v>0</v>
      </c>
      <c r="BL1924" s="11">
        <f t="shared" si="5214"/>
        <v>0</v>
      </c>
      <c r="BM1924" s="11">
        <f t="shared" si="5214"/>
        <v>82410</v>
      </c>
      <c r="BN1924" s="11">
        <f t="shared" si="5214"/>
        <v>0</v>
      </c>
      <c r="BO1924" s="11">
        <f t="shared" si="5214"/>
        <v>500</v>
      </c>
      <c r="BP1924" s="11">
        <f t="shared" si="5214"/>
        <v>0</v>
      </c>
      <c r="BQ1924" s="11">
        <f t="shared" si="5214"/>
        <v>0</v>
      </c>
      <c r="BR1924" s="11">
        <v>82910</v>
      </c>
      <c r="BS1924" s="11">
        <v>0</v>
      </c>
      <c r="BT1924" s="11">
        <f t="shared" ref="BT1924:BZ1924" si="5215">SUM(BT1925)</f>
        <v>67000</v>
      </c>
      <c r="BU1924" s="11">
        <f t="shared" si="5215"/>
        <v>57000</v>
      </c>
      <c r="BV1924" s="11">
        <f t="shared" si="5215"/>
        <v>28500</v>
      </c>
      <c r="BW1924" s="11">
        <f t="shared" si="5215"/>
        <v>28500</v>
      </c>
      <c r="BX1924" s="11">
        <f t="shared" si="5215"/>
        <v>28500</v>
      </c>
      <c r="BY1924" s="11">
        <f t="shared" si="5215"/>
        <v>0</v>
      </c>
      <c r="BZ1924" s="11">
        <f t="shared" si="5215"/>
        <v>0</v>
      </c>
      <c r="CA1924" s="11">
        <f t="shared" si="5155"/>
        <v>57000</v>
      </c>
      <c r="CB1924" s="123">
        <f t="shared" si="5166"/>
        <v>100</v>
      </c>
    </row>
    <row r="1925" spans="1:80" x14ac:dyDescent="0.25">
      <c r="A1925" s="4" t="s">
        <v>928</v>
      </c>
      <c r="B1925" s="4" t="s">
        <v>88</v>
      </c>
      <c r="C1925" s="4" t="s">
        <v>1082</v>
      </c>
      <c r="D1925" s="79" t="s">
        <v>1083</v>
      </c>
      <c r="E1925" s="78" t="s">
        <v>78</v>
      </c>
      <c r="F1925" s="78" t="s">
        <v>1</v>
      </c>
      <c r="G1925" s="2" t="s">
        <v>1</v>
      </c>
      <c r="H1925" s="2" t="s">
        <v>79</v>
      </c>
      <c r="I1925" s="12">
        <f>SUM(I1926:I1927)</f>
        <v>50000</v>
      </c>
      <c r="J1925" s="12">
        <f t="shared" si="5154"/>
        <v>40000</v>
      </c>
      <c r="K1925" s="12">
        <f t="shared" ref="K1925" si="5216">SUM(K1926:K1927)</f>
        <v>30000</v>
      </c>
      <c r="L1925" s="12">
        <f t="shared" si="5157"/>
        <v>10000</v>
      </c>
      <c r="M1925" s="12">
        <f t="shared" ref="M1925:Q1925" si="5217">SUM(M1926:M1927)</f>
        <v>10000</v>
      </c>
      <c r="N1925" s="12">
        <f t="shared" si="5217"/>
        <v>0</v>
      </c>
      <c r="O1925" s="12">
        <f t="shared" si="5217"/>
        <v>0</v>
      </c>
      <c r="P1925" s="12">
        <f t="shared" si="5217"/>
        <v>0</v>
      </c>
      <c r="Q1925" s="12">
        <f t="shared" si="5217"/>
        <v>0</v>
      </c>
      <c r="R1925" s="12">
        <f t="shared" ref="R1925:AG1925" si="5218">SUM(R1926:R1927)</f>
        <v>10000</v>
      </c>
      <c r="S1925" s="12">
        <f t="shared" si="5218"/>
        <v>0</v>
      </c>
      <c r="T1925" s="12">
        <f t="shared" si="5218"/>
        <v>0</v>
      </c>
      <c r="U1925" s="12">
        <f t="shared" si="5218"/>
        <v>0</v>
      </c>
      <c r="V1925" s="12">
        <f t="shared" si="5218"/>
        <v>0</v>
      </c>
      <c r="W1925" s="12">
        <f t="shared" si="5218"/>
        <v>0</v>
      </c>
      <c r="X1925" s="12">
        <f t="shared" ref="X1925" si="5219">SUM(X1926:X1927)</f>
        <v>10000</v>
      </c>
      <c r="Y1925" s="12">
        <f t="shared" si="5218"/>
        <v>0</v>
      </c>
      <c r="Z1925" s="12">
        <f t="shared" si="5218"/>
        <v>0</v>
      </c>
      <c r="AA1925" s="12">
        <f t="shared" si="5218"/>
        <v>0</v>
      </c>
      <c r="AB1925" s="12">
        <f t="shared" si="5218"/>
        <v>0</v>
      </c>
      <c r="AC1925" s="12">
        <f t="shared" si="5218"/>
        <v>0</v>
      </c>
      <c r="AD1925" s="12">
        <f t="shared" si="5218"/>
        <v>0</v>
      </c>
      <c r="AE1925" s="12">
        <f t="shared" si="5218"/>
        <v>0</v>
      </c>
      <c r="AF1925" s="12">
        <f t="shared" si="5218"/>
        <v>0</v>
      </c>
      <c r="AG1925" s="12">
        <f t="shared" si="5218"/>
        <v>0</v>
      </c>
      <c r="AH1925" s="12">
        <v>0</v>
      </c>
      <c r="AI1925" s="12">
        <v>10000</v>
      </c>
      <c r="AJ1925" s="12">
        <f t="shared" ref="AJ1925:AY1925" si="5220">SUM(AJ1926:AJ1927)</f>
        <v>0</v>
      </c>
      <c r="AK1925" s="12">
        <f t="shared" si="5220"/>
        <v>0</v>
      </c>
      <c r="AL1925" s="12">
        <f t="shared" si="5220"/>
        <v>0</v>
      </c>
      <c r="AM1925" s="12">
        <f t="shared" si="5220"/>
        <v>0</v>
      </c>
      <c r="AN1925" s="12">
        <f t="shared" si="5220"/>
        <v>0</v>
      </c>
      <c r="AO1925" s="12">
        <f t="shared" si="5220"/>
        <v>0</v>
      </c>
      <c r="AP1925" s="12">
        <f t="shared" ref="AP1925" si="5221">SUM(AP1926:AP1927)</f>
        <v>0</v>
      </c>
      <c r="AQ1925" s="12">
        <f t="shared" si="5220"/>
        <v>0</v>
      </c>
      <c r="AR1925" s="12">
        <f t="shared" si="5220"/>
        <v>0</v>
      </c>
      <c r="AS1925" s="12">
        <f t="shared" si="5220"/>
        <v>0</v>
      </c>
      <c r="AT1925" s="12">
        <f t="shared" si="5220"/>
        <v>0</v>
      </c>
      <c r="AU1925" s="12">
        <f t="shared" si="5220"/>
        <v>0</v>
      </c>
      <c r="AV1925" s="12">
        <f t="shared" si="5220"/>
        <v>0</v>
      </c>
      <c r="AW1925" s="12">
        <f t="shared" si="5220"/>
        <v>0</v>
      </c>
      <c r="AX1925" s="12">
        <f t="shared" si="5220"/>
        <v>0</v>
      </c>
      <c r="AY1925" s="12">
        <f t="shared" si="5220"/>
        <v>0</v>
      </c>
      <c r="AZ1925" s="12">
        <v>0</v>
      </c>
      <c r="BA1925" s="12">
        <v>0</v>
      </c>
      <c r="BB1925" s="12">
        <f t="shared" ref="BB1925:BQ1925" si="5222">SUM(BB1926:BB1927)</f>
        <v>0</v>
      </c>
      <c r="BC1925" s="12">
        <f t="shared" si="5222"/>
        <v>0</v>
      </c>
      <c r="BD1925" s="12">
        <f t="shared" si="5222"/>
        <v>0</v>
      </c>
      <c r="BE1925" s="12">
        <f t="shared" si="5222"/>
        <v>82910</v>
      </c>
      <c r="BF1925" s="12">
        <f t="shared" si="5222"/>
        <v>0</v>
      </c>
      <c r="BG1925" s="12">
        <f t="shared" si="5222"/>
        <v>0</v>
      </c>
      <c r="BH1925" s="12">
        <f t="shared" ref="BH1925" si="5223">SUM(BH1926:BH1927)</f>
        <v>82910</v>
      </c>
      <c r="BI1925" s="12">
        <f t="shared" si="5222"/>
        <v>0</v>
      </c>
      <c r="BJ1925" s="12">
        <f t="shared" si="5222"/>
        <v>0</v>
      </c>
      <c r="BK1925" s="12">
        <f t="shared" si="5222"/>
        <v>0</v>
      </c>
      <c r="BL1925" s="12">
        <f t="shared" si="5222"/>
        <v>0</v>
      </c>
      <c r="BM1925" s="12">
        <f t="shared" si="5222"/>
        <v>82410</v>
      </c>
      <c r="BN1925" s="12">
        <f t="shared" si="5222"/>
        <v>0</v>
      </c>
      <c r="BO1925" s="12">
        <f t="shared" si="5222"/>
        <v>500</v>
      </c>
      <c r="BP1925" s="12">
        <f t="shared" si="5222"/>
        <v>0</v>
      </c>
      <c r="BQ1925" s="12">
        <f t="shared" si="5222"/>
        <v>0</v>
      </c>
      <c r="BR1925" s="12">
        <v>82910</v>
      </c>
      <c r="BS1925" s="12">
        <v>0</v>
      </c>
      <c r="BT1925" s="12">
        <f t="shared" ref="BT1925:BZ1925" si="5224">SUM(BT1926:BT1927)</f>
        <v>67000</v>
      </c>
      <c r="BU1925" s="12">
        <f t="shared" si="5224"/>
        <v>57000</v>
      </c>
      <c r="BV1925" s="12">
        <f t="shared" si="5224"/>
        <v>28500</v>
      </c>
      <c r="BW1925" s="12">
        <f t="shared" si="5224"/>
        <v>28500</v>
      </c>
      <c r="BX1925" s="12">
        <f t="shared" si="5224"/>
        <v>28500</v>
      </c>
      <c r="BY1925" s="12">
        <f t="shared" si="5224"/>
        <v>0</v>
      </c>
      <c r="BZ1925" s="12">
        <f t="shared" si="5224"/>
        <v>0</v>
      </c>
      <c r="CA1925" s="12">
        <f t="shared" si="5155"/>
        <v>57000</v>
      </c>
      <c r="CB1925" s="124">
        <f t="shared" si="5166"/>
        <v>100</v>
      </c>
    </row>
    <row r="1926" spans="1:80" x14ac:dyDescent="0.25">
      <c r="A1926" s="4" t="s">
        <v>928</v>
      </c>
      <c r="B1926" s="4" t="s">
        <v>88</v>
      </c>
      <c r="C1926" s="4" t="s">
        <v>1082</v>
      </c>
      <c r="D1926" s="79" t="s">
        <v>1083</v>
      </c>
      <c r="E1926" s="89">
        <v>8213</v>
      </c>
      <c r="F1926" s="79"/>
      <c r="G1926" s="75" t="s">
        <v>1906</v>
      </c>
      <c r="H1926" s="13" t="s">
        <v>81</v>
      </c>
      <c r="I1926" s="14">
        <v>40000</v>
      </c>
      <c r="J1926" s="14">
        <f t="shared" si="5154"/>
        <v>20000</v>
      </c>
      <c r="K1926" s="14">
        <v>10000</v>
      </c>
      <c r="L1926" s="14">
        <f t="shared" si="5157"/>
        <v>10000</v>
      </c>
      <c r="M1926" s="14">
        <v>10000</v>
      </c>
      <c r="N1926" s="14">
        <v>0</v>
      </c>
      <c r="O1926" s="14">
        <v>0</v>
      </c>
      <c r="P1926" s="14">
        <v>0</v>
      </c>
      <c r="Q1926" s="14">
        <v>0</v>
      </c>
      <c r="R1926" s="14">
        <v>10000</v>
      </c>
      <c r="S1926" s="14"/>
      <c r="T1926" s="14"/>
      <c r="U1926" s="14"/>
      <c r="V1926" s="14"/>
      <c r="W1926" s="14"/>
      <c r="X1926" s="14">
        <f t="shared" si="5105"/>
        <v>10000</v>
      </c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>
        <v>0</v>
      </c>
      <c r="AI1926" s="14">
        <v>10000</v>
      </c>
      <c r="AJ1926" s="14">
        <v>0</v>
      </c>
      <c r="AK1926" s="14"/>
      <c r="AL1926" s="14"/>
      <c r="AM1926" s="14"/>
      <c r="AN1926" s="14"/>
      <c r="AO1926" s="14"/>
      <c r="AP1926" s="14">
        <f t="shared" si="5106"/>
        <v>0</v>
      </c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>
        <v>0</v>
      </c>
      <c r="BA1926" s="14">
        <v>0</v>
      </c>
      <c r="BB1926" s="14">
        <v>0</v>
      </c>
      <c r="BC1926" s="14"/>
      <c r="BD1926" s="14"/>
      <c r="BE1926" s="14">
        <v>500</v>
      </c>
      <c r="BF1926" s="14"/>
      <c r="BG1926" s="14"/>
      <c r="BH1926" s="14">
        <f t="shared" si="5107"/>
        <v>500</v>
      </c>
      <c r="BI1926" s="14"/>
      <c r="BJ1926" s="14"/>
      <c r="BK1926" s="14"/>
      <c r="BL1926" s="14"/>
      <c r="BM1926" s="14"/>
      <c r="BN1926" s="14"/>
      <c r="BO1926" s="14">
        <v>500</v>
      </c>
      <c r="BP1926" s="14"/>
      <c r="BQ1926" s="14"/>
      <c r="BR1926" s="14">
        <v>500</v>
      </c>
      <c r="BS1926" s="14">
        <v>0</v>
      </c>
      <c r="BT1926" s="14">
        <v>27000</v>
      </c>
      <c r="BU1926" s="14">
        <v>17000</v>
      </c>
      <c r="BV1926" s="14">
        <v>8500</v>
      </c>
      <c r="BW1926" s="14">
        <f t="shared" si="5090"/>
        <v>8500</v>
      </c>
      <c r="BX1926" s="14">
        <v>8500</v>
      </c>
      <c r="BY1926" s="14"/>
      <c r="BZ1926" s="14"/>
      <c r="CA1926" s="14">
        <f t="shared" si="5155"/>
        <v>17000</v>
      </c>
      <c r="CB1926" s="122">
        <f t="shared" si="5166"/>
        <v>100</v>
      </c>
    </row>
    <row r="1927" spans="1:80" x14ac:dyDescent="0.25">
      <c r="A1927" s="4" t="s">
        <v>928</v>
      </c>
      <c r="B1927" s="4" t="s">
        <v>88</v>
      </c>
      <c r="C1927" s="4" t="s">
        <v>1082</v>
      </c>
      <c r="D1927" s="79" t="s">
        <v>1083</v>
      </c>
      <c r="E1927" s="89">
        <v>8216</v>
      </c>
      <c r="F1927" s="79"/>
      <c r="G1927" s="75" t="s">
        <v>1906</v>
      </c>
      <c r="H1927" s="13" t="s">
        <v>319</v>
      </c>
      <c r="I1927" s="14">
        <v>10000</v>
      </c>
      <c r="J1927" s="14">
        <f t="shared" si="5154"/>
        <v>20000</v>
      </c>
      <c r="K1927" s="14">
        <v>20000</v>
      </c>
      <c r="L1927" s="14">
        <f t="shared" si="5157"/>
        <v>0</v>
      </c>
      <c r="M1927" s="14">
        <v>0</v>
      </c>
      <c r="N1927" s="14">
        <v>0</v>
      </c>
      <c r="O1927" s="14">
        <v>0</v>
      </c>
      <c r="P1927" s="14">
        <v>0</v>
      </c>
      <c r="Q1927" s="14">
        <v>0</v>
      </c>
      <c r="R1927" s="14">
        <v>0</v>
      </c>
      <c r="S1927" s="14"/>
      <c r="T1927" s="14"/>
      <c r="U1927" s="14"/>
      <c r="V1927" s="14"/>
      <c r="W1927" s="14"/>
      <c r="X1927" s="14">
        <f t="shared" si="5105"/>
        <v>0</v>
      </c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>
        <v>0</v>
      </c>
      <c r="AI1927" s="14">
        <v>0</v>
      </c>
      <c r="AJ1927" s="14">
        <v>0</v>
      </c>
      <c r="AK1927" s="14"/>
      <c r="AL1927" s="14"/>
      <c r="AM1927" s="14"/>
      <c r="AN1927" s="14"/>
      <c r="AO1927" s="14"/>
      <c r="AP1927" s="14">
        <f t="shared" si="5106"/>
        <v>0</v>
      </c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>
        <v>0</v>
      </c>
      <c r="BA1927" s="14">
        <v>0</v>
      </c>
      <c r="BB1927" s="14">
        <v>0</v>
      </c>
      <c r="BC1927" s="14"/>
      <c r="BD1927" s="14"/>
      <c r="BE1927" s="14">
        <v>82410</v>
      </c>
      <c r="BF1927" s="14"/>
      <c r="BG1927" s="14"/>
      <c r="BH1927" s="14">
        <f t="shared" si="5107"/>
        <v>82410</v>
      </c>
      <c r="BI1927" s="14"/>
      <c r="BJ1927" s="14"/>
      <c r="BK1927" s="14"/>
      <c r="BL1927" s="14"/>
      <c r="BM1927" s="14">
        <v>82410</v>
      </c>
      <c r="BN1927" s="14"/>
      <c r="BO1927" s="14"/>
      <c r="BP1927" s="14"/>
      <c r="BQ1927" s="14"/>
      <c r="BR1927" s="14">
        <v>82410</v>
      </c>
      <c r="BS1927" s="14">
        <v>0</v>
      </c>
      <c r="BT1927" s="14">
        <v>40000</v>
      </c>
      <c r="BU1927" s="14">
        <v>40000</v>
      </c>
      <c r="BV1927" s="14">
        <v>20000</v>
      </c>
      <c r="BW1927" s="14">
        <f t="shared" si="5090"/>
        <v>20000</v>
      </c>
      <c r="BX1927" s="14">
        <v>20000</v>
      </c>
      <c r="BY1927" s="14"/>
      <c r="BZ1927" s="14"/>
      <c r="CA1927" s="14">
        <f t="shared" si="5155"/>
        <v>40000</v>
      </c>
      <c r="CB1927" s="122">
        <f t="shared" si="5166"/>
        <v>100</v>
      </c>
    </row>
    <row r="1928" spans="1:80" x14ac:dyDescent="0.25">
      <c r="A1928" s="13" t="s">
        <v>1</v>
      </c>
      <c r="B1928" s="13" t="s">
        <v>1</v>
      </c>
      <c r="C1928" s="13" t="s">
        <v>1</v>
      </c>
      <c r="D1928" s="74" t="s">
        <v>1</v>
      </c>
      <c r="E1928" s="74" t="s">
        <v>1</v>
      </c>
      <c r="F1928" s="74" t="s">
        <v>1</v>
      </c>
      <c r="G1928" s="13" t="s">
        <v>1</v>
      </c>
      <c r="H1928" s="10" t="s">
        <v>1092</v>
      </c>
      <c r="I1928" s="11">
        <f>SUM(I1899,I1921,I1924)</f>
        <v>2596944</v>
      </c>
      <c r="J1928" s="11">
        <f t="shared" si="5154"/>
        <v>2894078</v>
      </c>
      <c r="K1928" s="11">
        <f t="shared" ref="K1928" si="5225">SUM(K1899,K1921,K1924)</f>
        <v>2739228</v>
      </c>
      <c r="L1928" s="11">
        <f t="shared" si="5157"/>
        <v>154850</v>
      </c>
      <c r="M1928" s="11">
        <f t="shared" ref="M1928:Q1928" si="5226">SUM(M1899,M1921,M1924)</f>
        <v>149350</v>
      </c>
      <c r="N1928" s="11">
        <f t="shared" si="5226"/>
        <v>0</v>
      </c>
      <c r="O1928" s="11">
        <f t="shared" si="5226"/>
        <v>5500</v>
      </c>
      <c r="P1928" s="11">
        <f t="shared" si="5226"/>
        <v>0</v>
      </c>
      <c r="Q1928" s="11">
        <f t="shared" si="5226"/>
        <v>0</v>
      </c>
      <c r="R1928" s="11">
        <f t="shared" ref="R1928:AG1928" si="5227">SUM(R1899,R1921,R1924)</f>
        <v>149350</v>
      </c>
      <c r="S1928" s="11">
        <f t="shared" si="5227"/>
        <v>0</v>
      </c>
      <c r="T1928" s="11">
        <f t="shared" si="5227"/>
        <v>0</v>
      </c>
      <c r="U1928" s="11">
        <f t="shared" si="5227"/>
        <v>0</v>
      </c>
      <c r="V1928" s="11">
        <f t="shared" si="5227"/>
        <v>0</v>
      </c>
      <c r="W1928" s="11">
        <f t="shared" si="5227"/>
        <v>0</v>
      </c>
      <c r="X1928" s="11">
        <f t="shared" si="5227"/>
        <v>149350</v>
      </c>
      <c r="Y1928" s="11">
        <f t="shared" si="5227"/>
        <v>5546</v>
      </c>
      <c r="Z1928" s="11">
        <f t="shared" si="5227"/>
        <v>18343</v>
      </c>
      <c r="AA1928" s="11">
        <f t="shared" si="5227"/>
        <v>19638</v>
      </c>
      <c r="AB1928" s="11">
        <f t="shared" si="5227"/>
        <v>18669</v>
      </c>
      <c r="AC1928" s="11">
        <f t="shared" si="5227"/>
        <v>17347</v>
      </c>
      <c r="AD1928" s="11">
        <f t="shared" si="5227"/>
        <v>10048</v>
      </c>
      <c r="AE1928" s="11">
        <f t="shared" si="5227"/>
        <v>0</v>
      </c>
      <c r="AF1928" s="11">
        <f t="shared" si="5227"/>
        <v>2595</v>
      </c>
      <c r="AG1928" s="11">
        <f t="shared" si="5227"/>
        <v>12421</v>
      </c>
      <c r="AH1928" s="11">
        <v>104607</v>
      </c>
      <c r="AI1928" s="11">
        <v>44743</v>
      </c>
      <c r="AJ1928" s="11">
        <f t="shared" ref="AJ1928:AY1928" si="5228">SUM(AJ1899,AJ1921,AJ1924)</f>
        <v>0</v>
      </c>
      <c r="AK1928" s="11">
        <f t="shared" si="5228"/>
        <v>0</v>
      </c>
      <c r="AL1928" s="11">
        <f t="shared" si="5228"/>
        <v>0</v>
      </c>
      <c r="AM1928" s="11">
        <f t="shared" si="5228"/>
        <v>0</v>
      </c>
      <c r="AN1928" s="11">
        <f t="shared" si="5228"/>
        <v>0</v>
      </c>
      <c r="AO1928" s="11">
        <f t="shared" si="5228"/>
        <v>0</v>
      </c>
      <c r="AP1928" s="11">
        <f t="shared" si="5228"/>
        <v>0</v>
      </c>
      <c r="AQ1928" s="11">
        <f t="shared" si="5228"/>
        <v>0</v>
      </c>
      <c r="AR1928" s="11">
        <f t="shared" si="5228"/>
        <v>0</v>
      </c>
      <c r="AS1928" s="11">
        <f t="shared" si="5228"/>
        <v>0</v>
      </c>
      <c r="AT1928" s="11">
        <f t="shared" si="5228"/>
        <v>0</v>
      </c>
      <c r="AU1928" s="11">
        <f t="shared" si="5228"/>
        <v>0</v>
      </c>
      <c r="AV1928" s="11">
        <f t="shared" si="5228"/>
        <v>0</v>
      </c>
      <c r="AW1928" s="11">
        <f t="shared" si="5228"/>
        <v>0</v>
      </c>
      <c r="AX1928" s="11">
        <f t="shared" si="5228"/>
        <v>0</v>
      </c>
      <c r="AY1928" s="11">
        <f t="shared" si="5228"/>
        <v>0</v>
      </c>
      <c r="AZ1928" s="11">
        <v>0</v>
      </c>
      <c r="BA1928" s="11">
        <v>0</v>
      </c>
      <c r="BB1928" s="11">
        <f t="shared" ref="BB1928:BQ1928" si="5229">SUM(BB1899,BB1921,BB1924)</f>
        <v>5500</v>
      </c>
      <c r="BC1928" s="11">
        <f t="shared" si="5229"/>
        <v>886</v>
      </c>
      <c r="BD1928" s="11">
        <f t="shared" si="5229"/>
        <v>0</v>
      </c>
      <c r="BE1928" s="11">
        <f t="shared" si="5229"/>
        <v>83585</v>
      </c>
      <c r="BF1928" s="11">
        <f t="shared" si="5229"/>
        <v>0</v>
      </c>
      <c r="BG1928" s="11">
        <f t="shared" si="5229"/>
        <v>0</v>
      </c>
      <c r="BH1928" s="11">
        <f t="shared" si="5229"/>
        <v>89971</v>
      </c>
      <c r="BI1928" s="11">
        <f t="shared" si="5229"/>
        <v>0</v>
      </c>
      <c r="BJ1928" s="11">
        <f t="shared" si="5229"/>
        <v>0</v>
      </c>
      <c r="BK1928" s="11">
        <f t="shared" si="5229"/>
        <v>886</v>
      </c>
      <c r="BL1928" s="11">
        <f t="shared" si="5229"/>
        <v>0</v>
      </c>
      <c r="BM1928" s="11">
        <f t="shared" si="5229"/>
        <v>83085</v>
      </c>
      <c r="BN1928" s="11">
        <f t="shared" si="5229"/>
        <v>0</v>
      </c>
      <c r="BO1928" s="11">
        <f t="shared" si="5229"/>
        <v>500</v>
      </c>
      <c r="BP1928" s="11">
        <f t="shared" si="5229"/>
        <v>0</v>
      </c>
      <c r="BQ1928" s="11">
        <f t="shared" si="5229"/>
        <v>0</v>
      </c>
      <c r="BR1928" s="11">
        <v>84471</v>
      </c>
      <c r="BS1928" s="11">
        <v>5500</v>
      </c>
      <c r="BT1928" s="11">
        <f t="shared" ref="BT1928:BZ1928" si="5230">SUM(BT1899,BT1921,BT1924)</f>
        <v>3051156</v>
      </c>
      <c r="BU1928" s="11">
        <f t="shared" si="5230"/>
        <v>2888062</v>
      </c>
      <c r="BV1928" s="11">
        <f t="shared" si="5230"/>
        <v>1484938</v>
      </c>
      <c r="BW1928" s="11">
        <f t="shared" si="5230"/>
        <v>723630</v>
      </c>
      <c r="BX1928" s="11">
        <f t="shared" si="5230"/>
        <v>262860</v>
      </c>
      <c r="BY1928" s="11">
        <f t="shared" si="5230"/>
        <v>230910</v>
      </c>
      <c r="BZ1928" s="11">
        <f t="shared" si="5230"/>
        <v>229860</v>
      </c>
      <c r="CA1928" s="11">
        <f t="shared" si="5155"/>
        <v>2208568</v>
      </c>
      <c r="CB1928" s="123">
        <f t="shared" si="5166"/>
        <v>76.472319500066135</v>
      </c>
    </row>
    <row r="1929" spans="1:80" ht="15.75" thickBot="1" x14ac:dyDescent="0.3">
      <c r="A1929" s="13" t="s">
        <v>1</v>
      </c>
      <c r="B1929" s="13" t="s">
        <v>1</v>
      </c>
      <c r="C1929" s="13" t="s">
        <v>1</v>
      </c>
      <c r="D1929" s="74" t="s">
        <v>1</v>
      </c>
      <c r="E1929" s="74" t="s">
        <v>1</v>
      </c>
      <c r="F1929" s="74" t="s">
        <v>1</v>
      </c>
      <c r="G1929" s="13" t="s">
        <v>1</v>
      </c>
      <c r="H1929" s="2" t="s">
        <v>83</v>
      </c>
      <c r="I1929" s="12">
        <v>57</v>
      </c>
      <c r="J1929" s="12">
        <f t="shared" si="5154"/>
        <v>68</v>
      </c>
      <c r="K1929" s="12">
        <v>68</v>
      </c>
      <c r="L1929" s="13"/>
      <c r="M1929" s="13" t="s">
        <v>1</v>
      </c>
      <c r="N1929" s="13" t="s">
        <v>1</v>
      </c>
      <c r="O1929" s="13" t="s">
        <v>1</v>
      </c>
      <c r="P1929" s="27"/>
      <c r="Q1929" s="13" t="s">
        <v>1</v>
      </c>
      <c r="R1929" s="13" t="s">
        <v>1</v>
      </c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>
        <v>0</v>
      </c>
      <c r="AI1929" s="13">
        <v>0</v>
      </c>
      <c r="AJ1929" s="13" t="s">
        <v>1</v>
      </c>
      <c r="AK1929" s="13"/>
      <c r="AL1929" s="13"/>
      <c r="AM1929" s="13"/>
      <c r="AN1929" s="13"/>
      <c r="AO1929" s="13"/>
      <c r="AP1929" s="13"/>
      <c r="AQ1929" s="13"/>
      <c r="AR1929" s="13"/>
      <c r="AS1929" s="13"/>
      <c r="AT1929" s="13"/>
      <c r="AU1929" s="13"/>
      <c r="AV1929" s="13"/>
      <c r="AW1929" s="13"/>
      <c r="AX1929" s="13"/>
      <c r="AY1929" s="13"/>
      <c r="AZ1929" s="13">
        <v>0</v>
      </c>
      <c r="BA1929" s="13">
        <v>0</v>
      </c>
      <c r="BB1929" s="13" t="s">
        <v>1</v>
      </c>
      <c r="BC1929" s="13"/>
      <c r="BD1929" s="13"/>
      <c r="BE1929" s="13"/>
      <c r="BF1929" s="13"/>
      <c r="BG1929" s="13"/>
      <c r="BH1929" s="13"/>
      <c r="BI1929" s="13"/>
      <c r="BJ1929" s="13"/>
      <c r="BK1929" s="13"/>
      <c r="BL1929" s="13"/>
      <c r="BM1929" s="13"/>
      <c r="BN1929" s="13"/>
      <c r="BO1929" s="13"/>
      <c r="BP1929" s="13"/>
      <c r="BQ1929" s="13"/>
      <c r="BR1929" s="13">
        <v>0</v>
      </c>
      <c r="BS1929" s="13">
        <v>0</v>
      </c>
      <c r="BT1929" s="12">
        <v>68</v>
      </c>
      <c r="BU1929" s="12">
        <v>68</v>
      </c>
      <c r="BV1929" s="12"/>
      <c r="BW1929" s="12">
        <f t="shared" si="5090"/>
        <v>0</v>
      </c>
      <c r="BX1929" s="12"/>
      <c r="BY1929" s="12"/>
      <c r="BZ1929" s="12"/>
      <c r="CA1929" s="12">
        <f t="shared" si="5155"/>
        <v>0</v>
      </c>
      <c r="CB1929" s="124"/>
    </row>
    <row r="1930" spans="1:80" ht="69.75" customHeight="1" thickBot="1" x14ac:dyDescent="0.3">
      <c r="A1930" s="133" t="s">
        <v>1</v>
      </c>
      <c r="B1930" s="133" t="s">
        <v>1</v>
      </c>
      <c r="C1930" s="133" t="s">
        <v>1</v>
      </c>
      <c r="D1930" s="135" t="s">
        <v>1</v>
      </c>
      <c r="E1930" s="135" t="s">
        <v>1</v>
      </c>
      <c r="F1930" s="135" t="s">
        <v>1</v>
      </c>
      <c r="G1930" s="137" t="s">
        <v>1</v>
      </c>
      <c r="H1930" s="5" t="s">
        <v>84</v>
      </c>
      <c r="I1930" s="5" t="s">
        <v>11</v>
      </c>
      <c r="J1930" s="5" t="s">
        <v>1809</v>
      </c>
      <c r="K1930" s="5" t="s">
        <v>12</v>
      </c>
      <c r="L1930" s="5" t="s">
        <v>13</v>
      </c>
      <c r="M1930" s="5" t="s">
        <v>14</v>
      </c>
      <c r="N1930" s="5" t="s">
        <v>15</v>
      </c>
      <c r="O1930" s="5" t="s">
        <v>16</v>
      </c>
      <c r="P1930" s="5" t="s">
        <v>17</v>
      </c>
      <c r="Q1930" s="5" t="s">
        <v>18</v>
      </c>
      <c r="R1930" s="71" t="s">
        <v>14</v>
      </c>
      <c r="S1930" s="71" t="s">
        <v>1843</v>
      </c>
      <c r="T1930" s="71" t="s">
        <v>1797</v>
      </c>
      <c r="U1930" s="71" t="s">
        <v>1832</v>
      </c>
      <c r="V1930" s="71" t="s">
        <v>1833</v>
      </c>
      <c r="W1930" s="71" t="s">
        <v>1834</v>
      </c>
      <c r="X1930" s="71" t="s">
        <v>1847</v>
      </c>
      <c r="Y1930" s="71" t="s">
        <v>1844</v>
      </c>
      <c r="Z1930" s="71" t="s">
        <v>1835</v>
      </c>
      <c r="AA1930" s="71" t="s">
        <v>1836</v>
      </c>
      <c r="AB1930" s="71" t="s">
        <v>1837</v>
      </c>
      <c r="AC1930" s="71" t="s">
        <v>1838</v>
      </c>
      <c r="AD1930" s="71" t="s">
        <v>1839</v>
      </c>
      <c r="AE1930" s="71" t="s">
        <v>1840</v>
      </c>
      <c r="AF1930" s="71" t="s">
        <v>1845</v>
      </c>
      <c r="AG1930" s="71" t="s">
        <v>1846</v>
      </c>
      <c r="AH1930" s="71" t="s">
        <v>1841</v>
      </c>
      <c r="AI1930" s="71" t="s">
        <v>1842</v>
      </c>
      <c r="AJ1930" s="72" t="s">
        <v>15</v>
      </c>
      <c r="AK1930" s="72" t="s">
        <v>1843</v>
      </c>
      <c r="AL1930" s="72" t="s">
        <v>1797</v>
      </c>
      <c r="AM1930" s="72" t="s">
        <v>1832</v>
      </c>
      <c r="AN1930" s="72" t="s">
        <v>1833</v>
      </c>
      <c r="AO1930" s="72" t="s">
        <v>1834</v>
      </c>
      <c r="AP1930" s="72" t="s">
        <v>1848</v>
      </c>
      <c r="AQ1930" s="72" t="s">
        <v>1844</v>
      </c>
      <c r="AR1930" s="72" t="s">
        <v>1835</v>
      </c>
      <c r="AS1930" s="72" t="s">
        <v>1836</v>
      </c>
      <c r="AT1930" s="72" t="s">
        <v>1837</v>
      </c>
      <c r="AU1930" s="72" t="s">
        <v>1838</v>
      </c>
      <c r="AV1930" s="72" t="s">
        <v>1839</v>
      </c>
      <c r="AW1930" s="72" t="s">
        <v>1840</v>
      </c>
      <c r="AX1930" s="72" t="s">
        <v>1845</v>
      </c>
      <c r="AY1930" s="72" t="s">
        <v>1846</v>
      </c>
      <c r="AZ1930" s="72" t="s">
        <v>1841</v>
      </c>
      <c r="BA1930" s="72" t="s">
        <v>1842</v>
      </c>
      <c r="BB1930" s="73" t="s">
        <v>16</v>
      </c>
      <c r="BC1930" s="73" t="s">
        <v>1843</v>
      </c>
      <c r="BD1930" s="73" t="s">
        <v>1797</v>
      </c>
      <c r="BE1930" s="73" t="s">
        <v>1832</v>
      </c>
      <c r="BF1930" s="73" t="s">
        <v>1833</v>
      </c>
      <c r="BG1930" s="73" t="s">
        <v>1834</v>
      </c>
      <c r="BH1930" s="73" t="s">
        <v>1849</v>
      </c>
      <c r="BI1930" s="73" t="s">
        <v>1844</v>
      </c>
      <c r="BJ1930" s="73" t="s">
        <v>1835</v>
      </c>
      <c r="BK1930" s="73" t="s">
        <v>1836</v>
      </c>
      <c r="BL1930" s="73" t="s">
        <v>1837</v>
      </c>
      <c r="BM1930" s="73" t="s">
        <v>1838</v>
      </c>
      <c r="BN1930" s="73" t="s">
        <v>1839</v>
      </c>
      <c r="BO1930" s="73" t="s">
        <v>1840</v>
      </c>
      <c r="BP1930" s="73" t="s">
        <v>1845</v>
      </c>
      <c r="BQ1930" s="73" t="s">
        <v>1846</v>
      </c>
      <c r="BR1930" s="73" t="s">
        <v>1841</v>
      </c>
      <c r="BS1930" s="73" t="s">
        <v>1842</v>
      </c>
      <c r="BT1930" s="5" t="s">
        <v>1911</v>
      </c>
      <c r="BU1930" s="5" t="s">
        <v>1942</v>
      </c>
      <c r="BV1930" s="5" t="s">
        <v>1943</v>
      </c>
      <c r="BW1930" s="5" t="s">
        <v>1944</v>
      </c>
      <c r="BX1930" s="5" t="s">
        <v>1945</v>
      </c>
      <c r="BY1930" s="5" t="s">
        <v>1946</v>
      </c>
      <c r="BZ1930" s="5" t="s">
        <v>1947</v>
      </c>
      <c r="CA1930" s="5" t="s">
        <v>1948</v>
      </c>
      <c r="CB1930" s="120" t="s">
        <v>1916</v>
      </c>
    </row>
    <row r="1931" spans="1:80" x14ac:dyDescent="0.25">
      <c r="A1931" s="134"/>
      <c r="B1931" s="134"/>
      <c r="C1931" s="134"/>
      <c r="D1931" s="136"/>
      <c r="E1931" s="136"/>
      <c r="F1931" s="136"/>
      <c r="G1931" s="138"/>
      <c r="H1931" s="15" t="s">
        <v>1</v>
      </c>
      <c r="I1931" s="9" t="s">
        <v>19</v>
      </c>
      <c r="J1931" s="9">
        <v>1</v>
      </c>
      <c r="K1931" s="9" t="s">
        <v>20</v>
      </c>
      <c r="L1931" s="9" t="s">
        <v>21</v>
      </c>
      <c r="M1931" s="9" t="s">
        <v>22</v>
      </c>
      <c r="N1931" s="9" t="s">
        <v>23</v>
      </c>
      <c r="O1931" s="9" t="s">
        <v>24</v>
      </c>
      <c r="P1931" s="9" t="s">
        <v>25</v>
      </c>
      <c r="Q1931" s="9" t="s">
        <v>26</v>
      </c>
      <c r="R1931" s="9">
        <v>1</v>
      </c>
      <c r="S1931" s="9">
        <v>2</v>
      </c>
      <c r="T1931" s="9">
        <v>3</v>
      </c>
      <c r="U1931" s="9">
        <v>4</v>
      </c>
      <c r="V1931" s="9">
        <v>5</v>
      </c>
      <c r="W1931" s="9">
        <v>6</v>
      </c>
      <c r="X1931" s="9">
        <v>7</v>
      </c>
      <c r="Y1931" s="9">
        <v>8</v>
      </c>
      <c r="Z1931" s="9">
        <v>9</v>
      </c>
      <c r="AA1931" s="9">
        <v>10</v>
      </c>
      <c r="AB1931" s="9">
        <v>11</v>
      </c>
      <c r="AC1931" s="9">
        <v>12</v>
      </c>
      <c r="AD1931" s="9">
        <v>13</v>
      </c>
      <c r="AE1931" s="9">
        <v>14</v>
      </c>
      <c r="AF1931" s="9">
        <v>15</v>
      </c>
      <c r="AG1931" s="9">
        <v>16</v>
      </c>
      <c r="AH1931" s="9">
        <v>20</v>
      </c>
      <c r="AI1931" s="9">
        <v>21</v>
      </c>
      <c r="AJ1931" s="9">
        <v>1</v>
      </c>
      <c r="AK1931" s="9">
        <v>2</v>
      </c>
      <c r="AL1931" s="9">
        <v>3</v>
      </c>
      <c r="AM1931" s="9">
        <v>4</v>
      </c>
      <c r="AN1931" s="9">
        <v>5</v>
      </c>
      <c r="AO1931" s="9">
        <v>6</v>
      </c>
      <c r="AP1931" s="9">
        <v>7</v>
      </c>
      <c r="AQ1931" s="9">
        <v>8</v>
      </c>
      <c r="AR1931" s="9">
        <v>9</v>
      </c>
      <c r="AS1931" s="9">
        <v>10</v>
      </c>
      <c r="AT1931" s="9">
        <v>11</v>
      </c>
      <c r="AU1931" s="9">
        <v>12</v>
      </c>
      <c r="AV1931" s="9">
        <v>13</v>
      </c>
      <c r="AW1931" s="9">
        <v>14</v>
      </c>
      <c r="AX1931" s="9">
        <v>15</v>
      </c>
      <c r="AY1931" s="9">
        <v>16</v>
      </c>
      <c r="AZ1931" s="9">
        <v>20</v>
      </c>
      <c r="BA1931" s="9">
        <v>21</v>
      </c>
      <c r="BB1931" s="9">
        <v>1</v>
      </c>
      <c r="BC1931" s="9">
        <v>2</v>
      </c>
      <c r="BD1931" s="9">
        <v>3</v>
      </c>
      <c r="BE1931" s="9">
        <v>4</v>
      </c>
      <c r="BF1931" s="9">
        <v>5</v>
      </c>
      <c r="BG1931" s="9">
        <v>6</v>
      </c>
      <c r="BH1931" s="9">
        <v>7</v>
      </c>
      <c r="BI1931" s="9">
        <v>8</v>
      </c>
      <c r="BJ1931" s="9">
        <v>9</v>
      </c>
      <c r="BK1931" s="9">
        <v>10</v>
      </c>
      <c r="BL1931" s="9">
        <v>11</v>
      </c>
      <c r="BM1931" s="9">
        <v>12</v>
      </c>
      <c r="BN1931" s="9">
        <v>13</v>
      </c>
      <c r="BO1931" s="9">
        <v>14</v>
      </c>
      <c r="BP1931" s="9">
        <v>15</v>
      </c>
      <c r="BQ1931" s="9">
        <v>16</v>
      </c>
      <c r="BR1931" s="9">
        <v>20</v>
      </c>
      <c r="BS1931" s="9">
        <v>21</v>
      </c>
      <c r="BT1931" s="9">
        <v>1</v>
      </c>
      <c r="BU1931" s="9">
        <v>2</v>
      </c>
      <c r="BV1931" s="9">
        <v>3</v>
      </c>
      <c r="BW1931" s="9" t="s">
        <v>1798</v>
      </c>
      <c r="BX1931" s="9">
        <v>5</v>
      </c>
      <c r="BY1931" s="9">
        <v>6</v>
      </c>
      <c r="BZ1931" s="9">
        <v>7</v>
      </c>
      <c r="CA1931" s="9" t="s">
        <v>1917</v>
      </c>
      <c r="CB1931" s="121">
        <v>9</v>
      </c>
    </row>
    <row r="1932" spans="1:80" x14ac:dyDescent="0.25">
      <c r="A1932" s="134"/>
      <c r="B1932" s="134"/>
      <c r="C1932" s="134"/>
      <c r="D1932" s="136"/>
      <c r="E1932" s="136"/>
      <c r="F1932" s="136"/>
      <c r="G1932" s="138"/>
      <c r="H1932" s="16" t="s">
        <v>1015</v>
      </c>
      <c r="I1932" s="17">
        <f>SUM(I1928)</f>
        <v>2596944</v>
      </c>
      <c r="J1932" s="17">
        <f t="shared" ref="J1932:J1933" si="5231">SUM(K1932,L1932,P1932,Q1932)</f>
        <v>2894078</v>
      </c>
      <c r="K1932" s="17">
        <f t="shared" ref="K1932" si="5232">SUM(K1928)</f>
        <v>2739228</v>
      </c>
      <c r="L1932" s="17">
        <f t="shared" ref="L1932:L1933" si="5233">SUM(M1932:O1932)</f>
        <v>154850</v>
      </c>
      <c r="M1932" s="17">
        <f t="shared" ref="M1932:Q1932" si="5234">SUM(M1928)</f>
        <v>149350</v>
      </c>
      <c r="N1932" s="17">
        <f t="shared" si="5234"/>
        <v>0</v>
      </c>
      <c r="O1932" s="17">
        <f t="shared" si="5234"/>
        <v>5500</v>
      </c>
      <c r="P1932" s="17">
        <f t="shared" si="5234"/>
        <v>0</v>
      </c>
      <c r="Q1932" s="17">
        <f t="shared" si="5234"/>
        <v>0</v>
      </c>
      <c r="R1932" s="17">
        <f t="shared" ref="R1932:AG1932" si="5235">SUM(R1928)</f>
        <v>149350</v>
      </c>
      <c r="S1932" s="17">
        <f t="shared" si="5235"/>
        <v>0</v>
      </c>
      <c r="T1932" s="17">
        <f t="shared" si="5235"/>
        <v>0</v>
      </c>
      <c r="U1932" s="17">
        <f t="shared" si="5235"/>
        <v>0</v>
      </c>
      <c r="V1932" s="17">
        <f t="shared" si="5235"/>
        <v>0</v>
      </c>
      <c r="W1932" s="17">
        <f t="shared" si="5235"/>
        <v>0</v>
      </c>
      <c r="X1932" s="17">
        <f t="shared" ref="X1932" si="5236">SUM(X1928)</f>
        <v>149350</v>
      </c>
      <c r="Y1932" s="17">
        <f t="shared" si="5235"/>
        <v>5546</v>
      </c>
      <c r="Z1932" s="17">
        <f t="shared" si="5235"/>
        <v>18343</v>
      </c>
      <c r="AA1932" s="17">
        <f t="shared" si="5235"/>
        <v>19638</v>
      </c>
      <c r="AB1932" s="17">
        <f t="shared" si="5235"/>
        <v>18669</v>
      </c>
      <c r="AC1932" s="17">
        <f t="shared" si="5235"/>
        <v>17347</v>
      </c>
      <c r="AD1932" s="17">
        <f t="shared" si="5235"/>
        <v>10048</v>
      </c>
      <c r="AE1932" s="17">
        <f t="shared" si="5235"/>
        <v>0</v>
      </c>
      <c r="AF1932" s="17">
        <f t="shared" si="5235"/>
        <v>2595</v>
      </c>
      <c r="AG1932" s="17">
        <f t="shared" si="5235"/>
        <v>12421</v>
      </c>
      <c r="AH1932" s="17">
        <v>104607</v>
      </c>
      <c r="AI1932" s="17">
        <v>44743</v>
      </c>
      <c r="AJ1932" s="17">
        <f t="shared" ref="AJ1932:AY1932" si="5237">SUM(AJ1928)</f>
        <v>0</v>
      </c>
      <c r="AK1932" s="17">
        <f t="shared" si="5237"/>
        <v>0</v>
      </c>
      <c r="AL1932" s="17">
        <f t="shared" si="5237"/>
        <v>0</v>
      </c>
      <c r="AM1932" s="17">
        <f t="shared" si="5237"/>
        <v>0</v>
      </c>
      <c r="AN1932" s="17">
        <f t="shared" si="5237"/>
        <v>0</v>
      </c>
      <c r="AO1932" s="17">
        <f t="shared" si="5237"/>
        <v>0</v>
      </c>
      <c r="AP1932" s="17">
        <f t="shared" ref="AP1932" si="5238">SUM(AP1928)</f>
        <v>0</v>
      </c>
      <c r="AQ1932" s="17">
        <f t="shared" si="5237"/>
        <v>0</v>
      </c>
      <c r="AR1932" s="17">
        <f t="shared" si="5237"/>
        <v>0</v>
      </c>
      <c r="AS1932" s="17">
        <f t="shared" si="5237"/>
        <v>0</v>
      </c>
      <c r="AT1932" s="17">
        <f t="shared" si="5237"/>
        <v>0</v>
      </c>
      <c r="AU1932" s="17">
        <f t="shared" si="5237"/>
        <v>0</v>
      </c>
      <c r="AV1932" s="17">
        <f t="shared" si="5237"/>
        <v>0</v>
      </c>
      <c r="AW1932" s="17">
        <f t="shared" si="5237"/>
        <v>0</v>
      </c>
      <c r="AX1932" s="17">
        <f t="shared" si="5237"/>
        <v>0</v>
      </c>
      <c r="AY1932" s="17">
        <f t="shared" si="5237"/>
        <v>0</v>
      </c>
      <c r="AZ1932" s="17">
        <v>0</v>
      </c>
      <c r="BA1932" s="17">
        <v>0</v>
      </c>
      <c r="BB1932" s="17">
        <f t="shared" ref="BB1932:BQ1932" si="5239">SUM(BB1928)</f>
        <v>5500</v>
      </c>
      <c r="BC1932" s="17">
        <f t="shared" si="5239"/>
        <v>886</v>
      </c>
      <c r="BD1932" s="17">
        <f t="shared" si="5239"/>
        <v>0</v>
      </c>
      <c r="BE1932" s="17">
        <f t="shared" si="5239"/>
        <v>83585</v>
      </c>
      <c r="BF1932" s="17">
        <f t="shared" si="5239"/>
        <v>0</v>
      </c>
      <c r="BG1932" s="17">
        <f t="shared" si="5239"/>
        <v>0</v>
      </c>
      <c r="BH1932" s="17">
        <f t="shared" ref="BH1932" si="5240">SUM(BH1928)</f>
        <v>89971</v>
      </c>
      <c r="BI1932" s="17">
        <f t="shared" si="5239"/>
        <v>0</v>
      </c>
      <c r="BJ1932" s="17">
        <f t="shared" si="5239"/>
        <v>0</v>
      </c>
      <c r="BK1932" s="17">
        <f t="shared" si="5239"/>
        <v>886</v>
      </c>
      <c r="BL1932" s="17">
        <f t="shared" si="5239"/>
        <v>0</v>
      </c>
      <c r="BM1932" s="17">
        <f t="shared" si="5239"/>
        <v>83085</v>
      </c>
      <c r="BN1932" s="17">
        <f t="shared" si="5239"/>
        <v>0</v>
      </c>
      <c r="BO1932" s="17">
        <f t="shared" si="5239"/>
        <v>500</v>
      </c>
      <c r="BP1932" s="17">
        <f t="shared" si="5239"/>
        <v>0</v>
      </c>
      <c r="BQ1932" s="17">
        <f t="shared" si="5239"/>
        <v>0</v>
      </c>
      <c r="BR1932" s="17">
        <v>84471</v>
      </c>
      <c r="BS1932" s="17">
        <v>5500</v>
      </c>
      <c r="BT1932" s="17">
        <f t="shared" ref="BT1932:BW1932" si="5241">SUM(BT1928)</f>
        <v>3051156</v>
      </c>
      <c r="BU1932" s="17">
        <f t="shared" ref="BU1932:BV1932" si="5242">SUM(BU1928)</f>
        <v>2888062</v>
      </c>
      <c r="BV1932" s="17">
        <f t="shared" si="5242"/>
        <v>1484938</v>
      </c>
      <c r="BW1932" s="17">
        <f t="shared" si="5241"/>
        <v>723630</v>
      </c>
      <c r="BX1932" s="17">
        <f t="shared" ref="BX1932:BZ1932" si="5243">SUM(BX1928)</f>
        <v>262860</v>
      </c>
      <c r="BY1932" s="17">
        <f t="shared" si="5243"/>
        <v>230910</v>
      </c>
      <c r="BZ1932" s="17">
        <f t="shared" si="5243"/>
        <v>229860</v>
      </c>
      <c r="CA1932" s="17">
        <f>BV1932+BW1932</f>
        <v>2208568</v>
      </c>
      <c r="CB1932" s="125">
        <f>IF(BU1932=0,"-",CA1932/BU1932*100)</f>
        <v>76.472319500066135</v>
      </c>
    </row>
    <row r="1933" spans="1:80" x14ac:dyDescent="0.25">
      <c r="A1933" s="134"/>
      <c r="B1933" s="134"/>
      <c r="C1933" s="134"/>
      <c r="D1933" s="136"/>
      <c r="E1933" s="136"/>
      <c r="F1933" s="136"/>
      <c r="G1933" s="138"/>
      <c r="H1933" s="18" t="s">
        <v>86</v>
      </c>
      <c r="I1933" s="17">
        <f>SUM(I1932)</f>
        <v>2596944</v>
      </c>
      <c r="J1933" s="17">
        <f t="shared" si="5231"/>
        <v>2894078</v>
      </c>
      <c r="K1933" s="17">
        <f t="shared" ref="K1933" si="5244">SUM(K1932)</f>
        <v>2739228</v>
      </c>
      <c r="L1933" s="17">
        <f t="shared" si="5233"/>
        <v>154850</v>
      </c>
      <c r="M1933" s="17">
        <f t="shared" ref="M1933:Q1933" si="5245">SUM(M1932)</f>
        <v>149350</v>
      </c>
      <c r="N1933" s="17">
        <f t="shared" si="5245"/>
        <v>0</v>
      </c>
      <c r="O1933" s="17">
        <f t="shared" si="5245"/>
        <v>5500</v>
      </c>
      <c r="P1933" s="17">
        <f t="shared" si="5245"/>
        <v>0</v>
      </c>
      <c r="Q1933" s="17">
        <f t="shared" si="5245"/>
        <v>0</v>
      </c>
      <c r="R1933" s="17">
        <f t="shared" ref="R1933:AG1933" si="5246">SUM(R1932)</f>
        <v>149350</v>
      </c>
      <c r="S1933" s="17">
        <f t="shared" si="5246"/>
        <v>0</v>
      </c>
      <c r="T1933" s="17">
        <f t="shared" si="5246"/>
        <v>0</v>
      </c>
      <c r="U1933" s="17">
        <f t="shared" si="5246"/>
        <v>0</v>
      </c>
      <c r="V1933" s="17">
        <f t="shared" si="5246"/>
        <v>0</v>
      </c>
      <c r="W1933" s="17">
        <f t="shared" si="5246"/>
        <v>0</v>
      </c>
      <c r="X1933" s="17">
        <f t="shared" ref="X1933" si="5247">SUM(X1932)</f>
        <v>149350</v>
      </c>
      <c r="Y1933" s="17">
        <f t="shared" si="5246"/>
        <v>5546</v>
      </c>
      <c r="Z1933" s="17">
        <f t="shared" si="5246"/>
        <v>18343</v>
      </c>
      <c r="AA1933" s="17">
        <f t="shared" si="5246"/>
        <v>19638</v>
      </c>
      <c r="AB1933" s="17">
        <f t="shared" si="5246"/>
        <v>18669</v>
      </c>
      <c r="AC1933" s="17">
        <f t="shared" si="5246"/>
        <v>17347</v>
      </c>
      <c r="AD1933" s="17">
        <f t="shared" si="5246"/>
        <v>10048</v>
      </c>
      <c r="AE1933" s="17">
        <f t="shared" si="5246"/>
        <v>0</v>
      </c>
      <c r="AF1933" s="17">
        <f t="shared" si="5246"/>
        <v>2595</v>
      </c>
      <c r="AG1933" s="17">
        <f t="shared" si="5246"/>
        <v>12421</v>
      </c>
      <c r="AH1933" s="17">
        <v>104607</v>
      </c>
      <c r="AI1933" s="17">
        <v>44743</v>
      </c>
      <c r="AJ1933" s="17">
        <f t="shared" ref="AJ1933:AY1933" si="5248">SUM(AJ1932)</f>
        <v>0</v>
      </c>
      <c r="AK1933" s="17">
        <f t="shared" si="5248"/>
        <v>0</v>
      </c>
      <c r="AL1933" s="17">
        <f t="shared" si="5248"/>
        <v>0</v>
      </c>
      <c r="AM1933" s="17">
        <f t="shared" si="5248"/>
        <v>0</v>
      </c>
      <c r="AN1933" s="17">
        <f t="shared" si="5248"/>
        <v>0</v>
      </c>
      <c r="AO1933" s="17">
        <f t="shared" si="5248"/>
        <v>0</v>
      </c>
      <c r="AP1933" s="17">
        <f t="shared" ref="AP1933" si="5249">SUM(AP1932)</f>
        <v>0</v>
      </c>
      <c r="AQ1933" s="17">
        <f t="shared" si="5248"/>
        <v>0</v>
      </c>
      <c r="AR1933" s="17">
        <f t="shared" si="5248"/>
        <v>0</v>
      </c>
      <c r="AS1933" s="17">
        <f t="shared" si="5248"/>
        <v>0</v>
      </c>
      <c r="AT1933" s="17">
        <f t="shared" si="5248"/>
        <v>0</v>
      </c>
      <c r="AU1933" s="17">
        <f t="shared" si="5248"/>
        <v>0</v>
      </c>
      <c r="AV1933" s="17">
        <f t="shared" si="5248"/>
        <v>0</v>
      </c>
      <c r="AW1933" s="17">
        <f t="shared" si="5248"/>
        <v>0</v>
      </c>
      <c r="AX1933" s="17">
        <f t="shared" si="5248"/>
        <v>0</v>
      </c>
      <c r="AY1933" s="17">
        <f t="shared" si="5248"/>
        <v>0</v>
      </c>
      <c r="AZ1933" s="17">
        <v>0</v>
      </c>
      <c r="BA1933" s="17">
        <v>0</v>
      </c>
      <c r="BB1933" s="17">
        <f t="shared" ref="BB1933:BQ1933" si="5250">SUM(BB1932)</f>
        <v>5500</v>
      </c>
      <c r="BC1933" s="17">
        <f t="shared" si="5250"/>
        <v>886</v>
      </c>
      <c r="BD1933" s="17">
        <f t="shared" si="5250"/>
        <v>0</v>
      </c>
      <c r="BE1933" s="17">
        <f t="shared" si="5250"/>
        <v>83585</v>
      </c>
      <c r="BF1933" s="17">
        <f t="shared" si="5250"/>
        <v>0</v>
      </c>
      <c r="BG1933" s="17">
        <f t="shared" si="5250"/>
        <v>0</v>
      </c>
      <c r="BH1933" s="17">
        <f t="shared" ref="BH1933" si="5251">SUM(BH1932)</f>
        <v>89971</v>
      </c>
      <c r="BI1933" s="17">
        <f t="shared" si="5250"/>
        <v>0</v>
      </c>
      <c r="BJ1933" s="17">
        <f t="shared" si="5250"/>
        <v>0</v>
      </c>
      <c r="BK1933" s="17">
        <f t="shared" si="5250"/>
        <v>886</v>
      </c>
      <c r="BL1933" s="17">
        <f t="shared" si="5250"/>
        <v>0</v>
      </c>
      <c r="BM1933" s="17">
        <f t="shared" si="5250"/>
        <v>83085</v>
      </c>
      <c r="BN1933" s="17">
        <f t="shared" si="5250"/>
        <v>0</v>
      </c>
      <c r="BO1933" s="17">
        <f t="shared" si="5250"/>
        <v>500</v>
      </c>
      <c r="BP1933" s="17">
        <f t="shared" si="5250"/>
        <v>0</v>
      </c>
      <c r="BQ1933" s="17">
        <f t="shared" si="5250"/>
        <v>0</v>
      </c>
      <c r="BR1933" s="17">
        <v>84471</v>
      </c>
      <c r="BS1933" s="17">
        <v>5500</v>
      </c>
      <c r="BT1933" s="17">
        <f t="shared" ref="BT1933:BW1933" si="5252">SUM(BT1932)</f>
        <v>3051156</v>
      </c>
      <c r="BU1933" s="17">
        <f t="shared" ref="BU1933:BV1933" si="5253">SUM(BU1932)</f>
        <v>2888062</v>
      </c>
      <c r="BV1933" s="17">
        <f t="shared" si="5253"/>
        <v>1484938</v>
      </c>
      <c r="BW1933" s="17">
        <f t="shared" si="5252"/>
        <v>723630</v>
      </c>
      <c r="BX1933" s="17">
        <f t="shared" ref="BX1933" si="5254">SUM(BX1932)</f>
        <v>262860</v>
      </c>
      <c r="BY1933" s="17">
        <f t="shared" ref="BY1933" si="5255">SUM(BY1932)</f>
        <v>230910</v>
      </c>
      <c r="BZ1933" s="17">
        <f t="shared" ref="BZ1933" si="5256">SUM(BZ1932)</f>
        <v>229860</v>
      </c>
      <c r="CA1933" s="17">
        <f>BV1933+BW1933</f>
        <v>2208568</v>
      </c>
      <c r="CB1933" s="125">
        <f>IF(BU1933=0,"-",CA1933/BU1933*100)</f>
        <v>76.472319500066135</v>
      </c>
    </row>
    <row r="1934" spans="1:80" x14ac:dyDescent="0.25">
      <c r="A1934" s="139"/>
      <c r="B1934" s="139"/>
      <c r="C1934" s="139"/>
      <c r="D1934" s="140"/>
      <c r="E1934" s="140"/>
      <c r="F1934" s="140"/>
      <c r="G1934" s="141"/>
      <c r="X1934">
        <f t="shared" si="5105"/>
        <v>0</v>
      </c>
      <c r="AH1934">
        <v>0</v>
      </c>
      <c r="AI1934">
        <v>0</v>
      </c>
      <c r="AP1934">
        <f t="shared" si="5106"/>
        <v>0</v>
      </c>
      <c r="AZ1934">
        <v>0</v>
      </c>
      <c r="BA1934">
        <v>0</v>
      </c>
      <c r="BH1934">
        <f t="shared" si="5107"/>
        <v>0</v>
      </c>
      <c r="BR1934">
        <v>0</v>
      </c>
      <c r="BS1934">
        <v>0</v>
      </c>
      <c r="BU1934">
        <v>0</v>
      </c>
      <c r="BV1934">
        <v>0</v>
      </c>
      <c r="BW1934">
        <f t="shared" ref="BW1934:BW1997" si="5257">BX1934+BY1934+BZ1934</f>
        <v>0</v>
      </c>
      <c r="CA1934">
        <f>BV1934+BW1934</f>
        <v>0</v>
      </c>
      <c r="CB1934" s="126" t="str">
        <f>IF(BU1934=0,"-",CA1934/BU1934*100)</f>
        <v>-</v>
      </c>
    </row>
    <row r="1935" spans="1:80" ht="15.75" thickBot="1" x14ac:dyDescent="0.3">
      <c r="A1935" s="13" t="s">
        <v>1</v>
      </c>
      <c r="B1935" s="13" t="s">
        <v>1</v>
      </c>
      <c r="C1935" s="13" t="s">
        <v>1</v>
      </c>
      <c r="D1935" s="74" t="s">
        <v>1</v>
      </c>
      <c r="E1935" s="74" t="s">
        <v>1</v>
      </c>
      <c r="F1935" s="74" t="s">
        <v>1</v>
      </c>
      <c r="G1935" s="13" t="s">
        <v>1</v>
      </c>
      <c r="H1935" s="19" t="s">
        <v>1</v>
      </c>
      <c r="I1935" s="19" t="s">
        <v>1</v>
      </c>
      <c r="J1935" s="19"/>
      <c r="K1935" s="19" t="s">
        <v>1</v>
      </c>
      <c r="L1935" s="19"/>
      <c r="M1935" s="19" t="s">
        <v>1</v>
      </c>
      <c r="N1935" s="19" t="s">
        <v>1</v>
      </c>
      <c r="O1935" s="19" t="s">
        <v>1</v>
      </c>
      <c r="P1935" s="31"/>
      <c r="Q1935" s="19" t="s">
        <v>1</v>
      </c>
      <c r="R1935" s="19" t="s">
        <v>1</v>
      </c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/>
      <c r="AF1935" s="19"/>
      <c r="AG1935" s="19"/>
      <c r="AH1935" s="19">
        <v>0</v>
      </c>
      <c r="AI1935" s="19">
        <v>0</v>
      </c>
      <c r="AJ1935" s="19" t="s">
        <v>1</v>
      </c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>
        <v>0</v>
      </c>
      <c r="BA1935" s="19">
        <v>0</v>
      </c>
      <c r="BB1935" s="19" t="s">
        <v>1</v>
      </c>
      <c r="BC1935" s="19"/>
      <c r="BD1935" s="19"/>
      <c r="BE1935" s="19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>
        <v>0</v>
      </c>
      <c r="BS1935" s="19">
        <v>0</v>
      </c>
      <c r="BT1935" s="19"/>
      <c r="BU1935" s="19"/>
      <c r="BV1935" s="19"/>
      <c r="BW1935" s="19">
        <f t="shared" si="5257"/>
        <v>0</v>
      </c>
      <c r="BX1935" s="19"/>
      <c r="BY1935" s="19"/>
      <c r="BZ1935" s="19"/>
      <c r="CA1935" s="19">
        <f>BV1935+BW1935</f>
        <v>0</v>
      </c>
      <c r="CB1935" s="127"/>
    </row>
    <row r="1936" spans="1:80" ht="69.75" customHeight="1" thickBot="1" x14ac:dyDescent="0.3">
      <c r="A1936" s="5" t="s">
        <v>4</v>
      </c>
      <c r="B1936" s="5" t="s">
        <v>5</v>
      </c>
      <c r="C1936" s="5" t="s">
        <v>6</v>
      </c>
      <c r="D1936" s="80" t="s">
        <v>1</v>
      </c>
      <c r="E1936" s="88" t="s">
        <v>7</v>
      </c>
      <c r="F1936" s="88" t="s">
        <v>8</v>
      </c>
      <c r="G1936" s="5" t="s">
        <v>9</v>
      </c>
      <c r="H1936" s="5" t="s">
        <v>10</v>
      </c>
      <c r="I1936" s="5" t="s">
        <v>11</v>
      </c>
      <c r="J1936" s="5" t="s">
        <v>1809</v>
      </c>
      <c r="K1936" s="5" t="s">
        <v>12</v>
      </c>
      <c r="L1936" s="5" t="s">
        <v>13</v>
      </c>
      <c r="M1936" s="5" t="s">
        <v>14</v>
      </c>
      <c r="N1936" s="5" t="s">
        <v>15</v>
      </c>
      <c r="O1936" s="5" t="s">
        <v>16</v>
      </c>
      <c r="P1936" s="5" t="s">
        <v>17</v>
      </c>
      <c r="Q1936" s="5" t="s">
        <v>18</v>
      </c>
      <c r="R1936" s="71" t="s">
        <v>14</v>
      </c>
      <c r="S1936" s="71" t="s">
        <v>1843</v>
      </c>
      <c r="T1936" s="71" t="s">
        <v>1797</v>
      </c>
      <c r="U1936" s="71" t="s">
        <v>1832</v>
      </c>
      <c r="V1936" s="71" t="s">
        <v>1833</v>
      </c>
      <c r="W1936" s="71" t="s">
        <v>1834</v>
      </c>
      <c r="X1936" s="71" t="s">
        <v>1847</v>
      </c>
      <c r="Y1936" s="71" t="s">
        <v>1844</v>
      </c>
      <c r="Z1936" s="71" t="s">
        <v>1835</v>
      </c>
      <c r="AA1936" s="71" t="s">
        <v>1836</v>
      </c>
      <c r="AB1936" s="71" t="s">
        <v>1837</v>
      </c>
      <c r="AC1936" s="71" t="s">
        <v>1838</v>
      </c>
      <c r="AD1936" s="71" t="s">
        <v>1839</v>
      </c>
      <c r="AE1936" s="71" t="s">
        <v>1840</v>
      </c>
      <c r="AF1936" s="71" t="s">
        <v>1845</v>
      </c>
      <c r="AG1936" s="71" t="s">
        <v>1846</v>
      </c>
      <c r="AH1936" s="71" t="s">
        <v>1841</v>
      </c>
      <c r="AI1936" s="71" t="s">
        <v>1842</v>
      </c>
      <c r="AJ1936" s="72" t="s">
        <v>15</v>
      </c>
      <c r="AK1936" s="72" t="s">
        <v>1843</v>
      </c>
      <c r="AL1936" s="72" t="s">
        <v>1797</v>
      </c>
      <c r="AM1936" s="72" t="s">
        <v>1832</v>
      </c>
      <c r="AN1936" s="72" t="s">
        <v>1833</v>
      </c>
      <c r="AO1936" s="72" t="s">
        <v>1834</v>
      </c>
      <c r="AP1936" s="72" t="s">
        <v>1848</v>
      </c>
      <c r="AQ1936" s="72" t="s">
        <v>1844</v>
      </c>
      <c r="AR1936" s="72" t="s">
        <v>1835</v>
      </c>
      <c r="AS1936" s="72" t="s">
        <v>1836</v>
      </c>
      <c r="AT1936" s="72" t="s">
        <v>1837</v>
      </c>
      <c r="AU1936" s="72" t="s">
        <v>1838</v>
      </c>
      <c r="AV1936" s="72" t="s">
        <v>1839</v>
      </c>
      <c r="AW1936" s="72" t="s">
        <v>1840</v>
      </c>
      <c r="AX1936" s="72" t="s">
        <v>1845</v>
      </c>
      <c r="AY1936" s="72" t="s">
        <v>1846</v>
      </c>
      <c r="AZ1936" s="72" t="s">
        <v>1841</v>
      </c>
      <c r="BA1936" s="72" t="s">
        <v>1842</v>
      </c>
      <c r="BB1936" s="73" t="s">
        <v>16</v>
      </c>
      <c r="BC1936" s="73" t="s">
        <v>1843</v>
      </c>
      <c r="BD1936" s="73" t="s">
        <v>1797</v>
      </c>
      <c r="BE1936" s="73" t="s">
        <v>1832</v>
      </c>
      <c r="BF1936" s="73" t="s">
        <v>1833</v>
      </c>
      <c r="BG1936" s="73" t="s">
        <v>1834</v>
      </c>
      <c r="BH1936" s="73" t="s">
        <v>1849</v>
      </c>
      <c r="BI1936" s="73" t="s">
        <v>1844</v>
      </c>
      <c r="BJ1936" s="73" t="s">
        <v>1835</v>
      </c>
      <c r="BK1936" s="73" t="s">
        <v>1836</v>
      </c>
      <c r="BL1936" s="73" t="s">
        <v>1837</v>
      </c>
      <c r="BM1936" s="73" t="s">
        <v>1838</v>
      </c>
      <c r="BN1936" s="73" t="s">
        <v>1839</v>
      </c>
      <c r="BO1936" s="73" t="s">
        <v>1840</v>
      </c>
      <c r="BP1936" s="73" t="s">
        <v>1845</v>
      </c>
      <c r="BQ1936" s="73" t="s">
        <v>1846</v>
      </c>
      <c r="BR1936" s="73" t="s">
        <v>1841</v>
      </c>
      <c r="BS1936" s="73" t="s">
        <v>1842</v>
      </c>
      <c r="BT1936" s="5" t="s">
        <v>1911</v>
      </c>
      <c r="BU1936" s="5" t="s">
        <v>1942</v>
      </c>
      <c r="BV1936" s="5" t="s">
        <v>1943</v>
      </c>
      <c r="BW1936" s="5" t="s">
        <v>1944</v>
      </c>
      <c r="BX1936" s="5" t="s">
        <v>1945</v>
      </c>
      <c r="BY1936" s="5" t="s">
        <v>1946</v>
      </c>
      <c r="BZ1936" s="5" t="s">
        <v>1947</v>
      </c>
      <c r="CA1936" s="5" t="s">
        <v>1948</v>
      </c>
      <c r="CB1936" s="120" t="s">
        <v>1916</v>
      </c>
    </row>
    <row r="1937" spans="1:80" x14ac:dyDescent="0.25">
      <c r="A1937" s="6" t="s">
        <v>1</v>
      </c>
      <c r="B1937" s="6" t="s">
        <v>1</v>
      </c>
      <c r="C1937" s="6" t="s">
        <v>1</v>
      </c>
      <c r="D1937" s="81" t="s">
        <v>1</v>
      </c>
      <c r="E1937" s="81" t="s">
        <v>1</v>
      </c>
      <c r="F1937" s="94" t="s">
        <v>1</v>
      </c>
      <c r="G1937" s="7" t="s">
        <v>1</v>
      </c>
      <c r="H1937" s="8" t="s">
        <v>1</v>
      </c>
      <c r="I1937" s="9" t="s">
        <v>19</v>
      </c>
      <c r="J1937" s="9">
        <v>1</v>
      </c>
      <c r="K1937" s="9" t="s">
        <v>20</v>
      </c>
      <c r="L1937" s="9" t="s">
        <v>21</v>
      </c>
      <c r="M1937" s="9" t="s">
        <v>22</v>
      </c>
      <c r="N1937" s="9" t="s">
        <v>23</v>
      </c>
      <c r="O1937" s="9" t="s">
        <v>24</v>
      </c>
      <c r="P1937" s="9" t="s">
        <v>25</v>
      </c>
      <c r="Q1937" s="9" t="s">
        <v>26</v>
      </c>
      <c r="R1937" s="9">
        <v>1</v>
      </c>
      <c r="S1937" s="9">
        <v>2</v>
      </c>
      <c r="T1937" s="9">
        <v>3</v>
      </c>
      <c r="U1937" s="9">
        <v>4</v>
      </c>
      <c r="V1937" s="9">
        <v>5</v>
      </c>
      <c r="W1937" s="9">
        <v>6</v>
      </c>
      <c r="X1937" s="9">
        <v>7</v>
      </c>
      <c r="Y1937" s="9">
        <v>8</v>
      </c>
      <c r="Z1937" s="9">
        <v>9</v>
      </c>
      <c r="AA1937" s="9">
        <v>10</v>
      </c>
      <c r="AB1937" s="9">
        <v>11</v>
      </c>
      <c r="AC1937" s="9">
        <v>12</v>
      </c>
      <c r="AD1937" s="9">
        <v>13</v>
      </c>
      <c r="AE1937" s="9">
        <v>14</v>
      </c>
      <c r="AF1937" s="9">
        <v>15</v>
      </c>
      <c r="AG1937" s="9">
        <v>16</v>
      </c>
      <c r="AH1937" s="9">
        <v>20</v>
      </c>
      <c r="AI1937" s="9">
        <v>21</v>
      </c>
      <c r="AJ1937" s="9">
        <v>1</v>
      </c>
      <c r="AK1937" s="9">
        <v>2</v>
      </c>
      <c r="AL1937" s="9">
        <v>3</v>
      </c>
      <c r="AM1937" s="9">
        <v>4</v>
      </c>
      <c r="AN1937" s="9">
        <v>5</v>
      </c>
      <c r="AO1937" s="9">
        <v>6</v>
      </c>
      <c r="AP1937" s="9">
        <v>7</v>
      </c>
      <c r="AQ1937" s="9">
        <v>8</v>
      </c>
      <c r="AR1937" s="9">
        <v>9</v>
      </c>
      <c r="AS1937" s="9">
        <v>10</v>
      </c>
      <c r="AT1937" s="9">
        <v>11</v>
      </c>
      <c r="AU1937" s="9">
        <v>12</v>
      </c>
      <c r="AV1937" s="9">
        <v>13</v>
      </c>
      <c r="AW1937" s="9">
        <v>14</v>
      </c>
      <c r="AX1937" s="9">
        <v>15</v>
      </c>
      <c r="AY1937" s="9">
        <v>16</v>
      </c>
      <c r="AZ1937" s="9">
        <v>20</v>
      </c>
      <c r="BA1937" s="9">
        <v>21</v>
      </c>
      <c r="BB1937" s="9">
        <v>1</v>
      </c>
      <c r="BC1937" s="9">
        <v>2</v>
      </c>
      <c r="BD1937" s="9">
        <v>3</v>
      </c>
      <c r="BE1937" s="9">
        <v>4</v>
      </c>
      <c r="BF1937" s="9">
        <v>5</v>
      </c>
      <c r="BG1937" s="9">
        <v>6</v>
      </c>
      <c r="BH1937" s="9">
        <v>7</v>
      </c>
      <c r="BI1937" s="9">
        <v>8</v>
      </c>
      <c r="BJ1937" s="9">
        <v>9</v>
      </c>
      <c r="BK1937" s="9">
        <v>10</v>
      </c>
      <c r="BL1937" s="9">
        <v>11</v>
      </c>
      <c r="BM1937" s="9">
        <v>12</v>
      </c>
      <c r="BN1937" s="9">
        <v>13</v>
      </c>
      <c r="BO1937" s="9">
        <v>14</v>
      </c>
      <c r="BP1937" s="9">
        <v>15</v>
      </c>
      <c r="BQ1937" s="9">
        <v>16</v>
      </c>
      <c r="BR1937" s="9">
        <v>20</v>
      </c>
      <c r="BS1937" s="9">
        <v>21</v>
      </c>
      <c r="BT1937" s="9">
        <v>1</v>
      </c>
      <c r="BU1937" s="9">
        <v>2</v>
      </c>
      <c r="BV1937" s="9">
        <v>3</v>
      </c>
      <c r="BW1937" s="9" t="s">
        <v>1798</v>
      </c>
      <c r="BX1937" s="9">
        <v>5</v>
      </c>
      <c r="BY1937" s="9">
        <v>6</v>
      </c>
      <c r="BZ1937" s="9">
        <v>7</v>
      </c>
      <c r="CA1937" s="9" t="s">
        <v>1917</v>
      </c>
      <c r="CB1937" s="121">
        <v>9</v>
      </c>
    </row>
    <row r="1938" spans="1:80" x14ac:dyDescent="0.25">
      <c r="A1938" s="1" t="s">
        <v>928</v>
      </c>
      <c r="B1938" s="1" t="s">
        <v>88</v>
      </c>
      <c r="C1938" s="4" t="s">
        <v>1093</v>
      </c>
      <c r="D1938" s="79" t="s">
        <v>1094</v>
      </c>
      <c r="E1938" s="78" t="s">
        <v>1</v>
      </c>
      <c r="F1938" s="78" t="s">
        <v>1</v>
      </c>
      <c r="G1938" s="2" t="s">
        <v>1</v>
      </c>
      <c r="H1938" s="2" t="s">
        <v>1095</v>
      </c>
      <c r="I1938" s="3" t="s">
        <v>1</v>
      </c>
      <c r="J1938" s="3">
        <f t="shared" ref="J1938:J1971" si="5258">SUM(K1938,L1938,P1938,Q1938)</f>
        <v>0</v>
      </c>
      <c r="K1938" s="3" t="s">
        <v>1</v>
      </c>
      <c r="L1938" s="3"/>
      <c r="M1938" s="3" t="s">
        <v>1</v>
      </c>
      <c r="N1938" s="3" t="s">
        <v>1</v>
      </c>
      <c r="O1938" s="3" t="s">
        <v>1</v>
      </c>
      <c r="P1938" s="26"/>
      <c r="Q1938" s="3" t="s">
        <v>1</v>
      </c>
      <c r="R1938" s="3" t="s">
        <v>1</v>
      </c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>
        <v>0</v>
      </c>
      <c r="AI1938" s="3">
        <v>0</v>
      </c>
      <c r="AJ1938" s="3" t="s">
        <v>1</v>
      </c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>
        <v>0</v>
      </c>
      <c r="BA1938" s="3">
        <v>0</v>
      </c>
      <c r="BB1938" s="3" t="s">
        <v>1</v>
      </c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>
        <v>0</v>
      </c>
      <c r="BS1938" s="3">
        <v>0</v>
      </c>
      <c r="BT1938" s="3">
        <v>0</v>
      </c>
      <c r="BU1938" s="3"/>
      <c r="BV1938" s="3"/>
      <c r="BW1938" s="3">
        <f t="shared" si="5257"/>
        <v>0</v>
      </c>
      <c r="BX1938" s="3"/>
      <c r="BY1938" s="3"/>
      <c r="BZ1938" s="3"/>
      <c r="CA1938" s="3">
        <f t="shared" ref="CA1938:CA1971" si="5259">BV1938+BW1938</f>
        <v>0</v>
      </c>
      <c r="CB1938" s="122"/>
    </row>
    <row r="1939" spans="1:80" ht="33.75" x14ac:dyDescent="0.25">
      <c r="A1939" s="1" t="s">
        <v>1</v>
      </c>
      <c r="B1939" s="1" t="s">
        <v>1</v>
      </c>
      <c r="C1939" s="1" t="s">
        <v>1</v>
      </c>
      <c r="D1939" s="78" t="s">
        <v>1</v>
      </c>
      <c r="E1939" s="78" t="s">
        <v>1</v>
      </c>
      <c r="F1939" s="78" t="s">
        <v>1</v>
      </c>
      <c r="G1939" s="2" t="s">
        <v>1</v>
      </c>
      <c r="H1939" s="10" t="s">
        <v>30</v>
      </c>
      <c r="I1939" s="11">
        <f>SUM(I1940,I1948,I1950)</f>
        <v>1566675</v>
      </c>
      <c r="J1939" s="11">
        <f t="shared" si="5258"/>
        <v>1616850</v>
      </c>
      <c r="K1939" s="11">
        <f t="shared" ref="K1939" si="5260">SUM(K1940,K1948,K1950)</f>
        <v>1543550</v>
      </c>
      <c r="L1939" s="11">
        <f t="shared" ref="L1939:L1970" si="5261">SUM(M1939:O1939)</f>
        <v>73300</v>
      </c>
      <c r="M1939" s="11">
        <f t="shared" ref="M1939:Q1939" si="5262">SUM(M1940,M1948,M1950)</f>
        <v>73300</v>
      </c>
      <c r="N1939" s="11">
        <f t="shared" si="5262"/>
        <v>0</v>
      </c>
      <c r="O1939" s="11">
        <f t="shared" si="5262"/>
        <v>0</v>
      </c>
      <c r="P1939" s="11">
        <f t="shared" si="5262"/>
        <v>0</v>
      </c>
      <c r="Q1939" s="11">
        <f t="shared" si="5262"/>
        <v>0</v>
      </c>
      <c r="R1939" s="11">
        <f t="shared" ref="R1939:AG1939" si="5263">SUM(R1940,R1948,R1950)</f>
        <v>73300</v>
      </c>
      <c r="S1939" s="11">
        <f t="shared" si="5263"/>
        <v>0</v>
      </c>
      <c r="T1939" s="11">
        <f t="shared" si="5263"/>
        <v>0</v>
      </c>
      <c r="U1939" s="11">
        <f t="shared" si="5263"/>
        <v>0</v>
      </c>
      <c r="V1939" s="11">
        <f t="shared" si="5263"/>
        <v>0</v>
      </c>
      <c r="W1939" s="11">
        <f t="shared" si="5263"/>
        <v>0</v>
      </c>
      <c r="X1939" s="11">
        <f t="shared" ref="X1939" si="5264">SUM(X1940,X1948,X1950)</f>
        <v>73300</v>
      </c>
      <c r="Y1939" s="11">
        <f t="shared" si="5263"/>
        <v>0</v>
      </c>
      <c r="Z1939" s="11">
        <f t="shared" si="5263"/>
        <v>13474</v>
      </c>
      <c r="AA1939" s="11">
        <f t="shared" si="5263"/>
        <v>0</v>
      </c>
      <c r="AB1939" s="11">
        <f t="shared" si="5263"/>
        <v>0</v>
      </c>
      <c r="AC1939" s="11">
        <f t="shared" si="5263"/>
        <v>0</v>
      </c>
      <c r="AD1939" s="11">
        <f t="shared" si="5263"/>
        <v>35888</v>
      </c>
      <c r="AE1939" s="11">
        <f t="shared" si="5263"/>
        <v>9941</v>
      </c>
      <c r="AF1939" s="11">
        <f t="shared" si="5263"/>
        <v>0</v>
      </c>
      <c r="AG1939" s="11">
        <f t="shared" si="5263"/>
        <v>0</v>
      </c>
      <c r="AH1939" s="11">
        <v>59303</v>
      </c>
      <c r="AI1939" s="11">
        <v>13997</v>
      </c>
      <c r="AJ1939" s="11">
        <f t="shared" ref="AJ1939:AY1939" si="5265">SUM(AJ1940,AJ1948,AJ1950)</f>
        <v>0</v>
      </c>
      <c r="AK1939" s="11">
        <f t="shared" si="5265"/>
        <v>0</v>
      </c>
      <c r="AL1939" s="11">
        <f t="shared" si="5265"/>
        <v>0</v>
      </c>
      <c r="AM1939" s="11">
        <f t="shared" si="5265"/>
        <v>0</v>
      </c>
      <c r="AN1939" s="11">
        <f t="shared" si="5265"/>
        <v>0</v>
      </c>
      <c r="AO1939" s="11">
        <f t="shared" si="5265"/>
        <v>0</v>
      </c>
      <c r="AP1939" s="11">
        <f t="shared" ref="AP1939" si="5266">SUM(AP1940,AP1948,AP1950)</f>
        <v>0</v>
      </c>
      <c r="AQ1939" s="11">
        <f t="shared" si="5265"/>
        <v>0</v>
      </c>
      <c r="AR1939" s="11">
        <f t="shared" si="5265"/>
        <v>0</v>
      </c>
      <c r="AS1939" s="11">
        <f t="shared" si="5265"/>
        <v>0</v>
      </c>
      <c r="AT1939" s="11">
        <f t="shared" si="5265"/>
        <v>0</v>
      </c>
      <c r="AU1939" s="11">
        <f t="shared" si="5265"/>
        <v>0</v>
      </c>
      <c r="AV1939" s="11">
        <f t="shared" si="5265"/>
        <v>0</v>
      </c>
      <c r="AW1939" s="11">
        <f t="shared" si="5265"/>
        <v>0</v>
      </c>
      <c r="AX1939" s="11">
        <f t="shared" si="5265"/>
        <v>0</v>
      </c>
      <c r="AY1939" s="11">
        <f t="shared" si="5265"/>
        <v>0</v>
      </c>
      <c r="AZ1939" s="11">
        <v>0</v>
      </c>
      <c r="BA1939" s="11">
        <v>0</v>
      </c>
      <c r="BB1939" s="11">
        <f t="shared" ref="BB1939:BQ1939" si="5267">SUM(BB1940,BB1948,BB1950)</f>
        <v>0</v>
      </c>
      <c r="BC1939" s="11">
        <f t="shared" si="5267"/>
        <v>10787</v>
      </c>
      <c r="BD1939" s="11">
        <f t="shared" si="5267"/>
        <v>0</v>
      </c>
      <c r="BE1939" s="11">
        <f t="shared" si="5267"/>
        <v>0</v>
      </c>
      <c r="BF1939" s="11">
        <f t="shared" si="5267"/>
        <v>0</v>
      </c>
      <c r="BG1939" s="11">
        <f t="shared" si="5267"/>
        <v>0</v>
      </c>
      <c r="BH1939" s="11">
        <f t="shared" ref="BH1939" si="5268">SUM(BH1940,BH1948,BH1950)</f>
        <v>10787</v>
      </c>
      <c r="BI1939" s="11">
        <f t="shared" si="5267"/>
        <v>0</v>
      </c>
      <c r="BJ1939" s="11">
        <f t="shared" si="5267"/>
        <v>0</v>
      </c>
      <c r="BK1939" s="11">
        <f t="shared" si="5267"/>
        <v>10787</v>
      </c>
      <c r="BL1939" s="11">
        <f t="shared" si="5267"/>
        <v>0</v>
      </c>
      <c r="BM1939" s="11">
        <f t="shared" si="5267"/>
        <v>0</v>
      </c>
      <c r="BN1939" s="11">
        <f t="shared" si="5267"/>
        <v>0</v>
      </c>
      <c r="BO1939" s="11">
        <f t="shared" si="5267"/>
        <v>0</v>
      </c>
      <c r="BP1939" s="11">
        <f t="shared" si="5267"/>
        <v>0</v>
      </c>
      <c r="BQ1939" s="11">
        <f t="shared" si="5267"/>
        <v>0</v>
      </c>
      <c r="BR1939" s="11">
        <v>10787</v>
      </c>
      <c r="BS1939" s="11">
        <v>0</v>
      </c>
      <c r="BT1939" s="11">
        <f t="shared" ref="BT1939:BZ1939" si="5269">SUM(BT1940,BT1948,BT1950)</f>
        <v>1692901</v>
      </c>
      <c r="BU1939" s="11">
        <f t="shared" si="5269"/>
        <v>1619601</v>
      </c>
      <c r="BV1939" s="11">
        <f t="shared" si="5269"/>
        <v>1076018</v>
      </c>
      <c r="BW1939" s="11">
        <f t="shared" si="5269"/>
        <v>254153</v>
      </c>
      <c r="BX1939" s="11">
        <f t="shared" si="5269"/>
        <v>160398</v>
      </c>
      <c r="BY1939" s="11">
        <f t="shared" si="5269"/>
        <v>46405</v>
      </c>
      <c r="BZ1939" s="11">
        <f t="shared" si="5269"/>
        <v>47350</v>
      </c>
      <c r="CA1939" s="11">
        <f t="shared" si="5259"/>
        <v>1330171</v>
      </c>
      <c r="CB1939" s="123">
        <f t="shared" ref="CB1939:CB1970" si="5270">IF(BU1939=0,"-",CA1939/BU1939*100)</f>
        <v>82.129549191436652</v>
      </c>
    </row>
    <row r="1940" spans="1:80" x14ac:dyDescent="0.25">
      <c r="A1940" s="4" t="s">
        <v>928</v>
      </c>
      <c r="B1940" s="4" t="s">
        <v>88</v>
      </c>
      <c r="C1940" s="4" t="s">
        <v>1093</v>
      </c>
      <c r="D1940" s="79" t="s">
        <v>1094</v>
      </c>
      <c r="E1940" s="78" t="s">
        <v>31</v>
      </c>
      <c r="F1940" s="78" t="s">
        <v>1</v>
      </c>
      <c r="G1940" s="2" t="s">
        <v>1</v>
      </c>
      <c r="H1940" s="2" t="s">
        <v>32</v>
      </c>
      <c r="I1940" s="12">
        <f>SUM(I1941,I1942)</f>
        <v>1254544</v>
      </c>
      <c r="J1940" s="12">
        <f t="shared" si="5258"/>
        <v>1304517</v>
      </c>
      <c r="K1940" s="12">
        <f t="shared" ref="K1940" si="5271">SUM(K1941,K1942)</f>
        <v>1274017</v>
      </c>
      <c r="L1940" s="12">
        <f t="shared" si="5261"/>
        <v>30500</v>
      </c>
      <c r="M1940" s="12">
        <f t="shared" ref="M1940:Q1940" si="5272">SUM(M1941,M1942)</f>
        <v>30500</v>
      </c>
      <c r="N1940" s="12">
        <f t="shared" si="5272"/>
        <v>0</v>
      </c>
      <c r="O1940" s="12">
        <f t="shared" si="5272"/>
        <v>0</v>
      </c>
      <c r="P1940" s="12">
        <f t="shared" si="5272"/>
        <v>0</v>
      </c>
      <c r="Q1940" s="12">
        <f t="shared" si="5272"/>
        <v>0</v>
      </c>
      <c r="R1940" s="12">
        <f t="shared" ref="R1940:AG1940" si="5273">SUM(R1941,R1942)</f>
        <v>30500</v>
      </c>
      <c r="S1940" s="12">
        <f t="shared" si="5273"/>
        <v>0</v>
      </c>
      <c r="T1940" s="12">
        <f t="shared" si="5273"/>
        <v>0</v>
      </c>
      <c r="U1940" s="12">
        <f t="shared" si="5273"/>
        <v>0</v>
      </c>
      <c r="V1940" s="12">
        <f t="shared" si="5273"/>
        <v>0</v>
      </c>
      <c r="W1940" s="12">
        <f t="shared" si="5273"/>
        <v>0</v>
      </c>
      <c r="X1940" s="12">
        <f t="shared" ref="X1940" si="5274">SUM(X1941,X1942)</f>
        <v>30500</v>
      </c>
      <c r="Y1940" s="12">
        <f t="shared" si="5273"/>
        <v>0</v>
      </c>
      <c r="Z1940" s="12">
        <f t="shared" si="5273"/>
        <v>4750</v>
      </c>
      <c r="AA1940" s="12">
        <f t="shared" si="5273"/>
        <v>0</v>
      </c>
      <c r="AB1940" s="12">
        <f t="shared" si="5273"/>
        <v>0</v>
      </c>
      <c r="AC1940" s="12">
        <f t="shared" si="5273"/>
        <v>0</v>
      </c>
      <c r="AD1940" s="12">
        <f t="shared" si="5273"/>
        <v>18053</v>
      </c>
      <c r="AE1940" s="12">
        <f t="shared" si="5273"/>
        <v>7697</v>
      </c>
      <c r="AF1940" s="12">
        <f t="shared" si="5273"/>
        <v>0</v>
      </c>
      <c r="AG1940" s="12">
        <f t="shared" si="5273"/>
        <v>0</v>
      </c>
      <c r="AH1940" s="12">
        <v>30500</v>
      </c>
      <c r="AI1940" s="12">
        <v>0</v>
      </c>
      <c r="AJ1940" s="12">
        <f t="shared" ref="AJ1940:AY1940" si="5275">SUM(AJ1941,AJ1942)</f>
        <v>0</v>
      </c>
      <c r="AK1940" s="12">
        <f t="shared" si="5275"/>
        <v>0</v>
      </c>
      <c r="AL1940" s="12">
        <f t="shared" si="5275"/>
        <v>0</v>
      </c>
      <c r="AM1940" s="12">
        <f t="shared" si="5275"/>
        <v>0</v>
      </c>
      <c r="AN1940" s="12">
        <f t="shared" si="5275"/>
        <v>0</v>
      </c>
      <c r="AO1940" s="12">
        <f t="shared" si="5275"/>
        <v>0</v>
      </c>
      <c r="AP1940" s="12">
        <f t="shared" ref="AP1940" si="5276">SUM(AP1941,AP1942)</f>
        <v>0</v>
      </c>
      <c r="AQ1940" s="12">
        <f t="shared" si="5275"/>
        <v>0</v>
      </c>
      <c r="AR1940" s="12">
        <f t="shared" si="5275"/>
        <v>0</v>
      </c>
      <c r="AS1940" s="12">
        <f t="shared" si="5275"/>
        <v>0</v>
      </c>
      <c r="AT1940" s="12">
        <f t="shared" si="5275"/>
        <v>0</v>
      </c>
      <c r="AU1940" s="12">
        <f t="shared" si="5275"/>
        <v>0</v>
      </c>
      <c r="AV1940" s="12">
        <f t="shared" si="5275"/>
        <v>0</v>
      </c>
      <c r="AW1940" s="12">
        <f t="shared" si="5275"/>
        <v>0</v>
      </c>
      <c r="AX1940" s="12">
        <f t="shared" si="5275"/>
        <v>0</v>
      </c>
      <c r="AY1940" s="12">
        <f t="shared" si="5275"/>
        <v>0</v>
      </c>
      <c r="AZ1940" s="12">
        <v>0</v>
      </c>
      <c r="BA1940" s="12">
        <v>0</v>
      </c>
      <c r="BB1940" s="12">
        <f t="shared" ref="BB1940:BQ1940" si="5277">SUM(BB1941,BB1942)</f>
        <v>0</v>
      </c>
      <c r="BC1940" s="12">
        <f t="shared" si="5277"/>
        <v>0</v>
      </c>
      <c r="BD1940" s="12">
        <f t="shared" si="5277"/>
        <v>0</v>
      </c>
      <c r="BE1940" s="12">
        <f t="shared" si="5277"/>
        <v>0</v>
      </c>
      <c r="BF1940" s="12">
        <f t="shared" si="5277"/>
        <v>0</v>
      </c>
      <c r="BG1940" s="12">
        <f t="shared" si="5277"/>
        <v>0</v>
      </c>
      <c r="BH1940" s="12">
        <f t="shared" ref="BH1940" si="5278">SUM(BH1941,BH1942)</f>
        <v>0</v>
      </c>
      <c r="BI1940" s="12">
        <f t="shared" si="5277"/>
        <v>0</v>
      </c>
      <c r="BJ1940" s="12">
        <f t="shared" si="5277"/>
        <v>0</v>
      </c>
      <c r="BK1940" s="12">
        <f t="shared" si="5277"/>
        <v>0</v>
      </c>
      <c r="BL1940" s="12">
        <f t="shared" si="5277"/>
        <v>0</v>
      </c>
      <c r="BM1940" s="12">
        <f t="shared" si="5277"/>
        <v>0</v>
      </c>
      <c r="BN1940" s="12">
        <f t="shared" si="5277"/>
        <v>0</v>
      </c>
      <c r="BO1940" s="12">
        <f t="shared" si="5277"/>
        <v>0</v>
      </c>
      <c r="BP1940" s="12">
        <f t="shared" si="5277"/>
        <v>0</v>
      </c>
      <c r="BQ1940" s="12">
        <f t="shared" si="5277"/>
        <v>0</v>
      </c>
      <c r="BR1940" s="12">
        <v>0</v>
      </c>
      <c r="BS1940" s="12">
        <v>0</v>
      </c>
      <c r="BT1940" s="12">
        <f t="shared" ref="BT1940:BZ1940" si="5279">SUM(BT1941,BT1942)</f>
        <v>1360961</v>
      </c>
      <c r="BU1940" s="12">
        <f t="shared" si="5279"/>
        <v>1330461</v>
      </c>
      <c r="BV1940" s="12">
        <f t="shared" si="5279"/>
        <v>901443</v>
      </c>
      <c r="BW1940" s="12">
        <f t="shared" si="5279"/>
        <v>214898</v>
      </c>
      <c r="BX1940" s="12">
        <f t="shared" si="5279"/>
        <v>137898</v>
      </c>
      <c r="BY1940" s="12">
        <f t="shared" si="5279"/>
        <v>38500</v>
      </c>
      <c r="BZ1940" s="12">
        <f t="shared" si="5279"/>
        <v>38500</v>
      </c>
      <c r="CA1940" s="12">
        <f t="shared" si="5259"/>
        <v>1116341</v>
      </c>
      <c r="CB1940" s="124">
        <f t="shared" si="5270"/>
        <v>83.906330211858887</v>
      </c>
    </row>
    <row r="1941" spans="1:80" x14ac:dyDescent="0.25">
      <c r="A1941" s="4" t="s">
        <v>928</v>
      </c>
      <c r="B1941" s="4" t="s">
        <v>88</v>
      </c>
      <c r="C1941" s="4" t="s">
        <v>1093</v>
      </c>
      <c r="D1941" s="79" t="s">
        <v>1094</v>
      </c>
      <c r="E1941" s="89">
        <v>6111</v>
      </c>
      <c r="F1941" s="79"/>
      <c r="G1941" s="75" t="s">
        <v>1906</v>
      </c>
      <c r="H1941" s="13" t="s">
        <v>33</v>
      </c>
      <c r="I1941" s="14">
        <v>1109679</v>
      </c>
      <c r="J1941" s="14">
        <f t="shared" si="5258"/>
        <v>1128882</v>
      </c>
      <c r="K1941" s="14">
        <v>1103882</v>
      </c>
      <c r="L1941" s="14">
        <f t="shared" si="5261"/>
        <v>25000</v>
      </c>
      <c r="M1941" s="14">
        <v>25000</v>
      </c>
      <c r="N1941" s="14">
        <v>0</v>
      </c>
      <c r="O1941" s="14">
        <v>0</v>
      </c>
      <c r="P1941" s="14">
        <v>0</v>
      </c>
      <c r="Q1941" s="14">
        <v>0</v>
      </c>
      <c r="R1941" s="14">
        <v>25000</v>
      </c>
      <c r="S1941" s="14"/>
      <c r="T1941" s="14"/>
      <c r="U1941" s="14"/>
      <c r="V1941" s="14"/>
      <c r="W1941" s="14"/>
      <c r="X1941" s="14">
        <f t="shared" si="5105"/>
        <v>25000</v>
      </c>
      <c r="Y1941" s="14"/>
      <c r="Z1941" s="14">
        <v>4000</v>
      </c>
      <c r="AA1941" s="14"/>
      <c r="AB1941" s="14"/>
      <c r="AC1941" s="14"/>
      <c r="AD1941" s="14">
        <v>15486</v>
      </c>
      <c r="AE1941" s="14">
        <v>5514</v>
      </c>
      <c r="AF1941" s="14"/>
      <c r="AG1941" s="14"/>
      <c r="AH1941" s="14">
        <v>25000</v>
      </c>
      <c r="AI1941" s="14">
        <v>0</v>
      </c>
      <c r="AJ1941" s="14">
        <v>0</v>
      </c>
      <c r="AK1941" s="14"/>
      <c r="AL1941" s="14"/>
      <c r="AM1941" s="14"/>
      <c r="AN1941" s="14"/>
      <c r="AO1941" s="14"/>
      <c r="AP1941" s="14">
        <f t="shared" si="5106"/>
        <v>0</v>
      </c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>
        <v>0</v>
      </c>
      <c r="BA1941" s="14">
        <v>0</v>
      </c>
      <c r="BB1941" s="14">
        <v>0</v>
      </c>
      <c r="BC1941" s="14"/>
      <c r="BD1941" s="14"/>
      <c r="BE1941" s="14"/>
      <c r="BF1941" s="14"/>
      <c r="BG1941" s="14"/>
      <c r="BH1941" s="14">
        <f t="shared" si="5107"/>
        <v>0</v>
      </c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>
        <v>0</v>
      </c>
      <c r="BS1941" s="14">
        <v>0</v>
      </c>
      <c r="BT1941" s="14">
        <v>1185326</v>
      </c>
      <c r="BU1941" s="14">
        <v>1160326</v>
      </c>
      <c r="BV1941" s="14">
        <v>787732</v>
      </c>
      <c r="BW1941" s="14">
        <f t="shared" si="5257"/>
        <v>175000</v>
      </c>
      <c r="BX1941" s="14">
        <v>125000</v>
      </c>
      <c r="BY1941" s="14">
        <v>25000</v>
      </c>
      <c r="BZ1941" s="14">
        <v>25000</v>
      </c>
      <c r="CA1941" s="14">
        <f t="shared" si="5259"/>
        <v>962732</v>
      </c>
      <c r="CB1941" s="122">
        <f t="shared" si="5270"/>
        <v>82.970820269475993</v>
      </c>
    </row>
    <row r="1942" spans="1:80" x14ac:dyDescent="0.25">
      <c r="A1942" s="1" t="s">
        <v>928</v>
      </c>
      <c r="B1942" s="1" t="s">
        <v>88</v>
      </c>
      <c r="C1942" s="1" t="s">
        <v>1093</v>
      </c>
      <c r="D1942" s="82" t="s">
        <v>1094</v>
      </c>
      <c r="E1942" s="82" t="s">
        <v>34</v>
      </c>
      <c r="F1942" s="79" t="s">
        <v>1</v>
      </c>
      <c r="G1942" s="13" t="s">
        <v>1</v>
      </c>
      <c r="H1942" s="2" t="s">
        <v>35</v>
      </c>
      <c r="I1942" s="12">
        <f>SUM(I1943:I1947)</f>
        <v>144865</v>
      </c>
      <c r="J1942" s="12">
        <f t="shared" si="5258"/>
        <v>175635</v>
      </c>
      <c r="K1942" s="12">
        <f t="shared" ref="K1942" si="5280">SUM(K1943:K1947)</f>
        <v>170135</v>
      </c>
      <c r="L1942" s="12">
        <f t="shared" si="5261"/>
        <v>5500</v>
      </c>
      <c r="M1942" s="12">
        <f t="shared" ref="M1942:Q1942" si="5281">SUM(M1943:M1947)</f>
        <v>5500</v>
      </c>
      <c r="N1942" s="12">
        <f t="shared" si="5281"/>
        <v>0</v>
      </c>
      <c r="O1942" s="12">
        <f t="shared" si="5281"/>
        <v>0</v>
      </c>
      <c r="P1942" s="12">
        <f t="shared" si="5281"/>
        <v>0</v>
      </c>
      <c r="Q1942" s="12">
        <f t="shared" si="5281"/>
        <v>0</v>
      </c>
      <c r="R1942" s="12">
        <f t="shared" ref="R1942:AG1942" si="5282">SUM(R1943:R1947)</f>
        <v>5500</v>
      </c>
      <c r="S1942" s="12">
        <f t="shared" si="5282"/>
        <v>0</v>
      </c>
      <c r="T1942" s="12">
        <f t="shared" si="5282"/>
        <v>0</v>
      </c>
      <c r="U1942" s="12">
        <f t="shared" si="5282"/>
        <v>0</v>
      </c>
      <c r="V1942" s="12">
        <f t="shared" si="5282"/>
        <v>0</v>
      </c>
      <c r="W1942" s="12">
        <f t="shared" si="5282"/>
        <v>0</v>
      </c>
      <c r="X1942" s="12">
        <f t="shared" si="5282"/>
        <v>5500</v>
      </c>
      <c r="Y1942" s="12">
        <f t="shared" si="5282"/>
        <v>0</v>
      </c>
      <c r="Z1942" s="12">
        <f t="shared" si="5282"/>
        <v>750</v>
      </c>
      <c r="AA1942" s="12">
        <f t="shared" si="5282"/>
        <v>0</v>
      </c>
      <c r="AB1942" s="12">
        <f t="shared" si="5282"/>
        <v>0</v>
      </c>
      <c r="AC1942" s="12">
        <f t="shared" si="5282"/>
        <v>0</v>
      </c>
      <c r="AD1942" s="12">
        <f t="shared" si="5282"/>
        <v>2567</v>
      </c>
      <c r="AE1942" s="12">
        <f t="shared" si="5282"/>
        <v>2183</v>
      </c>
      <c r="AF1942" s="12">
        <f t="shared" si="5282"/>
        <v>0</v>
      </c>
      <c r="AG1942" s="12">
        <f t="shared" si="5282"/>
        <v>0</v>
      </c>
      <c r="AH1942" s="12">
        <v>5500</v>
      </c>
      <c r="AI1942" s="12">
        <v>0</v>
      </c>
      <c r="AJ1942" s="12">
        <f t="shared" ref="AJ1942:AY1942" si="5283">SUM(AJ1943:AJ1947)</f>
        <v>0</v>
      </c>
      <c r="AK1942" s="12">
        <f t="shared" si="5283"/>
        <v>0</v>
      </c>
      <c r="AL1942" s="12">
        <f t="shared" si="5283"/>
        <v>0</v>
      </c>
      <c r="AM1942" s="12">
        <f t="shared" si="5283"/>
        <v>0</v>
      </c>
      <c r="AN1942" s="12">
        <f t="shared" si="5283"/>
        <v>0</v>
      </c>
      <c r="AO1942" s="12">
        <f t="shared" si="5283"/>
        <v>0</v>
      </c>
      <c r="AP1942" s="12">
        <f t="shared" si="5283"/>
        <v>0</v>
      </c>
      <c r="AQ1942" s="12">
        <f t="shared" si="5283"/>
        <v>0</v>
      </c>
      <c r="AR1942" s="12">
        <f t="shared" si="5283"/>
        <v>0</v>
      </c>
      <c r="AS1942" s="12">
        <f t="shared" si="5283"/>
        <v>0</v>
      </c>
      <c r="AT1942" s="12">
        <f t="shared" si="5283"/>
        <v>0</v>
      </c>
      <c r="AU1942" s="12">
        <f t="shared" si="5283"/>
        <v>0</v>
      </c>
      <c r="AV1942" s="12">
        <f t="shared" si="5283"/>
        <v>0</v>
      </c>
      <c r="AW1942" s="12">
        <f t="shared" si="5283"/>
        <v>0</v>
      </c>
      <c r="AX1942" s="12">
        <f t="shared" si="5283"/>
        <v>0</v>
      </c>
      <c r="AY1942" s="12">
        <f t="shared" si="5283"/>
        <v>0</v>
      </c>
      <c r="AZ1942" s="12">
        <v>0</v>
      </c>
      <c r="BA1942" s="12">
        <v>0</v>
      </c>
      <c r="BB1942" s="12">
        <f t="shared" ref="BB1942:BQ1942" si="5284">SUM(BB1943:BB1947)</f>
        <v>0</v>
      </c>
      <c r="BC1942" s="12">
        <f t="shared" si="5284"/>
        <v>0</v>
      </c>
      <c r="BD1942" s="12">
        <f t="shared" si="5284"/>
        <v>0</v>
      </c>
      <c r="BE1942" s="12">
        <f t="shared" si="5284"/>
        <v>0</v>
      </c>
      <c r="BF1942" s="12">
        <f t="shared" si="5284"/>
        <v>0</v>
      </c>
      <c r="BG1942" s="12">
        <f t="shared" si="5284"/>
        <v>0</v>
      </c>
      <c r="BH1942" s="12">
        <f t="shared" si="5284"/>
        <v>0</v>
      </c>
      <c r="BI1942" s="12">
        <f t="shared" si="5284"/>
        <v>0</v>
      </c>
      <c r="BJ1942" s="12">
        <f t="shared" si="5284"/>
        <v>0</v>
      </c>
      <c r="BK1942" s="12">
        <f t="shared" si="5284"/>
        <v>0</v>
      </c>
      <c r="BL1942" s="12">
        <f t="shared" si="5284"/>
        <v>0</v>
      </c>
      <c r="BM1942" s="12">
        <f t="shared" si="5284"/>
        <v>0</v>
      </c>
      <c r="BN1942" s="12">
        <f t="shared" si="5284"/>
        <v>0</v>
      </c>
      <c r="BO1942" s="12">
        <f t="shared" si="5284"/>
        <v>0</v>
      </c>
      <c r="BP1942" s="12">
        <f t="shared" si="5284"/>
        <v>0</v>
      </c>
      <c r="BQ1942" s="12">
        <f t="shared" si="5284"/>
        <v>0</v>
      </c>
      <c r="BR1942" s="12">
        <v>0</v>
      </c>
      <c r="BS1942" s="12">
        <v>0</v>
      </c>
      <c r="BT1942" s="12">
        <f t="shared" ref="BT1942:BX1942" si="5285">SUM(BT1943:BT1947)</f>
        <v>175635</v>
      </c>
      <c r="BU1942" s="12">
        <f t="shared" si="5285"/>
        <v>170135</v>
      </c>
      <c r="BV1942" s="12">
        <f t="shared" si="5285"/>
        <v>113711</v>
      </c>
      <c r="BW1942" s="12">
        <f t="shared" si="5285"/>
        <v>39898</v>
      </c>
      <c r="BX1942" s="12">
        <f t="shared" si="5285"/>
        <v>12898</v>
      </c>
      <c r="BY1942" s="12">
        <f t="shared" ref="BY1942" si="5286">SUM(BY1943:BY1947)</f>
        <v>13500</v>
      </c>
      <c r="BZ1942" s="12">
        <f t="shared" ref="BZ1942" si="5287">SUM(BZ1943:BZ1947)</f>
        <v>13500</v>
      </c>
      <c r="CA1942" s="12">
        <f t="shared" si="5259"/>
        <v>153609</v>
      </c>
      <c r="CB1942" s="124">
        <f t="shared" si="5270"/>
        <v>90.286537161665734</v>
      </c>
    </row>
    <row r="1943" spans="1:80" x14ac:dyDescent="0.25">
      <c r="A1943" s="4" t="s">
        <v>928</v>
      </c>
      <c r="B1943" s="4" t="s">
        <v>88</v>
      </c>
      <c r="C1943" s="4" t="s">
        <v>1093</v>
      </c>
      <c r="D1943" s="79" t="s">
        <v>1094</v>
      </c>
      <c r="E1943" s="89">
        <v>6112</v>
      </c>
      <c r="F1943" s="79" t="s">
        <v>1096</v>
      </c>
      <c r="G1943" s="75" t="s">
        <v>1906</v>
      </c>
      <c r="H1943" s="13" t="s">
        <v>92</v>
      </c>
      <c r="I1943" s="14">
        <v>26750</v>
      </c>
      <c r="J1943" s="14">
        <f t="shared" si="5258"/>
        <v>27100</v>
      </c>
      <c r="K1943" s="14">
        <v>26200</v>
      </c>
      <c r="L1943" s="14">
        <f t="shared" si="5261"/>
        <v>900</v>
      </c>
      <c r="M1943" s="14">
        <v>900</v>
      </c>
      <c r="N1943" s="14">
        <v>0</v>
      </c>
      <c r="O1943" s="14">
        <v>0</v>
      </c>
      <c r="P1943" s="14">
        <v>0</v>
      </c>
      <c r="Q1943" s="14">
        <v>0</v>
      </c>
      <c r="R1943" s="14">
        <v>900</v>
      </c>
      <c r="S1943" s="14"/>
      <c r="T1943" s="14"/>
      <c r="U1943" s="14"/>
      <c r="V1943" s="14"/>
      <c r="W1943" s="14"/>
      <c r="X1943" s="14">
        <f t="shared" si="5105"/>
        <v>900</v>
      </c>
      <c r="Y1943" s="14"/>
      <c r="Z1943" s="14">
        <v>150</v>
      </c>
      <c r="AA1943" s="14"/>
      <c r="AB1943" s="14"/>
      <c r="AC1943" s="14"/>
      <c r="AD1943" s="14">
        <v>629</v>
      </c>
      <c r="AE1943" s="14">
        <v>121</v>
      </c>
      <c r="AF1943" s="14"/>
      <c r="AG1943" s="14"/>
      <c r="AH1943" s="14">
        <v>900</v>
      </c>
      <c r="AI1943" s="14">
        <v>0</v>
      </c>
      <c r="AJ1943" s="14">
        <v>0</v>
      </c>
      <c r="AK1943" s="14"/>
      <c r="AL1943" s="14"/>
      <c r="AM1943" s="14"/>
      <c r="AN1943" s="14"/>
      <c r="AO1943" s="14"/>
      <c r="AP1943" s="14">
        <f t="shared" si="5106"/>
        <v>0</v>
      </c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>
        <v>0</v>
      </c>
      <c r="BA1943" s="14">
        <v>0</v>
      </c>
      <c r="BB1943" s="14">
        <v>0</v>
      </c>
      <c r="BC1943" s="14"/>
      <c r="BD1943" s="14"/>
      <c r="BE1943" s="14"/>
      <c r="BF1943" s="14"/>
      <c r="BG1943" s="14"/>
      <c r="BH1943" s="14">
        <f t="shared" si="5107"/>
        <v>0</v>
      </c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>
        <v>0</v>
      </c>
      <c r="BS1943" s="14">
        <v>0</v>
      </c>
      <c r="BT1943" s="14">
        <v>27100</v>
      </c>
      <c r="BU1943" s="14">
        <v>26200</v>
      </c>
      <c r="BV1943" s="14">
        <v>14927</v>
      </c>
      <c r="BW1943" s="14">
        <f t="shared" si="5257"/>
        <v>7000</v>
      </c>
      <c r="BX1943" s="14">
        <v>1000</v>
      </c>
      <c r="BY1943" s="14">
        <v>3000</v>
      </c>
      <c r="BZ1943" s="14">
        <v>3000</v>
      </c>
      <c r="CA1943" s="14">
        <f t="shared" si="5259"/>
        <v>21927</v>
      </c>
      <c r="CB1943" s="122">
        <f t="shared" si="5270"/>
        <v>83.690839694656489</v>
      </c>
    </row>
    <row r="1944" spans="1:80" x14ac:dyDescent="0.25">
      <c r="A1944" s="4" t="s">
        <v>928</v>
      </c>
      <c r="B1944" s="4" t="s">
        <v>88</v>
      </c>
      <c r="C1944" s="4" t="s">
        <v>1093</v>
      </c>
      <c r="D1944" s="79" t="s">
        <v>1094</v>
      </c>
      <c r="E1944" s="89">
        <v>6112</v>
      </c>
      <c r="F1944" s="79" t="s">
        <v>1097</v>
      </c>
      <c r="G1944" s="75" t="s">
        <v>1906</v>
      </c>
      <c r="H1944" s="13" t="s">
        <v>39</v>
      </c>
      <c r="I1944" s="14">
        <v>88000</v>
      </c>
      <c r="J1944" s="14">
        <f t="shared" si="5258"/>
        <v>109795</v>
      </c>
      <c r="K1944" s="14">
        <v>106195</v>
      </c>
      <c r="L1944" s="14">
        <f t="shared" si="5261"/>
        <v>3600</v>
      </c>
      <c r="M1944" s="14">
        <v>3600</v>
      </c>
      <c r="N1944" s="14">
        <v>0</v>
      </c>
      <c r="O1944" s="14">
        <v>0</v>
      </c>
      <c r="P1944" s="14">
        <v>0</v>
      </c>
      <c r="Q1944" s="14">
        <v>0</v>
      </c>
      <c r="R1944" s="14">
        <v>3600</v>
      </c>
      <c r="S1944" s="14"/>
      <c r="T1944" s="14"/>
      <c r="U1944" s="14"/>
      <c r="V1944" s="14"/>
      <c r="W1944" s="14"/>
      <c r="X1944" s="14">
        <f t="shared" si="5105"/>
        <v>3600</v>
      </c>
      <c r="Y1944" s="14"/>
      <c r="Z1944" s="14">
        <v>600</v>
      </c>
      <c r="AA1944" s="14"/>
      <c r="AB1944" s="14"/>
      <c r="AC1944" s="14"/>
      <c r="AD1944" s="14">
        <v>1938</v>
      </c>
      <c r="AE1944" s="14">
        <v>1062</v>
      </c>
      <c r="AF1944" s="14"/>
      <c r="AG1944" s="14"/>
      <c r="AH1944" s="14">
        <v>3600</v>
      </c>
      <c r="AI1944" s="14">
        <v>0</v>
      </c>
      <c r="AJ1944" s="14">
        <v>0</v>
      </c>
      <c r="AK1944" s="14"/>
      <c r="AL1944" s="14"/>
      <c r="AM1944" s="14"/>
      <c r="AN1944" s="14"/>
      <c r="AO1944" s="14"/>
      <c r="AP1944" s="14">
        <f t="shared" si="5106"/>
        <v>0</v>
      </c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>
        <v>0</v>
      </c>
      <c r="BA1944" s="14">
        <v>0</v>
      </c>
      <c r="BB1944" s="14">
        <v>0</v>
      </c>
      <c r="BC1944" s="14"/>
      <c r="BD1944" s="14"/>
      <c r="BE1944" s="14"/>
      <c r="BF1944" s="14"/>
      <c r="BG1944" s="14"/>
      <c r="BH1944" s="14">
        <f t="shared" si="5107"/>
        <v>0</v>
      </c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>
        <v>0</v>
      </c>
      <c r="BS1944" s="14">
        <v>0</v>
      </c>
      <c r="BT1944" s="14">
        <v>109795</v>
      </c>
      <c r="BU1944" s="14">
        <v>106195</v>
      </c>
      <c r="BV1944" s="14">
        <v>62442</v>
      </c>
      <c r="BW1944" s="14">
        <f t="shared" si="5257"/>
        <v>31500</v>
      </c>
      <c r="BX1944" s="14">
        <v>10500</v>
      </c>
      <c r="BY1944" s="14">
        <v>10500</v>
      </c>
      <c r="BZ1944" s="14">
        <v>10500</v>
      </c>
      <c r="CA1944" s="14">
        <f t="shared" si="5259"/>
        <v>93942</v>
      </c>
      <c r="CB1944" s="122">
        <f t="shared" si="5270"/>
        <v>88.461791986440048</v>
      </c>
    </row>
    <row r="1945" spans="1:80" x14ac:dyDescent="0.25">
      <c r="A1945" s="4" t="s">
        <v>928</v>
      </c>
      <c r="B1945" s="4" t="s">
        <v>88</v>
      </c>
      <c r="C1945" s="4" t="s">
        <v>1093</v>
      </c>
      <c r="D1945" s="79" t="s">
        <v>1094</v>
      </c>
      <c r="E1945" s="89">
        <v>6112</v>
      </c>
      <c r="F1945" s="79" t="s">
        <v>1098</v>
      </c>
      <c r="G1945" s="75" t="s">
        <v>1906</v>
      </c>
      <c r="H1945" s="13" t="s">
        <v>41</v>
      </c>
      <c r="I1945" s="14">
        <v>15515</v>
      </c>
      <c r="J1945" s="14">
        <f t="shared" si="5258"/>
        <v>23662</v>
      </c>
      <c r="K1945" s="14">
        <v>22662</v>
      </c>
      <c r="L1945" s="14">
        <f t="shared" si="5261"/>
        <v>1000</v>
      </c>
      <c r="M1945" s="14">
        <v>1000</v>
      </c>
      <c r="N1945" s="14">
        <v>0</v>
      </c>
      <c r="O1945" s="14">
        <v>0</v>
      </c>
      <c r="P1945" s="14">
        <v>0</v>
      </c>
      <c r="Q1945" s="14">
        <v>0</v>
      </c>
      <c r="R1945" s="14">
        <v>1000</v>
      </c>
      <c r="S1945" s="14"/>
      <c r="T1945" s="14"/>
      <c r="U1945" s="14"/>
      <c r="V1945" s="14"/>
      <c r="W1945" s="14"/>
      <c r="X1945" s="14">
        <f t="shared" si="5105"/>
        <v>1000</v>
      </c>
      <c r="Y1945" s="14"/>
      <c r="Z1945" s="14"/>
      <c r="AA1945" s="14"/>
      <c r="AB1945" s="14"/>
      <c r="AC1945" s="14"/>
      <c r="AD1945" s="14"/>
      <c r="AE1945" s="14">
        <v>1000</v>
      </c>
      <c r="AF1945" s="14"/>
      <c r="AG1945" s="14"/>
      <c r="AH1945" s="14">
        <v>1000</v>
      </c>
      <c r="AI1945" s="14">
        <v>0</v>
      </c>
      <c r="AJ1945" s="14">
        <v>0</v>
      </c>
      <c r="AK1945" s="14"/>
      <c r="AL1945" s="14"/>
      <c r="AM1945" s="14"/>
      <c r="AN1945" s="14"/>
      <c r="AO1945" s="14"/>
      <c r="AP1945" s="14">
        <f t="shared" si="5106"/>
        <v>0</v>
      </c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>
        <v>0</v>
      </c>
      <c r="BA1945" s="14">
        <v>0</v>
      </c>
      <c r="BB1945" s="14">
        <v>0</v>
      </c>
      <c r="BC1945" s="14"/>
      <c r="BD1945" s="14"/>
      <c r="BE1945" s="14"/>
      <c r="BF1945" s="14"/>
      <c r="BG1945" s="14"/>
      <c r="BH1945" s="14">
        <f t="shared" si="5107"/>
        <v>0</v>
      </c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>
        <v>0</v>
      </c>
      <c r="BS1945" s="14">
        <v>0</v>
      </c>
      <c r="BT1945" s="14">
        <v>23662</v>
      </c>
      <c r="BU1945" s="14">
        <v>22662</v>
      </c>
      <c r="BV1945" s="14">
        <v>21264</v>
      </c>
      <c r="BW1945" s="14">
        <f t="shared" si="5257"/>
        <v>1398</v>
      </c>
      <c r="BX1945" s="14">
        <v>1398</v>
      </c>
      <c r="BY1945" s="14">
        <v>0</v>
      </c>
      <c r="BZ1945" s="14">
        <v>0</v>
      </c>
      <c r="CA1945" s="14">
        <f t="shared" si="5259"/>
        <v>22662</v>
      </c>
      <c r="CB1945" s="122">
        <f t="shared" si="5270"/>
        <v>100</v>
      </c>
    </row>
    <row r="1946" spans="1:80" x14ac:dyDescent="0.25">
      <c r="A1946" s="4" t="s">
        <v>928</v>
      </c>
      <c r="B1946" s="4" t="s">
        <v>88</v>
      </c>
      <c r="C1946" s="4" t="s">
        <v>1093</v>
      </c>
      <c r="D1946" s="79" t="s">
        <v>1094</v>
      </c>
      <c r="E1946" s="89">
        <v>6112</v>
      </c>
      <c r="F1946" s="79" t="s">
        <v>1099</v>
      </c>
      <c r="G1946" s="75" t="s">
        <v>1906</v>
      </c>
      <c r="H1946" s="13" t="s">
        <v>37</v>
      </c>
      <c r="I1946" s="14">
        <v>2000</v>
      </c>
      <c r="J1946" s="14">
        <f t="shared" si="5258"/>
        <v>0</v>
      </c>
      <c r="K1946" s="14">
        <v>0</v>
      </c>
      <c r="L1946" s="14">
        <f t="shared" si="5261"/>
        <v>0</v>
      </c>
      <c r="M1946" s="14">
        <v>0</v>
      </c>
      <c r="N1946" s="14">
        <v>0</v>
      </c>
      <c r="O1946" s="14">
        <v>0</v>
      </c>
      <c r="P1946" s="14">
        <v>0</v>
      </c>
      <c r="Q1946" s="14">
        <v>0</v>
      </c>
      <c r="R1946" s="14">
        <v>0</v>
      </c>
      <c r="S1946" s="14"/>
      <c r="T1946" s="14"/>
      <c r="U1946" s="14"/>
      <c r="V1946" s="14"/>
      <c r="W1946" s="14"/>
      <c r="X1946" s="14">
        <f t="shared" ref="X1946:X2009" si="5288">R1946+S1946+T1946+U1946+V1946+W1946</f>
        <v>0</v>
      </c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>
        <v>0</v>
      </c>
      <c r="AI1946" s="14">
        <v>0</v>
      </c>
      <c r="AJ1946" s="14">
        <v>0</v>
      </c>
      <c r="AK1946" s="14"/>
      <c r="AL1946" s="14"/>
      <c r="AM1946" s="14"/>
      <c r="AN1946" s="14"/>
      <c r="AO1946" s="14"/>
      <c r="AP1946" s="14">
        <f t="shared" ref="AP1946:AP2009" si="5289">AJ1946+AK1946+AL1946+AM1946+AN1946+AO1946</f>
        <v>0</v>
      </c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>
        <v>0</v>
      </c>
      <c r="BA1946" s="14">
        <v>0</v>
      </c>
      <c r="BB1946" s="14">
        <v>0</v>
      </c>
      <c r="BC1946" s="14"/>
      <c r="BD1946" s="14"/>
      <c r="BE1946" s="14"/>
      <c r="BF1946" s="14"/>
      <c r="BG1946" s="14"/>
      <c r="BH1946" s="14">
        <f t="shared" ref="BH1946:BH2009" si="5290">BB1946+BC1946+BD1946+BE1946+BF1946+BG1946</f>
        <v>0</v>
      </c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>
        <v>0</v>
      </c>
      <c r="BS1946" s="14">
        <v>0</v>
      </c>
      <c r="BT1946" s="14">
        <v>0</v>
      </c>
      <c r="BU1946" s="14">
        <v>0</v>
      </c>
      <c r="BV1946" s="14">
        <v>0</v>
      </c>
      <c r="BW1946" s="14">
        <f t="shared" si="5257"/>
        <v>0</v>
      </c>
      <c r="BX1946" s="14">
        <v>0</v>
      </c>
      <c r="BY1946" s="14">
        <v>0</v>
      </c>
      <c r="BZ1946" s="14">
        <v>0</v>
      </c>
      <c r="CA1946" s="14">
        <f t="shared" si="5259"/>
        <v>0</v>
      </c>
      <c r="CB1946" s="122" t="str">
        <f t="shared" si="5270"/>
        <v>-</v>
      </c>
    </row>
    <row r="1947" spans="1:80" x14ac:dyDescent="0.25">
      <c r="A1947" s="4" t="s">
        <v>928</v>
      </c>
      <c r="B1947" s="4" t="s">
        <v>88</v>
      </c>
      <c r="C1947" s="4" t="s">
        <v>1093</v>
      </c>
      <c r="D1947" s="79" t="s">
        <v>1094</v>
      </c>
      <c r="E1947" s="89">
        <v>6112</v>
      </c>
      <c r="F1947" s="79" t="s">
        <v>1100</v>
      </c>
      <c r="G1947" s="75" t="s">
        <v>1906</v>
      </c>
      <c r="H1947" s="13" t="s">
        <v>43</v>
      </c>
      <c r="I1947" s="14">
        <v>12600</v>
      </c>
      <c r="J1947" s="14">
        <f t="shared" si="5258"/>
        <v>15078</v>
      </c>
      <c r="K1947" s="14">
        <v>15078</v>
      </c>
      <c r="L1947" s="14">
        <f t="shared" si="5261"/>
        <v>0</v>
      </c>
      <c r="M1947" s="14">
        <v>0</v>
      </c>
      <c r="N1947" s="14">
        <v>0</v>
      </c>
      <c r="O1947" s="14">
        <v>0</v>
      </c>
      <c r="P1947" s="14">
        <v>0</v>
      </c>
      <c r="Q1947" s="14">
        <v>0</v>
      </c>
      <c r="R1947" s="14">
        <v>0</v>
      </c>
      <c r="S1947" s="14"/>
      <c r="T1947" s="14"/>
      <c r="U1947" s="14"/>
      <c r="V1947" s="14"/>
      <c r="W1947" s="14"/>
      <c r="X1947" s="14">
        <f t="shared" si="5288"/>
        <v>0</v>
      </c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>
        <v>0</v>
      </c>
      <c r="AI1947" s="14">
        <v>0</v>
      </c>
      <c r="AJ1947" s="14">
        <v>0</v>
      </c>
      <c r="AK1947" s="14"/>
      <c r="AL1947" s="14"/>
      <c r="AM1947" s="14"/>
      <c r="AN1947" s="14"/>
      <c r="AO1947" s="14"/>
      <c r="AP1947" s="14">
        <f t="shared" si="5289"/>
        <v>0</v>
      </c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>
        <v>0</v>
      </c>
      <c r="BA1947" s="14">
        <v>0</v>
      </c>
      <c r="BB1947" s="14">
        <v>0</v>
      </c>
      <c r="BC1947" s="14"/>
      <c r="BD1947" s="14"/>
      <c r="BE1947" s="14"/>
      <c r="BF1947" s="14"/>
      <c r="BG1947" s="14"/>
      <c r="BH1947" s="14">
        <f t="shared" si="5290"/>
        <v>0</v>
      </c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>
        <v>0</v>
      </c>
      <c r="BS1947" s="14">
        <v>0</v>
      </c>
      <c r="BT1947" s="14">
        <v>15078</v>
      </c>
      <c r="BU1947" s="14">
        <v>15078</v>
      </c>
      <c r="BV1947" s="14">
        <v>15078</v>
      </c>
      <c r="BW1947" s="14">
        <f t="shared" si="5257"/>
        <v>0</v>
      </c>
      <c r="BX1947" s="14">
        <v>0</v>
      </c>
      <c r="BY1947" s="14">
        <v>0</v>
      </c>
      <c r="BZ1947" s="14">
        <v>0</v>
      </c>
      <c r="CA1947" s="14">
        <f t="shared" si="5259"/>
        <v>15078</v>
      </c>
      <c r="CB1947" s="122">
        <f t="shared" si="5270"/>
        <v>100</v>
      </c>
    </row>
    <row r="1948" spans="1:80" x14ac:dyDescent="0.25">
      <c r="A1948" s="4" t="s">
        <v>928</v>
      </c>
      <c r="B1948" s="4" t="s">
        <v>88</v>
      </c>
      <c r="C1948" s="4" t="s">
        <v>1093</v>
      </c>
      <c r="D1948" s="79" t="s">
        <v>1094</v>
      </c>
      <c r="E1948" s="78" t="s">
        <v>44</v>
      </c>
      <c r="F1948" s="78" t="s">
        <v>1</v>
      </c>
      <c r="G1948" s="2" t="s">
        <v>1</v>
      </c>
      <c r="H1948" s="2" t="s">
        <v>45</v>
      </c>
      <c r="I1948" s="12">
        <f>SUM(I1949)</f>
        <v>116516</v>
      </c>
      <c r="J1948" s="12">
        <f t="shared" si="5258"/>
        <v>118532</v>
      </c>
      <c r="K1948" s="12">
        <f t="shared" ref="K1948:Q1948" si="5291">SUM(K1949)</f>
        <v>115882</v>
      </c>
      <c r="L1948" s="12">
        <f t="shared" si="5261"/>
        <v>2650</v>
      </c>
      <c r="M1948" s="12">
        <f t="shared" si="5291"/>
        <v>2650</v>
      </c>
      <c r="N1948" s="12">
        <f t="shared" si="5291"/>
        <v>0</v>
      </c>
      <c r="O1948" s="12">
        <f t="shared" si="5291"/>
        <v>0</v>
      </c>
      <c r="P1948" s="12">
        <f t="shared" si="5291"/>
        <v>0</v>
      </c>
      <c r="Q1948" s="12">
        <f t="shared" si="5291"/>
        <v>0</v>
      </c>
      <c r="R1948" s="12">
        <f t="shared" ref="R1948:AG1948" si="5292">SUM(R1949)</f>
        <v>2650</v>
      </c>
      <c r="S1948" s="12">
        <f t="shared" si="5292"/>
        <v>0</v>
      </c>
      <c r="T1948" s="12">
        <f t="shared" si="5292"/>
        <v>0</v>
      </c>
      <c r="U1948" s="12">
        <f t="shared" si="5292"/>
        <v>0</v>
      </c>
      <c r="V1948" s="12">
        <f t="shared" si="5292"/>
        <v>0</v>
      </c>
      <c r="W1948" s="12">
        <f t="shared" si="5292"/>
        <v>0</v>
      </c>
      <c r="X1948" s="12">
        <f t="shared" si="5292"/>
        <v>2650</v>
      </c>
      <c r="Y1948" s="12">
        <f t="shared" si="5292"/>
        <v>0</v>
      </c>
      <c r="Z1948" s="12">
        <f t="shared" si="5292"/>
        <v>250</v>
      </c>
      <c r="AA1948" s="12">
        <f t="shared" si="5292"/>
        <v>0</v>
      </c>
      <c r="AB1948" s="12">
        <f t="shared" si="5292"/>
        <v>0</v>
      </c>
      <c r="AC1948" s="12">
        <f t="shared" si="5292"/>
        <v>0</v>
      </c>
      <c r="AD1948" s="12">
        <f t="shared" si="5292"/>
        <v>1795</v>
      </c>
      <c r="AE1948" s="12">
        <f t="shared" si="5292"/>
        <v>605</v>
      </c>
      <c r="AF1948" s="12">
        <f t="shared" si="5292"/>
        <v>0</v>
      </c>
      <c r="AG1948" s="12">
        <f t="shared" si="5292"/>
        <v>0</v>
      </c>
      <c r="AH1948" s="12">
        <v>2650</v>
      </c>
      <c r="AI1948" s="12">
        <v>0</v>
      </c>
      <c r="AJ1948" s="12">
        <f t="shared" ref="AJ1948:AY1948" si="5293">SUM(AJ1949)</f>
        <v>0</v>
      </c>
      <c r="AK1948" s="12">
        <f t="shared" si="5293"/>
        <v>0</v>
      </c>
      <c r="AL1948" s="12">
        <f t="shared" si="5293"/>
        <v>0</v>
      </c>
      <c r="AM1948" s="12">
        <f t="shared" si="5293"/>
        <v>0</v>
      </c>
      <c r="AN1948" s="12">
        <f t="shared" si="5293"/>
        <v>0</v>
      </c>
      <c r="AO1948" s="12">
        <f t="shared" si="5293"/>
        <v>0</v>
      </c>
      <c r="AP1948" s="12">
        <f t="shared" si="5293"/>
        <v>0</v>
      </c>
      <c r="AQ1948" s="12">
        <f t="shared" si="5293"/>
        <v>0</v>
      </c>
      <c r="AR1948" s="12">
        <f t="shared" si="5293"/>
        <v>0</v>
      </c>
      <c r="AS1948" s="12">
        <f t="shared" si="5293"/>
        <v>0</v>
      </c>
      <c r="AT1948" s="12">
        <f t="shared" si="5293"/>
        <v>0</v>
      </c>
      <c r="AU1948" s="12">
        <f t="shared" si="5293"/>
        <v>0</v>
      </c>
      <c r="AV1948" s="12">
        <f t="shared" si="5293"/>
        <v>0</v>
      </c>
      <c r="AW1948" s="12">
        <f t="shared" si="5293"/>
        <v>0</v>
      </c>
      <c r="AX1948" s="12">
        <f t="shared" si="5293"/>
        <v>0</v>
      </c>
      <c r="AY1948" s="12">
        <f t="shared" si="5293"/>
        <v>0</v>
      </c>
      <c r="AZ1948" s="12">
        <v>0</v>
      </c>
      <c r="BA1948" s="12">
        <v>0</v>
      </c>
      <c r="BB1948" s="12">
        <f t="shared" ref="BB1948:BQ1948" si="5294">SUM(BB1949)</f>
        <v>0</v>
      </c>
      <c r="BC1948" s="12">
        <f t="shared" si="5294"/>
        <v>0</v>
      </c>
      <c r="BD1948" s="12">
        <f t="shared" si="5294"/>
        <v>0</v>
      </c>
      <c r="BE1948" s="12">
        <f t="shared" si="5294"/>
        <v>0</v>
      </c>
      <c r="BF1948" s="12">
        <f t="shared" si="5294"/>
        <v>0</v>
      </c>
      <c r="BG1948" s="12">
        <f t="shared" si="5294"/>
        <v>0</v>
      </c>
      <c r="BH1948" s="12">
        <f t="shared" si="5294"/>
        <v>0</v>
      </c>
      <c r="BI1948" s="12">
        <f t="shared" si="5294"/>
        <v>0</v>
      </c>
      <c r="BJ1948" s="12">
        <f t="shared" si="5294"/>
        <v>0</v>
      </c>
      <c r="BK1948" s="12">
        <f t="shared" si="5294"/>
        <v>0</v>
      </c>
      <c r="BL1948" s="12">
        <f t="shared" si="5294"/>
        <v>0</v>
      </c>
      <c r="BM1948" s="12">
        <f t="shared" si="5294"/>
        <v>0</v>
      </c>
      <c r="BN1948" s="12">
        <f t="shared" si="5294"/>
        <v>0</v>
      </c>
      <c r="BO1948" s="12">
        <f t="shared" si="5294"/>
        <v>0</v>
      </c>
      <c r="BP1948" s="12">
        <f t="shared" si="5294"/>
        <v>0</v>
      </c>
      <c r="BQ1948" s="12">
        <f t="shared" si="5294"/>
        <v>0</v>
      </c>
      <c r="BR1948" s="12">
        <v>0</v>
      </c>
      <c r="BS1948" s="12">
        <v>0</v>
      </c>
      <c r="BT1948" s="12">
        <f t="shared" ref="BT1948:BZ1948" si="5295">SUM(BT1949)</f>
        <v>124459</v>
      </c>
      <c r="BU1948" s="12">
        <f t="shared" si="5295"/>
        <v>121809</v>
      </c>
      <c r="BV1948" s="12">
        <f t="shared" si="5295"/>
        <v>82835</v>
      </c>
      <c r="BW1948" s="12">
        <f t="shared" si="5295"/>
        <v>20000</v>
      </c>
      <c r="BX1948" s="12">
        <f t="shared" si="5295"/>
        <v>14000</v>
      </c>
      <c r="BY1948" s="12">
        <f t="shared" si="5295"/>
        <v>3000</v>
      </c>
      <c r="BZ1948" s="12">
        <f t="shared" si="5295"/>
        <v>3000</v>
      </c>
      <c r="CA1948" s="12">
        <f t="shared" si="5259"/>
        <v>102835</v>
      </c>
      <c r="CB1948" s="124">
        <f t="shared" si="5270"/>
        <v>84.42315428252428</v>
      </c>
    </row>
    <row r="1949" spans="1:80" x14ac:dyDescent="0.25">
      <c r="A1949" s="4" t="s">
        <v>928</v>
      </c>
      <c r="B1949" s="4" t="s">
        <v>88</v>
      </c>
      <c r="C1949" s="4" t="s">
        <v>1093</v>
      </c>
      <c r="D1949" s="79" t="s">
        <v>1094</v>
      </c>
      <c r="E1949" s="89">
        <v>6121</v>
      </c>
      <c r="F1949" s="79"/>
      <c r="G1949" s="75" t="s">
        <v>1906</v>
      </c>
      <c r="H1949" s="13" t="s">
        <v>46</v>
      </c>
      <c r="I1949" s="14">
        <v>116516</v>
      </c>
      <c r="J1949" s="14">
        <f t="shared" si="5258"/>
        <v>118532</v>
      </c>
      <c r="K1949" s="14">
        <v>115882</v>
      </c>
      <c r="L1949" s="14">
        <f t="shared" si="5261"/>
        <v>2650</v>
      </c>
      <c r="M1949" s="14">
        <v>2650</v>
      </c>
      <c r="N1949" s="14">
        <v>0</v>
      </c>
      <c r="O1949" s="14">
        <v>0</v>
      </c>
      <c r="P1949" s="14">
        <v>0</v>
      </c>
      <c r="Q1949" s="14">
        <v>0</v>
      </c>
      <c r="R1949" s="14">
        <v>2650</v>
      </c>
      <c r="S1949" s="14"/>
      <c r="T1949" s="14"/>
      <c r="U1949" s="14"/>
      <c r="V1949" s="14"/>
      <c r="W1949" s="14"/>
      <c r="X1949" s="14">
        <f t="shared" si="5288"/>
        <v>2650</v>
      </c>
      <c r="Y1949" s="14"/>
      <c r="Z1949" s="14">
        <v>250</v>
      </c>
      <c r="AA1949" s="14"/>
      <c r="AB1949" s="14"/>
      <c r="AC1949" s="14"/>
      <c r="AD1949" s="14">
        <v>1795</v>
      </c>
      <c r="AE1949" s="14">
        <v>605</v>
      </c>
      <c r="AF1949" s="14"/>
      <c r="AG1949" s="14"/>
      <c r="AH1949" s="14">
        <v>2650</v>
      </c>
      <c r="AI1949" s="14">
        <v>0</v>
      </c>
      <c r="AJ1949" s="14">
        <v>0</v>
      </c>
      <c r="AK1949" s="14"/>
      <c r="AL1949" s="14"/>
      <c r="AM1949" s="14"/>
      <c r="AN1949" s="14"/>
      <c r="AO1949" s="14"/>
      <c r="AP1949" s="14">
        <f t="shared" si="5289"/>
        <v>0</v>
      </c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>
        <v>0</v>
      </c>
      <c r="BA1949" s="14">
        <v>0</v>
      </c>
      <c r="BB1949" s="14">
        <v>0</v>
      </c>
      <c r="BC1949" s="14"/>
      <c r="BD1949" s="14"/>
      <c r="BE1949" s="14"/>
      <c r="BF1949" s="14"/>
      <c r="BG1949" s="14"/>
      <c r="BH1949" s="14">
        <f t="shared" si="5290"/>
        <v>0</v>
      </c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>
        <v>0</v>
      </c>
      <c r="BS1949" s="14">
        <v>0</v>
      </c>
      <c r="BT1949" s="14">
        <v>124459</v>
      </c>
      <c r="BU1949" s="14">
        <v>121809</v>
      </c>
      <c r="BV1949" s="14">
        <v>82835</v>
      </c>
      <c r="BW1949" s="14">
        <f t="shared" si="5257"/>
        <v>20000</v>
      </c>
      <c r="BX1949" s="14">
        <v>14000</v>
      </c>
      <c r="BY1949" s="14">
        <v>3000</v>
      </c>
      <c r="BZ1949" s="14">
        <v>3000</v>
      </c>
      <c r="CA1949" s="14">
        <f t="shared" si="5259"/>
        <v>102835</v>
      </c>
      <c r="CB1949" s="122">
        <f t="shared" si="5270"/>
        <v>84.42315428252428</v>
      </c>
    </row>
    <row r="1950" spans="1:80" x14ac:dyDescent="0.25">
      <c r="A1950" s="4" t="s">
        <v>928</v>
      </c>
      <c r="B1950" s="4" t="s">
        <v>88</v>
      </c>
      <c r="C1950" s="4" t="s">
        <v>1093</v>
      </c>
      <c r="D1950" s="79" t="s">
        <v>1094</v>
      </c>
      <c r="E1950" s="78" t="s">
        <v>47</v>
      </c>
      <c r="F1950" s="78" t="s">
        <v>1</v>
      </c>
      <c r="G1950" s="2" t="s">
        <v>1</v>
      </c>
      <c r="H1950" s="2" t="s">
        <v>48</v>
      </c>
      <c r="I1950" s="12">
        <f>SUM(I1951:I1959)</f>
        <v>195615</v>
      </c>
      <c r="J1950" s="12">
        <f t="shared" si="5258"/>
        <v>193801</v>
      </c>
      <c r="K1950" s="12">
        <f t="shared" ref="K1950" si="5296">SUM(K1951:K1959)</f>
        <v>153651</v>
      </c>
      <c r="L1950" s="12">
        <f t="shared" si="5261"/>
        <v>40150</v>
      </c>
      <c r="M1950" s="12">
        <f t="shared" ref="M1950:Q1950" si="5297">SUM(M1951:M1959)</f>
        <v>40150</v>
      </c>
      <c r="N1950" s="12">
        <f t="shared" si="5297"/>
        <v>0</v>
      </c>
      <c r="O1950" s="12">
        <f t="shared" si="5297"/>
        <v>0</v>
      </c>
      <c r="P1950" s="12">
        <f t="shared" si="5297"/>
        <v>0</v>
      </c>
      <c r="Q1950" s="12">
        <f t="shared" si="5297"/>
        <v>0</v>
      </c>
      <c r="R1950" s="12">
        <f t="shared" ref="R1950:AG1950" si="5298">SUM(R1951:R1959)</f>
        <v>40150</v>
      </c>
      <c r="S1950" s="12">
        <f t="shared" si="5298"/>
        <v>0</v>
      </c>
      <c r="T1950" s="12">
        <f t="shared" si="5298"/>
        <v>0</v>
      </c>
      <c r="U1950" s="12">
        <f t="shared" si="5298"/>
        <v>0</v>
      </c>
      <c r="V1950" s="12">
        <f t="shared" si="5298"/>
        <v>0</v>
      </c>
      <c r="W1950" s="12">
        <f t="shared" si="5298"/>
        <v>0</v>
      </c>
      <c r="X1950" s="12">
        <f t="shared" si="5298"/>
        <v>40150</v>
      </c>
      <c r="Y1950" s="12">
        <f t="shared" si="5298"/>
        <v>0</v>
      </c>
      <c r="Z1950" s="12">
        <f t="shared" si="5298"/>
        <v>8474</v>
      </c>
      <c r="AA1950" s="12">
        <f t="shared" si="5298"/>
        <v>0</v>
      </c>
      <c r="AB1950" s="12">
        <f t="shared" si="5298"/>
        <v>0</v>
      </c>
      <c r="AC1950" s="12">
        <f t="shared" si="5298"/>
        <v>0</v>
      </c>
      <c r="AD1950" s="12">
        <f t="shared" si="5298"/>
        <v>16040</v>
      </c>
      <c r="AE1950" s="12">
        <f t="shared" si="5298"/>
        <v>1639</v>
      </c>
      <c r="AF1950" s="12">
        <f t="shared" si="5298"/>
        <v>0</v>
      </c>
      <c r="AG1950" s="12">
        <f t="shared" si="5298"/>
        <v>0</v>
      </c>
      <c r="AH1950" s="12">
        <v>26153</v>
      </c>
      <c r="AI1950" s="12">
        <v>13997</v>
      </c>
      <c r="AJ1950" s="12">
        <f t="shared" ref="AJ1950:AY1950" si="5299">SUM(AJ1951:AJ1959)</f>
        <v>0</v>
      </c>
      <c r="AK1950" s="12">
        <f t="shared" si="5299"/>
        <v>0</v>
      </c>
      <c r="AL1950" s="12">
        <f t="shared" si="5299"/>
        <v>0</v>
      </c>
      <c r="AM1950" s="12">
        <f t="shared" si="5299"/>
        <v>0</v>
      </c>
      <c r="AN1950" s="12">
        <f t="shared" si="5299"/>
        <v>0</v>
      </c>
      <c r="AO1950" s="12">
        <f t="shared" si="5299"/>
        <v>0</v>
      </c>
      <c r="AP1950" s="12">
        <f t="shared" si="5299"/>
        <v>0</v>
      </c>
      <c r="AQ1950" s="12">
        <f t="shared" si="5299"/>
        <v>0</v>
      </c>
      <c r="AR1950" s="12">
        <f t="shared" si="5299"/>
        <v>0</v>
      </c>
      <c r="AS1950" s="12">
        <f t="shared" si="5299"/>
        <v>0</v>
      </c>
      <c r="AT1950" s="12">
        <f t="shared" si="5299"/>
        <v>0</v>
      </c>
      <c r="AU1950" s="12">
        <f t="shared" si="5299"/>
        <v>0</v>
      </c>
      <c r="AV1950" s="12">
        <f t="shared" si="5299"/>
        <v>0</v>
      </c>
      <c r="AW1950" s="12">
        <f t="shared" si="5299"/>
        <v>0</v>
      </c>
      <c r="AX1950" s="12">
        <f t="shared" si="5299"/>
        <v>0</v>
      </c>
      <c r="AY1950" s="12">
        <f t="shared" si="5299"/>
        <v>0</v>
      </c>
      <c r="AZ1950" s="12">
        <v>0</v>
      </c>
      <c r="BA1950" s="12">
        <v>0</v>
      </c>
      <c r="BB1950" s="12">
        <f t="shared" ref="BB1950:BQ1950" si="5300">SUM(BB1951:BB1959)</f>
        <v>0</v>
      </c>
      <c r="BC1950" s="12">
        <f t="shared" si="5300"/>
        <v>10787</v>
      </c>
      <c r="BD1950" s="12">
        <f t="shared" si="5300"/>
        <v>0</v>
      </c>
      <c r="BE1950" s="12">
        <f t="shared" si="5300"/>
        <v>0</v>
      </c>
      <c r="BF1950" s="12">
        <f t="shared" si="5300"/>
        <v>0</v>
      </c>
      <c r="BG1950" s="12">
        <f t="shared" si="5300"/>
        <v>0</v>
      </c>
      <c r="BH1950" s="12">
        <f t="shared" si="5300"/>
        <v>10787</v>
      </c>
      <c r="BI1950" s="12">
        <f t="shared" si="5300"/>
        <v>0</v>
      </c>
      <c r="BJ1950" s="12">
        <f t="shared" si="5300"/>
        <v>0</v>
      </c>
      <c r="BK1950" s="12">
        <f t="shared" si="5300"/>
        <v>10787</v>
      </c>
      <c r="BL1950" s="12">
        <f t="shared" si="5300"/>
        <v>0</v>
      </c>
      <c r="BM1950" s="12">
        <f t="shared" si="5300"/>
        <v>0</v>
      </c>
      <c r="BN1950" s="12">
        <f t="shared" si="5300"/>
        <v>0</v>
      </c>
      <c r="BO1950" s="12">
        <f t="shared" si="5300"/>
        <v>0</v>
      </c>
      <c r="BP1950" s="12">
        <f t="shared" si="5300"/>
        <v>0</v>
      </c>
      <c r="BQ1950" s="12">
        <f t="shared" si="5300"/>
        <v>0</v>
      </c>
      <c r="BR1950" s="12">
        <v>10787</v>
      </c>
      <c r="BS1950" s="12">
        <v>0</v>
      </c>
      <c r="BT1950" s="12">
        <f t="shared" ref="BT1950:BZ1950" si="5301">SUM(BT1951:BT1959)</f>
        <v>207481</v>
      </c>
      <c r="BU1950" s="12">
        <f t="shared" si="5301"/>
        <v>167331</v>
      </c>
      <c r="BV1950" s="12">
        <f t="shared" si="5301"/>
        <v>91740</v>
      </c>
      <c r="BW1950" s="12">
        <f t="shared" si="5301"/>
        <v>19255</v>
      </c>
      <c r="BX1950" s="12">
        <f t="shared" si="5301"/>
        <v>8500</v>
      </c>
      <c r="BY1950" s="12">
        <f t="shared" si="5301"/>
        <v>4905</v>
      </c>
      <c r="BZ1950" s="12">
        <f t="shared" si="5301"/>
        <v>5850</v>
      </c>
      <c r="CA1950" s="12">
        <f t="shared" si="5259"/>
        <v>110995</v>
      </c>
      <c r="CB1950" s="124">
        <f t="shared" si="5270"/>
        <v>66.332598263322396</v>
      </c>
    </row>
    <row r="1951" spans="1:80" x14ac:dyDescent="0.25">
      <c r="A1951" s="4" t="s">
        <v>928</v>
      </c>
      <c r="B1951" s="4" t="s">
        <v>88</v>
      </c>
      <c r="C1951" s="4" t="s">
        <v>1093</v>
      </c>
      <c r="D1951" s="79" t="s">
        <v>1094</v>
      </c>
      <c r="E1951" s="89">
        <v>6131</v>
      </c>
      <c r="F1951" s="79"/>
      <c r="G1951" s="75" t="s">
        <v>1906</v>
      </c>
      <c r="H1951" s="13" t="s">
        <v>49</v>
      </c>
      <c r="I1951" s="14">
        <v>2500</v>
      </c>
      <c r="J1951" s="14">
        <f t="shared" si="5258"/>
        <v>2500</v>
      </c>
      <c r="K1951" s="14">
        <v>2500</v>
      </c>
      <c r="L1951" s="14">
        <f t="shared" si="5261"/>
        <v>0</v>
      </c>
      <c r="M1951" s="14">
        <v>0</v>
      </c>
      <c r="N1951" s="14">
        <v>0</v>
      </c>
      <c r="O1951" s="14">
        <v>0</v>
      </c>
      <c r="P1951" s="14">
        <v>0</v>
      </c>
      <c r="Q1951" s="14">
        <v>0</v>
      </c>
      <c r="R1951" s="14">
        <v>0</v>
      </c>
      <c r="S1951" s="14"/>
      <c r="T1951" s="14"/>
      <c r="U1951" s="14"/>
      <c r="V1951" s="14"/>
      <c r="W1951" s="14"/>
      <c r="X1951" s="14">
        <f t="shared" si="5288"/>
        <v>0</v>
      </c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>
        <v>0</v>
      </c>
      <c r="AI1951" s="14">
        <v>0</v>
      </c>
      <c r="AJ1951" s="14">
        <v>0</v>
      </c>
      <c r="AK1951" s="14"/>
      <c r="AL1951" s="14"/>
      <c r="AM1951" s="14"/>
      <c r="AN1951" s="14"/>
      <c r="AO1951" s="14"/>
      <c r="AP1951" s="14">
        <f t="shared" si="5289"/>
        <v>0</v>
      </c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>
        <v>0</v>
      </c>
      <c r="BA1951" s="14">
        <v>0</v>
      </c>
      <c r="BB1951" s="14">
        <v>0</v>
      </c>
      <c r="BC1951" s="14"/>
      <c r="BD1951" s="14"/>
      <c r="BE1951" s="14"/>
      <c r="BF1951" s="14"/>
      <c r="BG1951" s="14"/>
      <c r="BH1951" s="14">
        <f t="shared" si="5290"/>
        <v>0</v>
      </c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>
        <v>0</v>
      </c>
      <c r="BS1951" s="14">
        <v>0</v>
      </c>
      <c r="BT1951" s="14">
        <v>2500</v>
      </c>
      <c r="BU1951" s="14">
        <v>2500</v>
      </c>
      <c r="BV1951" s="14">
        <v>924</v>
      </c>
      <c r="BW1951" s="14">
        <f t="shared" si="5257"/>
        <v>0</v>
      </c>
      <c r="BX1951" s="14">
        <v>0</v>
      </c>
      <c r="BY1951" s="14">
        <v>0</v>
      </c>
      <c r="BZ1951" s="14">
        <v>0</v>
      </c>
      <c r="CA1951" s="14">
        <f t="shared" si="5259"/>
        <v>924</v>
      </c>
      <c r="CB1951" s="122">
        <f t="shared" si="5270"/>
        <v>36.96</v>
      </c>
    </row>
    <row r="1952" spans="1:80" x14ac:dyDescent="0.25">
      <c r="A1952" s="4" t="s">
        <v>928</v>
      </c>
      <c r="B1952" s="4" t="s">
        <v>88</v>
      </c>
      <c r="C1952" s="4" t="s">
        <v>1093</v>
      </c>
      <c r="D1952" s="79" t="s">
        <v>1094</v>
      </c>
      <c r="E1952" s="89">
        <v>6132</v>
      </c>
      <c r="F1952" s="79"/>
      <c r="G1952" s="75" t="s">
        <v>1906</v>
      </c>
      <c r="H1952" s="13" t="s">
        <v>196</v>
      </c>
      <c r="I1952" s="14">
        <v>54000</v>
      </c>
      <c r="J1952" s="14">
        <f t="shared" si="5258"/>
        <v>54000</v>
      </c>
      <c r="K1952" s="14">
        <v>54000</v>
      </c>
      <c r="L1952" s="14">
        <f t="shared" si="5261"/>
        <v>0</v>
      </c>
      <c r="M1952" s="14">
        <v>0</v>
      </c>
      <c r="N1952" s="14">
        <v>0</v>
      </c>
      <c r="O1952" s="14">
        <v>0</v>
      </c>
      <c r="P1952" s="14">
        <v>0</v>
      </c>
      <c r="Q1952" s="14">
        <v>0</v>
      </c>
      <c r="R1952" s="14">
        <v>0</v>
      </c>
      <c r="S1952" s="14"/>
      <c r="T1952" s="14"/>
      <c r="U1952" s="14"/>
      <c r="V1952" s="14"/>
      <c r="W1952" s="14"/>
      <c r="X1952" s="14">
        <f t="shared" si="5288"/>
        <v>0</v>
      </c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>
        <v>0</v>
      </c>
      <c r="AI1952" s="14">
        <v>0</v>
      </c>
      <c r="AJ1952" s="14">
        <v>0</v>
      </c>
      <c r="AK1952" s="14"/>
      <c r="AL1952" s="14"/>
      <c r="AM1952" s="14"/>
      <c r="AN1952" s="14"/>
      <c r="AO1952" s="14"/>
      <c r="AP1952" s="14">
        <f t="shared" si="5289"/>
        <v>0</v>
      </c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>
        <v>0</v>
      </c>
      <c r="BA1952" s="14">
        <v>0</v>
      </c>
      <c r="BB1952" s="14">
        <v>0</v>
      </c>
      <c r="BC1952" s="14"/>
      <c r="BD1952" s="14"/>
      <c r="BE1952" s="14"/>
      <c r="BF1952" s="14"/>
      <c r="BG1952" s="14"/>
      <c r="BH1952" s="14">
        <f t="shared" si="5290"/>
        <v>0</v>
      </c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>
        <v>0</v>
      </c>
      <c r="BS1952" s="14">
        <v>0</v>
      </c>
      <c r="BT1952" s="14">
        <v>54000</v>
      </c>
      <c r="BU1952" s="14">
        <v>54000</v>
      </c>
      <c r="BV1952" s="14">
        <v>29100</v>
      </c>
      <c r="BW1952" s="14">
        <f t="shared" si="5257"/>
        <v>600</v>
      </c>
      <c r="BX1952" s="14">
        <v>200</v>
      </c>
      <c r="BY1952" s="14">
        <v>200</v>
      </c>
      <c r="BZ1952" s="14">
        <v>200</v>
      </c>
      <c r="CA1952" s="14">
        <f t="shared" si="5259"/>
        <v>29700</v>
      </c>
      <c r="CB1952" s="122">
        <f t="shared" si="5270"/>
        <v>55.000000000000007</v>
      </c>
    </row>
    <row r="1953" spans="1:80" x14ac:dyDescent="0.25">
      <c r="A1953" s="4" t="s">
        <v>928</v>
      </c>
      <c r="B1953" s="4" t="s">
        <v>88</v>
      </c>
      <c r="C1953" s="4" t="s">
        <v>1093</v>
      </c>
      <c r="D1953" s="79" t="s">
        <v>1094</v>
      </c>
      <c r="E1953" s="89">
        <v>6133</v>
      </c>
      <c r="F1953" s="79"/>
      <c r="G1953" s="75" t="s">
        <v>1906</v>
      </c>
      <c r="H1953" s="13" t="s">
        <v>198</v>
      </c>
      <c r="I1953" s="14">
        <v>16000</v>
      </c>
      <c r="J1953" s="14">
        <f t="shared" si="5258"/>
        <v>16000</v>
      </c>
      <c r="K1953" s="14">
        <v>16000</v>
      </c>
      <c r="L1953" s="14">
        <f t="shared" si="5261"/>
        <v>0</v>
      </c>
      <c r="M1953" s="14">
        <v>0</v>
      </c>
      <c r="N1953" s="14">
        <v>0</v>
      </c>
      <c r="O1953" s="14">
        <v>0</v>
      </c>
      <c r="P1953" s="14">
        <v>0</v>
      </c>
      <c r="Q1953" s="14">
        <v>0</v>
      </c>
      <c r="R1953" s="14">
        <v>0</v>
      </c>
      <c r="S1953" s="14"/>
      <c r="T1953" s="14"/>
      <c r="U1953" s="14"/>
      <c r="V1953" s="14"/>
      <c r="W1953" s="14"/>
      <c r="X1953" s="14">
        <f t="shared" si="5288"/>
        <v>0</v>
      </c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>
        <v>0</v>
      </c>
      <c r="AI1953" s="14">
        <v>0</v>
      </c>
      <c r="AJ1953" s="14">
        <v>0</v>
      </c>
      <c r="AK1953" s="14"/>
      <c r="AL1953" s="14"/>
      <c r="AM1953" s="14"/>
      <c r="AN1953" s="14"/>
      <c r="AO1953" s="14"/>
      <c r="AP1953" s="14">
        <f t="shared" si="5289"/>
        <v>0</v>
      </c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>
        <v>0</v>
      </c>
      <c r="BA1953" s="14">
        <v>0</v>
      </c>
      <c r="BB1953" s="14">
        <v>0</v>
      </c>
      <c r="BC1953" s="14"/>
      <c r="BD1953" s="14"/>
      <c r="BE1953" s="14"/>
      <c r="BF1953" s="14"/>
      <c r="BG1953" s="14"/>
      <c r="BH1953" s="14">
        <f t="shared" si="5290"/>
        <v>0</v>
      </c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>
        <v>0</v>
      </c>
      <c r="BS1953" s="14">
        <v>0</v>
      </c>
      <c r="BT1953" s="14">
        <v>16000</v>
      </c>
      <c r="BU1953" s="14">
        <v>16000</v>
      </c>
      <c r="BV1953" s="14">
        <v>7999</v>
      </c>
      <c r="BW1953" s="14">
        <f t="shared" si="5257"/>
        <v>1500</v>
      </c>
      <c r="BX1953" s="14">
        <v>500</v>
      </c>
      <c r="BY1953" s="14">
        <v>500</v>
      </c>
      <c r="BZ1953" s="14">
        <v>500</v>
      </c>
      <c r="CA1953" s="14">
        <f t="shared" si="5259"/>
        <v>9499</v>
      </c>
      <c r="CB1953" s="122">
        <f t="shared" si="5270"/>
        <v>59.368750000000006</v>
      </c>
    </row>
    <row r="1954" spans="1:80" x14ac:dyDescent="0.25">
      <c r="A1954" s="4" t="s">
        <v>928</v>
      </c>
      <c r="B1954" s="4" t="s">
        <v>88</v>
      </c>
      <c r="C1954" s="4" t="s">
        <v>1093</v>
      </c>
      <c r="D1954" s="79" t="s">
        <v>1094</v>
      </c>
      <c r="E1954" s="89">
        <v>6134</v>
      </c>
      <c r="F1954" s="79"/>
      <c r="G1954" s="75" t="s">
        <v>1906</v>
      </c>
      <c r="H1954" s="13" t="s">
        <v>200</v>
      </c>
      <c r="I1954" s="14">
        <v>53562</v>
      </c>
      <c r="J1954" s="14">
        <f t="shared" si="5258"/>
        <v>53000</v>
      </c>
      <c r="K1954" s="14">
        <v>13000</v>
      </c>
      <c r="L1954" s="14">
        <f t="shared" si="5261"/>
        <v>40000</v>
      </c>
      <c r="M1954" s="14">
        <v>40000</v>
      </c>
      <c r="N1954" s="14">
        <v>0</v>
      </c>
      <c r="O1954" s="14">
        <v>0</v>
      </c>
      <c r="P1954" s="14">
        <v>0</v>
      </c>
      <c r="Q1954" s="14">
        <v>0</v>
      </c>
      <c r="R1954" s="14">
        <v>40000</v>
      </c>
      <c r="S1954" s="14"/>
      <c r="T1954" s="14"/>
      <c r="U1954" s="14"/>
      <c r="V1954" s="14"/>
      <c r="W1954" s="14"/>
      <c r="X1954" s="14">
        <f t="shared" si="5288"/>
        <v>40000</v>
      </c>
      <c r="Y1954" s="14"/>
      <c r="Z1954" s="14">
        <v>8454</v>
      </c>
      <c r="AA1954" s="14"/>
      <c r="AB1954" s="14"/>
      <c r="AC1954" s="14"/>
      <c r="AD1954" s="14">
        <v>16000</v>
      </c>
      <c r="AE1954" s="14">
        <v>1600</v>
      </c>
      <c r="AF1954" s="14"/>
      <c r="AG1954" s="14"/>
      <c r="AH1954" s="14">
        <v>26054</v>
      </c>
      <c r="AI1954" s="14">
        <v>13946</v>
      </c>
      <c r="AJ1954" s="14">
        <v>0</v>
      </c>
      <c r="AK1954" s="14"/>
      <c r="AL1954" s="14"/>
      <c r="AM1954" s="14"/>
      <c r="AN1954" s="14"/>
      <c r="AO1954" s="14"/>
      <c r="AP1954" s="14">
        <f t="shared" si="5289"/>
        <v>0</v>
      </c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>
        <v>0</v>
      </c>
      <c r="BA1954" s="14">
        <v>0</v>
      </c>
      <c r="BB1954" s="14">
        <v>0</v>
      </c>
      <c r="BC1954" s="14">
        <v>10787</v>
      </c>
      <c r="BD1954" s="14"/>
      <c r="BE1954" s="14"/>
      <c r="BF1954" s="14"/>
      <c r="BG1954" s="14"/>
      <c r="BH1954" s="14">
        <f t="shared" si="5290"/>
        <v>10787</v>
      </c>
      <c r="BI1954" s="14"/>
      <c r="BJ1954" s="14"/>
      <c r="BK1954" s="14">
        <v>10787</v>
      </c>
      <c r="BL1954" s="14"/>
      <c r="BM1954" s="14"/>
      <c r="BN1954" s="14"/>
      <c r="BO1954" s="14"/>
      <c r="BP1954" s="14"/>
      <c r="BQ1954" s="14"/>
      <c r="BR1954" s="14">
        <v>10787</v>
      </c>
      <c r="BS1954" s="14">
        <v>0</v>
      </c>
      <c r="BT1954" s="14">
        <v>66500</v>
      </c>
      <c r="BU1954" s="14">
        <v>26500</v>
      </c>
      <c r="BV1954" s="14">
        <v>13124</v>
      </c>
      <c r="BW1954" s="14">
        <f t="shared" si="5257"/>
        <v>1000</v>
      </c>
      <c r="BX1954" s="14">
        <v>0</v>
      </c>
      <c r="BY1954" s="14">
        <v>500</v>
      </c>
      <c r="BZ1954" s="14">
        <v>500</v>
      </c>
      <c r="CA1954" s="14">
        <f t="shared" si="5259"/>
        <v>14124</v>
      </c>
      <c r="CB1954" s="122">
        <f t="shared" si="5270"/>
        <v>53.298113207547168</v>
      </c>
    </row>
    <row r="1955" spans="1:80" x14ac:dyDescent="0.25">
      <c r="A1955" s="4" t="s">
        <v>928</v>
      </c>
      <c r="B1955" s="4" t="s">
        <v>88</v>
      </c>
      <c r="C1955" s="4" t="s">
        <v>1093</v>
      </c>
      <c r="D1955" s="79" t="s">
        <v>1094</v>
      </c>
      <c r="E1955" s="89">
        <v>6135</v>
      </c>
      <c r="F1955" s="79"/>
      <c r="G1955" s="75" t="s">
        <v>1906</v>
      </c>
      <c r="H1955" s="13" t="s">
        <v>201</v>
      </c>
      <c r="I1955" s="14">
        <v>300</v>
      </c>
      <c r="J1955" s="14">
        <f t="shared" si="5258"/>
        <v>500</v>
      </c>
      <c r="K1955" s="14">
        <v>500</v>
      </c>
      <c r="L1955" s="14">
        <f t="shared" si="5261"/>
        <v>0</v>
      </c>
      <c r="M1955" s="14">
        <v>0</v>
      </c>
      <c r="N1955" s="14">
        <v>0</v>
      </c>
      <c r="O1955" s="14">
        <v>0</v>
      </c>
      <c r="P1955" s="14">
        <v>0</v>
      </c>
      <c r="Q1955" s="14">
        <v>0</v>
      </c>
      <c r="R1955" s="14">
        <v>0</v>
      </c>
      <c r="S1955" s="14"/>
      <c r="T1955" s="14"/>
      <c r="U1955" s="14"/>
      <c r="V1955" s="14"/>
      <c r="W1955" s="14"/>
      <c r="X1955" s="14">
        <f t="shared" si="5288"/>
        <v>0</v>
      </c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>
        <v>0</v>
      </c>
      <c r="AI1955" s="14">
        <v>0</v>
      </c>
      <c r="AJ1955" s="14">
        <v>0</v>
      </c>
      <c r="AK1955" s="14"/>
      <c r="AL1955" s="14"/>
      <c r="AM1955" s="14"/>
      <c r="AN1955" s="14"/>
      <c r="AO1955" s="14"/>
      <c r="AP1955" s="14">
        <f t="shared" si="5289"/>
        <v>0</v>
      </c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>
        <v>0</v>
      </c>
      <c r="BA1955" s="14">
        <v>0</v>
      </c>
      <c r="BB1955" s="14">
        <v>0</v>
      </c>
      <c r="BC1955" s="14"/>
      <c r="BD1955" s="14"/>
      <c r="BE1955" s="14"/>
      <c r="BF1955" s="14"/>
      <c r="BG1955" s="14"/>
      <c r="BH1955" s="14">
        <f t="shared" si="5290"/>
        <v>0</v>
      </c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>
        <v>0</v>
      </c>
      <c r="BS1955" s="14">
        <v>0</v>
      </c>
      <c r="BT1955" s="14">
        <v>500</v>
      </c>
      <c r="BU1955" s="14">
        <v>1500</v>
      </c>
      <c r="BV1955" s="14">
        <v>1250</v>
      </c>
      <c r="BW1955" s="14">
        <f t="shared" si="5257"/>
        <v>250</v>
      </c>
      <c r="BX1955" s="14">
        <v>250</v>
      </c>
      <c r="BY1955" s="14">
        <v>0</v>
      </c>
      <c r="BZ1955" s="14">
        <v>0</v>
      </c>
      <c r="CA1955" s="14">
        <f t="shared" si="5259"/>
        <v>1500</v>
      </c>
      <c r="CB1955" s="122">
        <f t="shared" si="5270"/>
        <v>100</v>
      </c>
    </row>
    <row r="1956" spans="1:80" x14ac:dyDescent="0.25">
      <c r="A1956" s="4" t="s">
        <v>928</v>
      </c>
      <c r="B1956" s="4" t="s">
        <v>88</v>
      </c>
      <c r="C1956" s="4" t="s">
        <v>1093</v>
      </c>
      <c r="D1956" s="79" t="s">
        <v>1094</v>
      </c>
      <c r="E1956" s="89">
        <v>6136</v>
      </c>
      <c r="F1956" s="79"/>
      <c r="G1956" s="75" t="s">
        <v>1906</v>
      </c>
      <c r="H1956" s="13" t="s">
        <v>202</v>
      </c>
      <c r="I1956" s="14">
        <v>25000</v>
      </c>
      <c r="J1956" s="14">
        <f t="shared" si="5258"/>
        <v>25000</v>
      </c>
      <c r="K1956" s="14">
        <v>25000</v>
      </c>
      <c r="L1956" s="14">
        <f t="shared" si="5261"/>
        <v>0</v>
      </c>
      <c r="M1956" s="14">
        <v>0</v>
      </c>
      <c r="N1956" s="14">
        <v>0</v>
      </c>
      <c r="O1956" s="14">
        <v>0</v>
      </c>
      <c r="P1956" s="14">
        <v>0</v>
      </c>
      <c r="Q1956" s="14">
        <v>0</v>
      </c>
      <c r="R1956" s="14">
        <v>0</v>
      </c>
      <c r="S1956" s="14"/>
      <c r="T1956" s="14"/>
      <c r="U1956" s="14"/>
      <c r="V1956" s="14"/>
      <c r="W1956" s="14"/>
      <c r="X1956" s="14">
        <f t="shared" si="5288"/>
        <v>0</v>
      </c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>
        <v>0</v>
      </c>
      <c r="AI1956" s="14">
        <v>0</v>
      </c>
      <c r="AJ1956" s="14">
        <v>0</v>
      </c>
      <c r="AK1956" s="14"/>
      <c r="AL1956" s="14"/>
      <c r="AM1956" s="14"/>
      <c r="AN1956" s="14"/>
      <c r="AO1956" s="14"/>
      <c r="AP1956" s="14">
        <f t="shared" si="5289"/>
        <v>0</v>
      </c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>
        <v>0</v>
      </c>
      <c r="BA1956" s="14">
        <v>0</v>
      </c>
      <c r="BB1956" s="14">
        <v>0</v>
      </c>
      <c r="BC1956" s="14"/>
      <c r="BD1956" s="14"/>
      <c r="BE1956" s="14"/>
      <c r="BF1956" s="14"/>
      <c r="BG1956" s="14"/>
      <c r="BH1956" s="14">
        <f t="shared" si="5290"/>
        <v>0</v>
      </c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>
        <v>0</v>
      </c>
      <c r="BS1956" s="14">
        <v>0</v>
      </c>
      <c r="BT1956" s="14">
        <v>25000</v>
      </c>
      <c r="BU1956" s="14">
        <v>25000</v>
      </c>
      <c r="BV1956" s="14">
        <v>15249</v>
      </c>
      <c r="BW1956" s="14">
        <f t="shared" si="5257"/>
        <v>3000</v>
      </c>
      <c r="BX1956" s="14">
        <v>0</v>
      </c>
      <c r="BY1956" s="14">
        <v>0</v>
      </c>
      <c r="BZ1956" s="14">
        <v>3000</v>
      </c>
      <c r="CA1956" s="14">
        <f t="shared" si="5259"/>
        <v>18249</v>
      </c>
      <c r="CB1956" s="122">
        <f t="shared" si="5270"/>
        <v>72.996000000000009</v>
      </c>
    </row>
    <row r="1957" spans="1:80" x14ac:dyDescent="0.25">
      <c r="A1957" s="4" t="s">
        <v>928</v>
      </c>
      <c r="B1957" s="4" t="s">
        <v>88</v>
      </c>
      <c r="C1957" s="4" t="s">
        <v>1093</v>
      </c>
      <c r="D1957" s="79" t="s">
        <v>1094</v>
      </c>
      <c r="E1957" s="89">
        <v>6137</v>
      </c>
      <c r="F1957" s="79"/>
      <c r="G1957" s="75" t="s">
        <v>1906</v>
      </c>
      <c r="H1957" s="13" t="s">
        <v>204</v>
      </c>
      <c r="I1957" s="14">
        <v>17403</v>
      </c>
      <c r="J1957" s="14">
        <f t="shared" si="5258"/>
        <v>12000</v>
      </c>
      <c r="K1957" s="14">
        <v>12000</v>
      </c>
      <c r="L1957" s="14">
        <f t="shared" si="5261"/>
        <v>0</v>
      </c>
      <c r="M1957" s="14">
        <v>0</v>
      </c>
      <c r="N1957" s="14">
        <v>0</v>
      </c>
      <c r="O1957" s="14">
        <v>0</v>
      </c>
      <c r="P1957" s="14">
        <v>0</v>
      </c>
      <c r="Q1957" s="14">
        <v>0</v>
      </c>
      <c r="R1957" s="14">
        <v>0</v>
      </c>
      <c r="S1957" s="14"/>
      <c r="T1957" s="14"/>
      <c r="U1957" s="14"/>
      <c r="V1957" s="14"/>
      <c r="W1957" s="14"/>
      <c r="X1957" s="14">
        <f t="shared" si="5288"/>
        <v>0</v>
      </c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>
        <v>0</v>
      </c>
      <c r="AI1957" s="14">
        <v>0</v>
      </c>
      <c r="AJ1957" s="14">
        <v>0</v>
      </c>
      <c r="AK1957" s="14"/>
      <c r="AL1957" s="14"/>
      <c r="AM1957" s="14"/>
      <c r="AN1957" s="14"/>
      <c r="AO1957" s="14"/>
      <c r="AP1957" s="14">
        <f t="shared" si="5289"/>
        <v>0</v>
      </c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>
        <v>0</v>
      </c>
      <c r="BA1957" s="14">
        <v>0</v>
      </c>
      <c r="BB1957" s="14">
        <v>0</v>
      </c>
      <c r="BC1957" s="14"/>
      <c r="BD1957" s="14"/>
      <c r="BE1957" s="14"/>
      <c r="BF1957" s="14"/>
      <c r="BG1957" s="14"/>
      <c r="BH1957" s="14">
        <f t="shared" si="5290"/>
        <v>0</v>
      </c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>
        <v>0</v>
      </c>
      <c r="BS1957" s="14">
        <v>0</v>
      </c>
      <c r="BT1957" s="14">
        <v>12000</v>
      </c>
      <c r="BU1957" s="14">
        <v>12000</v>
      </c>
      <c r="BV1957" s="14">
        <v>8000</v>
      </c>
      <c r="BW1957" s="14">
        <f t="shared" si="5257"/>
        <v>4000</v>
      </c>
      <c r="BX1957" s="14">
        <v>2000</v>
      </c>
      <c r="BY1957" s="14">
        <v>2000</v>
      </c>
      <c r="BZ1957" s="14">
        <v>0</v>
      </c>
      <c r="CA1957" s="14">
        <f t="shared" si="5259"/>
        <v>12000</v>
      </c>
      <c r="CB1957" s="122">
        <f t="shared" si="5270"/>
        <v>100</v>
      </c>
    </row>
    <row r="1958" spans="1:80" x14ac:dyDescent="0.25">
      <c r="A1958" s="4" t="s">
        <v>928</v>
      </c>
      <c r="B1958" s="4" t="s">
        <v>88</v>
      </c>
      <c r="C1958" s="4" t="s">
        <v>1093</v>
      </c>
      <c r="D1958" s="79" t="s">
        <v>1094</v>
      </c>
      <c r="E1958" s="89">
        <v>6138</v>
      </c>
      <c r="F1958" s="79"/>
      <c r="G1958" s="75" t="s">
        <v>1906</v>
      </c>
      <c r="H1958" s="13" t="s">
        <v>205</v>
      </c>
      <c r="I1958" s="14">
        <v>0</v>
      </c>
      <c r="J1958" s="14">
        <f t="shared" si="5258"/>
        <v>0</v>
      </c>
      <c r="K1958" s="14">
        <v>0</v>
      </c>
      <c r="L1958" s="14">
        <f t="shared" si="5261"/>
        <v>0</v>
      </c>
      <c r="M1958" s="14">
        <v>0</v>
      </c>
      <c r="N1958" s="14">
        <v>0</v>
      </c>
      <c r="O1958" s="14">
        <v>0</v>
      </c>
      <c r="P1958" s="14">
        <v>0</v>
      </c>
      <c r="Q1958" s="14">
        <v>0</v>
      </c>
      <c r="R1958" s="14">
        <v>0</v>
      </c>
      <c r="S1958" s="14"/>
      <c r="T1958" s="14"/>
      <c r="U1958" s="14"/>
      <c r="V1958" s="14"/>
      <c r="W1958" s="14"/>
      <c r="X1958" s="14">
        <f t="shared" si="5288"/>
        <v>0</v>
      </c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>
        <v>0</v>
      </c>
      <c r="AI1958" s="14">
        <v>0</v>
      </c>
      <c r="AJ1958" s="14">
        <v>0</v>
      </c>
      <c r="AK1958" s="14"/>
      <c r="AL1958" s="14"/>
      <c r="AM1958" s="14"/>
      <c r="AN1958" s="14"/>
      <c r="AO1958" s="14"/>
      <c r="AP1958" s="14">
        <f t="shared" si="5289"/>
        <v>0</v>
      </c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>
        <v>0</v>
      </c>
      <c r="BA1958" s="14">
        <v>0</v>
      </c>
      <c r="BB1958" s="14">
        <v>0</v>
      </c>
      <c r="BC1958" s="14"/>
      <c r="BD1958" s="14"/>
      <c r="BE1958" s="14"/>
      <c r="BF1958" s="14"/>
      <c r="BG1958" s="14"/>
      <c r="BH1958" s="14">
        <f t="shared" si="5290"/>
        <v>0</v>
      </c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>
        <v>0</v>
      </c>
      <c r="BS1958" s="14">
        <v>0</v>
      </c>
      <c r="BT1958" s="14">
        <v>0</v>
      </c>
      <c r="BU1958" s="14">
        <v>0</v>
      </c>
      <c r="BV1958" s="14">
        <v>0</v>
      </c>
      <c r="BW1958" s="14">
        <f t="shared" si="5257"/>
        <v>0</v>
      </c>
      <c r="BX1958" s="14">
        <v>0</v>
      </c>
      <c r="BY1958" s="14">
        <v>0</v>
      </c>
      <c r="BZ1958" s="14">
        <v>0</v>
      </c>
      <c r="CA1958" s="14">
        <f t="shared" si="5259"/>
        <v>0</v>
      </c>
      <c r="CB1958" s="122" t="str">
        <f t="shared" si="5270"/>
        <v>-</v>
      </c>
    </row>
    <row r="1959" spans="1:80" x14ac:dyDescent="0.25">
      <c r="A1959" s="1" t="s">
        <v>928</v>
      </c>
      <c r="B1959" s="1" t="s">
        <v>88</v>
      </c>
      <c r="C1959" s="1" t="s">
        <v>1093</v>
      </c>
      <c r="D1959" s="82" t="s">
        <v>1094</v>
      </c>
      <c r="E1959" s="82" t="s">
        <v>50</v>
      </c>
      <c r="F1959" s="79" t="s">
        <v>1</v>
      </c>
      <c r="G1959" s="13" t="s">
        <v>1</v>
      </c>
      <c r="H1959" s="2" t="s">
        <v>51</v>
      </c>
      <c r="I1959" s="12">
        <f>SUM(I1960:I1962)</f>
        <v>26850</v>
      </c>
      <c r="J1959" s="12">
        <f t="shared" si="5258"/>
        <v>30801</v>
      </c>
      <c r="K1959" s="12">
        <f t="shared" ref="K1959" si="5302">SUM(K1960:K1962)</f>
        <v>30651</v>
      </c>
      <c r="L1959" s="12">
        <f t="shared" si="5261"/>
        <v>150</v>
      </c>
      <c r="M1959" s="12">
        <f t="shared" ref="M1959:Q1959" si="5303">SUM(M1960:M1962)</f>
        <v>150</v>
      </c>
      <c r="N1959" s="12">
        <f t="shared" si="5303"/>
        <v>0</v>
      </c>
      <c r="O1959" s="12">
        <f t="shared" si="5303"/>
        <v>0</v>
      </c>
      <c r="P1959" s="12">
        <f t="shared" si="5303"/>
        <v>0</v>
      </c>
      <c r="Q1959" s="12">
        <f t="shared" si="5303"/>
        <v>0</v>
      </c>
      <c r="R1959" s="12">
        <f t="shared" ref="R1959:AG1959" si="5304">SUM(R1960:R1962)</f>
        <v>150</v>
      </c>
      <c r="S1959" s="12">
        <f t="shared" si="5304"/>
        <v>0</v>
      </c>
      <c r="T1959" s="12">
        <f t="shared" si="5304"/>
        <v>0</v>
      </c>
      <c r="U1959" s="12">
        <f t="shared" si="5304"/>
        <v>0</v>
      </c>
      <c r="V1959" s="12">
        <f t="shared" si="5304"/>
        <v>0</v>
      </c>
      <c r="W1959" s="12">
        <f t="shared" si="5304"/>
        <v>0</v>
      </c>
      <c r="X1959" s="12">
        <f t="shared" si="5304"/>
        <v>150</v>
      </c>
      <c r="Y1959" s="12">
        <f t="shared" si="5304"/>
        <v>0</v>
      </c>
      <c r="Z1959" s="12">
        <f t="shared" si="5304"/>
        <v>20</v>
      </c>
      <c r="AA1959" s="12">
        <f t="shared" si="5304"/>
        <v>0</v>
      </c>
      <c r="AB1959" s="12">
        <f t="shared" si="5304"/>
        <v>0</v>
      </c>
      <c r="AC1959" s="12">
        <f t="shared" si="5304"/>
        <v>0</v>
      </c>
      <c r="AD1959" s="12">
        <f t="shared" si="5304"/>
        <v>40</v>
      </c>
      <c r="AE1959" s="12">
        <f t="shared" si="5304"/>
        <v>39</v>
      </c>
      <c r="AF1959" s="12">
        <f t="shared" si="5304"/>
        <v>0</v>
      </c>
      <c r="AG1959" s="12">
        <f t="shared" si="5304"/>
        <v>0</v>
      </c>
      <c r="AH1959" s="12">
        <v>99</v>
      </c>
      <c r="AI1959" s="12">
        <v>51</v>
      </c>
      <c r="AJ1959" s="12">
        <f t="shared" ref="AJ1959:AY1959" si="5305">SUM(AJ1960:AJ1962)</f>
        <v>0</v>
      </c>
      <c r="AK1959" s="12">
        <f t="shared" si="5305"/>
        <v>0</v>
      </c>
      <c r="AL1959" s="12">
        <f t="shared" si="5305"/>
        <v>0</v>
      </c>
      <c r="AM1959" s="12">
        <f t="shared" si="5305"/>
        <v>0</v>
      </c>
      <c r="AN1959" s="12">
        <f t="shared" si="5305"/>
        <v>0</v>
      </c>
      <c r="AO1959" s="12">
        <f t="shared" si="5305"/>
        <v>0</v>
      </c>
      <c r="AP1959" s="12">
        <f t="shared" si="5305"/>
        <v>0</v>
      </c>
      <c r="AQ1959" s="12">
        <f t="shared" si="5305"/>
        <v>0</v>
      </c>
      <c r="AR1959" s="12">
        <f t="shared" si="5305"/>
        <v>0</v>
      </c>
      <c r="AS1959" s="12">
        <f t="shared" si="5305"/>
        <v>0</v>
      </c>
      <c r="AT1959" s="12">
        <f t="shared" si="5305"/>
        <v>0</v>
      </c>
      <c r="AU1959" s="12">
        <f t="shared" si="5305"/>
        <v>0</v>
      </c>
      <c r="AV1959" s="12">
        <f t="shared" si="5305"/>
        <v>0</v>
      </c>
      <c r="AW1959" s="12">
        <f t="shared" si="5305"/>
        <v>0</v>
      </c>
      <c r="AX1959" s="12">
        <f t="shared" si="5305"/>
        <v>0</v>
      </c>
      <c r="AY1959" s="12">
        <f t="shared" si="5305"/>
        <v>0</v>
      </c>
      <c r="AZ1959" s="12">
        <v>0</v>
      </c>
      <c r="BA1959" s="12">
        <v>0</v>
      </c>
      <c r="BB1959" s="12">
        <f t="shared" ref="BB1959:BQ1959" si="5306">SUM(BB1960:BB1962)</f>
        <v>0</v>
      </c>
      <c r="BC1959" s="12">
        <f t="shared" si="5306"/>
        <v>0</v>
      </c>
      <c r="BD1959" s="12">
        <f t="shared" si="5306"/>
        <v>0</v>
      </c>
      <c r="BE1959" s="12">
        <f t="shared" si="5306"/>
        <v>0</v>
      </c>
      <c r="BF1959" s="12">
        <f t="shared" si="5306"/>
        <v>0</v>
      </c>
      <c r="BG1959" s="12">
        <f t="shared" si="5306"/>
        <v>0</v>
      </c>
      <c r="BH1959" s="12">
        <f t="shared" si="5306"/>
        <v>0</v>
      </c>
      <c r="BI1959" s="12">
        <f t="shared" si="5306"/>
        <v>0</v>
      </c>
      <c r="BJ1959" s="12">
        <f t="shared" si="5306"/>
        <v>0</v>
      </c>
      <c r="BK1959" s="12">
        <f t="shared" si="5306"/>
        <v>0</v>
      </c>
      <c r="BL1959" s="12">
        <f t="shared" si="5306"/>
        <v>0</v>
      </c>
      <c r="BM1959" s="12">
        <f t="shared" si="5306"/>
        <v>0</v>
      </c>
      <c r="BN1959" s="12">
        <f t="shared" si="5306"/>
        <v>0</v>
      </c>
      <c r="BO1959" s="12">
        <f t="shared" si="5306"/>
        <v>0</v>
      </c>
      <c r="BP1959" s="12">
        <f t="shared" si="5306"/>
        <v>0</v>
      </c>
      <c r="BQ1959" s="12">
        <f t="shared" si="5306"/>
        <v>0</v>
      </c>
      <c r="BR1959" s="12">
        <v>0</v>
      </c>
      <c r="BS1959" s="12">
        <v>0</v>
      </c>
      <c r="BT1959" s="12">
        <f t="shared" ref="BT1959:BZ1959" si="5307">SUM(BT1960:BT1962)</f>
        <v>30981</v>
      </c>
      <c r="BU1959" s="12">
        <f t="shared" si="5307"/>
        <v>29831</v>
      </c>
      <c r="BV1959" s="12">
        <f t="shared" si="5307"/>
        <v>16094</v>
      </c>
      <c r="BW1959" s="12">
        <f t="shared" si="5307"/>
        <v>8905</v>
      </c>
      <c r="BX1959" s="12">
        <f t="shared" si="5307"/>
        <v>5550</v>
      </c>
      <c r="BY1959" s="12">
        <f t="shared" si="5307"/>
        <v>1705</v>
      </c>
      <c r="BZ1959" s="12">
        <f t="shared" si="5307"/>
        <v>1650</v>
      </c>
      <c r="CA1959" s="12">
        <f t="shared" si="5259"/>
        <v>24999</v>
      </c>
      <c r="CB1959" s="124">
        <f t="shared" si="5270"/>
        <v>83.802085079279948</v>
      </c>
    </row>
    <row r="1960" spans="1:80" x14ac:dyDescent="0.25">
      <c r="A1960" s="4" t="s">
        <v>928</v>
      </c>
      <c r="B1960" s="4" t="s">
        <v>88</v>
      </c>
      <c r="C1960" s="4" t="s">
        <v>1093</v>
      </c>
      <c r="D1960" s="79" t="s">
        <v>1094</v>
      </c>
      <c r="E1960" s="89">
        <v>6139</v>
      </c>
      <c r="F1960" s="79"/>
      <c r="G1960" s="75" t="s">
        <v>1906</v>
      </c>
      <c r="H1960" s="13" t="s">
        <v>51</v>
      </c>
      <c r="I1960" s="14">
        <v>15700</v>
      </c>
      <c r="J1960" s="14">
        <f t="shared" si="5258"/>
        <v>15700</v>
      </c>
      <c r="K1960" s="14">
        <v>15700</v>
      </c>
      <c r="L1960" s="14">
        <f t="shared" si="5261"/>
        <v>0</v>
      </c>
      <c r="M1960" s="14">
        <v>0</v>
      </c>
      <c r="N1960" s="14">
        <v>0</v>
      </c>
      <c r="O1960" s="14">
        <v>0</v>
      </c>
      <c r="P1960" s="14">
        <v>0</v>
      </c>
      <c r="Q1960" s="14">
        <v>0</v>
      </c>
      <c r="R1960" s="14">
        <v>0</v>
      </c>
      <c r="S1960" s="14"/>
      <c r="T1960" s="14"/>
      <c r="U1960" s="14"/>
      <c r="V1960" s="14"/>
      <c r="W1960" s="14"/>
      <c r="X1960" s="14">
        <f t="shared" si="5288"/>
        <v>0</v>
      </c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>
        <v>0</v>
      </c>
      <c r="AI1960" s="14">
        <v>0</v>
      </c>
      <c r="AJ1960" s="14">
        <v>0</v>
      </c>
      <c r="AK1960" s="14"/>
      <c r="AL1960" s="14"/>
      <c r="AM1960" s="14"/>
      <c r="AN1960" s="14"/>
      <c r="AO1960" s="14"/>
      <c r="AP1960" s="14">
        <f t="shared" si="5289"/>
        <v>0</v>
      </c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>
        <v>0</v>
      </c>
      <c r="BA1960" s="14">
        <v>0</v>
      </c>
      <c r="BB1960" s="14">
        <v>0</v>
      </c>
      <c r="BC1960" s="14"/>
      <c r="BD1960" s="14"/>
      <c r="BE1960" s="14"/>
      <c r="BF1960" s="14"/>
      <c r="BG1960" s="14"/>
      <c r="BH1960" s="14">
        <f t="shared" si="5290"/>
        <v>0</v>
      </c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>
        <v>0</v>
      </c>
      <c r="BS1960" s="14">
        <v>0</v>
      </c>
      <c r="BT1960" s="14">
        <v>15700</v>
      </c>
      <c r="BU1960" s="14">
        <v>14700</v>
      </c>
      <c r="BV1960" s="14">
        <v>6924</v>
      </c>
      <c r="BW1960" s="14">
        <f t="shared" si="5257"/>
        <v>4400</v>
      </c>
      <c r="BX1960" s="14">
        <v>4000</v>
      </c>
      <c r="BY1960" s="14">
        <v>200</v>
      </c>
      <c r="BZ1960" s="14">
        <v>200</v>
      </c>
      <c r="CA1960" s="14">
        <f t="shared" si="5259"/>
        <v>11324</v>
      </c>
      <c r="CB1960" s="122">
        <f t="shared" si="5270"/>
        <v>77.034013605442169</v>
      </c>
    </row>
    <row r="1961" spans="1:80" ht="22.5" x14ac:dyDescent="0.25">
      <c r="A1961" s="4" t="s">
        <v>928</v>
      </c>
      <c r="B1961" s="4" t="s">
        <v>88</v>
      </c>
      <c r="C1961" s="4" t="s">
        <v>1093</v>
      </c>
      <c r="D1961" s="79" t="s">
        <v>1094</v>
      </c>
      <c r="E1961" s="89">
        <v>6139</v>
      </c>
      <c r="F1961" s="79" t="s">
        <v>1101</v>
      </c>
      <c r="G1961" s="75" t="s">
        <v>1906</v>
      </c>
      <c r="H1961" s="13" t="s">
        <v>59</v>
      </c>
      <c r="I1961" s="14">
        <v>4150</v>
      </c>
      <c r="J1961" s="14">
        <f t="shared" si="5258"/>
        <v>3601</v>
      </c>
      <c r="K1961" s="14">
        <v>3451</v>
      </c>
      <c r="L1961" s="14">
        <f t="shared" si="5261"/>
        <v>150</v>
      </c>
      <c r="M1961" s="14">
        <v>150</v>
      </c>
      <c r="N1961" s="14">
        <v>0</v>
      </c>
      <c r="O1961" s="14">
        <v>0</v>
      </c>
      <c r="P1961" s="14">
        <v>0</v>
      </c>
      <c r="Q1961" s="14">
        <v>0</v>
      </c>
      <c r="R1961" s="14">
        <v>150</v>
      </c>
      <c r="S1961" s="14"/>
      <c r="T1961" s="14"/>
      <c r="U1961" s="14"/>
      <c r="V1961" s="14"/>
      <c r="W1961" s="14"/>
      <c r="X1961" s="14">
        <f t="shared" si="5288"/>
        <v>150</v>
      </c>
      <c r="Y1961" s="14"/>
      <c r="Z1961" s="14">
        <v>20</v>
      </c>
      <c r="AA1961" s="14"/>
      <c r="AB1961" s="14"/>
      <c r="AC1961" s="14"/>
      <c r="AD1961" s="14">
        <v>40</v>
      </c>
      <c r="AE1961" s="14">
        <v>39</v>
      </c>
      <c r="AF1961" s="14"/>
      <c r="AG1961" s="14"/>
      <c r="AH1961" s="14">
        <v>99</v>
      </c>
      <c r="AI1961" s="14">
        <v>51</v>
      </c>
      <c r="AJ1961" s="14">
        <v>0</v>
      </c>
      <c r="AK1961" s="14"/>
      <c r="AL1961" s="14"/>
      <c r="AM1961" s="14"/>
      <c r="AN1961" s="14"/>
      <c r="AO1961" s="14"/>
      <c r="AP1961" s="14">
        <f t="shared" si="5289"/>
        <v>0</v>
      </c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>
        <v>0</v>
      </c>
      <c r="BA1961" s="14">
        <v>0</v>
      </c>
      <c r="BB1961" s="14">
        <v>0</v>
      </c>
      <c r="BC1961" s="14"/>
      <c r="BD1961" s="14"/>
      <c r="BE1961" s="14"/>
      <c r="BF1961" s="14"/>
      <c r="BG1961" s="14"/>
      <c r="BH1961" s="14">
        <f t="shared" si="5290"/>
        <v>0</v>
      </c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>
        <v>0</v>
      </c>
      <c r="BS1961" s="14">
        <v>0</v>
      </c>
      <c r="BT1961" s="14">
        <v>3781</v>
      </c>
      <c r="BU1961" s="14">
        <v>3631</v>
      </c>
      <c r="BV1961" s="14">
        <v>2276</v>
      </c>
      <c r="BW1961" s="14">
        <f t="shared" si="5257"/>
        <v>1355</v>
      </c>
      <c r="BX1961" s="14">
        <v>500</v>
      </c>
      <c r="BY1961" s="14">
        <v>455</v>
      </c>
      <c r="BZ1961" s="14">
        <v>400</v>
      </c>
      <c r="CA1961" s="14">
        <f t="shared" si="5259"/>
        <v>3631</v>
      </c>
      <c r="CB1961" s="122">
        <f t="shared" si="5270"/>
        <v>100</v>
      </c>
    </row>
    <row r="1962" spans="1:80" ht="22.5" x14ac:dyDescent="0.25">
      <c r="A1962" s="4" t="s">
        <v>928</v>
      </c>
      <c r="B1962" s="4" t="s">
        <v>88</v>
      </c>
      <c r="C1962" s="4" t="s">
        <v>1093</v>
      </c>
      <c r="D1962" s="79" t="s">
        <v>1094</v>
      </c>
      <c r="E1962" s="89">
        <v>6139</v>
      </c>
      <c r="F1962" s="79" t="s">
        <v>1102</v>
      </c>
      <c r="G1962" s="75" t="s">
        <v>1906</v>
      </c>
      <c r="H1962" s="13" t="s">
        <v>65</v>
      </c>
      <c r="I1962" s="14">
        <v>7000</v>
      </c>
      <c r="J1962" s="14">
        <f t="shared" si="5258"/>
        <v>11500</v>
      </c>
      <c r="K1962" s="14">
        <v>11500</v>
      </c>
      <c r="L1962" s="14">
        <f t="shared" si="5261"/>
        <v>0</v>
      </c>
      <c r="M1962" s="14">
        <v>0</v>
      </c>
      <c r="N1962" s="14">
        <v>0</v>
      </c>
      <c r="O1962" s="14">
        <v>0</v>
      </c>
      <c r="P1962" s="14">
        <v>0</v>
      </c>
      <c r="Q1962" s="14">
        <v>0</v>
      </c>
      <c r="R1962" s="14">
        <v>0</v>
      </c>
      <c r="S1962" s="14"/>
      <c r="T1962" s="14"/>
      <c r="U1962" s="14"/>
      <c r="V1962" s="14"/>
      <c r="W1962" s="14"/>
      <c r="X1962" s="14">
        <f t="shared" si="5288"/>
        <v>0</v>
      </c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>
        <v>0</v>
      </c>
      <c r="AI1962" s="14">
        <v>0</v>
      </c>
      <c r="AJ1962" s="14">
        <v>0</v>
      </c>
      <c r="AK1962" s="14"/>
      <c r="AL1962" s="14"/>
      <c r="AM1962" s="14"/>
      <c r="AN1962" s="14"/>
      <c r="AO1962" s="14"/>
      <c r="AP1962" s="14">
        <f t="shared" si="5289"/>
        <v>0</v>
      </c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>
        <v>0</v>
      </c>
      <c r="BA1962" s="14">
        <v>0</v>
      </c>
      <c r="BB1962" s="14">
        <v>0</v>
      </c>
      <c r="BC1962" s="14"/>
      <c r="BD1962" s="14"/>
      <c r="BE1962" s="14"/>
      <c r="BF1962" s="14"/>
      <c r="BG1962" s="14"/>
      <c r="BH1962" s="14">
        <f t="shared" si="5290"/>
        <v>0</v>
      </c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>
        <v>0</v>
      </c>
      <c r="BS1962" s="14">
        <v>0</v>
      </c>
      <c r="BT1962" s="14">
        <v>11500</v>
      </c>
      <c r="BU1962" s="14">
        <v>11500</v>
      </c>
      <c r="BV1962" s="14">
        <v>6894</v>
      </c>
      <c r="BW1962" s="14">
        <f t="shared" si="5257"/>
        <v>3150</v>
      </c>
      <c r="BX1962" s="14">
        <v>1050</v>
      </c>
      <c r="BY1962" s="14">
        <v>1050</v>
      </c>
      <c r="BZ1962" s="14">
        <v>1050</v>
      </c>
      <c r="CA1962" s="14">
        <f t="shared" si="5259"/>
        <v>10044</v>
      </c>
      <c r="CB1962" s="122">
        <f t="shared" si="5270"/>
        <v>87.339130434782604</v>
      </c>
    </row>
    <row r="1963" spans="1:80" ht="22.5" x14ac:dyDescent="0.25">
      <c r="A1963" s="1" t="s">
        <v>1</v>
      </c>
      <c r="B1963" s="1" t="s">
        <v>1</v>
      </c>
      <c r="C1963" s="1" t="s">
        <v>1</v>
      </c>
      <c r="D1963" s="78" t="s">
        <v>1</v>
      </c>
      <c r="E1963" s="78" t="s">
        <v>1</v>
      </c>
      <c r="F1963" s="78" t="s">
        <v>1</v>
      </c>
      <c r="G1963" s="2" t="s">
        <v>1</v>
      </c>
      <c r="H1963" s="10" t="s">
        <v>66</v>
      </c>
      <c r="I1963" s="11">
        <f>SUM(I1964)</f>
        <v>100</v>
      </c>
      <c r="J1963" s="11">
        <f t="shared" si="5258"/>
        <v>100</v>
      </c>
      <c r="K1963" s="11">
        <f t="shared" ref="K1963:Q1964" si="5308">SUM(K1964)</f>
        <v>100</v>
      </c>
      <c r="L1963" s="11">
        <f t="shared" si="5261"/>
        <v>0</v>
      </c>
      <c r="M1963" s="11">
        <f t="shared" si="5308"/>
        <v>0</v>
      </c>
      <c r="N1963" s="11">
        <f t="shared" si="5308"/>
        <v>0</v>
      </c>
      <c r="O1963" s="11">
        <f t="shared" si="5308"/>
        <v>0</v>
      </c>
      <c r="P1963" s="11">
        <f t="shared" si="5308"/>
        <v>0</v>
      </c>
      <c r="Q1963" s="11">
        <f t="shared" si="5308"/>
        <v>0</v>
      </c>
      <c r="R1963" s="11">
        <f t="shared" ref="R1963:AG1964" si="5309">SUM(R1964)</f>
        <v>0</v>
      </c>
      <c r="S1963" s="11">
        <f t="shared" si="5309"/>
        <v>0</v>
      </c>
      <c r="T1963" s="11">
        <f t="shared" si="5309"/>
        <v>0</v>
      </c>
      <c r="U1963" s="11">
        <f t="shared" si="5309"/>
        <v>0</v>
      </c>
      <c r="V1963" s="11">
        <f t="shared" si="5309"/>
        <v>0</v>
      </c>
      <c r="W1963" s="11">
        <f t="shared" si="5309"/>
        <v>0</v>
      </c>
      <c r="X1963" s="11">
        <f t="shared" si="5309"/>
        <v>0</v>
      </c>
      <c r="Y1963" s="11">
        <f t="shared" si="5309"/>
        <v>0</v>
      </c>
      <c r="Z1963" s="11">
        <f t="shared" si="5309"/>
        <v>0</v>
      </c>
      <c r="AA1963" s="11">
        <f t="shared" si="5309"/>
        <v>0</v>
      </c>
      <c r="AB1963" s="11">
        <f t="shared" si="5309"/>
        <v>0</v>
      </c>
      <c r="AC1963" s="11">
        <f t="shared" si="5309"/>
        <v>0</v>
      </c>
      <c r="AD1963" s="11">
        <f t="shared" si="5309"/>
        <v>0</v>
      </c>
      <c r="AE1963" s="11">
        <f t="shared" si="5309"/>
        <v>0</v>
      </c>
      <c r="AF1963" s="11">
        <f t="shared" si="5309"/>
        <v>0</v>
      </c>
      <c r="AG1963" s="11">
        <f t="shared" si="5309"/>
        <v>0</v>
      </c>
      <c r="AH1963" s="11">
        <v>0</v>
      </c>
      <c r="AI1963" s="11">
        <v>0</v>
      </c>
      <c r="AJ1963" s="11">
        <f t="shared" ref="AJ1963:AY1964" si="5310">SUM(AJ1964)</f>
        <v>0</v>
      </c>
      <c r="AK1963" s="11">
        <f t="shared" si="5310"/>
        <v>0</v>
      </c>
      <c r="AL1963" s="11">
        <f t="shared" si="5310"/>
        <v>0</v>
      </c>
      <c r="AM1963" s="11">
        <f t="shared" si="5310"/>
        <v>0</v>
      </c>
      <c r="AN1963" s="11">
        <f t="shared" si="5310"/>
        <v>0</v>
      </c>
      <c r="AO1963" s="11">
        <f t="shared" si="5310"/>
        <v>0</v>
      </c>
      <c r="AP1963" s="11">
        <f t="shared" si="5310"/>
        <v>0</v>
      </c>
      <c r="AQ1963" s="11">
        <f t="shared" si="5310"/>
        <v>0</v>
      </c>
      <c r="AR1963" s="11">
        <f t="shared" si="5310"/>
        <v>0</v>
      </c>
      <c r="AS1963" s="11">
        <f t="shared" si="5310"/>
        <v>0</v>
      </c>
      <c r="AT1963" s="11">
        <f t="shared" si="5310"/>
        <v>0</v>
      </c>
      <c r="AU1963" s="11">
        <f t="shared" si="5310"/>
        <v>0</v>
      </c>
      <c r="AV1963" s="11">
        <f t="shared" si="5310"/>
        <v>0</v>
      </c>
      <c r="AW1963" s="11">
        <f t="shared" si="5310"/>
        <v>0</v>
      </c>
      <c r="AX1963" s="11">
        <f t="shared" si="5310"/>
        <v>0</v>
      </c>
      <c r="AY1963" s="11">
        <f t="shared" si="5310"/>
        <v>0</v>
      </c>
      <c r="AZ1963" s="11">
        <v>0</v>
      </c>
      <c r="BA1963" s="11">
        <v>0</v>
      </c>
      <c r="BB1963" s="11">
        <f t="shared" ref="BB1963:BQ1964" si="5311">SUM(BB1964)</f>
        <v>0</v>
      </c>
      <c r="BC1963" s="11">
        <f t="shared" si="5311"/>
        <v>0</v>
      </c>
      <c r="BD1963" s="11">
        <f t="shared" si="5311"/>
        <v>0</v>
      </c>
      <c r="BE1963" s="11">
        <f t="shared" si="5311"/>
        <v>0</v>
      </c>
      <c r="BF1963" s="11">
        <f t="shared" si="5311"/>
        <v>0</v>
      </c>
      <c r="BG1963" s="11">
        <f t="shared" si="5311"/>
        <v>0</v>
      </c>
      <c r="BH1963" s="11">
        <f t="shared" si="5311"/>
        <v>0</v>
      </c>
      <c r="BI1963" s="11">
        <f t="shared" si="5311"/>
        <v>0</v>
      </c>
      <c r="BJ1963" s="11">
        <f t="shared" si="5311"/>
        <v>0</v>
      </c>
      <c r="BK1963" s="11">
        <f t="shared" si="5311"/>
        <v>0</v>
      </c>
      <c r="BL1963" s="11">
        <f t="shared" si="5311"/>
        <v>0</v>
      </c>
      <c r="BM1963" s="11">
        <f t="shared" si="5311"/>
        <v>0</v>
      </c>
      <c r="BN1963" s="11">
        <f t="shared" si="5311"/>
        <v>0</v>
      </c>
      <c r="BO1963" s="11">
        <f t="shared" si="5311"/>
        <v>0</v>
      </c>
      <c r="BP1963" s="11">
        <f t="shared" si="5311"/>
        <v>0</v>
      </c>
      <c r="BQ1963" s="11">
        <f t="shared" si="5311"/>
        <v>0</v>
      </c>
      <c r="BR1963" s="11">
        <v>0</v>
      </c>
      <c r="BS1963" s="11">
        <v>0</v>
      </c>
      <c r="BT1963" s="11">
        <f t="shared" ref="BT1963:BZ1964" si="5312">SUM(BT1964)</f>
        <v>100</v>
      </c>
      <c r="BU1963" s="11">
        <f t="shared" si="5312"/>
        <v>100</v>
      </c>
      <c r="BV1963" s="11">
        <f t="shared" si="5312"/>
        <v>0</v>
      </c>
      <c r="BW1963" s="11">
        <f t="shared" si="5312"/>
        <v>0</v>
      </c>
      <c r="BX1963" s="11">
        <f t="shared" si="5312"/>
        <v>0</v>
      </c>
      <c r="BY1963" s="11">
        <f t="shared" si="5312"/>
        <v>0</v>
      </c>
      <c r="BZ1963" s="11">
        <f t="shared" si="5312"/>
        <v>0</v>
      </c>
      <c r="CA1963" s="11">
        <f t="shared" si="5259"/>
        <v>0</v>
      </c>
      <c r="CB1963" s="123">
        <f t="shared" si="5270"/>
        <v>0</v>
      </c>
    </row>
    <row r="1964" spans="1:80" x14ac:dyDescent="0.25">
      <c r="A1964" s="4" t="s">
        <v>928</v>
      </c>
      <c r="B1964" s="4" t="s">
        <v>88</v>
      </c>
      <c r="C1964" s="4" t="s">
        <v>1093</v>
      </c>
      <c r="D1964" s="79" t="s">
        <v>1094</v>
      </c>
      <c r="E1964" s="78" t="s">
        <v>67</v>
      </c>
      <c r="F1964" s="78" t="s">
        <v>1</v>
      </c>
      <c r="G1964" s="2" t="s">
        <v>1</v>
      </c>
      <c r="H1964" s="2" t="s">
        <v>68</v>
      </c>
      <c r="I1964" s="12">
        <f>SUM(I1965)</f>
        <v>100</v>
      </c>
      <c r="J1964" s="12">
        <f t="shared" si="5258"/>
        <v>100</v>
      </c>
      <c r="K1964" s="12">
        <f t="shared" si="5308"/>
        <v>100</v>
      </c>
      <c r="L1964" s="12">
        <f t="shared" si="5261"/>
        <v>0</v>
      </c>
      <c r="M1964" s="12">
        <f t="shared" si="5308"/>
        <v>0</v>
      </c>
      <c r="N1964" s="12">
        <f t="shared" si="5308"/>
        <v>0</v>
      </c>
      <c r="O1964" s="12">
        <f t="shared" si="5308"/>
        <v>0</v>
      </c>
      <c r="P1964" s="12">
        <f t="shared" si="5308"/>
        <v>0</v>
      </c>
      <c r="Q1964" s="12">
        <f t="shared" si="5308"/>
        <v>0</v>
      </c>
      <c r="R1964" s="12">
        <f t="shared" si="5309"/>
        <v>0</v>
      </c>
      <c r="S1964" s="12">
        <f t="shared" ref="S1964:AG1964" si="5313">SUM(S1965)</f>
        <v>0</v>
      </c>
      <c r="T1964" s="12">
        <f t="shared" si="5313"/>
        <v>0</v>
      </c>
      <c r="U1964" s="12">
        <f t="shared" si="5313"/>
        <v>0</v>
      </c>
      <c r="V1964" s="12">
        <f t="shared" si="5313"/>
        <v>0</v>
      </c>
      <c r="W1964" s="12">
        <f t="shared" si="5313"/>
        <v>0</v>
      </c>
      <c r="X1964" s="12">
        <f t="shared" si="5313"/>
        <v>0</v>
      </c>
      <c r="Y1964" s="12">
        <f t="shared" si="5313"/>
        <v>0</v>
      </c>
      <c r="Z1964" s="12">
        <f t="shared" si="5313"/>
        <v>0</v>
      </c>
      <c r="AA1964" s="12">
        <f t="shared" si="5313"/>
        <v>0</v>
      </c>
      <c r="AB1964" s="12">
        <f t="shared" si="5313"/>
        <v>0</v>
      </c>
      <c r="AC1964" s="12">
        <f t="shared" si="5313"/>
        <v>0</v>
      </c>
      <c r="AD1964" s="12">
        <f t="shared" si="5313"/>
        <v>0</v>
      </c>
      <c r="AE1964" s="12">
        <f t="shared" si="5313"/>
        <v>0</v>
      </c>
      <c r="AF1964" s="12">
        <f t="shared" si="5313"/>
        <v>0</v>
      </c>
      <c r="AG1964" s="12">
        <f t="shared" si="5313"/>
        <v>0</v>
      </c>
      <c r="AH1964" s="12">
        <v>0</v>
      </c>
      <c r="AI1964" s="12">
        <v>0</v>
      </c>
      <c r="AJ1964" s="12">
        <f t="shared" si="5310"/>
        <v>0</v>
      </c>
      <c r="AK1964" s="12">
        <f t="shared" ref="AK1964:AY1964" si="5314">SUM(AK1965)</f>
        <v>0</v>
      </c>
      <c r="AL1964" s="12">
        <f t="shared" si="5314"/>
        <v>0</v>
      </c>
      <c r="AM1964" s="12">
        <f t="shared" si="5314"/>
        <v>0</v>
      </c>
      <c r="AN1964" s="12">
        <f t="shared" si="5314"/>
        <v>0</v>
      </c>
      <c r="AO1964" s="12">
        <f t="shared" si="5314"/>
        <v>0</v>
      </c>
      <c r="AP1964" s="12">
        <f t="shared" si="5314"/>
        <v>0</v>
      </c>
      <c r="AQ1964" s="12">
        <f t="shared" si="5314"/>
        <v>0</v>
      </c>
      <c r="AR1964" s="12">
        <f t="shared" si="5314"/>
        <v>0</v>
      </c>
      <c r="AS1964" s="12">
        <f t="shared" si="5314"/>
        <v>0</v>
      </c>
      <c r="AT1964" s="12">
        <f t="shared" si="5314"/>
        <v>0</v>
      </c>
      <c r="AU1964" s="12">
        <f t="shared" si="5314"/>
        <v>0</v>
      </c>
      <c r="AV1964" s="12">
        <f t="shared" si="5314"/>
        <v>0</v>
      </c>
      <c r="AW1964" s="12">
        <f t="shared" si="5314"/>
        <v>0</v>
      </c>
      <c r="AX1964" s="12">
        <f t="shared" si="5314"/>
        <v>0</v>
      </c>
      <c r="AY1964" s="12">
        <f t="shared" si="5314"/>
        <v>0</v>
      </c>
      <c r="AZ1964" s="12">
        <v>0</v>
      </c>
      <c r="BA1964" s="12">
        <v>0</v>
      </c>
      <c r="BB1964" s="12">
        <f t="shared" si="5311"/>
        <v>0</v>
      </c>
      <c r="BC1964" s="12">
        <f t="shared" ref="BC1964:BQ1964" si="5315">SUM(BC1965)</f>
        <v>0</v>
      </c>
      <c r="BD1964" s="12">
        <f t="shared" si="5315"/>
        <v>0</v>
      </c>
      <c r="BE1964" s="12">
        <f t="shared" si="5315"/>
        <v>0</v>
      </c>
      <c r="BF1964" s="12">
        <f t="shared" si="5315"/>
        <v>0</v>
      </c>
      <c r="BG1964" s="12">
        <f t="shared" si="5315"/>
        <v>0</v>
      </c>
      <c r="BH1964" s="12">
        <f t="shared" si="5315"/>
        <v>0</v>
      </c>
      <c r="BI1964" s="12">
        <f t="shared" si="5315"/>
        <v>0</v>
      </c>
      <c r="BJ1964" s="12">
        <f t="shared" si="5315"/>
        <v>0</v>
      </c>
      <c r="BK1964" s="12">
        <f t="shared" si="5315"/>
        <v>0</v>
      </c>
      <c r="BL1964" s="12">
        <f t="shared" si="5315"/>
        <v>0</v>
      </c>
      <c r="BM1964" s="12">
        <f t="shared" si="5315"/>
        <v>0</v>
      </c>
      <c r="BN1964" s="12">
        <f t="shared" si="5315"/>
        <v>0</v>
      </c>
      <c r="BO1964" s="12">
        <f t="shared" si="5315"/>
        <v>0</v>
      </c>
      <c r="BP1964" s="12">
        <f t="shared" si="5315"/>
        <v>0</v>
      </c>
      <c r="BQ1964" s="12">
        <f t="shared" si="5315"/>
        <v>0</v>
      </c>
      <c r="BR1964" s="12">
        <v>0</v>
      </c>
      <c r="BS1964" s="12">
        <v>0</v>
      </c>
      <c r="BT1964" s="12">
        <f t="shared" si="5312"/>
        <v>100</v>
      </c>
      <c r="BU1964" s="12">
        <f t="shared" si="5312"/>
        <v>100</v>
      </c>
      <c r="BV1964" s="12">
        <f t="shared" si="5312"/>
        <v>0</v>
      </c>
      <c r="BW1964" s="12">
        <f t="shared" si="5312"/>
        <v>0</v>
      </c>
      <c r="BX1964" s="12">
        <f t="shared" si="5312"/>
        <v>0</v>
      </c>
      <c r="BY1964" s="12">
        <f t="shared" si="5312"/>
        <v>0</v>
      </c>
      <c r="BZ1964" s="12">
        <f t="shared" si="5312"/>
        <v>0</v>
      </c>
      <c r="CA1964" s="12">
        <f t="shared" si="5259"/>
        <v>0</v>
      </c>
      <c r="CB1964" s="124">
        <f t="shared" si="5270"/>
        <v>0</v>
      </c>
    </row>
    <row r="1965" spans="1:80" x14ac:dyDescent="0.25">
      <c r="A1965" s="4" t="s">
        <v>928</v>
      </c>
      <c r="B1965" s="4" t="s">
        <v>88</v>
      </c>
      <c r="C1965" s="4" t="s">
        <v>1093</v>
      </c>
      <c r="D1965" s="79" t="s">
        <v>1094</v>
      </c>
      <c r="E1965" s="89">
        <v>6148</v>
      </c>
      <c r="F1965" s="79"/>
      <c r="G1965" s="75" t="s">
        <v>1906</v>
      </c>
      <c r="H1965" s="13" t="s">
        <v>76</v>
      </c>
      <c r="I1965" s="14">
        <v>100</v>
      </c>
      <c r="J1965" s="14">
        <f t="shared" si="5258"/>
        <v>100</v>
      </c>
      <c r="K1965" s="14">
        <v>100</v>
      </c>
      <c r="L1965" s="14">
        <f t="shared" si="5261"/>
        <v>0</v>
      </c>
      <c r="M1965" s="14">
        <v>0</v>
      </c>
      <c r="N1965" s="14">
        <v>0</v>
      </c>
      <c r="O1965" s="14">
        <v>0</v>
      </c>
      <c r="P1965" s="14">
        <v>0</v>
      </c>
      <c r="Q1965" s="14">
        <v>0</v>
      </c>
      <c r="R1965" s="14">
        <v>0</v>
      </c>
      <c r="S1965" s="14"/>
      <c r="T1965" s="14"/>
      <c r="U1965" s="14"/>
      <c r="V1965" s="14"/>
      <c r="W1965" s="14"/>
      <c r="X1965" s="14">
        <f t="shared" si="5288"/>
        <v>0</v>
      </c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>
        <v>0</v>
      </c>
      <c r="AI1965" s="14">
        <v>0</v>
      </c>
      <c r="AJ1965" s="14">
        <v>0</v>
      </c>
      <c r="AK1965" s="14"/>
      <c r="AL1965" s="14"/>
      <c r="AM1965" s="14"/>
      <c r="AN1965" s="14"/>
      <c r="AO1965" s="14"/>
      <c r="AP1965" s="14">
        <f t="shared" si="5289"/>
        <v>0</v>
      </c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>
        <v>0</v>
      </c>
      <c r="BA1965" s="14">
        <v>0</v>
      </c>
      <c r="BB1965" s="14">
        <v>0</v>
      </c>
      <c r="BC1965" s="14"/>
      <c r="BD1965" s="14"/>
      <c r="BE1965" s="14"/>
      <c r="BF1965" s="14"/>
      <c r="BG1965" s="14"/>
      <c r="BH1965" s="14">
        <f t="shared" si="5290"/>
        <v>0</v>
      </c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>
        <v>0</v>
      </c>
      <c r="BS1965" s="14">
        <v>0</v>
      </c>
      <c r="BT1965" s="14">
        <v>100</v>
      </c>
      <c r="BU1965" s="14">
        <v>100</v>
      </c>
      <c r="BV1965" s="14">
        <v>0</v>
      </c>
      <c r="BW1965" s="14">
        <f t="shared" si="5257"/>
        <v>0</v>
      </c>
      <c r="BX1965" s="14"/>
      <c r="BY1965" s="14"/>
      <c r="BZ1965" s="14"/>
      <c r="CA1965" s="14">
        <f t="shared" si="5259"/>
        <v>0</v>
      </c>
      <c r="CB1965" s="122">
        <f t="shared" si="5270"/>
        <v>0</v>
      </c>
    </row>
    <row r="1966" spans="1:80" ht="22.5" x14ac:dyDescent="0.25">
      <c r="A1966" s="1" t="s">
        <v>1</v>
      </c>
      <c r="B1966" s="1" t="s">
        <v>1</v>
      </c>
      <c r="C1966" s="1" t="s">
        <v>1</v>
      </c>
      <c r="D1966" s="78" t="s">
        <v>1</v>
      </c>
      <c r="E1966" s="78" t="s">
        <v>1</v>
      </c>
      <c r="F1966" s="78" t="s">
        <v>1</v>
      </c>
      <c r="G1966" s="2" t="s">
        <v>1</v>
      </c>
      <c r="H1966" s="10" t="s">
        <v>77</v>
      </c>
      <c r="I1966" s="11">
        <f>SUM(I1967)</f>
        <v>54000</v>
      </c>
      <c r="J1966" s="11">
        <f t="shared" si="5258"/>
        <v>29000</v>
      </c>
      <c r="K1966" s="11">
        <f t="shared" ref="K1966:Q1966" si="5316">SUM(K1967)</f>
        <v>28000</v>
      </c>
      <c r="L1966" s="11">
        <f t="shared" si="5261"/>
        <v>1000</v>
      </c>
      <c r="M1966" s="11">
        <f t="shared" si="5316"/>
        <v>1000</v>
      </c>
      <c r="N1966" s="11">
        <f t="shared" si="5316"/>
        <v>0</v>
      </c>
      <c r="O1966" s="11">
        <f t="shared" si="5316"/>
        <v>0</v>
      </c>
      <c r="P1966" s="11">
        <f t="shared" si="5316"/>
        <v>0</v>
      </c>
      <c r="Q1966" s="11">
        <f t="shared" si="5316"/>
        <v>0</v>
      </c>
      <c r="R1966" s="11">
        <f t="shared" ref="R1966:AG1966" si="5317">SUM(R1967)</f>
        <v>1000</v>
      </c>
      <c r="S1966" s="11">
        <f t="shared" si="5317"/>
        <v>0</v>
      </c>
      <c r="T1966" s="11">
        <f t="shared" si="5317"/>
        <v>0</v>
      </c>
      <c r="U1966" s="11">
        <f t="shared" si="5317"/>
        <v>0</v>
      </c>
      <c r="V1966" s="11">
        <f t="shared" si="5317"/>
        <v>0</v>
      </c>
      <c r="W1966" s="11">
        <f t="shared" si="5317"/>
        <v>0</v>
      </c>
      <c r="X1966" s="11">
        <f t="shared" si="5317"/>
        <v>1000</v>
      </c>
      <c r="Y1966" s="11">
        <f t="shared" si="5317"/>
        <v>0</v>
      </c>
      <c r="Z1966" s="11">
        <f t="shared" si="5317"/>
        <v>0</v>
      </c>
      <c r="AA1966" s="11">
        <f t="shared" si="5317"/>
        <v>0</v>
      </c>
      <c r="AB1966" s="11">
        <f t="shared" si="5317"/>
        <v>0</v>
      </c>
      <c r="AC1966" s="11">
        <f t="shared" si="5317"/>
        <v>0</v>
      </c>
      <c r="AD1966" s="11">
        <f t="shared" si="5317"/>
        <v>0</v>
      </c>
      <c r="AE1966" s="11">
        <f t="shared" si="5317"/>
        <v>0</v>
      </c>
      <c r="AF1966" s="11">
        <f t="shared" si="5317"/>
        <v>0</v>
      </c>
      <c r="AG1966" s="11">
        <f t="shared" si="5317"/>
        <v>0</v>
      </c>
      <c r="AH1966" s="11">
        <v>0</v>
      </c>
      <c r="AI1966" s="11">
        <v>1000</v>
      </c>
      <c r="AJ1966" s="11">
        <f t="shared" ref="AJ1966:AY1966" si="5318">SUM(AJ1967)</f>
        <v>0</v>
      </c>
      <c r="AK1966" s="11">
        <f t="shared" si="5318"/>
        <v>0</v>
      </c>
      <c r="AL1966" s="11">
        <f t="shared" si="5318"/>
        <v>0</v>
      </c>
      <c r="AM1966" s="11">
        <f t="shared" si="5318"/>
        <v>0</v>
      </c>
      <c r="AN1966" s="11">
        <f t="shared" si="5318"/>
        <v>0</v>
      </c>
      <c r="AO1966" s="11">
        <f t="shared" si="5318"/>
        <v>0</v>
      </c>
      <c r="AP1966" s="11">
        <f t="shared" si="5318"/>
        <v>0</v>
      </c>
      <c r="AQ1966" s="11">
        <f t="shared" si="5318"/>
        <v>0</v>
      </c>
      <c r="AR1966" s="11">
        <f t="shared" si="5318"/>
        <v>0</v>
      </c>
      <c r="AS1966" s="11">
        <f t="shared" si="5318"/>
        <v>0</v>
      </c>
      <c r="AT1966" s="11">
        <f t="shared" si="5318"/>
        <v>0</v>
      </c>
      <c r="AU1966" s="11">
        <f t="shared" si="5318"/>
        <v>0</v>
      </c>
      <c r="AV1966" s="11">
        <f t="shared" si="5318"/>
        <v>0</v>
      </c>
      <c r="AW1966" s="11">
        <f t="shared" si="5318"/>
        <v>0</v>
      </c>
      <c r="AX1966" s="11">
        <f t="shared" si="5318"/>
        <v>0</v>
      </c>
      <c r="AY1966" s="11">
        <f t="shared" si="5318"/>
        <v>0</v>
      </c>
      <c r="AZ1966" s="11">
        <v>0</v>
      </c>
      <c r="BA1966" s="11">
        <v>0</v>
      </c>
      <c r="BB1966" s="11">
        <f t="shared" ref="BB1966:BQ1966" si="5319">SUM(BB1967)</f>
        <v>0</v>
      </c>
      <c r="BC1966" s="11">
        <f t="shared" si="5319"/>
        <v>0</v>
      </c>
      <c r="BD1966" s="11">
        <f t="shared" si="5319"/>
        <v>0</v>
      </c>
      <c r="BE1966" s="11">
        <f t="shared" si="5319"/>
        <v>14491</v>
      </c>
      <c r="BF1966" s="11">
        <f t="shared" si="5319"/>
        <v>0</v>
      </c>
      <c r="BG1966" s="11">
        <f t="shared" si="5319"/>
        <v>0</v>
      </c>
      <c r="BH1966" s="11">
        <f t="shared" si="5319"/>
        <v>14491</v>
      </c>
      <c r="BI1966" s="11">
        <f t="shared" si="5319"/>
        <v>0</v>
      </c>
      <c r="BJ1966" s="11">
        <f t="shared" si="5319"/>
        <v>0</v>
      </c>
      <c r="BK1966" s="11">
        <f t="shared" si="5319"/>
        <v>0</v>
      </c>
      <c r="BL1966" s="11">
        <f t="shared" si="5319"/>
        <v>0</v>
      </c>
      <c r="BM1966" s="11">
        <f t="shared" si="5319"/>
        <v>0</v>
      </c>
      <c r="BN1966" s="11">
        <f t="shared" si="5319"/>
        <v>0</v>
      </c>
      <c r="BO1966" s="11">
        <f t="shared" si="5319"/>
        <v>0</v>
      </c>
      <c r="BP1966" s="11">
        <f t="shared" si="5319"/>
        <v>14491</v>
      </c>
      <c r="BQ1966" s="11">
        <f t="shared" si="5319"/>
        <v>0</v>
      </c>
      <c r="BR1966" s="11">
        <v>14491</v>
      </c>
      <c r="BS1966" s="11">
        <v>0</v>
      </c>
      <c r="BT1966" s="11">
        <f t="shared" ref="BT1966:BZ1966" si="5320">SUM(BT1967)</f>
        <v>43000</v>
      </c>
      <c r="BU1966" s="11">
        <f t="shared" si="5320"/>
        <v>42000</v>
      </c>
      <c r="BV1966" s="11">
        <f t="shared" si="5320"/>
        <v>42000</v>
      </c>
      <c r="BW1966" s="11">
        <f t="shared" si="5320"/>
        <v>0</v>
      </c>
      <c r="BX1966" s="11">
        <f t="shared" si="5320"/>
        <v>0</v>
      </c>
      <c r="BY1966" s="11">
        <f t="shared" si="5320"/>
        <v>0</v>
      </c>
      <c r="BZ1966" s="11">
        <f t="shared" si="5320"/>
        <v>0</v>
      </c>
      <c r="CA1966" s="11">
        <f t="shared" si="5259"/>
        <v>42000</v>
      </c>
      <c r="CB1966" s="123">
        <f t="shared" si="5270"/>
        <v>100</v>
      </c>
    </row>
    <row r="1967" spans="1:80" x14ac:dyDescent="0.25">
      <c r="A1967" s="4" t="s">
        <v>928</v>
      </c>
      <c r="B1967" s="4" t="s">
        <v>88</v>
      </c>
      <c r="C1967" s="4" t="s">
        <v>1093</v>
      </c>
      <c r="D1967" s="79" t="s">
        <v>1094</v>
      </c>
      <c r="E1967" s="78" t="s">
        <v>78</v>
      </c>
      <c r="F1967" s="78" t="s">
        <v>1</v>
      </c>
      <c r="G1967" s="2" t="s">
        <v>1</v>
      </c>
      <c r="H1967" s="2" t="s">
        <v>79</v>
      </c>
      <c r="I1967" s="12">
        <f>SUM(I1968:I1969)</f>
        <v>54000</v>
      </c>
      <c r="J1967" s="12">
        <f t="shared" si="5258"/>
        <v>29000</v>
      </c>
      <c r="K1967" s="12">
        <f t="shared" ref="K1967" si="5321">SUM(K1968:K1969)</f>
        <v>28000</v>
      </c>
      <c r="L1967" s="12">
        <f t="shared" si="5261"/>
        <v>1000</v>
      </c>
      <c r="M1967" s="12">
        <f t="shared" ref="M1967:Q1967" si="5322">SUM(M1968:M1969)</f>
        <v>1000</v>
      </c>
      <c r="N1967" s="12">
        <f t="shared" si="5322"/>
        <v>0</v>
      </c>
      <c r="O1967" s="12">
        <f t="shared" si="5322"/>
        <v>0</v>
      </c>
      <c r="P1967" s="12">
        <f t="shared" si="5322"/>
        <v>0</v>
      </c>
      <c r="Q1967" s="12">
        <f t="shared" si="5322"/>
        <v>0</v>
      </c>
      <c r="R1967" s="12">
        <f t="shared" ref="R1967:AG1967" si="5323">SUM(R1968:R1969)</f>
        <v>1000</v>
      </c>
      <c r="S1967" s="12">
        <f t="shared" si="5323"/>
        <v>0</v>
      </c>
      <c r="T1967" s="12">
        <f t="shared" si="5323"/>
        <v>0</v>
      </c>
      <c r="U1967" s="12">
        <f t="shared" si="5323"/>
        <v>0</v>
      </c>
      <c r="V1967" s="12">
        <f t="shared" si="5323"/>
        <v>0</v>
      </c>
      <c r="W1967" s="12">
        <f t="shared" si="5323"/>
        <v>0</v>
      </c>
      <c r="X1967" s="12">
        <f t="shared" ref="X1967" si="5324">SUM(X1968:X1969)</f>
        <v>1000</v>
      </c>
      <c r="Y1967" s="12">
        <f t="shared" si="5323"/>
        <v>0</v>
      </c>
      <c r="Z1967" s="12">
        <f t="shared" si="5323"/>
        <v>0</v>
      </c>
      <c r="AA1967" s="12">
        <f t="shared" si="5323"/>
        <v>0</v>
      </c>
      <c r="AB1967" s="12">
        <f t="shared" si="5323"/>
        <v>0</v>
      </c>
      <c r="AC1967" s="12">
        <f t="shared" si="5323"/>
        <v>0</v>
      </c>
      <c r="AD1967" s="12">
        <f t="shared" si="5323"/>
        <v>0</v>
      </c>
      <c r="AE1967" s="12">
        <f t="shared" si="5323"/>
        <v>0</v>
      </c>
      <c r="AF1967" s="12">
        <f t="shared" si="5323"/>
        <v>0</v>
      </c>
      <c r="AG1967" s="12">
        <f t="shared" si="5323"/>
        <v>0</v>
      </c>
      <c r="AH1967" s="12">
        <v>0</v>
      </c>
      <c r="AI1967" s="12">
        <v>1000</v>
      </c>
      <c r="AJ1967" s="12">
        <f t="shared" ref="AJ1967:AY1967" si="5325">SUM(AJ1968:AJ1969)</f>
        <v>0</v>
      </c>
      <c r="AK1967" s="12">
        <f t="shared" si="5325"/>
        <v>0</v>
      </c>
      <c r="AL1967" s="12">
        <f t="shared" si="5325"/>
        <v>0</v>
      </c>
      <c r="AM1967" s="12">
        <f t="shared" si="5325"/>
        <v>0</v>
      </c>
      <c r="AN1967" s="12">
        <f t="shared" si="5325"/>
        <v>0</v>
      </c>
      <c r="AO1967" s="12">
        <f t="shared" si="5325"/>
        <v>0</v>
      </c>
      <c r="AP1967" s="12">
        <f t="shared" ref="AP1967" si="5326">SUM(AP1968:AP1969)</f>
        <v>0</v>
      </c>
      <c r="AQ1967" s="12">
        <f t="shared" si="5325"/>
        <v>0</v>
      </c>
      <c r="AR1967" s="12">
        <f t="shared" si="5325"/>
        <v>0</v>
      </c>
      <c r="AS1967" s="12">
        <f t="shared" si="5325"/>
        <v>0</v>
      </c>
      <c r="AT1967" s="12">
        <f t="shared" si="5325"/>
        <v>0</v>
      </c>
      <c r="AU1967" s="12">
        <f t="shared" si="5325"/>
        <v>0</v>
      </c>
      <c r="AV1967" s="12">
        <f t="shared" si="5325"/>
        <v>0</v>
      </c>
      <c r="AW1967" s="12">
        <f t="shared" si="5325"/>
        <v>0</v>
      </c>
      <c r="AX1967" s="12">
        <f t="shared" si="5325"/>
        <v>0</v>
      </c>
      <c r="AY1967" s="12">
        <f t="shared" si="5325"/>
        <v>0</v>
      </c>
      <c r="AZ1967" s="12">
        <v>0</v>
      </c>
      <c r="BA1967" s="12">
        <v>0</v>
      </c>
      <c r="BB1967" s="12">
        <f t="shared" ref="BB1967:BQ1967" si="5327">SUM(BB1968:BB1969)</f>
        <v>0</v>
      </c>
      <c r="BC1967" s="12">
        <f t="shared" si="5327"/>
        <v>0</v>
      </c>
      <c r="BD1967" s="12">
        <f t="shared" si="5327"/>
        <v>0</v>
      </c>
      <c r="BE1967" s="12">
        <f t="shared" si="5327"/>
        <v>14491</v>
      </c>
      <c r="BF1967" s="12">
        <f t="shared" si="5327"/>
        <v>0</v>
      </c>
      <c r="BG1967" s="12">
        <f t="shared" si="5327"/>
        <v>0</v>
      </c>
      <c r="BH1967" s="12">
        <f t="shared" ref="BH1967" si="5328">SUM(BH1968:BH1969)</f>
        <v>14491</v>
      </c>
      <c r="BI1967" s="12">
        <f t="shared" si="5327"/>
        <v>0</v>
      </c>
      <c r="BJ1967" s="12">
        <f t="shared" si="5327"/>
        <v>0</v>
      </c>
      <c r="BK1967" s="12">
        <f t="shared" si="5327"/>
        <v>0</v>
      </c>
      <c r="BL1967" s="12">
        <f t="shared" si="5327"/>
        <v>0</v>
      </c>
      <c r="BM1967" s="12">
        <f t="shared" si="5327"/>
        <v>0</v>
      </c>
      <c r="BN1967" s="12">
        <f t="shared" si="5327"/>
        <v>0</v>
      </c>
      <c r="BO1967" s="12">
        <f t="shared" si="5327"/>
        <v>0</v>
      </c>
      <c r="BP1967" s="12">
        <f t="shared" si="5327"/>
        <v>14491</v>
      </c>
      <c r="BQ1967" s="12">
        <f t="shared" si="5327"/>
        <v>0</v>
      </c>
      <c r="BR1967" s="12">
        <v>14491</v>
      </c>
      <c r="BS1967" s="12">
        <v>0</v>
      </c>
      <c r="BT1967" s="12">
        <f t="shared" ref="BT1967:BZ1967" si="5329">SUM(BT1968:BT1969)</f>
        <v>43000</v>
      </c>
      <c r="BU1967" s="12">
        <f t="shared" si="5329"/>
        <v>42000</v>
      </c>
      <c r="BV1967" s="12">
        <f t="shared" si="5329"/>
        <v>42000</v>
      </c>
      <c r="BW1967" s="12">
        <f t="shared" si="5329"/>
        <v>0</v>
      </c>
      <c r="BX1967" s="12">
        <f t="shared" si="5329"/>
        <v>0</v>
      </c>
      <c r="BY1967" s="12">
        <f t="shared" si="5329"/>
        <v>0</v>
      </c>
      <c r="BZ1967" s="12">
        <f t="shared" si="5329"/>
        <v>0</v>
      </c>
      <c r="CA1967" s="12">
        <f t="shared" si="5259"/>
        <v>42000</v>
      </c>
      <c r="CB1967" s="124">
        <f t="shared" si="5270"/>
        <v>100</v>
      </c>
    </row>
    <row r="1968" spans="1:80" x14ac:dyDescent="0.25">
      <c r="A1968" s="4" t="s">
        <v>928</v>
      </c>
      <c r="B1968" s="4" t="s">
        <v>88</v>
      </c>
      <c r="C1968" s="4" t="s">
        <v>1093</v>
      </c>
      <c r="D1968" s="79" t="s">
        <v>1094</v>
      </c>
      <c r="E1968" s="89">
        <v>8213</v>
      </c>
      <c r="F1968" s="79"/>
      <c r="G1968" s="75" t="s">
        <v>1906</v>
      </c>
      <c r="H1968" s="13" t="s">
        <v>81</v>
      </c>
      <c r="I1968" s="14">
        <v>37000</v>
      </c>
      <c r="J1968" s="14">
        <f t="shared" si="5258"/>
        <v>16000</v>
      </c>
      <c r="K1968" s="14">
        <v>15000</v>
      </c>
      <c r="L1968" s="14">
        <f t="shared" si="5261"/>
        <v>1000</v>
      </c>
      <c r="M1968" s="14">
        <v>1000</v>
      </c>
      <c r="N1968" s="14">
        <v>0</v>
      </c>
      <c r="O1968" s="14">
        <v>0</v>
      </c>
      <c r="P1968" s="14">
        <v>0</v>
      </c>
      <c r="Q1968" s="14">
        <v>0</v>
      </c>
      <c r="R1968" s="14">
        <v>1000</v>
      </c>
      <c r="S1968" s="14"/>
      <c r="T1968" s="14"/>
      <c r="U1968" s="14"/>
      <c r="V1968" s="14"/>
      <c r="W1968" s="14"/>
      <c r="X1968" s="14">
        <f t="shared" si="5288"/>
        <v>1000</v>
      </c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>
        <v>0</v>
      </c>
      <c r="AI1968" s="14">
        <v>1000</v>
      </c>
      <c r="AJ1968" s="14">
        <v>0</v>
      </c>
      <c r="AK1968" s="14"/>
      <c r="AL1968" s="14"/>
      <c r="AM1968" s="14"/>
      <c r="AN1968" s="14"/>
      <c r="AO1968" s="14"/>
      <c r="AP1968" s="14">
        <f t="shared" si="5289"/>
        <v>0</v>
      </c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>
        <v>0</v>
      </c>
      <c r="BA1968" s="14">
        <v>0</v>
      </c>
      <c r="BB1968" s="14">
        <v>0</v>
      </c>
      <c r="BC1968" s="14"/>
      <c r="BD1968" s="14"/>
      <c r="BE1968" s="14">
        <f>9711+4780</f>
        <v>14491</v>
      </c>
      <c r="BF1968" s="14"/>
      <c r="BG1968" s="14"/>
      <c r="BH1968" s="14">
        <f t="shared" si="5290"/>
        <v>14491</v>
      </c>
      <c r="BI1968" s="14"/>
      <c r="BJ1968" s="14"/>
      <c r="BK1968" s="14"/>
      <c r="BL1968" s="14"/>
      <c r="BM1968" s="14"/>
      <c r="BN1968" s="14"/>
      <c r="BO1968" s="14"/>
      <c r="BP1968" s="14">
        <f>9711+4780</f>
        <v>14491</v>
      </c>
      <c r="BQ1968" s="14"/>
      <c r="BR1968" s="14">
        <v>14491</v>
      </c>
      <c r="BS1968" s="14">
        <v>0</v>
      </c>
      <c r="BT1968" s="14">
        <v>23000</v>
      </c>
      <c r="BU1968" s="14">
        <v>22000</v>
      </c>
      <c r="BV1968" s="14">
        <v>22000</v>
      </c>
      <c r="BW1968" s="14">
        <f t="shared" si="5257"/>
        <v>0</v>
      </c>
      <c r="BX1968" s="14"/>
      <c r="BY1968" s="14"/>
      <c r="BZ1968" s="14"/>
      <c r="CA1968" s="14">
        <f t="shared" si="5259"/>
        <v>22000</v>
      </c>
      <c r="CB1968" s="122">
        <f t="shared" si="5270"/>
        <v>100</v>
      </c>
    </row>
    <row r="1969" spans="1:80" x14ac:dyDescent="0.25">
      <c r="A1969" s="4" t="s">
        <v>928</v>
      </c>
      <c r="B1969" s="4" t="s">
        <v>88</v>
      </c>
      <c r="C1969" s="4" t="s">
        <v>1093</v>
      </c>
      <c r="D1969" s="79" t="s">
        <v>1094</v>
      </c>
      <c r="E1969" s="89">
        <v>8216</v>
      </c>
      <c r="F1969" s="79"/>
      <c r="G1969" s="75" t="s">
        <v>1906</v>
      </c>
      <c r="H1969" s="13" t="s">
        <v>319</v>
      </c>
      <c r="I1969" s="14">
        <v>17000</v>
      </c>
      <c r="J1969" s="14">
        <f t="shared" si="5258"/>
        <v>13000</v>
      </c>
      <c r="K1969" s="14">
        <v>13000</v>
      </c>
      <c r="L1969" s="14">
        <f t="shared" si="5261"/>
        <v>0</v>
      </c>
      <c r="M1969" s="14">
        <v>0</v>
      </c>
      <c r="N1969" s="14">
        <v>0</v>
      </c>
      <c r="O1969" s="14">
        <v>0</v>
      </c>
      <c r="P1969" s="14">
        <v>0</v>
      </c>
      <c r="Q1969" s="14">
        <v>0</v>
      </c>
      <c r="R1969" s="14">
        <v>0</v>
      </c>
      <c r="S1969" s="14"/>
      <c r="T1969" s="14"/>
      <c r="U1969" s="14"/>
      <c r="V1969" s="14"/>
      <c r="W1969" s="14"/>
      <c r="X1969" s="14">
        <f t="shared" si="5288"/>
        <v>0</v>
      </c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>
        <v>0</v>
      </c>
      <c r="AI1969" s="14">
        <v>0</v>
      </c>
      <c r="AJ1969" s="14">
        <v>0</v>
      </c>
      <c r="AK1969" s="14"/>
      <c r="AL1969" s="14"/>
      <c r="AM1969" s="14"/>
      <c r="AN1969" s="14"/>
      <c r="AO1969" s="14"/>
      <c r="AP1969" s="14">
        <f t="shared" si="5289"/>
        <v>0</v>
      </c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>
        <v>0</v>
      </c>
      <c r="BA1969" s="14">
        <v>0</v>
      </c>
      <c r="BB1969" s="14">
        <v>0</v>
      </c>
      <c r="BC1969" s="14"/>
      <c r="BD1969" s="14"/>
      <c r="BE1969" s="14"/>
      <c r="BF1969" s="14"/>
      <c r="BG1969" s="14"/>
      <c r="BH1969" s="14">
        <f t="shared" si="5290"/>
        <v>0</v>
      </c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>
        <v>0</v>
      </c>
      <c r="BS1969" s="14">
        <v>0</v>
      </c>
      <c r="BT1969" s="14">
        <v>20000</v>
      </c>
      <c r="BU1969" s="14">
        <v>20000</v>
      </c>
      <c r="BV1969" s="14">
        <v>20000</v>
      </c>
      <c r="BW1969" s="14">
        <f t="shared" si="5257"/>
        <v>0</v>
      </c>
      <c r="BX1969" s="14"/>
      <c r="BY1969" s="14"/>
      <c r="BZ1969" s="14"/>
      <c r="CA1969" s="14">
        <f t="shared" si="5259"/>
        <v>20000</v>
      </c>
      <c r="CB1969" s="122">
        <f t="shared" si="5270"/>
        <v>100</v>
      </c>
    </row>
    <row r="1970" spans="1:80" x14ac:dyDescent="0.25">
      <c r="A1970" s="13" t="s">
        <v>1</v>
      </c>
      <c r="B1970" s="13" t="s">
        <v>1</v>
      </c>
      <c r="C1970" s="13" t="s">
        <v>1</v>
      </c>
      <c r="D1970" s="74" t="s">
        <v>1</v>
      </c>
      <c r="E1970" s="74" t="s">
        <v>1</v>
      </c>
      <c r="F1970" s="74" t="s">
        <v>1</v>
      </c>
      <c r="G1970" s="13" t="s">
        <v>1</v>
      </c>
      <c r="H1970" s="10" t="s">
        <v>1103</v>
      </c>
      <c r="I1970" s="11">
        <f>SUM(I1939,I1963,I1966)</f>
        <v>1620775</v>
      </c>
      <c r="J1970" s="11">
        <f t="shared" si="5258"/>
        <v>1645950</v>
      </c>
      <c r="K1970" s="11">
        <f t="shared" ref="K1970" si="5330">SUM(K1939,K1963,K1966)</f>
        <v>1571650</v>
      </c>
      <c r="L1970" s="11">
        <f t="shared" si="5261"/>
        <v>74300</v>
      </c>
      <c r="M1970" s="11">
        <f t="shared" ref="M1970:Q1970" si="5331">SUM(M1939,M1963,M1966)</f>
        <v>74300</v>
      </c>
      <c r="N1970" s="11">
        <f t="shared" si="5331"/>
        <v>0</v>
      </c>
      <c r="O1970" s="11">
        <f t="shared" si="5331"/>
        <v>0</v>
      </c>
      <c r="P1970" s="11">
        <f t="shared" si="5331"/>
        <v>0</v>
      </c>
      <c r="Q1970" s="11">
        <f t="shared" si="5331"/>
        <v>0</v>
      </c>
      <c r="R1970" s="11">
        <f t="shared" ref="R1970:AG1970" si="5332">SUM(R1939,R1963,R1966)</f>
        <v>74300</v>
      </c>
      <c r="S1970" s="11">
        <f t="shared" si="5332"/>
        <v>0</v>
      </c>
      <c r="T1970" s="11">
        <f t="shared" si="5332"/>
        <v>0</v>
      </c>
      <c r="U1970" s="11">
        <f t="shared" si="5332"/>
        <v>0</v>
      </c>
      <c r="V1970" s="11">
        <f t="shared" si="5332"/>
        <v>0</v>
      </c>
      <c r="W1970" s="11">
        <f t="shared" si="5332"/>
        <v>0</v>
      </c>
      <c r="X1970" s="11">
        <f t="shared" si="5332"/>
        <v>74300</v>
      </c>
      <c r="Y1970" s="11">
        <f t="shared" si="5332"/>
        <v>0</v>
      </c>
      <c r="Z1970" s="11">
        <f t="shared" si="5332"/>
        <v>13474</v>
      </c>
      <c r="AA1970" s="11">
        <f t="shared" si="5332"/>
        <v>0</v>
      </c>
      <c r="AB1970" s="11">
        <f t="shared" si="5332"/>
        <v>0</v>
      </c>
      <c r="AC1970" s="11">
        <f t="shared" si="5332"/>
        <v>0</v>
      </c>
      <c r="AD1970" s="11">
        <f t="shared" si="5332"/>
        <v>35888</v>
      </c>
      <c r="AE1970" s="11">
        <f t="shared" si="5332"/>
        <v>9941</v>
      </c>
      <c r="AF1970" s="11">
        <f t="shared" si="5332"/>
        <v>0</v>
      </c>
      <c r="AG1970" s="11">
        <f t="shared" si="5332"/>
        <v>0</v>
      </c>
      <c r="AH1970" s="11">
        <v>59303</v>
      </c>
      <c r="AI1970" s="11">
        <v>14997</v>
      </c>
      <c r="AJ1970" s="11">
        <f t="shared" ref="AJ1970:AY1970" si="5333">SUM(AJ1939,AJ1963,AJ1966)</f>
        <v>0</v>
      </c>
      <c r="AK1970" s="11">
        <f t="shared" si="5333"/>
        <v>0</v>
      </c>
      <c r="AL1970" s="11">
        <f t="shared" si="5333"/>
        <v>0</v>
      </c>
      <c r="AM1970" s="11">
        <f t="shared" si="5333"/>
        <v>0</v>
      </c>
      <c r="AN1970" s="11">
        <f t="shared" si="5333"/>
        <v>0</v>
      </c>
      <c r="AO1970" s="11">
        <f t="shared" si="5333"/>
        <v>0</v>
      </c>
      <c r="AP1970" s="11">
        <f t="shared" si="5333"/>
        <v>0</v>
      </c>
      <c r="AQ1970" s="11">
        <f t="shared" si="5333"/>
        <v>0</v>
      </c>
      <c r="AR1970" s="11">
        <f t="shared" si="5333"/>
        <v>0</v>
      </c>
      <c r="AS1970" s="11">
        <f t="shared" si="5333"/>
        <v>0</v>
      </c>
      <c r="AT1970" s="11">
        <f t="shared" si="5333"/>
        <v>0</v>
      </c>
      <c r="AU1970" s="11">
        <f t="shared" si="5333"/>
        <v>0</v>
      </c>
      <c r="AV1970" s="11">
        <f t="shared" si="5333"/>
        <v>0</v>
      </c>
      <c r="AW1970" s="11">
        <f t="shared" si="5333"/>
        <v>0</v>
      </c>
      <c r="AX1970" s="11">
        <f t="shared" si="5333"/>
        <v>0</v>
      </c>
      <c r="AY1970" s="11">
        <f t="shared" si="5333"/>
        <v>0</v>
      </c>
      <c r="AZ1970" s="11">
        <v>0</v>
      </c>
      <c r="BA1970" s="11">
        <v>0</v>
      </c>
      <c r="BB1970" s="11">
        <f t="shared" ref="BB1970:BQ1970" si="5334">SUM(BB1939,BB1963,BB1966)</f>
        <v>0</v>
      </c>
      <c r="BC1970" s="11">
        <f t="shared" si="5334"/>
        <v>10787</v>
      </c>
      <c r="BD1970" s="11">
        <f t="shared" si="5334"/>
        <v>0</v>
      </c>
      <c r="BE1970" s="11">
        <f t="shared" si="5334"/>
        <v>14491</v>
      </c>
      <c r="BF1970" s="11">
        <f t="shared" si="5334"/>
        <v>0</v>
      </c>
      <c r="BG1970" s="11">
        <f t="shared" si="5334"/>
        <v>0</v>
      </c>
      <c r="BH1970" s="11">
        <f t="shared" si="5334"/>
        <v>25278</v>
      </c>
      <c r="BI1970" s="11">
        <f t="shared" si="5334"/>
        <v>0</v>
      </c>
      <c r="BJ1970" s="11">
        <f t="shared" si="5334"/>
        <v>0</v>
      </c>
      <c r="BK1970" s="11">
        <f t="shared" si="5334"/>
        <v>10787</v>
      </c>
      <c r="BL1970" s="11">
        <f t="shared" si="5334"/>
        <v>0</v>
      </c>
      <c r="BM1970" s="11">
        <f t="shared" si="5334"/>
        <v>0</v>
      </c>
      <c r="BN1970" s="11">
        <f t="shared" si="5334"/>
        <v>0</v>
      </c>
      <c r="BO1970" s="11">
        <f t="shared" si="5334"/>
        <v>0</v>
      </c>
      <c r="BP1970" s="11">
        <f t="shared" si="5334"/>
        <v>14491</v>
      </c>
      <c r="BQ1970" s="11">
        <f t="shared" si="5334"/>
        <v>0</v>
      </c>
      <c r="BR1970" s="11">
        <v>25278</v>
      </c>
      <c r="BS1970" s="11">
        <v>0</v>
      </c>
      <c r="BT1970" s="11">
        <f t="shared" ref="BT1970:BZ1970" si="5335">SUM(BT1939,BT1963,BT1966)</f>
        <v>1736001</v>
      </c>
      <c r="BU1970" s="11">
        <f t="shared" si="5335"/>
        <v>1661701</v>
      </c>
      <c r="BV1970" s="11">
        <f t="shared" si="5335"/>
        <v>1118018</v>
      </c>
      <c r="BW1970" s="11">
        <f t="shared" si="5335"/>
        <v>254153</v>
      </c>
      <c r="BX1970" s="11">
        <f t="shared" si="5335"/>
        <v>160398</v>
      </c>
      <c r="BY1970" s="11">
        <f t="shared" si="5335"/>
        <v>46405</v>
      </c>
      <c r="BZ1970" s="11">
        <f t="shared" si="5335"/>
        <v>47350</v>
      </c>
      <c r="CA1970" s="11">
        <f t="shared" si="5259"/>
        <v>1372171</v>
      </c>
      <c r="CB1970" s="123">
        <f t="shared" si="5270"/>
        <v>82.576287791847022</v>
      </c>
    </row>
    <row r="1971" spans="1:80" ht="15.75" thickBot="1" x14ac:dyDescent="0.3">
      <c r="A1971" s="13" t="s">
        <v>1</v>
      </c>
      <c r="B1971" s="13" t="s">
        <v>1</v>
      </c>
      <c r="C1971" s="13" t="s">
        <v>1</v>
      </c>
      <c r="D1971" s="74" t="s">
        <v>1</v>
      </c>
      <c r="E1971" s="74" t="s">
        <v>1</v>
      </c>
      <c r="F1971" s="74" t="s">
        <v>1</v>
      </c>
      <c r="G1971" s="13" t="s">
        <v>1</v>
      </c>
      <c r="H1971" s="2" t="s">
        <v>83</v>
      </c>
      <c r="I1971" s="12">
        <v>27</v>
      </c>
      <c r="J1971" s="12">
        <f t="shared" si="5258"/>
        <v>36</v>
      </c>
      <c r="K1971" s="12">
        <v>36</v>
      </c>
      <c r="L1971" s="13"/>
      <c r="M1971" s="13" t="s">
        <v>1</v>
      </c>
      <c r="N1971" s="13" t="s">
        <v>1</v>
      </c>
      <c r="O1971" s="13" t="s">
        <v>1</v>
      </c>
      <c r="P1971" s="27"/>
      <c r="Q1971" s="13" t="s">
        <v>1</v>
      </c>
      <c r="R1971" s="13" t="s">
        <v>1</v>
      </c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>
        <v>0</v>
      </c>
      <c r="AI1971" s="13">
        <v>0</v>
      </c>
      <c r="AJ1971" s="13" t="s">
        <v>1</v>
      </c>
      <c r="AK1971" s="13"/>
      <c r="AL1971" s="13"/>
      <c r="AM1971" s="13"/>
      <c r="AN1971" s="13"/>
      <c r="AO1971" s="13"/>
      <c r="AP1971" s="13"/>
      <c r="AQ1971" s="13"/>
      <c r="AR1971" s="13"/>
      <c r="AS1971" s="13"/>
      <c r="AT1971" s="13"/>
      <c r="AU1971" s="13"/>
      <c r="AV1971" s="13"/>
      <c r="AW1971" s="13"/>
      <c r="AX1971" s="13"/>
      <c r="AY1971" s="13"/>
      <c r="AZ1971" s="13">
        <v>0</v>
      </c>
      <c r="BA1971" s="13">
        <v>0</v>
      </c>
      <c r="BB1971" s="13" t="s">
        <v>1</v>
      </c>
      <c r="BC1971" s="13"/>
      <c r="BD1971" s="13"/>
      <c r="BE1971" s="13"/>
      <c r="BF1971" s="13"/>
      <c r="BG1971" s="13"/>
      <c r="BH1971" s="13"/>
      <c r="BI1971" s="13"/>
      <c r="BJ1971" s="13"/>
      <c r="BK1971" s="13"/>
      <c r="BL1971" s="13"/>
      <c r="BM1971" s="13"/>
      <c r="BN1971" s="13"/>
      <c r="BO1971" s="13"/>
      <c r="BP1971" s="13"/>
      <c r="BQ1971" s="13"/>
      <c r="BR1971" s="13">
        <v>0</v>
      </c>
      <c r="BS1971" s="13">
        <v>0</v>
      </c>
      <c r="BT1971" s="12">
        <v>36</v>
      </c>
      <c r="BU1971" s="12">
        <v>36</v>
      </c>
      <c r="BV1971" s="12"/>
      <c r="BW1971" s="12">
        <f t="shared" si="5257"/>
        <v>0</v>
      </c>
      <c r="BX1971" s="12"/>
      <c r="BY1971" s="12"/>
      <c r="BZ1971" s="12"/>
      <c r="CA1971" s="12">
        <f t="shared" si="5259"/>
        <v>0</v>
      </c>
      <c r="CB1971" s="124"/>
    </row>
    <row r="1972" spans="1:80" ht="69.75" customHeight="1" thickBot="1" x14ac:dyDescent="0.3">
      <c r="A1972" s="133" t="s">
        <v>1</v>
      </c>
      <c r="B1972" s="133" t="s">
        <v>1</v>
      </c>
      <c r="C1972" s="133" t="s">
        <v>1</v>
      </c>
      <c r="D1972" s="135" t="s">
        <v>1</v>
      </c>
      <c r="E1972" s="135" t="s">
        <v>1</v>
      </c>
      <c r="F1972" s="135" t="s">
        <v>1</v>
      </c>
      <c r="G1972" s="137" t="s">
        <v>1</v>
      </c>
      <c r="H1972" s="5" t="s">
        <v>84</v>
      </c>
      <c r="I1972" s="5" t="s">
        <v>11</v>
      </c>
      <c r="J1972" s="5" t="s">
        <v>1809</v>
      </c>
      <c r="K1972" s="5" t="s">
        <v>12</v>
      </c>
      <c r="L1972" s="5" t="s">
        <v>13</v>
      </c>
      <c r="M1972" s="5" t="s">
        <v>14</v>
      </c>
      <c r="N1972" s="5" t="s">
        <v>15</v>
      </c>
      <c r="O1972" s="5" t="s">
        <v>16</v>
      </c>
      <c r="P1972" s="5" t="s">
        <v>17</v>
      </c>
      <c r="Q1972" s="5" t="s">
        <v>18</v>
      </c>
      <c r="R1972" s="71" t="s">
        <v>14</v>
      </c>
      <c r="S1972" s="71" t="s">
        <v>1843</v>
      </c>
      <c r="T1972" s="71" t="s">
        <v>1797</v>
      </c>
      <c r="U1972" s="71" t="s">
        <v>1832</v>
      </c>
      <c r="V1972" s="71" t="s">
        <v>1833</v>
      </c>
      <c r="W1972" s="71" t="s">
        <v>1834</v>
      </c>
      <c r="X1972" s="71" t="s">
        <v>1847</v>
      </c>
      <c r="Y1972" s="71" t="s">
        <v>1844</v>
      </c>
      <c r="Z1972" s="71" t="s">
        <v>1835</v>
      </c>
      <c r="AA1972" s="71" t="s">
        <v>1836</v>
      </c>
      <c r="AB1972" s="71" t="s">
        <v>1837</v>
      </c>
      <c r="AC1972" s="71" t="s">
        <v>1838</v>
      </c>
      <c r="AD1972" s="71" t="s">
        <v>1839</v>
      </c>
      <c r="AE1972" s="71" t="s">
        <v>1840</v>
      </c>
      <c r="AF1972" s="71" t="s">
        <v>1845</v>
      </c>
      <c r="AG1972" s="71" t="s">
        <v>1846</v>
      </c>
      <c r="AH1972" s="71" t="s">
        <v>1841</v>
      </c>
      <c r="AI1972" s="71" t="s">
        <v>1842</v>
      </c>
      <c r="AJ1972" s="72" t="s">
        <v>15</v>
      </c>
      <c r="AK1972" s="72" t="s">
        <v>1843</v>
      </c>
      <c r="AL1972" s="72" t="s">
        <v>1797</v>
      </c>
      <c r="AM1972" s="72" t="s">
        <v>1832</v>
      </c>
      <c r="AN1972" s="72" t="s">
        <v>1833</v>
      </c>
      <c r="AO1972" s="72" t="s">
        <v>1834</v>
      </c>
      <c r="AP1972" s="72" t="s">
        <v>1848</v>
      </c>
      <c r="AQ1972" s="72" t="s">
        <v>1844</v>
      </c>
      <c r="AR1972" s="72" t="s">
        <v>1835</v>
      </c>
      <c r="AS1972" s="72" t="s">
        <v>1836</v>
      </c>
      <c r="AT1972" s="72" t="s">
        <v>1837</v>
      </c>
      <c r="AU1972" s="72" t="s">
        <v>1838</v>
      </c>
      <c r="AV1972" s="72" t="s">
        <v>1839</v>
      </c>
      <c r="AW1972" s="72" t="s">
        <v>1840</v>
      </c>
      <c r="AX1972" s="72" t="s">
        <v>1845</v>
      </c>
      <c r="AY1972" s="72" t="s">
        <v>1846</v>
      </c>
      <c r="AZ1972" s="72" t="s">
        <v>1841</v>
      </c>
      <c r="BA1972" s="72" t="s">
        <v>1842</v>
      </c>
      <c r="BB1972" s="73" t="s">
        <v>16</v>
      </c>
      <c r="BC1972" s="73" t="s">
        <v>1843</v>
      </c>
      <c r="BD1972" s="73" t="s">
        <v>1797</v>
      </c>
      <c r="BE1972" s="73" t="s">
        <v>1832</v>
      </c>
      <c r="BF1972" s="73" t="s">
        <v>1833</v>
      </c>
      <c r="BG1972" s="73" t="s">
        <v>1834</v>
      </c>
      <c r="BH1972" s="73" t="s">
        <v>1849</v>
      </c>
      <c r="BI1972" s="73" t="s">
        <v>1844</v>
      </c>
      <c r="BJ1972" s="73" t="s">
        <v>1835</v>
      </c>
      <c r="BK1972" s="73" t="s">
        <v>1836</v>
      </c>
      <c r="BL1972" s="73" t="s">
        <v>1837</v>
      </c>
      <c r="BM1972" s="73" t="s">
        <v>1838</v>
      </c>
      <c r="BN1972" s="73" t="s">
        <v>1839</v>
      </c>
      <c r="BO1972" s="73" t="s">
        <v>1840</v>
      </c>
      <c r="BP1972" s="73" t="s">
        <v>1845</v>
      </c>
      <c r="BQ1972" s="73" t="s">
        <v>1846</v>
      </c>
      <c r="BR1972" s="73" t="s">
        <v>1841</v>
      </c>
      <c r="BS1972" s="73" t="s">
        <v>1842</v>
      </c>
      <c r="BT1972" s="5" t="s">
        <v>1911</v>
      </c>
      <c r="BU1972" s="5" t="s">
        <v>1942</v>
      </c>
      <c r="BV1972" s="5" t="s">
        <v>1943</v>
      </c>
      <c r="BW1972" s="5" t="s">
        <v>1944</v>
      </c>
      <c r="BX1972" s="5" t="s">
        <v>1945</v>
      </c>
      <c r="BY1972" s="5" t="s">
        <v>1946</v>
      </c>
      <c r="BZ1972" s="5" t="s">
        <v>1947</v>
      </c>
      <c r="CA1972" s="5" t="s">
        <v>1948</v>
      </c>
      <c r="CB1972" s="120" t="s">
        <v>1916</v>
      </c>
    </row>
    <row r="1973" spans="1:80" x14ac:dyDescent="0.25">
      <c r="A1973" s="134"/>
      <c r="B1973" s="134"/>
      <c r="C1973" s="134"/>
      <c r="D1973" s="136"/>
      <c r="E1973" s="136"/>
      <c r="F1973" s="136"/>
      <c r="G1973" s="138"/>
      <c r="H1973" s="15" t="s">
        <v>1</v>
      </c>
      <c r="I1973" s="9" t="s">
        <v>19</v>
      </c>
      <c r="J1973" s="9">
        <v>1</v>
      </c>
      <c r="K1973" s="9" t="s">
        <v>20</v>
      </c>
      <c r="L1973" s="9" t="s">
        <v>21</v>
      </c>
      <c r="M1973" s="9" t="s">
        <v>22</v>
      </c>
      <c r="N1973" s="9" t="s">
        <v>23</v>
      </c>
      <c r="O1973" s="9" t="s">
        <v>24</v>
      </c>
      <c r="P1973" s="9" t="s">
        <v>25</v>
      </c>
      <c r="Q1973" s="9" t="s">
        <v>26</v>
      </c>
      <c r="R1973" s="9">
        <v>1</v>
      </c>
      <c r="S1973" s="9">
        <v>2</v>
      </c>
      <c r="T1973" s="9">
        <v>3</v>
      </c>
      <c r="U1973" s="9">
        <v>4</v>
      </c>
      <c r="V1973" s="9">
        <v>5</v>
      </c>
      <c r="W1973" s="9">
        <v>6</v>
      </c>
      <c r="X1973" s="9">
        <v>7</v>
      </c>
      <c r="Y1973" s="9">
        <v>8</v>
      </c>
      <c r="Z1973" s="9">
        <v>9</v>
      </c>
      <c r="AA1973" s="9">
        <v>10</v>
      </c>
      <c r="AB1973" s="9">
        <v>11</v>
      </c>
      <c r="AC1973" s="9">
        <v>12</v>
      </c>
      <c r="AD1973" s="9">
        <v>13</v>
      </c>
      <c r="AE1973" s="9">
        <v>14</v>
      </c>
      <c r="AF1973" s="9">
        <v>15</v>
      </c>
      <c r="AG1973" s="9">
        <v>16</v>
      </c>
      <c r="AH1973" s="9">
        <v>20</v>
      </c>
      <c r="AI1973" s="9">
        <v>21</v>
      </c>
      <c r="AJ1973" s="9">
        <v>1</v>
      </c>
      <c r="AK1973" s="9">
        <v>2</v>
      </c>
      <c r="AL1973" s="9">
        <v>3</v>
      </c>
      <c r="AM1973" s="9">
        <v>4</v>
      </c>
      <c r="AN1973" s="9">
        <v>5</v>
      </c>
      <c r="AO1973" s="9">
        <v>6</v>
      </c>
      <c r="AP1973" s="9">
        <v>7</v>
      </c>
      <c r="AQ1973" s="9">
        <v>8</v>
      </c>
      <c r="AR1973" s="9">
        <v>9</v>
      </c>
      <c r="AS1973" s="9">
        <v>10</v>
      </c>
      <c r="AT1973" s="9">
        <v>11</v>
      </c>
      <c r="AU1973" s="9">
        <v>12</v>
      </c>
      <c r="AV1973" s="9">
        <v>13</v>
      </c>
      <c r="AW1973" s="9">
        <v>14</v>
      </c>
      <c r="AX1973" s="9">
        <v>15</v>
      </c>
      <c r="AY1973" s="9">
        <v>16</v>
      </c>
      <c r="AZ1973" s="9">
        <v>20</v>
      </c>
      <c r="BA1973" s="9">
        <v>21</v>
      </c>
      <c r="BB1973" s="9">
        <v>1</v>
      </c>
      <c r="BC1973" s="9">
        <v>2</v>
      </c>
      <c r="BD1973" s="9">
        <v>3</v>
      </c>
      <c r="BE1973" s="9">
        <v>4</v>
      </c>
      <c r="BF1973" s="9">
        <v>5</v>
      </c>
      <c r="BG1973" s="9">
        <v>6</v>
      </c>
      <c r="BH1973" s="9">
        <v>7</v>
      </c>
      <c r="BI1973" s="9">
        <v>8</v>
      </c>
      <c r="BJ1973" s="9">
        <v>9</v>
      </c>
      <c r="BK1973" s="9">
        <v>10</v>
      </c>
      <c r="BL1973" s="9">
        <v>11</v>
      </c>
      <c r="BM1973" s="9">
        <v>12</v>
      </c>
      <c r="BN1973" s="9">
        <v>13</v>
      </c>
      <c r="BO1973" s="9">
        <v>14</v>
      </c>
      <c r="BP1973" s="9">
        <v>15</v>
      </c>
      <c r="BQ1973" s="9">
        <v>16</v>
      </c>
      <c r="BR1973" s="9">
        <v>20</v>
      </c>
      <c r="BS1973" s="9">
        <v>21</v>
      </c>
      <c r="BT1973" s="9">
        <v>1</v>
      </c>
      <c r="BU1973" s="9">
        <v>2</v>
      </c>
      <c r="BV1973" s="9">
        <v>3</v>
      </c>
      <c r="BW1973" s="9" t="s">
        <v>1798</v>
      </c>
      <c r="BX1973" s="9">
        <v>5</v>
      </c>
      <c r="BY1973" s="9">
        <v>6</v>
      </c>
      <c r="BZ1973" s="9">
        <v>7</v>
      </c>
      <c r="CA1973" s="9" t="s">
        <v>1917</v>
      </c>
      <c r="CB1973" s="121">
        <v>9</v>
      </c>
    </row>
    <row r="1974" spans="1:80" x14ac:dyDescent="0.25">
      <c r="A1974" s="134"/>
      <c r="B1974" s="134"/>
      <c r="C1974" s="134"/>
      <c r="D1974" s="136"/>
      <c r="E1974" s="136"/>
      <c r="F1974" s="136"/>
      <c r="G1974" s="138"/>
      <c r="H1974" s="16" t="s">
        <v>1015</v>
      </c>
      <c r="I1974" s="17">
        <f>SUM(I1970)</f>
        <v>1620775</v>
      </c>
      <c r="J1974" s="17">
        <f t="shared" ref="J1974:J1975" si="5336">SUM(K1974,L1974,P1974,Q1974)</f>
        <v>1645950</v>
      </c>
      <c r="K1974" s="17">
        <f t="shared" ref="K1974" si="5337">SUM(K1970)</f>
        <v>1571650</v>
      </c>
      <c r="L1974" s="17">
        <f t="shared" ref="L1974:L1975" si="5338">SUM(M1974:O1974)</f>
        <v>74300</v>
      </c>
      <c r="M1974" s="17">
        <f t="shared" ref="M1974:Q1974" si="5339">SUM(M1970)</f>
        <v>74300</v>
      </c>
      <c r="N1974" s="17">
        <f t="shared" si="5339"/>
        <v>0</v>
      </c>
      <c r="O1974" s="17">
        <f t="shared" si="5339"/>
        <v>0</v>
      </c>
      <c r="P1974" s="17">
        <f t="shared" si="5339"/>
        <v>0</v>
      </c>
      <c r="Q1974" s="17">
        <f t="shared" si="5339"/>
        <v>0</v>
      </c>
      <c r="R1974" s="17">
        <f t="shared" ref="R1974:AG1974" si="5340">SUM(R1970)</f>
        <v>74300</v>
      </c>
      <c r="S1974" s="17">
        <f t="shared" si="5340"/>
        <v>0</v>
      </c>
      <c r="T1974" s="17">
        <f t="shared" si="5340"/>
        <v>0</v>
      </c>
      <c r="U1974" s="17">
        <f t="shared" si="5340"/>
        <v>0</v>
      </c>
      <c r="V1974" s="17">
        <f t="shared" si="5340"/>
        <v>0</v>
      </c>
      <c r="W1974" s="17">
        <f t="shared" si="5340"/>
        <v>0</v>
      </c>
      <c r="X1974" s="17">
        <f t="shared" ref="X1974" si="5341">SUM(X1970)</f>
        <v>74300</v>
      </c>
      <c r="Y1974" s="17">
        <f t="shared" si="5340"/>
        <v>0</v>
      </c>
      <c r="Z1974" s="17">
        <f t="shared" si="5340"/>
        <v>13474</v>
      </c>
      <c r="AA1974" s="17">
        <f t="shared" si="5340"/>
        <v>0</v>
      </c>
      <c r="AB1974" s="17">
        <f t="shared" si="5340"/>
        <v>0</v>
      </c>
      <c r="AC1974" s="17">
        <f t="shared" si="5340"/>
        <v>0</v>
      </c>
      <c r="AD1974" s="17">
        <f t="shared" si="5340"/>
        <v>35888</v>
      </c>
      <c r="AE1974" s="17">
        <f t="shared" si="5340"/>
        <v>9941</v>
      </c>
      <c r="AF1974" s="17">
        <f t="shared" si="5340"/>
        <v>0</v>
      </c>
      <c r="AG1974" s="17">
        <f t="shared" si="5340"/>
        <v>0</v>
      </c>
      <c r="AH1974" s="17">
        <v>59303</v>
      </c>
      <c r="AI1974" s="17">
        <v>14997</v>
      </c>
      <c r="AJ1974" s="17">
        <f t="shared" ref="AJ1974:AY1974" si="5342">SUM(AJ1970)</f>
        <v>0</v>
      </c>
      <c r="AK1974" s="17">
        <f t="shared" si="5342"/>
        <v>0</v>
      </c>
      <c r="AL1974" s="17">
        <f t="shared" si="5342"/>
        <v>0</v>
      </c>
      <c r="AM1974" s="17">
        <f t="shared" si="5342"/>
        <v>0</v>
      </c>
      <c r="AN1974" s="17">
        <f t="shared" si="5342"/>
        <v>0</v>
      </c>
      <c r="AO1974" s="17">
        <f t="shared" si="5342"/>
        <v>0</v>
      </c>
      <c r="AP1974" s="17">
        <f t="shared" ref="AP1974" si="5343">SUM(AP1970)</f>
        <v>0</v>
      </c>
      <c r="AQ1974" s="17">
        <f t="shared" si="5342"/>
        <v>0</v>
      </c>
      <c r="AR1974" s="17">
        <f t="shared" si="5342"/>
        <v>0</v>
      </c>
      <c r="AS1974" s="17">
        <f t="shared" si="5342"/>
        <v>0</v>
      </c>
      <c r="AT1974" s="17">
        <f t="shared" si="5342"/>
        <v>0</v>
      </c>
      <c r="AU1974" s="17">
        <f t="shared" si="5342"/>
        <v>0</v>
      </c>
      <c r="AV1974" s="17">
        <f t="shared" si="5342"/>
        <v>0</v>
      </c>
      <c r="AW1974" s="17">
        <f t="shared" si="5342"/>
        <v>0</v>
      </c>
      <c r="AX1974" s="17">
        <f t="shared" si="5342"/>
        <v>0</v>
      </c>
      <c r="AY1974" s="17">
        <f t="shared" si="5342"/>
        <v>0</v>
      </c>
      <c r="AZ1974" s="17">
        <v>0</v>
      </c>
      <c r="BA1974" s="17">
        <v>0</v>
      </c>
      <c r="BB1974" s="17">
        <f t="shared" ref="BB1974:BQ1974" si="5344">SUM(BB1970)</f>
        <v>0</v>
      </c>
      <c r="BC1974" s="17">
        <f t="shared" si="5344"/>
        <v>10787</v>
      </c>
      <c r="BD1974" s="17">
        <f t="shared" si="5344"/>
        <v>0</v>
      </c>
      <c r="BE1974" s="17">
        <f t="shared" si="5344"/>
        <v>14491</v>
      </c>
      <c r="BF1974" s="17">
        <f t="shared" si="5344"/>
        <v>0</v>
      </c>
      <c r="BG1974" s="17">
        <f t="shared" si="5344"/>
        <v>0</v>
      </c>
      <c r="BH1974" s="17">
        <f t="shared" ref="BH1974" si="5345">SUM(BH1970)</f>
        <v>25278</v>
      </c>
      <c r="BI1974" s="17">
        <f t="shared" si="5344"/>
        <v>0</v>
      </c>
      <c r="BJ1974" s="17">
        <f t="shared" si="5344"/>
        <v>0</v>
      </c>
      <c r="BK1974" s="17">
        <f t="shared" si="5344"/>
        <v>10787</v>
      </c>
      <c r="BL1974" s="17">
        <f t="shared" si="5344"/>
        <v>0</v>
      </c>
      <c r="BM1974" s="17">
        <f t="shared" si="5344"/>
        <v>0</v>
      </c>
      <c r="BN1974" s="17">
        <f t="shared" si="5344"/>
        <v>0</v>
      </c>
      <c r="BO1974" s="17">
        <f t="shared" si="5344"/>
        <v>0</v>
      </c>
      <c r="BP1974" s="17">
        <f t="shared" si="5344"/>
        <v>14491</v>
      </c>
      <c r="BQ1974" s="17">
        <f t="shared" si="5344"/>
        <v>0</v>
      </c>
      <c r="BR1974" s="17">
        <v>25278</v>
      </c>
      <c r="BS1974" s="17">
        <v>0</v>
      </c>
      <c r="BT1974" s="17">
        <f t="shared" ref="BT1974:BW1974" si="5346">SUM(BT1970)</f>
        <v>1736001</v>
      </c>
      <c r="BU1974" s="17">
        <f t="shared" ref="BU1974:BV1974" si="5347">SUM(BU1970)</f>
        <v>1661701</v>
      </c>
      <c r="BV1974" s="17">
        <f t="shared" si="5347"/>
        <v>1118018</v>
      </c>
      <c r="BW1974" s="17">
        <f t="shared" si="5346"/>
        <v>254153</v>
      </c>
      <c r="BX1974" s="17">
        <f t="shared" ref="BX1974" si="5348">SUM(BX1970)</f>
        <v>160398</v>
      </c>
      <c r="BY1974" s="17">
        <f t="shared" ref="BY1974" si="5349">SUM(BY1970)</f>
        <v>46405</v>
      </c>
      <c r="BZ1974" s="17">
        <f t="shared" ref="BZ1974" si="5350">SUM(BZ1970)</f>
        <v>47350</v>
      </c>
      <c r="CA1974" s="17">
        <f>BV1974+BW1974</f>
        <v>1372171</v>
      </c>
      <c r="CB1974" s="125">
        <f>IF(BU1974=0,"-",CA1974/BU1974*100)</f>
        <v>82.576287791847022</v>
      </c>
    </row>
    <row r="1975" spans="1:80" x14ac:dyDescent="0.25">
      <c r="A1975" s="134"/>
      <c r="B1975" s="134"/>
      <c r="C1975" s="134"/>
      <c r="D1975" s="136"/>
      <c r="E1975" s="136"/>
      <c r="F1975" s="136"/>
      <c r="G1975" s="138"/>
      <c r="H1975" s="18" t="s">
        <v>86</v>
      </c>
      <c r="I1975" s="17">
        <f>SUM(I1974)</f>
        <v>1620775</v>
      </c>
      <c r="J1975" s="17">
        <f t="shared" si="5336"/>
        <v>1645950</v>
      </c>
      <c r="K1975" s="17">
        <f t="shared" ref="K1975" si="5351">SUM(K1974)</f>
        <v>1571650</v>
      </c>
      <c r="L1975" s="17">
        <f t="shared" si="5338"/>
        <v>74300</v>
      </c>
      <c r="M1975" s="17">
        <f t="shared" ref="M1975:Q1975" si="5352">SUM(M1974)</f>
        <v>74300</v>
      </c>
      <c r="N1975" s="17">
        <f t="shared" si="5352"/>
        <v>0</v>
      </c>
      <c r="O1975" s="17">
        <f t="shared" si="5352"/>
        <v>0</v>
      </c>
      <c r="P1975" s="17">
        <f t="shared" si="5352"/>
        <v>0</v>
      </c>
      <c r="Q1975" s="17">
        <f t="shared" si="5352"/>
        <v>0</v>
      </c>
      <c r="R1975" s="17">
        <f t="shared" ref="R1975:AG1975" si="5353">SUM(R1974)</f>
        <v>74300</v>
      </c>
      <c r="S1975" s="17">
        <f t="shared" si="5353"/>
        <v>0</v>
      </c>
      <c r="T1975" s="17">
        <f t="shared" si="5353"/>
        <v>0</v>
      </c>
      <c r="U1975" s="17">
        <f t="shared" si="5353"/>
        <v>0</v>
      </c>
      <c r="V1975" s="17">
        <f t="shared" si="5353"/>
        <v>0</v>
      </c>
      <c r="W1975" s="17">
        <f t="shared" si="5353"/>
        <v>0</v>
      </c>
      <c r="X1975" s="17">
        <f t="shared" ref="X1975" si="5354">SUM(X1974)</f>
        <v>74300</v>
      </c>
      <c r="Y1975" s="17">
        <f t="shared" si="5353"/>
        <v>0</v>
      </c>
      <c r="Z1975" s="17">
        <f t="shared" si="5353"/>
        <v>13474</v>
      </c>
      <c r="AA1975" s="17">
        <f t="shared" si="5353"/>
        <v>0</v>
      </c>
      <c r="AB1975" s="17">
        <f t="shared" si="5353"/>
        <v>0</v>
      </c>
      <c r="AC1975" s="17">
        <f t="shared" si="5353"/>
        <v>0</v>
      </c>
      <c r="AD1975" s="17">
        <f t="shared" si="5353"/>
        <v>35888</v>
      </c>
      <c r="AE1975" s="17">
        <f t="shared" si="5353"/>
        <v>9941</v>
      </c>
      <c r="AF1975" s="17">
        <f t="shared" si="5353"/>
        <v>0</v>
      </c>
      <c r="AG1975" s="17">
        <f t="shared" si="5353"/>
        <v>0</v>
      </c>
      <c r="AH1975" s="17">
        <v>59303</v>
      </c>
      <c r="AI1975" s="17">
        <v>14997</v>
      </c>
      <c r="AJ1975" s="17">
        <f t="shared" ref="AJ1975:AY1975" si="5355">SUM(AJ1974)</f>
        <v>0</v>
      </c>
      <c r="AK1975" s="17">
        <f t="shared" si="5355"/>
        <v>0</v>
      </c>
      <c r="AL1975" s="17">
        <f t="shared" si="5355"/>
        <v>0</v>
      </c>
      <c r="AM1975" s="17">
        <f t="shared" si="5355"/>
        <v>0</v>
      </c>
      <c r="AN1975" s="17">
        <f t="shared" si="5355"/>
        <v>0</v>
      </c>
      <c r="AO1975" s="17">
        <f t="shared" si="5355"/>
        <v>0</v>
      </c>
      <c r="AP1975" s="17">
        <f t="shared" ref="AP1975" si="5356">SUM(AP1974)</f>
        <v>0</v>
      </c>
      <c r="AQ1975" s="17">
        <f t="shared" si="5355"/>
        <v>0</v>
      </c>
      <c r="AR1975" s="17">
        <f t="shared" si="5355"/>
        <v>0</v>
      </c>
      <c r="AS1975" s="17">
        <f t="shared" si="5355"/>
        <v>0</v>
      </c>
      <c r="AT1975" s="17">
        <f t="shared" si="5355"/>
        <v>0</v>
      </c>
      <c r="AU1975" s="17">
        <f t="shared" si="5355"/>
        <v>0</v>
      </c>
      <c r="AV1975" s="17">
        <f t="shared" si="5355"/>
        <v>0</v>
      </c>
      <c r="AW1975" s="17">
        <f t="shared" si="5355"/>
        <v>0</v>
      </c>
      <c r="AX1975" s="17">
        <f t="shared" si="5355"/>
        <v>0</v>
      </c>
      <c r="AY1975" s="17">
        <f t="shared" si="5355"/>
        <v>0</v>
      </c>
      <c r="AZ1975" s="17">
        <v>0</v>
      </c>
      <c r="BA1975" s="17">
        <v>0</v>
      </c>
      <c r="BB1975" s="17">
        <f t="shared" ref="BB1975:BQ1975" si="5357">SUM(BB1974)</f>
        <v>0</v>
      </c>
      <c r="BC1975" s="17">
        <f t="shared" si="5357"/>
        <v>10787</v>
      </c>
      <c r="BD1975" s="17">
        <f t="shared" si="5357"/>
        <v>0</v>
      </c>
      <c r="BE1975" s="17">
        <f t="shared" si="5357"/>
        <v>14491</v>
      </c>
      <c r="BF1975" s="17">
        <f t="shared" si="5357"/>
        <v>0</v>
      </c>
      <c r="BG1975" s="17">
        <f t="shared" si="5357"/>
        <v>0</v>
      </c>
      <c r="BH1975" s="17">
        <f t="shared" ref="BH1975" si="5358">SUM(BH1974)</f>
        <v>25278</v>
      </c>
      <c r="BI1975" s="17">
        <f t="shared" si="5357"/>
        <v>0</v>
      </c>
      <c r="BJ1975" s="17">
        <f t="shared" si="5357"/>
        <v>0</v>
      </c>
      <c r="BK1975" s="17">
        <f t="shared" si="5357"/>
        <v>10787</v>
      </c>
      <c r="BL1975" s="17">
        <f t="shared" si="5357"/>
        <v>0</v>
      </c>
      <c r="BM1975" s="17">
        <f t="shared" si="5357"/>
        <v>0</v>
      </c>
      <c r="BN1975" s="17">
        <f t="shared" si="5357"/>
        <v>0</v>
      </c>
      <c r="BO1975" s="17">
        <f t="shared" si="5357"/>
        <v>0</v>
      </c>
      <c r="BP1975" s="17">
        <f t="shared" si="5357"/>
        <v>14491</v>
      </c>
      <c r="BQ1975" s="17">
        <f t="shared" si="5357"/>
        <v>0</v>
      </c>
      <c r="BR1975" s="17">
        <v>25278</v>
      </c>
      <c r="BS1975" s="17">
        <v>0</v>
      </c>
      <c r="BT1975" s="17">
        <f t="shared" ref="BT1975:BW1975" si="5359">SUM(BT1974)</f>
        <v>1736001</v>
      </c>
      <c r="BU1975" s="17">
        <f t="shared" ref="BU1975:BV1975" si="5360">SUM(BU1974)</f>
        <v>1661701</v>
      </c>
      <c r="BV1975" s="17">
        <f t="shared" si="5360"/>
        <v>1118018</v>
      </c>
      <c r="BW1975" s="17">
        <f t="shared" si="5359"/>
        <v>254153</v>
      </c>
      <c r="BX1975" s="17">
        <f t="shared" ref="BX1975" si="5361">SUM(BX1974)</f>
        <v>160398</v>
      </c>
      <c r="BY1975" s="17">
        <f t="shared" ref="BY1975" si="5362">SUM(BY1974)</f>
        <v>46405</v>
      </c>
      <c r="BZ1975" s="17">
        <f t="shared" ref="BZ1975" si="5363">SUM(BZ1974)</f>
        <v>47350</v>
      </c>
      <c r="CA1975" s="17">
        <f>BV1975+BW1975</f>
        <v>1372171</v>
      </c>
      <c r="CB1975" s="125">
        <f>IF(BU1975=0,"-",CA1975/BU1975*100)</f>
        <v>82.576287791847022</v>
      </c>
    </row>
    <row r="1976" spans="1:80" x14ac:dyDescent="0.25">
      <c r="A1976" s="139"/>
      <c r="B1976" s="139"/>
      <c r="C1976" s="139"/>
      <c r="D1976" s="140"/>
      <c r="E1976" s="140"/>
      <c r="F1976" s="140"/>
      <c r="G1976" s="141"/>
      <c r="X1976">
        <f t="shared" si="5288"/>
        <v>0</v>
      </c>
      <c r="AH1976">
        <v>0</v>
      </c>
      <c r="AI1976">
        <v>0</v>
      </c>
      <c r="AP1976">
        <f t="shared" si="5289"/>
        <v>0</v>
      </c>
      <c r="AZ1976">
        <v>0</v>
      </c>
      <c r="BA1976">
        <v>0</v>
      </c>
      <c r="BH1976">
        <f t="shared" si="5290"/>
        <v>0</v>
      </c>
      <c r="BR1976">
        <v>0</v>
      </c>
      <c r="BS1976">
        <v>0</v>
      </c>
      <c r="BU1976">
        <v>0</v>
      </c>
      <c r="BV1976">
        <v>0</v>
      </c>
      <c r="BW1976">
        <f t="shared" si="5257"/>
        <v>0</v>
      </c>
      <c r="CA1976">
        <f>BV1976+BW1976</f>
        <v>0</v>
      </c>
      <c r="CB1976" s="126" t="str">
        <f>IF(BU1976=0,"-",CA1976/BU1976*100)</f>
        <v>-</v>
      </c>
    </row>
    <row r="1977" spans="1:80" ht="15.75" thickBot="1" x14ac:dyDescent="0.3">
      <c r="A1977" s="13" t="s">
        <v>1</v>
      </c>
      <c r="B1977" s="13" t="s">
        <v>1</v>
      </c>
      <c r="C1977" s="13" t="s">
        <v>1</v>
      </c>
      <c r="D1977" s="74" t="s">
        <v>1</v>
      </c>
      <c r="E1977" s="74" t="s">
        <v>1</v>
      </c>
      <c r="F1977" s="74" t="s">
        <v>1</v>
      </c>
      <c r="G1977" s="13" t="s">
        <v>1</v>
      </c>
      <c r="H1977" s="19" t="s">
        <v>1</v>
      </c>
      <c r="I1977" s="19" t="s">
        <v>1</v>
      </c>
      <c r="J1977" s="19"/>
      <c r="K1977" s="19" t="s">
        <v>1</v>
      </c>
      <c r="L1977" s="19"/>
      <c r="M1977" s="19" t="s">
        <v>1</v>
      </c>
      <c r="N1977" s="19" t="s">
        <v>1</v>
      </c>
      <c r="O1977" s="19" t="s">
        <v>1</v>
      </c>
      <c r="P1977" s="31"/>
      <c r="Q1977" s="19" t="s">
        <v>1</v>
      </c>
      <c r="R1977" s="19" t="s">
        <v>1</v>
      </c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19"/>
      <c r="AF1977" s="19"/>
      <c r="AG1977" s="19"/>
      <c r="AH1977" s="19">
        <v>0</v>
      </c>
      <c r="AI1977" s="19">
        <v>0</v>
      </c>
      <c r="AJ1977" s="19" t="s">
        <v>1</v>
      </c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>
        <v>0</v>
      </c>
      <c r="BA1977" s="19">
        <v>0</v>
      </c>
      <c r="BB1977" s="19" t="s">
        <v>1</v>
      </c>
      <c r="BC1977" s="19"/>
      <c r="BD1977" s="19"/>
      <c r="BE1977" s="19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  <c r="BP1977" s="19"/>
      <c r="BQ1977" s="19"/>
      <c r="BR1977" s="19">
        <v>0</v>
      </c>
      <c r="BS1977" s="19">
        <v>0</v>
      </c>
      <c r="BT1977" s="19"/>
      <c r="BU1977" s="19"/>
      <c r="BV1977" s="19"/>
      <c r="BW1977" s="19">
        <f t="shared" si="5257"/>
        <v>0</v>
      </c>
      <c r="BX1977" s="19"/>
      <c r="BY1977" s="19"/>
      <c r="BZ1977" s="19"/>
      <c r="CA1977" s="19">
        <f>BV1977+BW1977</f>
        <v>0</v>
      </c>
      <c r="CB1977" s="127"/>
    </row>
    <row r="1978" spans="1:80" ht="69.75" customHeight="1" thickBot="1" x14ac:dyDescent="0.3">
      <c r="A1978" s="5" t="s">
        <v>4</v>
      </c>
      <c r="B1978" s="5" t="s">
        <v>5</v>
      </c>
      <c r="C1978" s="5" t="s">
        <v>6</v>
      </c>
      <c r="D1978" s="80" t="s">
        <v>1</v>
      </c>
      <c r="E1978" s="88" t="s">
        <v>7</v>
      </c>
      <c r="F1978" s="88" t="s">
        <v>8</v>
      </c>
      <c r="G1978" s="5" t="s">
        <v>9</v>
      </c>
      <c r="H1978" s="5" t="s">
        <v>10</v>
      </c>
      <c r="I1978" s="5" t="s">
        <v>11</v>
      </c>
      <c r="J1978" s="5" t="s">
        <v>1809</v>
      </c>
      <c r="K1978" s="5" t="s">
        <v>12</v>
      </c>
      <c r="L1978" s="5" t="s">
        <v>13</v>
      </c>
      <c r="M1978" s="5" t="s">
        <v>14</v>
      </c>
      <c r="N1978" s="5" t="s">
        <v>15</v>
      </c>
      <c r="O1978" s="5" t="s">
        <v>16</v>
      </c>
      <c r="P1978" s="5" t="s">
        <v>17</v>
      </c>
      <c r="Q1978" s="5" t="s">
        <v>18</v>
      </c>
      <c r="R1978" s="71" t="s">
        <v>14</v>
      </c>
      <c r="S1978" s="71" t="s">
        <v>1843</v>
      </c>
      <c r="T1978" s="71" t="s">
        <v>1797</v>
      </c>
      <c r="U1978" s="71" t="s">
        <v>1832</v>
      </c>
      <c r="V1978" s="71" t="s">
        <v>1833</v>
      </c>
      <c r="W1978" s="71" t="s">
        <v>1834</v>
      </c>
      <c r="X1978" s="71" t="s">
        <v>1847</v>
      </c>
      <c r="Y1978" s="71" t="s">
        <v>1844</v>
      </c>
      <c r="Z1978" s="71" t="s">
        <v>1835</v>
      </c>
      <c r="AA1978" s="71" t="s">
        <v>1836</v>
      </c>
      <c r="AB1978" s="71" t="s">
        <v>1837</v>
      </c>
      <c r="AC1978" s="71" t="s">
        <v>1838</v>
      </c>
      <c r="AD1978" s="71" t="s">
        <v>1839</v>
      </c>
      <c r="AE1978" s="71" t="s">
        <v>1840</v>
      </c>
      <c r="AF1978" s="71" t="s">
        <v>1845</v>
      </c>
      <c r="AG1978" s="71" t="s">
        <v>1846</v>
      </c>
      <c r="AH1978" s="71" t="s">
        <v>1841</v>
      </c>
      <c r="AI1978" s="71" t="s">
        <v>1842</v>
      </c>
      <c r="AJ1978" s="72" t="s">
        <v>15</v>
      </c>
      <c r="AK1978" s="72" t="s">
        <v>1843</v>
      </c>
      <c r="AL1978" s="72" t="s">
        <v>1797</v>
      </c>
      <c r="AM1978" s="72" t="s">
        <v>1832</v>
      </c>
      <c r="AN1978" s="72" t="s">
        <v>1833</v>
      </c>
      <c r="AO1978" s="72" t="s">
        <v>1834</v>
      </c>
      <c r="AP1978" s="72" t="s">
        <v>1848</v>
      </c>
      <c r="AQ1978" s="72" t="s">
        <v>1844</v>
      </c>
      <c r="AR1978" s="72" t="s">
        <v>1835</v>
      </c>
      <c r="AS1978" s="72" t="s">
        <v>1836</v>
      </c>
      <c r="AT1978" s="72" t="s">
        <v>1837</v>
      </c>
      <c r="AU1978" s="72" t="s">
        <v>1838</v>
      </c>
      <c r="AV1978" s="72" t="s">
        <v>1839</v>
      </c>
      <c r="AW1978" s="72" t="s">
        <v>1840</v>
      </c>
      <c r="AX1978" s="72" t="s">
        <v>1845</v>
      </c>
      <c r="AY1978" s="72" t="s">
        <v>1846</v>
      </c>
      <c r="AZ1978" s="72" t="s">
        <v>1841</v>
      </c>
      <c r="BA1978" s="72" t="s">
        <v>1842</v>
      </c>
      <c r="BB1978" s="73" t="s">
        <v>16</v>
      </c>
      <c r="BC1978" s="73" t="s">
        <v>1843</v>
      </c>
      <c r="BD1978" s="73" t="s">
        <v>1797</v>
      </c>
      <c r="BE1978" s="73" t="s">
        <v>1832</v>
      </c>
      <c r="BF1978" s="73" t="s">
        <v>1833</v>
      </c>
      <c r="BG1978" s="73" t="s">
        <v>1834</v>
      </c>
      <c r="BH1978" s="73" t="s">
        <v>1849</v>
      </c>
      <c r="BI1978" s="73" t="s">
        <v>1844</v>
      </c>
      <c r="BJ1978" s="73" t="s">
        <v>1835</v>
      </c>
      <c r="BK1978" s="73" t="s">
        <v>1836</v>
      </c>
      <c r="BL1978" s="73" t="s">
        <v>1837</v>
      </c>
      <c r="BM1978" s="73" t="s">
        <v>1838</v>
      </c>
      <c r="BN1978" s="73" t="s">
        <v>1839</v>
      </c>
      <c r="BO1978" s="73" t="s">
        <v>1840</v>
      </c>
      <c r="BP1978" s="73" t="s">
        <v>1845</v>
      </c>
      <c r="BQ1978" s="73" t="s">
        <v>1846</v>
      </c>
      <c r="BR1978" s="73" t="s">
        <v>1841</v>
      </c>
      <c r="BS1978" s="73" t="s">
        <v>1842</v>
      </c>
      <c r="BT1978" s="5" t="s">
        <v>1911</v>
      </c>
      <c r="BU1978" s="5" t="s">
        <v>1942</v>
      </c>
      <c r="BV1978" s="5" t="s">
        <v>1943</v>
      </c>
      <c r="BW1978" s="5" t="s">
        <v>1944</v>
      </c>
      <c r="BX1978" s="5" t="s">
        <v>1945</v>
      </c>
      <c r="BY1978" s="5" t="s">
        <v>1946</v>
      </c>
      <c r="BZ1978" s="5" t="s">
        <v>1947</v>
      </c>
      <c r="CA1978" s="5" t="s">
        <v>1948</v>
      </c>
      <c r="CB1978" s="120" t="s">
        <v>1916</v>
      </c>
    </row>
    <row r="1979" spans="1:80" x14ac:dyDescent="0.25">
      <c r="A1979" s="6" t="s">
        <v>1</v>
      </c>
      <c r="B1979" s="6" t="s">
        <v>1</v>
      </c>
      <c r="C1979" s="6" t="s">
        <v>1</v>
      </c>
      <c r="D1979" s="81" t="s">
        <v>1</v>
      </c>
      <c r="E1979" s="81" t="s">
        <v>1</v>
      </c>
      <c r="F1979" s="94" t="s">
        <v>1</v>
      </c>
      <c r="G1979" s="7" t="s">
        <v>1</v>
      </c>
      <c r="H1979" s="8" t="s">
        <v>1</v>
      </c>
      <c r="I1979" s="9" t="s">
        <v>19</v>
      </c>
      <c r="J1979" s="9">
        <v>1</v>
      </c>
      <c r="K1979" s="9" t="s">
        <v>20</v>
      </c>
      <c r="L1979" s="9" t="s">
        <v>21</v>
      </c>
      <c r="M1979" s="9" t="s">
        <v>22</v>
      </c>
      <c r="N1979" s="9" t="s">
        <v>23</v>
      </c>
      <c r="O1979" s="9" t="s">
        <v>24</v>
      </c>
      <c r="P1979" s="9" t="s">
        <v>25</v>
      </c>
      <c r="Q1979" s="9" t="s">
        <v>26</v>
      </c>
      <c r="R1979" s="9">
        <v>1</v>
      </c>
      <c r="S1979" s="9">
        <v>2</v>
      </c>
      <c r="T1979" s="9">
        <v>3</v>
      </c>
      <c r="U1979" s="9">
        <v>4</v>
      </c>
      <c r="V1979" s="9">
        <v>5</v>
      </c>
      <c r="W1979" s="9">
        <v>6</v>
      </c>
      <c r="X1979" s="9">
        <v>7</v>
      </c>
      <c r="Y1979" s="9">
        <v>8</v>
      </c>
      <c r="Z1979" s="9">
        <v>9</v>
      </c>
      <c r="AA1979" s="9">
        <v>10</v>
      </c>
      <c r="AB1979" s="9">
        <v>11</v>
      </c>
      <c r="AC1979" s="9">
        <v>12</v>
      </c>
      <c r="AD1979" s="9">
        <v>13</v>
      </c>
      <c r="AE1979" s="9">
        <v>14</v>
      </c>
      <c r="AF1979" s="9">
        <v>15</v>
      </c>
      <c r="AG1979" s="9">
        <v>16</v>
      </c>
      <c r="AH1979" s="9">
        <v>20</v>
      </c>
      <c r="AI1979" s="9">
        <v>21</v>
      </c>
      <c r="AJ1979" s="9">
        <v>1</v>
      </c>
      <c r="AK1979" s="9">
        <v>2</v>
      </c>
      <c r="AL1979" s="9">
        <v>3</v>
      </c>
      <c r="AM1979" s="9">
        <v>4</v>
      </c>
      <c r="AN1979" s="9">
        <v>5</v>
      </c>
      <c r="AO1979" s="9">
        <v>6</v>
      </c>
      <c r="AP1979" s="9">
        <v>7</v>
      </c>
      <c r="AQ1979" s="9">
        <v>8</v>
      </c>
      <c r="AR1979" s="9">
        <v>9</v>
      </c>
      <c r="AS1979" s="9">
        <v>10</v>
      </c>
      <c r="AT1979" s="9">
        <v>11</v>
      </c>
      <c r="AU1979" s="9">
        <v>12</v>
      </c>
      <c r="AV1979" s="9">
        <v>13</v>
      </c>
      <c r="AW1979" s="9">
        <v>14</v>
      </c>
      <c r="AX1979" s="9">
        <v>15</v>
      </c>
      <c r="AY1979" s="9">
        <v>16</v>
      </c>
      <c r="AZ1979" s="9">
        <v>20</v>
      </c>
      <c r="BA1979" s="9">
        <v>21</v>
      </c>
      <c r="BB1979" s="9">
        <v>1</v>
      </c>
      <c r="BC1979" s="9">
        <v>2</v>
      </c>
      <c r="BD1979" s="9">
        <v>3</v>
      </c>
      <c r="BE1979" s="9">
        <v>4</v>
      </c>
      <c r="BF1979" s="9">
        <v>5</v>
      </c>
      <c r="BG1979" s="9">
        <v>6</v>
      </c>
      <c r="BH1979" s="9">
        <v>7</v>
      </c>
      <c r="BI1979" s="9">
        <v>8</v>
      </c>
      <c r="BJ1979" s="9">
        <v>9</v>
      </c>
      <c r="BK1979" s="9">
        <v>10</v>
      </c>
      <c r="BL1979" s="9">
        <v>11</v>
      </c>
      <c r="BM1979" s="9">
        <v>12</v>
      </c>
      <c r="BN1979" s="9">
        <v>13</v>
      </c>
      <c r="BO1979" s="9">
        <v>14</v>
      </c>
      <c r="BP1979" s="9">
        <v>15</v>
      </c>
      <c r="BQ1979" s="9">
        <v>16</v>
      </c>
      <c r="BR1979" s="9">
        <v>20</v>
      </c>
      <c r="BS1979" s="9">
        <v>21</v>
      </c>
      <c r="BT1979" s="9">
        <v>1</v>
      </c>
      <c r="BU1979" s="9">
        <v>2</v>
      </c>
      <c r="BV1979" s="9">
        <v>3</v>
      </c>
      <c r="BW1979" s="9" t="s">
        <v>1798</v>
      </c>
      <c r="BX1979" s="9">
        <v>5</v>
      </c>
      <c r="BY1979" s="9">
        <v>6</v>
      </c>
      <c r="BZ1979" s="9">
        <v>7</v>
      </c>
      <c r="CA1979" s="9" t="s">
        <v>1917</v>
      </c>
      <c r="CB1979" s="121">
        <v>9</v>
      </c>
    </row>
    <row r="1980" spans="1:80" x14ac:dyDescent="0.25">
      <c r="A1980" s="1" t="s">
        <v>928</v>
      </c>
      <c r="B1980" s="1" t="s">
        <v>88</v>
      </c>
      <c r="C1980" s="4" t="s">
        <v>1104</v>
      </c>
      <c r="D1980" s="79" t="s">
        <v>1105</v>
      </c>
      <c r="E1980" s="78" t="s">
        <v>1</v>
      </c>
      <c r="F1980" s="78" t="s">
        <v>1</v>
      </c>
      <c r="G1980" s="2" t="s">
        <v>1</v>
      </c>
      <c r="H1980" s="2" t="s">
        <v>1106</v>
      </c>
      <c r="I1980" s="3" t="s">
        <v>1</v>
      </c>
      <c r="J1980" s="3">
        <f t="shared" ref="J1980:J2012" si="5364">SUM(K1980,L1980,P1980,Q1980)</f>
        <v>0</v>
      </c>
      <c r="K1980" s="3" t="s">
        <v>1</v>
      </c>
      <c r="L1980" s="3"/>
      <c r="M1980" s="3" t="s">
        <v>1</v>
      </c>
      <c r="N1980" s="3" t="s">
        <v>1</v>
      </c>
      <c r="O1980" s="3" t="s">
        <v>1</v>
      </c>
      <c r="P1980" s="26"/>
      <c r="Q1980" s="3" t="s">
        <v>1</v>
      </c>
      <c r="R1980" s="3" t="s">
        <v>1</v>
      </c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>
        <v>0</v>
      </c>
      <c r="AI1980" s="3">
        <v>0</v>
      </c>
      <c r="AJ1980" s="3" t="s">
        <v>1</v>
      </c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>
        <v>0</v>
      </c>
      <c r="BA1980" s="3">
        <v>0</v>
      </c>
      <c r="BB1980" s="3" t="s">
        <v>1</v>
      </c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>
        <v>0</v>
      </c>
      <c r="BS1980" s="3">
        <v>0</v>
      </c>
      <c r="BT1980" s="3">
        <v>0</v>
      </c>
      <c r="BU1980" s="3"/>
      <c r="BV1980" s="3"/>
      <c r="BW1980" s="3">
        <f t="shared" si="5257"/>
        <v>0</v>
      </c>
      <c r="BX1980" s="3"/>
      <c r="BY1980" s="3"/>
      <c r="BZ1980" s="3"/>
      <c r="CA1980" s="3">
        <f t="shared" ref="CA1980:CA2012" si="5365">BV1980+BW1980</f>
        <v>0</v>
      </c>
      <c r="CB1980" s="122"/>
    </row>
    <row r="1981" spans="1:80" ht="33.75" x14ac:dyDescent="0.25">
      <c r="A1981" s="1" t="s">
        <v>1</v>
      </c>
      <c r="B1981" s="1" t="s">
        <v>1</v>
      </c>
      <c r="C1981" s="1" t="s">
        <v>1</v>
      </c>
      <c r="D1981" s="78" t="s">
        <v>1</v>
      </c>
      <c r="E1981" s="78" t="s">
        <v>1</v>
      </c>
      <c r="F1981" s="78" t="s">
        <v>1</v>
      </c>
      <c r="G1981" s="2" t="s">
        <v>1</v>
      </c>
      <c r="H1981" s="10" t="s">
        <v>30</v>
      </c>
      <c r="I1981" s="11">
        <f>SUM(I1982,I1990,I1992)</f>
        <v>2099304</v>
      </c>
      <c r="J1981" s="11">
        <f t="shared" si="5364"/>
        <v>2298939</v>
      </c>
      <c r="K1981" s="11">
        <f t="shared" ref="K1981" si="5366">SUM(K1982,K1990,K1992)</f>
        <v>2140439</v>
      </c>
      <c r="L1981" s="11">
        <f t="shared" ref="L1981:L2011" si="5367">SUM(M1981:O1981)</f>
        <v>158500</v>
      </c>
      <c r="M1981" s="11">
        <f t="shared" ref="M1981:Q1981" si="5368">SUM(M1982,M1990,M1992)</f>
        <v>144500</v>
      </c>
      <c r="N1981" s="11">
        <f t="shared" si="5368"/>
        <v>0</v>
      </c>
      <c r="O1981" s="11">
        <f t="shared" si="5368"/>
        <v>14000</v>
      </c>
      <c r="P1981" s="11">
        <f t="shared" si="5368"/>
        <v>0</v>
      </c>
      <c r="Q1981" s="11">
        <f t="shared" si="5368"/>
        <v>0</v>
      </c>
      <c r="R1981" s="11">
        <f t="shared" ref="R1981:AG1981" si="5369">SUM(R1982,R1990,R1992)</f>
        <v>144500</v>
      </c>
      <c r="S1981" s="11">
        <f t="shared" si="5369"/>
        <v>0</v>
      </c>
      <c r="T1981" s="11">
        <f t="shared" si="5369"/>
        <v>0</v>
      </c>
      <c r="U1981" s="11">
        <f t="shared" si="5369"/>
        <v>0</v>
      </c>
      <c r="V1981" s="11">
        <f t="shared" si="5369"/>
        <v>0</v>
      </c>
      <c r="W1981" s="11">
        <f t="shared" si="5369"/>
        <v>0</v>
      </c>
      <c r="X1981" s="11">
        <f t="shared" ref="X1981" si="5370">SUM(X1982,X1990,X1992)</f>
        <v>144500</v>
      </c>
      <c r="Y1981" s="11">
        <f t="shared" si="5369"/>
        <v>4590</v>
      </c>
      <c r="Z1981" s="11">
        <f t="shared" si="5369"/>
        <v>14066</v>
      </c>
      <c r="AA1981" s="11">
        <f t="shared" si="5369"/>
        <v>17200</v>
      </c>
      <c r="AB1981" s="11">
        <f t="shared" si="5369"/>
        <v>17360</v>
      </c>
      <c r="AC1981" s="11">
        <f t="shared" si="5369"/>
        <v>18050</v>
      </c>
      <c r="AD1981" s="11">
        <f t="shared" si="5369"/>
        <v>10224</v>
      </c>
      <c r="AE1981" s="11">
        <f t="shared" si="5369"/>
        <v>0</v>
      </c>
      <c r="AF1981" s="11">
        <f t="shared" si="5369"/>
        <v>2666</v>
      </c>
      <c r="AG1981" s="11">
        <f t="shared" si="5369"/>
        <v>5760</v>
      </c>
      <c r="AH1981" s="11">
        <v>89916</v>
      </c>
      <c r="AI1981" s="11">
        <v>54584</v>
      </c>
      <c r="AJ1981" s="11">
        <f t="shared" ref="AJ1981:AY1981" si="5371">SUM(AJ1982,AJ1990,AJ1992)</f>
        <v>0</v>
      </c>
      <c r="AK1981" s="11">
        <f t="shared" si="5371"/>
        <v>0</v>
      </c>
      <c r="AL1981" s="11">
        <f t="shared" si="5371"/>
        <v>0</v>
      </c>
      <c r="AM1981" s="11">
        <f t="shared" si="5371"/>
        <v>0</v>
      </c>
      <c r="AN1981" s="11">
        <f t="shared" si="5371"/>
        <v>0</v>
      </c>
      <c r="AO1981" s="11">
        <f t="shared" si="5371"/>
        <v>0</v>
      </c>
      <c r="AP1981" s="11">
        <f t="shared" ref="AP1981" si="5372">SUM(AP1982,AP1990,AP1992)</f>
        <v>0</v>
      </c>
      <c r="AQ1981" s="11">
        <f t="shared" si="5371"/>
        <v>0</v>
      </c>
      <c r="AR1981" s="11">
        <f t="shared" si="5371"/>
        <v>0</v>
      </c>
      <c r="AS1981" s="11">
        <f t="shared" si="5371"/>
        <v>0</v>
      </c>
      <c r="AT1981" s="11">
        <f t="shared" si="5371"/>
        <v>0</v>
      </c>
      <c r="AU1981" s="11">
        <f t="shared" si="5371"/>
        <v>0</v>
      </c>
      <c r="AV1981" s="11">
        <f t="shared" si="5371"/>
        <v>0</v>
      </c>
      <c r="AW1981" s="11">
        <f t="shared" si="5371"/>
        <v>0</v>
      </c>
      <c r="AX1981" s="11">
        <f t="shared" si="5371"/>
        <v>0</v>
      </c>
      <c r="AY1981" s="11">
        <f t="shared" si="5371"/>
        <v>0</v>
      </c>
      <c r="AZ1981" s="11">
        <v>0</v>
      </c>
      <c r="BA1981" s="11">
        <v>0</v>
      </c>
      <c r="BB1981" s="11">
        <f t="shared" ref="BB1981:BQ1981" si="5373">SUM(BB1982,BB1990,BB1992)</f>
        <v>14000</v>
      </c>
      <c r="BC1981" s="11">
        <f t="shared" si="5373"/>
        <v>0</v>
      </c>
      <c r="BD1981" s="11">
        <f t="shared" si="5373"/>
        <v>0</v>
      </c>
      <c r="BE1981" s="11">
        <f t="shared" si="5373"/>
        <v>500</v>
      </c>
      <c r="BF1981" s="11">
        <f t="shared" si="5373"/>
        <v>0</v>
      </c>
      <c r="BG1981" s="11">
        <f t="shared" si="5373"/>
        <v>0</v>
      </c>
      <c r="BH1981" s="11">
        <f t="shared" ref="BH1981" si="5374">SUM(BH1982,BH1990,BH1992)</f>
        <v>14500</v>
      </c>
      <c r="BI1981" s="11">
        <f t="shared" si="5373"/>
        <v>0</v>
      </c>
      <c r="BJ1981" s="11">
        <f t="shared" si="5373"/>
        <v>0</v>
      </c>
      <c r="BK1981" s="11">
        <f t="shared" si="5373"/>
        <v>0</v>
      </c>
      <c r="BL1981" s="11">
        <f t="shared" si="5373"/>
        <v>0</v>
      </c>
      <c r="BM1981" s="11">
        <f t="shared" si="5373"/>
        <v>500</v>
      </c>
      <c r="BN1981" s="11">
        <f t="shared" si="5373"/>
        <v>0</v>
      </c>
      <c r="BO1981" s="11">
        <f t="shared" si="5373"/>
        <v>0</v>
      </c>
      <c r="BP1981" s="11">
        <f t="shared" si="5373"/>
        <v>0</v>
      </c>
      <c r="BQ1981" s="11">
        <f t="shared" si="5373"/>
        <v>0</v>
      </c>
      <c r="BR1981" s="11">
        <v>500</v>
      </c>
      <c r="BS1981" s="11">
        <v>14000</v>
      </c>
      <c r="BT1981" s="11">
        <f t="shared" ref="BT1981:BZ1981" si="5375">SUM(BT1982,BT1990,BT1992)</f>
        <v>2403779</v>
      </c>
      <c r="BU1981" s="11">
        <f t="shared" si="5375"/>
        <v>2256504</v>
      </c>
      <c r="BV1981" s="11">
        <f t="shared" si="5375"/>
        <v>1246552</v>
      </c>
      <c r="BW1981" s="11">
        <f t="shared" si="5375"/>
        <v>497820</v>
      </c>
      <c r="BX1981" s="11">
        <f t="shared" si="5375"/>
        <v>190420</v>
      </c>
      <c r="BY1981" s="11">
        <f t="shared" si="5375"/>
        <v>153700</v>
      </c>
      <c r="BZ1981" s="11">
        <f t="shared" si="5375"/>
        <v>153700</v>
      </c>
      <c r="CA1981" s="11">
        <f t="shared" si="5365"/>
        <v>1744372</v>
      </c>
      <c r="CB1981" s="123">
        <f t="shared" ref="CB1981:CB2011" si="5376">IF(BU1981=0,"-",CA1981/BU1981*100)</f>
        <v>77.304183817090504</v>
      </c>
    </row>
    <row r="1982" spans="1:80" x14ac:dyDescent="0.25">
      <c r="A1982" s="4" t="s">
        <v>928</v>
      </c>
      <c r="B1982" s="4" t="s">
        <v>88</v>
      </c>
      <c r="C1982" s="4" t="s">
        <v>1104</v>
      </c>
      <c r="D1982" s="79" t="s">
        <v>1105</v>
      </c>
      <c r="E1982" s="78" t="s">
        <v>31</v>
      </c>
      <c r="F1982" s="78" t="s">
        <v>1</v>
      </c>
      <c r="G1982" s="2" t="s">
        <v>1</v>
      </c>
      <c r="H1982" s="2" t="s">
        <v>32</v>
      </c>
      <c r="I1982" s="12">
        <f>SUM(I1983,I1984)</f>
        <v>1755023</v>
      </c>
      <c r="J1982" s="12">
        <f t="shared" si="5364"/>
        <v>1916610</v>
      </c>
      <c r="K1982" s="12">
        <f t="shared" ref="K1982" si="5377">SUM(K1983,K1984)</f>
        <v>1888610</v>
      </c>
      <c r="L1982" s="12">
        <f t="shared" si="5367"/>
        <v>28000</v>
      </c>
      <c r="M1982" s="12">
        <f t="shared" ref="M1982:Q1982" si="5378">SUM(M1983,M1984)</f>
        <v>28000</v>
      </c>
      <c r="N1982" s="12">
        <f t="shared" si="5378"/>
        <v>0</v>
      </c>
      <c r="O1982" s="12">
        <f t="shared" si="5378"/>
        <v>0</v>
      </c>
      <c r="P1982" s="12">
        <f t="shared" si="5378"/>
        <v>0</v>
      </c>
      <c r="Q1982" s="12">
        <f t="shared" si="5378"/>
        <v>0</v>
      </c>
      <c r="R1982" s="12">
        <f t="shared" ref="R1982:AG1982" si="5379">SUM(R1983,R1984)</f>
        <v>28000</v>
      </c>
      <c r="S1982" s="12">
        <f t="shared" si="5379"/>
        <v>0</v>
      </c>
      <c r="T1982" s="12">
        <f t="shared" si="5379"/>
        <v>0</v>
      </c>
      <c r="U1982" s="12">
        <f t="shared" si="5379"/>
        <v>0</v>
      </c>
      <c r="V1982" s="12">
        <f t="shared" si="5379"/>
        <v>0</v>
      </c>
      <c r="W1982" s="12">
        <f t="shared" si="5379"/>
        <v>0</v>
      </c>
      <c r="X1982" s="12">
        <f t="shared" ref="X1982" si="5380">SUM(X1983,X1984)</f>
        <v>28000</v>
      </c>
      <c r="Y1982" s="12">
        <f t="shared" si="5379"/>
        <v>4000</v>
      </c>
      <c r="Z1982" s="12">
        <f t="shared" si="5379"/>
        <v>3656</v>
      </c>
      <c r="AA1982" s="12">
        <f t="shared" si="5379"/>
        <v>7984</v>
      </c>
      <c r="AB1982" s="12">
        <f t="shared" si="5379"/>
        <v>4360</v>
      </c>
      <c r="AC1982" s="12">
        <f t="shared" si="5379"/>
        <v>0</v>
      </c>
      <c r="AD1982" s="12">
        <f t="shared" si="5379"/>
        <v>0</v>
      </c>
      <c r="AE1982" s="12">
        <f t="shared" si="5379"/>
        <v>0</v>
      </c>
      <c r="AF1982" s="12">
        <f t="shared" si="5379"/>
        <v>0</v>
      </c>
      <c r="AG1982" s="12">
        <f t="shared" si="5379"/>
        <v>0</v>
      </c>
      <c r="AH1982" s="12">
        <v>20000</v>
      </c>
      <c r="AI1982" s="12">
        <v>8000</v>
      </c>
      <c r="AJ1982" s="12">
        <f t="shared" ref="AJ1982:AY1982" si="5381">SUM(AJ1983,AJ1984)</f>
        <v>0</v>
      </c>
      <c r="AK1982" s="12">
        <f t="shared" si="5381"/>
        <v>0</v>
      </c>
      <c r="AL1982" s="12">
        <f t="shared" si="5381"/>
        <v>0</v>
      </c>
      <c r="AM1982" s="12">
        <f t="shared" si="5381"/>
        <v>0</v>
      </c>
      <c r="AN1982" s="12">
        <f t="shared" si="5381"/>
        <v>0</v>
      </c>
      <c r="AO1982" s="12">
        <f t="shared" si="5381"/>
        <v>0</v>
      </c>
      <c r="AP1982" s="12">
        <f t="shared" ref="AP1982" si="5382">SUM(AP1983,AP1984)</f>
        <v>0</v>
      </c>
      <c r="AQ1982" s="12">
        <f t="shared" si="5381"/>
        <v>0</v>
      </c>
      <c r="AR1982" s="12">
        <f t="shared" si="5381"/>
        <v>0</v>
      </c>
      <c r="AS1982" s="12">
        <f t="shared" si="5381"/>
        <v>0</v>
      </c>
      <c r="AT1982" s="12">
        <f t="shared" si="5381"/>
        <v>0</v>
      </c>
      <c r="AU1982" s="12">
        <f t="shared" si="5381"/>
        <v>0</v>
      </c>
      <c r="AV1982" s="12">
        <f t="shared" si="5381"/>
        <v>0</v>
      </c>
      <c r="AW1982" s="12">
        <f t="shared" si="5381"/>
        <v>0</v>
      </c>
      <c r="AX1982" s="12">
        <f t="shared" si="5381"/>
        <v>0</v>
      </c>
      <c r="AY1982" s="12">
        <f t="shared" si="5381"/>
        <v>0</v>
      </c>
      <c r="AZ1982" s="12">
        <v>0</v>
      </c>
      <c r="BA1982" s="12">
        <v>0</v>
      </c>
      <c r="BB1982" s="12">
        <f t="shared" ref="BB1982:BQ1982" si="5383">SUM(BB1983,BB1984)</f>
        <v>0</v>
      </c>
      <c r="BC1982" s="12">
        <f t="shared" si="5383"/>
        <v>0</v>
      </c>
      <c r="BD1982" s="12">
        <f t="shared" si="5383"/>
        <v>0</v>
      </c>
      <c r="BE1982" s="12">
        <f t="shared" si="5383"/>
        <v>0</v>
      </c>
      <c r="BF1982" s="12">
        <f t="shared" si="5383"/>
        <v>0</v>
      </c>
      <c r="BG1982" s="12">
        <f t="shared" si="5383"/>
        <v>0</v>
      </c>
      <c r="BH1982" s="12">
        <f t="shared" ref="BH1982" si="5384">SUM(BH1983,BH1984)</f>
        <v>0</v>
      </c>
      <c r="BI1982" s="12">
        <f t="shared" si="5383"/>
        <v>0</v>
      </c>
      <c r="BJ1982" s="12">
        <f t="shared" si="5383"/>
        <v>0</v>
      </c>
      <c r="BK1982" s="12">
        <f t="shared" si="5383"/>
        <v>0</v>
      </c>
      <c r="BL1982" s="12">
        <f t="shared" si="5383"/>
        <v>0</v>
      </c>
      <c r="BM1982" s="12">
        <f t="shared" si="5383"/>
        <v>0</v>
      </c>
      <c r="BN1982" s="12">
        <f t="shared" si="5383"/>
        <v>0</v>
      </c>
      <c r="BO1982" s="12">
        <f t="shared" si="5383"/>
        <v>0</v>
      </c>
      <c r="BP1982" s="12">
        <f t="shared" si="5383"/>
        <v>0</v>
      </c>
      <c r="BQ1982" s="12">
        <f t="shared" si="5383"/>
        <v>0</v>
      </c>
      <c r="BR1982" s="12">
        <v>0</v>
      </c>
      <c r="BS1982" s="12">
        <v>0</v>
      </c>
      <c r="BT1982" s="12">
        <f t="shared" ref="BT1982:BZ1982" si="5385">SUM(BT1983,BT1984)</f>
        <v>2002191</v>
      </c>
      <c r="BU1982" s="12">
        <f t="shared" si="5385"/>
        <v>1967794</v>
      </c>
      <c r="BV1982" s="12">
        <f t="shared" si="5385"/>
        <v>1075323</v>
      </c>
      <c r="BW1982" s="12">
        <f t="shared" si="5385"/>
        <v>444000</v>
      </c>
      <c r="BX1982" s="12">
        <f t="shared" si="5385"/>
        <v>168000</v>
      </c>
      <c r="BY1982" s="12">
        <f t="shared" si="5385"/>
        <v>138000</v>
      </c>
      <c r="BZ1982" s="12">
        <f t="shared" si="5385"/>
        <v>138000</v>
      </c>
      <c r="CA1982" s="12">
        <f t="shared" si="5365"/>
        <v>1519323</v>
      </c>
      <c r="CB1982" s="124">
        <f t="shared" si="5376"/>
        <v>77.209453835106729</v>
      </c>
    </row>
    <row r="1983" spans="1:80" x14ac:dyDescent="0.25">
      <c r="A1983" s="4" t="s">
        <v>928</v>
      </c>
      <c r="B1983" s="4" t="s">
        <v>88</v>
      </c>
      <c r="C1983" s="4" t="s">
        <v>1104</v>
      </c>
      <c r="D1983" s="79" t="s">
        <v>1105</v>
      </c>
      <c r="E1983" s="89">
        <v>6111</v>
      </c>
      <c r="F1983" s="79"/>
      <c r="G1983" s="75" t="s">
        <v>1906</v>
      </c>
      <c r="H1983" s="13" t="s">
        <v>33</v>
      </c>
      <c r="I1983" s="14">
        <v>1546013</v>
      </c>
      <c r="J1983" s="14">
        <f t="shared" si="5364"/>
        <v>1711610</v>
      </c>
      <c r="K1983" s="14">
        <v>1691610</v>
      </c>
      <c r="L1983" s="14">
        <f t="shared" si="5367"/>
        <v>20000</v>
      </c>
      <c r="M1983" s="14">
        <v>20000</v>
      </c>
      <c r="N1983" s="14">
        <v>0</v>
      </c>
      <c r="O1983" s="14">
        <v>0</v>
      </c>
      <c r="P1983" s="14">
        <v>0</v>
      </c>
      <c r="Q1983" s="14">
        <v>0</v>
      </c>
      <c r="R1983" s="14">
        <v>20000</v>
      </c>
      <c r="S1983" s="14"/>
      <c r="T1983" s="14"/>
      <c r="U1983" s="14"/>
      <c r="V1983" s="14"/>
      <c r="W1983" s="14"/>
      <c r="X1983" s="14">
        <f t="shared" si="5288"/>
        <v>20000</v>
      </c>
      <c r="Y1983" s="14">
        <v>4000</v>
      </c>
      <c r="Z1983" s="14">
        <v>3656</v>
      </c>
      <c r="AA1983" s="14">
        <f>2484+5500</f>
        <v>7984</v>
      </c>
      <c r="AB1983" s="14">
        <v>4360</v>
      </c>
      <c r="AC1983" s="14"/>
      <c r="AD1983" s="14"/>
      <c r="AE1983" s="14"/>
      <c r="AF1983" s="14"/>
      <c r="AG1983" s="14"/>
      <c r="AH1983" s="14">
        <v>20000</v>
      </c>
      <c r="AI1983" s="14">
        <v>0</v>
      </c>
      <c r="AJ1983" s="14">
        <v>0</v>
      </c>
      <c r="AK1983" s="14"/>
      <c r="AL1983" s="14"/>
      <c r="AM1983" s="14"/>
      <c r="AN1983" s="14"/>
      <c r="AO1983" s="14"/>
      <c r="AP1983" s="14">
        <f t="shared" si="5289"/>
        <v>0</v>
      </c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>
        <v>0</v>
      </c>
      <c r="BA1983" s="14">
        <v>0</v>
      </c>
      <c r="BB1983" s="14">
        <v>0</v>
      </c>
      <c r="BC1983" s="14"/>
      <c r="BD1983" s="14"/>
      <c r="BE1983" s="14"/>
      <c r="BF1983" s="14"/>
      <c r="BG1983" s="14"/>
      <c r="BH1983" s="14">
        <f t="shared" si="5290"/>
        <v>0</v>
      </c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>
        <v>0</v>
      </c>
      <c r="BS1983" s="14">
        <v>0</v>
      </c>
      <c r="BT1983" s="14">
        <v>1797191</v>
      </c>
      <c r="BU1983" s="14">
        <v>1759569</v>
      </c>
      <c r="BV1983" s="14">
        <v>930000</v>
      </c>
      <c r="BW1983" s="14">
        <f t="shared" si="5257"/>
        <v>400000</v>
      </c>
      <c r="BX1983" s="14">
        <v>160000</v>
      </c>
      <c r="BY1983" s="14">
        <v>120000</v>
      </c>
      <c r="BZ1983" s="14">
        <v>120000</v>
      </c>
      <c r="CA1983" s="14">
        <f t="shared" si="5365"/>
        <v>1330000</v>
      </c>
      <c r="CB1983" s="122">
        <f t="shared" si="5376"/>
        <v>75.58669196831724</v>
      </c>
    </row>
    <row r="1984" spans="1:80" x14ac:dyDescent="0.25">
      <c r="A1984" s="1" t="s">
        <v>928</v>
      </c>
      <c r="B1984" s="1" t="s">
        <v>88</v>
      </c>
      <c r="C1984" s="1" t="s">
        <v>1104</v>
      </c>
      <c r="D1984" s="82" t="s">
        <v>1105</v>
      </c>
      <c r="E1984" s="82" t="s">
        <v>34</v>
      </c>
      <c r="F1984" s="79" t="s">
        <v>1</v>
      </c>
      <c r="G1984" s="13" t="s">
        <v>1</v>
      </c>
      <c r="H1984" s="2" t="s">
        <v>35</v>
      </c>
      <c r="I1984" s="12">
        <f>SUM(I1985:I1989)</f>
        <v>209010</v>
      </c>
      <c r="J1984" s="12">
        <f t="shared" si="5364"/>
        <v>205000</v>
      </c>
      <c r="K1984" s="12">
        <f t="shared" ref="K1984" si="5386">SUM(K1985:K1989)</f>
        <v>197000</v>
      </c>
      <c r="L1984" s="12">
        <f t="shared" si="5367"/>
        <v>8000</v>
      </c>
      <c r="M1984" s="12">
        <f t="shared" ref="M1984:Q1984" si="5387">SUM(M1985:M1989)</f>
        <v>8000</v>
      </c>
      <c r="N1984" s="12">
        <f t="shared" si="5387"/>
        <v>0</v>
      </c>
      <c r="O1984" s="12">
        <f t="shared" si="5387"/>
        <v>0</v>
      </c>
      <c r="P1984" s="12">
        <f t="shared" si="5387"/>
        <v>0</v>
      </c>
      <c r="Q1984" s="12">
        <f t="shared" si="5387"/>
        <v>0</v>
      </c>
      <c r="R1984" s="12">
        <f t="shared" ref="R1984:AG1984" si="5388">SUM(R1985:R1989)</f>
        <v>8000</v>
      </c>
      <c r="S1984" s="12">
        <f t="shared" si="5388"/>
        <v>0</v>
      </c>
      <c r="T1984" s="12">
        <f t="shared" si="5388"/>
        <v>0</v>
      </c>
      <c r="U1984" s="12">
        <f t="shared" si="5388"/>
        <v>0</v>
      </c>
      <c r="V1984" s="12">
        <f t="shared" si="5388"/>
        <v>0</v>
      </c>
      <c r="W1984" s="12">
        <f t="shared" si="5388"/>
        <v>0</v>
      </c>
      <c r="X1984" s="12">
        <f t="shared" si="5388"/>
        <v>8000</v>
      </c>
      <c r="Y1984" s="12">
        <f t="shared" si="5388"/>
        <v>0</v>
      </c>
      <c r="Z1984" s="12">
        <f t="shared" si="5388"/>
        <v>0</v>
      </c>
      <c r="AA1984" s="12">
        <f t="shared" si="5388"/>
        <v>0</v>
      </c>
      <c r="AB1984" s="12">
        <f t="shared" si="5388"/>
        <v>0</v>
      </c>
      <c r="AC1984" s="12">
        <f t="shared" si="5388"/>
        <v>0</v>
      </c>
      <c r="AD1984" s="12">
        <f t="shared" si="5388"/>
        <v>0</v>
      </c>
      <c r="AE1984" s="12">
        <f t="shared" si="5388"/>
        <v>0</v>
      </c>
      <c r="AF1984" s="12">
        <f t="shared" si="5388"/>
        <v>0</v>
      </c>
      <c r="AG1984" s="12">
        <f t="shared" si="5388"/>
        <v>0</v>
      </c>
      <c r="AH1984" s="12">
        <v>0</v>
      </c>
      <c r="AI1984" s="12">
        <v>8000</v>
      </c>
      <c r="AJ1984" s="12">
        <f t="shared" ref="AJ1984:AY1984" si="5389">SUM(AJ1985:AJ1989)</f>
        <v>0</v>
      </c>
      <c r="AK1984" s="12">
        <f t="shared" si="5389"/>
        <v>0</v>
      </c>
      <c r="AL1984" s="12">
        <f t="shared" si="5389"/>
        <v>0</v>
      </c>
      <c r="AM1984" s="12">
        <f t="shared" si="5389"/>
        <v>0</v>
      </c>
      <c r="AN1984" s="12">
        <f t="shared" si="5389"/>
        <v>0</v>
      </c>
      <c r="AO1984" s="12">
        <f t="shared" si="5389"/>
        <v>0</v>
      </c>
      <c r="AP1984" s="12">
        <f t="shared" si="5389"/>
        <v>0</v>
      </c>
      <c r="AQ1984" s="12">
        <f t="shared" si="5389"/>
        <v>0</v>
      </c>
      <c r="AR1984" s="12">
        <f t="shared" si="5389"/>
        <v>0</v>
      </c>
      <c r="AS1984" s="12">
        <f t="shared" si="5389"/>
        <v>0</v>
      </c>
      <c r="AT1984" s="12">
        <f t="shared" si="5389"/>
        <v>0</v>
      </c>
      <c r="AU1984" s="12">
        <f t="shared" si="5389"/>
        <v>0</v>
      </c>
      <c r="AV1984" s="12">
        <f t="shared" si="5389"/>
        <v>0</v>
      </c>
      <c r="AW1984" s="12">
        <f t="shared" si="5389"/>
        <v>0</v>
      </c>
      <c r="AX1984" s="12">
        <f t="shared" si="5389"/>
        <v>0</v>
      </c>
      <c r="AY1984" s="12">
        <f t="shared" si="5389"/>
        <v>0</v>
      </c>
      <c r="AZ1984" s="12">
        <v>0</v>
      </c>
      <c r="BA1984" s="12">
        <v>0</v>
      </c>
      <c r="BB1984" s="12">
        <f t="shared" ref="BB1984:BQ1984" si="5390">SUM(BB1985:BB1989)</f>
        <v>0</v>
      </c>
      <c r="BC1984" s="12">
        <f t="shared" si="5390"/>
        <v>0</v>
      </c>
      <c r="BD1984" s="12">
        <f t="shared" si="5390"/>
        <v>0</v>
      </c>
      <c r="BE1984" s="12">
        <f t="shared" si="5390"/>
        <v>0</v>
      </c>
      <c r="BF1984" s="12">
        <f t="shared" si="5390"/>
        <v>0</v>
      </c>
      <c r="BG1984" s="12">
        <f t="shared" si="5390"/>
        <v>0</v>
      </c>
      <c r="BH1984" s="12">
        <f t="shared" si="5390"/>
        <v>0</v>
      </c>
      <c r="BI1984" s="12">
        <f t="shared" si="5390"/>
        <v>0</v>
      </c>
      <c r="BJ1984" s="12">
        <f t="shared" si="5390"/>
        <v>0</v>
      </c>
      <c r="BK1984" s="12">
        <f t="shared" si="5390"/>
        <v>0</v>
      </c>
      <c r="BL1984" s="12">
        <f t="shared" si="5390"/>
        <v>0</v>
      </c>
      <c r="BM1984" s="12">
        <f t="shared" si="5390"/>
        <v>0</v>
      </c>
      <c r="BN1984" s="12">
        <f t="shared" si="5390"/>
        <v>0</v>
      </c>
      <c r="BO1984" s="12">
        <f t="shared" si="5390"/>
        <v>0</v>
      </c>
      <c r="BP1984" s="12">
        <f t="shared" si="5390"/>
        <v>0</v>
      </c>
      <c r="BQ1984" s="12">
        <f t="shared" si="5390"/>
        <v>0</v>
      </c>
      <c r="BR1984" s="12">
        <v>0</v>
      </c>
      <c r="BS1984" s="12">
        <v>0</v>
      </c>
      <c r="BT1984" s="12">
        <f t="shared" ref="BT1984:BX1984" si="5391">SUM(BT1985:BT1989)</f>
        <v>205000</v>
      </c>
      <c r="BU1984" s="12">
        <f t="shared" si="5391"/>
        <v>208225</v>
      </c>
      <c r="BV1984" s="12">
        <f t="shared" si="5391"/>
        <v>145323</v>
      </c>
      <c r="BW1984" s="12">
        <f t="shared" si="5391"/>
        <v>44000</v>
      </c>
      <c r="BX1984" s="12">
        <f t="shared" si="5391"/>
        <v>8000</v>
      </c>
      <c r="BY1984" s="12">
        <f t="shared" ref="BY1984" si="5392">SUM(BY1985:BY1989)</f>
        <v>18000</v>
      </c>
      <c r="BZ1984" s="12">
        <f t="shared" ref="BZ1984" si="5393">SUM(BZ1985:BZ1989)</f>
        <v>18000</v>
      </c>
      <c r="CA1984" s="12">
        <f t="shared" si="5365"/>
        <v>189323</v>
      </c>
      <c r="CB1984" s="124">
        <f t="shared" si="5376"/>
        <v>90.922319606195217</v>
      </c>
    </row>
    <row r="1985" spans="1:80" x14ac:dyDescent="0.25">
      <c r="A1985" s="4" t="s">
        <v>928</v>
      </c>
      <c r="B1985" s="4" t="s">
        <v>88</v>
      </c>
      <c r="C1985" s="4" t="s">
        <v>1104</v>
      </c>
      <c r="D1985" s="79" t="s">
        <v>1105</v>
      </c>
      <c r="E1985" s="89">
        <v>6112</v>
      </c>
      <c r="F1985" s="79" t="s">
        <v>1107</v>
      </c>
      <c r="G1985" s="75" t="s">
        <v>1906</v>
      </c>
      <c r="H1985" s="13" t="s">
        <v>92</v>
      </c>
      <c r="I1985" s="14">
        <v>31800</v>
      </c>
      <c r="J1985" s="14">
        <f t="shared" si="5364"/>
        <v>33000</v>
      </c>
      <c r="K1985" s="14">
        <v>30000</v>
      </c>
      <c r="L1985" s="14">
        <f t="shared" si="5367"/>
        <v>3000</v>
      </c>
      <c r="M1985" s="14">
        <v>3000</v>
      </c>
      <c r="N1985" s="14">
        <v>0</v>
      </c>
      <c r="O1985" s="14">
        <v>0</v>
      </c>
      <c r="P1985" s="14">
        <v>0</v>
      </c>
      <c r="Q1985" s="14">
        <v>0</v>
      </c>
      <c r="R1985" s="14">
        <v>3000</v>
      </c>
      <c r="S1985" s="14"/>
      <c r="T1985" s="14"/>
      <c r="U1985" s="14"/>
      <c r="V1985" s="14"/>
      <c r="W1985" s="14"/>
      <c r="X1985" s="14">
        <f t="shared" si="5288"/>
        <v>3000</v>
      </c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>
        <v>0</v>
      </c>
      <c r="AI1985" s="14">
        <v>3000</v>
      </c>
      <c r="AJ1985" s="14">
        <v>0</v>
      </c>
      <c r="AK1985" s="14"/>
      <c r="AL1985" s="14"/>
      <c r="AM1985" s="14"/>
      <c r="AN1985" s="14"/>
      <c r="AO1985" s="14"/>
      <c r="AP1985" s="14">
        <f t="shared" si="5289"/>
        <v>0</v>
      </c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>
        <v>0</v>
      </c>
      <c r="BA1985" s="14">
        <v>0</v>
      </c>
      <c r="BB1985" s="14">
        <v>0</v>
      </c>
      <c r="BC1985" s="14"/>
      <c r="BD1985" s="14"/>
      <c r="BE1985" s="14"/>
      <c r="BF1985" s="14"/>
      <c r="BG1985" s="14"/>
      <c r="BH1985" s="14">
        <f t="shared" si="5290"/>
        <v>0</v>
      </c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>
        <v>0</v>
      </c>
      <c r="BS1985" s="14">
        <v>0</v>
      </c>
      <c r="BT1985" s="14">
        <v>33000</v>
      </c>
      <c r="BU1985" s="14">
        <v>30000</v>
      </c>
      <c r="BV1985" s="14">
        <v>17198</v>
      </c>
      <c r="BW1985" s="14">
        <f t="shared" si="5257"/>
        <v>9000</v>
      </c>
      <c r="BX1985" s="14">
        <v>3000</v>
      </c>
      <c r="BY1985" s="14">
        <v>3000</v>
      </c>
      <c r="BZ1985" s="14">
        <v>3000</v>
      </c>
      <c r="CA1985" s="14">
        <f t="shared" si="5365"/>
        <v>26198</v>
      </c>
      <c r="CB1985" s="122">
        <f t="shared" si="5376"/>
        <v>87.326666666666668</v>
      </c>
    </row>
    <row r="1986" spans="1:80" x14ac:dyDescent="0.25">
      <c r="A1986" s="4" t="s">
        <v>928</v>
      </c>
      <c r="B1986" s="4" t="s">
        <v>88</v>
      </c>
      <c r="C1986" s="4" t="s">
        <v>1104</v>
      </c>
      <c r="D1986" s="79" t="s">
        <v>1105</v>
      </c>
      <c r="E1986" s="89">
        <v>6112</v>
      </c>
      <c r="F1986" s="79" t="s">
        <v>1108</v>
      </c>
      <c r="G1986" s="75" t="s">
        <v>1906</v>
      </c>
      <c r="H1986" s="13" t="s">
        <v>39</v>
      </c>
      <c r="I1986" s="14">
        <v>127300</v>
      </c>
      <c r="J1986" s="14">
        <f t="shared" si="5364"/>
        <v>133000</v>
      </c>
      <c r="K1986" s="14">
        <v>130000</v>
      </c>
      <c r="L1986" s="14">
        <f t="shared" si="5367"/>
        <v>3000</v>
      </c>
      <c r="M1986" s="14">
        <v>3000</v>
      </c>
      <c r="N1986" s="14">
        <v>0</v>
      </c>
      <c r="O1986" s="14">
        <v>0</v>
      </c>
      <c r="P1986" s="14">
        <v>0</v>
      </c>
      <c r="Q1986" s="14">
        <v>0</v>
      </c>
      <c r="R1986" s="14">
        <v>3000</v>
      </c>
      <c r="S1986" s="14"/>
      <c r="T1986" s="14"/>
      <c r="U1986" s="14"/>
      <c r="V1986" s="14"/>
      <c r="W1986" s="14"/>
      <c r="X1986" s="14">
        <f t="shared" si="5288"/>
        <v>3000</v>
      </c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>
        <v>0</v>
      </c>
      <c r="AI1986" s="14">
        <v>3000</v>
      </c>
      <c r="AJ1986" s="14">
        <v>0</v>
      </c>
      <c r="AK1986" s="14"/>
      <c r="AL1986" s="14"/>
      <c r="AM1986" s="14"/>
      <c r="AN1986" s="14"/>
      <c r="AO1986" s="14"/>
      <c r="AP1986" s="14">
        <f t="shared" si="5289"/>
        <v>0</v>
      </c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>
        <v>0</v>
      </c>
      <c r="BA1986" s="14">
        <v>0</v>
      </c>
      <c r="BB1986" s="14">
        <v>0</v>
      </c>
      <c r="BC1986" s="14"/>
      <c r="BD1986" s="14"/>
      <c r="BE1986" s="14"/>
      <c r="BF1986" s="14"/>
      <c r="BG1986" s="14"/>
      <c r="BH1986" s="14">
        <f t="shared" si="5290"/>
        <v>0</v>
      </c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>
        <v>0</v>
      </c>
      <c r="BS1986" s="14">
        <v>0</v>
      </c>
      <c r="BT1986" s="14">
        <v>133000</v>
      </c>
      <c r="BU1986" s="14">
        <v>130000</v>
      </c>
      <c r="BV1986" s="14">
        <v>90000</v>
      </c>
      <c r="BW1986" s="14">
        <f t="shared" si="5257"/>
        <v>35000</v>
      </c>
      <c r="BX1986" s="14">
        <v>5000</v>
      </c>
      <c r="BY1986" s="14">
        <v>15000</v>
      </c>
      <c r="BZ1986" s="14">
        <v>15000</v>
      </c>
      <c r="CA1986" s="14">
        <f t="shared" si="5365"/>
        <v>125000</v>
      </c>
      <c r="CB1986" s="122">
        <f t="shared" si="5376"/>
        <v>96.15384615384616</v>
      </c>
    </row>
    <row r="1987" spans="1:80" x14ac:dyDescent="0.25">
      <c r="A1987" s="4" t="s">
        <v>928</v>
      </c>
      <c r="B1987" s="4" t="s">
        <v>88</v>
      </c>
      <c r="C1987" s="4" t="s">
        <v>1104</v>
      </c>
      <c r="D1987" s="79" t="s">
        <v>1105</v>
      </c>
      <c r="E1987" s="89">
        <v>6112</v>
      </c>
      <c r="F1987" s="79" t="s">
        <v>1109</v>
      </c>
      <c r="G1987" s="75" t="s">
        <v>1906</v>
      </c>
      <c r="H1987" s="13" t="s">
        <v>41</v>
      </c>
      <c r="I1987" s="14">
        <v>21500</v>
      </c>
      <c r="J1987" s="14">
        <f t="shared" si="5364"/>
        <v>24000</v>
      </c>
      <c r="K1987" s="14">
        <v>22000</v>
      </c>
      <c r="L1987" s="14">
        <f t="shared" si="5367"/>
        <v>2000</v>
      </c>
      <c r="M1987" s="14">
        <v>2000</v>
      </c>
      <c r="N1987" s="14">
        <v>0</v>
      </c>
      <c r="O1987" s="14">
        <v>0</v>
      </c>
      <c r="P1987" s="14">
        <v>0</v>
      </c>
      <c r="Q1987" s="14">
        <v>0</v>
      </c>
      <c r="R1987" s="14">
        <v>2000</v>
      </c>
      <c r="S1987" s="14"/>
      <c r="T1987" s="14"/>
      <c r="U1987" s="14"/>
      <c r="V1987" s="14"/>
      <c r="W1987" s="14"/>
      <c r="X1987" s="14">
        <f t="shared" si="5288"/>
        <v>2000</v>
      </c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>
        <v>0</v>
      </c>
      <c r="AI1987" s="14">
        <v>2000</v>
      </c>
      <c r="AJ1987" s="14">
        <v>0</v>
      </c>
      <c r="AK1987" s="14"/>
      <c r="AL1987" s="14"/>
      <c r="AM1987" s="14"/>
      <c r="AN1987" s="14"/>
      <c r="AO1987" s="14"/>
      <c r="AP1987" s="14">
        <f t="shared" si="5289"/>
        <v>0</v>
      </c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>
        <v>0</v>
      </c>
      <c r="BA1987" s="14">
        <v>0</v>
      </c>
      <c r="BB1987" s="14">
        <v>0</v>
      </c>
      <c r="BC1987" s="14"/>
      <c r="BD1987" s="14"/>
      <c r="BE1987" s="14"/>
      <c r="BF1987" s="14"/>
      <c r="BG1987" s="14"/>
      <c r="BH1987" s="14">
        <f t="shared" si="5290"/>
        <v>0</v>
      </c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>
        <v>0</v>
      </c>
      <c r="BS1987" s="14">
        <v>0</v>
      </c>
      <c r="BT1987" s="14">
        <v>24000</v>
      </c>
      <c r="BU1987" s="14">
        <v>33225</v>
      </c>
      <c r="BV1987" s="14">
        <v>33225</v>
      </c>
      <c r="BW1987" s="14">
        <f t="shared" si="5257"/>
        <v>0</v>
      </c>
      <c r="BX1987" s="14"/>
      <c r="BY1987" s="14"/>
      <c r="BZ1987" s="14"/>
      <c r="CA1987" s="14">
        <f t="shared" si="5365"/>
        <v>33225</v>
      </c>
      <c r="CB1987" s="122">
        <f t="shared" si="5376"/>
        <v>100</v>
      </c>
    </row>
    <row r="1988" spans="1:80" x14ac:dyDescent="0.25">
      <c r="A1988" s="4" t="s">
        <v>928</v>
      </c>
      <c r="B1988" s="4" t="s">
        <v>88</v>
      </c>
      <c r="C1988" s="4" t="s">
        <v>1104</v>
      </c>
      <c r="D1988" s="79" t="s">
        <v>1105</v>
      </c>
      <c r="E1988" s="89">
        <v>6112</v>
      </c>
      <c r="F1988" s="79" t="s">
        <v>1110</v>
      </c>
      <c r="G1988" s="75" t="s">
        <v>1906</v>
      </c>
      <c r="H1988" s="13" t="s">
        <v>37</v>
      </c>
      <c r="I1988" s="14">
        <v>19410</v>
      </c>
      <c r="J1988" s="14">
        <f t="shared" si="5364"/>
        <v>0</v>
      </c>
      <c r="K1988" s="14">
        <v>0</v>
      </c>
      <c r="L1988" s="14">
        <f t="shared" si="5367"/>
        <v>0</v>
      </c>
      <c r="M1988" s="14">
        <v>0</v>
      </c>
      <c r="N1988" s="14">
        <v>0</v>
      </c>
      <c r="O1988" s="14">
        <v>0</v>
      </c>
      <c r="P1988" s="14">
        <v>0</v>
      </c>
      <c r="Q1988" s="14">
        <v>0</v>
      </c>
      <c r="R1988" s="14">
        <v>0</v>
      </c>
      <c r="S1988" s="14"/>
      <c r="T1988" s="14"/>
      <c r="U1988" s="14"/>
      <c r="V1988" s="14"/>
      <c r="W1988" s="14"/>
      <c r="X1988" s="14">
        <f t="shared" si="5288"/>
        <v>0</v>
      </c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>
        <v>0</v>
      </c>
      <c r="AI1988" s="14">
        <v>0</v>
      </c>
      <c r="AJ1988" s="14">
        <v>0</v>
      </c>
      <c r="AK1988" s="14"/>
      <c r="AL1988" s="14"/>
      <c r="AM1988" s="14"/>
      <c r="AN1988" s="14"/>
      <c r="AO1988" s="14"/>
      <c r="AP1988" s="14">
        <f t="shared" si="5289"/>
        <v>0</v>
      </c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>
        <v>0</v>
      </c>
      <c r="BA1988" s="14">
        <v>0</v>
      </c>
      <c r="BB1988" s="14">
        <v>0</v>
      </c>
      <c r="BC1988" s="14"/>
      <c r="BD1988" s="14"/>
      <c r="BE1988" s="14"/>
      <c r="BF1988" s="14"/>
      <c r="BG1988" s="14"/>
      <c r="BH1988" s="14">
        <f t="shared" si="5290"/>
        <v>0</v>
      </c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>
        <v>0</v>
      </c>
      <c r="BS1988" s="14">
        <v>0</v>
      </c>
      <c r="BT1988" s="14">
        <v>0</v>
      </c>
      <c r="BU1988" s="14">
        <v>0</v>
      </c>
      <c r="BV1988" s="14">
        <v>0</v>
      </c>
      <c r="BW1988" s="14">
        <f t="shared" si="5257"/>
        <v>0</v>
      </c>
      <c r="BX1988" s="14"/>
      <c r="BY1988" s="14"/>
      <c r="BZ1988" s="14"/>
      <c r="CA1988" s="14">
        <f t="shared" si="5365"/>
        <v>0</v>
      </c>
      <c r="CB1988" s="122" t="str">
        <f t="shared" si="5376"/>
        <v>-</v>
      </c>
    </row>
    <row r="1989" spans="1:80" x14ac:dyDescent="0.25">
      <c r="A1989" s="4" t="s">
        <v>928</v>
      </c>
      <c r="B1989" s="4" t="s">
        <v>88</v>
      </c>
      <c r="C1989" s="4" t="s">
        <v>1104</v>
      </c>
      <c r="D1989" s="79" t="s">
        <v>1105</v>
      </c>
      <c r="E1989" s="89">
        <v>6112</v>
      </c>
      <c r="F1989" s="79" t="s">
        <v>1111</v>
      </c>
      <c r="G1989" s="75" t="s">
        <v>1906</v>
      </c>
      <c r="H1989" s="13" t="s">
        <v>43</v>
      </c>
      <c r="I1989" s="14">
        <v>9000</v>
      </c>
      <c r="J1989" s="14">
        <f t="shared" si="5364"/>
        <v>15000</v>
      </c>
      <c r="K1989" s="14">
        <v>15000</v>
      </c>
      <c r="L1989" s="14">
        <f t="shared" si="5367"/>
        <v>0</v>
      </c>
      <c r="M1989" s="14">
        <v>0</v>
      </c>
      <c r="N1989" s="14">
        <v>0</v>
      </c>
      <c r="O1989" s="14">
        <v>0</v>
      </c>
      <c r="P1989" s="14">
        <v>0</v>
      </c>
      <c r="Q1989" s="14">
        <v>0</v>
      </c>
      <c r="R1989" s="14">
        <v>0</v>
      </c>
      <c r="S1989" s="14"/>
      <c r="T1989" s="14"/>
      <c r="U1989" s="14"/>
      <c r="V1989" s="14"/>
      <c r="W1989" s="14"/>
      <c r="X1989" s="14">
        <f t="shared" si="5288"/>
        <v>0</v>
      </c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>
        <v>0</v>
      </c>
      <c r="AI1989" s="14">
        <v>0</v>
      </c>
      <c r="AJ1989" s="14">
        <v>0</v>
      </c>
      <c r="AK1989" s="14"/>
      <c r="AL1989" s="14"/>
      <c r="AM1989" s="14"/>
      <c r="AN1989" s="14"/>
      <c r="AO1989" s="14"/>
      <c r="AP1989" s="14">
        <f t="shared" si="5289"/>
        <v>0</v>
      </c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>
        <v>0</v>
      </c>
      <c r="BA1989" s="14">
        <v>0</v>
      </c>
      <c r="BB1989" s="14">
        <v>0</v>
      </c>
      <c r="BC1989" s="14"/>
      <c r="BD1989" s="14"/>
      <c r="BE1989" s="14"/>
      <c r="BF1989" s="14"/>
      <c r="BG1989" s="14"/>
      <c r="BH1989" s="14">
        <f t="shared" si="5290"/>
        <v>0</v>
      </c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>
        <v>0</v>
      </c>
      <c r="BS1989" s="14">
        <v>0</v>
      </c>
      <c r="BT1989" s="14">
        <v>15000</v>
      </c>
      <c r="BU1989" s="14">
        <v>15000</v>
      </c>
      <c r="BV1989" s="14">
        <v>4900</v>
      </c>
      <c r="BW1989" s="14">
        <f t="shared" si="5257"/>
        <v>0</v>
      </c>
      <c r="BX1989" s="14"/>
      <c r="BY1989" s="14"/>
      <c r="BZ1989" s="14"/>
      <c r="CA1989" s="14">
        <f t="shared" si="5365"/>
        <v>4900</v>
      </c>
      <c r="CB1989" s="122">
        <f t="shared" si="5376"/>
        <v>32.666666666666664</v>
      </c>
    </row>
    <row r="1990" spans="1:80" x14ac:dyDescent="0.25">
      <c r="A1990" s="4" t="s">
        <v>928</v>
      </c>
      <c r="B1990" s="4" t="s">
        <v>88</v>
      </c>
      <c r="C1990" s="4" t="s">
        <v>1104</v>
      </c>
      <c r="D1990" s="79" t="s">
        <v>1105</v>
      </c>
      <c r="E1990" s="78" t="s">
        <v>44</v>
      </c>
      <c r="F1990" s="78" t="s">
        <v>1</v>
      </c>
      <c r="G1990" s="2" t="s">
        <v>1</v>
      </c>
      <c r="H1990" s="2" t="s">
        <v>45</v>
      </c>
      <c r="I1990" s="12">
        <f>SUM(I1991)</f>
        <v>162331</v>
      </c>
      <c r="J1990" s="12">
        <f t="shared" si="5364"/>
        <v>179719</v>
      </c>
      <c r="K1990" s="12">
        <f t="shared" ref="K1990:Q1990" si="5394">SUM(K1991)</f>
        <v>177719</v>
      </c>
      <c r="L1990" s="12">
        <f t="shared" si="5367"/>
        <v>2000</v>
      </c>
      <c r="M1990" s="12">
        <f t="shared" si="5394"/>
        <v>2000</v>
      </c>
      <c r="N1990" s="12">
        <f t="shared" si="5394"/>
        <v>0</v>
      </c>
      <c r="O1990" s="12">
        <f t="shared" si="5394"/>
        <v>0</v>
      </c>
      <c r="P1990" s="12">
        <f t="shared" si="5394"/>
        <v>0</v>
      </c>
      <c r="Q1990" s="12">
        <f t="shared" si="5394"/>
        <v>0</v>
      </c>
      <c r="R1990" s="12">
        <f t="shared" ref="R1990:AG1990" si="5395">SUM(R1991)</f>
        <v>2000</v>
      </c>
      <c r="S1990" s="12">
        <f t="shared" si="5395"/>
        <v>0</v>
      </c>
      <c r="T1990" s="12">
        <f t="shared" si="5395"/>
        <v>0</v>
      </c>
      <c r="U1990" s="12">
        <f t="shared" si="5395"/>
        <v>0</v>
      </c>
      <c r="V1990" s="12">
        <f t="shared" si="5395"/>
        <v>0</v>
      </c>
      <c r="W1990" s="12">
        <f t="shared" si="5395"/>
        <v>0</v>
      </c>
      <c r="X1990" s="12">
        <f t="shared" si="5395"/>
        <v>2000</v>
      </c>
      <c r="Y1990" s="12">
        <f t="shared" si="5395"/>
        <v>590</v>
      </c>
      <c r="Z1990" s="12">
        <f t="shared" si="5395"/>
        <v>410</v>
      </c>
      <c r="AA1990" s="12">
        <f t="shared" si="5395"/>
        <v>716</v>
      </c>
      <c r="AB1990" s="12">
        <f t="shared" si="5395"/>
        <v>284</v>
      </c>
      <c r="AC1990" s="12">
        <f t="shared" si="5395"/>
        <v>0</v>
      </c>
      <c r="AD1990" s="12">
        <f t="shared" si="5395"/>
        <v>0</v>
      </c>
      <c r="AE1990" s="12">
        <f t="shared" si="5395"/>
        <v>0</v>
      </c>
      <c r="AF1990" s="12">
        <f t="shared" si="5395"/>
        <v>0</v>
      </c>
      <c r="AG1990" s="12">
        <f t="shared" si="5395"/>
        <v>0</v>
      </c>
      <c r="AH1990" s="12">
        <v>2000</v>
      </c>
      <c r="AI1990" s="12">
        <v>0</v>
      </c>
      <c r="AJ1990" s="12">
        <f t="shared" ref="AJ1990:AY1990" si="5396">SUM(AJ1991)</f>
        <v>0</v>
      </c>
      <c r="AK1990" s="12">
        <f t="shared" si="5396"/>
        <v>0</v>
      </c>
      <c r="AL1990" s="12">
        <f t="shared" si="5396"/>
        <v>0</v>
      </c>
      <c r="AM1990" s="12">
        <f t="shared" si="5396"/>
        <v>0</v>
      </c>
      <c r="AN1990" s="12">
        <f t="shared" si="5396"/>
        <v>0</v>
      </c>
      <c r="AO1990" s="12">
        <f t="shared" si="5396"/>
        <v>0</v>
      </c>
      <c r="AP1990" s="12">
        <f t="shared" si="5396"/>
        <v>0</v>
      </c>
      <c r="AQ1990" s="12">
        <f t="shared" si="5396"/>
        <v>0</v>
      </c>
      <c r="AR1990" s="12">
        <f t="shared" si="5396"/>
        <v>0</v>
      </c>
      <c r="AS1990" s="12">
        <f t="shared" si="5396"/>
        <v>0</v>
      </c>
      <c r="AT1990" s="12">
        <f t="shared" si="5396"/>
        <v>0</v>
      </c>
      <c r="AU1990" s="12">
        <f t="shared" si="5396"/>
        <v>0</v>
      </c>
      <c r="AV1990" s="12">
        <f t="shared" si="5396"/>
        <v>0</v>
      </c>
      <c r="AW1990" s="12">
        <f t="shared" si="5396"/>
        <v>0</v>
      </c>
      <c r="AX1990" s="12">
        <f t="shared" si="5396"/>
        <v>0</v>
      </c>
      <c r="AY1990" s="12">
        <f t="shared" si="5396"/>
        <v>0</v>
      </c>
      <c r="AZ1990" s="12">
        <v>0</v>
      </c>
      <c r="BA1990" s="12">
        <v>0</v>
      </c>
      <c r="BB1990" s="12">
        <f t="shared" ref="BB1990:BQ1990" si="5397">SUM(BB1991)</f>
        <v>0</v>
      </c>
      <c r="BC1990" s="12">
        <f t="shared" si="5397"/>
        <v>0</v>
      </c>
      <c r="BD1990" s="12">
        <f t="shared" si="5397"/>
        <v>0</v>
      </c>
      <c r="BE1990" s="12">
        <f t="shared" si="5397"/>
        <v>0</v>
      </c>
      <c r="BF1990" s="12">
        <f t="shared" si="5397"/>
        <v>0</v>
      </c>
      <c r="BG1990" s="12">
        <f t="shared" si="5397"/>
        <v>0</v>
      </c>
      <c r="BH1990" s="12">
        <f t="shared" si="5397"/>
        <v>0</v>
      </c>
      <c r="BI1990" s="12">
        <f t="shared" si="5397"/>
        <v>0</v>
      </c>
      <c r="BJ1990" s="12">
        <f t="shared" si="5397"/>
        <v>0</v>
      </c>
      <c r="BK1990" s="12">
        <f t="shared" si="5397"/>
        <v>0</v>
      </c>
      <c r="BL1990" s="12">
        <f t="shared" si="5397"/>
        <v>0</v>
      </c>
      <c r="BM1990" s="12">
        <f t="shared" si="5397"/>
        <v>0</v>
      </c>
      <c r="BN1990" s="12">
        <f t="shared" si="5397"/>
        <v>0</v>
      </c>
      <c r="BO1990" s="12">
        <f t="shared" si="5397"/>
        <v>0</v>
      </c>
      <c r="BP1990" s="12">
        <f t="shared" si="5397"/>
        <v>0</v>
      </c>
      <c r="BQ1990" s="12">
        <f t="shared" si="5397"/>
        <v>0</v>
      </c>
      <c r="BR1990" s="12">
        <v>0</v>
      </c>
      <c r="BS1990" s="12">
        <v>0</v>
      </c>
      <c r="BT1990" s="12">
        <f t="shared" ref="BT1990:BZ1990" si="5398">SUM(BT1991)</f>
        <v>188705</v>
      </c>
      <c r="BU1990" s="12">
        <f t="shared" si="5398"/>
        <v>186705</v>
      </c>
      <c r="BV1990" s="12">
        <f t="shared" si="5398"/>
        <v>101310</v>
      </c>
      <c r="BW1990" s="12">
        <f t="shared" si="5398"/>
        <v>40520</v>
      </c>
      <c r="BX1990" s="12">
        <f t="shared" si="5398"/>
        <v>16520</v>
      </c>
      <c r="BY1990" s="12">
        <f t="shared" si="5398"/>
        <v>12000</v>
      </c>
      <c r="BZ1990" s="12">
        <f t="shared" si="5398"/>
        <v>12000</v>
      </c>
      <c r="CA1990" s="12">
        <f t="shared" si="5365"/>
        <v>141830</v>
      </c>
      <c r="CB1990" s="124">
        <f t="shared" si="5376"/>
        <v>75.964757237353041</v>
      </c>
    </row>
    <row r="1991" spans="1:80" x14ac:dyDescent="0.25">
      <c r="A1991" s="4" t="s">
        <v>928</v>
      </c>
      <c r="B1991" s="4" t="s">
        <v>88</v>
      </c>
      <c r="C1991" s="4" t="s">
        <v>1104</v>
      </c>
      <c r="D1991" s="79" t="s">
        <v>1105</v>
      </c>
      <c r="E1991" s="89">
        <v>6121</v>
      </c>
      <c r="F1991" s="79"/>
      <c r="G1991" s="75" t="s">
        <v>1906</v>
      </c>
      <c r="H1991" s="13" t="s">
        <v>46</v>
      </c>
      <c r="I1991" s="14">
        <v>162331</v>
      </c>
      <c r="J1991" s="14">
        <f t="shared" si="5364"/>
        <v>179719</v>
      </c>
      <c r="K1991" s="14">
        <v>177719</v>
      </c>
      <c r="L1991" s="14">
        <f t="shared" si="5367"/>
        <v>2000</v>
      </c>
      <c r="M1991" s="14">
        <v>2000</v>
      </c>
      <c r="N1991" s="14">
        <v>0</v>
      </c>
      <c r="O1991" s="14">
        <v>0</v>
      </c>
      <c r="P1991" s="14">
        <v>0</v>
      </c>
      <c r="Q1991" s="14">
        <v>0</v>
      </c>
      <c r="R1991" s="14">
        <v>2000</v>
      </c>
      <c r="S1991" s="14"/>
      <c r="T1991" s="14"/>
      <c r="U1991" s="14"/>
      <c r="V1991" s="14"/>
      <c r="W1991" s="14"/>
      <c r="X1991" s="14">
        <f t="shared" si="5288"/>
        <v>2000</v>
      </c>
      <c r="Y1991" s="14">
        <v>590</v>
      </c>
      <c r="Z1991" s="14">
        <v>410</v>
      </c>
      <c r="AA1991" s="14">
        <f>65+651</f>
        <v>716</v>
      </c>
      <c r="AB1991" s="14">
        <v>284</v>
      </c>
      <c r="AC1991" s="14"/>
      <c r="AD1991" s="14"/>
      <c r="AE1991" s="14"/>
      <c r="AF1991" s="14"/>
      <c r="AG1991" s="14"/>
      <c r="AH1991" s="14">
        <v>2000</v>
      </c>
      <c r="AI1991" s="14">
        <v>0</v>
      </c>
      <c r="AJ1991" s="14">
        <v>0</v>
      </c>
      <c r="AK1991" s="14"/>
      <c r="AL1991" s="14"/>
      <c r="AM1991" s="14"/>
      <c r="AN1991" s="14"/>
      <c r="AO1991" s="14"/>
      <c r="AP1991" s="14">
        <f t="shared" si="5289"/>
        <v>0</v>
      </c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>
        <v>0</v>
      </c>
      <c r="BA1991" s="14">
        <v>0</v>
      </c>
      <c r="BB1991" s="14">
        <v>0</v>
      </c>
      <c r="BC1991" s="14"/>
      <c r="BD1991" s="14"/>
      <c r="BE1991" s="14"/>
      <c r="BF1991" s="14"/>
      <c r="BG1991" s="14"/>
      <c r="BH1991" s="14">
        <f t="shared" si="5290"/>
        <v>0</v>
      </c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>
        <v>0</v>
      </c>
      <c r="BS1991" s="14">
        <v>0</v>
      </c>
      <c r="BT1991" s="14">
        <v>188705</v>
      </c>
      <c r="BU1991" s="14">
        <v>186705</v>
      </c>
      <c r="BV1991" s="14">
        <v>101310</v>
      </c>
      <c r="BW1991" s="14">
        <f t="shared" si="5257"/>
        <v>40520</v>
      </c>
      <c r="BX1991" s="14">
        <v>16520</v>
      </c>
      <c r="BY1991" s="14">
        <v>12000</v>
      </c>
      <c r="BZ1991" s="14">
        <v>12000</v>
      </c>
      <c r="CA1991" s="14">
        <f t="shared" si="5365"/>
        <v>141830</v>
      </c>
      <c r="CB1991" s="122">
        <f t="shared" si="5376"/>
        <v>75.964757237353041</v>
      </c>
    </row>
    <row r="1992" spans="1:80" x14ac:dyDescent="0.25">
      <c r="A1992" s="4" t="s">
        <v>928</v>
      </c>
      <c r="B1992" s="4" t="s">
        <v>88</v>
      </c>
      <c r="C1992" s="4" t="s">
        <v>1104</v>
      </c>
      <c r="D1992" s="79" t="s">
        <v>1105</v>
      </c>
      <c r="E1992" s="78" t="s">
        <v>47</v>
      </c>
      <c r="F1992" s="78" t="s">
        <v>1</v>
      </c>
      <c r="G1992" s="2" t="s">
        <v>1</v>
      </c>
      <c r="H1992" s="2" t="s">
        <v>48</v>
      </c>
      <c r="I1992" s="12">
        <f>SUM(I1993:I2000)</f>
        <v>181950</v>
      </c>
      <c r="J1992" s="12">
        <f t="shared" si="5364"/>
        <v>202610</v>
      </c>
      <c r="K1992" s="12">
        <f t="shared" ref="K1992" si="5399">SUM(K1993:K2000)</f>
        <v>74110</v>
      </c>
      <c r="L1992" s="12">
        <f t="shared" si="5367"/>
        <v>128500</v>
      </c>
      <c r="M1992" s="12">
        <f t="shared" ref="M1992:Q1992" si="5400">SUM(M1993:M2000)</f>
        <v>114500</v>
      </c>
      <c r="N1992" s="12">
        <f t="shared" si="5400"/>
        <v>0</v>
      </c>
      <c r="O1992" s="12">
        <f t="shared" si="5400"/>
        <v>14000</v>
      </c>
      <c r="P1992" s="12">
        <f t="shared" si="5400"/>
        <v>0</v>
      </c>
      <c r="Q1992" s="12">
        <f t="shared" si="5400"/>
        <v>0</v>
      </c>
      <c r="R1992" s="12">
        <f t="shared" ref="R1992:AG1992" si="5401">SUM(R1993:R2000)</f>
        <v>114500</v>
      </c>
      <c r="S1992" s="12">
        <f t="shared" si="5401"/>
        <v>0</v>
      </c>
      <c r="T1992" s="12">
        <f t="shared" si="5401"/>
        <v>0</v>
      </c>
      <c r="U1992" s="12">
        <f t="shared" si="5401"/>
        <v>0</v>
      </c>
      <c r="V1992" s="12">
        <f t="shared" si="5401"/>
        <v>0</v>
      </c>
      <c r="W1992" s="12">
        <f t="shared" si="5401"/>
        <v>0</v>
      </c>
      <c r="X1992" s="12">
        <f t="shared" si="5401"/>
        <v>114500</v>
      </c>
      <c r="Y1992" s="12">
        <f t="shared" si="5401"/>
        <v>0</v>
      </c>
      <c r="Z1992" s="12">
        <f t="shared" si="5401"/>
        <v>10000</v>
      </c>
      <c r="AA1992" s="12">
        <f t="shared" si="5401"/>
        <v>8500</v>
      </c>
      <c r="AB1992" s="12">
        <f t="shared" si="5401"/>
        <v>12716</v>
      </c>
      <c r="AC1992" s="12">
        <f t="shared" si="5401"/>
        <v>18050</v>
      </c>
      <c r="AD1992" s="12">
        <f t="shared" si="5401"/>
        <v>10224</v>
      </c>
      <c r="AE1992" s="12">
        <f t="shared" si="5401"/>
        <v>0</v>
      </c>
      <c r="AF1992" s="12">
        <f t="shared" si="5401"/>
        <v>2666</v>
      </c>
      <c r="AG1992" s="12">
        <f t="shared" si="5401"/>
        <v>5760</v>
      </c>
      <c r="AH1992" s="12">
        <v>67916</v>
      </c>
      <c r="AI1992" s="12">
        <v>46584</v>
      </c>
      <c r="AJ1992" s="12">
        <f t="shared" ref="AJ1992:AY1992" si="5402">SUM(AJ1993:AJ2000)</f>
        <v>0</v>
      </c>
      <c r="AK1992" s="12">
        <f t="shared" si="5402"/>
        <v>0</v>
      </c>
      <c r="AL1992" s="12">
        <f t="shared" si="5402"/>
        <v>0</v>
      </c>
      <c r="AM1992" s="12">
        <f t="shared" si="5402"/>
        <v>0</v>
      </c>
      <c r="AN1992" s="12">
        <f t="shared" si="5402"/>
        <v>0</v>
      </c>
      <c r="AO1992" s="12">
        <f t="shared" si="5402"/>
        <v>0</v>
      </c>
      <c r="AP1992" s="12">
        <f t="shared" si="5402"/>
        <v>0</v>
      </c>
      <c r="AQ1992" s="12">
        <f t="shared" si="5402"/>
        <v>0</v>
      </c>
      <c r="AR1992" s="12">
        <f t="shared" si="5402"/>
        <v>0</v>
      </c>
      <c r="AS1992" s="12">
        <f t="shared" si="5402"/>
        <v>0</v>
      </c>
      <c r="AT1992" s="12">
        <f t="shared" si="5402"/>
        <v>0</v>
      </c>
      <c r="AU1992" s="12">
        <f t="shared" si="5402"/>
        <v>0</v>
      </c>
      <c r="AV1992" s="12">
        <f t="shared" si="5402"/>
        <v>0</v>
      </c>
      <c r="AW1992" s="12">
        <f t="shared" si="5402"/>
        <v>0</v>
      </c>
      <c r="AX1992" s="12">
        <f t="shared" si="5402"/>
        <v>0</v>
      </c>
      <c r="AY1992" s="12">
        <f t="shared" si="5402"/>
        <v>0</v>
      </c>
      <c r="AZ1992" s="12">
        <v>0</v>
      </c>
      <c r="BA1992" s="12">
        <v>0</v>
      </c>
      <c r="BB1992" s="12">
        <f t="shared" ref="BB1992:BQ1992" si="5403">SUM(BB1993:BB2000)</f>
        <v>14000</v>
      </c>
      <c r="BC1992" s="12">
        <f t="shared" si="5403"/>
        <v>0</v>
      </c>
      <c r="BD1992" s="12">
        <f t="shared" si="5403"/>
        <v>0</v>
      </c>
      <c r="BE1992" s="12">
        <f t="shared" si="5403"/>
        <v>500</v>
      </c>
      <c r="BF1992" s="12">
        <f t="shared" si="5403"/>
        <v>0</v>
      </c>
      <c r="BG1992" s="12">
        <f t="shared" si="5403"/>
        <v>0</v>
      </c>
      <c r="BH1992" s="12">
        <f t="shared" si="5403"/>
        <v>14500</v>
      </c>
      <c r="BI1992" s="12">
        <f t="shared" si="5403"/>
        <v>0</v>
      </c>
      <c r="BJ1992" s="12">
        <f t="shared" si="5403"/>
        <v>0</v>
      </c>
      <c r="BK1992" s="12">
        <f t="shared" si="5403"/>
        <v>0</v>
      </c>
      <c r="BL1992" s="12">
        <f t="shared" si="5403"/>
        <v>0</v>
      </c>
      <c r="BM1992" s="12">
        <f t="shared" si="5403"/>
        <v>500</v>
      </c>
      <c r="BN1992" s="12">
        <f t="shared" si="5403"/>
        <v>0</v>
      </c>
      <c r="BO1992" s="12">
        <f t="shared" si="5403"/>
        <v>0</v>
      </c>
      <c r="BP1992" s="12">
        <f t="shared" si="5403"/>
        <v>0</v>
      </c>
      <c r="BQ1992" s="12">
        <f t="shared" si="5403"/>
        <v>0</v>
      </c>
      <c r="BR1992" s="12">
        <v>500</v>
      </c>
      <c r="BS1992" s="12">
        <v>14000</v>
      </c>
      <c r="BT1992" s="12">
        <f t="shared" ref="BT1992:BZ1992" si="5404">SUM(BT1993:BT2000)</f>
        <v>212883</v>
      </c>
      <c r="BU1992" s="12">
        <f t="shared" si="5404"/>
        <v>102005</v>
      </c>
      <c r="BV1992" s="12">
        <f t="shared" si="5404"/>
        <v>69919</v>
      </c>
      <c r="BW1992" s="12">
        <f t="shared" si="5404"/>
        <v>13300</v>
      </c>
      <c r="BX1992" s="12">
        <f t="shared" si="5404"/>
        <v>5900</v>
      </c>
      <c r="BY1992" s="12">
        <f t="shared" si="5404"/>
        <v>3700</v>
      </c>
      <c r="BZ1992" s="12">
        <f t="shared" si="5404"/>
        <v>3700</v>
      </c>
      <c r="CA1992" s="12">
        <f t="shared" si="5365"/>
        <v>83219</v>
      </c>
      <c r="CB1992" s="124">
        <f t="shared" si="5376"/>
        <v>81.583255722758679</v>
      </c>
    </row>
    <row r="1993" spans="1:80" x14ac:dyDescent="0.25">
      <c r="A1993" s="4" t="s">
        <v>928</v>
      </c>
      <c r="B1993" s="4" t="s">
        <v>88</v>
      </c>
      <c r="C1993" s="4" t="s">
        <v>1104</v>
      </c>
      <c r="D1993" s="79" t="s">
        <v>1105</v>
      </c>
      <c r="E1993" s="89">
        <v>6131</v>
      </c>
      <c r="F1993" s="79"/>
      <c r="G1993" s="75" t="s">
        <v>1906</v>
      </c>
      <c r="H1993" s="13" t="s">
        <v>49</v>
      </c>
      <c r="I1993" s="14">
        <v>1000</v>
      </c>
      <c r="J1993" s="14">
        <f t="shared" si="5364"/>
        <v>1000</v>
      </c>
      <c r="K1993" s="14">
        <v>500</v>
      </c>
      <c r="L1993" s="14">
        <f t="shared" si="5367"/>
        <v>500</v>
      </c>
      <c r="M1993" s="14">
        <v>500</v>
      </c>
      <c r="N1993" s="14">
        <v>0</v>
      </c>
      <c r="O1993" s="14">
        <v>0</v>
      </c>
      <c r="P1993" s="14">
        <v>0</v>
      </c>
      <c r="Q1993" s="14">
        <v>0</v>
      </c>
      <c r="R1993" s="14">
        <v>500</v>
      </c>
      <c r="S1993" s="14"/>
      <c r="T1993" s="14"/>
      <c r="U1993" s="14"/>
      <c r="V1993" s="14"/>
      <c r="W1993" s="14"/>
      <c r="X1993" s="14">
        <f t="shared" si="5288"/>
        <v>500</v>
      </c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>
        <v>0</v>
      </c>
      <c r="AI1993" s="14">
        <v>500</v>
      </c>
      <c r="AJ1993" s="14">
        <v>0</v>
      </c>
      <c r="AK1993" s="14"/>
      <c r="AL1993" s="14"/>
      <c r="AM1993" s="14"/>
      <c r="AN1993" s="14"/>
      <c r="AO1993" s="14"/>
      <c r="AP1993" s="14">
        <f t="shared" si="5289"/>
        <v>0</v>
      </c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>
        <v>0</v>
      </c>
      <c r="BA1993" s="14">
        <v>0</v>
      </c>
      <c r="BB1993" s="14">
        <v>0</v>
      </c>
      <c r="BC1993" s="14"/>
      <c r="BD1993" s="14"/>
      <c r="BE1993" s="14"/>
      <c r="BF1993" s="14"/>
      <c r="BG1993" s="14"/>
      <c r="BH1993" s="14">
        <f t="shared" si="5290"/>
        <v>0</v>
      </c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>
        <v>0</v>
      </c>
      <c r="BS1993" s="14">
        <v>0</v>
      </c>
      <c r="BT1993" s="14">
        <v>1000</v>
      </c>
      <c r="BU1993" s="14">
        <v>500</v>
      </c>
      <c r="BV1993" s="14">
        <v>500</v>
      </c>
      <c r="BW1993" s="14">
        <f t="shared" si="5257"/>
        <v>0</v>
      </c>
      <c r="BX1993" s="14"/>
      <c r="BY1993" s="14"/>
      <c r="BZ1993" s="14"/>
      <c r="CA1993" s="14">
        <f t="shared" si="5365"/>
        <v>500</v>
      </c>
      <c r="CB1993" s="122">
        <f t="shared" si="5376"/>
        <v>100</v>
      </c>
    </row>
    <row r="1994" spans="1:80" x14ac:dyDescent="0.25">
      <c r="A1994" s="4" t="s">
        <v>928</v>
      </c>
      <c r="B1994" s="4" t="s">
        <v>88</v>
      </c>
      <c r="C1994" s="4" t="s">
        <v>1104</v>
      </c>
      <c r="D1994" s="79" t="s">
        <v>1105</v>
      </c>
      <c r="E1994" s="89">
        <v>6132</v>
      </c>
      <c r="F1994" s="79"/>
      <c r="G1994" s="75" t="s">
        <v>1906</v>
      </c>
      <c r="H1994" s="13" t="s">
        <v>196</v>
      </c>
      <c r="I1994" s="14">
        <v>32000</v>
      </c>
      <c r="J1994" s="14">
        <f t="shared" si="5364"/>
        <v>32000</v>
      </c>
      <c r="K1994" s="14">
        <v>30000</v>
      </c>
      <c r="L1994" s="14">
        <f t="shared" si="5367"/>
        <v>2000</v>
      </c>
      <c r="M1994" s="14">
        <v>2000</v>
      </c>
      <c r="N1994" s="14">
        <v>0</v>
      </c>
      <c r="O1994" s="14">
        <v>0</v>
      </c>
      <c r="P1994" s="14">
        <v>0</v>
      </c>
      <c r="Q1994" s="14">
        <v>0</v>
      </c>
      <c r="R1994" s="14">
        <v>2000</v>
      </c>
      <c r="S1994" s="14"/>
      <c r="T1994" s="14"/>
      <c r="U1994" s="14"/>
      <c r="V1994" s="14"/>
      <c r="W1994" s="14"/>
      <c r="X1994" s="14">
        <f t="shared" si="5288"/>
        <v>2000</v>
      </c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>
        <v>0</v>
      </c>
      <c r="AI1994" s="14">
        <v>2000</v>
      </c>
      <c r="AJ1994" s="14">
        <v>0</v>
      </c>
      <c r="AK1994" s="14"/>
      <c r="AL1994" s="14"/>
      <c r="AM1994" s="14"/>
      <c r="AN1994" s="14"/>
      <c r="AO1994" s="14"/>
      <c r="AP1994" s="14">
        <f t="shared" si="5289"/>
        <v>0</v>
      </c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>
        <v>0</v>
      </c>
      <c r="BA1994" s="14">
        <v>0</v>
      </c>
      <c r="BB1994" s="14">
        <v>0</v>
      </c>
      <c r="BC1994" s="14"/>
      <c r="BD1994" s="14"/>
      <c r="BE1994" s="14"/>
      <c r="BF1994" s="14"/>
      <c r="BG1994" s="14"/>
      <c r="BH1994" s="14">
        <f t="shared" si="5290"/>
        <v>0</v>
      </c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>
        <v>0</v>
      </c>
      <c r="BS1994" s="14">
        <v>0</v>
      </c>
      <c r="BT1994" s="14">
        <v>32000</v>
      </c>
      <c r="BU1994" s="14">
        <v>30000</v>
      </c>
      <c r="BV1994" s="14">
        <v>24000</v>
      </c>
      <c r="BW1994" s="14">
        <f t="shared" si="5257"/>
        <v>2000</v>
      </c>
      <c r="BX1994" s="14">
        <v>2000</v>
      </c>
      <c r="BY1994" s="14"/>
      <c r="BZ1994" s="14"/>
      <c r="CA1994" s="14">
        <f t="shared" si="5365"/>
        <v>26000</v>
      </c>
      <c r="CB1994" s="122">
        <f t="shared" si="5376"/>
        <v>86.666666666666671</v>
      </c>
    </row>
    <row r="1995" spans="1:80" x14ac:dyDescent="0.25">
      <c r="A1995" s="4" t="s">
        <v>928</v>
      </c>
      <c r="B1995" s="4" t="s">
        <v>88</v>
      </c>
      <c r="C1995" s="4" t="s">
        <v>1104</v>
      </c>
      <c r="D1995" s="79" t="s">
        <v>1105</v>
      </c>
      <c r="E1995" s="89">
        <v>6133</v>
      </c>
      <c r="F1995" s="79"/>
      <c r="G1995" s="75" t="s">
        <v>1906</v>
      </c>
      <c r="H1995" s="13" t="s">
        <v>198</v>
      </c>
      <c r="I1995" s="14">
        <v>13000</v>
      </c>
      <c r="J1995" s="14">
        <f t="shared" si="5364"/>
        <v>15000</v>
      </c>
      <c r="K1995" s="14">
        <v>13000</v>
      </c>
      <c r="L1995" s="14">
        <f t="shared" si="5367"/>
        <v>2000</v>
      </c>
      <c r="M1995" s="14">
        <v>2000</v>
      </c>
      <c r="N1995" s="14">
        <v>0</v>
      </c>
      <c r="O1995" s="14">
        <v>0</v>
      </c>
      <c r="P1995" s="14">
        <v>0</v>
      </c>
      <c r="Q1995" s="14">
        <v>0</v>
      </c>
      <c r="R1995" s="14">
        <v>2000</v>
      </c>
      <c r="S1995" s="14"/>
      <c r="T1995" s="14"/>
      <c r="U1995" s="14"/>
      <c r="V1995" s="14"/>
      <c r="W1995" s="14"/>
      <c r="X1995" s="14">
        <f t="shared" si="5288"/>
        <v>2000</v>
      </c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>
        <v>0</v>
      </c>
      <c r="AI1995" s="14">
        <v>2000</v>
      </c>
      <c r="AJ1995" s="14">
        <v>0</v>
      </c>
      <c r="AK1995" s="14"/>
      <c r="AL1995" s="14"/>
      <c r="AM1995" s="14"/>
      <c r="AN1995" s="14"/>
      <c r="AO1995" s="14"/>
      <c r="AP1995" s="14">
        <f t="shared" si="5289"/>
        <v>0</v>
      </c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>
        <v>0</v>
      </c>
      <c r="BA1995" s="14">
        <v>0</v>
      </c>
      <c r="BB1995" s="14">
        <v>0</v>
      </c>
      <c r="BC1995" s="14"/>
      <c r="BD1995" s="14"/>
      <c r="BE1995" s="14"/>
      <c r="BF1995" s="14"/>
      <c r="BG1995" s="14"/>
      <c r="BH1995" s="14">
        <f t="shared" si="5290"/>
        <v>0</v>
      </c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>
        <v>0</v>
      </c>
      <c r="BS1995" s="14">
        <v>0</v>
      </c>
      <c r="BT1995" s="14">
        <v>15000</v>
      </c>
      <c r="BU1995" s="14">
        <v>13000</v>
      </c>
      <c r="BV1995" s="14">
        <v>6500</v>
      </c>
      <c r="BW1995" s="14">
        <f t="shared" si="5257"/>
        <v>3200</v>
      </c>
      <c r="BX1995" s="14">
        <v>1200</v>
      </c>
      <c r="BY1995" s="14">
        <v>1000</v>
      </c>
      <c r="BZ1995" s="14">
        <v>1000</v>
      </c>
      <c r="CA1995" s="14">
        <f t="shared" si="5365"/>
        <v>9700</v>
      </c>
      <c r="CB1995" s="122">
        <f t="shared" si="5376"/>
        <v>74.615384615384613</v>
      </c>
    </row>
    <row r="1996" spans="1:80" x14ac:dyDescent="0.25">
      <c r="A1996" s="4" t="s">
        <v>928</v>
      </c>
      <c r="B1996" s="4" t="s">
        <v>88</v>
      </c>
      <c r="C1996" s="4" t="s">
        <v>1104</v>
      </c>
      <c r="D1996" s="79" t="s">
        <v>1105</v>
      </c>
      <c r="E1996" s="89">
        <v>6134</v>
      </c>
      <c r="F1996" s="79"/>
      <c r="G1996" s="75" t="s">
        <v>1906</v>
      </c>
      <c r="H1996" s="13" t="s">
        <v>200</v>
      </c>
      <c r="I1996" s="14">
        <v>95000</v>
      </c>
      <c r="J1996" s="14">
        <f t="shared" si="5364"/>
        <v>116000</v>
      </c>
      <c r="K1996" s="14">
        <v>10000</v>
      </c>
      <c r="L1996" s="14">
        <f t="shared" si="5367"/>
        <v>106000</v>
      </c>
      <c r="M1996" s="14">
        <v>100000</v>
      </c>
      <c r="N1996" s="14">
        <v>0</v>
      </c>
      <c r="O1996" s="14">
        <v>6000</v>
      </c>
      <c r="P1996" s="14">
        <v>0</v>
      </c>
      <c r="Q1996" s="14">
        <v>0</v>
      </c>
      <c r="R1996" s="14">
        <v>100000</v>
      </c>
      <c r="S1996" s="14"/>
      <c r="T1996" s="14"/>
      <c r="U1996" s="14"/>
      <c r="V1996" s="14"/>
      <c r="W1996" s="14"/>
      <c r="X1996" s="14">
        <f t="shared" si="5288"/>
        <v>100000</v>
      </c>
      <c r="Y1996" s="14"/>
      <c r="Z1996" s="14">
        <v>10000</v>
      </c>
      <c r="AA1996" s="14">
        <v>7000</v>
      </c>
      <c r="AB1996" s="14">
        <v>12716</v>
      </c>
      <c r="AC1996" s="14">
        <v>18050</v>
      </c>
      <c r="AD1996" s="14">
        <v>10224</v>
      </c>
      <c r="AE1996" s="14"/>
      <c r="AF1996" s="14">
        <v>2666</v>
      </c>
      <c r="AG1996" s="14">
        <v>4760</v>
      </c>
      <c r="AH1996" s="14">
        <v>65416</v>
      </c>
      <c r="AI1996" s="14">
        <v>34584</v>
      </c>
      <c r="AJ1996" s="14">
        <v>0</v>
      </c>
      <c r="AK1996" s="14"/>
      <c r="AL1996" s="14"/>
      <c r="AM1996" s="14"/>
      <c r="AN1996" s="14"/>
      <c r="AO1996" s="14"/>
      <c r="AP1996" s="14">
        <f t="shared" si="5289"/>
        <v>0</v>
      </c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>
        <v>0</v>
      </c>
      <c r="BA1996" s="14">
        <v>0</v>
      </c>
      <c r="BB1996" s="14">
        <v>6000</v>
      </c>
      <c r="BC1996" s="14"/>
      <c r="BD1996" s="14"/>
      <c r="BE1996" s="14">
        <v>500</v>
      </c>
      <c r="BF1996" s="14"/>
      <c r="BG1996" s="14"/>
      <c r="BH1996" s="14">
        <f t="shared" si="5290"/>
        <v>6500</v>
      </c>
      <c r="BI1996" s="14"/>
      <c r="BJ1996" s="14"/>
      <c r="BK1996" s="14"/>
      <c r="BL1996" s="14"/>
      <c r="BM1996" s="14">
        <v>500</v>
      </c>
      <c r="BN1996" s="14"/>
      <c r="BO1996" s="14"/>
      <c r="BP1996" s="14"/>
      <c r="BQ1996" s="14"/>
      <c r="BR1996" s="14">
        <v>500</v>
      </c>
      <c r="BS1996" s="14">
        <v>6000</v>
      </c>
      <c r="BT1996" s="14">
        <v>126000</v>
      </c>
      <c r="BU1996" s="14">
        <v>20000</v>
      </c>
      <c r="BV1996" s="14">
        <v>9450</v>
      </c>
      <c r="BW1996" s="14">
        <f t="shared" si="5257"/>
        <v>4500</v>
      </c>
      <c r="BX1996" s="14">
        <v>1500</v>
      </c>
      <c r="BY1996" s="14">
        <v>1500</v>
      </c>
      <c r="BZ1996" s="14">
        <v>1500</v>
      </c>
      <c r="CA1996" s="14">
        <f t="shared" si="5365"/>
        <v>13950</v>
      </c>
      <c r="CB1996" s="122">
        <f t="shared" si="5376"/>
        <v>69.75</v>
      </c>
    </row>
    <row r="1997" spans="1:80" x14ac:dyDescent="0.25">
      <c r="A1997" s="4" t="s">
        <v>928</v>
      </c>
      <c r="B1997" s="4" t="s">
        <v>88</v>
      </c>
      <c r="C1997" s="4" t="s">
        <v>1104</v>
      </c>
      <c r="D1997" s="79" t="s">
        <v>1105</v>
      </c>
      <c r="E1997" s="89">
        <v>6135</v>
      </c>
      <c r="F1997" s="79"/>
      <c r="G1997" s="75" t="s">
        <v>1906</v>
      </c>
      <c r="H1997" s="13" t="s">
        <v>201</v>
      </c>
      <c r="I1997" s="14">
        <v>150</v>
      </c>
      <c r="J1997" s="14">
        <f t="shared" si="5364"/>
        <v>150</v>
      </c>
      <c r="K1997" s="14">
        <v>150</v>
      </c>
      <c r="L1997" s="14">
        <f t="shared" si="5367"/>
        <v>0</v>
      </c>
      <c r="M1997" s="14">
        <v>0</v>
      </c>
      <c r="N1997" s="14">
        <v>0</v>
      </c>
      <c r="O1997" s="14">
        <v>0</v>
      </c>
      <c r="P1997" s="14">
        <v>0</v>
      </c>
      <c r="Q1997" s="14">
        <v>0</v>
      </c>
      <c r="R1997" s="14">
        <v>0</v>
      </c>
      <c r="S1997" s="14"/>
      <c r="T1997" s="14"/>
      <c r="U1997" s="14"/>
      <c r="V1997" s="14"/>
      <c r="W1997" s="14"/>
      <c r="X1997" s="14">
        <f t="shared" si="5288"/>
        <v>0</v>
      </c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>
        <v>0</v>
      </c>
      <c r="AI1997" s="14">
        <v>0</v>
      </c>
      <c r="AJ1997" s="14">
        <v>0</v>
      </c>
      <c r="AK1997" s="14"/>
      <c r="AL1997" s="14"/>
      <c r="AM1997" s="14"/>
      <c r="AN1997" s="14"/>
      <c r="AO1997" s="14"/>
      <c r="AP1997" s="14">
        <f t="shared" si="5289"/>
        <v>0</v>
      </c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>
        <v>0</v>
      </c>
      <c r="BA1997" s="14">
        <v>0</v>
      </c>
      <c r="BB1997" s="14">
        <v>0</v>
      </c>
      <c r="BC1997" s="14"/>
      <c r="BD1997" s="14"/>
      <c r="BE1997" s="14"/>
      <c r="BF1997" s="14"/>
      <c r="BG1997" s="14"/>
      <c r="BH1997" s="14">
        <f t="shared" si="5290"/>
        <v>0</v>
      </c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>
        <v>0</v>
      </c>
      <c r="BS1997" s="14">
        <v>0</v>
      </c>
      <c r="BT1997" s="14">
        <v>150</v>
      </c>
      <c r="BU1997" s="14">
        <v>150</v>
      </c>
      <c r="BV1997" s="14">
        <v>150</v>
      </c>
      <c r="BW1997" s="14">
        <f t="shared" si="5257"/>
        <v>0</v>
      </c>
      <c r="BX1997" s="14"/>
      <c r="BY1997" s="14"/>
      <c r="BZ1997" s="14"/>
      <c r="CA1997" s="14">
        <f t="shared" si="5365"/>
        <v>150</v>
      </c>
      <c r="CB1997" s="122">
        <f t="shared" si="5376"/>
        <v>100</v>
      </c>
    </row>
    <row r="1998" spans="1:80" x14ac:dyDescent="0.25">
      <c r="A1998" s="4" t="s">
        <v>928</v>
      </c>
      <c r="B1998" s="4" t="s">
        <v>88</v>
      </c>
      <c r="C1998" s="4" t="s">
        <v>1104</v>
      </c>
      <c r="D1998" s="79" t="s">
        <v>1105</v>
      </c>
      <c r="E1998" s="89">
        <v>6137</v>
      </c>
      <c r="F1998" s="79"/>
      <c r="G1998" s="75" t="s">
        <v>1906</v>
      </c>
      <c r="H1998" s="13" t="s">
        <v>204</v>
      </c>
      <c r="I1998" s="14">
        <v>15000</v>
      </c>
      <c r="J1998" s="14">
        <f t="shared" si="5364"/>
        <v>15000</v>
      </c>
      <c r="K1998" s="14">
        <v>5000</v>
      </c>
      <c r="L1998" s="14">
        <f t="shared" si="5367"/>
        <v>10000</v>
      </c>
      <c r="M1998" s="14">
        <v>5000</v>
      </c>
      <c r="N1998" s="14">
        <v>0</v>
      </c>
      <c r="O1998" s="14">
        <v>5000</v>
      </c>
      <c r="P1998" s="14">
        <v>0</v>
      </c>
      <c r="Q1998" s="14">
        <v>0</v>
      </c>
      <c r="R1998" s="14">
        <v>5000</v>
      </c>
      <c r="S1998" s="14"/>
      <c r="T1998" s="14"/>
      <c r="U1998" s="14"/>
      <c r="V1998" s="14"/>
      <c r="W1998" s="14"/>
      <c r="X1998" s="14">
        <f t="shared" si="5288"/>
        <v>5000</v>
      </c>
      <c r="Y1998" s="14"/>
      <c r="Z1998" s="14"/>
      <c r="AA1998" s="14">
        <v>1500</v>
      </c>
      <c r="AB1998" s="14"/>
      <c r="AC1998" s="14"/>
      <c r="AD1998" s="14"/>
      <c r="AE1998" s="14"/>
      <c r="AF1998" s="14"/>
      <c r="AG1998" s="14">
        <v>1000</v>
      </c>
      <c r="AH1998" s="14">
        <v>2500</v>
      </c>
      <c r="AI1998" s="14">
        <v>2500</v>
      </c>
      <c r="AJ1998" s="14">
        <v>0</v>
      </c>
      <c r="AK1998" s="14"/>
      <c r="AL1998" s="14"/>
      <c r="AM1998" s="14"/>
      <c r="AN1998" s="14"/>
      <c r="AO1998" s="14"/>
      <c r="AP1998" s="14">
        <f t="shared" si="5289"/>
        <v>0</v>
      </c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>
        <v>0</v>
      </c>
      <c r="BA1998" s="14">
        <v>0</v>
      </c>
      <c r="BB1998" s="14">
        <v>5000</v>
      </c>
      <c r="BC1998" s="14"/>
      <c r="BD1998" s="14"/>
      <c r="BE1998" s="14"/>
      <c r="BF1998" s="14"/>
      <c r="BG1998" s="14"/>
      <c r="BH1998" s="14">
        <f t="shared" si="5290"/>
        <v>5000</v>
      </c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>
        <v>0</v>
      </c>
      <c r="BS1998" s="14">
        <v>5000</v>
      </c>
      <c r="BT1998" s="14">
        <v>15000</v>
      </c>
      <c r="BU1998" s="14">
        <v>5000</v>
      </c>
      <c r="BV1998" s="14">
        <v>4200</v>
      </c>
      <c r="BW1998" s="14">
        <f t="shared" ref="BW1998:BW2058" si="5405">BX1998+BY1998+BZ1998</f>
        <v>0</v>
      </c>
      <c r="BX1998" s="14"/>
      <c r="BY1998" s="14"/>
      <c r="BZ1998" s="14"/>
      <c r="CA1998" s="14">
        <f t="shared" si="5365"/>
        <v>4200</v>
      </c>
      <c r="CB1998" s="122">
        <f t="shared" si="5376"/>
        <v>84</v>
      </c>
    </row>
    <row r="1999" spans="1:80" x14ac:dyDescent="0.25">
      <c r="A1999" s="4" t="s">
        <v>928</v>
      </c>
      <c r="B1999" s="4" t="s">
        <v>88</v>
      </c>
      <c r="C1999" s="4" t="s">
        <v>1104</v>
      </c>
      <c r="D1999" s="79" t="s">
        <v>1105</v>
      </c>
      <c r="E1999" s="89">
        <v>6138</v>
      </c>
      <c r="F1999" s="79"/>
      <c r="G1999" s="75" t="s">
        <v>1906</v>
      </c>
      <c r="H1999" s="13" t="s">
        <v>205</v>
      </c>
      <c r="I1999" s="14">
        <v>0</v>
      </c>
      <c r="J1999" s="14">
        <f t="shared" si="5364"/>
        <v>0</v>
      </c>
      <c r="K1999" s="14">
        <v>0</v>
      </c>
      <c r="L1999" s="14">
        <f t="shared" si="5367"/>
        <v>0</v>
      </c>
      <c r="M1999" s="14">
        <v>0</v>
      </c>
      <c r="N1999" s="14">
        <v>0</v>
      </c>
      <c r="O1999" s="14">
        <v>0</v>
      </c>
      <c r="P1999" s="14">
        <v>0</v>
      </c>
      <c r="Q1999" s="14">
        <v>0</v>
      </c>
      <c r="R1999" s="14">
        <v>0</v>
      </c>
      <c r="S1999" s="14"/>
      <c r="T1999" s="14"/>
      <c r="U1999" s="14"/>
      <c r="V1999" s="14"/>
      <c r="W1999" s="14"/>
      <c r="X1999" s="14">
        <f t="shared" si="5288"/>
        <v>0</v>
      </c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>
        <v>0</v>
      </c>
      <c r="AI1999" s="14">
        <v>0</v>
      </c>
      <c r="AJ1999" s="14">
        <v>0</v>
      </c>
      <c r="AK1999" s="14"/>
      <c r="AL1999" s="14"/>
      <c r="AM1999" s="14"/>
      <c r="AN1999" s="14"/>
      <c r="AO1999" s="14"/>
      <c r="AP1999" s="14">
        <f t="shared" si="5289"/>
        <v>0</v>
      </c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>
        <v>0</v>
      </c>
      <c r="BA1999" s="14">
        <v>0</v>
      </c>
      <c r="BB1999" s="14">
        <v>0</v>
      </c>
      <c r="BC1999" s="14"/>
      <c r="BD1999" s="14"/>
      <c r="BE1999" s="14"/>
      <c r="BF1999" s="14"/>
      <c r="BG1999" s="14"/>
      <c r="BH1999" s="14">
        <f t="shared" si="5290"/>
        <v>0</v>
      </c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>
        <v>0</v>
      </c>
      <c r="BS1999" s="14">
        <v>0</v>
      </c>
      <c r="BT1999" s="14">
        <v>0</v>
      </c>
      <c r="BU1999" s="14">
        <v>0</v>
      </c>
      <c r="BV1999" s="14">
        <v>0</v>
      </c>
      <c r="BW1999" s="14">
        <f t="shared" si="5405"/>
        <v>0</v>
      </c>
      <c r="BX1999" s="14"/>
      <c r="BY1999" s="14"/>
      <c r="BZ1999" s="14"/>
      <c r="CA1999" s="14">
        <f t="shared" si="5365"/>
        <v>0</v>
      </c>
      <c r="CB1999" s="122" t="str">
        <f t="shared" si="5376"/>
        <v>-</v>
      </c>
    </row>
    <row r="2000" spans="1:80" x14ac:dyDescent="0.25">
      <c r="A2000" s="1" t="s">
        <v>928</v>
      </c>
      <c r="B2000" s="1" t="s">
        <v>88</v>
      </c>
      <c r="C2000" s="1" t="s">
        <v>1104</v>
      </c>
      <c r="D2000" s="82" t="s">
        <v>1105</v>
      </c>
      <c r="E2000" s="82" t="s">
        <v>50</v>
      </c>
      <c r="F2000" s="79" t="s">
        <v>1</v>
      </c>
      <c r="G2000" s="13" t="s">
        <v>1</v>
      </c>
      <c r="H2000" s="2" t="s">
        <v>51</v>
      </c>
      <c r="I2000" s="12">
        <f>SUM(I2001:I2003)</f>
        <v>25800</v>
      </c>
      <c r="J2000" s="12">
        <f t="shared" si="5364"/>
        <v>23460</v>
      </c>
      <c r="K2000" s="12">
        <f t="shared" ref="K2000" si="5406">SUM(K2001:K2003)</f>
        <v>15460</v>
      </c>
      <c r="L2000" s="12">
        <f t="shared" si="5367"/>
        <v>8000</v>
      </c>
      <c r="M2000" s="12">
        <f t="shared" ref="M2000:Q2000" si="5407">SUM(M2001:M2003)</f>
        <v>5000</v>
      </c>
      <c r="N2000" s="12">
        <f t="shared" si="5407"/>
        <v>0</v>
      </c>
      <c r="O2000" s="12">
        <f t="shared" si="5407"/>
        <v>3000</v>
      </c>
      <c r="P2000" s="12">
        <f t="shared" si="5407"/>
        <v>0</v>
      </c>
      <c r="Q2000" s="12">
        <f t="shared" si="5407"/>
        <v>0</v>
      </c>
      <c r="R2000" s="12">
        <f t="shared" ref="R2000:AG2000" si="5408">SUM(R2001:R2003)</f>
        <v>5000</v>
      </c>
      <c r="S2000" s="12">
        <f t="shared" si="5408"/>
        <v>0</v>
      </c>
      <c r="T2000" s="12">
        <f t="shared" si="5408"/>
        <v>0</v>
      </c>
      <c r="U2000" s="12">
        <f t="shared" si="5408"/>
        <v>0</v>
      </c>
      <c r="V2000" s="12">
        <f t="shared" si="5408"/>
        <v>0</v>
      </c>
      <c r="W2000" s="12">
        <f t="shared" si="5408"/>
        <v>0</v>
      </c>
      <c r="X2000" s="12">
        <f t="shared" si="5408"/>
        <v>5000</v>
      </c>
      <c r="Y2000" s="12">
        <f t="shared" si="5408"/>
        <v>0</v>
      </c>
      <c r="Z2000" s="12">
        <f t="shared" si="5408"/>
        <v>0</v>
      </c>
      <c r="AA2000" s="12">
        <f t="shared" si="5408"/>
        <v>0</v>
      </c>
      <c r="AB2000" s="12">
        <f t="shared" si="5408"/>
        <v>0</v>
      </c>
      <c r="AC2000" s="12">
        <f t="shared" si="5408"/>
        <v>0</v>
      </c>
      <c r="AD2000" s="12">
        <f t="shared" si="5408"/>
        <v>0</v>
      </c>
      <c r="AE2000" s="12">
        <f t="shared" si="5408"/>
        <v>0</v>
      </c>
      <c r="AF2000" s="12">
        <f t="shared" si="5408"/>
        <v>0</v>
      </c>
      <c r="AG2000" s="12">
        <f t="shared" si="5408"/>
        <v>0</v>
      </c>
      <c r="AH2000" s="12">
        <v>0</v>
      </c>
      <c r="AI2000" s="12">
        <v>5000</v>
      </c>
      <c r="AJ2000" s="12">
        <f t="shared" ref="AJ2000:AY2000" si="5409">SUM(AJ2001:AJ2003)</f>
        <v>0</v>
      </c>
      <c r="AK2000" s="12">
        <f t="shared" si="5409"/>
        <v>0</v>
      </c>
      <c r="AL2000" s="12">
        <f t="shared" si="5409"/>
        <v>0</v>
      </c>
      <c r="AM2000" s="12">
        <f t="shared" si="5409"/>
        <v>0</v>
      </c>
      <c r="AN2000" s="12">
        <f t="shared" si="5409"/>
        <v>0</v>
      </c>
      <c r="AO2000" s="12">
        <f t="shared" si="5409"/>
        <v>0</v>
      </c>
      <c r="AP2000" s="12">
        <f t="shared" si="5409"/>
        <v>0</v>
      </c>
      <c r="AQ2000" s="12">
        <f t="shared" si="5409"/>
        <v>0</v>
      </c>
      <c r="AR2000" s="12">
        <f t="shared" si="5409"/>
        <v>0</v>
      </c>
      <c r="AS2000" s="12">
        <f t="shared" si="5409"/>
        <v>0</v>
      </c>
      <c r="AT2000" s="12">
        <f t="shared" si="5409"/>
        <v>0</v>
      </c>
      <c r="AU2000" s="12">
        <f t="shared" si="5409"/>
        <v>0</v>
      </c>
      <c r="AV2000" s="12">
        <f t="shared" si="5409"/>
        <v>0</v>
      </c>
      <c r="AW2000" s="12">
        <f t="shared" si="5409"/>
        <v>0</v>
      </c>
      <c r="AX2000" s="12">
        <f t="shared" si="5409"/>
        <v>0</v>
      </c>
      <c r="AY2000" s="12">
        <f t="shared" si="5409"/>
        <v>0</v>
      </c>
      <c r="AZ2000" s="12">
        <v>0</v>
      </c>
      <c r="BA2000" s="12">
        <v>0</v>
      </c>
      <c r="BB2000" s="12">
        <f t="shared" ref="BB2000:BQ2000" si="5410">SUM(BB2001:BB2003)</f>
        <v>3000</v>
      </c>
      <c r="BC2000" s="12">
        <f t="shared" si="5410"/>
        <v>0</v>
      </c>
      <c r="BD2000" s="12">
        <f t="shared" si="5410"/>
        <v>0</v>
      </c>
      <c r="BE2000" s="12">
        <f t="shared" si="5410"/>
        <v>0</v>
      </c>
      <c r="BF2000" s="12">
        <f t="shared" si="5410"/>
        <v>0</v>
      </c>
      <c r="BG2000" s="12">
        <f t="shared" si="5410"/>
        <v>0</v>
      </c>
      <c r="BH2000" s="12">
        <f t="shared" si="5410"/>
        <v>3000</v>
      </c>
      <c r="BI2000" s="12">
        <f t="shared" si="5410"/>
        <v>0</v>
      </c>
      <c r="BJ2000" s="12">
        <f t="shared" si="5410"/>
        <v>0</v>
      </c>
      <c r="BK2000" s="12">
        <f t="shared" si="5410"/>
        <v>0</v>
      </c>
      <c r="BL2000" s="12">
        <f t="shared" si="5410"/>
        <v>0</v>
      </c>
      <c r="BM2000" s="12">
        <f t="shared" si="5410"/>
        <v>0</v>
      </c>
      <c r="BN2000" s="12">
        <f t="shared" si="5410"/>
        <v>0</v>
      </c>
      <c r="BO2000" s="12">
        <f t="shared" si="5410"/>
        <v>0</v>
      </c>
      <c r="BP2000" s="12">
        <f t="shared" si="5410"/>
        <v>0</v>
      </c>
      <c r="BQ2000" s="12">
        <f t="shared" si="5410"/>
        <v>0</v>
      </c>
      <c r="BR2000" s="12">
        <v>0</v>
      </c>
      <c r="BS2000" s="12">
        <v>3000</v>
      </c>
      <c r="BT2000" s="12">
        <f t="shared" ref="BT2000:BZ2000" si="5411">SUM(BT2001:BT2003)</f>
        <v>23733</v>
      </c>
      <c r="BU2000" s="12">
        <f t="shared" si="5411"/>
        <v>33355</v>
      </c>
      <c r="BV2000" s="12">
        <f t="shared" si="5411"/>
        <v>25119</v>
      </c>
      <c r="BW2000" s="12">
        <f t="shared" si="5411"/>
        <v>3600</v>
      </c>
      <c r="BX2000" s="12">
        <f t="shared" si="5411"/>
        <v>1200</v>
      </c>
      <c r="BY2000" s="12">
        <f t="shared" si="5411"/>
        <v>1200</v>
      </c>
      <c r="BZ2000" s="12">
        <f t="shared" si="5411"/>
        <v>1200</v>
      </c>
      <c r="CA2000" s="12">
        <f t="shared" si="5365"/>
        <v>28719</v>
      </c>
      <c r="CB2000" s="124">
        <f t="shared" si="5376"/>
        <v>86.101034327687003</v>
      </c>
    </row>
    <row r="2001" spans="1:80" x14ac:dyDescent="0.25">
      <c r="A2001" s="4" t="s">
        <v>928</v>
      </c>
      <c r="B2001" s="4" t="s">
        <v>88</v>
      </c>
      <c r="C2001" s="4" t="s">
        <v>1104</v>
      </c>
      <c r="D2001" s="79" t="s">
        <v>1105</v>
      </c>
      <c r="E2001" s="89">
        <v>6139</v>
      </c>
      <c r="F2001" s="79"/>
      <c r="G2001" s="75" t="s">
        <v>1906</v>
      </c>
      <c r="H2001" s="13" t="s">
        <v>51</v>
      </c>
      <c r="I2001" s="14">
        <v>16100</v>
      </c>
      <c r="J2001" s="14">
        <f t="shared" si="5364"/>
        <v>13000</v>
      </c>
      <c r="K2001" s="14">
        <v>5000</v>
      </c>
      <c r="L2001" s="14">
        <f t="shared" si="5367"/>
        <v>8000</v>
      </c>
      <c r="M2001" s="14">
        <v>5000</v>
      </c>
      <c r="N2001" s="14">
        <v>0</v>
      </c>
      <c r="O2001" s="14">
        <v>3000</v>
      </c>
      <c r="P2001" s="14">
        <v>0</v>
      </c>
      <c r="Q2001" s="14">
        <v>0</v>
      </c>
      <c r="R2001" s="14">
        <v>5000</v>
      </c>
      <c r="S2001" s="14"/>
      <c r="T2001" s="14"/>
      <c r="U2001" s="14"/>
      <c r="V2001" s="14"/>
      <c r="W2001" s="14"/>
      <c r="X2001" s="14">
        <f t="shared" si="5288"/>
        <v>5000</v>
      </c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>
        <v>0</v>
      </c>
      <c r="AI2001" s="14">
        <v>5000</v>
      </c>
      <c r="AJ2001" s="14">
        <v>0</v>
      </c>
      <c r="AK2001" s="14"/>
      <c r="AL2001" s="14"/>
      <c r="AM2001" s="14"/>
      <c r="AN2001" s="14"/>
      <c r="AO2001" s="14"/>
      <c r="AP2001" s="14">
        <f t="shared" si="5289"/>
        <v>0</v>
      </c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>
        <v>0</v>
      </c>
      <c r="BA2001" s="14">
        <v>0</v>
      </c>
      <c r="BB2001" s="14">
        <v>3000</v>
      </c>
      <c r="BC2001" s="14"/>
      <c r="BD2001" s="14"/>
      <c r="BE2001" s="14"/>
      <c r="BF2001" s="14"/>
      <c r="BG2001" s="14"/>
      <c r="BH2001" s="14">
        <f t="shared" si="5290"/>
        <v>3000</v>
      </c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>
        <v>0</v>
      </c>
      <c r="BS2001" s="14">
        <v>3000</v>
      </c>
      <c r="BT2001" s="14">
        <v>13000</v>
      </c>
      <c r="BU2001" s="14">
        <v>22622</v>
      </c>
      <c r="BV2001" s="14">
        <v>18822</v>
      </c>
      <c r="BW2001" s="14">
        <f t="shared" si="5405"/>
        <v>0</v>
      </c>
      <c r="BX2001" s="14"/>
      <c r="BY2001" s="14"/>
      <c r="BZ2001" s="14"/>
      <c r="CA2001" s="14">
        <f t="shared" si="5365"/>
        <v>18822</v>
      </c>
      <c r="CB2001" s="122">
        <f t="shared" si="5376"/>
        <v>83.202192555919012</v>
      </c>
    </row>
    <row r="2002" spans="1:80" ht="22.5" x14ac:dyDescent="0.25">
      <c r="A2002" s="4" t="s">
        <v>928</v>
      </c>
      <c r="B2002" s="4" t="s">
        <v>88</v>
      </c>
      <c r="C2002" s="4" t="s">
        <v>1104</v>
      </c>
      <c r="D2002" s="79" t="s">
        <v>1105</v>
      </c>
      <c r="E2002" s="89">
        <v>6139</v>
      </c>
      <c r="F2002" s="79" t="s">
        <v>1112</v>
      </c>
      <c r="G2002" s="75" t="s">
        <v>1906</v>
      </c>
      <c r="H2002" s="13" t="s">
        <v>59</v>
      </c>
      <c r="I2002" s="14">
        <v>4700</v>
      </c>
      <c r="J2002" s="14">
        <f t="shared" si="5364"/>
        <v>5460</v>
      </c>
      <c r="K2002" s="14">
        <v>5460</v>
      </c>
      <c r="L2002" s="14">
        <f t="shared" si="5367"/>
        <v>0</v>
      </c>
      <c r="M2002" s="14">
        <v>0</v>
      </c>
      <c r="N2002" s="14">
        <v>0</v>
      </c>
      <c r="O2002" s="14">
        <v>0</v>
      </c>
      <c r="P2002" s="14">
        <v>0</v>
      </c>
      <c r="Q2002" s="14">
        <v>0</v>
      </c>
      <c r="R2002" s="14">
        <v>0</v>
      </c>
      <c r="S2002" s="14"/>
      <c r="T2002" s="14"/>
      <c r="U2002" s="14"/>
      <c r="V2002" s="14"/>
      <c r="W2002" s="14"/>
      <c r="X2002" s="14">
        <f t="shared" si="5288"/>
        <v>0</v>
      </c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>
        <v>0</v>
      </c>
      <c r="AI2002" s="14">
        <v>0</v>
      </c>
      <c r="AJ2002" s="14">
        <v>0</v>
      </c>
      <c r="AK2002" s="14"/>
      <c r="AL2002" s="14"/>
      <c r="AM2002" s="14"/>
      <c r="AN2002" s="14"/>
      <c r="AO2002" s="14"/>
      <c r="AP2002" s="14">
        <f t="shared" si="5289"/>
        <v>0</v>
      </c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>
        <v>0</v>
      </c>
      <c r="BA2002" s="14">
        <v>0</v>
      </c>
      <c r="BB2002" s="14">
        <v>0</v>
      </c>
      <c r="BC2002" s="14"/>
      <c r="BD2002" s="14"/>
      <c r="BE2002" s="14"/>
      <c r="BF2002" s="14"/>
      <c r="BG2002" s="14"/>
      <c r="BH2002" s="14">
        <f t="shared" si="5290"/>
        <v>0</v>
      </c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>
        <v>0</v>
      </c>
      <c r="BS2002" s="14">
        <v>0</v>
      </c>
      <c r="BT2002" s="14">
        <v>5733</v>
      </c>
      <c r="BU2002" s="14">
        <v>5733</v>
      </c>
      <c r="BV2002" s="14">
        <v>3297</v>
      </c>
      <c r="BW2002" s="14">
        <f t="shared" si="5405"/>
        <v>1800</v>
      </c>
      <c r="BX2002" s="14">
        <v>600</v>
      </c>
      <c r="BY2002" s="14">
        <v>600</v>
      </c>
      <c r="BZ2002" s="14">
        <v>600</v>
      </c>
      <c r="CA2002" s="14">
        <f t="shared" si="5365"/>
        <v>5097</v>
      </c>
      <c r="CB2002" s="122">
        <f t="shared" si="5376"/>
        <v>88.906331763474626</v>
      </c>
    </row>
    <row r="2003" spans="1:80" ht="22.5" x14ac:dyDescent="0.25">
      <c r="A2003" s="4" t="s">
        <v>928</v>
      </c>
      <c r="B2003" s="4" t="s">
        <v>88</v>
      </c>
      <c r="C2003" s="4" t="s">
        <v>1104</v>
      </c>
      <c r="D2003" s="79" t="s">
        <v>1105</v>
      </c>
      <c r="E2003" s="89">
        <v>6139</v>
      </c>
      <c r="F2003" s="79" t="s">
        <v>1113</v>
      </c>
      <c r="G2003" s="75" t="s">
        <v>1906</v>
      </c>
      <c r="H2003" s="13" t="s">
        <v>65</v>
      </c>
      <c r="I2003" s="14">
        <v>5000</v>
      </c>
      <c r="J2003" s="14">
        <f t="shared" si="5364"/>
        <v>5000</v>
      </c>
      <c r="K2003" s="14">
        <v>5000</v>
      </c>
      <c r="L2003" s="14">
        <f t="shared" si="5367"/>
        <v>0</v>
      </c>
      <c r="M2003" s="14">
        <v>0</v>
      </c>
      <c r="N2003" s="14">
        <v>0</v>
      </c>
      <c r="O2003" s="14">
        <v>0</v>
      </c>
      <c r="P2003" s="14">
        <v>0</v>
      </c>
      <c r="Q2003" s="14">
        <v>0</v>
      </c>
      <c r="R2003" s="14">
        <v>0</v>
      </c>
      <c r="S2003" s="14"/>
      <c r="T2003" s="14"/>
      <c r="U2003" s="14"/>
      <c r="V2003" s="14"/>
      <c r="W2003" s="14"/>
      <c r="X2003" s="14">
        <f t="shared" si="5288"/>
        <v>0</v>
      </c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>
        <v>0</v>
      </c>
      <c r="AI2003" s="14">
        <v>0</v>
      </c>
      <c r="AJ2003" s="14">
        <v>0</v>
      </c>
      <c r="AK2003" s="14"/>
      <c r="AL2003" s="14"/>
      <c r="AM2003" s="14"/>
      <c r="AN2003" s="14"/>
      <c r="AO2003" s="14"/>
      <c r="AP2003" s="14">
        <f t="shared" si="5289"/>
        <v>0</v>
      </c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>
        <v>0</v>
      </c>
      <c r="BA2003" s="14">
        <v>0</v>
      </c>
      <c r="BB2003" s="14">
        <v>0</v>
      </c>
      <c r="BC2003" s="14"/>
      <c r="BD2003" s="14"/>
      <c r="BE2003" s="14"/>
      <c r="BF2003" s="14"/>
      <c r="BG2003" s="14"/>
      <c r="BH2003" s="14">
        <f t="shared" si="5290"/>
        <v>0</v>
      </c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>
        <v>0</v>
      </c>
      <c r="BS2003" s="14">
        <v>0</v>
      </c>
      <c r="BT2003" s="14">
        <v>5000</v>
      </c>
      <c r="BU2003" s="14">
        <v>5000</v>
      </c>
      <c r="BV2003" s="14">
        <v>3000</v>
      </c>
      <c r="BW2003" s="14">
        <f t="shared" si="5405"/>
        <v>1800</v>
      </c>
      <c r="BX2003" s="14">
        <v>600</v>
      </c>
      <c r="BY2003" s="14">
        <v>600</v>
      </c>
      <c r="BZ2003" s="14">
        <v>600</v>
      </c>
      <c r="CA2003" s="14">
        <f t="shared" si="5365"/>
        <v>4800</v>
      </c>
      <c r="CB2003" s="122">
        <f t="shared" si="5376"/>
        <v>96</v>
      </c>
    </row>
    <row r="2004" spans="1:80" ht="22.5" x14ac:dyDescent="0.25">
      <c r="A2004" s="1" t="s">
        <v>1</v>
      </c>
      <c r="B2004" s="1" t="s">
        <v>1</v>
      </c>
      <c r="C2004" s="1" t="s">
        <v>1</v>
      </c>
      <c r="D2004" s="78" t="s">
        <v>1</v>
      </c>
      <c r="E2004" s="78" t="s">
        <v>1</v>
      </c>
      <c r="F2004" s="78" t="s">
        <v>1</v>
      </c>
      <c r="G2004" s="2" t="s">
        <v>1</v>
      </c>
      <c r="H2004" s="10" t="s">
        <v>66</v>
      </c>
      <c r="I2004" s="11">
        <f>SUM(I2005)</f>
        <v>100</v>
      </c>
      <c r="J2004" s="11">
        <f t="shared" si="5364"/>
        <v>100</v>
      </c>
      <c r="K2004" s="11">
        <f t="shared" ref="K2004:Q2005" si="5412">SUM(K2005)</f>
        <v>100</v>
      </c>
      <c r="L2004" s="11">
        <f t="shared" si="5367"/>
        <v>0</v>
      </c>
      <c r="M2004" s="11">
        <f t="shared" si="5412"/>
        <v>0</v>
      </c>
      <c r="N2004" s="11">
        <f t="shared" si="5412"/>
        <v>0</v>
      </c>
      <c r="O2004" s="11">
        <f t="shared" si="5412"/>
        <v>0</v>
      </c>
      <c r="P2004" s="11">
        <f t="shared" si="5412"/>
        <v>0</v>
      </c>
      <c r="Q2004" s="11">
        <f t="shared" si="5412"/>
        <v>0</v>
      </c>
      <c r="R2004" s="11">
        <f t="shared" ref="R2004:AG2005" si="5413">SUM(R2005)</f>
        <v>0</v>
      </c>
      <c r="S2004" s="11">
        <f t="shared" si="5413"/>
        <v>0</v>
      </c>
      <c r="T2004" s="11">
        <f t="shared" si="5413"/>
        <v>0</v>
      </c>
      <c r="U2004" s="11">
        <f t="shared" si="5413"/>
        <v>0</v>
      </c>
      <c r="V2004" s="11">
        <f t="shared" si="5413"/>
        <v>0</v>
      </c>
      <c r="W2004" s="11">
        <f t="shared" si="5413"/>
        <v>0</v>
      </c>
      <c r="X2004" s="11">
        <f t="shared" si="5413"/>
        <v>0</v>
      </c>
      <c r="Y2004" s="11">
        <f t="shared" si="5413"/>
        <v>0</v>
      </c>
      <c r="Z2004" s="11">
        <f t="shared" si="5413"/>
        <v>0</v>
      </c>
      <c r="AA2004" s="11">
        <f t="shared" si="5413"/>
        <v>0</v>
      </c>
      <c r="AB2004" s="11">
        <f t="shared" si="5413"/>
        <v>0</v>
      </c>
      <c r="AC2004" s="11">
        <f t="shared" si="5413"/>
        <v>0</v>
      </c>
      <c r="AD2004" s="11">
        <f t="shared" si="5413"/>
        <v>0</v>
      </c>
      <c r="AE2004" s="11">
        <f t="shared" si="5413"/>
        <v>0</v>
      </c>
      <c r="AF2004" s="11">
        <f t="shared" si="5413"/>
        <v>0</v>
      </c>
      <c r="AG2004" s="11">
        <f t="shared" si="5413"/>
        <v>0</v>
      </c>
      <c r="AH2004" s="11">
        <v>0</v>
      </c>
      <c r="AI2004" s="11">
        <v>0</v>
      </c>
      <c r="AJ2004" s="11">
        <f t="shared" ref="AJ2004:AY2005" si="5414">SUM(AJ2005)</f>
        <v>0</v>
      </c>
      <c r="AK2004" s="11">
        <f t="shared" si="5414"/>
        <v>0</v>
      </c>
      <c r="AL2004" s="11">
        <f t="shared" si="5414"/>
        <v>0</v>
      </c>
      <c r="AM2004" s="11">
        <f t="shared" si="5414"/>
        <v>0</v>
      </c>
      <c r="AN2004" s="11">
        <f t="shared" si="5414"/>
        <v>0</v>
      </c>
      <c r="AO2004" s="11">
        <f t="shared" si="5414"/>
        <v>0</v>
      </c>
      <c r="AP2004" s="11">
        <f t="shared" si="5414"/>
        <v>0</v>
      </c>
      <c r="AQ2004" s="11">
        <f t="shared" si="5414"/>
        <v>0</v>
      </c>
      <c r="AR2004" s="11">
        <f t="shared" si="5414"/>
        <v>0</v>
      </c>
      <c r="AS2004" s="11">
        <f t="shared" si="5414"/>
        <v>0</v>
      </c>
      <c r="AT2004" s="11">
        <f t="shared" si="5414"/>
        <v>0</v>
      </c>
      <c r="AU2004" s="11">
        <f t="shared" si="5414"/>
        <v>0</v>
      </c>
      <c r="AV2004" s="11">
        <f t="shared" si="5414"/>
        <v>0</v>
      </c>
      <c r="AW2004" s="11">
        <f t="shared" si="5414"/>
        <v>0</v>
      </c>
      <c r="AX2004" s="11">
        <f t="shared" si="5414"/>
        <v>0</v>
      </c>
      <c r="AY2004" s="11">
        <f t="shared" si="5414"/>
        <v>0</v>
      </c>
      <c r="AZ2004" s="11">
        <v>0</v>
      </c>
      <c r="BA2004" s="11">
        <v>0</v>
      </c>
      <c r="BB2004" s="11">
        <f t="shared" ref="BB2004:BQ2005" si="5415">SUM(BB2005)</f>
        <v>0</v>
      </c>
      <c r="BC2004" s="11">
        <f t="shared" si="5415"/>
        <v>0</v>
      </c>
      <c r="BD2004" s="11">
        <f t="shared" si="5415"/>
        <v>0</v>
      </c>
      <c r="BE2004" s="11">
        <f t="shared" si="5415"/>
        <v>0</v>
      </c>
      <c r="BF2004" s="11">
        <f t="shared" si="5415"/>
        <v>0</v>
      </c>
      <c r="BG2004" s="11">
        <f t="shared" si="5415"/>
        <v>0</v>
      </c>
      <c r="BH2004" s="11">
        <f t="shared" si="5415"/>
        <v>0</v>
      </c>
      <c r="BI2004" s="11">
        <f t="shared" si="5415"/>
        <v>0</v>
      </c>
      <c r="BJ2004" s="11">
        <f t="shared" si="5415"/>
        <v>0</v>
      </c>
      <c r="BK2004" s="11">
        <f t="shared" si="5415"/>
        <v>0</v>
      </c>
      <c r="BL2004" s="11">
        <f t="shared" si="5415"/>
        <v>0</v>
      </c>
      <c r="BM2004" s="11">
        <f t="shared" si="5415"/>
        <v>0</v>
      </c>
      <c r="BN2004" s="11">
        <f t="shared" si="5415"/>
        <v>0</v>
      </c>
      <c r="BO2004" s="11">
        <f t="shared" si="5415"/>
        <v>0</v>
      </c>
      <c r="BP2004" s="11">
        <f t="shared" si="5415"/>
        <v>0</v>
      </c>
      <c r="BQ2004" s="11">
        <f t="shared" si="5415"/>
        <v>0</v>
      </c>
      <c r="BR2004" s="11">
        <v>0</v>
      </c>
      <c r="BS2004" s="11">
        <v>0</v>
      </c>
      <c r="BT2004" s="11">
        <f t="shared" ref="BT2004:BZ2005" si="5416">SUM(BT2005)</f>
        <v>100</v>
      </c>
      <c r="BU2004" s="11">
        <f t="shared" si="5416"/>
        <v>100</v>
      </c>
      <c r="BV2004" s="11">
        <f t="shared" si="5416"/>
        <v>0</v>
      </c>
      <c r="BW2004" s="11">
        <f t="shared" si="5416"/>
        <v>0</v>
      </c>
      <c r="BX2004" s="11">
        <f t="shared" si="5416"/>
        <v>0</v>
      </c>
      <c r="BY2004" s="11">
        <f t="shared" si="5416"/>
        <v>0</v>
      </c>
      <c r="BZ2004" s="11">
        <f t="shared" si="5416"/>
        <v>0</v>
      </c>
      <c r="CA2004" s="11">
        <f t="shared" si="5365"/>
        <v>0</v>
      </c>
      <c r="CB2004" s="123">
        <f t="shared" si="5376"/>
        <v>0</v>
      </c>
    </row>
    <row r="2005" spans="1:80" x14ac:dyDescent="0.25">
      <c r="A2005" s="4" t="s">
        <v>928</v>
      </c>
      <c r="B2005" s="4" t="s">
        <v>88</v>
      </c>
      <c r="C2005" s="4" t="s">
        <v>1104</v>
      </c>
      <c r="D2005" s="79" t="s">
        <v>1105</v>
      </c>
      <c r="E2005" s="78" t="s">
        <v>67</v>
      </c>
      <c r="F2005" s="78" t="s">
        <v>1</v>
      </c>
      <c r="G2005" s="2" t="s">
        <v>1</v>
      </c>
      <c r="H2005" s="2" t="s">
        <v>68</v>
      </c>
      <c r="I2005" s="12">
        <f>SUM(I2006)</f>
        <v>100</v>
      </c>
      <c r="J2005" s="12">
        <f t="shared" si="5364"/>
        <v>100</v>
      </c>
      <c r="K2005" s="12">
        <f t="shared" si="5412"/>
        <v>100</v>
      </c>
      <c r="L2005" s="12">
        <f t="shared" si="5367"/>
        <v>0</v>
      </c>
      <c r="M2005" s="12">
        <f t="shared" si="5412"/>
        <v>0</v>
      </c>
      <c r="N2005" s="12">
        <f t="shared" si="5412"/>
        <v>0</v>
      </c>
      <c r="O2005" s="12">
        <f t="shared" si="5412"/>
        <v>0</v>
      </c>
      <c r="P2005" s="12">
        <f t="shared" si="5412"/>
        <v>0</v>
      </c>
      <c r="Q2005" s="12">
        <f t="shared" si="5412"/>
        <v>0</v>
      </c>
      <c r="R2005" s="12">
        <f t="shared" si="5413"/>
        <v>0</v>
      </c>
      <c r="S2005" s="12">
        <f t="shared" ref="S2005:AG2005" si="5417">SUM(S2006)</f>
        <v>0</v>
      </c>
      <c r="T2005" s="12">
        <f t="shared" si="5417"/>
        <v>0</v>
      </c>
      <c r="U2005" s="12">
        <f t="shared" si="5417"/>
        <v>0</v>
      </c>
      <c r="V2005" s="12">
        <f t="shared" si="5417"/>
        <v>0</v>
      </c>
      <c r="W2005" s="12">
        <f t="shared" si="5417"/>
        <v>0</v>
      </c>
      <c r="X2005" s="12">
        <f t="shared" si="5417"/>
        <v>0</v>
      </c>
      <c r="Y2005" s="12">
        <f t="shared" si="5417"/>
        <v>0</v>
      </c>
      <c r="Z2005" s="12">
        <f t="shared" si="5417"/>
        <v>0</v>
      </c>
      <c r="AA2005" s="12">
        <f t="shared" si="5417"/>
        <v>0</v>
      </c>
      <c r="AB2005" s="12">
        <f t="shared" si="5417"/>
        <v>0</v>
      </c>
      <c r="AC2005" s="12">
        <f t="shared" si="5417"/>
        <v>0</v>
      </c>
      <c r="AD2005" s="12">
        <f t="shared" si="5417"/>
        <v>0</v>
      </c>
      <c r="AE2005" s="12">
        <f t="shared" si="5417"/>
        <v>0</v>
      </c>
      <c r="AF2005" s="12">
        <f t="shared" si="5417"/>
        <v>0</v>
      </c>
      <c r="AG2005" s="12">
        <f t="shared" si="5417"/>
        <v>0</v>
      </c>
      <c r="AH2005" s="12">
        <v>0</v>
      </c>
      <c r="AI2005" s="12">
        <v>0</v>
      </c>
      <c r="AJ2005" s="12">
        <f t="shared" si="5414"/>
        <v>0</v>
      </c>
      <c r="AK2005" s="12">
        <f t="shared" ref="AK2005:AY2005" si="5418">SUM(AK2006)</f>
        <v>0</v>
      </c>
      <c r="AL2005" s="12">
        <f t="shared" si="5418"/>
        <v>0</v>
      </c>
      <c r="AM2005" s="12">
        <f t="shared" si="5418"/>
        <v>0</v>
      </c>
      <c r="AN2005" s="12">
        <f t="shared" si="5418"/>
        <v>0</v>
      </c>
      <c r="AO2005" s="12">
        <f t="shared" si="5418"/>
        <v>0</v>
      </c>
      <c r="AP2005" s="12">
        <f t="shared" si="5418"/>
        <v>0</v>
      </c>
      <c r="AQ2005" s="12">
        <f t="shared" si="5418"/>
        <v>0</v>
      </c>
      <c r="AR2005" s="12">
        <f t="shared" si="5418"/>
        <v>0</v>
      </c>
      <c r="AS2005" s="12">
        <f t="shared" si="5418"/>
        <v>0</v>
      </c>
      <c r="AT2005" s="12">
        <f t="shared" si="5418"/>
        <v>0</v>
      </c>
      <c r="AU2005" s="12">
        <f t="shared" si="5418"/>
        <v>0</v>
      </c>
      <c r="AV2005" s="12">
        <f t="shared" si="5418"/>
        <v>0</v>
      </c>
      <c r="AW2005" s="12">
        <f t="shared" si="5418"/>
        <v>0</v>
      </c>
      <c r="AX2005" s="12">
        <f t="shared" si="5418"/>
        <v>0</v>
      </c>
      <c r="AY2005" s="12">
        <f t="shared" si="5418"/>
        <v>0</v>
      </c>
      <c r="AZ2005" s="12">
        <v>0</v>
      </c>
      <c r="BA2005" s="12">
        <v>0</v>
      </c>
      <c r="BB2005" s="12">
        <f t="shared" si="5415"/>
        <v>0</v>
      </c>
      <c r="BC2005" s="12">
        <f t="shared" ref="BC2005:BQ2005" si="5419">SUM(BC2006)</f>
        <v>0</v>
      </c>
      <c r="BD2005" s="12">
        <f t="shared" si="5419"/>
        <v>0</v>
      </c>
      <c r="BE2005" s="12">
        <f t="shared" si="5419"/>
        <v>0</v>
      </c>
      <c r="BF2005" s="12">
        <f t="shared" si="5419"/>
        <v>0</v>
      </c>
      <c r="BG2005" s="12">
        <f t="shared" si="5419"/>
        <v>0</v>
      </c>
      <c r="BH2005" s="12">
        <f t="shared" si="5419"/>
        <v>0</v>
      </c>
      <c r="BI2005" s="12">
        <f t="shared" si="5419"/>
        <v>0</v>
      </c>
      <c r="BJ2005" s="12">
        <f t="shared" si="5419"/>
        <v>0</v>
      </c>
      <c r="BK2005" s="12">
        <f t="shared" si="5419"/>
        <v>0</v>
      </c>
      <c r="BL2005" s="12">
        <f t="shared" si="5419"/>
        <v>0</v>
      </c>
      <c r="BM2005" s="12">
        <f t="shared" si="5419"/>
        <v>0</v>
      </c>
      <c r="BN2005" s="12">
        <f t="shared" si="5419"/>
        <v>0</v>
      </c>
      <c r="BO2005" s="12">
        <f t="shared" si="5419"/>
        <v>0</v>
      </c>
      <c r="BP2005" s="12">
        <f t="shared" si="5419"/>
        <v>0</v>
      </c>
      <c r="BQ2005" s="12">
        <f t="shared" si="5419"/>
        <v>0</v>
      </c>
      <c r="BR2005" s="12">
        <v>0</v>
      </c>
      <c r="BS2005" s="12">
        <v>0</v>
      </c>
      <c r="BT2005" s="12">
        <f t="shared" si="5416"/>
        <v>100</v>
      </c>
      <c r="BU2005" s="12">
        <f t="shared" si="5416"/>
        <v>100</v>
      </c>
      <c r="BV2005" s="12">
        <f t="shared" si="5416"/>
        <v>0</v>
      </c>
      <c r="BW2005" s="12">
        <f t="shared" si="5416"/>
        <v>0</v>
      </c>
      <c r="BX2005" s="12">
        <f t="shared" si="5416"/>
        <v>0</v>
      </c>
      <c r="BY2005" s="12">
        <f t="shared" si="5416"/>
        <v>0</v>
      </c>
      <c r="BZ2005" s="12">
        <f t="shared" si="5416"/>
        <v>0</v>
      </c>
      <c r="CA2005" s="12">
        <f t="shared" si="5365"/>
        <v>0</v>
      </c>
      <c r="CB2005" s="124">
        <f t="shared" si="5376"/>
        <v>0</v>
      </c>
    </row>
    <row r="2006" spans="1:80" x14ac:dyDescent="0.25">
      <c r="A2006" s="4" t="s">
        <v>928</v>
      </c>
      <c r="B2006" s="4" t="s">
        <v>88</v>
      </c>
      <c r="C2006" s="4" t="s">
        <v>1104</v>
      </c>
      <c r="D2006" s="79" t="s">
        <v>1105</v>
      </c>
      <c r="E2006" s="89">
        <v>6148</v>
      </c>
      <c r="F2006" s="79"/>
      <c r="G2006" s="75" t="s">
        <v>1906</v>
      </c>
      <c r="H2006" s="13" t="s">
        <v>76</v>
      </c>
      <c r="I2006" s="14">
        <v>100</v>
      </c>
      <c r="J2006" s="14">
        <f t="shared" si="5364"/>
        <v>100</v>
      </c>
      <c r="K2006" s="14">
        <v>100</v>
      </c>
      <c r="L2006" s="14">
        <f t="shared" si="5367"/>
        <v>0</v>
      </c>
      <c r="M2006" s="14">
        <v>0</v>
      </c>
      <c r="N2006" s="14">
        <v>0</v>
      </c>
      <c r="O2006" s="14">
        <v>0</v>
      </c>
      <c r="P2006" s="14">
        <v>0</v>
      </c>
      <c r="Q2006" s="14">
        <v>0</v>
      </c>
      <c r="R2006" s="14">
        <v>0</v>
      </c>
      <c r="S2006" s="14"/>
      <c r="T2006" s="14"/>
      <c r="U2006" s="14"/>
      <c r="V2006" s="14"/>
      <c r="W2006" s="14"/>
      <c r="X2006" s="14">
        <f t="shared" si="5288"/>
        <v>0</v>
      </c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>
        <v>0</v>
      </c>
      <c r="AI2006" s="14">
        <v>0</v>
      </c>
      <c r="AJ2006" s="14">
        <v>0</v>
      </c>
      <c r="AK2006" s="14"/>
      <c r="AL2006" s="14"/>
      <c r="AM2006" s="14"/>
      <c r="AN2006" s="14"/>
      <c r="AO2006" s="14"/>
      <c r="AP2006" s="14">
        <f t="shared" si="5289"/>
        <v>0</v>
      </c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>
        <v>0</v>
      </c>
      <c r="BA2006" s="14">
        <v>0</v>
      </c>
      <c r="BB2006" s="14">
        <v>0</v>
      </c>
      <c r="BC2006" s="14"/>
      <c r="BD2006" s="14"/>
      <c r="BE2006" s="14"/>
      <c r="BF2006" s="14"/>
      <c r="BG2006" s="14"/>
      <c r="BH2006" s="14">
        <f t="shared" si="5290"/>
        <v>0</v>
      </c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>
        <v>0</v>
      </c>
      <c r="BS2006" s="14">
        <v>0</v>
      </c>
      <c r="BT2006" s="14">
        <v>100</v>
      </c>
      <c r="BU2006" s="14">
        <v>100</v>
      </c>
      <c r="BV2006" s="14">
        <v>0</v>
      </c>
      <c r="BW2006" s="14">
        <f t="shared" si="5405"/>
        <v>0</v>
      </c>
      <c r="BX2006" s="14"/>
      <c r="BY2006" s="14"/>
      <c r="BZ2006" s="14"/>
      <c r="CA2006" s="14">
        <f t="shared" si="5365"/>
        <v>0</v>
      </c>
      <c r="CB2006" s="122">
        <f t="shared" si="5376"/>
        <v>0</v>
      </c>
    </row>
    <row r="2007" spans="1:80" ht="22.5" x14ac:dyDescent="0.25">
      <c r="A2007" s="1" t="s">
        <v>1</v>
      </c>
      <c r="B2007" s="1" t="s">
        <v>1</v>
      </c>
      <c r="C2007" s="1" t="s">
        <v>1</v>
      </c>
      <c r="D2007" s="78" t="s">
        <v>1</v>
      </c>
      <c r="E2007" s="78" t="s">
        <v>1</v>
      </c>
      <c r="F2007" s="78" t="s">
        <v>1</v>
      </c>
      <c r="G2007" s="2" t="s">
        <v>1</v>
      </c>
      <c r="H2007" s="10" t="s">
        <v>77</v>
      </c>
      <c r="I2007" s="11">
        <f>SUM(I2008)</f>
        <v>38000</v>
      </c>
      <c r="J2007" s="11">
        <f t="shared" si="5364"/>
        <v>18000</v>
      </c>
      <c r="K2007" s="11">
        <f t="shared" ref="K2007:Q2007" si="5420">SUM(K2008)</f>
        <v>10000</v>
      </c>
      <c r="L2007" s="11">
        <f t="shared" si="5367"/>
        <v>8000</v>
      </c>
      <c r="M2007" s="11">
        <f t="shared" si="5420"/>
        <v>3000</v>
      </c>
      <c r="N2007" s="11">
        <f t="shared" si="5420"/>
        <v>2000</v>
      </c>
      <c r="O2007" s="11">
        <f t="shared" si="5420"/>
        <v>3000</v>
      </c>
      <c r="P2007" s="11">
        <f t="shared" si="5420"/>
        <v>0</v>
      </c>
      <c r="Q2007" s="11">
        <f t="shared" si="5420"/>
        <v>0</v>
      </c>
      <c r="R2007" s="11">
        <f t="shared" ref="R2007:AG2007" si="5421">SUM(R2008)</f>
        <v>3000</v>
      </c>
      <c r="S2007" s="11">
        <f t="shared" si="5421"/>
        <v>0</v>
      </c>
      <c r="T2007" s="11">
        <f t="shared" si="5421"/>
        <v>0</v>
      </c>
      <c r="U2007" s="11">
        <f t="shared" si="5421"/>
        <v>0</v>
      </c>
      <c r="V2007" s="11">
        <f t="shared" si="5421"/>
        <v>0</v>
      </c>
      <c r="W2007" s="11">
        <f t="shared" si="5421"/>
        <v>0</v>
      </c>
      <c r="X2007" s="11">
        <f t="shared" si="5421"/>
        <v>3000</v>
      </c>
      <c r="Y2007" s="11">
        <f t="shared" si="5421"/>
        <v>0</v>
      </c>
      <c r="Z2007" s="11">
        <f t="shared" si="5421"/>
        <v>0</v>
      </c>
      <c r="AA2007" s="11">
        <f t="shared" si="5421"/>
        <v>0</v>
      </c>
      <c r="AB2007" s="11">
        <f t="shared" si="5421"/>
        <v>0</v>
      </c>
      <c r="AC2007" s="11">
        <f t="shared" si="5421"/>
        <v>0</v>
      </c>
      <c r="AD2007" s="11">
        <f t="shared" si="5421"/>
        <v>0</v>
      </c>
      <c r="AE2007" s="11">
        <f t="shared" si="5421"/>
        <v>0</v>
      </c>
      <c r="AF2007" s="11">
        <f t="shared" si="5421"/>
        <v>0</v>
      </c>
      <c r="AG2007" s="11">
        <f t="shared" si="5421"/>
        <v>0</v>
      </c>
      <c r="AH2007" s="11">
        <v>0</v>
      </c>
      <c r="AI2007" s="11">
        <v>3000</v>
      </c>
      <c r="AJ2007" s="11">
        <f t="shared" ref="AJ2007:AY2007" si="5422">SUM(AJ2008)</f>
        <v>2000</v>
      </c>
      <c r="AK2007" s="11">
        <f t="shared" si="5422"/>
        <v>0</v>
      </c>
      <c r="AL2007" s="11">
        <f t="shared" si="5422"/>
        <v>0</v>
      </c>
      <c r="AM2007" s="11">
        <f t="shared" si="5422"/>
        <v>0</v>
      </c>
      <c r="AN2007" s="11">
        <f t="shared" si="5422"/>
        <v>0</v>
      </c>
      <c r="AO2007" s="11">
        <f t="shared" si="5422"/>
        <v>0</v>
      </c>
      <c r="AP2007" s="11">
        <f t="shared" si="5422"/>
        <v>2000</v>
      </c>
      <c r="AQ2007" s="11">
        <f t="shared" si="5422"/>
        <v>0</v>
      </c>
      <c r="AR2007" s="11">
        <f t="shared" si="5422"/>
        <v>0</v>
      </c>
      <c r="AS2007" s="11">
        <f t="shared" si="5422"/>
        <v>0</v>
      </c>
      <c r="AT2007" s="11">
        <f t="shared" si="5422"/>
        <v>0</v>
      </c>
      <c r="AU2007" s="11">
        <f t="shared" si="5422"/>
        <v>0</v>
      </c>
      <c r="AV2007" s="11">
        <f t="shared" si="5422"/>
        <v>0</v>
      </c>
      <c r="AW2007" s="11">
        <f t="shared" si="5422"/>
        <v>0</v>
      </c>
      <c r="AX2007" s="11">
        <f t="shared" si="5422"/>
        <v>0</v>
      </c>
      <c r="AY2007" s="11">
        <f t="shared" si="5422"/>
        <v>0</v>
      </c>
      <c r="AZ2007" s="11">
        <v>0</v>
      </c>
      <c r="BA2007" s="11">
        <v>2000</v>
      </c>
      <c r="BB2007" s="11">
        <f t="shared" ref="BB2007:BQ2007" si="5423">SUM(BB2008)</f>
        <v>3000</v>
      </c>
      <c r="BC2007" s="11">
        <f t="shared" si="5423"/>
        <v>0</v>
      </c>
      <c r="BD2007" s="11">
        <f t="shared" si="5423"/>
        <v>0</v>
      </c>
      <c r="BE2007" s="11">
        <f t="shared" si="5423"/>
        <v>4798</v>
      </c>
      <c r="BF2007" s="11">
        <f t="shared" si="5423"/>
        <v>0</v>
      </c>
      <c r="BG2007" s="11">
        <f t="shared" si="5423"/>
        <v>0</v>
      </c>
      <c r="BH2007" s="11">
        <f t="shared" si="5423"/>
        <v>7798</v>
      </c>
      <c r="BI2007" s="11">
        <f t="shared" si="5423"/>
        <v>0</v>
      </c>
      <c r="BJ2007" s="11">
        <f t="shared" si="5423"/>
        <v>1810</v>
      </c>
      <c r="BK2007" s="11">
        <f t="shared" si="5423"/>
        <v>0</v>
      </c>
      <c r="BL2007" s="11">
        <f t="shared" si="5423"/>
        <v>0</v>
      </c>
      <c r="BM2007" s="11">
        <f t="shared" si="5423"/>
        <v>2988</v>
      </c>
      <c r="BN2007" s="11">
        <f t="shared" si="5423"/>
        <v>0</v>
      </c>
      <c r="BO2007" s="11">
        <f t="shared" si="5423"/>
        <v>0</v>
      </c>
      <c r="BP2007" s="11">
        <f t="shared" si="5423"/>
        <v>0</v>
      </c>
      <c r="BQ2007" s="11">
        <f t="shared" si="5423"/>
        <v>0</v>
      </c>
      <c r="BR2007" s="11">
        <v>4798</v>
      </c>
      <c r="BS2007" s="11">
        <v>3000</v>
      </c>
      <c r="BT2007" s="11">
        <f t="shared" ref="BT2007:BZ2007" si="5424">SUM(BT2008)</f>
        <v>32000</v>
      </c>
      <c r="BU2007" s="11">
        <f t="shared" si="5424"/>
        <v>24000</v>
      </c>
      <c r="BV2007" s="11">
        <f t="shared" si="5424"/>
        <v>14000</v>
      </c>
      <c r="BW2007" s="11">
        <f t="shared" si="5424"/>
        <v>10000</v>
      </c>
      <c r="BX2007" s="11">
        <f t="shared" si="5424"/>
        <v>10000</v>
      </c>
      <c r="BY2007" s="11">
        <f t="shared" si="5424"/>
        <v>0</v>
      </c>
      <c r="BZ2007" s="11">
        <f t="shared" si="5424"/>
        <v>0</v>
      </c>
      <c r="CA2007" s="11">
        <f t="shared" si="5365"/>
        <v>24000</v>
      </c>
      <c r="CB2007" s="123">
        <f t="shared" si="5376"/>
        <v>100</v>
      </c>
    </row>
    <row r="2008" spans="1:80" x14ac:dyDescent="0.25">
      <c r="A2008" s="4" t="s">
        <v>928</v>
      </c>
      <c r="B2008" s="4" t="s">
        <v>88</v>
      </c>
      <c r="C2008" s="4" t="s">
        <v>1104</v>
      </c>
      <c r="D2008" s="79" t="s">
        <v>1105</v>
      </c>
      <c r="E2008" s="78" t="s">
        <v>78</v>
      </c>
      <c r="F2008" s="78" t="s">
        <v>1</v>
      </c>
      <c r="G2008" s="2" t="s">
        <v>1</v>
      </c>
      <c r="H2008" s="2" t="s">
        <v>79</v>
      </c>
      <c r="I2008" s="12">
        <f>SUM(I2009:I2010)</f>
        <v>38000</v>
      </c>
      <c r="J2008" s="12">
        <f t="shared" si="5364"/>
        <v>18000</v>
      </c>
      <c r="K2008" s="12">
        <f t="shared" ref="K2008" si="5425">SUM(K2009:K2010)</f>
        <v>10000</v>
      </c>
      <c r="L2008" s="12">
        <f t="shared" si="5367"/>
        <v>8000</v>
      </c>
      <c r="M2008" s="12">
        <f t="shared" ref="M2008:Q2008" si="5426">SUM(M2009:M2010)</f>
        <v>3000</v>
      </c>
      <c r="N2008" s="12">
        <f t="shared" si="5426"/>
        <v>2000</v>
      </c>
      <c r="O2008" s="12">
        <f t="shared" si="5426"/>
        <v>3000</v>
      </c>
      <c r="P2008" s="12">
        <f t="shared" si="5426"/>
        <v>0</v>
      </c>
      <c r="Q2008" s="12">
        <f t="shared" si="5426"/>
        <v>0</v>
      </c>
      <c r="R2008" s="12">
        <f t="shared" ref="R2008:AG2008" si="5427">SUM(R2009:R2010)</f>
        <v>3000</v>
      </c>
      <c r="S2008" s="12">
        <f t="shared" si="5427"/>
        <v>0</v>
      </c>
      <c r="T2008" s="12">
        <f t="shared" si="5427"/>
        <v>0</v>
      </c>
      <c r="U2008" s="12">
        <f t="shared" si="5427"/>
        <v>0</v>
      </c>
      <c r="V2008" s="12">
        <f t="shared" si="5427"/>
        <v>0</v>
      </c>
      <c r="W2008" s="12">
        <f t="shared" si="5427"/>
        <v>0</v>
      </c>
      <c r="X2008" s="12">
        <f t="shared" ref="X2008" si="5428">SUM(X2009:X2010)</f>
        <v>3000</v>
      </c>
      <c r="Y2008" s="12">
        <f t="shared" si="5427"/>
        <v>0</v>
      </c>
      <c r="Z2008" s="12">
        <f t="shared" si="5427"/>
        <v>0</v>
      </c>
      <c r="AA2008" s="12">
        <f t="shared" si="5427"/>
        <v>0</v>
      </c>
      <c r="AB2008" s="12">
        <f t="shared" si="5427"/>
        <v>0</v>
      </c>
      <c r="AC2008" s="12">
        <f t="shared" si="5427"/>
        <v>0</v>
      </c>
      <c r="AD2008" s="12">
        <f t="shared" si="5427"/>
        <v>0</v>
      </c>
      <c r="AE2008" s="12">
        <f t="shared" si="5427"/>
        <v>0</v>
      </c>
      <c r="AF2008" s="12">
        <f t="shared" si="5427"/>
        <v>0</v>
      </c>
      <c r="AG2008" s="12">
        <f t="shared" si="5427"/>
        <v>0</v>
      </c>
      <c r="AH2008" s="12">
        <v>0</v>
      </c>
      <c r="AI2008" s="12">
        <v>3000</v>
      </c>
      <c r="AJ2008" s="12">
        <f t="shared" ref="AJ2008:AY2008" si="5429">SUM(AJ2009:AJ2010)</f>
        <v>2000</v>
      </c>
      <c r="AK2008" s="12">
        <f t="shared" si="5429"/>
        <v>0</v>
      </c>
      <c r="AL2008" s="12">
        <f t="shared" si="5429"/>
        <v>0</v>
      </c>
      <c r="AM2008" s="12">
        <f t="shared" si="5429"/>
        <v>0</v>
      </c>
      <c r="AN2008" s="12">
        <f t="shared" si="5429"/>
        <v>0</v>
      </c>
      <c r="AO2008" s="12">
        <f t="shared" si="5429"/>
        <v>0</v>
      </c>
      <c r="AP2008" s="12">
        <f t="shared" ref="AP2008" si="5430">SUM(AP2009:AP2010)</f>
        <v>2000</v>
      </c>
      <c r="AQ2008" s="12">
        <f t="shared" si="5429"/>
        <v>0</v>
      </c>
      <c r="AR2008" s="12">
        <f t="shared" si="5429"/>
        <v>0</v>
      </c>
      <c r="AS2008" s="12">
        <f t="shared" si="5429"/>
        <v>0</v>
      </c>
      <c r="AT2008" s="12">
        <f t="shared" si="5429"/>
        <v>0</v>
      </c>
      <c r="AU2008" s="12">
        <f t="shared" si="5429"/>
        <v>0</v>
      </c>
      <c r="AV2008" s="12">
        <f t="shared" si="5429"/>
        <v>0</v>
      </c>
      <c r="AW2008" s="12">
        <f t="shared" si="5429"/>
        <v>0</v>
      </c>
      <c r="AX2008" s="12">
        <f t="shared" si="5429"/>
        <v>0</v>
      </c>
      <c r="AY2008" s="12">
        <f t="shared" si="5429"/>
        <v>0</v>
      </c>
      <c r="AZ2008" s="12">
        <v>0</v>
      </c>
      <c r="BA2008" s="12">
        <v>2000</v>
      </c>
      <c r="BB2008" s="12">
        <f t="shared" ref="BB2008:BQ2008" si="5431">SUM(BB2009:BB2010)</f>
        <v>3000</v>
      </c>
      <c r="BC2008" s="12">
        <f t="shared" si="5431"/>
        <v>0</v>
      </c>
      <c r="BD2008" s="12">
        <f t="shared" si="5431"/>
        <v>0</v>
      </c>
      <c r="BE2008" s="12">
        <f t="shared" si="5431"/>
        <v>4798</v>
      </c>
      <c r="BF2008" s="12">
        <f t="shared" si="5431"/>
        <v>0</v>
      </c>
      <c r="BG2008" s="12">
        <f t="shared" si="5431"/>
        <v>0</v>
      </c>
      <c r="BH2008" s="12">
        <f t="shared" ref="BH2008" si="5432">SUM(BH2009:BH2010)</f>
        <v>7798</v>
      </c>
      <c r="BI2008" s="12">
        <f t="shared" si="5431"/>
        <v>0</v>
      </c>
      <c r="BJ2008" s="12">
        <f t="shared" si="5431"/>
        <v>1810</v>
      </c>
      <c r="BK2008" s="12">
        <f t="shared" si="5431"/>
        <v>0</v>
      </c>
      <c r="BL2008" s="12">
        <f t="shared" si="5431"/>
        <v>0</v>
      </c>
      <c r="BM2008" s="12">
        <f t="shared" si="5431"/>
        <v>2988</v>
      </c>
      <c r="BN2008" s="12">
        <f t="shared" si="5431"/>
        <v>0</v>
      </c>
      <c r="BO2008" s="12">
        <f t="shared" si="5431"/>
        <v>0</v>
      </c>
      <c r="BP2008" s="12">
        <f t="shared" si="5431"/>
        <v>0</v>
      </c>
      <c r="BQ2008" s="12">
        <f t="shared" si="5431"/>
        <v>0</v>
      </c>
      <c r="BR2008" s="12">
        <v>4798</v>
      </c>
      <c r="BS2008" s="12">
        <v>3000</v>
      </c>
      <c r="BT2008" s="12">
        <f t="shared" ref="BT2008:BZ2008" si="5433">SUM(BT2009:BT2010)</f>
        <v>32000</v>
      </c>
      <c r="BU2008" s="12">
        <f t="shared" si="5433"/>
        <v>24000</v>
      </c>
      <c r="BV2008" s="12">
        <f t="shared" si="5433"/>
        <v>14000</v>
      </c>
      <c r="BW2008" s="12">
        <f t="shared" si="5433"/>
        <v>10000</v>
      </c>
      <c r="BX2008" s="12">
        <f t="shared" si="5433"/>
        <v>10000</v>
      </c>
      <c r="BY2008" s="12">
        <f t="shared" si="5433"/>
        <v>0</v>
      </c>
      <c r="BZ2008" s="12">
        <f t="shared" si="5433"/>
        <v>0</v>
      </c>
      <c r="CA2008" s="12">
        <f t="shared" si="5365"/>
        <v>24000</v>
      </c>
      <c r="CB2008" s="124">
        <f t="shared" si="5376"/>
        <v>100</v>
      </c>
    </row>
    <row r="2009" spans="1:80" x14ac:dyDescent="0.25">
      <c r="A2009" s="4" t="s">
        <v>928</v>
      </c>
      <c r="B2009" s="4" t="s">
        <v>88</v>
      </c>
      <c r="C2009" s="4" t="s">
        <v>1104</v>
      </c>
      <c r="D2009" s="79" t="s">
        <v>1105</v>
      </c>
      <c r="E2009" s="89">
        <v>8213</v>
      </c>
      <c r="F2009" s="79"/>
      <c r="G2009" s="75" t="s">
        <v>1906</v>
      </c>
      <c r="H2009" s="13" t="s">
        <v>81</v>
      </c>
      <c r="I2009" s="14">
        <v>28000</v>
      </c>
      <c r="J2009" s="14">
        <f t="shared" si="5364"/>
        <v>13000</v>
      </c>
      <c r="K2009" s="14">
        <v>5000</v>
      </c>
      <c r="L2009" s="14">
        <f t="shared" si="5367"/>
        <v>8000</v>
      </c>
      <c r="M2009" s="14">
        <v>3000</v>
      </c>
      <c r="N2009" s="14">
        <v>2000</v>
      </c>
      <c r="O2009" s="14">
        <v>3000</v>
      </c>
      <c r="P2009" s="14">
        <v>0</v>
      </c>
      <c r="Q2009" s="14">
        <v>0</v>
      </c>
      <c r="R2009" s="14">
        <v>3000</v>
      </c>
      <c r="S2009" s="14"/>
      <c r="T2009" s="14"/>
      <c r="U2009" s="14"/>
      <c r="V2009" s="14"/>
      <c r="W2009" s="14"/>
      <c r="X2009" s="14">
        <f t="shared" si="5288"/>
        <v>3000</v>
      </c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>
        <v>0</v>
      </c>
      <c r="AI2009" s="14">
        <v>3000</v>
      </c>
      <c r="AJ2009" s="14">
        <v>2000</v>
      </c>
      <c r="AK2009" s="14"/>
      <c r="AL2009" s="14"/>
      <c r="AM2009" s="14"/>
      <c r="AN2009" s="14"/>
      <c r="AO2009" s="14"/>
      <c r="AP2009" s="14">
        <f t="shared" si="5289"/>
        <v>2000</v>
      </c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>
        <v>0</v>
      </c>
      <c r="BA2009" s="14">
        <v>2000</v>
      </c>
      <c r="BB2009" s="14">
        <v>3000</v>
      </c>
      <c r="BC2009" s="14"/>
      <c r="BD2009" s="14"/>
      <c r="BE2009" s="14">
        <f>1810+2988</f>
        <v>4798</v>
      </c>
      <c r="BF2009" s="14"/>
      <c r="BG2009" s="14"/>
      <c r="BH2009" s="14">
        <f t="shared" si="5290"/>
        <v>7798</v>
      </c>
      <c r="BI2009" s="14"/>
      <c r="BJ2009" s="14">
        <v>1810</v>
      </c>
      <c r="BK2009" s="14"/>
      <c r="BL2009" s="14"/>
      <c r="BM2009" s="14">
        <v>2988</v>
      </c>
      <c r="BN2009" s="14"/>
      <c r="BO2009" s="14"/>
      <c r="BP2009" s="14"/>
      <c r="BQ2009" s="14"/>
      <c r="BR2009" s="14">
        <v>4798</v>
      </c>
      <c r="BS2009" s="14">
        <v>3000</v>
      </c>
      <c r="BT2009" s="14">
        <v>20000</v>
      </c>
      <c r="BU2009" s="14">
        <v>12000</v>
      </c>
      <c r="BV2009" s="14">
        <v>8000</v>
      </c>
      <c r="BW2009" s="14">
        <f t="shared" si="5405"/>
        <v>4000</v>
      </c>
      <c r="BX2009" s="14">
        <v>4000</v>
      </c>
      <c r="BY2009" s="14"/>
      <c r="BZ2009" s="14"/>
      <c r="CA2009" s="14">
        <f t="shared" si="5365"/>
        <v>12000</v>
      </c>
      <c r="CB2009" s="122">
        <f t="shared" si="5376"/>
        <v>100</v>
      </c>
    </row>
    <row r="2010" spans="1:80" x14ac:dyDescent="0.25">
      <c r="A2010" s="4" t="s">
        <v>928</v>
      </c>
      <c r="B2010" s="4" t="s">
        <v>88</v>
      </c>
      <c r="C2010" s="4" t="s">
        <v>1104</v>
      </c>
      <c r="D2010" s="79" t="s">
        <v>1105</v>
      </c>
      <c r="E2010" s="89">
        <v>8216</v>
      </c>
      <c r="F2010" s="79"/>
      <c r="G2010" s="75" t="s">
        <v>1906</v>
      </c>
      <c r="H2010" s="13" t="s">
        <v>319</v>
      </c>
      <c r="I2010" s="14">
        <v>10000</v>
      </c>
      <c r="J2010" s="14">
        <f t="shared" si="5364"/>
        <v>5000</v>
      </c>
      <c r="K2010" s="14">
        <v>5000</v>
      </c>
      <c r="L2010" s="14">
        <f t="shared" si="5367"/>
        <v>0</v>
      </c>
      <c r="M2010" s="14">
        <v>0</v>
      </c>
      <c r="N2010" s="14">
        <v>0</v>
      </c>
      <c r="O2010" s="14">
        <v>0</v>
      </c>
      <c r="P2010" s="14">
        <v>0</v>
      </c>
      <c r="Q2010" s="14">
        <v>0</v>
      </c>
      <c r="R2010" s="14">
        <v>0</v>
      </c>
      <c r="S2010" s="14"/>
      <c r="T2010" s="14"/>
      <c r="U2010" s="14"/>
      <c r="V2010" s="14"/>
      <c r="W2010" s="14"/>
      <c r="X2010" s="14">
        <f t="shared" ref="X2010:X2072" si="5434">R2010+S2010+T2010+U2010+V2010+W2010</f>
        <v>0</v>
      </c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>
        <v>0</v>
      </c>
      <c r="AI2010" s="14">
        <v>0</v>
      </c>
      <c r="AJ2010" s="14">
        <v>0</v>
      </c>
      <c r="AK2010" s="14"/>
      <c r="AL2010" s="14"/>
      <c r="AM2010" s="14"/>
      <c r="AN2010" s="14"/>
      <c r="AO2010" s="14"/>
      <c r="AP2010" s="14">
        <f t="shared" ref="AP2010:AP2072" si="5435">AJ2010+AK2010+AL2010+AM2010+AN2010+AO2010</f>
        <v>0</v>
      </c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>
        <v>0</v>
      </c>
      <c r="BA2010" s="14">
        <v>0</v>
      </c>
      <c r="BB2010" s="14">
        <v>0</v>
      </c>
      <c r="BC2010" s="14"/>
      <c r="BD2010" s="14"/>
      <c r="BE2010" s="14"/>
      <c r="BF2010" s="14"/>
      <c r="BG2010" s="14"/>
      <c r="BH2010" s="14">
        <f t="shared" ref="BH2010:BH2072" si="5436">BB2010+BC2010+BD2010+BE2010+BF2010+BG2010</f>
        <v>0</v>
      </c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>
        <v>0</v>
      </c>
      <c r="BS2010" s="14">
        <v>0</v>
      </c>
      <c r="BT2010" s="14">
        <v>12000</v>
      </c>
      <c r="BU2010" s="14">
        <v>12000</v>
      </c>
      <c r="BV2010" s="14">
        <v>6000</v>
      </c>
      <c r="BW2010" s="14">
        <f t="shared" si="5405"/>
        <v>6000</v>
      </c>
      <c r="BX2010" s="14">
        <v>6000</v>
      </c>
      <c r="BY2010" s="14"/>
      <c r="BZ2010" s="14"/>
      <c r="CA2010" s="14">
        <f t="shared" si="5365"/>
        <v>12000</v>
      </c>
      <c r="CB2010" s="122">
        <f t="shared" si="5376"/>
        <v>100</v>
      </c>
    </row>
    <row r="2011" spans="1:80" x14ac:dyDescent="0.25">
      <c r="A2011" s="13" t="s">
        <v>1</v>
      </c>
      <c r="B2011" s="13" t="s">
        <v>1</v>
      </c>
      <c r="C2011" s="13" t="s">
        <v>1</v>
      </c>
      <c r="D2011" s="74" t="s">
        <v>1</v>
      </c>
      <c r="E2011" s="74" t="s">
        <v>1</v>
      </c>
      <c r="F2011" s="74" t="s">
        <v>1</v>
      </c>
      <c r="G2011" s="13" t="s">
        <v>1</v>
      </c>
      <c r="H2011" s="10" t="s">
        <v>1114</v>
      </c>
      <c r="I2011" s="11">
        <f>SUM(I1981,I2004,I2007)</f>
        <v>2137404</v>
      </c>
      <c r="J2011" s="11">
        <f t="shared" si="5364"/>
        <v>2317039</v>
      </c>
      <c r="K2011" s="11">
        <f t="shared" ref="K2011" si="5437">SUM(K1981,K2004,K2007)</f>
        <v>2150539</v>
      </c>
      <c r="L2011" s="11">
        <f t="shared" si="5367"/>
        <v>166500</v>
      </c>
      <c r="M2011" s="11">
        <f t="shared" ref="M2011:Q2011" si="5438">SUM(M1981,M2004,M2007)</f>
        <v>147500</v>
      </c>
      <c r="N2011" s="11">
        <f t="shared" si="5438"/>
        <v>2000</v>
      </c>
      <c r="O2011" s="11">
        <f t="shared" si="5438"/>
        <v>17000</v>
      </c>
      <c r="P2011" s="11">
        <f t="shared" si="5438"/>
        <v>0</v>
      </c>
      <c r="Q2011" s="11">
        <f t="shared" si="5438"/>
        <v>0</v>
      </c>
      <c r="R2011" s="11">
        <f t="shared" ref="R2011:AG2011" si="5439">SUM(R1981,R2004,R2007)</f>
        <v>147500</v>
      </c>
      <c r="S2011" s="11">
        <f t="shared" si="5439"/>
        <v>0</v>
      </c>
      <c r="T2011" s="11">
        <f t="shared" si="5439"/>
        <v>0</v>
      </c>
      <c r="U2011" s="11">
        <f t="shared" si="5439"/>
        <v>0</v>
      </c>
      <c r="V2011" s="11">
        <f t="shared" si="5439"/>
        <v>0</v>
      </c>
      <c r="W2011" s="11">
        <f t="shared" si="5439"/>
        <v>0</v>
      </c>
      <c r="X2011" s="11">
        <f t="shared" si="5439"/>
        <v>147500</v>
      </c>
      <c r="Y2011" s="11">
        <f t="shared" si="5439"/>
        <v>4590</v>
      </c>
      <c r="Z2011" s="11">
        <f t="shared" si="5439"/>
        <v>14066</v>
      </c>
      <c r="AA2011" s="11">
        <f t="shared" si="5439"/>
        <v>17200</v>
      </c>
      <c r="AB2011" s="11">
        <f t="shared" si="5439"/>
        <v>17360</v>
      </c>
      <c r="AC2011" s="11">
        <f t="shared" si="5439"/>
        <v>18050</v>
      </c>
      <c r="AD2011" s="11">
        <f t="shared" si="5439"/>
        <v>10224</v>
      </c>
      <c r="AE2011" s="11">
        <f t="shared" si="5439"/>
        <v>0</v>
      </c>
      <c r="AF2011" s="11">
        <f t="shared" si="5439"/>
        <v>2666</v>
      </c>
      <c r="AG2011" s="11">
        <f t="shared" si="5439"/>
        <v>5760</v>
      </c>
      <c r="AH2011" s="11">
        <v>89916</v>
      </c>
      <c r="AI2011" s="11">
        <v>57584</v>
      </c>
      <c r="AJ2011" s="11">
        <f t="shared" ref="AJ2011:AY2011" si="5440">SUM(AJ1981,AJ2004,AJ2007)</f>
        <v>2000</v>
      </c>
      <c r="AK2011" s="11">
        <f t="shared" si="5440"/>
        <v>0</v>
      </c>
      <c r="AL2011" s="11">
        <f t="shared" si="5440"/>
        <v>0</v>
      </c>
      <c r="AM2011" s="11">
        <f t="shared" si="5440"/>
        <v>0</v>
      </c>
      <c r="AN2011" s="11">
        <f t="shared" si="5440"/>
        <v>0</v>
      </c>
      <c r="AO2011" s="11">
        <f t="shared" si="5440"/>
        <v>0</v>
      </c>
      <c r="AP2011" s="11">
        <f t="shared" si="5440"/>
        <v>2000</v>
      </c>
      <c r="AQ2011" s="11">
        <f t="shared" si="5440"/>
        <v>0</v>
      </c>
      <c r="AR2011" s="11">
        <f t="shared" si="5440"/>
        <v>0</v>
      </c>
      <c r="AS2011" s="11">
        <f t="shared" si="5440"/>
        <v>0</v>
      </c>
      <c r="AT2011" s="11">
        <f t="shared" si="5440"/>
        <v>0</v>
      </c>
      <c r="AU2011" s="11">
        <f t="shared" si="5440"/>
        <v>0</v>
      </c>
      <c r="AV2011" s="11">
        <f t="shared" si="5440"/>
        <v>0</v>
      </c>
      <c r="AW2011" s="11">
        <f t="shared" si="5440"/>
        <v>0</v>
      </c>
      <c r="AX2011" s="11">
        <f t="shared" si="5440"/>
        <v>0</v>
      </c>
      <c r="AY2011" s="11">
        <f t="shared" si="5440"/>
        <v>0</v>
      </c>
      <c r="AZ2011" s="11">
        <v>0</v>
      </c>
      <c r="BA2011" s="11">
        <v>2000</v>
      </c>
      <c r="BB2011" s="11">
        <f t="shared" ref="BB2011:BQ2011" si="5441">SUM(BB1981,BB2004,BB2007)</f>
        <v>17000</v>
      </c>
      <c r="BC2011" s="11">
        <f t="shared" si="5441"/>
        <v>0</v>
      </c>
      <c r="BD2011" s="11">
        <f t="shared" si="5441"/>
        <v>0</v>
      </c>
      <c r="BE2011" s="11">
        <f t="shared" si="5441"/>
        <v>5298</v>
      </c>
      <c r="BF2011" s="11">
        <f t="shared" si="5441"/>
        <v>0</v>
      </c>
      <c r="BG2011" s="11">
        <f t="shared" si="5441"/>
        <v>0</v>
      </c>
      <c r="BH2011" s="11">
        <f t="shared" si="5441"/>
        <v>22298</v>
      </c>
      <c r="BI2011" s="11">
        <f t="shared" si="5441"/>
        <v>0</v>
      </c>
      <c r="BJ2011" s="11">
        <f t="shared" si="5441"/>
        <v>1810</v>
      </c>
      <c r="BK2011" s="11">
        <f t="shared" si="5441"/>
        <v>0</v>
      </c>
      <c r="BL2011" s="11">
        <f t="shared" si="5441"/>
        <v>0</v>
      </c>
      <c r="BM2011" s="11">
        <f t="shared" si="5441"/>
        <v>3488</v>
      </c>
      <c r="BN2011" s="11">
        <f t="shared" si="5441"/>
        <v>0</v>
      </c>
      <c r="BO2011" s="11">
        <f t="shared" si="5441"/>
        <v>0</v>
      </c>
      <c r="BP2011" s="11">
        <f t="shared" si="5441"/>
        <v>0</v>
      </c>
      <c r="BQ2011" s="11">
        <f t="shared" si="5441"/>
        <v>0</v>
      </c>
      <c r="BR2011" s="11">
        <v>5298</v>
      </c>
      <c r="BS2011" s="11">
        <v>17000</v>
      </c>
      <c r="BT2011" s="11">
        <f t="shared" ref="BT2011:BZ2011" si="5442">SUM(BT1981,BT2004,BT2007)</f>
        <v>2435879</v>
      </c>
      <c r="BU2011" s="11">
        <f t="shared" si="5442"/>
        <v>2280604</v>
      </c>
      <c r="BV2011" s="11">
        <f t="shared" si="5442"/>
        <v>1260552</v>
      </c>
      <c r="BW2011" s="11">
        <f t="shared" si="5442"/>
        <v>507820</v>
      </c>
      <c r="BX2011" s="11">
        <f t="shared" si="5442"/>
        <v>200420</v>
      </c>
      <c r="BY2011" s="11">
        <f t="shared" si="5442"/>
        <v>153700</v>
      </c>
      <c r="BZ2011" s="11">
        <f t="shared" si="5442"/>
        <v>153700</v>
      </c>
      <c r="CA2011" s="11">
        <f t="shared" si="5365"/>
        <v>1768372</v>
      </c>
      <c r="CB2011" s="123">
        <f t="shared" si="5376"/>
        <v>77.53963423724592</v>
      </c>
    </row>
    <row r="2012" spans="1:80" ht="15.75" thickBot="1" x14ac:dyDescent="0.3">
      <c r="A2012" s="13" t="s">
        <v>1</v>
      </c>
      <c r="B2012" s="13" t="s">
        <v>1</v>
      </c>
      <c r="C2012" s="13" t="s">
        <v>1</v>
      </c>
      <c r="D2012" s="74" t="s">
        <v>1</v>
      </c>
      <c r="E2012" s="74" t="s">
        <v>1</v>
      </c>
      <c r="F2012" s="74" t="s">
        <v>1</v>
      </c>
      <c r="G2012" s="13" t="s">
        <v>1</v>
      </c>
      <c r="H2012" s="2" t="s">
        <v>83</v>
      </c>
      <c r="I2012" s="12">
        <v>31</v>
      </c>
      <c r="J2012" s="12">
        <f t="shared" si="5364"/>
        <v>50</v>
      </c>
      <c r="K2012" s="12">
        <v>50</v>
      </c>
      <c r="L2012" s="13"/>
      <c r="M2012" s="13" t="s">
        <v>1</v>
      </c>
      <c r="N2012" s="13" t="s">
        <v>1</v>
      </c>
      <c r="O2012" s="13" t="s">
        <v>1</v>
      </c>
      <c r="P2012" s="27"/>
      <c r="Q2012" s="13" t="s">
        <v>1</v>
      </c>
      <c r="R2012" s="13" t="s">
        <v>1</v>
      </c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>
        <v>0</v>
      </c>
      <c r="AI2012" s="13">
        <v>0</v>
      </c>
      <c r="AJ2012" s="13" t="s">
        <v>1</v>
      </c>
      <c r="AK2012" s="13"/>
      <c r="AL2012" s="13"/>
      <c r="AM2012" s="13"/>
      <c r="AN2012" s="13"/>
      <c r="AO2012" s="13"/>
      <c r="AP2012" s="13"/>
      <c r="AQ2012" s="13"/>
      <c r="AR2012" s="13"/>
      <c r="AS2012" s="13"/>
      <c r="AT2012" s="13"/>
      <c r="AU2012" s="13"/>
      <c r="AV2012" s="13"/>
      <c r="AW2012" s="13"/>
      <c r="AX2012" s="13"/>
      <c r="AY2012" s="13"/>
      <c r="AZ2012" s="13">
        <v>0</v>
      </c>
      <c r="BA2012" s="13">
        <v>0</v>
      </c>
      <c r="BB2012" s="13" t="s">
        <v>1</v>
      </c>
      <c r="BC2012" s="13"/>
      <c r="BD2012" s="13"/>
      <c r="BE2012" s="13"/>
      <c r="BF2012" s="13"/>
      <c r="BG2012" s="13"/>
      <c r="BH2012" s="13"/>
      <c r="BI2012" s="13"/>
      <c r="BJ2012" s="13"/>
      <c r="BK2012" s="13"/>
      <c r="BL2012" s="13"/>
      <c r="BM2012" s="13"/>
      <c r="BN2012" s="13"/>
      <c r="BO2012" s="13"/>
      <c r="BP2012" s="13"/>
      <c r="BQ2012" s="13"/>
      <c r="BR2012" s="13">
        <v>0</v>
      </c>
      <c r="BS2012" s="13">
        <v>0</v>
      </c>
      <c r="BT2012" s="12">
        <v>50</v>
      </c>
      <c r="BU2012" s="12">
        <v>50</v>
      </c>
      <c r="BV2012" s="12"/>
      <c r="BW2012" s="12">
        <f t="shared" si="5405"/>
        <v>0</v>
      </c>
      <c r="BX2012" s="12"/>
      <c r="BY2012" s="12"/>
      <c r="BZ2012" s="12"/>
      <c r="CA2012" s="12">
        <f t="shared" si="5365"/>
        <v>0</v>
      </c>
      <c r="CB2012" s="124"/>
    </row>
    <row r="2013" spans="1:80" ht="69.75" customHeight="1" thickBot="1" x14ac:dyDescent="0.3">
      <c r="A2013" s="133" t="s">
        <v>1</v>
      </c>
      <c r="B2013" s="133" t="s">
        <v>1</v>
      </c>
      <c r="C2013" s="133" t="s">
        <v>1</v>
      </c>
      <c r="D2013" s="135" t="s">
        <v>1</v>
      </c>
      <c r="E2013" s="135" t="s">
        <v>1</v>
      </c>
      <c r="F2013" s="135" t="s">
        <v>1</v>
      </c>
      <c r="G2013" s="137" t="s">
        <v>1</v>
      </c>
      <c r="H2013" s="5" t="s">
        <v>84</v>
      </c>
      <c r="I2013" s="5" t="s">
        <v>11</v>
      </c>
      <c r="J2013" s="5" t="s">
        <v>1809</v>
      </c>
      <c r="K2013" s="5" t="s">
        <v>12</v>
      </c>
      <c r="L2013" s="5" t="s">
        <v>13</v>
      </c>
      <c r="M2013" s="5" t="s">
        <v>14</v>
      </c>
      <c r="N2013" s="5" t="s">
        <v>15</v>
      </c>
      <c r="O2013" s="5" t="s">
        <v>16</v>
      </c>
      <c r="P2013" s="5" t="s">
        <v>17</v>
      </c>
      <c r="Q2013" s="5" t="s">
        <v>18</v>
      </c>
      <c r="R2013" s="71" t="s">
        <v>14</v>
      </c>
      <c r="S2013" s="71" t="s">
        <v>1843</v>
      </c>
      <c r="T2013" s="71" t="s">
        <v>1797</v>
      </c>
      <c r="U2013" s="71" t="s">
        <v>1832</v>
      </c>
      <c r="V2013" s="71" t="s">
        <v>1833</v>
      </c>
      <c r="W2013" s="71" t="s">
        <v>1834</v>
      </c>
      <c r="X2013" s="71" t="s">
        <v>1847</v>
      </c>
      <c r="Y2013" s="71" t="s">
        <v>1844</v>
      </c>
      <c r="Z2013" s="71" t="s">
        <v>1835</v>
      </c>
      <c r="AA2013" s="71" t="s">
        <v>1836</v>
      </c>
      <c r="AB2013" s="71" t="s">
        <v>1837</v>
      </c>
      <c r="AC2013" s="71" t="s">
        <v>1838</v>
      </c>
      <c r="AD2013" s="71" t="s">
        <v>1839</v>
      </c>
      <c r="AE2013" s="71" t="s">
        <v>1840</v>
      </c>
      <c r="AF2013" s="71" t="s">
        <v>1845</v>
      </c>
      <c r="AG2013" s="71" t="s">
        <v>1846</v>
      </c>
      <c r="AH2013" s="71" t="s">
        <v>1841</v>
      </c>
      <c r="AI2013" s="71" t="s">
        <v>1842</v>
      </c>
      <c r="AJ2013" s="72" t="s">
        <v>15</v>
      </c>
      <c r="AK2013" s="72" t="s">
        <v>1843</v>
      </c>
      <c r="AL2013" s="72" t="s">
        <v>1797</v>
      </c>
      <c r="AM2013" s="72" t="s">
        <v>1832</v>
      </c>
      <c r="AN2013" s="72" t="s">
        <v>1833</v>
      </c>
      <c r="AO2013" s="72" t="s">
        <v>1834</v>
      </c>
      <c r="AP2013" s="72" t="s">
        <v>1848</v>
      </c>
      <c r="AQ2013" s="72" t="s">
        <v>1844</v>
      </c>
      <c r="AR2013" s="72" t="s">
        <v>1835</v>
      </c>
      <c r="AS2013" s="72" t="s">
        <v>1836</v>
      </c>
      <c r="AT2013" s="72" t="s">
        <v>1837</v>
      </c>
      <c r="AU2013" s="72" t="s">
        <v>1838</v>
      </c>
      <c r="AV2013" s="72" t="s">
        <v>1839</v>
      </c>
      <c r="AW2013" s="72" t="s">
        <v>1840</v>
      </c>
      <c r="AX2013" s="72" t="s">
        <v>1845</v>
      </c>
      <c r="AY2013" s="72" t="s">
        <v>1846</v>
      </c>
      <c r="AZ2013" s="72" t="s">
        <v>1841</v>
      </c>
      <c r="BA2013" s="72" t="s">
        <v>1842</v>
      </c>
      <c r="BB2013" s="73" t="s">
        <v>16</v>
      </c>
      <c r="BC2013" s="73" t="s">
        <v>1843</v>
      </c>
      <c r="BD2013" s="73" t="s">
        <v>1797</v>
      </c>
      <c r="BE2013" s="73" t="s">
        <v>1832</v>
      </c>
      <c r="BF2013" s="73" t="s">
        <v>1833</v>
      </c>
      <c r="BG2013" s="73" t="s">
        <v>1834</v>
      </c>
      <c r="BH2013" s="73" t="s">
        <v>1849</v>
      </c>
      <c r="BI2013" s="73" t="s">
        <v>1844</v>
      </c>
      <c r="BJ2013" s="73" t="s">
        <v>1835</v>
      </c>
      <c r="BK2013" s="73" t="s">
        <v>1836</v>
      </c>
      <c r="BL2013" s="73" t="s">
        <v>1837</v>
      </c>
      <c r="BM2013" s="73" t="s">
        <v>1838</v>
      </c>
      <c r="BN2013" s="73" t="s">
        <v>1839</v>
      </c>
      <c r="BO2013" s="73" t="s">
        <v>1840</v>
      </c>
      <c r="BP2013" s="73" t="s">
        <v>1845</v>
      </c>
      <c r="BQ2013" s="73" t="s">
        <v>1846</v>
      </c>
      <c r="BR2013" s="73" t="s">
        <v>1841</v>
      </c>
      <c r="BS2013" s="73" t="s">
        <v>1842</v>
      </c>
      <c r="BT2013" s="5" t="s">
        <v>1911</v>
      </c>
      <c r="BU2013" s="5" t="s">
        <v>1942</v>
      </c>
      <c r="BV2013" s="5" t="s">
        <v>1943</v>
      </c>
      <c r="BW2013" s="5" t="s">
        <v>1944</v>
      </c>
      <c r="BX2013" s="5" t="s">
        <v>1945</v>
      </c>
      <c r="BY2013" s="5" t="s">
        <v>1946</v>
      </c>
      <c r="BZ2013" s="5" t="s">
        <v>1947</v>
      </c>
      <c r="CA2013" s="5" t="s">
        <v>1948</v>
      </c>
      <c r="CB2013" s="120" t="s">
        <v>1916</v>
      </c>
    </row>
    <row r="2014" spans="1:80" x14ac:dyDescent="0.25">
      <c r="A2014" s="134"/>
      <c r="B2014" s="134"/>
      <c r="C2014" s="134"/>
      <c r="D2014" s="136"/>
      <c r="E2014" s="136"/>
      <c r="F2014" s="136"/>
      <c r="G2014" s="138"/>
      <c r="H2014" s="15" t="s">
        <v>1</v>
      </c>
      <c r="I2014" s="9" t="s">
        <v>19</v>
      </c>
      <c r="J2014" s="9">
        <v>1</v>
      </c>
      <c r="K2014" s="9" t="s">
        <v>20</v>
      </c>
      <c r="L2014" s="9" t="s">
        <v>21</v>
      </c>
      <c r="M2014" s="9" t="s">
        <v>22</v>
      </c>
      <c r="N2014" s="9" t="s">
        <v>23</v>
      </c>
      <c r="O2014" s="9" t="s">
        <v>24</v>
      </c>
      <c r="P2014" s="9" t="s">
        <v>25</v>
      </c>
      <c r="Q2014" s="9" t="s">
        <v>26</v>
      </c>
      <c r="R2014" s="9">
        <v>1</v>
      </c>
      <c r="S2014" s="9">
        <v>2</v>
      </c>
      <c r="T2014" s="9">
        <v>3</v>
      </c>
      <c r="U2014" s="9">
        <v>4</v>
      </c>
      <c r="V2014" s="9">
        <v>5</v>
      </c>
      <c r="W2014" s="9">
        <v>6</v>
      </c>
      <c r="X2014" s="9">
        <v>7</v>
      </c>
      <c r="Y2014" s="9">
        <v>8</v>
      </c>
      <c r="Z2014" s="9">
        <v>9</v>
      </c>
      <c r="AA2014" s="9">
        <v>10</v>
      </c>
      <c r="AB2014" s="9">
        <v>11</v>
      </c>
      <c r="AC2014" s="9">
        <v>12</v>
      </c>
      <c r="AD2014" s="9">
        <v>13</v>
      </c>
      <c r="AE2014" s="9">
        <v>14</v>
      </c>
      <c r="AF2014" s="9">
        <v>15</v>
      </c>
      <c r="AG2014" s="9">
        <v>16</v>
      </c>
      <c r="AH2014" s="9">
        <v>20</v>
      </c>
      <c r="AI2014" s="9">
        <v>21</v>
      </c>
      <c r="AJ2014" s="9">
        <v>1</v>
      </c>
      <c r="AK2014" s="9">
        <v>2</v>
      </c>
      <c r="AL2014" s="9">
        <v>3</v>
      </c>
      <c r="AM2014" s="9">
        <v>4</v>
      </c>
      <c r="AN2014" s="9">
        <v>5</v>
      </c>
      <c r="AO2014" s="9">
        <v>6</v>
      </c>
      <c r="AP2014" s="9">
        <v>7</v>
      </c>
      <c r="AQ2014" s="9">
        <v>8</v>
      </c>
      <c r="AR2014" s="9">
        <v>9</v>
      </c>
      <c r="AS2014" s="9">
        <v>10</v>
      </c>
      <c r="AT2014" s="9">
        <v>11</v>
      </c>
      <c r="AU2014" s="9">
        <v>12</v>
      </c>
      <c r="AV2014" s="9">
        <v>13</v>
      </c>
      <c r="AW2014" s="9">
        <v>14</v>
      </c>
      <c r="AX2014" s="9">
        <v>15</v>
      </c>
      <c r="AY2014" s="9">
        <v>16</v>
      </c>
      <c r="AZ2014" s="9">
        <v>20</v>
      </c>
      <c r="BA2014" s="9">
        <v>21</v>
      </c>
      <c r="BB2014" s="9">
        <v>1</v>
      </c>
      <c r="BC2014" s="9">
        <v>2</v>
      </c>
      <c r="BD2014" s="9">
        <v>3</v>
      </c>
      <c r="BE2014" s="9">
        <v>4</v>
      </c>
      <c r="BF2014" s="9">
        <v>5</v>
      </c>
      <c r="BG2014" s="9">
        <v>6</v>
      </c>
      <c r="BH2014" s="9">
        <v>7</v>
      </c>
      <c r="BI2014" s="9">
        <v>8</v>
      </c>
      <c r="BJ2014" s="9">
        <v>9</v>
      </c>
      <c r="BK2014" s="9">
        <v>10</v>
      </c>
      <c r="BL2014" s="9">
        <v>11</v>
      </c>
      <c r="BM2014" s="9">
        <v>12</v>
      </c>
      <c r="BN2014" s="9">
        <v>13</v>
      </c>
      <c r="BO2014" s="9">
        <v>14</v>
      </c>
      <c r="BP2014" s="9">
        <v>15</v>
      </c>
      <c r="BQ2014" s="9">
        <v>16</v>
      </c>
      <c r="BR2014" s="9">
        <v>20</v>
      </c>
      <c r="BS2014" s="9">
        <v>21</v>
      </c>
      <c r="BT2014" s="9">
        <v>1</v>
      </c>
      <c r="BU2014" s="9">
        <v>2</v>
      </c>
      <c r="BV2014" s="9">
        <v>3</v>
      </c>
      <c r="BW2014" s="9" t="s">
        <v>1798</v>
      </c>
      <c r="BX2014" s="9">
        <v>5</v>
      </c>
      <c r="BY2014" s="9">
        <v>6</v>
      </c>
      <c r="BZ2014" s="9">
        <v>7</v>
      </c>
      <c r="CA2014" s="9" t="s">
        <v>1917</v>
      </c>
      <c r="CB2014" s="121">
        <v>9</v>
      </c>
    </row>
    <row r="2015" spans="1:80" x14ac:dyDescent="0.25">
      <c r="A2015" s="134"/>
      <c r="B2015" s="134"/>
      <c r="C2015" s="134"/>
      <c r="D2015" s="136"/>
      <c r="E2015" s="136"/>
      <c r="F2015" s="136"/>
      <c r="G2015" s="138"/>
      <c r="H2015" s="16" t="s">
        <v>1015</v>
      </c>
      <c r="I2015" s="17">
        <f>SUM(I2011)</f>
        <v>2137404</v>
      </c>
      <c r="J2015" s="17">
        <f t="shared" ref="J2015:J2016" si="5443">SUM(K2015,L2015,P2015,Q2015)</f>
        <v>2317039</v>
      </c>
      <c r="K2015" s="17">
        <f t="shared" ref="K2015" si="5444">SUM(K2011)</f>
        <v>2150539</v>
      </c>
      <c r="L2015" s="17">
        <f t="shared" ref="L2015:L2016" si="5445">SUM(M2015:O2015)</f>
        <v>166500</v>
      </c>
      <c r="M2015" s="17">
        <f t="shared" ref="M2015:Q2015" si="5446">SUM(M2011)</f>
        <v>147500</v>
      </c>
      <c r="N2015" s="17">
        <f t="shared" si="5446"/>
        <v>2000</v>
      </c>
      <c r="O2015" s="17">
        <f t="shared" si="5446"/>
        <v>17000</v>
      </c>
      <c r="P2015" s="17">
        <f t="shared" si="5446"/>
        <v>0</v>
      </c>
      <c r="Q2015" s="17">
        <f t="shared" si="5446"/>
        <v>0</v>
      </c>
      <c r="R2015" s="17">
        <f t="shared" ref="R2015:AG2015" si="5447">SUM(R2011)</f>
        <v>147500</v>
      </c>
      <c r="S2015" s="17">
        <f t="shared" si="5447"/>
        <v>0</v>
      </c>
      <c r="T2015" s="17">
        <f t="shared" si="5447"/>
        <v>0</v>
      </c>
      <c r="U2015" s="17">
        <f t="shared" si="5447"/>
        <v>0</v>
      </c>
      <c r="V2015" s="17">
        <f t="shared" si="5447"/>
        <v>0</v>
      </c>
      <c r="W2015" s="17">
        <f t="shared" si="5447"/>
        <v>0</v>
      </c>
      <c r="X2015" s="17">
        <f t="shared" ref="X2015" si="5448">SUM(X2011)</f>
        <v>147500</v>
      </c>
      <c r="Y2015" s="17">
        <f t="shared" si="5447"/>
        <v>4590</v>
      </c>
      <c r="Z2015" s="17">
        <f t="shared" si="5447"/>
        <v>14066</v>
      </c>
      <c r="AA2015" s="17">
        <f t="shared" si="5447"/>
        <v>17200</v>
      </c>
      <c r="AB2015" s="17">
        <f t="shared" si="5447"/>
        <v>17360</v>
      </c>
      <c r="AC2015" s="17">
        <f t="shared" si="5447"/>
        <v>18050</v>
      </c>
      <c r="AD2015" s="17">
        <f t="shared" si="5447"/>
        <v>10224</v>
      </c>
      <c r="AE2015" s="17">
        <f t="shared" si="5447"/>
        <v>0</v>
      </c>
      <c r="AF2015" s="17">
        <f t="shared" si="5447"/>
        <v>2666</v>
      </c>
      <c r="AG2015" s="17">
        <f t="shared" si="5447"/>
        <v>5760</v>
      </c>
      <c r="AH2015" s="17">
        <v>89916</v>
      </c>
      <c r="AI2015" s="17">
        <v>57584</v>
      </c>
      <c r="AJ2015" s="17">
        <f t="shared" ref="AJ2015:AY2015" si="5449">SUM(AJ2011)</f>
        <v>2000</v>
      </c>
      <c r="AK2015" s="17">
        <f t="shared" si="5449"/>
        <v>0</v>
      </c>
      <c r="AL2015" s="17">
        <f t="shared" si="5449"/>
        <v>0</v>
      </c>
      <c r="AM2015" s="17">
        <f t="shared" si="5449"/>
        <v>0</v>
      </c>
      <c r="AN2015" s="17">
        <f t="shared" si="5449"/>
        <v>0</v>
      </c>
      <c r="AO2015" s="17">
        <f t="shared" si="5449"/>
        <v>0</v>
      </c>
      <c r="AP2015" s="17">
        <f t="shared" ref="AP2015" si="5450">SUM(AP2011)</f>
        <v>2000</v>
      </c>
      <c r="AQ2015" s="17">
        <f t="shared" si="5449"/>
        <v>0</v>
      </c>
      <c r="AR2015" s="17">
        <f t="shared" si="5449"/>
        <v>0</v>
      </c>
      <c r="AS2015" s="17">
        <f t="shared" si="5449"/>
        <v>0</v>
      </c>
      <c r="AT2015" s="17">
        <f t="shared" si="5449"/>
        <v>0</v>
      </c>
      <c r="AU2015" s="17">
        <f t="shared" si="5449"/>
        <v>0</v>
      </c>
      <c r="AV2015" s="17">
        <f t="shared" si="5449"/>
        <v>0</v>
      </c>
      <c r="AW2015" s="17">
        <f t="shared" si="5449"/>
        <v>0</v>
      </c>
      <c r="AX2015" s="17">
        <f t="shared" si="5449"/>
        <v>0</v>
      </c>
      <c r="AY2015" s="17">
        <f t="shared" si="5449"/>
        <v>0</v>
      </c>
      <c r="AZ2015" s="17">
        <v>0</v>
      </c>
      <c r="BA2015" s="17">
        <v>2000</v>
      </c>
      <c r="BB2015" s="17">
        <f t="shared" ref="BB2015:BQ2015" si="5451">SUM(BB2011)</f>
        <v>17000</v>
      </c>
      <c r="BC2015" s="17">
        <f t="shared" si="5451"/>
        <v>0</v>
      </c>
      <c r="BD2015" s="17">
        <f t="shared" si="5451"/>
        <v>0</v>
      </c>
      <c r="BE2015" s="17">
        <f t="shared" si="5451"/>
        <v>5298</v>
      </c>
      <c r="BF2015" s="17">
        <f t="shared" si="5451"/>
        <v>0</v>
      </c>
      <c r="BG2015" s="17">
        <f t="shared" si="5451"/>
        <v>0</v>
      </c>
      <c r="BH2015" s="17">
        <f t="shared" ref="BH2015" si="5452">SUM(BH2011)</f>
        <v>22298</v>
      </c>
      <c r="BI2015" s="17">
        <f t="shared" si="5451"/>
        <v>0</v>
      </c>
      <c r="BJ2015" s="17">
        <f t="shared" si="5451"/>
        <v>1810</v>
      </c>
      <c r="BK2015" s="17">
        <f t="shared" si="5451"/>
        <v>0</v>
      </c>
      <c r="BL2015" s="17">
        <f t="shared" si="5451"/>
        <v>0</v>
      </c>
      <c r="BM2015" s="17">
        <f t="shared" si="5451"/>
        <v>3488</v>
      </c>
      <c r="BN2015" s="17">
        <f t="shared" si="5451"/>
        <v>0</v>
      </c>
      <c r="BO2015" s="17">
        <f t="shared" si="5451"/>
        <v>0</v>
      </c>
      <c r="BP2015" s="17">
        <f t="shared" si="5451"/>
        <v>0</v>
      </c>
      <c r="BQ2015" s="17">
        <f t="shared" si="5451"/>
        <v>0</v>
      </c>
      <c r="BR2015" s="17">
        <v>5298</v>
      </c>
      <c r="BS2015" s="17">
        <v>17000</v>
      </c>
      <c r="BT2015" s="17">
        <f t="shared" ref="BT2015:BW2015" si="5453">SUM(BT2011)</f>
        <v>2435879</v>
      </c>
      <c r="BU2015" s="17">
        <f t="shared" ref="BU2015:BV2015" si="5454">SUM(BU2011)</f>
        <v>2280604</v>
      </c>
      <c r="BV2015" s="17">
        <f t="shared" si="5454"/>
        <v>1260552</v>
      </c>
      <c r="BW2015" s="17">
        <f t="shared" si="5453"/>
        <v>507820</v>
      </c>
      <c r="BX2015" s="17">
        <f t="shared" ref="BX2015:BZ2015" si="5455">SUM(BX2011)</f>
        <v>200420</v>
      </c>
      <c r="BY2015" s="17">
        <f t="shared" si="5455"/>
        <v>153700</v>
      </c>
      <c r="BZ2015" s="17">
        <f t="shared" si="5455"/>
        <v>153700</v>
      </c>
      <c r="CA2015" s="17">
        <f>BV2015+BW2015</f>
        <v>1768372</v>
      </c>
      <c r="CB2015" s="125">
        <f>IF(BU2015=0,"-",CA2015/BU2015*100)</f>
        <v>77.53963423724592</v>
      </c>
    </row>
    <row r="2016" spans="1:80" x14ac:dyDescent="0.25">
      <c r="A2016" s="134"/>
      <c r="B2016" s="134"/>
      <c r="C2016" s="134"/>
      <c r="D2016" s="136"/>
      <c r="E2016" s="136"/>
      <c r="F2016" s="136"/>
      <c r="G2016" s="138"/>
      <c r="H2016" s="18" t="s">
        <v>86</v>
      </c>
      <c r="I2016" s="17">
        <f>SUM(I2015)</f>
        <v>2137404</v>
      </c>
      <c r="J2016" s="17">
        <f t="shared" si="5443"/>
        <v>2317039</v>
      </c>
      <c r="K2016" s="17">
        <f t="shared" ref="K2016" si="5456">SUM(K2015)</f>
        <v>2150539</v>
      </c>
      <c r="L2016" s="17">
        <f t="shared" si="5445"/>
        <v>166500</v>
      </c>
      <c r="M2016" s="17">
        <f t="shared" ref="M2016:Q2016" si="5457">SUM(M2015)</f>
        <v>147500</v>
      </c>
      <c r="N2016" s="17">
        <f t="shared" si="5457"/>
        <v>2000</v>
      </c>
      <c r="O2016" s="17">
        <f t="shared" si="5457"/>
        <v>17000</v>
      </c>
      <c r="P2016" s="17">
        <f t="shared" si="5457"/>
        <v>0</v>
      </c>
      <c r="Q2016" s="17">
        <f t="shared" si="5457"/>
        <v>0</v>
      </c>
      <c r="R2016" s="17">
        <f t="shared" ref="R2016:AG2016" si="5458">SUM(R2015)</f>
        <v>147500</v>
      </c>
      <c r="S2016" s="17">
        <f t="shared" si="5458"/>
        <v>0</v>
      </c>
      <c r="T2016" s="17">
        <f t="shared" si="5458"/>
        <v>0</v>
      </c>
      <c r="U2016" s="17">
        <f t="shared" si="5458"/>
        <v>0</v>
      </c>
      <c r="V2016" s="17">
        <f t="shared" si="5458"/>
        <v>0</v>
      </c>
      <c r="W2016" s="17">
        <f t="shared" si="5458"/>
        <v>0</v>
      </c>
      <c r="X2016" s="17">
        <f t="shared" ref="X2016" si="5459">SUM(X2015)</f>
        <v>147500</v>
      </c>
      <c r="Y2016" s="17">
        <f t="shared" si="5458"/>
        <v>4590</v>
      </c>
      <c r="Z2016" s="17">
        <f t="shared" si="5458"/>
        <v>14066</v>
      </c>
      <c r="AA2016" s="17">
        <f t="shared" si="5458"/>
        <v>17200</v>
      </c>
      <c r="AB2016" s="17">
        <f t="shared" si="5458"/>
        <v>17360</v>
      </c>
      <c r="AC2016" s="17">
        <f t="shared" si="5458"/>
        <v>18050</v>
      </c>
      <c r="AD2016" s="17">
        <f t="shared" si="5458"/>
        <v>10224</v>
      </c>
      <c r="AE2016" s="17">
        <f t="shared" si="5458"/>
        <v>0</v>
      </c>
      <c r="AF2016" s="17">
        <f t="shared" si="5458"/>
        <v>2666</v>
      </c>
      <c r="AG2016" s="17">
        <f t="shared" si="5458"/>
        <v>5760</v>
      </c>
      <c r="AH2016" s="17">
        <v>89916</v>
      </c>
      <c r="AI2016" s="17">
        <v>57584</v>
      </c>
      <c r="AJ2016" s="17">
        <f t="shared" ref="AJ2016:AY2016" si="5460">SUM(AJ2015)</f>
        <v>2000</v>
      </c>
      <c r="AK2016" s="17">
        <f t="shared" si="5460"/>
        <v>0</v>
      </c>
      <c r="AL2016" s="17">
        <f t="shared" si="5460"/>
        <v>0</v>
      </c>
      <c r="AM2016" s="17">
        <f t="shared" si="5460"/>
        <v>0</v>
      </c>
      <c r="AN2016" s="17">
        <f t="shared" si="5460"/>
        <v>0</v>
      </c>
      <c r="AO2016" s="17">
        <f t="shared" si="5460"/>
        <v>0</v>
      </c>
      <c r="AP2016" s="17">
        <f t="shared" ref="AP2016" si="5461">SUM(AP2015)</f>
        <v>2000</v>
      </c>
      <c r="AQ2016" s="17">
        <f t="shared" si="5460"/>
        <v>0</v>
      </c>
      <c r="AR2016" s="17">
        <f t="shared" si="5460"/>
        <v>0</v>
      </c>
      <c r="AS2016" s="17">
        <f t="shared" si="5460"/>
        <v>0</v>
      </c>
      <c r="AT2016" s="17">
        <f t="shared" si="5460"/>
        <v>0</v>
      </c>
      <c r="AU2016" s="17">
        <f t="shared" si="5460"/>
        <v>0</v>
      </c>
      <c r="AV2016" s="17">
        <f t="shared" si="5460"/>
        <v>0</v>
      </c>
      <c r="AW2016" s="17">
        <f t="shared" si="5460"/>
        <v>0</v>
      </c>
      <c r="AX2016" s="17">
        <f t="shared" si="5460"/>
        <v>0</v>
      </c>
      <c r="AY2016" s="17">
        <f t="shared" si="5460"/>
        <v>0</v>
      </c>
      <c r="AZ2016" s="17">
        <v>0</v>
      </c>
      <c r="BA2016" s="17">
        <v>2000</v>
      </c>
      <c r="BB2016" s="17">
        <f t="shared" ref="BB2016:BQ2016" si="5462">SUM(BB2015)</f>
        <v>17000</v>
      </c>
      <c r="BC2016" s="17">
        <f t="shared" si="5462"/>
        <v>0</v>
      </c>
      <c r="BD2016" s="17">
        <f t="shared" si="5462"/>
        <v>0</v>
      </c>
      <c r="BE2016" s="17">
        <f t="shared" si="5462"/>
        <v>5298</v>
      </c>
      <c r="BF2016" s="17">
        <f t="shared" si="5462"/>
        <v>0</v>
      </c>
      <c r="BG2016" s="17">
        <f t="shared" si="5462"/>
        <v>0</v>
      </c>
      <c r="BH2016" s="17">
        <f t="shared" ref="BH2016" si="5463">SUM(BH2015)</f>
        <v>22298</v>
      </c>
      <c r="BI2016" s="17">
        <f t="shared" si="5462"/>
        <v>0</v>
      </c>
      <c r="BJ2016" s="17">
        <f t="shared" si="5462"/>
        <v>1810</v>
      </c>
      <c r="BK2016" s="17">
        <f t="shared" si="5462"/>
        <v>0</v>
      </c>
      <c r="BL2016" s="17">
        <f t="shared" si="5462"/>
        <v>0</v>
      </c>
      <c r="BM2016" s="17">
        <f t="shared" si="5462"/>
        <v>3488</v>
      </c>
      <c r="BN2016" s="17">
        <f t="shared" si="5462"/>
        <v>0</v>
      </c>
      <c r="BO2016" s="17">
        <f t="shared" si="5462"/>
        <v>0</v>
      </c>
      <c r="BP2016" s="17">
        <f t="shared" si="5462"/>
        <v>0</v>
      </c>
      <c r="BQ2016" s="17">
        <f t="shared" si="5462"/>
        <v>0</v>
      </c>
      <c r="BR2016" s="17">
        <v>5298</v>
      </c>
      <c r="BS2016" s="17">
        <v>17000</v>
      </c>
      <c r="BT2016" s="17">
        <f t="shared" ref="BT2016:BW2016" si="5464">SUM(BT2015)</f>
        <v>2435879</v>
      </c>
      <c r="BU2016" s="17">
        <f t="shared" ref="BU2016:BV2016" si="5465">SUM(BU2015)</f>
        <v>2280604</v>
      </c>
      <c r="BV2016" s="17">
        <f t="shared" si="5465"/>
        <v>1260552</v>
      </c>
      <c r="BW2016" s="17">
        <f t="shared" si="5464"/>
        <v>507820</v>
      </c>
      <c r="BX2016" s="17">
        <f t="shared" ref="BX2016" si="5466">SUM(BX2015)</f>
        <v>200420</v>
      </c>
      <c r="BY2016" s="17">
        <f t="shared" ref="BY2016" si="5467">SUM(BY2015)</f>
        <v>153700</v>
      </c>
      <c r="BZ2016" s="17">
        <f t="shared" ref="BZ2016" si="5468">SUM(BZ2015)</f>
        <v>153700</v>
      </c>
      <c r="CA2016" s="17">
        <f>BV2016+BW2016</f>
        <v>1768372</v>
      </c>
      <c r="CB2016" s="125">
        <f>IF(BU2016=0,"-",CA2016/BU2016*100)</f>
        <v>77.53963423724592</v>
      </c>
    </row>
    <row r="2017" spans="1:80" x14ac:dyDescent="0.25">
      <c r="A2017" s="139"/>
      <c r="B2017" s="139"/>
      <c r="C2017" s="139"/>
      <c r="D2017" s="140"/>
      <c r="E2017" s="140"/>
      <c r="F2017" s="140"/>
      <c r="G2017" s="141"/>
      <c r="X2017">
        <f t="shared" si="5434"/>
        <v>0</v>
      </c>
      <c r="AH2017">
        <v>0</v>
      </c>
      <c r="AI2017">
        <v>0</v>
      </c>
      <c r="AP2017">
        <f t="shared" si="5435"/>
        <v>0</v>
      </c>
      <c r="AZ2017">
        <v>0</v>
      </c>
      <c r="BA2017">
        <v>0</v>
      </c>
      <c r="BH2017">
        <f t="shared" si="5436"/>
        <v>0</v>
      </c>
      <c r="BR2017">
        <v>0</v>
      </c>
      <c r="BS2017">
        <v>0</v>
      </c>
      <c r="BU2017">
        <v>0</v>
      </c>
      <c r="BV2017">
        <v>0</v>
      </c>
      <c r="BW2017">
        <f t="shared" si="5405"/>
        <v>0</v>
      </c>
      <c r="CA2017">
        <f>BV2017+BW2017</f>
        <v>0</v>
      </c>
      <c r="CB2017" s="126" t="str">
        <f>IF(BU2017=0,"-",CA2017/BU2017*100)</f>
        <v>-</v>
      </c>
    </row>
    <row r="2018" spans="1:80" ht="15.75" thickBot="1" x14ac:dyDescent="0.3">
      <c r="A2018" s="13" t="s">
        <v>1</v>
      </c>
      <c r="B2018" s="13" t="s">
        <v>1</v>
      </c>
      <c r="C2018" s="13" t="s">
        <v>1</v>
      </c>
      <c r="D2018" s="74" t="s">
        <v>1</v>
      </c>
      <c r="E2018" s="74" t="s">
        <v>1</v>
      </c>
      <c r="F2018" s="74" t="s">
        <v>1</v>
      </c>
      <c r="G2018" s="13" t="s">
        <v>1</v>
      </c>
      <c r="H2018" s="19" t="s">
        <v>1</v>
      </c>
      <c r="I2018" s="19" t="s">
        <v>1</v>
      </c>
      <c r="J2018" s="19"/>
      <c r="K2018" s="19" t="s">
        <v>1</v>
      </c>
      <c r="L2018" s="19"/>
      <c r="M2018" s="19" t="s">
        <v>1</v>
      </c>
      <c r="N2018" s="19" t="s">
        <v>1</v>
      </c>
      <c r="O2018" s="19" t="s">
        <v>1</v>
      </c>
      <c r="P2018" s="31"/>
      <c r="Q2018" s="19" t="s">
        <v>1</v>
      </c>
      <c r="R2018" s="19" t="s">
        <v>1</v>
      </c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"/>
      <c r="AE2018" s="19"/>
      <c r="AF2018" s="19"/>
      <c r="AG2018" s="19"/>
      <c r="AH2018" s="19">
        <v>0</v>
      </c>
      <c r="AI2018" s="19">
        <v>0</v>
      </c>
      <c r="AJ2018" s="19" t="s">
        <v>1</v>
      </c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>
        <v>0</v>
      </c>
      <c r="BA2018" s="19">
        <v>0</v>
      </c>
      <c r="BB2018" s="19" t="s">
        <v>1</v>
      </c>
      <c r="BC2018" s="19"/>
      <c r="BD2018" s="19"/>
      <c r="BE2018" s="19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>
        <v>0</v>
      </c>
      <c r="BS2018" s="19">
        <v>0</v>
      </c>
      <c r="BT2018" s="19"/>
      <c r="BU2018" s="19"/>
      <c r="BV2018" s="19"/>
      <c r="BW2018" s="19">
        <f t="shared" si="5405"/>
        <v>0</v>
      </c>
      <c r="BX2018" s="19"/>
      <c r="BY2018" s="19"/>
      <c r="BZ2018" s="19"/>
      <c r="CA2018" s="19">
        <f>BV2018+BW2018</f>
        <v>0</v>
      </c>
      <c r="CB2018" s="127"/>
    </row>
    <row r="2019" spans="1:80" ht="69.75" customHeight="1" thickBot="1" x14ac:dyDescent="0.3">
      <c r="A2019" s="5" t="s">
        <v>4</v>
      </c>
      <c r="B2019" s="5" t="s">
        <v>5</v>
      </c>
      <c r="C2019" s="5" t="s">
        <v>6</v>
      </c>
      <c r="D2019" s="80" t="s">
        <v>1</v>
      </c>
      <c r="E2019" s="88" t="s">
        <v>7</v>
      </c>
      <c r="F2019" s="88" t="s">
        <v>8</v>
      </c>
      <c r="G2019" s="5" t="s">
        <v>9</v>
      </c>
      <c r="H2019" s="5" t="s">
        <v>10</v>
      </c>
      <c r="I2019" s="5" t="s">
        <v>11</v>
      </c>
      <c r="J2019" s="5" t="s">
        <v>1809</v>
      </c>
      <c r="K2019" s="5" t="s">
        <v>12</v>
      </c>
      <c r="L2019" s="5" t="s">
        <v>13</v>
      </c>
      <c r="M2019" s="5" t="s">
        <v>14</v>
      </c>
      <c r="N2019" s="5" t="s">
        <v>15</v>
      </c>
      <c r="O2019" s="5" t="s">
        <v>16</v>
      </c>
      <c r="P2019" s="5" t="s">
        <v>17</v>
      </c>
      <c r="Q2019" s="5" t="s">
        <v>18</v>
      </c>
      <c r="R2019" s="71" t="s">
        <v>14</v>
      </c>
      <c r="S2019" s="71" t="s">
        <v>1843</v>
      </c>
      <c r="T2019" s="71" t="s">
        <v>1797</v>
      </c>
      <c r="U2019" s="71" t="s">
        <v>1832</v>
      </c>
      <c r="V2019" s="71" t="s">
        <v>1833</v>
      </c>
      <c r="W2019" s="71" t="s">
        <v>1834</v>
      </c>
      <c r="X2019" s="71" t="s">
        <v>1847</v>
      </c>
      <c r="Y2019" s="71" t="s">
        <v>1844</v>
      </c>
      <c r="Z2019" s="71" t="s">
        <v>1835</v>
      </c>
      <c r="AA2019" s="71" t="s">
        <v>1836</v>
      </c>
      <c r="AB2019" s="71" t="s">
        <v>1837</v>
      </c>
      <c r="AC2019" s="71" t="s">
        <v>1838</v>
      </c>
      <c r="AD2019" s="71" t="s">
        <v>1839</v>
      </c>
      <c r="AE2019" s="71" t="s">
        <v>1840</v>
      </c>
      <c r="AF2019" s="71" t="s">
        <v>1845</v>
      </c>
      <c r="AG2019" s="71" t="s">
        <v>1846</v>
      </c>
      <c r="AH2019" s="71" t="s">
        <v>1841</v>
      </c>
      <c r="AI2019" s="71" t="s">
        <v>1842</v>
      </c>
      <c r="AJ2019" s="72" t="s">
        <v>15</v>
      </c>
      <c r="AK2019" s="72" t="s">
        <v>1843</v>
      </c>
      <c r="AL2019" s="72" t="s">
        <v>1797</v>
      </c>
      <c r="AM2019" s="72" t="s">
        <v>1832</v>
      </c>
      <c r="AN2019" s="72" t="s">
        <v>1833</v>
      </c>
      <c r="AO2019" s="72" t="s">
        <v>1834</v>
      </c>
      <c r="AP2019" s="72" t="s">
        <v>1848</v>
      </c>
      <c r="AQ2019" s="72" t="s">
        <v>1844</v>
      </c>
      <c r="AR2019" s="72" t="s">
        <v>1835</v>
      </c>
      <c r="AS2019" s="72" t="s">
        <v>1836</v>
      </c>
      <c r="AT2019" s="72" t="s">
        <v>1837</v>
      </c>
      <c r="AU2019" s="72" t="s">
        <v>1838</v>
      </c>
      <c r="AV2019" s="72" t="s">
        <v>1839</v>
      </c>
      <c r="AW2019" s="72" t="s">
        <v>1840</v>
      </c>
      <c r="AX2019" s="72" t="s">
        <v>1845</v>
      </c>
      <c r="AY2019" s="72" t="s">
        <v>1846</v>
      </c>
      <c r="AZ2019" s="72" t="s">
        <v>1841</v>
      </c>
      <c r="BA2019" s="72" t="s">
        <v>1842</v>
      </c>
      <c r="BB2019" s="73" t="s">
        <v>16</v>
      </c>
      <c r="BC2019" s="73" t="s">
        <v>1843</v>
      </c>
      <c r="BD2019" s="73" t="s">
        <v>1797</v>
      </c>
      <c r="BE2019" s="73" t="s">
        <v>1832</v>
      </c>
      <c r="BF2019" s="73" t="s">
        <v>1833</v>
      </c>
      <c r="BG2019" s="73" t="s">
        <v>1834</v>
      </c>
      <c r="BH2019" s="73" t="s">
        <v>1849</v>
      </c>
      <c r="BI2019" s="73" t="s">
        <v>1844</v>
      </c>
      <c r="BJ2019" s="73" t="s">
        <v>1835</v>
      </c>
      <c r="BK2019" s="73" t="s">
        <v>1836</v>
      </c>
      <c r="BL2019" s="73" t="s">
        <v>1837</v>
      </c>
      <c r="BM2019" s="73" t="s">
        <v>1838</v>
      </c>
      <c r="BN2019" s="73" t="s">
        <v>1839</v>
      </c>
      <c r="BO2019" s="73" t="s">
        <v>1840</v>
      </c>
      <c r="BP2019" s="73" t="s">
        <v>1845</v>
      </c>
      <c r="BQ2019" s="73" t="s">
        <v>1846</v>
      </c>
      <c r="BR2019" s="73" t="s">
        <v>1841</v>
      </c>
      <c r="BS2019" s="73" t="s">
        <v>1842</v>
      </c>
      <c r="BT2019" s="5" t="s">
        <v>1911</v>
      </c>
      <c r="BU2019" s="5" t="s">
        <v>1942</v>
      </c>
      <c r="BV2019" s="5" t="s">
        <v>1943</v>
      </c>
      <c r="BW2019" s="5" t="s">
        <v>1944</v>
      </c>
      <c r="BX2019" s="5" t="s">
        <v>1945</v>
      </c>
      <c r="BY2019" s="5" t="s">
        <v>1946</v>
      </c>
      <c r="BZ2019" s="5" t="s">
        <v>1947</v>
      </c>
      <c r="CA2019" s="5" t="s">
        <v>1948</v>
      </c>
      <c r="CB2019" s="120" t="s">
        <v>1916</v>
      </c>
    </row>
    <row r="2020" spans="1:80" x14ac:dyDescent="0.25">
      <c r="A2020" s="6" t="s">
        <v>1</v>
      </c>
      <c r="B2020" s="6" t="s">
        <v>1</v>
      </c>
      <c r="C2020" s="6" t="s">
        <v>1</v>
      </c>
      <c r="D2020" s="81" t="s">
        <v>1</v>
      </c>
      <c r="E2020" s="81" t="s">
        <v>1</v>
      </c>
      <c r="F2020" s="94" t="s">
        <v>1</v>
      </c>
      <c r="G2020" s="7" t="s">
        <v>1</v>
      </c>
      <c r="H2020" s="8" t="s">
        <v>1</v>
      </c>
      <c r="I2020" s="9" t="s">
        <v>19</v>
      </c>
      <c r="J2020" s="9">
        <v>1</v>
      </c>
      <c r="K2020" s="9" t="s">
        <v>20</v>
      </c>
      <c r="L2020" s="9" t="s">
        <v>21</v>
      </c>
      <c r="M2020" s="9" t="s">
        <v>22</v>
      </c>
      <c r="N2020" s="9" t="s">
        <v>23</v>
      </c>
      <c r="O2020" s="9" t="s">
        <v>24</v>
      </c>
      <c r="P2020" s="9" t="s">
        <v>25</v>
      </c>
      <c r="Q2020" s="9" t="s">
        <v>26</v>
      </c>
      <c r="R2020" s="9">
        <v>1</v>
      </c>
      <c r="S2020" s="9">
        <v>2</v>
      </c>
      <c r="T2020" s="9">
        <v>3</v>
      </c>
      <c r="U2020" s="9">
        <v>4</v>
      </c>
      <c r="V2020" s="9">
        <v>5</v>
      </c>
      <c r="W2020" s="9">
        <v>6</v>
      </c>
      <c r="X2020" s="9">
        <v>7</v>
      </c>
      <c r="Y2020" s="9">
        <v>8</v>
      </c>
      <c r="Z2020" s="9">
        <v>9</v>
      </c>
      <c r="AA2020" s="9">
        <v>10</v>
      </c>
      <c r="AB2020" s="9">
        <v>11</v>
      </c>
      <c r="AC2020" s="9">
        <v>12</v>
      </c>
      <c r="AD2020" s="9">
        <v>13</v>
      </c>
      <c r="AE2020" s="9">
        <v>14</v>
      </c>
      <c r="AF2020" s="9">
        <v>15</v>
      </c>
      <c r="AG2020" s="9">
        <v>16</v>
      </c>
      <c r="AH2020" s="9">
        <v>20</v>
      </c>
      <c r="AI2020" s="9">
        <v>21</v>
      </c>
      <c r="AJ2020" s="9">
        <v>1</v>
      </c>
      <c r="AK2020" s="9">
        <v>2</v>
      </c>
      <c r="AL2020" s="9">
        <v>3</v>
      </c>
      <c r="AM2020" s="9">
        <v>4</v>
      </c>
      <c r="AN2020" s="9">
        <v>5</v>
      </c>
      <c r="AO2020" s="9">
        <v>6</v>
      </c>
      <c r="AP2020" s="9">
        <v>7</v>
      </c>
      <c r="AQ2020" s="9">
        <v>8</v>
      </c>
      <c r="AR2020" s="9">
        <v>9</v>
      </c>
      <c r="AS2020" s="9">
        <v>10</v>
      </c>
      <c r="AT2020" s="9">
        <v>11</v>
      </c>
      <c r="AU2020" s="9">
        <v>12</v>
      </c>
      <c r="AV2020" s="9">
        <v>13</v>
      </c>
      <c r="AW2020" s="9">
        <v>14</v>
      </c>
      <c r="AX2020" s="9">
        <v>15</v>
      </c>
      <c r="AY2020" s="9">
        <v>16</v>
      </c>
      <c r="AZ2020" s="9">
        <v>20</v>
      </c>
      <c r="BA2020" s="9">
        <v>21</v>
      </c>
      <c r="BB2020" s="9">
        <v>1</v>
      </c>
      <c r="BC2020" s="9">
        <v>2</v>
      </c>
      <c r="BD2020" s="9">
        <v>3</v>
      </c>
      <c r="BE2020" s="9">
        <v>4</v>
      </c>
      <c r="BF2020" s="9">
        <v>5</v>
      </c>
      <c r="BG2020" s="9">
        <v>6</v>
      </c>
      <c r="BH2020" s="9">
        <v>7</v>
      </c>
      <c r="BI2020" s="9">
        <v>8</v>
      </c>
      <c r="BJ2020" s="9">
        <v>9</v>
      </c>
      <c r="BK2020" s="9">
        <v>10</v>
      </c>
      <c r="BL2020" s="9">
        <v>11</v>
      </c>
      <c r="BM2020" s="9">
        <v>12</v>
      </c>
      <c r="BN2020" s="9">
        <v>13</v>
      </c>
      <c r="BO2020" s="9">
        <v>14</v>
      </c>
      <c r="BP2020" s="9">
        <v>15</v>
      </c>
      <c r="BQ2020" s="9">
        <v>16</v>
      </c>
      <c r="BR2020" s="9">
        <v>20</v>
      </c>
      <c r="BS2020" s="9">
        <v>21</v>
      </c>
      <c r="BT2020" s="9">
        <v>1</v>
      </c>
      <c r="BU2020" s="9">
        <v>2</v>
      </c>
      <c r="BV2020" s="9">
        <v>3</v>
      </c>
      <c r="BW2020" s="9" t="s">
        <v>1798</v>
      </c>
      <c r="BX2020" s="9">
        <v>5</v>
      </c>
      <c r="BY2020" s="9">
        <v>6</v>
      </c>
      <c r="BZ2020" s="9">
        <v>7</v>
      </c>
      <c r="CA2020" s="9" t="s">
        <v>1917</v>
      </c>
      <c r="CB2020" s="121">
        <v>9</v>
      </c>
    </row>
    <row r="2021" spans="1:80" x14ac:dyDescent="0.25">
      <c r="A2021" s="1" t="s">
        <v>928</v>
      </c>
      <c r="B2021" s="1" t="s">
        <v>88</v>
      </c>
      <c r="C2021" s="4" t="s">
        <v>1115</v>
      </c>
      <c r="D2021" s="79" t="s">
        <v>1116</v>
      </c>
      <c r="E2021" s="78" t="s">
        <v>1</v>
      </c>
      <c r="F2021" s="78" t="s">
        <v>1</v>
      </c>
      <c r="G2021" s="2" t="s">
        <v>1</v>
      </c>
      <c r="H2021" s="2" t="s">
        <v>1117</v>
      </c>
      <c r="I2021" s="3" t="s">
        <v>1</v>
      </c>
      <c r="J2021" s="3">
        <f t="shared" ref="J2021:J2052" si="5469">SUM(K2021,L2021,P2021,Q2021)</f>
        <v>0</v>
      </c>
      <c r="K2021" s="3" t="s">
        <v>1</v>
      </c>
      <c r="L2021" s="3"/>
      <c r="M2021" s="3" t="s">
        <v>1</v>
      </c>
      <c r="N2021" s="3" t="s">
        <v>1</v>
      </c>
      <c r="O2021" s="3" t="s">
        <v>1</v>
      </c>
      <c r="P2021" s="26"/>
      <c r="Q2021" s="3" t="s">
        <v>1</v>
      </c>
      <c r="R2021" s="3" t="s">
        <v>1</v>
      </c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>
        <v>0</v>
      </c>
      <c r="AI2021" s="3">
        <v>0</v>
      </c>
      <c r="AJ2021" s="3" t="s">
        <v>1</v>
      </c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>
        <v>0</v>
      </c>
      <c r="BA2021" s="3">
        <v>0</v>
      </c>
      <c r="BB2021" s="3" t="s">
        <v>1</v>
      </c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>
        <v>0</v>
      </c>
      <c r="BS2021" s="3">
        <v>0</v>
      </c>
      <c r="BT2021" s="3">
        <v>0</v>
      </c>
      <c r="BU2021" s="3"/>
      <c r="BV2021" s="3"/>
      <c r="BW2021" s="3">
        <f t="shared" si="5405"/>
        <v>0</v>
      </c>
      <c r="BX2021" s="3"/>
      <c r="BY2021" s="3"/>
      <c r="BZ2021" s="3"/>
      <c r="CA2021" s="3">
        <f t="shared" ref="CA2021:CA2052" si="5470">BV2021+BW2021</f>
        <v>0</v>
      </c>
      <c r="CB2021" s="122"/>
    </row>
    <row r="2022" spans="1:80" ht="33.75" x14ac:dyDescent="0.25">
      <c r="A2022" s="1" t="s">
        <v>1</v>
      </c>
      <c r="B2022" s="1" t="s">
        <v>1</v>
      </c>
      <c r="C2022" s="1" t="s">
        <v>1</v>
      </c>
      <c r="D2022" s="78" t="s">
        <v>1</v>
      </c>
      <c r="E2022" s="78" t="s">
        <v>1</v>
      </c>
      <c r="F2022" s="78" t="s">
        <v>1</v>
      </c>
      <c r="G2022" s="2" t="s">
        <v>1</v>
      </c>
      <c r="H2022" s="10" t="s">
        <v>30</v>
      </c>
      <c r="I2022" s="11">
        <f>SUM(I2023,I2031,I2033)</f>
        <v>2461742</v>
      </c>
      <c r="J2022" s="11">
        <f t="shared" si="5469"/>
        <v>2852481</v>
      </c>
      <c r="K2022" s="11">
        <f t="shared" ref="K2022" si="5471">SUM(K2023,K2031,K2033)</f>
        <v>2747481</v>
      </c>
      <c r="L2022" s="11">
        <f t="shared" ref="L2022:L2051" si="5472">SUM(M2022:O2022)</f>
        <v>105000</v>
      </c>
      <c r="M2022" s="11">
        <f t="shared" ref="M2022:Q2022" si="5473">SUM(M2023,M2031,M2033)</f>
        <v>105000</v>
      </c>
      <c r="N2022" s="11">
        <f t="shared" si="5473"/>
        <v>0</v>
      </c>
      <c r="O2022" s="11">
        <f t="shared" si="5473"/>
        <v>0</v>
      </c>
      <c r="P2022" s="11">
        <f t="shared" si="5473"/>
        <v>0</v>
      </c>
      <c r="Q2022" s="11">
        <f t="shared" si="5473"/>
        <v>0</v>
      </c>
      <c r="R2022" s="11">
        <f t="shared" ref="R2022:AG2022" si="5474">SUM(R2023,R2031,R2033)</f>
        <v>105000</v>
      </c>
      <c r="S2022" s="11">
        <f t="shared" si="5474"/>
        <v>0</v>
      </c>
      <c r="T2022" s="11">
        <f t="shared" si="5474"/>
        <v>0</v>
      </c>
      <c r="U2022" s="11">
        <f t="shared" si="5474"/>
        <v>0</v>
      </c>
      <c r="V2022" s="11">
        <f t="shared" si="5474"/>
        <v>0</v>
      </c>
      <c r="W2022" s="11">
        <f t="shared" si="5474"/>
        <v>0</v>
      </c>
      <c r="X2022" s="11">
        <f t="shared" ref="X2022" si="5475">SUM(X2023,X2031,X2033)</f>
        <v>105000</v>
      </c>
      <c r="Y2022" s="11">
        <f t="shared" si="5474"/>
        <v>0</v>
      </c>
      <c r="Z2022" s="11">
        <f t="shared" si="5474"/>
        <v>0</v>
      </c>
      <c r="AA2022" s="11">
        <f t="shared" si="5474"/>
        <v>20757</v>
      </c>
      <c r="AB2022" s="11">
        <f t="shared" si="5474"/>
        <v>10190</v>
      </c>
      <c r="AC2022" s="11">
        <f t="shared" si="5474"/>
        <v>0</v>
      </c>
      <c r="AD2022" s="11">
        <f t="shared" si="5474"/>
        <v>0</v>
      </c>
      <c r="AE2022" s="11">
        <f t="shared" si="5474"/>
        <v>0</v>
      </c>
      <c r="AF2022" s="11">
        <f t="shared" si="5474"/>
        <v>18411</v>
      </c>
      <c r="AG2022" s="11">
        <f t="shared" si="5474"/>
        <v>10256</v>
      </c>
      <c r="AH2022" s="11">
        <v>59614</v>
      </c>
      <c r="AI2022" s="11">
        <v>45386</v>
      </c>
      <c r="AJ2022" s="11">
        <f t="shared" ref="AJ2022:AY2022" si="5476">SUM(AJ2023,AJ2031,AJ2033)</f>
        <v>0</v>
      </c>
      <c r="AK2022" s="11">
        <f t="shared" si="5476"/>
        <v>0</v>
      </c>
      <c r="AL2022" s="11">
        <f t="shared" si="5476"/>
        <v>0</v>
      </c>
      <c r="AM2022" s="11">
        <f t="shared" si="5476"/>
        <v>0</v>
      </c>
      <c r="AN2022" s="11">
        <f t="shared" si="5476"/>
        <v>0</v>
      </c>
      <c r="AO2022" s="11">
        <f t="shared" si="5476"/>
        <v>0</v>
      </c>
      <c r="AP2022" s="11">
        <f t="shared" ref="AP2022" si="5477">SUM(AP2023,AP2031,AP2033)</f>
        <v>0</v>
      </c>
      <c r="AQ2022" s="11">
        <f t="shared" si="5476"/>
        <v>0</v>
      </c>
      <c r="AR2022" s="11">
        <f t="shared" si="5476"/>
        <v>0</v>
      </c>
      <c r="AS2022" s="11">
        <f t="shared" si="5476"/>
        <v>0</v>
      </c>
      <c r="AT2022" s="11">
        <f t="shared" si="5476"/>
        <v>0</v>
      </c>
      <c r="AU2022" s="11">
        <f t="shared" si="5476"/>
        <v>0</v>
      </c>
      <c r="AV2022" s="11">
        <f t="shared" si="5476"/>
        <v>0</v>
      </c>
      <c r="AW2022" s="11">
        <f t="shared" si="5476"/>
        <v>0</v>
      </c>
      <c r="AX2022" s="11">
        <f t="shared" si="5476"/>
        <v>0</v>
      </c>
      <c r="AY2022" s="11">
        <f t="shared" si="5476"/>
        <v>0</v>
      </c>
      <c r="AZ2022" s="11">
        <v>0</v>
      </c>
      <c r="BA2022" s="11">
        <v>0</v>
      </c>
      <c r="BB2022" s="11">
        <f t="shared" ref="BB2022:BQ2022" si="5478">SUM(BB2023,BB2031,BB2033)</f>
        <v>0</v>
      </c>
      <c r="BC2022" s="11">
        <f t="shared" si="5478"/>
        <v>72469</v>
      </c>
      <c r="BD2022" s="11">
        <f t="shared" si="5478"/>
        <v>0</v>
      </c>
      <c r="BE2022" s="11">
        <f t="shared" si="5478"/>
        <v>73528</v>
      </c>
      <c r="BF2022" s="11">
        <f t="shared" si="5478"/>
        <v>0</v>
      </c>
      <c r="BG2022" s="11">
        <f t="shared" si="5478"/>
        <v>0</v>
      </c>
      <c r="BH2022" s="11">
        <f t="shared" ref="BH2022" si="5479">SUM(BH2023,BH2031,BH2033)</f>
        <v>145997</v>
      </c>
      <c r="BI2022" s="11">
        <f t="shared" si="5478"/>
        <v>0</v>
      </c>
      <c r="BJ2022" s="11">
        <f t="shared" si="5478"/>
        <v>0</v>
      </c>
      <c r="BK2022" s="11">
        <f t="shared" si="5478"/>
        <v>72469</v>
      </c>
      <c r="BL2022" s="11">
        <f t="shared" si="5478"/>
        <v>0</v>
      </c>
      <c r="BM2022" s="11">
        <f t="shared" si="5478"/>
        <v>0</v>
      </c>
      <c r="BN2022" s="11">
        <f t="shared" si="5478"/>
        <v>0</v>
      </c>
      <c r="BO2022" s="11">
        <f t="shared" si="5478"/>
        <v>0</v>
      </c>
      <c r="BP2022" s="11">
        <f t="shared" si="5478"/>
        <v>73528</v>
      </c>
      <c r="BQ2022" s="11">
        <f t="shared" si="5478"/>
        <v>0</v>
      </c>
      <c r="BR2022" s="11">
        <v>145997</v>
      </c>
      <c r="BS2022" s="11">
        <v>0</v>
      </c>
      <c r="BT2022" s="11">
        <f t="shared" ref="BT2022:BZ2022" si="5480">SUM(BT2023,BT2031,BT2033)</f>
        <v>2989075</v>
      </c>
      <c r="BU2022" s="11">
        <f t="shared" si="5480"/>
        <v>2896287</v>
      </c>
      <c r="BV2022" s="11">
        <f t="shared" si="5480"/>
        <v>1520075</v>
      </c>
      <c r="BW2022" s="11">
        <f t="shared" si="5480"/>
        <v>753557</v>
      </c>
      <c r="BX2022" s="11">
        <f t="shared" si="5480"/>
        <v>247519</v>
      </c>
      <c r="BY2022" s="11">
        <f t="shared" si="5480"/>
        <v>250019</v>
      </c>
      <c r="BZ2022" s="11">
        <f t="shared" si="5480"/>
        <v>256019</v>
      </c>
      <c r="CA2022" s="11">
        <f t="shared" si="5470"/>
        <v>2273632</v>
      </c>
      <c r="CB2022" s="123">
        <f t="shared" ref="CB2022:CB2051" si="5481">IF(BU2022=0,"-",CA2022/BU2022*100)</f>
        <v>78.501612581902279</v>
      </c>
    </row>
    <row r="2023" spans="1:80" x14ac:dyDescent="0.25">
      <c r="A2023" s="4" t="s">
        <v>928</v>
      </c>
      <c r="B2023" s="4" t="s">
        <v>88</v>
      </c>
      <c r="C2023" s="4" t="s">
        <v>1115</v>
      </c>
      <c r="D2023" s="79" t="s">
        <v>1116</v>
      </c>
      <c r="E2023" s="78" t="s">
        <v>31</v>
      </c>
      <c r="F2023" s="78" t="s">
        <v>1</v>
      </c>
      <c r="G2023" s="2" t="s">
        <v>1</v>
      </c>
      <c r="H2023" s="2" t="s">
        <v>32</v>
      </c>
      <c r="I2023" s="12">
        <f>SUM(I2024,I2025)</f>
        <v>2104945</v>
      </c>
      <c r="J2023" s="12">
        <f t="shared" si="5469"/>
        <v>2429563</v>
      </c>
      <c r="K2023" s="12">
        <f t="shared" ref="K2023" si="5482">SUM(K2024,K2025)</f>
        <v>2403963</v>
      </c>
      <c r="L2023" s="12">
        <f t="shared" si="5472"/>
        <v>25600</v>
      </c>
      <c r="M2023" s="12">
        <f t="shared" ref="M2023:Q2023" si="5483">SUM(M2024,M2025)</f>
        <v>25600</v>
      </c>
      <c r="N2023" s="12">
        <f t="shared" si="5483"/>
        <v>0</v>
      </c>
      <c r="O2023" s="12">
        <f t="shared" si="5483"/>
        <v>0</v>
      </c>
      <c r="P2023" s="12">
        <f t="shared" si="5483"/>
        <v>0</v>
      </c>
      <c r="Q2023" s="12">
        <f t="shared" si="5483"/>
        <v>0</v>
      </c>
      <c r="R2023" s="12">
        <f t="shared" ref="R2023:AG2023" si="5484">SUM(R2024,R2025)</f>
        <v>25600</v>
      </c>
      <c r="S2023" s="12">
        <f t="shared" si="5484"/>
        <v>0</v>
      </c>
      <c r="T2023" s="12">
        <f t="shared" si="5484"/>
        <v>0</v>
      </c>
      <c r="U2023" s="12">
        <f t="shared" si="5484"/>
        <v>0</v>
      </c>
      <c r="V2023" s="12">
        <f t="shared" si="5484"/>
        <v>0</v>
      </c>
      <c r="W2023" s="12">
        <f t="shared" si="5484"/>
        <v>0</v>
      </c>
      <c r="X2023" s="12">
        <f t="shared" ref="X2023" si="5485">SUM(X2024,X2025)</f>
        <v>25600</v>
      </c>
      <c r="Y2023" s="12">
        <f t="shared" si="5484"/>
        <v>0</v>
      </c>
      <c r="Z2023" s="12">
        <f t="shared" si="5484"/>
        <v>0</v>
      </c>
      <c r="AA2023" s="12">
        <f t="shared" si="5484"/>
        <v>2600</v>
      </c>
      <c r="AB2023" s="12">
        <f t="shared" si="5484"/>
        <v>3675</v>
      </c>
      <c r="AC2023" s="12">
        <f t="shared" si="5484"/>
        <v>0</v>
      </c>
      <c r="AD2023" s="12">
        <f t="shared" si="5484"/>
        <v>0</v>
      </c>
      <c r="AE2023" s="12">
        <f t="shared" si="5484"/>
        <v>0</v>
      </c>
      <c r="AF2023" s="12">
        <f t="shared" si="5484"/>
        <v>5200</v>
      </c>
      <c r="AG2023" s="12">
        <f t="shared" si="5484"/>
        <v>0</v>
      </c>
      <c r="AH2023" s="12">
        <v>11475</v>
      </c>
      <c r="AI2023" s="12">
        <v>14125</v>
      </c>
      <c r="AJ2023" s="12">
        <f t="shared" ref="AJ2023:AY2023" si="5486">SUM(AJ2024,AJ2025)</f>
        <v>0</v>
      </c>
      <c r="AK2023" s="12">
        <f t="shared" si="5486"/>
        <v>0</v>
      </c>
      <c r="AL2023" s="12">
        <f t="shared" si="5486"/>
        <v>0</v>
      </c>
      <c r="AM2023" s="12">
        <f t="shared" si="5486"/>
        <v>0</v>
      </c>
      <c r="AN2023" s="12">
        <f t="shared" si="5486"/>
        <v>0</v>
      </c>
      <c r="AO2023" s="12">
        <f t="shared" si="5486"/>
        <v>0</v>
      </c>
      <c r="AP2023" s="12">
        <f t="shared" ref="AP2023" si="5487">SUM(AP2024,AP2025)</f>
        <v>0</v>
      </c>
      <c r="AQ2023" s="12">
        <f t="shared" si="5486"/>
        <v>0</v>
      </c>
      <c r="AR2023" s="12">
        <f t="shared" si="5486"/>
        <v>0</v>
      </c>
      <c r="AS2023" s="12">
        <f t="shared" si="5486"/>
        <v>0</v>
      </c>
      <c r="AT2023" s="12">
        <f t="shared" si="5486"/>
        <v>0</v>
      </c>
      <c r="AU2023" s="12">
        <f t="shared" si="5486"/>
        <v>0</v>
      </c>
      <c r="AV2023" s="12">
        <f t="shared" si="5486"/>
        <v>0</v>
      </c>
      <c r="AW2023" s="12">
        <f t="shared" si="5486"/>
        <v>0</v>
      </c>
      <c r="AX2023" s="12">
        <f t="shared" si="5486"/>
        <v>0</v>
      </c>
      <c r="AY2023" s="12">
        <f t="shared" si="5486"/>
        <v>0</v>
      </c>
      <c r="AZ2023" s="12">
        <v>0</v>
      </c>
      <c r="BA2023" s="12">
        <v>0</v>
      </c>
      <c r="BB2023" s="12">
        <f t="shared" ref="BB2023:BQ2023" si="5488">SUM(BB2024,BB2025)</f>
        <v>0</v>
      </c>
      <c r="BC2023" s="12">
        <f t="shared" si="5488"/>
        <v>0</v>
      </c>
      <c r="BD2023" s="12">
        <f t="shared" si="5488"/>
        <v>0</v>
      </c>
      <c r="BE2023" s="12">
        <f t="shared" si="5488"/>
        <v>0</v>
      </c>
      <c r="BF2023" s="12">
        <f t="shared" si="5488"/>
        <v>0</v>
      </c>
      <c r="BG2023" s="12">
        <f t="shared" si="5488"/>
        <v>0</v>
      </c>
      <c r="BH2023" s="12">
        <f t="shared" ref="BH2023" si="5489">SUM(BH2024,BH2025)</f>
        <v>0</v>
      </c>
      <c r="BI2023" s="12">
        <f t="shared" si="5488"/>
        <v>0</v>
      </c>
      <c r="BJ2023" s="12">
        <f t="shared" si="5488"/>
        <v>0</v>
      </c>
      <c r="BK2023" s="12">
        <f t="shared" si="5488"/>
        <v>0</v>
      </c>
      <c r="BL2023" s="12">
        <f t="shared" si="5488"/>
        <v>0</v>
      </c>
      <c r="BM2023" s="12">
        <f t="shared" si="5488"/>
        <v>0</v>
      </c>
      <c r="BN2023" s="12">
        <f t="shared" si="5488"/>
        <v>0</v>
      </c>
      <c r="BO2023" s="12">
        <f t="shared" si="5488"/>
        <v>0</v>
      </c>
      <c r="BP2023" s="12">
        <f t="shared" si="5488"/>
        <v>0</v>
      </c>
      <c r="BQ2023" s="12">
        <f t="shared" si="5488"/>
        <v>0</v>
      </c>
      <c r="BR2023" s="12">
        <v>0</v>
      </c>
      <c r="BS2023" s="12">
        <v>0</v>
      </c>
      <c r="BT2023" s="12">
        <f t="shared" ref="BT2023:BZ2023" si="5490">SUM(BT2024,BT2025)</f>
        <v>2539286</v>
      </c>
      <c r="BU2023" s="12">
        <f t="shared" si="5490"/>
        <v>2526288</v>
      </c>
      <c r="BV2023" s="12">
        <f t="shared" si="5490"/>
        <v>1327641</v>
      </c>
      <c r="BW2023" s="12">
        <f t="shared" si="5490"/>
        <v>663030</v>
      </c>
      <c r="BX2023" s="12">
        <f t="shared" si="5490"/>
        <v>221010</v>
      </c>
      <c r="BY2023" s="12">
        <f t="shared" si="5490"/>
        <v>221010</v>
      </c>
      <c r="BZ2023" s="12">
        <f t="shared" si="5490"/>
        <v>221010</v>
      </c>
      <c r="CA2023" s="12">
        <f t="shared" si="5470"/>
        <v>1990671</v>
      </c>
      <c r="CB2023" s="124">
        <f t="shared" si="5481"/>
        <v>78.798260530865832</v>
      </c>
    </row>
    <row r="2024" spans="1:80" x14ac:dyDescent="0.25">
      <c r="A2024" s="4" t="s">
        <v>928</v>
      </c>
      <c r="B2024" s="4" t="s">
        <v>88</v>
      </c>
      <c r="C2024" s="4" t="s">
        <v>1115</v>
      </c>
      <c r="D2024" s="79" t="s">
        <v>1116</v>
      </c>
      <c r="E2024" s="89">
        <v>6111</v>
      </c>
      <c r="F2024" s="79"/>
      <c r="G2024" s="75" t="s">
        <v>1906</v>
      </c>
      <c r="H2024" s="13" t="s">
        <v>33</v>
      </c>
      <c r="I2024" s="14">
        <v>1864545</v>
      </c>
      <c r="J2024" s="14">
        <f t="shared" si="5469"/>
        <v>2194463</v>
      </c>
      <c r="K2024" s="14">
        <v>2174463</v>
      </c>
      <c r="L2024" s="14">
        <f t="shared" si="5472"/>
        <v>20000</v>
      </c>
      <c r="M2024" s="14">
        <v>20000</v>
      </c>
      <c r="N2024" s="14">
        <v>0</v>
      </c>
      <c r="O2024" s="14">
        <v>0</v>
      </c>
      <c r="P2024" s="14">
        <v>0</v>
      </c>
      <c r="Q2024" s="14">
        <v>0</v>
      </c>
      <c r="R2024" s="14">
        <v>20000</v>
      </c>
      <c r="S2024" s="14"/>
      <c r="T2024" s="14"/>
      <c r="U2024" s="14"/>
      <c r="V2024" s="14"/>
      <c r="W2024" s="14"/>
      <c r="X2024" s="14">
        <f t="shared" si="5434"/>
        <v>20000</v>
      </c>
      <c r="Y2024" s="14"/>
      <c r="Z2024" s="14"/>
      <c r="AA2024" s="14">
        <v>2000</v>
      </c>
      <c r="AB2024" s="14">
        <v>3075</v>
      </c>
      <c r="AC2024" s="14"/>
      <c r="AD2024" s="14"/>
      <c r="AE2024" s="14"/>
      <c r="AF2024" s="14">
        <v>4000</v>
      </c>
      <c r="AG2024" s="14"/>
      <c r="AH2024" s="14">
        <v>9075</v>
      </c>
      <c r="AI2024" s="14">
        <v>10925</v>
      </c>
      <c r="AJ2024" s="14">
        <v>0</v>
      </c>
      <c r="AK2024" s="14"/>
      <c r="AL2024" s="14"/>
      <c r="AM2024" s="14"/>
      <c r="AN2024" s="14"/>
      <c r="AO2024" s="14"/>
      <c r="AP2024" s="14">
        <f t="shared" si="5435"/>
        <v>0</v>
      </c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>
        <v>0</v>
      </c>
      <c r="BA2024" s="14">
        <v>0</v>
      </c>
      <c r="BB2024" s="14">
        <v>0</v>
      </c>
      <c r="BC2024" s="14"/>
      <c r="BD2024" s="14"/>
      <c r="BE2024" s="14"/>
      <c r="BF2024" s="14"/>
      <c r="BG2024" s="14"/>
      <c r="BH2024" s="14">
        <f t="shared" si="5436"/>
        <v>0</v>
      </c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>
        <v>0</v>
      </c>
      <c r="BS2024" s="14">
        <v>0</v>
      </c>
      <c r="BT2024" s="14">
        <v>2304186</v>
      </c>
      <c r="BU2024" s="14">
        <v>2284186</v>
      </c>
      <c r="BV2024" s="14">
        <v>1152509</v>
      </c>
      <c r="BW2024" s="14">
        <f t="shared" si="5405"/>
        <v>604530</v>
      </c>
      <c r="BX2024" s="14">
        <v>201510</v>
      </c>
      <c r="BY2024" s="14">
        <v>201510</v>
      </c>
      <c r="BZ2024" s="14">
        <v>201510</v>
      </c>
      <c r="CA2024" s="14">
        <f t="shared" si="5470"/>
        <v>1757039</v>
      </c>
      <c r="CB2024" s="122">
        <f t="shared" si="5481"/>
        <v>76.921888147462596</v>
      </c>
    </row>
    <row r="2025" spans="1:80" x14ac:dyDescent="0.25">
      <c r="A2025" s="1" t="s">
        <v>928</v>
      </c>
      <c r="B2025" s="1" t="s">
        <v>88</v>
      </c>
      <c r="C2025" s="1" t="s">
        <v>1115</v>
      </c>
      <c r="D2025" s="82" t="s">
        <v>1116</v>
      </c>
      <c r="E2025" s="82" t="s">
        <v>34</v>
      </c>
      <c r="F2025" s="79" t="s">
        <v>1</v>
      </c>
      <c r="G2025" s="13" t="s">
        <v>1</v>
      </c>
      <c r="H2025" s="2" t="s">
        <v>35</v>
      </c>
      <c r="I2025" s="12">
        <f>SUM(I2026:I2030)</f>
        <v>240400</v>
      </c>
      <c r="J2025" s="12">
        <f t="shared" si="5469"/>
        <v>235100</v>
      </c>
      <c r="K2025" s="12">
        <f t="shared" ref="K2025" si="5491">SUM(K2026:K2030)</f>
        <v>229500</v>
      </c>
      <c r="L2025" s="12">
        <f t="shared" si="5472"/>
        <v>5600</v>
      </c>
      <c r="M2025" s="12">
        <f t="shared" ref="M2025:Q2025" si="5492">SUM(M2026:M2030)</f>
        <v>5600</v>
      </c>
      <c r="N2025" s="12">
        <f t="shared" si="5492"/>
        <v>0</v>
      </c>
      <c r="O2025" s="12">
        <f t="shared" si="5492"/>
        <v>0</v>
      </c>
      <c r="P2025" s="12">
        <f t="shared" si="5492"/>
        <v>0</v>
      </c>
      <c r="Q2025" s="12">
        <f t="shared" si="5492"/>
        <v>0</v>
      </c>
      <c r="R2025" s="12">
        <f t="shared" ref="R2025:AG2025" si="5493">SUM(R2026:R2030)</f>
        <v>5600</v>
      </c>
      <c r="S2025" s="12">
        <f t="shared" si="5493"/>
        <v>0</v>
      </c>
      <c r="T2025" s="12">
        <f t="shared" si="5493"/>
        <v>0</v>
      </c>
      <c r="U2025" s="12">
        <f t="shared" si="5493"/>
        <v>0</v>
      </c>
      <c r="V2025" s="12">
        <f t="shared" si="5493"/>
        <v>0</v>
      </c>
      <c r="W2025" s="12">
        <f t="shared" si="5493"/>
        <v>0</v>
      </c>
      <c r="X2025" s="12">
        <f t="shared" si="5493"/>
        <v>5600</v>
      </c>
      <c r="Y2025" s="12">
        <f t="shared" si="5493"/>
        <v>0</v>
      </c>
      <c r="Z2025" s="12">
        <f t="shared" si="5493"/>
        <v>0</v>
      </c>
      <c r="AA2025" s="12">
        <f t="shared" si="5493"/>
        <v>600</v>
      </c>
      <c r="AB2025" s="12">
        <f t="shared" si="5493"/>
        <v>600</v>
      </c>
      <c r="AC2025" s="12">
        <f t="shared" si="5493"/>
        <v>0</v>
      </c>
      <c r="AD2025" s="12">
        <f t="shared" si="5493"/>
        <v>0</v>
      </c>
      <c r="AE2025" s="12">
        <f t="shared" si="5493"/>
        <v>0</v>
      </c>
      <c r="AF2025" s="12">
        <f t="shared" si="5493"/>
        <v>1200</v>
      </c>
      <c r="AG2025" s="12">
        <f t="shared" si="5493"/>
        <v>0</v>
      </c>
      <c r="AH2025" s="12">
        <v>2400</v>
      </c>
      <c r="AI2025" s="12">
        <v>3200</v>
      </c>
      <c r="AJ2025" s="12">
        <f t="shared" ref="AJ2025:AY2025" si="5494">SUM(AJ2026:AJ2030)</f>
        <v>0</v>
      </c>
      <c r="AK2025" s="12">
        <f t="shared" si="5494"/>
        <v>0</v>
      </c>
      <c r="AL2025" s="12">
        <f t="shared" si="5494"/>
        <v>0</v>
      </c>
      <c r="AM2025" s="12">
        <f t="shared" si="5494"/>
        <v>0</v>
      </c>
      <c r="AN2025" s="12">
        <f t="shared" si="5494"/>
        <v>0</v>
      </c>
      <c r="AO2025" s="12">
        <f t="shared" si="5494"/>
        <v>0</v>
      </c>
      <c r="AP2025" s="12">
        <f t="shared" si="5494"/>
        <v>0</v>
      </c>
      <c r="AQ2025" s="12">
        <f t="shared" si="5494"/>
        <v>0</v>
      </c>
      <c r="AR2025" s="12">
        <f t="shared" si="5494"/>
        <v>0</v>
      </c>
      <c r="AS2025" s="12">
        <f t="shared" si="5494"/>
        <v>0</v>
      </c>
      <c r="AT2025" s="12">
        <f t="shared" si="5494"/>
        <v>0</v>
      </c>
      <c r="AU2025" s="12">
        <f t="shared" si="5494"/>
        <v>0</v>
      </c>
      <c r="AV2025" s="12">
        <f t="shared" si="5494"/>
        <v>0</v>
      </c>
      <c r="AW2025" s="12">
        <f t="shared" si="5494"/>
        <v>0</v>
      </c>
      <c r="AX2025" s="12">
        <f t="shared" si="5494"/>
        <v>0</v>
      </c>
      <c r="AY2025" s="12">
        <f t="shared" si="5494"/>
        <v>0</v>
      </c>
      <c r="AZ2025" s="12">
        <v>0</v>
      </c>
      <c r="BA2025" s="12">
        <v>0</v>
      </c>
      <c r="BB2025" s="12">
        <f t="shared" ref="BB2025:BQ2025" si="5495">SUM(BB2026:BB2030)</f>
        <v>0</v>
      </c>
      <c r="BC2025" s="12">
        <f t="shared" si="5495"/>
        <v>0</v>
      </c>
      <c r="BD2025" s="12">
        <f t="shared" si="5495"/>
        <v>0</v>
      </c>
      <c r="BE2025" s="12">
        <f t="shared" si="5495"/>
        <v>0</v>
      </c>
      <c r="BF2025" s="12">
        <f t="shared" si="5495"/>
        <v>0</v>
      </c>
      <c r="BG2025" s="12">
        <f t="shared" si="5495"/>
        <v>0</v>
      </c>
      <c r="BH2025" s="12">
        <f t="shared" si="5495"/>
        <v>0</v>
      </c>
      <c r="BI2025" s="12">
        <f t="shared" si="5495"/>
        <v>0</v>
      </c>
      <c r="BJ2025" s="12">
        <f t="shared" si="5495"/>
        <v>0</v>
      </c>
      <c r="BK2025" s="12">
        <f t="shared" si="5495"/>
        <v>0</v>
      </c>
      <c r="BL2025" s="12">
        <f t="shared" si="5495"/>
        <v>0</v>
      </c>
      <c r="BM2025" s="12">
        <f t="shared" si="5495"/>
        <v>0</v>
      </c>
      <c r="BN2025" s="12">
        <f t="shared" si="5495"/>
        <v>0</v>
      </c>
      <c r="BO2025" s="12">
        <f t="shared" si="5495"/>
        <v>0</v>
      </c>
      <c r="BP2025" s="12">
        <f t="shared" si="5495"/>
        <v>0</v>
      </c>
      <c r="BQ2025" s="12">
        <f t="shared" si="5495"/>
        <v>0</v>
      </c>
      <c r="BR2025" s="12">
        <v>0</v>
      </c>
      <c r="BS2025" s="12">
        <v>0</v>
      </c>
      <c r="BT2025" s="12">
        <f t="shared" ref="BT2025:BX2025" si="5496">SUM(BT2026:BT2030)</f>
        <v>235100</v>
      </c>
      <c r="BU2025" s="12">
        <f t="shared" si="5496"/>
        <v>242102</v>
      </c>
      <c r="BV2025" s="12">
        <f t="shared" si="5496"/>
        <v>175132</v>
      </c>
      <c r="BW2025" s="12">
        <f t="shared" si="5496"/>
        <v>58500</v>
      </c>
      <c r="BX2025" s="12">
        <f t="shared" si="5496"/>
        <v>19500</v>
      </c>
      <c r="BY2025" s="12">
        <f t="shared" ref="BY2025" si="5497">SUM(BY2026:BY2030)</f>
        <v>19500</v>
      </c>
      <c r="BZ2025" s="12">
        <f t="shared" ref="BZ2025" si="5498">SUM(BZ2026:BZ2030)</f>
        <v>19500</v>
      </c>
      <c r="CA2025" s="12">
        <f t="shared" si="5470"/>
        <v>233632</v>
      </c>
      <c r="CB2025" s="124">
        <f t="shared" si="5481"/>
        <v>96.501474585092225</v>
      </c>
    </row>
    <row r="2026" spans="1:80" x14ac:dyDescent="0.25">
      <c r="A2026" s="4" t="s">
        <v>928</v>
      </c>
      <c r="B2026" s="4" t="s">
        <v>88</v>
      </c>
      <c r="C2026" s="4" t="s">
        <v>1115</v>
      </c>
      <c r="D2026" s="79" t="s">
        <v>1116</v>
      </c>
      <c r="E2026" s="89">
        <v>6112</v>
      </c>
      <c r="F2026" s="79" t="s">
        <v>1118</v>
      </c>
      <c r="G2026" s="75" t="s">
        <v>1906</v>
      </c>
      <c r="H2026" s="13" t="s">
        <v>92</v>
      </c>
      <c r="I2026" s="14">
        <v>37600</v>
      </c>
      <c r="J2026" s="14">
        <f t="shared" si="5469"/>
        <v>37600</v>
      </c>
      <c r="K2026" s="14">
        <v>37000</v>
      </c>
      <c r="L2026" s="14">
        <f t="shared" si="5472"/>
        <v>600</v>
      </c>
      <c r="M2026" s="14">
        <v>600</v>
      </c>
      <c r="N2026" s="14">
        <v>0</v>
      </c>
      <c r="O2026" s="14">
        <v>0</v>
      </c>
      <c r="P2026" s="14">
        <v>0</v>
      </c>
      <c r="Q2026" s="14">
        <v>0</v>
      </c>
      <c r="R2026" s="14">
        <v>600</v>
      </c>
      <c r="S2026" s="14"/>
      <c r="T2026" s="14"/>
      <c r="U2026" s="14"/>
      <c r="V2026" s="14"/>
      <c r="W2026" s="14"/>
      <c r="X2026" s="14">
        <f t="shared" si="5434"/>
        <v>600</v>
      </c>
      <c r="Y2026" s="14"/>
      <c r="Z2026" s="14"/>
      <c r="AA2026" s="14">
        <v>100</v>
      </c>
      <c r="AB2026" s="14">
        <v>100</v>
      </c>
      <c r="AC2026" s="14"/>
      <c r="AD2026" s="14"/>
      <c r="AE2026" s="14"/>
      <c r="AF2026" s="14">
        <v>200</v>
      </c>
      <c r="AG2026" s="14"/>
      <c r="AH2026" s="14">
        <v>400</v>
      </c>
      <c r="AI2026" s="14">
        <v>200</v>
      </c>
      <c r="AJ2026" s="14">
        <v>0</v>
      </c>
      <c r="AK2026" s="14"/>
      <c r="AL2026" s="14"/>
      <c r="AM2026" s="14"/>
      <c r="AN2026" s="14"/>
      <c r="AO2026" s="14"/>
      <c r="AP2026" s="14">
        <f t="shared" si="5435"/>
        <v>0</v>
      </c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>
        <v>0</v>
      </c>
      <c r="BA2026" s="14">
        <v>0</v>
      </c>
      <c r="BB2026" s="14">
        <v>0</v>
      </c>
      <c r="BC2026" s="14"/>
      <c r="BD2026" s="14"/>
      <c r="BE2026" s="14"/>
      <c r="BF2026" s="14"/>
      <c r="BG2026" s="14"/>
      <c r="BH2026" s="14">
        <f t="shared" si="5436"/>
        <v>0</v>
      </c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>
        <v>0</v>
      </c>
      <c r="BS2026" s="14">
        <v>0</v>
      </c>
      <c r="BT2026" s="14">
        <v>37600</v>
      </c>
      <c r="BU2026" s="14">
        <v>37000</v>
      </c>
      <c r="BV2026" s="14">
        <v>20303</v>
      </c>
      <c r="BW2026" s="14">
        <f t="shared" si="5405"/>
        <v>10500</v>
      </c>
      <c r="BX2026" s="14">
        <v>3500</v>
      </c>
      <c r="BY2026" s="14">
        <v>3500</v>
      </c>
      <c r="BZ2026" s="14">
        <v>3500</v>
      </c>
      <c r="CA2026" s="14">
        <f t="shared" si="5470"/>
        <v>30803</v>
      </c>
      <c r="CB2026" s="122">
        <f t="shared" si="5481"/>
        <v>83.25135135135136</v>
      </c>
    </row>
    <row r="2027" spans="1:80" x14ac:dyDescent="0.25">
      <c r="A2027" s="4" t="s">
        <v>928</v>
      </c>
      <c r="B2027" s="4" t="s">
        <v>88</v>
      </c>
      <c r="C2027" s="4" t="s">
        <v>1115</v>
      </c>
      <c r="D2027" s="79" t="s">
        <v>1116</v>
      </c>
      <c r="E2027" s="89">
        <v>6112</v>
      </c>
      <c r="F2027" s="79" t="s">
        <v>1119</v>
      </c>
      <c r="G2027" s="75" t="s">
        <v>1906</v>
      </c>
      <c r="H2027" s="13" t="s">
        <v>39</v>
      </c>
      <c r="I2027" s="14">
        <v>159800</v>
      </c>
      <c r="J2027" s="14">
        <f t="shared" si="5469"/>
        <v>149000</v>
      </c>
      <c r="K2027" s="14">
        <v>145000</v>
      </c>
      <c r="L2027" s="14">
        <f t="shared" si="5472"/>
        <v>4000</v>
      </c>
      <c r="M2027" s="14">
        <v>4000</v>
      </c>
      <c r="N2027" s="14">
        <v>0</v>
      </c>
      <c r="O2027" s="14">
        <v>0</v>
      </c>
      <c r="P2027" s="14">
        <v>0</v>
      </c>
      <c r="Q2027" s="14">
        <v>0</v>
      </c>
      <c r="R2027" s="14">
        <v>4000</v>
      </c>
      <c r="S2027" s="14"/>
      <c r="T2027" s="14"/>
      <c r="U2027" s="14"/>
      <c r="V2027" s="14"/>
      <c r="W2027" s="14"/>
      <c r="X2027" s="14">
        <f t="shared" si="5434"/>
        <v>4000</v>
      </c>
      <c r="Y2027" s="14"/>
      <c r="Z2027" s="14"/>
      <c r="AA2027" s="14">
        <v>500</v>
      </c>
      <c r="AB2027" s="14">
        <v>500</v>
      </c>
      <c r="AC2027" s="14"/>
      <c r="AD2027" s="14"/>
      <c r="AE2027" s="14"/>
      <c r="AF2027" s="14">
        <v>1000</v>
      </c>
      <c r="AG2027" s="14"/>
      <c r="AH2027" s="14">
        <v>2000</v>
      </c>
      <c r="AI2027" s="14">
        <v>2000</v>
      </c>
      <c r="AJ2027" s="14">
        <v>0</v>
      </c>
      <c r="AK2027" s="14"/>
      <c r="AL2027" s="14"/>
      <c r="AM2027" s="14"/>
      <c r="AN2027" s="14"/>
      <c r="AO2027" s="14"/>
      <c r="AP2027" s="14">
        <f t="shared" si="5435"/>
        <v>0</v>
      </c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>
        <v>0</v>
      </c>
      <c r="BA2027" s="14">
        <v>0</v>
      </c>
      <c r="BB2027" s="14">
        <v>0</v>
      </c>
      <c r="BC2027" s="14"/>
      <c r="BD2027" s="14"/>
      <c r="BE2027" s="14"/>
      <c r="BF2027" s="14"/>
      <c r="BG2027" s="14"/>
      <c r="BH2027" s="14">
        <f t="shared" si="5436"/>
        <v>0</v>
      </c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>
        <v>0</v>
      </c>
      <c r="BS2027" s="14">
        <v>0</v>
      </c>
      <c r="BT2027" s="14">
        <v>149000</v>
      </c>
      <c r="BU2027" s="14">
        <v>145000</v>
      </c>
      <c r="BV2027" s="14">
        <v>96571</v>
      </c>
      <c r="BW2027" s="14">
        <f t="shared" si="5405"/>
        <v>48000</v>
      </c>
      <c r="BX2027" s="14">
        <v>16000</v>
      </c>
      <c r="BY2027" s="14">
        <v>16000</v>
      </c>
      <c r="BZ2027" s="14">
        <v>16000</v>
      </c>
      <c r="CA2027" s="14">
        <f t="shared" si="5470"/>
        <v>144571</v>
      </c>
      <c r="CB2027" s="122">
        <f t="shared" si="5481"/>
        <v>99.704137931034481</v>
      </c>
    </row>
    <row r="2028" spans="1:80" x14ac:dyDescent="0.25">
      <c r="A2028" s="4" t="s">
        <v>928</v>
      </c>
      <c r="B2028" s="4" t="s">
        <v>88</v>
      </c>
      <c r="C2028" s="4" t="s">
        <v>1115</v>
      </c>
      <c r="D2028" s="79" t="s">
        <v>1116</v>
      </c>
      <c r="E2028" s="89">
        <v>6112</v>
      </c>
      <c r="F2028" s="79" t="s">
        <v>1120</v>
      </c>
      <c r="G2028" s="75" t="s">
        <v>1906</v>
      </c>
      <c r="H2028" s="13" t="s">
        <v>41</v>
      </c>
      <c r="I2028" s="14">
        <v>26000</v>
      </c>
      <c r="J2028" s="14">
        <f t="shared" si="5469"/>
        <v>26000</v>
      </c>
      <c r="K2028" s="14">
        <v>25000</v>
      </c>
      <c r="L2028" s="14">
        <f t="shared" si="5472"/>
        <v>1000</v>
      </c>
      <c r="M2028" s="14">
        <v>1000</v>
      </c>
      <c r="N2028" s="14">
        <v>0</v>
      </c>
      <c r="O2028" s="14">
        <v>0</v>
      </c>
      <c r="P2028" s="14">
        <v>0</v>
      </c>
      <c r="Q2028" s="14">
        <v>0</v>
      </c>
      <c r="R2028" s="14">
        <v>1000</v>
      </c>
      <c r="S2028" s="14"/>
      <c r="T2028" s="14"/>
      <c r="U2028" s="14"/>
      <c r="V2028" s="14"/>
      <c r="W2028" s="14"/>
      <c r="X2028" s="14">
        <f t="shared" si="5434"/>
        <v>1000</v>
      </c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>
        <v>0</v>
      </c>
      <c r="AI2028" s="14">
        <v>1000</v>
      </c>
      <c r="AJ2028" s="14">
        <v>0</v>
      </c>
      <c r="AK2028" s="14"/>
      <c r="AL2028" s="14"/>
      <c r="AM2028" s="14"/>
      <c r="AN2028" s="14"/>
      <c r="AO2028" s="14"/>
      <c r="AP2028" s="14">
        <f t="shared" si="5435"/>
        <v>0</v>
      </c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>
        <v>0</v>
      </c>
      <c r="BA2028" s="14">
        <v>0</v>
      </c>
      <c r="BB2028" s="14">
        <v>0</v>
      </c>
      <c r="BC2028" s="14"/>
      <c r="BD2028" s="14"/>
      <c r="BE2028" s="14"/>
      <c r="BF2028" s="14"/>
      <c r="BG2028" s="14"/>
      <c r="BH2028" s="14">
        <f t="shared" si="5436"/>
        <v>0</v>
      </c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>
        <v>0</v>
      </c>
      <c r="BS2028" s="14">
        <v>0</v>
      </c>
      <c r="BT2028" s="14">
        <v>26000</v>
      </c>
      <c r="BU2028" s="14">
        <v>37212</v>
      </c>
      <c r="BV2028" s="14">
        <v>37212</v>
      </c>
      <c r="BW2028" s="14">
        <f t="shared" si="5405"/>
        <v>0</v>
      </c>
      <c r="BX2028" s="14">
        <v>0</v>
      </c>
      <c r="BY2028" s="14">
        <v>0</v>
      </c>
      <c r="BZ2028" s="14">
        <v>0</v>
      </c>
      <c r="CA2028" s="14">
        <f t="shared" si="5470"/>
        <v>37212</v>
      </c>
      <c r="CB2028" s="122">
        <f t="shared" si="5481"/>
        <v>100</v>
      </c>
    </row>
    <row r="2029" spans="1:80" x14ac:dyDescent="0.25">
      <c r="A2029" s="4" t="s">
        <v>928</v>
      </c>
      <c r="B2029" s="4" t="s">
        <v>88</v>
      </c>
      <c r="C2029" s="4" t="s">
        <v>1115</v>
      </c>
      <c r="D2029" s="79" t="s">
        <v>1116</v>
      </c>
      <c r="E2029" s="89">
        <v>6112</v>
      </c>
      <c r="F2029" s="79" t="s">
        <v>1121</v>
      </c>
      <c r="G2029" s="75" t="s">
        <v>1906</v>
      </c>
      <c r="H2029" s="13" t="s">
        <v>37</v>
      </c>
      <c r="I2029" s="14">
        <v>5000</v>
      </c>
      <c r="J2029" s="14">
        <f t="shared" si="5469"/>
        <v>7500</v>
      </c>
      <c r="K2029" s="14">
        <v>7500</v>
      </c>
      <c r="L2029" s="14">
        <f t="shared" si="5472"/>
        <v>0</v>
      </c>
      <c r="M2029" s="14">
        <v>0</v>
      </c>
      <c r="N2029" s="14">
        <v>0</v>
      </c>
      <c r="O2029" s="14">
        <v>0</v>
      </c>
      <c r="P2029" s="14">
        <v>0</v>
      </c>
      <c r="Q2029" s="14">
        <v>0</v>
      </c>
      <c r="R2029" s="14">
        <v>0</v>
      </c>
      <c r="S2029" s="14"/>
      <c r="T2029" s="14"/>
      <c r="U2029" s="14"/>
      <c r="V2029" s="14"/>
      <c r="W2029" s="14"/>
      <c r="X2029" s="14">
        <f t="shared" si="5434"/>
        <v>0</v>
      </c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>
        <v>0</v>
      </c>
      <c r="AI2029" s="14">
        <v>0</v>
      </c>
      <c r="AJ2029" s="14">
        <v>0</v>
      </c>
      <c r="AK2029" s="14"/>
      <c r="AL2029" s="14"/>
      <c r="AM2029" s="14"/>
      <c r="AN2029" s="14"/>
      <c r="AO2029" s="14"/>
      <c r="AP2029" s="14">
        <f t="shared" si="5435"/>
        <v>0</v>
      </c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>
        <v>0</v>
      </c>
      <c r="BA2029" s="14">
        <v>0</v>
      </c>
      <c r="BB2029" s="14">
        <v>0</v>
      </c>
      <c r="BC2029" s="14"/>
      <c r="BD2029" s="14"/>
      <c r="BE2029" s="14"/>
      <c r="BF2029" s="14"/>
      <c r="BG2029" s="14"/>
      <c r="BH2029" s="14">
        <f t="shared" si="5436"/>
        <v>0</v>
      </c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>
        <v>0</v>
      </c>
      <c r="BS2029" s="14">
        <v>0</v>
      </c>
      <c r="BT2029" s="14">
        <v>7500</v>
      </c>
      <c r="BU2029" s="14">
        <v>7890</v>
      </c>
      <c r="BV2029" s="14">
        <v>7890</v>
      </c>
      <c r="BW2029" s="14">
        <f t="shared" si="5405"/>
        <v>0</v>
      </c>
      <c r="BX2029" s="14">
        <v>0</v>
      </c>
      <c r="BY2029" s="14">
        <v>0</v>
      </c>
      <c r="BZ2029" s="14">
        <v>0</v>
      </c>
      <c r="CA2029" s="14">
        <f t="shared" si="5470"/>
        <v>7890</v>
      </c>
      <c r="CB2029" s="122">
        <f t="shared" si="5481"/>
        <v>100</v>
      </c>
    </row>
    <row r="2030" spans="1:80" x14ac:dyDescent="0.25">
      <c r="A2030" s="4" t="s">
        <v>928</v>
      </c>
      <c r="B2030" s="4" t="s">
        <v>88</v>
      </c>
      <c r="C2030" s="4" t="s">
        <v>1115</v>
      </c>
      <c r="D2030" s="79" t="s">
        <v>1116</v>
      </c>
      <c r="E2030" s="89">
        <v>6112</v>
      </c>
      <c r="F2030" s="79" t="s">
        <v>1122</v>
      </c>
      <c r="G2030" s="75" t="s">
        <v>1906</v>
      </c>
      <c r="H2030" s="13" t="s">
        <v>43</v>
      </c>
      <c r="I2030" s="14">
        <v>12000</v>
      </c>
      <c r="J2030" s="14">
        <f t="shared" si="5469"/>
        <v>15000</v>
      </c>
      <c r="K2030" s="14">
        <v>15000</v>
      </c>
      <c r="L2030" s="14">
        <f t="shared" si="5472"/>
        <v>0</v>
      </c>
      <c r="M2030" s="14">
        <v>0</v>
      </c>
      <c r="N2030" s="14">
        <v>0</v>
      </c>
      <c r="O2030" s="14">
        <v>0</v>
      </c>
      <c r="P2030" s="14">
        <v>0</v>
      </c>
      <c r="Q2030" s="14">
        <v>0</v>
      </c>
      <c r="R2030" s="14">
        <v>0</v>
      </c>
      <c r="S2030" s="14"/>
      <c r="T2030" s="14"/>
      <c r="U2030" s="14"/>
      <c r="V2030" s="14"/>
      <c r="W2030" s="14"/>
      <c r="X2030" s="14">
        <f t="shared" si="5434"/>
        <v>0</v>
      </c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>
        <v>0</v>
      </c>
      <c r="AI2030" s="14">
        <v>0</v>
      </c>
      <c r="AJ2030" s="14">
        <v>0</v>
      </c>
      <c r="AK2030" s="14"/>
      <c r="AL2030" s="14"/>
      <c r="AM2030" s="14"/>
      <c r="AN2030" s="14"/>
      <c r="AO2030" s="14"/>
      <c r="AP2030" s="14">
        <f t="shared" si="5435"/>
        <v>0</v>
      </c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>
        <v>0</v>
      </c>
      <c r="BA2030" s="14">
        <v>0</v>
      </c>
      <c r="BB2030" s="14">
        <v>0</v>
      </c>
      <c r="BC2030" s="14"/>
      <c r="BD2030" s="14"/>
      <c r="BE2030" s="14"/>
      <c r="BF2030" s="14"/>
      <c r="BG2030" s="14"/>
      <c r="BH2030" s="14">
        <f t="shared" si="5436"/>
        <v>0</v>
      </c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>
        <v>0</v>
      </c>
      <c r="BS2030" s="14">
        <v>0</v>
      </c>
      <c r="BT2030" s="14">
        <v>15000</v>
      </c>
      <c r="BU2030" s="14">
        <v>15000</v>
      </c>
      <c r="BV2030" s="14">
        <v>13156</v>
      </c>
      <c r="BW2030" s="14">
        <f t="shared" si="5405"/>
        <v>0</v>
      </c>
      <c r="BX2030" s="14">
        <v>0</v>
      </c>
      <c r="BY2030" s="14">
        <v>0</v>
      </c>
      <c r="BZ2030" s="14">
        <v>0</v>
      </c>
      <c r="CA2030" s="14">
        <f t="shared" si="5470"/>
        <v>13156</v>
      </c>
      <c r="CB2030" s="122">
        <f t="shared" si="5481"/>
        <v>87.706666666666663</v>
      </c>
    </row>
    <row r="2031" spans="1:80" x14ac:dyDescent="0.25">
      <c r="A2031" s="4" t="s">
        <v>928</v>
      </c>
      <c r="B2031" s="4" t="s">
        <v>88</v>
      </c>
      <c r="C2031" s="4" t="s">
        <v>1115</v>
      </c>
      <c r="D2031" s="79" t="s">
        <v>1116</v>
      </c>
      <c r="E2031" s="78" t="s">
        <v>44</v>
      </c>
      <c r="F2031" s="78" t="s">
        <v>1</v>
      </c>
      <c r="G2031" s="2" t="s">
        <v>1</v>
      </c>
      <c r="H2031" s="2" t="s">
        <v>45</v>
      </c>
      <c r="I2031" s="12">
        <f>SUM(I2032)</f>
        <v>195777</v>
      </c>
      <c r="J2031" s="12">
        <f t="shared" si="5469"/>
        <v>230418</v>
      </c>
      <c r="K2031" s="12">
        <f t="shared" ref="K2031:Q2031" si="5499">SUM(K2032)</f>
        <v>228418</v>
      </c>
      <c r="L2031" s="12">
        <f t="shared" si="5472"/>
        <v>2000</v>
      </c>
      <c r="M2031" s="12">
        <f t="shared" si="5499"/>
        <v>2000</v>
      </c>
      <c r="N2031" s="12">
        <f t="shared" si="5499"/>
        <v>0</v>
      </c>
      <c r="O2031" s="12">
        <f t="shared" si="5499"/>
        <v>0</v>
      </c>
      <c r="P2031" s="12">
        <f t="shared" si="5499"/>
        <v>0</v>
      </c>
      <c r="Q2031" s="12">
        <f t="shared" si="5499"/>
        <v>0</v>
      </c>
      <c r="R2031" s="12">
        <f t="shared" ref="R2031:AG2031" si="5500">SUM(R2032)</f>
        <v>2000</v>
      </c>
      <c r="S2031" s="12">
        <f t="shared" si="5500"/>
        <v>0</v>
      </c>
      <c r="T2031" s="12">
        <f t="shared" si="5500"/>
        <v>0</v>
      </c>
      <c r="U2031" s="12">
        <f t="shared" si="5500"/>
        <v>0</v>
      </c>
      <c r="V2031" s="12">
        <f t="shared" si="5500"/>
        <v>0</v>
      </c>
      <c r="W2031" s="12">
        <f t="shared" si="5500"/>
        <v>0</v>
      </c>
      <c r="X2031" s="12">
        <f t="shared" si="5500"/>
        <v>2000</v>
      </c>
      <c r="Y2031" s="12">
        <f t="shared" si="5500"/>
        <v>0</v>
      </c>
      <c r="Z2031" s="12">
        <f t="shared" si="5500"/>
        <v>0</v>
      </c>
      <c r="AA2031" s="12">
        <f t="shared" si="5500"/>
        <v>200</v>
      </c>
      <c r="AB2031" s="12">
        <f t="shared" si="5500"/>
        <v>200</v>
      </c>
      <c r="AC2031" s="12">
        <f t="shared" si="5500"/>
        <v>0</v>
      </c>
      <c r="AD2031" s="12">
        <f t="shared" si="5500"/>
        <v>0</v>
      </c>
      <c r="AE2031" s="12">
        <f t="shared" si="5500"/>
        <v>0</v>
      </c>
      <c r="AF2031" s="12">
        <f t="shared" si="5500"/>
        <v>400</v>
      </c>
      <c r="AG2031" s="12">
        <f t="shared" si="5500"/>
        <v>0</v>
      </c>
      <c r="AH2031" s="12">
        <v>800</v>
      </c>
      <c r="AI2031" s="12">
        <v>1200</v>
      </c>
      <c r="AJ2031" s="12">
        <f t="shared" ref="AJ2031:AY2031" si="5501">SUM(AJ2032)</f>
        <v>0</v>
      </c>
      <c r="AK2031" s="12">
        <f t="shared" si="5501"/>
        <v>0</v>
      </c>
      <c r="AL2031" s="12">
        <f t="shared" si="5501"/>
        <v>0</v>
      </c>
      <c r="AM2031" s="12">
        <f t="shared" si="5501"/>
        <v>0</v>
      </c>
      <c r="AN2031" s="12">
        <f t="shared" si="5501"/>
        <v>0</v>
      </c>
      <c r="AO2031" s="12">
        <f t="shared" si="5501"/>
        <v>0</v>
      </c>
      <c r="AP2031" s="12">
        <f t="shared" si="5501"/>
        <v>0</v>
      </c>
      <c r="AQ2031" s="12">
        <f t="shared" si="5501"/>
        <v>0</v>
      </c>
      <c r="AR2031" s="12">
        <f t="shared" si="5501"/>
        <v>0</v>
      </c>
      <c r="AS2031" s="12">
        <f t="shared" si="5501"/>
        <v>0</v>
      </c>
      <c r="AT2031" s="12">
        <f t="shared" si="5501"/>
        <v>0</v>
      </c>
      <c r="AU2031" s="12">
        <f t="shared" si="5501"/>
        <v>0</v>
      </c>
      <c r="AV2031" s="12">
        <f t="shared" si="5501"/>
        <v>0</v>
      </c>
      <c r="AW2031" s="12">
        <f t="shared" si="5501"/>
        <v>0</v>
      </c>
      <c r="AX2031" s="12">
        <f t="shared" si="5501"/>
        <v>0</v>
      </c>
      <c r="AY2031" s="12">
        <f t="shared" si="5501"/>
        <v>0</v>
      </c>
      <c r="AZ2031" s="12">
        <v>0</v>
      </c>
      <c r="BA2031" s="12">
        <v>0</v>
      </c>
      <c r="BB2031" s="12">
        <f t="shared" ref="BB2031:BQ2031" si="5502">SUM(BB2032)</f>
        <v>0</v>
      </c>
      <c r="BC2031" s="12">
        <f t="shared" si="5502"/>
        <v>0</v>
      </c>
      <c r="BD2031" s="12">
        <f t="shared" si="5502"/>
        <v>0</v>
      </c>
      <c r="BE2031" s="12">
        <f t="shared" si="5502"/>
        <v>0</v>
      </c>
      <c r="BF2031" s="12">
        <f t="shared" si="5502"/>
        <v>0</v>
      </c>
      <c r="BG2031" s="12">
        <f t="shared" si="5502"/>
        <v>0</v>
      </c>
      <c r="BH2031" s="12">
        <f t="shared" si="5502"/>
        <v>0</v>
      </c>
      <c r="BI2031" s="12">
        <f t="shared" si="5502"/>
        <v>0</v>
      </c>
      <c r="BJ2031" s="12">
        <f t="shared" si="5502"/>
        <v>0</v>
      </c>
      <c r="BK2031" s="12">
        <f t="shared" si="5502"/>
        <v>0</v>
      </c>
      <c r="BL2031" s="12">
        <f t="shared" si="5502"/>
        <v>0</v>
      </c>
      <c r="BM2031" s="12">
        <f t="shared" si="5502"/>
        <v>0</v>
      </c>
      <c r="BN2031" s="12">
        <f t="shared" si="5502"/>
        <v>0</v>
      </c>
      <c r="BO2031" s="12">
        <f t="shared" si="5502"/>
        <v>0</v>
      </c>
      <c r="BP2031" s="12">
        <f t="shared" si="5502"/>
        <v>0</v>
      </c>
      <c r="BQ2031" s="12">
        <f t="shared" si="5502"/>
        <v>0</v>
      </c>
      <c r="BR2031" s="12">
        <v>0</v>
      </c>
      <c r="BS2031" s="12">
        <v>0</v>
      </c>
      <c r="BT2031" s="12">
        <f t="shared" ref="BT2031:BZ2031" si="5503">SUM(BT2032)</f>
        <v>241939</v>
      </c>
      <c r="BU2031" s="12">
        <f t="shared" si="5503"/>
        <v>239939</v>
      </c>
      <c r="BV2031" s="12">
        <f t="shared" si="5503"/>
        <v>122293</v>
      </c>
      <c r="BW2031" s="12">
        <f t="shared" si="5503"/>
        <v>63477</v>
      </c>
      <c r="BX2031" s="12">
        <f t="shared" si="5503"/>
        <v>21159</v>
      </c>
      <c r="BY2031" s="12">
        <f t="shared" si="5503"/>
        <v>21159</v>
      </c>
      <c r="BZ2031" s="12">
        <f t="shared" si="5503"/>
        <v>21159</v>
      </c>
      <c r="CA2031" s="12">
        <f t="shared" si="5470"/>
        <v>185770</v>
      </c>
      <c r="CB2031" s="124">
        <f t="shared" si="5481"/>
        <v>77.423845227328613</v>
      </c>
    </row>
    <row r="2032" spans="1:80" x14ac:dyDescent="0.25">
      <c r="A2032" s="4" t="s">
        <v>928</v>
      </c>
      <c r="B2032" s="4" t="s">
        <v>88</v>
      </c>
      <c r="C2032" s="4" t="s">
        <v>1115</v>
      </c>
      <c r="D2032" s="79" t="s">
        <v>1116</v>
      </c>
      <c r="E2032" s="89">
        <v>6121</v>
      </c>
      <c r="F2032" s="79"/>
      <c r="G2032" s="75" t="s">
        <v>1906</v>
      </c>
      <c r="H2032" s="13" t="s">
        <v>46</v>
      </c>
      <c r="I2032" s="14">
        <v>195777</v>
      </c>
      <c r="J2032" s="14">
        <f t="shared" si="5469"/>
        <v>230418</v>
      </c>
      <c r="K2032" s="14">
        <v>228418</v>
      </c>
      <c r="L2032" s="14">
        <f t="shared" si="5472"/>
        <v>2000</v>
      </c>
      <c r="M2032" s="14">
        <v>2000</v>
      </c>
      <c r="N2032" s="14">
        <v>0</v>
      </c>
      <c r="O2032" s="14">
        <v>0</v>
      </c>
      <c r="P2032" s="14">
        <v>0</v>
      </c>
      <c r="Q2032" s="14">
        <v>0</v>
      </c>
      <c r="R2032" s="14">
        <v>2000</v>
      </c>
      <c r="S2032" s="14"/>
      <c r="T2032" s="14"/>
      <c r="U2032" s="14"/>
      <c r="V2032" s="14"/>
      <c r="W2032" s="14"/>
      <c r="X2032" s="14">
        <f t="shared" si="5434"/>
        <v>2000</v>
      </c>
      <c r="Y2032" s="14"/>
      <c r="Z2032" s="14"/>
      <c r="AA2032" s="14">
        <v>200</v>
      </c>
      <c r="AB2032" s="14">
        <v>200</v>
      </c>
      <c r="AC2032" s="14"/>
      <c r="AD2032" s="14"/>
      <c r="AE2032" s="14"/>
      <c r="AF2032" s="14">
        <v>400</v>
      </c>
      <c r="AG2032" s="14"/>
      <c r="AH2032" s="14">
        <v>800</v>
      </c>
      <c r="AI2032" s="14">
        <v>1200</v>
      </c>
      <c r="AJ2032" s="14">
        <v>0</v>
      </c>
      <c r="AK2032" s="14"/>
      <c r="AL2032" s="14"/>
      <c r="AM2032" s="14"/>
      <c r="AN2032" s="14"/>
      <c r="AO2032" s="14"/>
      <c r="AP2032" s="14">
        <f t="shared" si="5435"/>
        <v>0</v>
      </c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>
        <v>0</v>
      </c>
      <c r="BA2032" s="14">
        <v>0</v>
      </c>
      <c r="BB2032" s="14">
        <v>0</v>
      </c>
      <c r="BC2032" s="14"/>
      <c r="BD2032" s="14"/>
      <c r="BE2032" s="14"/>
      <c r="BF2032" s="14"/>
      <c r="BG2032" s="14"/>
      <c r="BH2032" s="14">
        <f t="shared" si="5436"/>
        <v>0</v>
      </c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>
        <v>0</v>
      </c>
      <c r="BS2032" s="14">
        <v>0</v>
      </c>
      <c r="BT2032" s="14">
        <v>241939</v>
      </c>
      <c r="BU2032" s="14">
        <v>239939</v>
      </c>
      <c r="BV2032" s="14">
        <v>122293</v>
      </c>
      <c r="BW2032" s="14">
        <f t="shared" si="5405"/>
        <v>63477</v>
      </c>
      <c r="BX2032" s="14">
        <v>21159</v>
      </c>
      <c r="BY2032" s="14">
        <v>21159</v>
      </c>
      <c r="BZ2032" s="14">
        <v>21159</v>
      </c>
      <c r="CA2032" s="14">
        <f t="shared" si="5470"/>
        <v>185770</v>
      </c>
      <c r="CB2032" s="122">
        <f t="shared" si="5481"/>
        <v>77.423845227328613</v>
      </c>
    </row>
    <row r="2033" spans="1:80" x14ac:dyDescent="0.25">
      <c r="A2033" s="4" t="s">
        <v>928</v>
      </c>
      <c r="B2033" s="4" t="s">
        <v>88</v>
      </c>
      <c r="C2033" s="4" t="s">
        <v>1115</v>
      </c>
      <c r="D2033" s="79" t="s">
        <v>1116</v>
      </c>
      <c r="E2033" s="78" t="s">
        <v>47</v>
      </c>
      <c r="F2033" s="78" t="s">
        <v>1</v>
      </c>
      <c r="G2033" s="2" t="s">
        <v>1</v>
      </c>
      <c r="H2033" s="2" t="s">
        <v>48</v>
      </c>
      <c r="I2033" s="12">
        <f>SUM(I2034:I2041)</f>
        <v>161020</v>
      </c>
      <c r="J2033" s="12">
        <f t="shared" si="5469"/>
        <v>192500</v>
      </c>
      <c r="K2033" s="12">
        <f t="shared" ref="K2033" si="5504">SUM(K2034:K2041)</f>
        <v>115100</v>
      </c>
      <c r="L2033" s="12">
        <f t="shared" si="5472"/>
        <v>77400</v>
      </c>
      <c r="M2033" s="12">
        <f t="shared" ref="M2033:Q2033" si="5505">SUM(M2034:M2041)</f>
        <v>77400</v>
      </c>
      <c r="N2033" s="12">
        <f t="shared" si="5505"/>
        <v>0</v>
      </c>
      <c r="O2033" s="12">
        <f t="shared" si="5505"/>
        <v>0</v>
      </c>
      <c r="P2033" s="12">
        <f t="shared" si="5505"/>
        <v>0</v>
      </c>
      <c r="Q2033" s="12">
        <f t="shared" si="5505"/>
        <v>0</v>
      </c>
      <c r="R2033" s="12">
        <f t="shared" ref="R2033:AG2033" si="5506">SUM(R2034:R2041)</f>
        <v>77400</v>
      </c>
      <c r="S2033" s="12">
        <f t="shared" si="5506"/>
        <v>0</v>
      </c>
      <c r="T2033" s="12">
        <f t="shared" si="5506"/>
        <v>0</v>
      </c>
      <c r="U2033" s="12">
        <f t="shared" si="5506"/>
        <v>0</v>
      </c>
      <c r="V2033" s="12">
        <f t="shared" si="5506"/>
        <v>0</v>
      </c>
      <c r="W2033" s="12">
        <f t="shared" si="5506"/>
        <v>0</v>
      </c>
      <c r="X2033" s="12">
        <f t="shared" si="5506"/>
        <v>77400</v>
      </c>
      <c r="Y2033" s="12">
        <f t="shared" si="5506"/>
        <v>0</v>
      </c>
      <c r="Z2033" s="12">
        <f t="shared" si="5506"/>
        <v>0</v>
      </c>
      <c r="AA2033" s="12">
        <f t="shared" si="5506"/>
        <v>17957</v>
      </c>
      <c r="AB2033" s="12">
        <f t="shared" si="5506"/>
        <v>6315</v>
      </c>
      <c r="AC2033" s="12">
        <f t="shared" si="5506"/>
        <v>0</v>
      </c>
      <c r="AD2033" s="12">
        <f t="shared" si="5506"/>
        <v>0</v>
      </c>
      <c r="AE2033" s="12">
        <f t="shared" si="5506"/>
        <v>0</v>
      </c>
      <c r="AF2033" s="12">
        <f t="shared" si="5506"/>
        <v>12811</v>
      </c>
      <c r="AG2033" s="12">
        <f t="shared" si="5506"/>
        <v>10256</v>
      </c>
      <c r="AH2033" s="12">
        <v>47339</v>
      </c>
      <c r="AI2033" s="12">
        <v>30061</v>
      </c>
      <c r="AJ2033" s="12">
        <f t="shared" ref="AJ2033:AY2033" si="5507">SUM(AJ2034:AJ2041)</f>
        <v>0</v>
      </c>
      <c r="AK2033" s="12">
        <f t="shared" si="5507"/>
        <v>0</v>
      </c>
      <c r="AL2033" s="12">
        <f t="shared" si="5507"/>
        <v>0</v>
      </c>
      <c r="AM2033" s="12">
        <f t="shared" si="5507"/>
        <v>0</v>
      </c>
      <c r="AN2033" s="12">
        <f t="shared" si="5507"/>
        <v>0</v>
      </c>
      <c r="AO2033" s="12">
        <f t="shared" si="5507"/>
        <v>0</v>
      </c>
      <c r="AP2033" s="12">
        <f t="shared" si="5507"/>
        <v>0</v>
      </c>
      <c r="AQ2033" s="12">
        <f t="shared" si="5507"/>
        <v>0</v>
      </c>
      <c r="AR2033" s="12">
        <f t="shared" si="5507"/>
        <v>0</v>
      </c>
      <c r="AS2033" s="12">
        <f t="shared" si="5507"/>
        <v>0</v>
      </c>
      <c r="AT2033" s="12">
        <f t="shared" si="5507"/>
        <v>0</v>
      </c>
      <c r="AU2033" s="12">
        <f t="shared" si="5507"/>
        <v>0</v>
      </c>
      <c r="AV2033" s="12">
        <f t="shared" si="5507"/>
        <v>0</v>
      </c>
      <c r="AW2033" s="12">
        <f t="shared" si="5507"/>
        <v>0</v>
      </c>
      <c r="AX2033" s="12">
        <f t="shared" si="5507"/>
        <v>0</v>
      </c>
      <c r="AY2033" s="12">
        <f t="shared" si="5507"/>
        <v>0</v>
      </c>
      <c r="AZ2033" s="12">
        <v>0</v>
      </c>
      <c r="BA2033" s="12">
        <v>0</v>
      </c>
      <c r="BB2033" s="12">
        <f t="shared" ref="BB2033:BQ2033" si="5508">SUM(BB2034:BB2041)</f>
        <v>0</v>
      </c>
      <c r="BC2033" s="12">
        <f t="shared" si="5508"/>
        <v>72469</v>
      </c>
      <c r="BD2033" s="12">
        <f t="shared" si="5508"/>
        <v>0</v>
      </c>
      <c r="BE2033" s="12">
        <f t="shared" si="5508"/>
        <v>73528</v>
      </c>
      <c r="BF2033" s="12">
        <f t="shared" si="5508"/>
        <v>0</v>
      </c>
      <c r="BG2033" s="12">
        <f t="shared" si="5508"/>
        <v>0</v>
      </c>
      <c r="BH2033" s="12">
        <f t="shared" si="5508"/>
        <v>145997</v>
      </c>
      <c r="BI2033" s="12">
        <f t="shared" si="5508"/>
        <v>0</v>
      </c>
      <c r="BJ2033" s="12">
        <f t="shared" si="5508"/>
        <v>0</v>
      </c>
      <c r="BK2033" s="12">
        <f t="shared" si="5508"/>
        <v>72469</v>
      </c>
      <c r="BL2033" s="12">
        <f t="shared" si="5508"/>
        <v>0</v>
      </c>
      <c r="BM2033" s="12">
        <f t="shared" si="5508"/>
        <v>0</v>
      </c>
      <c r="BN2033" s="12">
        <f t="shared" si="5508"/>
        <v>0</v>
      </c>
      <c r="BO2033" s="12">
        <f t="shared" si="5508"/>
        <v>0</v>
      </c>
      <c r="BP2033" s="12">
        <f t="shared" si="5508"/>
        <v>73528</v>
      </c>
      <c r="BQ2033" s="12">
        <f t="shared" si="5508"/>
        <v>0</v>
      </c>
      <c r="BR2033" s="12">
        <v>145997</v>
      </c>
      <c r="BS2033" s="12">
        <v>0</v>
      </c>
      <c r="BT2033" s="12">
        <f t="shared" ref="BT2033:BZ2033" si="5509">SUM(BT2034:BT2041)</f>
        <v>207850</v>
      </c>
      <c r="BU2033" s="12">
        <f t="shared" si="5509"/>
        <v>130060</v>
      </c>
      <c r="BV2033" s="12">
        <f t="shared" si="5509"/>
        <v>70141</v>
      </c>
      <c r="BW2033" s="12">
        <f t="shared" si="5509"/>
        <v>27050</v>
      </c>
      <c r="BX2033" s="12">
        <f t="shared" si="5509"/>
        <v>5350</v>
      </c>
      <c r="BY2033" s="12">
        <f t="shared" si="5509"/>
        <v>7850</v>
      </c>
      <c r="BZ2033" s="12">
        <f t="shared" si="5509"/>
        <v>13850</v>
      </c>
      <c r="CA2033" s="12">
        <f t="shared" si="5470"/>
        <v>97191</v>
      </c>
      <c r="CB2033" s="124">
        <f t="shared" si="5481"/>
        <v>74.727817930186063</v>
      </c>
    </row>
    <row r="2034" spans="1:80" x14ac:dyDescent="0.25">
      <c r="A2034" s="4" t="s">
        <v>928</v>
      </c>
      <c r="B2034" s="4" t="s">
        <v>88</v>
      </c>
      <c r="C2034" s="4" t="s">
        <v>1115</v>
      </c>
      <c r="D2034" s="79" t="s">
        <v>1116</v>
      </c>
      <c r="E2034" s="89">
        <v>6131</v>
      </c>
      <c r="F2034" s="79"/>
      <c r="G2034" s="75" t="s">
        <v>1906</v>
      </c>
      <c r="H2034" s="13" t="s">
        <v>49</v>
      </c>
      <c r="I2034" s="14">
        <v>500</v>
      </c>
      <c r="J2034" s="14">
        <f t="shared" si="5469"/>
        <v>0</v>
      </c>
      <c r="K2034" s="14">
        <v>0</v>
      </c>
      <c r="L2034" s="14">
        <f t="shared" si="5472"/>
        <v>0</v>
      </c>
      <c r="M2034" s="14">
        <v>0</v>
      </c>
      <c r="N2034" s="14">
        <v>0</v>
      </c>
      <c r="O2034" s="14">
        <v>0</v>
      </c>
      <c r="P2034" s="14">
        <v>0</v>
      </c>
      <c r="Q2034" s="14">
        <v>0</v>
      </c>
      <c r="R2034" s="14">
        <v>0</v>
      </c>
      <c r="S2034" s="14"/>
      <c r="T2034" s="14"/>
      <c r="U2034" s="14"/>
      <c r="V2034" s="14"/>
      <c r="W2034" s="14"/>
      <c r="X2034" s="14">
        <f t="shared" si="5434"/>
        <v>0</v>
      </c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>
        <v>0</v>
      </c>
      <c r="AI2034" s="14">
        <v>0</v>
      </c>
      <c r="AJ2034" s="14">
        <v>0</v>
      </c>
      <c r="AK2034" s="14"/>
      <c r="AL2034" s="14"/>
      <c r="AM2034" s="14"/>
      <c r="AN2034" s="14"/>
      <c r="AO2034" s="14"/>
      <c r="AP2034" s="14">
        <f t="shared" si="5435"/>
        <v>0</v>
      </c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>
        <v>0</v>
      </c>
      <c r="BA2034" s="14">
        <v>0</v>
      </c>
      <c r="BB2034" s="14">
        <v>0</v>
      </c>
      <c r="BC2034" s="14"/>
      <c r="BD2034" s="14"/>
      <c r="BE2034" s="14"/>
      <c r="BF2034" s="14"/>
      <c r="BG2034" s="14"/>
      <c r="BH2034" s="14">
        <f t="shared" si="5436"/>
        <v>0</v>
      </c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>
        <v>0</v>
      </c>
      <c r="BS2034" s="14">
        <v>0</v>
      </c>
      <c r="BT2034" s="14">
        <v>0</v>
      </c>
      <c r="BU2034" s="14">
        <v>0</v>
      </c>
      <c r="BV2034" s="14">
        <v>0</v>
      </c>
      <c r="BW2034" s="14">
        <f t="shared" si="5405"/>
        <v>0</v>
      </c>
      <c r="BX2034" s="14">
        <v>0</v>
      </c>
      <c r="BY2034" s="14">
        <v>0</v>
      </c>
      <c r="BZ2034" s="14">
        <v>0</v>
      </c>
      <c r="CA2034" s="14">
        <f t="shared" si="5470"/>
        <v>0</v>
      </c>
      <c r="CB2034" s="122" t="str">
        <f t="shared" si="5481"/>
        <v>-</v>
      </c>
    </row>
    <row r="2035" spans="1:80" x14ac:dyDescent="0.25">
      <c r="A2035" s="4" t="s">
        <v>928</v>
      </c>
      <c r="B2035" s="4" t="s">
        <v>88</v>
      </c>
      <c r="C2035" s="4" t="s">
        <v>1115</v>
      </c>
      <c r="D2035" s="79" t="s">
        <v>1116</v>
      </c>
      <c r="E2035" s="89">
        <v>6132</v>
      </c>
      <c r="F2035" s="79"/>
      <c r="G2035" s="75" t="s">
        <v>1906</v>
      </c>
      <c r="H2035" s="13" t="s">
        <v>196</v>
      </c>
      <c r="I2035" s="14">
        <v>40000</v>
      </c>
      <c r="J2035" s="14">
        <f t="shared" si="5469"/>
        <v>40000</v>
      </c>
      <c r="K2035" s="14">
        <v>40000</v>
      </c>
      <c r="L2035" s="14">
        <f t="shared" si="5472"/>
        <v>0</v>
      </c>
      <c r="M2035" s="14">
        <v>0</v>
      </c>
      <c r="N2035" s="14">
        <v>0</v>
      </c>
      <c r="O2035" s="14">
        <v>0</v>
      </c>
      <c r="P2035" s="14">
        <v>0</v>
      </c>
      <c r="Q2035" s="14">
        <v>0</v>
      </c>
      <c r="R2035" s="14">
        <v>0</v>
      </c>
      <c r="S2035" s="14"/>
      <c r="T2035" s="14"/>
      <c r="U2035" s="14"/>
      <c r="V2035" s="14"/>
      <c r="W2035" s="14"/>
      <c r="X2035" s="14">
        <f t="shared" si="5434"/>
        <v>0</v>
      </c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>
        <v>0</v>
      </c>
      <c r="AI2035" s="14">
        <v>0</v>
      </c>
      <c r="AJ2035" s="14">
        <v>0</v>
      </c>
      <c r="AK2035" s="14"/>
      <c r="AL2035" s="14"/>
      <c r="AM2035" s="14"/>
      <c r="AN2035" s="14"/>
      <c r="AO2035" s="14"/>
      <c r="AP2035" s="14">
        <f t="shared" si="5435"/>
        <v>0</v>
      </c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>
        <v>0</v>
      </c>
      <c r="BA2035" s="14">
        <v>0</v>
      </c>
      <c r="BB2035" s="14">
        <v>0</v>
      </c>
      <c r="BC2035" s="14"/>
      <c r="BD2035" s="14"/>
      <c r="BE2035" s="14"/>
      <c r="BF2035" s="14"/>
      <c r="BG2035" s="14"/>
      <c r="BH2035" s="14">
        <f t="shared" si="5436"/>
        <v>0</v>
      </c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>
        <v>0</v>
      </c>
      <c r="BS2035" s="14">
        <v>0</v>
      </c>
      <c r="BT2035" s="14">
        <v>40000</v>
      </c>
      <c r="BU2035" s="14">
        <v>40000</v>
      </c>
      <c r="BV2035" s="14">
        <v>21999</v>
      </c>
      <c r="BW2035" s="14">
        <f t="shared" si="5405"/>
        <v>8000</v>
      </c>
      <c r="BX2035" s="14">
        <v>1000</v>
      </c>
      <c r="BY2035" s="14">
        <v>2000</v>
      </c>
      <c r="BZ2035" s="14">
        <v>5000</v>
      </c>
      <c r="CA2035" s="14">
        <f t="shared" si="5470"/>
        <v>29999</v>
      </c>
      <c r="CB2035" s="122">
        <f t="shared" si="5481"/>
        <v>74.997499999999988</v>
      </c>
    </row>
    <row r="2036" spans="1:80" x14ac:dyDescent="0.25">
      <c r="A2036" s="4" t="s">
        <v>928</v>
      </c>
      <c r="B2036" s="4" t="s">
        <v>88</v>
      </c>
      <c r="C2036" s="4" t="s">
        <v>1115</v>
      </c>
      <c r="D2036" s="79" t="s">
        <v>1116</v>
      </c>
      <c r="E2036" s="89">
        <v>6133</v>
      </c>
      <c r="F2036" s="79"/>
      <c r="G2036" s="75" t="s">
        <v>1906</v>
      </c>
      <c r="H2036" s="13" t="s">
        <v>198</v>
      </c>
      <c r="I2036" s="14">
        <v>15000</v>
      </c>
      <c r="J2036" s="14">
        <f t="shared" si="5469"/>
        <v>15000</v>
      </c>
      <c r="K2036" s="14">
        <v>15000</v>
      </c>
      <c r="L2036" s="14">
        <f t="shared" si="5472"/>
        <v>0</v>
      </c>
      <c r="M2036" s="14">
        <v>0</v>
      </c>
      <c r="N2036" s="14">
        <v>0</v>
      </c>
      <c r="O2036" s="14">
        <v>0</v>
      </c>
      <c r="P2036" s="14">
        <v>0</v>
      </c>
      <c r="Q2036" s="14">
        <v>0</v>
      </c>
      <c r="R2036" s="14">
        <v>0</v>
      </c>
      <c r="S2036" s="14"/>
      <c r="T2036" s="14"/>
      <c r="U2036" s="14"/>
      <c r="V2036" s="14"/>
      <c r="W2036" s="14"/>
      <c r="X2036" s="14">
        <f t="shared" si="5434"/>
        <v>0</v>
      </c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>
        <v>0</v>
      </c>
      <c r="AI2036" s="14">
        <v>0</v>
      </c>
      <c r="AJ2036" s="14">
        <v>0</v>
      </c>
      <c r="AK2036" s="14"/>
      <c r="AL2036" s="14"/>
      <c r="AM2036" s="14"/>
      <c r="AN2036" s="14"/>
      <c r="AO2036" s="14"/>
      <c r="AP2036" s="14">
        <f t="shared" si="5435"/>
        <v>0</v>
      </c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>
        <v>0</v>
      </c>
      <c r="BA2036" s="14">
        <v>0</v>
      </c>
      <c r="BB2036" s="14">
        <v>0</v>
      </c>
      <c r="BC2036" s="14"/>
      <c r="BD2036" s="14"/>
      <c r="BE2036" s="14"/>
      <c r="BF2036" s="14"/>
      <c r="BG2036" s="14"/>
      <c r="BH2036" s="14">
        <f t="shared" si="5436"/>
        <v>0</v>
      </c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>
        <v>0</v>
      </c>
      <c r="BS2036" s="14">
        <v>0</v>
      </c>
      <c r="BT2036" s="14">
        <v>15000</v>
      </c>
      <c r="BU2036" s="14">
        <v>15000</v>
      </c>
      <c r="BV2036" s="14">
        <v>7500</v>
      </c>
      <c r="BW2036" s="14">
        <f t="shared" si="5405"/>
        <v>3750</v>
      </c>
      <c r="BX2036" s="14">
        <v>1250</v>
      </c>
      <c r="BY2036" s="14">
        <v>1250</v>
      </c>
      <c r="BZ2036" s="14">
        <v>1250</v>
      </c>
      <c r="CA2036" s="14">
        <f t="shared" si="5470"/>
        <v>11250</v>
      </c>
      <c r="CB2036" s="122">
        <f t="shared" si="5481"/>
        <v>75</v>
      </c>
    </row>
    <row r="2037" spans="1:80" x14ac:dyDescent="0.25">
      <c r="A2037" s="4" t="s">
        <v>928</v>
      </c>
      <c r="B2037" s="4" t="s">
        <v>88</v>
      </c>
      <c r="C2037" s="4" t="s">
        <v>1115</v>
      </c>
      <c r="D2037" s="79" t="s">
        <v>1116</v>
      </c>
      <c r="E2037" s="89">
        <v>6134</v>
      </c>
      <c r="F2037" s="79"/>
      <c r="G2037" s="75" t="s">
        <v>1906</v>
      </c>
      <c r="H2037" s="13" t="s">
        <v>200</v>
      </c>
      <c r="I2037" s="14">
        <v>50000</v>
      </c>
      <c r="J2037" s="14">
        <f t="shared" si="5469"/>
        <v>85000</v>
      </c>
      <c r="K2037" s="14">
        <v>15000</v>
      </c>
      <c r="L2037" s="14">
        <f t="shared" si="5472"/>
        <v>70000</v>
      </c>
      <c r="M2037" s="14">
        <v>70000</v>
      </c>
      <c r="N2037" s="14">
        <v>0</v>
      </c>
      <c r="O2037" s="14">
        <v>0</v>
      </c>
      <c r="P2037" s="14">
        <v>0</v>
      </c>
      <c r="Q2037" s="14">
        <v>0</v>
      </c>
      <c r="R2037" s="14">
        <v>70000</v>
      </c>
      <c r="S2037" s="14"/>
      <c r="T2037" s="14"/>
      <c r="U2037" s="14"/>
      <c r="V2037" s="14"/>
      <c r="W2037" s="14"/>
      <c r="X2037" s="14">
        <f t="shared" si="5434"/>
        <v>70000</v>
      </c>
      <c r="Y2037" s="14"/>
      <c r="Z2037" s="14"/>
      <c r="AA2037" s="14">
        <v>17957</v>
      </c>
      <c r="AB2037" s="14">
        <v>6315</v>
      </c>
      <c r="AC2037" s="14"/>
      <c r="AD2037" s="14"/>
      <c r="AE2037" s="14"/>
      <c r="AF2037" s="14">
        <v>12811</v>
      </c>
      <c r="AG2037" s="14">
        <v>10256</v>
      </c>
      <c r="AH2037" s="14">
        <v>47339</v>
      </c>
      <c r="AI2037" s="14">
        <v>22661</v>
      </c>
      <c r="AJ2037" s="14">
        <v>0</v>
      </c>
      <c r="AK2037" s="14"/>
      <c r="AL2037" s="14"/>
      <c r="AM2037" s="14"/>
      <c r="AN2037" s="14"/>
      <c r="AO2037" s="14"/>
      <c r="AP2037" s="14">
        <f t="shared" si="5435"/>
        <v>0</v>
      </c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>
        <v>0</v>
      </c>
      <c r="BA2037" s="14">
        <v>0</v>
      </c>
      <c r="BB2037" s="14">
        <v>0</v>
      </c>
      <c r="BC2037" s="14"/>
      <c r="BD2037" s="14"/>
      <c r="BE2037" s="14"/>
      <c r="BF2037" s="14"/>
      <c r="BG2037" s="14"/>
      <c r="BH2037" s="14">
        <f t="shared" si="5436"/>
        <v>0</v>
      </c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>
        <v>0</v>
      </c>
      <c r="BS2037" s="14">
        <v>0</v>
      </c>
      <c r="BT2037" s="14">
        <v>100000</v>
      </c>
      <c r="BU2037" s="14">
        <v>30000</v>
      </c>
      <c r="BV2037" s="14">
        <v>15000</v>
      </c>
      <c r="BW2037" s="14">
        <f t="shared" si="5405"/>
        <v>7500</v>
      </c>
      <c r="BX2037" s="14">
        <v>1000</v>
      </c>
      <c r="BY2037" s="14">
        <v>2000</v>
      </c>
      <c r="BZ2037" s="14">
        <v>4500</v>
      </c>
      <c r="CA2037" s="14">
        <f t="shared" si="5470"/>
        <v>22500</v>
      </c>
      <c r="CB2037" s="122">
        <f t="shared" si="5481"/>
        <v>75</v>
      </c>
    </row>
    <row r="2038" spans="1:80" x14ac:dyDescent="0.25">
      <c r="A2038" s="4" t="s">
        <v>928</v>
      </c>
      <c r="B2038" s="4" t="s">
        <v>88</v>
      </c>
      <c r="C2038" s="4" t="s">
        <v>1115</v>
      </c>
      <c r="D2038" s="79" t="s">
        <v>1116</v>
      </c>
      <c r="E2038" s="89">
        <v>6135</v>
      </c>
      <c r="F2038" s="79"/>
      <c r="G2038" s="75" t="s">
        <v>1906</v>
      </c>
      <c r="H2038" s="13" t="s">
        <v>201</v>
      </c>
      <c r="I2038" s="14">
        <v>500</v>
      </c>
      <c r="J2038" s="14">
        <f t="shared" si="5469"/>
        <v>500</v>
      </c>
      <c r="K2038" s="14">
        <v>500</v>
      </c>
      <c r="L2038" s="14">
        <f t="shared" si="5472"/>
        <v>0</v>
      </c>
      <c r="M2038" s="14">
        <v>0</v>
      </c>
      <c r="N2038" s="14">
        <v>0</v>
      </c>
      <c r="O2038" s="14">
        <v>0</v>
      </c>
      <c r="P2038" s="14">
        <v>0</v>
      </c>
      <c r="Q2038" s="14">
        <v>0</v>
      </c>
      <c r="R2038" s="14">
        <v>0</v>
      </c>
      <c r="S2038" s="14"/>
      <c r="T2038" s="14"/>
      <c r="U2038" s="14"/>
      <c r="V2038" s="14"/>
      <c r="W2038" s="14"/>
      <c r="X2038" s="14">
        <f t="shared" si="5434"/>
        <v>0</v>
      </c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>
        <v>0</v>
      </c>
      <c r="AI2038" s="14">
        <v>0</v>
      </c>
      <c r="AJ2038" s="14">
        <v>0</v>
      </c>
      <c r="AK2038" s="14"/>
      <c r="AL2038" s="14"/>
      <c r="AM2038" s="14"/>
      <c r="AN2038" s="14"/>
      <c r="AO2038" s="14"/>
      <c r="AP2038" s="14">
        <f t="shared" si="5435"/>
        <v>0</v>
      </c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>
        <v>0</v>
      </c>
      <c r="BA2038" s="14">
        <v>0</v>
      </c>
      <c r="BB2038" s="14">
        <v>0</v>
      </c>
      <c r="BC2038" s="14">
        <v>72469</v>
      </c>
      <c r="BD2038" s="14"/>
      <c r="BE2038" s="14">
        <v>73528</v>
      </c>
      <c r="BF2038" s="14"/>
      <c r="BG2038" s="14"/>
      <c r="BH2038" s="14">
        <f t="shared" si="5436"/>
        <v>145997</v>
      </c>
      <c r="BI2038" s="14"/>
      <c r="BJ2038" s="14"/>
      <c r="BK2038" s="14">
        <v>72469</v>
      </c>
      <c r="BL2038" s="14"/>
      <c r="BM2038" s="14"/>
      <c r="BN2038" s="14"/>
      <c r="BO2038" s="14"/>
      <c r="BP2038" s="14">
        <v>73528</v>
      </c>
      <c r="BQ2038" s="14"/>
      <c r="BR2038" s="14">
        <v>145997</v>
      </c>
      <c r="BS2038" s="14">
        <v>0</v>
      </c>
      <c r="BT2038" s="14">
        <v>500</v>
      </c>
      <c r="BU2038" s="14">
        <v>500</v>
      </c>
      <c r="BV2038" s="14">
        <v>426</v>
      </c>
      <c r="BW2038" s="14">
        <f t="shared" si="5405"/>
        <v>0</v>
      </c>
      <c r="BX2038" s="14">
        <v>0</v>
      </c>
      <c r="BY2038" s="14">
        <v>0</v>
      </c>
      <c r="BZ2038" s="14">
        <v>0</v>
      </c>
      <c r="CA2038" s="14">
        <f t="shared" si="5470"/>
        <v>426</v>
      </c>
      <c r="CB2038" s="122">
        <f t="shared" si="5481"/>
        <v>85.2</v>
      </c>
    </row>
    <row r="2039" spans="1:80" x14ac:dyDescent="0.25">
      <c r="A2039" s="4" t="s">
        <v>928</v>
      </c>
      <c r="B2039" s="4" t="s">
        <v>88</v>
      </c>
      <c r="C2039" s="4" t="s">
        <v>1115</v>
      </c>
      <c r="D2039" s="79" t="s">
        <v>1116</v>
      </c>
      <c r="E2039" s="89">
        <v>6137</v>
      </c>
      <c r="F2039" s="79"/>
      <c r="G2039" s="75" t="s">
        <v>1906</v>
      </c>
      <c r="H2039" s="13" t="s">
        <v>204</v>
      </c>
      <c r="I2039" s="14">
        <v>12000</v>
      </c>
      <c r="J2039" s="14">
        <f t="shared" si="5469"/>
        <v>14000</v>
      </c>
      <c r="K2039" s="14">
        <v>10000</v>
      </c>
      <c r="L2039" s="14">
        <f t="shared" si="5472"/>
        <v>4000</v>
      </c>
      <c r="M2039" s="14">
        <v>4000</v>
      </c>
      <c r="N2039" s="14">
        <v>0</v>
      </c>
      <c r="O2039" s="14">
        <v>0</v>
      </c>
      <c r="P2039" s="14">
        <v>0</v>
      </c>
      <c r="Q2039" s="14">
        <v>0</v>
      </c>
      <c r="R2039" s="14">
        <v>4000</v>
      </c>
      <c r="S2039" s="14"/>
      <c r="T2039" s="14"/>
      <c r="U2039" s="14"/>
      <c r="V2039" s="14"/>
      <c r="W2039" s="14"/>
      <c r="X2039" s="14">
        <f t="shared" si="5434"/>
        <v>4000</v>
      </c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>
        <v>0</v>
      </c>
      <c r="AI2039" s="14">
        <v>4000</v>
      </c>
      <c r="AJ2039" s="14">
        <v>0</v>
      </c>
      <c r="AK2039" s="14"/>
      <c r="AL2039" s="14"/>
      <c r="AM2039" s="14"/>
      <c r="AN2039" s="14"/>
      <c r="AO2039" s="14"/>
      <c r="AP2039" s="14">
        <f t="shared" si="5435"/>
        <v>0</v>
      </c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>
        <v>0</v>
      </c>
      <c r="BA2039" s="14">
        <v>0</v>
      </c>
      <c r="BB2039" s="14">
        <v>0</v>
      </c>
      <c r="BC2039" s="14"/>
      <c r="BD2039" s="14"/>
      <c r="BE2039" s="14"/>
      <c r="BF2039" s="14"/>
      <c r="BG2039" s="14"/>
      <c r="BH2039" s="14">
        <f t="shared" si="5436"/>
        <v>0</v>
      </c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>
        <v>0</v>
      </c>
      <c r="BS2039" s="14">
        <v>0</v>
      </c>
      <c r="BT2039" s="14">
        <v>14000</v>
      </c>
      <c r="BU2039" s="14">
        <v>10000</v>
      </c>
      <c r="BV2039" s="14">
        <v>5499</v>
      </c>
      <c r="BW2039" s="14">
        <f t="shared" si="5405"/>
        <v>2000</v>
      </c>
      <c r="BX2039" s="14">
        <v>500</v>
      </c>
      <c r="BY2039" s="14">
        <v>500</v>
      </c>
      <c r="BZ2039" s="14">
        <v>1000</v>
      </c>
      <c r="CA2039" s="14">
        <f t="shared" si="5470"/>
        <v>7499</v>
      </c>
      <c r="CB2039" s="122">
        <f t="shared" si="5481"/>
        <v>74.989999999999995</v>
      </c>
    </row>
    <row r="2040" spans="1:80" x14ac:dyDescent="0.25">
      <c r="A2040" s="4" t="s">
        <v>928</v>
      </c>
      <c r="B2040" s="4" t="s">
        <v>88</v>
      </c>
      <c r="C2040" s="4" t="s">
        <v>1115</v>
      </c>
      <c r="D2040" s="79" t="s">
        <v>1116</v>
      </c>
      <c r="E2040" s="89">
        <v>6138</v>
      </c>
      <c r="F2040" s="79"/>
      <c r="G2040" s="75" t="s">
        <v>1906</v>
      </c>
      <c r="H2040" s="13" t="s">
        <v>205</v>
      </c>
      <c r="I2040" s="14">
        <v>0</v>
      </c>
      <c r="J2040" s="14">
        <f t="shared" si="5469"/>
        <v>0</v>
      </c>
      <c r="K2040" s="14">
        <v>0</v>
      </c>
      <c r="L2040" s="14">
        <f t="shared" si="5472"/>
        <v>0</v>
      </c>
      <c r="M2040" s="14">
        <v>0</v>
      </c>
      <c r="N2040" s="14">
        <v>0</v>
      </c>
      <c r="O2040" s="14">
        <v>0</v>
      </c>
      <c r="P2040" s="14">
        <v>0</v>
      </c>
      <c r="Q2040" s="14">
        <v>0</v>
      </c>
      <c r="R2040" s="14">
        <v>0</v>
      </c>
      <c r="S2040" s="14"/>
      <c r="T2040" s="14"/>
      <c r="U2040" s="14"/>
      <c r="V2040" s="14"/>
      <c r="W2040" s="14"/>
      <c r="X2040" s="14">
        <f t="shared" si="5434"/>
        <v>0</v>
      </c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>
        <v>0</v>
      </c>
      <c r="AI2040" s="14">
        <v>0</v>
      </c>
      <c r="AJ2040" s="14">
        <v>0</v>
      </c>
      <c r="AK2040" s="14"/>
      <c r="AL2040" s="14"/>
      <c r="AM2040" s="14"/>
      <c r="AN2040" s="14"/>
      <c r="AO2040" s="14"/>
      <c r="AP2040" s="14">
        <f t="shared" si="5435"/>
        <v>0</v>
      </c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>
        <v>0</v>
      </c>
      <c r="BA2040" s="14">
        <v>0</v>
      </c>
      <c r="BB2040" s="14">
        <v>0</v>
      </c>
      <c r="BC2040" s="14"/>
      <c r="BD2040" s="14"/>
      <c r="BE2040" s="14"/>
      <c r="BF2040" s="14"/>
      <c r="BG2040" s="14"/>
      <c r="BH2040" s="14">
        <f t="shared" si="5436"/>
        <v>0</v>
      </c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>
        <v>0</v>
      </c>
      <c r="BS2040" s="14">
        <v>0</v>
      </c>
      <c r="BT2040" s="14">
        <v>0</v>
      </c>
      <c r="BU2040" s="14">
        <v>0</v>
      </c>
      <c r="BV2040" s="14">
        <v>0</v>
      </c>
      <c r="BW2040" s="14">
        <f t="shared" si="5405"/>
        <v>0</v>
      </c>
      <c r="BX2040" s="14">
        <v>0</v>
      </c>
      <c r="BY2040" s="14">
        <v>0</v>
      </c>
      <c r="BZ2040" s="14">
        <v>0</v>
      </c>
      <c r="CA2040" s="14">
        <f t="shared" si="5470"/>
        <v>0</v>
      </c>
      <c r="CB2040" s="122" t="str">
        <f t="shared" si="5481"/>
        <v>-</v>
      </c>
    </row>
    <row r="2041" spans="1:80" x14ac:dyDescent="0.25">
      <c r="A2041" s="1" t="s">
        <v>928</v>
      </c>
      <c r="B2041" s="1" t="s">
        <v>88</v>
      </c>
      <c r="C2041" s="1" t="s">
        <v>1115</v>
      </c>
      <c r="D2041" s="82" t="s">
        <v>1116</v>
      </c>
      <c r="E2041" s="82" t="s">
        <v>50</v>
      </c>
      <c r="F2041" s="79" t="s">
        <v>1</v>
      </c>
      <c r="G2041" s="13" t="s">
        <v>1</v>
      </c>
      <c r="H2041" s="2" t="s">
        <v>51</v>
      </c>
      <c r="I2041" s="12">
        <f>SUM(I2042:I2043)</f>
        <v>43020</v>
      </c>
      <c r="J2041" s="12">
        <f t="shared" si="5469"/>
        <v>38000</v>
      </c>
      <c r="K2041" s="12">
        <f t="shared" ref="K2041" si="5510">SUM(K2042:K2043)</f>
        <v>34600</v>
      </c>
      <c r="L2041" s="12">
        <f t="shared" si="5472"/>
        <v>3400</v>
      </c>
      <c r="M2041" s="12">
        <f t="shared" ref="M2041:Q2041" si="5511">SUM(M2042:M2043)</f>
        <v>3400</v>
      </c>
      <c r="N2041" s="12">
        <f t="shared" si="5511"/>
        <v>0</v>
      </c>
      <c r="O2041" s="12">
        <f t="shared" si="5511"/>
        <v>0</v>
      </c>
      <c r="P2041" s="12">
        <f t="shared" si="5511"/>
        <v>0</v>
      </c>
      <c r="Q2041" s="12">
        <f t="shared" si="5511"/>
        <v>0</v>
      </c>
      <c r="R2041" s="12">
        <f t="shared" ref="R2041:AG2041" si="5512">SUM(R2042:R2043)</f>
        <v>3400</v>
      </c>
      <c r="S2041" s="12">
        <f t="shared" si="5512"/>
        <v>0</v>
      </c>
      <c r="T2041" s="12">
        <f t="shared" si="5512"/>
        <v>0</v>
      </c>
      <c r="U2041" s="12">
        <f t="shared" si="5512"/>
        <v>0</v>
      </c>
      <c r="V2041" s="12">
        <f t="shared" si="5512"/>
        <v>0</v>
      </c>
      <c r="W2041" s="12">
        <f t="shared" si="5512"/>
        <v>0</v>
      </c>
      <c r="X2041" s="12">
        <f t="shared" si="5512"/>
        <v>3400</v>
      </c>
      <c r="Y2041" s="12">
        <f t="shared" si="5512"/>
        <v>0</v>
      </c>
      <c r="Z2041" s="12">
        <f t="shared" si="5512"/>
        <v>0</v>
      </c>
      <c r="AA2041" s="12">
        <f t="shared" si="5512"/>
        <v>0</v>
      </c>
      <c r="AB2041" s="12">
        <f t="shared" si="5512"/>
        <v>0</v>
      </c>
      <c r="AC2041" s="12">
        <f t="shared" si="5512"/>
        <v>0</v>
      </c>
      <c r="AD2041" s="12">
        <f t="shared" si="5512"/>
        <v>0</v>
      </c>
      <c r="AE2041" s="12">
        <f t="shared" si="5512"/>
        <v>0</v>
      </c>
      <c r="AF2041" s="12">
        <f t="shared" si="5512"/>
        <v>0</v>
      </c>
      <c r="AG2041" s="12">
        <f t="shared" si="5512"/>
        <v>0</v>
      </c>
      <c r="AH2041" s="12">
        <v>0</v>
      </c>
      <c r="AI2041" s="12">
        <v>3400</v>
      </c>
      <c r="AJ2041" s="12">
        <f t="shared" ref="AJ2041:AY2041" si="5513">SUM(AJ2042:AJ2043)</f>
        <v>0</v>
      </c>
      <c r="AK2041" s="12">
        <f t="shared" si="5513"/>
        <v>0</v>
      </c>
      <c r="AL2041" s="12">
        <f t="shared" si="5513"/>
        <v>0</v>
      </c>
      <c r="AM2041" s="12">
        <f t="shared" si="5513"/>
        <v>0</v>
      </c>
      <c r="AN2041" s="12">
        <f t="shared" si="5513"/>
        <v>0</v>
      </c>
      <c r="AO2041" s="12">
        <f t="shared" si="5513"/>
        <v>0</v>
      </c>
      <c r="AP2041" s="12">
        <f t="shared" si="5513"/>
        <v>0</v>
      </c>
      <c r="AQ2041" s="12">
        <f t="shared" si="5513"/>
        <v>0</v>
      </c>
      <c r="AR2041" s="12">
        <f t="shared" si="5513"/>
        <v>0</v>
      </c>
      <c r="AS2041" s="12">
        <f t="shared" si="5513"/>
        <v>0</v>
      </c>
      <c r="AT2041" s="12">
        <f t="shared" si="5513"/>
        <v>0</v>
      </c>
      <c r="AU2041" s="12">
        <f t="shared" si="5513"/>
        <v>0</v>
      </c>
      <c r="AV2041" s="12">
        <f t="shared" si="5513"/>
        <v>0</v>
      </c>
      <c r="AW2041" s="12">
        <f t="shared" si="5513"/>
        <v>0</v>
      </c>
      <c r="AX2041" s="12">
        <f t="shared" si="5513"/>
        <v>0</v>
      </c>
      <c r="AY2041" s="12">
        <f t="shared" si="5513"/>
        <v>0</v>
      </c>
      <c r="AZ2041" s="12">
        <v>0</v>
      </c>
      <c r="BA2041" s="12">
        <v>0</v>
      </c>
      <c r="BB2041" s="12">
        <f t="shared" ref="BB2041:BQ2041" si="5514">SUM(BB2042:BB2043)</f>
        <v>0</v>
      </c>
      <c r="BC2041" s="12">
        <f t="shared" si="5514"/>
        <v>0</v>
      </c>
      <c r="BD2041" s="12">
        <f t="shared" si="5514"/>
        <v>0</v>
      </c>
      <c r="BE2041" s="12">
        <f t="shared" si="5514"/>
        <v>0</v>
      </c>
      <c r="BF2041" s="12">
        <f t="shared" si="5514"/>
        <v>0</v>
      </c>
      <c r="BG2041" s="12">
        <f t="shared" si="5514"/>
        <v>0</v>
      </c>
      <c r="BH2041" s="12">
        <f t="shared" si="5514"/>
        <v>0</v>
      </c>
      <c r="BI2041" s="12">
        <f t="shared" si="5514"/>
        <v>0</v>
      </c>
      <c r="BJ2041" s="12">
        <f t="shared" si="5514"/>
        <v>0</v>
      </c>
      <c r="BK2041" s="12">
        <f t="shared" si="5514"/>
        <v>0</v>
      </c>
      <c r="BL2041" s="12">
        <f t="shared" si="5514"/>
        <v>0</v>
      </c>
      <c r="BM2041" s="12">
        <f t="shared" si="5514"/>
        <v>0</v>
      </c>
      <c r="BN2041" s="12">
        <f t="shared" si="5514"/>
        <v>0</v>
      </c>
      <c r="BO2041" s="12">
        <f t="shared" si="5514"/>
        <v>0</v>
      </c>
      <c r="BP2041" s="12">
        <f t="shared" si="5514"/>
        <v>0</v>
      </c>
      <c r="BQ2041" s="12">
        <f t="shared" si="5514"/>
        <v>0</v>
      </c>
      <c r="BR2041" s="12">
        <v>0</v>
      </c>
      <c r="BS2041" s="12">
        <v>0</v>
      </c>
      <c r="BT2041" s="12">
        <f t="shared" ref="BT2041:BZ2041" si="5515">SUM(BT2042:BT2043)</f>
        <v>38350</v>
      </c>
      <c r="BU2041" s="12">
        <f t="shared" si="5515"/>
        <v>34560</v>
      </c>
      <c r="BV2041" s="12">
        <f t="shared" si="5515"/>
        <v>19717</v>
      </c>
      <c r="BW2041" s="12">
        <f t="shared" si="5515"/>
        <v>5800</v>
      </c>
      <c r="BX2041" s="12">
        <f t="shared" si="5515"/>
        <v>1600</v>
      </c>
      <c r="BY2041" s="12">
        <f t="shared" si="5515"/>
        <v>2100</v>
      </c>
      <c r="BZ2041" s="12">
        <f t="shared" si="5515"/>
        <v>2100</v>
      </c>
      <c r="CA2041" s="12">
        <f t="shared" si="5470"/>
        <v>25517</v>
      </c>
      <c r="CB2041" s="124">
        <f t="shared" si="5481"/>
        <v>73.833912037037038</v>
      </c>
    </row>
    <row r="2042" spans="1:80" x14ac:dyDescent="0.25">
      <c r="A2042" s="4" t="s">
        <v>928</v>
      </c>
      <c r="B2042" s="4" t="s">
        <v>88</v>
      </c>
      <c r="C2042" s="4" t="s">
        <v>1115</v>
      </c>
      <c r="D2042" s="79" t="s">
        <v>1116</v>
      </c>
      <c r="E2042" s="89">
        <v>6139</v>
      </c>
      <c r="F2042" s="79"/>
      <c r="G2042" s="75" t="s">
        <v>1906</v>
      </c>
      <c r="H2042" s="13" t="s">
        <v>51</v>
      </c>
      <c r="I2042" s="14">
        <v>37420</v>
      </c>
      <c r="J2042" s="14">
        <f t="shared" si="5469"/>
        <v>31000</v>
      </c>
      <c r="K2042" s="14">
        <v>28000</v>
      </c>
      <c r="L2042" s="14">
        <f t="shared" si="5472"/>
        <v>3000</v>
      </c>
      <c r="M2042" s="14">
        <v>3000</v>
      </c>
      <c r="N2042" s="14">
        <v>0</v>
      </c>
      <c r="O2042" s="14">
        <v>0</v>
      </c>
      <c r="P2042" s="14">
        <v>0</v>
      </c>
      <c r="Q2042" s="14">
        <v>0</v>
      </c>
      <c r="R2042" s="14">
        <v>3000</v>
      </c>
      <c r="S2042" s="14"/>
      <c r="T2042" s="14"/>
      <c r="U2042" s="14"/>
      <c r="V2042" s="14"/>
      <c r="W2042" s="14"/>
      <c r="X2042" s="14">
        <f t="shared" si="5434"/>
        <v>3000</v>
      </c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>
        <v>0</v>
      </c>
      <c r="AI2042" s="14">
        <v>3000</v>
      </c>
      <c r="AJ2042" s="14">
        <v>0</v>
      </c>
      <c r="AK2042" s="14"/>
      <c r="AL2042" s="14"/>
      <c r="AM2042" s="14"/>
      <c r="AN2042" s="14"/>
      <c r="AO2042" s="14"/>
      <c r="AP2042" s="14">
        <f t="shared" si="5435"/>
        <v>0</v>
      </c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>
        <v>0</v>
      </c>
      <c r="BA2042" s="14">
        <v>0</v>
      </c>
      <c r="BB2042" s="14">
        <v>0</v>
      </c>
      <c r="BC2042" s="14"/>
      <c r="BD2042" s="14"/>
      <c r="BE2042" s="14"/>
      <c r="BF2042" s="14"/>
      <c r="BG2042" s="14"/>
      <c r="BH2042" s="14">
        <f t="shared" si="5436"/>
        <v>0</v>
      </c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>
        <v>0</v>
      </c>
      <c r="BS2042" s="14">
        <v>0</v>
      </c>
      <c r="BT2042" s="14">
        <v>31000</v>
      </c>
      <c r="BU2042" s="14">
        <v>27610</v>
      </c>
      <c r="BV2042" s="14">
        <v>15999</v>
      </c>
      <c r="BW2042" s="14">
        <f t="shared" si="5405"/>
        <v>4000</v>
      </c>
      <c r="BX2042" s="14">
        <v>1000</v>
      </c>
      <c r="BY2042" s="14">
        <v>1500</v>
      </c>
      <c r="BZ2042" s="14">
        <v>1500</v>
      </c>
      <c r="CA2042" s="14">
        <f t="shared" si="5470"/>
        <v>19999</v>
      </c>
      <c r="CB2042" s="122">
        <f t="shared" si="5481"/>
        <v>72.433900760593986</v>
      </c>
    </row>
    <row r="2043" spans="1:80" ht="22.5" x14ac:dyDescent="0.25">
      <c r="A2043" s="4" t="s">
        <v>928</v>
      </c>
      <c r="B2043" s="4" t="s">
        <v>88</v>
      </c>
      <c r="C2043" s="4" t="s">
        <v>1115</v>
      </c>
      <c r="D2043" s="79" t="s">
        <v>1116</v>
      </c>
      <c r="E2043" s="89">
        <v>6139</v>
      </c>
      <c r="F2043" s="79" t="s">
        <v>1123</v>
      </c>
      <c r="G2043" s="75" t="s">
        <v>1906</v>
      </c>
      <c r="H2043" s="13" t="s">
        <v>59</v>
      </c>
      <c r="I2043" s="14">
        <v>5600</v>
      </c>
      <c r="J2043" s="14">
        <f t="shared" si="5469"/>
        <v>7000</v>
      </c>
      <c r="K2043" s="14">
        <v>6600</v>
      </c>
      <c r="L2043" s="14">
        <f t="shared" si="5472"/>
        <v>400</v>
      </c>
      <c r="M2043" s="14">
        <v>400</v>
      </c>
      <c r="N2043" s="14">
        <v>0</v>
      </c>
      <c r="O2043" s="14">
        <v>0</v>
      </c>
      <c r="P2043" s="14">
        <v>0</v>
      </c>
      <c r="Q2043" s="14">
        <v>0</v>
      </c>
      <c r="R2043" s="14">
        <v>400</v>
      </c>
      <c r="S2043" s="14"/>
      <c r="T2043" s="14"/>
      <c r="U2043" s="14"/>
      <c r="V2043" s="14"/>
      <c r="W2043" s="14"/>
      <c r="X2043" s="14">
        <f t="shared" si="5434"/>
        <v>400</v>
      </c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>
        <v>0</v>
      </c>
      <c r="AI2043" s="14">
        <v>400</v>
      </c>
      <c r="AJ2043" s="14">
        <v>0</v>
      </c>
      <c r="AK2043" s="14"/>
      <c r="AL2043" s="14"/>
      <c r="AM2043" s="14"/>
      <c r="AN2043" s="14"/>
      <c r="AO2043" s="14"/>
      <c r="AP2043" s="14">
        <f t="shared" si="5435"/>
        <v>0</v>
      </c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>
        <v>0</v>
      </c>
      <c r="BA2043" s="14">
        <v>0</v>
      </c>
      <c r="BB2043" s="14">
        <v>0</v>
      </c>
      <c r="BC2043" s="14"/>
      <c r="BD2043" s="14"/>
      <c r="BE2043" s="14"/>
      <c r="BF2043" s="14"/>
      <c r="BG2043" s="14"/>
      <c r="BH2043" s="14">
        <f t="shared" si="5436"/>
        <v>0</v>
      </c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>
        <v>0</v>
      </c>
      <c r="BS2043" s="14">
        <v>0</v>
      </c>
      <c r="BT2043" s="14">
        <v>7350</v>
      </c>
      <c r="BU2043" s="14">
        <v>6950</v>
      </c>
      <c r="BV2043" s="14">
        <v>3718</v>
      </c>
      <c r="BW2043" s="14">
        <f t="shared" si="5405"/>
        <v>1800</v>
      </c>
      <c r="BX2043" s="14">
        <v>600</v>
      </c>
      <c r="BY2043" s="14">
        <v>600</v>
      </c>
      <c r="BZ2043" s="14">
        <v>600</v>
      </c>
      <c r="CA2043" s="14">
        <f t="shared" si="5470"/>
        <v>5518</v>
      </c>
      <c r="CB2043" s="122">
        <f t="shared" si="5481"/>
        <v>79.39568345323741</v>
      </c>
    </row>
    <row r="2044" spans="1:80" ht="22.5" x14ac:dyDescent="0.25">
      <c r="A2044" s="1" t="s">
        <v>1</v>
      </c>
      <c r="B2044" s="1" t="s">
        <v>1</v>
      </c>
      <c r="C2044" s="1" t="s">
        <v>1</v>
      </c>
      <c r="D2044" s="78" t="s">
        <v>1</v>
      </c>
      <c r="E2044" s="78" t="s">
        <v>1</v>
      </c>
      <c r="F2044" s="78" t="s">
        <v>1</v>
      </c>
      <c r="G2044" s="2" t="s">
        <v>1</v>
      </c>
      <c r="H2044" s="10" t="s">
        <v>66</v>
      </c>
      <c r="I2044" s="11">
        <f>SUM(I2045)</f>
        <v>100</v>
      </c>
      <c r="J2044" s="11">
        <f t="shared" si="5469"/>
        <v>100</v>
      </c>
      <c r="K2044" s="11">
        <f t="shared" ref="K2044:Q2045" si="5516">SUM(K2045)</f>
        <v>100</v>
      </c>
      <c r="L2044" s="11">
        <f t="shared" si="5472"/>
        <v>0</v>
      </c>
      <c r="M2044" s="11">
        <f t="shared" si="5516"/>
        <v>0</v>
      </c>
      <c r="N2044" s="11">
        <f t="shared" si="5516"/>
        <v>0</v>
      </c>
      <c r="O2044" s="11">
        <f t="shared" si="5516"/>
        <v>0</v>
      </c>
      <c r="P2044" s="11">
        <f t="shared" si="5516"/>
        <v>0</v>
      </c>
      <c r="Q2044" s="11">
        <f t="shared" si="5516"/>
        <v>0</v>
      </c>
      <c r="R2044" s="11">
        <f t="shared" ref="R2044:AG2045" si="5517">SUM(R2045)</f>
        <v>0</v>
      </c>
      <c r="S2044" s="11">
        <f t="shared" si="5517"/>
        <v>0</v>
      </c>
      <c r="T2044" s="11">
        <f t="shared" si="5517"/>
        <v>0</v>
      </c>
      <c r="U2044" s="11">
        <f t="shared" si="5517"/>
        <v>0</v>
      </c>
      <c r="V2044" s="11">
        <f t="shared" si="5517"/>
        <v>0</v>
      </c>
      <c r="W2044" s="11">
        <f t="shared" si="5517"/>
        <v>0</v>
      </c>
      <c r="X2044" s="11">
        <f t="shared" si="5517"/>
        <v>0</v>
      </c>
      <c r="Y2044" s="11">
        <f t="shared" si="5517"/>
        <v>0</v>
      </c>
      <c r="Z2044" s="11">
        <f t="shared" si="5517"/>
        <v>0</v>
      </c>
      <c r="AA2044" s="11">
        <f t="shared" si="5517"/>
        <v>0</v>
      </c>
      <c r="AB2044" s="11">
        <f t="shared" si="5517"/>
        <v>0</v>
      </c>
      <c r="AC2044" s="11">
        <f t="shared" si="5517"/>
        <v>0</v>
      </c>
      <c r="AD2044" s="11">
        <f t="shared" si="5517"/>
        <v>0</v>
      </c>
      <c r="AE2044" s="11">
        <f t="shared" si="5517"/>
        <v>0</v>
      </c>
      <c r="AF2044" s="11">
        <f t="shared" si="5517"/>
        <v>0</v>
      </c>
      <c r="AG2044" s="11">
        <f t="shared" si="5517"/>
        <v>0</v>
      </c>
      <c r="AH2044" s="11">
        <v>0</v>
      </c>
      <c r="AI2044" s="11">
        <v>0</v>
      </c>
      <c r="AJ2044" s="11">
        <f t="shared" ref="AJ2044:AY2045" si="5518">SUM(AJ2045)</f>
        <v>0</v>
      </c>
      <c r="AK2044" s="11">
        <f t="shared" si="5518"/>
        <v>0</v>
      </c>
      <c r="AL2044" s="11">
        <f t="shared" si="5518"/>
        <v>0</v>
      </c>
      <c r="AM2044" s="11">
        <f t="shared" si="5518"/>
        <v>0</v>
      </c>
      <c r="AN2044" s="11">
        <f t="shared" si="5518"/>
        <v>0</v>
      </c>
      <c r="AO2044" s="11">
        <f t="shared" si="5518"/>
        <v>0</v>
      </c>
      <c r="AP2044" s="11">
        <f t="shared" si="5518"/>
        <v>0</v>
      </c>
      <c r="AQ2044" s="11">
        <f t="shared" si="5518"/>
        <v>0</v>
      </c>
      <c r="AR2044" s="11">
        <f t="shared" si="5518"/>
        <v>0</v>
      </c>
      <c r="AS2044" s="11">
        <f t="shared" si="5518"/>
        <v>0</v>
      </c>
      <c r="AT2044" s="11">
        <f t="shared" si="5518"/>
        <v>0</v>
      </c>
      <c r="AU2044" s="11">
        <f t="shared" si="5518"/>
        <v>0</v>
      </c>
      <c r="AV2044" s="11">
        <f t="shared" si="5518"/>
        <v>0</v>
      </c>
      <c r="AW2044" s="11">
        <f t="shared" si="5518"/>
        <v>0</v>
      </c>
      <c r="AX2044" s="11">
        <f t="shared" si="5518"/>
        <v>0</v>
      </c>
      <c r="AY2044" s="11">
        <f t="shared" si="5518"/>
        <v>0</v>
      </c>
      <c r="AZ2044" s="11">
        <v>0</v>
      </c>
      <c r="BA2044" s="11">
        <v>0</v>
      </c>
      <c r="BB2044" s="11">
        <f t="shared" ref="BB2044:BQ2045" si="5519">SUM(BB2045)</f>
        <v>0</v>
      </c>
      <c r="BC2044" s="11">
        <f t="shared" si="5519"/>
        <v>0</v>
      </c>
      <c r="BD2044" s="11">
        <f t="shared" si="5519"/>
        <v>0</v>
      </c>
      <c r="BE2044" s="11">
        <f t="shared" si="5519"/>
        <v>0</v>
      </c>
      <c r="BF2044" s="11">
        <f t="shared" si="5519"/>
        <v>0</v>
      </c>
      <c r="BG2044" s="11">
        <f t="shared" si="5519"/>
        <v>0</v>
      </c>
      <c r="BH2044" s="11">
        <f t="shared" si="5519"/>
        <v>0</v>
      </c>
      <c r="BI2044" s="11">
        <f t="shared" si="5519"/>
        <v>0</v>
      </c>
      <c r="BJ2044" s="11">
        <f t="shared" si="5519"/>
        <v>0</v>
      </c>
      <c r="BK2044" s="11">
        <f t="shared" si="5519"/>
        <v>0</v>
      </c>
      <c r="BL2044" s="11">
        <f t="shared" si="5519"/>
        <v>0</v>
      </c>
      <c r="BM2044" s="11">
        <f t="shared" si="5519"/>
        <v>0</v>
      </c>
      <c r="BN2044" s="11">
        <f t="shared" si="5519"/>
        <v>0</v>
      </c>
      <c r="BO2044" s="11">
        <f t="shared" si="5519"/>
        <v>0</v>
      </c>
      <c r="BP2044" s="11">
        <f t="shared" si="5519"/>
        <v>0</v>
      </c>
      <c r="BQ2044" s="11">
        <f t="shared" si="5519"/>
        <v>0</v>
      </c>
      <c r="BR2044" s="11">
        <v>0</v>
      </c>
      <c r="BS2044" s="11">
        <v>0</v>
      </c>
      <c r="BT2044" s="11">
        <f t="shared" ref="BT2044:BZ2045" si="5520">SUM(BT2045)</f>
        <v>100</v>
      </c>
      <c r="BU2044" s="11">
        <f t="shared" si="5520"/>
        <v>100</v>
      </c>
      <c r="BV2044" s="11">
        <f t="shared" si="5520"/>
        <v>100</v>
      </c>
      <c r="BW2044" s="11">
        <f t="shared" si="5520"/>
        <v>0</v>
      </c>
      <c r="BX2044" s="11">
        <f t="shared" si="5520"/>
        <v>0</v>
      </c>
      <c r="BY2044" s="11">
        <f t="shared" si="5520"/>
        <v>0</v>
      </c>
      <c r="BZ2044" s="11">
        <f t="shared" si="5520"/>
        <v>0</v>
      </c>
      <c r="CA2044" s="11">
        <f t="shared" si="5470"/>
        <v>100</v>
      </c>
      <c r="CB2044" s="123">
        <f t="shared" si="5481"/>
        <v>100</v>
      </c>
    </row>
    <row r="2045" spans="1:80" x14ac:dyDescent="0.25">
      <c r="A2045" s="4" t="s">
        <v>928</v>
      </c>
      <c r="B2045" s="4" t="s">
        <v>88</v>
      </c>
      <c r="C2045" s="4" t="s">
        <v>1115</v>
      </c>
      <c r="D2045" s="79" t="s">
        <v>1116</v>
      </c>
      <c r="E2045" s="78" t="s">
        <v>67</v>
      </c>
      <c r="F2045" s="78" t="s">
        <v>1</v>
      </c>
      <c r="G2045" s="2" t="s">
        <v>1</v>
      </c>
      <c r="H2045" s="2" t="s">
        <v>68</v>
      </c>
      <c r="I2045" s="12">
        <f>SUM(I2046)</f>
        <v>100</v>
      </c>
      <c r="J2045" s="12">
        <f t="shared" si="5469"/>
        <v>100</v>
      </c>
      <c r="K2045" s="12">
        <f t="shared" si="5516"/>
        <v>100</v>
      </c>
      <c r="L2045" s="12">
        <f t="shared" si="5472"/>
        <v>0</v>
      </c>
      <c r="M2045" s="12">
        <f t="shared" si="5516"/>
        <v>0</v>
      </c>
      <c r="N2045" s="12">
        <f t="shared" si="5516"/>
        <v>0</v>
      </c>
      <c r="O2045" s="12">
        <f t="shared" si="5516"/>
        <v>0</v>
      </c>
      <c r="P2045" s="12">
        <f t="shared" si="5516"/>
        <v>0</v>
      </c>
      <c r="Q2045" s="12">
        <f t="shared" si="5516"/>
        <v>0</v>
      </c>
      <c r="R2045" s="12">
        <f t="shared" si="5517"/>
        <v>0</v>
      </c>
      <c r="S2045" s="12">
        <f t="shared" ref="S2045:AG2045" si="5521">SUM(S2046)</f>
        <v>0</v>
      </c>
      <c r="T2045" s="12">
        <f t="shared" si="5521"/>
        <v>0</v>
      </c>
      <c r="U2045" s="12">
        <f t="shared" si="5521"/>
        <v>0</v>
      </c>
      <c r="V2045" s="12">
        <f t="shared" si="5521"/>
        <v>0</v>
      </c>
      <c r="W2045" s="12">
        <f t="shared" si="5521"/>
        <v>0</v>
      </c>
      <c r="X2045" s="12">
        <f t="shared" si="5521"/>
        <v>0</v>
      </c>
      <c r="Y2045" s="12">
        <f t="shared" si="5521"/>
        <v>0</v>
      </c>
      <c r="Z2045" s="12">
        <f t="shared" si="5521"/>
        <v>0</v>
      </c>
      <c r="AA2045" s="12">
        <f t="shared" si="5521"/>
        <v>0</v>
      </c>
      <c r="AB2045" s="12">
        <f t="shared" si="5521"/>
        <v>0</v>
      </c>
      <c r="AC2045" s="12">
        <f t="shared" si="5521"/>
        <v>0</v>
      </c>
      <c r="AD2045" s="12">
        <f t="shared" si="5521"/>
        <v>0</v>
      </c>
      <c r="AE2045" s="12">
        <f t="shared" si="5521"/>
        <v>0</v>
      </c>
      <c r="AF2045" s="12">
        <f t="shared" si="5521"/>
        <v>0</v>
      </c>
      <c r="AG2045" s="12">
        <f t="shared" si="5521"/>
        <v>0</v>
      </c>
      <c r="AH2045" s="12">
        <v>0</v>
      </c>
      <c r="AI2045" s="12">
        <v>0</v>
      </c>
      <c r="AJ2045" s="12">
        <f t="shared" si="5518"/>
        <v>0</v>
      </c>
      <c r="AK2045" s="12">
        <f t="shared" ref="AK2045:AY2045" si="5522">SUM(AK2046)</f>
        <v>0</v>
      </c>
      <c r="AL2045" s="12">
        <f t="shared" si="5522"/>
        <v>0</v>
      </c>
      <c r="AM2045" s="12">
        <f t="shared" si="5522"/>
        <v>0</v>
      </c>
      <c r="AN2045" s="12">
        <f t="shared" si="5522"/>
        <v>0</v>
      </c>
      <c r="AO2045" s="12">
        <f t="shared" si="5522"/>
        <v>0</v>
      </c>
      <c r="AP2045" s="12">
        <f t="shared" si="5522"/>
        <v>0</v>
      </c>
      <c r="AQ2045" s="12">
        <f t="shared" si="5522"/>
        <v>0</v>
      </c>
      <c r="AR2045" s="12">
        <f t="shared" si="5522"/>
        <v>0</v>
      </c>
      <c r="AS2045" s="12">
        <f t="shared" si="5522"/>
        <v>0</v>
      </c>
      <c r="AT2045" s="12">
        <f t="shared" si="5522"/>
        <v>0</v>
      </c>
      <c r="AU2045" s="12">
        <f t="shared" si="5522"/>
        <v>0</v>
      </c>
      <c r="AV2045" s="12">
        <f t="shared" si="5522"/>
        <v>0</v>
      </c>
      <c r="AW2045" s="12">
        <f t="shared" si="5522"/>
        <v>0</v>
      </c>
      <c r="AX2045" s="12">
        <f t="shared" si="5522"/>
        <v>0</v>
      </c>
      <c r="AY2045" s="12">
        <f t="shared" si="5522"/>
        <v>0</v>
      </c>
      <c r="AZ2045" s="12">
        <v>0</v>
      </c>
      <c r="BA2045" s="12">
        <v>0</v>
      </c>
      <c r="BB2045" s="12">
        <f t="shared" si="5519"/>
        <v>0</v>
      </c>
      <c r="BC2045" s="12">
        <f t="shared" ref="BC2045:BQ2045" si="5523">SUM(BC2046)</f>
        <v>0</v>
      </c>
      <c r="BD2045" s="12">
        <f t="shared" si="5523"/>
        <v>0</v>
      </c>
      <c r="BE2045" s="12">
        <f t="shared" si="5523"/>
        <v>0</v>
      </c>
      <c r="BF2045" s="12">
        <f t="shared" si="5523"/>
        <v>0</v>
      </c>
      <c r="BG2045" s="12">
        <f t="shared" si="5523"/>
        <v>0</v>
      </c>
      <c r="BH2045" s="12">
        <f t="shared" si="5523"/>
        <v>0</v>
      </c>
      <c r="BI2045" s="12">
        <f t="shared" si="5523"/>
        <v>0</v>
      </c>
      <c r="BJ2045" s="12">
        <f t="shared" si="5523"/>
        <v>0</v>
      </c>
      <c r="BK2045" s="12">
        <f t="shared" si="5523"/>
        <v>0</v>
      </c>
      <c r="BL2045" s="12">
        <f t="shared" si="5523"/>
        <v>0</v>
      </c>
      <c r="BM2045" s="12">
        <f t="shared" si="5523"/>
        <v>0</v>
      </c>
      <c r="BN2045" s="12">
        <f t="shared" si="5523"/>
        <v>0</v>
      </c>
      <c r="BO2045" s="12">
        <f t="shared" si="5523"/>
        <v>0</v>
      </c>
      <c r="BP2045" s="12">
        <f t="shared" si="5523"/>
        <v>0</v>
      </c>
      <c r="BQ2045" s="12">
        <f t="shared" si="5523"/>
        <v>0</v>
      </c>
      <c r="BR2045" s="12">
        <v>0</v>
      </c>
      <c r="BS2045" s="12">
        <v>0</v>
      </c>
      <c r="BT2045" s="12">
        <f t="shared" si="5520"/>
        <v>100</v>
      </c>
      <c r="BU2045" s="12">
        <f t="shared" si="5520"/>
        <v>100</v>
      </c>
      <c r="BV2045" s="12">
        <f t="shared" si="5520"/>
        <v>100</v>
      </c>
      <c r="BW2045" s="12">
        <f t="shared" si="5520"/>
        <v>0</v>
      </c>
      <c r="BX2045" s="12">
        <f t="shared" si="5520"/>
        <v>0</v>
      </c>
      <c r="BY2045" s="12">
        <f t="shared" si="5520"/>
        <v>0</v>
      </c>
      <c r="BZ2045" s="12">
        <f t="shared" si="5520"/>
        <v>0</v>
      </c>
      <c r="CA2045" s="12">
        <f t="shared" si="5470"/>
        <v>100</v>
      </c>
      <c r="CB2045" s="124">
        <f t="shared" si="5481"/>
        <v>100</v>
      </c>
    </row>
    <row r="2046" spans="1:80" x14ac:dyDescent="0.25">
      <c r="A2046" s="4" t="s">
        <v>928</v>
      </c>
      <c r="B2046" s="4" t="s">
        <v>88</v>
      </c>
      <c r="C2046" s="4" t="s">
        <v>1115</v>
      </c>
      <c r="D2046" s="79" t="s">
        <v>1116</v>
      </c>
      <c r="E2046" s="89">
        <v>6148</v>
      </c>
      <c r="F2046" s="79"/>
      <c r="G2046" s="75" t="s">
        <v>1906</v>
      </c>
      <c r="H2046" s="13" t="s">
        <v>76</v>
      </c>
      <c r="I2046" s="14">
        <v>100</v>
      </c>
      <c r="J2046" s="14">
        <f t="shared" si="5469"/>
        <v>100</v>
      </c>
      <c r="K2046" s="14">
        <v>100</v>
      </c>
      <c r="L2046" s="14">
        <f t="shared" si="5472"/>
        <v>0</v>
      </c>
      <c r="M2046" s="14">
        <v>0</v>
      </c>
      <c r="N2046" s="14">
        <v>0</v>
      </c>
      <c r="O2046" s="14">
        <v>0</v>
      </c>
      <c r="P2046" s="14">
        <v>0</v>
      </c>
      <c r="Q2046" s="14">
        <v>0</v>
      </c>
      <c r="R2046" s="14">
        <v>0</v>
      </c>
      <c r="S2046" s="14"/>
      <c r="T2046" s="14"/>
      <c r="U2046" s="14"/>
      <c r="V2046" s="14"/>
      <c r="W2046" s="14"/>
      <c r="X2046" s="14">
        <f t="shared" si="5434"/>
        <v>0</v>
      </c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>
        <v>0</v>
      </c>
      <c r="AI2046" s="14">
        <v>0</v>
      </c>
      <c r="AJ2046" s="14">
        <v>0</v>
      </c>
      <c r="AK2046" s="14"/>
      <c r="AL2046" s="14"/>
      <c r="AM2046" s="14"/>
      <c r="AN2046" s="14"/>
      <c r="AO2046" s="14"/>
      <c r="AP2046" s="14">
        <f t="shared" si="5435"/>
        <v>0</v>
      </c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>
        <v>0</v>
      </c>
      <c r="BA2046" s="14">
        <v>0</v>
      </c>
      <c r="BB2046" s="14">
        <v>0</v>
      </c>
      <c r="BC2046" s="14"/>
      <c r="BD2046" s="14"/>
      <c r="BE2046" s="14"/>
      <c r="BF2046" s="14"/>
      <c r="BG2046" s="14"/>
      <c r="BH2046" s="14">
        <f t="shared" si="5436"/>
        <v>0</v>
      </c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>
        <v>0</v>
      </c>
      <c r="BS2046" s="14">
        <v>0</v>
      </c>
      <c r="BT2046" s="14">
        <v>100</v>
      </c>
      <c r="BU2046" s="14">
        <v>100</v>
      </c>
      <c r="BV2046" s="14">
        <v>100</v>
      </c>
      <c r="BW2046" s="14">
        <f t="shared" si="5405"/>
        <v>0</v>
      </c>
      <c r="BX2046" s="14"/>
      <c r="BY2046" s="14"/>
      <c r="BZ2046" s="14"/>
      <c r="CA2046" s="14">
        <f t="shared" si="5470"/>
        <v>100</v>
      </c>
      <c r="CB2046" s="122">
        <f t="shared" si="5481"/>
        <v>100</v>
      </c>
    </row>
    <row r="2047" spans="1:80" ht="22.5" x14ac:dyDescent="0.25">
      <c r="A2047" s="1" t="s">
        <v>1</v>
      </c>
      <c r="B2047" s="1" t="s">
        <v>1</v>
      </c>
      <c r="C2047" s="1" t="s">
        <v>1</v>
      </c>
      <c r="D2047" s="78" t="s">
        <v>1</v>
      </c>
      <c r="E2047" s="78" t="s">
        <v>1</v>
      </c>
      <c r="F2047" s="78" t="s">
        <v>1</v>
      </c>
      <c r="G2047" s="2" t="s">
        <v>1</v>
      </c>
      <c r="H2047" s="10" t="s">
        <v>77</v>
      </c>
      <c r="I2047" s="11">
        <f>SUM(I2048)</f>
        <v>35000</v>
      </c>
      <c r="J2047" s="11">
        <f t="shared" si="5469"/>
        <v>5000</v>
      </c>
      <c r="K2047" s="11">
        <f t="shared" ref="K2047:Q2047" si="5524">SUM(K2048)</f>
        <v>0</v>
      </c>
      <c r="L2047" s="11">
        <f t="shared" si="5472"/>
        <v>5000</v>
      </c>
      <c r="M2047" s="11">
        <f t="shared" si="5524"/>
        <v>5000</v>
      </c>
      <c r="N2047" s="11">
        <f t="shared" si="5524"/>
        <v>0</v>
      </c>
      <c r="O2047" s="11">
        <f t="shared" si="5524"/>
        <v>0</v>
      </c>
      <c r="P2047" s="11">
        <f t="shared" si="5524"/>
        <v>0</v>
      </c>
      <c r="Q2047" s="11">
        <f t="shared" si="5524"/>
        <v>0</v>
      </c>
      <c r="R2047" s="11">
        <f t="shared" ref="R2047:AG2047" si="5525">SUM(R2048)</f>
        <v>5000</v>
      </c>
      <c r="S2047" s="11">
        <f t="shared" si="5525"/>
        <v>0</v>
      </c>
      <c r="T2047" s="11">
        <f t="shared" si="5525"/>
        <v>0</v>
      </c>
      <c r="U2047" s="11">
        <f t="shared" si="5525"/>
        <v>0</v>
      </c>
      <c r="V2047" s="11">
        <f t="shared" si="5525"/>
        <v>0</v>
      </c>
      <c r="W2047" s="11">
        <f t="shared" si="5525"/>
        <v>0</v>
      </c>
      <c r="X2047" s="11">
        <f t="shared" si="5525"/>
        <v>5000</v>
      </c>
      <c r="Y2047" s="11">
        <f t="shared" si="5525"/>
        <v>0</v>
      </c>
      <c r="Z2047" s="11">
        <f t="shared" si="5525"/>
        <v>0</v>
      </c>
      <c r="AA2047" s="11">
        <f t="shared" si="5525"/>
        <v>0</v>
      </c>
      <c r="AB2047" s="11">
        <f t="shared" si="5525"/>
        <v>0</v>
      </c>
      <c r="AC2047" s="11">
        <f t="shared" si="5525"/>
        <v>0</v>
      </c>
      <c r="AD2047" s="11">
        <f t="shared" si="5525"/>
        <v>0</v>
      </c>
      <c r="AE2047" s="11">
        <f t="shared" si="5525"/>
        <v>0</v>
      </c>
      <c r="AF2047" s="11">
        <f t="shared" si="5525"/>
        <v>0</v>
      </c>
      <c r="AG2047" s="11">
        <f t="shared" si="5525"/>
        <v>0</v>
      </c>
      <c r="AH2047" s="11">
        <v>0</v>
      </c>
      <c r="AI2047" s="11">
        <v>5000</v>
      </c>
      <c r="AJ2047" s="11">
        <f t="shared" ref="AJ2047:AY2047" si="5526">SUM(AJ2048)</f>
        <v>0</v>
      </c>
      <c r="AK2047" s="11">
        <f t="shared" si="5526"/>
        <v>0</v>
      </c>
      <c r="AL2047" s="11">
        <f t="shared" si="5526"/>
        <v>0</v>
      </c>
      <c r="AM2047" s="11">
        <f t="shared" si="5526"/>
        <v>0</v>
      </c>
      <c r="AN2047" s="11">
        <f t="shared" si="5526"/>
        <v>0</v>
      </c>
      <c r="AO2047" s="11">
        <f t="shared" si="5526"/>
        <v>0</v>
      </c>
      <c r="AP2047" s="11">
        <f t="shared" si="5526"/>
        <v>0</v>
      </c>
      <c r="AQ2047" s="11">
        <f t="shared" si="5526"/>
        <v>0</v>
      </c>
      <c r="AR2047" s="11">
        <f t="shared" si="5526"/>
        <v>0</v>
      </c>
      <c r="AS2047" s="11">
        <f t="shared" si="5526"/>
        <v>0</v>
      </c>
      <c r="AT2047" s="11">
        <f t="shared" si="5526"/>
        <v>0</v>
      </c>
      <c r="AU2047" s="11">
        <f t="shared" si="5526"/>
        <v>0</v>
      </c>
      <c r="AV2047" s="11">
        <f t="shared" si="5526"/>
        <v>0</v>
      </c>
      <c r="AW2047" s="11">
        <f t="shared" si="5526"/>
        <v>0</v>
      </c>
      <c r="AX2047" s="11">
        <f t="shared" si="5526"/>
        <v>0</v>
      </c>
      <c r="AY2047" s="11">
        <f t="shared" si="5526"/>
        <v>0</v>
      </c>
      <c r="AZ2047" s="11">
        <v>0</v>
      </c>
      <c r="BA2047" s="11">
        <v>0</v>
      </c>
      <c r="BB2047" s="11">
        <f t="shared" ref="BB2047:BQ2047" si="5527">SUM(BB2048)</f>
        <v>0</v>
      </c>
      <c r="BC2047" s="11">
        <f t="shared" si="5527"/>
        <v>1462</v>
      </c>
      <c r="BD2047" s="11">
        <f t="shared" si="5527"/>
        <v>0</v>
      </c>
      <c r="BE2047" s="11">
        <f t="shared" si="5527"/>
        <v>3500</v>
      </c>
      <c r="BF2047" s="11">
        <f t="shared" si="5527"/>
        <v>0</v>
      </c>
      <c r="BG2047" s="11">
        <f t="shared" si="5527"/>
        <v>0</v>
      </c>
      <c r="BH2047" s="11">
        <f t="shared" si="5527"/>
        <v>4962</v>
      </c>
      <c r="BI2047" s="11">
        <f t="shared" si="5527"/>
        <v>0</v>
      </c>
      <c r="BJ2047" s="11">
        <f t="shared" si="5527"/>
        <v>0</v>
      </c>
      <c r="BK2047" s="11">
        <f t="shared" si="5527"/>
        <v>1462</v>
      </c>
      <c r="BL2047" s="11">
        <f t="shared" si="5527"/>
        <v>0</v>
      </c>
      <c r="BM2047" s="11">
        <f t="shared" si="5527"/>
        <v>0</v>
      </c>
      <c r="BN2047" s="11">
        <f t="shared" si="5527"/>
        <v>0</v>
      </c>
      <c r="BO2047" s="11">
        <f t="shared" si="5527"/>
        <v>0</v>
      </c>
      <c r="BP2047" s="11">
        <f t="shared" si="5527"/>
        <v>3500</v>
      </c>
      <c r="BQ2047" s="11">
        <f t="shared" si="5527"/>
        <v>0</v>
      </c>
      <c r="BR2047" s="11">
        <v>4962</v>
      </c>
      <c r="BS2047" s="11">
        <v>0</v>
      </c>
      <c r="BT2047" s="11">
        <f t="shared" ref="BT2047:BZ2047" si="5528">SUM(BT2048)</f>
        <v>37000</v>
      </c>
      <c r="BU2047" s="11">
        <f t="shared" si="5528"/>
        <v>32000</v>
      </c>
      <c r="BV2047" s="11">
        <f t="shared" si="5528"/>
        <v>32000</v>
      </c>
      <c r="BW2047" s="11">
        <f t="shared" si="5528"/>
        <v>0</v>
      </c>
      <c r="BX2047" s="11">
        <f t="shared" si="5528"/>
        <v>0</v>
      </c>
      <c r="BY2047" s="11">
        <f t="shared" si="5528"/>
        <v>0</v>
      </c>
      <c r="BZ2047" s="11">
        <f t="shared" si="5528"/>
        <v>0</v>
      </c>
      <c r="CA2047" s="11">
        <f t="shared" si="5470"/>
        <v>32000</v>
      </c>
      <c r="CB2047" s="123">
        <f t="shared" si="5481"/>
        <v>100</v>
      </c>
    </row>
    <row r="2048" spans="1:80" x14ac:dyDescent="0.25">
      <c r="A2048" s="4" t="s">
        <v>928</v>
      </c>
      <c r="B2048" s="4" t="s">
        <v>88</v>
      </c>
      <c r="C2048" s="4" t="s">
        <v>1115</v>
      </c>
      <c r="D2048" s="79" t="s">
        <v>1116</v>
      </c>
      <c r="E2048" s="78" t="s">
        <v>78</v>
      </c>
      <c r="F2048" s="78" t="s">
        <v>1</v>
      </c>
      <c r="G2048" s="2" t="s">
        <v>1</v>
      </c>
      <c r="H2048" s="2" t="s">
        <v>79</v>
      </c>
      <c r="I2048" s="12">
        <f>SUM(I2049:I2050)</f>
        <v>35000</v>
      </c>
      <c r="J2048" s="12">
        <f t="shared" si="5469"/>
        <v>5000</v>
      </c>
      <c r="K2048" s="12">
        <f t="shared" ref="K2048" si="5529">SUM(K2049:K2050)</f>
        <v>0</v>
      </c>
      <c r="L2048" s="12">
        <f t="shared" si="5472"/>
        <v>5000</v>
      </c>
      <c r="M2048" s="12">
        <f t="shared" ref="M2048:Q2048" si="5530">SUM(M2049:M2050)</f>
        <v>5000</v>
      </c>
      <c r="N2048" s="12">
        <f t="shared" si="5530"/>
        <v>0</v>
      </c>
      <c r="O2048" s="12">
        <f t="shared" si="5530"/>
        <v>0</v>
      </c>
      <c r="P2048" s="12">
        <f t="shared" si="5530"/>
        <v>0</v>
      </c>
      <c r="Q2048" s="12">
        <f t="shared" si="5530"/>
        <v>0</v>
      </c>
      <c r="R2048" s="12">
        <f t="shared" ref="R2048:AG2048" si="5531">SUM(R2049:R2050)</f>
        <v>5000</v>
      </c>
      <c r="S2048" s="12">
        <f t="shared" si="5531"/>
        <v>0</v>
      </c>
      <c r="T2048" s="12">
        <f t="shared" si="5531"/>
        <v>0</v>
      </c>
      <c r="U2048" s="12">
        <f t="shared" si="5531"/>
        <v>0</v>
      </c>
      <c r="V2048" s="12">
        <f t="shared" si="5531"/>
        <v>0</v>
      </c>
      <c r="W2048" s="12">
        <f t="shared" si="5531"/>
        <v>0</v>
      </c>
      <c r="X2048" s="12">
        <f t="shared" ref="X2048" si="5532">SUM(X2049:X2050)</f>
        <v>5000</v>
      </c>
      <c r="Y2048" s="12">
        <f t="shared" si="5531"/>
        <v>0</v>
      </c>
      <c r="Z2048" s="12">
        <f t="shared" si="5531"/>
        <v>0</v>
      </c>
      <c r="AA2048" s="12">
        <f t="shared" si="5531"/>
        <v>0</v>
      </c>
      <c r="AB2048" s="12">
        <f t="shared" si="5531"/>
        <v>0</v>
      </c>
      <c r="AC2048" s="12">
        <f t="shared" si="5531"/>
        <v>0</v>
      </c>
      <c r="AD2048" s="12">
        <f t="shared" si="5531"/>
        <v>0</v>
      </c>
      <c r="AE2048" s="12">
        <f t="shared" si="5531"/>
        <v>0</v>
      </c>
      <c r="AF2048" s="12">
        <f t="shared" si="5531"/>
        <v>0</v>
      </c>
      <c r="AG2048" s="12">
        <f t="shared" si="5531"/>
        <v>0</v>
      </c>
      <c r="AH2048" s="12">
        <v>0</v>
      </c>
      <c r="AI2048" s="12">
        <v>5000</v>
      </c>
      <c r="AJ2048" s="12">
        <f t="shared" ref="AJ2048:AY2048" si="5533">SUM(AJ2049:AJ2050)</f>
        <v>0</v>
      </c>
      <c r="AK2048" s="12">
        <f t="shared" si="5533"/>
        <v>0</v>
      </c>
      <c r="AL2048" s="12">
        <f t="shared" si="5533"/>
        <v>0</v>
      </c>
      <c r="AM2048" s="12">
        <f t="shared" si="5533"/>
        <v>0</v>
      </c>
      <c r="AN2048" s="12">
        <f t="shared" si="5533"/>
        <v>0</v>
      </c>
      <c r="AO2048" s="12">
        <f t="shared" si="5533"/>
        <v>0</v>
      </c>
      <c r="AP2048" s="12">
        <f t="shared" ref="AP2048" si="5534">SUM(AP2049:AP2050)</f>
        <v>0</v>
      </c>
      <c r="AQ2048" s="12">
        <f t="shared" si="5533"/>
        <v>0</v>
      </c>
      <c r="AR2048" s="12">
        <f t="shared" si="5533"/>
        <v>0</v>
      </c>
      <c r="AS2048" s="12">
        <f t="shared" si="5533"/>
        <v>0</v>
      </c>
      <c r="AT2048" s="12">
        <f t="shared" si="5533"/>
        <v>0</v>
      </c>
      <c r="AU2048" s="12">
        <f t="shared" si="5533"/>
        <v>0</v>
      </c>
      <c r="AV2048" s="12">
        <f t="shared" si="5533"/>
        <v>0</v>
      </c>
      <c r="AW2048" s="12">
        <f t="shared" si="5533"/>
        <v>0</v>
      </c>
      <c r="AX2048" s="12">
        <f t="shared" si="5533"/>
        <v>0</v>
      </c>
      <c r="AY2048" s="12">
        <f t="shared" si="5533"/>
        <v>0</v>
      </c>
      <c r="AZ2048" s="12">
        <v>0</v>
      </c>
      <c r="BA2048" s="12">
        <v>0</v>
      </c>
      <c r="BB2048" s="12">
        <f t="shared" ref="BB2048:BQ2048" si="5535">SUM(BB2049:BB2050)</f>
        <v>0</v>
      </c>
      <c r="BC2048" s="12">
        <f t="shared" si="5535"/>
        <v>1462</v>
      </c>
      <c r="BD2048" s="12">
        <f t="shared" si="5535"/>
        <v>0</v>
      </c>
      <c r="BE2048" s="12">
        <f t="shared" si="5535"/>
        <v>3500</v>
      </c>
      <c r="BF2048" s="12">
        <f t="shared" si="5535"/>
        <v>0</v>
      </c>
      <c r="BG2048" s="12">
        <f t="shared" si="5535"/>
        <v>0</v>
      </c>
      <c r="BH2048" s="12">
        <f t="shared" ref="BH2048" si="5536">SUM(BH2049:BH2050)</f>
        <v>4962</v>
      </c>
      <c r="BI2048" s="12">
        <f t="shared" si="5535"/>
        <v>0</v>
      </c>
      <c r="BJ2048" s="12">
        <f t="shared" si="5535"/>
        <v>0</v>
      </c>
      <c r="BK2048" s="12">
        <f t="shared" si="5535"/>
        <v>1462</v>
      </c>
      <c r="BL2048" s="12">
        <f t="shared" si="5535"/>
        <v>0</v>
      </c>
      <c r="BM2048" s="12">
        <f t="shared" si="5535"/>
        <v>0</v>
      </c>
      <c r="BN2048" s="12">
        <f t="shared" si="5535"/>
        <v>0</v>
      </c>
      <c r="BO2048" s="12">
        <f t="shared" si="5535"/>
        <v>0</v>
      </c>
      <c r="BP2048" s="12">
        <f t="shared" si="5535"/>
        <v>3500</v>
      </c>
      <c r="BQ2048" s="12">
        <f t="shared" si="5535"/>
        <v>0</v>
      </c>
      <c r="BR2048" s="12">
        <v>4962</v>
      </c>
      <c r="BS2048" s="12">
        <v>0</v>
      </c>
      <c r="BT2048" s="12">
        <f t="shared" ref="BT2048:BZ2048" si="5537">SUM(BT2049:BT2050)</f>
        <v>37000</v>
      </c>
      <c r="BU2048" s="12">
        <f t="shared" si="5537"/>
        <v>32000</v>
      </c>
      <c r="BV2048" s="12">
        <f t="shared" si="5537"/>
        <v>32000</v>
      </c>
      <c r="BW2048" s="12">
        <f t="shared" si="5537"/>
        <v>0</v>
      </c>
      <c r="BX2048" s="12">
        <f t="shared" si="5537"/>
        <v>0</v>
      </c>
      <c r="BY2048" s="12">
        <f t="shared" si="5537"/>
        <v>0</v>
      </c>
      <c r="BZ2048" s="12">
        <f t="shared" si="5537"/>
        <v>0</v>
      </c>
      <c r="CA2048" s="12">
        <f t="shared" si="5470"/>
        <v>32000</v>
      </c>
      <c r="CB2048" s="124">
        <f t="shared" si="5481"/>
        <v>100</v>
      </c>
    </row>
    <row r="2049" spans="1:80" x14ac:dyDescent="0.25">
      <c r="A2049" s="4" t="s">
        <v>928</v>
      </c>
      <c r="B2049" s="4" t="s">
        <v>88</v>
      </c>
      <c r="C2049" s="4" t="s">
        <v>1115</v>
      </c>
      <c r="D2049" s="79" t="s">
        <v>1116</v>
      </c>
      <c r="E2049" s="89">
        <v>8213</v>
      </c>
      <c r="F2049" s="79"/>
      <c r="G2049" s="75" t="s">
        <v>1906</v>
      </c>
      <c r="H2049" s="13" t="s">
        <v>81</v>
      </c>
      <c r="I2049" s="14">
        <v>25000</v>
      </c>
      <c r="J2049" s="14">
        <f t="shared" si="5469"/>
        <v>5000</v>
      </c>
      <c r="K2049" s="14">
        <v>0</v>
      </c>
      <c r="L2049" s="14">
        <f t="shared" si="5472"/>
        <v>5000</v>
      </c>
      <c r="M2049" s="14">
        <v>5000</v>
      </c>
      <c r="N2049" s="14">
        <v>0</v>
      </c>
      <c r="O2049" s="14">
        <v>0</v>
      </c>
      <c r="P2049" s="14">
        <v>0</v>
      </c>
      <c r="Q2049" s="14">
        <v>0</v>
      </c>
      <c r="R2049" s="14">
        <v>5000</v>
      </c>
      <c r="S2049" s="14"/>
      <c r="T2049" s="14"/>
      <c r="U2049" s="14"/>
      <c r="V2049" s="14"/>
      <c r="W2049" s="14"/>
      <c r="X2049" s="14">
        <f t="shared" si="5434"/>
        <v>5000</v>
      </c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>
        <v>0</v>
      </c>
      <c r="AI2049" s="14">
        <v>5000</v>
      </c>
      <c r="AJ2049" s="14">
        <v>0</v>
      </c>
      <c r="AK2049" s="14"/>
      <c r="AL2049" s="14"/>
      <c r="AM2049" s="14"/>
      <c r="AN2049" s="14"/>
      <c r="AO2049" s="14"/>
      <c r="AP2049" s="14">
        <f t="shared" si="5435"/>
        <v>0</v>
      </c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>
        <v>0</v>
      </c>
      <c r="BA2049" s="14">
        <v>0</v>
      </c>
      <c r="BB2049" s="14">
        <v>0</v>
      </c>
      <c r="BC2049" s="14"/>
      <c r="BD2049" s="14"/>
      <c r="BE2049" s="14"/>
      <c r="BF2049" s="14"/>
      <c r="BG2049" s="14"/>
      <c r="BH2049" s="14">
        <f t="shared" si="5436"/>
        <v>0</v>
      </c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>
        <v>0</v>
      </c>
      <c r="BS2049" s="14">
        <v>0</v>
      </c>
      <c r="BT2049" s="14">
        <v>12000</v>
      </c>
      <c r="BU2049" s="14">
        <v>7000</v>
      </c>
      <c r="BV2049" s="14">
        <v>7000</v>
      </c>
      <c r="BW2049" s="14">
        <f t="shared" si="5405"/>
        <v>0</v>
      </c>
      <c r="BX2049" s="14"/>
      <c r="BY2049" s="14"/>
      <c r="BZ2049" s="14"/>
      <c r="CA2049" s="14">
        <f t="shared" si="5470"/>
        <v>7000</v>
      </c>
      <c r="CB2049" s="122">
        <f t="shared" si="5481"/>
        <v>100</v>
      </c>
    </row>
    <row r="2050" spans="1:80" x14ac:dyDescent="0.25">
      <c r="A2050" s="4" t="s">
        <v>928</v>
      </c>
      <c r="B2050" s="4" t="s">
        <v>88</v>
      </c>
      <c r="C2050" s="4" t="s">
        <v>1115</v>
      </c>
      <c r="D2050" s="79" t="s">
        <v>1116</v>
      </c>
      <c r="E2050" s="89">
        <v>8216</v>
      </c>
      <c r="F2050" s="79"/>
      <c r="G2050" s="75" t="s">
        <v>1906</v>
      </c>
      <c r="H2050" s="13" t="s">
        <v>319</v>
      </c>
      <c r="I2050" s="14">
        <v>10000</v>
      </c>
      <c r="J2050" s="14">
        <f t="shared" si="5469"/>
        <v>0</v>
      </c>
      <c r="K2050" s="14">
        <v>0</v>
      </c>
      <c r="L2050" s="14">
        <f t="shared" si="5472"/>
        <v>0</v>
      </c>
      <c r="M2050" s="14">
        <v>0</v>
      </c>
      <c r="N2050" s="14">
        <v>0</v>
      </c>
      <c r="O2050" s="14">
        <v>0</v>
      </c>
      <c r="P2050" s="14">
        <v>0</v>
      </c>
      <c r="Q2050" s="14">
        <v>0</v>
      </c>
      <c r="R2050" s="14">
        <v>0</v>
      </c>
      <c r="S2050" s="14"/>
      <c r="T2050" s="14"/>
      <c r="U2050" s="14"/>
      <c r="V2050" s="14"/>
      <c r="W2050" s="14"/>
      <c r="X2050" s="14">
        <f t="shared" si="5434"/>
        <v>0</v>
      </c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>
        <v>0</v>
      </c>
      <c r="AI2050" s="14">
        <v>0</v>
      </c>
      <c r="AJ2050" s="14">
        <v>0</v>
      </c>
      <c r="AK2050" s="14"/>
      <c r="AL2050" s="14"/>
      <c r="AM2050" s="14"/>
      <c r="AN2050" s="14"/>
      <c r="AO2050" s="14"/>
      <c r="AP2050" s="14">
        <f t="shared" si="5435"/>
        <v>0</v>
      </c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>
        <v>0</v>
      </c>
      <c r="BA2050" s="14">
        <v>0</v>
      </c>
      <c r="BB2050" s="14">
        <v>0</v>
      </c>
      <c r="BC2050" s="14">
        <v>1462</v>
      </c>
      <c r="BD2050" s="14"/>
      <c r="BE2050" s="14">
        <v>3500</v>
      </c>
      <c r="BF2050" s="14"/>
      <c r="BG2050" s="14"/>
      <c r="BH2050" s="14">
        <f t="shared" si="5436"/>
        <v>4962</v>
      </c>
      <c r="BI2050" s="14"/>
      <c r="BJ2050" s="14"/>
      <c r="BK2050" s="14">
        <v>1462</v>
      </c>
      <c r="BL2050" s="14"/>
      <c r="BM2050" s="14"/>
      <c r="BN2050" s="14"/>
      <c r="BO2050" s="14"/>
      <c r="BP2050" s="14">
        <v>3500</v>
      </c>
      <c r="BQ2050" s="14"/>
      <c r="BR2050" s="14">
        <v>4962</v>
      </c>
      <c r="BS2050" s="14">
        <v>0</v>
      </c>
      <c r="BT2050" s="14">
        <v>25000</v>
      </c>
      <c r="BU2050" s="14">
        <v>25000</v>
      </c>
      <c r="BV2050" s="14">
        <v>25000</v>
      </c>
      <c r="BW2050" s="14">
        <f t="shared" si="5405"/>
        <v>0</v>
      </c>
      <c r="BX2050" s="14"/>
      <c r="BY2050" s="14"/>
      <c r="BZ2050" s="14"/>
      <c r="CA2050" s="14">
        <f t="shared" si="5470"/>
        <v>25000</v>
      </c>
      <c r="CB2050" s="122">
        <f t="shared" si="5481"/>
        <v>100</v>
      </c>
    </row>
    <row r="2051" spans="1:80" x14ac:dyDescent="0.25">
      <c r="A2051" s="13" t="s">
        <v>1</v>
      </c>
      <c r="B2051" s="13" t="s">
        <v>1</v>
      </c>
      <c r="C2051" s="13" t="s">
        <v>1</v>
      </c>
      <c r="D2051" s="74" t="s">
        <v>1</v>
      </c>
      <c r="E2051" s="74" t="s">
        <v>1</v>
      </c>
      <c r="F2051" s="74" t="s">
        <v>1</v>
      </c>
      <c r="G2051" s="13" t="s">
        <v>1</v>
      </c>
      <c r="H2051" s="10" t="s">
        <v>1124</v>
      </c>
      <c r="I2051" s="11">
        <f>SUM(I2022,I2044,I2047)</f>
        <v>2496842</v>
      </c>
      <c r="J2051" s="11">
        <f t="shared" si="5469"/>
        <v>2857581</v>
      </c>
      <c r="K2051" s="11">
        <f t="shared" ref="K2051" si="5538">SUM(K2022,K2044,K2047)</f>
        <v>2747581</v>
      </c>
      <c r="L2051" s="11">
        <f t="shared" si="5472"/>
        <v>110000</v>
      </c>
      <c r="M2051" s="11">
        <f t="shared" ref="M2051:Q2051" si="5539">SUM(M2022,M2044,M2047)</f>
        <v>110000</v>
      </c>
      <c r="N2051" s="11">
        <f t="shared" si="5539"/>
        <v>0</v>
      </c>
      <c r="O2051" s="11">
        <f t="shared" si="5539"/>
        <v>0</v>
      </c>
      <c r="P2051" s="11">
        <f t="shared" si="5539"/>
        <v>0</v>
      </c>
      <c r="Q2051" s="11">
        <f t="shared" si="5539"/>
        <v>0</v>
      </c>
      <c r="R2051" s="11">
        <f t="shared" ref="R2051:AG2051" si="5540">SUM(R2022,R2044,R2047)</f>
        <v>110000</v>
      </c>
      <c r="S2051" s="11">
        <f t="shared" si="5540"/>
        <v>0</v>
      </c>
      <c r="T2051" s="11">
        <f t="shared" si="5540"/>
        <v>0</v>
      </c>
      <c r="U2051" s="11">
        <f t="shared" si="5540"/>
        <v>0</v>
      </c>
      <c r="V2051" s="11">
        <f t="shared" si="5540"/>
        <v>0</v>
      </c>
      <c r="W2051" s="11">
        <f t="shared" si="5540"/>
        <v>0</v>
      </c>
      <c r="X2051" s="11">
        <f t="shared" si="5540"/>
        <v>110000</v>
      </c>
      <c r="Y2051" s="11">
        <f t="shared" si="5540"/>
        <v>0</v>
      </c>
      <c r="Z2051" s="11">
        <f t="shared" si="5540"/>
        <v>0</v>
      </c>
      <c r="AA2051" s="11">
        <f t="shared" si="5540"/>
        <v>20757</v>
      </c>
      <c r="AB2051" s="11">
        <f t="shared" si="5540"/>
        <v>10190</v>
      </c>
      <c r="AC2051" s="11">
        <f t="shared" si="5540"/>
        <v>0</v>
      </c>
      <c r="AD2051" s="11">
        <f t="shared" si="5540"/>
        <v>0</v>
      </c>
      <c r="AE2051" s="11">
        <f t="shared" si="5540"/>
        <v>0</v>
      </c>
      <c r="AF2051" s="11">
        <f t="shared" si="5540"/>
        <v>18411</v>
      </c>
      <c r="AG2051" s="11">
        <f t="shared" si="5540"/>
        <v>10256</v>
      </c>
      <c r="AH2051" s="11">
        <v>59614</v>
      </c>
      <c r="AI2051" s="11">
        <v>50386</v>
      </c>
      <c r="AJ2051" s="11">
        <f t="shared" ref="AJ2051:AY2051" si="5541">SUM(AJ2022,AJ2044,AJ2047)</f>
        <v>0</v>
      </c>
      <c r="AK2051" s="11">
        <f t="shared" si="5541"/>
        <v>0</v>
      </c>
      <c r="AL2051" s="11">
        <f t="shared" si="5541"/>
        <v>0</v>
      </c>
      <c r="AM2051" s="11">
        <f t="shared" si="5541"/>
        <v>0</v>
      </c>
      <c r="AN2051" s="11">
        <f t="shared" si="5541"/>
        <v>0</v>
      </c>
      <c r="AO2051" s="11">
        <f t="shared" si="5541"/>
        <v>0</v>
      </c>
      <c r="AP2051" s="11">
        <f t="shared" si="5541"/>
        <v>0</v>
      </c>
      <c r="AQ2051" s="11">
        <f t="shared" si="5541"/>
        <v>0</v>
      </c>
      <c r="AR2051" s="11">
        <f t="shared" si="5541"/>
        <v>0</v>
      </c>
      <c r="AS2051" s="11">
        <f t="shared" si="5541"/>
        <v>0</v>
      </c>
      <c r="AT2051" s="11">
        <f t="shared" si="5541"/>
        <v>0</v>
      </c>
      <c r="AU2051" s="11">
        <f t="shared" si="5541"/>
        <v>0</v>
      </c>
      <c r="AV2051" s="11">
        <f t="shared" si="5541"/>
        <v>0</v>
      </c>
      <c r="AW2051" s="11">
        <f t="shared" si="5541"/>
        <v>0</v>
      </c>
      <c r="AX2051" s="11">
        <f t="shared" si="5541"/>
        <v>0</v>
      </c>
      <c r="AY2051" s="11">
        <f t="shared" si="5541"/>
        <v>0</v>
      </c>
      <c r="AZ2051" s="11">
        <v>0</v>
      </c>
      <c r="BA2051" s="11">
        <v>0</v>
      </c>
      <c r="BB2051" s="11">
        <f t="shared" ref="BB2051:BQ2051" si="5542">SUM(BB2022,BB2044,BB2047)</f>
        <v>0</v>
      </c>
      <c r="BC2051" s="11">
        <f t="shared" si="5542"/>
        <v>73931</v>
      </c>
      <c r="BD2051" s="11">
        <f t="shared" si="5542"/>
        <v>0</v>
      </c>
      <c r="BE2051" s="11">
        <f t="shared" si="5542"/>
        <v>77028</v>
      </c>
      <c r="BF2051" s="11">
        <f t="shared" si="5542"/>
        <v>0</v>
      </c>
      <c r="BG2051" s="11">
        <f t="shared" si="5542"/>
        <v>0</v>
      </c>
      <c r="BH2051" s="11">
        <f t="shared" si="5542"/>
        <v>150959</v>
      </c>
      <c r="BI2051" s="11">
        <f t="shared" si="5542"/>
        <v>0</v>
      </c>
      <c r="BJ2051" s="11">
        <f t="shared" si="5542"/>
        <v>0</v>
      </c>
      <c r="BK2051" s="11">
        <f t="shared" si="5542"/>
        <v>73931</v>
      </c>
      <c r="BL2051" s="11">
        <f t="shared" si="5542"/>
        <v>0</v>
      </c>
      <c r="BM2051" s="11">
        <f t="shared" si="5542"/>
        <v>0</v>
      </c>
      <c r="BN2051" s="11">
        <f t="shared" si="5542"/>
        <v>0</v>
      </c>
      <c r="BO2051" s="11">
        <f t="shared" si="5542"/>
        <v>0</v>
      </c>
      <c r="BP2051" s="11">
        <f t="shared" si="5542"/>
        <v>77028</v>
      </c>
      <c r="BQ2051" s="11">
        <f t="shared" si="5542"/>
        <v>0</v>
      </c>
      <c r="BR2051" s="11">
        <v>150959</v>
      </c>
      <c r="BS2051" s="11">
        <v>0</v>
      </c>
      <c r="BT2051" s="11">
        <f t="shared" ref="BT2051:BZ2051" si="5543">SUM(BT2022,BT2044,BT2047)</f>
        <v>3026175</v>
      </c>
      <c r="BU2051" s="11">
        <f t="shared" si="5543"/>
        <v>2928387</v>
      </c>
      <c r="BV2051" s="11">
        <f t="shared" si="5543"/>
        <v>1552175</v>
      </c>
      <c r="BW2051" s="11">
        <f t="shared" si="5543"/>
        <v>753557</v>
      </c>
      <c r="BX2051" s="11">
        <f t="shared" si="5543"/>
        <v>247519</v>
      </c>
      <c r="BY2051" s="11">
        <f t="shared" si="5543"/>
        <v>250019</v>
      </c>
      <c r="BZ2051" s="11">
        <f t="shared" si="5543"/>
        <v>256019</v>
      </c>
      <c r="CA2051" s="11">
        <f t="shared" si="5470"/>
        <v>2305732</v>
      </c>
      <c r="CB2051" s="123">
        <f t="shared" si="5481"/>
        <v>78.73727072275625</v>
      </c>
    </row>
    <row r="2052" spans="1:80" ht="15.75" thickBot="1" x14ac:dyDescent="0.3">
      <c r="A2052" s="13" t="s">
        <v>1</v>
      </c>
      <c r="B2052" s="13" t="s">
        <v>1</v>
      </c>
      <c r="C2052" s="13" t="s">
        <v>1</v>
      </c>
      <c r="D2052" s="74" t="s">
        <v>1</v>
      </c>
      <c r="E2052" s="74" t="s">
        <v>1</v>
      </c>
      <c r="F2052" s="74" t="s">
        <v>1</v>
      </c>
      <c r="G2052" s="13" t="s">
        <v>1</v>
      </c>
      <c r="H2052" s="2" t="s">
        <v>83</v>
      </c>
      <c r="I2052" s="12">
        <v>62</v>
      </c>
      <c r="J2052" s="12">
        <f t="shared" si="5469"/>
        <v>68</v>
      </c>
      <c r="K2052" s="12">
        <v>68</v>
      </c>
      <c r="L2052" s="13"/>
      <c r="M2052" s="13" t="s">
        <v>1</v>
      </c>
      <c r="N2052" s="13" t="s">
        <v>1</v>
      </c>
      <c r="O2052" s="13" t="s">
        <v>1</v>
      </c>
      <c r="P2052" s="27"/>
      <c r="Q2052" s="13" t="s">
        <v>1</v>
      </c>
      <c r="R2052" s="13" t="s">
        <v>1</v>
      </c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>
        <v>0</v>
      </c>
      <c r="AI2052" s="13">
        <v>0</v>
      </c>
      <c r="AJ2052" s="13" t="s">
        <v>1</v>
      </c>
      <c r="AK2052" s="13"/>
      <c r="AL2052" s="13"/>
      <c r="AM2052" s="13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>
        <v>0</v>
      </c>
      <c r="BA2052" s="13">
        <v>0</v>
      </c>
      <c r="BB2052" s="13" t="s">
        <v>1</v>
      </c>
      <c r="BC2052" s="13"/>
      <c r="BD2052" s="13"/>
      <c r="BE2052" s="13"/>
      <c r="BF2052" s="13"/>
      <c r="BG2052" s="13"/>
      <c r="BH2052" s="13"/>
      <c r="BI2052" s="13"/>
      <c r="BJ2052" s="13"/>
      <c r="BK2052" s="13"/>
      <c r="BL2052" s="13"/>
      <c r="BM2052" s="13"/>
      <c r="BN2052" s="13"/>
      <c r="BO2052" s="13"/>
      <c r="BP2052" s="13"/>
      <c r="BQ2052" s="13"/>
      <c r="BR2052" s="13">
        <v>0</v>
      </c>
      <c r="BS2052" s="13">
        <v>0</v>
      </c>
      <c r="BT2052" s="12">
        <v>68</v>
      </c>
      <c r="BU2052" s="12">
        <v>68</v>
      </c>
      <c r="BV2052" s="12"/>
      <c r="BW2052" s="12">
        <f t="shared" si="5405"/>
        <v>0</v>
      </c>
      <c r="BX2052" s="12"/>
      <c r="BY2052" s="12"/>
      <c r="BZ2052" s="12"/>
      <c r="CA2052" s="12">
        <f t="shared" si="5470"/>
        <v>0</v>
      </c>
      <c r="CB2052" s="124"/>
    </row>
    <row r="2053" spans="1:80" ht="69.75" customHeight="1" thickBot="1" x14ac:dyDescent="0.3">
      <c r="A2053" s="133" t="s">
        <v>1</v>
      </c>
      <c r="B2053" s="133" t="s">
        <v>1</v>
      </c>
      <c r="C2053" s="133" t="s">
        <v>1</v>
      </c>
      <c r="D2053" s="135" t="s">
        <v>1</v>
      </c>
      <c r="E2053" s="135" t="s">
        <v>1</v>
      </c>
      <c r="F2053" s="135" t="s">
        <v>1</v>
      </c>
      <c r="G2053" s="137" t="s">
        <v>1</v>
      </c>
      <c r="H2053" s="5" t="s">
        <v>84</v>
      </c>
      <c r="I2053" s="5" t="s">
        <v>11</v>
      </c>
      <c r="J2053" s="5" t="s">
        <v>1809</v>
      </c>
      <c r="K2053" s="5" t="s">
        <v>12</v>
      </c>
      <c r="L2053" s="5" t="s">
        <v>13</v>
      </c>
      <c r="M2053" s="5" t="s">
        <v>14</v>
      </c>
      <c r="N2053" s="5" t="s">
        <v>15</v>
      </c>
      <c r="O2053" s="5" t="s">
        <v>16</v>
      </c>
      <c r="P2053" s="5" t="s">
        <v>17</v>
      </c>
      <c r="Q2053" s="5" t="s">
        <v>18</v>
      </c>
      <c r="R2053" s="71" t="s">
        <v>14</v>
      </c>
      <c r="S2053" s="71" t="s">
        <v>1843</v>
      </c>
      <c r="T2053" s="71" t="s">
        <v>1797</v>
      </c>
      <c r="U2053" s="71" t="s">
        <v>1832</v>
      </c>
      <c r="V2053" s="71" t="s">
        <v>1833</v>
      </c>
      <c r="W2053" s="71" t="s">
        <v>1834</v>
      </c>
      <c r="X2053" s="71" t="s">
        <v>1847</v>
      </c>
      <c r="Y2053" s="71" t="s">
        <v>1844</v>
      </c>
      <c r="Z2053" s="71" t="s">
        <v>1835</v>
      </c>
      <c r="AA2053" s="71" t="s">
        <v>1836</v>
      </c>
      <c r="AB2053" s="71" t="s">
        <v>1837</v>
      </c>
      <c r="AC2053" s="71" t="s">
        <v>1838</v>
      </c>
      <c r="AD2053" s="71" t="s">
        <v>1839</v>
      </c>
      <c r="AE2053" s="71" t="s">
        <v>1840</v>
      </c>
      <c r="AF2053" s="71" t="s">
        <v>1845</v>
      </c>
      <c r="AG2053" s="71" t="s">
        <v>1846</v>
      </c>
      <c r="AH2053" s="71" t="s">
        <v>1841</v>
      </c>
      <c r="AI2053" s="71" t="s">
        <v>1842</v>
      </c>
      <c r="AJ2053" s="72" t="s">
        <v>15</v>
      </c>
      <c r="AK2053" s="72" t="s">
        <v>1843</v>
      </c>
      <c r="AL2053" s="72" t="s">
        <v>1797</v>
      </c>
      <c r="AM2053" s="72" t="s">
        <v>1832</v>
      </c>
      <c r="AN2053" s="72" t="s">
        <v>1833</v>
      </c>
      <c r="AO2053" s="72" t="s">
        <v>1834</v>
      </c>
      <c r="AP2053" s="72" t="s">
        <v>1848</v>
      </c>
      <c r="AQ2053" s="72" t="s">
        <v>1844</v>
      </c>
      <c r="AR2053" s="72" t="s">
        <v>1835</v>
      </c>
      <c r="AS2053" s="72" t="s">
        <v>1836</v>
      </c>
      <c r="AT2053" s="72" t="s">
        <v>1837</v>
      </c>
      <c r="AU2053" s="72" t="s">
        <v>1838</v>
      </c>
      <c r="AV2053" s="72" t="s">
        <v>1839</v>
      </c>
      <c r="AW2053" s="72" t="s">
        <v>1840</v>
      </c>
      <c r="AX2053" s="72" t="s">
        <v>1845</v>
      </c>
      <c r="AY2053" s="72" t="s">
        <v>1846</v>
      </c>
      <c r="AZ2053" s="72" t="s">
        <v>1841</v>
      </c>
      <c r="BA2053" s="72" t="s">
        <v>1842</v>
      </c>
      <c r="BB2053" s="73" t="s">
        <v>16</v>
      </c>
      <c r="BC2053" s="73" t="s">
        <v>1843</v>
      </c>
      <c r="BD2053" s="73" t="s">
        <v>1797</v>
      </c>
      <c r="BE2053" s="73" t="s">
        <v>1832</v>
      </c>
      <c r="BF2053" s="73" t="s">
        <v>1833</v>
      </c>
      <c r="BG2053" s="73" t="s">
        <v>1834</v>
      </c>
      <c r="BH2053" s="73" t="s">
        <v>1849</v>
      </c>
      <c r="BI2053" s="73" t="s">
        <v>1844</v>
      </c>
      <c r="BJ2053" s="73" t="s">
        <v>1835</v>
      </c>
      <c r="BK2053" s="73" t="s">
        <v>1836</v>
      </c>
      <c r="BL2053" s="73" t="s">
        <v>1837</v>
      </c>
      <c r="BM2053" s="73" t="s">
        <v>1838</v>
      </c>
      <c r="BN2053" s="73" t="s">
        <v>1839</v>
      </c>
      <c r="BO2053" s="73" t="s">
        <v>1840</v>
      </c>
      <c r="BP2053" s="73" t="s">
        <v>1845</v>
      </c>
      <c r="BQ2053" s="73" t="s">
        <v>1846</v>
      </c>
      <c r="BR2053" s="73" t="s">
        <v>1841</v>
      </c>
      <c r="BS2053" s="73" t="s">
        <v>1842</v>
      </c>
      <c r="BT2053" s="5" t="s">
        <v>1911</v>
      </c>
      <c r="BU2053" s="5" t="s">
        <v>1942</v>
      </c>
      <c r="BV2053" s="5" t="s">
        <v>1943</v>
      </c>
      <c r="BW2053" s="5" t="s">
        <v>1944</v>
      </c>
      <c r="BX2053" s="5" t="s">
        <v>1945</v>
      </c>
      <c r="BY2053" s="5" t="s">
        <v>1946</v>
      </c>
      <c r="BZ2053" s="5" t="s">
        <v>1947</v>
      </c>
      <c r="CA2053" s="5" t="s">
        <v>1948</v>
      </c>
      <c r="CB2053" s="120" t="s">
        <v>1916</v>
      </c>
    </row>
    <row r="2054" spans="1:80" x14ac:dyDescent="0.25">
      <c r="A2054" s="134"/>
      <c r="B2054" s="134"/>
      <c r="C2054" s="134"/>
      <c r="D2054" s="136"/>
      <c r="E2054" s="136"/>
      <c r="F2054" s="136"/>
      <c r="G2054" s="138"/>
      <c r="H2054" s="15" t="s">
        <v>1</v>
      </c>
      <c r="I2054" s="9" t="s">
        <v>19</v>
      </c>
      <c r="J2054" s="9">
        <v>1</v>
      </c>
      <c r="K2054" s="9" t="s">
        <v>20</v>
      </c>
      <c r="L2054" s="9" t="s">
        <v>21</v>
      </c>
      <c r="M2054" s="9" t="s">
        <v>22</v>
      </c>
      <c r="N2054" s="9" t="s">
        <v>23</v>
      </c>
      <c r="O2054" s="9" t="s">
        <v>24</v>
      </c>
      <c r="P2054" s="9" t="s">
        <v>25</v>
      </c>
      <c r="Q2054" s="9" t="s">
        <v>26</v>
      </c>
      <c r="R2054" s="9">
        <v>1</v>
      </c>
      <c r="S2054" s="9">
        <v>2</v>
      </c>
      <c r="T2054" s="9">
        <v>3</v>
      </c>
      <c r="U2054" s="9">
        <v>4</v>
      </c>
      <c r="V2054" s="9">
        <v>5</v>
      </c>
      <c r="W2054" s="9">
        <v>6</v>
      </c>
      <c r="X2054" s="9">
        <v>7</v>
      </c>
      <c r="Y2054" s="9">
        <v>8</v>
      </c>
      <c r="Z2054" s="9">
        <v>9</v>
      </c>
      <c r="AA2054" s="9">
        <v>10</v>
      </c>
      <c r="AB2054" s="9">
        <v>11</v>
      </c>
      <c r="AC2054" s="9">
        <v>12</v>
      </c>
      <c r="AD2054" s="9">
        <v>13</v>
      </c>
      <c r="AE2054" s="9">
        <v>14</v>
      </c>
      <c r="AF2054" s="9">
        <v>15</v>
      </c>
      <c r="AG2054" s="9">
        <v>16</v>
      </c>
      <c r="AH2054" s="9">
        <v>20</v>
      </c>
      <c r="AI2054" s="9">
        <v>21</v>
      </c>
      <c r="AJ2054" s="9">
        <v>1</v>
      </c>
      <c r="AK2054" s="9">
        <v>2</v>
      </c>
      <c r="AL2054" s="9">
        <v>3</v>
      </c>
      <c r="AM2054" s="9">
        <v>4</v>
      </c>
      <c r="AN2054" s="9">
        <v>5</v>
      </c>
      <c r="AO2054" s="9">
        <v>6</v>
      </c>
      <c r="AP2054" s="9">
        <v>7</v>
      </c>
      <c r="AQ2054" s="9">
        <v>8</v>
      </c>
      <c r="AR2054" s="9">
        <v>9</v>
      </c>
      <c r="AS2054" s="9">
        <v>10</v>
      </c>
      <c r="AT2054" s="9">
        <v>11</v>
      </c>
      <c r="AU2054" s="9">
        <v>12</v>
      </c>
      <c r="AV2054" s="9">
        <v>13</v>
      </c>
      <c r="AW2054" s="9">
        <v>14</v>
      </c>
      <c r="AX2054" s="9">
        <v>15</v>
      </c>
      <c r="AY2054" s="9">
        <v>16</v>
      </c>
      <c r="AZ2054" s="9">
        <v>20</v>
      </c>
      <c r="BA2054" s="9">
        <v>21</v>
      </c>
      <c r="BB2054" s="9">
        <v>1</v>
      </c>
      <c r="BC2054" s="9">
        <v>2</v>
      </c>
      <c r="BD2054" s="9">
        <v>3</v>
      </c>
      <c r="BE2054" s="9">
        <v>4</v>
      </c>
      <c r="BF2054" s="9">
        <v>5</v>
      </c>
      <c r="BG2054" s="9">
        <v>6</v>
      </c>
      <c r="BH2054" s="9">
        <v>7</v>
      </c>
      <c r="BI2054" s="9">
        <v>8</v>
      </c>
      <c r="BJ2054" s="9">
        <v>9</v>
      </c>
      <c r="BK2054" s="9">
        <v>10</v>
      </c>
      <c r="BL2054" s="9">
        <v>11</v>
      </c>
      <c r="BM2054" s="9">
        <v>12</v>
      </c>
      <c r="BN2054" s="9">
        <v>13</v>
      </c>
      <c r="BO2054" s="9">
        <v>14</v>
      </c>
      <c r="BP2054" s="9">
        <v>15</v>
      </c>
      <c r="BQ2054" s="9">
        <v>16</v>
      </c>
      <c r="BR2054" s="9">
        <v>20</v>
      </c>
      <c r="BS2054" s="9">
        <v>21</v>
      </c>
      <c r="BT2054" s="9">
        <v>1</v>
      </c>
      <c r="BU2054" s="9">
        <v>2</v>
      </c>
      <c r="BV2054" s="9">
        <v>3</v>
      </c>
      <c r="BW2054" s="9" t="s">
        <v>1798</v>
      </c>
      <c r="BX2054" s="9">
        <v>5</v>
      </c>
      <c r="BY2054" s="9">
        <v>6</v>
      </c>
      <c r="BZ2054" s="9">
        <v>7</v>
      </c>
      <c r="CA2054" s="9" t="s">
        <v>1917</v>
      </c>
      <c r="CB2054" s="121">
        <v>9</v>
      </c>
    </row>
    <row r="2055" spans="1:80" x14ac:dyDescent="0.25">
      <c r="A2055" s="134"/>
      <c r="B2055" s="134"/>
      <c r="C2055" s="134"/>
      <c r="D2055" s="136"/>
      <c r="E2055" s="136"/>
      <c r="F2055" s="136"/>
      <c r="G2055" s="138"/>
      <c r="H2055" s="16" t="s">
        <v>1015</v>
      </c>
      <c r="I2055" s="17">
        <f>SUM(I2051)</f>
        <v>2496842</v>
      </c>
      <c r="J2055" s="17">
        <f t="shared" ref="J2055:J2056" si="5544">SUM(K2055,L2055,P2055,Q2055)</f>
        <v>2857581</v>
      </c>
      <c r="K2055" s="17">
        <f t="shared" ref="K2055" si="5545">SUM(K2051)</f>
        <v>2747581</v>
      </c>
      <c r="L2055" s="17">
        <f t="shared" ref="L2055:L2056" si="5546">SUM(M2055:O2055)</f>
        <v>110000</v>
      </c>
      <c r="M2055" s="17">
        <f t="shared" ref="M2055:Q2055" si="5547">SUM(M2051)</f>
        <v>110000</v>
      </c>
      <c r="N2055" s="17">
        <f t="shared" si="5547"/>
        <v>0</v>
      </c>
      <c r="O2055" s="17">
        <f t="shared" si="5547"/>
        <v>0</v>
      </c>
      <c r="P2055" s="17">
        <f t="shared" si="5547"/>
        <v>0</v>
      </c>
      <c r="Q2055" s="17">
        <f t="shared" si="5547"/>
        <v>0</v>
      </c>
      <c r="R2055" s="17">
        <f t="shared" ref="R2055:AG2055" si="5548">SUM(R2051)</f>
        <v>110000</v>
      </c>
      <c r="S2055" s="17">
        <f t="shared" si="5548"/>
        <v>0</v>
      </c>
      <c r="T2055" s="17">
        <f t="shared" si="5548"/>
        <v>0</v>
      </c>
      <c r="U2055" s="17">
        <f t="shared" si="5548"/>
        <v>0</v>
      </c>
      <c r="V2055" s="17">
        <f t="shared" si="5548"/>
        <v>0</v>
      </c>
      <c r="W2055" s="17">
        <f t="shared" si="5548"/>
        <v>0</v>
      </c>
      <c r="X2055" s="17">
        <f t="shared" ref="X2055" si="5549">SUM(X2051)</f>
        <v>110000</v>
      </c>
      <c r="Y2055" s="17">
        <f t="shared" si="5548"/>
        <v>0</v>
      </c>
      <c r="Z2055" s="17">
        <f t="shared" si="5548"/>
        <v>0</v>
      </c>
      <c r="AA2055" s="17">
        <f t="shared" si="5548"/>
        <v>20757</v>
      </c>
      <c r="AB2055" s="17">
        <f t="shared" si="5548"/>
        <v>10190</v>
      </c>
      <c r="AC2055" s="17">
        <f t="shared" si="5548"/>
        <v>0</v>
      </c>
      <c r="AD2055" s="17">
        <f t="shared" si="5548"/>
        <v>0</v>
      </c>
      <c r="AE2055" s="17">
        <f t="shared" si="5548"/>
        <v>0</v>
      </c>
      <c r="AF2055" s="17">
        <f t="shared" si="5548"/>
        <v>18411</v>
      </c>
      <c r="AG2055" s="17">
        <f t="shared" si="5548"/>
        <v>10256</v>
      </c>
      <c r="AH2055" s="17">
        <v>59614</v>
      </c>
      <c r="AI2055" s="17">
        <v>50386</v>
      </c>
      <c r="AJ2055" s="17">
        <f t="shared" ref="AJ2055:AY2055" si="5550">SUM(AJ2051)</f>
        <v>0</v>
      </c>
      <c r="AK2055" s="17">
        <f t="shared" si="5550"/>
        <v>0</v>
      </c>
      <c r="AL2055" s="17">
        <f t="shared" si="5550"/>
        <v>0</v>
      </c>
      <c r="AM2055" s="17">
        <f t="shared" si="5550"/>
        <v>0</v>
      </c>
      <c r="AN2055" s="17">
        <f t="shared" si="5550"/>
        <v>0</v>
      </c>
      <c r="AO2055" s="17">
        <f t="shared" si="5550"/>
        <v>0</v>
      </c>
      <c r="AP2055" s="17">
        <f t="shared" ref="AP2055" si="5551">SUM(AP2051)</f>
        <v>0</v>
      </c>
      <c r="AQ2055" s="17">
        <f t="shared" si="5550"/>
        <v>0</v>
      </c>
      <c r="AR2055" s="17">
        <f t="shared" si="5550"/>
        <v>0</v>
      </c>
      <c r="AS2055" s="17">
        <f t="shared" si="5550"/>
        <v>0</v>
      </c>
      <c r="AT2055" s="17">
        <f t="shared" si="5550"/>
        <v>0</v>
      </c>
      <c r="AU2055" s="17">
        <f t="shared" si="5550"/>
        <v>0</v>
      </c>
      <c r="AV2055" s="17">
        <f t="shared" si="5550"/>
        <v>0</v>
      </c>
      <c r="AW2055" s="17">
        <f t="shared" si="5550"/>
        <v>0</v>
      </c>
      <c r="AX2055" s="17">
        <f t="shared" si="5550"/>
        <v>0</v>
      </c>
      <c r="AY2055" s="17">
        <f t="shared" si="5550"/>
        <v>0</v>
      </c>
      <c r="AZ2055" s="17">
        <v>0</v>
      </c>
      <c r="BA2055" s="17">
        <v>0</v>
      </c>
      <c r="BB2055" s="17">
        <f t="shared" ref="BB2055:BQ2055" si="5552">SUM(BB2051)</f>
        <v>0</v>
      </c>
      <c r="BC2055" s="17">
        <f t="shared" si="5552"/>
        <v>73931</v>
      </c>
      <c r="BD2055" s="17">
        <f t="shared" si="5552"/>
        <v>0</v>
      </c>
      <c r="BE2055" s="17">
        <f t="shared" si="5552"/>
        <v>77028</v>
      </c>
      <c r="BF2055" s="17">
        <f t="shared" si="5552"/>
        <v>0</v>
      </c>
      <c r="BG2055" s="17">
        <f t="shared" si="5552"/>
        <v>0</v>
      </c>
      <c r="BH2055" s="17">
        <f t="shared" ref="BH2055" si="5553">SUM(BH2051)</f>
        <v>150959</v>
      </c>
      <c r="BI2055" s="17">
        <f t="shared" si="5552"/>
        <v>0</v>
      </c>
      <c r="BJ2055" s="17">
        <f t="shared" si="5552"/>
        <v>0</v>
      </c>
      <c r="BK2055" s="17">
        <f t="shared" si="5552"/>
        <v>73931</v>
      </c>
      <c r="BL2055" s="17">
        <f t="shared" si="5552"/>
        <v>0</v>
      </c>
      <c r="BM2055" s="17">
        <f t="shared" si="5552"/>
        <v>0</v>
      </c>
      <c r="BN2055" s="17">
        <f t="shared" si="5552"/>
        <v>0</v>
      </c>
      <c r="BO2055" s="17">
        <f t="shared" si="5552"/>
        <v>0</v>
      </c>
      <c r="BP2055" s="17">
        <f t="shared" si="5552"/>
        <v>77028</v>
      </c>
      <c r="BQ2055" s="17">
        <f t="shared" si="5552"/>
        <v>0</v>
      </c>
      <c r="BR2055" s="17">
        <v>150959</v>
      </c>
      <c r="BS2055" s="17">
        <v>0</v>
      </c>
      <c r="BT2055" s="17">
        <f t="shared" ref="BT2055:BW2055" si="5554">SUM(BT2051)</f>
        <v>3026175</v>
      </c>
      <c r="BU2055" s="17">
        <f t="shared" ref="BU2055:BV2055" si="5555">SUM(BU2051)</f>
        <v>2928387</v>
      </c>
      <c r="BV2055" s="17">
        <f t="shared" si="5555"/>
        <v>1552175</v>
      </c>
      <c r="BW2055" s="17">
        <f t="shared" si="5554"/>
        <v>753557</v>
      </c>
      <c r="BX2055" s="17">
        <f t="shared" ref="BX2055:BZ2055" si="5556">SUM(BX2051)</f>
        <v>247519</v>
      </c>
      <c r="BY2055" s="17">
        <f t="shared" si="5556"/>
        <v>250019</v>
      </c>
      <c r="BZ2055" s="17">
        <f t="shared" si="5556"/>
        <v>256019</v>
      </c>
      <c r="CA2055" s="17">
        <f>BV2055+BW2055</f>
        <v>2305732</v>
      </c>
      <c r="CB2055" s="125">
        <f>IF(BU2055=0,"-",CA2055/BU2055*100)</f>
        <v>78.73727072275625</v>
      </c>
    </row>
    <row r="2056" spans="1:80" x14ac:dyDescent="0.25">
      <c r="A2056" s="134"/>
      <c r="B2056" s="134"/>
      <c r="C2056" s="134"/>
      <c r="D2056" s="136"/>
      <c r="E2056" s="136"/>
      <c r="F2056" s="136"/>
      <c r="G2056" s="138"/>
      <c r="H2056" s="18" t="s">
        <v>86</v>
      </c>
      <c r="I2056" s="17">
        <f>SUM(I2055)</f>
        <v>2496842</v>
      </c>
      <c r="J2056" s="17">
        <f t="shared" si="5544"/>
        <v>2857581</v>
      </c>
      <c r="K2056" s="17">
        <f t="shared" ref="K2056" si="5557">SUM(K2055)</f>
        <v>2747581</v>
      </c>
      <c r="L2056" s="17">
        <f t="shared" si="5546"/>
        <v>110000</v>
      </c>
      <c r="M2056" s="17">
        <f t="shared" ref="M2056:Q2056" si="5558">SUM(M2055)</f>
        <v>110000</v>
      </c>
      <c r="N2056" s="17">
        <f t="shared" si="5558"/>
        <v>0</v>
      </c>
      <c r="O2056" s="17">
        <f t="shared" si="5558"/>
        <v>0</v>
      </c>
      <c r="P2056" s="17">
        <f t="shared" si="5558"/>
        <v>0</v>
      </c>
      <c r="Q2056" s="17">
        <f t="shared" si="5558"/>
        <v>0</v>
      </c>
      <c r="R2056" s="17">
        <f t="shared" ref="R2056:AG2056" si="5559">SUM(R2055)</f>
        <v>110000</v>
      </c>
      <c r="S2056" s="17">
        <f t="shared" si="5559"/>
        <v>0</v>
      </c>
      <c r="T2056" s="17">
        <f t="shared" si="5559"/>
        <v>0</v>
      </c>
      <c r="U2056" s="17">
        <f t="shared" si="5559"/>
        <v>0</v>
      </c>
      <c r="V2056" s="17">
        <f t="shared" si="5559"/>
        <v>0</v>
      </c>
      <c r="W2056" s="17">
        <f t="shared" si="5559"/>
        <v>0</v>
      </c>
      <c r="X2056" s="17">
        <f t="shared" ref="X2056" si="5560">SUM(X2055)</f>
        <v>110000</v>
      </c>
      <c r="Y2056" s="17">
        <f t="shared" si="5559"/>
        <v>0</v>
      </c>
      <c r="Z2056" s="17">
        <f t="shared" si="5559"/>
        <v>0</v>
      </c>
      <c r="AA2056" s="17">
        <f t="shared" si="5559"/>
        <v>20757</v>
      </c>
      <c r="AB2056" s="17">
        <f t="shared" si="5559"/>
        <v>10190</v>
      </c>
      <c r="AC2056" s="17">
        <f t="shared" si="5559"/>
        <v>0</v>
      </c>
      <c r="AD2056" s="17">
        <f t="shared" si="5559"/>
        <v>0</v>
      </c>
      <c r="AE2056" s="17">
        <f t="shared" si="5559"/>
        <v>0</v>
      </c>
      <c r="AF2056" s="17">
        <f t="shared" si="5559"/>
        <v>18411</v>
      </c>
      <c r="AG2056" s="17">
        <f t="shared" si="5559"/>
        <v>10256</v>
      </c>
      <c r="AH2056" s="17">
        <v>59614</v>
      </c>
      <c r="AI2056" s="17">
        <v>50386</v>
      </c>
      <c r="AJ2056" s="17">
        <f t="shared" ref="AJ2056:AY2056" si="5561">SUM(AJ2055)</f>
        <v>0</v>
      </c>
      <c r="AK2056" s="17">
        <f t="shared" si="5561"/>
        <v>0</v>
      </c>
      <c r="AL2056" s="17">
        <f t="shared" si="5561"/>
        <v>0</v>
      </c>
      <c r="AM2056" s="17">
        <f t="shared" si="5561"/>
        <v>0</v>
      </c>
      <c r="AN2056" s="17">
        <f t="shared" si="5561"/>
        <v>0</v>
      </c>
      <c r="AO2056" s="17">
        <f t="shared" si="5561"/>
        <v>0</v>
      </c>
      <c r="AP2056" s="17">
        <f t="shared" ref="AP2056" si="5562">SUM(AP2055)</f>
        <v>0</v>
      </c>
      <c r="AQ2056" s="17">
        <f t="shared" si="5561"/>
        <v>0</v>
      </c>
      <c r="AR2056" s="17">
        <f t="shared" si="5561"/>
        <v>0</v>
      </c>
      <c r="AS2056" s="17">
        <f t="shared" si="5561"/>
        <v>0</v>
      </c>
      <c r="AT2056" s="17">
        <f t="shared" si="5561"/>
        <v>0</v>
      </c>
      <c r="AU2056" s="17">
        <f t="shared" si="5561"/>
        <v>0</v>
      </c>
      <c r="AV2056" s="17">
        <f t="shared" si="5561"/>
        <v>0</v>
      </c>
      <c r="AW2056" s="17">
        <f t="shared" si="5561"/>
        <v>0</v>
      </c>
      <c r="AX2056" s="17">
        <f t="shared" si="5561"/>
        <v>0</v>
      </c>
      <c r="AY2056" s="17">
        <f t="shared" si="5561"/>
        <v>0</v>
      </c>
      <c r="AZ2056" s="17">
        <v>0</v>
      </c>
      <c r="BA2056" s="17">
        <v>0</v>
      </c>
      <c r="BB2056" s="17">
        <f t="shared" ref="BB2056:BQ2056" si="5563">SUM(BB2055)</f>
        <v>0</v>
      </c>
      <c r="BC2056" s="17">
        <f t="shared" si="5563"/>
        <v>73931</v>
      </c>
      <c r="BD2056" s="17">
        <f t="shared" si="5563"/>
        <v>0</v>
      </c>
      <c r="BE2056" s="17">
        <f t="shared" si="5563"/>
        <v>77028</v>
      </c>
      <c r="BF2056" s="17">
        <f t="shared" si="5563"/>
        <v>0</v>
      </c>
      <c r="BG2056" s="17">
        <f t="shared" si="5563"/>
        <v>0</v>
      </c>
      <c r="BH2056" s="17">
        <f t="shared" ref="BH2056" si="5564">SUM(BH2055)</f>
        <v>150959</v>
      </c>
      <c r="BI2056" s="17">
        <f t="shared" si="5563"/>
        <v>0</v>
      </c>
      <c r="BJ2056" s="17">
        <f t="shared" si="5563"/>
        <v>0</v>
      </c>
      <c r="BK2056" s="17">
        <f t="shared" si="5563"/>
        <v>73931</v>
      </c>
      <c r="BL2056" s="17">
        <f t="shared" si="5563"/>
        <v>0</v>
      </c>
      <c r="BM2056" s="17">
        <f t="shared" si="5563"/>
        <v>0</v>
      </c>
      <c r="BN2056" s="17">
        <f t="shared" si="5563"/>
        <v>0</v>
      </c>
      <c r="BO2056" s="17">
        <f t="shared" si="5563"/>
        <v>0</v>
      </c>
      <c r="BP2056" s="17">
        <f t="shared" si="5563"/>
        <v>77028</v>
      </c>
      <c r="BQ2056" s="17">
        <f t="shared" si="5563"/>
        <v>0</v>
      </c>
      <c r="BR2056" s="17">
        <v>150959</v>
      </c>
      <c r="BS2056" s="17">
        <v>0</v>
      </c>
      <c r="BT2056" s="17">
        <f t="shared" ref="BT2056:BW2056" si="5565">SUM(BT2055)</f>
        <v>3026175</v>
      </c>
      <c r="BU2056" s="17">
        <f t="shared" ref="BU2056:BV2056" si="5566">SUM(BU2055)</f>
        <v>2928387</v>
      </c>
      <c r="BV2056" s="17">
        <f t="shared" si="5566"/>
        <v>1552175</v>
      </c>
      <c r="BW2056" s="17">
        <f t="shared" si="5565"/>
        <v>753557</v>
      </c>
      <c r="BX2056" s="17">
        <f t="shared" ref="BX2056" si="5567">SUM(BX2055)</f>
        <v>247519</v>
      </c>
      <c r="BY2056" s="17">
        <f t="shared" ref="BY2056" si="5568">SUM(BY2055)</f>
        <v>250019</v>
      </c>
      <c r="BZ2056" s="17">
        <f t="shared" ref="BZ2056" si="5569">SUM(BZ2055)</f>
        <v>256019</v>
      </c>
      <c r="CA2056" s="17">
        <f>BV2056+BW2056</f>
        <v>2305732</v>
      </c>
      <c r="CB2056" s="125">
        <f>IF(BU2056=0,"-",CA2056/BU2056*100)</f>
        <v>78.73727072275625</v>
      </c>
    </row>
    <row r="2057" spans="1:80" x14ac:dyDescent="0.25">
      <c r="A2057" s="139"/>
      <c r="B2057" s="139"/>
      <c r="C2057" s="139"/>
      <c r="D2057" s="140"/>
      <c r="E2057" s="140"/>
      <c r="F2057" s="140"/>
      <c r="G2057" s="141"/>
      <c r="X2057">
        <f t="shared" si="5434"/>
        <v>0</v>
      </c>
      <c r="AH2057">
        <v>0</v>
      </c>
      <c r="AI2057">
        <v>0</v>
      </c>
      <c r="AP2057">
        <f t="shared" si="5435"/>
        <v>0</v>
      </c>
      <c r="AZ2057">
        <v>0</v>
      </c>
      <c r="BA2057">
        <v>0</v>
      </c>
      <c r="BH2057">
        <f t="shared" si="5436"/>
        <v>0</v>
      </c>
      <c r="BR2057">
        <v>0</v>
      </c>
      <c r="BS2057">
        <v>0</v>
      </c>
      <c r="BU2057">
        <v>0</v>
      </c>
      <c r="BV2057">
        <v>0</v>
      </c>
      <c r="BW2057">
        <f t="shared" si="5405"/>
        <v>0</v>
      </c>
      <c r="CA2057">
        <f>BV2057+BW2057</f>
        <v>0</v>
      </c>
      <c r="CB2057" s="126" t="str">
        <f>IF(BU2057=0,"-",CA2057/BU2057*100)</f>
        <v>-</v>
      </c>
    </row>
    <row r="2058" spans="1:80" ht="15.75" thickBot="1" x14ac:dyDescent="0.3">
      <c r="A2058" s="13" t="s">
        <v>1</v>
      </c>
      <c r="B2058" s="13" t="s">
        <v>1</v>
      </c>
      <c r="C2058" s="13" t="s">
        <v>1</v>
      </c>
      <c r="D2058" s="74" t="s">
        <v>1</v>
      </c>
      <c r="E2058" s="74" t="s">
        <v>1</v>
      </c>
      <c r="F2058" s="74" t="s">
        <v>1</v>
      </c>
      <c r="G2058" s="13" t="s">
        <v>1</v>
      </c>
      <c r="H2058" s="19" t="s">
        <v>1</v>
      </c>
      <c r="I2058" s="19" t="s">
        <v>1</v>
      </c>
      <c r="J2058" s="19"/>
      <c r="K2058" s="19" t="s">
        <v>1</v>
      </c>
      <c r="L2058" s="19"/>
      <c r="M2058" s="19" t="s">
        <v>1</v>
      </c>
      <c r="N2058" s="19" t="s">
        <v>1</v>
      </c>
      <c r="O2058" s="19" t="s">
        <v>1</v>
      </c>
      <c r="P2058" s="31"/>
      <c r="Q2058" s="19" t="s">
        <v>1</v>
      </c>
      <c r="R2058" s="19" t="s">
        <v>1</v>
      </c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D2058" s="19"/>
      <c r="AE2058" s="19"/>
      <c r="AF2058" s="19"/>
      <c r="AG2058" s="19"/>
      <c r="AH2058" s="19">
        <v>0</v>
      </c>
      <c r="AI2058" s="19">
        <v>0</v>
      </c>
      <c r="AJ2058" s="19" t="s">
        <v>1</v>
      </c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>
        <v>0</v>
      </c>
      <c r="BA2058" s="19">
        <v>0</v>
      </c>
      <c r="BB2058" s="19" t="s">
        <v>1</v>
      </c>
      <c r="BC2058" s="19"/>
      <c r="BD2058" s="19"/>
      <c r="BE2058" s="19"/>
      <c r="BF2058" s="19"/>
      <c r="BG2058" s="19"/>
      <c r="BH2058" s="19"/>
      <c r="BI2058" s="19"/>
      <c r="BJ2058" s="19"/>
      <c r="BK2058" s="19"/>
      <c r="BL2058" s="19"/>
      <c r="BM2058" s="19"/>
      <c r="BN2058" s="19"/>
      <c r="BO2058" s="19"/>
      <c r="BP2058" s="19"/>
      <c r="BQ2058" s="19"/>
      <c r="BR2058" s="19">
        <v>0</v>
      </c>
      <c r="BS2058" s="19">
        <v>0</v>
      </c>
      <c r="BT2058" s="19"/>
      <c r="BU2058" s="19"/>
      <c r="BV2058" s="19"/>
      <c r="BW2058" s="19">
        <f t="shared" si="5405"/>
        <v>0</v>
      </c>
      <c r="BX2058" s="19"/>
      <c r="BY2058" s="19"/>
      <c r="BZ2058" s="19"/>
      <c r="CA2058" s="19">
        <f>BV2058+BW2058</f>
        <v>0</v>
      </c>
      <c r="CB2058" s="127"/>
    </row>
    <row r="2059" spans="1:80" ht="69.75" customHeight="1" thickBot="1" x14ac:dyDescent="0.3">
      <c r="A2059" s="5" t="s">
        <v>4</v>
      </c>
      <c r="B2059" s="5" t="s">
        <v>5</v>
      </c>
      <c r="C2059" s="5" t="s">
        <v>6</v>
      </c>
      <c r="D2059" s="80" t="s">
        <v>1</v>
      </c>
      <c r="E2059" s="88" t="s">
        <v>7</v>
      </c>
      <c r="F2059" s="88" t="s">
        <v>8</v>
      </c>
      <c r="G2059" s="5" t="s">
        <v>9</v>
      </c>
      <c r="H2059" s="5" t="s">
        <v>10</v>
      </c>
      <c r="I2059" s="5" t="s">
        <v>11</v>
      </c>
      <c r="J2059" s="5" t="s">
        <v>1809</v>
      </c>
      <c r="K2059" s="5" t="s">
        <v>12</v>
      </c>
      <c r="L2059" s="5" t="s">
        <v>13</v>
      </c>
      <c r="M2059" s="5" t="s">
        <v>14</v>
      </c>
      <c r="N2059" s="5" t="s">
        <v>15</v>
      </c>
      <c r="O2059" s="5" t="s">
        <v>16</v>
      </c>
      <c r="P2059" s="5" t="s">
        <v>17</v>
      </c>
      <c r="Q2059" s="5" t="s">
        <v>18</v>
      </c>
      <c r="R2059" s="71" t="s">
        <v>14</v>
      </c>
      <c r="S2059" s="71" t="s">
        <v>1843</v>
      </c>
      <c r="T2059" s="71" t="s">
        <v>1797</v>
      </c>
      <c r="U2059" s="71" t="s">
        <v>1832</v>
      </c>
      <c r="V2059" s="71" t="s">
        <v>1833</v>
      </c>
      <c r="W2059" s="71" t="s">
        <v>1834</v>
      </c>
      <c r="X2059" s="71" t="s">
        <v>1847</v>
      </c>
      <c r="Y2059" s="71" t="s">
        <v>1844</v>
      </c>
      <c r="Z2059" s="71" t="s">
        <v>1835</v>
      </c>
      <c r="AA2059" s="71" t="s">
        <v>1836</v>
      </c>
      <c r="AB2059" s="71" t="s">
        <v>1837</v>
      </c>
      <c r="AC2059" s="71" t="s">
        <v>1838</v>
      </c>
      <c r="AD2059" s="71" t="s">
        <v>1839</v>
      </c>
      <c r="AE2059" s="71" t="s">
        <v>1840</v>
      </c>
      <c r="AF2059" s="71" t="s">
        <v>1845</v>
      </c>
      <c r="AG2059" s="71" t="s">
        <v>1846</v>
      </c>
      <c r="AH2059" s="71" t="s">
        <v>1841</v>
      </c>
      <c r="AI2059" s="71" t="s">
        <v>1842</v>
      </c>
      <c r="AJ2059" s="72" t="s">
        <v>15</v>
      </c>
      <c r="AK2059" s="72" t="s">
        <v>1843</v>
      </c>
      <c r="AL2059" s="72" t="s">
        <v>1797</v>
      </c>
      <c r="AM2059" s="72" t="s">
        <v>1832</v>
      </c>
      <c r="AN2059" s="72" t="s">
        <v>1833</v>
      </c>
      <c r="AO2059" s="72" t="s">
        <v>1834</v>
      </c>
      <c r="AP2059" s="72" t="s">
        <v>1848</v>
      </c>
      <c r="AQ2059" s="72" t="s">
        <v>1844</v>
      </c>
      <c r="AR2059" s="72" t="s">
        <v>1835</v>
      </c>
      <c r="AS2059" s="72" t="s">
        <v>1836</v>
      </c>
      <c r="AT2059" s="72" t="s">
        <v>1837</v>
      </c>
      <c r="AU2059" s="72" t="s">
        <v>1838</v>
      </c>
      <c r="AV2059" s="72" t="s">
        <v>1839</v>
      </c>
      <c r="AW2059" s="72" t="s">
        <v>1840</v>
      </c>
      <c r="AX2059" s="72" t="s">
        <v>1845</v>
      </c>
      <c r="AY2059" s="72" t="s">
        <v>1846</v>
      </c>
      <c r="AZ2059" s="72" t="s">
        <v>1841</v>
      </c>
      <c r="BA2059" s="72" t="s">
        <v>1842</v>
      </c>
      <c r="BB2059" s="73" t="s">
        <v>16</v>
      </c>
      <c r="BC2059" s="73" t="s">
        <v>1843</v>
      </c>
      <c r="BD2059" s="73" t="s">
        <v>1797</v>
      </c>
      <c r="BE2059" s="73" t="s">
        <v>1832</v>
      </c>
      <c r="BF2059" s="73" t="s">
        <v>1833</v>
      </c>
      <c r="BG2059" s="73" t="s">
        <v>1834</v>
      </c>
      <c r="BH2059" s="73" t="s">
        <v>1849</v>
      </c>
      <c r="BI2059" s="73" t="s">
        <v>1844</v>
      </c>
      <c r="BJ2059" s="73" t="s">
        <v>1835</v>
      </c>
      <c r="BK2059" s="73" t="s">
        <v>1836</v>
      </c>
      <c r="BL2059" s="73" t="s">
        <v>1837</v>
      </c>
      <c r="BM2059" s="73" t="s">
        <v>1838</v>
      </c>
      <c r="BN2059" s="73" t="s">
        <v>1839</v>
      </c>
      <c r="BO2059" s="73" t="s">
        <v>1840</v>
      </c>
      <c r="BP2059" s="73" t="s">
        <v>1845</v>
      </c>
      <c r="BQ2059" s="73" t="s">
        <v>1846</v>
      </c>
      <c r="BR2059" s="73" t="s">
        <v>1841</v>
      </c>
      <c r="BS2059" s="73" t="s">
        <v>1842</v>
      </c>
      <c r="BT2059" s="5" t="s">
        <v>1911</v>
      </c>
      <c r="BU2059" s="5" t="s">
        <v>1942</v>
      </c>
      <c r="BV2059" s="5" t="s">
        <v>1943</v>
      </c>
      <c r="BW2059" s="5" t="s">
        <v>1944</v>
      </c>
      <c r="BX2059" s="5" t="s">
        <v>1945</v>
      </c>
      <c r="BY2059" s="5" t="s">
        <v>1946</v>
      </c>
      <c r="BZ2059" s="5" t="s">
        <v>1947</v>
      </c>
      <c r="CA2059" s="5" t="s">
        <v>1948</v>
      </c>
      <c r="CB2059" s="120" t="s">
        <v>1916</v>
      </c>
    </row>
    <row r="2060" spans="1:80" x14ac:dyDescent="0.25">
      <c r="A2060" s="6" t="s">
        <v>1</v>
      </c>
      <c r="B2060" s="6" t="s">
        <v>1</v>
      </c>
      <c r="C2060" s="6" t="s">
        <v>1</v>
      </c>
      <c r="D2060" s="81" t="s">
        <v>1</v>
      </c>
      <c r="E2060" s="81" t="s">
        <v>1</v>
      </c>
      <c r="F2060" s="94" t="s">
        <v>1</v>
      </c>
      <c r="G2060" s="7" t="s">
        <v>1</v>
      </c>
      <c r="H2060" s="8" t="s">
        <v>1</v>
      </c>
      <c r="I2060" s="9" t="s">
        <v>19</v>
      </c>
      <c r="J2060" s="9">
        <v>1</v>
      </c>
      <c r="K2060" s="9" t="s">
        <v>20</v>
      </c>
      <c r="L2060" s="9" t="s">
        <v>21</v>
      </c>
      <c r="M2060" s="9" t="s">
        <v>22</v>
      </c>
      <c r="N2060" s="9" t="s">
        <v>23</v>
      </c>
      <c r="O2060" s="9" t="s">
        <v>24</v>
      </c>
      <c r="P2060" s="9" t="s">
        <v>25</v>
      </c>
      <c r="Q2060" s="9" t="s">
        <v>26</v>
      </c>
      <c r="R2060" s="9">
        <v>1</v>
      </c>
      <c r="S2060" s="9">
        <v>2</v>
      </c>
      <c r="T2060" s="9">
        <v>3</v>
      </c>
      <c r="U2060" s="9">
        <v>4</v>
      </c>
      <c r="V2060" s="9">
        <v>5</v>
      </c>
      <c r="W2060" s="9">
        <v>6</v>
      </c>
      <c r="X2060" s="9">
        <v>7</v>
      </c>
      <c r="Y2060" s="9">
        <v>8</v>
      </c>
      <c r="Z2060" s="9">
        <v>9</v>
      </c>
      <c r="AA2060" s="9">
        <v>10</v>
      </c>
      <c r="AB2060" s="9">
        <v>11</v>
      </c>
      <c r="AC2060" s="9">
        <v>12</v>
      </c>
      <c r="AD2060" s="9">
        <v>13</v>
      </c>
      <c r="AE2060" s="9">
        <v>14</v>
      </c>
      <c r="AF2060" s="9">
        <v>15</v>
      </c>
      <c r="AG2060" s="9">
        <v>16</v>
      </c>
      <c r="AH2060" s="9">
        <v>20</v>
      </c>
      <c r="AI2060" s="9">
        <v>21</v>
      </c>
      <c r="AJ2060" s="9">
        <v>1</v>
      </c>
      <c r="AK2060" s="9">
        <v>2</v>
      </c>
      <c r="AL2060" s="9">
        <v>3</v>
      </c>
      <c r="AM2060" s="9">
        <v>4</v>
      </c>
      <c r="AN2060" s="9">
        <v>5</v>
      </c>
      <c r="AO2060" s="9">
        <v>6</v>
      </c>
      <c r="AP2060" s="9">
        <v>7</v>
      </c>
      <c r="AQ2060" s="9">
        <v>8</v>
      </c>
      <c r="AR2060" s="9">
        <v>9</v>
      </c>
      <c r="AS2060" s="9">
        <v>10</v>
      </c>
      <c r="AT2060" s="9">
        <v>11</v>
      </c>
      <c r="AU2060" s="9">
        <v>12</v>
      </c>
      <c r="AV2060" s="9">
        <v>13</v>
      </c>
      <c r="AW2060" s="9">
        <v>14</v>
      </c>
      <c r="AX2060" s="9">
        <v>15</v>
      </c>
      <c r="AY2060" s="9">
        <v>16</v>
      </c>
      <c r="AZ2060" s="9">
        <v>20</v>
      </c>
      <c r="BA2060" s="9">
        <v>21</v>
      </c>
      <c r="BB2060" s="9">
        <v>1</v>
      </c>
      <c r="BC2060" s="9">
        <v>2</v>
      </c>
      <c r="BD2060" s="9">
        <v>3</v>
      </c>
      <c r="BE2060" s="9">
        <v>4</v>
      </c>
      <c r="BF2060" s="9">
        <v>5</v>
      </c>
      <c r="BG2060" s="9">
        <v>6</v>
      </c>
      <c r="BH2060" s="9">
        <v>7</v>
      </c>
      <c r="BI2060" s="9">
        <v>8</v>
      </c>
      <c r="BJ2060" s="9">
        <v>9</v>
      </c>
      <c r="BK2060" s="9">
        <v>10</v>
      </c>
      <c r="BL2060" s="9">
        <v>11</v>
      </c>
      <c r="BM2060" s="9">
        <v>12</v>
      </c>
      <c r="BN2060" s="9">
        <v>13</v>
      </c>
      <c r="BO2060" s="9">
        <v>14</v>
      </c>
      <c r="BP2060" s="9">
        <v>15</v>
      </c>
      <c r="BQ2060" s="9">
        <v>16</v>
      </c>
      <c r="BR2060" s="9">
        <v>20</v>
      </c>
      <c r="BS2060" s="9">
        <v>21</v>
      </c>
      <c r="BT2060" s="9">
        <v>1</v>
      </c>
      <c r="BU2060" s="9">
        <v>2</v>
      </c>
      <c r="BV2060" s="9">
        <v>3</v>
      </c>
      <c r="BW2060" s="9" t="s">
        <v>1798</v>
      </c>
      <c r="BX2060" s="9">
        <v>5</v>
      </c>
      <c r="BY2060" s="9">
        <v>6</v>
      </c>
      <c r="BZ2060" s="9">
        <v>7</v>
      </c>
      <c r="CA2060" s="9" t="s">
        <v>1917</v>
      </c>
      <c r="CB2060" s="121">
        <v>9</v>
      </c>
    </row>
    <row r="2061" spans="1:80" x14ac:dyDescent="0.25">
      <c r="A2061" s="1" t="s">
        <v>928</v>
      </c>
      <c r="B2061" s="1" t="s">
        <v>88</v>
      </c>
      <c r="C2061" s="4" t="s">
        <v>1125</v>
      </c>
      <c r="D2061" s="79" t="s">
        <v>1126</v>
      </c>
      <c r="E2061" s="78" t="s">
        <v>1</v>
      </c>
      <c r="F2061" s="78" t="s">
        <v>1</v>
      </c>
      <c r="G2061" s="2" t="s">
        <v>1</v>
      </c>
      <c r="H2061" s="2" t="s">
        <v>1127</v>
      </c>
      <c r="I2061" s="3" t="s">
        <v>1</v>
      </c>
      <c r="J2061" s="3">
        <f t="shared" ref="J2061:J2092" si="5570">SUM(K2061,L2061,P2061,Q2061)</f>
        <v>0</v>
      </c>
      <c r="K2061" s="3" t="s">
        <v>1</v>
      </c>
      <c r="L2061" s="3"/>
      <c r="M2061" s="3" t="s">
        <v>1</v>
      </c>
      <c r="N2061" s="3" t="s">
        <v>1</v>
      </c>
      <c r="O2061" s="3" t="s">
        <v>1</v>
      </c>
      <c r="P2061" s="26"/>
      <c r="Q2061" s="3" t="s">
        <v>1</v>
      </c>
      <c r="R2061" s="3" t="s">
        <v>1</v>
      </c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>
        <v>0</v>
      </c>
      <c r="AI2061" s="3">
        <v>0</v>
      </c>
      <c r="AJ2061" s="3" t="s">
        <v>1</v>
      </c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>
        <v>0</v>
      </c>
      <c r="BA2061" s="3">
        <v>0</v>
      </c>
      <c r="BB2061" s="3" t="s">
        <v>1</v>
      </c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>
        <v>0</v>
      </c>
      <c r="BS2061" s="3">
        <v>0</v>
      </c>
      <c r="BT2061" s="3">
        <v>0</v>
      </c>
      <c r="BU2061" s="3"/>
      <c r="BV2061" s="3"/>
      <c r="BW2061" s="3">
        <f t="shared" ref="BW2061:BW2124" si="5571">BX2061+BY2061+BZ2061</f>
        <v>0</v>
      </c>
      <c r="BX2061" s="3"/>
      <c r="BY2061" s="3"/>
      <c r="BZ2061" s="3"/>
      <c r="CA2061" s="3">
        <f t="shared" ref="CA2061:CA2092" si="5572">BV2061+BW2061</f>
        <v>0</v>
      </c>
      <c r="CB2061" s="122"/>
    </row>
    <row r="2062" spans="1:80" ht="33.75" x14ac:dyDescent="0.25">
      <c r="A2062" s="1" t="s">
        <v>1</v>
      </c>
      <c r="B2062" s="1" t="s">
        <v>1</v>
      </c>
      <c r="C2062" s="1" t="s">
        <v>1</v>
      </c>
      <c r="D2062" s="78" t="s">
        <v>1</v>
      </c>
      <c r="E2062" s="78" t="s">
        <v>1</v>
      </c>
      <c r="F2062" s="78" t="s">
        <v>1</v>
      </c>
      <c r="G2062" s="2" t="s">
        <v>1</v>
      </c>
      <c r="H2062" s="10" t="s">
        <v>30</v>
      </c>
      <c r="I2062" s="11">
        <f>SUM(I2063,I2071,I2073)</f>
        <v>2255327</v>
      </c>
      <c r="J2062" s="11">
        <f t="shared" si="5570"/>
        <v>2543201</v>
      </c>
      <c r="K2062" s="11">
        <f t="shared" ref="K2062" si="5573">SUM(K2063,K2071,K2073)</f>
        <v>2520901</v>
      </c>
      <c r="L2062" s="11">
        <f t="shared" ref="L2062:L2091" si="5574">SUM(M2062:O2062)</f>
        <v>22300</v>
      </c>
      <c r="M2062" s="11">
        <f t="shared" ref="M2062:Q2062" si="5575">SUM(M2063,M2071,M2073)</f>
        <v>21300</v>
      </c>
      <c r="N2062" s="11">
        <f t="shared" si="5575"/>
        <v>0</v>
      </c>
      <c r="O2062" s="11">
        <f t="shared" si="5575"/>
        <v>1000</v>
      </c>
      <c r="P2062" s="11">
        <f t="shared" si="5575"/>
        <v>0</v>
      </c>
      <c r="Q2062" s="11">
        <f t="shared" si="5575"/>
        <v>0</v>
      </c>
      <c r="R2062" s="11">
        <f t="shared" ref="R2062:AG2062" si="5576">SUM(R2063,R2071,R2073)</f>
        <v>21300</v>
      </c>
      <c r="S2062" s="11">
        <f t="shared" si="5576"/>
        <v>0</v>
      </c>
      <c r="T2062" s="11">
        <f t="shared" si="5576"/>
        <v>0</v>
      </c>
      <c r="U2062" s="11">
        <f t="shared" si="5576"/>
        <v>0</v>
      </c>
      <c r="V2062" s="11">
        <f t="shared" si="5576"/>
        <v>0</v>
      </c>
      <c r="W2062" s="11">
        <f t="shared" si="5576"/>
        <v>0</v>
      </c>
      <c r="X2062" s="11">
        <f t="shared" ref="X2062" si="5577">SUM(X2063,X2071,X2073)</f>
        <v>21300</v>
      </c>
      <c r="Y2062" s="11">
        <f t="shared" si="5576"/>
        <v>0</v>
      </c>
      <c r="Z2062" s="11">
        <f t="shared" si="5576"/>
        <v>1460</v>
      </c>
      <c r="AA2062" s="11">
        <f t="shared" si="5576"/>
        <v>2515</v>
      </c>
      <c r="AB2062" s="11">
        <f t="shared" si="5576"/>
        <v>2765</v>
      </c>
      <c r="AC2062" s="11">
        <f t="shared" si="5576"/>
        <v>0</v>
      </c>
      <c r="AD2062" s="11">
        <f t="shared" si="5576"/>
        <v>2860</v>
      </c>
      <c r="AE2062" s="11">
        <f t="shared" si="5576"/>
        <v>0</v>
      </c>
      <c r="AF2062" s="11">
        <f t="shared" si="5576"/>
        <v>0</v>
      </c>
      <c r="AG2062" s="11">
        <f t="shared" si="5576"/>
        <v>6510</v>
      </c>
      <c r="AH2062" s="11">
        <v>16110</v>
      </c>
      <c r="AI2062" s="11">
        <v>5190</v>
      </c>
      <c r="AJ2062" s="11">
        <f t="shared" ref="AJ2062:AY2062" si="5578">SUM(AJ2063,AJ2071,AJ2073)</f>
        <v>0</v>
      </c>
      <c r="AK2062" s="11">
        <f t="shared" si="5578"/>
        <v>0</v>
      </c>
      <c r="AL2062" s="11">
        <f t="shared" si="5578"/>
        <v>0</v>
      </c>
      <c r="AM2062" s="11">
        <f t="shared" si="5578"/>
        <v>0</v>
      </c>
      <c r="AN2062" s="11">
        <f t="shared" si="5578"/>
        <v>0</v>
      </c>
      <c r="AO2062" s="11">
        <f t="shared" si="5578"/>
        <v>0</v>
      </c>
      <c r="AP2062" s="11">
        <f t="shared" ref="AP2062" si="5579">SUM(AP2063,AP2071,AP2073)</f>
        <v>0</v>
      </c>
      <c r="AQ2062" s="11">
        <f t="shared" si="5578"/>
        <v>0</v>
      </c>
      <c r="AR2062" s="11">
        <f t="shared" si="5578"/>
        <v>0</v>
      </c>
      <c r="AS2062" s="11">
        <f t="shared" si="5578"/>
        <v>0</v>
      </c>
      <c r="AT2062" s="11">
        <f t="shared" si="5578"/>
        <v>0</v>
      </c>
      <c r="AU2062" s="11">
        <f t="shared" si="5578"/>
        <v>0</v>
      </c>
      <c r="AV2062" s="11">
        <f t="shared" si="5578"/>
        <v>0</v>
      </c>
      <c r="AW2062" s="11">
        <f t="shared" si="5578"/>
        <v>0</v>
      </c>
      <c r="AX2062" s="11">
        <f t="shared" si="5578"/>
        <v>0</v>
      </c>
      <c r="AY2062" s="11">
        <f t="shared" si="5578"/>
        <v>0</v>
      </c>
      <c r="AZ2062" s="11">
        <v>0</v>
      </c>
      <c r="BA2062" s="11">
        <v>0</v>
      </c>
      <c r="BB2062" s="11">
        <f t="shared" ref="BB2062:BQ2062" si="5580">SUM(BB2063,BB2071,BB2073)</f>
        <v>1000</v>
      </c>
      <c r="BC2062" s="11">
        <f t="shared" si="5580"/>
        <v>0</v>
      </c>
      <c r="BD2062" s="11">
        <f t="shared" si="5580"/>
        <v>0</v>
      </c>
      <c r="BE2062" s="11">
        <f t="shared" si="5580"/>
        <v>0</v>
      </c>
      <c r="BF2062" s="11">
        <f t="shared" si="5580"/>
        <v>0</v>
      </c>
      <c r="BG2062" s="11">
        <f t="shared" si="5580"/>
        <v>0</v>
      </c>
      <c r="BH2062" s="11">
        <f t="shared" ref="BH2062" si="5581">SUM(BH2063,BH2071,BH2073)</f>
        <v>1000</v>
      </c>
      <c r="BI2062" s="11">
        <f t="shared" si="5580"/>
        <v>0</v>
      </c>
      <c r="BJ2062" s="11">
        <f t="shared" si="5580"/>
        <v>0</v>
      </c>
      <c r="BK2062" s="11">
        <f t="shared" si="5580"/>
        <v>0</v>
      </c>
      <c r="BL2062" s="11">
        <f t="shared" si="5580"/>
        <v>0</v>
      </c>
      <c r="BM2062" s="11">
        <f t="shared" si="5580"/>
        <v>0</v>
      </c>
      <c r="BN2062" s="11">
        <f t="shared" si="5580"/>
        <v>0</v>
      </c>
      <c r="BO2062" s="11">
        <f t="shared" si="5580"/>
        <v>0</v>
      </c>
      <c r="BP2062" s="11">
        <f t="shared" si="5580"/>
        <v>0</v>
      </c>
      <c r="BQ2062" s="11">
        <f t="shared" si="5580"/>
        <v>0</v>
      </c>
      <c r="BR2062" s="11">
        <v>0</v>
      </c>
      <c r="BS2062" s="11">
        <v>1000</v>
      </c>
      <c r="BT2062" s="11">
        <f t="shared" ref="BT2062:BZ2062" si="5582">SUM(BT2063,BT2071,BT2073)</f>
        <v>2660706</v>
      </c>
      <c r="BU2062" s="11">
        <f t="shared" si="5582"/>
        <v>2635938</v>
      </c>
      <c r="BV2062" s="11">
        <f t="shared" si="5582"/>
        <v>1520972</v>
      </c>
      <c r="BW2062" s="11">
        <f t="shared" si="5582"/>
        <v>626998</v>
      </c>
      <c r="BX2062" s="11">
        <f t="shared" si="5582"/>
        <v>223266</v>
      </c>
      <c r="BY2062" s="11">
        <f t="shared" si="5582"/>
        <v>200366</v>
      </c>
      <c r="BZ2062" s="11">
        <f t="shared" si="5582"/>
        <v>203366</v>
      </c>
      <c r="CA2062" s="11">
        <f t="shared" si="5572"/>
        <v>2147970</v>
      </c>
      <c r="CB2062" s="123">
        <f t="shared" ref="CB2062:CB2091" si="5583">IF(BU2062=0,"-",CA2062/BU2062*100)</f>
        <v>81.487880215695512</v>
      </c>
    </row>
    <row r="2063" spans="1:80" x14ac:dyDescent="0.25">
      <c r="A2063" s="4" t="s">
        <v>928</v>
      </c>
      <c r="B2063" s="4" t="s">
        <v>88</v>
      </c>
      <c r="C2063" s="4" t="s">
        <v>1125</v>
      </c>
      <c r="D2063" s="79" t="s">
        <v>1126</v>
      </c>
      <c r="E2063" s="78" t="s">
        <v>31</v>
      </c>
      <c r="F2063" s="78" t="s">
        <v>1</v>
      </c>
      <c r="G2063" s="2" t="s">
        <v>1</v>
      </c>
      <c r="H2063" s="2" t="s">
        <v>32</v>
      </c>
      <c r="I2063" s="12">
        <f>SUM(I2064,I2065)</f>
        <v>1961331</v>
      </c>
      <c r="J2063" s="12">
        <f t="shared" si="5570"/>
        <v>2215046</v>
      </c>
      <c r="K2063" s="12">
        <f t="shared" ref="K2063" si="5584">SUM(K2064,K2065)</f>
        <v>2215046</v>
      </c>
      <c r="L2063" s="12">
        <f t="shared" si="5574"/>
        <v>0</v>
      </c>
      <c r="M2063" s="12">
        <f t="shared" ref="M2063:Q2063" si="5585">SUM(M2064,M2065)</f>
        <v>0</v>
      </c>
      <c r="N2063" s="12">
        <f t="shared" si="5585"/>
        <v>0</v>
      </c>
      <c r="O2063" s="12">
        <f t="shared" si="5585"/>
        <v>0</v>
      </c>
      <c r="P2063" s="12">
        <f t="shared" si="5585"/>
        <v>0</v>
      </c>
      <c r="Q2063" s="12">
        <f t="shared" si="5585"/>
        <v>0</v>
      </c>
      <c r="R2063" s="12">
        <f t="shared" ref="R2063:AG2063" si="5586">SUM(R2064,R2065)</f>
        <v>0</v>
      </c>
      <c r="S2063" s="12">
        <f t="shared" si="5586"/>
        <v>0</v>
      </c>
      <c r="T2063" s="12">
        <f t="shared" si="5586"/>
        <v>0</v>
      </c>
      <c r="U2063" s="12">
        <f t="shared" si="5586"/>
        <v>0</v>
      </c>
      <c r="V2063" s="12">
        <f t="shared" si="5586"/>
        <v>0</v>
      </c>
      <c r="W2063" s="12">
        <f t="shared" si="5586"/>
        <v>0</v>
      </c>
      <c r="X2063" s="12">
        <f t="shared" ref="X2063" si="5587">SUM(X2064,X2065)</f>
        <v>0</v>
      </c>
      <c r="Y2063" s="12">
        <f t="shared" si="5586"/>
        <v>0</v>
      </c>
      <c r="Z2063" s="12">
        <f t="shared" si="5586"/>
        <v>0</v>
      </c>
      <c r="AA2063" s="12">
        <f t="shared" si="5586"/>
        <v>0</v>
      </c>
      <c r="AB2063" s="12">
        <f t="shared" si="5586"/>
        <v>0</v>
      </c>
      <c r="AC2063" s="12">
        <f t="shared" si="5586"/>
        <v>0</v>
      </c>
      <c r="AD2063" s="12">
        <f t="shared" si="5586"/>
        <v>0</v>
      </c>
      <c r="AE2063" s="12">
        <f t="shared" si="5586"/>
        <v>0</v>
      </c>
      <c r="AF2063" s="12">
        <f t="shared" si="5586"/>
        <v>0</v>
      </c>
      <c r="AG2063" s="12">
        <f t="shared" si="5586"/>
        <v>0</v>
      </c>
      <c r="AH2063" s="12">
        <v>0</v>
      </c>
      <c r="AI2063" s="12">
        <v>0</v>
      </c>
      <c r="AJ2063" s="12">
        <f t="shared" ref="AJ2063:AY2063" si="5588">SUM(AJ2064,AJ2065)</f>
        <v>0</v>
      </c>
      <c r="AK2063" s="12">
        <f t="shared" si="5588"/>
        <v>0</v>
      </c>
      <c r="AL2063" s="12">
        <f t="shared" si="5588"/>
        <v>0</v>
      </c>
      <c r="AM2063" s="12">
        <f t="shared" si="5588"/>
        <v>0</v>
      </c>
      <c r="AN2063" s="12">
        <f t="shared" si="5588"/>
        <v>0</v>
      </c>
      <c r="AO2063" s="12">
        <f t="shared" si="5588"/>
        <v>0</v>
      </c>
      <c r="AP2063" s="12">
        <f t="shared" ref="AP2063" si="5589">SUM(AP2064,AP2065)</f>
        <v>0</v>
      </c>
      <c r="AQ2063" s="12">
        <f t="shared" si="5588"/>
        <v>0</v>
      </c>
      <c r="AR2063" s="12">
        <f t="shared" si="5588"/>
        <v>0</v>
      </c>
      <c r="AS2063" s="12">
        <f t="shared" si="5588"/>
        <v>0</v>
      </c>
      <c r="AT2063" s="12">
        <f t="shared" si="5588"/>
        <v>0</v>
      </c>
      <c r="AU2063" s="12">
        <f t="shared" si="5588"/>
        <v>0</v>
      </c>
      <c r="AV2063" s="12">
        <f t="shared" si="5588"/>
        <v>0</v>
      </c>
      <c r="AW2063" s="12">
        <f t="shared" si="5588"/>
        <v>0</v>
      </c>
      <c r="AX2063" s="12">
        <f t="shared" si="5588"/>
        <v>0</v>
      </c>
      <c r="AY2063" s="12">
        <f t="shared" si="5588"/>
        <v>0</v>
      </c>
      <c r="AZ2063" s="12">
        <v>0</v>
      </c>
      <c r="BA2063" s="12">
        <v>0</v>
      </c>
      <c r="BB2063" s="12">
        <f t="shared" ref="BB2063:BQ2063" si="5590">SUM(BB2064,BB2065)</f>
        <v>0</v>
      </c>
      <c r="BC2063" s="12">
        <f t="shared" si="5590"/>
        <v>0</v>
      </c>
      <c r="BD2063" s="12">
        <f t="shared" si="5590"/>
        <v>0</v>
      </c>
      <c r="BE2063" s="12">
        <f t="shared" si="5590"/>
        <v>0</v>
      </c>
      <c r="BF2063" s="12">
        <f t="shared" si="5590"/>
        <v>0</v>
      </c>
      <c r="BG2063" s="12">
        <f t="shared" si="5590"/>
        <v>0</v>
      </c>
      <c r="BH2063" s="12">
        <f t="shared" ref="BH2063" si="5591">SUM(BH2064,BH2065)</f>
        <v>0</v>
      </c>
      <c r="BI2063" s="12">
        <f t="shared" si="5590"/>
        <v>0</v>
      </c>
      <c r="BJ2063" s="12">
        <f t="shared" si="5590"/>
        <v>0</v>
      </c>
      <c r="BK2063" s="12">
        <f t="shared" si="5590"/>
        <v>0</v>
      </c>
      <c r="BL2063" s="12">
        <f t="shared" si="5590"/>
        <v>0</v>
      </c>
      <c r="BM2063" s="12">
        <f t="shared" si="5590"/>
        <v>0</v>
      </c>
      <c r="BN2063" s="12">
        <f t="shared" si="5590"/>
        <v>0</v>
      </c>
      <c r="BO2063" s="12">
        <f t="shared" si="5590"/>
        <v>0</v>
      </c>
      <c r="BP2063" s="12">
        <f t="shared" si="5590"/>
        <v>0</v>
      </c>
      <c r="BQ2063" s="12">
        <f t="shared" si="5590"/>
        <v>0</v>
      </c>
      <c r="BR2063" s="12">
        <v>0</v>
      </c>
      <c r="BS2063" s="12">
        <v>0</v>
      </c>
      <c r="BT2063" s="12">
        <f t="shared" ref="BT2063:BZ2063" si="5592">SUM(BT2064,BT2065)</f>
        <v>2311153</v>
      </c>
      <c r="BU2063" s="12">
        <f t="shared" si="5592"/>
        <v>2308685</v>
      </c>
      <c r="BV2063" s="12">
        <f t="shared" si="5592"/>
        <v>1328712</v>
      </c>
      <c r="BW2063" s="12">
        <f t="shared" si="5592"/>
        <v>556800</v>
      </c>
      <c r="BX2063" s="12">
        <f t="shared" si="5592"/>
        <v>198800</v>
      </c>
      <c r="BY2063" s="12">
        <f t="shared" si="5592"/>
        <v>179000</v>
      </c>
      <c r="BZ2063" s="12">
        <f t="shared" si="5592"/>
        <v>179000</v>
      </c>
      <c r="CA2063" s="12">
        <f t="shared" si="5572"/>
        <v>1885512</v>
      </c>
      <c r="CB2063" s="124">
        <f t="shared" si="5583"/>
        <v>81.670388121376462</v>
      </c>
    </row>
    <row r="2064" spans="1:80" x14ac:dyDescent="0.25">
      <c r="A2064" s="4" t="s">
        <v>928</v>
      </c>
      <c r="B2064" s="4" t="s">
        <v>88</v>
      </c>
      <c r="C2064" s="4" t="s">
        <v>1125</v>
      </c>
      <c r="D2064" s="79" t="s">
        <v>1126</v>
      </c>
      <c r="E2064" s="89">
        <v>6111</v>
      </c>
      <c r="F2064" s="79"/>
      <c r="G2064" s="75" t="s">
        <v>1906</v>
      </c>
      <c r="H2064" s="13" t="s">
        <v>33</v>
      </c>
      <c r="I2064" s="14">
        <v>1708536</v>
      </c>
      <c r="J2064" s="14">
        <f t="shared" si="5570"/>
        <v>1922137</v>
      </c>
      <c r="K2064" s="14">
        <v>1922137</v>
      </c>
      <c r="L2064" s="14">
        <f t="shared" si="5574"/>
        <v>0</v>
      </c>
      <c r="M2064" s="14">
        <v>0</v>
      </c>
      <c r="N2064" s="14">
        <v>0</v>
      </c>
      <c r="O2064" s="14">
        <v>0</v>
      </c>
      <c r="P2064" s="14">
        <v>0</v>
      </c>
      <c r="Q2064" s="14">
        <v>0</v>
      </c>
      <c r="R2064" s="14">
        <v>0</v>
      </c>
      <c r="S2064" s="14"/>
      <c r="T2064" s="14"/>
      <c r="U2064" s="14"/>
      <c r="V2064" s="14"/>
      <c r="W2064" s="14"/>
      <c r="X2064" s="14">
        <f t="shared" si="5434"/>
        <v>0</v>
      </c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>
        <v>0</v>
      </c>
      <c r="AI2064" s="14">
        <v>0</v>
      </c>
      <c r="AJ2064" s="14">
        <v>0</v>
      </c>
      <c r="AK2064" s="14"/>
      <c r="AL2064" s="14"/>
      <c r="AM2064" s="14"/>
      <c r="AN2064" s="14"/>
      <c r="AO2064" s="14"/>
      <c r="AP2064" s="14">
        <f t="shared" si="5435"/>
        <v>0</v>
      </c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>
        <v>0</v>
      </c>
      <c r="BA2064" s="14">
        <v>0</v>
      </c>
      <c r="BB2064" s="14">
        <v>0</v>
      </c>
      <c r="BC2064" s="14"/>
      <c r="BD2064" s="14"/>
      <c r="BE2064" s="14"/>
      <c r="BF2064" s="14"/>
      <c r="BG2064" s="14"/>
      <c r="BH2064" s="14">
        <f t="shared" si="5436"/>
        <v>0</v>
      </c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>
        <v>0</v>
      </c>
      <c r="BS2064" s="14">
        <v>0</v>
      </c>
      <c r="BT2064" s="14">
        <v>2018244</v>
      </c>
      <c r="BU2064" s="14">
        <v>2018244</v>
      </c>
      <c r="BV2064" s="14">
        <v>1170000</v>
      </c>
      <c r="BW2064" s="14">
        <f t="shared" si="5571"/>
        <v>500000</v>
      </c>
      <c r="BX2064" s="14">
        <v>180000</v>
      </c>
      <c r="BY2064" s="14">
        <v>160000</v>
      </c>
      <c r="BZ2064" s="14">
        <v>160000</v>
      </c>
      <c r="CA2064" s="14">
        <f t="shared" si="5572"/>
        <v>1670000</v>
      </c>
      <c r="CB2064" s="122">
        <f t="shared" si="5583"/>
        <v>82.745198301097389</v>
      </c>
    </row>
    <row r="2065" spans="1:80" x14ac:dyDescent="0.25">
      <c r="A2065" s="1" t="s">
        <v>928</v>
      </c>
      <c r="B2065" s="1" t="s">
        <v>88</v>
      </c>
      <c r="C2065" s="1" t="s">
        <v>1125</v>
      </c>
      <c r="D2065" s="82" t="s">
        <v>1126</v>
      </c>
      <c r="E2065" s="82" t="s">
        <v>34</v>
      </c>
      <c r="F2065" s="79" t="s">
        <v>1</v>
      </c>
      <c r="G2065" s="13" t="s">
        <v>1</v>
      </c>
      <c r="H2065" s="2" t="s">
        <v>35</v>
      </c>
      <c r="I2065" s="12">
        <f>SUM(I2066:I2070)</f>
        <v>252795</v>
      </c>
      <c r="J2065" s="12">
        <f t="shared" si="5570"/>
        <v>292909</v>
      </c>
      <c r="K2065" s="12">
        <f t="shared" ref="K2065" si="5593">SUM(K2066:K2070)</f>
        <v>292909</v>
      </c>
      <c r="L2065" s="12">
        <f t="shared" si="5574"/>
        <v>0</v>
      </c>
      <c r="M2065" s="12">
        <f t="shared" ref="M2065:Q2065" si="5594">SUM(M2066:M2070)</f>
        <v>0</v>
      </c>
      <c r="N2065" s="12">
        <f t="shared" si="5594"/>
        <v>0</v>
      </c>
      <c r="O2065" s="12">
        <f t="shared" si="5594"/>
        <v>0</v>
      </c>
      <c r="P2065" s="12">
        <f t="shared" si="5594"/>
        <v>0</v>
      </c>
      <c r="Q2065" s="12">
        <f t="shared" si="5594"/>
        <v>0</v>
      </c>
      <c r="R2065" s="12">
        <f t="shared" ref="R2065:AG2065" si="5595">SUM(R2066:R2070)</f>
        <v>0</v>
      </c>
      <c r="S2065" s="12">
        <f t="shared" si="5595"/>
        <v>0</v>
      </c>
      <c r="T2065" s="12">
        <f t="shared" si="5595"/>
        <v>0</v>
      </c>
      <c r="U2065" s="12">
        <f t="shared" si="5595"/>
        <v>0</v>
      </c>
      <c r="V2065" s="12">
        <f t="shared" si="5595"/>
        <v>0</v>
      </c>
      <c r="W2065" s="12">
        <f t="shared" si="5595"/>
        <v>0</v>
      </c>
      <c r="X2065" s="12">
        <f t="shared" si="5595"/>
        <v>0</v>
      </c>
      <c r="Y2065" s="12">
        <f t="shared" si="5595"/>
        <v>0</v>
      </c>
      <c r="Z2065" s="12">
        <f t="shared" si="5595"/>
        <v>0</v>
      </c>
      <c r="AA2065" s="12">
        <f t="shared" si="5595"/>
        <v>0</v>
      </c>
      <c r="AB2065" s="12">
        <f t="shared" si="5595"/>
        <v>0</v>
      </c>
      <c r="AC2065" s="12">
        <f t="shared" si="5595"/>
        <v>0</v>
      </c>
      <c r="AD2065" s="12">
        <f t="shared" si="5595"/>
        <v>0</v>
      </c>
      <c r="AE2065" s="12">
        <f t="shared" si="5595"/>
        <v>0</v>
      </c>
      <c r="AF2065" s="12">
        <f t="shared" si="5595"/>
        <v>0</v>
      </c>
      <c r="AG2065" s="12">
        <f t="shared" si="5595"/>
        <v>0</v>
      </c>
      <c r="AH2065" s="12">
        <v>0</v>
      </c>
      <c r="AI2065" s="12">
        <v>0</v>
      </c>
      <c r="AJ2065" s="12">
        <f t="shared" ref="AJ2065:AY2065" si="5596">SUM(AJ2066:AJ2070)</f>
        <v>0</v>
      </c>
      <c r="AK2065" s="12">
        <f t="shared" si="5596"/>
        <v>0</v>
      </c>
      <c r="AL2065" s="12">
        <f t="shared" si="5596"/>
        <v>0</v>
      </c>
      <c r="AM2065" s="12">
        <f t="shared" si="5596"/>
        <v>0</v>
      </c>
      <c r="AN2065" s="12">
        <f t="shared" si="5596"/>
        <v>0</v>
      </c>
      <c r="AO2065" s="12">
        <f t="shared" si="5596"/>
        <v>0</v>
      </c>
      <c r="AP2065" s="12">
        <f t="shared" si="5596"/>
        <v>0</v>
      </c>
      <c r="AQ2065" s="12">
        <f t="shared" si="5596"/>
        <v>0</v>
      </c>
      <c r="AR2065" s="12">
        <f t="shared" si="5596"/>
        <v>0</v>
      </c>
      <c r="AS2065" s="12">
        <f t="shared" si="5596"/>
        <v>0</v>
      </c>
      <c r="AT2065" s="12">
        <f t="shared" si="5596"/>
        <v>0</v>
      </c>
      <c r="AU2065" s="12">
        <f t="shared" si="5596"/>
        <v>0</v>
      </c>
      <c r="AV2065" s="12">
        <f t="shared" si="5596"/>
        <v>0</v>
      </c>
      <c r="AW2065" s="12">
        <f t="shared" si="5596"/>
        <v>0</v>
      </c>
      <c r="AX2065" s="12">
        <f t="shared" si="5596"/>
        <v>0</v>
      </c>
      <c r="AY2065" s="12">
        <f t="shared" si="5596"/>
        <v>0</v>
      </c>
      <c r="AZ2065" s="12">
        <v>0</v>
      </c>
      <c r="BA2065" s="12">
        <v>0</v>
      </c>
      <c r="BB2065" s="12">
        <f t="shared" ref="BB2065:BQ2065" si="5597">SUM(BB2066:BB2070)</f>
        <v>0</v>
      </c>
      <c r="BC2065" s="12">
        <f t="shared" si="5597"/>
        <v>0</v>
      </c>
      <c r="BD2065" s="12">
        <f t="shared" si="5597"/>
        <v>0</v>
      </c>
      <c r="BE2065" s="12">
        <f t="shared" si="5597"/>
        <v>0</v>
      </c>
      <c r="BF2065" s="12">
        <f t="shared" si="5597"/>
        <v>0</v>
      </c>
      <c r="BG2065" s="12">
        <f t="shared" si="5597"/>
        <v>0</v>
      </c>
      <c r="BH2065" s="12">
        <f t="shared" si="5597"/>
        <v>0</v>
      </c>
      <c r="BI2065" s="12">
        <f t="shared" si="5597"/>
        <v>0</v>
      </c>
      <c r="BJ2065" s="12">
        <f t="shared" si="5597"/>
        <v>0</v>
      </c>
      <c r="BK2065" s="12">
        <f t="shared" si="5597"/>
        <v>0</v>
      </c>
      <c r="BL2065" s="12">
        <f t="shared" si="5597"/>
        <v>0</v>
      </c>
      <c r="BM2065" s="12">
        <f t="shared" si="5597"/>
        <v>0</v>
      </c>
      <c r="BN2065" s="12">
        <f t="shared" si="5597"/>
        <v>0</v>
      </c>
      <c r="BO2065" s="12">
        <f t="shared" si="5597"/>
        <v>0</v>
      </c>
      <c r="BP2065" s="12">
        <f t="shared" si="5597"/>
        <v>0</v>
      </c>
      <c r="BQ2065" s="12">
        <f t="shared" si="5597"/>
        <v>0</v>
      </c>
      <c r="BR2065" s="12">
        <v>0</v>
      </c>
      <c r="BS2065" s="12">
        <v>0</v>
      </c>
      <c r="BT2065" s="12">
        <f t="shared" ref="BT2065:BX2065" si="5598">SUM(BT2066:BT2070)</f>
        <v>292909</v>
      </c>
      <c r="BU2065" s="12">
        <f t="shared" si="5598"/>
        <v>290441</v>
      </c>
      <c r="BV2065" s="12">
        <f t="shared" si="5598"/>
        <v>158712</v>
      </c>
      <c r="BW2065" s="12">
        <f t="shared" si="5598"/>
        <v>56800</v>
      </c>
      <c r="BX2065" s="12">
        <f t="shared" si="5598"/>
        <v>18800</v>
      </c>
      <c r="BY2065" s="12">
        <f t="shared" ref="BY2065" si="5599">SUM(BY2066:BY2070)</f>
        <v>19000</v>
      </c>
      <c r="BZ2065" s="12">
        <f t="shared" ref="BZ2065" si="5600">SUM(BZ2066:BZ2070)</f>
        <v>19000</v>
      </c>
      <c r="CA2065" s="12">
        <f t="shared" si="5572"/>
        <v>215512</v>
      </c>
      <c r="CB2065" s="124">
        <f t="shared" si="5583"/>
        <v>74.201645084543841</v>
      </c>
    </row>
    <row r="2066" spans="1:80" x14ac:dyDescent="0.25">
      <c r="A2066" s="4" t="s">
        <v>928</v>
      </c>
      <c r="B2066" s="4" t="s">
        <v>88</v>
      </c>
      <c r="C2066" s="4" t="s">
        <v>1125</v>
      </c>
      <c r="D2066" s="79" t="s">
        <v>1126</v>
      </c>
      <c r="E2066" s="89">
        <v>6112</v>
      </c>
      <c r="F2066" s="79" t="s">
        <v>1128</v>
      </c>
      <c r="G2066" s="75" t="s">
        <v>1906</v>
      </c>
      <c r="H2066" s="13" t="s">
        <v>92</v>
      </c>
      <c r="I2066" s="14">
        <v>37215</v>
      </c>
      <c r="J2066" s="14">
        <f t="shared" si="5570"/>
        <v>36990</v>
      </c>
      <c r="K2066" s="14">
        <v>36990</v>
      </c>
      <c r="L2066" s="14">
        <f t="shared" si="5574"/>
        <v>0</v>
      </c>
      <c r="M2066" s="14">
        <v>0</v>
      </c>
      <c r="N2066" s="14">
        <v>0</v>
      </c>
      <c r="O2066" s="14">
        <v>0</v>
      </c>
      <c r="P2066" s="14">
        <v>0</v>
      </c>
      <c r="Q2066" s="14">
        <v>0</v>
      </c>
      <c r="R2066" s="14">
        <v>0</v>
      </c>
      <c r="S2066" s="14"/>
      <c r="T2066" s="14"/>
      <c r="U2066" s="14"/>
      <c r="V2066" s="14"/>
      <c r="W2066" s="14"/>
      <c r="X2066" s="14">
        <f t="shared" si="5434"/>
        <v>0</v>
      </c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>
        <v>0</v>
      </c>
      <c r="AI2066" s="14">
        <v>0</v>
      </c>
      <c r="AJ2066" s="14">
        <v>0</v>
      </c>
      <c r="AK2066" s="14"/>
      <c r="AL2066" s="14"/>
      <c r="AM2066" s="14"/>
      <c r="AN2066" s="14"/>
      <c r="AO2066" s="14"/>
      <c r="AP2066" s="14">
        <f t="shared" si="5435"/>
        <v>0</v>
      </c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>
        <v>0</v>
      </c>
      <c r="BA2066" s="14">
        <v>0</v>
      </c>
      <c r="BB2066" s="14">
        <v>0</v>
      </c>
      <c r="BC2066" s="14"/>
      <c r="BD2066" s="14"/>
      <c r="BE2066" s="14"/>
      <c r="BF2066" s="14"/>
      <c r="BG2066" s="14"/>
      <c r="BH2066" s="14">
        <f t="shared" si="5436"/>
        <v>0</v>
      </c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>
        <v>0</v>
      </c>
      <c r="BS2066" s="14">
        <v>0</v>
      </c>
      <c r="BT2066" s="14">
        <v>36990</v>
      </c>
      <c r="BU2066" s="14">
        <v>36990</v>
      </c>
      <c r="BV2066" s="14">
        <v>24500</v>
      </c>
      <c r="BW2066" s="14">
        <f t="shared" si="5571"/>
        <v>8800</v>
      </c>
      <c r="BX2066" s="14">
        <v>800</v>
      </c>
      <c r="BY2066" s="14">
        <v>4000</v>
      </c>
      <c r="BZ2066" s="14">
        <v>4000</v>
      </c>
      <c r="CA2066" s="14">
        <f t="shared" si="5572"/>
        <v>33300</v>
      </c>
      <c r="CB2066" s="122">
        <f t="shared" si="5583"/>
        <v>90.024330900243314</v>
      </c>
    </row>
    <row r="2067" spans="1:80" x14ac:dyDescent="0.25">
      <c r="A2067" s="4" t="s">
        <v>928</v>
      </c>
      <c r="B2067" s="4" t="s">
        <v>88</v>
      </c>
      <c r="C2067" s="4" t="s">
        <v>1125</v>
      </c>
      <c r="D2067" s="79" t="s">
        <v>1126</v>
      </c>
      <c r="E2067" s="89">
        <v>6112</v>
      </c>
      <c r="F2067" s="79" t="s">
        <v>1129</v>
      </c>
      <c r="G2067" s="75" t="s">
        <v>1906</v>
      </c>
      <c r="H2067" s="13" t="s">
        <v>39</v>
      </c>
      <c r="I2067" s="14">
        <v>135870</v>
      </c>
      <c r="J2067" s="14">
        <f t="shared" si="5570"/>
        <v>149530</v>
      </c>
      <c r="K2067" s="14">
        <v>149530</v>
      </c>
      <c r="L2067" s="14">
        <f t="shared" si="5574"/>
        <v>0</v>
      </c>
      <c r="M2067" s="14">
        <v>0</v>
      </c>
      <c r="N2067" s="14">
        <v>0</v>
      </c>
      <c r="O2067" s="14">
        <v>0</v>
      </c>
      <c r="P2067" s="14">
        <v>0</v>
      </c>
      <c r="Q2067" s="14">
        <v>0</v>
      </c>
      <c r="R2067" s="14">
        <v>0</v>
      </c>
      <c r="S2067" s="14"/>
      <c r="T2067" s="14"/>
      <c r="U2067" s="14"/>
      <c r="V2067" s="14"/>
      <c r="W2067" s="14"/>
      <c r="X2067" s="14">
        <f t="shared" si="5434"/>
        <v>0</v>
      </c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>
        <v>0</v>
      </c>
      <c r="AI2067" s="14">
        <v>0</v>
      </c>
      <c r="AJ2067" s="14">
        <v>0</v>
      </c>
      <c r="AK2067" s="14"/>
      <c r="AL2067" s="14"/>
      <c r="AM2067" s="14"/>
      <c r="AN2067" s="14"/>
      <c r="AO2067" s="14"/>
      <c r="AP2067" s="14">
        <f t="shared" si="5435"/>
        <v>0</v>
      </c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>
        <v>0</v>
      </c>
      <c r="BA2067" s="14">
        <v>0</v>
      </c>
      <c r="BB2067" s="14">
        <v>0</v>
      </c>
      <c r="BC2067" s="14"/>
      <c r="BD2067" s="14"/>
      <c r="BE2067" s="14"/>
      <c r="BF2067" s="14"/>
      <c r="BG2067" s="14"/>
      <c r="BH2067" s="14">
        <f t="shared" si="5436"/>
        <v>0</v>
      </c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>
        <v>0</v>
      </c>
      <c r="BS2067" s="14">
        <v>0</v>
      </c>
      <c r="BT2067" s="14">
        <v>149530</v>
      </c>
      <c r="BU2067" s="14">
        <v>149530</v>
      </c>
      <c r="BV2067" s="14">
        <v>92000</v>
      </c>
      <c r="BW2067" s="14">
        <f t="shared" si="5571"/>
        <v>32000</v>
      </c>
      <c r="BX2067" s="14">
        <v>2000</v>
      </c>
      <c r="BY2067" s="14">
        <v>15000</v>
      </c>
      <c r="BZ2067" s="14">
        <v>15000</v>
      </c>
      <c r="CA2067" s="14">
        <f t="shared" si="5572"/>
        <v>124000</v>
      </c>
      <c r="CB2067" s="122">
        <f t="shared" si="5583"/>
        <v>82.926503042867651</v>
      </c>
    </row>
    <row r="2068" spans="1:80" x14ac:dyDescent="0.25">
      <c r="A2068" s="4" t="s">
        <v>928</v>
      </c>
      <c r="B2068" s="4" t="s">
        <v>88</v>
      </c>
      <c r="C2068" s="4" t="s">
        <v>1125</v>
      </c>
      <c r="D2068" s="79" t="s">
        <v>1126</v>
      </c>
      <c r="E2068" s="89">
        <v>6112</v>
      </c>
      <c r="F2068" s="79" t="s">
        <v>1130</v>
      </c>
      <c r="G2068" s="75" t="s">
        <v>1906</v>
      </c>
      <c r="H2068" s="13" t="s">
        <v>41</v>
      </c>
      <c r="I2068" s="14">
        <v>33280</v>
      </c>
      <c r="J2068" s="14">
        <f t="shared" si="5570"/>
        <v>39680</v>
      </c>
      <c r="K2068" s="14">
        <v>39680</v>
      </c>
      <c r="L2068" s="14">
        <f t="shared" si="5574"/>
        <v>0</v>
      </c>
      <c r="M2068" s="14">
        <v>0</v>
      </c>
      <c r="N2068" s="14">
        <v>0</v>
      </c>
      <c r="O2068" s="14">
        <v>0</v>
      </c>
      <c r="P2068" s="14">
        <v>0</v>
      </c>
      <c r="Q2068" s="14">
        <v>0</v>
      </c>
      <c r="R2068" s="14">
        <v>0</v>
      </c>
      <c r="S2068" s="14"/>
      <c r="T2068" s="14"/>
      <c r="U2068" s="14"/>
      <c r="V2068" s="14"/>
      <c r="W2068" s="14"/>
      <c r="X2068" s="14">
        <f t="shared" si="5434"/>
        <v>0</v>
      </c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>
        <v>0</v>
      </c>
      <c r="AI2068" s="14">
        <v>0</v>
      </c>
      <c r="AJ2068" s="14">
        <v>0</v>
      </c>
      <c r="AK2068" s="14"/>
      <c r="AL2068" s="14"/>
      <c r="AM2068" s="14"/>
      <c r="AN2068" s="14"/>
      <c r="AO2068" s="14"/>
      <c r="AP2068" s="14">
        <f t="shared" si="5435"/>
        <v>0</v>
      </c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>
        <v>0</v>
      </c>
      <c r="BA2068" s="14">
        <v>0</v>
      </c>
      <c r="BB2068" s="14">
        <v>0</v>
      </c>
      <c r="BC2068" s="14"/>
      <c r="BD2068" s="14"/>
      <c r="BE2068" s="14"/>
      <c r="BF2068" s="14"/>
      <c r="BG2068" s="14"/>
      <c r="BH2068" s="14">
        <f t="shared" si="5436"/>
        <v>0</v>
      </c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>
        <v>0</v>
      </c>
      <c r="BS2068" s="14">
        <v>0</v>
      </c>
      <c r="BT2068" s="14">
        <v>39680</v>
      </c>
      <c r="BU2068" s="14">
        <v>37212</v>
      </c>
      <c r="BV2068" s="14">
        <v>37212</v>
      </c>
      <c r="BW2068" s="14">
        <f t="shared" si="5571"/>
        <v>0</v>
      </c>
      <c r="BX2068" s="14">
        <v>0</v>
      </c>
      <c r="BY2068" s="14">
        <v>0</v>
      </c>
      <c r="BZ2068" s="14">
        <v>0</v>
      </c>
      <c r="CA2068" s="14">
        <f t="shared" si="5572"/>
        <v>37212</v>
      </c>
      <c r="CB2068" s="122">
        <f t="shared" si="5583"/>
        <v>100</v>
      </c>
    </row>
    <row r="2069" spans="1:80" x14ac:dyDescent="0.25">
      <c r="A2069" s="4" t="s">
        <v>928</v>
      </c>
      <c r="B2069" s="4" t="s">
        <v>88</v>
      </c>
      <c r="C2069" s="4" t="s">
        <v>1125</v>
      </c>
      <c r="D2069" s="79" t="s">
        <v>1126</v>
      </c>
      <c r="E2069" s="89">
        <v>6112</v>
      </c>
      <c r="F2069" s="79" t="s">
        <v>1131</v>
      </c>
      <c r="G2069" s="75" t="s">
        <v>1906</v>
      </c>
      <c r="H2069" s="13" t="s">
        <v>37</v>
      </c>
      <c r="I2069" s="14">
        <v>14900</v>
      </c>
      <c r="J2069" s="14">
        <f t="shared" si="5570"/>
        <v>16000</v>
      </c>
      <c r="K2069" s="14">
        <v>16000</v>
      </c>
      <c r="L2069" s="14">
        <f t="shared" si="5574"/>
        <v>0</v>
      </c>
      <c r="M2069" s="14">
        <v>0</v>
      </c>
      <c r="N2069" s="14">
        <v>0</v>
      </c>
      <c r="O2069" s="14">
        <v>0</v>
      </c>
      <c r="P2069" s="14">
        <v>0</v>
      </c>
      <c r="Q2069" s="14">
        <v>0</v>
      </c>
      <c r="R2069" s="14">
        <v>0</v>
      </c>
      <c r="S2069" s="14"/>
      <c r="T2069" s="14"/>
      <c r="U2069" s="14"/>
      <c r="V2069" s="14"/>
      <c r="W2069" s="14"/>
      <c r="X2069" s="14">
        <f t="shared" si="5434"/>
        <v>0</v>
      </c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>
        <v>0</v>
      </c>
      <c r="AI2069" s="14">
        <v>0</v>
      </c>
      <c r="AJ2069" s="14">
        <v>0</v>
      </c>
      <c r="AK2069" s="14"/>
      <c r="AL2069" s="14"/>
      <c r="AM2069" s="14"/>
      <c r="AN2069" s="14"/>
      <c r="AO2069" s="14"/>
      <c r="AP2069" s="14">
        <f t="shared" si="5435"/>
        <v>0</v>
      </c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>
        <v>0</v>
      </c>
      <c r="BA2069" s="14">
        <v>0</v>
      </c>
      <c r="BB2069" s="14">
        <v>0</v>
      </c>
      <c r="BC2069" s="14"/>
      <c r="BD2069" s="14"/>
      <c r="BE2069" s="14"/>
      <c r="BF2069" s="14"/>
      <c r="BG2069" s="14"/>
      <c r="BH2069" s="14">
        <f t="shared" si="5436"/>
        <v>0</v>
      </c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>
        <v>0</v>
      </c>
      <c r="BS2069" s="14">
        <v>0</v>
      </c>
      <c r="BT2069" s="14">
        <v>16000</v>
      </c>
      <c r="BU2069" s="14">
        <v>16000</v>
      </c>
      <c r="BV2069" s="14">
        <v>0</v>
      </c>
      <c r="BW2069" s="14">
        <f t="shared" si="5571"/>
        <v>16000</v>
      </c>
      <c r="BX2069" s="14">
        <v>16000</v>
      </c>
      <c r="BY2069" s="14">
        <v>0</v>
      </c>
      <c r="BZ2069" s="14">
        <v>0</v>
      </c>
      <c r="CA2069" s="14">
        <f t="shared" si="5572"/>
        <v>16000</v>
      </c>
      <c r="CB2069" s="122">
        <f t="shared" si="5583"/>
        <v>100</v>
      </c>
    </row>
    <row r="2070" spans="1:80" x14ac:dyDescent="0.25">
      <c r="A2070" s="4" t="s">
        <v>928</v>
      </c>
      <c r="B2070" s="4" t="s">
        <v>88</v>
      </c>
      <c r="C2070" s="4" t="s">
        <v>1125</v>
      </c>
      <c r="D2070" s="79" t="s">
        <v>1126</v>
      </c>
      <c r="E2070" s="89">
        <v>6112</v>
      </c>
      <c r="F2070" s="79" t="s">
        <v>1132</v>
      </c>
      <c r="G2070" s="75" t="s">
        <v>1906</v>
      </c>
      <c r="H2070" s="13" t="s">
        <v>43</v>
      </c>
      <c r="I2070" s="14">
        <v>31530</v>
      </c>
      <c r="J2070" s="14">
        <f t="shared" si="5570"/>
        <v>50709</v>
      </c>
      <c r="K2070" s="14">
        <v>50709</v>
      </c>
      <c r="L2070" s="14">
        <f t="shared" si="5574"/>
        <v>0</v>
      </c>
      <c r="M2070" s="14">
        <v>0</v>
      </c>
      <c r="N2070" s="14">
        <v>0</v>
      </c>
      <c r="O2070" s="14">
        <v>0</v>
      </c>
      <c r="P2070" s="14">
        <v>0</v>
      </c>
      <c r="Q2070" s="14">
        <v>0</v>
      </c>
      <c r="R2070" s="14">
        <v>0</v>
      </c>
      <c r="S2070" s="14"/>
      <c r="T2070" s="14"/>
      <c r="U2070" s="14"/>
      <c r="V2070" s="14"/>
      <c r="W2070" s="14"/>
      <c r="X2070" s="14">
        <f t="shared" si="5434"/>
        <v>0</v>
      </c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>
        <v>0</v>
      </c>
      <c r="AI2070" s="14">
        <v>0</v>
      </c>
      <c r="AJ2070" s="14">
        <v>0</v>
      </c>
      <c r="AK2070" s="14"/>
      <c r="AL2070" s="14"/>
      <c r="AM2070" s="14"/>
      <c r="AN2070" s="14"/>
      <c r="AO2070" s="14"/>
      <c r="AP2070" s="14">
        <f t="shared" si="5435"/>
        <v>0</v>
      </c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>
        <v>0</v>
      </c>
      <c r="BA2070" s="14">
        <v>0</v>
      </c>
      <c r="BB2070" s="14">
        <v>0</v>
      </c>
      <c r="BC2070" s="14"/>
      <c r="BD2070" s="14"/>
      <c r="BE2070" s="14"/>
      <c r="BF2070" s="14"/>
      <c r="BG2070" s="14"/>
      <c r="BH2070" s="14">
        <f t="shared" si="5436"/>
        <v>0</v>
      </c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>
        <v>0</v>
      </c>
      <c r="BS2070" s="14">
        <v>0</v>
      </c>
      <c r="BT2070" s="14">
        <v>50709</v>
      </c>
      <c r="BU2070" s="14">
        <v>50709</v>
      </c>
      <c r="BV2070" s="14">
        <v>5000</v>
      </c>
      <c r="BW2070" s="14">
        <f t="shared" si="5571"/>
        <v>0</v>
      </c>
      <c r="BX2070" s="14">
        <v>0</v>
      </c>
      <c r="BY2070" s="14">
        <v>0</v>
      </c>
      <c r="BZ2070" s="14">
        <v>0</v>
      </c>
      <c r="CA2070" s="14">
        <f t="shared" si="5572"/>
        <v>5000</v>
      </c>
      <c r="CB2070" s="122">
        <f t="shared" si="5583"/>
        <v>9.8601826105819477</v>
      </c>
    </row>
    <row r="2071" spans="1:80" x14ac:dyDescent="0.25">
      <c r="A2071" s="4" t="s">
        <v>928</v>
      </c>
      <c r="B2071" s="4" t="s">
        <v>88</v>
      </c>
      <c r="C2071" s="4" t="s">
        <v>1125</v>
      </c>
      <c r="D2071" s="79" t="s">
        <v>1126</v>
      </c>
      <c r="E2071" s="78" t="s">
        <v>44</v>
      </c>
      <c r="F2071" s="78" t="s">
        <v>1</v>
      </c>
      <c r="G2071" s="2" t="s">
        <v>1</v>
      </c>
      <c r="H2071" s="2" t="s">
        <v>45</v>
      </c>
      <c r="I2071" s="12">
        <f>SUM(I2072)</f>
        <v>179396</v>
      </c>
      <c r="J2071" s="12">
        <f t="shared" si="5570"/>
        <v>201824</v>
      </c>
      <c r="K2071" s="12">
        <f t="shared" ref="K2071:Q2071" si="5601">SUM(K2072)</f>
        <v>201824</v>
      </c>
      <c r="L2071" s="12">
        <f t="shared" si="5574"/>
        <v>0</v>
      </c>
      <c r="M2071" s="12">
        <f t="shared" si="5601"/>
        <v>0</v>
      </c>
      <c r="N2071" s="12">
        <f t="shared" si="5601"/>
        <v>0</v>
      </c>
      <c r="O2071" s="12">
        <f t="shared" si="5601"/>
        <v>0</v>
      </c>
      <c r="P2071" s="12">
        <f t="shared" si="5601"/>
        <v>0</v>
      </c>
      <c r="Q2071" s="12">
        <f t="shared" si="5601"/>
        <v>0</v>
      </c>
      <c r="R2071" s="12">
        <f t="shared" ref="R2071:AG2071" si="5602">SUM(R2072)</f>
        <v>0</v>
      </c>
      <c r="S2071" s="12">
        <f t="shared" si="5602"/>
        <v>0</v>
      </c>
      <c r="T2071" s="12">
        <f t="shared" si="5602"/>
        <v>0</v>
      </c>
      <c r="U2071" s="12">
        <f t="shared" si="5602"/>
        <v>0</v>
      </c>
      <c r="V2071" s="12">
        <f t="shared" si="5602"/>
        <v>0</v>
      </c>
      <c r="W2071" s="12">
        <f t="shared" si="5602"/>
        <v>0</v>
      </c>
      <c r="X2071" s="12">
        <f t="shared" si="5602"/>
        <v>0</v>
      </c>
      <c r="Y2071" s="12">
        <f t="shared" si="5602"/>
        <v>0</v>
      </c>
      <c r="Z2071" s="12">
        <f t="shared" si="5602"/>
        <v>0</v>
      </c>
      <c r="AA2071" s="12">
        <f t="shared" si="5602"/>
        <v>0</v>
      </c>
      <c r="AB2071" s="12">
        <f t="shared" si="5602"/>
        <v>0</v>
      </c>
      <c r="AC2071" s="12">
        <f t="shared" si="5602"/>
        <v>0</v>
      </c>
      <c r="AD2071" s="12">
        <f t="shared" si="5602"/>
        <v>0</v>
      </c>
      <c r="AE2071" s="12">
        <f t="shared" si="5602"/>
        <v>0</v>
      </c>
      <c r="AF2071" s="12">
        <f t="shared" si="5602"/>
        <v>0</v>
      </c>
      <c r="AG2071" s="12">
        <f t="shared" si="5602"/>
        <v>0</v>
      </c>
      <c r="AH2071" s="12">
        <v>0</v>
      </c>
      <c r="AI2071" s="12">
        <v>0</v>
      </c>
      <c r="AJ2071" s="12">
        <f t="shared" ref="AJ2071:AY2071" si="5603">SUM(AJ2072)</f>
        <v>0</v>
      </c>
      <c r="AK2071" s="12">
        <f t="shared" si="5603"/>
        <v>0</v>
      </c>
      <c r="AL2071" s="12">
        <f t="shared" si="5603"/>
        <v>0</v>
      </c>
      <c r="AM2071" s="12">
        <f t="shared" si="5603"/>
        <v>0</v>
      </c>
      <c r="AN2071" s="12">
        <f t="shared" si="5603"/>
        <v>0</v>
      </c>
      <c r="AO2071" s="12">
        <f t="shared" si="5603"/>
        <v>0</v>
      </c>
      <c r="AP2071" s="12">
        <f t="shared" si="5603"/>
        <v>0</v>
      </c>
      <c r="AQ2071" s="12">
        <f t="shared" si="5603"/>
        <v>0</v>
      </c>
      <c r="AR2071" s="12">
        <f t="shared" si="5603"/>
        <v>0</v>
      </c>
      <c r="AS2071" s="12">
        <f t="shared" si="5603"/>
        <v>0</v>
      </c>
      <c r="AT2071" s="12">
        <f t="shared" si="5603"/>
        <v>0</v>
      </c>
      <c r="AU2071" s="12">
        <f t="shared" si="5603"/>
        <v>0</v>
      </c>
      <c r="AV2071" s="12">
        <f t="shared" si="5603"/>
        <v>0</v>
      </c>
      <c r="AW2071" s="12">
        <f t="shared" si="5603"/>
        <v>0</v>
      </c>
      <c r="AX2071" s="12">
        <f t="shared" si="5603"/>
        <v>0</v>
      </c>
      <c r="AY2071" s="12">
        <f t="shared" si="5603"/>
        <v>0</v>
      </c>
      <c r="AZ2071" s="12">
        <v>0</v>
      </c>
      <c r="BA2071" s="12">
        <v>0</v>
      </c>
      <c r="BB2071" s="12">
        <f t="shared" ref="BB2071:BQ2071" si="5604">SUM(BB2072)</f>
        <v>0</v>
      </c>
      <c r="BC2071" s="12">
        <f t="shared" si="5604"/>
        <v>0</v>
      </c>
      <c r="BD2071" s="12">
        <f t="shared" si="5604"/>
        <v>0</v>
      </c>
      <c r="BE2071" s="12">
        <f t="shared" si="5604"/>
        <v>0</v>
      </c>
      <c r="BF2071" s="12">
        <f t="shared" si="5604"/>
        <v>0</v>
      </c>
      <c r="BG2071" s="12">
        <f t="shared" si="5604"/>
        <v>0</v>
      </c>
      <c r="BH2071" s="12">
        <f t="shared" si="5604"/>
        <v>0</v>
      </c>
      <c r="BI2071" s="12">
        <f t="shared" si="5604"/>
        <v>0</v>
      </c>
      <c r="BJ2071" s="12">
        <f t="shared" si="5604"/>
        <v>0</v>
      </c>
      <c r="BK2071" s="12">
        <f t="shared" si="5604"/>
        <v>0</v>
      </c>
      <c r="BL2071" s="12">
        <f t="shared" si="5604"/>
        <v>0</v>
      </c>
      <c r="BM2071" s="12">
        <f t="shared" si="5604"/>
        <v>0</v>
      </c>
      <c r="BN2071" s="12">
        <f t="shared" si="5604"/>
        <v>0</v>
      </c>
      <c r="BO2071" s="12">
        <f t="shared" si="5604"/>
        <v>0</v>
      </c>
      <c r="BP2071" s="12">
        <f t="shared" si="5604"/>
        <v>0</v>
      </c>
      <c r="BQ2071" s="12">
        <f t="shared" si="5604"/>
        <v>0</v>
      </c>
      <c r="BR2071" s="12">
        <v>0</v>
      </c>
      <c r="BS2071" s="12">
        <v>0</v>
      </c>
      <c r="BT2071" s="12">
        <f t="shared" ref="BT2071:BZ2071" si="5605">SUM(BT2072)</f>
        <v>211915</v>
      </c>
      <c r="BU2071" s="12">
        <f t="shared" si="5605"/>
        <v>211915</v>
      </c>
      <c r="BV2071" s="12">
        <f t="shared" si="5605"/>
        <v>124050</v>
      </c>
      <c r="BW2071" s="12">
        <f t="shared" si="5605"/>
        <v>50900</v>
      </c>
      <c r="BX2071" s="12">
        <f t="shared" si="5605"/>
        <v>18900</v>
      </c>
      <c r="BY2071" s="12">
        <f t="shared" si="5605"/>
        <v>16000</v>
      </c>
      <c r="BZ2071" s="12">
        <f t="shared" si="5605"/>
        <v>16000</v>
      </c>
      <c r="CA2071" s="12">
        <f t="shared" si="5572"/>
        <v>174950</v>
      </c>
      <c r="CB2071" s="124">
        <f t="shared" si="5583"/>
        <v>82.556685463511315</v>
      </c>
    </row>
    <row r="2072" spans="1:80" x14ac:dyDescent="0.25">
      <c r="A2072" s="4" t="s">
        <v>928</v>
      </c>
      <c r="B2072" s="4" t="s">
        <v>88</v>
      </c>
      <c r="C2072" s="4" t="s">
        <v>1125</v>
      </c>
      <c r="D2072" s="79" t="s">
        <v>1126</v>
      </c>
      <c r="E2072" s="89">
        <v>6121</v>
      </c>
      <c r="F2072" s="79"/>
      <c r="G2072" s="75" t="s">
        <v>1906</v>
      </c>
      <c r="H2072" s="13" t="s">
        <v>46</v>
      </c>
      <c r="I2072" s="14">
        <v>179396</v>
      </c>
      <c r="J2072" s="14">
        <f t="shared" si="5570"/>
        <v>201824</v>
      </c>
      <c r="K2072" s="14">
        <v>201824</v>
      </c>
      <c r="L2072" s="14">
        <f t="shared" si="5574"/>
        <v>0</v>
      </c>
      <c r="M2072" s="14">
        <v>0</v>
      </c>
      <c r="N2072" s="14">
        <v>0</v>
      </c>
      <c r="O2072" s="14">
        <v>0</v>
      </c>
      <c r="P2072" s="14">
        <v>0</v>
      </c>
      <c r="Q2072" s="14">
        <v>0</v>
      </c>
      <c r="R2072" s="14">
        <v>0</v>
      </c>
      <c r="S2072" s="14"/>
      <c r="T2072" s="14"/>
      <c r="U2072" s="14"/>
      <c r="V2072" s="14"/>
      <c r="W2072" s="14"/>
      <c r="X2072" s="14">
        <f t="shared" si="5434"/>
        <v>0</v>
      </c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>
        <v>0</v>
      </c>
      <c r="AI2072" s="14">
        <v>0</v>
      </c>
      <c r="AJ2072" s="14">
        <v>0</v>
      </c>
      <c r="AK2072" s="14"/>
      <c r="AL2072" s="14"/>
      <c r="AM2072" s="14"/>
      <c r="AN2072" s="14"/>
      <c r="AO2072" s="14"/>
      <c r="AP2072" s="14">
        <f t="shared" si="5435"/>
        <v>0</v>
      </c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>
        <v>0</v>
      </c>
      <c r="BA2072" s="14">
        <v>0</v>
      </c>
      <c r="BB2072" s="14">
        <v>0</v>
      </c>
      <c r="BC2072" s="14"/>
      <c r="BD2072" s="14"/>
      <c r="BE2072" s="14"/>
      <c r="BF2072" s="14"/>
      <c r="BG2072" s="14"/>
      <c r="BH2072" s="14">
        <f t="shared" si="5436"/>
        <v>0</v>
      </c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>
        <v>0</v>
      </c>
      <c r="BS2072" s="14">
        <v>0</v>
      </c>
      <c r="BT2072" s="14">
        <v>211915</v>
      </c>
      <c r="BU2072" s="14">
        <v>211915</v>
      </c>
      <c r="BV2072" s="14">
        <v>124050</v>
      </c>
      <c r="BW2072" s="14">
        <f t="shared" si="5571"/>
        <v>50900</v>
      </c>
      <c r="BX2072" s="14">
        <v>18900</v>
      </c>
      <c r="BY2072" s="14">
        <v>16000</v>
      </c>
      <c r="BZ2072" s="14">
        <v>16000</v>
      </c>
      <c r="CA2072" s="14">
        <f t="shared" si="5572"/>
        <v>174950</v>
      </c>
      <c r="CB2072" s="122">
        <f t="shared" si="5583"/>
        <v>82.556685463511315</v>
      </c>
    </row>
    <row r="2073" spans="1:80" x14ac:dyDescent="0.25">
      <c r="A2073" s="4" t="s">
        <v>928</v>
      </c>
      <c r="B2073" s="4" t="s">
        <v>88</v>
      </c>
      <c r="C2073" s="4" t="s">
        <v>1125</v>
      </c>
      <c r="D2073" s="79" t="s">
        <v>1126</v>
      </c>
      <c r="E2073" s="78" t="s">
        <v>47</v>
      </c>
      <c r="F2073" s="78" t="s">
        <v>1</v>
      </c>
      <c r="G2073" s="2" t="s">
        <v>1</v>
      </c>
      <c r="H2073" s="2" t="s">
        <v>48</v>
      </c>
      <c r="I2073" s="12">
        <f>SUM(I2074:I2080)</f>
        <v>114600</v>
      </c>
      <c r="J2073" s="12">
        <f t="shared" si="5570"/>
        <v>126331</v>
      </c>
      <c r="K2073" s="12">
        <f t="shared" ref="K2073" si="5606">SUM(K2074:K2080)</f>
        <v>104031</v>
      </c>
      <c r="L2073" s="12">
        <f t="shared" si="5574"/>
        <v>22300</v>
      </c>
      <c r="M2073" s="12">
        <f t="shared" ref="M2073:Q2073" si="5607">SUM(M2074:M2080)</f>
        <v>21300</v>
      </c>
      <c r="N2073" s="12">
        <f t="shared" si="5607"/>
        <v>0</v>
      </c>
      <c r="O2073" s="12">
        <f t="shared" si="5607"/>
        <v>1000</v>
      </c>
      <c r="P2073" s="12">
        <f t="shared" si="5607"/>
        <v>0</v>
      </c>
      <c r="Q2073" s="12">
        <f t="shared" si="5607"/>
        <v>0</v>
      </c>
      <c r="R2073" s="12">
        <f t="shared" ref="R2073:AG2073" si="5608">SUM(R2074:R2080)</f>
        <v>21300</v>
      </c>
      <c r="S2073" s="12">
        <f t="shared" si="5608"/>
        <v>0</v>
      </c>
      <c r="T2073" s="12">
        <f t="shared" si="5608"/>
        <v>0</v>
      </c>
      <c r="U2073" s="12">
        <f t="shared" si="5608"/>
        <v>0</v>
      </c>
      <c r="V2073" s="12">
        <f t="shared" si="5608"/>
        <v>0</v>
      </c>
      <c r="W2073" s="12">
        <f t="shared" si="5608"/>
        <v>0</v>
      </c>
      <c r="X2073" s="12">
        <f t="shared" si="5608"/>
        <v>21300</v>
      </c>
      <c r="Y2073" s="12">
        <f t="shared" si="5608"/>
        <v>0</v>
      </c>
      <c r="Z2073" s="12">
        <f t="shared" si="5608"/>
        <v>1460</v>
      </c>
      <c r="AA2073" s="12">
        <f t="shared" si="5608"/>
        <v>2515</v>
      </c>
      <c r="AB2073" s="12">
        <f t="shared" si="5608"/>
        <v>2765</v>
      </c>
      <c r="AC2073" s="12">
        <f t="shared" si="5608"/>
        <v>0</v>
      </c>
      <c r="AD2073" s="12">
        <f t="shared" si="5608"/>
        <v>2860</v>
      </c>
      <c r="AE2073" s="12">
        <f t="shared" si="5608"/>
        <v>0</v>
      </c>
      <c r="AF2073" s="12">
        <f t="shared" si="5608"/>
        <v>0</v>
      </c>
      <c r="AG2073" s="12">
        <f t="shared" si="5608"/>
        <v>6510</v>
      </c>
      <c r="AH2073" s="12">
        <v>16110</v>
      </c>
      <c r="AI2073" s="12">
        <v>5190</v>
      </c>
      <c r="AJ2073" s="12">
        <f t="shared" ref="AJ2073:AY2073" si="5609">SUM(AJ2074:AJ2080)</f>
        <v>0</v>
      </c>
      <c r="AK2073" s="12">
        <f t="shared" si="5609"/>
        <v>0</v>
      </c>
      <c r="AL2073" s="12">
        <f t="shared" si="5609"/>
        <v>0</v>
      </c>
      <c r="AM2073" s="12">
        <f t="shared" si="5609"/>
        <v>0</v>
      </c>
      <c r="AN2073" s="12">
        <f t="shared" si="5609"/>
        <v>0</v>
      </c>
      <c r="AO2073" s="12">
        <f t="shared" si="5609"/>
        <v>0</v>
      </c>
      <c r="AP2073" s="12">
        <f t="shared" si="5609"/>
        <v>0</v>
      </c>
      <c r="AQ2073" s="12">
        <f t="shared" si="5609"/>
        <v>0</v>
      </c>
      <c r="AR2073" s="12">
        <f t="shared" si="5609"/>
        <v>0</v>
      </c>
      <c r="AS2073" s="12">
        <f t="shared" si="5609"/>
        <v>0</v>
      </c>
      <c r="AT2073" s="12">
        <f t="shared" si="5609"/>
        <v>0</v>
      </c>
      <c r="AU2073" s="12">
        <f t="shared" si="5609"/>
        <v>0</v>
      </c>
      <c r="AV2073" s="12">
        <f t="shared" si="5609"/>
        <v>0</v>
      </c>
      <c r="AW2073" s="12">
        <f t="shared" si="5609"/>
        <v>0</v>
      </c>
      <c r="AX2073" s="12">
        <f t="shared" si="5609"/>
        <v>0</v>
      </c>
      <c r="AY2073" s="12">
        <f t="shared" si="5609"/>
        <v>0</v>
      </c>
      <c r="AZ2073" s="12">
        <v>0</v>
      </c>
      <c r="BA2073" s="12">
        <v>0</v>
      </c>
      <c r="BB2073" s="12">
        <f t="shared" ref="BB2073:BQ2073" si="5610">SUM(BB2074:BB2080)</f>
        <v>1000</v>
      </c>
      <c r="BC2073" s="12">
        <f t="shared" si="5610"/>
        <v>0</v>
      </c>
      <c r="BD2073" s="12">
        <f t="shared" si="5610"/>
        <v>0</v>
      </c>
      <c r="BE2073" s="12">
        <f t="shared" si="5610"/>
        <v>0</v>
      </c>
      <c r="BF2073" s="12">
        <f t="shared" si="5610"/>
        <v>0</v>
      </c>
      <c r="BG2073" s="12">
        <f t="shared" si="5610"/>
        <v>0</v>
      </c>
      <c r="BH2073" s="12">
        <f t="shared" si="5610"/>
        <v>1000</v>
      </c>
      <c r="BI2073" s="12">
        <f t="shared" si="5610"/>
        <v>0</v>
      </c>
      <c r="BJ2073" s="12">
        <f t="shared" si="5610"/>
        <v>0</v>
      </c>
      <c r="BK2073" s="12">
        <f t="shared" si="5610"/>
        <v>0</v>
      </c>
      <c r="BL2073" s="12">
        <f t="shared" si="5610"/>
        <v>0</v>
      </c>
      <c r="BM2073" s="12">
        <f t="shared" si="5610"/>
        <v>0</v>
      </c>
      <c r="BN2073" s="12">
        <f t="shared" si="5610"/>
        <v>0</v>
      </c>
      <c r="BO2073" s="12">
        <f t="shared" si="5610"/>
        <v>0</v>
      </c>
      <c r="BP2073" s="12">
        <f t="shared" si="5610"/>
        <v>0</v>
      </c>
      <c r="BQ2073" s="12">
        <f t="shared" si="5610"/>
        <v>0</v>
      </c>
      <c r="BR2073" s="12">
        <v>0</v>
      </c>
      <c r="BS2073" s="12">
        <v>1000</v>
      </c>
      <c r="BT2073" s="12">
        <f t="shared" ref="BT2073:BZ2073" si="5611">SUM(BT2074:BT2080)</f>
        <v>137638</v>
      </c>
      <c r="BU2073" s="12">
        <f t="shared" si="5611"/>
        <v>115338</v>
      </c>
      <c r="BV2073" s="12">
        <f t="shared" si="5611"/>
        <v>68210</v>
      </c>
      <c r="BW2073" s="12">
        <f t="shared" si="5611"/>
        <v>19298</v>
      </c>
      <c r="BX2073" s="12">
        <f t="shared" si="5611"/>
        <v>5566</v>
      </c>
      <c r="BY2073" s="12">
        <f t="shared" si="5611"/>
        <v>5366</v>
      </c>
      <c r="BZ2073" s="12">
        <f t="shared" si="5611"/>
        <v>8366</v>
      </c>
      <c r="CA2073" s="12">
        <f t="shared" si="5572"/>
        <v>87508</v>
      </c>
      <c r="CB2073" s="124">
        <f t="shared" si="5583"/>
        <v>75.870918517747839</v>
      </c>
    </row>
    <row r="2074" spans="1:80" x14ac:dyDescent="0.25">
      <c r="A2074" s="4" t="s">
        <v>928</v>
      </c>
      <c r="B2074" s="4" t="s">
        <v>88</v>
      </c>
      <c r="C2074" s="4" t="s">
        <v>1125</v>
      </c>
      <c r="D2074" s="79" t="s">
        <v>1126</v>
      </c>
      <c r="E2074" s="89">
        <v>6131</v>
      </c>
      <c r="F2074" s="79"/>
      <c r="G2074" s="75" t="s">
        <v>1906</v>
      </c>
      <c r="H2074" s="13" t="s">
        <v>49</v>
      </c>
      <c r="I2074" s="14">
        <v>1000</v>
      </c>
      <c r="J2074" s="14">
        <f t="shared" si="5570"/>
        <v>3000</v>
      </c>
      <c r="K2074" s="14">
        <v>1000</v>
      </c>
      <c r="L2074" s="14">
        <f t="shared" si="5574"/>
        <v>2000</v>
      </c>
      <c r="M2074" s="14">
        <v>2000</v>
      </c>
      <c r="N2074" s="14">
        <v>0</v>
      </c>
      <c r="O2074" s="14">
        <v>0</v>
      </c>
      <c r="P2074" s="14">
        <v>0</v>
      </c>
      <c r="Q2074" s="14">
        <v>0</v>
      </c>
      <c r="R2074" s="14">
        <v>2000</v>
      </c>
      <c r="S2074" s="14"/>
      <c r="T2074" s="14"/>
      <c r="U2074" s="14"/>
      <c r="V2074" s="14"/>
      <c r="W2074" s="14"/>
      <c r="X2074" s="14">
        <f t="shared" ref="X2074:X2132" si="5612">R2074+S2074+T2074+U2074+V2074+W2074</f>
        <v>2000</v>
      </c>
      <c r="Y2074" s="14"/>
      <c r="Z2074" s="14"/>
      <c r="AA2074" s="14"/>
      <c r="AB2074" s="14">
        <v>2000</v>
      </c>
      <c r="AC2074" s="14"/>
      <c r="AD2074" s="14"/>
      <c r="AE2074" s="14"/>
      <c r="AF2074" s="14"/>
      <c r="AG2074" s="14"/>
      <c r="AH2074" s="14">
        <v>2000</v>
      </c>
      <c r="AI2074" s="14">
        <v>0</v>
      </c>
      <c r="AJ2074" s="14">
        <v>0</v>
      </c>
      <c r="AK2074" s="14"/>
      <c r="AL2074" s="14"/>
      <c r="AM2074" s="14"/>
      <c r="AN2074" s="14"/>
      <c r="AO2074" s="14"/>
      <c r="AP2074" s="14">
        <f t="shared" ref="AP2074:AP2132" si="5613">AJ2074+AK2074+AL2074+AM2074+AN2074+AO2074</f>
        <v>0</v>
      </c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>
        <v>0</v>
      </c>
      <c r="BA2074" s="14">
        <v>0</v>
      </c>
      <c r="BB2074" s="14">
        <v>0</v>
      </c>
      <c r="BC2074" s="14"/>
      <c r="BD2074" s="14"/>
      <c r="BE2074" s="14"/>
      <c r="BF2074" s="14"/>
      <c r="BG2074" s="14"/>
      <c r="BH2074" s="14">
        <f t="shared" ref="BH2074:BH2132" si="5614">BB2074+BC2074+BD2074+BE2074+BF2074+BG2074</f>
        <v>0</v>
      </c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>
        <v>0</v>
      </c>
      <c r="BS2074" s="14">
        <v>0</v>
      </c>
      <c r="BT2074" s="14">
        <v>3000</v>
      </c>
      <c r="BU2074" s="14">
        <v>1000</v>
      </c>
      <c r="BV2074" s="14">
        <v>1000</v>
      </c>
      <c r="BW2074" s="14">
        <f t="shared" si="5571"/>
        <v>0</v>
      </c>
      <c r="BX2074" s="14">
        <v>0</v>
      </c>
      <c r="BY2074" s="14">
        <v>0</v>
      </c>
      <c r="BZ2074" s="14">
        <v>0</v>
      </c>
      <c r="CA2074" s="14">
        <f t="shared" si="5572"/>
        <v>1000</v>
      </c>
      <c r="CB2074" s="122">
        <f t="shared" si="5583"/>
        <v>100</v>
      </c>
    </row>
    <row r="2075" spans="1:80" x14ac:dyDescent="0.25">
      <c r="A2075" s="4" t="s">
        <v>928</v>
      </c>
      <c r="B2075" s="4" t="s">
        <v>88</v>
      </c>
      <c r="C2075" s="4" t="s">
        <v>1125</v>
      </c>
      <c r="D2075" s="79" t="s">
        <v>1126</v>
      </c>
      <c r="E2075" s="89">
        <v>6132</v>
      </c>
      <c r="F2075" s="79"/>
      <c r="G2075" s="75" t="s">
        <v>1906</v>
      </c>
      <c r="H2075" s="13" t="s">
        <v>196</v>
      </c>
      <c r="I2075" s="14">
        <v>43000</v>
      </c>
      <c r="J2075" s="14">
        <f t="shared" si="5570"/>
        <v>50000</v>
      </c>
      <c r="K2075" s="14">
        <v>50000</v>
      </c>
      <c r="L2075" s="14">
        <f t="shared" si="5574"/>
        <v>0</v>
      </c>
      <c r="M2075" s="14">
        <v>0</v>
      </c>
      <c r="N2075" s="14">
        <v>0</v>
      </c>
      <c r="O2075" s="14">
        <v>0</v>
      </c>
      <c r="P2075" s="14">
        <v>0</v>
      </c>
      <c r="Q2075" s="14">
        <v>0</v>
      </c>
      <c r="R2075" s="14">
        <v>0</v>
      </c>
      <c r="S2075" s="14"/>
      <c r="T2075" s="14"/>
      <c r="U2075" s="14"/>
      <c r="V2075" s="14"/>
      <c r="W2075" s="14"/>
      <c r="X2075" s="14">
        <f t="shared" si="5612"/>
        <v>0</v>
      </c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>
        <v>0</v>
      </c>
      <c r="AI2075" s="14">
        <v>0</v>
      </c>
      <c r="AJ2075" s="14">
        <v>0</v>
      </c>
      <c r="AK2075" s="14"/>
      <c r="AL2075" s="14"/>
      <c r="AM2075" s="14"/>
      <c r="AN2075" s="14"/>
      <c r="AO2075" s="14"/>
      <c r="AP2075" s="14">
        <f t="shared" si="5613"/>
        <v>0</v>
      </c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>
        <v>0</v>
      </c>
      <c r="BA2075" s="14">
        <v>0</v>
      </c>
      <c r="BB2075" s="14">
        <v>0</v>
      </c>
      <c r="BC2075" s="14"/>
      <c r="BD2075" s="14"/>
      <c r="BE2075" s="14"/>
      <c r="BF2075" s="14"/>
      <c r="BG2075" s="14"/>
      <c r="BH2075" s="14">
        <f t="shared" si="5614"/>
        <v>0</v>
      </c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>
        <v>0</v>
      </c>
      <c r="BS2075" s="14">
        <v>0</v>
      </c>
      <c r="BT2075" s="14">
        <v>50000</v>
      </c>
      <c r="BU2075" s="14">
        <v>50000</v>
      </c>
      <c r="BV2075" s="14">
        <v>33000</v>
      </c>
      <c r="BW2075" s="14">
        <f t="shared" si="5571"/>
        <v>3000</v>
      </c>
      <c r="BX2075" s="14">
        <v>0</v>
      </c>
      <c r="BY2075" s="14">
        <v>0</v>
      </c>
      <c r="BZ2075" s="14">
        <v>3000</v>
      </c>
      <c r="CA2075" s="14">
        <f t="shared" si="5572"/>
        <v>36000</v>
      </c>
      <c r="CB2075" s="122">
        <f t="shared" si="5583"/>
        <v>72</v>
      </c>
    </row>
    <row r="2076" spans="1:80" x14ac:dyDescent="0.25">
      <c r="A2076" s="4" t="s">
        <v>928</v>
      </c>
      <c r="B2076" s="4" t="s">
        <v>88</v>
      </c>
      <c r="C2076" s="4" t="s">
        <v>1125</v>
      </c>
      <c r="D2076" s="79" t="s">
        <v>1126</v>
      </c>
      <c r="E2076" s="89">
        <v>6133</v>
      </c>
      <c r="F2076" s="79"/>
      <c r="G2076" s="75" t="s">
        <v>1906</v>
      </c>
      <c r="H2076" s="13" t="s">
        <v>198</v>
      </c>
      <c r="I2076" s="14">
        <v>12000</v>
      </c>
      <c r="J2076" s="14">
        <f t="shared" si="5570"/>
        <v>14000</v>
      </c>
      <c r="K2076" s="14">
        <v>14000</v>
      </c>
      <c r="L2076" s="14">
        <f t="shared" si="5574"/>
        <v>0</v>
      </c>
      <c r="M2076" s="14">
        <v>0</v>
      </c>
      <c r="N2076" s="14">
        <v>0</v>
      </c>
      <c r="O2076" s="14">
        <v>0</v>
      </c>
      <c r="P2076" s="14">
        <v>0</v>
      </c>
      <c r="Q2076" s="14">
        <v>0</v>
      </c>
      <c r="R2076" s="14">
        <v>0</v>
      </c>
      <c r="S2076" s="14"/>
      <c r="T2076" s="14"/>
      <c r="U2076" s="14"/>
      <c r="V2076" s="14"/>
      <c r="W2076" s="14"/>
      <c r="X2076" s="14">
        <f t="shared" si="5612"/>
        <v>0</v>
      </c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>
        <v>0</v>
      </c>
      <c r="AI2076" s="14">
        <v>0</v>
      </c>
      <c r="AJ2076" s="14">
        <v>0</v>
      </c>
      <c r="AK2076" s="14"/>
      <c r="AL2076" s="14"/>
      <c r="AM2076" s="14"/>
      <c r="AN2076" s="14"/>
      <c r="AO2076" s="14"/>
      <c r="AP2076" s="14">
        <f t="shared" si="5613"/>
        <v>0</v>
      </c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>
        <v>0</v>
      </c>
      <c r="BA2076" s="14">
        <v>0</v>
      </c>
      <c r="BB2076" s="14">
        <v>0</v>
      </c>
      <c r="BC2076" s="14"/>
      <c r="BD2076" s="14"/>
      <c r="BE2076" s="14"/>
      <c r="BF2076" s="14"/>
      <c r="BG2076" s="14"/>
      <c r="BH2076" s="14">
        <f t="shared" si="5614"/>
        <v>0</v>
      </c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>
        <v>0</v>
      </c>
      <c r="BS2076" s="14">
        <v>0</v>
      </c>
      <c r="BT2076" s="14">
        <v>14000</v>
      </c>
      <c r="BU2076" s="14">
        <v>14000</v>
      </c>
      <c r="BV2076" s="14">
        <v>7200</v>
      </c>
      <c r="BW2076" s="14">
        <f t="shared" si="5571"/>
        <v>3600</v>
      </c>
      <c r="BX2076" s="14">
        <v>1200</v>
      </c>
      <c r="BY2076" s="14">
        <v>1200</v>
      </c>
      <c r="BZ2076" s="14">
        <v>1200</v>
      </c>
      <c r="CA2076" s="14">
        <f t="shared" si="5572"/>
        <v>10800</v>
      </c>
      <c r="CB2076" s="122">
        <f t="shared" si="5583"/>
        <v>77.142857142857153</v>
      </c>
    </row>
    <row r="2077" spans="1:80" x14ac:dyDescent="0.25">
      <c r="A2077" s="4" t="s">
        <v>928</v>
      </c>
      <c r="B2077" s="4" t="s">
        <v>88</v>
      </c>
      <c r="C2077" s="4" t="s">
        <v>1125</v>
      </c>
      <c r="D2077" s="79" t="s">
        <v>1126</v>
      </c>
      <c r="E2077" s="89">
        <v>6134</v>
      </c>
      <c r="F2077" s="79"/>
      <c r="G2077" s="75" t="s">
        <v>1906</v>
      </c>
      <c r="H2077" s="13" t="s">
        <v>200</v>
      </c>
      <c r="I2077" s="14">
        <v>18000</v>
      </c>
      <c r="J2077" s="14">
        <f t="shared" si="5570"/>
        <v>19000</v>
      </c>
      <c r="K2077" s="14">
        <v>11000</v>
      </c>
      <c r="L2077" s="14">
        <f t="shared" si="5574"/>
        <v>8000</v>
      </c>
      <c r="M2077" s="14">
        <v>7000</v>
      </c>
      <c r="N2077" s="14">
        <v>0</v>
      </c>
      <c r="O2077" s="14">
        <v>1000</v>
      </c>
      <c r="P2077" s="14">
        <v>0</v>
      </c>
      <c r="Q2077" s="14">
        <v>0</v>
      </c>
      <c r="R2077" s="14">
        <v>7000</v>
      </c>
      <c r="S2077" s="14"/>
      <c r="T2077" s="14"/>
      <c r="U2077" s="14"/>
      <c r="V2077" s="14"/>
      <c r="W2077" s="14"/>
      <c r="X2077" s="14">
        <f t="shared" si="5612"/>
        <v>7000</v>
      </c>
      <c r="Y2077" s="14"/>
      <c r="Z2077" s="14"/>
      <c r="AA2077" s="14"/>
      <c r="AB2077" s="14"/>
      <c r="AC2077" s="14"/>
      <c r="AD2077" s="14"/>
      <c r="AE2077" s="14"/>
      <c r="AF2077" s="14"/>
      <c r="AG2077" s="14">
        <v>2530</v>
      </c>
      <c r="AH2077" s="14">
        <v>2530</v>
      </c>
      <c r="AI2077" s="14">
        <v>4470</v>
      </c>
      <c r="AJ2077" s="14">
        <v>0</v>
      </c>
      <c r="AK2077" s="14"/>
      <c r="AL2077" s="14"/>
      <c r="AM2077" s="14"/>
      <c r="AN2077" s="14"/>
      <c r="AO2077" s="14"/>
      <c r="AP2077" s="14">
        <f t="shared" si="5613"/>
        <v>0</v>
      </c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>
        <v>0</v>
      </c>
      <c r="BA2077" s="14">
        <v>0</v>
      </c>
      <c r="BB2077" s="14">
        <v>1000</v>
      </c>
      <c r="BC2077" s="14"/>
      <c r="BD2077" s="14"/>
      <c r="BE2077" s="14"/>
      <c r="BF2077" s="14"/>
      <c r="BG2077" s="14"/>
      <c r="BH2077" s="14">
        <f t="shared" si="5614"/>
        <v>1000</v>
      </c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>
        <v>0</v>
      </c>
      <c r="BS2077" s="14">
        <v>1000</v>
      </c>
      <c r="BT2077" s="14">
        <v>30000</v>
      </c>
      <c r="BU2077" s="14">
        <v>22000</v>
      </c>
      <c r="BV2077" s="14">
        <v>11100</v>
      </c>
      <c r="BW2077" s="14">
        <f t="shared" si="5571"/>
        <v>5550</v>
      </c>
      <c r="BX2077" s="14">
        <v>1850</v>
      </c>
      <c r="BY2077" s="14">
        <v>1850</v>
      </c>
      <c r="BZ2077" s="14">
        <v>1850</v>
      </c>
      <c r="CA2077" s="14">
        <f t="shared" si="5572"/>
        <v>16650</v>
      </c>
      <c r="CB2077" s="122">
        <f t="shared" si="5583"/>
        <v>75.681818181818187</v>
      </c>
    </row>
    <row r="2078" spans="1:80" x14ac:dyDescent="0.25">
      <c r="A2078" s="4" t="s">
        <v>928</v>
      </c>
      <c r="B2078" s="4" t="s">
        <v>88</v>
      </c>
      <c r="C2078" s="4" t="s">
        <v>1125</v>
      </c>
      <c r="D2078" s="79" t="s">
        <v>1126</v>
      </c>
      <c r="E2078" s="89">
        <v>6135</v>
      </c>
      <c r="F2078" s="79"/>
      <c r="G2078" s="75" t="s">
        <v>1906</v>
      </c>
      <c r="H2078" s="13" t="s">
        <v>201</v>
      </c>
      <c r="I2078" s="14">
        <v>600</v>
      </c>
      <c r="J2078" s="14">
        <f t="shared" si="5570"/>
        <v>500</v>
      </c>
      <c r="K2078" s="14">
        <v>200</v>
      </c>
      <c r="L2078" s="14">
        <f t="shared" si="5574"/>
        <v>300</v>
      </c>
      <c r="M2078" s="14">
        <v>300</v>
      </c>
      <c r="N2078" s="14">
        <v>0</v>
      </c>
      <c r="O2078" s="14">
        <v>0</v>
      </c>
      <c r="P2078" s="14">
        <v>0</v>
      </c>
      <c r="Q2078" s="14">
        <v>0</v>
      </c>
      <c r="R2078" s="14">
        <v>300</v>
      </c>
      <c r="S2078" s="14"/>
      <c r="T2078" s="14"/>
      <c r="U2078" s="14"/>
      <c r="V2078" s="14"/>
      <c r="W2078" s="14"/>
      <c r="X2078" s="14">
        <f t="shared" si="5612"/>
        <v>300</v>
      </c>
      <c r="Y2078" s="14"/>
      <c r="Z2078" s="14"/>
      <c r="AA2078" s="14"/>
      <c r="AB2078" s="14"/>
      <c r="AC2078" s="14"/>
      <c r="AD2078" s="14"/>
      <c r="AE2078" s="14"/>
      <c r="AF2078" s="14"/>
      <c r="AG2078" s="14">
        <v>300</v>
      </c>
      <c r="AH2078" s="14">
        <v>300</v>
      </c>
      <c r="AI2078" s="14">
        <v>0</v>
      </c>
      <c r="AJ2078" s="14">
        <v>0</v>
      </c>
      <c r="AK2078" s="14"/>
      <c r="AL2078" s="14"/>
      <c r="AM2078" s="14"/>
      <c r="AN2078" s="14"/>
      <c r="AO2078" s="14"/>
      <c r="AP2078" s="14">
        <f t="shared" si="5613"/>
        <v>0</v>
      </c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>
        <v>0</v>
      </c>
      <c r="BA2078" s="14">
        <v>0</v>
      </c>
      <c r="BB2078" s="14">
        <v>0</v>
      </c>
      <c r="BC2078" s="14"/>
      <c r="BD2078" s="14"/>
      <c r="BE2078" s="14"/>
      <c r="BF2078" s="14"/>
      <c r="BG2078" s="14"/>
      <c r="BH2078" s="14">
        <f t="shared" si="5614"/>
        <v>0</v>
      </c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>
        <v>0</v>
      </c>
      <c r="BS2078" s="14">
        <v>0</v>
      </c>
      <c r="BT2078" s="14">
        <v>500</v>
      </c>
      <c r="BU2078" s="14">
        <v>200</v>
      </c>
      <c r="BV2078" s="14">
        <v>100</v>
      </c>
      <c r="BW2078" s="14">
        <f t="shared" si="5571"/>
        <v>100</v>
      </c>
      <c r="BX2078" s="14">
        <v>100</v>
      </c>
      <c r="BY2078" s="14">
        <v>0</v>
      </c>
      <c r="BZ2078" s="14">
        <v>0</v>
      </c>
      <c r="CA2078" s="14">
        <f t="shared" si="5572"/>
        <v>200</v>
      </c>
      <c r="CB2078" s="122">
        <f t="shared" si="5583"/>
        <v>100</v>
      </c>
    </row>
    <row r="2079" spans="1:80" x14ac:dyDescent="0.25">
      <c r="A2079" s="4" t="s">
        <v>928</v>
      </c>
      <c r="B2079" s="4" t="s">
        <v>88</v>
      </c>
      <c r="C2079" s="4" t="s">
        <v>1125</v>
      </c>
      <c r="D2079" s="79" t="s">
        <v>1126</v>
      </c>
      <c r="E2079" s="89">
        <v>6137</v>
      </c>
      <c r="F2079" s="79"/>
      <c r="G2079" s="75" t="s">
        <v>1906</v>
      </c>
      <c r="H2079" s="13" t="s">
        <v>204</v>
      </c>
      <c r="I2079" s="14">
        <v>13000</v>
      </c>
      <c r="J2079" s="14">
        <f t="shared" si="5570"/>
        <v>13000</v>
      </c>
      <c r="K2079" s="14">
        <v>6000</v>
      </c>
      <c r="L2079" s="14">
        <f t="shared" si="5574"/>
        <v>7000</v>
      </c>
      <c r="M2079" s="14">
        <v>7000</v>
      </c>
      <c r="N2079" s="14">
        <v>0</v>
      </c>
      <c r="O2079" s="14">
        <v>0</v>
      </c>
      <c r="P2079" s="14">
        <v>0</v>
      </c>
      <c r="Q2079" s="14">
        <v>0</v>
      </c>
      <c r="R2079" s="14">
        <v>7000</v>
      </c>
      <c r="S2079" s="14"/>
      <c r="T2079" s="14"/>
      <c r="U2079" s="14"/>
      <c r="V2079" s="14"/>
      <c r="W2079" s="14"/>
      <c r="X2079" s="14">
        <f t="shared" si="5612"/>
        <v>7000</v>
      </c>
      <c r="Y2079" s="14"/>
      <c r="Z2079" s="14">
        <v>1460</v>
      </c>
      <c r="AA2079" s="14"/>
      <c r="AB2079" s="14"/>
      <c r="AC2079" s="14"/>
      <c r="AD2079" s="14">
        <v>1860</v>
      </c>
      <c r="AE2079" s="14"/>
      <c r="AF2079" s="14"/>
      <c r="AG2079" s="14">
        <v>3680</v>
      </c>
      <c r="AH2079" s="14">
        <v>7000</v>
      </c>
      <c r="AI2079" s="14">
        <v>0</v>
      </c>
      <c r="AJ2079" s="14">
        <v>0</v>
      </c>
      <c r="AK2079" s="14"/>
      <c r="AL2079" s="14"/>
      <c r="AM2079" s="14"/>
      <c r="AN2079" s="14"/>
      <c r="AO2079" s="14"/>
      <c r="AP2079" s="14">
        <f t="shared" si="5613"/>
        <v>0</v>
      </c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>
        <v>0</v>
      </c>
      <c r="BA2079" s="14">
        <v>0</v>
      </c>
      <c r="BB2079" s="14">
        <v>0</v>
      </c>
      <c r="BC2079" s="14"/>
      <c r="BD2079" s="14"/>
      <c r="BE2079" s="14"/>
      <c r="BF2079" s="14"/>
      <c r="BG2079" s="14"/>
      <c r="BH2079" s="14">
        <f t="shared" si="5614"/>
        <v>0</v>
      </c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>
        <v>0</v>
      </c>
      <c r="BS2079" s="14">
        <v>0</v>
      </c>
      <c r="BT2079" s="14">
        <v>13000</v>
      </c>
      <c r="BU2079" s="14">
        <v>6000</v>
      </c>
      <c r="BV2079" s="14">
        <v>2920</v>
      </c>
      <c r="BW2079" s="14">
        <f t="shared" si="5571"/>
        <v>1800</v>
      </c>
      <c r="BX2079" s="14">
        <v>600</v>
      </c>
      <c r="BY2079" s="14">
        <v>600</v>
      </c>
      <c r="BZ2079" s="14">
        <v>600</v>
      </c>
      <c r="CA2079" s="14">
        <f t="shared" si="5572"/>
        <v>4720</v>
      </c>
      <c r="CB2079" s="122">
        <f t="shared" si="5583"/>
        <v>78.666666666666657</v>
      </c>
    </row>
    <row r="2080" spans="1:80" x14ac:dyDescent="0.25">
      <c r="A2080" s="1" t="s">
        <v>928</v>
      </c>
      <c r="B2080" s="1" t="s">
        <v>88</v>
      </c>
      <c r="C2080" s="1" t="s">
        <v>1125</v>
      </c>
      <c r="D2080" s="82" t="s">
        <v>1126</v>
      </c>
      <c r="E2080" s="82" t="s">
        <v>50</v>
      </c>
      <c r="F2080" s="79" t="s">
        <v>1</v>
      </c>
      <c r="G2080" s="13" t="s">
        <v>1</v>
      </c>
      <c r="H2080" s="2" t="s">
        <v>51</v>
      </c>
      <c r="I2080" s="12">
        <f>SUM(I2081:I2083)</f>
        <v>27000</v>
      </c>
      <c r="J2080" s="12">
        <f t="shared" si="5570"/>
        <v>26831</v>
      </c>
      <c r="K2080" s="12">
        <f t="shared" ref="K2080" si="5615">SUM(K2081:K2083)</f>
        <v>21831</v>
      </c>
      <c r="L2080" s="12">
        <f t="shared" si="5574"/>
        <v>5000</v>
      </c>
      <c r="M2080" s="12">
        <f t="shared" ref="M2080:Q2080" si="5616">SUM(M2081:M2083)</f>
        <v>5000</v>
      </c>
      <c r="N2080" s="12">
        <f t="shared" si="5616"/>
        <v>0</v>
      </c>
      <c r="O2080" s="12">
        <f t="shared" si="5616"/>
        <v>0</v>
      </c>
      <c r="P2080" s="12">
        <f t="shared" si="5616"/>
        <v>0</v>
      </c>
      <c r="Q2080" s="12">
        <f t="shared" si="5616"/>
        <v>0</v>
      </c>
      <c r="R2080" s="12">
        <f t="shared" ref="R2080:AG2080" si="5617">SUM(R2081:R2083)</f>
        <v>5000</v>
      </c>
      <c r="S2080" s="12">
        <f t="shared" si="5617"/>
        <v>0</v>
      </c>
      <c r="T2080" s="12">
        <f t="shared" si="5617"/>
        <v>0</v>
      </c>
      <c r="U2080" s="12">
        <f t="shared" si="5617"/>
        <v>0</v>
      </c>
      <c r="V2080" s="12">
        <f t="shared" si="5617"/>
        <v>0</v>
      </c>
      <c r="W2080" s="12">
        <f t="shared" si="5617"/>
        <v>0</v>
      </c>
      <c r="X2080" s="12">
        <f t="shared" si="5617"/>
        <v>5000</v>
      </c>
      <c r="Y2080" s="12">
        <f t="shared" si="5617"/>
        <v>0</v>
      </c>
      <c r="Z2080" s="12">
        <f t="shared" si="5617"/>
        <v>0</v>
      </c>
      <c r="AA2080" s="12">
        <f t="shared" si="5617"/>
        <v>2515</v>
      </c>
      <c r="AB2080" s="12">
        <f t="shared" si="5617"/>
        <v>765</v>
      </c>
      <c r="AC2080" s="12">
        <f t="shared" si="5617"/>
        <v>0</v>
      </c>
      <c r="AD2080" s="12">
        <f t="shared" si="5617"/>
        <v>1000</v>
      </c>
      <c r="AE2080" s="12">
        <f t="shared" si="5617"/>
        <v>0</v>
      </c>
      <c r="AF2080" s="12">
        <f t="shared" si="5617"/>
        <v>0</v>
      </c>
      <c r="AG2080" s="12">
        <f t="shared" si="5617"/>
        <v>0</v>
      </c>
      <c r="AH2080" s="12">
        <v>4280</v>
      </c>
      <c r="AI2080" s="12">
        <v>720</v>
      </c>
      <c r="AJ2080" s="12">
        <f t="shared" ref="AJ2080:AY2080" si="5618">SUM(AJ2081:AJ2083)</f>
        <v>0</v>
      </c>
      <c r="AK2080" s="12">
        <f t="shared" si="5618"/>
        <v>0</v>
      </c>
      <c r="AL2080" s="12">
        <f t="shared" si="5618"/>
        <v>0</v>
      </c>
      <c r="AM2080" s="12">
        <f t="shared" si="5618"/>
        <v>0</v>
      </c>
      <c r="AN2080" s="12">
        <f t="shared" si="5618"/>
        <v>0</v>
      </c>
      <c r="AO2080" s="12">
        <f t="shared" si="5618"/>
        <v>0</v>
      </c>
      <c r="AP2080" s="12">
        <f t="shared" si="5618"/>
        <v>0</v>
      </c>
      <c r="AQ2080" s="12">
        <f t="shared" si="5618"/>
        <v>0</v>
      </c>
      <c r="AR2080" s="12">
        <f t="shared" si="5618"/>
        <v>0</v>
      </c>
      <c r="AS2080" s="12">
        <f t="shared" si="5618"/>
        <v>0</v>
      </c>
      <c r="AT2080" s="12">
        <f t="shared" si="5618"/>
        <v>0</v>
      </c>
      <c r="AU2080" s="12">
        <f t="shared" si="5618"/>
        <v>0</v>
      </c>
      <c r="AV2080" s="12">
        <f t="shared" si="5618"/>
        <v>0</v>
      </c>
      <c r="AW2080" s="12">
        <f t="shared" si="5618"/>
        <v>0</v>
      </c>
      <c r="AX2080" s="12">
        <f t="shared" si="5618"/>
        <v>0</v>
      </c>
      <c r="AY2080" s="12">
        <f t="shared" si="5618"/>
        <v>0</v>
      </c>
      <c r="AZ2080" s="12">
        <v>0</v>
      </c>
      <c r="BA2080" s="12">
        <v>0</v>
      </c>
      <c r="BB2080" s="12">
        <f t="shared" ref="BB2080:BQ2080" si="5619">SUM(BB2081:BB2083)</f>
        <v>0</v>
      </c>
      <c r="BC2080" s="12">
        <f t="shared" si="5619"/>
        <v>0</v>
      </c>
      <c r="BD2080" s="12">
        <f t="shared" si="5619"/>
        <v>0</v>
      </c>
      <c r="BE2080" s="12">
        <f t="shared" si="5619"/>
        <v>0</v>
      </c>
      <c r="BF2080" s="12">
        <f t="shared" si="5619"/>
        <v>0</v>
      </c>
      <c r="BG2080" s="12">
        <f t="shared" si="5619"/>
        <v>0</v>
      </c>
      <c r="BH2080" s="12">
        <f t="shared" si="5619"/>
        <v>0</v>
      </c>
      <c r="BI2080" s="12">
        <f t="shared" si="5619"/>
        <v>0</v>
      </c>
      <c r="BJ2080" s="12">
        <f t="shared" si="5619"/>
        <v>0</v>
      </c>
      <c r="BK2080" s="12">
        <f t="shared" si="5619"/>
        <v>0</v>
      </c>
      <c r="BL2080" s="12">
        <f t="shared" si="5619"/>
        <v>0</v>
      </c>
      <c r="BM2080" s="12">
        <f t="shared" si="5619"/>
        <v>0</v>
      </c>
      <c r="BN2080" s="12">
        <f t="shared" si="5619"/>
        <v>0</v>
      </c>
      <c r="BO2080" s="12">
        <f t="shared" si="5619"/>
        <v>0</v>
      </c>
      <c r="BP2080" s="12">
        <f t="shared" si="5619"/>
        <v>0</v>
      </c>
      <c r="BQ2080" s="12">
        <f t="shared" si="5619"/>
        <v>0</v>
      </c>
      <c r="BR2080" s="12">
        <v>0</v>
      </c>
      <c r="BS2080" s="12">
        <v>0</v>
      </c>
      <c r="BT2080" s="12">
        <f t="shared" ref="BT2080:BZ2080" si="5620">SUM(BT2081:BT2083)</f>
        <v>27138</v>
      </c>
      <c r="BU2080" s="12">
        <f t="shared" si="5620"/>
        <v>22138</v>
      </c>
      <c r="BV2080" s="12">
        <f t="shared" si="5620"/>
        <v>12890</v>
      </c>
      <c r="BW2080" s="12">
        <f t="shared" si="5620"/>
        <v>5248</v>
      </c>
      <c r="BX2080" s="12">
        <f t="shared" si="5620"/>
        <v>1816</v>
      </c>
      <c r="BY2080" s="12">
        <f t="shared" si="5620"/>
        <v>1716</v>
      </c>
      <c r="BZ2080" s="12">
        <f t="shared" si="5620"/>
        <v>1716</v>
      </c>
      <c r="CA2080" s="12">
        <f t="shared" si="5572"/>
        <v>18138</v>
      </c>
      <c r="CB2080" s="124">
        <f t="shared" si="5583"/>
        <v>81.931520462553081</v>
      </c>
    </row>
    <row r="2081" spans="1:80" x14ac:dyDescent="0.25">
      <c r="A2081" s="4" t="s">
        <v>928</v>
      </c>
      <c r="B2081" s="4" t="s">
        <v>88</v>
      </c>
      <c r="C2081" s="4" t="s">
        <v>1125</v>
      </c>
      <c r="D2081" s="79" t="s">
        <v>1126</v>
      </c>
      <c r="E2081" s="89">
        <v>6139</v>
      </c>
      <c r="F2081" s="79"/>
      <c r="G2081" s="75" t="s">
        <v>1906</v>
      </c>
      <c r="H2081" s="13" t="s">
        <v>51</v>
      </c>
      <c r="I2081" s="14">
        <v>15400</v>
      </c>
      <c r="J2081" s="14">
        <f t="shared" si="5570"/>
        <v>13300</v>
      </c>
      <c r="K2081" s="14">
        <v>8300</v>
      </c>
      <c r="L2081" s="14">
        <f t="shared" si="5574"/>
        <v>5000</v>
      </c>
      <c r="M2081" s="14">
        <v>5000</v>
      </c>
      <c r="N2081" s="14">
        <v>0</v>
      </c>
      <c r="O2081" s="14">
        <v>0</v>
      </c>
      <c r="P2081" s="14">
        <v>0</v>
      </c>
      <c r="Q2081" s="14">
        <v>0</v>
      </c>
      <c r="R2081" s="14">
        <v>5000</v>
      </c>
      <c r="S2081" s="14"/>
      <c r="T2081" s="14"/>
      <c r="U2081" s="14"/>
      <c r="V2081" s="14"/>
      <c r="W2081" s="14"/>
      <c r="X2081" s="14">
        <f t="shared" si="5612"/>
        <v>5000</v>
      </c>
      <c r="Y2081" s="14"/>
      <c r="Z2081" s="14"/>
      <c r="AA2081" s="14">
        <v>2515</v>
      </c>
      <c r="AB2081" s="14">
        <v>765</v>
      </c>
      <c r="AC2081" s="14"/>
      <c r="AD2081" s="14">
        <v>1000</v>
      </c>
      <c r="AE2081" s="14"/>
      <c r="AF2081" s="14"/>
      <c r="AG2081" s="14"/>
      <c r="AH2081" s="14">
        <v>4280</v>
      </c>
      <c r="AI2081" s="14">
        <v>720</v>
      </c>
      <c r="AJ2081" s="14">
        <v>0</v>
      </c>
      <c r="AK2081" s="14"/>
      <c r="AL2081" s="14"/>
      <c r="AM2081" s="14"/>
      <c r="AN2081" s="14"/>
      <c r="AO2081" s="14"/>
      <c r="AP2081" s="14">
        <f t="shared" si="5613"/>
        <v>0</v>
      </c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>
        <v>0</v>
      </c>
      <c r="BA2081" s="14">
        <v>0</v>
      </c>
      <c r="BB2081" s="14">
        <v>0</v>
      </c>
      <c r="BC2081" s="14"/>
      <c r="BD2081" s="14"/>
      <c r="BE2081" s="14"/>
      <c r="BF2081" s="14"/>
      <c r="BG2081" s="14"/>
      <c r="BH2081" s="14">
        <f t="shared" si="5614"/>
        <v>0</v>
      </c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>
        <v>0</v>
      </c>
      <c r="BS2081" s="14">
        <v>0</v>
      </c>
      <c r="BT2081" s="14">
        <v>13300</v>
      </c>
      <c r="BU2081" s="14">
        <v>8300</v>
      </c>
      <c r="BV2081" s="14">
        <v>4200</v>
      </c>
      <c r="BW2081" s="14">
        <f t="shared" si="5571"/>
        <v>1600</v>
      </c>
      <c r="BX2081" s="14">
        <v>600</v>
      </c>
      <c r="BY2081" s="14">
        <v>500</v>
      </c>
      <c r="BZ2081" s="14">
        <v>500</v>
      </c>
      <c r="CA2081" s="14">
        <f t="shared" si="5572"/>
        <v>5800</v>
      </c>
      <c r="CB2081" s="122">
        <f t="shared" si="5583"/>
        <v>69.879518072289159</v>
      </c>
    </row>
    <row r="2082" spans="1:80" ht="22.5" x14ac:dyDescent="0.25">
      <c r="A2082" s="4" t="s">
        <v>928</v>
      </c>
      <c r="B2082" s="4" t="s">
        <v>88</v>
      </c>
      <c r="C2082" s="4" t="s">
        <v>1125</v>
      </c>
      <c r="D2082" s="79" t="s">
        <v>1126</v>
      </c>
      <c r="E2082" s="89">
        <v>6139</v>
      </c>
      <c r="F2082" s="79" t="s">
        <v>1133</v>
      </c>
      <c r="G2082" s="75" t="s">
        <v>1906</v>
      </c>
      <c r="H2082" s="13" t="s">
        <v>59</v>
      </c>
      <c r="I2082" s="14">
        <v>5200</v>
      </c>
      <c r="J2082" s="14">
        <f t="shared" si="5570"/>
        <v>6131</v>
      </c>
      <c r="K2082" s="14">
        <v>6131</v>
      </c>
      <c r="L2082" s="14">
        <f t="shared" si="5574"/>
        <v>0</v>
      </c>
      <c r="M2082" s="14">
        <v>0</v>
      </c>
      <c r="N2082" s="14">
        <v>0</v>
      </c>
      <c r="O2082" s="14">
        <v>0</v>
      </c>
      <c r="P2082" s="14">
        <v>0</v>
      </c>
      <c r="Q2082" s="14">
        <v>0</v>
      </c>
      <c r="R2082" s="14">
        <v>0</v>
      </c>
      <c r="S2082" s="14"/>
      <c r="T2082" s="14"/>
      <c r="U2082" s="14"/>
      <c r="V2082" s="14"/>
      <c r="W2082" s="14"/>
      <c r="X2082" s="14">
        <f t="shared" si="5612"/>
        <v>0</v>
      </c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>
        <v>0</v>
      </c>
      <c r="AI2082" s="14">
        <v>0</v>
      </c>
      <c r="AJ2082" s="14">
        <v>0</v>
      </c>
      <c r="AK2082" s="14"/>
      <c r="AL2082" s="14"/>
      <c r="AM2082" s="14"/>
      <c r="AN2082" s="14"/>
      <c r="AO2082" s="14"/>
      <c r="AP2082" s="14">
        <f t="shared" si="5613"/>
        <v>0</v>
      </c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>
        <v>0</v>
      </c>
      <c r="BA2082" s="14">
        <v>0</v>
      </c>
      <c r="BB2082" s="14">
        <v>0</v>
      </c>
      <c r="BC2082" s="14"/>
      <c r="BD2082" s="14"/>
      <c r="BE2082" s="14"/>
      <c r="BF2082" s="14"/>
      <c r="BG2082" s="14"/>
      <c r="BH2082" s="14">
        <f t="shared" si="5614"/>
        <v>0</v>
      </c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>
        <v>0</v>
      </c>
      <c r="BS2082" s="14">
        <v>0</v>
      </c>
      <c r="BT2082" s="14">
        <v>6438</v>
      </c>
      <c r="BU2082" s="14">
        <v>6438</v>
      </c>
      <c r="BV2082" s="14">
        <v>3700</v>
      </c>
      <c r="BW2082" s="14">
        <f t="shared" si="5571"/>
        <v>1848</v>
      </c>
      <c r="BX2082" s="14">
        <v>616</v>
      </c>
      <c r="BY2082" s="14">
        <v>616</v>
      </c>
      <c r="BZ2082" s="14">
        <v>616</v>
      </c>
      <c r="CA2082" s="14">
        <f t="shared" si="5572"/>
        <v>5548</v>
      </c>
      <c r="CB2082" s="122">
        <f t="shared" si="5583"/>
        <v>86.175831003417215</v>
      </c>
    </row>
    <row r="2083" spans="1:80" ht="22.5" x14ac:dyDescent="0.25">
      <c r="A2083" s="4" t="s">
        <v>928</v>
      </c>
      <c r="B2083" s="4" t="s">
        <v>88</v>
      </c>
      <c r="C2083" s="4" t="s">
        <v>1125</v>
      </c>
      <c r="D2083" s="79" t="s">
        <v>1126</v>
      </c>
      <c r="E2083" s="89">
        <v>6139</v>
      </c>
      <c r="F2083" s="79" t="s">
        <v>1134</v>
      </c>
      <c r="G2083" s="75" t="s">
        <v>1906</v>
      </c>
      <c r="H2083" s="13" t="s">
        <v>65</v>
      </c>
      <c r="I2083" s="14">
        <v>6400</v>
      </c>
      <c r="J2083" s="14">
        <f t="shared" si="5570"/>
        <v>7400</v>
      </c>
      <c r="K2083" s="14">
        <v>7400</v>
      </c>
      <c r="L2083" s="14">
        <f t="shared" si="5574"/>
        <v>0</v>
      </c>
      <c r="M2083" s="14">
        <v>0</v>
      </c>
      <c r="N2083" s="14">
        <v>0</v>
      </c>
      <c r="O2083" s="14">
        <v>0</v>
      </c>
      <c r="P2083" s="14">
        <v>0</v>
      </c>
      <c r="Q2083" s="14">
        <v>0</v>
      </c>
      <c r="R2083" s="14">
        <v>0</v>
      </c>
      <c r="S2083" s="14"/>
      <c r="T2083" s="14"/>
      <c r="U2083" s="14"/>
      <c r="V2083" s="14"/>
      <c r="W2083" s="14"/>
      <c r="X2083" s="14">
        <f t="shared" si="5612"/>
        <v>0</v>
      </c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>
        <v>0</v>
      </c>
      <c r="AI2083" s="14">
        <v>0</v>
      </c>
      <c r="AJ2083" s="14">
        <v>0</v>
      </c>
      <c r="AK2083" s="14"/>
      <c r="AL2083" s="14"/>
      <c r="AM2083" s="14"/>
      <c r="AN2083" s="14"/>
      <c r="AO2083" s="14"/>
      <c r="AP2083" s="14">
        <f t="shared" si="5613"/>
        <v>0</v>
      </c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>
        <v>0</v>
      </c>
      <c r="BA2083" s="14">
        <v>0</v>
      </c>
      <c r="BB2083" s="14">
        <v>0</v>
      </c>
      <c r="BC2083" s="14"/>
      <c r="BD2083" s="14"/>
      <c r="BE2083" s="14"/>
      <c r="BF2083" s="14"/>
      <c r="BG2083" s="14"/>
      <c r="BH2083" s="14">
        <f t="shared" si="5614"/>
        <v>0</v>
      </c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>
        <v>0</v>
      </c>
      <c r="BS2083" s="14">
        <v>0</v>
      </c>
      <c r="BT2083" s="14">
        <v>7400</v>
      </c>
      <c r="BU2083" s="14">
        <v>7400</v>
      </c>
      <c r="BV2083" s="14">
        <v>4990</v>
      </c>
      <c r="BW2083" s="14">
        <f t="shared" si="5571"/>
        <v>1800</v>
      </c>
      <c r="BX2083" s="14">
        <v>600</v>
      </c>
      <c r="BY2083" s="14">
        <v>600</v>
      </c>
      <c r="BZ2083" s="14">
        <v>600</v>
      </c>
      <c r="CA2083" s="14">
        <f t="shared" si="5572"/>
        <v>6790</v>
      </c>
      <c r="CB2083" s="122">
        <f t="shared" si="5583"/>
        <v>91.756756756756758</v>
      </c>
    </row>
    <row r="2084" spans="1:80" ht="22.5" x14ac:dyDescent="0.25">
      <c r="A2084" s="1" t="s">
        <v>1</v>
      </c>
      <c r="B2084" s="1" t="s">
        <v>1</v>
      </c>
      <c r="C2084" s="1" t="s">
        <v>1</v>
      </c>
      <c r="D2084" s="78" t="s">
        <v>1</v>
      </c>
      <c r="E2084" s="78" t="s">
        <v>1</v>
      </c>
      <c r="F2084" s="78" t="s">
        <v>1</v>
      </c>
      <c r="G2084" s="2" t="s">
        <v>1</v>
      </c>
      <c r="H2084" s="10" t="s">
        <v>66</v>
      </c>
      <c r="I2084" s="11">
        <f>SUM(I2085)</f>
        <v>100</v>
      </c>
      <c r="J2084" s="11">
        <f t="shared" si="5570"/>
        <v>100</v>
      </c>
      <c r="K2084" s="11">
        <f t="shared" ref="K2084:Q2085" si="5621">SUM(K2085)</f>
        <v>100</v>
      </c>
      <c r="L2084" s="11">
        <f t="shared" si="5574"/>
        <v>0</v>
      </c>
      <c r="M2084" s="11">
        <f t="shared" si="5621"/>
        <v>0</v>
      </c>
      <c r="N2084" s="11">
        <f t="shared" si="5621"/>
        <v>0</v>
      </c>
      <c r="O2084" s="11">
        <f t="shared" si="5621"/>
        <v>0</v>
      </c>
      <c r="P2084" s="11">
        <f t="shared" si="5621"/>
        <v>0</v>
      </c>
      <c r="Q2084" s="11">
        <f t="shared" si="5621"/>
        <v>0</v>
      </c>
      <c r="R2084" s="11">
        <f t="shared" ref="R2084:AG2085" si="5622">SUM(R2085)</f>
        <v>0</v>
      </c>
      <c r="S2084" s="11">
        <f t="shared" si="5622"/>
        <v>0</v>
      </c>
      <c r="T2084" s="11">
        <f t="shared" si="5622"/>
        <v>0</v>
      </c>
      <c r="U2084" s="11">
        <f t="shared" si="5622"/>
        <v>0</v>
      </c>
      <c r="V2084" s="11">
        <f t="shared" si="5622"/>
        <v>0</v>
      </c>
      <c r="W2084" s="11">
        <f t="shared" si="5622"/>
        <v>0</v>
      </c>
      <c r="X2084" s="11">
        <f t="shared" si="5622"/>
        <v>0</v>
      </c>
      <c r="Y2084" s="11">
        <f t="shared" si="5622"/>
        <v>0</v>
      </c>
      <c r="Z2084" s="11">
        <f t="shared" si="5622"/>
        <v>0</v>
      </c>
      <c r="AA2084" s="11">
        <f t="shared" si="5622"/>
        <v>0</v>
      </c>
      <c r="AB2084" s="11">
        <f t="shared" si="5622"/>
        <v>0</v>
      </c>
      <c r="AC2084" s="11">
        <f t="shared" si="5622"/>
        <v>0</v>
      </c>
      <c r="AD2084" s="11">
        <f t="shared" si="5622"/>
        <v>0</v>
      </c>
      <c r="AE2084" s="11">
        <f t="shared" si="5622"/>
        <v>0</v>
      </c>
      <c r="AF2084" s="11">
        <f t="shared" si="5622"/>
        <v>0</v>
      </c>
      <c r="AG2084" s="11">
        <f t="shared" si="5622"/>
        <v>0</v>
      </c>
      <c r="AH2084" s="11">
        <v>0</v>
      </c>
      <c r="AI2084" s="11">
        <v>0</v>
      </c>
      <c r="AJ2084" s="11">
        <f t="shared" ref="AJ2084:AY2085" si="5623">SUM(AJ2085)</f>
        <v>0</v>
      </c>
      <c r="AK2084" s="11">
        <f t="shared" si="5623"/>
        <v>0</v>
      </c>
      <c r="AL2084" s="11">
        <f t="shared" si="5623"/>
        <v>0</v>
      </c>
      <c r="AM2084" s="11">
        <f t="shared" si="5623"/>
        <v>0</v>
      </c>
      <c r="AN2084" s="11">
        <f t="shared" si="5623"/>
        <v>0</v>
      </c>
      <c r="AO2084" s="11">
        <f t="shared" si="5623"/>
        <v>0</v>
      </c>
      <c r="AP2084" s="11">
        <f t="shared" si="5623"/>
        <v>0</v>
      </c>
      <c r="AQ2084" s="11">
        <f t="shared" si="5623"/>
        <v>0</v>
      </c>
      <c r="AR2084" s="11">
        <f t="shared" si="5623"/>
        <v>0</v>
      </c>
      <c r="AS2084" s="11">
        <f t="shared" si="5623"/>
        <v>0</v>
      </c>
      <c r="AT2084" s="11">
        <f t="shared" si="5623"/>
        <v>0</v>
      </c>
      <c r="AU2084" s="11">
        <f t="shared" si="5623"/>
        <v>0</v>
      </c>
      <c r="AV2084" s="11">
        <f t="shared" si="5623"/>
        <v>0</v>
      </c>
      <c r="AW2084" s="11">
        <f t="shared" si="5623"/>
        <v>0</v>
      </c>
      <c r="AX2084" s="11">
        <f t="shared" si="5623"/>
        <v>0</v>
      </c>
      <c r="AY2084" s="11">
        <f t="shared" si="5623"/>
        <v>0</v>
      </c>
      <c r="AZ2084" s="11">
        <v>0</v>
      </c>
      <c r="BA2084" s="11">
        <v>0</v>
      </c>
      <c r="BB2084" s="11">
        <f t="shared" ref="BB2084:BQ2085" si="5624">SUM(BB2085)</f>
        <v>0</v>
      </c>
      <c r="BC2084" s="11">
        <f t="shared" si="5624"/>
        <v>0</v>
      </c>
      <c r="BD2084" s="11">
        <f t="shared" si="5624"/>
        <v>0</v>
      </c>
      <c r="BE2084" s="11">
        <f t="shared" si="5624"/>
        <v>0</v>
      </c>
      <c r="BF2084" s="11">
        <f t="shared" si="5624"/>
        <v>0</v>
      </c>
      <c r="BG2084" s="11">
        <f t="shared" si="5624"/>
        <v>0</v>
      </c>
      <c r="BH2084" s="11">
        <f t="shared" si="5624"/>
        <v>0</v>
      </c>
      <c r="BI2084" s="11">
        <f t="shared" si="5624"/>
        <v>0</v>
      </c>
      <c r="BJ2084" s="11">
        <f t="shared" si="5624"/>
        <v>0</v>
      </c>
      <c r="BK2084" s="11">
        <f t="shared" si="5624"/>
        <v>0</v>
      </c>
      <c r="BL2084" s="11">
        <f t="shared" si="5624"/>
        <v>0</v>
      </c>
      <c r="BM2084" s="11">
        <f t="shared" si="5624"/>
        <v>0</v>
      </c>
      <c r="BN2084" s="11">
        <f t="shared" si="5624"/>
        <v>0</v>
      </c>
      <c r="BO2084" s="11">
        <f t="shared" si="5624"/>
        <v>0</v>
      </c>
      <c r="BP2084" s="11">
        <f t="shared" si="5624"/>
        <v>0</v>
      </c>
      <c r="BQ2084" s="11">
        <f t="shared" si="5624"/>
        <v>0</v>
      </c>
      <c r="BR2084" s="11">
        <v>0</v>
      </c>
      <c r="BS2084" s="11">
        <v>0</v>
      </c>
      <c r="BT2084" s="11">
        <f t="shared" ref="BT2084:BZ2085" si="5625">SUM(BT2085)</f>
        <v>100</v>
      </c>
      <c r="BU2084" s="11">
        <f t="shared" si="5625"/>
        <v>100</v>
      </c>
      <c r="BV2084" s="11">
        <f t="shared" si="5625"/>
        <v>0</v>
      </c>
      <c r="BW2084" s="11">
        <f t="shared" si="5625"/>
        <v>0</v>
      </c>
      <c r="BX2084" s="11">
        <f t="shared" si="5625"/>
        <v>0</v>
      </c>
      <c r="BY2084" s="11">
        <f t="shared" si="5625"/>
        <v>0</v>
      </c>
      <c r="BZ2084" s="11">
        <f t="shared" si="5625"/>
        <v>0</v>
      </c>
      <c r="CA2084" s="11">
        <f t="shared" si="5572"/>
        <v>0</v>
      </c>
      <c r="CB2084" s="123">
        <f t="shared" si="5583"/>
        <v>0</v>
      </c>
    </row>
    <row r="2085" spans="1:80" x14ac:dyDescent="0.25">
      <c r="A2085" s="4" t="s">
        <v>928</v>
      </c>
      <c r="B2085" s="4" t="s">
        <v>88</v>
      </c>
      <c r="C2085" s="4" t="s">
        <v>1125</v>
      </c>
      <c r="D2085" s="79" t="s">
        <v>1126</v>
      </c>
      <c r="E2085" s="78" t="s">
        <v>67</v>
      </c>
      <c r="F2085" s="78" t="s">
        <v>1</v>
      </c>
      <c r="G2085" s="2" t="s">
        <v>1</v>
      </c>
      <c r="H2085" s="2" t="s">
        <v>68</v>
      </c>
      <c r="I2085" s="12">
        <f>SUM(I2086)</f>
        <v>100</v>
      </c>
      <c r="J2085" s="12">
        <f t="shared" si="5570"/>
        <v>100</v>
      </c>
      <c r="K2085" s="12">
        <f t="shared" si="5621"/>
        <v>100</v>
      </c>
      <c r="L2085" s="12">
        <f t="shared" si="5574"/>
        <v>0</v>
      </c>
      <c r="M2085" s="12">
        <f t="shared" si="5621"/>
        <v>0</v>
      </c>
      <c r="N2085" s="12">
        <f t="shared" si="5621"/>
        <v>0</v>
      </c>
      <c r="O2085" s="12">
        <f t="shared" si="5621"/>
        <v>0</v>
      </c>
      <c r="P2085" s="12">
        <f t="shared" si="5621"/>
        <v>0</v>
      </c>
      <c r="Q2085" s="12">
        <f t="shared" si="5621"/>
        <v>0</v>
      </c>
      <c r="R2085" s="12">
        <f t="shared" si="5622"/>
        <v>0</v>
      </c>
      <c r="S2085" s="12">
        <f t="shared" ref="S2085:AG2085" si="5626">SUM(S2086)</f>
        <v>0</v>
      </c>
      <c r="T2085" s="12">
        <f t="shared" si="5626"/>
        <v>0</v>
      </c>
      <c r="U2085" s="12">
        <f t="shared" si="5626"/>
        <v>0</v>
      </c>
      <c r="V2085" s="12">
        <f t="shared" si="5626"/>
        <v>0</v>
      </c>
      <c r="W2085" s="12">
        <f t="shared" si="5626"/>
        <v>0</v>
      </c>
      <c r="X2085" s="12">
        <f t="shared" si="5626"/>
        <v>0</v>
      </c>
      <c r="Y2085" s="12">
        <f t="shared" si="5626"/>
        <v>0</v>
      </c>
      <c r="Z2085" s="12">
        <f t="shared" si="5626"/>
        <v>0</v>
      </c>
      <c r="AA2085" s="12">
        <f t="shared" si="5626"/>
        <v>0</v>
      </c>
      <c r="AB2085" s="12">
        <f t="shared" si="5626"/>
        <v>0</v>
      </c>
      <c r="AC2085" s="12">
        <f t="shared" si="5626"/>
        <v>0</v>
      </c>
      <c r="AD2085" s="12">
        <f t="shared" si="5626"/>
        <v>0</v>
      </c>
      <c r="AE2085" s="12">
        <f t="shared" si="5626"/>
        <v>0</v>
      </c>
      <c r="AF2085" s="12">
        <f t="shared" si="5626"/>
        <v>0</v>
      </c>
      <c r="AG2085" s="12">
        <f t="shared" si="5626"/>
        <v>0</v>
      </c>
      <c r="AH2085" s="12">
        <v>0</v>
      </c>
      <c r="AI2085" s="12">
        <v>0</v>
      </c>
      <c r="AJ2085" s="12">
        <f t="shared" si="5623"/>
        <v>0</v>
      </c>
      <c r="AK2085" s="12">
        <f t="shared" ref="AK2085:AY2085" si="5627">SUM(AK2086)</f>
        <v>0</v>
      </c>
      <c r="AL2085" s="12">
        <f t="shared" si="5627"/>
        <v>0</v>
      </c>
      <c r="AM2085" s="12">
        <f t="shared" si="5627"/>
        <v>0</v>
      </c>
      <c r="AN2085" s="12">
        <f t="shared" si="5627"/>
        <v>0</v>
      </c>
      <c r="AO2085" s="12">
        <f t="shared" si="5627"/>
        <v>0</v>
      </c>
      <c r="AP2085" s="12">
        <f t="shared" si="5627"/>
        <v>0</v>
      </c>
      <c r="AQ2085" s="12">
        <f t="shared" si="5627"/>
        <v>0</v>
      </c>
      <c r="AR2085" s="12">
        <f t="shared" si="5627"/>
        <v>0</v>
      </c>
      <c r="AS2085" s="12">
        <f t="shared" si="5627"/>
        <v>0</v>
      </c>
      <c r="AT2085" s="12">
        <f t="shared" si="5627"/>
        <v>0</v>
      </c>
      <c r="AU2085" s="12">
        <f t="shared" si="5627"/>
        <v>0</v>
      </c>
      <c r="AV2085" s="12">
        <f t="shared" si="5627"/>
        <v>0</v>
      </c>
      <c r="AW2085" s="12">
        <f t="shared" si="5627"/>
        <v>0</v>
      </c>
      <c r="AX2085" s="12">
        <f t="shared" si="5627"/>
        <v>0</v>
      </c>
      <c r="AY2085" s="12">
        <f t="shared" si="5627"/>
        <v>0</v>
      </c>
      <c r="AZ2085" s="12">
        <v>0</v>
      </c>
      <c r="BA2085" s="12">
        <v>0</v>
      </c>
      <c r="BB2085" s="12">
        <f t="shared" si="5624"/>
        <v>0</v>
      </c>
      <c r="BC2085" s="12">
        <f t="shared" ref="BC2085:BQ2085" si="5628">SUM(BC2086)</f>
        <v>0</v>
      </c>
      <c r="BD2085" s="12">
        <f t="shared" si="5628"/>
        <v>0</v>
      </c>
      <c r="BE2085" s="12">
        <f t="shared" si="5628"/>
        <v>0</v>
      </c>
      <c r="BF2085" s="12">
        <f t="shared" si="5628"/>
        <v>0</v>
      </c>
      <c r="BG2085" s="12">
        <f t="shared" si="5628"/>
        <v>0</v>
      </c>
      <c r="BH2085" s="12">
        <f t="shared" si="5628"/>
        <v>0</v>
      </c>
      <c r="BI2085" s="12">
        <f t="shared" si="5628"/>
        <v>0</v>
      </c>
      <c r="BJ2085" s="12">
        <f t="shared" si="5628"/>
        <v>0</v>
      </c>
      <c r="BK2085" s="12">
        <f t="shared" si="5628"/>
        <v>0</v>
      </c>
      <c r="BL2085" s="12">
        <f t="shared" si="5628"/>
        <v>0</v>
      </c>
      <c r="BM2085" s="12">
        <f t="shared" si="5628"/>
        <v>0</v>
      </c>
      <c r="BN2085" s="12">
        <f t="shared" si="5628"/>
        <v>0</v>
      </c>
      <c r="BO2085" s="12">
        <f t="shared" si="5628"/>
        <v>0</v>
      </c>
      <c r="BP2085" s="12">
        <f t="shared" si="5628"/>
        <v>0</v>
      </c>
      <c r="BQ2085" s="12">
        <f t="shared" si="5628"/>
        <v>0</v>
      </c>
      <c r="BR2085" s="12">
        <v>0</v>
      </c>
      <c r="BS2085" s="12">
        <v>0</v>
      </c>
      <c r="BT2085" s="12">
        <f t="shared" si="5625"/>
        <v>100</v>
      </c>
      <c r="BU2085" s="12">
        <f t="shared" si="5625"/>
        <v>100</v>
      </c>
      <c r="BV2085" s="12">
        <f t="shared" si="5625"/>
        <v>0</v>
      </c>
      <c r="BW2085" s="12">
        <f t="shared" si="5625"/>
        <v>0</v>
      </c>
      <c r="BX2085" s="12">
        <f t="shared" si="5625"/>
        <v>0</v>
      </c>
      <c r="BY2085" s="12">
        <f t="shared" si="5625"/>
        <v>0</v>
      </c>
      <c r="BZ2085" s="12">
        <f t="shared" si="5625"/>
        <v>0</v>
      </c>
      <c r="CA2085" s="12">
        <f t="shared" si="5572"/>
        <v>0</v>
      </c>
      <c r="CB2085" s="124">
        <f t="shared" si="5583"/>
        <v>0</v>
      </c>
    </row>
    <row r="2086" spans="1:80" x14ac:dyDescent="0.25">
      <c r="A2086" s="4" t="s">
        <v>928</v>
      </c>
      <c r="B2086" s="4" t="s">
        <v>88</v>
      </c>
      <c r="C2086" s="4" t="s">
        <v>1125</v>
      </c>
      <c r="D2086" s="79" t="s">
        <v>1126</v>
      </c>
      <c r="E2086" s="89">
        <v>6148</v>
      </c>
      <c r="F2086" s="79"/>
      <c r="G2086" s="75" t="s">
        <v>1906</v>
      </c>
      <c r="H2086" s="13" t="s">
        <v>76</v>
      </c>
      <c r="I2086" s="14">
        <v>100</v>
      </c>
      <c r="J2086" s="14">
        <f t="shared" si="5570"/>
        <v>100</v>
      </c>
      <c r="K2086" s="14">
        <v>100</v>
      </c>
      <c r="L2086" s="14">
        <f t="shared" si="5574"/>
        <v>0</v>
      </c>
      <c r="M2086" s="14">
        <v>0</v>
      </c>
      <c r="N2086" s="14">
        <v>0</v>
      </c>
      <c r="O2086" s="14">
        <v>0</v>
      </c>
      <c r="P2086" s="14">
        <v>0</v>
      </c>
      <c r="Q2086" s="14">
        <v>0</v>
      </c>
      <c r="R2086" s="14">
        <v>0</v>
      </c>
      <c r="S2086" s="14"/>
      <c r="T2086" s="14"/>
      <c r="U2086" s="14"/>
      <c r="V2086" s="14"/>
      <c r="W2086" s="14"/>
      <c r="X2086" s="14">
        <f t="shared" si="5612"/>
        <v>0</v>
      </c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>
        <v>0</v>
      </c>
      <c r="AI2086" s="14">
        <v>0</v>
      </c>
      <c r="AJ2086" s="14">
        <v>0</v>
      </c>
      <c r="AK2086" s="14"/>
      <c r="AL2086" s="14"/>
      <c r="AM2086" s="14"/>
      <c r="AN2086" s="14"/>
      <c r="AO2086" s="14"/>
      <c r="AP2086" s="14">
        <f t="shared" si="5613"/>
        <v>0</v>
      </c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>
        <v>0</v>
      </c>
      <c r="BA2086" s="14">
        <v>0</v>
      </c>
      <c r="BB2086" s="14">
        <v>0</v>
      </c>
      <c r="BC2086" s="14"/>
      <c r="BD2086" s="14"/>
      <c r="BE2086" s="14"/>
      <c r="BF2086" s="14"/>
      <c r="BG2086" s="14"/>
      <c r="BH2086" s="14">
        <f t="shared" si="5614"/>
        <v>0</v>
      </c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>
        <v>0</v>
      </c>
      <c r="BS2086" s="14">
        <v>0</v>
      </c>
      <c r="BT2086" s="14">
        <v>100</v>
      </c>
      <c r="BU2086" s="14">
        <v>100</v>
      </c>
      <c r="BV2086" s="14">
        <v>0</v>
      </c>
      <c r="BW2086" s="14">
        <f t="shared" si="5571"/>
        <v>0</v>
      </c>
      <c r="BX2086" s="14"/>
      <c r="BY2086" s="14"/>
      <c r="BZ2086" s="14"/>
      <c r="CA2086" s="14">
        <f t="shared" si="5572"/>
        <v>0</v>
      </c>
      <c r="CB2086" s="122">
        <f t="shared" si="5583"/>
        <v>0</v>
      </c>
    </row>
    <row r="2087" spans="1:80" ht="22.5" x14ac:dyDescent="0.25">
      <c r="A2087" s="1" t="s">
        <v>1</v>
      </c>
      <c r="B2087" s="1" t="s">
        <v>1</v>
      </c>
      <c r="C2087" s="1" t="s">
        <v>1</v>
      </c>
      <c r="D2087" s="78" t="s">
        <v>1</v>
      </c>
      <c r="E2087" s="78" t="s">
        <v>1</v>
      </c>
      <c r="F2087" s="78" t="s">
        <v>1</v>
      </c>
      <c r="G2087" s="2" t="s">
        <v>1</v>
      </c>
      <c r="H2087" s="10" t="s">
        <v>77</v>
      </c>
      <c r="I2087" s="11">
        <f>SUM(I2088)</f>
        <v>36000</v>
      </c>
      <c r="J2087" s="11">
        <f t="shared" si="5570"/>
        <v>8000</v>
      </c>
      <c r="K2087" s="11">
        <f t="shared" ref="K2087:Q2087" si="5629">SUM(K2088)</f>
        <v>0</v>
      </c>
      <c r="L2087" s="11">
        <f t="shared" si="5574"/>
        <v>8000</v>
      </c>
      <c r="M2087" s="11">
        <f t="shared" si="5629"/>
        <v>4000</v>
      </c>
      <c r="N2087" s="11">
        <f t="shared" si="5629"/>
        <v>0</v>
      </c>
      <c r="O2087" s="11">
        <f t="shared" si="5629"/>
        <v>4000</v>
      </c>
      <c r="P2087" s="11">
        <f t="shared" si="5629"/>
        <v>0</v>
      </c>
      <c r="Q2087" s="11">
        <f t="shared" si="5629"/>
        <v>0</v>
      </c>
      <c r="R2087" s="11">
        <f t="shared" ref="R2087:AG2087" si="5630">SUM(R2088)</f>
        <v>4000</v>
      </c>
      <c r="S2087" s="11">
        <f t="shared" si="5630"/>
        <v>0</v>
      </c>
      <c r="T2087" s="11">
        <f t="shared" si="5630"/>
        <v>0</v>
      </c>
      <c r="U2087" s="11">
        <f t="shared" si="5630"/>
        <v>0</v>
      </c>
      <c r="V2087" s="11">
        <f t="shared" si="5630"/>
        <v>0</v>
      </c>
      <c r="W2087" s="11">
        <f t="shared" si="5630"/>
        <v>0</v>
      </c>
      <c r="X2087" s="11">
        <f t="shared" si="5630"/>
        <v>4000</v>
      </c>
      <c r="Y2087" s="11">
        <f t="shared" si="5630"/>
        <v>0</v>
      </c>
      <c r="Z2087" s="11">
        <f t="shared" si="5630"/>
        <v>0</v>
      </c>
      <c r="AA2087" s="11">
        <f t="shared" si="5630"/>
        <v>2005</v>
      </c>
      <c r="AB2087" s="11">
        <f t="shared" si="5630"/>
        <v>0</v>
      </c>
      <c r="AC2087" s="11">
        <f t="shared" si="5630"/>
        <v>0</v>
      </c>
      <c r="AD2087" s="11">
        <f t="shared" si="5630"/>
        <v>1995</v>
      </c>
      <c r="AE2087" s="11">
        <f t="shared" si="5630"/>
        <v>0</v>
      </c>
      <c r="AF2087" s="11">
        <f t="shared" si="5630"/>
        <v>0</v>
      </c>
      <c r="AG2087" s="11">
        <f t="shared" si="5630"/>
        <v>0</v>
      </c>
      <c r="AH2087" s="11">
        <v>4000</v>
      </c>
      <c r="AI2087" s="11">
        <v>0</v>
      </c>
      <c r="AJ2087" s="11">
        <f t="shared" ref="AJ2087:AY2087" si="5631">SUM(AJ2088)</f>
        <v>0</v>
      </c>
      <c r="AK2087" s="11">
        <f t="shared" si="5631"/>
        <v>0</v>
      </c>
      <c r="AL2087" s="11">
        <f t="shared" si="5631"/>
        <v>0</v>
      </c>
      <c r="AM2087" s="11">
        <f t="shared" si="5631"/>
        <v>0</v>
      </c>
      <c r="AN2087" s="11">
        <f t="shared" si="5631"/>
        <v>0</v>
      </c>
      <c r="AO2087" s="11">
        <f t="shared" si="5631"/>
        <v>0</v>
      </c>
      <c r="AP2087" s="11">
        <f t="shared" si="5631"/>
        <v>0</v>
      </c>
      <c r="AQ2087" s="11">
        <f t="shared" si="5631"/>
        <v>0</v>
      </c>
      <c r="AR2087" s="11">
        <f t="shared" si="5631"/>
        <v>0</v>
      </c>
      <c r="AS2087" s="11">
        <f t="shared" si="5631"/>
        <v>0</v>
      </c>
      <c r="AT2087" s="11">
        <f t="shared" si="5631"/>
        <v>0</v>
      </c>
      <c r="AU2087" s="11">
        <f t="shared" si="5631"/>
        <v>0</v>
      </c>
      <c r="AV2087" s="11">
        <f t="shared" si="5631"/>
        <v>0</v>
      </c>
      <c r="AW2087" s="11">
        <f t="shared" si="5631"/>
        <v>0</v>
      </c>
      <c r="AX2087" s="11">
        <f t="shared" si="5631"/>
        <v>0</v>
      </c>
      <c r="AY2087" s="11">
        <f t="shared" si="5631"/>
        <v>0</v>
      </c>
      <c r="AZ2087" s="11">
        <v>0</v>
      </c>
      <c r="BA2087" s="11">
        <v>0</v>
      </c>
      <c r="BB2087" s="11">
        <f t="shared" ref="BB2087:BQ2087" si="5632">SUM(BB2088)</f>
        <v>4000</v>
      </c>
      <c r="BC2087" s="11">
        <f t="shared" si="5632"/>
        <v>24028</v>
      </c>
      <c r="BD2087" s="11">
        <f t="shared" si="5632"/>
        <v>0</v>
      </c>
      <c r="BE2087" s="11">
        <f t="shared" si="5632"/>
        <v>0</v>
      </c>
      <c r="BF2087" s="11">
        <f t="shared" si="5632"/>
        <v>0</v>
      </c>
      <c r="BG2087" s="11">
        <f t="shared" si="5632"/>
        <v>0</v>
      </c>
      <c r="BH2087" s="11">
        <f t="shared" si="5632"/>
        <v>28028</v>
      </c>
      <c r="BI2087" s="11">
        <f t="shared" si="5632"/>
        <v>0</v>
      </c>
      <c r="BJ2087" s="11">
        <f t="shared" si="5632"/>
        <v>0</v>
      </c>
      <c r="BK2087" s="11">
        <f t="shared" si="5632"/>
        <v>24028</v>
      </c>
      <c r="BL2087" s="11">
        <f t="shared" si="5632"/>
        <v>0</v>
      </c>
      <c r="BM2087" s="11">
        <f t="shared" si="5632"/>
        <v>0</v>
      </c>
      <c r="BN2087" s="11">
        <f t="shared" si="5632"/>
        <v>0</v>
      </c>
      <c r="BO2087" s="11">
        <f t="shared" si="5632"/>
        <v>0</v>
      </c>
      <c r="BP2087" s="11">
        <f t="shared" si="5632"/>
        <v>0</v>
      </c>
      <c r="BQ2087" s="11">
        <f t="shared" si="5632"/>
        <v>800</v>
      </c>
      <c r="BR2087" s="11">
        <v>24828</v>
      </c>
      <c r="BS2087" s="11">
        <v>3200</v>
      </c>
      <c r="BT2087" s="11">
        <f t="shared" ref="BT2087:BZ2087" si="5633">SUM(BT2088)</f>
        <v>40000</v>
      </c>
      <c r="BU2087" s="11">
        <f t="shared" si="5633"/>
        <v>32000</v>
      </c>
      <c r="BV2087" s="11">
        <f t="shared" si="5633"/>
        <v>32000</v>
      </c>
      <c r="BW2087" s="11">
        <f t="shared" si="5633"/>
        <v>0</v>
      </c>
      <c r="BX2087" s="11">
        <f t="shared" si="5633"/>
        <v>0</v>
      </c>
      <c r="BY2087" s="11">
        <f t="shared" si="5633"/>
        <v>0</v>
      </c>
      <c r="BZ2087" s="11">
        <f t="shared" si="5633"/>
        <v>0</v>
      </c>
      <c r="CA2087" s="11">
        <f t="shared" si="5572"/>
        <v>32000</v>
      </c>
      <c r="CB2087" s="123">
        <f t="shared" si="5583"/>
        <v>100</v>
      </c>
    </row>
    <row r="2088" spans="1:80" x14ac:dyDescent="0.25">
      <c r="A2088" s="4" t="s">
        <v>928</v>
      </c>
      <c r="B2088" s="4" t="s">
        <v>88</v>
      </c>
      <c r="C2088" s="4" t="s">
        <v>1125</v>
      </c>
      <c r="D2088" s="79" t="s">
        <v>1126</v>
      </c>
      <c r="E2088" s="78" t="s">
        <v>78</v>
      </c>
      <c r="F2088" s="78" t="s">
        <v>1</v>
      </c>
      <c r="G2088" s="2" t="s">
        <v>1</v>
      </c>
      <c r="H2088" s="2" t="s">
        <v>79</v>
      </c>
      <c r="I2088" s="12">
        <f>SUM(I2089:I2090)</f>
        <v>36000</v>
      </c>
      <c r="J2088" s="12">
        <f t="shared" si="5570"/>
        <v>8000</v>
      </c>
      <c r="K2088" s="12">
        <f t="shared" ref="K2088" si="5634">SUM(K2089:K2090)</f>
        <v>0</v>
      </c>
      <c r="L2088" s="12">
        <f t="shared" si="5574"/>
        <v>8000</v>
      </c>
      <c r="M2088" s="12">
        <f t="shared" ref="M2088:Q2088" si="5635">SUM(M2089:M2090)</f>
        <v>4000</v>
      </c>
      <c r="N2088" s="12">
        <f t="shared" si="5635"/>
        <v>0</v>
      </c>
      <c r="O2088" s="12">
        <f t="shared" si="5635"/>
        <v>4000</v>
      </c>
      <c r="P2088" s="12">
        <f t="shared" si="5635"/>
        <v>0</v>
      </c>
      <c r="Q2088" s="12">
        <f t="shared" si="5635"/>
        <v>0</v>
      </c>
      <c r="R2088" s="12">
        <f t="shared" ref="R2088:AG2088" si="5636">SUM(R2089:R2090)</f>
        <v>4000</v>
      </c>
      <c r="S2088" s="12">
        <f t="shared" si="5636"/>
        <v>0</v>
      </c>
      <c r="T2088" s="12">
        <f t="shared" si="5636"/>
        <v>0</v>
      </c>
      <c r="U2088" s="12">
        <f t="shared" si="5636"/>
        <v>0</v>
      </c>
      <c r="V2088" s="12">
        <f t="shared" si="5636"/>
        <v>0</v>
      </c>
      <c r="W2088" s="12">
        <f t="shared" si="5636"/>
        <v>0</v>
      </c>
      <c r="X2088" s="12">
        <f t="shared" ref="X2088" si="5637">SUM(X2089:X2090)</f>
        <v>4000</v>
      </c>
      <c r="Y2088" s="12">
        <f t="shared" si="5636"/>
        <v>0</v>
      </c>
      <c r="Z2088" s="12">
        <f t="shared" si="5636"/>
        <v>0</v>
      </c>
      <c r="AA2088" s="12">
        <f t="shared" si="5636"/>
        <v>2005</v>
      </c>
      <c r="AB2088" s="12">
        <f t="shared" si="5636"/>
        <v>0</v>
      </c>
      <c r="AC2088" s="12">
        <f t="shared" si="5636"/>
        <v>0</v>
      </c>
      <c r="AD2088" s="12">
        <f t="shared" si="5636"/>
        <v>1995</v>
      </c>
      <c r="AE2088" s="12">
        <f t="shared" si="5636"/>
        <v>0</v>
      </c>
      <c r="AF2088" s="12">
        <f t="shared" si="5636"/>
        <v>0</v>
      </c>
      <c r="AG2088" s="12">
        <f t="shared" si="5636"/>
        <v>0</v>
      </c>
      <c r="AH2088" s="12">
        <v>4000</v>
      </c>
      <c r="AI2088" s="12">
        <v>0</v>
      </c>
      <c r="AJ2088" s="12">
        <f t="shared" ref="AJ2088:AY2088" si="5638">SUM(AJ2089:AJ2090)</f>
        <v>0</v>
      </c>
      <c r="AK2088" s="12">
        <f t="shared" si="5638"/>
        <v>0</v>
      </c>
      <c r="AL2088" s="12">
        <f t="shared" si="5638"/>
        <v>0</v>
      </c>
      <c r="AM2088" s="12">
        <f t="shared" si="5638"/>
        <v>0</v>
      </c>
      <c r="AN2088" s="12">
        <f t="shared" si="5638"/>
        <v>0</v>
      </c>
      <c r="AO2088" s="12">
        <f t="shared" si="5638"/>
        <v>0</v>
      </c>
      <c r="AP2088" s="12">
        <f t="shared" ref="AP2088" si="5639">SUM(AP2089:AP2090)</f>
        <v>0</v>
      </c>
      <c r="AQ2088" s="12">
        <f t="shared" si="5638"/>
        <v>0</v>
      </c>
      <c r="AR2088" s="12">
        <f t="shared" si="5638"/>
        <v>0</v>
      </c>
      <c r="AS2088" s="12">
        <f t="shared" si="5638"/>
        <v>0</v>
      </c>
      <c r="AT2088" s="12">
        <f t="shared" si="5638"/>
        <v>0</v>
      </c>
      <c r="AU2088" s="12">
        <f t="shared" si="5638"/>
        <v>0</v>
      </c>
      <c r="AV2088" s="12">
        <f t="shared" si="5638"/>
        <v>0</v>
      </c>
      <c r="AW2088" s="12">
        <f t="shared" si="5638"/>
        <v>0</v>
      </c>
      <c r="AX2088" s="12">
        <f t="shared" si="5638"/>
        <v>0</v>
      </c>
      <c r="AY2088" s="12">
        <f t="shared" si="5638"/>
        <v>0</v>
      </c>
      <c r="AZ2088" s="12">
        <v>0</v>
      </c>
      <c r="BA2088" s="12">
        <v>0</v>
      </c>
      <c r="BB2088" s="12">
        <f t="shared" ref="BB2088:BQ2088" si="5640">SUM(BB2089:BB2090)</f>
        <v>4000</v>
      </c>
      <c r="BC2088" s="12">
        <f t="shared" si="5640"/>
        <v>24028</v>
      </c>
      <c r="BD2088" s="12">
        <f t="shared" si="5640"/>
        <v>0</v>
      </c>
      <c r="BE2088" s="12">
        <f t="shared" si="5640"/>
        <v>0</v>
      </c>
      <c r="BF2088" s="12">
        <f t="shared" si="5640"/>
        <v>0</v>
      </c>
      <c r="BG2088" s="12">
        <f t="shared" si="5640"/>
        <v>0</v>
      </c>
      <c r="BH2088" s="12">
        <f t="shared" ref="BH2088" si="5641">SUM(BH2089:BH2090)</f>
        <v>28028</v>
      </c>
      <c r="BI2088" s="12">
        <f t="shared" si="5640"/>
        <v>0</v>
      </c>
      <c r="BJ2088" s="12">
        <f t="shared" si="5640"/>
        <v>0</v>
      </c>
      <c r="BK2088" s="12">
        <f t="shared" si="5640"/>
        <v>24028</v>
      </c>
      <c r="BL2088" s="12">
        <f t="shared" si="5640"/>
        <v>0</v>
      </c>
      <c r="BM2088" s="12">
        <f t="shared" si="5640"/>
        <v>0</v>
      </c>
      <c r="BN2088" s="12">
        <f t="shared" si="5640"/>
        <v>0</v>
      </c>
      <c r="BO2088" s="12">
        <f t="shared" si="5640"/>
        <v>0</v>
      </c>
      <c r="BP2088" s="12">
        <f t="shared" si="5640"/>
        <v>0</v>
      </c>
      <c r="BQ2088" s="12">
        <f t="shared" si="5640"/>
        <v>800</v>
      </c>
      <c r="BR2088" s="12">
        <v>24828</v>
      </c>
      <c r="BS2088" s="12">
        <v>3200</v>
      </c>
      <c r="BT2088" s="12">
        <f t="shared" ref="BT2088:BZ2088" si="5642">SUM(BT2089:BT2090)</f>
        <v>40000</v>
      </c>
      <c r="BU2088" s="12">
        <f t="shared" si="5642"/>
        <v>32000</v>
      </c>
      <c r="BV2088" s="12">
        <f t="shared" si="5642"/>
        <v>32000</v>
      </c>
      <c r="BW2088" s="12">
        <f t="shared" si="5642"/>
        <v>0</v>
      </c>
      <c r="BX2088" s="12">
        <f t="shared" si="5642"/>
        <v>0</v>
      </c>
      <c r="BY2088" s="12">
        <f t="shared" si="5642"/>
        <v>0</v>
      </c>
      <c r="BZ2088" s="12">
        <f t="shared" si="5642"/>
        <v>0</v>
      </c>
      <c r="CA2088" s="12">
        <f t="shared" si="5572"/>
        <v>32000</v>
      </c>
      <c r="CB2088" s="124">
        <f t="shared" si="5583"/>
        <v>100</v>
      </c>
    </row>
    <row r="2089" spans="1:80" x14ac:dyDescent="0.25">
      <c r="A2089" s="4" t="s">
        <v>928</v>
      </c>
      <c r="B2089" s="4" t="s">
        <v>88</v>
      </c>
      <c r="C2089" s="4" t="s">
        <v>1125</v>
      </c>
      <c r="D2089" s="79" t="s">
        <v>1126</v>
      </c>
      <c r="E2089" s="89">
        <v>8213</v>
      </c>
      <c r="F2089" s="79"/>
      <c r="G2089" s="75" t="s">
        <v>1906</v>
      </c>
      <c r="H2089" s="13" t="s">
        <v>81</v>
      </c>
      <c r="I2089" s="14">
        <v>24000</v>
      </c>
      <c r="J2089" s="14">
        <f t="shared" si="5570"/>
        <v>6000</v>
      </c>
      <c r="K2089" s="14">
        <v>0</v>
      </c>
      <c r="L2089" s="14">
        <f t="shared" si="5574"/>
        <v>6000</v>
      </c>
      <c r="M2089" s="14">
        <v>4000</v>
      </c>
      <c r="N2089" s="14">
        <v>0</v>
      </c>
      <c r="O2089" s="14">
        <v>2000</v>
      </c>
      <c r="P2089" s="14">
        <v>0</v>
      </c>
      <c r="Q2089" s="14">
        <v>0</v>
      </c>
      <c r="R2089" s="14">
        <v>4000</v>
      </c>
      <c r="S2089" s="14"/>
      <c r="T2089" s="14"/>
      <c r="U2089" s="14"/>
      <c r="V2089" s="14"/>
      <c r="W2089" s="14"/>
      <c r="X2089" s="14">
        <f t="shared" si="5612"/>
        <v>4000</v>
      </c>
      <c r="Y2089" s="14"/>
      <c r="Z2089" s="14"/>
      <c r="AA2089" s="14">
        <v>2005</v>
      </c>
      <c r="AB2089" s="14"/>
      <c r="AC2089" s="14"/>
      <c r="AD2089" s="14">
        <v>1995</v>
      </c>
      <c r="AE2089" s="14"/>
      <c r="AF2089" s="14"/>
      <c r="AG2089" s="14"/>
      <c r="AH2089" s="14">
        <v>4000</v>
      </c>
      <c r="AI2089" s="14">
        <v>0</v>
      </c>
      <c r="AJ2089" s="14">
        <v>0</v>
      </c>
      <c r="AK2089" s="14"/>
      <c r="AL2089" s="14"/>
      <c r="AM2089" s="14"/>
      <c r="AN2089" s="14"/>
      <c r="AO2089" s="14"/>
      <c r="AP2089" s="14">
        <f t="shared" si="5613"/>
        <v>0</v>
      </c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>
        <v>0</v>
      </c>
      <c r="BA2089" s="14">
        <v>0</v>
      </c>
      <c r="BB2089" s="14">
        <v>2000</v>
      </c>
      <c r="BC2089" s="14"/>
      <c r="BD2089" s="14"/>
      <c r="BE2089" s="14"/>
      <c r="BF2089" s="14"/>
      <c r="BG2089" s="14"/>
      <c r="BH2089" s="14">
        <f t="shared" si="5614"/>
        <v>2000</v>
      </c>
      <c r="BI2089" s="14"/>
      <c r="BJ2089" s="14"/>
      <c r="BK2089" s="14"/>
      <c r="BL2089" s="14"/>
      <c r="BM2089" s="14"/>
      <c r="BN2089" s="14"/>
      <c r="BO2089" s="14"/>
      <c r="BP2089" s="14"/>
      <c r="BQ2089" s="14">
        <v>800</v>
      </c>
      <c r="BR2089" s="14">
        <v>800</v>
      </c>
      <c r="BS2089" s="14">
        <v>1200</v>
      </c>
      <c r="BT2089" s="14">
        <v>13000</v>
      </c>
      <c r="BU2089" s="14">
        <v>7000</v>
      </c>
      <c r="BV2089" s="14">
        <v>7000</v>
      </c>
      <c r="BW2089" s="14">
        <f t="shared" si="5571"/>
        <v>0</v>
      </c>
      <c r="BX2089" s="14"/>
      <c r="BY2089" s="14"/>
      <c r="BZ2089" s="14"/>
      <c r="CA2089" s="14">
        <f t="shared" si="5572"/>
        <v>7000</v>
      </c>
      <c r="CB2089" s="122">
        <f t="shared" si="5583"/>
        <v>100</v>
      </c>
    </row>
    <row r="2090" spans="1:80" x14ac:dyDescent="0.25">
      <c r="A2090" s="4" t="s">
        <v>928</v>
      </c>
      <c r="B2090" s="4" t="s">
        <v>88</v>
      </c>
      <c r="C2090" s="4" t="s">
        <v>1125</v>
      </c>
      <c r="D2090" s="79" t="s">
        <v>1126</v>
      </c>
      <c r="E2090" s="89">
        <v>8216</v>
      </c>
      <c r="F2090" s="79"/>
      <c r="G2090" s="75" t="s">
        <v>1906</v>
      </c>
      <c r="H2090" s="13" t="s">
        <v>319</v>
      </c>
      <c r="I2090" s="14">
        <v>12000</v>
      </c>
      <c r="J2090" s="14">
        <f t="shared" si="5570"/>
        <v>2000</v>
      </c>
      <c r="K2090" s="14">
        <v>0</v>
      </c>
      <c r="L2090" s="14">
        <f t="shared" si="5574"/>
        <v>2000</v>
      </c>
      <c r="M2090" s="14">
        <v>0</v>
      </c>
      <c r="N2090" s="14">
        <v>0</v>
      </c>
      <c r="O2090" s="14">
        <v>2000</v>
      </c>
      <c r="P2090" s="14">
        <v>0</v>
      </c>
      <c r="Q2090" s="14">
        <v>0</v>
      </c>
      <c r="R2090" s="14">
        <v>0</v>
      </c>
      <c r="S2090" s="14"/>
      <c r="T2090" s="14"/>
      <c r="U2090" s="14"/>
      <c r="V2090" s="14"/>
      <c r="W2090" s="14"/>
      <c r="X2090" s="14">
        <f t="shared" si="5612"/>
        <v>0</v>
      </c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>
        <v>0</v>
      </c>
      <c r="AI2090" s="14">
        <v>0</v>
      </c>
      <c r="AJ2090" s="14">
        <v>0</v>
      </c>
      <c r="AK2090" s="14"/>
      <c r="AL2090" s="14"/>
      <c r="AM2090" s="14"/>
      <c r="AN2090" s="14"/>
      <c r="AO2090" s="14"/>
      <c r="AP2090" s="14">
        <f t="shared" si="5613"/>
        <v>0</v>
      </c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>
        <v>0</v>
      </c>
      <c r="BA2090" s="14">
        <v>0</v>
      </c>
      <c r="BB2090" s="14">
        <v>2000</v>
      </c>
      <c r="BC2090" s="14">
        <v>24028</v>
      </c>
      <c r="BD2090" s="14"/>
      <c r="BE2090" s="14"/>
      <c r="BF2090" s="14"/>
      <c r="BG2090" s="14"/>
      <c r="BH2090" s="14">
        <f t="shared" si="5614"/>
        <v>26028</v>
      </c>
      <c r="BI2090" s="14"/>
      <c r="BJ2090" s="14"/>
      <c r="BK2090" s="14">
        <v>24028</v>
      </c>
      <c r="BL2090" s="14"/>
      <c r="BM2090" s="14"/>
      <c r="BN2090" s="14"/>
      <c r="BO2090" s="14"/>
      <c r="BP2090" s="14"/>
      <c r="BQ2090" s="14"/>
      <c r="BR2090" s="14">
        <v>24028</v>
      </c>
      <c r="BS2090" s="14">
        <v>2000</v>
      </c>
      <c r="BT2090" s="14">
        <v>27000</v>
      </c>
      <c r="BU2090" s="14">
        <v>25000</v>
      </c>
      <c r="BV2090" s="14">
        <v>25000</v>
      </c>
      <c r="BW2090" s="14">
        <f t="shared" si="5571"/>
        <v>0</v>
      </c>
      <c r="BX2090" s="14"/>
      <c r="BY2090" s="14"/>
      <c r="BZ2090" s="14"/>
      <c r="CA2090" s="14">
        <f t="shared" si="5572"/>
        <v>25000</v>
      </c>
      <c r="CB2090" s="122">
        <f t="shared" si="5583"/>
        <v>100</v>
      </c>
    </row>
    <row r="2091" spans="1:80" x14ac:dyDescent="0.25">
      <c r="A2091" s="13" t="s">
        <v>1</v>
      </c>
      <c r="B2091" s="13" t="s">
        <v>1</v>
      </c>
      <c r="C2091" s="13" t="s">
        <v>1</v>
      </c>
      <c r="D2091" s="74" t="s">
        <v>1</v>
      </c>
      <c r="E2091" s="74" t="s">
        <v>1</v>
      </c>
      <c r="F2091" s="74" t="s">
        <v>1</v>
      </c>
      <c r="G2091" s="13" t="s">
        <v>1</v>
      </c>
      <c r="H2091" s="10" t="s">
        <v>1135</v>
      </c>
      <c r="I2091" s="11">
        <f>SUM(I2062,I2084,I2087)</f>
        <v>2291427</v>
      </c>
      <c r="J2091" s="11">
        <f t="shared" si="5570"/>
        <v>2551301</v>
      </c>
      <c r="K2091" s="11">
        <f t="shared" ref="K2091" si="5643">SUM(K2062,K2084,K2087)</f>
        <v>2521001</v>
      </c>
      <c r="L2091" s="11">
        <f t="shared" si="5574"/>
        <v>30300</v>
      </c>
      <c r="M2091" s="11">
        <f t="shared" ref="M2091:Q2091" si="5644">SUM(M2062,M2084,M2087)</f>
        <v>25300</v>
      </c>
      <c r="N2091" s="11">
        <f t="shared" si="5644"/>
        <v>0</v>
      </c>
      <c r="O2091" s="11">
        <f t="shared" si="5644"/>
        <v>5000</v>
      </c>
      <c r="P2091" s="11">
        <f t="shared" si="5644"/>
        <v>0</v>
      </c>
      <c r="Q2091" s="11">
        <f t="shared" si="5644"/>
        <v>0</v>
      </c>
      <c r="R2091" s="11">
        <f t="shared" ref="R2091:AG2091" si="5645">SUM(R2062,R2084,R2087)</f>
        <v>25300</v>
      </c>
      <c r="S2091" s="11">
        <f t="shared" si="5645"/>
        <v>0</v>
      </c>
      <c r="T2091" s="11">
        <f t="shared" si="5645"/>
        <v>0</v>
      </c>
      <c r="U2091" s="11">
        <f t="shared" si="5645"/>
        <v>0</v>
      </c>
      <c r="V2091" s="11">
        <f t="shared" si="5645"/>
        <v>0</v>
      </c>
      <c r="W2091" s="11">
        <f t="shared" si="5645"/>
        <v>0</v>
      </c>
      <c r="X2091" s="11">
        <f t="shared" si="5645"/>
        <v>25300</v>
      </c>
      <c r="Y2091" s="11">
        <f t="shared" si="5645"/>
        <v>0</v>
      </c>
      <c r="Z2091" s="11">
        <f t="shared" si="5645"/>
        <v>1460</v>
      </c>
      <c r="AA2091" s="11">
        <f t="shared" si="5645"/>
        <v>4520</v>
      </c>
      <c r="AB2091" s="11">
        <f t="shared" si="5645"/>
        <v>2765</v>
      </c>
      <c r="AC2091" s="11">
        <f t="shared" si="5645"/>
        <v>0</v>
      </c>
      <c r="AD2091" s="11">
        <f t="shared" si="5645"/>
        <v>4855</v>
      </c>
      <c r="AE2091" s="11">
        <f t="shared" si="5645"/>
        <v>0</v>
      </c>
      <c r="AF2091" s="11">
        <f t="shared" si="5645"/>
        <v>0</v>
      </c>
      <c r="AG2091" s="11">
        <f t="shared" si="5645"/>
        <v>6510</v>
      </c>
      <c r="AH2091" s="11">
        <v>20110</v>
      </c>
      <c r="AI2091" s="11">
        <v>5190</v>
      </c>
      <c r="AJ2091" s="11">
        <f t="shared" ref="AJ2091:AY2091" si="5646">SUM(AJ2062,AJ2084,AJ2087)</f>
        <v>0</v>
      </c>
      <c r="AK2091" s="11">
        <f t="shared" si="5646"/>
        <v>0</v>
      </c>
      <c r="AL2091" s="11">
        <f t="shared" si="5646"/>
        <v>0</v>
      </c>
      <c r="AM2091" s="11">
        <f t="shared" si="5646"/>
        <v>0</v>
      </c>
      <c r="AN2091" s="11">
        <f t="shared" si="5646"/>
        <v>0</v>
      </c>
      <c r="AO2091" s="11">
        <f t="shared" si="5646"/>
        <v>0</v>
      </c>
      <c r="AP2091" s="11">
        <f t="shared" si="5646"/>
        <v>0</v>
      </c>
      <c r="AQ2091" s="11">
        <f t="shared" si="5646"/>
        <v>0</v>
      </c>
      <c r="AR2091" s="11">
        <f t="shared" si="5646"/>
        <v>0</v>
      </c>
      <c r="AS2091" s="11">
        <f t="shared" si="5646"/>
        <v>0</v>
      </c>
      <c r="AT2091" s="11">
        <f t="shared" si="5646"/>
        <v>0</v>
      </c>
      <c r="AU2091" s="11">
        <f t="shared" si="5646"/>
        <v>0</v>
      </c>
      <c r="AV2091" s="11">
        <f t="shared" si="5646"/>
        <v>0</v>
      </c>
      <c r="AW2091" s="11">
        <f t="shared" si="5646"/>
        <v>0</v>
      </c>
      <c r="AX2091" s="11">
        <f t="shared" si="5646"/>
        <v>0</v>
      </c>
      <c r="AY2091" s="11">
        <f t="shared" si="5646"/>
        <v>0</v>
      </c>
      <c r="AZ2091" s="11">
        <v>0</v>
      </c>
      <c r="BA2091" s="11">
        <v>0</v>
      </c>
      <c r="BB2091" s="11">
        <f t="shared" ref="BB2091:BQ2091" si="5647">SUM(BB2062,BB2084,BB2087)</f>
        <v>5000</v>
      </c>
      <c r="BC2091" s="11">
        <f t="shared" si="5647"/>
        <v>24028</v>
      </c>
      <c r="BD2091" s="11">
        <f t="shared" si="5647"/>
        <v>0</v>
      </c>
      <c r="BE2091" s="11">
        <f t="shared" si="5647"/>
        <v>0</v>
      </c>
      <c r="BF2091" s="11">
        <f t="shared" si="5647"/>
        <v>0</v>
      </c>
      <c r="BG2091" s="11">
        <f t="shared" si="5647"/>
        <v>0</v>
      </c>
      <c r="BH2091" s="11">
        <f t="shared" si="5647"/>
        <v>29028</v>
      </c>
      <c r="BI2091" s="11">
        <f t="shared" si="5647"/>
        <v>0</v>
      </c>
      <c r="BJ2091" s="11">
        <f t="shared" si="5647"/>
        <v>0</v>
      </c>
      <c r="BK2091" s="11">
        <f t="shared" si="5647"/>
        <v>24028</v>
      </c>
      <c r="BL2091" s="11">
        <f t="shared" si="5647"/>
        <v>0</v>
      </c>
      <c r="BM2091" s="11">
        <f t="shared" si="5647"/>
        <v>0</v>
      </c>
      <c r="BN2091" s="11">
        <f t="shared" si="5647"/>
        <v>0</v>
      </c>
      <c r="BO2091" s="11">
        <f t="shared" si="5647"/>
        <v>0</v>
      </c>
      <c r="BP2091" s="11">
        <f t="shared" si="5647"/>
        <v>0</v>
      </c>
      <c r="BQ2091" s="11">
        <f t="shared" si="5647"/>
        <v>800</v>
      </c>
      <c r="BR2091" s="11">
        <v>24828</v>
      </c>
      <c r="BS2091" s="11">
        <v>4200</v>
      </c>
      <c r="BT2091" s="11">
        <f t="shared" ref="BT2091:BZ2091" si="5648">SUM(BT2062,BT2084,BT2087)</f>
        <v>2700806</v>
      </c>
      <c r="BU2091" s="11">
        <f t="shared" si="5648"/>
        <v>2668038</v>
      </c>
      <c r="BV2091" s="11">
        <f t="shared" si="5648"/>
        <v>1552972</v>
      </c>
      <c r="BW2091" s="11">
        <f t="shared" si="5648"/>
        <v>626998</v>
      </c>
      <c r="BX2091" s="11">
        <f t="shared" si="5648"/>
        <v>223266</v>
      </c>
      <c r="BY2091" s="11">
        <f t="shared" si="5648"/>
        <v>200366</v>
      </c>
      <c r="BZ2091" s="11">
        <f t="shared" si="5648"/>
        <v>203366</v>
      </c>
      <c r="CA2091" s="11">
        <f t="shared" si="5572"/>
        <v>2179970</v>
      </c>
      <c r="CB2091" s="123">
        <f t="shared" si="5583"/>
        <v>81.706857248659887</v>
      </c>
    </row>
    <row r="2092" spans="1:80" ht="15.75" thickBot="1" x14ac:dyDescent="0.3">
      <c r="A2092" s="13" t="s">
        <v>1</v>
      </c>
      <c r="B2092" s="13" t="s">
        <v>1</v>
      </c>
      <c r="C2092" s="13" t="s">
        <v>1</v>
      </c>
      <c r="D2092" s="74" t="s">
        <v>1</v>
      </c>
      <c r="E2092" s="74" t="s">
        <v>1</v>
      </c>
      <c r="F2092" s="74" t="s">
        <v>1</v>
      </c>
      <c r="G2092" s="13" t="s">
        <v>1</v>
      </c>
      <c r="H2092" s="2" t="s">
        <v>83</v>
      </c>
      <c r="I2092" s="12">
        <v>54</v>
      </c>
      <c r="J2092" s="12">
        <f t="shared" si="5570"/>
        <v>54</v>
      </c>
      <c r="K2092" s="12">
        <v>54</v>
      </c>
      <c r="L2092" s="13"/>
      <c r="M2092" s="13" t="s">
        <v>1</v>
      </c>
      <c r="N2092" s="13" t="s">
        <v>1</v>
      </c>
      <c r="O2092" s="13" t="s">
        <v>1</v>
      </c>
      <c r="P2092" s="27"/>
      <c r="Q2092" s="13" t="s">
        <v>1</v>
      </c>
      <c r="R2092" s="13" t="s">
        <v>1</v>
      </c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>
        <v>0</v>
      </c>
      <c r="AI2092" s="13">
        <v>0</v>
      </c>
      <c r="AJ2092" s="13" t="s">
        <v>1</v>
      </c>
      <c r="AK2092" s="13"/>
      <c r="AL2092" s="13"/>
      <c r="AM2092" s="13"/>
      <c r="AN2092" s="13"/>
      <c r="AO2092" s="13"/>
      <c r="AP2092" s="13"/>
      <c r="AQ2092" s="13"/>
      <c r="AR2092" s="13"/>
      <c r="AS2092" s="13"/>
      <c r="AT2092" s="13"/>
      <c r="AU2092" s="13"/>
      <c r="AV2092" s="13"/>
      <c r="AW2092" s="13"/>
      <c r="AX2092" s="13"/>
      <c r="AY2092" s="13"/>
      <c r="AZ2092" s="13">
        <v>0</v>
      </c>
      <c r="BA2092" s="13">
        <v>0</v>
      </c>
      <c r="BB2092" s="13" t="s">
        <v>1</v>
      </c>
      <c r="BC2092" s="13"/>
      <c r="BD2092" s="13"/>
      <c r="BE2092" s="13"/>
      <c r="BF2092" s="13"/>
      <c r="BG2092" s="13"/>
      <c r="BH2092" s="13"/>
      <c r="BI2092" s="13"/>
      <c r="BJ2092" s="13"/>
      <c r="BK2092" s="13"/>
      <c r="BL2092" s="13"/>
      <c r="BM2092" s="13"/>
      <c r="BN2092" s="13"/>
      <c r="BO2092" s="13"/>
      <c r="BP2092" s="13"/>
      <c r="BQ2092" s="13"/>
      <c r="BR2092" s="13">
        <v>0</v>
      </c>
      <c r="BS2092" s="13">
        <v>0</v>
      </c>
      <c r="BT2092" s="12">
        <v>54</v>
      </c>
      <c r="BU2092" s="12">
        <v>54</v>
      </c>
      <c r="BV2092" s="12"/>
      <c r="BW2092" s="12">
        <f t="shared" si="5571"/>
        <v>0</v>
      </c>
      <c r="BX2092" s="12"/>
      <c r="BY2092" s="12"/>
      <c r="BZ2092" s="12"/>
      <c r="CA2092" s="12">
        <f t="shared" si="5572"/>
        <v>0</v>
      </c>
      <c r="CB2092" s="124"/>
    </row>
    <row r="2093" spans="1:80" ht="69.75" customHeight="1" thickBot="1" x14ac:dyDescent="0.3">
      <c r="A2093" s="133" t="s">
        <v>1</v>
      </c>
      <c r="B2093" s="133" t="s">
        <v>1</v>
      </c>
      <c r="C2093" s="133" t="s">
        <v>1</v>
      </c>
      <c r="D2093" s="135" t="s">
        <v>1</v>
      </c>
      <c r="E2093" s="135" t="s">
        <v>1</v>
      </c>
      <c r="F2093" s="135" t="s">
        <v>1</v>
      </c>
      <c r="G2093" s="137" t="s">
        <v>1</v>
      </c>
      <c r="H2093" s="5" t="s">
        <v>84</v>
      </c>
      <c r="I2093" s="5" t="s">
        <v>11</v>
      </c>
      <c r="J2093" s="5" t="s">
        <v>1809</v>
      </c>
      <c r="K2093" s="5" t="s">
        <v>12</v>
      </c>
      <c r="L2093" s="5" t="s">
        <v>13</v>
      </c>
      <c r="M2093" s="5" t="s">
        <v>14</v>
      </c>
      <c r="N2093" s="5" t="s">
        <v>15</v>
      </c>
      <c r="O2093" s="5" t="s">
        <v>16</v>
      </c>
      <c r="P2093" s="5" t="s">
        <v>17</v>
      </c>
      <c r="Q2093" s="5" t="s">
        <v>18</v>
      </c>
      <c r="R2093" s="71" t="s">
        <v>14</v>
      </c>
      <c r="S2093" s="71" t="s">
        <v>1843</v>
      </c>
      <c r="T2093" s="71" t="s">
        <v>1797</v>
      </c>
      <c r="U2093" s="71" t="s">
        <v>1832</v>
      </c>
      <c r="V2093" s="71" t="s">
        <v>1833</v>
      </c>
      <c r="W2093" s="71" t="s">
        <v>1834</v>
      </c>
      <c r="X2093" s="71" t="s">
        <v>1847</v>
      </c>
      <c r="Y2093" s="71" t="s">
        <v>1844</v>
      </c>
      <c r="Z2093" s="71" t="s">
        <v>1835</v>
      </c>
      <c r="AA2093" s="71" t="s">
        <v>1836</v>
      </c>
      <c r="AB2093" s="71" t="s">
        <v>1837</v>
      </c>
      <c r="AC2093" s="71" t="s">
        <v>1838</v>
      </c>
      <c r="AD2093" s="71" t="s">
        <v>1839</v>
      </c>
      <c r="AE2093" s="71" t="s">
        <v>1840</v>
      </c>
      <c r="AF2093" s="71" t="s">
        <v>1845</v>
      </c>
      <c r="AG2093" s="71" t="s">
        <v>1846</v>
      </c>
      <c r="AH2093" s="71" t="s">
        <v>1841</v>
      </c>
      <c r="AI2093" s="71" t="s">
        <v>1842</v>
      </c>
      <c r="AJ2093" s="72" t="s">
        <v>15</v>
      </c>
      <c r="AK2093" s="72" t="s">
        <v>1843</v>
      </c>
      <c r="AL2093" s="72" t="s">
        <v>1797</v>
      </c>
      <c r="AM2093" s="72" t="s">
        <v>1832</v>
      </c>
      <c r="AN2093" s="72" t="s">
        <v>1833</v>
      </c>
      <c r="AO2093" s="72" t="s">
        <v>1834</v>
      </c>
      <c r="AP2093" s="72" t="s">
        <v>1848</v>
      </c>
      <c r="AQ2093" s="72" t="s">
        <v>1844</v>
      </c>
      <c r="AR2093" s="72" t="s">
        <v>1835</v>
      </c>
      <c r="AS2093" s="72" t="s">
        <v>1836</v>
      </c>
      <c r="AT2093" s="72" t="s">
        <v>1837</v>
      </c>
      <c r="AU2093" s="72" t="s">
        <v>1838</v>
      </c>
      <c r="AV2093" s="72" t="s">
        <v>1839</v>
      </c>
      <c r="AW2093" s="72" t="s">
        <v>1840</v>
      </c>
      <c r="AX2093" s="72" t="s">
        <v>1845</v>
      </c>
      <c r="AY2093" s="72" t="s">
        <v>1846</v>
      </c>
      <c r="AZ2093" s="72" t="s">
        <v>1841</v>
      </c>
      <c r="BA2093" s="72" t="s">
        <v>1842</v>
      </c>
      <c r="BB2093" s="73" t="s">
        <v>16</v>
      </c>
      <c r="BC2093" s="73" t="s">
        <v>1843</v>
      </c>
      <c r="BD2093" s="73" t="s">
        <v>1797</v>
      </c>
      <c r="BE2093" s="73" t="s">
        <v>1832</v>
      </c>
      <c r="BF2093" s="73" t="s">
        <v>1833</v>
      </c>
      <c r="BG2093" s="73" t="s">
        <v>1834</v>
      </c>
      <c r="BH2093" s="73" t="s">
        <v>1849</v>
      </c>
      <c r="BI2093" s="73" t="s">
        <v>1844</v>
      </c>
      <c r="BJ2093" s="73" t="s">
        <v>1835</v>
      </c>
      <c r="BK2093" s="73" t="s">
        <v>1836</v>
      </c>
      <c r="BL2093" s="73" t="s">
        <v>1837</v>
      </c>
      <c r="BM2093" s="73" t="s">
        <v>1838</v>
      </c>
      <c r="BN2093" s="73" t="s">
        <v>1839</v>
      </c>
      <c r="BO2093" s="73" t="s">
        <v>1840</v>
      </c>
      <c r="BP2093" s="73" t="s">
        <v>1845</v>
      </c>
      <c r="BQ2093" s="73" t="s">
        <v>1846</v>
      </c>
      <c r="BR2093" s="73" t="s">
        <v>1841</v>
      </c>
      <c r="BS2093" s="73" t="s">
        <v>1842</v>
      </c>
      <c r="BT2093" s="5" t="s">
        <v>1911</v>
      </c>
      <c r="BU2093" s="5" t="s">
        <v>1942</v>
      </c>
      <c r="BV2093" s="5" t="s">
        <v>1943</v>
      </c>
      <c r="BW2093" s="5" t="s">
        <v>1944</v>
      </c>
      <c r="BX2093" s="5" t="s">
        <v>1945</v>
      </c>
      <c r="BY2093" s="5" t="s">
        <v>1946</v>
      </c>
      <c r="BZ2093" s="5" t="s">
        <v>1947</v>
      </c>
      <c r="CA2093" s="5" t="s">
        <v>1948</v>
      </c>
      <c r="CB2093" s="120" t="s">
        <v>1916</v>
      </c>
    </row>
    <row r="2094" spans="1:80" x14ac:dyDescent="0.25">
      <c r="A2094" s="134"/>
      <c r="B2094" s="134"/>
      <c r="C2094" s="134"/>
      <c r="D2094" s="136"/>
      <c r="E2094" s="136"/>
      <c r="F2094" s="136"/>
      <c r="G2094" s="138"/>
      <c r="H2094" s="15" t="s">
        <v>1</v>
      </c>
      <c r="I2094" s="9" t="s">
        <v>19</v>
      </c>
      <c r="J2094" s="9">
        <v>1</v>
      </c>
      <c r="K2094" s="9" t="s">
        <v>20</v>
      </c>
      <c r="L2094" s="9" t="s">
        <v>21</v>
      </c>
      <c r="M2094" s="9" t="s">
        <v>22</v>
      </c>
      <c r="N2094" s="9" t="s">
        <v>23</v>
      </c>
      <c r="O2094" s="9" t="s">
        <v>24</v>
      </c>
      <c r="P2094" s="9" t="s">
        <v>25</v>
      </c>
      <c r="Q2094" s="9" t="s">
        <v>26</v>
      </c>
      <c r="R2094" s="9">
        <v>1</v>
      </c>
      <c r="S2094" s="9">
        <v>2</v>
      </c>
      <c r="T2094" s="9">
        <v>3</v>
      </c>
      <c r="U2094" s="9">
        <v>4</v>
      </c>
      <c r="V2094" s="9">
        <v>5</v>
      </c>
      <c r="W2094" s="9">
        <v>6</v>
      </c>
      <c r="X2094" s="9">
        <v>7</v>
      </c>
      <c r="Y2094" s="9">
        <v>8</v>
      </c>
      <c r="Z2094" s="9">
        <v>9</v>
      </c>
      <c r="AA2094" s="9">
        <v>10</v>
      </c>
      <c r="AB2094" s="9">
        <v>11</v>
      </c>
      <c r="AC2094" s="9">
        <v>12</v>
      </c>
      <c r="AD2094" s="9">
        <v>13</v>
      </c>
      <c r="AE2094" s="9">
        <v>14</v>
      </c>
      <c r="AF2094" s="9">
        <v>15</v>
      </c>
      <c r="AG2094" s="9">
        <v>16</v>
      </c>
      <c r="AH2094" s="9">
        <v>20</v>
      </c>
      <c r="AI2094" s="9">
        <v>21</v>
      </c>
      <c r="AJ2094" s="9">
        <v>1</v>
      </c>
      <c r="AK2094" s="9">
        <v>2</v>
      </c>
      <c r="AL2094" s="9">
        <v>3</v>
      </c>
      <c r="AM2094" s="9">
        <v>4</v>
      </c>
      <c r="AN2094" s="9">
        <v>5</v>
      </c>
      <c r="AO2094" s="9">
        <v>6</v>
      </c>
      <c r="AP2094" s="9">
        <v>7</v>
      </c>
      <c r="AQ2094" s="9">
        <v>8</v>
      </c>
      <c r="AR2094" s="9">
        <v>9</v>
      </c>
      <c r="AS2094" s="9">
        <v>10</v>
      </c>
      <c r="AT2094" s="9">
        <v>11</v>
      </c>
      <c r="AU2094" s="9">
        <v>12</v>
      </c>
      <c r="AV2094" s="9">
        <v>13</v>
      </c>
      <c r="AW2094" s="9">
        <v>14</v>
      </c>
      <c r="AX2094" s="9">
        <v>15</v>
      </c>
      <c r="AY2094" s="9">
        <v>16</v>
      </c>
      <c r="AZ2094" s="9">
        <v>20</v>
      </c>
      <c r="BA2094" s="9">
        <v>21</v>
      </c>
      <c r="BB2094" s="9">
        <v>1</v>
      </c>
      <c r="BC2094" s="9">
        <v>2</v>
      </c>
      <c r="BD2094" s="9">
        <v>3</v>
      </c>
      <c r="BE2094" s="9">
        <v>4</v>
      </c>
      <c r="BF2094" s="9">
        <v>5</v>
      </c>
      <c r="BG2094" s="9">
        <v>6</v>
      </c>
      <c r="BH2094" s="9">
        <v>7</v>
      </c>
      <c r="BI2094" s="9">
        <v>8</v>
      </c>
      <c r="BJ2094" s="9">
        <v>9</v>
      </c>
      <c r="BK2094" s="9">
        <v>10</v>
      </c>
      <c r="BL2094" s="9">
        <v>11</v>
      </c>
      <c r="BM2094" s="9">
        <v>12</v>
      </c>
      <c r="BN2094" s="9">
        <v>13</v>
      </c>
      <c r="BO2094" s="9">
        <v>14</v>
      </c>
      <c r="BP2094" s="9">
        <v>15</v>
      </c>
      <c r="BQ2094" s="9">
        <v>16</v>
      </c>
      <c r="BR2094" s="9">
        <v>20</v>
      </c>
      <c r="BS2094" s="9">
        <v>21</v>
      </c>
      <c r="BT2094" s="9">
        <v>1</v>
      </c>
      <c r="BU2094" s="9">
        <v>2</v>
      </c>
      <c r="BV2094" s="9">
        <v>3</v>
      </c>
      <c r="BW2094" s="9" t="s">
        <v>1798</v>
      </c>
      <c r="BX2094" s="9">
        <v>5</v>
      </c>
      <c r="BY2094" s="9">
        <v>6</v>
      </c>
      <c r="BZ2094" s="9">
        <v>7</v>
      </c>
      <c r="CA2094" s="9" t="s">
        <v>1917</v>
      </c>
      <c r="CB2094" s="121">
        <v>9</v>
      </c>
    </row>
    <row r="2095" spans="1:80" x14ac:dyDescent="0.25">
      <c r="A2095" s="134"/>
      <c r="B2095" s="134"/>
      <c r="C2095" s="134"/>
      <c r="D2095" s="136"/>
      <c r="E2095" s="136"/>
      <c r="F2095" s="136"/>
      <c r="G2095" s="138"/>
      <c r="H2095" s="16" t="s">
        <v>1015</v>
      </c>
      <c r="I2095" s="17">
        <f>SUM(I2091)</f>
        <v>2291427</v>
      </c>
      <c r="J2095" s="17">
        <f t="shared" ref="J2095:J2096" si="5649">SUM(K2095,L2095,P2095,Q2095)</f>
        <v>2551301</v>
      </c>
      <c r="K2095" s="17">
        <f t="shared" ref="K2095" si="5650">SUM(K2091)</f>
        <v>2521001</v>
      </c>
      <c r="L2095" s="17">
        <f t="shared" ref="L2095:L2096" si="5651">SUM(M2095:O2095)</f>
        <v>30300</v>
      </c>
      <c r="M2095" s="17">
        <f t="shared" ref="M2095:Q2095" si="5652">SUM(M2091)</f>
        <v>25300</v>
      </c>
      <c r="N2095" s="17">
        <f t="shared" si="5652"/>
        <v>0</v>
      </c>
      <c r="O2095" s="17">
        <f t="shared" si="5652"/>
        <v>5000</v>
      </c>
      <c r="P2095" s="17">
        <f t="shared" si="5652"/>
        <v>0</v>
      </c>
      <c r="Q2095" s="17">
        <f t="shared" si="5652"/>
        <v>0</v>
      </c>
      <c r="R2095" s="17">
        <f t="shared" ref="R2095:AG2095" si="5653">SUM(R2091)</f>
        <v>25300</v>
      </c>
      <c r="S2095" s="17">
        <f t="shared" si="5653"/>
        <v>0</v>
      </c>
      <c r="T2095" s="17">
        <f t="shared" si="5653"/>
        <v>0</v>
      </c>
      <c r="U2095" s="17">
        <f t="shared" si="5653"/>
        <v>0</v>
      </c>
      <c r="V2095" s="17">
        <f t="shared" si="5653"/>
        <v>0</v>
      </c>
      <c r="W2095" s="17">
        <f t="shared" si="5653"/>
        <v>0</v>
      </c>
      <c r="X2095" s="17">
        <f t="shared" ref="X2095" si="5654">SUM(X2091)</f>
        <v>25300</v>
      </c>
      <c r="Y2095" s="17">
        <f t="shared" si="5653"/>
        <v>0</v>
      </c>
      <c r="Z2095" s="17">
        <f t="shared" si="5653"/>
        <v>1460</v>
      </c>
      <c r="AA2095" s="17">
        <f t="shared" si="5653"/>
        <v>4520</v>
      </c>
      <c r="AB2095" s="17">
        <f t="shared" si="5653"/>
        <v>2765</v>
      </c>
      <c r="AC2095" s="17">
        <f t="shared" si="5653"/>
        <v>0</v>
      </c>
      <c r="AD2095" s="17">
        <f t="shared" si="5653"/>
        <v>4855</v>
      </c>
      <c r="AE2095" s="17">
        <f t="shared" si="5653"/>
        <v>0</v>
      </c>
      <c r="AF2095" s="17">
        <f t="shared" si="5653"/>
        <v>0</v>
      </c>
      <c r="AG2095" s="17">
        <f t="shared" si="5653"/>
        <v>6510</v>
      </c>
      <c r="AH2095" s="17">
        <v>20110</v>
      </c>
      <c r="AI2095" s="17">
        <v>5190</v>
      </c>
      <c r="AJ2095" s="17">
        <f t="shared" ref="AJ2095:AY2095" si="5655">SUM(AJ2091)</f>
        <v>0</v>
      </c>
      <c r="AK2095" s="17">
        <f t="shared" si="5655"/>
        <v>0</v>
      </c>
      <c r="AL2095" s="17">
        <f t="shared" si="5655"/>
        <v>0</v>
      </c>
      <c r="AM2095" s="17">
        <f t="shared" si="5655"/>
        <v>0</v>
      </c>
      <c r="AN2095" s="17">
        <f t="shared" si="5655"/>
        <v>0</v>
      </c>
      <c r="AO2095" s="17">
        <f t="shared" si="5655"/>
        <v>0</v>
      </c>
      <c r="AP2095" s="17">
        <f t="shared" ref="AP2095" si="5656">SUM(AP2091)</f>
        <v>0</v>
      </c>
      <c r="AQ2095" s="17">
        <f t="shared" si="5655"/>
        <v>0</v>
      </c>
      <c r="AR2095" s="17">
        <f t="shared" si="5655"/>
        <v>0</v>
      </c>
      <c r="AS2095" s="17">
        <f t="shared" si="5655"/>
        <v>0</v>
      </c>
      <c r="AT2095" s="17">
        <f t="shared" si="5655"/>
        <v>0</v>
      </c>
      <c r="AU2095" s="17">
        <f t="shared" si="5655"/>
        <v>0</v>
      </c>
      <c r="AV2095" s="17">
        <f t="shared" si="5655"/>
        <v>0</v>
      </c>
      <c r="AW2095" s="17">
        <f t="shared" si="5655"/>
        <v>0</v>
      </c>
      <c r="AX2095" s="17">
        <f t="shared" si="5655"/>
        <v>0</v>
      </c>
      <c r="AY2095" s="17">
        <f t="shared" si="5655"/>
        <v>0</v>
      </c>
      <c r="AZ2095" s="17">
        <v>0</v>
      </c>
      <c r="BA2095" s="17">
        <v>0</v>
      </c>
      <c r="BB2095" s="17">
        <f t="shared" ref="BB2095:BQ2095" si="5657">SUM(BB2091)</f>
        <v>5000</v>
      </c>
      <c r="BC2095" s="17">
        <f t="shared" si="5657"/>
        <v>24028</v>
      </c>
      <c r="BD2095" s="17">
        <f t="shared" si="5657"/>
        <v>0</v>
      </c>
      <c r="BE2095" s="17">
        <f t="shared" si="5657"/>
        <v>0</v>
      </c>
      <c r="BF2095" s="17">
        <f t="shared" si="5657"/>
        <v>0</v>
      </c>
      <c r="BG2095" s="17">
        <f t="shared" si="5657"/>
        <v>0</v>
      </c>
      <c r="BH2095" s="17">
        <f t="shared" ref="BH2095" si="5658">SUM(BH2091)</f>
        <v>29028</v>
      </c>
      <c r="BI2095" s="17">
        <f t="shared" si="5657"/>
        <v>0</v>
      </c>
      <c r="BJ2095" s="17">
        <f t="shared" si="5657"/>
        <v>0</v>
      </c>
      <c r="BK2095" s="17">
        <f t="shared" si="5657"/>
        <v>24028</v>
      </c>
      <c r="BL2095" s="17">
        <f t="shared" si="5657"/>
        <v>0</v>
      </c>
      <c r="BM2095" s="17">
        <f t="shared" si="5657"/>
        <v>0</v>
      </c>
      <c r="BN2095" s="17">
        <f t="shared" si="5657"/>
        <v>0</v>
      </c>
      <c r="BO2095" s="17">
        <f t="shared" si="5657"/>
        <v>0</v>
      </c>
      <c r="BP2095" s="17">
        <f t="shared" si="5657"/>
        <v>0</v>
      </c>
      <c r="BQ2095" s="17">
        <f t="shared" si="5657"/>
        <v>800</v>
      </c>
      <c r="BR2095" s="17">
        <v>24828</v>
      </c>
      <c r="BS2095" s="17">
        <v>4200</v>
      </c>
      <c r="BT2095" s="17">
        <f t="shared" ref="BT2095:BW2095" si="5659">SUM(BT2091)</f>
        <v>2700806</v>
      </c>
      <c r="BU2095" s="17">
        <f t="shared" ref="BU2095:BV2095" si="5660">SUM(BU2091)</f>
        <v>2668038</v>
      </c>
      <c r="BV2095" s="17">
        <f t="shared" si="5660"/>
        <v>1552972</v>
      </c>
      <c r="BW2095" s="17">
        <f t="shared" si="5659"/>
        <v>626998</v>
      </c>
      <c r="BX2095" s="17">
        <f t="shared" ref="BX2095:BZ2095" si="5661">SUM(BX2091)</f>
        <v>223266</v>
      </c>
      <c r="BY2095" s="17">
        <f t="shared" si="5661"/>
        <v>200366</v>
      </c>
      <c r="BZ2095" s="17">
        <f t="shared" si="5661"/>
        <v>203366</v>
      </c>
      <c r="CA2095" s="17">
        <f>BV2095+BW2095</f>
        <v>2179970</v>
      </c>
      <c r="CB2095" s="125">
        <f>IF(BU2095=0,"-",CA2095/BU2095*100)</f>
        <v>81.706857248659887</v>
      </c>
    </row>
    <row r="2096" spans="1:80" x14ac:dyDescent="0.25">
      <c r="A2096" s="134"/>
      <c r="B2096" s="134"/>
      <c r="C2096" s="134"/>
      <c r="D2096" s="136"/>
      <c r="E2096" s="136"/>
      <c r="F2096" s="136"/>
      <c r="G2096" s="138"/>
      <c r="H2096" s="18" t="s">
        <v>86</v>
      </c>
      <c r="I2096" s="17">
        <f>SUM(I2095)</f>
        <v>2291427</v>
      </c>
      <c r="J2096" s="17">
        <f t="shared" si="5649"/>
        <v>2551301</v>
      </c>
      <c r="K2096" s="17">
        <f t="shared" ref="K2096" si="5662">SUM(K2095)</f>
        <v>2521001</v>
      </c>
      <c r="L2096" s="17">
        <f t="shared" si="5651"/>
        <v>30300</v>
      </c>
      <c r="M2096" s="17">
        <f t="shared" ref="M2096:Q2096" si="5663">SUM(M2095)</f>
        <v>25300</v>
      </c>
      <c r="N2096" s="17">
        <f t="shared" si="5663"/>
        <v>0</v>
      </c>
      <c r="O2096" s="17">
        <f t="shared" si="5663"/>
        <v>5000</v>
      </c>
      <c r="P2096" s="17">
        <f t="shared" si="5663"/>
        <v>0</v>
      </c>
      <c r="Q2096" s="17">
        <f t="shared" si="5663"/>
        <v>0</v>
      </c>
      <c r="R2096" s="17">
        <f t="shared" ref="R2096:AG2096" si="5664">SUM(R2095)</f>
        <v>25300</v>
      </c>
      <c r="S2096" s="17">
        <f t="shared" si="5664"/>
        <v>0</v>
      </c>
      <c r="T2096" s="17">
        <f t="shared" si="5664"/>
        <v>0</v>
      </c>
      <c r="U2096" s="17">
        <f t="shared" si="5664"/>
        <v>0</v>
      </c>
      <c r="V2096" s="17">
        <f t="shared" si="5664"/>
        <v>0</v>
      </c>
      <c r="W2096" s="17">
        <f t="shared" si="5664"/>
        <v>0</v>
      </c>
      <c r="X2096" s="17">
        <f t="shared" ref="X2096" si="5665">SUM(X2095)</f>
        <v>25300</v>
      </c>
      <c r="Y2096" s="17">
        <f t="shared" si="5664"/>
        <v>0</v>
      </c>
      <c r="Z2096" s="17">
        <f t="shared" si="5664"/>
        <v>1460</v>
      </c>
      <c r="AA2096" s="17">
        <f t="shared" si="5664"/>
        <v>4520</v>
      </c>
      <c r="AB2096" s="17">
        <f t="shared" si="5664"/>
        <v>2765</v>
      </c>
      <c r="AC2096" s="17">
        <f t="shared" si="5664"/>
        <v>0</v>
      </c>
      <c r="AD2096" s="17">
        <f t="shared" si="5664"/>
        <v>4855</v>
      </c>
      <c r="AE2096" s="17">
        <f t="shared" si="5664"/>
        <v>0</v>
      </c>
      <c r="AF2096" s="17">
        <f t="shared" si="5664"/>
        <v>0</v>
      </c>
      <c r="AG2096" s="17">
        <f t="shared" si="5664"/>
        <v>6510</v>
      </c>
      <c r="AH2096" s="17">
        <v>20110</v>
      </c>
      <c r="AI2096" s="17">
        <v>5190</v>
      </c>
      <c r="AJ2096" s="17">
        <f t="shared" ref="AJ2096:AY2096" si="5666">SUM(AJ2095)</f>
        <v>0</v>
      </c>
      <c r="AK2096" s="17">
        <f t="shared" si="5666"/>
        <v>0</v>
      </c>
      <c r="AL2096" s="17">
        <f t="shared" si="5666"/>
        <v>0</v>
      </c>
      <c r="AM2096" s="17">
        <f t="shared" si="5666"/>
        <v>0</v>
      </c>
      <c r="AN2096" s="17">
        <f t="shared" si="5666"/>
        <v>0</v>
      </c>
      <c r="AO2096" s="17">
        <f t="shared" si="5666"/>
        <v>0</v>
      </c>
      <c r="AP2096" s="17">
        <f t="shared" ref="AP2096" si="5667">SUM(AP2095)</f>
        <v>0</v>
      </c>
      <c r="AQ2096" s="17">
        <f t="shared" si="5666"/>
        <v>0</v>
      </c>
      <c r="AR2096" s="17">
        <f t="shared" si="5666"/>
        <v>0</v>
      </c>
      <c r="AS2096" s="17">
        <f t="shared" si="5666"/>
        <v>0</v>
      </c>
      <c r="AT2096" s="17">
        <f t="shared" si="5666"/>
        <v>0</v>
      </c>
      <c r="AU2096" s="17">
        <f t="shared" si="5666"/>
        <v>0</v>
      </c>
      <c r="AV2096" s="17">
        <f t="shared" si="5666"/>
        <v>0</v>
      </c>
      <c r="AW2096" s="17">
        <f t="shared" si="5666"/>
        <v>0</v>
      </c>
      <c r="AX2096" s="17">
        <f t="shared" si="5666"/>
        <v>0</v>
      </c>
      <c r="AY2096" s="17">
        <f t="shared" si="5666"/>
        <v>0</v>
      </c>
      <c r="AZ2096" s="17">
        <v>0</v>
      </c>
      <c r="BA2096" s="17">
        <v>0</v>
      </c>
      <c r="BB2096" s="17">
        <f t="shared" ref="BB2096:BQ2096" si="5668">SUM(BB2095)</f>
        <v>5000</v>
      </c>
      <c r="BC2096" s="17">
        <f t="shared" si="5668"/>
        <v>24028</v>
      </c>
      <c r="BD2096" s="17">
        <f t="shared" si="5668"/>
        <v>0</v>
      </c>
      <c r="BE2096" s="17">
        <f t="shared" si="5668"/>
        <v>0</v>
      </c>
      <c r="BF2096" s="17">
        <f t="shared" si="5668"/>
        <v>0</v>
      </c>
      <c r="BG2096" s="17">
        <f t="shared" si="5668"/>
        <v>0</v>
      </c>
      <c r="BH2096" s="17">
        <f t="shared" ref="BH2096" si="5669">SUM(BH2095)</f>
        <v>29028</v>
      </c>
      <c r="BI2096" s="17">
        <f t="shared" si="5668"/>
        <v>0</v>
      </c>
      <c r="BJ2096" s="17">
        <f t="shared" si="5668"/>
        <v>0</v>
      </c>
      <c r="BK2096" s="17">
        <f t="shared" si="5668"/>
        <v>24028</v>
      </c>
      <c r="BL2096" s="17">
        <f t="shared" si="5668"/>
        <v>0</v>
      </c>
      <c r="BM2096" s="17">
        <f t="shared" si="5668"/>
        <v>0</v>
      </c>
      <c r="BN2096" s="17">
        <f t="shared" si="5668"/>
        <v>0</v>
      </c>
      <c r="BO2096" s="17">
        <f t="shared" si="5668"/>
        <v>0</v>
      </c>
      <c r="BP2096" s="17">
        <f t="shared" si="5668"/>
        <v>0</v>
      </c>
      <c r="BQ2096" s="17">
        <f t="shared" si="5668"/>
        <v>800</v>
      </c>
      <c r="BR2096" s="17">
        <v>24828</v>
      </c>
      <c r="BS2096" s="17">
        <v>4200</v>
      </c>
      <c r="BT2096" s="17">
        <f t="shared" ref="BT2096:BW2096" si="5670">SUM(BT2095)</f>
        <v>2700806</v>
      </c>
      <c r="BU2096" s="17">
        <f t="shared" ref="BU2096:BV2096" si="5671">SUM(BU2095)</f>
        <v>2668038</v>
      </c>
      <c r="BV2096" s="17">
        <f t="shared" si="5671"/>
        <v>1552972</v>
      </c>
      <c r="BW2096" s="17">
        <f t="shared" si="5670"/>
        <v>626998</v>
      </c>
      <c r="BX2096" s="17">
        <f t="shared" ref="BX2096" si="5672">SUM(BX2095)</f>
        <v>223266</v>
      </c>
      <c r="BY2096" s="17">
        <f t="shared" ref="BY2096" si="5673">SUM(BY2095)</f>
        <v>200366</v>
      </c>
      <c r="BZ2096" s="17">
        <f t="shared" ref="BZ2096" si="5674">SUM(BZ2095)</f>
        <v>203366</v>
      </c>
      <c r="CA2096" s="17">
        <f>BV2096+BW2096</f>
        <v>2179970</v>
      </c>
      <c r="CB2096" s="125">
        <f>IF(BU2096=0,"-",CA2096/BU2096*100)</f>
        <v>81.706857248659887</v>
      </c>
    </row>
    <row r="2097" spans="1:80" x14ac:dyDescent="0.25">
      <c r="A2097" s="139"/>
      <c r="B2097" s="139"/>
      <c r="C2097" s="139"/>
      <c r="D2097" s="140"/>
      <c r="E2097" s="140"/>
      <c r="F2097" s="140"/>
      <c r="G2097" s="141"/>
      <c r="X2097">
        <f t="shared" si="5612"/>
        <v>0</v>
      </c>
      <c r="AH2097">
        <v>0</v>
      </c>
      <c r="AI2097">
        <v>0</v>
      </c>
      <c r="AP2097">
        <f t="shared" si="5613"/>
        <v>0</v>
      </c>
      <c r="AZ2097">
        <v>0</v>
      </c>
      <c r="BA2097">
        <v>0</v>
      </c>
      <c r="BH2097">
        <f t="shared" si="5614"/>
        <v>0</v>
      </c>
      <c r="BR2097">
        <v>0</v>
      </c>
      <c r="BS2097">
        <v>0</v>
      </c>
      <c r="BU2097">
        <v>0</v>
      </c>
      <c r="BV2097">
        <v>0</v>
      </c>
      <c r="BW2097">
        <f t="shared" si="5571"/>
        <v>0</v>
      </c>
      <c r="CA2097">
        <f>BV2097+BW2097</f>
        <v>0</v>
      </c>
      <c r="CB2097" s="126" t="str">
        <f>IF(BU2097=0,"-",CA2097/BU2097*100)</f>
        <v>-</v>
      </c>
    </row>
    <row r="2098" spans="1:80" ht="15.75" thickBot="1" x14ac:dyDescent="0.3">
      <c r="A2098" s="13" t="s">
        <v>1</v>
      </c>
      <c r="B2098" s="13" t="s">
        <v>1</v>
      </c>
      <c r="C2098" s="13" t="s">
        <v>1</v>
      </c>
      <c r="D2098" s="74" t="s">
        <v>1</v>
      </c>
      <c r="E2098" s="74" t="s">
        <v>1</v>
      </c>
      <c r="F2098" s="74" t="s">
        <v>1</v>
      </c>
      <c r="G2098" s="13" t="s">
        <v>1</v>
      </c>
      <c r="H2098" s="19" t="s">
        <v>1</v>
      </c>
      <c r="I2098" s="19" t="s">
        <v>1</v>
      </c>
      <c r="J2098" s="19"/>
      <c r="K2098" s="19" t="s">
        <v>1</v>
      </c>
      <c r="L2098" s="19"/>
      <c r="M2098" s="19" t="s">
        <v>1</v>
      </c>
      <c r="N2098" s="19" t="s">
        <v>1</v>
      </c>
      <c r="O2098" s="19" t="s">
        <v>1</v>
      </c>
      <c r="P2098" s="31"/>
      <c r="Q2098" s="19" t="s">
        <v>1</v>
      </c>
      <c r="R2098" s="19" t="s">
        <v>1</v>
      </c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/>
      <c r="AF2098" s="19"/>
      <c r="AG2098" s="19"/>
      <c r="AH2098" s="19">
        <v>0</v>
      </c>
      <c r="AI2098" s="19">
        <v>0</v>
      </c>
      <c r="AJ2098" s="19" t="s">
        <v>1</v>
      </c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>
        <v>0</v>
      </c>
      <c r="BA2098" s="19">
        <v>0</v>
      </c>
      <c r="BB2098" s="19" t="s">
        <v>1</v>
      </c>
      <c r="BC2098" s="19"/>
      <c r="BD2098" s="19"/>
      <c r="BE2098" s="19"/>
      <c r="BF2098" s="19"/>
      <c r="BG2098" s="19"/>
      <c r="BH2098" s="19"/>
      <c r="BI2098" s="19"/>
      <c r="BJ2098" s="19"/>
      <c r="BK2098" s="19"/>
      <c r="BL2098" s="19"/>
      <c r="BM2098" s="19"/>
      <c r="BN2098" s="19"/>
      <c r="BO2098" s="19"/>
      <c r="BP2098" s="19"/>
      <c r="BQ2098" s="19"/>
      <c r="BR2098" s="19">
        <v>0</v>
      </c>
      <c r="BS2098" s="19">
        <v>0</v>
      </c>
      <c r="BT2098" s="19"/>
      <c r="BU2098" s="19"/>
      <c r="BV2098" s="19"/>
      <c r="BW2098" s="19">
        <f t="shared" si="5571"/>
        <v>0</v>
      </c>
      <c r="BX2098" s="19"/>
      <c r="BY2098" s="19"/>
      <c r="BZ2098" s="19"/>
      <c r="CA2098" s="19">
        <f>BV2098+BW2098</f>
        <v>0</v>
      </c>
      <c r="CB2098" s="127"/>
    </row>
    <row r="2099" spans="1:80" ht="69.75" customHeight="1" thickBot="1" x14ac:dyDescent="0.3">
      <c r="A2099" s="5" t="s">
        <v>4</v>
      </c>
      <c r="B2099" s="5" t="s">
        <v>5</v>
      </c>
      <c r="C2099" s="5" t="s">
        <v>6</v>
      </c>
      <c r="D2099" s="80" t="s">
        <v>1</v>
      </c>
      <c r="E2099" s="88" t="s">
        <v>7</v>
      </c>
      <c r="F2099" s="88" t="s">
        <v>8</v>
      </c>
      <c r="G2099" s="5" t="s">
        <v>9</v>
      </c>
      <c r="H2099" s="5" t="s">
        <v>10</v>
      </c>
      <c r="I2099" s="5" t="s">
        <v>11</v>
      </c>
      <c r="J2099" s="5" t="s">
        <v>1809</v>
      </c>
      <c r="K2099" s="5" t="s">
        <v>12</v>
      </c>
      <c r="L2099" s="5" t="s">
        <v>13</v>
      </c>
      <c r="M2099" s="5" t="s">
        <v>14</v>
      </c>
      <c r="N2099" s="5" t="s">
        <v>15</v>
      </c>
      <c r="O2099" s="5" t="s">
        <v>16</v>
      </c>
      <c r="P2099" s="5" t="s">
        <v>17</v>
      </c>
      <c r="Q2099" s="5" t="s">
        <v>18</v>
      </c>
      <c r="R2099" s="71" t="s">
        <v>14</v>
      </c>
      <c r="S2099" s="71" t="s">
        <v>1843</v>
      </c>
      <c r="T2099" s="71" t="s">
        <v>1797</v>
      </c>
      <c r="U2099" s="71" t="s">
        <v>1832</v>
      </c>
      <c r="V2099" s="71" t="s">
        <v>1833</v>
      </c>
      <c r="W2099" s="71" t="s">
        <v>1834</v>
      </c>
      <c r="X2099" s="71" t="s">
        <v>1847</v>
      </c>
      <c r="Y2099" s="71" t="s">
        <v>1844</v>
      </c>
      <c r="Z2099" s="71" t="s">
        <v>1835</v>
      </c>
      <c r="AA2099" s="71" t="s">
        <v>1836</v>
      </c>
      <c r="AB2099" s="71" t="s">
        <v>1837</v>
      </c>
      <c r="AC2099" s="71" t="s">
        <v>1838</v>
      </c>
      <c r="AD2099" s="71" t="s">
        <v>1839</v>
      </c>
      <c r="AE2099" s="71" t="s">
        <v>1840</v>
      </c>
      <c r="AF2099" s="71" t="s">
        <v>1845</v>
      </c>
      <c r="AG2099" s="71" t="s">
        <v>1846</v>
      </c>
      <c r="AH2099" s="71" t="s">
        <v>1841</v>
      </c>
      <c r="AI2099" s="71" t="s">
        <v>1842</v>
      </c>
      <c r="AJ2099" s="72" t="s">
        <v>15</v>
      </c>
      <c r="AK2099" s="72" t="s">
        <v>1843</v>
      </c>
      <c r="AL2099" s="72" t="s">
        <v>1797</v>
      </c>
      <c r="AM2099" s="72" t="s">
        <v>1832</v>
      </c>
      <c r="AN2099" s="72" t="s">
        <v>1833</v>
      </c>
      <c r="AO2099" s="72" t="s">
        <v>1834</v>
      </c>
      <c r="AP2099" s="72" t="s">
        <v>1848</v>
      </c>
      <c r="AQ2099" s="72" t="s">
        <v>1844</v>
      </c>
      <c r="AR2099" s="72" t="s">
        <v>1835</v>
      </c>
      <c r="AS2099" s="72" t="s">
        <v>1836</v>
      </c>
      <c r="AT2099" s="72" t="s">
        <v>1837</v>
      </c>
      <c r="AU2099" s="72" t="s">
        <v>1838</v>
      </c>
      <c r="AV2099" s="72" t="s">
        <v>1839</v>
      </c>
      <c r="AW2099" s="72" t="s">
        <v>1840</v>
      </c>
      <c r="AX2099" s="72" t="s">
        <v>1845</v>
      </c>
      <c r="AY2099" s="72" t="s">
        <v>1846</v>
      </c>
      <c r="AZ2099" s="72" t="s">
        <v>1841</v>
      </c>
      <c r="BA2099" s="72" t="s">
        <v>1842</v>
      </c>
      <c r="BB2099" s="73" t="s">
        <v>16</v>
      </c>
      <c r="BC2099" s="73" t="s">
        <v>1843</v>
      </c>
      <c r="BD2099" s="73" t="s">
        <v>1797</v>
      </c>
      <c r="BE2099" s="73" t="s">
        <v>1832</v>
      </c>
      <c r="BF2099" s="73" t="s">
        <v>1833</v>
      </c>
      <c r="BG2099" s="73" t="s">
        <v>1834</v>
      </c>
      <c r="BH2099" s="73" t="s">
        <v>1849</v>
      </c>
      <c r="BI2099" s="73" t="s">
        <v>1844</v>
      </c>
      <c r="BJ2099" s="73" t="s">
        <v>1835</v>
      </c>
      <c r="BK2099" s="73" t="s">
        <v>1836</v>
      </c>
      <c r="BL2099" s="73" t="s">
        <v>1837</v>
      </c>
      <c r="BM2099" s="73" t="s">
        <v>1838</v>
      </c>
      <c r="BN2099" s="73" t="s">
        <v>1839</v>
      </c>
      <c r="BO2099" s="73" t="s">
        <v>1840</v>
      </c>
      <c r="BP2099" s="73" t="s">
        <v>1845</v>
      </c>
      <c r="BQ2099" s="73" t="s">
        <v>1846</v>
      </c>
      <c r="BR2099" s="73" t="s">
        <v>1841</v>
      </c>
      <c r="BS2099" s="73" t="s">
        <v>1842</v>
      </c>
      <c r="BT2099" s="5" t="s">
        <v>1911</v>
      </c>
      <c r="BU2099" s="5" t="s">
        <v>1942</v>
      </c>
      <c r="BV2099" s="5" t="s">
        <v>1943</v>
      </c>
      <c r="BW2099" s="5" t="s">
        <v>1944</v>
      </c>
      <c r="BX2099" s="5" t="s">
        <v>1945</v>
      </c>
      <c r="BY2099" s="5" t="s">
        <v>1946</v>
      </c>
      <c r="BZ2099" s="5" t="s">
        <v>1947</v>
      </c>
      <c r="CA2099" s="5" t="s">
        <v>1948</v>
      </c>
      <c r="CB2099" s="120" t="s">
        <v>1916</v>
      </c>
    </row>
    <row r="2100" spans="1:80" x14ac:dyDescent="0.25">
      <c r="A2100" s="6" t="s">
        <v>1</v>
      </c>
      <c r="B2100" s="6" t="s">
        <v>1</v>
      </c>
      <c r="C2100" s="6" t="s">
        <v>1</v>
      </c>
      <c r="D2100" s="81" t="s">
        <v>1</v>
      </c>
      <c r="E2100" s="81" t="s">
        <v>1</v>
      </c>
      <c r="F2100" s="94" t="s">
        <v>1</v>
      </c>
      <c r="G2100" s="7" t="s">
        <v>1</v>
      </c>
      <c r="H2100" s="8" t="s">
        <v>1</v>
      </c>
      <c r="I2100" s="9" t="s">
        <v>19</v>
      </c>
      <c r="J2100" s="9">
        <v>1</v>
      </c>
      <c r="K2100" s="9" t="s">
        <v>20</v>
      </c>
      <c r="L2100" s="9" t="s">
        <v>21</v>
      </c>
      <c r="M2100" s="9" t="s">
        <v>22</v>
      </c>
      <c r="N2100" s="9" t="s">
        <v>23</v>
      </c>
      <c r="O2100" s="9" t="s">
        <v>24</v>
      </c>
      <c r="P2100" s="9" t="s">
        <v>25</v>
      </c>
      <c r="Q2100" s="9" t="s">
        <v>26</v>
      </c>
      <c r="R2100" s="9">
        <v>1</v>
      </c>
      <c r="S2100" s="9">
        <v>2</v>
      </c>
      <c r="T2100" s="9">
        <v>3</v>
      </c>
      <c r="U2100" s="9">
        <v>4</v>
      </c>
      <c r="V2100" s="9">
        <v>5</v>
      </c>
      <c r="W2100" s="9">
        <v>6</v>
      </c>
      <c r="X2100" s="9">
        <v>7</v>
      </c>
      <c r="Y2100" s="9">
        <v>8</v>
      </c>
      <c r="Z2100" s="9">
        <v>9</v>
      </c>
      <c r="AA2100" s="9">
        <v>10</v>
      </c>
      <c r="AB2100" s="9">
        <v>11</v>
      </c>
      <c r="AC2100" s="9">
        <v>12</v>
      </c>
      <c r="AD2100" s="9">
        <v>13</v>
      </c>
      <c r="AE2100" s="9">
        <v>14</v>
      </c>
      <c r="AF2100" s="9">
        <v>15</v>
      </c>
      <c r="AG2100" s="9">
        <v>16</v>
      </c>
      <c r="AH2100" s="9">
        <v>20</v>
      </c>
      <c r="AI2100" s="9">
        <v>21</v>
      </c>
      <c r="AJ2100" s="9">
        <v>1</v>
      </c>
      <c r="AK2100" s="9">
        <v>2</v>
      </c>
      <c r="AL2100" s="9">
        <v>3</v>
      </c>
      <c r="AM2100" s="9">
        <v>4</v>
      </c>
      <c r="AN2100" s="9">
        <v>5</v>
      </c>
      <c r="AO2100" s="9">
        <v>6</v>
      </c>
      <c r="AP2100" s="9">
        <v>7</v>
      </c>
      <c r="AQ2100" s="9">
        <v>8</v>
      </c>
      <c r="AR2100" s="9">
        <v>9</v>
      </c>
      <c r="AS2100" s="9">
        <v>10</v>
      </c>
      <c r="AT2100" s="9">
        <v>11</v>
      </c>
      <c r="AU2100" s="9">
        <v>12</v>
      </c>
      <c r="AV2100" s="9">
        <v>13</v>
      </c>
      <c r="AW2100" s="9">
        <v>14</v>
      </c>
      <c r="AX2100" s="9">
        <v>15</v>
      </c>
      <c r="AY2100" s="9">
        <v>16</v>
      </c>
      <c r="AZ2100" s="9">
        <v>20</v>
      </c>
      <c r="BA2100" s="9">
        <v>21</v>
      </c>
      <c r="BB2100" s="9">
        <v>1</v>
      </c>
      <c r="BC2100" s="9">
        <v>2</v>
      </c>
      <c r="BD2100" s="9">
        <v>3</v>
      </c>
      <c r="BE2100" s="9">
        <v>4</v>
      </c>
      <c r="BF2100" s="9">
        <v>5</v>
      </c>
      <c r="BG2100" s="9">
        <v>6</v>
      </c>
      <c r="BH2100" s="9">
        <v>7</v>
      </c>
      <c r="BI2100" s="9">
        <v>8</v>
      </c>
      <c r="BJ2100" s="9">
        <v>9</v>
      </c>
      <c r="BK2100" s="9">
        <v>10</v>
      </c>
      <c r="BL2100" s="9">
        <v>11</v>
      </c>
      <c r="BM2100" s="9">
        <v>12</v>
      </c>
      <c r="BN2100" s="9">
        <v>13</v>
      </c>
      <c r="BO2100" s="9">
        <v>14</v>
      </c>
      <c r="BP2100" s="9">
        <v>15</v>
      </c>
      <c r="BQ2100" s="9">
        <v>16</v>
      </c>
      <c r="BR2100" s="9">
        <v>20</v>
      </c>
      <c r="BS2100" s="9">
        <v>21</v>
      </c>
      <c r="BT2100" s="9">
        <v>1</v>
      </c>
      <c r="BU2100" s="9">
        <v>2</v>
      </c>
      <c r="BV2100" s="9">
        <v>3</v>
      </c>
      <c r="BW2100" s="9" t="s">
        <v>1798</v>
      </c>
      <c r="BX2100" s="9">
        <v>5</v>
      </c>
      <c r="BY2100" s="9">
        <v>6</v>
      </c>
      <c r="BZ2100" s="9">
        <v>7</v>
      </c>
      <c r="CA2100" s="9" t="s">
        <v>1917</v>
      </c>
      <c r="CB2100" s="121">
        <v>9</v>
      </c>
    </row>
    <row r="2101" spans="1:80" x14ac:dyDescent="0.25">
      <c r="A2101" s="1" t="s">
        <v>928</v>
      </c>
      <c r="B2101" s="1" t="s">
        <v>88</v>
      </c>
      <c r="C2101" s="4" t="s">
        <v>1136</v>
      </c>
      <c r="D2101" s="79" t="s">
        <v>1137</v>
      </c>
      <c r="E2101" s="78" t="s">
        <v>1</v>
      </c>
      <c r="F2101" s="78" t="s">
        <v>1</v>
      </c>
      <c r="G2101" s="2" t="s">
        <v>1</v>
      </c>
      <c r="H2101" s="2" t="s">
        <v>1138</v>
      </c>
      <c r="I2101" s="3" t="s">
        <v>1</v>
      </c>
      <c r="J2101" s="3">
        <f t="shared" ref="J2101:J2134" si="5675">SUM(K2101,L2101,P2101,Q2101)</f>
        <v>0</v>
      </c>
      <c r="K2101" s="3" t="s">
        <v>1</v>
      </c>
      <c r="L2101" s="3"/>
      <c r="M2101" s="3" t="s">
        <v>1</v>
      </c>
      <c r="N2101" s="3" t="s">
        <v>1</v>
      </c>
      <c r="O2101" s="3" t="s">
        <v>1</v>
      </c>
      <c r="P2101" s="26"/>
      <c r="Q2101" s="3" t="s">
        <v>1</v>
      </c>
      <c r="R2101" s="3" t="s">
        <v>1</v>
      </c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>
        <v>0</v>
      </c>
      <c r="AI2101" s="3">
        <v>0</v>
      </c>
      <c r="AJ2101" s="3" t="s">
        <v>1</v>
      </c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>
        <v>0</v>
      </c>
      <c r="BA2101" s="3">
        <v>0</v>
      </c>
      <c r="BB2101" s="3" t="s">
        <v>1</v>
      </c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>
        <v>0</v>
      </c>
      <c r="BS2101" s="3">
        <v>0</v>
      </c>
      <c r="BT2101" s="3">
        <v>0</v>
      </c>
      <c r="BU2101" s="3"/>
      <c r="BV2101" s="3"/>
      <c r="BW2101" s="3">
        <f t="shared" si="5571"/>
        <v>0</v>
      </c>
      <c r="BX2101" s="3"/>
      <c r="BY2101" s="3"/>
      <c r="BZ2101" s="3"/>
      <c r="CA2101" s="3">
        <f t="shared" ref="CA2101:CA2134" si="5676">BV2101+BW2101</f>
        <v>0</v>
      </c>
      <c r="CB2101" s="122"/>
    </row>
    <row r="2102" spans="1:80" ht="33.75" x14ac:dyDescent="0.25">
      <c r="A2102" s="1" t="s">
        <v>1</v>
      </c>
      <c r="B2102" s="1" t="s">
        <v>1</v>
      </c>
      <c r="C2102" s="1" t="s">
        <v>1</v>
      </c>
      <c r="D2102" s="78" t="s">
        <v>1</v>
      </c>
      <c r="E2102" s="78" t="s">
        <v>1</v>
      </c>
      <c r="F2102" s="78" t="s">
        <v>1</v>
      </c>
      <c r="G2102" s="2" t="s">
        <v>1</v>
      </c>
      <c r="H2102" s="10" t="s">
        <v>30</v>
      </c>
      <c r="I2102" s="11">
        <f>SUM(I2103,I2111,I2113)</f>
        <v>2639052</v>
      </c>
      <c r="J2102" s="11">
        <f t="shared" si="5675"/>
        <v>3006002</v>
      </c>
      <c r="K2102" s="11">
        <f t="shared" ref="K2102" si="5677">SUM(K2103,K2111,K2113)</f>
        <v>2876002</v>
      </c>
      <c r="L2102" s="11">
        <f t="shared" ref="L2102:L2133" si="5678">SUM(M2102:O2102)</f>
        <v>130000</v>
      </c>
      <c r="M2102" s="11">
        <f t="shared" ref="M2102:Q2102" si="5679">SUM(M2103,M2111,M2113)</f>
        <v>130000</v>
      </c>
      <c r="N2102" s="11">
        <f t="shared" si="5679"/>
        <v>0</v>
      </c>
      <c r="O2102" s="11">
        <f t="shared" si="5679"/>
        <v>0</v>
      </c>
      <c r="P2102" s="11">
        <f t="shared" si="5679"/>
        <v>0</v>
      </c>
      <c r="Q2102" s="11">
        <f t="shared" si="5679"/>
        <v>0</v>
      </c>
      <c r="R2102" s="11">
        <f t="shared" ref="R2102:AG2102" si="5680">SUM(R2103,R2111,R2113)</f>
        <v>130000</v>
      </c>
      <c r="S2102" s="11">
        <f t="shared" si="5680"/>
        <v>0</v>
      </c>
      <c r="T2102" s="11">
        <f t="shared" si="5680"/>
        <v>0</v>
      </c>
      <c r="U2102" s="11">
        <f t="shared" si="5680"/>
        <v>0</v>
      </c>
      <c r="V2102" s="11">
        <f t="shared" si="5680"/>
        <v>0</v>
      </c>
      <c r="W2102" s="11">
        <f t="shared" si="5680"/>
        <v>0</v>
      </c>
      <c r="X2102" s="11">
        <f t="shared" ref="X2102" si="5681">SUM(X2103,X2111,X2113)</f>
        <v>130000</v>
      </c>
      <c r="Y2102" s="11">
        <f t="shared" si="5680"/>
        <v>0</v>
      </c>
      <c r="Z2102" s="11">
        <f t="shared" si="5680"/>
        <v>14000</v>
      </c>
      <c r="AA2102" s="11">
        <f t="shared" si="5680"/>
        <v>11000</v>
      </c>
      <c r="AB2102" s="11">
        <f t="shared" si="5680"/>
        <v>9000</v>
      </c>
      <c r="AC2102" s="11">
        <f t="shared" si="5680"/>
        <v>1000</v>
      </c>
      <c r="AD2102" s="11">
        <f t="shared" si="5680"/>
        <v>11000</v>
      </c>
      <c r="AE2102" s="11">
        <f t="shared" si="5680"/>
        <v>0</v>
      </c>
      <c r="AF2102" s="11">
        <f t="shared" si="5680"/>
        <v>0</v>
      </c>
      <c r="AG2102" s="11">
        <f t="shared" si="5680"/>
        <v>0</v>
      </c>
      <c r="AH2102" s="11">
        <v>46000</v>
      </c>
      <c r="AI2102" s="11">
        <v>84000</v>
      </c>
      <c r="AJ2102" s="11">
        <f t="shared" ref="AJ2102:AY2102" si="5682">SUM(AJ2103,AJ2111,AJ2113)</f>
        <v>0</v>
      </c>
      <c r="AK2102" s="11">
        <f t="shared" si="5682"/>
        <v>0</v>
      </c>
      <c r="AL2102" s="11">
        <f t="shared" si="5682"/>
        <v>0</v>
      </c>
      <c r="AM2102" s="11">
        <f t="shared" si="5682"/>
        <v>0</v>
      </c>
      <c r="AN2102" s="11">
        <f t="shared" si="5682"/>
        <v>0</v>
      </c>
      <c r="AO2102" s="11">
        <f t="shared" si="5682"/>
        <v>0</v>
      </c>
      <c r="AP2102" s="11">
        <f t="shared" ref="AP2102" si="5683">SUM(AP2103,AP2111,AP2113)</f>
        <v>0</v>
      </c>
      <c r="AQ2102" s="11">
        <f t="shared" si="5682"/>
        <v>0</v>
      </c>
      <c r="AR2102" s="11">
        <f t="shared" si="5682"/>
        <v>0</v>
      </c>
      <c r="AS2102" s="11">
        <f t="shared" si="5682"/>
        <v>0</v>
      </c>
      <c r="AT2102" s="11">
        <f t="shared" si="5682"/>
        <v>0</v>
      </c>
      <c r="AU2102" s="11">
        <f t="shared" si="5682"/>
        <v>0</v>
      </c>
      <c r="AV2102" s="11">
        <f t="shared" si="5682"/>
        <v>0</v>
      </c>
      <c r="AW2102" s="11">
        <f t="shared" si="5682"/>
        <v>0</v>
      </c>
      <c r="AX2102" s="11">
        <f t="shared" si="5682"/>
        <v>0</v>
      </c>
      <c r="AY2102" s="11">
        <f t="shared" si="5682"/>
        <v>0</v>
      </c>
      <c r="AZ2102" s="11">
        <v>0</v>
      </c>
      <c r="BA2102" s="11">
        <v>0</v>
      </c>
      <c r="BB2102" s="11">
        <f t="shared" ref="BB2102:BQ2102" si="5684">SUM(BB2103,BB2111,BB2113)</f>
        <v>0</v>
      </c>
      <c r="BC2102" s="11">
        <f t="shared" si="5684"/>
        <v>0</v>
      </c>
      <c r="BD2102" s="11">
        <f t="shared" si="5684"/>
        <v>0</v>
      </c>
      <c r="BE2102" s="11">
        <f t="shared" si="5684"/>
        <v>1450</v>
      </c>
      <c r="BF2102" s="11">
        <f t="shared" si="5684"/>
        <v>0</v>
      </c>
      <c r="BG2102" s="11">
        <f t="shared" si="5684"/>
        <v>0</v>
      </c>
      <c r="BH2102" s="11">
        <f t="shared" ref="BH2102" si="5685">SUM(BH2103,BH2111,BH2113)</f>
        <v>1450</v>
      </c>
      <c r="BI2102" s="11">
        <f t="shared" si="5684"/>
        <v>0</v>
      </c>
      <c r="BJ2102" s="11">
        <f t="shared" si="5684"/>
        <v>0</v>
      </c>
      <c r="BK2102" s="11">
        <f t="shared" si="5684"/>
        <v>0</v>
      </c>
      <c r="BL2102" s="11">
        <f t="shared" si="5684"/>
        <v>0</v>
      </c>
      <c r="BM2102" s="11">
        <f t="shared" si="5684"/>
        <v>1450</v>
      </c>
      <c r="BN2102" s="11">
        <f t="shared" si="5684"/>
        <v>0</v>
      </c>
      <c r="BO2102" s="11">
        <f t="shared" si="5684"/>
        <v>0</v>
      </c>
      <c r="BP2102" s="11">
        <f t="shared" si="5684"/>
        <v>0</v>
      </c>
      <c r="BQ2102" s="11">
        <f t="shared" si="5684"/>
        <v>0</v>
      </c>
      <c r="BR2102" s="11">
        <v>1450</v>
      </c>
      <c r="BS2102" s="11">
        <v>0</v>
      </c>
      <c r="BT2102" s="11">
        <f t="shared" ref="BT2102:BZ2102" si="5686">SUM(BT2103,BT2111,BT2113)</f>
        <v>3139352</v>
      </c>
      <c r="BU2102" s="11">
        <f t="shared" si="5686"/>
        <v>3001058</v>
      </c>
      <c r="BV2102" s="11">
        <f t="shared" si="5686"/>
        <v>1667245</v>
      </c>
      <c r="BW2102" s="11">
        <f t="shared" si="5686"/>
        <v>652661</v>
      </c>
      <c r="BX2102" s="11">
        <f t="shared" si="5686"/>
        <v>258741</v>
      </c>
      <c r="BY2102" s="11">
        <f t="shared" si="5686"/>
        <v>199960</v>
      </c>
      <c r="BZ2102" s="11">
        <f t="shared" si="5686"/>
        <v>193960</v>
      </c>
      <c r="CA2102" s="11">
        <f t="shared" si="5676"/>
        <v>2319906</v>
      </c>
      <c r="CB2102" s="123">
        <f t="shared" ref="CB2102:CB2133" si="5687">IF(BU2102=0,"-",CA2102/BU2102*100)</f>
        <v>77.302937830591745</v>
      </c>
    </row>
    <row r="2103" spans="1:80" x14ac:dyDescent="0.25">
      <c r="A2103" s="4" t="s">
        <v>928</v>
      </c>
      <c r="B2103" s="4" t="s">
        <v>88</v>
      </c>
      <c r="C2103" s="4" t="s">
        <v>1136</v>
      </c>
      <c r="D2103" s="79" t="s">
        <v>1137</v>
      </c>
      <c r="E2103" s="78" t="s">
        <v>31</v>
      </c>
      <c r="F2103" s="78" t="s">
        <v>1</v>
      </c>
      <c r="G2103" s="2" t="s">
        <v>1</v>
      </c>
      <c r="H2103" s="2" t="s">
        <v>32</v>
      </c>
      <c r="I2103" s="12">
        <f>SUM(I2104,I2105)</f>
        <v>2168890</v>
      </c>
      <c r="J2103" s="12">
        <f t="shared" si="5675"/>
        <v>2457823</v>
      </c>
      <c r="K2103" s="12">
        <f t="shared" ref="K2103" si="5688">SUM(K2104,K2105)</f>
        <v>2457823</v>
      </c>
      <c r="L2103" s="12">
        <f t="shared" si="5678"/>
        <v>0</v>
      </c>
      <c r="M2103" s="12">
        <f t="shared" ref="M2103:Q2103" si="5689">SUM(M2104,M2105)</f>
        <v>0</v>
      </c>
      <c r="N2103" s="12">
        <f t="shared" si="5689"/>
        <v>0</v>
      </c>
      <c r="O2103" s="12">
        <f t="shared" si="5689"/>
        <v>0</v>
      </c>
      <c r="P2103" s="12">
        <f t="shared" si="5689"/>
        <v>0</v>
      </c>
      <c r="Q2103" s="12">
        <f t="shared" si="5689"/>
        <v>0</v>
      </c>
      <c r="R2103" s="12">
        <f t="shared" ref="R2103:AG2103" si="5690">SUM(R2104,R2105)</f>
        <v>0</v>
      </c>
      <c r="S2103" s="12">
        <f t="shared" si="5690"/>
        <v>0</v>
      </c>
      <c r="T2103" s="12">
        <f t="shared" si="5690"/>
        <v>0</v>
      </c>
      <c r="U2103" s="12">
        <f t="shared" si="5690"/>
        <v>0</v>
      </c>
      <c r="V2103" s="12">
        <f t="shared" si="5690"/>
        <v>0</v>
      </c>
      <c r="W2103" s="12">
        <f t="shared" si="5690"/>
        <v>0</v>
      </c>
      <c r="X2103" s="12">
        <f t="shared" ref="X2103" si="5691">SUM(X2104,X2105)</f>
        <v>0</v>
      </c>
      <c r="Y2103" s="12">
        <f t="shared" si="5690"/>
        <v>0</v>
      </c>
      <c r="Z2103" s="12">
        <f t="shared" si="5690"/>
        <v>0</v>
      </c>
      <c r="AA2103" s="12">
        <f t="shared" si="5690"/>
        <v>0</v>
      </c>
      <c r="AB2103" s="12">
        <f t="shared" si="5690"/>
        <v>0</v>
      </c>
      <c r="AC2103" s="12">
        <f t="shared" si="5690"/>
        <v>0</v>
      </c>
      <c r="AD2103" s="12">
        <f t="shared" si="5690"/>
        <v>0</v>
      </c>
      <c r="AE2103" s="12">
        <f t="shared" si="5690"/>
        <v>0</v>
      </c>
      <c r="AF2103" s="12">
        <f t="shared" si="5690"/>
        <v>0</v>
      </c>
      <c r="AG2103" s="12">
        <f t="shared" si="5690"/>
        <v>0</v>
      </c>
      <c r="AH2103" s="12">
        <v>0</v>
      </c>
      <c r="AI2103" s="12">
        <v>0</v>
      </c>
      <c r="AJ2103" s="12">
        <f t="shared" ref="AJ2103:AY2103" si="5692">SUM(AJ2104,AJ2105)</f>
        <v>0</v>
      </c>
      <c r="AK2103" s="12">
        <f t="shared" si="5692"/>
        <v>0</v>
      </c>
      <c r="AL2103" s="12">
        <f t="shared" si="5692"/>
        <v>0</v>
      </c>
      <c r="AM2103" s="12">
        <f t="shared" si="5692"/>
        <v>0</v>
      </c>
      <c r="AN2103" s="12">
        <f t="shared" si="5692"/>
        <v>0</v>
      </c>
      <c r="AO2103" s="12">
        <f t="shared" si="5692"/>
        <v>0</v>
      </c>
      <c r="AP2103" s="12">
        <f t="shared" ref="AP2103" si="5693">SUM(AP2104,AP2105)</f>
        <v>0</v>
      </c>
      <c r="AQ2103" s="12">
        <f t="shared" si="5692"/>
        <v>0</v>
      </c>
      <c r="AR2103" s="12">
        <f t="shared" si="5692"/>
        <v>0</v>
      </c>
      <c r="AS2103" s="12">
        <f t="shared" si="5692"/>
        <v>0</v>
      </c>
      <c r="AT2103" s="12">
        <f t="shared" si="5692"/>
        <v>0</v>
      </c>
      <c r="AU2103" s="12">
        <f t="shared" si="5692"/>
        <v>0</v>
      </c>
      <c r="AV2103" s="12">
        <f t="shared" si="5692"/>
        <v>0</v>
      </c>
      <c r="AW2103" s="12">
        <f t="shared" si="5692"/>
        <v>0</v>
      </c>
      <c r="AX2103" s="12">
        <f t="shared" si="5692"/>
        <v>0</v>
      </c>
      <c r="AY2103" s="12">
        <f t="shared" si="5692"/>
        <v>0</v>
      </c>
      <c r="AZ2103" s="12">
        <v>0</v>
      </c>
      <c r="BA2103" s="12">
        <v>0</v>
      </c>
      <c r="BB2103" s="12">
        <f t="shared" ref="BB2103:BQ2103" si="5694">SUM(BB2104,BB2105)</f>
        <v>0</v>
      </c>
      <c r="BC2103" s="12">
        <f t="shared" si="5694"/>
        <v>0</v>
      </c>
      <c r="BD2103" s="12">
        <f t="shared" si="5694"/>
        <v>0</v>
      </c>
      <c r="BE2103" s="12">
        <f t="shared" si="5694"/>
        <v>0</v>
      </c>
      <c r="BF2103" s="12">
        <f t="shared" si="5694"/>
        <v>0</v>
      </c>
      <c r="BG2103" s="12">
        <f t="shared" si="5694"/>
        <v>0</v>
      </c>
      <c r="BH2103" s="12">
        <f t="shared" ref="BH2103" si="5695">SUM(BH2104,BH2105)</f>
        <v>0</v>
      </c>
      <c r="BI2103" s="12">
        <f t="shared" si="5694"/>
        <v>0</v>
      </c>
      <c r="BJ2103" s="12">
        <f t="shared" si="5694"/>
        <v>0</v>
      </c>
      <c r="BK2103" s="12">
        <f t="shared" si="5694"/>
        <v>0</v>
      </c>
      <c r="BL2103" s="12">
        <f t="shared" si="5694"/>
        <v>0</v>
      </c>
      <c r="BM2103" s="12">
        <f t="shared" si="5694"/>
        <v>0</v>
      </c>
      <c r="BN2103" s="12">
        <f t="shared" si="5694"/>
        <v>0</v>
      </c>
      <c r="BO2103" s="12">
        <f t="shared" si="5694"/>
        <v>0</v>
      </c>
      <c r="BP2103" s="12">
        <f t="shared" si="5694"/>
        <v>0</v>
      </c>
      <c r="BQ2103" s="12">
        <f t="shared" si="5694"/>
        <v>0</v>
      </c>
      <c r="BR2103" s="12">
        <v>0</v>
      </c>
      <c r="BS2103" s="12">
        <v>0</v>
      </c>
      <c r="BT2103" s="12">
        <f t="shared" ref="BT2103:BZ2103" si="5696">SUM(BT2104,BT2105)</f>
        <v>2562814</v>
      </c>
      <c r="BU2103" s="12">
        <f t="shared" si="5696"/>
        <v>2554520</v>
      </c>
      <c r="BV2103" s="12">
        <f t="shared" si="5696"/>
        <v>1400675</v>
      </c>
      <c r="BW2103" s="12">
        <f t="shared" si="5696"/>
        <v>573031</v>
      </c>
      <c r="BX2103" s="12">
        <f t="shared" si="5696"/>
        <v>222431</v>
      </c>
      <c r="BY2103" s="12">
        <f t="shared" si="5696"/>
        <v>179300</v>
      </c>
      <c r="BZ2103" s="12">
        <f t="shared" si="5696"/>
        <v>171300</v>
      </c>
      <c r="CA2103" s="12">
        <f t="shared" si="5676"/>
        <v>1973706</v>
      </c>
      <c r="CB2103" s="124">
        <f t="shared" si="5687"/>
        <v>77.263282338756397</v>
      </c>
    </row>
    <row r="2104" spans="1:80" x14ac:dyDescent="0.25">
      <c r="A2104" s="4" t="s">
        <v>928</v>
      </c>
      <c r="B2104" s="4" t="s">
        <v>88</v>
      </c>
      <c r="C2104" s="4" t="s">
        <v>1136</v>
      </c>
      <c r="D2104" s="79" t="s">
        <v>1137</v>
      </c>
      <c r="E2104" s="89">
        <v>6111</v>
      </c>
      <c r="F2104" s="79"/>
      <c r="G2104" s="75" t="s">
        <v>1906</v>
      </c>
      <c r="H2104" s="13" t="s">
        <v>33</v>
      </c>
      <c r="I2104" s="14">
        <v>1858690</v>
      </c>
      <c r="J2104" s="14">
        <f t="shared" si="5675"/>
        <v>2099823</v>
      </c>
      <c r="K2104" s="14">
        <v>2099823</v>
      </c>
      <c r="L2104" s="14">
        <f t="shared" si="5678"/>
        <v>0</v>
      </c>
      <c r="M2104" s="14">
        <v>0</v>
      </c>
      <c r="N2104" s="14">
        <v>0</v>
      </c>
      <c r="O2104" s="14">
        <v>0</v>
      </c>
      <c r="P2104" s="14">
        <v>0</v>
      </c>
      <c r="Q2104" s="14">
        <v>0</v>
      </c>
      <c r="R2104" s="14">
        <v>0</v>
      </c>
      <c r="S2104" s="14"/>
      <c r="T2104" s="14"/>
      <c r="U2104" s="14"/>
      <c r="V2104" s="14"/>
      <c r="W2104" s="14"/>
      <c r="X2104" s="14">
        <f t="shared" si="5612"/>
        <v>0</v>
      </c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>
        <v>0</v>
      </c>
      <c r="AI2104" s="14">
        <v>0</v>
      </c>
      <c r="AJ2104" s="14">
        <v>0</v>
      </c>
      <c r="AK2104" s="14"/>
      <c r="AL2104" s="14"/>
      <c r="AM2104" s="14"/>
      <c r="AN2104" s="14"/>
      <c r="AO2104" s="14"/>
      <c r="AP2104" s="14">
        <f t="shared" si="5613"/>
        <v>0</v>
      </c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>
        <v>0</v>
      </c>
      <c r="BA2104" s="14">
        <v>0</v>
      </c>
      <c r="BB2104" s="14">
        <v>0</v>
      </c>
      <c r="BC2104" s="14"/>
      <c r="BD2104" s="14"/>
      <c r="BE2104" s="14"/>
      <c r="BF2104" s="14"/>
      <c r="BG2104" s="14"/>
      <c r="BH2104" s="14">
        <f t="shared" si="5614"/>
        <v>0</v>
      </c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>
        <v>0</v>
      </c>
      <c r="BS2104" s="14">
        <v>0</v>
      </c>
      <c r="BT2104" s="14">
        <v>2204814</v>
      </c>
      <c r="BU2104" s="14">
        <v>2204814</v>
      </c>
      <c r="BV2104" s="14">
        <v>1209000</v>
      </c>
      <c r="BW2104" s="14">
        <f t="shared" si="5571"/>
        <v>491000</v>
      </c>
      <c r="BX2104" s="14">
        <v>191000</v>
      </c>
      <c r="BY2104" s="14">
        <v>150000</v>
      </c>
      <c r="BZ2104" s="14">
        <v>150000</v>
      </c>
      <c r="CA2104" s="14">
        <f t="shared" si="5676"/>
        <v>1700000</v>
      </c>
      <c r="CB2104" s="122">
        <f t="shared" si="5687"/>
        <v>77.104009680635187</v>
      </c>
    </row>
    <row r="2105" spans="1:80" x14ac:dyDescent="0.25">
      <c r="A2105" s="1" t="s">
        <v>928</v>
      </c>
      <c r="B2105" s="1" t="s">
        <v>88</v>
      </c>
      <c r="C2105" s="1" t="s">
        <v>1136</v>
      </c>
      <c r="D2105" s="82" t="s">
        <v>1137</v>
      </c>
      <c r="E2105" s="82" t="s">
        <v>34</v>
      </c>
      <c r="F2105" s="79" t="s">
        <v>1</v>
      </c>
      <c r="G2105" s="13" t="s">
        <v>1</v>
      </c>
      <c r="H2105" s="2" t="s">
        <v>35</v>
      </c>
      <c r="I2105" s="12">
        <f>SUM(I2106:I2110)</f>
        <v>310200</v>
      </c>
      <c r="J2105" s="12">
        <f t="shared" si="5675"/>
        <v>358000</v>
      </c>
      <c r="K2105" s="12">
        <f t="shared" ref="K2105" si="5697">SUM(K2106:K2110)</f>
        <v>358000</v>
      </c>
      <c r="L2105" s="12">
        <f t="shared" si="5678"/>
        <v>0</v>
      </c>
      <c r="M2105" s="12">
        <f t="shared" ref="M2105:Q2105" si="5698">SUM(M2106:M2110)</f>
        <v>0</v>
      </c>
      <c r="N2105" s="12">
        <f t="shared" si="5698"/>
        <v>0</v>
      </c>
      <c r="O2105" s="12">
        <f t="shared" si="5698"/>
        <v>0</v>
      </c>
      <c r="P2105" s="12">
        <f t="shared" si="5698"/>
        <v>0</v>
      </c>
      <c r="Q2105" s="12">
        <f t="shared" si="5698"/>
        <v>0</v>
      </c>
      <c r="R2105" s="12">
        <f t="shared" ref="R2105:AG2105" si="5699">SUM(R2106:R2110)</f>
        <v>0</v>
      </c>
      <c r="S2105" s="12">
        <f t="shared" si="5699"/>
        <v>0</v>
      </c>
      <c r="T2105" s="12">
        <f t="shared" si="5699"/>
        <v>0</v>
      </c>
      <c r="U2105" s="12">
        <f t="shared" si="5699"/>
        <v>0</v>
      </c>
      <c r="V2105" s="12">
        <f t="shared" si="5699"/>
        <v>0</v>
      </c>
      <c r="W2105" s="12">
        <f t="shared" si="5699"/>
        <v>0</v>
      </c>
      <c r="X2105" s="12">
        <f t="shared" si="5699"/>
        <v>0</v>
      </c>
      <c r="Y2105" s="12">
        <f t="shared" si="5699"/>
        <v>0</v>
      </c>
      <c r="Z2105" s="12">
        <f t="shared" si="5699"/>
        <v>0</v>
      </c>
      <c r="AA2105" s="12">
        <f t="shared" si="5699"/>
        <v>0</v>
      </c>
      <c r="AB2105" s="12">
        <f t="shared" si="5699"/>
        <v>0</v>
      </c>
      <c r="AC2105" s="12">
        <f t="shared" si="5699"/>
        <v>0</v>
      </c>
      <c r="AD2105" s="12">
        <f t="shared" si="5699"/>
        <v>0</v>
      </c>
      <c r="AE2105" s="12">
        <f t="shared" si="5699"/>
        <v>0</v>
      </c>
      <c r="AF2105" s="12">
        <f t="shared" si="5699"/>
        <v>0</v>
      </c>
      <c r="AG2105" s="12">
        <f t="shared" si="5699"/>
        <v>0</v>
      </c>
      <c r="AH2105" s="12">
        <v>0</v>
      </c>
      <c r="AI2105" s="12">
        <v>0</v>
      </c>
      <c r="AJ2105" s="12">
        <f t="shared" ref="AJ2105:AY2105" si="5700">SUM(AJ2106:AJ2110)</f>
        <v>0</v>
      </c>
      <c r="AK2105" s="12">
        <f t="shared" si="5700"/>
        <v>0</v>
      </c>
      <c r="AL2105" s="12">
        <f t="shared" si="5700"/>
        <v>0</v>
      </c>
      <c r="AM2105" s="12">
        <f t="shared" si="5700"/>
        <v>0</v>
      </c>
      <c r="AN2105" s="12">
        <f t="shared" si="5700"/>
        <v>0</v>
      </c>
      <c r="AO2105" s="12">
        <f t="shared" si="5700"/>
        <v>0</v>
      </c>
      <c r="AP2105" s="12">
        <f t="shared" si="5700"/>
        <v>0</v>
      </c>
      <c r="AQ2105" s="12">
        <f t="shared" si="5700"/>
        <v>0</v>
      </c>
      <c r="AR2105" s="12">
        <f t="shared" si="5700"/>
        <v>0</v>
      </c>
      <c r="AS2105" s="12">
        <f t="shared" si="5700"/>
        <v>0</v>
      </c>
      <c r="AT2105" s="12">
        <f t="shared" si="5700"/>
        <v>0</v>
      </c>
      <c r="AU2105" s="12">
        <f t="shared" si="5700"/>
        <v>0</v>
      </c>
      <c r="AV2105" s="12">
        <f t="shared" si="5700"/>
        <v>0</v>
      </c>
      <c r="AW2105" s="12">
        <f t="shared" si="5700"/>
        <v>0</v>
      </c>
      <c r="AX2105" s="12">
        <f t="shared" si="5700"/>
        <v>0</v>
      </c>
      <c r="AY2105" s="12">
        <f t="shared" si="5700"/>
        <v>0</v>
      </c>
      <c r="AZ2105" s="12">
        <v>0</v>
      </c>
      <c r="BA2105" s="12">
        <v>0</v>
      </c>
      <c r="BB2105" s="12">
        <f t="shared" ref="BB2105:BQ2105" si="5701">SUM(BB2106:BB2110)</f>
        <v>0</v>
      </c>
      <c r="BC2105" s="12">
        <f t="shared" si="5701"/>
        <v>0</v>
      </c>
      <c r="BD2105" s="12">
        <f t="shared" si="5701"/>
        <v>0</v>
      </c>
      <c r="BE2105" s="12">
        <f t="shared" si="5701"/>
        <v>0</v>
      </c>
      <c r="BF2105" s="12">
        <f t="shared" si="5701"/>
        <v>0</v>
      </c>
      <c r="BG2105" s="12">
        <f t="shared" si="5701"/>
        <v>0</v>
      </c>
      <c r="BH2105" s="12">
        <f t="shared" si="5701"/>
        <v>0</v>
      </c>
      <c r="BI2105" s="12">
        <f t="shared" si="5701"/>
        <v>0</v>
      </c>
      <c r="BJ2105" s="12">
        <f t="shared" si="5701"/>
        <v>0</v>
      </c>
      <c r="BK2105" s="12">
        <f t="shared" si="5701"/>
        <v>0</v>
      </c>
      <c r="BL2105" s="12">
        <f t="shared" si="5701"/>
        <v>0</v>
      </c>
      <c r="BM2105" s="12">
        <f t="shared" si="5701"/>
        <v>0</v>
      </c>
      <c r="BN2105" s="12">
        <f t="shared" si="5701"/>
        <v>0</v>
      </c>
      <c r="BO2105" s="12">
        <f t="shared" si="5701"/>
        <v>0</v>
      </c>
      <c r="BP2105" s="12">
        <f t="shared" si="5701"/>
        <v>0</v>
      </c>
      <c r="BQ2105" s="12">
        <f t="shared" si="5701"/>
        <v>0</v>
      </c>
      <c r="BR2105" s="12">
        <v>0</v>
      </c>
      <c r="BS2105" s="12">
        <v>0</v>
      </c>
      <c r="BT2105" s="12">
        <f t="shared" ref="BT2105:BX2105" si="5702">SUM(BT2106:BT2110)</f>
        <v>358000</v>
      </c>
      <c r="BU2105" s="12">
        <f t="shared" si="5702"/>
        <v>349706</v>
      </c>
      <c r="BV2105" s="12">
        <f t="shared" si="5702"/>
        <v>191675</v>
      </c>
      <c r="BW2105" s="12">
        <f t="shared" si="5702"/>
        <v>82031</v>
      </c>
      <c r="BX2105" s="12">
        <f t="shared" si="5702"/>
        <v>31431</v>
      </c>
      <c r="BY2105" s="12">
        <f t="shared" ref="BY2105" si="5703">SUM(BY2106:BY2110)</f>
        <v>29300</v>
      </c>
      <c r="BZ2105" s="12">
        <f t="shared" ref="BZ2105" si="5704">SUM(BZ2106:BZ2110)</f>
        <v>21300</v>
      </c>
      <c r="CA2105" s="12">
        <f t="shared" si="5676"/>
        <v>273706</v>
      </c>
      <c r="CB2105" s="124">
        <f t="shared" si="5687"/>
        <v>78.267458951233323</v>
      </c>
    </row>
    <row r="2106" spans="1:80" x14ac:dyDescent="0.25">
      <c r="A2106" s="4" t="s">
        <v>928</v>
      </c>
      <c r="B2106" s="4" t="s">
        <v>88</v>
      </c>
      <c r="C2106" s="4" t="s">
        <v>1136</v>
      </c>
      <c r="D2106" s="79" t="s">
        <v>1137</v>
      </c>
      <c r="E2106" s="89">
        <v>6112</v>
      </c>
      <c r="F2106" s="79" t="s">
        <v>1139</v>
      </c>
      <c r="G2106" s="75" t="s">
        <v>1906</v>
      </c>
      <c r="H2106" s="13" t="s">
        <v>92</v>
      </c>
      <c r="I2106" s="14">
        <v>48200</v>
      </c>
      <c r="J2106" s="14">
        <f t="shared" si="5675"/>
        <v>49000</v>
      </c>
      <c r="K2106" s="14">
        <v>49000</v>
      </c>
      <c r="L2106" s="14">
        <f t="shared" si="5678"/>
        <v>0</v>
      </c>
      <c r="M2106" s="14">
        <v>0</v>
      </c>
      <c r="N2106" s="14">
        <v>0</v>
      </c>
      <c r="O2106" s="14">
        <v>0</v>
      </c>
      <c r="P2106" s="14">
        <v>0</v>
      </c>
      <c r="Q2106" s="14">
        <v>0</v>
      </c>
      <c r="R2106" s="14">
        <v>0</v>
      </c>
      <c r="S2106" s="14"/>
      <c r="T2106" s="14"/>
      <c r="U2106" s="14"/>
      <c r="V2106" s="14"/>
      <c r="W2106" s="14"/>
      <c r="X2106" s="14">
        <f t="shared" si="5612"/>
        <v>0</v>
      </c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>
        <v>0</v>
      </c>
      <c r="AI2106" s="14">
        <v>0</v>
      </c>
      <c r="AJ2106" s="14">
        <v>0</v>
      </c>
      <c r="AK2106" s="14"/>
      <c r="AL2106" s="14"/>
      <c r="AM2106" s="14"/>
      <c r="AN2106" s="14"/>
      <c r="AO2106" s="14"/>
      <c r="AP2106" s="14">
        <f t="shared" si="5613"/>
        <v>0</v>
      </c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>
        <v>0</v>
      </c>
      <c r="BA2106" s="14">
        <v>0</v>
      </c>
      <c r="BB2106" s="14">
        <v>0</v>
      </c>
      <c r="BC2106" s="14"/>
      <c r="BD2106" s="14"/>
      <c r="BE2106" s="14"/>
      <c r="BF2106" s="14"/>
      <c r="BG2106" s="14"/>
      <c r="BH2106" s="14">
        <f t="shared" si="5614"/>
        <v>0</v>
      </c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>
        <v>0</v>
      </c>
      <c r="BS2106" s="14">
        <v>0</v>
      </c>
      <c r="BT2106" s="14">
        <v>49000</v>
      </c>
      <c r="BU2106" s="14">
        <v>49000</v>
      </c>
      <c r="BV2106" s="14">
        <v>25969</v>
      </c>
      <c r="BW2106" s="14">
        <f t="shared" si="5571"/>
        <v>10031</v>
      </c>
      <c r="BX2106" s="14">
        <v>1431</v>
      </c>
      <c r="BY2106" s="14">
        <v>4300</v>
      </c>
      <c r="BZ2106" s="14">
        <v>4300</v>
      </c>
      <c r="CA2106" s="14">
        <f t="shared" si="5676"/>
        <v>36000</v>
      </c>
      <c r="CB2106" s="122">
        <f t="shared" si="5687"/>
        <v>73.469387755102048</v>
      </c>
    </row>
    <row r="2107" spans="1:80" x14ac:dyDescent="0.25">
      <c r="A2107" s="4" t="s">
        <v>928</v>
      </c>
      <c r="B2107" s="4" t="s">
        <v>88</v>
      </c>
      <c r="C2107" s="4" t="s">
        <v>1136</v>
      </c>
      <c r="D2107" s="79" t="s">
        <v>1137</v>
      </c>
      <c r="E2107" s="89">
        <v>6112</v>
      </c>
      <c r="F2107" s="79" t="s">
        <v>1140</v>
      </c>
      <c r="G2107" s="75" t="s">
        <v>1906</v>
      </c>
      <c r="H2107" s="13" t="s">
        <v>39</v>
      </c>
      <c r="I2107" s="14">
        <v>160000</v>
      </c>
      <c r="J2107" s="14">
        <f t="shared" si="5675"/>
        <v>201500</v>
      </c>
      <c r="K2107" s="14">
        <v>201500</v>
      </c>
      <c r="L2107" s="14">
        <f t="shared" si="5678"/>
        <v>0</v>
      </c>
      <c r="M2107" s="14">
        <v>0</v>
      </c>
      <c r="N2107" s="14">
        <v>0</v>
      </c>
      <c r="O2107" s="14">
        <v>0</v>
      </c>
      <c r="P2107" s="14">
        <v>0</v>
      </c>
      <c r="Q2107" s="14">
        <v>0</v>
      </c>
      <c r="R2107" s="14">
        <v>0</v>
      </c>
      <c r="S2107" s="14"/>
      <c r="T2107" s="14"/>
      <c r="U2107" s="14"/>
      <c r="V2107" s="14"/>
      <c r="W2107" s="14"/>
      <c r="X2107" s="14">
        <f t="shared" si="5612"/>
        <v>0</v>
      </c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>
        <v>0</v>
      </c>
      <c r="AI2107" s="14">
        <v>0</v>
      </c>
      <c r="AJ2107" s="14">
        <v>0</v>
      </c>
      <c r="AK2107" s="14"/>
      <c r="AL2107" s="14"/>
      <c r="AM2107" s="14"/>
      <c r="AN2107" s="14"/>
      <c r="AO2107" s="14"/>
      <c r="AP2107" s="14">
        <f t="shared" si="5613"/>
        <v>0</v>
      </c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>
        <v>0</v>
      </c>
      <c r="BA2107" s="14">
        <v>0</v>
      </c>
      <c r="BB2107" s="14">
        <v>0</v>
      </c>
      <c r="BC2107" s="14"/>
      <c r="BD2107" s="14"/>
      <c r="BE2107" s="14"/>
      <c r="BF2107" s="14"/>
      <c r="BG2107" s="14"/>
      <c r="BH2107" s="14">
        <f t="shared" si="5614"/>
        <v>0</v>
      </c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>
        <v>0</v>
      </c>
      <c r="BS2107" s="14">
        <v>0</v>
      </c>
      <c r="BT2107" s="14">
        <v>201500</v>
      </c>
      <c r="BU2107" s="14">
        <v>201500</v>
      </c>
      <c r="BV2107" s="14">
        <v>101500</v>
      </c>
      <c r="BW2107" s="14">
        <f t="shared" si="5571"/>
        <v>39000</v>
      </c>
      <c r="BX2107" s="14">
        <v>5000</v>
      </c>
      <c r="BY2107" s="14">
        <v>17000</v>
      </c>
      <c r="BZ2107" s="14">
        <v>17000</v>
      </c>
      <c r="CA2107" s="14">
        <f t="shared" si="5676"/>
        <v>140500</v>
      </c>
      <c r="CB2107" s="122">
        <f t="shared" si="5687"/>
        <v>69.727047146401986</v>
      </c>
    </row>
    <row r="2108" spans="1:80" x14ac:dyDescent="0.25">
      <c r="A2108" s="4" t="s">
        <v>928</v>
      </c>
      <c r="B2108" s="4" t="s">
        <v>88</v>
      </c>
      <c r="C2108" s="4" t="s">
        <v>1136</v>
      </c>
      <c r="D2108" s="79" t="s">
        <v>1137</v>
      </c>
      <c r="E2108" s="89">
        <v>6112</v>
      </c>
      <c r="F2108" s="79" t="s">
        <v>1141</v>
      </c>
      <c r="G2108" s="75" t="s">
        <v>1906</v>
      </c>
      <c r="H2108" s="13" t="s">
        <v>41</v>
      </c>
      <c r="I2108" s="14">
        <v>35000</v>
      </c>
      <c r="J2108" s="14">
        <f t="shared" si="5675"/>
        <v>47500</v>
      </c>
      <c r="K2108" s="14">
        <v>47500</v>
      </c>
      <c r="L2108" s="14">
        <f t="shared" si="5678"/>
        <v>0</v>
      </c>
      <c r="M2108" s="14">
        <v>0</v>
      </c>
      <c r="N2108" s="14">
        <v>0</v>
      </c>
      <c r="O2108" s="14">
        <v>0</v>
      </c>
      <c r="P2108" s="14">
        <v>0</v>
      </c>
      <c r="Q2108" s="14">
        <v>0</v>
      </c>
      <c r="R2108" s="14">
        <v>0</v>
      </c>
      <c r="S2108" s="14"/>
      <c r="T2108" s="14"/>
      <c r="U2108" s="14"/>
      <c r="V2108" s="14"/>
      <c r="W2108" s="14"/>
      <c r="X2108" s="14">
        <f t="shared" si="5612"/>
        <v>0</v>
      </c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>
        <v>0</v>
      </c>
      <c r="AI2108" s="14">
        <v>0</v>
      </c>
      <c r="AJ2108" s="14">
        <v>0</v>
      </c>
      <c r="AK2108" s="14"/>
      <c r="AL2108" s="14"/>
      <c r="AM2108" s="14"/>
      <c r="AN2108" s="14"/>
      <c r="AO2108" s="14"/>
      <c r="AP2108" s="14">
        <f t="shared" si="5613"/>
        <v>0</v>
      </c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>
        <v>0</v>
      </c>
      <c r="BA2108" s="14">
        <v>0</v>
      </c>
      <c r="BB2108" s="14">
        <v>0</v>
      </c>
      <c r="BC2108" s="14"/>
      <c r="BD2108" s="14"/>
      <c r="BE2108" s="14"/>
      <c r="BF2108" s="14"/>
      <c r="BG2108" s="14"/>
      <c r="BH2108" s="14">
        <f t="shared" si="5614"/>
        <v>0</v>
      </c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>
        <v>0</v>
      </c>
      <c r="BS2108" s="14">
        <v>0</v>
      </c>
      <c r="BT2108" s="14">
        <v>47500</v>
      </c>
      <c r="BU2108" s="14">
        <v>39206</v>
      </c>
      <c r="BV2108" s="14">
        <v>39206</v>
      </c>
      <c r="BW2108" s="14">
        <f t="shared" si="5571"/>
        <v>0</v>
      </c>
      <c r="BX2108" s="14"/>
      <c r="BY2108" s="14"/>
      <c r="BZ2108" s="14"/>
      <c r="CA2108" s="14">
        <f t="shared" si="5676"/>
        <v>39206</v>
      </c>
      <c r="CB2108" s="122">
        <f t="shared" si="5687"/>
        <v>100</v>
      </c>
    </row>
    <row r="2109" spans="1:80" x14ac:dyDescent="0.25">
      <c r="A2109" s="4" t="s">
        <v>928</v>
      </c>
      <c r="B2109" s="4" t="s">
        <v>88</v>
      </c>
      <c r="C2109" s="4" t="s">
        <v>1136</v>
      </c>
      <c r="D2109" s="79" t="s">
        <v>1137</v>
      </c>
      <c r="E2109" s="89">
        <v>6112</v>
      </c>
      <c r="F2109" s="79" t="s">
        <v>1142</v>
      </c>
      <c r="G2109" s="75" t="s">
        <v>1906</v>
      </c>
      <c r="H2109" s="13" t="s">
        <v>37</v>
      </c>
      <c r="I2109" s="14">
        <v>27000</v>
      </c>
      <c r="J2109" s="14">
        <f t="shared" si="5675"/>
        <v>10000</v>
      </c>
      <c r="K2109" s="14">
        <v>10000</v>
      </c>
      <c r="L2109" s="14">
        <f t="shared" si="5678"/>
        <v>0</v>
      </c>
      <c r="M2109" s="14">
        <v>0</v>
      </c>
      <c r="N2109" s="14">
        <v>0</v>
      </c>
      <c r="O2109" s="14">
        <v>0</v>
      </c>
      <c r="P2109" s="14">
        <v>0</v>
      </c>
      <c r="Q2109" s="14">
        <v>0</v>
      </c>
      <c r="R2109" s="14">
        <v>0</v>
      </c>
      <c r="S2109" s="14"/>
      <c r="T2109" s="14"/>
      <c r="U2109" s="14"/>
      <c r="V2109" s="14"/>
      <c r="W2109" s="14"/>
      <c r="X2109" s="14">
        <f t="shared" si="5612"/>
        <v>0</v>
      </c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>
        <v>0</v>
      </c>
      <c r="AI2109" s="14">
        <v>0</v>
      </c>
      <c r="AJ2109" s="14">
        <v>0</v>
      </c>
      <c r="AK2109" s="14"/>
      <c r="AL2109" s="14"/>
      <c r="AM2109" s="14"/>
      <c r="AN2109" s="14"/>
      <c r="AO2109" s="14"/>
      <c r="AP2109" s="14">
        <f t="shared" si="5613"/>
        <v>0</v>
      </c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>
        <v>0</v>
      </c>
      <c r="BA2109" s="14">
        <v>0</v>
      </c>
      <c r="BB2109" s="14">
        <v>0</v>
      </c>
      <c r="BC2109" s="14"/>
      <c r="BD2109" s="14"/>
      <c r="BE2109" s="14"/>
      <c r="BF2109" s="14"/>
      <c r="BG2109" s="14"/>
      <c r="BH2109" s="14">
        <f t="shared" si="5614"/>
        <v>0</v>
      </c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>
        <v>0</v>
      </c>
      <c r="BS2109" s="14">
        <v>0</v>
      </c>
      <c r="BT2109" s="14">
        <v>10000</v>
      </c>
      <c r="BU2109" s="14">
        <v>10000</v>
      </c>
      <c r="BV2109" s="14">
        <v>0</v>
      </c>
      <c r="BW2109" s="14">
        <f t="shared" si="5571"/>
        <v>8000</v>
      </c>
      <c r="BX2109" s="14"/>
      <c r="BY2109" s="14">
        <v>8000</v>
      </c>
      <c r="BZ2109" s="14"/>
      <c r="CA2109" s="14">
        <f t="shared" si="5676"/>
        <v>8000</v>
      </c>
      <c r="CB2109" s="122">
        <f t="shared" si="5687"/>
        <v>80</v>
      </c>
    </row>
    <row r="2110" spans="1:80" x14ac:dyDescent="0.25">
      <c r="A2110" s="4" t="s">
        <v>928</v>
      </c>
      <c r="B2110" s="4" t="s">
        <v>88</v>
      </c>
      <c r="C2110" s="4" t="s">
        <v>1136</v>
      </c>
      <c r="D2110" s="79" t="s">
        <v>1137</v>
      </c>
      <c r="E2110" s="89">
        <v>6112</v>
      </c>
      <c r="F2110" s="79" t="s">
        <v>1143</v>
      </c>
      <c r="G2110" s="75" t="s">
        <v>1906</v>
      </c>
      <c r="H2110" s="13" t="s">
        <v>43</v>
      </c>
      <c r="I2110" s="14">
        <v>40000</v>
      </c>
      <c r="J2110" s="14">
        <f t="shared" si="5675"/>
        <v>50000</v>
      </c>
      <c r="K2110" s="14">
        <v>50000</v>
      </c>
      <c r="L2110" s="14">
        <f t="shared" si="5678"/>
        <v>0</v>
      </c>
      <c r="M2110" s="14">
        <v>0</v>
      </c>
      <c r="N2110" s="14">
        <v>0</v>
      </c>
      <c r="O2110" s="14">
        <v>0</v>
      </c>
      <c r="P2110" s="14">
        <v>0</v>
      </c>
      <c r="Q2110" s="14">
        <v>0</v>
      </c>
      <c r="R2110" s="14">
        <v>0</v>
      </c>
      <c r="S2110" s="14"/>
      <c r="T2110" s="14"/>
      <c r="U2110" s="14"/>
      <c r="V2110" s="14"/>
      <c r="W2110" s="14"/>
      <c r="X2110" s="14">
        <f t="shared" si="5612"/>
        <v>0</v>
      </c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>
        <v>0</v>
      </c>
      <c r="AI2110" s="14">
        <v>0</v>
      </c>
      <c r="AJ2110" s="14">
        <v>0</v>
      </c>
      <c r="AK2110" s="14"/>
      <c r="AL2110" s="14"/>
      <c r="AM2110" s="14"/>
      <c r="AN2110" s="14"/>
      <c r="AO2110" s="14"/>
      <c r="AP2110" s="14">
        <f t="shared" si="5613"/>
        <v>0</v>
      </c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>
        <v>0</v>
      </c>
      <c r="BA2110" s="14">
        <v>0</v>
      </c>
      <c r="BB2110" s="14">
        <v>0</v>
      </c>
      <c r="BC2110" s="14"/>
      <c r="BD2110" s="14"/>
      <c r="BE2110" s="14"/>
      <c r="BF2110" s="14"/>
      <c r="BG2110" s="14"/>
      <c r="BH2110" s="14">
        <f t="shared" si="5614"/>
        <v>0</v>
      </c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>
        <v>0</v>
      </c>
      <c r="BS2110" s="14">
        <v>0</v>
      </c>
      <c r="BT2110" s="14">
        <v>50000</v>
      </c>
      <c r="BU2110" s="14">
        <v>50000</v>
      </c>
      <c r="BV2110" s="14">
        <v>25000</v>
      </c>
      <c r="BW2110" s="14">
        <f t="shared" si="5571"/>
        <v>25000</v>
      </c>
      <c r="BX2110" s="14">
        <v>25000</v>
      </c>
      <c r="BY2110" s="14"/>
      <c r="BZ2110" s="14"/>
      <c r="CA2110" s="14">
        <f t="shared" si="5676"/>
        <v>50000</v>
      </c>
      <c r="CB2110" s="122">
        <f t="shared" si="5687"/>
        <v>100</v>
      </c>
    </row>
    <row r="2111" spans="1:80" x14ac:dyDescent="0.25">
      <c r="A2111" s="4" t="s">
        <v>928</v>
      </c>
      <c r="B2111" s="4" t="s">
        <v>88</v>
      </c>
      <c r="C2111" s="4" t="s">
        <v>1136</v>
      </c>
      <c r="D2111" s="79" t="s">
        <v>1137</v>
      </c>
      <c r="E2111" s="78" t="s">
        <v>44</v>
      </c>
      <c r="F2111" s="78" t="s">
        <v>1</v>
      </c>
      <c r="G2111" s="2" t="s">
        <v>1</v>
      </c>
      <c r="H2111" s="2" t="s">
        <v>45</v>
      </c>
      <c r="I2111" s="12">
        <f>SUM(I2112)</f>
        <v>195162</v>
      </c>
      <c r="J2111" s="12">
        <f t="shared" si="5675"/>
        <v>220481</v>
      </c>
      <c r="K2111" s="12">
        <f t="shared" ref="K2111:Q2111" si="5705">SUM(K2112)</f>
        <v>220481</v>
      </c>
      <c r="L2111" s="12">
        <f t="shared" si="5678"/>
        <v>0</v>
      </c>
      <c r="M2111" s="12">
        <f t="shared" si="5705"/>
        <v>0</v>
      </c>
      <c r="N2111" s="12">
        <f t="shared" si="5705"/>
        <v>0</v>
      </c>
      <c r="O2111" s="12">
        <f t="shared" si="5705"/>
        <v>0</v>
      </c>
      <c r="P2111" s="12">
        <f t="shared" si="5705"/>
        <v>0</v>
      </c>
      <c r="Q2111" s="12">
        <f t="shared" si="5705"/>
        <v>0</v>
      </c>
      <c r="R2111" s="12">
        <f t="shared" ref="R2111:AG2111" si="5706">SUM(R2112)</f>
        <v>0</v>
      </c>
      <c r="S2111" s="12">
        <f t="shared" si="5706"/>
        <v>0</v>
      </c>
      <c r="T2111" s="12">
        <f t="shared" si="5706"/>
        <v>0</v>
      </c>
      <c r="U2111" s="12">
        <f t="shared" si="5706"/>
        <v>0</v>
      </c>
      <c r="V2111" s="12">
        <f t="shared" si="5706"/>
        <v>0</v>
      </c>
      <c r="W2111" s="12">
        <f t="shared" si="5706"/>
        <v>0</v>
      </c>
      <c r="X2111" s="12">
        <f t="shared" si="5706"/>
        <v>0</v>
      </c>
      <c r="Y2111" s="12">
        <f t="shared" si="5706"/>
        <v>0</v>
      </c>
      <c r="Z2111" s="12">
        <f t="shared" si="5706"/>
        <v>0</v>
      </c>
      <c r="AA2111" s="12">
        <f t="shared" si="5706"/>
        <v>0</v>
      </c>
      <c r="AB2111" s="12">
        <f t="shared" si="5706"/>
        <v>0</v>
      </c>
      <c r="AC2111" s="12">
        <f t="shared" si="5706"/>
        <v>0</v>
      </c>
      <c r="AD2111" s="12">
        <f t="shared" si="5706"/>
        <v>0</v>
      </c>
      <c r="AE2111" s="12">
        <f t="shared" si="5706"/>
        <v>0</v>
      </c>
      <c r="AF2111" s="12">
        <f t="shared" si="5706"/>
        <v>0</v>
      </c>
      <c r="AG2111" s="12">
        <f t="shared" si="5706"/>
        <v>0</v>
      </c>
      <c r="AH2111" s="12">
        <v>0</v>
      </c>
      <c r="AI2111" s="12">
        <v>0</v>
      </c>
      <c r="AJ2111" s="12">
        <f t="shared" ref="AJ2111:AY2111" si="5707">SUM(AJ2112)</f>
        <v>0</v>
      </c>
      <c r="AK2111" s="12">
        <f t="shared" si="5707"/>
        <v>0</v>
      </c>
      <c r="AL2111" s="12">
        <f t="shared" si="5707"/>
        <v>0</v>
      </c>
      <c r="AM2111" s="12">
        <f t="shared" si="5707"/>
        <v>0</v>
      </c>
      <c r="AN2111" s="12">
        <f t="shared" si="5707"/>
        <v>0</v>
      </c>
      <c r="AO2111" s="12">
        <f t="shared" si="5707"/>
        <v>0</v>
      </c>
      <c r="AP2111" s="12">
        <f t="shared" si="5707"/>
        <v>0</v>
      </c>
      <c r="AQ2111" s="12">
        <f t="shared" si="5707"/>
        <v>0</v>
      </c>
      <c r="AR2111" s="12">
        <f t="shared" si="5707"/>
        <v>0</v>
      </c>
      <c r="AS2111" s="12">
        <f t="shared" si="5707"/>
        <v>0</v>
      </c>
      <c r="AT2111" s="12">
        <f t="shared" si="5707"/>
        <v>0</v>
      </c>
      <c r="AU2111" s="12">
        <f t="shared" si="5707"/>
        <v>0</v>
      </c>
      <c r="AV2111" s="12">
        <f t="shared" si="5707"/>
        <v>0</v>
      </c>
      <c r="AW2111" s="12">
        <f t="shared" si="5707"/>
        <v>0</v>
      </c>
      <c r="AX2111" s="12">
        <f t="shared" si="5707"/>
        <v>0</v>
      </c>
      <c r="AY2111" s="12">
        <f t="shared" si="5707"/>
        <v>0</v>
      </c>
      <c r="AZ2111" s="12">
        <v>0</v>
      </c>
      <c r="BA2111" s="12">
        <v>0</v>
      </c>
      <c r="BB2111" s="12">
        <f t="shared" ref="BB2111:BQ2111" si="5708">SUM(BB2112)</f>
        <v>0</v>
      </c>
      <c r="BC2111" s="12">
        <f t="shared" si="5708"/>
        <v>0</v>
      </c>
      <c r="BD2111" s="12">
        <f t="shared" si="5708"/>
        <v>0</v>
      </c>
      <c r="BE2111" s="12">
        <f t="shared" si="5708"/>
        <v>0</v>
      </c>
      <c r="BF2111" s="12">
        <f t="shared" si="5708"/>
        <v>0</v>
      </c>
      <c r="BG2111" s="12">
        <f t="shared" si="5708"/>
        <v>0</v>
      </c>
      <c r="BH2111" s="12">
        <f t="shared" si="5708"/>
        <v>0</v>
      </c>
      <c r="BI2111" s="12">
        <f t="shared" si="5708"/>
        <v>0</v>
      </c>
      <c r="BJ2111" s="12">
        <f t="shared" si="5708"/>
        <v>0</v>
      </c>
      <c r="BK2111" s="12">
        <f t="shared" si="5708"/>
        <v>0</v>
      </c>
      <c r="BL2111" s="12">
        <f t="shared" si="5708"/>
        <v>0</v>
      </c>
      <c r="BM2111" s="12">
        <f t="shared" si="5708"/>
        <v>0</v>
      </c>
      <c r="BN2111" s="12">
        <f t="shared" si="5708"/>
        <v>0</v>
      </c>
      <c r="BO2111" s="12">
        <f t="shared" si="5708"/>
        <v>0</v>
      </c>
      <c r="BP2111" s="12">
        <f t="shared" si="5708"/>
        <v>0</v>
      </c>
      <c r="BQ2111" s="12">
        <f t="shared" si="5708"/>
        <v>0</v>
      </c>
      <c r="BR2111" s="12">
        <v>0</v>
      </c>
      <c r="BS2111" s="12">
        <v>0</v>
      </c>
      <c r="BT2111" s="12">
        <f t="shared" ref="BT2111:BZ2111" si="5709">SUM(BT2112)</f>
        <v>231505</v>
      </c>
      <c r="BU2111" s="12">
        <f t="shared" si="5709"/>
        <v>231505</v>
      </c>
      <c r="BV2111" s="12">
        <f t="shared" si="5709"/>
        <v>129000</v>
      </c>
      <c r="BW2111" s="12">
        <f t="shared" si="5709"/>
        <v>50000</v>
      </c>
      <c r="BX2111" s="12">
        <f t="shared" si="5709"/>
        <v>20000</v>
      </c>
      <c r="BY2111" s="12">
        <f t="shared" si="5709"/>
        <v>15000</v>
      </c>
      <c r="BZ2111" s="12">
        <f t="shared" si="5709"/>
        <v>15000</v>
      </c>
      <c r="CA2111" s="12">
        <f t="shared" si="5676"/>
        <v>179000</v>
      </c>
      <c r="CB2111" s="124">
        <f t="shared" si="5687"/>
        <v>77.320144273341825</v>
      </c>
    </row>
    <row r="2112" spans="1:80" x14ac:dyDescent="0.25">
      <c r="A2112" s="4" t="s">
        <v>928</v>
      </c>
      <c r="B2112" s="4" t="s">
        <v>88</v>
      </c>
      <c r="C2112" s="4" t="s">
        <v>1136</v>
      </c>
      <c r="D2112" s="79" t="s">
        <v>1137</v>
      </c>
      <c r="E2112" s="89">
        <v>6121</v>
      </c>
      <c r="F2112" s="79"/>
      <c r="G2112" s="75" t="s">
        <v>1906</v>
      </c>
      <c r="H2112" s="13" t="s">
        <v>46</v>
      </c>
      <c r="I2112" s="14">
        <v>195162</v>
      </c>
      <c r="J2112" s="14">
        <f t="shared" si="5675"/>
        <v>220481</v>
      </c>
      <c r="K2112" s="14">
        <v>220481</v>
      </c>
      <c r="L2112" s="14">
        <f t="shared" si="5678"/>
        <v>0</v>
      </c>
      <c r="M2112" s="14">
        <v>0</v>
      </c>
      <c r="N2112" s="14">
        <v>0</v>
      </c>
      <c r="O2112" s="14">
        <v>0</v>
      </c>
      <c r="P2112" s="14">
        <v>0</v>
      </c>
      <c r="Q2112" s="14">
        <v>0</v>
      </c>
      <c r="R2112" s="14">
        <v>0</v>
      </c>
      <c r="S2112" s="14"/>
      <c r="T2112" s="14"/>
      <c r="U2112" s="14"/>
      <c r="V2112" s="14"/>
      <c r="W2112" s="14"/>
      <c r="X2112" s="14">
        <f t="shared" si="5612"/>
        <v>0</v>
      </c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>
        <v>0</v>
      </c>
      <c r="AI2112" s="14">
        <v>0</v>
      </c>
      <c r="AJ2112" s="14">
        <v>0</v>
      </c>
      <c r="AK2112" s="14"/>
      <c r="AL2112" s="14"/>
      <c r="AM2112" s="14"/>
      <c r="AN2112" s="14"/>
      <c r="AO2112" s="14"/>
      <c r="AP2112" s="14">
        <f t="shared" si="5613"/>
        <v>0</v>
      </c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>
        <v>0</v>
      </c>
      <c r="BA2112" s="14">
        <v>0</v>
      </c>
      <c r="BB2112" s="14">
        <v>0</v>
      </c>
      <c r="BC2112" s="14"/>
      <c r="BD2112" s="14"/>
      <c r="BE2112" s="14"/>
      <c r="BF2112" s="14"/>
      <c r="BG2112" s="14"/>
      <c r="BH2112" s="14">
        <f t="shared" si="5614"/>
        <v>0</v>
      </c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>
        <v>0</v>
      </c>
      <c r="BS2112" s="14">
        <v>0</v>
      </c>
      <c r="BT2112" s="14">
        <v>231505</v>
      </c>
      <c r="BU2112" s="14">
        <v>231505</v>
      </c>
      <c r="BV2112" s="14">
        <v>129000</v>
      </c>
      <c r="BW2112" s="14">
        <f t="shared" si="5571"/>
        <v>50000</v>
      </c>
      <c r="BX2112" s="14">
        <v>20000</v>
      </c>
      <c r="BY2112" s="14">
        <v>15000</v>
      </c>
      <c r="BZ2112" s="14">
        <v>15000</v>
      </c>
      <c r="CA2112" s="14">
        <f t="shared" si="5676"/>
        <v>179000</v>
      </c>
      <c r="CB2112" s="122">
        <f t="shared" si="5687"/>
        <v>77.320144273341825</v>
      </c>
    </row>
    <row r="2113" spans="1:80" x14ac:dyDescent="0.25">
      <c r="A2113" s="4" t="s">
        <v>928</v>
      </c>
      <c r="B2113" s="4" t="s">
        <v>88</v>
      </c>
      <c r="C2113" s="4" t="s">
        <v>1136</v>
      </c>
      <c r="D2113" s="79" t="s">
        <v>1137</v>
      </c>
      <c r="E2113" s="78" t="s">
        <v>47</v>
      </c>
      <c r="F2113" s="78" t="s">
        <v>1</v>
      </c>
      <c r="G2113" s="2" t="s">
        <v>1</v>
      </c>
      <c r="H2113" s="2" t="s">
        <v>48</v>
      </c>
      <c r="I2113" s="12">
        <f>SUM(I2114:I2122)</f>
        <v>275000</v>
      </c>
      <c r="J2113" s="12">
        <f t="shared" si="5675"/>
        <v>327698</v>
      </c>
      <c r="K2113" s="12">
        <f t="shared" ref="K2113" si="5710">SUM(K2114:K2122)</f>
        <v>197698</v>
      </c>
      <c r="L2113" s="12">
        <f t="shared" si="5678"/>
        <v>130000</v>
      </c>
      <c r="M2113" s="12">
        <f t="shared" ref="M2113:Q2113" si="5711">SUM(M2114:M2122)</f>
        <v>130000</v>
      </c>
      <c r="N2113" s="12">
        <f t="shared" si="5711"/>
        <v>0</v>
      </c>
      <c r="O2113" s="12">
        <f t="shared" si="5711"/>
        <v>0</v>
      </c>
      <c r="P2113" s="12">
        <f t="shared" si="5711"/>
        <v>0</v>
      </c>
      <c r="Q2113" s="12">
        <f t="shared" si="5711"/>
        <v>0</v>
      </c>
      <c r="R2113" s="12">
        <f t="shared" ref="R2113:AG2113" si="5712">SUM(R2114:R2122)</f>
        <v>130000</v>
      </c>
      <c r="S2113" s="12">
        <f t="shared" si="5712"/>
        <v>0</v>
      </c>
      <c r="T2113" s="12">
        <f t="shared" si="5712"/>
        <v>0</v>
      </c>
      <c r="U2113" s="12">
        <f t="shared" si="5712"/>
        <v>0</v>
      </c>
      <c r="V2113" s="12">
        <f t="shared" si="5712"/>
        <v>0</v>
      </c>
      <c r="W2113" s="12">
        <f t="shared" si="5712"/>
        <v>0</v>
      </c>
      <c r="X2113" s="12">
        <f t="shared" si="5712"/>
        <v>130000</v>
      </c>
      <c r="Y2113" s="12">
        <f t="shared" si="5712"/>
        <v>0</v>
      </c>
      <c r="Z2113" s="12">
        <f t="shared" si="5712"/>
        <v>14000</v>
      </c>
      <c r="AA2113" s="12">
        <f t="shared" si="5712"/>
        <v>11000</v>
      </c>
      <c r="AB2113" s="12">
        <f t="shared" si="5712"/>
        <v>9000</v>
      </c>
      <c r="AC2113" s="12">
        <f t="shared" si="5712"/>
        <v>1000</v>
      </c>
      <c r="AD2113" s="12">
        <f t="shared" si="5712"/>
        <v>11000</v>
      </c>
      <c r="AE2113" s="12">
        <f t="shared" si="5712"/>
        <v>0</v>
      </c>
      <c r="AF2113" s="12">
        <f t="shared" si="5712"/>
        <v>0</v>
      </c>
      <c r="AG2113" s="12">
        <f t="shared" si="5712"/>
        <v>0</v>
      </c>
      <c r="AH2113" s="12">
        <v>46000</v>
      </c>
      <c r="AI2113" s="12">
        <v>84000</v>
      </c>
      <c r="AJ2113" s="12">
        <f t="shared" ref="AJ2113:AY2113" si="5713">SUM(AJ2114:AJ2122)</f>
        <v>0</v>
      </c>
      <c r="AK2113" s="12">
        <f t="shared" si="5713"/>
        <v>0</v>
      </c>
      <c r="AL2113" s="12">
        <f t="shared" si="5713"/>
        <v>0</v>
      </c>
      <c r="AM2113" s="12">
        <f t="shared" si="5713"/>
        <v>0</v>
      </c>
      <c r="AN2113" s="12">
        <f t="shared" si="5713"/>
        <v>0</v>
      </c>
      <c r="AO2113" s="12">
        <f t="shared" si="5713"/>
        <v>0</v>
      </c>
      <c r="AP2113" s="12">
        <f t="shared" si="5713"/>
        <v>0</v>
      </c>
      <c r="AQ2113" s="12">
        <f t="shared" si="5713"/>
        <v>0</v>
      </c>
      <c r="AR2113" s="12">
        <f t="shared" si="5713"/>
        <v>0</v>
      </c>
      <c r="AS2113" s="12">
        <f t="shared" si="5713"/>
        <v>0</v>
      </c>
      <c r="AT2113" s="12">
        <f t="shared" si="5713"/>
        <v>0</v>
      </c>
      <c r="AU2113" s="12">
        <f t="shared" si="5713"/>
        <v>0</v>
      </c>
      <c r="AV2113" s="12">
        <f t="shared" si="5713"/>
        <v>0</v>
      </c>
      <c r="AW2113" s="12">
        <f t="shared" si="5713"/>
        <v>0</v>
      </c>
      <c r="AX2113" s="12">
        <f t="shared" si="5713"/>
        <v>0</v>
      </c>
      <c r="AY2113" s="12">
        <f t="shared" si="5713"/>
        <v>0</v>
      </c>
      <c r="AZ2113" s="12">
        <v>0</v>
      </c>
      <c r="BA2113" s="12">
        <v>0</v>
      </c>
      <c r="BB2113" s="12">
        <f t="shared" ref="BB2113:BQ2113" si="5714">SUM(BB2114:BB2122)</f>
        <v>0</v>
      </c>
      <c r="BC2113" s="12">
        <f t="shared" si="5714"/>
        <v>0</v>
      </c>
      <c r="BD2113" s="12">
        <f t="shared" si="5714"/>
        <v>0</v>
      </c>
      <c r="BE2113" s="12">
        <f t="shared" si="5714"/>
        <v>1450</v>
      </c>
      <c r="BF2113" s="12">
        <f t="shared" si="5714"/>
        <v>0</v>
      </c>
      <c r="BG2113" s="12">
        <f t="shared" si="5714"/>
        <v>0</v>
      </c>
      <c r="BH2113" s="12">
        <f t="shared" si="5714"/>
        <v>1450</v>
      </c>
      <c r="BI2113" s="12">
        <f t="shared" si="5714"/>
        <v>0</v>
      </c>
      <c r="BJ2113" s="12">
        <f t="shared" si="5714"/>
        <v>0</v>
      </c>
      <c r="BK2113" s="12">
        <f t="shared" si="5714"/>
        <v>0</v>
      </c>
      <c r="BL2113" s="12">
        <f t="shared" si="5714"/>
        <v>0</v>
      </c>
      <c r="BM2113" s="12">
        <f t="shared" si="5714"/>
        <v>1450</v>
      </c>
      <c r="BN2113" s="12">
        <f t="shared" si="5714"/>
        <v>0</v>
      </c>
      <c r="BO2113" s="12">
        <f t="shared" si="5714"/>
        <v>0</v>
      </c>
      <c r="BP2113" s="12">
        <f t="shared" si="5714"/>
        <v>0</v>
      </c>
      <c r="BQ2113" s="12">
        <f t="shared" si="5714"/>
        <v>0</v>
      </c>
      <c r="BR2113" s="12">
        <v>1450</v>
      </c>
      <c r="BS2113" s="12">
        <v>0</v>
      </c>
      <c r="BT2113" s="12">
        <f t="shared" ref="BT2113:BZ2113" si="5715">SUM(BT2114:BT2122)</f>
        <v>345033</v>
      </c>
      <c r="BU2113" s="12">
        <f t="shared" si="5715"/>
        <v>215033</v>
      </c>
      <c r="BV2113" s="12">
        <f t="shared" si="5715"/>
        <v>137570</v>
      </c>
      <c r="BW2113" s="12">
        <f t="shared" si="5715"/>
        <v>29630</v>
      </c>
      <c r="BX2113" s="12">
        <f t="shared" si="5715"/>
        <v>16310</v>
      </c>
      <c r="BY2113" s="12">
        <f t="shared" si="5715"/>
        <v>5660</v>
      </c>
      <c r="BZ2113" s="12">
        <f t="shared" si="5715"/>
        <v>7660</v>
      </c>
      <c r="CA2113" s="12">
        <f t="shared" si="5676"/>
        <v>167200</v>
      </c>
      <c r="CB2113" s="124">
        <f t="shared" si="5687"/>
        <v>77.755507294229247</v>
      </c>
    </row>
    <row r="2114" spans="1:80" x14ac:dyDescent="0.25">
      <c r="A2114" s="4" t="s">
        <v>928</v>
      </c>
      <c r="B2114" s="4" t="s">
        <v>88</v>
      </c>
      <c r="C2114" s="4" t="s">
        <v>1136</v>
      </c>
      <c r="D2114" s="79" t="s">
        <v>1137</v>
      </c>
      <c r="E2114" s="89">
        <v>6131</v>
      </c>
      <c r="F2114" s="79"/>
      <c r="G2114" s="75" t="s">
        <v>1906</v>
      </c>
      <c r="H2114" s="13" t="s">
        <v>49</v>
      </c>
      <c r="I2114" s="14">
        <v>1000</v>
      </c>
      <c r="J2114" s="14">
        <f t="shared" si="5675"/>
        <v>1500</v>
      </c>
      <c r="K2114" s="14">
        <v>1500</v>
      </c>
      <c r="L2114" s="14">
        <f t="shared" si="5678"/>
        <v>0</v>
      </c>
      <c r="M2114" s="14">
        <v>0</v>
      </c>
      <c r="N2114" s="14">
        <v>0</v>
      </c>
      <c r="O2114" s="14">
        <v>0</v>
      </c>
      <c r="P2114" s="14">
        <v>0</v>
      </c>
      <c r="Q2114" s="14">
        <v>0</v>
      </c>
      <c r="R2114" s="14">
        <v>0</v>
      </c>
      <c r="S2114" s="14"/>
      <c r="T2114" s="14"/>
      <c r="U2114" s="14"/>
      <c r="V2114" s="14"/>
      <c r="W2114" s="14"/>
      <c r="X2114" s="14">
        <f t="shared" si="5612"/>
        <v>0</v>
      </c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>
        <v>0</v>
      </c>
      <c r="AI2114" s="14">
        <v>0</v>
      </c>
      <c r="AJ2114" s="14">
        <v>0</v>
      </c>
      <c r="AK2114" s="14"/>
      <c r="AL2114" s="14"/>
      <c r="AM2114" s="14"/>
      <c r="AN2114" s="14"/>
      <c r="AO2114" s="14"/>
      <c r="AP2114" s="14">
        <f t="shared" si="5613"/>
        <v>0</v>
      </c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>
        <v>0</v>
      </c>
      <c r="BA2114" s="14">
        <v>0</v>
      </c>
      <c r="BB2114" s="14">
        <v>0</v>
      </c>
      <c r="BC2114" s="14"/>
      <c r="BD2114" s="14"/>
      <c r="BE2114" s="14"/>
      <c r="BF2114" s="14"/>
      <c r="BG2114" s="14"/>
      <c r="BH2114" s="14">
        <f t="shared" si="5614"/>
        <v>0</v>
      </c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>
        <v>0</v>
      </c>
      <c r="BS2114" s="14">
        <v>0</v>
      </c>
      <c r="BT2114" s="14">
        <v>1500</v>
      </c>
      <c r="BU2114" s="14">
        <v>1500</v>
      </c>
      <c r="BV2114" s="14">
        <v>700</v>
      </c>
      <c r="BW2114" s="14">
        <f t="shared" si="5571"/>
        <v>800</v>
      </c>
      <c r="BX2114" s="14">
        <v>800</v>
      </c>
      <c r="BY2114" s="14"/>
      <c r="BZ2114" s="14"/>
      <c r="CA2114" s="14">
        <f t="shared" si="5676"/>
        <v>1500</v>
      </c>
      <c r="CB2114" s="122">
        <f t="shared" si="5687"/>
        <v>100</v>
      </c>
    </row>
    <row r="2115" spans="1:80" x14ac:dyDescent="0.25">
      <c r="A2115" s="4" t="s">
        <v>928</v>
      </c>
      <c r="B2115" s="4" t="s">
        <v>88</v>
      </c>
      <c r="C2115" s="4" t="s">
        <v>1136</v>
      </c>
      <c r="D2115" s="79" t="s">
        <v>1137</v>
      </c>
      <c r="E2115" s="89">
        <v>6132</v>
      </c>
      <c r="F2115" s="79"/>
      <c r="G2115" s="75" t="s">
        <v>1906</v>
      </c>
      <c r="H2115" s="13" t="s">
        <v>196</v>
      </c>
      <c r="I2115" s="14">
        <v>69000</v>
      </c>
      <c r="J2115" s="14">
        <f t="shared" si="5675"/>
        <v>85000</v>
      </c>
      <c r="K2115" s="14">
        <v>85000</v>
      </c>
      <c r="L2115" s="14">
        <f t="shared" si="5678"/>
        <v>0</v>
      </c>
      <c r="M2115" s="14">
        <v>0</v>
      </c>
      <c r="N2115" s="14">
        <v>0</v>
      </c>
      <c r="O2115" s="14">
        <v>0</v>
      </c>
      <c r="P2115" s="14">
        <v>0</v>
      </c>
      <c r="Q2115" s="14">
        <v>0</v>
      </c>
      <c r="R2115" s="14">
        <v>0</v>
      </c>
      <c r="S2115" s="14"/>
      <c r="T2115" s="14"/>
      <c r="U2115" s="14"/>
      <c r="V2115" s="14"/>
      <c r="W2115" s="14"/>
      <c r="X2115" s="14">
        <f t="shared" si="5612"/>
        <v>0</v>
      </c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>
        <v>0</v>
      </c>
      <c r="AI2115" s="14">
        <v>0</v>
      </c>
      <c r="AJ2115" s="14">
        <v>0</v>
      </c>
      <c r="AK2115" s="14"/>
      <c r="AL2115" s="14"/>
      <c r="AM2115" s="14"/>
      <c r="AN2115" s="14"/>
      <c r="AO2115" s="14"/>
      <c r="AP2115" s="14">
        <f t="shared" si="5613"/>
        <v>0</v>
      </c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>
        <v>0</v>
      </c>
      <c r="BA2115" s="14">
        <v>0</v>
      </c>
      <c r="BB2115" s="14">
        <v>0</v>
      </c>
      <c r="BC2115" s="14"/>
      <c r="BD2115" s="14"/>
      <c r="BE2115" s="14"/>
      <c r="BF2115" s="14"/>
      <c r="BG2115" s="14"/>
      <c r="BH2115" s="14">
        <f t="shared" si="5614"/>
        <v>0</v>
      </c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>
        <v>0</v>
      </c>
      <c r="BS2115" s="14">
        <v>0</v>
      </c>
      <c r="BT2115" s="14">
        <v>85000</v>
      </c>
      <c r="BU2115" s="14">
        <v>85000</v>
      </c>
      <c r="BV2115" s="14">
        <v>70500</v>
      </c>
      <c r="BW2115" s="14">
        <f t="shared" si="5571"/>
        <v>0</v>
      </c>
      <c r="BX2115" s="14"/>
      <c r="BY2115" s="14"/>
      <c r="BZ2115" s="14"/>
      <c r="CA2115" s="14">
        <f t="shared" si="5676"/>
        <v>70500</v>
      </c>
      <c r="CB2115" s="122">
        <f t="shared" si="5687"/>
        <v>82.941176470588246</v>
      </c>
    </row>
    <row r="2116" spans="1:80" x14ac:dyDescent="0.25">
      <c r="A2116" s="4" t="s">
        <v>928</v>
      </c>
      <c r="B2116" s="4" t="s">
        <v>88</v>
      </c>
      <c r="C2116" s="4" t="s">
        <v>1136</v>
      </c>
      <c r="D2116" s="79" t="s">
        <v>1137</v>
      </c>
      <c r="E2116" s="89">
        <v>6133</v>
      </c>
      <c r="F2116" s="79"/>
      <c r="G2116" s="75" t="s">
        <v>1906</v>
      </c>
      <c r="H2116" s="13" t="s">
        <v>198</v>
      </c>
      <c r="I2116" s="14">
        <v>12000</v>
      </c>
      <c r="J2116" s="14">
        <f t="shared" si="5675"/>
        <v>15000</v>
      </c>
      <c r="K2116" s="14">
        <v>15000</v>
      </c>
      <c r="L2116" s="14">
        <f t="shared" si="5678"/>
        <v>0</v>
      </c>
      <c r="M2116" s="14">
        <v>0</v>
      </c>
      <c r="N2116" s="14">
        <v>0</v>
      </c>
      <c r="O2116" s="14">
        <v>0</v>
      </c>
      <c r="P2116" s="14">
        <v>0</v>
      </c>
      <c r="Q2116" s="14">
        <v>0</v>
      </c>
      <c r="R2116" s="14">
        <v>0</v>
      </c>
      <c r="S2116" s="14"/>
      <c r="T2116" s="14"/>
      <c r="U2116" s="14"/>
      <c r="V2116" s="14"/>
      <c r="W2116" s="14"/>
      <c r="X2116" s="14">
        <f t="shared" si="5612"/>
        <v>0</v>
      </c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>
        <v>0</v>
      </c>
      <c r="AI2116" s="14">
        <v>0</v>
      </c>
      <c r="AJ2116" s="14">
        <v>0</v>
      </c>
      <c r="AK2116" s="14"/>
      <c r="AL2116" s="14"/>
      <c r="AM2116" s="14"/>
      <c r="AN2116" s="14"/>
      <c r="AO2116" s="14"/>
      <c r="AP2116" s="14">
        <f t="shared" si="5613"/>
        <v>0</v>
      </c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>
        <v>0</v>
      </c>
      <c r="BA2116" s="14">
        <v>0</v>
      </c>
      <c r="BB2116" s="14">
        <v>0</v>
      </c>
      <c r="BC2116" s="14"/>
      <c r="BD2116" s="14"/>
      <c r="BE2116" s="14"/>
      <c r="BF2116" s="14"/>
      <c r="BG2116" s="14"/>
      <c r="BH2116" s="14">
        <f t="shared" si="5614"/>
        <v>0</v>
      </c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>
        <v>0</v>
      </c>
      <c r="BS2116" s="14">
        <v>0</v>
      </c>
      <c r="BT2116" s="14">
        <v>15000</v>
      </c>
      <c r="BU2116" s="14">
        <v>15000</v>
      </c>
      <c r="BV2116" s="14">
        <v>7500</v>
      </c>
      <c r="BW2116" s="14">
        <f t="shared" si="5571"/>
        <v>3250</v>
      </c>
      <c r="BX2116" s="14">
        <v>1250</v>
      </c>
      <c r="BY2116" s="14">
        <v>1000</v>
      </c>
      <c r="BZ2116" s="14">
        <v>1000</v>
      </c>
      <c r="CA2116" s="14">
        <f t="shared" si="5676"/>
        <v>10750</v>
      </c>
      <c r="CB2116" s="122">
        <f t="shared" si="5687"/>
        <v>71.666666666666671</v>
      </c>
    </row>
    <row r="2117" spans="1:80" x14ac:dyDescent="0.25">
      <c r="A2117" s="4" t="s">
        <v>928</v>
      </c>
      <c r="B2117" s="4" t="s">
        <v>88</v>
      </c>
      <c r="C2117" s="4" t="s">
        <v>1136</v>
      </c>
      <c r="D2117" s="79" t="s">
        <v>1137</v>
      </c>
      <c r="E2117" s="89">
        <v>6134</v>
      </c>
      <c r="F2117" s="79"/>
      <c r="G2117" s="75" t="s">
        <v>1906</v>
      </c>
      <c r="H2117" s="13" t="s">
        <v>200</v>
      </c>
      <c r="I2117" s="14">
        <v>137000</v>
      </c>
      <c r="J2117" s="14">
        <f t="shared" si="5675"/>
        <v>147000</v>
      </c>
      <c r="K2117" s="14">
        <v>17000</v>
      </c>
      <c r="L2117" s="14">
        <f t="shared" si="5678"/>
        <v>130000</v>
      </c>
      <c r="M2117" s="14">
        <v>130000</v>
      </c>
      <c r="N2117" s="14">
        <v>0</v>
      </c>
      <c r="O2117" s="14">
        <v>0</v>
      </c>
      <c r="P2117" s="14">
        <v>0</v>
      </c>
      <c r="Q2117" s="14">
        <v>0</v>
      </c>
      <c r="R2117" s="14">
        <v>130000</v>
      </c>
      <c r="S2117" s="14"/>
      <c r="T2117" s="14"/>
      <c r="U2117" s="14"/>
      <c r="V2117" s="14"/>
      <c r="W2117" s="14"/>
      <c r="X2117" s="14">
        <f t="shared" si="5612"/>
        <v>130000</v>
      </c>
      <c r="Y2117" s="14"/>
      <c r="Z2117" s="14">
        <v>14000</v>
      </c>
      <c r="AA2117" s="14">
        <v>11000</v>
      </c>
      <c r="AB2117" s="14">
        <v>9000</v>
      </c>
      <c r="AC2117" s="14">
        <v>1000</v>
      </c>
      <c r="AD2117" s="14">
        <v>11000</v>
      </c>
      <c r="AE2117" s="14"/>
      <c r="AF2117" s="14"/>
      <c r="AG2117" s="14"/>
      <c r="AH2117" s="14">
        <v>46000</v>
      </c>
      <c r="AI2117" s="14">
        <v>84000</v>
      </c>
      <c r="AJ2117" s="14">
        <v>0</v>
      </c>
      <c r="AK2117" s="14"/>
      <c r="AL2117" s="14"/>
      <c r="AM2117" s="14"/>
      <c r="AN2117" s="14"/>
      <c r="AO2117" s="14"/>
      <c r="AP2117" s="14">
        <f t="shared" si="5613"/>
        <v>0</v>
      </c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>
        <v>0</v>
      </c>
      <c r="BA2117" s="14">
        <v>0</v>
      </c>
      <c r="BB2117" s="14">
        <v>0</v>
      </c>
      <c r="BC2117" s="14"/>
      <c r="BD2117" s="14"/>
      <c r="BE2117" s="14"/>
      <c r="BF2117" s="14"/>
      <c r="BG2117" s="14"/>
      <c r="BH2117" s="14">
        <f t="shared" si="5614"/>
        <v>0</v>
      </c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>
        <v>0</v>
      </c>
      <c r="BS2117" s="14">
        <v>0</v>
      </c>
      <c r="BT2117" s="14">
        <v>164000</v>
      </c>
      <c r="BU2117" s="14">
        <v>34000</v>
      </c>
      <c r="BV2117" s="14">
        <v>16800</v>
      </c>
      <c r="BW2117" s="14">
        <f t="shared" si="5571"/>
        <v>5800</v>
      </c>
      <c r="BX2117" s="14">
        <v>2800</v>
      </c>
      <c r="BY2117" s="14">
        <v>1500</v>
      </c>
      <c r="BZ2117" s="14">
        <v>1500</v>
      </c>
      <c r="CA2117" s="14">
        <f t="shared" si="5676"/>
        <v>22600</v>
      </c>
      <c r="CB2117" s="122">
        <f t="shared" si="5687"/>
        <v>66.470588235294116</v>
      </c>
    </row>
    <row r="2118" spans="1:80" x14ac:dyDescent="0.25">
      <c r="A2118" s="4" t="s">
        <v>928</v>
      </c>
      <c r="B2118" s="4" t="s">
        <v>88</v>
      </c>
      <c r="C2118" s="4" t="s">
        <v>1136</v>
      </c>
      <c r="D2118" s="79" t="s">
        <v>1137</v>
      </c>
      <c r="E2118" s="89">
        <v>6135</v>
      </c>
      <c r="F2118" s="79"/>
      <c r="G2118" s="75" t="s">
        <v>1906</v>
      </c>
      <c r="H2118" s="13" t="s">
        <v>201</v>
      </c>
      <c r="I2118" s="14">
        <v>1000</v>
      </c>
      <c r="J2118" s="14">
        <f t="shared" si="5675"/>
        <v>1500</v>
      </c>
      <c r="K2118" s="14">
        <v>1500</v>
      </c>
      <c r="L2118" s="14">
        <f t="shared" si="5678"/>
        <v>0</v>
      </c>
      <c r="M2118" s="14">
        <v>0</v>
      </c>
      <c r="N2118" s="14">
        <v>0</v>
      </c>
      <c r="O2118" s="14">
        <v>0</v>
      </c>
      <c r="P2118" s="14">
        <v>0</v>
      </c>
      <c r="Q2118" s="14">
        <v>0</v>
      </c>
      <c r="R2118" s="14">
        <v>0</v>
      </c>
      <c r="S2118" s="14"/>
      <c r="T2118" s="14"/>
      <c r="U2118" s="14"/>
      <c r="V2118" s="14"/>
      <c r="W2118" s="14"/>
      <c r="X2118" s="14">
        <f t="shared" si="5612"/>
        <v>0</v>
      </c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>
        <v>0</v>
      </c>
      <c r="AI2118" s="14">
        <v>0</v>
      </c>
      <c r="AJ2118" s="14">
        <v>0</v>
      </c>
      <c r="AK2118" s="14"/>
      <c r="AL2118" s="14"/>
      <c r="AM2118" s="14"/>
      <c r="AN2118" s="14"/>
      <c r="AO2118" s="14"/>
      <c r="AP2118" s="14">
        <f t="shared" si="5613"/>
        <v>0</v>
      </c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>
        <v>0</v>
      </c>
      <c r="BA2118" s="14">
        <v>0</v>
      </c>
      <c r="BB2118" s="14">
        <v>0</v>
      </c>
      <c r="BC2118" s="14"/>
      <c r="BD2118" s="14"/>
      <c r="BE2118" s="14"/>
      <c r="BF2118" s="14"/>
      <c r="BG2118" s="14"/>
      <c r="BH2118" s="14">
        <f t="shared" si="5614"/>
        <v>0</v>
      </c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>
        <v>0</v>
      </c>
      <c r="BS2118" s="14">
        <v>0</v>
      </c>
      <c r="BT2118" s="14">
        <v>1500</v>
      </c>
      <c r="BU2118" s="14">
        <v>1500</v>
      </c>
      <c r="BV2118" s="14">
        <v>700</v>
      </c>
      <c r="BW2118" s="14">
        <f t="shared" si="5571"/>
        <v>800</v>
      </c>
      <c r="BX2118" s="14">
        <v>800</v>
      </c>
      <c r="BY2118" s="14"/>
      <c r="BZ2118" s="14"/>
      <c r="CA2118" s="14">
        <f t="shared" si="5676"/>
        <v>1500</v>
      </c>
      <c r="CB2118" s="122">
        <f t="shared" si="5687"/>
        <v>100</v>
      </c>
    </row>
    <row r="2119" spans="1:80" x14ac:dyDescent="0.25">
      <c r="A2119" s="4" t="s">
        <v>928</v>
      </c>
      <c r="B2119" s="4" t="s">
        <v>88</v>
      </c>
      <c r="C2119" s="4" t="s">
        <v>1136</v>
      </c>
      <c r="D2119" s="79" t="s">
        <v>1137</v>
      </c>
      <c r="E2119" s="89">
        <v>6136</v>
      </c>
      <c r="F2119" s="79"/>
      <c r="G2119" s="75" t="s">
        <v>1906</v>
      </c>
      <c r="H2119" s="13" t="s">
        <v>202</v>
      </c>
      <c r="I2119" s="14">
        <v>6600</v>
      </c>
      <c r="J2119" s="14">
        <f t="shared" si="5675"/>
        <v>21000</v>
      </c>
      <c r="K2119" s="14">
        <v>21000</v>
      </c>
      <c r="L2119" s="14">
        <f t="shared" si="5678"/>
        <v>0</v>
      </c>
      <c r="M2119" s="14">
        <v>0</v>
      </c>
      <c r="N2119" s="14">
        <v>0</v>
      </c>
      <c r="O2119" s="14">
        <v>0</v>
      </c>
      <c r="P2119" s="14">
        <v>0</v>
      </c>
      <c r="Q2119" s="14">
        <v>0</v>
      </c>
      <c r="R2119" s="14">
        <v>0</v>
      </c>
      <c r="S2119" s="14"/>
      <c r="T2119" s="14"/>
      <c r="U2119" s="14"/>
      <c r="V2119" s="14"/>
      <c r="W2119" s="14"/>
      <c r="X2119" s="14">
        <f t="shared" si="5612"/>
        <v>0</v>
      </c>
      <c r="Y2119" s="14"/>
      <c r="Z2119" s="14"/>
      <c r="AA2119" s="14"/>
      <c r="AB2119" s="14"/>
      <c r="AC2119" s="14"/>
      <c r="AD2119" s="14"/>
      <c r="AE2119" s="14"/>
      <c r="AF2119" s="14"/>
      <c r="AG2119" s="14"/>
      <c r="AH2119" s="14">
        <v>0</v>
      </c>
      <c r="AI2119" s="14">
        <v>0</v>
      </c>
      <c r="AJ2119" s="14">
        <v>0</v>
      </c>
      <c r="AK2119" s="14"/>
      <c r="AL2119" s="14"/>
      <c r="AM2119" s="14"/>
      <c r="AN2119" s="14"/>
      <c r="AO2119" s="14"/>
      <c r="AP2119" s="14">
        <f t="shared" si="5613"/>
        <v>0</v>
      </c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>
        <v>0</v>
      </c>
      <c r="BA2119" s="14">
        <v>0</v>
      </c>
      <c r="BB2119" s="14">
        <v>0</v>
      </c>
      <c r="BC2119" s="14"/>
      <c r="BD2119" s="14"/>
      <c r="BE2119" s="14"/>
      <c r="BF2119" s="14"/>
      <c r="BG2119" s="14"/>
      <c r="BH2119" s="14">
        <f t="shared" si="5614"/>
        <v>0</v>
      </c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>
        <v>0</v>
      </c>
      <c r="BS2119" s="14">
        <v>0</v>
      </c>
      <c r="BT2119" s="14">
        <v>21000</v>
      </c>
      <c r="BU2119" s="14">
        <v>21000</v>
      </c>
      <c r="BV2119" s="14">
        <v>12500</v>
      </c>
      <c r="BW2119" s="14">
        <f t="shared" si="5571"/>
        <v>2000</v>
      </c>
      <c r="BX2119" s="14"/>
      <c r="BY2119" s="14"/>
      <c r="BZ2119" s="14">
        <v>2000</v>
      </c>
      <c r="CA2119" s="14">
        <f t="shared" si="5676"/>
        <v>14500</v>
      </c>
      <c r="CB2119" s="122">
        <f t="shared" si="5687"/>
        <v>69.047619047619051</v>
      </c>
    </row>
    <row r="2120" spans="1:80" x14ac:dyDescent="0.25">
      <c r="A2120" s="4" t="s">
        <v>928</v>
      </c>
      <c r="B2120" s="4" t="s">
        <v>88</v>
      </c>
      <c r="C2120" s="4" t="s">
        <v>1136</v>
      </c>
      <c r="D2120" s="79" t="s">
        <v>1137</v>
      </c>
      <c r="E2120" s="89">
        <v>6137</v>
      </c>
      <c r="F2120" s="79"/>
      <c r="G2120" s="75" t="s">
        <v>1906</v>
      </c>
      <c r="H2120" s="13" t="s">
        <v>204</v>
      </c>
      <c r="I2120" s="14">
        <v>11000</v>
      </c>
      <c r="J2120" s="14">
        <f t="shared" si="5675"/>
        <v>12000</v>
      </c>
      <c r="K2120" s="14">
        <v>12000</v>
      </c>
      <c r="L2120" s="14">
        <f t="shared" si="5678"/>
        <v>0</v>
      </c>
      <c r="M2120" s="14">
        <v>0</v>
      </c>
      <c r="N2120" s="14">
        <v>0</v>
      </c>
      <c r="O2120" s="14">
        <v>0</v>
      </c>
      <c r="P2120" s="14">
        <v>0</v>
      </c>
      <c r="Q2120" s="14">
        <v>0</v>
      </c>
      <c r="R2120" s="14">
        <v>0</v>
      </c>
      <c r="S2120" s="14"/>
      <c r="T2120" s="14"/>
      <c r="U2120" s="14"/>
      <c r="V2120" s="14"/>
      <c r="W2120" s="14"/>
      <c r="X2120" s="14">
        <f t="shared" si="5612"/>
        <v>0</v>
      </c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>
        <v>0</v>
      </c>
      <c r="AI2120" s="14">
        <v>0</v>
      </c>
      <c r="AJ2120" s="14">
        <v>0</v>
      </c>
      <c r="AK2120" s="14"/>
      <c r="AL2120" s="14"/>
      <c r="AM2120" s="14"/>
      <c r="AN2120" s="14"/>
      <c r="AO2120" s="14"/>
      <c r="AP2120" s="14">
        <f t="shared" si="5613"/>
        <v>0</v>
      </c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>
        <v>0</v>
      </c>
      <c r="BA2120" s="14">
        <v>0</v>
      </c>
      <c r="BB2120" s="14">
        <v>0</v>
      </c>
      <c r="BC2120" s="14"/>
      <c r="BD2120" s="14"/>
      <c r="BE2120" s="14"/>
      <c r="BF2120" s="14"/>
      <c r="BG2120" s="14"/>
      <c r="BH2120" s="14">
        <f t="shared" si="5614"/>
        <v>0</v>
      </c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>
        <v>0</v>
      </c>
      <c r="BS2120" s="14">
        <v>0</v>
      </c>
      <c r="BT2120" s="14">
        <v>12000</v>
      </c>
      <c r="BU2120" s="14">
        <v>12000</v>
      </c>
      <c r="BV2120" s="14">
        <v>6000</v>
      </c>
      <c r="BW2120" s="14">
        <f t="shared" si="5571"/>
        <v>3000</v>
      </c>
      <c r="BX2120" s="14">
        <v>1000</v>
      </c>
      <c r="BY2120" s="14">
        <v>1000</v>
      </c>
      <c r="BZ2120" s="14">
        <v>1000</v>
      </c>
      <c r="CA2120" s="14">
        <f t="shared" si="5676"/>
        <v>9000</v>
      </c>
      <c r="CB2120" s="122">
        <f t="shared" si="5687"/>
        <v>75</v>
      </c>
    </row>
    <row r="2121" spans="1:80" x14ac:dyDescent="0.25">
      <c r="A2121" s="4" t="s">
        <v>928</v>
      </c>
      <c r="B2121" s="4" t="s">
        <v>88</v>
      </c>
      <c r="C2121" s="4" t="s">
        <v>1136</v>
      </c>
      <c r="D2121" s="79" t="s">
        <v>1137</v>
      </c>
      <c r="E2121" s="89">
        <v>6138</v>
      </c>
      <c r="F2121" s="79"/>
      <c r="G2121" s="75" t="s">
        <v>1906</v>
      </c>
      <c r="H2121" s="13" t="s">
        <v>205</v>
      </c>
      <c r="I2121" s="14">
        <v>0</v>
      </c>
      <c r="J2121" s="14">
        <f t="shared" si="5675"/>
        <v>0</v>
      </c>
      <c r="K2121" s="14">
        <v>0</v>
      </c>
      <c r="L2121" s="14">
        <f t="shared" si="5678"/>
        <v>0</v>
      </c>
      <c r="M2121" s="14">
        <v>0</v>
      </c>
      <c r="N2121" s="14">
        <v>0</v>
      </c>
      <c r="O2121" s="14">
        <v>0</v>
      </c>
      <c r="P2121" s="14">
        <v>0</v>
      </c>
      <c r="Q2121" s="14">
        <v>0</v>
      </c>
      <c r="R2121" s="14">
        <v>0</v>
      </c>
      <c r="S2121" s="14"/>
      <c r="T2121" s="14"/>
      <c r="U2121" s="14"/>
      <c r="V2121" s="14"/>
      <c r="W2121" s="14"/>
      <c r="X2121" s="14">
        <f t="shared" si="5612"/>
        <v>0</v>
      </c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>
        <v>0</v>
      </c>
      <c r="AI2121" s="14">
        <v>0</v>
      </c>
      <c r="AJ2121" s="14">
        <v>0</v>
      </c>
      <c r="AK2121" s="14"/>
      <c r="AL2121" s="14"/>
      <c r="AM2121" s="14"/>
      <c r="AN2121" s="14"/>
      <c r="AO2121" s="14"/>
      <c r="AP2121" s="14">
        <f t="shared" si="5613"/>
        <v>0</v>
      </c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>
        <v>0</v>
      </c>
      <c r="BA2121" s="14">
        <v>0</v>
      </c>
      <c r="BB2121" s="14">
        <v>0</v>
      </c>
      <c r="BC2121" s="14"/>
      <c r="BD2121" s="14"/>
      <c r="BE2121" s="14"/>
      <c r="BF2121" s="14"/>
      <c r="BG2121" s="14"/>
      <c r="BH2121" s="14">
        <f t="shared" si="5614"/>
        <v>0</v>
      </c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>
        <v>0</v>
      </c>
      <c r="BS2121" s="14">
        <v>0</v>
      </c>
      <c r="BT2121" s="14">
        <v>0</v>
      </c>
      <c r="BU2121" s="14">
        <v>0</v>
      </c>
      <c r="BV2121" s="14">
        <v>0</v>
      </c>
      <c r="BW2121" s="14">
        <f t="shared" si="5571"/>
        <v>0</v>
      </c>
      <c r="BX2121" s="14"/>
      <c r="BY2121" s="14"/>
      <c r="BZ2121" s="14"/>
      <c r="CA2121" s="14">
        <f t="shared" si="5676"/>
        <v>0</v>
      </c>
      <c r="CB2121" s="122" t="str">
        <f t="shared" si="5687"/>
        <v>-</v>
      </c>
    </row>
    <row r="2122" spans="1:80" x14ac:dyDescent="0.25">
      <c r="A2122" s="1" t="s">
        <v>928</v>
      </c>
      <c r="B2122" s="1" t="s">
        <v>88</v>
      </c>
      <c r="C2122" s="1" t="s">
        <v>1136</v>
      </c>
      <c r="D2122" s="82" t="s">
        <v>1137</v>
      </c>
      <c r="E2122" s="82" t="s">
        <v>50</v>
      </c>
      <c r="F2122" s="79" t="s">
        <v>1</v>
      </c>
      <c r="G2122" s="13" t="s">
        <v>1</v>
      </c>
      <c r="H2122" s="2" t="s">
        <v>51</v>
      </c>
      <c r="I2122" s="12">
        <f>SUM(I2123:I2125)</f>
        <v>37400</v>
      </c>
      <c r="J2122" s="12">
        <f t="shared" si="5675"/>
        <v>44698</v>
      </c>
      <c r="K2122" s="12">
        <f t="shared" ref="K2122" si="5716">SUM(K2123:K2125)</f>
        <v>44698</v>
      </c>
      <c r="L2122" s="12">
        <f t="shared" si="5678"/>
        <v>0</v>
      </c>
      <c r="M2122" s="12">
        <f t="shared" ref="M2122:Q2122" si="5717">SUM(M2123:M2125)</f>
        <v>0</v>
      </c>
      <c r="N2122" s="12">
        <f t="shared" si="5717"/>
        <v>0</v>
      </c>
      <c r="O2122" s="12">
        <f t="shared" si="5717"/>
        <v>0</v>
      </c>
      <c r="P2122" s="12">
        <f t="shared" si="5717"/>
        <v>0</v>
      </c>
      <c r="Q2122" s="12">
        <f t="shared" si="5717"/>
        <v>0</v>
      </c>
      <c r="R2122" s="12">
        <f t="shared" ref="R2122:AG2122" si="5718">SUM(R2123:R2125)</f>
        <v>0</v>
      </c>
      <c r="S2122" s="12">
        <f t="shared" si="5718"/>
        <v>0</v>
      </c>
      <c r="T2122" s="12">
        <f t="shared" si="5718"/>
        <v>0</v>
      </c>
      <c r="U2122" s="12">
        <f t="shared" si="5718"/>
        <v>0</v>
      </c>
      <c r="V2122" s="12">
        <f t="shared" si="5718"/>
        <v>0</v>
      </c>
      <c r="W2122" s="12">
        <f t="shared" si="5718"/>
        <v>0</v>
      </c>
      <c r="X2122" s="12">
        <f t="shared" si="5718"/>
        <v>0</v>
      </c>
      <c r="Y2122" s="12">
        <f t="shared" si="5718"/>
        <v>0</v>
      </c>
      <c r="Z2122" s="12">
        <f t="shared" si="5718"/>
        <v>0</v>
      </c>
      <c r="AA2122" s="12">
        <f t="shared" si="5718"/>
        <v>0</v>
      </c>
      <c r="AB2122" s="12">
        <f t="shared" si="5718"/>
        <v>0</v>
      </c>
      <c r="AC2122" s="12">
        <f t="shared" si="5718"/>
        <v>0</v>
      </c>
      <c r="AD2122" s="12">
        <f t="shared" si="5718"/>
        <v>0</v>
      </c>
      <c r="AE2122" s="12">
        <f t="shared" si="5718"/>
        <v>0</v>
      </c>
      <c r="AF2122" s="12">
        <f t="shared" si="5718"/>
        <v>0</v>
      </c>
      <c r="AG2122" s="12">
        <f t="shared" si="5718"/>
        <v>0</v>
      </c>
      <c r="AH2122" s="12">
        <v>0</v>
      </c>
      <c r="AI2122" s="12">
        <v>0</v>
      </c>
      <c r="AJ2122" s="12">
        <f t="shared" ref="AJ2122:AY2122" si="5719">SUM(AJ2123:AJ2125)</f>
        <v>0</v>
      </c>
      <c r="AK2122" s="12">
        <f t="shared" si="5719"/>
        <v>0</v>
      </c>
      <c r="AL2122" s="12">
        <f t="shared" si="5719"/>
        <v>0</v>
      </c>
      <c r="AM2122" s="12">
        <f t="shared" si="5719"/>
        <v>0</v>
      </c>
      <c r="AN2122" s="12">
        <f t="shared" si="5719"/>
        <v>0</v>
      </c>
      <c r="AO2122" s="12">
        <f t="shared" si="5719"/>
        <v>0</v>
      </c>
      <c r="AP2122" s="12">
        <f t="shared" si="5719"/>
        <v>0</v>
      </c>
      <c r="AQ2122" s="12">
        <f t="shared" si="5719"/>
        <v>0</v>
      </c>
      <c r="AR2122" s="12">
        <f t="shared" si="5719"/>
        <v>0</v>
      </c>
      <c r="AS2122" s="12">
        <f t="shared" si="5719"/>
        <v>0</v>
      </c>
      <c r="AT2122" s="12">
        <f t="shared" si="5719"/>
        <v>0</v>
      </c>
      <c r="AU2122" s="12">
        <f t="shared" si="5719"/>
        <v>0</v>
      </c>
      <c r="AV2122" s="12">
        <f t="shared" si="5719"/>
        <v>0</v>
      </c>
      <c r="AW2122" s="12">
        <f t="shared" si="5719"/>
        <v>0</v>
      </c>
      <c r="AX2122" s="12">
        <f t="shared" si="5719"/>
        <v>0</v>
      </c>
      <c r="AY2122" s="12">
        <f t="shared" si="5719"/>
        <v>0</v>
      </c>
      <c r="AZ2122" s="12">
        <v>0</v>
      </c>
      <c r="BA2122" s="12">
        <v>0</v>
      </c>
      <c r="BB2122" s="12">
        <f t="shared" ref="BB2122:BQ2122" si="5720">SUM(BB2123:BB2125)</f>
        <v>0</v>
      </c>
      <c r="BC2122" s="12">
        <f t="shared" si="5720"/>
        <v>0</v>
      </c>
      <c r="BD2122" s="12">
        <f t="shared" si="5720"/>
        <v>0</v>
      </c>
      <c r="BE2122" s="12">
        <f t="shared" si="5720"/>
        <v>1450</v>
      </c>
      <c r="BF2122" s="12">
        <f t="shared" si="5720"/>
        <v>0</v>
      </c>
      <c r="BG2122" s="12">
        <f t="shared" si="5720"/>
        <v>0</v>
      </c>
      <c r="BH2122" s="12">
        <f t="shared" si="5720"/>
        <v>1450</v>
      </c>
      <c r="BI2122" s="12">
        <f t="shared" si="5720"/>
        <v>0</v>
      </c>
      <c r="BJ2122" s="12">
        <f t="shared" si="5720"/>
        <v>0</v>
      </c>
      <c r="BK2122" s="12">
        <f t="shared" si="5720"/>
        <v>0</v>
      </c>
      <c r="BL2122" s="12">
        <f t="shared" si="5720"/>
        <v>0</v>
      </c>
      <c r="BM2122" s="12">
        <f t="shared" si="5720"/>
        <v>1450</v>
      </c>
      <c r="BN2122" s="12">
        <f t="shared" si="5720"/>
        <v>0</v>
      </c>
      <c r="BO2122" s="12">
        <f t="shared" si="5720"/>
        <v>0</v>
      </c>
      <c r="BP2122" s="12">
        <f t="shared" si="5720"/>
        <v>0</v>
      </c>
      <c r="BQ2122" s="12">
        <f t="shared" si="5720"/>
        <v>0</v>
      </c>
      <c r="BR2122" s="12">
        <v>1450</v>
      </c>
      <c r="BS2122" s="12">
        <v>0</v>
      </c>
      <c r="BT2122" s="12">
        <f t="shared" ref="BT2122:BZ2122" si="5721">SUM(BT2123:BT2125)</f>
        <v>45033</v>
      </c>
      <c r="BU2122" s="12">
        <f t="shared" si="5721"/>
        <v>45033</v>
      </c>
      <c r="BV2122" s="12">
        <f t="shared" si="5721"/>
        <v>22870</v>
      </c>
      <c r="BW2122" s="12">
        <f t="shared" si="5721"/>
        <v>13980</v>
      </c>
      <c r="BX2122" s="12">
        <f t="shared" si="5721"/>
        <v>9660</v>
      </c>
      <c r="BY2122" s="12">
        <f t="shared" si="5721"/>
        <v>2160</v>
      </c>
      <c r="BZ2122" s="12">
        <f t="shared" si="5721"/>
        <v>2160</v>
      </c>
      <c r="CA2122" s="12">
        <f t="shared" si="5676"/>
        <v>36850</v>
      </c>
      <c r="CB2122" s="124">
        <f t="shared" si="5687"/>
        <v>81.82888104279084</v>
      </c>
    </row>
    <row r="2123" spans="1:80" x14ac:dyDescent="0.25">
      <c r="A2123" s="4" t="s">
        <v>928</v>
      </c>
      <c r="B2123" s="4" t="s">
        <v>88</v>
      </c>
      <c r="C2123" s="4" t="s">
        <v>1136</v>
      </c>
      <c r="D2123" s="79" t="s">
        <v>1137</v>
      </c>
      <c r="E2123" s="89">
        <v>6139</v>
      </c>
      <c r="F2123" s="79"/>
      <c r="G2123" s="75" t="s">
        <v>1906</v>
      </c>
      <c r="H2123" s="13" t="s">
        <v>51</v>
      </c>
      <c r="I2123" s="14">
        <v>18700</v>
      </c>
      <c r="J2123" s="14">
        <f t="shared" si="5675"/>
        <v>23000</v>
      </c>
      <c r="K2123" s="14">
        <v>23000</v>
      </c>
      <c r="L2123" s="14">
        <f t="shared" si="5678"/>
        <v>0</v>
      </c>
      <c r="M2123" s="14">
        <v>0</v>
      </c>
      <c r="N2123" s="14">
        <v>0</v>
      </c>
      <c r="O2123" s="14">
        <v>0</v>
      </c>
      <c r="P2123" s="14">
        <v>0</v>
      </c>
      <c r="Q2123" s="14">
        <v>0</v>
      </c>
      <c r="R2123" s="14">
        <v>0</v>
      </c>
      <c r="S2123" s="14"/>
      <c r="T2123" s="14"/>
      <c r="U2123" s="14"/>
      <c r="V2123" s="14"/>
      <c r="W2123" s="14"/>
      <c r="X2123" s="14">
        <f t="shared" si="5612"/>
        <v>0</v>
      </c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>
        <v>0</v>
      </c>
      <c r="AI2123" s="14">
        <v>0</v>
      </c>
      <c r="AJ2123" s="14">
        <v>0</v>
      </c>
      <c r="AK2123" s="14"/>
      <c r="AL2123" s="14"/>
      <c r="AM2123" s="14"/>
      <c r="AN2123" s="14"/>
      <c r="AO2123" s="14"/>
      <c r="AP2123" s="14">
        <f t="shared" si="5613"/>
        <v>0</v>
      </c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>
        <v>0</v>
      </c>
      <c r="BA2123" s="14">
        <v>0</v>
      </c>
      <c r="BB2123" s="14">
        <v>0</v>
      </c>
      <c r="BC2123" s="14"/>
      <c r="BD2123" s="14"/>
      <c r="BE2123" s="14">
        <v>1450</v>
      </c>
      <c r="BF2123" s="14"/>
      <c r="BG2123" s="14"/>
      <c r="BH2123" s="14">
        <f t="shared" si="5614"/>
        <v>1450</v>
      </c>
      <c r="BI2123" s="14"/>
      <c r="BJ2123" s="14"/>
      <c r="BK2123" s="14"/>
      <c r="BL2123" s="14"/>
      <c r="BM2123" s="14">
        <v>1450</v>
      </c>
      <c r="BN2123" s="14"/>
      <c r="BO2123" s="14"/>
      <c r="BP2123" s="14"/>
      <c r="BQ2123" s="14"/>
      <c r="BR2123" s="14">
        <v>1450</v>
      </c>
      <c r="BS2123" s="14">
        <v>0</v>
      </c>
      <c r="BT2123" s="14">
        <v>23000</v>
      </c>
      <c r="BU2123" s="14">
        <v>23000</v>
      </c>
      <c r="BV2123" s="14">
        <v>11500</v>
      </c>
      <c r="BW2123" s="14">
        <f t="shared" si="5571"/>
        <v>4500</v>
      </c>
      <c r="BX2123" s="14">
        <v>1500</v>
      </c>
      <c r="BY2123" s="14">
        <v>1500</v>
      </c>
      <c r="BZ2123" s="14">
        <v>1500</v>
      </c>
      <c r="CA2123" s="14">
        <f t="shared" si="5676"/>
        <v>16000</v>
      </c>
      <c r="CB2123" s="122">
        <f t="shared" si="5687"/>
        <v>69.565217391304344</v>
      </c>
    </row>
    <row r="2124" spans="1:80" ht="22.5" x14ac:dyDescent="0.25">
      <c r="A2124" s="4" t="s">
        <v>928</v>
      </c>
      <c r="B2124" s="4" t="s">
        <v>88</v>
      </c>
      <c r="C2124" s="4" t="s">
        <v>1136</v>
      </c>
      <c r="D2124" s="79" t="s">
        <v>1137</v>
      </c>
      <c r="E2124" s="89">
        <v>6139</v>
      </c>
      <c r="F2124" s="79" t="s">
        <v>1144</v>
      </c>
      <c r="G2124" s="75" t="s">
        <v>1906</v>
      </c>
      <c r="H2124" s="13" t="s">
        <v>59</v>
      </c>
      <c r="I2124" s="14">
        <v>5700</v>
      </c>
      <c r="J2124" s="14">
        <f t="shared" si="5675"/>
        <v>6698</v>
      </c>
      <c r="K2124" s="14">
        <v>6698</v>
      </c>
      <c r="L2124" s="14">
        <f t="shared" si="5678"/>
        <v>0</v>
      </c>
      <c r="M2124" s="14">
        <v>0</v>
      </c>
      <c r="N2124" s="14">
        <v>0</v>
      </c>
      <c r="O2124" s="14">
        <v>0</v>
      </c>
      <c r="P2124" s="14">
        <v>0</v>
      </c>
      <c r="Q2124" s="14">
        <v>0</v>
      </c>
      <c r="R2124" s="14">
        <v>0</v>
      </c>
      <c r="S2124" s="14"/>
      <c r="T2124" s="14"/>
      <c r="U2124" s="14"/>
      <c r="V2124" s="14"/>
      <c r="W2124" s="14"/>
      <c r="X2124" s="14">
        <f t="shared" si="5612"/>
        <v>0</v>
      </c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>
        <v>0</v>
      </c>
      <c r="AI2124" s="14">
        <v>0</v>
      </c>
      <c r="AJ2124" s="14">
        <v>0</v>
      </c>
      <c r="AK2124" s="14"/>
      <c r="AL2124" s="14"/>
      <c r="AM2124" s="14"/>
      <c r="AN2124" s="14"/>
      <c r="AO2124" s="14"/>
      <c r="AP2124" s="14">
        <f t="shared" si="5613"/>
        <v>0</v>
      </c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>
        <v>0</v>
      </c>
      <c r="BA2124" s="14">
        <v>0</v>
      </c>
      <c r="BB2124" s="14">
        <v>0</v>
      </c>
      <c r="BC2124" s="14"/>
      <c r="BD2124" s="14"/>
      <c r="BE2124" s="14"/>
      <c r="BF2124" s="14"/>
      <c r="BG2124" s="14"/>
      <c r="BH2124" s="14">
        <f t="shared" si="5614"/>
        <v>0</v>
      </c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>
        <v>0</v>
      </c>
      <c r="BS2124" s="14">
        <v>0</v>
      </c>
      <c r="BT2124" s="14">
        <v>7033</v>
      </c>
      <c r="BU2124" s="14">
        <v>7033</v>
      </c>
      <c r="BV2124" s="14">
        <v>3870</v>
      </c>
      <c r="BW2124" s="14">
        <f t="shared" si="5571"/>
        <v>1980</v>
      </c>
      <c r="BX2124" s="14">
        <v>660</v>
      </c>
      <c r="BY2124" s="14">
        <v>660</v>
      </c>
      <c r="BZ2124" s="14">
        <v>660</v>
      </c>
      <c r="CA2124" s="14">
        <f t="shared" si="5676"/>
        <v>5850</v>
      </c>
      <c r="CB2124" s="122">
        <f t="shared" si="5687"/>
        <v>83.179297597042506</v>
      </c>
    </row>
    <row r="2125" spans="1:80" ht="22.5" x14ac:dyDescent="0.25">
      <c r="A2125" s="4" t="s">
        <v>928</v>
      </c>
      <c r="B2125" s="4" t="s">
        <v>88</v>
      </c>
      <c r="C2125" s="4" t="s">
        <v>1136</v>
      </c>
      <c r="D2125" s="79" t="s">
        <v>1137</v>
      </c>
      <c r="E2125" s="89">
        <v>6139</v>
      </c>
      <c r="F2125" s="79" t="s">
        <v>1145</v>
      </c>
      <c r="G2125" s="75" t="s">
        <v>1906</v>
      </c>
      <c r="H2125" s="13" t="s">
        <v>65</v>
      </c>
      <c r="I2125" s="14">
        <v>13000</v>
      </c>
      <c r="J2125" s="14">
        <f t="shared" si="5675"/>
        <v>15000</v>
      </c>
      <c r="K2125" s="14">
        <v>15000</v>
      </c>
      <c r="L2125" s="14">
        <f t="shared" si="5678"/>
        <v>0</v>
      </c>
      <c r="M2125" s="14">
        <v>0</v>
      </c>
      <c r="N2125" s="14">
        <v>0</v>
      </c>
      <c r="O2125" s="14">
        <v>0</v>
      </c>
      <c r="P2125" s="14">
        <v>0</v>
      </c>
      <c r="Q2125" s="14">
        <v>0</v>
      </c>
      <c r="R2125" s="14">
        <v>0</v>
      </c>
      <c r="S2125" s="14"/>
      <c r="T2125" s="14"/>
      <c r="U2125" s="14"/>
      <c r="V2125" s="14"/>
      <c r="W2125" s="14"/>
      <c r="X2125" s="14">
        <f t="shared" si="5612"/>
        <v>0</v>
      </c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>
        <v>0</v>
      </c>
      <c r="AI2125" s="14">
        <v>0</v>
      </c>
      <c r="AJ2125" s="14">
        <v>0</v>
      </c>
      <c r="AK2125" s="14"/>
      <c r="AL2125" s="14"/>
      <c r="AM2125" s="14"/>
      <c r="AN2125" s="14"/>
      <c r="AO2125" s="14"/>
      <c r="AP2125" s="14">
        <f t="shared" si="5613"/>
        <v>0</v>
      </c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>
        <v>0</v>
      </c>
      <c r="BA2125" s="14">
        <v>0</v>
      </c>
      <c r="BB2125" s="14">
        <v>0</v>
      </c>
      <c r="BC2125" s="14"/>
      <c r="BD2125" s="14"/>
      <c r="BE2125" s="14"/>
      <c r="BF2125" s="14"/>
      <c r="BG2125" s="14"/>
      <c r="BH2125" s="14">
        <f t="shared" si="5614"/>
        <v>0</v>
      </c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>
        <v>0</v>
      </c>
      <c r="BS2125" s="14">
        <v>0</v>
      </c>
      <c r="BT2125" s="14">
        <v>15000</v>
      </c>
      <c r="BU2125" s="14">
        <v>15000</v>
      </c>
      <c r="BV2125" s="14">
        <v>7500</v>
      </c>
      <c r="BW2125" s="14">
        <f t="shared" ref="BW2125:BW2187" si="5722">BX2125+BY2125+BZ2125</f>
        <v>7500</v>
      </c>
      <c r="BX2125" s="14">
        <v>7500</v>
      </c>
      <c r="BY2125" s="14"/>
      <c r="BZ2125" s="14"/>
      <c r="CA2125" s="14">
        <f t="shared" si="5676"/>
        <v>15000</v>
      </c>
      <c r="CB2125" s="122">
        <f t="shared" si="5687"/>
        <v>100</v>
      </c>
    </row>
    <row r="2126" spans="1:80" ht="22.5" x14ac:dyDescent="0.25">
      <c r="A2126" s="1" t="s">
        <v>1</v>
      </c>
      <c r="B2126" s="1" t="s">
        <v>1</v>
      </c>
      <c r="C2126" s="1" t="s">
        <v>1</v>
      </c>
      <c r="D2126" s="78" t="s">
        <v>1</v>
      </c>
      <c r="E2126" s="78" t="s">
        <v>1</v>
      </c>
      <c r="F2126" s="78" t="s">
        <v>1</v>
      </c>
      <c r="G2126" s="2" t="s">
        <v>1</v>
      </c>
      <c r="H2126" s="10" t="s">
        <v>66</v>
      </c>
      <c r="I2126" s="11">
        <f>SUM(I2127)</f>
        <v>4000</v>
      </c>
      <c r="J2126" s="11">
        <f t="shared" si="5675"/>
        <v>2000</v>
      </c>
      <c r="K2126" s="11">
        <f t="shared" ref="K2126:Q2127" si="5723">SUM(K2127)</f>
        <v>2000</v>
      </c>
      <c r="L2126" s="11">
        <f t="shared" si="5678"/>
        <v>0</v>
      </c>
      <c r="M2126" s="11">
        <f t="shared" si="5723"/>
        <v>0</v>
      </c>
      <c r="N2126" s="11">
        <f t="shared" si="5723"/>
        <v>0</v>
      </c>
      <c r="O2126" s="11">
        <f t="shared" si="5723"/>
        <v>0</v>
      </c>
      <c r="P2126" s="11">
        <f t="shared" si="5723"/>
        <v>0</v>
      </c>
      <c r="Q2126" s="11">
        <f t="shared" si="5723"/>
        <v>0</v>
      </c>
      <c r="R2126" s="11">
        <f t="shared" ref="R2126:AG2127" si="5724">SUM(R2127)</f>
        <v>0</v>
      </c>
      <c r="S2126" s="11">
        <f t="shared" si="5724"/>
        <v>0</v>
      </c>
      <c r="T2126" s="11">
        <f t="shared" si="5724"/>
        <v>0</v>
      </c>
      <c r="U2126" s="11">
        <f t="shared" si="5724"/>
        <v>0</v>
      </c>
      <c r="V2126" s="11">
        <f t="shared" si="5724"/>
        <v>0</v>
      </c>
      <c r="W2126" s="11">
        <f t="shared" si="5724"/>
        <v>0</v>
      </c>
      <c r="X2126" s="11">
        <f t="shared" si="5724"/>
        <v>0</v>
      </c>
      <c r="Y2126" s="11">
        <f t="shared" si="5724"/>
        <v>0</v>
      </c>
      <c r="Z2126" s="11">
        <f t="shared" si="5724"/>
        <v>0</v>
      </c>
      <c r="AA2126" s="11">
        <f t="shared" si="5724"/>
        <v>0</v>
      </c>
      <c r="AB2126" s="11">
        <f t="shared" si="5724"/>
        <v>0</v>
      </c>
      <c r="AC2126" s="11">
        <f t="shared" si="5724"/>
        <v>0</v>
      </c>
      <c r="AD2126" s="11">
        <f t="shared" si="5724"/>
        <v>0</v>
      </c>
      <c r="AE2126" s="11">
        <f t="shared" si="5724"/>
        <v>0</v>
      </c>
      <c r="AF2126" s="11">
        <f t="shared" si="5724"/>
        <v>0</v>
      </c>
      <c r="AG2126" s="11">
        <f t="shared" si="5724"/>
        <v>0</v>
      </c>
      <c r="AH2126" s="11">
        <v>0</v>
      </c>
      <c r="AI2126" s="11">
        <v>0</v>
      </c>
      <c r="AJ2126" s="11">
        <f t="shared" ref="AJ2126:AY2127" si="5725">SUM(AJ2127)</f>
        <v>0</v>
      </c>
      <c r="AK2126" s="11">
        <f t="shared" si="5725"/>
        <v>0</v>
      </c>
      <c r="AL2126" s="11">
        <f t="shared" si="5725"/>
        <v>0</v>
      </c>
      <c r="AM2126" s="11">
        <f t="shared" si="5725"/>
        <v>0</v>
      </c>
      <c r="AN2126" s="11">
        <f t="shared" si="5725"/>
        <v>0</v>
      </c>
      <c r="AO2126" s="11">
        <f t="shared" si="5725"/>
        <v>0</v>
      </c>
      <c r="AP2126" s="11">
        <f t="shared" si="5725"/>
        <v>0</v>
      </c>
      <c r="AQ2126" s="11">
        <f t="shared" si="5725"/>
        <v>0</v>
      </c>
      <c r="AR2126" s="11">
        <f t="shared" si="5725"/>
        <v>0</v>
      </c>
      <c r="AS2126" s="11">
        <f t="shared" si="5725"/>
        <v>0</v>
      </c>
      <c r="AT2126" s="11">
        <f t="shared" si="5725"/>
        <v>0</v>
      </c>
      <c r="AU2126" s="11">
        <f t="shared" si="5725"/>
        <v>0</v>
      </c>
      <c r="AV2126" s="11">
        <f t="shared" si="5725"/>
        <v>0</v>
      </c>
      <c r="AW2126" s="11">
        <f t="shared" si="5725"/>
        <v>0</v>
      </c>
      <c r="AX2126" s="11">
        <f t="shared" si="5725"/>
        <v>0</v>
      </c>
      <c r="AY2126" s="11">
        <f t="shared" si="5725"/>
        <v>0</v>
      </c>
      <c r="AZ2126" s="11">
        <v>0</v>
      </c>
      <c r="BA2126" s="11">
        <v>0</v>
      </c>
      <c r="BB2126" s="11">
        <f t="shared" ref="BB2126:BQ2127" si="5726">SUM(BB2127)</f>
        <v>0</v>
      </c>
      <c r="BC2126" s="11">
        <f t="shared" si="5726"/>
        <v>0</v>
      </c>
      <c r="BD2126" s="11">
        <f t="shared" si="5726"/>
        <v>0</v>
      </c>
      <c r="BE2126" s="11">
        <f t="shared" si="5726"/>
        <v>0</v>
      </c>
      <c r="BF2126" s="11">
        <f t="shared" si="5726"/>
        <v>0</v>
      </c>
      <c r="BG2126" s="11">
        <f t="shared" si="5726"/>
        <v>0</v>
      </c>
      <c r="BH2126" s="11">
        <f t="shared" si="5726"/>
        <v>0</v>
      </c>
      <c r="BI2126" s="11">
        <f t="shared" si="5726"/>
        <v>0</v>
      </c>
      <c r="BJ2126" s="11">
        <f t="shared" si="5726"/>
        <v>0</v>
      </c>
      <c r="BK2126" s="11">
        <f t="shared" si="5726"/>
        <v>0</v>
      </c>
      <c r="BL2126" s="11">
        <f t="shared" si="5726"/>
        <v>0</v>
      </c>
      <c r="BM2126" s="11">
        <f t="shared" si="5726"/>
        <v>0</v>
      </c>
      <c r="BN2126" s="11">
        <f t="shared" si="5726"/>
        <v>0</v>
      </c>
      <c r="BO2126" s="11">
        <f t="shared" si="5726"/>
        <v>0</v>
      </c>
      <c r="BP2126" s="11">
        <f t="shared" si="5726"/>
        <v>0</v>
      </c>
      <c r="BQ2126" s="11">
        <f t="shared" si="5726"/>
        <v>0</v>
      </c>
      <c r="BR2126" s="11">
        <v>0</v>
      </c>
      <c r="BS2126" s="11">
        <v>0</v>
      </c>
      <c r="BT2126" s="11">
        <f t="shared" ref="BT2126:BZ2127" si="5727">SUM(BT2127)</f>
        <v>2000</v>
      </c>
      <c r="BU2126" s="11">
        <f t="shared" si="5727"/>
        <v>2000</v>
      </c>
      <c r="BV2126" s="11">
        <f t="shared" si="5727"/>
        <v>0</v>
      </c>
      <c r="BW2126" s="11">
        <f t="shared" si="5727"/>
        <v>0</v>
      </c>
      <c r="BX2126" s="11">
        <f t="shared" si="5727"/>
        <v>0</v>
      </c>
      <c r="BY2126" s="11">
        <f t="shared" si="5727"/>
        <v>0</v>
      </c>
      <c r="BZ2126" s="11">
        <f t="shared" si="5727"/>
        <v>0</v>
      </c>
      <c r="CA2126" s="11">
        <f t="shared" si="5676"/>
        <v>0</v>
      </c>
      <c r="CB2126" s="123">
        <f t="shared" si="5687"/>
        <v>0</v>
      </c>
    </row>
    <row r="2127" spans="1:80" x14ac:dyDescent="0.25">
      <c r="A2127" s="4" t="s">
        <v>928</v>
      </c>
      <c r="B2127" s="4" t="s">
        <v>88</v>
      </c>
      <c r="C2127" s="4" t="s">
        <v>1136</v>
      </c>
      <c r="D2127" s="79" t="s">
        <v>1137</v>
      </c>
      <c r="E2127" s="78" t="s">
        <v>67</v>
      </c>
      <c r="F2127" s="78" t="s">
        <v>1</v>
      </c>
      <c r="G2127" s="2" t="s">
        <v>1</v>
      </c>
      <c r="H2127" s="2" t="s">
        <v>68</v>
      </c>
      <c r="I2127" s="12">
        <f>SUM(I2128)</f>
        <v>4000</v>
      </c>
      <c r="J2127" s="12">
        <f t="shared" si="5675"/>
        <v>2000</v>
      </c>
      <c r="K2127" s="12">
        <f t="shared" si="5723"/>
        <v>2000</v>
      </c>
      <c r="L2127" s="12">
        <f t="shared" si="5678"/>
        <v>0</v>
      </c>
      <c r="M2127" s="12">
        <f t="shared" si="5723"/>
        <v>0</v>
      </c>
      <c r="N2127" s="12">
        <f t="shared" si="5723"/>
        <v>0</v>
      </c>
      <c r="O2127" s="12">
        <f t="shared" si="5723"/>
        <v>0</v>
      </c>
      <c r="P2127" s="12">
        <f t="shared" si="5723"/>
        <v>0</v>
      </c>
      <c r="Q2127" s="12">
        <f t="shared" si="5723"/>
        <v>0</v>
      </c>
      <c r="R2127" s="12">
        <f t="shared" si="5724"/>
        <v>0</v>
      </c>
      <c r="S2127" s="12">
        <f t="shared" ref="S2127:AG2127" si="5728">SUM(S2128)</f>
        <v>0</v>
      </c>
      <c r="T2127" s="12">
        <f t="shared" si="5728"/>
        <v>0</v>
      </c>
      <c r="U2127" s="12">
        <f t="shared" si="5728"/>
        <v>0</v>
      </c>
      <c r="V2127" s="12">
        <f t="shared" si="5728"/>
        <v>0</v>
      </c>
      <c r="W2127" s="12">
        <f t="shared" si="5728"/>
        <v>0</v>
      </c>
      <c r="X2127" s="12">
        <f t="shared" si="5728"/>
        <v>0</v>
      </c>
      <c r="Y2127" s="12">
        <f t="shared" si="5728"/>
        <v>0</v>
      </c>
      <c r="Z2127" s="12">
        <f t="shared" si="5728"/>
        <v>0</v>
      </c>
      <c r="AA2127" s="12">
        <f t="shared" si="5728"/>
        <v>0</v>
      </c>
      <c r="AB2127" s="12">
        <f t="shared" si="5728"/>
        <v>0</v>
      </c>
      <c r="AC2127" s="12">
        <f t="shared" si="5728"/>
        <v>0</v>
      </c>
      <c r="AD2127" s="12">
        <f t="shared" si="5728"/>
        <v>0</v>
      </c>
      <c r="AE2127" s="12">
        <f t="shared" si="5728"/>
        <v>0</v>
      </c>
      <c r="AF2127" s="12">
        <f t="shared" si="5728"/>
        <v>0</v>
      </c>
      <c r="AG2127" s="12">
        <f t="shared" si="5728"/>
        <v>0</v>
      </c>
      <c r="AH2127" s="12">
        <v>0</v>
      </c>
      <c r="AI2127" s="12">
        <v>0</v>
      </c>
      <c r="AJ2127" s="12">
        <f t="shared" si="5725"/>
        <v>0</v>
      </c>
      <c r="AK2127" s="12">
        <f t="shared" ref="AK2127:AY2127" si="5729">SUM(AK2128)</f>
        <v>0</v>
      </c>
      <c r="AL2127" s="12">
        <f t="shared" si="5729"/>
        <v>0</v>
      </c>
      <c r="AM2127" s="12">
        <f t="shared" si="5729"/>
        <v>0</v>
      </c>
      <c r="AN2127" s="12">
        <f t="shared" si="5729"/>
        <v>0</v>
      </c>
      <c r="AO2127" s="12">
        <f t="shared" si="5729"/>
        <v>0</v>
      </c>
      <c r="AP2127" s="12">
        <f t="shared" si="5729"/>
        <v>0</v>
      </c>
      <c r="AQ2127" s="12">
        <f t="shared" si="5729"/>
        <v>0</v>
      </c>
      <c r="AR2127" s="12">
        <f t="shared" si="5729"/>
        <v>0</v>
      </c>
      <c r="AS2127" s="12">
        <f t="shared" si="5729"/>
        <v>0</v>
      </c>
      <c r="AT2127" s="12">
        <f t="shared" si="5729"/>
        <v>0</v>
      </c>
      <c r="AU2127" s="12">
        <f t="shared" si="5729"/>
        <v>0</v>
      </c>
      <c r="AV2127" s="12">
        <f t="shared" si="5729"/>
        <v>0</v>
      </c>
      <c r="AW2127" s="12">
        <f t="shared" si="5729"/>
        <v>0</v>
      </c>
      <c r="AX2127" s="12">
        <f t="shared" si="5729"/>
        <v>0</v>
      </c>
      <c r="AY2127" s="12">
        <f t="shared" si="5729"/>
        <v>0</v>
      </c>
      <c r="AZ2127" s="12">
        <v>0</v>
      </c>
      <c r="BA2127" s="12">
        <v>0</v>
      </c>
      <c r="BB2127" s="12">
        <f t="shared" si="5726"/>
        <v>0</v>
      </c>
      <c r="BC2127" s="12">
        <f t="shared" ref="BC2127:BQ2127" si="5730">SUM(BC2128)</f>
        <v>0</v>
      </c>
      <c r="BD2127" s="12">
        <f t="shared" si="5730"/>
        <v>0</v>
      </c>
      <c r="BE2127" s="12">
        <f t="shared" si="5730"/>
        <v>0</v>
      </c>
      <c r="BF2127" s="12">
        <f t="shared" si="5730"/>
        <v>0</v>
      </c>
      <c r="BG2127" s="12">
        <f t="shared" si="5730"/>
        <v>0</v>
      </c>
      <c r="BH2127" s="12">
        <f t="shared" si="5730"/>
        <v>0</v>
      </c>
      <c r="BI2127" s="12">
        <f t="shared" si="5730"/>
        <v>0</v>
      </c>
      <c r="BJ2127" s="12">
        <f t="shared" si="5730"/>
        <v>0</v>
      </c>
      <c r="BK2127" s="12">
        <f t="shared" si="5730"/>
        <v>0</v>
      </c>
      <c r="BL2127" s="12">
        <f t="shared" si="5730"/>
        <v>0</v>
      </c>
      <c r="BM2127" s="12">
        <f t="shared" si="5730"/>
        <v>0</v>
      </c>
      <c r="BN2127" s="12">
        <f t="shared" si="5730"/>
        <v>0</v>
      </c>
      <c r="BO2127" s="12">
        <f t="shared" si="5730"/>
        <v>0</v>
      </c>
      <c r="BP2127" s="12">
        <f t="shared" si="5730"/>
        <v>0</v>
      </c>
      <c r="BQ2127" s="12">
        <f t="shared" si="5730"/>
        <v>0</v>
      </c>
      <c r="BR2127" s="12">
        <v>0</v>
      </c>
      <c r="BS2127" s="12">
        <v>0</v>
      </c>
      <c r="BT2127" s="12">
        <f t="shared" si="5727"/>
        <v>2000</v>
      </c>
      <c r="BU2127" s="12">
        <f t="shared" si="5727"/>
        <v>2000</v>
      </c>
      <c r="BV2127" s="12">
        <f t="shared" si="5727"/>
        <v>0</v>
      </c>
      <c r="BW2127" s="12">
        <f t="shared" si="5727"/>
        <v>0</v>
      </c>
      <c r="BX2127" s="12">
        <f t="shared" si="5727"/>
        <v>0</v>
      </c>
      <c r="BY2127" s="12">
        <f t="shared" si="5727"/>
        <v>0</v>
      </c>
      <c r="BZ2127" s="12">
        <f t="shared" si="5727"/>
        <v>0</v>
      </c>
      <c r="CA2127" s="12">
        <f t="shared" si="5676"/>
        <v>0</v>
      </c>
      <c r="CB2127" s="124">
        <f t="shared" si="5687"/>
        <v>0</v>
      </c>
    </row>
    <row r="2128" spans="1:80" x14ac:dyDescent="0.25">
      <c r="A2128" s="4" t="s">
        <v>928</v>
      </c>
      <c r="B2128" s="4" t="s">
        <v>88</v>
      </c>
      <c r="C2128" s="4" t="s">
        <v>1136</v>
      </c>
      <c r="D2128" s="79" t="s">
        <v>1137</v>
      </c>
      <c r="E2128" s="89">
        <v>6148</v>
      </c>
      <c r="F2128" s="79"/>
      <c r="G2128" s="75" t="s">
        <v>1906</v>
      </c>
      <c r="H2128" s="13" t="s">
        <v>76</v>
      </c>
      <c r="I2128" s="14">
        <v>4000</v>
      </c>
      <c r="J2128" s="14">
        <f t="shared" si="5675"/>
        <v>2000</v>
      </c>
      <c r="K2128" s="14">
        <v>2000</v>
      </c>
      <c r="L2128" s="14">
        <f t="shared" si="5678"/>
        <v>0</v>
      </c>
      <c r="M2128" s="14">
        <v>0</v>
      </c>
      <c r="N2128" s="14">
        <v>0</v>
      </c>
      <c r="O2128" s="14">
        <v>0</v>
      </c>
      <c r="P2128" s="14">
        <v>0</v>
      </c>
      <c r="Q2128" s="14">
        <v>0</v>
      </c>
      <c r="R2128" s="14">
        <v>0</v>
      </c>
      <c r="S2128" s="14"/>
      <c r="T2128" s="14"/>
      <c r="U2128" s="14"/>
      <c r="V2128" s="14"/>
      <c r="W2128" s="14"/>
      <c r="X2128" s="14">
        <f t="shared" si="5612"/>
        <v>0</v>
      </c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>
        <v>0</v>
      </c>
      <c r="AI2128" s="14">
        <v>0</v>
      </c>
      <c r="AJ2128" s="14">
        <v>0</v>
      </c>
      <c r="AK2128" s="14"/>
      <c r="AL2128" s="14"/>
      <c r="AM2128" s="14"/>
      <c r="AN2128" s="14"/>
      <c r="AO2128" s="14"/>
      <c r="AP2128" s="14">
        <f t="shared" si="5613"/>
        <v>0</v>
      </c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>
        <v>0</v>
      </c>
      <c r="BA2128" s="14">
        <v>0</v>
      </c>
      <c r="BB2128" s="14">
        <v>0</v>
      </c>
      <c r="BC2128" s="14"/>
      <c r="BD2128" s="14"/>
      <c r="BE2128" s="14"/>
      <c r="BF2128" s="14"/>
      <c r="BG2128" s="14"/>
      <c r="BH2128" s="14">
        <f t="shared" si="5614"/>
        <v>0</v>
      </c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>
        <v>0</v>
      </c>
      <c r="BS2128" s="14">
        <v>0</v>
      </c>
      <c r="BT2128" s="14">
        <v>2000</v>
      </c>
      <c r="BU2128" s="14">
        <v>2000</v>
      </c>
      <c r="BV2128" s="14">
        <v>0</v>
      </c>
      <c r="BW2128" s="14">
        <f t="shared" si="5722"/>
        <v>0</v>
      </c>
      <c r="BX2128" s="14"/>
      <c r="BY2128" s="14"/>
      <c r="BZ2128" s="14"/>
      <c r="CA2128" s="14">
        <f t="shared" si="5676"/>
        <v>0</v>
      </c>
      <c r="CB2128" s="122">
        <f t="shared" si="5687"/>
        <v>0</v>
      </c>
    </row>
    <row r="2129" spans="1:80" ht="22.5" x14ac:dyDescent="0.25">
      <c r="A2129" s="1" t="s">
        <v>1</v>
      </c>
      <c r="B2129" s="1" t="s">
        <v>1</v>
      </c>
      <c r="C2129" s="1" t="s">
        <v>1</v>
      </c>
      <c r="D2129" s="78" t="s">
        <v>1</v>
      </c>
      <c r="E2129" s="78" t="s">
        <v>1</v>
      </c>
      <c r="F2129" s="78" t="s">
        <v>1</v>
      </c>
      <c r="G2129" s="2" t="s">
        <v>1</v>
      </c>
      <c r="H2129" s="10" t="s">
        <v>77</v>
      </c>
      <c r="I2129" s="11">
        <f>SUM(I2130)</f>
        <v>90000</v>
      </c>
      <c r="J2129" s="11">
        <f t="shared" si="5675"/>
        <v>90000</v>
      </c>
      <c r="K2129" s="11">
        <f t="shared" ref="K2129:Q2129" si="5731">SUM(K2130)</f>
        <v>30000</v>
      </c>
      <c r="L2129" s="11">
        <f t="shared" si="5678"/>
        <v>60000</v>
      </c>
      <c r="M2129" s="11">
        <f t="shared" si="5731"/>
        <v>30000</v>
      </c>
      <c r="N2129" s="11">
        <f t="shared" si="5731"/>
        <v>0</v>
      </c>
      <c r="O2129" s="11">
        <f t="shared" si="5731"/>
        <v>30000</v>
      </c>
      <c r="P2129" s="11">
        <f t="shared" si="5731"/>
        <v>0</v>
      </c>
      <c r="Q2129" s="11">
        <f t="shared" si="5731"/>
        <v>0</v>
      </c>
      <c r="R2129" s="11">
        <f t="shared" ref="R2129:AG2129" si="5732">SUM(R2130)</f>
        <v>30000</v>
      </c>
      <c r="S2129" s="11">
        <f t="shared" si="5732"/>
        <v>0</v>
      </c>
      <c r="T2129" s="11">
        <f t="shared" si="5732"/>
        <v>0</v>
      </c>
      <c r="U2129" s="11">
        <f t="shared" si="5732"/>
        <v>0</v>
      </c>
      <c r="V2129" s="11">
        <f t="shared" si="5732"/>
        <v>0</v>
      </c>
      <c r="W2129" s="11">
        <f t="shared" si="5732"/>
        <v>0</v>
      </c>
      <c r="X2129" s="11">
        <f t="shared" si="5732"/>
        <v>30000</v>
      </c>
      <c r="Y2129" s="11">
        <f t="shared" si="5732"/>
        <v>0</v>
      </c>
      <c r="Z2129" s="11">
        <f t="shared" si="5732"/>
        <v>0</v>
      </c>
      <c r="AA2129" s="11">
        <f t="shared" si="5732"/>
        <v>0</v>
      </c>
      <c r="AB2129" s="11">
        <f t="shared" si="5732"/>
        <v>0</v>
      </c>
      <c r="AC2129" s="11">
        <f t="shared" si="5732"/>
        <v>0</v>
      </c>
      <c r="AD2129" s="11">
        <f t="shared" si="5732"/>
        <v>0</v>
      </c>
      <c r="AE2129" s="11">
        <f t="shared" si="5732"/>
        <v>0</v>
      </c>
      <c r="AF2129" s="11">
        <f t="shared" si="5732"/>
        <v>0</v>
      </c>
      <c r="AG2129" s="11">
        <f t="shared" si="5732"/>
        <v>0</v>
      </c>
      <c r="AH2129" s="11">
        <v>0</v>
      </c>
      <c r="AI2129" s="11">
        <v>30000</v>
      </c>
      <c r="AJ2129" s="11">
        <f t="shared" ref="AJ2129:AY2129" si="5733">SUM(AJ2130)</f>
        <v>0</v>
      </c>
      <c r="AK2129" s="11">
        <f t="shared" si="5733"/>
        <v>0</v>
      </c>
      <c r="AL2129" s="11">
        <f t="shared" si="5733"/>
        <v>0</v>
      </c>
      <c r="AM2129" s="11">
        <f t="shared" si="5733"/>
        <v>0</v>
      </c>
      <c r="AN2129" s="11">
        <f t="shared" si="5733"/>
        <v>0</v>
      </c>
      <c r="AO2129" s="11">
        <f t="shared" si="5733"/>
        <v>0</v>
      </c>
      <c r="AP2129" s="11">
        <f t="shared" si="5733"/>
        <v>0</v>
      </c>
      <c r="AQ2129" s="11">
        <f t="shared" si="5733"/>
        <v>0</v>
      </c>
      <c r="AR2129" s="11">
        <f t="shared" si="5733"/>
        <v>0</v>
      </c>
      <c r="AS2129" s="11">
        <f t="shared" si="5733"/>
        <v>0</v>
      </c>
      <c r="AT2129" s="11">
        <f t="shared" si="5733"/>
        <v>0</v>
      </c>
      <c r="AU2129" s="11">
        <f t="shared" si="5733"/>
        <v>0</v>
      </c>
      <c r="AV2129" s="11">
        <f t="shared" si="5733"/>
        <v>0</v>
      </c>
      <c r="AW2129" s="11">
        <f t="shared" si="5733"/>
        <v>0</v>
      </c>
      <c r="AX2129" s="11">
        <f t="shared" si="5733"/>
        <v>0</v>
      </c>
      <c r="AY2129" s="11">
        <f t="shared" si="5733"/>
        <v>0</v>
      </c>
      <c r="AZ2129" s="11">
        <v>0</v>
      </c>
      <c r="BA2129" s="11">
        <v>0</v>
      </c>
      <c r="BB2129" s="11">
        <f t="shared" ref="BB2129:BQ2129" si="5734">SUM(BB2130)</f>
        <v>30000</v>
      </c>
      <c r="BC2129" s="11">
        <f t="shared" si="5734"/>
        <v>0</v>
      </c>
      <c r="BD2129" s="11">
        <f t="shared" si="5734"/>
        <v>0</v>
      </c>
      <c r="BE2129" s="11">
        <f t="shared" si="5734"/>
        <v>0</v>
      </c>
      <c r="BF2129" s="11">
        <f t="shared" si="5734"/>
        <v>0</v>
      </c>
      <c r="BG2129" s="11">
        <f t="shared" si="5734"/>
        <v>0</v>
      </c>
      <c r="BH2129" s="11">
        <f t="shared" si="5734"/>
        <v>30000</v>
      </c>
      <c r="BI2129" s="11">
        <f t="shared" si="5734"/>
        <v>0</v>
      </c>
      <c r="BJ2129" s="11">
        <f t="shared" si="5734"/>
        <v>0</v>
      </c>
      <c r="BK2129" s="11">
        <f t="shared" si="5734"/>
        <v>0</v>
      </c>
      <c r="BL2129" s="11">
        <f t="shared" si="5734"/>
        <v>700</v>
      </c>
      <c r="BM2129" s="11">
        <f t="shared" si="5734"/>
        <v>800</v>
      </c>
      <c r="BN2129" s="11">
        <f t="shared" si="5734"/>
        <v>0</v>
      </c>
      <c r="BO2129" s="11">
        <f t="shared" si="5734"/>
        <v>4114</v>
      </c>
      <c r="BP2129" s="11">
        <f t="shared" si="5734"/>
        <v>0</v>
      </c>
      <c r="BQ2129" s="11">
        <f t="shared" si="5734"/>
        <v>0</v>
      </c>
      <c r="BR2129" s="11">
        <v>5614</v>
      </c>
      <c r="BS2129" s="11">
        <v>24386</v>
      </c>
      <c r="BT2129" s="11">
        <f t="shared" ref="BT2129:BZ2129" si="5735">SUM(BT2130)</f>
        <v>112000</v>
      </c>
      <c r="BU2129" s="11">
        <f t="shared" si="5735"/>
        <v>52000</v>
      </c>
      <c r="BV2129" s="11">
        <f t="shared" si="5735"/>
        <v>26000</v>
      </c>
      <c r="BW2129" s="11">
        <f t="shared" si="5735"/>
        <v>16000</v>
      </c>
      <c r="BX2129" s="11">
        <f t="shared" si="5735"/>
        <v>16000</v>
      </c>
      <c r="BY2129" s="11">
        <f t="shared" si="5735"/>
        <v>0</v>
      </c>
      <c r="BZ2129" s="11">
        <f t="shared" si="5735"/>
        <v>0</v>
      </c>
      <c r="CA2129" s="11">
        <f t="shared" si="5676"/>
        <v>42000</v>
      </c>
      <c r="CB2129" s="123">
        <f t="shared" si="5687"/>
        <v>80.769230769230774</v>
      </c>
    </row>
    <row r="2130" spans="1:80" x14ac:dyDescent="0.25">
      <c r="A2130" s="4" t="s">
        <v>928</v>
      </c>
      <c r="B2130" s="4" t="s">
        <v>88</v>
      </c>
      <c r="C2130" s="4" t="s">
        <v>1136</v>
      </c>
      <c r="D2130" s="79" t="s">
        <v>1137</v>
      </c>
      <c r="E2130" s="78" t="s">
        <v>78</v>
      </c>
      <c r="F2130" s="78" t="s">
        <v>1</v>
      </c>
      <c r="G2130" s="2" t="s">
        <v>1</v>
      </c>
      <c r="H2130" s="2" t="s">
        <v>79</v>
      </c>
      <c r="I2130" s="12">
        <f>SUM(I2131:I2132)</f>
        <v>90000</v>
      </c>
      <c r="J2130" s="12">
        <f t="shared" si="5675"/>
        <v>90000</v>
      </c>
      <c r="K2130" s="12">
        <f t="shared" ref="K2130" si="5736">SUM(K2131:K2132)</f>
        <v>30000</v>
      </c>
      <c r="L2130" s="12">
        <f t="shared" si="5678"/>
        <v>60000</v>
      </c>
      <c r="M2130" s="12">
        <f t="shared" ref="M2130:Q2130" si="5737">SUM(M2131:M2132)</f>
        <v>30000</v>
      </c>
      <c r="N2130" s="12">
        <f t="shared" si="5737"/>
        <v>0</v>
      </c>
      <c r="O2130" s="12">
        <f t="shared" si="5737"/>
        <v>30000</v>
      </c>
      <c r="P2130" s="12">
        <f t="shared" si="5737"/>
        <v>0</v>
      </c>
      <c r="Q2130" s="12">
        <f t="shared" si="5737"/>
        <v>0</v>
      </c>
      <c r="R2130" s="12">
        <f t="shared" ref="R2130:AG2130" si="5738">SUM(R2131:R2132)</f>
        <v>30000</v>
      </c>
      <c r="S2130" s="12">
        <f t="shared" si="5738"/>
        <v>0</v>
      </c>
      <c r="T2130" s="12">
        <f t="shared" si="5738"/>
        <v>0</v>
      </c>
      <c r="U2130" s="12">
        <f t="shared" si="5738"/>
        <v>0</v>
      </c>
      <c r="V2130" s="12">
        <f t="shared" si="5738"/>
        <v>0</v>
      </c>
      <c r="W2130" s="12">
        <f t="shared" si="5738"/>
        <v>0</v>
      </c>
      <c r="X2130" s="12">
        <f t="shared" ref="X2130" si="5739">SUM(X2131:X2132)</f>
        <v>30000</v>
      </c>
      <c r="Y2130" s="12">
        <f t="shared" si="5738"/>
        <v>0</v>
      </c>
      <c r="Z2130" s="12">
        <f t="shared" si="5738"/>
        <v>0</v>
      </c>
      <c r="AA2130" s="12">
        <f t="shared" si="5738"/>
        <v>0</v>
      </c>
      <c r="AB2130" s="12">
        <f t="shared" si="5738"/>
        <v>0</v>
      </c>
      <c r="AC2130" s="12">
        <f t="shared" si="5738"/>
        <v>0</v>
      </c>
      <c r="AD2130" s="12">
        <f t="shared" si="5738"/>
        <v>0</v>
      </c>
      <c r="AE2130" s="12">
        <f t="shared" si="5738"/>
        <v>0</v>
      </c>
      <c r="AF2130" s="12">
        <f t="shared" si="5738"/>
        <v>0</v>
      </c>
      <c r="AG2130" s="12">
        <f t="shared" si="5738"/>
        <v>0</v>
      </c>
      <c r="AH2130" s="12">
        <v>0</v>
      </c>
      <c r="AI2130" s="12">
        <v>30000</v>
      </c>
      <c r="AJ2130" s="12">
        <f t="shared" ref="AJ2130:AY2130" si="5740">SUM(AJ2131:AJ2132)</f>
        <v>0</v>
      </c>
      <c r="AK2130" s="12">
        <f t="shared" si="5740"/>
        <v>0</v>
      </c>
      <c r="AL2130" s="12">
        <f t="shared" si="5740"/>
        <v>0</v>
      </c>
      <c r="AM2130" s="12">
        <f t="shared" si="5740"/>
        <v>0</v>
      </c>
      <c r="AN2130" s="12">
        <f t="shared" si="5740"/>
        <v>0</v>
      </c>
      <c r="AO2130" s="12">
        <f t="shared" si="5740"/>
        <v>0</v>
      </c>
      <c r="AP2130" s="12">
        <f t="shared" ref="AP2130" si="5741">SUM(AP2131:AP2132)</f>
        <v>0</v>
      </c>
      <c r="AQ2130" s="12">
        <f t="shared" si="5740"/>
        <v>0</v>
      </c>
      <c r="AR2130" s="12">
        <f t="shared" si="5740"/>
        <v>0</v>
      </c>
      <c r="AS2130" s="12">
        <f t="shared" si="5740"/>
        <v>0</v>
      </c>
      <c r="AT2130" s="12">
        <f t="shared" si="5740"/>
        <v>0</v>
      </c>
      <c r="AU2130" s="12">
        <f t="shared" si="5740"/>
        <v>0</v>
      </c>
      <c r="AV2130" s="12">
        <f t="shared" si="5740"/>
        <v>0</v>
      </c>
      <c r="AW2130" s="12">
        <f t="shared" si="5740"/>
        <v>0</v>
      </c>
      <c r="AX2130" s="12">
        <f t="shared" si="5740"/>
        <v>0</v>
      </c>
      <c r="AY2130" s="12">
        <f t="shared" si="5740"/>
        <v>0</v>
      </c>
      <c r="AZ2130" s="12">
        <v>0</v>
      </c>
      <c r="BA2130" s="12">
        <v>0</v>
      </c>
      <c r="BB2130" s="12">
        <f t="shared" ref="BB2130:BQ2130" si="5742">SUM(BB2131:BB2132)</f>
        <v>30000</v>
      </c>
      <c r="BC2130" s="12">
        <f t="shared" si="5742"/>
        <v>0</v>
      </c>
      <c r="BD2130" s="12">
        <f t="shared" si="5742"/>
        <v>0</v>
      </c>
      <c r="BE2130" s="12">
        <f t="shared" si="5742"/>
        <v>0</v>
      </c>
      <c r="BF2130" s="12">
        <f t="shared" si="5742"/>
        <v>0</v>
      </c>
      <c r="BG2130" s="12">
        <f t="shared" si="5742"/>
        <v>0</v>
      </c>
      <c r="BH2130" s="12">
        <f t="shared" ref="BH2130" si="5743">SUM(BH2131:BH2132)</f>
        <v>30000</v>
      </c>
      <c r="BI2130" s="12">
        <f t="shared" si="5742"/>
        <v>0</v>
      </c>
      <c r="BJ2130" s="12">
        <f t="shared" si="5742"/>
        <v>0</v>
      </c>
      <c r="BK2130" s="12">
        <f t="shared" si="5742"/>
        <v>0</v>
      </c>
      <c r="BL2130" s="12">
        <f t="shared" si="5742"/>
        <v>700</v>
      </c>
      <c r="BM2130" s="12">
        <f t="shared" si="5742"/>
        <v>800</v>
      </c>
      <c r="BN2130" s="12">
        <f t="shared" si="5742"/>
        <v>0</v>
      </c>
      <c r="BO2130" s="12">
        <f t="shared" si="5742"/>
        <v>4114</v>
      </c>
      <c r="BP2130" s="12">
        <f t="shared" si="5742"/>
        <v>0</v>
      </c>
      <c r="BQ2130" s="12">
        <f t="shared" si="5742"/>
        <v>0</v>
      </c>
      <c r="BR2130" s="12">
        <v>5614</v>
      </c>
      <c r="BS2130" s="12">
        <v>24386</v>
      </c>
      <c r="BT2130" s="12">
        <f t="shared" ref="BT2130:BZ2130" si="5744">SUM(BT2131:BT2132)</f>
        <v>112000</v>
      </c>
      <c r="BU2130" s="12">
        <f t="shared" si="5744"/>
        <v>52000</v>
      </c>
      <c r="BV2130" s="12">
        <f t="shared" si="5744"/>
        <v>26000</v>
      </c>
      <c r="BW2130" s="12">
        <f t="shared" si="5744"/>
        <v>16000</v>
      </c>
      <c r="BX2130" s="12">
        <f t="shared" si="5744"/>
        <v>16000</v>
      </c>
      <c r="BY2130" s="12">
        <f t="shared" si="5744"/>
        <v>0</v>
      </c>
      <c r="BZ2130" s="12">
        <f t="shared" si="5744"/>
        <v>0</v>
      </c>
      <c r="CA2130" s="12">
        <f t="shared" si="5676"/>
        <v>42000</v>
      </c>
      <c r="CB2130" s="124">
        <f t="shared" si="5687"/>
        <v>80.769230769230774</v>
      </c>
    </row>
    <row r="2131" spans="1:80" x14ac:dyDescent="0.25">
      <c r="A2131" s="4" t="s">
        <v>928</v>
      </c>
      <c r="B2131" s="4" t="s">
        <v>88</v>
      </c>
      <c r="C2131" s="4" t="s">
        <v>1136</v>
      </c>
      <c r="D2131" s="79" t="s">
        <v>1137</v>
      </c>
      <c r="E2131" s="89">
        <v>8213</v>
      </c>
      <c r="F2131" s="79"/>
      <c r="G2131" s="75" t="s">
        <v>1906</v>
      </c>
      <c r="H2131" s="13" t="s">
        <v>81</v>
      </c>
      <c r="I2131" s="14">
        <v>50000</v>
      </c>
      <c r="J2131" s="14">
        <f t="shared" si="5675"/>
        <v>50000</v>
      </c>
      <c r="K2131" s="14">
        <v>20000</v>
      </c>
      <c r="L2131" s="14">
        <f t="shared" si="5678"/>
        <v>30000</v>
      </c>
      <c r="M2131" s="14">
        <v>15000</v>
      </c>
      <c r="N2131" s="14">
        <v>0</v>
      </c>
      <c r="O2131" s="14">
        <v>15000</v>
      </c>
      <c r="P2131" s="14">
        <v>0</v>
      </c>
      <c r="Q2131" s="14">
        <v>0</v>
      </c>
      <c r="R2131" s="14">
        <v>15000</v>
      </c>
      <c r="S2131" s="14"/>
      <c r="T2131" s="14"/>
      <c r="U2131" s="14"/>
      <c r="V2131" s="14"/>
      <c r="W2131" s="14"/>
      <c r="X2131" s="14">
        <f t="shared" si="5612"/>
        <v>15000</v>
      </c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>
        <v>0</v>
      </c>
      <c r="AI2131" s="14">
        <v>15000</v>
      </c>
      <c r="AJ2131" s="14">
        <v>0</v>
      </c>
      <c r="AK2131" s="14"/>
      <c r="AL2131" s="14"/>
      <c r="AM2131" s="14"/>
      <c r="AN2131" s="14"/>
      <c r="AO2131" s="14"/>
      <c r="AP2131" s="14">
        <f t="shared" si="5613"/>
        <v>0</v>
      </c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>
        <v>0</v>
      </c>
      <c r="BA2131" s="14">
        <v>0</v>
      </c>
      <c r="BB2131" s="14">
        <v>15000</v>
      </c>
      <c r="BC2131" s="14"/>
      <c r="BD2131" s="14"/>
      <c r="BE2131" s="14"/>
      <c r="BF2131" s="14"/>
      <c r="BG2131" s="14"/>
      <c r="BH2131" s="14">
        <f t="shared" si="5614"/>
        <v>15000</v>
      </c>
      <c r="BI2131" s="14"/>
      <c r="BJ2131" s="14"/>
      <c r="BK2131" s="14"/>
      <c r="BL2131" s="14">
        <v>700</v>
      </c>
      <c r="BM2131" s="14">
        <v>800</v>
      </c>
      <c r="BN2131" s="14"/>
      <c r="BO2131" s="14">
        <v>4114</v>
      </c>
      <c r="BP2131" s="14"/>
      <c r="BQ2131" s="14"/>
      <c r="BR2131" s="14">
        <v>5614</v>
      </c>
      <c r="BS2131" s="14">
        <v>9386</v>
      </c>
      <c r="BT2131" s="14">
        <v>57000</v>
      </c>
      <c r="BU2131" s="14">
        <v>27000</v>
      </c>
      <c r="BV2131" s="14">
        <v>13500</v>
      </c>
      <c r="BW2131" s="14">
        <f t="shared" si="5722"/>
        <v>8500</v>
      </c>
      <c r="BX2131" s="14">
        <v>8500</v>
      </c>
      <c r="BY2131" s="14"/>
      <c r="BZ2131" s="14"/>
      <c r="CA2131" s="14">
        <f t="shared" si="5676"/>
        <v>22000</v>
      </c>
      <c r="CB2131" s="122">
        <f t="shared" si="5687"/>
        <v>81.481481481481481</v>
      </c>
    </row>
    <row r="2132" spans="1:80" x14ac:dyDescent="0.25">
      <c r="A2132" s="4" t="s">
        <v>928</v>
      </c>
      <c r="B2132" s="4" t="s">
        <v>88</v>
      </c>
      <c r="C2132" s="4" t="s">
        <v>1136</v>
      </c>
      <c r="D2132" s="79" t="s">
        <v>1137</v>
      </c>
      <c r="E2132" s="89">
        <v>8216</v>
      </c>
      <c r="F2132" s="79"/>
      <c r="G2132" s="75" t="s">
        <v>1906</v>
      </c>
      <c r="H2132" s="13" t="s">
        <v>319</v>
      </c>
      <c r="I2132" s="14">
        <v>40000</v>
      </c>
      <c r="J2132" s="14">
        <f t="shared" si="5675"/>
        <v>40000</v>
      </c>
      <c r="K2132" s="14">
        <v>10000</v>
      </c>
      <c r="L2132" s="14">
        <f t="shared" si="5678"/>
        <v>30000</v>
      </c>
      <c r="M2132" s="14">
        <v>15000</v>
      </c>
      <c r="N2132" s="14">
        <v>0</v>
      </c>
      <c r="O2132" s="14">
        <v>15000</v>
      </c>
      <c r="P2132" s="14">
        <v>0</v>
      </c>
      <c r="Q2132" s="14">
        <v>0</v>
      </c>
      <c r="R2132" s="14">
        <v>15000</v>
      </c>
      <c r="S2132" s="14"/>
      <c r="T2132" s="14"/>
      <c r="U2132" s="14"/>
      <c r="V2132" s="14"/>
      <c r="W2132" s="14"/>
      <c r="X2132" s="14">
        <f t="shared" si="5612"/>
        <v>15000</v>
      </c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>
        <v>0</v>
      </c>
      <c r="AI2132" s="14">
        <v>15000</v>
      </c>
      <c r="AJ2132" s="14">
        <v>0</v>
      </c>
      <c r="AK2132" s="14"/>
      <c r="AL2132" s="14"/>
      <c r="AM2132" s="14"/>
      <c r="AN2132" s="14"/>
      <c r="AO2132" s="14"/>
      <c r="AP2132" s="14">
        <f t="shared" si="5613"/>
        <v>0</v>
      </c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>
        <v>0</v>
      </c>
      <c r="BA2132" s="14">
        <v>0</v>
      </c>
      <c r="BB2132" s="14">
        <v>15000</v>
      </c>
      <c r="BC2132" s="14"/>
      <c r="BD2132" s="14"/>
      <c r="BE2132" s="14"/>
      <c r="BF2132" s="14"/>
      <c r="BG2132" s="14"/>
      <c r="BH2132" s="14">
        <f t="shared" si="5614"/>
        <v>15000</v>
      </c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>
        <v>0</v>
      </c>
      <c r="BS2132" s="14">
        <v>15000</v>
      </c>
      <c r="BT2132" s="14">
        <v>55000</v>
      </c>
      <c r="BU2132" s="14">
        <v>25000</v>
      </c>
      <c r="BV2132" s="14">
        <v>12500</v>
      </c>
      <c r="BW2132" s="14">
        <f t="shared" si="5722"/>
        <v>7500</v>
      </c>
      <c r="BX2132" s="14">
        <v>7500</v>
      </c>
      <c r="BY2132" s="14"/>
      <c r="BZ2132" s="14"/>
      <c r="CA2132" s="14">
        <f t="shared" si="5676"/>
        <v>20000</v>
      </c>
      <c r="CB2132" s="122">
        <f t="shared" si="5687"/>
        <v>80</v>
      </c>
    </row>
    <row r="2133" spans="1:80" x14ac:dyDescent="0.25">
      <c r="A2133" s="13" t="s">
        <v>1</v>
      </c>
      <c r="B2133" s="13" t="s">
        <v>1</v>
      </c>
      <c r="C2133" s="13" t="s">
        <v>1</v>
      </c>
      <c r="D2133" s="74" t="s">
        <v>1</v>
      </c>
      <c r="E2133" s="74" t="s">
        <v>1</v>
      </c>
      <c r="F2133" s="74" t="s">
        <v>1</v>
      </c>
      <c r="G2133" s="13" t="s">
        <v>1</v>
      </c>
      <c r="H2133" s="10" t="s">
        <v>1146</v>
      </c>
      <c r="I2133" s="11">
        <f>SUM(I2102,I2126,I2129)</f>
        <v>2733052</v>
      </c>
      <c r="J2133" s="11">
        <f t="shared" si="5675"/>
        <v>3098002</v>
      </c>
      <c r="K2133" s="11">
        <f t="shared" ref="K2133" si="5745">SUM(K2102,K2126,K2129)</f>
        <v>2908002</v>
      </c>
      <c r="L2133" s="11">
        <f t="shared" si="5678"/>
        <v>190000</v>
      </c>
      <c r="M2133" s="11">
        <f t="shared" ref="M2133:Q2133" si="5746">SUM(M2102,M2126,M2129)</f>
        <v>160000</v>
      </c>
      <c r="N2133" s="11">
        <f t="shared" si="5746"/>
        <v>0</v>
      </c>
      <c r="O2133" s="11">
        <f t="shared" si="5746"/>
        <v>30000</v>
      </c>
      <c r="P2133" s="11">
        <f t="shared" si="5746"/>
        <v>0</v>
      </c>
      <c r="Q2133" s="11">
        <f t="shared" si="5746"/>
        <v>0</v>
      </c>
      <c r="R2133" s="11">
        <f t="shared" ref="R2133:AG2133" si="5747">SUM(R2102,R2126,R2129)</f>
        <v>160000</v>
      </c>
      <c r="S2133" s="11">
        <f t="shared" si="5747"/>
        <v>0</v>
      </c>
      <c r="T2133" s="11">
        <f t="shared" si="5747"/>
        <v>0</v>
      </c>
      <c r="U2133" s="11">
        <f t="shared" si="5747"/>
        <v>0</v>
      </c>
      <c r="V2133" s="11">
        <f t="shared" si="5747"/>
        <v>0</v>
      </c>
      <c r="W2133" s="11">
        <f t="shared" si="5747"/>
        <v>0</v>
      </c>
      <c r="X2133" s="11">
        <f t="shared" si="5747"/>
        <v>160000</v>
      </c>
      <c r="Y2133" s="11">
        <f t="shared" si="5747"/>
        <v>0</v>
      </c>
      <c r="Z2133" s="11">
        <f t="shared" si="5747"/>
        <v>14000</v>
      </c>
      <c r="AA2133" s="11">
        <f t="shared" si="5747"/>
        <v>11000</v>
      </c>
      <c r="AB2133" s="11">
        <f t="shared" si="5747"/>
        <v>9000</v>
      </c>
      <c r="AC2133" s="11">
        <f t="shared" si="5747"/>
        <v>1000</v>
      </c>
      <c r="AD2133" s="11">
        <f t="shared" si="5747"/>
        <v>11000</v>
      </c>
      <c r="AE2133" s="11">
        <f t="shared" si="5747"/>
        <v>0</v>
      </c>
      <c r="AF2133" s="11">
        <f t="shared" si="5747"/>
        <v>0</v>
      </c>
      <c r="AG2133" s="11">
        <f t="shared" si="5747"/>
        <v>0</v>
      </c>
      <c r="AH2133" s="11">
        <v>46000</v>
      </c>
      <c r="AI2133" s="11">
        <v>114000</v>
      </c>
      <c r="AJ2133" s="11">
        <f t="shared" ref="AJ2133:AY2133" si="5748">SUM(AJ2102,AJ2126,AJ2129)</f>
        <v>0</v>
      </c>
      <c r="AK2133" s="11">
        <f t="shared" si="5748"/>
        <v>0</v>
      </c>
      <c r="AL2133" s="11">
        <f t="shared" si="5748"/>
        <v>0</v>
      </c>
      <c r="AM2133" s="11">
        <f t="shared" si="5748"/>
        <v>0</v>
      </c>
      <c r="AN2133" s="11">
        <f t="shared" si="5748"/>
        <v>0</v>
      </c>
      <c r="AO2133" s="11">
        <f t="shared" si="5748"/>
        <v>0</v>
      </c>
      <c r="AP2133" s="11">
        <f t="shared" si="5748"/>
        <v>0</v>
      </c>
      <c r="AQ2133" s="11">
        <f t="shared" si="5748"/>
        <v>0</v>
      </c>
      <c r="AR2133" s="11">
        <f t="shared" si="5748"/>
        <v>0</v>
      </c>
      <c r="AS2133" s="11">
        <f t="shared" si="5748"/>
        <v>0</v>
      </c>
      <c r="AT2133" s="11">
        <f t="shared" si="5748"/>
        <v>0</v>
      </c>
      <c r="AU2133" s="11">
        <f t="shared" si="5748"/>
        <v>0</v>
      </c>
      <c r="AV2133" s="11">
        <f t="shared" si="5748"/>
        <v>0</v>
      </c>
      <c r="AW2133" s="11">
        <f t="shared" si="5748"/>
        <v>0</v>
      </c>
      <c r="AX2133" s="11">
        <f t="shared" si="5748"/>
        <v>0</v>
      </c>
      <c r="AY2133" s="11">
        <f t="shared" si="5748"/>
        <v>0</v>
      </c>
      <c r="AZ2133" s="11">
        <v>0</v>
      </c>
      <c r="BA2133" s="11">
        <v>0</v>
      </c>
      <c r="BB2133" s="11">
        <f t="shared" ref="BB2133:BQ2133" si="5749">SUM(BB2102,BB2126,BB2129)</f>
        <v>30000</v>
      </c>
      <c r="BC2133" s="11">
        <f t="shared" si="5749"/>
        <v>0</v>
      </c>
      <c r="BD2133" s="11">
        <f t="shared" si="5749"/>
        <v>0</v>
      </c>
      <c r="BE2133" s="11">
        <f t="shared" si="5749"/>
        <v>1450</v>
      </c>
      <c r="BF2133" s="11">
        <f t="shared" si="5749"/>
        <v>0</v>
      </c>
      <c r="BG2133" s="11">
        <f t="shared" si="5749"/>
        <v>0</v>
      </c>
      <c r="BH2133" s="11">
        <f t="shared" si="5749"/>
        <v>31450</v>
      </c>
      <c r="BI2133" s="11">
        <f t="shared" si="5749"/>
        <v>0</v>
      </c>
      <c r="BJ2133" s="11">
        <f t="shared" si="5749"/>
        <v>0</v>
      </c>
      <c r="BK2133" s="11">
        <f t="shared" si="5749"/>
        <v>0</v>
      </c>
      <c r="BL2133" s="11">
        <f t="shared" si="5749"/>
        <v>700</v>
      </c>
      <c r="BM2133" s="11">
        <f t="shared" si="5749"/>
        <v>2250</v>
      </c>
      <c r="BN2133" s="11">
        <f t="shared" si="5749"/>
        <v>0</v>
      </c>
      <c r="BO2133" s="11">
        <f t="shared" si="5749"/>
        <v>4114</v>
      </c>
      <c r="BP2133" s="11">
        <f t="shared" si="5749"/>
        <v>0</v>
      </c>
      <c r="BQ2133" s="11">
        <f t="shared" si="5749"/>
        <v>0</v>
      </c>
      <c r="BR2133" s="11">
        <v>7064</v>
      </c>
      <c r="BS2133" s="11">
        <v>24386</v>
      </c>
      <c r="BT2133" s="11">
        <f t="shared" ref="BT2133:BZ2133" si="5750">SUM(BT2102,BT2126,BT2129)</f>
        <v>3253352</v>
      </c>
      <c r="BU2133" s="11">
        <f t="shared" si="5750"/>
        <v>3055058</v>
      </c>
      <c r="BV2133" s="11">
        <f t="shared" si="5750"/>
        <v>1693245</v>
      </c>
      <c r="BW2133" s="11">
        <f t="shared" si="5750"/>
        <v>668661</v>
      </c>
      <c r="BX2133" s="11">
        <f t="shared" si="5750"/>
        <v>274741</v>
      </c>
      <c r="BY2133" s="11">
        <f t="shared" si="5750"/>
        <v>199960</v>
      </c>
      <c r="BZ2133" s="11">
        <f t="shared" si="5750"/>
        <v>193960</v>
      </c>
      <c r="CA2133" s="11">
        <f t="shared" si="5676"/>
        <v>2361906</v>
      </c>
      <c r="CB2133" s="123">
        <f t="shared" si="5687"/>
        <v>77.31133091417577</v>
      </c>
    </row>
    <row r="2134" spans="1:80" ht="15.75" thickBot="1" x14ac:dyDescent="0.3">
      <c r="A2134" s="13" t="s">
        <v>1</v>
      </c>
      <c r="B2134" s="13" t="s">
        <v>1</v>
      </c>
      <c r="C2134" s="13" t="s">
        <v>1</v>
      </c>
      <c r="D2134" s="74" t="s">
        <v>1</v>
      </c>
      <c r="E2134" s="74" t="s">
        <v>1</v>
      </c>
      <c r="F2134" s="74" t="s">
        <v>1</v>
      </c>
      <c r="G2134" s="13" t="s">
        <v>1</v>
      </c>
      <c r="H2134" s="2" t="s">
        <v>83</v>
      </c>
      <c r="I2134" s="12">
        <v>57</v>
      </c>
      <c r="J2134" s="12">
        <f t="shared" si="5675"/>
        <v>58</v>
      </c>
      <c r="K2134" s="12">
        <v>58</v>
      </c>
      <c r="L2134" s="13"/>
      <c r="M2134" s="13" t="s">
        <v>1</v>
      </c>
      <c r="N2134" s="13" t="s">
        <v>1</v>
      </c>
      <c r="O2134" s="13" t="s">
        <v>1</v>
      </c>
      <c r="P2134" s="27"/>
      <c r="Q2134" s="13" t="s">
        <v>1</v>
      </c>
      <c r="R2134" s="13" t="s">
        <v>1</v>
      </c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>
        <v>0</v>
      </c>
      <c r="AI2134" s="13">
        <v>0</v>
      </c>
      <c r="AJ2134" s="13" t="s">
        <v>1</v>
      </c>
      <c r="AK2134" s="13"/>
      <c r="AL2134" s="13"/>
      <c r="AM2134" s="13"/>
      <c r="AN2134" s="13"/>
      <c r="AO2134" s="13"/>
      <c r="AP2134" s="13"/>
      <c r="AQ2134" s="13"/>
      <c r="AR2134" s="13"/>
      <c r="AS2134" s="13"/>
      <c r="AT2134" s="13"/>
      <c r="AU2134" s="13"/>
      <c r="AV2134" s="13"/>
      <c r="AW2134" s="13"/>
      <c r="AX2134" s="13"/>
      <c r="AY2134" s="13"/>
      <c r="AZ2134" s="13">
        <v>0</v>
      </c>
      <c r="BA2134" s="13">
        <v>0</v>
      </c>
      <c r="BB2134" s="13" t="s">
        <v>1</v>
      </c>
      <c r="BC2134" s="13"/>
      <c r="BD2134" s="13"/>
      <c r="BE2134" s="13"/>
      <c r="BF2134" s="13"/>
      <c r="BG2134" s="13"/>
      <c r="BH2134" s="13"/>
      <c r="BI2134" s="13"/>
      <c r="BJ2134" s="13"/>
      <c r="BK2134" s="13"/>
      <c r="BL2134" s="13"/>
      <c r="BM2134" s="13"/>
      <c r="BN2134" s="13"/>
      <c r="BO2134" s="13"/>
      <c r="BP2134" s="13"/>
      <c r="BQ2134" s="13"/>
      <c r="BR2134" s="13">
        <v>0</v>
      </c>
      <c r="BS2134" s="13">
        <v>0</v>
      </c>
      <c r="BT2134" s="12">
        <v>58</v>
      </c>
      <c r="BU2134" s="12">
        <v>58</v>
      </c>
      <c r="BV2134" s="12"/>
      <c r="BW2134" s="12">
        <f t="shared" si="5722"/>
        <v>0</v>
      </c>
      <c r="BX2134" s="12"/>
      <c r="BY2134" s="12"/>
      <c r="BZ2134" s="12"/>
      <c r="CA2134" s="12">
        <f t="shared" si="5676"/>
        <v>0</v>
      </c>
      <c r="CB2134" s="124"/>
    </row>
    <row r="2135" spans="1:80" ht="69.75" customHeight="1" thickBot="1" x14ac:dyDescent="0.3">
      <c r="A2135" s="133" t="s">
        <v>1</v>
      </c>
      <c r="B2135" s="133" t="s">
        <v>1</v>
      </c>
      <c r="C2135" s="133" t="s">
        <v>1</v>
      </c>
      <c r="D2135" s="135" t="s">
        <v>1</v>
      </c>
      <c r="E2135" s="135" t="s">
        <v>1</v>
      </c>
      <c r="F2135" s="135" t="s">
        <v>1</v>
      </c>
      <c r="G2135" s="137" t="s">
        <v>1</v>
      </c>
      <c r="H2135" s="5" t="s">
        <v>84</v>
      </c>
      <c r="I2135" s="5" t="s">
        <v>11</v>
      </c>
      <c r="J2135" s="5" t="s">
        <v>1809</v>
      </c>
      <c r="K2135" s="5" t="s">
        <v>12</v>
      </c>
      <c r="L2135" s="5" t="s">
        <v>13</v>
      </c>
      <c r="M2135" s="5" t="s">
        <v>14</v>
      </c>
      <c r="N2135" s="5" t="s">
        <v>15</v>
      </c>
      <c r="O2135" s="5" t="s">
        <v>16</v>
      </c>
      <c r="P2135" s="5" t="s">
        <v>17</v>
      </c>
      <c r="Q2135" s="5" t="s">
        <v>18</v>
      </c>
      <c r="R2135" s="71" t="s">
        <v>14</v>
      </c>
      <c r="S2135" s="71" t="s">
        <v>1843</v>
      </c>
      <c r="T2135" s="71" t="s">
        <v>1797</v>
      </c>
      <c r="U2135" s="71" t="s">
        <v>1832</v>
      </c>
      <c r="V2135" s="71" t="s">
        <v>1833</v>
      </c>
      <c r="W2135" s="71" t="s">
        <v>1834</v>
      </c>
      <c r="X2135" s="71" t="s">
        <v>1847</v>
      </c>
      <c r="Y2135" s="71" t="s">
        <v>1844</v>
      </c>
      <c r="Z2135" s="71" t="s">
        <v>1835</v>
      </c>
      <c r="AA2135" s="71" t="s">
        <v>1836</v>
      </c>
      <c r="AB2135" s="71" t="s">
        <v>1837</v>
      </c>
      <c r="AC2135" s="71" t="s">
        <v>1838</v>
      </c>
      <c r="AD2135" s="71" t="s">
        <v>1839</v>
      </c>
      <c r="AE2135" s="71" t="s">
        <v>1840</v>
      </c>
      <c r="AF2135" s="71" t="s">
        <v>1845</v>
      </c>
      <c r="AG2135" s="71" t="s">
        <v>1846</v>
      </c>
      <c r="AH2135" s="71" t="s">
        <v>1841</v>
      </c>
      <c r="AI2135" s="71" t="s">
        <v>1842</v>
      </c>
      <c r="AJ2135" s="72" t="s">
        <v>15</v>
      </c>
      <c r="AK2135" s="72" t="s">
        <v>1843</v>
      </c>
      <c r="AL2135" s="72" t="s">
        <v>1797</v>
      </c>
      <c r="AM2135" s="72" t="s">
        <v>1832</v>
      </c>
      <c r="AN2135" s="72" t="s">
        <v>1833</v>
      </c>
      <c r="AO2135" s="72" t="s">
        <v>1834</v>
      </c>
      <c r="AP2135" s="72" t="s">
        <v>1848</v>
      </c>
      <c r="AQ2135" s="72" t="s">
        <v>1844</v>
      </c>
      <c r="AR2135" s="72" t="s">
        <v>1835</v>
      </c>
      <c r="AS2135" s="72" t="s">
        <v>1836</v>
      </c>
      <c r="AT2135" s="72" t="s">
        <v>1837</v>
      </c>
      <c r="AU2135" s="72" t="s">
        <v>1838</v>
      </c>
      <c r="AV2135" s="72" t="s">
        <v>1839</v>
      </c>
      <c r="AW2135" s="72" t="s">
        <v>1840</v>
      </c>
      <c r="AX2135" s="72" t="s">
        <v>1845</v>
      </c>
      <c r="AY2135" s="72" t="s">
        <v>1846</v>
      </c>
      <c r="AZ2135" s="72" t="s">
        <v>1841</v>
      </c>
      <c r="BA2135" s="72" t="s">
        <v>1842</v>
      </c>
      <c r="BB2135" s="73" t="s">
        <v>16</v>
      </c>
      <c r="BC2135" s="73" t="s">
        <v>1843</v>
      </c>
      <c r="BD2135" s="73" t="s">
        <v>1797</v>
      </c>
      <c r="BE2135" s="73" t="s">
        <v>1832</v>
      </c>
      <c r="BF2135" s="73" t="s">
        <v>1833</v>
      </c>
      <c r="BG2135" s="73" t="s">
        <v>1834</v>
      </c>
      <c r="BH2135" s="73" t="s">
        <v>1849</v>
      </c>
      <c r="BI2135" s="73" t="s">
        <v>1844</v>
      </c>
      <c r="BJ2135" s="73" t="s">
        <v>1835</v>
      </c>
      <c r="BK2135" s="73" t="s">
        <v>1836</v>
      </c>
      <c r="BL2135" s="73" t="s">
        <v>1837</v>
      </c>
      <c r="BM2135" s="73" t="s">
        <v>1838</v>
      </c>
      <c r="BN2135" s="73" t="s">
        <v>1839</v>
      </c>
      <c r="BO2135" s="73" t="s">
        <v>1840</v>
      </c>
      <c r="BP2135" s="73" t="s">
        <v>1845</v>
      </c>
      <c r="BQ2135" s="73" t="s">
        <v>1846</v>
      </c>
      <c r="BR2135" s="73" t="s">
        <v>1841</v>
      </c>
      <c r="BS2135" s="73" t="s">
        <v>1842</v>
      </c>
      <c r="BT2135" s="5" t="s">
        <v>1911</v>
      </c>
      <c r="BU2135" s="5" t="s">
        <v>1942</v>
      </c>
      <c r="BV2135" s="5" t="s">
        <v>1943</v>
      </c>
      <c r="BW2135" s="5" t="s">
        <v>1944</v>
      </c>
      <c r="BX2135" s="5" t="s">
        <v>1945</v>
      </c>
      <c r="BY2135" s="5" t="s">
        <v>1946</v>
      </c>
      <c r="BZ2135" s="5" t="s">
        <v>1947</v>
      </c>
      <c r="CA2135" s="5" t="s">
        <v>1948</v>
      </c>
      <c r="CB2135" s="120" t="s">
        <v>1916</v>
      </c>
    </row>
    <row r="2136" spans="1:80" x14ac:dyDescent="0.25">
      <c r="A2136" s="134"/>
      <c r="B2136" s="134"/>
      <c r="C2136" s="134"/>
      <c r="D2136" s="136"/>
      <c r="E2136" s="136"/>
      <c r="F2136" s="136"/>
      <c r="G2136" s="138"/>
      <c r="H2136" s="15" t="s">
        <v>1</v>
      </c>
      <c r="I2136" s="9" t="s">
        <v>19</v>
      </c>
      <c r="J2136" s="9">
        <v>1</v>
      </c>
      <c r="K2136" s="9" t="s">
        <v>20</v>
      </c>
      <c r="L2136" s="9" t="s">
        <v>21</v>
      </c>
      <c r="M2136" s="9" t="s">
        <v>22</v>
      </c>
      <c r="N2136" s="9" t="s">
        <v>23</v>
      </c>
      <c r="O2136" s="9" t="s">
        <v>24</v>
      </c>
      <c r="P2136" s="9" t="s">
        <v>25</v>
      </c>
      <c r="Q2136" s="9" t="s">
        <v>26</v>
      </c>
      <c r="R2136" s="9">
        <v>1</v>
      </c>
      <c r="S2136" s="9">
        <v>2</v>
      </c>
      <c r="T2136" s="9">
        <v>3</v>
      </c>
      <c r="U2136" s="9">
        <v>4</v>
      </c>
      <c r="V2136" s="9">
        <v>5</v>
      </c>
      <c r="W2136" s="9">
        <v>6</v>
      </c>
      <c r="X2136" s="9">
        <v>7</v>
      </c>
      <c r="Y2136" s="9">
        <v>8</v>
      </c>
      <c r="Z2136" s="9">
        <v>9</v>
      </c>
      <c r="AA2136" s="9">
        <v>10</v>
      </c>
      <c r="AB2136" s="9">
        <v>11</v>
      </c>
      <c r="AC2136" s="9">
        <v>12</v>
      </c>
      <c r="AD2136" s="9">
        <v>13</v>
      </c>
      <c r="AE2136" s="9">
        <v>14</v>
      </c>
      <c r="AF2136" s="9">
        <v>15</v>
      </c>
      <c r="AG2136" s="9">
        <v>16</v>
      </c>
      <c r="AH2136" s="9">
        <v>20</v>
      </c>
      <c r="AI2136" s="9">
        <v>21</v>
      </c>
      <c r="AJ2136" s="9">
        <v>1</v>
      </c>
      <c r="AK2136" s="9">
        <v>2</v>
      </c>
      <c r="AL2136" s="9">
        <v>3</v>
      </c>
      <c r="AM2136" s="9">
        <v>4</v>
      </c>
      <c r="AN2136" s="9">
        <v>5</v>
      </c>
      <c r="AO2136" s="9">
        <v>6</v>
      </c>
      <c r="AP2136" s="9">
        <v>7</v>
      </c>
      <c r="AQ2136" s="9">
        <v>8</v>
      </c>
      <c r="AR2136" s="9">
        <v>9</v>
      </c>
      <c r="AS2136" s="9">
        <v>10</v>
      </c>
      <c r="AT2136" s="9">
        <v>11</v>
      </c>
      <c r="AU2136" s="9">
        <v>12</v>
      </c>
      <c r="AV2136" s="9">
        <v>13</v>
      </c>
      <c r="AW2136" s="9">
        <v>14</v>
      </c>
      <c r="AX2136" s="9">
        <v>15</v>
      </c>
      <c r="AY2136" s="9">
        <v>16</v>
      </c>
      <c r="AZ2136" s="9">
        <v>20</v>
      </c>
      <c r="BA2136" s="9">
        <v>21</v>
      </c>
      <c r="BB2136" s="9">
        <v>1</v>
      </c>
      <c r="BC2136" s="9">
        <v>2</v>
      </c>
      <c r="BD2136" s="9">
        <v>3</v>
      </c>
      <c r="BE2136" s="9">
        <v>4</v>
      </c>
      <c r="BF2136" s="9">
        <v>5</v>
      </c>
      <c r="BG2136" s="9">
        <v>6</v>
      </c>
      <c r="BH2136" s="9">
        <v>7</v>
      </c>
      <c r="BI2136" s="9">
        <v>8</v>
      </c>
      <c r="BJ2136" s="9">
        <v>9</v>
      </c>
      <c r="BK2136" s="9">
        <v>10</v>
      </c>
      <c r="BL2136" s="9">
        <v>11</v>
      </c>
      <c r="BM2136" s="9">
        <v>12</v>
      </c>
      <c r="BN2136" s="9">
        <v>13</v>
      </c>
      <c r="BO2136" s="9">
        <v>14</v>
      </c>
      <c r="BP2136" s="9">
        <v>15</v>
      </c>
      <c r="BQ2136" s="9">
        <v>16</v>
      </c>
      <c r="BR2136" s="9">
        <v>20</v>
      </c>
      <c r="BS2136" s="9">
        <v>21</v>
      </c>
      <c r="BT2136" s="9">
        <v>1</v>
      </c>
      <c r="BU2136" s="9">
        <v>2</v>
      </c>
      <c r="BV2136" s="9">
        <v>3</v>
      </c>
      <c r="BW2136" s="9" t="s">
        <v>1798</v>
      </c>
      <c r="BX2136" s="9">
        <v>5</v>
      </c>
      <c r="BY2136" s="9">
        <v>6</v>
      </c>
      <c r="BZ2136" s="9">
        <v>7</v>
      </c>
      <c r="CA2136" s="9" t="s">
        <v>1917</v>
      </c>
      <c r="CB2136" s="121">
        <v>9</v>
      </c>
    </row>
    <row r="2137" spans="1:80" x14ac:dyDescent="0.25">
      <c r="A2137" s="134"/>
      <c r="B2137" s="134"/>
      <c r="C2137" s="134"/>
      <c r="D2137" s="136"/>
      <c r="E2137" s="136"/>
      <c r="F2137" s="136"/>
      <c r="G2137" s="138"/>
      <c r="H2137" s="16" t="s">
        <v>1015</v>
      </c>
      <c r="I2137" s="17">
        <f>SUM(I2133)</f>
        <v>2733052</v>
      </c>
      <c r="J2137" s="17">
        <f t="shared" ref="J2137:J2138" si="5751">SUM(K2137,L2137,P2137,Q2137)</f>
        <v>3098002</v>
      </c>
      <c r="K2137" s="17">
        <f t="shared" ref="K2137" si="5752">SUM(K2133)</f>
        <v>2908002</v>
      </c>
      <c r="L2137" s="17">
        <f t="shared" ref="L2137:L2138" si="5753">SUM(M2137:O2137)</f>
        <v>190000</v>
      </c>
      <c r="M2137" s="17">
        <f t="shared" ref="M2137:Q2137" si="5754">SUM(M2133)</f>
        <v>160000</v>
      </c>
      <c r="N2137" s="17">
        <f t="shared" si="5754"/>
        <v>0</v>
      </c>
      <c r="O2137" s="17">
        <f t="shared" si="5754"/>
        <v>30000</v>
      </c>
      <c r="P2137" s="17">
        <f t="shared" si="5754"/>
        <v>0</v>
      </c>
      <c r="Q2137" s="17">
        <f t="shared" si="5754"/>
        <v>0</v>
      </c>
      <c r="R2137" s="17">
        <f t="shared" ref="R2137:AG2137" si="5755">SUM(R2133)</f>
        <v>160000</v>
      </c>
      <c r="S2137" s="17">
        <f t="shared" si="5755"/>
        <v>0</v>
      </c>
      <c r="T2137" s="17">
        <f t="shared" si="5755"/>
        <v>0</v>
      </c>
      <c r="U2137" s="17">
        <f t="shared" si="5755"/>
        <v>0</v>
      </c>
      <c r="V2137" s="17">
        <f t="shared" si="5755"/>
        <v>0</v>
      </c>
      <c r="W2137" s="17">
        <f t="shared" si="5755"/>
        <v>0</v>
      </c>
      <c r="X2137" s="17">
        <f t="shared" ref="X2137" si="5756">SUM(X2133)</f>
        <v>160000</v>
      </c>
      <c r="Y2137" s="17">
        <f t="shared" si="5755"/>
        <v>0</v>
      </c>
      <c r="Z2137" s="17">
        <f t="shared" si="5755"/>
        <v>14000</v>
      </c>
      <c r="AA2137" s="17">
        <f t="shared" si="5755"/>
        <v>11000</v>
      </c>
      <c r="AB2137" s="17">
        <f t="shared" si="5755"/>
        <v>9000</v>
      </c>
      <c r="AC2137" s="17">
        <f t="shared" si="5755"/>
        <v>1000</v>
      </c>
      <c r="AD2137" s="17">
        <f t="shared" si="5755"/>
        <v>11000</v>
      </c>
      <c r="AE2137" s="17">
        <f t="shared" si="5755"/>
        <v>0</v>
      </c>
      <c r="AF2137" s="17">
        <f t="shared" si="5755"/>
        <v>0</v>
      </c>
      <c r="AG2137" s="17">
        <f t="shared" si="5755"/>
        <v>0</v>
      </c>
      <c r="AH2137" s="17">
        <v>46000</v>
      </c>
      <c r="AI2137" s="17">
        <v>114000</v>
      </c>
      <c r="AJ2137" s="17">
        <f t="shared" ref="AJ2137:AY2137" si="5757">SUM(AJ2133)</f>
        <v>0</v>
      </c>
      <c r="AK2137" s="17">
        <f t="shared" si="5757"/>
        <v>0</v>
      </c>
      <c r="AL2137" s="17">
        <f t="shared" si="5757"/>
        <v>0</v>
      </c>
      <c r="AM2137" s="17">
        <f t="shared" si="5757"/>
        <v>0</v>
      </c>
      <c r="AN2137" s="17">
        <f t="shared" si="5757"/>
        <v>0</v>
      </c>
      <c r="AO2137" s="17">
        <f t="shared" si="5757"/>
        <v>0</v>
      </c>
      <c r="AP2137" s="17">
        <f t="shared" ref="AP2137" si="5758">SUM(AP2133)</f>
        <v>0</v>
      </c>
      <c r="AQ2137" s="17">
        <f t="shared" si="5757"/>
        <v>0</v>
      </c>
      <c r="AR2137" s="17">
        <f t="shared" si="5757"/>
        <v>0</v>
      </c>
      <c r="AS2137" s="17">
        <f t="shared" si="5757"/>
        <v>0</v>
      </c>
      <c r="AT2137" s="17">
        <f t="shared" si="5757"/>
        <v>0</v>
      </c>
      <c r="AU2137" s="17">
        <f t="shared" si="5757"/>
        <v>0</v>
      </c>
      <c r="AV2137" s="17">
        <f t="shared" si="5757"/>
        <v>0</v>
      </c>
      <c r="AW2137" s="17">
        <f t="shared" si="5757"/>
        <v>0</v>
      </c>
      <c r="AX2137" s="17">
        <f t="shared" si="5757"/>
        <v>0</v>
      </c>
      <c r="AY2137" s="17">
        <f t="shared" si="5757"/>
        <v>0</v>
      </c>
      <c r="AZ2137" s="17">
        <v>0</v>
      </c>
      <c r="BA2137" s="17">
        <v>0</v>
      </c>
      <c r="BB2137" s="17">
        <f t="shared" ref="BB2137:BQ2137" si="5759">SUM(BB2133)</f>
        <v>30000</v>
      </c>
      <c r="BC2137" s="17">
        <f t="shared" si="5759"/>
        <v>0</v>
      </c>
      <c r="BD2137" s="17">
        <f t="shared" si="5759"/>
        <v>0</v>
      </c>
      <c r="BE2137" s="17">
        <f t="shared" si="5759"/>
        <v>1450</v>
      </c>
      <c r="BF2137" s="17">
        <f t="shared" si="5759"/>
        <v>0</v>
      </c>
      <c r="BG2137" s="17">
        <f t="shared" si="5759"/>
        <v>0</v>
      </c>
      <c r="BH2137" s="17">
        <f t="shared" ref="BH2137" si="5760">SUM(BH2133)</f>
        <v>31450</v>
      </c>
      <c r="BI2137" s="17">
        <f t="shared" si="5759"/>
        <v>0</v>
      </c>
      <c r="BJ2137" s="17">
        <f t="shared" si="5759"/>
        <v>0</v>
      </c>
      <c r="BK2137" s="17">
        <f t="shared" si="5759"/>
        <v>0</v>
      </c>
      <c r="BL2137" s="17">
        <f t="shared" si="5759"/>
        <v>700</v>
      </c>
      <c r="BM2137" s="17">
        <f t="shared" si="5759"/>
        <v>2250</v>
      </c>
      <c r="BN2137" s="17">
        <f t="shared" si="5759"/>
        <v>0</v>
      </c>
      <c r="BO2137" s="17">
        <f t="shared" si="5759"/>
        <v>4114</v>
      </c>
      <c r="BP2137" s="17">
        <f t="shared" si="5759"/>
        <v>0</v>
      </c>
      <c r="BQ2137" s="17">
        <f t="shared" si="5759"/>
        <v>0</v>
      </c>
      <c r="BR2137" s="17">
        <v>7064</v>
      </c>
      <c r="BS2137" s="17">
        <v>24386</v>
      </c>
      <c r="BT2137" s="17">
        <f t="shared" ref="BT2137:BW2137" si="5761">SUM(BT2133)</f>
        <v>3253352</v>
      </c>
      <c r="BU2137" s="17">
        <f t="shared" ref="BU2137:BV2137" si="5762">SUM(BU2133)</f>
        <v>3055058</v>
      </c>
      <c r="BV2137" s="17">
        <f t="shared" si="5762"/>
        <v>1693245</v>
      </c>
      <c r="BW2137" s="17">
        <f t="shared" si="5761"/>
        <v>668661</v>
      </c>
      <c r="BX2137" s="17">
        <f t="shared" ref="BX2137:BZ2137" si="5763">SUM(BX2133)</f>
        <v>274741</v>
      </c>
      <c r="BY2137" s="17">
        <f t="shared" si="5763"/>
        <v>199960</v>
      </c>
      <c r="BZ2137" s="17">
        <f t="shared" si="5763"/>
        <v>193960</v>
      </c>
      <c r="CA2137" s="17">
        <f>BV2137+BW2137</f>
        <v>2361906</v>
      </c>
      <c r="CB2137" s="125">
        <f>IF(BU2137=0,"-",CA2137/BU2137*100)</f>
        <v>77.31133091417577</v>
      </c>
    </row>
    <row r="2138" spans="1:80" x14ac:dyDescent="0.25">
      <c r="A2138" s="134"/>
      <c r="B2138" s="134"/>
      <c r="C2138" s="134"/>
      <c r="D2138" s="136"/>
      <c r="E2138" s="136"/>
      <c r="F2138" s="136"/>
      <c r="G2138" s="138"/>
      <c r="H2138" s="18" t="s">
        <v>86</v>
      </c>
      <c r="I2138" s="17">
        <f>SUM(I2137)</f>
        <v>2733052</v>
      </c>
      <c r="J2138" s="17">
        <f t="shared" si="5751"/>
        <v>3098002</v>
      </c>
      <c r="K2138" s="17">
        <f t="shared" ref="K2138" si="5764">SUM(K2137)</f>
        <v>2908002</v>
      </c>
      <c r="L2138" s="17">
        <f t="shared" si="5753"/>
        <v>190000</v>
      </c>
      <c r="M2138" s="17">
        <f t="shared" ref="M2138:Q2138" si="5765">SUM(M2137)</f>
        <v>160000</v>
      </c>
      <c r="N2138" s="17">
        <f t="shared" si="5765"/>
        <v>0</v>
      </c>
      <c r="O2138" s="17">
        <f t="shared" si="5765"/>
        <v>30000</v>
      </c>
      <c r="P2138" s="17">
        <f t="shared" si="5765"/>
        <v>0</v>
      </c>
      <c r="Q2138" s="17">
        <f t="shared" si="5765"/>
        <v>0</v>
      </c>
      <c r="R2138" s="17">
        <f t="shared" ref="R2138:AG2138" si="5766">SUM(R2137)</f>
        <v>160000</v>
      </c>
      <c r="S2138" s="17">
        <f t="shared" si="5766"/>
        <v>0</v>
      </c>
      <c r="T2138" s="17">
        <f t="shared" si="5766"/>
        <v>0</v>
      </c>
      <c r="U2138" s="17">
        <f t="shared" si="5766"/>
        <v>0</v>
      </c>
      <c r="V2138" s="17">
        <f t="shared" si="5766"/>
        <v>0</v>
      </c>
      <c r="W2138" s="17">
        <f t="shared" si="5766"/>
        <v>0</v>
      </c>
      <c r="X2138" s="17">
        <f t="shared" ref="X2138" si="5767">SUM(X2137)</f>
        <v>160000</v>
      </c>
      <c r="Y2138" s="17">
        <f t="shared" si="5766"/>
        <v>0</v>
      </c>
      <c r="Z2138" s="17">
        <f t="shared" si="5766"/>
        <v>14000</v>
      </c>
      <c r="AA2138" s="17">
        <f t="shared" si="5766"/>
        <v>11000</v>
      </c>
      <c r="AB2138" s="17">
        <f t="shared" si="5766"/>
        <v>9000</v>
      </c>
      <c r="AC2138" s="17">
        <f t="shared" si="5766"/>
        <v>1000</v>
      </c>
      <c r="AD2138" s="17">
        <f t="shared" si="5766"/>
        <v>11000</v>
      </c>
      <c r="AE2138" s="17">
        <f t="shared" si="5766"/>
        <v>0</v>
      </c>
      <c r="AF2138" s="17">
        <f t="shared" si="5766"/>
        <v>0</v>
      </c>
      <c r="AG2138" s="17">
        <f t="shared" si="5766"/>
        <v>0</v>
      </c>
      <c r="AH2138" s="17">
        <v>46000</v>
      </c>
      <c r="AI2138" s="17">
        <v>114000</v>
      </c>
      <c r="AJ2138" s="17">
        <f t="shared" ref="AJ2138:AY2138" si="5768">SUM(AJ2137)</f>
        <v>0</v>
      </c>
      <c r="AK2138" s="17">
        <f t="shared" si="5768"/>
        <v>0</v>
      </c>
      <c r="AL2138" s="17">
        <f t="shared" si="5768"/>
        <v>0</v>
      </c>
      <c r="AM2138" s="17">
        <f t="shared" si="5768"/>
        <v>0</v>
      </c>
      <c r="AN2138" s="17">
        <f t="shared" si="5768"/>
        <v>0</v>
      </c>
      <c r="AO2138" s="17">
        <f t="shared" si="5768"/>
        <v>0</v>
      </c>
      <c r="AP2138" s="17">
        <f t="shared" ref="AP2138" si="5769">SUM(AP2137)</f>
        <v>0</v>
      </c>
      <c r="AQ2138" s="17">
        <f t="shared" si="5768"/>
        <v>0</v>
      </c>
      <c r="AR2138" s="17">
        <f t="shared" si="5768"/>
        <v>0</v>
      </c>
      <c r="AS2138" s="17">
        <f t="shared" si="5768"/>
        <v>0</v>
      </c>
      <c r="AT2138" s="17">
        <f t="shared" si="5768"/>
        <v>0</v>
      </c>
      <c r="AU2138" s="17">
        <f t="shared" si="5768"/>
        <v>0</v>
      </c>
      <c r="AV2138" s="17">
        <f t="shared" si="5768"/>
        <v>0</v>
      </c>
      <c r="AW2138" s="17">
        <f t="shared" si="5768"/>
        <v>0</v>
      </c>
      <c r="AX2138" s="17">
        <f t="shared" si="5768"/>
        <v>0</v>
      </c>
      <c r="AY2138" s="17">
        <f t="shared" si="5768"/>
        <v>0</v>
      </c>
      <c r="AZ2138" s="17">
        <v>0</v>
      </c>
      <c r="BA2138" s="17">
        <v>0</v>
      </c>
      <c r="BB2138" s="17">
        <f t="shared" ref="BB2138:BQ2138" si="5770">SUM(BB2137)</f>
        <v>30000</v>
      </c>
      <c r="BC2138" s="17">
        <f t="shared" si="5770"/>
        <v>0</v>
      </c>
      <c r="BD2138" s="17">
        <f t="shared" si="5770"/>
        <v>0</v>
      </c>
      <c r="BE2138" s="17">
        <f t="shared" si="5770"/>
        <v>1450</v>
      </c>
      <c r="BF2138" s="17">
        <f t="shared" si="5770"/>
        <v>0</v>
      </c>
      <c r="BG2138" s="17">
        <f t="shared" si="5770"/>
        <v>0</v>
      </c>
      <c r="BH2138" s="17">
        <f t="shared" ref="BH2138" si="5771">SUM(BH2137)</f>
        <v>31450</v>
      </c>
      <c r="BI2138" s="17">
        <f t="shared" si="5770"/>
        <v>0</v>
      </c>
      <c r="BJ2138" s="17">
        <f t="shared" si="5770"/>
        <v>0</v>
      </c>
      <c r="BK2138" s="17">
        <f t="shared" si="5770"/>
        <v>0</v>
      </c>
      <c r="BL2138" s="17">
        <f t="shared" si="5770"/>
        <v>700</v>
      </c>
      <c r="BM2138" s="17">
        <f t="shared" si="5770"/>
        <v>2250</v>
      </c>
      <c r="BN2138" s="17">
        <f t="shared" si="5770"/>
        <v>0</v>
      </c>
      <c r="BO2138" s="17">
        <f t="shared" si="5770"/>
        <v>4114</v>
      </c>
      <c r="BP2138" s="17">
        <f t="shared" si="5770"/>
        <v>0</v>
      </c>
      <c r="BQ2138" s="17">
        <f t="shared" si="5770"/>
        <v>0</v>
      </c>
      <c r="BR2138" s="17">
        <v>7064</v>
      </c>
      <c r="BS2138" s="17">
        <v>24386</v>
      </c>
      <c r="BT2138" s="17">
        <f t="shared" ref="BT2138:BW2138" si="5772">SUM(BT2137)</f>
        <v>3253352</v>
      </c>
      <c r="BU2138" s="17">
        <f t="shared" ref="BU2138:BV2138" si="5773">SUM(BU2137)</f>
        <v>3055058</v>
      </c>
      <c r="BV2138" s="17">
        <f t="shared" si="5773"/>
        <v>1693245</v>
      </c>
      <c r="BW2138" s="17">
        <f t="shared" si="5772"/>
        <v>668661</v>
      </c>
      <c r="BX2138" s="17">
        <f t="shared" ref="BX2138" si="5774">SUM(BX2137)</f>
        <v>274741</v>
      </c>
      <c r="BY2138" s="17">
        <f t="shared" ref="BY2138" si="5775">SUM(BY2137)</f>
        <v>199960</v>
      </c>
      <c r="BZ2138" s="17">
        <f t="shared" ref="BZ2138" si="5776">SUM(BZ2137)</f>
        <v>193960</v>
      </c>
      <c r="CA2138" s="17">
        <f>BV2138+BW2138</f>
        <v>2361906</v>
      </c>
      <c r="CB2138" s="125">
        <f>IF(BU2138=0,"-",CA2138/BU2138*100)</f>
        <v>77.31133091417577</v>
      </c>
    </row>
    <row r="2139" spans="1:80" x14ac:dyDescent="0.25">
      <c r="A2139" s="139"/>
      <c r="B2139" s="139"/>
      <c r="C2139" s="139"/>
      <c r="D2139" s="140"/>
      <c r="E2139" s="140"/>
      <c r="F2139" s="140"/>
      <c r="G2139" s="141"/>
      <c r="X2139">
        <f t="shared" ref="X2139:X2201" si="5777">R2139+S2139+T2139+U2139+V2139+W2139</f>
        <v>0</v>
      </c>
      <c r="AH2139">
        <v>0</v>
      </c>
      <c r="AI2139">
        <v>0</v>
      </c>
      <c r="AP2139">
        <f t="shared" ref="AP2139:AP2201" si="5778">AJ2139+AK2139+AL2139+AM2139+AN2139+AO2139</f>
        <v>0</v>
      </c>
      <c r="AZ2139">
        <v>0</v>
      </c>
      <c r="BA2139">
        <v>0</v>
      </c>
      <c r="BH2139">
        <f t="shared" ref="BH2139:BH2201" si="5779">BB2139+BC2139+BD2139+BE2139+BF2139+BG2139</f>
        <v>0</v>
      </c>
      <c r="BR2139">
        <v>0</v>
      </c>
      <c r="BS2139">
        <v>0</v>
      </c>
      <c r="BU2139">
        <v>0</v>
      </c>
      <c r="BV2139">
        <v>0</v>
      </c>
      <c r="BW2139">
        <f t="shared" si="5722"/>
        <v>0</v>
      </c>
      <c r="CA2139">
        <f>BV2139+BW2139</f>
        <v>0</v>
      </c>
      <c r="CB2139" s="126" t="str">
        <f>IF(BU2139=0,"-",CA2139/BU2139*100)</f>
        <v>-</v>
      </c>
    </row>
    <row r="2140" spans="1:80" ht="15.75" thickBot="1" x14ac:dyDescent="0.3">
      <c r="A2140" s="13" t="s">
        <v>1</v>
      </c>
      <c r="B2140" s="13" t="s">
        <v>1</v>
      </c>
      <c r="C2140" s="13" t="s">
        <v>1</v>
      </c>
      <c r="D2140" s="74" t="s">
        <v>1</v>
      </c>
      <c r="E2140" s="74" t="s">
        <v>1</v>
      </c>
      <c r="F2140" s="74" t="s">
        <v>1</v>
      </c>
      <c r="G2140" s="13" t="s">
        <v>1</v>
      </c>
      <c r="H2140" s="19" t="s">
        <v>1</v>
      </c>
      <c r="I2140" s="19" t="s">
        <v>1</v>
      </c>
      <c r="J2140" s="19"/>
      <c r="K2140" s="19" t="s">
        <v>1</v>
      </c>
      <c r="L2140" s="19"/>
      <c r="M2140" s="19" t="s">
        <v>1</v>
      </c>
      <c r="N2140" s="19" t="s">
        <v>1</v>
      </c>
      <c r="O2140" s="19" t="s">
        <v>1</v>
      </c>
      <c r="P2140" s="31"/>
      <c r="Q2140" s="19" t="s">
        <v>1</v>
      </c>
      <c r="R2140" s="19" t="s">
        <v>1</v>
      </c>
      <c r="S2140" s="19"/>
      <c r="T2140" s="19"/>
      <c r="U2140" s="19"/>
      <c r="V2140" s="19"/>
      <c r="W2140" s="19"/>
      <c r="X2140" s="19"/>
      <c r="Y2140" s="19"/>
      <c r="Z2140" s="19"/>
      <c r="AA2140" s="19"/>
      <c r="AB2140" s="19"/>
      <c r="AC2140" s="19"/>
      <c r="AD2140" s="19"/>
      <c r="AE2140" s="19"/>
      <c r="AF2140" s="19"/>
      <c r="AG2140" s="19"/>
      <c r="AH2140" s="19">
        <v>0</v>
      </c>
      <c r="AI2140" s="19">
        <v>0</v>
      </c>
      <c r="AJ2140" s="19" t="s">
        <v>1</v>
      </c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>
        <v>0</v>
      </c>
      <c r="BA2140" s="19">
        <v>0</v>
      </c>
      <c r="BB2140" s="19" t="s">
        <v>1</v>
      </c>
      <c r="BC2140" s="19"/>
      <c r="BD2140" s="19"/>
      <c r="BE2140" s="19"/>
      <c r="BF2140" s="19"/>
      <c r="BG2140" s="19"/>
      <c r="BH2140" s="19"/>
      <c r="BI2140" s="19"/>
      <c r="BJ2140" s="19"/>
      <c r="BK2140" s="19"/>
      <c r="BL2140" s="19"/>
      <c r="BM2140" s="19"/>
      <c r="BN2140" s="19"/>
      <c r="BO2140" s="19"/>
      <c r="BP2140" s="19"/>
      <c r="BQ2140" s="19"/>
      <c r="BR2140" s="19">
        <v>0</v>
      </c>
      <c r="BS2140" s="19">
        <v>0</v>
      </c>
      <c r="BT2140" s="19"/>
      <c r="BU2140" s="19"/>
      <c r="BV2140" s="19"/>
      <c r="BW2140" s="19">
        <f t="shared" si="5722"/>
        <v>0</v>
      </c>
      <c r="BX2140" s="19"/>
      <c r="BY2140" s="19"/>
      <c r="BZ2140" s="19"/>
      <c r="CA2140" s="19">
        <f>BV2140+BW2140</f>
        <v>0</v>
      </c>
      <c r="CB2140" s="127"/>
    </row>
    <row r="2141" spans="1:80" ht="69.75" customHeight="1" thickBot="1" x14ac:dyDescent="0.3">
      <c r="A2141" s="5" t="s">
        <v>4</v>
      </c>
      <c r="B2141" s="5" t="s">
        <v>5</v>
      </c>
      <c r="C2141" s="5" t="s">
        <v>6</v>
      </c>
      <c r="D2141" s="80" t="s">
        <v>1</v>
      </c>
      <c r="E2141" s="88" t="s">
        <v>7</v>
      </c>
      <c r="F2141" s="88" t="s">
        <v>8</v>
      </c>
      <c r="G2141" s="5" t="s">
        <v>9</v>
      </c>
      <c r="H2141" s="5" t="s">
        <v>10</v>
      </c>
      <c r="I2141" s="5" t="s">
        <v>11</v>
      </c>
      <c r="J2141" s="5" t="s">
        <v>1809</v>
      </c>
      <c r="K2141" s="5" t="s">
        <v>12</v>
      </c>
      <c r="L2141" s="5" t="s">
        <v>13</v>
      </c>
      <c r="M2141" s="5" t="s">
        <v>14</v>
      </c>
      <c r="N2141" s="5" t="s">
        <v>15</v>
      </c>
      <c r="O2141" s="5" t="s">
        <v>16</v>
      </c>
      <c r="P2141" s="5" t="s">
        <v>17</v>
      </c>
      <c r="Q2141" s="5" t="s">
        <v>18</v>
      </c>
      <c r="R2141" s="71" t="s">
        <v>14</v>
      </c>
      <c r="S2141" s="71" t="s">
        <v>1843</v>
      </c>
      <c r="T2141" s="71" t="s">
        <v>1797</v>
      </c>
      <c r="U2141" s="71" t="s">
        <v>1832</v>
      </c>
      <c r="V2141" s="71" t="s">
        <v>1833</v>
      </c>
      <c r="W2141" s="71" t="s">
        <v>1834</v>
      </c>
      <c r="X2141" s="71" t="s">
        <v>1847</v>
      </c>
      <c r="Y2141" s="71" t="s">
        <v>1844</v>
      </c>
      <c r="Z2141" s="71" t="s">
        <v>1835</v>
      </c>
      <c r="AA2141" s="71" t="s">
        <v>1836</v>
      </c>
      <c r="AB2141" s="71" t="s">
        <v>1837</v>
      </c>
      <c r="AC2141" s="71" t="s">
        <v>1838</v>
      </c>
      <c r="AD2141" s="71" t="s">
        <v>1839</v>
      </c>
      <c r="AE2141" s="71" t="s">
        <v>1840</v>
      </c>
      <c r="AF2141" s="71" t="s">
        <v>1845</v>
      </c>
      <c r="AG2141" s="71" t="s">
        <v>1846</v>
      </c>
      <c r="AH2141" s="71" t="s">
        <v>1841</v>
      </c>
      <c r="AI2141" s="71" t="s">
        <v>1842</v>
      </c>
      <c r="AJ2141" s="72" t="s">
        <v>15</v>
      </c>
      <c r="AK2141" s="72" t="s">
        <v>1843</v>
      </c>
      <c r="AL2141" s="72" t="s">
        <v>1797</v>
      </c>
      <c r="AM2141" s="72" t="s">
        <v>1832</v>
      </c>
      <c r="AN2141" s="72" t="s">
        <v>1833</v>
      </c>
      <c r="AO2141" s="72" t="s">
        <v>1834</v>
      </c>
      <c r="AP2141" s="72" t="s">
        <v>1848</v>
      </c>
      <c r="AQ2141" s="72" t="s">
        <v>1844</v>
      </c>
      <c r="AR2141" s="72" t="s">
        <v>1835</v>
      </c>
      <c r="AS2141" s="72" t="s">
        <v>1836</v>
      </c>
      <c r="AT2141" s="72" t="s">
        <v>1837</v>
      </c>
      <c r="AU2141" s="72" t="s">
        <v>1838</v>
      </c>
      <c r="AV2141" s="72" t="s">
        <v>1839</v>
      </c>
      <c r="AW2141" s="72" t="s">
        <v>1840</v>
      </c>
      <c r="AX2141" s="72" t="s">
        <v>1845</v>
      </c>
      <c r="AY2141" s="72" t="s">
        <v>1846</v>
      </c>
      <c r="AZ2141" s="72" t="s">
        <v>1841</v>
      </c>
      <c r="BA2141" s="72" t="s">
        <v>1842</v>
      </c>
      <c r="BB2141" s="73" t="s">
        <v>16</v>
      </c>
      <c r="BC2141" s="73" t="s">
        <v>1843</v>
      </c>
      <c r="BD2141" s="73" t="s">
        <v>1797</v>
      </c>
      <c r="BE2141" s="73" t="s">
        <v>1832</v>
      </c>
      <c r="BF2141" s="73" t="s">
        <v>1833</v>
      </c>
      <c r="BG2141" s="73" t="s">
        <v>1834</v>
      </c>
      <c r="BH2141" s="73" t="s">
        <v>1849</v>
      </c>
      <c r="BI2141" s="73" t="s">
        <v>1844</v>
      </c>
      <c r="BJ2141" s="73" t="s">
        <v>1835</v>
      </c>
      <c r="BK2141" s="73" t="s">
        <v>1836</v>
      </c>
      <c r="BL2141" s="73" t="s">
        <v>1837</v>
      </c>
      <c r="BM2141" s="73" t="s">
        <v>1838</v>
      </c>
      <c r="BN2141" s="73" t="s">
        <v>1839</v>
      </c>
      <c r="BO2141" s="73" t="s">
        <v>1840</v>
      </c>
      <c r="BP2141" s="73" t="s">
        <v>1845</v>
      </c>
      <c r="BQ2141" s="73" t="s">
        <v>1846</v>
      </c>
      <c r="BR2141" s="73" t="s">
        <v>1841</v>
      </c>
      <c r="BS2141" s="73" t="s">
        <v>1842</v>
      </c>
      <c r="BT2141" s="5" t="s">
        <v>1911</v>
      </c>
      <c r="BU2141" s="5" t="s">
        <v>1942</v>
      </c>
      <c r="BV2141" s="5" t="s">
        <v>1943</v>
      </c>
      <c r="BW2141" s="5" t="s">
        <v>1944</v>
      </c>
      <c r="BX2141" s="5" t="s">
        <v>1945</v>
      </c>
      <c r="BY2141" s="5" t="s">
        <v>1946</v>
      </c>
      <c r="BZ2141" s="5" t="s">
        <v>1947</v>
      </c>
      <c r="CA2141" s="5" t="s">
        <v>1948</v>
      </c>
      <c r="CB2141" s="120" t="s">
        <v>1916</v>
      </c>
    </row>
    <row r="2142" spans="1:80" x14ac:dyDescent="0.25">
      <c r="A2142" s="6" t="s">
        <v>1</v>
      </c>
      <c r="B2142" s="6" t="s">
        <v>1</v>
      </c>
      <c r="C2142" s="6" t="s">
        <v>1</v>
      </c>
      <c r="D2142" s="81" t="s">
        <v>1</v>
      </c>
      <c r="E2142" s="81" t="s">
        <v>1</v>
      </c>
      <c r="F2142" s="94" t="s">
        <v>1</v>
      </c>
      <c r="G2142" s="7" t="s">
        <v>1</v>
      </c>
      <c r="H2142" s="8" t="s">
        <v>1</v>
      </c>
      <c r="I2142" s="9" t="s">
        <v>19</v>
      </c>
      <c r="J2142" s="9">
        <v>1</v>
      </c>
      <c r="K2142" s="9" t="s">
        <v>20</v>
      </c>
      <c r="L2142" s="9" t="s">
        <v>21</v>
      </c>
      <c r="M2142" s="9" t="s">
        <v>22</v>
      </c>
      <c r="N2142" s="9" t="s">
        <v>23</v>
      </c>
      <c r="O2142" s="9" t="s">
        <v>24</v>
      </c>
      <c r="P2142" s="9" t="s">
        <v>25</v>
      </c>
      <c r="Q2142" s="9" t="s">
        <v>26</v>
      </c>
      <c r="R2142" s="9">
        <v>1</v>
      </c>
      <c r="S2142" s="9">
        <v>2</v>
      </c>
      <c r="T2142" s="9">
        <v>3</v>
      </c>
      <c r="U2142" s="9">
        <v>4</v>
      </c>
      <c r="V2142" s="9">
        <v>5</v>
      </c>
      <c r="W2142" s="9">
        <v>6</v>
      </c>
      <c r="X2142" s="9">
        <v>7</v>
      </c>
      <c r="Y2142" s="9">
        <v>8</v>
      </c>
      <c r="Z2142" s="9">
        <v>9</v>
      </c>
      <c r="AA2142" s="9">
        <v>10</v>
      </c>
      <c r="AB2142" s="9">
        <v>11</v>
      </c>
      <c r="AC2142" s="9">
        <v>12</v>
      </c>
      <c r="AD2142" s="9">
        <v>13</v>
      </c>
      <c r="AE2142" s="9">
        <v>14</v>
      </c>
      <c r="AF2142" s="9">
        <v>15</v>
      </c>
      <c r="AG2142" s="9">
        <v>16</v>
      </c>
      <c r="AH2142" s="9">
        <v>20</v>
      </c>
      <c r="AI2142" s="9">
        <v>21</v>
      </c>
      <c r="AJ2142" s="9">
        <v>1</v>
      </c>
      <c r="AK2142" s="9">
        <v>2</v>
      </c>
      <c r="AL2142" s="9">
        <v>3</v>
      </c>
      <c r="AM2142" s="9">
        <v>4</v>
      </c>
      <c r="AN2142" s="9">
        <v>5</v>
      </c>
      <c r="AO2142" s="9">
        <v>6</v>
      </c>
      <c r="AP2142" s="9">
        <v>7</v>
      </c>
      <c r="AQ2142" s="9">
        <v>8</v>
      </c>
      <c r="AR2142" s="9">
        <v>9</v>
      </c>
      <c r="AS2142" s="9">
        <v>10</v>
      </c>
      <c r="AT2142" s="9">
        <v>11</v>
      </c>
      <c r="AU2142" s="9">
        <v>12</v>
      </c>
      <c r="AV2142" s="9">
        <v>13</v>
      </c>
      <c r="AW2142" s="9">
        <v>14</v>
      </c>
      <c r="AX2142" s="9">
        <v>15</v>
      </c>
      <c r="AY2142" s="9">
        <v>16</v>
      </c>
      <c r="AZ2142" s="9">
        <v>20</v>
      </c>
      <c r="BA2142" s="9">
        <v>21</v>
      </c>
      <c r="BB2142" s="9">
        <v>1</v>
      </c>
      <c r="BC2142" s="9">
        <v>2</v>
      </c>
      <c r="BD2142" s="9">
        <v>3</v>
      </c>
      <c r="BE2142" s="9">
        <v>4</v>
      </c>
      <c r="BF2142" s="9">
        <v>5</v>
      </c>
      <c r="BG2142" s="9">
        <v>6</v>
      </c>
      <c r="BH2142" s="9">
        <v>7</v>
      </c>
      <c r="BI2142" s="9">
        <v>8</v>
      </c>
      <c r="BJ2142" s="9">
        <v>9</v>
      </c>
      <c r="BK2142" s="9">
        <v>10</v>
      </c>
      <c r="BL2142" s="9">
        <v>11</v>
      </c>
      <c r="BM2142" s="9">
        <v>12</v>
      </c>
      <c r="BN2142" s="9">
        <v>13</v>
      </c>
      <c r="BO2142" s="9">
        <v>14</v>
      </c>
      <c r="BP2142" s="9">
        <v>15</v>
      </c>
      <c r="BQ2142" s="9">
        <v>16</v>
      </c>
      <c r="BR2142" s="9">
        <v>20</v>
      </c>
      <c r="BS2142" s="9">
        <v>21</v>
      </c>
      <c r="BT2142" s="9">
        <v>1</v>
      </c>
      <c r="BU2142" s="9">
        <v>2</v>
      </c>
      <c r="BV2142" s="9">
        <v>3</v>
      </c>
      <c r="BW2142" s="9" t="s">
        <v>1798</v>
      </c>
      <c r="BX2142" s="9">
        <v>5</v>
      </c>
      <c r="BY2142" s="9">
        <v>6</v>
      </c>
      <c r="BZ2142" s="9">
        <v>7</v>
      </c>
      <c r="CA2142" s="9" t="s">
        <v>1917</v>
      </c>
      <c r="CB2142" s="121">
        <v>9</v>
      </c>
    </row>
    <row r="2143" spans="1:80" x14ac:dyDescent="0.25">
      <c r="A2143" s="1" t="s">
        <v>928</v>
      </c>
      <c r="B2143" s="1" t="s">
        <v>88</v>
      </c>
      <c r="C2143" s="4" t="s">
        <v>1147</v>
      </c>
      <c r="D2143" s="79" t="s">
        <v>1148</v>
      </c>
      <c r="E2143" s="78" t="s">
        <v>1</v>
      </c>
      <c r="F2143" s="78" t="s">
        <v>1</v>
      </c>
      <c r="G2143" s="2" t="s">
        <v>1</v>
      </c>
      <c r="H2143" s="2" t="s">
        <v>1149</v>
      </c>
      <c r="I2143" s="3" t="s">
        <v>1</v>
      </c>
      <c r="J2143" s="3">
        <f t="shared" ref="J2143:J2175" si="5780">SUM(K2143,L2143,P2143,Q2143)</f>
        <v>0</v>
      </c>
      <c r="K2143" s="3" t="s">
        <v>1</v>
      </c>
      <c r="L2143" s="3"/>
      <c r="M2143" s="3" t="s">
        <v>1</v>
      </c>
      <c r="N2143" s="3" t="s">
        <v>1</v>
      </c>
      <c r="O2143" s="3" t="s">
        <v>1</v>
      </c>
      <c r="P2143" s="26"/>
      <c r="Q2143" s="3" t="s">
        <v>1</v>
      </c>
      <c r="R2143" s="3" t="s">
        <v>1</v>
      </c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>
        <v>0</v>
      </c>
      <c r="AI2143" s="3">
        <v>0</v>
      </c>
      <c r="AJ2143" s="3" t="s">
        <v>1</v>
      </c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>
        <v>0</v>
      </c>
      <c r="BA2143" s="3">
        <v>0</v>
      </c>
      <c r="BB2143" s="3" t="s">
        <v>1</v>
      </c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>
        <v>0</v>
      </c>
      <c r="BS2143" s="3">
        <v>0</v>
      </c>
      <c r="BT2143" s="3">
        <v>0</v>
      </c>
      <c r="BU2143" s="3"/>
      <c r="BV2143" s="3"/>
      <c r="BW2143" s="3">
        <f t="shared" si="5722"/>
        <v>0</v>
      </c>
      <c r="BX2143" s="3"/>
      <c r="BY2143" s="3"/>
      <c r="BZ2143" s="3"/>
      <c r="CA2143" s="3">
        <f t="shared" ref="CA2143:CA2175" si="5781">BV2143+BW2143</f>
        <v>0</v>
      </c>
      <c r="CB2143" s="122"/>
    </row>
    <row r="2144" spans="1:80" ht="33.75" x14ac:dyDescent="0.25">
      <c r="A2144" s="1" t="s">
        <v>1</v>
      </c>
      <c r="B2144" s="1" t="s">
        <v>1</v>
      </c>
      <c r="C2144" s="1" t="s">
        <v>1</v>
      </c>
      <c r="D2144" s="78" t="s">
        <v>1</v>
      </c>
      <c r="E2144" s="78" t="s">
        <v>1</v>
      </c>
      <c r="F2144" s="78" t="s">
        <v>1</v>
      </c>
      <c r="G2144" s="2" t="s">
        <v>1</v>
      </c>
      <c r="H2144" s="10" t="s">
        <v>30</v>
      </c>
      <c r="I2144" s="11">
        <f>SUM(I2145,I2153,I2155)</f>
        <v>1611554</v>
      </c>
      <c r="J2144" s="11">
        <f t="shared" si="5780"/>
        <v>1773406</v>
      </c>
      <c r="K2144" s="11">
        <f t="shared" ref="K2144" si="5782">SUM(K2145,K2153,K2155)</f>
        <v>1678606</v>
      </c>
      <c r="L2144" s="11">
        <f t="shared" ref="L2144:L2174" si="5783">SUM(M2144:O2144)</f>
        <v>94800</v>
      </c>
      <c r="M2144" s="11">
        <f t="shared" ref="M2144:Q2144" si="5784">SUM(M2145,M2153,M2155)</f>
        <v>73700</v>
      </c>
      <c r="N2144" s="11">
        <f t="shared" si="5784"/>
        <v>1100</v>
      </c>
      <c r="O2144" s="11">
        <f t="shared" si="5784"/>
        <v>20000</v>
      </c>
      <c r="P2144" s="11">
        <f t="shared" si="5784"/>
        <v>0</v>
      </c>
      <c r="Q2144" s="11">
        <f t="shared" si="5784"/>
        <v>0</v>
      </c>
      <c r="R2144" s="11">
        <f t="shared" ref="R2144:AG2144" si="5785">SUM(R2145,R2153,R2155)</f>
        <v>73700</v>
      </c>
      <c r="S2144" s="11">
        <f t="shared" si="5785"/>
        <v>0</v>
      </c>
      <c r="T2144" s="11">
        <f t="shared" si="5785"/>
        <v>0</v>
      </c>
      <c r="U2144" s="11">
        <f t="shared" si="5785"/>
        <v>0</v>
      </c>
      <c r="V2144" s="11">
        <f t="shared" si="5785"/>
        <v>0</v>
      </c>
      <c r="W2144" s="11">
        <f t="shared" si="5785"/>
        <v>0</v>
      </c>
      <c r="X2144" s="11">
        <f t="shared" ref="X2144" si="5786">SUM(X2145,X2153,X2155)</f>
        <v>73700</v>
      </c>
      <c r="Y2144" s="11">
        <f t="shared" si="5785"/>
        <v>0</v>
      </c>
      <c r="Z2144" s="11">
        <f t="shared" si="5785"/>
        <v>5031</v>
      </c>
      <c r="AA2144" s="11">
        <f t="shared" si="5785"/>
        <v>0</v>
      </c>
      <c r="AB2144" s="11">
        <f t="shared" si="5785"/>
        <v>4290</v>
      </c>
      <c r="AC2144" s="11">
        <f t="shared" si="5785"/>
        <v>0</v>
      </c>
      <c r="AD2144" s="11">
        <f t="shared" si="5785"/>
        <v>0</v>
      </c>
      <c r="AE2144" s="11">
        <f t="shared" si="5785"/>
        <v>5174</v>
      </c>
      <c r="AF2144" s="11">
        <f t="shared" si="5785"/>
        <v>0</v>
      </c>
      <c r="AG2144" s="11">
        <f t="shared" si="5785"/>
        <v>0</v>
      </c>
      <c r="AH2144" s="11">
        <v>14495</v>
      </c>
      <c r="AI2144" s="11">
        <v>59205</v>
      </c>
      <c r="AJ2144" s="11">
        <f t="shared" ref="AJ2144:AY2144" si="5787">SUM(AJ2145,AJ2153,AJ2155)</f>
        <v>1100</v>
      </c>
      <c r="AK2144" s="11">
        <f t="shared" si="5787"/>
        <v>0</v>
      </c>
      <c r="AL2144" s="11">
        <f t="shared" si="5787"/>
        <v>0</v>
      </c>
      <c r="AM2144" s="11">
        <f t="shared" si="5787"/>
        <v>0</v>
      </c>
      <c r="AN2144" s="11">
        <f t="shared" si="5787"/>
        <v>0</v>
      </c>
      <c r="AO2144" s="11">
        <f t="shared" si="5787"/>
        <v>0</v>
      </c>
      <c r="AP2144" s="11">
        <f t="shared" ref="AP2144" si="5788">SUM(AP2145,AP2153,AP2155)</f>
        <v>1100</v>
      </c>
      <c r="AQ2144" s="11">
        <f t="shared" si="5787"/>
        <v>0</v>
      </c>
      <c r="AR2144" s="11">
        <f t="shared" si="5787"/>
        <v>0</v>
      </c>
      <c r="AS2144" s="11">
        <f t="shared" si="5787"/>
        <v>0</v>
      </c>
      <c r="AT2144" s="11">
        <f t="shared" si="5787"/>
        <v>0</v>
      </c>
      <c r="AU2144" s="11">
        <f t="shared" si="5787"/>
        <v>0</v>
      </c>
      <c r="AV2144" s="11">
        <f t="shared" si="5787"/>
        <v>0</v>
      </c>
      <c r="AW2144" s="11">
        <f t="shared" si="5787"/>
        <v>0</v>
      </c>
      <c r="AX2144" s="11">
        <f t="shared" si="5787"/>
        <v>0</v>
      </c>
      <c r="AY2144" s="11">
        <f t="shared" si="5787"/>
        <v>0</v>
      </c>
      <c r="AZ2144" s="11">
        <v>0</v>
      </c>
      <c r="BA2144" s="11">
        <v>1100</v>
      </c>
      <c r="BB2144" s="11">
        <f t="shared" ref="BB2144:BQ2144" si="5789">SUM(BB2145,BB2153,BB2155)</f>
        <v>20000</v>
      </c>
      <c r="BC2144" s="11">
        <f t="shared" si="5789"/>
        <v>11464</v>
      </c>
      <c r="BD2144" s="11">
        <f t="shared" si="5789"/>
        <v>0</v>
      </c>
      <c r="BE2144" s="11">
        <f t="shared" si="5789"/>
        <v>0</v>
      </c>
      <c r="BF2144" s="11">
        <f t="shared" si="5789"/>
        <v>0</v>
      </c>
      <c r="BG2144" s="11">
        <f t="shared" si="5789"/>
        <v>0</v>
      </c>
      <c r="BH2144" s="11">
        <f t="shared" ref="BH2144" si="5790">SUM(BH2145,BH2153,BH2155)</f>
        <v>31464</v>
      </c>
      <c r="BI2144" s="11">
        <f t="shared" si="5789"/>
        <v>0</v>
      </c>
      <c r="BJ2144" s="11">
        <f t="shared" si="5789"/>
        <v>0</v>
      </c>
      <c r="BK2144" s="11">
        <f t="shared" si="5789"/>
        <v>11464</v>
      </c>
      <c r="BL2144" s="11">
        <f t="shared" si="5789"/>
        <v>0</v>
      </c>
      <c r="BM2144" s="11">
        <f t="shared" si="5789"/>
        <v>0</v>
      </c>
      <c r="BN2144" s="11">
        <f t="shared" si="5789"/>
        <v>0</v>
      </c>
      <c r="BO2144" s="11">
        <f t="shared" si="5789"/>
        <v>0</v>
      </c>
      <c r="BP2144" s="11">
        <f t="shared" si="5789"/>
        <v>1600</v>
      </c>
      <c r="BQ2144" s="11">
        <f t="shared" si="5789"/>
        <v>0</v>
      </c>
      <c r="BR2144" s="11">
        <v>13064</v>
      </c>
      <c r="BS2144" s="11">
        <v>18400</v>
      </c>
      <c r="BT2144" s="11">
        <f t="shared" ref="BT2144:BZ2144" si="5791">SUM(BT2145,BT2153,BT2155)</f>
        <v>1856431</v>
      </c>
      <c r="BU2144" s="11">
        <f t="shared" si="5791"/>
        <v>1763560</v>
      </c>
      <c r="BV2144" s="11">
        <f t="shared" si="5791"/>
        <v>976360</v>
      </c>
      <c r="BW2144" s="11">
        <f t="shared" si="5791"/>
        <v>381265</v>
      </c>
      <c r="BX2144" s="11">
        <f t="shared" si="5791"/>
        <v>140900</v>
      </c>
      <c r="BY2144" s="11">
        <f t="shared" si="5791"/>
        <v>116532</v>
      </c>
      <c r="BZ2144" s="11">
        <f t="shared" si="5791"/>
        <v>123833</v>
      </c>
      <c r="CA2144" s="11">
        <f t="shared" si="5781"/>
        <v>1357625</v>
      </c>
      <c r="CB2144" s="123">
        <f t="shared" ref="CB2144:CB2174" si="5792">IF(BU2144=0,"-",CA2144/BU2144*100)</f>
        <v>76.9820703576856</v>
      </c>
    </row>
    <row r="2145" spans="1:80" x14ac:dyDescent="0.25">
      <c r="A2145" s="4" t="s">
        <v>928</v>
      </c>
      <c r="B2145" s="4" t="s">
        <v>88</v>
      </c>
      <c r="C2145" s="4" t="s">
        <v>1147</v>
      </c>
      <c r="D2145" s="79" t="s">
        <v>1148</v>
      </c>
      <c r="E2145" s="78" t="s">
        <v>31</v>
      </c>
      <c r="F2145" s="78" t="s">
        <v>1</v>
      </c>
      <c r="G2145" s="2" t="s">
        <v>1</v>
      </c>
      <c r="H2145" s="2" t="s">
        <v>32</v>
      </c>
      <c r="I2145" s="12">
        <f>SUM(I2146,I2147)</f>
        <v>1183532</v>
      </c>
      <c r="J2145" s="12">
        <f t="shared" si="5780"/>
        <v>1321547</v>
      </c>
      <c r="K2145" s="12">
        <f t="shared" ref="K2145" si="5793">SUM(K2146,K2147)</f>
        <v>1299447</v>
      </c>
      <c r="L2145" s="12">
        <f t="shared" si="5783"/>
        <v>22100</v>
      </c>
      <c r="M2145" s="12">
        <f t="shared" ref="M2145:Q2145" si="5794">SUM(M2146,M2147)</f>
        <v>22100</v>
      </c>
      <c r="N2145" s="12">
        <f t="shared" si="5794"/>
        <v>0</v>
      </c>
      <c r="O2145" s="12">
        <f t="shared" si="5794"/>
        <v>0</v>
      </c>
      <c r="P2145" s="12">
        <f t="shared" si="5794"/>
        <v>0</v>
      </c>
      <c r="Q2145" s="12">
        <f t="shared" si="5794"/>
        <v>0</v>
      </c>
      <c r="R2145" s="12">
        <f t="shared" ref="R2145:AG2145" si="5795">SUM(R2146,R2147)</f>
        <v>22100</v>
      </c>
      <c r="S2145" s="12">
        <f t="shared" si="5795"/>
        <v>0</v>
      </c>
      <c r="T2145" s="12">
        <f t="shared" si="5795"/>
        <v>0</v>
      </c>
      <c r="U2145" s="12">
        <f t="shared" si="5795"/>
        <v>0</v>
      </c>
      <c r="V2145" s="12">
        <f t="shared" si="5795"/>
        <v>0</v>
      </c>
      <c r="W2145" s="12">
        <f t="shared" si="5795"/>
        <v>0</v>
      </c>
      <c r="X2145" s="12">
        <f t="shared" ref="X2145" si="5796">SUM(X2146,X2147)</f>
        <v>22100</v>
      </c>
      <c r="Y2145" s="12">
        <f t="shared" si="5795"/>
        <v>0</v>
      </c>
      <c r="Z2145" s="12">
        <f t="shared" si="5795"/>
        <v>1031</v>
      </c>
      <c r="AA2145" s="12">
        <f t="shared" si="5795"/>
        <v>0</v>
      </c>
      <c r="AB2145" s="12">
        <f t="shared" si="5795"/>
        <v>0</v>
      </c>
      <c r="AC2145" s="12">
        <f t="shared" si="5795"/>
        <v>0</v>
      </c>
      <c r="AD2145" s="12">
        <f t="shared" si="5795"/>
        <v>0</v>
      </c>
      <c r="AE2145" s="12">
        <f t="shared" si="5795"/>
        <v>0</v>
      </c>
      <c r="AF2145" s="12">
        <f t="shared" si="5795"/>
        <v>0</v>
      </c>
      <c r="AG2145" s="12">
        <f t="shared" si="5795"/>
        <v>0</v>
      </c>
      <c r="AH2145" s="12">
        <v>1031</v>
      </c>
      <c r="AI2145" s="12">
        <v>21069</v>
      </c>
      <c r="AJ2145" s="12">
        <f t="shared" ref="AJ2145:AY2145" si="5797">SUM(AJ2146,AJ2147)</f>
        <v>0</v>
      </c>
      <c r="AK2145" s="12">
        <f t="shared" si="5797"/>
        <v>0</v>
      </c>
      <c r="AL2145" s="12">
        <f t="shared" si="5797"/>
        <v>0</v>
      </c>
      <c r="AM2145" s="12">
        <f t="shared" si="5797"/>
        <v>0</v>
      </c>
      <c r="AN2145" s="12">
        <f t="shared" si="5797"/>
        <v>0</v>
      </c>
      <c r="AO2145" s="12">
        <f t="shared" si="5797"/>
        <v>0</v>
      </c>
      <c r="AP2145" s="12">
        <f t="shared" ref="AP2145" si="5798">SUM(AP2146,AP2147)</f>
        <v>0</v>
      </c>
      <c r="AQ2145" s="12">
        <f t="shared" si="5797"/>
        <v>0</v>
      </c>
      <c r="AR2145" s="12">
        <f t="shared" si="5797"/>
        <v>0</v>
      </c>
      <c r="AS2145" s="12">
        <f t="shared" si="5797"/>
        <v>0</v>
      </c>
      <c r="AT2145" s="12">
        <f t="shared" si="5797"/>
        <v>0</v>
      </c>
      <c r="AU2145" s="12">
        <f t="shared" si="5797"/>
        <v>0</v>
      </c>
      <c r="AV2145" s="12">
        <f t="shared" si="5797"/>
        <v>0</v>
      </c>
      <c r="AW2145" s="12">
        <f t="shared" si="5797"/>
        <v>0</v>
      </c>
      <c r="AX2145" s="12">
        <f t="shared" si="5797"/>
        <v>0</v>
      </c>
      <c r="AY2145" s="12">
        <f t="shared" si="5797"/>
        <v>0</v>
      </c>
      <c r="AZ2145" s="12">
        <v>0</v>
      </c>
      <c r="BA2145" s="12">
        <v>0</v>
      </c>
      <c r="BB2145" s="12">
        <f t="shared" ref="BB2145:BQ2145" si="5799">SUM(BB2146,BB2147)</f>
        <v>0</v>
      </c>
      <c r="BC2145" s="12">
        <f t="shared" si="5799"/>
        <v>0</v>
      </c>
      <c r="BD2145" s="12">
        <f t="shared" si="5799"/>
        <v>0</v>
      </c>
      <c r="BE2145" s="12">
        <f t="shared" si="5799"/>
        <v>0</v>
      </c>
      <c r="BF2145" s="12">
        <f t="shared" si="5799"/>
        <v>0</v>
      </c>
      <c r="BG2145" s="12">
        <f t="shared" si="5799"/>
        <v>0</v>
      </c>
      <c r="BH2145" s="12">
        <f t="shared" ref="BH2145" si="5800">SUM(BH2146,BH2147)</f>
        <v>0</v>
      </c>
      <c r="BI2145" s="12">
        <f t="shared" si="5799"/>
        <v>0</v>
      </c>
      <c r="BJ2145" s="12">
        <f t="shared" si="5799"/>
        <v>0</v>
      </c>
      <c r="BK2145" s="12">
        <f t="shared" si="5799"/>
        <v>0</v>
      </c>
      <c r="BL2145" s="12">
        <f t="shared" si="5799"/>
        <v>0</v>
      </c>
      <c r="BM2145" s="12">
        <f t="shared" si="5799"/>
        <v>0</v>
      </c>
      <c r="BN2145" s="12">
        <f t="shared" si="5799"/>
        <v>0</v>
      </c>
      <c r="BO2145" s="12">
        <f t="shared" si="5799"/>
        <v>0</v>
      </c>
      <c r="BP2145" s="12">
        <f t="shared" si="5799"/>
        <v>0</v>
      </c>
      <c r="BQ2145" s="12">
        <f t="shared" si="5799"/>
        <v>0</v>
      </c>
      <c r="BR2145" s="12">
        <v>0</v>
      </c>
      <c r="BS2145" s="12">
        <v>0</v>
      </c>
      <c r="BT2145" s="12">
        <f t="shared" ref="BT2145:BZ2145" si="5801">SUM(BT2146,BT2147)</f>
        <v>1378419</v>
      </c>
      <c r="BU2145" s="12">
        <f t="shared" si="5801"/>
        <v>1358248</v>
      </c>
      <c r="BV2145" s="12">
        <f t="shared" si="5801"/>
        <v>769578</v>
      </c>
      <c r="BW2145" s="12">
        <f t="shared" si="5801"/>
        <v>291260</v>
      </c>
      <c r="BX2145" s="12">
        <f t="shared" si="5801"/>
        <v>107960</v>
      </c>
      <c r="BY2145" s="12">
        <f t="shared" si="5801"/>
        <v>88000</v>
      </c>
      <c r="BZ2145" s="12">
        <f t="shared" si="5801"/>
        <v>95300</v>
      </c>
      <c r="CA2145" s="12">
        <f t="shared" si="5781"/>
        <v>1060838</v>
      </c>
      <c r="CB2145" s="124">
        <f t="shared" si="5792"/>
        <v>78.103409686596265</v>
      </c>
    </row>
    <row r="2146" spans="1:80" x14ac:dyDescent="0.25">
      <c r="A2146" s="4" t="s">
        <v>928</v>
      </c>
      <c r="B2146" s="4" t="s">
        <v>88</v>
      </c>
      <c r="C2146" s="4" t="s">
        <v>1147</v>
      </c>
      <c r="D2146" s="79" t="s">
        <v>1148</v>
      </c>
      <c r="E2146" s="89">
        <v>6111</v>
      </c>
      <c r="F2146" s="79"/>
      <c r="G2146" s="75" t="s">
        <v>1906</v>
      </c>
      <c r="H2146" s="13" t="s">
        <v>33</v>
      </c>
      <c r="I2146" s="14">
        <v>1029532</v>
      </c>
      <c r="J2146" s="14">
        <f t="shared" si="5780"/>
        <v>1137447</v>
      </c>
      <c r="K2146" s="14">
        <v>1117447</v>
      </c>
      <c r="L2146" s="14">
        <f t="shared" si="5783"/>
        <v>20000</v>
      </c>
      <c r="M2146" s="14">
        <v>20000</v>
      </c>
      <c r="N2146" s="14">
        <v>0</v>
      </c>
      <c r="O2146" s="14">
        <v>0</v>
      </c>
      <c r="P2146" s="14">
        <v>0</v>
      </c>
      <c r="Q2146" s="14">
        <v>0</v>
      </c>
      <c r="R2146" s="14">
        <v>20000</v>
      </c>
      <c r="S2146" s="14"/>
      <c r="T2146" s="14"/>
      <c r="U2146" s="14"/>
      <c r="V2146" s="14"/>
      <c r="W2146" s="14"/>
      <c r="X2146" s="14">
        <f t="shared" si="5777"/>
        <v>20000</v>
      </c>
      <c r="Y2146" s="14"/>
      <c r="Z2146" s="14">
        <v>1031</v>
      </c>
      <c r="AA2146" s="14"/>
      <c r="AB2146" s="14"/>
      <c r="AC2146" s="14"/>
      <c r="AD2146" s="14"/>
      <c r="AE2146" s="14"/>
      <c r="AF2146" s="14"/>
      <c r="AG2146" s="14"/>
      <c r="AH2146" s="14">
        <v>1031</v>
      </c>
      <c r="AI2146" s="14">
        <v>18969</v>
      </c>
      <c r="AJ2146" s="14">
        <v>0</v>
      </c>
      <c r="AK2146" s="14"/>
      <c r="AL2146" s="14"/>
      <c r="AM2146" s="14"/>
      <c r="AN2146" s="14"/>
      <c r="AO2146" s="14"/>
      <c r="AP2146" s="14">
        <f t="shared" si="5778"/>
        <v>0</v>
      </c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>
        <v>0</v>
      </c>
      <c r="BA2146" s="14">
        <v>0</v>
      </c>
      <c r="BB2146" s="14">
        <v>0</v>
      </c>
      <c r="BC2146" s="14"/>
      <c r="BD2146" s="14"/>
      <c r="BE2146" s="14"/>
      <c r="BF2146" s="14"/>
      <c r="BG2146" s="14"/>
      <c r="BH2146" s="14">
        <f t="shared" si="5779"/>
        <v>0</v>
      </c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>
        <v>0</v>
      </c>
      <c r="BS2146" s="14">
        <v>0</v>
      </c>
      <c r="BT2146" s="14">
        <v>1194319</v>
      </c>
      <c r="BU2146" s="14">
        <v>1174319</v>
      </c>
      <c r="BV2146" s="14">
        <v>667689</v>
      </c>
      <c r="BW2146" s="14">
        <f t="shared" si="5722"/>
        <v>267860</v>
      </c>
      <c r="BX2146" s="14">
        <v>97860</v>
      </c>
      <c r="BY2146" s="14">
        <v>85000</v>
      </c>
      <c r="BZ2146" s="14">
        <v>85000</v>
      </c>
      <c r="CA2146" s="14">
        <f t="shared" si="5781"/>
        <v>935549</v>
      </c>
      <c r="CB2146" s="122">
        <f t="shared" si="5792"/>
        <v>79.66736465985818</v>
      </c>
    </row>
    <row r="2147" spans="1:80" x14ac:dyDescent="0.25">
      <c r="A2147" s="1" t="s">
        <v>928</v>
      </c>
      <c r="B2147" s="1" t="s">
        <v>88</v>
      </c>
      <c r="C2147" s="1" t="s">
        <v>1147</v>
      </c>
      <c r="D2147" s="82" t="s">
        <v>1148</v>
      </c>
      <c r="E2147" s="82" t="s">
        <v>34</v>
      </c>
      <c r="F2147" s="79" t="s">
        <v>1</v>
      </c>
      <c r="G2147" s="13" t="s">
        <v>1</v>
      </c>
      <c r="H2147" s="2" t="s">
        <v>35</v>
      </c>
      <c r="I2147" s="12">
        <f>SUM(I2148:I2152)</f>
        <v>154000</v>
      </c>
      <c r="J2147" s="12">
        <f t="shared" si="5780"/>
        <v>184100</v>
      </c>
      <c r="K2147" s="12">
        <f t="shared" ref="K2147" si="5802">SUM(K2148:K2152)</f>
        <v>182000</v>
      </c>
      <c r="L2147" s="12">
        <f t="shared" si="5783"/>
        <v>2100</v>
      </c>
      <c r="M2147" s="12">
        <f t="shared" ref="M2147:Q2147" si="5803">SUM(M2148:M2152)</f>
        <v>2100</v>
      </c>
      <c r="N2147" s="12">
        <f t="shared" si="5803"/>
        <v>0</v>
      </c>
      <c r="O2147" s="12">
        <f t="shared" si="5803"/>
        <v>0</v>
      </c>
      <c r="P2147" s="12">
        <f t="shared" si="5803"/>
        <v>0</v>
      </c>
      <c r="Q2147" s="12">
        <f t="shared" si="5803"/>
        <v>0</v>
      </c>
      <c r="R2147" s="12">
        <f t="shared" ref="R2147:AG2147" si="5804">SUM(R2148:R2152)</f>
        <v>2100</v>
      </c>
      <c r="S2147" s="12">
        <f t="shared" si="5804"/>
        <v>0</v>
      </c>
      <c r="T2147" s="12">
        <f t="shared" si="5804"/>
        <v>0</v>
      </c>
      <c r="U2147" s="12">
        <f t="shared" si="5804"/>
        <v>0</v>
      </c>
      <c r="V2147" s="12">
        <f t="shared" si="5804"/>
        <v>0</v>
      </c>
      <c r="W2147" s="12">
        <f t="shared" si="5804"/>
        <v>0</v>
      </c>
      <c r="X2147" s="12">
        <f t="shared" si="5804"/>
        <v>2100</v>
      </c>
      <c r="Y2147" s="12">
        <f t="shared" si="5804"/>
        <v>0</v>
      </c>
      <c r="Z2147" s="12">
        <f t="shared" si="5804"/>
        <v>0</v>
      </c>
      <c r="AA2147" s="12">
        <f t="shared" si="5804"/>
        <v>0</v>
      </c>
      <c r="AB2147" s="12">
        <f t="shared" si="5804"/>
        <v>0</v>
      </c>
      <c r="AC2147" s="12">
        <f t="shared" si="5804"/>
        <v>0</v>
      </c>
      <c r="AD2147" s="12">
        <f t="shared" si="5804"/>
        <v>0</v>
      </c>
      <c r="AE2147" s="12">
        <f t="shared" si="5804"/>
        <v>0</v>
      </c>
      <c r="AF2147" s="12">
        <f t="shared" si="5804"/>
        <v>0</v>
      </c>
      <c r="AG2147" s="12">
        <f t="shared" si="5804"/>
        <v>0</v>
      </c>
      <c r="AH2147" s="12">
        <v>0</v>
      </c>
      <c r="AI2147" s="12">
        <v>2100</v>
      </c>
      <c r="AJ2147" s="12">
        <f t="shared" ref="AJ2147:AY2147" si="5805">SUM(AJ2148:AJ2152)</f>
        <v>0</v>
      </c>
      <c r="AK2147" s="12">
        <f t="shared" si="5805"/>
        <v>0</v>
      </c>
      <c r="AL2147" s="12">
        <f t="shared" si="5805"/>
        <v>0</v>
      </c>
      <c r="AM2147" s="12">
        <f t="shared" si="5805"/>
        <v>0</v>
      </c>
      <c r="AN2147" s="12">
        <f t="shared" si="5805"/>
        <v>0</v>
      </c>
      <c r="AO2147" s="12">
        <f t="shared" si="5805"/>
        <v>0</v>
      </c>
      <c r="AP2147" s="12">
        <f t="shared" si="5805"/>
        <v>0</v>
      </c>
      <c r="AQ2147" s="12">
        <f t="shared" si="5805"/>
        <v>0</v>
      </c>
      <c r="AR2147" s="12">
        <f t="shared" si="5805"/>
        <v>0</v>
      </c>
      <c r="AS2147" s="12">
        <f t="shared" si="5805"/>
        <v>0</v>
      </c>
      <c r="AT2147" s="12">
        <f t="shared" si="5805"/>
        <v>0</v>
      </c>
      <c r="AU2147" s="12">
        <f t="shared" si="5805"/>
        <v>0</v>
      </c>
      <c r="AV2147" s="12">
        <f t="shared" si="5805"/>
        <v>0</v>
      </c>
      <c r="AW2147" s="12">
        <f t="shared" si="5805"/>
        <v>0</v>
      </c>
      <c r="AX2147" s="12">
        <f t="shared" si="5805"/>
        <v>0</v>
      </c>
      <c r="AY2147" s="12">
        <f t="shared" si="5805"/>
        <v>0</v>
      </c>
      <c r="AZ2147" s="12">
        <v>0</v>
      </c>
      <c r="BA2147" s="12">
        <v>0</v>
      </c>
      <c r="BB2147" s="12">
        <f t="shared" ref="BB2147:BQ2147" si="5806">SUM(BB2148:BB2152)</f>
        <v>0</v>
      </c>
      <c r="BC2147" s="12">
        <f t="shared" si="5806"/>
        <v>0</v>
      </c>
      <c r="BD2147" s="12">
        <f t="shared" si="5806"/>
        <v>0</v>
      </c>
      <c r="BE2147" s="12">
        <f t="shared" si="5806"/>
        <v>0</v>
      </c>
      <c r="BF2147" s="12">
        <f t="shared" si="5806"/>
        <v>0</v>
      </c>
      <c r="BG2147" s="12">
        <f t="shared" si="5806"/>
        <v>0</v>
      </c>
      <c r="BH2147" s="12">
        <f t="shared" si="5806"/>
        <v>0</v>
      </c>
      <c r="BI2147" s="12">
        <f t="shared" si="5806"/>
        <v>0</v>
      </c>
      <c r="BJ2147" s="12">
        <f t="shared" si="5806"/>
        <v>0</v>
      </c>
      <c r="BK2147" s="12">
        <f t="shared" si="5806"/>
        <v>0</v>
      </c>
      <c r="BL2147" s="12">
        <f t="shared" si="5806"/>
        <v>0</v>
      </c>
      <c r="BM2147" s="12">
        <f t="shared" si="5806"/>
        <v>0</v>
      </c>
      <c r="BN2147" s="12">
        <f t="shared" si="5806"/>
        <v>0</v>
      </c>
      <c r="BO2147" s="12">
        <f t="shared" si="5806"/>
        <v>0</v>
      </c>
      <c r="BP2147" s="12">
        <f t="shared" si="5806"/>
        <v>0</v>
      </c>
      <c r="BQ2147" s="12">
        <f t="shared" si="5806"/>
        <v>0</v>
      </c>
      <c r="BR2147" s="12">
        <v>0</v>
      </c>
      <c r="BS2147" s="12">
        <v>0</v>
      </c>
      <c r="BT2147" s="12">
        <f t="shared" ref="BT2147:BX2147" si="5807">SUM(BT2148:BT2152)</f>
        <v>184100</v>
      </c>
      <c r="BU2147" s="12">
        <f t="shared" si="5807"/>
        <v>183929</v>
      </c>
      <c r="BV2147" s="12">
        <f t="shared" si="5807"/>
        <v>101889</v>
      </c>
      <c r="BW2147" s="12">
        <f t="shared" si="5807"/>
        <v>23400</v>
      </c>
      <c r="BX2147" s="12">
        <f t="shared" si="5807"/>
        <v>10100</v>
      </c>
      <c r="BY2147" s="12">
        <f t="shared" ref="BY2147" si="5808">SUM(BY2148:BY2152)</f>
        <v>3000</v>
      </c>
      <c r="BZ2147" s="12">
        <f t="shared" ref="BZ2147" si="5809">SUM(BZ2148:BZ2152)</f>
        <v>10300</v>
      </c>
      <c r="CA2147" s="12">
        <f t="shared" si="5781"/>
        <v>125289</v>
      </c>
      <c r="CB2147" s="124">
        <f t="shared" si="5792"/>
        <v>68.118132540273692</v>
      </c>
    </row>
    <row r="2148" spans="1:80" x14ac:dyDescent="0.25">
      <c r="A2148" s="4" t="s">
        <v>928</v>
      </c>
      <c r="B2148" s="4" t="s">
        <v>88</v>
      </c>
      <c r="C2148" s="4" t="s">
        <v>1147</v>
      </c>
      <c r="D2148" s="79" t="s">
        <v>1148</v>
      </c>
      <c r="E2148" s="89">
        <v>6112</v>
      </c>
      <c r="F2148" s="79" t="s">
        <v>1150</v>
      </c>
      <c r="G2148" s="75" t="s">
        <v>1906</v>
      </c>
      <c r="H2148" s="13" t="s">
        <v>92</v>
      </c>
      <c r="I2148" s="14">
        <v>19500</v>
      </c>
      <c r="J2148" s="14">
        <f t="shared" si="5780"/>
        <v>22500</v>
      </c>
      <c r="K2148" s="14">
        <v>22000</v>
      </c>
      <c r="L2148" s="14">
        <f t="shared" si="5783"/>
        <v>500</v>
      </c>
      <c r="M2148" s="14">
        <v>500</v>
      </c>
      <c r="N2148" s="14">
        <v>0</v>
      </c>
      <c r="O2148" s="14">
        <v>0</v>
      </c>
      <c r="P2148" s="14">
        <v>0</v>
      </c>
      <c r="Q2148" s="14">
        <v>0</v>
      </c>
      <c r="R2148" s="14">
        <v>500</v>
      </c>
      <c r="S2148" s="14"/>
      <c r="T2148" s="14"/>
      <c r="U2148" s="14"/>
      <c r="V2148" s="14"/>
      <c r="W2148" s="14"/>
      <c r="X2148" s="14">
        <f t="shared" si="5777"/>
        <v>500</v>
      </c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>
        <v>0</v>
      </c>
      <c r="AI2148" s="14">
        <v>500</v>
      </c>
      <c r="AJ2148" s="14">
        <v>0</v>
      </c>
      <c r="AK2148" s="14"/>
      <c r="AL2148" s="14"/>
      <c r="AM2148" s="14"/>
      <c r="AN2148" s="14"/>
      <c r="AO2148" s="14"/>
      <c r="AP2148" s="14">
        <f t="shared" si="5778"/>
        <v>0</v>
      </c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>
        <v>0</v>
      </c>
      <c r="BA2148" s="14">
        <v>0</v>
      </c>
      <c r="BB2148" s="14">
        <v>0</v>
      </c>
      <c r="BC2148" s="14"/>
      <c r="BD2148" s="14"/>
      <c r="BE2148" s="14"/>
      <c r="BF2148" s="14"/>
      <c r="BG2148" s="14"/>
      <c r="BH2148" s="14">
        <f t="shared" si="5779"/>
        <v>0</v>
      </c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>
        <v>0</v>
      </c>
      <c r="BS2148" s="14">
        <v>0</v>
      </c>
      <c r="BT2148" s="14">
        <v>22500</v>
      </c>
      <c r="BU2148" s="14">
        <v>22000</v>
      </c>
      <c r="BV2148" s="14">
        <v>10999</v>
      </c>
      <c r="BW2148" s="14">
        <f t="shared" si="5722"/>
        <v>5500</v>
      </c>
      <c r="BX2148" s="14">
        <v>1900</v>
      </c>
      <c r="BY2148" s="14">
        <v>1800</v>
      </c>
      <c r="BZ2148" s="14">
        <v>1800</v>
      </c>
      <c r="CA2148" s="14">
        <f t="shared" si="5781"/>
        <v>16499</v>
      </c>
      <c r="CB2148" s="122">
        <f t="shared" si="5792"/>
        <v>74.99545454545455</v>
      </c>
    </row>
    <row r="2149" spans="1:80" x14ac:dyDescent="0.25">
      <c r="A2149" s="4" t="s">
        <v>928</v>
      </c>
      <c r="B2149" s="4" t="s">
        <v>88</v>
      </c>
      <c r="C2149" s="4" t="s">
        <v>1147</v>
      </c>
      <c r="D2149" s="79" t="s">
        <v>1148</v>
      </c>
      <c r="E2149" s="89">
        <v>6112</v>
      </c>
      <c r="F2149" s="79" t="s">
        <v>1151</v>
      </c>
      <c r="G2149" s="75" t="s">
        <v>1906</v>
      </c>
      <c r="H2149" s="13" t="s">
        <v>39</v>
      </c>
      <c r="I2149" s="14">
        <v>85500</v>
      </c>
      <c r="J2149" s="14">
        <f t="shared" si="5780"/>
        <v>91000</v>
      </c>
      <c r="K2149" s="14">
        <v>90000</v>
      </c>
      <c r="L2149" s="14">
        <f t="shared" si="5783"/>
        <v>1000</v>
      </c>
      <c r="M2149" s="14">
        <v>1000</v>
      </c>
      <c r="N2149" s="14">
        <v>0</v>
      </c>
      <c r="O2149" s="14">
        <v>0</v>
      </c>
      <c r="P2149" s="14">
        <v>0</v>
      </c>
      <c r="Q2149" s="14">
        <v>0</v>
      </c>
      <c r="R2149" s="14">
        <v>1000</v>
      </c>
      <c r="S2149" s="14"/>
      <c r="T2149" s="14"/>
      <c r="U2149" s="14"/>
      <c r="V2149" s="14"/>
      <c r="W2149" s="14"/>
      <c r="X2149" s="14">
        <f t="shared" si="5777"/>
        <v>1000</v>
      </c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>
        <v>0</v>
      </c>
      <c r="AI2149" s="14">
        <v>1000</v>
      </c>
      <c r="AJ2149" s="14">
        <v>0</v>
      </c>
      <c r="AK2149" s="14"/>
      <c r="AL2149" s="14"/>
      <c r="AM2149" s="14"/>
      <c r="AN2149" s="14"/>
      <c r="AO2149" s="14"/>
      <c r="AP2149" s="14">
        <f t="shared" si="5778"/>
        <v>0</v>
      </c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>
        <v>0</v>
      </c>
      <c r="BA2149" s="14">
        <v>0</v>
      </c>
      <c r="BB2149" s="14">
        <v>0</v>
      </c>
      <c r="BC2149" s="14"/>
      <c r="BD2149" s="14"/>
      <c r="BE2149" s="14"/>
      <c r="BF2149" s="14"/>
      <c r="BG2149" s="14"/>
      <c r="BH2149" s="14">
        <f t="shared" si="5779"/>
        <v>0</v>
      </c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>
        <v>0</v>
      </c>
      <c r="BS2149" s="14">
        <v>0</v>
      </c>
      <c r="BT2149" s="14">
        <v>91000</v>
      </c>
      <c r="BU2149" s="14">
        <v>90000</v>
      </c>
      <c r="BV2149" s="14">
        <v>49068</v>
      </c>
      <c r="BW2149" s="14">
        <f t="shared" si="5722"/>
        <v>17900</v>
      </c>
      <c r="BX2149" s="14">
        <v>8200</v>
      </c>
      <c r="BY2149" s="14">
        <v>1200</v>
      </c>
      <c r="BZ2149" s="14">
        <v>8500</v>
      </c>
      <c r="CA2149" s="14">
        <f t="shared" si="5781"/>
        <v>66968</v>
      </c>
      <c r="CB2149" s="122">
        <f t="shared" si="5792"/>
        <v>74.408888888888896</v>
      </c>
    </row>
    <row r="2150" spans="1:80" x14ac:dyDescent="0.25">
      <c r="A2150" s="4" t="s">
        <v>928</v>
      </c>
      <c r="B2150" s="4" t="s">
        <v>88</v>
      </c>
      <c r="C2150" s="4" t="s">
        <v>1147</v>
      </c>
      <c r="D2150" s="79" t="s">
        <v>1148</v>
      </c>
      <c r="E2150" s="89">
        <v>6112</v>
      </c>
      <c r="F2150" s="79" t="s">
        <v>1152</v>
      </c>
      <c r="G2150" s="75" t="s">
        <v>1906</v>
      </c>
      <c r="H2150" s="13" t="s">
        <v>41</v>
      </c>
      <c r="I2150" s="14">
        <v>20600</v>
      </c>
      <c r="J2150" s="14">
        <f t="shared" si="5780"/>
        <v>20600</v>
      </c>
      <c r="K2150" s="14">
        <v>20000</v>
      </c>
      <c r="L2150" s="14">
        <f t="shared" si="5783"/>
        <v>600</v>
      </c>
      <c r="M2150" s="14">
        <v>600</v>
      </c>
      <c r="N2150" s="14">
        <v>0</v>
      </c>
      <c r="O2150" s="14">
        <v>0</v>
      </c>
      <c r="P2150" s="14">
        <v>0</v>
      </c>
      <c r="Q2150" s="14">
        <v>0</v>
      </c>
      <c r="R2150" s="14">
        <v>600</v>
      </c>
      <c r="S2150" s="14"/>
      <c r="T2150" s="14"/>
      <c r="U2150" s="14"/>
      <c r="V2150" s="14"/>
      <c r="W2150" s="14"/>
      <c r="X2150" s="14">
        <f t="shared" si="5777"/>
        <v>600</v>
      </c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>
        <v>0</v>
      </c>
      <c r="AI2150" s="14">
        <v>600</v>
      </c>
      <c r="AJ2150" s="14">
        <v>0</v>
      </c>
      <c r="AK2150" s="14"/>
      <c r="AL2150" s="14"/>
      <c r="AM2150" s="14"/>
      <c r="AN2150" s="14"/>
      <c r="AO2150" s="14"/>
      <c r="AP2150" s="14">
        <f t="shared" si="5778"/>
        <v>0</v>
      </c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>
        <v>0</v>
      </c>
      <c r="BA2150" s="14">
        <v>0</v>
      </c>
      <c r="BB2150" s="14">
        <v>0</v>
      </c>
      <c r="BC2150" s="14"/>
      <c r="BD2150" s="14"/>
      <c r="BE2150" s="14"/>
      <c r="BF2150" s="14"/>
      <c r="BG2150" s="14"/>
      <c r="BH2150" s="14">
        <f t="shared" si="5779"/>
        <v>0</v>
      </c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>
        <v>0</v>
      </c>
      <c r="BS2150" s="14">
        <v>0</v>
      </c>
      <c r="BT2150" s="14">
        <v>20600</v>
      </c>
      <c r="BU2150" s="14">
        <v>21929</v>
      </c>
      <c r="BV2150" s="14">
        <v>21929</v>
      </c>
      <c r="BW2150" s="14">
        <f t="shared" si="5722"/>
        <v>0</v>
      </c>
      <c r="BX2150" s="14"/>
      <c r="BY2150" s="14"/>
      <c r="BZ2150" s="14"/>
      <c r="CA2150" s="14">
        <f t="shared" si="5781"/>
        <v>21929</v>
      </c>
      <c r="CB2150" s="122">
        <f t="shared" si="5792"/>
        <v>100</v>
      </c>
    </row>
    <row r="2151" spans="1:80" x14ac:dyDescent="0.25">
      <c r="A2151" s="4" t="s">
        <v>928</v>
      </c>
      <c r="B2151" s="4" t="s">
        <v>88</v>
      </c>
      <c r="C2151" s="4" t="s">
        <v>1147</v>
      </c>
      <c r="D2151" s="79" t="s">
        <v>1148</v>
      </c>
      <c r="E2151" s="89">
        <v>6112</v>
      </c>
      <c r="F2151" s="79" t="s">
        <v>1153</v>
      </c>
      <c r="G2151" s="75" t="s">
        <v>1906</v>
      </c>
      <c r="H2151" s="13" t="s">
        <v>37</v>
      </c>
      <c r="I2151" s="14">
        <v>8400</v>
      </c>
      <c r="J2151" s="14">
        <f t="shared" si="5780"/>
        <v>30000</v>
      </c>
      <c r="K2151" s="14">
        <v>30000</v>
      </c>
      <c r="L2151" s="14">
        <f t="shared" si="5783"/>
        <v>0</v>
      </c>
      <c r="M2151" s="14">
        <v>0</v>
      </c>
      <c r="N2151" s="14">
        <v>0</v>
      </c>
      <c r="O2151" s="14">
        <v>0</v>
      </c>
      <c r="P2151" s="14">
        <v>0</v>
      </c>
      <c r="Q2151" s="14">
        <v>0</v>
      </c>
      <c r="R2151" s="14">
        <v>0</v>
      </c>
      <c r="S2151" s="14"/>
      <c r="T2151" s="14"/>
      <c r="U2151" s="14"/>
      <c r="V2151" s="14"/>
      <c r="W2151" s="14"/>
      <c r="X2151" s="14">
        <f t="shared" si="5777"/>
        <v>0</v>
      </c>
      <c r="Y2151" s="14"/>
      <c r="Z2151" s="14"/>
      <c r="AA2151" s="14"/>
      <c r="AB2151" s="14"/>
      <c r="AC2151" s="14"/>
      <c r="AD2151" s="14"/>
      <c r="AE2151" s="14"/>
      <c r="AF2151" s="14"/>
      <c r="AG2151" s="14"/>
      <c r="AH2151" s="14">
        <v>0</v>
      </c>
      <c r="AI2151" s="14">
        <v>0</v>
      </c>
      <c r="AJ2151" s="14">
        <v>0</v>
      </c>
      <c r="AK2151" s="14"/>
      <c r="AL2151" s="14"/>
      <c r="AM2151" s="14"/>
      <c r="AN2151" s="14"/>
      <c r="AO2151" s="14"/>
      <c r="AP2151" s="14">
        <f t="shared" si="5778"/>
        <v>0</v>
      </c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>
        <v>0</v>
      </c>
      <c r="BA2151" s="14">
        <v>0</v>
      </c>
      <c r="BB2151" s="14">
        <v>0</v>
      </c>
      <c r="BC2151" s="14"/>
      <c r="BD2151" s="14"/>
      <c r="BE2151" s="14"/>
      <c r="BF2151" s="14"/>
      <c r="BG2151" s="14"/>
      <c r="BH2151" s="14">
        <f t="shared" si="5779"/>
        <v>0</v>
      </c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>
        <v>0</v>
      </c>
      <c r="BS2151" s="14">
        <v>0</v>
      </c>
      <c r="BT2151" s="14">
        <v>30000</v>
      </c>
      <c r="BU2151" s="14">
        <v>30000</v>
      </c>
      <c r="BV2151" s="14">
        <v>15888</v>
      </c>
      <c r="BW2151" s="14">
        <f t="shared" si="5722"/>
        <v>0</v>
      </c>
      <c r="BX2151" s="14"/>
      <c r="BY2151" s="14"/>
      <c r="BZ2151" s="14"/>
      <c r="CA2151" s="14">
        <f t="shared" si="5781"/>
        <v>15888</v>
      </c>
      <c r="CB2151" s="122">
        <f t="shared" si="5792"/>
        <v>52.959999999999994</v>
      </c>
    </row>
    <row r="2152" spans="1:80" x14ac:dyDescent="0.25">
      <c r="A2152" s="4" t="s">
        <v>928</v>
      </c>
      <c r="B2152" s="4" t="s">
        <v>88</v>
      </c>
      <c r="C2152" s="4" t="s">
        <v>1147</v>
      </c>
      <c r="D2152" s="79" t="s">
        <v>1148</v>
      </c>
      <c r="E2152" s="89">
        <v>6112</v>
      </c>
      <c r="F2152" s="79" t="s">
        <v>1154</v>
      </c>
      <c r="G2152" s="75" t="s">
        <v>1906</v>
      </c>
      <c r="H2152" s="13" t="s">
        <v>43</v>
      </c>
      <c r="I2152" s="14">
        <v>20000</v>
      </c>
      <c r="J2152" s="14">
        <f t="shared" si="5780"/>
        <v>20000</v>
      </c>
      <c r="K2152" s="14">
        <v>20000</v>
      </c>
      <c r="L2152" s="14">
        <f t="shared" si="5783"/>
        <v>0</v>
      </c>
      <c r="M2152" s="14">
        <v>0</v>
      </c>
      <c r="N2152" s="14">
        <v>0</v>
      </c>
      <c r="O2152" s="14">
        <v>0</v>
      </c>
      <c r="P2152" s="14">
        <v>0</v>
      </c>
      <c r="Q2152" s="14">
        <v>0</v>
      </c>
      <c r="R2152" s="14">
        <v>0</v>
      </c>
      <c r="S2152" s="14"/>
      <c r="T2152" s="14"/>
      <c r="U2152" s="14"/>
      <c r="V2152" s="14"/>
      <c r="W2152" s="14"/>
      <c r="X2152" s="14">
        <f t="shared" si="5777"/>
        <v>0</v>
      </c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>
        <v>0</v>
      </c>
      <c r="AI2152" s="14">
        <v>0</v>
      </c>
      <c r="AJ2152" s="14">
        <v>0</v>
      </c>
      <c r="AK2152" s="14"/>
      <c r="AL2152" s="14"/>
      <c r="AM2152" s="14"/>
      <c r="AN2152" s="14"/>
      <c r="AO2152" s="14"/>
      <c r="AP2152" s="14">
        <f t="shared" si="5778"/>
        <v>0</v>
      </c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>
        <v>0</v>
      </c>
      <c r="BA2152" s="14">
        <v>0</v>
      </c>
      <c r="BB2152" s="14">
        <v>0</v>
      </c>
      <c r="BC2152" s="14"/>
      <c r="BD2152" s="14"/>
      <c r="BE2152" s="14"/>
      <c r="BF2152" s="14"/>
      <c r="BG2152" s="14"/>
      <c r="BH2152" s="14">
        <f t="shared" si="5779"/>
        <v>0</v>
      </c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>
        <v>0</v>
      </c>
      <c r="BS2152" s="14">
        <v>0</v>
      </c>
      <c r="BT2152" s="14">
        <v>20000</v>
      </c>
      <c r="BU2152" s="14">
        <v>20000</v>
      </c>
      <c r="BV2152" s="14">
        <v>4005</v>
      </c>
      <c r="BW2152" s="14">
        <f t="shared" si="5722"/>
        <v>0</v>
      </c>
      <c r="BX2152" s="14"/>
      <c r="BY2152" s="14"/>
      <c r="BZ2152" s="14"/>
      <c r="CA2152" s="14">
        <f t="shared" si="5781"/>
        <v>4005</v>
      </c>
      <c r="CB2152" s="122">
        <f t="shared" si="5792"/>
        <v>20.025000000000002</v>
      </c>
    </row>
    <row r="2153" spans="1:80" x14ac:dyDescent="0.25">
      <c r="A2153" s="4" t="s">
        <v>928</v>
      </c>
      <c r="B2153" s="4" t="s">
        <v>88</v>
      </c>
      <c r="C2153" s="4" t="s">
        <v>1147</v>
      </c>
      <c r="D2153" s="79" t="s">
        <v>1148</v>
      </c>
      <c r="E2153" s="78" t="s">
        <v>44</v>
      </c>
      <c r="F2153" s="78" t="s">
        <v>1</v>
      </c>
      <c r="G2153" s="2" t="s">
        <v>1</v>
      </c>
      <c r="H2153" s="2" t="s">
        <v>45</v>
      </c>
      <c r="I2153" s="12">
        <f>SUM(I2154)</f>
        <v>108100</v>
      </c>
      <c r="J2153" s="12">
        <f t="shared" si="5780"/>
        <v>119431</v>
      </c>
      <c r="K2153" s="12">
        <f t="shared" ref="K2153:Q2153" si="5810">SUM(K2154)</f>
        <v>118931</v>
      </c>
      <c r="L2153" s="12">
        <f t="shared" si="5783"/>
        <v>500</v>
      </c>
      <c r="M2153" s="12">
        <f t="shared" si="5810"/>
        <v>500</v>
      </c>
      <c r="N2153" s="12">
        <f t="shared" si="5810"/>
        <v>0</v>
      </c>
      <c r="O2153" s="12">
        <f t="shared" si="5810"/>
        <v>0</v>
      </c>
      <c r="P2153" s="12">
        <f t="shared" si="5810"/>
        <v>0</v>
      </c>
      <c r="Q2153" s="12">
        <f t="shared" si="5810"/>
        <v>0</v>
      </c>
      <c r="R2153" s="12">
        <f t="shared" ref="R2153:AG2153" si="5811">SUM(R2154)</f>
        <v>500</v>
      </c>
      <c r="S2153" s="12">
        <f t="shared" si="5811"/>
        <v>0</v>
      </c>
      <c r="T2153" s="12">
        <f t="shared" si="5811"/>
        <v>0</v>
      </c>
      <c r="U2153" s="12">
        <f t="shared" si="5811"/>
        <v>0</v>
      </c>
      <c r="V2153" s="12">
        <f t="shared" si="5811"/>
        <v>0</v>
      </c>
      <c r="W2153" s="12">
        <f t="shared" si="5811"/>
        <v>0</v>
      </c>
      <c r="X2153" s="12">
        <f t="shared" si="5811"/>
        <v>500</v>
      </c>
      <c r="Y2153" s="12">
        <f t="shared" si="5811"/>
        <v>0</v>
      </c>
      <c r="Z2153" s="12">
        <f t="shared" si="5811"/>
        <v>0</v>
      </c>
      <c r="AA2153" s="12">
        <f t="shared" si="5811"/>
        <v>0</v>
      </c>
      <c r="AB2153" s="12">
        <f t="shared" si="5811"/>
        <v>0</v>
      </c>
      <c r="AC2153" s="12">
        <f t="shared" si="5811"/>
        <v>0</v>
      </c>
      <c r="AD2153" s="12">
        <f t="shared" si="5811"/>
        <v>0</v>
      </c>
      <c r="AE2153" s="12">
        <f t="shared" si="5811"/>
        <v>0</v>
      </c>
      <c r="AF2153" s="12">
        <f t="shared" si="5811"/>
        <v>0</v>
      </c>
      <c r="AG2153" s="12">
        <f t="shared" si="5811"/>
        <v>0</v>
      </c>
      <c r="AH2153" s="12">
        <v>0</v>
      </c>
      <c r="AI2153" s="12">
        <v>500</v>
      </c>
      <c r="AJ2153" s="12">
        <f t="shared" ref="AJ2153:AY2153" si="5812">SUM(AJ2154)</f>
        <v>0</v>
      </c>
      <c r="AK2153" s="12">
        <f t="shared" si="5812"/>
        <v>0</v>
      </c>
      <c r="AL2153" s="12">
        <f t="shared" si="5812"/>
        <v>0</v>
      </c>
      <c r="AM2153" s="12">
        <f t="shared" si="5812"/>
        <v>0</v>
      </c>
      <c r="AN2153" s="12">
        <f t="shared" si="5812"/>
        <v>0</v>
      </c>
      <c r="AO2153" s="12">
        <f t="shared" si="5812"/>
        <v>0</v>
      </c>
      <c r="AP2153" s="12">
        <f t="shared" si="5812"/>
        <v>0</v>
      </c>
      <c r="AQ2153" s="12">
        <f t="shared" si="5812"/>
        <v>0</v>
      </c>
      <c r="AR2153" s="12">
        <f t="shared" si="5812"/>
        <v>0</v>
      </c>
      <c r="AS2153" s="12">
        <f t="shared" si="5812"/>
        <v>0</v>
      </c>
      <c r="AT2153" s="12">
        <f t="shared" si="5812"/>
        <v>0</v>
      </c>
      <c r="AU2153" s="12">
        <f t="shared" si="5812"/>
        <v>0</v>
      </c>
      <c r="AV2153" s="12">
        <f t="shared" si="5812"/>
        <v>0</v>
      </c>
      <c r="AW2153" s="12">
        <f t="shared" si="5812"/>
        <v>0</v>
      </c>
      <c r="AX2153" s="12">
        <f t="shared" si="5812"/>
        <v>0</v>
      </c>
      <c r="AY2153" s="12">
        <f t="shared" si="5812"/>
        <v>0</v>
      </c>
      <c r="AZ2153" s="12">
        <v>0</v>
      </c>
      <c r="BA2153" s="12">
        <v>0</v>
      </c>
      <c r="BB2153" s="12">
        <f t="shared" ref="BB2153:BQ2153" si="5813">SUM(BB2154)</f>
        <v>0</v>
      </c>
      <c r="BC2153" s="12">
        <f t="shared" si="5813"/>
        <v>0</v>
      </c>
      <c r="BD2153" s="12">
        <f t="shared" si="5813"/>
        <v>0</v>
      </c>
      <c r="BE2153" s="12">
        <f t="shared" si="5813"/>
        <v>0</v>
      </c>
      <c r="BF2153" s="12">
        <f t="shared" si="5813"/>
        <v>0</v>
      </c>
      <c r="BG2153" s="12">
        <f t="shared" si="5813"/>
        <v>0</v>
      </c>
      <c r="BH2153" s="12">
        <f t="shared" si="5813"/>
        <v>0</v>
      </c>
      <c r="BI2153" s="12">
        <f t="shared" si="5813"/>
        <v>0</v>
      </c>
      <c r="BJ2153" s="12">
        <f t="shared" si="5813"/>
        <v>0</v>
      </c>
      <c r="BK2153" s="12">
        <f t="shared" si="5813"/>
        <v>0</v>
      </c>
      <c r="BL2153" s="12">
        <f t="shared" si="5813"/>
        <v>0</v>
      </c>
      <c r="BM2153" s="12">
        <f t="shared" si="5813"/>
        <v>0</v>
      </c>
      <c r="BN2153" s="12">
        <f t="shared" si="5813"/>
        <v>0</v>
      </c>
      <c r="BO2153" s="12">
        <f t="shared" si="5813"/>
        <v>0</v>
      </c>
      <c r="BP2153" s="12">
        <f t="shared" si="5813"/>
        <v>0</v>
      </c>
      <c r="BQ2153" s="12">
        <f t="shared" si="5813"/>
        <v>0</v>
      </c>
      <c r="BR2153" s="12">
        <v>0</v>
      </c>
      <c r="BS2153" s="12">
        <v>0</v>
      </c>
      <c r="BT2153" s="12">
        <f t="shared" ref="BT2153:BZ2153" si="5814">SUM(BT2154)</f>
        <v>125403</v>
      </c>
      <c r="BU2153" s="12">
        <f t="shared" si="5814"/>
        <v>124903</v>
      </c>
      <c r="BV2153" s="12">
        <f t="shared" si="5814"/>
        <v>70108</v>
      </c>
      <c r="BW2153" s="12">
        <f t="shared" si="5814"/>
        <v>27408</v>
      </c>
      <c r="BX2153" s="12">
        <f t="shared" si="5814"/>
        <v>10408</v>
      </c>
      <c r="BY2153" s="12">
        <f t="shared" si="5814"/>
        <v>8500</v>
      </c>
      <c r="BZ2153" s="12">
        <f t="shared" si="5814"/>
        <v>8500</v>
      </c>
      <c r="CA2153" s="12">
        <f t="shared" si="5781"/>
        <v>97516</v>
      </c>
      <c r="CB2153" s="124">
        <f t="shared" si="5792"/>
        <v>78.073384946718647</v>
      </c>
    </row>
    <row r="2154" spans="1:80" x14ac:dyDescent="0.25">
      <c r="A2154" s="4" t="s">
        <v>928</v>
      </c>
      <c r="B2154" s="4" t="s">
        <v>88</v>
      </c>
      <c r="C2154" s="4" t="s">
        <v>1147</v>
      </c>
      <c r="D2154" s="79" t="s">
        <v>1148</v>
      </c>
      <c r="E2154" s="89">
        <v>6121</v>
      </c>
      <c r="F2154" s="79"/>
      <c r="G2154" s="75" t="s">
        <v>1906</v>
      </c>
      <c r="H2154" s="13" t="s">
        <v>46</v>
      </c>
      <c r="I2154" s="14">
        <v>108100</v>
      </c>
      <c r="J2154" s="14">
        <f t="shared" si="5780"/>
        <v>119431</v>
      </c>
      <c r="K2154" s="14">
        <v>118931</v>
      </c>
      <c r="L2154" s="14">
        <f t="shared" si="5783"/>
        <v>500</v>
      </c>
      <c r="M2154" s="14">
        <v>500</v>
      </c>
      <c r="N2154" s="14">
        <v>0</v>
      </c>
      <c r="O2154" s="14">
        <v>0</v>
      </c>
      <c r="P2154" s="14">
        <v>0</v>
      </c>
      <c r="Q2154" s="14">
        <v>0</v>
      </c>
      <c r="R2154" s="14">
        <v>500</v>
      </c>
      <c r="S2154" s="14"/>
      <c r="T2154" s="14"/>
      <c r="U2154" s="14"/>
      <c r="V2154" s="14"/>
      <c r="W2154" s="14"/>
      <c r="X2154" s="14">
        <f t="shared" si="5777"/>
        <v>500</v>
      </c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>
        <v>0</v>
      </c>
      <c r="AI2154" s="14">
        <v>500</v>
      </c>
      <c r="AJ2154" s="14">
        <v>0</v>
      </c>
      <c r="AK2154" s="14"/>
      <c r="AL2154" s="14"/>
      <c r="AM2154" s="14"/>
      <c r="AN2154" s="14"/>
      <c r="AO2154" s="14"/>
      <c r="AP2154" s="14">
        <f t="shared" si="5778"/>
        <v>0</v>
      </c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>
        <v>0</v>
      </c>
      <c r="BA2154" s="14">
        <v>0</v>
      </c>
      <c r="BB2154" s="14">
        <v>0</v>
      </c>
      <c r="BC2154" s="14"/>
      <c r="BD2154" s="14"/>
      <c r="BE2154" s="14"/>
      <c r="BF2154" s="14"/>
      <c r="BG2154" s="14"/>
      <c r="BH2154" s="14">
        <f t="shared" si="5779"/>
        <v>0</v>
      </c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>
        <v>0</v>
      </c>
      <c r="BS2154" s="14">
        <v>0</v>
      </c>
      <c r="BT2154" s="14">
        <v>125403</v>
      </c>
      <c r="BU2154" s="14">
        <v>124903</v>
      </c>
      <c r="BV2154" s="14">
        <v>70108</v>
      </c>
      <c r="BW2154" s="14">
        <f t="shared" si="5722"/>
        <v>27408</v>
      </c>
      <c r="BX2154" s="14">
        <v>10408</v>
      </c>
      <c r="BY2154" s="14">
        <v>8500</v>
      </c>
      <c r="BZ2154" s="14">
        <v>8500</v>
      </c>
      <c r="CA2154" s="14">
        <f t="shared" si="5781"/>
        <v>97516</v>
      </c>
      <c r="CB2154" s="122">
        <f t="shared" si="5792"/>
        <v>78.073384946718647</v>
      </c>
    </row>
    <row r="2155" spans="1:80" x14ac:dyDescent="0.25">
      <c r="A2155" s="4" t="s">
        <v>928</v>
      </c>
      <c r="B2155" s="4" t="s">
        <v>88</v>
      </c>
      <c r="C2155" s="4" t="s">
        <v>1147</v>
      </c>
      <c r="D2155" s="79" t="s">
        <v>1148</v>
      </c>
      <c r="E2155" s="78" t="s">
        <v>47</v>
      </c>
      <c r="F2155" s="78" t="s">
        <v>1</v>
      </c>
      <c r="G2155" s="2" t="s">
        <v>1</v>
      </c>
      <c r="H2155" s="2" t="s">
        <v>48</v>
      </c>
      <c r="I2155" s="12">
        <f>SUM(I2156:I2163)</f>
        <v>319922</v>
      </c>
      <c r="J2155" s="12">
        <f t="shared" si="5780"/>
        <v>332428</v>
      </c>
      <c r="K2155" s="12">
        <f t="shared" ref="K2155" si="5815">SUM(K2156:K2163)</f>
        <v>260228</v>
      </c>
      <c r="L2155" s="12">
        <f t="shared" si="5783"/>
        <v>72200</v>
      </c>
      <c r="M2155" s="12">
        <f t="shared" ref="M2155:Q2155" si="5816">SUM(M2156:M2163)</f>
        <v>51100</v>
      </c>
      <c r="N2155" s="12">
        <f t="shared" si="5816"/>
        <v>1100</v>
      </c>
      <c r="O2155" s="12">
        <f t="shared" si="5816"/>
        <v>20000</v>
      </c>
      <c r="P2155" s="12">
        <f t="shared" si="5816"/>
        <v>0</v>
      </c>
      <c r="Q2155" s="12">
        <f t="shared" si="5816"/>
        <v>0</v>
      </c>
      <c r="R2155" s="12">
        <f t="shared" ref="R2155:AG2155" si="5817">SUM(R2156:R2163)</f>
        <v>51100</v>
      </c>
      <c r="S2155" s="12">
        <f t="shared" si="5817"/>
        <v>0</v>
      </c>
      <c r="T2155" s="12">
        <f t="shared" si="5817"/>
        <v>0</v>
      </c>
      <c r="U2155" s="12">
        <f t="shared" si="5817"/>
        <v>0</v>
      </c>
      <c r="V2155" s="12">
        <f t="shared" si="5817"/>
        <v>0</v>
      </c>
      <c r="W2155" s="12">
        <f t="shared" si="5817"/>
        <v>0</v>
      </c>
      <c r="X2155" s="12">
        <f t="shared" si="5817"/>
        <v>51100</v>
      </c>
      <c r="Y2155" s="12">
        <f t="shared" si="5817"/>
        <v>0</v>
      </c>
      <c r="Z2155" s="12">
        <f t="shared" si="5817"/>
        <v>4000</v>
      </c>
      <c r="AA2155" s="12">
        <f t="shared" si="5817"/>
        <v>0</v>
      </c>
      <c r="AB2155" s="12">
        <f t="shared" si="5817"/>
        <v>4290</v>
      </c>
      <c r="AC2155" s="12">
        <f t="shared" si="5817"/>
        <v>0</v>
      </c>
      <c r="AD2155" s="12">
        <f t="shared" si="5817"/>
        <v>0</v>
      </c>
      <c r="AE2155" s="12">
        <f t="shared" si="5817"/>
        <v>5174</v>
      </c>
      <c r="AF2155" s="12">
        <f t="shared" si="5817"/>
        <v>0</v>
      </c>
      <c r="AG2155" s="12">
        <f t="shared" si="5817"/>
        <v>0</v>
      </c>
      <c r="AH2155" s="12">
        <v>13464</v>
      </c>
      <c r="AI2155" s="12">
        <v>37636</v>
      </c>
      <c r="AJ2155" s="12">
        <f t="shared" ref="AJ2155:AY2155" si="5818">SUM(AJ2156:AJ2163)</f>
        <v>1100</v>
      </c>
      <c r="AK2155" s="12">
        <f t="shared" si="5818"/>
        <v>0</v>
      </c>
      <c r="AL2155" s="12">
        <f t="shared" si="5818"/>
        <v>0</v>
      </c>
      <c r="AM2155" s="12">
        <f t="shared" si="5818"/>
        <v>0</v>
      </c>
      <c r="AN2155" s="12">
        <f t="shared" si="5818"/>
        <v>0</v>
      </c>
      <c r="AO2155" s="12">
        <f t="shared" si="5818"/>
        <v>0</v>
      </c>
      <c r="AP2155" s="12">
        <f t="shared" si="5818"/>
        <v>1100</v>
      </c>
      <c r="AQ2155" s="12">
        <f t="shared" si="5818"/>
        <v>0</v>
      </c>
      <c r="AR2155" s="12">
        <f t="shared" si="5818"/>
        <v>0</v>
      </c>
      <c r="AS2155" s="12">
        <f t="shared" si="5818"/>
        <v>0</v>
      </c>
      <c r="AT2155" s="12">
        <f t="shared" si="5818"/>
        <v>0</v>
      </c>
      <c r="AU2155" s="12">
        <f t="shared" si="5818"/>
        <v>0</v>
      </c>
      <c r="AV2155" s="12">
        <f t="shared" si="5818"/>
        <v>0</v>
      </c>
      <c r="AW2155" s="12">
        <f t="shared" si="5818"/>
        <v>0</v>
      </c>
      <c r="AX2155" s="12">
        <f t="shared" si="5818"/>
        <v>0</v>
      </c>
      <c r="AY2155" s="12">
        <f t="shared" si="5818"/>
        <v>0</v>
      </c>
      <c r="AZ2155" s="12">
        <v>0</v>
      </c>
      <c r="BA2155" s="12">
        <v>1100</v>
      </c>
      <c r="BB2155" s="12">
        <f t="shared" ref="BB2155:BQ2155" si="5819">SUM(BB2156:BB2163)</f>
        <v>20000</v>
      </c>
      <c r="BC2155" s="12">
        <f t="shared" si="5819"/>
        <v>11464</v>
      </c>
      <c r="BD2155" s="12">
        <f t="shared" si="5819"/>
        <v>0</v>
      </c>
      <c r="BE2155" s="12">
        <f t="shared" si="5819"/>
        <v>0</v>
      </c>
      <c r="BF2155" s="12">
        <f t="shared" si="5819"/>
        <v>0</v>
      </c>
      <c r="BG2155" s="12">
        <f t="shared" si="5819"/>
        <v>0</v>
      </c>
      <c r="BH2155" s="12">
        <f t="shared" si="5819"/>
        <v>31464</v>
      </c>
      <c r="BI2155" s="12">
        <f t="shared" si="5819"/>
        <v>0</v>
      </c>
      <c r="BJ2155" s="12">
        <f t="shared" si="5819"/>
        <v>0</v>
      </c>
      <c r="BK2155" s="12">
        <f t="shared" si="5819"/>
        <v>11464</v>
      </c>
      <c r="BL2155" s="12">
        <f t="shared" si="5819"/>
        <v>0</v>
      </c>
      <c r="BM2155" s="12">
        <f t="shared" si="5819"/>
        <v>0</v>
      </c>
      <c r="BN2155" s="12">
        <f t="shared" si="5819"/>
        <v>0</v>
      </c>
      <c r="BO2155" s="12">
        <f t="shared" si="5819"/>
        <v>0</v>
      </c>
      <c r="BP2155" s="12">
        <f t="shared" si="5819"/>
        <v>1600</v>
      </c>
      <c r="BQ2155" s="12">
        <f t="shared" si="5819"/>
        <v>0</v>
      </c>
      <c r="BR2155" s="12">
        <v>13064</v>
      </c>
      <c r="BS2155" s="12">
        <v>18400</v>
      </c>
      <c r="BT2155" s="12">
        <f t="shared" ref="BT2155:BZ2155" si="5820">SUM(BT2156:BT2163)</f>
        <v>352609</v>
      </c>
      <c r="BU2155" s="12">
        <f t="shared" si="5820"/>
        <v>280409</v>
      </c>
      <c r="BV2155" s="12">
        <f t="shared" si="5820"/>
        <v>136674</v>
      </c>
      <c r="BW2155" s="12">
        <f t="shared" si="5820"/>
        <v>62597</v>
      </c>
      <c r="BX2155" s="12">
        <f t="shared" si="5820"/>
        <v>22532</v>
      </c>
      <c r="BY2155" s="12">
        <f t="shared" si="5820"/>
        <v>20032</v>
      </c>
      <c r="BZ2155" s="12">
        <f t="shared" si="5820"/>
        <v>20033</v>
      </c>
      <c r="CA2155" s="12">
        <f t="shared" si="5781"/>
        <v>199271</v>
      </c>
      <c r="CB2155" s="124">
        <f t="shared" si="5792"/>
        <v>71.064409487569947</v>
      </c>
    </row>
    <row r="2156" spans="1:80" x14ac:dyDescent="0.25">
      <c r="A2156" s="4" t="s">
        <v>928</v>
      </c>
      <c r="B2156" s="4" t="s">
        <v>88</v>
      </c>
      <c r="C2156" s="4" t="s">
        <v>1147</v>
      </c>
      <c r="D2156" s="79" t="s">
        <v>1148</v>
      </c>
      <c r="E2156" s="89">
        <v>6131</v>
      </c>
      <c r="F2156" s="79"/>
      <c r="G2156" s="75" t="s">
        <v>1906</v>
      </c>
      <c r="H2156" s="13" t="s">
        <v>49</v>
      </c>
      <c r="I2156" s="14">
        <v>2000</v>
      </c>
      <c r="J2156" s="14">
        <f t="shared" si="5780"/>
        <v>2000</v>
      </c>
      <c r="K2156" s="14">
        <v>1000</v>
      </c>
      <c r="L2156" s="14">
        <f t="shared" si="5783"/>
        <v>1000</v>
      </c>
      <c r="M2156" s="14">
        <v>1000</v>
      </c>
      <c r="N2156" s="14">
        <v>0</v>
      </c>
      <c r="O2156" s="14">
        <v>0</v>
      </c>
      <c r="P2156" s="14">
        <v>0</v>
      </c>
      <c r="Q2156" s="14">
        <v>0</v>
      </c>
      <c r="R2156" s="14">
        <v>1000</v>
      </c>
      <c r="S2156" s="14"/>
      <c r="T2156" s="14"/>
      <c r="U2156" s="14"/>
      <c r="V2156" s="14"/>
      <c r="W2156" s="14"/>
      <c r="X2156" s="14">
        <f t="shared" si="5777"/>
        <v>1000</v>
      </c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>
        <v>0</v>
      </c>
      <c r="AI2156" s="14">
        <v>1000</v>
      </c>
      <c r="AJ2156" s="14">
        <v>0</v>
      </c>
      <c r="AK2156" s="14"/>
      <c r="AL2156" s="14"/>
      <c r="AM2156" s="14"/>
      <c r="AN2156" s="14"/>
      <c r="AO2156" s="14"/>
      <c r="AP2156" s="14">
        <f t="shared" si="5778"/>
        <v>0</v>
      </c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>
        <v>0</v>
      </c>
      <c r="BA2156" s="14">
        <v>0</v>
      </c>
      <c r="BB2156" s="14">
        <v>0</v>
      </c>
      <c r="BC2156" s="14"/>
      <c r="BD2156" s="14"/>
      <c r="BE2156" s="14"/>
      <c r="BF2156" s="14"/>
      <c r="BG2156" s="14"/>
      <c r="BH2156" s="14">
        <f t="shared" si="5779"/>
        <v>0</v>
      </c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>
        <v>0</v>
      </c>
      <c r="BS2156" s="14">
        <v>0</v>
      </c>
      <c r="BT2156" s="14">
        <v>2000</v>
      </c>
      <c r="BU2156" s="14">
        <v>1000</v>
      </c>
      <c r="BV2156" s="14">
        <v>499</v>
      </c>
      <c r="BW2156" s="14">
        <f t="shared" si="5722"/>
        <v>500</v>
      </c>
      <c r="BX2156" s="14">
        <v>500</v>
      </c>
      <c r="BY2156" s="14"/>
      <c r="BZ2156" s="14"/>
      <c r="CA2156" s="14">
        <f t="shared" si="5781"/>
        <v>999</v>
      </c>
      <c r="CB2156" s="122">
        <f t="shared" si="5792"/>
        <v>99.9</v>
      </c>
    </row>
    <row r="2157" spans="1:80" x14ac:dyDescent="0.25">
      <c r="A2157" s="4" t="s">
        <v>928</v>
      </c>
      <c r="B2157" s="4" t="s">
        <v>88</v>
      </c>
      <c r="C2157" s="4" t="s">
        <v>1147</v>
      </c>
      <c r="D2157" s="79" t="s">
        <v>1148</v>
      </c>
      <c r="E2157" s="89">
        <v>6132</v>
      </c>
      <c r="F2157" s="79"/>
      <c r="G2157" s="75" t="s">
        <v>1906</v>
      </c>
      <c r="H2157" s="13" t="s">
        <v>196</v>
      </c>
      <c r="I2157" s="14">
        <v>51000</v>
      </c>
      <c r="J2157" s="14">
        <f t="shared" si="5780"/>
        <v>61000</v>
      </c>
      <c r="K2157" s="14">
        <v>60000</v>
      </c>
      <c r="L2157" s="14">
        <f t="shared" si="5783"/>
        <v>1000</v>
      </c>
      <c r="M2157" s="14">
        <v>1000</v>
      </c>
      <c r="N2157" s="14">
        <v>0</v>
      </c>
      <c r="O2157" s="14">
        <v>0</v>
      </c>
      <c r="P2157" s="14">
        <v>0</v>
      </c>
      <c r="Q2157" s="14">
        <v>0</v>
      </c>
      <c r="R2157" s="14">
        <v>1000</v>
      </c>
      <c r="S2157" s="14"/>
      <c r="T2157" s="14"/>
      <c r="U2157" s="14"/>
      <c r="V2157" s="14"/>
      <c r="W2157" s="14"/>
      <c r="X2157" s="14">
        <f t="shared" si="5777"/>
        <v>1000</v>
      </c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>
        <v>0</v>
      </c>
      <c r="AI2157" s="14">
        <v>1000</v>
      </c>
      <c r="AJ2157" s="14">
        <v>0</v>
      </c>
      <c r="AK2157" s="14"/>
      <c r="AL2157" s="14"/>
      <c r="AM2157" s="14"/>
      <c r="AN2157" s="14"/>
      <c r="AO2157" s="14"/>
      <c r="AP2157" s="14">
        <f t="shared" si="5778"/>
        <v>0</v>
      </c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>
        <v>0</v>
      </c>
      <c r="BA2157" s="14">
        <v>0</v>
      </c>
      <c r="BB2157" s="14">
        <v>0</v>
      </c>
      <c r="BC2157" s="14"/>
      <c r="BD2157" s="14"/>
      <c r="BE2157" s="14"/>
      <c r="BF2157" s="14"/>
      <c r="BG2157" s="14"/>
      <c r="BH2157" s="14">
        <f t="shared" si="5779"/>
        <v>0</v>
      </c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>
        <v>0</v>
      </c>
      <c r="BS2157" s="14">
        <v>0</v>
      </c>
      <c r="BT2157" s="14">
        <v>61000</v>
      </c>
      <c r="BU2157" s="14">
        <v>60000</v>
      </c>
      <c r="BV2157" s="14">
        <v>30000</v>
      </c>
      <c r="BW2157" s="14">
        <f t="shared" si="5722"/>
        <v>15000</v>
      </c>
      <c r="BX2157" s="14">
        <v>5000</v>
      </c>
      <c r="BY2157" s="14">
        <v>5000</v>
      </c>
      <c r="BZ2157" s="14">
        <v>5000</v>
      </c>
      <c r="CA2157" s="14">
        <f t="shared" si="5781"/>
        <v>45000</v>
      </c>
      <c r="CB2157" s="122">
        <f t="shared" si="5792"/>
        <v>75</v>
      </c>
    </row>
    <row r="2158" spans="1:80" x14ac:dyDescent="0.25">
      <c r="A2158" s="4" t="s">
        <v>928</v>
      </c>
      <c r="B2158" s="4" t="s">
        <v>88</v>
      </c>
      <c r="C2158" s="4" t="s">
        <v>1147</v>
      </c>
      <c r="D2158" s="79" t="s">
        <v>1148</v>
      </c>
      <c r="E2158" s="89">
        <v>6133</v>
      </c>
      <c r="F2158" s="79"/>
      <c r="G2158" s="75" t="s">
        <v>1906</v>
      </c>
      <c r="H2158" s="13" t="s">
        <v>198</v>
      </c>
      <c r="I2158" s="14">
        <v>12500</v>
      </c>
      <c r="J2158" s="14">
        <f t="shared" si="5780"/>
        <v>14500</v>
      </c>
      <c r="K2158" s="14">
        <v>14000</v>
      </c>
      <c r="L2158" s="14">
        <f t="shared" si="5783"/>
        <v>500</v>
      </c>
      <c r="M2158" s="14">
        <v>500</v>
      </c>
      <c r="N2158" s="14">
        <v>0</v>
      </c>
      <c r="O2158" s="14">
        <v>0</v>
      </c>
      <c r="P2158" s="14">
        <v>0</v>
      </c>
      <c r="Q2158" s="14">
        <v>0</v>
      </c>
      <c r="R2158" s="14">
        <v>500</v>
      </c>
      <c r="S2158" s="14"/>
      <c r="T2158" s="14"/>
      <c r="U2158" s="14"/>
      <c r="V2158" s="14"/>
      <c r="W2158" s="14"/>
      <c r="X2158" s="14">
        <f t="shared" si="5777"/>
        <v>500</v>
      </c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>
        <v>0</v>
      </c>
      <c r="AI2158" s="14">
        <v>500</v>
      </c>
      <c r="AJ2158" s="14">
        <v>0</v>
      </c>
      <c r="AK2158" s="14"/>
      <c r="AL2158" s="14"/>
      <c r="AM2158" s="14"/>
      <c r="AN2158" s="14"/>
      <c r="AO2158" s="14"/>
      <c r="AP2158" s="14">
        <f t="shared" si="5778"/>
        <v>0</v>
      </c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>
        <v>0</v>
      </c>
      <c r="BA2158" s="14">
        <v>0</v>
      </c>
      <c r="BB2158" s="14">
        <v>0</v>
      </c>
      <c r="BC2158" s="14"/>
      <c r="BD2158" s="14"/>
      <c r="BE2158" s="14"/>
      <c r="BF2158" s="14"/>
      <c r="BG2158" s="14"/>
      <c r="BH2158" s="14">
        <f t="shared" si="5779"/>
        <v>0</v>
      </c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>
        <v>0</v>
      </c>
      <c r="BS2158" s="14">
        <v>0</v>
      </c>
      <c r="BT2158" s="14">
        <v>14500</v>
      </c>
      <c r="BU2158" s="14">
        <v>14000</v>
      </c>
      <c r="BV2158" s="14">
        <v>6999</v>
      </c>
      <c r="BW2158" s="14">
        <f t="shared" si="5722"/>
        <v>3498</v>
      </c>
      <c r="BX2158" s="14">
        <v>1166</v>
      </c>
      <c r="BY2158" s="14">
        <v>1166</v>
      </c>
      <c r="BZ2158" s="14">
        <v>1166</v>
      </c>
      <c r="CA2158" s="14">
        <f t="shared" si="5781"/>
        <v>10497</v>
      </c>
      <c r="CB2158" s="122">
        <f t="shared" si="5792"/>
        <v>74.978571428571428</v>
      </c>
    </row>
    <row r="2159" spans="1:80" x14ac:dyDescent="0.25">
      <c r="A2159" s="4" t="s">
        <v>928</v>
      </c>
      <c r="B2159" s="4" t="s">
        <v>88</v>
      </c>
      <c r="C2159" s="4" t="s">
        <v>1147</v>
      </c>
      <c r="D2159" s="79" t="s">
        <v>1148</v>
      </c>
      <c r="E2159" s="89">
        <v>6134</v>
      </c>
      <c r="F2159" s="79"/>
      <c r="G2159" s="75" t="s">
        <v>1906</v>
      </c>
      <c r="H2159" s="13" t="s">
        <v>200</v>
      </c>
      <c r="I2159" s="14">
        <v>57100</v>
      </c>
      <c r="J2159" s="14">
        <f t="shared" si="5780"/>
        <v>60100</v>
      </c>
      <c r="K2159" s="14">
        <v>20000</v>
      </c>
      <c r="L2159" s="14">
        <f t="shared" si="5783"/>
        <v>40100</v>
      </c>
      <c r="M2159" s="14">
        <v>30000</v>
      </c>
      <c r="N2159" s="14">
        <v>100</v>
      </c>
      <c r="O2159" s="14">
        <v>10000</v>
      </c>
      <c r="P2159" s="14">
        <v>0</v>
      </c>
      <c r="Q2159" s="14">
        <v>0</v>
      </c>
      <c r="R2159" s="14">
        <v>30000</v>
      </c>
      <c r="S2159" s="14"/>
      <c r="T2159" s="14"/>
      <c r="U2159" s="14"/>
      <c r="V2159" s="14"/>
      <c r="W2159" s="14"/>
      <c r="X2159" s="14">
        <f t="shared" si="5777"/>
        <v>30000</v>
      </c>
      <c r="Y2159" s="14"/>
      <c r="Z2159" s="14">
        <v>4000</v>
      </c>
      <c r="AA2159" s="14"/>
      <c r="AB2159" s="14">
        <v>4290</v>
      </c>
      <c r="AC2159" s="14"/>
      <c r="AD2159" s="14"/>
      <c r="AE2159" s="14">
        <v>5174</v>
      </c>
      <c r="AF2159" s="14"/>
      <c r="AG2159" s="14"/>
      <c r="AH2159" s="14">
        <v>13464</v>
      </c>
      <c r="AI2159" s="14">
        <v>16536</v>
      </c>
      <c r="AJ2159" s="14">
        <v>100</v>
      </c>
      <c r="AK2159" s="14"/>
      <c r="AL2159" s="14"/>
      <c r="AM2159" s="14"/>
      <c r="AN2159" s="14"/>
      <c r="AO2159" s="14"/>
      <c r="AP2159" s="14">
        <f t="shared" si="5778"/>
        <v>100</v>
      </c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>
        <v>0</v>
      </c>
      <c r="BA2159" s="14">
        <v>100</v>
      </c>
      <c r="BB2159" s="14">
        <v>10000</v>
      </c>
      <c r="BC2159" s="14"/>
      <c r="BD2159" s="14"/>
      <c r="BE2159" s="14"/>
      <c r="BF2159" s="14"/>
      <c r="BG2159" s="14"/>
      <c r="BH2159" s="14">
        <f t="shared" si="5779"/>
        <v>10000</v>
      </c>
      <c r="BI2159" s="14"/>
      <c r="BJ2159" s="14"/>
      <c r="BK2159" s="14"/>
      <c r="BL2159" s="14"/>
      <c r="BM2159" s="14"/>
      <c r="BN2159" s="14"/>
      <c r="BO2159" s="14"/>
      <c r="BP2159" s="14">
        <v>1600</v>
      </c>
      <c r="BQ2159" s="14"/>
      <c r="BR2159" s="14">
        <v>1600</v>
      </c>
      <c r="BS2159" s="14">
        <v>8400</v>
      </c>
      <c r="BT2159" s="14">
        <v>80100</v>
      </c>
      <c r="BU2159" s="14">
        <v>40000</v>
      </c>
      <c r="BV2159" s="14">
        <v>19998</v>
      </c>
      <c r="BW2159" s="14">
        <f t="shared" si="5722"/>
        <v>9999</v>
      </c>
      <c r="BX2159" s="14">
        <v>3333</v>
      </c>
      <c r="BY2159" s="14">
        <v>3333</v>
      </c>
      <c r="BZ2159" s="14">
        <v>3333</v>
      </c>
      <c r="CA2159" s="14">
        <f t="shared" si="5781"/>
        <v>29997</v>
      </c>
      <c r="CB2159" s="122">
        <f t="shared" si="5792"/>
        <v>74.992499999999993</v>
      </c>
    </row>
    <row r="2160" spans="1:80" x14ac:dyDescent="0.25">
      <c r="A2160" s="4" t="s">
        <v>928</v>
      </c>
      <c r="B2160" s="4" t="s">
        <v>88</v>
      </c>
      <c r="C2160" s="4" t="s">
        <v>1147</v>
      </c>
      <c r="D2160" s="79" t="s">
        <v>1148</v>
      </c>
      <c r="E2160" s="89">
        <v>6135</v>
      </c>
      <c r="F2160" s="79"/>
      <c r="G2160" s="75" t="s">
        <v>1906</v>
      </c>
      <c r="H2160" s="13" t="s">
        <v>201</v>
      </c>
      <c r="I2160" s="14">
        <v>1200</v>
      </c>
      <c r="J2160" s="14">
        <f t="shared" si="5780"/>
        <v>1200</v>
      </c>
      <c r="K2160" s="14">
        <v>600</v>
      </c>
      <c r="L2160" s="14">
        <f t="shared" si="5783"/>
        <v>600</v>
      </c>
      <c r="M2160" s="14">
        <v>600</v>
      </c>
      <c r="N2160" s="14">
        <v>0</v>
      </c>
      <c r="O2160" s="14">
        <v>0</v>
      </c>
      <c r="P2160" s="14">
        <v>0</v>
      </c>
      <c r="Q2160" s="14">
        <v>0</v>
      </c>
      <c r="R2160" s="14">
        <v>600</v>
      </c>
      <c r="S2160" s="14"/>
      <c r="T2160" s="14"/>
      <c r="U2160" s="14"/>
      <c r="V2160" s="14"/>
      <c r="W2160" s="14"/>
      <c r="X2160" s="14">
        <f t="shared" si="5777"/>
        <v>600</v>
      </c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>
        <v>0</v>
      </c>
      <c r="AI2160" s="14">
        <v>600</v>
      </c>
      <c r="AJ2160" s="14">
        <v>0</v>
      </c>
      <c r="AK2160" s="14"/>
      <c r="AL2160" s="14"/>
      <c r="AM2160" s="14"/>
      <c r="AN2160" s="14"/>
      <c r="AO2160" s="14"/>
      <c r="AP2160" s="14">
        <f t="shared" si="5778"/>
        <v>0</v>
      </c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>
        <v>0</v>
      </c>
      <c r="BA2160" s="14">
        <v>0</v>
      </c>
      <c r="BB2160" s="14">
        <v>0</v>
      </c>
      <c r="BC2160" s="14"/>
      <c r="BD2160" s="14"/>
      <c r="BE2160" s="14"/>
      <c r="BF2160" s="14"/>
      <c r="BG2160" s="14"/>
      <c r="BH2160" s="14">
        <f t="shared" si="5779"/>
        <v>0</v>
      </c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>
        <v>0</v>
      </c>
      <c r="BS2160" s="14">
        <v>0</v>
      </c>
      <c r="BT2160" s="14">
        <v>1200</v>
      </c>
      <c r="BU2160" s="14">
        <v>600</v>
      </c>
      <c r="BV2160" s="14">
        <v>300</v>
      </c>
      <c r="BW2160" s="14">
        <f t="shared" si="5722"/>
        <v>150</v>
      </c>
      <c r="BX2160" s="14">
        <v>50</v>
      </c>
      <c r="BY2160" s="14">
        <v>50</v>
      </c>
      <c r="BZ2160" s="14">
        <v>50</v>
      </c>
      <c r="CA2160" s="14">
        <f t="shared" si="5781"/>
        <v>450</v>
      </c>
      <c r="CB2160" s="122">
        <f t="shared" si="5792"/>
        <v>75</v>
      </c>
    </row>
    <row r="2161" spans="1:80" x14ac:dyDescent="0.25">
      <c r="A2161" s="4" t="s">
        <v>928</v>
      </c>
      <c r="B2161" s="4" t="s">
        <v>88</v>
      </c>
      <c r="C2161" s="4" t="s">
        <v>1147</v>
      </c>
      <c r="D2161" s="79" t="s">
        <v>1148</v>
      </c>
      <c r="E2161" s="89">
        <v>6136</v>
      </c>
      <c r="F2161" s="79"/>
      <c r="G2161" s="75" t="s">
        <v>1906</v>
      </c>
      <c r="H2161" s="13" t="s">
        <v>202</v>
      </c>
      <c r="I2161" s="14">
        <v>123000</v>
      </c>
      <c r="J2161" s="14">
        <f t="shared" si="5780"/>
        <v>123000</v>
      </c>
      <c r="K2161" s="14">
        <v>123000</v>
      </c>
      <c r="L2161" s="14">
        <f t="shared" si="5783"/>
        <v>0</v>
      </c>
      <c r="M2161" s="14">
        <v>0</v>
      </c>
      <c r="N2161" s="14">
        <v>0</v>
      </c>
      <c r="O2161" s="14">
        <v>0</v>
      </c>
      <c r="P2161" s="14">
        <v>0</v>
      </c>
      <c r="Q2161" s="14">
        <v>0</v>
      </c>
      <c r="R2161" s="14">
        <v>0</v>
      </c>
      <c r="S2161" s="14"/>
      <c r="T2161" s="14"/>
      <c r="U2161" s="14"/>
      <c r="V2161" s="14"/>
      <c r="W2161" s="14"/>
      <c r="X2161" s="14">
        <f t="shared" si="5777"/>
        <v>0</v>
      </c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>
        <v>0</v>
      </c>
      <c r="AI2161" s="14">
        <v>0</v>
      </c>
      <c r="AJ2161" s="14">
        <v>0</v>
      </c>
      <c r="AK2161" s="14"/>
      <c r="AL2161" s="14"/>
      <c r="AM2161" s="14"/>
      <c r="AN2161" s="14"/>
      <c r="AO2161" s="14"/>
      <c r="AP2161" s="14">
        <f t="shared" si="5778"/>
        <v>0</v>
      </c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>
        <v>0</v>
      </c>
      <c r="BA2161" s="14">
        <v>0</v>
      </c>
      <c r="BB2161" s="14">
        <v>0</v>
      </c>
      <c r="BC2161" s="14"/>
      <c r="BD2161" s="14"/>
      <c r="BE2161" s="14"/>
      <c r="BF2161" s="14"/>
      <c r="BG2161" s="14"/>
      <c r="BH2161" s="14">
        <f t="shared" si="5779"/>
        <v>0</v>
      </c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>
        <v>0</v>
      </c>
      <c r="BS2161" s="14">
        <v>0</v>
      </c>
      <c r="BT2161" s="14">
        <v>123000</v>
      </c>
      <c r="BU2161" s="14">
        <v>123000</v>
      </c>
      <c r="BV2161" s="14">
        <v>61500</v>
      </c>
      <c r="BW2161" s="14">
        <f t="shared" si="5722"/>
        <v>27250</v>
      </c>
      <c r="BX2161" s="14">
        <v>10250</v>
      </c>
      <c r="BY2161" s="14">
        <v>8500</v>
      </c>
      <c r="BZ2161" s="14">
        <v>8500</v>
      </c>
      <c r="CA2161" s="14">
        <f t="shared" si="5781"/>
        <v>88750</v>
      </c>
      <c r="CB2161" s="122">
        <f t="shared" si="5792"/>
        <v>72.154471544715449</v>
      </c>
    </row>
    <row r="2162" spans="1:80" x14ac:dyDescent="0.25">
      <c r="A2162" s="4" t="s">
        <v>928</v>
      </c>
      <c r="B2162" s="4" t="s">
        <v>88</v>
      </c>
      <c r="C2162" s="4" t="s">
        <v>1147</v>
      </c>
      <c r="D2162" s="79" t="s">
        <v>1148</v>
      </c>
      <c r="E2162" s="89">
        <v>6137</v>
      </c>
      <c r="F2162" s="79"/>
      <c r="G2162" s="75" t="s">
        <v>1906</v>
      </c>
      <c r="H2162" s="13" t="s">
        <v>204</v>
      </c>
      <c r="I2162" s="14">
        <v>29000</v>
      </c>
      <c r="J2162" s="14">
        <f t="shared" si="5780"/>
        <v>29000</v>
      </c>
      <c r="K2162" s="14">
        <v>8000</v>
      </c>
      <c r="L2162" s="14">
        <f t="shared" si="5783"/>
        <v>21000</v>
      </c>
      <c r="M2162" s="14">
        <v>10000</v>
      </c>
      <c r="N2162" s="14">
        <v>1000</v>
      </c>
      <c r="O2162" s="14">
        <v>10000</v>
      </c>
      <c r="P2162" s="14">
        <v>0</v>
      </c>
      <c r="Q2162" s="14">
        <v>0</v>
      </c>
      <c r="R2162" s="14">
        <v>10000</v>
      </c>
      <c r="S2162" s="14"/>
      <c r="T2162" s="14"/>
      <c r="U2162" s="14"/>
      <c r="V2162" s="14"/>
      <c r="W2162" s="14"/>
      <c r="X2162" s="14">
        <f t="shared" si="5777"/>
        <v>10000</v>
      </c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>
        <v>0</v>
      </c>
      <c r="AI2162" s="14">
        <v>10000</v>
      </c>
      <c r="AJ2162" s="14">
        <v>1000</v>
      </c>
      <c r="AK2162" s="14"/>
      <c r="AL2162" s="14"/>
      <c r="AM2162" s="14"/>
      <c r="AN2162" s="14"/>
      <c r="AO2162" s="14"/>
      <c r="AP2162" s="14">
        <f t="shared" si="5778"/>
        <v>1000</v>
      </c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>
        <v>0</v>
      </c>
      <c r="BA2162" s="14">
        <v>1000</v>
      </c>
      <c r="BB2162" s="14">
        <v>10000</v>
      </c>
      <c r="BC2162" s="14">
        <v>11464</v>
      </c>
      <c r="BD2162" s="14"/>
      <c r="BE2162" s="14"/>
      <c r="BF2162" s="14"/>
      <c r="BG2162" s="14"/>
      <c r="BH2162" s="14">
        <f t="shared" si="5779"/>
        <v>21464</v>
      </c>
      <c r="BI2162" s="14"/>
      <c r="BJ2162" s="14"/>
      <c r="BK2162" s="14">
        <v>11464</v>
      </c>
      <c r="BL2162" s="14"/>
      <c r="BM2162" s="14"/>
      <c r="BN2162" s="14"/>
      <c r="BO2162" s="14"/>
      <c r="BP2162" s="14"/>
      <c r="BQ2162" s="14"/>
      <c r="BR2162" s="14">
        <v>11464</v>
      </c>
      <c r="BS2162" s="14">
        <v>10000</v>
      </c>
      <c r="BT2162" s="14">
        <v>29000</v>
      </c>
      <c r="BU2162" s="14">
        <v>8000</v>
      </c>
      <c r="BV2162" s="14">
        <v>3999</v>
      </c>
      <c r="BW2162" s="14">
        <f t="shared" si="5722"/>
        <v>1998</v>
      </c>
      <c r="BX2162" s="14">
        <v>666</v>
      </c>
      <c r="BY2162" s="14">
        <v>666</v>
      </c>
      <c r="BZ2162" s="14">
        <v>666</v>
      </c>
      <c r="CA2162" s="14">
        <f t="shared" si="5781"/>
        <v>5997</v>
      </c>
      <c r="CB2162" s="122">
        <f t="shared" si="5792"/>
        <v>74.962500000000006</v>
      </c>
    </row>
    <row r="2163" spans="1:80" x14ac:dyDescent="0.25">
      <c r="A2163" s="1" t="s">
        <v>928</v>
      </c>
      <c r="B2163" s="1" t="s">
        <v>88</v>
      </c>
      <c r="C2163" s="1" t="s">
        <v>1147</v>
      </c>
      <c r="D2163" s="82" t="s">
        <v>1148</v>
      </c>
      <c r="E2163" s="82" t="s">
        <v>50</v>
      </c>
      <c r="F2163" s="79" t="s">
        <v>1</v>
      </c>
      <c r="G2163" s="13" t="s">
        <v>1</v>
      </c>
      <c r="H2163" s="2" t="s">
        <v>51</v>
      </c>
      <c r="I2163" s="12">
        <f>SUM(I2164:I2166)</f>
        <v>44122</v>
      </c>
      <c r="J2163" s="12">
        <f t="shared" si="5780"/>
        <v>41628</v>
      </c>
      <c r="K2163" s="12">
        <f t="shared" ref="K2163" si="5821">SUM(K2164:K2166)</f>
        <v>33628</v>
      </c>
      <c r="L2163" s="12">
        <f t="shared" si="5783"/>
        <v>8000</v>
      </c>
      <c r="M2163" s="12">
        <f t="shared" ref="M2163:Q2163" si="5822">SUM(M2164:M2166)</f>
        <v>8000</v>
      </c>
      <c r="N2163" s="12">
        <f t="shared" si="5822"/>
        <v>0</v>
      </c>
      <c r="O2163" s="12">
        <f t="shared" si="5822"/>
        <v>0</v>
      </c>
      <c r="P2163" s="12">
        <f t="shared" si="5822"/>
        <v>0</v>
      </c>
      <c r="Q2163" s="12">
        <f t="shared" si="5822"/>
        <v>0</v>
      </c>
      <c r="R2163" s="12">
        <f t="shared" ref="R2163:AG2163" si="5823">SUM(R2164:R2166)</f>
        <v>8000</v>
      </c>
      <c r="S2163" s="12">
        <f t="shared" si="5823"/>
        <v>0</v>
      </c>
      <c r="T2163" s="12">
        <f t="shared" si="5823"/>
        <v>0</v>
      </c>
      <c r="U2163" s="12">
        <f t="shared" si="5823"/>
        <v>0</v>
      </c>
      <c r="V2163" s="12">
        <f t="shared" si="5823"/>
        <v>0</v>
      </c>
      <c r="W2163" s="12">
        <f t="shared" si="5823"/>
        <v>0</v>
      </c>
      <c r="X2163" s="12">
        <f t="shared" si="5823"/>
        <v>8000</v>
      </c>
      <c r="Y2163" s="12">
        <f t="shared" si="5823"/>
        <v>0</v>
      </c>
      <c r="Z2163" s="12">
        <f t="shared" si="5823"/>
        <v>0</v>
      </c>
      <c r="AA2163" s="12">
        <f t="shared" si="5823"/>
        <v>0</v>
      </c>
      <c r="AB2163" s="12">
        <f t="shared" si="5823"/>
        <v>0</v>
      </c>
      <c r="AC2163" s="12">
        <f t="shared" si="5823"/>
        <v>0</v>
      </c>
      <c r="AD2163" s="12">
        <f t="shared" si="5823"/>
        <v>0</v>
      </c>
      <c r="AE2163" s="12">
        <f t="shared" si="5823"/>
        <v>0</v>
      </c>
      <c r="AF2163" s="12">
        <f t="shared" si="5823"/>
        <v>0</v>
      </c>
      <c r="AG2163" s="12">
        <f t="shared" si="5823"/>
        <v>0</v>
      </c>
      <c r="AH2163" s="12">
        <v>0</v>
      </c>
      <c r="AI2163" s="12">
        <v>8000</v>
      </c>
      <c r="AJ2163" s="12">
        <f t="shared" ref="AJ2163:AY2163" si="5824">SUM(AJ2164:AJ2166)</f>
        <v>0</v>
      </c>
      <c r="AK2163" s="12">
        <f t="shared" si="5824"/>
        <v>0</v>
      </c>
      <c r="AL2163" s="12">
        <f t="shared" si="5824"/>
        <v>0</v>
      </c>
      <c r="AM2163" s="12">
        <f t="shared" si="5824"/>
        <v>0</v>
      </c>
      <c r="AN2163" s="12">
        <f t="shared" si="5824"/>
        <v>0</v>
      </c>
      <c r="AO2163" s="12">
        <f t="shared" si="5824"/>
        <v>0</v>
      </c>
      <c r="AP2163" s="12">
        <f t="shared" si="5824"/>
        <v>0</v>
      </c>
      <c r="AQ2163" s="12">
        <f t="shared" si="5824"/>
        <v>0</v>
      </c>
      <c r="AR2163" s="12">
        <f t="shared" si="5824"/>
        <v>0</v>
      </c>
      <c r="AS2163" s="12">
        <f t="shared" si="5824"/>
        <v>0</v>
      </c>
      <c r="AT2163" s="12">
        <f t="shared" si="5824"/>
        <v>0</v>
      </c>
      <c r="AU2163" s="12">
        <f t="shared" si="5824"/>
        <v>0</v>
      </c>
      <c r="AV2163" s="12">
        <f t="shared" si="5824"/>
        <v>0</v>
      </c>
      <c r="AW2163" s="12">
        <f t="shared" si="5824"/>
        <v>0</v>
      </c>
      <c r="AX2163" s="12">
        <f t="shared" si="5824"/>
        <v>0</v>
      </c>
      <c r="AY2163" s="12">
        <f t="shared" si="5824"/>
        <v>0</v>
      </c>
      <c r="AZ2163" s="12">
        <v>0</v>
      </c>
      <c r="BA2163" s="12">
        <v>0</v>
      </c>
      <c r="BB2163" s="12">
        <f t="shared" ref="BB2163:BQ2163" si="5825">SUM(BB2164:BB2166)</f>
        <v>0</v>
      </c>
      <c r="BC2163" s="12">
        <f t="shared" si="5825"/>
        <v>0</v>
      </c>
      <c r="BD2163" s="12">
        <f t="shared" si="5825"/>
        <v>0</v>
      </c>
      <c r="BE2163" s="12">
        <f t="shared" si="5825"/>
        <v>0</v>
      </c>
      <c r="BF2163" s="12">
        <f t="shared" si="5825"/>
        <v>0</v>
      </c>
      <c r="BG2163" s="12">
        <f t="shared" si="5825"/>
        <v>0</v>
      </c>
      <c r="BH2163" s="12">
        <f t="shared" si="5825"/>
        <v>0</v>
      </c>
      <c r="BI2163" s="12">
        <f t="shared" si="5825"/>
        <v>0</v>
      </c>
      <c r="BJ2163" s="12">
        <f t="shared" si="5825"/>
        <v>0</v>
      </c>
      <c r="BK2163" s="12">
        <f t="shared" si="5825"/>
        <v>0</v>
      </c>
      <c r="BL2163" s="12">
        <f t="shared" si="5825"/>
        <v>0</v>
      </c>
      <c r="BM2163" s="12">
        <f t="shared" si="5825"/>
        <v>0</v>
      </c>
      <c r="BN2163" s="12">
        <f t="shared" si="5825"/>
        <v>0</v>
      </c>
      <c r="BO2163" s="12">
        <f t="shared" si="5825"/>
        <v>0</v>
      </c>
      <c r="BP2163" s="12">
        <f t="shared" si="5825"/>
        <v>0</v>
      </c>
      <c r="BQ2163" s="12">
        <f t="shared" si="5825"/>
        <v>0</v>
      </c>
      <c r="BR2163" s="12">
        <v>0</v>
      </c>
      <c r="BS2163" s="12">
        <v>0</v>
      </c>
      <c r="BT2163" s="12">
        <f t="shared" ref="BT2163:BZ2163" si="5826">SUM(BT2164:BT2166)</f>
        <v>41809</v>
      </c>
      <c r="BU2163" s="12">
        <f t="shared" si="5826"/>
        <v>33809</v>
      </c>
      <c r="BV2163" s="12">
        <f t="shared" si="5826"/>
        <v>13379</v>
      </c>
      <c r="BW2163" s="12">
        <f t="shared" si="5826"/>
        <v>4202</v>
      </c>
      <c r="BX2163" s="12">
        <f t="shared" si="5826"/>
        <v>1567</v>
      </c>
      <c r="BY2163" s="12">
        <f t="shared" si="5826"/>
        <v>1317</v>
      </c>
      <c r="BZ2163" s="12">
        <f t="shared" si="5826"/>
        <v>1318</v>
      </c>
      <c r="CA2163" s="12">
        <f t="shared" si="5781"/>
        <v>17581</v>
      </c>
      <c r="CB2163" s="124">
        <f t="shared" si="5792"/>
        <v>52.000946493537228</v>
      </c>
    </row>
    <row r="2164" spans="1:80" x14ac:dyDescent="0.25">
      <c r="A2164" s="4" t="s">
        <v>928</v>
      </c>
      <c r="B2164" s="4" t="s">
        <v>88</v>
      </c>
      <c r="C2164" s="4" t="s">
        <v>1147</v>
      </c>
      <c r="D2164" s="79" t="s">
        <v>1148</v>
      </c>
      <c r="E2164" s="89">
        <v>6139</v>
      </c>
      <c r="F2164" s="79"/>
      <c r="G2164" s="75" t="s">
        <v>1906</v>
      </c>
      <c r="H2164" s="13" t="s">
        <v>51</v>
      </c>
      <c r="I2164" s="14">
        <v>26000</v>
      </c>
      <c r="J2164" s="14">
        <f t="shared" si="5780"/>
        <v>23000</v>
      </c>
      <c r="K2164" s="14">
        <v>15000</v>
      </c>
      <c r="L2164" s="14">
        <f t="shared" si="5783"/>
        <v>8000</v>
      </c>
      <c r="M2164" s="14">
        <v>8000</v>
      </c>
      <c r="N2164" s="14">
        <v>0</v>
      </c>
      <c r="O2164" s="14">
        <v>0</v>
      </c>
      <c r="P2164" s="14">
        <v>0</v>
      </c>
      <c r="Q2164" s="14">
        <v>0</v>
      </c>
      <c r="R2164" s="14">
        <v>8000</v>
      </c>
      <c r="S2164" s="14"/>
      <c r="T2164" s="14"/>
      <c r="U2164" s="14"/>
      <c r="V2164" s="14"/>
      <c r="W2164" s="14"/>
      <c r="X2164" s="14">
        <f t="shared" si="5777"/>
        <v>8000</v>
      </c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>
        <v>0</v>
      </c>
      <c r="AI2164" s="14">
        <v>8000</v>
      </c>
      <c r="AJ2164" s="14">
        <v>0</v>
      </c>
      <c r="AK2164" s="14"/>
      <c r="AL2164" s="14"/>
      <c r="AM2164" s="14"/>
      <c r="AN2164" s="14"/>
      <c r="AO2164" s="14"/>
      <c r="AP2164" s="14">
        <f t="shared" si="5778"/>
        <v>0</v>
      </c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>
        <v>0</v>
      </c>
      <c r="BA2164" s="14">
        <v>0</v>
      </c>
      <c r="BB2164" s="14">
        <v>0</v>
      </c>
      <c r="BC2164" s="14"/>
      <c r="BD2164" s="14"/>
      <c r="BE2164" s="14"/>
      <c r="BF2164" s="14"/>
      <c r="BG2164" s="14"/>
      <c r="BH2164" s="14">
        <f t="shared" si="5779"/>
        <v>0</v>
      </c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>
        <v>0</v>
      </c>
      <c r="BS2164" s="14">
        <v>0</v>
      </c>
      <c r="BT2164" s="14">
        <v>23000</v>
      </c>
      <c r="BU2164" s="14">
        <v>15000</v>
      </c>
      <c r="BV2164" s="14">
        <v>7500</v>
      </c>
      <c r="BW2164" s="14">
        <f t="shared" si="5722"/>
        <v>3250</v>
      </c>
      <c r="BX2164" s="14">
        <v>1250</v>
      </c>
      <c r="BY2164" s="14">
        <v>1000</v>
      </c>
      <c r="BZ2164" s="14">
        <v>1000</v>
      </c>
      <c r="CA2164" s="14">
        <f t="shared" si="5781"/>
        <v>10750</v>
      </c>
      <c r="CB2164" s="122">
        <f t="shared" si="5792"/>
        <v>71.666666666666671</v>
      </c>
    </row>
    <row r="2165" spans="1:80" ht="22.5" x14ac:dyDescent="0.25">
      <c r="A2165" s="4" t="s">
        <v>928</v>
      </c>
      <c r="B2165" s="4" t="s">
        <v>88</v>
      </c>
      <c r="C2165" s="4" t="s">
        <v>1147</v>
      </c>
      <c r="D2165" s="79" t="s">
        <v>1148</v>
      </c>
      <c r="E2165" s="89">
        <v>6139</v>
      </c>
      <c r="F2165" s="79" t="s">
        <v>1155</v>
      </c>
      <c r="G2165" s="75" t="s">
        <v>1906</v>
      </c>
      <c r="H2165" s="13" t="s">
        <v>59</v>
      </c>
      <c r="I2165" s="14">
        <v>3122</v>
      </c>
      <c r="J2165" s="14">
        <f t="shared" si="5780"/>
        <v>3628</v>
      </c>
      <c r="K2165" s="14">
        <v>3628</v>
      </c>
      <c r="L2165" s="14">
        <f t="shared" si="5783"/>
        <v>0</v>
      </c>
      <c r="M2165" s="14">
        <v>0</v>
      </c>
      <c r="N2165" s="14">
        <v>0</v>
      </c>
      <c r="O2165" s="14">
        <v>0</v>
      </c>
      <c r="P2165" s="14">
        <v>0</v>
      </c>
      <c r="Q2165" s="14">
        <v>0</v>
      </c>
      <c r="R2165" s="14">
        <v>0</v>
      </c>
      <c r="S2165" s="14"/>
      <c r="T2165" s="14"/>
      <c r="U2165" s="14"/>
      <c r="V2165" s="14"/>
      <c r="W2165" s="14"/>
      <c r="X2165" s="14">
        <f t="shared" si="5777"/>
        <v>0</v>
      </c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>
        <v>0</v>
      </c>
      <c r="AI2165" s="14">
        <v>0</v>
      </c>
      <c r="AJ2165" s="14">
        <v>0</v>
      </c>
      <c r="AK2165" s="14"/>
      <c r="AL2165" s="14"/>
      <c r="AM2165" s="14"/>
      <c r="AN2165" s="14"/>
      <c r="AO2165" s="14"/>
      <c r="AP2165" s="14">
        <f t="shared" si="5778"/>
        <v>0</v>
      </c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>
        <v>0</v>
      </c>
      <c r="BA2165" s="14">
        <v>0</v>
      </c>
      <c r="BB2165" s="14">
        <v>0</v>
      </c>
      <c r="BC2165" s="14"/>
      <c r="BD2165" s="14"/>
      <c r="BE2165" s="14"/>
      <c r="BF2165" s="14"/>
      <c r="BG2165" s="14"/>
      <c r="BH2165" s="14">
        <f t="shared" si="5779"/>
        <v>0</v>
      </c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>
        <v>0</v>
      </c>
      <c r="BS2165" s="14">
        <v>0</v>
      </c>
      <c r="BT2165" s="14">
        <v>3809</v>
      </c>
      <c r="BU2165" s="14">
        <v>3809</v>
      </c>
      <c r="BV2165" s="14">
        <v>2129</v>
      </c>
      <c r="BW2165" s="14">
        <f t="shared" si="5722"/>
        <v>952</v>
      </c>
      <c r="BX2165" s="14">
        <v>317</v>
      </c>
      <c r="BY2165" s="14">
        <v>317</v>
      </c>
      <c r="BZ2165" s="14">
        <v>318</v>
      </c>
      <c r="CA2165" s="14">
        <f t="shared" si="5781"/>
        <v>3081</v>
      </c>
      <c r="CB2165" s="122">
        <f t="shared" si="5792"/>
        <v>80.887372013651884</v>
      </c>
    </row>
    <row r="2166" spans="1:80" ht="22.5" x14ac:dyDescent="0.25">
      <c r="A2166" s="4" t="s">
        <v>928</v>
      </c>
      <c r="B2166" s="4" t="s">
        <v>88</v>
      </c>
      <c r="C2166" s="4" t="s">
        <v>1147</v>
      </c>
      <c r="D2166" s="79" t="s">
        <v>1148</v>
      </c>
      <c r="E2166" s="89">
        <v>6139</v>
      </c>
      <c r="F2166" s="79" t="s">
        <v>1156</v>
      </c>
      <c r="G2166" s="75" t="s">
        <v>1906</v>
      </c>
      <c r="H2166" s="13" t="s">
        <v>65</v>
      </c>
      <c r="I2166" s="14">
        <v>15000</v>
      </c>
      <c r="J2166" s="14">
        <f t="shared" si="5780"/>
        <v>15000</v>
      </c>
      <c r="K2166" s="14">
        <v>15000</v>
      </c>
      <c r="L2166" s="14">
        <f t="shared" si="5783"/>
        <v>0</v>
      </c>
      <c r="M2166" s="14">
        <v>0</v>
      </c>
      <c r="N2166" s="14">
        <v>0</v>
      </c>
      <c r="O2166" s="14">
        <v>0</v>
      </c>
      <c r="P2166" s="14">
        <v>0</v>
      </c>
      <c r="Q2166" s="14">
        <v>0</v>
      </c>
      <c r="R2166" s="14">
        <v>0</v>
      </c>
      <c r="S2166" s="14"/>
      <c r="T2166" s="14"/>
      <c r="U2166" s="14"/>
      <c r="V2166" s="14"/>
      <c r="W2166" s="14"/>
      <c r="X2166" s="14">
        <f t="shared" si="5777"/>
        <v>0</v>
      </c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>
        <v>0</v>
      </c>
      <c r="AI2166" s="14">
        <v>0</v>
      </c>
      <c r="AJ2166" s="14">
        <v>0</v>
      </c>
      <c r="AK2166" s="14"/>
      <c r="AL2166" s="14"/>
      <c r="AM2166" s="14"/>
      <c r="AN2166" s="14"/>
      <c r="AO2166" s="14"/>
      <c r="AP2166" s="14">
        <f t="shared" si="5778"/>
        <v>0</v>
      </c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>
        <v>0</v>
      </c>
      <c r="BA2166" s="14">
        <v>0</v>
      </c>
      <c r="BB2166" s="14">
        <v>0</v>
      </c>
      <c r="BC2166" s="14"/>
      <c r="BD2166" s="14"/>
      <c r="BE2166" s="14"/>
      <c r="BF2166" s="14"/>
      <c r="BG2166" s="14"/>
      <c r="BH2166" s="14">
        <f t="shared" si="5779"/>
        <v>0</v>
      </c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>
        <v>0</v>
      </c>
      <c r="BS2166" s="14">
        <v>0</v>
      </c>
      <c r="BT2166" s="14">
        <v>15000</v>
      </c>
      <c r="BU2166" s="14">
        <v>15000</v>
      </c>
      <c r="BV2166" s="14">
        <v>3750</v>
      </c>
      <c r="BW2166" s="14">
        <f t="shared" si="5722"/>
        <v>0</v>
      </c>
      <c r="BX2166" s="14"/>
      <c r="BY2166" s="14"/>
      <c r="BZ2166" s="14"/>
      <c r="CA2166" s="14">
        <f t="shared" si="5781"/>
        <v>3750</v>
      </c>
      <c r="CB2166" s="122">
        <f t="shared" si="5792"/>
        <v>25</v>
      </c>
    </row>
    <row r="2167" spans="1:80" ht="22.5" x14ac:dyDescent="0.25">
      <c r="A2167" s="1" t="s">
        <v>1</v>
      </c>
      <c r="B2167" s="1" t="s">
        <v>1</v>
      </c>
      <c r="C2167" s="1" t="s">
        <v>1</v>
      </c>
      <c r="D2167" s="78" t="s">
        <v>1</v>
      </c>
      <c r="E2167" s="78" t="s">
        <v>1</v>
      </c>
      <c r="F2167" s="78" t="s">
        <v>1</v>
      </c>
      <c r="G2167" s="2" t="s">
        <v>1</v>
      </c>
      <c r="H2167" s="10" t="s">
        <v>66</v>
      </c>
      <c r="I2167" s="11">
        <f>SUM(I2168)</f>
        <v>100</v>
      </c>
      <c r="J2167" s="11">
        <f t="shared" si="5780"/>
        <v>100</v>
      </c>
      <c r="K2167" s="11">
        <f t="shared" ref="K2167:Q2168" si="5827">SUM(K2168)</f>
        <v>100</v>
      </c>
      <c r="L2167" s="11">
        <f t="shared" si="5783"/>
        <v>0</v>
      </c>
      <c r="M2167" s="11">
        <f t="shared" si="5827"/>
        <v>0</v>
      </c>
      <c r="N2167" s="11">
        <f t="shared" si="5827"/>
        <v>0</v>
      </c>
      <c r="O2167" s="11">
        <f t="shared" si="5827"/>
        <v>0</v>
      </c>
      <c r="P2167" s="11">
        <f t="shared" si="5827"/>
        <v>0</v>
      </c>
      <c r="Q2167" s="11">
        <f t="shared" si="5827"/>
        <v>0</v>
      </c>
      <c r="R2167" s="11">
        <f t="shared" ref="R2167:AG2168" si="5828">SUM(R2168)</f>
        <v>0</v>
      </c>
      <c r="S2167" s="11">
        <f t="shared" si="5828"/>
        <v>0</v>
      </c>
      <c r="T2167" s="11">
        <f t="shared" si="5828"/>
        <v>0</v>
      </c>
      <c r="U2167" s="11">
        <f t="shared" si="5828"/>
        <v>0</v>
      </c>
      <c r="V2167" s="11">
        <f t="shared" si="5828"/>
        <v>0</v>
      </c>
      <c r="W2167" s="11">
        <f t="shared" si="5828"/>
        <v>0</v>
      </c>
      <c r="X2167" s="11">
        <f t="shared" si="5828"/>
        <v>0</v>
      </c>
      <c r="Y2167" s="11">
        <f t="shared" si="5828"/>
        <v>0</v>
      </c>
      <c r="Z2167" s="11">
        <f t="shared" si="5828"/>
        <v>0</v>
      </c>
      <c r="AA2167" s="11">
        <f t="shared" si="5828"/>
        <v>0</v>
      </c>
      <c r="AB2167" s="11">
        <f t="shared" si="5828"/>
        <v>0</v>
      </c>
      <c r="AC2167" s="11">
        <f t="shared" si="5828"/>
        <v>0</v>
      </c>
      <c r="AD2167" s="11">
        <f t="shared" si="5828"/>
        <v>0</v>
      </c>
      <c r="AE2167" s="11">
        <f t="shared" si="5828"/>
        <v>0</v>
      </c>
      <c r="AF2167" s="11">
        <f t="shared" si="5828"/>
        <v>0</v>
      </c>
      <c r="AG2167" s="11">
        <f t="shared" si="5828"/>
        <v>0</v>
      </c>
      <c r="AH2167" s="11">
        <v>0</v>
      </c>
      <c r="AI2167" s="11">
        <v>0</v>
      </c>
      <c r="AJ2167" s="11">
        <f t="shared" ref="AJ2167:AY2168" si="5829">SUM(AJ2168)</f>
        <v>0</v>
      </c>
      <c r="AK2167" s="11">
        <f t="shared" si="5829"/>
        <v>0</v>
      </c>
      <c r="AL2167" s="11">
        <f t="shared" si="5829"/>
        <v>0</v>
      </c>
      <c r="AM2167" s="11">
        <f t="shared" si="5829"/>
        <v>0</v>
      </c>
      <c r="AN2167" s="11">
        <f t="shared" si="5829"/>
        <v>0</v>
      </c>
      <c r="AO2167" s="11">
        <f t="shared" si="5829"/>
        <v>0</v>
      </c>
      <c r="AP2167" s="11">
        <f t="shared" si="5829"/>
        <v>0</v>
      </c>
      <c r="AQ2167" s="11">
        <f t="shared" si="5829"/>
        <v>0</v>
      </c>
      <c r="AR2167" s="11">
        <f t="shared" si="5829"/>
        <v>0</v>
      </c>
      <c r="AS2167" s="11">
        <f t="shared" si="5829"/>
        <v>0</v>
      </c>
      <c r="AT2167" s="11">
        <f t="shared" si="5829"/>
        <v>0</v>
      </c>
      <c r="AU2167" s="11">
        <f t="shared" si="5829"/>
        <v>0</v>
      </c>
      <c r="AV2167" s="11">
        <f t="shared" si="5829"/>
        <v>0</v>
      </c>
      <c r="AW2167" s="11">
        <f t="shared" si="5829"/>
        <v>0</v>
      </c>
      <c r="AX2167" s="11">
        <f t="shared" si="5829"/>
        <v>0</v>
      </c>
      <c r="AY2167" s="11">
        <f t="shared" si="5829"/>
        <v>0</v>
      </c>
      <c r="AZ2167" s="11">
        <v>0</v>
      </c>
      <c r="BA2167" s="11">
        <v>0</v>
      </c>
      <c r="BB2167" s="11">
        <f t="shared" ref="BB2167:BQ2168" si="5830">SUM(BB2168)</f>
        <v>0</v>
      </c>
      <c r="BC2167" s="11">
        <f t="shared" si="5830"/>
        <v>0</v>
      </c>
      <c r="BD2167" s="11">
        <f t="shared" si="5830"/>
        <v>0</v>
      </c>
      <c r="BE2167" s="11">
        <f t="shared" si="5830"/>
        <v>0</v>
      </c>
      <c r="BF2167" s="11">
        <f t="shared" si="5830"/>
        <v>0</v>
      </c>
      <c r="BG2167" s="11">
        <f t="shared" si="5830"/>
        <v>0</v>
      </c>
      <c r="BH2167" s="11">
        <f t="shared" si="5830"/>
        <v>0</v>
      </c>
      <c r="BI2167" s="11">
        <f t="shared" si="5830"/>
        <v>0</v>
      </c>
      <c r="BJ2167" s="11">
        <f t="shared" si="5830"/>
        <v>0</v>
      </c>
      <c r="BK2167" s="11">
        <f t="shared" si="5830"/>
        <v>0</v>
      </c>
      <c r="BL2167" s="11">
        <f t="shared" si="5830"/>
        <v>0</v>
      </c>
      <c r="BM2167" s="11">
        <f t="shared" si="5830"/>
        <v>0</v>
      </c>
      <c r="BN2167" s="11">
        <f t="shared" si="5830"/>
        <v>0</v>
      </c>
      <c r="BO2167" s="11">
        <f t="shared" si="5830"/>
        <v>0</v>
      </c>
      <c r="BP2167" s="11">
        <f t="shared" si="5830"/>
        <v>0</v>
      </c>
      <c r="BQ2167" s="11">
        <f t="shared" si="5830"/>
        <v>0</v>
      </c>
      <c r="BR2167" s="11">
        <v>0</v>
      </c>
      <c r="BS2167" s="11">
        <v>0</v>
      </c>
      <c r="BT2167" s="11">
        <f t="shared" ref="BT2167:BZ2168" si="5831">SUM(BT2168)</f>
        <v>100</v>
      </c>
      <c r="BU2167" s="11">
        <f t="shared" si="5831"/>
        <v>100</v>
      </c>
      <c r="BV2167" s="11">
        <f t="shared" si="5831"/>
        <v>0</v>
      </c>
      <c r="BW2167" s="11">
        <f t="shared" si="5831"/>
        <v>0</v>
      </c>
      <c r="BX2167" s="11">
        <f t="shared" si="5831"/>
        <v>0</v>
      </c>
      <c r="BY2167" s="11">
        <f t="shared" si="5831"/>
        <v>0</v>
      </c>
      <c r="BZ2167" s="11">
        <f t="shared" si="5831"/>
        <v>0</v>
      </c>
      <c r="CA2167" s="11">
        <f t="shared" si="5781"/>
        <v>0</v>
      </c>
      <c r="CB2167" s="123">
        <f t="shared" si="5792"/>
        <v>0</v>
      </c>
    </row>
    <row r="2168" spans="1:80" x14ac:dyDescent="0.25">
      <c r="A2168" s="4" t="s">
        <v>928</v>
      </c>
      <c r="B2168" s="4" t="s">
        <v>88</v>
      </c>
      <c r="C2168" s="4" t="s">
        <v>1147</v>
      </c>
      <c r="D2168" s="79" t="s">
        <v>1148</v>
      </c>
      <c r="E2168" s="78" t="s">
        <v>67</v>
      </c>
      <c r="F2168" s="78" t="s">
        <v>1</v>
      </c>
      <c r="G2168" s="2" t="s">
        <v>1</v>
      </c>
      <c r="H2168" s="2" t="s">
        <v>68</v>
      </c>
      <c r="I2168" s="12">
        <f>SUM(I2169)</f>
        <v>100</v>
      </c>
      <c r="J2168" s="12">
        <f t="shared" si="5780"/>
        <v>100</v>
      </c>
      <c r="K2168" s="12">
        <f t="shared" si="5827"/>
        <v>100</v>
      </c>
      <c r="L2168" s="12">
        <f t="shared" si="5783"/>
        <v>0</v>
      </c>
      <c r="M2168" s="12">
        <f t="shared" si="5827"/>
        <v>0</v>
      </c>
      <c r="N2168" s="12">
        <f t="shared" si="5827"/>
        <v>0</v>
      </c>
      <c r="O2168" s="12">
        <f t="shared" si="5827"/>
        <v>0</v>
      </c>
      <c r="P2168" s="12">
        <f t="shared" si="5827"/>
        <v>0</v>
      </c>
      <c r="Q2168" s="12">
        <f t="shared" si="5827"/>
        <v>0</v>
      </c>
      <c r="R2168" s="12">
        <f t="shared" si="5828"/>
        <v>0</v>
      </c>
      <c r="S2168" s="12">
        <f t="shared" ref="S2168:AG2168" si="5832">SUM(S2169)</f>
        <v>0</v>
      </c>
      <c r="T2168" s="12">
        <f t="shared" si="5832"/>
        <v>0</v>
      </c>
      <c r="U2168" s="12">
        <f t="shared" si="5832"/>
        <v>0</v>
      </c>
      <c r="V2168" s="12">
        <f t="shared" si="5832"/>
        <v>0</v>
      </c>
      <c r="W2168" s="12">
        <f t="shared" si="5832"/>
        <v>0</v>
      </c>
      <c r="X2168" s="12">
        <f t="shared" si="5832"/>
        <v>0</v>
      </c>
      <c r="Y2168" s="12">
        <f t="shared" si="5832"/>
        <v>0</v>
      </c>
      <c r="Z2168" s="12">
        <f t="shared" si="5832"/>
        <v>0</v>
      </c>
      <c r="AA2168" s="12">
        <f t="shared" si="5832"/>
        <v>0</v>
      </c>
      <c r="AB2168" s="12">
        <f t="shared" si="5832"/>
        <v>0</v>
      </c>
      <c r="AC2168" s="12">
        <f t="shared" si="5832"/>
        <v>0</v>
      </c>
      <c r="AD2168" s="12">
        <f t="shared" si="5832"/>
        <v>0</v>
      </c>
      <c r="AE2168" s="12">
        <f t="shared" si="5832"/>
        <v>0</v>
      </c>
      <c r="AF2168" s="12">
        <f t="shared" si="5832"/>
        <v>0</v>
      </c>
      <c r="AG2168" s="12">
        <f t="shared" si="5832"/>
        <v>0</v>
      </c>
      <c r="AH2168" s="12">
        <v>0</v>
      </c>
      <c r="AI2168" s="12">
        <v>0</v>
      </c>
      <c r="AJ2168" s="12">
        <f t="shared" si="5829"/>
        <v>0</v>
      </c>
      <c r="AK2168" s="12">
        <f t="shared" ref="AK2168:AY2168" si="5833">SUM(AK2169)</f>
        <v>0</v>
      </c>
      <c r="AL2168" s="12">
        <f t="shared" si="5833"/>
        <v>0</v>
      </c>
      <c r="AM2168" s="12">
        <f t="shared" si="5833"/>
        <v>0</v>
      </c>
      <c r="AN2168" s="12">
        <f t="shared" si="5833"/>
        <v>0</v>
      </c>
      <c r="AO2168" s="12">
        <f t="shared" si="5833"/>
        <v>0</v>
      </c>
      <c r="AP2168" s="12">
        <f t="shared" si="5833"/>
        <v>0</v>
      </c>
      <c r="AQ2168" s="12">
        <f t="shared" si="5833"/>
        <v>0</v>
      </c>
      <c r="AR2168" s="12">
        <f t="shared" si="5833"/>
        <v>0</v>
      </c>
      <c r="AS2168" s="12">
        <f t="shared" si="5833"/>
        <v>0</v>
      </c>
      <c r="AT2168" s="12">
        <f t="shared" si="5833"/>
        <v>0</v>
      </c>
      <c r="AU2168" s="12">
        <f t="shared" si="5833"/>
        <v>0</v>
      </c>
      <c r="AV2168" s="12">
        <f t="shared" si="5833"/>
        <v>0</v>
      </c>
      <c r="AW2168" s="12">
        <f t="shared" si="5833"/>
        <v>0</v>
      </c>
      <c r="AX2168" s="12">
        <f t="shared" si="5833"/>
        <v>0</v>
      </c>
      <c r="AY2168" s="12">
        <f t="shared" si="5833"/>
        <v>0</v>
      </c>
      <c r="AZ2168" s="12">
        <v>0</v>
      </c>
      <c r="BA2168" s="12">
        <v>0</v>
      </c>
      <c r="BB2168" s="12">
        <f t="shared" si="5830"/>
        <v>0</v>
      </c>
      <c r="BC2168" s="12">
        <f t="shared" ref="BC2168:BQ2168" si="5834">SUM(BC2169)</f>
        <v>0</v>
      </c>
      <c r="BD2168" s="12">
        <f t="shared" si="5834"/>
        <v>0</v>
      </c>
      <c r="BE2168" s="12">
        <f t="shared" si="5834"/>
        <v>0</v>
      </c>
      <c r="BF2168" s="12">
        <f t="shared" si="5834"/>
        <v>0</v>
      </c>
      <c r="BG2168" s="12">
        <f t="shared" si="5834"/>
        <v>0</v>
      </c>
      <c r="BH2168" s="12">
        <f t="shared" si="5834"/>
        <v>0</v>
      </c>
      <c r="BI2168" s="12">
        <f t="shared" si="5834"/>
        <v>0</v>
      </c>
      <c r="BJ2168" s="12">
        <f t="shared" si="5834"/>
        <v>0</v>
      </c>
      <c r="BK2168" s="12">
        <f t="shared" si="5834"/>
        <v>0</v>
      </c>
      <c r="BL2168" s="12">
        <f t="shared" si="5834"/>
        <v>0</v>
      </c>
      <c r="BM2168" s="12">
        <f t="shared" si="5834"/>
        <v>0</v>
      </c>
      <c r="BN2168" s="12">
        <f t="shared" si="5834"/>
        <v>0</v>
      </c>
      <c r="BO2168" s="12">
        <f t="shared" si="5834"/>
        <v>0</v>
      </c>
      <c r="BP2168" s="12">
        <f t="shared" si="5834"/>
        <v>0</v>
      </c>
      <c r="BQ2168" s="12">
        <f t="shared" si="5834"/>
        <v>0</v>
      </c>
      <c r="BR2168" s="12">
        <v>0</v>
      </c>
      <c r="BS2168" s="12">
        <v>0</v>
      </c>
      <c r="BT2168" s="12">
        <f t="shared" si="5831"/>
        <v>100</v>
      </c>
      <c r="BU2168" s="12">
        <f t="shared" si="5831"/>
        <v>100</v>
      </c>
      <c r="BV2168" s="12">
        <f t="shared" si="5831"/>
        <v>0</v>
      </c>
      <c r="BW2168" s="12">
        <f t="shared" si="5831"/>
        <v>0</v>
      </c>
      <c r="BX2168" s="12">
        <f t="shared" si="5831"/>
        <v>0</v>
      </c>
      <c r="BY2168" s="12">
        <f t="shared" si="5831"/>
        <v>0</v>
      </c>
      <c r="BZ2168" s="12">
        <f t="shared" si="5831"/>
        <v>0</v>
      </c>
      <c r="CA2168" s="12">
        <f t="shared" si="5781"/>
        <v>0</v>
      </c>
      <c r="CB2168" s="124">
        <f t="shared" si="5792"/>
        <v>0</v>
      </c>
    </row>
    <row r="2169" spans="1:80" x14ac:dyDescent="0.25">
      <c r="A2169" s="4" t="s">
        <v>928</v>
      </c>
      <c r="B2169" s="4" t="s">
        <v>88</v>
      </c>
      <c r="C2169" s="4" t="s">
        <v>1147</v>
      </c>
      <c r="D2169" s="79" t="s">
        <v>1148</v>
      </c>
      <c r="E2169" s="89">
        <v>6148</v>
      </c>
      <c r="F2169" s="79"/>
      <c r="G2169" s="75" t="s">
        <v>1906</v>
      </c>
      <c r="H2169" s="13" t="s">
        <v>76</v>
      </c>
      <c r="I2169" s="14">
        <v>100</v>
      </c>
      <c r="J2169" s="14">
        <f t="shared" si="5780"/>
        <v>100</v>
      </c>
      <c r="K2169" s="14">
        <v>100</v>
      </c>
      <c r="L2169" s="14">
        <f t="shared" si="5783"/>
        <v>0</v>
      </c>
      <c r="M2169" s="14">
        <v>0</v>
      </c>
      <c r="N2169" s="14">
        <v>0</v>
      </c>
      <c r="O2169" s="14">
        <v>0</v>
      </c>
      <c r="P2169" s="14">
        <v>0</v>
      </c>
      <c r="Q2169" s="14">
        <v>0</v>
      </c>
      <c r="R2169" s="14">
        <v>0</v>
      </c>
      <c r="S2169" s="14"/>
      <c r="T2169" s="14"/>
      <c r="U2169" s="14"/>
      <c r="V2169" s="14"/>
      <c r="W2169" s="14"/>
      <c r="X2169" s="14">
        <f t="shared" si="5777"/>
        <v>0</v>
      </c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>
        <v>0</v>
      </c>
      <c r="AI2169" s="14">
        <v>0</v>
      </c>
      <c r="AJ2169" s="14">
        <v>0</v>
      </c>
      <c r="AK2169" s="14"/>
      <c r="AL2169" s="14"/>
      <c r="AM2169" s="14"/>
      <c r="AN2169" s="14"/>
      <c r="AO2169" s="14"/>
      <c r="AP2169" s="14">
        <f t="shared" si="5778"/>
        <v>0</v>
      </c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>
        <v>0</v>
      </c>
      <c r="BA2169" s="14">
        <v>0</v>
      </c>
      <c r="BB2169" s="14">
        <v>0</v>
      </c>
      <c r="BC2169" s="14"/>
      <c r="BD2169" s="14"/>
      <c r="BE2169" s="14"/>
      <c r="BF2169" s="14"/>
      <c r="BG2169" s="14"/>
      <c r="BH2169" s="14">
        <f t="shared" si="5779"/>
        <v>0</v>
      </c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>
        <v>0</v>
      </c>
      <c r="BS2169" s="14">
        <v>0</v>
      </c>
      <c r="BT2169" s="14">
        <v>100</v>
      </c>
      <c r="BU2169" s="14">
        <v>100</v>
      </c>
      <c r="BV2169" s="14">
        <v>0</v>
      </c>
      <c r="BW2169" s="14">
        <f t="shared" si="5722"/>
        <v>0</v>
      </c>
      <c r="BX2169" s="14"/>
      <c r="BY2169" s="14"/>
      <c r="BZ2169" s="14"/>
      <c r="CA2169" s="14">
        <f t="shared" si="5781"/>
        <v>0</v>
      </c>
      <c r="CB2169" s="122">
        <f t="shared" si="5792"/>
        <v>0</v>
      </c>
    </row>
    <row r="2170" spans="1:80" ht="22.5" x14ac:dyDescent="0.25">
      <c r="A2170" s="1" t="s">
        <v>1</v>
      </c>
      <c r="B2170" s="1" t="s">
        <v>1</v>
      </c>
      <c r="C2170" s="1" t="s">
        <v>1</v>
      </c>
      <c r="D2170" s="78" t="s">
        <v>1</v>
      </c>
      <c r="E2170" s="78" t="s">
        <v>1</v>
      </c>
      <c r="F2170" s="78" t="s">
        <v>1</v>
      </c>
      <c r="G2170" s="2" t="s">
        <v>1</v>
      </c>
      <c r="H2170" s="10" t="s">
        <v>77</v>
      </c>
      <c r="I2170" s="11">
        <f>SUM(I2171)</f>
        <v>50000</v>
      </c>
      <c r="J2170" s="11">
        <f t="shared" si="5780"/>
        <v>50000</v>
      </c>
      <c r="K2170" s="11">
        <f t="shared" ref="K2170:Q2170" si="5835">SUM(K2171)</f>
        <v>20000</v>
      </c>
      <c r="L2170" s="11">
        <f t="shared" si="5783"/>
        <v>30000</v>
      </c>
      <c r="M2170" s="11">
        <f t="shared" si="5835"/>
        <v>10000</v>
      </c>
      <c r="N2170" s="11">
        <f t="shared" si="5835"/>
        <v>0</v>
      </c>
      <c r="O2170" s="11">
        <f t="shared" si="5835"/>
        <v>20000</v>
      </c>
      <c r="P2170" s="11">
        <f t="shared" si="5835"/>
        <v>0</v>
      </c>
      <c r="Q2170" s="11">
        <f t="shared" si="5835"/>
        <v>0</v>
      </c>
      <c r="R2170" s="11">
        <f t="shared" ref="R2170:AG2170" si="5836">SUM(R2171)</f>
        <v>10000</v>
      </c>
      <c r="S2170" s="11">
        <f t="shared" si="5836"/>
        <v>0</v>
      </c>
      <c r="T2170" s="11">
        <f t="shared" si="5836"/>
        <v>0</v>
      </c>
      <c r="U2170" s="11">
        <f t="shared" si="5836"/>
        <v>0</v>
      </c>
      <c r="V2170" s="11">
        <f t="shared" si="5836"/>
        <v>0</v>
      </c>
      <c r="W2170" s="11">
        <f t="shared" si="5836"/>
        <v>0</v>
      </c>
      <c r="X2170" s="11">
        <f t="shared" si="5836"/>
        <v>10000</v>
      </c>
      <c r="Y2170" s="11">
        <f t="shared" si="5836"/>
        <v>0</v>
      </c>
      <c r="Z2170" s="11">
        <f t="shared" si="5836"/>
        <v>0</v>
      </c>
      <c r="AA2170" s="11">
        <f t="shared" si="5836"/>
        <v>0</v>
      </c>
      <c r="AB2170" s="11">
        <f t="shared" si="5836"/>
        <v>0</v>
      </c>
      <c r="AC2170" s="11">
        <f t="shared" si="5836"/>
        <v>0</v>
      </c>
      <c r="AD2170" s="11">
        <f t="shared" si="5836"/>
        <v>0</v>
      </c>
      <c r="AE2170" s="11">
        <f t="shared" si="5836"/>
        <v>0</v>
      </c>
      <c r="AF2170" s="11">
        <f t="shared" si="5836"/>
        <v>0</v>
      </c>
      <c r="AG2170" s="11">
        <f t="shared" si="5836"/>
        <v>0</v>
      </c>
      <c r="AH2170" s="11">
        <v>0</v>
      </c>
      <c r="AI2170" s="11">
        <v>10000</v>
      </c>
      <c r="AJ2170" s="11">
        <f t="shared" ref="AJ2170:AY2170" si="5837">SUM(AJ2171)</f>
        <v>0</v>
      </c>
      <c r="AK2170" s="11">
        <f t="shared" si="5837"/>
        <v>0</v>
      </c>
      <c r="AL2170" s="11">
        <f t="shared" si="5837"/>
        <v>0</v>
      </c>
      <c r="AM2170" s="11">
        <f t="shared" si="5837"/>
        <v>0</v>
      </c>
      <c r="AN2170" s="11">
        <f t="shared" si="5837"/>
        <v>0</v>
      </c>
      <c r="AO2170" s="11">
        <f t="shared" si="5837"/>
        <v>0</v>
      </c>
      <c r="AP2170" s="11">
        <f t="shared" si="5837"/>
        <v>0</v>
      </c>
      <c r="AQ2170" s="11">
        <f t="shared" si="5837"/>
        <v>0</v>
      </c>
      <c r="AR2170" s="11">
        <f t="shared" si="5837"/>
        <v>0</v>
      </c>
      <c r="AS2170" s="11">
        <f t="shared" si="5837"/>
        <v>0</v>
      </c>
      <c r="AT2170" s="11">
        <f t="shared" si="5837"/>
        <v>0</v>
      </c>
      <c r="AU2170" s="11">
        <f t="shared" si="5837"/>
        <v>0</v>
      </c>
      <c r="AV2170" s="11">
        <f t="shared" si="5837"/>
        <v>0</v>
      </c>
      <c r="AW2170" s="11">
        <f t="shared" si="5837"/>
        <v>0</v>
      </c>
      <c r="AX2170" s="11">
        <f t="shared" si="5837"/>
        <v>0</v>
      </c>
      <c r="AY2170" s="11">
        <f t="shared" si="5837"/>
        <v>0</v>
      </c>
      <c r="AZ2170" s="11">
        <v>0</v>
      </c>
      <c r="BA2170" s="11">
        <v>0</v>
      </c>
      <c r="BB2170" s="11">
        <f t="shared" ref="BB2170:BQ2170" si="5838">SUM(BB2171)</f>
        <v>20000</v>
      </c>
      <c r="BC2170" s="11">
        <f t="shared" si="5838"/>
        <v>0</v>
      </c>
      <c r="BD2170" s="11">
        <f t="shared" si="5838"/>
        <v>0</v>
      </c>
      <c r="BE2170" s="11">
        <f t="shared" si="5838"/>
        <v>0</v>
      </c>
      <c r="BF2170" s="11">
        <f t="shared" si="5838"/>
        <v>0</v>
      </c>
      <c r="BG2170" s="11">
        <f t="shared" si="5838"/>
        <v>0</v>
      </c>
      <c r="BH2170" s="11">
        <f t="shared" si="5838"/>
        <v>20000</v>
      </c>
      <c r="BI2170" s="11">
        <f t="shared" si="5838"/>
        <v>0</v>
      </c>
      <c r="BJ2170" s="11">
        <f t="shared" si="5838"/>
        <v>0</v>
      </c>
      <c r="BK2170" s="11">
        <f t="shared" si="5838"/>
        <v>0</v>
      </c>
      <c r="BL2170" s="11">
        <f t="shared" si="5838"/>
        <v>0</v>
      </c>
      <c r="BM2170" s="11">
        <f t="shared" si="5838"/>
        <v>0</v>
      </c>
      <c r="BN2170" s="11">
        <f t="shared" si="5838"/>
        <v>0</v>
      </c>
      <c r="BO2170" s="11">
        <f t="shared" si="5838"/>
        <v>0</v>
      </c>
      <c r="BP2170" s="11">
        <f t="shared" si="5838"/>
        <v>0</v>
      </c>
      <c r="BQ2170" s="11">
        <f t="shared" si="5838"/>
        <v>0</v>
      </c>
      <c r="BR2170" s="11">
        <v>0</v>
      </c>
      <c r="BS2170" s="11">
        <v>20000</v>
      </c>
      <c r="BT2170" s="11">
        <f t="shared" ref="BT2170:BZ2170" si="5839">SUM(BT2171)</f>
        <v>64000</v>
      </c>
      <c r="BU2170" s="11">
        <f t="shared" si="5839"/>
        <v>34000</v>
      </c>
      <c r="BV2170" s="11">
        <f t="shared" si="5839"/>
        <v>12751</v>
      </c>
      <c r="BW2170" s="11">
        <f t="shared" si="5839"/>
        <v>2916</v>
      </c>
      <c r="BX2170" s="11">
        <f t="shared" si="5839"/>
        <v>1416</v>
      </c>
      <c r="BY2170" s="11">
        <f t="shared" si="5839"/>
        <v>1500</v>
      </c>
      <c r="BZ2170" s="11">
        <f t="shared" si="5839"/>
        <v>0</v>
      </c>
      <c r="CA2170" s="11">
        <f t="shared" si="5781"/>
        <v>15667</v>
      </c>
      <c r="CB2170" s="123">
        <f t="shared" si="5792"/>
        <v>46.079411764705881</v>
      </c>
    </row>
    <row r="2171" spans="1:80" x14ac:dyDescent="0.25">
      <c r="A2171" s="4" t="s">
        <v>928</v>
      </c>
      <c r="B2171" s="4" t="s">
        <v>88</v>
      </c>
      <c r="C2171" s="4" t="s">
        <v>1147</v>
      </c>
      <c r="D2171" s="79" t="s">
        <v>1148</v>
      </c>
      <c r="E2171" s="78" t="s">
        <v>78</v>
      </c>
      <c r="F2171" s="78" t="s">
        <v>1</v>
      </c>
      <c r="G2171" s="2" t="s">
        <v>1</v>
      </c>
      <c r="H2171" s="2" t="s">
        <v>79</v>
      </c>
      <c r="I2171" s="12">
        <f>SUM(I2172:I2173)</f>
        <v>50000</v>
      </c>
      <c r="J2171" s="12">
        <f t="shared" si="5780"/>
        <v>50000</v>
      </c>
      <c r="K2171" s="12">
        <f t="shared" ref="K2171" si="5840">SUM(K2172:K2173)</f>
        <v>20000</v>
      </c>
      <c r="L2171" s="12">
        <f t="shared" si="5783"/>
        <v>30000</v>
      </c>
      <c r="M2171" s="12">
        <f t="shared" ref="M2171:Q2171" si="5841">SUM(M2172:M2173)</f>
        <v>10000</v>
      </c>
      <c r="N2171" s="12">
        <f t="shared" si="5841"/>
        <v>0</v>
      </c>
      <c r="O2171" s="12">
        <f t="shared" si="5841"/>
        <v>20000</v>
      </c>
      <c r="P2171" s="12">
        <f t="shared" si="5841"/>
        <v>0</v>
      </c>
      <c r="Q2171" s="12">
        <f t="shared" si="5841"/>
        <v>0</v>
      </c>
      <c r="R2171" s="12">
        <f t="shared" ref="R2171:AG2171" si="5842">SUM(R2172:R2173)</f>
        <v>10000</v>
      </c>
      <c r="S2171" s="12">
        <f t="shared" si="5842"/>
        <v>0</v>
      </c>
      <c r="T2171" s="12">
        <f t="shared" si="5842"/>
        <v>0</v>
      </c>
      <c r="U2171" s="12">
        <f t="shared" si="5842"/>
        <v>0</v>
      </c>
      <c r="V2171" s="12">
        <f t="shared" si="5842"/>
        <v>0</v>
      </c>
      <c r="W2171" s="12">
        <f t="shared" si="5842"/>
        <v>0</v>
      </c>
      <c r="X2171" s="12">
        <f t="shared" ref="X2171" si="5843">SUM(X2172:X2173)</f>
        <v>10000</v>
      </c>
      <c r="Y2171" s="12">
        <f t="shared" si="5842"/>
        <v>0</v>
      </c>
      <c r="Z2171" s="12">
        <f t="shared" si="5842"/>
        <v>0</v>
      </c>
      <c r="AA2171" s="12">
        <f t="shared" si="5842"/>
        <v>0</v>
      </c>
      <c r="AB2171" s="12">
        <f t="shared" si="5842"/>
        <v>0</v>
      </c>
      <c r="AC2171" s="12">
        <f t="shared" si="5842"/>
        <v>0</v>
      </c>
      <c r="AD2171" s="12">
        <f t="shared" si="5842"/>
        <v>0</v>
      </c>
      <c r="AE2171" s="12">
        <f t="shared" si="5842"/>
        <v>0</v>
      </c>
      <c r="AF2171" s="12">
        <f t="shared" si="5842"/>
        <v>0</v>
      </c>
      <c r="AG2171" s="12">
        <f t="shared" si="5842"/>
        <v>0</v>
      </c>
      <c r="AH2171" s="12">
        <v>0</v>
      </c>
      <c r="AI2171" s="12">
        <v>10000</v>
      </c>
      <c r="AJ2171" s="12">
        <f t="shared" ref="AJ2171:AY2171" si="5844">SUM(AJ2172:AJ2173)</f>
        <v>0</v>
      </c>
      <c r="AK2171" s="12">
        <f t="shared" si="5844"/>
        <v>0</v>
      </c>
      <c r="AL2171" s="12">
        <f t="shared" si="5844"/>
        <v>0</v>
      </c>
      <c r="AM2171" s="12">
        <f t="shared" si="5844"/>
        <v>0</v>
      </c>
      <c r="AN2171" s="12">
        <f t="shared" si="5844"/>
        <v>0</v>
      </c>
      <c r="AO2171" s="12">
        <f t="shared" si="5844"/>
        <v>0</v>
      </c>
      <c r="AP2171" s="12">
        <f t="shared" ref="AP2171" si="5845">SUM(AP2172:AP2173)</f>
        <v>0</v>
      </c>
      <c r="AQ2171" s="12">
        <f t="shared" si="5844"/>
        <v>0</v>
      </c>
      <c r="AR2171" s="12">
        <f t="shared" si="5844"/>
        <v>0</v>
      </c>
      <c r="AS2171" s="12">
        <f t="shared" si="5844"/>
        <v>0</v>
      </c>
      <c r="AT2171" s="12">
        <f t="shared" si="5844"/>
        <v>0</v>
      </c>
      <c r="AU2171" s="12">
        <f t="shared" si="5844"/>
        <v>0</v>
      </c>
      <c r="AV2171" s="12">
        <f t="shared" si="5844"/>
        <v>0</v>
      </c>
      <c r="AW2171" s="12">
        <f t="shared" si="5844"/>
        <v>0</v>
      </c>
      <c r="AX2171" s="12">
        <f t="shared" si="5844"/>
        <v>0</v>
      </c>
      <c r="AY2171" s="12">
        <f t="shared" si="5844"/>
        <v>0</v>
      </c>
      <c r="AZ2171" s="12">
        <v>0</v>
      </c>
      <c r="BA2171" s="12">
        <v>0</v>
      </c>
      <c r="BB2171" s="12">
        <f t="shared" ref="BB2171:BQ2171" si="5846">SUM(BB2172:BB2173)</f>
        <v>20000</v>
      </c>
      <c r="BC2171" s="12">
        <f t="shared" si="5846"/>
        <v>0</v>
      </c>
      <c r="BD2171" s="12">
        <f t="shared" si="5846"/>
        <v>0</v>
      </c>
      <c r="BE2171" s="12">
        <f t="shared" si="5846"/>
        <v>0</v>
      </c>
      <c r="BF2171" s="12">
        <f t="shared" si="5846"/>
        <v>0</v>
      </c>
      <c r="BG2171" s="12">
        <f t="shared" si="5846"/>
        <v>0</v>
      </c>
      <c r="BH2171" s="12">
        <f t="shared" ref="BH2171" si="5847">SUM(BH2172:BH2173)</f>
        <v>20000</v>
      </c>
      <c r="BI2171" s="12">
        <f t="shared" si="5846"/>
        <v>0</v>
      </c>
      <c r="BJ2171" s="12">
        <f t="shared" si="5846"/>
        <v>0</v>
      </c>
      <c r="BK2171" s="12">
        <f t="shared" si="5846"/>
        <v>0</v>
      </c>
      <c r="BL2171" s="12">
        <f t="shared" si="5846"/>
        <v>0</v>
      </c>
      <c r="BM2171" s="12">
        <f t="shared" si="5846"/>
        <v>0</v>
      </c>
      <c r="BN2171" s="12">
        <f t="shared" si="5846"/>
        <v>0</v>
      </c>
      <c r="BO2171" s="12">
        <f t="shared" si="5846"/>
        <v>0</v>
      </c>
      <c r="BP2171" s="12">
        <f t="shared" si="5846"/>
        <v>0</v>
      </c>
      <c r="BQ2171" s="12">
        <f t="shared" si="5846"/>
        <v>0</v>
      </c>
      <c r="BR2171" s="12">
        <v>0</v>
      </c>
      <c r="BS2171" s="12">
        <v>20000</v>
      </c>
      <c r="BT2171" s="12">
        <f t="shared" ref="BT2171:BZ2171" si="5848">SUM(BT2172:BT2173)</f>
        <v>64000</v>
      </c>
      <c r="BU2171" s="12">
        <f t="shared" si="5848"/>
        <v>34000</v>
      </c>
      <c r="BV2171" s="12">
        <f t="shared" si="5848"/>
        <v>12751</v>
      </c>
      <c r="BW2171" s="12">
        <f t="shared" si="5848"/>
        <v>2916</v>
      </c>
      <c r="BX2171" s="12">
        <f t="shared" si="5848"/>
        <v>1416</v>
      </c>
      <c r="BY2171" s="12">
        <f t="shared" si="5848"/>
        <v>1500</v>
      </c>
      <c r="BZ2171" s="12">
        <f t="shared" si="5848"/>
        <v>0</v>
      </c>
      <c r="CA2171" s="12">
        <f t="shared" si="5781"/>
        <v>15667</v>
      </c>
      <c r="CB2171" s="124">
        <f t="shared" si="5792"/>
        <v>46.079411764705881</v>
      </c>
    </row>
    <row r="2172" spans="1:80" x14ac:dyDescent="0.25">
      <c r="A2172" s="4" t="s">
        <v>928</v>
      </c>
      <c r="B2172" s="4" t="s">
        <v>88</v>
      </c>
      <c r="C2172" s="4" t="s">
        <v>1147</v>
      </c>
      <c r="D2172" s="79" t="s">
        <v>1148</v>
      </c>
      <c r="E2172" s="89">
        <v>8213</v>
      </c>
      <c r="F2172" s="79"/>
      <c r="G2172" s="75" t="s">
        <v>1906</v>
      </c>
      <c r="H2172" s="13" t="s">
        <v>81</v>
      </c>
      <c r="I2172" s="14">
        <v>40000</v>
      </c>
      <c r="J2172" s="14">
        <f t="shared" si="5780"/>
        <v>40000</v>
      </c>
      <c r="K2172" s="14">
        <v>10000</v>
      </c>
      <c r="L2172" s="14">
        <f t="shared" si="5783"/>
        <v>30000</v>
      </c>
      <c r="M2172" s="14">
        <v>10000</v>
      </c>
      <c r="N2172" s="14">
        <v>0</v>
      </c>
      <c r="O2172" s="14">
        <v>20000</v>
      </c>
      <c r="P2172" s="14">
        <v>0</v>
      </c>
      <c r="Q2172" s="14">
        <v>0</v>
      </c>
      <c r="R2172" s="14">
        <v>10000</v>
      </c>
      <c r="S2172" s="14"/>
      <c r="T2172" s="14"/>
      <c r="U2172" s="14"/>
      <c r="V2172" s="14"/>
      <c r="W2172" s="14"/>
      <c r="X2172" s="14">
        <f t="shared" si="5777"/>
        <v>10000</v>
      </c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>
        <v>0</v>
      </c>
      <c r="AI2172" s="14">
        <v>10000</v>
      </c>
      <c r="AJ2172" s="14">
        <v>0</v>
      </c>
      <c r="AK2172" s="14"/>
      <c r="AL2172" s="14"/>
      <c r="AM2172" s="14"/>
      <c r="AN2172" s="14"/>
      <c r="AO2172" s="14"/>
      <c r="AP2172" s="14">
        <f t="shared" si="5778"/>
        <v>0</v>
      </c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>
        <v>0</v>
      </c>
      <c r="BA2172" s="14">
        <v>0</v>
      </c>
      <c r="BB2172" s="14">
        <v>20000</v>
      </c>
      <c r="BC2172" s="14"/>
      <c r="BD2172" s="14"/>
      <c r="BE2172" s="14"/>
      <c r="BF2172" s="14"/>
      <c r="BG2172" s="14"/>
      <c r="BH2172" s="14">
        <f t="shared" si="5779"/>
        <v>20000</v>
      </c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>
        <v>0</v>
      </c>
      <c r="BS2172" s="14">
        <v>20000</v>
      </c>
      <c r="BT2172" s="14">
        <v>47000</v>
      </c>
      <c r="BU2172" s="14">
        <v>17000</v>
      </c>
      <c r="BV2172" s="14">
        <v>8500</v>
      </c>
      <c r="BW2172" s="14">
        <f t="shared" si="5722"/>
        <v>2916</v>
      </c>
      <c r="BX2172" s="14">
        <v>1416</v>
      </c>
      <c r="BY2172" s="14">
        <v>1500</v>
      </c>
      <c r="BZ2172" s="14"/>
      <c r="CA2172" s="14">
        <f t="shared" si="5781"/>
        <v>11416</v>
      </c>
      <c r="CB2172" s="122">
        <f t="shared" si="5792"/>
        <v>67.152941176470591</v>
      </c>
    </row>
    <row r="2173" spans="1:80" x14ac:dyDescent="0.25">
      <c r="A2173" s="4" t="s">
        <v>928</v>
      </c>
      <c r="B2173" s="4" t="s">
        <v>88</v>
      </c>
      <c r="C2173" s="4" t="s">
        <v>1147</v>
      </c>
      <c r="D2173" s="79" t="s">
        <v>1148</v>
      </c>
      <c r="E2173" s="89">
        <v>8216</v>
      </c>
      <c r="F2173" s="79"/>
      <c r="G2173" s="75" t="s">
        <v>1906</v>
      </c>
      <c r="H2173" s="13" t="s">
        <v>319</v>
      </c>
      <c r="I2173" s="14">
        <v>10000</v>
      </c>
      <c r="J2173" s="14">
        <f t="shared" si="5780"/>
        <v>10000</v>
      </c>
      <c r="K2173" s="14">
        <v>10000</v>
      </c>
      <c r="L2173" s="14">
        <f t="shared" si="5783"/>
        <v>0</v>
      </c>
      <c r="M2173" s="14">
        <v>0</v>
      </c>
      <c r="N2173" s="14">
        <v>0</v>
      </c>
      <c r="O2173" s="14">
        <v>0</v>
      </c>
      <c r="P2173" s="14">
        <v>0</v>
      </c>
      <c r="Q2173" s="14">
        <v>0</v>
      </c>
      <c r="R2173" s="14">
        <v>0</v>
      </c>
      <c r="S2173" s="14"/>
      <c r="T2173" s="14"/>
      <c r="U2173" s="14"/>
      <c r="V2173" s="14"/>
      <c r="W2173" s="14"/>
      <c r="X2173" s="14">
        <f t="shared" si="5777"/>
        <v>0</v>
      </c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>
        <v>0</v>
      </c>
      <c r="AI2173" s="14">
        <v>0</v>
      </c>
      <c r="AJ2173" s="14">
        <v>0</v>
      </c>
      <c r="AK2173" s="14"/>
      <c r="AL2173" s="14"/>
      <c r="AM2173" s="14"/>
      <c r="AN2173" s="14"/>
      <c r="AO2173" s="14"/>
      <c r="AP2173" s="14">
        <f t="shared" si="5778"/>
        <v>0</v>
      </c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>
        <v>0</v>
      </c>
      <c r="BA2173" s="14">
        <v>0</v>
      </c>
      <c r="BB2173" s="14">
        <v>0</v>
      </c>
      <c r="BC2173" s="14"/>
      <c r="BD2173" s="14"/>
      <c r="BE2173" s="14"/>
      <c r="BF2173" s="14"/>
      <c r="BG2173" s="14"/>
      <c r="BH2173" s="14">
        <f t="shared" si="5779"/>
        <v>0</v>
      </c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>
        <v>0</v>
      </c>
      <c r="BS2173" s="14">
        <v>0</v>
      </c>
      <c r="BT2173" s="14">
        <v>17000</v>
      </c>
      <c r="BU2173" s="14">
        <v>17000</v>
      </c>
      <c r="BV2173" s="14">
        <v>4251</v>
      </c>
      <c r="BW2173" s="14">
        <f t="shared" si="5722"/>
        <v>0</v>
      </c>
      <c r="BX2173" s="14"/>
      <c r="BY2173" s="14"/>
      <c r="BZ2173" s="14"/>
      <c r="CA2173" s="14">
        <f t="shared" si="5781"/>
        <v>4251</v>
      </c>
      <c r="CB2173" s="122">
        <f t="shared" si="5792"/>
        <v>25.005882352941178</v>
      </c>
    </row>
    <row r="2174" spans="1:80" x14ac:dyDescent="0.25">
      <c r="A2174" s="13" t="s">
        <v>1</v>
      </c>
      <c r="B2174" s="13" t="s">
        <v>1</v>
      </c>
      <c r="C2174" s="13" t="s">
        <v>1</v>
      </c>
      <c r="D2174" s="74" t="s">
        <v>1</v>
      </c>
      <c r="E2174" s="74" t="s">
        <v>1</v>
      </c>
      <c r="F2174" s="74" t="s">
        <v>1</v>
      </c>
      <c r="G2174" s="13" t="s">
        <v>1</v>
      </c>
      <c r="H2174" s="10" t="s">
        <v>1157</v>
      </c>
      <c r="I2174" s="11">
        <f>SUM(I2144,I2167,I2170)</f>
        <v>1661654</v>
      </c>
      <c r="J2174" s="11">
        <f t="shared" si="5780"/>
        <v>1823506</v>
      </c>
      <c r="K2174" s="11">
        <f t="shared" ref="K2174" si="5849">SUM(K2144,K2167,K2170)</f>
        <v>1698706</v>
      </c>
      <c r="L2174" s="11">
        <f t="shared" si="5783"/>
        <v>124800</v>
      </c>
      <c r="M2174" s="11">
        <f t="shared" ref="M2174:Q2174" si="5850">SUM(M2144,M2167,M2170)</f>
        <v>83700</v>
      </c>
      <c r="N2174" s="11">
        <f t="shared" si="5850"/>
        <v>1100</v>
      </c>
      <c r="O2174" s="11">
        <f t="shared" si="5850"/>
        <v>40000</v>
      </c>
      <c r="P2174" s="11">
        <f t="shared" si="5850"/>
        <v>0</v>
      </c>
      <c r="Q2174" s="11">
        <f t="shared" si="5850"/>
        <v>0</v>
      </c>
      <c r="R2174" s="11">
        <f t="shared" ref="R2174:AG2174" si="5851">SUM(R2144,R2167,R2170)</f>
        <v>83700</v>
      </c>
      <c r="S2174" s="11">
        <f t="shared" si="5851"/>
        <v>0</v>
      </c>
      <c r="T2174" s="11">
        <f t="shared" si="5851"/>
        <v>0</v>
      </c>
      <c r="U2174" s="11">
        <f t="shared" si="5851"/>
        <v>0</v>
      </c>
      <c r="V2174" s="11">
        <f t="shared" si="5851"/>
        <v>0</v>
      </c>
      <c r="W2174" s="11">
        <f t="shared" si="5851"/>
        <v>0</v>
      </c>
      <c r="X2174" s="11">
        <f t="shared" si="5851"/>
        <v>83700</v>
      </c>
      <c r="Y2174" s="11">
        <f t="shared" si="5851"/>
        <v>0</v>
      </c>
      <c r="Z2174" s="11">
        <f t="shared" si="5851"/>
        <v>5031</v>
      </c>
      <c r="AA2174" s="11">
        <f t="shared" si="5851"/>
        <v>0</v>
      </c>
      <c r="AB2174" s="11">
        <f t="shared" si="5851"/>
        <v>4290</v>
      </c>
      <c r="AC2174" s="11">
        <f t="shared" si="5851"/>
        <v>0</v>
      </c>
      <c r="AD2174" s="11">
        <f t="shared" si="5851"/>
        <v>0</v>
      </c>
      <c r="AE2174" s="11">
        <f t="shared" si="5851"/>
        <v>5174</v>
      </c>
      <c r="AF2174" s="11">
        <f t="shared" si="5851"/>
        <v>0</v>
      </c>
      <c r="AG2174" s="11">
        <f t="shared" si="5851"/>
        <v>0</v>
      </c>
      <c r="AH2174" s="11">
        <v>14495</v>
      </c>
      <c r="AI2174" s="11">
        <v>69205</v>
      </c>
      <c r="AJ2174" s="11">
        <f t="shared" ref="AJ2174:AY2174" si="5852">SUM(AJ2144,AJ2167,AJ2170)</f>
        <v>1100</v>
      </c>
      <c r="AK2174" s="11">
        <f t="shared" si="5852"/>
        <v>0</v>
      </c>
      <c r="AL2174" s="11">
        <f t="shared" si="5852"/>
        <v>0</v>
      </c>
      <c r="AM2174" s="11">
        <f t="shared" si="5852"/>
        <v>0</v>
      </c>
      <c r="AN2174" s="11">
        <f t="shared" si="5852"/>
        <v>0</v>
      </c>
      <c r="AO2174" s="11">
        <f t="shared" si="5852"/>
        <v>0</v>
      </c>
      <c r="AP2174" s="11">
        <f t="shared" si="5852"/>
        <v>1100</v>
      </c>
      <c r="AQ2174" s="11">
        <f t="shared" si="5852"/>
        <v>0</v>
      </c>
      <c r="AR2174" s="11">
        <f t="shared" si="5852"/>
        <v>0</v>
      </c>
      <c r="AS2174" s="11">
        <f t="shared" si="5852"/>
        <v>0</v>
      </c>
      <c r="AT2174" s="11">
        <f t="shared" si="5852"/>
        <v>0</v>
      </c>
      <c r="AU2174" s="11">
        <f t="shared" si="5852"/>
        <v>0</v>
      </c>
      <c r="AV2174" s="11">
        <f t="shared" si="5852"/>
        <v>0</v>
      </c>
      <c r="AW2174" s="11">
        <f t="shared" si="5852"/>
        <v>0</v>
      </c>
      <c r="AX2174" s="11">
        <f t="shared" si="5852"/>
        <v>0</v>
      </c>
      <c r="AY2174" s="11">
        <f t="shared" si="5852"/>
        <v>0</v>
      </c>
      <c r="AZ2174" s="11">
        <v>0</v>
      </c>
      <c r="BA2174" s="11">
        <v>1100</v>
      </c>
      <c r="BB2174" s="11">
        <f t="shared" ref="BB2174:BQ2174" si="5853">SUM(BB2144,BB2167,BB2170)</f>
        <v>40000</v>
      </c>
      <c r="BC2174" s="11">
        <f t="shared" si="5853"/>
        <v>11464</v>
      </c>
      <c r="BD2174" s="11">
        <f t="shared" si="5853"/>
        <v>0</v>
      </c>
      <c r="BE2174" s="11">
        <f t="shared" si="5853"/>
        <v>0</v>
      </c>
      <c r="BF2174" s="11">
        <f t="shared" si="5853"/>
        <v>0</v>
      </c>
      <c r="BG2174" s="11">
        <f t="shared" si="5853"/>
        <v>0</v>
      </c>
      <c r="BH2174" s="11">
        <f t="shared" si="5853"/>
        <v>51464</v>
      </c>
      <c r="BI2174" s="11">
        <f t="shared" si="5853"/>
        <v>0</v>
      </c>
      <c r="BJ2174" s="11">
        <f t="shared" si="5853"/>
        <v>0</v>
      </c>
      <c r="BK2174" s="11">
        <f t="shared" si="5853"/>
        <v>11464</v>
      </c>
      <c r="BL2174" s="11">
        <f t="shared" si="5853"/>
        <v>0</v>
      </c>
      <c r="BM2174" s="11">
        <f t="shared" si="5853"/>
        <v>0</v>
      </c>
      <c r="BN2174" s="11">
        <f t="shared" si="5853"/>
        <v>0</v>
      </c>
      <c r="BO2174" s="11">
        <f t="shared" si="5853"/>
        <v>0</v>
      </c>
      <c r="BP2174" s="11">
        <f t="shared" si="5853"/>
        <v>1600</v>
      </c>
      <c r="BQ2174" s="11">
        <f t="shared" si="5853"/>
        <v>0</v>
      </c>
      <c r="BR2174" s="11">
        <v>13064</v>
      </c>
      <c r="BS2174" s="11">
        <v>38400</v>
      </c>
      <c r="BT2174" s="11">
        <f t="shared" ref="BT2174:BZ2174" si="5854">SUM(BT2144,BT2167,BT2170)</f>
        <v>1920531</v>
      </c>
      <c r="BU2174" s="11">
        <f t="shared" si="5854"/>
        <v>1797660</v>
      </c>
      <c r="BV2174" s="11">
        <f t="shared" si="5854"/>
        <v>989111</v>
      </c>
      <c r="BW2174" s="11">
        <f t="shared" si="5854"/>
        <v>384181</v>
      </c>
      <c r="BX2174" s="11">
        <f t="shared" si="5854"/>
        <v>142316</v>
      </c>
      <c r="BY2174" s="11">
        <f t="shared" si="5854"/>
        <v>118032</v>
      </c>
      <c r="BZ2174" s="11">
        <f t="shared" si="5854"/>
        <v>123833</v>
      </c>
      <c r="CA2174" s="11">
        <f t="shared" si="5781"/>
        <v>1373292</v>
      </c>
      <c r="CB2174" s="123">
        <f t="shared" si="5792"/>
        <v>76.393311304696113</v>
      </c>
    </row>
    <row r="2175" spans="1:80" ht="15.75" thickBot="1" x14ac:dyDescent="0.3">
      <c r="A2175" s="13" t="s">
        <v>1</v>
      </c>
      <c r="B2175" s="13" t="s">
        <v>1</v>
      </c>
      <c r="C2175" s="13" t="s">
        <v>1</v>
      </c>
      <c r="D2175" s="74" t="s">
        <v>1</v>
      </c>
      <c r="E2175" s="74" t="s">
        <v>1</v>
      </c>
      <c r="F2175" s="74" t="s">
        <v>1</v>
      </c>
      <c r="G2175" s="13" t="s">
        <v>1</v>
      </c>
      <c r="H2175" s="2" t="s">
        <v>83</v>
      </c>
      <c r="I2175" s="12">
        <v>30</v>
      </c>
      <c r="J2175" s="12">
        <f t="shared" si="5780"/>
        <v>30</v>
      </c>
      <c r="K2175" s="12">
        <v>30</v>
      </c>
      <c r="L2175" s="13"/>
      <c r="M2175" s="13" t="s">
        <v>1</v>
      </c>
      <c r="N2175" s="13" t="s">
        <v>1</v>
      </c>
      <c r="O2175" s="13" t="s">
        <v>1</v>
      </c>
      <c r="P2175" s="27"/>
      <c r="Q2175" s="13" t="s">
        <v>1</v>
      </c>
      <c r="R2175" s="13" t="s">
        <v>1</v>
      </c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>
        <v>0</v>
      </c>
      <c r="AI2175" s="13">
        <v>0</v>
      </c>
      <c r="AJ2175" s="13" t="s">
        <v>1</v>
      </c>
      <c r="AK2175" s="13"/>
      <c r="AL2175" s="13"/>
      <c r="AM2175" s="13"/>
      <c r="AN2175" s="13"/>
      <c r="AO2175" s="13"/>
      <c r="AP2175" s="13"/>
      <c r="AQ2175" s="13"/>
      <c r="AR2175" s="13"/>
      <c r="AS2175" s="13"/>
      <c r="AT2175" s="13"/>
      <c r="AU2175" s="13"/>
      <c r="AV2175" s="13"/>
      <c r="AW2175" s="13"/>
      <c r="AX2175" s="13"/>
      <c r="AY2175" s="13"/>
      <c r="AZ2175" s="13">
        <v>0</v>
      </c>
      <c r="BA2175" s="13">
        <v>0</v>
      </c>
      <c r="BB2175" s="13" t="s">
        <v>1</v>
      </c>
      <c r="BC2175" s="13"/>
      <c r="BD2175" s="13"/>
      <c r="BE2175" s="13"/>
      <c r="BF2175" s="13"/>
      <c r="BG2175" s="13"/>
      <c r="BH2175" s="13"/>
      <c r="BI2175" s="13"/>
      <c r="BJ2175" s="13"/>
      <c r="BK2175" s="13"/>
      <c r="BL2175" s="13"/>
      <c r="BM2175" s="13"/>
      <c r="BN2175" s="13"/>
      <c r="BO2175" s="13"/>
      <c r="BP2175" s="13"/>
      <c r="BQ2175" s="13"/>
      <c r="BR2175" s="13">
        <v>0</v>
      </c>
      <c r="BS2175" s="13">
        <v>0</v>
      </c>
      <c r="BT2175" s="12">
        <v>30</v>
      </c>
      <c r="BU2175" s="12">
        <v>30</v>
      </c>
      <c r="BV2175" s="12"/>
      <c r="BW2175" s="12">
        <f t="shared" si="5722"/>
        <v>0</v>
      </c>
      <c r="BX2175" s="12"/>
      <c r="BY2175" s="12"/>
      <c r="BZ2175" s="12"/>
      <c r="CA2175" s="12">
        <f t="shared" si="5781"/>
        <v>0</v>
      </c>
      <c r="CB2175" s="124"/>
    </row>
    <row r="2176" spans="1:80" ht="69.75" customHeight="1" thickBot="1" x14ac:dyDescent="0.3">
      <c r="A2176" s="133" t="s">
        <v>1</v>
      </c>
      <c r="B2176" s="133" t="s">
        <v>1</v>
      </c>
      <c r="C2176" s="133" t="s">
        <v>1</v>
      </c>
      <c r="D2176" s="135" t="s">
        <v>1</v>
      </c>
      <c r="E2176" s="135" t="s">
        <v>1</v>
      </c>
      <c r="F2176" s="135" t="s">
        <v>1</v>
      </c>
      <c r="G2176" s="137" t="s">
        <v>1</v>
      </c>
      <c r="H2176" s="5" t="s">
        <v>84</v>
      </c>
      <c r="I2176" s="5" t="s">
        <v>11</v>
      </c>
      <c r="J2176" s="5" t="s">
        <v>1809</v>
      </c>
      <c r="K2176" s="5" t="s">
        <v>12</v>
      </c>
      <c r="L2176" s="5" t="s">
        <v>13</v>
      </c>
      <c r="M2176" s="5" t="s">
        <v>14</v>
      </c>
      <c r="N2176" s="5" t="s">
        <v>15</v>
      </c>
      <c r="O2176" s="5" t="s">
        <v>16</v>
      </c>
      <c r="P2176" s="5" t="s">
        <v>17</v>
      </c>
      <c r="Q2176" s="5" t="s">
        <v>18</v>
      </c>
      <c r="R2176" s="71" t="s">
        <v>14</v>
      </c>
      <c r="S2176" s="71" t="s">
        <v>1843</v>
      </c>
      <c r="T2176" s="71" t="s">
        <v>1797</v>
      </c>
      <c r="U2176" s="71" t="s">
        <v>1832</v>
      </c>
      <c r="V2176" s="71" t="s">
        <v>1833</v>
      </c>
      <c r="W2176" s="71" t="s">
        <v>1834</v>
      </c>
      <c r="X2176" s="71" t="s">
        <v>1847</v>
      </c>
      <c r="Y2176" s="71" t="s">
        <v>1844</v>
      </c>
      <c r="Z2176" s="71" t="s">
        <v>1835</v>
      </c>
      <c r="AA2176" s="71" t="s">
        <v>1836</v>
      </c>
      <c r="AB2176" s="71" t="s">
        <v>1837</v>
      </c>
      <c r="AC2176" s="71" t="s">
        <v>1838</v>
      </c>
      <c r="AD2176" s="71" t="s">
        <v>1839</v>
      </c>
      <c r="AE2176" s="71" t="s">
        <v>1840</v>
      </c>
      <c r="AF2176" s="71" t="s">
        <v>1845</v>
      </c>
      <c r="AG2176" s="71" t="s">
        <v>1846</v>
      </c>
      <c r="AH2176" s="71" t="s">
        <v>1841</v>
      </c>
      <c r="AI2176" s="71" t="s">
        <v>1842</v>
      </c>
      <c r="AJ2176" s="72" t="s">
        <v>15</v>
      </c>
      <c r="AK2176" s="72" t="s">
        <v>1843</v>
      </c>
      <c r="AL2176" s="72" t="s">
        <v>1797</v>
      </c>
      <c r="AM2176" s="72" t="s">
        <v>1832</v>
      </c>
      <c r="AN2176" s="72" t="s">
        <v>1833</v>
      </c>
      <c r="AO2176" s="72" t="s">
        <v>1834</v>
      </c>
      <c r="AP2176" s="72" t="s">
        <v>1848</v>
      </c>
      <c r="AQ2176" s="72" t="s">
        <v>1844</v>
      </c>
      <c r="AR2176" s="72" t="s">
        <v>1835</v>
      </c>
      <c r="AS2176" s="72" t="s">
        <v>1836</v>
      </c>
      <c r="AT2176" s="72" t="s">
        <v>1837</v>
      </c>
      <c r="AU2176" s="72" t="s">
        <v>1838</v>
      </c>
      <c r="AV2176" s="72" t="s">
        <v>1839</v>
      </c>
      <c r="AW2176" s="72" t="s">
        <v>1840</v>
      </c>
      <c r="AX2176" s="72" t="s">
        <v>1845</v>
      </c>
      <c r="AY2176" s="72" t="s">
        <v>1846</v>
      </c>
      <c r="AZ2176" s="72" t="s">
        <v>1841</v>
      </c>
      <c r="BA2176" s="72" t="s">
        <v>1842</v>
      </c>
      <c r="BB2176" s="73" t="s">
        <v>16</v>
      </c>
      <c r="BC2176" s="73" t="s">
        <v>1843</v>
      </c>
      <c r="BD2176" s="73" t="s">
        <v>1797</v>
      </c>
      <c r="BE2176" s="73" t="s">
        <v>1832</v>
      </c>
      <c r="BF2176" s="73" t="s">
        <v>1833</v>
      </c>
      <c r="BG2176" s="73" t="s">
        <v>1834</v>
      </c>
      <c r="BH2176" s="73" t="s">
        <v>1849</v>
      </c>
      <c r="BI2176" s="73" t="s">
        <v>1844</v>
      </c>
      <c r="BJ2176" s="73" t="s">
        <v>1835</v>
      </c>
      <c r="BK2176" s="73" t="s">
        <v>1836</v>
      </c>
      <c r="BL2176" s="73" t="s">
        <v>1837</v>
      </c>
      <c r="BM2176" s="73" t="s">
        <v>1838</v>
      </c>
      <c r="BN2176" s="73" t="s">
        <v>1839</v>
      </c>
      <c r="BO2176" s="73" t="s">
        <v>1840</v>
      </c>
      <c r="BP2176" s="73" t="s">
        <v>1845</v>
      </c>
      <c r="BQ2176" s="73" t="s">
        <v>1846</v>
      </c>
      <c r="BR2176" s="73" t="s">
        <v>1841</v>
      </c>
      <c r="BS2176" s="73" t="s">
        <v>1842</v>
      </c>
      <c r="BT2176" s="5" t="s">
        <v>1911</v>
      </c>
      <c r="BU2176" s="5" t="s">
        <v>1942</v>
      </c>
      <c r="BV2176" s="5" t="s">
        <v>1943</v>
      </c>
      <c r="BW2176" s="5" t="s">
        <v>1944</v>
      </c>
      <c r="BX2176" s="5" t="s">
        <v>1945</v>
      </c>
      <c r="BY2176" s="5" t="s">
        <v>1946</v>
      </c>
      <c r="BZ2176" s="5" t="s">
        <v>1947</v>
      </c>
      <c r="CA2176" s="5" t="s">
        <v>1948</v>
      </c>
      <c r="CB2176" s="120" t="s">
        <v>1916</v>
      </c>
    </row>
    <row r="2177" spans="1:80" x14ac:dyDescent="0.25">
      <c r="A2177" s="134"/>
      <c r="B2177" s="134"/>
      <c r="C2177" s="134"/>
      <c r="D2177" s="136"/>
      <c r="E2177" s="136"/>
      <c r="F2177" s="136"/>
      <c r="G2177" s="138"/>
      <c r="H2177" s="15" t="s">
        <v>1</v>
      </c>
      <c r="I2177" s="9" t="s">
        <v>19</v>
      </c>
      <c r="J2177" s="9">
        <v>1</v>
      </c>
      <c r="K2177" s="9" t="s">
        <v>20</v>
      </c>
      <c r="L2177" s="9" t="s">
        <v>21</v>
      </c>
      <c r="M2177" s="9" t="s">
        <v>22</v>
      </c>
      <c r="N2177" s="9" t="s">
        <v>23</v>
      </c>
      <c r="O2177" s="9" t="s">
        <v>24</v>
      </c>
      <c r="P2177" s="9" t="s">
        <v>25</v>
      </c>
      <c r="Q2177" s="9" t="s">
        <v>26</v>
      </c>
      <c r="R2177" s="9">
        <v>1</v>
      </c>
      <c r="S2177" s="9">
        <v>2</v>
      </c>
      <c r="T2177" s="9">
        <v>3</v>
      </c>
      <c r="U2177" s="9">
        <v>4</v>
      </c>
      <c r="V2177" s="9">
        <v>5</v>
      </c>
      <c r="W2177" s="9">
        <v>6</v>
      </c>
      <c r="X2177" s="9">
        <v>7</v>
      </c>
      <c r="Y2177" s="9">
        <v>8</v>
      </c>
      <c r="Z2177" s="9">
        <v>9</v>
      </c>
      <c r="AA2177" s="9">
        <v>10</v>
      </c>
      <c r="AB2177" s="9">
        <v>11</v>
      </c>
      <c r="AC2177" s="9">
        <v>12</v>
      </c>
      <c r="AD2177" s="9">
        <v>13</v>
      </c>
      <c r="AE2177" s="9">
        <v>14</v>
      </c>
      <c r="AF2177" s="9">
        <v>15</v>
      </c>
      <c r="AG2177" s="9">
        <v>16</v>
      </c>
      <c r="AH2177" s="9">
        <v>20</v>
      </c>
      <c r="AI2177" s="9">
        <v>21</v>
      </c>
      <c r="AJ2177" s="9">
        <v>1</v>
      </c>
      <c r="AK2177" s="9">
        <v>2</v>
      </c>
      <c r="AL2177" s="9">
        <v>3</v>
      </c>
      <c r="AM2177" s="9">
        <v>4</v>
      </c>
      <c r="AN2177" s="9">
        <v>5</v>
      </c>
      <c r="AO2177" s="9">
        <v>6</v>
      </c>
      <c r="AP2177" s="9">
        <v>7</v>
      </c>
      <c r="AQ2177" s="9">
        <v>8</v>
      </c>
      <c r="AR2177" s="9">
        <v>9</v>
      </c>
      <c r="AS2177" s="9">
        <v>10</v>
      </c>
      <c r="AT2177" s="9">
        <v>11</v>
      </c>
      <c r="AU2177" s="9">
        <v>12</v>
      </c>
      <c r="AV2177" s="9">
        <v>13</v>
      </c>
      <c r="AW2177" s="9">
        <v>14</v>
      </c>
      <c r="AX2177" s="9">
        <v>15</v>
      </c>
      <c r="AY2177" s="9">
        <v>16</v>
      </c>
      <c r="AZ2177" s="9">
        <v>20</v>
      </c>
      <c r="BA2177" s="9">
        <v>21</v>
      </c>
      <c r="BB2177" s="9">
        <v>1</v>
      </c>
      <c r="BC2177" s="9">
        <v>2</v>
      </c>
      <c r="BD2177" s="9">
        <v>3</v>
      </c>
      <c r="BE2177" s="9">
        <v>4</v>
      </c>
      <c r="BF2177" s="9">
        <v>5</v>
      </c>
      <c r="BG2177" s="9">
        <v>6</v>
      </c>
      <c r="BH2177" s="9">
        <v>7</v>
      </c>
      <c r="BI2177" s="9">
        <v>8</v>
      </c>
      <c r="BJ2177" s="9">
        <v>9</v>
      </c>
      <c r="BK2177" s="9">
        <v>10</v>
      </c>
      <c r="BL2177" s="9">
        <v>11</v>
      </c>
      <c r="BM2177" s="9">
        <v>12</v>
      </c>
      <c r="BN2177" s="9">
        <v>13</v>
      </c>
      <c r="BO2177" s="9">
        <v>14</v>
      </c>
      <c r="BP2177" s="9">
        <v>15</v>
      </c>
      <c r="BQ2177" s="9">
        <v>16</v>
      </c>
      <c r="BR2177" s="9">
        <v>20</v>
      </c>
      <c r="BS2177" s="9">
        <v>21</v>
      </c>
      <c r="BT2177" s="9">
        <v>1</v>
      </c>
      <c r="BU2177" s="9">
        <v>2</v>
      </c>
      <c r="BV2177" s="9">
        <v>3</v>
      </c>
      <c r="BW2177" s="9" t="s">
        <v>1798</v>
      </c>
      <c r="BX2177" s="9">
        <v>5</v>
      </c>
      <c r="BY2177" s="9">
        <v>6</v>
      </c>
      <c r="BZ2177" s="9">
        <v>7</v>
      </c>
      <c r="CA2177" s="9" t="s">
        <v>1917</v>
      </c>
      <c r="CB2177" s="121">
        <v>9</v>
      </c>
    </row>
    <row r="2178" spans="1:80" x14ac:dyDescent="0.25">
      <c r="A2178" s="134"/>
      <c r="B2178" s="134"/>
      <c r="C2178" s="134"/>
      <c r="D2178" s="136"/>
      <c r="E2178" s="136"/>
      <c r="F2178" s="136"/>
      <c r="G2178" s="138"/>
      <c r="H2178" s="16" t="s">
        <v>1015</v>
      </c>
      <c r="I2178" s="17">
        <f>SUM(I2174)</f>
        <v>1661654</v>
      </c>
      <c r="J2178" s="17">
        <f t="shared" ref="J2178:J2179" si="5855">SUM(K2178,L2178,P2178,Q2178)</f>
        <v>1823506</v>
      </c>
      <c r="K2178" s="17">
        <f t="shared" ref="K2178" si="5856">SUM(K2174)</f>
        <v>1698706</v>
      </c>
      <c r="L2178" s="17">
        <f t="shared" ref="L2178:L2179" si="5857">SUM(M2178:O2178)</f>
        <v>124800</v>
      </c>
      <c r="M2178" s="17">
        <f t="shared" ref="M2178:Q2178" si="5858">SUM(M2174)</f>
        <v>83700</v>
      </c>
      <c r="N2178" s="17">
        <f t="shared" si="5858"/>
        <v>1100</v>
      </c>
      <c r="O2178" s="17">
        <f t="shared" si="5858"/>
        <v>40000</v>
      </c>
      <c r="P2178" s="17">
        <f t="shared" si="5858"/>
        <v>0</v>
      </c>
      <c r="Q2178" s="17">
        <f t="shared" si="5858"/>
        <v>0</v>
      </c>
      <c r="R2178" s="17">
        <f t="shared" ref="R2178:AG2178" si="5859">SUM(R2174)</f>
        <v>83700</v>
      </c>
      <c r="S2178" s="17">
        <f t="shared" si="5859"/>
        <v>0</v>
      </c>
      <c r="T2178" s="17">
        <f t="shared" si="5859"/>
        <v>0</v>
      </c>
      <c r="U2178" s="17">
        <f t="shared" si="5859"/>
        <v>0</v>
      </c>
      <c r="V2178" s="17">
        <f t="shared" si="5859"/>
        <v>0</v>
      </c>
      <c r="W2178" s="17">
        <f t="shared" si="5859"/>
        <v>0</v>
      </c>
      <c r="X2178" s="17">
        <f t="shared" ref="X2178" si="5860">SUM(X2174)</f>
        <v>83700</v>
      </c>
      <c r="Y2178" s="17">
        <f t="shared" si="5859"/>
        <v>0</v>
      </c>
      <c r="Z2178" s="17">
        <f t="shared" si="5859"/>
        <v>5031</v>
      </c>
      <c r="AA2178" s="17">
        <f t="shared" si="5859"/>
        <v>0</v>
      </c>
      <c r="AB2178" s="17">
        <f t="shared" si="5859"/>
        <v>4290</v>
      </c>
      <c r="AC2178" s="17">
        <f t="shared" si="5859"/>
        <v>0</v>
      </c>
      <c r="AD2178" s="17">
        <f t="shared" si="5859"/>
        <v>0</v>
      </c>
      <c r="AE2178" s="17">
        <f t="shared" si="5859"/>
        <v>5174</v>
      </c>
      <c r="AF2178" s="17">
        <f t="shared" si="5859"/>
        <v>0</v>
      </c>
      <c r="AG2178" s="17">
        <f t="shared" si="5859"/>
        <v>0</v>
      </c>
      <c r="AH2178" s="17">
        <v>14495</v>
      </c>
      <c r="AI2178" s="17">
        <v>69205</v>
      </c>
      <c r="AJ2178" s="17">
        <f t="shared" ref="AJ2178:AY2178" si="5861">SUM(AJ2174)</f>
        <v>1100</v>
      </c>
      <c r="AK2178" s="17">
        <f t="shared" si="5861"/>
        <v>0</v>
      </c>
      <c r="AL2178" s="17">
        <f t="shared" si="5861"/>
        <v>0</v>
      </c>
      <c r="AM2178" s="17">
        <f t="shared" si="5861"/>
        <v>0</v>
      </c>
      <c r="AN2178" s="17">
        <f t="shared" si="5861"/>
        <v>0</v>
      </c>
      <c r="AO2178" s="17">
        <f t="shared" si="5861"/>
        <v>0</v>
      </c>
      <c r="AP2178" s="17">
        <f t="shared" ref="AP2178" si="5862">SUM(AP2174)</f>
        <v>1100</v>
      </c>
      <c r="AQ2178" s="17">
        <f t="shared" si="5861"/>
        <v>0</v>
      </c>
      <c r="AR2178" s="17">
        <f t="shared" si="5861"/>
        <v>0</v>
      </c>
      <c r="AS2178" s="17">
        <f t="shared" si="5861"/>
        <v>0</v>
      </c>
      <c r="AT2178" s="17">
        <f t="shared" si="5861"/>
        <v>0</v>
      </c>
      <c r="AU2178" s="17">
        <f t="shared" si="5861"/>
        <v>0</v>
      </c>
      <c r="AV2178" s="17">
        <f t="shared" si="5861"/>
        <v>0</v>
      </c>
      <c r="AW2178" s="17">
        <f t="shared" si="5861"/>
        <v>0</v>
      </c>
      <c r="AX2178" s="17">
        <f t="shared" si="5861"/>
        <v>0</v>
      </c>
      <c r="AY2178" s="17">
        <f t="shared" si="5861"/>
        <v>0</v>
      </c>
      <c r="AZ2178" s="17">
        <v>0</v>
      </c>
      <c r="BA2178" s="17">
        <v>1100</v>
      </c>
      <c r="BB2178" s="17">
        <f t="shared" ref="BB2178:BQ2178" si="5863">SUM(BB2174)</f>
        <v>40000</v>
      </c>
      <c r="BC2178" s="17">
        <f t="shared" si="5863"/>
        <v>11464</v>
      </c>
      <c r="BD2178" s="17">
        <f t="shared" si="5863"/>
        <v>0</v>
      </c>
      <c r="BE2178" s="17">
        <f t="shared" si="5863"/>
        <v>0</v>
      </c>
      <c r="BF2178" s="17">
        <f t="shared" si="5863"/>
        <v>0</v>
      </c>
      <c r="BG2178" s="17">
        <f t="shared" si="5863"/>
        <v>0</v>
      </c>
      <c r="BH2178" s="17">
        <f t="shared" ref="BH2178" si="5864">SUM(BH2174)</f>
        <v>51464</v>
      </c>
      <c r="BI2178" s="17">
        <f t="shared" si="5863"/>
        <v>0</v>
      </c>
      <c r="BJ2178" s="17">
        <f t="shared" si="5863"/>
        <v>0</v>
      </c>
      <c r="BK2178" s="17">
        <f t="shared" si="5863"/>
        <v>11464</v>
      </c>
      <c r="BL2178" s="17">
        <f t="shared" si="5863"/>
        <v>0</v>
      </c>
      <c r="BM2178" s="17">
        <f t="shared" si="5863"/>
        <v>0</v>
      </c>
      <c r="BN2178" s="17">
        <f t="shared" si="5863"/>
        <v>0</v>
      </c>
      <c r="BO2178" s="17">
        <f t="shared" si="5863"/>
        <v>0</v>
      </c>
      <c r="BP2178" s="17">
        <f t="shared" si="5863"/>
        <v>1600</v>
      </c>
      <c r="BQ2178" s="17">
        <f t="shared" si="5863"/>
        <v>0</v>
      </c>
      <c r="BR2178" s="17">
        <v>13064</v>
      </c>
      <c r="BS2178" s="17">
        <v>38400</v>
      </c>
      <c r="BT2178" s="17">
        <f t="shared" ref="BT2178:BW2178" si="5865">SUM(BT2174)</f>
        <v>1920531</v>
      </c>
      <c r="BU2178" s="17">
        <f t="shared" ref="BU2178:BV2178" si="5866">SUM(BU2174)</f>
        <v>1797660</v>
      </c>
      <c r="BV2178" s="17">
        <f t="shared" si="5866"/>
        <v>989111</v>
      </c>
      <c r="BW2178" s="17">
        <f t="shared" si="5865"/>
        <v>384181</v>
      </c>
      <c r="BX2178" s="17">
        <f t="shared" ref="BX2178:BZ2178" si="5867">SUM(BX2174)</f>
        <v>142316</v>
      </c>
      <c r="BY2178" s="17">
        <f t="shared" si="5867"/>
        <v>118032</v>
      </c>
      <c r="BZ2178" s="17">
        <f t="shared" si="5867"/>
        <v>123833</v>
      </c>
      <c r="CA2178" s="17">
        <f>BV2178+BW2178</f>
        <v>1373292</v>
      </c>
      <c r="CB2178" s="125">
        <f>IF(BU2178=0,"-",CA2178/BU2178*100)</f>
        <v>76.393311304696113</v>
      </c>
    </row>
    <row r="2179" spans="1:80" x14ac:dyDescent="0.25">
      <c r="A2179" s="134"/>
      <c r="B2179" s="134"/>
      <c r="C2179" s="134"/>
      <c r="D2179" s="136"/>
      <c r="E2179" s="136"/>
      <c r="F2179" s="136"/>
      <c r="G2179" s="138"/>
      <c r="H2179" s="18" t="s">
        <v>86</v>
      </c>
      <c r="I2179" s="17">
        <f>SUM(I2178)</f>
        <v>1661654</v>
      </c>
      <c r="J2179" s="17">
        <f t="shared" si="5855"/>
        <v>1823506</v>
      </c>
      <c r="K2179" s="17">
        <f t="shared" ref="K2179" si="5868">SUM(K2178)</f>
        <v>1698706</v>
      </c>
      <c r="L2179" s="17">
        <f t="shared" si="5857"/>
        <v>124800</v>
      </c>
      <c r="M2179" s="17">
        <f t="shared" ref="M2179:Q2179" si="5869">SUM(M2178)</f>
        <v>83700</v>
      </c>
      <c r="N2179" s="17">
        <f t="shared" si="5869"/>
        <v>1100</v>
      </c>
      <c r="O2179" s="17">
        <f t="shared" si="5869"/>
        <v>40000</v>
      </c>
      <c r="P2179" s="17">
        <f t="shared" si="5869"/>
        <v>0</v>
      </c>
      <c r="Q2179" s="17">
        <f t="shared" si="5869"/>
        <v>0</v>
      </c>
      <c r="R2179" s="17">
        <f t="shared" ref="R2179:AG2179" si="5870">SUM(R2178)</f>
        <v>83700</v>
      </c>
      <c r="S2179" s="17">
        <f t="shared" si="5870"/>
        <v>0</v>
      </c>
      <c r="T2179" s="17">
        <f t="shared" si="5870"/>
        <v>0</v>
      </c>
      <c r="U2179" s="17">
        <f t="shared" si="5870"/>
        <v>0</v>
      </c>
      <c r="V2179" s="17">
        <f t="shared" si="5870"/>
        <v>0</v>
      </c>
      <c r="W2179" s="17">
        <f t="shared" si="5870"/>
        <v>0</v>
      </c>
      <c r="X2179" s="17">
        <f t="shared" ref="X2179" si="5871">SUM(X2178)</f>
        <v>83700</v>
      </c>
      <c r="Y2179" s="17">
        <f t="shared" si="5870"/>
        <v>0</v>
      </c>
      <c r="Z2179" s="17">
        <f t="shared" si="5870"/>
        <v>5031</v>
      </c>
      <c r="AA2179" s="17">
        <f t="shared" si="5870"/>
        <v>0</v>
      </c>
      <c r="AB2179" s="17">
        <f t="shared" si="5870"/>
        <v>4290</v>
      </c>
      <c r="AC2179" s="17">
        <f t="shared" si="5870"/>
        <v>0</v>
      </c>
      <c r="AD2179" s="17">
        <f t="shared" si="5870"/>
        <v>0</v>
      </c>
      <c r="AE2179" s="17">
        <f t="shared" si="5870"/>
        <v>5174</v>
      </c>
      <c r="AF2179" s="17">
        <f t="shared" si="5870"/>
        <v>0</v>
      </c>
      <c r="AG2179" s="17">
        <f t="shared" si="5870"/>
        <v>0</v>
      </c>
      <c r="AH2179" s="17">
        <v>14495</v>
      </c>
      <c r="AI2179" s="17">
        <v>69205</v>
      </c>
      <c r="AJ2179" s="17">
        <f t="shared" ref="AJ2179:AY2179" si="5872">SUM(AJ2178)</f>
        <v>1100</v>
      </c>
      <c r="AK2179" s="17">
        <f t="shared" si="5872"/>
        <v>0</v>
      </c>
      <c r="AL2179" s="17">
        <f t="shared" si="5872"/>
        <v>0</v>
      </c>
      <c r="AM2179" s="17">
        <f t="shared" si="5872"/>
        <v>0</v>
      </c>
      <c r="AN2179" s="17">
        <f t="shared" si="5872"/>
        <v>0</v>
      </c>
      <c r="AO2179" s="17">
        <f t="shared" si="5872"/>
        <v>0</v>
      </c>
      <c r="AP2179" s="17">
        <f t="shared" ref="AP2179" si="5873">SUM(AP2178)</f>
        <v>1100</v>
      </c>
      <c r="AQ2179" s="17">
        <f t="shared" si="5872"/>
        <v>0</v>
      </c>
      <c r="AR2179" s="17">
        <f t="shared" si="5872"/>
        <v>0</v>
      </c>
      <c r="AS2179" s="17">
        <f t="shared" si="5872"/>
        <v>0</v>
      </c>
      <c r="AT2179" s="17">
        <f t="shared" si="5872"/>
        <v>0</v>
      </c>
      <c r="AU2179" s="17">
        <f t="shared" si="5872"/>
        <v>0</v>
      </c>
      <c r="AV2179" s="17">
        <f t="shared" si="5872"/>
        <v>0</v>
      </c>
      <c r="AW2179" s="17">
        <f t="shared" si="5872"/>
        <v>0</v>
      </c>
      <c r="AX2179" s="17">
        <f t="shared" si="5872"/>
        <v>0</v>
      </c>
      <c r="AY2179" s="17">
        <f t="shared" si="5872"/>
        <v>0</v>
      </c>
      <c r="AZ2179" s="17">
        <v>0</v>
      </c>
      <c r="BA2179" s="17">
        <v>1100</v>
      </c>
      <c r="BB2179" s="17">
        <f t="shared" ref="BB2179:BQ2179" si="5874">SUM(BB2178)</f>
        <v>40000</v>
      </c>
      <c r="BC2179" s="17">
        <f t="shared" si="5874"/>
        <v>11464</v>
      </c>
      <c r="BD2179" s="17">
        <f t="shared" si="5874"/>
        <v>0</v>
      </c>
      <c r="BE2179" s="17">
        <f t="shared" si="5874"/>
        <v>0</v>
      </c>
      <c r="BF2179" s="17">
        <f t="shared" si="5874"/>
        <v>0</v>
      </c>
      <c r="BG2179" s="17">
        <f t="shared" si="5874"/>
        <v>0</v>
      </c>
      <c r="BH2179" s="17">
        <f t="shared" ref="BH2179" si="5875">SUM(BH2178)</f>
        <v>51464</v>
      </c>
      <c r="BI2179" s="17">
        <f t="shared" si="5874"/>
        <v>0</v>
      </c>
      <c r="BJ2179" s="17">
        <f t="shared" si="5874"/>
        <v>0</v>
      </c>
      <c r="BK2179" s="17">
        <f t="shared" si="5874"/>
        <v>11464</v>
      </c>
      <c r="BL2179" s="17">
        <f t="shared" si="5874"/>
        <v>0</v>
      </c>
      <c r="BM2179" s="17">
        <f t="shared" si="5874"/>
        <v>0</v>
      </c>
      <c r="BN2179" s="17">
        <f t="shared" si="5874"/>
        <v>0</v>
      </c>
      <c r="BO2179" s="17">
        <f t="shared" si="5874"/>
        <v>0</v>
      </c>
      <c r="BP2179" s="17">
        <f t="shared" si="5874"/>
        <v>1600</v>
      </c>
      <c r="BQ2179" s="17">
        <f t="shared" si="5874"/>
        <v>0</v>
      </c>
      <c r="BR2179" s="17">
        <v>13064</v>
      </c>
      <c r="BS2179" s="17">
        <v>38400</v>
      </c>
      <c r="BT2179" s="17">
        <f t="shared" ref="BT2179:BW2179" si="5876">SUM(BT2178)</f>
        <v>1920531</v>
      </c>
      <c r="BU2179" s="17">
        <f t="shared" ref="BU2179:BV2179" si="5877">SUM(BU2178)</f>
        <v>1797660</v>
      </c>
      <c r="BV2179" s="17">
        <f t="shared" si="5877"/>
        <v>989111</v>
      </c>
      <c r="BW2179" s="17">
        <f t="shared" si="5876"/>
        <v>384181</v>
      </c>
      <c r="BX2179" s="17">
        <f t="shared" ref="BX2179" si="5878">SUM(BX2178)</f>
        <v>142316</v>
      </c>
      <c r="BY2179" s="17">
        <f t="shared" ref="BY2179" si="5879">SUM(BY2178)</f>
        <v>118032</v>
      </c>
      <c r="BZ2179" s="17">
        <f t="shared" ref="BZ2179" si="5880">SUM(BZ2178)</f>
        <v>123833</v>
      </c>
      <c r="CA2179" s="17">
        <f>BV2179+BW2179</f>
        <v>1373292</v>
      </c>
      <c r="CB2179" s="125">
        <f>IF(BU2179=0,"-",CA2179/BU2179*100)</f>
        <v>76.393311304696113</v>
      </c>
    </row>
    <row r="2180" spans="1:80" x14ac:dyDescent="0.25">
      <c r="A2180" s="139"/>
      <c r="B2180" s="139"/>
      <c r="C2180" s="139"/>
      <c r="D2180" s="140"/>
      <c r="E2180" s="140"/>
      <c r="F2180" s="140"/>
      <c r="G2180" s="141"/>
      <c r="X2180">
        <f t="shared" si="5777"/>
        <v>0</v>
      </c>
      <c r="AH2180">
        <v>0</v>
      </c>
      <c r="AI2180">
        <v>0</v>
      </c>
      <c r="AP2180">
        <f t="shared" si="5778"/>
        <v>0</v>
      </c>
      <c r="AZ2180">
        <v>0</v>
      </c>
      <c r="BA2180">
        <v>0</v>
      </c>
      <c r="BH2180">
        <f t="shared" si="5779"/>
        <v>0</v>
      </c>
      <c r="BR2180">
        <v>0</v>
      </c>
      <c r="BS2180">
        <v>0</v>
      </c>
      <c r="BU2180">
        <v>0</v>
      </c>
      <c r="BV2180">
        <v>0</v>
      </c>
      <c r="BW2180">
        <f t="shared" si="5722"/>
        <v>0</v>
      </c>
      <c r="CA2180">
        <f>BV2180+BW2180</f>
        <v>0</v>
      </c>
      <c r="CB2180" s="126" t="str">
        <f>IF(BU2180=0,"-",CA2180/BU2180*100)</f>
        <v>-</v>
      </c>
    </row>
    <row r="2181" spans="1:80" ht="15.75" thickBot="1" x14ac:dyDescent="0.3">
      <c r="A2181" s="13" t="s">
        <v>1</v>
      </c>
      <c r="B2181" s="13" t="s">
        <v>1</v>
      </c>
      <c r="C2181" s="13" t="s">
        <v>1</v>
      </c>
      <c r="D2181" s="74" t="s">
        <v>1</v>
      </c>
      <c r="E2181" s="74" t="s">
        <v>1</v>
      </c>
      <c r="F2181" s="74" t="s">
        <v>1</v>
      </c>
      <c r="G2181" s="13" t="s">
        <v>1</v>
      </c>
      <c r="H2181" s="19" t="s">
        <v>1</v>
      </c>
      <c r="I2181" s="19" t="s">
        <v>1</v>
      </c>
      <c r="J2181" s="19"/>
      <c r="K2181" s="19" t="s">
        <v>1</v>
      </c>
      <c r="L2181" s="19"/>
      <c r="M2181" s="19" t="s">
        <v>1</v>
      </c>
      <c r="N2181" s="19" t="s">
        <v>1</v>
      </c>
      <c r="O2181" s="19" t="s">
        <v>1</v>
      </c>
      <c r="P2181" s="31"/>
      <c r="Q2181" s="19" t="s">
        <v>1</v>
      </c>
      <c r="R2181" s="19" t="s">
        <v>1</v>
      </c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19"/>
      <c r="AF2181" s="19"/>
      <c r="AG2181" s="19"/>
      <c r="AH2181" s="19">
        <v>0</v>
      </c>
      <c r="AI2181" s="19">
        <v>0</v>
      </c>
      <c r="AJ2181" s="19" t="s">
        <v>1</v>
      </c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>
        <v>0</v>
      </c>
      <c r="BA2181" s="19">
        <v>0</v>
      </c>
      <c r="BB2181" s="19" t="s">
        <v>1</v>
      </c>
      <c r="BC2181" s="19"/>
      <c r="BD2181" s="19"/>
      <c r="BE2181" s="19"/>
      <c r="BF2181" s="19"/>
      <c r="BG2181" s="19"/>
      <c r="BH2181" s="19"/>
      <c r="BI2181" s="19"/>
      <c r="BJ2181" s="19"/>
      <c r="BK2181" s="19"/>
      <c r="BL2181" s="19"/>
      <c r="BM2181" s="19"/>
      <c r="BN2181" s="19"/>
      <c r="BO2181" s="19"/>
      <c r="BP2181" s="19"/>
      <c r="BQ2181" s="19"/>
      <c r="BR2181" s="19">
        <v>0</v>
      </c>
      <c r="BS2181" s="19">
        <v>0</v>
      </c>
      <c r="BT2181" s="19"/>
      <c r="BU2181" s="19"/>
      <c r="BV2181" s="19"/>
      <c r="BW2181" s="19">
        <f t="shared" si="5722"/>
        <v>0</v>
      </c>
      <c r="BX2181" s="19"/>
      <c r="BY2181" s="19"/>
      <c r="BZ2181" s="19"/>
      <c r="CA2181" s="19">
        <f>BV2181+BW2181</f>
        <v>0</v>
      </c>
      <c r="CB2181" s="127"/>
    </row>
    <row r="2182" spans="1:80" ht="69.75" customHeight="1" thickBot="1" x14ac:dyDescent="0.3">
      <c r="A2182" s="5" t="s">
        <v>4</v>
      </c>
      <c r="B2182" s="5" t="s">
        <v>5</v>
      </c>
      <c r="C2182" s="5" t="s">
        <v>6</v>
      </c>
      <c r="D2182" s="80" t="s">
        <v>1</v>
      </c>
      <c r="E2182" s="88" t="s">
        <v>7</v>
      </c>
      <c r="F2182" s="88" t="s">
        <v>8</v>
      </c>
      <c r="G2182" s="5" t="s">
        <v>9</v>
      </c>
      <c r="H2182" s="5" t="s">
        <v>10</v>
      </c>
      <c r="I2182" s="5" t="s">
        <v>11</v>
      </c>
      <c r="J2182" s="5" t="s">
        <v>1809</v>
      </c>
      <c r="K2182" s="5" t="s">
        <v>12</v>
      </c>
      <c r="L2182" s="5" t="s">
        <v>13</v>
      </c>
      <c r="M2182" s="5" t="s">
        <v>14</v>
      </c>
      <c r="N2182" s="5" t="s">
        <v>15</v>
      </c>
      <c r="O2182" s="5" t="s">
        <v>16</v>
      </c>
      <c r="P2182" s="5" t="s">
        <v>17</v>
      </c>
      <c r="Q2182" s="5" t="s">
        <v>18</v>
      </c>
      <c r="R2182" s="71" t="s">
        <v>14</v>
      </c>
      <c r="S2182" s="71" t="s">
        <v>1843</v>
      </c>
      <c r="T2182" s="71" t="s">
        <v>1797</v>
      </c>
      <c r="U2182" s="71" t="s">
        <v>1832</v>
      </c>
      <c r="V2182" s="71" t="s">
        <v>1833</v>
      </c>
      <c r="W2182" s="71" t="s">
        <v>1834</v>
      </c>
      <c r="X2182" s="71" t="s">
        <v>1847</v>
      </c>
      <c r="Y2182" s="71" t="s">
        <v>1844</v>
      </c>
      <c r="Z2182" s="71" t="s">
        <v>1835</v>
      </c>
      <c r="AA2182" s="71" t="s">
        <v>1836</v>
      </c>
      <c r="AB2182" s="71" t="s">
        <v>1837</v>
      </c>
      <c r="AC2182" s="71" t="s">
        <v>1838</v>
      </c>
      <c r="AD2182" s="71" t="s">
        <v>1839</v>
      </c>
      <c r="AE2182" s="71" t="s">
        <v>1840</v>
      </c>
      <c r="AF2182" s="71" t="s">
        <v>1845</v>
      </c>
      <c r="AG2182" s="71" t="s">
        <v>1846</v>
      </c>
      <c r="AH2182" s="71" t="s">
        <v>1841</v>
      </c>
      <c r="AI2182" s="71" t="s">
        <v>1842</v>
      </c>
      <c r="AJ2182" s="72" t="s">
        <v>15</v>
      </c>
      <c r="AK2182" s="72" t="s">
        <v>1843</v>
      </c>
      <c r="AL2182" s="72" t="s">
        <v>1797</v>
      </c>
      <c r="AM2182" s="72" t="s">
        <v>1832</v>
      </c>
      <c r="AN2182" s="72" t="s">
        <v>1833</v>
      </c>
      <c r="AO2182" s="72" t="s">
        <v>1834</v>
      </c>
      <c r="AP2182" s="72" t="s">
        <v>1848</v>
      </c>
      <c r="AQ2182" s="72" t="s">
        <v>1844</v>
      </c>
      <c r="AR2182" s="72" t="s">
        <v>1835</v>
      </c>
      <c r="AS2182" s="72" t="s">
        <v>1836</v>
      </c>
      <c r="AT2182" s="72" t="s">
        <v>1837</v>
      </c>
      <c r="AU2182" s="72" t="s">
        <v>1838</v>
      </c>
      <c r="AV2182" s="72" t="s">
        <v>1839</v>
      </c>
      <c r="AW2182" s="72" t="s">
        <v>1840</v>
      </c>
      <c r="AX2182" s="72" t="s">
        <v>1845</v>
      </c>
      <c r="AY2182" s="72" t="s">
        <v>1846</v>
      </c>
      <c r="AZ2182" s="72" t="s">
        <v>1841</v>
      </c>
      <c r="BA2182" s="72" t="s">
        <v>1842</v>
      </c>
      <c r="BB2182" s="73" t="s">
        <v>16</v>
      </c>
      <c r="BC2182" s="73" t="s">
        <v>1843</v>
      </c>
      <c r="BD2182" s="73" t="s">
        <v>1797</v>
      </c>
      <c r="BE2182" s="73" t="s">
        <v>1832</v>
      </c>
      <c r="BF2182" s="73" t="s">
        <v>1833</v>
      </c>
      <c r="BG2182" s="73" t="s">
        <v>1834</v>
      </c>
      <c r="BH2182" s="73" t="s">
        <v>1849</v>
      </c>
      <c r="BI2182" s="73" t="s">
        <v>1844</v>
      </c>
      <c r="BJ2182" s="73" t="s">
        <v>1835</v>
      </c>
      <c r="BK2182" s="73" t="s">
        <v>1836</v>
      </c>
      <c r="BL2182" s="73" t="s">
        <v>1837</v>
      </c>
      <c r="BM2182" s="73" t="s">
        <v>1838</v>
      </c>
      <c r="BN2182" s="73" t="s">
        <v>1839</v>
      </c>
      <c r="BO2182" s="73" t="s">
        <v>1840</v>
      </c>
      <c r="BP2182" s="73" t="s">
        <v>1845</v>
      </c>
      <c r="BQ2182" s="73" t="s">
        <v>1846</v>
      </c>
      <c r="BR2182" s="73" t="s">
        <v>1841</v>
      </c>
      <c r="BS2182" s="73" t="s">
        <v>1842</v>
      </c>
      <c r="BT2182" s="5" t="s">
        <v>1911</v>
      </c>
      <c r="BU2182" s="5" t="s">
        <v>1942</v>
      </c>
      <c r="BV2182" s="5" t="s">
        <v>1943</v>
      </c>
      <c r="BW2182" s="5" t="s">
        <v>1944</v>
      </c>
      <c r="BX2182" s="5" t="s">
        <v>1945</v>
      </c>
      <c r="BY2182" s="5" t="s">
        <v>1946</v>
      </c>
      <c r="BZ2182" s="5" t="s">
        <v>1947</v>
      </c>
      <c r="CA2182" s="5" t="s">
        <v>1948</v>
      </c>
      <c r="CB2182" s="120" t="s">
        <v>1916</v>
      </c>
    </row>
    <row r="2183" spans="1:80" x14ac:dyDescent="0.25">
      <c r="A2183" s="6" t="s">
        <v>1</v>
      </c>
      <c r="B2183" s="6" t="s">
        <v>1</v>
      </c>
      <c r="C2183" s="6" t="s">
        <v>1</v>
      </c>
      <c r="D2183" s="81" t="s">
        <v>1</v>
      </c>
      <c r="E2183" s="81" t="s">
        <v>1</v>
      </c>
      <c r="F2183" s="94" t="s">
        <v>1</v>
      </c>
      <c r="G2183" s="7" t="s">
        <v>1</v>
      </c>
      <c r="H2183" s="8" t="s">
        <v>1</v>
      </c>
      <c r="I2183" s="9" t="s">
        <v>19</v>
      </c>
      <c r="J2183" s="9">
        <v>1</v>
      </c>
      <c r="K2183" s="9" t="s">
        <v>20</v>
      </c>
      <c r="L2183" s="9" t="s">
        <v>21</v>
      </c>
      <c r="M2183" s="9" t="s">
        <v>22</v>
      </c>
      <c r="N2183" s="9" t="s">
        <v>23</v>
      </c>
      <c r="O2183" s="9" t="s">
        <v>24</v>
      </c>
      <c r="P2183" s="9" t="s">
        <v>25</v>
      </c>
      <c r="Q2183" s="9" t="s">
        <v>26</v>
      </c>
      <c r="R2183" s="9">
        <v>1</v>
      </c>
      <c r="S2183" s="9">
        <v>2</v>
      </c>
      <c r="T2183" s="9">
        <v>3</v>
      </c>
      <c r="U2183" s="9">
        <v>4</v>
      </c>
      <c r="V2183" s="9">
        <v>5</v>
      </c>
      <c r="W2183" s="9">
        <v>6</v>
      </c>
      <c r="X2183" s="9">
        <v>7</v>
      </c>
      <c r="Y2183" s="9">
        <v>8</v>
      </c>
      <c r="Z2183" s="9">
        <v>9</v>
      </c>
      <c r="AA2183" s="9">
        <v>10</v>
      </c>
      <c r="AB2183" s="9">
        <v>11</v>
      </c>
      <c r="AC2183" s="9">
        <v>12</v>
      </c>
      <c r="AD2183" s="9">
        <v>13</v>
      </c>
      <c r="AE2183" s="9">
        <v>14</v>
      </c>
      <c r="AF2183" s="9">
        <v>15</v>
      </c>
      <c r="AG2183" s="9">
        <v>16</v>
      </c>
      <c r="AH2183" s="9">
        <v>20</v>
      </c>
      <c r="AI2183" s="9">
        <v>21</v>
      </c>
      <c r="AJ2183" s="9">
        <v>1</v>
      </c>
      <c r="AK2183" s="9">
        <v>2</v>
      </c>
      <c r="AL2183" s="9">
        <v>3</v>
      </c>
      <c r="AM2183" s="9">
        <v>4</v>
      </c>
      <c r="AN2183" s="9">
        <v>5</v>
      </c>
      <c r="AO2183" s="9">
        <v>6</v>
      </c>
      <c r="AP2183" s="9">
        <v>7</v>
      </c>
      <c r="AQ2183" s="9">
        <v>8</v>
      </c>
      <c r="AR2183" s="9">
        <v>9</v>
      </c>
      <c r="AS2183" s="9">
        <v>10</v>
      </c>
      <c r="AT2183" s="9">
        <v>11</v>
      </c>
      <c r="AU2183" s="9">
        <v>12</v>
      </c>
      <c r="AV2183" s="9">
        <v>13</v>
      </c>
      <c r="AW2183" s="9">
        <v>14</v>
      </c>
      <c r="AX2183" s="9">
        <v>15</v>
      </c>
      <c r="AY2183" s="9">
        <v>16</v>
      </c>
      <c r="AZ2183" s="9">
        <v>20</v>
      </c>
      <c r="BA2183" s="9">
        <v>21</v>
      </c>
      <c r="BB2183" s="9">
        <v>1</v>
      </c>
      <c r="BC2183" s="9">
        <v>2</v>
      </c>
      <c r="BD2183" s="9">
        <v>3</v>
      </c>
      <c r="BE2183" s="9">
        <v>4</v>
      </c>
      <c r="BF2183" s="9">
        <v>5</v>
      </c>
      <c r="BG2183" s="9">
        <v>6</v>
      </c>
      <c r="BH2183" s="9">
        <v>7</v>
      </c>
      <c r="BI2183" s="9">
        <v>8</v>
      </c>
      <c r="BJ2183" s="9">
        <v>9</v>
      </c>
      <c r="BK2183" s="9">
        <v>10</v>
      </c>
      <c r="BL2183" s="9">
        <v>11</v>
      </c>
      <c r="BM2183" s="9">
        <v>12</v>
      </c>
      <c r="BN2183" s="9">
        <v>13</v>
      </c>
      <c r="BO2183" s="9">
        <v>14</v>
      </c>
      <c r="BP2183" s="9">
        <v>15</v>
      </c>
      <c r="BQ2183" s="9">
        <v>16</v>
      </c>
      <c r="BR2183" s="9">
        <v>20</v>
      </c>
      <c r="BS2183" s="9">
        <v>21</v>
      </c>
      <c r="BT2183" s="9">
        <v>1</v>
      </c>
      <c r="BU2183" s="9">
        <v>2</v>
      </c>
      <c r="BV2183" s="9">
        <v>3</v>
      </c>
      <c r="BW2183" s="9" t="s">
        <v>1798</v>
      </c>
      <c r="BX2183" s="9">
        <v>5</v>
      </c>
      <c r="BY2183" s="9">
        <v>6</v>
      </c>
      <c r="BZ2183" s="9">
        <v>7</v>
      </c>
      <c r="CA2183" s="9" t="s">
        <v>1917</v>
      </c>
      <c r="CB2183" s="121">
        <v>9</v>
      </c>
    </row>
    <row r="2184" spans="1:80" x14ac:dyDescent="0.25">
      <c r="A2184" s="1" t="s">
        <v>928</v>
      </c>
      <c r="B2184" s="1" t="s">
        <v>88</v>
      </c>
      <c r="C2184" s="4" t="s">
        <v>1158</v>
      </c>
      <c r="D2184" s="79" t="s">
        <v>1159</v>
      </c>
      <c r="E2184" s="78" t="s">
        <v>1</v>
      </c>
      <c r="F2184" s="78" t="s">
        <v>1</v>
      </c>
      <c r="G2184" s="2" t="s">
        <v>1</v>
      </c>
      <c r="H2184" s="2" t="s">
        <v>1160</v>
      </c>
      <c r="I2184" s="3" t="s">
        <v>1</v>
      </c>
      <c r="J2184" s="3">
        <f t="shared" ref="J2184:J2216" si="5881">SUM(K2184,L2184,P2184,Q2184)</f>
        <v>0</v>
      </c>
      <c r="K2184" s="3" t="s">
        <v>1</v>
      </c>
      <c r="L2184" s="3"/>
      <c r="M2184" s="3" t="s">
        <v>1</v>
      </c>
      <c r="N2184" s="3" t="s">
        <v>1</v>
      </c>
      <c r="O2184" s="3" t="s">
        <v>1</v>
      </c>
      <c r="P2184" s="26"/>
      <c r="Q2184" s="3" t="s">
        <v>1</v>
      </c>
      <c r="R2184" s="3" t="s">
        <v>1</v>
      </c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>
        <v>0</v>
      </c>
      <c r="AI2184" s="3">
        <v>0</v>
      </c>
      <c r="AJ2184" s="3" t="s">
        <v>1</v>
      </c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>
        <v>0</v>
      </c>
      <c r="BA2184" s="3">
        <v>0</v>
      </c>
      <c r="BB2184" s="3" t="s">
        <v>1</v>
      </c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>
        <v>0</v>
      </c>
      <c r="BS2184" s="3">
        <v>0</v>
      </c>
      <c r="BT2184" s="3">
        <v>0</v>
      </c>
      <c r="BU2184" s="3"/>
      <c r="BV2184" s="3"/>
      <c r="BW2184" s="3">
        <f t="shared" si="5722"/>
        <v>0</v>
      </c>
      <c r="BX2184" s="3"/>
      <c r="BY2184" s="3"/>
      <c r="BZ2184" s="3"/>
      <c r="CA2184" s="3">
        <f t="shared" ref="CA2184:CA2216" si="5882">BV2184+BW2184</f>
        <v>0</v>
      </c>
      <c r="CB2184" s="122"/>
    </row>
    <row r="2185" spans="1:80" ht="33.75" x14ac:dyDescent="0.25">
      <c r="A2185" s="1" t="s">
        <v>1</v>
      </c>
      <c r="B2185" s="1" t="s">
        <v>1</v>
      </c>
      <c r="C2185" s="1" t="s">
        <v>1</v>
      </c>
      <c r="D2185" s="78" t="s">
        <v>1</v>
      </c>
      <c r="E2185" s="78" t="s">
        <v>1</v>
      </c>
      <c r="F2185" s="78" t="s">
        <v>1</v>
      </c>
      <c r="G2185" s="2" t="s">
        <v>1</v>
      </c>
      <c r="H2185" s="10" t="s">
        <v>30</v>
      </c>
      <c r="I2185" s="11">
        <f>SUM(I2186,I2194,I2196)</f>
        <v>1779125</v>
      </c>
      <c r="J2185" s="11">
        <f t="shared" si="5881"/>
        <v>2081245</v>
      </c>
      <c r="K2185" s="11">
        <f t="shared" ref="K2185" si="5883">SUM(K2186,K2194,K2196)</f>
        <v>1988245</v>
      </c>
      <c r="L2185" s="11">
        <f t="shared" ref="L2185:L2215" si="5884">SUM(M2185:O2185)</f>
        <v>93000</v>
      </c>
      <c r="M2185" s="11">
        <f t="shared" ref="M2185:Q2185" si="5885">SUM(M2186,M2194,M2196)</f>
        <v>93000</v>
      </c>
      <c r="N2185" s="11">
        <f t="shared" si="5885"/>
        <v>0</v>
      </c>
      <c r="O2185" s="11">
        <f t="shared" si="5885"/>
        <v>0</v>
      </c>
      <c r="P2185" s="11">
        <f t="shared" si="5885"/>
        <v>0</v>
      </c>
      <c r="Q2185" s="11">
        <f t="shared" si="5885"/>
        <v>0</v>
      </c>
      <c r="R2185" s="11">
        <f t="shared" ref="R2185:AG2185" si="5886">SUM(R2186,R2194,R2196)</f>
        <v>140000</v>
      </c>
      <c r="S2185" s="11">
        <f t="shared" si="5886"/>
        <v>0</v>
      </c>
      <c r="T2185" s="11">
        <f t="shared" si="5886"/>
        <v>0</v>
      </c>
      <c r="U2185" s="11">
        <f t="shared" si="5886"/>
        <v>0</v>
      </c>
      <c r="V2185" s="11">
        <f t="shared" si="5886"/>
        <v>0</v>
      </c>
      <c r="W2185" s="11">
        <f t="shared" si="5886"/>
        <v>0</v>
      </c>
      <c r="X2185" s="11">
        <f t="shared" ref="X2185" si="5887">SUM(X2186,X2194,X2196)</f>
        <v>140000</v>
      </c>
      <c r="Y2185" s="11">
        <f t="shared" si="5886"/>
        <v>0</v>
      </c>
      <c r="Z2185" s="11">
        <f t="shared" si="5886"/>
        <v>11188</v>
      </c>
      <c r="AA2185" s="11">
        <f t="shared" si="5886"/>
        <v>10200</v>
      </c>
      <c r="AB2185" s="11">
        <f t="shared" si="5886"/>
        <v>9746</v>
      </c>
      <c r="AC2185" s="11">
        <f t="shared" si="5886"/>
        <v>10200</v>
      </c>
      <c r="AD2185" s="11">
        <f t="shared" si="5886"/>
        <v>5100</v>
      </c>
      <c r="AE2185" s="11">
        <f t="shared" si="5886"/>
        <v>0</v>
      </c>
      <c r="AF2185" s="11">
        <f t="shared" si="5886"/>
        <v>0</v>
      </c>
      <c r="AG2185" s="11">
        <f t="shared" si="5886"/>
        <v>9578</v>
      </c>
      <c r="AH2185" s="11">
        <v>56012</v>
      </c>
      <c r="AI2185" s="11">
        <v>83988</v>
      </c>
      <c r="AJ2185" s="11">
        <f t="shared" ref="AJ2185:AY2185" si="5888">SUM(AJ2186,AJ2194,AJ2196)</f>
        <v>0</v>
      </c>
      <c r="AK2185" s="11">
        <f t="shared" si="5888"/>
        <v>450</v>
      </c>
      <c r="AL2185" s="11">
        <f t="shared" si="5888"/>
        <v>0</v>
      </c>
      <c r="AM2185" s="11">
        <f t="shared" si="5888"/>
        <v>0</v>
      </c>
      <c r="AN2185" s="11">
        <f t="shared" si="5888"/>
        <v>0</v>
      </c>
      <c r="AO2185" s="11">
        <f t="shared" si="5888"/>
        <v>0</v>
      </c>
      <c r="AP2185" s="11">
        <f t="shared" ref="AP2185" si="5889">SUM(AP2186,AP2194,AP2196)</f>
        <v>450</v>
      </c>
      <c r="AQ2185" s="11">
        <f t="shared" si="5888"/>
        <v>0</v>
      </c>
      <c r="AR2185" s="11">
        <f t="shared" si="5888"/>
        <v>0</v>
      </c>
      <c r="AS2185" s="11">
        <f t="shared" si="5888"/>
        <v>450</v>
      </c>
      <c r="AT2185" s="11">
        <f t="shared" si="5888"/>
        <v>0</v>
      </c>
      <c r="AU2185" s="11">
        <f t="shared" si="5888"/>
        <v>0</v>
      </c>
      <c r="AV2185" s="11">
        <f t="shared" si="5888"/>
        <v>0</v>
      </c>
      <c r="AW2185" s="11">
        <f t="shared" si="5888"/>
        <v>0</v>
      </c>
      <c r="AX2185" s="11">
        <f t="shared" si="5888"/>
        <v>0</v>
      </c>
      <c r="AY2185" s="11">
        <f t="shared" si="5888"/>
        <v>0</v>
      </c>
      <c r="AZ2185" s="11">
        <v>450</v>
      </c>
      <c r="BA2185" s="11">
        <v>0</v>
      </c>
      <c r="BB2185" s="11">
        <f t="shared" ref="BB2185:BQ2185" si="5890">SUM(BB2186,BB2194,BB2196)</f>
        <v>0</v>
      </c>
      <c r="BC2185" s="11">
        <f t="shared" si="5890"/>
        <v>33264</v>
      </c>
      <c r="BD2185" s="11">
        <f t="shared" si="5890"/>
        <v>0</v>
      </c>
      <c r="BE2185" s="11">
        <f t="shared" si="5890"/>
        <v>30537</v>
      </c>
      <c r="BF2185" s="11">
        <f t="shared" si="5890"/>
        <v>0</v>
      </c>
      <c r="BG2185" s="11">
        <f t="shared" si="5890"/>
        <v>0</v>
      </c>
      <c r="BH2185" s="11">
        <f t="shared" ref="BH2185" si="5891">SUM(BH2186,BH2194,BH2196)</f>
        <v>63801</v>
      </c>
      <c r="BI2185" s="11">
        <f t="shared" si="5890"/>
        <v>0</v>
      </c>
      <c r="BJ2185" s="11">
        <f t="shared" si="5890"/>
        <v>0</v>
      </c>
      <c r="BK2185" s="11">
        <f t="shared" si="5890"/>
        <v>33264</v>
      </c>
      <c r="BL2185" s="11">
        <f t="shared" si="5890"/>
        <v>0</v>
      </c>
      <c r="BM2185" s="11">
        <f t="shared" si="5890"/>
        <v>0</v>
      </c>
      <c r="BN2185" s="11">
        <f t="shared" si="5890"/>
        <v>0</v>
      </c>
      <c r="BO2185" s="11">
        <f t="shared" si="5890"/>
        <v>0</v>
      </c>
      <c r="BP2185" s="11">
        <f t="shared" si="5890"/>
        <v>30537</v>
      </c>
      <c r="BQ2185" s="11">
        <f t="shared" si="5890"/>
        <v>0</v>
      </c>
      <c r="BR2185" s="11">
        <v>63801</v>
      </c>
      <c r="BS2185" s="11">
        <v>0</v>
      </c>
      <c r="BT2185" s="11">
        <f t="shared" ref="BT2185:BZ2185" si="5892">SUM(BT2186,BT2194,BT2196)</f>
        <v>2226202</v>
      </c>
      <c r="BU2185" s="11">
        <f t="shared" si="5892"/>
        <v>2089605</v>
      </c>
      <c r="BV2185" s="11">
        <f t="shared" si="5892"/>
        <v>1152370</v>
      </c>
      <c r="BW2185" s="11">
        <f t="shared" si="5892"/>
        <v>468230</v>
      </c>
      <c r="BX2185" s="11">
        <f t="shared" si="5892"/>
        <v>172410</v>
      </c>
      <c r="BY2185" s="11">
        <f t="shared" si="5892"/>
        <v>144910</v>
      </c>
      <c r="BZ2185" s="11">
        <f t="shared" si="5892"/>
        <v>150910</v>
      </c>
      <c r="CA2185" s="11">
        <f t="shared" si="5882"/>
        <v>1620600</v>
      </c>
      <c r="CB2185" s="123">
        <f t="shared" ref="CB2185:CB2215" si="5893">IF(BU2185=0,"-",CA2185/BU2185*100)</f>
        <v>77.555327442267796</v>
      </c>
    </row>
    <row r="2186" spans="1:80" x14ac:dyDescent="0.25">
      <c r="A2186" s="4" t="s">
        <v>928</v>
      </c>
      <c r="B2186" s="4" t="s">
        <v>88</v>
      </c>
      <c r="C2186" s="4" t="s">
        <v>1158</v>
      </c>
      <c r="D2186" s="79" t="s">
        <v>1159</v>
      </c>
      <c r="E2186" s="78" t="s">
        <v>31</v>
      </c>
      <c r="F2186" s="78" t="s">
        <v>1</v>
      </c>
      <c r="G2186" s="2" t="s">
        <v>1</v>
      </c>
      <c r="H2186" s="2" t="s">
        <v>32</v>
      </c>
      <c r="I2186" s="12">
        <f>SUM(I2187,I2188)</f>
        <v>1484533</v>
      </c>
      <c r="J2186" s="12">
        <f t="shared" si="5881"/>
        <v>1780857</v>
      </c>
      <c r="K2186" s="12">
        <f t="shared" ref="K2186" si="5894">SUM(K2187,K2188)</f>
        <v>1732857</v>
      </c>
      <c r="L2186" s="12">
        <f t="shared" si="5884"/>
        <v>48000</v>
      </c>
      <c r="M2186" s="12">
        <f t="shared" ref="M2186:Q2186" si="5895">SUM(M2187,M2188)</f>
        <v>48000</v>
      </c>
      <c r="N2186" s="12">
        <f t="shared" si="5895"/>
        <v>0</v>
      </c>
      <c r="O2186" s="12">
        <f t="shared" si="5895"/>
        <v>0</v>
      </c>
      <c r="P2186" s="12">
        <f t="shared" si="5895"/>
        <v>0</v>
      </c>
      <c r="Q2186" s="12">
        <f t="shared" si="5895"/>
        <v>0</v>
      </c>
      <c r="R2186" s="12">
        <f t="shared" ref="R2186:AG2186" si="5896">SUM(R2187,R2188)</f>
        <v>48000</v>
      </c>
      <c r="S2186" s="12">
        <f t="shared" si="5896"/>
        <v>0</v>
      </c>
      <c r="T2186" s="12">
        <f t="shared" si="5896"/>
        <v>0</v>
      </c>
      <c r="U2186" s="12">
        <f t="shared" si="5896"/>
        <v>0</v>
      </c>
      <c r="V2186" s="12">
        <f t="shared" si="5896"/>
        <v>0</v>
      </c>
      <c r="W2186" s="12">
        <f t="shared" si="5896"/>
        <v>0</v>
      </c>
      <c r="X2186" s="12">
        <f t="shared" ref="X2186" si="5897">SUM(X2187,X2188)</f>
        <v>48000</v>
      </c>
      <c r="Y2186" s="12">
        <f t="shared" si="5896"/>
        <v>0</v>
      </c>
      <c r="Z2186" s="12">
        <f t="shared" si="5896"/>
        <v>0</v>
      </c>
      <c r="AA2186" s="12">
        <f t="shared" si="5896"/>
        <v>0</v>
      </c>
      <c r="AB2186" s="12">
        <f t="shared" si="5896"/>
        <v>0</v>
      </c>
      <c r="AC2186" s="12">
        <f t="shared" si="5896"/>
        <v>0</v>
      </c>
      <c r="AD2186" s="12">
        <f t="shared" si="5896"/>
        <v>2530</v>
      </c>
      <c r="AE2186" s="12">
        <f t="shared" si="5896"/>
        <v>0</v>
      </c>
      <c r="AF2186" s="12">
        <f t="shared" si="5896"/>
        <v>0</v>
      </c>
      <c r="AG2186" s="12">
        <f t="shared" si="5896"/>
        <v>0</v>
      </c>
      <c r="AH2186" s="12">
        <v>2530</v>
      </c>
      <c r="AI2186" s="12">
        <v>45470</v>
      </c>
      <c r="AJ2186" s="12">
        <f t="shared" ref="AJ2186:AY2186" si="5898">SUM(AJ2187,AJ2188)</f>
        <v>0</v>
      </c>
      <c r="AK2186" s="12">
        <f t="shared" si="5898"/>
        <v>0</v>
      </c>
      <c r="AL2186" s="12">
        <f t="shared" si="5898"/>
        <v>0</v>
      </c>
      <c r="AM2186" s="12">
        <f t="shared" si="5898"/>
        <v>0</v>
      </c>
      <c r="AN2186" s="12">
        <f t="shared" si="5898"/>
        <v>0</v>
      </c>
      <c r="AO2186" s="12">
        <f t="shared" si="5898"/>
        <v>0</v>
      </c>
      <c r="AP2186" s="12">
        <f t="shared" ref="AP2186" si="5899">SUM(AP2187,AP2188)</f>
        <v>0</v>
      </c>
      <c r="AQ2186" s="12">
        <f t="shared" si="5898"/>
        <v>0</v>
      </c>
      <c r="AR2186" s="12">
        <f t="shared" si="5898"/>
        <v>0</v>
      </c>
      <c r="AS2186" s="12">
        <f t="shared" si="5898"/>
        <v>0</v>
      </c>
      <c r="AT2186" s="12">
        <f t="shared" si="5898"/>
        <v>0</v>
      </c>
      <c r="AU2186" s="12">
        <f t="shared" si="5898"/>
        <v>0</v>
      </c>
      <c r="AV2186" s="12">
        <f t="shared" si="5898"/>
        <v>0</v>
      </c>
      <c r="AW2186" s="12">
        <f t="shared" si="5898"/>
        <v>0</v>
      </c>
      <c r="AX2186" s="12">
        <f t="shared" si="5898"/>
        <v>0</v>
      </c>
      <c r="AY2186" s="12">
        <f t="shared" si="5898"/>
        <v>0</v>
      </c>
      <c r="AZ2186" s="12">
        <v>0</v>
      </c>
      <c r="BA2186" s="12">
        <v>0</v>
      </c>
      <c r="BB2186" s="12">
        <f t="shared" ref="BB2186:BQ2186" si="5900">SUM(BB2187,BB2188)</f>
        <v>0</v>
      </c>
      <c r="BC2186" s="12">
        <f t="shared" si="5900"/>
        <v>0</v>
      </c>
      <c r="BD2186" s="12">
        <f t="shared" si="5900"/>
        <v>0</v>
      </c>
      <c r="BE2186" s="12">
        <f t="shared" si="5900"/>
        <v>0</v>
      </c>
      <c r="BF2186" s="12">
        <f t="shared" si="5900"/>
        <v>0</v>
      </c>
      <c r="BG2186" s="12">
        <f t="shared" si="5900"/>
        <v>0</v>
      </c>
      <c r="BH2186" s="12">
        <f t="shared" ref="BH2186" si="5901">SUM(BH2187,BH2188)</f>
        <v>0</v>
      </c>
      <c r="BI2186" s="12">
        <f t="shared" si="5900"/>
        <v>0</v>
      </c>
      <c r="BJ2186" s="12">
        <f t="shared" si="5900"/>
        <v>0</v>
      </c>
      <c r="BK2186" s="12">
        <f t="shared" si="5900"/>
        <v>0</v>
      </c>
      <c r="BL2186" s="12">
        <f t="shared" si="5900"/>
        <v>0</v>
      </c>
      <c r="BM2186" s="12">
        <f t="shared" si="5900"/>
        <v>0</v>
      </c>
      <c r="BN2186" s="12">
        <f t="shared" si="5900"/>
        <v>0</v>
      </c>
      <c r="BO2186" s="12">
        <f t="shared" si="5900"/>
        <v>0</v>
      </c>
      <c r="BP2186" s="12">
        <f t="shared" si="5900"/>
        <v>0</v>
      </c>
      <c r="BQ2186" s="12">
        <f t="shared" si="5900"/>
        <v>0</v>
      </c>
      <c r="BR2186" s="12">
        <v>0</v>
      </c>
      <c r="BS2186" s="12">
        <v>0</v>
      </c>
      <c r="BT2186" s="12">
        <f t="shared" ref="BT2186:BZ2186" si="5902">SUM(BT2187,BT2188)</f>
        <v>1859325</v>
      </c>
      <c r="BU2186" s="12">
        <f t="shared" si="5902"/>
        <v>1814728</v>
      </c>
      <c r="BV2186" s="12">
        <f t="shared" si="5902"/>
        <v>994280</v>
      </c>
      <c r="BW2186" s="12">
        <f t="shared" si="5902"/>
        <v>416200</v>
      </c>
      <c r="BX2186" s="12">
        <f t="shared" si="5902"/>
        <v>153000</v>
      </c>
      <c r="BY2186" s="12">
        <f t="shared" si="5902"/>
        <v>128600</v>
      </c>
      <c r="BZ2186" s="12">
        <f t="shared" si="5902"/>
        <v>134600</v>
      </c>
      <c r="CA2186" s="12">
        <f t="shared" si="5882"/>
        <v>1410480</v>
      </c>
      <c r="CB2186" s="124">
        <f t="shared" si="5893"/>
        <v>77.724044595112872</v>
      </c>
    </row>
    <row r="2187" spans="1:80" x14ac:dyDescent="0.25">
      <c r="A2187" s="4" t="s">
        <v>928</v>
      </c>
      <c r="B2187" s="4" t="s">
        <v>88</v>
      </c>
      <c r="C2187" s="4" t="s">
        <v>1158</v>
      </c>
      <c r="D2187" s="79" t="s">
        <v>1159</v>
      </c>
      <c r="E2187" s="89">
        <v>6111</v>
      </c>
      <c r="F2187" s="79"/>
      <c r="G2187" s="75" t="s">
        <v>1906</v>
      </c>
      <c r="H2187" s="13" t="s">
        <v>33</v>
      </c>
      <c r="I2187" s="14">
        <v>1299433</v>
      </c>
      <c r="J2187" s="14">
        <f t="shared" si="5881"/>
        <v>1569357</v>
      </c>
      <c r="K2187" s="14">
        <v>1527357</v>
      </c>
      <c r="L2187" s="14">
        <f t="shared" si="5884"/>
        <v>42000</v>
      </c>
      <c r="M2187" s="14">
        <v>42000</v>
      </c>
      <c r="N2187" s="14">
        <v>0</v>
      </c>
      <c r="O2187" s="14">
        <v>0</v>
      </c>
      <c r="P2187" s="14">
        <v>0</v>
      </c>
      <c r="Q2187" s="14">
        <v>0</v>
      </c>
      <c r="R2187" s="14">
        <v>42000</v>
      </c>
      <c r="S2187" s="14"/>
      <c r="T2187" s="14"/>
      <c r="U2187" s="14"/>
      <c r="V2187" s="14"/>
      <c r="W2187" s="14"/>
      <c r="X2187" s="14">
        <f t="shared" si="5777"/>
        <v>42000</v>
      </c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>
        <v>0</v>
      </c>
      <c r="AI2187" s="14">
        <v>42000</v>
      </c>
      <c r="AJ2187" s="14">
        <v>0</v>
      </c>
      <c r="AK2187" s="14"/>
      <c r="AL2187" s="14"/>
      <c r="AM2187" s="14"/>
      <c r="AN2187" s="14"/>
      <c r="AO2187" s="14"/>
      <c r="AP2187" s="14">
        <f t="shared" si="5778"/>
        <v>0</v>
      </c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>
        <v>0</v>
      </c>
      <c r="BA2187" s="14">
        <v>0</v>
      </c>
      <c r="BB2187" s="14">
        <v>0</v>
      </c>
      <c r="BC2187" s="14"/>
      <c r="BD2187" s="14"/>
      <c r="BE2187" s="14"/>
      <c r="BF2187" s="14"/>
      <c r="BG2187" s="14"/>
      <c r="BH2187" s="14">
        <f t="shared" si="5779"/>
        <v>0</v>
      </c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>
        <v>0</v>
      </c>
      <c r="BS2187" s="14">
        <v>0</v>
      </c>
      <c r="BT2187" s="14">
        <v>1647825</v>
      </c>
      <c r="BU2187" s="14">
        <v>1605825</v>
      </c>
      <c r="BV2187" s="14">
        <v>859539</v>
      </c>
      <c r="BW2187" s="14">
        <f t="shared" si="5722"/>
        <v>390000</v>
      </c>
      <c r="BX2187" s="14">
        <v>150000</v>
      </c>
      <c r="BY2187" s="14">
        <v>120000</v>
      </c>
      <c r="BZ2187" s="14">
        <v>120000</v>
      </c>
      <c r="CA2187" s="14">
        <f t="shared" si="5882"/>
        <v>1249539</v>
      </c>
      <c r="CB2187" s="122">
        <f t="shared" si="5893"/>
        <v>77.812899911260573</v>
      </c>
    </row>
    <row r="2188" spans="1:80" x14ac:dyDescent="0.25">
      <c r="A2188" s="1" t="s">
        <v>928</v>
      </c>
      <c r="B2188" s="1" t="s">
        <v>88</v>
      </c>
      <c r="C2188" s="1" t="s">
        <v>1158</v>
      </c>
      <c r="D2188" s="82" t="s">
        <v>1159</v>
      </c>
      <c r="E2188" s="82" t="s">
        <v>34</v>
      </c>
      <c r="F2188" s="79" t="s">
        <v>1</v>
      </c>
      <c r="G2188" s="13" t="s">
        <v>1</v>
      </c>
      <c r="H2188" s="2" t="s">
        <v>35</v>
      </c>
      <c r="I2188" s="12">
        <f>SUM(I2189:I2193)</f>
        <v>185100</v>
      </c>
      <c r="J2188" s="12">
        <f t="shared" si="5881"/>
        <v>211500</v>
      </c>
      <c r="K2188" s="12">
        <f t="shared" ref="K2188" si="5903">SUM(K2189:K2193)</f>
        <v>205500</v>
      </c>
      <c r="L2188" s="12">
        <f t="shared" si="5884"/>
        <v>6000</v>
      </c>
      <c r="M2188" s="12">
        <f t="shared" ref="M2188:Q2188" si="5904">SUM(M2189:M2193)</f>
        <v>6000</v>
      </c>
      <c r="N2188" s="12">
        <f t="shared" si="5904"/>
        <v>0</v>
      </c>
      <c r="O2188" s="12">
        <f t="shared" si="5904"/>
        <v>0</v>
      </c>
      <c r="P2188" s="12">
        <f t="shared" si="5904"/>
        <v>0</v>
      </c>
      <c r="Q2188" s="12">
        <f t="shared" si="5904"/>
        <v>0</v>
      </c>
      <c r="R2188" s="12">
        <f t="shared" ref="R2188:AG2188" si="5905">SUM(R2189:R2193)</f>
        <v>6000</v>
      </c>
      <c r="S2188" s="12">
        <f t="shared" si="5905"/>
        <v>0</v>
      </c>
      <c r="T2188" s="12">
        <f t="shared" si="5905"/>
        <v>0</v>
      </c>
      <c r="U2188" s="12">
        <f t="shared" si="5905"/>
        <v>0</v>
      </c>
      <c r="V2188" s="12">
        <f t="shared" si="5905"/>
        <v>0</v>
      </c>
      <c r="W2188" s="12">
        <f t="shared" si="5905"/>
        <v>0</v>
      </c>
      <c r="X2188" s="12">
        <f t="shared" si="5905"/>
        <v>6000</v>
      </c>
      <c r="Y2188" s="12">
        <f t="shared" si="5905"/>
        <v>0</v>
      </c>
      <c r="Z2188" s="12">
        <f t="shared" si="5905"/>
        <v>0</v>
      </c>
      <c r="AA2188" s="12">
        <f t="shared" si="5905"/>
        <v>0</v>
      </c>
      <c r="AB2188" s="12">
        <f t="shared" si="5905"/>
        <v>0</v>
      </c>
      <c r="AC2188" s="12">
        <f t="shared" si="5905"/>
        <v>0</v>
      </c>
      <c r="AD2188" s="12">
        <f t="shared" si="5905"/>
        <v>2530</v>
      </c>
      <c r="AE2188" s="12">
        <f t="shared" si="5905"/>
        <v>0</v>
      </c>
      <c r="AF2188" s="12">
        <f t="shared" si="5905"/>
        <v>0</v>
      </c>
      <c r="AG2188" s="12">
        <f t="shared" si="5905"/>
        <v>0</v>
      </c>
      <c r="AH2188" s="12">
        <v>2530</v>
      </c>
      <c r="AI2188" s="12">
        <v>3470</v>
      </c>
      <c r="AJ2188" s="12">
        <f t="shared" ref="AJ2188:AY2188" si="5906">SUM(AJ2189:AJ2193)</f>
        <v>0</v>
      </c>
      <c r="AK2188" s="12">
        <f t="shared" si="5906"/>
        <v>0</v>
      </c>
      <c r="AL2188" s="12">
        <f t="shared" si="5906"/>
        <v>0</v>
      </c>
      <c r="AM2188" s="12">
        <f t="shared" si="5906"/>
        <v>0</v>
      </c>
      <c r="AN2188" s="12">
        <f t="shared" si="5906"/>
        <v>0</v>
      </c>
      <c r="AO2188" s="12">
        <f t="shared" si="5906"/>
        <v>0</v>
      </c>
      <c r="AP2188" s="12">
        <f t="shared" si="5906"/>
        <v>0</v>
      </c>
      <c r="AQ2188" s="12">
        <f t="shared" si="5906"/>
        <v>0</v>
      </c>
      <c r="AR2188" s="12">
        <f t="shared" si="5906"/>
        <v>0</v>
      </c>
      <c r="AS2188" s="12">
        <f t="shared" si="5906"/>
        <v>0</v>
      </c>
      <c r="AT2188" s="12">
        <f t="shared" si="5906"/>
        <v>0</v>
      </c>
      <c r="AU2188" s="12">
        <f t="shared" si="5906"/>
        <v>0</v>
      </c>
      <c r="AV2188" s="12">
        <f t="shared" si="5906"/>
        <v>0</v>
      </c>
      <c r="AW2188" s="12">
        <f t="shared" si="5906"/>
        <v>0</v>
      </c>
      <c r="AX2188" s="12">
        <f t="shared" si="5906"/>
        <v>0</v>
      </c>
      <c r="AY2188" s="12">
        <f t="shared" si="5906"/>
        <v>0</v>
      </c>
      <c r="AZ2188" s="12">
        <v>0</v>
      </c>
      <c r="BA2188" s="12">
        <v>0</v>
      </c>
      <c r="BB2188" s="12">
        <f t="shared" ref="BB2188:BQ2188" si="5907">SUM(BB2189:BB2193)</f>
        <v>0</v>
      </c>
      <c r="BC2188" s="12">
        <f t="shared" si="5907"/>
        <v>0</v>
      </c>
      <c r="BD2188" s="12">
        <f t="shared" si="5907"/>
        <v>0</v>
      </c>
      <c r="BE2188" s="12">
        <f t="shared" si="5907"/>
        <v>0</v>
      </c>
      <c r="BF2188" s="12">
        <f t="shared" si="5907"/>
        <v>0</v>
      </c>
      <c r="BG2188" s="12">
        <f t="shared" si="5907"/>
        <v>0</v>
      </c>
      <c r="BH2188" s="12">
        <f t="shared" si="5907"/>
        <v>0</v>
      </c>
      <c r="BI2188" s="12">
        <f t="shared" si="5907"/>
        <v>0</v>
      </c>
      <c r="BJ2188" s="12">
        <f t="shared" si="5907"/>
        <v>0</v>
      </c>
      <c r="BK2188" s="12">
        <f t="shared" si="5907"/>
        <v>0</v>
      </c>
      <c r="BL2188" s="12">
        <f t="shared" si="5907"/>
        <v>0</v>
      </c>
      <c r="BM2188" s="12">
        <f t="shared" si="5907"/>
        <v>0</v>
      </c>
      <c r="BN2188" s="12">
        <f t="shared" si="5907"/>
        <v>0</v>
      </c>
      <c r="BO2188" s="12">
        <f t="shared" si="5907"/>
        <v>0</v>
      </c>
      <c r="BP2188" s="12">
        <f t="shared" si="5907"/>
        <v>0</v>
      </c>
      <c r="BQ2188" s="12">
        <f t="shared" si="5907"/>
        <v>0</v>
      </c>
      <c r="BR2188" s="12">
        <v>0</v>
      </c>
      <c r="BS2188" s="12">
        <v>0</v>
      </c>
      <c r="BT2188" s="12">
        <f t="shared" ref="BT2188:BX2188" si="5908">SUM(BT2189:BT2193)</f>
        <v>211500</v>
      </c>
      <c r="BU2188" s="12">
        <f t="shared" si="5908"/>
        <v>208903</v>
      </c>
      <c r="BV2188" s="12">
        <f t="shared" si="5908"/>
        <v>134741</v>
      </c>
      <c r="BW2188" s="12">
        <f t="shared" si="5908"/>
        <v>26200</v>
      </c>
      <c r="BX2188" s="12">
        <f t="shared" si="5908"/>
        <v>3000</v>
      </c>
      <c r="BY2188" s="12">
        <f t="shared" ref="BY2188" si="5909">SUM(BY2189:BY2193)</f>
        <v>8600</v>
      </c>
      <c r="BZ2188" s="12">
        <f t="shared" ref="BZ2188" si="5910">SUM(BZ2189:BZ2193)</f>
        <v>14600</v>
      </c>
      <c r="CA2188" s="12">
        <f t="shared" si="5882"/>
        <v>160941</v>
      </c>
      <c r="CB2188" s="124">
        <f t="shared" si="5893"/>
        <v>77.041019037543748</v>
      </c>
    </row>
    <row r="2189" spans="1:80" x14ac:dyDescent="0.25">
      <c r="A2189" s="4" t="s">
        <v>928</v>
      </c>
      <c r="B2189" s="4" t="s">
        <v>88</v>
      </c>
      <c r="C2189" s="4" t="s">
        <v>1158</v>
      </c>
      <c r="D2189" s="79" t="s">
        <v>1159</v>
      </c>
      <c r="E2189" s="89">
        <v>6112</v>
      </c>
      <c r="F2189" s="79" t="s">
        <v>1161</v>
      </c>
      <c r="G2189" s="75" t="s">
        <v>1906</v>
      </c>
      <c r="H2189" s="13" t="s">
        <v>92</v>
      </c>
      <c r="I2189" s="14">
        <v>26500</v>
      </c>
      <c r="J2189" s="14">
        <f t="shared" si="5881"/>
        <v>29000</v>
      </c>
      <c r="K2189" s="14">
        <v>28000</v>
      </c>
      <c r="L2189" s="14">
        <f t="shared" si="5884"/>
        <v>1000</v>
      </c>
      <c r="M2189" s="14">
        <v>1000</v>
      </c>
      <c r="N2189" s="14">
        <v>0</v>
      </c>
      <c r="O2189" s="14">
        <v>0</v>
      </c>
      <c r="P2189" s="14">
        <v>0</v>
      </c>
      <c r="Q2189" s="14">
        <v>0</v>
      </c>
      <c r="R2189" s="14">
        <v>1000</v>
      </c>
      <c r="S2189" s="14"/>
      <c r="T2189" s="14"/>
      <c r="U2189" s="14"/>
      <c r="V2189" s="14"/>
      <c r="W2189" s="14"/>
      <c r="X2189" s="14">
        <f t="shared" si="5777"/>
        <v>1000</v>
      </c>
      <c r="Y2189" s="14"/>
      <c r="Z2189" s="14"/>
      <c r="AA2189" s="14"/>
      <c r="AB2189" s="14"/>
      <c r="AC2189" s="14"/>
      <c r="AD2189" s="14">
        <v>530</v>
      </c>
      <c r="AE2189" s="14"/>
      <c r="AF2189" s="14"/>
      <c r="AG2189" s="14"/>
      <c r="AH2189" s="14">
        <v>530</v>
      </c>
      <c r="AI2189" s="14">
        <v>470</v>
      </c>
      <c r="AJ2189" s="14">
        <v>0</v>
      </c>
      <c r="AK2189" s="14"/>
      <c r="AL2189" s="14"/>
      <c r="AM2189" s="14"/>
      <c r="AN2189" s="14"/>
      <c r="AO2189" s="14"/>
      <c r="AP2189" s="14">
        <f t="shared" si="5778"/>
        <v>0</v>
      </c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>
        <v>0</v>
      </c>
      <c r="BA2189" s="14">
        <v>0</v>
      </c>
      <c r="BB2189" s="14">
        <v>0</v>
      </c>
      <c r="BC2189" s="14"/>
      <c r="BD2189" s="14"/>
      <c r="BE2189" s="14"/>
      <c r="BF2189" s="14"/>
      <c r="BG2189" s="14"/>
      <c r="BH2189" s="14">
        <f t="shared" si="5779"/>
        <v>0</v>
      </c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>
        <v>0</v>
      </c>
      <c r="BS2189" s="14">
        <v>0</v>
      </c>
      <c r="BT2189" s="14">
        <v>29000</v>
      </c>
      <c r="BU2189" s="14">
        <v>28000</v>
      </c>
      <c r="BV2189" s="14">
        <v>15600</v>
      </c>
      <c r="BW2189" s="14">
        <f t="shared" ref="BW2189:BW2250" si="5911">BX2189+BY2189+BZ2189</f>
        <v>6200</v>
      </c>
      <c r="BX2189" s="14">
        <v>1000</v>
      </c>
      <c r="BY2189" s="14">
        <v>2600</v>
      </c>
      <c r="BZ2189" s="14">
        <v>2600</v>
      </c>
      <c r="CA2189" s="14">
        <f t="shared" si="5882"/>
        <v>21800</v>
      </c>
      <c r="CB2189" s="122">
        <f t="shared" si="5893"/>
        <v>77.857142857142861</v>
      </c>
    </row>
    <row r="2190" spans="1:80" x14ac:dyDescent="0.25">
      <c r="A2190" s="4" t="s">
        <v>928</v>
      </c>
      <c r="B2190" s="4" t="s">
        <v>88</v>
      </c>
      <c r="C2190" s="4" t="s">
        <v>1158</v>
      </c>
      <c r="D2190" s="79" t="s">
        <v>1159</v>
      </c>
      <c r="E2190" s="89">
        <v>6112</v>
      </c>
      <c r="F2190" s="79" t="s">
        <v>1162</v>
      </c>
      <c r="G2190" s="75" t="s">
        <v>1906</v>
      </c>
      <c r="H2190" s="13" t="s">
        <v>39</v>
      </c>
      <c r="I2190" s="14">
        <v>113200</v>
      </c>
      <c r="J2190" s="14">
        <f t="shared" si="5881"/>
        <v>122600</v>
      </c>
      <c r="K2190" s="14">
        <v>117600</v>
      </c>
      <c r="L2190" s="14">
        <f t="shared" si="5884"/>
        <v>5000</v>
      </c>
      <c r="M2190" s="14">
        <v>5000</v>
      </c>
      <c r="N2190" s="14">
        <v>0</v>
      </c>
      <c r="O2190" s="14">
        <v>0</v>
      </c>
      <c r="P2190" s="14">
        <v>0</v>
      </c>
      <c r="Q2190" s="14">
        <v>0</v>
      </c>
      <c r="R2190" s="14">
        <v>5000</v>
      </c>
      <c r="S2190" s="14"/>
      <c r="T2190" s="14"/>
      <c r="U2190" s="14"/>
      <c r="V2190" s="14"/>
      <c r="W2190" s="14"/>
      <c r="X2190" s="14">
        <f t="shared" si="5777"/>
        <v>5000</v>
      </c>
      <c r="Y2190" s="14"/>
      <c r="Z2190" s="14"/>
      <c r="AA2190" s="14"/>
      <c r="AB2190" s="14"/>
      <c r="AC2190" s="14"/>
      <c r="AD2190" s="14">
        <v>2000</v>
      </c>
      <c r="AE2190" s="14"/>
      <c r="AF2190" s="14"/>
      <c r="AG2190" s="14"/>
      <c r="AH2190" s="14">
        <v>2000</v>
      </c>
      <c r="AI2190" s="14">
        <v>3000</v>
      </c>
      <c r="AJ2190" s="14">
        <v>0</v>
      </c>
      <c r="AK2190" s="14"/>
      <c r="AL2190" s="14"/>
      <c r="AM2190" s="14"/>
      <c r="AN2190" s="14"/>
      <c r="AO2190" s="14"/>
      <c r="AP2190" s="14">
        <f t="shared" si="5778"/>
        <v>0</v>
      </c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>
        <v>0</v>
      </c>
      <c r="BA2190" s="14">
        <v>0</v>
      </c>
      <c r="BB2190" s="14">
        <v>0</v>
      </c>
      <c r="BC2190" s="14"/>
      <c r="BD2190" s="14"/>
      <c r="BE2190" s="14"/>
      <c r="BF2190" s="14"/>
      <c r="BG2190" s="14"/>
      <c r="BH2190" s="14">
        <f t="shared" si="5779"/>
        <v>0</v>
      </c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>
        <v>0</v>
      </c>
      <c r="BS2190" s="14">
        <v>0</v>
      </c>
      <c r="BT2190" s="14">
        <v>122600</v>
      </c>
      <c r="BU2190" s="14">
        <v>117600</v>
      </c>
      <c r="BV2190" s="14">
        <v>76000</v>
      </c>
      <c r="BW2190" s="14">
        <f t="shared" si="5911"/>
        <v>20000</v>
      </c>
      <c r="BX2190" s="14">
        <v>2000</v>
      </c>
      <c r="BY2190" s="14">
        <v>6000</v>
      </c>
      <c r="BZ2190" s="14">
        <v>12000</v>
      </c>
      <c r="CA2190" s="14">
        <f t="shared" si="5882"/>
        <v>96000</v>
      </c>
      <c r="CB2190" s="122">
        <f t="shared" si="5893"/>
        <v>81.632653061224488</v>
      </c>
    </row>
    <row r="2191" spans="1:80" x14ac:dyDescent="0.25">
      <c r="A2191" s="4" t="s">
        <v>928</v>
      </c>
      <c r="B2191" s="4" t="s">
        <v>88</v>
      </c>
      <c r="C2191" s="4" t="s">
        <v>1158</v>
      </c>
      <c r="D2191" s="79" t="s">
        <v>1159</v>
      </c>
      <c r="E2191" s="89">
        <v>6112</v>
      </c>
      <c r="F2191" s="79" t="s">
        <v>1163</v>
      </c>
      <c r="G2191" s="75" t="s">
        <v>1906</v>
      </c>
      <c r="H2191" s="13" t="s">
        <v>41</v>
      </c>
      <c r="I2191" s="14">
        <v>24000</v>
      </c>
      <c r="J2191" s="14">
        <f t="shared" si="5881"/>
        <v>26500</v>
      </c>
      <c r="K2191" s="14">
        <v>26500</v>
      </c>
      <c r="L2191" s="14">
        <f t="shared" si="5884"/>
        <v>0</v>
      </c>
      <c r="M2191" s="14">
        <v>0</v>
      </c>
      <c r="N2191" s="14">
        <v>0</v>
      </c>
      <c r="O2191" s="14">
        <v>0</v>
      </c>
      <c r="P2191" s="14">
        <v>0</v>
      </c>
      <c r="Q2191" s="14">
        <v>0</v>
      </c>
      <c r="R2191" s="14">
        <v>0</v>
      </c>
      <c r="S2191" s="14"/>
      <c r="T2191" s="14"/>
      <c r="U2191" s="14"/>
      <c r="V2191" s="14"/>
      <c r="W2191" s="14"/>
      <c r="X2191" s="14">
        <f t="shared" si="5777"/>
        <v>0</v>
      </c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>
        <v>0</v>
      </c>
      <c r="AI2191" s="14">
        <v>0</v>
      </c>
      <c r="AJ2191" s="14">
        <v>0</v>
      </c>
      <c r="AK2191" s="14"/>
      <c r="AL2191" s="14"/>
      <c r="AM2191" s="14"/>
      <c r="AN2191" s="14"/>
      <c r="AO2191" s="14"/>
      <c r="AP2191" s="14">
        <f t="shared" si="5778"/>
        <v>0</v>
      </c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>
        <v>0</v>
      </c>
      <c r="BA2191" s="14">
        <v>0</v>
      </c>
      <c r="BB2191" s="14">
        <v>0</v>
      </c>
      <c r="BC2191" s="14"/>
      <c r="BD2191" s="14"/>
      <c r="BE2191" s="14"/>
      <c r="BF2191" s="14"/>
      <c r="BG2191" s="14"/>
      <c r="BH2191" s="14">
        <f t="shared" si="5779"/>
        <v>0</v>
      </c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>
        <v>0</v>
      </c>
      <c r="BS2191" s="14">
        <v>0</v>
      </c>
      <c r="BT2191" s="14">
        <v>26500</v>
      </c>
      <c r="BU2191" s="14">
        <v>29903</v>
      </c>
      <c r="BV2191" s="14">
        <v>29903</v>
      </c>
      <c r="BW2191" s="14">
        <f t="shared" si="5911"/>
        <v>0</v>
      </c>
      <c r="BX2191" s="14">
        <v>0</v>
      </c>
      <c r="BY2191" s="14">
        <v>0</v>
      </c>
      <c r="BZ2191" s="14">
        <v>0</v>
      </c>
      <c r="CA2191" s="14">
        <f t="shared" si="5882"/>
        <v>29903</v>
      </c>
      <c r="CB2191" s="122">
        <f t="shared" si="5893"/>
        <v>100</v>
      </c>
    </row>
    <row r="2192" spans="1:80" x14ac:dyDescent="0.25">
      <c r="A2192" s="4" t="s">
        <v>928</v>
      </c>
      <c r="B2192" s="4" t="s">
        <v>88</v>
      </c>
      <c r="C2192" s="4" t="s">
        <v>1158</v>
      </c>
      <c r="D2192" s="79" t="s">
        <v>1159</v>
      </c>
      <c r="E2192" s="89">
        <v>6112</v>
      </c>
      <c r="F2192" s="79" t="s">
        <v>1164</v>
      </c>
      <c r="G2192" s="75" t="s">
        <v>1906</v>
      </c>
      <c r="H2192" s="13" t="s">
        <v>37</v>
      </c>
      <c r="I2192" s="14">
        <v>7500</v>
      </c>
      <c r="J2192" s="14">
        <f t="shared" si="5881"/>
        <v>19500</v>
      </c>
      <c r="K2192" s="14">
        <v>19500</v>
      </c>
      <c r="L2192" s="14">
        <f t="shared" si="5884"/>
        <v>0</v>
      </c>
      <c r="M2192" s="14">
        <v>0</v>
      </c>
      <c r="N2192" s="14">
        <v>0</v>
      </c>
      <c r="O2192" s="14">
        <v>0</v>
      </c>
      <c r="P2192" s="14">
        <v>0</v>
      </c>
      <c r="Q2192" s="14">
        <v>0</v>
      </c>
      <c r="R2192" s="14">
        <v>0</v>
      </c>
      <c r="S2192" s="14"/>
      <c r="T2192" s="14"/>
      <c r="U2192" s="14"/>
      <c r="V2192" s="14"/>
      <c r="W2192" s="14"/>
      <c r="X2192" s="14">
        <f t="shared" si="5777"/>
        <v>0</v>
      </c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>
        <v>0</v>
      </c>
      <c r="AI2192" s="14">
        <v>0</v>
      </c>
      <c r="AJ2192" s="14">
        <v>0</v>
      </c>
      <c r="AK2192" s="14"/>
      <c r="AL2192" s="14"/>
      <c r="AM2192" s="14"/>
      <c r="AN2192" s="14"/>
      <c r="AO2192" s="14"/>
      <c r="AP2192" s="14">
        <f t="shared" si="5778"/>
        <v>0</v>
      </c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>
        <v>0</v>
      </c>
      <c r="BA2192" s="14">
        <v>0</v>
      </c>
      <c r="BB2192" s="14">
        <v>0</v>
      </c>
      <c r="BC2192" s="14"/>
      <c r="BD2192" s="14"/>
      <c r="BE2192" s="14"/>
      <c r="BF2192" s="14"/>
      <c r="BG2192" s="14"/>
      <c r="BH2192" s="14">
        <f t="shared" si="5779"/>
        <v>0</v>
      </c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>
        <v>0</v>
      </c>
      <c r="BS2192" s="14">
        <v>0</v>
      </c>
      <c r="BT2192" s="14">
        <v>19500</v>
      </c>
      <c r="BU2192" s="14">
        <v>19500</v>
      </c>
      <c r="BV2192" s="14">
        <v>8050</v>
      </c>
      <c r="BW2192" s="14">
        <f t="shared" si="5911"/>
        <v>0</v>
      </c>
      <c r="BX2192" s="14">
        <v>0</v>
      </c>
      <c r="BY2192" s="14">
        <v>0</v>
      </c>
      <c r="BZ2192" s="14">
        <v>0</v>
      </c>
      <c r="CA2192" s="14">
        <f t="shared" si="5882"/>
        <v>8050</v>
      </c>
      <c r="CB2192" s="122">
        <f t="shared" si="5893"/>
        <v>41.282051282051277</v>
      </c>
    </row>
    <row r="2193" spans="1:80" x14ac:dyDescent="0.25">
      <c r="A2193" s="4" t="s">
        <v>928</v>
      </c>
      <c r="B2193" s="4" t="s">
        <v>88</v>
      </c>
      <c r="C2193" s="4" t="s">
        <v>1158</v>
      </c>
      <c r="D2193" s="79" t="s">
        <v>1159</v>
      </c>
      <c r="E2193" s="89">
        <v>6112</v>
      </c>
      <c r="F2193" s="79" t="s">
        <v>1165</v>
      </c>
      <c r="G2193" s="75" t="s">
        <v>1906</v>
      </c>
      <c r="H2193" s="13" t="s">
        <v>43</v>
      </c>
      <c r="I2193" s="14">
        <v>13900</v>
      </c>
      <c r="J2193" s="14">
        <f t="shared" si="5881"/>
        <v>13900</v>
      </c>
      <c r="K2193" s="14">
        <v>13900</v>
      </c>
      <c r="L2193" s="14">
        <f t="shared" si="5884"/>
        <v>0</v>
      </c>
      <c r="M2193" s="14">
        <v>0</v>
      </c>
      <c r="N2193" s="14">
        <v>0</v>
      </c>
      <c r="O2193" s="14">
        <v>0</v>
      </c>
      <c r="P2193" s="14">
        <v>0</v>
      </c>
      <c r="Q2193" s="14">
        <v>0</v>
      </c>
      <c r="R2193" s="14">
        <v>0</v>
      </c>
      <c r="S2193" s="14"/>
      <c r="T2193" s="14"/>
      <c r="U2193" s="14"/>
      <c r="V2193" s="14"/>
      <c r="W2193" s="14"/>
      <c r="X2193" s="14">
        <f t="shared" si="5777"/>
        <v>0</v>
      </c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>
        <v>0</v>
      </c>
      <c r="AI2193" s="14">
        <v>0</v>
      </c>
      <c r="AJ2193" s="14">
        <v>0</v>
      </c>
      <c r="AK2193" s="14"/>
      <c r="AL2193" s="14"/>
      <c r="AM2193" s="14"/>
      <c r="AN2193" s="14"/>
      <c r="AO2193" s="14"/>
      <c r="AP2193" s="14">
        <f t="shared" si="5778"/>
        <v>0</v>
      </c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>
        <v>0</v>
      </c>
      <c r="BA2193" s="14">
        <v>0</v>
      </c>
      <c r="BB2193" s="14">
        <v>0</v>
      </c>
      <c r="BC2193" s="14"/>
      <c r="BD2193" s="14"/>
      <c r="BE2193" s="14"/>
      <c r="BF2193" s="14"/>
      <c r="BG2193" s="14"/>
      <c r="BH2193" s="14">
        <f t="shared" si="5779"/>
        <v>0</v>
      </c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>
        <v>0</v>
      </c>
      <c r="BS2193" s="14">
        <v>0</v>
      </c>
      <c r="BT2193" s="14">
        <v>13900</v>
      </c>
      <c r="BU2193" s="14">
        <v>13900</v>
      </c>
      <c r="BV2193" s="14">
        <v>5188</v>
      </c>
      <c r="BW2193" s="14">
        <f t="shared" si="5911"/>
        <v>0</v>
      </c>
      <c r="BX2193" s="14">
        <v>0</v>
      </c>
      <c r="BY2193" s="14">
        <v>0</v>
      </c>
      <c r="BZ2193" s="14">
        <v>0</v>
      </c>
      <c r="CA2193" s="14">
        <f t="shared" si="5882"/>
        <v>5188</v>
      </c>
      <c r="CB2193" s="122">
        <f t="shared" si="5893"/>
        <v>37.323741007194243</v>
      </c>
    </row>
    <row r="2194" spans="1:80" x14ac:dyDescent="0.25">
      <c r="A2194" s="4" t="s">
        <v>928</v>
      </c>
      <c r="B2194" s="4" t="s">
        <v>88</v>
      </c>
      <c r="C2194" s="4" t="s">
        <v>1158</v>
      </c>
      <c r="D2194" s="79" t="s">
        <v>1159</v>
      </c>
      <c r="E2194" s="78" t="s">
        <v>44</v>
      </c>
      <c r="F2194" s="78" t="s">
        <v>1</v>
      </c>
      <c r="G2194" s="2" t="s">
        <v>1</v>
      </c>
      <c r="H2194" s="2" t="s">
        <v>45</v>
      </c>
      <c r="I2194" s="12">
        <f>SUM(I2195)</f>
        <v>136440</v>
      </c>
      <c r="J2194" s="12">
        <f t="shared" si="5881"/>
        <v>164782</v>
      </c>
      <c r="K2194" s="12">
        <f t="shared" ref="K2194:Q2194" si="5912">SUM(K2195)</f>
        <v>160182</v>
      </c>
      <c r="L2194" s="12">
        <f t="shared" si="5884"/>
        <v>4600</v>
      </c>
      <c r="M2194" s="12">
        <f t="shared" si="5912"/>
        <v>4600</v>
      </c>
      <c r="N2194" s="12">
        <f t="shared" si="5912"/>
        <v>0</v>
      </c>
      <c r="O2194" s="12">
        <f t="shared" si="5912"/>
        <v>0</v>
      </c>
      <c r="P2194" s="12">
        <f t="shared" si="5912"/>
        <v>0</v>
      </c>
      <c r="Q2194" s="12">
        <f t="shared" si="5912"/>
        <v>0</v>
      </c>
      <c r="R2194" s="12">
        <f t="shared" ref="R2194:AG2194" si="5913">SUM(R2195)</f>
        <v>4600</v>
      </c>
      <c r="S2194" s="12">
        <f t="shared" si="5913"/>
        <v>0</v>
      </c>
      <c r="T2194" s="12">
        <f t="shared" si="5913"/>
        <v>0</v>
      </c>
      <c r="U2194" s="12">
        <f t="shared" si="5913"/>
        <v>0</v>
      </c>
      <c r="V2194" s="12">
        <f t="shared" si="5913"/>
        <v>0</v>
      </c>
      <c r="W2194" s="12">
        <f t="shared" si="5913"/>
        <v>0</v>
      </c>
      <c r="X2194" s="12">
        <f t="shared" si="5913"/>
        <v>4600</v>
      </c>
      <c r="Y2194" s="12">
        <f t="shared" si="5913"/>
        <v>0</v>
      </c>
      <c r="Z2194" s="12">
        <f t="shared" si="5913"/>
        <v>0</v>
      </c>
      <c r="AA2194" s="12">
        <f t="shared" si="5913"/>
        <v>0</v>
      </c>
      <c r="AB2194" s="12">
        <f t="shared" si="5913"/>
        <v>0</v>
      </c>
      <c r="AC2194" s="12">
        <f t="shared" si="5913"/>
        <v>0</v>
      </c>
      <c r="AD2194" s="12">
        <f t="shared" si="5913"/>
        <v>0</v>
      </c>
      <c r="AE2194" s="12">
        <f t="shared" si="5913"/>
        <v>0</v>
      </c>
      <c r="AF2194" s="12">
        <f t="shared" si="5913"/>
        <v>0</v>
      </c>
      <c r="AG2194" s="12">
        <f t="shared" si="5913"/>
        <v>0</v>
      </c>
      <c r="AH2194" s="12">
        <v>0</v>
      </c>
      <c r="AI2194" s="12">
        <v>4600</v>
      </c>
      <c r="AJ2194" s="12">
        <f t="shared" ref="AJ2194:AY2194" si="5914">SUM(AJ2195)</f>
        <v>0</v>
      </c>
      <c r="AK2194" s="12">
        <f t="shared" si="5914"/>
        <v>0</v>
      </c>
      <c r="AL2194" s="12">
        <f t="shared" si="5914"/>
        <v>0</v>
      </c>
      <c r="AM2194" s="12">
        <f t="shared" si="5914"/>
        <v>0</v>
      </c>
      <c r="AN2194" s="12">
        <f t="shared" si="5914"/>
        <v>0</v>
      </c>
      <c r="AO2194" s="12">
        <f t="shared" si="5914"/>
        <v>0</v>
      </c>
      <c r="AP2194" s="12">
        <f t="shared" si="5914"/>
        <v>0</v>
      </c>
      <c r="AQ2194" s="12">
        <f t="shared" si="5914"/>
        <v>0</v>
      </c>
      <c r="AR2194" s="12">
        <f t="shared" si="5914"/>
        <v>0</v>
      </c>
      <c r="AS2194" s="12">
        <f t="shared" si="5914"/>
        <v>0</v>
      </c>
      <c r="AT2194" s="12">
        <f t="shared" si="5914"/>
        <v>0</v>
      </c>
      <c r="AU2194" s="12">
        <f t="shared" si="5914"/>
        <v>0</v>
      </c>
      <c r="AV2194" s="12">
        <f t="shared" si="5914"/>
        <v>0</v>
      </c>
      <c r="AW2194" s="12">
        <f t="shared" si="5914"/>
        <v>0</v>
      </c>
      <c r="AX2194" s="12">
        <f t="shared" si="5914"/>
        <v>0</v>
      </c>
      <c r="AY2194" s="12">
        <f t="shared" si="5914"/>
        <v>0</v>
      </c>
      <c r="AZ2194" s="12">
        <v>0</v>
      </c>
      <c r="BA2194" s="12">
        <v>0</v>
      </c>
      <c r="BB2194" s="12">
        <f t="shared" ref="BB2194:BQ2194" si="5915">SUM(BB2195)</f>
        <v>0</v>
      </c>
      <c r="BC2194" s="12">
        <f t="shared" si="5915"/>
        <v>0</v>
      </c>
      <c r="BD2194" s="12">
        <f t="shared" si="5915"/>
        <v>0</v>
      </c>
      <c r="BE2194" s="12">
        <f t="shared" si="5915"/>
        <v>0</v>
      </c>
      <c r="BF2194" s="12">
        <f t="shared" si="5915"/>
        <v>0</v>
      </c>
      <c r="BG2194" s="12">
        <f t="shared" si="5915"/>
        <v>0</v>
      </c>
      <c r="BH2194" s="12">
        <f t="shared" si="5915"/>
        <v>0</v>
      </c>
      <c r="BI2194" s="12">
        <f t="shared" si="5915"/>
        <v>0</v>
      </c>
      <c r="BJ2194" s="12">
        <f t="shared" si="5915"/>
        <v>0</v>
      </c>
      <c r="BK2194" s="12">
        <f t="shared" si="5915"/>
        <v>0</v>
      </c>
      <c r="BL2194" s="12">
        <f t="shared" si="5915"/>
        <v>0</v>
      </c>
      <c r="BM2194" s="12">
        <f t="shared" si="5915"/>
        <v>0</v>
      </c>
      <c r="BN2194" s="12">
        <f t="shared" si="5915"/>
        <v>0</v>
      </c>
      <c r="BO2194" s="12">
        <f t="shared" si="5915"/>
        <v>0</v>
      </c>
      <c r="BP2194" s="12">
        <f t="shared" si="5915"/>
        <v>0</v>
      </c>
      <c r="BQ2194" s="12">
        <f t="shared" si="5915"/>
        <v>0</v>
      </c>
      <c r="BR2194" s="12">
        <v>0</v>
      </c>
      <c r="BS2194" s="12">
        <v>0</v>
      </c>
      <c r="BT2194" s="12">
        <f t="shared" ref="BT2194:BZ2194" si="5916">SUM(BT2195)</f>
        <v>173021</v>
      </c>
      <c r="BU2194" s="12">
        <f t="shared" si="5916"/>
        <v>168421</v>
      </c>
      <c r="BV2194" s="12">
        <f t="shared" si="5916"/>
        <v>90360</v>
      </c>
      <c r="BW2194" s="12">
        <f t="shared" si="5916"/>
        <v>39000</v>
      </c>
      <c r="BX2194" s="12">
        <f t="shared" si="5916"/>
        <v>15000</v>
      </c>
      <c r="BY2194" s="12">
        <f t="shared" si="5916"/>
        <v>12000</v>
      </c>
      <c r="BZ2194" s="12">
        <f t="shared" si="5916"/>
        <v>12000</v>
      </c>
      <c r="CA2194" s="12">
        <f t="shared" si="5882"/>
        <v>129360</v>
      </c>
      <c r="CB2194" s="124">
        <f t="shared" si="5893"/>
        <v>76.807524002351244</v>
      </c>
    </row>
    <row r="2195" spans="1:80" x14ac:dyDescent="0.25">
      <c r="A2195" s="4" t="s">
        <v>928</v>
      </c>
      <c r="B2195" s="4" t="s">
        <v>88</v>
      </c>
      <c r="C2195" s="4" t="s">
        <v>1158</v>
      </c>
      <c r="D2195" s="79" t="s">
        <v>1159</v>
      </c>
      <c r="E2195" s="89">
        <v>6121</v>
      </c>
      <c r="F2195" s="79"/>
      <c r="G2195" s="75" t="s">
        <v>1906</v>
      </c>
      <c r="H2195" s="13" t="s">
        <v>46</v>
      </c>
      <c r="I2195" s="14">
        <v>136440</v>
      </c>
      <c r="J2195" s="14">
        <f t="shared" si="5881"/>
        <v>164782</v>
      </c>
      <c r="K2195" s="14">
        <v>160182</v>
      </c>
      <c r="L2195" s="14">
        <f t="shared" si="5884"/>
        <v>4600</v>
      </c>
      <c r="M2195" s="14">
        <v>4600</v>
      </c>
      <c r="N2195" s="14">
        <v>0</v>
      </c>
      <c r="O2195" s="14">
        <v>0</v>
      </c>
      <c r="P2195" s="14">
        <v>0</v>
      </c>
      <c r="Q2195" s="14">
        <v>0</v>
      </c>
      <c r="R2195" s="14">
        <v>4600</v>
      </c>
      <c r="S2195" s="14"/>
      <c r="T2195" s="14"/>
      <c r="U2195" s="14"/>
      <c r="V2195" s="14"/>
      <c r="W2195" s="14"/>
      <c r="X2195" s="14">
        <f t="shared" si="5777"/>
        <v>4600</v>
      </c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>
        <v>0</v>
      </c>
      <c r="AI2195" s="14">
        <v>4600</v>
      </c>
      <c r="AJ2195" s="14">
        <v>0</v>
      </c>
      <c r="AK2195" s="14"/>
      <c r="AL2195" s="14"/>
      <c r="AM2195" s="14"/>
      <c r="AN2195" s="14"/>
      <c r="AO2195" s="14"/>
      <c r="AP2195" s="14">
        <f t="shared" si="5778"/>
        <v>0</v>
      </c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>
        <v>0</v>
      </c>
      <c r="BA2195" s="14">
        <v>0</v>
      </c>
      <c r="BB2195" s="14">
        <v>0</v>
      </c>
      <c r="BC2195" s="14"/>
      <c r="BD2195" s="14"/>
      <c r="BE2195" s="14"/>
      <c r="BF2195" s="14"/>
      <c r="BG2195" s="14"/>
      <c r="BH2195" s="14">
        <f t="shared" si="5779"/>
        <v>0</v>
      </c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>
        <v>0</v>
      </c>
      <c r="BS2195" s="14">
        <v>0</v>
      </c>
      <c r="BT2195" s="14">
        <v>173021</v>
      </c>
      <c r="BU2195" s="14">
        <v>168421</v>
      </c>
      <c r="BV2195" s="14">
        <v>90360</v>
      </c>
      <c r="BW2195" s="14">
        <f t="shared" si="5911"/>
        <v>39000</v>
      </c>
      <c r="BX2195" s="14">
        <v>15000</v>
      </c>
      <c r="BY2195" s="14">
        <v>12000</v>
      </c>
      <c r="BZ2195" s="14">
        <v>12000</v>
      </c>
      <c r="CA2195" s="14">
        <f t="shared" si="5882"/>
        <v>129360</v>
      </c>
      <c r="CB2195" s="122">
        <f t="shared" si="5893"/>
        <v>76.807524002351244</v>
      </c>
    </row>
    <row r="2196" spans="1:80" x14ac:dyDescent="0.25">
      <c r="A2196" s="4" t="s">
        <v>928</v>
      </c>
      <c r="B2196" s="4" t="s">
        <v>88</v>
      </c>
      <c r="C2196" s="4" t="s">
        <v>1158</v>
      </c>
      <c r="D2196" s="79" t="s">
        <v>1159</v>
      </c>
      <c r="E2196" s="78" t="s">
        <v>47</v>
      </c>
      <c r="F2196" s="78" t="s">
        <v>1</v>
      </c>
      <c r="G2196" s="2" t="s">
        <v>1</v>
      </c>
      <c r="H2196" s="2" t="s">
        <v>48</v>
      </c>
      <c r="I2196" s="12">
        <f>SUM(I2197:I2204)</f>
        <v>158152</v>
      </c>
      <c r="J2196" s="12">
        <f t="shared" si="5881"/>
        <v>135606</v>
      </c>
      <c r="K2196" s="12">
        <f t="shared" ref="K2196" si="5917">SUM(K2197:K2204)</f>
        <v>95206</v>
      </c>
      <c r="L2196" s="12">
        <f t="shared" si="5884"/>
        <v>40400</v>
      </c>
      <c r="M2196" s="12">
        <f t="shared" ref="M2196:Q2196" si="5918">SUM(M2197:M2204)</f>
        <v>40400</v>
      </c>
      <c r="N2196" s="12">
        <f t="shared" si="5918"/>
        <v>0</v>
      </c>
      <c r="O2196" s="12">
        <f t="shared" si="5918"/>
        <v>0</v>
      </c>
      <c r="P2196" s="12">
        <f t="shared" si="5918"/>
        <v>0</v>
      </c>
      <c r="Q2196" s="12">
        <f t="shared" si="5918"/>
        <v>0</v>
      </c>
      <c r="R2196" s="12">
        <f t="shared" ref="R2196:AG2196" si="5919">SUM(R2197:R2204)</f>
        <v>87400</v>
      </c>
      <c r="S2196" s="12">
        <f t="shared" si="5919"/>
        <v>0</v>
      </c>
      <c r="T2196" s="12">
        <f t="shared" si="5919"/>
        <v>0</v>
      </c>
      <c r="U2196" s="12">
        <f t="shared" si="5919"/>
        <v>0</v>
      </c>
      <c r="V2196" s="12">
        <f t="shared" si="5919"/>
        <v>0</v>
      </c>
      <c r="W2196" s="12">
        <f t="shared" si="5919"/>
        <v>0</v>
      </c>
      <c r="X2196" s="12">
        <f t="shared" si="5919"/>
        <v>87400</v>
      </c>
      <c r="Y2196" s="12">
        <f t="shared" si="5919"/>
        <v>0</v>
      </c>
      <c r="Z2196" s="12">
        <f t="shared" si="5919"/>
        <v>11188</v>
      </c>
      <c r="AA2196" s="12">
        <f t="shared" si="5919"/>
        <v>10200</v>
      </c>
      <c r="AB2196" s="12">
        <f t="shared" si="5919"/>
        <v>9746</v>
      </c>
      <c r="AC2196" s="12">
        <f t="shared" si="5919"/>
        <v>10200</v>
      </c>
      <c r="AD2196" s="12">
        <f t="shared" si="5919"/>
        <v>2570</v>
      </c>
      <c r="AE2196" s="12">
        <f t="shared" si="5919"/>
        <v>0</v>
      </c>
      <c r="AF2196" s="12">
        <f t="shared" si="5919"/>
        <v>0</v>
      </c>
      <c r="AG2196" s="12">
        <f t="shared" si="5919"/>
        <v>9578</v>
      </c>
      <c r="AH2196" s="12">
        <v>53482</v>
      </c>
      <c r="AI2196" s="12">
        <v>33918</v>
      </c>
      <c r="AJ2196" s="12">
        <f t="shared" ref="AJ2196:AY2196" si="5920">SUM(AJ2197:AJ2204)</f>
        <v>0</v>
      </c>
      <c r="AK2196" s="12">
        <f t="shared" si="5920"/>
        <v>450</v>
      </c>
      <c r="AL2196" s="12">
        <f t="shared" si="5920"/>
        <v>0</v>
      </c>
      <c r="AM2196" s="12">
        <f t="shared" si="5920"/>
        <v>0</v>
      </c>
      <c r="AN2196" s="12">
        <f t="shared" si="5920"/>
        <v>0</v>
      </c>
      <c r="AO2196" s="12">
        <f t="shared" si="5920"/>
        <v>0</v>
      </c>
      <c r="AP2196" s="12">
        <f t="shared" si="5920"/>
        <v>450</v>
      </c>
      <c r="AQ2196" s="12">
        <f t="shared" si="5920"/>
        <v>0</v>
      </c>
      <c r="AR2196" s="12">
        <f t="shared" si="5920"/>
        <v>0</v>
      </c>
      <c r="AS2196" s="12">
        <f t="shared" si="5920"/>
        <v>450</v>
      </c>
      <c r="AT2196" s="12">
        <f t="shared" si="5920"/>
        <v>0</v>
      </c>
      <c r="AU2196" s="12">
        <f t="shared" si="5920"/>
        <v>0</v>
      </c>
      <c r="AV2196" s="12">
        <f t="shared" si="5920"/>
        <v>0</v>
      </c>
      <c r="AW2196" s="12">
        <f t="shared" si="5920"/>
        <v>0</v>
      </c>
      <c r="AX2196" s="12">
        <f t="shared" si="5920"/>
        <v>0</v>
      </c>
      <c r="AY2196" s="12">
        <f t="shared" si="5920"/>
        <v>0</v>
      </c>
      <c r="AZ2196" s="12">
        <v>450</v>
      </c>
      <c r="BA2196" s="12">
        <v>0</v>
      </c>
      <c r="BB2196" s="12">
        <f t="shared" ref="BB2196:BQ2196" si="5921">SUM(BB2197:BB2204)</f>
        <v>0</v>
      </c>
      <c r="BC2196" s="12">
        <f t="shared" si="5921"/>
        <v>33264</v>
      </c>
      <c r="BD2196" s="12">
        <f t="shared" si="5921"/>
        <v>0</v>
      </c>
      <c r="BE2196" s="12">
        <f t="shared" si="5921"/>
        <v>30537</v>
      </c>
      <c r="BF2196" s="12">
        <f t="shared" si="5921"/>
        <v>0</v>
      </c>
      <c r="BG2196" s="12">
        <f t="shared" si="5921"/>
        <v>0</v>
      </c>
      <c r="BH2196" s="12">
        <f t="shared" si="5921"/>
        <v>63801</v>
      </c>
      <c r="BI2196" s="12">
        <f t="shared" si="5921"/>
        <v>0</v>
      </c>
      <c r="BJ2196" s="12">
        <f t="shared" si="5921"/>
        <v>0</v>
      </c>
      <c r="BK2196" s="12">
        <f t="shared" si="5921"/>
        <v>33264</v>
      </c>
      <c r="BL2196" s="12">
        <f t="shared" si="5921"/>
        <v>0</v>
      </c>
      <c r="BM2196" s="12">
        <f t="shared" si="5921"/>
        <v>0</v>
      </c>
      <c r="BN2196" s="12">
        <f t="shared" si="5921"/>
        <v>0</v>
      </c>
      <c r="BO2196" s="12">
        <f t="shared" si="5921"/>
        <v>0</v>
      </c>
      <c r="BP2196" s="12">
        <f t="shared" si="5921"/>
        <v>30537</v>
      </c>
      <c r="BQ2196" s="12">
        <f t="shared" si="5921"/>
        <v>0</v>
      </c>
      <c r="BR2196" s="12">
        <v>63801</v>
      </c>
      <c r="BS2196" s="12">
        <v>0</v>
      </c>
      <c r="BT2196" s="12">
        <f t="shared" ref="BT2196:BZ2196" si="5922">SUM(BT2197:BT2204)</f>
        <v>193856</v>
      </c>
      <c r="BU2196" s="12">
        <f t="shared" si="5922"/>
        <v>106456</v>
      </c>
      <c r="BV2196" s="12">
        <f t="shared" si="5922"/>
        <v>67730</v>
      </c>
      <c r="BW2196" s="12">
        <f t="shared" si="5922"/>
        <v>13030</v>
      </c>
      <c r="BX2196" s="12">
        <f t="shared" si="5922"/>
        <v>4410</v>
      </c>
      <c r="BY2196" s="12">
        <f t="shared" si="5922"/>
        <v>4310</v>
      </c>
      <c r="BZ2196" s="12">
        <f t="shared" si="5922"/>
        <v>4310</v>
      </c>
      <c r="CA2196" s="12">
        <f t="shared" si="5882"/>
        <v>80760</v>
      </c>
      <c r="CB2196" s="124">
        <f t="shared" si="5893"/>
        <v>75.86232809799354</v>
      </c>
    </row>
    <row r="2197" spans="1:80" x14ac:dyDescent="0.25">
      <c r="A2197" s="4" t="s">
        <v>928</v>
      </c>
      <c r="B2197" s="4" t="s">
        <v>88</v>
      </c>
      <c r="C2197" s="4" t="s">
        <v>1158</v>
      </c>
      <c r="D2197" s="79" t="s">
        <v>1159</v>
      </c>
      <c r="E2197" s="89">
        <v>6131</v>
      </c>
      <c r="F2197" s="79"/>
      <c r="G2197" s="75" t="s">
        <v>1906</v>
      </c>
      <c r="H2197" s="13" t="s">
        <v>49</v>
      </c>
      <c r="I2197" s="14">
        <v>1000</v>
      </c>
      <c r="J2197" s="14">
        <f t="shared" si="5881"/>
        <v>1000</v>
      </c>
      <c r="K2197" s="14">
        <v>1000</v>
      </c>
      <c r="L2197" s="14">
        <f t="shared" si="5884"/>
        <v>0</v>
      </c>
      <c r="M2197" s="14">
        <v>0</v>
      </c>
      <c r="N2197" s="14">
        <v>0</v>
      </c>
      <c r="O2197" s="14">
        <v>0</v>
      </c>
      <c r="P2197" s="14">
        <v>0</v>
      </c>
      <c r="Q2197" s="14">
        <v>0</v>
      </c>
      <c r="R2197" s="14">
        <v>0</v>
      </c>
      <c r="S2197" s="14"/>
      <c r="T2197" s="14"/>
      <c r="U2197" s="14"/>
      <c r="V2197" s="14"/>
      <c r="W2197" s="14"/>
      <c r="X2197" s="14">
        <f t="shared" si="5777"/>
        <v>0</v>
      </c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>
        <v>0</v>
      </c>
      <c r="AI2197" s="14">
        <v>0</v>
      </c>
      <c r="AJ2197" s="14">
        <v>0</v>
      </c>
      <c r="AK2197" s="14"/>
      <c r="AL2197" s="14"/>
      <c r="AM2197" s="14"/>
      <c r="AN2197" s="14"/>
      <c r="AO2197" s="14"/>
      <c r="AP2197" s="14">
        <f t="shared" si="5778"/>
        <v>0</v>
      </c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>
        <v>0</v>
      </c>
      <c r="BA2197" s="14">
        <v>0</v>
      </c>
      <c r="BB2197" s="14">
        <v>0</v>
      </c>
      <c r="BC2197" s="14"/>
      <c r="BD2197" s="14"/>
      <c r="BE2197" s="14"/>
      <c r="BF2197" s="14"/>
      <c r="BG2197" s="14"/>
      <c r="BH2197" s="14">
        <f t="shared" si="5779"/>
        <v>0</v>
      </c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>
        <v>0</v>
      </c>
      <c r="BS2197" s="14">
        <v>0</v>
      </c>
      <c r="BT2197" s="14">
        <v>1000</v>
      </c>
      <c r="BU2197" s="14">
        <v>1000</v>
      </c>
      <c r="BV2197" s="14">
        <v>1000</v>
      </c>
      <c r="BW2197" s="14">
        <f t="shared" si="5911"/>
        <v>0</v>
      </c>
      <c r="BX2197" s="14">
        <v>0</v>
      </c>
      <c r="BY2197" s="14">
        <v>0</v>
      </c>
      <c r="BZ2197" s="14">
        <v>0</v>
      </c>
      <c r="CA2197" s="14">
        <f t="shared" si="5882"/>
        <v>1000</v>
      </c>
      <c r="CB2197" s="122">
        <f t="shared" si="5893"/>
        <v>100</v>
      </c>
    </row>
    <row r="2198" spans="1:80" x14ac:dyDescent="0.25">
      <c r="A2198" s="4" t="s">
        <v>928</v>
      </c>
      <c r="B2198" s="4" t="s">
        <v>88</v>
      </c>
      <c r="C2198" s="4" t="s">
        <v>1158</v>
      </c>
      <c r="D2198" s="79" t="s">
        <v>1159</v>
      </c>
      <c r="E2198" s="89">
        <v>6132</v>
      </c>
      <c r="F2198" s="79"/>
      <c r="G2198" s="75" t="s">
        <v>1906</v>
      </c>
      <c r="H2198" s="13" t="s">
        <v>196</v>
      </c>
      <c r="I2198" s="14">
        <v>37000</v>
      </c>
      <c r="J2198" s="14">
        <f t="shared" si="5881"/>
        <v>40000</v>
      </c>
      <c r="K2198" s="14">
        <v>40000</v>
      </c>
      <c r="L2198" s="14">
        <f t="shared" si="5884"/>
        <v>0</v>
      </c>
      <c r="M2198" s="14">
        <v>0</v>
      </c>
      <c r="N2198" s="14">
        <v>0</v>
      </c>
      <c r="O2198" s="14">
        <v>0</v>
      </c>
      <c r="P2198" s="14">
        <v>0</v>
      </c>
      <c r="Q2198" s="14">
        <v>0</v>
      </c>
      <c r="R2198" s="14">
        <v>0</v>
      </c>
      <c r="S2198" s="14"/>
      <c r="T2198" s="14"/>
      <c r="U2198" s="14"/>
      <c r="V2198" s="14"/>
      <c r="W2198" s="14"/>
      <c r="X2198" s="14">
        <f t="shared" si="5777"/>
        <v>0</v>
      </c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>
        <v>0</v>
      </c>
      <c r="AI2198" s="14">
        <v>0</v>
      </c>
      <c r="AJ2198" s="14">
        <v>0</v>
      </c>
      <c r="AK2198" s="14"/>
      <c r="AL2198" s="14"/>
      <c r="AM2198" s="14"/>
      <c r="AN2198" s="14"/>
      <c r="AO2198" s="14"/>
      <c r="AP2198" s="14">
        <f t="shared" si="5778"/>
        <v>0</v>
      </c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>
        <v>0</v>
      </c>
      <c r="BA2198" s="14">
        <v>0</v>
      </c>
      <c r="BB2198" s="14">
        <v>0</v>
      </c>
      <c r="BC2198" s="14"/>
      <c r="BD2198" s="14"/>
      <c r="BE2198" s="14"/>
      <c r="BF2198" s="14"/>
      <c r="BG2198" s="14"/>
      <c r="BH2198" s="14">
        <f t="shared" si="5779"/>
        <v>0</v>
      </c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>
        <v>0</v>
      </c>
      <c r="BS2198" s="14">
        <v>0</v>
      </c>
      <c r="BT2198" s="14">
        <v>40000</v>
      </c>
      <c r="BU2198" s="14">
        <v>40000</v>
      </c>
      <c r="BV2198" s="14">
        <v>32000</v>
      </c>
      <c r="BW2198" s="14">
        <f t="shared" si="5911"/>
        <v>0</v>
      </c>
      <c r="BX2198" s="14">
        <v>0</v>
      </c>
      <c r="BY2198" s="14">
        <v>0</v>
      </c>
      <c r="BZ2198" s="14">
        <v>0</v>
      </c>
      <c r="CA2198" s="14">
        <f t="shared" si="5882"/>
        <v>32000</v>
      </c>
      <c r="CB2198" s="122">
        <f t="shared" si="5893"/>
        <v>80</v>
      </c>
    </row>
    <row r="2199" spans="1:80" x14ac:dyDescent="0.25">
      <c r="A2199" s="4" t="s">
        <v>928</v>
      </c>
      <c r="B2199" s="4" t="s">
        <v>88</v>
      </c>
      <c r="C2199" s="4" t="s">
        <v>1158</v>
      </c>
      <c r="D2199" s="79" t="s">
        <v>1159</v>
      </c>
      <c r="E2199" s="89">
        <v>6133</v>
      </c>
      <c r="F2199" s="79"/>
      <c r="G2199" s="75" t="s">
        <v>1906</v>
      </c>
      <c r="H2199" s="13" t="s">
        <v>198</v>
      </c>
      <c r="I2199" s="14">
        <v>14000</v>
      </c>
      <c r="J2199" s="14">
        <f t="shared" si="5881"/>
        <v>14000</v>
      </c>
      <c r="K2199" s="14">
        <v>14000</v>
      </c>
      <c r="L2199" s="14">
        <f t="shared" si="5884"/>
        <v>0</v>
      </c>
      <c r="M2199" s="14">
        <v>0</v>
      </c>
      <c r="N2199" s="14">
        <v>0</v>
      </c>
      <c r="O2199" s="14">
        <v>0</v>
      </c>
      <c r="P2199" s="14">
        <v>0</v>
      </c>
      <c r="Q2199" s="14">
        <v>0</v>
      </c>
      <c r="R2199" s="14">
        <v>0</v>
      </c>
      <c r="S2199" s="14"/>
      <c r="T2199" s="14"/>
      <c r="U2199" s="14"/>
      <c r="V2199" s="14"/>
      <c r="W2199" s="14"/>
      <c r="X2199" s="14">
        <f t="shared" si="5777"/>
        <v>0</v>
      </c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>
        <v>0</v>
      </c>
      <c r="AI2199" s="14">
        <v>0</v>
      </c>
      <c r="AJ2199" s="14">
        <v>0</v>
      </c>
      <c r="AK2199" s="14"/>
      <c r="AL2199" s="14"/>
      <c r="AM2199" s="14"/>
      <c r="AN2199" s="14"/>
      <c r="AO2199" s="14"/>
      <c r="AP2199" s="14">
        <f t="shared" si="5778"/>
        <v>0</v>
      </c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>
        <v>0</v>
      </c>
      <c r="BA2199" s="14">
        <v>0</v>
      </c>
      <c r="BB2199" s="14">
        <v>0</v>
      </c>
      <c r="BC2199" s="14"/>
      <c r="BD2199" s="14"/>
      <c r="BE2199" s="14"/>
      <c r="BF2199" s="14"/>
      <c r="BG2199" s="14"/>
      <c r="BH2199" s="14">
        <f t="shared" si="5779"/>
        <v>0</v>
      </c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>
        <v>0</v>
      </c>
      <c r="BS2199" s="14">
        <v>0</v>
      </c>
      <c r="BT2199" s="14">
        <v>14000</v>
      </c>
      <c r="BU2199" s="14">
        <v>14000</v>
      </c>
      <c r="BV2199" s="14">
        <v>8200</v>
      </c>
      <c r="BW2199" s="14">
        <f t="shared" si="5911"/>
        <v>2000</v>
      </c>
      <c r="BX2199" s="14">
        <v>1000</v>
      </c>
      <c r="BY2199" s="14">
        <v>500</v>
      </c>
      <c r="BZ2199" s="14">
        <v>500</v>
      </c>
      <c r="CA2199" s="14">
        <f t="shared" si="5882"/>
        <v>10200</v>
      </c>
      <c r="CB2199" s="122">
        <f t="shared" si="5893"/>
        <v>72.857142857142847</v>
      </c>
    </row>
    <row r="2200" spans="1:80" x14ac:dyDescent="0.25">
      <c r="A2200" s="4" t="s">
        <v>928</v>
      </c>
      <c r="B2200" s="4" t="s">
        <v>88</v>
      </c>
      <c r="C2200" s="4" t="s">
        <v>1158</v>
      </c>
      <c r="D2200" s="79" t="s">
        <v>1159</v>
      </c>
      <c r="E2200" s="89">
        <v>6134</v>
      </c>
      <c r="F2200" s="79"/>
      <c r="G2200" s="75" t="s">
        <v>1906</v>
      </c>
      <c r="H2200" s="13" t="s">
        <v>200</v>
      </c>
      <c r="I2200" s="14">
        <v>39000</v>
      </c>
      <c r="J2200" s="14">
        <f t="shared" si="5881"/>
        <v>45000</v>
      </c>
      <c r="K2200" s="14">
        <v>11000</v>
      </c>
      <c r="L2200" s="14">
        <f t="shared" si="5884"/>
        <v>34000</v>
      </c>
      <c r="M2200" s="14">
        <v>34000</v>
      </c>
      <c r="N2200" s="14">
        <v>0</v>
      </c>
      <c r="O2200" s="14">
        <v>0</v>
      </c>
      <c r="P2200" s="14">
        <v>0</v>
      </c>
      <c r="Q2200" s="14">
        <v>0</v>
      </c>
      <c r="R2200" s="14">
        <v>81000</v>
      </c>
      <c r="S2200" s="14"/>
      <c r="T2200" s="14"/>
      <c r="U2200" s="14"/>
      <c r="V2200" s="14"/>
      <c r="W2200" s="14"/>
      <c r="X2200" s="14">
        <f t="shared" si="5777"/>
        <v>81000</v>
      </c>
      <c r="Y2200" s="14"/>
      <c r="Z2200" s="14">
        <v>11188</v>
      </c>
      <c r="AA2200" s="14">
        <v>10200</v>
      </c>
      <c r="AB2200" s="14">
        <v>9746</v>
      </c>
      <c r="AC2200" s="14">
        <v>10200</v>
      </c>
      <c r="AD2200" s="14">
        <v>2570</v>
      </c>
      <c r="AE2200" s="14"/>
      <c r="AF2200" s="14"/>
      <c r="AG2200" s="14">
        <v>9578</v>
      </c>
      <c r="AH2200" s="14">
        <v>53482</v>
      </c>
      <c r="AI2200" s="14">
        <v>27518</v>
      </c>
      <c r="AJ2200" s="14">
        <v>0</v>
      </c>
      <c r="AK2200" s="14">
        <v>450</v>
      </c>
      <c r="AL2200" s="14"/>
      <c r="AM2200" s="14"/>
      <c r="AN2200" s="14"/>
      <c r="AO2200" s="14"/>
      <c r="AP2200" s="14">
        <f t="shared" si="5778"/>
        <v>450</v>
      </c>
      <c r="AQ2200" s="14"/>
      <c r="AR2200" s="14"/>
      <c r="AS2200" s="14">
        <v>450</v>
      </c>
      <c r="AT2200" s="14"/>
      <c r="AU2200" s="14"/>
      <c r="AV2200" s="14"/>
      <c r="AW2200" s="14"/>
      <c r="AX2200" s="14"/>
      <c r="AY2200" s="14"/>
      <c r="AZ2200" s="14">
        <v>450</v>
      </c>
      <c r="BA2200" s="14">
        <v>0</v>
      </c>
      <c r="BB2200" s="14">
        <v>0</v>
      </c>
      <c r="BC2200" s="14"/>
      <c r="BD2200" s="14"/>
      <c r="BE2200" s="14"/>
      <c r="BF2200" s="14"/>
      <c r="BG2200" s="14"/>
      <c r="BH2200" s="14">
        <f t="shared" si="5779"/>
        <v>0</v>
      </c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>
        <v>0</v>
      </c>
      <c r="BS2200" s="14">
        <v>0</v>
      </c>
      <c r="BT2200" s="14">
        <v>103000</v>
      </c>
      <c r="BU2200" s="14">
        <v>22000</v>
      </c>
      <c r="BV2200" s="14">
        <v>9600</v>
      </c>
      <c r="BW2200" s="14">
        <f t="shared" si="5911"/>
        <v>5700</v>
      </c>
      <c r="BX2200" s="14">
        <v>1500</v>
      </c>
      <c r="BY2200" s="14">
        <v>2100</v>
      </c>
      <c r="BZ2200" s="14">
        <v>2100</v>
      </c>
      <c r="CA2200" s="14">
        <f t="shared" si="5882"/>
        <v>15300</v>
      </c>
      <c r="CB2200" s="122">
        <f t="shared" si="5893"/>
        <v>69.545454545454547</v>
      </c>
    </row>
    <row r="2201" spans="1:80" x14ac:dyDescent="0.25">
      <c r="A2201" s="4" t="s">
        <v>928</v>
      </c>
      <c r="B2201" s="4" t="s">
        <v>88</v>
      </c>
      <c r="C2201" s="4" t="s">
        <v>1158</v>
      </c>
      <c r="D2201" s="79" t="s">
        <v>1159</v>
      </c>
      <c r="E2201" s="89">
        <v>6135</v>
      </c>
      <c r="F2201" s="79"/>
      <c r="G2201" s="75" t="s">
        <v>1906</v>
      </c>
      <c r="H2201" s="13" t="s">
        <v>201</v>
      </c>
      <c r="I2201" s="14">
        <v>32194</v>
      </c>
      <c r="J2201" s="14">
        <f t="shared" si="5881"/>
        <v>1000</v>
      </c>
      <c r="K2201" s="14">
        <v>600</v>
      </c>
      <c r="L2201" s="14">
        <f t="shared" si="5884"/>
        <v>400</v>
      </c>
      <c r="M2201" s="14">
        <v>400</v>
      </c>
      <c r="N2201" s="14">
        <v>0</v>
      </c>
      <c r="O2201" s="14">
        <v>0</v>
      </c>
      <c r="P2201" s="14">
        <v>0</v>
      </c>
      <c r="Q2201" s="14">
        <v>0</v>
      </c>
      <c r="R2201" s="14">
        <v>400</v>
      </c>
      <c r="S2201" s="14"/>
      <c r="T2201" s="14"/>
      <c r="U2201" s="14"/>
      <c r="V2201" s="14"/>
      <c r="W2201" s="14"/>
      <c r="X2201" s="14">
        <f t="shared" si="5777"/>
        <v>400</v>
      </c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>
        <v>0</v>
      </c>
      <c r="AI2201" s="14">
        <v>400</v>
      </c>
      <c r="AJ2201" s="14">
        <v>0</v>
      </c>
      <c r="AK2201" s="14"/>
      <c r="AL2201" s="14"/>
      <c r="AM2201" s="14"/>
      <c r="AN2201" s="14"/>
      <c r="AO2201" s="14"/>
      <c r="AP2201" s="14">
        <f t="shared" si="5778"/>
        <v>0</v>
      </c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>
        <v>0</v>
      </c>
      <c r="BA2201" s="14">
        <v>0</v>
      </c>
      <c r="BB2201" s="14">
        <v>0</v>
      </c>
      <c r="BC2201" s="14">
        <v>33264</v>
      </c>
      <c r="BD2201" s="14"/>
      <c r="BE2201" s="14">
        <v>30537</v>
      </c>
      <c r="BF2201" s="14"/>
      <c r="BG2201" s="14"/>
      <c r="BH2201" s="14">
        <f t="shared" si="5779"/>
        <v>63801</v>
      </c>
      <c r="BI2201" s="14"/>
      <c r="BJ2201" s="14"/>
      <c r="BK2201" s="14">
        <v>33264</v>
      </c>
      <c r="BL2201" s="14"/>
      <c r="BM2201" s="14"/>
      <c r="BN2201" s="14"/>
      <c r="BO2201" s="14"/>
      <c r="BP2201" s="14">
        <v>30537</v>
      </c>
      <c r="BQ2201" s="14"/>
      <c r="BR2201" s="14">
        <v>63801</v>
      </c>
      <c r="BS2201" s="14">
        <v>0</v>
      </c>
      <c r="BT2201" s="14">
        <v>1000</v>
      </c>
      <c r="BU2201" s="14">
        <v>600</v>
      </c>
      <c r="BV2201" s="14">
        <v>300</v>
      </c>
      <c r="BW2201" s="14">
        <f t="shared" si="5911"/>
        <v>150</v>
      </c>
      <c r="BX2201" s="14">
        <v>50</v>
      </c>
      <c r="BY2201" s="14">
        <v>50</v>
      </c>
      <c r="BZ2201" s="14">
        <v>50</v>
      </c>
      <c r="CA2201" s="14">
        <f t="shared" si="5882"/>
        <v>450</v>
      </c>
      <c r="CB2201" s="122">
        <f t="shared" si="5893"/>
        <v>75</v>
      </c>
    </row>
    <row r="2202" spans="1:80" x14ac:dyDescent="0.25">
      <c r="A2202" s="4" t="s">
        <v>928</v>
      </c>
      <c r="B2202" s="4" t="s">
        <v>88</v>
      </c>
      <c r="C2202" s="4" t="s">
        <v>1158</v>
      </c>
      <c r="D2202" s="79" t="s">
        <v>1159</v>
      </c>
      <c r="E2202" s="89">
        <v>6137</v>
      </c>
      <c r="F2202" s="79"/>
      <c r="G2202" s="75" t="s">
        <v>1906</v>
      </c>
      <c r="H2202" s="13" t="s">
        <v>204</v>
      </c>
      <c r="I2202" s="14">
        <v>8000</v>
      </c>
      <c r="J2202" s="14">
        <f t="shared" si="5881"/>
        <v>9000</v>
      </c>
      <c r="K2202" s="14">
        <v>9000</v>
      </c>
      <c r="L2202" s="14">
        <f t="shared" si="5884"/>
        <v>0</v>
      </c>
      <c r="M2202" s="14">
        <v>0</v>
      </c>
      <c r="N2202" s="14">
        <v>0</v>
      </c>
      <c r="O2202" s="14">
        <v>0</v>
      </c>
      <c r="P2202" s="14">
        <v>0</v>
      </c>
      <c r="Q2202" s="14">
        <v>0</v>
      </c>
      <c r="R2202" s="14">
        <v>0</v>
      </c>
      <c r="S2202" s="14"/>
      <c r="T2202" s="14"/>
      <c r="U2202" s="14"/>
      <c r="V2202" s="14"/>
      <c r="W2202" s="14"/>
      <c r="X2202" s="14">
        <f t="shared" ref="X2202:X2261" si="5923">R2202+S2202+T2202+U2202+V2202+W2202</f>
        <v>0</v>
      </c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>
        <v>0</v>
      </c>
      <c r="AI2202" s="14">
        <v>0</v>
      </c>
      <c r="AJ2202" s="14">
        <v>0</v>
      </c>
      <c r="AK2202" s="14"/>
      <c r="AL2202" s="14"/>
      <c r="AM2202" s="14"/>
      <c r="AN2202" s="14"/>
      <c r="AO2202" s="14"/>
      <c r="AP2202" s="14">
        <f t="shared" ref="AP2202:AP2261" si="5924">AJ2202+AK2202+AL2202+AM2202+AN2202+AO2202</f>
        <v>0</v>
      </c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>
        <v>0</v>
      </c>
      <c r="BA2202" s="14">
        <v>0</v>
      </c>
      <c r="BB2202" s="14">
        <v>0</v>
      </c>
      <c r="BC2202" s="14"/>
      <c r="BD2202" s="14"/>
      <c r="BE2202" s="14"/>
      <c r="BF2202" s="14"/>
      <c r="BG2202" s="14"/>
      <c r="BH2202" s="14">
        <f t="shared" ref="BH2202:BH2261" si="5925">BB2202+BC2202+BD2202+BE2202+BF2202+BG2202</f>
        <v>0</v>
      </c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>
        <v>0</v>
      </c>
      <c r="BS2202" s="14">
        <v>0</v>
      </c>
      <c r="BT2202" s="14">
        <v>9000</v>
      </c>
      <c r="BU2202" s="14">
        <v>9000</v>
      </c>
      <c r="BV2202" s="14">
        <v>5500</v>
      </c>
      <c r="BW2202" s="14">
        <f t="shared" si="5911"/>
        <v>1200</v>
      </c>
      <c r="BX2202" s="14">
        <v>600</v>
      </c>
      <c r="BY2202" s="14">
        <v>300</v>
      </c>
      <c r="BZ2202" s="14">
        <v>300</v>
      </c>
      <c r="CA2202" s="14">
        <f t="shared" si="5882"/>
        <v>6700</v>
      </c>
      <c r="CB2202" s="122">
        <f t="shared" si="5893"/>
        <v>74.444444444444443</v>
      </c>
    </row>
    <row r="2203" spans="1:80" x14ac:dyDescent="0.25">
      <c r="A2203" s="4" t="s">
        <v>928</v>
      </c>
      <c r="B2203" s="4" t="s">
        <v>88</v>
      </c>
      <c r="C2203" s="4" t="s">
        <v>1158</v>
      </c>
      <c r="D2203" s="79" t="s">
        <v>1159</v>
      </c>
      <c r="E2203" s="89">
        <v>6138</v>
      </c>
      <c r="F2203" s="79"/>
      <c r="G2203" s="75" t="s">
        <v>1906</v>
      </c>
      <c r="H2203" s="13" t="s">
        <v>205</v>
      </c>
      <c r="I2203" s="14">
        <v>0</v>
      </c>
      <c r="J2203" s="14">
        <f t="shared" si="5881"/>
        <v>0</v>
      </c>
      <c r="K2203" s="14">
        <v>0</v>
      </c>
      <c r="L2203" s="14">
        <f t="shared" si="5884"/>
        <v>0</v>
      </c>
      <c r="M2203" s="14">
        <v>0</v>
      </c>
      <c r="N2203" s="14">
        <v>0</v>
      </c>
      <c r="O2203" s="14">
        <v>0</v>
      </c>
      <c r="P2203" s="14">
        <v>0</v>
      </c>
      <c r="Q2203" s="14">
        <v>0</v>
      </c>
      <c r="R2203" s="14">
        <v>0</v>
      </c>
      <c r="S2203" s="14"/>
      <c r="T2203" s="14"/>
      <c r="U2203" s="14"/>
      <c r="V2203" s="14"/>
      <c r="W2203" s="14"/>
      <c r="X2203" s="14">
        <f t="shared" si="5923"/>
        <v>0</v>
      </c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>
        <v>0</v>
      </c>
      <c r="AI2203" s="14">
        <v>0</v>
      </c>
      <c r="AJ2203" s="14">
        <v>0</v>
      </c>
      <c r="AK2203" s="14"/>
      <c r="AL2203" s="14"/>
      <c r="AM2203" s="14"/>
      <c r="AN2203" s="14"/>
      <c r="AO2203" s="14"/>
      <c r="AP2203" s="14">
        <f t="shared" si="5924"/>
        <v>0</v>
      </c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>
        <v>0</v>
      </c>
      <c r="BA2203" s="14">
        <v>0</v>
      </c>
      <c r="BB2203" s="14">
        <v>0</v>
      </c>
      <c r="BC2203" s="14"/>
      <c r="BD2203" s="14"/>
      <c r="BE2203" s="14"/>
      <c r="BF2203" s="14"/>
      <c r="BG2203" s="14"/>
      <c r="BH2203" s="14">
        <f t="shared" si="5925"/>
        <v>0</v>
      </c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>
        <v>0</v>
      </c>
      <c r="BS2203" s="14">
        <v>0</v>
      </c>
      <c r="BT2203" s="14">
        <v>0</v>
      </c>
      <c r="BU2203" s="14">
        <v>0</v>
      </c>
      <c r="BV2203" s="14">
        <v>0</v>
      </c>
      <c r="BW2203" s="14">
        <f t="shared" si="5911"/>
        <v>0</v>
      </c>
      <c r="BX2203" s="14">
        <v>0</v>
      </c>
      <c r="BY2203" s="14">
        <v>0</v>
      </c>
      <c r="BZ2203" s="14">
        <v>0</v>
      </c>
      <c r="CA2203" s="14">
        <f t="shared" si="5882"/>
        <v>0</v>
      </c>
      <c r="CB2203" s="122" t="str">
        <f t="shared" si="5893"/>
        <v>-</v>
      </c>
    </row>
    <row r="2204" spans="1:80" x14ac:dyDescent="0.25">
      <c r="A2204" s="1" t="s">
        <v>928</v>
      </c>
      <c r="B2204" s="1" t="s">
        <v>88</v>
      </c>
      <c r="C2204" s="1" t="s">
        <v>1158</v>
      </c>
      <c r="D2204" s="82" t="s">
        <v>1159</v>
      </c>
      <c r="E2204" s="82" t="s">
        <v>50</v>
      </c>
      <c r="F2204" s="79" t="s">
        <v>1</v>
      </c>
      <c r="G2204" s="13" t="s">
        <v>1</v>
      </c>
      <c r="H2204" s="2" t="s">
        <v>51</v>
      </c>
      <c r="I2204" s="12">
        <f>SUM(I2205:I2207)</f>
        <v>26958</v>
      </c>
      <c r="J2204" s="12">
        <f t="shared" si="5881"/>
        <v>25606</v>
      </c>
      <c r="K2204" s="12">
        <f t="shared" ref="K2204" si="5926">SUM(K2205:K2207)</f>
        <v>19606</v>
      </c>
      <c r="L2204" s="12">
        <f t="shared" si="5884"/>
        <v>6000</v>
      </c>
      <c r="M2204" s="12">
        <f t="shared" ref="M2204:Q2204" si="5927">SUM(M2205:M2207)</f>
        <v>6000</v>
      </c>
      <c r="N2204" s="12">
        <f t="shared" si="5927"/>
        <v>0</v>
      </c>
      <c r="O2204" s="12">
        <f t="shared" si="5927"/>
        <v>0</v>
      </c>
      <c r="P2204" s="12">
        <f t="shared" si="5927"/>
        <v>0</v>
      </c>
      <c r="Q2204" s="12">
        <f t="shared" si="5927"/>
        <v>0</v>
      </c>
      <c r="R2204" s="12">
        <f t="shared" ref="R2204:AG2204" si="5928">SUM(R2205:R2207)</f>
        <v>6000</v>
      </c>
      <c r="S2204" s="12">
        <f t="shared" si="5928"/>
        <v>0</v>
      </c>
      <c r="T2204" s="12">
        <f t="shared" si="5928"/>
        <v>0</v>
      </c>
      <c r="U2204" s="12">
        <f t="shared" si="5928"/>
        <v>0</v>
      </c>
      <c r="V2204" s="12">
        <f t="shared" si="5928"/>
        <v>0</v>
      </c>
      <c r="W2204" s="12">
        <f t="shared" si="5928"/>
        <v>0</v>
      </c>
      <c r="X2204" s="12">
        <f t="shared" si="5928"/>
        <v>6000</v>
      </c>
      <c r="Y2204" s="12">
        <f t="shared" si="5928"/>
        <v>0</v>
      </c>
      <c r="Z2204" s="12">
        <f t="shared" si="5928"/>
        <v>0</v>
      </c>
      <c r="AA2204" s="12">
        <f t="shared" si="5928"/>
        <v>0</v>
      </c>
      <c r="AB2204" s="12">
        <f t="shared" si="5928"/>
        <v>0</v>
      </c>
      <c r="AC2204" s="12">
        <f t="shared" si="5928"/>
        <v>0</v>
      </c>
      <c r="AD2204" s="12">
        <f t="shared" si="5928"/>
        <v>0</v>
      </c>
      <c r="AE2204" s="12">
        <f t="shared" si="5928"/>
        <v>0</v>
      </c>
      <c r="AF2204" s="12">
        <f t="shared" si="5928"/>
        <v>0</v>
      </c>
      <c r="AG2204" s="12">
        <f t="shared" si="5928"/>
        <v>0</v>
      </c>
      <c r="AH2204" s="12">
        <v>0</v>
      </c>
      <c r="AI2204" s="12">
        <v>6000</v>
      </c>
      <c r="AJ2204" s="12">
        <f t="shared" ref="AJ2204:AY2204" si="5929">SUM(AJ2205:AJ2207)</f>
        <v>0</v>
      </c>
      <c r="AK2204" s="12">
        <f t="shared" si="5929"/>
        <v>0</v>
      </c>
      <c r="AL2204" s="12">
        <f t="shared" si="5929"/>
        <v>0</v>
      </c>
      <c r="AM2204" s="12">
        <f t="shared" si="5929"/>
        <v>0</v>
      </c>
      <c r="AN2204" s="12">
        <f t="shared" si="5929"/>
        <v>0</v>
      </c>
      <c r="AO2204" s="12">
        <f t="shared" si="5929"/>
        <v>0</v>
      </c>
      <c r="AP2204" s="12">
        <f t="shared" si="5929"/>
        <v>0</v>
      </c>
      <c r="AQ2204" s="12">
        <f t="shared" si="5929"/>
        <v>0</v>
      </c>
      <c r="AR2204" s="12">
        <f t="shared" si="5929"/>
        <v>0</v>
      </c>
      <c r="AS2204" s="12">
        <f t="shared" si="5929"/>
        <v>0</v>
      </c>
      <c r="AT2204" s="12">
        <f t="shared" si="5929"/>
        <v>0</v>
      </c>
      <c r="AU2204" s="12">
        <f t="shared" si="5929"/>
        <v>0</v>
      </c>
      <c r="AV2204" s="12">
        <f t="shared" si="5929"/>
        <v>0</v>
      </c>
      <c r="AW2204" s="12">
        <f t="shared" si="5929"/>
        <v>0</v>
      </c>
      <c r="AX2204" s="12">
        <f t="shared" si="5929"/>
        <v>0</v>
      </c>
      <c r="AY2204" s="12">
        <f t="shared" si="5929"/>
        <v>0</v>
      </c>
      <c r="AZ2204" s="12">
        <v>0</v>
      </c>
      <c r="BA2204" s="12">
        <v>0</v>
      </c>
      <c r="BB2204" s="12">
        <f t="shared" ref="BB2204:BQ2204" si="5930">SUM(BB2205:BB2207)</f>
        <v>0</v>
      </c>
      <c r="BC2204" s="12">
        <f t="shared" si="5930"/>
        <v>0</v>
      </c>
      <c r="BD2204" s="12">
        <f t="shared" si="5930"/>
        <v>0</v>
      </c>
      <c r="BE2204" s="12">
        <f t="shared" si="5930"/>
        <v>0</v>
      </c>
      <c r="BF2204" s="12">
        <f t="shared" si="5930"/>
        <v>0</v>
      </c>
      <c r="BG2204" s="12">
        <f t="shared" si="5930"/>
        <v>0</v>
      </c>
      <c r="BH2204" s="12">
        <f t="shared" si="5930"/>
        <v>0</v>
      </c>
      <c r="BI2204" s="12">
        <f t="shared" si="5930"/>
        <v>0</v>
      </c>
      <c r="BJ2204" s="12">
        <f t="shared" si="5930"/>
        <v>0</v>
      </c>
      <c r="BK2204" s="12">
        <f t="shared" si="5930"/>
        <v>0</v>
      </c>
      <c r="BL2204" s="12">
        <f t="shared" si="5930"/>
        <v>0</v>
      </c>
      <c r="BM2204" s="12">
        <f t="shared" si="5930"/>
        <v>0</v>
      </c>
      <c r="BN2204" s="12">
        <f t="shared" si="5930"/>
        <v>0</v>
      </c>
      <c r="BO2204" s="12">
        <f t="shared" si="5930"/>
        <v>0</v>
      </c>
      <c r="BP2204" s="12">
        <f t="shared" si="5930"/>
        <v>0</v>
      </c>
      <c r="BQ2204" s="12">
        <f t="shared" si="5930"/>
        <v>0</v>
      </c>
      <c r="BR2204" s="12">
        <v>0</v>
      </c>
      <c r="BS2204" s="12">
        <v>0</v>
      </c>
      <c r="BT2204" s="12">
        <f t="shared" ref="BT2204:BZ2204" si="5931">SUM(BT2205:BT2207)</f>
        <v>25856</v>
      </c>
      <c r="BU2204" s="12">
        <f t="shared" si="5931"/>
        <v>19856</v>
      </c>
      <c r="BV2204" s="12">
        <f t="shared" si="5931"/>
        <v>11130</v>
      </c>
      <c r="BW2204" s="12">
        <f t="shared" si="5931"/>
        <v>3980</v>
      </c>
      <c r="BX2204" s="12">
        <f t="shared" si="5931"/>
        <v>1260</v>
      </c>
      <c r="BY2204" s="12">
        <f t="shared" si="5931"/>
        <v>1360</v>
      </c>
      <c r="BZ2204" s="12">
        <f t="shared" si="5931"/>
        <v>1360</v>
      </c>
      <c r="CA2204" s="12">
        <f t="shared" si="5882"/>
        <v>15110</v>
      </c>
      <c r="CB2204" s="124">
        <f t="shared" si="5893"/>
        <v>76.097904915390814</v>
      </c>
    </row>
    <row r="2205" spans="1:80" x14ac:dyDescent="0.25">
      <c r="A2205" s="4" t="s">
        <v>928</v>
      </c>
      <c r="B2205" s="4" t="s">
        <v>88</v>
      </c>
      <c r="C2205" s="4" t="s">
        <v>1158</v>
      </c>
      <c r="D2205" s="79" t="s">
        <v>1159</v>
      </c>
      <c r="E2205" s="89">
        <v>6139</v>
      </c>
      <c r="F2205" s="79"/>
      <c r="G2205" s="75" t="s">
        <v>1906</v>
      </c>
      <c r="H2205" s="13" t="s">
        <v>51</v>
      </c>
      <c r="I2205" s="14">
        <v>20100</v>
      </c>
      <c r="J2205" s="14">
        <f t="shared" si="5881"/>
        <v>16100</v>
      </c>
      <c r="K2205" s="14">
        <v>10100</v>
      </c>
      <c r="L2205" s="14">
        <f t="shared" si="5884"/>
        <v>6000</v>
      </c>
      <c r="M2205" s="14">
        <v>6000</v>
      </c>
      <c r="N2205" s="14">
        <v>0</v>
      </c>
      <c r="O2205" s="14">
        <v>0</v>
      </c>
      <c r="P2205" s="14">
        <v>0</v>
      </c>
      <c r="Q2205" s="14">
        <v>0</v>
      </c>
      <c r="R2205" s="14">
        <v>6000</v>
      </c>
      <c r="S2205" s="14"/>
      <c r="T2205" s="14"/>
      <c r="U2205" s="14"/>
      <c r="V2205" s="14"/>
      <c r="W2205" s="14"/>
      <c r="X2205" s="14">
        <f t="shared" si="5923"/>
        <v>6000</v>
      </c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>
        <v>0</v>
      </c>
      <c r="AI2205" s="14">
        <v>6000</v>
      </c>
      <c r="AJ2205" s="14">
        <v>0</v>
      </c>
      <c r="AK2205" s="14"/>
      <c r="AL2205" s="14"/>
      <c r="AM2205" s="14"/>
      <c r="AN2205" s="14"/>
      <c r="AO2205" s="14"/>
      <c r="AP2205" s="14">
        <f t="shared" si="5924"/>
        <v>0</v>
      </c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>
        <v>0</v>
      </c>
      <c r="BA2205" s="14">
        <v>0</v>
      </c>
      <c r="BB2205" s="14">
        <v>0</v>
      </c>
      <c r="BC2205" s="14"/>
      <c r="BD2205" s="14"/>
      <c r="BE2205" s="14"/>
      <c r="BF2205" s="14"/>
      <c r="BG2205" s="14"/>
      <c r="BH2205" s="14">
        <f t="shared" si="5925"/>
        <v>0</v>
      </c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>
        <v>0</v>
      </c>
      <c r="BS2205" s="14">
        <v>0</v>
      </c>
      <c r="BT2205" s="14">
        <v>16100</v>
      </c>
      <c r="BU2205" s="14">
        <v>10100</v>
      </c>
      <c r="BV2205" s="14">
        <v>6000</v>
      </c>
      <c r="BW2205" s="14">
        <f t="shared" si="5911"/>
        <v>1600</v>
      </c>
      <c r="BX2205" s="14">
        <v>600</v>
      </c>
      <c r="BY2205" s="14">
        <v>500</v>
      </c>
      <c r="BZ2205" s="14">
        <v>500</v>
      </c>
      <c r="CA2205" s="14">
        <f t="shared" si="5882"/>
        <v>7600</v>
      </c>
      <c r="CB2205" s="122">
        <f t="shared" si="5893"/>
        <v>75.247524752475243</v>
      </c>
    </row>
    <row r="2206" spans="1:80" ht="22.5" x14ac:dyDescent="0.25">
      <c r="A2206" s="4" t="s">
        <v>928</v>
      </c>
      <c r="B2206" s="4" t="s">
        <v>88</v>
      </c>
      <c r="C2206" s="4" t="s">
        <v>1158</v>
      </c>
      <c r="D2206" s="79" t="s">
        <v>1159</v>
      </c>
      <c r="E2206" s="89">
        <v>6139</v>
      </c>
      <c r="F2206" s="79" t="s">
        <v>1166</v>
      </c>
      <c r="G2206" s="75" t="s">
        <v>1906</v>
      </c>
      <c r="H2206" s="13" t="s">
        <v>59</v>
      </c>
      <c r="I2206" s="14">
        <v>3858</v>
      </c>
      <c r="J2206" s="14">
        <f t="shared" si="5881"/>
        <v>5006</v>
      </c>
      <c r="K2206" s="14">
        <v>5006</v>
      </c>
      <c r="L2206" s="14">
        <f t="shared" si="5884"/>
        <v>0</v>
      </c>
      <c r="M2206" s="14">
        <v>0</v>
      </c>
      <c r="N2206" s="14">
        <v>0</v>
      </c>
      <c r="O2206" s="14">
        <v>0</v>
      </c>
      <c r="P2206" s="14">
        <v>0</v>
      </c>
      <c r="Q2206" s="14">
        <v>0</v>
      </c>
      <c r="R2206" s="14">
        <v>0</v>
      </c>
      <c r="S2206" s="14"/>
      <c r="T2206" s="14"/>
      <c r="U2206" s="14"/>
      <c r="V2206" s="14"/>
      <c r="W2206" s="14"/>
      <c r="X2206" s="14">
        <f t="shared" si="5923"/>
        <v>0</v>
      </c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>
        <v>0</v>
      </c>
      <c r="AI2206" s="14">
        <v>0</v>
      </c>
      <c r="AJ2206" s="14">
        <v>0</v>
      </c>
      <c r="AK2206" s="14"/>
      <c r="AL2206" s="14"/>
      <c r="AM2206" s="14"/>
      <c r="AN2206" s="14"/>
      <c r="AO2206" s="14"/>
      <c r="AP2206" s="14">
        <f t="shared" si="5924"/>
        <v>0</v>
      </c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>
        <v>0</v>
      </c>
      <c r="BA2206" s="14">
        <v>0</v>
      </c>
      <c r="BB2206" s="14">
        <v>0</v>
      </c>
      <c r="BC2206" s="14"/>
      <c r="BD2206" s="14"/>
      <c r="BE2206" s="14"/>
      <c r="BF2206" s="14"/>
      <c r="BG2206" s="14"/>
      <c r="BH2206" s="14">
        <f t="shared" si="5925"/>
        <v>0</v>
      </c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>
        <v>0</v>
      </c>
      <c r="BS2206" s="14">
        <v>0</v>
      </c>
      <c r="BT2206" s="14">
        <v>5256</v>
      </c>
      <c r="BU2206" s="14">
        <v>5256</v>
      </c>
      <c r="BV2206" s="14">
        <v>3000</v>
      </c>
      <c r="BW2206" s="14">
        <f t="shared" si="5911"/>
        <v>1300</v>
      </c>
      <c r="BX2206" s="14">
        <v>300</v>
      </c>
      <c r="BY2206" s="14">
        <v>500</v>
      </c>
      <c r="BZ2206" s="14">
        <v>500</v>
      </c>
      <c r="CA2206" s="14">
        <f t="shared" si="5882"/>
        <v>4300</v>
      </c>
      <c r="CB2206" s="122">
        <f t="shared" si="5893"/>
        <v>81.811263318112637</v>
      </c>
    </row>
    <row r="2207" spans="1:80" ht="22.5" x14ac:dyDescent="0.25">
      <c r="A2207" s="4" t="s">
        <v>928</v>
      </c>
      <c r="B2207" s="4" t="s">
        <v>88</v>
      </c>
      <c r="C2207" s="4" t="s">
        <v>1158</v>
      </c>
      <c r="D2207" s="79" t="s">
        <v>1159</v>
      </c>
      <c r="E2207" s="89">
        <v>6139</v>
      </c>
      <c r="F2207" s="79" t="s">
        <v>1167</v>
      </c>
      <c r="G2207" s="75" t="s">
        <v>1906</v>
      </c>
      <c r="H2207" s="13" t="s">
        <v>65</v>
      </c>
      <c r="I2207" s="14">
        <v>3000</v>
      </c>
      <c r="J2207" s="14">
        <f t="shared" si="5881"/>
        <v>4500</v>
      </c>
      <c r="K2207" s="14">
        <v>4500</v>
      </c>
      <c r="L2207" s="14">
        <f t="shared" si="5884"/>
        <v>0</v>
      </c>
      <c r="M2207" s="14">
        <v>0</v>
      </c>
      <c r="N2207" s="14">
        <v>0</v>
      </c>
      <c r="O2207" s="14">
        <v>0</v>
      </c>
      <c r="P2207" s="14">
        <v>0</v>
      </c>
      <c r="Q2207" s="14">
        <v>0</v>
      </c>
      <c r="R2207" s="14">
        <v>0</v>
      </c>
      <c r="S2207" s="14"/>
      <c r="T2207" s="14"/>
      <c r="U2207" s="14"/>
      <c r="V2207" s="14"/>
      <c r="W2207" s="14"/>
      <c r="X2207" s="14">
        <f t="shared" si="5923"/>
        <v>0</v>
      </c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>
        <v>0</v>
      </c>
      <c r="AI2207" s="14">
        <v>0</v>
      </c>
      <c r="AJ2207" s="14">
        <v>0</v>
      </c>
      <c r="AK2207" s="14"/>
      <c r="AL2207" s="14"/>
      <c r="AM2207" s="14"/>
      <c r="AN2207" s="14"/>
      <c r="AO2207" s="14"/>
      <c r="AP2207" s="14">
        <f t="shared" si="5924"/>
        <v>0</v>
      </c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>
        <v>0</v>
      </c>
      <c r="BA2207" s="14">
        <v>0</v>
      </c>
      <c r="BB2207" s="14">
        <v>0</v>
      </c>
      <c r="BC2207" s="14"/>
      <c r="BD2207" s="14"/>
      <c r="BE2207" s="14"/>
      <c r="BF2207" s="14"/>
      <c r="BG2207" s="14"/>
      <c r="BH2207" s="14">
        <f t="shared" si="5925"/>
        <v>0</v>
      </c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>
        <v>0</v>
      </c>
      <c r="BS2207" s="14">
        <v>0</v>
      </c>
      <c r="BT2207" s="14">
        <v>4500</v>
      </c>
      <c r="BU2207" s="14">
        <v>4500</v>
      </c>
      <c r="BV2207" s="14">
        <v>2130</v>
      </c>
      <c r="BW2207" s="14">
        <f t="shared" si="5911"/>
        <v>1080</v>
      </c>
      <c r="BX2207" s="14">
        <v>360</v>
      </c>
      <c r="BY2207" s="14">
        <v>360</v>
      </c>
      <c r="BZ2207" s="14">
        <v>360</v>
      </c>
      <c r="CA2207" s="14">
        <f t="shared" si="5882"/>
        <v>3210</v>
      </c>
      <c r="CB2207" s="122">
        <f t="shared" si="5893"/>
        <v>71.333333333333343</v>
      </c>
    </row>
    <row r="2208" spans="1:80" ht="22.5" x14ac:dyDescent="0.25">
      <c r="A2208" s="1" t="s">
        <v>1</v>
      </c>
      <c r="B2208" s="1" t="s">
        <v>1</v>
      </c>
      <c r="C2208" s="1" t="s">
        <v>1</v>
      </c>
      <c r="D2208" s="78" t="s">
        <v>1</v>
      </c>
      <c r="E2208" s="78" t="s">
        <v>1</v>
      </c>
      <c r="F2208" s="78" t="s">
        <v>1</v>
      </c>
      <c r="G2208" s="2" t="s">
        <v>1</v>
      </c>
      <c r="H2208" s="10" t="s">
        <v>66</v>
      </c>
      <c r="I2208" s="11">
        <f>SUM(I2209)</f>
        <v>100</v>
      </c>
      <c r="J2208" s="11">
        <f t="shared" si="5881"/>
        <v>100</v>
      </c>
      <c r="K2208" s="11">
        <f t="shared" ref="K2208:Q2209" si="5932">SUM(K2209)</f>
        <v>100</v>
      </c>
      <c r="L2208" s="11">
        <f t="shared" si="5884"/>
        <v>0</v>
      </c>
      <c r="M2208" s="11">
        <f t="shared" si="5932"/>
        <v>0</v>
      </c>
      <c r="N2208" s="11">
        <f t="shared" si="5932"/>
        <v>0</v>
      </c>
      <c r="O2208" s="11">
        <f t="shared" si="5932"/>
        <v>0</v>
      </c>
      <c r="P2208" s="11">
        <f t="shared" si="5932"/>
        <v>0</v>
      </c>
      <c r="Q2208" s="11">
        <f t="shared" si="5932"/>
        <v>0</v>
      </c>
      <c r="R2208" s="11">
        <f t="shared" ref="R2208:AG2209" si="5933">SUM(R2209)</f>
        <v>0</v>
      </c>
      <c r="S2208" s="11">
        <f t="shared" si="5933"/>
        <v>0</v>
      </c>
      <c r="T2208" s="11">
        <f t="shared" si="5933"/>
        <v>0</v>
      </c>
      <c r="U2208" s="11">
        <f t="shared" si="5933"/>
        <v>0</v>
      </c>
      <c r="V2208" s="11">
        <f t="shared" si="5933"/>
        <v>0</v>
      </c>
      <c r="W2208" s="11">
        <f t="shared" si="5933"/>
        <v>0</v>
      </c>
      <c r="X2208" s="11">
        <f t="shared" si="5933"/>
        <v>0</v>
      </c>
      <c r="Y2208" s="11">
        <f t="shared" si="5933"/>
        <v>0</v>
      </c>
      <c r="Z2208" s="11">
        <f t="shared" si="5933"/>
        <v>0</v>
      </c>
      <c r="AA2208" s="11">
        <f t="shared" si="5933"/>
        <v>0</v>
      </c>
      <c r="AB2208" s="11">
        <f t="shared" si="5933"/>
        <v>0</v>
      </c>
      <c r="AC2208" s="11">
        <f t="shared" si="5933"/>
        <v>0</v>
      </c>
      <c r="AD2208" s="11">
        <f t="shared" si="5933"/>
        <v>0</v>
      </c>
      <c r="AE2208" s="11">
        <f t="shared" si="5933"/>
        <v>0</v>
      </c>
      <c r="AF2208" s="11">
        <f t="shared" si="5933"/>
        <v>0</v>
      </c>
      <c r="AG2208" s="11">
        <f t="shared" si="5933"/>
        <v>0</v>
      </c>
      <c r="AH2208" s="11">
        <v>0</v>
      </c>
      <c r="AI2208" s="11">
        <v>0</v>
      </c>
      <c r="AJ2208" s="11">
        <f t="shared" ref="AJ2208:AY2209" si="5934">SUM(AJ2209)</f>
        <v>0</v>
      </c>
      <c r="AK2208" s="11">
        <f t="shared" si="5934"/>
        <v>0</v>
      </c>
      <c r="AL2208" s="11">
        <f t="shared" si="5934"/>
        <v>0</v>
      </c>
      <c r="AM2208" s="11">
        <f t="shared" si="5934"/>
        <v>0</v>
      </c>
      <c r="AN2208" s="11">
        <f t="shared" si="5934"/>
        <v>0</v>
      </c>
      <c r="AO2208" s="11">
        <f t="shared" si="5934"/>
        <v>0</v>
      </c>
      <c r="AP2208" s="11">
        <f t="shared" si="5934"/>
        <v>0</v>
      </c>
      <c r="AQ2208" s="11">
        <f t="shared" si="5934"/>
        <v>0</v>
      </c>
      <c r="AR2208" s="11">
        <f t="shared" si="5934"/>
        <v>0</v>
      </c>
      <c r="AS2208" s="11">
        <f t="shared" si="5934"/>
        <v>0</v>
      </c>
      <c r="AT2208" s="11">
        <f t="shared" si="5934"/>
        <v>0</v>
      </c>
      <c r="AU2208" s="11">
        <f t="shared" si="5934"/>
        <v>0</v>
      </c>
      <c r="AV2208" s="11">
        <f t="shared" si="5934"/>
        <v>0</v>
      </c>
      <c r="AW2208" s="11">
        <f t="shared" si="5934"/>
        <v>0</v>
      </c>
      <c r="AX2208" s="11">
        <f t="shared" si="5934"/>
        <v>0</v>
      </c>
      <c r="AY2208" s="11">
        <f t="shared" si="5934"/>
        <v>0</v>
      </c>
      <c r="AZ2208" s="11">
        <v>0</v>
      </c>
      <c r="BA2208" s="11">
        <v>0</v>
      </c>
      <c r="BB2208" s="11">
        <f t="shared" ref="BB2208:BQ2209" si="5935">SUM(BB2209)</f>
        <v>0</v>
      </c>
      <c r="BC2208" s="11">
        <f t="shared" si="5935"/>
        <v>0</v>
      </c>
      <c r="BD2208" s="11">
        <f t="shared" si="5935"/>
        <v>0</v>
      </c>
      <c r="BE2208" s="11">
        <f t="shared" si="5935"/>
        <v>0</v>
      </c>
      <c r="BF2208" s="11">
        <f t="shared" si="5935"/>
        <v>0</v>
      </c>
      <c r="BG2208" s="11">
        <f t="shared" si="5935"/>
        <v>0</v>
      </c>
      <c r="BH2208" s="11">
        <f t="shared" si="5935"/>
        <v>0</v>
      </c>
      <c r="BI2208" s="11">
        <f t="shared" si="5935"/>
        <v>0</v>
      </c>
      <c r="BJ2208" s="11">
        <f t="shared" si="5935"/>
        <v>0</v>
      </c>
      <c r="BK2208" s="11">
        <f t="shared" si="5935"/>
        <v>0</v>
      </c>
      <c r="BL2208" s="11">
        <f t="shared" si="5935"/>
        <v>0</v>
      </c>
      <c r="BM2208" s="11">
        <f t="shared" si="5935"/>
        <v>0</v>
      </c>
      <c r="BN2208" s="11">
        <f t="shared" si="5935"/>
        <v>0</v>
      </c>
      <c r="BO2208" s="11">
        <f t="shared" si="5935"/>
        <v>0</v>
      </c>
      <c r="BP2208" s="11">
        <f t="shared" si="5935"/>
        <v>0</v>
      </c>
      <c r="BQ2208" s="11">
        <f t="shared" si="5935"/>
        <v>0</v>
      </c>
      <c r="BR2208" s="11">
        <v>0</v>
      </c>
      <c r="BS2208" s="11">
        <v>0</v>
      </c>
      <c r="BT2208" s="11">
        <f t="shared" ref="BT2208:BZ2209" si="5936">SUM(BT2209)</f>
        <v>100</v>
      </c>
      <c r="BU2208" s="11">
        <f t="shared" si="5936"/>
        <v>100</v>
      </c>
      <c r="BV2208" s="11">
        <f t="shared" si="5936"/>
        <v>0</v>
      </c>
      <c r="BW2208" s="11">
        <f t="shared" si="5936"/>
        <v>0</v>
      </c>
      <c r="BX2208" s="11">
        <f t="shared" si="5936"/>
        <v>0</v>
      </c>
      <c r="BY2208" s="11">
        <f t="shared" si="5936"/>
        <v>0</v>
      </c>
      <c r="BZ2208" s="11">
        <f t="shared" si="5936"/>
        <v>0</v>
      </c>
      <c r="CA2208" s="11">
        <f t="shared" si="5882"/>
        <v>0</v>
      </c>
      <c r="CB2208" s="123">
        <f t="shared" si="5893"/>
        <v>0</v>
      </c>
    </row>
    <row r="2209" spans="1:80" x14ac:dyDescent="0.25">
      <c r="A2209" s="4" t="s">
        <v>928</v>
      </c>
      <c r="B2209" s="4" t="s">
        <v>88</v>
      </c>
      <c r="C2209" s="4" t="s">
        <v>1158</v>
      </c>
      <c r="D2209" s="79" t="s">
        <v>1159</v>
      </c>
      <c r="E2209" s="78" t="s">
        <v>67</v>
      </c>
      <c r="F2209" s="78" t="s">
        <v>1</v>
      </c>
      <c r="G2209" s="2" t="s">
        <v>1</v>
      </c>
      <c r="H2209" s="2" t="s">
        <v>68</v>
      </c>
      <c r="I2209" s="12">
        <f>SUM(I2210)</f>
        <v>100</v>
      </c>
      <c r="J2209" s="12">
        <f t="shared" si="5881"/>
        <v>100</v>
      </c>
      <c r="K2209" s="12">
        <f t="shared" si="5932"/>
        <v>100</v>
      </c>
      <c r="L2209" s="12">
        <f t="shared" si="5884"/>
        <v>0</v>
      </c>
      <c r="M2209" s="12">
        <f t="shared" si="5932"/>
        <v>0</v>
      </c>
      <c r="N2209" s="12">
        <f t="shared" si="5932"/>
        <v>0</v>
      </c>
      <c r="O2209" s="12">
        <f t="shared" si="5932"/>
        <v>0</v>
      </c>
      <c r="P2209" s="12">
        <f t="shared" si="5932"/>
        <v>0</v>
      </c>
      <c r="Q2209" s="12">
        <f t="shared" si="5932"/>
        <v>0</v>
      </c>
      <c r="R2209" s="12">
        <f t="shared" si="5933"/>
        <v>0</v>
      </c>
      <c r="S2209" s="12">
        <f t="shared" ref="S2209:AG2209" si="5937">SUM(S2210)</f>
        <v>0</v>
      </c>
      <c r="T2209" s="12">
        <f t="shared" si="5937"/>
        <v>0</v>
      </c>
      <c r="U2209" s="12">
        <f t="shared" si="5937"/>
        <v>0</v>
      </c>
      <c r="V2209" s="12">
        <f t="shared" si="5937"/>
        <v>0</v>
      </c>
      <c r="W2209" s="12">
        <f t="shared" si="5937"/>
        <v>0</v>
      </c>
      <c r="X2209" s="12">
        <f t="shared" si="5937"/>
        <v>0</v>
      </c>
      <c r="Y2209" s="12">
        <f t="shared" si="5937"/>
        <v>0</v>
      </c>
      <c r="Z2209" s="12">
        <f t="shared" si="5937"/>
        <v>0</v>
      </c>
      <c r="AA2209" s="12">
        <f t="shared" si="5937"/>
        <v>0</v>
      </c>
      <c r="AB2209" s="12">
        <f t="shared" si="5937"/>
        <v>0</v>
      </c>
      <c r="AC2209" s="12">
        <f t="shared" si="5937"/>
        <v>0</v>
      </c>
      <c r="AD2209" s="12">
        <f t="shared" si="5937"/>
        <v>0</v>
      </c>
      <c r="AE2209" s="12">
        <f t="shared" si="5937"/>
        <v>0</v>
      </c>
      <c r="AF2209" s="12">
        <f t="shared" si="5937"/>
        <v>0</v>
      </c>
      <c r="AG2209" s="12">
        <f t="shared" si="5937"/>
        <v>0</v>
      </c>
      <c r="AH2209" s="12">
        <v>0</v>
      </c>
      <c r="AI2209" s="12">
        <v>0</v>
      </c>
      <c r="AJ2209" s="12">
        <f t="shared" si="5934"/>
        <v>0</v>
      </c>
      <c r="AK2209" s="12">
        <f t="shared" ref="AK2209:AY2209" si="5938">SUM(AK2210)</f>
        <v>0</v>
      </c>
      <c r="AL2209" s="12">
        <f t="shared" si="5938"/>
        <v>0</v>
      </c>
      <c r="AM2209" s="12">
        <f t="shared" si="5938"/>
        <v>0</v>
      </c>
      <c r="AN2209" s="12">
        <f t="shared" si="5938"/>
        <v>0</v>
      </c>
      <c r="AO2209" s="12">
        <f t="shared" si="5938"/>
        <v>0</v>
      </c>
      <c r="AP2209" s="12">
        <f t="shared" si="5938"/>
        <v>0</v>
      </c>
      <c r="AQ2209" s="12">
        <f t="shared" si="5938"/>
        <v>0</v>
      </c>
      <c r="AR2209" s="12">
        <f t="shared" si="5938"/>
        <v>0</v>
      </c>
      <c r="AS2209" s="12">
        <f t="shared" si="5938"/>
        <v>0</v>
      </c>
      <c r="AT2209" s="12">
        <f t="shared" si="5938"/>
        <v>0</v>
      </c>
      <c r="AU2209" s="12">
        <f t="shared" si="5938"/>
        <v>0</v>
      </c>
      <c r="AV2209" s="12">
        <f t="shared" si="5938"/>
        <v>0</v>
      </c>
      <c r="AW2209" s="12">
        <f t="shared" si="5938"/>
        <v>0</v>
      </c>
      <c r="AX2209" s="12">
        <f t="shared" si="5938"/>
        <v>0</v>
      </c>
      <c r="AY2209" s="12">
        <f t="shared" si="5938"/>
        <v>0</v>
      </c>
      <c r="AZ2209" s="12">
        <v>0</v>
      </c>
      <c r="BA2209" s="12">
        <v>0</v>
      </c>
      <c r="BB2209" s="12">
        <f t="shared" si="5935"/>
        <v>0</v>
      </c>
      <c r="BC2209" s="12">
        <f t="shared" ref="BC2209:BQ2209" si="5939">SUM(BC2210)</f>
        <v>0</v>
      </c>
      <c r="BD2209" s="12">
        <f t="shared" si="5939"/>
        <v>0</v>
      </c>
      <c r="BE2209" s="12">
        <f t="shared" si="5939"/>
        <v>0</v>
      </c>
      <c r="BF2209" s="12">
        <f t="shared" si="5939"/>
        <v>0</v>
      </c>
      <c r="BG2209" s="12">
        <f t="shared" si="5939"/>
        <v>0</v>
      </c>
      <c r="BH2209" s="12">
        <f t="shared" si="5939"/>
        <v>0</v>
      </c>
      <c r="BI2209" s="12">
        <f t="shared" si="5939"/>
        <v>0</v>
      </c>
      <c r="BJ2209" s="12">
        <f t="shared" si="5939"/>
        <v>0</v>
      </c>
      <c r="BK2209" s="12">
        <f t="shared" si="5939"/>
        <v>0</v>
      </c>
      <c r="BL2209" s="12">
        <f t="shared" si="5939"/>
        <v>0</v>
      </c>
      <c r="BM2209" s="12">
        <f t="shared" si="5939"/>
        <v>0</v>
      </c>
      <c r="BN2209" s="12">
        <f t="shared" si="5939"/>
        <v>0</v>
      </c>
      <c r="BO2209" s="12">
        <f t="shared" si="5939"/>
        <v>0</v>
      </c>
      <c r="BP2209" s="12">
        <f t="shared" si="5939"/>
        <v>0</v>
      </c>
      <c r="BQ2209" s="12">
        <f t="shared" si="5939"/>
        <v>0</v>
      </c>
      <c r="BR2209" s="12">
        <v>0</v>
      </c>
      <c r="BS2209" s="12">
        <v>0</v>
      </c>
      <c r="BT2209" s="12">
        <f t="shared" si="5936"/>
        <v>100</v>
      </c>
      <c r="BU2209" s="12">
        <f t="shared" si="5936"/>
        <v>100</v>
      </c>
      <c r="BV2209" s="12">
        <f t="shared" si="5936"/>
        <v>0</v>
      </c>
      <c r="BW2209" s="12">
        <f t="shared" si="5936"/>
        <v>0</v>
      </c>
      <c r="BX2209" s="12">
        <f t="shared" si="5936"/>
        <v>0</v>
      </c>
      <c r="BY2209" s="12">
        <f t="shared" si="5936"/>
        <v>0</v>
      </c>
      <c r="BZ2209" s="12">
        <f t="shared" si="5936"/>
        <v>0</v>
      </c>
      <c r="CA2209" s="12">
        <f t="shared" si="5882"/>
        <v>0</v>
      </c>
      <c r="CB2209" s="124">
        <f t="shared" si="5893"/>
        <v>0</v>
      </c>
    </row>
    <row r="2210" spans="1:80" x14ac:dyDescent="0.25">
      <c r="A2210" s="4" t="s">
        <v>928</v>
      </c>
      <c r="B2210" s="4" t="s">
        <v>88</v>
      </c>
      <c r="C2210" s="4" t="s">
        <v>1158</v>
      </c>
      <c r="D2210" s="79" t="s">
        <v>1159</v>
      </c>
      <c r="E2210" s="89">
        <v>6148</v>
      </c>
      <c r="F2210" s="79"/>
      <c r="G2210" s="75" t="s">
        <v>1906</v>
      </c>
      <c r="H2210" s="13" t="s">
        <v>76</v>
      </c>
      <c r="I2210" s="14">
        <v>100</v>
      </c>
      <c r="J2210" s="14">
        <f t="shared" si="5881"/>
        <v>100</v>
      </c>
      <c r="K2210" s="14">
        <v>100</v>
      </c>
      <c r="L2210" s="14">
        <f t="shared" si="5884"/>
        <v>0</v>
      </c>
      <c r="M2210" s="14">
        <v>0</v>
      </c>
      <c r="N2210" s="14">
        <v>0</v>
      </c>
      <c r="O2210" s="14">
        <v>0</v>
      </c>
      <c r="P2210" s="14">
        <v>0</v>
      </c>
      <c r="Q2210" s="14">
        <v>0</v>
      </c>
      <c r="R2210" s="14">
        <v>0</v>
      </c>
      <c r="S2210" s="14"/>
      <c r="T2210" s="14"/>
      <c r="U2210" s="14"/>
      <c r="V2210" s="14"/>
      <c r="W2210" s="14"/>
      <c r="X2210" s="14">
        <f t="shared" si="5923"/>
        <v>0</v>
      </c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>
        <v>0</v>
      </c>
      <c r="AI2210" s="14">
        <v>0</v>
      </c>
      <c r="AJ2210" s="14">
        <v>0</v>
      </c>
      <c r="AK2210" s="14"/>
      <c r="AL2210" s="14"/>
      <c r="AM2210" s="14"/>
      <c r="AN2210" s="14"/>
      <c r="AO2210" s="14"/>
      <c r="AP2210" s="14">
        <f t="shared" si="5924"/>
        <v>0</v>
      </c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>
        <v>0</v>
      </c>
      <c r="BA2210" s="14">
        <v>0</v>
      </c>
      <c r="BB2210" s="14">
        <v>0</v>
      </c>
      <c r="BC2210" s="14"/>
      <c r="BD2210" s="14"/>
      <c r="BE2210" s="14"/>
      <c r="BF2210" s="14"/>
      <c r="BG2210" s="14"/>
      <c r="BH2210" s="14">
        <f t="shared" si="5925"/>
        <v>0</v>
      </c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>
        <v>0</v>
      </c>
      <c r="BS2210" s="14">
        <v>0</v>
      </c>
      <c r="BT2210" s="14">
        <v>100</v>
      </c>
      <c r="BU2210" s="14">
        <v>100</v>
      </c>
      <c r="BV2210" s="14">
        <v>0</v>
      </c>
      <c r="BW2210" s="14">
        <f t="shared" si="5911"/>
        <v>0</v>
      </c>
      <c r="BX2210" s="14">
        <v>0</v>
      </c>
      <c r="BY2210" s="14">
        <v>0</v>
      </c>
      <c r="BZ2210" s="14">
        <v>0</v>
      </c>
      <c r="CA2210" s="14">
        <f t="shared" si="5882"/>
        <v>0</v>
      </c>
      <c r="CB2210" s="122">
        <f t="shared" si="5893"/>
        <v>0</v>
      </c>
    </row>
    <row r="2211" spans="1:80" ht="22.5" x14ac:dyDescent="0.25">
      <c r="A2211" s="1" t="s">
        <v>1</v>
      </c>
      <c r="B2211" s="1" t="s">
        <v>1</v>
      </c>
      <c r="C2211" s="1" t="s">
        <v>1</v>
      </c>
      <c r="D2211" s="78" t="s">
        <v>1</v>
      </c>
      <c r="E2211" s="78" t="s">
        <v>1</v>
      </c>
      <c r="F2211" s="78" t="s">
        <v>1</v>
      </c>
      <c r="G2211" s="2" t="s">
        <v>1</v>
      </c>
      <c r="H2211" s="10" t="s">
        <v>77</v>
      </c>
      <c r="I2211" s="11">
        <f>SUM(I2212)</f>
        <v>55000</v>
      </c>
      <c r="J2211" s="11">
        <f t="shared" si="5881"/>
        <v>16500</v>
      </c>
      <c r="K2211" s="11">
        <f t="shared" ref="K2211:Q2211" si="5940">SUM(K2212)</f>
        <v>0</v>
      </c>
      <c r="L2211" s="11">
        <f t="shared" si="5884"/>
        <v>16500</v>
      </c>
      <c r="M2211" s="11">
        <f t="shared" si="5940"/>
        <v>13000</v>
      </c>
      <c r="N2211" s="11">
        <f t="shared" si="5940"/>
        <v>0</v>
      </c>
      <c r="O2211" s="11">
        <f t="shared" si="5940"/>
        <v>3500</v>
      </c>
      <c r="P2211" s="11">
        <f t="shared" si="5940"/>
        <v>0</v>
      </c>
      <c r="Q2211" s="11">
        <f t="shared" si="5940"/>
        <v>0</v>
      </c>
      <c r="R2211" s="11">
        <f t="shared" ref="R2211:AG2211" si="5941">SUM(R2212)</f>
        <v>13000</v>
      </c>
      <c r="S2211" s="11">
        <f t="shared" si="5941"/>
        <v>0</v>
      </c>
      <c r="T2211" s="11">
        <f t="shared" si="5941"/>
        <v>0</v>
      </c>
      <c r="U2211" s="11">
        <f t="shared" si="5941"/>
        <v>0</v>
      </c>
      <c r="V2211" s="11">
        <f t="shared" si="5941"/>
        <v>0</v>
      </c>
      <c r="W2211" s="11">
        <f t="shared" si="5941"/>
        <v>0</v>
      </c>
      <c r="X2211" s="11">
        <f t="shared" si="5941"/>
        <v>13000</v>
      </c>
      <c r="Y2211" s="11">
        <f t="shared" si="5941"/>
        <v>0</v>
      </c>
      <c r="Z2211" s="11">
        <f t="shared" si="5941"/>
        <v>1500</v>
      </c>
      <c r="AA2211" s="11">
        <f t="shared" si="5941"/>
        <v>800</v>
      </c>
      <c r="AB2211" s="11">
        <f t="shared" si="5941"/>
        <v>1655</v>
      </c>
      <c r="AC2211" s="11">
        <f t="shared" si="5941"/>
        <v>3290</v>
      </c>
      <c r="AD2211" s="11">
        <f t="shared" si="5941"/>
        <v>440</v>
      </c>
      <c r="AE2211" s="11">
        <f t="shared" si="5941"/>
        <v>0</v>
      </c>
      <c r="AF2211" s="11">
        <f t="shared" si="5941"/>
        <v>0</v>
      </c>
      <c r="AG2211" s="11">
        <f t="shared" si="5941"/>
        <v>1775</v>
      </c>
      <c r="AH2211" s="11">
        <v>9460</v>
      </c>
      <c r="AI2211" s="11">
        <v>3540</v>
      </c>
      <c r="AJ2211" s="11">
        <f t="shared" ref="AJ2211:AY2211" si="5942">SUM(AJ2212)</f>
        <v>0</v>
      </c>
      <c r="AK2211" s="11">
        <f t="shared" si="5942"/>
        <v>0</v>
      </c>
      <c r="AL2211" s="11">
        <f t="shared" si="5942"/>
        <v>0</v>
      </c>
      <c r="AM2211" s="11">
        <f t="shared" si="5942"/>
        <v>0</v>
      </c>
      <c r="AN2211" s="11">
        <f t="shared" si="5942"/>
        <v>0</v>
      </c>
      <c r="AO2211" s="11">
        <f t="shared" si="5942"/>
        <v>0</v>
      </c>
      <c r="AP2211" s="11">
        <f t="shared" si="5942"/>
        <v>0</v>
      </c>
      <c r="AQ2211" s="11">
        <f t="shared" si="5942"/>
        <v>0</v>
      </c>
      <c r="AR2211" s="11">
        <f t="shared" si="5942"/>
        <v>0</v>
      </c>
      <c r="AS2211" s="11">
        <f t="shared" si="5942"/>
        <v>0</v>
      </c>
      <c r="AT2211" s="11">
        <f t="shared" si="5942"/>
        <v>0</v>
      </c>
      <c r="AU2211" s="11">
        <f t="shared" si="5942"/>
        <v>0</v>
      </c>
      <c r="AV2211" s="11">
        <f t="shared" si="5942"/>
        <v>0</v>
      </c>
      <c r="AW2211" s="11">
        <f t="shared" si="5942"/>
        <v>0</v>
      </c>
      <c r="AX2211" s="11">
        <f t="shared" si="5942"/>
        <v>0</v>
      </c>
      <c r="AY2211" s="11">
        <f t="shared" si="5942"/>
        <v>0</v>
      </c>
      <c r="AZ2211" s="11">
        <v>0</v>
      </c>
      <c r="BA2211" s="11">
        <v>0</v>
      </c>
      <c r="BB2211" s="11">
        <f t="shared" ref="BB2211:BQ2211" si="5943">SUM(BB2212)</f>
        <v>3500</v>
      </c>
      <c r="BC2211" s="11">
        <f t="shared" si="5943"/>
        <v>19428</v>
      </c>
      <c r="BD2211" s="11">
        <f t="shared" si="5943"/>
        <v>0</v>
      </c>
      <c r="BE2211" s="11">
        <f t="shared" si="5943"/>
        <v>50277</v>
      </c>
      <c r="BF2211" s="11">
        <f t="shared" si="5943"/>
        <v>0</v>
      </c>
      <c r="BG2211" s="11">
        <f t="shared" si="5943"/>
        <v>0</v>
      </c>
      <c r="BH2211" s="11">
        <f t="shared" si="5943"/>
        <v>73205</v>
      </c>
      <c r="BI2211" s="11">
        <f t="shared" si="5943"/>
        <v>0</v>
      </c>
      <c r="BJ2211" s="11">
        <f t="shared" si="5943"/>
        <v>0</v>
      </c>
      <c r="BK2211" s="11">
        <f t="shared" si="5943"/>
        <v>22928</v>
      </c>
      <c r="BL2211" s="11">
        <f t="shared" si="5943"/>
        <v>500</v>
      </c>
      <c r="BM2211" s="11">
        <f t="shared" si="5943"/>
        <v>0</v>
      </c>
      <c r="BN2211" s="11">
        <f t="shared" si="5943"/>
        <v>0</v>
      </c>
      <c r="BO2211" s="11">
        <f t="shared" si="5943"/>
        <v>0</v>
      </c>
      <c r="BP2211" s="11">
        <f t="shared" si="5943"/>
        <v>49777</v>
      </c>
      <c r="BQ2211" s="11">
        <f t="shared" si="5943"/>
        <v>0</v>
      </c>
      <c r="BR2211" s="11">
        <v>73205</v>
      </c>
      <c r="BS2211" s="11">
        <v>0</v>
      </c>
      <c r="BT2211" s="11">
        <f t="shared" ref="BT2211:BZ2211" si="5944">SUM(BT2212)</f>
        <v>38500</v>
      </c>
      <c r="BU2211" s="11">
        <f t="shared" si="5944"/>
        <v>22000</v>
      </c>
      <c r="BV2211" s="11">
        <f t="shared" si="5944"/>
        <v>14000</v>
      </c>
      <c r="BW2211" s="11">
        <f t="shared" si="5944"/>
        <v>3000</v>
      </c>
      <c r="BX2211" s="11">
        <f t="shared" si="5944"/>
        <v>1000</v>
      </c>
      <c r="BY2211" s="11">
        <f t="shared" si="5944"/>
        <v>1000</v>
      </c>
      <c r="BZ2211" s="11">
        <f t="shared" si="5944"/>
        <v>1000</v>
      </c>
      <c r="CA2211" s="11">
        <f t="shared" si="5882"/>
        <v>17000</v>
      </c>
      <c r="CB2211" s="123">
        <f t="shared" si="5893"/>
        <v>77.272727272727266</v>
      </c>
    </row>
    <row r="2212" spans="1:80" x14ac:dyDescent="0.25">
      <c r="A2212" s="4" t="s">
        <v>928</v>
      </c>
      <c r="B2212" s="4" t="s">
        <v>88</v>
      </c>
      <c r="C2212" s="4" t="s">
        <v>1158</v>
      </c>
      <c r="D2212" s="79" t="s">
        <v>1159</v>
      </c>
      <c r="E2212" s="78" t="s">
        <v>78</v>
      </c>
      <c r="F2212" s="78" t="s">
        <v>1</v>
      </c>
      <c r="G2212" s="2" t="s">
        <v>1</v>
      </c>
      <c r="H2212" s="2" t="s">
        <v>79</v>
      </c>
      <c r="I2212" s="12">
        <f>SUM(I2213:I2214)</f>
        <v>55000</v>
      </c>
      <c r="J2212" s="12">
        <f t="shared" si="5881"/>
        <v>16500</v>
      </c>
      <c r="K2212" s="12">
        <f t="shared" ref="K2212" si="5945">SUM(K2213:K2214)</f>
        <v>0</v>
      </c>
      <c r="L2212" s="12">
        <f t="shared" si="5884"/>
        <v>16500</v>
      </c>
      <c r="M2212" s="12">
        <f t="shared" ref="M2212:Q2212" si="5946">SUM(M2213:M2214)</f>
        <v>13000</v>
      </c>
      <c r="N2212" s="12">
        <f t="shared" si="5946"/>
        <v>0</v>
      </c>
      <c r="O2212" s="12">
        <f t="shared" si="5946"/>
        <v>3500</v>
      </c>
      <c r="P2212" s="12">
        <f t="shared" si="5946"/>
        <v>0</v>
      </c>
      <c r="Q2212" s="12">
        <f t="shared" si="5946"/>
        <v>0</v>
      </c>
      <c r="R2212" s="12">
        <f t="shared" ref="R2212:AG2212" si="5947">SUM(R2213:R2214)</f>
        <v>13000</v>
      </c>
      <c r="S2212" s="12">
        <f t="shared" si="5947"/>
        <v>0</v>
      </c>
      <c r="T2212" s="12">
        <f t="shared" si="5947"/>
        <v>0</v>
      </c>
      <c r="U2212" s="12">
        <f t="shared" si="5947"/>
        <v>0</v>
      </c>
      <c r="V2212" s="12">
        <f t="shared" si="5947"/>
        <v>0</v>
      </c>
      <c r="W2212" s="12">
        <f t="shared" si="5947"/>
        <v>0</v>
      </c>
      <c r="X2212" s="12">
        <f t="shared" ref="X2212" si="5948">SUM(X2213:X2214)</f>
        <v>13000</v>
      </c>
      <c r="Y2212" s="12">
        <f t="shared" si="5947"/>
        <v>0</v>
      </c>
      <c r="Z2212" s="12">
        <f t="shared" si="5947"/>
        <v>1500</v>
      </c>
      <c r="AA2212" s="12">
        <f t="shared" si="5947"/>
        <v>800</v>
      </c>
      <c r="AB2212" s="12">
        <f t="shared" si="5947"/>
        <v>1655</v>
      </c>
      <c r="AC2212" s="12">
        <f t="shared" si="5947"/>
        <v>3290</v>
      </c>
      <c r="AD2212" s="12">
        <f t="shared" si="5947"/>
        <v>440</v>
      </c>
      <c r="AE2212" s="12">
        <f t="shared" si="5947"/>
        <v>0</v>
      </c>
      <c r="AF2212" s="12">
        <f t="shared" si="5947"/>
        <v>0</v>
      </c>
      <c r="AG2212" s="12">
        <f t="shared" si="5947"/>
        <v>1775</v>
      </c>
      <c r="AH2212" s="12">
        <v>9460</v>
      </c>
      <c r="AI2212" s="12">
        <v>3540</v>
      </c>
      <c r="AJ2212" s="12">
        <f t="shared" ref="AJ2212:AY2212" si="5949">SUM(AJ2213:AJ2214)</f>
        <v>0</v>
      </c>
      <c r="AK2212" s="12">
        <f t="shared" si="5949"/>
        <v>0</v>
      </c>
      <c r="AL2212" s="12">
        <f t="shared" si="5949"/>
        <v>0</v>
      </c>
      <c r="AM2212" s="12">
        <f t="shared" si="5949"/>
        <v>0</v>
      </c>
      <c r="AN2212" s="12">
        <f t="shared" si="5949"/>
        <v>0</v>
      </c>
      <c r="AO2212" s="12">
        <f t="shared" si="5949"/>
        <v>0</v>
      </c>
      <c r="AP2212" s="12">
        <f t="shared" ref="AP2212" si="5950">SUM(AP2213:AP2214)</f>
        <v>0</v>
      </c>
      <c r="AQ2212" s="12">
        <f t="shared" si="5949"/>
        <v>0</v>
      </c>
      <c r="AR2212" s="12">
        <f t="shared" si="5949"/>
        <v>0</v>
      </c>
      <c r="AS2212" s="12">
        <f t="shared" si="5949"/>
        <v>0</v>
      </c>
      <c r="AT2212" s="12">
        <f t="shared" si="5949"/>
        <v>0</v>
      </c>
      <c r="AU2212" s="12">
        <f t="shared" si="5949"/>
        <v>0</v>
      </c>
      <c r="AV2212" s="12">
        <f t="shared" si="5949"/>
        <v>0</v>
      </c>
      <c r="AW2212" s="12">
        <f t="shared" si="5949"/>
        <v>0</v>
      </c>
      <c r="AX2212" s="12">
        <f t="shared" si="5949"/>
        <v>0</v>
      </c>
      <c r="AY2212" s="12">
        <f t="shared" si="5949"/>
        <v>0</v>
      </c>
      <c r="AZ2212" s="12">
        <v>0</v>
      </c>
      <c r="BA2212" s="12">
        <v>0</v>
      </c>
      <c r="BB2212" s="12">
        <f t="shared" ref="BB2212:BQ2212" si="5951">SUM(BB2213:BB2214)</f>
        <v>3500</v>
      </c>
      <c r="BC2212" s="12">
        <f t="shared" si="5951"/>
        <v>19428</v>
      </c>
      <c r="BD2212" s="12">
        <f t="shared" si="5951"/>
        <v>0</v>
      </c>
      <c r="BE2212" s="12">
        <f t="shared" si="5951"/>
        <v>50277</v>
      </c>
      <c r="BF2212" s="12">
        <f t="shared" si="5951"/>
        <v>0</v>
      </c>
      <c r="BG2212" s="12">
        <f t="shared" si="5951"/>
        <v>0</v>
      </c>
      <c r="BH2212" s="12">
        <f t="shared" ref="BH2212" si="5952">SUM(BH2213:BH2214)</f>
        <v>73205</v>
      </c>
      <c r="BI2212" s="12">
        <f t="shared" si="5951"/>
        <v>0</v>
      </c>
      <c r="BJ2212" s="12">
        <f t="shared" si="5951"/>
        <v>0</v>
      </c>
      <c r="BK2212" s="12">
        <f t="shared" si="5951"/>
        <v>22928</v>
      </c>
      <c r="BL2212" s="12">
        <f t="shared" si="5951"/>
        <v>500</v>
      </c>
      <c r="BM2212" s="12">
        <f t="shared" si="5951"/>
        <v>0</v>
      </c>
      <c r="BN2212" s="12">
        <f t="shared" si="5951"/>
        <v>0</v>
      </c>
      <c r="BO2212" s="12">
        <f t="shared" si="5951"/>
        <v>0</v>
      </c>
      <c r="BP2212" s="12">
        <f t="shared" si="5951"/>
        <v>49777</v>
      </c>
      <c r="BQ2212" s="12">
        <f t="shared" si="5951"/>
        <v>0</v>
      </c>
      <c r="BR2212" s="12">
        <v>73205</v>
      </c>
      <c r="BS2212" s="12">
        <v>0</v>
      </c>
      <c r="BT2212" s="12">
        <f t="shared" ref="BT2212:BZ2212" si="5953">SUM(BT2213:BT2214)</f>
        <v>38500</v>
      </c>
      <c r="BU2212" s="12">
        <f t="shared" si="5953"/>
        <v>22000</v>
      </c>
      <c r="BV2212" s="12">
        <f t="shared" si="5953"/>
        <v>14000</v>
      </c>
      <c r="BW2212" s="12">
        <f t="shared" si="5953"/>
        <v>3000</v>
      </c>
      <c r="BX2212" s="12">
        <f t="shared" si="5953"/>
        <v>1000</v>
      </c>
      <c r="BY2212" s="12">
        <f t="shared" si="5953"/>
        <v>1000</v>
      </c>
      <c r="BZ2212" s="12">
        <f t="shared" si="5953"/>
        <v>1000</v>
      </c>
      <c r="CA2212" s="12">
        <f t="shared" si="5882"/>
        <v>17000</v>
      </c>
      <c r="CB2212" s="124">
        <f t="shared" si="5893"/>
        <v>77.272727272727266</v>
      </c>
    </row>
    <row r="2213" spans="1:80" x14ac:dyDescent="0.25">
      <c r="A2213" s="4" t="s">
        <v>928</v>
      </c>
      <c r="B2213" s="4" t="s">
        <v>88</v>
      </c>
      <c r="C2213" s="4" t="s">
        <v>1158</v>
      </c>
      <c r="D2213" s="79" t="s">
        <v>1159</v>
      </c>
      <c r="E2213" s="89">
        <v>8213</v>
      </c>
      <c r="F2213" s="79"/>
      <c r="G2213" s="75" t="s">
        <v>1906</v>
      </c>
      <c r="H2213" s="13" t="s">
        <v>81</v>
      </c>
      <c r="I2213" s="14">
        <v>40000</v>
      </c>
      <c r="J2213" s="14">
        <f t="shared" si="5881"/>
        <v>15500</v>
      </c>
      <c r="K2213" s="14">
        <v>0</v>
      </c>
      <c r="L2213" s="14">
        <f t="shared" si="5884"/>
        <v>15500</v>
      </c>
      <c r="M2213" s="14">
        <v>12000</v>
      </c>
      <c r="N2213" s="14">
        <v>0</v>
      </c>
      <c r="O2213" s="14">
        <v>3500</v>
      </c>
      <c r="P2213" s="14">
        <v>0</v>
      </c>
      <c r="Q2213" s="14">
        <v>0</v>
      </c>
      <c r="R2213" s="14">
        <v>12000</v>
      </c>
      <c r="S2213" s="14"/>
      <c r="T2213" s="14"/>
      <c r="U2213" s="14"/>
      <c r="V2213" s="14"/>
      <c r="W2213" s="14"/>
      <c r="X2213" s="14">
        <f t="shared" si="5923"/>
        <v>12000</v>
      </c>
      <c r="Y2213" s="14"/>
      <c r="Z2213" s="14">
        <v>1500</v>
      </c>
      <c r="AA2213" s="14">
        <v>800</v>
      </c>
      <c r="AB2213" s="14">
        <v>1655</v>
      </c>
      <c r="AC2213" s="14">
        <v>3290</v>
      </c>
      <c r="AD2213" s="14">
        <v>440</v>
      </c>
      <c r="AE2213" s="14"/>
      <c r="AF2213" s="14"/>
      <c r="AG2213" s="14">
        <v>1775</v>
      </c>
      <c r="AH2213" s="14">
        <v>9460</v>
      </c>
      <c r="AI2213" s="14">
        <v>2540</v>
      </c>
      <c r="AJ2213" s="14">
        <v>0</v>
      </c>
      <c r="AK2213" s="14"/>
      <c r="AL2213" s="14"/>
      <c r="AM2213" s="14"/>
      <c r="AN2213" s="14"/>
      <c r="AO2213" s="14"/>
      <c r="AP2213" s="14">
        <f t="shared" si="5924"/>
        <v>0</v>
      </c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>
        <v>0</v>
      </c>
      <c r="BA2213" s="14">
        <v>0</v>
      </c>
      <c r="BB2213" s="14">
        <v>3500</v>
      </c>
      <c r="BC2213" s="14">
        <v>10045</v>
      </c>
      <c r="BD2213" s="14"/>
      <c r="BE2213" s="14">
        <f>500+16597</f>
        <v>17097</v>
      </c>
      <c r="BF2213" s="14"/>
      <c r="BG2213" s="14"/>
      <c r="BH2213" s="14">
        <f t="shared" si="5925"/>
        <v>30642</v>
      </c>
      <c r="BI2213" s="14"/>
      <c r="BJ2213" s="14"/>
      <c r="BK2213" s="14">
        <f>10045+3500</f>
        <v>13545</v>
      </c>
      <c r="BL2213" s="14">
        <v>500</v>
      </c>
      <c r="BM2213" s="14"/>
      <c r="BN2213" s="14"/>
      <c r="BO2213" s="14"/>
      <c r="BP2213" s="14">
        <v>16597</v>
      </c>
      <c r="BQ2213" s="14"/>
      <c r="BR2213" s="14">
        <v>30642</v>
      </c>
      <c r="BS2213" s="14">
        <v>0</v>
      </c>
      <c r="BT2213" s="14">
        <v>22500</v>
      </c>
      <c r="BU2213" s="14">
        <v>7000</v>
      </c>
      <c r="BV2213" s="14">
        <v>7000</v>
      </c>
      <c r="BW2213" s="14">
        <f t="shared" si="5911"/>
        <v>0</v>
      </c>
      <c r="BX2213" s="14">
        <v>0</v>
      </c>
      <c r="BY2213" s="14">
        <v>0</v>
      </c>
      <c r="BZ2213" s="14">
        <v>0</v>
      </c>
      <c r="CA2213" s="14">
        <f t="shared" si="5882"/>
        <v>7000</v>
      </c>
      <c r="CB2213" s="122">
        <f t="shared" si="5893"/>
        <v>100</v>
      </c>
    </row>
    <row r="2214" spans="1:80" x14ac:dyDescent="0.25">
      <c r="A2214" s="4" t="s">
        <v>928</v>
      </c>
      <c r="B2214" s="4" t="s">
        <v>88</v>
      </c>
      <c r="C2214" s="4" t="s">
        <v>1158</v>
      </c>
      <c r="D2214" s="79" t="s">
        <v>1159</v>
      </c>
      <c r="E2214" s="89">
        <v>8216</v>
      </c>
      <c r="F2214" s="79"/>
      <c r="G2214" s="75" t="s">
        <v>1906</v>
      </c>
      <c r="H2214" s="13" t="s">
        <v>319</v>
      </c>
      <c r="I2214" s="14">
        <v>15000</v>
      </c>
      <c r="J2214" s="14">
        <f t="shared" si="5881"/>
        <v>1000</v>
      </c>
      <c r="K2214" s="14">
        <v>0</v>
      </c>
      <c r="L2214" s="14">
        <f t="shared" si="5884"/>
        <v>1000</v>
      </c>
      <c r="M2214" s="14">
        <v>1000</v>
      </c>
      <c r="N2214" s="14">
        <v>0</v>
      </c>
      <c r="O2214" s="14">
        <v>0</v>
      </c>
      <c r="P2214" s="14">
        <v>0</v>
      </c>
      <c r="Q2214" s="14">
        <v>0</v>
      </c>
      <c r="R2214" s="14">
        <v>1000</v>
      </c>
      <c r="S2214" s="14"/>
      <c r="T2214" s="14"/>
      <c r="U2214" s="14"/>
      <c r="V2214" s="14"/>
      <c r="W2214" s="14"/>
      <c r="X2214" s="14">
        <f t="shared" si="5923"/>
        <v>1000</v>
      </c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>
        <v>0</v>
      </c>
      <c r="AI2214" s="14">
        <v>1000</v>
      </c>
      <c r="AJ2214" s="14">
        <v>0</v>
      </c>
      <c r="AK2214" s="14"/>
      <c r="AL2214" s="14"/>
      <c r="AM2214" s="14"/>
      <c r="AN2214" s="14"/>
      <c r="AO2214" s="14"/>
      <c r="AP2214" s="14">
        <f t="shared" si="5924"/>
        <v>0</v>
      </c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>
        <v>0</v>
      </c>
      <c r="BA2214" s="14">
        <v>0</v>
      </c>
      <c r="BB2214" s="14">
        <v>0</v>
      </c>
      <c r="BC2214" s="14">
        <v>9383</v>
      </c>
      <c r="BD2214" s="14"/>
      <c r="BE2214" s="14">
        <v>33180</v>
      </c>
      <c r="BF2214" s="14"/>
      <c r="BG2214" s="14"/>
      <c r="BH2214" s="14">
        <f t="shared" si="5925"/>
        <v>42563</v>
      </c>
      <c r="BI2214" s="14"/>
      <c r="BJ2214" s="14"/>
      <c r="BK2214" s="14">
        <v>9383</v>
      </c>
      <c r="BL2214" s="14"/>
      <c r="BM2214" s="14"/>
      <c r="BN2214" s="14"/>
      <c r="BO2214" s="14"/>
      <c r="BP2214" s="14">
        <v>33180</v>
      </c>
      <c r="BQ2214" s="14"/>
      <c r="BR2214" s="14">
        <v>42563</v>
      </c>
      <c r="BS2214" s="14">
        <v>0</v>
      </c>
      <c r="BT2214" s="14">
        <v>16000</v>
      </c>
      <c r="BU2214" s="14">
        <v>15000</v>
      </c>
      <c r="BV2214" s="14">
        <v>7000</v>
      </c>
      <c r="BW2214" s="14">
        <f t="shared" si="5911"/>
        <v>3000</v>
      </c>
      <c r="BX2214" s="14">
        <v>1000</v>
      </c>
      <c r="BY2214" s="14">
        <v>1000</v>
      </c>
      <c r="BZ2214" s="14">
        <v>1000</v>
      </c>
      <c r="CA2214" s="14">
        <f t="shared" si="5882"/>
        <v>10000</v>
      </c>
      <c r="CB2214" s="122">
        <f t="shared" si="5893"/>
        <v>66.666666666666657</v>
      </c>
    </row>
    <row r="2215" spans="1:80" x14ac:dyDescent="0.25">
      <c r="A2215" s="13" t="s">
        <v>1</v>
      </c>
      <c r="B2215" s="13" t="s">
        <v>1</v>
      </c>
      <c r="C2215" s="13" t="s">
        <v>1</v>
      </c>
      <c r="D2215" s="74" t="s">
        <v>1</v>
      </c>
      <c r="E2215" s="74" t="s">
        <v>1</v>
      </c>
      <c r="F2215" s="74" t="s">
        <v>1</v>
      </c>
      <c r="G2215" s="13" t="s">
        <v>1</v>
      </c>
      <c r="H2215" s="10" t="s">
        <v>1168</v>
      </c>
      <c r="I2215" s="11">
        <f>SUM(I2185,I2208,I2211)</f>
        <v>1834225</v>
      </c>
      <c r="J2215" s="11">
        <f t="shared" si="5881"/>
        <v>2097845</v>
      </c>
      <c r="K2215" s="11">
        <f t="shared" ref="K2215" si="5954">SUM(K2185,K2208,K2211)</f>
        <v>1988345</v>
      </c>
      <c r="L2215" s="11">
        <f t="shared" si="5884"/>
        <v>109500</v>
      </c>
      <c r="M2215" s="11">
        <f t="shared" ref="M2215:Q2215" si="5955">SUM(M2185,M2208,M2211)</f>
        <v>106000</v>
      </c>
      <c r="N2215" s="11">
        <f t="shared" si="5955"/>
        <v>0</v>
      </c>
      <c r="O2215" s="11">
        <f t="shared" si="5955"/>
        <v>3500</v>
      </c>
      <c r="P2215" s="11">
        <f t="shared" si="5955"/>
        <v>0</v>
      </c>
      <c r="Q2215" s="11">
        <f t="shared" si="5955"/>
        <v>0</v>
      </c>
      <c r="R2215" s="11">
        <f t="shared" ref="R2215:AG2215" si="5956">SUM(R2185,R2208,R2211)</f>
        <v>153000</v>
      </c>
      <c r="S2215" s="11">
        <f t="shared" si="5956"/>
        <v>0</v>
      </c>
      <c r="T2215" s="11">
        <f t="shared" si="5956"/>
        <v>0</v>
      </c>
      <c r="U2215" s="11">
        <f t="shared" si="5956"/>
        <v>0</v>
      </c>
      <c r="V2215" s="11">
        <f t="shared" si="5956"/>
        <v>0</v>
      </c>
      <c r="W2215" s="11">
        <f t="shared" si="5956"/>
        <v>0</v>
      </c>
      <c r="X2215" s="11">
        <f t="shared" si="5956"/>
        <v>153000</v>
      </c>
      <c r="Y2215" s="11">
        <f t="shared" si="5956"/>
        <v>0</v>
      </c>
      <c r="Z2215" s="11">
        <f t="shared" si="5956"/>
        <v>12688</v>
      </c>
      <c r="AA2215" s="11">
        <f t="shared" si="5956"/>
        <v>11000</v>
      </c>
      <c r="AB2215" s="11">
        <f t="shared" si="5956"/>
        <v>11401</v>
      </c>
      <c r="AC2215" s="11">
        <f t="shared" si="5956"/>
        <v>13490</v>
      </c>
      <c r="AD2215" s="11">
        <f t="shared" si="5956"/>
        <v>5540</v>
      </c>
      <c r="AE2215" s="11">
        <f t="shared" si="5956"/>
        <v>0</v>
      </c>
      <c r="AF2215" s="11">
        <f t="shared" si="5956"/>
        <v>0</v>
      </c>
      <c r="AG2215" s="11">
        <f t="shared" si="5956"/>
        <v>11353</v>
      </c>
      <c r="AH2215" s="11">
        <v>65472</v>
      </c>
      <c r="AI2215" s="11">
        <v>87528</v>
      </c>
      <c r="AJ2215" s="11">
        <f t="shared" ref="AJ2215:AY2215" si="5957">SUM(AJ2185,AJ2208,AJ2211)</f>
        <v>0</v>
      </c>
      <c r="AK2215" s="11">
        <f t="shared" si="5957"/>
        <v>450</v>
      </c>
      <c r="AL2215" s="11">
        <f t="shared" si="5957"/>
        <v>0</v>
      </c>
      <c r="AM2215" s="11">
        <f t="shared" si="5957"/>
        <v>0</v>
      </c>
      <c r="AN2215" s="11">
        <f t="shared" si="5957"/>
        <v>0</v>
      </c>
      <c r="AO2215" s="11">
        <f t="shared" si="5957"/>
        <v>0</v>
      </c>
      <c r="AP2215" s="11">
        <f t="shared" si="5957"/>
        <v>450</v>
      </c>
      <c r="AQ2215" s="11">
        <f t="shared" si="5957"/>
        <v>0</v>
      </c>
      <c r="AR2215" s="11">
        <f t="shared" si="5957"/>
        <v>0</v>
      </c>
      <c r="AS2215" s="11">
        <f t="shared" si="5957"/>
        <v>450</v>
      </c>
      <c r="AT2215" s="11">
        <f t="shared" si="5957"/>
        <v>0</v>
      </c>
      <c r="AU2215" s="11">
        <f t="shared" si="5957"/>
        <v>0</v>
      </c>
      <c r="AV2215" s="11">
        <f t="shared" si="5957"/>
        <v>0</v>
      </c>
      <c r="AW2215" s="11">
        <f t="shared" si="5957"/>
        <v>0</v>
      </c>
      <c r="AX2215" s="11">
        <f t="shared" si="5957"/>
        <v>0</v>
      </c>
      <c r="AY2215" s="11">
        <f t="shared" si="5957"/>
        <v>0</v>
      </c>
      <c r="AZ2215" s="11">
        <v>450</v>
      </c>
      <c r="BA2215" s="11">
        <v>0</v>
      </c>
      <c r="BB2215" s="11">
        <f t="shared" ref="BB2215:BQ2215" si="5958">SUM(BB2185,BB2208,BB2211)</f>
        <v>3500</v>
      </c>
      <c r="BC2215" s="11">
        <f t="shared" si="5958"/>
        <v>52692</v>
      </c>
      <c r="BD2215" s="11">
        <f t="shared" si="5958"/>
        <v>0</v>
      </c>
      <c r="BE2215" s="11">
        <f t="shared" si="5958"/>
        <v>80814</v>
      </c>
      <c r="BF2215" s="11">
        <f t="shared" si="5958"/>
        <v>0</v>
      </c>
      <c r="BG2215" s="11">
        <f t="shared" si="5958"/>
        <v>0</v>
      </c>
      <c r="BH2215" s="11">
        <f t="shared" si="5958"/>
        <v>137006</v>
      </c>
      <c r="BI2215" s="11">
        <f t="shared" si="5958"/>
        <v>0</v>
      </c>
      <c r="BJ2215" s="11">
        <f t="shared" si="5958"/>
        <v>0</v>
      </c>
      <c r="BK2215" s="11">
        <f t="shared" si="5958"/>
        <v>56192</v>
      </c>
      <c r="BL2215" s="11">
        <f t="shared" si="5958"/>
        <v>500</v>
      </c>
      <c r="BM2215" s="11">
        <f t="shared" si="5958"/>
        <v>0</v>
      </c>
      <c r="BN2215" s="11">
        <f t="shared" si="5958"/>
        <v>0</v>
      </c>
      <c r="BO2215" s="11">
        <f t="shared" si="5958"/>
        <v>0</v>
      </c>
      <c r="BP2215" s="11">
        <f t="shared" si="5958"/>
        <v>80314</v>
      </c>
      <c r="BQ2215" s="11">
        <f t="shared" si="5958"/>
        <v>0</v>
      </c>
      <c r="BR2215" s="11">
        <v>137006</v>
      </c>
      <c r="BS2215" s="11">
        <v>0</v>
      </c>
      <c r="BT2215" s="11">
        <f t="shared" ref="BT2215:BZ2215" si="5959">SUM(BT2185,BT2208,BT2211)</f>
        <v>2264802</v>
      </c>
      <c r="BU2215" s="11">
        <f t="shared" si="5959"/>
        <v>2111705</v>
      </c>
      <c r="BV2215" s="11">
        <f t="shared" si="5959"/>
        <v>1166370</v>
      </c>
      <c r="BW2215" s="11">
        <f t="shared" si="5959"/>
        <v>471230</v>
      </c>
      <c r="BX2215" s="11">
        <f t="shared" si="5959"/>
        <v>173410</v>
      </c>
      <c r="BY2215" s="11">
        <f t="shared" si="5959"/>
        <v>145910</v>
      </c>
      <c r="BZ2215" s="11">
        <f t="shared" si="5959"/>
        <v>151910</v>
      </c>
      <c r="CA2215" s="11">
        <f t="shared" si="5882"/>
        <v>1637600</v>
      </c>
      <c r="CB2215" s="123">
        <f t="shared" si="5893"/>
        <v>77.548710639033388</v>
      </c>
    </row>
    <row r="2216" spans="1:80" ht="15.75" thickBot="1" x14ac:dyDescent="0.3">
      <c r="A2216" s="13" t="s">
        <v>1</v>
      </c>
      <c r="B2216" s="13" t="s">
        <v>1</v>
      </c>
      <c r="C2216" s="13" t="s">
        <v>1</v>
      </c>
      <c r="D2216" s="74" t="s">
        <v>1</v>
      </c>
      <c r="E2216" s="74" t="s">
        <v>1</v>
      </c>
      <c r="F2216" s="74" t="s">
        <v>1</v>
      </c>
      <c r="G2216" s="13" t="s">
        <v>1</v>
      </c>
      <c r="H2216" s="2" t="s">
        <v>83</v>
      </c>
      <c r="I2216" s="12">
        <v>41</v>
      </c>
      <c r="J2216" s="12">
        <f t="shared" si="5881"/>
        <v>41</v>
      </c>
      <c r="K2216" s="12">
        <v>41</v>
      </c>
      <c r="L2216" s="13"/>
      <c r="M2216" s="13" t="s">
        <v>1</v>
      </c>
      <c r="N2216" s="13" t="s">
        <v>1</v>
      </c>
      <c r="O2216" s="13" t="s">
        <v>1</v>
      </c>
      <c r="P2216" s="27"/>
      <c r="Q2216" s="13" t="s">
        <v>1</v>
      </c>
      <c r="R2216" s="13" t="s">
        <v>1</v>
      </c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>
        <v>0</v>
      </c>
      <c r="AI2216" s="13">
        <v>0</v>
      </c>
      <c r="AJ2216" s="13" t="s">
        <v>1</v>
      </c>
      <c r="AK2216" s="13"/>
      <c r="AL2216" s="13"/>
      <c r="AM2216" s="13"/>
      <c r="AN2216" s="13"/>
      <c r="AO2216" s="13"/>
      <c r="AP2216" s="13"/>
      <c r="AQ2216" s="13"/>
      <c r="AR2216" s="13"/>
      <c r="AS2216" s="13"/>
      <c r="AT2216" s="13"/>
      <c r="AU2216" s="13"/>
      <c r="AV2216" s="13"/>
      <c r="AW2216" s="13"/>
      <c r="AX2216" s="13"/>
      <c r="AY2216" s="13"/>
      <c r="AZ2216" s="13">
        <v>0</v>
      </c>
      <c r="BA2216" s="13">
        <v>0</v>
      </c>
      <c r="BB2216" s="13" t="s">
        <v>1</v>
      </c>
      <c r="BC2216" s="13"/>
      <c r="BD2216" s="13"/>
      <c r="BE2216" s="13"/>
      <c r="BF2216" s="13"/>
      <c r="BG2216" s="13"/>
      <c r="BH2216" s="13"/>
      <c r="BI2216" s="13"/>
      <c r="BJ2216" s="13"/>
      <c r="BK2216" s="13"/>
      <c r="BL2216" s="13"/>
      <c r="BM2216" s="13"/>
      <c r="BN2216" s="13"/>
      <c r="BO2216" s="13"/>
      <c r="BP2216" s="13"/>
      <c r="BQ2216" s="13"/>
      <c r="BR2216" s="13">
        <v>0</v>
      </c>
      <c r="BS2216" s="13">
        <v>0</v>
      </c>
      <c r="BT2216" s="12">
        <v>41</v>
      </c>
      <c r="BU2216" s="12">
        <v>41</v>
      </c>
      <c r="BV2216" s="12"/>
      <c r="BW2216" s="12">
        <f t="shared" si="5911"/>
        <v>0</v>
      </c>
      <c r="BX2216" s="12"/>
      <c r="BY2216" s="12"/>
      <c r="BZ2216" s="12"/>
      <c r="CA2216" s="12">
        <f t="shared" si="5882"/>
        <v>0</v>
      </c>
      <c r="CB2216" s="124"/>
    </row>
    <row r="2217" spans="1:80" ht="69.75" customHeight="1" thickBot="1" x14ac:dyDescent="0.3">
      <c r="A2217" s="133" t="s">
        <v>1</v>
      </c>
      <c r="B2217" s="133" t="s">
        <v>1</v>
      </c>
      <c r="C2217" s="133" t="s">
        <v>1</v>
      </c>
      <c r="D2217" s="135" t="s">
        <v>1</v>
      </c>
      <c r="E2217" s="135" t="s">
        <v>1</v>
      </c>
      <c r="F2217" s="135" t="s">
        <v>1</v>
      </c>
      <c r="G2217" s="137" t="s">
        <v>1</v>
      </c>
      <c r="H2217" s="5" t="s">
        <v>84</v>
      </c>
      <c r="I2217" s="5" t="s">
        <v>11</v>
      </c>
      <c r="J2217" s="5" t="s">
        <v>1809</v>
      </c>
      <c r="K2217" s="5" t="s">
        <v>12</v>
      </c>
      <c r="L2217" s="5" t="s">
        <v>13</v>
      </c>
      <c r="M2217" s="5" t="s">
        <v>14</v>
      </c>
      <c r="N2217" s="5" t="s">
        <v>15</v>
      </c>
      <c r="O2217" s="5" t="s">
        <v>16</v>
      </c>
      <c r="P2217" s="5" t="s">
        <v>17</v>
      </c>
      <c r="Q2217" s="5" t="s">
        <v>18</v>
      </c>
      <c r="R2217" s="71" t="s">
        <v>14</v>
      </c>
      <c r="S2217" s="71" t="s">
        <v>1843</v>
      </c>
      <c r="T2217" s="71" t="s">
        <v>1797</v>
      </c>
      <c r="U2217" s="71" t="s">
        <v>1832</v>
      </c>
      <c r="V2217" s="71" t="s">
        <v>1833</v>
      </c>
      <c r="W2217" s="71" t="s">
        <v>1834</v>
      </c>
      <c r="X2217" s="71" t="s">
        <v>1847</v>
      </c>
      <c r="Y2217" s="71" t="s">
        <v>1844</v>
      </c>
      <c r="Z2217" s="71" t="s">
        <v>1835</v>
      </c>
      <c r="AA2217" s="71" t="s">
        <v>1836</v>
      </c>
      <c r="AB2217" s="71" t="s">
        <v>1837</v>
      </c>
      <c r="AC2217" s="71" t="s">
        <v>1838</v>
      </c>
      <c r="AD2217" s="71" t="s">
        <v>1839</v>
      </c>
      <c r="AE2217" s="71" t="s">
        <v>1840</v>
      </c>
      <c r="AF2217" s="71" t="s">
        <v>1845</v>
      </c>
      <c r="AG2217" s="71" t="s">
        <v>1846</v>
      </c>
      <c r="AH2217" s="71" t="s">
        <v>1841</v>
      </c>
      <c r="AI2217" s="71" t="s">
        <v>1842</v>
      </c>
      <c r="AJ2217" s="72" t="s">
        <v>15</v>
      </c>
      <c r="AK2217" s="72" t="s">
        <v>1843</v>
      </c>
      <c r="AL2217" s="72" t="s">
        <v>1797</v>
      </c>
      <c r="AM2217" s="72" t="s">
        <v>1832</v>
      </c>
      <c r="AN2217" s="72" t="s">
        <v>1833</v>
      </c>
      <c r="AO2217" s="72" t="s">
        <v>1834</v>
      </c>
      <c r="AP2217" s="72" t="s">
        <v>1848</v>
      </c>
      <c r="AQ2217" s="72" t="s">
        <v>1844</v>
      </c>
      <c r="AR2217" s="72" t="s">
        <v>1835</v>
      </c>
      <c r="AS2217" s="72" t="s">
        <v>1836</v>
      </c>
      <c r="AT2217" s="72" t="s">
        <v>1837</v>
      </c>
      <c r="AU2217" s="72" t="s">
        <v>1838</v>
      </c>
      <c r="AV2217" s="72" t="s">
        <v>1839</v>
      </c>
      <c r="AW2217" s="72" t="s">
        <v>1840</v>
      </c>
      <c r="AX2217" s="72" t="s">
        <v>1845</v>
      </c>
      <c r="AY2217" s="72" t="s">
        <v>1846</v>
      </c>
      <c r="AZ2217" s="72" t="s">
        <v>1841</v>
      </c>
      <c r="BA2217" s="72" t="s">
        <v>1842</v>
      </c>
      <c r="BB2217" s="73" t="s">
        <v>16</v>
      </c>
      <c r="BC2217" s="73" t="s">
        <v>1843</v>
      </c>
      <c r="BD2217" s="73" t="s">
        <v>1797</v>
      </c>
      <c r="BE2217" s="73" t="s">
        <v>1832</v>
      </c>
      <c r="BF2217" s="73" t="s">
        <v>1833</v>
      </c>
      <c r="BG2217" s="73" t="s">
        <v>1834</v>
      </c>
      <c r="BH2217" s="73" t="s">
        <v>1849</v>
      </c>
      <c r="BI2217" s="73" t="s">
        <v>1844</v>
      </c>
      <c r="BJ2217" s="73" t="s">
        <v>1835</v>
      </c>
      <c r="BK2217" s="73" t="s">
        <v>1836</v>
      </c>
      <c r="BL2217" s="73" t="s">
        <v>1837</v>
      </c>
      <c r="BM2217" s="73" t="s">
        <v>1838</v>
      </c>
      <c r="BN2217" s="73" t="s">
        <v>1839</v>
      </c>
      <c r="BO2217" s="73" t="s">
        <v>1840</v>
      </c>
      <c r="BP2217" s="73" t="s">
        <v>1845</v>
      </c>
      <c r="BQ2217" s="73" t="s">
        <v>1846</v>
      </c>
      <c r="BR2217" s="73" t="s">
        <v>1841</v>
      </c>
      <c r="BS2217" s="73" t="s">
        <v>1842</v>
      </c>
      <c r="BT2217" s="5" t="s">
        <v>1911</v>
      </c>
      <c r="BU2217" s="5" t="s">
        <v>1942</v>
      </c>
      <c r="BV2217" s="5" t="s">
        <v>1943</v>
      </c>
      <c r="BW2217" s="5" t="s">
        <v>1944</v>
      </c>
      <c r="BX2217" s="5" t="s">
        <v>1945</v>
      </c>
      <c r="BY2217" s="5" t="s">
        <v>1946</v>
      </c>
      <c r="BZ2217" s="5" t="s">
        <v>1947</v>
      </c>
      <c r="CA2217" s="5" t="s">
        <v>1948</v>
      </c>
      <c r="CB2217" s="120" t="s">
        <v>1916</v>
      </c>
    </row>
    <row r="2218" spans="1:80" x14ac:dyDescent="0.25">
      <c r="A2218" s="134"/>
      <c r="B2218" s="134"/>
      <c r="C2218" s="134"/>
      <c r="D2218" s="136"/>
      <c r="E2218" s="136"/>
      <c r="F2218" s="136"/>
      <c r="G2218" s="138"/>
      <c r="H2218" s="15" t="s">
        <v>1</v>
      </c>
      <c r="I2218" s="9" t="s">
        <v>19</v>
      </c>
      <c r="J2218" s="9">
        <v>1</v>
      </c>
      <c r="K2218" s="9" t="s">
        <v>20</v>
      </c>
      <c r="L2218" s="9" t="s">
        <v>21</v>
      </c>
      <c r="M2218" s="9" t="s">
        <v>22</v>
      </c>
      <c r="N2218" s="9" t="s">
        <v>23</v>
      </c>
      <c r="O2218" s="9" t="s">
        <v>24</v>
      </c>
      <c r="P2218" s="9" t="s">
        <v>25</v>
      </c>
      <c r="Q2218" s="9" t="s">
        <v>26</v>
      </c>
      <c r="R2218" s="9">
        <v>1</v>
      </c>
      <c r="S2218" s="9">
        <v>2</v>
      </c>
      <c r="T2218" s="9">
        <v>3</v>
      </c>
      <c r="U2218" s="9">
        <v>4</v>
      </c>
      <c r="V2218" s="9">
        <v>5</v>
      </c>
      <c r="W2218" s="9">
        <v>6</v>
      </c>
      <c r="X2218" s="9">
        <v>7</v>
      </c>
      <c r="Y2218" s="9">
        <v>8</v>
      </c>
      <c r="Z2218" s="9">
        <v>9</v>
      </c>
      <c r="AA2218" s="9">
        <v>10</v>
      </c>
      <c r="AB2218" s="9">
        <v>11</v>
      </c>
      <c r="AC2218" s="9">
        <v>12</v>
      </c>
      <c r="AD2218" s="9">
        <v>13</v>
      </c>
      <c r="AE2218" s="9">
        <v>14</v>
      </c>
      <c r="AF2218" s="9">
        <v>15</v>
      </c>
      <c r="AG2218" s="9">
        <v>16</v>
      </c>
      <c r="AH2218" s="9">
        <v>20</v>
      </c>
      <c r="AI2218" s="9">
        <v>21</v>
      </c>
      <c r="AJ2218" s="9">
        <v>1</v>
      </c>
      <c r="AK2218" s="9">
        <v>2</v>
      </c>
      <c r="AL2218" s="9">
        <v>3</v>
      </c>
      <c r="AM2218" s="9">
        <v>4</v>
      </c>
      <c r="AN2218" s="9">
        <v>5</v>
      </c>
      <c r="AO2218" s="9">
        <v>6</v>
      </c>
      <c r="AP2218" s="9">
        <v>7</v>
      </c>
      <c r="AQ2218" s="9">
        <v>8</v>
      </c>
      <c r="AR2218" s="9">
        <v>9</v>
      </c>
      <c r="AS2218" s="9">
        <v>10</v>
      </c>
      <c r="AT2218" s="9">
        <v>11</v>
      </c>
      <c r="AU2218" s="9">
        <v>12</v>
      </c>
      <c r="AV2218" s="9">
        <v>13</v>
      </c>
      <c r="AW2218" s="9">
        <v>14</v>
      </c>
      <c r="AX2218" s="9">
        <v>15</v>
      </c>
      <c r="AY2218" s="9">
        <v>16</v>
      </c>
      <c r="AZ2218" s="9">
        <v>20</v>
      </c>
      <c r="BA2218" s="9">
        <v>21</v>
      </c>
      <c r="BB2218" s="9">
        <v>1</v>
      </c>
      <c r="BC2218" s="9">
        <v>2</v>
      </c>
      <c r="BD2218" s="9">
        <v>3</v>
      </c>
      <c r="BE2218" s="9">
        <v>4</v>
      </c>
      <c r="BF2218" s="9">
        <v>5</v>
      </c>
      <c r="BG2218" s="9">
        <v>6</v>
      </c>
      <c r="BH2218" s="9">
        <v>7</v>
      </c>
      <c r="BI2218" s="9">
        <v>8</v>
      </c>
      <c r="BJ2218" s="9">
        <v>9</v>
      </c>
      <c r="BK2218" s="9">
        <v>10</v>
      </c>
      <c r="BL2218" s="9">
        <v>11</v>
      </c>
      <c r="BM2218" s="9">
        <v>12</v>
      </c>
      <c r="BN2218" s="9">
        <v>13</v>
      </c>
      <c r="BO2218" s="9">
        <v>14</v>
      </c>
      <c r="BP2218" s="9">
        <v>15</v>
      </c>
      <c r="BQ2218" s="9">
        <v>16</v>
      </c>
      <c r="BR2218" s="9">
        <v>20</v>
      </c>
      <c r="BS2218" s="9">
        <v>21</v>
      </c>
      <c r="BT2218" s="9">
        <v>1</v>
      </c>
      <c r="BU2218" s="9">
        <v>2</v>
      </c>
      <c r="BV2218" s="9">
        <v>3</v>
      </c>
      <c r="BW2218" s="9" t="s">
        <v>1798</v>
      </c>
      <c r="BX2218" s="9">
        <v>5</v>
      </c>
      <c r="BY2218" s="9">
        <v>6</v>
      </c>
      <c r="BZ2218" s="9">
        <v>7</v>
      </c>
      <c r="CA2218" s="9" t="s">
        <v>1917</v>
      </c>
      <c r="CB2218" s="121">
        <v>9</v>
      </c>
    </row>
    <row r="2219" spans="1:80" x14ac:dyDescent="0.25">
      <c r="A2219" s="134"/>
      <c r="B2219" s="134"/>
      <c r="C2219" s="134"/>
      <c r="D2219" s="136"/>
      <c r="E2219" s="136"/>
      <c r="F2219" s="136"/>
      <c r="G2219" s="138"/>
      <c r="H2219" s="16" t="s">
        <v>1015</v>
      </c>
      <c r="I2219" s="17">
        <f>SUM(I2215)</f>
        <v>1834225</v>
      </c>
      <c r="J2219" s="17">
        <f t="shared" ref="J2219:J2220" si="5960">SUM(K2219,L2219,P2219,Q2219)</f>
        <v>2097845</v>
      </c>
      <c r="K2219" s="17">
        <f t="shared" ref="K2219" si="5961">SUM(K2215)</f>
        <v>1988345</v>
      </c>
      <c r="L2219" s="17">
        <f t="shared" ref="L2219:L2220" si="5962">SUM(M2219:O2219)</f>
        <v>109500</v>
      </c>
      <c r="M2219" s="17">
        <f t="shared" ref="M2219:Q2219" si="5963">SUM(M2215)</f>
        <v>106000</v>
      </c>
      <c r="N2219" s="17">
        <f t="shared" si="5963"/>
        <v>0</v>
      </c>
      <c r="O2219" s="17">
        <f t="shared" si="5963"/>
        <v>3500</v>
      </c>
      <c r="P2219" s="17">
        <f t="shared" si="5963"/>
        <v>0</v>
      </c>
      <c r="Q2219" s="17">
        <f t="shared" si="5963"/>
        <v>0</v>
      </c>
      <c r="R2219" s="17">
        <f t="shared" ref="R2219:AG2219" si="5964">SUM(R2215)</f>
        <v>153000</v>
      </c>
      <c r="S2219" s="17">
        <f t="shared" si="5964"/>
        <v>0</v>
      </c>
      <c r="T2219" s="17">
        <f t="shared" si="5964"/>
        <v>0</v>
      </c>
      <c r="U2219" s="17">
        <f t="shared" si="5964"/>
        <v>0</v>
      </c>
      <c r="V2219" s="17">
        <f t="shared" si="5964"/>
        <v>0</v>
      </c>
      <c r="W2219" s="17">
        <f t="shared" si="5964"/>
        <v>0</v>
      </c>
      <c r="X2219" s="17">
        <f t="shared" ref="X2219" si="5965">SUM(X2215)</f>
        <v>153000</v>
      </c>
      <c r="Y2219" s="17">
        <f t="shared" si="5964"/>
        <v>0</v>
      </c>
      <c r="Z2219" s="17">
        <f t="shared" si="5964"/>
        <v>12688</v>
      </c>
      <c r="AA2219" s="17">
        <f t="shared" si="5964"/>
        <v>11000</v>
      </c>
      <c r="AB2219" s="17">
        <f t="shared" si="5964"/>
        <v>11401</v>
      </c>
      <c r="AC2219" s="17">
        <f t="shared" si="5964"/>
        <v>13490</v>
      </c>
      <c r="AD2219" s="17">
        <f t="shared" si="5964"/>
        <v>5540</v>
      </c>
      <c r="AE2219" s="17">
        <f t="shared" si="5964"/>
        <v>0</v>
      </c>
      <c r="AF2219" s="17">
        <f t="shared" si="5964"/>
        <v>0</v>
      </c>
      <c r="AG2219" s="17">
        <f t="shared" si="5964"/>
        <v>11353</v>
      </c>
      <c r="AH2219" s="17">
        <v>65472</v>
      </c>
      <c r="AI2219" s="17">
        <v>87528</v>
      </c>
      <c r="AJ2219" s="17">
        <f t="shared" ref="AJ2219:AY2219" si="5966">SUM(AJ2215)</f>
        <v>0</v>
      </c>
      <c r="AK2219" s="17">
        <f t="shared" si="5966"/>
        <v>450</v>
      </c>
      <c r="AL2219" s="17">
        <f t="shared" si="5966"/>
        <v>0</v>
      </c>
      <c r="AM2219" s="17">
        <f t="shared" si="5966"/>
        <v>0</v>
      </c>
      <c r="AN2219" s="17">
        <f t="shared" si="5966"/>
        <v>0</v>
      </c>
      <c r="AO2219" s="17">
        <f t="shared" si="5966"/>
        <v>0</v>
      </c>
      <c r="AP2219" s="17">
        <f t="shared" ref="AP2219" si="5967">SUM(AP2215)</f>
        <v>450</v>
      </c>
      <c r="AQ2219" s="17">
        <f t="shared" si="5966"/>
        <v>0</v>
      </c>
      <c r="AR2219" s="17">
        <f t="shared" si="5966"/>
        <v>0</v>
      </c>
      <c r="AS2219" s="17">
        <f t="shared" si="5966"/>
        <v>450</v>
      </c>
      <c r="AT2219" s="17">
        <f t="shared" si="5966"/>
        <v>0</v>
      </c>
      <c r="AU2219" s="17">
        <f t="shared" si="5966"/>
        <v>0</v>
      </c>
      <c r="AV2219" s="17">
        <f t="shared" si="5966"/>
        <v>0</v>
      </c>
      <c r="AW2219" s="17">
        <f t="shared" si="5966"/>
        <v>0</v>
      </c>
      <c r="AX2219" s="17">
        <f t="shared" si="5966"/>
        <v>0</v>
      </c>
      <c r="AY2219" s="17">
        <f t="shared" si="5966"/>
        <v>0</v>
      </c>
      <c r="AZ2219" s="17">
        <v>450</v>
      </c>
      <c r="BA2219" s="17">
        <v>0</v>
      </c>
      <c r="BB2219" s="17">
        <f t="shared" ref="BB2219:BQ2219" si="5968">SUM(BB2215)</f>
        <v>3500</v>
      </c>
      <c r="BC2219" s="17">
        <f t="shared" si="5968"/>
        <v>52692</v>
      </c>
      <c r="BD2219" s="17">
        <f t="shared" si="5968"/>
        <v>0</v>
      </c>
      <c r="BE2219" s="17">
        <f t="shared" si="5968"/>
        <v>80814</v>
      </c>
      <c r="BF2219" s="17">
        <f t="shared" si="5968"/>
        <v>0</v>
      </c>
      <c r="BG2219" s="17">
        <f t="shared" si="5968"/>
        <v>0</v>
      </c>
      <c r="BH2219" s="17">
        <f t="shared" ref="BH2219" si="5969">SUM(BH2215)</f>
        <v>137006</v>
      </c>
      <c r="BI2219" s="17">
        <f t="shared" si="5968"/>
        <v>0</v>
      </c>
      <c r="BJ2219" s="17">
        <f t="shared" si="5968"/>
        <v>0</v>
      </c>
      <c r="BK2219" s="17">
        <f t="shared" si="5968"/>
        <v>56192</v>
      </c>
      <c r="BL2219" s="17">
        <f t="shared" si="5968"/>
        <v>500</v>
      </c>
      <c r="BM2219" s="17">
        <f t="shared" si="5968"/>
        <v>0</v>
      </c>
      <c r="BN2219" s="17">
        <f t="shared" si="5968"/>
        <v>0</v>
      </c>
      <c r="BO2219" s="17">
        <f t="shared" si="5968"/>
        <v>0</v>
      </c>
      <c r="BP2219" s="17">
        <f t="shared" si="5968"/>
        <v>80314</v>
      </c>
      <c r="BQ2219" s="17">
        <f t="shared" si="5968"/>
        <v>0</v>
      </c>
      <c r="BR2219" s="17">
        <v>137006</v>
      </c>
      <c r="BS2219" s="17">
        <v>0</v>
      </c>
      <c r="BT2219" s="17">
        <f t="shared" ref="BT2219:BW2219" si="5970">SUM(BT2215)</f>
        <v>2264802</v>
      </c>
      <c r="BU2219" s="17">
        <f t="shared" ref="BU2219:BV2219" si="5971">SUM(BU2215)</f>
        <v>2111705</v>
      </c>
      <c r="BV2219" s="17">
        <f t="shared" si="5971"/>
        <v>1166370</v>
      </c>
      <c r="BW2219" s="17">
        <f t="shared" si="5970"/>
        <v>471230</v>
      </c>
      <c r="BX2219" s="17">
        <f t="shared" ref="BX2219:BZ2219" si="5972">SUM(BX2215)</f>
        <v>173410</v>
      </c>
      <c r="BY2219" s="17">
        <f t="shared" si="5972"/>
        <v>145910</v>
      </c>
      <c r="BZ2219" s="17">
        <f t="shared" si="5972"/>
        <v>151910</v>
      </c>
      <c r="CA2219" s="17">
        <f>BV2219+BW2219</f>
        <v>1637600</v>
      </c>
      <c r="CB2219" s="125">
        <f>IF(BU2219=0,"-",CA2219/BU2219*100)</f>
        <v>77.548710639033388</v>
      </c>
    </row>
    <row r="2220" spans="1:80" x14ac:dyDescent="0.25">
      <c r="A2220" s="134"/>
      <c r="B2220" s="134"/>
      <c r="C2220" s="134"/>
      <c r="D2220" s="136"/>
      <c r="E2220" s="136"/>
      <c r="F2220" s="136"/>
      <c r="G2220" s="138"/>
      <c r="H2220" s="18" t="s">
        <v>86</v>
      </c>
      <c r="I2220" s="17">
        <f>SUM(I2219)</f>
        <v>1834225</v>
      </c>
      <c r="J2220" s="17">
        <f t="shared" si="5960"/>
        <v>2097845</v>
      </c>
      <c r="K2220" s="17">
        <f t="shared" ref="K2220" si="5973">SUM(K2219)</f>
        <v>1988345</v>
      </c>
      <c r="L2220" s="17">
        <f t="shared" si="5962"/>
        <v>109500</v>
      </c>
      <c r="M2220" s="17">
        <f t="shared" ref="M2220:Q2220" si="5974">SUM(M2219)</f>
        <v>106000</v>
      </c>
      <c r="N2220" s="17">
        <f t="shared" si="5974"/>
        <v>0</v>
      </c>
      <c r="O2220" s="17">
        <f t="shared" si="5974"/>
        <v>3500</v>
      </c>
      <c r="P2220" s="17">
        <f t="shared" si="5974"/>
        <v>0</v>
      </c>
      <c r="Q2220" s="17">
        <f t="shared" si="5974"/>
        <v>0</v>
      </c>
      <c r="R2220" s="17">
        <f t="shared" ref="R2220:AG2220" si="5975">SUM(R2219)</f>
        <v>153000</v>
      </c>
      <c r="S2220" s="17">
        <f t="shared" si="5975"/>
        <v>0</v>
      </c>
      <c r="T2220" s="17">
        <f t="shared" si="5975"/>
        <v>0</v>
      </c>
      <c r="U2220" s="17">
        <f t="shared" si="5975"/>
        <v>0</v>
      </c>
      <c r="V2220" s="17">
        <f t="shared" si="5975"/>
        <v>0</v>
      </c>
      <c r="W2220" s="17">
        <f t="shared" si="5975"/>
        <v>0</v>
      </c>
      <c r="X2220" s="17">
        <f t="shared" ref="X2220" si="5976">SUM(X2219)</f>
        <v>153000</v>
      </c>
      <c r="Y2220" s="17">
        <f t="shared" si="5975"/>
        <v>0</v>
      </c>
      <c r="Z2220" s="17">
        <f t="shared" si="5975"/>
        <v>12688</v>
      </c>
      <c r="AA2220" s="17">
        <f t="shared" si="5975"/>
        <v>11000</v>
      </c>
      <c r="AB2220" s="17">
        <f t="shared" si="5975"/>
        <v>11401</v>
      </c>
      <c r="AC2220" s="17">
        <f t="shared" si="5975"/>
        <v>13490</v>
      </c>
      <c r="AD2220" s="17">
        <f t="shared" si="5975"/>
        <v>5540</v>
      </c>
      <c r="AE2220" s="17">
        <f t="shared" si="5975"/>
        <v>0</v>
      </c>
      <c r="AF2220" s="17">
        <f t="shared" si="5975"/>
        <v>0</v>
      </c>
      <c r="AG2220" s="17">
        <f t="shared" si="5975"/>
        <v>11353</v>
      </c>
      <c r="AH2220" s="17">
        <v>65472</v>
      </c>
      <c r="AI2220" s="17">
        <v>87528</v>
      </c>
      <c r="AJ2220" s="17">
        <f t="shared" ref="AJ2220:AY2220" si="5977">SUM(AJ2219)</f>
        <v>0</v>
      </c>
      <c r="AK2220" s="17">
        <f t="shared" si="5977"/>
        <v>450</v>
      </c>
      <c r="AL2220" s="17">
        <f t="shared" si="5977"/>
        <v>0</v>
      </c>
      <c r="AM2220" s="17">
        <f t="shared" si="5977"/>
        <v>0</v>
      </c>
      <c r="AN2220" s="17">
        <f t="shared" si="5977"/>
        <v>0</v>
      </c>
      <c r="AO2220" s="17">
        <f t="shared" si="5977"/>
        <v>0</v>
      </c>
      <c r="AP2220" s="17">
        <f t="shared" ref="AP2220" si="5978">SUM(AP2219)</f>
        <v>450</v>
      </c>
      <c r="AQ2220" s="17">
        <f t="shared" si="5977"/>
        <v>0</v>
      </c>
      <c r="AR2220" s="17">
        <f t="shared" si="5977"/>
        <v>0</v>
      </c>
      <c r="AS2220" s="17">
        <f t="shared" si="5977"/>
        <v>450</v>
      </c>
      <c r="AT2220" s="17">
        <f t="shared" si="5977"/>
        <v>0</v>
      </c>
      <c r="AU2220" s="17">
        <f t="shared" si="5977"/>
        <v>0</v>
      </c>
      <c r="AV2220" s="17">
        <f t="shared" si="5977"/>
        <v>0</v>
      </c>
      <c r="AW2220" s="17">
        <f t="shared" si="5977"/>
        <v>0</v>
      </c>
      <c r="AX2220" s="17">
        <f t="shared" si="5977"/>
        <v>0</v>
      </c>
      <c r="AY2220" s="17">
        <f t="shared" si="5977"/>
        <v>0</v>
      </c>
      <c r="AZ2220" s="17">
        <v>450</v>
      </c>
      <c r="BA2220" s="17">
        <v>0</v>
      </c>
      <c r="BB2220" s="17">
        <f t="shared" ref="BB2220:BQ2220" si="5979">SUM(BB2219)</f>
        <v>3500</v>
      </c>
      <c r="BC2220" s="17">
        <f t="shared" si="5979"/>
        <v>52692</v>
      </c>
      <c r="BD2220" s="17">
        <f t="shared" si="5979"/>
        <v>0</v>
      </c>
      <c r="BE2220" s="17">
        <f t="shared" si="5979"/>
        <v>80814</v>
      </c>
      <c r="BF2220" s="17">
        <f t="shared" si="5979"/>
        <v>0</v>
      </c>
      <c r="BG2220" s="17">
        <f t="shared" si="5979"/>
        <v>0</v>
      </c>
      <c r="BH2220" s="17">
        <f t="shared" ref="BH2220" si="5980">SUM(BH2219)</f>
        <v>137006</v>
      </c>
      <c r="BI2220" s="17">
        <f t="shared" si="5979"/>
        <v>0</v>
      </c>
      <c r="BJ2220" s="17">
        <f t="shared" si="5979"/>
        <v>0</v>
      </c>
      <c r="BK2220" s="17">
        <f t="shared" si="5979"/>
        <v>56192</v>
      </c>
      <c r="BL2220" s="17">
        <f t="shared" si="5979"/>
        <v>500</v>
      </c>
      <c r="BM2220" s="17">
        <f t="shared" si="5979"/>
        <v>0</v>
      </c>
      <c r="BN2220" s="17">
        <f t="shared" si="5979"/>
        <v>0</v>
      </c>
      <c r="BO2220" s="17">
        <f t="shared" si="5979"/>
        <v>0</v>
      </c>
      <c r="BP2220" s="17">
        <f t="shared" si="5979"/>
        <v>80314</v>
      </c>
      <c r="BQ2220" s="17">
        <f t="shared" si="5979"/>
        <v>0</v>
      </c>
      <c r="BR2220" s="17">
        <v>137006</v>
      </c>
      <c r="BS2220" s="17">
        <v>0</v>
      </c>
      <c r="BT2220" s="17">
        <f t="shared" ref="BT2220:BW2220" si="5981">SUM(BT2219)</f>
        <v>2264802</v>
      </c>
      <c r="BU2220" s="17">
        <f t="shared" ref="BU2220:BV2220" si="5982">SUM(BU2219)</f>
        <v>2111705</v>
      </c>
      <c r="BV2220" s="17">
        <f t="shared" si="5982"/>
        <v>1166370</v>
      </c>
      <c r="BW2220" s="17">
        <f t="shared" si="5981"/>
        <v>471230</v>
      </c>
      <c r="BX2220" s="17">
        <f t="shared" ref="BX2220" si="5983">SUM(BX2219)</f>
        <v>173410</v>
      </c>
      <c r="BY2220" s="17">
        <f t="shared" ref="BY2220" si="5984">SUM(BY2219)</f>
        <v>145910</v>
      </c>
      <c r="BZ2220" s="17">
        <f t="shared" ref="BZ2220" si="5985">SUM(BZ2219)</f>
        <v>151910</v>
      </c>
      <c r="CA2220" s="17">
        <f>BV2220+BW2220</f>
        <v>1637600</v>
      </c>
      <c r="CB2220" s="125">
        <f>IF(BU2220=0,"-",CA2220/BU2220*100)</f>
        <v>77.548710639033388</v>
      </c>
    </row>
    <row r="2221" spans="1:80" x14ac:dyDescent="0.25">
      <c r="A2221" s="139"/>
      <c r="B2221" s="139"/>
      <c r="C2221" s="139"/>
      <c r="D2221" s="140"/>
      <c r="E2221" s="140"/>
      <c r="F2221" s="140"/>
      <c r="G2221" s="141"/>
      <c r="X2221">
        <f t="shared" si="5923"/>
        <v>0</v>
      </c>
      <c r="AH2221">
        <v>0</v>
      </c>
      <c r="AI2221">
        <v>0</v>
      </c>
      <c r="AP2221">
        <f t="shared" si="5924"/>
        <v>0</v>
      </c>
      <c r="AZ2221">
        <v>0</v>
      </c>
      <c r="BA2221">
        <v>0</v>
      </c>
      <c r="BH2221">
        <f t="shared" si="5925"/>
        <v>0</v>
      </c>
      <c r="BR2221">
        <v>0</v>
      </c>
      <c r="BS2221">
        <v>0</v>
      </c>
      <c r="BU2221">
        <v>0</v>
      </c>
      <c r="BV2221">
        <v>0</v>
      </c>
      <c r="BW2221">
        <f t="shared" si="5911"/>
        <v>0</v>
      </c>
      <c r="CA2221">
        <f>BV2221+BW2221</f>
        <v>0</v>
      </c>
      <c r="CB2221" s="126" t="str">
        <f>IF(BU2221=0,"-",CA2221/BU2221*100)</f>
        <v>-</v>
      </c>
    </row>
    <row r="2222" spans="1:80" ht="15.75" thickBot="1" x14ac:dyDescent="0.3">
      <c r="A2222" s="13" t="s">
        <v>1</v>
      </c>
      <c r="B2222" s="13" t="s">
        <v>1</v>
      </c>
      <c r="C2222" s="13" t="s">
        <v>1</v>
      </c>
      <c r="D2222" s="74" t="s">
        <v>1</v>
      </c>
      <c r="E2222" s="74" t="s">
        <v>1</v>
      </c>
      <c r="F2222" s="74" t="s">
        <v>1</v>
      </c>
      <c r="G2222" s="13" t="s">
        <v>1</v>
      </c>
      <c r="H2222" s="19" t="s">
        <v>1</v>
      </c>
      <c r="I2222" s="19" t="s">
        <v>1</v>
      </c>
      <c r="J2222" s="19"/>
      <c r="K2222" s="19" t="s">
        <v>1</v>
      </c>
      <c r="L2222" s="19"/>
      <c r="M2222" s="19" t="s">
        <v>1</v>
      </c>
      <c r="N2222" s="19" t="s">
        <v>1</v>
      </c>
      <c r="O2222" s="19" t="s">
        <v>1</v>
      </c>
      <c r="P2222" s="31"/>
      <c r="Q2222" s="19" t="s">
        <v>1</v>
      </c>
      <c r="R2222" s="19" t="s">
        <v>1</v>
      </c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19"/>
      <c r="AF2222" s="19"/>
      <c r="AG2222" s="19"/>
      <c r="AH2222" s="19">
        <v>0</v>
      </c>
      <c r="AI2222" s="19">
        <v>0</v>
      </c>
      <c r="AJ2222" s="19" t="s">
        <v>1</v>
      </c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>
        <v>0</v>
      </c>
      <c r="BA2222" s="19">
        <v>0</v>
      </c>
      <c r="BB2222" s="19" t="s">
        <v>1</v>
      </c>
      <c r="BC2222" s="19"/>
      <c r="BD2222" s="19"/>
      <c r="BE2222" s="19"/>
      <c r="BF2222" s="19"/>
      <c r="BG2222" s="19"/>
      <c r="BH2222" s="19"/>
      <c r="BI2222" s="19"/>
      <c r="BJ2222" s="19"/>
      <c r="BK2222" s="19"/>
      <c r="BL2222" s="19"/>
      <c r="BM2222" s="19"/>
      <c r="BN2222" s="19"/>
      <c r="BO2222" s="19"/>
      <c r="BP2222" s="19"/>
      <c r="BQ2222" s="19"/>
      <c r="BR2222" s="19">
        <v>0</v>
      </c>
      <c r="BS2222" s="19">
        <v>0</v>
      </c>
      <c r="BT2222" s="19"/>
      <c r="BU2222" s="19"/>
      <c r="BV2222" s="19"/>
      <c r="BW2222" s="19">
        <f t="shared" si="5911"/>
        <v>0</v>
      </c>
      <c r="BX2222" s="19"/>
      <c r="BY2222" s="19"/>
      <c r="BZ2222" s="19"/>
      <c r="CA2222" s="19">
        <f>BV2222+BW2222</f>
        <v>0</v>
      </c>
      <c r="CB2222" s="127"/>
    </row>
    <row r="2223" spans="1:80" ht="69.75" customHeight="1" thickBot="1" x14ac:dyDescent="0.3">
      <c r="A2223" s="5" t="s">
        <v>4</v>
      </c>
      <c r="B2223" s="5" t="s">
        <v>5</v>
      </c>
      <c r="C2223" s="5" t="s">
        <v>6</v>
      </c>
      <c r="D2223" s="80" t="s">
        <v>1</v>
      </c>
      <c r="E2223" s="88" t="s">
        <v>7</v>
      </c>
      <c r="F2223" s="88" t="s">
        <v>8</v>
      </c>
      <c r="G2223" s="5" t="s">
        <v>9</v>
      </c>
      <c r="H2223" s="5" t="s">
        <v>10</v>
      </c>
      <c r="I2223" s="5" t="s">
        <v>11</v>
      </c>
      <c r="J2223" s="5" t="s">
        <v>1809</v>
      </c>
      <c r="K2223" s="5" t="s">
        <v>12</v>
      </c>
      <c r="L2223" s="5" t="s">
        <v>13</v>
      </c>
      <c r="M2223" s="5" t="s">
        <v>14</v>
      </c>
      <c r="N2223" s="5" t="s">
        <v>15</v>
      </c>
      <c r="O2223" s="5" t="s">
        <v>16</v>
      </c>
      <c r="P2223" s="5" t="s">
        <v>17</v>
      </c>
      <c r="Q2223" s="5" t="s">
        <v>18</v>
      </c>
      <c r="R2223" s="71" t="s">
        <v>14</v>
      </c>
      <c r="S2223" s="71" t="s">
        <v>1843</v>
      </c>
      <c r="T2223" s="71" t="s">
        <v>1797</v>
      </c>
      <c r="U2223" s="71" t="s">
        <v>1832</v>
      </c>
      <c r="V2223" s="71" t="s">
        <v>1833</v>
      </c>
      <c r="W2223" s="71" t="s">
        <v>1834</v>
      </c>
      <c r="X2223" s="71" t="s">
        <v>1847</v>
      </c>
      <c r="Y2223" s="71" t="s">
        <v>1844</v>
      </c>
      <c r="Z2223" s="71" t="s">
        <v>1835</v>
      </c>
      <c r="AA2223" s="71" t="s">
        <v>1836</v>
      </c>
      <c r="AB2223" s="71" t="s">
        <v>1837</v>
      </c>
      <c r="AC2223" s="71" t="s">
        <v>1838</v>
      </c>
      <c r="AD2223" s="71" t="s">
        <v>1839</v>
      </c>
      <c r="AE2223" s="71" t="s">
        <v>1840</v>
      </c>
      <c r="AF2223" s="71" t="s">
        <v>1845</v>
      </c>
      <c r="AG2223" s="71" t="s">
        <v>1846</v>
      </c>
      <c r="AH2223" s="71" t="s">
        <v>1841</v>
      </c>
      <c r="AI2223" s="71" t="s">
        <v>1842</v>
      </c>
      <c r="AJ2223" s="72" t="s">
        <v>15</v>
      </c>
      <c r="AK2223" s="72" t="s">
        <v>1843</v>
      </c>
      <c r="AL2223" s="72" t="s">
        <v>1797</v>
      </c>
      <c r="AM2223" s="72" t="s">
        <v>1832</v>
      </c>
      <c r="AN2223" s="72" t="s">
        <v>1833</v>
      </c>
      <c r="AO2223" s="72" t="s">
        <v>1834</v>
      </c>
      <c r="AP2223" s="72" t="s">
        <v>1848</v>
      </c>
      <c r="AQ2223" s="72" t="s">
        <v>1844</v>
      </c>
      <c r="AR2223" s="72" t="s">
        <v>1835</v>
      </c>
      <c r="AS2223" s="72" t="s">
        <v>1836</v>
      </c>
      <c r="AT2223" s="72" t="s">
        <v>1837</v>
      </c>
      <c r="AU2223" s="72" t="s">
        <v>1838</v>
      </c>
      <c r="AV2223" s="72" t="s">
        <v>1839</v>
      </c>
      <c r="AW2223" s="72" t="s">
        <v>1840</v>
      </c>
      <c r="AX2223" s="72" t="s">
        <v>1845</v>
      </c>
      <c r="AY2223" s="72" t="s">
        <v>1846</v>
      </c>
      <c r="AZ2223" s="72" t="s">
        <v>1841</v>
      </c>
      <c r="BA2223" s="72" t="s">
        <v>1842</v>
      </c>
      <c r="BB2223" s="73" t="s">
        <v>16</v>
      </c>
      <c r="BC2223" s="73" t="s">
        <v>1843</v>
      </c>
      <c r="BD2223" s="73" t="s">
        <v>1797</v>
      </c>
      <c r="BE2223" s="73" t="s">
        <v>1832</v>
      </c>
      <c r="BF2223" s="73" t="s">
        <v>1833</v>
      </c>
      <c r="BG2223" s="73" t="s">
        <v>1834</v>
      </c>
      <c r="BH2223" s="73" t="s">
        <v>1849</v>
      </c>
      <c r="BI2223" s="73" t="s">
        <v>1844</v>
      </c>
      <c r="BJ2223" s="73" t="s">
        <v>1835</v>
      </c>
      <c r="BK2223" s="73" t="s">
        <v>1836</v>
      </c>
      <c r="BL2223" s="73" t="s">
        <v>1837</v>
      </c>
      <c r="BM2223" s="73" t="s">
        <v>1838</v>
      </c>
      <c r="BN2223" s="73" t="s">
        <v>1839</v>
      </c>
      <c r="BO2223" s="73" t="s">
        <v>1840</v>
      </c>
      <c r="BP2223" s="73" t="s">
        <v>1845</v>
      </c>
      <c r="BQ2223" s="73" t="s">
        <v>1846</v>
      </c>
      <c r="BR2223" s="73" t="s">
        <v>1841</v>
      </c>
      <c r="BS2223" s="73" t="s">
        <v>1842</v>
      </c>
      <c r="BT2223" s="5" t="s">
        <v>1911</v>
      </c>
      <c r="BU2223" s="5" t="s">
        <v>1942</v>
      </c>
      <c r="BV2223" s="5" t="s">
        <v>1943</v>
      </c>
      <c r="BW2223" s="5" t="s">
        <v>1944</v>
      </c>
      <c r="BX2223" s="5" t="s">
        <v>1945</v>
      </c>
      <c r="BY2223" s="5" t="s">
        <v>1946</v>
      </c>
      <c r="BZ2223" s="5" t="s">
        <v>1947</v>
      </c>
      <c r="CA2223" s="5" t="s">
        <v>1948</v>
      </c>
      <c r="CB2223" s="120" t="s">
        <v>1916</v>
      </c>
    </row>
    <row r="2224" spans="1:80" x14ac:dyDescent="0.25">
      <c r="A2224" s="6" t="s">
        <v>1</v>
      </c>
      <c r="B2224" s="6" t="s">
        <v>1</v>
      </c>
      <c r="C2224" s="6" t="s">
        <v>1</v>
      </c>
      <c r="D2224" s="81" t="s">
        <v>1</v>
      </c>
      <c r="E2224" s="81" t="s">
        <v>1</v>
      </c>
      <c r="F2224" s="94" t="s">
        <v>1</v>
      </c>
      <c r="G2224" s="7" t="s">
        <v>1</v>
      </c>
      <c r="H2224" s="8" t="s">
        <v>1</v>
      </c>
      <c r="I2224" s="9" t="s">
        <v>19</v>
      </c>
      <c r="J2224" s="9">
        <v>1</v>
      </c>
      <c r="K2224" s="9" t="s">
        <v>20</v>
      </c>
      <c r="L2224" s="9" t="s">
        <v>21</v>
      </c>
      <c r="M2224" s="9" t="s">
        <v>22</v>
      </c>
      <c r="N2224" s="9" t="s">
        <v>23</v>
      </c>
      <c r="O2224" s="9" t="s">
        <v>24</v>
      </c>
      <c r="P2224" s="9" t="s">
        <v>25</v>
      </c>
      <c r="Q2224" s="9" t="s">
        <v>26</v>
      </c>
      <c r="R2224" s="9">
        <v>1</v>
      </c>
      <c r="S2224" s="9">
        <v>2</v>
      </c>
      <c r="T2224" s="9">
        <v>3</v>
      </c>
      <c r="U2224" s="9">
        <v>4</v>
      </c>
      <c r="V2224" s="9">
        <v>5</v>
      </c>
      <c r="W2224" s="9">
        <v>6</v>
      </c>
      <c r="X2224" s="9">
        <v>7</v>
      </c>
      <c r="Y2224" s="9">
        <v>8</v>
      </c>
      <c r="Z2224" s="9">
        <v>9</v>
      </c>
      <c r="AA2224" s="9">
        <v>10</v>
      </c>
      <c r="AB2224" s="9">
        <v>11</v>
      </c>
      <c r="AC2224" s="9">
        <v>12</v>
      </c>
      <c r="AD2224" s="9">
        <v>13</v>
      </c>
      <c r="AE2224" s="9">
        <v>14</v>
      </c>
      <c r="AF2224" s="9">
        <v>15</v>
      </c>
      <c r="AG2224" s="9">
        <v>16</v>
      </c>
      <c r="AH2224" s="9">
        <v>20</v>
      </c>
      <c r="AI2224" s="9">
        <v>21</v>
      </c>
      <c r="AJ2224" s="9">
        <v>1</v>
      </c>
      <c r="AK2224" s="9">
        <v>2</v>
      </c>
      <c r="AL2224" s="9">
        <v>3</v>
      </c>
      <c r="AM2224" s="9">
        <v>4</v>
      </c>
      <c r="AN2224" s="9">
        <v>5</v>
      </c>
      <c r="AO2224" s="9">
        <v>6</v>
      </c>
      <c r="AP2224" s="9">
        <v>7</v>
      </c>
      <c r="AQ2224" s="9">
        <v>8</v>
      </c>
      <c r="AR2224" s="9">
        <v>9</v>
      </c>
      <c r="AS2224" s="9">
        <v>10</v>
      </c>
      <c r="AT2224" s="9">
        <v>11</v>
      </c>
      <c r="AU2224" s="9">
        <v>12</v>
      </c>
      <c r="AV2224" s="9">
        <v>13</v>
      </c>
      <c r="AW2224" s="9">
        <v>14</v>
      </c>
      <c r="AX2224" s="9">
        <v>15</v>
      </c>
      <c r="AY2224" s="9">
        <v>16</v>
      </c>
      <c r="AZ2224" s="9">
        <v>20</v>
      </c>
      <c r="BA2224" s="9">
        <v>21</v>
      </c>
      <c r="BB2224" s="9">
        <v>1</v>
      </c>
      <c r="BC2224" s="9">
        <v>2</v>
      </c>
      <c r="BD2224" s="9">
        <v>3</v>
      </c>
      <c r="BE2224" s="9">
        <v>4</v>
      </c>
      <c r="BF2224" s="9">
        <v>5</v>
      </c>
      <c r="BG2224" s="9">
        <v>6</v>
      </c>
      <c r="BH2224" s="9">
        <v>7</v>
      </c>
      <c r="BI2224" s="9">
        <v>8</v>
      </c>
      <c r="BJ2224" s="9">
        <v>9</v>
      </c>
      <c r="BK2224" s="9">
        <v>10</v>
      </c>
      <c r="BL2224" s="9">
        <v>11</v>
      </c>
      <c r="BM2224" s="9">
        <v>12</v>
      </c>
      <c r="BN2224" s="9">
        <v>13</v>
      </c>
      <c r="BO2224" s="9">
        <v>14</v>
      </c>
      <c r="BP2224" s="9">
        <v>15</v>
      </c>
      <c r="BQ2224" s="9">
        <v>16</v>
      </c>
      <c r="BR2224" s="9">
        <v>20</v>
      </c>
      <c r="BS2224" s="9">
        <v>21</v>
      </c>
      <c r="BT2224" s="9">
        <v>1</v>
      </c>
      <c r="BU2224" s="9">
        <v>2</v>
      </c>
      <c r="BV2224" s="9">
        <v>3</v>
      </c>
      <c r="BW2224" s="9" t="s">
        <v>1798</v>
      </c>
      <c r="BX2224" s="9">
        <v>5</v>
      </c>
      <c r="BY2224" s="9">
        <v>6</v>
      </c>
      <c r="BZ2224" s="9">
        <v>7</v>
      </c>
      <c r="CA2224" s="9" t="s">
        <v>1917</v>
      </c>
      <c r="CB2224" s="121">
        <v>9</v>
      </c>
    </row>
    <row r="2225" spans="1:80" x14ac:dyDescent="0.25">
      <c r="A2225" s="1" t="s">
        <v>928</v>
      </c>
      <c r="B2225" s="1" t="s">
        <v>88</v>
      </c>
      <c r="C2225" s="4" t="s">
        <v>1169</v>
      </c>
      <c r="D2225" s="79" t="s">
        <v>1170</v>
      </c>
      <c r="E2225" s="78" t="s">
        <v>1</v>
      </c>
      <c r="F2225" s="78" t="s">
        <v>1</v>
      </c>
      <c r="G2225" s="2" t="s">
        <v>1</v>
      </c>
      <c r="H2225" s="2" t="s">
        <v>1171</v>
      </c>
      <c r="I2225" s="3" t="s">
        <v>1</v>
      </c>
      <c r="J2225" s="3">
        <f t="shared" ref="J2225:J2256" si="5986">SUM(K2225,L2225,P2225,Q2225)</f>
        <v>0</v>
      </c>
      <c r="K2225" s="3" t="s">
        <v>1</v>
      </c>
      <c r="L2225" s="3"/>
      <c r="M2225" s="3" t="s">
        <v>1</v>
      </c>
      <c r="N2225" s="3" t="s">
        <v>1</v>
      </c>
      <c r="O2225" s="3" t="s">
        <v>1</v>
      </c>
      <c r="P2225" s="26"/>
      <c r="Q2225" s="3" t="s">
        <v>1</v>
      </c>
      <c r="R2225" s="3" t="s">
        <v>1</v>
      </c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>
        <v>0</v>
      </c>
      <c r="AI2225" s="3">
        <v>0</v>
      </c>
      <c r="AJ2225" s="3" t="s">
        <v>1</v>
      </c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>
        <v>0</v>
      </c>
      <c r="BA2225" s="3">
        <v>0</v>
      </c>
      <c r="BB2225" s="3" t="s">
        <v>1</v>
      </c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>
        <v>0</v>
      </c>
      <c r="BS2225" s="3">
        <v>0</v>
      </c>
      <c r="BT2225" s="3">
        <v>0</v>
      </c>
      <c r="BU2225" s="3"/>
      <c r="BV2225" s="3"/>
      <c r="BW2225" s="3">
        <f t="shared" si="5911"/>
        <v>0</v>
      </c>
      <c r="BX2225" s="3"/>
      <c r="BY2225" s="3"/>
      <c r="BZ2225" s="3"/>
      <c r="CA2225" s="3">
        <f t="shared" ref="CA2225:CA2256" si="5987">BV2225+BW2225</f>
        <v>0</v>
      </c>
      <c r="CB2225" s="122"/>
    </row>
    <row r="2226" spans="1:80" ht="33.75" x14ac:dyDescent="0.25">
      <c r="A2226" s="1" t="s">
        <v>1</v>
      </c>
      <c r="B2226" s="1" t="s">
        <v>1</v>
      </c>
      <c r="C2226" s="1" t="s">
        <v>1</v>
      </c>
      <c r="D2226" s="78" t="s">
        <v>1</v>
      </c>
      <c r="E2226" s="78" t="s">
        <v>1</v>
      </c>
      <c r="F2226" s="78" t="s">
        <v>1</v>
      </c>
      <c r="G2226" s="2" t="s">
        <v>1</v>
      </c>
      <c r="H2226" s="10" t="s">
        <v>30</v>
      </c>
      <c r="I2226" s="11">
        <f>SUM(I2227,I2235,I2237)</f>
        <v>2505286</v>
      </c>
      <c r="J2226" s="11">
        <f t="shared" si="5986"/>
        <v>2840823</v>
      </c>
      <c r="K2226" s="11">
        <f t="shared" ref="K2226" si="5988">SUM(K2227,K2235,K2237)</f>
        <v>2748040</v>
      </c>
      <c r="L2226" s="11">
        <f t="shared" ref="L2226" si="5989">SUM(M2226:O2226)</f>
        <v>92783</v>
      </c>
      <c r="M2226" s="11">
        <f t="shared" ref="M2226:Q2226" si="5990">SUM(M2227,M2235,M2237)</f>
        <v>88283</v>
      </c>
      <c r="N2226" s="11">
        <f t="shared" si="5990"/>
        <v>0</v>
      </c>
      <c r="O2226" s="11">
        <f t="shared" si="5990"/>
        <v>4500</v>
      </c>
      <c r="P2226" s="11">
        <f t="shared" si="5990"/>
        <v>0</v>
      </c>
      <c r="Q2226" s="11">
        <f t="shared" si="5990"/>
        <v>0</v>
      </c>
      <c r="R2226" s="11">
        <f t="shared" ref="R2226:AG2226" si="5991">SUM(R2227,R2235,R2237)</f>
        <v>88283</v>
      </c>
      <c r="S2226" s="11">
        <f t="shared" si="5991"/>
        <v>0</v>
      </c>
      <c r="T2226" s="11">
        <f t="shared" si="5991"/>
        <v>0</v>
      </c>
      <c r="U2226" s="11">
        <f t="shared" si="5991"/>
        <v>0</v>
      </c>
      <c r="V2226" s="11">
        <f t="shared" si="5991"/>
        <v>0</v>
      </c>
      <c r="W2226" s="11">
        <f t="shared" si="5991"/>
        <v>0</v>
      </c>
      <c r="X2226" s="11">
        <f t="shared" ref="X2226" si="5992">SUM(X2227,X2235,X2237)</f>
        <v>88283</v>
      </c>
      <c r="Y2226" s="11">
        <f t="shared" si="5991"/>
        <v>0</v>
      </c>
      <c r="Z2226" s="11">
        <f t="shared" si="5991"/>
        <v>0</v>
      </c>
      <c r="AA2226" s="11">
        <f t="shared" si="5991"/>
        <v>8200</v>
      </c>
      <c r="AB2226" s="11">
        <f t="shared" si="5991"/>
        <v>0</v>
      </c>
      <c r="AC2226" s="11">
        <f t="shared" si="5991"/>
        <v>10999</v>
      </c>
      <c r="AD2226" s="11">
        <f t="shared" si="5991"/>
        <v>0</v>
      </c>
      <c r="AE2226" s="11">
        <f t="shared" si="5991"/>
        <v>4600</v>
      </c>
      <c r="AF2226" s="11">
        <f t="shared" si="5991"/>
        <v>0</v>
      </c>
      <c r="AG2226" s="11">
        <f t="shared" si="5991"/>
        <v>0</v>
      </c>
      <c r="AH2226" s="11">
        <v>23799</v>
      </c>
      <c r="AI2226" s="11">
        <v>64484</v>
      </c>
      <c r="AJ2226" s="11">
        <f t="shared" ref="AJ2226:AY2226" si="5993">SUM(AJ2227,AJ2235,AJ2237)</f>
        <v>0</v>
      </c>
      <c r="AK2226" s="11">
        <f t="shared" si="5993"/>
        <v>0</v>
      </c>
      <c r="AL2226" s="11">
        <f t="shared" si="5993"/>
        <v>0</v>
      </c>
      <c r="AM2226" s="11">
        <f t="shared" si="5993"/>
        <v>0</v>
      </c>
      <c r="AN2226" s="11">
        <f t="shared" si="5993"/>
        <v>0</v>
      </c>
      <c r="AO2226" s="11">
        <f t="shared" si="5993"/>
        <v>0</v>
      </c>
      <c r="AP2226" s="11">
        <f t="shared" ref="AP2226" si="5994">SUM(AP2227,AP2235,AP2237)</f>
        <v>0</v>
      </c>
      <c r="AQ2226" s="11">
        <f t="shared" si="5993"/>
        <v>0</v>
      </c>
      <c r="AR2226" s="11">
        <f t="shared" si="5993"/>
        <v>0</v>
      </c>
      <c r="AS2226" s="11">
        <f t="shared" si="5993"/>
        <v>0</v>
      </c>
      <c r="AT2226" s="11">
        <f t="shared" si="5993"/>
        <v>0</v>
      </c>
      <c r="AU2226" s="11">
        <f t="shared" si="5993"/>
        <v>0</v>
      </c>
      <c r="AV2226" s="11">
        <f t="shared" si="5993"/>
        <v>0</v>
      </c>
      <c r="AW2226" s="11">
        <f t="shared" si="5993"/>
        <v>0</v>
      </c>
      <c r="AX2226" s="11">
        <f t="shared" si="5993"/>
        <v>0</v>
      </c>
      <c r="AY2226" s="11">
        <f t="shared" si="5993"/>
        <v>0</v>
      </c>
      <c r="AZ2226" s="11">
        <v>0</v>
      </c>
      <c r="BA2226" s="11">
        <v>0</v>
      </c>
      <c r="BB2226" s="11">
        <f t="shared" ref="BB2226:BQ2226" si="5995">SUM(BB2227,BB2235,BB2237)</f>
        <v>4500</v>
      </c>
      <c r="BC2226" s="11">
        <f t="shared" si="5995"/>
        <v>81517</v>
      </c>
      <c r="BD2226" s="11">
        <f t="shared" si="5995"/>
        <v>0</v>
      </c>
      <c r="BE2226" s="11">
        <f t="shared" si="5995"/>
        <v>70608</v>
      </c>
      <c r="BF2226" s="11">
        <f t="shared" si="5995"/>
        <v>0</v>
      </c>
      <c r="BG2226" s="11">
        <f t="shared" si="5995"/>
        <v>0</v>
      </c>
      <c r="BH2226" s="11">
        <f t="shared" ref="BH2226" si="5996">SUM(BH2227,BH2235,BH2237)</f>
        <v>156625</v>
      </c>
      <c r="BI2226" s="11">
        <f t="shared" si="5995"/>
        <v>0</v>
      </c>
      <c r="BJ2226" s="11">
        <f t="shared" si="5995"/>
        <v>0</v>
      </c>
      <c r="BK2226" s="11">
        <f t="shared" si="5995"/>
        <v>81517</v>
      </c>
      <c r="BL2226" s="11">
        <f t="shared" si="5995"/>
        <v>0</v>
      </c>
      <c r="BM2226" s="11">
        <f t="shared" si="5995"/>
        <v>1200</v>
      </c>
      <c r="BN2226" s="11">
        <f t="shared" si="5995"/>
        <v>0</v>
      </c>
      <c r="BO2226" s="11">
        <f t="shared" si="5995"/>
        <v>0</v>
      </c>
      <c r="BP2226" s="11">
        <f t="shared" si="5995"/>
        <v>70608</v>
      </c>
      <c r="BQ2226" s="11">
        <f t="shared" si="5995"/>
        <v>0</v>
      </c>
      <c r="BR2226" s="11">
        <v>153325</v>
      </c>
      <c r="BS2226" s="11">
        <v>3300</v>
      </c>
      <c r="BT2226" s="11">
        <f t="shared" ref="BT2226:BZ2226" si="5997">SUM(BT2227,BT2235,BT2237)</f>
        <v>2970794</v>
      </c>
      <c r="BU2226" s="11">
        <f t="shared" si="5997"/>
        <v>2891550</v>
      </c>
      <c r="BV2226" s="11">
        <f t="shared" si="5997"/>
        <v>1567868</v>
      </c>
      <c r="BW2226" s="11">
        <f t="shared" si="5997"/>
        <v>702840</v>
      </c>
      <c r="BX2226" s="11">
        <f t="shared" si="5997"/>
        <v>232895</v>
      </c>
      <c r="BY2226" s="11">
        <f t="shared" si="5997"/>
        <v>235305</v>
      </c>
      <c r="BZ2226" s="11">
        <f t="shared" si="5997"/>
        <v>234640</v>
      </c>
      <c r="CA2226" s="11">
        <f t="shared" si="5987"/>
        <v>2270708</v>
      </c>
      <c r="CB2226" s="123">
        <f t="shared" ref="CB2226:CB2255" si="5998">IF(BU2226=0,"-",CA2226/BU2226*100)</f>
        <v>78.529093392817003</v>
      </c>
    </row>
    <row r="2227" spans="1:80" x14ac:dyDescent="0.25">
      <c r="A2227" s="4" t="s">
        <v>928</v>
      </c>
      <c r="B2227" s="4" t="s">
        <v>88</v>
      </c>
      <c r="C2227" s="4" t="s">
        <v>1169</v>
      </c>
      <c r="D2227" s="79" t="s">
        <v>1170</v>
      </c>
      <c r="E2227" s="78" t="s">
        <v>31</v>
      </c>
      <c r="F2227" s="78" t="s">
        <v>1</v>
      </c>
      <c r="G2227" s="2" t="s">
        <v>1</v>
      </c>
      <c r="H2227" s="2" t="s">
        <v>32</v>
      </c>
      <c r="I2227" s="12">
        <f>SUM(I2228,I2229)</f>
        <v>2141336</v>
      </c>
      <c r="J2227" s="12">
        <f t="shared" si="5986"/>
        <v>2398193</v>
      </c>
      <c r="K2227" s="12">
        <f t="shared" ref="K2227" si="5999">SUM(K2228,K2229)</f>
        <v>2376710</v>
      </c>
      <c r="L2227" s="12">
        <f t="shared" ref="L2227:L2255" si="6000">SUM(M2227:O2227)</f>
        <v>21483</v>
      </c>
      <c r="M2227" s="12">
        <f t="shared" ref="M2227:Q2227" si="6001">SUM(M2228,M2229)</f>
        <v>21483</v>
      </c>
      <c r="N2227" s="12">
        <f t="shared" si="6001"/>
        <v>0</v>
      </c>
      <c r="O2227" s="12">
        <f t="shared" si="6001"/>
        <v>0</v>
      </c>
      <c r="P2227" s="12">
        <f t="shared" si="6001"/>
        <v>0</v>
      </c>
      <c r="Q2227" s="12">
        <f t="shared" si="6001"/>
        <v>0</v>
      </c>
      <c r="R2227" s="12">
        <f t="shared" ref="R2227:AG2227" si="6002">SUM(R2228,R2229)</f>
        <v>21483</v>
      </c>
      <c r="S2227" s="12">
        <f t="shared" si="6002"/>
        <v>0</v>
      </c>
      <c r="T2227" s="12">
        <f t="shared" si="6002"/>
        <v>0</v>
      </c>
      <c r="U2227" s="12">
        <f t="shared" si="6002"/>
        <v>0</v>
      </c>
      <c r="V2227" s="12">
        <f t="shared" si="6002"/>
        <v>0</v>
      </c>
      <c r="W2227" s="12">
        <f t="shared" si="6002"/>
        <v>0</v>
      </c>
      <c r="X2227" s="12">
        <f t="shared" ref="X2227" si="6003">SUM(X2228,X2229)</f>
        <v>21483</v>
      </c>
      <c r="Y2227" s="12">
        <f t="shared" si="6002"/>
        <v>0</v>
      </c>
      <c r="Z2227" s="12">
        <f t="shared" si="6002"/>
        <v>0</v>
      </c>
      <c r="AA2227" s="12">
        <f t="shared" si="6002"/>
        <v>0</v>
      </c>
      <c r="AB2227" s="12">
        <f t="shared" si="6002"/>
        <v>0</v>
      </c>
      <c r="AC2227" s="12">
        <f t="shared" si="6002"/>
        <v>3049</v>
      </c>
      <c r="AD2227" s="12">
        <f t="shared" si="6002"/>
        <v>0</v>
      </c>
      <c r="AE2227" s="12">
        <f t="shared" si="6002"/>
        <v>0</v>
      </c>
      <c r="AF2227" s="12">
        <f t="shared" si="6002"/>
        <v>0</v>
      </c>
      <c r="AG2227" s="12">
        <f t="shared" si="6002"/>
        <v>0</v>
      </c>
      <c r="AH2227" s="12">
        <v>3049</v>
      </c>
      <c r="AI2227" s="12">
        <v>18434</v>
      </c>
      <c r="AJ2227" s="12">
        <f t="shared" ref="AJ2227:AY2227" si="6004">SUM(AJ2228,AJ2229)</f>
        <v>0</v>
      </c>
      <c r="AK2227" s="12">
        <f t="shared" si="6004"/>
        <v>0</v>
      </c>
      <c r="AL2227" s="12">
        <f t="shared" si="6004"/>
        <v>0</v>
      </c>
      <c r="AM2227" s="12">
        <f t="shared" si="6004"/>
        <v>0</v>
      </c>
      <c r="AN2227" s="12">
        <f t="shared" si="6004"/>
        <v>0</v>
      </c>
      <c r="AO2227" s="12">
        <f t="shared" si="6004"/>
        <v>0</v>
      </c>
      <c r="AP2227" s="12">
        <f t="shared" ref="AP2227" si="6005">SUM(AP2228,AP2229)</f>
        <v>0</v>
      </c>
      <c r="AQ2227" s="12">
        <f t="shared" si="6004"/>
        <v>0</v>
      </c>
      <c r="AR2227" s="12">
        <f t="shared" si="6004"/>
        <v>0</v>
      </c>
      <c r="AS2227" s="12">
        <f t="shared" si="6004"/>
        <v>0</v>
      </c>
      <c r="AT2227" s="12">
        <f t="shared" si="6004"/>
        <v>0</v>
      </c>
      <c r="AU2227" s="12">
        <f t="shared" si="6004"/>
        <v>0</v>
      </c>
      <c r="AV2227" s="12">
        <f t="shared" si="6004"/>
        <v>0</v>
      </c>
      <c r="AW2227" s="12">
        <f t="shared" si="6004"/>
        <v>0</v>
      </c>
      <c r="AX2227" s="12">
        <f t="shared" si="6004"/>
        <v>0</v>
      </c>
      <c r="AY2227" s="12">
        <f t="shared" si="6004"/>
        <v>0</v>
      </c>
      <c r="AZ2227" s="12">
        <v>0</v>
      </c>
      <c r="BA2227" s="12">
        <v>0</v>
      </c>
      <c r="BB2227" s="12">
        <f t="shared" ref="BB2227:BQ2227" si="6006">SUM(BB2228,BB2229)</f>
        <v>0</v>
      </c>
      <c r="BC2227" s="12">
        <f t="shared" si="6006"/>
        <v>0</v>
      </c>
      <c r="BD2227" s="12">
        <f t="shared" si="6006"/>
        <v>0</v>
      </c>
      <c r="BE2227" s="12">
        <f t="shared" si="6006"/>
        <v>0</v>
      </c>
      <c r="BF2227" s="12">
        <f t="shared" si="6006"/>
        <v>0</v>
      </c>
      <c r="BG2227" s="12">
        <f t="shared" si="6006"/>
        <v>0</v>
      </c>
      <c r="BH2227" s="12">
        <f t="shared" ref="BH2227" si="6007">SUM(BH2228,BH2229)</f>
        <v>0</v>
      </c>
      <c r="BI2227" s="12">
        <f t="shared" si="6006"/>
        <v>0</v>
      </c>
      <c r="BJ2227" s="12">
        <f t="shared" si="6006"/>
        <v>0</v>
      </c>
      <c r="BK2227" s="12">
        <f t="shared" si="6006"/>
        <v>0</v>
      </c>
      <c r="BL2227" s="12">
        <f t="shared" si="6006"/>
        <v>0</v>
      </c>
      <c r="BM2227" s="12">
        <f t="shared" si="6006"/>
        <v>0</v>
      </c>
      <c r="BN2227" s="12">
        <f t="shared" si="6006"/>
        <v>0</v>
      </c>
      <c r="BO2227" s="12">
        <f t="shared" si="6006"/>
        <v>0</v>
      </c>
      <c r="BP2227" s="12">
        <f t="shared" si="6006"/>
        <v>0</v>
      </c>
      <c r="BQ2227" s="12">
        <f t="shared" si="6006"/>
        <v>0</v>
      </c>
      <c r="BR2227" s="12">
        <v>0</v>
      </c>
      <c r="BS2227" s="12">
        <v>0</v>
      </c>
      <c r="BT2227" s="12">
        <f t="shared" ref="BT2227:BZ2227" si="6008">SUM(BT2228,BT2229)</f>
        <v>2506452</v>
      </c>
      <c r="BU2227" s="12">
        <f t="shared" si="6008"/>
        <v>2498508</v>
      </c>
      <c r="BV2227" s="12">
        <f t="shared" si="6008"/>
        <v>1356797</v>
      </c>
      <c r="BW2227" s="12">
        <f t="shared" si="6008"/>
        <v>622880</v>
      </c>
      <c r="BX2227" s="12">
        <f t="shared" si="6008"/>
        <v>203800</v>
      </c>
      <c r="BY2227" s="12">
        <f t="shared" si="6008"/>
        <v>209540</v>
      </c>
      <c r="BZ2227" s="12">
        <f t="shared" si="6008"/>
        <v>209540</v>
      </c>
      <c r="CA2227" s="12">
        <f t="shared" si="5987"/>
        <v>1979677</v>
      </c>
      <c r="CB2227" s="124">
        <f t="shared" si="5998"/>
        <v>79.234367070267524</v>
      </c>
    </row>
    <row r="2228" spans="1:80" x14ac:dyDescent="0.25">
      <c r="A2228" s="4" t="s">
        <v>928</v>
      </c>
      <c r="B2228" s="4" t="s">
        <v>88</v>
      </c>
      <c r="C2228" s="4" t="s">
        <v>1169</v>
      </c>
      <c r="D2228" s="79" t="s">
        <v>1170</v>
      </c>
      <c r="E2228" s="89">
        <v>6111</v>
      </c>
      <c r="F2228" s="79"/>
      <c r="G2228" s="75" t="s">
        <v>1906</v>
      </c>
      <c r="H2228" s="13" t="s">
        <v>33</v>
      </c>
      <c r="I2228" s="14">
        <v>1893995</v>
      </c>
      <c r="J2228" s="14">
        <f t="shared" si="5986"/>
        <v>2165172</v>
      </c>
      <c r="K2228" s="14">
        <v>2147172</v>
      </c>
      <c r="L2228" s="14">
        <f t="shared" si="6000"/>
        <v>18000</v>
      </c>
      <c r="M2228" s="14">
        <v>18000</v>
      </c>
      <c r="N2228" s="14">
        <v>0</v>
      </c>
      <c r="O2228" s="14">
        <v>0</v>
      </c>
      <c r="P2228" s="14">
        <v>0</v>
      </c>
      <c r="Q2228" s="14">
        <v>0</v>
      </c>
      <c r="R2228" s="14">
        <v>18000</v>
      </c>
      <c r="S2228" s="14"/>
      <c r="T2228" s="14"/>
      <c r="U2228" s="14"/>
      <c r="V2228" s="14"/>
      <c r="W2228" s="14"/>
      <c r="X2228" s="14">
        <f t="shared" si="5923"/>
        <v>18000</v>
      </c>
      <c r="Y2228" s="14"/>
      <c r="Z2228" s="14"/>
      <c r="AA2228" s="14"/>
      <c r="AB2228" s="14"/>
      <c r="AC2228" s="14">
        <v>2370</v>
      </c>
      <c r="AD2228" s="14"/>
      <c r="AE2228" s="14"/>
      <c r="AF2228" s="14"/>
      <c r="AG2228" s="14"/>
      <c r="AH2228" s="14">
        <v>2370</v>
      </c>
      <c r="AI2228" s="14">
        <v>15630</v>
      </c>
      <c r="AJ2228" s="14">
        <v>0</v>
      </c>
      <c r="AK2228" s="14"/>
      <c r="AL2228" s="14"/>
      <c r="AM2228" s="14"/>
      <c r="AN2228" s="14"/>
      <c r="AO2228" s="14"/>
      <c r="AP2228" s="14">
        <f t="shared" si="5924"/>
        <v>0</v>
      </c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>
        <v>0</v>
      </c>
      <c r="BA2228" s="14">
        <v>0</v>
      </c>
      <c r="BB2228" s="14">
        <v>0</v>
      </c>
      <c r="BC2228" s="14"/>
      <c r="BD2228" s="14"/>
      <c r="BE2228" s="14"/>
      <c r="BF2228" s="14"/>
      <c r="BG2228" s="14"/>
      <c r="BH2228" s="14">
        <f t="shared" si="5925"/>
        <v>0</v>
      </c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>
        <v>0</v>
      </c>
      <c r="BS2228" s="14">
        <v>0</v>
      </c>
      <c r="BT2228" s="14">
        <v>2273431</v>
      </c>
      <c r="BU2228" s="14">
        <v>2255431</v>
      </c>
      <c r="BV2228" s="14">
        <v>1181286</v>
      </c>
      <c r="BW2228" s="14">
        <f t="shared" si="5911"/>
        <v>582000</v>
      </c>
      <c r="BX2228" s="14">
        <v>202000</v>
      </c>
      <c r="BY2228" s="14">
        <v>190000</v>
      </c>
      <c r="BZ2228" s="14">
        <v>190000</v>
      </c>
      <c r="CA2228" s="14">
        <f t="shared" si="5987"/>
        <v>1763286</v>
      </c>
      <c r="CB2228" s="122">
        <f t="shared" si="5998"/>
        <v>78.17955858547657</v>
      </c>
    </row>
    <row r="2229" spans="1:80" x14ac:dyDescent="0.25">
      <c r="A2229" s="1" t="s">
        <v>928</v>
      </c>
      <c r="B2229" s="1" t="s">
        <v>88</v>
      </c>
      <c r="C2229" s="1" t="s">
        <v>1169</v>
      </c>
      <c r="D2229" s="82" t="s">
        <v>1170</v>
      </c>
      <c r="E2229" s="82" t="s">
        <v>34</v>
      </c>
      <c r="F2229" s="79" t="s">
        <v>1</v>
      </c>
      <c r="G2229" s="13" t="s">
        <v>1</v>
      </c>
      <c r="H2229" s="2" t="s">
        <v>35</v>
      </c>
      <c r="I2229" s="12">
        <f>SUM(I2230:I2234)</f>
        <v>247341</v>
      </c>
      <c r="J2229" s="12">
        <f t="shared" si="5986"/>
        <v>233021</v>
      </c>
      <c r="K2229" s="12">
        <f t="shared" ref="K2229" si="6009">SUM(K2230:K2234)</f>
        <v>229538</v>
      </c>
      <c r="L2229" s="12">
        <f t="shared" si="6000"/>
        <v>3483</v>
      </c>
      <c r="M2229" s="12">
        <f t="shared" ref="M2229:Q2229" si="6010">SUM(M2230:M2234)</f>
        <v>3483</v>
      </c>
      <c r="N2229" s="12">
        <f t="shared" si="6010"/>
        <v>0</v>
      </c>
      <c r="O2229" s="12">
        <f t="shared" si="6010"/>
        <v>0</v>
      </c>
      <c r="P2229" s="12">
        <f t="shared" si="6010"/>
        <v>0</v>
      </c>
      <c r="Q2229" s="12">
        <f t="shared" si="6010"/>
        <v>0</v>
      </c>
      <c r="R2229" s="12">
        <f t="shared" ref="R2229:AG2229" si="6011">SUM(R2230:R2234)</f>
        <v>3483</v>
      </c>
      <c r="S2229" s="12">
        <f t="shared" si="6011"/>
        <v>0</v>
      </c>
      <c r="T2229" s="12">
        <f t="shared" si="6011"/>
        <v>0</v>
      </c>
      <c r="U2229" s="12">
        <f t="shared" si="6011"/>
        <v>0</v>
      </c>
      <c r="V2229" s="12">
        <f t="shared" si="6011"/>
        <v>0</v>
      </c>
      <c r="W2229" s="12">
        <f t="shared" si="6011"/>
        <v>0</v>
      </c>
      <c r="X2229" s="12">
        <f t="shared" si="6011"/>
        <v>3483</v>
      </c>
      <c r="Y2229" s="12">
        <f t="shared" si="6011"/>
        <v>0</v>
      </c>
      <c r="Z2229" s="12">
        <f t="shared" si="6011"/>
        <v>0</v>
      </c>
      <c r="AA2229" s="12">
        <f t="shared" si="6011"/>
        <v>0</v>
      </c>
      <c r="AB2229" s="12">
        <f t="shared" si="6011"/>
        <v>0</v>
      </c>
      <c r="AC2229" s="12">
        <f t="shared" si="6011"/>
        <v>679</v>
      </c>
      <c r="AD2229" s="12">
        <f t="shared" si="6011"/>
        <v>0</v>
      </c>
      <c r="AE2229" s="12">
        <f t="shared" si="6011"/>
        <v>0</v>
      </c>
      <c r="AF2229" s="12">
        <f t="shared" si="6011"/>
        <v>0</v>
      </c>
      <c r="AG2229" s="12">
        <f t="shared" si="6011"/>
        <v>0</v>
      </c>
      <c r="AH2229" s="12">
        <v>679</v>
      </c>
      <c r="AI2229" s="12">
        <v>2804</v>
      </c>
      <c r="AJ2229" s="12">
        <f t="shared" ref="AJ2229:AY2229" si="6012">SUM(AJ2230:AJ2234)</f>
        <v>0</v>
      </c>
      <c r="AK2229" s="12">
        <f t="shared" si="6012"/>
        <v>0</v>
      </c>
      <c r="AL2229" s="12">
        <f t="shared" si="6012"/>
        <v>0</v>
      </c>
      <c r="AM2229" s="12">
        <f t="shared" si="6012"/>
        <v>0</v>
      </c>
      <c r="AN2229" s="12">
        <f t="shared" si="6012"/>
        <v>0</v>
      </c>
      <c r="AO2229" s="12">
        <f t="shared" si="6012"/>
        <v>0</v>
      </c>
      <c r="AP2229" s="12">
        <f t="shared" si="6012"/>
        <v>0</v>
      </c>
      <c r="AQ2229" s="12">
        <f t="shared" si="6012"/>
        <v>0</v>
      </c>
      <c r="AR2229" s="12">
        <f t="shared" si="6012"/>
        <v>0</v>
      </c>
      <c r="AS2229" s="12">
        <f t="shared" si="6012"/>
        <v>0</v>
      </c>
      <c r="AT2229" s="12">
        <f t="shared" si="6012"/>
        <v>0</v>
      </c>
      <c r="AU2229" s="12">
        <f t="shared" si="6012"/>
        <v>0</v>
      </c>
      <c r="AV2229" s="12">
        <f t="shared" si="6012"/>
        <v>0</v>
      </c>
      <c r="AW2229" s="12">
        <f t="shared" si="6012"/>
        <v>0</v>
      </c>
      <c r="AX2229" s="12">
        <f t="shared" si="6012"/>
        <v>0</v>
      </c>
      <c r="AY2229" s="12">
        <f t="shared" si="6012"/>
        <v>0</v>
      </c>
      <c r="AZ2229" s="12">
        <v>0</v>
      </c>
      <c r="BA2229" s="12">
        <v>0</v>
      </c>
      <c r="BB2229" s="12">
        <f t="shared" ref="BB2229:BQ2229" si="6013">SUM(BB2230:BB2234)</f>
        <v>0</v>
      </c>
      <c r="BC2229" s="12">
        <f t="shared" si="6013"/>
        <v>0</v>
      </c>
      <c r="BD2229" s="12">
        <f t="shared" si="6013"/>
        <v>0</v>
      </c>
      <c r="BE2229" s="12">
        <f t="shared" si="6013"/>
        <v>0</v>
      </c>
      <c r="BF2229" s="12">
        <f t="shared" si="6013"/>
        <v>0</v>
      </c>
      <c r="BG2229" s="12">
        <f t="shared" si="6013"/>
        <v>0</v>
      </c>
      <c r="BH2229" s="12">
        <f t="shared" si="6013"/>
        <v>0</v>
      </c>
      <c r="BI2229" s="12">
        <f t="shared" si="6013"/>
        <v>0</v>
      </c>
      <c r="BJ2229" s="12">
        <f t="shared" si="6013"/>
        <v>0</v>
      </c>
      <c r="BK2229" s="12">
        <f t="shared" si="6013"/>
        <v>0</v>
      </c>
      <c r="BL2229" s="12">
        <f t="shared" si="6013"/>
        <v>0</v>
      </c>
      <c r="BM2229" s="12">
        <f t="shared" si="6013"/>
        <v>0</v>
      </c>
      <c r="BN2229" s="12">
        <f t="shared" si="6013"/>
        <v>0</v>
      </c>
      <c r="BO2229" s="12">
        <f t="shared" si="6013"/>
        <v>0</v>
      </c>
      <c r="BP2229" s="12">
        <f t="shared" si="6013"/>
        <v>0</v>
      </c>
      <c r="BQ2229" s="12">
        <f t="shared" si="6013"/>
        <v>0</v>
      </c>
      <c r="BR2229" s="12">
        <v>0</v>
      </c>
      <c r="BS2229" s="12">
        <v>0</v>
      </c>
      <c r="BT2229" s="12">
        <f t="shared" ref="BT2229:BX2229" si="6014">SUM(BT2230:BT2234)</f>
        <v>233021</v>
      </c>
      <c r="BU2229" s="12">
        <f t="shared" si="6014"/>
        <v>243077</v>
      </c>
      <c r="BV2229" s="12">
        <f t="shared" si="6014"/>
        <v>175511</v>
      </c>
      <c r="BW2229" s="12">
        <f t="shared" si="6014"/>
        <v>40880</v>
      </c>
      <c r="BX2229" s="12">
        <f t="shared" si="6014"/>
        <v>1800</v>
      </c>
      <c r="BY2229" s="12">
        <f t="shared" ref="BY2229" si="6015">SUM(BY2230:BY2234)</f>
        <v>19540</v>
      </c>
      <c r="BZ2229" s="12">
        <f t="shared" ref="BZ2229" si="6016">SUM(BZ2230:BZ2234)</f>
        <v>19540</v>
      </c>
      <c r="CA2229" s="12">
        <f t="shared" si="5987"/>
        <v>216391</v>
      </c>
      <c r="CB2229" s="124">
        <f t="shared" si="5998"/>
        <v>89.02158575266273</v>
      </c>
    </row>
    <row r="2230" spans="1:80" x14ac:dyDescent="0.25">
      <c r="A2230" s="4" t="s">
        <v>928</v>
      </c>
      <c r="B2230" s="4" t="s">
        <v>88</v>
      </c>
      <c r="C2230" s="4" t="s">
        <v>1169</v>
      </c>
      <c r="D2230" s="79" t="s">
        <v>1170</v>
      </c>
      <c r="E2230" s="89">
        <v>6112</v>
      </c>
      <c r="F2230" s="79" t="s">
        <v>1172</v>
      </c>
      <c r="G2230" s="75" t="s">
        <v>1906</v>
      </c>
      <c r="H2230" s="13" t="s">
        <v>92</v>
      </c>
      <c r="I2230" s="14">
        <v>39683</v>
      </c>
      <c r="J2230" s="14">
        <f t="shared" si="5986"/>
        <v>39683</v>
      </c>
      <c r="K2230" s="14">
        <v>39100</v>
      </c>
      <c r="L2230" s="14">
        <f t="shared" si="6000"/>
        <v>583</v>
      </c>
      <c r="M2230" s="14">
        <v>583</v>
      </c>
      <c r="N2230" s="14">
        <v>0</v>
      </c>
      <c r="O2230" s="14">
        <v>0</v>
      </c>
      <c r="P2230" s="14">
        <v>0</v>
      </c>
      <c r="Q2230" s="14">
        <v>0</v>
      </c>
      <c r="R2230" s="14">
        <v>583</v>
      </c>
      <c r="S2230" s="14"/>
      <c r="T2230" s="14"/>
      <c r="U2230" s="14"/>
      <c r="V2230" s="14"/>
      <c r="W2230" s="14"/>
      <c r="X2230" s="14">
        <f t="shared" si="5923"/>
        <v>583</v>
      </c>
      <c r="Y2230" s="14"/>
      <c r="Z2230" s="14"/>
      <c r="AA2230" s="14"/>
      <c r="AB2230" s="14"/>
      <c r="AC2230" s="14">
        <v>159</v>
      </c>
      <c r="AD2230" s="14"/>
      <c r="AE2230" s="14"/>
      <c r="AF2230" s="14"/>
      <c r="AG2230" s="14"/>
      <c r="AH2230" s="14">
        <v>159</v>
      </c>
      <c r="AI2230" s="14">
        <v>424</v>
      </c>
      <c r="AJ2230" s="14">
        <v>0</v>
      </c>
      <c r="AK2230" s="14"/>
      <c r="AL2230" s="14"/>
      <c r="AM2230" s="14"/>
      <c r="AN2230" s="14"/>
      <c r="AO2230" s="14"/>
      <c r="AP2230" s="14">
        <f t="shared" si="5924"/>
        <v>0</v>
      </c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>
        <v>0</v>
      </c>
      <c r="BA2230" s="14">
        <v>0</v>
      </c>
      <c r="BB2230" s="14">
        <v>0</v>
      </c>
      <c r="BC2230" s="14"/>
      <c r="BD2230" s="14"/>
      <c r="BE2230" s="14"/>
      <c r="BF2230" s="14"/>
      <c r="BG2230" s="14"/>
      <c r="BH2230" s="14">
        <f t="shared" si="5925"/>
        <v>0</v>
      </c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>
        <v>0</v>
      </c>
      <c r="BS2230" s="14">
        <v>0</v>
      </c>
      <c r="BT2230" s="14">
        <v>39683</v>
      </c>
      <c r="BU2230" s="14">
        <v>39100</v>
      </c>
      <c r="BV2230" s="14">
        <v>21134</v>
      </c>
      <c r="BW2230" s="14">
        <f t="shared" si="5911"/>
        <v>7080</v>
      </c>
      <c r="BX2230" s="14">
        <v>0</v>
      </c>
      <c r="BY2230" s="14">
        <v>3540</v>
      </c>
      <c r="BZ2230" s="14">
        <v>3540</v>
      </c>
      <c r="CA2230" s="14">
        <f t="shared" si="5987"/>
        <v>28214</v>
      </c>
      <c r="CB2230" s="122">
        <f t="shared" si="5998"/>
        <v>72.15856777493606</v>
      </c>
    </row>
    <row r="2231" spans="1:80" ht="15.75" customHeight="1" x14ac:dyDescent="0.25">
      <c r="A2231" s="4" t="s">
        <v>928</v>
      </c>
      <c r="B2231" s="4" t="s">
        <v>88</v>
      </c>
      <c r="C2231" s="4" t="s">
        <v>1169</v>
      </c>
      <c r="D2231" s="79" t="s">
        <v>1170</v>
      </c>
      <c r="E2231" s="89">
        <v>6112</v>
      </c>
      <c r="F2231" s="79" t="s">
        <v>1173</v>
      </c>
      <c r="G2231" s="75" t="s">
        <v>1906</v>
      </c>
      <c r="H2231" s="13" t="s">
        <v>39</v>
      </c>
      <c r="I2231" s="14">
        <v>150700</v>
      </c>
      <c r="J2231" s="14">
        <f t="shared" si="5986"/>
        <v>148000</v>
      </c>
      <c r="K2231" s="14">
        <v>145100</v>
      </c>
      <c r="L2231" s="14">
        <f t="shared" si="6000"/>
        <v>2900</v>
      </c>
      <c r="M2231" s="14">
        <v>2900</v>
      </c>
      <c r="N2231" s="14">
        <v>0</v>
      </c>
      <c r="O2231" s="14">
        <v>0</v>
      </c>
      <c r="P2231" s="14">
        <v>0</v>
      </c>
      <c r="Q2231" s="14">
        <v>0</v>
      </c>
      <c r="R2231" s="14">
        <v>2900</v>
      </c>
      <c r="S2231" s="14"/>
      <c r="T2231" s="14"/>
      <c r="U2231" s="14"/>
      <c r="V2231" s="14"/>
      <c r="W2231" s="14"/>
      <c r="X2231" s="14">
        <f t="shared" si="5923"/>
        <v>2900</v>
      </c>
      <c r="Y2231" s="14"/>
      <c r="Z2231" s="14"/>
      <c r="AA2231" s="14"/>
      <c r="AB2231" s="14"/>
      <c r="AC2231" s="14">
        <v>520</v>
      </c>
      <c r="AD2231" s="14"/>
      <c r="AE2231" s="14"/>
      <c r="AF2231" s="14"/>
      <c r="AG2231" s="14"/>
      <c r="AH2231" s="14">
        <v>520</v>
      </c>
      <c r="AI2231" s="14">
        <v>2380</v>
      </c>
      <c r="AJ2231" s="14">
        <v>0</v>
      </c>
      <c r="AK2231" s="14"/>
      <c r="AL2231" s="14"/>
      <c r="AM2231" s="14"/>
      <c r="AN2231" s="14"/>
      <c r="AO2231" s="14"/>
      <c r="AP2231" s="14">
        <f t="shared" si="5924"/>
        <v>0</v>
      </c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>
        <v>0</v>
      </c>
      <c r="BA2231" s="14">
        <v>0</v>
      </c>
      <c r="BB2231" s="14">
        <v>0</v>
      </c>
      <c r="BC2231" s="14"/>
      <c r="BD2231" s="14"/>
      <c r="BE2231" s="14"/>
      <c r="BF2231" s="14"/>
      <c r="BG2231" s="14"/>
      <c r="BH2231" s="14">
        <f t="shared" si="5925"/>
        <v>0</v>
      </c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>
        <v>0</v>
      </c>
      <c r="BS2231" s="14">
        <v>0</v>
      </c>
      <c r="BT2231" s="14">
        <v>148000</v>
      </c>
      <c r="BU2231" s="14">
        <v>145100</v>
      </c>
      <c r="BV2231" s="14">
        <v>95500</v>
      </c>
      <c r="BW2231" s="14">
        <f t="shared" si="5911"/>
        <v>33800</v>
      </c>
      <c r="BX2231" s="14">
        <v>1800</v>
      </c>
      <c r="BY2231" s="14">
        <v>16000</v>
      </c>
      <c r="BZ2231" s="14">
        <v>16000</v>
      </c>
      <c r="CA2231" s="14">
        <f t="shared" si="5987"/>
        <v>129300</v>
      </c>
      <c r="CB2231" s="122">
        <f t="shared" si="5998"/>
        <v>89.110957960027577</v>
      </c>
    </row>
    <row r="2232" spans="1:80" x14ac:dyDescent="0.25">
      <c r="A2232" s="4" t="s">
        <v>928</v>
      </c>
      <c r="B2232" s="4" t="s">
        <v>88</v>
      </c>
      <c r="C2232" s="4" t="s">
        <v>1169</v>
      </c>
      <c r="D2232" s="79" t="s">
        <v>1170</v>
      </c>
      <c r="E2232" s="89">
        <v>6112</v>
      </c>
      <c r="F2232" s="79" t="s">
        <v>1174</v>
      </c>
      <c r="G2232" s="75" t="s">
        <v>1906</v>
      </c>
      <c r="H2232" s="13" t="s">
        <v>41</v>
      </c>
      <c r="I2232" s="14">
        <v>24338</v>
      </c>
      <c r="J2232" s="14">
        <f t="shared" si="5986"/>
        <v>24338</v>
      </c>
      <c r="K2232" s="14">
        <v>24338</v>
      </c>
      <c r="L2232" s="14">
        <f t="shared" si="6000"/>
        <v>0</v>
      </c>
      <c r="M2232" s="14">
        <v>0</v>
      </c>
      <c r="N2232" s="14">
        <v>0</v>
      </c>
      <c r="O2232" s="14">
        <v>0</v>
      </c>
      <c r="P2232" s="14">
        <v>0</v>
      </c>
      <c r="Q2232" s="14">
        <v>0</v>
      </c>
      <c r="R2232" s="14">
        <v>0</v>
      </c>
      <c r="S2232" s="14"/>
      <c r="T2232" s="14"/>
      <c r="U2232" s="14"/>
      <c r="V2232" s="14"/>
      <c r="W2232" s="14"/>
      <c r="X2232" s="14">
        <f t="shared" si="5923"/>
        <v>0</v>
      </c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>
        <v>0</v>
      </c>
      <c r="AI2232" s="14">
        <v>0</v>
      </c>
      <c r="AJ2232" s="14">
        <v>0</v>
      </c>
      <c r="AK2232" s="14"/>
      <c r="AL2232" s="14"/>
      <c r="AM2232" s="14"/>
      <c r="AN2232" s="14"/>
      <c r="AO2232" s="14"/>
      <c r="AP2232" s="14">
        <f t="shared" si="5924"/>
        <v>0</v>
      </c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>
        <v>0</v>
      </c>
      <c r="BA2232" s="14">
        <v>0</v>
      </c>
      <c r="BB2232" s="14">
        <v>0</v>
      </c>
      <c r="BC2232" s="14"/>
      <c r="BD2232" s="14"/>
      <c r="BE2232" s="14"/>
      <c r="BF2232" s="14"/>
      <c r="BG2232" s="14"/>
      <c r="BH2232" s="14">
        <f t="shared" si="5925"/>
        <v>0</v>
      </c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>
        <v>0</v>
      </c>
      <c r="BS2232" s="14">
        <v>0</v>
      </c>
      <c r="BT2232" s="14">
        <v>24338</v>
      </c>
      <c r="BU2232" s="14">
        <v>37877</v>
      </c>
      <c r="BV2232" s="14">
        <v>37877</v>
      </c>
      <c r="BW2232" s="14">
        <f t="shared" si="5911"/>
        <v>0</v>
      </c>
      <c r="BX2232" s="14"/>
      <c r="BY2232" s="14"/>
      <c r="BZ2232" s="14"/>
      <c r="CA2232" s="14">
        <f t="shared" si="5987"/>
        <v>37877</v>
      </c>
      <c r="CB2232" s="122">
        <f t="shared" si="5998"/>
        <v>100</v>
      </c>
    </row>
    <row r="2233" spans="1:80" x14ac:dyDescent="0.25">
      <c r="A2233" s="4" t="s">
        <v>928</v>
      </c>
      <c r="B2233" s="4" t="s">
        <v>88</v>
      </c>
      <c r="C2233" s="4" t="s">
        <v>1169</v>
      </c>
      <c r="D2233" s="79" t="s">
        <v>1170</v>
      </c>
      <c r="E2233" s="89">
        <v>6112</v>
      </c>
      <c r="F2233" s="79" t="s">
        <v>1175</v>
      </c>
      <c r="G2233" s="75" t="s">
        <v>1906</v>
      </c>
      <c r="H2233" s="13" t="s">
        <v>37</v>
      </c>
      <c r="I2233" s="14">
        <v>16000</v>
      </c>
      <c r="J2233" s="14">
        <f t="shared" si="5986"/>
        <v>0</v>
      </c>
      <c r="K2233" s="14">
        <v>0</v>
      </c>
      <c r="L2233" s="14">
        <f t="shared" si="6000"/>
        <v>0</v>
      </c>
      <c r="M2233" s="14">
        <v>0</v>
      </c>
      <c r="N2233" s="14">
        <v>0</v>
      </c>
      <c r="O2233" s="14">
        <v>0</v>
      </c>
      <c r="P2233" s="14">
        <v>0</v>
      </c>
      <c r="Q2233" s="14">
        <v>0</v>
      </c>
      <c r="R2233" s="14">
        <v>0</v>
      </c>
      <c r="S2233" s="14"/>
      <c r="T2233" s="14"/>
      <c r="U2233" s="14"/>
      <c r="V2233" s="14"/>
      <c r="W2233" s="14"/>
      <c r="X2233" s="14">
        <f t="shared" si="5923"/>
        <v>0</v>
      </c>
      <c r="Y2233" s="14"/>
      <c r="Z2233" s="14"/>
      <c r="AA2233" s="14"/>
      <c r="AB2233" s="14"/>
      <c r="AC2233" s="14"/>
      <c r="AD2233" s="14"/>
      <c r="AE2233" s="14"/>
      <c r="AF2233" s="14"/>
      <c r="AG2233" s="14"/>
      <c r="AH2233" s="14">
        <v>0</v>
      </c>
      <c r="AI2233" s="14">
        <v>0</v>
      </c>
      <c r="AJ2233" s="14">
        <v>0</v>
      </c>
      <c r="AK2233" s="14"/>
      <c r="AL2233" s="14"/>
      <c r="AM2233" s="14"/>
      <c r="AN2233" s="14"/>
      <c r="AO2233" s="14"/>
      <c r="AP2233" s="14">
        <f t="shared" si="5924"/>
        <v>0</v>
      </c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>
        <v>0</v>
      </c>
      <c r="BA2233" s="14">
        <v>0</v>
      </c>
      <c r="BB2233" s="14">
        <v>0</v>
      </c>
      <c r="BC2233" s="14"/>
      <c r="BD2233" s="14"/>
      <c r="BE2233" s="14"/>
      <c r="BF2233" s="14"/>
      <c r="BG2233" s="14"/>
      <c r="BH2233" s="14">
        <f t="shared" si="5925"/>
        <v>0</v>
      </c>
      <c r="BI2233" s="14"/>
      <c r="BJ2233" s="14"/>
      <c r="BK2233" s="14"/>
      <c r="BL2233" s="14"/>
      <c r="BM2233" s="14"/>
      <c r="BN2233" s="14"/>
      <c r="BO2233" s="14"/>
      <c r="BP2233" s="14"/>
      <c r="BQ2233" s="14"/>
      <c r="BR2233" s="14">
        <v>0</v>
      </c>
      <c r="BS2233" s="14">
        <v>0</v>
      </c>
      <c r="BT2233" s="14">
        <v>0</v>
      </c>
      <c r="BU2233" s="14">
        <v>0</v>
      </c>
      <c r="BV2233" s="14">
        <v>0</v>
      </c>
      <c r="BW2233" s="14">
        <f t="shared" si="5911"/>
        <v>0</v>
      </c>
      <c r="BX2233" s="14"/>
      <c r="BY2233" s="14"/>
      <c r="BZ2233" s="14"/>
      <c r="CA2233" s="14">
        <f t="shared" si="5987"/>
        <v>0</v>
      </c>
      <c r="CB2233" s="122" t="str">
        <f t="shared" si="5998"/>
        <v>-</v>
      </c>
    </row>
    <row r="2234" spans="1:80" x14ac:dyDescent="0.25">
      <c r="A2234" s="4" t="s">
        <v>928</v>
      </c>
      <c r="B2234" s="4" t="s">
        <v>88</v>
      </c>
      <c r="C2234" s="4" t="s">
        <v>1169</v>
      </c>
      <c r="D2234" s="79" t="s">
        <v>1170</v>
      </c>
      <c r="E2234" s="89">
        <v>6112</v>
      </c>
      <c r="F2234" s="79" t="s">
        <v>1176</v>
      </c>
      <c r="G2234" s="75" t="s">
        <v>1906</v>
      </c>
      <c r="H2234" s="13" t="s">
        <v>43</v>
      </c>
      <c r="I2234" s="14">
        <v>16620</v>
      </c>
      <c r="J2234" s="14">
        <f t="shared" si="5986"/>
        <v>21000</v>
      </c>
      <c r="K2234" s="14">
        <v>21000</v>
      </c>
      <c r="L2234" s="14">
        <f t="shared" si="6000"/>
        <v>0</v>
      </c>
      <c r="M2234" s="14">
        <v>0</v>
      </c>
      <c r="N2234" s="14">
        <v>0</v>
      </c>
      <c r="O2234" s="14">
        <v>0</v>
      </c>
      <c r="P2234" s="14">
        <v>0</v>
      </c>
      <c r="Q2234" s="14">
        <v>0</v>
      </c>
      <c r="R2234" s="14">
        <v>0</v>
      </c>
      <c r="S2234" s="14"/>
      <c r="T2234" s="14"/>
      <c r="U2234" s="14"/>
      <c r="V2234" s="14"/>
      <c r="W2234" s="14"/>
      <c r="X2234" s="14">
        <f t="shared" si="5923"/>
        <v>0</v>
      </c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>
        <v>0</v>
      </c>
      <c r="AI2234" s="14">
        <v>0</v>
      </c>
      <c r="AJ2234" s="14">
        <v>0</v>
      </c>
      <c r="AK2234" s="14"/>
      <c r="AL2234" s="14"/>
      <c r="AM2234" s="14"/>
      <c r="AN2234" s="14"/>
      <c r="AO2234" s="14"/>
      <c r="AP2234" s="14">
        <f t="shared" si="5924"/>
        <v>0</v>
      </c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>
        <v>0</v>
      </c>
      <c r="BA2234" s="14">
        <v>0</v>
      </c>
      <c r="BB2234" s="14">
        <v>0</v>
      </c>
      <c r="BC2234" s="14"/>
      <c r="BD2234" s="14"/>
      <c r="BE2234" s="14"/>
      <c r="BF2234" s="14"/>
      <c r="BG2234" s="14"/>
      <c r="BH2234" s="14">
        <f t="shared" si="5925"/>
        <v>0</v>
      </c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>
        <v>0</v>
      </c>
      <c r="BS2234" s="14">
        <v>0</v>
      </c>
      <c r="BT2234" s="14">
        <v>21000</v>
      </c>
      <c r="BU2234" s="14">
        <v>21000</v>
      </c>
      <c r="BV2234" s="14">
        <v>21000</v>
      </c>
      <c r="BW2234" s="14">
        <f t="shared" si="5911"/>
        <v>0</v>
      </c>
      <c r="BX2234" s="14"/>
      <c r="BY2234" s="14"/>
      <c r="BZ2234" s="14"/>
      <c r="CA2234" s="14">
        <f t="shared" si="5987"/>
        <v>21000</v>
      </c>
      <c r="CB2234" s="122">
        <f t="shared" si="5998"/>
        <v>100</v>
      </c>
    </row>
    <row r="2235" spans="1:80" x14ac:dyDescent="0.25">
      <c r="A2235" s="4" t="s">
        <v>928</v>
      </c>
      <c r="B2235" s="4" t="s">
        <v>88</v>
      </c>
      <c r="C2235" s="4" t="s">
        <v>1169</v>
      </c>
      <c r="D2235" s="79" t="s">
        <v>1170</v>
      </c>
      <c r="E2235" s="78" t="s">
        <v>44</v>
      </c>
      <c r="F2235" s="78" t="s">
        <v>1</v>
      </c>
      <c r="G2235" s="2" t="s">
        <v>1</v>
      </c>
      <c r="H2235" s="2" t="s">
        <v>45</v>
      </c>
      <c r="I2235" s="12">
        <f>SUM(I2236)</f>
        <v>198869</v>
      </c>
      <c r="J2235" s="12">
        <f t="shared" si="5986"/>
        <v>227343</v>
      </c>
      <c r="K2235" s="12">
        <f t="shared" ref="K2235:Q2235" si="6017">SUM(K2236)</f>
        <v>225443</v>
      </c>
      <c r="L2235" s="12">
        <f t="shared" si="6000"/>
        <v>1900</v>
      </c>
      <c r="M2235" s="12">
        <f t="shared" si="6017"/>
        <v>1900</v>
      </c>
      <c r="N2235" s="12">
        <f t="shared" si="6017"/>
        <v>0</v>
      </c>
      <c r="O2235" s="12">
        <f t="shared" si="6017"/>
        <v>0</v>
      </c>
      <c r="P2235" s="12">
        <f t="shared" si="6017"/>
        <v>0</v>
      </c>
      <c r="Q2235" s="12">
        <f t="shared" si="6017"/>
        <v>0</v>
      </c>
      <c r="R2235" s="12">
        <f t="shared" ref="R2235:AG2235" si="6018">SUM(R2236)</f>
        <v>1900</v>
      </c>
      <c r="S2235" s="12">
        <f t="shared" si="6018"/>
        <v>0</v>
      </c>
      <c r="T2235" s="12">
        <f t="shared" si="6018"/>
        <v>0</v>
      </c>
      <c r="U2235" s="12">
        <f t="shared" si="6018"/>
        <v>0</v>
      </c>
      <c r="V2235" s="12">
        <f t="shared" si="6018"/>
        <v>0</v>
      </c>
      <c r="W2235" s="12">
        <f t="shared" si="6018"/>
        <v>0</v>
      </c>
      <c r="X2235" s="12">
        <f t="shared" si="6018"/>
        <v>1900</v>
      </c>
      <c r="Y2235" s="12">
        <f t="shared" si="6018"/>
        <v>0</v>
      </c>
      <c r="Z2235" s="12">
        <f t="shared" si="6018"/>
        <v>0</v>
      </c>
      <c r="AA2235" s="12">
        <f t="shared" si="6018"/>
        <v>0</v>
      </c>
      <c r="AB2235" s="12">
        <f t="shared" si="6018"/>
        <v>0</v>
      </c>
      <c r="AC2235" s="12">
        <f t="shared" si="6018"/>
        <v>250</v>
      </c>
      <c r="AD2235" s="12">
        <f t="shared" si="6018"/>
        <v>0</v>
      </c>
      <c r="AE2235" s="12">
        <f t="shared" si="6018"/>
        <v>0</v>
      </c>
      <c r="AF2235" s="12">
        <f t="shared" si="6018"/>
        <v>0</v>
      </c>
      <c r="AG2235" s="12">
        <f t="shared" si="6018"/>
        <v>0</v>
      </c>
      <c r="AH2235" s="12">
        <v>250</v>
      </c>
      <c r="AI2235" s="12">
        <v>1650</v>
      </c>
      <c r="AJ2235" s="12">
        <f t="shared" ref="AJ2235:AY2235" si="6019">SUM(AJ2236)</f>
        <v>0</v>
      </c>
      <c r="AK2235" s="12">
        <f t="shared" si="6019"/>
        <v>0</v>
      </c>
      <c r="AL2235" s="12">
        <f t="shared" si="6019"/>
        <v>0</v>
      </c>
      <c r="AM2235" s="12">
        <f t="shared" si="6019"/>
        <v>0</v>
      </c>
      <c r="AN2235" s="12">
        <f t="shared" si="6019"/>
        <v>0</v>
      </c>
      <c r="AO2235" s="12">
        <f t="shared" si="6019"/>
        <v>0</v>
      </c>
      <c r="AP2235" s="12">
        <f t="shared" si="6019"/>
        <v>0</v>
      </c>
      <c r="AQ2235" s="12">
        <f t="shared" si="6019"/>
        <v>0</v>
      </c>
      <c r="AR2235" s="12">
        <f t="shared" si="6019"/>
        <v>0</v>
      </c>
      <c r="AS2235" s="12">
        <f t="shared" si="6019"/>
        <v>0</v>
      </c>
      <c r="AT2235" s="12">
        <f t="shared" si="6019"/>
        <v>0</v>
      </c>
      <c r="AU2235" s="12">
        <f t="shared" si="6019"/>
        <v>0</v>
      </c>
      <c r="AV2235" s="12">
        <f t="shared" si="6019"/>
        <v>0</v>
      </c>
      <c r="AW2235" s="12">
        <f t="shared" si="6019"/>
        <v>0</v>
      </c>
      <c r="AX2235" s="12">
        <f t="shared" si="6019"/>
        <v>0</v>
      </c>
      <c r="AY2235" s="12">
        <f t="shared" si="6019"/>
        <v>0</v>
      </c>
      <c r="AZ2235" s="12">
        <v>0</v>
      </c>
      <c r="BA2235" s="12">
        <v>0</v>
      </c>
      <c r="BB2235" s="12">
        <f t="shared" ref="BB2235:BQ2235" si="6020">SUM(BB2236)</f>
        <v>0</v>
      </c>
      <c r="BC2235" s="12">
        <f t="shared" si="6020"/>
        <v>0</v>
      </c>
      <c r="BD2235" s="12">
        <f t="shared" si="6020"/>
        <v>0</v>
      </c>
      <c r="BE2235" s="12">
        <f t="shared" si="6020"/>
        <v>0</v>
      </c>
      <c r="BF2235" s="12">
        <f t="shared" si="6020"/>
        <v>0</v>
      </c>
      <c r="BG2235" s="12">
        <f t="shared" si="6020"/>
        <v>0</v>
      </c>
      <c r="BH2235" s="12">
        <f t="shared" si="6020"/>
        <v>0</v>
      </c>
      <c r="BI2235" s="12">
        <f t="shared" si="6020"/>
        <v>0</v>
      </c>
      <c r="BJ2235" s="12">
        <f t="shared" si="6020"/>
        <v>0</v>
      </c>
      <c r="BK2235" s="12">
        <f t="shared" si="6020"/>
        <v>0</v>
      </c>
      <c r="BL2235" s="12">
        <f t="shared" si="6020"/>
        <v>0</v>
      </c>
      <c r="BM2235" s="12">
        <f t="shared" si="6020"/>
        <v>0</v>
      </c>
      <c r="BN2235" s="12">
        <f t="shared" si="6020"/>
        <v>0</v>
      </c>
      <c r="BO2235" s="12">
        <f t="shared" si="6020"/>
        <v>0</v>
      </c>
      <c r="BP2235" s="12">
        <f t="shared" si="6020"/>
        <v>0</v>
      </c>
      <c r="BQ2235" s="12">
        <f t="shared" si="6020"/>
        <v>0</v>
      </c>
      <c r="BR2235" s="12">
        <v>0</v>
      </c>
      <c r="BS2235" s="12">
        <v>0</v>
      </c>
      <c r="BT2235" s="12">
        <f t="shared" ref="BT2235:BZ2235" si="6021">SUM(BT2236)</f>
        <v>238710</v>
      </c>
      <c r="BU2235" s="12">
        <f t="shared" si="6021"/>
        <v>236810</v>
      </c>
      <c r="BV2235" s="12">
        <f t="shared" si="6021"/>
        <v>124230</v>
      </c>
      <c r="BW2235" s="12">
        <f t="shared" si="6021"/>
        <v>59200</v>
      </c>
      <c r="BX2235" s="12">
        <f t="shared" si="6021"/>
        <v>21200</v>
      </c>
      <c r="BY2235" s="12">
        <f t="shared" si="6021"/>
        <v>19000</v>
      </c>
      <c r="BZ2235" s="12">
        <f t="shared" si="6021"/>
        <v>19000</v>
      </c>
      <c r="CA2235" s="12">
        <f t="shared" si="5987"/>
        <v>183430</v>
      </c>
      <c r="CB2235" s="124">
        <f t="shared" si="5998"/>
        <v>77.458722182340281</v>
      </c>
    </row>
    <row r="2236" spans="1:80" x14ac:dyDescent="0.25">
      <c r="A2236" s="4" t="s">
        <v>928</v>
      </c>
      <c r="B2236" s="4" t="s">
        <v>88</v>
      </c>
      <c r="C2236" s="4" t="s">
        <v>1169</v>
      </c>
      <c r="D2236" s="79" t="s">
        <v>1170</v>
      </c>
      <c r="E2236" s="89">
        <v>6121</v>
      </c>
      <c r="F2236" s="79"/>
      <c r="G2236" s="75" t="s">
        <v>1906</v>
      </c>
      <c r="H2236" s="13" t="s">
        <v>46</v>
      </c>
      <c r="I2236" s="14">
        <v>198869</v>
      </c>
      <c r="J2236" s="14">
        <f t="shared" si="5986"/>
        <v>227343</v>
      </c>
      <c r="K2236" s="14">
        <v>225443</v>
      </c>
      <c r="L2236" s="14">
        <f t="shared" si="6000"/>
        <v>1900</v>
      </c>
      <c r="M2236" s="14">
        <v>1900</v>
      </c>
      <c r="N2236" s="14">
        <v>0</v>
      </c>
      <c r="O2236" s="14">
        <v>0</v>
      </c>
      <c r="P2236" s="14">
        <v>0</v>
      </c>
      <c r="Q2236" s="14">
        <v>0</v>
      </c>
      <c r="R2236" s="14">
        <v>1900</v>
      </c>
      <c r="S2236" s="14"/>
      <c r="T2236" s="14"/>
      <c r="U2236" s="14"/>
      <c r="V2236" s="14"/>
      <c r="W2236" s="14"/>
      <c r="X2236" s="14">
        <f t="shared" si="5923"/>
        <v>1900</v>
      </c>
      <c r="Y2236" s="14"/>
      <c r="Z2236" s="14"/>
      <c r="AA2236" s="14"/>
      <c r="AB2236" s="14"/>
      <c r="AC2236" s="14">
        <v>250</v>
      </c>
      <c r="AD2236" s="14"/>
      <c r="AE2236" s="14"/>
      <c r="AF2236" s="14"/>
      <c r="AG2236" s="14"/>
      <c r="AH2236" s="14">
        <v>250</v>
      </c>
      <c r="AI2236" s="14">
        <v>1650</v>
      </c>
      <c r="AJ2236" s="14">
        <v>0</v>
      </c>
      <c r="AK2236" s="14"/>
      <c r="AL2236" s="14"/>
      <c r="AM2236" s="14"/>
      <c r="AN2236" s="14"/>
      <c r="AO2236" s="14"/>
      <c r="AP2236" s="14">
        <f t="shared" si="5924"/>
        <v>0</v>
      </c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>
        <v>0</v>
      </c>
      <c r="BA2236" s="14">
        <v>0</v>
      </c>
      <c r="BB2236" s="14">
        <v>0</v>
      </c>
      <c r="BC2236" s="14"/>
      <c r="BD2236" s="14"/>
      <c r="BE2236" s="14"/>
      <c r="BF2236" s="14"/>
      <c r="BG2236" s="14"/>
      <c r="BH2236" s="14">
        <f t="shared" si="5925"/>
        <v>0</v>
      </c>
      <c r="BI2236" s="14"/>
      <c r="BJ2236" s="14"/>
      <c r="BK2236" s="14"/>
      <c r="BL2236" s="14"/>
      <c r="BM2236" s="14"/>
      <c r="BN2236" s="14"/>
      <c r="BO2236" s="14"/>
      <c r="BP2236" s="14"/>
      <c r="BQ2236" s="14"/>
      <c r="BR2236" s="14">
        <v>0</v>
      </c>
      <c r="BS2236" s="14">
        <v>0</v>
      </c>
      <c r="BT2236" s="14">
        <v>238710</v>
      </c>
      <c r="BU2236" s="14">
        <v>236810</v>
      </c>
      <c r="BV2236" s="14">
        <v>124230</v>
      </c>
      <c r="BW2236" s="14">
        <f t="shared" si="5911"/>
        <v>59200</v>
      </c>
      <c r="BX2236" s="14">
        <v>21200</v>
      </c>
      <c r="BY2236" s="14">
        <v>19000</v>
      </c>
      <c r="BZ2236" s="14">
        <v>19000</v>
      </c>
      <c r="CA2236" s="14">
        <f t="shared" si="5987"/>
        <v>183430</v>
      </c>
      <c r="CB2236" s="122">
        <f t="shared" si="5998"/>
        <v>77.458722182340281</v>
      </c>
    </row>
    <row r="2237" spans="1:80" x14ac:dyDescent="0.25">
      <c r="A2237" s="4" t="s">
        <v>928</v>
      </c>
      <c r="B2237" s="4" t="s">
        <v>88</v>
      </c>
      <c r="C2237" s="4" t="s">
        <v>1169</v>
      </c>
      <c r="D2237" s="79" t="s">
        <v>1170</v>
      </c>
      <c r="E2237" s="78" t="s">
        <v>47</v>
      </c>
      <c r="F2237" s="78" t="s">
        <v>1</v>
      </c>
      <c r="G2237" s="2" t="s">
        <v>1</v>
      </c>
      <c r="H2237" s="2" t="s">
        <v>48</v>
      </c>
      <c r="I2237" s="12">
        <f>SUM(I2238:I2244)</f>
        <v>165081</v>
      </c>
      <c r="J2237" s="12">
        <f t="shared" si="5986"/>
        <v>215287</v>
      </c>
      <c r="K2237" s="12">
        <f t="shared" ref="K2237" si="6022">SUM(K2238:K2244)</f>
        <v>145887</v>
      </c>
      <c r="L2237" s="12">
        <f t="shared" si="6000"/>
        <v>69400</v>
      </c>
      <c r="M2237" s="12">
        <f t="shared" ref="M2237:Q2237" si="6023">SUM(M2238:M2244)</f>
        <v>64900</v>
      </c>
      <c r="N2237" s="12">
        <f t="shared" si="6023"/>
        <v>0</v>
      </c>
      <c r="O2237" s="12">
        <f t="shared" si="6023"/>
        <v>4500</v>
      </c>
      <c r="P2237" s="12">
        <f t="shared" si="6023"/>
        <v>0</v>
      </c>
      <c r="Q2237" s="12">
        <f t="shared" si="6023"/>
        <v>0</v>
      </c>
      <c r="R2237" s="12">
        <f t="shared" ref="R2237:AG2237" si="6024">SUM(R2238:R2244)</f>
        <v>64900</v>
      </c>
      <c r="S2237" s="12">
        <f t="shared" si="6024"/>
        <v>0</v>
      </c>
      <c r="T2237" s="12">
        <f t="shared" si="6024"/>
        <v>0</v>
      </c>
      <c r="U2237" s="12">
        <f t="shared" si="6024"/>
        <v>0</v>
      </c>
      <c r="V2237" s="12">
        <f t="shared" si="6024"/>
        <v>0</v>
      </c>
      <c r="W2237" s="12">
        <f t="shared" si="6024"/>
        <v>0</v>
      </c>
      <c r="X2237" s="12">
        <f t="shared" si="6024"/>
        <v>64900</v>
      </c>
      <c r="Y2237" s="12">
        <f t="shared" si="6024"/>
        <v>0</v>
      </c>
      <c r="Z2237" s="12">
        <f t="shared" si="6024"/>
        <v>0</v>
      </c>
      <c r="AA2237" s="12">
        <f t="shared" si="6024"/>
        <v>8200</v>
      </c>
      <c r="AB2237" s="12">
        <f t="shared" si="6024"/>
        <v>0</v>
      </c>
      <c r="AC2237" s="12">
        <f t="shared" si="6024"/>
        <v>7700</v>
      </c>
      <c r="AD2237" s="12">
        <f t="shared" si="6024"/>
        <v>0</v>
      </c>
      <c r="AE2237" s="12">
        <f t="shared" si="6024"/>
        <v>4600</v>
      </c>
      <c r="AF2237" s="12">
        <f t="shared" si="6024"/>
        <v>0</v>
      </c>
      <c r="AG2237" s="12">
        <f t="shared" si="6024"/>
        <v>0</v>
      </c>
      <c r="AH2237" s="12">
        <v>20500</v>
      </c>
      <c r="AI2237" s="12">
        <v>44400</v>
      </c>
      <c r="AJ2237" s="12">
        <f t="shared" ref="AJ2237:AY2237" si="6025">SUM(AJ2238:AJ2244)</f>
        <v>0</v>
      </c>
      <c r="AK2237" s="12">
        <f t="shared" si="6025"/>
        <v>0</v>
      </c>
      <c r="AL2237" s="12">
        <f t="shared" si="6025"/>
        <v>0</v>
      </c>
      <c r="AM2237" s="12">
        <f t="shared" si="6025"/>
        <v>0</v>
      </c>
      <c r="AN2237" s="12">
        <f t="shared" si="6025"/>
        <v>0</v>
      </c>
      <c r="AO2237" s="12">
        <f t="shared" si="6025"/>
        <v>0</v>
      </c>
      <c r="AP2237" s="12">
        <f t="shared" si="6025"/>
        <v>0</v>
      </c>
      <c r="AQ2237" s="12">
        <f t="shared" si="6025"/>
        <v>0</v>
      </c>
      <c r="AR2237" s="12">
        <f t="shared" si="6025"/>
        <v>0</v>
      </c>
      <c r="AS2237" s="12">
        <f t="shared" si="6025"/>
        <v>0</v>
      </c>
      <c r="AT2237" s="12">
        <f t="shared" si="6025"/>
        <v>0</v>
      </c>
      <c r="AU2237" s="12">
        <f t="shared" si="6025"/>
        <v>0</v>
      </c>
      <c r="AV2237" s="12">
        <f t="shared" si="6025"/>
        <v>0</v>
      </c>
      <c r="AW2237" s="12">
        <f t="shared" si="6025"/>
        <v>0</v>
      </c>
      <c r="AX2237" s="12">
        <f t="shared" si="6025"/>
        <v>0</v>
      </c>
      <c r="AY2237" s="12">
        <f t="shared" si="6025"/>
        <v>0</v>
      </c>
      <c r="AZ2237" s="12">
        <v>0</v>
      </c>
      <c r="BA2237" s="12">
        <v>0</v>
      </c>
      <c r="BB2237" s="12">
        <f t="shared" ref="BB2237:BQ2237" si="6026">SUM(BB2238:BB2244)</f>
        <v>4500</v>
      </c>
      <c r="BC2237" s="12">
        <f t="shared" si="6026"/>
        <v>81517</v>
      </c>
      <c r="BD2237" s="12">
        <f t="shared" si="6026"/>
        <v>0</v>
      </c>
      <c r="BE2237" s="12">
        <f t="shared" si="6026"/>
        <v>70608</v>
      </c>
      <c r="BF2237" s="12">
        <f t="shared" si="6026"/>
        <v>0</v>
      </c>
      <c r="BG2237" s="12">
        <f t="shared" si="6026"/>
        <v>0</v>
      </c>
      <c r="BH2237" s="12">
        <f t="shared" si="6026"/>
        <v>156625</v>
      </c>
      <c r="BI2237" s="12">
        <f t="shared" si="6026"/>
        <v>0</v>
      </c>
      <c r="BJ2237" s="12">
        <f t="shared" si="6026"/>
        <v>0</v>
      </c>
      <c r="BK2237" s="12">
        <f t="shared" si="6026"/>
        <v>81517</v>
      </c>
      <c r="BL2237" s="12">
        <f t="shared" si="6026"/>
        <v>0</v>
      </c>
      <c r="BM2237" s="12">
        <f t="shared" si="6026"/>
        <v>1200</v>
      </c>
      <c r="BN2237" s="12">
        <f t="shared" si="6026"/>
        <v>0</v>
      </c>
      <c r="BO2237" s="12">
        <f t="shared" si="6026"/>
        <v>0</v>
      </c>
      <c r="BP2237" s="12">
        <f t="shared" si="6026"/>
        <v>70608</v>
      </c>
      <c r="BQ2237" s="12">
        <f t="shared" si="6026"/>
        <v>0</v>
      </c>
      <c r="BR2237" s="12">
        <v>153325</v>
      </c>
      <c r="BS2237" s="12">
        <v>3300</v>
      </c>
      <c r="BT2237" s="12">
        <f t="shared" ref="BT2237:BZ2237" si="6027">SUM(BT2238:BT2244)</f>
        <v>225632</v>
      </c>
      <c r="BU2237" s="12">
        <f t="shared" si="6027"/>
        <v>156232</v>
      </c>
      <c r="BV2237" s="12">
        <f t="shared" si="6027"/>
        <v>86841</v>
      </c>
      <c r="BW2237" s="12">
        <f t="shared" si="6027"/>
        <v>20760</v>
      </c>
      <c r="BX2237" s="12">
        <f t="shared" si="6027"/>
        <v>7895</v>
      </c>
      <c r="BY2237" s="12">
        <f t="shared" si="6027"/>
        <v>6765</v>
      </c>
      <c r="BZ2237" s="12">
        <f t="shared" si="6027"/>
        <v>6100</v>
      </c>
      <c r="CA2237" s="12">
        <f t="shared" si="5987"/>
        <v>107601</v>
      </c>
      <c r="CB2237" s="124">
        <f t="shared" si="5998"/>
        <v>68.872574120538687</v>
      </c>
    </row>
    <row r="2238" spans="1:80" x14ac:dyDescent="0.25">
      <c r="A2238" s="4" t="s">
        <v>928</v>
      </c>
      <c r="B2238" s="4" t="s">
        <v>88</v>
      </c>
      <c r="C2238" s="4" t="s">
        <v>1169</v>
      </c>
      <c r="D2238" s="79" t="s">
        <v>1170</v>
      </c>
      <c r="E2238" s="89">
        <v>6131</v>
      </c>
      <c r="F2238" s="79"/>
      <c r="G2238" s="75" t="s">
        <v>1906</v>
      </c>
      <c r="H2238" s="13" t="s">
        <v>49</v>
      </c>
      <c r="I2238" s="14">
        <v>800</v>
      </c>
      <c r="J2238" s="14">
        <f t="shared" si="5986"/>
        <v>1000</v>
      </c>
      <c r="K2238" s="14">
        <v>300</v>
      </c>
      <c r="L2238" s="14">
        <f t="shared" si="6000"/>
        <v>700</v>
      </c>
      <c r="M2238" s="14">
        <v>700</v>
      </c>
      <c r="N2238" s="14">
        <v>0</v>
      </c>
      <c r="O2238" s="14">
        <v>0</v>
      </c>
      <c r="P2238" s="14">
        <v>0</v>
      </c>
      <c r="Q2238" s="14">
        <v>0</v>
      </c>
      <c r="R2238" s="14">
        <v>700</v>
      </c>
      <c r="S2238" s="14"/>
      <c r="T2238" s="14"/>
      <c r="U2238" s="14"/>
      <c r="V2238" s="14"/>
      <c r="W2238" s="14"/>
      <c r="X2238" s="14">
        <f t="shared" si="5923"/>
        <v>700</v>
      </c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>
        <v>0</v>
      </c>
      <c r="AI2238" s="14">
        <v>700</v>
      </c>
      <c r="AJ2238" s="14">
        <v>0</v>
      </c>
      <c r="AK2238" s="14"/>
      <c r="AL2238" s="14"/>
      <c r="AM2238" s="14"/>
      <c r="AN2238" s="14"/>
      <c r="AO2238" s="14"/>
      <c r="AP2238" s="14">
        <f t="shared" si="5924"/>
        <v>0</v>
      </c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>
        <v>0</v>
      </c>
      <c r="BA2238" s="14">
        <v>0</v>
      </c>
      <c r="BB2238" s="14">
        <v>0</v>
      </c>
      <c r="BC2238" s="14"/>
      <c r="BD2238" s="14"/>
      <c r="BE2238" s="14"/>
      <c r="BF2238" s="14"/>
      <c r="BG2238" s="14"/>
      <c r="BH2238" s="14">
        <f t="shared" si="5925"/>
        <v>0</v>
      </c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>
        <v>0</v>
      </c>
      <c r="BS2238" s="14">
        <v>0</v>
      </c>
      <c r="BT2238" s="14">
        <v>1000</v>
      </c>
      <c r="BU2238" s="14">
        <v>300</v>
      </c>
      <c r="BV2238" s="14">
        <v>300</v>
      </c>
      <c r="BW2238" s="14">
        <f t="shared" si="5911"/>
        <v>0</v>
      </c>
      <c r="BX2238" s="14"/>
      <c r="BY2238" s="14"/>
      <c r="BZ2238" s="14"/>
      <c r="CA2238" s="14">
        <f t="shared" si="5987"/>
        <v>300</v>
      </c>
      <c r="CB2238" s="122">
        <f t="shared" si="5998"/>
        <v>100</v>
      </c>
    </row>
    <row r="2239" spans="1:80" x14ac:dyDescent="0.25">
      <c r="A2239" s="4" t="s">
        <v>928</v>
      </c>
      <c r="B2239" s="4" t="s">
        <v>88</v>
      </c>
      <c r="C2239" s="4" t="s">
        <v>1169</v>
      </c>
      <c r="D2239" s="79" t="s">
        <v>1170</v>
      </c>
      <c r="E2239" s="89">
        <v>6132</v>
      </c>
      <c r="F2239" s="79"/>
      <c r="G2239" s="75" t="s">
        <v>1906</v>
      </c>
      <c r="H2239" s="13" t="s">
        <v>196</v>
      </c>
      <c r="I2239" s="14">
        <v>83000</v>
      </c>
      <c r="J2239" s="14">
        <f t="shared" si="5986"/>
        <v>88000</v>
      </c>
      <c r="K2239" s="14">
        <v>88000</v>
      </c>
      <c r="L2239" s="14">
        <f t="shared" si="6000"/>
        <v>0</v>
      </c>
      <c r="M2239" s="14">
        <v>0</v>
      </c>
      <c r="N2239" s="14">
        <v>0</v>
      </c>
      <c r="O2239" s="14">
        <v>0</v>
      </c>
      <c r="P2239" s="14">
        <v>0</v>
      </c>
      <c r="Q2239" s="14">
        <v>0</v>
      </c>
      <c r="R2239" s="14">
        <v>0</v>
      </c>
      <c r="S2239" s="14"/>
      <c r="T2239" s="14"/>
      <c r="U2239" s="14"/>
      <c r="V2239" s="14"/>
      <c r="W2239" s="14"/>
      <c r="X2239" s="14">
        <f t="shared" si="5923"/>
        <v>0</v>
      </c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>
        <v>0</v>
      </c>
      <c r="AI2239" s="14">
        <v>0</v>
      </c>
      <c r="AJ2239" s="14">
        <v>0</v>
      </c>
      <c r="AK2239" s="14"/>
      <c r="AL2239" s="14"/>
      <c r="AM2239" s="14"/>
      <c r="AN2239" s="14"/>
      <c r="AO2239" s="14"/>
      <c r="AP2239" s="14">
        <f t="shared" si="5924"/>
        <v>0</v>
      </c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>
        <v>0</v>
      </c>
      <c r="BA2239" s="14">
        <v>0</v>
      </c>
      <c r="BB2239" s="14">
        <v>0</v>
      </c>
      <c r="BC2239" s="14"/>
      <c r="BD2239" s="14"/>
      <c r="BE2239" s="14"/>
      <c r="BF2239" s="14"/>
      <c r="BG2239" s="14"/>
      <c r="BH2239" s="14">
        <f t="shared" si="5925"/>
        <v>0</v>
      </c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>
        <v>0</v>
      </c>
      <c r="BS2239" s="14">
        <v>0</v>
      </c>
      <c r="BT2239" s="14">
        <v>88000</v>
      </c>
      <c r="BU2239" s="14">
        <v>88000</v>
      </c>
      <c r="BV2239" s="14">
        <v>45200</v>
      </c>
      <c r="BW2239" s="14">
        <f t="shared" si="5911"/>
        <v>9300</v>
      </c>
      <c r="BX2239" s="14">
        <v>2700</v>
      </c>
      <c r="BY2239" s="14">
        <v>3500</v>
      </c>
      <c r="BZ2239" s="14">
        <v>3100</v>
      </c>
      <c r="CA2239" s="14">
        <f t="shared" si="5987"/>
        <v>54500</v>
      </c>
      <c r="CB2239" s="122">
        <f t="shared" si="5998"/>
        <v>61.93181818181818</v>
      </c>
    </row>
    <row r="2240" spans="1:80" x14ac:dyDescent="0.25">
      <c r="A2240" s="4" t="s">
        <v>928</v>
      </c>
      <c r="B2240" s="4" t="s">
        <v>88</v>
      </c>
      <c r="C2240" s="4" t="s">
        <v>1169</v>
      </c>
      <c r="D2240" s="79" t="s">
        <v>1170</v>
      </c>
      <c r="E2240" s="89">
        <v>6133</v>
      </c>
      <c r="F2240" s="79"/>
      <c r="G2240" s="75" t="s">
        <v>1906</v>
      </c>
      <c r="H2240" s="13" t="s">
        <v>198</v>
      </c>
      <c r="I2240" s="14">
        <v>7800</v>
      </c>
      <c r="J2240" s="14">
        <f t="shared" si="5986"/>
        <v>7800</v>
      </c>
      <c r="K2240" s="14">
        <v>7800</v>
      </c>
      <c r="L2240" s="14">
        <f t="shared" si="6000"/>
        <v>0</v>
      </c>
      <c r="M2240" s="14">
        <v>0</v>
      </c>
      <c r="N2240" s="14">
        <v>0</v>
      </c>
      <c r="O2240" s="14">
        <v>0</v>
      </c>
      <c r="P2240" s="14">
        <v>0</v>
      </c>
      <c r="Q2240" s="14">
        <v>0</v>
      </c>
      <c r="R2240" s="14">
        <v>0</v>
      </c>
      <c r="S2240" s="14"/>
      <c r="T2240" s="14"/>
      <c r="U2240" s="14"/>
      <c r="V2240" s="14"/>
      <c r="W2240" s="14"/>
      <c r="X2240" s="14">
        <f t="shared" si="5923"/>
        <v>0</v>
      </c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>
        <v>0</v>
      </c>
      <c r="AI2240" s="14">
        <v>0</v>
      </c>
      <c r="AJ2240" s="14">
        <v>0</v>
      </c>
      <c r="AK2240" s="14"/>
      <c r="AL2240" s="14"/>
      <c r="AM2240" s="14"/>
      <c r="AN2240" s="14"/>
      <c r="AO2240" s="14"/>
      <c r="AP2240" s="14">
        <f t="shared" si="5924"/>
        <v>0</v>
      </c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>
        <v>0</v>
      </c>
      <c r="BA2240" s="14">
        <v>0</v>
      </c>
      <c r="BB2240" s="14">
        <v>0</v>
      </c>
      <c r="BC2240" s="14"/>
      <c r="BD2240" s="14"/>
      <c r="BE2240" s="14"/>
      <c r="BF2240" s="14"/>
      <c r="BG2240" s="14"/>
      <c r="BH2240" s="14">
        <f t="shared" si="5925"/>
        <v>0</v>
      </c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>
        <v>0</v>
      </c>
      <c r="BS2240" s="14">
        <v>0</v>
      </c>
      <c r="BT2240" s="14">
        <v>7800</v>
      </c>
      <c r="BU2240" s="14">
        <v>7800</v>
      </c>
      <c r="BV2240" s="14">
        <v>4010</v>
      </c>
      <c r="BW2240" s="14">
        <f t="shared" si="5911"/>
        <v>1980</v>
      </c>
      <c r="BX2240" s="14">
        <v>680</v>
      </c>
      <c r="BY2240" s="14">
        <v>650</v>
      </c>
      <c r="BZ2240" s="14">
        <v>650</v>
      </c>
      <c r="CA2240" s="14">
        <f t="shared" si="5987"/>
        <v>5990</v>
      </c>
      <c r="CB2240" s="122">
        <f t="shared" si="5998"/>
        <v>76.794871794871796</v>
      </c>
    </row>
    <row r="2241" spans="1:80" x14ac:dyDescent="0.25">
      <c r="A2241" s="4" t="s">
        <v>928</v>
      </c>
      <c r="B2241" s="4" t="s">
        <v>88</v>
      </c>
      <c r="C2241" s="4" t="s">
        <v>1169</v>
      </c>
      <c r="D2241" s="79" t="s">
        <v>1170</v>
      </c>
      <c r="E2241" s="89">
        <v>6134</v>
      </c>
      <c r="F2241" s="79"/>
      <c r="G2241" s="75" t="s">
        <v>1906</v>
      </c>
      <c r="H2241" s="13" t="s">
        <v>200</v>
      </c>
      <c r="I2241" s="14">
        <v>25500</v>
      </c>
      <c r="J2241" s="14">
        <f t="shared" si="5986"/>
        <v>69500</v>
      </c>
      <c r="K2241" s="14">
        <v>10000</v>
      </c>
      <c r="L2241" s="14">
        <f t="shared" si="6000"/>
        <v>59500</v>
      </c>
      <c r="M2241" s="14">
        <v>58000</v>
      </c>
      <c r="N2241" s="14">
        <v>0</v>
      </c>
      <c r="O2241" s="14">
        <v>1500</v>
      </c>
      <c r="P2241" s="14">
        <v>0</v>
      </c>
      <c r="Q2241" s="14">
        <v>0</v>
      </c>
      <c r="R2241" s="14">
        <v>58000</v>
      </c>
      <c r="S2241" s="14"/>
      <c r="T2241" s="14"/>
      <c r="U2241" s="14"/>
      <c r="V2241" s="14"/>
      <c r="W2241" s="14"/>
      <c r="X2241" s="14">
        <f t="shared" si="5923"/>
        <v>58000</v>
      </c>
      <c r="Y2241" s="14"/>
      <c r="Z2241" s="14"/>
      <c r="AA2241" s="14">
        <v>8200</v>
      </c>
      <c r="AB2241" s="14"/>
      <c r="AC2241" s="14">
        <v>7700</v>
      </c>
      <c r="AD2241" s="14"/>
      <c r="AE2241" s="14">
        <v>4600</v>
      </c>
      <c r="AF2241" s="14"/>
      <c r="AG2241" s="14"/>
      <c r="AH2241" s="14">
        <v>20500</v>
      </c>
      <c r="AI2241" s="14">
        <v>37500</v>
      </c>
      <c r="AJ2241" s="14">
        <v>0</v>
      </c>
      <c r="AK2241" s="14"/>
      <c r="AL2241" s="14"/>
      <c r="AM2241" s="14"/>
      <c r="AN2241" s="14"/>
      <c r="AO2241" s="14"/>
      <c r="AP2241" s="14">
        <f t="shared" si="5924"/>
        <v>0</v>
      </c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>
        <v>0</v>
      </c>
      <c r="BA2241" s="14">
        <v>0</v>
      </c>
      <c r="BB2241" s="14">
        <v>1500</v>
      </c>
      <c r="BC2241" s="14"/>
      <c r="BD2241" s="14"/>
      <c r="BE2241" s="14"/>
      <c r="BF2241" s="14"/>
      <c r="BG2241" s="14"/>
      <c r="BH2241" s="14">
        <f t="shared" si="5925"/>
        <v>1500</v>
      </c>
      <c r="BI2241" s="14"/>
      <c r="BJ2241" s="14"/>
      <c r="BK2241" s="14"/>
      <c r="BL2241" s="14"/>
      <c r="BM2241" s="14">
        <v>1200</v>
      </c>
      <c r="BN2241" s="14"/>
      <c r="BO2241" s="14"/>
      <c r="BP2241" s="14"/>
      <c r="BQ2241" s="14"/>
      <c r="BR2241" s="14">
        <v>1200</v>
      </c>
      <c r="BS2241" s="14">
        <v>300</v>
      </c>
      <c r="BT2241" s="14">
        <v>79500</v>
      </c>
      <c r="BU2241" s="14">
        <v>20000</v>
      </c>
      <c r="BV2241" s="14">
        <v>10000</v>
      </c>
      <c r="BW2241" s="14">
        <f t="shared" si="5911"/>
        <v>4200</v>
      </c>
      <c r="BX2241" s="14">
        <v>2500</v>
      </c>
      <c r="BY2241" s="14">
        <v>1000</v>
      </c>
      <c r="BZ2241" s="14">
        <v>700</v>
      </c>
      <c r="CA2241" s="14">
        <f t="shared" si="5987"/>
        <v>14200</v>
      </c>
      <c r="CB2241" s="122">
        <f t="shared" si="5998"/>
        <v>71</v>
      </c>
    </row>
    <row r="2242" spans="1:80" x14ac:dyDescent="0.25">
      <c r="A2242" s="4" t="s">
        <v>928</v>
      </c>
      <c r="B2242" s="4" t="s">
        <v>88</v>
      </c>
      <c r="C2242" s="4" t="s">
        <v>1169</v>
      </c>
      <c r="D2242" s="79" t="s">
        <v>1170</v>
      </c>
      <c r="E2242" s="89">
        <v>6135</v>
      </c>
      <c r="F2242" s="79"/>
      <c r="G2242" s="75" t="s">
        <v>1906</v>
      </c>
      <c r="H2242" s="13" t="s">
        <v>201</v>
      </c>
      <c r="I2242" s="14">
        <v>1150</v>
      </c>
      <c r="J2242" s="14">
        <f t="shared" si="5986"/>
        <v>1150</v>
      </c>
      <c r="K2242" s="14">
        <v>150</v>
      </c>
      <c r="L2242" s="14">
        <f t="shared" si="6000"/>
        <v>1000</v>
      </c>
      <c r="M2242" s="14">
        <v>0</v>
      </c>
      <c r="N2242" s="14">
        <v>0</v>
      </c>
      <c r="O2242" s="14">
        <v>1000</v>
      </c>
      <c r="P2242" s="14">
        <v>0</v>
      </c>
      <c r="Q2242" s="14">
        <v>0</v>
      </c>
      <c r="R2242" s="14">
        <v>0</v>
      </c>
      <c r="S2242" s="14"/>
      <c r="T2242" s="14"/>
      <c r="U2242" s="14"/>
      <c r="V2242" s="14"/>
      <c r="W2242" s="14"/>
      <c r="X2242" s="14">
        <f t="shared" si="5923"/>
        <v>0</v>
      </c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>
        <v>0</v>
      </c>
      <c r="AI2242" s="14">
        <v>0</v>
      </c>
      <c r="AJ2242" s="14">
        <v>0</v>
      </c>
      <c r="AK2242" s="14"/>
      <c r="AL2242" s="14"/>
      <c r="AM2242" s="14"/>
      <c r="AN2242" s="14"/>
      <c r="AO2242" s="14"/>
      <c r="AP2242" s="14">
        <f t="shared" si="5924"/>
        <v>0</v>
      </c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>
        <v>0</v>
      </c>
      <c r="BA2242" s="14">
        <v>0</v>
      </c>
      <c r="BB2242" s="14">
        <v>1000</v>
      </c>
      <c r="BC2242" s="14">
        <v>81517</v>
      </c>
      <c r="BD2242" s="14"/>
      <c r="BE2242" s="14">
        <v>70200</v>
      </c>
      <c r="BF2242" s="14"/>
      <c r="BG2242" s="14"/>
      <c r="BH2242" s="14">
        <f t="shared" si="5925"/>
        <v>152717</v>
      </c>
      <c r="BI2242" s="14"/>
      <c r="BJ2242" s="14"/>
      <c r="BK2242" s="14">
        <v>81517</v>
      </c>
      <c r="BL2242" s="14"/>
      <c r="BM2242" s="14"/>
      <c r="BN2242" s="14"/>
      <c r="BO2242" s="14"/>
      <c r="BP2242" s="14">
        <v>70200</v>
      </c>
      <c r="BQ2242" s="14"/>
      <c r="BR2242" s="14">
        <v>151717</v>
      </c>
      <c r="BS2242" s="14">
        <v>1000</v>
      </c>
      <c r="BT2242" s="14">
        <v>1150</v>
      </c>
      <c r="BU2242" s="14">
        <v>150</v>
      </c>
      <c r="BV2242" s="14">
        <v>75</v>
      </c>
      <c r="BW2242" s="14">
        <f t="shared" si="5911"/>
        <v>40</v>
      </c>
      <c r="BX2242" s="14">
        <v>15</v>
      </c>
      <c r="BY2242" s="14">
        <v>15</v>
      </c>
      <c r="BZ2242" s="14">
        <v>10</v>
      </c>
      <c r="CA2242" s="14">
        <f t="shared" si="5987"/>
        <v>115</v>
      </c>
      <c r="CB2242" s="122">
        <f t="shared" si="5998"/>
        <v>76.666666666666671</v>
      </c>
    </row>
    <row r="2243" spans="1:80" x14ac:dyDescent="0.25">
      <c r="A2243" s="4" t="s">
        <v>928</v>
      </c>
      <c r="B2243" s="4" t="s">
        <v>88</v>
      </c>
      <c r="C2243" s="4" t="s">
        <v>1169</v>
      </c>
      <c r="D2243" s="79" t="s">
        <v>1170</v>
      </c>
      <c r="E2243" s="89">
        <v>6137</v>
      </c>
      <c r="F2243" s="79"/>
      <c r="G2243" s="75" t="s">
        <v>1906</v>
      </c>
      <c r="H2243" s="13" t="s">
        <v>204</v>
      </c>
      <c r="I2243" s="14">
        <v>10100</v>
      </c>
      <c r="J2243" s="14">
        <f t="shared" si="5986"/>
        <v>9100</v>
      </c>
      <c r="K2243" s="14">
        <v>4900</v>
      </c>
      <c r="L2243" s="14">
        <f t="shared" si="6000"/>
        <v>4200</v>
      </c>
      <c r="M2243" s="14">
        <v>3200</v>
      </c>
      <c r="N2243" s="14">
        <v>0</v>
      </c>
      <c r="O2243" s="14">
        <v>1000</v>
      </c>
      <c r="P2243" s="14">
        <v>0</v>
      </c>
      <c r="Q2243" s="14">
        <v>0</v>
      </c>
      <c r="R2243" s="14">
        <v>3200</v>
      </c>
      <c r="S2243" s="14"/>
      <c r="T2243" s="14"/>
      <c r="U2243" s="14"/>
      <c r="V2243" s="14"/>
      <c r="W2243" s="14"/>
      <c r="X2243" s="14">
        <f t="shared" si="5923"/>
        <v>3200</v>
      </c>
      <c r="Y2243" s="14"/>
      <c r="Z2243" s="14"/>
      <c r="AA2243" s="14"/>
      <c r="AB2243" s="14"/>
      <c r="AC2243" s="14"/>
      <c r="AD2243" s="14"/>
      <c r="AE2243" s="14"/>
      <c r="AF2243" s="14"/>
      <c r="AG2243" s="14"/>
      <c r="AH2243" s="14">
        <v>0</v>
      </c>
      <c r="AI2243" s="14">
        <v>3200</v>
      </c>
      <c r="AJ2243" s="14">
        <v>0</v>
      </c>
      <c r="AK2243" s="14"/>
      <c r="AL2243" s="14"/>
      <c r="AM2243" s="14"/>
      <c r="AN2243" s="14"/>
      <c r="AO2243" s="14"/>
      <c r="AP2243" s="14">
        <f t="shared" si="5924"/>
        <v>0</v>
      </c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>
        <v>0</v>
      </c>
      <c r="BA2243" s="14">
        <v>0</v>
      </c>
      <c r="BB2243" s="14">
        <v>1000</v>
      </c>
      <c r="BC2243" s="14"/>
      <c r="BD2243" s="14"/>
      <c r="BE2243" s="14"/>
      <c r="BF2243" s="14"/>
      <c r="BG2243" s="14"/>
      <c r="BH2243" s="14">
        <f t="shared" si="5925"/>
        <v>1000</v>
      </c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>
        <v>0</v>
      </c>
      <c r="BS2243" s="14">
        <v>1000</v>
      </c>
      <c r="BT2243" s="14">
        <v>9100</v>
      </c>
      <c r="BU2243" s="14">
        <v>4900</v>
      </c>
      <c r="BV2243" s="14">
        <v>2450</v>
      </c>
      <c r="BW2243" s="14">
        <f t="shared" si="5911"/>
        <v>1200</v>
      </c>
      <c r="BX2243" s="14">
        <v>600</v>
      </c>
      <c r="BY2243" s="14">
        <v>300</v>
      </c>
      <c r="BZ2243" s="14">
        <v>300</v>
      </c>
      <c r="CA2243" s="14">
        <f t="shared" si="5987"/>
        <v>3650</v>
      </c>
      <c r="CB2243" s="122">
        <f t="shared" si="5998"/>
        <v>74.489795918367349</v>
      </c>
    </row>
    <row r="2244" spans="1:80" x14ac:dyDescent="0.25">
      <c r="A2244" s="1" t="s">
        <v>928</v>
      </c>
      <c r="B2244" s="1" t="s">
        <v>88</v>
      </c>
      <c r="C2244" s="1" t="s">
        <v>1169</v>
      </c>
      <c r="D2244" s="82" t="s">
        <v>1170</v>
      </c>
      <c r="E2244" s="82" t="s">
        <v>50</v>
      </c>
      <c r="F2244" s="79" t="s">
        <v>1</v>
      </c>
      <c r="G2244" s="13" t="s">
        <v>1</v>
      </c>
      <c r="H2244" s="2" t="s">
        <v>51</v>
      </c>
      <c r="I2244" s="12">
        <f>SUM(I2245:I2247)</f>
        <v>36731</v>
      </c>
      <c r="J2244" s="12">
        <f t="shared" si="5986"/>
        <v>38737</v>
      </c>
      <c r="K2244" s="12">
        <f t="shared" ref="K2244" si="6028">SUM(K2245:K2247)</f>
        <v>34737</v>
      </c>
      <c r="L2244" s="12">
        <f t="shared" si="6000"/>
        <v>4000</v>
      </c>
      <c r="M2244" s="12">
        <f t="shared" ref="M2244:Q2244" si="6029">SUM(M2245:M2247)</f>
        <v>3000</v>
      </c>
      <c r="N2244" s="12">
        <f t="shared" si="6029"/>
        <v>0</v>
      </c>
      <c r="O2244" s="12">
        <f t="shared" si="6029"/>
        <v>1000</v>
      </c>
      <c r="P2244" s="12">
        <f t="shared" si="6029"/>
        <v>0</v>
      </c>
      <c r="Q2244" s="12">
        <f t="shared" si="6029"/>
        <v>0</v>
      </c>
      <c r="R2244" s="12">
        <f t="shared" ref="R2244:AG2244" si="6030">SUM(R2245:R2247)</f>
        <v>3000</v>
      </c>
      <c r="S2244" s="12">
        <f t="shared" si="6030"/>
        <v>0</v>
      </c>
      <c r="T2244" s="12">
        <f t="shared" si="6030"/>
        <v>0</v>
      </c>
      <c r="U2244" s="12">
        <f t="shared" si="6030"/>
        <v>0</v>
      </c>
      <c r="V2244" s="12">
        <f t="shared" si="6030"/>
        <v>0</v>
      </c>
      <c r="W2244" s="12">
        <f t="shared" si="6030"/>
        <v>0</v>
      </c>
      <c r="X2244" s="12">
        <f t="shared" si="6030"/>
        <v>3000</v>
      </c>
      <c r="Y2244" s="12">
        <f t="shared" si="6030"/>
        <v>0</v>
      </c>
      <c r="Z2244" s="12">
        <f t="shared" si="6030"/>
        <v>0</v>
      </c>
      <c r="AA2244" s="12">
        <f t="shared" si="6030"/>
        <v>0</v>
      </c>
      <c r="AB2244" s="12">
        <f t="shared" si="6030"/>
        <v>0</v>
      </c>
      <c r="AC2244" s="12">
        <f t="shared" si="6030"/>
        <v>0</v>
      </c>
      <c r="AD2244" s="12">
        <f t="shared" si="6030"/>
        <v>0</v>
      </c>
      <c r="AE2244" s="12">
        <f t="shared" si="6030"/>
        <v>0</v>
      </c>
      <c r="AF2244" s="12">
        <f t="shared" si="6030"/>
        <v>0</v>
      </c>
      <c r="AG2244" s="12">
        <f t="shared" si="6030"/>
        <v>0</v>
      </c>
      <c r="AH2244" s="12">
        <v>0</v>
      </c>
      <c r="AI2244" s="12">
        <v>3000</v>
      </c>
      <c r="AJ2244" s="12">
        <f t="shared" ref="AJ2244:AY2244" si="6031">SUM(AJ2245:AJ2247)</f>
        <v>0</v>
      </c>
      <c r="AK2244" s="12">
        <f t="shared" si="6031"/>
        <v>0</v>
      </c>
      <c r="AL2244" s="12">
        <f t="shared" si="6031"/>
        <v>0</v>
      </c>
      <c r="AM2244" s="12">
        <f t="shared" si="6031"/>
        <v>0</v>
      </c>
      <c r="AN2244" s="12">
        <f t="shared" si="6031"/>
        <v>0</v>
      </c>
      <c r="AO2244" s="12">
        <f t="shared" si="6031"/>
        <v>0</v>
      </c>
      <c r="AP2244" s="12">
        <f t="shared" si="6031"/>
        <v>0</v>
      </c>
      <c r="AQ2244" s="12">
        <f t="shared" si="6031"/>
        <v>0</v>
      </c>
      <c r="AR2244" s="12">
        <f t="shared" si="6031"/>
        <v>0</v>
      </c>
      <c r="AS2244" s="12">
        <f t="shared" si="6031"/>
        <v>0</v>
      </c>
      <c r="AT2244" s="12">
        <f t="shared" si="6031"/>
        <v>0</v>
      </c>
      <c r="AU2244" s="12">
        <f t="shared" si="6031"/>
        <v>0</v>
      </c>
      <c r="AV2244" s="12">
        <f t="shared" si="6031"/>
        <v>0</v>
      </c>
      <c r="AW2244" s="12">
        <f t="shared" si="6031"/>
        <v>0</v>
      </c>
      <c r="AX2244" s="12">
        <f t="shared" si="6031"/>
        <v>0</v>
      </c>
      <c r="AY2244" s="12">
        <f t="shared" si="6031"/>
        <v>0</v>
      </c>
      <c r="AZ2244" s="12">
        <v>0</v>
      </c>
      <c r="BA2244" s="12">
        <v>0</v>
      </c>
      <c r="BB2244" s="12">
        <f t="shared" ref="BB2244:BQ2244" si="6032">SUM(BB2245:BB2247)</f>
        <v>1000</v>
      </c>
      <c r="BC2244" s="12">
        <f t="shared" si="6032"/>
        <v>0</v>
      </c>
      <c r="BD2244" s="12">
        <f t="shared" si="6032"/>
        <v>0</v>
      </c>
      <c r="BE2244" s="12">
        <f t="shared" si="6032"/>
        <v>408</v>
      </c>
      <c r="BF2244" s="12">
        <f t="shared" si="6032"/>
        <v>0</v>
      </c>
      <c r="BG2244" s="12">
        <f t="shared" si="6032"/>
        <v>0</v>
      </c>
      <c r="BH2244" s="12">
        <f t="shared" si="6032"/>
        <v>1408</v>
      </c>
      <c r="BI2244" s="12">
        <f t="shared" si="6032"/>
        <v>0</v>
      </c>
      <c r="BJ2244" s="12">
        <f t="shared" si="6032"/>
        <v>0</v>
      </c>
      <c r="BK2244" s="12">
        <f t="shared" si="6032"/>
        <v>0</v>
      </c>
      <c r="BL2244" s="12">
        <f t="shared" si="6032"/>
        <v>0</v>
      </c>
      <c r="BM2244" s="12">
        <f t="shared" si="6032"/>
        <v>0</v>
      </c>
      <c r="BN2244" s="12">
        <f t="shared" si="6032"/>
        <v>0</v>
      </c>
      <c r="BO2244" s="12">
        <f t="shared" si="6032"/>
        <v>0</v>
      </c>
      <c r="BP2244" s="12">
        <f t="shared" si="6032"/>
        <v>408</v>
      </c>
      <c r="BQ2244" s="12">
        <f t="shared" si="6032"/>
        <v>0</v>
      </c>
      <c r="BR2244" s="12">
        <v>408</v>
      </c>
      <c r="BS2244" s="12">
        <v>1000</v>
      </c>
      <c r="BT2244" s="12">
        <f t="shared" ref="BT2244:BZ2244" si="6033">SUM(BT2245:BT2247)</f>
        <v>39082</v>
      </c>
      <c r="BU2244" s="12">
        <f t="shared" si="6033"/>
        <v>35082</v>
      </c>
      <c r="BV2244" s="12">
        <f t="shared" si="6033"/>
        <v>24806</v>
      </c>
      <c r="BW2244" s="12">
        <f t="shared" si="6033"/>
        <v>4040</v>
      </c>
      <c r="BX2244" s="12">
        <f t="shared" si="6033"/>
        <v>1400</v>
      </c>
      <c r="BY2244" s="12">
        <f t="shared" si="6033"/>
        <v>1300</v>
      </c>
      <c r="BZ2244" s="12">
        <f t="shared" si="6033"/>
        <v>1340</v>
      </c>
      <c r="CA2244" s="12">
        <f t="shared" si="5987"/>
        <v>28846</v>
      </c>
      <c r="CB2244" s="124">
        <f t="shared" si="5998"/>
        <v>82.224502593922807</v>
      </c>
    </row>
    <row r="2245" spans="1:80" x14ac:dyDescent="0.25">
      <c r="A2245" s="4" t="s">
        <v>928</v>
      </c>
      <c r="B2245" s="4" t="s">
        <v>88</v>
      </c>
      <c r="C2245" s="4" t="s">
        <v>1169</v>
      </c>
      <c r="D2245" s="79" t="s">
        <v>1170</v>
      </c>
      <c r="E2245" s="89">
        <v>6139</v>
      </c>
      <c r="F2245" s="79"/>
      <c r="G2245" s="75" t="s">
        <v>1906</v>
      </c>
      <c r="H2245" s="13" t="s">
        <v>51</v>
      </c>
      <c r="I2245" s="14">
        <v>24731</v>
      </c>
      <c r="J2245" s="14">
        <f t="shared" si="5986"/>
        <v>23731</v>
      </c>
      <c r="K2245" s="14">
        <v>19731</v>
      </c>
      <c r="L2245" s="14">
        <f t="shared" si="6000"/>
        <v>4000</v>
      </c>
      <c r="M2245" s="14">
        <v>3000</v>
      </c>
      <c r="N2245" s="14">
        <v>0</v>
      </c>
      <c r="O2245" s="14">
        <v>1000</v>
      </c>
      <c r="P2245" s="14">
        <v>0</v>
      </c>
      <c r="Q2245" s="14">
        <v>0</v>
      </c>
      <c r="R2245" s="14">
        <v>3000</v>
      </c>
      <c r="S2245" s="14"/>
      <c r="T2245" s="14"/>
      <c r="U2245" s="14"/>
      <c r="V2245" s="14"/>
      <c r="W2245" s="14"/>
      <c r="X2245" s="14">
        <f t="shared" si="5923"/>
        <v>3000</v>
      </c>
      <c r="Y2245" s="14"/>
      <c r="Z2245" s="14"/>
      <c r="AA2245" s="14"/>
      <c r="AB2245" s="14"/>
      <c r="AC2245" s="14"/>
      <c r="AD2245" s="14"/>
      <c r="AE2245" s="14"/>
      <c r="AF2245" s="14"/>
      <c r="AG2245" s="14"/>
      <c r="AH2245" s="14">
        <v>0</v>
      </c>
      <c r="AI2245" s="14">
        <v>3000</v>
      </c>
      <c r="AJ2245" s="14">
        <v>0</v>
      </c>
      <c r="AK2245" s="14"/>
      <c r="AL2245" s="14"/>
      <c r="AM2245" s="14"/>
      <c r="AN2245" s="14"/>
      <c r="AO2245" s="14"/>
      <c r="AP2245" s="14">
        <f t="shared" si="5924"/>
        <v>0</v>
      </c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>
        <v>0</v>
      </c>
      <c r="BA2245" s="14">
        <v>0</v>
      </c>
      <c r="BB2245" s="14">
        <v>1000</v>
      </c>
      <c r="BC2245" s="14"/>
      <c r="BD2245" s="14"/>
      <c r="BE2245" s="14">
        <v>408</v>
      </c>
      <c r="BF2245" s="14"/>
      <c r="BG2245" s="14"/>
      <c r="BH2245" s="14">
        <f t="shared" si="5925"/>
        <v>1408</v>
      </c>
      <c r="BI2245" s="14"/>
      <c r="BJ2245" s="14"/>
      <c r="BK2245" s="14"/>
      <c r="BL2245" s="14"/>
      <c r="BM2245" s="14"/>
      <c r="BN2245" s="14"/>
      <c r="BO2245" s="14"/>
      <c r="BP2245" s="14">
        <v>408</v>
      </c>
      <c r="BQ2245" s="14"/>
      <c r="BR2245" s="14">
        <v>408</v>
      </c>
      <c r="BS2245" s="14">
        <v>1000</v>
      </c>
      <c r="BT2245" s="14">
        <v>23731</v>
      </c>
      <c r="BU2245" s="14">
        <v>19731</v>
      </c>
      <c r="BV2245" s="14">
        <v>17000</v>
      </c>
      <c r="BW2245" s="14">
        <f t="shared" si="5911"/>
        <v>100</v>
      </c>
      <c r="BX2245" s="14">
        <v>100</v>
      </c>
      <c r="BY2245" s="14"/>
      <c r="BZ2245" s="14"/>
      <c r="CA2245" s="14">
        <f t="shared" si="5987"/>
        <v>17100</v>
      </c>
      <c r="CB2245" s="122">
        <f t="shared" si="5998"/>
        <v>86.665653033297858</v>
      </c>
    </row>
    <row r="2246" spans="1:80" ht="22.5" x14ac:dyDescent="0.25">
      <c r="A2246" s="4" t="s">
        <v>928</v>
      </c>
      <c r="B2246" s="4" t="s">
        <v>88</v>
      </c>
      <c r="C2246" s="4" t="s">
        <v>1169</v>
      </c>
      <c r="D2246" s="79" t="s">
        <v>1170</v>
      </c>
      <c r="E2246" s="89">
        <v>6139</v>
      </c>
      <c r="F2246" s="79" t="s">
        <v>1177</v>
      </c>
      <c r="G2246" s="75" t="s">
        <v>1906</v>
      </c>
      <c r="H2246" s="13" t="s">
        <v>59</v>
      </c>
      <c r="I2246" s="14">
        <v>5700</v>
      </c>
      <c r="J2246" s="14">
        <f t="shared" si="5986"/>
        <v>6906</v>
      </c>
      <c r="K2246" s="14">
        <v>6906</v>
      </c>
      <c r="L2246" s="14">
        <f t="shared" si="6000"/>
        <v>0</v>
      </c>
      <c r="M2246" s="14">
        <v>0</v>
      </c>
      <c r="N2246" s="14">
        <v>0</v>
      </c>
      <c r="O2246" s="14">
        <v>0</v>
      </c>
      <c r="P2246" s="14">
        <v>0</v>
      </c>
      <c r="Q2246" s="14">
        <v>0</v>
      </c>
      <c r="R2246" s="14">
        <v>0</v>
      </c>
      <c r="S2246" s="14"/>
      <c r="T2246" s="14"/>
      <c r="U2246" s="14"/>
      <c r="V2246" s="14"/>
      <c r="W2246" s="14"/>
      <c r="X2246" s="14">
        <f t="shared" si="5923"/>
        <v>0</v>
      </c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>
        <v>0</v>
      </c>
      <c r="AI2246" s="14">
        <v>0</v>
      </c>
      <c r="AJ2246" s="14">
        <v>0</v>
      </c>
      <c r="AK2246" s="14"/>
      <c r="AL2246" s="14"/>
      <c r="AM2246" s="14"/>
      <c r="AN2246" s="14"/>
      <c r="AO2246" s="14"/>
      <c r="AP2246" s="14">
        <f t="shared" si="5924"/>
        <v>0</v>
      </c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>
        <v>0</v>
      </c>
      <c r="BA2246" s="14">
        <v>0</v>
      </c>
      <c r="BB2246" s="14">
        <v>0</v>
      </c>
      <c r="BC2246" s="14"/>
      <c r="BD2246" s="14"/>
      <c r="BE2246" s="14"/>
      <c r="BF2246" s="14"/>
      <c r="BG2246" s="14"/>
      <c r="BH2246" s="14">
        <f t="shared" si="5925"/>
        <v>0</v>
      </c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>
        <v>0</v>
      </c>
      <c r="BS2246" s="14">
        <v>0</v>
      </c>
      <c r="BT2246" s="14">
        <v>7251</v>
      </c>
      <c r="BU2246" s="14">
        <v>7251</v>
      </c>
      <c r="BV2246" s="14">
        <v>3756</v>
      </c>
      <c r="BW2246" s="14">
        <f t="shared" si="5911"/>
        <v>1860</v>
      </c>
      <c r="BX2246" s="14">
        <v>620</v>
      </c>
      <c r="BY2246" s="14">
        <v>620</v>
      </c>
      <c r="BZ2246" s="14">
        <v>620</v>
      </c>
      <c r="CA2246" s="14">
        <f t="shared" si="5987"/>
        <v>5616</v>
      </c>
      <c r="CB2246" s="122">
        <f t="shared" si="5998"/>
        <v>77.451386015721965</v>
      </c>
    </row>
    <row r="2247" spans="1:80" ht="22.5" x14ac:dyDescent="0.25">
      <c r="A2247" s="4" t="s">
        <v>928</v>
      </c>
      <c r="B2247" s="4" t="s">
        <v>88</v>
      </c>
      <c r="C2247" s="4" t="s">
        <v>1169</v>
      </c>
      <c r="D2247" s="79" t="s">
        <v>1170</v>
      </c>
      <c r="E2247" s="89">
        <v>6139</v>
      </c>
      <c r="F2247" s="79" t="s">
        <v>1178</v>
      </c>
      <c r="G2247" s="75" t="s">
        <v>1906</v>
      </c>
      <c r="H2247" s="13" t="s">
        <v>65</v>
      </c>
      <c r="I2247" s="14">
        <v>6300</v>
      </c>
      <c r="J2247" s="14">
        <f t="shared" si="5986"/>
        <v>8100</v>
      </c>
      <c r="K2247" s="14">
        <v>8100</v>
      </c>
      <c r="L2247" s="14">
        <f t="shared" si="6000"/>
        <v>0</v>
      </c>
      <c r="M2247" s="14">
        <v>0</v>
      </c>
      <c r="N2247" s="14">
        <v>0</v>
      </c>
      <c r="O2247" s="14">
        <v>0</v>
      </c>
      <c r="P2247" s="14">
        <v>0</v>
      </c>
      <c r="Q2247" s="14">
        <v>0</v>
      </c>
      <c r="R2247" s="14">
        <v>0</v>
      </c>
      <c r="S2247" s="14"/>
      <c r="T2247" s="14"/>
      <c r="U2247" s="14"/>
      <c r="V2247" s="14"/>
      <c r="W2247" s="14"/>
      <c r="X2247" s="14">
        <f t="shared" si="5923"/>
        <v>0</v>
      </c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>
        <v>0</v>
      </c>
      <c r="AI2247" s="14">
        <v>0</v>
      </c>
      <c r="AJ2247" s="14">
        <v>0</v>
      </c>
      <c r="AK2247" s="14"/>
      <c r="AL2247" s="14"/>
      <c r="AM2247" s="14"/>
      <c r="AN2247" s="14"/>
      <c r="AO2247" s="14"/>
      <c r="AP2247" s="14">
        <f t="shared" si="5924"/>
        <v>0</v>
      </c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>
        <v>0</v>
      </c>
      <c r="BA2247" s="14">
        <v>0</v>
      </c>
      <c r="BB2247" s="14">
        <v>0</v>
      </c>
      <c r="BC2247" s="14"/>
      <c r="BD2247" s="14"/>
      <c r="BE2247" s="14"/>
      <c r="BF2247" s="14"/>
      <c r="BG2247" s="14"/>
      <c r="BH2247" s="14">
        <f t="shared" si="5925"/>
        <v>0</v>
      </c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>
        <v>0</v>
      </c>
      <c r="BS2247" s="14">
        <v>0</v>
      </c>
      <c r="BT2247" s="14">
        <v>8100</v>
      </c>
      <c r="BU2247" s="14">
        <v>8100</v>
      </c>
      <c r="BV2247" s="14">
        <v>4050</v>
      </c>
      <c r="BW2247" s="14">
        <f t="shared" si="5911"/>
        <v>2080</v>
      </c>
      <c r="BX2247" s="14">
        <v>680</v>
      </c>
      <c r="BY2247" s="14">
        <v>680</v>
      </c>
      <c r="BZ2247" s="14">
        <v>720</v>
      </c>
      <c r="CA2247" s="14">
        <f t="shared" si="5987"/>
        <v>6130</v>
      </c>
      <c r="CB2247" s="122">
        <f t="shared" si="5998"/>
        <v>75.679012345679013</v>
      </c>
    </row>
    <row r="2248" spans="1:80" ht="22.5" x14ac:dyDescent="0.25">
      <c r="A2248" s="1" t="s">
        <v>1</v>
      </c>
      <c r="B2248" s="1" t="s">
        <v>1</v>
      </c>
      <c r="C2248" s="1" t="s">
        <v>1</v>
      </c>
      <c r="D2248" s="78" t="s">
        <v>1</v>
      </c>
      <c r="E2248" s="78" t="s">
        <v>1</v>
      </c>
      <c r="F2248" s="78" t="s">
        <v>1</v>
      </c>
      <c r="G2248" s="2" t="s">
        <v>1</v>
      </c>
      <c r="H2248" s="10" t="s">
        <v>66</v>
      </c>
      <c r="I2248" s="11">
        <f>SUM(I2249)</f>
        <v>100</v>
      </c>
      <c r="J2248" s="11">
        <f t="shared" si="5986"/>
        <v>100</v>
      </c>
      <c r="K2248" s="11">
        <f t="shared" ref="K2248:Q2249" si="6034">SUM(K2249)</f>
        <v>100</v>
      </c>
      <c r="L2248" s="11">
        <f t="shared" si="6000"/>
        <v>0</v>
      </c>
      <c r="M2248" s="11">
        <f t="shared" si="6034"/>
        <v>0</v>
      </c>
      <c r="N2248" s="11">
        <f t="shared" si="6034"/>
        <v>0</v>
      </c>
      <c r="O2248" s="11">
        <f t="shared" si="6034"/>
        <v>0</v>
      </c>
      <c r="P2248" s="11">
        <f t="shared" si="6034"/>
        <v>0</v>
      </c>
      <c r="Q2248" s="11">
        <f t="shared" si="6034"/>
        <v>0</v>
      </c>
      <c r="R2248" s="11">
        <f t="shared" ref="R2248:AG2249" si="6035">SUM(R2249)</f>
        <v>0</v>
      </c>
      <c r="S2248" s="11">
        <f t="shared" si="6035"/>
        <v>0</v>
      </c>
      <c r="T2248" s="11">
        <f t="shared" si="6035"/>
        <v>0</v>
      </c>
      <c r="U2248" s="11">
        <f t="shared" si="6035"/>
        <v>0</v>
      </c>
      <c r="V2248" s="11">
        <f t="shared" si="6035"/>
        <v>0</v>
      </c>
      <c r="W2248" s="11">
        <f t="shared" si="6035"/>
        <v>0</v>
      </c>
      <c r="X2248" s="11">
        <f t="shared" si="6035"/>
        <v>0</v>
      </c>
      <c r="Y2248" s="11">
        <f t="shared" si="6035"/>
        <v>0</v>
      </c>
      <c r="Z2248" s="11">
        <f t="shared" si="6035"/>
        <v>0</v>
      </c>
      <c r="AA2248" s="11">
        <f t="shared" si="6035"/>
        <v>0</v>
      </c>
      <c r="AB2248" s="11">
        <f t="shared" si="6035"/>
        <v>0</v>
      </c>
      <c r="AC2248" s="11">
        <f t="shared" si="6035"/>
        <v>0</v>
      </c>
      <c r="AD2248" s="11">
        <f t="shared" si="6035"/>
        <v>0</v>
      </c>
      <c r="AE2248" s="11">
        <f t="shared" si="6035"/>
        <v>0</v>
      </c>
      <c r="AF2248" s="11">
        <f t="shared" si="6035"/>
        <v>0</v>
      </c>
      <c r="AG2248" s="11">
        <f t="shared" si="6035"/>
        <v>0</v>
      </c>
      <c r="AH2248" s="11">
        <v>0</v>
      </c>
      <c r="AI2248" s="11">
        <v>0</v>
      </c>
      <c r="AJ2248" s="11">
        <f t="shared" ref="AJ2248:AY2249" si="6036">SUM(AJ2249)</f>
        <v>0</v>
      </c>
      <c r="AK2248" s="11">
        <f t="shared" si="6036"/>
        <v>0</v>
      </c>
      <c r="AL2248" s="11">
        <f t="shared" si="6036"/>
        <v>0</v>
      </c>
      <c r="AM2248" s="11">
        <f t="shared" si="6036"/>
        <v>0</v>
      </c>
      <c r="AN2248" s="11">
        <f t="shared" si="6036"/>
        <v>0</v>
      </c>
      <c r="AO2248" s="11">
        <f t="shared" si="6036"/>
        <v>0</v>
      </c>
      <c r="AP2248" s="11">
        <f t="shared" si="6036"/>
        <v>0</v>
      </c>
      <c r="AQ2248" s="11">
        <f t="shared" si="6036"/>
        <v>0</v>
      </c>
      <c r="AR2248" s="11">
        <f t="shared" si="6036"/>
        <v>0</v>
      </c>
      <c r="AS2248" s="11">
        <f t="shared" si="6036"/>
        <v>0</v>
      </c>
      <c r="AT2248" s="11">
        <f t="shared" si="6036"/>
        <v>0</v>
      </c>
      <c r="AU2248" s="11">
        <f t="shared" si="6036"/>
        <v>0</v>
      </c>
      <c r="AV2248" s="11">
        <f t="shared" si="6036"/>
        <v>0</v>
      </c>
      <c r="AW2248" s="11">
        <f t="shared" si="6036"/>
        <v>0</v>
      </c>
      <c r="AX2248" s="11">
        <f t="shared" si="6036"/>
        <v>0</v>
      </c>
      <c r="AY2248" s="11">
        <f t="shared" si="6036"/>
        <v>0</v>
      </c>
      <c r="AZ2248" s="11">
        <v>0</v>
      </c>
      <c r="BA2248" s="11">
        <v>0</v>
      </c>
      <c r="BB2248" s="11">
        <f t="shared" ref="BB2248:BQ2249" si="6037">SUM(BB2249)</f>
        <v>0</v>
      </c>
      <c r="BC2248" s="11">
        <f t="shared" si="6037"/>
        <v>0</v>
      </c>
      <c r="BD2248" s="11">
        <f t="shared" si="6037"/>
        <v>0</v>
      </c>
      <c r="BE2248" s="11">
        <f t="shared" si="6037"/>
        <v>0</v>
      </c>
      <c r="BF2248" s="11">
        <f t="shared" si="6037"/>
        <v>0</v>
      </c>
      <c r="BG2248" s="11">
        <f t="shared" si="6037"/>
        <v>0</v>
      </c>
      <c r="BH2248" s="11">
        <f t="shared" si="6037"/>
        <v>0</v>
      </c>
      <c r="BI2248" s="11">
        <f t="shared" si="6037"/>
        <v>0</v>
      </c>
      <c r="BJ2248" s="11">
        <f t="shared" si="6037"/>
        <v>0</v>
      </c>
      <c r="BK2248" s="11">
        <f t="shared" si="6037"/>
        <v>0</v>
      </c>
      <c r="BL2248" s="11">
        <f t="shared" si="6037"/>
        <v>0</v>
      </c>
      <c r="BM2248" s="11">
        <f t="shared" si="6037"/>
        <v>0</v>
      </c>
      <c r="BN2248" s="11">
        <f t="shared" si="6037"/>
        <v>0</v>
      </c>
      <c r="BO2248" s="11">
        <f t="shared" si="6037"/>
        <v>0</v>
      </c>
      <c r="BP2248" s="11">
        <f t="shared" si="6037"/>
        <v>0</v>
      </c>
      <c r="BQ2248" s="11">
        <f t="shared" si="6037"/>
        <v>0</v>
      </c>
      <c r="BR2248" s="11">
        <v>0</v>
      </c>
      <c r="BS2248" s="11">
        <v>0</v>
      </c>
      <c r="BT2248" s="11">
        <f t="shared" ref="BT2248:BZ2249" si="6038">SUM(BT2249)</f>
        <v>100</v>
      </c>
      <c r="BU2248" s="11">
        <f t="shared" si="6038"/>
        <v>100</v>
      </c>
      <c r="BV2248" s="11">
        <f t="shared" si="6038"/>
        <v>0</v>
      </c>
      <c r="BW2248" s="11">
        <f t="shared" si="6038"/>
        <v>0</v>
      </c>
      <c r="BX2248" s="11">
        <f t="shared" si="6038"/>
        <v>0</v>
      </c>
      <c r="BY2248" s="11">
        <f t="shared" si="6038"/>
        <v>0</v>
      </c>
      <c r="BZ2248" s="11">
        <f t="shared" si="6038"/>
        <v>0</v>
      </c>
      <c r="CA2248" s="11">
        <f t="shared" si="5987"/>
        <v>0</v>
      </c>
      <c r="CB2248" s="123">
        <f t="shared" si="5998"/>
        <v>0</v>
      </c>
    </row>
    <row r="2249" spans="1:80" x14ac:dyDescent="0.25">
      <c r="A2249" s="4" t="s">
        <v>928</v>
      </c>
      <c r="B2249" s="4" t="s">
        <v>88</v>
      </c>
      <c r="C2249" s="4" t="s">
        <v>1169</v>
      </c>
      <c r="D2249" s="79" t="s">
        <v>1170</v>
      </c>
      <c r="E2249" s="78" t="s">
        <v>67</v>
      </c>
      <c r="F2249" s="78" t="s">
        <v>1</v>
      </c>
      <c r="G2249" s="2" t="s">
        <v>1</v>
      </c>
      <c r="H2249" s="2" t="s">
        <v>68</v>
      </c>
      <c r="I2249" s="12">
        <f>SUM(I2250)</f>
        <v>100</v>
      </c>
      <c r="J2249" s="12">
        <f t="shared" si="5986"/>
        <v>100</v>
      </c>
      <c r="K2249" s="12">
        <f t="shared" si="6034"/>
        <v>100</v>
      </c>
      <c r="L2249" s="12">
        <f t="shared" si="6000"/>
        <v>0</v>
      </c>
      <c r="M2249" s="12">
        <f t="shared" si="6034"/>
        <v>0</v>
      </c>
      <c r="N2249" s="12">
        <f t="shared" si="6034"/>
        <v>0</v>
      </c>
      <c r="O2249" s="12">
        <f t="shared" si="6034"/>
        <v>0</v>
      </c>
      <c r="P2249" s="12">
        <f t="shared" si="6034"/>
        <v>0</v>
      </c>
      <c r="Q2249" s="12">
        <f t="shared" si="6034"/>
        <v>0</v>
      </c>
      <c r="R2249" s="12">
        <f t="shared" si="6035"/>
        <v>0</v>
      </c>
      <c r="S2249" s="12">
        <f t="shared" ref="S2249:AG2249" si="6039">SUM(S2250)</f>
        <v>0</v>
      </c>
      <c r="T2249" s="12">
        <f t="shared" si="6039"/>
        <v>0</v>
      </c>
      <c r="U2249" s="12">
        <f t="shared" si="6039"/>
        <v>0</v>
      </c>
      <c r="V2249" s="12">
        <f t="shared" si="6039"/>
        <v>0</v>
      </c>
      <c r="W2249" s="12">
        <f t="shared" si="6039"/>
        <v>0</v>
      </c>
      <c r="X2249" s="12">
        <f t="shared" si="6039"/>
        <v>0</v>
      </c>
      <c r="Y2249" s="12">
        <f t="shared" si="6039"/>
        <v>0</v>
      </c>
      <c r="Z2249" s="12">
        <f t="shared" si="6039"/>
        <v>0</v>
      </c>
      <c r="AA2249" s="12">
        <f t="shared" si="6039"/>
        <v>0</v>
      </c>
      <c r="AB2249" s="12">
        <f t="shared" si="6039"/>
        <v>0</v>
      </c>
      <c r="AC2249" s="12">
        <f t="shared" si="6039"/>
        <v>0</v>
      </c>
      <c r="AD2249" s="12">
        <f t="shared" si="6039"/>
        <v>0</v>
      </c>
      <c r="AE2249" s="12">
        <f t="shared" si="6039"/>
        <v>0</v>
      </c>
      <c r="AF2249" s="12">
        <f t="shared" si="6039"/>
        <v>0</v>
      </c>
      <c r="AG2249" s="12">
        <f t="shared" si="6039"/>
        <v>0</v>
      </c>
      <c r="AH2249" s="12">
        <v>0</v>
      </c>
      <c r="AI2249" s="12">
        <v>0</v>
      </c>
      <c r="AJ2249" s="12">
        <f t="shared" si="6036"/>
        <v>0</v>
      </c>
      <c r="AK2249" s="12">
        <f t="shared" ref="AK2249:AY2249" si="6040">SUM(AK2250)</f>
        <v>0</v>
      </c>
      <c r="AL2249" s="12">
        <f t="shared" si="6040"/>
        <v>0</v>
      </c>
      <c r="AM2249" s="12">
        <f t="shared" si="6040"/>
        <v>0</v>
      </c>
      <c r="AN2249" s="12">
        <f t="shared" si="6040"/>
        <v>0</v>
      </c>
      <c r="AO2249" s="12">
        <f t="shared" si="6040"/>
        <v>0</v>
      </c>
      <c r="AP2249" s="12">
        <f t="shared" si="6040"/>
        <v>0</v>
      </c>
      <c r="AQ2249" s="12">
        <f t="shared" si="6040"/>
        <v>0</v>
      </c>
      <c r="AR2249" s="12">
        <f t="shared" si="6040"/>
        <v>0</v>
      </c>
      <c r="AS2249" s="12">
        <f t="shared" si="6040"/>
        <v>0</v>
      </c>
      <c r="AT2249" s="12">
        <f t="shared" si="6040"/>
        <v>0</v>
      </c>
      <c r="AU2249" s="12">
        <f t="shared" si="6040"/>
        <v>0</v>
      </c>
      <c r="AV2249" s="12">
        <f t="shared" si="6040"/>
        <v>0</v>
      </c>
      <c r="AW2249" s="12">
        <f t="shared" si="6040"/>
        <v>0</v>
      </c>
      <c r="AX2249" s="12">
        <f t="shared" si="6040"/>
        <v>0</v>
      </c>
      <c r="AY2249" s="12">
        <f t="shared" si="6040"/>
        <v>0</v>
      </c>
      <c r="AZ2249" s="12">
        <v>0</v>
      </c>
      <c r="BA2249" s="12">
        <v>0</v>
      </c>
      <c r="BB2249" s="12">
        <f t="shared" si="6037"/>
        <v>0</v>
      </c>
      <c r="BC2249" s="12">
        <f t="shared" ref="BC2249:BQ2249" si="6041">SUM(BC2250)</f>
        <v>0</v>
      </c>
      <c r="BD2249" s="12">
        <f t="shared" si="6041"/>
        <v>0</v>
      </c>
      <c r="BE2249" s="12">
        <f t="shared" si="6041"/>
        <v>0</v>
      </c>
      <c r="BF2249" s="12">
        <f t="shared" si="6041"/>
        <v>0</v>
      </c>
      <c r="BG2249" s="12">
        <f t="shared" si="6041"/>
        <v>0</v>
      </c>
      <c r="BH2249" s="12">
        <f t="shared" si="6041"/>
        <v>0</v>
      </c>
      <c r="BI2249" s="12">
        <f t="shared" si="6041"/>
        <v>0</v>
      </c>
      <c r="BJ2249" s="12">
        <f t="shared" si="6041"/>
        <v>0</v>
      </c>
      <c r="BK2249" s="12">
        <f t="shared" si="6041"/>
        <v>0</v>
      </c>
      <c r="BL2249" s="12">
        <f t="shared" si="6041"/>
        <v>0</v>
      </c>
      <c r="BM2249" s="12">
        <f t="shared" si="6041"/>
        <v>0</v>
      </c>
      <c r="BN2249" s="12">
        <f t="shared" si="6041"/>
        <v>0</v>
      </c>
      <c r="BO2249" s="12">
        <f t="shared" si="6041"/>
        <v>0</v>
      </c>
      <c r="BP2249" s="12">
        <f t="shared" si="6041"/>
        <v>0</v>
      </c>
      <c r="BQ2249" s="12">
        <f t="shared" si="6041"/>
        <v>0</v>
      </c>
      <c r="BR2249" s="12">
        <v>0</v>
      </c>
      <c r="BS2249" s="12">
        <v>0</v>
      </c>
      <c r="BT2249" s="12">
        <f t="shared" si="6038"/>
        <v>100</v>
      </c>
      <c r="BU2249" s="12">
        <f t="shared" si="6038"/>
        <v>100</v>
      </c>
      <c r="BV2249" s="12">
        <f t="shared" si="6038"/>
        <v>0</v>
      </c>
      <c r="BW2249" s="12">
        <f t="shared" si="6038"/>
        <v>0</v>
      </c>
      <c r="BX2249" s="12">
        <f t="shared" si="6038"/>
        <v>0</v>
      </c>
      <c r="BY2249" s="12">
        <f t="shared" si="6038"/>
        <v>0</v>
      </c>
      <c r="BZ2249" s="12">
        <f t="shared" si="6038"/>
        <v>0</v>
      </c>
      <c r="CA2249" s="12">
        <f t="shared" si="5987"/>
        <v>0</v>
      </c>
      <c r="CB2249" s="124">
        <f t="shared" si="5998"/>
        <v>0</v>
      </c>
    </row>
    <row r="2250" spans="1:80" x14ac:dyDescent="0.25">
      <c r="A2250" s="4" t="s">
        <v>928</v>
      </c>
      <c r="B2250" s="4" t="s">
        <v>88</v>
      </c>
      <c r="C2250" s="4" t="s">
        <v>1169</v>
      </c>
      <c r="D2250" s="79" t="s">
        <v>1170</v>
      </c>
      <c r="E2250" s="89">
        <v>6148</v>
      </c>
      <c r="F2250" s="79"/>
      <c r="G2250" s="75" t="s">
        <v>1906</v>
      </c>
      <c r="H2250" s="13" t="s">
        <v>76</v>
      </c>
      <c r="I2250" s="14">
        <v>100</v>
      </c>
      <c r="J2250" s="14">
        <f t="shared" si="5986"/>
        <v>100</v>
      </c>
      <c r="K2250" s="14">
        <v>100</v>
      </c>
      <c r="L2250" s="14">
        <f t="shared" si="6000"/>
        <v>0</v>
      </c>
      <c r="M2250" s="14">
        <v>0</v>
      </c>
      <c r="N2250" s="14">
        <v>0</v>
      </c>
      <c r="O2250" s="14">
        <v>0</v>
      </c>
      <c r="P2250" s="14">
        <v>0</v>
      </c>
      <c r="Q2250" s="14">
        <v>0</v>
      </c>
      <c r="R2250" s="14">
        <v>0</v>
      </c>
      <c r="S2250" s="14"/>
      <c r="T2250" s="14"/>
      <c r="U2250" s="14"/>
      <c r="V2250" s="14"/>
      <c r="W2250" s="14"/>
      <c r="X2250" s="14">
        <f t="shared" si="5923"/>
        <v>0</v>
      </c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>
        <v>0</v>
      </c>
      <c r="AI2250" s="14">
        <v>0</v>
      </c>
      <c r="AJ2250" s="14">
        <v>0</v>
      </c>
      <c r="AK2250" s="14"/>
      <c r="AL2250" s="14"/>
      <c r="AM2250" s="14"/>
      <c r="AN2250" s="14"/>
      <c r="AO2250" s="14"/>
      <c r="AP2250" s="14">
        <f t="shared" si="5924"/>
        <v>0</v>
      </c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>
        <v>0</v>
      </c>
      <c r="BA2250" s="14">
        <v>0</v>
      </c>
      <c r="BB2250" s="14">
        <v>0</v>
      </c>
      <c r="BC2250" s="14"/>
      <c r="BD2250" s="14"/>
      <c r="BE2250" s="14"/>
      <c r="BF2250" s="14"/>
      <c r="BG2250" s="14"/>
      <c r="BH2250" s="14">
        <f t="shared" si="5925"/>
        <v>0</v>
      </c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>
        <v>0</v>
      </c>
      <c r="BS2250" s="14">
        <v>0</v>
      </c>
      <c r="BT2250" s="14">
        <v>100</v>
      </c>
      <c r="BU2250" s="14">
        <v>100</v>
      </c>
      <c r="BV2250" s="14">
        <v>0</v>
      </c>
      <c r="BW2250" s="14">
        <f t="shared" si="5911"/>
        <v>0</v>
      </c>
      <c r="BX2250" s="14"/>
      <c r="BY2250" s="14"/>
      <c r="BZ2250" s="14"/>
      <c r="CA2250" s="14">
        <f t="shared" si="5987"/>
        <v>0</v>
      </c>
      <c r="CB2250" s="122">
        <f t="shared" si="5998"/>
        <v>0</v>
      </c>
    </row>
    <row r="2251" spans="1:80" ht="22.5" x14ac:dyDescent="0.25">
      <c r="A2251" s="1" t="s">
        <v>1</v>
      </c>
      <c r="B2251" s="1" t="s">
        <v>1</v>
      </c>
      <c r="C2251" s="1" t="s">
        <v>1</v>
      </c>
      <c r="D2251" s="78" t="s">
        <v>1</v>
      </c>
      <c r="E2251" s="78" t="s">
        <v>1</v>
      </c>
      <c r="F2251" s="78" t="s">
        <v>1</v>
      </c>
      <c r="G2251" s="2" t="s">
        <v>1</v>
      </c>
      <c r="H2251" s="10" t="s">
        <v>77</v>
      </c>
      <c r="I2251" s="11">
        <f>SUM(I2252)</f>
        <v>37000</v>
      </c>
      <c r="J2251" s="11">
        <f t="shared" si="5986"/>
        <v>38500</v>
      </c>
      <c r="K2251" s="11">
        <f t="shared" ref="K2251:Q2251" si="6042">SUM(K2252)</f>
        <v>30000</v>
      </c>
      <c r="L2251" s="11">
        <f t="shared" si="6000"/>
        <v>8500</v>
      </c>
      <c r="M2251" s="11">
        <f t="shared" si="6042"/>
        <v>7000</v>
      </c>
      <c r="N2251" s="11">
        <f t="shared" si="6042"/>
        <v>0</v>
      </c>
      <c r="O2251" s="11">
        <f t="shared" si="6042"/>
        <v>1500</v>
      </c>
      <c r="P2251" s="11">
        <f t="shared" si="6042"/>
        <v>0</v>
      </c>
      <c r="Q2251" s="11">
        <f t="shared" si="6042"/>
        <v>0</v>
      </c>
      <c r="R2251" s="11">
        <f t="shared" ref="R2251:AG2251" si="6043">SUM(R2252)</f>
        <v>7000</v>
      </c>
      <c r="S2251" s="11">
        <f t="shared" si="6043"/>
        <v>0</v>
      </c>
      <c r="T2251" s="11">
        <f t="shared" si="6043"/>
        <v>0</v>
      </c>
      <c r="U2251" s="11">
        <f t="shared" si="6043"/>
        <v>0</v>
      </c>
      <c r="V2251" s="11">
        <f t="shared" si="6043"/>
        <v>0</v>
      </c>
      <c r="W2251" s="11">
        <f t="shared" si="6043"/>
        <v>0</v>
      </c>
      <c r="X2251" s="11">
        <f t="shared" si="6043"/>
        <v>7000</v>
      </c>
      <c r="Y2251" s="11">
        <f t="shared" si="6043"/>
        <v>0</v>
      </c>
      <c r="Z2251" s="11">
        <f t="shared" si="6043"/>
        <v>0</v>
      </c>
      <c r="AA2251" s="11">
        <f t="shared" si="6043"/>
        <v>0</v>
      </c>
      <c r="AB2251" s="11">
        <f t="shared" si="6043"/>
        <v>0</v>
      </c>
      <c r="AC2251" s="11">
        <f t="shared" si="6043"/>
        <v>0</v>
      </c>
      <c r="AD2251" s="11">
        <f t="shared" si="6043"/>
        <v>0</v>
      </c>
      <c r="AE2251" s="11">
        <f t="shared" si="6043"/>
        <v>0</v>
      </c>
      <c r="AF2251" s="11">
        <f t="shared" si="6043"/>
        <v>0</v>
      </c>
      <c r="AG2251" s="11">
        <f t="shared" si="6043"/>
        <v>0</v>
      </c>
      <c r="AH2251" s="11">
        <v>0</v>
      </c>
      <c r="AI2251" s="11">
        <v>7000</v>
      </c>
      <c r="AJ2251" s="11">
        <f t="shared" ref="AJ2251:AY2251" si="6044">SUM(AJ2252)</f>
        <v>0</v>
      </c>
      <c r="AK2251" s="11">
        <f t="shared" si="6044"/>
        <v>0</v>
      </c>
      <c r="AL2251" s="11">
        <f t="shared" si="6044"/>
        <v>0</v>
      </c>
      <c r="AM2251" s="11">
        <f t="shared" si="6044"/>
        <v>0</v>
      </c>
      <c r="AN2251" s="11">
        <f t="shared" si="6044"/>
        <v>0</v>
      </c>
      <c r="AO2251" s="11">
        <f t="shared" si="6044"/>
        <v>0</v>
      </c>
      <c r="AP2251" s="11">
        <f t="shared" si="6044"/>
        <v>0</v>
      </c>
      <c r="AQ2251" s="11">
        <f t="shared" si="6044"/>
        <v>0</v>
      </c>
      <c r="AR2251" s="11">
        <f t="shared" si="6044"/>
        <v>0</v>
      </c>
      <c r="AS2251" s="11">
        <f t="shared" si="6044"/>
        <v>0</v>
      </c>
      <c r="AT2251" s="11">
        <f t="shared" si="6044"/>
        <v>0</v>
      </c>
      <c r="AU2251" s="11">
        <f t="shared" si="6044"/>
        <v>0</v>
      </c>
      <c r="AV2251" s="11">
        <f t="shared" si="6044"/>
        <v>0</v>
      </c>
      <c r="AW2251" s="11">
        <f t="shared" si="6044"/>
        <v>0</v>
      </c>
      <c r="AX2251" s="11">
        <f t="shared" si="6044"/>
        <v>0</v>
      </c>
      <c r="AY2251" s="11">
        <f t="shared" si="6044"/>
        <v>0</v>
      </c>
      <c r="AZ2251" s="11">
        <v>0</v>
      </c>
      <c r="BA2251" s="11">
        <v>0</v>
      </c>
      <c r="BB2251" s="11">
        <f t="shared" ref="BB2251:BQ2251" si="6045">SUM(BB2252)</f>
        <v>1500</v>
      </c>
      <c r="BC2251" s="11">
        <f t="shared" si="6045"/>
        <v>0</v>
      </c>
      <c r="BD2251" s="11">
        <f t="shared" si="6045"/>
        <v>0</v>
      </c>
      <c r="BE2251" s="11">
        <f t="shared" si="6045"/>
        <v>0</v>
      </c>
      <c r="BF2251" s="11">
        <f t="shared" si="6045"/>
        <v>0</v>
      </c>
      <c r="BG2251" s="11">
        <f t="shared" si="6045"/>
        <v>0</v>
      </c>
      <c r="BH2251" s="11">
        <f t="shared" si="6045"/>
        <v>1500</v>
      </c>
      <c r="BI2251" s="11">
        <f t="shared" si="6045"/>
        <v>0</v>
      </c>
      <c r="BJ2251" s="11">
        <f t="shared" si="6045"/>
        <v>0</v>
      </c>
      <c r="BK2251" s="11">
        <f t="shared" si="6045"/>
        <v>0</v>
      </c>
      <c r="BL2251" s="11">
        <f t="shared" si="6045"/>
        <v>0</v>
      </c>
      <c r="BM2251" s="11">
        <f t="shared" si="6045"/>
        <v>0</v>
      </c>
      <c r="BN2251" s="11">
        <f t="shared" si="6045"/>
        <v>0</v>
      </c>
      <c r="BO2251" s="11">
        <f t="shared" si="6045"/>
        <v>0</v>
      </c>
      <c r="BP2251" s="11">
        <f t="shared" si="6045"/>
        <v>0</v>
      </c>
      <c r="BQ2251" s="11">
        <f t="shared" si="6045"/>
        <v>0</v>
      </c>
      <c r="BR2251" s="11">
        <v>0</v>
      </c>
      <c r="BS2251" s="11">
        <v>1500</v>
      </c>
      <c r="BT2251" s="11">
        <f t="shared" ref="BT2251:BZ2251" si="6046">SUM(BT2252)</f>
        <v>75500</v>
      </c>
      <c r="BU2251" s="11">
        <f t="shared" si="6046"/>
        <v>67000</v>
      </c>
      <c r="BV2251" s="11">
        <f t="shared" si="6046"/>
        <v>33500</v>
      </c>
      <c r="BW2251" s="11">
        <f t="shared" si="6046"/>
        <v>14000</v>
      </c>
      <c r="BX2251" s="11">
        <f t="shared" si="6046"/>
        <v>14000</v>
      </c>
      <c r="BY2251" s="11">
        <f t="shared" si="6046"/>
        <v>0</v>
      </c>
      <c r="BZ2251" s="11">
        <f t="shared" si="6046"/>
        <v>0</v>
      </c>
      <c r="CA2251" s="11">
        <f t="shared" si="5987"/>
        <v>47500</v>
      </c>
      <c r="CB2251" s="123">
        <f t="shared" si="5998"/>
        <v>70.895522388059703</v>
      </c>
    </row>
    <row r="2252" spans="1:80" x14ac:dyDescent="0.25">
      <c r="A2252" s="4" t="s">
        <v>928</v>
      </c>
      <c r="B2252" s="4" t="s">
        <v>88</v>
      </c>
      <c r="C2252" s="4" t="s">
        <v>1169</v>
      </c>
      <c r="D2252" s="79" t="s">
        <v>1170</v>
      </c>
      <c r="E2252" s="78" t="s">
        <v>78</v>
      </c>
      <c r="F2252" s="78" t="s">
        <v>1</v>
      </c>
      <c r="G2252" s="2" t="s">
        <v>1</v>
      </c>
      <c r="H2252" s="2" t="s">
        <v>79</v>
      </c>
      <c r="I2252" s="12">
        <f>SUM(I2253:I2254)</f>
        <v>37000</v>
      </c>
      <c r="J2252" s="12">
        <f t="shared" si="5986"/>
        <v>38500</v>
      </c>
      <c r="K2252" s="12">
        <f t="shared" ref="K2252" si="6047">SUM(K2253:K2254)</f>
        <v>30000</v>
      </c>
      <c r="L2252" s="12">
        <f t="shared" si="6000"/>
        <v>8500</v>
      </c>
      <c r="M2252" s="12">
        <f t="shared" ref="M2252:Q2252" si="6048">SUM(M2253:M2254)</f>
        <v>7000</v>
      </c>
      <c r="N2252" s="12">
        <f t="shared" si="6048"/>
        <v>0</v>
      </c>
      <c r="O2252" s="12">
        <f t="shared" si="6048"/>
        <v>1500</v>
      </c>
      <c r="P2252" s="12">
        <f t="shared" si="6048"/>
        <v>0</v>
      </c>
      <c r="Q2252" s="12">
        <f t="shared" si="6048"/>
        <v>0</v>
      </c>
      <c r="R2252" s="12">
        <f t="shared" ref="R2252:AG2252" si="6049">SUM(R2253:R2254)</f>
        <v>7000</v>
      </c>
      <c r="S2252" s="12">
        <f t="shared" si="6049"/>
        <v>0</v>
      </c>
      <c r="T2252" s="12">
        <f t="shared" si="6049"/>
        <v>0</v>
      </c>
      <c r="U2252" s="12">
        <f t="shared" si="6049"/>
        <v>0</v>
      </c>
      <c r="V2252" s="12">
        <f t="shared" si="6049"/>
        <v>0</v>
      </c>
      <c r="W2252" s="12">
        <f t="shared" si="6049"/>
        <v>0</v>
      </c>
      <c r="X2252" s="12">
        <f t="shared" ref="X2252" si="6050">SUM(X2253:X2254)</f>
        <v>7000</v>
      </c>
      <c r="Y2252" s="12">
        <f t="shared" si="6049"/>
        <v>0</v>
      </c>
      <c r="Z2252" s="12">
        <f t="shared" si="6049"/>
        <v>0</v>
      </c>
      <c r="AA2252" s="12">
        <f t="shared" si="6049"/>
        <v>0</v>
      </c>
      <c r="AB2252" s="12">
        <f t="shared" si="6049"/>
        <v>0</v>
      </c>
      <c r="AC2252" s="12">
        <f t="shared" si="6049"/>
        <v>0</v>
      </c>
      <c r="AD2252" s="12">
        <f t="shared" si="6049"/>
        <v>0</v>
      </c>
      <c r="AE2252" s="12">
        <f t="shared" si="6049"/>
        <v>0</v>
      </c>
      <c r="AF2252" s="12">
        <f t="shared" si="6049"/>
        <v>0</v>
      </c>
      <c r="AG2252" s="12">
        <f t="shared" si="6049"/>
        <v>0</v>
      </c>
      <c r="AH2252" s="12">
        <v>0</v>
      </c>
      <c r="AI2252" s="12">
        <v>7000</v>
      </c>
      <c r="AJ2252" s="12">
        <f t="shared" ref="AJ2252:AY2252" si="6051">SUM(AJ2253:AJ2254)</f>
        <v>0</v>
      </c>
      <c r="AK2252" s="12">
        <f t="shared" si="6051"/>
        <v>0</v>
      </c>
      <c r="AL2252" s="12">
        <f t="shared" si="6051"/>
        <v>0</v>
      </c>
      <c r="AM2252" s="12">
        <f t="shared" si="6051"/>
        <v>0</v>
      </c>
      <c r="AN2252" s="12">
        <f t="shared" si="6051"/>
        <v>0</v>
      </c>
      <c r="AO2252" s="12">
        <f t="shared" si="6051"/>
        <v>0</v>
      </c>
      <c r="AP2252" s="12">
        <f t="shared" ref="AP2252" si="6052">SUM(AP2253:AP2254)</f>
        <v>0</v>
      </c>
      <c r="AQ2252" s="12">
        <f t="shared" si="6051"/>
        <v>0</v>
      </c>
      <c r="AR2252" s="12">
        <f t="shared" si="6051"/>
        <v>0</v>
      </c>
      <c r="AS2252" s="12">
        <f t="shared" si="6051"/>
        <v>0</v>
      </c>
      <c r="AT2252" s="12">
        <f t="shared" si="6051"/>
        <v>0</v>
      </c>
      <c r="AU2252" s="12">
        <f t="shared" si="6051"/>
        <v>0</v>
      </c>
      <c r="AV2252" s="12">
        <f t="shared" si="6051"/>
        <v>0</v>
      </c>
      <c r="AW2252" s="12">
        <f t="shared" si="6051"/>
        <v>0</v>
      </c>
      <c r="AX2252" s="12">
        <f t="shared" si="6051"/>
        <v>0</v>
      </c>
      <c r="AY2252" s="12">
        <f t="shared" si="6051"/>
        <v>0</v>
      </c>
      <c r="AZ2252" s="12">
        <v>0</v>
      </c>
      <c r="BA2252" s="12">
        <v>0</v>
      </c>
      <c r="BB2252" s="12">
        <f t="shared" ref="BB2252:BQ2252" si="6053">SUM(BB2253:BB2254)</f>
        <v>1500</v>
      </c>
      <c r="BC2252" s="12">
        <f t="shared" si="6053"/>
        <v>0</v>
      </c>
      <c r="BD2252" s="12">
        <f t="shared" si="6053"/>
        <v>0</v>
      </c>
      <c r="BE2252" s="12">
        <f t="shared" si="6053"/>
        <v>0</v>
      </c>
      <c r="BF2252" s="12">
        <f t="shared" si="6053"/>
        <v>0</v>
      </c>
      <c r="BG2252" s="12">
        <f t="shared" si="6053"/>
        <v>0</v>
      </c>
      <c r="BH2252" s="12">
        <f t="shared" ref="BH2252" si="6054">SUM(BH2253:BH2254)</f>
        <v>1500</v>
      </c>
      <c r="BI2252" s="12">
        <f t="shared" si="6053"/>
        <v>0</v>
      </c>
      <c r="BJ2252" s="12">
        <f t="shared" si="6053"/>
        <v>0</v>
      </c>
      <c r="BK2252" s="12">
        <f t="shared" si="6053"/>
        <v>0</v>
      </c>
      <c r="BL2252" s="12">
        <f t="shared" si="6053"/>
        <v>0</v>
      </c>
      <c r="BM2252" s="12">
        <f t="shared" si="6053"/>
        <v>0</v>
      </c>
      <c r="BN2252" s="12">
        <f t="shared" si="6053"/>
        <v>0</v>
      </c>
      <c r="BO2252" s="12">
        <f t="shared" si="6053"/>
        <v>0</v>
      </c>
      <c r="BP2252" s="12">
        <f t="shared" si="6053"/>
        <v>0</v>
      </c>
      <c r="BQ2252" s="12">
        <f t="shared" si="6053"/>
        <v>0</v>
      </c>
      <c r="BR2252" s="12">
        <v>0</v>
      </c>
      <c r="BS2252" s="12">
        <v>1500</v>
      </c>
      <c r="BT2252" s="12">
        <f t="shared" ref="BT2252:BZ2252" si="6055">SUM(BT2253:BT2254)</f>
        <v>75500</v>
      </c>
      <c r="BU2252" s="12">
        <f t="shared" si="6055"/>
        <v>67000</v>
      </c>
      <c r="BV2252" s="12">
        <f t="shared" si="6055"/>
        <v>33500</v>
      </c>
      <c r="BW2252" s="12">
        <f t="shared" si="6055"/>
        <v>14000</v>
      </c>
      <c r="BX2252" s="12">
        <f t="shared" si="6055"/>
        <v>14000</v>
      </c>
      <c r="BY2252" s="12">
        <f t="shared" si="6055"/>
        <v>0</v>
      </c>
      <c r="BZ2252" s="12">
        <f t="shared" si="6055"/>
        <v>0</v>
      </c>
      <c r="CA2252" s="12">
        <f t="shared" si="5987"/>
        <v>47500</v>
      </c>
      <c r="CB2252" s="124">
        <f t="shared" si="5998"/>
        <v>70.895522388059703</v>
      </c>
    </row>
    <row r="2253" spans="1:80" x14ac:dyDescent="0.25">
      <c r="A2253" s="4" t="s">
        <v>928</v>
      </c>
      <c r="B2253" s="4" t="s">
        <v>88</v>
      </c>
      <c r="C2253" s="4" t="s">
        <v>1169</v>
      </c>
      <c r="D2253" s="79" t="s">
        <v>1170</v>
      </c>
      <c r="E2253" s="89">
        <v>8213</v>
      </c>
      <c r="F2253" s="79"/>
      <c r="G2253" s="75" t="s">
        <v>1906</v>
      </c>
      <c r="H2253" s="13" t="s">
        <v>81</v>
      </c>
      <c r="I2253" s="14">
        <v>27000</v>
      </c>
      <c r="J2253" s="14">
        <f t="shared" si="5986"/>
        <v>28500</v>
      </c>
      <c r="K2253" s="14">
        <v>20000</v>
      </c>
      <c r="L2253" s="14">
        <f t="shared" si="6000"/>
        <v>8500</v>
      </c>
      <c r="M2253" s="14">
        <v>7000</v>
      </c>
      <c r="N2253" s="14">
        <v>0</v>
      </c>
      <c r="O2253" s="14">
        <v>1500</v>
      </c>
      <c r="P2253" s="14">
        <v>0</v>
      </c>
      <c r="Q2253" s="14">
        <v>0</v>
      </c>
      <c r="R2253" s="14">
        <v>7000</v>
      </c>
      <c r="S2253" s="14"/>
      <c r="T2253" s="14"/>
      <c r="U2253" s="14"/>
      <c r="V2253" s="14"/>
      <c r="W2253" s="14"/>
      <c r="X2253" s="14">
        <f t="shared" si="5923"/>
        <v>7000</v>
      </c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>
        <v>0</v>
      </c>
      <c r="AI2253" s="14">
        <v>7000</v>
      </c>
      <c r="AJ2253" s="14">
        <v>0</v>
      </c>
      <c r="AK2253" s="14"/>
      <c r="AL2253" s="14"/>
      <c r="AM2253" s="14"/>
      <c r="AN2253" s="14"/>
      <c r="AO2253" s="14"/>
      <c r="AP2253" s="14">
        <f t="shared" si="5924"/>
        <v>0</v>
      </c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>
        <v>0</v>
      </c>
      <c r="BA2253" s="14">
        <v>0</v>
      </c>
      <c r="BB2253" s="14">
        <v>1500</v>
      </c>
      <c r="BC2253" s="14"/>
      <c r="BD2253" s="14"/>
      <c r="BE2253" s="14"/>
      <c r="BF2253" s="14"/>
      <c r="BG2253" s="14"/>
      <c r="BH2253" s="14">
        <f t="shared" si="5925"/>
        <v>1500</v>
      </c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>
        <v>0</v>
      </c>
      <c r="BS2253" s="14">
        <v>1500</v>
      </c>
      <c r="BT2253" s="14">
        <v>35500</v>
      </c>
      <c r="BU2253" s="14">
        <v>27000</v>
      </c>
      <c r="BV2253" s="14">
        <v>9000</v>
      </c>
      <c r="BW2253" s="14">
        <f t="shared" ref="BW2253:BW2315" si="6056">BX2253+BY2253+BZ2253</f>
        <v>8000</v>
      </c>
      <c r="BX2253" s="14">
        <v>8000</v>
      </c>
      <c r="BY2253" s="14"/>
      <c r="BZ2253" s="14"/>
      <c r="CA2253" s="14">
        <f t="shared" si="5987"/>
        <v>17000</v>
      </c>
      <c r="CB2253" s="122">
        <f t="shared" si="5998"/>
        <v>62.962962962962962</v>
      </c>
    </row>
    <row r="2254" spans="1:80" x14ac:dyDescent="0.25">
      <c r="A2254" s="4" t="s">
        <v>928</v>
      </c>
      <c r="B2254" s="4" t="s">
        <v>88</v>
      </c>
      <c r="C2254" s="4" t="s">
        <v>1169</v>
      </c>
      <c r="D2254" s="79" t="s">
        <v>1170</v>
      </c>
      <c r="E2254" s="89">
        <v>8216</v>
      </c>
      <c r="F2254" s="79"/>
      <c r="G2254" s="75" t="s">
        <v>1906</v>
      </c>
      <c r="H2254" s="13" t="s">
        <v>319</v>
      </c>
      <c r="I2254" s="14">
        <v>10000</v>
      </c>
      <c r="J2254" s="14">
        <f t="shared" si="5986"/>
        <v>10000</v>
      </c>
      <c r="K2254" s="14">
        <v>10000</v>
      </c>
      <c r="L2254" s="14">
        <f t="shared" si="6000"/>
        <v>0</v>
      </c>
      <c r="M2254" s="14">
        <v>0</v>
      </c>
      <c r="N2254" s="14">
        <v>0</v>
      </c>
      <c r="O2254" s="14">
        <v>0</v>
      </c>
      <c r="P2254" s="14">
        <v>0</v>
      </c>
      <c r="Q2254" s="14">
        <v>0</v>
      </c>
      <c r="R2254" s="14">
        <v>0</v>
      </c>
      <c r="S2254" s="14"/>
      <c r="T2254" s="14"/>
      <c r="U2254" s="14"/>
      <c r="V2254" s="14"/>
      <c r="W2254" s="14"/>
      <c r="X2254" s="14">
        <f t="shared" si="5923"/>
        <v>0</v>
      </c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>
        <v>0</v>
      </c>
      <c r="AI2254" s="14">
        <v>0</v>
      </c>
      <c r="AJ2254" s="14">
        <v>0</v>
      </c>
      <c r="AK2254" s="14"/>
      <c r="AL2254" s="14"/>
      <c r="AM2254" s="14"/>
      <c r="AN2254" s="14"/>
      <c r="AO2254" s="14"/>
      <c r="AP2254" s="14">
        <f t="shared" si="5924"/>
        <v>0</v>
      </c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>
        <v>0</v>
      </c>
      <c r="BA2254" s="14">
        <v>0</v>
      </c>
      <c r="BB2254" s="14">
        <v>0</v>
      </c>
      <c r="BC2254" s="14"/>
      <c r="BD2254" s="14"/>
      <c r="BE2254" s="14"/>
      <c r="BF2254" s="14"/>
      <c r="BG2254" s="14"/>
      <c r="BH2254" s="14">
        <f t="shared" si="5925"/>
        <v>0</v>
      </c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>
        <v>0</v>
      </c>
      <c r="BS2254" s="14">
        <v>0</v>
      </c>
      <c r="BT2254" s="14">
        <v>40000</v>
      </c>
      <c r="BU2254" s="14">
        <v>40000</v>
      </c>
      <c r="BV2254" s="14">
        <v>24500</v>
      </c>
      <c r="BW2254" s="14">
        <f t="shared" si="6056"/>
        <v>6000</v>
      </c>
      <c r="BX2254" s="14">
        <v>6000</v>
      </c>
      <c r="BY2254" s="14"/>
      <c r="BZ2254" s="14"/>
      <c r="CA2254" s="14">
        <f t="shared" si="5987"/>
        <v>30500</v>
      </c>
      <c r="CB2254" s="122">
        <f t="shared" si="5998"/>
        <v>76.25</v>
      </c>
    </row>
    <row r="2255" spans="1:80" x14ac:dyDescent="0.25">
      <c r="A2255" s="13" t="s">
        <v>1</v>
      </c>
      <c r="B2255" s="13" t="s">
        <v>1</v>
      </c>
      <c r="C2255" s="13" t="s">
        <v>1</v>
      </c>
      <c r="D2255" s="74" t="s">
        <v>1</v>
      </c>
      <c r="E2255" s="74" t="s">
        <v>1</v>
      </c>
      <c r="F2255" s="74" t="s">
        <v>1</v>
      </c>
      <c r="G2255" s="13" t="s">
        <v>1</v>
      </c>
      <c r="H2255" s="10" t="s">
        <v>1179</v>
      </c>
      <c r="I2255" s="11">
        <f>SUM(I2226,I2248,I2251)</f>
        <v>2542386</v>
      </c>
      <c r="J2255" s="11">
        <f t="shared" si="5986"/>
        <v>2879423</v>
      </c>
      <c r="K2255" s="11">
        <f t="shared" ref="K2255" si="6057">SUM(K2226,K2248,K2251)</f>
        <v>2778140</v>
      </c>
      <c r="L2255" s="11">
        <f t="shared" si="6000"/>
        <v>101283</v>
      </c>
      <c r="M2255" s="11">
        <f t="shared" ref="M2255:Q2255" si="6058">SUM(M2226,M2248,M2251)</f>
        <v>95283</v>
      </c>
      <c r="N2255" s="11">
        <f t="shared" si="6058"/>
        <v>0</v>
      </c>
      <c r="O2255" s="11">
        <f t="shared" si="6058"/>
        <v>6000</v>
      </c>
      <c r="P2255" s="11">
        <f t="shared" si="6058"/>
        <v>0</v>
      </c>
      <c r="Q2255" s="11">
        <f t="shared" si="6058"/>
        <v>0</v>
      </c>
      <c r="R2255" s="11">
        <f t="shared" ref="R2255:AG2255" si="6059">SUM(R2226,R2248,R2251)</f>
        <v>95283</v>
      </c>
      <c r="S2255" s="11">
        <f t="shared" si="6059"/>
        <v>0</v>
      </c>
      <c r="T2255" s="11">
        <f t="shared" si="6059"/>
        <v>0</v>
      </c>
      <c r="U2255" s="11">
        <f t="shared" si="6059"/>
        <v>0</v>
      </c>
      <c r="V2255" s="11">
        <f t="shared" si="6059"/>
        <v>0</v>
      </c>
      <c r="W2255" s="11">
        <f t="shared" si="6059"/>
        <v>0</v>
      </c>
      <c r="X2255" s="11">
        <f t="shared" si="6059"/>
        <v>95283</v>
      </c>
      <c r="Y2255" s="11">
        <f t="shared" si="6059"/>
        <v>0</v>
      </c>
      <c r="Z2255" s="11">
        <f t="shared" si="6059"/>
        <v>0</v>
      </c>
      <c r="AA2255" s="11">
        <f t="shared" si="6059"/>
        <v>8200</v>
      </c>
      <c r="AB2255" s="11">
        <f t="shared" si="6059"/>
        <v>0</v>
      </c>
      <c r="AC2255" s="11">
        <f t="shared" si="6059"/>
        <v>10999</v>
      </c>
      <c r="AD2255" s="11">
        <f t="shared" si="6059"/>
        <v>0</v>
      </c>
      <c r="AE2255" s="11">
        <f t="shared" si="6059"/>
        <v>4600</v>
      </c>
      <c r="AF2255" s="11">
        <f t="shared" si="6059"/>
        <v>0</v>
      </c>
      <c r="AG2255" s="11">
        <f t="shared" si="6059"/>
        <v>0</v>
      </c>
      <c r="AH2255" s="11">
        <v>23799</v>
      </c>
      <c r="AI2255" s="11">
        <v>71484</v>
      </c>
      <c r="AJ2255" s="11">
        <f t="shared" ref="AJ2255:AY2255" si="6060">SUM(AJ2226,AJ2248,AJ2251)</f>
        <v>0</v>
      </c>
      <c r="AK2255" s="11">
        <f t="shared" si="6060"/>
        <v>0</v>
      </c>
      <c r="AL2255" s="11">
        <f t="shared" si="6060"/>
        <v>0</v>
      </c>
      <c r="AM2255" s="11">
        <f t="shared" si="6060"/>
        <v>0</v>
      </c>
      <c r="AN2255" s="11">
        <f t="shared" si="6060"/>
        <v>0</v>
      </c>
      <c r="AO2255" s="11">
        <f t="shared" si="6060"/>
        <v>0</v>
      </c>
      <c r="AP2255" s="11">
        <f t="shared" si="6060"/>
        <v>0</v>
      </c>
      <c r="AQ2255" s="11">
        <f t="shared" si="6060"/>
        <v>0</v>
      </c>
      <c r="AR2255" s="11">
        <f t="shared" si="6060"/>
        <v>0</v>
      </c>
      <c r="AS2255" s="11">
        <f t="shared" si="6060"/>
        <v>0</v>
      </c>
      <c r="AT2255" s="11">
        <f t="shared" si="6060"/>
        <v>0</v>
      </c>
      <c r="AU2255" s="11">
        <f t="shared" si="6060"/>
        <v>0</v>
      </c>
      <c r="AV2255" s="11">
        <f t="shared" si="6060"/>
        <v>0</v>
      </c>
      <c r="AW2255" s="11">
        <f t="shared" si="6060"/>
        <v>0</v>
      </c>
      <c r="AX2255" s="11">
        <f t="shared" si="6060"/>
        <v>0</v>
      </c>
      <c r="AY2255" s="11">
        <f t="shared" si="6060"/>
        <v>0</v>
      </c>
      <c r="AZ2255" s="11">
        <v>0</v>
      </c>
      <c r="BA2255" s="11">
        <v>0</v>
      </c>
      <c r="BB2255" s="11">
        <f t="shared" ref="BB2255:BQ2255" si="6061">SUM(BB2226,BB2248,BB2251)</f>
        <v>6000</v>
      </c>
      <c r="BC2255" s="11">
        <f t="shared" si="6061"/>
        <v>81517</v>
      </c>
      <c r="BD2255" s="11">
        <f t="shared" si="6061"/>
        <v>0</v>
      </c>
      <c r="BE2255" s="11">
        <f t="shared" si="6061"/>
        <v>70608</v>
      </c>
      <c r="BF2255" s="11">
        <f t="shared" si="6061"/>
        <v>0</v>
      </c>
      <c r="BG2255" s="11">
        <f t="shared" si="6061"/>
        <v>0</v>
      </c>
      <c r="BH2255" s="11">
        <f t="shared" si="6061"/>
        <v>158125</v>
      </c>
      <c r="BI2255" s="11">
        <f t="shared" si="6061"/>
        <v>0</v>
      </c>
      <c r="BJ2255" s="11">
        <f t="shared" si="6061"/>
        <v>0</v>
      </c>
      <c r="BK2255" s="11">
        <f t="shared" si="6061"/>
        <v>81517</v>
      </c>
      <c r="BL2255" s="11">
        <f t="shared" si="6061"/>
        <v>0</v>
      </c>
      <c r="BM2255" s="11">
        <f t="shared" si="6061"/>
        <v>1200</v>
      </c>
      <c r="BN2255" s="11">
        <f t="shared" si="6061"/>
        <v>0</v>
      </c>
      <c r="BO2255" s="11">
        <f t="shared" si="6061"/>
        <v>0</v>
      </c>
      <c r="BP2255" s="11">
        <f t="shared" si="6061"/>
        <v>70608</v>
      </c>
      <c r="BQ2255" s="11">
        <f t="shared" si="6061"/>
        <v>0</v>
      </c>
      <c r="BR2255" s="11">
        <v>153325</v>
      </c>
      <c r="BS2255" s="11">
        <v>4800</v>
      </c>
      <c r="BT2255" s="11">
        <f t="shared" ref="BT2255:BZ2255" si="6062">SUM(BT2226,BT2248,BT2251)</f>
        <v>3046394</v>
      </c>
      <c r="BU2255" s="11">
        <f t="shared" si="6062"/>
        <v>2958650</v>
      </c>
      <c r="BV2255" s="11">
        <f t="shared" si="6062"/>
        <v>1601368</v>
      </c>
      <c r="BW2255" s="11">
        <f t="shared" si="6062"/>
        <v>716840</v>
      </c>
      <c r="BX2255" s="11">
        <f t="shared" si="6062"/>
        <v>246895</v>
      </c>
      <c r="BY2255" s="11">
        <f t="shared" si="6062"/>
        <v>235305</v>
      </c>
      <c r="BZ2255" s="11">
        <f t="shared" si="6062"/>
        <v>234640</v>
      </c>
      <c r="CA2255" s="11">
        <f t="shared" si="5987"/>
        <v>2318208</v>
      </c>
      <c r="CB2255" s="123">
        <f t="shared" si="5998"/>
        <v>78.353573420309942</v>
      </c>
    </row>
    <row r="2256" spans="1:80" ht="15.75" thickBot="1" x14ac:dyDescent="0.3">
      <c r="A2256" s="13" t="s">
        <v>1</v>
      </c>
      <c r="B2256" s="13" t="s">
        <v>1</v>
      </c>
      <c r="C2256" s="13" t="s">
        <v>1</v>
      </c>
      <c r="D2256" s="74" t="s">
        <v>1</v>
      </c>
      <c r="E2256" s="74" t="s">
        <v>1</v>
      </c>
      <c r="F2256" s="74" t="s">
        <v>1</v>
      </c>
      <c r="G2256" s="13" t="s">
        <v>1</v>
      </c>
      <c r="H2256" s="2" t="s">
        <v>83</v>
      </c>
      <c r="I2256" s="12">
        <v>48</v>
      </c>
      <c r="J2256" s="12">
        <f t="shared" si="5986"/>
        <v>56</v>
      </c>
      <c r="K2256" s="12">
        <v>56</v>
      </c>
      <c r="L2256" s="13"/>
      <c r="M2256" s="13" t="s">
        <v>1</v>
      </c>
      <c r="N2256" s="13" t="s">
        <v>1</v>
      </c>
      <c r="O2256" s="13" t="s">
        <v>1</v>
      </c>
      <c r="P2256" s="27"/>
      <c r="Q2256" s="13" t="s">
        <v>1</v>
      </c>
      <c r="R2256" s="13" t="s">
        <v>1</v>
      </c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>
        <v>0</v>
      </c>
      <c r="AI2256" s="13">
        <v>0</v>
      </c>
      <c r="AJ2256" s="13" t="s">
        <v>1</v>
      </c>
      <c r="AK2256" s="13"/>
      <c r="AL2256" s="13"/>
      <c r="AM2256" s="13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/>
      <c r="AX2256" s="13"/>
      <c r="AY2256" s="13"/>
      <c r="AZ2256" s="13">
        <v>0</v>
      </c>
      <c r="BA2256" s="13">
        <v>0</v>
      </c>
      <c r="BB2256" s="13" t="s">
        <v>1</v>
      </c>
      <c r="BC2256" s="13"/>
      <c r="BD2256" s="13"/>
      <c r="BE2256" s="13"/>
      <c r="BF2256" s="13"/>
      <c r="BG2256" s="13"/>
      <c r="BH2256" s="13"/>
      <c r="BI2256" s="13"/>
      <c r="BJ2256" s="13"/>
      <c r="BK2256" s="13"/>
      <c r="BL2256" s="13"/>
      <c r="BM2256" s="13"/>
      <c r="BN2256" s="13"/>
      <c r="BO2256" s="13"/>
      <c r="BP2256" s="13"/>
      <c r="BQ2256" s="13"/>
      <c r="BR2256" s="13">
        <v>0</v>
      </c>
      <c r="BS2256" s="13">
        <v>0</v>
      </c>
      <c r="BT2256" s="12">
        <v>56</v>
      </c>
      <c r="BU2256" s="12">
        <v>56</v>
      </c>
      <c r="BV2256" s="12"/>
      <c r="BW2256" s="12">
        <f t="shared" si="6056"/>
        <v>0</v>
      </c>
      <c r="BX2256" s="12"/>
      <c r="BY2256" s="12"/>
      <c r="BZ2256" s="12"/>
      <c r="CA2256" s="12">
        <f t="shared" si="5987"/>
        <v>0</v>
      </c>
      <c r="CB2256" s="124"/>
    </row>
    <row r="2257" spans="1:80" ht="69.75" customHeight="1" thickBot="1" x14ac:dyDescent="0.3">
      <c r="A2257" s="133" t="s">
        <v>1</v>
      </c>
      <c r="B2257" s="133" t="s">
        <v>1</v>
      </c>
      <c r="C2257" s="133" t="s">
        <v>1</v>
      </c>
      <c r="D2257" s="135" t="s">
        <v>1</v>
      </c>
      <c r="E2257" s="135" t="s">
        <v>1</v>
      </c>
      <c r="F2257" s="135" t="s">
        <v>1</v>
      </c>
      <c r="G2257" s="137" t="s">
        <v>1</v>
      </c>
      <c r="H2257" s="5" t="s">
        <v>84</v>
      </c>
      <c r="I2257" s="5" t="s">
        <v>11</v>
      </c>
      <c r="J2257" s="5" t="s">
        <v>1809</v>
      </c>
      <c r="K2257" s="5" t="s">
        <v>12</v>
      </c>
      <c r="L2257" s="5" t="s">
        <v>13</v>
      </c>
      <c r="M2257" s="5" t="s">
        <v>14</v>
      </c>
      <c r="N2257" s="5" t="s">
        <v>15</v>
      </c>
      <c r="O2257" s="5" t="s">
        <v>16</v>
      </c>
      <c r="P2257" s="5" t="s">
        <v>17</v>
      </c>
      <c r="Q2257" s="5" t="s">
        <v>18</v>
      </c>
      <c r="R2257" s="71" t="s">
        <v>14</v>
      </c>
      <c r="S2257" s="71" t="s">
        <v>1843</v>
      </c>
      <c r="T2257" s="71" t="s">
        <v>1797</v>
      </c>
      <c r="U2257" s="71" t="s">
        <v>1832</v>
      </c>
      <c r="V2257" s="71" t="s">
        <v>1833</v>
      </c>
      <c r="W2257" s="71" t="s">
        <v>1834</v>
      </c>
      <c r="X2257" s="71" t="s">
        <v>1847</v>
      </c>
      <c r="Y2257" s="71" t="s">
        <v>1844</v>
      </c>
      <c r="Z2257" s="71" t="s">
        <v>1835</v>
      </c>
      <c r="AA2257" s="71" t="s">
        <v>1836</v>
      </c>
      <c r="AB2257" s="71" t="s">
        <v>1837</v>
      </c>
      <c r="AC2257" s="71" t="s">
        <v>1838</v>
      </c>
      <c r="AD2257" s="71" t="s">
        <v>1839</v>
      </c>
      <c r="AE2257" s="71" t="s">
        <v>1840</v>
      </c>
      <c r="AF2257" s="71" t="s">
        <v>1845</v>
      </c>
      <c r="AG2257" s="71" t="s">
        <v>1846</v>
      </c>
      <c r="AH2257" s="71" t="s">
        <v>1841</v>
      </c>
      <c r="AI2257" s="71" t="s">
        <v>1842</v>
      </c>
      <c r="AJ2257" s="72" t="s">
        <v>15</v>
      </c>
      <c r="AK2257" s="72" t="s">
        <v>1843</v>
      </c>
      <c r="AL2257" s="72" t="s">
        <v>1797</v>
      </c>
      <c r="AM2257" s="72" t="s">
        <v>1832</v>
      </c>
      <c r="AN2257" s="72" t="s">
        <v>1833</v>
      </c>
      <c r="AO2257" s="72" t="s">
        <v>1834</v>
      </c>
      <c r="AP2257" s="72" t="s">
        <v>1848</v>
      </c>
      <c r="AQ2257" s="72" t="s">
        <v>1844</v>
      </c>
      <c r="AR2257" s="72" t="s">
        <v>1835</v>
      </c>
      <c r="AS2257" s="72" t="s">
        <v>1836</v>
      </c>
      <c r="AT2257" s="72" t="s">
        <v>1837</v>
      </c>
      <c r="AU2257" s="72" t="s">
        <v>1838</v>
      </c>
      <c r="AV2257" s="72" t="s">
        <v>1839</v>
      </c>
      <c r="AW2257" s="72" t="s">
        <v>1840</v>
      </c>
      <c r="AX2257" s="72" t="s">
        <v>1845</v>
      </c>
      <c r="AY2257" s="72" t="s">
        <v>1846</v>
      </c>
      <c r="AZ2257" s="72" t="s">
        <v>1841</v>
      </c>
      <c r="BA2257" s="72" t="s">
        <v>1842</v>
      </c>
      <c r="BB2257" s="73" t="s">
        <v>16</v>
      </c>
      <c r="BC2257" s="73" t="s">
        <v>1843</v>
      </c>
      <c r="BD2257" s="73" t="s">
        <v>1797</v>
      </c>
      <c r="BE2257" s="73" t="s">
        <v>1832</v>
      </c>
      <c r="BF2257" s="73" t="s">
        <v>1833</v>
      </c>
      <c r="BG2257" s="73" t="s">
        <v>1834</v>
      </c>
      <c r="BH2257" s="73" t="s">
        <v>1849</v>
      </c>
      <c r="BI2257" s="73" t="s">
        <v>1844</v>
      </c>
      <c r="BJ2257" s="73" t="s">
        <v>1835</v>
      </c>
      <c r="BK2257" s="73" t="s">
        <v>1836</v>
      </c>
      <c r="BL2257" s="73" t="s">
        <v>1837</v>
      </c>
      <c r="BM2257" s="73" t="s">
        <v>1838</v>
      </c>
      <c r="BN2257" s="73" t="s">
        <v>1839</v>
      </c>
      <c r="BO2257" s="73" t="s">
        <v>1840</v>
      </c>
      <c r="BP2257" s="73" t="s">
        <v>1845</v>
      </c>
      <c r="BQ2257" s="73" t="s">
        <v>1846</v>
      </c>
      <c r="BR2257" s="73" t="s">
        <v>1841</v>
      </c>
      <c r="BS2257" s="73" t="s">
        <v>1842</v>
      </c>
      <c r="BT2257" s="5" t="s">
        <v>1911</v>
      </c>
      <c r="BU2257" s="5" t="s">
        <v>1942</v>
      </c>
      <c r="BV2257" s="5" t="s">
        <v>1943</v>
      </c>
      <c r="BW2257" s="5" t="s">
        <v>1944</v>
      </c>
      <c r="BX2257" s="5" t="s">
        <v>1945</v>
      </c>
      <c r="BY2257" s="5" t="s">
        <v>1946</v>
      </c>
      <c r="BZ2257" s="5" t="s">
        <v>1947</v>
      </c>
      <c r="CA2257" s="5" t="s">
        <v>1948</v>
      </c>
      <c r="CB2257" s="120" t="s">
        <v>1916</v>
      </c>
    </row>
    <row r="2258" spans="1:80" x14ac:dyDescent="0.25">
      <c r="A2258" s="134"/>
      <c r="B2258" s="134"/>
      <c r="C2258" s="134"/>
      <c r="D2258" s="136"/>
      <c r="E2258" s="136"/>
      <c r="F2258" s="136"/>
      <c r="G2258" s="138"/>
      <c r="H2258" s="15" t="s">
        <v>1</v>
      </c>
      <c r="I2258" s="9" t="s">
        <v>19</v>
      </c>
      <c r="J2258" s="9">
        <v>1</v>
      </c>
      <c r="K2258" s="9" t="s">
        <v>20</v>
      </c>
      <c r="L2258" s="9" t="s">
        <v>21</v>
      </c>
      <c r="M2258" s="9" t="s">
        <v>22</v>
      </c>
      <c r="N2258" s="9" t="s">
        <v>23</v>
      </c>
      <c r="O2258" s="9" t="s">
        <v>24</v>
      </c>
      <c r="P2258" s="9" t="s">
        <v>25</v>
      </c>
      <c r="Q2258" s="9" t="s">
        <v>26</v>
      </c>
      <c r="R2258" s="9">
        <v>1</v>
      </c>
      <c r="S2258" s="9">
        <v>2</v>
      </c>
      <c r="T2258" s="9">
        <v>3</v>
      </c>
      <c r="U2258" s="9">
        <v>4</v>
      </c>
      <c r="V2258" s="9">
        <v>5</v>
      </c>
      <c r="W2258" s="9">
        <v>6</v>
      </c>
      <c r="X2258" s="9">
        <v>7</v>
      </c>
      <c r="Y2258" s="9">
        <v>8</v>
      </c>
      <c r="Z2258" s="9">
        <v>9</v>
      </c>
      <c r="AA2258" s="9">
        <v>10</v>
      </c>
      <c r="AB2258" s="9">
        <v>11</v>
      </c>
      <c r="AC2258" s="9">
        <v>12</v>
      </c>
      <c r="AD2258" s="9">
        <v>13</v>
      </c>
      <c r="AE2258" s="9">
        <v>14</v>
      </c>
      <c r="AF2258" s="9">
        <v>15</v>
      </c>
      <c r="AG2258" s="9">
        <v>16</v>
      </c>
      <c r="AH2258" s="9">
        <v>20</v>
      </c>
      <c r="AI2258" s="9">
        <v>21</v>
      </c>
      <c r="AJ2258" s="9">
        <v>1</v>
      </c>
      <c r="AK2258" s="9">
        <v>2</v>
      </c>
      <c r="AL2258" s="9">
        <v>3</v>
      </c>
      <c r="AM2258" s="9">
        <v>4</v>
      </c>
      <c r="AN2258" s="9">
        <v>5</v>
      </c>
      <c r="AO2258" s="9">
        <v>6</v>
      </c>
      <c r="AP2258" s="9">
        <v>7</v>
      </c>
      <c r="AQ2258" s="9">
        <v>8</v>
      </c>
      <c r="AR2258" s="9">
        <v>9</v>
      </c>
      <c r="AS2258" s="9">
        <v>10</v>
      </c>
      <c r="AT2258" s="9">
        <v>11</v>
      </c>
      <c r="AU2258" s="9">
        <v>12</v>
      </c>
      <c r="AV2258" s="9">
        <v>13</v>
      </c>
      <c r="AW2258" s="9">
        <v>14</v>
      </c>
      <c r="AX2258" s="9">
        <v>15</v>
      </c>
      <c r="AY2258" s="9">
        <v>16</v>
      </c>
      <c r="AZ2258" s="9">
        <v>20</v>
      </c>
      <c r="BA2258" s="9">
        <v>21</v>
      </c>
      <c r="BB2258" s="9">
        <v>1</v>
      </c>
      <c r="BC2258" s="9">
        <v>2</v>
      </c>
      <c r="BD2258" s="9">
        <v>3</v>
      </c>
      <c r="BE2258" s="9">
        <v>4</v>
      </c>
      <c r="BF2258" s="9">
        <v>5</v>
      </c>
      <c r="BG2258" s="9">
        <v>6</v>
      </c>
      <c r="BH2258" s="9">
        <v>7</v>
      </c>
      <c r="BI2258" s="9">
        <v>8</v>
      </c>
      <c r="BJ2258" s="9">
        <v>9</v>
      </c>
      <c r="BK2258" s="9">
        <v>10</v>
      </c>
      <c r="BL2258" s="9">
        <v>11</v>
      </c>
      <c r="BM2258" s="9">
        <v>12</v>
      </c>
      <c r="BN2258" s="9">
        <v>13</v>
      </c>
      <c r="BO2258" s="9">
        <v>14</v>
      </c>
      <c r="BP2258" s="9">
        <v>15</v>
      </c>
      <c r="BQ2258" s="9">
        <v>16</v>
      </c>
      <c r="BR2258" s="9">
        <v>20</v>
      </c>
      <c r="BS2258" s="9">
        <v>21</v>
      </c>
      <c r="BT2258" s="9">
        <v>1</v>
      </c>
      <c r="BU2258" s="9">
        <v>2</v>
      </c>
      <c r="BV2258" s="9">
        <v>3</v>
      </c>
      <c r="BW2258" s="9" t="s">
        <v>1798</v>
      </c>
      <c r="BX2258" s="9">
        <v>5</v>
      </c>
      <c r="BY2258" s="9">
        <v>6</v>
      </c>
      <c r="BZ2258" s="9">
        <v>7</v>
      </c>
      <c r="CA2258" s="9" t="s">
        <v>1917</v>
      </c>
      <c r="CB2258" s="121">
        <v>9</v>
      </c>
    </row>
    <row r="2259" spans="1:80" x14ac:dyDescent="0.25">
      <c r="A2259" s="134"/>
      <c r="B2259" s="134"/>
      <c r="C2259" s="134"/>
      <c r="D2259" s="136"/>
      <c r="E2259" s="136"/>
      <c r="F2259" s="136"/>
      <c r="G2259" s="138"/>
      <c r="H2259" s="16" t="s">
        <v>1015</v>
      </c>
      <c r="I2259" s="17">
        <f>SUM(I2255)</f>
        <v>2542386</v>
      </c>
      <c r="J2259" s="17">
        <f t="shared" ref="J2259:J2260" si="6063">SUM(K2259,L2259,P2259,Q2259)</f>
        <v>2879423</v>
      </c>
      <c r="K2259" s="17">
        <f t="shared" ref="K2259" si="6064">SUM(K2255)</f>
        <v>2778140</v>
      </c>
      <c r="L2259" s="17">
        <f t="shared" ref="L2259:L2260" si="6065">SUM(M2259:O2259)</f>
        <v>101283</v>
      </c>
      <c r="M2259" s="17">
        <f t="shared" ref="M2259:Q2259" si="6066">SUM(M2255)</f>
        <v>95283</v>
      </c>
      <c r="N2259" s="17">
        <f t="shared" si="6066"/>
        <v>0</v>
      </c>
      <c r="O2259" s="17">
        <f t="shared" si="6066"/>
        <v>6000</v>
      </c>
      <c r="P2259" s="17">
        <f t="shared" si="6066"/>
        <v>0</v>
      </c>
      <c r="Q2259" s="17">
        <f t="shared" si="6066"/>
        <v>0</v>
      </c>
      <c r="R2259" s="17">
        <f t="shared" ref="R2259:AG2259" si="6067">SUM(R2255)</f>
        <v>95283</v>
      </c>
      <c r="S2259" s="17">
        <f t="shared" si="6067"/>
        <v>0</v>
      </c>
      <c r="T2259" s="17">
        <f t="shared" si="6067"/>
        <v>0</v>
      </c>
      <c r="U2259" s="17">
        <f t="shared" si="6067"/>
        <v>0</v>
      </c>
      <c r="V2259" s="17">
        <f t="shared" si="6067"/>
        <v>0</v>
      </c>
      <c r="W2259" s="17">
        <f t="shared" si="6067"/>
        <v>0</v>
      </c>
      <c r="X2259" s="17">
        <f t="shared" ref="X2259" si="6068">SUM(X2255)</f>
        <v>95283</v>
      </c>
      <c r="Y2259" s="17">
        <f t="shared" si="6067"/>
        <v>0</v>
      </c>
      <c r="Z2259" s="17">
        <f t="shared" si="6067"/>
        <v>0</v>
      </c>
      <c r="AA2259" s="17">
        <f t="shared" si="6067"/>
        <v>8200</v>
      </c>
      <c r="AB2259" s="17">
        <f t="shared" si="6067"/>
        <v>0</v>
      </c>
      <c r="AC2259" s="17">
        <f t="shared" si="6067"/>
        <v>10999</v>
      </c>
      <c r="AD2259" s="17">
        <f t="shared" si="6067"/>
        <v>0</v>
      </c>
      <c r="AE2259" s="17">
        <f t="shared" si="6067"/>
        <v>4600</v>
      </c>
      <c r="AF2259" s="17">
        <f t="shared" si="6067"/>
        <v>0</v>
      </c>
      <c r="AG2259" s="17">
        <f t="shared" si="6067"/>
        <v>0</v>
      </c>
      <c r="AH2259" s="17">
        <v>23799</v>
      </c>
      <c r="AI2259" s="17">
        <v>71484</v>
      </c>
      <c r="AJ2259" s="17">
        <f t="shared" ref="AJ2259:AY2259" si="6069">SUM(AJ2255)</f>
        <v>0</v>
      </c>
      <c r="AK2259" s="17">
        <f t="shared" si="6069"/>
        <v>0</v>
      </c>
      <c r="AL2259" s="17">
        <f t="shared" si="6069"/>
        <v>0</v>
      </c>
      <c r="AM2259" s="17">
        <f t="shared" si="6069"/>
        <v>0</v>
      </c>
      <c r="AN2259" s="17">
        <f t="shared" si="6069"/>
        <v>0</v>
      </c>
      <c r="AO2259" s="17">
        <f t="shared" si="6069"/>
        <v>0</v>
      </c>
      <c r="AP2259" s="17">
        <f t="shared" ref="AP2259" si="6070">SUM(AP2255)</f>
        <v>0</v>
      </c>
      <c r="AQ2259" s="17">
        <f t="shared" si="6069"/>
        <v>0</v>
      </c>
      <c r="AR2259" s="17">
        <f t="shared" si="6069"/>
        <v>0</v>
      </c>
      <c r="AS2259" s="17">
        <f t="shared" si="6069"/>
        <v>0</v>
      </c>
      <c r="AT2259" s="17">
        <f t="shared" si="6069"/>
        <v>0</v>
      </c>
      <c r="AU2259" s="17">
        <f t="shared" si="6069"/>
        <v>0</v>
      </c>
      <c r="AV2259" s="17">
        <f t="shared" si="6069"/>
        <v>0</v>
      </c>
      <c r="AW2259" s="17">
        <f t="shared" si="6069"/>
        <v>0</v>
      </c>
      <c r="AX2259" s="17">
        <f t="shared" si="6069"/>
        <v>0</v>
      </c>
      <c r="AY2259" s="17">
        <f t="shared" si="6069"/>
        <v>0</v>
      </c>
      <c r="AZ2259" s="17">
        <v>0</v>
      </c>
      <c r="BA2259" s="17">
        <v>0</v>
      </c>
      <c r="BB2259" s="17">
        <f t="shared" ref="BB2259:BQ2259" si="6071">SUM(BB2255)</f>
        <v>6000</v>
      </c>
      <c r="BC2259" s="17">
        <f t="shared" si="6071"/>
        <v>81517</v>
      </c>
      <c r="BD2259" s="17">
        <f t="shared" si="6071"/>
        <v>0</v>
      </c>
      <c r="BE2259" s="17">
        <f t="shared" si="6071"/>
        <v>70608</v>
      </c>
      <c r="BF2259" s="17">
        <f t="shared" si="6071"/>
        <v>0</v>
      </c>
      <c r="BG2259" s="17">
        <f t="shared" si="6071"/>
        <v>0</v>
      </c>
      <c r="BH2259" s="17">
        <f t="shared" ref="BH2259" si="6072">SUM(BH2255)</f>
        <v>158125</v>
      </c>
      <c r="BI2259" s="17">
        <f t="shared" si="6071"/>
        <v>0</v>
      </c>
      <c r="BJ2259" s="17">
        <f t="shared" si="6071"/>
        <v>0</v>
      </c>
      <c r="BK2259" s="17">
        <f t="shared" si="6071"/>
        <v>81517</v>
      </c>
      <c r="BL2259" s="17">
        <f t="shared" si="6071"/>
        <v>0</v>
      </c>
      <c r="BM2259" s="17">
        <f t="shared" si="6071"/>
        <v>1200</v>
      </c>
      <c r="BN2259" s="17">
        <f t="shared" si="6071"/>
        <v>0</v>
      </c>
      <c r="BO2259" s="17">
        <f t="shared" si="6071"/>
        <v>0</v>
      </c>
      <c r="BP2259" s="17">
        <f t="shared" si="6071"/>
        <v>70608</v>
      </c>
      <c r="BQ2259" s="17">
        <f t="shared" si="6071"/>
        <v>0</v>
      </c>
      <c r="BR2259" s="17">
        <v>153325</v>
      </c>
      <c r="BS2259" s="17">
        <v>4800</v>
      </c>
      <c r="BT2259" s="17">
        <f t="shared" ref="BT2259:BW2259" si="6073">SUM(BT2255)</f>
        <v>3046394</v>
      </c>
      <c r="BU2259" s="17">
        <f t="shared" ref="BU2259:BV2259" si="6074">SUM(BU2255)</f>
        <v>2958650</v>
      </c>
      <c r="BV2259" s="17">
        <f t="shared" si="6074"/>
        <v>1601368</v>
      </c>
      <c r="BW2259" s="17">
        <f t="shared" si="6073"/>
        <v>716840</v>
      </c>
      <c r="BX2259" s="17">
        <f t="shared" ref="BX2259:BZ2259" si="6075">SUM(BX2255)</f>
        <v>246895</v>
      </c>
      <c r="BY2259" s="17">
        <f t="shared" si="6075"/>
        <v>235305</v>
      </c>
      <c r="BZ2259" s="17">
        <f t="shared" si="6075"/>
        <v>234640</v>
      </c>
      <c r="CA2259" s="17">
        <f>BV2259+BW2259</f>
        <v>2318208</v>
      </c>
      <c r="CB2259" s="125">
        <f>IF(BU2259=0,"-",CA2259/BU2259*100)</f>
        <v>78.353573420309942</v>
      </c>
    </row>
    <row r="2260" spans="1:80" x14ac:dyDescent="0.25">
      <c r="A2260" s="134"/>
      <c r="B2260" s="134"/>
      <c r="C2260" s="134"/>
      <c r="D2260" s="136"/>
      <c r="E2260" s="136"/>
      <c r="F2260" s="136"/>
      <c r="G2260" s="138"/>
      <c r="H2260" s="18" t="s">
        <v>86</v>
      </c>
      <c r="I2260" s="17">
        <f>SUM(I2259)</f>
        <v>2542386</v>
      </c>
      <c r="J2260" s="17">
        <f t="shared" si="6063"/>
        <v>2879423</v>
      </c>
      <c r="K2260" s="17">
        <f t="shared" ref="K2260" si="6076">SUM(K2259)</f>
        <v>2778140</v>
      </c>
      <c r="L2260" s="17">
        <f t="shared" si="6065"/>
        <v>101283</v>
      </c>
      <c r="M2260" s="17">
        <f t="shared" ref="M2260:Q2260" si="6077">SUM(M2259)</f>
        <v>95283</v>
      </c>
      <c r="N2260" s="17">
        <f t="shared" si="6077"/>
        <v>0</v>
      </c>
      <c r="O2260" s="17">
        <f t="shared" si="6077"/>
        <v>6000</v>
      </c>
      <c r="P2260" s="17">
        <f t="shared" si="6077"/>
        <v>0</v>
      </c>
      <c r="Q2260" s="17">
        <f t="shared" si="6077"/>
        <v>0</v>
      </c>
      <c r="R2260" s="17">
        <f t="shared" ref="R2260:AG2260" si="6078">SUM(R2259)</f>
        <v>95283</v>
      </c>
      <c r="S2260" s="17">
        <f t="shared" si="6078"/>
        <v>0</v>
      </c>
      <c r="T2260" s="17">
        <f t="shared" si="6078"/>
        <v>0</v>
      </c>
      <c r="U2260" s="17">
        <f t="shared" si="6078"/>
        <v>0</v>
      </c>
      <c r="V2260" s="17">
        <f t="shared" si="6078"/>
        <v>0</v>
      </c>
      <c r="W2260" s="17">
        <f t="shared" si="6078"/>
        <v>0</v>
      </c>
      <c r="X2260" s="17">
        <f t="shared" ref="X2260" si="6079">SUM(X2259)</f>
        <v>95283</v>
      </c>
      <c r="Y2260" s="17">
        <f t="shared" si="6078"/>
        <v>0</v>
      </c>
      <c r="Z2260" s="17">
        <f t="shared" si="6078"/>
        <v>0</v>
      </c>
      <c r="AA2260" s="17">
        <f t="shared" si="6078"/>
        <v>8200</v>
      </c>
      <c r="AB2260" s="17">
        <f t="shared" si="6078"/>
        <v>0</v>
      </c>
      <c r="AC2260" s="17">
        <f t="shared" si="6078"/>
        <v>10999</v>
      </c>
      <c r="AD2260" s="17">
        <f t="shared" si="6078"/>
        <v>0</v>
      </c>
      <c r="AE2260" s="17">
        <f t="shared" si="6078"/>
        <v>4600</v>
      </c>
      <c r="AF2260" s="17">
        <f t="shared" si="6078"/>
        <v>0</v>
      </c>
      <c r="AG2260" s="17">
        <f t="shared" si="6078"/>
        <v>0</v>
      </c>
      <c r="AH2260" s="17">
        <v>23799</v>
      </c>
      <c r="AI2260" s="17">
        <v>71484</v>
      </c>
      <c r="AJ2260" s="17">
        <f t="shared" ref="AJ2260:AY2260" si="6080">SUM(AJ2259)</f>
        <v>0</v>
      </c>
      <c r="AK2260" s="17">
        <f t="shared" si="6080"/>
        <v>0</v>
      </c>
      <c r="AL2260" s="17">
        <f t="shared" si="6080"/>
        <v>0</v>
      </c>
      <c r="AM2260" s="17">
        <f t="shared" si="6080"/>
        <v>0</v>
      </c>
      <c r="AN2260" s="17">
        <f t="shared" si="6080"/>
        <v>0</v>
      </c>
      <c r="AO2260" s="17">
        <f t="shared" si="6080"/>
        <v>0</v>
      </c>
      <c r="AP2260" s="17">
        <f t="shared" ref="AP2260" si="6081">SUM(AP2259)</f>
        <v>0</v>
      </c>
      <c r="AQ2260" s="17">
        <f t="shared" si="6080"/>
        <v>0</v>
      </c>
      <c r="AR2260" s="17">
        <f t="shared" si="6080"/>
        <v>0</v>
      </c>
      <c r="AS2260" s="17">
        <f t="shared" si="6080"/>
        <v>0</v>
      </c>
      <c r="AT2260" s="17">
        <f t="shared" si="6080"/>
        <v>0</v>
      </c>
      <c r="AU2260" s="17">
        <f t="shared" si="6080"/>
        <v>0</v>
      </c>
      <c r="AV2260" s="17">
        <f t="shared" si="6080"/>
        <v>0</v>
      </c>
      <c r="AW2260" s="17">
        <f t="shared" si="6080"/>
        <v>0</v>
      </c>
      <c r="AX2260" s="17">
        <f t="shared" si="6080"/>
        <v>0</v>
      </c>
      <c r="AY2260" s="17">
        <f t="shared" si="6080"/>
        <v>0</v>
      </c>
      <c r="AZ2260" s="17">
        <v>0</v>
      </c>
      <c r="BA2260" s="17">
        <v>0</v>
      </c>
      <c r="BB2260" s="17">
        <f t="shared" ref="BB2260:BQ2260" si="6082">SUM(BB2259)</f>
        <v>6000</v>
      </c>
      <c r="BC2260" s="17">
        <f t="shared" si="6082"/>
        <v>81517</v>
      </c>
      <c r="BD2260" s="17">
        <f t="shared" si="6082"/>
        <v>0</v>
      </c>
      <c r="BE2260" s="17">
        <f t="shared" si="6082"/>
        <v>70608</v>
      </c>
      <c r="BF2260" s="17">
        <f t="shared" si="6082"/>
        <v>0</v>
      </c>
      <c r="BG2260" s="17">
        <f t="shared" si="6082"/>
        <v>0</v>
      </c>
      <c r="BH2260" s="17">
        <f t="shared" ref="BH2260" si="6083">SUM(BH2259)</f>
        <v>158125</v>
      </c>
      <c r="BI2260" s="17">
        <f t="shared" si="6082"/>
        <v>0</v>
      </c>
      <c r="BJ2260" s="17">
        <f t="shared" si="6082"/>
        <v>0</v>
      </c>
      <c r="BK2260" s="17">
        <f t="shared" si="6082"/>
        <v>81517</v>
      </c>
      <c r="BL2260" s="17">
        <f t="shared" si="6082"/>
        <v>0</v>
      </c>
      <c r="BM2260" s="17">
        <f t="shared" si="6082"/>
        <v>1200</v>
      </c>
      <c r="BN2260" s="17">
        <f t="shared" si="6082"/>
        <v>0</v>
      </c>
      <c r="BO2260" s="17">
        <f t="shared" si="6082"/>
        <v>0</v>
      </c>
      <c r="BP2260" s="17">
        <f t="shared" si="6082"/>
        <v>70608</v>
      </c>
      <c r="BQ2260" s="17">
        <f t="shared" si="6082"/>
        <v>0</v>
      </c>
      <c r="BR2260" s="17">
        <v>153325</v>
      </c>
      <c r="BS2260" s="17">
        <v>4800</v>
      </c>
      <c r="BT2260" s="17">
        <f t="shared" ref="BT2260:BW2260" si="6084">SUM(BT2259)</f>
        <v>3046394</v>
      </c>
      <c r="BU2260" s="17">
        <f t="shared" ref="BU2260:BV2260" si="6085">SUM(BU2259)</f>
        <v>2958650</v>
      </c>
      <c r="BV2260" s="17">
        <f t="shared" si="6085"/>
        <v>1601368</v>
      </c>
      <c r="BW2260" s="17">
        <f t="shared" si="6084"/>
        <v>716840</v>
      </c>
      <c r="BX2260" s="17">
        <f t="shared" ref="BX2260" si="6086">SUM(BX2259)</f>
        <v>246895</v>
      </c>
      <c r="BY2260" s="17">
        <f t="shared" ref="BY2260" si="6087">SUM(BY2259)</f>
        <v>235305</v>
      </c>
      <c r="BZ2260" s="17">
        <f t="shared" ref="BZ2260" si="6088">SUM(BZ2259)</f>
        <v>234640</v>
      </c>
      <c r="CA2260" s="17">
        <f>BV2260+BW2260</f>
        <v>2318208</v>
      </c>
      <c r="CB2260" s="125">
        <f>IF(BU2260=0,"-",CA2260/BU2260*100)</f>
        <v>78.353573420309942</v>
      </c>
    </row>
    <row r="2261" spans="1:80" x14ac:dyDescent="0.25">
      <c r="A2261" s="139"/>
      <c r="B2261" s="139"/>
      <c r="C2261" s="139"/>
      <c r="D2261" s="140"/>
      <c r="E2261" s="140"/>
      <c r="F2261" s="140"/>
      <c r="G2261" s="141"/>
      <c r="X2261">
        <f t="shared" si="5923"/>
        <v>0</v>
      </c>
      <c r="AH2261">
        <v>0</v>
      </c>
      <c r="AI2261">
        <v>0</v>
      </c>
      <c r="AP2261">
        <f t="shared" si="5924"/>
        <v>0</v>
      </c>
      <c r="AZ2261">
        <v>0</v>
      </c>
      <c r="BA2261">
        <v>0</v>
      </c>
      <c r="BH2261">
        <f t="shared" si="5925"/>
        <v>0</v>
      </c>
      <c r="BR2261">
        <v>0</v>
      </c>
      <c r="BS2261">
        <v>0</v>
      </c>
      <c r="BU2261">
        <v>0</v>
      </c>
      <c r="BV2261">
        <v>0</v>
      </c>
      <c r="BW2261">
        <f t="shared" si="6056"/>
        <v>0</v>
      </c>
      <c r="CA2261">
        <f>BV2261+BW2261</f>
        <v>0</v>
      </c>
      <c r="CB2261" s="126" t="str">
        <f>IF(BU2261=0,"-",CA2261/BU2261*100)</f>
        <v>-</v>
      </c>
    </row>
    <row r="2262" spans="1:80" ht="15.75" thickBot="1" x14ac:dyDescent="0.3">
      <c r="A2262" s="13" t="s">
        <v>1</v>
      </c>
      <c r="B2262" s="13" t="s">
        <v>1</v>
      </c>
      <c r="C2262" s="13" t="s">
        <v>1</v>
      </c>
      <c r="D2262" s="74" t="s">
        <v>1</v>
      </c>
      <c r="E2262" s="74" t="s">
        <v>1</v>
      </c>
      <c r="F2262" s="74" t="s">
        <v>1</v>
      </c>
      <c r="G2262" s="13" t="s">
        <v>1</v>
      </c>
      <c r="H2262" s="19" t="s">
        <v>1</v>
      </c>
      <c r="I2262" s="19" t="s">
        <v>1</v>
      </c>
      <c r="J2262" s="19"/>
      <c r="K2262" s="19" t="s">
        <v>1</v>
      </c>
      <c r="L2262" s="19"/>
      <c r="M2262" s="19" t="s">
        <v>1</v>
      </c>
      <c r="N2262" s="19" t="s">
        <v>1</v>
      </c>
      <c r="O2262" s="19" t="s">
        <v>1</v>
      </c>
      <c r="P2262" s="31"/>
      <c r="Q2262" s="19" t="s">
        <v>1</v>
      </c>
      <c r="R2262" s="19" t="s">
        <v>1</v>
      </c>
      <c r="S2262" s="19"/>
      <c r="T2262" s="19"/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19"/>
      <c r="AF2262" s="19"/>
      <c r="AG2262" s="19"/>
      <c r="AH2262" s="19">
        <v>0</v>
      </c>
      <c r="AI2262" s="19">
        <v>0</v>
      </c>
      <c r="AJ2262" s="19" t="s">
        <v>1</v>
      </c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>
        <v>0</v>
      </c>
      <c r="BA2262" s="19">
        <v>0</v>
      </c>
      <c r="BB2262" s="19" t="s">
        <v>1</v>
      </c>
      <c r="BC2262" s="19"/>
      <c r="BD2262" s="19"/>
      <c r="BE2262" s="19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/>
      <c r="BR2262" s="19">
        <v>0</v>
      </c>
      <c r="BS2262" s="19">
        <v>0</v>
      </c>
      <c r="BT2262" s="19"/>
      <c r="BU2262" s="19"/>
      <c r="BV2262" s="19"/>
      <c r="BW2262" s="19">
        <f t="shared" si="6056"/>
        <v>0</v>
      </c>
      <c r="BX2262" s="19"/>
      <c r="BY2262" s="19"/>
      <c r="BZ2262" s="19"/>
      <c r="CA2262" s="19">
        <f>BV2262+BW2262</f>
        <v>0</v>
      </c>
      <c r="CB2262" s="127"/>
    </row>
    <row r="2263" spans="1:80" ht="69.75" customHeight="1" thickBot="1" x14ac:dyDescent="0.3">
      <c r="A2263" s="5" t="s">
        <v>4</v>
      </c>
      <c r="B2263" s="5" t="s">
        <v>5</v>
      </c>
      <c r="C2263" s="5" t="s">
        <v>6</v>
      </c>
      <c r="D2263" s="80" t="s">
        <v>1</v>
      </c>
      <c r="E2263" s="88" t="s">
        <v>7</v>
      </c>
      <c r="F2263" s="88" t="s">
        <v>8</v>
      </c>
      <c r="G2263" s="5" t="s">
        <v>9</v>
      </c>
      <c r="H2263" s="5" t="s">
        <v>10</v>
      </c>
      <c r="I2263" s="5" t="s">
        <v>11</v>
      </c>
      <c r="J2263" s="5" t="s">
        <v>1809</v>
      </c>
      <c r="K2263" s="5" t="s">
        <v>12</v>
      </c>
      <c r="L2263" s="5" t="s">
        <v>13</v>
      </c>
      <c r="M2263" s="5" t="s">
        <v>14</v>
      </c>
      <c r="N2263" s="5" t="s">
        <v>15</v>
      </c>
      <c r="O2263" s="5" t="s">
        <v>16</v>
      </c>
      <c r="P2263" s="5" t="s">
        <v>17</v>
      </c>
      <c r="Q2263" s="5" t="s">
        <v>18</v>
      </c>
      <c r="R2263" s="71" t="s">
        <v>14</v>
      </c>
      <c r="S2263" s="71" t="s">
        <v>1843</v>
      </c>
      <c r="T2263" s="71" t="s">
        <v>1797</v>
      </c>
      <c r="U2263" s="71" t="s">
        <v>1832</v>
      </c>
      <c r="V2263" s="71" t="s">
        <v>1833</v>
      </c>
      <c r="W2263" s="71" t="s">
        <v>1834</v>
      </c>
      <c r="X2263" s="71" t="s">
        <v>1847</v>
      </c>
      <c r="Y2263" s="71" t="s">
        <v>1844</v>
      </c>
      <c r="Z2263" s="71" t="s">
        <v>1835</v>
      </c>
      <c r="AA2263" s="71" t="s">
        <v>1836</v>
      </c>
      <c r="AB2263" s="71" t="s">
        <v>1837</v>
      </c>
      <c r="AC2263" s="71" t="s">
        <v>1838</v>
      </c>
      <c r="AD2263" s="71" t="s">
        <v>1839</v>
      </c>
      <c r="AE2263" s="71" t="s">
        <v>1840</v>
      </c>
      <c r="AF2263" s="71" t="s">
        <v>1845</v>
      </c>
      <c r="AG2263" s="71" t="s">
        <v>1846</v>
      </c>
      <c r="AH2263" s="71" t="s">
        <v>1841</v>
      </c>
      <c r="AI2263" s="71" t="s">
        <v>1842</v>
      </c>
      <c r="AJ2263" s="72" t="s">
        <v>15</v>
      </c>
      <c r="AK2263" s="72" t="s">
        <v>1843</v>
      </c>
      <c r="AL2263" s="72" t="s">
        <v>1797</v>
      </c>
      <c r="AM2263" s="72" t="s">
        <v>1832</v>
      </c>
      <c r="AN2263" s="72" t="s">
        <v>1833</v>
      </c>
      <c r="AO2263" s="72" t="s">
        <v>1834</v>
      </c>
      <c r="AP2263" s="72" t="s">
        <v>1848</v>
      </c>
      <c r="AQ2263" s="72" t="s">
        <v>1844</v>
      </c>
      <c r="AR2263" s="72" t="s">
        <v>1835</v>
      </c>
      <c r="AS2263" s="72" t="s">
        <v>1836</v>
      </c>
      <c r="AT2263" s="72" t="s">
        <v>1837</v>
      </c>
      <c r="AU2263" s="72" t="s">
        <v>1838</v>
      </c>
      <c r="AV2263" s="72" t="s">
        <v>1839</v>
      </c>
      <c r="AW2263" s="72" t="s">
        <v>1840</v>
      </c>
      <c r="AX2263" s="72" t="s">
        <v>1845</v>
      </c>
      <c r="AY2263" s="72" t="s">
        <v>1846</v>
      </c>
      <c r="AZ2263" s="72" t="s">
        <v>1841</v>
      </c>
      <c r="BA2263" s="72" t="s">
        <v>1842</v>
      </c>
      <c r="BB2263" s="73" t="s">
        <v>16</v>
      </c>
      <c r="BC2263" s="73" t="s">
        <v>1843</v>
      </c>
      <c r="BD2263" s="73" t="s">
        <v>1797</v>
      </c>
      <c r="BE2263" s="73" t="s">
        <v>1832</v>
      </c>
      <c r="BF2263" s="73" t="s">
        <v>1833</v>
      </c>
      <c r="BG2263" s="73" t="s">
        <v>1834</v>
      </c>
      <c r="BH2263" s="73" t="s">
        <v>1849</v>
      </c>
      <c r="BI2263" s="73" t="s">
        <v>1844</v>
      </c>
      <c r="BJ2263" s="73" t="s">
        <v>1835</v>
      </c>
      <c r="BK2263" s="73" t="s">
        <v>1836</v>
      </c>
      <c r="BL2263" s="73" t="s">
        <v>1837</v>
      </c>
      <c r="BM2263" s="73" t="s">
        <v>1838</v>
      </c>
      <c r="BN2263" s="73" t="s">
        <v>1839</v>
      </c>
      <c r="BO2263" s="73" t="s">
        <v>1840</v>
      </c>
      <c r="BP2263" s="73" t="s">
        <v>1845</v>
      </c>
      <c r="BQ2263" s="73" t="s">
        <v>1846</v>
      </c>
      <c r="BR2263" s="73" t="s">
        <v>1841</v>
      </c>
      <c r="BS2263" s="73" t="s">
        <v>1842</v>
      </c>
      <c r="BT2263" s="5" t="s">
        <v>1911</v>
      </c>
      <c r="BU2263" s="5" t="s">
        <v>1942</v>
      </c>
      <c r="BV2263" s="5" t="s">
        <v>1943</v>
      </c>
      <c r="BW2263" s="5" t="s">
        <v>1944</v>
      </c>
      <c r="BX2263" s="5" t="s">
        <v>1945</v>
      </c>
      <c r="BY2263" s="5" t="s">
        <v>1946</v>
      </c>
      <c r="BZ2263" s="5" t="s">
        <v>1947</v>
      </c>
      <c r="CA2263" s="5" t="s">
        <v>1948</v>
      </c>
      <c r="CB2263" s="120" t="s">
        <v>1916</v>
      </c>
    </row>
    <row r="2264" spans="1:80" x14ac:dyDescent="0.25">
      <c r="A2264" s="6" t="s">
        <v>1</v>
      </c>
      <c r="B2264" s="6" t="s">
        <v>1</v>
      </c>
      <c r="C2264" s="6" t="s">
        <v>1</v>
      </c>
      <c r="D2264" s="81" t="s">
        <v>1</v>
      </c>
      <c r="E2264" s="81" t="s">
        <v>1</v>
      </c>
      <c r="F2264" s="94" t="s">
        <v>1</v>
      </c>
      <c r="G2264" s="7" t="s">
        <v>1</v>
      </c>
      <c r="H2264" s="8" t="s">
        <v>1</v>
      </c>
      <c r="I2264" s="9" t="s">
        <v>19</v>
      </c>
      <c r="J2264" s="9">
        <v>1</v>
      </c>
      <c r="K2264" s="9" t="s">
        <v>20</v>
      </c>
      <c r="L2264" s="9" t="s">
        <v>21</v>
      </c>
      <c r="M2264" s="9" t="s">
        <v>22</v>
      </c>
      <c r="N2264" s="9" t="s">
        <v>23</v>
      </c>
      <c r="O2264" s="9" t="s">
        <v>24</v>
      </c>
      <c r="P2264" s="9" t="s">
        <v>25</v>
      </c>
      <c r="Q2264" s="9" t="s">
        <v>26</v>
      </c>
      <c r="R2264" s="9">
        <v>1</v>
      </c>
      <c r="S2264" s="9">
        <v>2</v>
      </c>
      <c r="T2264" s="9">
        <v>3</v>
      </c>
      <c r="U2264" s="9">
        <v>4</v>
      </c>
      <c r="V2264" s="9">
        <v>5</v>
      </c>
      <c r="W2264" s="9">
        <v>6</v>
      </c>
      <c r="X2264" s="9">
        <v>7</v>
      </c>
      <c r="Y2264" s="9">
        <v>8</v>
      </c>
      <c r="Z2264" s="9">
        <v>9</v>
      </c>
      <c r="AA2264" s="9">
        <v>10</v>
      </c>
      <c r="AB2264" s="9">
        <v>11</v>
      </c>
      <c r="AC2264" s="9">
        <v>12</v>
      </c>
      <c r="AD2264" s="9">
        <v>13</v>
      </c>
      <c r="AE2264" s="9">
        <v>14</v>
      </c>
      <c r="AF2264" s="9">
        <v>15</v>
      </c>
      <c r="AG2264" s="9">
        <v>16</v>
      </c>
      <c r="AH2264" s="9">
        <v>20</v>
      </c>
      <c r="AI2264" s="9">
        <v>21</v>
      </c>
      <c r="AJ2264" s="9">
        <v>1</v>
      </c>
      <c r="AK2264" s="9">
        <v>2</v>
      </c>
      <c r="AL2264" s="9">
        <v>3</v>
      </c>
      <c r="AM2264" s="9">
        <v>4</v>
      </c>
      <c r="AN2264" s="9">
        <v>5</v>
      </c>
      <c r="AO2264" s="9">
        <v>6</v>
      </c>
      <c r="AP2264" s="9">
        <v>7</v>
      </c>
      <c r="AQ2264" s="9">
        <v>8</v>
      </c>
      <c r="AR2264" s="9">
        <v>9</v>
      </c>
      <c r="AS2264" s="9">
        <v>10</v>
      </c>
      <c r="AT2264" s="9">
        <v>11</v>
      </c>
      <c r="AU2264" s="9">
        <v>12</v>
      </c>
      <c r="AV2264" s="9">
        <v>13</v>
      </c>
      <c r="AW2264" s="9">
        <v>14</v>
      </c>
      <c r="AX2264" s="9">
        <v>15</v>
      </c>
      <c r="AY2264" s="9">
        <v>16</v>
      </c>
      <c r="AZ2264" s="9">
        <v>20</v>
      </c>
      <c r="BA2264" s="9">
        <v>21</v>
      </c>
      <c r="BB2264" s="9">
        <v>1</v>
      </c>
      <c r="BC2264" s="9">
        <v>2</v>
      </c>
      <c r="BD2264" s="9">
        <v>3</v>
      </c>
      <c r="BE2264" s="9">
        <v>4</v>
      </c>
      <c r="BF2264" s="9">
        <v>5</v>
      </c>
      <c r="BG2264" s="9">
        <v>6</v>
      </c>
      <c r="BH2264" s="9">
        <v>7</v>
      </c>
      <c r="BI2264" s="9">
        <v>8</v>
      </c>
      <c r="BJ2264" s="9">
        <v>9</v>
      </c>
      <c r="BK2264" s="9">
        <v>10</v>
      </c>
      <c r="BL2264" s="9">
        <v>11</v>
      </c>
      <c r="BM2264" s="9">
        <v>12</v>
      </c>
      <c r="BN2264" s="9">
        <v>13</v>
      </c>
      <c r="BO2264" s="9">
        <v>14</v>
      </c>
      <c r="BP2264" s="9">
        <v>15</v>
      </c>
      <c r="BQ2264" s="9">
        <v>16</v>
      </c>
      <c r="BR2264" s="9">
        <v>20</v>
      </c>
      <c r="BS2264" s="9">
        <v>21</v>
      </c>
      <c r="BT2264" s="9">
        <v>1</v>
      </c>
      <c r="BU2264" s="9">
        <v>2</v>
      </c>
      <c r="BV2264" s="9">
        <v>3</v>
      </c>
      <c r="BW2264" s="9" t="s">
        <v>1798</v>
      </c>
      <c r="BX2264" s="9">
        <v>5</v>
      </c>
      <c r="BY2264" s="9">
        <v>6</v>
      </c>
      <c r="BZ2264" s="9">
        <v>7</v>
      </c>
      <c r="CA2264" s="9" t="s">
        <v>1917</v>
      </c>
      <c r="CB2264" s="121">
        <v>9</v>
      </c>
    </row>
    <row r="2265" spans="1:80" x14ac:dyDescent="0.25">
      <c r="A2265" s="1" t="s">
        <v>928</v>
      </c>
      <c r="B2265" s="1" t="s">
        <v>88</v>
      </c>
      <c r="C2265" s="4" t="s">
        <v>1180</v>
      </c>
      <c r="D2265" s="79" t="s">
        <v>1181</v>
      </c>
      <c r="E2265" s="78" t="s">
        <v>1</v>
      </c>
      <c r="F2265" s="78" t="s">
        <v>1</v>
      </c>
      <c r="G2265" s="2" t="s">
        <v>1</v>
      </c>
      <c r="H2265" s="2" t="s">
        <v>1182</v>
      </c>
      <c r="I2265" s="3" t="s">
        <v>1</v>
      </c>
      <c r="J2265" s="3">
        <f t="shared" ref="J2265:J2297" si="6089">SUM(K2265,L2265,P2265,Q2265)</f>
        <v>0</v>
      </c>
      <c r="K2265" s="3" t="s">
        <v>1</v>
      </c>
      <c r="L2265" s="3"/>
      <c r="M2265" s="3" t="s">
        <v>1</v>
      </c>
      <c r="N2265" s="3" t="s">
        <v>1</v>
      </c>
      <c r="O2265" s="3" t="s">
        <v>1</v>
      </c>
      <c r="P2265" s="26"/>
      <c r="Q2265" s="3" t="s">
        <v>1</v>
      </c>
      <c r="R2265" s="3" t="s">
        <v>1</v>
      </c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>
        <v>0</v>
      </c>
      <c r="AI2265" s="3">
        <v>0</v>
      </c>
      <c r="AJ2265" s="3" t="s">
        <v>1</v>
      </c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>
        <v>0</v>
      </c>
      <c r="BA2265" s="3">
        <v>0</v>
      </c>
      <c r="BB2265" s="3" t="s">
        <v>1</v>
      </c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"/>
      <c r="BP2265" s="3"/>
      <c r="BQ2265" s="3"/>
      <c r="BR2265" s="3">
        <v>0</v>
      </c>
      <c r="BS2265" s="3">
        <v>0</v>
      </c>
      <c r="BT2265" s="3">
        <v>0</v>
      </c>
      <c r="BU2265" s="3"/>
      <c r="BV2265" s="3"/>
      <c r="BW2265" s="3">
        <f t="shared" si="6056"/>
        <v>0</v>
      </c>
      <c r="BX2265" s="3"/>
      <c r="BY2265" s="3"/>
      <c r="BZ2265" s="3"/>
      <c r="CA2265" s="3">
        <f t="shared" ref="CA2265:CA2297" si="6090">BV2265+BW2265</f>
        <v>0</v>
      </c>
      <c r="CB2265" s="122"/>
    </row>
    <row r="2266" spans="1:80" ht="33.75" x14ac:dyDescent="0.25">
      <c r="A2266" s="1" t="s">
        <v>1</v>
      </c>
      <c r="B2266" s="1" t="s">
        <v>1</v>
      </c>
      <c r="C2266" s="1" t="s">
        <v>1</v>
      </c>
      <c r="D2266" s="78" t="s">
        <v>1</v>
      </c>
      <c r="E2266" s="78" t="s">
        <v>1</v>
      </c>
      <c r="F2266" s="78" t="s">
        <v>1</v>
      </c>
      <c r="G2266" s="2" t="s">
        <v>1</v>
      </c>
      <c r="H2266" s="10" t="s">
        <v>30</v>
      </c>
      <c r="I2266" s="11">
        <f>SUM(I2267,I2275,I2277)</f>
        <v>1285203</v>
      </c>
      <c r="J2266" s="11">
        <f t="shared" si="6089"/>
        <v>1277186</v>
      </c>
      <c r="K2266" s="11">
        <f t="shared" ref="K2266" si="6091">SUM(K2267,K2275,K2277)</f>
        <v>1273636</v>
      </c>
      <c r="L2266" s="11">
        <f t="shared" ref="L2266:L2290" si="6092">SUM(M2266:O2266)</f>
        <v>3550</v>
      </c>
      <c r="M2266" s="11">
        <f t="shared" ref="M2266:Q2266" si="6093">SUM(M2267,M2275,M2277)</f>
        <v>3550</v>
      </c>
      <c r="N2266" s="11">
        <f t="shared" si="6093"/>
        <v>0</v>
      </c>
      <c r="O2266" s="11">
        <f t="shared" si="6093"/>
        <v>0</v>
      </c>
      <c r="P2266" s="11">
        <f t="shared" si="6093"/>
        <v>0</v>
      </c>
      <c r="Q2266" s="11">
        <f t="shared" si="6093"/>
        <v>0</v>
      </c>
      <c r="R2266" s="11">
        <f t="shared" ref="R2266:AG2266" si="6094">SUM(R2267,R2275,R2277)</f>
        <v>3550</v>
      </c>
      <c r="S2266" s="11">
        <f t="shared" si="6094"/>
        <v>0</v>
      </c>
      <c r="T2266" s="11">
        <f t="shared" si="6094"/>
        <v>0</v>
      </c>
      <c r="U2266" s="11">
        <f t="shared" si="6094"/>
        <v>0</v>
      </c>
      <c r="V2266" s="11">
        <f t="shared" si="6094"/>
        <v>0</v>
      </c>
      <c r="W2266" s="11">
        <f t="shared" si="6094"/>
        <v>0</v>
      </c>
      <c r="X2266" s="11">
        <f t="shared" ref="X2266" si="6095">SUM(X2267,X2275,X2277)</f>
        <v>3550</v>
      </c>
      <c r="Y2266" s="11">
        <f t="shared" si="6094"/>
        <v>950</v>
      </c>
      <c r="Z2266" s="11">
        <f t="shared" si="6094"/>
        <v>0</v>
      </c>
      <c r="AA2266" s="11">
        <f t="shared" si="6094"/>
        <v>0</v>
      </c>
      <c r="AB2266" s="11">
        <f t="shared" si="6094"/>
        <v>200</v>
      </c>
      <c r="AC2266" s="11">
        <f t="shared" si="6094"/>
        <v>0</v>
      </c>
      <c r="AD2266" s="11">
        <f t="shared" si="6094"/>
        <v>900</v>
      </c>
      <c r="AE2266" s="11">
        <f t="shared" si="6094"/>
        <v>0</v>
      </c>
      <c r="AF2266" s="11">
        <f t="shared" si="6094"/>
        <v>450</v>
      </c>
      <c r="AG2266" s="11">
        <f t="shared" si="6094"/>
        <v>660</v>
      </c>
      <c r="AH2266" s="11">
        <v>3160</v>
      </c>
      <c r="AI2266" s="11">
        <v>390</v>
      </c>
      <c r="AJ2266" s="11">
        <f t="shared" ref="AJ2266:AY2266" si="6096">SUM(AJ2267,AJ2275,AJ2277)</f>
        <v>0</v>
      </c>
      <c r="AK2266" s="11">
        <f t="shared" si="6096"/>
        <v>0</v>
      </c>
      <c r="AL2266" s="11">
        <f t="shared" si="6096"/>
        <v>0</v>
      </c>
      <c r="AM2266" s="11">
        <f t="shared" si="6096"/>
        <v>0</v>
      </c>
      <c r="AN2266" s="11">
        <f t="shared" si="6096"/>
        <v>0</v>
      </c>
      <c r="AO2266" s="11">
        <f t="shared" si="6096"/>
        <v>0</v>
      </c>
      <c r="AP2266" s="11">
        <f t="shared" ref="AP2266" si="6097">SUM(AP2267,AP2275,AP2277)</f>
        <v>0</v>
      </c>
      <c r="AQ2266" s="11">
        <f t="shared" si="6096"/>
        <v>0</v>
      </c>
      <c r="AR2266" s="11">
        <f t="shared" si="6096"/>
        <v>0</v>
      </c>
      <c r="AS2266" s="11">
        <f t="shared" si="6096"/>
        <v>0</v>
      </c>
      <c r="AT2266" s="11">
        <f t="shared" si="6096"/>
        <v>0</v>
      </c>
      <c r="AU2266" s="11">
        <f t="shared" si="6096"/>
        <v>0</v>
      </c>
      <c r="AV2266" s="11">
        <f t="shared" si="6096"/>
        <v>0</v>
      </c>
      <c r="AW2266" s="11">
        <f t="shared" si="6096"/>
        <v>0</v>
      </c>
      <c r="AX2266" s="11">
        <f t="shared" si="6096"/>
        <v>0</v>
      </c>
      <c r="AY2266" s="11">
        <f t="shared" si="6096"/>
        <v>0</v>
      </c>
      <c r="AZ2266" s="11">
        <v>0</v>
      </c>
      <c r="BA2266" s="11">
        <v>0</v>
      </c>
      <c r="BB2266" s="11">
        <f t="shared" ref="BB2266:BQ2266" si="6098">SUM(BB2267,BB2275,BB2277)</f>
        <v>0</v>
      </c>
      <c r="BC2266" s="11">
        <f t="shared" si="6098"/>
        <v>0</v>
      </c>
      <c r="BD2266" s="11">
        <f t="shared" si="6098"/>
        <v>0</v>
      </c>
      <c r="BE2266" s="11">
        <f t="shared" si="6098"/>
        <v>571</v>
      </c>
      <c r="BF2266" s="11">
        <f t="shared" si="6098"/>
        <v>0</v>
      </c>
      <c r="BG2266" s="11">
        <f t="shared" si="6098"/>
        <v>0</v>
      </c>
      <c r="BH2266" s="11">
        <f t="shared" ref="BH2266" si="6099">SUM(BH2267,BH2275,BH2277)</f>
        <v>571</v>
      </c>
      <c r="BI2266" s="11">
        <f t="shared" si="6098"/>
        <v>0</v>
      </c>
      <c r="BJ2266" s="11">
        <f t="shared" si="6098"/>
        <v>0</v>
      </c>
      <c r="BK2266" s="11">
        <f t="shared" si="6098"/>
        <v>0</v>
      </c>
      <c r="BL2266" s="11">
        <f t="shared" si="6098"/>
        <v>0</v>
      </c>
      <c r="BM2266" s="11">
        <f t="shared" si="6098"/>
        <v>571</v>
      </c>
      <c r="BN2266" s="11">
        <f t="shared" si="6098"/>
        <v>0</v>
      </c>
      <c r="BO2266" s="11">
        <f t="shared" si="6098"/>
        <v>0</v>
      </c>
      <c r="BP2266" s="11">
        <f t="shared" si="6098"/>
        <v>0</v>
      </c>
      <c r="BQ2266" s="11">
        <f t="shared" si="6098"/>
        <v>0</v>
      </c>
      <c r="BR2266" s="11">
        <v>571</v>
      </c>
      <c r="BS2266" s="11">
        <v>0</v>
      </c>
      <c r="BT2266" s="11">
        <f t="shared" ref="BT2266:BZ2266" si="6100">SUM(BT2267,BT2275,BT2277)</f>
        <v>1342983</v>
      </c>
      <c r="BU2266" s="11">
        <f t="shared" si="6100"/>
        <v>1333927</v>
      </c>
      <c r="BV2266" s="11">
        <f t="shared" si="6100"/>
        <v>712085</v>
      </c>
      <c r="BW2266" s="11">
        <f t="shared" si="6100"/>
        <v>318131</v>
      </c>
      <c r="BX2266" s="11">
        <f t="shared" si="6100"/>
        <v>113321</v>
      </c>
      <c r="BY2266" s="11">
        <f t="shared" si="6100"/>
        <v>102650</v>
      </c>
      <c r="BZ2266" s="11">
        <f t="shared" si="6100"/>
        <v>102160</v>
      </c>
      <c r="CA2266" s="11">
        <f t="shared" si="6090"/>
        <v>1030216</v>
      </c>
      <c r="CB2266" s="123">
        <f t="shared" ref="CB2266:CB2296" si="6101">IF(BU2266=0,"-",CA2266/BU2266*100)</f>
        <v>77.231812535468578</v>
      </c>
    </row>
    <row r="2267" spans="1:80" x14ac:dyDescent="0.25">
      <c r="A2267" s="4" t="s">
        <v>928</v>
      </c>
      <c r="B2267" s="4" t="s">
        <v>88</v>
      </c>
      <c r="C2267" s="4" t="s">
        <v>1180</v>
      </c>
      <c r="D2267" s="79" t="s">
        <v>1181</v>
      </c>
      <c r="E2267" s="78" t="s">
        <v>31</v>
      </c>
      <c r="F2267" s="78" t="s">
        <v>1</v>
      </c>
      <c r="G2267" s="2" t="s">
        <v>1</v>
      </c>
      <c r="H2267" s="2" t="s">
        <v>32</v>
      </c>
      <c r="I2267" s="12">
        <f>SUM(I2268,I2269)</f>
        <v>1073550</v>
      </c>
      <c r="J2267" s="12">
        <f t="shared" si="6089"/>
        <v>1055317</v>
      </c>
      <c r="K2267" s="12">
        <f t="shared" ref="K2267" si="6102">SUM(K2268,K2269)</f>
        <v>1055317</v>
      </c>
      <c r="L2267" s="12">
        <f t="shared" si="6092"/>
        <v>0</v>
      </c>
      <c r="M2267" s="12">
        <f t="shared" ref="M2267:Q2267" si="6103">SUM(M2268,M2269)</f>
        <v>0</v>
      </c>
      <c r="N2267" s="12">
        <f t="shared" si="6103"/>
        <v>0</v>
      </c>
      <c r="O2267" s="12">
        <f t="shared" si="6103"/>
        <v>0</v>
      </c>
      <c r="P2267" s="12">
        <f t="shared" si="6103"/>
        <v>0</v>
      </c>
      <c r="Q2267" s="12">
        <f t="shared" si="6103"/>
        <v>0</v>
      </c>
      <c r="R2267" s="12">
        <f t="shared" ref="R2267:AG2267" si="6104">SUM(R2268,R2269)</f>
        <v>0</v>
      </c>
      <c r="S2267" s="12">
        <f t="shared" si="6104"/>
        <v>0</v>
      </c>
      <c r="T2267" s="12">
        <f t="shared" si="6104"/>
        <v>0</v>
      </c>
      <c r="U2267" s="12">
        <f t="shared" si="6104"/>
        <v>0</v>
      </c>
      <c r="V2267" s="12">
        <f t="shared" si="6104"/>
        <v>0</v>
      </c>
      <c r="W2267" s="12">
        <f t="shared" si="6104"/>
        <v>0</v>
      </c>
      <c r="X2267" s="12">
        <f t="shared" ref="X2267" si="6105">SUM(X2268,X2269)</f>
        <v>0</v>
      </c>
      <c r="Y2267" s="12">
        <f t="shared" si="6104"/>
        <v>0</v>
      </c>
      <c r="Z2267" s="12">
        <f t="shared" si="6104"/>
        <v>0</v>
      </c>
      <c r="AA2267" s="12">
        <f t="shared" si="6104"/>
        <v>0</v>
      </c>
      <c r="AB2267" s="12">
        <f t="shared" si="6104"/>
        <v>0</v>
      </c>
      <c r="AC2267" s="12">
        <f t="shared" si="6104"/>
        <v>0</v>
      </c>
      <c r="AD2267" s="12">
        <f t="shared" si="6104"/>
        <v>0</v>
      </c>
      <c r="AE2267" s="12">
        <f t="shared" si="6104"/>
        <v>0</v>
      </c>
      <c r="AF2267" s="12">
        <f t="shared" si="6104"/>
        <v>0</v>
      </c>
      <c r="AG2267" s="12">
        <f t="shared" si="6104"/>
        <v>0</v>
      </c>
      <c r="AH2267" s="12">
        <v>0</v>
      </c>
      <c r="AI2267" s="12">
        <v>0</v>
      </c>
      <c r="AJ2267" s="12">
        <f t="shared" ref="AJ2267:AY2267" si="6106">SUM(AJ2268,AJ2269)</f>
        <v>0</v>
      </c>
      <c r="AK2267" s="12">
        <f t="shared" si="6106"/>
        <v>0</v>
      </c>
      <c r="AL2267" s="12">
        <f t="shared" si="6106"/>
        <v>0</v>
      </c>
      <c r="AM2267" s="12">
        <f t="shared" si="6106"/>
        <v>0</v>
      </c>
      <c r="AN2267" s="12">
        <f t="shared" si="6106"/>
        <v>0</v>
      </c>
      <c r="AO2267" s="12">
        <f t="shared" si="6106"/>
        <v>0</v>
      </c>
      <c r="AP2267" s="12">
        <f t="shared" ref="AP2267" si="6107">SUM(AP2268,AP2269)</f>
        <v>0</v>
      </c>
      <c r="AQ2267" s="12">
        <f t="shared" si="6106"/>
        <v>0</v>
      </c>
      <c r="AR2267" s="12">
        <f t="shared" si="6106"/>
        <v>0</v>
      </c>
      <c r="AS2267" s="12">
        <f t="shared" si="6106"/>
        <v>0</v>
      </c>
      <c r="AT2267" s="12">
        <f t="shared" si="6106"/>
        <v>0</v>
      </c>
      <c r="AU2267" s="12">
        <f t="shared" si="6106"/>
        <v>0</v>
      </c>
      <c r="AV2267" s="12">
        <f t="shared" si="6106"/>
        <v>0</v>
      </c>
      <c r="AW2267" s="12">
        <f t="shared" si="6106"/>
        <v>0</v>
      </c>
      <c r="AX2267" s="12">
        <f t="shared" si="6106"/>
        <v>0</v>
      </c>
      <c r="AY2267" s="12">
        <f t="shared" si="6106"/>
        <v>0</v>
      </c>
      <c r="AZ2267" s="12">
        <v>0</v>
      </c>
      <c r="BA2267" s="12">
        <v>0</v>
      </c>
      <c r="BB2267" s="12">
        <f t="shared" ref="BB2267:BQ2267" si="6108">SUM(BB2268,BB2269)</f>
        <v>0</v>
      </c>
      <c r="BC2267" s="12">
        <f t="shared" si="6108"/>
        <v>0</v>
      </c>
      <c r="BD2267" s="12">
        <f t="shared" si="6108"/>
        <v>0</v>
      </c>
      <c r="BE2267" s="12">
        <f t="shared" si="6108"/>
        <v>0</v>
      </c>
      <c r="BF2267" s="12">
        <f t="shared" si="6108"/>
        <v>0</v>
      </c>
      <c r="BG2267" s="12">
        <f t="shared" si="6108"/>
        <v>0</v>
      </c>
      <c r="BH2267" s="12">
        <f t="shared" ref="BH2267" si="6109">SUM(BH2268,BH2269)</f>
        <v>0</v>
      </c>
      <c r="BI2267" s="12">
        <f t="shared" si="6108"/>
        <v>0</v>
      </c>
      <c r="BJ2267" s="12">
        <f t="shared" si="6108"/>
        <v>0</v>
      </c>
      <c r="BK2267" s="12">
        <f t="shared" si="6108"/>
        <v>0</v>
      </c>
      <c r="BL2267" s="12">
        <f t="shared" si="6108"/>
        <v>0</v>
      </c>
      <c r="BM2267" s="12">
        <f t="shared" si="6108"/>
        <v>0</v>
      </c>
      <c r="BN2267" s="12">
        <f t="shared" si="6108"/>
        <v>0</v>
      </c>
      <c r="BO2267" s="12">
        <f t="shared" si="6108"/>
        <v>0</v>
      </c>
      <c r="BP2267" s="12">
        <f t="shared" si="6108"/>
        <v>0</v>
      </c>
      <c r="BQ2267" s="12">
        <f t="shared" si="6108"/>
        <v>0</v>
      </c>
      <c r="BR2267" s="12">
        <v>0</v>
      </c>
      <c r="BS2267" s="12">
        <v>0</v>
      </c>
      <c r="BT2267" s="12">
        <f t="shared" ref="BT2267:BZ2267" si="6110">SUM(BT2268,BT2269)</f>
        <v>1100298</v>
      </c>
      <c r="BU2267" s="12">
        <f t="shared" si="6110"/>
        <v>1094792</v>
      </c>
      <c r="BV2267" s="12">
        <f t="shared" si="6110"/>
        <v>583005</v>
      </c>
      <c r="BW2267" s="12">
        <f t="shared" si="6110"/>
        <v>266621</v>
      </c>
      <c r="BX2267" s="12">
        <f t="shared" si="6110"/>
        <v>93721</v>
      </c>
      <c r="BY2267" s="12">
        <f t="shared" si="6110"/>
        <v>86700</v>
      </c>
      <c r="BZ2267" s="12">
        <f t="shared" si="6110"/>
        <v>86200</v>
      </c>
      <c r="CA2267" s="12">
        <f t="shared" si="6090"/>
        <v>849626</v>
      </c>
      <c r="CB2267" s="124">
        <f t="shared" si="6101"/>
        <v>77.606157151312757</v>
      </c>
    </row>
    <row r="2268" spans="1:80" x14ac:dyDescent="0.25">
      <c r="A2268" s="4" t="s">
        <v>928</v>
      </c>
      <c r="B2268" s="4" t="s">
        <v>88</v>
      </c>
      <c r="C2268" s="4" t="s">
        <v>1180</v>
      </c>
      <c r="D2268" s="79" t="s">
        <v>1181</v>
      </c>
      <c r="E2268" s="89">
        <v>6111</v>
      </c>
      <c r="F2268" s="79"/>
      <c r="G2268" s="75" t="s">
        <v>1906</v>
      </c>
      <c r="H2268" s="13" t="s">
        <v>33</v>
      </c>
      <c r="I2268" s="14">
        <v>955750</v>
      </c>
      <c r="J2268" s="14">
        <f t="shared" si="6089"/>
        <v>899628</v>
      </c>
      <c r="K2268" s="14">
        <v>899628</v>
      </c>
      <c r="L2268" s="14">
        <f t="shared" si="6092"/>
        <v>0</v>
      </c>
      <c r="M2268" s="14">
        <v>0</v>
      </c>
      <c r="N2268" s="14">
        <v>0</v>
      </c>
      <c r="O2268" s="14">
        <v>0</v>
      </c>
      <c r="P2268" s="14">
        <v>0</v>
      </c>
      <c r="Q2268" s="14">
        <v>0</v>
      </c>
      <c r="R2268" s="14">
        <v>0</v>
      </c>
      <c r="S2268" s="14"/>
      <c r="T2268" s="14"/>
      <c r="U2268" s="14"/>
      <c r="V2268" s="14"/>
      <c r="W2268" s="14"/>
      <c r="X2268" s="14">
        <f t="shared" ref="X2268:X2329" si="6111">R2268+S2268+T2268+U2268+V2268+W2268</f>
        <v>0</v>
      </c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>
        <v>0</v>
      </c>
      <c r="AI2268" s="14">
        <v>0</v>
      </c>
      <c r="AJ2268" s="14">
        <v>0</v>
      </c>
      <c r="AK2268" s="14"/>
      <c r="AL2268" s="14"/>
      <c r="AM2268" s="14"/>
      <c r="AN2268" s="14"/>
      <c r="AO2268" s="14"/>
      <c r="AP2268" s="14">
        <f t="shared" ref="AP2268:AP2329" si="6112">AJ2268+AK2268+AL2268+AM2268+AN2268+AO2268</f>
        <v>0</v>
      </c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>
        <v>0</v>
      </c>
      <c r="BA2268" s="14">
        <v>0</v>
      </c>
      <c r="BB2268" s="14">
        <v>0</v>
      </c>
      <c r="BC2268" s="14"/>
      <c r="BD2268" s="14"/>
      <c r="BE2268" s="14"/>
      <c r="BF2268" s="14"/>
      <c r="BG2268" s="14"/>
      <c r="BH2268" s="14">
        <f t="shared" ref="BH2268:BH2329" si="6113">BB2268+BC2268+BD2268+BE2268+BF2268+BG2268</f>
        <v>0</v>
      </c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>
        <v>0</v>
      </c>
      <c r="BS2268" s="14">
        <v>0</v>
      </c>
      <c r="BT2268" s="14">
        <v>944609</v>
      </c>
      <c r="BU2268" s="14">
        <v>944609</v>
      </c>
      <c r="BV2268" s="14">
        <v>508168</v>
      </c>
      <c r="BW2268" s="14">
        <f t="shared" si="6056"/>
        <v>241021</v>
      </c>
      <c r="BX2268" s="14">
        <v>85021</v>
      </c>
      <c r="BY2268" s="14">
        <v>78000</v>
      </c>
      <c r="BZ2268" s="14">
        <v>78000</v>
      </c>
      <c r="CA2268" s="14">
        <f t="shared" si="6090"/>
        <v>749189</v>
      </c>
      <c r="CB2268" s="122">
        <f t="shared" si="6101"/>
        <v>79.312075154905358</v>
      </c>
    </row>
    <row r="2269" spans="1:80" x14ac:dyDescent="0.25">
      <c r="A2269" s="1" t="s">
        <v>928</v>
      </c>
      <c r="B2269" s="1" t="s">
        <v>88</v>
      </c>
      <c r="C2269" s="1" t="s">
        <v>1180</v>
      </c>
      <c r="D2269" s="82" t="s">
        <v>1181</v>
      </c>
      <c r="E2269" s="82" t="s">
        <v>34</v>
      </c>
      <c r="F2269" s="79" t="s">
        <v>1</v>
      </c>
      <c r="G2269" s="13" t="s">
        <v>1</v>
      </c>
      <c r="H2269" s="2" t="s">
        <v>35</v>
      </c>
      <c r="I2269" s="12">
        <f>SUM(I2270:I2274)</f>
        <v>117800</v>
      </c>
      <c r="J2269" s="12">
        <f t="shared" si="6089"/>
        <v>155689</v>
      </c>
      <c r="K2269" s="12">
        <f t="shared" ref="K2269" si="6114">SUM(K2270:K2274)</f>
        <v>155689</v>
      </c>
      <c r="L2269" s="12">
        <f t="shared" si="6092"/>
        <v>0</v>
      </c>
      <c r="M2269" s="12">
        <f t="shared" ref="M2269:Q2269" si="6115">SUM(M2270:M2274)</f>
        <v>0</v>
      </c>
      <c r="N2269" s="12">
        <f t="shared" si="6115"/>
        <v>0</v>
      </c>
      <c r="O2269" s="12">
        <f t="shared" si="6115"/>
        <v>0</v>
      </c>
      <c r="P2269" s="12">
        <f t="shared" si="6115"/>
        <v>0</v>
      </c>
      <c r="Q2269" s="12">
        <f t="shared" si="6115"/>
        <v>0</v>
      </c>
      <c r="R2269" s="12">
        <f t="shared" ref="R2269:AG2269" si="6116">SUM(R2270:R2274)</f>
        <v>0</v>
      </c>
      <c r="S2269" s="12">
        <f t="shared" si="6116"/>
        <v>0</v>
      </c>
      <c r="T2269" s="12">
        <f t="shared" si="6116"/>
        <v>0</v>
      </c>
      <c r="U2269" s="12">
        <f t="shared" si="6116"/>
        <v>0</v>
      </c>
      <c r="V2269" s="12">
        <f t="shared" si="6116"/>
        <v>0</v>
      </c>
      <c r="W2269" s="12">
        <f t="shared" si="6116"/>
        <v>0</v>
      </c>
      <c r="X2269" s="12">
        <f t="shared" si="6116"/>
        <v>0</v>
      </c>
      <c r="Y2269" s="12">
        <f t="shared" si="6116"/>
        <v>0</v>
      </c>
      <c r="Z2269" s="12">
        <f t="shared" si="6116"/>
        <v>0</v>
      </c>
      <c r="AA2269" s="12">
        <f t="shared" si="6116"/>
        <v>0</v>
      </c>
      <c r="AB2269" s="12">
        <f t="shared" si="6116"/>
        <v>0</v>
      </c>
      <c r="AC2269" s="12">
        <f t="shared" si="6116"/>
        <v>0</v>
      </c>
      <c r="AD2269" s="12">
        <f t="shared" si="6116"/>
        <v>0</v>
      </c>
      <c r="AE2269" s="12">
        <f t="shared" si="6116"/>
        <v>0</v>
      </c>
      <c r="AF2269" s="12">
        <f t="shared" si="6116"/>
        <v>0</v>
      </c>
      <c r="AG2269" s="12">
        <f t="shared" si="6116"/>
        <v>0</v>
      </c>
      <c r="AH2269" s="12">
        <v>0</v>
      </c>
      <c r="AI2269" s="12">
        <v>0</v>
      </c>
      <c r="AJ2269" s="12">
        <f t="shared" ref="AJ2269:AY2269" si="6117">SUM(AJ2270:AJ2274)</f>
        <v>0</v>
      </c>
      <c r="AK2269" s="12">
        <f t="shared" si="6117"/>
        <v>0</v>
      </c>
      <c r="AL2269" s="12">
        <f t="shared" si="6117"/>
        <v>0</v>
      </c>
      <c r="AM2269" s="12">
        <f t="shared" si="6117"/>
        <v>0</v>
      </c>
      <c r="AN2269" s="12">
        <f t="shared" si="6117"/>
        <v>0</v>
      </c>
      <c r="AO2269" s="12">
        <f t="shared" si="6117"/>
        <v>0</v>
      </c>
      <c r="AP2269" s="12">
        <f t="shared" si="6117"/>
        <v>0</v>
      </c>
      <c r="AQ2269" s="12">
        <f t="shared" si="6117"/>
        <v>0</v>
      </c>
      <c r="AR2269" s="12">
        <f t="shared" si="6117"/>
        <v>0</v>
      </c>
      <c r="AS2269" s="12">
        <f t="shared" si="6117"/>
        <v>0</v>
      </c>
      <c r="AT2269" s="12">
        <f t="shared" si="6117"/>
        <v>0</v>
      </c>
      <c r="AU2269" s="12">
        <f t="shared" si="6117"/>
        <v>0</v>
      </c>
      <c r="AV2269" s="12">
        <f t="shared" si="6117"/>
        <v>0</v>
      </c>
      <c r="AW2269" s="12">
        <f t="shared" si="6117"/>
        <v>0</v>
      </c>
      <c r="AX2269" s="12">
        <f t="shared" si="6117"/>
        <v>0</v>
      </c>
      <c r="AY2269" s="12">
        <f t="shared" si="6117"/>
        <v>0</v>
      </c>
      <c r="AZ2269" s="12">
        <v>0</v>
      </c>
      <c r="BA2269" s="12">
        <v>0</v>
      </c>
      <c r="BB2269" s="12">
        <f t="shared" ref="BB2269:BQ2269" si="6118">SUM(BB2270:BB2274)</f>
        <v>0</v>
      </c>
      <c r="BC2269" s="12">
        <f t="shared" si="6118"/>
        <v>0</v>
      </c>
      <c r="BD2269" s="12">
        <f t="shared" si="6118"/>
        <v>0</v>
      </c>
      <c r="BE2269" s="12">
        <f t="shared" si="6118"/>
        <v>0</v>
      </c>
      <c r="BF2269" s="12">
        <f t="shared" si="6118"/>
        <v>0</v>
      </c>
      <c r="BG2269" s="12">
        <f t="shared" si="6118"/>
        <v>0</v>
      </c>
      <c r="BH2269" s="12">
        <f t="shared" si="6118"/>
        <v>0</v>
      </c>
      <c r="BI2269" s="12">
        <f t="shared" si="6118"/>
        <v>0</v>
      </c>
      <c r="BJ2269" s="12">
        <f t="shared" si="6118"/>
        <v>0</v>
      </c>
      <c r="BK2269" s="12">
        <f t="shared" si="6118"/>
        <v>0</v>
      </c>
      <c r="BL2269" s="12">
        <f t="shared" si="6118"/>
        <v>0</v>
      </c>
      <c r="BM2269" s="12">
        <f t="shared" si="6118"/>
        <v>0</v>
      </c>
      <c r="BN2269" s="12">
        <f t="shared" si="6118"/>
        <v>0</v>
      </c>
      <c r="BO2269" s="12">
        <f t="shared" si="6118"/>
        <v>0</v>
      </c>
      <c r="BP2269" s="12">
        <f t="shared" si="6118"/>
        <v>0</v>
      </c>
      <c r="BQ2269" s="12">
        <f t="shared" si="6118"/>
        <v>0</v>
      </c>
      <c r="BR2269" s="12">
        <v>0</v>
      </c>
      <c r="BS2269" s="12">
        <v>0</v>
      </c>
      <c r="BT2269" s="12">
        <f t="shared" ref="BT2269:BX2269" si="6119">SUM(BT2270:BT2274)</f>
        <v>155689</v>
      </c>
      <c r="BU2269" s="12">
        <f t="shared" si="6119"/>
        <v>150183</v>
      </c>
      <c r="BV2269" s="12">
        <f t="shared" si="6119"/>
        <v>74837</v>
      </c>
      <c r="BW2269" s="12">
        <f t="shared" si="6119"/>
        <v>25600</v>
      </c>
      <c r="BX2269" s="12">
        <f t="shared" si="6119"/>
        <v>8700</v>
      </c>
      <c r="BY2269" s="12">
        <f t="shared" ref="BY2269" si="6120">SUM(BY2270:BY2274)</f>
        <v>8700</v>
      </c>
      <c r="BZ2269" s="12">
        <f t="shared" ref="BZ2269" si="6121">SUM(BZ2270:BZ2274)</f>
        <v>8200</v>
      </c>
      <c r="CA2269" s="12">
        <f t="shared" si="6090"/>
        <v>100437</v>
      </c>
      <c r="CB2269" s="124">
        <f t="shared" si="6101"/>
        <v>66.876410778849802</v>
      </c>
    </row>
    <row r="2270" spans="1:80" x14ac:dyDescent="0.25">
      <c r="A2270" s="4" t="s">
        <v>928</v>
      </c>
      <c r="B2270" s="4" t="s">
        <v>88</v>
      </c>
      <c r="C2270" s="4" t="s">
        <v>1180</v>
      </c>
      <c r="D2270" s="79" t="s">
        <v>1181</v>
      </c>
      <c r="E2270" s="89">
        <v>6112</v>
      </c>
      <c r="F2270" s="79" t="s">
        <v>1183</v>
      </c>
      <c r="G2270" s="75" t="s">
        <v>1906</v>
      </c>
      <c r="H2270" s="13" t="s">
        <v>92</v>
      </c>
      <c r="I2270" s="14">
        <v>17200</v>
      </c>
      <c r="J2270" s="14">
        <f t="shared" si="6089"/>
        <v>18920</v>
      </c>
      <c r="K2270" s="14">
        <v>18920</v>
      </c>
      <c r="L2270" s="14">
        <f t="shared" si="6092"/>
        <v>0</v>
      </c>
      <c r="M2270" s="14">
        <v>0</v>
      </c>
      <c r="N2270" s="14">
        <v>0</v>
      </c>
      <c r="O2270" s="14">
        <v>0</v>
      </c>
      <c r="P2270" s="14">
        <v>0</v>
      </c>
      <c r="Q2270" s="14">
        <v>0</v>
      </c>
      <c r="R2270" s="14">
        <v>0</v>
      </c>
      <c r="S2270" s="14"/>
      <c r="T2270" s="14"/>
      <c r="U2270" s="14"/>
      <c r="V2270" s="14"/>
      <c r="W2270" s="14"/>
      <c r="X2270" s="14">
        <f t="shared" si="6111"/>
        <v>0</v>
      </c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>
        <v>0</v>
      </c>
      <c r="AI2270" s="14">
        <v>0</v>
      </c>
      <c r="AJ2270" s="14">
        <v>0</v>
      </c>
      <c r="AK2270" s="14"/>
      <c r="AL2270" s="14"/>
      <c r="AM2270" s="14"/>
      <c r="AN2270" s="14"/>
      <c r="AO2270" s="14"/>
      <c r="AP2270" s="14">
        <f t="shared" si="6112"/>
        <v>0</v>
      </c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>
        <v>0</v>
      </c>
      <c r="BA2270" s="14">
        <v>0</v>
      </c>
      <c r="BB2270" s="14">
        <v>0</v>
      </c>
      <c r="BC2270" s="14"/>
      <c r="BD2270" s="14"/>
      <c r="BE2270" s="14"/>
      <c r="BF2270" s="14"/>
      <c r="BG2270" s="14"/>
      <c r="BH2270" s="14">
        <f t="shared" si="6113"/>
        <v>0</v>
      </c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>
        <v>0</v>
      </c>
      <c r="BS2270" s="14">
        <v>0</v>
      </c>
      <c r="BT2270" s="14">
        <v>18920</v>
      </c>
      <c r="BU2270" s="14">
        <v>18920</v>
      </c>
      <c r="BV2270" s="14">
        <v>10200</v>
      </c>
      <c r="BW2270" s="14">
        <f t="shared" si="6056"/>
        <v>5100</v>
      </c>
      <c r="BX2270" s="14">
        <v>1700</v>
      </c>
      <c r="BY2270" s="14">
        <v>1700</v>
      </c>
      <c r="BZ2270" s="14">
        <v>1700</v>
      </c>
      <c r="CA2270" s="14">
        <f t="shared" si="6090"/>
        <v>15300</v>
      </c>
      <c r="CB2270" s="122">
        <f t="shared" si="6101"/>
        <v>80.866807610993661</v>
      </c>
    </row>
    <row r="2271" spans="1:80" x14ac:dyDescent="0.25">
      <c r="A2271" s="4" t="s">
        <v>928</v>
      </c>
      <c r="B2271" s="4" t="s">
        <v>88</v>
      </c>
      <c r="C2271" s="4" t="s">
        <v>1180</v>
      </c>
      <c r="D2271" s="79" t="s">
        <v>1181</v>
      </c>
      <c r="E2271" s="89">
        <v>6112</v>
      </c>
      <c r="F2271" s="79" t="s">
        <v>1184</v>
      </c>
      <c r="G2271" s="75" t="s">
        <v>1906</v>
      </c>
      <c r="H2271" s="13" t="s">
        <v>39</v>
      </c>
      <c r="I2271" s="14">
        <v>74700</v>
      </c>
      <c r="J2271" s="14">
        <f t="shared" si="6089"/>
        <v>82170</v>
      </c>
      <c r="K2271" s="14">
        <v>82170</v>
      </c>
      <c r="L2271" s="14">
        <f t="shared" si="6092"/>
        <v>0</v>
      </c>
      <c r="M2271" s="14">
        <v>0</v>
      </c>
      <c r="N2271" s="14">
        <v>0</v>
      </c>
      <c r="O2271" s="14">
        <v>0</v>
      </c>
      <c r="P2271" s="14">
        <v>0</v>
      </c>
      <c r="Q2271" s="14">
        <v>0</v>
      </c>
      <c r="R2271" s="14">
        <v>0</v>
      </c>
      <c r="S2271" s="14"/>
      <c r="T2271" s="14"/>
      <c r="U2271" s="14"/>
      <c r="V2271" s="14"/>
      <c r="W2271" s="14"/>
      <c r="X2271" s="14">
        <f t="shared" si="6111"/>
        <v>0</v>
      </c>
      <c r="Y2271" s="14"/>
      <c r="Z2271" s="14"/>
      <c r="AA2271" s="14"/>
      <c r="AB2271" s="14"/>
      <c r="AC2271" s="14"/>
      <c r="AD2271" s="14"/>
      <c r="AE2271" s="14"/>
      <c r="AF2271" s="14"/>
      <c r="AG2271" s="14"/>
      <c r="AH2271" s="14">
        <v>0</v>
      </c>
      <c r="AI2271" s="14">
        <v>0</v>
      </c>
      <c r="AJ2271" s="14">
        <v>0</v>
      </c>
      <c r="AK2271" s="14"/>
      <c r="AL2271" s="14"/>
      <c r="AM2271" s="14"/>
      <c r="AN2271" s="14"/>
      <c r="AO2271" s="14"/>
      <c r="AP2271" s="14">
        <f t="shared" si="6112"/>
        <v>0</v>
      </c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>
        <v>0</v>
      </c>
      <c r="BA2271" s="14">
        <v>0</v>
      </c>
      <c r="BB2271" s="14">
        <v>0</v>
      </c>
      <c r="BC2271" s="14"/>
      <c r="BD2271" s="14"/>
      <c r="BE2271" s="14"/>
      <c r="BF2271" s="14"/>
      <c r="BG2271" s="14"/>
      <c r="BH2271" s="14">
        <f t="shared" si="6113"/>
        <v>0</v>
      </c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>
        <v>0</v>
      </c>
      <c r="BS2271" s="14">
        <v>0</v>
      </c>
      <c r="BT2271" s="14">
        <v>82170</v>
      </c>
      <c r="BU2271" s="14">
        <v>82170</v>
      </c>
      <c r="BV2271" s="14">
        <v>42139</v>
      </c>
      <c r="BW2271" s="14">
        <f t="shared" si="6056"/>
        <v>20500</v>
      </c>
      <c r="BX2271" s="14">
        <v>7000</v>
      </c>
      <c r="BY2271" s="14">
        <v>7000</v>
      </c>
      <c r="BZ2271" s="14">
        <v>6500</v>
      </c>
      <c r="CA2271" s="14">
        <f t="shared" si="6090"/>
        <v>62639</v>
      </c>
      <c r="CB2271" s="122">
        <f t="shared" si="6101"/>
        <v>76.230984544237558</v>
      </c>
    </row>
    <row r="2272" spans="1:80" x14ac:dyDescent="0.25">
      <c r="A2272" s="4" t="s">
        <v>928</v>
      </c>
      <c r="B2272" s="4" t="s">
        <v>88</v>
      </c>
      <c r="C2272" s="4" t="s">
        <v>1180</v>
      </c>
      <c r="D2272" s="79" t="s">
        <v>1181</v>
      </c>
      <c r="E2272" s="89">
        <v>6112</v>
      </c>
      <c r="F2272" s="79" t="s">
        <v>1185</v>
      </c>
      <c r="G2272" s="75" t="s">
        <v>1906</v>
      </c>
      <c r="H2272" s="13" t="s">
        <v>41</v>
      </c>
      <c r="I2272" s="14">
        <v>13000</v>
      </c>
      <c r="J2272" s="14">
        <f t="shared" si="6089"/>
        <v>21454</v>
      </c>
      <c r="K2272" s="14">
        <v>21454</v>
      </c>
      <c r="L2272" s="14">
        <f t="shared" si="6092"/>
        <v>0</v>
      </c>
      <c r="M2272" s="14">
        <v>0</v>
      </c>
      <c r="N2272" s="14">
        <v>0</v>
      </c>
      <c r="O2272" s="14">
        <v>0</v>
      </c>
      <c r="P2272" s="14">
        <v>0</v>
      </c>
      <c r="Q2272" s="14">
        <v>0</v>
      </c>
      <c r="R2272" s="14">
        <v>0</v>
      </c>
      <c r="S2272" s="14"/>
      <c r="T2272" s="14"/>
      <c r="U2272" s="14"/>
      <c r="V2272" s="14"/>
      <c r="W2272" s="14"/>
      <c r="X2272" s="14">
        <f t="shared" si="6111"/>
        <v>0</v>
      </c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>
        <v>0</v>
      </c>
      <c r="AI2272" s="14">
        <v>0</v>
      </c>
      <c r="AJ2272" s="14">
        <v>0</v>
      </c>
      <c r="AK2272" s="14"/>
      <c r="AL2272" s="14"/>
      <c r="AM2272" s="14"/>
      <c r="AN2272" s="14"/>
      <c r="AO2272" s="14"/>
      <c r="AP2272" s="14">
        <f t="shared" si="6112"/>
        <v>0</v>
      </c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>
        <v>0</v>
      </c>
      <c r="BA2272" s="14">
        <v>0</v>
      </c>
      <c r="BB2272" s="14">
        <v>0</v>
      </c>
      <c r="BC2272" s="14"/>
      <c r="BD2272" s="14"/>
      <c r="BE2272" s="14"/>
      <c r="BF2272" s="14"/>
      <c r="BG2272" s="14"/>
      <c r="BH2272" s="14">
        <f t="shared" si="6113"/>
        <v>0</v>
      </c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>
        <v>0</v>
      </c>
      <c r="BS2272" s="14">
        <v>0</v>
      </c>
      <c r="BT2272" s="14">
        <v>21454</v>
      </c>
      <c r="BU2272" s="14">
        <v>15948</v>
      </c>
      <c r="BV2272" s="14">
        <v>15948</v>
      </c>
      <c r="BW2272" s="14">
        <f t="shared" si="6056"/>
        <v>0</v>
      </c>
      <c r="BX2272" s="14"/>
      <c r="BY2272" s="14"/>
      <c r="BZ2272" s="14"/>
      <c r="CA2272" s="14">
        <f t="shared" si="6090"/>
        <v>15948</v>
      </c>
      <c r="CB2272" s="122">
        <f t="shared" si="6101"/>
        <v>100</v>
      </c>
    </row>
    <row r="2273" spans="1:80" x14ac:dyDescent="0.25">
      <c r="A2273" s="4" t="s">
        <v>928</v>
      </c>
      <c r="B2273" s="4" t="s">
        <v>88</v>
      </c>
      <c r="C2273" s="4" t="s">
        <v>1180</v>
      </c>
      <c r="D2273" s="79" t="s">
        <v>1181</v>
      </c>
      <c r="E2273" s="89">
        <v>6112</v>
      </c>
      <c r="F2273" s="79" t="s">
        <v>1186</v>
      </c>
      <c r="G2273" s="75" t="s">
        <v>1906</v>
      </c>
      <c r="H2273" s="13" t="s">
        <v>37</v>
      </c>
      <c r="I2273" s="14">
        <v>0</v>
      </c>
      <c r="J2273" s="14">
        <f t="shared" si="6089"/>
        <v>15955</v>
      </c>
      <c r="K2273" s="14">
        <v>15955</v>
      </c>
      <c r="L2273" s="14">
        <f t="shared" si="6092"/>
        <v>0</v>
      </c>
      <c r="M2273" s="14">
        <v>0</v>
      </c>
      <c r="N2273" s="14">
        <v>0</v>
      </c>
      <c r="O2273" s="14">
        <v>0</v>
      </c>
      <c r="P2273" s="14">
        <v>0</v>
      </c>
      <c r="Q2273" s="14">
        <v>0</v>
      </c>
      <c r="R2273" s="14">
        <v>0</v>
      </c>
      <c r="S2273" s="14"/>
      <c r="T2273" s="14"/>
      <c r="U2273" s="14"/>
      <c r="V2273" s="14"/>
      <c r="W2273" s="14"/>
      <c r="X2273" s="14">
        <f t="shared" si="6111"/>
        <v>0</v>
      </c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>
        <v>0</v>
      </c>
      <c r="AI2273" s="14">
        <v>0</v>
      </c>
      <c r="AJ2273" s="14">
        <v>0</v>
      </c>
      <c r="AK2273" s="14"/>
      <c r="AL2273" s="14"/>
      <c r="AM2273" s="14"/>
      <c r="AN2273" s="14"/>
      <c r="AO2273" s="14"/>
      <c r="AP2273" s="14">
        <f t="shared" si="6112"/>
        <v>0</v>
      </c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>
        <v>0</v>
      </c>
      <c r="BA2273" s="14">
        <v>0</v>
      </c>
      <c r="BB2273" s="14">
        <v>0</v>
      </c>
      <c r="BC2273" s="14"/>
      <c r="BD2273" s="14"/>
      <c r="BE2273" s="14"/>
      <c r="BF2273" s="14"/>
      <c r="BG2273" s="14"/>
      <c r="BH2273" s="14">
        <f t="shared" si="6113"/>
        <v>0</v>
      </c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>
        <v>0</v>
      </c>
      <c r="BS2273" s="14">
        <v>0</v>
      </c>
      <c r="BT2273" s="14">
        <v>15955</v>
      </c>
      <c r="BU2273" s="14">
        <v>15955</v>
      </c>
      <c r="BV2273" s="14">
        <v>6550</v>
      </c>
      <c r="BW2273" s="14">
        <f t="shared" si="6056"/>
        <v>0</v>
      </c>
      <c r="BX2273" s="14"/>
      <c r="BY2273" s="14"/>
      <c r="BZ2273" s="14"/>
      <c r="CA2273" s="14">
        <f t="shared" si="6090"/>
        <v>6550</v>
      </c>
      <c r="CB2273" s="122">
        <f t="shared" si="6101"/>
        <v>41.052961454089626</v>
      </c>
    </row>
    <row r="2274" spans="1:80" x14ac:dyDescent="0.25">
      <c r="A2274" s="4" t="s">
        <v>928</v>
      </c>
      <c r="B2274" s="4" t="s">
        <v>88</v>
      </c>
      <c r="C2274" s="4" t="s">
        <v>1180</v>
      </c>
      <c r="D2274" s="79" t="s">
        <v>1181</v>
      </c>
      <c r="E2274" s="89">
        <v>6112</v>
      </c>
      <c r="F2274" s="79" t="s">
        <v>1187</v>
      </c>
      <c r="G2274" s="75" t="s">
        <v>1906</v>
      </c>
      <c r="H2274" s="13" t="s">
        <v>43</v>
      </c>
      <c r="I2274" s="14">
        <v>12900</v>
      </c>
      <c r="J2274" s="14">
        <f t="shared" si="6089"/>
        <v>17190</v>
      </c>
      <c r="K2274" s="14">
        <v>17190</v>
      </c>
      <c r="L2274" s="14">
        <f t="shared" si="6092"/>
        <v>0</v>
      </c>
      <c r="M2274" s="14">
        <v>0</v>
      </c>
      <c r="N2274" s="14">
        <v>0</v>
      </c>
      <c r="O2274" s="14">
        <v>0</v>
      </c>
      <c r="P2274" s="14">
        <v>0</v>
      </c>
      <c r="Q2274" s="14">
        <v>0</v>
      </c>
      <c r="R2274" s="14">
        <v>0</v>
      </c>
      <c r="S2274" s="14"/>
      <c r="T2274" s="14"/>
      <c r="U2274" s="14"/>
      <c r="V2274" s="14"/>
      <c r="W2274" s="14"/>
      <c r="X2274" s="14">
        <f t="shared" si="6111"/>
        <v>0</v>
      </c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>
        <v>0</v>
      </c>
      <c r="AI2274" s="14">
        <v>0</v>
      </c>
      <c r="AJ2274" s="14">
        <v>0</v>
      </c>
      <c r="AK2274" s="14"/>
      <c r="AL2274" s="14"/>
      <c r="AM2274" s="14"/>
      <c r="AN2274" s="14"/>
      <c r="AO2274" s="14"/>
      <c r="AP2274" s="14">
        <f t="shared" si="6112"/>
        <v>0</v>
      </c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>
        <v>0</v>
      </c>
      <c r="BA2274" s="14">
        <v>0</v>
      </c>
      <c r="BB2274" s="14">
        <v>0</v>
      </c>
      <c r="BC2274" s="14"/>
      <c r="BD2274" s="14"/>
      <c r="BE2274" s="14"/>
      <c r="BF2274" s="14"/>
      <c r="BG2274" s="14"/>
      <c r="BH2274" s="14">
        <f t="shared" si="6113"/>
        <v>0</v>
      </c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>
        <v>0</v>
      </c>
      <c r="BS2274" s="14">
        <v>0</v>
      </c>
      <c r="BT2274" s="14">
        <v>17190</v>
      </c>
      <c r="BU2274" s="14">
        <v>17190</v>
      </c>
      <c r="BV2274" s="14">
        <v>0</v>
      </c>
      <c r="BW2274" s="14">
        <f t="shared" si="6056"/>
        <v>0</v>
      </c>
      <c r="BX2274" s="14"/>
      <c r="BY2274" s="14"/>
      <c r="BZ2274" s="14"/>
      <c r="CA2274" s="14">
        <f t="shared" si="6090"/>
        <v>0</v>
      </c>
      <c r="CB2274" s="122">
        <f t="shared" si="6101"/>
        <v>0</v>
      </c>
    </row>
    <row r="2275" spans="1:80" x14ac:dyDescent="0.25">
      <c r="A2275" s="4" t="s">
        <v>928</v>
      </c>
      <c r="B2275" s="4" t="s">
        <v>88</v>
      </c>
      <c r="C2275" s="4" t="s">
        <v>1180</v>
      </c>
      <c r="D2275" s="79" t="s">
        <v>1181</v>
      </c>
      <c r="E2275" s="78" t="s">
        <v>44</v>
      </c>
      <c r="F2275" s="78" t="s">
        <v>1</v>
      </c>
      <c r="G2275" s="2" t="s">
        <v>1</v>
      </c>
      <c r="H2275" s="2" t="s">
        <v>45</v>
      </c>
      <c r="I2275" s="12">
        <f>SUM(I2276)</f>
        <v>100353</v>
      </c>
      <c r="J2275" s="12">
        <f t="shared" si="6089"/>
        <v>94460</v>
      </c>
      <c r="K2275" s="12">
        <f t="shared" ref="K2275:Q2275" si="6122">SUM(K2276)</f>
        <v>94460</v>
      </c>
      <c r="L2275" s="12">
        <f t="shared" si="6092"/>
        <v>0</v>
      </c>
      <c r="M2275" s="12">
        <f t="shared" si="6122"/>
        <v>0</v>
      </c>
      <c r="N2275" s="12">
        <f t="shared" si="6122"/>
        <v>0</v>
      </c>
      <c r="O2275" s="12">
        <f t="shared" si="6122"/>
        <v>0</v>
      </c>
      <c r="P2275" s="12">
        <f t="shared" si="6122"/>
        <v>0</v>
      </c>
      <c r="Q2275" s="12">
        <f t="shared" si="6122"/>
        <v>0</v>
      </c>
      <c r="R2275" s="12">
        <f t="shared" ref="R2275:AG2275" si="6123">SUM(R2276)</f>
        <v>0</v>
      </c>
      <c r="S2275" s="12">
        <f t="shared" si="6123"/>
        <v>0</v>
      </c>
      <c r="T2275" s="12">
        <f t="shared" si="6123"/>
        <v>0</v>
      </c>
      <c r="U2275" s="12">
        <f t="shared" si="6123"/>
        <v>0</v>
      </c>
      <c r="V2275" s="12">
        <f t="shared" si="6123"/>
        <v>0</v>
      </c>
      <c r="W2275" s="12">
        <f t="shared" si="6123"/>
        <v>0</v>
      </c>
      <c r="X2275" s="12">
        <f t="shared" si="6123"/>
        <v>0</v>
      </c>
      <c r="Y2275" s="12">
        <f t="shared" si="6123"/>
        <v>0</v>
      </c>
      <c r="Z2275" s="12">
        <f t="shared" si="6123"/>
        <v>0</v>
      </c>
      <c r="AA2275" s="12">
        <f t="shared" si="6123"/>
        <v>0</v>
      </c>
      <c r="AB2275" s="12">
        <f t="shared" si="6123"/>
        <v>0</v>
      </c>
      <c r="AC2275" s="12">
        <f t="shared" si="6123"/>
        <v>0</v>
      </c>
      <c r="AD2275" s="12">
        <f t="shared" si="6123"/>
        <v>0</v>
      </c>
      <c r="AE2275" s="12">
        <f t="shared" si="6123"/>
        <v>0</v>
      </c>
      <c r="AF2275" s="12">
        <f t="shared" si="6123"/>
        <v>0</v>
      </c>
      <c r="AG2275" s="12">
        <f t="shared" si="6123"/>
        <v>0</v>
      </c>
      <c r="AH2275" s="12">
        <v>0</v>
      </c>
      <c r="AI2275" s="12">
        <v>0</v>
      </c>
      <c r="AJ2275" s="12">
        <f t="shared" ref="AJ2275:AY2275" si="6124">SUM(AJ2276)</f>
        <v>0</v>
      </c>
      <c r="AK2275" s="12">
        <f t="shared" si="6124"/>
        <v>0</v>
      </c>
      <c r="AL2275" s="12">
        <f t="shared" si="6124"/>
        <v>0</v>
      </c>
      <c r="AM2275" s="12">
        <f t="shared" si="6124"/>
        <v>0</v>
      </c>
      <c r="AN2275" s="12">
        <f t="shared" si="6124"/>
        <v>0</v>
      </c>
      <c r="AO2275" s="12">
        <f t="shared" si="6124"/>
        <v>0</v>
      </c>
      <c r="AP2275" s="12">
        <f t="shared" si="6124"/>
        <v>0</v>
      </c>
      <c r="AQ2275" s="12">
        <f t="shared" si="6124"/>
        <v>0</v>
      </c>
      <c r="AR2275" s="12">
        <f t="shared" si="6124"/>
        <v>0</v>
      </c>
      <c r="AS2275" s="12">
        <f t="shared" si="6124"/>
        <v>0</v>
      </c>
      <c r="AT2275" s="12">
        <f t="shared" si="6124"/>
        <v>0</v>
      </c>
      <c r="AU2275" s="12">
        <f t="shared" si="6124"/>
        <v>0</v>
      </c>
      <c r="AV2275" s="12">
        <f t="shared" si="6124"/>
        <v>0</v>
      </c>
      <c r="AW2275" s="12">
        <f t="shared" si="6124"/>
        <v>0</v>
      </c>
      <c r="AX2275" s="12">
        <f t="shared" si="6124"/>
        <v>0</v>
      </c>
      <c r="AY2275" s="12">
        <f t="shared" si="6124"/>
        <v>0</v>
      </c>
      <c r="AZ2275" s="12">
        <v>0</v>
      </c>
      <c r="BA2275" s="12">
        <v>0</v>
      </c>
      <c r="BB2275" s="12">
        <f t="shared" ref="BB2275:BQ2275" si="6125">SUM(BB2276)</f>
        <v>0</v>
      </c>
      <c r="BC2275" s="12">
        <f t="shared" si="6125"/>
        <v>0</v>
      </c>
      <c r="BD2275" s="12">
        <f t="shared" si="6125"/>
        <v>0</v>
      </c>
      <c r="BE2275" s="12">
        <f t="shared" si="6125"/>
        <v>0</v>
      </c>
      <c r="BF2275" s="12">
        <f t="shared" si="6125"/>
        <v>0</v>
      </c>
      <c r="BG2275" s="12">
        <f t="shared" si="6125"/>
        <v>0</v>
      </c>
      <c r="BH2275" s="12">
        <f t="shared" si="6125"/>
        <v>0</v>
      </c>
      <c r="BI2275" s="12">
        <f t="shared" si="6125"/>
        <v>0</v>
      </c>
      <c r="BJ2275" s="12">
        <f t="shared" si="6125"/>
        <v>0</v>
      </c>
      <c r="BK2275" s="12">
        <f t="shared" si="6125"/>
        <v>0</v>
      </c>
      <c r="BL2275" s="12">
        <f t="shared" si="6125"/>
        <v>0</v>
      </c>
      <c r="BM2275" s="12">
        <f t="shared" si="6125"/>
        <v>0</v>
      </c>
      <c r="BN2275" s="12">
        <f t="shared" si="6125"/>
        <v>0</v>
      </c>
      <c r="BO2275" s="12">
        <f t="shared" si="6125"/>
        <v>0</v>
      </c>
      <c r="BP2275" s="12">
        <f t="shared" si="6125"/>
        <v>0</v>
      </c>
      <c r="BQ2275" s="12">
        <f t="shared" si="6125"/>
        <v>0</v>
      </c>
      <c r="BR2275" s="12">
        <v>0</v>
      </c>
      <c r="BS2275" s="12">
        <v>0</v>
      </c>
      <c r="BT2275" s="12">
        <f t="shared" ref="BT2275:BZ2275" si="6126">SUM(BT2276)</f>
        <v>99183</v>
      </c>
      <c r="BU2275" s="12">
        <f t="shared" si="6126"/>
        <v>99183</v>
      </c>
      <c r="BV2275" s="12">
        <f t="shared" si="6126"/>
        <v>53391</v>
      </c>
      <c r="BW2275" s="12">
        <f t="shared" si="6126"/>
        <v>24600</v>
      </c>
      <c r="BX2275" s="12">
        <f t="shared" si="6126"/>
        <v>9000</v>
      </c>
      <c r="BY2275" s="12">
        <f t="shared" si="6126"/>
        <v>7800</v>
      </c>
      <c r="BZ2275" s="12">
        <f t="shared" si="6126"/>
        <v>7800</v>
      </c>
      <c r="CA2275" s="12">
        <f t="shared" si="6090"/>
        <v>77991</v>
      </c>
      <c r="CB2275" s="124">
        <f t="shared" si="6101"/>
        <v>78.633435165300497</v>
      </c>
    </row>
    <row r="2276" spans="1:80" x14ac:dyDescent="0.25">
      <c r="A2276" s="4" t="s">
        <v>928</v>
      </c>
      <c r="B2276" s="4" t="s">
        <v>88</v>
      </c>
      <c r="C2276" s="4" t="s">
        <v>1180</v>
      </c>
      <c r="D2276" s="79" t="s">
        <v>1181</v>
      </c>
      <c r="E2276" s="89">
        <v>6121</v>
      </c>
      <c r="F2276" s="79"/>
      <c r="G2276" s="75" t="s">
        <v>1906</v>
      </c>
      <c r="H2276" s="13" t="s">
        <v>46</v>
      </c>
      <c r="I2276" s="14">
        <v>100353</v>
      </c>
      <c r="J2276" s="14">
        <f t="shared" si="6089"/>
        <v>94460</v>
      </c>
      <c r="K2276" s="14">
        <v>94460</v>
      </c>
      <c r="L2276" s="14">
        <f t="shared" si="6092"/>
        <v>0</v>
      </c>
      <c r="M2276" s="14">
        <v>0</v>
      </c>
      <c r="N2276" s="14">
        <v>0</v>
      </c>
      <c r="O2276" s="14">
        <v>0</v>
      </c>
      <c r="P2276" s="14">
        <v>0</v>
      </c>
      <c r="Q2276" s="14">
        <v>0</v>
      </c>
      <c r="R2276" s="14">
        <v>0</v>
      </c>
      <c r="S2276" s="14"/>
      <c r="T2276" s="14"/>
      <c r="U2276" s="14"/>
      <c r="V2276" s="14"/>
      <c r="W2276" s="14"/>
      <c r="X2276" s="14">
        <f t="shared" si="6111"/>
        <v>0</v>
      </c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>
        <v>0</v>
      </c>
      <c r="AI2276" s="14">
        <v>0</v>
      </c>
      <c r="AJ2276" s="14">
        <v>0</v>
      </c>
      <c r="AK2276" s="14"/>
      <c r="AL2276" s="14"/>
      <c r="AM2276" s="14"/>
      <c r="AN2276" s="14"/>
      <c r="AO2276" s="14"/>
      <c r="AP2276" s="14">
        <f t="shared" si="6112"/>
        <v>0</v>
      </c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>
        <v>0</v>
      </c>
      <c r="BA2276" s="14">
        <v>0</v>
      </c>
      <c r="BB2276" s="14">
        <v>0</v>
      </c>
      <c r="BC2276" s="14"/>
      <c r="BD2276" s="14"/>
      <c r="BE2276" s="14"/>
      <c r="BF2276" s="14"/>
      <c r="BG2276" s="14"/>
      <c r="BH2276" s="14">
        <f t="shared" si="6113"/>
        <v>0</v>
      </c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>
        <v>0</v>
      </c>
      <c r="BS2276" s="14">
        <v>0</v>
      </c>
      <c r="BT2276" s="14">
        <v>99183</v>
      </c>
      <c r="BU2276" s="14">
        <v>99183</v>
      </c>
      <c r="BV2276" s="14">
        <v>53391</v>
      </c>
      <c r="BW2276" s="14">
        <f t="shared" si="6056"/>
        <v>24600</v>
      </c>
      <c r="BX2276" s="14">
        <v>9000</v>
      </c>
      <c r="BY2276" s="14">
        <v>7800</v>
      </c>
      <c r="BZ2276" s="14">
        <v>7800</v>
      </c>
      <c r="CA2276" s="14">
        <f t="shared" si="6090"/>
        <v>77991</v>
      </c>
      <c r="CB2276" s="122">
        <f t="shared" si="6101"/>
        <v>78.633435165300497</v>
      </c>
    </row>
    <row r="2277" spans="1:80" x14ac:dyDescent="0.25">
      <c r="A2277" s="4" t="s">
        <v>928</v>
      </c>
      <c r="B2277" s="4" t="s">
        <v>88</v>
      </c>
      <c r="C2277" s="4" t="s">
        <v>1180</v>
      </c>
      <c r="D2277" s="79" t="s">
        <v>1181</v>
      </c>
      <c r="E2277" s="78" t="s">
        <v>47</v>
      </c>
      <c r="F2277" s="78" t="s">
        <v>1</v>
      </c>
      <c r="G2277" s="2" t="s">
        <v>1</v>
      </c>
      <c r="H2277" s="2" t="s">
        <v>48</v>
      </c>
      <c r="I2277" s="12">
        <f>SUM(I2278:I2285)</f>
        <v>111300</v>
      </c>
      <c r="J2277" s="12">
        <f t="shared" si="6089"/>
        <v>127409</v>
      </c>
      <c r="K2277" s="12">
        <f t="shared" ref="K2277" si="6127">SUM(K2278:K2285)</f>
        <v>123859</v>
      </c>
      <c r="L2277" s="12">
        <f t="shared" si="6092"/>
        <v>3550</v>
      </c>
      <c r="M2277" s="12">
        <f t="shared" ref="M2277:Q2277" si="6128">SUM(M2278:M2285)</f>
        <v>3550</v>
      </c>
      <c r="N2277" s="12">
        <f t="shared" si="6128"/>
        <v>0</v>
      </c>
      <c r="O2277" s="12">
        <f t="shared" si="6128"/>
        <v>0</v>
      </c>
      <c r="P2277" s="12">
        <f t="shared" si="6128"/>
        <v>0</v>
      </c>
      <c r="Q2277" s="12">
        <f t="shared" si="6128"/>
        <v>0</v>
      </c>
      <c r="R2277" s="12">
        <f t="shared" ref="R2277:AG2277" si="6129">SUM(R2278:R2285)</f>
        <v>3550</v>
      </c>
      <c r="S2277" s="12">
        <f t="shared" si="6129"/>
        <v>0</v>
      </c>
      <c r="T2277" s="12">
        <f t="shared" si="6129"/>
        <v>0</v>
      </c>
      <c r="U2277" s="12">
        <f t="shared" si="6129"/>
        <v>0</v>
      </c>
      <c r="V2277" s="12">
        <f t="shared" si="6129"/>
        <v>0</v>
      </c>
      <c r="W2277" s="12">
        <f t="shared" si="6129"/>
        <v>0</v>
      </c>
      <c r="X2277" s="12">
        <f t="shared" si="6129"/>
        <v>3550</v>
      </c>
      <c r="Y2277" s="12">
        <f t="shared" si="6129"/>
        <v>950</v>
      </c>
      <c r="Z2277" s="12">
        <f t="shared" si="6129"/>
        <v>0</v>
      </c>
      <c r="AA2277" s="12">
        <f t="shared" si="6129"/>
        <v>0</v>
      </c>
      <c r="AB2277" s="12">
        <f t="shared" si="6129"/>
        <v>200</v>
      </c>
      <c r="AC2277" s="12">
        <f t="shared" si="6129"/>
        <v>0</v>
      </c>
      <c r="AD2277" s="12">
        <f t="shared" si="6129"/>
        <v>900</v>
      </c>
      <c r="AE2277" s="12">
        <f t="shared" si="6129"/>
        <v>0</v>
      </c>
      <c r="AF2277" s="12">
        <f t="shared" si="6129"/>
        <v>450</v>
      </c>
      <c r="AG2277" s="12">
        <f t="shared" si="6129"/>
        <v>660</v>
      </c>
      <c r="AH2277" s="12">
        <v>3160</v>
      </c>
      <c r="AI2277" s="12">
        <v>390</v>
      </c>
      <c r="AJ2277" s="12">
        <f t="shared" ref="AJ2277:AY2277" si="6130">SUM(AJ2278:AJ2285)</f>
        <v>0</v>
      </c>
      <c r="AK2277" s="12">
        <f t="shared" si="6130"/>
        <v>0</v>
      </c>
      <c r="AL2277" s="12">
        <f t="shared" si="6130"/>
        <v>0</v>
      </c>
      <c r="AM2277" s="12">
        <f t="shared" si="6130"/>
        <v>0</v>
      </c>
      <c r="AN2277" s="12">
        <f t="shared" si="6130"/>
        <v>0</v>
      </c>
      <c r="AO2277" s="12">
        <f t="shared" si="6130"/>
        <v>0</v>
      </c>
      <c r="AP2277" s="12">
        <f t="shared" si="6130"/>
        <v>0</v>
      </c>
      <c r="AQ2277" s="12">
        <f t="shared" si="6130"/>
        <v>0</v>
      </c>
      <c r="AR2277" s="12">
        <f t="shared" si="6130"/>
        <v>0</v>
      </c>
      <c r="AS2277" s="12">
        <f t="shared" si="6130"/>
        <v>0</v>
      </c>
      <c r="AT2277" s="12">
        <f t="shared" si="6130"/>
        <v>0</v>
      </c>
      <c r="AU2277" s="12">
        <f t="shared" si="6130"/>
        <v>0</v>
      </c>
      <c r="AV2277" s="12">
        <f t="shared" si="6130"/>
        <v>0</v>
      </c>
      <c r="AW2277" s="12">
        <f t="shared" si="6130"/>
        <v>0</v>
      </c>
      <c r="AX2277" s="12">
        <f t="shared" si="6130"/>
        <v>0</v>
      </c>
      <c r="AY2277" s="12">
        <f t="shared" si="6130"/>
        <v>0</v>
      </c>
      <c r="AZ2277" s="12">
        <v>0</v>
      </c>
      <c r="BA2277" s="12">
        <v>0</v>
      </c>
      <c r="BB2277" s="12">
        <f t="shared" ref="BB2277:BQ2277" si="6131">SUM(BB2278:BB2285)</f>
        <v>0</v>
      </c>
      <c r="BC2277" s="12">
        <f t="shared" si="6131"/>
        <v>0</v>
      </c>
      <c r="BD2277" s="12">
        <f t="shared" si="6131"/>
        <v>0</v>
      </c>
      <c r="BE2277" s="12">
        <f t="shared" si="6131"/>
        <v>571</v>
      </c>
      <c r="BF2277" s="12">
        <f t="shared" si="6131"/>
        <v>0</v>
      </c>
      <c r="BG2277" s="12">
        <f t="shared" si="6131"/>
        <v>0</v>
      </c>
      <c r="BH2277" s="12">
        <f t="shared" si="6131"/>
        <v>571</v>
      </c>
      <c r="BI2277" s="12">
        <f t="shared" si="6131"/>
        <v>0</v>
      </c>
      <c r="BJ2277" s="12">
        <f t="shared" si="6131"/>
        <v>0</v>
      </c>
      <c r="BK2277" s="12">
        <f t="shared" si="6131"/>
        <v>0</v>
      </c>
      <c r="BL2277" s="12">
        <f t="shared" si="6131"/>
        <v>0</v>
      </c>
      <c r="BM2277" s="12">
        <f t="shared" si="6131"/>
        <v>571</v>
      </c>
      <c r="BN2277" s="12">
        <f t="shared" si="6131"/>
        <v>0</v>
      </c>
      <c r="BO2277" s="12">
        <f t="shared" si="6131"/>
        <v>0</v>
      </c>
      <c r="BP2277" s="12">
        <f t="shared" si="6131"/>
        <v>0</v>
      </c>
      <c r="BQ2277" s="12">
        <f t="shared" si="6131"/>
        <v>0</v>
      </c>
      <c r="BR2277" s="12">
        <v>571</v>
      </c>
      <c r="BS2277" s="12">
        <v>0</v>
      </c>
      <c r="BT2277" s="12">
        <f t="shared" ref="BT2277:BZ2277" si="6132">SUM(BT2278:BT2285)</f>
        <v>143502</v>
      </c>
      <c r="BU2277" s="12">
        <f t="shared" si="6132"/>
        <v>139952</v>
      </c>
      <c r="BV2277" s="12">
        <f t="shared" si="6132"/>
        <v>75689</v>
      </c>
      <c r="BW2277" s="12">
        <f t="shared" si="6132"/>
        <v>26910</v>
      </c>
      <c r="BX2277" s="12">
        <f t="shared" si="6132"/>
        <v>10600</v>
      </c>
      <c r="BY2277" s="12">
        <f t="shared" si="6132"/>
        <v>8150</v>
      </c>
      <c r="BZ2277" s="12">
        <f t="shared" si="6132"/>
        <v>8160</v>
      </c>
      <c r="CA2277" s="12">
        <f t="shared" si="6090"/>
        <v>102599</v>
      </c>
      <c r="CB2277" s="124">
        <f t="shared" si="6101"/>
        <v>73.310134903395451</v>
      </c>
    </row>
    <row r="2278" spans="1:80" x14ac:dyDescent="0.25">
      <c r="A2278" s="4" t="s">
        <v>928</v>
      </c>
      <c r="B2278" s="4" t="s">
        <v>88</v>
      </c>
      <c r="C2278" s="4" t="s">
        <v>1180</v>
      </c>
      <c r="D2278" s="79" t="s">
        <v>1181</v>
      </c>
      <c r="E2278" s="89">
        <v>6131</v>
      </c>
      <c r="F2278" s="79"/>
      <c r="G2278" s="75" t="s">
        <v>1906</v>
      </c>
      <c r="H2278" s="13" t="s">
        <v>49</v>
      </c>
      <c r="I2278" s="14">
        <v>1500</v>
      </c>
      <c r="J2278" s="14">
        <f t="shared" si="6089"/>
        <v>2450</v>
      </c>
      <c r="K2278" s="14">
        <v>1900</v>
      </c>
      <c r="L2278" s="14">
        <f t="shared" si="6092"/>
        <v>550</v>
      </c>
      <c r="M2278" s="14">
        <v>550</v>
      </c>
      <c r="N2278" s="14">
        <v>0</v>
      </c>
      <c r="O2278" s="14">
        <v>0</v>
      </c>
      <c r="P2278" s="14">
        <v>0</v>
      </c>
      <c r="Q2278" s="14">
        <v>0</v>
      </c>
      <c r="R2278" s="14">
        <v>550</v>
      </c>
      <c r="S2278" s="14"/>
      <c r="T2278" s="14"/>
      <c r="U2278" s="14"/>
      <c r="V2278" s="14"/>
      <c r="W2278" s="14"/>
      <c r="X2278" s="14">
        <f t="shared" si="6111"/>
        <v>550</v>
      </c>
      <c r="Y2278" s="14"/>
      <c r="Z2278" s="14"/>
      <c r="AA2278" s="14"/>
      <c r="AB2278" s="14"/>
      <c r="AC2278" s="14"/>
      <c r="AD2278" s="14"/>
      <c r="AE2278" s="14"/>
      <c r="AF2278" s="14"/>
      <c r="AG2278" s="14">
        <v>160</v>
      </c>
      <c r="AH2278" s="14">
        <v>160</v>
      </c>
      <c r="AI2278" s="14">
        <v>390</v>
      </c>
      <c r="AJ2278" s="14">
        <v>0</v>
      </c>
      <c r="AK2278" s="14"/>
      <c r="AL2278" s="14"/>
      <c r="AM2278" s="14"/>
      <c r="AN2278" s="14"/>
      <c r="AO2278" s="14"/>
      <c r="AP2278" s="14">
        <f t="shared" si="6112"/>
        <v>0</v>
      </c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>
        <v>0</v>
      </c>
      <c r="BA2278" s="14">
        <v>0</v>
      </c>
      <c r="BB2278" s="14">
        <v>0</v>
      </c>
      <c r="BC2278" s="14"/>
      <c r="BD2278" s="14"/>
      <c r="BE2278" s="14"/>
      <c r="BF2278" s="14"/>
      <c r="BG2278" s="14"/>
      <c r="BH2278" s="14">
        <f t="shared" si="6113"/>
        <v>0</v>
      </c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>
        <v>0</v>
      </c>
      <c r="BS2278" s="14">
        <v>0</v>
      </c>
      <c r="BT2278" s="14">
        <v>2450</v>
      </c>
      <c r="BU2278" s="14">
        <v>1900</v>
      </c>
      <c r="BV2278" s="14">
        <v>950</v>
      </c>
      <c r="BW2278" s="14">
        <f t="shared" si="6056"/>
        <v>950</v>
      </c>
      <c r="BX2278" s="14">
        <v>950</v>
      </c>
      <c r="BY2278" s="14"/>
      <c r="BZ2278" s="14"/>
      <c r="CA2278" s="14">
        <f t="shared" si="6090"/>
        <v>1900</v>
      </c>
      <c r="CB2278" s="122">
        <f t="shared" si="6101"/>
        <v>100</v>
      </c>
    </row>
    <row r="2279" spans="1:80" x14ac:dyDescent="0.25">
      <c r="A2279" s="4" t="s">
        <v>928</v>
      </c>
      <c r="B2279" s="4" t="s">
        <v>88</v>
      </c>
      <c r="C2279" s="4" t="s">
        <v>1180</v>
      </c>
      <c r="D2279" s="79" t="s">
        <v>1181</v>
      </c>
      <c r="E2279" s="89">
        <v>6132</v>
      </c>
      <c r="F2279" s="79"/>
      <c r="G2279" s="75" t="s">
        <v>1906</v>
      </c>
      <c r="H2279" s="13" t="s">
        <v>196</v>
      </c>
      <c r="I2279" s="14">
        <v>35000</v>
      </c>
      <c r="J2279" s="14">
        <f t="shared" si="6089"/>
        <v>40000</v>
      </c>
      <c r="K2279" s="14">
        <v>40000</v>
      </c>
      <c r="L2279" s="14">
        <f t="shared" si="6092"/>
        <v>0</v>
      </c>
      <c r="M2279" s="14">
        <v>0</v>
      </c>
      <c r="N2279" s="14">
        <v>0</v>
      </c>
      <c r="O2279" s="14">
        <v>0</v>
      </c>
      <c r="P2279" s="14">
        <v>0</v>
      </c>
      <c r="Q2279" s="14">
        <v>0</v>
      </c>
      <c r="R2279" s="14">
        <v>0</v>
      </c>
      <c r="S2279" s="14"/>
      <c r="T2279" s="14"/>
      <c r="U2279" s="14"/>
      <c r="V2279" s="14"/>
      <c r="W2279" s="14"/>
      <c r="X2279" s="14">
        <f t="shared" si="6111"/>
        <v>0</v>
      </c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>
        <v>0</v>
      </c>
      <c r="AI2279" s="14">
        <v>0</v>
      </c>
      <c r="AJ2279" s="14">
        <v>0</v>
      </c>
      <c r="AK2279" s="14"/>
      <c r="AL2279" s="14"/>
      <c r="AM2279" s="14"/>
      <c r="AN2279" s="14"/>
      <c r="AO2279" s="14"/>
      <c r="AP2279" s="14">
        <f t="shared" si="6112"/>
        <v>0</v>
      </c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>
        <v>0</v>
      </c>
      <c r="BA2279" s="14">
        <v>0</v>
      </c>
      <c r="BB2279" s="14">
        <v>0</v>
      </c>
      <c r="BC2279" s="14"/>
      <c r="BD2279" s="14"/>
      <c r="BE2279" s="14"/>
      <c r="BF2279" s="14"/>
      <c r="BG2279" s="14"/>
      <c r="BH2279" s="14">
        <f t="shared" si="6113"/>
        <v>0</v>
      </c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>
        <v>0</v>
      </c>
      <c r="BS2279" s="14">
        <v>0</v>
      </c>
      <c r="BT2279" s="14">
        <v>40000</v>
      </c>
      <c r="BU2279" s="14">
        <v>40000</v>
      </c>
      <c r="BV2279" s="14">
        <v>25500</v>
      </c>
      <c r="BW2279" s="14">
        <f t="shared" si="6056"/>
        <v>3000</v>
      </c>
      <c r="BX2279" s="14">
        <v>1000</v>
      </c>
      <c r="BY2279" s="14">
        <v>1000</v>
      </c>
      <c r="BZ2279" s="14">
        <v>1000</v>
      </c>
      <c r="CA2279" s="14">
        <f t="shared" si="6090"/>
        <v>28500</v>
      </c>
      <c r="CB2279" s="122">
        <f t="shared" si="6101"/>
        <v>71.25</v>
      </c>
    </row>
    <row r="2280" spans="1:80" x14ac:dyDescent="0.25">
      <c r="A2280" s="4" t="s">
        <v>928</v>
      </c>
      <c r="B2280" s="4" t="s">
        <v>88</v>
      </c>
      <c r="C2280" s="4" t="s">
        <v>1180</v>
      </c>
      <c r="D2280" s="79" t="s">
        <v>1181</v>
      </c>
      <c r="E2280" s="89">
        <v>6133</v>
      </c>
      <c r="F2280" s="79"/>
      <c r="G2280" s="75" t="s">
        <v>1906</v>
      </c>
      <c r="H2280" s="13" t="s">
        <v>198</v>
      </c>
      <c r="I2280" s="14">
        <v>8000</v>
      </c>
      <c r="J2280" s="14">
        <f t="shared" si="6089"/>
        <v>10000</v>
      </c>
      <c r="K2280" s="14">
        <v>10000</v>
      </c>
      <c r="L2280" s="14">
        <f t="shared" si="6092"/>
        <v>0</v>
      </c>
      <c r="M2280" s="14">
        <v>0</v>
      </c>
      <c r="N2280" s="14">
        <v>0</v>
      </c>
      <c r="O2280" s="14">
        <v>0</v>
      </c>
      <c r="P2280" s="14">
        <v>0</v>
      </c>
      <c r="Q2280" s="14">
        <v>0</v>
      </c>
      <c r="R2280" s="14">
        <v>0</v>
      </c>
      <c r="S2280" s="14"/>
      <c r="T2280" s="14"/>
      <c r="U2280" s="14"/>
      <c r="V2280" s="14"/>
      <c r="W2280" s="14"/>
      <c r="X2280" s="14">
        <f t="shared" si="6111"/>
        <v>0</v>
      </c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>
        <v>0</v>
      </c>
      <c r="AI2280" s="14">
        <v>0</v>
      </c>
      <c r="AJ2280" s="14">
        <v>0</v>
      </c>
      <c r="AK2280" s="14"/>
      <c r="AL2280" s="14"/>
      <c r="AM2280" s="14"/>
      <c r="AN2280" s="14"/>
      <c r="AO2280" s="14"/>
      <c r="AP2280" s="14">
        <f t="shared" si="6112"/>
        <v>0</v>
      </c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>
        <v>0</v>
      </c>
      <c r="BA2280" s="14">
        <v>0</v>
      </c>
      <c r="BB2280" s="14">
        <v>0</v>
      </c>
      <c r="BC2280" s="14"/>
      <c r="BD2280" s="14"/>
      <c r="BE2280" s="14"/>
      <c r="BF2280" s="14"/>
      <c r="BG2280" s="14"/>
      <c r="BH2280" s="14">
        <f t="shared" si="6113"/>
        <v>0</v>
      </c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>
        <v>0</v>
      </c>
      <c r="BS2280" s="14">
        <v>0</v>
      </c>
      <c r="BT2280" s="14">
        <v>10000</v>
      </c>
      <c r="BU2280" s="14">
        <v>10000</v>
      </c>
      <c r="BV2280" s="14">
        <v>4980</v>
      </c>
      <c r="BW2280" s="14">
        <f t="shared" si="6056"/>
        <v>2490</v>
      </c>
      <c r="BX2280" s="14">
        <v>830</v>
      </c>
      <c r="BY2280" s="14">
        <v>830</v>
      </c>
      <c r="BZ2280" s="14">
        <v>830</v>
      </c>
      <c r="CA2280" s="14">
        <f t="shared" si="6090"/>
        <v>7470</v>
      </c>
      <c r="CB2280" s="122">
        <f t="shared" si="6101"/>
        <v>74.7</v>
      </c>
    </row>
    <row r="2281" spans="1:80" x14ac:dyDescent="0.25">
      <c r="A2281" s="4" t="s">
        <v>928</v>
      </c>
      <c r="B2281" s="4" t="s">
        <v>88</v>
      </c>
      <c r="C2281" s="4" t="s">
        <v>1180</v>
      </c>
      <c r="D2281" s="79" t="s">
        <v>1181</v>
      </c>
      <c r="E2281" s="89">
        <v>6134</v>
      </c>
      <c r="F2281" s="79"/>
      <c r="G2281" s="75" t="s">
        <v>1906</v>
      </c>
      <c r="H2281" s="13" t="s">
        <v>200</v>
      </c>
      <c r="I2281" s="14">
        <v>15000</v>
      </c>
      <c r="J2281" s="14">
        <f t="shared" si="6089"/>
        <v>16500</v>
      </c>
      <c r="K2281" s="14">
        <v>15950</v>
      </c>
      <c r="L2281" s="14">
        <f t="shared" si="6092"/>
        <v>550</v>
      </c>
      <c r="M2281" s="14">
        <v>550</v>
      </c>
      <c r="N2281" s="14">
        <v>0</v>
      </c>
      <c r="O2281" s="14">
        <v>0</v>
      </c>
      <c r="P2281" s="14">
        <v>0</v>
      </c>
      <c r="Q2281" s="14">
        <v>0</v>
      </c>
      <c r="R2281" s="14">
        <v>550</v>
      </c>
      <c r="S2281" s="14"/>
      <c r="T2281" s="14"/>
      <c r="U2281" s="14"/>
      <c r="V2281" s="14"/>
      <c r="W2281" s="14"/>
      <c r="X2281" s="14">
        <f t="shared" si="6111"/>
        <v>550</v>
      </c>
      <c r="Y2281" s="14">
        <v>550</v>
      </c>
      <c r="Z2281" s="14"/>
      <c r="AA2281" s="14"/>
      <c r="AB2281" s="14"/>
      <c r="AC2281" s="14"/>
      <c r="AD2281" s="14"/>
      <c r="AE2281" s="14"/>
      <c r="AF2281" s="14"/>
      <c r="AG2281" s="14"/>
      <c r="AH2281" s="14">
        <v>550</v>
      </c>
      <c r="AI2281" s="14">
        <v>0</v>
      </c>
      <c r="AJ2281" s="14">
        <v>0</v>
      </c>
      <c r="AK2281" s="14"/>
      <c r="AL2281" s="14"/>
      <c r="AM2281" s="14"/>
      <c r="AN2281" s="14"/>
      <c r="AO2281" s="14"/>
      <c r="AP2281" s="14">
        <f t="shared" si="6112"/>
        <v>0</v>
      </c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>
        <v>0</v>
      </c>
      <c r="BA2281" s="14">
        <v>0</v>
      </c>
      <c r="BB2281" s="14">
        <v>0</v>
      </c>
      <c r="BC2281" s="14"/>
      <c r="BD2281" s="14"/>
      <c r="BE2281" s="14">
        <v>571</v>
      </c>
      <c r="BF2281" s="14"/>
      <c r="BG2281" s="14"/>
      <c r="BH2281" s="14">
        <f t="shared" si="6113"/>
        <v>571</v>
      </c>
      <c r="BI2281" s="14"/>
      <c r="BJ2281" s="14"/>
      <c r="BK2281" s="14"/>
      <c r="BL2281" s="14"/>
      <c r="BM2281" s="14">
        <v>571</v>
      </c>
      <c r="BN2281" s="14"/>
      <c r="BO2281" s="14"/>
      <c r="BP2281" s="14"/>
      <c r="BQ2281" s="14"/>
      <c r="BR2281" s="14">
        <v>571</v>
      </c>
      <c r="BS2281" s="14">
        <v>0</v>
      </c>
      <c r="BT2281" s="14">
        <v>32450</v>
      </c>
      <c r="BU2281" s="14">
        <v>31900</v>
      </c>
      <c r="BV2281" s="14">
        <v>15800</v>
      </c>
      <c r="BW2281" s="14">
        <f t="shared" si="6056"/>
        <v>7900</v>
      </c>
      <c r="BX2281" s="14">
        <v>2600</v>
      </c>
      <c r="BY2281" s="14">
        <v>2650</v>
      </c>
      <c r="BZ2281" s="14">
        <v>2650</v>
      </c>
      <c r="CA2281" s="14">
        <f t="shared" si="6090"/>
        <v>23700</v>
      </c>
      <c r="CB2281" s="122">
        <f t="shared" si="6101"/>
        <v>74.294670846394979</v>
      </c>
    </row>
    <row r="2282" spans="1:80" x14ac:dyDescent="0.25">
      <c r="A2282" s="4" t="s">
        <v>928</v>
      </c>
      <c r="B2282" s="4" t="s">
        <v>88</v>
      </c>
      <c r="C2282" s="4" t="s">
        <v>1180</v>
      </c>
      <c r="D2282" s="79" t="s">
        <v>1181</v>
      </c>
      <c r="E2282" s="89">
        <v>6135</v>
      </c>
      <c r="F2282" s="79"/>
      <c r="G2282" s="75" t="s">
        <v>1906</v>
      </c>
      <c r="H2282" s="13" t="s">
        <v>201</v>
      </c>
      <c r="I2282" s="14">
        <v>1500</v>
      </c>
      <c r="J2282" s="14">
        <f t="shared" si="6089"/>
        <v>1650</v>
      </c>
      <c r="K2282" s="14">
        <v>1100</v>
      </c>
      <c r="L2282" s="14">
        <f t="shared" si="6092"/>
        <v>550</v>
      </c>
      <c r="M2282" s="14">
        <v>550</v>
      </c>
      <c r="N2282" s="14">
        <v>0</v>
      </c>
      <c r="O2282" s="14">
        <v>0</v>
      </c>
      <c r="P2282" s="14">
        <v>0</v>
      </c>
      <c r="Q2282" s="14">
        <v>0</v>
      </c>
      <c r="R2282" s="14">
        <v>550</v>
      </c>
      <c r="S2282" s="14"/>
      <c r="T2282" s="14"/>
      <c r="U2282" s="14"/>
      <c r="V2282" s="14"/>
      <c r="W2282" s="14"/>
      <c r="X2282" s="14">
        <f t="shared" si="6111"/>
        <v>550</v>
      </c>
      <c r="Y2282" s="14"/>
      <c r="Z2282" s="14"/>
      <c r="AA2282" s="14"/>
      <c r="AB2282" s="14"/>
      <c r="AC2282" s="14"/>
      <c r="AD2282" s="14"/>
      <c r="AE2282" s="14"/>
      <c r="AF2282" s="14">
        <v>50</v>
      </c>
      <c r="AG2282" s="14">
        <v>500</v>
      </c>
      <c r="AH2282" s="14">
        <v>550</v>
      </c>
      <c r="AI2282" s="14">
        <v>0</v>
      </c>
      <c r="AJ2282" s="14">
        <v>0</v>
      </c>
      <c r="AK2282" s="14"/>
      <c r="AL2282" s="14"/>
      <c r="AM2282" s="14"/>
      <c r="AN2282" s="14"/>
      <c r="AO2282" s="14"/>
      <c r="AP2282" s="14">
        <f t="shared" si="6112"/>
        <v>0</v>
      </c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>
        <v>0</v>
      </c>
      <c r="BA2282" s="14">
        <v>0</v>
      </c>
      <c r="BB2282" s="14">
        <v>0</v>
      </c>
      <c r="BC2282" s="14"/>
      <c r="BD2282" s="14"/>
      <c r="BE2282" s="14"/>
      <c r="BF2282" s="14"/>
      <c r="BG2282" s="14"/>
      <c r="BH2282" s="14">
        <f t="shared" si="6113"/>
        <v>0</v>
      </c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>
        <v>0</v>
      </c>
      <c r="BS2282" s="14">
        <v>0</v>
      </c>
      <c r="BT2282" s="14">
        <v>1650</v>
      </c>
      <c r="BU2282" s="14">
        <v>1100</v>
      </c>
      <c r="BV2282" s="14">
        <v>550</v>
      </c>
      <c r="BW2282" s="14">
        <f t="shared" si="6056"/>
        <v>550</v>
      </c>
      <c r="BX2282" s="14">
        <v>550</v>
      </c>
      <c r="BY2282" s="14"/>
      <c r="BZ2282" s="14"/>
      <c r="CA2282" s="14">
        <f t="shared" si="6090"/>
        <v>1100</v>
      </c>
      <c r="CB2282" s="122">
        <f t="shared" si="6101"/>
        <v>100</v>
      </c>
    </row>
    <row r="2283" spans="1:80" x14ac:dyDescent="0.25">
      <c r="A2283" s="4" t="s">
        <v>928</v>
      </c>
      <c r="B2283" s="4" t="s">
        <v>88</v>
      </c>
      <c r="C2283" s="4" t="s">
        <v>1180</v>
      </c>
      <c r="D2283" s="79" t="s">
        <v>1181</v>
      </c>
      <c r="E2283" s="89">
        <v>6137</v>
      </c>
      <c r="F2283" s="79"/>
      <c r="G2283" s="75" t="s">
        <v>1906</v>
      </c>
      <c r="H2283" s="13" t="s">
        <v>204</v>
      </c>
      <c r="I2283" s="14">
        <v>10000</v>
      </c>
      <c r="J2283" s="14">
        <f t="shared" si="6089"/>
        <v>12800</v>
      </c>
      <c r="K2283" s="14">
        <v>12000</v>
      </c>
      <c r="L2283" s="14">
        <f t="shared" si="6092"/>
        <v>800</v>
      </c>
      <c r="M2283" s="14">
        <v>800</v>
      </c>
      <c r="N2283" s="14">
        <v>0</v>
      </c>
      <c r="O2283" s="14">
        <v>0</v>
      </c>
      <c r="P2283" s="14">
        <v>0</v>
      </c>
      <c r="Q2283" s="14">
        <v>0</v>
      </c>
      <c r="R2283" s="14">
        <v>800</v>
      </c>
      <c r="S2283" s="14"/>
      <c r="T2283" s="14"/>
      <c r="U2283" s="14"/>
      <c r="V2283" s="14"/>
      <c r="W2283" s="14"/>
      <c r="X2283" s="14">
        <f t="shared" si="6111"/>
        <v>800</v>
      </c>
      <c r="Y2283" s="14">
        <v>400</v>
      </c>
      <c r="Z2283" s="14"/>
      <c r="AA2283" s="14"/>
      <c r="AB2283" s="14">
        <v>200</v>
      </c>
      <c r="AC2283" s="14"/>
      <c r="AD2283" s="14">
        <v>200</v>
      </c>
      <c r="AE2283" s="14"/>
      <c r="AF2283" s="14"/>
      <c r="AG2283" s="14"/>
      <c r="AH2283" s="14">
        <v>800</v>
      </c>
      <c r="AI2283" s="14">
        <v>0</v>
      </c>
      <c r="AJ2283" s="14">
        <v>0</v>
      </c>
      <c r="AK2283" s="14"/>
      <c r="AL2283" s="14"/>
      <c r="AM2283" s="14"/>
      <c r="AN2283" s="14"/>
      <c r="AO2283" s="14"/>
      <c r="AP2283" s="14">
        <f t="shared" si="6112"/>
        <v>0</v>
      </c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>
        <v>0</v>
      </c>
      <c r="BA2283" s="14">
        <v>0</v>
      </c>
      <c r="BB2283" s="14">
        <v>0</v>
      </c>
      <c r="BC2283" s="14"/>
      <c r="BD2283" s="14"/>
      <c r="BE2283" s="14"/>
      <c r="BF2283" s="14"/>
      <c r="BG2283" s="14"/>
      <c r="BH2283" s="14">
        <f t="shared" si="6113"/>
        <v>0</v>
      </c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>
        <v>0</v>
      </c>
      <c r="BS2283" s="14">
        <v>0</v>
      </c>
      <c r="BT2283" s="14">
        <v>12800</v>
      </c>
      <c r="BU2283" s="14">
        <v>12000</v>
      </c>
      <c r="BV2283" s="14">
        <v>6000</v>
      </c>
      <c r="BW2283" s="14">
        <f t="shared" si="6056"/>
        <v>2200</v>
      </c>
      <c r="BX2283" s="14">
        <v>1000</v>
      </c>
      <c r="BY2283" s="14">
        <v>600</v>
      </c>
      <c r="BZ2283" s="14">
        <v>600</v>
      </c>
      <c r="CA2283" s="14">
        <f t="shared" si="6090"/>
        <v>8200</v>
      </c>
      <c r="CB2283" s="122">
        <f t="shared" si="6101"/>
        <v>68.333333333333329</v>
      </c>
    </row>
    <row r="2284" spans="1:80" x14ac:dyDescent="0.25">
      <c r="A2284" s="4" t="s">
        <v>928</v>
      </c>
      <c r="B2284" s="4" t="s">
        <v>88</v>
      </c>
      <c r="C2284" s="4" t="s">
        <v>1180</v>
      </c>
      <c r="D2284" s="79" t="s">
        <v>1181</v>
      </c>
      <c r="E2284" s="89">
        <v>6138</v>
      </c>
      <c r="F2284" s="79"/>
      <c r="G2284" s="75" t="s">
        <v>1906</v>
      </c>
      <c r="H2284" s="13" t="s">
        <v>205</v>
      </c>
      <c r="I2284" s="14">
        <v>0</v>
      </c>
      <c r="J2284" s="14">
        <f t="shared" si="6089"/>
        <v>0</v>
      </c>
      <c r="K2284" s="14">
        <v>0</v>
      </c>
      <c r="L2284" s="14">
        <f t="shared" si="6092"/>
        <v>0</v>
      </c>
      <c r="M2284" s="14">
        <v>0</v>
      </c>
      <c r="N2284" s="14">
        <v>0</v>
      </c>
      <c r="O2284" s="14">
        <v>0</v>
      </c>
      <c r="P2284" s="14">
        <v>0</v>
      </c>
      <c r="Q2284" s="14">
        <v>0</v>
      </c>
      <c r="R2284" s="14">
        <v>0</v>
      </c>
      <c r="S2284" s="14"/>
      <c r="T2284" s="14"/>
      <c r="U2284" s="14"/>
      <c r="V2284" s="14"/>
      <c r="W2284" s="14"/>
      <c r="X2284" s="14">
        <f t="shared" si="6111"/>
        <v>0</v>
      </c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>
        <v>0</v>
      </c>
      <c r="AI2284" s="14">
        <v>0</v>
      </c>
      <c r="AJ2284" s="14">
        <v>0</v>
      </c>
      <c r="AK2284" s="14"/>
      <c r="AL2284" s="14"/>
      <c r="AM2284" s="14"/>
      <c r="AN2284" s="14"/>
      <c r="AO2284" s="14"/>
      <c r="AP2284" s="14">
        <f t="shared" si="6112"/>
        <v>0</v>
      </c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>
        <v>0</v>
      </c>
      <c r="BA2284" s="14">
        <v>0</v>
      </c>
      <c r="BB2284" s="14">
        <v>0</v>
      </c>
      <c r="BC2284" s="14"/>
      <c r="BD2284" s="14"/>
      <c r="BE2284" s="14"/>
      <c r="BF2284" s="14"/>
      <c r="BG2284" s="14"/>
      <c r="BH2284" s="14">
        <f t="shared" si="6113"/>
        <v>0</v>
      </c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>
        <v>0</v>
      </c>
      <c r="BS2284" s="14">
        <v>0</v>
      </c>
      <c r="BT2284" s="14">
        <v>0</v>
      </c>
      <c r="BU2284" s="14">
        <v>0</v>
      </c>
      <c r="BV2284" s="14">
        <v>0</v>
      </c>
      <c r="BW2284" s="14">
        <f t="shared" si="6056"/>
        <v>0</v>
      </c>
      <c r="BX2284" s="14"/>
      <c r="BY2284" s="14"/>
      <c r="BZ2284" s="14"/>
      <c r="CA2284" s="14">
        <f t="shared" si="6090"/>
        <v>0</v>
      </c>
      <c r="CB2284" s="122" t="str">
        <f t="shared" si="6101"/>
        <v>-</v>
      </c>
    </row>
    <row r="2285" spans="1:80" x14ac:dyDescent="0.25">
      <c r="A2285" s="1" t="s">
        <v>928</v>
      </c>
      <c r="B2285" s="1" t="s">
        <v>88</v>
      </c>
      <c r="C2285" s="1" t="s">
        <v>1180</v>
      </c>
      <c r="D2285" s="82" t="s">
        <v>1181</v>
      </c>
      <c r="E2285" s="82" t="s">
        <v>50</v>
      </c>
      <c r="F2285" s="79" t="s">
        <v>1</v>
      </c>
      <c r="G2285" s="13" t="s">
        <v>1</v>
      </c>
      <c r="H2285" s="2" t="s">
        <v>51</v>
      </c>
      <c r="I2285" s="12">
        <f>SUM(I2286:I2288)</f>
        <v>40300</v>
      </c>
      <c r="J2285" s="12">
        <f t="shared" si="6089"/>
        <v>44009</v>
      </c>
      <c r="K2285" s="12">
        <f t="shared" ref="K2285" si="6133">SUM(K2286:K2288)</f>
        <v>42909</v>
      </c>
      <c r="L2285" s="12">
        <f t="shared" si="6092"/>
        <v>1100</v>
      </c>
      <c r="M2285" s="12">
        <f t="shared" ref="M2285:Q2285" si="6134">SUM(M2286:M2288)</f>
        <v>1100</v>
      </c>
      <c r="N2285" s="12">
        <f t="shared" si="6134"/>
        <v>0</v>
      </c>
      <c r="O2285" s="12">
        <f t="shared" si="6134"/>
        <v>0</v>
      </c>
      <c r="P2285" s="12">
        <f t="shared" si="6134"/>
        <v>0</v>
      </c>
      <c r="Q2285" s="12">
        <f t="shared" si="6134"/>
        <v>0</v>
      </c>
      <c r="R2285" s="12">
        <f t="shared" ref="R2285:AG2285" si="6135">SUM(R2286:R2288)</f>
        <v>1100</v>
      </c>
      <c r="S2285" s="12">
        <f t="shared" si="6135"/>
        <v>0</v>
      </c>
      <c r="T2285" s="12">
        <f t="shared" si="6135"/>
        <v>0</v>
      </c>
      <c r="U2285" s="12">
        <f t="shared" si="6135"/>
        <v>0</v>
      </c>
      <c r="V2285" s="12">
        <f t="shared" si="6135"/>
        <v>0</v>
      </c>
      <c r="W2285" s="12">
        <f t="shared" si="6135"/>
        <v>0</v>
      </c>
      <c r="X2285" s="12">
        <f t="shared" si="6135"/>
        <v>1100</v>
      </c>
      <c r="Y2285" s="12">
        <f t="shared" si="6135"/>
        <v>0</v>
      </c>
      <c r="Z2285" s="12">
        <f t="shared" si="6135"/>
        <v>0</v>
      </c>
      <c r="AA2285" s="12">
        <f t="shared" si="6135"/>
        <v>0</v>
      </c>
      <c r="AB2285" s="12">
        <f t="shared" si="6135"/>
        <v>0</v>
      </c>
      <c r="AC2285" s="12">
        <f t="shared" si="6135"/>
        <v>0</v>
      </c>
      <c r="AD2285" s="12">
        <f t="shared" si="6135"/>
        <v>700</v>
      </c>
      <c r="AE2285" s="12">
        <f t="shared" si="6135"/>
        <v>0</v>
      </c>
      <c r="AF2285" s="12">
        <f t="shared" si="6135"/>
        <v>400</v>
      </c>
      <c r="AG2285" s="12">
        <f t="shared" si="6135"/>
        <v>0</v>
      </c>
      <c r="AH2285" s="12">
        <v>1100</v>
      </c>
      <c r="AI2285" s="12">
        <v>0</v>
      </c>
      <c r="AJ2285" s="12">
        <f t="shared" ref="AJ2285:AY2285" si="6136">SUM(AJ2286:AJ2288)</f>
        <v>0</v>
      </c>
      <c r="AK2285" s="12">
        <f t="shared" si="6136"/>
        <v>0</v>
      </c>
      <c r="AL2285" s="12">
        <f t="shared" si="6136"/>
        <v>0</v>
      </c>
      <c r="AM2285" s="12">
        <f t="shared" si="6136"/>
        <v>0</v>
      </c>
      <c r="AN2285" s="12">
        <f t="shared" si="6136"/>
        <v>0</v>
      </c>
      <c r="AO2285" s="12">
        <f t="shared" si="6136"/>
        <v>0</v>
      </c>
      <c r="AP2285" s="12">
        <f t="shared" si="6136"/>
        <v>0</v>
      </c>
      <c r="AQ2285" s="12">
        <f t="shared" si="6136"/>
        <v>0</v>
      </c>
      <c r="AR2285" s="12">
        <f t="shared" si="6136"/>
        <v>0</v>
      </c>
      <c r="AS2285" s="12">
        <f t="shared" si="6136"/>
        <v>0</v>
      </c>
      <c r="AT2285" s="12">
        <f t="shared" si="6136"/>
        <v>0</v>
      </c>
      <c r="AU2285" s="12">
        <f t="shared" si="6136"/>
        <v>0</v>
      </c>
      <c r="AV2285" s="12">
        <f t="shared" si="6136"/>
        <v>0</v>
      </c>
      <c r="AW2285" s="12">
        <f t="shared" si="6136"/>
        <v>0</v>
      </c>
      <c r="AX2285" s="12">
        <f t="shared" si="6136"/>
        <v>0</v>
      </c>
      <c r="AY2285" s="12">
        <f t="shared" si="6136"/>
        <v>0</v>
      </c>
      <c r="AZ2285" s="12">
        <v>0</v>
      </c>
      <c r="BA2285" s="12">
        <v>0</v>
      </c>
      <c r="BB2285" s="12">
        <f t="shared" ref="BB2285:BQ2285" si="6137">SUM(BB2286:BB2288)</f>
        <v>0</v>
      </c>
      <c r="BC2285" s="12">
        <f t="shared" si="6137"/>
        <v>0</v>
      </c>
      <c r="BD2285" s="12">
        <f t="shared" si="6137"/>
        <v>0</v>
      </c>
      <c r="BE2285" s="12">
        <f t="shared" si="6137"/>
        <v>0</v>
      </c>
      <c r="BF2285" s="12">
        <f t="shared" si="6137"/>
        <v>0</v>
      </c>
      <c r="BG2285" s="12">
        <f t="shared" si="6137"/>
        <v>0</v>
      </c>
      <c r="BH2285" s="12">
        <f t="shared" si="6137"/>
        <v>0</v>
      </c>
      <c r="BI2285" s="12">
        <f t="shared" si="6137"/>
        <v>0</v>
      </c>
      <c r="BJ2285" s="12">
        <f t="shared" si="6137"/>
        <v>0</v>
      </c>
      <c r="BK2285" s="12">
        <f t="shared" si="6137"/>
        <v>0</v>
      </c>
      <c r="BL2285" s="12">
        <f t="shared" si="6137"/>
        <v>0</v>
      </c>
      <c r="BM2285" s="12">
        <f t="shared" si="6137"/>
        <v>0</v>
      </c>
      <c r="BN2285" s="12">
        <f t="shared" si="6137"/>
        <v>0</v>
      </c>
      <c r="BO2285" s="12">
        <f t="shared" si="6137"/>
        <v>0</v>
      </c>
      <c r="BP2285" s="12">
        <f t="shared" si="6137"/>
        <v>0</v>
      </c>
      <c r="BQ2285" s="12">
        <f t="shared" si="6137"/>
        <v>0</v>
      </c>
      <c r="BR2285" s="12">
        <v>0</v>
      </c>
      <c r="BS2285" s="12">
        <v>0</v>
      </c>
      <c r="BT2285" s="12">
        <f t="shared" ref="BT2285:BZ2285" si="6138">SUM(BT2286:BT2288)</f>
        <v>44152</v>
      </c>
      <c r="BU2285" s="12">
        <f t="shared" si="6138"/>
        <v>43052</v>
      </c>
      <c r="BV2285" s="12">
        <f t="shared" si="6138"/>
        <v>21909</v>
      </c>
      <c r="BW2285" s="12">
        <f t="shared" si="6138"/>
        <v>9820</v>
      </c>
      <c r="BX2285" s="12">
        <f t="shared" si="6138"/>
        <v>3670</v>
      </c>
      <c r="BY2285" s="12">
        <f t="shared" si="6138"/>
        <v>3070</v>
      </c>
      <c r="BZ2285" s="12">
        <f t="shared" si="6138"/>
        <v>3080</v>
      </c>
      <c r="CA2285" s="12">
        <f t="shared" si="6090"/>
        <v>31729</v>
      </c>
      <c r="CB2285" s="124">
        <f t="shared" si="6101"/>
        <v>73.699247421722575</v>
      </c>
    </row>
    <row r="2286" spans="1:80" x14ac:dyDescent="0.25">
      <c r="A2286" s="4" t="s">
        <v>928</v>
      </c>
      <c r="B2286" s="4" t="s">
        <v>88</v>
      </c>
      <c r="C2286" s="4" t="s">
        <v>1180</v>
      </c>
      <c r="D2286" s="79" t="s">
        <v>1181</v>
      </c>
      <c r="E2286" s="89">
        <v>6139</v>
      </c>
      <c r="F2286" s="79"/>
      <c r="G2286" s="75" t="s">
        <v>1906</v>
      </c>
      <c r="H2286" s="13" t="s">
        <v>51</v>
      </c>
      <c r="I2286" s="14">
        <v>28900</v>
      </c>
      <c r="J2286" s="14">
        <f t="shared" si="6089"/>
        <v>31790</v>
      </c>
      <c r="K2286" s="14">
        <v>30690</v>
      </c>
      <c r="L2286" s="14">
        <f t="shared" si="6092"/>
        <v>1100</v>
      </c>
      <c r="M2286" s="14">
        <v>1100</v>
      </c>
      <c r="N2286" s="14">
        <v>0</v>
      </c>
      <c r="O2286" s="14">
        <v>0</v>
      </c>
      <c r="P2286" s="14">
        <v>0</v>
      </c>
      <c r="Q2286" s="14">
        <v>0</v>
      </c>
      <c r="R2286" s="14">
        <v>1100</v>
      </c>
      <c r="S2286" s="14"/>
      <c r="T2286" s="14"/>
      <c r="U2286" s="14"/>
      <c r="V2286" s="14"/>
      <c r="W2286" s="14"/>
      <c r="X2286" s="14">
        <f t="shared" si="6111"/>
        <v>1100</v>
      </c>
      <c r="Y2286" s="14"/>
      <c r="Z2286" s="14"/>
      <c r="AA2286" s="14"/>
      <c r="AB2286" s="14"/>
      <c r="AC2286" s="14"/>
      <c r="AD2286" s="14">
        <v>700</v>
      </c>
      <c r="AE2286" s="14"/>
      <c r="AF2286" s="14">
        <v>400</v>
      </c>
      <c r="AG2286" s="14"/>
      <c r="AH2286" s="14">
        <v>1100</v>
      </c>
      <c r="AI2286" s="14">
        <v>0</v>
      </c>
      <c r="AJ2286" s="14">
        <v>0</v>
      </c>
      <c r="AK2286" s="14"/>
      <c r="AL2286" s="14"/>
      <c r="AM2286" s="14"/>
      <c r="AN2286" s="14"/>
      <c r="AO2286" s="14"/>
      <c r="AP2286" s="14">
        <f t="shared" si="6112"/>
        <v>0</v>
      </c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>
        <v>0</v>
      </c>
      <c r="BA2286" s="14">
        <v>0</v>
      </c>
      <c r="BB2286" s="14">
        <v>0</v>
      </c>
      <c r="BC2286" s="14"/>
      <c r="BD2286" s="14"/>
      <c r="BE2286" s="14"/>
      <c r="BF2286" s="14"/>
      <c r="BG2286" s="14"/>
      <c r="BH2286" s="14">
        <f t="shared" si="6113"/>
        <v>0</v>
      </c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>
        <v>0</v>
      </c>
      <c r="BS2286" s="14">
        <v>0</v>
      </c>
      <c r="BT2286" s="14">
        <v>31790</v>
      </c>
      <c r="BU2286" s="14">
        <v>30690</v>
      </c>
      <c r="BV2286" s="14">
        <v>15600</v>
      </c>
      <c r="BW2286" s="14">
        <f t="shared" si="6056"/>
        <v>6600</v>
      </c>
      <c r="BX2286" s="14">
        <v>2600</v>
      </c>
      <c r="BY2286" s="14">
        <v>2000</v>
      </c>
      <c r="BZ2286" s="14">
        <v>2000</v>
      </c>
      <c r="CA2286" s="14">
        <f t="shared" si="6090"/>
        <v>22200</v>
      </c>
      <c r="CB2286" s="122">
        <f t="shared" si="6101"/>
        <v>72.336265884652988</v>
      </c>
    </row>
    <row r="2287" spans="1:80" ht="22.5" x14ac:dyDescent="0.25">
      <c r="A2287" s="4" t="s">
        <v>928</v>
      </c>
      <c r="B2287" s="4" t="s">
        <v>88</v>
      </c>
      <c r="C2287" s="4" t="s">
        <v>1180</v>
      </c>
      <c r="D2287" s="79" t="s">
        <v>1181</v>
      </c>
      <c r="E2287" s="89">
        <v>6139</v>
      </c>
      <c r="F2287" s="79" t="s">
        <v>1188</v>
      </c>
      <c r="G2287" s="75" t="s">
        <v>1906</v>
      </c>
      <c r="H2287" s="13" t="s">
        <v>59</v>
      </c>
      <c r="I2287" s="14">
        <v>2900</v>
      </c>
      <c r="J2287" s="14">
        <f t="shared" si="6089"/>
        <v>2869</v>
      </c>
      <c r="K2287" s="14">
        <v>2869</v>
      </c>
      <c r="L2287" s="14">
        <f t="shared" si="6092"/>
        <v>0</v>
      </c>
      <c r="M2287" s="14">
        <v>0</v>
      </c>
      <c r="N2287" s="14">
        <v>0</v>
      </c>
      <c r="O2287" s="14">
        <v>0</v>
      </c>
      <c r="P2287" s="14">
        <v>0</v>
      </c>
      <c r="Q2287" s="14">
        <v>0</v>
      </c>
      <c r="R2287" s="14">
        <v>0</v>
      </c>
      <c r="S2287" s="14"/>
      <c r="T2287" s="14"/>
      <c r="U2287" s="14"/>
      <c r="V2287" s="14"/>
      <c r="W2287" s="14"/>
      <c r="X2287" s="14">
        <f t="shared" si="6111"/>
        <v>0</v>
      </c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>
        <v>0</v>
      </c>
      <c r="AI2287" s="14">
        <v>0</v>
      </c>
      <c r="AJ2287" s="14">
        <v>0</v>
      </c>
      <c r="AK2287" s="14"/>
      <c r="AL2287" s="14"/>
      <c r="AM2287" s="14"/>
      <c r="AN2287" s="14"/>
      <c r="AO2287" s="14"/>
      <c r="AP2287" s="14">
        <f t="shared" si="6112"/>
        <v>0</v>
      </c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>
        <v>0</v>
      </c>
      <c r="BA2287" s="14">
        <v>0</v>
      </c>
      <c r="BB2287" s="14">
        <v>0</v>
      </c>
      <c r="BC2287" s="14"/>
      <c r="BD2287" s="14"/>
      <c r="BE2287" s="14"/>
      <c r="BF2287" s="14"/>
      <c r="BG2287" s="14"/>
      <c r="BH2287" s="14">
        <f t="shared" si="6113"/>
        <v>0</v>
      </c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>
        <v>0</v>
      </c>
      <c r="BS2287" s="14">
        <v>0</v>
      </c>
      <c r="BT2287" s="14">
        <v>3012</v>
      </c>
      <c r="BU2287" s="14">
        <v>3012</v>
      </c>
      <c r="BV2287" s="14">
        <v>1669</v>
      </c>
      <c r="BW2287" s="14">
        <f t="shared" si="6056"/>
        <v>900</v>
      </c>
      <c r="BX2287" s="14">
        <v>300</v>
      </c>
      <c r="BY2287" s="14">
        <v>300</v>
      </c>
      <c r="BZ2287" s="14">
        <v>300</v>
      </c>
      <c r="CA2287" s="14">
        <f t="shared" si="6090"/>
        <v>2569</v>
      </c>
      <c r="CB2287" s="122">
        <f t="shared" si="6101"/>
        <v>85.29216467463479</v>
      </c>
    </row>
    <row r="2288" spans="1:80" ht="22.5" x14ac:dyDescent="0.25">
      <c r="A2288" s="4" t="s">
        <v>928</v>
      </c>
      <c r="B2288" s="4" t="s">
        <v>88</v>
      </c>
      <c r="C2288" s="4" t="s">
        <v>1180</v>
      </c>
      <c r="D2288" s="79" t="s">
        <v>1181</v>
      </c>
      <c r="E2288" s="89">
        <v>6139</v>
      </c>
      <c r="F2288" s="79" t="s">
        <v>1189</v>
      </c>
      <c r="G2288" s="75" t="s">
        <v>1906</v>
      </c>
      <c r="H2288" s="13" t="s">
        <v>65</v>
      </c>
      <c r="I2288" s="14">
        <v>8500</v>
      </c>
      <c r="J2288" s="14">
        <f t="shared" si="6089"/>
        <v>9350</v>
      </c>
      <c r="K2288" s="14">
        <v>9350</v>
      </c>
      <c r="L2288" s="14">
        <f t="shared" si="6092"/>
        <v>0</v>
      </c>
      <c r="M2288" s="14">
        <v>0</v>
      </c>
      <c r="N2288" s="14">
        <v>0</v>
      </c>
      <c r="O2288" s="14">
        <v>0</v>
      </c>
      <c r="P2288" s="14">
        <v>0</v>
      </c>
      <c r="Q2288" s="14">
        <v>0</v>
      </c>
      <c r="R2288" s="14">
        <v>0</v>
      </c>
      <c r="S2288" s="14"/>
      <c r="T2288" s="14"/>
      <c r="U2288" s="14"/>
      <c r="V2288" s="14"/>
      <c r="W2288" s="14"/>
      <c r="X2288" s="14">
        <f t="shared" si="6111"/>
        <v>0</v>
      </c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>
        <v>0</v>
      </c>
      <c r="AI2288" s="14">
        <v>0</v>
      </c>
      <c r="AJ2288" s="14">
        <v>0</v>
      </c>
      <c r="AK2288" s="14"/>
      <c r="AL2288" s="14"/>
      <c r="AM2288" s="14"/>
      <c r="AN2288" s="14"/>
      <c r="AO2288" s="14"/>
      <c r="AP2288" s="14">
        <f t="shared" si="6112"/>
        <v>0</v>
      </c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>
        <v>0</v>
      </c>
      <c r="BA2288" s="14">
        <v>0</v>
      </c>
      <c r="BB2288" s="14">
        <v>0</v>
      </c>
      <c r="BC2288" s="14"/>
      <c r="BD2288" s="14"/>
      <c r="BE2288" s="14"/>
      <c r="BF2288" s="14"/>
      <c r="BG2288" s="14"/>
      <c r="BH2288" s="14">
        <f t="shared" si="6113"/>
        <v>0</v>
      </c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>
        <v>0</v>
      </c>
      <c r="BS2288" s="14">
        <v>0</v>
      </c>
      <c r="BT2288" s="14">
        <v>9350</v>
      </c>
      <c r="BU2288" s="14">
        <v>9350</v>
      </c>
      <c r="BV2288" s="14">
        <v>4640</v>
      </c>
      <c r="BW2288" s="14">
        <f t="shared" si="6056"/>
        <v>2320</v>
      </c>
      <c r="BX2288" s="14">
        <v>770</v>
      </c>
      <c r="BY2288" s="14">
        <v>770</v>
      </c>
      <c r="BZ2288" s="14">
        <v>780</v>
      </c>
      <c r="CA2288" s="14">
        <f t="shared" si="6090"/>
        <v>6960</v>
      </c>
      <c r="CB2288" s="122">
        <f t="shared" si="6101"/>
        <v>74.438502673796791</v>
      </c>
    </row>
    <row r="2289" spans="1:80" ht="22.5" x14ac:dyDescent="0.25">
      <c r="A2289" s="1" t="s">
        <v>1</v>
      </c>
      <c r="B2289" s="1" t="s">
        <v>1</v>
      </c>
      <c r="C2289" s="1" t="s">
        <v>1</v>
      </c>
      <c r="D2289" s="78" t="s">
        <v>1</v>
      </c>
      <c r="E2289" s="78" t="s">
        <v>1</v>
      </c>
      <c r="F2289" s="78" t="s">
        <v>1</v>
      </c>
      <c r="G2289" s="2" t="s">
        <v>1</v>
      </c>
      <c r="H2289" s="10" t="s">
        <v>66</v>
      </c>
      <c r="I2289" s="11">
        <f>SUM(I2290)</f>
        <v>100</v>
      </c>
      <c r="J2289" s="11">
        <f t="shared" si="6089"/>
        <v>110</v>
      </c>
      <c r="K2289" s="11">
        <f t="shared" ref="K2289:Q2290" si="6139">SUM(K2290)</f>
        <v>110</v>
      </c>
      <c r="L2289" s="11">
        <f t="shared" si="6092"/>
        <v>0</v>
      </c>
      <c r="M2289" s="11">
        <f t="shared" si="6139"/>
        <v>0</v>
      </c>
      <c r="N2289" s="11">
        <f t="shared" si="6139"/>
        <v>0</v>
      </c>
      <c r="O2289" s="11">
        <f t="shared" si="6139"/>
        <v>0</v>
      </c>
      <c r="P2289" s="11">
        <f t="shared" si="6139"/>
        <v>0</v>
      </c>
      <c r="Q2289" s="11">
        <f t="shared" si="6139"/>
        <v>0</v>
      </c>
      <c r="R2289" s="11">
        <f t="shared" ref="R2289:AG2290" si="6140">SUM(R2290)</f>
        <v>0</v>
      </c>
      <c r="S2289" s="11">
        <f t="shared" si="6140"/>
        <v>0</v>
      </c>
      <c r="T2289" s="11">
        <f t="shared" si="6140"/>
        <v>0</v>
      </c>
      <c r="U2289" s="11">
        <f t="shared" si="6140"/>
        <v>0</v>
      </c>
      <c r="V2289" s="11">
        <f t="shared" si="6140"/>
        <v>0</v>
      </c>
      <c r="W2289" s="11">
        <f t="shared" si="6140"/>
        <v>0</v>
      </c>
      <c r="X2289" s="11">
        <f t="shared" si="6140"/>
        <v>0</v>
      </c>
      <c r="Y2289" s="11">
        <f t="shared" si="6140"/>
        <v>0</v>
      </c>
      <c r="Z2289" s="11">
        <f t="shared" si="6140"/>
        <v>0</v>
      </c>
      <c r="AA2289" s="11">
        <f t="shared" si="6140"/>
        <v>0</v>
      </c>
      <c r="AB2289" s="11">
        <f t="shared" si="6140"/>
        <v>0</v>
      </c>
      <c r="AC2289" s="11">
        <f t="shared" si="6140"/>
        <v>0</v>
      </c>
      <c r="AD2289" s="11">
        <f t="shared" si="6140"/>
        <v>0</v>
      </c>
      <c r="AE2289" s="11">
        <f t="shared" si="6140"/>
        <v>0</v>
      </c>
      <c r="AF2289" s="11">
        <f t="shared" si="6140"/>
        <v>0</v>
      </c>
      <c r="AG2289" s="11">
        <f t="shared" si="6140"/>
        <v>0</v>
      </c>
      <c r="AH2289" s="11">
        <v>0</v>
      </c>
      <c r="AI2289" s="11">
        <v>0</v>
      </c>
      <c r="AJ2289" s="11">
        <f t="shared" ref="AJ2289:AY2290" si="6141">SUM(AJ2290)</f>
        <v>0</v>
      </c>
      <c r="AK2289" s="11">
        <f t="shared" si="6141"/>
        <v>0</v>
      </c>
      <c r="AL2289" s="11">
        <f t="shared" si="6141"/>
        <v>0</v>
      </c>
      <c r="AM2289" s="11">
        <f t="shared" si="6141"/>
        <v>0</v>
      </c>
      <c r="AN2289" s="11">
        <f t="shared" si="6141"/>
        <v>0</v>
      </c>
      <c r="AO2289" s="11">
        <f t="shared" si="6141"/>
        <v>0</v>
      </c>
      <c r="AP2289" s="11">
        <f t="shared" si="6141"/>
        <v>0</v>
      </c>
      <c r="AQ2289" s="11">
        <f t="shared" si="6141"/>
        <v>0</v>
      </c>
      <c r="AR2289" s="11">
        <f t="shared" si="6141"/>
        <v>0</v>
      </c>
      <c r="AS2289" s="11">
        <f t="shared" si="6141"/>
        <v>0</v>
      </c>
      <c r="AT2289" s="11">
        <f t="shared" si="6141"/>
        <v>0</v>
      </c>
      <c r="AU2289" s="11">
        <f t="shared" si="6141"/>
        <v>0</v>
      </c>
      <c r="AV2289" s="11">
        <f t="shared" si="6141"/>
        <v>0</v>
      </c>
      <c r="AW2289" s="11">
        <f t="shared" si="6141"/>
        <v>0</v>
      </c>
      <c r="AX2289" s="11">
        <f t="shared" si="6141"/>
        <v>0</v>
      </c>
      <c r="AY2289" s="11">
        <f t="shared" si="6141"/>
        <v>0</v>
      </c>
      <c r="AZ2289" s="11">
        <v>0</v>
      </c>
      <c r="BA2289" s="11">
        <v>0</v>
      </c>
      <c r="BB2289" s="11">
        <f t="shared" ref="BB2289:BQ2290" si="6142">SUM(BB2290)</f>
        <v>0</v>
      </c>
      <c r="BC2289" s="11">
        <f t="shared" si="6142"/>
        <v>0</v>
      </c>
      <c r="BD2289" s="11">
        <f t="shared" si="6142"/>
        <v>0</v>
      </c>
      <c r="BE2289" s="11">
        <f t="shared" si="6142"/>
        <v>0</v>
      </c>
      <c r="BF2289" s="11">
        <f t="shared" si="6142"/>
        <v>0</v>
      </c>
      <c r="BG2289" s="11">
        <f t="shared" si="6142"/>
        <v>0</v>
      </c>
      <c r="BH2289" s="11">
        <f t="shared" si="6142"/>
        <v>0</v>
      </c>
      <c r="BI2289" s="11">
        <f t="shared" si="6142"/>
        <v>0</v>
      </c>
      <c r="BJ2289" s="11">
        <f t="shared" si="6142"/>
        <v>0</v>
      </c>
      <c r="BK2289" s="11">
        <f t="shared" si="6142"/>
        <v>0</v>
      </c>
      <c r="BL2289" s="11">
        <f t="shared" si="6142"/>
        <v>0</v>
      </c>
      <c r="BM2289" s="11">
        <f t="shared" si="6142"/>
        <v>0</v>
      </c>
      <c r="BN2289" s="11">
        <f t="shared" si="6142"/>
        <v>0</v>
      </c>
      <c r="BO2289" s="11">
        <f t="shared" si="6142"/>
        <v>0</v>
      </c>
      <c r="BP2289" s="11">
        <f t="shared" si="6142"/>
        <v>0</v>
      </c>
      <c r="BQ2289" s="11">
        <f t="shared" si="6142"/>
        <v>0</v>
      </c>
      <c r="BR2289" s="11">
        <v>0</v>
      </c>
      <c r="BS2289" s="11">
        <v>0</v>
      </c>
      <c r="BT2289" s="11">
        <f t="shared" ref="BT2289:BZ2290" si="6143">SUM(BT2290)</f>
        <v>110</v>
      </c>
      <c r="BU2289" s="11">
        <f t="shared" si="6143"/>
        <v>110</v>
      </c>
      <c r="BV2289" s="11">
        <f t="shared" si="6143"/>
        <v>0</v>
      </c>
      <c r="BW2289" s="11">
        <f t="shared" si="6143"/>
        <v>0</v>
      </c>
      <c r="BX2289" s="11">
        <f t="shared" si="6143"/>
        <v>0</v>
      </c>
      <c r="BY2289" s="11">
        <f t="shared" si="6143"/>
        <v>0</v>
      </c>
      <c r="BZ2289" s="11">
        <f t="shared" si="6143"/>
        <v>0</v>
      </c>
      <c r="CA2289" s="11">
        <f t="shared" si="6090"/>
        <v>0</v>
      </c>
      <c r="CB2289" s="123">
        <f t="shared" si="6101"/>
        <v>0</v>
      </c>
    </row>
    <row r="2290" spans="1:80" x14ac:dyDescent="0.25">
      <c r="A2290" s="4" t="s">
        <v>928</v>
      </c>
      <c r="B2290" s="4" t="s">
        <v>88</v>
      </c>
      <c r="C2290" s="4" t="s">
        <v>1180</v>
      </c>
      <c r="D2290" s="79" t="s">
        <v>1181</v>
      </c>
      <c r="E2290" s="78" t="s">
        <v>67</v>
      </c>
      <c r="F2290" s="78" t="s">
        <v>1</v>
      </c>
      <c r="G2290" s="2" t="s">
        <v>1</v>
      </c>
      <c r="H2290" s="2" t="s">
        <v>68</v>
      </c>
      <c r="I2290" s="12">
        <f>SUM(I2291)</f>
        <v>100</v>
      </c>
      <c r="J2290" s="12">
        <f t="shared" si="6089"/>
        <v>110</v>
      </c>
      <c r="K2290" s="12">
        <f t="shared" si="6139"/>
        <v>110</v>
      </c>
      <c r="L2290" s="12">
        <f t="shared" si="6092"/>
        <v>0</v>
      </c>
      <c r="M2290" s="12">
        <f t="shared" si="6139"/>
        <v>0</v>
      </c>
      <c r="N2290" s="12">
        <f t="shared" si="6139"/>
        <v>0</v>
      </c>
      <c r="O2290" s="12">
        <f t="shared" si="6139"/>
        <v>0</v>
      </c>
      <c r="P2290" s="12">
        <f t="shared" si="6139"/>
        <v>0</v>
      </c>
      <c r="Q2290" s="12">
        <f t="shared" si="6139"/>
        <v>0</v>
      </c>
      <c r="R2290" s="12">
        <f t="shared" si="6140"/>
        <v>0</v>
      </c>
      <c r="S2290" s="12">
        <f t="shared" ref="S2290:AG2290" si="6144">SUM(S2291)</f>
        <v>0</v>
      </c>
      <c r="T2290" s="12">
        <f t="shared" si="6144"/>
        <v>0</v>
      </c>
      <c r="U2290" s="12">
        <f t="shared" si="6144"/>
        <v>0</v>
      </c>
      <c r="V2290" s="12">
        <f t="shared" si="6144"/>
        <v>0</v>
      </c>
      <c r="W2290" s="12">
        <f t="shared" si="6144"/>
        <v>0</v>
      </c>
      <c r="X2290" s="12">
        <f t="shared" si="6144"/>
        <v>0</v>
      </c>
      <c r="Y2290" s="12">
        <f t="shared" si="6144"/>
        <v>0</v>
      </c>
      <c r="Z2290" s="12">
        <f t="shared" si="6144"/>
        <v>0</v>
      </c>
      <c r="AA2290" s="12">
        <f t="shared" si="6144"/>
        <v>0</v>
      </c>
      <c r="AB2290" s="12">
        <f t="shared" si="6144"/>
        <v>0</v>
      </c>
      <c r="AC2290" s="12">
        <f t="shared" si="6144"/>
        <v>0</v>
      </c>
      <c r="AD2290" s="12">
        <f t="shared" si="6144"/>
        <v>0</v>
      </c>
      <c r="AE2290" s="12">
        <f t="shared" si="6144"/>
        <v>0</v>
      </c>
      <c r="AF2290" s="12">
        <f t="shared" si="6144"/>
        <v>0</v>
      </c>
      <c r="AG2290" s="12">
        <f t="shared" si="6144"/>
        <v>0</v>
      </c>
      <c r="AH2290" s="12">
        <v>0</v>
      </c>
      <c r="AI2290" s="12">
        <v>0</v>
      </c>
      <c r="AJ2290" s="12">
        <f t="shared" si="6141"/>
        <v>0</v>
      </c>
      <c r="AK2290" s="12">
        <f t="shared" ref="AK2290:AY2290" si="6145">SUM(AK2291)</f>
        <v>0</v>
      </c>
      <c r="AL2290" s="12">
        <f t="shared" si="6145"/>
        <v>0</v>
      </c>
      <c r="AM2290" s="12">
        <f t="shared" si="6145"/>
        <v>0</v>
      </c>
      <c r="AN2290" s="12">
        <f t="shared" si="6145"/>
        <v>0</v>
      </c>
      <c r="AO2290" s="12">
        <f t="shared" si="6145"/>
        <v>0</v>
      </c>
      <c r="AP2290" s="12">
        <f t="shared" si="6145"/>
        <v>0</v>
      </c>
      <c r="AQ2290" s="12">
        <f t="shared" si="6145"/>
        <v>0</v>
      </c>
      <c r="AR2290" s="12">
        <f t="shared" si="6145"/>
        <v>0</v>
      </c>
      <c r="AS2290" s="12">
        <f t="shared" si="6145"/>
        <v>0</v>
      </c>
      <c r="AT2290" s="12">
        <f t="shared" si="6145"/>
        <v>0</v>
      </c>
      <c r="AU2290" s="12">
        <f t="shared" si="6145"/>
        <v>0</v>
      </c>
      <c r="AV2290" s="12">
        <f t="shared" si="6145"/>
        <v>0</v>
      </c>
      <c r="AW2290" s="12">
        <f t="shared" si="6145"/>
        <v>0</v>
      </c>
      <c r="AX2290" s="12">
        <f t="shared" si="6145"/>
        <v>0</v>
      </c>
      <c r="AY2290" s="12">
        <f t="shared" si="6145"/>
        <v>0</v>
      </c>
      <c r="AZ2290" s="12">
        <v>0</v>
      </c>
      <c r="BA2290" s="12">
        <v>0</v>
      </c>
      <c r="BB2290" s="12">
        <f t="shared" si="6142"/>
        <v>0</v>
      </c>
      <c r="BC2290" s="12">
        <f t="shared" ref="BC2290:BQ2290" si="6146">SUM(BC2291)</f>
        <v>0</v>
      </c>
      <c r="BD2290" s="12">
        <f t="shared" si="6146"/>
        <v>0</v>
      </c>
      <c r="BE2290" s="12">
        <f t="shared" si="6146"/>
        <v>0</v>
      </c>
      <c r="BF2290" s="12">
        <f t="shared" si="6146"/>
        <v>0</v>
      </c>
      <c r="BG2290" s="12">
        <f t="shared" si="6146"/>
        <v>0</v>
      </c>
      <c r="BH2290" s="12">
        <f t="shared" si="6146"/>
        <v>0</v>
      </c>
      <c r="BI2290" s="12">
        <f t="shared" si="6146"/>
        <v>0</v>
      </c>
      <c r="BJ2290" s="12">
        <f t="shared" si="6146"/>
        <v>0</v>
      </c>
      <c r="BK2290" s="12">
        <f t="shared" si="6146"/>
        <v>0</v>
      </c>
      <c r="BL2290" s="12">
        <f t="shared" si="6146"/>
        <v>0</v>
      </c>
      <c r="BM2290" s="12">
        <f t="shared" si="6146"/>
        <v>0</v>
      </c>
      <c r="BN2290" s="12">
        <f t="shared" si="6146"/>
        <v>0</v>
      </c>
      <c r="BO2290" s="12">
        <f t="shared" si="6146"/>
        <v>0</v>
      </c>
      <c r="BP2290" s="12">
        <f t="shared" si="6146"/>
        <v>0</v>
      </c>
      <c r="BQ2290" s="12">
        <f t="shared" si="6146"/>
        <v>0</v>
      </c>
      <c r="BR2290" s="12">
        <v>0</v>
      </c>
      <c r="BS2290" s="12">
        <v>0</v>
      </c>
      <c r="BT2290" s="12">
        <f t="shared" si="6143"/>
        <v>110</v>
      </c>
      <c r="BU2290" s="12">
        <f t="shared" si="6143"/>
        <v>110</v>
      </c>
      <c r="BV2290" s="12">
        <f t="shared" si="6143"/>
        <v>0</v>
      </c>
      <c r="BW2290" s="12">
        <f t="shared" si="6143"/>
        <v>0</v>
      </c>
      <c r="BX2290" s="12">
        <f t="shared" si="6143"/>
        <v>0</v>
      </c>
      <c r="BY2290" s="12">
        <f t="shared" si="6143"/>
        <v>0</v>
      </c>
      <c r="BZ2290" s="12">
        <f t="shared" si="6143"/>
        <v>0</v>
      </c>
      <c r="CA2290" s="12">
        <f t="shared" si="6090"/>
        <v>0</v>
      </c>
      <c r="CB2290" s="124">
        <f t="shared" si="6101"/>
        <v>0</v>
      </c>
    </row>
    <row r="2291" spans="1:80" x14ac:dyDescent="0.25">
      <c r="A2291" s="4" t="s">
        <v>928</v>
      </c>
      <c r="B2291" s="4" t="s">
        <v>88</v>
      </c>
      <c r="C2291" s="4" t="s">
        <v>1180</v>
      </c>
      <c r="D2291" s="79" t="s">
        <v>1181</v>
      </c>
      <c r="E2291" s="89">
        <v>6148</v>
      </c>
      <c r="F2291" s="79"/>
      <c r="G2291" s="75" t="s">
        <v>1906</v>
      </c>
      <c r="H2291" s="13" t="s">
        <v>76</v>
      </c>
      <c r="I2291" s="14">
        <v>100</v>
      </c>
      <c r="J2291" s="14">
        <f t="shared" si="6089"/>
        <v>110</v>
      </c>
      <c r="K2291" s="14">
        <v>110</v>
      </c>
      <c r="L2291" s="14">
        <f t="shared" ref="L2291:L2296" si="6147">SUM(M2291:O2291)</f>
        <v>0</v>
      </c>
      <c r="M2291" s="14">
        <v>0</v>
      </c>
      <c r="N2291" s="14">
        <v>0</v>
      </c>
      <c r="O2291" s="14">
        <v>0</v>
      </c>
      <c r="P2291" s="14">
        <v>0</v>
      </c>
      <c r="Q2291" s="14">
        <v>0</v>
      </c>
      <c r="R2291" s="14">
        <v>0</v>
      </c>
      <c r="S2291" s="14"/>
      <c r="T2291" s="14"/>
      <c r="U2291" s="14"/>
      <c r="V2291" s="14"/>
      <c r="W2291" s="14"/>
      <c r="X2291" s="14">
        <f t="shared" si="6111"/>
        <v>0</v>
      </c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>
        <v>0</v>
      </c>
      <c r="AI2291" s="14">
        <v>0</v>
      </c>
      <c r="AJ2291" s="14">
        <v>0</v>
      </c>
      <c r="AK2291" s="14"/>
      <c r="AL2291" s="14"/>
      <c r="AM2291" s="14"/>
      <c r="AN2291" s="14"/>
      <c r="AO2291" s="14"/>
      <c r="AP2291" s="14">
        <f t="shared" si="6112"/>
        <v>0</v>
      </c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>
        <v>0</v>
      </c>
      <c r="BA2291" s="14">
        <v>0</v>
      </c>
      <c r="BB2291" s="14">
        <v>0</v>
      </c>
      <c r="BC2291" s="14"/>
      <c r="BD2291" s="14"/>
      <c r="BE2291" s="14"/>
      <c r="BF2291" s="14"/>
      <c r="BG2291" s="14"/>
      <c r="BH2291" s="14">
        <f t="shared" si="6113"/>
        <v>0</v>
      </c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>
        <v>0</v>
      </c>
      <c r="BS2291" s="14">
        <v>0</v>
      </c>
      <c r="BT2291" s="14">
        <v>110</v>
      </c>
      <c r="BU2291" s="14">
        <v>110</v>
      </c>
      <c r="BV2291" s="14">
        <v>0</v>
      </c>
      <c r="BW2291" s="14">
        <f t="shared" si="6056"/>
        <v>0</v>
      </c>
      <c r="BX2291" s="14"/>
      <c r="BY2291" s="14"/>
      <c r="BZ2291" s="14"/>
      <c r="CA2291" s="14">
        <f t="shared" si="6090"/>
        <v>0</v>
      </c>
      <c r="CB2291" s="122">
        <f t="shared" si="6101"/>
        <v>0</v>
      </c>
    </row>
    <row r="2292" spans="1:80" ht="22.5" x14ac:dyDescent="0.25">
      <c r="A2292" s="1" t="s">
        <v>1</v>
      </c>
      <c r="B2292" s="1" t="s">
        <v>1</v>
      </c>
      <c r="C2292" s="1" t="s">
        <v>1</v>
      </c>
      <c r="D2292" s="78" t="s">
        <v>1</v>
      </c>
      <c r="E2292" s="78" t="s">
        <v>1</v>
      </c>
      <c r="F2292" s="78" t="s">
        <v>1</v>
      </c>
      <c r="G2292" s="2" t="s">
        <v>1</v>
      </c>
      <c r="H2292" s="10" t="s">
        <v>77</v>
      </c>
      <c r="I2292" s="11">
        <f>SUM(I2293)</f>
        <v>31000</v>
      </c>
      <c r="J2292" s="11">
        <f t="shared" si="6089"/>
        <v>31100</v>
      </c>
      <c r="K2292" s="11">
        <f t="shared" ref="K2292:Q2292" si="6148">SUM(K2293)</f>
        <v>30000</v>
      </c>
      <c r="L2292" s="11">
        <f t="shared" si="6147"/>
        <v>1100</v>
      </c>
      <c r="M2292" s="11">
        <f t="shared" si="6148"/>
        <v>1100</v>
      </c>
      <c r="N2292" s="11">
        <f t="shared" si="6148"/>
        <v>0</v>
      </c>
      <c r="O2292" s="11">
        <f t="shared" si="6148"/>
        <v>0</v>
      </c>
      <c r="P2292" s="11">
        <f t="shared" si="6148"/>
        <v>0</v>
      </c>
      <c r="Q2292" s="11">
        <f t="shared" si="6148"/>
        <v>0</v>
      </c>
      <c r="R2292" s="11">
        <f t="shared" ref="R2292:AG2292" si="6149">SUM(R2293)</f>
        <v>1100</v>
      </c>
      <c r="S2292" s="11">
        <f t="shared" si="6149"/>
        <v>0</v>
      </c>
      <c r="T2292" s="11">
        <f t="shared" si="6149"/>
        <v>0</v>
      </c>
      <c r="U2292" s="11">
        <f t="shared" si="6149"/>
        <v>0</v>
      </c>
      <c r="V2292" s="11">
        <f t="shared" si="6149"/>
        <v>0</v>
      </c>
      <c r="W2292" s="11">
        <f t="shared" si="6149"/>
        <v>0</v>
      </c>
      <c r="X2292" s="11">
        <f t="shared" si="6149"/>
        <v>1100</v>
      </c>
      <c r="Y2292" s="11">
        <f t="shared" si="6149"/>
        <v>0</v>
      </c>
      <c r="Z2292" s="11">
        <f t="shared" si="6149"/>
        <v>0</v>
      </c>
      <c r="AA2292" s="11">
        <f t="shared" si="6149"/>
        <v>0</v>
      </c>
      <c r="AB2292" s="11">
        <f t="shared" si="6149"/>
        <v>0</v>
      </c>
      <c r="AC2292" s="11">
        <f t="shared" si="6149"/>
        <v>0</v>
      </c>
      <c r="AD2292" s="11">
        <f t="shared" si="6149"/>
        <v>0</v>
      </c>
      <c r="AE2292" s="11">
        <f t="shared" si="6149"/>
        <v>0</v>
      </c>
      <c r="AF2292" s="11">
        <f t="shared" si="6149"/>
        <v>0</v>
      </c>
      <c r="AG2292" s="11">
        <f t="shared" si="6149"/>
        <v>1100</v>
      </c>
      <c r="AH2292" s="11">
        <v>1100</v>
      </c>
      <c r="AI2292" s="11">
        <v>0</v>
      </c>
      <c r="AJ2292" s="11">
        <f t="shared" ref="AJ2292:AY2292" si="6150">SUM(AJ2293)</f>
        <v>0</v>
      </c>
      <c r="AK2292" s="11">
        <f t="shared" si="6150"/>
        <v>0</v>
      </c>
      <c r="AL2292" s="11">
        <f t="shared" si="6150"/>
        <v>0</v>
      </c>
      <c r="AM2292" s="11">
        <f t="shared" si="6150"/>
        <v>0</v>
      </c>
      <c r="AN2292" s="11">
        <f t="shared" si="6150"/>
        <v>0</v>
      </c>
      <c r="AO2292" s="11">
        <f t="shared" si="6150"/>
        <v>0</v>
      </c>
      <c r="AP2292" s="11">
        <f t="shared" si="6150"/>
        <v>0</v>
      </c>
      <c r="AQ2292" s="11">
        <f t="shared" si="6150"/>
        <v>0</v>
      </c>
      <c r="AR2292" s="11">
        <f t="shared" si="6150"/>
        <v>0</v>
      </c>
      <c r="AS2292" s="11">
        <f t="shared" si="6150"/>
        <v>0</v>
      </c>
      <c r="AT2292" s="11">
        <f t="shared" si="6150"/>
        <v>0</v>
      </c>
      <c r="AU2292" s="11">
        <f t="shared" si="6150"/>
        <v>0</v>
      </c>
      <c r="AV2292" s="11">
        <f t="shared" si="6150"/>
        <v>0</v>
      </c>
      <c r="AW2292" s="11">
        <f t="shared" si="6150"/>
        <v>0</v>
      </c>
      <c r="AX2292" s="11">
        <f t="shared" si="6150"/>
        <v>0</v>
      </c>
      <c r="AY2292" s="11">
        <f t="shared" si="6150"/>
        <v>0</v>
      </c>
      <c r="AZ2292" s="11">
        <v>0</v>
      </c>
      <c r="BA2292" s="11">
        <v>0</v>
      </c>
      <c r="BB2292" s="11">
        <f t="shared" ref="BB2292:BQ2292" si="6151">SUM(BB2293)</f>
        <v>0</v>
      </c>
      <c r="BC2292" s="11">
        <f t="shared" si="6151"/>
        <v>0</v>
      </c>
      <c r="BD2292" s="11">
        <f t="shared" si="6151"/>
        <v>0</v>
      </c>
      <c r="BE2292" s="11">
        <f t="shared" si="6151"/>
        <v>600</v>
      </c>
      <c r="BF2292" s="11">
        <f t="shared" si="6151"/>
        <v>0</v>
      </c>
      <c r="BG2292" s="11">
        <f t="shared" si="6151"/>
        <v>0</v>
      </c>
      <c r="BH2292" s="11">
        <f t="shared" si="6151"/>
        <v>600</v>
      </c>
      <c r="BI2292" s="11">
        <f t="shared" si="6151"/>
        <v>0</v>
      </c>
      <c r="BJ2292" s="11">
        <f t="shared" si="6151"/>
        <v>0</v>
      </c>
      <c r="BK2292" s="11">
        <f t="shared" si="6151"/>
        <v>0</v>
      </c>
      <c r="BL2292" s="11">
        <f t="shared" si="6151"/>
        <v>0</v>
      </c>
      <c r="BM2292" s="11">
        <f t="shared" si="6151"/>
        <v>0</v>
      </c>
      <c r="BN2292" s="11">
        <f t="shared" si="6151"/>
        <v>0</v>
      </c>
      <c r="BO2292" s="11">
        <f t="shared" si="6151"/>
        <v>600</v>
      </c>
      <c r="BP2292" s="11">
        <f t="shared" si="6151"/>
        <v>0</v>
      </c>
      <c r="BQ2292" s="11">
        <f t="shared" si="6151"/>
        <v>0</v>
      </c>
      <c r="BR2292" s="11">
        <v>600</v>
      </c>
      <c r="BS2292" s="11">
        <v>0</v>
      </c>
      <c r="BT2292" s="11">
        <f t="shared" ref="BT2292:BX2292" si="6152">SUM(BT2293)</f>
        <v>45100</v>
      </c>
      <c r="BU2292" s="11">
        <f t="shared" si="6152"/>
        <v>44000</v>
      </c>
      <c r="BV2292" s="11">
        <f t="shared" si="6152"/>
        <v>22000</v>
      </c>
      <c r="BW2292" s="11">
        <f t="shared" si="6152"/>
        <v>22000</v>
      </c>
      <c r="BX2292" s="11">
        <f t="shared" si="6152"/>
        <v>22000</v>
      </c>
      <c r="BY2292" s="11">
        <f t="shared" ref="BY2292" si="6153">SUM(BY2293)</f>
        <v>0</v>
      </c>
      <c r="BZ2292" s="11">
        <f t="shared" ref="BZ2292" si="6154">SUM(BZ2293)</f>
        <v>0</v>
      </c>
      <c r="CA2292" s="11">
        <f t="shared" si="6090"/>
        <v>44000</v>
      </c>
      <c r="CB2292" s="123">
        <f t="shared" si="6101"/>
        <v>100</v>
      </c>
    </row>
    <row r="2293" spans="1:80" x14ac:dyDescent="0.25">
      <c r="A2293" s="4" t="s">
        <v>928</v>
      </c>
      <c r="B2293" s="4" t="s">
        <v>88</v>
      </c>
      <c r="C2293" s="4" t="s">
        <v>1180</v>
      </c>
      <c r="D2293" s="79" t="s">
        <v>1181</v>
      </c>
      <c r="E2293" s="78" t="s">
        <v>78</v>
      </c>
      <c r="F2293" s="78" t="s">
        <v>1</v>
      </c>
      <c r="G2293" s="2" t="s">
        <v>1</v>
      </c>
      <c r="H2293" s="2" t="s">
        <v>79</v>
      </c>
      <c r="I2293" s="12">
        <f>SUM(I2294:I2295)</f>
        <v>31000</v>
      </c>
      <c r="J2293" s="12">
        <f t="shared" si="6089"/>
        <v>31100</v>
      </c>
      <c r="K2293" s="12">
        <f t="shared" ref="K2293" si="6155">SUM(K2294:K2295)</f>
        <v>30000</v>
      </c>
      <c r="L2293" s="12">
        <f t="shared" si="6147"/>
        <v>1100</v>
      </c>
      <c r="M2293" s="12">
        <f t="shared" ref="M2293:Q2293" si="6156">SUM(M2294:M2295)</f>
        <v>1100</v>
      </c>
      <c r="N2293" s="12">
        <f t="shared" si="6156"/>
        <v>0</v>
      </c>
      <c r="O2293" s="12">
        <f t="shared" si="6156"/>
        <v>0</v>
      </c>
      <c r="P2293" s="12">
        <f t="shared" si="6156"/>
        <v>0</v>
      </c>
      <c r="Q2293" s="12">
        <f t="shared" si="6156"/>
        <v>0</v>
      </c>
      <c r="R2293" s="12">
        <f t="shared" ref="R2293:AG2293" si="6157">SUM(R2294:R2295)</f>
        <v>1100</v>
      </c>
      <c r="S2293" s="12">
        <f t="shared" si="6157"/>
        <v>0</v>
      </c>
      <c r="T2293" s="12">
        <f t="shared" si="6157"/>
        <v>0</v>
      </c>
      <c r="U2293" s="12">
        <f t="shared" si="6157"/>
        <v>0</v>
      </c>
      <c r="V2293" s="12">
        <f t="shared" si="6157"/>
        <v>0</v>
      </c>
      <c r="W2293" s="12">
        <f t="shared" si="6157"/>
        <v>0</v>
      </c>
      <c r="X2293" s="12">
        <f t="shared" ref="X2293" si="6158">SUM(X2294:X2295)</f>
        <v>1100</v>
      </c>
      <c r="Y2293" s="12">
        <f t="shared" si="6157"/>
        <v>0</v>
      </c>
      <c r="Z2293" s="12">
        <f t="shared" si="6157"/>
        <v>0</v>
      </c>
      <c r="AA2293" s="12">
        <f t="shared" si="6157"/>
        <v>0</v>
      </c>
      <c r="AB2293" s="12">
        <f t="shared" si="6157"/>
        <v>0</v>
      </c>
      <c r="AC2293" s="12">
        <f t="shared" si="6157"/>
        <v>0</v>
      </c>
      <c r="AD2293" s="12">
        <f t="shared" si="6157"/>
        <v>0</v>
      </c>
      <c r="AE2293" s="12">
        <f t="shared" si="6157"/>
        <v>0</v>
      </c>
      <c r="AF2293" s="12">
        <f t="shared" si="6157"/>
        <v>0</v>
      </c>
      <c r="AG2293" s="12">
        <f t="shared" si="6157"/>
        <v>1100</v>
      </c>
      <c r="AH2293" s="12">
        <v>1100</v>
      </c>
      <c r="AI2293" s="12">
        <v>0</v>
      </c>
      <c r="AJ2293" s="12">
        <f t="shared" ref="AJ2293:AY2293" si="6159">SUM(AJ2294:AJ2295)</f>
        <v>0</v>
      </c>
      <c r="AK2293" s="12">
        <f t="shared" si="6159"/>
        <v>0</v>
      </c>
      <c r="AL2293" s="12">
        <f t="shared" si="6159"/>
        <v>0</v>
      </c>
      <c r="AM2293" s="12">
        <f t="shared" si="6159"/>
        <v>0</v>
      </c>
      <c r="AN2293" s="12">
        <f t="shared" si="6159"/>
        <v>0</v>
      </c>
      <c r="AO2293" s="12">
        <f t="shared" si="6159"/>
        <v>0</v>
      </c>
      <c r="AP2293" s="12">
        <f t="shared" ref="AP2293" si="6160">SUM(AP2294:AP2295)</f>
        <v>0</v>
      </c>
      <c r="AQ2293" s="12">
        <f t="shared" si="6159"/>
        <v>0</v>
      </c>
      <c r="AR2293" s="12">
        <f t="shared" si="6159"/>
        <v>0</v>
      </c>
      <c r="AS2293" s="12">
        <f t="shared" si="6159"/>
        <v>0</v>
      </c>
      <c r="AT2293" s="12">
        <f t="shared" si="6159"/>
        <v>0</v>
      </c>
      <c r="AU2293" s="12">
        <f t="shared" si="6159"/>
        <v>0</v>
      </c>
      <c r="AV2293" s="12">
        <f t="shared" si="6159"/>
        <v>0</v>
      </c>
      <c r="AW2293" s="12">
        <f t="shared" si="6159"/>
        <v>0</v>
      </c>
      <c r="AX2293" s="12">
        <f t="shared" si="6159"/>
        <v>0</v>
      </c>
      <c r="AY2293" s="12">
        <f t="shared" si="6159"/>
        <v>0</v>
      </c>
      <c r="AZ2293" s="12">
        <v>0</v>
      </c>
      <c r="BA2293" s="12">
        <v>0</v>
      </c>
      <c r="BB2293" s="12">
        <f t="shared" ref="BB2293:BQ2293" si="6161">SUM(BB2294:BB2295)</f>
        <v>0</v>
      </c>
      <c r="BC2293" s="12">
        <f t="shared" si="6161"/>
        <v>0</v>
      </c>
      <c r="BD2293" s="12">
        <f t="shared" si="6161"/>
        <v>0</v>
      </c>
      <c r="BE2293" s="12">
        <f t="shared" si="6161"/>
        <v>600</v>
      </c>
      <c r="BF2293" s="12">
        <f t="shared" si="6161"/>
        <v>0</v>
      </c>
      <c r="BG2293" s="12">
        <f t="shared" si="6161"/>
        <v>0</v>
      </c>
      <c r="BH2293" s="12">
        <f t="shared" ref="BH2293" si="6162">SUM(BH2294:BH2295)</f>
        <v>600</v>
      </c>
      <c r="BI2293" s="12">
        <f t="shared" si="6161"/>
        <v>0</v>
      </c>
      <c r="BJ2293" s="12">
        <f t="shared" si="6161"/>
        <v>0</v>
      </c>
      <c r="BK2293" s="12">
        <f t="shared" si="6161"/>
        <v>0</v>
      </c>
      <c r="BL2293" s="12">
        <f t="shared" si="6161"/>
        <v>0</v>
      </c>
      <c r="BM2293" s="12">
        <f t="shared" si="6161"/>
        <v>0</v>
      </c>
      <c r="BN2293" s="12">
        <f t="shared" si="6161"/>
        <v>0</v>
      </c>
      <c r="BO2293" s="12">
        <f t="shared" si="6161"/>
        <v>600</v>
      </c>
      <c r="BP2293" s="12">
        <f t="shared" si="6161"/>
        <v>0</v>
      </c>
      <c r="BQ2293" s="12">
        <f t="shared" si="6161"/>
        <v>0</v>
      </c>
      <c r="BR2293" s="12">
        <v>600</v>
      </c>
      <c r="BS2293" s="12">
        <v>0</v>
      </c>
      <c r="BT2293" s="12">
        <f t="shared" ref="BT2293:BZ2293" si="6163">SUM(BT2294:BT2295)</f>
        <v>45100</v>
      </c>
      <c r="BU2293" s="12">
        <f t="shared" si="6163"/>
        <v>44000</v>
      </c>
      <c r="BV2293" s="12">
        <f t="shared" si="6163"/>
        <v>22000</v>
      </c>
      <c r="BW2293" s="12">
        <f t="shared" si="6163"/>
        <v>22000</v>
      </c>
      <c r="BX2293" s="12">
        <f t="shared" si="6163"/>
        <v>22000</v>
      </c>
      <c r="BY2293" s="12">
        <f t="shared" si="6163"/>
        <v>0</v>
      </c>
      <c r="BZ2293" s="12">
        <f t="shared" si="6163"/>
        <v>0</v>
      </c>
      <c r="CA2293" s="12">
        <f t="shared" si="6090"/>
        <v>44000</v>
      </c>
      <c r="CB2293" s="124">
        <f t="shared" si="6101"/>
        <v>100</v>
      </c>
    </row>
    <row r="2294" spans="1:80" x14ac:dyDescent="0.25">
      <c r="A2294" s="4" t="s">
        <v>928</v>
      </c>
      <c r="B2294" s="4" t="s">
        <v>88</v>
      </c>
      <c r="C2294" s="4" t="s">
        <v>1180</v>
      </c>
      <c r="D2294" s="79" t="s">
        <v>1181</v>
      </c>
      <c r="E2294" s="89">
        <v>8213</v>
      </c>
      <c r="F2294" s="79"/>
      <c r="G2294" s="75" t="s">
        <v>1906</v>
      </c>
      <c r="H2294" s="13" t="s">
        <v>81</v>
      </c>
      <c r="I2294" s="14">
        <v>21000</v>
      </c>
      <c r="J2294" s="14">
        <f t="shared" si="6089"/>
        <v>16100</v>
      </c>
      <c r="K2294" s="14">
        <v>15000</v>
      </c>
      <c r="L2294" s="14">
        <f t="shared" si="6147"/>
        <v>1100</v>
      </c>
      <c r="M2294" s="14">
        <v>1100</v>
      </c>
      <c r="N2294" s="14">
        <v>0</v>
      </c>
      <c r="O2294" s="14">
        <v>0</v>
      </c>
      <c r="P2294" s="14">
        <v>0</v>
      </c>
      <c r="Q2294" s="14">
        <v>0</v>
      </c>
      <c r="R2294" s="14">
        <v>1100</v>
      </c>
      <c r="S2294" s="14"/>
      <c r="T2294" s="14"/>
      <c r="U2294" s="14"/>
      <c r="V2294" s="14"/>
      <c r="W2294" s="14"/>
      <c r="X2294" s="14">
        <f t="shared" si="6111"/>
        <v>1100</v>
      </c>
      <c r="Y2294" s="14"/>
      <c r="Z2294" s="14"/>
      <c r="AA2294" s="14"/>
      <c r="AB2294" s="14"/>
      <c r="AC2294" s="14"/>
      <c r="AD2294" s="14"/>
      <c r="AE2294" s="14"/>
      <c r="AF2294" s="14"/>
      <c r="AG2294" s="14">
        <v>1100</v>
      </c>
      <c r="AH2294" s="14">
        <v>1100</v>
      </c>
      <c r="AI2294" s="14">
        <v>0</v>
      </c>
      <c r="AJ2294" s="14">
        <v>0</v>
      </c>
      <c r="AK2294" s="14"/>
      <c r="AL2294" s="14"/>
      <c r="AM2294" s="14"/>
      <c r="AN2294" s="14"/>
      <c r="AO2294" s="14"/>
      <c r="AP2294" s="14">
        <f t="shared" si="6112"/>
        <v>0</v>
      </c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>
        <v>0</v>
      </c>
      <c r="BA2294" s="14">
        <v>0</v>
      </c>
      <c r="BB2294" s="14">
        <v>0</v>
      </c>
      <c r="BC2294" s="14"/>
      <c r="BD2294" s="14"/>
      <c r="BE2294" s="14">
        <v>600</v>
      </c>
      <c r="BF2294" s="14"/>
      <c r="BG2294" s="14"/>
      <c r="BH2294" s="14">
        <f t="shared" si="6113"/>
        <v>600</v>
      </c>
      <c r="BI2294" s="14"/>
      <c r="BJ2294" s="14"/>
      <c r="BK2294" s="14"/>
      <c r="BL2294" s="14"/>
      <c r="BM2294" s="14"/>
      <c r="BN2294" s="14"/>
      <c r="BO2294" s="14">
        <v>600</v>
      </c>
      <c r="BP2294" s="14"/>
      <c r="BQ2294" s="14"/>
      <c r="BR2294" s="14">
        <v>600</v>
      </c>
      <c r="BS2294" s="14">
        <v>0</v>
      </c>
      <c r="BT2294" s="14">
        <v>23100</v>
      </c>
      <c r="BU2294" s="14">
        <v>22000</v>
      </c>
      <c r="BV2294" s="14">
        <v>11000</v>
      </c>
      <c r="BW2294" s="14">
        <f t="shared" si="6056"/>
        <v>11000</v>
      </c>
      <c r="BX2294" s="14">
        <v>11000</v>
      </c>
      <c r="BY2294" s="14"/>
      <c r="BZ2294" s="14"/>
      <c r="CA2294" s="14">
        <f t="shared" si="6090"/>
        <v>22000</v>
      </c>
      <c r="CB2294" s="122">
        <f t="shared" si="6101"/>
        <v>100</v>
      </c>
    </row>
    <row r="2295" spans="1:80" x14ac:dyDescent="0.25">
      <c r="A2295" s="4" t="s">
        <v>928</v>
      </c>
      <c r="B2295" s="4" t="s">
        <v>88</v>
      </c>
      <c r="C2295" s="4" t="s">
        <v>1180</v>
      </c>
      <c r="D2295" s="79" t="s">
        <v>1181</v>
      </c>
      <c r="E2295" s="89">
        <v>8216</v>
      </c>
      <c r="F2295" s="79"/>
      <c r="G2295" s="75" t="s">
        <v>1906</v>
      </c>
      <c r="H2295" s="13" t="s">
        <v>319</v>
      </c>
      <c r="I2295" s="14">
        <v>10000</v>
      </c>
      <c r="J2295" s="14">
        <f t="shared" si="6089"/>
        <v>15000</v>
      </c>
      <c r="K2295" s="14">
        <v>15000</v>
      </c>
      <c r="L2295" s="14">
        <f t="shared" si="6147"/>
        <v>0</v>
      </c>
      <c r="M2295" s="14">
        <v>0</v>
      </c>
      <c r="N2295" s="14">
        <v>0</v>
      </c>
      <c r="O2295" s="14">
        <v>0</v>
      </c>
      <c r="P2295" s="14">
        <v>0</v>
      </c>
      <c r="Q2295" s="14">
        <v>0</v>
      </c>
      <c r="R2295" s="14">
        <v>0</v>
      </c>
      <c r="S2295" s="14"/>
      <c r="T2295" s="14"/>
      <c r="U2295" s="14"/>
      <c r="V2295" s="14"/>
      <c r="W2295" s="14"/>
      <c r="X2295" s="14">
        <f t="shared" si="6111"/>
        <v>0</v>
      </c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>
        <v>0</v>
      </c>
      <c r="AI2295" s="14">
        <v>0</v>
      </c>
      <c r="AJ2295" s="14">
        <v>0</v>
      </c>
      <c r="AK2295" s="14"/>
      <c r="AL2295" s="14"/>
      <c r="AM2295" s="14"/>
      <c r="AN2295" s="14"/>
      <c r="AO2295" s="14"/>
      <c r="AP2295" s="14">
        <f t="shared" si="6112"/>
        <v>0</v>
      </c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>
        <v>0</v>
      </c>
      <c r="BA2295" s="14">
        <v>0</v>
      </c>
      <c r="BB2295" s="14">
        <v>0</v>
      </c>
      <c r="BC2295" s="14"/>
      <c r="BD2295" s="14"/>
      <c r="BE2295" s="14"/>
      <c r="BF2295" s="14"/>
      <c r="BG2295" s="14"/>
      <c r="BH2295" s="14">
        <f t="shared" si="6113"/>
        <v>0</v>
      </c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>
        <v>0</v>
      </c>
      <c r="BS2295" s="14">
        <v>0</v>
      </c>
      <c r="BT2295" s="14">
        <v>22000</v>
      </c>
      <c r="BU2295" s="14">
        <v>22000</v>
      </c>
      <c r="BV2295" s="14">
        <v>11000</v>
      </c>
      <c r="BW2295" s="14">
        <f t="shared" si="6056"/>
        <v>11000</v>
      </c>
      <c r="BX2295" s="14">
        <v>11000</v>
      </c>
      <c r="BY2295" s="14"/>
      <c r="BZ2295" s="14"/>
      <c r="CA2295" s="14">
        <f t="shared" si="6090"/>
        <v>22000</v>
      </c>
      <c r="CB2295" s="122">
        <f t="shared" si="6101"/>
        <v>100</v>
      </c>
    </row>
    <row r="2296" spans="1:80" x14ac:dyDescent="0.25">
      <c r="A2296" s="13" t="s">
        <v>1</v>
      </c>
      <c r="B2296" s="13" t="s">
        <v>1</v>
      </c>
      <c r="C2296" s="13" t="s">
        <v>1</v>
      </c>
      <c r="D2296" s="74" t="s">
        <v>1</v>
      </c>
      <c r="E2296" s="74" t="s">
        <v>1</v>
      </c>
      <c r="F2296" s="74" t="s">
        <v>1</v>
      </c>
      <c r="G2296" s="13" t="s">
        <v>1</v>
      </c>
      <c r="H2296" s="10" t="s">
        <v>1190</v>
      </c>
      <c r="I2296" s="11">
        <f>SUM(I2266,I2289,I2292)</f>
        <v>1316303</v>
      </c>
      <c r="J2296" s="11">
        <f t="shared" si="6089"/>
        <v>1308396</v>
      </c>
      <c r="K2296" s="11">
        <f t="shared" ref="K2296" si="6164">SUM(K2266,K2289,K2292)</f>
        <v>1303746</v>
      </c>
      <c r="L2296" s="11">
        <f t="shared" si="6147"/>
        <v>4650</v>
      </c>
      <c r="M2296" s="11">
        <f t="shared" ref="M2296:Q2296" si="6165">SUM(M2266,M2289,M2292)</f>
        <v>4650</v>
      </c>
      <c r="N2296" s="11">
        <f t="shared" si="6165"/>
        <v>0</v>
      </c>
      <c r="O2296" s="11">
        <f t="shared" si="6165"/>
        <v>0</v>
      </c>
      <c r="P2296" s="11">
        <f t="shared" si="6165"/>
        <v>0</v>
      </c>
      <c r="Q2296" s="11">
        <f t="shared" si="6165"/>
        <v>0</v>
      </c>
      <c r="R2296" s="11">
        <f t="shared" ref="R2296:AG2296" si="6166">SUM(R2266,R2289,R2292)</f>
        <v>4650</v>
      </c>
      <c r="S2296" s="11">
        <f t="shared" si="6166"/>
        <v>0</v>
      </c>
      <c r="T2296" s="11">
        <f t="shared" si="6166"/>
        <v>0</v>
      </c>
      <c r="U2296" s="11">
        <f t="shared" si="6166"/>
        <v>0</v>
      </c>
      <c r="V2296" s="11">
        <f t="shared" si="6166"/>
        <v>0</v>
      </c>
      <c r="W2296" s="11">
        <f t="shared" si="6166"/>
        <v>0</v>
      </c>
      <c r="X2296" s="11">
        <f t="shared" si="6166"/>
        <v>4650</v>
      </c>
      <c r="Y2296" s="11">
        <f t="shared" si="6166"/>
        <v>950</v>
      </c>
      <c r="Z2296" s="11">
        <f t="shared" si="6166"/>
        <v>0</v>
      </c>
      <c r="AA2296" s="11">
        <f t="shared" si="6166"/>
        <v>0</v>
      </c>
      <c r="AB2296" s="11">
        <f t="shared" si="6166"/>
        <v>200</v>
      </c>
      <c r="AC2296" s="11">
        <f t="shared" si="6166"/>
        <v>0</v>
      </c>
      <c r="AD2296" s="11">
        <f t="shared" si="6166"/>
        <v>900</v>
      </c>
      <c r="AE2296" s="11">
        <f t="shared" si="6166"/>
        <v>0</v>
      </c>
      <c r="AF2296" s="11">
        <f t="shared" si="6166"/>
        <v>450</v>
      </c>
      <c r="AG2296" s="11">
        <f t="shared" si="6166"/>
        <v>1760</v>
      </c>
      <c r="AH2296" s="11">
        <v>4260</v>
      </c>
      <c r="AI2296" s="11">
        <v>390</v>
      </c>
      <c r="AJ2296" s="11">
        <f t="shared" ref="AJ2296:AY2296" si="6167">SUM(AJ2266,AJ2289,AJ2292)</f>
        <v>0</v>
      </c>
      <c r="AK2296" s="11">
        <f t="shared" si="6167"/>
        <v>0</v>
      </c>
      <c r="AL2296" s="11">
        <f t="shared" si="6167"/>
        <v>0</v>
      </c>
      <c r="AM2296" s="11">
        <f t="shared" si="6167"/>
        <v>0</v>
      </c>
      <c r="AN2296" s="11">
        <f t="shared" si="6167"/>
        <v>0</v>
      </c>
      <c r="AO2296" s="11">
        <f t="shared" si="6167"/>
        <v>0</v>
      </c>
      <c r="AP2296" s="11">
        <f t="shared" si="6167"/>
        <v>0</v>
      </c>
      <c r="AQ2296" s="11">
        <f t="shared" si="6167"/>
        <v>0</v>
      </c>
      <c r="AR2296" s="11">
        <f t="shared" si="6167"/>
        <v>0</v>
      </c>
      <c r="AS2296" s="11">
        <f t="shared" si="6167"/>
        <v>0</v>
      </c>
      <c r="AT2296" s="11">
        <f t="shared" si="6167"/>
        <v>0</v>
      </c>
      <c r="AU2296" s="11">
        <f t="shared" si="6167"/>
        <v>0</v>
      </c>
      <c r="AV2296" s="11">
        <f t="shared" si="6167"/>
        <v>0</v>
      </c>
      <c r="AW2296" s="11">
        <f t="shared" si="6167"/>
        <v>0</v>
      </c>
      <c r="AX2296" s="11">
        <f t="shared" si="6167"/>
        <v>0</v>
      </c>
      <c r="AY2296" s="11">
        <f t="shared" si="6167"/>
        <v>0</v>
      </c>
      <c r="AZ2296" s="11">
        <v>0</v>
      </c>
      <c r="BA2296" s="11">
        <v>0</v>
      </c>
      <c r="BB2296" s="11">
        <f t="shared" ref="BB2296:BQ2296" si="6168">SUM(BB2266,BB2289,BB2292)</f>
        <v>0</v>
      </c>
      <c r="BC2296" s="11">
        <f t="shared" si="6168"/>
        <v>0</v>
      </c>
      <c r="BD2296" s="11">
        <f t="shared" si="6168"/>
        <v>0</v>
      </c>
      <c r="BE2296" s="11">
        <f t="shared" si="6168"/>
        <v>1171</v>
      </c>
      <c r="BF2296" s="11">
        <f t="shared" si="6168"/>
        <v>0</v>
      </c>
      <c r="BG2296" s="11">
        <f t="shared" si="6168"/>
        <v>0</v>
      </c>
      <c r="BH2296" s="11">
        <f t="shared" si="6168"/>
        <v>1171</v>
      </c>
      <c r="BI2296" s="11">
        <f t="shared" si="6168"/>
        <v>0</v>
      </c>
      <c r="BJ2296" s="11">
        <f t="shared" si="6168"/>
        <v>0</v>
      </c>
      <c r="BK2296" s="11">
        <f t="shared" si="6168"/>
        <v>0</v>
      </c>
      <c r="BL2296" s="11">
        <f t="shared" si="6168"/>
        <v>0</v>
      </c>
      <c r="BM2296" s="11">
        <f t="shared" si="6168"/>
        <v>571</v>
      </c>
      <c r="BN2296" s="11">
        <f t="shared" si="6168"/>
        <v>0</v>
      </c>
      <c r="BO2296" s="11">
        <f t="shared" si="6168"/>
        <v>600</v>
      </c>
      <c r="BP2296" s="11">
        <f t="shared" si="6168"/>
        <v>0</v>
      </c>
      <c r="BQ2296" s="11">
        <f t="shared" si="6168"/>
        <v>0</v>
      </c>
      <c r="BR2296" s="11">
        <v>1171</v>
      </c>
      <c r="BS2296" s="11">
        <v>0</v>
      </c>
      <c r="BT2296" s="11">
        <f t="shared" ref="BT2296:BZ2296" si="6169">SUM(BT2266,BT2289,BT2292)</f>
        <v>1388193</v>
      </c>
      <c r="BU2296" s="11">
        <f t="shared" si="6169"/>
        <v>1378037</v>
      </c>
      <c r="BV2296" s="11">
        <f t="shared" si="6169"/>
        <v>734085</v>
      </c>
      <c r="BW2296" s="11">
        <f t="shared" si="6169"/>
        <v>340131</v>
      </c>
      <c r="BX2296" s="11">
        <f t="shared" si="6169"/>
        <v>135321</v>
      </c>
      <c r="BY2296" s="11">
        <f t="shared" si="6169"/>
        <v>102650</v>
      </c>
      <c r="BZ2296" s="11">
        <f t="shared" si="6169"/>
        <v>102160</v>
      </c>
      <c r="CA2296" s="11">
        <f t="shared" si="6090"/>
        <v>1074216</v>
      </c>
      <c r="CB2296" s="123">
        <f t="shared" si="6101"/>
        <v>77.952623913581419</v>
      </c>
    </row>
    <row r="2297" spans="1:80" ht="15.75" thickBot="1" x14ac:dyDescent="0.3">
      <c r="A2297" s="13" t="s">
        <v>1</v>
      </c>
      <c r="B2297" s="13" t="s">
        <v>1</v>
      </c>
      <c r="C2297" s="13" t="s">
        <v>1</v>
      </c>
      <c r="D2297" s="74" t="s">
        <v>1</v>
      </c>
      <c r="E2297" s="74" t="s">
        <v>1</v>
      </c>
      <c r="F2297" s="74" t="s">
        <v>1</v>
      </c>
      <c r="G2297" s="13" t="s">
        <v>1</v>
      </c>
      <c r="H2297" s="2" t="s">
        <v>83</v>
      </c>
      <c r="I2297" s="12">
        <v>30</v>
      </c>
      <c r="J2297" s="12">
        <f t="shared" si="6089"/>
        <v>34</v>
      </c>
      <c r="K2297" s="12">
        <v>34</v>
      </c>
      <c r="L2297" s="13"/>
      <c r="M2297" s="13" t="s">
        <v>1</v>
      </c>
      <c r="N2297" s="13" t="s">
        <v>1</v>
      </c>
      <c r="O2297" s="13" t="s">
        <v>1</v>
      </c>
      <c r="P2297" s="27"/>
      <c r="Q2297" s="13" t="s">
        <v>1</v>
      </c>
      <c r="R2297" s="13" t="s">
        <v>1</v>
      </c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>
        <v>0</v>
      </c>
      <c r="AI2297" s="13">
        <v>0</v>
      </c>
      <c r="AJ2297" s="13" t="s">
        <v>1</v>
      </c>
      <c r="AK2297" s="13"/>
      <c r="AL2297" s="13"/>
      <c r="AM2297" s="13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/>
      <c r="AX2297" s="13"/>
      <c r="AY2297" s="13"/>
      <c r="AZ2297" s="13">
        <v>0</v>
      </c>
      <c r="BA2297" s="13">
        <v>0</v>
      </c>
      <c r="BB2297" s="13" t="s">
        <v>1</v>
      </c>
      <c r="BC2297" s="13"/>
      <c r="BD2297" s="13"/>
      <c r="BE2297" s="13"/>
      <c r="BF2297" s="13"/>
      <c r="BG2297" s="13"/>
      <c r="BH2297" s="13"/>
      <c r="BI2297" s="13"/>
      <c r="BJ2297" s="13"/>
      <c r="BK2297" s="13"/>
      <c r="BL2297" s="13"/>
      <c r="BM2297" s="13"/>
      <c r="BN2297" s="13"/>
      <c r="BO2297" s="13"/>
      <c r="BP2297" s="13"/>
      <c r="BQ2297" s="13"/>
      <c r="BR2297" s="13">
        <v>0</v>
      </c>
      <c r="BS2297" s="13">
        <v>0</v>
      </c>
      <c r="BT2297" s="12">
        <v>34</v>
      </c>
      <c r="BU2297" s="12">
        <v>34</v>
      </c>
      <c r="BV2297" s="12"/>
      <c r="BW2297" s="12">
        <f t="shared" si="6056"/>
        <v>0</v>
      </c>
      <c r="BX2297" s="12"/>
      <c r="BY2297" s="12"/>
      <c r="BZ2297" s="12"/>
      <c r="CA2297" s="12">
        <f t="shared" si="6090"/>
        <v>0</v>
      </c>
      <c r="CB2297" s="124"/>
    </row>
    <row r="2298" spans="1:80" ht="69.75" customHeight="1" thickBot="1" x14ac:dyDescent="0.3">
      <c r="A2298" s="133" t="s">
        <v>1</v>
      </c>
      <c r="B2298" s="133" t="s">
        <v>1</v>
      </c>
      <c r="C2298" s="133" t="s">
        <v>1</v>
      </c>
      <c r="D2298" s="135" t="s">
        <v>1</v>
      </c>
      <c r="E2298" s="135" t="s">
        <v>1</v>
      </c>
      <c r="F2298" s="135" t="s">
        <v>1</v>
      </c>
      <c r="G2298" s="137" t="s">
        <v>1</v>
      </c>
      <c r="H2298" s="5" t="s">
        <v>84</v>
      </c>
      <c r="I2298" s="5" t="s">
        <v>11</v>
      </c>
      <c r="J2298" s="5" t="s">
        <v>1809</v>
      </c>
      <c r="K2298" s="5" t="s">
        <v>12</v>
      </c>
      <c r="L2298" s="5" t="s">
        <v>13</v>
      </c>
      <c r="M2298" s="5" t="s">
        <v>14</v>
      </c>
      <c r="N2298" s="5" t="s">
        <v>15</v>
      </c>
      <c r="O2298" s="5" t="s">
        <v>16</v>
      </c>
      <c r="P2298" s="5" t="s">
        <v>17</v>
      </c>
      <c r="Q2298" s="5" t="s">
        <v>18</v>
      </c>
      <c r="R2298" s="71" t="s">
        <v>14</v>
      </c>
      <c r="S2298" s="71" t="s">
        <v>1843</v>
      </c>
      <c r="T2298" s="71" t="s">
        <v>1797</v>
      </c>
      <c r="U2298" s="71" t="s">
        <v>1832</v>
      </c>
      <c r="V2298" s="71" t="s">
        <v>1833</v>
      </c>
      <c r="W2298" s="71" t="s">
        <v>1834</v>
      </c>
      <c r="X2298" s="71" t="s">
        <v>1847</v>
      </c>
      <c r="Y2298" s="71" t="s">
        <v>1844</v>
      </c>
      <c r="Z2298" s="71" t="s">
        <v>1835</v>
      </c>
      <c r="AA2298" s="71" t="s">
        <v>1836</v>
      </c>
      <c r="AB2298" s="71" t="s">
        <v>1837</v>
      </c>
      <c r="AC2298" s="71" t="s">
        <v>1838</v>
      </c>
      <c r="AD2298" s="71" t="s">
        <v>1839</v>
      </c>
      <c r="AE2298" s="71" t="s">
        <v>1840</v>
      </c>
      <c r="AF2298" s="71" t="s">
        <v>1845</v>
      </c>
      <c r="AG2298" s="71" t="s">
        <v>1846</v>
      </c>
      <c r="AH2298" s="71" t="s">
        <v>1841</v>
      </c>
      <c r="AI2298" s="71" t="s">
        <v>1842</v>
      </c>
      <c r="AJ2298" s="72" t="s">
        <v>15</v>
      </c>
      <c r="AK2298" s="72" t="s">
        <v>1843</v>
      </c>
      <c r="AL2298" s="72" t="s">
        <v>1797</v>
      </c>
      <c r="AM2298" s="72" t="s">
        <v>1832</v>
      </c>
      <c r="AN2298" s="72" t="s">
        <v>1833</v>
      </c>
      <c r="AO2298" s="72" t="s">
        <v>1834</v>
      </c>
      <c r="AP2298" s="72" t="s">
        <v>1848</v>
      </c>
      <c r="AQ2298" s="72" t="s">
        <v>1844</v>
      </c>
      <c r="AR2298" s="72" t="s">
        <v>1835</v>
      </c>
      <c r="AS2298" s="72" t="s">
        <v>1836</v>
      </c>
      <c r="AT2298" s="72" t="s">
        <v>1837</v>
      </c>
      <c r="AU2298" s="72" t="s">
        <v>1838</v>
      </c>
      <c r="AV2298" s="72" t="s">
        <v>1839</v>
      </c>
      <c r="AW2298" s="72" t="s">
        <v>1840</v>
      </c>
      <c r="AX2298" s="72" t="s">
        <v>1845</v>
      </c>
      <c r="AY2298" s="72" t="s">
        <v>1846</v>
      </c>
      <c r="AZ2298" s="72" t="s">
        <v>1841</v>
      </c>
      <c r="BA2298" s="72" t="s">
        <v>1842</v>
      </c>
      <c r="BB2298" s="73" t="s">
        <v>16</v>
      </c>
      <c r="BC2298" s="73" t="s">
        <v>1843</v>
      </c>
      <c r="BD2298" s="73" t="s">
        <v>1797</v>
      </c>
      <c r="BE2298" s="73" t="s">
        <v>1832</v>
      </c>
      <c r="BF2298" s="73" t="s">
        <v>1833</v>
      </c>
      <c r="BG2298" s="73" t="s">
        <v>1834</v>
      </c>
      <c r="BH2298" s="73" t="s">
        <v>1849</v>
      </c>
      <c r="BI2298" s="73" t="s">
        <v>1844</v>
      </c>
      <c r="BJ2298" s="73" t="s">
        <v>1835</v>
      </c>
      <c r="BK2298" s="73" t="s">
        <v>1836</v>
      </c>
      <c r="BL2298" s="73" t="s">
        <v>1837</v>
      </c>
      <c r="BM2298" s="73" t="s">
        <v>1838</v>
      </c>
      <c r="BN2298" s="73" t="s">
        <v>1839</v>
      </c>
      <c r="BO2298" s="73" t="s">
        <v>1840</v>
      </c>
      <c r="BP2298" s="73" t="s">
        <v>1845</v>
      </c>
      <c r="BQ2298" s="73" t="s">
        <v>1846</v>
      </c>
      <c r="BR2298" s="73" t="s">
        <v>1841</v>
      </c>
      <c r="BS2298" s="73" t="s">
        <v>1842</v>
      </c>
      <c r="BT2298" s="5" t="s">
        <v>1911</v>
      </c>
      <c r="BU2298" s="5" t="s">
        <v>1942</v>
      </c>
      <c r="BV2298" s="5" t="s">
        <v>1943</v>
      </c>
      <c r="BW2298" s="5" t="s">
        <v>1944</v>
      </c>
      <c r="BX2298" s="5" t="s">
        <v>1945</v>
      </c>
      <c r="BY2298" s="5" t="s">
        <v>1946</v>
      </c>
      <c r="BZ2298" s="5" t="s">
        <v>1947</v>
      </c>
      <c r="CA2298" s="5" t="s">
        <v>1948</v>
      </c>
      <c r="CB2298" s="120" t="s">
        <v>1916</v>
      </c>
    </row>
    <row r="2299" spans="1:80" x14ac:dyDescent="0.25">
      <c r="A2299" s="134"/>
      <c r="B2299" s="134"/>
      <c r="C2299" s="134"/>
      <c r="D2299" s="136"/>
      <c r="E2299" s="136"/>
      <c r="F2299" s="136"/>
      <c r="G2299" s="138"/>
      <c r="H2299" s="15" t="s">
        <v>1</v>
      </c>
      <c r="I2299" s="9" t="s">
        <v>19</v>
      </c>
      <c r="J2299" s="9">
        <v>1</v>
      </c>
      <c r="K2299" s="9" t="s">
        <v>20</v>
      </c>
      <c r="L2299" s="9" t="s">
        <v>21</v>
      </c>
      <c r="M2299" s="9" t="s">
        <v>22</v>
      </c>
      <c r="N2299" s="9" t="s">
        <v>23</v>
      </c>
      <c r="O2299" s="9" t="s">
        <v>24</v>
      </c>
      <c r="P2299" s="9" t="s">
        <v>25</v>
      </c>
      <c r="Q2299" s="9" t="s">
        <v>26</v>
      </c>
      <c r="R2299" s="9">
        <v>1</v>
      </c>
      <c r="S2299" s="9">
        <v>2</v>
      </c>
      <c r="T2299" s="9">
        <v>3</v>
      </c>
      <c r="U2299" s="9">
        <v>4</v>
      </c>
      <c r="V2299" s="9">
        <v>5</v>
      </c>
      <c r="W2299" s="9">
        <v>6</v>
      </c>
      <c r="X2299" s="9">
        <v>7</v>
      </c>
      <c r="Y2299" s="9">
        <v>8</v>
      </c>
      <c r="Z2299" s="9">
        <v>9</v>
      </c>
      <c r="AA2299" s="9">
        <v>10</v>
      </c>
      <c r="AB2299" s="9">
        <v>11</v>
      </c>
      <c r="AC2299" s="9">
        <v>12</v>
      </c>
      <c r="AD2299" s="9">
        <v>13</v>
      </c>
      <c r="AE2299" s="9">
        <v>14</v>
      </c>
      <c r="AF2299" s="9">
        <v>15</v>
      </c>
      <c r="AG2299" s="9">
        <v>16</v>
      </c>
      <c r="AH2299" s="9">
        <v>20</v>
      </c>
      <c r="AI2299" s="9">
        <v>21</v>
      </c>
      <c r="AJ2299" s="9">
        <v>1</v>
      </c>
      <c r="AK2299" s="9">
        <v>2</v>
      </c>
      <c r="AL2299" s="9">
        <v>3</v>
      </c>
      <c r="AM2299" s="9">
        <v>4</v>
      </c>
      <c r="AN2299" s="9">
        <v>5</v>
      </c>
      <c r="AO2299" s="9">
        <v>6</v>
      </c>
      <c r="AP2299" s="9">
        <v>7</v>
      </c>
      <c r="AQ2299" s="9">
        <v>8</v>
      </c>
      <c r="AR2299" s="9">
        <v>9</v>
      </c>
      <c r="AS2299" s="9">
        <v>10</v>
      </c>
      <c r="AT2299" s="9">
        <v>11</v>
      </c>
      <c r="AU2299" s="9">
        <v>12</v>
      </c>
      <c r="AV2299" s="9">
        <v>13</v>
      </c>
      <c r="AW2299" s="9">
        <v>14</v>
      </c>
      <c r="AX2299" s="9">
        <v>15</v>
      </c>
      <c r="AY2299" s="9">
        <v>16</v>
      </c>
      <c r="AZ2299" s="9">
        <v>20</v>
      </c>
      <c r="BA2299" s="9">
        <v>21</v>
      </c>
      <c r="BB2299" s="9">
        <v>1</v>
      </c>
      <c r="BC2299" s="9">
        <v>2</v>
      </c>
      <c r="BD2299" s="9">
        <v>3</v>
      </c>
      <c r="BE2299" s="9">
        <v>4</v>
      </c>
      <c r="BF2299" s="9">
        <v>5</v>
      </c>
      <c r="BG2299" s="9">
        <v>6</v>
      </c>
      <c r="BH2299" s="9">
        <v>7</v>
      </c>
      <c r="BI2299" s="9">
        <v>8</v>
      </c>
      <c r="BJ2299" s="9">
        <v>9</v>
      </c>
      <c r="BK2299" s="9">
        <v>10</v>
      </c>
      <c r="BL2299" s="9">
        <v>11</v>
      </c>
      <c r="BM2299" s="9">
        <v>12</v>
      </c>
      <c r="BN2299" s="9">
        <v>13</v>
      </c>
      <c r="BO2299" s="9">
        <v>14</v>
      </c>
      <c r="BP2299" s="9">
        <v>15</v>
      </c>
      <c r="BQ2299" s="9">
        <v>16</v>
      </c>
      <c r="BR2299" s="9">
        <v>20</v>
      </c>
      <c r="BS2299" s="9">
        <v>21</v>
      </c>
      <c r="BT2299" s="9">
        <v>1</v>
      </c>
      <c r="BU2299" s="9">
        <v>2</v>
      </c>
      <c r="BV2299" s="9">
        <v>3</v>
      </c>
      <c r="BW2299" s="9" t="s">
        <v>1798</v>
      </c>
      <c r="BX2299" s="9">
        <v>5</v>
      </c>
      <c r="BY2299" s="9">
        <v>6</v>
      </c>
      <c r="BZ2299" s="9">
        <v>7</v>
      </c>
      <c r="CA2299" s="9" t="s">
        <v>1917</v>
      </c>
      <c r="CB2299" s="121">
        <v>9</v>
      </c>
    </row>
    <row r="2300" spans="1:80" x14ac:dyDescent="0.25">
      <c r="A2300" s="134"/>
      <c r="B2300" s="134"/>
      <c r="C2300" s="134"/>
      <c r="D2300" s="136"/>
      <c r="E2300" s="136"/>
      <c r="F2300" s="136"/>
      <c r="G2300" s="138"/>
      <c r="H2300" s="16" t="s">
        <v>1015</v>
      </c>
      <c r="I2300" s="17">
        <f>SUM(I2296)</f>
        <v>1316303</v>
      </c>
      <c r="J2300" s="17">
        <f t="shared" ref="J2300:J2301" si="6170">SUM(K2300,L2300,P2300,Q2300)</f>
        <v>1308396</v>
      </c>
      <c r="K2300" s="17">
        <f t="shared" ref="K2300" si="6171">SUM(K2296)</f>
        <v>1303746</v>
      </c>
      <c r="L2300" s="17">
        <f t="shared" ref="L2300:L2301" si="6172">SUM(M2300:O2300)</f>
        <v>4650</v>
      </c>
      <c r="M2300" s="17">
        <f t="shared" ref="M2300:Q2300" si="6173">SUM(M2296)</f>
        <v>4650</v>
      </c>
      <c r="N2300" s="17">
        <f t="shared" si="6173"/>
        <v>0</v>
      </c>
      <c r="O2300" s="17">
        <f t="shared" si="6173"/>
        <v>0</v>
      </c>
      <c r="P2300" s="17">
        <f t="shared" si="6173"/>
        <v>0</v>
      </c>
      <c r="Q2300" s="17">
        <f t="shared" si="6173"/>
        <v>0</v>
      </c>
      <c r="R2300" s="17">
        <f t="shared" ref="R2300:AG2300" si="6174">SUM(R2296)</f>
        <v>4650</v>
      </c>
      <c r="S2300" s="17">
        <f t="shared" si="6174"/>
        <v>0</v>
      </c>
      <c r="T2300" s="17">
        <f t="shared" si="6174"/>
        <v>0</v>
      </c>
      <c r="U2300" s="17">
        <f t="shared" si="6174"/>
        <v>0</v>
      </c>
      <c r="V2300" s="17">
        <f t="shared" si="6174"/>
        <v>0</v>
      </c>
      <c r="W2300" s="17">
        <f t="shared" si="6174"/>
        <v>0</v>
      </c>
      <c r="X2300" s="17">
        <f t="shared" ref="X2300" si="6175">SUM(X2296)</f>
        <v>4650</v>
      </c>
      <c r="Y2300" s="17">
        <f t="shared" si="6174"/>
        <v>950</v>
      </c>
      <c r="Z2300" s="17">
        <f t="shared" si="6174"/>
        <v>0</v>
      </c>
      <c r="AA2300" s="17">
        <f t="shared" si="6174"/>
        <v>0</v>
      </c>
      <c r="AB2300" s="17">
        <f t="shared" si="6174"/>
        <v>200</v>
      </c>
      <c r="AC2300" s="17">
        <f t="shared" si="6174"/>
        <v>0</v>
      </c>
      <c r="AD2300" s="17">
        <f t="shared" si="6174"/>
        <v>900</v>
      </c>
      <c r="AE2300" s="17">
        <f t="shared" si="6174"/>
        <v>0</v>
      </c>
      <c r="AF2300" s="17">
        <f t="shared" si="6174"/>
        <v>450</v>
      </c>
      <c r="AG2300" s="17">
        <f t="shared" si="6174"/>
        <v>1760</v>
      </c>
      <c r="AH2300" s="17">
        <v>4260</v>
      </c>
      <c r="AI2300" s="17">
        <v>390</v>
      </c>
      <c r="AJ2300" s="17">
        <f t="shared" ref="AJ2300:AY2300" si="6176">SUM(AJ2296)</f>
        <v>0</v>
      </c>
      <c r="AK2300" s="17">
        <f t="shared" si="6176"/>
        <v>0</v>
      </c>
      <c r="AL2300" s="17">
        <f t="shared" si="6176"/>
        <v>0</v>
      </c>
      <c r="AM2300" s="17">
        <f t="shared" si="6176"/>
        <v>0</v>
      </c>
      <c r="AN2300" s="17">
        <f t="shared" si="6176"/>
        <v>0</v>
      </c>
      <c r="AO2300" s="17">
        <f t="shared" si="6176"/>
        <v>0</v>
      </c>
      <c r="AP2300" s="17">
        <f t="shared" ref="AP2300" si="6177">SUM(AP2296)</f>
        <v>0</v>
      </c>
      <c r="AQ2300" s="17">
        <f t="shared" si="6176"/>
        <v>0</v>
      </c>
      <c r="AR2300" s="17">
        <f t="shared" si="6176"/>
        <v>0</v>
      </c>
      <c r="AS2300" s="17">
        <f t="shared" si="6176"/>
        <v>0</v>
      </c>
      <c r="AT2300" s="17">
        <f t="shared" si="6176"/>
        <v>0</v>
      </c>
      <c r="AU2300" s="17">
        <f t="shared" si="6176"/>
        <v>0</v>
      </c>
      <c r="AV2300" s="17">
        <f t="shared" si="6176"/>
        <v>0</v>
      </c>
      <c r="AW2300" s="17">
        <f t="shared" si="6176"/>
        <v>0</v>
      </c>
      <c r="AX2300" s="17">
        <f t="shared" si="6176"/>
        <v>0</v>
      </c>
      <c r="AY2300" s="17">
        <f t="shared" si="6176"/>
        <v>0</v>
      </c>
      <c r="AZ2300" s="17">
        <v>0</v>
      </c>
      <c r="BA2300" s="17">
        <v>0</v>
      </c>
      <c r="BB2300" s="17">
        <f t="shared" ref="BB2300:BQ2300" si="6178">SUM(BB2296)</f>
        <v>0</v>
      </c>
      <c r="BC2300" s="17">
        <f t="shared" si="6178"/>
        <v>0</v>
      </c>
      <c r="BD2300" s="17">
        <f t="shared" si="6178"/>
        <v>0</v>
      </c>
      <c r="BE2300" s="17">
        <f t="shared" si="6178"/>
        <v>1171</v>
      </c>
      <c r="BF2300" s="17">
        <f t="shared" si="6178"/>
        <v>0</v>
      </c>
      <c r="BG2300" s="17">
        <f t="shared" si="6178"/>
        <v>0</v>
      </c>
      <c r="BH2300" s="17">
        <f t="shared" ref="BH2300" si="6179">SUM(BH2296)</f>
        <v>1171</v>
      </c>
      <c r="BI2300" s="17">
        <f t="shared" si="6178"/>
        <v>0</v>
      </c>
      <c r="BJ2300" s="17">
        <f t="shared" si="6178"/>
        <v>0</v>
      </c>
      <c r="BK2300" s="17">
        <f t="shared" si="6178"/>
        <v>0</v>
      </c>
      <c r="BL2300" s="17">
        <f t="shared" si="6178"/>
        <v>0</v>
      </c>
      <c r="BM2300" s="17">
        <f t="shared" si="6178"/>
        <v>571</v>
      </c>
      <c r="BN2300" s="17">
        <f t="shared" si="6178"/>
        <v>0</v>
      </c>
      <c r="BO2300" s="17">
        <f t="shared" si="6178"/>
        <v>600</v>
      </c>
      <c r="BP2300" s="17">
        <f t="shared" si="6178"/>
        <v>0</v>
      </c>
      <c r="BQ2300" s="17">
        <f t="shared" si="6178"/>
        <v>0</v>
      </c>
      <c r="BR2300" s="17">
        <v>1171</v>
      </c>
      <c r="BS2300" s="17">
        <v>0</v>
      </c>
      <c r="BT2300" s="17">
        <f t="shared" ref="BT2300:BW2300" si="6180">SUM(BT2296)</f>
        <v>1388193</v>
      </c>
      <c r="BU2300" s="17">
        <f t="shared" ref="BU2300:BV2300" si="6181">SUM(BU2296)</f>
        <v>1378037</v>
      </c>
      <c r="BV2300" s="17">
        <f t="shared" si="6181"/>
        <v>734085</v>
      </c>
      <c r="BW2300" s="17">
        <f t="shared" si="6180"/>
        <v>340131</v>
      </c>
      <c r="BX2300" s="17">
        <f t="shared" ref="BX2300:BZ2300" si="6182">SUM(BX2296)</f>
        <v>135321</v>
      </c>
      <c r="BY2300" s="17">
        <f t="shared" si="6182"/>
        <v>102650</v>
      </c>
      <c r="BZ2300" s="17">
        <f t="shared" si="6182"/>
        <v>102160</v>
      </c>
      <c r="CA2300" s="17">
        <f>BV2300+BW2300</f>
        <v>1074216</v>
      </c>
      <c r="CB2300" s="125">
        <f>IF(BU2300=0,"-",CA2300/BU2300*100)</f>
        <v>77.952623913581419</v>
      </c>
    </row>
    <row r="2301" spans="1:80" x14ac:dyDescent="0.25">
      <c r="A2301" s="134"/>
      <c r="B2301" s="134"/>
      <c r="C2301" s="134"/>
      <c r="D2301" s="136"/>
      <c r="E2301" s="136"/>
      <c r="F2301" s="136"/>
      <c r="G2301" s="138"/>
      <c r="H2301" s="18" t="s">
        <v>86</v>
      </c>
      <c r="I2301" s="17">
        <f>SUM(I2300)</f>
        <v>1316303</v>
      </c>
      <c r="J2301" s="17">
        <f t="shared" si="6170"/>
        <v>1308396</v>
      </c>
      <c r="K2301" s="17">
        <f t="shared" ref="K2301" si="6183">SUM(K2300)</f>
        <v>1303746</v>
      </c>
      <c r="L2301" s="17">
        <f t="shared" si="6172"/>
        <v>4650</v>
      </c>
      <c r="M2301" s="17">
        <f t="shared" ref="M2301:Q2301" si="6184">SUM(M2300)</f>
        <v>4650</v>
      </c>
      <c r="N2301" s="17">
        <f t="shared" si="6184"/>
        <v>0</v>
      </c>
      <c r="O2301" s="17">
        <f t="shared" si="6184"/>
        <v>0</v>
      </c>
      <c r="P2301" s="17">
        <f t="shared" si="6184"/>
        <v>0</v>
      </c>
      <c r="Q2301" s="17">
        <f t="shared" si="6184"/>
        <v>0</v>
      </c>
      <c r="R2301" s="17">
        <f t="shared" ref="R2301:AG2301" si="6185">SUM(R2300)</f>
        <v>4650</v>
      </c>
      <c r="S2301" s="17">
        <f t="shared" si="6185"/>
        <v>0</v>
      </c>
      <c r="T2301" s="17">
        <f t="shared" si="6185"/>
        <v>0</v>
      </c>
      <c r="U2301" s="17">
        <f t="shared" si="6185"/>
        <v>0</v>
      </c>
      <c r="V2301" s="17">
        <f t="shared" si="6185"/>
        <v>0</v>
      </c>
      <c r="W2301" s="17">
        <f t="shared" si="6185"/>
        <v>0</v>
      </c>
      <c r="X2301" s="17">
        <f t="shared" ref="X2301" si="6186">SUM(X2300)</f>
        <v>4650</v>
      </c>
      <c r="Y2301" s="17">
        <f t="shared" si="6185"/>
        <v>950</v>
      </c>
      <c r="Z2301" s="17">
        <f t="shared" si="6185"/>
        <v>0</v>
      </c>
      <c r="AA2301" s="17">
        <f t="shared" si="6185"/>
        <v>0</v>
      </c>
      <c r="AB2301" s="17">
        <f t="shared" si="6185"/>
        <v>200</v>
      </c>
      <c r="AC2301" s="17">
        <f t="shared" si="6185"/>
        <v>0</v>
      </c>
      <c r="AD2301" s="17">
        <f t="shared" si="6185"/>
        <v>900</v>
      </c>
      <c r="AE2301" s="17">
        <f t="shared" si="6185"/>
        <v>0</v>
      </c>
      <c r="AF2301" s="17">
        <f t="shared" si="6185"/>
        <v>450</v>
      </c>
      <c r="AG2301" s="17">
        <f t="shared" si="6185"/>
        <v>1760</v>
      </c>
      <c r="AH2301" s="17">
        <v>4260</v>
      </c>
      <c r="AI2301" s="17">
        <v>390</v>
      </c>
      <c r="AJ2301" s="17">
        <f t="shared" ref="AJ2301:AY2301" si="6187">SUM(AJ2300)</f>
        <v>0</v>
      </c>
      <c r="AK2301" s="17">
        <f t="shared" si="6187"/>
        <v>0</v>
      </c>
      <c r="AL2301" s="17">
        <f t="shared" si="6187"/>
        <v>0</v>
      </c>
      <c r="AM2301" s="17">
        <f t="shared" si="6187"/>
        <v>0</v>
      </c>
      <c r="AN2301" s="17">
        <f t="shared" si="6187"/>
        <v>0</v>
      </c>
      <c r="AO2301" s="17">
        <f t="shared" si="6187"/>
        <v>0</v>
      </c>
      <c r="AP2301" s="17">
        <f t="shared" ref="AP2301" si="6188">SUM(AP2300)</f>
        <v>0</v>
      </c>
      <c r="AQ2301" s="17">
        <f t="shared" si="6187"/>
        <v>0</v>
      </c>
      <c r="AR2301" s="17">
        <f t="shared" si="6187"/>
        <v>0</v>
      </c>
      <c r="AS2301" s="17">
        <f t="shared" si="6187"/>
        <v>0</v>
      </c>
      <c r="AT2301" s="17">
        <f t="shared" si="6187"/>
        <v>0</v>
      </c>
      <c r="AU2301" s="17">
        <f t="shared" si="6187"/>
        <v>0</v>
      </c>
      <c r="AV2301" s="17">
        <f t="shared" si="6187"/>
        <v>0</v>
      </c>
      <c r="AW2301" s="17">
        <f t="shared" si="6187"/>
        <v>0</v>
      </c>
      <c r="AX2301" s="17">
        <f t="shared" si="6187"/>
        <v>0</v>
      </c>
      <c r="AY2301" s="17">
        <f t="shared" si="6187"/>
        <v>0</v>
      </c>
      <c r="AZ2301" s="17">
        <v>0</v>
      </c>
      <c r="BA2301" s="17">
        <v>0</v>
      </c>
      <c r="BB2301" s="17">
        <f t="shared" ref="BB2301:BQ2301" si="6189">SUM(BB2300)</f>
        <v>0</v>
      </c>
      <c r="BC2301" s="17">
        <f t="shared" si="6189"/>
        <v>0</v>
      </c>
      <c r="BD2301" s="17">
        <f t="shared" si="6189"/>
        <v>0</v>
      </c>
      <c r="BE2301" s="17">
        <f t="shared" si="6189"/>
        <v>1171</v>
      </c>
      <c r="BF2301" s="17">
        <f t="shared" si="6189"/>
        <v>0</v>
      </c>
      <c r="BG2301" s="17">
        <f t="shared" si="6189"/>
        <v>0</v>
      </c>
      <c r="BH2301" s="17">
        <f t="shared" ref="BH2301" si="6190">SUM(BH2300)</f>
        <v>1171</v>
      </c>
      <c r="BI2301" s="17">
        <f t="shared" si="6189"/>
        <v>0</v>
      </c>
      <c r="BJ2301" s="17">
        <f t="shared" si="6189"/>
        <v>0</v>
      </c>
      <c r="BK2301" s="17">
        <f t="shared" si="6189"/>
        <v>0</v>
      </c>
      <c r="BL2301" s="17">
        <f t="shared" si="6189"/>
        <v>0</v>
      </c>
      <c r="BM2301" s="17">
        <f t="shared" si="6189"/>
        <v>571</v>
      </c>
      <c r="BN2301" s="17">
        <f t="shared" si="6189"/>
        <v>0</v>
      </c>
      <c r="BO2301" s="17">
        <f t="shared" si="6189"/>
        <v>600</v>
      </c>
      <c r="BP2301" s="17">
        <f t="shared" si="6189"/>
        <v>0</v>
      </c>
      <c r="BQ2301" s="17">
        <f t="shared" si="6189"/>
        <v>0</v>
      </c>
      <c r="BR2301" s="17">
        <v>1171</v>
      </c>
      <c r="BS2301" s="17">
        <v>0</v>
      </c>
      <c r="BT2301" s="17">
        <f t="shared" ref="BT2301:BW2301" si="6191">SUM(BT2300)</f>
        <v>1388193</v>
      </c>
      <c r="BU2301" s="17">
        <f t="shared" ref="BU2301:BV2301" si="6192">SUM(BU2300)</f>
        <v>1378037</v>
      </c>
      <c r="BV2301" s="17">
        <f t="shared" si="6192"/>
        <v>734085</v>
      </c>
      <c r="BW2301" s="17">
        <f t="shared" si="6191"/>
        <v>340131</v>
      </c>
      <c r="BX2301" s="17">
        <f t="shared" ref="BX2301" si="6193">SUM(BX2300)</f>
        <v>135321</v>
      </c>
      <c r="BY2301" s="17">
        <f t="shared" ref="BY2301" si="6194">SUM(BY2300)</f>
        <v>102650</v>
      </c>
      <c r="BZ2301" s="17">
        <f t="shared" ref="BZ2301" si="6195">SUM(BZ2300)</f>
        <v>102160</v>
      </c>
      <c r="CA2301" s="17">
        <f>BV2301+BW2301</f>
        <v>1074216</v>
      </c>
      <c r="CB2301" s="125">
        <f>IF(BU2301=0,"-",CA2301/BU2301*100)</f>
        <v>77.952623913581419</v>
      </c>
    </row>
    <row r="2302" spans="1:80" x14ac:dyDescent="0.25">
      <c r="A2302" s="139"/>
      <c r="B2302" s="139"/>
      <c r="C2302" s="139"/>
      <c r="D2302" s="140"/>
      <c r="E2302" s="140"/>
      <c r="F2302" s="140"/>
      <c r="G2302" s="141"/>
      <c r="X2302">
        <f t="shared" si="6111"/>
        <v>0</v>
      </c>
      <c r="AH2302">
        <v>0</v>
      </c>
      <c r="AI2302">
        <v>0</v>
      </c>
      <c r="AP2302">
        <f t="shared" si="6112"/>
        <v>0</v>
      </c>
      <c r="AZ2302">
        <v>0</v>
      </c>
      <c r="BA2302">
        <v>0</v>
      </c>
      <c r="BH2302">
        <f t="shared" si="6113"/>
        <v>0</v>
      </c>
      <c r="BR2302">
        <v>0</v>
      </c>
      <c r="BS2302">
        <v>0</v>
      </c>
      <c r="BU2302">
        <v>0</v>
      </c>
      <c r="BV2302">
        <v>0</v>
      </c>
      <c r="BW2302">
        <f t="shared" si="6056"/>
        <v>0</v>
      </c>
      <c r="CA2302">
        <f>BV2302+BW2302</f>
        <v>0</v>
      </c>
      <c r="CB2302" s="126" t="str">
        <f>IF(BU2302=0,"-",CA2302/BU2302*100)</f>
        <v>-</v>
      </c>
    </row>
    <row r="2303" spans="1:80" ht="15.75" thickBot="1" x14ac:dyDescent="0.3">
      <c r="A2303" s="13" t="s">
        <v>1</v>
      </c>
      <c r="B2303" s="13" t="s">
        <v>1</v>
      </c>
      <c r="C2303" s="13" t="s">
        <v>1</v>
      </c>
      <c r="D2303" s="74" t="s">
        <v>1</v>
      </c>
      <c r="E2303" s="74" t="s">
        <v>1</v>
      </c>
      <c r="F2303" s="74" t="s">
        <v>1</v>
      </c>
      <c r="G2303" s="13" t="s">
        <v>1</v>
      </c>
      <c r="H2303" s="19" t="s">
        <v>1</v>
      </c>
      <c r="I2303" s="19" t="s">
        <v>1</v>
      </c>
      <c r="J2303" s="19"/>
      <c r="K2303" s="19" t="s">
        <v>1</v>
      </c>
      <c r="L2303" s="19"/>
      <c r="M2303" s="19" t="s">
        <v>1</v>
      </c>
      <c r="N2303" s="19" t="s">
        <v>1</v>
      </c>
      <c r="O2303" s="19" t="s">
        <v>1</v>
      </c>
      <c r="P2303" s="31"/>
      <c r="Q2303" s="19" t="s">
        <v>1</v>
      </c>
      <c r="R2303" s="19" t="s">
        <v>1</v>
      </c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19"/>
      <c r="AD2303" s="19"/>
      <c r="AE2303" s="19"/>
      <c r="AF2303" s="19"/>
      <c r="AG2303" s="19"/>
      <c r="AH2303" s="19">
        <v>0</v>
      </c>
      <c r="AI2303" s="19">
        <v>0</v>
      </c>
      <c r="AJ2303" s="19" t="s">
        <v>1</v>
      </c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>
        <v>0</v>
      </c>
      <c r="BA2303" s="19">
        <v>0</v>
      </c>
      <c r="BB2303" s="19" t="s">
        <v>1</v>
      </c>
      <c r="BC2303" s="19"/>
      <c r="BD2303" s="19"/>
      <c r="BE2303" s="19"/>
      <c r="BF2303" s="19"/>
      <c r="BG2303" s="19"/>
      <c r="BH2303" s="19"/>
      <c r="BI2303" s="19"/>
      <c r="BJ2303" s="19"/>
      <c r="BK2303" s="19"/>
      <c r="BL2303" s="19"/>
      <c r="BM2303" s="19"/>
      <c r="BN2303" s="19"/>
      <c r="BO2303" s="19"/>
      <c r="BP2303" s="19"/>
      <c r="BQ2303" s="19"/>
      <c r="BR2303" s="19">
        <v>0</v>
      </c>
      <c r="BS2303" s="19">
        <v>0</v>
      </c>
      <c r="BT2303" s="19"/>
      <c r="BU2303" s="19"/>
      <c r="BV2303" s="19"/>
      <c r="BW2303" s="19">
        <f t="shared" si="6056"/>
        <v>0</v>
      </c>
      <c r="BX2303" s="19"/>
      <c r="BY2303" s="19"/>
      <c r="BZ2303" s="19"/>
      <c r="CA2303" s="19">
        <f>BV2303+BW2303</f>
        <v>0</v>
      </c>
      <c r="CB2303" s="127"/>
    </row>
    <row r="2304" spans="1:80" ht="69.75" customHeight="1" thickBot="1" x14ac:dyDescent="0.3">
      <c r="A2304" s="5" t="s">
        <v>4</v>
      </c>
      <c r="B2304" s="5" t="s">
        <v>5</v>
      </c>
      <c r="C2304" s="5" t="s">
        <v>6</v>
      </c>
      <c r="D2304" s="80" t="s">
        <v>1</v>
      </c>
      <c r="E2304" s="88" t="s">
        <v>7</v>
      </c>
      <c r="F2304" s="88" t="s">
        <v>8</v>
      </c>
      <c r="G2304" s="5" t="s">
        <v>9</v>
      </c>
      <c r="H2304" s="5" t="s">
        <v>10</v>
      </c>
      <c r="I2304" s="5" t="s">
        <v>11</v>
      </c>
      <c r="J2304" s="5" t="s">
        <v>1809</v>
      </c>
      <c r="K2304" s="5" t="s">
        <v>12</v>
      </c>
      <c r="L2304" s="5" t="s">
        <v>13</v>
      </c>
      <c r="M2304" s="5" t="s">
        <v>14</v>
      </c>
      <c r="N2304" s="5" t="s">
        <v>15</v>
      </c>
      <c r="O2304" s="5" t="s">
        <v>16</v>
      </c>
      <c r="P2304" s="5" t="s">
        <v>17</v>
      </c>
      <c r="Q2304" s="5" t="s">
        <v>18</v>
      </c>
      <c r="R2304" s="71" t="s">
        <v>14</v>
      </c>
      <c r="S2304" s="71" t="s">
        <v>1843</v>
      </c>
      <c r="T2304" s="71" t="s">
        <v>1797</v>
      </c>
      <c r="U2304" s="71" t="s">
        <v>1832</v>
      </c>
      <c r="V2304" s="71" t="s">
        <v>1833</v>
      </c>
      <c r="W2304" s="71" t="s">
        <v>1834</v>
      </c>
      <c r="X2304" s="71" t="s">
        <v>1847</v>
      </c>
      <c r="Y2304" s="71" t="s">
        <v>1844</v>
      </c>
      <c r="Z2304" s="71" t="s">
        <v>1835</v>
      </c>
      <c r="AA2304" s="71" t="s">
        <v>1836</v>
      </c>
      <c r="AB2304" s="71" t="s">
        <v>1837</v>
      </c>
      <c r="AC2304" s="71" t="s">
        <v>1838</v>
      </c>
      <c r="AD2304" s="71" t="s">
        <v>1839</v>
      </c>
      <c r="AE2304" s="71" t="s">
        <v>1840</v>
      </c>
      <c r="AF2304" s="71" t="s">
        <v>1845</v>
      </c>
      <c r="AG2304" s="71" t="s">
        <v>1846</v>
      </c>
      <c r="AH2304" s="71" t="s">
        <v>1841</v>
      </c>
      <c r="AI2304" s="71" t="s">
        <v>1842</v>
      </c>
      <c r="AJ2304" s="72" t="s">
        <v>15</v>
      </c>
      <c r="AK2304" s="72" t="s">
        <v>1843</v>
      </c>
      <c r="AL2304" s="72" t="s">
        <v>1797</v>
      </c>
      <c r="AM2304" s="72" t="s">
        <v>1832</v>
      </c>
      <c r="AN2304" s="72" t="s">
        <v>1833</v>
      </c>
      <c r="AO2304" s="72" t="s">
        <v>1834</v>
      </c>
      <c r="AP2304" s="72" t="s">
        <v>1848</v>
      </c>
      <c r="AQ2304" s="72" t="s">
        <v>1844</v>
      </c>
      <c r="AR2304" s="72" t="s">
        <v>1835</v>
      </c>
      <c r="AS2304" s="72" t="s">
        <v>1836</v>
      </c>
      <c r="AT2304" s="72" t="s">
        <v>1837</v>
      </c>
      <c r="AU2304" s="72" t="s">
        <v>1838</v>
      </c>
      <c r="AV2304" s="72" t="s">
        <v>1839</v>
      </c>
      <c r="AW2304" s="72" t="s">
        <v>1840</v>
      </c>
      <c r="AX2304" s="72" t="s">
        <v>1845</v>
      </c>
      <c r="AY2304" s="72" t="s">
        <v>1846</v>
      </c>
      <c r="AZ2304" s="72" t="s">
        <v>1841</v>
      </c>
      <c r="BA2304" s="72" t="s">
        <v>1842</v>
      </c>
      <c r="BB2304" s="73" t="s">
        <v>16</v>
      </c>
      <c r="BC2304" s="73" t="s">
        <v>1843</v>
      </c>
      <c r="BD2304" s="73" t="s">
        <v>1797</v>
      </c>
      <c r="BE2304" s="73" t="s">
        <v>1832</v>
      </c>
      <c r="BF2304" s="73" t="s">
        <v>1833</v>
      </c>
      <c r="BG2304" s="73" t="s">
        <v>1834</v>
      </c>
      <c r="BH2304" s="73" t="s">
        <v>1849</v>
      </c>
      <c r="BI2304" s="73" t="s">
        <v>1844</v>
      </c>
      <c r="BJ2304" s="73" t="s">
        <v>1835</v>
      </c>
      <c r="BK2304" s="73" t="s">
        <v>1836</v>
      </c>
      <c r="BL2304" s="73" t="s">
        <v>1837</v>
      </c>
      <c r="BM2304" s="73" t="s">
        <v>1838</v>
      </c>
      <c r="BN2304" s="73" t="s">
        <v>1839</v>
      </c>
      <c r="BO2304" s="73" t="s">
        <v>1840</v>
      </c>
      <c r="BP2304" s="73" t="s">
        <v>1845</v>
      </c>
      <c r="BQ2304" s="73" t="s">
        <v>1846</v>
      </c>
      <c r="BR2304" s="73" t="s">
        <v>1841</v>
      </c>
      <c r="BS2304" s="73" t="s">
        <v>1842</v>
      </c>
      <c r="BT2304" s="5" t="s">
        <v>1911</v>
      </c>
      <c r="BU2304" s="5" t="s">
        <v>1942</v>
      </c>
      <c r="BV2304" s="5" t="s">
        <v>1943</v>
      </c>
      <c r="BW2304" s="5" t="s">
        <v>1944</v>
      </c>
      <c r="BX2304" s="5" t="s">
        <v>1945</v>
      </c>
      <c r="BY2304" s="5" t="s">
        <v>1946</v>
      </c>
      <c r="BZ2304" s="5" t="s">
        <v>1947</v>
      </c>
      <c r="CA2304" s="5" t="s">
        <v>1948</v>
      </c>
      <c r="CB2304" s="120" t="s">
        <v>1916</v>
      </c>
    </row>
    <row r="2305" spans="1:80" x14ac:dyDescent="0.25">
      <c r="A2305" s="6" t="s">
        <v>1</v>
      </c>
      <c r="B2305" s="6" t="s">
        <v>1</v>
      </c>
      <c r="C2305" s="6" t="s">
        <v>1</v>
      </c>
      <c r="D2305" s="81" t="s">
        <v>1</v>
      </c>
      <c r="E2305" s="81" t="s">
        <v>1</v>
      </c>
      <c r="F2305" s="94" t="s">
        <v>1</v>
      </c>
      <c r="G2305" s="7" t="s">
        <v>1</v>
      </c>
      <c r="H2305" s="8" t="s">
        <v>1</v>
      </c>
      <c r="I2305" s="9" t="s">
        <v>19</v>
      </c>
      <c r="J2305" s="9">
        <v>1</v>
      </c>
      <c r="K2305" s="9" t="s">
        <v>20</v>
      </c>
      <c r="L2305" s="9" t="s">
        <v>21</v>
      </c>
      <c r="M2305" s="9" t="s">
        <v>22</v>
      </c>
      <c r="N2305" s="9" t="s">
        <v>23</v>
      </c>
      <c r="O2305" s="9" t="s">
        <v>24</v>
      </c>
      <c r="P2305" s="9" t="s">
        <v>25</v>
      </c>
      <c r="Q2305" s="9" t="s">
        <v>26</v>
      </c>
      <c r="R2305" s="9">
        <v>1</v>
      </c>
      <c r="S2305" s="9">
        <v>2</v>
      </c>
      <c r="T2305" s="9">
        <v>3</v>
      </c>
      <c r="U2305" s="9">
        <v>4</v>
      </c>
      <c r="V2305" s="9">
        <v>5</v>
      </c>
      <c r="W2305" s="9">
        <v>6</v>
      </c>
      <c r="X2305" s="9">
        <v>7</v>
      </c>
      <c r="Y2305" s="9">
        <v>8</v>
      </c>
      <c r="Z2305" s="9">
        <v>9</v>
      </c>
      <c r="AA2305" s="9">
        <v>10</v>
      </c>
      <c r="AB2305" s="9">
        <v>11</v>
      </c>
      <c r="AC2305" s="9">
        <v>12</v>
      </c>
      <c r="AD2305" s="9">
        <v>13</v>
      </c>
      <c r="AE2305" s="9">
        <v>14</v>
      </c>
      <c r="AF2305" s="9">
        <v>15</v>
      </c>
      <c r="AG2305" s="9">
        <v>16</v>
      </c>
      <c r="AH2305" s="9">
        <v>20</v>
      </c>
      <c r="AI2305" s="9">
        <v>21</v>
      </c>
      <c r="AJ2305" s="9">
        <v>1</v>
      </c>
      <c r="AK2305" s="9">
        <v>2</v>
      </c>
      <c r="AL2305" s="9">
        <v>3</v>
      </c>
      <c r="AM2305" s="9">
        <v>4</v>
      </c>
      <c r="AN2305" s="9">
        <v>5</v>
      </c>
      <c r="AO2305" s="9">
        <v>6</v>
      </c>
      <c r="AP2305" s="9">
        <v>7</v>
      </c>
      <c r="AQ2305" s="9">
        <v>8</v>
      </c>
      <c r="AR2305" s="9">
        <v>9</v>
      </c>
      <c r="AS2305" s="9">
        <v>10</v>
      </c>
      <c r="AT2305" s="9">
        <v>11</v>
      </c>
      <c r="AU2305" s="9">
        <v>12</v>
      </c>
      <c r="AV2305" s="9">
        <v>13</v>
      </c>
      <c r="AW2305" s="9">
        <v>14</v>
      </c>
      <c r="AX2305" s="9">
        <v>15</v>
      </c>
      <c r="AY2305" s="9">
        <v>16</v>
      </c>
      <c r="AZ2305" s="9">
        <v>20</v>
      </c>
      <c r="BA2305" s="9">
        <v>21</v>
      </c>
      <c r="BB2305" s="9">
        <v>1</v>
      </c>
      <c r="BC2305" s="9">
        <v>2</v>
      </c>
      <c r="BD2305" s="9">
        <v>3</v>
      </c>
      <c r="BE2305" s="9">
        <v>4</v>
      </c>
      <c r="BF2305" s="9">
        <v>5</v>
      </c>
      <c r="BG2305" s="9">
        <v>6</v>
      </c>
      <c r="BH2305" s="9">
        <v>7</v>
      </c>
      <c r="BI2305" s="9">
        <v>8</v>
      </c>
      <c r="BJ2305" s="9">
        <v>9</v>
      </c>
      <c r="BK2305" s="9">
        <v>10</v>
      </c>
      <c r="BL2305" s="9">
        <v>11</v>
      </c>
      <c r="BM2305" s="9">
        <v>12</v>
      </c>
      <c r="BN2305" s="9">
        <v>13</v>
      </c>
      <c r="BO2305" s="9">
        <v>14</v>
      </c>
      <c r="BP2305" s="9">
        <v>15</v>
      </c>
      <c r="BQ2305" s="9">
        <v>16</v>
      </c>
      <c r="BR2305" s="9">
        <v>20</v>
      </c>
      <c r="BS2305" s="9">
        <v>21</v>
      </c>
      <c r="BT2305" s="9">
        <v>1</v>
      </c>
      <c r="BU2305" s="9">
        <v>2</v>
      </c>
      <c r="BV2305" s="9">
        <v>3</v>
      </c>
      <c r="BW2305" s="9" t="s">
        <v>1798</v>
      </c>
      <c r="BX2305" s="9">
        <v>5</v>
      </c>
      <c r="BY2305" s="9">
        <v>6</v>
      </c>
      <c r="BZ2305" s="9">
        <v>7</v>
      </c>
      <c r="CA2305" s="9" t="s">
        <v>1917</v>
      </c>
      <c r="CB2305" s="121">
        <v>9</v>
      </c>
    </row>
    <row r="2306" spans="1:80" x14ac:dyDescent="0.25">
      <c r="A2306" s="1" t="s">
        <v>928</v>
      </c>
      <c r="B2306" s="1" t="s">
        <v>88</v>
      </c>
      <c r="C2306" s="4" t="s">
        <v>1191</v>
      </c>
      <c r="D2306" s="79" t="s">
        <v>1192</v>
      </c>
      <c r="E2306" s="78" t="s">
        <v>1</v>
      </c>
      <c r="F2306" s="78" t="s">
        <v>1</v>
      </c>
      <c r="G2306" s="2" t="s">
        <v>1</v>
      </c>
      <c r="H2306" s="2" t="s">
        <v>1193</v>
      </c>
      <c r="I2306" s="3" t="s">
        <v>1</v>
      </c>
      <c r="J2306" s="3">
        <f t="shared" ref="J2306:J2338" si="6196">SUM(K2306,L2306,P2306,Q2306)</f>
        <v>0</v>
      </c>
      <c r="K2306" s="3" t="s">
        <v>1</v>
      </c>
      <c r="L2306" s="3"/>
      <c r="M2306" s="3" t="s">
        <v>1</v>
      </c>
      <c r="N2306" s="3" t="s">
        <v>1</v>
      </c>
      <c r="O2306" s="3" t="s">
        <v>1</v>
      </c>
      <c r="P2306" s="26"/>
      <c r="Q2306" s="3" t="s">
        <v>1</v>
      </c>
      <c r="R2306" s="3" t="s">
        <v>1</v>
      </c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>
        <v>0</v>
      </c>
      <c r="AI2306" s="3">
        <v>0</v>
      </c>
      <c r="AJ2306" s="3" t="s">
        <v>1</v>
      </c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>
        <v>0</v>
      </c>
      <c r="BA2306" s="3">
        <v>0</v>
      </c>
      <c r="BB2306" s="3" t="s">
        <v>1</v>
      </c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>
        <v>0</v>
      </c>
      <c r="BS2306" s="3">
        <v>0</v>
      </c>
      <c r="BT2306" s="3">
        <v>0</v>
      </c>
      <c r="BU2306" s="3"/>
      <c r="BV2306" s="3"/>
      <c r="BW2306" s="3">
        <f t="shared" si="6056"/>
        <v>0</v>
      </c>
      <c r="BX2306" s="3"/>
      <c r="BY2306" s="3"/>
      <c r="BZ2306" s="3"/>
      <c r="CA2306" s="3">
        <f t="shared" ref="CA2306:CA2338" si="6197">BV2306+BW2306</f>
        <v>0</v>
      </c>
      <c r="CB2306" s="122"/>
    </row>
    <row r="2307" spans="1:80" ht="33.75" x14ac:dyDescent="0.25">
      <c r="A2307" s="1" t="s">
        <v>1</v>
      </c>
      <c r="B2307" s="1" t="s">
        <v>1</v>
      </c>
      <c r="C2307" s="1" t="s">
        <v>1</v>
      </c>
      <c r="D2307" s="78" t="s">
        <v>1</v>
      </c>
      <c r="E2307" s="78" t="s">
        <v>1</v>
      </c>
      <c r="F2307" s="78" t="s">
        <v>1</v>
      </c>
      <c r="G2307" s="2" t="s">
        <v>1</v>
      </c>
      <c r="H2307" s="10" t="s">
        <v>30</v>
      </c>
      <c r="I2307" s="11">
        <f>SUM(I2308,I2316,I2318)</f>
        <v>3354480</v>
      </c>
      <c r="J2307" s="11">
        <f t="shared" si="6196"/>
        <v>3369313</v>
      </c>
      <c r="K2307" s="11">
        <f t="shared" ref="K2307" si="6198">SUM(K2308,K2316,K2318)</f>
        <v>3368313</v>
      </c>
      <c r="L2307" s="11">
        <f t="shared" ref="L2307:L2337" si="6199">SUM(M2307:O2307)</f>
        <v>1000</v>
      </c>
      <c r="M2307" s="11">
        <f t="shared" ref="M2307:Q2307" si="6200">SUM(M2308,M2316,M2318)</f>
        <v>0</v>
      </c>
      <c r="N2307" s="11">
        <f t="shared" si="6200"/>
        <v>0</v>
      </c>
      <c r="O2307" s="11">
        <f t="shared" si="6200"/>
        <v>1000</v>
      </c>
      <c r="P2307" s="11">
        <f t="shared" si="6200"/>
        <v>0</v>
      </c>
      <c r="Q2307" s="11">
        <f t="shared" si="6200"/>
        <v>0</v>
      </c>
      <c r="R2307" s="11">
        <f t="shared" ref="R2307:AG2307" si="6201">SUM(R2308,R2316,R2318)</f>
        <v>0</v>
      </c>
      <c r="S2307" s="11">
        <f t="shared" si="6201"/>
        <v>0</v>
      </c>
      <c r="T2307" s="11">
        <f t="shared" si="6201"/>
        <v>0</v>
      </c>
      <c r="U2307" s="11">
        <f t="shared" si="6201"/>
        <v>0</v>
      </c>
      <c r="V2307" s="11">
        <f t="shared" si="6201"/>
        <v>0</v>
      </c>
      <c r="W2307" s="11">
        <f t="shared" si="6201"/>
        <v>0</v>
      </c>
      <c r="X2307" s="11">
        <f t="shared" ref="X2307" si="6202">SUM(X2308,X2316,X2318)</f>
        <v>0</v>
      </c>
      <c r="Y2307" s="11">
        <f t="shared" si="6201"/>
        <v>0</v>
      </c>
      <c r="Z2307" s="11">
        <f t="shared" si="6201"/>
        <v>0</v>
      </c>
      <c r="AA2307" s="11">
        <f t="shared" si="6201"/>
        <v>0</v>
      </c>
      <c r="AB2307" s="11">
        <f t="shared" si="6201"/>
        <v>0</v>
      </c>
      <c r="AC2307" s="11">
        <f t="shared" si="6201"/>
        <v>0</v>
      </c>
      <c r="AD2307" s="11">
        <f t="shared" si="6201"/>
        <v>0</v>
      </c>
      <c r="AE2307" s="11">
        <f t="shared" si="6201"/>
        <v>0</v>
      </c>
      <c r="AF2307" s="11">
        <f t="shared" si="6201"/>
        <v>0</v>
      </c>
      <c r="AG2307" s="11">
        <f t="shared" si="6201"/>
        <v>0</v>
      </c>
      <c r="AH2307" s="11">
        <v>0</v>
      </c>
      <c r="AI2307" s="11">
        <v>0</v>
      </c>
      <c r="AJ2307" s="11">
        <f t="shared" ref="AJ2307:AY2307" si="6203">SUM(AJ2308,AJ2316,AJ2318)</f>
        <v>0</v>
      </c>
      <c r="AK2307" s="11">
        <f t="shared" si="6203"/>
        <v>0</v>
      </c>
      <c r="AL2307" s="11">
        <f t="shared" si="6203"/>
        <v>0</v>
      </c>
      <c r="AM2307" s="11">
        <f t="shared" si="6203"/>
        <v>0</v>
      </c>
      <c r="AN2307" s="11">
        <f t="shared" si="6203"/>
        <v>0</v>
      </c>
      <c r="AO2307" s="11">
        <f t="shared" si="6203"/>
        <v>0</v>
      </c>
      <c r="AP2307" s="11">
        <f t="shared" ref="AP2307" si="6204">SUM(AP2308,AP2316,AP2318)</f>
        <v>0</v>
      </c>
      <c r="AQ2307" s="11">
        <f t="shared" si="6203"/>
        <v>0</v>
      </c>
      <c r="AR2307" s="11">
        <f t="shared" si="6203"/>
        <v>0</v>
      </c>
      <c r="AS2307" s="11">
        <f t="shared" si="6203"/>
        <v>0</v>
      </c>
      <c r="AT2307" s="11">
        <f t="shared" si="6203"/>
        <v>0</v>
      </c>
      <c r="AU2307" s="11">
        <f t="shared" si="6203"/>
        <v>0</v>
      </c>
      <c r="AV2307" s="11">
        <f t="shared" si="6203"/>
        <v>0</v>
      </c>
      <c r="AW2307" s="11">
        <f t="shared" si="6203"/>
        <v>0</v>
      </c>
      <c r="AX2307" s="11">
        <f t="shared" si="6203"/>
        <v>0</v>
      </c>
      <c r="AY2307" s="11">
        <f t="shared" si="6203"/>
        <v>0</v>
      </c>
      <c r="AZ2307" s="11">
        <v>0</v>
      </c>
      <c r="BA2307" s="11">
        <v>0</v>
      </c>
      <c r="BB2307" s="11">
        <f t="shared" ref="BB2307:BQ2307" si="6205">SUM(BB2308,BB2316,BB2318)</f>
        <v>1000</v>
      </c>
      <c r="BC2307" s="11">
        <f t="shared" si="6205"/>
        <v>0</v>
      </c>
      <c r="BD2307" s="11">
        <f t="shared" si="6205"/>
        <v>0</v>
      </c>
      <c r="BE2307" s="11">
        <f t="shared" si="6205"/>
        <v>2760</v>
      </c>
      <c r="BF2307" s="11">
        <f t="shared" si="6205"/>
        <v>0</v>
      </c>
      <c r="BG2307" s="11">
        <f t="shared" si="6205"/>
        <v>0</v>
      </c>
      <c r="BH2307" s="11">
        <f t="shared" ref="BH2307" si="6206">SUM(BH2308,BH2316,BH2318)</f>
        <v>3760</v>
      </c>
      <c r="BI2307" s="11">
        <f t="shared" si="6205"/>
        <v>0</v>
      </c>
      <c r="BJ2307" s="11">
        <f t="shared" si="6205"/>
        <v>1760</v>
      </c>
      <c r="BK2307" s="11">
        <f t="shared" si="6205"/>
        <v>0</v>
      </c>
      <c r="BL2307" s="11">
        <f t="shared" si="6205"/>
        <v>0</v>
      </c>
      <c r="BM2307" s="11">
        <f t="shared" si="6205"/>
        <v>1000</v>
      </c>
      <c r="BN2307" s="11">
        <f t="shared" si="6205"/>
        <v>0</v>
      </c>
      <c r="BO2307" s="11">
        <f t="shared" si="6205"/>
        <v>0</v>
      </c>
      <c r="BP2307" s="11">
        <f t="shared" si="6205"/>
        <v>0</v>
      </c>
      <c r="BQ2307" s="11">
        <f t="shared" si="6205"/>
        <v>0</v>
      </c>
      <c r="BR2307" s="11">
        <v>2760</v>
      </c>
      <c r="BS2307" s="11">
        <v>1000</v>
      </c>
      <c r="BT2307" s="11">
        <f t="shared" ref="BT2307:BZ2307" si="6207">SUM(BT2308,BT2316,BT2318)</f>
        <v>3519355</v>
      </c>
      <c r="BU2307" s="11">
        <f t="shared" si="6207"/>
        <v>3524483</v>
      </c>
      <c r="BV2307" s="11">
        <f t="shared" si="6207"/>
        <v>2097137</v>
      </c>
      <c r="BW2307" s="11">
        <f t="shared" si="6207"/>
        <v>926129</v>
      </c>
      <c r="BX2307" s="11">
        <f t="shared" si="6207"/>
        <v>306879</v>
      </c>
      <c r="BY2307" s="11">
        <f t="shared" si="6207"/>
        <v>307515</v>
      </c>
      <c r="BZ2307" s="11">
        <f t="shared" si="6207"/>
        <v>311735</v>
      </c>
      <c r="CA2307" s="11">
        <f t="shared" si="6197"/>
        <v>3023266</v>
      </c>
      <c r="CB2307" s="123">
        <f t="shared" ref="CB2307:CB2337" si="6208">IF(BU2307=0,"-",CA2307/BU2307*100)</f>
        <v>85.778992266383469</v>
      </c>
    </row>
    <row r="2308" spans="1:80" x14ac:dyDescent="0.25">
      <c r="A2308" s="4" t="s">
        <v>928</v>
      </c>
      <c r="B2308" s="4" t="s">
        <v>88</v>
      </c>
      <c r="C2308" s="4" t="s">
        <v>1191</v>
      </c>
      <c r="D2308" s="79" t="s">
        <v>1192</v>
      </c>
      <c r="E2308" s="78" t="s">
        <v>31</v>
      </c>
      <c r="F2308" s="78" t="s">
        <v>1</v>
      </c>
      <c r="G2308" s="2" t="s">
        <v>1</v>
      </c>
      <c r="H2308" s="2" t="s">
        <v>32</v>
      </c>
      <c r="I2308" s="12">
        <f>SUM(I2309,I2310)</f>
        <v>2927655</v>
      </c>
      <c r="J2308" s="12">
        <f t="shared" si="6196"/>
        <v>2955337</v>
      </c>
      <c r="K2308" s="12">
        <f t="shared" ref="K2308" si="6209">SUM(K2309,K2310)</f>
        <v>2955337</v>
      </c>
      <c r="L2308" s="12">
        <f t="shared" si="6199"/>
        <v>0</v>
      </c>
      <c r="M2308" s="12">
        <f t="shared" ref="M2308:Q2308" si="6210">SUM(M2309,M2310)</f>
        <v>0</v>
      </c>
      <c r="N2308" s="12">
        <f t="shared" si="6210"/>
        <v>0</v>
      </c>
      <c r="O2308" s="12">
        <f t="shared" si="6210"/>
        <v>0</v>
      </c>
      <c r="P2308" s="12">
        <f t="shared" si="6210"/>
        <v>0</v>
      </c>
      <c r="Q2308" s="12">
        <f t="shared" si="6210"/>
        <v>0</v>
      </c>
      <c r="R2308" s="12">
        <f t="shared" ref="R2308:AG2308" si="6211">SUM(R2309,R2310)</f>
        <v>0</v>
      </c>
      <c r="S2308" s="12">
        <f t="shared" si="6211"/>
        <v>0</v>
      </c>
      <c r="T2308" s="12">
        <f t="shared" si="6211"/>
        <v>0</v>
      </c>
      <c r="U2308" s="12">
        <f t="shared" si="6211"/>
        <v>0</v>
      </c>
      <c r="V2308" s="12">
        <f t="shared" si="6211"/>
        <v>0</v>
      </c>
      <c r="W2308" s="12">
        <f t="shared" si="6211"/>
        <v>0</v>
      </c>
      <c r="X2308" s="12">
        <f t="shared" ref="X2308" si="6212">SUM(X2309,X2310)</f>
        <v>0</v>
      </c>
      <c r="Y2308" s="12">
        <f t="shared" si="6211"/>
        <v>0</v>
      </c>
      <c r="Z2308" s="12">
        <f t="shared" si="6211"/>
        <v>0</v>
      </c>
      <c r="AA2308" s="12">
        <f t="shared" si="6211"/>
        <v>0</v>
      </c>
      <c r="AB2308" s="12">
        <f t="shared" si="6211"/>
        <v>0</v>
      </c>
      <c r="AC2308" s="12">
        <f t="shared" si="6211"/>
        <v>0</v>
      </c>
      <c r="AD2308" s="12">
        <f t="shared" si="6211"/>
        <v>0</v>
      </c>
      <c r="AE2308" s="12">
        <f t="shared" si="6211"/>
        <v>0</v>
      </c>
      <c r="AF2308" s="12">
        <f t="shared" si="6211"/>
        <v>0</v>
      </c>
      <c r="AG2308" s="12">
        <f t="shared" si="6211"/>
        <v>0</v>
      </c>
      <c r="AH2308" s="12">
        <v>0</v>
      </c>
      <c r="AI2308" s="12">
        <v>0</v>
      </c>
      <c r="AJ2308" s="12">
        <f t="shared" ref="AJ2308:AY2308" si="6213">SUM(AJ2309,AJ2310)</f>
        <v>0</v>
      </c>
      <c r="AK2308" s="12">
        <f t="shared" si="6213"/>
        <v>0</v>
      </c>
      <c r="AL2308" s="12">
        <f t="shared" si="6213"/>
        <v>0</v>
      </c>
      <c r="AM2308" s="12">
        <f t="shared" si="6213"/>
        <v>0</v>
      </c>
      <c r="AN2308" s="12">
        <f t="shared" si="6213"/>
        <v>0</v>
      </c>
      <c r="AO2308" s="12">
        <f t="shared" si="6213"/>
        <v>0</v>
      </c>
      <c r="AP2308" s="12">
        <f t="shared" ref="AP2308" si="6214">SUM(AP2309,AP2310)</f>
        <v>0</v>
      </c>
      <c r="AQ2308" s="12">
        <f t="shared" si="6213"/>
        <v>0</v>
      </c>
      <c r="AR2308" s="12">
        <f t="shared" si="6213"/>
        <v>0</v>
      </c>
      <c r="AS2308" s="12">
        <f t="shared" si="6213"/>
        <v>0</v>
      </c>
      <c r="AT2308" s="12">
        <f t="shared" si="6213"/>
        <v>0</v>
      </c>
      <c r="AU2308" s="12">
        <f t="shared" si="6213"/>
        <v>0</v>
      </c>
      <c r="AV2308" s="12">
        <f t="shared" si="6213"/>
        <v>0</v>
      </c>
      <c r="AW2308" s="12">
        <f t="shared" si="6213"/>
        <v>0</v>
      </c>
      <c r="AX2308" s="12">
        <f t="shared" si="6213"/>
        <v>0</v>
      </c>
      <c r="AY2308" s="12">
        <f t="shared" si="6213"/>
        <v>0</v>
      </c>
      <c r="AZ2308" s="12">
        <v>0</v>
      </c>
      <c r="BA2308" s="12">
        <v>0</v>
      </c>
      <c r="BB2308" s="12">
        <f t="shared" ref="BB2308:BQ2308" si="6215">SUM(BB2309,BB2310)</f>
        <v>0</v>
      </c>
      <c r="BC2308" s="12">
        <f t="shared" si="6215"/>
        <v>0</v>
      </c>
      <c r="BD2308" s="12">
        <f t="shared" si="6215"/>
        <v>0</v>
      </c>
      <c r="BE2308" s="12">
        <f t="shared" si="6215"/>
        <v>0</v>
      </c>
      <c r="BF2308" s="12">
        <f t="shared" si="6215"/>
        <v>0</v>
      </c>
      <c r="BG2308" s="12">
        <f t="shared" si="6215"/>
        <v>0</v>
      </c>
      <c r="BH2308" s="12">
        <f t="shared" ref="BH2308" si="6216">SUM(BH2309,BH2310)</f>
        <v>0</v>
      </c>
      <c r="BI2308" s="12">
        <f t="shared" si="6215"/>
        <v>0</v>
      </c>
      <c r="BJ2308" s="12">
        <f t="shared" si="6215"/>
        <v>0</v>
      </c>
      <c r="BK2308" s="12">
        <f t="shared" si="6215"/>
        <v>0</v>
      </c>
      <c r="BL2308" s="12">
        <f t="shared" si="6215"/>
        <v>0</v>
      </c>
      <c r="BM2308" s="12">
        <f t="shared" si="6215"/>
        <v>0</v>
      </c>
      <c r="BN2308" s="12">
        <f t="shared" si="6215"/>
        <v>0</v>
      </c>
      <c r="BO2308" s="12">
        <f t="shared" si="6215"/>
        <v>0</v>
      </c>
      <c r="BP2308" s="12">
        <f t="shared" si="6215"/>
        <v>0</v>
      </c>
      <c r="BQ2308" s="12">
        <f t="shared" si="6215"/>
        <v>0</v>
      </c>
      <c r="BR2308" s="12">
        <v>0</v>
      </c>
      <c r="BS2308" s="12">
        <v>0</v>
      </c>
      <c r="BT2308" s="12">
        <f t="shared" ref="BT2308:BZ2308" si="6217">SUM(BT2309,BT2310)</f>
        <v>3084414</v>
      </c>
      <c r="BU2308" s="12">
        <f t="shared" si="6217"/>
        <v>3090542</v>
      </c>
      <c r="BV2308" s="12">
        <f t="shared" si="6217"/>
        <v>1821364</v>
      </c>
      <c r="BW2308" s="12">
        <f t="shared" si="6217"/>
        <v>831664</v>
      </c>
      <c r="BX2308" s="12">
        <f t="shared" si="6217"/>
        <v>272164</v>
      </c>
      <c r="BY2308" s="12">
        <f t="shared" si="6217"/>
        <v>277000</v>
      </c>
      <c r="BZ2308" s="12">
        <f t="shared" si="6217"/>
        <v>282500</v>
      </c>
      <c r="CA2308" s="12">
        <f t="shared" si="6197"/>
        <v>2653028</v>
      </c>
      <c r="CB2308" s="124">
        <f t="shared" si="6208"/>
        <v>85.843453996095192</v>
      </c>
    </row>
    <row r="2309" spans="1:80" x14ac:dyDescent="0.25">
      <c r="A2309" s="4" t="s">
        <v>928</v>
      </c>
      <c r="B2309" s="4" t="s">
        <v>88</v>
      </c>
      <c r="C2309" s="4" t="s">
        <v>1191</v>
      </c>
      <c r="D2309" s="79" t="s">
        <v>1192</v>
      </c>
      <c r="E2309" s="89">
        <v>6111</v>
      </c>
      <c r="F2309" s="79"/>
      <c r="G2309" s="75" t="s">
        <v>1906</v>
      </c>
      <c r="H2309" s="13" t="s">
        <v>33</v>
      </c>
      <c r="I2309" s="14">
        <v>2557655</v>
      </c>
      <c r="J2309" s="14">
        <f t="shared" si="6196"/>
        <v>2581537</v>
      </c>
      <c r="K2309" s="14">
        <v>2581537</v>
      </c>
      <c r="L2309" s="14">
        <f t="shared" si="6199"/>
        <v>0</v>
      </c>
      <c r="M2309" s="14">
        <v>0</v>
      </c>
      <c r="N2309" s="14">
        <v>0</v>
      </c>
      <c r="O2309" s="14">
        <v>0</v>
      </c>
      <c r="P2309" s="14">
        <v>0</v>
      </c>
      <c r="Q2309" s="14">
        <v>0</v>
      </c>
      <c r="R2309" s="14">
        <v>0</v>
      </c>
      <c r="S2309" s="14"/>
      <c r="T2309" s="14"/>
      <c r="U2309" s="14"/>
      <c r="V2309" s="14"/>
      <c r="W2309" s="14"/>
      <c r="X2309" s="14">
        <f t="shared" si="6111"/>
        <v>0</v>
      </c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>
        <v>0</v>
      </c>
      <c r="AI2309" s="14">
        <v>0</v>
      </c>
      <c r="AJ2309" s="14">
        <v>0</v>
      </c>
      <c r="AK2309" s="14"/>
      <c r="AL2309" s="14"/>
      <c r="AM2309" s="14"/>
      <c r="AN2309" s="14"/>
      <c r="AO2309" s="14"/>
      <c r="AP2309" s="14">
        <f t="shared" si="6112"/>
        <v>0</v>
      </c>
      <c r="AQ2309" s="14"/>
      <c r="AR2309" s="14"/>
      <c r="AS2309" s="14"/>
      <c r="AT2309" s="14"/>
      <c r="AU2309" s="14"/>
      <c r="AV2309" s="14"/>
      <c r="AW2309" s="14"/>
      <c r="AX2309" s="14"/>
      <c r="AY2309" s="14"/>
      <c r="AZ2309" s="14">
        <v>0</v>
      </c>
      <c r="BA2309" s="14">
        <v>0</v>
      </c>
      <c r="BB2309" s="14">
        <v>0</v>
      </c>
      <c r="BC2309" s="14"/>
      <c r="BD2309" s="14"/>
      <c r="BE2309" s="14"/>
      <c r="BF2309" s="14"/>
      <c r="BG2309" s="14"/>
      <c r="BH2309" s="14">
        <f t="shared" si="6113"/>
        <v>0</v>
      </c>
      <c r="BI2309" s="14"/>
      <c r="BJ2309" s="14"/>
      <c r="BK2309" s="14"/>
      <c r="BL2309" s="14"/>
      <c r="BM2309" s="14"/>
      <c r="BN2309" s="14"/>
      <c r="BO2309" s="14"/>
      <c r="BP2309" s="14"/>
      <c r="BQ2309" s="14"/>
      <c r="BR2309" s="14">
        <v>0</v>
      </c>
      <c r="BS2309" s="14">
        <v>0</v>
      </c>
      <c r="BT2309" s="14">
        <v>2710614</v>
      </c>
      <c r="BU2309" s="14">
        <v>2710614</v>
      </c>
      <c r="BV2309" s="14">
        <v>1560000</v>
      </c>
      <c r="BW2309" s="14">
        <f t="shared" si="6056"/>
        <v>740000</v>
      </c>
      <c r="BX2309" s="14">
        <v>260000</v>
      </c>
      <c r="BY2309" s="14">
        <v>240000</v>
      </c>
      <c r="BZ2309" s="14">
        <v>240000</v>
      </c>
      <c r="CA2309" s="14">
        <f t="shared" si="6197"/>
        <v>2300000</v>
      </c>
      <c r="CB2309" s="122">
        <f t="shared" si="6208"/>
        <v>84.851624023191789</v>
      </c>
    </row>
    <row r="2310" spans="1:80" x14ac:dyDescent="0.25">
      <c r="A2310" s="1" t="s">
        <v>928</v>
      </c>
      <c r="B2310" s="1" t="s">
        <v>88</v>
      </c>
      <c r="C2310" s="1" t="s">
        <v>1191</v>
      </c>
      <c r="D2310" s="82" t="s">
        <v>1192</v>
      </c>
      <c r="E2310" s="82" t="s">
        <v>34</v>
      </c>
      <c r="F2310" s="79" t="s">
        <v>1</v>
      </c>
      <c r="G2310" s="13" t="s">
        <v>1</v>
      </c>
      <c r="H2310" s="2" t="s">
        <v>35</v>
      </c>
      <c r="I2310" s="12">
        <f>SUM(I2311:I2315)</f>
        <v>370000</v>
      </c>
      <c r="J2310" s="12">
        <f t="shared" si="6196"/>
        <v>373800</v>
      </c>
      <c r="K2310" s="12">
        <f t="shared" ref="K2310" si="6218">SUM(K2311:K2315)</f>
        <v>373800</v>
      </c>
      <c r="L2310" s="12">
        <f t="shared" si="6199"/>
        <v>0</v>
      </c>
      <c r="M2310" s="12">
        <f t="shared" ref="M2310:Q2310" si="6219">SUM(M2311:M2315)</f>
        <v>0</v>
      </c>
      <c r="N2310" s="12">
        <f t="shared" si="6219"/>
        <v>0</v>
      </c>
      <c r="O2310" s="12">
        <f t="shared" si="6219"/>
        <v>0</v>
      </c>
      <c r="P2310" s="12">
        <f t="shared" si="6219"/>
        <v>0</v>
      </c>
      <c r="Q2310" s="12">
        <f t="shared" si="6219"/>
        <v>0</v>
      </c>
      <c r="R2310" s="12">
        <f t="shared" ref="R2310:AG2310" si="6220">SUM(R2311:R2315)</f>
        <v>0</v>
      </c>
      <c r="S2310" s="12">
        <f t="shared" si="6220"/>
        <v>0</v>
      </c>
      <c r="T2310" s="12">
        <f t="shared" si="6220"/>
        <v>0</v>
      </c>
      <c r="U2310" s="12">
        <f t="shared" si="6220"/>
        <v>0</v>
      </c>
      <c r="V2310" s="12">
        <f t="shared" si="6220"/>
        <v>0</v>
      </c>
      <c r="W2310" s="12">
        <f t="shared" si="6220"/>
        <v>0</v>
      </c>
      <c r="X2310" s="12">
        <f t="shared" si="6220"/>
        <v>0</v>
      </c>
      <c r="Y2310" s="12">
        <f t="shared" si="6220"/>
        <v>0</v>
      </c>
      <c r="Z2310" s="12">
        <f t="shared" si="6220"/>
        <v>0</v>
      </c>
      <c r="AA2310" s="12">
        <f t="shared" si="6220"/>
        <v>0</v>
      </c>
      <c r="AB2310" s="12">
        <f t="shared" si="6220"/>
        <v>0</v>
      </c>
      <c r="AC2310" s="12">
        <f t="shared" si="6220"/>
        <v>0</v>
      </c>
      <c r="AD2310" s="12">
        <f t="shared" si="6220"/>
        <v>0</v>
      </c>
      <c r="AE2310" s="12">
        <f t="shared" si="6220"/>
        <v>0</v>
      </c>
      <c r="AF2310" s="12">
        <f t="shared" si="6220"/>
        <v>0</v>
      </c>
      <c r="AG2310" s="12">
        <f t="shared" si="6220"/>
        <v>0</v>
      </c>
      <c r="AH2310" s="12">
        <v>0</v>
      </c>
      <c r="AI2310" s="12">
        <v>0</v>
      </c>
      <c r="AJ2310" s="12">
        <f t="shared" ref="AJ2310:AY2310" si="6221">SUM(AJ2311:AJ2315)</f>
        <v>0</v>
      </c>
      <c r="AK2310" s="12">
        <f t="shared" si="6221"/>
        <v>0</v>
      </c>
      <c r="AL2310" s="12">
        <f t="shared" si="6221"/>
        <v>0</v>
      </c>
      <c r="AM2310" s="12">
        <f t="shared" si="6221"/>
        <v>0</v>
      </c>
      <c r="AN2310" s="12">
        <f t="shared" si="6221"/>
        <v>0</v>
      </c>
      <c r="AO2310" s="12">
        <f t="shared" si="6221"/>
        <v>0</v>
      </c>
      <c r="AP2310" s="12">
        <f t="shared" si="6221"/>
        <v>0</v>
      </c>
      <c r="AQ2310" s="12">
        <f t="shared" si="6221"/>
        <v>0</v>
      </c>
      <c r="AR2310" s="12">
        <f t="shared" si="6221"/>
        <v>0</v>
      </c>
      <c r="AS2310" s="12">
        <f t="shared" si="6221"/>
        <v>0</v>
      </c>
      <c r="AT2310" s="12">
        <f t="shared" si="6221"/>
        <v>0</v>
      </c>
      <c r="AU2310" s="12">
        <f t="shared" si="6221"/>
        <v>0</v>
      </c>
      <c r="AV2310" s="12">
        <f t="shared" si="6221"/>
        <v>0</v>
      </c>
      <c r="AW2310" s="12">
        <f t="shared" si="6221"/>
        <v>0</v>
      </c>
      <c r="AX2310" s="12">
        <f t="shared" si="6221"/>
        <v>0</v>
      </c>
      <c r="AY2310" s="12">
        <f t="shared" si="6221"/>
        <v>0</v>
      </c>
      <c r="AZ2310" s="12">
        <v>0</v>
      </c>
      <c r="BA2310" s="12">
        <v>0</v>
      </c>
      <c r="BB2310" s="12">
        <f t="shared" ref="BB2310:BQ2310" si="6222">SUM(BB2311:BB2315)</f>
        <v>0</v>
      </c>
      <c r="BC2310" s="12">
        <f t="shared" si="6222"/>
        <v>0</v>
      </c>
      <c r="BD2310" s="12">
        <f t="shared" si="6222"/>
        <v>0</v>
      </c>
      <c r="BE2310" s="12">
        <f t="shared" si="6222"/>
        <v>0</v>
      </c>
      <c r="BF2310" s="12">
        <f t="shared" si="6222"/>
        <v>0</v>
      </c>
      <c r="BG2310" s="12">
        <f t="shared" si="6222"/>
        <v>0</v>
      </c>
      <c r="BH2310" s="12">
        <f t="shared" si="6222"/>
        <v>0</v>
      </c>
      <c r="BI2310" s="12">
        <f t="shared" si="6222"/>
        <v>0</v>
      </c>
      <c r="BJ2310" s="12">
        <f t="shared" si="6222"/>
        <v>0</v>
      </c>
      <c r="BK2310" s="12">
        <f t="shared" si="6222"/>
        <v>0</v>
      </c>
      <c r="BL2310" s="12">
        <f t="shared" si="6222"/>
        <v>0</v>
      </c>
      <c r="BM2310" s="12">
        <f t="shared" si="6222"/>
        <v>0</v>
      </c>
      <c r="BN2310" s="12">
        <f t="shared" si="6222"/>
        <v>0</v>
      </c>
      <c r="BO2310" s="12">
        <f t="shared" si="6222"/>
        <v>0</v>
      </c>
      <c r="BP2310" s="12">
        <f t="shared" si="6222"/>
        <v>0</v>
      </c>
      <c r="BQ2310" s="12">
        <f t="shared" si="6222"/>
        <v>0</v>
      </c>
      <c r="BR2310" s="12">
        <v>0</v>
      </c>
      <c r="BS2310" s="12">
        <v>0</v>
      </c>
      <c r="BT2310" s="12">
        <f t="shared" ref="BT2310:BX2310" si="6223">SUM(BT2311:BT2315)</f>
        <v>373800</v>
      </c>
      <c r="BU2310" s="12">
        <f t="shared" si="6223"/>
        <v>379928</v>
      </c>
      <c r="BV2310" s="12">
        <f t="shared" si="6223"/>
        <v>261364</v>
      </c>
      <c r="BW2310" s="12">
        <f t="shared" si="6223"/>
        <v>91664</v>
      </c>
      <c r="BX2310" s="12">
        <f t="shared" si="6223"/>
        <v>12164</v>
      </c>
      <c r="BY2310" s="12">
        <f t="shared" ref="BY2310" si="6224">SUM(BY2311:BY2315)</f>
        <v>37000</v>
      </c>
      <c r="BZ2310" s="12">
        <f t="shared" ref="BZ2310" si="6225">SUM(BZ2311:BZ2315)</f>
        <v>42500</v>
      </c>
      <c r="CA2310" s="12">
        <f t="shared" si="6197"/>
        <v>353028</v>
      </c>
      <c r="CB2310" s="124">
        <f t="shared" si="6208"/>
        <v>92.919711103156388</v>
      </c>
    </row>
    <row r="2311" spans="1:80" x14ac:dyDescent="0.25">
      <c r="A2311" s="4" t="s">
        <v>928</v>
      </c>
      <c r="B2311" s="4" t="s">
        <v>88</v>
      </c>
      <c r="C2311" s="4" t="s">
        <v>1191</v>
      </c>
      <c r="D2311" s="79" t="s">
        <v>1192</v>
      </c>
      <c r="E2311" s="89">
        <v>6112</v>
      </c>
      <c r="F2311" s="79" t="s">
        <v>1194</v>
      </c>
      <c r="G2311" s="75" t="s">
        <v>1906</v>
      </c>
      <c r="H2311" s="13" t="s">
        <v>92</v>
      </c>
      <c r="I2311" s="14">
        <v>66800</v>
      </c>
      <c r="J2311" s="14">
        <f t="shared" si="6196"/>
        <v>66800</v>
      </c>
      <c r="K2311" s="14">
        <v>66800</v>
      </c>
      <c r="L2311" s="14">
        <f t="shared" si="6199"/>
        <v>0</v>
      </c>
      <c r="M2311" s="14">
        <v>0</v>
      </c>
      <c r="N2311" s="14">
        <v>0</v>
      </c>
      <c r="O2311" s="14">
        <v>0</v>
      </c>
      <c r="P2311" s="14">
        <v>0</v>
      </c>
      <c r="Q2311" s="14">
        <v>0</v>
      </c>
      <c r="R2311" s="14">
        <v>0</v>
      </c>
      <c r="S2311" s="14"/>
      <c r="T2311" s="14"/>
      <c r="U2311" s="14"/>
      <c r="V2311" s="14"/>
      <c r="W2311" s="14"/>
      <c r="X2311" s="14">
        <f t="shared" si="6111"/>
        <v>0</v>
      </c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>
        <v>0</v>
      </c>
      <c r="AI2311" s="14">
        <v>0</v>
      </c>
      <c r="AJ2311" s="14">
        <v>0</v>
      </c>
      <c r="AK2311" s="14"/>
      <c r="AL2311" s="14"/>
      <c r="AM2311" s="14"/>
      <c r="AN2311" s="14"/>
      <c r="AO2311" s="14"/>
      <c r="AP2311" s="14">
        <f t="shared" si="6112"/>
        <v>0</v>
      </c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>
        <v>0</v>
      </c>
      <c r="BA2311" s="14">
        <v>0</v>
      </c>
      <c r="BB2311" s="14">
        <v>0</v>
      </c>
      <c r="BC2311" s="14"/>
      <c r="BD2311" s="14"/>
      <c r="BE2311" s="14"/>
      <c r="BF2311" s="14"/>
      <c r="BG2311" s="14"/>
      <c r="BH2311" s="14">
        <f t="shared" si="6113"/>
        <v>0</v>
      </c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>
        <v>0</v>
      </c>
      <c r="BS2311" s="14">
        <v>0</v>
      </c>
      <c r="BT2311" s="14">
        <v>66800</v>
      </c>
      <c r="BU2311" s="14">
        <v>66800</v>
      </c>
      <c r="BV2311" s="14">
        <v>36900</v>
      </c>
      <c r="BW2311" s="14">
        <f t="shared" si="6056"/>
        <v>15000</v>
      </c>
      <c r="BX2311" s="14">
        <v>500</v>
      </c>
      <c r="BY2311" s="14">
        <v>7000</v>
      </c>
      <c r="BZ2311" s="14">
        <v>7500</v>
      </c>
      <c r="CA2311" s="14">
        <f t="shared" si="6197"/>
        <v>51900</v>
      </c>
      <c r="CB2311" s="122">
        <f t="shared" si="6208"/>
        <v>77.694610778443121</v>
      </c>
    </row>
    <row r="2312" spans="1:80" x14ac:dyDescent="0.25">
      <c r="A2312" s="4" t="s">
        <v>928</v>
      </c>
      <c r="B2312" s="4" t="s">
        <v>88</v>
      </c>
      <c r="C2312" s="4" t="s">
        <v>1191</v>
      </c>
      <c r="D2312" s="79" t="s">
        <v>1192</v>
      </c>
      <c r="E2312" s="89">
        <v>6112</v>
      </c>
      <c r="F2312" s="79" t="s">
        <v>1195</v>
      </c>
      <c r="G2312" s="75" t="s">
        <v>1906</v>
      </c>
      <c r="H2312" s="13" t="s">
        <v>39</v>
      </c>
      <c r="I2312" s="14">
        <v>231400</v>
      </c>
      <c r="J2312" s="14">
        <f t="shared" si="6196"/>
        <v>230000</v>
      </c>
      <c r="K2312" s="14">
        <v>230000</v>
      </c>
      <c r="L2312" s="14">
        <f t="shared" si="6199"/>
        <v>0</v>
      </c>
      <c r="M2312" s="14">
        <v>0</v>
      </c>
      <c r="N2312" s="14">
        <v>0</v>
      </c>
      <c r="O2312" s="14">
        <v>0</v>
      </c>
      <c r="P2312" s="14">
        <v>0</v>
      </c>
      <c r="Q2312" s="14">
        <v>0</v>
      </c>
      <c r="R2312" s="14">
        <v>0</v>
      </c>
      <c r="S2312" s="14"/>
      <c r="T2312" s="14"/>
      <c r="U2312" s="14"/>
      <c r="V2312" s="14"/>
      <c r="W2312" s="14"/>
      <c r="X2312" s="14">
        <f t="shared" si="6111"/>
        <v>0</v>
      </c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>
        <v>0</v>
      </c>
      <c r="AI2312" s="14">
        <v>0</v>
      </c>
      <c r="AJ2312" s="14">
        <v>0</v>
      </c>
      <c r="AK2312" s="14"/>
      <c r="AL2312" s="14"/>
      <c r="AM2312" s="14"/>
      <c r="AN2312" s="14"/>
      <c r="AO2312" s="14"/>
      <c r="AP2312" s="14">
        <f t="shared" si="6112"/>
        <v>0</v>
      </c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>
        <v>0</v>
      </c>
      <c r="BA2312" s="14">
        <v>0</v>
      </c>
      <c r="BB2312" s="14">
        <v>0</v>
      </c>
      <c r="BC2312" s="14"/>
      <c r="BD2312" s="14"/>
      <c r="BE2312" s="14"/>
      <c r="BF2312" s="14"/>
      <c r="BG2312" s="14"/>
      <c r="BH2312" s="14">
        <f t="shared" si="6113"/>
        <v>0</v>
      </c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>
        <v>0</v>
      </c>
      <c r="BS2312" s="14">
        <v>0</v>
      </c>
      <c r="BT2312" s="14">
        <v>230000</v>
      </c>
      <c r="BU2312" s="14">
        <v>230000</v>
      </c>
      <c r="BV2312" s="14">
        <v>152200</v>
      </c>
      <c r="BW2312" s="14">
        <f t="shared" si="6056"/>
        <v>65800</v>
      </c>
      <c r="BX2312" s="14">
        <v>800</v>
      </c>
      <c r="BY2312" s="14">
        <v>30000</v>
      </c>
      <c r="BZ2312" s="14">
        <v>35000</v>
      </c>
      <c r="CA2312" s="14">
        <f t="shared" si="6197"/>
        <v>218000</v>
      </c>
      <c r="CB2312" s="122">
        <f t="shared" si="6208"/>
        <v>94.782608695652172</v>
      </c>
    </row>
    <row r="2313" spans="1:80" x14ac:dyDescent="0.25">
      <c r="A2313" s="4" t="s">
        <v>928</v>
      </c>
      <c r="B2313" s="4" t="s">
        <v>88</v>
      </c>
      <c r="C2313" s="4" t="s">
        <v>1191</v>
      </c>
      <c r="D2313" s="79" t="s">
        <v>1192</v>
      </c>
      <c r="E2313" s="89">
        <v>6112</v>
      </c>
      <c r="F2313" s="79" t="s">
        <v>1196</v>
      </c>
      <c r="G2313" s="75" t="s">
        <v>1906</v>
      </c>
      <c r="H2313" s="13" t="s">
        <v>41</v>
      </c>
      <c r="I2313" s="14">
        <v>45300</v>
      </c>
      <c r="J2313" s="14">
        <f t="shared" si="6196"/>
        <v>57000</v>
      </c>
      <c r="K2313" s="14">
        <v>57000</v>
      </c>
      <c r="L2313" s="14">
        <f t="shared" si="6199"/>
        <v>0</v>
      </c>
      <c r="M2313" s="14">
        <v>0</v>
      </c>
      <c r="N2313" s="14">
        <v>0</v>
      </c>
      <c r="O2313" s="14">
        <v>0</v>
      </c>
      <c r="P2313" s="14">
        <v>0</v>
      </c>
      <c r="Q2313" s="14">
        <v>0</v>
      </c>
      <c r="R2313" s="14">
        <v>0</v>
      </c>
      <c r="S2313" s="14"/>
      <c r="T2313" s="14"/>
      <c r="U2313" s="14"/>
      <c r="V2313" s="14"/>
      <c r="W2313" s="14"/>
      <c r="X2313" s="14">
        <f t="shared" si="6111"/>
        <v>0</v>
      </c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>
        <v>0</v>
      </c>
      <c r="AI2313" s="14">
        <v>0</v>
      </c>
      <c r="AJ2313" s="14">
        <v>0</v>
      </c>
      <c r="AK2313" s="14"/>
      <c r="AL2313" s="14"/>
      <c r="AM2313" s="14"/>
      <c r="AN2313" s="14"/>
      <c r="AO2313" s="14"/>
      <c r="AP2313" s="14">
        <f t="shared" si="6112"/>
        <v>0</v>
      </c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>
        <v>0</v>
      </c>
      <c r="BA2313" s="14">
        <v>0</v>
      </c>
      <c r="BB2313" s="14">
        <v>0</v>
      </c>
      <c r="BC2313" s="14"/>
      <c r="BD2313" s="14"/>
      <c r="BE2313" s="14"/>
      <c r="BF2313" s="14"/>
      <c r="BG2313" s="14"/>
      <c r="BH2313" s="14">
        <f t="shared" si="6113"/>
        <v>0</v>
      </c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>
        <v>0</v>
      </c>
      <c r="BS2313" s="14">
        <v>0</v>
      </c>
      <c r="BT2313" s="14">
        <v>57000</v>
      </c>
      <c r="BU2313" s="14">
        <v>63128</v>
      </c>
      <c r="BV2313" s="14">
        <v>63128</v>
      </c>
      <c r="BW2313" s="14">
        <f t="shared" si="6056"/>
        <v>0</v>
      </c>
      <c r="BX2313" s="14"/>
      <c r="BY2313" s="14"/>
      <c r="BZ2313" s="14"/>
      <c r="CA2313" s="14">
        <f t="shared" si="6197"/>
        <v>63128</v>
      </c>
      <c r="CB2313" s="122">
        <f t="shared" si="6208"/>
        <v>100</v>
      </c>
    </row>
    <row r="2314" spans="1:80" x14ac:dyDescent="0.25">
      <c r="A2314" s="4" t="s">
        <v>928</v>
      </c>
      <c r="B2314" s="4" t="s">
        <v>88</v>
      </c>
      <c r="C2314" s="4" t="s">
        <v>1191</v>
      </c>
      <c r="D2314" s="79" t="s">
        <v>1192</v>
      </c>
      <c r="E2314" s="89">
        <v>6112</v>
      </c>
      <c r="F2314" s="79" t="s">
        <v>1197</v>
      </c>
      <c r="G2314" s="75" t="s">
        <v>1906</v>
      </c>
      <c r="H2314" s="13" t="s">
        <v>37</v>
      </c>
      <c r="I2314" s="14">
        <v>6500</v>
      </c>
      <c r="J2314" s="14">
        <f t="shared" si="6196"/>
        <v>0</v>
      </c>
      <c r="K2314" s="14">
        <v>0</v>
      </c>
      <c r="L2314" s="14">
        <f t="shared" si="6199"/>
        <v>0</v>
      </c>
      <c r="M2314" s="14">
        <v>0</v>
      </c>
      <c r="N2314" s="14">
        <v>0</v>
      </c>
      <c r="O2314" s="14">
        <v>0</v>
      </c>
      <c r="P2314" s="14">
        <v>0</v>
      </c>
      <c r="Q2314" s="14">
        <v>0</v>
      </c>
      <c r="R2314" s="14">
        <v>0</v>
      </c>
      <c r="S2314" s="14"/>
      <c r="T2314" s="14"/>
      <c r="U2314" s="14"/>
      <c r="V2314" s="14"/>
      <c r="W2314" s="14"/>
      <c r="X2314" s="14">
        <f t="shared" si="6111"/>
        <v>0</v>
      </c>
      <c r="Y2314" s="14"/>
      <c r="Z2314" s="14"/>
      <c r="AA2314" s="14"/>
      <c r="AB2314" s="14"/>
      <c r="AC2314" s="14"/>
      <c r="AD2314" s="14"/>
      <c r="AE2314" s="14"/>
      <c r="AF2314" s="14"/>
      <c r="AG2314" s="14"/>
      <c r="AH2314" s="14">
        <v>0</v>
      </c>
      <c r="AI2314" s="14">
        <v>0</v>
      </c>
      <c r="AJ2314" s="14">
        <v>0</v>
      </c>
      <c r="AK2314" s="14"/>
      <c r="AL2314" s="14"/>
      <c r="AM2314" s="14"/>
      <c r="AN2314" s="14"/>
      <c r="AO2314" s="14"/>
      <c r="AP2314" s="14">
        <f t="shared" si="6112"/>
        <v>0</v>
      </c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>
        <v>0</v>
      </c>
      <c r="BA2314" s="14">
        <v>0</v>
      </c>
      <c r="BB2314" s="14">
        <v>0</v>
      </c>
      <c r="BC2314" s="14"/>
      <c r="BD2314" s="14"/>
      <c r="BE2314" s="14"/>
      <c r="BF2314" s="14"/>
      <c r="BG2314" s="14"/>
      <c r="BH2314" s="14">
        <f t="shared" si="6113"/>
        <v>0</v>
      </c>
      <c r="BI2314" s="14"/>
      <c r="BJ2314" s="14"/>
      <c r="BK2314" s="14"/>
      <c r="BL2314" s="14"/>
      <c r="BM2314" s="14"/>
      <c r="BN2314" s="14"/>
      <c r="BO2314" s="14"/>
      <c r="BP2314" s="14"/>
      <c r="BQ2314" s="14"/>
      <c r="BR2314" s="14">
        <v>0</v>
      </c>
      <c r="BS2314" s="14">
        <v>0</v>
      </c>
      <c r="BT2314" s="14">
        <v>0</v>
      </c>
      <c r="BU2314" s="14">
        <v>0</v>
      </c>
      <c r="BV2314" s="14">
        <v>0</v>
      </c>
      <c r="BW2314" s="14">
        <f t="shared" si="6056"/>
        <v>0</v>
      </c>
      <c r="BX2314" s="14"/>
      <c r="BY2314" s="14"/>
      <c r="BZ2314" s="14"/>
      <c r="CA2314" s="14">
        <f t="shared" si="6197"/>
        <v>0</v>
      </c>
      <c r="CB2314" s="122" t="str">
        <f t="shared" si="6208"/>
        <v>-</v>
      </c>
    </row>
    <row r="2315" spans="1:80" x14ac:dyDescent="0.25">
      <c r="A2315" s="4" t="s">
        <v>928</v>
      </c>
      <c r="B2315" s="4" t="s">
        <v>88</v>
      </c>
      <c r="C2315" s="4" t="s">
        <v>1191</v>
      </c>
      <c r="D2315" s="79" t="s">
        <v>1192</v>
      </c>
      <c r="E2315" s="89">
        <v>6112</v>
      </c>
      <c r="F2315" s="79" t="s">
        <v>1198</v>
      </c>
      <c r="G2315" s="75" t="s">
        <v>1906</v>
      </c>
      <c r="H2315" s="13" t="s">
        <v>43</v>
      </c>
      <c r="I2315" s="14">
        <v>20000</v>
      </c>
      <c r="J2315" s="14">
        <f t="shared" si="6196"/>
        <v>20000</v>
      </c>
      <c r="K2315" s="14">
        <v>20000</v>
      </c>
      <c r="L2315" s="14">
        <f t="shared" si="6199"/>
        <v>0</v>
      </c>
      <c r="M2315" s="14">
        <v>0</v>
      </c>
      <c r="N2315" s="14">
        <v>0</v>
      </c>
      <c r="O2315" s="14">
        <v>0</v>
      </c>
      <c r="P2315" s="14">
        <v>0</v>
      </c>
      <c r="Q2315" s="14">
        <v>0</v>
      </c>
      <c r="R2315" s="14">
        <v>0</v>
      </c>
      <c r="S2315" s="14"/>
      <c r="T2315" s="14"/>
      <c r="U2315" s="14"/>
      <c r="V2315" s="14"/>
      <c r="W2315" s="14"/>
      <c r="X2315" s="14">
        <f t="shared" si="6111"/>
        <v>0</v>
      </c>
      <c r="Y2315" s="14"/>
      <c r="Z2315" s="14"/>
      <c r="AA2315" s="14"/>
      <c r="AB2315" s="14"/>
      <c r="AC2315" s="14"/>
      <c r="AD2315" s="14"/>
      <c r="AE2315" s="14"/>
      <c r="AF2315" s="14"/>
      <c r="AG2315" s="14"/>
      <c r="AH2315" s="14">
        <v>0</v>
      </c>
      <c r="AI2315" s="14">
        <v>0</v>
      </c>
      <c r="AJ2315" s="14">
        <v>0</v>
      </c>
      <c r="AK2315" s="14"/>
      <c r="AL2315" s="14"/>
      <c r="AM2315" s="14"/>
      <c r="AN2315" s="14"/>
      <c r="AO2315" s="14"/>
      <c r="AP2315" s="14">
        <f t="shared" si="6112"/>
        <v>0</v>
      </c>
      <c r="AQ2315" s="14"/>
      <c r="AR2315" s="14"/>
      <c r="AS2315" s="14"/>
      <c r="AT2315" s="14"/>
      <c r="AU2315" s="14"/>
      <c r="AV2315" s="14"/>
      <c r="AW2315" s="14"/>
      <c r="AX2315" s="14"/>
      <c r="AY2315" s="14"/>
      <c r="AZ2315" s="14">
        <v>0</v>
      </c>
      <c r="BA2315" s="14">
        <v>0</v>
      </c>
      <c r="BB2315" s="14">
        <v>0</v>
      </c>
      <c r="BC2315" s="14"/>
      <c r="BD2315" s="14"/>
      <c r="BE2315" s="14"/>
      <c r="BF2315" s="14"/>
      <c r="BG2315" s="14"/>
      <c r="BH2315" s="14">
        <f t="shared" si="6113"/>
        <v>0</v>
      </c>
      <c r="BI2315" s="14"/>
      <c r="BJ2315" s="14"/>
      <c r="BK2315" s="14"/>
      <c r="BL2315" s="14"/>
      <c r="BM2315" s="14"/>
      <c r="BN2315" s="14"/>
      <c r="BO2315" s="14"/>
      <c r="BP2315" s="14"/>
      <c r="BQ2315" s="14"/>
      <c r="BR2315" s="14">
        <v>0</v>
      </c>
      <c r="BS2315" s="14">
        <v>0</v>
      </c>
      <c r="BT2315" s="14">
        <v>20000</v>
      </c>
      <c r="BU2315" s="14">
        <v>20000</v>
      </c>
      <c r="BV2315" s="14">
        <v>9136</v>
      </c>
      <c r="BW2315" s="14">
        <f t="shared" si="6056"/>
        <v>10864</v>
      </c>
      <c r="BX2315" s="14">
        <v>10864</v>
      </c>
      <c r="BY2315" s="14"/>
      <c r="BZ2315" s="14"/>
      <c r="CA2315" s="14">
        <f t="shared" si="6197"/>
        <v>20000</v>
      </c>
      <c r="CB2315" s="122">
        <f t="shared" si="6208"/>
        <v>100</v>
      </c>
    </row>
    <row r="2316" spans="1:80" x14ac:dyDescent="0.25">
      <c r="A2316" s="4" t="s">
        <v>928</v>
      </c>
      <c r="B2316" s="4" t="s">
        <v>88</v>
      </c>
      <c r="C2316" s="4" t="s">
        <v>1191</v>
      </c>
      <c r="D2316" s="79" t="s">
        <v>1192</v>
      </c>
      <c r="E2316" s="78" t="s">
        <v>44</v>
      </c>
      <c r="F2316" s="78" t="s">
        <v>1</v>
      </c>
      <c r="G2316" s="2" t="s">
        <v>1</v>
      </c>
      <c r="H2316" s="2" t="s">
        <v>45</v>
      </c>
      <c r="I2316" s="12">
        <f>SUM(I2317)</f>
        <v>268553</v>
      </c>
      <c r="J2316" s="12">
        <f t="shared" si="6196"/>
        <v>271061</v>
      </c>
      <c r="K2316" s="12">
        <f t="shared" ref="K2316:Q2316" si="6226">SUM(K2317)</f>
        <v>271061</v>
      </c>
      <c r="L2316" s="12">
        <f t="shared" si="6199"/>
        <v>0</v>
      </c>
      <c r="M2316" s="12">
        <f t="shared" si="6226"/>
        <v>0</v>
      </c>
      <c r="N2316" s="12">
        <f t="shared" si="6226"/>
        <v>0</v>
      </c>
      <c r="O2316" s="12">
        <f t="shared" si="6226"/>
        <v>0</v>
      </c>
      <c r="P2316" s="12">
        <f t="shared" si="6226"/>
        <v>0</v>
      </c>
      <c r="Q2316" s="12">
        <f t="shared" si="6226"/>
        <v>0</v>
      </c>
      <c r="R2316" s="12">
        <f t="shared" ref="R2316:AG2316" si="6227">SUM(R2317)</f>
        <v>0</v>
      </c>
      <c r="S2316" s="12">
        <f t="shared" si="6227"/>
        <v>0</v>
      </c>
      <c r="T2316" s="12">
        <f t="shared" si="6227"/>
        <v>0</v>
      </c>
      <c r="U2316" s="12">
        <f t="shared" si="6227"/>
        <v>0</v>
      </c>
      <c r="V2316" s="12">
        <f t="shared" si="6227"/>
        <v>0</v>
      </c>
      <c r="W2316" s="12">
        <f t="shared" si="6227"/>
        <v>0</v>
      </c>
      <c r="X2316" s="12">
        <f t="shared" si="6227"/>
        <v>0</v>
      </c>
      <c r="Y2316" s="12">
        <f t="shared" si="6227"/>
        <v>0</v>
      </c>
      <c r="Z2316" s="12">
        <f t="shared" si="6227"/>
        <v>0</v>
      </c>
      <c r="AA2316" s="12">
        <f t="shared" si="6227"/>
        <v>0</v>
      </c>
      <c r="AB2316" s="12">
        <f t="shared" si="6227"/>
        <v>0</v>
      </c>
      <c r="AC2316" s="12">
        <f t="shared" si="6227"/>
        <v>0</v>
      </c>
      <c r="AD2316" s="12">
        <f t="shared" si="6227"/>
        <v>0</v>
      </c>
      <c r="AE2316" s="12">
        <f t="shared" si="6227"/>
        <v>0</v>
      </c>
      <c r="AF2316" s="12">
        <f t="shared" si="6227"/>
        <v>0</v>
      </c>
      <c r="AG2316" s="12">
        <f t="shared" si="6227"/>
        <v>0</v>
      </c>
      <c r="AH2316" s="12">
        <v>0</v>
      </c>
      <c r="AI2316" s="12">
        <v>0</v>
      </c>
      <c r="AJ2316" s="12">
        <f t="shared" ref="AJ2316:AY2316" si="6228">SUM(AJ2317)</f>
        <v>0</v>
      </c>
      <c r="AK2316" s="12">
        <f t="shared" si="6228"/>
        <v>0</v>
      </c>
      <c r="AL2316" s="12">
        <f t="shared" si="6228"/>
        <v>0</v>
      </c>
      <c r="AM2316" s="12">
        <f t="shared" si="6228"/>
        <v>0</v>
      </c>
      <c r="AN2316" s="12">
        <f t="shared" si="6228"/>
        <v>0</v>
      </c>
      <c r="AO2316" s="12">
        <f t="shared" si="6228"/>
        <v>0</v>
      </c>
      <c r="AP2316" s="12">
        <f t="shared" si="6228"/>
        <v>0</v>
      </c>
      <c r="AQ2316" s="12">
        <f t="shared" si="6228"/>
        <v>0</v>
      </c>
      <c r="AR2316" s="12">
        <f t="shared" si="6228"/>
        <v>0</v>
      </c>
      <c r="AS2316" s="12">
        <f t="shared" si="6228"/>
        <v>0</v>
      </c>
      <c r="AT2316" s="12">
        <f t="shared" si="6228"/>
        <v>0</v>
      </c>
      <c r="AU2316" s="12">
        <f t="shared" si="6228"/>
        <v>0</v>
      </c>
      <c r="AV2316" s="12">
        <f t="shared" si="6228"/>
        <v>0</v>
      </c>
      <c r="AW2316" s="12">
        <f t="shared" si="6228"/>
        <v>0</v>
      </c>
      <c r="AX2316" s="12">
        <f t="shared" si="6228"/>
        <v>0</v>
      </c>
      <c r="AY2316" s="12">
        <f t="shared" si="6228"/>
        <v>0</v>
      </c>
      <c r="AZ2316" s="12">
        <v>0</v>
      </c>
      <c r="BA2316" s="12">
        <v>0</v>
      </c>
      <c r="BB2316" s="12">
        <f t="shared" ref="BB2316:BQ2316" si="6229">SUM(BB2317)</f>
        <v>0</v>
      </c>
      <c r="BC2316" s="12">
        <f t="shared" si="6229"/>
        <v>0</v>
      </c>
      <c r="BD2316" s="12">
        <f t="shared" si="6229"/>
        <v>0</v>
      </c>
      <c r="BE2316" s="12">
        <f t="shared" si="6229"/>
        <v>0</v>
      </c>
      <c r="BF2316" s="12">
        <f t="shared" si="6229"/>
        <v>0</v>
      </c>
      <c r="BG2316" s="12">
        <f t="shared" si="6229"/>
        <v>0</v>
      </c>
      <c r="BH2316" s="12">
        <f t="shared" si="6229"/>
        <v>0</v>
      </c>
      <c r="BI2316" s="12">
        <f t="shared" si="6229"/>
        <v>0</v>
      </c>
      <c r="BJ2316" s="12">
        <f t="shared" si="6229"/>
        <v>0</v>
      </c>
      <c r="BK2316" s="12">
        <f t="shared" si="6229"/>
        <v>0</v>
      </c>
      <c r="BL2316" s="12">
        <f t="shared" si="6229"/>
        <v>0</v>
      </c>
      <c r="BM2316" s="12">
        <f t="shared" si="6229"/>
        <v>0</v>
      </c>
      <c r="BN2316" s="12">
        <f t="shared" si="6229"/>
        <v>0</v>
      </c>
      <c r="BO2316" s="12">
        <f t="shared" si="6229"/>
        <v>0</v>
      </c>
      <c r="BP2316" s="12">
        <f t="shared" si="6229"/>
        <v>0</v>
      </c>
      <c r="BQ2316" s="12">
        <f t="shared" si="6229"/>
        <v>0</v>
      </c>
      <c r="BR2316" s="12">
        <v>0</v>
      </c>
      <c r="BS2316" s="12">
        <v>0</v>
      </c>
      <c r="BT2316" s="12">
        <f t="shared" ref="BT2316:BZ2316" si="6230">SUM(BT2317)</f>
        <v>284614</v>
      </c>
      <c r="BU2316" s="12">
        <f t="shared" si="6230"/>
        <v>284614</v>
      </c>
      <c r="BV2316" s="12">
        <f t="shared" si="6230"/>
        <v>164550</v>
      </c>
      <c r="BW2316" s="12">
        <f t="shared" si="6230"/>
        <v>75300</v>
      </c>
      <c r="BX2316" s="12">
        <f t="shared" si="6230"/>
        <v>27300</v>
      </c>
      <c r="BY2316" s="12">
        <f t="shared" si="6230"/>
        <v>24000</v>
      </c>
      <c r="BZ2316" s="12">
        <f t="shared" si="6230"/>
        <v>24000</v>
      </c>
      <c r="CA2316" s="12">
        <f t="shared" si="6197"/>
        <v>239850</v>
      </c>
      <c r="CB2316" s="124">
        <f t="shared" si="6208"/>
        <v>84.272031593667208</v>
      </c>
    </row>
    <row r="2317" spans="1:80" x14ac:dyDescent="0.25">
      <c r="A2317" s="4" t="s">
        <v>928</v>
      </c>
      <c r="B2317" s="4" t="s">
        <v>88</v>
      </c>
      <c r="C2317" s="4" t="s">
        <v>1191</v>
      </c>
      <c r="D2317" s="79" t="s">
        <v>1192</v>
      </c>
      <c r="E2317" s="89">
        <v>6121</v>
      </c>
      <c r="F2317" s="79"/>
      <c r="G2317" s="75" t="s">
        <v>1906</v>
      </c>
      <c r="H2317" s="13" t="s">
        <v>46</v>
      </c>
      <c r="I2317" s="14">
        <v>268553</v>
      </c>
      <c r="J2317" s="14">
        <f t="shared" si="6196"/>
        <v>271061</v>
      </c>
      <c r="K2317" s="14">
        <v>271061</v>
      </c>
      <c r="L2317" s="14">
        <f t="shared" si="6199"/>
        <v>0</v>
      </c>
      <c r="M2317" s="14">
        <v>0</v>
      </c>
      <c r="N2317" s="14">
        <v>0</v>
      </c>
      <c r="O2317" s="14">
        <v>0</v>
      </c>
      <c r="P2317" s="14">
        <v>0</v>
      </c>
      <c r="Q2317" s="14">
        <v>0</v>
      </c>
      <c r="R2317" s="14">
        <v>0</v>
      </c>
      <c r="S2317" s="14"/>
      <c r="T2317" s="14"/>
      <c r="U2317" s="14"/>
      <c r="V2317" s="14"/>
      <c r="W2317" s="14"/>
      <c r="X2317" s="14">
        <f t="shared" si="6111"/>
        <v>0</v>
      </c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>
        <v>0</v>
      </c>
      <c r="AI2317" s="14">
        <v>0</v>
      </c>
      <c r="AJ2317" s="14">
        <v>0</v>
      </c>
      <c r="AK2317" s="14"/>
      <c r="AL2317" s="14"/>
      <c r="AM2317" s="14"/>
      <c r="AN2317" s="14"/>
      <c r="AO2317" s="14"/>
      <c r="AP2317" s="14">
        <f t="shared" si="6112"/>
        <v>0</v>
      </c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>
        <v>0</v>
      </c>
      <c r="BA2317" s="14">
        <v>0</v>
      </c>
      <c r="BB2317" s="14">
        <v>0</v>
      </c>
      <c r="BC2317" s="14"/>
      <c r="BD2317" s="14"/>
      <c r="BE2317" s="14"/>
      <c r="BF2317" s="14"/>
      <c r="BG2317" s="14"/>
      <c r="BH2317" s="14">
        <f t="shared" si="6113"/>
        <v>0</v>
      </c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>
        <v>0</v>
      </c>
      <c r="BS2317" s="14">
        <v>0</v>
      </c>
      <c r="BT2317" s="14">
        <v>284614</v>
      </c>
      <c r="BU2317" s="14">
        <v>284614</v>
      </c>
      <c r="BV2317" s="14">
        <v>164550</v>
      </c>
      <c r="BW2317" s="14">
        <f t="shared" ref="BW2317:BW2380" si="6231">BX2317+BY2317+BZ2317</f>
        <v>75300</v>
      </c>
      <c r="BX2317" s="14">
        <v>27300</v>
      </c>
      <c r="BY2317" s="14">
        <v>24000</v>
      </c>
      <c r="BZ2317" s="14">
        <v>24000</v>
      </c>
      <c r="CA2317" s="14">
        <f t="shared" si="6197"/>
        <v>239850</v>
      </c>
      <c r="CB2317" s="122">
        <f t="shared" si="6208"/>
        <v>84.272031593667208</v>
      </c>
    </row>
    <row r="2318" spans="1:80" x14ac:dyDescent="0.25">
      <c r="A2318" s="4" t="s">
        <v>928</v>
      </c>
      <c r="B2318" s="4" t="s">
        <v>88</v>
      </c>
      <c r="C2318" s="4" t="s">
        <v>1191</v>
      </c>
      <c r="D2318" s="79" t="s">
        <v>1192</v>
      </c>
      <c r="E2318" s="78" t="s">
        <v>47</v>
      </c>
      <c r="F2318" s="78" t="s">
        <v>1</v>
      </c>
      <c r="G2318" s="2" t="s">
        <v>1</v>
      </c>
      <c r="H2318" s="2" t="s">
        <v>48</v>
      </c>
      <c r="I2318" s="12">
        <f>SUM(I2319:I2326)</f>
        <v>158272</v>
      </c>
      <c r="J2318" s="12">
        <f t="shared" si="6196"/>
        <v>142915</v>
      </c>
      <c r="K2318" s="12">
        <f t="shared" ref="K2318" si="6232">SUM(K2319:K2326)</f>
        <v>141915</v>
      </c>
      <c r="L2318" s="12">
        <f t="shared" si="6199"/>
        <v>1000</v>
      </c>
      <c r="M2318" s="12">
        <f t="shared" ref="M2318:Q2318" si="6233">SUM(M2319:M2326)</f>
        <v>0</v>
      </c>
      <c r="N2318" s="12">
        <f t="shared" si="6233"/>
        <v>0</v>
      </c>
      <c r="O2318" s="12">
        <f t="shared" si="6233"/>
        <v>1000</v>
      </c>
      <c r="P2318" s="12">
        <f t="shared" si="6233"/>
        <v>0</v>
      </c>
      <c r="Q2318" s="12">
        <f t="shared" si="6233"/>
        <v>0</v>
      </c>
      <c r="R2318" s="12">
        <f t="shared" ref="R2318:AG2318" si="6234">SUM(R2319:R2326)</f>
        <v>0</v>
      </c>
      <c r="S2318" s="12">
        <f t="shared" si="6234"/>
        <v>0</v>
      </c>
      <c r="T2318" s="12">
        <f t="shared" si="6234"/>
        <v>0</v>
      </c>
      <c r="U2318" s="12">
        <f t="shared" si="6234"/>
        <v>0</v>
      </c>
      <c r="V2318" s="12">
        <f t="shared" si="6234"/>
        <v>0</v>
      </c>
      <c r="W2318" s="12">
        <f t="shared" si="6234"/>
        <v>0</v>
      </c>
      <c r="X2318" s="12">
        <f t="shared" si="6234"/>
        <v>0</v>
      </c>
      <c r="Y2318" s="12">
        <f t="shared" si="6234"/>
        <v>0</v>
      </c>
      <c r="Z2318" s="12">
        <f t="shared" si="6234"/>
        <v>0</v>
      </c>
      <c r="AA2318" s="12">
        <f t="shared" si="6234"/>
        <v>0</v>
      </c>
      <c r="AB2318" s="12">
        <f t="shared" si="6234"/>
        <v>0</v>
      </c>
      <c r="AC2318" s="12">
        <f t="shared" si="6234"/>
        <v>0</v>
      </c>
      <c r="AD2318" s="12">
        <f t="shared" si="6234"/>
        <v>0</v>
      </c>
      <c r="AE2318" s="12">
        <f t="shared" si="6234"/>
        <v>0</v>
      </c>
      <c r="AF2318" s="12">
        <f t="shared" si="6234"/>
        <v>0</v>
      </c>
      <c r="AG2318" s="12">
        <f t="shared" si="6234"/>
        <v>0</v>
      </c>
      <c r="AH2318" s="12">
        <v>0</v>
      </c>
      <c r="AI2318" s="12">
        <v>0</v>
      </c>
      <c r="AJ2318" s="12">
        <f t="shared" ref="AJ2318:AY2318" si="6235">SUM(AJ2319:AJ2326)</f>
        <v>0</v>
      </c>
      <c r="AK2318" s="12">
        <f t="shared" si="6235"/>
        <v>0</v>
      </c>
      <c r="AL2318" s="12">
        <f t="shared" si="6235"/>
        <v>0</v>
      </c>
      <c r="AM2318" s="12">
        <f t="shared" si="6235"/>
        <v>0</v>
      </c>
      <c r="AN2318" s="12">
        <f t="shared" si="6235"/>
        <v>0</v>
      </c>
      <c r="AO2318" s="12">
        <f t="shared" si="6235"/>
        <v>0</v>
      </c>
      <c r="AP2318" s="12">
        <f t="shared" si="6235"/>
        <v>0</v>
      </c>
      <c r="AQ2318" s="12">
        <f t="shared" si="6235"/>
        <v>0</v>
      </c>
      <c r="AR2318" s="12">
        <f t="shared" si="6235"/>
        <v>0</v>
      </c>
      <c r="AS2318" s="12">
        <f t="shared" si="6235"/>
        <v>0</v>
      </c>
      <c r="AT2318" s="12">
        <f t="shared" si="6235"/>
        <v>0</v>
      </c>
      <c r="AU2318" s="12">
        <f t="shared" si="6235"/>
        <v>0</v>
      </c>
      <c r="AV2318" s="12">
        <f t="shared" si="6235"/>
        <v>0</v>
      </c>
      <c r="AW2318" s="12">
        <f t="shared" si="6235"/>
        <v>0</v>
      </c>
      <c r="AX2318" s="12">
        <f t="shared" si="6235"/>
        <v>0</v>
      </c>
      <c r="AY2318" s="12">
        <f t="shared" si="6235"/>
        <v>0</v>
      </c>
      <c r="AZ2318" s="12">
        <v>0</v>
      </c>
      <c r="BA2318" s="12">
        <v>0</v>
      </c>
      <c r="BB2318" s="12">
        <f t="shared" ref="BB2318:BQ2318" si="6236">SUM(BB2319:BB2326)</f>
        <v>1000</v>
      </c>
      <c r="BC2318" s="12">
        <f t="shared" si="6236"/>
        <v>0</v>
      </c>
      <c r="BD2318" s="12">
        <f t="shared" si="6236"/>
        <v>0</v>
      </c>
      <c r="BE2318" s="12">
        <f t="shared" si="6236"/>
        <v>2760</v>
      </c>
      <c r="BF2318" s="12">
        <f t="shared" si="6236"/>
        <v>0</v>
      </c>
      <c r="BG2318" s="12">
        <f t="shared" si="6236"/>
        <v>0</v>
      </c>
      <c r="BH2318" s="12">
        <f t="shared" si="6236"/>
        <v>3760</v>
      </c>
      <c r="BI2318" s="12">
        <f t="shared" si="6236"/>
        <v>0</v>
      </c>
      <c r="BJ2318" s="12">
        <f t="shared" si="6236"/>
        <v>1760</v>
      </c>
      <c r="BK2318" s="12">
        <f t="shared" si="6236"/>
        <v>0</v>
      </c>
      <c r="BL2318" s="12">
        <f t="shared" si="6236"/>
        <v>0</v>
      </c>
      <c r="BM2318" s="12">
        <f t="shared" si="6236"/>
        <v>1000</v>
      </c>
      <c r="BN2318" s="12">
        <f t="shared" si="6236"/>
        <v>0</v>
      </c>
      <c r="BO2318" s="12">
        <f t="shared" si="6236"/>
        <v>0</v>
      </c>
      <c r="BP2318" s="12">
        <f t="shared" si="6236"/>
        <v>0</v>
      </c>
      <c r="BQ2318" s="12">
        <f t="shared" si="6236"/>
        <v>0</v>
      </c>
      <c r="BR2318" s="12">
        <v>2760</v>
      </c>
      <c r="BS2318" s="12">
        <v>1000</v>
      </c>
      <c r="BT2318" s="12">
        <f t="shared" ref="BT2318:BZ2318" si="6237">SUM(BT2319:BT2326)</f>
        <v>150327</v>
      </c>
      <c r="BU2318" s="12">
        <f t="shared" si="6237"/>
        <v>149327</v>
      </c>
      <c r="BV2318" s="12">
        <f t="shared" si="6237"/>
        <v>111223</v>
      </c>
      <c r="BW2318" s="12">
        <f t="shared" si="6237"/>
        <v>19165</v>
      </c>
      <c r="BX2318" s="12">
        <f t="shared" si="6237"/>
        <v>7415</v>
      </c>
      <c r="BY2318" s="12">
        <f t="shared" si="6237"/>
        <v>6515</v>
      </c>
      <c r="BZ2318" s="12">
        <f t="shared" si="6237"/>
        <v>5235</v>
      </c>
      <c r="CA2318" s="12">
        <f t="shared" si="6197"/>
        <v>130388</v>
      </c>
      <c r="CB2318" s="124">
        <f t="shared" si="6208"/>
        <v>87.31709603755516</v>
      </c>
    </row>
    <row r="2319" spans="1:80" x14ac:dyDescent="0.25">
      <c r="A2319" s="4" t="s">
        <v>928</v>
      </c>
      <c r="B2319" s="4" t="s">
        <v>88</v>
      </c>
      <c r="C2319" s="4" t="s">
        <v>1191</v>
      </c>
      <c r="D2319" s="79" t="s">
        <v>1192</v>
      </c>
      <c r="E2319" s="89">
        <v>6131</v>
      </c>
      <c r="F2319" s="79"/>
      <c r="G2319" s="75" t="s">
        <v>1906</v>
      </c>
      <c r="H2319" s="13" t="s">
        <v>49</v>
      </c>
      <c r="I2319" s="14">
        <v>1000</v>
      </c>
      <c r="J2319" s="14">
        <f t="shared" si="6196"/>
        <v>2000</v>
      </c>
      <c r="K2319" s="14">
        <v>2000</v>
      </c>
      <c r="L2319" s="14">
        <f t="shared" si="6199"/>
        <v>0</v>
      </c>
      <c r="M2319" s="14">
        <v>0</v>
      </c>
      <c r="N2319" s="14">
        <v>0</v>
      </c>
      <c r="O2319" s="14">
        <v>0</v>
      </c>
      <c r="P2319" s="14">
        <v>0</v>
      </c>
      <c r="Q2319" s="14">
        <v>0</v>
      </c>
      <c r="R2319" s="14">
        <v>0</v>
      </c>
      <c r="S2319" s="14"/>
      <c r="T2319" s="14"/>
      <c r="U2319" s="14"/>
      <c r="V2319" s="14"/>
      <c r="W2319" s="14"/>
      <c r="X2319" s="14">
        <f t="shared" si="6111"/>
        <v>0</v>
      </c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>
        <v>0</v>
      </c>
      <c r="AI2319" s="14">
        <v>0</v>
      </c>
      <c r="AJ2319" s="14">
        <v>0</v>
      </c>
      <c r="AK2319" s="14"/>
      <c r="AL2319" s="14"/>
      <c r="AM2319" s="14"/>
      <c r="AN2319" s="14"/>
      <c r="AO2319" s="14"/>
      <c r="AP2319" s="14">
        <f t="shared" si="6112"/>
        <v>0</v>
      </c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>
        <v>0</v>
      </c>
      <c r="BA2319" s="14">
        <v>0</v>
      </c>
      <c r="BB2319" s="14">
        <v>0</v>
      </c>
      <c r="BC2319" s="14"/>
      <c r="BD2319" s="14"/>
      <c r="BE2319" s="14"/>
      <c r="BF2319" s="14"/>
      <c r="BG2319" s="14"/>
      <c r="BH2319" s="14">
        <f t="shared" si="6113"/>
        <v>0</v>
      </c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>
        <v>0</v>
      </c>
      <c r="BS2319" s="14">
        <v>0</v>
      </c>
      <c r="BT2319" s="14">
        <v>2000</v>
      </c>
      <c r="BU2319" s="14">
        <v>2000</v>
      </c>
      <c r="BV2319" s="14">
        <v>1500</v>
      </c>
      <c r="BW2319" s="14">
        <f t="shared" si="6231"/>
        <v>500</v>
      </c>
      <c r="BX2319" s="14">
        <v>500</v>
      </c>
      <c r="BY2319" s="14"/>
      <c r="BZ2319" s="14"/>
      <c r="CA2319" s="14">
        <f t="shared" si="6197"/>
        <v>2000</v>
      </c>
      <c r="CB2319" s="122">
        <f t="shared" si="6208"/>
        <v>100</v>
      </c>
    </row>
    <row r="2320" spans="1:80" x14ac:dyDescent="0.25">
      <c r="A2320" s="4" t="s">
        <v>928</v>
      </c>
      <c r="B2320" s="4" t="s">
        <v>88</v>
      </c>
      <c r="C2320" s="4" t="s">
        <v>1191</v>
      </c>
      <c r="D2320" s="79" t="s">
        <v>1192</v>
      </c>
      <c r="E2320" s="89">
        <v>6132</v>
      </c>
      <c r="F2320" s="79"/>
      <c r="G2320" s="75" t="s">
        <v>1906</v>
      </c>
      <c r="H2320" s="13" t="s">
        <v>196</v>
      </c>
      <c r="I2320" s="14">
        <v>74000</v>
      </c>
      <c r="J2320" s="14">
        <f t="shared" si="6196"/>
        <v>71280</v>
      </c>
      <c r="K2320" s="14">
        <v>71280</v>
      </c>
      <c r="L2320" s="14">
        <f t="shared" si="6199"/>
        <v>0</v>
      </c>
      <c r="M2320" s="14">
        <v>0</v>
      </c>
      <c r="N2320" s="14">
        <v>0</v>
      </c>
      <c r="O2320" s="14">
        <v>0</v>
      </c>
      <c r="P2320" s="14">
        <v>0</v>
      </c>
      <c r="Q2320" s="14">
        <v>0</v>
      </c>
      <c r="R2320" s="14">
        <v>0</v>
      </c>
      <c r="S2320" s="14"/>
      <c r="T2320" s="14"/>
      <c r="U2320" s="14"/>
      <c r="V2320" s="14"/>
      <c r="W2320" s="14"/>
      <c r="X2320" s="14">
        <f t="shared" si="6111"/>
        <v>0</v>
      </c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>
        <v>0</v>
      </c>
      <c r="AI2320" s="14">
        <v>0</v>
      </c>
      <c r="AJ2320" s="14">
        <v>0</v>
      </c>
      <c r="AK2320" s="14"/>
      <c r="AL2320" s="14"/>
      <c r="AM2320" s="14"/>
      <c r="AN2320" s="14"/>
      <c r="AO2320" s="14"/>
      <c r="AP2320" s="14">
        <f t="shared" si="6112"/>
        <v>0</v>
      </c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>
        <v>0</v>
      </c>
      <c r="BA2320" s="14">
        <v>0</v>
      </c>
      <c r="BB2320" s="14">
        <v>0</v>
      </c>
      <c r="BC2320" s="14"/>
      <c r="BD2320" s="14"/>
      <c r="BE2320" s="14"/>
      <c r="BF2320" s="14"/>
      <c r="BG2320" s="14"/>
      <c r="BH2320" s="14">
        <f t="shared" si="6113"/>
        <v>0</v>
      </c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>
        <v>0</v>
      </c>
      <c r="BS2320" s="14">
        <v>0</v>
      </c>
      <c r="BT2320" s="14">
        <v>71280</v>
      </c>
      <c r="BU2320" s="14">
        <v>71280</v>
      </c>
      <c r="BV2320" s="14">
        <v>64000</v>
      </c>
      <c r="BW2320" s="14">
        <f t="shared" si="6231"/>
        <v>3000</v>
      </c>
      <c r="BX2320" s="14">
        <v>1000</v>
      </c>
      <c r="BY2320" s="14">
        <v>1000</v>
      </c>
      <c r="BZ2320" s="14">
        <v>1000</v>
      </c>
      <c r="CA2320" s="14">
        <f t="shared" si="6197"/>
        <v>67000</v>
      </c>
      <c r="CB2320" s="122">
        <f t="shared" si="6208"/>
        <v>93.995510662177324</v>
      </c>
    </row>
    <row r="2321" spans="1:80" x14ac:dyDescent="0.25">
      <c r="A2321" s="4" t="s">
        <v>928</v>
      </c>
      <c r="B2321" s="4" t="s">
        <v>88</v>
      </c>
      <c r="C2321" s="4" t="s">
        <v>1191</v>
      </c>
      <c r="D2321" s="79" t="s">
        <v>1192</v>
      </c>
      <c r="E2321" s="89">
        <v>6133</v>
      </c>
      <c r="F2321" s="79"/>
      <c r="G2321" s="75" t="s">
        <v>1906</v>
      </c>
      <c r="H2321" s="13" t="s">
        <v>198</v>
      </c>
      <c r="I2321" s="14">
        <v>12000</v>
      </c>
      <c r="J2321" s="14">
        <f t="shared" si="6196"/>
        <v>12000</v>
      </c>
      <c r="K2321" s="14">
        <v>12000</v>
      </c>
      <c r="L2321" s="14">
        <f t="shared" si="6199"/>
        <v>0</v>
      </c>
      <c r="M2321" s="14">
        <v>0</v>
      </c>
      <c r="N2321" s="14">
        <v>0</v>
      </c>
      <c r="O2321" s="14">
        <v>0</v>
      </c>
      <c r="P2321" s="14">
        <v>0</v>
      </c>
      <c r="Q2321" s="14">
        <v>0</v>
      </c>
      <c r="R2321" s="14">
        <v>0</v>
      </c>
      <c r="S2321" s="14"/>
      <c r="T2321" s="14"/>
      <c r="U2321" s="14"/>
      <c r="V2321" s="14"/>
      <c r="W2321" s="14"/>
      <c r="X2321" s="14">
        <f t="shared" si="6111"/>
        <v>0</v>
      </c>
      <c r="Y2321" s="14"/>
      <c r="Z2321" s="14"/>
      <c r="AA2321" s="14"/>
      <c r="AB2321" s="14"/>
      <c r="AC2321" s="14"/>
      <c r="AD2321" s="14"/>
      <c r="AE2321" s="14"/>
      <c r="AF2321" s="14"/>
      <c r="AG2321" s="14"/>
      <c r="AH2321" s="14">
        <v>0</v>
      </c>
      <c r="AI2321" s="14">
        <v>0</v>
      </c>
      <c r="AJ2321" s="14">
        <v>0</v>
      </c>
      <c r="AK2321" s="14"/>
      <c r="AL2321" s="14"/>
      <c r="AM2321" s="14"/>
      <c r="AN2321" s="14"/>
      <c r="AO2321" s="14"/>
      <c r="AP2321" s="14">
        <f t="shared" si="6112"/>
        <v>0</v>
      </c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>
        <v>0</v>
      </c>
      <c r="BA2321" s="14">
        <v>0</v>
      </c>
      <c r="BB2321" s="14">
        <v>0</v>
      </c>
      <c r="BC2321" s="14"/>
      <c r="BD2321" s="14"/>
      <c r="BE2321" s="14"/>
      <c r="BF2321" s="14"/>
      <c r="BG2321" s="14"/>
      <c r="BH2321" s="14">
        <f t="shared" si="6113"/>
        <v>0</v>
      </c>
      <c r="BI2321" s="14"/>
      <c r="BJ2321" s="14"/>
      <c r="BK2321" s="14"/>
      <c r="BL2321" s="14"/>
      <c r="BM2321" s="14"/>
      <c r="BN2321" s="14"/>
      <c r="BO2321" s="14"/>
      <c r="BP2321" s="14"/>
      <c r="BQ2321" s="14"/>
      <c r="BR2321" s="14">
        <v>0</v>
      </c>
      <c r="BS2321" s="14">
        <v>0</v>
      </c>
      <c r="BT2321" s="14">
        <v>12000</v>
      </c>
      <c r="BU2321" s="14">
        <v>12000</v>
      </c>
      <c r="BV2321" s="14">
        <v>8700</v>
      </c>
      <c r="BW2321" s="14">
        <f t="shared" si="6231"/>
        <v>1300</v>
      </c>
      <c r="BX2321" s="14">
        <v>500</v>
      </c>
      <c r="BY2321" s="14">
        <v>300</v>
      </c>
      <c r="BZ2321" s="14">
        <v>500</v>
      </c>
      <c r="CA2321" s="14">
        <f t="shared" si="6197"/>
        <v>10000</v>
      </c>
      <c r="CB2321" s="122">
        <f t="shared" si="6208"/>
        <v>83.333333333333343</v>
      </c>
    </row>
    <row r="2322" spans="1:80" x14ac:dyDescent="0.25">
      <c r="A2322" s="4" t="s">
        <v>928</v>
      </c>
      <c r="B2322" s="4" t="s">
        <v>88</v>
      </c>
      <c r="C2322" s="4" t="s">
        <v>1191</v>
      </c>
      <c r="D2322" s="79" t="s">
        <v>1192</v>
      </c>
      <c r="E2322" s="89">
        <v>6134</v>
      </c>
      <c r="F2322" s="79"/>
      <c r="G2322" s="75" t="s">
        <v>1906</v>
      </c>
      <c r="H2322" s="13" t="s">
        <v>200</v>
      </c>
      <c r="I2322" s="14">
        <v>13000</v>
      </c>
      <c r="J2322" s="14">
        <f t="shared" si="6196"/>
        <v>8000</v>
      </c>
      <c r="K2322" s="14">
        <v>7000</v>
      </c>
      <c r="L2322" s="14">
        <f t="shared" si="6199"/>
        <v>1000</v>
      </c>
      <c r="M2322" s="14">
        <v>0</v>
      </c>
      <c r="N2322" s="14">
        <v>0</v>
      </c>
      <c r="O2322" s="14">
        <v>1000</v>
      </c>
      <c r="P2322" s="14">
        <v>0</v>
      </c>
      <c r="Q2322" s="14">
        <v>0</v>
      </c>
      <c r="R2322" s="14">
        <v>0</v>
      </c>
      <c r="S2322" s="14"/>
      <c r="T2322" s="14"/>
      <c r="U2322" s="14"/>
      <c r="V2322" s="14"/>
      <c r="W2322" s="14"/>
      <c r="X2322" s="14">
        <f t="shared" si="6111"/>
        <v>0</v>
      </c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>
        <v>0</v>
      </c>
      <c r="AI2322" s="14">
        <v>0</v>
      </c>
      <c r="AJ2322" s="14">
        <v>0</v>
      </c>
      <c r="AK2322" s="14"/>
      <c r="AL2322" s="14"/>
      <c r="AM2322" s="14"/>
      <c r="AN2322" s="14"/>
      <c r="AO2322" s="14"/>
      <c r="AP2322" s="14">
        <f t="shared" si="6112"/>
        <v>0</v>
      </c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>
        <v>0</v>
      </c>
      <c r="BA2322" s="14">
        <v>0</v>
      </c>
      <c r="BB2322" s="14">
        <v>1000</v>
      </c>
      <c r="BC2322" s="14"/>
      <c r="BD2322" s="14"/>
      <c r="BE2322" s="14">
        <f>1760+1000</f>
        <v>2760</v>
      </c>
      <c r="BF2322" s="14"/>
      <c r="BG2322" s="14"/>
      <c r="BH2322" s="14">
        <f t="shared" si="6113"/>
        <v>3760</v>
      </c>
      <c r="BI2322" s="14"/>
      <c r="BJ2322" s="14">
        <v>1760</v>
      </c>
      <c r="BK2322" s="14"/>
      <c r="BL2322" s="14"/>
      <c r="BM2322" s="14">
        <v>1000</v>
      </c>
      <c r="BN2322" s="14"/>
      <c r="BO2322" s="14"/>
      <c r="BP2322" s="14"/>
      <c r="BQ2322" s="14"/>
      <c r="BR2322" s="14">
        <v>2760</v>
      </c>
      <c r="BS2322" s="14">
        <v>1000</v>
      </c>
      <c r="BT2322" s="14">
        <v>15000</v>
      </c>
      <c r="BU2322" s="14">
        <v>14000</v>
      </c>
      <c r="BV2322" s="14">
        <v>6600</v>
      </c>
      <c r="BW2322" s="14">
        <f t="shared" si="6231"/>
        <v>3000</v>
      </c>
      <c r="BX2322" s="14">
        <v>1000</v>
      </c>
      <c r="BY2322" s="14">
        <v>1000</v>
      </c>
      <c r="BZ2322" s="14">
        <v>1000</v>
      </c>
      <c r="CA2322" s="14">
        <f t="shared" si="6197"/>
        <v>9600</v>
      </c>
      <c r="CB2322" s="122">
        <f t="shared" si="6208"/>
        <v>68.571428571428569</v>
      </c>
    </row>
    <row r="2323" spans="1:80" x14ac:dyDescent="0.25">
      <c r="A2323" s="4" t="s">
        <v>928</v>
      </c>
      <c r="B2323" s="4" t="s">
        <v>88</v>
      </c>
      <c r="C2323" s="4" t="s">
        <v>1191</v>
      </c>
      <c r="D2323" s="79" t="s">
        <v>1192</v>
      </c>
      <c r="E2323" s="89">
        <v>6135</v>
      </c>
      <c r="F2323" s="79"/>
      <c r="G2323" s="75" t="s">
        <v>1906</v>
      </c>
      <c r="H2323" s="13" t="s">
        <v>201</v>
      </c>
      <c r="I2323" s="14">
        <v>2000</v>
      </c>
      <c r="J2323" s="14">
        <f t="shared" si="6196"/>
        <v>2000</v>
      </c>
      <c r="K2323" s="14">
        <v>2000</v>
      </c>
      <c r="L2323" s="14">
        <f t="shared" si="6199"/>
        <v>0</v>
      </c>
      <c r="M2323" s="14">
        <v>0</v>
      </c>
      <c r="N2323" s="14">
        <v>0</v>
      </c>
      <c r="O2323" s="14">
        <v>0</v>
      </c>
      <c r="P2323" s="14">
        <v>0</v>
      </c>
      <c r="Q2323" s="14">
        <v>0</v>
      </c>
      <c r="R2323" s="14">
        <v>0</v>
      </c>
      <c r="S2323" s="14"/>
      <c r="T2323" s="14"/>
      <c r="U2323" s="14"/>
      <c r="V2323" s="14"/>
      <c r="W2323" s="14"/>
      <c r="X2323" s="14">
        <f t="shared" si="6111"/>
        <v>0</v>
      </c>
      <c r="Y2323" s="14"/>
      <c r="Z2323" s="14"/>
      <c r="AA2323" s="14"/>
      <c r="AB2323" s="14"/>
      <c r="AC2323" s="14"/>
      <c r="AD2323" s="14"/>
      <c r="AE2323" s="14"/>
      <c r="AF2323" s="14"/>
      <c r="AG2323" s="14"/>
      <c r="AH2323" s="14">
        <v>0</v>
      </c>
      <c r="AI2323" s="14">
        <v>0</v>
      </c>
      <c r="AJ2323" s="14">
        <v>0</v>
      </c>
      <c r="AK2323" s="14"/>
      <c r="AL2323" s="14"/>
      <c r="AM2323" s="14"/>
      <c r="AN2323" s="14"/>
      <c r="AO2323" s="14"/>
      <c r="AP2323" s="14">
        <f t="shared" si="6112"/>
        <v>0</v>
      </c>
      <c r="AQ2323" s="14"/>
      <c r="AR2323" s="14"/>
      <c r="AS2323" s="14"/>
      <c r="AT2323" s="14"/>
      <c r="AU2323" s="14"/>
      <c r="AV2323" s="14"/>
      <c r="AW2323" s="14"/>
      <c r="AX2323" s="14"/>
      <c r="AY2323" s="14"/>
      <c r="AZ2323" s="14">
        <v>0</v>
      </c>
      <c r="BA2323" s="14">
        <v>0</v>
      </c>
      <c r="BB2323" s="14">
        <v>0</v>
      </c>
      <c r="BC2323" s="14"/>
      <c r="BD2323" s="14"/>
      <c r="BE2323" s="14"/>
      <c r="BF2323" s="14"/>
      <c r="BG2323" s="14"/>
      <c r="BH2323" s="14">
        <f t="shared" si="6113"/>
        <v>0</v>
      </c>
      <c r="BI2323" s="14"/>
      <c r="BJ2323" s="14"/>
      <c r="BK2323" s="14"/>
      <c r="BL2323" s="14"/>
      <c r="BM2323" s="14"/>
      <c r="BN2323" s="14"/>
      <c r="BO2323" s="14"/>
      <c r="BP2323" s="14"/>
      <c r="BQ2323" s="14"/>
      <c r="BR2323" s="14">
        <v>0</v>
      </c>
      <c r="BS2323" s="14">
        <v>0</v>
      </c>
      <c r="BT2323" s="14">
        <v>2000</v>
      </c>
      <c r="BU2323" s="14">
        <v>2000</v>
      </c>
      <c r="BV2323" s="14">
        <v>2000</v>
      </c>
      <c r="BW2323" s="14">
        <f t="shared" si="6231"/>
        <v>0</v>
      </c>
      <c r="BX2323" s="14"/>
      <c r="BY2323" s="14"/>
      <c r="BZ2323" s="14"/>
      <c r="CA2323" s="14">
        <f t="shared" si="6197"/>
        <v>2000</v>
      </c>
      <c r="CB2323" s="122">
        <f t="shared" si="6208"/>
        <v>100</v>
      </c>
    </row>
    <row r="2324" spans="1:80" x14ac:dyDescent="0.25">
      <c r="A2324" s="4" t="s">
        <v>928</v>
      </c>
      <c r="B2324" s="4" t="s">
        <v>88</v>
      </c>
      <c r="C2324" s="4" t="s">
        <v>1191</v>
      </c>
      <c r="D2324" s="79" t="s">
        <v>1192</v>
      </c>
      <c r="E2324" s="89">
        <v>6136</v>
      </c>
      <c r="F2324" s="79"/>
      <c r="G2324" s="75" t="s">
        <v>1906</v>
      </c>
      <c r="H2324" s="13" t="s">
        <v>202</v>
      </c>
      <c r="I2324" s="14">
        <v>4400</v>
      </c>
      <c r="J2324" s="14">
        <f t="shared" si="6196"/>
        <v>4400</v>
      </c>
      <c r="K2324" s="14">
        <v>4400</v>
      </c>
      <c r="L2324" s="14">
        <f t="shared" si="6199"/>
        <v>0</v>
      </c>
      <c r="M2324" s="14">
        <v>0</v>
      </c>
      <c r="N2324" s="14">
        <v>0</v>
      </c>
      <c r="O2324" s="14">
        <v>0</v>
      </c>
      <c r="P2324" s="14">
        <v>0</v>
      </c>
      <c r="Q2324" s="14">
        <v>0</v>
      </c>
      <c r="R2324" s="14">
        <v>0</v>
      </c>
      <c r="S2324" s="14"/>
      <c r="T2324" s="14"/>
      <c r="U2324" s="14"/>
      <c r="V2324" s="14"/>
      <c r="W2324" s="14"/>
      <c r="X2324" s="14">
        <f t="shared" si="6111"/>
        <v>0</v>
      </c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>
        <v>0</v>
      </c>
      <c r="AI2324" s="14">
        <v>0</v>
      </c>
      <c r="AJ2324" s="14">
        <v>0</v>
      </c>
      <c r="AK2324" s="14"/>
      <c r="AL2324" s="14"/>
      <c r="AM2324" s="14"/>
      <c r="AN2324" s="14"/>
      <c r="AO2324" s="14"/>
      <c r="AP2324" s="14">
        <f t="shared" si="6112"/>
        <v>0</v>
      </c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>
        <v>0</v>
      </c>
      <c r="BA2324" s="14">
        <v>0</v>
      </c>
      <c r="BB2324" s="14">
        <v>0</v>
      </c>
      <c r="BC2324" s="14"/>
      <c r="BD2324" s="14"/>
      <c r="BE2324" s="14"/>
      <c r="BF2324" s="14"/>
      <c r="BG2324" s="14"/>
      <c r="BH2324" s="14">
        <f t="shared" si="6113"/>
        <v>0</v>
      </c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>
        <v>0</v>
      </c>
      <c r="BS2324" s="14">
        <v>0</v>
      </c>
      <c r="BT2324" s="14">
        <v>4400</v>
      </c>
      <c r="BU2324" s="14">
        <v>4400</v>
      </c>
      <c r="BV2324" s="14">
        <v>2190</v>
      </c>
      <c r="BW2324" s="14">
        <f t="shared" si="6231"/>
        <v>1095</v>
      </c>
      <c r="BX2324" s="14">
        <v>365</v>
      </c>
      <c r="BY2324" s="14">
        <v>365</v>
      </c>
      <c r="BZ2324" s="14">
        <v>365</v>
      </c>
      <c r="CA2324" s="14">
        <f t="shared" si="6197"/>
        <v>3285</v>
      </c>
      <c r="CB2324" s="122">
        <f t="shared" si="6208"/>
        <v>74.659090909090907</v>
      </c>
    </row>
    <row r="2325" spans="1:80" x14ac:dyDescent="0.25">
      <c r="A2325" s="4" t="s">
        <v>928</v>
      </c>
      <c r="B2325" s="4" t="s">
        <v>88</v>
      </c>
      <c r="C2325" s="4" t="s">
        <v>1191</v>
      </c>
      <c r="D2325" s="79" t="s">
        <v>1192</v>
      </c>
      <c r="E2325" s="89">
        <v>6137</v>
      </c>
      <c r="F2325" s="79"/>
      <c r="G2325" s="75" t="s">
        <v>1906</v>
      </c>
      <c r="H2325" s="13" t="s">
        <v>204</v>
      </c>
      <c r="I2325" s="14">
        <v>6000</v>
      </c>
      <c r="J2325" s="14">
        <f t="shared" si="6196"/>
        <v>6000</v>
      </c>
      <c r="K2325" s="14">
        <v>6000</v>
      </c>
      <c r="L2325" s="14">
        <f t="shared" si="6199"/>
        <v>0</v>
      </c>
      <c r="M2325" s="14">
        <v>0</v>
      </c>
      <c r="N2325" s="14">
        <v>0</v>
      </c>
      <c r="O2325" s="14">
        <v>0</v>
      </c>
      <c r="P2325" s="14">
        <v>0</v>
      </c>
      <c r="Q2325" s="14">
        <v>0</v>
      </c>
      <c r="R2325" s="14">
        <v>0</v>
      </c>
      <c r="S2325" s="14"/>
      <c r="T2325" s="14"/>
      <c r="U2325" s="14"/>
      <c r="V2325" s="14"/>
      <c r="W2325" s="14"/>
      <c r="X2325" s="14">
        <f t="shared" si="6111"/>
        <v>0</v>
      </c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>
        <v>0</v>
      </c>
      <c r="AI2325" s="14">
        <v>0</v>
      </c>
      <c r="AJ2325" s="14">
        <v>0</v>
      </c>
      <c r="AK2325" s="14"/>
      <c r="AL2325" s="14"/>
      <c r="AM2325" s="14"/>
      <c r="AN2325" s="14"/>
      <c r="AO2325" s="14"/>
      <c r="AP2325" s="14">
        <f t="shared" si="6112"/>
        <v>0</v>
      </c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>
        <v>0</v>
      </c>
      <c r="BA2325" s="14">
        <v>0</v>
      </c>
      <c r="BB2325" s="14">
        <v>0</v>
      </c>
      <c r="BC2325" s="14"/>
      <c r="BD2325" s="14"/>
      <c r="BE2325" s="14"/>
      <c r="BF2325" s="14"/>
      <c r="BG2325" s="14"/>
      <c r="BH2325" s="14">
        <f t="shared" si="6113"/>
        <v>0</v>
      </c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>
        <v>0</v>
      </c>
      <c r="BS2325" s="14">
        <v>0</v>
      </c>
      <c r="BT2325" s="14">
        <v>6000</v>
      </c>
      <c r="BU2325" s="14">
        <v>6000</v>
      </c>
      <c r="BV2325" s="14">
        <v>3100</v>
      </c>
      <c r="BW2325" s="14">
        <f t="shared" si="6231"/>
        <v>1500</v>
      </c>
      <c r="BX2325" s="14">
        <v>500</v>
      </c>
      <c r="BY2325" s="14">
        <v>500</v>
      </c>
      <c r="BZ2325" s="14">
        <v>500</v>
      </c>
      <c r="CA2325" s="14">
        <f t="shared" si="6197"/>
        <v>4600</v>
      </c>
      <c r="CB2325" s="122">
        <f t="shared" si="6208"/>
        <v>76.666666666666671</v>
      </c>
    </row>
    <row r="2326" spans="1:80" x14ac:dyDescent="0.25">
      <c r="A2326" s="1" t="s">
        <v>928</v>
      </c>
      <c r="B2326" s="1" t="s">
        <v>88</v>
      </c>
      <c r="C2326" s="1" t="s">
        <v>1191</v>
      </c>
      <c r="D2326" s="82" t="s">
        <v>1192</v>
      </c>
      <c r="E2326" s="82" t="s">
        <v>50</v>
      </c>
      <c r="F2326" s="79" t="s">
        <v>1</v>
      </c>
      <c r="G2326" s="13" t="s">
        <v>1</v>
      </c>
      <c r="H2326" s="2" t="s">
        <v>51</v>
      </c>
      <c r="I2326" s="12">
        <f>SUM(I2327:I2329)</f>
        <v>45872</v>
      </c>
      <c r="J2326" s="12">
        <f t="shared" si="6196"/>
        <v>37235</v>
      </c>
      <c r="K2326" s="12">
        <f t="shared" ref="K2326" si="6238">SUM(K2327:K2329)</f>
        <v>37235</v>
      </c>
      <c r="L2326" s="12">
        <f t="shared" si="6199"/>
        <v>0</v>
      </c>
      <c r="M2326" s="12">
        <f t="shared" ref="M2326:Q2326" si="6239">SUM(M2327:M2329)</f>
        <v>0</v>
      </c>
      <c r="N2326" s="12">
        <f t="shared" si="6239"/>
        <v>0</v>
      </c>
      <c r="O2326" s="12">
        <f t="shared" si="6239"/>
        <v>0</v>
      </c>
      <c r="P2326" s="12">
        <f t="shared" si="6239"/>
        <v>0</v>
      </c>
      <c r="Q2326" s="12">
        <f t="shared" si="6239"/>
        <v>0</v>
      </c>
      <c r="R2326" s="12">
        <f t="shared" ref="R2326:AG2326" si="6240">SUM(R2327:R2329)</f>
        <v>0</v>
      </c>
      <c r="S2326" s="12">
        <f t="shared" si="6240"/>
        <v>0</v>
      </c>
      <c r="T2326" s="12">
        <f t="shared" si="6240"/>
        <v>0</v>
      </c>
      <c r="U2326" s="12">
        <f t="shared" si="6240"/>
        <v>0</v>
      </c>
      <c r="V2326" s="12">
        <f t="shared" si="6240"/>
        <v>0</v>
      </c>
      <c r="W2326" s="12">
        <f t="shared" si="6240"/>
        <v>0</v>
      </c>
      <c r="X2326" s="12">
        <f t="shared" si="6240"/>
        <v>0</v>
      </c>
      <c r="Y2326" s="12">
        <f t="shared" si="6240"/>
        <v>0</v>
      </c>
      <c r="Z2326" s="12">
        <f t="shared" si="6240"/>
        <v>0</v>
      </c>
      <c r="AA2326" s="12">
        <f t="shared" si="6240"/>
        <v>0</v>
      </c>
      <c r="AB2326" s="12">
        <f t="shared" si="6240"/>
        <v>0</v>
      </c>
      <c r="AC2326" s="12">
        <f t="shared" si="6240"/>
        <v>0</v>
      </c>
      <c r="AD2326" s="12">
        <f t="shared" si="6240"/>
        <v>0</v>
      </c>
      <c r="AE2326" s="12">
        <f t="shared" si="6240"/>
        <v>0</v>
      </c>
      <c r="AF2326" s="12">
        <f t="shared" si="6240"/>
        <v>0</v>
      </c>
      <c r="AG2326" s="12">
        <f t="shared" si="6240"/>
        <v>0</v>
      </c>
      <c r="AH2326" s="12">
        <v>0</v>
      </c>
      <c r="AI2326" s="12">
        <v>0</v>
      </c>
      <c r="AJ2326" s="12">
        <f t="shared" ref="AJ2326:AY2326" si="6241">SUM(AJ2327:AJ2329)</f>
        <v>0</v>
      </c>
      <c r="AK2326" s="12">
        <f t="shared" si="6241"/>
        <v>0</v>
      </c>
      <c r="AL2326" s="12">
        <f t="shared" si="6241"/>
        <v>0</v>
      </c>
      <c r="AM2326" s="12">
        <f t="shared" si="6241"/>
        <v>0</v>
      </c>
      <c r="AN2326" s="12">
        <f t="shared" si="6241"/>
        <v>0</v>
      </c>
      <c r="AO2326" s="12">
        <f t="shared" si="6241"/>
        <v>0</v>
      </c>
      <c r="AP2326" s="12">
        <f t="shared" si="6241"/>
        <v>0</v>
      </c>
      <c r="AQ2326" s="12">
        <f t="shared" si="6241"/>
        <v>0</v>
      </c>
      <c r="AR2326" s="12">
        <f t="shared" si="6241"/>
        <v>0</v>
      </c>
      <c r="AS2326" s="12">
        <f t="shared" si="6241"/>
        <v>0</v>
      </c>
      <c r="AT2326" s="12">
        <f t="shared" si="6241"/>
        <v>0</v>
      </c>
      <c r="AU2326" s="12">
        <f t="shared" si="6241"/>
        <v>0</v>
      </c>
      <c r="AV2326" s="12">
        <f t="shared" si="6241"/>
        <v>0</v>
      </c>
      <c r="AW2326" s="12">
        <f t="shared" si="6241"/>
        <v>0</v>
      </c>
      <c r="AX2326" s="12">
        <f t="shared" si="6241"/>
        <v>0</v>
      </c>
      <c r="AY2326" s="12">
        <f t="shared" si="6241"/>
        <v>0</v>
      </c>
      <c r="AZ2326" s="12">
        <v>0</v>
      </c>
      <c r="BA2326" s="12">
        <v>0</v>
      </c>
      <c r="BB2326" s="12">
        <f t="shared" ref="BB2326:BQ2326" si="6242">SUM(BB2327:BB2329)</f>
        <v>0</v>
      </c>
      <c r="BC2326" s="12">
        <f t="shared" si="6242"/>
        <v>0</v>
      </c>
      <c r="BD2326" s="12">
        <f t="shared" si="6242"/>
        <v>0</v>
      </c>
      <c r="BE2326" s="12">
        <f t="shared" si="6242"/>
        <v>0</v>
      </c>
      <c r="BF2326" s="12">
        <f t="shared" si="6242"/>
        <v>0</v>
      </c>
      <c r="BG2326" s="12">
        <f t="shared" si="6242"/>
        <v>0</v>
      </c>
      <c r="BH2326" s="12">
        <f t="shared" si="6242"/>
        <v>0</v>
      </c>
      <c r="BI2326" s="12">
        <f t="shared" si="6242"/>
        <v>0</v>
      </c>
      <c r="BJ2326" s="12">
        <f t="shared" si="6242"/>
        <v>0</v>
      </c>
      <c r="BK2326" s="12">
        <f t="shared" si="6242"/>
        <v>0</v>
      </c>
      <c r="BL2326" s="12">
        <f t="shared" si="6242"/>
        <v>0</v>
      </c>
      <c r="BM2326" s="12">
        <f t="shared" si="6242"/>
        <v>0</v>
      </c>
      <c r="BN2326" s="12">
        <f t="shared" si="6242"/>
        <v>0</v>
      </c>
      <c r="BO2326" s="12">
        <f t="shared" si="6242"/>
        <v>0</v>
      </c>
      <c r="BP2326" s="12">
        <f t="shared" si="6242"/>
        <v>0</v>
      </c>
      <c r="BQ2326" s="12">
        <f t="shared" si="6242"/>
        <v>0</v>
      </c>
      <c r="BR2326" s="12">
        <v>0</v>
      </c>
      <c r="BS2326" s="12">
        <v>0</v>
      </c>
      <c r="BT2326" s="12">
        <f t="shared" ref="BT2326:BZ2326" si="6243">SUM(BT2327:BT2329)</f>
        <v>37647</v>
      </c>
      <c r="BU2326" s="12">
        <f t="shared" si="6243"/>
        <v>37647</v>
      </c>
      <c r="BV2326" s="12">
        <f t="shared" si="6243"/>
        <v>23133</v>
      </c>
      <c r="BW2326" s="12">
        <f t="shared" si="6243"/>
        <v>8770</v>
      </c>
      <c r="BX2326" s="12">
        <f t="shared" si="6243"/>
        <v>3550</v>
      </c>
      <c r="BY2326" s="12">
        <f t="shared" si="6243"/>
        <v>3350</v>
      </c>
      <c r="BZ2326" s="12">
        <f t="shared" si="6243"/>
        <v>1870</v>
      </c>
      <c r="CA2326" s="12">
        <f t="shared" si="6197"/>
        <v>31903</v>
      </c>
      <c r="CB2326" s="124">
        <f t="shared" si="6208"/>
        <v>84.742476160118997</v>
      </c>
    </row>
    <row r="2327" spans="1:80" x14ac:dyDescent="0.25">
      <c r="A2327" s="4" t="s">
        <v>928</v>
      </c>
      <c r="B2327" s="4" t="s">
        <v>88</v>
      </c>
      <c r="C2327" s="4" t="s">
        <v>1191</v>
      </c>
      <c r="D2327" s="79" t="s">
        <v>1192</v>
      </c>
      <c r="E2327" s="89">
        <v>6139</v>
      </c>
      <c r="F2327" s="79"/>
      <c r="G2327" s="75" t="s">
        <v>1906</v>
      </c>
      <c r="H2327" s="13" t="s">
        <v>51</v>
      </c>
      <c r="I2327" s="14">
        <v>24800</v>
      </c>
      <c r="J2327" s="14">
        <f t="shared" si="6196"/>
        <v>15000</v>
      </c>
      <c r="K2327" s="14">
        <v>15000</v>
      </c>
      <c r="L2327" s="14">
        <f t="shared" si="6199"/>
        <v>0</v>
      </c>
      <c r="M2327" s="14">
        <v>0</v>
      </c>
      <c r="N2327" s="14">
        <v>0</v>
      </c>
      <c r="O2327" s="14">
        <v>0</v>
      </c>
      <c r="P2327" s="14">
        <v>0</v>
      </c>
      <c r="Q2327" s="14">
        <v>0</v>
      </c>
      <c r="R2327" s="14">
        <v>0</v>
      </c>
      <c r="S2327" s="14"/>
      <c r="T2327" s="14"/>
      <c r="U2327" s="14"/>
      <c r="V2327" s="14"/>
      <c r="W2327" s="14"/>
      <c r="X2327" s="14">
        <f t="shared" si="6111"/>
        <v>0</v>
      </c>
      <c r="Y2327" s="14"/>
      <c r="Z2327" s="14"/>
      <c r="AA2327" s="14"/>
      <c r="AB2327" s="14"/>
      <c r="AC2327" s="14"/>
      <c r="AD2327" s="14"/>
      <c r="AE2327" s="14"/>
      <c r="AF2327" s="14"/>
      <c r="AG2327" s="14"/>
      <c r="AH2327" s="14">
        <v>0</v>
      </c>
      <c r="AI2327" s="14">
        <v>0</v>
      </c>
      <c r="AJ2327" s="14">
        <v>0</v>
      </c>
      <c r="AK2327" s="14"/>
      <c r="AL2327" s="14"/>
      <c r="AM2327" s="14"/>
      <c r="AN2327" s="14"/>
      <c r="AO2327" s="14"/>
      <c r="AP2327" s="14">
        <f t="shared" si="6112"/>
        <v>0</v>
      </c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>
        <v>0</v>
      </c>
      <c r="BA2327" s="14">
        <v>0</v>
      </c>
      <c r="BB2327" s="14">
        <v>0</v>
      </c>
      <c r="BC2327" s="14"/>
      <c r="BD2327" s="14"/>
      <c r="BE2327" s="14"/>
      <c r="BF2327" s="14"/>
      <c r="BG2327" s="14"/>
      <c r="BH2327" s="14">
        <f t="shared" si="6113"/>
        <v>0</v>
      </c>
      <c r="BI2327" s="14"/>
      <c r="BJ2327" s="14"/>
      <c r="BK2327" s="14"/>
      <c r="BL2327" s="14"/>
      <c r="BM2327" s="14"/>
      <c r="BN2327" s="14"/>
      <c r="BO2327" s="14"/>
      <c r="BP2327" s="14"/>
      <c r="BQ2327" s="14"/>
      <c r="BR2327" s="14">
        <v>0</v>
      </c>
      <c r="BS2327" s="14">
        <v>0</v>
      </c>
      <c r="BT2327" s="14">
        <v>15000</v>
      </c>
      <c r="BU2327" s="14">
        <v>15000</v>
      </c>
      <c r="BV2327" s="14">
        <v>7750</v>
      </c>
      <c r="BW2327" s="14">
        <f t="shared" si="6231"/>
        <v>2700</v>
      </c>
      <c r="BX2327" s="14">
        <v>700</v>
      </c>
      <c r="BY2327" s="14">
        <v>1000</v>
      </c>
      <c r="BZ2327" s="14">
        <v>1000</v>
      </c>
      <c r="CA2327" s="14">
        <f t="shared" si="6197"/>
        <v>10450</v>
      </c>
      <c r="CB2327" s="122">
        <f t="shared" si="6208"/>
        <v>69.666666666666671</v>
      </c>
    </row>
    <row r="2328" spans="1:80" ht="22.5" x14ac:dyDescent="0.25">
      <c r="A2328" s="4" t="s">
        <v>928</v>
      </c>
      <c r="B2328" s="4" t="s">
        <v>88</v>
      </c>
      <c r="C2328" s="4" t="s">
        <v>1191</v>
      </c>
      <c r="D2328" s="79" t="s">
        <v>1192</v>
      </c>
      <c r="E2328" s="89">
        <v>6139</v>
      </c>
      <c r="F2328" s="79" t="s">
        <v>1199</v>
      </c>
      <c r="G2328" s="75" t="s">
        <v>1906</v>
      </c>
      <c r="H2328" s="13" t="s">
        <v>59</v>
      </c>
      <c r="I2328" s="14">
        <v>8072</v>
      </c>
      <c r="J2328" s="14">
        <f t="shared" si="6196"/>
        <v>8235</v>
      </c>
      <c r="K2328" s="14">
        <v>8235</v>
      </c>
      <c r="L2328" s="14">
        <f t="shared" si="6199"/>
        <v>0</v>
      </c>
      <c r="M2328" s="14">
        <v>0</v>
      </c>
      <c r="N2328" s="14">
        <v>0</v>
      </c>
      <c r="O2328" s="14">
        <v>0</v>
      </c>
      <c r="P2328" s="14">
        <v>0</v>
      </c>
      <c r="Q2328" s="14">
        <v>0</v>
      </c>
      <c r="R2328" s="14">
        <v>0</v>
      </c>
      <c r="S2328" s="14"/>
      <c r="T2328" s="14"/>
      <c r="U2328" s="14"/>
      <c r="V2328" s="14"/>
      <c r="W2328" s="14"/>
      <c r="X2328" s="14">
        <f t="shared" si="6111"/>
        <v>0</v>
      </c>
      <c r="Y2328" s="14"/>
      <c r="Z2328" s="14"/>
      <c r="AA2328" s="14"/>
      <c r="AB2328" s="14"/>
      <c r="AC2328" s="14"/>
      <c r="AD2328" s="14"/>
      <c r="AE2328" s="14"/>
      <c r="AF2328" s="14"/>
      <c r="AG2328" s="14"/>
      <c r="AH2328" s="14">
        <v>0</v>
      </c>
      <c r="AI2328" s="14">
        <v>0</v>
      </c>
      <c r="AJ2328" s="14">
        <v>0</v>
      </c>
      <c r="AK2328" s="14"/>
      <c r="AL2328" s="14"/>
      <c r="AM2328" s="14"/>
      <c r="AN2328" s="14"/>
      <c r="AO2328" s="14"/>
      <c r="AP2328" s="14">
        <f t="shared" si="6112"/>
        <v>0</v>
      </c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>
        <v>0</v>
      </c>
      <c r="BA2328" s="14">
        <v>0</v>
      </c>
      <c r="BB2328" s="14">
        <v>0</v>
      </c>
      <c r="BC2328" s="14"/>
      <c r="BD2328" s="14"/>
      <c r="BE2328" s="14"/>
      <c r="BF2328" s="14"/>
      <c r="BG2328" s="14"/>
      <c r="BH2328" s="14">
        <f t="shared" si="6113"/>
        <v>0</v>
      </c>
      <c r="BI2328" s="14"/>
      <c r="BJ2328" s="14"/>
      <c r="BK2328" s="14"/>
      <c r="BL2328" s="14"/>
      <c r="BM2328" s="14"/>
      <c r="BN2328" s="14"/>
      <c r="BO2328" s="14"/>
      <c r="BP2328" s="14"/>
      <c r="BQ2328" s="14"/>
      <c r="BR2328" s="14">
        <v>0</v>
      </c>
      <c r="BS2328" s="14">
        <v>0</v>
      </c>
      <c r="BT2328" s="14">
        <v>8647</v>
      </c>
      <c r="BU2328" s="14">
        <v>8647</v>
      </c>
      <c r="BV2328" s="14">
        <v>4883</v>
      </c>
      <c r="BW2328" s="14">
        <f t="shared" si="6231"/>
        <v>2570</v>
      </c>
      <c r="BX2328" s="14">
        <v>850</v>
      </c>
      <c r="BY2328" s="14">
        <v>850</v>
      </c>
      <c r="BZ2328" s="14">
        <v>870</v>
      </c>
      <c r="CA2328" s="14">
        <f t="shared" si="6197"/>
        <v>7453</v>
      </c>
      <c r="CB2328" s="122">
        <f t="shared" si="6208"/>
        <v>86.19174280097144</v>
      </c>
    </row>
    <row r="2329" spans="1:80" ht="22.5" x14ac:dyDescent="0.25">
      <c r="A2329" s="4" t="s">
        <v>928</v>
      </c>
      <c r="B2329" s="4" t="s">
        <v>88</v>
      </c>
      <c r="C2329" s="4" t="s">
        <v>1191</v>
      </c>
      <c r="D2329" s="79" t="s">
        <v>1192</v>
      </c>
      <c r="E2329" s="89">
        <v>6139</v>
      </c>
      <c r="F2329" s="79" t="s">
        <v>1200</v>
      </c>
      <c r="G2329" s="75" t="s">
        <v>1906</v>
      </c>
      <c r="H2329" s="13" t="s">
        <v>65</v>
      </c>
      <c r="I2329" s="14">
        <v>13000</v>
      </c>
      <c r="J2329" s="14">
        <f t="shared" si="6196"/>
        <v>14000</v>
      </c>
      <c r="K2329" s="14">
        <v>14000</v>
      </c>
      <c r="L2329" s="14">
        <f t="shared" si="6199"/>
        <v>0</v>
      </c>
      <c r="M2329" s="14">
        <v>0</v>
      </c>
      <c r="N2329" s="14">
        <v>0</v>
      </c>
      <c r="O2329" s="14">
        <v>0</v>
      </c>
      <c r="P2329" s="14">
        <v>0</v>
      </c>
      <c r="Q2329" s="14">
        <v>0</v>
      </c>
      <c r="R2329" s="14">
        <v>0</v>
      </c>
      <c r="S2329" s="14"/>
      <c r="T2329" s="14"/>
      <c r="U2329" s="14"/>
      <c r="V2329" s="14"/>
      <c r="W2329" s="14"/>
      <c r="X2329" s="14">
        <f t="shared" si="6111"/>
        <v>0</v>
      </c>
      <c r="Y2329" s="14"/>
      <c r="Z2329" s="14"/>
      <c r="AA2329" s="14"/>
      <c r="AB2329" s="14"/>
      <c r="AC2329" s="14"/>
      <c r="AD2329" s="14"/>
      <c r="AE2329" s="14"/>
      <c r="AF2329" s="14"/>
      <c r="AG2329" s="14"/>
      <c r="AH2329" s="14">
        <v>0</v>
      </c>
      <c r="AI2329" s="14">
        <v>0</v>
      </c>
      <c r="AJ2329" s="14">
        <v>0</v>
      </c>
      <c r="AK2329" s="14"/>
      <c r="AL2329" s="14"/>
      <c r="AM2329" s="14"/>
      <c r="AN2329" s="14"/>
      <c r="AO2329" s="14"/>
      <c r="AP2329" s="14">
        <f t="shared" si="6112"/>
        <v>0</v>
      </c>
      <c r="AQ2329" s="14"/>
      <c r="AR2329" s="14"/>
      <c r="AS2329" s="14"/>
      <c r="AT2329" s="14"/>
      <c r="AU2329" s="14"/>
      <c r="AV2329" s="14"/>
      <c r="AW2329" s="14"/>
      <c r="AX2329" s="14"/>
      <c r="AY2329" s="14"/>
      <c r="AZ2329" s="14">
        <v>0</v>
      </c>
      <c r="BA2329" s="14">
        <v>0</v>
      </c>
      <c r="BB2329" s="14">
        <v>0</v>
      </c>
      <c r="BC2329" s="14"/>
      <c r="BD2329" s="14"/>
      <c r="BE2329" s="14"/>
      <c r="BF2329" s="14"/>
      <c r="BG2329" s="14"/>
      <c r="BH2329" s="14">
        <f t="shared" si="6113"/>
        <v>0</v>
      </c>
      <c r="BI2329" s="14"/>
      <c r="BJ2329" s="14"/>
      <c r="BK2329" s="14"/>
      <c r="BL2329" s="14"/>
      <c r="BM2329" s="14"/>
      <c r="BN2329" s="14"/>
      <c r="BO2329" s="14"/>
      <c r="BP2329" s="14"/>
      <c r="BQ2329" s="14"/>
      <c r="BR2329" s="14">
        <v>0</v>
      </c>
      <c r="BS2329" s="14">
        <v>0</v>
      </c>
      <c r="BT2329" s="14">
        <v>14000</v>
      </c>
      <c r="BU2329" s="14">
        <v>14000</v>
      </c>
      <c r="BV2329" s="14">
        <v>10500</v>
      </c>
      <c r="BW2329" s="14">
        <f t="shared" si="6231"/>
        <v>3500</v>
      </c>
      <c r="BX2329" s="14">
        <v>2000</v>
      </c>
      <c r="BY2329" s="14">
        <v>1500</v>
      </c>
      <c r="BZ2329" s="14"/>
      <c r="CA2329" s="14">
        <f t="shared" si="6197"/>
        <v>14000</v>
      </c>
      <c r="CB2329" s="122">
        <f t="shared" si="6208"/>
        <v>100</v>
      </c>
    </row>
    <row r="2330" spans="1:80" ht="22.5" x14ac:dyDescent="0.25">
      <c r="A2330" s="1" t="s">
        <v>1</v>
      </c>
      <c r="B2330" s="1" t="s">
        <v>1</v>
      </c>
      <c r="C2330" s="1" t="s">
        <v>1</v>
      </c>
      <c r="D2330" s="78" t="s">
        <v>1</v>
      </c>
      <c r="E2330" s="78" t="s">
        <v>1</v>
      </c>
      <c r="F2330" s="78" t="s">
        <v>1</v>
      </c>
      <c r="G2330" s="2" t="s">
        <v>1</v>
      </c>
      <c r="H2330" s="10" t="s">
        <v>66</v>
      </c>
      <c r="I2330" s="11">
        <f>SUM(I2331)</f>
        <v>100</v>
      </c>
      <c r="J2330" s="11">
        <f t="shared" si="6196"/>
        <v>100</v>
      </c>
      <c r="K2330" s="11">
        <f t="shared" ref="K2330:Q2331" si="6244">SUM(K2331)</f>
        <v>100</v>
      </c>
      <c r="L2330" s="11">
        <f t="shared" si="6199"/>
        <v>0</v>
      </c>
      <c r="M2330" s="11">
        <f t="shared" si="6244"/>
        <v>0</v>
      </c>
      <c r="N2330" s="11">
        <f t="shared" si="6244"/>
        <v>0</v>
      </c>
      <c r="O2330" s="11">
        <f t="shared" si="6244"/>
        <v>0</v>
      </c>
      <c r="P2330" s="11">
        <f t="shared" si="6244"/>
        <v>0</v>
      </c>
      <c r="Q2330" s="11">
        <f t="shared" si="6244"/>
        <v>0</v>
      </c>
      <c r="R2330" s="11">
        <f t="shared" ref="R2330:AG2331" si="6245">SUM(R2331)</f>
        <v>0</v>
      </c>
      <c r="S2330" s="11">
        <f t="shared" si="6245"/>
        <v>0</v>
      </c>
      <c r="T2330" s="11">
        <f t="shared" si="6245"/>
        <v>0</v>
      </c>
      <c r="U2330" s="11">
        <f t="shared" si="6245"/>
        <v>0</v>
      </c>
      <c r="V2330" s="11">
        <f t="shared" si="6245"/>
        <v>0</v>
      </c>
      <c r="W2330" s="11">
        <f t="shared" si="6245"/>
        <v>0</v>
      </c>
      <c r="X2330" s="11">
        <f t="shared" si="6245"/>
        <v>0</v>
      </c>
      <c r="Y2330" s="11">
        <f t="shared" si="6245"/>
        <v>0</v>
      </c>
      <c r="Z2330" s="11">
        <f t="shared" si="6245"/>
        <v>0</v>
      </c>
      <c r="AA2330" s="11">
        <f t="shared" si="6245"/>
        <v>0</v>
      </c>
      <c r="AB2330" s="11">
        <f t="shared" si="6245"/>
        <v>0</v>
      </c>
      <c r="AC2330" s="11">
        <f t="shared" si="6245"/>
        <v>0</v>
      </c>
      <c r="AD2330" s="11">
        <f t="shared" si="6245"/>
        <v>0</v>
      </c>
      <c r="AE2330" s="11">
        <f t="shared" si="6245"/>
        <v>0</v>
      </c>
      <c r="AF2330" s="11">
        <f t="shared" si="6245"/>
        <v>0</v>
      </c>
      <c r="AG2330" s="11">
        <f t="shared" si="6245"/>
        <v>0</v>
      </c>
      <c r="AH2330" s="11">
        <v>0</v>
      </c>
      <c r="AI2330" s="11">
        <v>0</v>
      </c>
      <c r="AJ2330" s="11">
        <f t="shared" ref="AJ2330:AY2331" si="6246">SUM(AJ2331)</f>
        <v>0</v>
      </c>
      <c r="AK2330" s="11">
        <f t="shared" si="6246"/>
        <v>0</v>
      </c>
      <c r="AL2330" s="11">
        <f t="shared" si="6246"/>
        <v>0</v>
      </c>
      <c r="AM2330" s="11">
        <f t="shared" si="6246"/>
        <v>0</v>
      </c>
      <c r="AN2330" s="11">
        <f t="shared" si="6246"/>
        <v>0</v>
      </c>
      <c r="AO2330" s="11">
        <f t="shared" si="6246"/>
        <v>0</v>
      </c>
      <c r="AP2330" s="11">
        <f t="shared" si="6246"/>
        <v>0</v>
      </c>
      <c r="AQ2330" s="11">
        <f t="shared" si="6246"/>
        <v>0</v>
      </c>
      <c r="AR2330" s="11">
        <f t="shared" si="6246"/>
        <v>0</v>
      </c>
      <c r="AS2330" s="11">
        <f t="shared" si="6246"/>
        <v>0</v>
      </c>
      <c r="AT2330" s="11">
        <f t="shared" si="6246"/>
        <v>0</v>
      </c>
      <c r="AU2330" s="11">
        <f t="shared" si="6246"/>
        <v>0</v>
      </c>
      <c r="AV2330" s="11">
        <f t="shared" si="6246"/>
        <v>0</v>
      </c>
      <c r="AW2330" s="11">
        <f t="shared" si="6246"/>
        <v>0</v>
      </c>
      <c r="AX2330" s="11">
        <f t="shared" si="6246"/>
        <v>0</v>
      </c>
      <c r="AY2330" s="11">
        <f t="shared" si="6246"/>
        <v>0</v>
      </c>
      <c r="AZ2330" s="11">
        <v>0</v>
      </c>
      <c r="BA2330" s="11">
        <v>0</v>
      </c>
      <c r="BB2330" s="11">
        <f t="shared" ref="BB2330:BQ2331" si="6247">SUM(BB2331)</f>
        <v>0</v>
      </c>
      <c r="BC2330" s="11">
        <f t="shared" si="6247"/>
        <v>0</v>
      </c>
      <c r="BD2330" s="11">
        <f t="shared" si="6247"/>
        <v>0</v>
      </c>
      <c r="BE2330" s="11">
        <f t="shared" si="6247"/>
        <v>0</v>
      </c>
      <c r="BF2330" s="11">
        <f t="shared" si="6247"/>
        <v>0</v>
      </c>
      <c r="BG2330" s="11">
        <f t="shared" si="6247"/>
        <v>0</v>
      </c>
      <c r="BH2330" s="11">
        <f t="shared" si="6247"/>
        <v>0</v>
      </c>
      <c r="BI2330" s="11">
        <f t="shared" si="6247"/>
        <v>0</v>
      </c>
      <c r="BJ2330" s="11">
        <f t="shared" si="6247"/>
        <v>0</v>
      </c>
      <c r="BK2330" s="11">
        <f t="shared" si="6247"/>
        <v>0</v>
      </c>
      <c r="BL2330" s="11">
        <f t="shared" si="6247"/>
        <v>0</v>
      </c>
      <c r="BM2330" s="11">
        <f t="shared" si="6247"/>
        <v>0</v>
      </c>
      <c r="BN2330" s="11">
        <f t="shared" si="6247"/>
        <v>0</v>
      </c>
      <c r="BO2330" s="11">
        <f t="shared" si="6247"/>
        <v>0</v>
      </c>
      <c r="BP2330" s="11">
        <f t="shared" si="6247"/>
        <v>0</v>
      </c>
      <c r="BQ2330" s="11">
        <f t="shared" si="6247"/>
        <v>0</v>
      </c>
      <c r="BR2330" s="11">
        <v>0</v>
      </c>
      <c r="BS2330" s="11">
        <v>0</v>
      </c>
      <c r="BT2330" s="11">
        <f t="shared" ref="BT2330:BZ2331" si="6248">SUM(BT2331)</f>
        <v>100</v>
      </c>
      <c r="BU2330" s="11">
        <f t="shared" si="6248"/>
        <v>100</v>
      </c>
      <c r="BV2330" s="11">
        <f t="shared" si="6248"/>
        <v>0</v>
      </c>
      <c r="BW2330" s="11">
        <f t="shared" si="6248"/>
        <v>0</v>
      </c>
      <c r="BX2330" s="11">
        <f t="shared" si="6248"/>
        <v>0</v>
      </c>
      <c r="BY2330" s="11">
        <f t="shared" si="6248"/>
        <v>0</v>
      </c>
      <c r="BZ2330" s="11">
        <f t="shared" si="6248"/>
        <v>0</v>
      </c>
      <c r="CA2330" s="11">
        <f t="shared" si="6197"/>
        <v>0</v>
      </c>
      <c r="CB2330" s="123">
        <f t="shared" si="6208"/>
        <v>0</v>
      </c>
    </row>
    <row r="2331" spans="1:80" x14ac:dyDescent="0.25">
      <c r="A2331" s="4" t="s">
        <v>928</v>
      </c>
      <c r="B2331" s="4" t="s">
        <v>88</v>
      </c>
      <c r="C2331" s="4" t="s">
        <v>1191</v>
      </c>
      <c r="D2331" s="79" t="s">
        <v>1192</v>
      </c>
      <c r="E2331" s="78" t="s">
        <v>67</v>
      </c>
      <c r="F2331" s="78" t="s">
        <v>1</v>
      </c>
      <c r="G2331" s="2" t="s">
        <v>1</v>
      </c>
      <c r="H2331" s="2" t="s">
        <v>68</v>
      </c>
      <c r="I2331" s="12">
        <f>SUM(I2332)</f>
        <v>100</v>
      </c>
      <c r="J2331" s="12">
        <f t="shared" si="6196"/>
        <v>100</v>
      </c>
      <c r="K2331" s="12">
        <f t="shared" si="6244"/>
        <v>100</v>
      </c>
      <c r="L2331" s="12">
        <f t="shared" si="6199"/>
        <v>0</v>
      </c>
      <c r="M2331" s="12">
        <f t="shared" si="6244"/>
        <v>0</v>
      </c>
      <c r="N2331" s="12">
        <f t="shared" si="6244"/>
        <v>0</v>
      </c>
      <c r="O2331" s="12">
        <f t="shared" si="6244"/>
        <v>0</v>
      </c>
      <c r="P2331" s="12">
        <f t="shared" si="6244"/>
        <v>0</v>
      </c>
      <c r="Q2331" s="12">
        <f t="shared" si="6244"/>
        <v>0</v>
      </c>
      <c r="R2331" s="12">
        <f t="shared" si="6245"/>
        <v>0</v>
      </c>
      <c r="S2331" s="12">
        <f t="shared" ref="S2331:AG2331" si="6249">SUM(S2332)</f>
        <v>0</v>
      </c>
      <c r="T2331" s="12">
        <f t="shared" si="6249"/>
        <v>0</v>
      </c>
      <c r="U2331" s="12">
        <f t="shared" si="6249"/>
        <v>0</v>
      </c>
      <c r="V2331" s="12">
        <f t="shared" si="6249"/>
        <v>0</v>
      </c>
      <c r="W2331" s="12">
        <f t="shared" si="6249"/>
        <v>0</v>
      </c>
      <c r="X2331" s="12">
        <f t="shared" si="6249"/>
        <v>0</v>
      </c>
      <c r="Y2331" s="12">
        <f t="shared" si="6249"/>
        <v>0</v>
      </c>
      <c r="Z2331" s="12">
        <f t="shared" si="6249"/>
        <v>0</v>
      </c>
      <c r="AA2331" s="12">
        <f t="shared" si="6249"/>
        <v>0</v>
      </c>
      <c r="AB2331" s="12">
        <f t="shared" si="6249"/>
        <v>0</v>
      </c>
      <c r="AC2331" s="12">
        <f t="shared" si="6249"/>
        <v>0</v>
      </c>
      <c r="AD2331" s="12">
        <f t="shared" si="6249"/>
        <v>0</v>
      </c>
      <c r="AE2331" s="12">
        <f t="shared" si="6249"/>
        <v>0</v>
      </c>
      <c r="AF2331" s="12">
        <f t="shared" si="6249"/>
        <v>0</v>
      </c>
      <c r="AG2331" s="12">
        <f t="shared" si="6249"/>
        <v>0</v>
      </c>
      <c r="AH2331" s="12">
        <v>0</v>
      </c>
      <c r="AI2331" s="12">
        <v>0</v>
      </c>
      <c r="AJ2331" s="12">
        <f t="shared" si="6246"/>
        <v>0</v>
      </c>
      <c r="AK2331" s="12">
        <f t="shared" ref="AK2331:AY2331" si="6250">SUM(AK2332)</f>
        <v>0</v>
      </c>
      <c r="AL2331" s="12">
        <f t="shared" si="6250"/>
        <v>0</v>
      </c>
      <c r="AM2331" s="12">
        <f t="shared" si="6250"/>
        <v>0</v>
      </c>
      <c r="AN2331" s="12">
        <f t="shared" si="6250"/>
        <v>0</v>
      </c>
      <c r="AO2331" s="12">
        <f t="shared" si="6250"/>
        <v>0</v>
      </c>
      <c r="AP2331" s="12">
        <f t="shared" si="6250"/>
        <v>0</v>
      </c>
      <c r="AQ2331" s="12">
        <f t="shared" si="6250"/>
        <v>0</v>
      </c>
      <c r="AR2331" s="12">
        <f t="shared" si="6250"/>
        <v>0</v>
      </c>
      <c r="AS2331" s="12">
        <f t="shared" si="6250"/>
        <v>0</v>
      </c>
      <c r="AT2331" s="12">
        <f t="shared" si="6250"/>
        <v>0</v>
      </c>
      <c r="AU2331" s="12">
        <f t="shared" si="6250"/>
        <v>0</v>
      </c>
      <c r="AV2331" s="12">
        <f t="shared" si="6250"/>
        <v>0</v>
      </c>
      <c r="AW2331" s="12">
        <f t="shared" si="6250"/>
        <v>0</v>
      </c>
      <c r="AX2331" s="12">
        <f t="shared" si="6250"/>
        <v>0</v>
      </c>
      <c r="AY2331" s="12">
        <f t="shared" si="6250"/>
        <v>0</v>
      </c>
      <c r="AZ2331" s="12">
        <v>0</v>
      </c>
      <c r="BA2331" s="12">
        <v>0</v>
      </c>
      <c r="BB2331" s="12">
        <f t="shared" si="6247"/>
        <v>0</v>
      </c>
      <c r="BC2331" s="12">
        <f t="shared" ref="BC2331:BQ2331" si="6251">SUM(BC2332)</f>
        <v>0</v>
      </c>
      <c r="BD2331" s="12">
        <f t="shared" si="6251"/>
        <v>0</v>
      </c>
      <c r="BE2331" s="12">
        <f t="shared" si="6251"/>
        <v>0</v>
      </c>
      <c r="BF2331" s="12">
        <f t="shared" si="6251"/>
        <v>0</v>
      </c>
      <c r="BG2331" s="12">
        <f t="shared" si="6251"/>
        <v>0</v>
      </c>
      <c r="BH2331" s="12">
        <f t="shared" si="6251"/>
        <v>0</v>
      </c>
      <c r="BI2331" s="12">
        <f t="shared" si="6251"/>
        <v>0</v>
      </c>
      <c r="BJ2331" s="12">
        <f t="shared" si="6251"/>
        <v>0</v>
      </c>
      <c r="BK2331" s="12">
        <f t="shared" si="6251"/>
        <v>0</v>
      </c>
      <c r="BL2331" s="12">
        <f t="shared" si="6251"/>
        <v>0</v>
      </c>
      <c r="BM2331" s="12">
        <f t="shared" si="6251"/>
        <v>0</v>
      </c>
      <c r="BN2331" s="12">
        <f t="shared" si="6251"/>
        <v>0</v>
      </c>
      <c r="BO2331" s="12">
        <f t="shared" si="6251"/>
        <v>0</v>
      </c>
      <c r="BP2331" s="12">
        <f t="shared" si="6251"/>
        <v>0</v>
      </c>
      <c r="BQ2331" s="12">
        <f t="shared" si="6251"/>
        <v>0</v>
      </c>
      <c r="BR2331" s="12">
        <v>0</v>
      </c>
      <c r="BS2331" s="12">
        <v>0</v>
      </c>
      <c r="BT2331" s="12">
        <f t="shared" si="6248"/>
        <v>100</v>
      </c>
      <c r="BU2331" s="12">
        <f t="shared" si="6248"/>
        <v>100</v>
      </c>
      <c r="BV2331" s="12">
        <f t="shared" si="6248"/>
        <v>0</v>
      </c>
      <c r="BW2331" s="12">
        <f t="shared" si="6248"/>
        <v>0</v>
      </c>
      <c r="BX2331" s="12">
        <f t="shared" si="6248"/>
        <v>0</v>
      </c>
      <c r="BY2331" s="12">
        <f t="shared" si="6248"/>
        <v>0</v>
      </c>
      <c r="BZ2331" s="12">
        <f t="shared" si="6248"/>
        <v>0</v>
      </c>
      <c r="CA2331" s="12">
        <f t="shared" si="6197"/>
        <v>0</v>
      </c>
      <c r="CB2331" s="124">
        <f t="shared" si="6208"/>
        <v>0</v>
      </c>
    </row>
    <row r="2332" spans="1:80" x14ac:dyDescent="0.25">
      <c r="A2332" s="4" t="s">
        <v>928</v>
      </c>
      <c r="B2332" s="4" t="s">
        <v>88</v>
      </c>
      <c r="C2332" s="4" t="s">
        <v>1191</v>
      </c>
      <c r="D2332" s="79" t="s">
        <v>1192</v>
      </c>
      <c r="E2332" s="89">
        <v>6148</v>
      </c>
      <c r="F2332" s="79"/>
      <c r="G2332" s="75" t="s">
        <v>1906</v>
      </c>
      <c r="H2332" s="13" t="s">
        <v>76</v>
      </c>
      <c r="I2332" s="14">
        <v>100</v>
      </c>
      <c r="J2332" s="14">
        <f t="shared" si="6196"/>
        <v>100</v>
      </c>
      <c r="K2332" s="14">
        <v>100</v>
      </c>
      <c r="L2332" s="14">
        <f t="shared" si="6199"/>
        <v>0</v>
      </c>
      <c r="M2332" s="14">
        <v>0</v>
      </c>
      <c r="N2332" s="14">
        <v>0</v>
      </c>
      <c r="O2332" s="14">
        <v>0</v>
      </c>
      <c r="P2332" s="14">
        <v>0</v>
      </c>
      <c r="Q2332" s="14">
        <v>0</v>
      </c>
      <c r="R2332" s="14">
        <v>0</v>
      </c>
      <c r="S2332" s="14"/>
      <c r="T2332" s="14"/>
      <c r="U2332" s="14"/>
      <c r="V2332" s="14"/>
      <c r="W2332" s="14"/>
      <c r="X2332" s="14">
        <f t="shared" ref="X2332:X2392" si="6252">R2332+S2332+T2332+U2332+V2332+W2332</f>
        <v>0</v>
      </c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>
        <v>0</v>
      </c>
      <c r="AI2332" s="14">
        <v>0</v>
      </c>
      <c r="AJ2332" s="14">
        <v>0</v>
      </c>
      <c r="AK2332" s="14"/>
      <c r="AL2332" s="14"/>
      <c r="AM2332" s="14"/>
      <c r="AN2332" s="14"/>
      <c r="AO2332" s="14"/>
      <c r="AP2332" s="14">
        <f t="shared" ref="AP2332:AP2392" si="6253">AJ2332+AK2332+AL2332+AM2332+AN2332+AO2332</f>
        <v>0</v>
      </c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>
        <v>0</v>
      </c>
      <c r="BA2332" s="14">
        <v>0</v>
      </c>
      <c r="BB2332" s="14">
        <v>0</v>
      </c>
      <c r="BC2332" s="14"/>
      <c r="BD2332" s="14"/>
      <c r="BE2332" s="14"/>
      <c r="BF2332" s="14"/>
      <c r="BG2332" s="14"/>
      <c r="BH2332" s="14">
        <f t="shared" ref="BH2332:BH2392" si="6254">BB2332+BC2332+BD2332+BE2332+BF2332+BG2332</f>
        <v>0</v>
      </c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>
        <v>0</v>
      </c>
      <c r="BS2332" s="14">
        <v>0</v>
      </c>
      <c r="BT2332" s="14">
        <v>100</v>
      </c>
      <c r="BU2332" s="14">
        <v>100</v>
      </c>
      <c r="BV2332" s="14">
        <v>0</v>
      </c>
      <c r="BW2332" s="14">
        <f t="shared" si="6231"/>
        <v>0</v>
      </c>
      <c r="BX2332" s="14"/>
      <c r="BY2332" s="14"/>
      <c r="BZ2332" s="14"/>
      <c r="CA2332" s="14">
        <f t="shared" si="6197"/>
        <v>0</v>
      </c>
      <c r="CB2332" s="122">
        <f t="shared" si="6208"/>
        <v>0</v>
      </c>
    </row>
    <row r="2333" spans="1:80" ht="22.5" x14ac:dyDescent="0.25">
      <c r="A2333" s="1" t="s">
        <v>1</v>
      </c>
      <c r="B2333" s="1" t="s">
        <v>1</v>
      </c>
      <c r="C2333" s="1" t="s">
        <v>1</v>
      </c>
      <c r="D2333" s="78" t="s">
        <v>1</v>
      </c>
      <c r="E2333" s="78" t="s">
        <v>1</v>
      </c>
      <c r="F2333" s="78" t="s">
        <v>1</v>
      </c>
      <c r="G2333" s="2" t="s">
        <v>1</v>
      </c>
      <c r="H2333" s="10" t="s">
        <v>77</v>
      </c>
      <c r="I2333" s="11">
        <f>SUM(I2334)</f>
        <v>31000</v>
      </c>
      <c r="J2333" s="11">
        <f t="shared" si="6196"/>
        <v>1000</v>
      </c>
      <c r="K2333" s="11">
        <f t="shared" ref="K2333:Q2333" si="6255">SUM(K2334)</f>
        <v>0</v>
      </c>
      <c r="L2333" s="11">
        <f t="shared" si="6199"/>
        <v>1000</v>
      </c>
      <c r="M2333" s="11">
        <f t="shared" si="6255"/>
        <v>0</v>
      </c>
      <c r="N2333" s="11">
        <f t="shared" si="6255"/>
        <v>0</v>
      </c>
      <c r="O2333" s="11">
        <f t="shared" si="6255"/>
        <v>1000</v>
      </c>
      <c r="P2333" s="11">
        <f t="shared" si="6255"/>
        <v>0</v>
      </c>
      <c r="Q2333" s="11">
        <f t="shared" si="6255"/>
        <v>0</v>
      </c>
      <c r="R2333" s="11">
        <f t="shared" ref="R2333:AG2333" si="6256">SUM(R2334)</f>
        <v>0</v>
      </c>
      <c r="S2333" s="11">
        <f t="shared" si="6256"/>
        <v>0</v>
      </c>
      <c r="T2333" s="11">
        <f t="shared" si="6256"/>
        <v>0</v>
      </c>
      <c r="U2333" s="11">
        <f t="shared" si="6256"/>
        <v>0</v>
      </c>
      <c r="V2333" s="11">
        <f t="shared" si="6256"/>
        <v>0</v>
      </c>
      <c r="W2333" s="11">
        <f t="shared" si="6256"/>
        <v>0</v>
      </c>
      <c r="X2333" s="11">
        <f t="shared" si="6256"/>
        <v>0</v>
      </c>
      <c r="Y2333" s="11">
        <f t="shared" si="6256"/>
        <v>0</v>
      </c>
      <c r="Z2333" s="11">
        <f t="shared" si="6256"/>
        <v>0</v>
      </c>
      <c r="AA2333" s="11">
        <f t="shared" si="6256"/>
        <v>0</v>
      </c>
      <c r="AB2333" s="11">
        <f t="shared" si="6256"/>
        <v>0</v>
      </c>
      <c r="AC2333" s="11">
        <f t="shared" si="6256"/>
        <v>0</v>
      </c>
      <c r="AD2333" s="11">
        <f t="shared" si="6256"/>
        <v>0</v>
      </c>
      <c r="AE2333" s="11">
        <f t="shared" si="6256"/>
        <v>0</v>
      </c>
      <c r="AF2333" s="11">
        <f t="shared" si="6256"/>
        <v>0</v>
      </c>
      <c r="AG2333" s="11">
        <f t="shared" si="6256"/>
        <v>0</v>
      </c>
      <c r="AH2333" s="11">
        <v>0</v>
      </c>
      <c r="AI2333" s="11">
        <v>0</v>
      </c>
      <c r="AJ2333" s="11">
        <f t="shared" ref="AJ2333:AY2333" si="6257">SUM(AJ2334)</f>
        <v>0</v>
      </c>
      <c r="AK2333" s="11">
        <f t="shared" si="6257"/>
        <v>0</v>
      </c>
      <c r="AL2333" s="11">
        <f t="shared" si="6257"/>
        <v>0</v>
      </c>
      <c r="AM2333" s="11">
        <f t="shared" si="6257"/>
        <v>0</v>
      </c>
      <c r="AN2333" s="11">
        <f t="shared" si="6257"/>
        <v>0</v>
      </c>
      <c r="AO2333" s="11">
        <f t="shared" si="6257"/>
        <v>0</v>
      </c>
      <c r="AP2333" s="11">
        <f t="shared" si="6257"/>
        <v>0</v>
      </c>
      <c r="AQ2333" s="11">
        <f t="shared" si="6257"/>
        <v>0</v>
      </c>
      <c r="AR2333" s="11">
        <f t="shared" si="6257"/>
        <v>0</v>
      </c>
      <c r="AS2333" s="11">
        <f t="shared" si="6257"/>
        <v>0</v>
      </c>
      <c r="AT2333" s="11">
        <f t="shared" si="6257"/>
        <v>0</v>
      </c>
      <c r="AU2333" s="11">
        <f t="shared" si="6257"/>
        <v>0</v>
      </c>
      <c r="AV2333" s="11">
        <f t="shared" si="6257"/>
        <v>0</v>
      </c>
      <c r="AW2333" s="11">
        <f t="shared" si="6257"/>
        <v>0</v>
      </c>
      <c r="AX2333" s="11">
        <f t="shared" si="6257"/>
        <v>0</v>
      </c>
      <c r="AY2333" s="11">
        <f t="shared" si="6257"/>
        <v>0</v>
      </c>
      <c r="AZ2333" s="11">
        <v>0</v>
      </c>
      <c r="BA2333" s="11">
        <v>0</v>
      </c>
      <c r="BB2333" s="11">
        <f t="shared" ref="BB2333:BQ2333" si="6258">SUM(BB2334)</f>
        <v>1000</v>
      </c>
      <c r="BC2333" s="11">
        <f t="shared" si="6258"/>
        <v>0</v>
      </c>
      <c r="BD2333" s="11">
        <f t="shared" si="6258"/>
        <v>0</v>
      </c>
      <c r="BE2333" s="11">
        <f t="shared" si="6258"/>
        <v>1000</v>
      </c>
      <c r="BF2333" s="11">
        <f t="shared" si="6258"/>
        <v>0</v>
      </c>
      <c r="BG2333" s="11">
        <f t="shared" si="6258"/>
        <v>0</v>
      </c>
      <c r="BH2333" s="11">
        <f t="shared" si="6258"/>
        <v>2000</v>
      </c>
      <c r="BI2333" s="11">
        <f t="shared" si="6258"/>
        <v>0</v>
      </c>
      <c r="BJ2333" s="11">
        <f t="shared" si="6258"/>
        <v>0</v>
      </c>
      <c r="BK2333" s="11">
        <f t="shared" si="6258"/>
        <v>0</v>
      </c>
      <c r="BL2333" s="11">
        <f t="shared" si="6258"/>
        <v>1000</v>
      </c>
      <c r="BM2333" s="11">
        <f t="shared" si="6258"/>
        <v>0</v>
      </c>
      <c r="BN2333" s="11">
        <f t="shared" si="6258"/>
        <v>0</v>
      </c>
      <c r="BO2333" s="11">
        <f t="shared" si="6258"/>
        <v>0</v>
      </c>
      <c r="BP2333" s="11">
        <f t="shared" si="6258"/>
        <v>0</v>
      </c>
      <c r="BQ2333" s="11">
        <f t="shared" si="6258"/>
        <v>0</v>
      </c>
      <c r="BR2333" s="11">
        <v>1000</v>
      </c>
      <c r="BS2333" s="11">
        <v>1000</v>
      </c>
      <c r="BT2333" s="11">
        <f t="shared" ref="BT2333:BZ2333" si="6259">SUM(BT2334)</f>
        <v>15000</v>
      </c>
      <c r="BU2333" s="11">
        <f t="shared" si="6259"/>
        <v>14000</v>
      </c>
      <c r="BV2333" s="11">
        <f t="shared" si="6259"/>
        <v>14000</v>
      </c>
      <c r="BW2333" s="11">
        <f t="shared" si="6259"/>
        <v>0</v>
      </c>
      <c r="BX2333" s="11">
        <f t="shared" si="6259"/>
        <v>0</v>
      </c>
      <c r="BY2333" s="11">
        <f t="shared" si="6259"/>
        <v>0</v>
      </c>
      <c r="BZ2333" s="11">
        <f t="shared" si="6259"/>
        <v>0</v>
      </c>
      <c r="CA2333" s="11">
        <f t="shared" si="6197"/>
        <v>14000</v>
      </c>
      <c r="CB2333" s="123">
        <f t="shared" si="6208"/>
        <v>100</v>
      </c>
    </row>
    <row r="2334" spans="1:80" x14ac:dyDescent="0.25">
      <c r="A2334" s="4" t="s">
        <v>928</v>
      </c>
      <c r="B2334" s="4" t="s">
        <v>88</v>
      </c>
      <c r="C2334" s="4" t="s">
        <v>1191</v>
      </c>
      <c r="D2334" s="79" t="s">
        <v>1192</v>
      </c>
      <c r="E2334" s="78" t="s">
        <v>78</v>
      </c>
      <c r="F2334" s="78" t="s">
        <v>1</v>
      </c>
      <c r="G2334" s="2" t="s">
        <v>1</v>
      </c>
      <c r="H2334" s="2" t="s">
        <v>79</v>
      </c>
      <c r="I2334" s="12">
        <f>SUM(I2335:I2336)</f>
        <v>31000</v>
      </c>
      <c r="J2334" s="12">
        <f t="shared" si="6196"/>
        <v>1000</v>
      </c>
      <c r="K2334" s="12">
        <f t="shared" ref="K2334" si="6260">SUM(K2335:K2336)</f>
        <v>0</v>
      </c>
      <c r="L2334" s="12">
        <f t="shared" si="6199"/>
        <v>1000</v>
      </c>
      <c r="M2334" s="12">
        <f t="shared" ref="M2334:Q2334" si="6261">SUM(M2335:M2336)</f>
        <v>0</v>
      </c>
      <c r="N2334" s="12">
        <f t="shared" si="6261"/>
        <v>0</v>
      </c>
      <c r="O2334" s="12">
        <f t="shared" si="6261"/>
        <v>1000</v>
      </c>
      <c r="P2334" s="12">
        <f t="shared" si="6261"/>
        <v>0</v>
      </c>
      <c r="Q2334" s="12">
        <f t="shared" si="6261"/>
        <v>0</v>
      </c>
      <c r="R2334" s="12">
        <f t="shared" ref="R2334:AG2334" si="6262">SUM(R2335:R2336)</f>
        <v>0</v>
      </c>
      <c r="S2334" s="12">
        <f t="shared" si="6262"/>
        <v>0</v>
      </c>
      <c r="T2334" s="12">
        <f t="shared" si="6262"/>
        <v>0</v>
      </c>
      <c r="U2334" s="12">
        <f t="shared" si="6262"/>
        <v>0</v>
      </c>
      <c r="V2334" s="12">
        <f t="shared" si="6262"/>
        <v>0</v>
      </c>
      <c r="W2334" s="12">
        <f t="shared" si="6262"/>
        <v>0</v>
      </c>
      <c r="X2334" s="12">
        <f t="shared" ref="X2334" si="6263">SUM(X2335:X2336)</f>
        <v>0</v>
      </c>
      <c r="Y2334" s="12">
        <f t="shared" si="6262"/>
        <v>0</v>
      </c>
      <c r="Z2334" s="12">
        <f t="shared" si="6262"/>
        <v>0</v>
      </c>
      <c r="AA2334" s="12">
        <f t="shared" si="6262"/>
        <v>0</v>
      </c>
      <c r="AB2334" s="12">
        <f t="shared" si="6262"/>
        <v>0</v>
      </c>
      <c r="AC2334" s="12">
        <f t="shared" si="6262"/>
        <v>0</v>
      </c>
      <c r="AD2334" s="12">
        <f t="shared" si="6262"/>
        <v>0</v>
      </c>
      <c r="AE2334" s="12">
        <f t="shared" si="6262"/>
        <v>0</v>
      </c>
      <c r="AF2334" s="12">
        <f t="shared" si="6262"/>
        <v>0</v>
      </c>
      <c r="AG2334" s="12">
        <f t="shared" si="6262"/>
        <v>0</v>
      </c>
      <c r="AH2334" s="12">
        <v>0</v>
      </c>
      <c r="AI2334" s="12">
        <v>0</v>
      </c>
      <c r="AJ2334" s="12">
        <f t="shared" ref="AJ2334:AY2334" si="6264">SUM(AJ2335:AJ2336)</f>
        <v>0</v>
      </c>
      <c r="AK2334" s="12">
        <f t="shared" si="6264"/>
        <v>0</v>
      </c>
      <c r="AL2334" s="12">
        <f t="shared" si="6264"/>
        <v>0</v>
      </c>
      <c r="AM2334" s="12">
        <f t="shared" si="6264"/>
        <v>0</v>
      </c>
      <c r="AN2334" s="12">
        <f t="shared" si="6264"/>
        <v>0</v>
      </c>
      <c r="AO2334" s="12">
        <f t="shared" si="6264"/>
        <v>0</v>
      </c>
      <c r="AP2334" s="12">
        <f t="shared" ref="AP2334" si="6265">SUM(AP2335:AP2336)</f>
        <v>0</v>
      </c>
      <c r="AQ2334" s="12">
        <f t="shared" si="6264"/>
        <v>0</v>
      </c>
      <c r="AR2334" s="12">
        <f t="shared" si="6264"/>
        <v>0</v>
      </c>
      <c r="AS2334" s="12">
        <f t="shared" si="6264"/>
        <v>0</v>
      </c>
      <c r="AT2334" s="12">
        <f t="shared" si="6264"/>
        <v>0</v>
      </c>
      <c r="AU2334" s="12">
        <f t="shared" si="6264"/>
        <v>0</v>
      </c>
      <c r="AV2334" s="12">
        <f t="shared" si="6264"/>
        <v>0</v>
      </c>
      <c r="AW2334" s="12">
        <f t="shared" si="6264"/>
        <v>0</v>
      </c>
      <c r="AX2334" s="12">
        <f t="shared" si="6264"/>
        <v>0</v>
      </c>
      <c r="AY2334" s="12">
        <f t="shared" si="6264"/>
        <v>0</v>
      </c>
      <c r="AZ2334" s="12">
        <v>0</v>
      </c>
      <c r="BA2334" s="12">
        <v>0</v>
      </c>
      <c r="BB2334" s="12">
        <f t="shared" ref="BB2334:BQ2334" si="6266">SUM(BB2335:BB2336)</f>
        <v>1000</v>
      </c>
      <c r="BC2334" s="12">
        <f t="shared" si="6266"/>
        <v>0</v>
      </c>
      <c r="BD2334" s="12">
        <f t="shared" si="6266"/>
        <v>0</v>
      </c>
      <c r="BE2334" s="12">
        <f t="shared" si="6266"/>
        <v>1000</v>
      </c>
      <c r="BF2334" s="12">
        <f t="shared" si="6266"/>
        <v>0</v>
      </c>
      <c r="BG2334" s="12">
        <f t="shared" si="6266"/>
        <v>0</v>
      </c>
      <c r="BH2334" s="12">
        <f t="shared" ref="BH2334" si="6267">SUM(BH2335:BH2336)</f>
        <v>2000</v>
      </c>
      <c r="BI2334" s="12">
        <f t="shared" si="6266"/>
        <v>0</v>
      </c>
      <c r="BJ2334" s="12">
        <f t="shared" si="6266"/>
        <v>0</v>
      </c>
      <c r="BK2334" s="12">
        <f t="shared" si="6266"/>
        <v>0</v>
      </c>
      <c r="BL2334" s="12">
        <f t="shared" si="6266"/>
        <v>1000</v>
      </c>
      <c r="BM2334" s="12">
        <f t="shared" si="6266"/>
        <v>0</v>
      </c>
      <c r="BN2334" s="12">
        <f t="shared" si="6266"/>
        <v>0</v>
      </c>
      <c r="BO2334" s="12">
        <f t="shared" si="6266"/>
        <v>0</v>
      </c>
      <c r="BP2334" s="12">
        <f t="shared" si="6266"/>
        <v>0</v>
      </c>
      <c r="BQ2334" s="12">
        <f t="shared" si="6266"/>
        <v>0</v>
      </c>
      <c r="BR2334" s="12">
        <v>1000</v>
      </c>
      <c r="BS2334" s="12">
        <v>1000</v>
      </c>
      <c r="BT2334" s="12">
        <f t="shared" ref="BT2334:BZ2334" si="6268">SUM(BT2335:BT2336)</f>
        <v>15000</v>
      </c>
      <c r="BU2334" s="12">
        <f t="shared" si="6268"/>
        <v>14000</v>
      </c>
      <c r="BV2334" s="12">
        <f t="shared" si="6268"/>
        <v>14000</v>
      </c>
      <c r="BW2334" s="12">
        <f t="shared" si="6268"/>
        <v>0</v>
      </c>
      <c r="BX2334" s="12">
        <f t="shared" si="6268"/>
        <v>0</v>
      </c>
      <c r="BY2334" s="12">
        <f t="shared" si="6268"/>
        <v>0</v>
      </c>
      <c r="BZ2334" s="12">
        <f t="shared" si="6268"/>
        <v>0</v>
      </c>
      <c r="CA2334" s="12">
        <f t="shared" si="6197"/>
        <v>14000</v>
      </c>
      <c r="CB2334" s="124">
        <f t="shared" si="6208"/>
        <v>100</v>
      </c>
    </row>
    <row r="2335" spans="1:80" x14ac:dyDescent="0.25">
      <c r="A2335" s="4" t="s">
        <v>928</v>
      </c>
      <c r="B2335" s="4" t="s">
        <v>88</v>
      </c>
      <c r="C2335" s="4" t="s">
        <v>1191</v>
      </c>
      <c r="D2335" s="79" t="s">
        <v>1192</v>
      </c>
      <c r="E2335" s="89">
        <v>8213</v>
      </c>
      <c r="F2335" s="79"/>
      <c r="G2335" s="75" t="s">
        <v>1906</v>
      </c>
      <c r="H2335" s="13" t="s">
        <v>81</v>
      </c>
      <c r="I2335" s="14">
        <v>21000</v>
      </c>
      <c r="J2335" s="14">
        <f t="shared" si="6196"/>
        <v>1000</v>
      </c>
      <c r="K2335" s="14">
        <v>0</v>
      </c>
      <c r="L2335" s="14">
        <f t="shared" si="6199"/>
        <v>1000</v>
      </c>
      <c r="M2335" s="14">
        <v>0</v>
      </c>
      <c r="N2335" s="14">
        <v>0</v>
      </c>
      <c r="O2335" s="14">
        <v>1000</v>
      </c>
      <c r="P2335" s="14">
        <v>0</v>
      </c>
      <c r="Q2335" s="14">
        <v>0</v>
      </c>
      <c r="R2335" s="14">
        <v>0</v>
      </c>
      <c r="S2335" s="14"/>
      <c r="T2335" s="14"/>
      <c r="U2335" s="14"/>
      <c r="V2335" s="14"/>
      <c r="W2335" s="14"/>
      <c r="X2335" s="14">
        <f t="shared" si="6252"/>
        <v>0</v>
      </c>
      <c r="Y2335" s="14"/>
      <c r="Z2335" s="14"/>
      <c r="AA2335" s="14"/>
      <c r="AB2335" s="14"/>
      <c r="AC2335" s="14"/>
      <c r="AD2335" s="14"/>
      <c r="AE2335" s="14"/>
      <c r="AF2335" s="14"/>
      <c r="AG2335" s="14"/>
      <c r="AH2335" s="14">
        <v>0</v>
      </c>
      <c r="AI2335" s="14">
        <v>0</v>
      </c>
      <c r="AJ2335" s="14">
        <v>0</v>
      </c>
      <c r="AK2335" s="14"/>
      <c r="AL2335" s="14"/>
      <c r="AM2335" s="14"/>
      <c r="AN2335" s="14"/>
      <c r="AO2335" s="14"/>
      <c r="AP2335" s="14">
        <f t="shared" si="6253"/>
        <v>0</v>
      </c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>
        <v>0</v>
      </c>
      <c r="BA2335" s="14">
        <v>0</v>
      </c>
      <c r="BB2335" s="14">
        <v>1000</v>
      </c>
      <c r="BC2335" s="14"/>
      <c r="BD2335" s="14"/>
      <c r="BE2335" s="14">
        <v>1000</v>
      </c>
      <c r="BF2335" s="14"/>
      <c r="BG2335" s="14"/>
      <c r="BH2335" s="14">
        <f t="shared" si="6254"/>
        <v>2000</v>
      </c>
      <c r="BI2335" s="14"/>
      <c r="BJ2335" s="14"/>
      <c r="BK2335" s="14"/>
      <c r="BL2335" s="14">
        <v>1000</v>
      </c>
      <c r="BM2335" s="14"/>
      <c r="BN2335" s="14"/>
      <c r="BO2335" s="14"/>
      <c r="BP2335" s="14"/>
      <c r="BQ2335" s="14"/>
      <c r="BR2335" s="14">
        <v>1000</v>
      </c>
      <c r="BS2335" s="14">
        <v>1000</v>
      </c>
      <c r="BT2335" s="14">
        <v>8000</v>
      </c>
      <c r="BU2335" s="14">
        <v>7000</v>
      </c>
      <c r="BV2335" s="14">
        <v>7000</v>
      </c>
      <c r="BW2335" s="14">
        <f t="shared" si="6231"/>
        <v>0</v>
      </c>
      <c r="BX2335" s="14"/>
      <c r="BY2335" s="14"/>
      <c r="BZ2335" s="14"/>
      <c r="CA2335" s="14">
        <f t="shared" si="6197"/>
        <v>7000</v>
      </c>
      <c r="CB2335" s="122">
        <f t="shared" si="6208"/>
        <v>100</v>
      </c>
    </row>
    <row r="2336" spans="1:80" x14ac:dyDescent="0.25">
      <c r="A2336" s="4" t="s">
        <v>928</v>
      </c>
      <c r="B2336" s="4" t="s">
        <v>88</v>
      </c>
      <c r="C2336" s="4" t="s">
        <v>1191</v>
      </c>
      <c r="D2336" s="79" t="s">
        <v>1192</v>
      </c>
      <c r="E2336" s="89">
        <v>8216</v>
      </c>
      <c r="F2336" s="79"/>
      <c r="G2336" s="75" t="s">
        <v>1906</v>
      </c>
      <c r="H2336" s="13" t="s">
        <v>319</v>
      </c>
      <c r="I2336" s="14">
        <v>10000</v>
      </c>
      <c r="J2336" s="14">
        <f t="shared" si="6196"/>
        <v>0</v>
      </c>
      <c r="K2336" s="14">
        <v>0</v>
      </c>
      <c r="L2336" s="14">
        <f t="shared" si="6199"/>
        <v>0</v>
      </c>
      <c r="M2336" s="14">
        <v>0</v>
      </c>
      <c r="N2336" s="14">
        <v>0</v>
      </c>
      <c r="O2336" s="14">
        <v>0</v>
      </c>
      <c r="P2336" s="14">
        <v>0</v>
      </c>
      <c r="Q2336" s="14">
        <v>0</v>
      </c>
      <c r="R2336" s="14">
        <v>0</v>
      </c>
      <c r="S2336" s="14"/>
      <c r="T2336" s="14"/>
      <c r="U2336" s="14"/>
      <c r="V2336" s="14"/>
      <c r="W2336" s="14"/>
      <c r="X2336" s="14">
        <f t="shared" si="6252"/>
        <v>0</v>
      </c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>
        <v>0</v>
      </c>
      <c r="AI2336" s="14">
        <v>0</v>
      </c>
      <c r="AJ2336" s="14">
        <v>0</v>
      </c>
      <c r="AK2336" s="14"/>
      <c r="AL2336" s="14"/>
      <c r="AM2336" s="14"/>
      <c r="AN2336" s="14"/>
      <c r="AO2336" s="14"/>
      <c r="AP2336" s="14">
        <f t="shared" si="6253"/>
        <v>0</v>
      </c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>
        <v>0</v>
      </c>
      <c r="BA2336" s="14">
        <v>0</v>
      </c>
      <c r="BB2336" s="14">
        <v>0</v>
      </c>
      <c r="BC2336" s="14"/>
      <c r="BD2336" s="14"/>
      <c r="BE2336" s="14"/>
      <c r="BF2336" s="14"/>
      <c r="BG2336" s="14"/>
      <c r="BH2336" s="14">
        <f t="shared" si="6254"/>
        <v>0</v>
      </c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>
        <v>0</v>
      </c>
      <c r="BS2336" s="14">
        <v>0</v>
      </c>
      <c r="BT2336" s="14">
        <v>7000</v>
      </c>
      <c r="BU2336" s="14">
        <v>7000</v>
      </c>
      <c r="BV2336" s="14">
        <v>7000</v>
      </c>
      <c r="BW2336" s="14">
        <f t="shared" si="6231"/>
        <v>0</v>
      </c>
      <c r="BX2336" s="14"/>
      <c r="BY2336" s="14"/>
      <c r="BZ2336" s="14"/>
      <c r="CA2336" s="14">
        <f t="shared" si="6197"/>
        <v>7000</v>
      </c>
      <c r="CB2336" s="122">
        <f t="shared" si="6208"/>
        <v>100</v>
      </c>
    </row>
    <row r="2337" spans="1:80" x14ac:dyDescent="0.25">
      <c r="A2337" s="13" t="s">
        <v>1</v>
      </c>
      <c r="B2337" s="13" t="s">
        <v>1</v>
      </c>
      <c r="C2337" s="13" t="s">
        <v>1</v>
      </c>
      <c r="D2337" s="74" t="s">
        <v>1</v>
      </c>
      <c r="E2337" s="74" t="s">
        <v>1</v>
      </c>
      <c r="F2337" s="74" t="s">
        <v>1</v>
      </c>
      <c r="G2337" s="13" t="s">
        <v>1</v>
      </c>
      <c r="H2337" s="10" t="s">
        <v>1201</v>
      </c>
      <c r="I2337" s="11">
        <f>SUM(I2307,I2330,I2333)</f>
        <v>3385580</v>
      </c>
      <c r="J2337" s="11">
        <f t="shared" si="6196"/>
        <v>3370413</v>
      </c>
      <c r="K2337" s="11">
        <f t="shared" ref="K2337" si="6269">SUM(K2307,K2330,K2333)</f>
        <v>3368413</v>
      </c>
      <c r="L2337" s="11">
        <f t="shared" si="6199"/>
        <v>2000</v>
      </c>
      <c r="M2337" s="11">
        <f t="shared" ref="M2337:Q2337" si="6270">SUM(M2307,M2330,M2333)</f>
        <v>0</v>
      </c>
      <c r="N2337" s="11">
        <f t="shared" si="6270"/>
        <v>0</v>
      </c>
      <c r="O2337" s="11">
        <f t="shared" si="6270"/>
        <v>2000</v>
      </c>
      <c r="P2337" s="11">
        <f t="shared" si="6270"/>
        <v>0</v>
      </c>
      <c r="Q2337" s="11">
        <f t="shared" si="6270"/>
        <v>0</v>
      </c>
      <c r="R2337" s="11">
        <f t="shared" ref="R2337:AG2337" si="6271">SUM(R2307,R2330,R2333)</f>
        <v>0</v>
      </c>
      <c r="S2337" s="11">
        <f t="shared" si="6271"/>
        <v>0</v>
      </c>
      <c r="T2337" s="11">
        <f t="shared" si="6271"/>
        <v>0</v>
      </c>
      <c r="U2337" s="11">
        <f t="shared" si="6271"/>
        <v>0</v>
      </c>
      <c r="V2337" s="11">
        <f t="shared" si="6271"/>
        <v>0</v>
      </c>
      <c r="W2337" s="11">
        <f t="shared" si="6271"/>
        <v>0</v>
      </c>
      <c r="X2337" s="11">
        <f t="shared" si="6271"/>
        <v>0</v>
      </c>
      <c r="Y2337" s="11">
        <f t="shared" si="6271"/>
        <v>0</v>
      </c>
      <c r="Z2337" s="11">
        <f t="shared" si="6271"/>
        <v>0</v>
      </c>
      <c r="AA2337" s="11">
        <f t="shared" si="6271"/>
        <v>0</v>
      </c>
      <c r="AB2337" s="11">
        <f t="shared" si="6271"/>
        <v>0</v>
      </c>
      <c r="AC2337" s="11">
        <f t="shared" si="6271"/>
        <v>0</v>
      </c>
      <c r="AD2337" s="11">
        <f t="shared" si="6271"/>
        <v>0</v>
      </c>
      <c r="AE2337" s="11">
        <f t="shared" si="6271"/>
        <v>0</v>
      </c>
      <c r="AF2337" s="11">
        <f t="shared" si="6271"/>
        <v>0</v>
      </c>
      <c r="AG2337" s="11">
        <f t="shared" si="6271"/>
        <v>0</v>
      </c>
      <c r="AH2337" s="11">
        <v>0</v>
      </c>
      <c r="AI2337" s="11">
        <v>0</v>
      </c>
      <c r="AJ2337" s="11">
        <f t="shared" ref="AJ2337:AY2337" si="6272">SUM(AJ2307,AJ2330,AJ2333)</f>
        <v>0</v>
      </c>
      <c r="AK2337" s="11">
        <f t="shared" si="6272"/>
        <v>0</v>
      </c>
      <c r="AL2337" s="11">
        <f t="shared" si="6272"/>
        <v>0</v>
      </c>
      <c r="AM2337" s="11">
        <f t="shared" si="6272"/>
        <v>0</v>
      </c>
      <c r="AN2337" s="11">
        <f t="shared" si="6272"/>
        <v>0</v>
      </c>
      <c r="AO2337" s="11">
        <f t="shared" si="6272"/>
        <v>0</v>
      </c>
      <c r="AP2337" s="11">
        <f t="shared" si="6272"/>
        <v>0</v>
      </c>
      <c r="AQ2337" s="11">
        <f t="shared" si="6272"/>
        <v>0</v>
      </c>
      <c r="AR2337" s="11">
        <f t="shared" si="6272"/>
        <v>0</v>
      </c>
      <c r="AS2337" s="11">
        <f t="shared" si="6272"/>
        <v>0</v>
      </c>
      <c r="AT2337" s="11">
        <f t="shared" si="6272"/>
        <v>0</v>
      </c>
      <c r="AU2337" s="11">
        <f t="shared" si="6272"/>
        <v>0</v>
      </c>
      <c r="AV2337" s="11">
        <f t="shared" si="6272"/>
        <v>0</v>
      </c>
      <c r="AW2337" s="11">
        <f t="shared" si="6272"/>
        <v>0</v>
      </c>
      <c r="AX2337" s="11">
        <f t="shared" si="6272"/>
        <v>0</v>
      </c>
      <c r="AY2337" s="11">
        <f t="shared" si="6272"/>
        <v>0</v>
      </c>
      <c r="AZ2337" s="11">
        <v>0</v>
      </c>
      <c r="BA2337" s="11">
        <v>0</v>
      </c>
      <c r="BB2337" s="11">
        <f t="shared" ref="BB2337:BQ2337" si="6273">SUM(BB2307,BB2330,BB2333)</f>
        <v>2000</v>
      </c>
      <c r="BC2337" s="11">
        <f t="shared" si="6273"/>
        <v>0</v>
      </c>
      <c r="BD2337" s="11">
        <f t="shared" si="6273"/>
        <v>0</v>
      </c>
      <c r="BE2337" s="11">
        <f t="shared" si="6273"/>
        <v>3760</v>
      </c>
      <c r="BF2337" s="11">
        <f t="shared" si="6273"/>
        <v>0</v>
      </c>
      <c r="BG2337" s="11">
        <f t="shared" si="6273"/>
        <v>0</v>
      </c>
      <c r="BH2337" s="11">
        <f t="shared" si="6273"/>
        <v>5760</v>
      </c>
      <c r="BI2337" s="11">
        <f t="shared" si="6273"/>
        <v>0</v>
      </c>
      <c r="BJ2337" s="11">
        <f t="shared" si="6273"/>
        <v>1760</v>
      </c>
      <c r="BK2337" s="11">
        <f t="shared" si="6273"/>
        <v>0</v>
      </c>
      <c r="BL2337" s="11">
        <f t="shared" si="6273"/>
        <v>1000</v>
      </c>
      <c r="BM2337" s="11">
        <f t="shared" si="6273"/>
        <v>1000</v>
      </c>
      <c r="BN2337" s="11">
        <f t="shared" si="6273"/>
        <v>0</v>
      </c>
      <c r="BO2337" s="11">
        <f t="shared" si="6273"/>
        <v>0</v>
      </c>
      <c r="BP2337" s="11">
        <f t="shared" si="6273"/>
        <v>0</v>
      </c>
      <c r="BQ2337" s="11">
        <f t="shared" si="6273"/>
        <v>0</v>
      </c>
      <c r="BR2337" s="11">
        <v>3760</v>
      </c>
      <c r="BS2337" s="11">
        <v>2000</v>
      </c>
      <c r="BT2337" s="11">
        <f t="shared" ref="BT2337:BZ2337" si="6274">SUM(BT2307,BT2330,BT2333)</f>
        <v>3534455</v>
      </c>
      <c r="BU2337" s="11">
        <f t="shared" si="6274"/>
        <v>3538583</v>
      </c>
      <c r="BV2337" s="11">
        <f t="shared" si="6274"/>
        <v>2111137</v>
      </c>
      <c r="BW2337" s="11">
        <f t="shared" si="6274"/>
        <v>926129</v>
      </c>
      <c r="BX2337" s="11">
        <f t="shared" si="6274"/>
        <v>306879</v>
      </c>
      <c r="BY2337" s="11">
        <f t="shared" si="6274"/>
        <v>307515</v>
      </c>
      <c r="BZ2337" s="11">
        <f t="shared" si="6274"/>
        <v>311735</v>
      </c>
      <c r="CA2337" s="11">
        <f t="shared" si="6197"/>
        <v>3037266</v>
      </c>
      <c r="CB2337" s="123">
        <f t="shared" si="6208"/>
        <v>85.832831955616129</v>
      </c>
    </row>
    <row r="2338" spans="1:80" ht="15.75" thickBot="1" x14ac:dyDescent="0.3">
      <c r="A2338" s="13" t="s">
        <v>1</v>
      </c>
      <c r="B2338" s="13" t="s">
        <v>1</v>
      </c>
      <c r="C2338" s="13" t="s">
        <v>1</v>
      </c>
      <c r="D2338" s="74" t="s">
        <v>1</v>
      </c>
      <c r="E2338" s="74" t="s">
        <v>1</v>
      </c>
      <c r="F2338" s="74" t="s">
        <v>1</v>
      </c>
      <c r="G2338" s="13" t="s">
        <v>1</v>
      </c>
      <c r="H2338" s="2" t="s">
        <v>83</v>
      </c>
      <c r="I2338" s="12">
        <v>93</v>
      </c>
      <c r="J2338" s="12">
        <f t="shared" si="6196"/>
        <v>93</v>
      </c>
      <c r="K2338" s="12">
        <v>93</v>
      </c>
      <c r="L2338" s="13"/>
      <c r="M2338" s="13" t="s">
        <v>1</v>
      </c>
      <c r="N2338" s="13" t="s">
        <v>1</v>
      </c>
      <c r="O2338" s="13" t="s">
        <v>1</v>
      </c>
      <c r="P2338" s="27"/>
      <c r="Q2338" s="13" t="s">
        <v>1</v>
      </c>
      <c r="R2338" s="13" t="s">
        <v>1</v>
      </c>
      <c r="S2338" s="13"/>
      <c r="T2338" s="13"/>
      <c r="U2338" s="13"/>
      <c r="V2338" s="13"/>
      <c r="W2338" s="13"/>
      <c r="X2338" s="13" t="e">
        <f t="shared" si="6252"/>
        <v>#VALUE!</v>
      </c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>
        <v>0</v>
      </c>
      <c r="AI2338" s="13" t="e">
        <v>#VALUE!</v>
      </c>
      <c r="AJ2338" s="13" t="s">
        <v>1</v>
      </c>
      <c r="AK2338" s="13"/>
      <c r="AL2338" s="13"/>
      <c r="AM2338" s="13"/>
      <c r="AN2338" s="13"/>
      <c r="AO2338" s="13"/>
      <c r="AP2338" s="13" t="e">
        <f t="shared" si="6253"/>
        <v>#VALUE!</v>
      </c>
      <c r="AQ2338" s="13"/>
      <c r="AR2338" s="13"/>
      <c r="AS2338" s="13"/>
      <c r="AT2338" s="13"/>
      <c r="AU2338" s="13"/>
      <c r="AV2338" s="13"/>
      <c r="AW2338" s="13"/>
      <c r="AX2338" s="13"/>
      <c r="AY2338" s="13"/>
      <c r="AZ2338" s="13">
        <v>0</v>
      </c>
      <c r="BA2338" s="13"/>
      <c r="BB2338" s="13" t="s">
        <v>1</v>
      </c>
      <c r="BC2338" s="13"/>
      <c r="BD2338" s="13"/>
      <c r="BE2338" s="13"/>
      <c r="BF2338" s="13"/>
      <c r="BG2338" s="13"/>
      <c r="BH2338" s="13"/>
      <c r="BI2338" s="13"/>
      <c r="BJ2338" s="13"/>
      <c r="BK2338" s="13"/>
      <c r="BL2338" s="13"/>
      <c r="BM2338" s="13"/>
      <c r="BN2338" s="13"/>
      <c r="BO2338" s="13"/>
      <c r="BP2338" s="13"/>
      <c r="BQ2338" s="13"/>
      <c r="BR2338" s="13"/>
      <c r="BS2338" s="13"/>
      <c r="BT2338" s="12">
        <v>93</v>
      </c>
      <c r="BU2338" s="12">
        <v>93</v>
      </c>
      <c r="BV2338" s="12"/>
      <c r="BW2338" s="12">
        <f t="shared" si="6231"/>
        <v>0</v>
      </c>
      <c r="BX2338" s="12"/>
      <c r="BY2338" s="12"/>
      <c r="BZ2338" s="12"/>
      <c r="CA2338" s="12">
        <f t="shared" si="6197"/>
        <v>0</v>
      </c>
      <c r="CB2338" s="124"/>
    </row>
    <row r="2339" spans="1:80" ht="69.75" customHeight="1" thickBot="1" x14ac:dyDescent="0.3">
      <c r="A2339" s="133" t="s">
        <v>1</v>
      </c>
      <c r="B2339" s="133" t="s">
        <v>1</v>
      </c>
      <c r="C2339" s="133" t="s">
        <v>1</v>
      </c>
      <c r="D2339" s="135" t="s">
        <v>1</v>
      </c>
      <c r="E2339" s="135" t="s">
        <v>1</v>
      </c>
      <c r="F2339" s="135" t="s">
        <v>1</v>
      </c>
      <c r="G2339" s="137" t="s">
        <v>1</v>
      </c>
      <c r="H2339" s="5" t="s">
        <v>84</v>
      </c>
      <c r="I2339" s="5" t="s">
        <v>11</v>
      </c>
      <c r="J2339" s="5" t="s">
        <v>1809</v>
      </c>
      <c r="K2339" s="5" t="s">
        <v>12</v>
      </c>
      <c r="L2339" s="5" t="s">
        <v>13</v>
      </c>
      <c r="M2339" s="5" t="s">
        <v>14</v>
      </c>
      <c r="N2339" s="5" t="s">
        <v>15</v>
      </c>
      <c r="O2339" s="5" t="s">
        <v>16</v>
      </c>
      <c r="P2339" s="5" t="s">
        <v>17</v>
      </c>
      <c r="Q2339" s="5" t="s">
        <v>18</v>
      </c>
      <c r="R2339" s="71" t="s">
        <v>14</v>
      </c>
      <c r="S2339" s="71" t="s">
        <v>1843</v>
      </c>
      <c r="T2339" s="71" t="s">
        <v>1797</v>
      </c>
      <c r="U2339" s="71" t="s">
        <v>1832</v>
      </c>
      <c r="V2339" s="71" t="s">
        <v>1833</v>
      </c>
      <c r="W2339" s="71" t="s">
        <v>1834</v>
      </c>
      <c r="X2339" s="71" t="s">
        <v>1847</v>
      </c>
      <c r="Y2339" s="71" t="s">
        <v>1844</v>
      </c>
      <c r="Z2339" s="71" t="s">
        <v>1835</v>
      </c>
      <c r="AA2339" s="71" t="s">
        <v>1836</v>
      </c>
      <c r="AB2339" s="71" t="s">
        <v>1837</v>
      </c>
      <c r="AC2339" s="71" t="s">
        <v>1838</v>
      </c>
      <c r="AD2339" s="71" t="s">
        <v>1839</v>
      </c>
      <c r="AE2339" s="71" t="s">
        <v>1840</v>
      </c>
      <c r="AF2339" s="71" t="s">
        <v>1845</v>
      </c>
      <c r="AG2339" s="71" t="s">
        <v>1846</v>
      </c>
      <c r="AH2339" s="71" t="s">
        <v>1841</v>
      </c>
      <c r="AI2339" s="71" t="s">
        <v>1842</v>
      </c>
      <c r="AJ2339" s="72" t="s">
        <v>15</v>
      </c>
      <c r="AK2339" s="72" t="s">
        <v>1843</v>
      </c>
      <c r="AL2339" s="72" t="s">
        <v>1797</v>
      </c>
      <c r="AM2339" s="72" t="s">
        <v>1832</v>
      </c>
      <c r="AN2339" s="72" t="s">
        <v>1833</v>
      </c>
      <c r="AO2339" s="72" t="s">
        <v>1834</v>
      </c>
      <c r="AP2339" s="72" t="s">
        <v>1848</v>
      </c>
      <c r="AQ2339" s="72" t="s">
        <v>1844</v>
      </c>
      <c r="AR2339" s="72" t="s">
        <v>1835</v>
      </c>
      <c r="AS2339" s="72" t="s">
        <v>1836</v>
      </c>
      <c r="AT2339" s="72" t="s">
        <v>1837</v>
      </c>
      <c r="AU2339" s="72" t="s">
        <v>1838</v>
      </c>
      <c r="AV2339" s="72" t="s">
        <v>1839</v>
      </c>
      <c r="AW2339" s="72" t="s">
        <v>1840</v>
      </c>
      <c r="AX2339" s="72" t="s">
        <v>1845</v>
      </c>
      <c r="AY2339" s="72" t="s">
        <v>1846</v>
      </c>
      <c r="AZ2339" s="72" t="s">
        <v>1841</v>
      </c>
      <c r="BA2339" s="72" t="s">
        <v>1842</v>
      </c>
      <c r="BB2339" s="73" t="s">
        <v>16</v>
      </c>
      <c r="BC2339" s="73" t="s">
        <v>1843</v>
      </c>
      <c r="BD2339" s="73" t="s">
        <v>1797</v>
      </c>
      <c r="BE2339" s="73" t="s">
        <v>1832</v>
      </c>
      <c r="BF2339" s="73" t="s">
        <v>1833</v>
      </c>
      <c r="BG2339" s="73" t="s">
        <v>1834</v>
      </c>
      <c r="BH2339" s="73" t="s">
        <v>1849</v>
      </c>
      <c r="BI2339" s="73" t="s">
        <v>1844</v>
      </c>
      <c r="BJ2339" s="73" t="s">
        <v>1835</v>
      </c>
      <c r="BK2339" s="73" t="s">
        <v>1836</v>
      </c>
      <c r="BL2339" s="73" t="s">
        <v>1837</v>
      </c>
      <c r="BM2339" s="73" t="s">
        <v>1838</v>
      </c>
      <c r="BN2339" s="73" t="s">
        <v>1839</v>
      </c>
      <c r="BO2339" s="73" t="s">
        <v>1840</v>
      </c>
      <c r="BP2339" s="73" t="s">
        <v>1845</v>
      </c>
      <c r="BQ2339" s="73" t="s">
        <v>1846</v>
      </c>
      <c r="BR2339" s="73" t="s">
        <v>1841</v>
      </c>
      <c r="BS2339" s="73" t="s">
        <v>1842</v>
      </c>
      <c r="BT2339" s="5" t="s">
        <v>1911</v>
      </c>
      <c r="BU2339" s="5" t="s">
        <v>1942</v>
      </c>
      <c r="BV2339" s="5" t="s">
        <v>1943</v>
      </c>
      <c r="BW2339" s="5" t="s">
        <v>1944</v>
      </c>
      <c r="BX2339" s="5" t="s">
        <v>1945</v>
      </c>
      <c r="BY2339" s="5" t="s">
        <v>1946</v>
      </c>
      <c r="BZ2339" s="5" t="s">
        <v>1947</v>
      </c>
      <c r="CA2339" s="5" t="s">
        <v>1948</v>
      </c>
      <c r="CB2339" s="120" t="s">
        <v>1916</v>
      </c>
    </row>
    <row r="2340" spans="1:80" x14ac:dyDescent="0.25">
      <c r="A2340" s="134"/>
      <c r="B2340" s="134"/>
      <c r="C2340" s="134"/>
      <c r="D2340" s="136"/>
      <c r="E2340" s="136"/>
      <c r="F2340" s="136"/>
      <c r="G2340" s="138"/>
      <c r="H2340" s="15" t="s">
        <v>1</v>
      </c>
      <c r="I2340" s="9" t="s">
        <v>19</v>
      </c>
      <c r="J2340" s="9">
        <v>1</v>
      </c>
      <c r="K2340" s="9" t="s">
        <v>20</v>
      </c>
      <c r="L2340" s="9" t="s">
        <v>21</v>
      </c>
      <c r="M2340" s="9" t="s">
        <v>22</v>
      </c>
      <c r="N2340" s="9" t="s">
        <v>23</v>
      </c>
      <c r="O2340" s="9" t="s">
        <v>24</v>
      </c>
      <c r="P2340" s="9" t="s">
        <v>25</v>
      </c>
      <c r="Q2340" s="9" t="s">
        <v>26</v>
      </c>
      <c r="R2340" s="9">
        <v>1</v>
      </c>
      <c r="S2340" s="9">
        <v>2</v>
      </c>
      <c r="T2340" s="9">
        <v>3</v>
      </c>
      <c r="U2340" s="9">
        <v>4</v>
      </c>
      <c r="V2340" s="9">
        <v>5</v>
      </c>
      <c r="W2340" s="9">
        <v>6</v>
      </c>
      <c r="X2340" s="9">
        <v>7</v>
      </c>
      <c r="Y2340" s="9">
        <v>8</v>
      </c>
      <c r="Z2340" s="9">
        <v>9</v>
      </c>
      <c r="AA2340" s="9">
        <v>10</v>
      </c>
      <c r="AB2340" s="9">
        <v>11</v>
      </c>
      <c r="AC2340" s="9">
        <v>12</v>
      </c>
      <c r="AD2340" s="9">
        <v>13</v>
      </c>
      <c r="AE2340" s="9">
        <v>14</v>
      </c>
      <c r="AF2340" s="9">
        <v>15</v>
      </c>
      <c r="AG2340" s="9">
        <v>16</v>
      </c>
      <c r="AH2340" s="9">
        <v>20</v>
      </c>
      <c r="AI2340" s="9">
        <v>21</v>
      </c>
      <c r="AJ2340" s="9">
        <v>1</v>
      </c>
      <c r="AK2340" s="9">
        <v>2</v>
      </c>
      <c r="AL2340" s="9">
        <v>3</v>
      </c>
      <c r="AM2340" s="9">
        <v>4</v>
      </c>
      <c r="AN2340" s="9">
        <v>5</v>
      </c>
      <c r="AO2340" s="9">
        <v>6</v>
      </c>
      <c r="AP2340" s="9">
        <v>7</v>
      </c>
      <c r="AQ2340" s="9">
        <v>8</v>
      </c>
      <c r="AR2340" s="9">
        <v>9</v>
      </c>
      <c r="AS2340" s="9">
        <v>10</v>
      </c>
      <c r="AT2340" s="9">
        <v>11</v>
      </c>
      <c r="AU2340" s="9">
        <v>12</v>
      </c>
      <c r="AV2340" s="9">
        <v>13</v>
      </c>
      <c r="AW2340" s="9">
        <v>14</v>
      </c>
      <c r="AX2340" s="9">
        <v>15</v>
      </c>
      <c r="AY2340" s="9">
        <v>16</v>
      </c>
      <c r="AZ2340" s="9">
        <v>20</v>
      </c>
      <c r="BA2340" s="9">
        <v>21</v>
      </c>
      <c r="BB2340" s="9">
        <v>1</v>
      </c>
      <c r="BC2340" s="9">
        <v>2</v>
      </c>
      <c r="BD2340" s="9">
        <v>3</v>
      </c>
      <c r="BE2340" s="9">
        <v>4</v>
      </c>
      <c r="BF2340" s="9">
        <v>5</v>
      </c>
      <c r="BG2340" s="9">
        <v>6</v>
      </c>
      <c r="BH2340" s="9">
        <v>7</v>
      </c>
      <c r="BI2340" s="9">
        <v>8</v>
      </c>
      <c r="BJ2340" s="9">
        <v>9</v>
      </c>
      <c r="BK2340" s="9">
        <v>10</v>
      </c>
      <c r="BL2340" s="9">
        <v>11</v>
      </c>
      <c r="BM2340" s="9">
        <v>12</v>
      </c>
      <c r="BN2340" s="9">
        <v>13</v>
      </c>
      <c r="BO2340" s="9">
        <v>14</v>
      </c>
      <c r="BP2340" s="9">
        <v>15</v>
      </c>
      <c r="BQ2340" s="9">
        <v>16</v>
      </c>
      <c r="BR2340" s="9">
        <v>20</v>
      </c>
      <c r="BS2340" s="9">
        <v>21</v>
      </c>
      <c r="BT2340" s="9">
        <v>1</v>
      </c>
      <c r="BU2340" s="9">
        <v>2</v>
      </c>
      <c r="BV2340" s="9">
        <v>3</v>
      </c>
      <c r="BW2340" s="9" t="s">
        <v>1798</v>
      </c>
      <c r="BX2340" s="9">
        <v>5</v>
      </c>
      <c r="BY2340" s="9">
        <v>6</v>
      </c>
      <c r="BZ2340" s="9">
        <v>7</v>
      </c>
      <c r="CA2340" s="9" t="s">
        <v>1917</v>
      </c>
      <c r="CB2340" s="121">
        <v>9</v>
      </c>
    </row>
    <row r="2341" spans="1:80" x14ac:dyDescent="0.25">
      <c r="A2341" s="134"/>
      <c r="B2341" s="134"/>
      <c r="C2341" s="134"/>
      <c r="D2341" s="136"/>
      <c r="E2341" s="136"/>
      <c r="F2341" s="136"/>
      <c r="G2341" s="138"/>
      <c r="H2341" s="16" t="s">
        <v>1015</v>
      </c>
      <c r="I2341" s="17">
        <f>SUM(I2337)</f>
        <v>3385580</v>
      </c>
      <c r="J2341" s="17">
        <f t="shared" ref="J2341:J2342" si="6275">SUM(K2341,L2341,P2341,Q2341)</f>
        <v>3370413</v>
      </c>
      <c r="K2341" s="17">
        <f t="shared" ref="K2341" si="6276">SUM(K2337)</f>
        <v>3368413</v>
      </c>
      <c r="L2341" s="17">
        <f t="shared" ref="L2341:L2342" si="6277">SUM(M2341:O2341)</f>
        <v>2000</v>
      </c>
      <c r="M2341" s="17">
        <f t="shared" ref="M2341:Q2341" si="6278">SUM(M2337)</f>
        <v>0</v>
      </c>
      <c r="N2341" s="17">
        <f t="shared" si="6278"/>
        <v>0</v>
      </c>
      <c r="O2341" s="17">
        <f t="shared" si="6278"/>
        <v>2000</v>
      </c>
      <c r="P2341" s="17">
        <f t="shared" si="6278"/>
        <v>0</v>
      </c>
      <c r="Q2341" s="17">
        <f t="shared" si="6278"/>
        <v>0</v>
      </c>
      <c r="R2341" s="17">
        <f t="shared" ref="R2341:AG2341" si="6279">SUM(R2337)</f>
        <v>0</v>
      </c>
      <c r="S2341" s="17">
        <f t="shared" si="6279"/>
        <v>0</v>
      </c>
      <c r="T2341" s="17">
        <f t="shared" si="6279"/>
        <v>0</v>
      </c>
      <c r="U2341" s="17">
        <f t="shared" si="6279"/>
        <v>0</v>
      </c>
      <c r="V2341" s="17">
        <f t="shared" si="6279"/>
        <v>0</v>
      </c>
      <c r="W2341" s="17">
        <f t="shared" si="6279"/>
        <v>0</v>
      </c>
      <c r="X2341" s="17">
        <f t="shared" ref="X2341" si="6280">SUM(X2337)</f>
        <v>0</v>
      </c>
      <c r="Y2341" s="17">
        <f t="shared" si="6279"/>
        <v>0</v>
      </c>
      <c r="Z2341" s="17">
        <f t="shared" si="6279"/>
        <v>0</v>
      </c>
      <c r="AA2341" s="17">
        <f t="shared" si="6279"/>
        <v>0</v>
      </c>
      <c r="AB2341" s="17">
        <f t="shared" si="6279"/>
        <v>0</v>
      </c>
      <c r="AC2341" s="17">
        <f t="shared" si="6279"/>
        <v>0</v>
      </c>
      <c r="AD2341" s="17">
        <f t="shared" si="6279"/>
        <v>0</v>
      </c>
      <c r="AE2341" s="17">
        <f t="shared" si="6279"/>
        <v>0</v>
      </c>
      <c r="AF2341" s="17">
        <f t="shared" si="6279"/>
        <v>0</v>
      </c>
      <c r="AG2341" s="17">
        <f t="shared" si="6279"/>
        <v>0</v>
      </c>
      <c r="AH2341" s="17">
        <v>0</v>
      </c>
      <c r="AI2341" s="17">
        <v>0</v>
      </c>
      <c r="AJ2341" s="17">
        <f t="shared" ref="AJ2341:AY2341" si="6281">SUM(AJ2337)</f>
        <v>0</v>
      </c>
      <c r="AK2341" s="17">
        <f t="shared" si="6281"/>
        <v>0</v>
      </c>
      <c r="AL2341" s="17">
        <f t="shared" si="6281"/>
        <v>0</v>
      </c>
      <c r="AM2341" s="17">
        <f t="shared" si="6281"/>
        <v>0</v>
      </c>
      <c r="AN2341" s="17">
        <f t="shared" si="6281"/>
        <v>0</v>
      </c>
      <c r="AO2341" s="17">
        <f t="shared" si="6281"/>
        <v>0</v>
      </c>
      <c r="AP2341" s="17">
        <f t="shared" ref="AP2341" si="6282">SUM(AP2337)</f>
        <v>0</v>
      </c>
      <c r="AQ2341" s="17">
        <f t="shared" si="6281"/>
        <v>0</v>
      </c>
      <c r="AR2341" s="17">
        <f t="shared" si="6281"/>
        <v>0</v>
      </c>
      <c r="AS2341" s="17">
        <f t="shared" si="6281"/>
        <v>0</v>
      </c>
      <c r="AT2341" s="17">
        <f t="shared" si="6281"/>
        <v>0</v>
      </c>
      <c r="AU2341" s="17">
        <f t="shared" si="6281"/>
        <v>0</v>
      </c>
      <c r="AV2341" s="17">
        <f t="shared" si="6281"/>
        <v>0</v>
      </c>
      <c r="AW2341" s="17">
        <f t="shared" si="6281"/>
        <v>0</v>
      </c>
      <c r="AX2341" s="17">
        <f t="shared" si="6281"/>
        <v>0</v>
      </c>
      <c r="AY2341" s="17">
        <f t="shared" si="6281"/>
        <v>0</v>
      </c>
      <c r="AZ2341" s="17">
        <v>0</v>
      </c>
      <c r="BA2341" s="17">
        <v>0</v>
      </c>
      <c r="BB2341" s="17">
        <f t="shared" ref="BB2341:BQ2341" si="6283">SUM(BB2337)</f>
        <v>2000</v>
      </c>
      <c r="BC2341" s="17">
        <f t="shared" si="6283"/>
        <v>0</v>
      </c>
      <c r="BD2341" s="17">
        <f t="shared" si="6283"/>
        <v>0</v>
      </c>
      <c r="BE2341" s="17">
        <f t="shared" si="6283"/>
        <v>3760</v>
      </c>
      <c r="BF2341" s="17">
        <f t="shared" si="6283"/>
        <v>0</v>
      </c>
      <c r="BG2341" s="17">
        <f t="shared" si="6283"/>
        <v>0</v>
      </c>
      <c r="BH2341" s="17">
        <f t="shared" ref="BH2341" si="6284">SUM(BH2337)</f>
        <v>5760</v>
      </c>
      <c r="BI2341" s="17">
        <f t="shared" si="6283"/>
        <v>0</v>
      </c>
      <c r="BJ2341" s="17">
        <f t="shared" si="6283"/>
        <v>1760</v>
      </c>
      <c r="BK2341" s="17">
        <f t="shared" si="6283"/>
        <v>0</v>
      </c>
      <c r="BL2341" s="17">
        <f t="shared" si="6283"/>
        <v>1000</v>
      </c>
      <c r="BM2341" s="17">
        <f t="shared" si="6283"/>
        <v>1000</v>
      </c>
      <c r="BN2341" s="17">
        <f t="shared" si="6283"/>
        <v>0</v>
      </c>
      <c r="BO2341" s="17">
        <f t="shared" si="6283"/>
        <v>0</v>
      </c>
      <c r="BP2341" s="17">
        <f t="shared" si="6283"/>
        <v>0</v>
      </c>
      <c r="BQ2341" s="17">
        <f t="shared" si="6283"/>
        <v>0</v>
      </c>
      <c r="BR2341" s="17">
        <v>3760</v>
      </c>
      <c r="BS2341" s="17">
        <v>2000</v>
      </c>
      <c r="BT2341" s="17">
        <f t="shared" ref="BT2341:BW2341" si="6285">SUM(BT2337)</f>
        <v>3534455</v>
      </c>
      <c r="BU2341" s="17">
        <f t="shared" ref="BU2341:BV2341" si="6286">SUM(BU2337)</f>
        <v>3538583</v>
      </c>
      <c r="BV2341" s="17">
        <f t="shared" si="6286"/>
        <v>2111137</v>
      </c>
      <c r="BW2341" s="17">
        <f t="shared" si="6285"/>
        <v>926129</v>
      </c>
      <c r="BX2341" s="17">
        <f t="shared" ref="BX2341:BZ2341" si="6287">SUM(BX2337)</f>
        <v>306879</v>
      </c>
      <c r="BY2341" s="17">
        <f t="shared" si="6287"/>
        <v>307515</v>
      </c>
      <c r="BZ2341" s="17">
        <f t="shared" si="6287"/>
        <v>311735</v>
      </c>
      <c r="CA2341" s="17">
        <f>BV2341+BW2341</f>
        <v>3037266</v>
      </c>
      <c r="CB2341" s="125">
        <f>IF(BU2341=0,"-",CA2341/BU2341*100)</f>
        <v>85.832831955616129</v>
      </c>
    </row>
    <row r="2342" spans="1:80" x14ac:dyDescent="0.25">
      <c r="A2342" s="134"/>
      <c r="B2342" s="134"/>
      <c r="C2342" s="134"/>
      <c r="D2342" s="136"/>
      <c r="E2342" s="136"/>
      <c r="F2342" s="136"/>
      <c r="G2342" s="138"/>
      <c r="H2342" s="18" t="s">
        <v>86</v>
      </c>
      <c r="I2342" s="17">
        <f>SUM(I2341)</f>
        <v>3385580</v>
      </c>
      <c r="J2342" s="17">
        <f t="shared" si="6275"/>
        <v>3370413</v>
      </c>
      <c r="K2342" s="17">
        <f t="shared" ref="K2342" si="6288">SUM(K2341)</f>
        <v>3368413</v>
      </c>
      <c r="L2342" s="17">
        <f t="shared" si="6277"/>
        <v>2000</v>
      </c>
      <c r="M2342" s="17">
        <f t="shared" ref="M2342:Q2342" si="6289">SUM(M2341)</f>
        <v>0</v>
      </c>
      <c r="N2342" s="17">
        <f t="shared" si="6289"/>
        <v>0</v>
      </c>
      <c r="O2342" s="17">
        <f t="shared" si="6289"/>
        <v>2000</v>
      </c>
      <c r="P2342" s="17">
        <f t="shared" si="6289"/>
        <v>0</v>
      </c>
      <c r="Q2342" s="17">
        <f t="shared" si="6289"/>
        <v>0</v>
      </c>
      <c r="R2342" s="17">
        <f t="shared" ref="R2342:AG2342" si="6290">SUM(R2341)</f>
        <v>0</v>
      </c>
      <c r="S2342" s="17">
        <f t="shared" si="6290"/>
        <v>0</v>
      </c>
      <c r="T2342" s="17">
        <f t="shared" si="6290"/>
        <v>0</v>
      </c>
      <c r="U2342" s="17">
        <f t="shared" si="6290"/>
        <v>0</v>
      </c>
      <c r="V2342" s="17">
        <f t="shared" si="6290"/>
        <v>0</v>
      </c>
      <c r="W2342" s="17">
        <f t="shared" si="6290"/>
        <v>0</v>
      </c>
      <c r="X2342" s="17">
        <f t="shared" ref="X2342" si="6291">SUM(X2341)</f>
        <v>0</v>
      </c>
      <c r="Y2342" s="17">
        <f t="shared" si="6290"/>
        <v>0</v>
      </c>
      <c r="Z2342" s="17">
        <f t="shared" si="6290"/>
        <v>0</v>
      </c>
      <c r="AA2342" s="17">
        <f t="shared" si="6290"/>
        <v>0</v>
      </c>
      <c r="AB2342" s="17">
        <f t="shared" si="6290"/>
        <v>0</v>
      </c>
      <c r="AC2342" s="17">
        <f t="shared" si="6290"/>
        <v>0</v>
      </c>
      <c r="AD2342" s="17">
        <f t="shared" si="6290"/>
        <v>0</v>
      </c>
      <c r="AE2342" s="17">
        <f t="shared" si="6290"/>
        <v>0</v>
      </c>
      <c r="AF2342" s="17">
        <f t="shared" si="6290"/>
        <v>0</v>
      </c>
      <c r="AG2342" s="17">
        <f t="shared" si="6290"/>
        <v>0</v>
      </c>
      <c r="AH2342" s="17">
        <v>0</v>
      </c>
      <c r="AI2342" s="17">
        <v>0</v>
      </c>
      <c r="AJ2342" s="17">
        <f t="shared" ref="AJ2342:AY2342" si="6292">SUM(AJ2341)</f>
        <v>0</v>
      </c>
      <c r="AK2342" s="17">
        <f t="shared" si="6292"/>
        <v>0</v>
      </c>
      <c r="AL2342" s="17">
        <f t="shared" si="6292"/>
        <v>0</v>
      </c>
      <c r="AM2342" s="17">
        <f t="shared" si="6292"/>
        <v>0</v>
      </c>
      <c r="AN2342" s="17">
        <f t="shared" si="6292"/>
        <v>0</v>
      </c>
      <c r="AO2342" s="17">
        <f t="shared" si="6292"/>
        <v>0</v>
      </c>
      <c r="AP2342" s="17">
        <f t="shared" ref="AP2342" si="6293">SUM(AP2341)</f>
        <v>0</v>
      </c>
      <c r="AQ2342" s="17">
        <f t="shared" si="6292"/>
        <v>0</v>
      </c>
      <c r="AR2342" s="17">
        <f t="shared" si="6292"/>
        <v>0</v>
      </c>
      <c r="AS2342" s="17">
        <f t="shared" si="6292"/>
        <v>0</v>
      </c>
      <c r="AT2342" s="17">
        <f t="shared" si="6292"/>
        <v>0</v>
      </c>
      <c r="AU2342" s="17">
        <f t="shared" si="6292"/>
        <v>0</v>
      </c>
      <c r="AV2342" s="17">
        <f t="shared" si="6292"/>
        <v>0</v>
      </c>
      <c r="AW2342" s="17">
        <f t="shared" si="6292"/>
        <v>0</v>
      </c>
      <c r="AX2342" s="17">
        <f t="shared" si="6292"/>
        <v>0</v>
      </c>
      <c r="AY2342" s="17">
        <f t="shared" si="6292"/>
        <v>0</v>
      </c>
      <c r="AZ2342" s="17">
        <v>0</v>
      </c>
      <c r="BA2342" s="17">
        <v>0</v>
      </c>
      <c r="BB2342" s="17">
        <f t="shared" ref="BB2342:BQ2342" si="6294">SUM(BB2341)</f>
        <v>2000</v>
      </c>
      <c r="BC2342" s="17">
        <f t="shared" si="6294"/>
        <v>0</v>
      </c>
      <c r="BD2342" s="17">
        <f t="shared" si="6294"/>
        <v>0</v>
      </c>
      <c r="BE2342" s="17">
        <f t="shared" si="6294"/>
        <v>3760</v>
      </c>
      <c r="BF2342" s="17">
        <f t="shared" si="6294"/>
        <v>0</v>
      </c>
      <c r="BG2342" s="17">
        <f t="shared" si="6294"/>
        <v>0</v>
      </c>
      <c r="BH2342" s="17">
        <f t="shared" ref="BH2342" si="6295">SUM(BH2341)</f>
        <v>5760</v>
      </c>
      <c r="BI2342" s="17">
        <f t="shared" si="6294"/>
        <v>0</v>
      </c>
      <c r="BJ2342" s="17">
        <f t="shared" si="6294"/>
        <v>1760</v>
      </c>
      <c r="BK2342" s="17">
        <f t="shared" si="6294"/>
        <v>0</v>
      </c>
      <c r="BL2342" s="17">
        <f t="shared" si="6294"/>
        <v>1000</v>
      </c>
      <c r="BM2342" s="17">
        <f t="shared" si="6294"/>
        <v>1000</v>
      </c>
      <c r="BN2342" s="17">
        <f t="shared" si="6294"/>
        <v>0</v>
      </c>
      <c r="BO2342" s="17">
        <f t="shared" si="6294"/>
        <v>0</v>
      </c>
      <c r="BP2342" s="17">
        <f t="shared" si="6294"/>
        <v>0</v>
      </c>
      <c r="BQ2342" s="17">
        <f t="shared" si="6294"/>
        <v>0</v>
      </c>
      <c r="BR2342" s="17">
        <v>3760</v>
      </c>
      <c r="BS2342" s="17">
        <v>2000</v>
      </c>
      <c r="BT2342" s="17">
        <f t="shared" ref="BT2342:BW2342" si="6296">SUM(BT2341)</f>
        <v>3534455</v>
      </c>
      <c r="BU2342" s="17">
        <f t="shared" ref="BU2342:BV2342" si="6297">SUM(BU2341)</f>
        <v>3538583</v>
      </c>
      <c r="BV2342" s="17">
        <f t="shared" si="6297"/>
        <v>2111137</v>
      </c>
      <c r="BW2342" s="17">
        <f t="shared" si="6296"/>
        <v>926129</v>
      </c>
      <c r="BX2342" s="17">
        <f t="shared" ref="BX2342" si="6298">SUM(BX2341)</f>
        <v>306879</v>
      </c>
      <c r="BY2342" s="17">
        <f t="shared" ref="BY2342" si="6299">SUM(BY2341)</f>
        <v>307515</v>
      </c>
      <c r="BZ2342" s="17">
        <f t="shared" ref="BZ2342" si="6300">SUM(BZ2341)</f>
        <v>311735</v>
      </c>
      <c r="CA2342" s="17">
        <f>BV2342+BW2342</f>
        <v>3037266</v>
      </c>
      <c r="CB2342" s="125">
        <f>IF(BU2342=0,"-",CA2342/BU2342*100)</f>
        <v>85.832831955616129</v>
      </c>
    </row>
    <row r="2343" spans="1:80" x14ac:dyDescent="0.25">
      <c r="A2343" s="139"/>
      <c r="B2343" s="139"/>
      <c r="C2343" s="139"/>
      <c r="D2343" s="140"/>
      <c r="E2343" s="140"/>
      <c r="F2343" s="140"/>
      <c r="G2343" s="141"/>
      <c r="X2343">
        <f t="shared" si="6252"/>
        <v>0</v>
      </c>
      <c r="AH2343">
        <v>0</v>
      </c>
      <c r="AI2343">
        <v>0</v>
      </c>
      <c r="AP2343">
        <f t="shared" si="6253"/>
        <v>0</v>
      </c>
      <c r="AZ2343">
        <v>0</v>
      </c>
      <c r="BA2343">
        <v>0</v>
      </c>
      <c r="BH2343">
        <f t="shared" si="6254"/>
        <v>0</v>
      </c>
      <c r="BR2343">
        <v>0</v>
      </c>
      <c r="BS2343">
        <v>0</v>
      </c>
      <c r="BU2343">
        <v>0</v>
      </c>
      <c r="BV2343">
        <v>0</v>
      </c>
      <c r="BW2343">
        <f t="shared" si="6231"/>
        <v>0</v>
      </c>
      <c r="CA2343">
        <f>BV2343+BW2343</f>
        <v>0</v>
      </c>
      <c r="CB2343" s="126" t="str">
        <f>IF(BU2343=0,"-",CA2343/BU2343*100)</f>
        <v>-</v>
      </c>
    </row>
    <row r="2344" spans="1:80" ht="15.75" thickBot="1" x14ac:dyDescent="0.3">
      <c r="A2344" s="13" t="s">
        <v>1</v>
      </c>
      <c r="B2344" s="13" t="s">
        <v>1</v>
      </c>
      <c r="C2344" s="13" t="s">
        <v>1</v>
      </c>
      <c r="D2344" s="74" t="s">
        <v>1</v>
      </c>
      <c r="E2344" s="74" t="s">
        <v>1</v>
      </c>
      <c r="F2344" s="74" t="s">
        <v>1</v>
      </c>
      <c r="G2344" s="13" t="s">
        <v>1</v>
      </c>
      <c r="H2344" s="19" t="s">
        <v>1</v>
      </c>
      <c r="I2344" s="19" t="s">
        <v>1</v>
      </c>
      <c r="J2344" s="19"/>
      <c r="K2344" s="19" t="s">
        <v>1</v>
      </c>
      <c r="L2344" s="19"/>
      <c r="M2344" s="19" t="s">
        <v>1</v>
      </c>
      <c r="N2344" s="19" t="s">
        <v>1</v>
      </c>
      <c r="O2344" s="19" t="s">
        <v>1</v>
      </c>
      <c r="P2344" s="31"/>
      <c r="Q2344" s="19" t="s">
        <v>1</v>
      </c>
      <c r="R2344" s="19" t="s">
        <v>1</v>
      </c>
      <c r="S2344" s="19"/>
      <c r="T2344" s="19"/>
      <c r="U2344" s="19"/>
      <c r="V2344" s="19"/>
      <c r="W2344" s="19"/>
      <c r="X2344" s="19"/>
      <c r="Y2344" s="19"/>
      <c r="Z2344" s="19"/>
      <c r="AA2344" s="19"/>
      <c r="AB2344" s="19"/>
      <c r="AC2344" s="19"/>
      <c r="AD2344" s="19"/>
      <c r="AE2344" s="19"/>
      <c r="AF2344" s="19"/>
      <c r="AG2344" s="19"/>
      <c r="AH2344" s="19">
        <v>0</v>
      </c>
      <c r="AI2344" s="19">
        <v>0</v>
      </c>
      <c r="AJ2344" s="19" t="s">
        <v>1</v>
      </c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>
        <v>0</v>
      </c>
      <c r="BA2344" s="19">
        <v>0</v>
      </c>
      <c r="BB2344" s="19" t="s">
        <v>1</v>
      </c>
      <c r="BC2344" s="19"/>
      <c r="BD2344" s="19"/>
      <c r="BE2344" s="19"/>
      <c r="BF2344" s="19"/>
      <c r="BG2344" s="19"/>
      <c r="BH2344" s="19"/>
      <c r="BI2344" s="19"/>
      <c r="BJ2344" s="19"/>
      <c r="BK2344" s="19"/>
      <c r="BL2344" s="19"/>
      <c r="BM2344" s="19"/>
      <c r="BN2344" s="19"/>
      <c r="BO2344" s="19"/>
      <c r="BP2344" s="19"/>
      <c r="BQ2344" s="19"/>
      <c r="BR2344" s="19">
        <v>0</v>
      </c>
      <c r="BS2344" s="19">
        <v>0</v>
      </c>
      <c r="BT2344" s="19"/>
      <c r="BU2344" s="19"/>
      <c r="BV2344" s="19"/>
      <c r="BW2344" s="19">
        <f t="shared" si="6231"/>
        <v>0</v>
      </c>
      <c r="BX2344" s="19"/>
      <c r="BY2344" s="19"/>
      <c r="BZ2344" s="19"/>
      <c r="CA2344" s="19">
        <f>BV2344+BW2344</f>
        <v>0</v>
      </c>
      <c r="CB2344" s="127"/>
    </row>
    <row r="2345" spans="1:80" ht="69.75" customHeight="1" thickBot="1" x14ac:dyDescent="0.3">
      <c r="A2345" s="5" t="s">
        <v>4</v>
      </c>
      <c r="B2345" s="5" t="s">
        <v>5</v>
      </c>
      <c r="C2345" s="5" t="s">
        <v>6</v>
      </c>
      <c r="D2345" s="80" t="s">
        <v>1</v>
      </c>
      <c r="E2345" s="88" t="s">
        <v>7</v>
      </c>
      <c r="F2345" s="88" t="s">
        <v>8</v>
      </c>
      <c r="G2345" s="5" t="s">
        <v>9</v>
      </c>
      <c r="H2345" s="5" t="s">
        <v>10</v>
      </c>
      <c r="I2345" s="5" t="s">
        <v>11</v>
      </c>
      <c r="J2345" s="5" t="s">
        <v>1809</v>
      </c>
      <c r="K2345" s="5" t="s">
        <v>12</v>
      </c>
      <c r="L2345" s="5" t="s">
        <v>13</v>
      </c>
      <c r="M2345" s="5" t="s">
        <v>14</v>
      </c>
      <c r="N2345" s="5" t="s">
        <v>15</v>
      </c>
      <c r="O2345" s="5" t="s">
        <v>16</v>
      </c>
      <c r="P2345" s="5" t="s">
        <v>17</v>
      </c>
      <c r="Q2345" s="5" t="s">
        <v>18</v>
      </c>
      <c r="R2345" s="71" t="s">
        <v>14</v>
      </c>
      <c r="S2345" s="71" t="s">
        <v>1843</v>
      </c>
      <c r="T2345" s="71" t="s">
        <v>1797</v>
      </c>
      <c r="U2345" s="71" t="s">
        <v>1832</v>
      </c>
      <c r="V2345" s="71" t="s">
        <v>1833</v>
      </c>
      <c r="W2345" s="71" t="s">
        <v>1834</v>
      </c>
      <c r="X2345" s="71" t="s">
        <v>1847</v>
      </c>
      <c r="Y2345" s="71" t="s">
        <v>1844</v>
      </c>
      <c r="Z2345" s="71" t="s">
        <v>1835</v>
      </c>
      <c r="AA2345" s="71" t="s">
        <v>1836</v>
      </c>
      <c r="AB2345" s="71" t="s">
        <v>1837</v>
      </c>
      <c r="AC2345" s="71" t="s">
        <v>1838</v>
      </c>
      <c r="AD2345" s="71" t="s">
        <v>1839</v>
      </c>
      <c r="AE2345" s="71" t="s">
        <v>1840</v>
      </c>
      <c r="AF2345" s="71" t="s">
        <v>1845</v>
      </c>
      <c r="AG2345" s="71" t="s">
        <v>1846</v>
      </c>
      <c r="AH2345" s="71" t="s">
        <v>1841</v>
      </c>
      <c r="AI2345" s="71" t="s">
        <v>1842</v>
      </c>
      <c r="AJ2345" s="72" t="s">
        <v>15</v>
      </c>
      <c r="AK2345" s="72" t="s">
        <v>1843</v>
      </c>
      <c r="AL2345" s="72" t="s">
        <v>1797</v>
      </c>
      <c r="AM2345" s="72" t="s">
        <v>1832</v>
      </c>
      <c r="AN2345" s="72" t="s">
        <v>1833</v>
      </c>
      <c r="AO2345" s="72" t="s">
        <v>1834</v>
      </c>
      <c r="AP2345" s="72" t="s">
        <v>1848</v>
      </c>
      <c r="AQ2345" s="72" t="s">
        <v>1844</v>
      </c>
      <c r="AR2345" s="72" t="s">
        <v>1835</v>
      </c>
      <c r="AS2345" s="72" t="s">
        <v>1836</v>
      </c>
      <c r="AT2345" s="72" t="s">
        <v>1837</v>
      </c>
      <c r="AU2345" s="72" t="s">
        <v>1838</v>
      </c>
      <c r="AV2345" s="72" t="s">
        <v>1839</v>
      </c>
      <c r="AW2345" s="72" t="s">
        <v>1840</v>
      </c>
      <c r="AX2345" s="72" t="s">
        <v>1845</v>
      </c>
      <c r="AY2345" s="72" t="s">
        <v>1846</v>
      </c>
      <c r="AZ2345" s="72" t="s">
        <v>1841</v>
      </c>
      <c r="BA2345" s="72" t="s">
        <v>1842</v>
      </c>
      <c r="BB2345" s="73" t="s">
        <v>16</v>
      </c>
      <c r="BC2345" s="73" t="s">
        <v>1843</v>
      </c>
      <c r="BD2345" s="73" t="s">
        <v>1797</v>
      </c>
      <c r="BE2345" s="73" t="s">
        <v>1832</v>
      </c>
      <c r="BF2345" s="73" t="s">
        <v>1833</v>
      </c>
      <c r="BG2345" s="73" t="s">
        <v>1834</v>
      </c>
      <c r="BH2345" s="73" t="s">
        <v>1849</v>
      </c>
      <c r="BI2345" s="73" t="s">
        <v>1844</v>
      </c>
      <c r="BJ2345" s="73" t="s">
        <v>1835</v>
      </c>
      <c r="BK2345" s="73" t="s">
        <v>1836</v>
      </c>
      <c r="BL2345" s="73" t="s">
        <v>1837</v>
      </c>
      <c r="BM2345" s="73" t="s">
        <v>1838</v>
      </c>
      <c r="BN2345" s="73" t="s">
        <v>1839</v>
      </c>
      <c r="BO2345" s="73" t="s">
        <v>1840</v>
      </c>
      <c r="BP2345" s="73" t="s">
        <v>1845</v>
      </c>
      <c r="BQ2345" s="73" t="s">
        <v>1846</v>
      </c>
      <c r="BR2345" s="73" t="s">
        <v>1841</v>
      </c>
      <c r="BS2345" s="73" t="s">
        <v>1842</v>
      </c>
      <c r="BT2345" s="5" t="s">
        <v>1911</v>
      </c>
      <c r="BU2345" s="5" t="s">
        <v>1942</v>
      </c>
      <c r="BV2345" s="5" t="s">
        <v>1943</v>
      </c>
      <c r="BW2345" s="5" t="s">
        <v>1944</v>
      </c>
      <c r="BX2345" s="5" t="s">
        <v>1945</v>
      </c>
      <c r="BY2345" s="5" t="s">
        <v>1946</v>
      </c>
      <c r="BZ2345" s="5" t="s">
        <v>1947</v>
      </c>
      <c r="CA2345" s="5" t="s">
        <v>1948</v>
      </c>
      <c r="CB2345" s="120" t="s">
        <v>1916</v>
      </c>
    </row>
    <row r="2346" spans="1:80" x14ac:dyDescent="0.25">
      <c r="A2346" s="6" t="s">
        <v>1</v>
      </c>
      <c r="B2346" s="6" t="s">
        <v>1</v>
      </c>
      <c r="C2346" s="6" t="s">
        <v>1</v>
      </c>
      <c r="D2346" s="81" t="s">
        <v>1</v>
      </c>
      <c r="E2346" s="81" t="s">
        <v>1</v>
      </c>
      <c r="F2346" s="94" t="s">
        <v>1</v>
      </c>
      <c r="G2346" s="7" t="s">
        <v>1</v>
      </c>
      <c r="H2346" s="8" t="s">
        <v>1</v>
      </c>
      <c r="I2346" s="9" t="s">
        <v>19</v>
      </c>
      <c r="J2346" s="9">
        <v>1</v>
      </c>
      <c r="K2346" s="9" t="s">
        <v>20</v>
      </c>
      <c r="L2346" s="9" t="s">
        <v>21</v>
      </c>
      <c r="M2346" s="9" t="s">
        <v>22</v>
      </c>
      <c r="N2346" s="9" t="s">
        <v>23</v>
      </c>
      <c r="O2346" s="9" t="s">
        <v>24</v>
      </c>
      <c r="P2346" s="9" t="s">
        <v>25</v>
      </c>
      <c r="Q2346" s="9" t="s">
        <v>26</v>
      </c>
      <c r="R2346" s="9">
        <v>1</v>
      </c>
      <c r="S2346" s="9">
        <v>2</v>
      </c>
      <c r="T2346" s="9">
        <v>3</v>
      </c>
      <c r="U2346" s="9">
        <v>4</v>
      </c>
      <c r="V2346" s="9">
        <v>5</v>
      </c>
      <c r="W2346" s="9">
        <v>6</v>
      </c>
      <c r="X2346" s="9">
        <v>7</v>
      </c>
      <c r="Y2346" s="9">
        <v>8</v>
      </c>
      <c r="Z2346" s="9">
        <v>9</v>
      </c>
      <c r="AA2346" s="9">
        <v>10</v>
      </c>
      <c r="AB2346" s="9">
        <v>11</v>
      </c>
      <c r="AC2346" s="9">
        <v>12</v>
      </c>
      <c r="AD2346" s="9">
        <v>13</v>
      </c>
      <c r="AE2346" s="9">
        <v>14</v>
      </c>
      <c r="AF2346" s="9">
        <v>15</v>
      </c>
      <c r="AG2346" s="9">
        <v>16</v>
      </c>
      <c r="AH2346" s="9">
        <v>20</v>
      </c>
      <c r="AI2346" s="9">
        <v>21</v>
      </c>
      <c r="AJ2346" s="9">
        <v>1</v>
      </c>
      <c r="AK2346" s="9">
        <v>2</v>
      </c>
      <c r="AL2346" s="9">
        <v>3</v>
      </c>
      <c r="AM2346" s="9">
        <v>4</v>
      </c>
      <c r="AN2346" s="9">
        <v>5</v>
      </c>
      <c r="AO2346" s="9">
        <v>6</v>
      </c>
      <c r="AP2346" s="9">
        <v>7</v>
      </c>
      <c r="AQ2346" s="9">
        <v>8</v>
      </c>
      <c r="AR2346" s="9">
        <v>9</v>
      </c>
      <c r="AS2346" s="9">
        <v>10</v>
      </c>
      <c r="AT2346" s="9">
        <v>11</v>
      </c>
      <c r="AU2346" s="9">
        <v>12</v>
      </c>
      <c r="AV2346" s="9">
        <v>13</v>
      </c>
      <c r="AW2346" s="9">
        <v>14</v>
      </c>
      <c r="AX2346" s="9">
        <v>15</v>
      </c>
      <c r="AY2346" s="9">
        <v>16</v>
      </c>
      <c r="AZ2346" s="9">
        <v>20</v>
      </c>
      <c r="BA2346" s="9">
        <v>21</v>
      </c>
      <c r="BB2346" s="9">
        <v>1</v>
      </c>
      <c r="BC2346" s="9">
        <v>2</v>
      </c>
      <c r="BD2346" s="9">
        <v>3</v>
      </c>
      <c r="BE2346" s="9">
        <v>4</v>
      </c>
      <c r="BF2346" s="9">
        <v>5</v>
      </c>
      <c r="BG2346" s="9">
        <v>6</v>
      </c>
      <c r="BH2346" s="9">
        <v>7</v>
      </c>
      <c r="BI2346" s="9">
        <v>8</v>
      </c>
      <c r="BJ2346" s="9">
        <v>9</v>
      </c>
      <c r="BK2346" s="9">
        <v>10</v>
      </c>
      <c r="BL2346" s="9">
        <v>11</v>
      </c>
      <c r="BM2346" s="9">
        <v>12</v>
      </c>
      <c r="BN2346" s="9">
        <v>13</v>
      </c>
      <c r="BO2346" s="9">
        <v>14</v>
      </c>
      <c r="BP2346" s="9">
        <v>15</v>
      </c>
      <c r="BQ2346" s="9">
        <v>16</v>
      </c>
      <c r="BR2346" s="9">
        <v>20</v>
      </c>
      <c r="BS2346" s="9">
        <v>21</v>
      </c>
      <c r="BT2346" s="9">
        <v>1</v>
      </c>
      <c r="BU2346" s="9">
        <v>2</v>
      </c>
      <c r="BV2346" s="9">
        <v>3</v>
      </c>
      <c r="BW2346" s="9" t="s">
        <v>1798</v>
      </c>
      <c r="BX2346" s="9">
        <v>5</v>
      </c>
      <c r="BY2346" s="9">
        <v>6</v>
      </c>
      <c r="BZ2346" s="9">
        <v>7</v>
      </c>
      <c r="CA2346" s="9" t="s">
        <v>1917</v>
      </c>
      <c r="CB2346" s="121">
        <v>9</v>
      </c>
    </row>
    <row r="2347" spans="1:80" x14ac:dyDescent="0.25">
      <c r="A2347" s="1" t="s">
        <v>928</v>
      </c>
      <c r="B2347" s="1" t="s">
        <v>88</v>
      </c>
      <c r="C2347" s="4" t="s">
        <v>1202</v>
      </c>
      <c r="D2347" s="79" t="s">
        <v>1203</v>
      </c>
      <c r="E2347" s="78" t="s">
        <v>1</v>
      </c>
      <c r="F2347" s="78" t="s">
        <v>1</v>
      </c>
      <c r="G2347" s="2" t="s">
        <v>1</v>
      </c>
      <c r="H2347" s="2" t="s">
        <v>1204</v>
      </c>
      <c r="I2347" s="3" t="s">
        <v>1</v>
      </c>
      <c r="J2347" s="3">
        <f t="shared" ref="J2347:J2380" si="6301">SUM(K2347,L2347,P2347,Q2347)</f>
        <v>0</v>
      </c>
      <c r="K2347" s="3" t="s">
        <v>1</v>
      </c>
      <c r="L2347" s="3"/>
      <c r="M2347" s="3" t="s">
        <v>1</v>
      </c>
      <c r="N2347" s="3" t="s">
        <v>1</v>
      </c>
      <c r="O2347" s="3" t="s">
        <v>1</v>
      </c>
      <c r="P2347" s="26"/>
      <c r="Q2347" s="3" t="s">
        <v>1</v>
      </c>
      <c r="R2347" s="3" t="s">
        <v>1</v>
      </c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>
        <v>0</v>
      </c>
      <c r="AI2347" s="3">
        <v>0</v>
      </c>
      <c r="AJ2347" s="3" t="s">
        <v>1</v>
      </c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>
        <v>0</v>
      </c>
      <c r="BA2347" s="3">
        <v>0</v>
      </c>
      <c r="BB2347" s="3" t="s">
        <v>1</v>
      </c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3"/>
      <c r="BQ2347" s="3"/>
      <c r="BR2347" s="3">
        <v>0</v>
      </c>
      <c r="BS2347" s="3">
        <v>0</v>
      </c>
      <c r="BT2347" s="3">
        <v>0</v>
      </c>
      <c r="BU2347" s="3"/>
      <c r="BV2347" s="3"/>
      <c r="BW2347" s="3">
        <f t="shared" si="6231"/>
        <v>0</v>
      </c>
      <c r="BX2347" s="3"/>
      <c r="BY2347" s="3"/>
      <c r="BZ2347" s="3"/>
      <c r="CA2347" s="3">
        <f t="shared" ref="CA2347:CA2380" si="6302">BV2347+BW2347</f>
        <v>0</v>
      </c>
      <c r="CB2347" s="122"/>
    </row>
    <row r="2348" spans="1:80" ht="33.75" x14ac:dyDescent="0.25">
      <c r="A2348" s="1" t="s">
        <v>1</v>
      </c>
      <c r="B2348" s="1" t="s">
        <v>1</v>
      </c>
      <c r="C2348" s="1" t="s">
        <v>1</v>
      </c>
      <c r="D2348" s="78" t="s">
        <v>1</v>
      </c>
      <c r="E2348" s="78" t="s">
        <v>1</v>
      </c>
      <c r="F2348" s="78" t="s">
        <v>1</v>
      </c>
      <c r="G2348" s="2" t="s">
        <v>1</v>
      </c>
      <c r="H2348" s="10" t="s">
        <v>30</v>
      </c>
      <c r="I2348" s="11">
        <f>SUM(I2349,I2357,I2359)</f>
        <v>1949233</v>
      </c>
      <c r="J2348" s="11">
        <f t="shared" si="6301"/>
        <v>2197856</v>
      </c>
      <c r="K2348" s="11">
        <f t="shared" ref="K2348" si="6303">SUM(K2349,K2357,K2359)</f>
        <v>2053356</v>
      </c>
      <c r="L2348" s="11">
        <f t="shared" ref="L2348:L2379" si="6304">SUM(M2348:O2348)</f>
        <v>144500</v>
      </c>
      <c r="M2348" s="11">
        <f t="shared" ref="M2348:Q2348" si="6305">SUM(M2349,M2357,M2359)</f>
        <v>16500</v>
      </c>
      <c r="N2348" s="11">
        <f t="shared" si="6305"/>
        <v>0</v>
      </c>
      <c r="O2348" s="11">
        <f t="shared" si="6305"/>
        <v>128000</v>
      </c>
      <c r="P2348" s="11">
        <f t="shared" si="6305"/>
        <v>0</v>
      </c>
      <c r="Q2348" s="11">
        <f t="shared" si="6305"/>
        <v>0</v>
      </c>
      <c r="R2348" s="11">
        <f t="shared" ref="R2348:AG2348" si="6306">SUM(R2349,R2357,R2359)</f>
        <v>16500</v>
      </c>
      <c r="S2348" s="11">
        <f t="shared" si="6306"/>
        <v>0</v>
      </c>
      <c r="T2348" s="11">
        <f t="shared" si="6306"/>
        <v>0</v>
      </c>
      <c r="U2348" s="11">
        <f t="shared" si="6306"/>
        <v>0</v>
      </c>
      <c r="V2348" s="11">
        <f t="shared" si="6306"/>
        <v>0</v>
      </c>
      <c r="W2348" s="11">
        <f t="shared" si="6306"/>
        <v>0</v>
      </c>
      <c r="X2348" s="11">
        <f t="shared" ref="X2348" si="6307">SUM(X2349,X2357,X2359)</f>
        <v>16500</v>
      </c>
      <c r="Y2348" s="11">
        <f t="shared" si="6306"/>
        <v>2160</v>
      </c>
      <c r="Z2348" s="11">
        <f t="shared" si="6306"/>
        <v>0</v>
      </c>
      <c r="AA2348" s="11">
        <f t="shared" si="6306"/>
        <v>1600</v>
      </c>
      <c r="AB2348" s="11">
        <f t="shared" si="6306"/>
        <v>0</v>
      </c>
      <c r="AC2348" s="11">
        <f t="shared" si="6306"/>
        <v>1710</v>
      </c>
      <c r="AD2348" s="11">
        <f t="shared" si="6306"/>
        <v>840</v>
      </c>
      <c r="AE2348" s="11">
        <f t="shared" si="6306"/>
        <v>0</v>
      </c>
      <c r="AF2348" s="11">
        <f t="shared" si="6306"/>
        <v>1800</v>
      </c>
      <c r="AG2348" s="11">
        <f t="shared" si="6306"/>
        <v>700</v>
      </c>
      <c r="AH2348" s="11">
        <v>8810</v>
      </c>
      <c r="AI2348" s="11">
        <v>7690</v>
      </c>
      <c r="AJ2348" s="11">
        <f t="shared" ref="AJ2348:AY2348" si="6308">SUM(AJ2349,AJ2357,AJ2359)</f>
        <v>0</v>
      </c>
      <c r="AK2348" s="11">
        <f t="shared" si="6308"/>
        <v>0</v>
      </c>
      <c r="AL2348" s="11">
        <f t="shared" si="6308"/>
        <v>0</v>
      </c>
      <c r="AM2348" s="11">
        <f t="shared" si="6308"/>
        <v>0</v>
      </c>
      <c r="AN2348" s="11">
        <f t="shared" si="6308"/>
        <v>0</v>
      </c>
      <c r="AO2348" s="11">
        <f t="shared" si="6308"/>
        <v>0</v>
      </c>
      <c r="AP2348" s="11">
        <f t="shared" ref="AP2348" si="6309">SUM(AP2349,AP2357,AP2359)</f>
        <v>0</v>
      </c>
      <c r="AQ2348" s="11">
        <f t="shared" si="6308"/>
        <v>0</v>
      </c>
      <c r="AR2348" s="11">
        <f t="shared" si="6308"/>
        <v>0</v>
      </c>
      <c r="AS2348" s="11">
        <f t="shared" si="6308"/>
        <v>0</v>
      </c>
      <c r="AT2348" s="11">
        <f t="shared" si="6308"/>
        <v>0</v>
      </c>
      <c r="AU2348" s="11">
        <f t="shared" si="6308"/>
        <v>0</v>
      </c>
      <c r="AV2348" s="11">
        <f t="shared" si="6308"/>
        <v>0</v>
      </c>
      <c r="AW2348" s="11">
        <f t="shared" si="6308"/>
        <v>0</v>
      </c>
      <c r="AX2348" s="11">
        <f t="shared" si="6308"/>
        <v>0</v>
      </c>
      <c r="AY2348" s="11">
        <f t="shared" si="6308"/>
        <v>0</v>
      </c>
      <c r="AZ2348" s="11">
        <v>0</v>
      </c>
      <c r="BA2348" s="11">
        <v>0</v>
      </c>
      <c r="BB2348" s="11">
        <f t="shared" ref="BB2348:BQ2348" si="6310">SUM(BB2349,BB2357,BB2359)</f>
        <v>128000</v>
      </c>
      <c r="BC2348" s="11">
        <f t="shared" si="6310"/>
        <v>6371</v>
      </c>
      <c r="BD2348" s="11">
        <f t="shared" si="6310"/>
        <v>0</v>
      </c>
      <c r="BE2348" s="11">
        <f t="shared" si="6310"/>
        <v>2000</v>
      </c>
      <c r="BF2348" s="11">
        <f t="shared" si="6310"/>
        <v>0</v>
      </c>
      <c r="BG2348" s="11">
        <f t="shared" si="6310"/>
        <v>0</v>
      </c>
      <c r="BH2348" s="11">
        <f t="shared" ref="BH2348" si="6311">SUM(BH2349,BH2357,BH2359)</f>
        <v>136371</v>
      </c>
      <c r="BI2348" s="11">
        <f t="shared" si="6310"/>
        <v>159</v>
      </c>
      <c r="BJ2348" s="11">
        <f t="shared" si="6310"/>
        <v>10900</v>
      </c>
      <c r="BK2348" s="11">
        <f t="shared" si="6310"/>
        <v>6371</v>
      </c>
      <c r="BL2348" s="11">
        <f t="shared" si="6310"/>
        <v>0</v>
      </c>
      <c r="BM2348" s="11">
        <f t="shared" si="6310"/>
        <v>42040</v>
      </c>
      <c r="BN2348" s="11">
        <f t="shared" si="6310"/>
        <v>10816</v>
      </c>
      <c r="BO2348" s="11">
        <f t="shared" si="6310"/>
        <v>2000</v>
      </c>
      <c r="BP2348" s="11">
        <f t="shared" si="6310"/>
        <v>31064</v>
      </c>
      <c r="BQ2348" s="11">
        <f t="shared" si="6310"/>
        <v>10817</v>
      </c>
      <c r="BR2348" s="11">
        <v>114167</v>
      </c>
      <c r="BS2348" s="11">
        <v>22204</v>
      </c>
      <c r="BT2348" s="11">
        <f t="shared" ref="BT2348:BZ2348" si="6312">SUM(BT2349,BT2357,BT2359)</f>
        <v>2299777</v>
      </c>
      <c r="BU2348" s="11">
        <f t="shared" si="6312"/>
        <v>2151351</v>
      </c>
      <c r="BV2348" s="11">
        <f t="shared" si="6312"/>
        <v>1152773</v>
      </c>
      <c r="BW2348" s="11">
        <f t="shared" si="6312"/>
        <v>491655</v>
      </c>
      <c r="BX2348" s="11">
        <f t="shared" si="6312"/>
        <v>156557</v>
      </c>
      <c r="BY2348" s="11">
        <f t="shared" si="6312"/>
        <v>162024</v>
      </c>
      <c r="BZ2348" s="11">
        <f t="shared" si="6312"/>
        <v>173074</v>
      </c>
      <c r="CA2348" s="11">
        <f t="shared" si="6302"/>
        <v>1644428</v>
      </c>
      <c r="CB2348" s="123">
        <f t="shared" ref="CB2348:CB2379" si="6313">IF(BU2348=0,"-",CA2348/BU2348*100)</f>
        <v>76.436992382925894</v>
      </c>
    </row>
    <row r="2349" spans="1:80" x14ac:dyDescent="0.25">
      <c r="A2349" s="4" t="s">
        <v>928</v>
      </c>
      <c r="B2349" s="4" t="s">
        <v>88</v>
      </c>
      <c r="C2349" s="4" t="s">
        <v>1202</v>
      </c>
      <c r="D2349" s="79" t="s">
        <v>1203</v>
      </c>
      <c r="E2349" s="78" t="s">
        <v>31</v>
      </c>
      <c r="F2349" s="78" t="s">
        <v>1</v>
      </c>
      <c r="G2349" s="2" t="s">
        <v>1</v>
      </c>
      <c r="H2349" s="2" t="s">
        <v>32</v>
      </c>
      <c r="I2349" s="12">
        <f>SUM(I2350,I2351)</f>
        <v>1676121</v>
      </c>
      <c r="J2349" s="12">
        <f t="shared" si="6301"/>
        <v>1894036</v>
      </c>
      <c r="K2349" s="12">
        <f t="shared" ref="K2349" si="6314">SUM(K2350,K2351)</f>
        <v>1779562</v>
      </c>
      <c r="L2349" s="12">
        <f t="shared" si="6304"/>
        <v>114474</v>
      </c>
      <c r="M2349" s="12">
        <f t="shared" ref="M2349:Q2349" si="6315">SUM(M2350,M2351)</f>
        <v>0</v>
      </c>
      <c r="N2349" s="12">
        <f t="shared" si="6315"/>
        <v>0</v>
      </c>
      <c r="O2349" s="12">
        <f t="shared" si="6315"/>
        <v>114474</v>
      </c>
      <c r="P2349" s="12">
        <f t="shared" si="6315"/>
        <v>0</v>
      </c>
      <c r="Q2349" s="12">
        <f t="shared" si="6315"/>
        <v>0</v>
      </c>
      <c r="R2349" s="12">
        <f t="shared" ref="R2349:AG2349" si="6316">SUM(R2350,R2351)</f>
        <v>0</v>
      </c>
      <c r="S2349" s="12">
        <f t="shared" si="6316"/>
        <v>0</v>
      </c>
      <c r="T2349" s="12">
        <f t="shared" si="6316"/>
        <v>0</v>
      </c>
      <c r="U2349" s="12">
        <f t="shared" si="6316"/>
        <v>0</v>
      </c>
      <c r="V2349" s="12">
        <f t="shared" si="6316"/>
        <v>0</v>
      </c>
      <c r="W2349" s="12">
        <f t="shared" si="6316"/>
        <v>0</v>
      </c>
      <c r="X2349" s="12">
        <f t="shared" ref="X2349" si="6317">SUM(X2350,X2351)</f>
        <v>0</v>
      </c>
      <c r="Y2349" s="12">
        <f t="shared" si="6316"/>
        <v>0</v>
      </c>
      <c r="Z2349" s="12">
        <f t="shared" si="6316"/>
        <v>0</v>
      </c>
      <c r="AA2349" s="12">
        <f t="shared" si="6316"/>
        <v>0</v>
      </c>
      <c r="AB2349" s="12">
        <f t="shared" si="6316"/>
        <v>0</v>
      </c>
      <c r="AC2349" s="12">
        <f t="shared" si="6316"/>
        <v>0</v>
      </c>
      <c r="AD2349" s="12">
        <f t="shared" si="6316"/>
        <v>0</v>
      </c>
      <c r="AE2349" s="12">
        <f t="shared" si="6316"/>
        <v>0</v>
      </c>
      <c r="AF2349" s="12">
        <f t="shared" si="6316"/>
        <v>0</v>
      </c>
      <c r="AG2349" s="12">
        <f t="shared" si="6316"/>
        <v>0</v>
      </c>
      <c r="AH2349" s="12">
        <v>0</v>
      </c>
      <c r="AI2349" s="12">
        <v>0</v>
      </c>
      <c r="AJ2349" s="12">
        <f t="shared" ref="AJ2349:AY2349" si="6318">SUM(AJ2350,AJ2351)</f>
        <v>0</v>
      </c>
      <c r="AK2349" s="12">
        <f t="shared" si="6318"/>
        <v>0</v>
      </c>
      <c r="AL2349" s="12">
        <f t="shared" si="6318"/>
        <v>0</v>
      </c>
      <c r="AM2349" s="12">
        <f t="shared" si="6318"/>
        <v>0</v>
      </c>
      <c r="AN2349" s="12">
        <f t="shared" si="6318"/>
        <v>0</v>
      </c>
      <c r="AO2349" s="12">
        <f t="shared" si="6318"/>
        <v>0</v>
      </c>
      <c r="AP2349" s="12">
        <f t="shared" ref="AP2349" si="6319">SUM(AP2350,AP2351)</f>
        <v>0</v>
      </c>
      <c r="AQ2349" s="12">
        <f t="shared" si="6318"/>
        <v>0</v>
      </c>
      <c r="AR2349" s="12">
        <f t="shared" si="6318"/>
        <v>0</v>
      </c>
      <c r="AS2349" s="12">
        <f t="shared" si="6318"/>
        <v>0</v>
      </c>
      <c r="AT2349" s="12">
        <f t="shared" si="6318"/>
        <v>0</v>
      </c>
      <c r="AU2349" s="12">
        <f t="shared" si="6318"/>
        <v>0</v>
      </c>
      <c r="AV2349" s="12">
        <f t="shared" si="6318"/>
        <v>0</v>
      </c>
      <c r="AW2349" s="12">
        <f t="shared" si="6318"/>
        <v>0</v>
      </c>
      <c r="AX2349" s="12">
        <f t="shared" si="6318"/>
        <v>0</v>
      </c>
      <c r="AY2349" s="12">
        <f t="shared" si="6318"/>
        <v>0</v>
      </c>
      <c r="AZ2349" s="12">
        <v>0</v>
      </c>
      <c r="BA2349" s="12">
        <v>0</v>
      </c>
      <c r="BB2349" s="12">
        <f t="shared" ref="BB2349:BQ2349" si="6320">SUM(BB2350,BB2351)</f>
        <v>114474</v>
      </c>
      <c r="BC2349" s="12">
        <f t="shared" si="6320"/>
        <v>0</v>
      </c>
      <c r="BD2349" s="12">
        <f t="shared" si="6320"/>
        <v>0</v>
      </c>
      <c r="BE2349" s="12">
        <f t="shared" si="6320"/>
        <v>0</v>
      </c>
      <c r="BF2349" s="12">
        <f t="shared" si="6320"/>
        <v>0</v>
      </c>
      <c r="BG2349" s="12">
        <f t="shared" si="6320"/>
        <v>0</v>
      </c>
      <c r="BH2349" s="12">
        <f t="shared" ref="BH2349" si="6321">SUM(BH2350,BH2351)</f>
        <v>114474</v>
      </c>
      <c r="BI2349" s="12">
        <f t="shared" si="6320"/>
        <v>159</v>
      </c>
      <c r="BJ2349" s="12">
        <f t="shared" si="6320"/>
        <v>9851</v>
      </c>
      <c r="BK2349" s="12">
        <f t="shared" si="6320"/>
        <v>0</v>
      </c>
      <c r="BL2349" s="12">
        <f t="shared" si="6320"/>
        <v>0</v>
      </c>
      <c r="BM2349" s="12">
        <f t="shared" si="6320"/>
        <v>37383</v>
      </c>
      <c r="BN2349" s="12">
        <f t="shared" si="6320"/>
        <v>9700</v>
      </c>
      <c r="BO2349" s="12">
        <f t="shared" si="6320"/>
        <v>0</v>
      </c>
      <c r="BP2349" s="12">
        <f t="shared" si="6320"/>
        <v>26700</v>
      </c>
      <c r="BQ2349" s="12">
        <f t="shared" si="6320"/>
        <v>10817</v>
      </c>
      <c r="BR2349" s="12">
        <v>94610</v>
      </c>
      <c r="BS2349" s="12">
        <v>19864</v>
      </c>
      <c r="BT2349" s="12">
        <f t="shared" ref="BT2349:BZ2349" si="6322">SUM(BT2350,BT2351)</f>
        <v>1976983</v>
      </c>
      <c r="BU2349" s="12">
        <f t="shared" si="6322"/>
        <v>1858583</v>
      </c>
      <c r="BV2349" s="12">
        <f t="shared" si="6322"/>
        <v>993828</v>
      </c>
      <c r="BW2349" s="12">
        <f t="shared" si="6322"/>
        <v>432840</v>
      </c>
      <c r="BX2349" s="12">
        <f t="shared" si="6322"/>
        <v>137900</v>
      </c>
      <c r="BY2349" s="12">
        <f t="shared" si="6322"/>
        <v>143220</v>
      </c>
      <c r="BZ2349" s="12">
        <f t="shared" si="6322"/>
        <v>151720</v>
      </c>
      <c r="CA2349" s="12">
        <f t="shared" si="6302"/>
        <v>1426668</v>
      </c>
      <c r="CB2349" s="124">
        <f t="shared" si="6313"/>
        <v>76.761059366194573</v>
      </c>
    </row>
    <row r="2350" spans="1:80" x14ac:dyDescent="0.25">
      <c r="A2350" s="4" t="s">
        <v>928</v>
      </c>
      <c r="B2350" s="4" t="s">
        <v>88</v>
      </c>
      <c r="C2350" s="4" t="s">
        <v>1202</v>
      </c>
      <c r="D2350" s="79" t="s">
        <v>1203</v>
      </c>
      <c r="E2350" s="89">
        <v>6111</v>
      </c>
      <c r="F2350" s="79"/>
      <c r="G2350" s="75" t="s">
        <v>1906</v>
      </c>
      <c r="H2350" s="13" t="s">
        <v>33</v>
      </c>
      <c r="I2350" s="14">
        <v>1481267</v>
      </c>
      <c r="J2350" s="14">
        <f t="shared" si="6301"/>
        <v>1658942</v>
      </c>
      <c r="K2350" s="14">
        <v>1556068</v>
      </c>
      <c r="L2350" s="14">
        <f t="shared" si="6304"/>
        <v>102874</v>
      </c>
      <c r="M2350" s="14">
        <v>0</v>
      </c>
      <c r="N2350" s="14">
        <v>0</v>
      </c>
      <c r="O2350" s="14">
        <v>102874</v>
      </c>
      <c r="P2350" s="14">
        <v>0</v>
      </c>
      <c r="Q2350" s="14">
        <v>0</v>
      </c>
      <c r="R2350" s="14">
        <v>0</v>
      </c>
      <c r="S2350" s="14"/>
      <c r="T2350" s="14"/>
      <c r="U2350" s="14"/>
      <c r="V2350" s="14"/>
      <c r="W2350" s="14"/>
      <c r="X2350" s="14">
        <f t="shared" si="6252"/>
        <v>0</v>
      </c>
      <c r="Y2350" s="14"/>
      <c r="Z2350" s="14"/>
      <c r="AA2350" s="14"/>
      <c r="AB2350" s="14"/>
      <c r="AC2350" s="14"/>
      <c r="AD2350" s="14"/>
      <c r="AE2350" s="14"/>
      <c r="AF2350" s="14"/>
      <c r="AG2350" s="14"/>
      <c r="AH2350" s="14">
        <v>0</v>
      </c>
      <c r="AI2350" s="14">
        <v>0</v>
      </c>
      <c r="AJ2350" s="14">
        <v>0</v>
      </c>
      <c r="AK2350" s="14"/>
      <c r="AL2350" s="14"/>
      <c r="AM2350" s="14"/>
      <c r="AN2350" s="14"/>
      <c r="AO2350" s="14"/>
      <c r="AP2350" s="14">
        <f t="shared" si="6253"/>
        <v>0</v>
      </c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>
        <v>0</v>
      </c>
      <c r="BA2350" s="14">
        <v>0</v>
      </c>
      <c r="BB2350" s="14">
        <v>102874</v>
      </c>
      <c r="BC2350" s="14"/>
      <c r="BD2350" s="14"/>
      <c r="BE2350" s="14"/>
      <c r="BF2350" s="14"/>
      <c r="BG2350" s="14"/>
      <c r="BH2350" s="14">
        <f t="shared" si="6254"/>
        <v>102874</v>
      </c>
      <c r="BI2350" s="14"/>
      <c r="BJ2350" s="14">
        <v>9692</v>
      </c>
      <c r="BK2350" s="14"/>
      <c r="BL2350" s="14"/>
      <c r="BM2350" s="14">
        <f>25747+11636</f>
        <v>37383</v>
      </c>
      <c r="BN2350" s="14">
        <v>9700</v>
      </c>
      <c r="BO2350" s="14"/>
      <c r="BP2350" s="14">
        <f>5873+3827+8000+9000</f>
        <v>26700</v>
      </c>
      <c r="BQ2350" s="14">
        <v>10817</v>
      </c>
      <c r="BR2350" s="14">
        <v>94292</v>
      </c>
      <c r="BS2350" s="14">
        <v>8582</v>
      </c>
      <c r="BT2350" s="14">
        <v>1741889</v>
      </c>
      <c r="BU2350" s="14">
        <v>1639015</v>
      </c>
      <c r="BV2350" s="14">
        <v>871574</v>
      </c>
      <c r="BW2350" s="14">
        <f t="shared" si="6231"/>
        <v>405000</v>
      </c>
      <c r="BX2350" s="14">
        <v>135000</v>
      </c>
      <c r="BY2350" s="14">
        <v>135000</v>
      </c>
      <c r="BZ2350" s="14">
        <v>135000</v>
      </c>
      <c r="CA2350" s="14">
        <f t="shared" si="6302"/>
        <v>1276574</v>
      </c>
      <c r="CB2350" s="122">
        <f t="shared" si="6313"/>
        <v>77.886657535165938</v>
      </c>
    </row>
    <row r="2351" spans="1:80" x14ac:dyDescent="0.25">
      <c r="A2351" s="1" t="s">
        <v>928</v>
      </c>
      <c r="B2351" s="1" t="s">
        <v>88</v>
      </c>
      <c r="C2351" s="1" t="s">
        <v>1202</v>
      </c>
      <c r="D2351" s="82" t="s">
        <v>1203</v>
      </c>
      <c r="E2351" s="82" t="s">
        <v>34</v>
      </c>
      <c r="F2351" s="79" t="s">
        <v>1</v>
      </c>
      <c r="G2351" s="13" t="s">
        <v>1</v>
      </c>
      <c r="H2351" s="2" t="s">
        <v>35</v>
      </c>
      <c r="I2351" s="12">
        <f>SUM(I2352:I2356)</f>
        <v>194854</v>
      </c>
      <c r="J2351" s="12">
        <f t="shared" si="6301"/>
        <v>235094</v>
      </c>
      <c r="K2351" s="12">
        <f t="shared" ref="K2351" si="6323">SUM(K2352:K2356)</f>
        <v>223494</v>
      </c>
      <c r="L2351" s="12">
        <f t="shared" si="6304"/>
        <v>11600</v>
      </c>
      <c r="M2351" s="12">
        <f t="shared" ref="M2351:Q2351" si="6324">SUM(M2352:M2356)</f>
        <v>0</v>
      </c>
      <c r="N2351" s="12">
        <f t="shared" si="6324"/>
        <v>0</v>
      </c>
      <c r="O2351" s="12">
        <f t="shared" si="6324"/>
        <v>11600</v>
      </c>
      <c r="P2351" s="12">
        <f t="shared" si="6324"/>
        <v>0</v>
      </c>
      <c r="Q2351" s="12">
        <f t="shared" si="6324"/>
        <v>0</v>
      </c>
      <c r="R2351" s="12">
        <f t="shared" ref="R2351:AG2351" si="6325">SUM(R2352:R2356)</f>
        <v>0</v>
      </c>
      <c r="S2351" s="12">
        <f t="shared" si="6325"/>
        <v>0</v>
      </c>
      <c r="T2351" s="12">
        <f t="shared" si="6325"/>
        <v>0</v>
      </c>
      <c r="U2351" s="12">
        <f t="shared" si="6325"/>
        <v>0</v>
      </c>
      <c r="V2351" s="12">
        <f t="shared" si="6325"/>
        <v>0</v>
      </c>
      <c r="W2351" s="12">
        <f t="shared" si="6325"/>
        <v>0</v>
      </c>
      <c r="X2351" s="12">
        <f t="shared" si="6325"/>
        <v>0</v>
      </c>
      <c r="Y2351" s="12">
        <f t="shared" si="6325"/>
        <v>0</v>
      </c>
      <c r="Z2351" s="12">
        <f t="shared" si="6325"/>
        <v>0</v>
      </c>
      <c r="AA2351" s="12">
        <f t="shared" si="6325"/>
        <v>0</v>
      </c>
      <c r="AB2351" s="12">
        <f t="shared" si="6325"/>
        <v>0</v>
      </c>
      <c r="AC2351" s="12">
        <f t="shared" si="6325"/>
        <v>0</v>
      </c>
      <c r="AD2351" s="12">
        <f t="shared" si="6325"/>
        <v>0</v>
      </c>
      <c r="AE2351" s="12">
        <f t="shared" si="6325"/>
        <v>0</v>
      </c>
      <c r="AF2351" s="12">
        <f t="shared" si="6325"/>
        <v>0</v>
      </c>
      <c r="AG2351" s="12">
        <f t="shared" si="6325"/>
        <v>0</v>
      </c>
      <c r="AH2351" s="12">
        <v>0</v>
      </c>
      <c r="AI2351" s="12">
        <v>0</v>
      </c>
      <c r="AJ2351" s="12">
        <f t="shared" ref="AJ2351:AY2351" si="6326">SUM(AJ2352:AJ2356)</f>
        <v>0</v>
      </c>
      <c r="AK2351" s="12">
        <f t="shared" si="6326"/>
        <v>0</v>
      </c>
      <c r="AL2351" s="12">
        <f t="shared" si="6326"/>
        <v>0</v>
      </c>
      <c r="AM2351" s="12">
        <f t="shared" si="6326"/>
        <v>0</v>
      </c>
      <c r="AN2351" s="12">
        <f t="shared" si="6326"/>
        <v>0</v>
      </c>
      <c r="AO2351" s="12">
        <f t="shared" si="6326"/>
        <v>0</v>
      </c>
      <c r="AP2351" s="12">
        <f t="shared" si="6326"/>
        <v>0</v>
      </c>
      <c r="AQ2351" s="12">
        <f t="shared" si="6326"/>
        <v>0</v>
      </c>
      <c r="AR2351" s="12">
        <f t="shared" si="6326"/>
        <v>0</v>
      </c>
      <c r="AS2351" s="12">
        <f t="shared" si="6326"/>
        <v>0</v>
      </c>
      <c r="AT2351" s="12">
        <f t="shared" si="6326"/>
        <v>0</v>
      </c>
      <c r="AU2351" s="12">
        <f t="shared" si="6326"/>
        <v>0</v>
      </c>
      <c r="AV2351" s="12">
        <f t="shared" si="6326"/>
        <v>0</v>
      </c>
      <c r="AW2351" s="12">
        <f t="shared" si="6326"/>
        <v>0</v>
      </c>
      <c r="AX2351" s="12">
        <f t="shared" si="6326"/>
        <v>0</v>
      </c>
      <c r="AY2351" s="12">
        <f t="shared" si="6326"/>
        <v>0</v>
      </c>
      <c r="AZ2351" s="12">
        <v>0</v>
      </c>
      <c r="BA2351" s="12">
        <v>0</v>
      </c>
      <c r="BB2351" s="12">
        <f t="shared" ref="BB2351:BQ2351" si="6327">SUM(BB2352:BB2356)</f>
        <v>11600</v>
      </c>
      <c r="BC2351" s="12">
        <f t="shared" si="6327"/>
        <v>0</v>
      </c>
      <c r="BD2351" s="12">
        <f t="shared" si="6327"/>
        <v>0</v>
      </c>
      <c r="BE2351" s="12">
        <f t="shared" si="6327"/>
        <v>0</v>
      </c>
      <c r="BF2351" s="12">
        <f t="shared" si="6327"/>
        <v>0</v>
      </c>
      <c r="BG2351" s="12">
        <f t="shared" si="6327"/>
        <v>0</v>
      </c>
      <c r="BH2351" s="12">
        <f t="shared" si="6327"/>
        <v>11600</v>
      </c>
      <c r="BI2351" s="12">
        <f t="shared" si="6327"/>
        <v>159</v>
      </c>
      <c r="BJ2351" s="12">
        <f t="shared" si="6327"/>
        <v>159</v>
      </c>
      <c r="BK2351" s="12">
        <f t="shared" si="6327"/>
        <v>0</v>
      </c>
      <c r="BL2351" s="12">
        <f t="shared" si="6327"/>
        <v>0</v>
      </c>
      <c r="BM2351" s="12">
        <f t="shared" si="6327"/>
        <v>0</v>
      </c>
      <c r="BN2351" s="12">
        <f t="shared" si="6327"/>
        <v>0</v>
      </c>
      <c r="BO2351" s="12">
        <f t="shared" si="6327"/>
        <v>0</v>
      </c>
      <c r="BP2351" s="12">
        <f t="shared" si="6327"/>
        <v>0</v>
      </c>
      <c r="BQ2351" s="12">
        <f t="shared" si="6327"/>
        <v>0</v>
      </c>
      <c r="BR2351" s="12">
        <v>318</v>
      </c>
      <c r="BS2351" s="12">
        <v>11282</v>
      </c>
      <c r="BT2351" s="12">
        <f t="shared" ref="BT2351:BX2351" si="6328">SUM(BT2352:BT2356)</f>
        <v>235094</v>
      </c>
      <c r="BU2351" s="12">
        <f t="shared" si="6328"/>
        <v>219568</v>
      </c>
      <c r="BV2351" s="12">
        <f t="shared" si="6328"/>
        <v>122254</v>
      </c>
      <c r="BW2351" s="12">
        <f t="shared" si="6328"/>
        <v>27840</v>
      </c>
      <c r="BX2351" s="12">
        <f t="shared" si="6328"/>
        <v>2900</v>
      </c>
      <c r="BY2351" s="12">
        <f t="shared" ref="BY2351" si="6329">SUM(BY2352:BY2356)</f>
        <v>8220</v>
      </c>
      <c r="BZ2351" s="12">
        <f t="shared" ref="BZ2351" si="6330">SUM(BZ2352:BZ2356)</f>
        <v>16720</v>
      </c>
      <c r="CA2351" s="12">
        <f t="shared" si="6302"/>
        <v>150094</v>
      </c>
      <c r="CB2351" s="124">
        <f t="shared" si="6313"/>
        <v>68.358777235298405</v>
      </c>
    </row>
    <row r="2352" spans="1:80" x14ac:dyDescent="0.25">
      <c r="A2352" s="4" t="s">
        <v>928</v>
      </c>
      <c r="B2352" s="4" t="s">
        <v>88</v>
      </c>
      <c r="C2352" s="4" t="s">
        <v>1202</v>
      </c>
      <c r="D2352" s="79" t="s">
        <v>1203</v>
      </c>
      <c r="E2352" s="89">
        <v>6112</v>
      </c>
      <c r="F2352" s="79" t="s">
        <v>1205</v>
      </c>
      <c r="G2352" s="75" t="s">
        <v>1906</v>
      </c>
      <c r="H2352" s="13" t="s">
        <v>92</v>
      </c>
      <c r="I2352" s="14">
        <v>35800</v>
      </c>
      <c r="J2352" s="14">
        <f t="shared" si="6301"/>
        <v>32246</v>
      </c>
      <c r="K2352" s="14">
        <v>30246</v>
      </c>
      <c r="L2352" s="14">
        <f t="shared" si="6304"/>
        <v>2000</v>
      </c>
      <c r="M2352" s="14">
        <v>0</v>
      </c>
      <c r="N2352" s="14">
        <v>0</v>
      </c>
      <c r="O2352" s="14">
        <v>2000</v>
      </c>
      <c r="P2352" s="14">
        <v>0</v>
      </c>
      <c r="Q2352" s="14">
        <v>0</v>
      </c>
      <c r="R2352" s="14">
        <v>0</v>
      </c>
      <c r="S2352" s="14"/>
      <c r="T2352" s="14"/>
      <c r="U2352" s="14"/>
      <c r="V2352" s="14"/>
      <c r="W2352" s="14"/>
      <c r="X2352" s="14">
        <f t="shared" si="6252"/>
        <v>0</v>
      </c>
      <c r="Y2352" s="14"/>
      <c r="Z2352" s="14"/>
      <c r="AA2352" s="14"/>
      <c r="AB2352" s="14"/>
      <c r="AC2352" s="14"/>
      <c r="AD2352" s="14"/>
      <c r="AE2352" s="14"/>
      <c r="AF2352" s="14"/>
      <c r="AG2352" s="14"/>
      <c r="AH2352" s="14">
        <v>0</v>
      </c>
      <c r="AI2352" s="14">
        <v>0</v>
      </c>
      <c r="AJ2352" s="14">
        <v>0</v>
      </c>
      <c r="AK2352" s="14"/>
      <c r="AL2352" s="14"/>
      <c r="AM2352" s="14"/>
      <c r="AN2352" s="14"/>
      <c r="AO2352" s="14"/>
      <c r="AP2352" s="14">
        <f t="shared" si="6253"/>
        <v>0</v>
      </c>
      <c r="AQ2352" s="14"/>
      <c r="AR2352" s="14"/>
      <c r="AS2352" s="14"/>
      <c r="AT2352" s="14"/>
      <c r="AU2352" s="14"/>
      <c r="AV2352" s="14"/>
      <c r="AW2352" s="14"/>
      <c r="AX2352" s="14"/>
      <c r="AY2352" s="14"/>
      <c r="AZ2352" s="14">
        <v>0</v>
      </c>
      <c r="BA2352" s="14">
        <v>0</v>
      </c>
      <c r="BB2352" s="14">
        <v>2000</v>
      </c>
      <c r="BC2352" s="14"/>
      <c r="BD2352" s="14"/>
      <c r="BE2352" s="14"/>
      <c r="BF2352" s="14"/>
      <c r="BG2352" s="14"/>
      <c r="BH2352" s="14">
        <f t="shared" si="6254"/>
        <v>2000</v>
      </c>
      <c r="BI2352" s="14">
        <v>159</v>
      </c>
      <c r="BJ2352" s="14">
        <v>159</v>
      </c>
      <c r="BK2352" s="14"/>
      <c r="BL2352" s="14"/>
      <c r="BM2352" s="14"/>
      <c r="BN2352" s="14"/>
      <c r="BO2352" s="14"/>
      <c r="BP2352" s="14"/>
      <c r="BQ2352" s="14"/>
      <c r="BR2352" s="14">
        <v>318</v>
      </c>
      <c r="BS2352" s="14">
        <v>1682</v>
      </c>
      <c r="BT2352" s="14">
        <v>32246</v>
      </c>
      <c r="BU2352" s="14">
        <v>30246</v>
      </c>
      <c r="BV2352" s="14">
        <v>16861</v>
      </c>
      <c r="BW2352" s="14">
        <f t="shared" si="6231"/>
        <v>6440</v>
      </c>
      <c r="BX2352" s="14">
        <v>900</v>
      </c>
      <c r="BY2352" s="14">
        <v>2720</v>
      </c>
      <c r="BZ2352" s="14">
        <v>2820</v>
      </c>
      <c r="CA2352" s="14">
        <f t="shared" si="6302"/>
        <v>23301</v>
      </c>
      <c r="CB2352" s="122">
        <f t="shared" si="6313"/>
        <v>77.038286054354302</v>
      </c>
    </row>
    <row r="2353" spans="1:80" x14ac:dyDescent="0.25">
      <c r="A2353" s="4" t="s">
        <v>928</v>
      </c>
      <c r="B2353" s="4" t="s">
        <v>88</v>
      </c>
      <c r="C2353" s="4" t="s">
        <v>1202</v>
      </c>
      <c r="D2353" s="79" t="s">
        <v>1203</v>
      </c>
      <c r="E2353" s="89">
        <v>6112</v>
      </c>
      <c r="F2353" s="79" t="s">
        <v>1206</v>
      </c>
      <c r="G2353" s="75" t="s">
        <v>1906</v>
      </c>
      <c r="H2353" s="13" t="s">
        <v>39</v>
      </c>
      <c r="I2353" s="14">
        <v>108519</v>
      </c>
      <c r="J2353" s="14">
        <f t="shared" si="6301"/>
        <v>153348</v>
      </c>
      <c r="K2353" s="14">
        <v>143748</v>
      </c>
      <c r="L2353" s="14">
        <f t="shared" si="6304"/>
        <v>9600</v>
      </c>
      <c r="M2353" s="14">
        <v>0</v>
      </c>
      <c r="N2353" s="14">
        <v>0</v>
      </c>
      <c r="O2353" s="14">
        <v>9600</v>
      </c>
      <c r="P2353" s="14">
        <v>0</v>
      </c>
      <c r="Q2353" s="14">
        <v>0</v>
      </c>
      <c r="R2353" s="14">
        <v>0</v>
      </c>
      <c r="S2353" s="14"/>
      <c r="T2353" s="14"/>
      <c r="U2353" s="14"/>
      <c r="V2353" s="14"/>
      <c r="W2353" s="14"/>
      <c r="X2353" s="14">
        <f t="shared" si="6252"/>
        <v>0</v>
      </c>
      <c r="Y2353" s="14"/>
      <c r="Z2353" s="14"/>
      <c r="AA2353" s="14"/>
      <c r="AB2353" s="14"/>
      <c r="AC2353" s="14"/>
      <c r="AD2353" s="14"/>
      <c r="AE2353" s="14"/>
      <c r="AF2353" s="14"/>
      <c r="AG2353" s="14"/>
      <c r="AH2353" s="14">
        <v>0</v>
      </c>
      <c r="AI2353" s="14">
        <v>0</v>
      </c>
      <c r="AJ2353" s="14">
        <v>0</v>
      </c>
      <c r="AK2353" s="14"/>
      <c r="AL2353" s="14"/>
      <c r="AM2353" s="14"/>
      <c r="AN2353" s="14"/>
      <c r="AO2353" s="14"/>
      <c r="AP2353" s="14">
        <f t="shared" si="6253"/>
        <v>0</v>
      </c>
      <c r="AQ2353" s="14"/>
      <c r="AR2353" s="14"/>
      <c r="AS2353" s="14"/>
      <c r="AT2353" s="14"/>
      <c r="AU2353" s="14"/>
      <c r="AV2353" s="14"/>
      <c r="AW2353" s="14"/>
      <c r="AX2353" s="14"/>
      <c r="AY2353" s="14"/>
      <c r="AZ2353" s="14">
        <v>0</v>
      </c>
      <c r="BA2353" s="14">
        <v>0</v>
      </c>
      <c r="BB2353" s="14">
        <v>9600</v>
      </c>
      <c r="BC2353" s="14"/>
      <c r="BD2353" s="14"/>
      <c r="BE2353" s="14"/>
      <c r="BF2353" s="14"/>
      <c r="BG2353" s="14"/>
      <c r="BH2353" s="14">
        <f t="shared" si="6254"/>
        <v>9600</v>
      </c>
      <c r="BI2353" s="14"/>
      <c r="BJ2353" s="14"/>
      <c r="BK2353" s="14"/>
      <c r="BL2353" s="14"/>
      <c r="BM2353" s="14"/>
      <c r="BN2353" s="14"/>
      <c r="BO2353" s="14"/>
      <c r="BP2353" s="14"/>
      <c r="BQ2353" s="14"/>
      <c r="BR2353" s="14">
        <v>0</v>
      </c>
      <c r="BS2353" s="14">
        <v>9600</v>
      </c>
      <c r="BT2353" s="14">
        <v>153348</v>
      </c>
      <c r="BU2353" s="14">
        <v>143748</v>
      </c>
      <c r="BV2353" s="14">
        <v>76819</v>
      </c>
      <c r="BW2353" s="14">
        <f t="shared" si="6231"/>
        <v>21400</v>
      </c>
      <c r="BX2353" s="14">
        <v>2000</v>
      </c>
      <c r="BY2353" s="14">
        <v>5500</v>
      </c>
      <c r="BZ2353" s="14">
        <v>13900</v>
      </c>
      <c r="CA2353" s="14">
        <f t="shared" si="6302"/>
        <v>98219</v>
      </c>
      <c r="CB2353" s="122">
        <f t="shared" si="6313"/>
        <v>68.327211509029695</v>
      </c>
    </row>
    <row r="2354" spans="1:80" x14ac:dyDescent="0.25">
      <c r="A2354" s="4" t="s">
        <v>928</v>
      </c>
      <c r="B2354" s="4" t="s">
        <v>88</v>
      </c>
      <c r="C2354" s="4" t="s">
        <v>1202</v>
      </c>
      <c r="D2354" s="79" t="s">
        <v>1203</v>
      </c>
      <c r="E2354" s="89">
        <v>6112</v>
      </c>
      <c r="F2354" s="79" t="s">
        <v>1207</v>
      </c>
      <c r="G2354" s="75" t="s">
        <v>1906</v>
      </c>
      <c r="H2354" s="13" t="s">
        <v>41</v>
      </c>
      <c r="I2354" s="14">
        <v>20535</v>
      </c>
      <c r="J2354" s="14">
        <f t="shared" si="6301"/>
        <v>32500</v>
      </c>
      <c r="K2354" s="14">
        <v>32500</v>
      </c>
      <c r="L2354" s="14">
        <f t="shared" si="6304"/>
        <v>0</v>
      </c>
      <c r="M2354" s="14">
        <v>0</v>
      </c>
      <c r="N2354" s="14">
        <v>0</v>
      </c>
      <c r="O2354" s="14">
        <v>0</v>
      </c>
      <c r="P2354" s="14">
        <v>0</v>
      </c>
      <c r="Q2354" s="14">
        <v>0</v>
      </c>
      <c r="R2354" s="14">
        <v>0</v>
      </c>
      <c r="S2354" s="14"/>
      <c r="T2354" s="14"/>
      <c r="U2354" s="14"/>
      <c r="V2354" s="14"/>
      <c r="W2354" s="14"/>
      <c r="X2354" s="14">
        <f t="shared" si="6252"/>
        <v>0</v>
      </c>
      <c r="Y2354" s="14"/>
      <c r="Z2354" s="14"/>
      <c r="AA2354" s="14"/>
      <c r="AB2354" s="14"/>
      <c r="AC2354" s="14"/>
      <c r="AD2354" s="14"/>
      <c r="AE2354" s="14"/>
      <c r="AF2354" s="14"/>
      <c r="AG2354" s="14"/>
      <c r="AH2354" s="14">
        <v>0</v>
      </c>
      <c r="AI2354" s="14">
        <v>0</v>
      </c>
      <c r="AJ2354" s="14">
        <v>0</v>
      </c>
      <c r="AK2354" s="14"/>
      <c r="AL2354" s="14"/>
      <c r="AM2354" s="14"/>
      <c r="AN2354" s="14"/>
      <c r="AO2354" s="14"/>
      <c r="AP2354" s="14">
        <f t="shared" si="6253"/>
        <v>0</v>
      </c>
      <c r="AQ2354" s="14"/>
      <c r="AR2354" s="14"/>
      <c r="AS2354" s="14"/>
      <c r="AT2354" s="14"/>
      <c r="AU2354" s="14"/>
      <c r="AV2354" s="14"/>
      <c r="AW2354" s="14"/>
      <c r="AX2354" s="14"/>
      <c r="AY2354" s="14"/>
      <c r="AZ2354" s="14">
        <v>0</v>
      </c>
      <c r="BA2354" s="14">
        <v>0</v>
      </c>
      <c r="BB2354" s="14">
        <v>0</v>
      </c>
      <c r="BC2354" s="14"/>
      <c r="BD2354" s="14"/>
      <c r="BE2354" s="14"/>
      <c r="BF2354" s="14"/>
      <c r="BG2354" s="14"/>
      <c r="BH2354" s="14">
        <f t="shared" si="6254"/>
        <v>0</v>
      </c>
      <c r="BI2354" s="14"/>
      <c r="BJ2354" s="14"/>
      <c r="BK2354" s="14"/>
      <c r="BL2354" s="14"/>
      <c r="BM2354" s="14"/>
      <c r="BN2354" s="14"/>
      <c r="BO2354" s="14"/>
      <c r="BP2354" s="14"/>
      <c r="BQ2354" s="14"/>
      <c r="BR2354" s="14">
        <v>0</v>
      </c>
      <c r="BS2354" s="14">
        <v>0</v>
      </c>
      <c r="BT2354" s="14">
        <v>32500</v>
      </c>
      <c r="BU2354" s="14">
        <v>28574</v>
      </c>
      <c r="BV2354" s="14">
        <v>28574</v>
      </c>
      <c r="BW2354" s="14">
        <f t="shared" si="6231"/>
        <v>0</v>
      </c>
      <c r="BX2354" s="14">
        <v>0</v>
      </c>
      <c r="BY2354" s="14">
        <v>0</v>
      </c>
      <c r="BZ2354" s="14">
        <v>0</v>
      </c>
      <c r="CA2354" s="14">
        <f t="shared" si="6302"/>
        <v>28574</v>
      </c>
      <c r="CB2354" s="122">
        <f t="shared" si="6313"/>
        <v>100</v>
      </c>
    </row>
    <row r="2355" spans="1:80" x14ac:dyDescent="0.25">
      <c r="A2355" s="4" t="s">
        <v>928</v>
      </c>
      <c r="B2355" s="4" t="s">
        <v>88</v>
      </c>
      <c r="C2355" s="4" t="s">
        <v>1202</v>
      </c>
      <c r="D2355" s="79" t="s">
        <v>1203</v>
      </c>
      <c r="E2355" s="89">
        <v>6112</v>
      </c>
      <c r="F2355" s="79" t="s">
        <v>1208</v>
      </c>
      <c r="G2355" s="75" t="s">
        <v>1906</v>
      </c>
      <c r="H2355" s="13" t="s">
        <v>37</v>
      </c>
      <c r="I2355" s="14">
        <v>14000</v>
      </c>
      <c r="J2355" s="14">
        <f t="shared" si="6301"/>
        <v>0</v>
      </c>
      <c r="K2355" s="14">
        <v>0</v>
      </c>
      <c r="L2355" s="14">
        <f t="shared" si="6304"/>
        <v>0</v>
      </c>
      <c r="M2355" s="14">
        <v>0</v>
      </c>
      <c r="N2355" s="14">
        <v>0</v>
      </c>
      <c r="O2355" s="14">
        <v>0</v>
      </c>
      <c r="P2355" s="14">
        <v>0</v>
      </c>
      <c r="Q2355" s="14">
        <v>0</v>
      </c>
      <c r="R2355" s="14">
        <v>0</v>
      </c>
      <c r="S2355" s="14"/>
      <c r="T2355" s="14"/>
      <c r="U2355" s="14"/>
      <c r="V2355" s="14"/>
      <c r="W2355" s="14"/>
      <c r="X2355" s="14">
        <f t="shared" si="6252"/>
        <v>0</v>
      </c>
      <c r="Y2355" s="14"/>
      <c r="Z2355" s="14"/>
      <c r="AA2355" s="14"/>
      <c r="AB2355" s="14"/>
      <c r="AC2355" s="14"/>
      <c r="AD2355" s="14"/>
      <c r="AE2355" s="14"/>
      <c r="AF2355" s="14"/>
      <c r="AG2355" s="14"/>
      <c r="AH2355" s="14">
        <v>0</v>
      </c>
      <c r="AI2355" s="14">
        <v>0</v>
      </c>
      <c r="AJ2355" s="14">
        <v>0</v>
      </c>
      <c r="AK2355" s="14"/>
      <c r="AL2355" s="14"/>
      <c r="AM2355" s="14"/>
      <c r="AN2355" s="14"/>
      <c r="AO2355" s="14"/>
      <c r="AP2355" s="14">
        <f t="shared" si="6253"/>
        <v>0</v>
      </c>
      <c r="AQ2355" s="14"/>
      <c r="AR2355" s="14"/>
      <c r="AS2355" s="14"/>
      <c r="AT2355" s="14"/>
      <c r="AU2355" s="14"/>
      <c r="AV2355" s="14"/>
      <c r="AW2355" s="14"/>
      <c r="AX2355" s="14"/>
      <c r="AY2355" s="14"/>
      <c r="AZ2355" s="14">
        <v>0</v>
      </c>
      <c r="BA2355" s="14">
        <v>0</v>
      </c>
      <c r="BB2355" s="14">
        <v>0</v>
      </c>
      <c r="BC2355" s="14"/>
      <c r="BD2355" s="14"/>
      <c r="BE2355" s="14"/>
      <c r="BF2355" s="14"/>
      <c r="BG2355" s="14"/>
      <c r="BH2355" s="14">
        <f t="shared" si="6254"/>
        <v>0</v>
      </c>
      <c r="BI2355" s="14"/>
      <c r="BJ2355" s="14"/>
      <c r="BK2355" s="14"/>
      <c r="BL2355" s="14"/>
      <c r="BM2355" s="14"/>
      <c r="BN2355" s="14"/>
      <c r="BO2355" s="14"/>
      <c r="BP2355" s="14"/>
      <c r="BQ2355" s="14"/>
      <c r="BR2355" s="14">
        <v>0</v>
      </c>
      <c r="BS2355" s="14">
        <v>0</v>
      </c>
      <c r="BT2355" s="14">
        <v>0</v>
      </c>
      <c r="BU2355" s="14">
        <v>0</v>
      </c>
      <c r="BV2355" s="14">
        <v>0</v>
      </c>
      <c r="BW2355" s="14">
        <f t="shared" si="6231"/>
        <v>0</v>
      </c>
      <c r="BX2355" s="14">
        <v>0</v>
      </c>
      <c r="BY2355" s="14">
        <v>0</v>
      </c>
      <c r="BZ2355" s="14">
        <v>0</v>
      </c>
      <c r="CA2355" s="14">
        <f t="shared" si="6302"/>
        <v>0</v>
      </c>
      <c r="CB2355" s="122" t="str">
        <f t="shared" si="6313"/>
        <v>-</v>
      </c>
    </row>
    <row r="2356" spans="1:80" x14ac:dyDescent="0.25">
      <c r="A2356" s="4" t="s">
        <v>928</v>
      </c>
      <c r="B2356" s="4" t="s">
        <v>88</v>
      </c>
      <c r="C2356" s="4" t="s">
        <v>1202</v>
      </c>
      <c r="D2356" s="79" t="s">
        <v>1203</v>
      </c>
      <c r="E2356" s="89">
        <v>6112</v>
      </c>
      <c r="F2356" s="79" t="s">
        <v>1209</v>
      </c>
      <c r="G2356" s="75" t="s">
        <v>1906</v>
      </c>
      <c r="H2356" s="13" t="s">
        <v>43</v>
      </c>
      <c r="I2356" s="14">
        <v>16000</v>
      </c>
      <c r="J2356" s="14">
        <f t="shared" si="6301"/>
        <v>17000</v>
      </c>
      <c r="K2356" s="14">
        <v>17000</v>
      </c>
      <c r="L2356" s="14">
        <f t="shared" si="6304"/>
        <v>0</v>
      </c>
      <c r="M2356" s="14">
        <v>0</v>
      </c>
      <c r="N2356" s="14">
        <v>0</v>
      </c>
      <c r="O2356" s="14">
        <v>0</v>
      </c>
      <c r="P2356" s="14">
        <v>0</v>
      </c>
      <c r="Q2356" s="14">
        <v>0</v>
      </c>
      <c r="R2356" s="14">
        <v>0</v>
      </c>
      <c r="S2356" s="14"/>
      <c r="T2356" s="14"/>
      <c r="U2356" s="14"/>
      <c r="V2356" s="14"/>
      <c r="W2356" s="14"/>
      <c r="X2356" s="14">
        <f t="shared" si="6252"/>
        <v>0</v>
      </c>
      <c r="Y2356" s="14"/>
      <c r="Z2356" s="14"/>
      <c r="AA2356" s="14"/>
      <c r="AB2356" s="14"/>
      <c r="AC2356" s="14"/>
      <c r="AD2356" s="14"/>
      <c r="AE2356" s="14"/>
      <c r="AF2356" s="14"/>
      <c r="AG2356" s="14"/>
      <c r="AH2356" s="14">
        <v>0</v>
      </c>
      <c r="AI2356" s="14">
        <v>0</v>
      </c>
      <c r="AJ2356" s="14">
        <v>0</v>
      </c>
      <c r="AK2356" s="14"/>
      <c r="AL2356" s="14"/>
      <c r="AM2356" s="14"/>
      <c r="AN2356" s="14"/>
      <c r="AO2356" s="14"/>
      <c r="AP2356" s="14">
        <f t="shared" si="6253"/>
        <v>0</v>
      </c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>
        <v>0</v>
      </c>
      <c r="BA2356" s="14">
        <v>0</v>
      </c>
      <c r="BB2356" s="14">
        <v>0</v>
      </c>
      <c r="BC2356" s="14"/>
      <c r="BD2356" s="14"/>
      <c r="BE2356" s="14"/>
      <c r="BF2356" s="14"/>
      <c r="BG2356" s="14"/>
      <c r="BH2356" s="14">
        <f t="shared" si="6254"/>
        <v>0</v>
      </c>
      <c r="BI2356" s="14"/>
      <c r="BJ2356" s="14"/>
      <c r="BK2356" s="14"/>
      <c r="BL2356" s="14"/>
      <c r="BM2356" s="14"/>
      <c r="BN2356" s="14"/>
      <c r="BO2356" s="14"/>
      <c r="BP2356" s="14"/>
      <c r="BQ2356" s="14"/>
      <c r="BR2356" s="14">
        <v>0</v>
      </c>
      <c r="BS2356" s="14">
        <v>0</v>
      </c>
      <c r="BT2356" s="14">
        <v>17000</v>
      </c>
      <c r="BU2356" s="14">
        <v>17000</v>
      </c>
      <c r="BV2356" s="14">
        <v>0</v>
      </c>
      <c r="BW2356" s="14">
        <f t="shared" si="6231"/>
        <v>0</v>
      </c>
      <c r="BX2356" s="14">
        <v>0</v>
      </c>
      <c r="BY2356" s="14">
        <v>0</v>
      </c>
      <c r="BZ2356" s="14">
        <v>0</v>
      </c>
      <c r="CA2356" s="14">
        <f t="shared" si="6302"/>
        <v>0</v>
      </c>
      <c r="CB2356" s="122">
        <f t="shared" si="6313"/>
        <v>0</v>
      </c>
    </row>
    <row r="2357" spans="1:80" x14ac:dyDescent="0.25">
      <c r="A2357" s="4" t="s">
        <v>928</v>
      </c>
      <c r="B2357" s="4" t="s">
        <v>88</v>
      </c>
      <c r="C2357" s="4" t="s">
        <v>1202</v>
      </c>
      <c r="D2357" s="79" t="s">
        <v>1203</v>
      </c>
      <c r="E2357" s="78" t="s">
        <v>44</v>
      </c>
      <c r="F2357" s="78" t="s">
        <v>1</v>
      </c>
      <c r="G2357" s="2" t="s">
        <v>1</v>
      </c>
      <c r="H2357" s="2" t="s">
        <v>45</v>
      </c>
      <c r="I2357" s="12">
        <f>SUM(I2358)</f>
        <v>155533</v>
      </c>
      <c r="J2357" s="12">
        <f t="shared" si="6301"/>
        <v>174188</v>
      </c>
      <c r="K2357" s="12">
        <f t="shared" ref="K2357:Q2357" si="6331">SUM(K2358)</f>
        <v>163386</v>
      </c>
      <c r="L2357" s="12">
        <f t="shared" si="6304"/>
        <v>10802</v>
      </c>
      <c r="M2357" s="12">
        <f t="shared" si="6331"/>
        <v>0</v>
      </c>
      <c r="N2357" s="12">
        <f t="shared" si="6331"/>
        <v>0</v>
      </c>
      <c r="O2357" s="12">
        <f t="shared" si="6331"/>
        <v>10802</v>
      </c>
      <c r="P2357" s="12">
        <f t="shared" si="6331"/>
        <v>0</v>
      </c>
      <c r="Q2357" s="12">
        <f t="shared" si="6331"/>
        <v>0</v>
      </c>
      <c r="R2357" s="12">
        <f t="shared" ref="R2357:AG2357" si="6332">SUM(R2358)</f>
        <v>0</v>
      </c>
      <c r="S2357" s="12">
        <f t="shared" si="6332"/>
        <v>0</v>
      </c>
      <c r="T2357" s="12">
        <f t="shared" si="6332"/>
        <v>0</v>
      </c>
      <c r="U2357" s="12">
        <f t="shared" si="6332"/>
        <v>0</v>
      </c>
      <c r="V2357" s="12">
        <f t="shared" si="6332"/>
        <v>0</v>
      </c>
      <c r="W2357" s="12">
        <f t="shared" si="6332"/>
        <v>0</v>
      </c>
      <c r="X2357" s="12">
        <f t="shared" si="6332"/>
        <v>0</v>
      </c>
      <c r="Y2357" s="12">
        <f t="shared" si="6332"/>
        <v>0</v>
      </c>
      <c r="Z2357" s="12">
        <f t="shared" si="6332"/>
        <v>0</v>
      </c>
      <c r="AA2357" s="12">
        <f t="shared" si="6332"/>
        <v>0</v>
      </c>
      <c r="AB2357" s="12">
        <f t="shared" si="6332"/>
        <v>0</v>
      </c>
      <c r="AC2357" s="12">
        <f t="shared" si="6332"/>
        <v>0</v>
      </c>
      <c r="AD2357" s="12">
        <f t="shared" si="6332"/>
        <v>0</v>
      </c>
      <c r="AE2357" s="12">
        <f t="shared" si="6332"/>
        <v>0</v>
      </c>
      <c r="AF2357" s="12">
        <f t="shared" si="6332"/>
        <v>0</v>
      </c>
      <c r="AG2357" s="12">
        <f t="shared" si="6332"/>
        <v>0</v>
      </c>
      <c r="AH2357" s="12">
        <v>0</v>
      </c>
      <c r="AI2357" s="12">
        <v>0</v>
      </c>
      <c r="AJ2357" s="12">
        <f t="shared" ref="AJ2357:AY2357" si="6333">SUM(AJ2358)</f>
        <v>0</v>
      </c>
      <c r="AK2357" s="12">
        <f t="shared" si="6333"/>
        <v>0</v>
      </c>
      <c r="AL2357" s="12">
        <f t="shared" si="6333"/>
        <v>0</v>
      </c>
      <c r="AM2357" s="12">
        <f t="shared" si="6333"/>
        <v>0</v>
      </c>
      <c r="AN2357" s="12">
        <f t="shared" si="6333"/>
        <v>0</v>
      </c>
      <c r="AO2357" s="12">
        <f t="shared" si="6333"/>
        <v>0</v>
      </c>
      <c r="AP2357" s="12">
        <f t="shared" si="6333"/>
        <v>0</v>
      </c>
      <c r="AQ2357" s="12">
        <f t="shared" si="6333"/>
        <v>0</v>
      </c>
      <c r="AR2357" s="12">
        <f t="shared" si="6333"/>
        <v>0</v>
      </c>
      <c r="AS2357" s="12">
        <f t="shared" si="6333"/>
        <v>0</v>
      </c>
      <c r="AT2357" s="12">
        <f t="shared" si="6333"/>
        <v>0</v>
      </c>
      <c r="AU2357" s="12">
        <f t="shared" si="6333"/>
        <v>0</v>
      </c>
      <c r="AV2357" s="12">
        <f t="shared" si="6333"/>
        <v>0</v>
      </c>
      <c r="AW2357" s="12">
        <f t="shared" si="6333"/>
        <v>0</v>
      </c>
      <c r="AX2357" s="12">
        <f t="shared" si="6333"/>
        <v>0</v>
      </c>
      <c r="AY2357" s="12">
        <f t="shared" si="6333"/>
        <v>0</v>
      </c>
      <c r="AZ2357" s="12">
        <v>0</v>
      </c>
      <c r="BA2357" s="12">
        <v>0</v>
      </c>
      <c r="BB2357" s="12">
        <f t="shared" ref="BB2357:BQ2357" si="6334">SUM(BB2358)</f>
        <v>10802</v>
      </c>
      <c r="BC2357" s="12">
        <f t="shared" si="6334"/>
        <v>0</v>
      </c>
      <c r="BD2357" s="12">
        <f t="shared" si="6334"/>
        <v>0</v>
      </c>
      <c r="BE2357" s="12">
        <f t="shared" si="6334"/>
        <v>0</v>
      </c>
      <c r="BF2357" s="12">
        <f t="shared" si="6334"/>
        <v>0</v>
      </c>
      <c r="BG2357" s="12">
        <f t="shared" si="6334"/>
        <v>0</v>
      </c>
      <c r="BH2357" s="12">
        <f t="shared" si="6334"/>
        <v>10802</v>
      </c>
      <c r="BI2357" s="12">
        <f t="shared" si="6334"/>
        <v>0</v>
      </c>
      <c r="BJ2357" s="12">
        <f t="shared" si="6334"/>
        <v>1018</v>
      </c>
      <c r="BK2357" s="12">
        <f t="shared" si="6334"/>
        <v>0</v>
      </c>
      <c r="BL2357" s="12">
        <f t="shared" si="6334"/>
        <v>0</v>
      </c>
      <c r="BM2357" s="12">
        <f t="shared" si="6334"/>
        <v>4404</v>
      </c>
      <c r="BN2357" s="12">
        <f t="shared" si="6334"/>
        <v>1076</v>
      </c>
      <c r="BO2357" s="12">
        <f t="shared" si="6334"/>
        <v>0</v>
      </c>
      <c r="BP2357" s="12">
        <f t="shared" si="6334"/>
        <v>4304</v>
      </c>
      <c r="BQ2357" s="12">
        <f t="shared" si="6334"/>
        <v>0</v>
      </c>
      <c r="BR2357" s="12">
        <v>10802</v>
      </c>
      <c r="BS2357" s="12">
        <v>0</v>
      </c>
      <c r="BT2357" s="12">
        <f t="shared" ref="BT2357:BX2357" si="6335">SUM(BT2358)</f>
        <v>182897</v>
      </c>
      <c r="BU2357" s="12">
        <f t="shared" si="6335"/>
        <v>172095</v>
      </c>
      <c r="BV2357" s="12">
        <f t="shared" si="6335"/>
        <v>93840</v>
      </c>
      <c r="BW2357" s="12">
        <f t="shared" si="6335"/>
        <v>39567</v>
      </c>
      <c r="BX2357" s="12">
        <f t="shared" si="6335"/>
        <v>13189</v>
      </c>
      <c r="BY2357" s="12">
        <f t="shared" ref="BY2357" si="6336">SUM(BY2358)</f>
        <v>13189</v>
      </c>
      <c r="BZ2357" s="12">
        <f t="shared" ref="BZ2357" si="6337">SUM(BZ2358)</f>
        <v>13189</v>
      </c>
      <c r="CA2357" s="12">
        <f t="shared" si="6302"/>
        <v>133407</v>
      </c>
      <c r="CB2357" s="124">
        <f t="shared" si="6313"/>
        <v>77.519393358319533</v>
      </c>
    </row>
    <row r="2358" spans="1:80" x14ac:dyDescent="0.25">
      <c r="A2358" s="4" t="s">
        <v>928</v>
      </c>
      <c r="B2358" s="4" t="s">
        <v>88</v>
      </c>
      <c r="C2358" s="4" t="s">
        <v>1202</v>
      </c>
      <c r="D2358" s="79" t="s">
        <v>1203</v>
      </c>
      <c r="E2358" s="89">
        <v>6121</v>
      </c>
      <c r="F2358" s="79"/>
      <c r="G2358" s="75" t="s">
        <v>1906</v>
      </c>
      <c r="H2358" s="13" t="s">
        <v>46</v>
      </c>
      <c r="I2358" s="14">
        <v>155533</v>
      </c>
      <c r="J2358" s="14">
        <f t="shared" si="6301"/>
        <v>174188</v>
      </c>
      <c r="K2358" s="14">
        <v>163386</v>
      </c>
      <c r="L2358" s="14">
        <f t="shared" si="6304"/>
        <v>10802</v>
      </c>
      <c r="M2358" s="14">
        <v>0</v>
      </c>
      <c r="N2358" s="14">
        <v>0</v>
      </c>
      <c r="O2358" s="14">
        <v>10802</v>
      </c>
      <c r="P2358" s="14">
        <v>0</v>
      </c>
      <c r="Q2358" s="14">
        <v>0</v>
      </c>
      <c r="R2358" s="14">
        <v>0</v>
      </c>
      <c r="S2358" s="14"/>
      <c r="T2358" s="14"/>
      <c r="U2358" s="14"/>
      <c r="V2358" s="14"/>
      <c r="W2358" s="14"/>
      <c r="X2358" s="14">
        <f t="shared" si="6252"/>
        <v>0</v>
      </c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>
        <v>0</v>
      </c>
      <c r="AI2358" s="14">
        <v>0</v>
      </c>
      <c r="AJ2358" s="14">
        <v>0</v>
      </c>
      <c r="AK2358" s="14"/>
      <c r="AL2358" s="14"/>
      <c r="AM2358" s="14"/>
      <c r="AN2358" s="14"/>
      <c r="AO2358" s="14"/>
      <c r="AP2358" s="14">
        <f t="shared" si="6253"/>
        <v>0</v>
      </c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>
        <v>0</v>
      </c>
      <c r="BA2358" s="14">
        <v>0</v>
      </c>
      <c r="BB2358" s="14">
        <v>10802</v>
      </c>
      <c r="BC2358" s="14"/>
      <c r="BD2358" s="14"/>
      <c r="BE2358" s="14"/>
      <c r="BF2358" s="14"/>
      <c r="BG2358" s="14"/>
      <c r="BH2358" s="14">
        <f t="shared" si="6254"/>
        <v>10802</v>
      </c>
      <c r="BI2358" s="14"/>
      <c r="BJ2358" s="14">
        <v>1018</v>
      </c>
      <c r="BK2358" s="14"/>
      <c r="BL2358" s="14"/>
      <c r="BM2358" s="14">
        <f>2702+1702</f>
        <v>4404</v>
      </c>
      <c r="BN2358" s="14">
        <v>1076</v>
      </c>
      <c r="BO2358" s="14"/>
      <c r="BP2358" s="14">
        <f>80+996+2736+492</f>
        <v>4304</v>
      </c>
      <c r="BQ2358" s="14"/>
      <c r="BR2358" s="14">
        <v>10802</v>
      </c>
      <c r="BS2358" s="14">
        <v>0</v>
      </c>
      <c r="BT2358" s="14">
        <v>182897</v>
      </c>
      <c r="BU2358" s="14">
        <v>172095</v>
      </c>
      <c r="BV2358" s="14">
        <v>93840</v>
      </c>
      <c r="BW2358" s="14">
        <f t="shared" si="6231"/>
        <v>39567</v>
      </c>
      <c r="BX2358" s="14">
        <v>13189</v>
      </c>
      <c r="BY2358" s="14">
        <v>13189</v>
      </c>
      <c r="BZ2358" s="14">
        <v>13189</v>
      </c>
      <c r="CA2358" s="14">
        <f t="shared" si="6302"/>
        <v>133407</v>
      </c>
      <c r="CB2358" s="122">
        <f t="shared" si="6313"/>
        <v>77.519393358319533</v>
      </c>
    </row>
    <row r="2359" spans="1:80" x14ac:dyDescent="0.25">
      <c r="A2359" s="4" t="s">
        <v>928</v>
      </c>
      <c r="B2359" s="4" t="s">
        <v>88</v>
      </c>
      <c r="C2359" s="4" t="s">
        <v>1202</v>
      </c>
      <c r="D2359" s="79" t="s">
        <v>1203</v>
      </c>
      <c r="E2359" s="78" t="s">
        <v>47</v>
      </c>
      <c r="F2359" s="78" t="s">
        <v>1</v>
      </c>
      <c r="G2359" s="2" t="s">
        <v>1</v>
      </c>
      <c r="H2359" s="2" t="s">
        <v>48</v>
      </c>
      <c r="I2359" s="12">
        <f>SUM(I2360:I2367)</f>
        <v>117579</v>
      </c>
      <c r="J2359" s="12">
        <f t="shared" si="6301"/>
        <v>129632</v>
      </c>
      <c r="K2359" s="12">
        <f t="shared" ref="K2359" si="6338">SUM(K2360:K2367)</f>
        <v>110408</v>
      </c>
      <c r="L2359" s="12">
        <f t="shared" si="6304"/>
        <v>19224</v>
      </c>
      <c r="M2359" s="12">
        <f t="shared" ref="M2359:Q2359" si="6339">SUM(M2360:M2367)</f>
        <v>16500</v>
      </c>
      <c r="N2359" s="12">
        <f t="shared" si="6339"/>
        <v>0</v>
      </c>
      <c r="O2359" s="12">
        <f t="shared" si="6339"/>
        <v>2724</v>
      </c>
      <c r="P2359" s="12">
        <f t="shared" si="6339"/>
        <v>0</v>
      </c>
      <c r="Q2359" s="12">
        <f t="shared" si="6339"/>
        <v>0</v>
      </c>
      <c r="R2359" s="12">
        <f t="shared" ref="R2359:AG2359" si="6340">SUM(R2360:R2367)</f>
        <v>16500</v>
      </c>
      <c r="S2359" s="12">
        <f t="shared" si="6340"/>
        <v>0</v>
      </c>
      <c r="T2359" s="12">
        <f t="shared" si="6340"/>
        <v>0</v>
      </c>
      <c r="U2359" s="12">
        <f t="shared" si="6340"/>
        <v>0</v>
      </c>
      <c r="V2359" s="12">
        <f t="shared" si="6340"/>
        <v>0</v>
      </c>
      <c r="W2359" s="12">
        <f t="shared" si="6340"/>
        <v>0</v>
      </c>
      <c r="X2359" s="12">
        <f t="shared" si="6340"/>
        <v>16500</v>
      </c>
      <c r="Y2359" s="12">
        <f t="shared" si="6340"/>
        <v>2160</v>
      </c>
      <c r="Z2359" s="12">
        <f t="shared" si="6340"/>
        <v>0</v>
      </c>
      <c r="AA2359" s="12">
        <f t="shared" si="6340"/>
        <v>1600</v>
      </c>
      <c r="AB2359" s="12">
        <f t="shared" si="6340"/>
        <v>0</v>
      </c>
      <c r="AC2359" s="12">
        <f t="shared" si="6340"/>
        <v>1710</v>
      </c>
      <c r="AD2359" s="12">
        <f t="shared" si="6340"/>
        <v>840</v>
      </c>
      <c r="AE2359" s="12">
        <f t="shared" si="6340"/>
        <v>0</v>
      </c>
      <c r="AF2359" s="12">
        <f t="shared" si="6340"/>
        <v>1800</v>
      </c>
      <c r="AG2359" s="12">
        <f t="shared" si="6340"/>
        <v>700</v>
      </c>
      <c r="AH2359" s="12">
        <v>8810</v>
      </c>
      <c r="AI2359" s="12">
        <v>7690</v>
      </c>
      <c r="AJ2359" s="12">
        <f t="shared" ref="AJ2359:AY2359" si="6341">SUM(AJ2360:AJ2367)</f>
        <v>0</v>
      </c>
      <c r="AK2359" s="12">
        <f t="shared" si="6341"/>
        <v>0</v>
      </c>
      <c r="AL2359" s="12">
        <f t="shared" si="6341"/>
        <v>0</v>
      </c>
      <c r="AM2359" s="12">
        <f t="shared" si="6341"/>
        <v>0</v>
      </c>
      <c r="AN2359" s="12">
        <f t="shared" si="6341"/>
        <v>0</v>
      </c>
      <c r="AO2359" s="12">
        <f t="shared" si="6341"/>
        <v>0</v>
      </c>
      <c r="AP2359" s="12">
        <f t="shared" si="6341"/>
        <v>0</v>
      </c>
      <c r="AQ2359" s="12">
        <f t="shared" si="6341"/>
        <v>0</v>
      </c>
      <c r="AR2359" s="12">
        <f t="shared" si="6341"/>
        <v>0</v>
      </c>
      <c r="AS2359" s="12">
        <f t="shared" si="6341"/>
        <v>0</v>
      </c>
      <c r="AT2359" s="12">
        <f t="shared" si="6341"/>
        <v>0</v>
      </c>
      <c r="AU2359" s="12">
        <f t="shared" si="6341"/>
        <v>0</v>
      </c>
      <c r="AV2359" s="12">
        <f t="shared" si="6341"/>
        <v>0</v>
      </c>
      <c r="AW2359" s="12">
        <f t="shared" si="6341"/>
        <v>0</v>
      </c>
      <c r="AX2359" s="12">
        <f t="shared" si="6341"/>
        <v>0</v>
      </c>
      <c r="AY2359" s="12">
        <f t="shared" si="6341"/>
        <v>0</v>
      </c>
      <c r="AZ2359" s="12">
        <v>0</v>
      </c>
      <c r="BA2359" s="12">
        <v>0</v>
      </c>
      <c r="BB2359" s="12">
        <f t="shared" ref="BB2359:BQ2359" si="6342">SUM(BB2360:BB2367)</f>
        <v>2724</v>
      </c>
      <c r="BC2359" s="12">
        <f t="shared" si="6342"/>
        <v>6371</v>
      </c>
      <c r="BD2359" s="12">
        <f t="shared" si="6342"/>
        <v>0</v>
      </c>
      <c r="BE2359" s="12">
        <f t="shared" si="6342"/>
        <v>2000</v>
      </c>
      <c r="BF2359" s="12">
        <f t="shared" si="6342"/>
        <v>0</v>
      </c>
      <c r="BG2359" s="12">
        <f t="shared" si="6342"/>
        <v>0</v>
      </c>
      <c r="BH2359" s="12">
        <f t="shared" si="6342"/>
        <v>11095</v>
      </c>
      <c r="BI2359" s="12">
        <f t="shared" si="6342"/>
        <v>0</v>
      </c>
      <c r="BJ2359" s="12">
        <f t="shared" si="6342"/>
        <v>31</v>
      </c>
      <c r="BK2359" s="12">
        <f t="shared" si="6342"/>
        <v>6371</v>
      </c>
      <c r="BL2359" s="12">
        <f t="shared" si="6342"/>
        <v>0</v>
      </c>
      <c r="BM2359" s="12">
        <f t="shared" si="6342"/>
        <v>253</v>
      </c>
      <c r="BN2359" s="12">
        <f t="shared" si="6342"/>
        <v>40</v>
      </c>
      <c r="BO2359" s="12">
        <f t="shared" si="6342"/>
        <v>2000</v>
      </c>
      <c r="BP2359" s="12">
        <f t="shared" si="6342"/>
        <v>60</v>
      </c>
      <c r="BQ2359" s="12">
        <f t="shared" si="6342"/>
        <v>0</v>
      </c>
      <c r="BR2359" s="12">
        <v>8755</v>
      </c>
      <c r="BS2359" s="12">
        <v>2340</v>
      </c>
      <c r="BT2359" s="12">
        <f t="shared" ref="BT2359:BZ2359" si="6343">SUM(BT2360:BT2367)</f>
        <v>139897</v>
      </c>
      <c r="BU2359" s="12">
        <f t="shared" si="6343"/>
        <v>120673</v>
      </c>
      <c r="BV2359" s="12">
        <f t="shared" si="6343"/>
        <v>65105</v>
      </c>
      <c r="BW2359" s="12">
        <f t="shared" si="6343"/>
        <v>19248</v>
      </c>
      <c r="BX2359" s="12">
        <f t="shared" si="6343"/>
        <v>5468</v>
      </c>
      <c r="BY2359" s="12">
        <f t="shared" si="6343"/>
        <v>5615</v>
      </c>
      <c r="BZ2359" s="12">
        <f t="shared" si="6343"/>
        <v>8165</v>
      </c>
      <c r="CA2359" s="12">
        <f t="shared" si="6302"/>
        <v>84353</v>
      </c>
      <c r="CB2359" s="124">
        <f t="shared" si="6313"/>
        <v>69.902132208530489</v>
      </c>
    </row>
    <row r="2360" spans="1:80" x14ac:dyDescent="0.25">
      <c r="A2360" s="4" t="s">
        <v>928</v>
      </c>
      <c r="B2360" s="4" t="s">
        <v>88</v>
      </c>
      <c r="C2360" s="4" t="s">
        <v>1202</v>
      </c>
      <c r="D2360" s="79" t="s">
        <v>1203</v>
      </c>
      <c r="E2360" s="89">
        <v>6131</v>
      </c>
      <c r="F2360" s="79"/>
      <c r="G2360" s="75" t="s">
        <v>1906</v>
      </c>
      <c r="H2360" s="13" t="s">
        <v>49</v>
      </c>
      <c r="I2360" s="14">
        <v>2800</v>
      </c>
      <c r="J2360" s="14">
        <f t="shared" si="6301"/>
        <v>3000</v>
      </c>
      <c r="K2360" s="14">
        <v>2000</v>
      </c>
      <c r="L2360" s="14">
        <f t="shared" si="6304"/>
        <v>1000</v>
      </c>
      <c r="M2360" s="14">
        <v>1000</v>
      </c>
      <c r="N2360" s="14">
        <v>0</v>
      </c>
      <c r="O2360" s="14">
        <v>0</v>
      </c>
      <c r="P2360" s="14">
        <v>0</v>
      </c>
      <c r="Q2360" s="14">
        <v>0</v>
      </c>
      <c r="R2360" s="14">
        <v>1000</v>
      </c>
      <c r="S2360" s="14"/>
      <c r="T2360" s="14"/>
      <c r="U2360" s="14"/>
      <c r="V2360" s="14"/>
      <c r="W2360" s="14"/>
      <c r="X2360" s="14">
        <f t="shared" si="6252"/>
        <v>1000</v>
      </c>
      <c r="Y2360" s="14"/>
      <c r="Z2360" s="14"/>
      <c r="AA2360" s="14">
        <f>250+350</f>
        <v>600</v>
      </c>
      <c r="AB2360" s="14"/>
      <c r="AC2360" s="14">
        <v>200</v>
      </c>
      <c r="AD2360" s="14"/>
      <c r="AE2360" s="14"/>
      <c r="AF2360" s="14"/>
      <c r="AG2360" s="14"/>
      <c r="AH2360" s="14">
        <v>800</v>
      </c>
      <c r="AI2360" s="14">
        <v>200</v>
      </c>
      <c r="AJ2360" s="14">
        <v>0</v>
      </c>
      <c r="AK2360" s="14"/>
      <c r="AL2360" s="14"/>
      <c r="AM2360" s="14"/>
      <c r="AN2360" s="14"/>
      <c r="AO2360" s="14"/>
      <c r="AP2360" s="14">
        <f t="shared" si="6253"/>
        <v>0</v>
      </c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>
        <v>0</v>
      </c>
      <c r="BA2360" s="14">
        <v>0</v>
      </c>
      <c r="BB2360" s="14">
        <v>0</v>
      </c>
      <c r="BC2360" s="14"/>
      <c r="BD2360" s="14"/>
      <c r="BE2360" s="14"/>
      <c r="BF2360" s="14"/>
      <c r="BG2360" s="14"/>
      <c r="BH2360" s="14">
        <f t="shared" si="6254"/>
        <v>0</v>
      </c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>
        <v>0</v>
      </c>
      <c r="BS2360" s="14">
        <v>0</v>
      </c>
      <c r="BT2360" s="14">
        <v>3000</v>
      </c>
      <c r="BU2360" s="14">
        <v>2000</v>
      </c>
      <c r="BV2360" s="14">
        <v>1000</v>
      </c>
      <c r="BW2360" s="14">
        <f t="shared" si="6231"/>
        <v>400</v>
      </c>
      <c r="BX2360" s="14">
        <v>0</v>
      </c>
      <c r="BY2360" s="14">
        <v>0</v>
      </c>
      <c r="BZ2360" s="14">
        <v>400</v>
      </c>
      <c r="CA2360" s="14">
        <f t="shared" si="6302"/>
        <v>1400</v>
      </c>
      <c r="CB2360" s="122">
        <f t="shared" si="6313"/>
        <v>70</v>
      </c>
    </row>
    <row r="2361" spans="1:80" x14ac:dyDescent="0.25">
      <c r="A2361" s="4" t="s">
        <v>928</v>
      </c>
      <c r="B2361" s="4" t="s">
        <v>88</v>
      </c>
      <c r="C2361" s="4" t="s">
        <v>1202</v>
      </c>
      <c r="D2361" s="79" t="s">
        <v>1203</v>
      </c>
      <c r="E2361" s="89">
        <v>6132</v>
      </c>
      <c r="F2361" s="79"/>
      <c r="G2361" s="75" t="s">
        <v>1906</v>
      </c>
      <c r="H2361" s="13" t="s">
        <v>196</v>
      </c>
      <c r="I2361" s="14">
        <v>42500</v>
      </c>
      <c r="J2361" s="14">
        <f t="shared" si="6301"/>
        <v>51340</v>
      </c>
      <c r="K2361" s="14">
        <v>48000</v>
      </c>
      <c r="L2361" s="14">
        <f t="shared" si="6304"/>
        <v>3340</v>
      </c>
      <c r="M2361" s="14">
        <v>3000</v>
      </c>
      <c r="N2361" s="14">
        <v>0</v>
      </c>
      <c r="O2361" s="14">
        <v>340</v>
      </c>
      <c r="P2361" s="14">
        <v>0</v>
      </c>
      <c r="Q2361" s="14">
        <v>0</v>
      </c>
      <c r="R2361" s="14">
        <v>3000</v>
      </c>
      <c r="S2361" s="14"/>
      <c r="T2361" s="14"/>
      <c r="U2361" s="14"/>
      <c r="V2361" s="14"/>
      <c r="W2361" s="14"/>
      <c r="X2361" s="14">
        <f t="shared" si="6252"/>
        <v>3000</v>
      </c>
      <c r="Y2361" s="14">
        <v>160</v>
      </c>
      <c r="Z2361" s="14"/>
      <c r="AA2361" s="14">
        <v>200</v>
      </c>
      <c r="AB2361" s="14"/>
      <c r="AC2361" s="14">
        <v>200</v>
      </c>
      <c r="AD2361" s="14">
        <v>500</v>
      </c>
      <c r="AE2361" s="14"/>
      <c r="AF2361" s="14">
        <v>800</v>
      </c>
      <c r="AG2361" s="14"/>
      <c r="AH2361" s="14">
        <v>1860</v>
      </c>
      <c r="AI2361" s="14">
        <v>1140</v>
      </c>
      <c r="AJ2361" s="14">
        <v>0</v>
      </c>
      <c r="AK2361" s="14"/>
      <c r="AL2361" s="14"/>
      <c r="AM2361" s="14"/>
      <c r="AN2361" s="14"/>
      <c r="AO2361" s="14"/>
      <c r="AP2361" s="14">
        <f t="shared" si="6253"/>
        <v>0</v>
      </c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>
        <v>0</v>
      </c>
      <c r="BA2361" s="14">
        <v>0</v>
      </c>
      <c r="BB2361" s="14">
        <v>340</v>
      </c>
      <c r="BC2361" s="14"/>
      <c r="BD2361" s="14"/>
      <c r="BE2361" s="14"/>
      <c r="BF2361" s="14"/>
      <c r="BG2361" s="14"/>
      <c r="BH2361" s="14">
        <f t="shared" si="6254"/>
        <v>340</v>
      </c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>
        <v>0</v>
      </c>
      <c r="BS2361" s="14">
        <v>340</v>
      </c>
      <c r="BT2361" s="14">
        <v>51340</v>
      </c>
      <c r="BU2361" s="14">
        <v>48000</v>
      </c>
      <c r="BV2361" s="14">
        <v>29700</v>
      </c>
      <c r="BW2361" s="14">
        <f t="shared" si="6231"/>
        <v>2000</v>
      </c>
      <c r="BX2361" s="14">
        <v>0</v>
      </c>
      <c r="BY2361" s="14">
        <v>0</v>
      </c>
      <c r="BZ2361" s="14">
        <v>2000</v>
      </c>
      <c r="CA2361" s="14">
        <f t="shared" si="6302"/>
        <v>31700</v>
      </c>
      <c r="CB2361" s="122">
        <f t="shared" si="6313"/>
        <v>66.041666666666671</v>
      </c>
    </row>
    <row r="2362" spans="1:80" x14ac:dyDescent="0.25">
      <c r="A2362" s="4" t="s">
        <v>928</v>
      </c>
      <c r="B2362" s="4" t="s">
        <v>88</v>
      </c>
      <c r="C2362" s="4" t="s">
        <v>1202</v>
      </c>
      <c r="D2362" s="79" t="s">
        <v>1203</v>
      </c>
      <c r="E2362" s="89">
        <v>6133</v>
      </c>
      <c r="F2362" s="79"/>
      <c r="G2362" s="75" t="s">
        <v>1906</v>
      </c>
      <c r="H2362" s="13" t="s">
        <v>198</v>
      </c>
      <c r="I2362" s="14">
        <v>8500</v>
      </c>
      <c r="J2362" s="14">
        <f t="shared" si="6301"/>
        <v>10000</v>
      </c>
      <c r="K2362" s="14">
        <v>8000</v>
      </c>
      <c r="L2362" s="14">
        <f t="shared" si="6304"/>
        <v>2000</v>
      </c>
      <c r="M2362" s="14">
        <v>2000</v>
      </c>
      <c r="N2362" s="14">
        <v>0</v>
      </c>
      <c r="O2362" s="14">
        <v>0</v>
      </c>
      <c r="P2362" s="14">
        <v>0</v>
      </c>
      <c r="Q2362" s="14">
        <v>0</v>
      </c>
      <c r="R2362" s="14">
        <v>2000</v>
      </c>
      <c r="S2362" s="14"/>
      <c r="T2362" s="14"/>
      <c r="U2362" s="14"/>
      <c r="V2362" s="14"/>
      <c r="W2362" s="14"/>
      <c r="X2362" s="14">
        <f t="shared" si="6252"/>
        <v>2000</v>
      </c>
      <c r="Y2362" s="14">
        <f>300+350</f>
        <v>650</v>
      </c>
      <c r="Z2362" s="14"/>
      <c r="AA2362" s="14">
        <v>400</v>
      </c>
      <c r="AB2362" s="14"/>
      <c r="AC2362" s="14">
        <f>310+300</f>
        <v>610</v>
      </c>
      <c r="AD2362" s="14">
        <f>200+140</f>
        <v>340</v>
      </c>
      <c r="AE2362" s="14"/>
      <c r="AF2362" s="14"/>
      <c r="AG2362" s="14"/>
      <c r="AH2362" s="14">
        <v>2000</v>
      </c>
      <c r="AI2362" s="14">
        <v>0</v>
      </c>
      <c r="AJ2362" s="14">
        <v>0</v>
      </c>
      <c r="AK2362" s="14"/>
      <c r="AL2362" s="14"/>
      <c r="AM2362" s="14"/>
      <c r="AN2362" s="14"/>
      <c r="AO2362" s="14"/>
      <c r="AP2362" s="14">
        <f t="shared" si="6253"/>
        <v>0</v>
      </c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>
        <v>0</v>
      </c>
      <c r="BA2362" s="14">
        <v>0</v>
      </c>
      <c r="BB2362" s="14">
        <v>0</v>
      </c>
      <c r="BC2362" s="14"/>
      <c r="BD2362" s="14"/>
      <c r="BE2362" s="14"/>
      <c r="BF2362" s="14"/>
      <c r="BG2362" s="14"/>
      <c r="BH2362" s="14">
        <f t="shared" si="6254"/>
        <v>0</v>
      </c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>
        <v>0</v>
      </c>
      <c r="BS2362" s="14">
        <v>0</v>
      </c>
      <c r="BT2362" s="14">
        <v>10000</v>
      </c>
      <c r="BU2362" s="14">
        <v>8000</v>
      </c>
      <c r="BV2362" s="14">
        <v>4001</v>
      </c>
      <c r="BW2362" s="14">
        <f t="shared" si="6231"/>
        <v>1999</v>
      </c>
      <c r="BX2362" s="14">
        <v>667</v>
      </c>
      <c r="BY2362" s="14">
        <v>666</v>
      </c>
      <c r="BZ2362" s="14">
        <v>666</v>
      </c>
      <c r="CA2362" s="14">
        <f t="shared" si="6302"/>
        <v>6000</v>
      </c>
      <c r="CB2362" s="122">
        <f t="shared" si="6313"/>
        <v>75</v>
      </c>
    </row>
    <row r="2363" spans="1:80" x14ac:dyDescent="0.25">
      <c r="A2363" s="4" t="s">
        <v>928</v>
      </c>
      <c r="B2363" s="4" t="s">
        <v>88</v>
      </c>
      <c r="C2363" s="4" t="s">
        <v>1202</v>
      </c>
      <c r="D2363" s="79" t="s">
        <v>1203</v>
      </c>
      <c r="E2363" s="89">
        <v>6134</v>
      </c>
      <c r="F2363" s="79"/>
      <c r="G2363" s="75" t="s">
        <v>1906</v>
      </c>
      <c r="H2363" s="13" t="s">
        <v>200</v>
      </c>
      <c r="I2363" s="14">
        <v>12955</v>
      </c>
      <c r="J2363" s="14">
        <f t="shared" si="6301"/>
        <v>12000</v>
      </c>
      <c r="K2363" s="14">
        <v>10000</v>
      </c>
      <c r="L2363" s="14">
        <f t="shared" si="6304"/>
        <v>2000</v>
      </c>
      <c r="M2363" s="14">
        <v>2000</v>
      </c>
      <c r="N2363" s="14">
        <v>0</v>
      </c>
      <c r="O2363" s="14">
        <v>0</v>
      </c>
      <c r="P2363" s="14">
        <v>0</v>
      </c>
      <c r="Q2363" s="14">
        <v>0</v>
      </c>
      <c r="R2363" s="14">
        <v>2000</v>
      </c>
      <c r="S2363" s="14"/>
      <c r="T2363" s="14"/>
      <c r="U2363" s="14"/>
      <c r="V2363" s="14"/>
      <c r="W2363" s="14"/>
      <c r="X2363" s="14">
        <f t="shared" si="6252"/>
        <v>2000</v>
      </c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>
        <v>0</v>
      </c>
      <c r="AI2363" s="14">
        <v>2000</v>
      </c>
      <c r="AJ2363" s="14">
        <v>0</v>
      </c>
      <c r="AK2363" s="14"/>
      <c r="AL2363" s="14"/>
      <c r="AM2363" s="14"/>
      <c r="AN2363" s="14"/>
      <c r="AO2363" s="14"/>
      <c r="AP2363" s="14">
        <f t="shared" si="6253"/>
        <v>0</v>
      </c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>
        <v>0</v>
      </c>
      <c r="BA2363" s="14">
        <v>0</v>
      </c>
      <c r="BB2363" s="14">
        <v>0</v>
      </c>
      <c r="BC2363" s="14"/>
      <c r="BD2363" s="14"/>
      <c r="BE2363" s="14"/>
      <c r="BF2363" s="14"/>
      <c r="BG2363" s="14"/>
      <c r="BH2363" s="14">
        <f t="shared" si="6254"/>
        <v>0</v>
      </c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>
        <v>0</v>
      </c>
      <c r="BS2363" s="14">
        <v>0</v>
      </c>
      <c r="BT2363" s="14">
        <v>22000</v>
      </c>
      <c r="BU2363" s="14">
        <v>20000</v>
      </c>
      <c r="BV2363" s="14">
        <v>9600</v>
      </c>
      <c r="BW2363" s="14">
        <f t="shared" si="6231"/>
        <v>5100</v>
      </c>
      <c r="BX2363" s="14">
        <v>1700</v>
      </c>
      <c r="BY2363" s="14">
        <v>1700</v>
      </c>
      <c r="BZ2363" s="14">
        <v>1700</v>
      </c>
      <c r="CA2363" s="14">
        <f t="shared" si="6302"/>
        <v>14700</v>
      </c>
      <c r="CB2363" s="122">
        <f t="shared" si="6313"/>
        <v>73.5</v>
      </c>
    </row>
    <row r="2364" spans="1:80" x14ac:dyDescent="0.25">
      <c r="A2364" s="4" t="s">
        <v>928</v>
      </c>
      <c r="B2364" s="4" t="s">
        <v>88</v>
      </c>
      <c r="C2364" s="4" t="s">
        <v>1202</v>
      </c>
      <c r="D2364" s="79" t="s">
        <v>1203</v>
      </c>
      <c r="E2364" s="89">
        <v>6135</v>
      </c>
      <c r="F2364" s="79"/>
      <c r="G2364" s="75" t="s">
        <v>1906</v>
      </c>
      <c r="H2364" s="13" t="s">
        <v>201</v>
      </c>
      <c r="I2364" s="14">
        <v>8500</v>
      </c>
      <c r="J2364" s="14">
        <f t="shared" si="6301"/>
        <v>5300</v>
      </c>
      <c r="K2364" s="14">
        <v>1800</v>
      </c>
      <c r="L2364" s="14">
        <f t="shared" si="6304"/>
        <v>3500</v>
      </c>
      <c r="M2364" s="14">
        <v>1500</v>
      </c>
      <c r="N2364" s="14">
        <v>0</v>
      </c>
      <c r="O2364" s="14">
        <v>2000</v>
      </c>
      <c r="P2364" s="14">
        <v>0</v>
      </c>
      <c r="Q2364" s="14">
        <v>0</v>
      </c>
      <c r="R2364" s="14">
        <v>1500</v>
      </c>
      <c r="S2364" s="14"/>
      <c r="T2364" s="14"/>
      <c r="U2364" s="14"/>
      <c r="V2364" s="14"/>
      <c r="W2364" s="14"/>
      <c r="X2364" s="14">
        <f t="shared" si="6252"/>
        <v>1500</v>
      </c>
      <c r="Y2364" s="14">
        <f>300+200</f>
        <v>500</v>
      </c>
      <c r="Z2364" s="14"/>
      <c r="AA2364" s="14"/>
      <c r="AB2364" s="14"/>
      <c r="AC2364" s="14">
        <v>300</v>
      </c>
      <c r="AD2364" s="14"/>
      <c r="AE2364" s="14"/>
      <c r="AF2364" s="14">
        <v>100</v>
      </c>
      <c r="AG2364" s="14"/>
      <c r="AH2364" s="14">
        <v>900</v>
      </c>
      <c r="AI2364" s="14">
        <v>600</v>
      </c>
      <c r="AJ2364" s="14">
        <v>0</v>
      </c>
      <c r="AK2364" s="14"/>
      <c r="AL2364" s="14"/>
      <c r="AM2364" s="14"/>
      <c r="AN2364" s="14"/>
      <c r="AO2364" s="14"/>
      <c r="AP2364" s="14">
        <f t="shared" si="6253"/>
        <v>0</v>
      </c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>
        <v>0</v>
      </c>
      <c r="BA2364" s="14">
        <v>0</v>
      </c>
      <c r="BB2364" s="14">
        <v>2000</v>
      </c>
      <c r="BC2364" s="14"/>
      <c r="BD2364" s="14"/>
      <c r="BE2364" s="14"/>
      <c r="BF2364" s="14"/>
      <c r="BG2364" s="14"/>
      <c r="BH2364" s="14">
        <f t="shared" si="6254"/>
        <v>2000</v>
      </c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>
        <v>0</v>
      </c>
      <c r="BS2364" s="14">
        <v>2000</v>
      </c>
      <c r="BT2364" s="14">
        <v>5300</v>
      </c>
      <c r="BU2364" s="14">
        <v>1800</v>
      </c>
      <c r="BV2364" s="14">
        <v>900</v>
      </c>
      <c r="BW2364" s="14">
        <f t="shared" si="6231"/>
        <v>450</v>
      </c>
      <c r="BX2364" s="14">
        <v>0</v>
      </c>
      <c r="BY2364" s="14">
        <v>150</v>
      </c>
      <c r="BZ2364" s="14">
        <v>300</v>
      </c>
      <c r="CA2364" s="14">
        <f t="shared" si="6302"/>
        <v>1350</v>
      </c>
      <c r="CB2364" s="122">
        <f t="shared" si="6313"/>
        <v>75</v>
      </c>
    </row>
    <row r="2365" spans="1:80" x14ac:dyDescent="0.25">
      <c r="A2365" s="4" t="s">
        <v>928</v>
      </c>
      <c r="B2365" s="4" t="s">
        <v>88</v>
      </c>
      <c r="C2365" s="4" t="s">
        <v>1202</v>
      </c>
      <c r="D2365" s="79" t="s">
        <v>1203</v>
      </c>
      <c r="E2365" s="89">
        <v>6137</v>
      </c>
      <c r="F2365" s="79"/>
      <c r="G2365" s="75" t="s">
        <v>1906</v>
      </c>
      <c r="H2365" s="13" t="s">
        <v>204</v>
      </c>
      <c r="I2365" s="14">
        <v>7500</v>
      </c>
      <c r="J2365" s="14">
        <f t="shared" si="6301"/>
        <v>12000</v>
      </c>
      <c r="K2365" s="14">
        <v>10000</v>
      </c>
      <c r="L2365" s="14">
        <f t="shared" si="6304"/>
        <v>2000</v>
      </c>
      <c r="M2365" s="14">
        <v>2000</v>
      </c>
      <c r="N2365" s="14">
        <v>0</v>
      </c>
      <c r="O2365" s="14">
        <v>0</v>
      </c>
      <c r="P2365" s="14">
        <v>0</v>
      </c>
      <c r="Q2365" s="14">
        <v>0</v>
      </c>
      <c r="R2365" s="14">
        <v>2000</v>
      </c>
      <c r="S2365" s="14"/>
      <c r="T2365" s="14"/>
      <c r="U2365" s="14"/>
      <c r="V2365" s="14"/>
      <c r="W2365" s="14"/>
      <c r="X2365" s="14">
        <f t="shared" si="6252"/>
        <v>2000</v>
      </c>
      <c r="Y2365" s="14"/>
      <c r="Z2365" s="14"/>
      <c r="AA2365" s="14"/>
      <c r="AB2365" s="14"/>
      <c r="AC2365" s="14">
        <v>200</v>
      </c>
      <c r="AD2365" s="14"/>
      <c r="AE2365" s="14"/>
      <c r="AF2365" s="14"/>
      <c r="AG2365" s="14"/>
      <c r="AH2365" s="14">
        <v>200</v>
      </c>
      <c r="AI2365" s="14">
        <v>1800</v>
      </c>
      <c r="AJ2365" s="14">
        <v>0</v>
      </c>
      <c r="AK2365" s="14"/>
      <c r="AL2365" s="14"/>
      <c r="AM2365" s="14"/>
      <c r="AN2365" s="14"/>
      <c r="AO2365" s="14"/>
      <c r="AP2365" s="14">
        <f t="shared" si="6253"/>
        <v>0</v>
      </c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>
        <v>0</v>
      </c>
      <c r="BA2365" s="14">
        <v>0</v>
      </c>
      <c r="BB2365" s="14">
        <v>0</v>
      </c>
      <c r="BC2365" s="14"/>
      <c r="BD2365" s="14"/>
      <c r="BE2365" s="14"/>
      <c r="BF2365" s="14"/>
      <c r="BG2365" s="14"/>
      <c r="BH2365" s="14">
        <f t="shared" si="6254"/>
        <v>0</v>
      </c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>
        <v>0</v>
      </c>
      <c r="BS2365" s="14">
        <v>0</v>
      </c>
      <c r="BT2365" s="14">
        <v>12000</v>
      </c>
      <c r="BU2365" s="14">
        <v>10000</v>
      </c>
      <c r="BV2365" s="14">
        <v>4998</v>
      </c>
      <c r="BW2365" s="14">
        <f t="shared" si="6231"/>
        <v>2500</v>
      </c>
      <c r="BX2365" s="14">
        <v>834</v>
      </c>
      <c r="BY2365" s="14">
        <v>833</v>
      </c>
      <c r="BZ2365" s="14">
        <v>833</v>
      </c>
      <c r="CA2365" s="14">
        <f t="shared" si="6302"/>
        <v>7498</v>
      </c>
      <c r="CB2365" s="122">
        <f t="shared" si="6313"/>
        <v>74.98</v>
      </c>
    </row>
    <row r="2366" spans="1:80" x14ac:dyDescent="0.25">
      <c r="A2366" s="4" t="s">
        <v>928</v>
      </c>
      <c r="B2366" s="4" t="s">
        <v>88</v>
      </c>
      <c r="C2366" s="4" t="s">
        <v>1202</v>
      </c>
      <c r="D2366" s="79" t="s">
        <v>1203</v>
      </c>
      <c r="E2366" s="89">
        <v>6138</v>
      </c>
      <c r="F2366" s="79"/>
      <c r="G2366" s="75" t="s">
        <v>1906</v>
      </c>
      <c r="H2366" s="13" t="s">
        <v>205</v>
      </c>
      <c r="I2366" s="14">
        <v>600</v>
      </c>
      <c r="J2366" s="14">
        <f t="shared" si="6301"/>
        <v>600</v>
      </c>
      <c r="K2366" s="14">
        <v>200</v>
      </c>
      <c r="L2366" s="14">
        <f t="shared" si="6304"/>
        <v>400</v>
      </c>
      <c r="M2366" s="14">
        <v>400</v>
      </c>
      <c r="N2366" s="14">
        <v>0</v>
      </c>
      <c r="O2366" s="14">
        <v>0</v>
      </c>
      <c r="P2366" s="14">
        <v>0</v>
      </c>
      <c r="Q2366" s="14">
        <v>0</v>
      </c>
      <c r="R2366" s="14">
        <v>400</v>
      </c>
      <c r="S2366" s="14"/>
      <c r="T2366" s="14"/>
      <c r="U2366" s="14"/>
      <c r="V2366" s="14"/>
      <c r="W2366" s="14"/>
      <c r="X2366" s="14">
        <f t="shared" si="6252"/>
        <v>400</v>
      </c>
      <c r="Y2366" s="14">
        <f>200+100</f>
        <v>300</v>
      </c>
      <c r="Z2366" s="14"/>
      <c r="AA2366" s="14"/>
      <c r="AB2366" s="14"/>
      <c r="AC2366" s="14"/>
      <c r="AD2366" s="14"/>
      <c r="AE2366" s="14"/>
      <c r="AF2366" s="14"/>
      <c r="AG2366" s="14"/>
      <c r="AH2366" s="14">
        <v>300</v>
      </c>
      <c r="AI2366" s="14">
        <v>100</v>
      </c>
      <c r="AJ2366" s="14">
        <v>0</v>
      </c>
      <c r="AK2366" s="14"/>
      <c r="AL2366" s="14"/>
      <c r="AM2366" s="14"/>
      <c r="AN2366" s="14"/>
      <c r="AO2366" s="14"/>
      <c r="AP2366" s="14">
        <f t="shared" si="6253"/>
        <v>0</v>
      </c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>
        <v>0</v>
      </c>
      <c r="BA2366" s="14">
        <v>0</v>
      </c>
      <c r="BB2366" s="14">
        <v>0</v>
      </c>
      <c r="BC2366" s="14"/>
      <c r="BD2366" s="14"/>
      <c r="BE2366" s="14"/>
      <c r="BF2366" s="14"/>
      <c r="BG2366" s="14"/>
      <c r="BH2366" s="14">
        <f t="shared" si="6254"/>
        <v>0</v>
      </c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>
        <v>0</v>
      </c>
      <c r="BS2366" s="14">
        <v>0</v>
      </c>
      <c r="BT2366" s="14">
        <v>600</v>
      </c>
      <c r="BU2366" s="14">
        <v>200</v>
      </c>
      <c r="BV2366" s="14">
        <v>200</v>
      </c>
      <c r="BW2366" s="14">
        <f t="shared" si="6231"/>
        <v>0</v>
      </c>
      <c r="BX2366" s="14">
        <v>0</v>
      </c>
      <c r="BY2366" s="14">
        <v>0</v>
      </c>
      <c r="BZ2366" s="14">
        <v>0</v>
      </c>
      <c r="CA2366" s="14">
        <f t="shared" si="6302"/>
        <v>200</v>
      </c>
      <c r="CB2366" s="122">
        <f t="shared" si="6313"/>
        <v>100</v>
      </c>
    </row>
    <row r="2367" spans="1:80" x14ac:dyDescent="0.25">
      <c r="A2367" s="1" t="s">
        <v>928</v>
      </c>
      <c r="B2367" s="1" t="s">
        <v>88</v>
      </c>
      <c r="C2367" s="1" t="s">
        <v>1202</v>
      </c>
      <c r="D2367" s="82" t="s">
        <v>1203</v>
      </c>
      <c r="E2367" s="82" t="s">
        <v>50</v>
      </c>
      <c r="F2367" s="79" t="s">
        <v>1</v>
      </c>
      <c r="G2367" s="13" t="s">
        <v>1</v>
      </c>
      <c r="H2367" s="2" t="s">
        <v>51</v>
      </c>
      <c r="I2367" s="12">
        <f>SUM(I2368:I2370)</f>
        <v>34224</v>
      </c>
      <c r="J2367" s="12">
        <f t="shared" si="6301"/>
        <v>35392</v>
      </c>
      <c r="K2367" s="12">
        <f t="shared" ref="K2367" si="6344">SUM(K2368:K2370)</f>
        <v>30408</v>
      </c>
      <c r="L2367" s="12">
        <f t="shared" si="6304"/>
        <v>4984</v>
      </c>
      <c r="M2367" s="12">
        <f t="shared" ref="M2367:Q2367" si="6345">SUM(M2368:M2370)</f>
        <v>4600</v>
      </c>
      <c r="N2367" s="12">
        <f t="shared" si="6345"/>
        <v>0</v>
      </c>
      <c r="O2367" s="12">
        <f t="shared" si="6345"/>
        <v>384</v>
      </c>
      <c r="P2367" s="12">
        <f t="shared" si="6345"/>
        <v>0</v>
      </c>
      <c r="Q2367" s="12">
        <f t="shared" si="6345"/>
        <v>0</v>
      </c>
      <c r="R2367" s="12">
        <f t="shared" ref="R2367:AG2367" si="6346">SUM(R2368:R2370)</f>
        <v>4600</v>
      </c>
      <c r="S2367" s="12">
        <f t="shared" si="6346"/>
        <v>0</v>
      </c>
      <c r="T2367" s="12">
        <f t="shared" si="6346"/>
        <v>0</v>
      </c>
      <c r="U2367" s="12">
        <f t="shared" si="6346"/>
        <v>0</v>
      </c>
      <c r="V2367" s="12">
        <f t="shared" si="6346"/>
        <v>0</v>
      </c>
      <c r="W2367" s="12">
        <f t="shared" si="6346"/>
        <v>0</v>
      </c>
      <c r="X2367" s="12">
        <f t="shared" si="6346"/>
        <v>4600</v>
      </c>
      <c r="Y2367" s="12">
        <f t="shared" si="6346"/>
        <v>550</v>
      </c>
      <c r="Z2367" s="12">
        <f t="shared" si="6346"/>
        <v>0</v>
      </c>
      <c r="AA2367" s="12">
        <f t="shared" si="6346"/>
        <v>400</v>
      </c>
      <c r="AB2367" s="12">
        <f t="shared" si="6346"/>
        <v>0</v>
      </c>
      <c r="AC2367" s="12">
        <f t="shared" si="6346"/>
        <v>200</v>
      </c>
      <c r="AD2367" s="12">
        <f t="shared" si="6346"/>
        <v>0</v>
      </c>
      <c r="AE2367" s="12">
        <f t="shared" si="6346"/>
        <v>0</v>
      </c>
      <c r="AF2367" s="12">
        <f t="shared" si="6346"/>
        <v>900</v>
      </c>
      <c r="AG2367" s="12">
        <f t="shared" si="6346"/>
        <v>700</v>
      </c>
      <c r="AH2367" s="12">
        <v>2750</v>
      </c>
      <c r="AI2367" s="12">
        <v>1850</v>
      </c>
      <c r="AJ2367" s="12">
        <f t="shared" ref="AJ2367:AY2367" si="6347">SUM(AJ2368:AJ2370)</f>
        <v>0</v>
      </c>
      <c r="AK2367" s="12">
        <f t="shared" si="6347"/>
        <v>0</v>
      </c>
      <c r="AL2367" s="12">
        <f t="shared" si="6347"/>
        <v>0</v>
      </c>
      <c r="AM2367" s="12">
        <f t="shared" si="6347"/>
        <v>0</v>
      </c>
      <c r="AN2367" s="12">
        <f t="shared" si="6347"/>
        <v>0</v>
      </c>
      <c r="AO2367" s="12">
        <f t="shared" si="6347"/>
        <v>0</v>
      </c>
      <c r="AP2367" s="12">
        <f t="shared" si="6347"/>
        <v>0</v>
      </c>
      <c r="AQ2367" s="12">
        <f t="shared" si="6347"/>
        <v>0</v>
      </c>
      <c r="AR2367" s="12">
        <f t="shared" si="6347"/>
        <v>0</v>
      </c>
      <c r="AS2367" s="12">
        <f t="shared" si="6347"/>
        <v>0</v>
      </c>
      <c r="AT2367" s="12">
        <f t="shared" si="6347"/>
        <v>0</v>
      </c>
      <c r="AU2367" s="12">
        <f t="shared" si="6347"/>
        <v>0</v>
      </c>
      <c r="AV2367" s="12">
        <f t="shared" si="6347"/>
        <v>0</v>
      </c>
      <c r="AW2367" s="12">
        <f t="shared" si="6347"/>
        <v>0</v>
      </c>
      <c r="AX2367" s="12">
        <f t="shared" si="6347"/>
        <v>0</v>
      </c>
      <c r="AY2367" s="12">
        <f t="shared" si="6347"/>
        <v>0</v>
      </c>
      <c r="AZ2367" s="12">
        <v>0</v>
      </c>
      <c r="BA2367" s="12">
        <v>0</v>
      </c>
      <c r="BB2367" s="12">
        <f t="shared" ref="BB2367:BQ2367" si="6348">SUM(BB2368:BB2370)</f>
        <v>384</v>
      </c>
      <c r="BC2367" s="12">
        <f t="shared" si="6348"/>
        <v>6371</v>
      </c>
      <c r="BD2367" s="12">
        <f t="shared" si="6348"/>
        <v>0</v>
      </c>
      <c r="BE2367" s="12">
        <f t="shared" si="6348"/>
        <v>2000</v>
      </c>
      <c r="BF2367" s="12">
        <f t="shared" si="6348"/>
        <v>0</v>
      </c>
      <c r="BG2367" s="12">
        <f t="shared" si="6348"/>
        <v>0</v>
      </c>
      <c r="BH2367" s="12">
        <f t="shared" si="6348"/>
        <v>8755</v>
      </c>
      <c r="BI2367" s="12">
        <f t="shared" si="6348"/>
        <v>0</v>
      </c>
      <c r="BJ2367" s="12">
        <f t="shared" si="6348"/>
        <v>31</v>
      </c>
      <c r="BK2367" s="12">
        <f t="shared" si="6348"/>
        <v>6371</v>
      </c>
      <c r="BL2367" s="12">
        <f t="shared" si="6348"/>
        <v>0</v>
      </c>
      <c r="BM2367" s="12">
        <f t="shared" si="6348"/>
        <v>253</v>
      </c>
      <c r="BN2367" s="12">
        <f t="shared" si="6348"/>
        <v>40</v>
      </c>
      <c r="BO2367" s="12">
        <f t="shared" si="6348"/>
        <v>2000</v>
      </c>
      <c r="BP2367" s="12">
        <f t="shared" si="6348"/>
        <v>60</v>
      </c>
      <c r="BQ2367" s="12">
        <f t="shared" si="6348"/>
        <v>0</v>
      </c>
      <c r="BR2367" s="12">
        <v>8755</v>
      </c>
      <c r="BS2367" s="12">
        <v>0</v>
      </c>
      <c r="BT2367" s="12">
        <f t="shared" ref="BT2367:BZ2367" si="6349">SUM(BT2368:BT2370)</f>
        <v>35657</v>
      </c>
      <c r="BU2367" s="12">
        <f t="shared" si="6349"/>
        <v>30673</v>
      </c>
      <c r="BV2367" s="12">
        <f t="shared" si="6349"/>
        <v>14706</v>
      </c>
      <c r="BW2367" s="12">
        <f t="shared" si="6349"/>
        <v>6799</v>
      </c>
      <c r="BX2367" s="12">
        <f t="shared" si="6349"/>
        <v>2267</v>
      </c>
      <c r="BY2367" s="12">
        <f t="shared" si="6349"/>
        <v>2266</v>
      </c>
      <c r="BZ2367" s="12">
        <f t="shared" si="6349"/>
        <v>2266</v>
      </c>
      <c r="CA2367" s="12">
        <f t="shared" si="6302"/>
        <v>21505</v>
      </c>
      <c r="CB2367" s="124">
        <f t="shared" si="6313"/>
        <v>70.110520653343329</v>
      </c>
    </row>
    <row r="2368" spans="1:80" x14ac:dyDescent="0.25">
      <c r="A2368" s="4" t="s">
        <v>928</v>
      </c>
      <c r="B2368" s="4" t="s">
        <v>88</v>
      </c>
      <c r="C2368" s="4" t="s">
        <v>1202</v>
      </c>
      <c r="D2368" s="79" t="s">
        <v>1203</v>
      </c>
      <c r="E2368" s="89">
        <v>6139</v>
      </c>
      <c r="F2368" s="79"/>
      <c r="G2368" s="75" t="s">
        <v>1906</v>
      </c>
      <c r="H2368" s="13" t="s">
        <v>51</v>
      </c>
      <c r="I2368" s="14">
        <v>26200</v>
      </c>
      <c r="J2368" s="14">
        <f t="shared" si="6301"/>
        <v>26600</v>
      </c>
      <c r="K2368" s="14">
        <v>22000</v>
      </c>
      <c r="L2368" s="14">
        <f t="shared" si="6304"/>
        <v>4600</v>
      </c>
      <c r="M2368" s="14">
        <v>4600</v>
      </c>
      <c r="N2368" s="14">
        <v>0</v>
      </c>
      <c r="O2368" s="14">
        <v>0</v>
      </c>
      <c r="P2368" s="14">
        <v>0</v>
      </c>
      <c r="Q2368" s="14">
        <v>0</v>
      </c>
      <c r="R2368" s="14">
        <v>4600</v>
      </c>
      <c r="S2368" s="14"/>
      <c r="T2368" s="14"/>
      <c r="U2368" s="14"/>
      <c r="V2368" s="14"/>
      <c r="W2368" s="14"/>
      <c r="X2368" s="14">
        <f t="shared" si="6252"/>
        <v>4600</v>
      </c>
      <c r="Y2368" s="14">
        <v>550</v>
      </c>
      <c r="Z2368" s="14"/>
      <c r="AA2368" s="14">
        <v>400</v>
      </c>
      <c r="AB2368" s="14"/>
      <c r="AC2368" s="14">
        <v>200</v>
      </c>
      <c r="AD2368" s="14"/>
      <c r="AE2368" s="14"/>
      <c r="AF2368" s="14">
        <v>900</v>
      </c>
      <c r="AG2368" s="14">
        <v>700</v>
      </c>
      <c r="AH2368" s="14">
        <v>2750</v>
      </c>
      <c r="AI2368" s="14">
        <v>1850</v>
      </c>
      <c r="AJ2368" s="14">
        <v>0</v>
      </c>
      <c r="AK2368" s="14"/>
      <c r="AL2368" s="14"/>
      <c r="AM2368" s="14"/>
      <c r="AN2368" s="14"/>
      <c r="AO2368" s="14"/>
      <c r="AP2368" s="14">
        <f t="shared" si="6253"/>
        <v>0</v>
      </c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>
        <v>0</v>
      </c>
      <c r="BA2368" s="14">
        <v>0</v>
      </c>
      <c r="BB2368" s="14">
        <v>0</v>
      </c>
      <c r="BC2368" s="14">
        <v>6371</v>
      </c>
      <c r="BD2368" s="14"/>
      <c r="BE2368" s="14">
        <v>2000</v>
      </c>
      <c r="BF2368" s="14"/>
      <c r="BG2368" s="14"/>
      <c r="BH2368" s="14">
        <f t="shared" si="6254"/>
        <v>8371</v>
      </c>
      <c r="BI2368" s="14"/>
      <c r="BJ2368" s="14"/>
      <c r="BK2368" s="14">
        <v>6371</v>
      </c>
      <c r="BL2368" s="14"/>
      <c r="BM2368" s="14"/>
      <c r="BN2368" s="14"/>
      <c r="BO2368" s="14">
        <v>2000</v>
      </c>
      <c r="BP2368" s="14"/>
      <c r="BQ2368" s="14"/>
      <c r="BR2368" s="14">
        <v>8371</v>
      </c>
      <c r="BS2368" s="14">
        <v>0</v>
      </c>
      <c r="BT2368" s="14">
        <v>26600</v>
      </c>
      <c r="BU2368" s="14">
        <v>22000</v>
      </c>
      <c r="BV2368" s="14">
        <v>10920</v>
      </c>
      <c r="BW2368" s="14">
        <f t="shared" si="6231"/>
        <v>5539</v>
      </c>
      <c r="BX2368" s="14">
        <v>1847</v>
      </c>
      <c r="BY2368" s="14">
        <v>1846</v>
      </c>
      <c r="BZ2368" s="14">
        <v>1846</v>
      </c>
      <c r="CA2368" s="14">
        <f t="shared" si="6302"/>
        <v>16459</v>
      </c>
      <c r="CB2368" s="122">
        <f t="shared" si="6313"/>
        <v>74.813636363636363</v>
      </c>
    </row>
    <row r="2369" spans="1:80" ht="22.5" x14ac:dyDescent="0.25">
      <c r="A2369" s="4" t="s">
        <v>928</v>
      </c>
      <c r="B2369" s="4" t="s">
        <v>88</v>
      </c>
      <c r="C2369" s="4" t="s">
        <v>1202</v>
      </c>
      <c r="D2369" s="79" t="s">
        <v>1203</v>
      </c>
      <c r="E2369" s="89">
        <v>6139</v>
      </c>
      <c r="F2369" s="79" t="s">
        <v>1210</v>
      </c>
      <c r="G2369" s="75" t="s">
        <v>1906</v>
      </c>
      <c r="H2369" s="13" t="s">
        <v>59</v>
      </c>
      <c r="I2369" s="14">
        <v>4524</v>
      </c>
      <c r="J2369" s="14">
        <f t="shared" si="6301"/>
        <v>5292</v>
      </c>
      <c r="K2369" s="14">
        <v>4908</v>
      </c>
      <c r="L2369" s="14">
        <f t="shared" si="6304"/>
        <v>384</v>
      </c>
      <c r="M2369" s="14">
        <v>0</v>
      </c>
      <c r="N2369" s="14">
        <v>0</v>
      </c>
      <c r="O2369" s="14">
        <v>384</v>
      </c>
      <c r="P2369" s="14">
        <v>0</v>
      </c>
      <c r="Q2369" s="14">
        <v>0</v>
      </c>
      <c r="R2369" s="14">
        <v>0</v>
      </c>
      <c r="S2369" s="14"/>
      <c r="T2369" s="14"/>
      <c r="U2369" s="14"/>
      <c r="V2369" s="14"/>
      <c r="W2369" s="14"/>
      <c r="X2369" s="14">
        <f t="shared" si="6252"/>
        <v>0</v>
      </c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>
        <v>0</v>
      </c>
      <c r="AI2369" s="14">
        <v>0</v>
      </c>
      <c r="AJ2369" s="14">
        <v>0</v>
      </c>
      <c r="AK2369" s="14"/>
      <c r="AL2369" s="14"/>
      <c r="AM2369" s="14"/>
      <c r="AN2369" s="14"/>
      <c r="AO2369" s="14"/>
      <c r="AP2369" s="14">
        <f t="shared" si="6253"/>
        <v>0</v>
      </c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>
        <v>0</v>
      </c>
      <c r="BA2369" s="14">
        <v>0</v>
      </c>
      <c r="BB2369" s="14">
        <v>384</v>
      </c>
      <c r="BC2369" s="14"/>
      <c r="BD2369" s="14"/>
      <c r="BE2369" s="14"/>
      <c r="BF2369" s="14"/>
      <c r="BG2369" s="14"/>
      <c r="BH2369" s="14">
        <f t="shared" si="6254"/>
        <v>384</v>
      </c>
      <c r="BI2369" s="14"/>
      <c r="BJ2369" s="14">
        <v>31</v>
      </c>
      <c r="BK2369" s="14"/>
      <c r="BL2369" s="14"/>
      <c r="BM2369" s="14">
        <f>143+110</f>
        <v>253</v>
      </c>
      <c r="BN2369" s="14">
        <v>40</v>
      </c>
      <c r="BO2369" s="14"/>
      <c r="BP2369" s="14">
        <v>60</v>
      </c>
      <c r="BQ2369" s="14"/>
      <c r="BR2369" s="14">
        <v>384</v>
      </c>
      <c r="BS2369" s="14">
        <v>0</v>
      </c>
      <c r="BT2369" s="14">
        <v>5557</v>
      </c>
      <c r="BU2369" s="14">
        <v>5173</v>
      </c>
      <c r="BV2369" s="14">
        <v>2706</v>
      </c>
      <c r="BW2369" s="14">
        <f t="shared" si="6231"/>
        <v>1260</v>
      </c>
      <c r="BX2369" s="14">
        <v>420</v>
      </c>
      <c r="BY2369" s="14">
        <v>420</v>
      </c>
      <c r="BZ2369" s="14">
        <v>420</v>
      </c>
      <c r="CA2369" s="14">
        <f t="shared" si="6302"/>
        <v>3966</v>
      </c>
      <c r="CB2369" s="122">
        <f t="shared" si="6313"/>
        <v>76.667311038082346</v>
      </c>
    </row>
    <row r="2370" spans="1:80" ht="22.5" x14ac:dyDescent="0.25">
      <c r="A2370" s="4" t="s">
        <v>928</v>
      </c>
      <c r="B2370" s="4" t="s">
        <v>88</v>
      </c>
      <c r="C2370" s="4" t="s">
        <v>1202</v>
      </c>
      <c r="D2370" s="79" t="s">
        <v>1203</v>
      </c>
      <c r="E2370" s="89">
        <v>6139</v>
      </c>
      <c r="F2370" s="79" t="s">
        <v>1211</v>
      </c>
      <c r="G2370" s="75" t="s">
        <v>1906</v>
      </c>
      <c r="H2370" s="13" t="s">
        <v>65</v>
      </c>
      <c r="I2370" s="14">
        <v>3500</v>
      </c>
      <c r="J2370" s="14">
        <f t="shared" si="6301"/>
        <v>3500</v>
      </c>
      <c r="K2370" s="14">
        <v>3500</v>
      </c>
      <c r="L2370" s="14">
        <f t="shared" si="6304"/>
        <v>0</v>
      </c>
      <c r="M2370" s="14">
        <v>0</v>
      </c>
      <c r="N2370" s="14">
        <v>0</v>
      </c>
      <c r="O2370" s="14">
        <v>0</v>
      </c>
      <c r="P2370" s="14">
        <v>0</v>
      </c>
      <c r="Q2370" s="14">
        <v>0</v>
      </c>
      <c r="R2370" s="14">
        <v>0</v>
      </c>
      <c r="S2370" s="14"/>
      <c r="T2370" s="14"/>
      <c r="U2370" s="14"/>
      <c r="V2370" s="14"/>
      <c r="W2370" s="14"/>
      <c r="X2370" s="14">
        <f t="shared" si="6252"/>
        <v>0</v>
      </c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>
        <v>0</v>
      </c>
      <c r="AI2370" s="14">
        <v>0</v>
      </c>
      <c r="AJ2370" s="14">
        <v>0</v>
      </c>
      <c r="AK2370" s="14"/>
      <c r="AL2370" s="14"/>
      <c r="AM2370" s="14"/>
      <c r="AN2370" s="14"/>
      <c r="AO2370" s="14"/>
      <c r="AP2370" s="14">
        <f t="shared" si="6253"/>
        <v>0</v>
      </c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>
        <v>0</v>
      </c>
      <c r="BA2370" s="14">
        <v>0</v>
      </c>
      <c r="BB2370" s="14">
        <v>0</v>
      </c>
      <c r="BC2370" s="14"/>
      <c r="BD2370" s="14"/>
      <c r="BE2370" s="14"/>
      <c r="BF2370" s="14"/>
      <c r="BG2370" s="14"/>
      <c r="BH2370" s="14">
        <f t="shared" si="6254"/>
        <v>0</v>
      </c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>
        <v>0</v>
      </c>
      <c r="BS2370" s="14">
        <v>0</v>
      </c>
      <c r="BT2370" s="14">
        <v>3500</v>
      </c>
      <c r="BU2370" s="14">
        <v>3500</v>
      </c>
      <c r="BV2370" s="14">
        <v>1080</v>
      </c>
      <c r="BW2370" s="14">
        <f t="shared" si="6231"/>
        <v>0</v>
      </c>
      <c r="BX2370" s="14">
        <v>0</v>
      </c>
      <c r="BY2370" s="14">
        <v>0</v>
      </c>
      <c r="BZ2370" s="14">
        <v>0</v>
      </c>
      <c r="CA2370" s="14">
        <f t="shared" si="6302"/>
        <v>1080</v>
      </c>
      <c r="CB2370" s="122">
        <f t="shared" si="6313"/>
        <v>30.857142857142854</v>
      </c>
    </row>
    <row r="2371" spans="1:80" ht="22.5" x14ac:dyDescent="0.25">
      <c r="A2371" s="1" t="s">
        <v>1</v>
      </c>
      <c r="B2371" s="1" t="s">
        <v>1</v>
      </c>
      <c r="C2371" s="1" t="s">
        <v>1</v>
      </c>
      <c r="D2371" s="78" t="s">
        <v>1</v>
      </c>
      <c r="E2371" s="78" t="s">
        <v>1</v>
      </c>
      <c r="F2371" s="78" t="s">
        <v>1</v>
      </c>
      <c r="G2371" s="2" t="s">
        <v>1</v>
      </c>
      <c r="H2371" s="10" t="s">
        <v>66</v>
      </c>
      <c r="I2371" s="11">
        <f>SUM(I2372)</f>
        <v>15100</v>
      </c>
      <c r="J2371" s="11">
        <f t="shared" si="6301"/>
        <v>15100</v>
      </c>
      <c r="K2371" s="11">
        <f t="shared" ref="K2371:Q2371" si="6350">SUM(K2372)</f>
        <v>100</v>
      </c>
      <c r="L2371" s="11">
        <f t="shared" si="6304"/>
        <v>15000</v>
      </c>
      <c r="M2371" s="11">
        <f t="shared" si="6350"/>
        <v>0</v>
      </c>
      <c r="N2371" s="11">
        <f t="shared" si="6350"/>
        <v>0</v>
      </c>
      <c r="O2371" s="11">
        <f t="shared" si="6350"/>
        <v>15000</v>
      </c>
      <c r="P2371" s="11">
        <f t="shared" si="6350"/>
        <v>0</v>
      </c>
      <c r="Q2371" s="11">
        <f t="shared" si="6350"/>
        <v>0</v>
      </c>
      <c r="R2371" s="11">
        <f t="shared" ref="R2371:AG2371" si="6351">SUM(R2372)</f>
        <v>0</v>
      </c>
      <c r="S2371" s="11">
        <f t="shared" si="6351"/>
        <v>0</v>
      </c>
      <c r="T2371" s="11">
        <f t="shared" si="6351"/>
        <v>0</v>
      </c>
      <c r="U2371" s="11">
        <f t="shared" si="6351"/>
        <v>0</v>
      </c>
      <c r="V2371" s="11">
        <f t="shared" si="6351"/>
        <v>0</v>
      </c>
      <c r="W2371" s="11">
        <f t="shared" si="6351"/>
        <v>0</v>
      </c>
      <c r="X2371" s="11">
        <f t="shared" si="6351"/>
        <v>0</v>
      </c>
      <c r="Y2371" s="11">
        <f t="shared" si="6351"/>
        <v>0</v>
      </c>
      <c r="Z2371" s="11">
        <f t="shared" si="6351"/>
        <v>0</v>
      </c>
      <c r="AA2371" s="11">
        <f t="shared" si="6351"/>
        <v>0</v>
      </c>
      <c r="AB2371" s="11">
        <f t="shared" si="6351"/>
        <v>0</v>
      </c>
      <c r="AC2371" s="11">
        <f t="shared" si="6351"/>
        <v>0</v>
      </c>
      <c r="AD2371" s="11">
        <f t="shared" si="6351"/>
        <v>0</v>
      </c>
      <c r="AE2371" s="11">
        <f t="shared" si="6351"/>
        <v>0</v>
      </c>
      <c r="AF2371" s="11">
        <f t="shared" si="6351"/>
        <v>0</v>
      </c>
      <c r="AG2371" s="11">
        <f t="shared" si="6351"/>
        <v>0</v>
      </c>
      <c r="AH2371" s="11">
        <v>0</v>
      </c>
      <c r="AI2371" s="11">
        <v>0</v>
      </c>
      <c r="AJ2371" s="11">
        <f t="shared" ref="AJ2371:AY2371" si="6352">SUM(AJ2372)</f>
        <v>0</v>
      </c>
      <c r="AK2371" s="11">
        <f t="shared" si="6352"/>
        <v>0</v>
      </c>
      <c r="AL2371" s="11">
        <f t="shared" si="6352"/>
        <v>0</v>
      </c>
      <c r="AM2371" s="11">
        <f t="shared" si="6352"/>
        <v>0</v>
      </c>
      <c r="AN2371" s="11">
        <f t="shared" si="6352"/>
        <v>0</v>
      </c>
      <c r="AO2371" s="11">
        <f t="shared" si="6352"/>
        <v>0</v>
      </c>
      <c r="AP2371" s="11">
        <f t="shared" si="6352"/>
        <v>0</v>
      </c>
      <c r="AQ2371" s="11">
        <f t="shared" si="6352"/>
        <v>0</v>
      </c>
      <c r="AR2371" s="11">
        <f t="shared" si="6352"/>
        <v>0</v>
      </c>
      <c r="AS2371" s="11">
        <f t="shared" si="6352"/>
        <v>0</v>
      </c>
      <c r="AT2371" s="11">
        <f t="shared" si="6352"/>
        <v>0</v>
      </c>
      <c r="AU2371" s="11">
        <f t="shared" si="6352"/>
        <v>0</v>
      </c>
      <c r="AV2371" s="11">
        <f t="shared" si="6352"/>
        <v>0</v>
      </c>
      <c r="AW2371" s="11">
        <f t="shared" si="6352"/>
        <v>0</v>
      </c>
      <c r="AX2371" s="11">
        <f t="shared" si="6352"/>
        <v>0</v>
      </c>
      <c r="AY2371" s="11">
        <f t="shared" si="6352"/>
        <v>0</v>
      </c>
      <c r="AZ2371" s="11">
        <v>0</v>
      </c>
      <c r="BA2371" s="11">
        <v>0</v>
      </c>
      <c r="BB2371" s="11">
        <f t="shared" ref="BB2371:BQ2371" si="6353">SUM(BB2372)</f>
        <v>15000</v>
      </c>
      <c r="BC2371" s="11">
        <f t="shared" si="6353"/>
        <v>0</v>
      </c>
      <c r="BD2371" s="11">
        <f t="shared" si="6353"/>
        <v>0</v>
      </c>
      <c r="BE2371" s="11">
        <f t="shared" si="6353"/>
        <v>0</v>
      </c>
      <c r="BF2371" s="11">
        <f t="shared" si="6353"/>
        <v>0</v>
      </c>
      <c r="BG2371" s="11">
        <f t="shared" si="6353"/>
        <v>0</v>
      </c>
      <c r="BH2371" s="11">
        <f t="shared" si="6353"/>
        <v>15000</v>
      </c>
      <c r="BI2371" s="11">
        <f t="shared" si="6353"/>
        <v>400</v>
      </c>
      <c r="BJ2371" s="11">
        <f t="shared" si="6353"/>
        <v>625</v>
      </c>
      <c r="BK2371" s="11">
        <f t="shared" si="6353"/>
        <v>450</v>
      </c>
      <c r="BL2371" s="11">
        <f t="shared" si="6353"/>
        <v>0</v>
      </c>
      <c r="BM2371" s="11">
        <f t="shared" si="6353"/>
        <v>450</v>
      </c>
      <c r="BN2371" s="11">
        <f t="shared" si="6353"/>
        <v>450</v>
      </c>
      <c r="BO2371" s="11">
        <f t="shared" si="6353"/>
        <v>0</v>
      </c>
      <c r="BP2371" s="11">
        <f t="shared" si="6353"/>
        <v>900</v>
      </c>
      <c r="BQ2371" s="11">
        <f t="shared" si="6353"/>
        <v>0</v>
      </c>
      <c r="BR2371" s="11">
        <v>3275</v>
      </c>
      <c r="BS2371" s="11">
        <v>11725</v>
      </c>
      <c r="BT2371" s="11">
        <f t="shared" ref="BT2371:BX2371" si="6354">SUM(BT2372)</f>
        <v>15100</v>
      </c>
      <c r="BU2371" s="11">
        <f t="shared" si="6354"/>
        <v>100</v>
      </c>
      <c r="BV2371" s="11">
        <f t="shared" si="6354"/>
        <v>0</v>
      </c>
      <c r="BW2371" s="11">
        <f t="shared" si="6354"/>
        <v>0</v>
      </c>
      <c r="BX2371" s="11">
        <f t="shared" si="6354"/>
        <v>0</v>
      </c>
      <c r="BY2371" s="11">
        <f t="shared" ref="BY2371" si="6355">SUM(BY2372)</f>
        <v>0</v>
      </c>
      <c r="BZ2371" s="11">
        <f t="shared" ref="BZ2371" si="6356">SUM(BZ2372)</f>
        <v>0</v>
      </c>
      <c r="CA2371" s="11">
        <f t="shared" si="6302"/>
        <v>0</v>
      </c>
      <c r="CB2371" s="123">
        <f t="shared" si="6313"/>
        <v>0</v>
      </c>
    </row>
    <row r="2372" spans="1:80" x14ac:dyDescent="0.25">
      <c r="A2372" s="4" t="s">
        <v>928</v>
      </c>
      <c r="B2372" s="4" t="s">
        <v>88</v>
      </c>
      <c r="C2372" s="4" t="s">
        <v>1202</v>
      </c>
      <c r="D2372" s="79" t="s">
        <v>1203</v>
      </c>
      <c r="E2372" s="78" t="s">
        <v>67</v>
      </c>
      <c r="F2372" s="78" t="s">
        <v>1</v>
      </c>
      <c r="G2372" s="2" t="s">
        <v>1</v>
      </c>
      <c r="H2372" s="2" t="s">
        <v>68</v>
      </c>
      <c r="I2372" s="12">
        <f>SUM(I2373:I2374)</f>
        <v>15100</v>
      </c>
      <c r="J2372" s="12">
        <f t="shared" si="6301"/>
        <v>15100</v>
      </c>
      <c r="K2372" s="12">
        <f t="shared" ref="K2372" si="6357">SUM(K2373:K2374)</f>
        <v>100</v>
      </c>
      <c r="L2372" s="12">
        <f t="shared" si="6304"/>
        <v>15000</v>
      </c>
      <c r="M2372" s="12">
        <f t="shared" ref="M2372:Q2372" si="6358">SUM(M2373:M2374)</f>
        <v>0</v>
      </c>
      <c r="N2372" s="12">
        <f t="shared" si="6358"/>
        <v>0</v>
      </c>
      <c r="O2372" s="12">
        <f t="shared" si="6358"/>
        <v>15000</v>
      </c>
      <c r="P2372" s="12">
        <f t="shared" si="6358"/>
        <v>0</v>
      </c>
      <c r="Q2372" s="12">
        <f t="shared" si="6358"/>
        <v>0</v>
      </c>
      <c r="R2372" s="12">
        <f t="shared" ref="R2372:AG2372" si="6359">SUM(R2373:R2374)</f>
        <v>0</v>
      </c>
      <c r="S2372" s="12">
        <f t="shared" si="6359"/>
        <v>0</v>
      </c>
      <c r="T2372" s="12">
        <f t="shared" si="6359"/>
        <v>0</v>
      </c>
      <c r="U2372" s="12">
        <f t="shared" si="6359"/>
        <v>0</v>
      </c>
      <c r="V2372" s="12">
        <f t="shared" si="6359"/>
        <v>0</v>
      </c>
      <c r="W2372" s="12">
        <f t="shared" si="6359"/>
        <v>0</v>
      </c>
      <c r="X2372" s="12">
        <f t="shared" ref="X2372" si="6360">SUM(X2373:X2374)</f>
        <v>0</v>
      </c>
      <c r="Y2372" s="12">
        <f t="shared" si="6359"/>
        <v>0</v>
      </c>
      <c r="Z2372" s="12">
        <f t="shared" si="6359"/>
        <v>0</v>
      </c>
      <c r="AA2372" s="12">
        <f t="shared" si="6359"/>
        <v>0</v>
      </c>
      <c r="AB2372" s="12">
        <f t="shared" si="6359"/>
        <v>0</v>
      </c>
      <c r="AC2372" s="12">
        <f t="shared" si="6359"/>
        <v>0</v>
      </c>
      <c r="AD2372" s="12">
        <f t="shared" si="6359"/>
        <v>0</v>
      </c>
      <c r="AE2372" s="12">
        <f t="shared" si="6359"/>
        <v>0</v>
      </c>
      <c r="AF2372" s="12">
        <f t="shared" si="6359"/>
        <v>0</v>
      </c>
      <c r="AG2372" s="12">
        <f t="shared" si="6359"/>
        <v>0</v>
      </c>
      <c r="AH2372" s="12">
        <v>0</v>
      </c>
      <c r="AI2372" s="12">
        <v>0</v>
      </c>
      <c r="AJ2372" s="12">
        <f t="shared" ref="AJ2372:AY2372" si="6361">SUM(AJ2373:AJ2374)</f>
        <v>0</v>
      </c>
      <c r="AK2372" s="12">
        <f t="shared" si="6361"/>
        <v>0</v>
      </c>
      <c r="AL2372" s="12">
        <f t="shared" si="6361"/>
        <v>0</v>
      </c>
      <c r="AM2372" s="12">
        <f t="shared" si="6361"/>
        <v>0</v>
      </c>
      <c r="AN2372" s="12">
        <f t="shared" si="6361"/>
        <v>0</v>
      </c>
      <c r="AO2372" s="12">
        <f t="shared" si="6361"/>
        <v>0</v>
      </c>
      <c r="AP2372" s="12">
        <f t="shared" ref="AP2372" si="6362">SUM(AP2373:AP2374)</f>
        <v>0</v>
      </c>
      <c r="AQ2372" s="12">
        <f t="shared" si="6361"/>
        <v>0</v>
      </c>
      <c r="AR2372" s="12">
        <f t="shared" si="6361"/>
        <v>0</v>
      </c>
      <c r="AS2372" s="12">
        <f t="shared" si="6361"/>
        <v>0</v>
      </c>
      <c r="AT2372" s="12">
        <f t="shared" si="6361"/>
        <v>0</v>
      </c>
      <c r="AU2372" s="12">
        <f t="shared" si="6361"/>
        <v>0</v>
      </c>
      <c r="AV2372" s="12">
        <f t="shared" si="6361"/>
        <v>0</v>
      </c>
      <c r="AW2372" s="12">
        <f t="shared" si="6361"/>
        <v>0</v>
      </c>
      <c r="AX2372" s="12">
        <f t="shared" si="6361"/>
        <v>0</v>
      </c>
      <c r="AY2372" s="12">
        <f t="shared" si="6361"/>
        <v>0</v>
      </c>
      <c r="AZ2372" s="12">
        <v>0</v>
      </c>
      <c r="BA2372" s="12">
        <v>0</v>
      </c>
      <c r="BB2372" s="12">
        <f t="shared" ref="BB2372:BQ2372" si="6363">SUM(BB2373:BB2374)</f>
        <v>15000</v>
      </c>
      <c r="BC2372" s="12">
        <f t="shared" si="6363"/>
        <v>0</v>
      </c>
      <c r="BD2372" s="12">
        <f t="shared" si="6363"/>
        <v>0</v>
      </c>
      <c r="BE2372" s="12">
        <f t="shared" si="6363"/>
        <v>0</v>
      </c>
      <c r="BF2372" s="12">
        <f t="shared" si="6363"/>
        <v>0</v>
      </c>
      <c r="BG2372" s="12">
        <f t="shared" si="6363"/>
        <v>0</v>
      </c>
      <c r="BH2372" s="12">
        <f t="shared" ref="BH2372" si="6364">SUM(BH2373:BH2374)</f>
        <v>15000</v>
      </c>
      <c r="BI2372" s="12">
        <f t="shared" si="6363"/>
        <v>400</v>
      </c>
      <c r="BJ2372" s="12">
        <f t="shared" si="6363"/>
        <v>625</v>
      </c>
      <c r="BK2372" s="12">
        <f t="shared" si="6363"/>
        <v>450</v>
      </c>
      <c r="BL2372" s="12">
        <f t="shared" si="6363"/>
        <v>0</v>
      </c>
      <c r="BM2372" s="12">
        <f t="shared" si="6363"/>
        <v>450</v>
      </c>
      <c r="BN2372" s="12">
        <f t="shared" si="6363"/>
        <v>450</v>
      </c>
      <c r="BO2372" s="12">
        <f t="shared" si="6363"/>
        <v>0</v>
      </c>
      <c r="BP2372" s="12">
        <f t="shared" si="6363"/>
        <v>900</v>
      </c>
      <c r="BQ2372" s="12">
        <f t="shared" si="6363"/>
        <v>0</v>
      </c>
      <c r="BR2372" s="12">
        <v>3275</v>
      </c>
      <c r="BS2372" s="12">
        <v>11725</v>
      </c>
      <c r="BT2372" s="12">
        <f t="shared" ref="BT2372:BZ2372" si="6365">SUM(BT2373:BT2374)</f>
        <v>15100</v>
      </c>
      <c r="BU2372" s="12">
        <f t="shared" si="6365"/>
        <v>100</v>
      </c>
      <c r="BV2372" s="12">
        <f t="shared" si="6365"/>
        <v>0</v>
      </c>
      <c r="BW2372" s="12">
        <f t="shared" si="6365"/>
        <v>0</v>
      </c>
      <c r="BX2372" s="12">
        <f t="shared" si="6365"/>
        <v>0</v>
      </c>
      <c r="BY2372" s="12">
        <f t="shared" si="6365"/>
        <v>0</v>
      </c>
      <c r="BZ2372" s="12">
        <f t="shared" si="6365"/>
        <v>0</v>
      </c>
      <c r="CA2372" s="12">
        <f t="shared" si="6302"/>
        <v>0</v>
      </c>
      <c r="CB2372" s="124">
        <f t="shared" si="6313"/>
        <v>0</v>
      </c>
    </row>
    <row r="2373" spans="1:80" x14ac:dyDescent="0.25">
      <c r="A2373" s="4" t="s">
        <v>928</v>
      </c>
      <c r="B2373" s="4" t="s">
        <v>88</v>
      </c>
      <c r="C2373" s="4" t="s">
        <v>1202</v>
      </c>
      <c r="D2373" s="79" t="s">
        <v>1203</v>
      </c>
      <c r="E2373" s="89">
        <v>6142</v>
      </c>
      <c r="F2373" s="79"/>
      <c r="G2373" s="75" t="s">
        <v>1906</v>
      </c>
      <c r="H2373" s="13" t="s">
        <v>110</v>
      </c>
      <c r="I2373" s="14">
        <v>15000</v>
      </c>
      <c r="J2373" s="14">
        <f t="shared" si="6301"/>
        <v>15000</v>
      </c>
      <c r="K2373" s="14">
        <v>0</v>
      </c>
      <c r="L2373" s="14">
        <f t="shared" si="6304"/>
        <v>15000</v>
      </c>
      <c r="M2373" s="14">
        <v>0</v>
      </c>
      <c r="N2373" s="14">
        <v>0</v>
      </c>
      <c r="O2373" s="14">
        <v>15000</v>
      </c>
      <c r="P2373" s="14">
        <v>0</v>
      </c>
      <c r="Q2373" s="14">
        <v>0</v>
      </c>
      <c r="R2373" s="14">
        <v>0</v>
      </c>
      <c r="S2373" s="14"/>
      <c r="T2373" s="14"/>
      <c r="U2373" s="14"/>
      <c r="V2373" s="14"/>
      <c r="W2373" s="14"/>
      <c r="X2373" s="14">
        <f t="shared" si="6252"/>
        <v>0</v>
      </c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>
        <v>0</v>
      </c>
      <c r="AI2373" s="14">
        <v>0</v>
      </c>
      <c r="AJ2373" s="14">
        <v>0</v>
      </c>
      <c r="AK2373" s="14"/>
      <c r="AL2373" s="14"/>
      <c r="AM2373" s="14"/>
      <c r="AN2373" s="14"/>
      <c r="AO2373" s="14"/>
      <c r="AP2373" s="14">
        <f t="shared" si="6253"/>
        <v>0</v>
      </c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>
        <v>0</v>
      </c>
      <c r="BA2373" s="14">
        <v>0</v>
      </c>
      <c r="BB2373" s="14">
        <v>15000</v>
      </c>
      <c r="BC2373" s="14"/>
      <c r="BD2373" s="14"/>
      <c r="BE2373" s="14"/>
      <c r="BF2373" s="14"/>
      <c r="BG2373" s="14"/>
      <c r="BH2373" s="14">
        <f t="shared" si="6254"/>
        <v>15000</v>
      </c>
      <c r="BI2373" s="14">
        <v>400</v>
      </c>
      <c r="BJ2373" s="14">
        <f>400+225</f>
        <v>625</v>
      </c>
      <c r="BK2373" s="14">
        <v>450</v>
      </c>
      <c r="BL2373" s="14"/>
      <c r="BM2373" s="14">
        <v>450</v>
      </c>
      <c r="BN2373" s="14">
        <v>450</v>
      </c>
      <c r="BO2373" s="14"/>
      <c r="BP2373" s="14">
        <f>450+450</f>
        <v>900</v>
      </c>
      <c r="BQ2373" s="14"/>
      <c r="BR2373" s="14">
        <v>3275</v>
      </c>
      <c r="BS2373" s="14">
        <v>11725</v>
      </c>
      <c r="BT2373" s="14">
        <v>15000</v>
      </c>
      <c r="BU2373" s="14">
        <v>0</v>
      </c>
      <c r="BV2373" s="14">
        <v>0</v>
      </c>
      <c r="BW2373" s="14">
        <f t="shared" si="6231"/>
        <v>0</v>
      </c>
      <c r="BX2373" s="14"/>
      <c r="BY2373" s="14"/>
      <c r="BZ2373" s="14"/>
      <c r="CA2373" s="14">
        <f t="shared" si="6302"/>
        <v>0</v>
      </c>
      <c r="CB2373" s="122" t="str">
        <f t="shared" si="6313"/>
        <v>-</v>
      </c>
    </row>
    <row r="2374" spans="1:80" x14ac:dyDescent="0.25">
      <c r="A2374" s="4" t="s">
        <v>928</v>
      </c>
      <c r="B2374" s="4" t="s">
        <v>88</v>
      </c>
      <c r="C2374" s="4" t="s">
        <v>1202</v>
      </c>
      <c r="D2374" s="79" t="s">
        <v>1203</v>
      </c>
      <c r="E2374" s="89">
        <v>6148</v>
      </c>
      <c r="F2374" s="79"/>
      <c r="G2374" s="75" t="s">
        <v>1906</v>
      </c>
      <c r="H2374" s="13" t="s">
        <v>76</v>
      </c>
      <c r="I2374" s="14">
        <v>100</v>
      </c>
      <c r="J2374" s="14">
        <f t="shared" si="6301"/>
        <v>100</v>
      </c>
      <c r="K2374" s="14">
        <v>100</v>
      </c>
      <c r="L2374" s="14">
        <f t="shared" si="6304"/>
        <v>0</v>
      </c>
      <c r="M2374" s="14">
        <v>0</v>
      </c>
      <c r="N2374" s="14">
        <v>0</v>
      </c>
      <c r="O2374" s="14">
        <v>0</v>
      </c>
      <c r="P2374" s="14">
        <v>0</v>
      </c>
      <c r="Q2374" s="14">
        <v>0</v>
      </c>
      <c r="R2374" s="14">
        <v>0</v>
      </c>
      <c r="S2374" s="14"/>
      <c r="T2374" s="14"/>
      <c r="U2374" s="14"/>
      <c r="V2374" s="14"/>
      <c r="W2374" s="14"/>
      <c r="X2374" s="14">
        <f t="shared" si="6252"/>
        <v>0</v>
      </c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>
        <v>0</v>
      </c>
      <c r="AI2374" s="14">
        <v>0</v>
      </c>
      <c r="AJ2374" s="14">
        <v>0</v>
      </c>
      <c r="AK2374" s="14"/>
      <c r="AL2374" s="14"/>
      <c r="AM2374" s="14"/>
      <c r="AN2374" s="14"/>
      <c r="AO2374" s="14"/>
      <c r="AP2374" s="14">
        <f t="shared" si="6253"/>
        <v>0</v>
      </c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>
        <v>0</v>
      </c>
      <c r="BA2374" s="14">
        <v>0</v>
      </c>
      <c r="BB2374" s="14">
        <v>0</v>
      </c>
      <c r="BC2374" s="14"/>
      <c r="BD2374" s="14"/>
      <c r="BE2374" s="14"/>
      <c r="BF2374" s="14"/>
      <c r="BG2374" s="14"/>
      <c r="BH2374" s="14">
        <f t="shared" si="6254"/>
        <v>0</v>
      </c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>
        <v>0</v>
      </c>
      <c r="BS2374" s="14">
        <v>0</v>
      </c>
      <c r="BT2374" s="14">
        <v>100</v>
      </c>
      <c r="BU2374" s="14">
        <v>100</v>
      </c>
      <c r="BV2374" s="14">
        <v>0</v>
      </c>
      <c r="BW2374" s="14">
        <f t="shared" si="6231"/>
        <v>0</v>
      </c>
      <c r="BX2374" s="14"/>
      <c r="BY2374" s="14"/>
      <c r="BZ2374" s="14"/>
      <c r="CA2374" s="14">
        <f t="shared" si="6302"/>
        <v>0</v>
      </c>
      <c r="CB2374" s="122">
        <f t="shared" si="6313"/>
        <v>0</v>
      </c>
    </row>
    <row r="2375" spans="1:80" ht="22.5" x14ac:dyDescent="0.25">
      <c r="A2375" s="1" t="s">
        <v>1</v>
      </c>
      <c r="B2375" s="1" t="s">
        <v>1</v>
      </c>
      <c r="C2375" s="1" t="s">
        <v>1</v>
      </c>
      <c r="D2375" s="78" t="s">
        <v>1</v>
      </c>
      <c r="E2375" s="78" t="s">
        <v>1</v>
      </c>
      <c r="F2375" s="78" t="s">
        <v>1</v>
      </c>
      <c r="G2375" s="2" t="s">
        <v>1</v>
      </c>
      <c r="H2375" s="10" t="s">
        <v>77</v>
      </c>
      <c r="I2375" s="11">
        <f>SUM(I2376)</f>
        <v>38963</v>
      </c>
      <c r="J2375" s="11">
        <f t="shared" si="6301"/>
        <v>21500</v>
      </c>
      <c r="K2375" s="11">
        <f t="shared" ref="K2375:Q2375" si="6366">SUM(K2376)</f>
        <v>20000</v>
      </c>
      <c r="L2375" s="11">
        <f t="shared" si="6304"/>
        <v>1500</v>
      </c>
      <c r="M2375" s="11">
        <f t="shared" si="6366"/>
        <v>1500</v>
      </c>
      <c r="N2375" s="11">
        <f t="shared" si="6366"/>
        <v>0</v>
      </c>
      <c r="O2375" s="11">
        <f t="shared" si="6366"/>
        <v>0</v>
      </c>
      <c r="P2375" s="11">
        <f t="shared" si="6366"/>
        <v>0</v>
      </c>
      <c r="Q2375" s="11">
        <f t="shared" si="6366"/>
        <v>0</v>
      </c>
      <c r="R2375" s="11">
        <f t="shared" ref="R2375:AG2375" si="6367">SUM(R2376)</f>
        <v>1500</v>
      </c>
      <c r="S2375" s="11">
        <f t="shared" si="6367"/>
        <v>0</v>
      </c>
      <c r="T2375" s="11">
        <f t="shared" si="6367"/>
        <v>0</v>
      </c>
      <c r="U2375" s="11">
        <f t="shared" si="6367"/>
        <v>0</v>
      </c>
      <c r="V2375" s="11">
        <f t="shared" si="6367"/>
        <v>0</v>
      </c>
      <c r="W2375" s="11">
        <f t="shared" si="6367"/>
        <v>0</v>
      </c>
      <c r="X2375" s="11">
        <f t="shared" si="6367"/>
        <v>1500</v>
      </c>
      <c r="Y2375" s="11">
        <f t="shared" si="6367"/>
        <v>0</v>
      </c>
      <c r="Z2375" s="11">
        <f t="shared" si="6367"/>
        <v>0</v>
      </c>
      <c r="AA2375" s="11">
        <f t="shared" si="6367"/>
        <v>0</v>
      </c>
      <c r="AB2375" s="11">
        <f t="shared" si="6367"/>
        <v>0</v>
      </c>
      <c r="AC2375" s="11">
        <f t="shared" si="6367"/>
        <v>0</v>
      </c>
      <c r="AD2375" s="11">
        <f t="shared" si="6367"/>
        <v>0</v>
      </c>
      <c r="AE2375" s="11">
        <f t="shared" si="6367"/>
        <v>0</v>
      </c>
      <c r="AF2375" s="11">
        <f t="shared" si="6367"/>
        <v>0</v>
      </c>
      <c r="AG2375" s="11">
        <f t="shared" si="6367"/>
        <v>0</v>
      </c>
      <c r="AH2375" s="11">
        <v>0</v>
      </c>
      <c r="AI2375" s="11">
        <v>1500</v>
      </c>
      <c r="AJ2375" s="11">
        <f t="shared" ref="AJ2375:AY2375" si="6368">SUM(AJ2376)</f>
        <v>0</v>
      </c>
      <c r="AK2375" s="11">
        <f t="shared" si="6368"/>
        <v>0</v>
      </c>
      <c r="AL2375" s="11">
        <f t="shared" si="6368"/>
        <v>0</v>
      </c>
      <c r="AM2375" s="11">
        <f t="shared" si="6368"/>
        <v>0</v>
      </c>
      <c r="AN2375" s="11">
        <f t="shared" si="6368"/>
        <v>0</v>
      </c>
      <c r="AO2375" s="11">
        <f t="shared" si="6368"/>
        <v>0</v>
      </c>
      <c r="AP2375" s="11">
        <f t="shared" si="6368"/>
        <v>0</v>
      </c>
      <c r="AQ2375" s="11">
        <f t="shared" si="6368"/>
        <v>0</v>
      </c>
      <c r="AR2375" s="11">
        <f t="shared" si="6368"/>
        <v>0</v>
      </c>
      <c r="AS2375" s="11">
        <f t="shared" si="6368"/>
        <v>0</v>
      </c>
      <c r="AT2375" s="11">
        <f t="shared" si="6368"/>
        <v>0</v>
      </c>
      <c r="AU2375" s="11">
        <f t="shared" si="6368"/>
        <v>0</v>
      </c>
      <c r="AV2375" s="11">
        <f t="shared" si="6368"/>
        <v>0</v>
      </c>
      <c r="AW2375" s="11">
        <f t="shared" si="6368"/>
        <v>0</v>
      </c>
      <c r="AX2375" s="11">
        <f t="shared" si="6368"/>
        <v>0</v>
      </c>
      <c r="AY2375" s="11">
        <f t="shared" si="6368"/>
        <v>0</v>
      </c>
      <c r="AZ2375" s="11">
        <v>0</v>
      </c>
      <c r="BA2375" s="11">
        <v>0</v>
      </c>
      <c r="BB2375" s="11">
        <f t="shared" ref="BB2375:BQ2375" si="6369">SUM(BB2376)</f>
        <v>0</v>
      </c>
      <c r="BC2375" s="11">
        <f t="shared" si="6369"/>
        <v>1749</v>
      </c>
      <c r="BD2375" s="11">
        <f t="shared" si="6369"/>
        <v>0</v>
      </c>
      <c r="BE2375" s="11">
        <f t="shared" si="6369"/>
        <v>0</v>
      </c>
      <c r="BF2375" s="11">
        <f t="shared" si="6369"/>
        <v>0</v>
      </c>
      <c r="BG2375" s="11">
        <f t="shared" si="6369"/>
        <v>0</v>
      </c>
      <c r="BH2375" s="11">
        <f t="shared" si="6369"/>
        <v>1749</v>
      </c>
      <c r="BI2375" s="11">
        <f t="shared" si="6369"/>
        <v>0</v>
      </c>
      <c r="BJ2375" s="11">
        <f t="shared" si="6369"/>
        <v>0</v>
      </c>
      <c r="BK2375" s="11">
        <f t="shared" si="6369"/>
        <v>1749</v>
      </c>
      <c r="BL2375" s="11">
        <f t="shared" si="6369"/>
        <v>0</v>
      </c>
      <c r="BM2375" s="11">
        <f t="shared" si="6369"/>
        <v>0</v>
      </c>
      <c r="BN2375" s="11">
        <f t="shared" si="6369"/>
        <v>0</v>
      </c>
      <c r="BO2375" s="11">
        <f t="shared" si="6369"/>
        <v>0</v>
      </c>
      <c r="BP2375" s="11">
        <f t="shared" si="6369"/>
        <v>0</v>
      </c>
      <c r="BQ2375" s="11">
        <f t="shared" si="6369"/>
        <v>0</v>
      </c>
      <c r="BR2375" s="11">
        <v>1749</v>
      </c>
      <c r="BS2375" s="11">
        <v>0</v>
      </c>
      <c r="BT2375" s="11">
        <f t="shared" ref="BT2375:BZ2375" si="6370">SUM(BT2376)</f>
        <v>38500</v>
      </c>
      <c r="BU2375" s="11">
        <f t="shared" si="6370"/>
        <v>37000</v>
      </c>
      <c r="BV2375" s="11">
        <f t="shared" si="6370"/>
        <v>18000</v>
      </c>
      <c r="BW2375" s="11">
        <f t="shared" si="6370"/>
        <v>4000</v>
      </c>
      <c r="BX2375" s="11">
        <f t="shared" si="6370"/>
        <v>4000</v>
      </c>
      <c r="BY2375" s="11">
        <f t="shared" si="6370"/>
        <v>0</v>
      </c>
      <c r="BZ2375" s="11">
        <f t="shared" si="6370"/>
        <v>0</v>
      </c>
      <c r="CA2375" s="11">
        <f t="shared" si="6302"/>
        <v>22000</v>
      </c>
      <c r="CB2375" s="123">
        <f t="shared" si="6313"/>
        <v>59.45945945945946</v>
      </c>
    </row>
    <row r="2376" spans="1:80" x14ac:dyDescent="0.25">
      <c r="A2376" s="4" t="s">
        <v>928</v>
      </c>
      <c r="B2376" s="4" t="s">
        <v>88</v>
      </c>
      <c r="C2376" s="4" t="s">
        <v>1202</v>
      </c>
      <c r="D2376" s="79" t="s">
        <v>1203</v>
      </c>
      <c r="E2376" s="78" t="s">
        <v>78</v>
      </c>
      <c r="F2376" s="78" t="s">
        <v>1</v>
      </c>
      <c r="G2376" s="2" t="s">
        <v>1</v>
      </c>
      <c r="H2376" s="2" t="s">
        <v>79</v>
      </c>
      <c r="I2376" s="12">
        <f>SUM(I2377:I2378)</f>
        <v>38963</v>
      </c>
      <c r="J2376" s="12">
        <f t="shared" si="6301"/>
        <v>21500</v>
      </c>
      <c r="K2376" s="12">
        <f t="shared" ref="K2376" si="6371">SUM(K2377:K2378)</f>
        <v>20000</v>
      </c>
      <c r="L2376" s="12">
        <f t="shared" si="6304"/>
        <v>1500</v>
      </c>
      <c r="M2376" s="12">
        <f t="shared" ref="M2376:Q2376" si="6372">SUM(M2377:M2378)</f>
        <v>1500</v>
      </c>
      <c r="N2376" s="12">
        <f t="shared" si="6372"/>
        <v>0</v>
      </c>
      <c r="O2376" s="12">
        <f t="shared" si="6372"/>
        <v>0</v>
      </c>
      <c r="P2376" s="12">
        <f t="shared" si="6372"/>
        <v>0</v>
      </c>
      <c r="Q2376" s="12">
        <f t="shared" si="6372"/>
        <v>0</v>
      </c>
      <c r="R2376" s="12">
        <f t="shared" ref="R2376:AG2376" si="6373">SUM(R2377:R2378)</f>
        <v>1500</v>
      </c>
      <c r="S2376" s="12">
        <f t="shared" si="6373"/>
        <v>0</v>
      </c>
      <c r="T2376" s="12">
        <f t="shared" si="6373"/>
        <v>0</v>
      </c>
      <c r="U2376" s="12">
        <f t="shared" si="6373"/>
        <v>0</v>
      </c>
      <c r="V2376" s="12">
        <f t="shared" si="6373"/>
        <v>0</v>
      </c>
      <c r="W2376" s="12">
        <f t="shared" si="6373"/>
        <v>0</v>
      </c>
      <c r="X2376" s="12">
        <f t="shared" ref="X2376" si="6374">SUM(X2377:X2378)</f>
        <v>1500</v>
      </c>
      <c r="Y2376" s="12">
        <f t="shared" si="6373"/>
        <v>0</v>
      </c>
      <c r="Z2376" s="12">
        <f t="shared" si="6373"/>
        <v>0</v>
      </c>
      <c r="AA2376" s="12">
        <f t="shared" si="6373"/>
        <v>0</v>
      </c>
      <c r="AB2376" s="12">
        <f t="shared" si="6373"/>
        <v>0</v>
      </c>
      <c r="AC2376" s="12">
        <f t="shared" si="6373"/>
        <v>0</v>
      </c>
      <c r="AD2376" s="12">
        <f t="shared" si="6373"/>
        <v>0</v>
      </c>
      <c r="AE2376" s="12">
        <f t="shared" si="6373"/>
        <v>0</v>
      </c>
      <c r="AF2376" s="12">
        <f t="shared" si="6373"/>
        <v>0</v>
      </c>
      <c r="AG2376" s="12">
        <f t="shared" si="6373"/>
        <v>0</v>
      </c>
      <c r="AH2376" s="12">
        <v>0</v>
      </c>
      <c r="AI2376" s="12">
        <v>1500</v>
      </c>
      <c r="AJ2376" s="12">
        <f t="shared" ref="AJ2376:AY2376" si="6375">SUM(AJ2377:AJ2378)</f>
        <v>0</v>
      </c>
      <c r="AK2376" s="12">
        <f t="shared" si="6375"/>
        <v>0</v>
      </c>
      <c r="AL2376" s="12">
        <f t="shared" si="6375"/>
        <v>0</v>
      </c>
      <c r="AM2376" s="12">
        <f t="shared" si="6375"/>
        <v>0</v>
      </c>
      <c r="AN2376" s="12">
        <f t="shared" si="6375"/>
        <v>0</v>
      </c>
      <c r="AO2376" s="12">
        <f t="shared" si="6375"/>
        <v>0</v>
      </c>
      <c r="AP2376" s="12">
        <f t="shared" ref="AP2376" si="6376">SUM(AP2377:AP2378)</f>
        <v>0</v>
      </c>
      <c r="AQ2376" s="12">
        <f t="shared" si="6375"/>
        <v>0</v>
      </c>
      <c r="AR2376" s="12">
        <f t="shared" si="6375"/>
        <v>0</v>
      </c>
      <c r="AS2376" s="12">
        <f t="shared" si="6375"/>
        <v>0</v>
      </c>
      <c r="AT2376" s="12">
        <f t="shared" si="6375"/>
        <v>0</v>
      </c>
      <c r="AU2376" s="12">
        <f t="shared" si="6375"/>
        <v>0</v>
      </c>
      <c r="AV2376" s="12">
        <f t="shared" si="6375"/>
        <v>0</v>
      </c>
      <c r="AW2376" s="12">
        <f t="shared" si="6375"/>
        <v>0</v>
      </c>
      <c r="AX2376" s="12">
        <f t="shared" si="6375"/>
        <v>0</v>
      </c>
      <c r="AY2376" s="12">
        <f t="shared" si="6375"/>
        <v>0</v>
      </c>
      <c r="AZ2376" s="12">
        <v>0</v>
      </c>
      <c r="BA2376" s="12">
        <v>0</v>
      </c>
      <c r="BB2376" s="12">
        <f t="shared" ref="BB2376:BQ2376" si="6377">SUM(BB2377:BB2378)</f>
        <v>0</v>
      </c>
      <c r="BC2376" s="12">
        <f t="shared" si="6377"/>
        <v>1749</v>
      </c>
      <c r="BD2376" s="12">
        <f t="shared" si="6377"/>
        <v>0</v>
      </c>
      <c r="BE2376" s="12">
        <f t="shared" si="6377"/>
        <v>0</v>
      </c>
      <c r="BF2376" s="12">
        <f t="shared" si="6377"/>
        <v>0</v>
      </c>
      <c r="BG2376" s="12">
        <f t="shared" si="6377"/>
        <v>0</v>
      </c>
      <c r="BH2376" s="12">
        <f t="shared" ref="BH2376" si="6378">SUM(BH2377:BH2378)</f>
        <v>1749</v>
      </c>
      <c r="BI2376" s="12">
        <f t="shared" si="6377"/>
        <v>0</v>
      </c>
      <c r="BJ2376" s="12">
        <f t="shared" si="6377"/>
        <v>0</v>
      </c>
      <c r="BK2376" s="12">
        <f t="shared" si="6377"/>
        <v>1749</v>
      </c>
      <c r="BL2376" s="12">
        <f t="shared" si="6377"/>
        <v>0</v>
      </c>
      <c r="BM2376" s="12">
        <f t="shared" si="6377"/>
        <v>0</v>
      </c>
      <c r="BN2376" s="12">
        <f t="shared" si="6377"/>
        <v>0</v>
      </c>
      <c r="BO2376" s="12">
        <f t="shared" si="6377"/>
        <v>0</v>
      </c>
      <c r="BP2376" s="12">
        <f t="shared" si="6377"/>
        <v>0</v>
      </c>
      <c r="BQ2376" s="12">
        <f t="shared" si="6377"/>
        <v>0</v>
      </c>
      <c r="BR2376" s="12">
        <v>1749</v>
      </c>
      <c r="BS2376" s="12">
        <v>0</v>
      </c>
      <c r="BT2376" s="12">
        <f t="shared" ref="BT2376:BZ2376" si="6379">SUM(BT2377:BT2378)</f>
        <v>38500</v>
      </c>
      <c r="BU2376" s="12">
        <f t="shared" si="6379"/>
        <v>37000</v>
      </c>
      <c r="BV2376" s="12">
        <f t="shared" si="6379"/>
        <v>18000</v>
      </c>
      <c r="BW2376" s="12">
        <f t="shared" si="6379"/>
        <v>4000</v>
      </c>
      <c r="BX2376" s="12">
        <f t="shared" si="6379"/>
        <v>4000</v>
      </c>
      <c r="BY2376" s="12">
        <f t="shared" si="6379"/>
        <v>0</v>
      </c>
      <c r="BZ2376" s="12">
        <f t="shared" si="6379"/>
        <v>0</v>
      </c>
      <c r="CA2376" s="12">
        <f t="shared" si="6302"/>
        <v>22000</v>
      </c>
      <c r="CB2376" s="124">
        <f t="shared" si="6313"/>
        <v>59.45945945945946</v>
      </c>
    </row>
    <row r="2377" spans="1:80" x14ac:dyDescent="0.25">
      <c r="A2377" s="4" t="s">
        <v>928</v>
      </c>
      <c r="B2377" s="4" t="s">
        <v>88</v>
      </c>
      <c r="C2377" s="4" t="s">
        <v>1202</v>
      </c>
      <c r="D2377" s="79" t="s">
        <v>1203</v>
      </c>
      <c r="E2377" s="89">
        <v>8213</v>
      </c>
      <c r="F2377" s="79"/>
      <c r="G2377" s="75" t="s">
        <v>1906</v>
      </c>
      <c r="H2377" s="13" t="s">
        <v>81</v>
      </c>
      <c r="I2377" s="14">
        <v>28963</v>
      </c>
      <c r="J2377" s="14">
        <f t="shared" si="6301"/>
        <v>11500</v>
      </c>
      <c r="K2377" s="14">
        <v>10000</v>
      </c>
      <c r="L2377" s="14">
        <f t="shared" si="6304"/>
        <v>1500</v>
      </c>
      <c r="M2377" s="14">
        <v>1500</v>
      </c>
      <c r="N2377" s="14">
        <v>0</v>
      </c>
      <c r="O2377" s="14">
        <v>0</v>
      </c>
      <c r="P2377" s="14">
        <v>0</v>
      </c>
      <c r="Q2377" s="14">
        <v>0</v>
      </c>
      <c r="R2377" s="14">
        <v>1500</v>
      </c>
      <c r="S2377" s="14"/>
      <c r="T2377" s="14"/>
      <c r="U2377" s="14"/>
      <c r="V2377" s="14"/>
      <c r="W2377" s="14"/>
      <c r="X2377" s="14">
        <f t="shared" si="6252"/>
        <v>1500</v>
      </c>
      <c r="Y2377" s="14"/>
      <c r="Z2377" s="14"/>
      <c r="AA2377" s="14"/>
      <c r="AB2377" s="14"/>
      <c r="AC2377" s="14"/>
      <c r="AD2377" s="14"/>
      <c r="AE2377" s="14"/>
      <c r="AF2377" s="14"/>
      <c r="AG2377" s="14"/>
      <c r="AH2377" s="14">
        <v>0</v>
      </c>
      <c r="AI2377" s="14">
        <v>1500</v>
      </c>
      <c r="AJ2377" s="14">
        <v>0</v>
      </c>
      <c r="AK2377" s="14"/>
      <c r="AL2377" s="14"/>
      <c r="AM2377" s="14"/>
      <c r="AN2377" s="14"/>
      <c r="AO2377" s="14"/>
      <c r="AP2377" s="14">
        <f t="shared" si="6253"/>
        <v>0</v>
      </c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>
        <v>0</v>
      </c>
      <c r="BA2377" s="14">
        <v>0</v>
      </c>
      <c r="BB2377" s="14">
        <v>0</v>
      </c>
      <c r="BC2377" s="14"/>
      <c r="BD2377" s="14"/>
      <c r="BE2377" s="14"/>
      <c r="BF2377" s="14"/>
      <c r="BG2377" s="14"/>
      <c r="BH2377" s="14">
        <f t="shared" si="6254"/>
        <v>0</v>
      </c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>
        <v>0</v>
      </c>
      <c r="BS2377" s="14">
        <v>0</v>
      </c>
      <c r="BT2377" s="14">
        <v>18500</v>
      </c>
      <c r="BU2377" s="14">
        <v>17000</v>
      </c>
      <c r="BV2377" s="14">
        <v>8400</v>
      </c>
      <c r="BW2377" s="14">
        <f t="shared" si="6231"/>
        <v>2000</v>
      </c>
      <c r="BX2377" s="14">
        <v>2000</v>
      </c>
      <c r="BY2377" s="14"/>
      <c r="BZ2377" s="14"/>
      <c r="CA2377" s="14">
        <f t="shared" si="6302"/>
        <v>10400</v>
      </c>
      <c r="CB2377" s="122">
        <f t="shared" si="6313"/>
        <v>61.176470588235297</v>
      </c>
    </row>
    <row r="2378" spans="1:80" x14ac:dyDescent="0.25">
      <c r="A2378" s="4" t="s">
        <v>928</v>
      </c>
      <c r="B2378" s="4" t="s">
        <v>88</v>
      </c>
      <c r="C2378" s="4" t="s">
        <v>1202</v>
      </c>
      <c r="D2378" s="79" t="s">
        <v>1203</v>
      </c>
      <c r="E2378" s="89">
        <v>8216</v>
      </c>
      <c r="F2378" s="79"/>
      <c r="G2378" s="75" t="s">
        <v>1906</v>
      </c>
      <c r="H2378" s="13" t="s">
        <v>319</v>
      </c>
      <c r="I2378" s="14">
        <v>10000</v>
      </c>
      <c r="J2378" s="14">
        <f t="shared" si="6301"/>
        <v>10000</v>
      </c>
      <c r="K2378" s="14">
        <v>10000</v>
      </c>
      <c r="L2378" s="14">
        <f t="shared" si="6304"/>
        <v>0</v>
      </c>
      <c r="M2378" s="14">
        <v>0</v>
      </c>
      <c r="N2378" s="14">
        <v>0</v>
      </c>
      <c r="O2378" s="14">
        <v>0</v>
      </c>
      <c r="P2378" s="14">
        <v>0</v>
      </c>
      <c r="Q2378" s="14">
        <v>0</v>
      </c>
      <c r="R2378" s="14">
        <v>0</v>
      </c>
      <c r="S2378" s="14"/>
      <c r="T2378" s="14"/>
      <c r="U2378" s="14"/>
      <c r="V2378" s="14"/>
      <c r="W2378" s="14"/>
      <c r="X2378" s="14">
        <f t="shared" si="6252"/>
        <v>0</v>
      </c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>
        <v>0</v>
      </c>
      <c r="AI2378" s="14">
        <v>0</v>
      </c>
      <c r="AJ2378" s="14">
        <v>0</v>
      </c>
      <c r="AK2378" s="14"/>
      <c r="AL2378" s="14"/>
      <c r="AM2378" s="14"/>
      <c r="AN2378" s="14"/>
      <c r="AO2378" s="14"/>
      <c r="AP2378" s="14">
        <f t="shared" si="6253"/>
        <v>0</v>
      </c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>
        <v>0</v>
      </c>
      <c r="BA2378" s="14">
        <v>0</v>
      </c>
      <c r="BB2378" s="14">
        <v>0</v>
      </c>
      <c r="BC2378" s="14">
        <v>1749</v>
      </c>
      <c r="BD2378" s="14"/>
      <c r="BE2378" s="14"/>
      <c r="BF2378" s="14"/>
      <c r="BG2378" s="14"/>
      <c r="BH2378" s="14">
        <f t="shared" si="6254"/>
        <v>1749</v>
      </c>
      <c r="BI2378" s="14"/>
      <c r="BJ2378" s="14"/>
      <c r="BK2378" s="14">
        <v>1749</v>
      </c>
      <c r="BL2378" s="14"/>
      <c r="BM2378" s="14"/>
      <c r="BN2378" s="14"/>
      <c r="BO2378" s="14"/>
      <c r="BP2378" s="14"/>
      <c r="BQ2378" s="14"/>
      <c r="BR2378" s="14">
        <v>1749</v>
      </c>
      <c r="BS2378" s="14">
        <v>0</v>
      </c>
      <c r="BT2378" s="14">
        <v>20000</v>
      </c>
      <c r="BU2378" s="14">
        <v>20000</v>
      </c>
      <c r="BV2378" s="14">
        <v>9600</v>
      </c>
      <c r="BW2378" s="14">
        <f t="shared" si="6231"/>
        <v>2000</v>
      </c>
      <c r="BX2378" s="14">
        <v>2000</v>
      </c>
      <c r="BY2378" s="14"/>
      <c r="BZ2378" s="14"/>
      <c r="CA2378" s="14">
        <f t="shared" si="6302"/>
        <v>11600</v>
      </c>
      <c r="CB2378" s="122">
        <f t="shared" si="6313"/>
        <v>57.999999999999993</v>
      </c>
    </row>
    <row r="2379" spans="1:80" x14ac:dyDescent="0.25">
      <c r="A2379" s="13" t="s">
        <v>1</v>
      </c>
      <c r="B2379" s="13" t="s">
        <v>1</v>
      </c>
      <c r="C2379" s="13" t="s">
        <v>1</v>
      </c>
      <c r="D2379" s="74" t="s">
        <v>1</v>
      </c>
      <c r="E2379" s="74" t="s">
        <v>1</v>
      </c>
      <c r="F2379" s="74" t="s">
        <v>1</v>
      </c>
      <c r="G2379" s="13" t="s">
        <v>1</v>
      </c>
      <c r="H2379" s="10" t="s">
        <v>1212</v>
      </c>
      <c r="I2379" s="11">
        <f>SUM(I2348,I2372,I2375)</f>
        <v>2003296</v>
      </c>
      <c r="J2379" s="11">
        <f t="shared" si="6301"/>
        <v>2234456</v>
      </c>
      <c r="K2379" s="11">
        <f t="shared" ref="K2379" si="6380">SUM(K2348,K2372,K2375)</f>
        <v>2073456</v>
      </c>
      <c r="L2379" s="11">
        <f t="shared" si="6304"/>
        <v>161000</v>
      </c>
      <c r="M2379" s="11">
        <f t="shared" ref="M2379:Q2379" si="6381">SUM(M2348,M2372,M2375)</f>
        <v>18000</v>
      </c>
      <c r="N2379" s="11">
        <f t="shared" si="6381"/>
        <v>0</v>
      </c>
      <c r="O2379" s="11">
        <f t="shared" si="6381"/>
        <v>143000</v>
      </c>
      <c r="P2379" s="11">
        <f t="shared" si="6381"/>
        <v>0</v>
      </c>
      <c r="Q2379" s="11">
        <f t="shared" si="6381"/>
        <v>0</v>
      </c>
      <c r="R2379" s="11">
        <f t="shared" ref="R2379:AG2379" si="6382">SUM(R2348,R2372,R2375)</f>
        <v>18000</v>
      </c>
      <c r="S2379" s="11">
        <f t="shared" si="6382"/>
        <v>0</v>
      </c>
      <c r="T2379" s="11">
        <f t="shared" si="6382"/>
        <v>0</v>
      </c>
      <c r="U2379" s="11">
        <f t="shared" si="6382"/>
        <v>0</v>
      </c>
      <c r="V2379" s="11">
        <f t="shared" si="6382"/>
        <v>0</v>
      </c>
      <c r="W2379" s="11">
        <f t="shared" si="6382"/>
        <v>0</v>
      </c>
      <c r="X2379" s="11">
        <f t="shared" si="6382"/>
        <v>18000</v>
      </c>
      <c r="Y2379" s="11">
        <f t="shared" si="6382"/>
        <v>2160</v>
      </c>
      <c r="Z2379" s="11">
        <f t="shared" si="6382"/>
        <v>0</v>
      </c>
      <c r="AA2379" s="11">
        <f t="shared" si="6382"/>
        <v>1600</v>
      </c>
      <c r="AB2379" s="11">
        <f t="shared" si="6382"/>
        <v>0</v>
      </c>
      <c r="AC2379" s="11">
        <f t="shared" si="6382"/>
        <v>1710</v>
      </c>
      <c r="AD2379" s="11">
        <f t="shared" si="6382"/>
        <v>840</v>
      </c>
      <c r="AE2379" s="11">
        <f t="shared" si="6382"/>
        <v>0</v>
      </c>
      <c r="AF2379" s="11">
        <f t="shared" si="6382"/>
        <v>1800</v>
      </c>
      <c r="AG2379" s="11">
        <f t="shared" si="6382"/>
        <v>700</v>
      </c>
      <c r="AH2379" s="11">
        <v>8810</v>
      </c>
      <c r="AI2379" s="11">
        <v>9190</v>
      </c>
      <c r="AJ2379" s="11">
        <f t="shared" ref="AJ2379:AY2379" si="6383">SUM(AJ2348,AJ2372,AJ2375)</f>
        <v>0</v>
      </c>
      <c r="AK2379" s="11">
        <f t="shared" si="6383"/>
        <v>0</v>
      </c>
      <c r="AL2379" s="11">
        <f t="shared" si="6383"/>
        <v>0</v>
      </c>
      <c r="AM2379" s="11">
        <f t="shared" si="6383"/>
        <v>0</v>
      </c>
      <c r="AN2379" s="11">
        <f t="shared" si="6383"/>
        <v>0</v>
      </c>
      <c r="AO2379" s="11">
        <f t="shared" si="6383"/>
        <v>0</v>
      </c>
      <c r="AP2379" s="11">
        <f t="shared" si="6383"/>
        <v>0</v>
      </c>
      <c r="AQ2379" s="11">
        <f t="shared" si="6383"/>
        <v>0</v>
      </c>
      <c r="AR2379" s="11">
        <f t="shared" si="6383"/>
        <v>0</v>
      </c>
      <c r="AS2379" s="11">
        <f t="shared" si="6383"/>
        <v>0</v>
      </c>
      <c r="AT2379" s="11">
        <f t="shared" si="6383"/>
        <v>0</v>
      </c>
      <c r="AU2379" s="11">
        <f t="shared" si="6383"/>
        <v>0</v>
      </c>
      <c r="AV2379" s="11">
        <f t="shared" si="6383"/>
        <v>0</v>
      </c>
      <c r="AW2379" s="11">
        <f t="shared" si="6383"/>
        <v>0</v>
      </c>
      <c r="AX2379" s="11">
        <f t="shared" si="6383"/>
        <v>0</v>
      </c>
      <c r="AY2379" s="11">
        <f t="shared" si="6383"/>
        <v>0</v>
      </c>
      <c r="AZ2379" s="11">
        <v>0</v>
      </c>
      <c r="BA2379" s="11">
        <v>0</v>
      </c>
      <c r="BB2379" s="11">
        <f t="shared" ref="BB2379:BQ2379" si="6384">SUM(BB2348,BB2372,BB2375)</f>
        <v>143000</v>
      </c>
      <c r="BC2379" s="11">
        <f t="shared" si="6384"/>
        <v>8120</v>
      </c>
      <c r="BD2379" s="11">
        <f t="shared" si="6384"/>
        <v>0</v>
      </c>
      <c r="BE2379" s="11">
        <f t="shared" si="6384"/>
        <v>2000</v>
      </c>
      <c r="BF2379" s="11">
        <f t="shared" si="6384"/>
        <v>0</v>
      </c>
      <c r="BG2379" s="11">
        <f t="shared" si="6384"/>
        <v>0</v>
      </c>
      <c r="BH2379" s="11">
        <f t="shared" si="6384"/>
        <v>153120</v>
      </c>
      <c r="BI2379" s="11">
        <f t="shared" si="6384"/>
        <v>559</v>
      </c>
      <c r="BJ2379" s="11">
        <f t="shared" si="6384"/>
        <v>11525</v>
      </c>
      <c r="BK2379" s="11">
        <f t="shared" si="6384"/>
        <v>8570</v>
      </c>
      <c r="BL2379" s="11">
        <f t="shared" si="6384"/>
        <v>0</v>
      </c>
      <c r="BM2379" s="11">
        <f t="shared" si="6384"/>
        <v>42490</v>
      </c>
      <c r="BN2379" s="11">
        <f t="shared" si="6384"/>
        <v>11266</v>
      </c>
      <c r="BO2379" s="11">
        <f t="shared" si="6384"/>
        <v>2000</v>
      </c>
      <c r="BP2379" s="11">
        <f t="shared" si="6384"/>
        <v>31964</v>
      </c>
      <c r="BQ2379" s="11">
        <f t="shared" si="6384"/>
        <v>10817</v>
      </c>
      <c r="BR2379" s="11">
        <v>119191</v>
      </c>
      <c r="BS2379" s="11">
        <v>33929</v>
      </c>
      <c r="BT2379" s="11">
        <f t="shared" ref="BT2379:BZ2379" si="6385">SUM(BT2348,BT2372,BT2375)</f>
        <v>2353377</v>
      </c>
      <c r="BU2379" s="11">
        <f t="shared" si="6385"/>
        <v>2188451</v>
      </c>
      <c r="BV2379" s="11">
        <f t="shared" si="6385"/>
        <v>1170773</v>
      </c>
      <c r="BW2379" s="11">
        <f t="shared" si="6385"/>
        <v>495655</v>
      </c>
      <c r="BX2379" s="11">
        <f t="shared" si="6385"/>
        <v>160557</v>
      </c>
      <c r="BY2379" s="11">
        <f t="shared" si="6385"/>
        <v>162024</v>
      </c>
      <c r="BZ2379" s="11">
        <f t="shared" si="6385"/>
        <v>173074</v>
      </c>
      <c r="CA2379" s="11">
        <f t="shared" si="6302"/>
        <v>1666428</v>
      </c>
      <c r="CB2379" s="123">
        <f t="shared" si="6313"/>
        <v>76.146461584015356</v>
      </c>
    </row>
    <row r="2380" spans="1:80" ht="15.75" thickBot="1" x14ac:dyDescent="0.3">
      <c r="A2380" s="13" t="s">
        <v>1</v>
      </c>
      <c r="B2380" s="13" t="s">
        <v>1</v>
      </c>
      <c r="C2380" s="13" t="s">
        <v>1</v>
      </c>
      <c r="D2380" s="74" t="s">
        <v>1</v>
      </c>
      <c r="E2380" s="74" t="s">
        <v>1</v>
      </c>
      <c r="F2380" s="74" t="s">
        <v>1</v>
      </c>
      <c r="G2380" s="13" t="s">
        <v>1</v>
      </c>
      <c r="H2380" s="2" t="s">
        <v>83</v>
      </c>
      <c r="I2380" s="12">
        <v>42</v>
      </c>
      <c r="J2380" s="12">
        <f t="shared" si="6301"/>
        <v>42</v>
      </c>
      <c r="K2380" s="12">
        <v>42</v>
      </c>
      <c r="L2380" s="13"/>
      <c r="M2380" s="13" t="s">
        <v>1</v>
      </c>
      <c r="N2380" s="13" t="s">
        <v>1</v>
      </c>
      <c r="O2380" s="13" t="s">
        <v>1</v>
      </c>
      <c r="P2380" s="27"/>
      <c r="Q2380" s="13" t="s">
        <v>1</v>
      </c>
      <c r="R2380" s="13" t="s">
        <v>1</v>
      </c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>
        <v>0</v>
      </c>
      <c r="AI2380" s="13">
        <v>0</v>
      </c>
      <c r="AJ2380" s="13" t="s">
        <v>1</v>
      </c>
      <c r="AK2380" s="13"/>
      <c r="AL2380" s="13"/>
      <c r="AM2380" s="13"/>
      <c r="AN2380" s="13"/>
      <c r="AO2380" s="13"/>
      <c r="AP2380" s="13"/>
      <c r="AQ2380" s="13"/>
      <c r="AR2380" s="13"/>
      <c r="AS2380" s="13"/>
      <c r="AT2380" s="13"/>
      <c r="AU2380" s="13"/>
      <c r="AV2380" s="13"/>
      <c r="AW2380" s="13"/>
      <c r="AX2380" s="13"/>
      <c r="AY2380" s="13"/>
      <c r="AZ2380" s="13">
        <v>0</v>
      </c>
      <c r="BA2380" s="13">
        <v>0</v>
      </c>
      <c r="BB2380" s="13" t="s">
        <v>1</v>
      </c>
      <c r="BC2380" s="13"/>
      <c r="BD2380" s="13"/>
      <c r="BE2380" s="13"/>
      <c r="BF2380" s="13"/>
      <c r="BG2380" s="13"/>
      <c r="BH2380" s="13"/>
      <c r="BI2380" s="13"/>
      <c r="BJ2380" s="13"/>
      <c r="BK2380" s="13"/>
      <c r="BL2380" s="13"/>
      <c r="BM2380" s="13"/>
      <c r="BN2380" s="13"/>
      <c r="BO2380" s="13"/>
      <c r="BP2380" s="13"/>
      <c r="BQ2380" s="13"/>
      <c r="BR2380" s="13">
        <v>0</v>
      </c>
      <c r="BS2380" s="13">
        <v>0</v>
      </c>
      <c r="BT2380" s="12">
        <v>42</v>
      </c>
      <c r="BU2380" s="12">
        <v>42</v>
      </c>
      <c r="BV2380" s="12"/>
      <c r="BW2380" s="12">
        <f t="shared" si="6231"/>
        <v>0</v>
      </c>
      <c r="BX2380" s="12"/>
      <c r="BY2380" s="12"/>
      <c r="BZ2380" s="12"/>
      <c r="CA2380" s="12">
        <f t="shared" si="6302"/>
        <v>0</v>
      </c>
      <c r="CB2380" s="124"/>
    </row>
    <row r="2381" spans="1:80" ht="69.75" customHeight="1" thickBot="1" x14ac:dyDescent="0.3">
      <c r="A2381" s="133" t="s">
        <v>1</v>
      </c>
      <c r="B2381" s="133" t="s">
        <v>1</v>
      </c>
      <c r="C2381" s="133" t="s">
        <v>1</v>
      </c>
      <c r="D2381" s="135" t="s">
        <v>1</v>
      </c>
      <c r="E2381" s="135" t="s">
        <v>1</v>
      </c>
      <c r="F2381" s="135" t="s">
        <v>1</v>
      </c>
      <c r="G2381" s="137" t="s">
        <v>1</v>
      </c>
      <c r="H2381" s="5" t="s">
        <v>84</v>
      </c>
      <c r="I2381" s="5" t="s">
        <v>11</v>
      </c>
      <c r="J2381" s="5" t="s">
        <v>1809</v>
      </c>
      <c r="K2381" s="5" t="s">
        <v>12</v>
      </c>
      <c r="L2381" s="5" t="s">
        <v>13</v>
      </c>
      <c r="M2381" s="5" t="s">
        <v>14</v>
      </c>
      <c r="N2381" s="5" t="s">
        <v>15</v>
      </c>
      <c r="O2381" s="5" t="s">
        <v>16</v>
      </c>
      <c r="P2381" s="5" t="s">
        <v>17</v>
      </c>
      <c r="Q2381" s="5" t="s">
        <v>18</v>
      </c>
      <c r="R2381" s="71" t="s">
        <v>14</v>
      </c>
      <c r="S2381" s="71" t="s">
        <v>1843</v>
      </c>
      <c r="T2381" s="71" t="s">
        <v>1797</v>
      </c>
      <c r="U2381" s="71" t="s">
        <v>1832</v>
      </c>
      <c r="V2381" s="71" t="s">
        <v>1833</v>
      </c>
      <c r="W2381" s="71" t="s">
        <v>1834</v>
      </c>
      <c r="X2381" s="71" t="s">
        <v>1847</v>
      </c>
      <c r="Y2381" s="71" t="s">
        <v>1844</v>
      </c>
      <c r="Z2381" s="71" t="s">
        <v>1835</v>
      </c>
      <c r="AA2381" s="71" t="s">
        <v>1836</v>
      </c>
      <c r="AB2381" s="71" t="s">
        <v>1837</v>
      </c>
      <c r="AC2381" s="71" t="s">
        <v>1838</v>
      </c>
      <c r="AD2381" s="71" t="s">
        <v>1839</v>
      </c>
      <c r="AE2381" s="71" t="s">
        <v>1840</v>
      </c>
      <c r="AF2381" s="71" t="s">
        <v>1845</v>
      </c>
      <c r="AG2381" s="71" t="s">
        <v>1846</v>
      </c>
      <c r="AH2381" s="71" t="s">
        <v>1841</v>
      </c>
      <c r="AI2381" s="71" t="s">
        <v>1842</v>
      </c>
      <c r="AJ2381" s="72" t="s">
        <v>15</v>
      </c>
      <c r="AK2381" s="72" t="s">
        <v>1843</v>
      </c>
      <c r="AL2381" s="72" t="s">
        <v>1797</v>
      </c>
      <c r="AM2381" s="72" t="s">
        <v>1832</v>
      </c>
      <c r="AN2381" s="72" t="s">
        <v>1833</v>
      </c>
      <c r="AO2381" s="72" t="s">
        <v>1834</v>
      </c>
      <c r="AP2381" s="72" t="s">
        <v>1848</v>
      </c>
      <c r="AQ2381" s="72" t="s">
        <v>1844</v>
      </c>
      <c r="AR2381" s="72" t="s">
        <v>1835</v>
      </c>
      <c r="AS2381" s="72" t="s">
        <v>1836</v>
      </c>
      <c r="AT2381" s="72" t="s">
        <v>1837</v>
      </c>
      <c r="AU2381" s="72" t="s">
        <v>1838</v>
      </c>
      <c r="AV2381" s="72" t="s">
        <v>1839</v>
      </c>
      <c r="AW2381" s="72" t="s">
        <v>1840</v>
      </c>
      <c r="AX2381" s="72" t="s">
        <v>1845</v>
      </c>
      <c r="AY2381" s="72" t="s">
        <v>1846</v>
      </c>
      <c r="AZ2381" s="72" t="s">
        <v>1841</v>
      </c>
      <c r="BA2381" s="72" t="s">
        <v>1842</v>
      </c>
      <c r="BB2381" s="73" t="s">
        <v>16</v>
      </c>
      <c r="BC2381" s="73" t="s">
        <v>1843</v>
      </c>
      <c r="BD2381" s="73" t="s">
        <v>1797</v>
      </c>
      <c r="BE2381" s="73" t="s">
        <v>1832</v>
      </c>
      <c r="BF2381" s="73" t="s">
        <v>1833</v>
      </c>
      <c r="BG2381" s="73" t="s">
        <v>1834</v>
      </c>
      <c r="BH2381" s="73" t="s">
        <v>1849</v>
      </c>
      <c r="BI2381" s="73" t="s">
        <v>1844</v>
      </c>
      <c r="BJ2381" s="73" t="s">
        <v>1835</v>
      </c>
      <c r="BK2381" s="73" t="s">
        <v>1836</v>
      </c>
      <c r="BL2381" s="73" t="s">
        <v>1837</v>
      </c>
      <c r="BM2381" s="73" t="s">
        <v>1838</v>
      </c>
      <c r="BN2381" s="73" t="s">
        <v>1839</v>
      </c>
      <c r="BO2381" s="73" t="s">
        <v>1840</v>
      </c>
      <c r="BP2381" s="73" t="s">
        <v>1845</v>
      </c>
      <c r="BQ2381" s="73" t="s">
        <v>1846</v>
      </c>
      <c r="BR2381" s="73" t="s">
        <v>1841</v>
      </c>
      <c r="BS2381" s="73" t="s">
        <v>1842</v>
      </c>
      <c r="BT2381" s="5" t="s">
        <v>1911</v>
      </c>
      <c r="BU2381" s="5" t="s">
        <v>1942</v>
      </c>
      <c r="BV2381" s="5" t="s">
        <v>1943</v>
      </c>
      <c r="BW2381" s="5" t="s">
        <v>1944</v>
      </c>
      <c r="BX2381" s="5" t="s">
        <v>1945</v>
      </c>
      <c r="BY2381" s="5" t="s">
        <v>1946</v>
      </c>
      <c r="BZ2381" s="5" t="s">
        <v>1947</v>
      </c>
      <c r="CA2381" s="5" t="s">
        <v>1948</v>
      </c>
      <c r="CB2381" s="120" t="s">
        <v>1916</v>
      </c>
    </row>
    <row r="2382" spans="1:80" x14ac:dyDescent="0.25">
      <c r="A2382" s="134"/>
      <c r="B2382" s="134"/>
      <c r="C2382" s="134"/>
      <c r="D2382" s="136"/>
      <c r="E2382" s="136"/>
      <c r="F2382" s="136"/>
      <c r="G2382" s="138"/>
      <c r="H2382" s="15" t="s">
        <v>1</v>
      </c>
      <c r="I2382" s="9" t="s">
        <v>19</v>
      </c>
      <c r="J2382" s="9">
        <v>1</v>
      </c>
      <c r="K2382" s="9" t="s">
        <v>20</v>
      </c>
      <c r="L2382" s="9" t="s">
        <v>21</v>
      </c>
      <c r="M2382" s="9" t="s">
        <v>22</v>
      </c>
      <c r="N2382" s="9" t="s">
        <v>23</v>
      </c>
      <c r="O2382" s="9" t="s">
        <v>24</v>
      </c>
      <c r="P2382" s="9" t="s">
        <v>25</v>
      </c>
      <c r="Q2382" s="9" t="s">
        <v>26</v>
      </c>
      <c r="R2382" s="9">
        <v>1</v>
      </c>
      <c r="S2382" s="9">
        <v>2</v>
      </c>
      <c r="T2382" s="9">
        <v>3</v>
      </c>
      <c r="U2382" s="9">
        <v>4</v>
      </c>
      <c r="V2382" s="9">
        <v>5</v>
      </c>
      <c r="W2382" s="9">
        <v>6</v>
      </c>
      <c r="X2382" s="9">
        <v>7</v>
      </c>
      <c r="Y2382" s="9">
        <v>8</v>
      </c>
      <c r="Z2382" s="9">
        <v>9</v>
      </c>
      <c r="AA2382" s="9">
        <v>10</v>
      </c>
      <c r="AB2382" s="9">
        <v>11</v>
      </c>
      <c r="AC2382" s="9">
        <v>12</v>
      </c>
      <c r="AD2382" s="9">
        <v>13</v>
      </c>
      <c r="AE2382" s="9">
        <v>14</v>
      </c>
      <c r="AF2382" s="9">
        <v>15</v>
      </c>
      <c r="AG2382" s="9">
        <v>16</v>
      </c>
      <c r="AH2382" s="9">
        <v>20</v>
      </c>
      <c r="AI2382" s="9">
        <v>21</v>
      </c>
      <c r="AJ2382" s="9">
        <v>1</v>
      </c>
      <c r="AK2382" s="9">
        <v>2</v>
      </c>
      <c r="AL2382" s="9">
        <v>3</v>
      </c>
      <c r="AM2382" s="9">
        <v>4</v>
      </c>
      <c r="AN2382" s="9">
        <v>5</v>
      </c>
      <c r="AO2382" s="9">
        <v>6</v>
      </c>
      <c r="AP2382" s="9">
        <v>7</v>
      </c>
      <c r="AQ2382" s="9">
        <v>8</v>
      </c>
      <c r="AR2382" s="9">
        <v>9</v>
      </c>
      <c r="AS2382" s="9">
        <v>10</v>
      </c>
      <c r="AT2382" s="9">
        <v>11</v>
      </c>
      <c r="AU2382" s="9">
        <v>12</v>
      </c>
      <c r="AV2382" s="9">
        <v>13</v>
      </c>
      <c r="AW2382" s="9">
        <v>14</v>
      </c>
      <c r="AX2382" s="9">
        <v>15</v>
      </c>
      <c r="AY2382" s="9">
        <v>16</v>
      </c>
      <c r="AZ2382" s="9">
        <v>20</v>
      </c>
      <c r="BA2382" s="9">
        <v>21</v>
      </c>
      <c r="BB2382" s="9">
        <v>1</v>
      </c>
      <c r="BC2382" s="9">
        <v>2</v>
      </c>
      <c r="BD2382" s="9">
        <v>3</v>
      </c>
      <c r="BE2382" s="9">
        <v>4</v>
      </c>
      <c r="BF2382" s="9">
        <v>5</v>
      </c>
      <c r="BG2382" s="9">
        <v>6</v>
      </c>
      <c r="BH2382" s="9">
        <v>7</v>
      </c>
      <c r="BI2382" s="9">
        <v>8</v>
      </c>
      <c r="BJ2382" s="9">
        <v>9</v>
      </c>
      <c r="BK2382" s="9">
        <v>10</v>
      </c>
      <c r="BL2382" s="9">
        <v>11</v>
      </c>
      <c r="BM2382" s="9">
        <v>12</v>
      </c>
      <c r="BN2382" s="9">
        <v>13</v>
      </c>
      <c r="BO2382" s="9">
        <v>14</v>
      </c>
      <c r="BP2382" s="9">
        <v>15</v>
      </c>
      <c r="BQ2382" s="9">
        <v>16</v>
      </c>
      <c r="BR2382" s="9">
        <v>20</v>
      </c>
      <c r="BS2382" s="9">
        <v>21</v>
      </c>
      <c r="BT2382" s="9">
        <v>1</v>
      </c>
      <c r="BU2382" s="9">
        <v>2</v>
      </c>
      <c r="BV2382" s="9">
        <v>3</v>
      </c>
      <c r="BW2382" s="9" t="s">
        <v>1798</v>
      </c>
      <c r="BX2382" s="9">
        <v>5</v>
      </c>
      <c r="BY2382" s="9">
        <v>6</v>
      </c>
      <c r="BZ2382" s="9">
        <v>7</v>
      </c>
      <c r="CA2382" s="9" t="s">
        <v>1917</v>
      </c>
      <c r="CB2382" s="121">
        <v>9</v>
      </c>
    </row>
    <row r="2383" spans="1:80" x14ac:dyDescent="0.25">
      <c r="A2383" s="134"/>
      <c r="B2383" s="134"/>
      <c r="C2383" s="134"/>
      <c r="D2383" s="136"/>
      <c r="E2383" s="136"/>
      <c r="F2383" s="136"/>
      <c r="G2383" s="138"/>
      <c r="H2383" s="16" t="s">
        <v>1015</v>
      </c>
      <c r="I2383" s="17">
        <f>SUM(I2379)</f>
        <v>2003296</v>
      </c>
      <c r="J2383" s="17">
        <f t="shared" ref="J2383:J2384" si="6386">SUM(K2383,L2383,P2383,Q2383)</f>
        <v>2234456</v>
      </c>
      <c r="K2383" s="17">
        <f t="shared" ref="K2383" si="6387">SUM(K2379)</f>
        <v>2073456</v>
      </c>
      <c r="L2383" s="17">
        <f t="shared" ref="L2383:L2384" si="6388">SUM(M2383:O2383)</f>
        <v>161000</v>
      </c>
      <c r="M2383" s="17">
        <f t="shared" ref="M2383:Q2383" si="6389">SUM(M2379)</f>
        <v>18000</v>
      </c>
      <c r="N2383" s="17">
        <f t="shared" si="6389"/>
        <v>0</v>
      </c>
      <c r="O2383" s="17">
        <f t="shared" si="6389"/>
        <v>143000</v>
      </c>
      <c r="P2383" s="17">
        <f t="shared" si="6389"/>
        <v>0</v>
      </c>
      <c r="Q2383" s="17">
        <f t="shared" si="6389"/>
        <v>0</v>
      </c>
      <c r="R2383" s="17">
        <f t="shared" ref="R2383:AG2383" si="6390">SUM(R2379)</f>
        <v>18000</v>
      </c>
      <c r="S2383" s="17">
        <f t="shared" si="6390"/>
        <v>0</v>
      </c>
      <c r="T2383" s="17">
        <f t="shared" si="6390"/>
        <v>0</v>
      </c>
      <c r="U2383" s="17">
        <f t="shared" si="6390"/>
        <v>0</v>
      </c>
      <c r="V2383" s="17">
        <f t="shared" si="6390"/>
        <v>0</v>
      </c>
      <c r="W2383" s="17">
        <f t="shared" si="6390"/>
        <v>0</v>
      </c>
      <c r="X2383" s="17">
        <f t="shared" ref="X2383" si="6391">SUM(X2379)</f>
        <v>18000</v>
      </c>
      <c r="Y2383" s="17">
        <f t="shared" si="6390"/>
        <v>2160</v>
      </c>
      <c r="Z2383" s="17">
        <f t="shared" si="6390"/>
        <v>0</v>
      </c>
      <c r="AA2383" s="17">
        <f t="shared" si="6390"/>
        <v>1600</v>
      </c>
      <c r="AB2383" s="17">
        <f t="shared" si="6390"/>
        <v>0</v>
      </c>
      <c r="AC2383" s="17">
        <f t="shared" si="6390"/>
        <v>1710</v>
      </c>
      <c r="AD2383" s="17">
        <f t="shared" si="6390"/>
        <v>840</v>
      </c>
      <c r="AE2383" s="17">
        <f t="shared" si="6390"/>
        <v>0</v>
      </c>
      <c r="AF2383" s="17">
        <f t="shared" si="6390"/>
        <v>1800</v>
      </c>
      <c r="AG2383" s="17">
        <f t="shared" si="6390"/>
        <v>700</v>
      </c>
      <c r="AH2383" s="17">
        <v>8810</v>
      </c>
      <c r="AI2383" s="17">
        <v>9190</v>
      </c>
      <c r="AJ2383" s="17">
        <f t="shared" ref="AJ2383:AY2383" si="6392">SUM(AJ2379)</f>
        <v>0</v>
      </c>
      <c r="AK2383" s="17">
        <f t="shared" si="6392"/>
        <v>0</v>
      </c>
      <c r="AL2383" s="17">
        <f t="shared" si="6392"/>
        <v>0</v>
      </c>
      <c r="AM2383" s="17">
        <f t="shared" si="6392"/>
        <v>0</v>
      </c>
      <c r="AN2383" s="17">
        <f t="shared" si="6392"/>
        <v>0</v>
      </c>
      <c r="AO2383" s="17">
        <f t="shared" si="6392"/>
        <v>0</v>
      </c>
      <c r="AP2383" s="17">
        <f t="shared" ref="AP2383" si="6393">SUM(AP2379)</f>
        <v>0</v>
      </c>
      <c r="AQ2383" s="17">
        <f t="shared" si="6392"/>
        <v>0</v>
      </c>
      <c r="AR2383" s="17">
        <f t="shared" si="6392"/>
        <v>0</v>
      </c>
      <c r="AS2383" s="17">
        <f t="shared" si="6392"/>
        <v>0</v>
      </c>
      <c r="AT2383" s="17">
        <f t="shared" si="6392"/>
        <v>0</v>
      </c>
      <c r="AU2383" s="17">
        <f t="shared" si="6392"/>
        <v>0</v>
      </c>
      <c r="AV2383" s="17">
        <f t="shared" si="6392"/>
        <v>0</v>
      </c>
      <c r="AW2383" s="17">
        <f t="shared" si="6392"/>
        <v>0</v>
      </c>
      <c r="AX2383" s="17">
        <f t="shared" si="6392"/>
        <v>0</v>
      </c>
      <c r="AY2383" s="17">
        <f t="shared" si="6392"/>
        <v>0</v>
      </c>
      <c r="AZ2383" s="17">
        <v>0</v>
      </c>
      <c r="BA2383" s="17">
        <v>0</v>
      </c>
      <c r="BB2383" s="17">
        <f t="shared" ref="BB2383:BQ2383" si="6394">SUM(BB2379)</f>
        <v>143000</v>
      </c>
      <c r="BC2383" s="17">
        <f t="shared" si="6394"/>
        <v>8120</v>
      </c>
      <c r="BD2383" s="17">
        <f t="shared" si="6394"/>
        <v>0</v>
      </c>
      <c r="BE2383" s="17">
        <f t="shared" si="6394"/>
        <v>2000</v>
      </c>
      <c r="BF2383" s="17">
        <f t="shared" si="6394"/>
        <v>0</v>
      </c>
      <c r="BG2383" s="17">
        <f t="shared" si="6394"/>
        <v>0</v>
      </c>
      <c r="BH2383" s="17">
        <f t="shared" ref="BH2383" si="6395">SUM(BH2379)</f>
        <v>153120</v>
      </c>
      <c r="BI2383" s="17">
        <f t="shared" si="6394"/>
        <v>559</v>
      </c>
      <c r="BJ2383" s="17">
        <f t="shared" si="6394"/>
        <v>11525</v>
      </c>
      <c r="BK2383" s="17">
        <f t="shared" si="6394"/>
        <v>8570</v>
      </c>
      <c r="BL2383" s="17">
        <f t="shared" si="6394"/>
        <v>0</v>
      </c>
      <c r="BM2383" s="17">
        <f t="shared" si="6394"/>
        <v>42490</v>
      </c>
      <c r="BN2383" s="17">
        <f t="shared" si="6394"/>
        <v>11266</v>
      </c>
      <c r="BO2383" s="17">
        <f t="shared" si="6394"/>
        <v>2000</v>
      </c>
      <c r="BP2383" s="17">
        <f t="shared" si="6394"/>
        <v>31964</v>
      </c>
      <c r="BQ2383" s="17">
        <f t="shared" si="6394"/>
        <v>10817</v>
      </c>
      <c r="BR2383" s="17">
        <v>119191</v>
      </c>
      <c r="BS2383" s="17">
        <v>33929</v>
      </c>
      <c r="BT2383" s="17">
        <f t="shared" ref="BT2383:BW2383" si="6396">SUM(BT2379)</f>
        <v>2353377</v>
      </c>
      <c r="BU2383" s="17">
        <f t="shared" ref="BU2383:BV2383" si="6397">SUM(BU2379)</f>
        <v>2188451</v>
      </c>
      <c r="BV2383" s="17">
        <f t="shared" si="6397"/>
        <v>1170773</v>
      </c>
      <c r="BW2383" s="17">
        <f t="shared" si="6396"/>
        <v>495655</v>
      </c>
      <c r="BX2383" s="17">
        <f t="shared" ref="BX2383:BZ2383" si="6398">SUM(BX2379)</f>
        <v>160557</v>
      </c>
      <c r="BY2383" s="17">
        <f t="shared" si="6398"/>
        <v>162024</v>
      </c>
      <c r="BZ2383" s="17">
        <f t="shared" si="6398"/>
        <v>173074</v>
      </c>
      <c r="CA2383" s="17">
        <f>BV2383+BW2383</f>
        <v>1666428</v>
      </c>
      <c r="CB2383" s="125">
        <f>IF(BU2383=0,"-",CA2383/BU2383*100)</f>
        <v>76.146461584015356</v>
      </c>
    </row>
    <row r="2384" spans="1:80" x14ac:dyDescent="0.25">
      <c r="A2384" s="134"/>
      <c r="B2384" s="134"/>
      <c r="C2384" s="134"/>
      <c r="D2384" s="136"/>
      <c r="E2384" s="136"/>
      <c r="F2384" s="136"/>
      <c r="G2384" s="138"/>
      <c r="H2384" s="18" t="s">
        <v>86</v>
      </c>
      <c r="I2384" s="17">
        <f>SUM(I2383)</f>
        <v>2003296</v>
      </c>
      <c r="J2384" s="17">
        <f t="shared" si="6386"/>
        <v>2234456</v>
      </c>
      <c r="K2384" s="17">
        <f t="shared" ref="K2384" si="6399">SUM(K2383)</f>
        <v>2073456</v>
      </c>
      <c r="L2384" s="17">
        <f t="shared" si="6388"/>
        <v>161000</v>
      </c>
      <c r="M2384" s="17">
        <f t="shared" ref="M2384:Q2384" si="6400">SUM(M2383)</f>
        <v>18000</v>
      </c>
      <c r="N2384" s="17">
        <f t="shared" si="6400"/>
        <v>0</v>
      </c>
      <c r="O2384" s="17">
        <f t="shared" si="6400"/>
        <v>143000</v>
      </c>
      <c r="P2384" s="17">
        <f t="shared" si="6400"/>
        <v>0</v>
      </c>
      <c r="Q2384" s="17">
        <f t="shared" si="6400"/>
        <v>0</v>
      </c>
      <c r="R2384" s="17">
        <f t="shared" ref="R2384:AG2384" si="6401">SUM(R2383)</f>
        <v>18000</v>
      </c>
      <c r="S2384" s="17">
        <f t="shared" si="6401"/>
        <v>0</v>
      </c>
      <c r="T2384" s="17">
        <f t="shared" si="6401"/>
        <v>0</v>
      </c>
      <c r="U2384" s="17">
        <f t="shared" si="6401"/>
        <v>0</v>
      </c>
      <c r="V2384" s="17">
        <f t="shared" si="6401"/>
        <v>0</v>
      </c>
      <c r="W2384" s="17">
        <f t="shared" si="6401"/>
        <v>0</v>
      </c>
      <c r="X2384" s="17">
        <f t="shared" ref="X2384" si="6402">SUM(X2383)</f>
        <v>18000</v>
      </c>
      <c r="Y2384" s="17">
        <f t="shared" si="6401"/>
        <v>2160</v>
      </c>
      <c r="Z2384" s="17">
        <f t="shared" si="6401"/>
        <v>0</v>
      </c>
      <c r="AA2384" s="17">
        <f t="shared" si="6401"/>
        <v>1600</v>
      </c>
      <c r="AB2384" s="17">
        <f t="shared" si="6401"/>
        <v>0</v>
      </c>
      <c r="AC2384" s="17">
        <f t="shared" si="6401"/>
        <v>1710</v>
      </c>
      <c r="AD2384" s="17">
        <f t="shared" si="6401"/>
        <v>840</v>
      </c>
      <c r="AE2384" s="17">
        <f t="shared" si="6401"/>
        <v>0</v>
      </c>
      <c r="AF2384" s="17">
        <f t="shared" si="6401"/>
        <v>1800</v>
      </c>
      <c r="AG2384" s="17">
        <f t="shared" si="6401"/>
        <v>700</v>
      </c>
      <c r="AH2384" s="17">
        <v>8810</v>
      </c>
      <c r="AI2384" s="17">
        <v>9190</v>
      </c>
      <c r="AJ2384" s="17">
        <f t="shared" ref="AJ2384:AY2384" si="6403">SUM(AJ2383)</f>
        <v>0</v>
      </c>
      <c r="AK2384" s="17">
        <f t="shared" si="6403"/>
        <v>0</v>
      </c>
      <c r="AL2384" s="17">
        <f t="shared" si="6403"/>
        <v>0</v>
      </c>
      <c r="AM2384" s="17">
        <f t="shared" si="6403"/>
        <v>0</v>
      </c>
      <c r="AN2384" s="17">
        <f t="shared" si="6403"/>
        <v>0</v>
      </c>
      <c r="AO2384" s="17">
        <f t="shared" si="6403"/>
        <v>0</v>
      </c>
      <c r="AP2384" s="17">
        <f t="shared" ref="AP2384" si="6404">SUM(AP2383)</f>
        <v>0</v>
      </c>
      <c r="AQ2384" s="17">
        <f t="shared" si="6403"/>
        <v>0</v>
      </c>
      <c r="AR2384" s="17">
        <f t="shared" si="6403"/>
        <v>0</v>
      </c>
      <c r="AS2384" s="17">
        <f t="shared" si="6403"/>
        <v>0</v>
      </c>
      <c r="AT2384" s="17">
        <f t="shared" si="6403"/>
        <v>0</v>
      </c>
      <c r="AU2384" s="17">
        <f t="shared" si="6403"/>
        <v>0</v>
      </c>
      <c r="AV2384" s="17">
        <f t="shared" si="6403"/>
        <v>0</v>
      </c>
      <c r="AW2384" s="17">
        <f t="shared" si="6403"/>
        <v>0</v>
      </c>
      <c r="AX2384" s="17">
        <f t="shared" si="6403"/>
        <v>0</v>
      </c>
      <c r="AY2384" s="17">
        <f t="shared" si="6403"/>
        <v>0</v>
      </c>
      <c r="AZ2384" s="17">
        <v>0</v>
      </c>
      <c r="BA2384" s="17">
        <v>0</v>
      </c>
      <c r="BB2384" s="17">
        <f t="shared" ref="BB2384:BQ2384" si="6405">SUM(BB2383)</f>
        <v>143000</v>
      </c>
      <c r="BC2384" s="17">
        <f t="shared" si="6405"/>
        <v>8120</v>
      </c>
      <c r="BD2384" s="17">
        <f t="shared" si="6405"/>
        <v>0</v>
      </c>
      <c r="BE2384" s="17">
        <f t="shared" si="6405"/>
        <v>2000</v>
      </c>
      <c r="BF2384" s="17">
        <f t="shared" si="6405"/>
        <v>0</v>
      </c>
      <c r="BG2384" s="17">
        <f t="shared" si="6405"/>
        <v>0</v>
      </c>
      <c r="BH2384" s="17">
        <f t="shared" ref="BH2384" si="6406">SUM(BH2383)</f>
        <v>153120</v>
      </c>
      <c r="BI2384" s="17">
        <f t="shared" si="6405"/>
        <v>559</v>
      </c>
      <c r="BJ2384" s="17">
        <f t="shared" si="6405"/>
        <v>11525</v>
      </c>
      <c r="BK2384" s="17">
        <f t="shared" si="6405"/>
        <v>8570</v>
      </c>
      <c r="BL2384" s="17">
        <f t="shared" si="6405"/>
        <v>0</v>
      </c>
      <c r="BM2384" s="17">
        <f t="shared" si="6405"/>
        <v>42490</v>
      </c>
      <c r="BN2384" s="17">
        <f t="shared" si="6405"/>
        <v>11266</v>
      </c>
      <c r="BO2384" s="17">
        <f t="shared" si="6405"/>
        <v>2000</v>
      </c>
      <c r="BP2384" s="17">
        <f t="shared" si="6405"/>
        <v>31964</v>
      </c>
      <c r="BQ2384" s="17">
        <f t="shared" si="6405"/>
        <v>10817</v>
      </c>
      <c r="BR2384" s="17">
        <v>119191</v>
      </c>
      <c r="BS2384" s="17">
        <v>33929</v>
      </c>
      <c r="BT2384" s="17">
        <f t="shared" ref="BT2384:BW2384" si="6407">SUM(BT2383)</f>
        <v>2353377</v>
      </c>
      <c r="BU2384" s="17">
        <f t="shared" ref="BU2384:BV2384" si="6408">SUM(BU2383)</f>
        <v>2188451</v>
      </c>
      <c r="BV2384" s="17">
        <f t="shared" si="6408"/>
        <v>1170773</v>
      </c>
      <c r="BW2384" s="17">
        <f t="shared" si="6407"/>
        <v>495655</v>
      </c>
      <c r="BX2384" s="17">
        <f t="shared" ref="BX2384" si="6409">SUM(BX2383)</f>
        <v>160557</v>
      </c>
      <c r="BY2384" s="17">
        <f t="shared" ref="BY2384" si="6410">SUM(BY2383)</f>
        <v>162024</v>
      </c>
      <c r="BZ2384" s="17">
        <f t="shared" ref="BZ2384" si="6411">SUM(BZ2383)</f>
        <v>173074</v>
      </c>
      <c r="CA2384" s="17">
        <f>BV2384+BW2384</f>
        <v>1666428</v>
      </c>
      <c r="CB2384" s="125">
        <f>IF(BU2384=0,"-",CA2384/BU2384*100)</f>
        <v>76.146461584015356</v>
      </c>
    </row>
    <row r="2385" spans="1:80" x14ac:dyDescent="0.25">
      <c r="A2385" s="139"/>
      <c r="B2385" s="139"/>
      <c r="C2385" s="139"/>
      <c r="D2385" s="140"/>
      <c r="E2385" s="140"/>
      <c r="F2385" s="140"/>
      <c r="G2385" s="141"/>
      <c r="X2385">
        <f t="shared" si="6252"/>
        <v>0</v>
      </c>
      <c r="AH2385">
        <v>0</v>
      </c>
      <c r="AI2385">
        <v>0</v>
      </c>
      <c r="AP2385">
        <f t="shared" si="6253"/>
        <v>0</v>
      </c>
      <c r="AZ2385">
        <v>0</v>
      </c>
      <c r="BA2385">
        <v>0</v>
      </c>
      <c r="BH2385">
        <f t="shared" si="6254"/>
        <v>0</v>
      </c>
      <c r="BR2385">
        <v>0</v>
      </c>
      <c r="BS2385">
        <v>0</v>
      </c>
      <c r="BU2385">
        <v>0</v>
      </c>
      <c r="BV2385">
        <v>0</v>
      </c>
      <c r="BW2385">
        <f t="shared" ref="BW2385:BW2448" si="6412">BX2385+BY2385+BZ2385</f>
        <v>0</v>
      </c>
      <c r="CA2385">
        <f>BV2385+BW2385</f>
        <v>0</v>
      </c>
      <c r="CB2385" s="126" t="str">
        <f>IF(BU2385=0,"-",CA2385/BU2385*100)</f>
        <v>-</v>
      </c>
    </row>
    <row r="2386" spans="1:80" ht="15.75" thickBot="1" x14ac:dyDescent="0.3">
      <c r="A2386" s="13" t="s">
        <v>1</v>
      </c>
      <c r="B2386" s="13" t="s">
        <v>1</v>
      </c>
      <c r="C2386" s="13" t="s">
        <v>1</v>
      </c>
      <c r="D2386" s="74" t="s">
        <v>1</v>
      </c>
      <c r="E2386" s="74" t="s">
        <v>1</v>
      </c>
      <c r="F2386" s="74" t="s">
        <v>1</v>
      </c>
      <c r="G2386" s="13" t="s">
        <v>1</v>
      </c>
      <c r="H2386" s="19" t="s">
        <v>1</v>
      </c>
      <c r="I2386" s="19" t="s">
        <v>1</v>
      </c>
      <c r="J2386" s="19"/>
      <c r="K2386" s="19" t="s">
        <v>1</v>
      </c>
      <c r="L2386" s="19"/>
      <c r="M2386" s="19" t="s">
        <v>1</v>
      </c>
      <c r="N2386" s="19" t="s">
        <v>1</v>
      </c>
      <c r="O2386" s="19" t="s">
        <v>1</v>
      </c>
      <c r="P2386" s="31"/>
      <c r="Q2386" s="19" t="s">
        <v>1</v>
      </c>
      <c r="R2386" s="19" t="s">
        <v>1</v>
      </c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19"/>
      <c r="AF2386" s="19"/>
      <c r="AG2386" s="19"/>
      <c r="AH2386" s="19">
        <v>0</v>
      </c>
      <c r="AI2386" s="19">
        <v>0</v>
      </c>
      <c r="AJ2386" s="19" t="s">
        <v>1</v>
      </c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>
        <v>0</v>
      </c>
      <c r="BA2386" s="19">
        <v>0</v>
      </c>
      <c r="BB2386" s="19" t="s">
        <v>1</v>
      </c>
      <c r="BC2386" s="19"/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>
        <v>0</v>
      </c>
      <c r="BS2386" s="19">
        <v>0</v>
      </c>
      <c r="BT2386" s="19"/>
      <c r="BU2386" s="19"/>
      <c r="BV2386" s="19"/>
      <c r="BW2386" s="19">
        <f t="shared" si="6412"/>
        <v>0</v>
      </c>
      <c r="BX2386" s="19"/>
      <c r="BY2386" s="19"/>
      <c r="BZ2386" s="19"/>
      <c r="CA2386" s="19">
        <f>BV2386+BW2386</f>
        <v>0</v>
      </c>
      <c r="CB2386" s="127"/>
    </row>
    <row r="2387" spans="1:80" ht="69.75" customHeight="1" thickBot="1" x14ac:dyDescent="0.3">
      <c r="A2387" s="5" t="s">
        <v>4</v>
      </c>
      <c r="B2387" s="5" t="s">
        <v>5</v>
      </c>
      <c r="C2387" s="5" t="s">
        <v>6</v>
      </c>
      <c r="D2387" s="80" t="s">
        <v>1</v>
      </c>
      <c r="E2387" s="88" t="s">
        <v>7</v>
      </c>
      <c r="F2387" s="88" t="s">
        <v>8</v>
      </c>
      <c r="G2387" s="5" t="s">
        <v>9</v>
      </c>
      <c r="H2387" s="5" t="s">
        <v>10</v>
      </c>
      <c r="I2387" s="5" t="s">
        <v>11</v>
      </c>
      <c r="J2387" s="5" t="s">
        <v>1809</v>
      </c>
      <c r="K2387" s="5" t="s">
        <v>12</v>
      </c>
      <c r="L2387" s="5" t="s">
        <v>13</v>
      </c>
      <c r="M2387" s="5" t="s">
        <v>14</v>
      </c>
      <c r="N2387" s="5" t="s">
        <v>15</v>
      </c>
      <c r="O2387" s="5" t="s">
        <v>16</v>
      </c>
      <c r="P2387" s="5" t="s">
        <v>17</v>
      </c>
      <c r="Q2387" s="5" t="s">
        <v>18</v>
      </c>
      <c r="R2387" s="71" t="s">
        <v>14</v>
      </c>
      <c r="S2387" s="71" t="s">
        <v>1843</v>
      </c>
      <c r="T2387" s="71" t="s">
        <v>1797</v>
      </c>
      <c r="U2387" s="71" t="s">
        <v>1832</v>
      </c>
      <c r="V2387" s="71" t="s">
        <v>1833</v>
      </c>
      <c r="W2387" s="71" t="s">
        <v>1834</v>
      </c>
      <c r="X2387" s="71" t="s">
        <v>1847</v>
      </c>
      <c r="Y2387" s="71" t="s">
        <v>1844</v>
      </c>
      <c r="Z2387" s="71" t="s">
        <v>1835</v>
      </c>
      <c r="AA2387" s="71" t="s">
        <v>1836</v>
      </c>
      <c r="AB2387" s="71" t="s">
        <v>1837</v>
      </c>
      <c r="AC2387" s="71" t="s">
        <v>1838</v>
      </c>
      <c r="AD2387" s="71" t="s">
        <v>1839</v>
      </c>
      <c r="AE2387" s="71" t="s">
        <v>1840</v>
      </c>
      <c r="AF2387" s="71" t="s">
        <v>1845</v>
      </c>
      <c r="AG2387" s="71" t="s">
        <v>1846</v>
      </c>
      <c r="AH2387" s="71" t="s">
        <v>1841</v>
      </c>
      <c r="AI2387" s="71" t="s">
        <v>1842</v>
      </c>
      <c r="AJ2387" s="72" t="s">
        <v>15</v>
      </c>
      <c r="AK2387" s="72" t="s">
        <v>1843</v>
      </c>
      <c r="AL2387" s="72" t="s">
        <v>1797</v>
      </c>
      <c r="AM2387" s="72" t="s">
        <v>1832</v>
      </c>
      <c r="AN2387" s="72" t="s">
        <v>1833</v>
      </c>
      <c r="AO2387" s="72" t="s">
        <v>1834</v>
      </c>
      <c r="AP2387" s="72" t="s">
        <v>1848</v>
      </c>
      <c r="AQ2387" s="72" t="s">
        <v>1844</v>
      </c>
      <c r="AR2387" s="72" t="s">
        <v>1835</v>
      </c>
      <c r="AS2387" s="72" t="s">
        <v>1836</v>
      </c>
      <c r="AT2387" s="72" t="s">
        <v>1837</v>
      </c>
      <c r="AU2387" s="72" t="s">
        <v>1838</v>
      </c>
      <c r="AV2387" s="72" t="s">
        <v>1839</v>
      </c>
      <c r="AW2387" s="72" t="s">
        <v>1840</v>
      </c>
      <c r="AX2387" s="72" t="s">
        <v>1845</v>
      </c>
      <c r="AY2387" s="72" t="s">
        <v>1846</v>
      </c>
      <c r="AZ2387" s="72" t="s">
        <v>1841</v>
      </c>
      <c r="BA2387" s="72" t="s">
        <v>1842</v>
      </c>
      <c r="BB2387" s="73" t="s">
        <v>16</v>
      </c>
      <c r="BC2387" s="73" t="s">
        <v>1843</v>
      </c>
      <c r="BD2387" s="73" t="s">
        <v>1797</v>
      </c>
      <c r="BE2387" s="73" t="s">
        <v>1832</v>
      </c>
      <c r="BF2387" s="73" t="s">
        <v>1833</v>
      </c>
      <c r="BG2387" s="73" t="s">
        <v>1834</v>
      </c>
      <c r="BH2387" s="73" t="s">
        <v>1849</v>
      </c>
      <c r="BI2387" s="73" t="s">
        <v>1844</v>
      </c>
      <c r="BJ2387" s="73" t="s">
        <v>1835</v>
      </c>
      <c r="BK2387" s="73" t="s">
        <v>1836</v>
      </c>
      <c r="BL2387" s="73" t="s">
        <v>1837</v>
      </c>
      <c r="BM2387" s="73" t="s">
        <v>1838</v>
      </c>
      <c r="BN2387" s="73" t="s">
        <v>1839</v>
      </c>
      <c r="BO2387" s="73" t="s">
        <v>1840</v>
      </c>
      <c r="BP2387" s="73" t="s">
        <v>1845</v>
      </c>
      <c r="BQ2387" s="73" t="s">
        <v>1846</v>
      </c>
      <c r="BR2387" s="73" t="s">
        <v>1841</v>
      </c>
      <c r="BS2387" s="73" t="s">
        <v>1842</v>
      </c>
      <c r="BT2387" s="5" t="s">
        <v>1911</v>
      </c>
      <c r="BU2387" s="5" t="s">
        <v>1942</v>
      </c>
      <c r="BV2387" s="5" t="s">
        <v>1943</v>
      </c>
      <c r="BW2387" s="5" t="s">
        <v>1944</v>
      </c>
      <c r="BX2387" s="5" t="s">
        <v>1945</v>
      </c>
      <c r="BY2387" s="5" t="s">
        <v>1946</v>
      </c>
      <c r="BZ2387" s="5" t="s">
        <v>1947</v>
      </c>
      <c r="CA2387" s="5" t="s">
        <v>1948</v>
      </c>
      <c r="CB2387" s="120" t="s">
        <v>1916</v>
      </c>
    </row>
    <row r="2388" spans="1:80" x14ac:dyDescent="0.25">
      <c r="A2388" s="6" t="s">
        <v>1</v>
      </c>
      <c r="B2388" s="6" t="s">
        <v>1</v>
      </c>
      <c r="C2388" s="6" t="s">
        <v>1</v>
      </c>
      <c r="D2388" s="81" t="s">
        <v>1</v>
      </c>
      <c r="E2388" s="81" t="s">
        <v>1</v>
      </c>
      <c r="F2388" s="94" t="s">
        <v>1</v>
      </c>
      <c r="G2388" s="7" t="s">
        <v>1</v>
      </c>
      <c r="H2388" s="8" t="s">
        <v>1</v>
      </c>
      <c r="I2388" s="9" t="s">
        <v>19</v>
      </c>
      <c r="J2388" s="9">
        <v>1</v>
      </c>
      <c r="K2388" s="9" t="s">
        <v>20</v>
      </c>
      <c r="L2388" s="9" t="s">
        <v>21</v>
      </c>
      <c r="M2388" s="9" t="s">
        <v>22</v>
      </c>
      <c r="N2388" s="9" t="s">
        <v>23</v>
      </c>
      <c r="O2388" s="9" t="s">
        <v>24</v>
      </c>
      <c r="P2388" s="9" t="s">
        <v>25</v>
      </c>
      <c r="Q2388" s="9" t="s">
        <v>26</v>
      </c>
      <c r="R2388" s="9">
        <v>1</v>
      </c>
      <c r="S2388" s="9">
        <v>2</v>
      </c>
      <c r="T2388" s="9">
        <v>3</v>
      </c>
      <c r="U2388" s="9">
        <v>4</v>
      </c>
      <c r="V2388" s="9">
        <v>5</v>
      </c>
      <c r="W2388" s="9">
        <v>6</v>
      </c>
      <c r="X2388" s="9">
        <v>7</v>
      </c>
      <c r="Y2388" s="9">
        <v>8</v>
      </c>
      <c r="Z2388" s="9">
        <v>9</v>
      </c>
      <c r="AA2388" s="9">
        <v>10</v>
      </c>
      <c r="AB2388" s="9">
        <v>11</v>
      </c>
      <c r="AC2388" s="9">
        <v>12</v>
      </c>
      <c r="AD2388" s="9">
        <v>13</v>
      </c>
      <c r="AE2388" s="9">
        <v>14</v>
      </c>
      <c r="AF2388" s="9">
        <v>15</v>
      </c>
      <c r="AG2388" s="9">
        <v>16</v>
      </c>
      <c r="AH2388" s="9">
        <v>20</v>
      </c>
      <c r="AI2388" s="9">
        <v>21</v>
      </c>
      <c r="AJ2388" s="9">
        <v>1</v>
      </c>
      <c r="AK2388" s="9">
        <v>2</v>
      </c>
      <c r="AL2388" s="9">
        <v>3</v>
      </c>
      <c r="AM2388" s="9">
        <v>4</v>
      </c>
      <c r="AN2388" s="9">
        <v>5</v>
      </c>
      <c r="AO2388" s="9">
        <v>6</v>
      </c>
      <c r="AP2388" s="9">
        <v>7</v>
      </c>
      <c r="AQ2388" s="9">
        <v>8</v>
      </c>
      <c r="AR2388" s="9">
        <v>9</v>
      </c>
      <c r="AS2388" s="9">
        <v>10</v>
      </c>
      <c r="AT2388" s="9">
        <v>11</v>
      </c>
      <c r="AU2388" s="9">
        <v>12</v>
      </c>
      <c r="AV2388" s="9">
        <v>13</v>
      </c>
      <c r="AW2388" s="9">
        <v>14</v>
      </c>
      <c r="AX2388" s="9">
        <v>15</v>
      </c>
      <c r="AY2388" s="9">
        <v>16</v>
      </c>
      <c r="AZ2388" s="9">
        <v>20</v>
      </c>
      <c r="BA2388" s="9">
        <v>21</v>
      </c>
      <c r="BB2388" s="9">
        <v>1</v>
      </c>
      <c r="BC2388" s="9">
        <v>2</v>
      </c>
      <c r="BD2388" s="9">
        <v>3</v>
      </c>
      <c r="BE2388" s="9">
        <v>4</v>
      </c>
      <c r="BF2388" s="9">
        <v>5</v>
      </c>
      <c r="BG2388" s="9">
        <v>6</v>
      </c>
      <c r="BH2388" s="9">
        <v>7</v>
      </c>
      <c r="BI2388" s="9">
        <v>8</v>
      </c>
      <c r="BJ2388" s="9">
        <v>9</v>
      </c>
      <c r="BK2388" s="9">
        <v>10</v>
      </c>
      <c r="BL2388" s="9">
        <v>11</v>
      </c>
      <c r="BM2388" s="9">
        <v>12</v>
      </c>
      <c r="BN2388" s="9">
        <v>13</v>
      </c>
      <c r="BO2388" s="9">
        <v>14</v>
      </c>
      <c r="BP2388" s="9">
        <v>15</v>
      </c>
      <c r="BQ2388" s="9">
        <v>16</v>
      </c>
      <c r="BR2388" s="9">
        <v>20</v>
      </c>
      <c r="BS2388" s="9">
        <v>21</v>
      </c>
      <c r="BT2388" s="9">
        <v>1</v>
      </c>
      <c r="BU2388" s="9">
        <v>2</v>
      </c>
      <c r="BV2388" s="9">
        <v>3</v>
      </c>
      <c r="BW2388" s="9" t="s">
        <v>1798</v>
      </c>
      <c r="BX2388" s="9">
        <v>5</v>
      </c>
      <c r="BY2388" s="9">
        <v>6</v>
      </c>
      <c r="BZ2388" s="9">
        <v>7</v>
      </c>
      <c r="CA2388" s="9" t="s">
        <v>1917</v>
      </c>
      <c r="CB2388" s="121">
        <v>9</v>
      </c>
    </row>
    <row r="2389" spans="1:80" x14ac:dyDescent="0.25">
      <c r="A2389" s="1" t="s">
        <v>928</v>
      </c>
      <c r="B2389" s="1" t="s">
        <v>88</v>
      </c>
      <c r="C2389" s="4" t="s">
        <v>1213</v>
      </c>
      <c r="D2389" s="79" t="s">
        <v>1214</v>
      </c>
      <c r="E2389" s="78" t="s">
        <v>1</v>
      </c>
      <c r="F2389" s="78" t="s">
        <v>1</v>
      </c>
      <c r="G2389" s="2" t="s">
        <v>1</v>
      </c>
      <c r="H2389" s="2" t="s">
        <v>1215</v>
      </c>
      <c r="I2389" s="3" t="s">
        <v>1</v>
      </c>
      <c r="J2389" s="3">
        <f t="shared" ref="J2389:J2418" si="6413">SUM(K2389,L2389,P2389,Q2389)</f>
        <v>0</v>
      </c>
      <c r="K2389" s="3" t="s">
        <v>1</v>
      </c>
      <c r="L2389" s="3"/>
      <c r="M2389" s="3" t="s">
        <v>1</v>
      </c>
      <c r="N2389" s="3" t="s">
        <v>1</v>
      </c>
      <c r="O2389" s="3" t="s">
        <v>1</v>
      </c>
      <c r="P2389" s="26"/>
      <c r="Q2389" s="3" t="s">
        <v>1</v>
      </c>
      <c r="R2389" s="3" t="s">
        <v>1</v>
      </c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>
        <v>0</v>
      </c>
      <c r="AI2389" s="3">
        <v>0</v>
      </c>
      <c r="AJ2389" s="3" t="s">
        <v>1</v>
      </c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>
        <v>0</v>
      </c>
      <c r="BA2389" s="3">
        <v>0</v>
      </c>
      <c r="BB2389" s="3" t="s">
        <v>1</v>
      </c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3"/>
      <c r="BQ2389" s="3"/>
      <c r="BR2389" s="3">
        <v>0</v>
      </c>
      <c r="BS2389" s="3">
        <v>0</v>
      </c>
      <c r="BT2389" s="3">
        <v>0</v>
      </c>
      <c r="BU2389" s="3"/>
      <c r="BV2389" s="3"/>
      <c r="BW2389" s="3">
        <f t="shared" si="6412"/>
        <v>0</v>
      </c>
      <c r="BX2389" s="3"/>
      <c r="BY2389" s="3"/>
      <c r="BZ2389" s="3"/>
      <c r="CA2389" s="3">
        <f t="shared" ref="CA2389:CA2418" si="6414">BV2389+BW2389</f>
        <v>0</v>
      </c>
      <c r="CB2389" s="122"/>
    </row>
    <row r="2390" spans="1:80" ht="33.75" x14ac:dyDescent="0.25">
      <c r="A2390" s="1" t="s">
        <v>1</v>
      </c>
      <c r="B2390" s="1" t="s">
        <v>1</v>
      </c>
      <c r="C2390" s="1" t="s">
        <v>1</v>
      </c>
      <c r="D2390" s="78" t="s">
        <v>1</v>
      </c>
      <c r="E2390" s="78" t="s">
        <v>1</v>
      </c>
      <c r="F2390" s="78" t="s">
        <v>1</v>
      </c>
      <c r="G2390" s="2" t="s">
        <v>1</v>
      </c>
      <c r="H2390" s="10" t="s">
        <v>30</v>
      </c>
      <c r="I2390" s="11">
        <f>SUM(I2391,I2399,I2401)</f>
        <v>2759656</v>
      </c>
      <c r="J2390" s="11">
        <f t="shared" si="6413"/>
        <v>3073225</v>
      </c>
      <c r="K2390" s="11">
        <f t="shared" ref="K2390" si="6415">SUM(K2391,K2399,K2401)</f>
        <v>2937975</v>
      </c>
      <c r="L2390" s="11">
        <f t="shared" ref="L2390:L2417" si="6416">SUM(M2390:O2390)</f>
        <v>135250</v>
      </c>
      <c r="M2390" s="11">
        <f t="shared" ref="M2390:Q2390" si="6417">SUM(M2391,M2399,M2401)</f>
        <v>118950</v>
      </c>
      <c r="N2390" s="11">
        <f t="shared" si="6417"/>
        <v>3000</v>
      </c>
      <c r="O2390" s="11">
        <f t="shared" si="6417"/>
        <v>13300</v>
      </c>
      <c r="P2390" s="11">
        <f t="shared" si="6417"/>
        <v>0</v>
      </c>
      <c r="Q2390" s="11">
        <f t="shared" si="6417"/>
        <v>0</v>
      </c>
      <c r="R2390" s="11">
        <f t="shared" ref="R2390:AG2390" si="6418">SUM(R2391,R2399,R2401)</f>
        <v>118950</v>
      </c>
      <c r="S2390" s="11">
        <f t="shared" si="6418"/>
        <v>0</v>
      </c>
      <c r="T2390" s="11">
        <f t="shared" si="6418"/>
        <v>0</v>
      </c>
      <c r="U2390" s="11">
        <f t="shared" si="6418"/>
        <v>0</v>
      </c>
      <c r="V2390" s="11">
        <f t="shared" si="6418"/>
        <v>0</v>
      </c>
      <c r="W2390" s="11">
        <f t="shared" si="6418"/>
        <v>0</v>
      </c>
      <c r="X2390" s="11">
        <f t="shared" ref="X2390" si="6419">SUM(X2391,X2399,X2401)</f>
        <v>118950</v>
      </c>
      <c r="Y2390" s="11">
        <f t="shared" si="6418"/>
        <v>200</v>
      </c>
      <c r="Z2390" s="11">
        <f t="shared" si="6418"/>
        <v>0</v>
      </c>
      <c r="AA2390" s="11">
        <f t="shared" si="6418"/>
        <v>12150</v>
      </c>
      <c r="AB2390" s="11">
        <f t="shared" si="6418"/>
        <v>0</v>
      </c>
      <c r="AC2390" s="11">
        <f t="shared" si="6418"/>
        <v>0</v>
      </c>
      <c r="AD2390" s="11">
        <f t="shared" si="6418"/>
        <v>26449</v>
      </c>
      <c r="AE2390" s="11">
        <f t="shared" si="6418"/>
        <v>0</v>
      </c>
      <c r="AF2390" s="11">
        <f t="shared" si="6418"/>
        <v>11451</v>
      </c>
      <c r="AG2390" s="11">
        <f t="shared" si="6418"/>
        <v>0</v>
      </c>
      <c r="AH2390" s="11">
        <v>50250</v>
      </c>
      <c r="AI2390" s="11">
        <v>68700</v>
      </c>
      <c r="AJ2390" s="11">
        <f t="shared" ref="AJ2390:AY2390" si="6420">SUM(AJ2391,AJ2399,AJ2401)</f>
        <v>3000</v>
      </c>
      <c r="AK2390" s="11">
        <f t="shared" si="6420"/>
        <v>0</v>
      </c>
      <c r="AL2390" s="11">
        <f t="shared" si="6420"/>
        <v>0</v>
      </c>
      <c r="AM2390" s="11">
        <f t="shared" si="6420"/>
        <v>0</v>
      </c>
      <c r="AN2390" s="11">
        <f t="shared" si="6420"/>
        <v>0</v>
      </c>
      <c r="AO2390" s="11">
        <f t="shared" si="6420"/>
        <v>0</v>
      </c>
      <c r="AP2390" s="11">
        <f t="shared" ref="AP2390" si="6421">SUM(AP2391,AP2399,AP2401)</f>
        <v>3000</v>
      </c>
      <c r="AQ2390" s="11">
        <f t="shared" si="6420"/>
        <v>0</v>
      </c>
      <c r="AR2390" s="11">
        <f t="shared" si="6420"/>
        <v>0</v>
      </c>
      <c r="AS2390" s="11">
        <f t="shared" si="6420"/>
        <v>0</v>
      </c>
      <c r="AT2390" s="11">
        <f t="shared" si="6420"/>
        <v>0</v>
      </c>
      <c r="AU2390" s="11">
        <f t="shared" si="6420"/>
        <v>0</v>
      </c>
      <c r="AV2390" s="11">
        <f t="shared" si="6420"/>
        <v>0</v>
      </c>
      <c r="AW2390" s="11">
        <f t="shared" si="6420"/>
        <v>0</v>
      </c>
      <c r="AX2390" s="11">
        <f t="shared" si="6420"/>
        <v>0</v>
      </c>
      <c r="AY2390" s="11">
        <f t="shared" si="6420"/>
        <v>0</v>
      </c>
      <c r="AZ2390" s="11">
        <v>0</v>
      </c>
      <c r="BA2390" s="11">
        <v>3000</v>
      </c>
      <c r="BB2390" s="11">
        <f t="shared" ref="BB2390:BQ2390" si="6422">SUM(BB2391,BB2399,BB2401)</f>
        <v>13300</v>
      </c>
      <c r="BC2390" s="11">
        <f t="shared" si="6422"/>
        <v>2531</v>
      </c>
      <c r="BD2390" s="11">
        <f t="shared" si="6422"/>
        <v>0</v>
      </c>
      <c r="BE2390" s="11">
        <f t="shared" si="6422"/>
        <v>0</v>
      </c>
      <c r="BF2390" s="11">
        <f t="shared" si="6422"/>
        <v>0</v>
      </c>
      <c r="BG2390" s="11">
        <f t="shared" si="6422"/>
        <v>0</v>
      </c>
      <c r="BH2390" s="11">
        <f t="shared" ref="BH2390" si="6423">SUM(BH2391,BH2399,BH2401)</f>
        <v>15831</v>
      </c>
      <c r="BI2390" s="11">
        <f t="shared" si="6422"/>
        <v>3760</v>
      </c>
      <c r="BJ2390" s="11">
        <f t="shared" si="6422"/>
        <v>0</v>
      </c>
      <c r="BK2390" s="11">
        <f t="shared" si="6422"/>
        <v>2531</v>
      </c>
      <c r="BL2390" s="11">
        <f t="shared" si="6422"/>
        <v>0</v>
      </c>
      <c r="BM2390" s="11">
        <f t="shared" si="6422"/>
        <v>3701</v>
      </c>
      <c r="BN2390" s="11">
        <f t="shared" si="6422"/>
        <v>0</v>
      </c>
      <c r="BO2390" s="11">
        <f t="shared" si="6422"/>
        <v>0</v>
      </c>
      <c r="BP2390" s="11">
        <f t="shared" si="6422"/>
        <v>0</v>
      </c>
      <c r="BQ2390" s="11">
        <f t="shared" si="6422"/>
        <v>0</v>
      </c>
      <c r="BR2390" s="11">
        <v>9992</v>
      </c>
      <c r="BS2390" s="11">
        <v>5839</v>
      </c>
      <c r="BT2390" s="11">
        <f t="shared" ref="BT2390:BZ2390" si="6424">SUM(BT2391,BT2399,BT2401)</f>
        <v>3269262</v>
      </c>
      <c r="BU2390" s="11">
        <f t="shared" si="6424"/>
        <v>3138527</v>
      </c>
      <c r="BV2390" s="11">
        <f t="shared" si="6424"/>
        <v>1762320</v>
      </c>
      <c r="BW2390" s="11">
        <f t="shared" si="6424"/>
        <v>626830</v>
      </c>
      <c r="BX2390" s="11">
        <f t="shared" si="6424"/>
        <v>272613</v>
      </c>
      <c r="BY2390" s="11">
        <f t="shared" si="6424"/>
        <v>275483</v>
      </c>
      <c r="BZ2390" s="11">
        <f t="shared" si="6424"/>
        <v>78734</v>
      </c>
      <c r="CA2390" s="11">
        <f t="shared" si="6414"/>
        <v>2389150</v>
      </c>
      <c r="CB2390" s="123">
        <f t="shared" ref="CB2390:CB2417" si="6425">IF(BU2390=0,"-",CA2390/BU2390*100)</f>
        <v>76.123289683345092</v>
      </c>
    </row>
    <row r="2391" spans="1:80" x14ac:dyDescent="0.25">
      <c r="A2391" s="4" t="s">
        <v>928</v>
      </c>
      <c r="B2391" s="4" t="s">
        <v>88</v>
      </c>
      <c r="C2391" s="4" t="s">
        <v>1213</v>
      </c>
      <c r="D2391" s="79" t="s">
        <v>1214</v>
      </c>
      <c r="E2391" s="78" t="s">
        <v>31</v>
      </c>
      <c r="F2391" s="78" t="s">
        <v>1</v>
      </c>
      <c r="G2391" s="2" t="s">
        <v>1</v>
      </c>
      <c r="H2391" s="2" t="s">
        <v>32</v>
      </c>
      <c r="I2391" s="12">
        <f>SUM(I2392,I2393)</f>
        <v>2306991</v>
      </c>
      <c r="J2391" s="12">
        <f t="shared" si="6413"/>
        <v>2570332</v>
      </c>
      <c r="K2391" s="12">
        <f t="shared" ref="K2391" si="6426">SUM(K2392,K2393)</f>
        <v>2512832</v>
      </c>
      <c r="L2391" s="12">
        <f t="shared" si="6416"/>
        <v>57500</v>
      </c>
      <c r="M2391" s="12">
        <f t="shared" ref="M2391:Q2391" si="6427">SUM(M2392,M2393)</f>
        <v>57500</v>
      </c>
      <c r="N2391" s="12">
        <f t="shared" si="6427"/>
        <v>0</v>
      </c>
      <c r="O2391" s="12">
        <f t="shared" si="6427"/>
        <v>0</v>
      </c>
      <c r="P2391" s="12">
        <f t="shared" si="6427"/>
        <v>0</v>
      </c>
      <c r="Q2391" s="12">
        <f t="shared" si="6427"/>
        <v>0</v>
      </c>
      <c r="R2391" s="12">
        <f t="shared" ref="R2391:AG2391" si="6428">SUM(R2392,R2393)</f>
        <v>57500</v>
      </c>
      <c r="S2391" s="12">
        <f t="shared" si="6428"/>
        <v>0</v>
      </c>
      <c r="T2391" s="12">
        <f t="shared" si="6428"/>
        <v>0</v>
      </c>
      <c r="U2391" s="12">
        <f t="shared" si="6428"/>
        <v>0</v>
      </c>
      <c r="V2391" s="12">
        <f t="shared" si="6428"/>
        <v>0</v>
      </c>
      <c r="W2391" s="12">
        <f t="shared" si="6428"/>
        <v>0</v>
      </c>
      <c r="X2391" s="12">
        <f t="shared" ref="X2391" si="6429">SUM(X2392,X2393)</f>
        <v>57500</v>
      </c>
      <c r="Y2391" s="12">
        <f t="shared" si="6428"/>
        <v>0</v>
      </c>
      <c r="Z2391" s="12">
        <f t="shared" si="6428"/>
        <v>0</v>
      </c>
      <c r="AA2391" s="12">
        <f t="shared" si="6428"/>
        <v>0</v>
      </c>
      <c r="AB2391" s="12">
        <f t="shared" si="6428"/>
        <v>0</v>
      </c>
      <c r="AC2391" s="12">
        <f t="shared" si="6428"/>
        <v>0</v>
      </c>
      <c r="AD2391" s="12">
        <f t="shared" si="6428"/>
        <v>0</v>
      </c>
      <c r="AE2391" s="12">
        <f t="shared" si="6428"/>
        <v>0</v>
      </c>
      <c r="AF2391" s="12">
        <f t="shared" si="6428"/>
        <v>0</v>
      </c>
      <c r="AG2391" s="12">
        <f t="shared" si="6428"/>
        <v>0</v>
      </c>
      <c r="AH2391" s="12">
        <v>0</v>
      </c>
      <c r="AI2391" s="12">
        <v>57500</v>
      </c>
      <c r="AJ2391" s="12">
        <f t="shared" ref="AJ2391:AY2391" si="6430">SUM(AJ2392,AJ2393)</f>
        <v>0</v>
      </c>
      <c r="AK2391" s="12">
        <f t="shared" si="6430"/>
        <v>0</v>
      </c>
      <c r="AL2391" s="12">
        <f t="shared" si="6430"/>
        <v>0</v>
      </c>
      <c r="AM2391" s="12">
        <f t="shared" si="6430"/>
        <v>0</v>
      </c>
      <c r="AN2391" s="12">
        <f t="shared" si="6430"/>
        <v>0</v>
      </c>
      <c r="AO2391" s="12">
        <f t="shared" si="6430"/>
        <v>0</v>
      </c>
      <c r="AP2391" s="12">
        <f t="shared" ref="AP2391" si="6431">SUM(AP2392,AP2393)</f>
        <v>0</v>
      </c>
      <c r="AQ2391" s="12">
        <f t="shared" si="6430"/>
        <v>0</v>
      </c>
      <c r="AR2391" s="12">
        <f t="shared" si="6430"/>
        <v>0</v>
      </c>
      <c r="AS2391" s="12">
        <f t="shared" si="6430"/>
        <v>0</v>
      </c>
      <c r="AT2391" s="12">
        <f t="shared" si="6430"/>
        <v>0</v>
      </c>
      <c r="AU2391" s="12">
        <f t="shared" si="6430"/>
        <v>0</v>
      </c>
      <c r="AV2391" s="12">
        <f t="shared" si="6430"/>
        <v>0</v>
      </c>
      <c r="AW2391" s="12">
        <f t="shared" si="6430"/>
        <v>0</v>
      </c>
      <c r="AX2391" s="12">
        <f t="shared" si="6430"/>
        <v>0</v>
      </c>
      <c r="AY2391" s="12">
        <f t="shared" si="6430"/>
        <v>0</v>
      </c>
      <c r="AZ2391" s="12">
        <v>0</v>
      </c>
      <c r="BA2391" s="12">
        <v>0</v>
      </c>
      <c r="BB2391" s="12">
        <f t="shared" ref="BB2391:BQ2391" si="6432">SUM(BB2392,BB2393)</f>
        <v>0</v>
      </c>
      <c r="BC2391" s="12">
        <f t="shared" si="6432"/>
        <v>0</v>
      </c>
      <c r="BD2391" s="12">
        <f t="shared" si="6432"/>
        <v>0</v>
      </c>
      <c r="BE2391" s="12">
        <f t="shared" si="6432"/>
        <v>0</v>
      </c>
      <c r="BF2391" s="12">
        <f t="shared" si="6432"/>
        <v>0</v>
      </c>
      <c r="BG2391" s="12">
        <f t="shared" si="6432"/>
        <v>0</v>
      </c>
      <c r="BH2391" s="12">
        <f t="shared" ref="BH2391" si="6433">SUM(BH2392,BH2393)</f>
        <v>0</v>
      </c>
      <c r="BI2391" s="12">
        <f t="shared" si="6432"/>
        <v>0</v>
      </c>
      <c r="BJ2391" s="12">
        <f t="shared" si="6432"/>
        <v>0</v>
      </c>
      <c r="BK2391" s="12">
        <f t="shared" si="6432"/>
        <v>0</v>
      </c>
      <c r="BL2391" s="12">
        <f t="shared" si="6432"/>
        <v>0</v>
      </c>
      <c r="BM2391" s="12">
        <f t="shared" si="6432"/>
        <v>0</v>
      </c>
      <c r="BN2391" s="12">
        <f t="shared" si="6432"/>
        <v>0</v>
      </c>
      <c r="BO2391" s="12">
        <f t="shared" si="6432"/>
        <v>0</v>
      </c>
      <c r="BP2391" s="12">
        <f t="shared" si="6432"/>
        <v>0</v>
      </c>
      <c r="BQ2391" s="12">
        <f t="shared" si="6432"/>
        <v>0</v>
      </c>
      <c r="BR2391" s="12">
        <v>0</v>
      </c>
      <c r="BS2391" s="12">
        <v>0</v>
      </c>
      <c r="BT2391" s="12">
        <f t="shared" ref="BT2391:BZ2391" si="6434">SUM(BT2392,BT2393)</f>
        <v>2734064</v>
      </c>
      <c r="BU2391" s="12">
        <f t="shared" si="6434"/>
        <v>2681079</v>
      </c>
      <c r="BV2391" s="12">
        <f t="shared" si="6434"/>
        <v>1501030</v>
      </c>
      <c r="BW2391" s="12">
        <f t="shared" si="6434"/>
        <v>525550</v>
      </c>
      <c r="BX2391" s="12">
        <f t="shared" si="6434"/>
        <v>238250</v>
      </c>
      <c r="BY2391" s="12">
        <f t="shared" si="6434"/>
        <v>242650</v>
      </c>
      <c r="BZ2391" s="12">
        <f t="shared" si="6434"/>
        <v>44650</v>
      </c>
      <c r="CA2391" s="12">
        <f t="shared" si="6414"/>
        <v>2026580</v>
      </c>
      <c r="CB2391" s="124">
        <f t="shared" si="6425"/>
        <v>75.588223994891607</v>
      </c>
    </row>
    <row r="2392" spans="1:80" x14ac:dyDescent="0.25">
      <c r="A2392" s="4" t="s">
        <v>928</v>
      </c>
      <c r="B2392" s="4" t="s">
        <v>88</v>
      </c>
      <c r="C2392" s="4" t="s">
        <v>1213</v>
      </c>
      <c r="D2392" s="79" t="s">
        <v>1214</v>
      </c>
      <c r="E2392" s="89">
        <v>6111</v>
      </c>
      <c r="F2392" s="79"/>
      <c r="G2392" s="75" t="s">
        <v>1906</v>
      </c>
      <c r="H2392" s="13" t="s">
        <v>33</v>
      </c>
      <c r="I2392" s="14">
        <v>2064430</v>
      </c>
      <c r="J2392" s="14">
        <f t="shared" si="6413"/>
        <v>2274641</v>
      </c>
      <c r="K2392" s="14">
        <v>2224641</v>
      </c>
      <c r="L2392" s="14">
        <f t="shared" si="6416"/>
        <v>50000</v>
      </c>
      <c r="M2392" s="14">
        <v>50000</v>
      </c>
      <c r="N2392" s="14">
        <v>0</v>
      </c>
      <c r="O2392" s="14">
        <v>0</v>
      </c>
      <c r="P2392" s="14">
        <v>0</v>
      </c>
      <c r="Q2392" s="14">
        <v>0</v>
      </c>
      <c r="R2392" s="14">
        <v>50000</v>
      </c>
      <c r="S2392" s="14"/>
      <c r="T2392" s="14"/>
      <c r="U2392" s="14"/>
      <c r="V2392" s="14"/>
      <c r="W2392" s="14"/>
      <c r="X2392" s="14">
        <f t="shared" si="6252"/>
        <v>50000</v>
      </c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>
        <v>0</v>
      </c>
      <c r="AI2392" s="14">
        <v>50000</v>
      </c>
      <c r="AJ2392" s="14">
        <v>0</v>
      </c>
      <c r="AK2392" s="14"/>
      <c r="AL2392" s="14"/>
      <c r="AM2392" s="14"/>
      <c r="AN2392" s="14"/>
      <c r="AO2392" s="14"/>
      <c r="AP2392" s="14">
        <f t="shared" si="6253"/>
        <v>0</v>
      </c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>
        <v>0</v>
      </c>
      <c r="BA2392" s="14">
        <v>0</v>
      </c>
      <c r="BB2392" s="14">
        <v>0</v>
      </c>
      <c r="BC2392" s="14"/>
      <c r="BD2392" s="14"/>
      <c r="BE2392" s="14"/>
      <c r="BF2392" s="14"/>
      <c r="BG2392" s="14"/>
      <c r="BH2392" s="14">
        <f t="shared" si="6254"/>
        <v>0</v>
      </c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>
        <v>0</v>
      </c>
      <c r="BS2392" s="14">
        <v>0</v>
      </c>
      <c r="BT2392" s="14">
        <v>2388373</v>
      </c>
      <c r="BU2392" s="14">
        <v>2338373</v>
      </c>
      <c r="BV2392" s="14">
        <v>1295440</v>
      </c>
      <c r="BW2392" s="14">
        <f t="shared" si="6412"/>
        <v>454450</v>
      </c>
      <c r="BX2392" s="14">
        <v>210550</v>
      </c>
      <c r="BY2392" s="14">
        <v>220950</v>
      </c>
      <c r="BZ2392" s="14">
        <v>22950</v>
      </c>
      <c r="CA2392" s="14">
        <f t="shared" si="6414"/>
        <v>1749890</v>
      </c>
      <c r="CB2392" s="122">
        <f t="shared" si="6425"/>
        <v>74.833655708477636</v>
      </c>
    </row>
    <row r="2393" spans="1:80" x14ac:dyDescent="0.25">
      <c r="A2393" s="1" t="s">
        <v>928</v>
      </c>
      <c r="B2393" s="1" t="s">
        <v>88</v>
      </c>
      <c r="C2393" s="1" t="s">
        <v>1213</v>
      </c>
      <c r="D2393" s="82" t="s">
        <v>1214</v>
      </c>
      <c r="E2393" s="82" t="s">
        <v>34</v>
      </c>
      <c r="F2393" s="79" t="s">
        <v>1</v>
      </c>
      <c r="G2393" s="13" t="s">
        <v>1</v>
      </c>
      <c r="H2393" s="2" t="s">
        <v>35</v>
      </c>
      <c r="I2393" s="12">
        <f>SUM(I2394:I2398)</f>
        <v>242561</v>
      </c>
      <c r="J2393" s="12">
        <f t="shared" si="6413"/>
        <v>295691</v>
      </c>
      <c r="K2393" s="12">
        <f t="shared" ref="K2393" si="6435">SUM(K2394:K2398)</f>
        <v>288191</v>
      </c>
      <c r="L2393" s="12">
        <f t="shared" si="6416"/>
        <v>7500</v>
      </c>
      <c r="M2393" s="12">
        <f t="shared" ref="M2393:Q2393" si="6436">SUM(M2394:M2398)</f>
        <v>7500</v>
      </c>
      <c r="N2393" s="12">
        <f t="shared" si="6436"/>
        <v>0</v>
      </c>
      <c r="O2393" s="12">
        <f t="shared" si="6436"/>
        <v>0</v>
      </c>
      <c r="P2393" s="12">
        <f t="shared" si="6436"/>
        <v>0</v>
      </c>
      <c r="Q2393" s="12">
        <f t="shared" si="6436"/>
        <v>0</v>
      </c>
      <c r="R2393" s="12">
        <f t="shared" ref="R2393:AG2393" si="6437">SUM(R2394:R2398)</f>
        <v>7500</v>
      </c>
      <c r="S2393" s="12">
        <f t="shared" si="6437"/>
        <v>0</v>
      </c>
      <c r="T2393" s="12">
        <f t="shared" si="6437"/>
        <v>0</v>
      </c>
      <c r="U2393" s="12">
        <f t="shared" si="6437"/>
        <v>0</v>
      </c>
      <c r="V2393" s="12">
        <f t="shared" si="6437"/>
        <v>0</v>
      </c>
      <c r="W2393" s="12">
        <f t="shared" si="6437"/>
        <v>0</v>
      </c>
      <c r="X2393" s="12">
        <f t="shared" si="6437"/>
        <v>7500</v>
      </c>
      <c r="Y2393" s="12">
        <f t="shared" si="6437"/>
        <v>0</v>
      </c>
      <c r="Z2393" s="12">
        <f t="shared" si="6437"/>
        <v>0</v>
      </c>
      <c r="AA2393" s="12">
        <f t="shared" si="6437"/>
        <v>0</v>
      </c>
      <c r="AB2393" s="12">
        <f t="shared" si="6437"/>
        <v>0</v>
      </c>
      <c r="AC2393" s="12">
        <f t="shared" si="6437"/>
        <v>0</v>
      </c>
      <c r="AD2393" s="12">
        <f t="shared" si="6437"/>
        <v>0</v>
      </c>
      <c r="AE2393" s="12">
        <f t="shared" si="6437"/>
        <v>0</v>
      </c>
      <c r="AF2393" s="12">
        <f t="shared" si="6437"/>
        <v>0</v>
      </c>
      <c r="AG2393" s="12">
        <f t="shared" si="6437"/>
        <v>0</v>
      </c>
      <c r="AH2393" s="12">
        <v>0</v>
      </c>
      <c r="AI2393" s="12">
        <v>7500</v>
      </c>
      <c r="AJ2393" s="12">
        <f t="shared" ref="AJ2393:AY2393" si="6438">SUM(AJ2394:AJ2398)</f>
        <v>0</v>
      </c>
      <c r="AK2393" s="12">
        <f t="shared" si="6438"/>
        <v>0</v>
      </c>
      <c r="AL2393" s="12">
        <f t="shared" si="6438"/>
        <v>0</v>
      </c>
      <c r="AM2393" s="12">
        <f t="shared" si="6438"/>
        <v>0</v>
      </c>
      <c r="AN2393" s="12">
        <f t="shared" si="6438"/>
        <v>0</v>
      </c>
      <c r="AO2393" s="12">
        <f t="shared" si="6438"/>
        <v>0</v>
      </c>
      <c r="AP2393" s="12">
        <f t="shared" si="6438"/>
        <v>0</v>
      </c>
      <c r="AQ2393" s="12">
        <f t="shared" si="6438"/>
        <v>0</v>
      </c>
      <c r="AR2393" s="12">
        <f t="shared" si="6438"/>
        <v>0</v>
      </c>
      <c r="AS2393" s="12">
        <f t="shared" si="6438"/>
        <v>0</v>
      </c>
      <c r="AT2393" s="12">
        <f t="shared" si="6438"/>
        <v>0</v>
      </c>
      <c r="AU2393" s="12">
        <f t="shared" si="6438"/>
        <v>0</v>
      </c>
      <c r="AV2393" s="12">
        <f t="shared" si="6438"/>
        <v>0</v>
      </c>
      <c r="AW2393" s="12">
        <f t="shared" si="6438"/>
        <v>0</v>
      </c>
      <c r="AX2393" s="12">
        <f t="shared" si="6438"/>
        <v>0</v>
      </c>
      <c r="AY2393" s="12">
        <f t="shared" si="6438"/>
        <v>0</v>
      </c>
      <c r="AZ2393" s="12">
        <v>0</v>
      </c>
      <c r="BA2393" s="12">
        <v>0</v>
      </c>
      <c r="BB2393" s="12">
        <f t="shared" ref="BB2393:BQ2393" si="6439">SUM(BB2394:BB2398)</f>
        <v>0</v>
      </c>
      <c r="BC2393" s="12">
        <f t="shared" si="6439"/>
        <v>0</v>
      </c>
      <c r="BD2393" s="12">
        <f t="shared" si="6439"/>
        <v>0</v>
      </c>
      <c r="BE2393" s="12">
        <f t="shared" si="6439"/>
        <v>0</v>
      </c>
      <c r="BF2393" s="12">
        <f t="shared" si="6439"/>
        <v>0</v>
      </c>
      <c r="BG2393" s="12">
        <f t="shared" si="6439"/>
        <v>0</v>
      </c>
      <c r="BH2393" s="12">
        <f t="shared" si="6439"/>
        <v>0</v>
      </c>
      <c r="BI2393" s="12">
        <f t="shared" si="6439"/>
        <v>0</v>
      </c>
      <c r="BJ2393" s="12">
        <f t="shared" si="6439"/>
        <v>0</v>
      </c>
      <c r="BK2393" s="12">
        <f t="shared" si="6439"/>
        <v>0</v>
      </c>
      <c r="BL2393" s="12">
        <f t="shared" si="6439"/>
        <v>0</v>
      </c>
      <c r="BM2393" s="12">
        <f t="shared" si="6439"/>
        <v>0</v>
      </c>
      <c r="BN2393" s="12">
        <f t="shared" si="6439"/>
        <v>0</v>
      </c>
      <c r="BO2393" s="12">
        <f t="shared" si="6439"/>
        <v>0</v>
      </c>
      <c r="BP2393" s="12">
        <f t="shared" si="6439"/>
        <v>0</v>
      </c>
      <c r="BQ2393" s="12">
        <f t="shared" si="6439"/>
        <v>0</v>
      </c>
      <c r="BR2393" s="12">
        <v>0</v>
      </c>
      <c r="BS2393" s="12">
        <v>0</v>
      </c>
      <c r="BT2393" s="12">
        <f t="shared" ref="BT2393:BX2393" si="6440">SUM(BT2394:BT2398)</f>
        <v>345691</v>
      </c>
      <c r="BU2393" s="12">
        <f t="shared" si="6440"/>
        <v>342706</v>
      </c>
      <c r="BV2393" s="12">
        <f t="shared" si="6440"/>
        <v>205590</v>
      </c>
      <c r="BW2393" s="12">
        <f t="shared" si="6440"/>
        <v>71100</v>
      </c>
      <c r="BX2393" s="12">
        <f t="shared" si="6440"/>
        <v>27700</v>
      </c>
      <c r="BY2393" s="12">
        <f t="shared" ref="BY2393" si="6441">SUM(BY2394:BY2398)</f>
        <v>21700</v>
      </c>
      <c r="BZ2393" s="12">
        <f t="shared" ref="BZ2393" si="6442">SUM(BZ2394:BZ2398)</f>
        <v>21700</v>
      </c>
      <c r="CA2393" s="12">
        <f t="shared" si="6414"/>
        <v>276690</v>
      </c>
      <c r="CB2393" s="124">
        <f t="shared" si="6425"/>
        <v>80.736841490957261</v>
      </c>
    </row>
    <row r="2394" spans="1:80" x14ac:dyDescent="0.25">
      <c r="A2394" s="4" t="s">
        <v>928</v>
      </c>
      <c r="B2394" s="4" t="s">
        <v>88</v>
      </c>
      <c r="C2394" s="4" t="s">
        <v>1213</v>
      </c>
      <c r="D2394" s="79" t="s">
        <v>1214</v>
      </c>
      <c r="E2394" s="89">
        <v>6112</v>
      </c>
      <c r="F2394" s="79" t="s">
        <v>1216</v>
      </c>
      <c r="G2394" s="75" t="s">
        <v>1906</v>
      </c>
      <c r="H2394" s="13" t="s">
        <v>92</v>
      </c>
      <c r="I2394" s="14">
        <v>39191</v>
      </c>
      <c r="J2394" s="14">
        <f t="shared" si="6413"/>
        <v>40191</v>
      </c>
      <c r="K2394" s="14">
        <v>39191</v>
      </c>
      <c r="L2394" s="14">
        <f t="shared" si="6416"/>
        <v>1000</v>
      </c>
      <c r="M2394" s="14">
        <v>1000</v>
      </c>
      <c r="N2394" s="14">
        <v>0</v>
      </c>
      <c r="O2394" s="14">
        <v>0</v>
      </c>
      <c r="P2394" s="14">
        <v>0</v>
      </c>
      <c r="Q2394" s="14">
        <v>0</v>
      </c>
      <c r="R2394" s="14">
        <v>1000</v>
      </c>
      <c r="S2394" s="14"/>
      <c r="T2394" s="14"/>
      <c r="U2394" s="14"/>
      <c r="V2394" s="14"/>
      <c r="W2394" s="14"/>
      <c r="X2394" s="14">
        <f t="shared" ref="X2394:X2457" si="6443">R2394+S2394+T2394+U2394+V2394+W2394</f>
        <v>1000</v>
      </c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>
        <v>0</v>
      </c>
      <c r="AI2394" s="14">
        <v>1000</v>
      </c>
      <c r="AJ2394" s="14">
        <v>0</v>
      </c>
      <c r="AK2394" s="14"/>
      <c r="AL2394" s="14"/>
      <c r="AM2394" s="14"/>
      <c r="AN2394" s="14"/>
      <c r="AO2394" s="14"/>
      <c r="AP2394" s="14">
        <f t="shared" ref="AP2394:AP2457" si="6444">AJ2394+AK2394+AL2394+AM2394+AN2394+AO2394</f>
        <v>0</v>
      </c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>
        <v>0</v>
      </c>
      <c r="BA2394" s="14">
        <v>0</v>
      </c>
      <c r="BB2394" s="14">
        <v>0</v>
      </c>
      <c r="BC2394" s="14"/>
      <c r="BD2394" s="14"/>
      <c r="BE2394" s="14"/>
      <c r="BF2394" s="14"/>
      <c r="BG2394" s="14"/>
      <c r="BH2394" s="14">
        <f t="shared" ref="BH2394:BH2457" si="6445">BB2394+BC2394+BD2394+BE2394+BF2394+BG2394</f>
        <v>0</v>
      </c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>
        <v>0</v>
      </c>
      <c r="BS2394" s="14">
        <v>0</v>
      </c>
      <c r="BT2394" s="14">
        <v>40191</v>
      </c>
      <c r="BU2394" s="14">
        <v>39191</v>
      </c>
      <c r="BV2394" s="14">
        <v>20946</v>
      </c>
      <c r="BW2394" s="14">
        <f t="shared" si="6412"/>
        <v>10473</v>
      </c>
      <c r="BX2394" s="14">
        <v>3491</v>
      </c>
      <c r="BY2394" s="14">
        <v>3491</v>
      </c>
      <c r="BZ2394" s="14">
        <v>3491</v>
      </c>
      <c r="CA2394" s="14">
        <f t="shared" si="6414"/>
        <v>31419</v>
      </c>
      <c r="CB2394" s="122">
        <f t="shared" si="6425"/>
        <v>80.168916332831515</v>
      </c>
    </row>
    <row r="2395" spans="1:80" x14ac:dyDescent="0.25">
      <c r="A2395" s="4" t="s">
        <v>928</v>
      </c>
      <c r="B2395" s="4" t="s">
        <v>88</v>
      </c>
      <c r="C2395" s="4" t="s">
        <v>1213</v>
      </c>
      <c r="D2395" s="79" t="s">
        <v>1214</v>
      </c>
      <c r="E2395" s="89">
        <v>6112</v>
      </c>
      <c r="F2395" s="79" t="s">
        <v>1217</v>
      </c>
      <c r="G2395" s="75" t="s">
        <v>1906</v>
      </c>
      <c r="H2395" s="13" t="s">
        <v>39</v>
      </c>
      <c r="I2395" s="14">
        <v>164400</v>
      </c>
      <c r="J2395" s="14">
        <f t="shared" si="6413"/>
        <v>178000</v>
      </c>
      <c r="K2395" s="14">
        <v>173000</v>
      </c>
      <c r="L2395" s="14">
        <f t="shared" si="6416"/>
        <v>5000</v>
      </c>
      <c r="M2395" s="14">
        <v>5000</v>
      </c>
      <c r="N2395" s="14">
        <v>0</v>
      </c>
      <c r="O2395" s="14">
        <v>0</v>
      </c>
      <c r="P2395" s="14">
        <v>0</v>
      </c>
      <c r="Q2395" s="14">
        <v>0</v>
      </c>
      <c r="R2395" s="14">
        <v>5000</v>
      </c>
      <c r="S2395" s="14"/>
      <c r="T2395" s="14"/>
      <c r="U2395" s="14"/>
      <c r="V2395" s="14"/>
      <c r="W2395" s="14"/>
      <c r="X2395" s="14">
        <f t="shared" si="6443"/>
        <v>5000</v>
      </c>
      <c r="Y2395" s="14"/>
      <c r="Z2395" s="14"/>
      <c r="AA2395" s="14"/>
      <c r="AB2395" s="14"/>
      <c r="AC2395" s="14"/>
      <c r="AD2395" s="14"/>
      <c r="AE2395" s="14"/>
      <c r="AF2395" s="14"/>
      <c r="AG2395" s="14"/>
      <c r="AH2395" s="14">
        <v>0</v>
      </c>
      <c r="AI2395" s="14">
        <v>5000</v>
      </c>
      <c r="AJ2395" s="14">
        <v>0</v>
      </c>
      <c r="AK2395" s="14"/>
      <c r="AL2395" s="14"/>
      <c r="AM2395" s="14"/>
      <c r="AN2395" s="14"/>
      <c r="AO2395" s="14"/>
      <c r="AP2395" s="14">
        <f t="shared" si="6444"/>
        <v>0</v>
      </c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>
        <v>0</v>
      </c>
      <c r="BA2395" s="14">
        <v>0</v>
      </c>
      <c r="BB2395" s="14">
        <v>0</v>
      </c>
      <c r="BC2395" s="14"/>
      <c r="BD2395" s="14"/>
      <c r="BE2395" s="14"/>
      <c r="BF2395" s="14"/>
      <c r="BG2395" s="14"/>
      <c r="BH2395" s="14">
        <f t="shared" si="6445"/>
        <v>0</v>
      </c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>
        <v>0</v>
      </c>
      <c r="BS2395" s="14">
        <v>0</v>
      </c>
      <c r="BT2395" s="14">
        <v>178000</v>
      </c>
      <c r="BU2395" s="14">
        <v>173000</v>
      </c>
      <c r="BV2395" s="14">
        <v>109129</v>
      </c>
      <c r="BW2395" s="14">
        <f t="shared" si="6412"/>
        <v>54627</v>
      </c>
      <c r="BX2395" s="14">
        <v>18209</v>
      </c>
      <c r="BY2395" s="14">
        <v>18209</v>
      </c>
      <c r="BZ2395" s="14">
        <v>18209</v>
      </c>
      <c r="CA2395" s="14">
        <f t="shared" si="6414"/>
        <v>163756</v>
      </c>
      <c r="CB2395" s="122">
        <f t="shared" si="6425"/>
        <v>94.65664739884393</v>
      </c>
    </row>
    <row r="2396" spans="1:80" x14ac:dyDescent="0.25">
      <c r="A2396" s="4" t="s">
        <v>928</v>
      </c>
      <c r="B2396" s="4" t="s">
        <v>88</v>
      </c>
      <c r="C2396" s="4" t="s">
        <v>1213</v>
      </c>
      <c r="D2396" s="79" t="s">
        <v>1214</v>
      </c>
      <c r="E2396" s="89">
        <v>6112</v>
      </c>
      <c r="F2396" s="79" t="s">
        <v>1218</v>
      </c>
      <c r="G2396" s="75" t="s">
        <v>1906</v>
      </c>
      <c r="H2396" s="13" t="s">
        <v>41</v>
      </c>
      <c r="I2396" s="14">
        <v>28970</v>
      </c>
      <c r="J2396" s="14">
        <f t="shared" si="6413"/>
        <v>43500</v>
      </c>
      <c r="K2396" s="14">
        <v>42000</v>
      </c>
      <c r="L2396" s="14">
        <f t="shared" si="6416"/>
        <v>1500</v>
      </c>
      <c r="M2396" s="14">
        <v>1500</v>
      </c>
      <c r="N2396" s="14">
        <v>0</v>
      </c>
      <c r="O2396" s="14">
        <v>0</v>
      </c>
      <c r="P2396" s="14">
        <v>0</v>
      </c>
      <c r="Q2396" s="14">
        <v>0</v>
      </c>
      <c r="R2396" s="14">
        <v>1500</v>
      </c>
      <c r="S2396" s="14"/>
      <c r="T2396" s="14"/>
      <c r="U2396" s="14"/>
      <c r="V2396" s="14"/>
      <c r="W2396" s="14"/>
      <c r="X2396" s="14">
        <f t="shared" si="6443"/>
        <v>1500</v>
      </c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>
        <v>0</v>
      </c>
      <c r="AI2396" s="14">
        <v>1500</v>
      </c>
      <c r="AJ2396" s="14">
        <v>0</v>
      </c>
      <c r="AK2396" s="14"/>
      <c r="AL2396" s="14"/>
      <c r="AM2396" s="14"/>
      <c r="AN2396" s="14"/>
      <c r="AO2396" s="14"/>
      <c r="AP2396" s="14">
        <f t="shared" si="6444"/>
        <v>0</v>
      </c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>
        <v>0</v>
      </c>
      <c r="BA2396" s="14">
        <v>0</v>
      </c>
      <c r="BB2396" s="14">
        <v>0</v>
      </c>
      <c r="BC2396" s="14"/>
      <c r="BD2396" s="14"/>
      <c r="BE2396" s="14"/>
      <c r="BF2396" s="14"/>
      <c r="BG2396" s="14"/>
      <c r="BH2396" s="14">
        <f t="shared" si="6445"/>
        <v>0</v>
      </c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>
        <v>0</v>
      </c>
      <c r="BS2396" s="14">
        <v>0</v>
      </c>
      <c r="BT2396" s="14">
        <v>43500</v>
      </c>
      <c r="BU2396" s="14">
        <v>46515</v>
      </c>
      <c r="BV2396" s="14">
        <v>46515</v>
      </c>
      <c r="BW2396" s="14">
        <f t="shared" si="6412"/>
        <v>0</v>
      </c>
      <c r="BX2396" s="14"/>
      <c r="BY2396" s="14"/>
      <c r="BZ2396" s="14"/>
      <c r="CA2396" s="14">
        <f t="shared" si="6414"/>
        <v>46515</v>
      </c>
      <c r="CB2396" s="122">
        <f t="shared" si="6425"/>
        <v>100</v>
      </c>
    </row>
    <row r="2397" spans="1:80" x14ac:dyDescent="0.25">
      <c r="A2397" s="4" t="s">
        <v>928</v>
      </c>
      <c r="B2397" s="4" t="s">
        <v>88</v>
      </c>
      <c r="C2397" s="4" t="s">
        <v>1213</v>
      </c>
      <c r="D2397" s="79" t="s">
        <v>1214</v>
      </c>
      <c r="E2397" s="89">
        <v>6112</v>
      </c>
      <c r="F2397" s="79" t="s">
        <v>1219</v>
      </c>
      <c r="G2397" s="75" t="s">
        <v>1906</v>
      </c>
      <c r="H2397" s="13" t="s">
        <v>37</v>
      </c>
      <c r="I2397" s="14">
        <v>0</v>
      </c>
      <c r="J2397" s="14">
        <f t="shared" si="6413"/>
        <v>19000</v>
      </c>
      <c r="K2397" s="14">
        <v>19000</v>
      </c>
      <c r="L2397" s="14">
        <f t="shared" si="6416"/>
        <v>0</v>
      </c>
      <c r="M2397" s="14">
        <v>0</v>
      </c>
      <c r="N2397" s="14">
        <v>0</v>
      </c>
      <c r="O2397" s="14">
        <v>0</v>
      </c>
      <c r="P2397" s="14">
        <v>0</v>
      </c>
      <c r="Q2397" s="14">
        <v>0</v>
      </c>
      <c r="R2397" s="14">
        <v>0</v>
      </c>
      <c r="S2397" s="14"/>
      <c r="T2397" s="14"/>
      <c r="U2397" s="14"/>
      <c r="V2397" s="14"/>
      <c r="W2397" s="14"/>
      <c r="X2397" s="14">
        <f t="shared" si="6443"/>
        <v>0</v>
      </c>
      <c r="Y2397" s="14"/>
      <c r="Z2397" s="14"/>
      <c r="AA2397" s="14"/>
      <c r="AB2397" s="14"/>
      <c r="AC2397" s="14"/>
      <c r="AD2397" s="14"/>
      <c r="AE2397" s="14"/>
      <c r="AF2397" s="14"/>
      <c r="AG2397" s="14"/>
      <c r="AH2397" s="14">
        <v>0</v>
      </c>
      <c r="AI2397" s="14">
        <v>0</v>
      </c>
      <c r="AJ2397" s="14">
        <v>0</v>
      </c>
      <c r="AK2397" s="14"/>
      <c r="AL2397" s="14"/>
      <c r="AM2397" s="14"/>
      <c r="AN2397" s="14"/>
      <c r="AO2397" s="14"/>
      <c r="AP2397" s="14">
        <f t="shared" si="6444"/>
        <v>0</v>
      </c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>
        <v>0</v>
      </c>
      <c r="BA2397" s="14">
        <v>0</v>
      </c>
      <c r="BB2397" s="14">
        <v>0</v>
      </c>
      <c r="BC2397" s="14"/>
      <c r="BD2397" s="14"/>
      <c r="BE2397" s="14"/>
      <c r="BF2397" s="14"/>
      <c r="BG2397" s="14"/>
      <c r="BH2397" s="14">
        <f t="shared" si="6445"/>
        <v>0</v>
      </c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>
        <v>0</v>
      </c>
      <c r="BS2397" s="14">
        <v>0</v>
      </c>
      <c r="BT2397" s="14">
        <v>19000</v>
      </c>
      <c r="BU2397" s="14">
        <v>19000</v>
      </c>
      <c r="BV2397" s="14">
        <v>13000</v>
      </c>
      <c r="BW2397" s="14">
        <f t="shared" si="6412"/>
        <v>6000</v>
      </c>
      <c r="BX2397" s="14">
        <v>6000</v>
      </c>
      <c r="BY2397" s="14"/>
      <c r="BZ2397" s="14"/>
      <c r="CA2397" s="14">
        <f t="shared" si="6414"/>
        <v>19000</v>
      </c>
      <c r="CB2397" s="122">
        <f t="shared" si="6425"/>
        <v>100</v>
      </c>
    </row>
    <row r="2398" spans="1:80" x14ac:dyDescent="0.25">
      <c r="A2398" s="4" t="s">
        <v>928</v>
      </c>
      <c r="B2398" s="4" t="s">
        <v>88</v>
      </c>
      <c r="C2398" s="4" t="s">
        <v>1213</v>
      </c>
      <c r="D2398" s="79" t="s">
        <v>1214</v>
      </c>
      <c r="E2398" s="89">
        <v>6112</v>
      </c>
      <c r="F2398" s="79" t="s">
        <v>1220</v>
      </c>
      <c r="G2398" s="75" t="s">
        <v>1906</v>
      </c>
      <c r="H2398" s="13" t="s">
        <v>43</v>
      </c>
      <c r="I2398" s="14">
        <v>10000</v>
      </c>
      <c r="J2398" s="14">
        <f t="shared" si="6413"/>
        <v>15000</v>
      </c>
      <c r="K2398" s="14">
        <v>15000</v>
      </c>
      <c r="L2398" s="14">
        <f t="shared" si="6416"/>
        <v>0</v>
      </c>
      <c r="M2398" s="14">
        <v>0</v>
      </c>
      <c r="N2398" s="14">
        <v>0</v>
      </c>
      <c r="O2398" s="14">
        <v>0</v>
      </c>
      <c r="P2398" s="14">
        <v>0</v>
      </c>
      <c r="Q2398" s="14">
        <v>0</v>
      </c>
      <c r="R2398" s="14">
        <v>0</v>
      </c>
      <c r="S2398" s="14"/>
      <c r="T2398" s="14"/>
      <c r="U2398" s="14"/>
      <c r="V2398" s="14"/>
      <c r="W2398" s="14"/>
      <c r="X2398" s="14">
        <f t="shared" si="6443"/>
        <v>0</v>
      </c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>
        <v>0</v>
      </c>
      <c r="AI2398" s="14">
        <v>0</v>
      </c>
      <c r="AJ2398" s="14">
        <v>0</v>
      </c>
      <c r="AK2398" s="14"/>
      <c r="AL2398" s="14"/>
      <c r="AM2398" s="14"/>
      <c r="AN2398" s="14"/>
      <c r="AO2398" s="14"/>
      <c r="AP2398" s="14">
        <f t="shared" si="6444"/>
        <v>0</v>
      </c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>
        <v>0</v>
      </c>
      <c r="BA2398" s="14">
        <v>0</v>
      </c>
      <c r="BB2398" s="14">
        <v>0</v>
      </c>
      <c r="BC2398" s="14"/>
      <c r="BD2398" s="14"/>
      <c r="BE2398" s="14"/>
      <c r="BF2398" s="14"/>
      <c r="BG2398" s="14"/>
      <c r="BH2398" s="14">
        <f t="shared" si="6445"/>
        <v>0</v>
      </c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>
        <v>0</v>
      </c>
      <c r="BS2398" s="14">
        <v>0</v>
      </c>
      <c r="BT2398" s="14">
        <v>65000</v>
      </c>
      <c r="BU2398" s="14">
        <v>65000</v>
      </c>
      <c r="BV2398" s="14">
        <v>16000</v>
      </c>
      <c r="BW2398" s="14">
        <f t="shared" si="6412"/>
        <v>0</v>
      </c>
      <c r="BX2398" s="14"/>
      <c r="BY2398" s="14"/>
      <c r="BZ2398" s="14"/>
      <c r="CA2398" s="14">
        <f t="shared" si="6414"/>
        <v>16000</v>
      </c>
      <c r="CB2398" s="122">
        <f t="shared" si="6425"/>
        <v>24.615384615384617</v>
      </c>
    </row>
    <row r="2399" spans="1:80" x14ac:dyDescent="0.25">
      <c r="A2399" s="4" t="s">
        <v>928</v>
      </c>
      <c r="B2399" s="4" t="s">
        <v>88</v>
      </c>
      <c r="C2399" s="4" t="s">
        <v>1213</v>
      </c>
      <c r="D2399" s="79" t="s">
        <v>1214</v>
      </c>
      <c r="E2399" s="78" t="s">
        <v>44</v>
      </c>
      <c r="F2399" s="78" t="s">
        <v>1</v>
      </c>
      <c r="G2399" s="2" t="s">
        <v>1</v>
      </c>
      <c r="H2399" s="2" t="s">
        <v>45</v>
      </c>
      <c r="I2399" s="12">
        <f>SUM(I2400)</f>
        <v>216765</v>
      </c>
      <c r="J2399" s="12">
        <f t="shared" si="6413"/>
        <v>238837</v>
      </c>
      <c r="K2399" s="12">
        <f t="shared" ref="K2399:Q2399" si="6446">SUM(K2400)</f>
        <v>233587</v>
      </c>
      <c r="L2399" s="12">
        <f t="shared" si="6416"/>
        <v>5250</v>
      </c>
      <c r="M2399" s="12">
        <f t="shared" si="6446"/>
        <v>5250</v>
      </c>
      <c r="N2399" s="12">
        <f t="shared" si="6446"/>
        <v>0</v>
      </c>
      <c r="O2399" s="12">
        <f t="shared" si="6446"/>
        <v>0</v>
      </c>
      <c r="P2399" s="12">
        <f t="shared" si="6446"/>
        <v>0</v>
      </c>
      <c r="Q2399" s="12">
        <f t="shared" si="6446"/>
        <v>0</v>
      </c>
      <c r="R2399" s="12">
        <f t="shared" ref="R2399:AG2399" si="6447">SUM(R2400)</f>
        <v>5250</v>
      </c>
      <c r="S2399" s="12">
        <f t="shared" si="6447"/>
        <v>0</v>
      </c>
      <c r="T2399" s="12">
        <f t="shared" si="6447"/>
        <v>0</v>
      </c>
      <c r="U2399" s="12">
        <f t="shared" si="6447"/>
        <v>0</v>
      </c>
      <c r="V2399" s="12">
        <f t="shared" si="6447"/>
        <v>0</v>
      </c>
      <c r="W2399" s="12">
        <f t="shared" si="6447"/>
        <v>0</v>
      </c>
      <c r="X2399" s="12">
        <f t="shared" si="6447"/>
        <v>5250</v>
      </c>
      <c r="Y2399" s="12">
        <f t="shared" si="6447"/>
        <v>0</v>
      </c>
      <c r="Z2399" s="12">
        <f t="shared" si="6447"/>
        <v>0</v>
      </c>
      <c r="AA2399" s="12">
        <f t="shared" si="6447"/>
        <v>0</v>
      </c>
      <c r="AB2399" s="12">
        <f t="shared" si="6447"/>
        <v>0</v>
      </c>
      <c r="AC2399" s="12">
        <f t="shared" si="6447"/>
        <v>0</v>
      </c>
      <c r="AD2399" s="12">
        <f t="shared" si="6447"/>
        <v>0</v>
      </c>
      <c r="AE2399" s="12">
        <f t="shared" si="6447"/>
        <v>0</v>
      </c>
      <c r="AF2399" s="12">
        <f t="shared" si="6447"/>
        <v>0</v>
      </c>
      <c r="AG2399" s="12">
        <f t="shared" si="6447"/>
        <v>0</v>
      </c>
      <c r="AH2399" s="12">
        <v>0</v>
      </c>
      <c r="AI2399" s="12">
        <v>5250</v>
      </c>
      <c r="AJ2399" s="12">
        <f t="shared" ref="AJ2399:AY2399" si="6448">SUM(AJ2400)</f>
        <v>0</v>
      </c>
      <c r="AK2399" s="12">
        <f t="shared" si="6448"/>
        <v>0</v>
      </c>
      <c r="AL2399" s="12">
        <f t="shared" si="6448"/>
        <v>0</v>
      </c>
      <c r="AM2399" s="12">
        <f t="shared" si="6448"/>
        <v>0</v>
      </c>
      <c r="AN2399" s="12">
        <f t="shared" si="6448"/>
        <v>0</v>
      </c>
      <c r="AO2399" s="12">
        <f t="shared" si="6448"/>
        <v>0</v>
      </c>
      <c r="AP2399" s="12">
        <f t="shared" si="6448"/>
        <v>0</v>
      </c>
      <c r="AQ2399" s="12">
        <f t="shared" si="6448"/>
        <v>0</v>
      </c>
      <c r="AR2399" s="12">
        <f t="shared" si="6448"/>
        <v>0</v>
      </c>
      <c r="AS2399" s="12">
        <f t="shared" si="6448"/>
        <v>0</v>
      </c>
      <c r="AT2399" s="12">
        <f t="shared" si="6448"/>
        <v>0</v>
      </c>
      <c r="AU2399" s="12">
        <f t="shared" si="6448"/>
        <v>0</v>
      </c>
      <c r="AV2399" s="12">
        <f t="shared" si="6448"/>
        <v>0</v>
      </c>
      <c r="AW2399" s="12">
        <f t="shared" si="6448"/>
        <v>0</v>
      </c>
      <c r="AX2399" s="12">
        <f t="shared" si="6448"/>
        <v>0</v>
      </c>
      <c r="AY2399" s="12">
        <f t="shared" si="6448"/>
        <v>0</v>
      </c>
      <c r="AZ2399" s="12">
        <v>0</v>
      </c>
      <c r="BA2399" s="12">
        <v>0</v>
      </c>
      <c r="BB2399" s="12">
        <f t="shared" ref="BB2399:BQ2399" si="6449">SUM(BB2400)</f>
        <v>0</v>
      </c>
      <c r="BC2399" s="12">
        <f t="shared" si="6449"/>
        <v>0</v>
      </c>
      <c r="BD2399" s="12">
        <f t="shared" si="6449"/>
        <v>0</v>
      </c>
      <c r="BE2399" s="12">
        <f t="shared" si="6449"/>
        <v>0</v>
      </c>
      <c r="BF2399" s="12">
        <f t="shared" si="6449"/>
        <v>0</v>
      </c>
      <c r="BG2399" s="12">
        <f t="shared" si="6449"/>
        <v>0</v>
      </c>
      <c r="BH2399" s="12">
        <f t="shared" si="6449"/>
        <v>0</v>
      </c>
      <c r="BI2399" s="12">
        <f t="shared" si="6449"/>
        <v>0</v>
      </c>
      <c r="BJ2399" s="12">
        <f t="shared" si="6449"/>
        <v>0</v>
      </c>
      <c r="BK2399" s="12">
        <f t="shared" si="6449"/>
        <v>0</v>
      </c>
      <c r="BL2399" s="12">
        <f t="shared" si="6449"/>
        <v>0</v>
      </c>
      <c r="BM2399" s="12">
        <f t="shared" si="6449"/>
        <v>0</v>
      </c>
      <c r="BN2399" s="12">
        <f t="shared" si="6449"/>
        <v>0</v>
      </c>
      <c r="BO2399" s="12">
        <f t="shared" si="6449"/>
        <v>0</v>
      </c>
      <c r="BP2399" s="12">
        <f t="shared" si="6449"/>
        <v>0</v>
      </c>
      <c r="BQ2399" s="12">
        <f t="shared" si="6449"/>
        <v>0</v>
      </c>
      <c r="BR2399" s="12">
        <v>0</v>
      </c>
      <c r="BS2399" s="12">
        <v>0</v>
      </c>
      <c r="BT2399" s="12">
        <f t="shared" ref="BT2399:BZ2399" si="6450">SUM(BT2400)</f>
        <v>250779</v>
      </c>
      <c r="BU2399" s="12">
        <f t="shared" si="6450"/>
        <v>245529</v>
      </c>
      <c r="BV2399" s="12">
        <f t="shared" si="6450"/>
        <v>136592</v>
      </c>
      <c r="BW2399" s="12">
        <f t="shared" si="6450"/>
        <v>68598</v>
      </c>
      <c r="BX2399" s="12">
        <f t="shared" si="6450"/>
        <v>22277</v>
      </c>
      <c r="BY2399" s="12">
        <f t="shared" si="6450"/>
        <v>22277</v>
      </c>
      <c r="BZ2399" s="12">
        <f t="shared" si="6450"/>
        <v>24044</v>
      </c>
      <c r="CA2399" s="12">
        <f t="shared" si="6414"/>
        <v>205190</v>
      </c>
      <c r="CB2399" s="124">
        <f t="shared" si="6425"/>
        <v>83.570576184483301</v>
      </c>
    </row>
    <row r="2400" spans="1:80" x14ac:dyDescent="0.25">
      <c r="A2400" s="4" t="s">
        <v>928</v>
      </c>
      <c r="B2400" s="4" t="s">
        <v>88</v>
      </c>
      <c r="C2400" s="4" t="s">
        <v>1213</v>
      </c>
      <c r="D2400" s="79" t="s">
        <v>1214</v>
      </c>
      <c r="E2400" s="89">
        <v>6121</v>
      </c>
      <c r="F2400" s="79"/>
      <c r="G2400" s="75" t="s">
        <v>1906</v>
      </c>
      <c r="H2400" s="13" t="s">
        <v>46</v>
      </c>
      <c r="I2400" s="14">
        <v>216765</v>
      </c>
      <c r="J2400" s="14">
        <f t="shared" si="6413"/>
        <v>238837</v>
      </c>
      <c r="K2400" s="14">
        <v>233587</v>
      </c>
      <c r="L2400" s="14">
        <f t="shared" si="6416"/>
        <v>5250</v>
      </c>
      <c r="M2400" s="14">
        <v>5250</v>
      </c>
      <c r="N2400" s="14">
        <v>0</v>
      </c>
      <c r="O2400" s="14">
        <v>0</v>
      </c>
      <c r="P2400" s="14">
        <v>0</v>
      </c>
      <c r="Q2400" s="14">
        <v>0</v>
      </c>
      <c r="R2400" s="14">
        <v>5250</v>
      </c>
      <c r="S2400" s="14"/>
      <c r="T2400" s="14"/>
      <c r="U2400" s="14"/>
      <c r="V2400" s="14"/>
      <c r="W2400" s="14"/>
      <c r="X2400" s="14">
        <f t="shared" si="6443"/>
        <v>5250</v>
      </c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>
        <v>0</v>
      </c>
      <c r="AI2400" s="14">
        <v>5250</v>
      </c>
      <c r="AJ2400" s="14">
        <v>0</v>
      </c>
      <c r="AK2400" s="14"/>
      <c r="AL2400" s="14"/>
      <c r="AM2400" s="14"/>
      <c r="AN2400" s="14"/>
      <c r="AO2400" s="14"/>
      <c r="AP2400" s="14">
        <f t="shared" si="6444"/>
        <v>0</v>
      </c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>
        <v>0</v>
      </c>
      <c r="BA2400" s="14">
        <v>0</v>
      </c>
      <c r="BB2400" s="14">
        <v>0</v>
      </c>
      <c r="BC2400" s="14"/>
      <c r="BD2400" s="14"/>
      <c r="BE2400" s="14"/>
      <c r="BF2400" s="14"/>
      <c r="BG2400" s="14"/>
      <c r="BH2400" s="14">
        <f t="shared" si="6445"/>
        <v>0</v>
      </c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>
        <v>0</v>
      </c>
      <c r="BS2400" s="14">
        <v>0</v>
      </c>
      <c r="BT2400" s="14">
        <v>250779</v>
      </c>
      <c r="BU2400" s="14">
        <v>245529</v>
      </c>
      <c r="BV2400" s="14">
        <v>136592</v>
      </c>
      <c r="BW2400" s="14">
        <f t="shared" si="6412"/>
        <v>68598</v>
      </c>
      <c r="BX2400" s="14">
        <v>22277</v>
      </c>
      <c r="BY2400" s="14">
        <v>22277</v>
      </c>
      <c r="BZ2400" s="14">
        <v>24044</v>
      </c>
      <c r="CA2400" s="14">
        <f t="shared" si="6414"/>
        <v>205190</v>
      </c>
      <c r="CB2400" s="122">
        <f t="shared" si="6425"/>
        <v>83.570576184483301</v>
      </c>
    </row>
    <row r="2401" spans="1:80" x14ac:dyDescent="0.25">
      <c r="A2401" s="4" t="s">
        <v>928</v>
      </c>
      <c r="B2401" s="4" t="s">
        <v>88</v>
      </c>
      <c r="C2401" s="4" t="s">
        <v>1213</v>
      </c>
      <c r="D2401" s="79" t="s">
        <v>1214</v>
      </c>
      <c r="E2401" s="78" t="s">
        <v>47</v>
      </c>
      <c r="F2401" s="78" t="s">
        <v>1</v>
      </c>
      <c r="G2401" s="2" t="s">
        <v>1</v>
      </c>
      <c r="H2401" s="2" t="s">
        <v>48</v>
      </c>
      <c r="I2401" s="12">
        <f>SUM(I2402:I2409)</f>
        <v>235900</v>
      </c>
      <c r="J2401" s="12">
        <f t="shared" si="6413"/>
        <v>264056</v>
      </c>
      <c r="K2401" s="12">
        <f t="shared" ref="K2401" si="6451">SUM(K2402:K2409)</f>
        <v>191556</v>
      </c>
      <c r="L2401" s="12">
        <f t="shared" si="6416"/>
        <v>72500</v>
      </c>
      <c r="M2401" s="12">
        <f t="shared" ref="M2401:Q2401" si="6452">SUM(M2402:M2409)</f>
        <v>56200</v>
      </c>
      <c r="N2401" s="12">
        <f t="shared" si="6452"/>
        <v>3000</v>
      </c>
      <c r="O2401" s="12">
        <f t="shared" si="6452"/>
        <v>13300</v>
      </c>
      <c r="P2401" s="12">
        <f t="shared" si="6452"/>
        <v>0</v>
      </c>
      <c r="Q2401" s="12">
        <f t="shared" si="6452"/>
        <v>0</v>
      </c>
      <c r="R2401" s="12">
        <f t="shared" ref="R2401:AG2401" si="6453">SUM(R2402:R2409)</f>
        <v>56200</v>
      </c>
      <c r="S2401" s="12">
        <f t="shared" si="6453"/>
        <v>0</v>
      </c>
      <c r="T2401" s="12">
        <f t="shared" si="6453"/>
        <v>0</v>
      </c>
      <c r="U2401" s="12">
        <f t="shared" si="6453"/>
        <v>0</v>
      </c>
      <c r="V2401" s="12">
        <f t="shared" si="6453"/>
        <v>0</v>
      </c>
      <c r="W2401" s="12">
        <f t="shared" si="6453"/>
        <v>0</v>
      </c>
      <c r="X2401" s="12">
        <f t="shared" si="6453"/>
        <v>56200</v>
      </c>
      <c r="Y2401" s="12">
        <f t="shared" si="6453"/>
        <v>200</v>
      </c>
      <c r="Z2401" s="12">
        <f t="shared" si="6453"/>
        <v>0</v>
      </c>
      <c r="AA2401" s="12">
        <f t="shared" si="6453"/>
        <v>12150</v>
      </c>
      <c r="AB2401" s="12">
        <f t="shared" si="6453"/>
        <v>0</v>
      </c>
      <c r="AC2401" s="12">
        <f t="shared" si="6453"/>
        <v>0</v>
      </c>
      <c r="AD2401" s="12">
        <f t="shared" si="6453"/>
        <v>26449</v>
      </c>
      <c r="AE2401" s="12">
        <f t="shared" si="6453"/>
        <v>0</v>
      </c>
      <c r="AF2401" s="12">
        <f t="shared" si="6453"/>
        <v>11451</v>
      </c>
      <c r="AG2401" s="12">
        <f t="shared" si="6453"/>
        <v>0</v>
      </c>
      <c r="AH2401" s="12">
        <v>50250</v>
      </c>
      <c r="AI2401" s="12">
        <v>5950</v>
      </c>
      <c r="AJ2401" s="12">
        <f t="shared" ref="AJ2401:AY2401" si="6454">SUM(AJ2402:AJ2409)</f>
        <v>3000</v>
      </c>
      <c r="AK2401" s="12">
        <f t="shared" si="6454"/>
        <v>0</v>
      </c>
      <c r="AL2401" s="12">
        <f t="shared" si="6454"/>
        <v>0</v>
      </c>
      <c r="AM2401" s="12">
        <f t="shared" si="6454"/>
        <v>0</v>
      </c>
      <c r="AN2401" s="12">
        <f t="shared" si="6454"/>
        <v>0</v>
      </c>
      <c r="AO2401" s="12">
        <f t="shared" si="6454"/>
        <v>0</v>
      </c>
      <c r="AP2401" s="12">
        <f t="shared" si="6454"/>
        <v>3000</v>
      </c>
      <c r="AQ2401" s="12">
        <f t="shared" si="6454"/>
        <v>0</v>
      </c>
      <c r="AR2401" s="12">
        <f t="shared" si="6454"/>
        <v>0</v>
      </c>
      <c r="AS2401" s="12">
        <f t="shared" si="6454"/>
        <v>0</v>
      </c>
      <c r="AT2401" s="12">
        <f t="shared" si="6454"/>
        <v>0</v>
      </c>
      <c r="AU2401" s="12">
        <f t="shared" si="6454"/>
        <v>0</v>
      </c>
      <c r="AV2401" s="12">
        <f t="shared" si="6454"/>
        <v>0</v>
      </c>
      <c r="AW2401" s="12">
        <f t="shared" si="6454"/>
        <v>0</v>
      </c>
      <c r="AX2401" s="12">
        <f t="shared" si="6454"/>
        <v>0</v>
      </c>
      <c r="AY2401" s="12">
        <f t="shared" si="6454"/>
        <v>0</v>
      </c>
      <c r="AZ2401" s="12">
        <v>0</v>
      </c>
      <c r="BA2401" s="12">
        <v>3000</v>
      </c>
      <c r="BB2401" s="12">
        <f t="shared" ref="BB2401:BQ2401" si="6455">SUM(BB2402:BB2409)</f>
        <v>13300</v>
      </c>
      <c r="BC2401" s="12">
        <f t="shared" si="6455"/>
        <v>2531</v>
      </c>
      <c r="BD2401" s="12">
        <f t="shared" si="6455"/>
        <v>0</v>
      </c>
      <c r="BE2401" s="12">
        <f t="shared" si="6455"/>
        <v>0</v>
      </c>
      <c r="BF2401" s="12">
        <f t="shared" si="6455"/>
        <v>0</v>
      </c>
      <c r="BG2401" s="12">
        <f t="shared" si="6455"/>
        <v>0</v>
      </c>
      <c r="BH2401" s="12">
        <f t="shared" si="6455"/>
        <v>15831</v>
      </c>
      <c r="BI2401" s="12">
        <f t="shared" si="6455"/>
        <v>3760</v>
      </c>
      <c r="BJ2401" s="12">
        <f t="shared" si="6455"/>
        <v>0</v>
      </c>
      <c r="BK2401" s="12">
        <f t="shared" si="6455"/>
        <v>2531</v>
      </c>
      <c r="BL2401" s="12">
        <f t="shared" si="6455"/>
        <v>0</v>
      </c>
      <c r="BM2401" s="12">
        <f t="shared" si="6455"/>
        <v>3701</v>
      </c>
      <c r="BN2401" s="12">
        <f t="shared" si="6455"/>
        <v>0</v>
      </c>
      <c r="BO2401" s="12">
        <f t="shared" si="6455"/>
        <v>0</v>
      </c>
      <c r="BP2401" s="12">
        <f t="shared" si="6455"/>
        <v>0</v>
      </c>
      <c r="BQ2401" s="12">
        <f t="shared" si="6455"/>
        <v>0</v>
      </c>
      <c r="BR2401" s="12">
        <v>9992</v>
      </c>
      <c r="BS2401" s="12">
        <v>5839</v>
      </c>
      <c r="BT2401" s="12">
        <f t="shared" ref="BT2401:BZ2401" si="6456">SUM(BT2402:BT2409)</f>
        <v>284419</v>
      </c>
      <c r="BU2401" s="12">
        <f t="shared" si="6456"/>
        <v>211919</v>
      </c>
      <c r="BV2401" s="12">
        <f t="shared" si="6456"/>
        <v>124698</v>
      </c>
      <c r="BW2401" s="12">
        <f t="shared" si="6456"/>
        <v>32682</v>
      </c>
      <c r="BX2401" s="12">
        <f t="shared" si="6456"/>
        <v>12086</v>
      </c>
      <c r="BY2401" s="12">
        <f t="shared" si="6456"/>
        <v>10556</v>
      </c>
      <c r="BZ2401" s="12">
        <f t="shared" si="6456"/>
        <v>10040</v>
      </c>
      <c r="CA2401" s="12">
        <f t="shared" si="6414"/>
        <v>157380</v>
      </c>
      <c r="CB2401" s="124">
        <f t="shared" si="6425"/>
        <v>74.264223594864077</v>
      </c>
    </row>
    <row r="2402" spans="1:80" x14ac:dyDescent="0.25">
      <c r="A2402" s="4" t="s">
        <v>928</v>
      </c>
      <c r="B2402" s="4" t="s">
        <v>88</v>
      </c>
      <c r="C2402" s="4" t="s">
        <v>1213</v>
      </c>
      <c r="D2402" s="79" t="s">
        <v>1214</v>
      </c>
      <c r="E2402" s="89">
        <v>6131</v>
      </c>
      <c r="F2402" s="79"/>
      <c r="G2402" s="75" t="s">
        <v>1906</v>
      </c>
      <c r="H2402" s="13" t="s">
        <v>49</v>
      </c>
      <c r="I2402" s="14">
        <v>600</v>
      </c>
      <c r="J2402" s="14">
        <f t="shared" si="6413"/>
        <v>5000</v>
      </c>
      <c r="K2402" s="14">
        <v>5000</v>
      </c>
      <c r="L2402" s="14">
        <f t="shared" si="6416"/>
        <v>0</v>
      </c>
      <c r="M2402" s="14">
        <v>0</v>
      </c>
      <c r="N2402" s="14">
        <v>0</v>
      </c>
      <c r="O2402" s="14">
        <v>0</v>
      </c>
      <c r="P2402" s="14">
        <v>0</v>
      </c>
      <c r="Q2402" s="14">
        <v>0</v>
      </c>
      <c r="R2402" s="14">
        <v>0</v>
      </c>
      <c r="S2402" s="14"/>
      <c r="T2402" s="14"/>
      <c r="U2402" s="14"/>
      <c r="V2402" s="14"/>
      <c r="W2402" s="14"/>
      <c r="X2402" s="14">
        <f t="shared" si="6443"/>
        <v>0</v>
      </c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>
        <v>0</v>
      </c>
      <c r="AI2402" s="14">
        <v>0</v>
      </c>
      <c r="AJ2402" s="14">
        <v>0</v>
      </c>
      <c r="AK2402" s="14"/>
      <c r="AL2402" s="14"/>
      <c r="AM2402" s="14"/>
      <c r="AN2402" s="14"/>
      <c r="AO2402" s="14"/>
      <c r="AP2402" s="14">
        <f t="shared" si="6444"/>
        <v>0</v>
      </c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>
        <v>0</v>
      </c>
      <c r="BA2402" s="14">
        <v>0</v>
      </c>
      <c r="BB2402" s="14">
        <v>0</v>
      </c>
      <c r="BC2402" s="14"/>
      <c r="BD2402" s="14"/>
      <c r="BE2402" s="14"/>
      <c r="BF2402" s="14"/>
      <c r="BG2402" s="14"/>
      <c r="BH2402" s="14">
        <f t="shared" si="6445"/>
        <v>0</v>
      </c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>
        <v>0</v>
      </c>
      <c r="BS2402" s="14">
        <v>0</v>
      </c>
      <c r="BT2402" s="14">
        <v>5000</v>
      </c>
      <c r="BU2402" s="14">
        <v>5000</v>
      </c>
      <c r="BV2402" s="14">
        <v>2502</v>
      </c>
      <c r="BW2402" s="14">
        <f t="shared" si="6412"/>
        <v>1666</v>
      </c>
      <c r="BX2402" s="14">
        <v>1666</v>
      </c>
      <c r="BY2402" s="14"/>
      <c r="BZ2402" s="14"/>
      <c r="CA2402" s="14">
        <f t="shared" si="6414"/>
        <v>4168</v>
      </c>
      <c r="CB2402" s="122">
        <f t="shared" si="6425"/>
        <v>83.36</v>
      </c>
    </row>
    <row r="2403" spans="1:80" x14ac:dyDescent="0.25">
      <c r="A2403" s="4" t="s">
        <v>928</v>
      </c>
      <c r="B2403" s="4" t="s">
        <v>88</v>
      </c>
      <c r="C2403" s="4" t="s">
        <v>1213</v>
      </c>
      <c r="D2403" s="79" t="s">
        <v>1214</v>
      </c>
      <c r="E2403" s="89">
        <v>6132</v>
      </c>
      <c r="F2403" s="79"/>
      <c r="G2403" s="75" t="s">
        <v>1906</v>
      </c>
      <c r="H2403" s="13" t="s">
        <v>196</v>
      </c>
      <c r="I2403" s="14">
        <v>108000</v>
      </c>
      <c r="J2403" s="14">
        <f t="shared" si="6413"/>
        <v>108000</v>
      </c>
      <c r="K2403" s="14">
        <v>108000</v>
      </c>
      <c r="L2403" s="14">
        <f t="shared" si="6416"/>
        <v>0</v>
      </c>
      <c r="M2403" s="14">
        <v>0</v>
      </c>
      <c r="N2403" s="14">
        <v>0</v>
      </c>
      <c r="O2403" s="14">
        <v>0</v>
      </c>
      <c r="P2403" s="14">
        <v>0</v>
      </c>
      <c r="Q2403" s="14">
        <v>0</v>
      </c>
      <c r="R2403" s="14">
        <v>0</v>
      </c>
      <c r="S2403" s="14"/>
      <c r="T2403" s="14"/>
      <c r="U2403" s="14"/>
      <c r="V2403" s="14"/>
      <c r="W2403" s="14"/>
      <c r="X2403" s="14">
        <f t="shared" si="6443"/>
        <v>0</v>
      </c>
      <c r="Y2403" s="14"/>
      <c r="Z2403" s="14"/>
      <c r="AA2403" s="14"/>
      <c r="AB2403" s="14"/>
      <c r="AC2403" s="14"/>
      <c r="AD2403" s="14"/>
      <c r="AE2403" s="14"/>
      <c r="AF2403" s="14"/>
      <c r="AG2403" s="14"/>
      <c r="AH2403" s="14">
        <v>0</v>
      </c>
      <c r="AI2403" s="14">
        <v>0</v>
      </c>
      <c r="AJ2403" s="14">
        <v>0</v>
      </c>
      <c r="AK2403" s="14"/>
      <c r="AL2403" s="14"/>
      <c r="AM2403" s="14"/>
      <c r="AN2403" s="14"/>
      <c r="AO2403" s="14"/>
      <c r="AP2403" s="14">
        <f t="shared" si="6444"/>
        <v>0</v>
      </c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>
        <v>0</v>
      </c>
      <c r="BA2403" s="14">
        <v>0</v>
      </c>
      <c r="BB2403" s="14">
        <v>0</v>
      </c>
      <c r="BC2403" s="14"/>
      <c r="BD2403" s="14"/>
      <c r="BE2403" s="14"/>
      <c r="BF2403" s="14"/>
      <c r="BG2403" s="14"/>
      <c r="BH2403" s="14">
        <f t="shared" si="6445"/>
        <v>0</v>
      </c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>
        <v>0</v>
      </c>
      <c r="BS2403" s="14">
        <v>0</v>
      </c>
      <c r="BT2403" s="14">
        <v>108000</v>
      </c>
      <c r="BU2403" s="14">
        <v>108000</v>
      </c>
      <c r="BV2403" s="14">
        <v>72000</v>
      </c>
      <c r="BW2403" s="14">
        <f t="shared" si="6412"/>
        <v>3000</v>
      </c>
      <c r="BX2403" s="14">
        <v>1000</v>
      </c>
      <c r="BY2403" s="14">
        <v>1000</v>
      </c>
      <c r="BZ2403" s="14">
        <v>1000</v>
      </c>
      <c r="CA2403" s="14">
        <f t="shared" si="6414"/>
        <v>75000</v>
      </c>
      <c r="CB2403" s="122">
        <f t="shared" si="6425"/>
        <v>69.444444444444443</v>
      </c>
    </row>
    <row r="2404" spans="1:80" x14ac:dyDescent="0.25">
      <c r="A2404" s="4" t="s">
        <v>928</v>
      </c>
      <c r="B2404" s="4" t="s">
        <v>88</v>
      </c>
      <c r="C2404" s="4" t="s">
        <v>1213</v>
      </c>
      <c r="D2404" s="79" t="s">
        <v>1214</v>
      </c>
      <c r="E2404" s="89">
        <v>6133</v>
      </c>
      <c r="F2404" s="79"/>
      <c r="G2404" s="75" t="s">
        <v>1906</v>
      </c>
      <c r="H2404" s="13" t="s">
        <v>198</v>
      </c>
      <c r="I2404" s="14">
        <v>14000</v>
      </c>
      <c r="J2404" s="14">
        <f t="shared" si="6413"/>
        <v>14000</v>
      </c>
      <c r="K2404" s="14">
        <v>14000</v>
      </c>
      <c r="L2404" s="14">
        <f t="shared" si="6416"/>
        <v>0</v>
      </c>
      <c r="M2404" s="14">
        <v>0</v>
      </c>
      <c r="N2404" s="14">
        <v>0</v>
      </c>
      <c r="O2404" s="14">
        <v>0</v>
      </c>
      <c r="P2404" s="14">
        <v>0</v>
      </c>
      <c r="Q2404" s="14">
        <v>0</v>
      </c>
      <c r="R2404" s="14">
        <v>0</v>
      </c>
      <c r="S2404" s="14"/>
      <c r="T2404" s="14"/>
      <c r="U2404" s="14"/>
      <c r="V2404" s="14"/>
      <c r="W2404" s="14"/>
      <c r="X2404" s="14">
        <f t="shared" si="6443"/>
        <v>0</v>
      </c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>
        <v>0</v>
      </c>
      <c r="AI2404" s="14">
        <v>0</v>
      </c>
      <c r="AJ2404" s="14">
        <v>0</v>
      </c>
      <c r="AK2404" s="14"/>
      <c r="AL2404" s="14"/>
      <c r="AM2404" s="14"/>
      <c r="AN2404" s="14"/>
      <c r="AO2404" s="14"/>
      <c r="AP2404" s="14">
        <f t="shared" si="6444"/>
        <v>0</v>
      </c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>
        <v>0</v>
      </c>
      <c r="BA2404" s="14">
        <v>0</v>
      </c>
      <c r="BB2404" s="14">
        <v>0</v>
      </c>
      <c r="BC2404" s="14"/>
      <c r="BD2404" s="14"/>
      <c r="BE2404" s="14"/>
      <c r="BF2404" s="14"/>
      <c r="BG2404" s="14"/>
      <c r="BH2404" s="14">
        <f t="shared" si="6445"/>
        <v>0</v>
      </c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>
        <v>0</v>
      </c>
      <c r="BS2404" s="14">
        <v>0</v>
      </c>
      <c r="BT2404" s="14">
        <v>14000</v>
      </c>
      <c r="BU2404" s="14">
        <v>14000</v>
      </c>
      <c r="BV2404" s="14">
        <v>7001</v>
      </c>
      <c r="BW2404" s="14">
        <f t="shared" si="6412"/>
        <v>5460</v>
      </c>
      <c r="BX2404" s="14">
        <v>1820</v>
      </c>
      <c r="BY2404" s="14">
        <v>1820</v>
      </c>
      <c r="BZ2404" s="14">
        <v>1820</v>
      </c>
      <c r="CA2404" s="14">
        <f t="shared" si="6414"/>
        <v>12461</v>
      </c>
      <c r="CB2404" s="122">
        <f t="shared" si="6425"/>
        <v>89.007142857142867</v>
      </c>
    </row>
    <row r="2405" spans="1:80" x14ac:dyDescent="0.25">
      <c r="A2405" s="4" t="s">
        <v>928</v>
      </c>
      <c r="B2405" s="4" t="s">
        <v>88</v>
      </c>
      <c r="C2405" s="4" t="s">
        <v>1213</v>
      </c>
      <c r="D2405" s="79" t="s">
        <v>1214</v>
      </c>
      <c r="E2405" s="89">
        <v>6134</v>
      </c>
      <c r="F2405" s="79"/>
      <c r="G2405" s="75" t="s">
        <v>1906</v>
      </c>
      <c r="H2405" s="13" t="s">
        <v>200</v>
      </c>
      <c r="I2405" s="14">
        <v>54300</v>
      </c>
      <c r="J2405" s="14">
        <f t="shared" si="6413"/>
        <v>79300</v>
      </c>
      <c r="K2405" s="14">
        <v>20000</v>
      </c>
      <c r="L2405" s="14">
        <f t="shared" si="6416"/>
        <v>59300</v>
      </c>
      <c r="M2405" s="14">
        <v>50000</v>
      </c>
      <c r="N2405" s="14">
        <v>0</v>
      </c>
      <c r="O2405" s="14">
        <v>9300</v>
      </c>
      <c r="P2405" s="14">
        <v>0</v>
      </c>
      <c r="Q2405" s="14">
        <v>0</v>
      </c>
      <c r="R2405" s="14">
        <v>50000</v>
      </c>
      <c r="S2405" s="14"/>
      <c r="T2405" s="14"/>
      <c r="U2405" s="14"/>
      <c r="V2405" s="14"/>
      <c r="W2405" s="14"/>
      <c r="X2405" s="14">
        <f t="shared" si="6443"/>
        <v>50000</v>
      </c>
      <c r="Y2405" s="14">
        <v>200</v>
      </c>
      <c r="Z2405" s="14"/>
      <c r="AA2405" s="14">
        <v>10650</v>
      </c>
      <c r="AB2405" s="14"/>
      <c r="AC2405" s="14"/>
      <c r="AD2405" s="14">
        <v>26449</v>
      </c>
      <c r="AE2405" s="14"/>
      <c r="AF2405" s="14">
        <v>9453</v>
      </c>
      <c r="AG2405" s="14"/>
      <c r="AH2405" s="14">
        <v>46752</v>
      </c>
      <c r="AI2405" s="14">
        <v>3248</v>
      </c>
      <c r="AJ2405" s="14">
        <v>0</v>
      </c>
      <c r="AK2405" s="14"/>
      <c r="AL2405" s="14"/>
      <c r="AM2405" s="14"/>
      <c r="AN2405" s="14"/>
      <c r="AO2405" s="14"/>
      <c r="AP2405" s="14">
        <f t="shared" si="6444"/>
        <v>0</v>
      </c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>
        <v>0</v>
      </c>
      <c r="BA2405" s="14">
        <v>0</v>
      </c>
      <c r="BB2405" s="14">
        <v>9300</v>
      </c>
      <c r="BC2405" s="14">
        <v>2531</v>
      </c>
      <c r="BD2405" s="14"/>
      <c r="BE2405" s="14"/>
      <c r="BF2405" s="14"/>
      <c r="BG2405" s="14"/>
      <c r="BH2405" s="14">
        <f t="shared" si="6445"/>
        <v>11831</v>
      </c>
      <c r="BI2405" s="14">
        <v>3760</v>
      </c>
      <c r="BJ2405" s="14"/>
      <c r="BK2405" s="14">
        <v>2531</v>
      </c>
      <c r="BL2405" s="14"/>
      <c r="BM2405" s="14"/>
      <c r="BN2405" s="14"/>
      <c r="BO2405" s="14"/>
      <c r="BP2405" s="14"/>
      <c r="BQ2405" s="14"/>
      <c r="BR2405" s="14">
        <v>6291</v>
      </c>
      <c r="BS2405" s="14">
        <v>5540</v>
      </c>
      <c r="BT2405" s="14">
        <v>99300</v>
      </c>
      <c r="BU2405" s="14">
        <v>40000</v>
      </c>
      <c r="BV2405" s="14">
        <v>19899</v>
      </c>
      <c r="BW2405" s="14">
        <f t="shared" si="6412"/>
        <v>9300</v>
      </c>
      <c r="BX2405" s="14">
        <v>3100</v>
      </c>
      <c r="BY2405" s="14">
        <v>3100</v>
      </c>
      <c r="BZ2405" s="14">
        <v>3100</v>
      </c>
      <c r="CA2405" s="14">
        <f t="shared" si="6414"/>
        <v>29199</v>
      </c>
      <c r="CB2405" s="122">
        <f t="shared" si="6425"/>
        <v>72.997500000000002</v>
      </c>
    </row>
    <row r="2406" spans="1:80" x14ac:dyDescent="0.25">
      <c r="A2406" s="4" t="s">
        <v>928</v>
      </c>
      <c r="B2406" s="4" t="s">
        <v>88</v>
      </c>
      <c r="C2406" s="4" t="s">
        <v>1213</v>
      </c>
      <c r="D2406" s="79" t="s">
        <v>1214</v>
      </c>
      <c r="E2406" s="89">
        <v>6135</v>
      </c>
      <c r="F2406" s="79"/>
      <c r="G2406" s="75" t="s">
        <v>1906</v>
      </c>
      <c r="H2406" s="13" t="s">
        <v>201</v>
      </c>
      <c r="I2406" s="14">
        <v>500</v>
      </c>
      <c r="J2406" s="14">
        <f t="shared" si="6413"/>
        <v>3300</v>
      </c>
      <c r="K2406" s="14">
        <v>1000</v>
      </c>
      <c r="L2406" s="14">
        <f t="shared" si="6416"/>
        <v>2300</v>
      </c>
      <c r="M2406" s="14">
        <v>0</v>
      </c>
      <c r="N2406" s="14">
        <v>0</v>
      </c>
      <c r="O2406" s="14">
        <v>2300</v>
      </c>
      <c r="P2406" s="14">
        <v>0</v>
      </c>
      <c r="Q2406" s="14">
        <v>0</v>
      </c>
      <c r="R2406" s="14">
        <v>0</v>
      </c>
      <c r="S2406" s="14"/>
      <c r="T2406" s="14"/>
      <c r="U2406" s="14"/>
      <c r="V2406" s="14"/>
      <c r="W2406" s="14"/>
      <c r="X2406" s="14">
        <f t="shared" si="6443"/>
        <v>0</v>
      </c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>
        <v>0</v>
      </c>
      <c r="AI2406" s="14">
        <v>0</v>
      </c>
      <c r="AJ2406" s="14">
        <v>0</v>
      </c>
      <c r="AK2406" s="14"/>
      <c r="AL2406" s="14"/>
      <c r="AM2406" s="14"/>
      <c r="AN2406" s="14"/>
      <c r="AO2406" s="14"/>
      <c r="AP2406" s="14">
        <f t="shared" si="6444"/>
        <v>0</v>
      </c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>
        <v>0</v>
      </c>
      <c r="BA2406" s="14">
        <v>0</v>
      </c>
      <c r="BB2406" s="14">
        <v>2300</v>
      </c>
      <c r="BC2406" s="14"/>
      <c r="BD2406" s="14"/>
      <c r="BE2406" s="14"/>
      <c r="BF2406" s="14"/>
      <c r="BG2406" s="14"/>
      <c r="BH2406" s="14">
        <f t="shared" si="6445"/>
        <v>2300</v>
      </c>
      <c r="BI2406" s="14"/>
      <c r="BJ2406" s="14"/>
      <c r="BK2406" s="14"/>
      <c r="BL2406" s="14"/>
      <c r="BM2406" s="14">
        <v>2226</v>
      </c>
      <c r="BN2406" s="14"/>
      <c r="BO2406" s="14"/>
      <c r="BP2406" s="14"/>
      <c r="BQ2406" s="14"/>
      <c r="BR2406" s="14">
        <v>2226</v>
      </c>
      <c r="BS2406" s="14">
        <v>74</v>
      </c>
      <c r="BT2406" s="14">
        <v>3300</v>
      </c>
      <c r="BU2406" s="14">
        <v>1000</v>
      </c>
      <c r="BV2406" s="14">
        <v>499</v>
      </c>
      <c r="BW2406" s="14">
        <f t="shared" si="6412"/>
        <v>500</v>
      </c>
      <c r="BX2406" s="14">
        <v>200</v>
      </c>
      <c r="BY2406" s="14">
        <v>200</v>
      </c>
      <c r="BZ2406" s="14">
        <v>100</v>
      </c>
      <c r="CA2406" s="14">
        <f t="shared" si="6414"/>
        <v>999</v>
      </c>
      <c r="CB2406" s="122">
        <f t="shared" si="6425"/>
        <v>99.9</v>
      </c>
    </row>
    <row r="2407" spans="1:80" x14ac:dyDescent="0.25">
      <c r="A2407" s="4" t="s">
        <v>928</v>
      </c>
      <c r="B2407" s="4" t="s">
        <v>88</v>
      </c>
      <c r="C2407" s="4" t="s">
        <v>1213</v>
      </c>
      <c r="D2407" s="79" t="s">
        <v>1214</v>
      </c>
      <c r="E2407" s="89">
        <v>6137</v>
      </c>
      <c r="F2407" s="79"/>
      <c r="G2407" s="75" t="s">
        <v>1906</v>
      </c>
      <c r="H2407" s="13" t="s">
        <v>204</v>
      </c>
      <c r="I2407" s="14">
        <v>12000</v>
      </c>
      <c r="J2407" s="14">
        <f t="shared" si="6413"/>
        <v>14000</v>
      </c>
      <c r="K2407" s="14">
        <v>12000</v>
      </c>
      <c r="L2407" s="14">
        <f t="shared" si="6416"/>
        <v>2000</v>
      </c>
      <c r="M2407" s="14">
        <v>2000</v>
      </c>
      <c r="N2407" s="14">
        <v>0</v>
      </c>
      <c r="O2407" s="14">
        <v>0</v>
      </c>
      <c r="P2407" s="14">
        <v>0</v>
      </c>
      <c r="Q2407" s="14">
        <v>0</v>
      </c>
      <c r="R2407" s="14">
        <v>2000</v>
      </c>
      <c r="S2407" s="14"/>
      <c r="T2407" s="14"/>
      <c r="U2407" s="14"/>
      <c r="V2407" s="14"/>
      <c r="W2407" s="14"/>
      <c r="X2407" s="14">
        <f t="shared" si="6443"/>
        <v>2000</v>
      </c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>
        <v>0</v>
      </c>
      <c r="AI2407" s="14">
        <v>2000</v>
      </c>
      <c r="AJ2407" s="14">
        <v>0</v>
      </c>
      <c r="AK2407" s="14"/>
      <c r="AL2407" s="14"/>
      <c r="AM2407" s="14"/>
      <c r="AN2407" s="14"/>
      <c r="AO2407" s="14"/>
      <c r="AP2407" s="14">
        <f t="shared" si="6444"/>
        <v>0</v>
      </c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>
        <v>0</v>
      </c>
      <c r="BA2407" s="14">
        <v>0</v>
      </c>
      <c r="BB2407" s="14">
        <v>0</v>
      </c>
      <c r="BC2407" s="14"/>
      <c r="BD2407" s="14"/>
      <c r="BE2407" s="14"/>
      <c r="BF2407" s="14"/>
      <c r="BG2407" s="14"/>
      <c r="BH2407" s="14">
        <f t="shared" si="6445"/>
        <v>0</v>
      </c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>
        <v>0</v>
      </c>
      <c r="BS2407" s="14">
        <v>0</v>
      </c>
      <c r="BT2407" s="14">
        <v>14000</v>
      </c>
      <c r="BU2407" s="14">
        <v>12000</v>
      </c>
      <c r="BV2407" s="14">
        <v>6000</v>
      </c>
      <c r="BW2407" s="14">
        <f t="shared" si="6412"/>
        <v>2900</v>
      </c>
      <c r="BX2407" s="14">
        <v>850</v>
      </c>
      <c r="BY2407" s="14">
        <v>1200</v>
      </c>
      <c r="BZ2407" s="14">
        <v>850</v>
      </c>
      <c r="CA2407" s="14">
        <f t="shared" si="6414"/>
        <v>8900</v>
      </c>
      <c r="CB2407" s="122">
        <f t="shared" si="6425"/>
        <v>74.166666666666671</v>
      </c>
    </row>
    <row r="2408" spans="1:80" x14ac:dyDescent="0.25">
      <c r="A2408" s="4" t="s">
        <v>928</v>
      </c>
      <c r="B2408" s="4" t="s">
        <v>88</v>
      </c>
      <c r="C2408" s="4" t="s">
        <v>1213</v>
      </c>
      <c r="D2408" s="79" t="s">
        <v>1214</v>
      </c>
      <c r="E2408" s="89">
        <v>6138</v>
      </c>
      <c r="F2408" s="79"/>
      <c r="G2408" s="75" t="s">
        <v>1906</v>
      </c>
      <c r="H2408" s="13" t="s">
        <v>205</v>
      </c>
      <c r="I2408" s="14">
        <v>3000</v>
      </c>
      <c r="J2408" s="14">
        <f t="shared" si="6413"/>
        <v>3000</v>
      </c>
      <c r="K2408" s="14">
        <v>0</v>
      </c>
      <c r="L2408" s="14">
        <f t="shared" si="6416"/>
        <v>3000</v>
      </c>
      <c r="M2408" s="14">
        <v>0</v>
      </c>
      <c r="N2408" s="14">
        <v>3000</v>
      </c>
      <c r="O2408" s="14">
        <v>0</v>
      </c>
      <c r="P2408" s="14">
        <v>0</v>
      </c>
      <c r="Q2408" s="14">
        <v>0</v>
      </c>
      <c r="R2408" s="14">
        <v>0</v>
      </c>
      <c r="S2408" s="14"/>
      <c r="T2408" s="14"/>
      <c r="U2408" s="14"/>
      <c r="V2408" s="14"/>
      <c r="W2408" s="14"/>
      <c r="X2408" s="14">
        <f t="shared" si="6443"/>
        <v>0</v>
      </c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>
        <v>0</v>
      </c>
      <c r="AI2408" s="14">
        <v>0</v>
      </c>
      <c r="AJ2408" s="14">
        <v>3000</v>
      </c>
      <c r="AK2408" s="14"/>
      <c r="AL2408" s="14"/>
      <c r="AM2408" s="14"/>
      <c r="AN2408" s="14"/>
      <c r="AO2408" s="14"/>
      <c r="AP2408" s="14">
        <f t="shared" si="6444"/>
        <v>3000</v>
      </c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>
        <v>0</v>
      </c>
      <c r="BA2408" s="14">
        <v>3000</v>
      </c>
      <c r="BB2408" s="14">
        <v>0</v>
      </c>
      <c r="BC2408" s="14"/>
      <c r="BD2408" s="14"/>
      <c r="BE2408" s="14"/>
      <c r="BF2408" s="14"/>
      <c r="BG2408" s="14"/>
      <c r="BH2408" s="14">
        <f t="shared" si="6445"/>
        <v>0</v>
      </c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>
        <v>0</v>
      </c>
      <c r="BS2408" s="14">
        <v>0</v>
      </c>
      <c r="BT2408" s="14">
        <v>3000</v>
      </c>
      <c r="BU2408" s="14">
        <v>0</v>
      </c>
      <c r="BV2408" s="14">
        <v>0</v>
      </c>
      <c r="BW2408" s="14">
        <f t="shared" si="6412"/>
        <v>0</v>
      </c>
      <c r="BX2408" s="14"/>
      <c r="BY2408" s="14"/>
      <c r="BZ2408" s="14"/>
      <c r="CA2408" s="14">
        <f t="shared" si="6414"/>
        <v>0</v>
      </c>
      <c r="CB2408" s="122" t="str">
        <f t="shared" si="6425"/>
        <v>-</v>
      </c>
    </row>
    <row r="2409" spans="1:80" x14ac:dyDescent="0.25">
      <c r="A2409" s="1" t="s">
        <v>928</v>
      </c>
      <c r="B2409" s="1" t="s">
        <v>88</v>
      </c>
      <c r="C2409" s="1" t="s">
        <v>1213</v>
      </c>
      <c r="D2409" s="82" t="s">
        <v>1214</v>
      </c>
      <c r="E2409" s="82" t="s">
        <v>50</v>
      </c>
      <c r="F2409" s="79" t="s">
        <v>1</v>
      </c>
      <c r="G2409" s="13" t="s">
        <v>1</v>
      </c>
      <c r="H2409" s="2" t="s">
        <v>51</v>
      </c>
      <c r="I2409" s="12">
        <f>SUM(I2410:I2412)</f>
        <v>43500</v>
      </c>
      <c r="J2409" s="12">
        <f t="shared" si="6413"/>
        <v>37456</v>
      </c>
      <c r="K2409" s="12">
        <f t="shared" ref="K2409" si="6457">SUM(K2410:K2412)</f>
        <v>31556</v>
      </c>
      <c r="L2409" s="12">
        <f t="shared" si="6416"/>
        <v>5900</v>
      </c>
      <c r="M2409" s="12">
        <f t="shared" ref="M2409:Q2409" si="6458">SUM(M2410:M2412)</f>
        <v>4200</v>
      </c>
      <c r="N2409" s="12">
        <f t="shared" si="6458"/>
        <v>0</v>
      </c>
      <c r="O2409" s="12">
        <f t="shared" si="6458"/>
        <v>1700</v>
      </c>
      <c r="P2409" s="12">
        <f t="shared" si="6458"/>
        <v>0</v>
      </c>
      <c r="Q2409" s="12">
        <f t="shared" si="6458"/>
        <v>0</v>
      </c>
      <c r="R2409" s="12">
        <f t="shared" ref="R2409:AG2409" si="6459">SUM(R2410:R2412)</f>
        <v>4200</v>
      </c>
      <c r="S2409" s="12">
        <f t="shared" si="6459"/>
        <v>0</v>
      </c>
      <c r="T2409" s="12">
        <f t="shared" si="6459"/>
        <v>0</v>
      </c>
      <c r="U2409" s="12">
        <f t="shared" si="6459"/>
        <v>0</v>
      </c>
      <c r="V2409" s="12">
        <f t="shared" si="6459"/>
        <v>0</v>
      </c>
      <c r="W2409" s="12">
        <f t="shared" si="6459"/>
        <v>0</v>
      </c>
      <c r="X2409" s="12">
        <f t="shared" si="6459"/>
        <v>4200</v>
      </c>
      <c r="Y2409" s="12">
        <f t="shared" si="6459"/>
        <v>0</v>
      </c>
      <c r="Z2409" s="12">
        <f t="shared" si="6459"/>
        <v>0</v>
      </c>
      <c r="AA2409" s="12">
        <f t="shared" si="6459"/>
        <v>1500</v>
      </c>
      <c r="AB2409" s="12">
        <f t="shared" si="6459"/>
        <v>0</v>
      </c>
      <c r="AC2409" s="12">
        <f t="shared" si="6459"/>
        <v>0</v>
      </c>
      <c r="AD2409" s="12">
        <f t="shared" si="6459"/>
        <v>0</v>
      </c>
      <c r="AE2409" s="12">
        <f t="shared" si="6459"/>
        <v>0</v>
      </c>
      <c r="AF2409" s="12">
        <f t="shared" si="6459"/>
        <v>1998</v>
      </c>
      <c r="AG2409" s="12">
        <f t="shared" si="6459"/>
        <v>0</v>
      </c>
      <c r="AH2409" s="12">
        <v>3498</v>
      </c>
      <c r="AI2409" s="12">
        <v>702</v>
      </c>
      <c r="AJ2409" s="12">
        <f t="shared" ref="AJ2409:AY2409" si="6460">SUM(AJ2410:AJ2412)</f>
        <v>0</v>
      </c>
      <c r="AK2409" s="12">
        <f t="shared" si="6460"/>
        <v>0</v>
      </c>
      <c r="AL2409" s="12">
        <f t="shared" si="6460"/>
        <v>0</v>
      </c>
      <c r="AM2409" s="12">
        <f t="shared" si="6460"/>
        <v>0</v>
      </c>
      <c r="AN2409" s="12">
        <f t="shared" si="6460"/>
        <v>0</v>
      </c>
      <c r="AO2409" s="12">
        <f t="shared" si="6460"/>
        <v>0</v>
      </c>
      <c r="AP2409" s="12">
        <f t="shared" si="6460"/>
        <v>0</v>
      </c>
      <c r="AQ2409" s="12">
        <f t="shared" si="6460"/>
        <v>0</v>
      </c>
      <c r="AR2409" s="12">
        <f t="shared" si="6460"/>
        <v>0</v>
      </c>
      <c r="AS2409" s="12">
        <f t="shared" si="6460"/>
        <v>0</v>
      </c>
      <c r="AT2409" s="12">
        <f t="shared" si="6460"/>
        <v>0</v>
      </c>
      <c r="AU2409" s="12">
        <f t="shared" si="6460"/>
        <v>0</v>
      </c>
      <c r="AV2409" s="12">
        <f t="shared" si="6460"/>
        <v>0</v>
      </c>
      <c r="AW2409" s="12">
        <f t="shared" si="6460"/>
        <v>0</v>
      </c>
      <c r="AX2409" s="12">
        <f t="shared" si="6460"/>
        <v>0</v>
      </c>
      <c r="AY2409" s="12">
        <f t="shared" si="6460"/>
        <v>0</v>
      </c>
      <c r="AZ2409" s="12">
        <v>0</v>
      </c>
      <c r="BA2409" s="12">
        <v>0</v>
      </c>
      <c r="BB2409" s="12">
        <f t="shared" ref="BB2409:BQ2409" si="6461">SUM(BB2410:BB2412)</f>
        <v>1700</v>
      </c>
      <c r="BC2409" s="12">
        <f t="shared" si="6461"/>
        <v>0</v>
      </c>
      <c r="BD2409" s="12">
        <f t="shared" si="6461"/>
        <v>0</v>
      </c>
      <c r="BE2409" s="12">
        <f t="shared" si="6461"/>
        <v>0</v>
      </c>
      <c r="BF2409" s="12">
        <f t="shared" si="6461"/>
        <v>0</v>
      </c>
      <c r="BG2409" s="12">
        <f t="shared" si="6461"/>
        <v>0</v>
      </c>
      <c r="BH2409" s="12">
        <f t="shared" si="6461"/>
        <v>1700</v>
      </c>
      <c r="BI2409" s="12">
        <f t="shared" si="6461"/>
        <v>0</v>
      </c>
      <c r="BJ2409" s="12">
        <f t="shared" si="6461"/>
        <v>0</v>
      </c>
      <c r="BK2409" s="12">
        <f t="shared" si="6461"/>
        <v>0</v>
      </c>
      <c r="BL2409" s="12">
        <f t="shared" si="6461"/>
        <v>0</v>
      </c>
      <c r="BM2409" s="12">
        <f t="shared" si="6461"/>
        <v>1475</v>
      </c>
      <c r="BN2409" s="12">
        <f t="shared" si="6461"/>
        <v>0</v>
      </c>
      <c r="BO2409" s="12">
        <f t="shared" si="6461"/>
        <v>0</v>
      </c>
      <c r="BP2409" s="12">
        <f t="shared" si="6461"/>
        <v>0</v>
      </c>
      <c r="BQ2409" s="12">
        <f t="shared" si="6461"/>
        <v>0</v>
      </c>
      <c r="BR2409" s="12">
        <v>1475</v>
      </c>
      <c r="BS2409" s="12">
        <v>225</v>
      </c>
      <c r="BT2409" s="12">
        <f t="shared" ref="BT2409:BZ2409" si="6462">SUM(BT2410:BT2412)</f>
        <v>37819</v>
      </c>
      <c r="BU2409" s="12">
        <f t="shared" si="6462"/>
        <v>31919</v>
      </c>
      <c r="BV2409" s="12">
        <f t="shared" si="6462"/>
        <v>16797</v>
      </c>
      <c r="BW2409" s="12">
        <f t="shared" si="6462"/>
        <v>9856</v>
      </c>
      <c r="BX2409" s="12">
        <f t="shared" si="6462"/>
        <v>3450</v>
      </c>
      <c r="BY2409" s="12">
        <f t="shared" si="6462"/>
        <v>3236</v>
      </c>
      <c r="BZ2409" s="12">
        <f t="shared" si="6462"/>
        <v>3170</v>
      </c>
      <c r="CA2409" s="12">
        <f t="shared" si="6414"/>
        <v>26653</v>
      </c>
      <c r="CB2409" s="124">
        <f t="shared" si="6425"/>
        <v>83.501989410695813</v>
      </c>
    </row>
    <row r="2410" spans="1:80" x14ac:dyDescent="0.25">
      <c r="A2410" s="4" t="s">
        <v>928</v>
      </c>
      <c r="B2410" s="4" t="s">
        <v>88</v>
      </c>
      <c r="C2410" s="4" t="s">
        <v>1213</v>
      </c>
      <c r="D2410" s="79" t="s">
        <v>1214</v>
      </c>
      <c r="E2410" s="89">
        <v>6139</v>
      </c>
      <c r="F2410" s="79"/>
      <c r="G2410" s="75" t="s">
        <v>1906</v>
      </c>
      <c r="H2410" s="13" t="s">
        <v>51</v>
      </c>
      <c r="I2410" s="14">
        <v>30300</v>
      </c>
      <c r="J2410" s="14">
        <f t="shared" si="6413"/>
        <v>23200</v>
      </c>
      <c r="K2410" s="14">
        <v>17500</v>
      </c>
      <c r="L2410" s="14">
        <f t="shared" si="6416"/>
        <v>5700</v>
      </c>
      <c r="M2410" s="14">
        <v>4000</v>
      </c>
      <c r="N2410" s="14">
        <v>0</v>
      </c>
      <c r="O2410" s="14">
        <v>1700</v>
      </c>
      <c r="P2410" s="14">
        <v>0</v>
      </c>
      <c r="Q2410" s="14">
        <v>0</v>
      </c>
      <c r="R2410" s="14">
        <v>4000</v>
      </c>
      <c r="S2410" s="14"/>
      <c r="T2410" s="14"/>
      <c r="U2410" s="14"/>
      <c r="V2410" s="14"/>
      <c r="W2410" s="14"/>
      <c r="X2410" s="14">
        <f t="shared" si="6443"/>
        <v>4000</v>
      </c>
      <c r="Y2410" s="14"/>
      <c r="Z2410" s="14"/>
      <c r="AA2410" s="14">
        <v>1500</v>
      </c>
      <c r="AB2410" s="14"/>
      <c r="AC2410" s="14"/>
      <c r="AD2410" s="14"/>
      <c r="AE2410" s="14"/>
      <c r="AF2410" s="14">
        <f>1600+398</f>
        <v>1998</v>
      </c>
      <c r="AG2410" s="14"/>
      <c r="AH2410" s="14">
        <v>3498</v>
      </c>
      <c r="AI2410" s="14">
        <v>502</v>
      </c>
      <c r="AJ2410" s="14">
        <v>0</v>
      </c>
      <c r="AK2410" s="14"/>
      <c r="AL2410" s="14"/>
      <c r="AM2410" s="14"/>
      <c r="AN2410" s="14"/>
      <c r="AO2410" s="14"/>
      <c r="AP2410" s="14">
        <f t="shared" si="6444"/>
        <v>0</v>
      </c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>
        <v>0</v>
      </c>
      <c r="BA2410" s="14">
        <v>0</v>
      </c>
      <c r="BB2410" s="14">
        <v>1700</v>
      </c>
      <c r="BC2410" s="14"/>
      <c r="BD2410" s="14"/>
      <c r="BE2410" s="14"/>
      <c r="BF2410" s="14"/>
      <c r="BG2410" s="14"/>
      <c r="BH2410" s="14">
        <f t="shared" si="6445"/>
        <v>1700</v>
      </c>
      <c r="BI2410" s="14"/>
      <c r="BJ2410" s="14"/>
      <c r="BK2410" s="14"/>
      <c r="BL2410" s="14"/>
      <c r="BM2410" s="14">
        <v>1475</v>
      </c>
      <c r="BN2410" s="14"/>
      <c r="BO2410" s="14"/>
      <c r="BP2410" s="14"/>
      <c r="BQ2410" s="14"/>
      <c r="BR2410" s="14">
        <v>1475</v>
      </c>
      <c r="BS2410" s="14">
        <v>225</v>
      </c>
      <c r="BT2410" s="14">
        <v>23200</v>
      </c>
      <c r="BU2410" s="14">
        <v>17500</v>
      </c>
      <c r="BV2410" s="14">
        <v>8748</v>
      </c>
      <c r="BW2410" s="14">
        <f t="shared" si="6412"/>
        <v>4500</v>
      </c>
      <c r="BX2410" s="14">
        <v>1500</v>
      </c>
      <c r="BY2410" s="14">
        <v>1500</v>
      </c>
      <c r="BZ2410" s="14">
        <v>1500</v>
      </c>
      <c r="CA2410" s="14">
        <f t="shared" si="6414"/>
        <v>13248</v>
      </c>
      <c r="CB2410" s="122">
        <f t="shared" si="6425"/>
        <v>75.702857142857141</v>
      </c>
    </row>
    <row r="2411" spans="1:80" ht="22.5" x14ac:dyDescent="0.25">
      <c r="A2411" s="4" t="s">
        <v>928</v>
      </c>
      <c r="B2411" s="4" t="s">
        <v>88</v>
      </c>
      <c r="C2411" s="4" t="s">
        <v>1213</v>
      </c>
      <c r="D2411" s="79" t="s">
        <v>1214</v>
      </c>
      <c r="E2411" s="89">
        <v>6139</v>
      </c>
      <c r="F2411" s="79" t="s">
        <v>1221</v>
      </c>
      <c r="G2411" s="75" t="s">
        <v>1906</v>
      </c>
      <c r="H2411" s="13" t="s">
        <v>59</v>
      </c>
      <c r="I2411" s="14">
        <v>6200</v>
      </c>
      <c r="J2411" s="14">
        <f t="shared" si="6413"/>
        <v>7256</v>
      </c>
      <c r="K2411" s="14">
        <v>7056</v>
      </c>
      <c r="L2411" s="14">
        <f t="shared" si="6416"/>
        <v>200</v>
      </c>
      <c r="M2411" s="14">
        <v>200</v>
      </c>
      <c r="N2411" s="14">
        <v>0</v>
      </c>
      <c r="O2411" s="14">
        <v>0</v>
      </c>
      <c r="P2411" s="14">
        <v>0</v>
      </c>
      <c r="Q2411" s="14">
        <v>0</v>
      </c>
      <c r="R2411" s="14">
        <v>200</v>
      </c>
      <c r="S2411" s="14"/>
      <c r="T2411" s="14"/>
      <c r="U2411" s="14"/>
      <c r="V2411" s="14"/>
      <c r="W2411" s="14"/>
      <c r="X2411" s="14">
        <f t="shared" si="6443"/>
        <v>200</v>
      </c>
      <c r="Y2411" s="14"/>
      <c r="Z2411" s="14"/>
      <c r="AA2411" s="14"/>
      <c r="AB2411" s="14"/>
      <c r="AC2411" s="14"/>
      <c r="AD2411" s="14"/>
      <c r="AE2411" s="14"/>
      <c r="AF2411" s="14"/>
      <c r="AG2411" s="14"/>
      <c r="AH2411" s="14">
        <v>0</v>
      </c>
      <c r="AI2411" s="14">
        <v>200</v>
      </c>
      <c r="AJ2411" s="14">
        <v>0</v>
      </c>
      <c r="AK2411" s="14"/>
      <c r="AL2411" s="14"/>
      <c r="AM2411" s="14"/>
      <c r="AN2411" s="14"/>
      <c r="AO2411" s="14"/>
      <c r="AP2411" s="14">
        <f t="shared" si="6444"/>
        <v>0</v>
      </c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>
        <v>0</v>
      </c>
      <c r="BA2411" s="14">
        <v>0</v>
      </c>
      <c r="BB2411" s="14">
        <v>0</v>
      </c>
      <c r="BC2411" s="14"/>
      <c r="BD2411" s="14"/>
      <c r="BE2411" s="14"/>
      <c r="BF2411" s="14"/>
      <c r="BG2411" s="14"/>
      <c r="BH2411" s="14">
        <f t="shared" si="6445"/>
        <v>0</v>
      </c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>
        <v>0</v>
      </c>
      <c r="BS2411" s="14">
        <v>0</v>
      </c>
      <c r="BT2411" s="14">
        <v>7619</v>
      </c>
      <c r="BU2411" s="14">
        <v>7419</v>
      </c>
      <c r="BV2411" s="14">
        <v>4155</v>
      </c>
      <c r="BW2411" s="14">
        <f t="shared" si="6412"/>
        <v>2250</v>
      </c>
      <c r="BX2411" s="14">
        <v>750</v>
      </c>
      <c r="BY2411" s="14">
        <v>750</v>
      </c>
      <c r="BZ2411" s="14">
        <v>750</v>
      </c>
      <c r="CA2411" s="14">
        <f t="shared" si="6414"/>
        <v>6405</v>
      </c>
      <c r="CB2411" s="122">
        <f t="shared" si="6425"/>
        <v>86.332389809947429</v>
      </c>
    </row>
    <row r="2412" spans="1:80" ht="22.5" x14ac:dyDescent="0.25">
      <c r="A2412" s="4" t="s">
        <v>928</v>
      </c>
      <c r="B2412" s="4" t="s">
        <v>88</v>
      </c>
      <c r="C2412" s="4" t="s">
        <v>1213</v>
      </c>
      <c r="D2412" s="79" t="s">
        <v>1214</v>
      </c>
      <c r="E2412" s="89">
        <v>6139</v>
      </c>
      <c r="F2412" s="79" t="s">
        <v>1222</v>
      </c>
      <c r="G2412" s="75" t="s">
        <v>1906</v>
      </c>
      <c r="H2412" s="13" t="s">
        <v>65</v>
      </c>
      <c r="I2412" s="14">
        <v>7000</v>
      </c>
      <c r="J2412" s="14">
        <f t="shared" si="6413"/>
        <v>7000</v>
      </c>
      <c r="K2412" s="14">
        <v>7000</v>
      </c>
      <c r="L2412" s="14">
        <f t="shared" si="6416"/>
        <v>0</v>
      </c>
      <c r="M2412" s="14">
        <v>0</v>
      </c>
      <c r="N2412" s="14">
        <v>0</v>
      </c>
      <c r="O2412" s="14">
        <v>0</v>
      </c>
      <c r="P2412" s="14">
        <v>0</v>
      </c>
      <c r="Q2412" s="14">
        <v>0</v>
      </c>
      <c r="R2412" s="14">
        <v>0</v>
      </c>
      <c r="S2412" s="14"/>
      <c r="T2412" s="14"/>
      <c r="U2412" s="14"/>
      <c r="V2412" s="14"/>
      <c r="W2412" s="14"/>
      <c r="X2412" s="14">
        <f t="shared" si="6443"/>
        <v>0</v>
      </c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>
        <v>0</v>
      </c>
      <c r="AI2412" s="14">
        <v>0</v>
      </c>
      <c r="AJ2412" s="14">
        <v>0</v>
      </c>
      <c r="AK2412" s="14"/>
      <c r="AL2412" s="14"/>
      <c r="AM2412" s="14"/>
      <c r="AN2412" s="14"/>
      <c r="AO2412" s="14"/>
      <c r="AP2412" s="14">
        <f t="shared" si="6444"/>
        <v>0</v>
      </c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>
        <v>0</v>
      </c>
      <c r="BA2412" s="14">
        <v>0</v>
      </c>
      <c r="BB2412" s="14">
        <v>0</v>
      </c>
      <c r="BC2412" s="14"/>
      <c r="BD2412" s="14"/>
      <c r="BE2412" s="14"/>
      <c r="BF2412" s="14"/>
      <c r="BG2412" s="14"/>
      <c r="BH2412" s="14">
        <f t="shared" si="6445"/>
        <v>0</v>
      </c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>
        <v>0</v>
      </c>
      <c r="BS2412" s="14">
        <v>0</v>
      </c>
      <c r="BT2412" s="14">
        <v>7000</v>
      </c>
      <c r="BU2412" s="14">
        <v>7000</v>
      </c>
      <c r="BV2412" s="14">
        <v>3894</v>
      </c>
      <c r="BW2412" s="14">
        <f t="shared" si="6412"/>
        <v>3106</v>
      </c>
      <c r="BX2412" s="14">
        <v>1200</v>
      </c>
      <c r="BY2412" s="14">
        <v>986</v>
      </c>
      <c r="BZ2412" s="14">
        <v>920</v>
      </c>
      <c r="CA2412" s="14">
        <f t="shared" si="6414"/>
        <v>7000</v>
      </c>
      <c r="CB2412" s="122">
        <f t="shared" si="6425"/>
        <v>100</v>
      </c>
    </row>
    <row r="2413" spans="1:80" ht="22.5" x14ac:dyDescent="0.25">
      <c r="A2413" s="1" t="s">
        <v>1</v>
      </c>
      <c r="B2413" s="1" t="s">
        <v>1</v>
      </c>
      <c r="C2413" s="1" t="s">
        <v>1</v>
      </c>
      <c r="D2413" s="78" t="s">
        <v>1</v>
      </c>
      <c r="E2413" s="78" t="s">
        <v>1</v>
      </c>
      <c r="F2413" s="78" t="s">
        <v>1</v>
      </c>
      <c r="G2413" s="2" t="s">
        <v>1</v>
      </c>
      <c r="H2413" s="10" t="s">
        <v>77</v>
      </c>
      <c r="I2413" s="11">
        <f>SUM(I2414)</f>
        <v>39050</v>
      </c>
      <c r="J2413" s="11">
        <f t="shared" si="6413"/>
        <v>38000</v>
      </c>
      <c r="K2413" s="11">
        <f t="shared" ref="K2413:Q2413" si="6463">SUM(K2414)</f>
        <v>30000</v>
      </c>
      <c r="L2413" s="11">
        <f t="shared" si="6416"/>
        <v>8000</v>
      </c>
      <c r="M2413" s="11">
        <f t="shared" si="6463"/>
        <v>7000</v>
      </c>
      <c r="N2413" s="11">
        <f t="shared" si="6463"/>
        <v>0</v>
      </c>
      <c r="O2413" s="11">
        <f t="shared" si="6463"/>
        <v>1000</v>
      </c>
      <c r="P2413" s="11">
        <f t="shared" si="6463"/>
        <v>0</v>
      </c>
      <c r="Q2413" s="11">
        <f t="shared" si="6463"/>
        <v>0</v>
      </c>
      <c r="R2413" s="11">
        <f t="shared" ref="R2413:AG2413" si="6464">SUM(R2414)</f>
        <v>7000</v>
      </c>
      <c r="S2413" s="11">
        <f t="shared" si="6464"/>
        <v>0</v>
      </c>
      <c r="T2413" s="11">
        <f t="shared" si="6464"/>
        <v>0</v>
      </c>
      <c r="U2413" s="11">
        <f t="shared" si="6464"/>
        <v>0</v>
      </c>
      <c r="V2413" s="11">
        <f t="shared" si="6464"/>
        <v>0</v>
      </c>
      <c r="W2413" s="11">
        <f t="shared" si="6464"/>
        <v>0</v>
      </c>
      <c r="X2413" s="11">
        <f t="shared" si="6464"/>
        <v>7000</v>
      </c>
      <c r="Y2413" s="11">
        <f t="shared" si="6464"/>
        <v>2000</v>
      </c>
      <c r="Z2413" s="11">
        <f t="shared" si="6464"/>
        <v>0</v>
      </c>
      <c r="AA2413" s="11">
        <f t="shared" si="6464"/>
        <v>2000</v>
      </c>
      <c r="AB2413" s="11">
        <f t="shared" si="6464"/>
        <v>0</v>
      </c>
      <c r="AC2413" s="11">
        <f t="shared" si="6464"/>
        <v>0</v>
      </c>
      <c r="AD2413" s="11">
        <f t="shared" si="6464"/>
        <v>0</v>
      </c>
      <c r="AE2413" s="11">
        <f t="shared" si="6464"/>
        <v>0</v>
      </c>
      <c r="AF2413" s="11">
        <f t="shared" si="6464"/>
        <v>0</v>
      </c>
      <c r="AG2413" s="11">
        <f t="shared" si="6464"/>
        <v>0</v>
      </c>
      <c r="AH2413" s="11">
        <v>4000</v>
      </c>
      <c r="AI2413" s="11">
        <v>3000</v>
      </c>
      <c r="AJ2413" s="11">
        <f t="shared" ref="AJ2413:AY2413" si="6465">SUM(AJ2414)</f>
        <v>0</v>
      </c>
      <c r="AK2413" s="11">
        <f t="shared" si="6465"/>
        <v>0</v>
      </c>
      <c r="AL2413" s="11">
        <f t="shared" si="6465"/>
        <v>0</v>
      </c>
      <c r="AM2413" s="11">
        <f t="shared" si="6465"/>
        <v>0</v>
      </c>
      <c r="AN2413" s="11">
        <f t="shared" si="6465"/>
        <v>0</v>
      </c>
      <c r="AO2413" s="11">
        <f t="shared" si="6465"/>
        <v>0</v>
      </c>
      <c r="AP2413" s="11">
        <f t="shared" si="6465"/>
        <v>0</v>
      </c>
      <c r="AQ2413" s="11">
        <f t="shared" si="6465"/>
        <v>0</v>
      </c>
      <c r="AR2413" s="11">
        <f t="shared" si="6465"/>
        <v>0</v>
      </c>
      <c r="AS2413" s="11">
        <f t="shared" si="6465"/>
        <v>0</v>
      </c>
      <c r="AT2413" s="11">
        <f t="shared" si="6465"/>
        <v>0</v>
      </c>
      <c r="AU2413" s="11">
        <f t="shared" si="6465"/>
        <v>0</v>
      </c>
      <c r="AV2413" s="11">
        <f t="shared" si="6465"/>
        <v>0</v>
      </c>
      <c r="AW2413" s="11">
        <f t="shared" si="6465"/>
        <v>0</v>
      </c>
      <c r="AX2413" s="11">
        <f t="shared" si="6465"/>
        <v>0</v>
      </c>
      <c r="AY2413" s="11">
        <f t="shared" si="6465"/>
        <v>0</v>
      </c>
      <c r="AZ2413" s="11">
        <v>0</v>
      </c>
      <c r="BA2413" s="11">
        <v>0</v>
      </c>
      <c r="BB2413" s="11">
        <f t="shared" ref="BB2413:BQ2413" si="6466">SUM(BB2414)</f>
        <v>1000</v>
      </c>
      <c r="BC2413" s="11">
        <f t="shared" si="6466"/>
        <v>0</v>
      </c>
      <c r="BD2413" s="11">
        <f t="shared" si="6466"/>
        <v>0</v>
      </c>
      <c r="BE2413" s="11">
        <f t="shared" si="6466"/>
        <v>0</v>
      </c>
      <c r="BF2413" s="11">
        <f t="shared" si="6466"/>
        <v>0</v>
      </c>
      <c r="BG2413" s="11">
        <f t="shared" si="6466"/>
        <v>0</v>
      </c>
      <c r="BH2413" s="11">
        <f t="shared" si="6466"/>
        <v>1000</v>
      </c>
      <c r="BI2413" s="11">
        <f t="shared" si="6466"/>
        <v>0</v>
      </c>
      <c r="BJ2413" s="11">
        <f t="shared" si="6466"/>
        <v>0</v>
      </c>
      <c r="BK2413" s="11">
        <f t="shared" si="6466"/>
        <v>1000</v>
      </c>
      <c r="BL2413" s="11">
        <f t="shared" si="6466"/>
        <v>0</v>
      </c>
      <c r="BM2413" s="11">
        <f t="shared" si="6466"/>
        <v>0</v>
      </c>
      <c r="BN2413" s="11">
        <f t="shared" si="6466"/>
        <v>0</v>
      </c>
      <c r="BO2413" s="11">
        <f t="shared" si="6466"/>
        <v>0</v>
      </c>
      <c r="BP2413" s="11">
        <f t="shared" si="6466"/>
        <v>0</v>
      </c>
      <c r="BQ2413" s="11">
        <f t="shared" si="6466"/>
        <v>0</v>
      </c>
      <c r="BR2413" s="11">
        <v>1000</v>
      </c>
      <c r="BS2413" s="11">
        <v>0</v>
      </c>
      <c r="BT2413" s="11">
        <f t="shared" ref="BT2413:BZ2413" si="6467">SUM(BT2414)</f>
        <v>85000</v>
      </c>
      <c r="BU2413" s="11">
        <f t="shared" si="6467"/>
        <v>77000</v>
      </c>
      <c r="BV2413" s="11">
        <f t="shared" si="6467"/>
        <v>52251</v>
      </c>
      <c r="BW2413" s="11">
        <f t="shared" si="6467"/>
        <v>23438</v>
      </c>
      <c r="BX2413" s="11">
        <f t="shared" si="6467"/>
        <v>23438</v>
      </c>
      <c r="BY2413" s="11">
        <f t="shared" si="6467"/>
        <v>0</v>
      </c>
      <c r="BZ2413" s="11">
        <f t="shared" si="6467"/>
        <v>0</v>
      </c>
      <c r="CA2413" s="11">
        <f t="shared" si="6414"/>
        <v>75689</v>
      </c>
      <c r="CB2413" s="123">
        <f t="shared" si="6425"/>
        <v>98.297402597402595</v>
      </c>
    </row>
    <row r="2414" spans="1:80" x14ac:dyDescent="0.25">
      <c r="A2414" s="4" t="s">
        <v>928</v>
      </c>
      <c r="B2414" s="4" t="s">
        <v>88</v>
      </c>
      <c r="C2414" s="4" t="s">
        <v>1213</v>
      </c>
      <c r="D2414" s="79" t="s">
        <v>1214</v>
      </c>
      <c r="E2414" s="78" t="s">
        <v>78</v>
      </c>
      <c r="F2414" s="78" t="s">
        <v>1</v>
      </c>
      <c r="G2414" s="2" t="s">
        <v>1</v>
      </c>
      <c r="H2414" s="2" t="s">
        <v>79</v>
      </c>
      <c r="I2414" s="12">
        <f>SUM(I2415:I2416)</f>
        <v>39050</v>
      </c>
      <c r="J2414" s="12">
        <f t="shared" si="6413"/>
        <v>38000</v>
      </c>
      <c r="K2414" s="12">
        <f t="shared" ref="K2414" si="6468">SUM(K2415:K2416)</f>
        <v>30000</v>
      </c>
      <c r="L2414" s="12">
        <f t="shared" si="6416"/>
        <v>8000</v>
      </c>
      <c r="M2414" s="12">
        <f t="shared" ref="M2414:Q2414" si="6469">SUM(M2415:M2416)</f>
        <v>7000</v>
      </c>
      <c r="N2414" s="12">
        <f t="shared" si="6469"/>
        <v>0</v>
      </c>
      <c r="O2414" s="12">
        <f t="shared" si="6469"/>
        <v>1000</v>
      </c>
      <c r="P2414" s="12">
        <f t="shared" si="6469"/>
        <v>0</v>
      </c>
      <c r="Q2414" s="12">
        <f t="shared" si="6469"/>
        <v>0</v>
      </c>
      <c r="R2414" s="12">
        <f t="shared" ref="R2414:AG2414" si="6470">SUM(R2415:R2416)</f>
        <v>7000</v>
      </c>
      <c r="S2414" s="12">
        <f t="shared" si="6470"/>
        <v>0</v>
      </c>
      <c r="T2414" s="12">
        <f t="shared" si="6470"/>
        <v>0</v>
      </c>
      <c r="U2414" s="12">
        <f t="shared" si="6470"/>
        <v>0</v>
      </c>
      <c r="V2414" s="12">
        <f t="shared" si="6470"/>
        <v>0</v>
      </c>
      <c r="W2414" s="12">
        <f t="shared" si="6470"/>
        <v>0</v>
      </c>
      <c r="X2414" s="12">
        <f t="shared" ref="X2414" si="6471">SUM(X2415:X2416)</f>
        <v>7000</v>
      </c>
      <c r="Y2414" s="12">
        <f t="shared" si="6470"/>
        <v>2000</v>
      </c>
      <c r="Z2414" s="12">
        <f t="shared" si="6470"/>
        <v>0</v>
      </c>
      <c r="AA2414" s="12">
        <f t="shared" si="6470"/>
        <v>2000</v>
      </c>
      <c r="AB2414" s="12">
        <f t="shared" si="6470"/>
        <v>0</v>
      </c>
      <c r="AC2414" s="12">
        <f t="shared" si="6470"/>
        <v>0</v>
      </c>
      <c r="AD2414" s="12">
        <f t="shared" si="6470"/>
        <v>0</v>
      </c>
      <c r="AE2414" s="12">
        <f t="shared" si="6470"/>
        <v>0</v>
      </c>
      <c r="AF2414" s="12">
        <f t="shared" si="6470"/>
        <v>0</v>
      </c>
      <c r="AG2414" s="12">
        <f t="shared" si="6470"/>
        <v>0</v>
      </c>
      <c r="AH2414" s="12">
        <v>4000</v>
      </c>
      <c r="AI2414" s="12">
        <v>3000</v>
      </c>
      <c r="AJ2414" s="12">
        <f t="shared" ref="AJ2414:AY2414" si="6472">SUM(AJ2415:AJ2416)</f>
        <v>0</v>
      </c>
      <c r="AK2414" s="12">
        <f t="shared" si="6472"/>
        <v>0</v>
      </c>
      <c r="AL2414" s="12">
        <f t="shared" si="6472"/>
        <v>0</v>
      </c>
      <c r="AM2414" s="12">
        <f t="shared" si="6472"/>
        <v>0</v>
      </c>
      <c r="AN2414" s="12">
        <f t="shared" si="6472"/>
        <v>0</v>
      </c>
      <c r="AO2414" s="12">
        <f t="shared" si="6472"/>
        <v>0</v>
      </c>
      <c r="AP2414" s="12">
        <f t="shared" ref="AP2414" si="6473">SUM(AP2415:AP2416)</f>
        <v>0</v>
      </c>
      <c r="AQ2414" s="12">
        <f t="shared" si="6472"/>
        <v>0</v>
      </c>
      <c r="AR2414" s="12">
        <f t="shared" si="6472"/>
        <v>0</v>
      </c>
      <c r="AS2414" s="12">
        <f t="shared" si="6472"/>
        <v>0</v>
      </c>
      <c r="AT2414" s="12">
        <f t="shared" si="6472"/>
        <v>0</v>
      </c>
      <c r="AU2414" s="12">
        <f t="shared" si="6472"/>
        <v>0</v>
      </c>
      <c r="AV2414" s="12">
        <f t="shared" si="6472"/>
        <v>0</v>
      </c>
      <c r="AW2414" s="12">
        <f t="shared" si="6472"/>
        <v>0</v>
      </c>
      <c r="AX2414" s="12">
        <f t="shared" si="6472"/>
        <v>0</v>
      </c>
      <c r="AY2414" s="12">
        <f t="shared" si="6472"/>
        <v>0</v>
      </c>
      <c r="AZ2414" s="12">
        <v>0</v>
      </c>
      <c r="BA2414" s="12">
        <v>0</v>
      </c>
      <c r="BB2414" s="12">
        <f t="shared" ref="BB2414:BQ2414" si="6474">SUM(BB2415:BB2416)</f>
        <v>1000</v>
      </c>
      <c r="BC2414" s="12">
        <f t="shared" si="6474"/>
        <v>0</v>
      </c>
      <c r="BD2414" s="12">
        <f t="shared" si="6474"/>
        <v>0</v>
      </c>
      <c r="BE2414" s="12">
        <f t="shared" si="6474"/>
        <v>0</v>
      </c>
      <c r="BF2414" s="12">
        <f t="shared" si="6474"/>
        <v>0</v>
      </c>
      <c r="BG2414" s="12">
        <f t="shared" si="6474"/>
        <v>0</v>
      </c>
      <c r="BH2414" s="12">
        <f t="shared" ref="BH2414" si="6475">SUM(BH2415:BH2416)</f>
        <v>1000</v>
      </c>
      <c r="BI2414" s="12">
        <f t="shared" si="6474"/>
        <v>0</v>
      </c>
      <c r="BJ2414" s="12">
        <f t="shared" si="6474"/>
        <v>0</v>
      </c>
      <c r="BK2414" s="12">
        <f t="shared" si="6474"/>
        <v>1000</v>
      </c>
      <c r="BL2414" s="12">
        <f t="shared" si="6474"/>
        <v>0</v>
      </c>
      <c r="BM2414" s="12">
        <f t="shared" si="6474"/>
        <v>0</v>
      </c>
      <c r="BN2414" s="12">
        <f t="shared" si="6474"/>
        <v>0</v>
      </c>
      <c r="BO2414" s="12">
        <f t="shared" si="6474"/>
        <v>0</v>
      </c>
      <c r="BP2414" s="12">
        <f t="shared" si="6474"/>
        <v>0</v>
      </c>
      <c r="BQ2414" s="12">
        <f t="shared" si="6474"/>
        <v>0</v>
      </c>
      <c r="BR2414" s="12">
        <v>1000</v>
      </c>
      <c r="BS2414" s="12">
        <v>0</v>
      </c>
      <c r="BT2414" s="12">
        <f t="shared" ref="BT2414:BZ2414" si="6476">SUM(BT2415:BT2416)</f>
        <v>85000</v>
      </c>
      <c r="BU2414" s="12">
        <f t="shared" si="6476"/>
        <v>77000</v>
      </c>
      <c r="BV2414" s="12">
        <f t="shared" si="6476"/>
        <v>52251</v>
      </c>
      <c r="BW2414" s="12">
        <f t="shared" si="6476"/>
        <v>23438</v>
      </c>
      <c r="BX2414" s="12">
        <f t="shared" si="6476"/>
        <v>23438</v>
      </c>
      <c r="BY2414" s="12">
        <f t="shared" si="6476"/>
        <v>0</v>
      </c>
      <c r="BZ2414" s="12">
        <f t="shared" si="6476"/>
        <v>0</v>
      </c>
      <c r="CA2414" s="12">
        <f t="shared" si="6414"/>
        <v>75689</v>
      </c>
      <c r="CB2414" s="124">
        <f t="shared" si="6425"/>
        <v>98.297402597402595</v>
      </c>
    </row>
    <row r="2415" spans="1:80" x14ac:dyDescent="0.25">
      <c r="A2415" s="4" t="s">
        <v>928</v>
      </c>
      <c r="B2415" s="4" t="s">
        <v>88</v>
      </c>
      <c r="C2415" s="4" t="s">
        <v>1213</v>
      </c>
      <c r="D2415" s="79" t="s">
        <v>1214</v>
      </c>
      <c r="E2415" s="89">
        <v>8213</v>
      </c>
      <c r="F2415" s="79"/>
      <c r="G2415" s="75" t="s">
        <v>1906</v>
      </c>
      <c r="H2415" s="13" t="s">
        <v>81</v>
      </c>
      <c r="I2415" s="14">
        <v>27050</v>
      </c>
      <c r="J2415" s="14">
        <f t="shared" si="6413"/>
        <v>26000</v>
      </c>
      <c r="K2415" s="14">
        <v>20000</v>
      </c>
      <c r="L2415" s="14">
        <f t="shared" si="6416"/>
        <v>6000</v>
      </c>
      <c r="M2415" s="14">
        <v>5000</v>
      </c>
      <c r="N2415" s="14">
        <v>0</v>
      </c>
      <c r="O2415" s="14">
        <v>1000</v>
      </c>
      <c r="P2415" s="14">
        <v>0</v>
      </c>
      <c r="Q2415" s="14">
        <v>0</v>
      </c>
      <c r="R2415" s="14">
        <v>5000</v>
      </c>
      <c r="S2415" s="14"/>
      <c r="T2415" s="14"/>
      <c r="U2415" s="14"/>
      <c r="V2415" s="14"/>
      <c r="W2415" s="14"/>
      <c r="X2415" s="14">
        <f t="shared" si="6443"/>
        <v>5000</v>
      </c>
      <c r="Y2415" s="14"/>
      <c r="Z2415" s="14"/>
      <c r="AA2415" s="14">
        <v>2000</v>
      </c>
      <c r="AB2415" s="14"/>
      <c r="AC2415" s="14"/>
      <c r="AD2415" s="14"/>
      <c r="AE2415" s="14"/>
      <c r="AF2415" s="14"/>
      <c r="AG2415" s="14"/>
      <c r="AH2415" s="14">
        <v>2000</v>
      </c>
      <c r="AI2415" s="14">
        <v>3000</v>
      </c>
      <c r="AJ2415" s="14">
        <v>0</v>
      </c>
      <c r="AK2415" s="14"/>
      <c r="AL2415" s="14"/>
      <c r="AM2415" s="14"/>
      <c r="AN2415" s="14"/>
      <c r="AO2415" s="14"/>
      <c r="AP2415" s="14">
        <f t="shared" si="6444"/>
        <v>0</v>
      </c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>
        <v>0</v>
      </c>
      <c r="BA2415" s="14">
        <v>0</v>
      </c>
      <c r="BB2415" s="14">
        <v>1000</v>
      </c>
      <c r="BC2415" s="14"/>
      <c r="BD2415" s="14"/>
      <c r="BE2415" s="14"/>
      <c r="BF2415" s="14"/>
      <c r="BG2415" s="14"/>
      <c r="BH2415" s="14">
        <f t="shared" si="6445"/>
        <v>1000</v>
      </c>
      <c r="BI2415" s="14"/>
      <c r="BJ2415" s="14"/>
      <c r="BK2415" s="14">
        <v>1000</v>
      </c>
      <c r="BL2415" s="14"/>
      <c r="BM2415" s="14"/>
      <c r="BN2415" s="14"/>
      <c r="BO2415" s="14"/>
      <c r="BP2415" s="14"/>
      <c r="BQ2415" s="14"/>
      <c r="BR2415" s="14">
        <v>1000</v>
      </c>
      <c r="BS2415" s="14">
        <v>0</v>
      </c>
      <c r="BT2415" s="14">
        <v>33000</v>
      </c>
      <c r="BU2415" s="14">
        <v>27000</v>
      </c>
      <c r="BV2415" s="14">
        <v>21750</v>
      </c>
      <c r="BW2415" s="14">
        <f t="shared" si="6412"/>
        <v>4875</v>
      </c>
      <c r="BX2415" s="14">
        <v>4875</v>
      </c>
      <c r="BY2415" s="14"/>
      <c r="BZ2415" s="14"/>
      <c r="CA2415" s="14">
        <f t="shared" si="6414"/>
        <v>26625</v>
      </c>
      <c r="CB2415" s="122">
        <f t="shared" si="6425"/>
        <v>98.611111111111114</v>
      </c>
    </row>
    <row r="2416" spans="1:80" x14ac:dyDescent="0.25">
      <c r="A2416" s="4" t="s">
        <v>928</v>
      </c>
      <c r="B2416" s="4" t="s">
        <v>88</v>
      </c>
      <c r="C2416" s="4" t="s">
        <v>1213</v>
      </c>
      <c r="D2416" s="79" t="s">
        <v>1214</v>
      </c>
      <c r="E2416" s="89">
        <v>8216</v>
      </c>
      <c r="F2416" s="79"/>
      <c r="G2416" s="75" t="s">
        <v>1906</v>
      </c>
      <c r="H2416" s="13" t="s">
        <v>319</v>
      </c>
      <c r="I2416" s="14">
        <v>12000</v>
      </c>
      <c r="J2416" s="14">
        <f t="shared" si="6413"/>
        <v>12000</v>
      </c>
      <c r="K2416" s="14">
        <v>10000</v>
      </c>
      <c r="L2416" s="14">
        <f t="shared" si="6416"/>
        <v>2000</v>
      </c>
      <c r="M2416" s="14">
        <v>2000</v>
      </c>
      <c r="N2416" s="14">
        <v>0</v>
      </c>
      <c r="O2416" s="14">
        <v>0</v>
      </c>
      <c r="P2416" s="14">
        <v>0</v>
      </c>
      <c r="Q2416" s="14">
        <v>0</v>
      </c>
      <c r="R2416" s="14">
        <v>2000</v>
      </c>
      <c r="S2416" s="14"/>
      <c r="T2416" s="14"/>
      <c r="U2416" s="14"/>
      <c r="V2416" s="14"/>
      <c r="W2416" s="14"/>
      <c r="X2416" s="14">
        <f t="shared" si="6443"/>
        <v>2000</v>
      </c>
      <c r="Y2416" s="14">
        <v>2000</v>
      </c>
      <c r="Z2416" s="14"/>
      <c r="AA2416" s="14"/>
      <c r="AB2416" s="14"/>
      <c r="AC2416" s="14"/>
      <c r="AD2416" s="14"/>
      <c r="AE2416" s="14"/>
      <c r="AF2416" s="14"/>
      <c r="AG2416" s="14"/>
      <c r="AH2416" s="14">
        <v>2000</v>
      </c>
      <c r="AI2416" s="14">
        <v>0</v>
      </c>
      <c r="AJ2416" s="14">
        <v>0</v>
      </c>
      <c r="AK2416" s="14"/>
      <c r="AL2416" s="14"/>
      <c r="AM2416" s="14"/>
      <c r="AN2416" s="14"/>
      <c r="AO2416" s="14"/>
      <c r="AP2416" s="14">
        <f t="shared" si="6444"/>
        <v>0</v>
      </c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>
        <v>0</v>
      </c>
      <c r="BA2416" s="14">
        <v>0</v>
      </c>
      <c r="BB2416" s="14">
        <v>0</v>
      </c>
      <c r="BC2416" s="14"/>
      <c r="BD2416" s="14"/>
      <c r="BE2416" s="14"/>
      <c r="BF2416" s="14"/>
      <c r="BG2416" s="14"/>
      <c r="BH2416" s="14">
        <f t="shared" si="6445"/>
        <v>0</v>
      </c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>
        <v>0</v>
      </c>
      <c r="BS2416" s="14">
        <v>0</v>
      </c>
      <c r="BT2416" s="14">
        <v>52000</v>
      </c>
      <c r="BU2416" s="14">
        <v>50000</v>
      </c>
      <c r="BV2416" s="14">
        <v>30501</v>
      </c>
      <c r="BW2416" s="14">
        <f t="shared" si="6412"/>
        <v>18563</v>
      </c>
      <c r="BX2416" s="14">
        <v>18563</v>
      </c>
      <c r="BY2416" s="14"/>
      <c r="BZ2416" s="14"/>
      <c r="CA2416" s="14">
        <f t="shared" si="6414"/>
        <v>49064</v>
      </c>
      <c r="CB2416" s="122">
        <f t="shared" si="6425"/>
        <v>98.128</v>
      </c>
    </row>
    <row r="2417" spans="1:80" x14ac:dyDescent="0.25">
      <c r="A2417" s="13" t="s">
        <v>1</v>
      </c>
      <c r="B2417" s="13" t="s">
        <v>1</v>
      </c>
      <c r="C2417" s="13" t="s">
        <v>1</v>
      </c>
      <c r="D2417" s="74" t="s">
        <v>1</v>
      </c>
      <c r="E2417" s="74" t="s">
        <v>1</v>
      </c>
      <c r="F2417" s="74" t="s">
        <v>1</v>
      </c>
      <c r="G2417" s="13" t="s">
        <v>1</v>
      </c>
      <c r="H2417" s="10" t="s">
        <v>1223</v>
      </c>
      <c r="I2417" s="11">
        <f>SUM(I2390,I2413)</f>
        <v>2798706</v>
      </c>
      <c r="J2417" s="11">
        <f t="shared" si="6413"/>
        <v>3111225</v>
      </c>
      <c r="K2417" s="11">
        <f t="shared" ref="K2417" si="6477">SUM(K2390,K2413)</f>
        <v>2967975</v>
      </c>
      <c r="L2417" s="11">
        <f t="shared" si="6416"/>
        <v>143250</v>
      </c>
      <c r="M2417" s="11">
        <f t="shared" ref="M2417:Q2417" si="6478">SUM(M2390,M2413)</f>
        <v>125950</v>
      </c>
      <c r="N2417" s="11">
        <f t="shared" si="6478"/>
        <v>3000</v>
      </c>
      <c r="O2417" s="11">
        <f t="shared" si="6478"/>
        <v>14300</v>
      </c>
      <c r="P2417" s="11">
        <f t="shared" si="6478"/>
        <v>0</v>
      </c>
      <c r="Q2417" s="11">
        <f t="shared" si="6478"/>
        <v>0</v>
      </c>
      <c r="R2417" s="11">
        <f t="shared" ref="R2417:AG2417" si="6479">SUM(R2390,R2413)</f>
        <v>125950</v>
      </c>
      <c r="S2417" s="11">
        <f t="shared" si="6479"/>
        <v>0</v>
      </c>
      <c r="T2417" s="11">
        <f t="shared" si="6479"/>
        <v>0</v>
      </c>
      <c r="U2417" s="11">
        <f t="shared" si="6479"/>
        <v>0</v>
      </c>
      <c r="V2417" s="11">
        <f t="shared" si="6479"/>
        <v>0</v>
      </c>
      <c r="W2417" s="11">
        <f t="shared" si="6479"/>
        <v>0</v>
      </c>
      <c r="X2417" s="11">
        <f t="shared" si="6479"/>
        <v>125950</v>
      </c>
      <c r="Y2417" s="11">
        <f t="shared" si="6479"/>
        <v>2200</v>
      </c>
      <c r="Z2417" s="11">
        <f t="shared" si="6479"/>
        <v>0</v>
      </c>
      <c r="AA2417" s="11">
        <f t="shared" si="6479"/>
        <v>14150</v>
      </c>
      <c r="AB2417" s="11">
        <f t="shared" si="6479"/>
        <v>0</v>
      </c>
      <c r="AC2417" s="11">
        <f t="shared" si="6479"/>
        <v>0</v>
      </c>
      <c r="AD2417" s="11">
        <f t="shared" si="6479"/>
        <v>26449</v>
      </c>
      <c r="AE2417" s="11">
        <f t="shared" si="6479"/>
        <v>0</v>
      </c>
      <c r="AF2417" s="11">
        <f t="shared" si="6479"/>
        <v>11451</v>
      </c>
      <c r="AG2417" s="11">
        <f t="shared" si="6479"/>
        <v>0</v>
      </c>
      <c r="AH2417" s="11">
        <v>54250</v>
      </c>
      <c r="AI2417" s="11">
        <v>71700</v>
      </c>
      <c r="AJ2417" s="11">
        <f t="shared" ref="AJ2417:AY2417" si="6480">SUM(AJ2390,AJ2413)</f>
        <v>3000</v>
      </c>
      <c r="AK2417" s="11">
        <f t="shared" si="6480"/>
        <v>0</v>
      </c>
      <c r="AL2417" s="11">
        <f t="shared" si="6480"/>
        <v>0</v>
      </c>
      <c r="AM2417" s="11">
        <f t="shared" si="6480"/>
        <v>0</v>
      </c>
      <c r="AN2417" s="11">
        <f t="shared" si="6480"/>
        <v>0</v>
      </c>
      <c r="AO2417" s="11">
        <f t="shared" si="6480"/>
        <v>0</v>
      </c>
      <c r="AP2417" s="11">
        <f t="shared" si="6480"/>
        <v>3000</v>
      </c>
      <c r="AQ2417" s="11">
        <f t="shared" si="6480"/>
        <v>0</v>
      </c>
      <c r="AR2417" s="11">
        <f t="shared" si="6480"/>
        <v>0</v>
      </c>
      <c r="AS2417" s="11">
        <f t="shared" si="6480"/>
        <v>0</v>
      </c>
      <c r="AT2417" s="11">
        <f t="shared" si="6480"/>
        <v>0</v>
      </c>
      <c r="AU2417" s="11">
        <f t="shared" si="6480"/>
        <v>0</v>
      </c>
      <c r="AV2417" s="11">
        <f t="shared" si="6480"/>
        <v>0</v>
      </c>
      <c r="AW2417" s="11">
        <f t="shared" si="6480"/>
        <v>0</v>
      </c>
      <c r="AX2417" s="11">
        <f t="shared" si="6480"/>
        <v>0</v>
      </c>
      <c r="AY2417" s="11">
        <f t="shared" si="6480"/>
        <v>0</v>
      </c>
      <c r="AZ2417" s="11">
        <v>0</v>
      </c>
      <c r="BA2417" s="11">
        <v>3000</v>
      </c>
      <c r="BB2417" s="11">
        <f t="shared" ref="BB2417:BQ2417" si="6481">SUM(BB2390,BB2413)</f>
        <v>14300</v>
      </c>
      <c r="BC2417" s="11">
        <f t="shared" si="6481"/>
        <v>2531</v>
      </c>
      <c r="BD2417" s="11">
        <f t="shared" si="6481"/>
        <v>0</v>
      </c>
      <c r="BE2417" s="11">
        <f t="shared" si="6481"/>
        <v>0</v>
      </c>
      <c r="BF2417" s="11">
        <f t="shared" si="6481"/>
        <v>0</v>
      </c>
      <c r="BG2417" s="11">
        <f t="shared" si="6481"/>
        <v>0</v>
      </c>
      <c r="BH2417" s="11">
        <f t="shared" si="6481"/>
        <v>16831</v>
      </c>
      <c r="BI2417" s="11">
        <f t="shared" si="6481"/>
        <v>3760</v>
      </c>
      <c r="BJ2417" s="11">
        <f t="shared" si="6481"/>
        <v>0</v>
      </c>
      <c r="BK2417" s="11">
        <f t="shared" si="6481"/>
        <v>3531</v>
      </c>
      <c r="BL2417" s="11">
        <f t="shared" si="6481"/>
        <v>0</v>
      </c>
      <c r="BM2417" s="11">
        <f t="shared" si="6481"/>
        <v>3701</v>
      </c>
      <c r="BN2417" s="11">
        <f t="shared" si="6481"/>
        <v>0</v>
      </c>
      <c r="BO2417" s="11">
        <f t="shared" si="6481"/>
        <v>0</v>
      </c>
      <c r="BP2417" s="11">
        <f t="shared" si="6481"/>
        <v>0</v>
      </c>
      <c r="BQ2417" s="11">
        <f t="shared" si="6481"/>
        <v>0</v>
      </c>
      <c r="BR2417" s="11">
        <v>10992</v>
      </c>
      <c r="BS2417" s="11">
        <v>5839</v>
      </c>
      <c r="BT2417" s="11">
        <f t="shared" ref="BT2417:BZ2417" si="6482">SUM(BT2390,BT2413)</f>
        <v>3354262</v>
      </c>
      <c r="BU2417" s="11">
        <f t="shared" si="6482"/>
        <v>3215527</v>
      </c>
      <c r="BV2417" s="11">
        <f t="shared" si="6482"/>
        <v>1814571</v>
      </c>
      <c r="BW2417" s="11">
        <f t="shared" si="6482"/>
        <v>650268</v>
      </c>
      <c r="BX2417" s="11">
        <f t="shared" si="6482"/>
        <v>296051</v>
      </c>
      <c r="BY2417" s="11">
        <f t="shared" si="6482"/>
        <v>275483</v>
      </c>
      <c r="BZ2417" s="11">
        <f t="shared" si="6482"/>
        <v>78734</v>
      </c>
      <c r="CA2417" s="11">
        <f t="shared" si="6414"/>
        <v>2464839</v>
      </c>
      <c r="CB2417" s="123">
        <f t="shared" si="6425"/>
        <v>76.654277821333793</v>
      </c>
    </row>
    <row r="2418" spans="1:80" ht="15.75" thickBot="1" x14ac:dyDescent="0.3">
      <c r="A2418" s="13" t="s">
        <v>1</v>
      </c>
      <c r="B2418" s="13" t="s">
        <v>1</v>
      </c>
      <c r="C2418" s="13" t="s">
        <v>1</v>
      </c>
      <c r="D2418" s="74" t="s">
        <v>1</v>
      </c>
      <c r="E2418" s="74" t="s">
        <v>1</v>
      </c>
      <c r="F2418" s="74" t="s">
        <v>1</v>
      </c>
      <c r="G2418" s="13" t="s">
        <v>1</v>
      </c>
      <c r="H2418" s="2" t="s">
        <v>83</v>
      </c>
      <c r="I2418" s="12">
        <v>61</v>
      </c>
      <c r="J2418" s="12">
        <f t="shared" si="6413"/>
        <v>66</v>
      </c>
      <c r="K2418" s="12">
        <v>66</v>
      </c>
      <c r="L2418" s="13"/>
      <c r="M2418" s="13" t="s">
        <v>1</v>
      </c>
      <c r="N2418" s="13" t="s">
        <v>1</v>
      </c>
      <c r="O2418" s="13" t="s">
        <v>1</v>
      </c>
      <c r="P2418" s="27"/>
      <c r="Q2418" s="13" t="s">
        <v>1</v>
      </c>
      <c r="R2418" s="13" t="s">
        <v>1</v>
      </c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>
        <v>0</v>
      </c>
      <c r="AI2418" s="13">
        <v>0</v>
      </c>
      <c r="AJ2418" s="13" t="s">
        <v>1</v>
      </c>
      <c r="AK2418" s="13"/>
      <c r="AL2418" s="13"/>
      <c r="AM2418" s="13"/>
      <c r="AN2418" s="13"/>
      <c r="AO2418" s="13"/>
      <c r="AP2418" s="13"/>
      <c r="AQ2418" s="13"/>
      <c r="AR2418" s="13"/>
      <c r="AS2418" s="13"/>
      <c r="AT2418" s="13"/>
      <c r="AU2418" s="13"/>
      <c r="AV2418" s="13"/>
      <c r="AW2418" s="13"/>
      <c r="AX2418" s="13"/>
      <c r="AY2418" s="13"/>
      <c r="AZ2418" s="13">
        <v>0</v>
      </c>
      <c r="BA2418" s="13">
        <v>0</v>
      </c>
      <c r="BB2418" s="13" t="s">
        <v>1</v>
      </c>
      <c r="BC2418" s="13"/>
      <c r="BD2418" s="13"/>
      <c r="BE2418" s="13"/>
      <c r="BF2418" s="13"/>
      <c r="BG2418" s="13"/>
      <c r="BH2418" s="13"/>
      <c r="BI2418" s="13"/>
      <c r="BJ2418" s="13"/>
      <c r="BK2418" s="13"/>
      <c r="BL2418" s="13"/>
      <c r="BM2418" s="13"/>
      <c r="BN2418" s="13"/>
      <c r="BO2418" s="13"/>
      <c r="BP2418" s="13"/>
      <c r="BQ2418" s="13"/>
      <c r="BR2418" s="13">
        <v>0</v>
      </c>
      <c r="BS2418" s="13">
        <v>0</v>
      </c>
      <c r="BT2418" s="12">
        <v>66</v>
      </c>
      <c r="BU2418" s="12">
        <v>66</v>
      </c>
      <c r="BV2418" s="12"/>
      <c r="BW2418" s="12">
        <f t="shared" si="6412"/>
        <v>0</v>
      </c>
      <c r="BX2418" s="12"/>
      <c r="BY2418" s="12"/>
      <c r="BZ2418" s="12"/>
      <c r="CA2418" s="12">
        <f t="shared" si="6414"/>
        <v>0</v>
      </c>
      <c r="CB2418" s="124"/>
    </row>
    <row r="2419" spans="1:80" ht="69.75" customHeight="1" thickBot="1" x14ac:dyDescent="0.3">
      <c r="A2419" s="133" t="s">
        <v>1</v>
      </c>
      <c r="B2419" s="133" t="s">
        <v>1</v>
      </c>
      <c r="C2419" s="133" t="s">
        <v>1</v>
      </c>
      <c r="D2419" s="135" t="s">
        <v>1</v>
      </c>
      <c r="E2419" s="135" t="s">
        <v>1</v>
      </c>
      <c r="F2419" s="135" t="s">
        <v>1</v>
      </c>
      <c r="G2419" s="137" t="s">
        <v>1</v>
      </c>
      <c r="H2419" s="5" t="s">
        <v>84</v>
      </c>
      <c r="I2419" s="5" t="s">
        <v>11</v>
      </c>
      <c r="J2419" s="5" t="s">
        <v>1809</v>
      </c>
      <c r="K2419" s="5" t="s">
        <v>12</v>
      </c>
      <c r="L2419" s="5" t="s">
        <v>13</v>
      </c>
      <c r="M2419" s="5" t="s">
        <v>14</v>
      </c>
      <c r="N2419" s="5" t="s">
        <v>15</v>
      </c>
      <c r="O2419" s="5" t="s">
        <v>16</v>
      </c>
      <c r="P2419" s="5" t="s">
        <v>17</v>
      </c>
      <c r="Q2419" s="5" t="s">
        <v>18</v>
      </c>
      <c r="R2419" s="71" t="s">
        <v>14</v>
      </c>
      <c r="S2419" s="71" t="s">
        <v>1843</v>
      </c>
      <c r="T2419" s="71" t="s">
        <v>1797</v>
      </c>
      <c r="U2419" s="71" t="s">
        <v>1832</v>
      </c>
      <c r="V2419" s="71" t="s">
        <v>1833</v>
      </c>
      <c r="W2419" s="71" t="s">
        <v>1834</v>
      </c>
      <c r="X2419" s="71" t="s">
        <v>1847</v>
      </c>
      <c r="Y2419" s="71" t="s">
        <v>1844</v>
      </c>
      <c r="Z2419" s="71" t="s">
        <v>1835</v>
      </c>
      <c r="AA2419" s="71" t="s">
        <v>1836</v>
      </c>
      <c r="AB2419" s="71" t="s">
        <v>1837</v>
      </c>
      <c r="AC2419" s="71" t="s">
        <v>1838</v>
      </c>
      <c r="AD2419" s="71" t="s">
        <v>1839</v>
      </c>
      <c r="AE2419" s="71" t="s">
        <v>1840</v>
      </c>
      <c r="AF2419" s="71" t="s">
        <v>1845</v>
      </c>
      <c r="AG2419" s="71" t="s">
        <v>1846</v>
      </c>
      <c r="AH2419" s="71" t="s">
        <v>1841</v>
      </c>
      <c r="AI2419" s="71" t="s">
        <v>1842</v>
      </c>
      <c r="AJ2419" s="72" t="s">
        <v>15</v>
      </c>
      <c r="AK2419" s="72" t="s">
        <v>1843</v>
      </c>
      <c r="AL2419" s="72" t="s">
        <v>1797</v>
      </c>
      <c r="AM2419" s="72" t="s">
        <v>1832</v>
      </c>
      <c r="AN2419" s="72" t="s">
        <v>1833</v>
      </c>
      <c r="AO2419" s="72" t="s">
        <v>1834</v>
      </c>
      <c r="AP2419" s="72" t="s">
        <v>1848</v>
      </c>
      <c r="AQ2419" s="72" t="s">
        <v>1844</v>
      </c>
      <c r="AR2419" s="72" t="s">
        <v>1835</v>
      </c>
      <c r="AS2419" s="72" t="s">
        <v>1836</v>
      </c>
      <c r="AT2419" s="72" t="s">
        <v>1837</v>
      </c>
      <c r="AU2419" s="72" t="s">
        <v>1838</v>
      </c>
      <c r="AV2419" s="72" t="s">
        <v>1839</v>
      </c>
      <c r="AW2419" s="72" t="s">
        <v>1840</v>
      </c>
      <c r="AX2419" s="72" t="s">
        <v>1845</v>
      </c>
      <c r="AY2419" s="72" t="s">
        <v>1846</v>
      </c>
      <c r="AZ2419" s="72" t="s">
        <v>1841</v>
      </c>
      <c r="BA2419" s="72" t="s">
        <v>1842</v>
      </c>
      <c r="BB2419" s="73" t="s">
        <v>16</v>
      </c>
      <c r="BC2419" s="73" t="s">
        <v>1843</v>
      </c>
      <c r="BD2419" s="73" t="s">
        <v>1797</v>
      </c>
      <c r="BE2419" s="73" t="s">
        <v>1832</v>
      </c>
      <c r="BF2419" s="73" t="s">
        <v>1833</v>
      </c>
      <c r="BG2419" s="73" t="s">
        <v>1834</v>
      </c>
      <c r="BH2419" s="73" t="s">
        <v>1849</v>
      </c>
      <c r="BI2419" s="73" t="s">
        <v>1844</v>
      </c>
      <c r="BJ2419" s="73" t="s">
        <v>1835</v>
      </c>
      <c r="BK2419" s="73" t="s">
        <v>1836</v>
      </c>
      <c r="BL2419" s="73" t="s">
        <v>1837</v>
      </c>
      <c r="BM2419" s="73" t="s">
        <v>1838</v>
      </c>
      <c r="BN2419" s="73" t="s">
        <v>1839</v>
      </c>
      <c r="BO2419" s="73" t="s">
        <v>1840</v>
      </c>
      <c r="BP2419" s="73" t="s">
        <v>1845</v>
      </c>
      <c r="BQ2419" s="73" t="s">
        <v>1846</v>
      </c>
      <c r="BR2419" s="73" t="s">
        <v>1841</v>
      </c>
      <c r="BS2419" s="73" t="s">
        <v>1842</v>
      </c>
      <c r="BT2419" s="5" t="s">
        <v>1911</v>
      </c>
      <c r="BU2419" s="5" t="s">
        <v>1942</v>
      </c>
      <c r="BV2419" s="5" t="s">
        <v>1943</v>
      </c>
      <c r="BW2419" s="5" t="s">
        <v>1944</v>
      </c>
      <c r="BX2419" s="5" t="s">
        <v>1945</v>
      </c>
      <c r="BY2419" s="5" t="s">
        <v>1946</v>
      </c>
      <c r="BZ2419" s="5" t="s">
        <v>1947</v>
      </c>
      <c r="CA2419" s="5" t="s">
        <v>1948</v>
      </c>
      <c r="CB2419" s="120" t="s">
        <v>1916</v>
      </c>
    </row>
    <row r="2420" spans="1:80" x14ac:dyDescent="0.25">
      <c r="A2420" s="134"/>
      <c r="B2420" s="134"/>
      <c r="C2420" s="134"/>
      <c r="D2420" s="136"/>
      <c r="E2420" s="136"/>
      <c r="F2420" s="136"/>
      <c r="G2420" s="138"/>
      <c r="H2420" s="15" t="s">
        <v>1</v>
      </c>
      <c r="I2420" s="9" t="s">
        <v>19</v>
      </c>
      <c r="J2420" s="9">
        <v>1</v>
      </c>
      <c r="K2420" s="9" t="s">
        <v>20</v>
      </c>
      <c r="L2420" s="9" t="s">
        <v>21</v>
      </c>
      <c r="M2420" s="9" t="s">
        <v>22</v>
      </c>
      <c r="N2420" s="9" t="s">
        <v>23</v>
      </c>
      <c r="O2420" s="9" t="s">
        <v>24</v>
      </c>
      <c r="P2420" s="9" t="s">
        <v>25</v>
      </c>
      <c r="Q2420" s="9" t="s">
        <v>26</v>
      </c>
      <c r="R2420" s="9">
        <v>1</v>
      </c>
      <c r="S2420" s="9">
        <v>2</v>
      </c>
      <c r="T2420" s="9">
        <v>3</v>
      </c>
      <c r="U2420" s="9">
        <v>4</v>
      </c>
      <c r="V2420" s="9">
        <v>5</v>
      </c>
      <c r="W2420" s="9">
        <v>6</v>
      </c>
      <c r="X2420" s="9">
        <v>7</v>
      </c>
      <c r="Y2420" s="9">
        <v>8</v>
      </c>
      <c r="Z2420" s="9">
        <v>9</v>
      </c>
      <c r="AA2420" s="9">
        <v>10</v>
      </c>
      <c r="AB2420" s="9">
        <v>11</v>
      </c>
      <c r="AC2420" s="9">
        <v>12</v>
      </c>
      <c r="AD2420" s="9">
        <v>13</v>
      </c>
      <c r="AE2420" s="9">
        <v>14</v>
      </c>
      <c r="AF2420" s="9">
        <v>15</v>
      </c>
      <c r="AG2420" s="9">
        <v>16</v>
      </c>
      <c r="AH2420" s="9">
        <v>20</v>
      </c>
      <c r="AI2420" s="9">
        <v>21</v>
      </c>
      <c r="AJ2420" s="9">
        <v>1</v>
      </c>
      <c r="AK2420" s="9">
        <v>2</v>
      </c>
      <c r="AL2420" s="9">
        <v>3</v>
      </c>
      <c r="AM2420" s="9">
        <v>4</v>
      </c>
      <c r="AN2420" s="9">
        <v>5</v>
      </c>
      <c r="AO2420" s="9">
        <v>6</v>
      </c>
      <c r="AP2420" s="9">
        <v>7</v>
      </c>
      <c r="AQ2420" s="9">
        <v>8</v>
      </c>
      <c r="AR2420" s="9">
        <v>9</v>
      </c>
      <c r="AS2420" s="9">
        <v>10</v>
      </c>
      <c r="AT2420" s="9">
        <v>11</v>
      </c>
      <c r="AU2420" s="9">
        <v>12</v>
      </c>
      <c r="AV2420" s="9">
        <v>13</v>
      </c>
      <c r="AW2420" s="9">
        <v>14</v>
      </c>
      <c r="AX2420" s="9">
        <v>15</v>
      </c>
      <c r="AY2420" s="9">
        <v>16</v>
      </c>
      <c r="AZ2420" s="9">
        <v>20</v>
      </c>
      <c r="BA2420" s="9">
        <v>21</v>
      </c>
      <c r="BB2420" s="9">
        <v>1</v>
      </c>
      <c r="BC2420" s="9">
        <v>2</v>
      </c>
      <c r="BD2420" s="9">
        <v>3</v>
      </c>
      <c r="BE2420" s="9">
        <v>4</v>
      </c>
      <c r="BF2420" s="9">
        <v>5</v>
      </c>
      <c r="BG2420" s="9">
        <v>6</v>
      </c>
      <c r="BH2420" s="9">
        <v>7</v>
      </c>
      <c r="BI2420" s="9">
        <v>8</v>
      </c>
      <c r="BJ2420" s="9">
        <v>9</v>
      </c>
      <c r="BK2420" s="9">
        <v>10</v>
      </c>
      <c r="BL2420" s="9">
        <v>11</v>
      </c>
      <c r="BM2420" s="9">
        <v>12</v>
      </c>
      <c r="BN2420" s="9">
        <v>13</v>
      </c>
      <c r="BO2420" s="9">
        <v>14</v>
      </c>
      <c r="BP2420" s="9">
        <v>15</v>
      </c>
      <c r="BQ2420" s="9">
        <v>16</v>
      </c>
      <c r="BR2420" s="9">
        <v>20</v>
      </c>
      <c r="BS2420" s="9">
        <v>21</v>
      </c>
      <c r="BT2420" s="9">
        <v>1</v>
      </c>
      <c r="BU2420" s="9">
        <v>2</v>
      </c>
      <c r="BV2420" s="9">
        <v>3</v>
      </c>
      <c r="BW2420" s="9" t="s">
        <v>1798</v>
      </c>
      <c r="BX2420" s="9">
        <v>5</v>
      </c>
      <c r="BY2420" s="9">
        <v>6</v>
      </c>
      <c r="BZ2420" s="9">
        <v>7</v>
      </c>
      <c r="CA2420" s="9" t="s">
        <v>1917</v>
      </c>
      <c r="CB2420" s="121">
        <v>9</v>
      </c>
    </row>
    <row r="2421" spans="1:80" x14ac:dyDescent="0.25">
      <c r="A2421" s="134"/>
      <c r="B2421" s="134"/>
      <c r="C2421" s="134"/>
      <c r="D2421" s="136"/>
      <c r="E2421" s="136"/>
      <c r="F2421" s="136"/>
      <c r="G2421" s="138"/>
      <c r="H2421" s="16" t="s">
        <v>1015</v>
      </c>
      <c r="I2421" s="17">
        <f>SUM(I2417)</f>
        <v>2798706</v>
      </c>
      <c r="J2421" s="17">
        <f t="shared" ref="J2421:J2422" si="6483">SUM(K2421,L2421,P2421,Q2421)</f>
        <v>3111225</v>
      </c>
      <c r="K2421" s="17">
        <f t="shared" ref="K2421" si="6484">SUM(K2417)</f>
        <v>2967975</v>
      </c>
      <c r="L2421" s="17">
        <f t="shared" ref="L2421:L2422" si="6485">SUM(M2421:O2421)</f>
        <v>143250</v>
      </c>
      <c r="M2421" s="17">
        <f t="shared" ref="M2421:Q2421" si="6486">SUM(M2417)</f>
        <v>125950</v>
      </c>
      <c r="N2421" s="17">
        <f t="shared" si="6486"/>
        <v>3000</v>
      </c>
      <c r="O2421" s="17">
        <f t="shared" si="6486"/>
        <v>14300</v>
      </c>
      <c r="P2421" s="17">
        <f t="shared" si="6486"/>
        <v>0</v>
      </c>
      <c r="Q2421" s="17">
        <f t="shared" si="6486"/>
        <v>0</v>
      </c>
      <c r="R2421" s="17">
        <f t="shared" ref="R2421:AG2421" si="6487">SUM(R2417)</f>
        <v>125950</v>
      </c>
      <c r="S2421" s="17">
        <f t="shared" si="6487"/>
        <v>0</v>
      </c>
      <c r="T2421" s="17">
        <f t="shared" si="6487"/>
        <v>0</v>
      </c>
      <c r="U2421" s="17">
        <f t="shared" si="6487"/>
        <v>0</v>
      </c>
      <c r="V2421" s="17">
        <f t="shared" si="6487"/>
        <v>0</v>
      </c>
      <c r="W2421" s="17">
        <f t="shared" si="6487"/>
        <v>0</v>
      </c>
      <c r="X2421" s="17">
        <f t="shared" ref="X2421" si="6488">SUM(X2417)</f>
        <v>125950</v>
      </c>
      <c r="Y2421" s="17">
        <f t="shared" si="6487"/>
        <v>2200</v>
      </c>
      <c r="Z2421" s="17">
        <f t="shared" si="6487"/>
        <v>0</v>
      </c>
      <c r="AA2421" s="17">
        <f t="shared" si="6487"/>
        <v>14150</v>
      </c>
      <c r="AB2421" s="17">
        <f t="shared" si="6487"/>
        <v>0</v>
      </c>
      <c r="AC2421" s="17">
        <f t="shared" si="6487"/>
        <v>0</v>
      </c>
      <c r="AD2421" s="17">
        <f t="shared" si="6487"/>
        <v>26449</v>
      </c>
      <c r="AE2421" s="17">
        <f t="shared" si="6487"/>
        <v>0</v>
      </c>
      <c r="AF2421" s="17">
        <f t="shared" si="6487"/>
        <v>11451</v>
      </c>
      <c r="AG2421" s="17">
        <f t="shared" si="6487"/>
        <v>0</v>
      </c>
      <c r="AH2421" s="17">
        <v>54250</v>
      </c>
      <c r="AI2421" s="17">
        <v>71700</v>
      </c>
      <c r="AJ2421" s="17">
        <f t="shared" ref="AJ2421:AY2421" si="6489">SUM(AJ2417)</f>
        <v>3000</v>
      </c>
      <c r="AK2421" s="17">
        <f t="shared" si="6489"/>
        <v>0</v>
      </c>
      <c r="AL2421" s="17">
        <f t="shared" si="6489"/>
        <v>0</v>
      </c>
      <c r="AM2421" s="17">
        <f t="shared" si="6489"/>
        <v>0</v>
      </c>
      <c r="AN2421" s="17">
        <f t="shared" si="6489"/>
        <v>0</v>
      </c>
      <c r="AO2421" s="17">
        <f t="shared" si="6489"/>
        <v>0</v>
      </c>
      <c r="AP2421" s="17">
        <f t="shared" ref="AP2421" si="6490">SUM(AP2417)</f>
        <v>3000</v>
      </c>
      <c r="AQ2421" s="17">
        <f t="shared" si="6489"/>
        <v>0</v>
      </c>
      <c r="AR2421" s="17">
        <f t="shared" si="6489"/>
        <v>0</v>
      </c>
      <c r="AS2421" s="17">
        <f t="shared" si="6489"/>
        <v>0</v>
      </c>
      <c r="AT2421" s="17">
        <f t="shared" si="6489"/>
        <v>0</v>
      </c>
      <c r="AU2421" s="17">
        <f t="shared" si="6489"/>
        <v>0</v>
      </c>
      <c r="AV2421" s="17">
        <f t="shared" si="6489"/>
        <v>0</v>
      </c>
      <c r="AW2421" s="17">
        <f t="shared" si="6489"/>
        <v>0</v>
      </c>
      <c r="AX2421" s="17">
        <f t="shared" si="6489"/>
        <v>0</v>
      </c>
      <c r="AY2421" s="17">
        <f t="shared" si="6489"/>
        <v>0</v>
      </c>
      <c r="AZ2421" s="17">
        <v>0</v>
      </c>
      <c r="BA2421" s="17">
        <v>3000</v>
      </c>
      <c r="BB2421" s="17">
        <f t="shared" ref="BB2421:BQ2421" si="6491">SUM(BB2417)</f>
        <v>14300</v>
      </c>
      <c r="BC2421" s="17">
        <f t="shared" si="6491"/>
        <v>2531</v>
      </c>
      <c r="BD2421" s="17">
        <f t="shared" si="6491"/>
        <v>0</v>
      </c>
      <c r="BE2421" s="17">
        <f t="shared" si="6491"/>
        <v>0</v>
      </c>
      <c r="BF2421" s="17">
        <f t="shared" si="6491"/>
        <v>0</v>
      </c>
      <c r="BG2421" s="17">
        <f t="shared" si="6491"/>
        <v>0</v>
      </c>
      <c r="BH2421" s="17">
        <f t="shared" ref="BH2421" si="6492">SUM(BH2417)</f>
        <v>16831</v>
      </c>
      <c r="BI2421" s="17">
        <f t="shared" si="6491"/>
        <v>3760</v>
      </c>
      <c r="BJ2421" s="17">
        <f t="shared" si="6491"/>
        <v>0</v>
      </c>
      <c r="BK2421" s="17">
        <f t="shared" si="6491"/>
        <v>3531</v>
      </c>
      <c r="BL2421" s="17">
        <f t="shared" si="6491"/>
        <v>0</v>
      </c>
      <c r="BM2421" s="17">
        <f t="shared" si="6491"/>
        <v>3701</v>
      </c>
      <c r="BN2421" s="17">
        <f t="shared" si="6491"/>
        <v>0</v>
      </c>
      <c r="BO2421" s="17">
        <f t="shared" si="6491"/>
        <v>0</v>
      </c>
      <c r="BP2421" s="17">
        <f t="shared" si="6491"/>
        <v>0</v>
      </c>
      <c r="BQ2421" s="17">
        <f t="shared" si="6491"/>
        <v>0</v>
      </c>
      <c r="BR2421" s="17">
        <v>10992</v>
      </c>
      <c r="BS2421" s="17">
        <v>5839</v>
      </c>
      <c r="BT2421" s="17">
        <f t="shared" ref="BT2421:BW2421" si="6493">SUM(BT2417)</f>
        <v>3354262</v>
      </c>
      <c r="BU2421" s="17">
        <f t="shared" ref="BU2421:BV2421" si="6494">SUM(BU2417)</f>
        <v>3215527</v>
      </c>
      <c r="BV2421" s="17">
        <f t="shared" si="6494"/>
        <v>1814571</v>
      </c>
      <c r="BW2421" s="17">
        <f t="shared" si="6493"/>
        <v>650268</v>
      </c>
      <c r="BX2421" s="17">
        <f t="shared" ref="BX2421" si="6495">SUM(BX2417)</f>
        <v>296051</v>
      </c>
      <c r="BY2421" s="17">
        <f t="shared" ref="BY2421" si="6496">SUM(BY2417)</f>
        <v>275483</v>
      </c>
      <c r="BZ2421" s="17">
        <f t="shared" ref="BZ2421" si="6497">SUM(BZ2417)</f>
        <v>78734</v>
      </c>
      <c r="CA2421" s="17">
        <f>BV2421+BW2421</f>
        <v>2464839</v>
      </c>
      <c r="CB2421" s="125">
        <f>IF(BU2421=0,"-",CA2421/BU2421*100)</f>
        <v>76.654277821333793</v>
      </c>
    </row>
    <row r="2422" spans="1:80" x14ac:dyDescent="0.25">
      <c r="A2422" s="134"/>
      <c r="B2422" s="134"/>
      <c r="C2422" s="134"/>
      <c r="D2422" s="136"/>
      <c r="E2422" s="136"/>
      <c r="F2422" s="136"/>
      <c r="G2422" s="138"/>
      <c r="H2422" s="18" t="s">
        <v>86</v>
      </c>
      <c r="I2422" s="17">
        <f>SUM(I2421)</f>
        <v>2798706</v>
      </c>
      <c r="J2422" s="17">
        <f t="shared" si="6483"/>
        <v>3111225</v>
      </c>
      <c r="K2422" s="17">
        <f t="shared" ref="K2422" si="6498">SUM(K2421)</f>
        <v>2967975</v>
      </c>
      <c r="L2422" s="17">
        <f t="shared" si="6485"/>
        <v>143250</v>
      </c>
      <c r="M2422" s="17">
        <f t="shared" ref="M2422:Q2422" si="6499">SUM(M2421)</f>
        <v>125950</v>
      </c>
      <c r="N2422" s="17">
        <f t="shared" si="6499"/>
        <v>3000</v>
      </c>
      <c r="O2422" s="17">
        <f t="shared" si="6499"/>
        <v>14300</v>
      </c>
      <c r="P2422" s="17">
        <f t="shared" si="6499"/>
        <v>0</v>
      </c>
      <c r="Q2422" s="17">
        <f t="shared" si="6499"/>
        <v>0</v>
      </c>
      <c r="R2422" s="17">
        <f t="shared" ref="R2422:AG2422" si="6500">SUM(R2421)</f>
        <v>125950</v>
      </c>
      <c r="S2422" s="17">
        <f t="shared" si="6500"/>
        <v>0</v>
      </c>
      <c r="T2422" s="17">
        <f t="shared" si="6500"/>
        <v>0</v>
      </c>
      <c r="U2422" s="17">
        <f t="shared" si="6500"/>
        <v>0</v>
      </c>
      <c r="V2422" s="17">
        <f t="shared" si="6500"/>
        <v>0</v>
      </c>
      <c r="W2422" s="17">
        <f t="shared" si="6500"/>
        <v>0</v>
      </c>
      <c r="X2422" s="17">
        <f t="shared" ref="X2422" si="6501">SUM(X2421)</f>
        <v>125950</v>
      </c>
      <c r="Y2422" s="17">
        <f t="shared" si="6500"/>
        <v>2200</v>
      </c>
      <c r="Z2422" s="17">
        <f t="shared" si="6500"/>
        <v>0</v>
      </c>
      <c r="AA2422" s="17">
        <f t="shared" si="6500"/>
        <v>14150</v>
      </c>
      <c r="AB2422" s="17">
        <f t="shared" si="6500"/>
        <v>0</v>
      </c>
      <c r="AC2422" s="17">
        <f t="shared" si="6500"/>
        <v>0</v>
      </c>
      <c r="AD2422" s="17">
        <f t="shared" si="6500"/>
        <v>26449</v>
      </c>
      <c r="AE2422" s="17">
        <f t="shared" si="6500"/>
        <v>0</v>
      </c>
      <c r="AF2422" s="17">
        <f t="shared" si="6500"/>
        <v>11451</v>
      </c>
      <c r="AG2422" s="17">
        <f t="shared" si="6500"/>
        <v>0</v>
      </c>
      <c r="AH2422" s="17">
        <v>54250</v>
      </c>
      <c r="AI2422" s="17">
        <v>71700</v>
      </c>
      <c r="AJ2422" s="17">
        <f t="shared" ref="AJ2422:AY2422" si="6502">SUM(AJ2421)</f>
        <v>3000</v>
      </c>
      <c r="AK2422" s="17">
        <f t="shared" si="6502"/>
        <v>0</v>
      </c>
      <c r="AL2422" s="17">
        <f t="shared" si="6502"/>
        <v>0</v>
      </c>
      <c r="AM2422" s="17">
        <f t="shared" si="6502"/>
        <v>0</v>
      </c>
      <c r="AN2422" s="17">
        <f t="shared" si="6502"/>
        <v>0</v>
      </c>
      <c r="AO2422" s="17">
        <f t="shared" si="6502"/>
        <v>0</v>
      </c>
      <c r="AP2422" s="17">
        <f t="shared" ref="AP2422" si="6503">SUM(AP2421)</f>
        <v>3000</v>
      </c>
      <c r="AQ2422" s="17">
        <f t="shared" si="6502"/>
        <v>0</v>
      </c>
      <c r="AR2422" s="17">
        <f t="shared" si="6502"/>
        <v>0</v>
      </c>
      <c r="AS2422" s="17">
        <f t="shared" si="6502"/>
        <v>0</v>
      </c>
      <c r="AT2422" s="17">
        <f t="shared" si="6502"/>
        <v>0</v>
      </c>
      <c r="AU2422" s="17">
        <f t="shared" si="6502"/>
        <v>0</v>
      </c>
      <c r="AV2422" s="17">
        <f t="shared" si="6502"/>
        <v>0</v>
      </c>
      <c r="AW2422" s="17">
        <f t="shared" si="6502"/>
        <v>0</v>
      </c>
      <c r="AX2422" s="17">
        <f t="shared" si="6502"/>
        <v>0</v>
      </c>
      <c r="AY2422" s="17">
        <f t="shared" si="6502"/>
        <v>0</v>
      </c>
      <c r="AZ2422" s="17">
        <v>0</v>
      </c>
      <c r="BA2422" s="17">
        <v>3000</v>
      </c>
      <c r="BB2422" s="17">
        <f t="shared" ref="BB2422:BQ2422" si="6504">SUM(BB2421)</f>
        <v>14300</v>
      </c>
      <c r="BC2422" s="17">
        <f t="shared" si="6504"/>
        <v>2531</v>
      </c>
      <c r="BD2422" s="17">
        <f t="shared" si="6504"/>
        <v>0</v>
      </c>
      <c r="BE2422" s="17">
        <f t="shared" si="6504"/>
        <v>0</v>
      </c>
      <c r="BF2422" s="17">
        <f t="shared" si="6504"/>
        <v>0</v>
      </c>
      <c r="BG2422" s="17">
        <f t="shared" si="6504"/>
        <v>0</v>
      </c>
      <c r="BH2422" s="17">
        <f t="shared" ref="BH2422" si="6505">SUM(BH2421)</f>
        <v>16831</v>
      </c>
      <c r="BI2422" s="17">
        <f t="shared" si="6504"/>
        <v>3760</v>
      </c>
      <c r="BJ2422" s="17">
        <f t="shared" si="6504"/>
        <v>0</v>
      </c>
      <c r="BK2422" s="17">
        <f t="shared" si="6504"/>
        <v>3531</v>
      </c>
      <c r="BL2422" s="17">
        <f t="shared" si="6504"/>
        <v>0</v>
      </c>
      <c r="BM2422" s="17">
        <f t="shared" si="6504"/>
        <v>3701</v>
      </c>
      <c r="BN2422" s="17">
        <f t="shared" si="6504"/>
        <v>0</v>
      </c>
      <c r="BO2422" s="17">
        <f t="shared" si="6504"/>
        <v>0</v>
      </c>
      <c r="BP2422" s="17">
        <f t="shared" si="6504"/>
        <v>0</v>
      </c>
      <c r="BQ2422" s="17">
        <f t="shared" si="6504"/>
        <v>0</v>
      </c>
      <c r="BR2422" s="17">
        <v>10992</v>
      </c>
      <c r="BS2422" s="17">
        <v>5839</v>
      </c>
      <c r="BT2422" s="17">
        <f t="shared" ref="BT2422:BW2422" si="6506">SUM(BT2421)</f>
        <v>3354262</v>
      </c>
      <c r="BU2422" s="17">
        <f t="shared" ref="BU2422:BV2422" si="6507">SUM(BU2421)</f>
        <v>3215527</v>
      </c>
      <c r="BV2422" s="17">
        <f t="shared" si="6507"/>
        <v>1814571</v>
      </c>
      <c r="BW2422" s="17">
        <f t="shared" si="6506"/>
        <v>650268</v>
      </c>
      <c r="BX2422" s="17">
        <f t="shared" ref="BX2422" si="6508">SUM(BX2421)</f>
        <v>296051</v>
      </c>
      <c r="BY2422" s="17">
        <f t="shared" ref="BY2422" si="6509">SUM(BY2421)</f>
        <v>275483</v>
      </c>
      <c r="BZ2422" s="17">
        <f t="shared" ref="BZ2422" si="6510">SUM(BZ2421)</f>
        <v>78734</v>
      </c>
      <c r="CA2422" s="17">
        <f>BV2422+BW2422</f>
        <v>2464839</v>
      </c>
      <c r="CB2422" s="125">
        <f>IF(BU2422=0,"-",CA2422/BU2422*100)</f>
        <v>76.654277821333793</v>
      </c>
    </row>
    <row r="2423" spans="1:80" x14ac:dyDescent="0.25">
      <c r="A2423" s="139"/>
      <c r="B2423" s="139"/>
      <c r="C2423" s="139"/>
      <c r="D2423" s="140"/>
      <c r="E2423" s="140"/>
      <c r="F2423" s="140"/>
      <c r="G2423" s="141"/>
      <c r="X2423">
        <f t="shared" si="6443"/>
        <v>0</v>
      </c>
      <c r="AH2423">
        <v>0</v>
      </c>
      <c r="AI2423">
        <v>0</v>
      </c>
      <c r="AP2423">
        <f t="shared" si="6444"/>
        <v>0</v>
      </c>
      <c r="AZ2423">
        <v>0</v>
      </c>
      <c r="BA2423">
        <v>0</v>
      </c>
      <c r="BH2423">
        <f t="shared" si="6445"/>
        <v>0</v>
      </c>
      <c r="BR2423">
        <v>0</v>
      </c>
      <c r="BS2423">
        <v>0</v>
      </c>
      <c r="BU2423">
        <v>0</v>
      </c>
      <c r="BV2423">
        <v>0</v>
      </c>
      <c r="BW2423">
        <f t="shared" si="6412"/>
        <v>0</v>
      </c>
      <c r="CA2423">
        <f>BV2423+BW2423</f>
        <v>0</v>
      </c>
      <c r="CB2423" s="126" t="str">
        <f>IF(BU2423=0,"-",CA2423/BU2423*100)</f>
        <v>-</v>
      </c>
    </row>
    <row r="2424" spans="1:80" ht="15.75" thickBot="1" x14ac:dyDescent="0.3">
      <c r="A2424" s="13" t="s">
        <v>1</v>
      </c>
      <c r="B2424" s="13" t="s">
        <v>1</v>
      </c>
      <c r="C2424" s="13" t="s">
        <v>1</v>
      </c>
      <c r="D2424" s="74" t="s">
        <v>1</v>
      </c>
      <c r="E2424" s="74" t="s">
        <v>1</v>
      </c>
      <c r="F2424" s="74" t="s">
        <v>1</v>
      </c>
      <c r="G2424" s="13" t="s">
        <v>1</v>
      </c>
      <c r="H2424" s="19" t="s">
        <v>1</v>
      </c>
      <c r="I2424" s="19" t="s">
        <v>1</v>
      </c>
      <c r="J2424" s="19"/>
      <c r="K2424" s="19" t="s">
        <v>1</v>
      </c>
      <c r="L2424" s="19"/>
      <c r="M2424" s="19" t="s">
        <v>1</v>
      </c>
      <c r="N2424" s="19" t="s">
        <v>1</v>
      </c>
      <c r="O2424" s="19" t="s">
        <v>1</v>
      </c>
      <c r="P2424" s="31"/>
      <c r="Q2424" s="19" t="s">
        <v>1</v>
      </c>
      <c r="R2424" s="19" t="s">
        <v>1</v>
      </c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/>
      <c r="AF2424" s="19"/>
      <c r="AG2424" s="19"/>
      <c r="AH2424" s="19">
        <v>0</v>
      </c>
      <c r="AI2424" s="19">
        <v>0</v>
      </c>
      <c r="AJ2424" s="19" t="s">
        <v>1</v>
      </c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>
        <v>0</v>
      </c>
      <c r="BA2424" s="19">
        <v>0</v>
      </c>
      <c r="BB2424" s="19" t="s">
        <v>1</v>
      </c>
      <c r="BC2424" s="19"/>
      <c r="BD2424" s="19"/>
      <c r="BE2424" s="19"/>
      <c r="BF2424" s="19"/>
      <c r="BG2424" s="19"/>
      <c r="BH2424" s="19"/>
      <c r="BI2424" s="19"/>
      <c r="BJ2424" s="19"/>
      <c r="BK2424" s="19"/>
      <c r="BL2424" s="19"/>
      <c r="BM2424" s="19"/>
      <c r="BN2424" s="19"/>
      <c r="BO2424" s="19"/>
      <c r="BP2424" s="19"/>
      <c r="BQ2424" s="19"/>
      <c r="BR2424" s="19">
        <v>0</v>
      </c>
      <c r="BS2424" s="19">
        <v>0</v>
      </c>
      <c r="BT2424" s="19"/>
      <c r="BU2424" s="19"/>
      <c r="BV2424" s="19"/>
      <c r="BW2424" s="19">
        <f t="shared" si="6412"/>
        <v>0</v>
      </c>
      <c r="BX2424" s="19"/>
      <c r="BY2424" s="19"/>
      <c r="BZ2424" s="19"/>
      <c r="CA2424" s="19">
        <f>BV2424+BW2424</f>
        <v>0</v>
      </c>
      <c r="CB2424" s="127"/>
    </row>
    <row r="2425" spans="1:80" ht="69.75" customHeight="1" thickBot="1" x14ac:dyDescent="0.3">
      <c r="A2425" s="5" t="s">
        <v>4</v>
      </c>
      <c r="B2425" s="5" t="s">
        <v>5</v>
      </c>
      <c r="C2425" s="5" t="s">
        <v>6</v>
      </c>
      <c r="D2425" s="80" t="s">
        <v>1</v>
      </c>
      <c r="E2425" s="88" t="s">
        <v>7</v>
      </c>
      <c r="F2425" s="88" t="s">
        <v>8</v>
      </c>
      <c r="G2425" s="5" t="s">
        <v>9</v>
      </c>
      <c r="H2425" s="5" t="s">
        <v>10</v>
      </c>
      <c r="I2425" s="5" t="s">
        <v>11</v>
      </c>
      <c r="J2425" s="5" t="s">
        <v>1809</v>
      </c>
      <c r="K2425" s="5" t="s">
        <v>12</v>
      </c>
      <c r="L2425" s="5" t="s">
        <v>13</v>
      </c>
      <c r="M2425" s="5" t="s">
        <v>14</v>
      </c>
      <c r="N2425" s="5" t="s">
        <v>15</v>
      </c>
      <c r="O2425" s="5" t="s">
        <v>16</v>
      </c>
      <c r="P2425" s="5" t="s">
        <v>17</v>
      </c>
      <c r="Q2425" s="5" t="s">
        <v>18</v>
      </c>
      <c r="R2425" s="71" t="s">
        <v>14</v>
      </c>
      <c r="S2425" s="71" t="s">
        <v>1843</v>
      </c>
      <c r="T2425" s="71" t="s">
        <v>1797</v>
      </c>
      <c r="U2425" s="71" t="s">
        <v>1832</v>
      </c>
      <c r="V2425" s="71" t="s">
        <v>1833</v>
      </c>
      <c r="W2425" s="71" t="s">
        <v>1834</v>
      </c>
      <c r="X2425" s="71" t="s">
        <v>1847</v>
      </c>
      <c r="Y2425" s="71" t="s">
        <v>1844</v>
      </c>
      <c r="Z2425" s="71" t="s">
        <v>1835</v>
      </c>
      <c r="AA2425" s="71" t="s">
        <v>1836</v>
      </c>
      <c r="AB2425" s="71" t="s">
        <v>1837</v>
      </c>
      <c r="AC2425" s="71" t="s">
        <v>1838</v>
      </c>
      <c r="AD2425" s="71" t="s">
        <v>1839</v>
      </c>
      <c r="AE2425" s="71" t="s">
        <v>1840</v>
      </c>
      <c r="AF2425" s="71" t="s">
        <v>1845</v>
      </c>
      <c r="AG2425" s="71" t="s">
        <v>1846</v>
      </c>
      <c r="AH2425" s="71" t="s">
        <v>1841</v>
      </c>
      <c r="AI2425" s="71" t="s">
        <v>1842</v>
      </c>
      <c r="AJ2425" s="72" t="s">
        <v>15</v>
      </c>
      <c r="AK2425" s="72" t="s">
        <v>1843</v>
      </c>
      <c r="AL2425" s="72" t="s">
        <v>1797</v>
      </c>
      <c r="AM2425" s="72" t="s">
        <v>1832</v>
      </c>
      <c r="AN2425" s="72" t="s">
        <v>1833</v>
      </c>
      <c r="AO2425" s="72" t="s">
        <v>1834</v>
      </c>
      <c r="AP2425" s="72" t="s">
        <v>1848</v>
      </c>
      <c r="AQ2425" s="72" t="s">
        <v>1844</v>
      </c>
      <c r="AR2425" s="72" t="s">
        <v>1835</v>
      </c>
      <c r="AS2425" s="72" t="s">
        <v>1836</v>
      </c>
      <c r="AT2425" s="72" t="s">
        <v>1837</v>
      </c>
      <c r="AU2425" s="72" t="s">
        <v>1838</v>
      </c>
      <c r="AV2425" s="72" t="s">
        <v>1839</v>
      </c>
      <c r="AW2425" s="72" t="s">
        <v>1840</v>
      </c>
      <c r="AX2425" s="72" t="s">
        <v>1845</v>
      </c>
      <c r="AY2425" s="72" t="s">
        <v>1846</v>
      </c>
      <c r="AZ2425" s="72" t="s">
        <v>1841</v>
      </c>
      <c r="BA2425" s="72" t="s">
        <v>1842</v>
      </c>
      <c r="BB2425" s="73" t="s">
        <v>16</v>
      </c>
      <c r="BC2425" s="73" t="s">
        <v>1843</v>
      </c>
      <c r="BD2425" s="73" t="s">
        <v>1797</v>
      </c>
      <c r="BE2425" s="73" t="s">
        <v>1832</v>
      </c>
      <c r="BF2425" s="73" t="s">
        <v>1833</v>
      </c>
      <c r="BG2425" s="73" t="s">
        <v>1834</v>
      </c>
      <c r="BH2425" s="73" t="s">
        <v>1849</v>
      </c>
      <c r="BI2425" s="73" t="s">
        <v>1844</v>
      </c>
      <c r="BJ2425" s="73" t="s">
        <v>1835</v>
      </c>
      <c r="BK2425" s="73" t="s">
        <v>1836</v>
      </c>
      <c r="BL2425" s="73" t="s">
        <v>1837</v>
      </c>
      <c r="BM2425" s="73" t="s">
        <v>1838</v>
      </c>
      <c r="BN2425" s="73" t="s">
        <v>1839</v>
      </c>
      <c r="BO2425" s="73" t="s">
        <v>1840</v>
      </c>
      <c r="BP2425" s="73" t="s">
        <v>1845</v>
      </c>
      <c r="BQ2425" s="73" t="s">
        <v>1846</v>
      </c>
      <c r="BR2425" s="73" t="s">
        <v>1841</v>
      </c>
      <c r="BS2425" s="73" t="s">
        <v>1842</v>
      </c>
      <c r="BT2425" s="5" t="s">
        <v>1911</v>
      </c>
      <c r="BU2425" s="5" t="s">
        <v>1942</v>
      </c>
      <c r="BV2425" s="5" t="s">
        <v>1943</v>
      </c>
      <c r="BW2425" s="5" t="s">
        <v>1944</v>
      </c>
      <c r="BX2425" s="5" t="s">
        <v>1945</v>
      </c>
      <c r="BY2425" s="5" t="s">
        <v>1946</v>
      </c>
      <c r="BZ2425" s="5" t="s">
        <v>1947</v>
      </c>
      <c r="CA2425" s="5" t="s">
        <v>1948</v>
      </c>
      <c r="CB2425" s="120" t="s">
        <v>1916</v>
      </c>
    </row>
    <row r="2426" spans="1:80" x14ac:dyDescent="0.25">
      <c r="A2426" s="6" t="s">
        <v>1</v>
      </c>
      <c r="B2426" s="6" t="s">
        <v>1</v>
      </c>
      <c r="C2426" s="6" t="s">
        <v>1</v>
      </c>
      <c r="D2426" s="81" t="s">
        <v>1</v>
      </c>
      <c r="E2426" s="81" t="s">
        <v>1</v>
      </c>
      <c r="F2426" s="94" t="s">
        <v>1</v>
      </c>
      <c r="G2426" s="7" t="s">
        <v>1</v>
      </c>
      <c r="H2426" s="8" t="s">
        <v>1</v>
      </c>
      <c r="I2426" s="9" t="s">
        <v>19</v>
      </c>
      <c r="J2426" s="9">
        <v>1</v>
      </c>
      <c r="K2426" s="9" t="s">
        <v>20</v>
      </c>
      <c r="L2426" s="9" t="s">
        <v>21</v>
      </c>
      <c r="M2426" s="9" t="s">
        <v>22</v>
      </c>
      <c r="N2426" s="9" t="s">
        <v>23</v>
      </c>
      <c r="O2426" s="9" t="s">
        <v>24</v>
      </c>
      <c r="P2426" s="9" t="s">
        <v>25</v>
      </c>
      <c r="Q2426" s="9" t="s">
        <v>26</v>
      </c>
      <c r="R2426" s="9">
        <v>1</v>
      </c>
      <c r="S2426" s="9">
        <v>2</v>
      </c>
      <c r="T2426" s="9">
        <v>3</v>
      </c>
      <c r="U2426" s="9">
        <v>4</v>
      </c>
      <c r="V2426" s="9">
        <v>5</v>
      </c>
      <c r="W2426" s="9">
        <v>6</v>
      </c>
      <c r="X2426" s="9">
        <v>7</v>
      </c>
      <c r="Y2426" s="9">
        <v>8</v>
      </c>
      <c r="Z2426" s="9">
        <v>9</v>
      </c>
      <c r="AA2426" s="9">
        <v>10</v>
      </c>
      <c r="AB2426" s="9">
        <v>11</v>
      </c>
      <c r="AC2426" s="9">
        <v>12</v>
      </c>
      <c r="AD2426" s="9">
        <v>13</v>
      </c>
      <c r="AE2426" s="9">
        <v>14</v>
      </c>
      <c r="AF2426" s="9">
        <v>15</v>
      </c>
      <c r="AG2426" s="9">
        <v>16</v>
      </c>
      <c r="AH2426" s="9">
        <v>20</v>
      </c>
      <c r="AI2426" s="9">
        <v>21</v>
      </c>
      <c r="AJ2426" s="9">
        <v>1</v>
      </c>
      <c r="AK2426" s="9">
        <v>2</v>
      </c>
      <c r="AL2426" s="9">
        <v>3</v>
      </c>
      <c r="AM2426" s="9">
        <v>4</v>
      </c>
      <c r="AN2426" s="9">
        <v>5</v>
      </c>
      <c r="AO2426" s="9">
        <v>6</v>
      </c>
      <c r="AP2426" s="9">
        <v>7</v>
      </c>
      <c r="AQ2426" s="9">
        <v>8</v>
      </c>
      <c r="AR2426" s="9">
        <v>9</v>
      </c>
      <c r="AS2426" s="9">
        <v>10</v>
      </c>
      <c r="AT2426" s="9">
        <v>11</v>
      </c>
      <c r="AU2426" s="9">
        <v>12</v>
      </c>
      <c r="AV2426" s="9">
        <v>13</v>
      </c>
      <c r="AW2426" s="9">
        <v>14</v>
      </c>
      <c r="AX2426" s="9">
        <v>15</v>
      </c>
      <c r="AY2426" s="9">
        <v>16</v>
      </c>
      <c r="AZ2426" s="9">
        <v>20</v>
      </c>
      <c r="BA2426" s="9">
        <v>21</v>
      </c>
      <c r="BB2426" s="9">
        <v>1</v>
      </c>
      <c r="BC2426" s="9">
        <v>2</v>
      </c>
      <c r="BD2426" s="9">
        <v>3</v>
      </c>
      <c r="BE2426" s="9">
        <v>4</v>
      </c>
      <c r="BF2426" s="9">
        <v>5</v>
      </c>
      <c r="BG2426" s="9">
        <v>6</v>
      </c>
      <c r="BH2426" s="9">
        <v>7</v>
      </c>
      <c r="BI2426" s="9">
        <v>8</v>
      </c>
      <c r="BJ2426" s="9">
        <v>9</v>
      </c>
      <c r="BK2426" s="9">
        <v>10</v>
      </c>
      <c r="BL2426" s="9">
        <v>11</v>
      </c>
      <c r="BM2426" s="9">
        <v>12</v>
      </c>
      <c r="BN2426" s="9">
        <v>13</v>
      </c>
      <c r="BO2426" s="9">
        <v>14</v>
      </c>
      <c r="BP2426" s="9">
        <v>15</v>
      </c>
      <c r="BQ2426" s="9">
        <v>16</v>
      </c>
      <c r="BR2426" s="9">
        <v>20</v>
      </c>
      <c r="BS2426" s="9">
        <v>21</v>
      </c>
      <c r="BT2426" s="9">
        <v>1</v>
      </c>
      <c r="BU2426" s="9">
        <v>2</v>
      </c>
      <c r="BV2426" s="9">
        <v>3</v>
      </c>
      <c r="BW2426" s="9" t="s">
        <v>1798</v>
      </c>
      <c r="BX2426" s="9">
        <v>5</v>
      </c>
      <c r="BY2426" s="9">
        <v>6</v>
      </c>
      <c r="BZ2426" s="9">
        <v>7</v>
      </c>
      <c r="CA2426" s="9" t="s">
        <v>1917</v>
      </c>
      <c r="CB2426" s="121">
        <v>9</v>
      </c>
    </row>
    <row r="2427" spans="1:80" x14ac:dyDescent="0.25">
      <c r="A2427" s="1" t="s">
        <v>928</v>
      </c>
      <c r="B2427" s="1" t="s">
        <v>88</v>
      </c>
      <c r="C2427" s="4" t="s">
        <v>1224</v>
      </c>
      <c r="D2427" s="79" t="s">
        <v>1225</v>
      </c>
      <c r="E2427" s="78" t="s">
        <v>1</v>
      </c>
      <c r="F2427" s="78" t="s">
        <v>1</v>
      </c>
      <c r="G2427" s="2" t="s">
        <v>1</v>
      </c>
      <c r="H2427" s="2" t="s">
        <v>1226</v>
      </c>
      <c r="I2427" s="3" t="s">
        <v>1</v>
      </c>
      <c r="J2427" s="3">
        <f t="shared" ref="J2427:J2459" si="6511">SUM(K2427,L2427,P2427,Q2427)</f>
        <v>0</v>
      </c>
      <c r="K2427" s="3" t="s">
        <v>1</v>
      </c>
      <c r="L2427" s="3"/>
      <c r="M2427" s="3" t="s">
        <v>1</v>
      </c>
      <c r="N2427" s="3" t="s">
        <v>1</v>
      </c>
      <c r="O2427" s="3" t="s">
        <v>1</v>
      </c>
      <c r="P2427" s="26"/>
      <c r="Q2427" s="3" t="s">
        <v>1</v>
      </c>
      <c r="R2427" s="3" t="s">
        <v>1</v>
      </c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>
        <v>0</v>
      </c>
      <c r="AI2427" s="3">
        <v>0</v>
      </c>
      <c r="AJ2427" s="3" t="s">
        <v>1</v>
      </c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>
        <v>0</v>
      </c>
      <c r="BA2427" s="3">
        <v>0</v>
      </c>
      <c r="BB2427" s="3" t="s">
        <v>1</v>
      </c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"/>
      <c r="BP2427" s="3"/>
      <c r="BQ2427" s="3"/>
      <c r="BR2427" s="3">
        <v>0</v>
      </c>
      <c r="BS2427" s="3">
        <v>0</v>
      </c>
      <c r="BT2427" s="3">
        <v>0</v>
      </c>
      <c r="BU2427" s="3"/>
      <c r="BV2427" s="3"/>
      <c r="BW2427" s="3">
        <f t="shared" si="6412"/>
        <v>0</v>
      </c>
      <c r="BX2427" s="3"/>
      <c r="BY2427" s="3"/>
      <c r="BZ2427" s="3"/>
      <c r="CA2427" s="3">
        <f t="shared" ref="CA2427:CA2459" si="6512">BV2427+BW2427</f>
        <v>0</v>
      </c>
      <c r="CB2427" s="122"/>
    </row>
    <row r="2428" spans="1:80" ht="33.75" x14ac:dyDescent="0.25">
      <c r="A2428" s="1" t="s">
        <v>1</v>
      </c>
      <c r="B2428" s="1" t="s">
        <v>1</v>
      </c>
      <c r="C2428" s="1" t="s">
        <v>1</v>
      </c>
      <c r="D2428" s="78" t="s">
        <v>1</v>
      </c>
      <c r="E2428" s="78" t="s">
        <v>1</v>
      </c>
      <c r="F2428" s="78" t="s">
        <v>1</v>
      </c>
      <c r="G2428" s="2" t="s">
        <v>1</v>
      </c>
      <c r="H2428" s="10" t="s">
        <v>30</v>
      </c>
      <c r="I2428" s="11">
        <f>SUM(I2429,I2437,I2439)</f>
        <v>2795979</v>
      </c>
      <c r="J2428" s="11">
        <f t="shared" si="6511"/>
        <v>3042558</v>
      </c>
      <c r="K2428" s="11">
        <f t="shared" ref="K2428" si="6513">SUM(K2429,K2437,K2439)</f>
        <v>2961386</v>
      </c>
      <c r="L2428" s="11">
        <f t="shared" ref="L2428:L2458" si="6514">SUM(M2428:O2428)</f>
        <v>81172</v>
      </c>
      <c r="M2428" s="11">
        <f t="shared" ref="M2428:Q2428" si="6515">SUM(M2429,M2437,M2439)</f>
        <v>70172</v>
      </c>
      <c r="N2428" s="11">
        <f t="shared" si="6515"/>
        <v>0</v>
      </c>
      <c r="O2428" s="11">
        <f t="shared" si="6515"/>
        <v>11000</v>
      </c>
      <c r="P2428" s="11">
        <f t="shared" si="6515"/>
        <v>0</v>
      </c>
      <c r="Q2428" s="11">
        <f t="shared" si="6515"/>
        <v>0</v>
      </c>
      <c r="R2428" s="11">
        <f t="shared" ref="R2428:AG2428" si="6516">SUM(R2429,R2437,R2439)</f>
        <v>70172</v>
      </c>
      <c r="S2428" s="11">
        <f t="shared" si="6516"/>
        <v>0</v>
      </c>
      <c r="T2428" s="11">
        <f t="shared" si="6516"/>
        <v>0</v>
      </c>
      <c r="U2428" s="11">
        <f t="shared" si="6516"/>
        <v>0</v>
      </c>
      <c r="V2428" s="11">
        <f t="shared" si="6516"/>
        <v>0</v>
      </c>
      <c r="W2428" s="11">
        <f t="shared" si="6516"/>
        <v>0</v>
      </c>
      <c r="X2428" s="11">
        <f t="shared" ref="X2428" si="6517">SUM(X2429,X2437,X2439)</f>
        <v>70172</v>
      </c>
      <c r="Y2428" s="11">
        <f t="shared" si="6516"/>
        <v>1040</v>
      </c>
      <c r="Z2428" s="11">
        <f t="shared" si="6516"/>
        <v>4577</v>
      </c>
      <c r="AA2428" s="11">
        <f t="shared" si="6516"/>
        <v>3000</v>
      </c>
      <c r="AB2428" s="11">
        <f t="shared" si="6516"/>
        <v>3000</v>
      </c>
      <c r="AC2428" s="11">
        <f t="shared" si="6516"/>
        <v>0</v>
      </c>
      <c r="AD2428" s="11">
        <f t="shared" si="6516"/>
        <v>3377</v>
      </c>
      <c r="AE2428" s="11">
        <f t="shared" si="6516"/>
        <v>0</v>
      </c>
      <c r="AF2428" s="11">
        <f t="shared" si="6516"/>
        <v>0</v>
      </c>
      <c r="AG2428" s="11">
        <f t="shared" si="6516"/>
        <v>0</v>
      </c>
      <c r="AH2428" s="11">
        <v>14994</v>
      </c>
      <c r="AI2428" s="11">
        <v>55178</v>
      </c>
      <c r="AJ2428" s="11">
        <f t="shared" ref="AJ2428:AY2428" si="6518">SUM(AJ2429,AJ2437,AJ2439)</f>
        <v>0</v>
      </c>
      <c r="AK2428" s="11">
        <f t="shared" si="6518"/>
        <v>0</v>
      </c>
      <c r="AL2428" s="11">
        <f t="shared" si="6518"/>
        <v>0</v>
      </c>
      <c r="AM2428" s="11">
        <f t="shared" si="6518"/>
        <v>0</v>
      </c>
      <c r="AN2428" s="11">
        <f t="shared" si="6518"/>
        <v>0</v>
      </c>
      <c r="AO2428" s="11">
        <f t="shared" si="6518"/>
        <v>0</v>
      </c>
      <c r="AP2428" s="11">
        <f t="shared" ref="AP2428" si="6519">SUM(AP2429,AP2437,AP2439)</f>
        <v>0</v>
      </c>
      <c r="AQ2428" s="11">
        <f t="shared" si="6518"/>
        <v>0</v>
      </c>
      <c r="AR2428" s="11">
        <f t="shared" si="6518"/>
        <v>0</v>
      </c>
      <c r="AS2428" s="11">
        <f t="shared" si="6518"/>
        <v>0</v>
      </c>
      <c r="AT2428" s="11">
        <f t="shared" si="6518"/>
        <v>0</v>
      </c>
      <c r="AU2428" s="11">
        <f t="shared" si="6518"/>
        <v>0</v>
      </c>
      <c r="AV2428" s="11">
        <f t="shared" si="6518"/>
        <v>0</v>
      </c>
      <c r="AW2428" s="11">
        <f t="shared" si="6518"/>
        <v>0</v>
      </c>
      <c r="AX2428" s="11">
        <f t="shared" si="6518"/>
        <v>0</v>
      </c>
      <c r="AY2428" s="11">
        <f t="shared" si="6518"/>
        <v>0</v>
      </c>
      <c r="AZ2428" s="11">
        <v>0</v>
      </c>
      <c r="BA2428" s="11">
        <v>0</v>
      </c>
      <c r="BB2428" s="11">
        <f t="shared" ref="BB2428:BQ2428" si="6520">SUM(BB2429,BB2437,BB2439)</f>
        <v>11000</v>
      </c>
      <c r="BC2428" s="11">
        <f t="shared" si="6520"/>
        <v>0</v>
      </c>
      <c r="BD2428" s="11">
        <f t="shared" si="6520"/>
        <v>0</v>
      </c>
      <c r="BE2428" s="11">
        <f t="shared" si="6520"/>
        <v>2876</v>
      </c>
      <c r="BF2428" s="11">
        <f t="shared" si="6520"/>
        <v>0</v>
      </c>
      <c r="BG2428" s="11">
        <f t="shared" si="6520"/>
        <v>0</v>
      </c>
      <c r="BH2428" s="11">
        <f t="shared" ref="BH2428" si="6521">SUM(BH2429,BH2437,BH2439)</f>
        <v>13876</v>
      </c>
      <c r="BI2428" s="11">
        <f t="shared" si="6520"/>
        <v>5440</v>
      </c>
      <c r="BJ2428" s="11">
        <f t="shared" si="6520"/>
        <v>0</v>
      </c>
      <c r="BK2428" s="11">
        <f t="shared" si="6520"/>
        <v>0</v>
      </c>
      <c r="BL2428" s="11">
        <f t="shared" si="6520"/>
        <v>3880</v>
      </c>
      <c r="BM2428" s="11">
        <f t="shared" si="6520"/>
        <v>2876</v>
      </c>
      <c r="BN2428" s="11">
        <f t="shared" si="6520"/>
        <v>0</v>
      </c>
      <c r="BO2428" s="11">
        <f t="shared" si="6520"/>
        <v>0</v>
      </c>
      <c r="BP2428" s="11">
        <f t="shared" si="6520"/>
        <v>0</v>
      </c>
      <c r="BQ2428" s="11">
        <f t="shared" si="6520"/>
        <v>0</v>
      </c>
      <c r="BR2428" s="11">
        <v>12196</v>
      </c>
      <c r="BS2428" s="11">
        <v>1680</v>
      </c>
      <c r="BT2428" s="11">
        <f t="shared" ref="BT2428:BZ2428" si="6522">SUM(BT2429,BT2437,BT2439)</f>
        <v>3187641</v>
      </c>
      <c r="BU2428" s="11">
        <f t="shared" si="6522"/>
        <v>3115326</v>
      </c>
      <c r="BV2428" s="11">
        <f t="shared" si="6522"/>
        <v>1713491</v>
      </c>
      <c r="BW2428" s="11">
        <f t="shared" si="6522"/>
        <v>854992</v>
      </c>
      <c r="BX2428" s="11">
        <f t="shared" si="6522"/>
        <v>315320</v>
      </c>
      <c r="BY2428" s="11">
        <f t="shared" si="6522"/>
        <v>274100</v>
      </c>
      <c r="BZ2428" s="11">
        <f t="shared" si="6522"/>
        <v>265572</v>
      </c>
      <c r="CA2428" s="11">
        <f t="shared" si="6512"/>
        <v>2568483</v>
      </c>
      <c r="CB2428" s="123">
        <f t="shared" ref="CB2428:CB2458" si="6523">IF(BU2428=0,"-",CA2428/BU2428*100)</f>
        <v>82.446684552435272</v>
      </c>
    </row>
    <row r="2429" spans="1:80" x14ac:dyDescent="0.25">
      <c r="A2429" s="4" t="s">
        <v>928</v>
      </c>
      <c r="B2429" s="4" t="s">
        <v>88</v>
      </c>
      <c r="C2429" s="4" t="s">
        <v>1224</v>
      </c>
      <c r="D2429" s="79" t="s">
        <v>1225</v>
      </c>
      <c r="E2429" s="78" t="s">
        <v>31</v>
      </c>
      <c r="F2429" s="78" t="s">
        <v>1</v>
      </c>
      <c r="G2429" s="2" t="s">
        <v>1</v>
      </c>
      <c r="H2429" s="2" t="s">
        <v>32</v>
      </c>
      <c r="I2429" s="12">
        <f>SUM(I2430,I2431)</f>
        <v>2409417</v>
      </c>
      <c r="J2429" s="12">
        <f t="shared" si="6511"/>
        <v>2635967</v>
      </c>
      <c r="K2429" s="12">
        <f t="shared" ref="K2429" si="6524">SUM(K2430,K2431)</f>
        <v>2606908</v>
      </c>
      <c r="L2429" s="12">
        <f t="shared" si="6514"/>
        <v>29059</v>
      </c>
      <c r="M2429" s="12">
        <f t="shared" ref="M2429:Q2429" si="6525">SUM(M2430,M2431)</f>
        <v>29059</v>
      </c>
      <c r="N2429" s="12">
        <f t="shared" si="6525"/>
        <v>0</v>
      </c>
      <c r="O2429" s="12">
        <f t="shared" si="6525"/>
        <v>0</v>
      </c>
      <c r="P2429" s="12">
        <f t="shared" si="6525"/>
        <v>0</v>
      </c>
      <c r="Q2429" s="12">
        <f t="shared" si="6525"/>
        <v>0</v>
      </c>
      <c r="R2429" s="12">
        <f t="shared" ref="R2429:AG2429" si="6526">SUM(R2430,R2431)</f>
        <v>29059</v>
      </c>
      <c r="S2429" s="12">
        <f t="shared" si="6526"/>
        <v>0</v>
      </c>
      <c r="T2429" s="12">
        <f t="shared" si="6526"/>
        <v>0</v>
      </c>
      <c r="U2429" s="12">
        <f t="shared" si="6526"/>
        <v>0</v>
      </c>
      <c r="V2429" s="12">
        <f t="shared" si="6526"/>
        <v>0</v>
      </c>
      <c r="W2429" s="12">
        <f t="shared" si="6526"/>
        <v>0</v>
      </c>
      <c r="X2429" s="12">
        <f t="shared" ref="X2429" si="6527">SUM(X2430,X2431)</f>
        <v>29059</v>
      </c>
      <c r="Y2429" s="12">
        <f t="shared" si="6526"/>
        <v>0</v>
      </c>
      <c r="Z2429" s="12">
        <f t="shared" si="6526"/>
        <v>0</v>
      </c>
      <c r="AA2429" s="12">
        <f t="shared" si="6526"/>
        <v>0</v>
      </c>
      <c r="AB2429" s="12">
        <f t="shared" si="6526"/>
        <v>0</v>
      </c>
      <c r="AC2429" s="12">
        <f t="shared" si="6526"/>
        <v>0</v>
      </c>
      <c r="AD2429" s="12">
        <f t="shared" si="6526"/>
        <v>0</v>
      </c>
      <c r="AE2429" s="12">
        <f t="shared" si="6526"/>
        <v>0</v>
      </c>
      <c r="AF2429" s="12">
        <f t="shared" si="6526"/>
        <v>0</v>
      </c>
      <c r="AG2429" s="12">
        <f t="shared" si="6526"/>
        <v>0</v>
      </c>
      <c r="AH2429" s="12">
        <v>0</v>
      </c>
      <c r="AI2429" s="12">
        <v>29059</v>
      </c>
      <c r="AJ2429" s="12">
        <f t="shared" ref="AJ2429:AY2429" si="6528">SUM(AJ2430,AJ2431)</f>
        <v>0</v>
      </c>
      <c r="AK2429" s="12">
        <f t="shared" si="6528"/>
        <v>0</v>
      </c>
      <c r="AL2429" s="12">
        <f t="shared" si="6528"/>
        <v>0</v>
      </c>
      <c r="AM2429" s="12">
        <f t="shared" si="6528"/>
        <v>0</v>
      </c>
      <c r="AN2429" s="12">
        <f t="shared" si="6528"/>
        <v>0</v>
      </c>
      <c r="AO2429" s="12">
        <f t="shared" si="6528"/>
        <v>0</v>
      </c>
      <c r="AP2429" s="12">
        <f t="shared" ref="AP2429" si="6529">SUM(AP2430,AP2431)</f>
        <v>0</v>
      </c>
      <c r="AQ2429" s="12">
        <f t="shared" si="6528"/>
        <v>0</v>
      </c>
      <c r="AR2429" s="12">
        <f t="shared" si="6528"/>
        <v>0</v>
      </c>
      <c r="AS2429" s="12">
        <f t="shared" si="6528"/>
        <v>0</v>
      </c>
      <c r="AT2429" s="12">
        <f t="shared" si="6528"/>
        <v>0</v>
      </c>
      <c r="AU2429" s="12">
        <f t="shared" si="6528"/>
        <v>0</v>
      </c>
      <c r="AV2429" s="12">
        <f t="shared" si="6528"/>
        <v>0</v>
      </c>
      <c r="AW2429" s="12">
        <f t="shared" si="6528"/>
        <v>0</v>
      </c>
      <c r="AX2429" s="12">
        <f t="shared" si="6528"/>
        <v>0</v>
      </c>
      <c r="AY2429" s="12">
        <f t="shared" si="6528"/>
        <v>0</v>
      </c>
      <c r="AZ2429" s="12">
        <v>0</v>
      </c>
      <c r="BA2429" s="12">
        <v>0</v>
      </c>
      <c r="BB2429" s="12">
        <f t="shared" ref="BB2429:BQ2429" si="6530">SUM(BB2430,BB2431)</f>
        <v>0</v>
      </c>
      <c r="BC2429" s="12">
        <f t="shared" si="6530"/>
        <v>0</v>
      </c>
      <c r="BD2429" s="12">
        <f t="shared" si="6530"/>
        <v>0</v>
      </c>
      <c r="BE2429" s="12">
        <f t="shared" si="6530"/>
        <v>0</v>
      </c>
      <c r="BF2429" s="12">
        <f t="shared" si="6530"/>
        <v>0</v>
      </c>
      <c r="BG2429" s="12">
        <f t="shared" si="6530"/>
        <v>0</v>
      </c>
      <c r="BH2429" s="12">
        <f t="shared" ref="BH2429" si="6531">SUM(BH2430,BH2431)</f>
        <v>0</v>
      </c>
      <c r="BI2429" s="12">
        <f t="shared" si="6530"/>
        <v>0</v>
      </c>
      <c r="BJ2429" s="12">
        <f t="shared" si="6530"/>
        <v>0</v>
      </c>
      <c r="BK2429" s="12">
        <f t="shared" si="6530"/>
        <v>0</v>
      </c>
      <c r="BL2429" s="12">
        <f t="shared" si="6530"/>
        <v>0</v>
      </c>
      <c r="BM2429" s="12">
        <f t="shared" si="6530"/>
        <v>0</v>
      </c>
      <c r="BN2429" s="12">
        <f t="shared" si="6530"/>
        <v>0</v>
      </c>
      <c r="BO2429" s="12">
        <f t="shared" si="6530"/>
        <v>0</v>
      </c>
      <c r="BP2429" s="12">
        <f t="shared" si="6530"/>
        <v>0</v>
      </c>
      <c r="BQ2429" s="12">
        <f t="shared" si="6530"/>
        <v>0</v>
      </c>
      <c r="BR2429" s="12">
        <v>0</v>
      </c>
      <c r="BS2429" s="12">
        <v>0</v>
      </c>
      <c r="BT2429" s="12">
        <f t="shared" ref="BT2429:BZ2429" si="6532">SUM(BT2430,BT2431)</f>
        <v>2753351</v>
      </c>
      <c r="BU2429" s="12">
        <f t="shared" si="6532"/>
        <v>2733149</v>
      </c>
      <c r="BV2429" s="12">
        <f t="shared" si="6532"/>
        <v>1480954</v>
      </c>
      <c r="BW2429" s="12">
        <f t="shared" si="6532"/>
        <v>771639</v>
      </c>
      <c r="BX2429" s="12">
        <f t="shared" si="6532"/>
        <v>285000</v>
      </c>
      <c r="BY2429" s="12">
        <f t="shared" si="6532"/>
        <v>247000</v>
      </c>
      <c r="BZ2429" s="12">
        <f t="shared" si="6532"/>
        <v>239639</v>
      </c>
      <c r="CA2429" s="12">
        <f t="shared" si="6512"/>
        <v>2252593</v>
      </c>
      <c r="CB2429" s="124">
        <f t="shared" si="6523"/>
        <v>82.41749717999275</v>
      </c>
    </row>
    <row r="2430" spans="1:80" x14ac:dyDescent="0.25">
      <c r="A2430" s="4" t="s">
        <v>928</v>
      </c>
      <c r="B2430" s="4" t="s">
        <v>88</v>
      </c>
      <c r="C2430" s="4" t="s">
        <v>1224</v>
      </c>
      <c r="D2430" s="79" t="s">
        <v>1225</v>
      </c>
      <c r="E2430" s="89">
        <v>6111</v>
      </c>
      <c r="F2430" s="79"/>
      <c r="G2430" s="75" t="s">
        <v>1906</v>
      </c>
      <c r="H2430" s="13" t="s">
        <v>33</v>
      </c>
      <c r="I2430" s="14">
        <v>2142487</v>
      </c>
      <c r="J2430" s="14">
        <f t="shared" si="6511"/>
        <v>2347687</v>
      </c>
      <c r="K2430" s="14">
        <v>2320898</v>
      </c>
      <c r="L2430" s="14">
        <f t="shared" si="6514"/>
        <v>26789</v>
      </c>
      <c r="M2430" s="14">
        <v>26789</v>
      </c>
      <c r="N2430" s="14">
        <v>0</v>
      </c>
      <c r="O2430" s="14">
        <v>0</v>
      </c>
      <c r="P2430" s="14">
        <v>0</v>
      </c>
      <c r="Q2430" s="14">
        <v>0</v>
      </c>
      <c r="R2430" s="14">
        <v>26789</v>
      </c>
      <c r="S2430" s="14"/>
      <c r="T2430" s="14"/>
      <c r="U2430" s="14"/>
      <c r="V2430" s="14"/>
      <c r="W2430" s="14"/>
      <c r="X2430" s="14">
        <f t="shared" si="6443"/>
        <v>26789</v>
      </c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>
        <v>0</v>
      </c>
      <c r="AI2430" s="14">
        <v>26789</v>
      </c>
      <c r="AJ2430" s="14">
        <v>0</v>
      </c>
      <c r="AK2430" s="14"/>
      <c r="AL2430" s="14"/>
      <c r="AM2430" s="14"/>
      <c r="AN2430" s="14"/>
      <c r="AO2430" s="14"/>
      <c r="AP2430" s="14">
        <f t="shared" si="6444"/>
        <v>0</v>
      </c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>
        <v>0</v>
      </c>
      <c r="BA2430" s="14">
        <v>0</v>
      </c>
      <c r="BB2430" s="14">
        <v>0</v>
      </c>
      <c r="BC2430" s="14"/>
      <c r="BD2430" s="14"/>
      <c r="BE2430" s="14"/>
      <c r="BF2430" s="14"/>
      <c r="BG2430" s="14"/>
      <c r="BH2430" s="14">
        <f t="shared" si="6445"/>
        <v>0</v>
      </c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>
        <v>0</v>
      </c>
      <c r="BS2430" s="14">
        <v>0</v>
      </c>
      <c r="BT2430" s="14">
        <v>2465071</v>
      </c>
      <c r="BU2430" s="14">
        <v>2438282</v>
      </c>
      <c r="BV2430" s="14">
        <v>1310034</v>
      </c>
      <c r="BW2430" s="14">
        <f t="shared" si="6412"/>
        <v>680000</v>
      </c>
      <c r="BX2430" s="14">
        <v>240000</v>
      </c>
      <c r="BY2430" s="14">
        <v>220000</v>
      </c>
      <c r="BZ2430" s="14">
        <v>220000</v>
      </c>
      <c r="CA2430" s="14">
        <f t="shared" si="6512"/>
        <v>1990034</v>
      </c>
      <c r="CB2430" s="122">
        <f t="shared" si="6523"/>
        <v>81.616236350020216</v>
      </c>
    </row>
    <row r="2431" spans="1:80" x14ac:dyDescent="0.25">
      <c r="A2431" s="1" t="s">
        <v>928</v>
      </c>
      <c r="B2431" s="1" t="s">
        <v>88</v>
      </c>
      <c r="C2431" s="1" t="s">
        <v>1224</v>
      </c>
      <c r="D2431" s="82" t="s">
        <v>1225</v>
      </c>
      <c r="E2431" s="82" t="s">
        <v>34</v>
      </c>
      <c r="F2431" s="79" t="s">
        <v>1</v>
      </c>
      <c r="G2431" s="13" t="s">
        <v>1</v>
      </c>
      <c r="H2431" s="2" t="s">
        <v>35</v>
      </c>
      <c r="I2431" s="12">
        <f>SUM(I2432:I2436)</f>
        <v>266930</v>
      </c>
      <c r="J2431" s="12">
        <f t="shared" si="6511"/>
        <v>288280</v>
      </c>
      <c r="K2431" s="12">
        <f t="shared" ref="K2431" si="6533">SUM(K2432:K2436)</f>
        <v>286010</v>
      </c>
      <c r="L2431" s="12">
        <f t="shared" si="6514"/>
        <v>2270</v>
      </c>
      <c r="M2431" s="12">
        <f t="shared" ref="M2431:Q2431" si="6534">SUM(M2432:M2436)</f>
        <v>2270</v>
      </c>
      <c r="N2431" s="12">
        <f t="shared" si="6534"/>
        <v>0</v>
      </c>
      <c r="O2431" s="12">
        <f t="shared" si="6534"/>
        <v>0</v>
      </c>
      <c r="P2431" s="12">
        <f t="shared" si="6534"/>
        <v>0</v>
      </c>
      <c r="Q2431" s="12">
        <f t="shared" si="6534"/>
        <v>0</v>
      </c>
      <c r="R2431" s="12">
        <f t="shared" ref="R2431:AG2431" si="6535">SUM(R2432:R2436)</f>
        <v>2270</v>
      </c>
      <c r="S2431" s="12">
        <f t="shared" si="6535"/>
        <v>0</v>
      </c>
      <c r="T2431" s="12">
        <f t="shared" si="6535"/>
        <v>0</v>
      </c>
      <c r="U2431" s="12">
        <f t="shared" si="6535"/>
        <v>0</v>
      </c>
      <c r="V2431" s="12">
        <f t="shared" si="6535"/>
        <v>0</v>
      </c>
      <c r="W2431" s="12">
        <f t="shared" si="6535"/>
        <v>0</v>
      </c>
      <c r="X2431" s="12">
        <f t="shared" si="6535"/>
        <v>2270</v>
      </c>
      <c r="Y2431" s="12">
        <f t="shared" si="6535"/>
        <v>0</v>
      </c>
      <c r="Z2431" s="12">
        <f t="shared" si="6535"/>
        <v>0</v>
      </c>
      <c r="AA2431" s="12">
        <f t="shared" si="6535"/>
        <v>0</v>
      </c>
      <c r="AB2431" s="12">
        <f t="shared" si="6535"/>
        <v>0</v>
      </c>
      <c r="AC2431" s="12">
        <f t="shared" si="6535"/>
        <v>0</v>
      </c>
      <c r="AD2431" s="12">
        <f t="shared" si="6535"/>
        <v>0</v>
      </c>
      <c r="AE2431" s="12">
        <f t="shared" si="6535"/>
        <v>0</v>
      </c>
      <c r="AF2431" s="12">
        <f t="shared" si="6535"/>
        <v>0</v>
      </c>
      <c r="AG2431" s="12">
        <f t="shared" si="6535"/>
        <v>0</v>
      </c>
      <c r="AH2431" s="12">
        <v>0</v>
      </c>
      <c r="AI2431" s="12">
        <v>2270</v>
      </c>
      <c r="AJ2431" s="12">
        <f t="shared" ref="AJ2431:AY2431" si="6536">SUM(AJ2432:AJ2436)</f>
        <v>0</v>
      </c>
      <c r="AK2431" s="12">
        <f t="shared" si="6536"/>
        <v>0</v>
      </c>
      <c r="AL2431" s="12">
        <f t="shared" si="6536"/>
        <v>0</v>
      </c>
      <c r="AM2431" s="12">
        <f t="shared" si="6536"/>
        <v>0</v>
      </c>
      <c r="AN2431" s="12">
        <f t="shared" si="6536"/>
        <v>0</v>
      </c>
      <c r="AO2431" s="12">
        <f t="shared" si="6536"/>
        <v>0</v>
      </c>
      <c r="AP2431" s="12">
        <f t="shared" si="6536"/>
        <v>0</v>
      </c>
      <c r="AQ2431" s="12">
        <f t="shared" si="6536"/>
        <v>0</v>
      </c>
      <c r="AR2431" s="12">
        <f t="shared" si="6536"/>
        <v>0</v>
      </c>
      <c r="AS2431" s="12">
        <f t="shared" si="6536"/>
        <v>0</v>
      </c>
      <c r="AT2431" s="12">
        <f t="shared" si="6536"/>
        <v>0</v>
      </c>
      <c r="AU2431" s="12">
        <f t="shared" si="6536"/>
        <v>0</v>
      </c>
      <c r="AV2431" s="12">
        <f t="shared" si="6536"/>
        <v>0</v>
      </c>
      <c r="AW2431" s="12">
        <f t="shared" si="6536"/>
        <v>0</v>
      </c>
      <c r="AX2431" s="12">
        <f t="shared" si="6536"/>
        <v>0</v>
      </c>
      <c r="AY2431" s="12">
        <f t="shared" si="6536"/>
        <v>0</v>
      </c>
      <c r="AZ2431" s="12">
        <v>0</v>
      </c>
      <c r="BA2431" s="12">
        <v>0</v>
      </c>
      <c r="BB2431" s="12">
        <f t="shared" ref="BB2431:BQ2431" si="6537">SUM(BB2432:BB2436)</f>
        <v>0</v>
      </c>
      <c r="BC2431" s="12">
        <f t="shared" si="6537"/>
        <v>0</v>
      </c>
      <c r="BD2431" s="12">
        <f t="shared" si="6537"/>
        <v>0</v>
      </c>
      <c r="BE2431" s="12">
        <f t="shared" si="6537"/>
        <v>0</v>
      </c>
      <c r="BF2431" s="12">
        <f t="shared" si="6537"/>
        <v>0</v>
      </c>
      <c r="BG2431" s="12">
        <f t="shared" si="6537"/>
        <v>0</v>
      </c>
      <c r="BH2431" s="12">
        <f t="shared" si="6537"/>
        <v>0</v>
      </c>
      <c r="BI2431" s="12">
        <f t="shared" si="6537"/>
        <v>0</v>
      </c>
      <c r="BJ2431" s="12">
        <f t="shared" si="6537"/>
        <v>0</v>
      </c>
      <c r="BK2431" s="12">
        <f t="shared" si="6537"/>
        <v>0</v>
      </c>
      <c r="BL2431" s="12">
        <f t="shared" si="6537"/>
        <v>0</v>
      </c>
      <c r="BM2431" s="12">
        <f t="shared" si="6537"/>
        <v>0</v>
      </c>
      <c r="BN2431" s="12">
        <f t="shared" si="6537"/>
        <v>0</v>
      </c>
      <c r="BO2431" s="12">
        <f t="shared" si="6537"/>
        <v>0</v>
      </c>
      <c r="BP2431" s="12">
        <f t="shared" si="6537"/>
        <v>0</v>
      </c>
      <c r="BQ2431" s="12">
        <f t="shared" si="6537"/>
        <v>0</v>
      </c>
      <c r="BR2431" s="12">
        <v>0</v>
      </c>
      <c r="BS2431" s="12">
        <v>0</v>
      </c>
      <c r="BT2431" s="12">
        <f t="shared" ref="BT2431:BX2431" si="6538">SUM(BT2432:BT2436)</f>
        <v>288280</v>
      </c>
      <c r="BU2431" s="12">
        <f t="shared" si="6538"/>
        <v>294867</v>
      </c>
      <c r="BV2431" s="12">
        <f t="shared" si="6538"/>
        <v>170920</v>
      </c>
      <c r="BW2431" s="12">
        <f t="shared" si="6538"/>
        <v>91639</v>
      </c>
      <c r="BX2431" s="12">
        <f t="shared" si="6538"/>
        <v>45000</v>
      </c>
      <c r="BY2431" s="12">
        <f t="shared" ref="BY2431" si="6539">SUM(BY2432:BY2436)</f>
        <v>27000</v>
      </c>
      <c r="BZ2431" s="12">
        <f t="shared" ref="BZ2431" si="6540">SUM(BZ2432:BZ2436)</f>
        <v>19639</v>
      </c>
      <c r="CA2431" s="12">
        <f t="shared" si="6512"/>
        <v>262559</v>
      </c>
      <c r="CB2431" s="124">
        <f t="shared" si="6523"/>
        <v>89.043195745878648</v>
      </c>
    </row>
    <row r="2432" spans="1:80" x14ac:dyDescent="0.25">
      <c r="A2432" s="4" t="s">
        <v>928</v>
      </c>
      <c r="B2432" s="4" t="s">
        <v>88</v>
      </c>
      <c r="C2432" s="4" t="s">
        <v>1224</v>
      </c>
      <c r="D2432" s="79" t="s">
        <v>1225</v>
      </c>
      <c r="E2432" s="89">
        <v>6112</v>
      </c>
      <c r="F2432" s="79" t="s">
        <v>1227</v>
      </c>
      <c r="G2432" s="75" t="s">
        <v>1906</v>
      </c>
      <c r="H2432" s="13" t="s">
        <v>92</v>
      </c>
      <c r="I2432" s="14">
        <v>27370</v>
      </c>
      <c r="J2432" s="14">
        <f t="shared" si="6511"/>
        <v>27370</v>
      </c>
      <c r="K2432" s="14">
        <v>26600</v>
      </c>
      <c r="L2432" s="14">
        <f t="shared" si="6514"/>
        <v>770</v>
      </c>
      <c r="M2432" s="14">
        <v>770</v>
      </c>
      <c r="N2432" s="14">
        <v>0</v>
      </c>
      <c r="O2432" s="14">
        <v>0</v>
      </c>
      <c r="P2432" s="14">
        <v>0</v>
      </c>
      <c r="Q2432" s="14">
        <v>0</v>
      </c>
      <c r="R2432" s="14">
        <v>770</v>
      </c>
      <c r="S2432" s="14"/>
      <c r="T2432" s="14"/>
      <c r="U2432" s="14"/>
      <c r="V2432" s="14"/>
      <c r="W2432" s="14"/>
      <c r="X2432" s="14">
        <f t="shared" si="6443"/>
        <v>770</v>
      </c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>
        <v>0</v>
      </c>
      <c r="AI2432" s="14">
        <v>770</v>
      </c>
      <c r="AJ2432" s="14">
        <v>0</v>
      </c>
      <c r="AK2432" s="14"/>
      <c r="AL2432" s="14"/>
      <c r="AM2432" s="14"/>
      <c r="AN2432" s="14"/>
      <c r="AO2432" s="14"/>
      <c r="AP2432" s="14">
        <f t="shared" si="6444"/>
        <v>0</v>
      </c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>
        <v>0</v>
      </c>
      <c r="BA2432" s="14">
        <v>0</v>
      </c>
      <c r="BB2432" s="14">
        <v>0</v>
      </c>
      <c r="BC2432" s="14"/>
      <c r="BD2432" s="14"/>
      <c r="BE2432" s="14"/>
      <c r="BF2432" s="14"/>
      <c r="BG2432" s="14"/>
      <c r="BH2432" s="14">
        <f t="shared" si="6445"/>
        <v>0</v>
      </c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>
        <v>0</v>
      </c>
      <c r="BS2432" s="14">
        <v>0</v>
      </c>
      <c r="BT2432" s="14">
        <v>27370</v>
      </c>
      <c r="BU2432" s="14">
        <v>26600</v>
      </c>
      <c r="BV2432" s="14">
        <v>14642</v>
      </c>
      <c r="BW2432" s="14">
        <f t="shared" si="6412"/>
        <v>7300</v>
      </c>
      <c r="BX2432" s="14">
        <v>2500</v>
      </c>
      <c r="BY2432" s="14">
        <v>2500</v>
      </c>
      <c r="BZ2432" s="14">
        <v>2300</v>
      </c>
      <c r="CA2432" s="14">
        <f t="shared" si="6512"/>
        <v>21942</v>
      </c>
      <c r="CB2432" s="122">
        <f t="shared" si="6523"/>
        <v>82.488721804511272</v>
      </c>
    </row>
    <row r="2433" spans="1:80" x14ac:dyDescent="0.25">
      <c r="A2433" s="4" t="s">
        <v>928</v>
      </c>
      <c r="B2433" s="4" t="s">
        <v>88</v>
      </c>
      <c r="C2433" s="4" t="s">
        <v>1224</v>
      </c>
      <c r="D2433" s="79" t="s">
        <v>1225</v>
      </c>
      <c r="E2433" s="89">
        <v>6112</v>
      </c>
      <c r="F2433" s="79" t="s">
        <v>1228</v>
      </c>
      <c r="G2433" s="75" t="s">
        <v>1906</v>
      </c>
      <c r="H2433" s="13" t="s">
        <v>39</v>
      </c>
      <c r="I2433" s="14">
        <v>168760</v>
      </c>
      <c r="J2433" s="14">
        <f t="shared" si="6511"/>
        <v>168760</v>
      </c>
      <c r="K2433" s="14">
        <v>167760</v>
      </c>
      <c r="L2433" s="14">
        <f t="shared" si="6514"/>
        <v>1000</v>
      </c>
      <c r="M2433" s="14">
        <v>1000</v>
      </c>
      <c r="N2433" s="14">
        <v>0</v>
      </c>
      <c r="O2433" s="14">
        <v>0</v>
      </c>
      <c r="P2433" s="14">
        <v>0</v>
      </c>
      <c r="Q2433" s="14">
        <v>0</v>
      </c>
      <c r="R2433" s="14">
        <v>1000</v>
      </c>
      <c r="S2433" s="14"/>
      <c r="T2433" s="14"/>
      <c r="U2433" s="14"/>
      <c r="V2433" s="14"/>
      <c r="W2433" s="14"/>
      <c r="X2433" s="14">
        <f t="shared" si="6443"/>
        <v>1000</v>
      </c>
      <c r="Y2433" s="14"/>
      <c r="Z2433" s="14"/>
      <c r="AA2433" s="14"/>
      <c r="AB2433" s="14"/>
      <c r="AC2433" s="14"/>
      <c r="AD2433" s="14"/>
      <c r="AE2433" s="14"/>
      <c r="AF2433" s="14"/>
      <c r="AG2433" s="14"/>
      <c r="AH2433" s="14">
        <v>0</v>
      </c>
      <c r="AI2433" s="14">
        <v>1000</v>
      </c>
      <c r="AJ2433" s="14">
        <v>0</v>
      </c>
      <c r="AK2433" s="14"/>
      <c r="AL2433" s="14"/>
      <c r="AM2433" s="14"/>
      <c r="AN2433" s="14"/>
      <c r="AO2433" s="14"/>
      <c r="AP2433" s="14">
        <f t="shared" si="6444"/>
        <v>0</v>
      </c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>
        <v>0</v>
      </c>
      <c r="BA2433" s="14">
        <v>0</v>
      </c>
      <c r="BB2433" s="14">
        <v>0</v>
      </c>
      <c r="BC2433" s="14"/>
      <c r="BD2433" s="14"/>
      <c r="BE2433" s="14"/>
      <c r="BF2433" s="14"/>
      <c r="BG2433" s="14"/>
      <c r="BH2433" s="14">
        <f t="shared" si="6445"/>
        <v>0</v>
      </c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>
        <v>0</v>
      </c>
      <c r="BS2433" s="14">
        <v>0</v>
      </c>
      <c r="BT2433" s="14">
        <v>168760</v>
      </c>
      <c r="BU2433" s="14">
        <v>167760</v>
      </c>
      <c r="BV2433" s="14">
        <v>112421</v>
      </c>
      <c r="BW2433" s="14">
        <f t="shared" si="6412"/>
        <v>55339</v>
      </c>
      <c r="BX2433" s="14">
        <v>19000</v>
      </c>
      <c r="BY2433" s="14">
        <v>19000</v>
      </c>
      <c r="BZ2433" s="14">
        <v>17339</v>
      </c>
      <c r="CA2433" s="14">
        <f t="shared" si="6512"/>
        <v>167760</v>
      </c>
      <c r="CB2433" s="122">
        <f t="shared" si="6523"/>
        <v>100</v>
      </c>
    </row>
    <row r="2434" spans="1:80" x14ac:dyDescent="0.25">
      <c r="A2434" s="4" t="s">
        <v>928</v>
      </c>
      <c r="B2434" s="4" t="s">
        <v>88</v>
      </c>
      <c r="C2434" s="4" t="s">
        <v>1224</v>
      </c>
      <c r="D2434" s="79" t="s">
        <v>1225</v>
      </c>
      <c r="E2434" s="89">
        <v>6112</v>
      </c>
      <c r="F2434" s="79" t="s">
        <v>1229</v>
      </c>
      <c r="G2434" s="75" t="s">
        <v>1906</v>
      </c>
      <c r="H2434" s="13" t="s">
        <v>41</v>
      </c>
      <c r="I2434" s="14">
        <v>29900</v>
      </c>
      <c r="J2434" s="14">
        <f t="shared" si="6511"/>
        <v>35500</v>
      </c>
      <c r="K2434" s="14">
        <v>35000</v>
      </c>
      <c r="L2434" s="14">
        <f t="shared" si="6514"/>
        <v>500</v>
      </c>
      <c r="M2434" s="14">
        <v>500</v>
      </c>
      <c r="N2434" s="14">
        <v>0</v>
      </c>
      <c r="O2434" s="14">
        <v>0</v>
      </c>
      <c r="P2434" s="14">
        <v>0</v>
      </c>
      <c r="Q2434" s="14">
        <v>0</v>
      </c>
      <c r="R2434" s="14">
        <v>500</v>
      </c>
      <c r="S2434" s="14"/>
      <c r="T2434" s="14"/>
      <c r="U2434" s="14"/>
      <c r="V2434" s="14"/>
      <c r="W2434" s="14"/>
      <c r="X2434" s="14">
        <f t="shared" si="6443"/>
        <v>500</v>
      </c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>
        <v>0</v>
      </c>
      <c r="AI2434" s="14">
        <v>500</v>
      </c>
      <c r="AJ2434" s="14">
        <v>0</v>
      </c>
      <c r="AK2434" s="14"/>
      <c r="AL2434" s="14"/>
      <c r="AM2434" s="14"/>
      <c r="AN2434" s="14"/>
      <c r="AO2434" s="14"/>
      <c r="AP2434" s="14">
        <f t="shared" si="6444"/>
        <v>0</v>
      </c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>
        <v>0</v>
      </c>
      <c r="BA2434" s="14">
        <v>0</v>
      </c>
      <c r="BB2434" s="14">
        <v>0</v>
      </c>
      <c r="BC2434" s="14"/>
      <c r="BD2434" s="14"/>
      <c r="BE2434" s="14"/>
      <c r="BF2434" s="14"/>
      <c r="BG2434" s="14"/>
      <c r="BH2434" s="14">
        <f t="shared" si="6445"/>
        <v>0</v>
      </c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>
        <v>0</v>
      </c>
      <c r="BS2434" s="14">
        <v>0</v>
      </c>
      <c r="BT2434" s="14">
        <v>35500</v>
      </c>
      <c r="BU2434" s="14">
        <v>43857</v>
      </c>
      <c r="BV2434" s="14">
        <v>43857</v>
      </c>
      <c r="BW2434" s="14">
        <f t="shared" si="6412"/>
        <v>0</v>
      </c>
      <c r="BX2434" s="14">
        <v>0</v>
      </c>
      <c r="BY2434" s="14">
        <v>0</v>
      </c>
      <c r="BZ2434" s="14">
        <v>0</v>
      </c>
      <c r="CA2434" s="14">
        <f t="shared" si="6512"/>
        <v>43857</v>
      </c>
      <c r="CB2434" s="122">
        <f t="shared" si="6523"/>
        <v>100</v>
      </c>
    </row>
    <row r="2435" spans="1:80" x14ac:dyDescent="0.25">
      <c r="A2435" s="4" t="s">
        <v>928</v>
      </c>
      <c r="B2435" s="4" t="s">
        <v>88</v>
      </c>
      <c r="C2435" s="4" t="s">
        <v>1224</v>
      </c>
      <c r="D2435" s="79" t="s">
        <v>1225</v>
      </c>
      <c r="E2435" s="89">
        <v>6112</v>
      </c>
      <c r="F2435" s="79" t="s">
        <v>1230</v>
      </c>
      <c r="G2435" s="75" t="s">
        <v>1906</v>
      </c>
      <c r="H2435" s="13" t="s">
        <v>37</v>
      </c>
      <c r="I2435" s="14">
        <v>26000</v>
      </c>
      <c r="J2435" s="14">
        <f t="shared" si="6511"/>
        <v>41750</v>
      </c>
      <c r="K2435" s="14">
        <v>41750</v>
      </c>
      <c r="L2435" s="14">
        <f t="shared" si="6514"/>
        <v>0</v>
      </c>
      <c r="M2435" s="14">
        <v>0</v>
      </c>
      <c r="N2435" s="14">
        <v>0</v>
      </c>
      <c r="O2435" s="14">
        <v>0</v>
      </c>
      <c r="P2435" s="14">
        <v>0</v>
      </c>
      <c r="Q2435" s="14">
        <v>0</v>
      </c>
      <c r="R2435" s="14">
        <v>0</v>
      </c>
      <c r="S2435" s="14"/>
      <c r="T2435" s="14"/>
      <c r="U2435" s="14"/>
      <c r="V2435" s="14"/>
      <c r="W2435" s="14"/>
      <c r="X2435" s="14">
        <f t="shared" si="6443"/>
        <v>0</v>
      </c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>
        <v>0</v>
      </c>
      <c r="AI2435" s="14">
        <v>0</v>
      </c>
      <c r="AJ2435" s="14">
        <v>0</v>
      </c>
      <c r="AK2435" s="14"/>
      <c r="AL2435" s="14"/>
      <c r="AM2435" s="14"/>
      <c r="AN2435" s="14"/>
      <c r="AO2435" s="14"/>
      <c r="AP2435" s="14">
        <f t="shared" si="6444"/>
        <v>0</v>
      </c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>
        <v>0</v>
      </c>
      <c r="BA2435" s="14">
        <v>0</v>
      </c>
      <c r="BB2435" s="14">
        <v>0</v>
      </c>
      <c r="BC2435" s="14"/>
      <c r="BD2435" s="14"/>
      <c r="BE2435" s="14"/>
      <c r="BF2435" s="14"/>
      <c r="BG2435" s="14"/>
      <c r="BH2435" s="14">
        <f t="shared" si="6445"/>
        <v>0</v>
      </c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>
        <v>0</v>
      </c>
      <c r="BS2435" s="14">
        <v>0</v>
      </c>
      <c r="BT2435" s="14">
        <v>41750</v>
      </c>
      <c r="BU2435" s="14">
        <v>41750</v>
      </c>
      <c r="BV2435" s="14">
        <v>0</v>
      </c>
      <c r="BW2435" s="14">
        <f t="shared" si="6412"/>
        <v>18000</v>
      </c>
      <c r="BX2435" s="14">
        <v>18000</v>
      </c>
      <c r="BY2435" s="14">
        <v>0</v>
      </c>
      <c r="BZ2435" s="14">
        <v>0</v>
      </c>
      <c r="CA2435" s="14">
        <f t="shared" si="6512"/>
        <v>18000</v>
      </c>
      <c r="CB2435" s="122">
        <f t="shared" si="6523"/>
        <v>43.113772455089823</v>
      </c>
    </row>
    <row r="2436" spans="1:80" x14ac:dyDescent="0.25">
      <c r="A2436" s="4" t="s">
        <v>928</v>
      </c>
      <c r="B2436" s="4" t="s">
        <v>88</v>
      </c>
      <c r="C2436" s="4" t="s">
        <v>1224</v>
      </c>
      <c r="D2436" s="79" t="s">
        <v>1225</v>
      </c>
      <c r="E2436" s="89">
        <v>6112</v>
      </c>
      <c r="F2436" s="79" t="s">
        <v>1231</v>
      </c>
      <c r="G2436" s="75" t="s">
        <v>1906</v>
      </c>
      <c r="H2436" s="13" t="s">
        <v>43</v>
      </c>
      <c r="I2436" s="14">
        <v>14900</v>
      </c>
      <c r="J2436" s="14">
        <f t="shared" si="6511"/>
        <v>14900</v>
      </c>
      <c r="K2436" s="14">
        <v>14900</v>
      </c>
      <c r="L2436" s="14">
        <f t="shared" si="6514"/>
        <v>0</v>
      </c>
      <c r="M2436" s="14">
        <v>0</v>
      </c>
      <c r="N2436" s="14">
        <v>0</v>
      </c>
      <c r="O2436" s="14">
        <v>0</v>
      </c>
      <c r="P2436" s="14">
        <v>0</v>
      </c>
      <c r="Q2436" s="14">
        <v>0</v>
      </c>
      <c r="R2436" s="14">
        <v>0</v>
      </c>
      <c r="S2436" s="14"/>
      <c r="T2436" s="14"/>
      <c r="U2436" s="14"/>
      <c r="V2436" s="14"/>
      <c r="W2436" s="14"/>
      <c r="X2436" s="14">
        <f t="shared" si="6443"/>
        <v>0</v>
      </c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>
        <v>0</v>
      </c>
      <c r="AI2436" s="14">
        <v>0</v>
      </c>
      <c r="AJ2436" s="14">
        <v>0</v>
      </c>
      <c r="AK2436" s="14"/>
      <c r="AL2436" s="14"/>
      <c r="AM2436" s="14"/>
      <c r="AN2436" s="14"/>
      <c r="AO2436" s="14"/>
      <c r="AP2436" s="14">
        <f t="shared" si="6444"/>
        <v>0</v>
      </c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>
        <v>0</v>
      </c>
      <c r="BA2436" s="14">
        <v>0</v>
      </c>
      <c r="BB2436" s="14">
        <v>0</v>
      </c>
      <c r="BC2436" s="14"/>
      <c r="BD2436" s="14"/>
      <c r="BE2436" s="14"/>
      <c r="BF2436" s="14"/>
      <c r="BG2436" s="14"/>
      <c r="BH2436" s="14">
        <f t="shared" si="6445"/>
        <v>0</v>
      </c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>
        <v>0</v>
      </c>
      <c r="BS2436" s="14">
        <v>0</v>
      </c>
      <c r="BT2436" s="14">
        <v>14900</v>
      </c>
      <c r="BU2436" s="14">
        <v>14900</v>
      </c>
      <c r="BV2436" s="14">
        <v>0</v>
      </c>
      <c r="BW2436" s="14">
        <f t="shared" si="6412"/>
        <v>11000</v>
      </c>
      <c r="BX2436" s="14">
        <v>5500</v>
      </c>
      <c r="BY2436" s="14">
        <v>5500</v>
      </c>
      <c r="BZ2436" s="14">
        <v>0</v>
      </c>
      <c r="CA2436" s="14">
        <f t="shared" si="6512"/>
        <v>11000</v>
      </c>
      <c r="CB2436" s="122">
        <f t="shared" si="6523"/>
        <v>73.825503355704697</v>
      </c>
    </row>
    <row r="2437" spans="1:80" x14ac:dyDescent="0.25">
      <c r="A2437" s="4" t="s">
        <v>928</v>
      </c>
      <c r="B2437" s="4" t="s">
        <v>88</v>
      </c>
      <c r="C2437" s="4" t="s">
        <v>1224</v>
      </c>
      <c r="D2437" s="79" t="s">
        <v>1225</v>
      </c>
      <c r="E2437" s="78" t="s">
        <v>44</v>
      </c>
      <c r="F2437" s="78" t="s">
        <v>1</v>
      </c>
      <c r="G2437" s="2" t="s">
        <v>1</v>
      </c>
      <c r="H2437" s="2" t="s">
        <v>45</v>
      </c>
      <c r="I2437" s="12">
        <f>SUM(I2438)</f>
        <v>224961</v>
      </c>
      <c r="J2437" s="12">
        <f t="shared" si="6511"/>
        <v>246507</v>
      </c>
      <c r="K2437" s="12">
        <f t="shared" ref="K2437:Q2437" si="6541">SUM(K2438)</f>
        <v>243694</v>
      </c>
      <c r="L2437" s="12">
        <f t="shared" si="6514"/>
        <v>2813</v>
      </c>
      <c r="M2437" s="12">
        <f t="shared" si="6541"/>
        <v>2813</v>
      </c>
      <c r="N2437" s="12">
        <f t="shared" si="6541"/>
        <v>0</v>
      </c>
      <c r="O2437" s="12">
        <f t="shared" si="6541"/>
        <v>0</v>
      </c>
      <c r="P2437" s="12">
        <f t="shared" si="6541"/>
        <v>0</v>
      </c>
      <c r="Q2437" s="12">
        <f t="shared" si="6541"/>
        <v>0</v>
      </c>
      <c r="R2437" s="12">
        <f t="shared" ref="R2437:AG2437" si="6542">SUM(R2438)</f>
        <v>2813</v>
      </c>
      <c r="S2437" s="12">
        <f t="shared" si="6542"/>
        <v>0</v>
      </c>
      <c r="T2437" s="12">
        <f t="shared" si="6542"/>
        <v>0</v>
      </c>
      <c r="U2437" s="12">
        <f t="shared" si="6542"/>
        <v>0</v>
      </c>
      <c r="V2437" s="12">
        <f t="shared" si="6542"/>
        <v>0</v>
      </c>
      <c r="W2437" s="12">
        <f t="shared" si="6542"/>
        <v>0</v>
      </c>
      <c r="X2437" s="12">
        <f t="shared" si="6542"/>
        <v>2813</v>
      </c>
      <c r="Y2437" s="12">
        <f t="shared" si="6542"/>
        <v>0</v>
      </c>
      <c r="Z2437" s="12">
        <f t="shared" si="6542"/>
        <v>0</v>
      </c>
      <c r="AA2437" s="12">
        <f t="shared" si="6542"/>
        <v>0</v>
      </c>
      <c r="AB2437" s="12">
        <f t="shared" si="6542"/>
        <v>0</v>
      </c>
      <c r="AC2437" s="12">
        <f t="shared" si="6542"/>
        <v>0</v>
      </c>
      <c r="AD2437" s="12">
        <f t="shared" si="6542"/>
        <v>0</v>
      </c>
      <c r="AE2437" s="12">
        <f t="shared" si="6542"/>
        <v>0</v>
      </c>
      <c r="AF2437" s="12">
        <f t="shared" si="6542"/>
        <v>0</v>
      </c>
      <c r="AG2437" s="12">
        <f t="shared" si="6542"/>
        <v>0</v>
      </c>
      <c r="AH2437" s="12">
        <v>0</v>
      </c>
      <c r="AI2437" s="12">
        <v>2813</v>
      </c>
      <c r="AJ2437" s="12">
        <f t="shared" ref="AJ2437:AY2437" si="6543">SUM(AJ2438)</f>
        <v>0</v>
      </c>
      <c r="AK2437" s="12">
        <f t="shared" si="6543"/>
        <v>0</v>
      </c>
      <c r="AL2437" s="12">
        <f t="shared" si="6543"/>
        <v>0</v>
      </c>
      <c r="AM2437" s="12">
        <f t="shared" si="6543"/>
        <v>0</v>
      </c>
      <c r="AN2437" s="12">
        <f t="shared" si="6543"/>
        <v>0</v>
      </c>
      <c r="AO2437" s="12">
        <f t="shared" si="6543"/>
        <v>0</v>
      </c>
      <c r="AP2437" s="12">
        <f t="shared" si="6543"/>
        <v>0</v>
      </c>
      <c r="AQ2437" s="12">
        <f t="shared" si="6543"/>
        <v>0</v>
      </c>
      <c r="AR2437" s="12">
        <f t="shared" si="6543"/>
        <v>0</v>
      </c>
      <c r="AS2437" s="12">
        <f t="shared" si="6543"/>
        <v>0</v>
      </c>
      <c r="AT2437" s="12">
        <f t="shared" si="6543"/>
        <v>0</v>
      </c>
      <c r="AU2437" s="12">
        <f t="shared" si="6543"/>
        <v>0</v>
      </c>
      <c r="AV2437" s="12">
        <f t="shared" si="6543"/>
        <v>0</v>
      </c>
      <c r="AW2437" s="12">
        <f t="shared" si="6543"/>
        <v>0</v>
      </c>
      <c r="AX2437" s="12">
        <f t="shared" si="6543"/>
        <v>0</v>
      </c>
      <c r="AY2437" s="12">
        <f t="shared" si="6543"/>
        <v>0</v>
      </c>
      <c r="AZ2437" s="12">
        <v>0</v>
      </c>
      <c r="BA2437" s="12">
        <v>0</v>
      </c>
      <c r="BB2437" s="12">
        <f t="shared" ref="BB2437:BQ2437" si="6544">SUM(BB2438)</f>
        <v>0</v>
      </c>
      <c r="BC2437" s="12">
        <f t="shared" si="6544"/>
        <v>0</v>
      </c>
      <c r="BD2437" s="12">
        <f t="shared" si="6544"/>
        <v>0</v>
      </c>
      <c r="BE2437" s="12">
        <f t="shared" si="6544"/>
        <v>0</v>
      </c>
      <c r="BF2437" s="12">
        <f t="shared" si="6544"/>
        <v>0</v>
      </c>
      <c r="BG2437" s="12">
        <f t="shared" si="6544"/>
        <v>0</v>
      </c>
      <c r="BH2437" s="12">
        <f t="shared" si="6544"/>
        <v>0</v>
      </c>
      <c r="BI2437" s="12">
        <f t="shared" si="6544"/>
        <v>0</v>
      </c>
      <c r="BJ2437" s="12">
        <f t="shared" si="6544"/>
        <v>0</v>
      </c>
      <c r="BK2437" s="12">
        <f t="shared" si="6544"/>
        <v>0</v>
      </c>
      <c r="BL2437" s="12">
        <f t="shared" si="6544"/>
        <v>0</v>
      </c>
      <c r="BM2437" s="12">
        <f t="shared" si="6544"/>
        <v>0</v>
      </c>
      <c r="BN2437" s="12">
        <f t="shared" si="6544"/>
        <v>0</v>
      </c>
      <c r="BO2437" s="12">
        <f t="shared" si="6544"/>
        <v>0</v>
      </c>
      <c r="BP2437" s="12">
        <f t="shared" si="6544"/>
        <v>0</v>
      </c>
      <c r="BQ2437" s="12">
        <f t="shared" si="6544"/>
        <v>0</v>
      </c>
      <c r="BR2437" s="12">
        <v>0</v>
      </c>
      <c r="BS2437" s="12">
        <v>0</v>
      </c>
      <c r="BT2437" s="12">
        <f t="shared" ref="BT2437:BZ2437" si="6545">SUM(BT2438)</f>
        <v>258832</v>
      </c>
      <c r="BU2437" s="12">
        <f t="shared" si="6545"/>
        <v>256019</v>
      </c>
      <c r="BV2437" s="12">
        <f t="shared" si="6545"/>
        <v>136988</v>
      </c>
      <c r="BW2437" s="12">
        <f t="shared" si="6545"/>
        <v>68100</v>
      </c>
      <c r="BX2437" s="12">
        <f t="shared" si="6545"/>
        <v>24100</v>
      </c>
      <c r="BY2437" s="12">
        <f t="shared" si="6545"/>
        <v>22000</v>
      </c>
      <c r="BZ2437" s="12">
        <f t="shared" si="6545"/>
        <v>22000</v>
      </c>
      <c r="CA2437" s="12">
        <f t="shared" si="6512"/>
        <v>205088</v>
      </c>
      <c r="CB2437" s="124">
        <f t="shared" si="6523"/>
        <v>80.106554591651403</v>
      </c>
    </row>
    <row r="2438" spans="1:80" x14ac:dyDescent="0.25">
      <c r="A2438" s="4" t="s">
        <v>928</v>
      </c>
      <c r="B2438" s="4" t="s">
        <v>88</v>
      </c>
      <c r="C2438" s="4" t="s">
        <v>1224</v>
      </c>
      <c r="D2438" s="79" t="s">
        <v>1225</v>
      </c>
      <c r="E2438" s="89">
        <v>6121</v>
      </c>
      <c r="F2438" s="79"/>
      <c r="G2438" s="75" t="s">
        <v>1906</v>
      </c>
      <c r="H2438" s="13" t="s">
        <v>46</v>
      </c>
      <c r="I2438" s="14">
        <v>224961</v>
      </c>
      <c r="J2438" s="14">
        <f t="shared" si="6511"/>
        <v>246507</v>
      </c>
      <c r="K2438" s="14">
        <v>243694</v>
      </c>
      <c r="L2438" s="14">
        <f t="shared" si="6514"/>
        <v>2813</v>
      </c>
      <c r="M2438" s="14">
        <v>2813</v>
      </c>
      <c r="N2438" s="14">
        <v>0</v>
      </c>
      <c r="O2438" s="14">
        <v>0</v>
      </c>
      <c r="P2438" s="14">
        <v>0</v>
      </c>
      <c r="Q2438" s="14">
        <v>0</v>
      </c>
      <c r="R2438" s="14">
        <v>2813</v>
      </c>
      <c r="S2438" s="14"/>
      <c r="T2438" s="14"/>
      <c r="U2438" s="14"/>
      <c r="V2438" s="14"/>
      <c r="W2438" s="14"/>
      <c r="X2438" s="14">
        <f t="shared" si="6443"/>
        <v>2813</v>
      </c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>
        <v>0</v>
      </c>
      <c r="AI2438" s="14">
        <v>2813</v>
      </c>
      <c r="AJ2438" s="14">
        <v>0</v>
      </c>
      <c r="AK2438" s="14"/>
      <c r="AL2438" s="14"/>
      <c r="AM2438" s="14"/>
      <c r="AN2438" s="14"/>
      <c r="AO2438" s="14"/>
      <c r="AP2438" s="14">
        <f t="shared" si="6444"/>
        <v>0</v>
      </c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>
        <v>0</v>
      </c>
      <c r="BA2438" s="14">
        <v>0</v>
      </c>
      <c r="BB2438" s="14">
        <v>0</v>
      </c>
      <c r="BC2438" s="14"/>
      <c r="BD2438" s="14"/>
      <c r="BE2438" s="14"/>
      <c r="BF2438" s="14"/>
      <c r="BG2438" s="14"/>
      <c r="BH2438" s="14">
        <f t="shared" si="6445"/>
        <v>0</v>
      </c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>
        <v>0</v>
      </c>
      <c r="BS2438" s="14">
        <v>0</v>
      </c>
      <c r="BT2438" s="14">
        <v>258832</v>
      </c>
      <c r="BU2438" s="14">
        <v>256019</v>
      </c>
      <c r="BV2438" s="14">
        <v>136988</v>
      </c>
      <c r="BW2438" s="14">
        <f t="shared" si="6412"/>
        <v>68100</v>
      </c>
      <c r="BX2438" s="14">
        <v>24100</v>
      </c>
      <c r="BY2438" s="14">
        <v>22000</v>
      </c>
      <c r="BZ2438" s="14">
        <v>22000</v>
      </c>
      <c r="CA2438" s="14">
        <f t="shared" si="6512"/>
        <v>205088</v>
      </c>
      <c r="CB2438" s="122">
        <f t="shared" si="6523"/>
        <v>80.106554591651403</v>
      </c>
    </row>
    <row r="2439" spans="1:80" x14ac:dyDescent="0.25">
      <c r="A2439" s="4" t="s">
        <v>928</v>
      </c>
      <c r="B2439" s="4" t="s">
        <v>88</v>
      </c>
      <c r="C2439" s="4" t="s">
        <v>1224</v>
      </c>
      <c r="D2439" s="79" t="s">
        <v>1225</v>
      </c>
      <c r="E2439" s="78" t="s">
        <v>47</v>
      </c>
      <c r="F2439" s="78" t="s">
        <v>1</v>
      </c>
      <c r="G2439" s="2" t="s">
        <v>1</v>
      </c>
      <c r="H2439" s="2" t="s">
        <v>48</v>
      </c>
      <c r="I2439" s="12">
        <f>SUM(I2440:I2447)</f>
        <v>161601</v>
      </c>
      <c r="J2439" s="12">
        <f t="shared" si="6511"/>
        <v>160084</v>
      </c>
      <c r="K2439" s="12">
        <f t="shared" ref="K2439" si="6546">SUM(K2440:K2447)</f>
        <v>110784</v>
      </c>
      <c r="L2439" s="12">
        <f t="shared" si="6514"/>
        <v>49300</v>
      </c>
      <c r="M2439" s="12">
        <f t="shared" ref="M2439:Q2439" si="6547">SUM(M2440:M2447)</f>
        <v>38300</v>
      </c>
      <c r="N2439" s="12">
        <f t="shared" si="6547"/>
        <v>0</v>
      </c>
      <c r="O2439" s="12">
        <f t="shared" si="6547"/>
        <v>11000</v>
      </c>
      <c r="P2439" s="12">
        <f t="shared" si="6547"/>
        <v>0</v>
      </c>
      <c r="Q2439" s="12">
        <f t="shared" si="6547"/>
        <v>0</v>
      </c>
      <c r="R2439" s="12">
        <f t="shared" ref="R2439:AG2439" si="6548">SUM(R2440:R2447)</f>
        <v>38300</v>
      </c>
      <c r="S2439" s="12">
        <f t="shared" si="6548"/>
        <v>0</v>
      </c>
      <c r="T2439" s="12">
        <f t="shared" si="6548"/>
        <v>0</v>
      </c>
      <c r="U2439" s="12">
        <f t="shared" si="6548"/>
        <v>0</v>
      </c>
      <c r="V2439" s="12">
        <f t="shared" si="6548"/>
        <v>0</v>
      </c>
      <c r="W2439" s="12">
        <f t="shared" si="6548"/>
        <v>0</v>
      </c>
      <c r="X2439" s="12">
        <f t="shared" si="6548"/>
        <v>38300</v>
      </c>
      <c r="Y2439" s="12">
        <f t="shared" si="6548"/>
        <v>1040</v>
      </c>
      <c r="Z2439" s="12">
        <f t="shared" si="6548"/>
        <v>4577</v>
      </c>
      <c r="AA2439" s="12">
        <f t="shared" si="6548"/>
        <v>3000</v>
      </c>
      <c r="AB2439" s="12">
        <f t="shared" si="6548"/>
        <v>3000</v>
      </c>
      <c r="AC2439" s="12">
        <f t="shared" si="6548"/>
        <v>0</v>
      </c>
      <c r="AD2439" s="12">
        <f t="shared" si="6548"/>
        <v>3377</v>
      </c>
      <c r="AE2439" s="12">
        <f t="shared" si="6548"/>
        <v>0</v>
      </c>
      <c r="AF2439" s="12">
        <f t="shared" si="6548"/>
        <v>0</v>
      </c>
      <c r="AG2439" s="12">
        <f t="shared" si="6548"/>
        <v>0</v>
      </c>
      <c r="AH2439" s="12">
        <v>14994</v>
      </c>
      <c r="AI2439" s="12">
        <v>23306</v>
      </c>
      <c r="AJ2439" s="12">
        <f t="shared" ref="AJ2439:AY2439" si="6549">SUM(AJ2440:AJ2447)</f>
        <v>0</v>
      </c>
      <c r="AK2439" s="12">
        <f t="shared" si="6549"/>
        <v>0</v>
      </c>
      <c r="AL2439" s="12">
        <f t="shared" si="6549"/>
        <v>0</v>
      </c>
      <c r="AM2439" s="12">
        <f t="shared" si="6549"/>
        <v>0</v>
      </c>
      <c r="AN2439" s="12">
        <f t="shared" si="6549"/>
        <v>0</v>
      </c>
      <c r="AO2439" s="12">
        <f t="shared" si="6549"/>
        <v>0</v>
      </c>
      <c r="AP2439" s="12">
        <f t="shared" si="6549"/>
        <v>0</v>
      </c>
      <c r="AQ2439" s="12">
        <f t="shared" si="6549"/>
        <v>0</v>
      </c>
      <c r="AR2439" s="12">
        <f t="shared" si="6549"/>
        <v>0</v>
      </c>
      <c r="AS2439" s="12">
        <f t="shared" si="6549"/>
        <v>0</v>
      </c>
      <c r="AT2439" s="12">
        <f t="shared" si="6549"/>
        <v>0</v>
      </c>
      <c r="AU2439" s="12">
        <f t="shared" si="6549"/>
        <v>0</v>
      </c>
      <c r="AV2439" s="12">
        <f t="shared" si="6549"/>
        <v>0</v>
      </c>
      <c r="AW2439" s="12">
        <f t="shared" si="6549"/>
        <v>0</v>
      </c>
      <c r="AX2439" s="12">
        <f t="shared" si="6549"/>
        <v>0</v>
      </c>
      <c r="AY2439" s="12">
        <f t="shared" si="6549"/>
        <v>0</v>
      </c>
      <c r="AZ2439" s="12">
        <v>0</v>
      </c>
      <c r="BA2439" s="12">
        <v>0</v>
      </c>
      <c r="BB2439" s="12">
        <f t="shared" ref="BB2439:BQ2439" si="6550">SUM(BB2440:BB2447)</f>
        <v>11000</v>
      </c>
      <c r="BC2439" s="12">
        <f t="shared" si="6550"/>
        <v>0</v>
      </c>
      <c r="BD2439" s="12">
        <f t="shared" si="6550"/>
        <v>0</v>
      </c>
      <c r="BE2439" s="12">
        <f t="shared" si="6550"/>
        <v>2876</v>
      </c>
      <c r="BF2439" s="12">
        <f t="shared" si="6550"/>
        <v>0</v>
      </c>
      <c r="BG2439" s="12">
        <f t="shared" si="6550"/>
        <v>0</v>
      </c>
      <c r="BH2439" s="12">
        <f t="shared" si="6550"/>
        <v>13876</v>
      </c>
      <c r="BI2439" s="12">
        <f t="shared" si="6550"/>
        <v>5440</v>
      </c>
      <c r="BJ2439" s="12">
        <f t="shared" si="6550"/>
        <v>0</v>
      </c>
      <c r="BK2439" s="12">
        <f t="shared" si="6550"/>
        <v>0</v>
      </c>
      <c r="BL2439" s="12">
        <f t="shared" si="6550"/>
        <v>3880</v>
      </c>
      <c r="BM2439" s="12">
        <f t="shared" si="6550"/>
        <v>2876</v>
      </c>
      <c r="BN2439" s="12">
        <f t="shared" si="6550"/>
        <v>0</v>
      </c>
      <c r="BO2439" s="12">
        <f t="shared" si="6550"/>
        <v>0</v>
      </c>
      <c r="BP2439" s="12">
        <f t="shared" si="6550"/>
        <v>0</v>
      </c>
      <c r="BQ2439" s="12">
        <f t="shared" si="6550"/>
        <v>0</v>
      </c>
      <c r="BR2439" s="12">
        <v>12196</v>
      </c>
      <c r="BS2439" s="12">
        <v>1680</v>
      </c>
      <c r="BT2439" s="12">
        <f t="shared" ref="BT2439:BZ2439" si="6551">SUM(BT2440:BT2447)</f>
        <v>175458</v>
      </c>
      <c r="BU2439" s="12">
        <f t="shared" si="6551"/>
        <v>126158</v>
      </c>
      <c r="BV2439" s="12">
        <f t="shared" si="6551"/>
        <v>95549</v>
      </c>
      <c r="BW2439" s="12">
        <f t="shared" si="6551"/>
        <v>15253</v>
      </c>
      <c r="BX2439" s="12">
        <f t="shared" si="6551"/>
        <v>6220</v>
      </c>
      <c r="BY2439" s="12">
        <f t="shared" si="6551"/>
        <v>5100</v>
      </c>
      <c r="BZ2439" s="12">
        <f t="shared" si="6551"/>
        <v>3933</v>
      </c>
      <c r="CA2439" s="12">
        <f t="shared" si="6512"/>
        <v>110802</v>
      </c>
      <c r="CB2439" s="124">
        <f t="shared" si="6523"/>
        <v>87.827961762234665</v>
      </c>
    </row>
    <row r="2440" spans="1:80" x14ac:dyDescent="0.25">
      <c r="A2440" s="4" t="s">
        <v>928</v>
      </c>
      <c r="B2440" s="4" t="s">
        <v>88</v>
      </c>
      <c r="C2440" s="4" t="s">
        <v>1224</v>
      </c>
      <c r="D2440" s="79" t="s">
        <v>1225</v>
      </c>
      <c r="E2440" s="89">
        <v>6131</v>
      </c>
      <c r="F2440" s="79"/>
      <c r="G2440" s="75" t="s">
        <v>1906</v>
      </c>
      <c r="H2440" s="13" t="s">
        <v>49</v>
      </c>
      <c r="I2440" s="14">
        <v>1825</v>
      </c>
      <c r="J2440" s="14">
        <f t="shared" si="6511"/>
        <v>1825</v>
      </c>
      <c r="K2440" s="14">
        <v>1825</v>
      </c>
      <c r="L2440" s="14">
        <f t="shared" si="6514"/>
        <v>0</v>
      </c>
      <c r="M2440" s="14">
        <v>0</v>
      </c>
      <c r="N2440" s="14">
        <v>0</v>
      </c>
      <c r="O2440" s="14">
        <v>0</v>
      </c>
      <c r="P2440" s="14">
        <v>0</v>
      </c>
      <c r="Q2440" s="14">
        <v>0</v>
      </c>
      <c r="R2440" s="14">
        <v>0</v>
      </c>
      <c r="S2440" s="14"/>
      <c r="T2440" s="14"/>
      <c r="U2440" s="14"/>
      <c r="V2440" s="14"/>
      <c r="W2440" s="14"/>
      <c r="X2440" s="14">
        <f t="shared" si="6443"/>
        <v>0</v>
      </c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>
        <v>0</v>
      </c>
      <c r="AI2440" s="14">
        <v>0</v>
      </c>
      <c r="AJ2440" s="14">
        <v>0</v>
      </c>
      <c r="AK2440" s="14"/>
      <c r="AL2440" s="14"/>
      <c r="AM2440" s="14"/>
      <c r="AN2440" s="14"/>
      <c r="AO2440" s="14"/>
      <c r="AP2440" s="14">
        <f t="shared" si="6444"/>
        <v>0</v>
      </c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>
        <v>0</v>
      </c>
      <c r="BA2440" s="14">
        <v>0</v>
      </c>
      <c r="BB2440" s="14">
        <v>0</v>
      </c>
      <c r="BC2440" s="14"/>
      <c r="BD2440" s="14"/>
      <c r="BE2440" s="14"/>
      <c r="BF2440" s="14"/>
      <c r="BG2440" s="14"/>
      <c r="BH2440" s="14">
        <f t="shared" si="6445"/>
        <v>0</v>
      </c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>
        <v>0</v>
      </c>
      <c r="BS2440" s="14">
        <v>0</v>
      </c>
      <c r="BT2440" s="14">
        <v>1825</v>
      </c>
      <c r="BU2440" s="14">
        <v>1825</v>
      </c>
      <c r="BV2440" s="14">
        <v>1825</v>
      </c>
      <c r="BW2440" s="14">
        <f t="shared" si="6412"/>
        <v>0</v>
      </c>
      <c r="BX2440" s="14">
        <v>0</v>
      </c>
      <c r="BY2440" s="14">
        <v>0</v>
      </c>
      <c r="BZ2440" s="14">
        <v>0</v>
      </c>
      <c r="CA2440" s="14">
        <f t="shared" si="6512"/>
        <v>1825</v>
      </c>
      <c r="CB2440" s="122">
        <f t="shared" si="6523"/>
        <v>100</v>
      </c>
    </row>
    <row r="2441" spans="1:80" x14ac:dyDescent="0.25">
      <c r="A2441" s="4" t="s">
        <v>928</v>
      </c>
      <c r="B2441" s="4" t="s">
        <v>88</v>
      </c>
      <c r="C2441" s="4" t="s">
        <v>1224</v>
      </c>
      <c r="D2441" s="79" t="s">
        <v>1225</v>
      </c>
      <c r="E2441" s="89">
        <v>6132</v>
      </c>
      <c r="F2441" s="79"/>
      <c r="G2441" s="75" t="s">
        <v>1906</v>
      </c>
      <c r="H2441" s="13" t="s">
        <v>196</v>
      </c>
      <c r="I2441" s="14">
        <v>40900</v>
      </c>
      <c r="J2441" s="14">
        <f t="shared" si="6511"/>
        <v>41000</v>
      </c>
      <c r="K2441" s="14">
        <v>41000</v>
      </c>
      <c r="L2441" s="14">
        <f t="shared" si="6514"/>
        <v>0</v>
      </c>
      <c r="M2441" s="14">
        <v>0</v>
      </c>
      <c r="N2441" s="14">
        <v>0</v>
      </c>
      <c r="O2441" s="14">
        <v>0</v>
      </c>
      <c r="P2441" s="14">
        <v>0</v>
      </c>
      <c r="Q2441" s="14">
        <v>0</v>
      </c>
      <c r="R2441" s="14">
        <v>0</v>
      </c>
      <c r="S2441" s="14"/>
      <c r="T2441" s="14"/>
      <c r="U2441" s="14"/>
      <c r="V2441" s="14"/>
      <c r="W2441" s="14"/>
      <c r="X2441" s="14">
        <f t="shared" si="6443"/>
        <v>0</v>
      </c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>
        <v>0</v>
      </c>
      <c r="AI2441" s="14">
        <v>0</v>
      </c>
      <c r="AJ2441" s="14">
        <v>0</v>
      </c>
      <c r="AK2441" s="14"/>
      <c r="AL2441" s="14"/>
      <c r="AM2441" s="14"/>
      <c r="AN2441" s="14"/>
      <c r="AO2441" s="14"/>
      <c r="AP2441" s="14">
        <f t="shared" si="6444"/>
        <v>0</v>
      </c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>
        <v>0</v>
      </c>
      <c r="BA2441" s="14">
        <v>0</v>
      </c>
      <c r="BB2441" s="14">
        <v>0</v>
      </c>
      <c r="BC2441" s="14"/>
      <c r="BD2441" s="14"/>
      <c r="BE2441" s="14"/>
      <c r="BF2441" s="14"/>
      <c r="BG2441" s="14"/>
      <c r="BH2441" s="14">
        <f t="shared" si="6445"/>
        <v>0</v>
      </c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>
        <v>0</v>
      </c>
      <c r="BS2441" s="14">
        <v>0</v>
      </c>
      <c r="BT2441" s="14">
        <v>41000</v>
      </c>
      <c r="BU2441" s="14">
        <v>41000</v>
      </c>
      <c r="BV2441" s="14">
        <v>39000</v>
      </c>
      <c r="BW2441" s="14">
        <f t="shared" si="6412"/>
        <v>1400</v>
      </c>
      <c r="BX2441" s="14">
        <v>200</v>
      </c>
      <c r="BY2441" s="14">
        <v>200</v>
      </c>
      <c r="BZ2441" s="14">
        <v>1000</v>
      </c>
      <c r="CA2441" s="14">
        <f t="shared" si="6512"/>
        <v>40400</v>
      </c>
      <c r="CB2441" s="122">
        <f t="shared" si="6523"/>
        <v>98.536585365853654</v>
      </c>
    </row>
    <row r="2442" spans="1:80" x14ac:dyDescent="0.25">
      <c r="A2442" s="4" t="s">
        <v>928</v>
      </c>
      <c r="B2442" s="4" t="s">
        <v>88</v>
      </c>
      <c r="C2442" s="4" t="s">
        <v>1224</v>
      </c>
      <c r="D2442" s="79" t="s">
        <v>1225</v>
      </c>
      <c r="E2442" s="89">
        <v>6133</v>
      </c>
      <c r="F2442" s="79"/>
      <c r="G2442" s="75" t="s">
        <v>1906</v>
      </c>
      <c r="H2442" s="13" t="s">
        <v>198</v>
      </c>
      <c r="I2442" s="14">
        <v>14600</v>
      </c>
      <c r="J2442" s="14">
        <f t="shared" si="6511"/>
        <v>15300</v>
      </c>
      <c r="K2442" s="14">
        <v>14600</v>
      </c>
      <c r="L2442" s="14">
        <f t="shared" si="6514"/>
        <v>700</v>
      </c>
      <c r="M2442" s="14">
        <v>700</v>
      </c>
      <c r="N2442" s="14">
        <v>0</v>
      </c>
      <c r="O2442" s="14">
        <v>0</v>
      </c>
      <c r="P2442" s="14">
        <v>0</v>
      </c>
      <c r="Q2442" s="14">
        <v>0</v>
      </c>
      <c r="R2442" s="14">
        <v>700</v>
      </c>
      <c r="S2442" s="14"/>
      <c r="T2442" s="14"/>
      <c r="U2442" s="14"/>
      <c r="V2442" s="14"/>
      <c r="W2442" s="14"/>
      <c r="X2442" s="14">
        <f t="shared" si="6443"/>
        <v>700</v>
      </c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>
        <v>0</v>
      </c>
      <c r="AI2442" s="14">
        <v>700</v>
      </c>
      <c r="AJ2442" s="14">
        <v>0</v>
      </c>
      <c r="AK2442" s="14"/>
      <c r="AL2442" s="14"/>
      <c r="AM2442" s="14"/>
      <c r="AN2442" s="14"/>
      <c r="AO2442" s="14"/>
      <c r="AP2442" s="14">
        <f t="shared" si="6444"/>
        <v>0</v>
      </c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>
        <v>0</v>
      </c>
      <c r="BA2442" s="14">
        <v>0</v>
      </c>
      <c r="BB2442" s="14">
        <v>0</v>
      </c>
      <c r="BC2442" s="14"/>
      <c r="BD2442" s="14"/>
      <c r="BE2442" s="14"/>
      <c r="BF2442" s="14"/>
      <c r="BG2442" s="14"/>
      <c r="BH2442" s="14">
        <f t="shared" si="6445"/>
        <v>0</v>
      </c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>
        <v>0</v>
      </c>
      <c r="BS2442" s="14">
        <v>0</v>
      </c>
      <c r="BT2442" s="14">
        <v>15300</v>
      </c>
      <c r="BU2442" s="14">
        <v>14600</v>
      </c>
      <c r="BV2442" s="14">
        <v>9000</v>
      </c>
      <c r="BW2442" s="14">
        <f t="shared" si="6412"/>
        <v>2500</v>
      </c>
      <c r="BX2442" s="14">
        <v>1500</v>
      </c>
      <c r="BY2442" s="14">
        <v>500</v>
      </c>
      <c r="BZ2442" s="14">
        <v>500</v>
      </c>
      <c r="CA2442" s="14">
        <f t="shared" si="6512"/>
        <v>11500</v>
      </c>
      <c r="CB2442" s="122">
        <f t="shared" si="6523"/>
        <v>78.767123287671239</v>
      </c>
    </row>
    <row r="2443" spans="1:80" x14ac:dyDescent="0.25">
      <c r="A2443" s="4" t="s">
        <v>928</v>
      </c>
      <c r="B2443" s="4" t="s">
        <v>88</v>
      </c>
      <c r="C2443" s="4" t="s">
        <v>1224</v>
      </c>
      <c r="D2443" s="79" t="s">
        <v>1225</v>
      </c>
      <c r="E2443" s="89">
        <v>6134</v>
      </c>
      <c r="F2443" s="79"/>
      <c r="G2443" s="75" t="s">
        <v>1906</v>
      </c>
      <c r="H2443" s="13" t="s">
        <v>200</v>
      </c>
      <c r="I2443" s="14">
        <v>59500</v>
      </c>
      <c r="J2443" s="14">
        <f t="shared" si="6511"/>
        <v>59500</v>
      </c>
      <c r="K2443" s="14">
        <v>15000</v>
      </c>
      <c r="L2443" s="14">
        <f t="shared" si="6514"/>
        <v>44500</v>
      </c>
      <c r="M2443" s="14">
        <v>35000</v>
      </c>
      <c r="N2443" s="14">
        <v>0</v>
      </c>
      <c r="O2443" s="14">
        <v>9500</v>
      </c>
      <c r="P2443" s="14">
        <v>0</v>
      </c>
      <c r="Q2443" s="14">
        <v>0</v>
      </c>
      <c r="R2443" s="14">
        <v>35000</v>
      </c>
      <c r="S2443" s="14"/>
      <c r="T2443" s="14"/>
      <c r="U2443" s="14"/>
      <c r="V2443" s="14"/>
      <c r="W2443" s="14"/>
      <c r="X2443" s="14">
        <f t="shared" si="6443"/>
        <v>35000</v>
      </c>
      <c r="Y2443" s="14">
        <v>1040</v>
      </c>
      <c r="Z2443" s="14">
        <v>4577</v>
      </c>
      <c r="AA2443" s="14">
        <v>3000</v>
      </c>
      <c r="AB2443" s="14">
        <v>3000</v>
      </c>
      <c r="AC2443" s="14"/>
      <c r="AD2443" s="14">
        <f>2934+443</f>
        <v>3377</v>
      </c>
      <c r="AE2443" s="14"/>
      <c r="AF2443" s="14"/>
      <c r="AG2443" s="14"/>
      <c r="AH2443" s="14">
        <v>14994</v>
      </c>
      <c r="AI2443" s="14">
        <v>20006</v>
      </c>
      <c r="AJ2443" s="14">
        <v>0</v>
      </c>
      <c r="AK2443" s="14"/>
      <c r="AL2443" s="14"/>
      <c r="AM2443" s="14"/>
      <c r="AN2443" s="14"/>
      <c r="AO2443" s="14"/>
      <c r="AP2443" s="14">
        <f t="shared" si="6444"/>
        <v>0</v>
      </c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>
        <v>0</v>
      </c>
      <c r="BA2443" s="14">
        <v>0</v>
      </c>
      <c r="BB2443" s="14">
        <v>9500</v>
      </c>
      <c r="BC2443" s="14"/>
      <c r="BD2443" s="14"/>
      <c r="BE2443" s="14">
        <f>202</f>
        <v>202</v>
      </c>
      <c r="BF2443" s="14"/>
      <c r="BG2443" s="14"/>
      <c r="BH2443" s="14">
        <f t="shared" si="6445"/>
        <v>9702</v>
      </c>
      <c r="BI2443" s="14">
        <v>5440</v>
      </c>
      <c r="BJ2443" s="14"/>
      <c r="BK2443" s="14"/>
      <c r="BL2443" s="14">
        <v>2380</v>
      </c>
      <c r="BM2443" s="14">
        <v>202</v>
      </c>
      <c r="BN2443" s="14"/>
      <c r="BO2443" s="14"/>
      <c r="BP2443" s="14"/>
      <c r="BQ2443" s="14"/>
      <c r="BR2443" s="14">
        <v>8022</v>
      </c>
      <c r="BS2443" s="14">
        <v>1680</v>
      </c>
      <c r="BT2443" s="14">
        <v>74500</v>
      </c>
      <c r="BU2443" s="14">
        <v>30000</v>
      </c>
      <c r="BV2443" s="14">
        <v>16000</v>
      </c>
      <c r="BW2443" s="14">
        <f t="shared" si="6412"/>
        <v>6500</v>
      </c>
      <c r="BX2443" s="14">
        <v>1500</v>
      </c>
      <c r="BY2443" s="14">
        <v>3000</v>
      </c>
      <c r="BZ2443" s="14">
        <v>2000</v>
      </c>
      <c r="CA2443" s="14">
        <f t="shared" si="6512"/>
        <v>22500</v>
      </c>
      <c r="CB2443" s="122">
        <f t="shared" si="6523"/>
        <v>75</v>
      </c>
    </row>
    <row r="2444" spans="1:80" x14ac:dyDescent="0.25">
      <c r="A2444" s="4" t="s">
        <v>928</v>
      </c>
      <c r="B2444" s="4" t="s">
        <v>88</v>
      </c>
      <c r="C2444" s="4" t="s">
        <v>1224</v>
      </c>
      <c r="D2444" s="79" t="s">
        <v>1225</v>
      </c>
      <c r="E2444" s="89">
        <v>6135</v>
      </c>
      <c r="F2444" s="79"/>
      <c r="G2444" s="75" t="s">
        <v>1906</v>
      </c>
      <c r="H2444" s="13" t="s">
        <v>201</v>
      </c>
      <c r="I2444" s="14">
        <v>700</v>
      </c>
      <c r="J2444" s="14">
        <f t="shared" si="6511"/>
        <v>700</v>
      </c>
      <c r="K2444" s="14">
        <v>700</v>
      </c>
      <c r="L2444" s="14">
        <f t="shared" si="6514"/>
        <v>0</v>
      </c>
      <c r="M2444" s="14">
        <v>0</v>
      </c>
      <c r="N2444" s="14">
        <v>0</v>
      </c>
      <c r="O2444" s="14">
        <v>0</v>
      </c>
      <c r="P2444" s="14">
        <v>0</v>
      </c>
      <c r="Q2444" s="14">
        <v>0</v>
      </c>
      <c r="R2444" s="14">
        <v>0</v>
      </c>
      <c r="S2444" s="14"/>
      <c r="T2444" s="14"/>
      <c r="U2444" s="14"/>
      <c r="V2444" s="14"/>
      <c r="W2444" s="14"/>
      <c r="X2444" s="14">
        <f t="shared" si="6443"/>
        <v>0</v>
      </c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>
        <v>0</v>
      </c>
      <c r="AI2444" s="14">
        <v>0</v>
      </c>
      <c r="AJ2444" s="14">
        <v>0</v>
      </c>
      <c r="AK2444" s="14"/>
      <c r="AL2444" s="14"/>
      <c r="AM2444" s="14"/>
      <c r="AN2444" s="14"/>
      <c r="AO2444" s="14"/>
      <c r="AP2444" s="14">
        <f t="shared" si="6444"/>
        <v>0</v>
      </c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>
        <v>0</v>
      </c>
      <c r="BA2444" s="14">
        <v>0</v>
      </c>
      <c r="BB2444" s="14">
        <v>0</v>
      </c>
      <c r="BC2444" s="14"/>
      <c r="BD2444" s="14"/>
      <c r="BE2444" s="14">
        <v>1814</v>
      </c>
      <c r="BF2444" s="14"/>
      <c r="BG2444" s="14"/>
      <c r="BH2444" s="14">
        <f t="shared" si="6445"/>
        <v>1814</v>
      </c>
      <c r="BI2444" s="14"/>
      <c r="BJ2444" s="14"/>
      <c r="BK2444" s="14"/>
      <c r="BL2444" s="14"/>
      <c r="BM2444" s="14">
        <v>1814</v>
      </c>
      <c r="BN2444" s="14"/>
      <c r="BO2444" s="14"/>
      <c r="BP2444" s="14"/>
      <c r="BQ2444" s="14"/>
      <c r="BR2444" s="14">
        <v>1814</v>
      </c>
      <c r="BS2444" s="14">
        <v>0</v>
      </c>
      <c r="BT2444" s="14">
        <v>700</v>
      </c>
      <c r="BU2444" s="14">
        <v>700</v>
      </c>
      <c r="BV2444" s="14">
        <v>400</v>
      </c>
      <c r="BW2444" s="14">
        <f t="shared" si="6412"/>
        <v>300</v>
      </c>
      <c r="BX2444" s="14">
        <v>100</v>
      </c>
      <c r="BY2444" s="14">
        <v>100</v>
      </c>
      <c r="BZ2444" s="14">
        <v>100</v>
      </c>
      <c r="CA2444" s="14">
        <f t="shared" si="6512"/>
        <v>700</v>
      </c>
      <c r="CB2444" s="122">
        <f t="shared" si="6523"/>
        <v>100</v>
      </c>
    </row>
    <row r="2445" spans="1:80" x14ac:dyDescent="0.25">
      <c r="A2445" s="4" t="s">
        <v>928</v>
      </c>
      <c r="B2445" s="4" t="s">
        <v>88</v>
      </c>
      <c r="C2445" s="4" t="s">
        <v>1224</v>
      </c>
      <c r="D2445" s="79" t="s">
        <v>1225</v>
      </c>
      <c r="E2445" s="89">
        <v>6137</v>
      </c>
      <c r="F2445" s="79"/>
      <c r="G2445" s="75" t="s">
        <v>1906</v>
      </c>
      <c r="H2445" s="13" t="s">
        <v>204</v>
      </c>
      <c r="I2445" s="14">
        <v>10300</v>
      </c>
      <c r="J2445" s="14">
        <f t="shared" si="6511"/>
        <v>10300</v>
      </c>
      <c r="K2445" s="14">
        <v>9700</v>
      </c>
      <c r="L2445" s="14">
        <f t="shared" si="6514"/>
        <v>600</v>
      </c>
      <c r="M2445" s="14">
        <v>600</v>
      </c>
      <c r="N2445" s="14">
        <v>0</v>
      </c>
      <c r="O2445" s="14">
        <v>0</v>
      </c>
      <c r="P2445" s="14">
        <v>0</v>
      </c>
      <c r="Q2445" s="14">
        <v>0</v>
      </c>
      <c r="R2445" s="14">
        <v>600</v>
      </c>
      <c r="S2445" s="14"/>
      <c r="T2445" s="14"/>
      <c r="U2445" s="14"/>
      <c r="V2445" s="14"/>
      <c r="W2445" s="14"/>
      <c r="X2445" s="14">
        <f t="shared" si="6443"/>
        <v>600</v>
      </c>
      <c r="Y2445" s="14"/>
      <c r="Z2445" s="14"/>
      <c r="AA2445" s="14"/>
      <c r="AB2445" s="14"/>
      <c r="AC2445" s="14"/>
      <c r="AD2445" s="14"/>
      <c r="AE2445" s="14"/>
      <c r="AF2445" s="14"/>
      <c r="AG2445" s="14"/>
      <c r="AH2445" s="14">
        <v>0</v>
      </c>
      <c r="AI2445" s="14">
        <v>600</v>
      </c>
      <c r="AJ2445" s="14">
        <v>0</v>
      </c>
      <c r="AK2445" s="14"/>
      <c r="AL2445" s="14"/>
      <c r="AM2445" s="14"/>
      <c r="AN2445" s="14"/>
      <c r="AO2445" s="14"/>
      <c r="AP2445" s="14">
        <f t="shared" si="6444"/>
        <v>0</v>
      </c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>
        <v>0</v>
      </c>
      <c r="BA2445" s="14">
        <v>0</v>
      </c>
      <c r="BB2445" s="14">
        <v>0</v>
      </c>
      <c r="BC2445" s="14"/>
      <c r="BD2445" s="14"/>
      <c r="BE2445" s="14"/>
      <c r="BF2445" s="14"/>
      <c r="BG2445" s="14"/>
      <c r="BH2445" s="14">
        <f t="shared" si="6445"/>
        <v>0</v>
      </c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>
        <v>0</v>
      </c>
      <c r="BS2445" s="14">
        <v>0</v>
      </c>
      <c r="BT2445" s="14">
        <v>10300</v>
      </c>
      <c r="BU2445" s="14">
        <v>9700</v>
      </c>
      <c r="BV2445" s="14">
        <v>6000</v>
      </c>
      <c r="BW2445" s="14">
        <f t="shared" si="6412"/>
        <v>1600</v>
      </c>
      <c r="BX2445" s="14">
        <v>1000</v>
      </c>
      <c r="BY2445" s="14">
        <v>300</v>
      </c>
      <c r="BZ2445" s="14">
        <v>300</v>
      </c>
      <c r="CA2445" s="14">
        <f t="shared" si="6512"/>
        <v>7600</v>
      </c>
      <c r="CB2445" s="122">
        <f t="shared" si="6523"/>
        <v>78.350515463917532</v>
      </c>
    </row>
    <row r="2446" spans="1:80" x14ac:dyDescent="0.25">
      <c r="A2446" s="4" t="s">
        <v>928</v>
      </c>
      <c r="B2446" s="4" t="s">
        <v>88</v>
      </c>
      <c r="C2446" s="4" t="s">
        <v>1224</v>
      </c>
      <c r="D2446" s="79" t="s">
        <v>1225</v>
      </c>
      <c r="E2446" s="89">
        <v>6138</v>
      </c>
      <c r="F2446" s="79"/>
      <c r="G2446" s="75" t="s">
        <v>1906</v>
      </c>
      <c r="H2446" s="13" t="s">
        <v>205</v>
      </c>
      <c r="I2446" s="14">
        <v>3350</v>
      </c>
      <c r="J2446" s="14">
        <f t="shared" si="6511"/>
        <v>0</v>
      </c>
      <c r="K2446" s="14">
        <v>0</v>
      </c>
      <c r="L2446" s="14">
        <f t="shared" si="6514"/>
        <v>0</v>
      </c>
      <c r="M2446" s="14">
        <v>0</v>
      </c>
      <c r="N2446" s="14">
        <v>0</v>
      </c>
      <c r="O2446" s="14">
        <v>0</v>
      </c>
      <c r="P2446" s="14">
        <v>0</v>
      </c>
      <c r="Q2446" s="14">
        <v>0</v>
      </c>
      <c r="R2446" s="14">
        <v>0</v>
      </c>
      <c r="S2446" s="14"/>
      <c r="T2446" s="14"/>
      <c r="U2446" s="14"/>
      <c r="V2446" s="14"/>
      <c r="W2446" s="14"/>
      <c r="X2446" s="14">
        <f t="shared" si="6443"/>
        <v>0</v>
      </c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>
        <v>0</v>
      </c>
      <c r="AI2446" s="14">
        <v>0</v>
      </c>
      <c r="AJ2446" s="14">
        <v>0</v>
      </c>
      <c r="AK2446" s="14"/>
      <c r="AL2446" s="14"/>
      <c r="AM2446" s="14"/>
      <c r="AN2446" s="14"/>
      <c r="AO2446" s="14"/>
      <c r="AP2446" s="14">
        <f t="shared" si="6444"/>
        <v>0</v>
      </c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>
        <v>0</v>
      </c>
      <c r="BA2446" s="14">
        <v>0</v>
      </c>
      <c r="BB2446" s="14">
        <v>0</v>
      </c>
      <c r="BC2446" s="14"/>
      <c r="BD2446" s="14"/>
      <c r="BE2446" s="14"/>
      <c r="BF2446" s="14"/>
      <c r="BG2446" s="14"/>
      <c r="BH2446" s="14">
        <f t="shared" si="6445"/>
        <v>0</v>
      </c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>
        <v>0</v>
      </c>
      <c r="BS2446" s="14">
        <v>0</v>
      </c>
      <c r="BT2446" s="14">
        <v>0</v>
      </c>
      <c r="BU2446" s="14">
        <v>0</v>
      </c>
      <c r="BV2446" s="14">
        <v>0</v>
      </c>
      <c r="BW2446" s="14">
        <f t="shared" si="6412"/>
        <v>0</v>
      </c>
      <c r="BX2446" s="14">
        <v>0</v>
      </c>
      <c r="BY2446" s="14">
        <v>0</v>
      </c>
      <c r="BZ2446" s="14">
        <v>0</v>
      </c>
      <c r="CA2446" s="14">
        <f t="shared" si="6512"/>
        <v>0</v>
      </c>
      <c r="CB2446" s="122" t="str">
        <f t="shared" si="6523"/>
        <v>-</v>
      </c>
    </row>
    <row r="2447" spans="1:80" x14ac:dyDescent="0.25">
      <c r="A2447" s="1" t="s">
        <v>928</v>
      </c>
      <c r="B2447" s="1" t="s">
        <v>88</v>
      </c>
      <c r="C2447" s="1" t="s">
        <v>1224</v>
      </c>
      <c r="D2447" s="82" t="s">
        <v>1225</v>
      </c>
      <c r="E2447" s="82" t="s">
        <v>50</v>
      </c>
      <c r="F2447" s="79" t="s">
        <v>1</v>
      </c>
      <c r="G2447" s="13" t="s">
        <v>1</v>
      </c>
      <c r="H2447" s="2" t="s">
        <v>51</v>
      </c>
      <c r="I2447" s="12">
        <f>SUM(I2448:I2450)</f>
        <v>30426</v>
      </c>
      <c r="J2447" s="12">
        <f t="shared" si="6511"/>
        <v>31459</v>
      </c>
      <c r="K2447" s="12">
        <f t="shared" ref="K2447" si="6552">SUM(K2448:K2450)</f>
        <v>27959</v>
      </c>
      <c r="L2447" s="12">
        <f t="shared" si="6514"/>
        <v>3500</v>
      </c>
      <c r="M2447" s="12">
        <f t="shared" ref="M2447:Q2447" si="6553">SUM(M2448:M2450)</f>
        <v>2000</v>
      </c>
      <c r="N2447" s="12">
        <f t="shared" si="6553"/>
        <v>0</v>
      </c>
      <c r="O2447" s="12">
        <f t="shared" si="6553"/>
        <v>1500</v>
      </c>
      <c r="P2447" s="12">
        <f t="shared" si="6553"/>
        <v>0</v>
      </c>
      <c r="Q2447" s="12">
        <f t="shared" si="6553"/>
        <v>0</v>
      </c>
      <c r="R2447" s="12">
        <f t="shared" ref="R2447:AG2447" si="6554">SUM(R2448:R2450)</f>
        <v>2000</v>
      </c>
      <c r="S2447" s="12">
        <f t="shared" si="6554"/>
        <v>0</v>
      </c>
      <c r="T2447" s="12">
        <f t="shared" si="6554"/>
        <v>0</v>
      </c>
      <c r="U2447" s="12">
        <f t="shared" si="6554"/>
        <v>0</v>
      </c>
      <c r="V2447" s="12">
        <f t="shared" si="6554"/>
        <v>0</v>
      </c>
      <c r="W2447" s="12">
        <f t="shared" si="6554"/>
        <v>0</v>
      </c>
      <c r="X2447" s="12">
        <f t="shared" si="6554"/>
        <v>2000</v>
      </c>
      <c r="Y2447" s="12">
        <f t="shared" si="6554"/>
        <v>0</v>
      </c>
      <c r="Z2447" s="12">
        <f t="shared" si="6554"/>
        <v>0</v>
      </c>
      <c r="AA2447" s="12">
        <f t="shared" si="6554"/>
        <v>0</v>
      </c>
      <c r="AB2447" s="12">
        <f t="shared" si="6554"/>
        <v>0</v>
      </c>
      <c r="AC2447" s="12">
        <f t="shared" si="6554"/>
        <v>0</v>
      </c>
      <c r="AD2447" s="12">
        <f t="shared" si="6554"/>
        <v>0</v>
      </c>
      <c r="AE2447" s="12">
        <f t="shared" si="6554"/>
        <v>0</v>
      </c>
      <c r="AF2447" s="12">
        <f t="shared" si="6554"/>
        <v>0</v>
      </c>
      <c r="AG2447" s="12">
        <f t="shared" si="6554"/>
        <v>0</v>
      </c>
      <c r="AH2447" s="12">
        <v>0</v>
      </c>
      <c r="AI2447" s="12">
        <v>2000</v>
      </c>
      <c r="AJ2447" s="12">
        <f t="shared" ref="AJ2447:AY2447" si="6555">SUM(AJ2448:AJ2450)</f>
        <v>0</v>
      </c>
      <c r="AK2447" s="12">
        <f t="shared" si="6555"/>
        <v>0</v>
      </c>
      <c r="AL2447" s="12">
        <f t="shared" si="6555"/>
        <v>0</v>
      </c>
      <c r="AM2447" s="12">
        <f t="shared" si="6555"/>
        <v>0</v>
      </c>
      <c r="AN2447" s="12">
        <f t="shared" si="6555"/>
        <v>0</v>
      </c>
      <c r="AO2447" s="12">
        <f t="shared" si="6555"/>
        <v>0</v>
      </c>
      <c r="AP2447" s="12">
        <f t="shared" si="6555"/>
        <v>0</v>
      </c>
      <c r="AQ2447" s="12">
        <f t="shared" si="6555"/>
        <v>0</v>
      </c>
      <c r="AR2447" s="12">
        <f t="shared" si="6555"/>
        <v>0</v>
      </c>
      <c r="AS2447" s="12">
        <f t="shared" si="6555"/>
        <v>0</v>
      </c>
      <c r="AT2447" s="12">
        <f t="shared" si="6555"/>
        <v>0</v>
      </c>
      <c r="AU2447" s="12">
        <f t="shared" si="6555"/>
        <v>0</v>
      </c>
      <c r="AV2447" s="12">
        <f t="shared" si="6555"/>
        <v>0</v>
      </c>
      <c r="AW2447" s="12">
        <f t="shared" si="6555"/>
        <v>0</v>
      </c>
      <c r="AX2447" s="12">
        <f t="shared" si="6555"/>
        <v>0</v>
      </c>
      <c r="AY2447" s="12">
        <f t="shared" si="6555"/>
        <v>0</v>
      </c>
      <c r="AZ2447" s="12">
        <v>0</v>
      </c>
      <c r="BA2447" s="12">
        <v>0</v>
      </c>
      <c r="BB2447" s="12">
        <f t="shared" ref="BB2447:BQ2447" si="6556">SUM(BB2448:BB2450)</f>
        <v>1500</v>
      </c>
      <c r="BC2447" s="12">
        <f t="shared" si="6556"/>
        <v>0</v>
      </c>
      <c r="BD2447" s="12">
        <f t="shared" si="6556"/>
        <v>0</v>
      </c>
      <c r="BE2447" s="12">
        <f t="shared" si="6556"/>
        <v>860</v>
      </c>
      <c r="BF2447" s="12">
        <f t="shared" si="6556"/>
        <v>0</v>
      </c>
      <c r="BG2447" s="12">
        <f t="shared" si="6556"/>
        <v>0</v>
      </c>
      <c r="BH2447" s="12">
        <f t="shared" si="6556"/>
        <v>2360</v>
      </c>
      <c r="BI2447" s="12">
        <f t="shared" si="6556"/>
        <v>0</v>
      </c>
      <c r="BJ2447" s="12">
        <f t="shared" si="6556"/>
        <v>0</v>
      </c>
      <c r="BK2447" s="12">
        <f t="shared" si="6556"/>
        <v>0</v>
      </c>
      <c r="BL2447" s="12">
        <f t="shared" si="6556"/>
        <v>1500</v>
      </c>
      <c r="BM2447" s="12">
        <f t="shared" si="6556"/>
        <v>860</v>
      </c>
      <c r="BN2447" s="12">
        <f t="shared" si="6556"/>
        <v>0</v>
      </c>
      <c r="BO2447" s="12">
        <f t="shared" si="6556"/>
        <v>0</v>
      </c>
      <c r="BP2447" s="12">
        <f t="shared" si="6556"/>
        <v>0</v>
      </c>
      <c r="BQ2447" s="12">
        <f t="shared" si="6556"/>
        <v>0</v>
      </c>
      <c r="BR2447" s="12">
        <v>2360</v>
      </c>
      <c r="BS2447" s="12">
        <v>0</v>
      </c>
      <c r="BT2447" s="12">
        <f t="shared" ref="BT2447:BZ2447" si="6557">SUM(BT2448:BT2450)</f>
        <v>31833</v>
      </c>
      <c r="BU2447" s="12">
        <f t="shared" si="6557"/>
        <v>28333</v>
      </c>
      <c r="BV2447" s="12">
        <f t="shared" si="6557"/>
        <v>23324</v>
      </c>
      <c r="BW2447" s="12">
        <f t="shared" si="6557"/>
        <v>2953</v>
      </c>
      <c r="BX2447" s="12">
        <f t="shared" si="6557"/>
        <v>1920</v>
      </c>
      <c r="BY2447" s="12">
        <f t="shared" si="6557"/>
        <v>1000</v>
      </c>
      <c r="BZ2447" s="12">
        <f t="shared" si="6557"/>
        <v>33</v>
      </c>
      <c r="CA2447" s="12">
        <f t="shared" si="6512"/>
        <v>26277</v>
      </c>
      <c r="CB2447" s="124">
        <f t="shared" si="6523"/>
        <v>92.743444040518114</v>
      </c>
    </row>
    <row r="2448" spans="1:80" x14ac:dyDescent="0.25">
      <c r="A2448" s="4" t="s">
        <v>928</v>
      </c>
      <c r="B2448" s="4" t="s">
        <v>88</v>
      </c>
      <c r="C2448" s="4" t="s">
        <v>1224</v>
      </c>
      <c r="D2448" s="79" t="s">
        <v>1225</v>
      </c>
      <c r="E2448" s="89">
        <v>6139</v>
      </c>
      <c r="F2448" s="79"/>
      <c r="G2448" s="75" t="s">
        <v>1906</v>
      </c>
      <c r="H2448" s="13" t="s">
        <v>51</v>
      </c>
      <c r="I2448" s="14">
        <v>18970</v>
      </c>
      <c r="J2448" s="14">
        <f t="shared" si="6511"/>
        <v>18970</v>
      </c>
      <c r="K2448" s="14">
        <v>15470</v>
      </c>
      <c r="L2448" s="14">
        <f t="shared" si="6514"/>
        <v>3500</v>
      </c>
      <c r="M2448" s="14">
        <v>2000</v>
      </c>
      <c r="N2448" s="14">
        <v>0</v>
      </c>
      <c r="O2448" s="14">
        <v>1500</v>
      </c>
      <c r="P2448" s="14">
        <v>0</v>
      </c>
      <c r="Q2448" s="14">
        <v>0</v>
      </c>
      <c r="R2448" s="14">
        <v>2000</v>
      </c>
      <c r="S2448" s="14"/>
      <c r="T2448" s="14"/>
      <c r="U2448" s="14"/>
      <c r="V2448" s="14"/>
      <c r="W2448" s="14"/>
      <c r="X2448" s="14">
        <f t="shared" si="6443"/>
        <v>2000</v>
      </c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>
        <v>0</v>
      </c>
      <c r="AI2448" s="14">
        <v>2000</v>
      </c>
      <c r="AJ2448" s="14">
        <v>0</v>
      </c>
      <c r="AK2448" s="14"/>
      <c r="AL2448" s="14"/>
      <c r="AM2448" s="14"/>
      <c r="AN2448" s="14"/>
      <c r="AO2448" s="14"/>
      <c r="AP2448" s="14">
        <f t="shared" si="6444"/>
        <v>0</v>
      </c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>
        <v>0</v>
      </c>
      <c r="BA2448" s="14">
        <v>0</v>
      </c>
      <c r="BB2448" s="14">
        <v>1500</v>
      </c>
      <c r="BC2448" s="14"/>
      <c r="BD2448" s="14"/>
      <c r="BE2448" s="14">
        <v>860</v>
      </c>
      <c r="BF2448" s="14"/>
      <c r="BG2448" s="14"/>
      <c r="BH2448" s="14">
        <f t="shared" si="6445"/>
        <v>2360</v>
      </c>
      <c r="BI2448" s="14"/>
      <c r="BJ2448" s="14"/>
      <c r="BK2448" s="14"/>
      <c r="BL2448" s="14">
        <v>1500</v>
      </c>
      <c r="BM2448" s="14">
        <v>860</v>
      </c>
      <c r="BN2448" s="14"/>
      <c r="BO2448" s="14"/>
      <c r="BP2448" s="14"/>
      <c r="BQ2448" s="14"/>
      <c r="BR2448" s="14">
        <v>2360</v>
      </c>
      <c r="BS2448" s="14">
        <v>0</v>
      </c>
      <c r="BT2448" s="14">
        <v>18970</v>
      </c>
      <c r="BU2448" s="14">
        <v>15470</v>
      </c>
      <c r="BV2448" s="14">
        <v>15000</v>
      </c>
      <c r="BW2448" s="14">
        <f t="shared" si="6412"/>
        <v>470</v>
      </c>
      <c r="BX2448" s="14">
        <v>470</v>
      </c>
      <c r="BY2448" s="14">
        <v>0</v>
      </c>
      <c r="BZ2448" s="14">
        <v>0</v>
      </c>
      <c r="CA2448" s="14">
        <f t="shared" si="6512"/>
        <v>15470</v>
      </c>
      <c r="CB2448" s="122">
        <f t="shared" si="6523"/>
        <v>100</v>
      </c>
    </row>
    <row r="2449" spans="1:80" ht="22.5" x14ac:dyDescent="0.25">
      <c r="A2449" s="4" t="s">
        <v>928</v>
      </c>
      <c r="B2449" s="4" t="s">
        <v>88</v>
      </c>
      <c r="C2449" s="4" t="s">
        <v>1224</v>
      </c>
      <c r="D2449" s="79" t="s">
        <v>1225</v>
      </c>
      <c r="E2449" s="89">
        <v>6139</v>
      </c>
      <c r="F2449" s="79" t="s">
        <v>1232</v>
      </c>
      <c r="G2449" s="75" t="s">
        <v>1906</v>
      </c>
      <c r="H2449" s="13" t="s">
        <v>59</v>
      </c>
      <c r="I2449" s="14">
        <v>6456</v>
      </c>
      <c r="J2449" s="14">
        <f t="shared" si="6511"/>
        <v>7489</v>
      </c>
      <c r="K2449" s="14">
        <v>7489</v>
      </c>
      <c r="L2449" s="14">
        <f t="shared" si="6514"/>
        <v>0</v>
      </c>
      <c r="M2449" s="14">
        <v>0</v>
      </c>
      <c r="N2449" s="14">
        <v>0</v>
      </c>
      <c r="O2449" s="14">
        <v>0</v>
      </c>
      <c r="P2449" s="14">
        <v>0</v>
      </c>
      <c r="Q2449" s="14">
        <v>0</v>
      </c>
      <c r="R2449" s="14">
        <v>0</v>
      </c>
      <c r="S2449" s="14"/>
      <c r="T2449" s="14"/>
      <c r="U2449" s="14"/>
      <c r="V2449" s="14"/>
      <c r="W2449" s="14"/>
      <c r="X2449" s="14">
        <f t="shared" si="6443"/>
        <v>0</v>
      </c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>
        <v>0</v>
      </c>
      <c r="AI2449" s="14">
        <v>0</v>
      </c>
      <c r="AJ2449" s="14">
        <v>0</v>
      </c>
      <c r="AK2449" s="14"/>
      <c r="AL2449" s="14"/>
      <c r="AM2449" s="14"/>
      <c r="AN2449" s="14"/>
      <c r="AO2449" s="14"/>
      <c r="AP2449" s="14">
        <f t="shared" si="6444"/>
        <v>0</v>
      </c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>
        <v>0</v>
      </c>
      <c r="BA2449" s="14">
        <v>0</v>
      </c>
      <c r="BB2449" s="14">
        <v>0</v>
      </c>
      <c r="BC2449" s="14"/>
      <c r="BD2449" s="14"/>
      <c r="BE2449" s="14"/>
      <c r="BF2449" s="14"/>
      <c r="BG2449" s="14"/>
      <c r="BH2449" s="14">
        <f t="shared" si="6445"/>
        <v>0</v>
      </c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>
        <v>0</v>
      </c>
      <c r="BS2449" s="14">
        <v>0</v>
      </c>
      <c r="BT2449" s="14">
        <v>7863</v>
      </c>
      <c r="BU2449" s="14">
        <v>7863</v>
      </c>
      <c r="BV2449" s="14">
        <v>4274</v>
      </c>
      <c r="BW2449" s="14">
        <f t="shared" ref="BW2449:BW2507" si="6558">BX2449+BY2449+BZ2449</f>
        <v>1533</v>
      </c>
      <c r="BX2449" s="14">
        <v>750</v>
      </c>
      <c r="BY2449" s="14">
        <v>750</v>
      </c>
      <c r="BZ2449" s="14">
        <v>33</v>
      </c>
      <c r="CA2449" s="14">
        <f t="shared" si="6512"/>
        <v>5807</v>
      </c>
      <c r="CB2449" s="122">
        <f t="shared" si="6523"/>
        <v>73.852219254737378</v>
      </c>
    </row>
    <row r="2450" spans="1:80" ht="22.5" x14ac:dyDescent="0.25">
      <c r="A2450" s="4" t="s">
        <v>928</v>
      </c>
      <c r="B2450" s="4" t="s">
        <v>88</v>
      </c>
      <c r="C2450" s="4" t="s">
        <v>1224</v>
      </c>
      <c r="D2450" s="79" t="s">
        <v>1225</v>
      </c>
      <c r="E2450" s="89">
        <v>6139</v>
      </c>
      <c r="F2450" s="79" t="s">
        <v>1233</v>
      </c>
      <c r="G2450" s="75" t="s">
        <v>1906</v>
      </c>
      <c r="H2450" s="13" t="s">
        <v>65</v>
      </c>
      <c r="I2450" s="14">
        <v>5000</v>
      </c>
      <c r="J2450" s="14">
        <f t="shared" si="6511"/>
        <v>5000</v>
      </c>
      <c r="K2450" s="14">
        <v>5000</v>
      </c>
      <c r="L2450" s="14">
        <f t="shared" si="6514"/>
        <v>0</v>
      </c>
      <c r="M2450" s="14">
        <v>0</v>
      </c>
      <c r="N2450" s="14">
        <v>0</v>
      </c>
      <c r="O2450" s="14">
        <v>0</v>
      </c>
      <c r="P2450" s="14">
        <v>0</v>
      </c>
      <c r="Q2450" s="14">
        <v>0</v>
      </c>
      <c r="R2450" s="14">
        <v>0</v>
      </c>
      <c r="S2450" s="14"/>
      <c r="T2450" s="14"/>
      <c r="U2450" s="14"/>
      <c r="V2450" s="14"/>
      <c r="W2450" s="14"/>
      <c r="X2450" s="14">
        <f t="shared" si="6443"/>
        <v>0</v>
      </c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>
        <v>0</v>
      </c>
      <c r="AI2450" s="14">
        <v>0</v>
      </c>
      <c r="AJ2450" s="14">
        <v>0</v>
      </c>
      <c r="AK2450" s="14"/>
      <c r="AL2450" s="14"/>
      <c r="AM2450" s="14"/>
      <c r="AN2450" s="14"/>
      <c r="AO2450" s="14"/>
      <c r="AP2450" s="14">
        <f t="shared" si="6444"/>
        <v>0</v>
      </c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>
        <v>0</v>
      </c>
      <c r="BA2450" s="14">
        <v>0</v>
      </c>
      <c r="BB2450" s="14">
        <v>0</v>
      </c>
      <c r="BC2450" s="14"/>
      <c r="BD2450" s="14"/>
      <c r="BE2450" s="14"/>
      <c r="BF2450" s="14"/>
      <c r="BG2450" s="14"/>
      <c r="BH2450" s="14">
        <f t="shared" si="6445"/>
        <v>0</v>
      </c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>
        <v>0</v>
      </c>
      <c r="BS2450" s="14">
        <v>0</v>
      </c>
      <c r="BT2450" s="14">
        <v>5000</v>
      </c>
      <c r="BU2450" s="14">
        <v>5000</v>
      </c>
      <c r="BV2450" s="14">
        <v>4050</v>
      </c>
      <c r="BW2450" s="14">
        <f t="shared" si="6558"/>
        <v>950</v>
      </c>
      <c r="BX2450" s="14">
        <v>700</v>
      </c>
      <c r="BY2450" s="14">
        <v>250</v>
      </c>
      <c r="BZ2450" s="14">
        <v>0</v>
      </c>
      <c r="CA2450" s="14">
        <f t="shared" si="6512"/>
        <v>5000</v>
      </c>
      <c r="CB2450" s="122">
        <f t="shared" si="6523"/>
        <v>100</v>
      </c>
    </row>
    <row r="2451" spans="1:80" ht="22.5" x14ac:dyDescent="0.25">
      <c r="A2451" s="1" t="s">
        <v>1</v>
      </c>
      <c r="B2451" s="1" t="s">
        <v>1</v>
      </c>
      <c r="C2451" s="1" t="s">
        <v>1</v>
      </c>
      <c r="D2451" s="78" t="s">
        <v>1</v>
      </c>
      <c r="E2451" s="78" t="s">
        <v>1</v>
      </c>
      <c r="F2451" s="78" t="s">
        <v>1</v>
      </c>
      <c r="G2451" s="2" t="s">
        <v>1</v>
      </c>
      <c r="H2451" s="10" t="s">
        <v>66</v>
      </c>
      <c r="I2451" s="11">
        <f>SUM(I2452)</f>
        <v>100</v>
      </c>
      <c r="J2451" s="11">
        <f t="shared" si="6511"/>
        <v>100</v>
      </c>
      <c r="K2451" s="11">
        <f t="shared" ref="K2451:Q2452" si="6559">SUM(K2452)</f>
        <v>100</v>
      </c>
      <c r="L2451" s="11">
        <f t="shared" si="6514"/>
        <v>0</v>
      </c>
      <c r="M2451" s="11">
        <f t="shared" si="6559"/>
        <v>0</v>
      </c>
      <c r="N2451" s="11">
        <f t="shared" si="6559"/>
        <v>0</v>
      </c>
      <c r="O2451" s="11">
        <f t="shared" si="6559"/>
        <v>0</v>
      </c>
      <c r="P2451" s="11">
        <f t="shared" si="6559"/>
        <v>0</v>
      </c>
      <c r="Q2451" s="11">
        <f t="shared" si="6559"/>
        <v>0</v>
      </c>
      <c r="R2451" s="11">
        <f t="shared" ref="R2451:AG2452" si="6560">SUM(R2452)</f>
        <v>0</v>
      </c>
      <c r="S2451" s="11">
        <f t="shared" si="6560"/>
        <v>0</v>
      </c>
      <c r="T2451" s="11">
        <f t="shared" si="6560"/>
        <v>0</v>
      </c>
      <c r="U2451" s="11">
        <f t="shared" si="6560"/>
        <v>0</v>
      </c>
      <c r="V2451" s="11">
        <f t="shared" si="6560"/>
        <v>0</v>
      </c>
      <c r="W2451" s="11">
        <f t="shared" si="6560"/>
        <v>0</v>
      </c>
      <c r="X2451" s="11">
        <f t="shared" si="6560"/>
        <v>0</v>
      </c>
      <c r="Y2451" s="11">
        <f t="shared" si="6560"/>
        <v>0</v>
      </c>
      <c r="Z2451" s="11">
        <f t="shared" si="6560"/>
        <v>0</v>
      </c>
      <c r="AA2451" s="11">
        <f t="shared" si="6560"/>
        <v>0</v>
      </c>
      <c r="AB2451" s="11">
        <f t="shared" si="6560"/>
        <v>0</v>
      </c>
      <c r="AC2451" s="11">
        <f t="shared" si="6560"/>
        <v>0</v>
      </c>
      <c r="AD2451" s="11">
        <f t="shared" si="6560"/>
        <v>0</v>
      </c>
      <c r="AE2451" s="11">
        <f t="shared" si="6560"/>
        <v>0</v>
      </c>
      <c r="AF2451" s="11">
        <f t="shared" si="6560"/>
        <v>0</v>
      </c>
      <c r="AG2451" s="11">
        <f t="shared" si="6560"/>
        <v>0</v>
      </c>
      <c r="AH2451" s="11">
        <v>0</v>
      </c>
      <c r="AI2451" s="11">
        <v>0</v>
      </c>
      <c r="AJ2451" s="11">
        <f t="shared" ref="AJ2451:AY2452" si="6561">SUM(AJ2452)</f>
        <v>0</v>
      </c>
      <c r="AK2451" s="11">
        <f t="shared" si="6561"/>
        <v>0</v>
      </c>
      <c r="AL2451" s="11">
        <f t="shared" si="6561"/>
        <v>0</v>
      </c>
      <c r="AM2451" s="11">
        <f t="shared" si="6561"/>
        <v>0</v>
      </c>
      <c r="AN2451" s="11">
        <f t="shared" si="6561"/>
        <v>0</v>
      </c>
      <c r="AO2451" s="11">
        <f t="shared" si="6561"/>
        <v>0</v>
      </c>
      <c r="AP2451" s="11">
        <f t="shared" si="6561"/>
        <v>0</v>
      </c>
      <c r="AQ2451" s="11">
        <f t="shared" si="6561"/>
        <v>0</v>
      </c>
      <c r="AR2451" s="11">
        <f t="shared" si="6561"/>
        <v>0</v>
      </c>
      <c r="AS2451" s="11">
        <f t="shared" si="6561"/>
        <v>0</v>
      </c>
      <c r="AT2451" s="11">
        <f t="shared" si="6561"/>
        <v>0</v>
      </c>
      <c r="AU2451" s="11">
        <f t="shared" si="6561"/>
        <v>0</v>
      </c>
      <c r="AV2451" s="11">
        <f t="shared" si="6561"/>
        <v>0</v>
      </c>
      <c r="AW2451" s="11">
        <f t="shared" si="6561"/>
        <v>0</v>
      </c>
      <c r="AX2451" s="11">
        <f t="shared" si="6561"/>
        <v>0</v>
      </c>
      <c r="AY2451" s="11">
        <f t="shared" si="6561"/>
        <v>0</v>
      </c>
      <c r="AZ2451" s="11">
        <v>0</v>
      </c>
      <c r="BA2451" s="11">
        <v>0</v>
      </c>
      <c r="BB2451" s="11">
        <f t="shared" ref="BB2451:BQ2452" si="6562">SUM(BB2452)</f>
        <v>0</v>
      </c>
      <c r="BC2451" s="11">
        <f t="shared" si="6562"/>
        <v>0</v>
      </c>
      <c r="BD2451" s="11">
        <f t="shared" si="6562"/>
        <v>0</v>
      </c>
      <c r="BE2451" s="11">
        <f t="shared" si="6562"/>
        <v>0</v>
      </c>
      <c r="BF2451" s="11">
        <f t="shared" si="6562"/>
        <v>0</v>
      </c>
      <c r="BG2451" s="11">
        <f t="shared" si="6562"/>
        <v>0</v>
      </c>
      <c r="BH2451" s="11">
        <f t="shared" si="6562"/>
        <v>0</v>
      </c>
      <c r="BI2451" s="11">
        <f t="shared" si="6562"/>
        <v>0</v>
      </c>
      <c r="BJ2451" s="11">
        <f t="shared" si="6562"/>
        <v>0</v>
      </c>
      <c r="BK2451" s="11">
        <f t="shared" si="6562"/>
        <v>0</v>
      </c>
      <c r="BL2451" s="11">
        <f t="shared" si="6562"/>
        <v>0</v>
      </c>
      <c r="BM2451" s="11">
        <f t="shared" si="6562"/>
        <v>0</v>
      </c>
      <c r="BN2451" s="11">
        <f t="shared" si="6562"/>
        <v>0</v>
      </c>
      <c r="BO2451" s="11">
        <f t="shared" si="6562"/>
        <v>0</v>
      </c>
      <c r="BP2451" s="11">
        <f t="shared" si="6562"/>
        <v>0</v>
      </c>
      <c r="BQ2451" s="11">
        <f t="shared" si="6562"/>
        <v>0</v>
      </c>
      <c r="BR2451" s="11">
        <v>0</v>
      </c>
      <c r="BS2451" s="11">
        <v>0</v>
      </c>
      <c r="BT2451" s="11">
        <f t="shared" ref="BT2451:BZ2452" si="6563">SUM(BT2452)</f>
        <v>100</v>
      </c>
      <c r="BU2451" s="11">
        <f t="shared" si="6563"/>
        <v>100</v>
      </c>
      <c r="BV2451" s="11">
        <f t="shared" si="6563"/>
        <v>0</v>
      </c>
      <c r="BW2451" s="11">
        <f t="shared" si="6563"/>
        <v>0</v>
      </c>
      <c r="BX2451" s="11">
        <f t="shared" si="6563"/>
        <v>0</v>
      </c>
      <c r="BY2451" s="11">
        <f t="shared" si="6563"/>
        <v>0</v>
      </c>
      <c r="BZ2451" s="11">
        <f t="shared" si="6563"/>
        <v>0</v>
      </c>
      <c r="CA2451" s="11">
        <f t="shared" si="6512"/>
        <v>0</v>
      </c>
      <c r="CB2451" s="123">
        <f t="shared" si="6523"/>
        <v>0</v>
      </c>
    </row>
    <row r="2452" spans="1:80" x14ac:dyDescent="0.25">
      <c r="A2452" s="4" t="s">
        <v>928</v>
      </c>
      <c r="B2452" s="4" t="s">
        <v>88</v>
      </c>
      <c r="C2452" s="4" t="s">
        <v>1224</v>
      </c>
      <c r="D2452" s="79" t="s">
        <v>1225</v>
      </c>
      <c r="E2452" s="78" t="s">
        <v>67</v>
      </c>
      <c r="F2452" s="78" t="s">
        <v>1</v>
      </c>
      <c r="G2452" s="2" t="s">
        <v>1</v>
      </c>
      <c r="H2452" s="2" t="s">
        <v>68</v>
      </c>
      <c r="I2452" s="12">
        <f>SUM(I2453)</f>
        <v>100</v>
      </c>
      <c r="J2452" s="12">
        <f t="shared" si="6511"/>
        <v>100</v>
      </c>
      <c r="K2452" s="12">
        <f t="shared" si="6559"/>
        <v>100</v>
      </c>
      <c r="L2452" s="12">
        <f t="shared" si="6514"/>
        <v>0</v>
      </c>
      <c r="M2452" s="12">
        <f t="shared" si="6559"/>
        <v>0</v>
      </c>
      <c r="N2452" s="12">
        <f t="shared" si="6559"/>
        <v>0</v>
      </c>
      <c r="O2452" s="12">
        <f t="shared" si="6559"/>
        <v>0</v>
      </c>
      <c r="P2452" s="12">
        <f t="shared" si="6559"/>
        <v>0</v>
      </c>
      <c r="Q2452" s="12">
        <f t="shared" si="6559"/>
        <v>0</v>
      </c>
      <c r="R2452" s="12">
        <f t="shared" si="6560"/>
        <v>0</v>
      </c>
      <c r="S2452" s="12">
        <f t="shared" ref="S2452:AG2452" si="6564">SUM(S2453)</f>
        <v>0</v>
      </c>
      <c r="T2452" s="12">
        <f t="shared" si="6564"/>
        <v>0</v>
      </c>
      <c r="U2452" s="12">
        <f t="shared" si="6564"/>
        <v>0</v>
      </c>
      <c r="V2452" s="12">
        <f t="shared" si="6564"/>
        <v>0</v>
      </c>
      <c r="W2452" s="12">
        <f t="shared" si="6564"/>
        <v>0</v>
      </c>
      <c r="X2452" s="12">
        <f t="shared" si="6564"/>
        <v>0</v>
      </c>
      <c r="Y2452" s="12">
        <f t="shared" si="6564"/>
        <v>0</v>
      </c>
      <c r="Z2452" s="12">
        <f t="shared" si="6564"/>
        <v>0</v>
      </c>
      <c r="AA2452" s="12">
        <f t="shared" si="6564"/>
        <v>0</v>
      </c>
      <c r="AB2452" s="12">
        <f t="shared" si="6564"/>
        <v>0</v>
      </c>
      <c r="AC2452" s="12">
        <f t="shared" si="6564"/>
        <v>0</v>
      </c>
      <c r="AD2452" s="12">
        <f t="shared" si="6564"/>
        <v>0</v>
      </c>
      <c r="AE2452" s="12">
        <f t="shared" si="6564"/>
        <v>0</v>
      </c>
      <c r="AF2452" s="12">
        <f t="shared" si="6564"/>
        <v>0</v>
      </c>
      <c r="AG2452" s="12">
        <f t="shared" si="6564"/>
        <v>0</v>
      </c>
      <c r="AH2452" s="12">
        <v>0</v>
      </c>
      <c r="AI2452" s="12">
        <v>0</v>
      </c>
      <c r="AJ2452" s="12">
        <f t="shared" si="6561"/>
        <v>0</v>
      </c>
      <c r="AK2452" s="12">
        <f t="shared" ref="AK2452:AY2452" si="6565">SUM(AK2453)</f>
        <v>0</v>
      </c>
      <c r="AL2452" s="12">
        <f t="shared" si="6565"/>
        <v>0</v>
      </c>
      <c r="AM2452" s="12">
        <f t="shared" si="6565"/>
        <v>0</v>
      </c>
      <c r="AN2452" s="12">
        <f t="shared" si="6565"/>
        <v>0</v>
      </c>
      <c r="AO2452" s="12">
        <f t="shared" si="6565"/>
        <v>0</v>
      </c>
      <c r="AP2452" s="12">
        <f t="shared" si="6565"/>
        <v>0</v>
      </c>
      <c r="AQ2452" s="12">
        <f t="shared" si="6565"/>
        <v>0</v>
      </c>
      <c r="AR2452" s="12">
        <f t="shared" si="6565"/>
        <v>0</v>
      </c>
      <c r="AS2452" s="12">
        <f t="shared" si="6565"/>
        <v>0</v>
      </c>
      <c r="AT2452" s="12">
        <f t="shared" si="6565"/>
        <v>0</v>
      </c>
      <c r="AU2452" s="12">
        <f t="shared" si="6565"/>
        <v>0</v>
      </c>
      <c r="AV2452" s="12">
        <f t="shared" si="6565"/>
        <v>0</v>
      </c>
      <c r="AW2452" s="12">
        <f t="shared" si="6565"/>
        <v>0</v>
      </c>
      <c r="AX2452" s="12">
        <f t="shared" si="6565"/>
        <v>0</v>
      </c>
      <c r="AY2452" s="12">
        <f t="shared" si="6565"/>
        <v>0</v>
      </c>
      <c r="AZ2452" s="12">
        <v>0</v>
      </c>
      <c r="BA2452" s="12">
        <v>0</v>
      </c>
      <c r="BB2452" s="12">
        <f t="shared" si="6562"/>
        <v>0</v>
      </c>
      <c r="BC2452" s="12">
        <f t="shared" ref="BC2452:BQ2452" si="6566">SUM(BC2453)</f>
        <v>0</v>
      </c>
      <c r="BD2452" s="12">
        <f t="shared" si="6566"/>
        <v>0</v>
      </c>
      <c r="BE2452" s="12">
        <f t="shared" si="6566"/>
        <v>0</v>
      </c>
      <c r="BF2452" s="12">
        <f t="shared" si="6566"/>
        <v>0</v>
      </c>
      <c r="BG2452" s="12">
        <f t="shared" si="6566"/>
        <v>0</v>
      </c>
      <c r="BH2452" s="12">
        <f t="shared" si="6566"/>
        <v>0</v>
      </c>
      <c r="BI2452" s="12">
        <f t="shared" si="6566"/>
        <v>0</v>
      </c>
      <c r="BJ2452" s="12">
        <f t="shared" si="6566"/>
        <v>0</v>
      </c>
      <c r="BK2452" s="12">
        <f t="shared" si="6566"/>
        <v>0</v>
      </c>
      <c r="BL2452" s="12">
        <f t="shared" si="6566"/>
        <v>0</v>
      </c>
      <c r="BM2452" s="12">
        <f t="shared" si="6566"/>
        <v>0</v>
      </c>
      <c r="BN2452" s="12">
        <f t="shared" si="6566"/>
        <v>0</v>
      </c>
      <c r="BO2452" s="12">
        <f t="shared" si="6566"/>
        <v>0</v>
      </c>
      <c r="BP2452" s="12">
        <f t="shared" si="6566"/>
        <v>0</v>
      </c>
      <c r="BQ2452" s="12">
        <f t="shared" si="6566"/>
        <v>0</v>
      </c>
      <c r="BR2452" s="12">
        <v>0</v>
      </c>
      <c r="BS2452" s="12">
        <v>0</v>
      </c>
      <c r="BT2452" s="12">
        <f t="shared" si="6563"/>
        <v>100</v>
      </c>
      <c r="BU2452" s="12">
        <f t="shared" si="6563"/>
        <v>100</v>
      </c>
      <c r="BV2452" s="12">
        <f t="shared" si="6563"/>
        <v>0</v>
      </c>
      <c r="BW2452" s="12">
        <f t="shared" si="6563"/>
        <v>0</v>
      </c>
      <c r="BX2452" s="12">
        <f t="shared" si="6563"/>
        <v>0</v>
      </c>
      <c r="BY2452" s="12">
        <f t="shared" si="6563"/>
        <v>0</v>
      </c>
      <c r="BZ2452" s="12">
        <f t="shared" si="6563"/>
        <v>0</v>
      </c>
      <c r="CA2452" s="12">
        <f t="shared" si="6512"/>
        <v>0</v>
      </c>
      <c r="CB2452" s="124">
        <f t="shared" si="6523"/>
        <v>0</v>
      </c>
    </row>
    <row r="2453" spans="1:80" x14ac:dyDescent="0.25">
      <c r="A2453" s="4" t="s">
        <v>928</v>
      </c>
      <c r="B2453" s="4" t="s">
        <v>88</v>
      </c>
      <c r="C2453" s="4" t="s">
        <v>1224</v>
      </c>
      <c r="D2453" s="79" t="s">
        <v>1225</v>
      </c>
      <c r="E2453" s="89">
        <v>6148</v>
      </c>
      <c r="F2453" s="79"/>
      <c r="G2453" s="75" t="s">
        <v>1906</v>
      </c>
      <c r="H2453" s="13" t="s">
        <v>76</v>
      </c>
      <c r="I2453" s="14">
        <v>100</v>
      </c>
      <c r="J2453" s="14">
        <f t="shared" si="6511"/>
        <v>100</v>
      </c>
      <c r="K2453" s="14">
        <v>100</v>
      </c>
      <c r="L2453" s="14">
        <f t="shared" si="6514"/>
        <v>0</v>
      </c>
      <c r="M2453" s="14">
        <v>0</v>
      </c>
      <c r="N2453" s="14">
        <v>0</v>
      </c>
      <c r="O2453" s="14">
        <v>0</v>
      </c>
      <c r="P2453" s="14">
        <v>0</v>
      </c>
      <c r="Q2453" s="14">
        <v>0</v>
      </c>
      <c r="R2453" s="14">
        <v>0</v>
      </c>
      <c r="S2453" s="14"/>
      <c r="T2453" s="14"/>
      <c r="U2453" s="14"/>
      <c r="V2453" s="14"/>
      <c r="W2453" s="14"/>
      <c r="X2453" s="14">
        <f t="shared" si="6443"/>
        <v>0</v>
      </c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>
        <v>0</v>
      </c>
      <c r="AI2453" s="14">
        <v>0</v>
      </c>
      <c r="AJ2453" s="14">
        <v>0</v>
      </c>
      <c r="AK2453" s="14"/>
      <c r="AL2453" s="14"/>
      <c r="AM2453" s="14"/>
      <c r="AN2453" s="14"/>
      <c r="AO2453" s="14"/>
      <c r="AP2453" s="14">
        <f t="shared" si="6444"/>
        <v>0</v>
      </c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>
        <v>0</v>
      </c>
      <c r="BA2453" s="14">
        <v>0</v>
      </c>
      <c r="BB2453" s="14">
        <v>0</v>
      </c>
      <c r="BC2453" s="14"/>
      <c r="BD2453" s="14"/>
      <c r="BE2453" s="14"/>
      <c r="BF2453" s="14"/>
      <c r="BG2453" s="14"/>
      <c r="BH2453" s="14">
        <f t="shared" si="6445"/>
        <v>0</v>
      </c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>
        <v>0</v>
      </c>
      <c r="BS2453" s="14">
        <v>0</v>
      </c>
      <c r="BT2453" s="14">
        <v>100</v>
      </c>
      <c r="BU2453" s="14">
        <v>100</v>
      </c>
      <c r="BV2453" s="14">
        <v>0</v>
      </c>
      <c r="BW2453" s="14">
        <f t="shared" si="6558"/>
        <v>0</v>
      </c>
      <c r="BX2453" s="14">
        <v>0</v>
      </c>
      <c r="BY2453" s="14">
        <v>0</v>
      </c>
      <c r="BZ2453" s="14">
        <v>0</v>
      </c>
      <c r="CA2453" s="14">
        <f t="shared" si="6512"/>
        <v>0</v>
      </c>
      <c r="CB2453" s="122">
        <f t="shared" si="6523"/>
        <v>0</v>
      </c>
    </row>
    <row r="2454" spans="1:80" ht="22.5" x14ac:dyDescent="0.25">
      <c r="A2454" s="1" t="s">
        <v>1</v>
      </c>
      <c r="B2454" s="1" t="s">
        <v>1</v>
      </c>
      <c r="C2454" s="1" t="s">
        <v>1</v>
      </c>
      <c r="D2454" s="78" t="s">
        <v>1</v>
      </c>
      <c r="E2454" s="78" t="s">
        <v>1</v>
      </c>
      <c r="F2454" s="78" t="s">
        <v>1</v>
      </c>
      <c r="G2454" s="2" t="s">
        <v>1</v>
      </c>
      <c r="H2454" s="10" t="s">
        <v>77</v>
      </c>
      <c r="I2454" s="11">
        <f>SUM(I2455)</f>
        <v>58850</v>
      </c>
      <c r="J2454" s="11">
        <f t="shared" si="6511"/>
        <v>26998</v>
      </c>
      <c r="K2454" s="11">
        <f t="shared" ref="K2454:Q2454" si="6567">SUM(K2455)</f>
        <v>0</v>
      </c>
      <c r="L2454" s="11">
        <f t="shared" si="6514"/>
        <v>26998</v>
      </c>
      <c r="M2454" s="11">
        <f t="shared" si="6567"/>
        <v>18148</v>
      </c>
      <c r="N2454" s="11">
        <f t="shared" si="6567"/>
        <v>8850</v>
      </c>
      <c r="O2454" s="11">
        <f t="shared" si="6567"/>
        <v>0</v>
      </c>
      <c r="P2454" s="11">
        <f t="shared" si="6567"/>
        <v>0</v>
      </c>
      <c r="Q2454" s="11">
        <f t="shared" si="6567"/>
        <v>0</v>
      </c>
      <c r="R2454" s="11">
        <f t="shared" ref="R2454:AG2454" si="6568">SUM(R2455)</f>
        <v>18148</v>
      </c>
      <c r="S2454" s="11">
        <f t="shared" si="6568"/>
        <v>0</v>
      </c>
      <c r="T2454" s="11">
        <f t="shared" si="6568"/>
        <v>0</v>
      </c>
      <c r="U2454" s="11">
        <f t="shared" si="6568"/>
        <v>0</v>
      </c>
      <c r="V2454" s="11">
        <f t="shared" si="6568"/>
        <v>0</v>
      </c>
      <c r="W2454" s="11">
        <f t="shared" si="6568"/>
        <v>0</v>
      </c>
      <c r="X2454" s="11">
        <f t="shared" si="6568"/>
        <v>18148</v>
      </c>
      <c r="Y2454" s="11">
        <f t="shared" si="6568"/>
        <v>0</v>
      </c>
      <c r="Z2454" s="11">
        <f t="shared" si="6568"/>
        <v>3148</v>
      </c>
      <c r="AA2454" s="11">
        <f t="shared" si="6568"/>
        <v>3429</v>
      </c>
      <c r="AB2454" s="11">
        <f t="shared" si="6568"/>
        <v>3178</v>
      </c>
      <c r="AC2454" s="11">
        <f t="shared" si="6568"/>
        <v>0</v>
      </c>
      <c r="AD2454" s="11">
        <f t="shared" si="6568"/>
        <v>5383</v>
      </c>
      <c r="AE2454" s="11">
        <f t="shared" si="6568"/>
        <v>0</v>
      </c>
      <c r="AF2454" s="11">
        <f t="shared" si="6568"/>
        <v>0</v>
      </c>
      <c r="AG2454" s="11">
        <f t="shared" si="6568"/>
        <v>0</v>
      </c>
      <c r="AH2454" s="11">
        <v>15138</v>
      </c>
      <c r="AI2454" s="11">
        <v>3010</v>
      </c>
      <c r="AJ2454" s="11">
        <f t="shared" ref="AJ2454:AY2454" si="6569">SUM(AJ2455)</f>
        <v>8850</v>
      </c>
      <c r="AK2454" s="11">
        <f t="shared" si="6569"/>
        <v>0</v>
      </c>
      <c r="AL2454" s="11">
        <f t="shared" si="6569"/>
        <v>0</v>
      </c>
      <c r="AM2454" s="11">
        <f t="shared" si="6569"/>
        <v>0</v>
      </c>
      <c r="AN2454" s="11">
        <f t="shared" si="6569"/>
        <v>0</v>
      </c>
      <c r="AO2454" s="11">
        <f t="shared" si="6569"/>
        <v>0</v>
      </c>
      <c r="AP2454" s="11">
        <f t="shared" si="6569"/>
        <v>8850</v>
      </c>
      <c r="AQ2454" s="11">
        <f t="shared" si="6569"/>
        <v>0</v>
      </c>
      <c r="AR2454" s="11">
        <f t="shared" si="6569"/>
        <v>0</v>
      </c>
      <c r="AS2454" s="11">
        <f t="shared" si="6569"/>
        <v>0</v>
      </c>
      <c r="AT2454" s="11">
        <f t="shared" si="6569"/>
        <v>0</v>
      </c>
      <c r="AU2454" s="11">
        <f t="shared" si="6569"/>
        <v>0</v>
      </c>
      <c r="AV2454" s="11">
        <f t="shared" si="6569"/>
        <v>0</v>
      </c>
      <c r="AW2454" s="11">
        <f t="shared" si="6569"/>
        <v>0</v>
      </c>
      <c r="AX2454" s="11">
        <f t="shared" si="6569"/>
        <v>0</v>
      </c>
      <c r="AY2454" s="11">
        <f t="shared" si="6569"/>
        <v>0</v>
      </c>
      <c r="AZ2454" s="11">
        <v>0</v>
      </c>
      <c r="BA2454" s="11">
        <v>8850</v>
      </c>
      <c r="BB2454" s="11">
        <f t="shared" ref="BB2454:BQ2454" si="6570">SUM(BB2455)</f>
        <v>0</v>
      </c>
      <c r="BC2454" s="11">
        <f t="shared" si="6570"/>
        <v>0</v>
      </c>
      <c r="BD2454" s="11">
        <f t="shared" si="6570"/>
        <v>0</v>
      </c>
      <c r="BE2454" s="11">
        <f t="shared" si="6570"/>
        <v>1000</v>
      </c>
      <c r="BF2454" s="11">
        <f t="shared" si="6570"/>
        <v>0</v>
      </c>
      <c r="BG2454" s="11">
        <f t="shared" si="6570"/>
        <v>0</v>
      </c>
      <c r="BH2454" s="11">
        <f t="shared" si="6570"/>
        <v>1000</v>
      </c>
      <c r="BI2454" s="11">
        <f t="shared" si="6570"/>
        <v>0</v>
      </c>
      <c r="BJ2454" s="11">
        <f t="shared" si="6570"/>
        <v>0</v>
      </c>
      <c r="BK2454" s="11">
        <f t="shared" si="6570"/>
        <v>0</v>
      </c>
      <c r="BL2454" s="11">
        <f t="shared" si="6570"/>
        <v>1000</v>
      </c>
      <c r="BM2454" s="11">
        <f t="shared" si="6570"/>
        <v>0</v>
      </c>
      <c r="BN2454" s="11">
        <f t="shared" si="6570"/>
        <v>0</v>
      </c>
      <c r="BO2454" s="11">
        <f t="shared" si="6570"/>
        <v>0</v>
      </c>
      <c r="BP2454" s="11">
        <f t="shared" si="6570"/>
        <v>0</v>
      </c>
      <c r="BQ2454" s="11">
        <f t="shared" si="6570"/>
        <v>0</v>
      </c>
      <c r="BR2454" s="11">
        <v>1000</v>
      </c>
      <c r="BS2454" s="11">
        <v>0</v>
      </c>
      <c r="BT2454" s="11">
        <f t="shared" ref="BT2454:BZ2454" si="6571">SUM(BT2455)</f>
        <v>48998</v>
      </c>
      <c r="BU2454" s="11">
        <f t="shared" si="6571"/>
        <v>22000</v>
      </c>
      <c r="BV2454" s="11">
        <f t="shared" si="6571"/>
        <v>22000</v>
      </c>
      <c r="BW2454" s="11">
        <f t="shared" si="6571"/>
        <v>0</v>
      </c>
      <c r="BX2454" s="11">
        <f t="shared" si="6571"/>
        <v>0</v>
      </c>
      <c r="BY2454" s="11">
        <f t="shared" si="6571"/>
        <v>0</v>
      </c>
      <c r="BZ2454" s="11">
        <f t="shared" si="6571"/>
        <v>0</v>
      </c>
      <c r="CA2454" s="11">
        <f t="shared" si="6512"/>
        <v>22000</v>
      </c>
      <c r="CB2454" s="123">
        <f t="shared" si="6523"/>
        <v>100</v>
      </c>
    </row>
    <row r="2455" spans="1:80" x14ac:dyDescent="0.25">
      <c r="A2455" s="4" t="s">
        <v>928</v>
      </c>
      <c r="B2455" s="4" t="s">
        <v>88</v>
      </c>
      <c r="C2455" s="4" t="s">
        <v>1224</v>
      </c>
      <c r="D2455" s="79" t="s">
        <v>1225</v>
      </c>
      <c r="E2455" s="78" t="s">
        <v>78</v>
      </c>
      <c r="F2455" s="78" t="s">
        <v>1</v>
      </c>
      <c r="G2455" s="2" t="s">
        <v>1</v>
      </c>
      <c r="H2455" s="2" t="s">
        <v>79</v>
      </c>
      <c r="I2455" s="12">
        <f>SUM(I2456:I2457)</f>
        <v>58850</v>
      </c>
      <c r="J2455" s="12">
        <f t="shared" si="6511"/>
        <v>26998</v>
      </c>
      <c r="K2455" s="12">
        <f t="shared" ref="K2455" si="6572">SUM(K2456:K2457)</f>
        <v>0</v>
      </c>
      <c r="L2455" s="12">
        <f t="shared" si="6514"/>
        <v>26998</v>
      </c>
      <c r="M2455" s="12">
        <f t="shared" ref="M2455:Q2455" si="6573">SUM(M2456:M2457)</f>
        <v>18148</v>
      </c>
      <c r="N2455" s="12">
        <f t="shared" si="6573"/>
        <v>8850</v>
      </c>
      <c r="O2455" s="12">
        <f t="shared" si="6573"/>
        <v>0</v>
      </c>
      <c r="P2455" s="12">
        <f t="shared" si="6573"/>
        <v>0</v>
      </c>
      <c r="Q2455" s="12">
        <f t="shared" si="6573"/>
        <v>0</v>
      </c>
      <c r="R2455" s="12">
        <f t="shared" ref="R2455:AG2455" si="6574">SUM(R2456:R2457)</f>
        <v>18148</v>
      </c>
      <c r="S2455" s="12">
        <f t="shared" si="6574"/>
        <v>0</v>
      </c>
      <c r="T2455" s="12">
        <f t="shared" si="6574"/>
        <v>0</v>
      </c>
      <c r="U2455" s="12">
        <f t="shared" si="6574"/>
        <v>0</v>
      </c>
      <c r="V2455" s="12">
        <f t="shared" si="6574"/>
        <v>0</v>
      </c>
      <c r="W2455" s="12">
        <f t="shared" si="6574"/>
        <v>0</v>
      </c>
      <c r="X2455" s="12">
        <f t="shared" ref="X2455" si="6575">SUM(X2456:X2457)</f>
        <v>18148</v>
      </c>
      <c r="Y2455" s="12">
        <f t="shared" si="6574"/>
        <v>0</v>
      </c>
      <c r="Z2455" s="12">
        <f t="shared" si="6574"/>
        <v>3148</v>
      </c>
      <c r="AA2455" s="12">
        <f t="shared" si="6574"/>
        <v>3429</v>
      </c>
      <c r="AB2455" s="12">
        <f t="shared" si="6574"/>
        <v>3178</v>
      </c>
      <c r="AC2455" s="12">
        <f t="shared" si="6574"/>
        <v>0</v>
      </c>
      <c r="AD2455" s="12">
        <f t="shared" si="6574"/>
        <v>5383</v>
      </c>
      <c r="AE2455" s="12">
        <f t="shared" si="6574"/>
        <v>0</v>
      </c>
      <c r="AF2455" s="12">
        <f t="shared" si="6574"/>
        <v>0</v>
      </c>
      <c r="AG2455" s="12">
        <f t="shared" si="6574"/>
        <v>0</v>
      </c>
      <c r="AH2455" s="12">
        <v>15138</v>
      </c>
      <c r="AI2455" s="12">
        <v>3010</v>
      </c>
      <c r="AJ2455" s="12">
        <f t="shared" ref="AJ2455:AY2455" si="6576">SUM(AJ2456:AJ2457)</f>
        <v>8850</v>
      </c>
      <c r="AK2455" s="12">
        <f t="shared" si="6576"/>
        <v>0</v>
      </c>
      <c r="AL2455" s="12">
        <f t="shared" si="6576"/>
        <v>0</v>
      </c>
      <c r="AM2455" s="12">
        <f t="shared" si="6576"/>
        <v>0</v>
      </c>
      <c r="AN2455" s="12">
        <f t="shared" si="6576"/>
        <v>0</v>
      </c>
      <c r="AO2455" s="12">
        <f t="shared" si="6576"/>
        <v>0</v>
      </c>
      <c r="AP2455" s="12">
        <f t="shared" ref="AP2455" si="6577">SUM(AP2456:AP2457)</f>
        <v>8850</v>
      </c>
      <c r="AQ2455" s="12">
        <f t="shared" si="6576"/>
        <v>0</v>
      </c>
      <c r="AR2455" s="12">
        <f t="shared" si="6576"/>
        <v>0</v>
      </c>
      <c r="AS2455" s="12">
        <f t="shared" si="6576"/>
        <v>0</v>
      </c>
      <c r="AT2455" s="12">
        <f t="shared" si="6576"/>
        <v>0</v>
      </c>
      <c r="AU2455" s="12">
        <f t="shared" si="6576"/>
        <v>0</v>
      </c>
      <c r="AV2455" s="12">
        <f t="shared" si="6576"/>
        <v>0</v>
      </c>
      <c r="AW2455" s="12">
        <f t="shared" si="6576"/>
        <v>0</v>
      </c>
      <c r="AX2455" s="12">
        <f t="shared" si="6576"/>
        <v>0</v>
      </c>
      <c r="AY2455" s="12">
        <f t="shared" si="6576"/>
        <v>0</v>
      </c>
      <c r="AZ2455" s="12">
        <v>0</v>
      </c>
      <c r="BA2455" s="12">
        <v>8850</v>
      </c>
      <c r="BB2455" s="12">
        <f t="shared" ref="BB2455:BQ2455" si="6578">SUM(BB2456:BB2457)</f>
        <v>0</v>
      </c>
      <c r="BC2455" s="12">
        <f t="shared" si="6578"/>
        <v>0</v>
      </c>
      <c r="BD2455" s="12">
        <f t="shared" si="6578"/>
        <v>0</v>
      </c>
      <c r="BE2455" s="12">
        <f t="shared" si="6578"/>
        <v>1000</v>
      </c>
      <c r="BF2455" s="12">
        <f t="shared" si="6578"/>
        <v>0</v>
      </c>
      <c r="BG2455" s="12">
        <f t="shared" si="6578"/>
        <v>0</v>
      </c>
      <c r="BH2455" s="12">
        <f t="shared" ref="BH2455" si="6579">SUM(BH2456:BH2457)</f>
        <v>1000</v>
      </c>
      <c r="BI2455" s="12">
        <f t="shared" si="6578"/>
        <v>0</v>
      </c>
      <c r="BJ2455" s="12">
        <f t="shared" si="6578"/>
        <v>0</v>
      </c>
      <c r="BK2455" s="12">
        <f t="shared" si="6578"/>
        <v>0</v>
      </c>
      <c r="BL2455" s="12">
        <f t="shared" si="6578"/>
        <v>1000</v>
      </c>
      <c r="BM2455" s="12">
        <f t="shared" si="6578"/>
        <v>0</v>
      </c>
      <c r="BN2455" s="12">
        <f t="shared" si="6578"/>
        <v>0</v>
      </c>
      <c r="BO2455" s="12">
        <f t="shared" si="6578"/>
        <v>0</v>
      </c>
      <c r="BP2455" s="12">
        <f t="shared" si="6578"/>
        <v>0</v>
      </c>
      <c r="BQ2455" s="12">
        <f t="shared" si="6578"/>
        <v>0</v>
      </c>
      <c r="BR2455" s="12">
        <v>1000</v>
      </c>
      <c r="BS2455" s="12">
        <v>0</v>
      </c>
      <c r="BT2455" s="12">
        <f t="shared" ref="BT2455:BZ2455" si="6580">SUM(BT2456:BT2457)</f>
        <v>48998</v>
      </c>
      <c r="BU2455" s="12">
        <f t="shared" si="6580"/>
        <v>22000</v>
      </c>
      <c r="BV2455" s="12">
        <f t="shared" si="6580"/>
        <v>22000</v>
      </c>
      <c r="BW2455" s="12">
        <f t="shared" si="6580"/>
        <v>0</v>
      </c>
      <c r="BX2455" s="12">
        <f t="shared" si="6580"/>
        <v>0</v>
      </c>
      <c r="BY2455" s="12">
        <f t="shared" si="6580"/>
        <v>0</v>
      </c>
      <c r="BZ2455" s="12">
        <f t="shared" si="6580"/>
        <v>0</v>
      </c>
      <c r="CA2455" s="12">
        <f t="shared" si="6512"/>
        <v>22000</v>
      </c>
      <c r="CB2455" s="124">
        <f t="shared" si="6523"/>
        <v>100</v>
      </c>
    </row>
    <row r="2456" spans="1:80" x14ac:dyDescent="0.25">
      <c r="A2456" s="4" t="s">
        <v>928</v>
      </c>
      <c r="B2456" s="4" t="s">
        <v>88</v>
      </c>
      <c r="C2456" s="4" t="s">
        <v>1224</v>
      </c>
      <c r="D2456" s="79" t="s">
        <v>1225</v>
      </c>
      <c r="E2456" s="89">
        <v>8213</v>
      </c>
      <c r="F2456" s="79"/>
      <c r="G2456" s="75" t="s">
        <v>1906</v>
      </c>
      <c r="H2456" s="13" t="s">
        <v>81</v>
      </c>
      <c r="I2456" s="14">
        <v>48850</v>
      </c>
      <c r="J2456" s="14">
        <f t="shared" si="6511"/>
        <v>23850</v>
      </c>
      <c r="K2456" s="14">
        <v>0</v>
      </c>
      <c r="L2456" s="14">
        <f t="shared" si="6514"/>
        <v>23850</v>
      </c>
      <c r="M2456" s="14">
        <v>15000</v>
      </c>
      <c r="N2456" s="14">
        <v>8850</v>
      </c>
      <c r="O2456" s="14">
        <v>0</v>
      </c>
      <c r="P2456" s="14">
        <v>0</v>
      </c>
      <c r="Q2456" s="14">
        <v>0</v>
      </c>
      <c r="R2456" s="14">
        <v>15000</v>
      </c>
      <c r="S2456" s="14"/>
      <c r="T2456" s="14"/>
      <c r="U2456" s="14"/>
      <c r="V2456" s="14"/>
      <c r="W2456" s="14"/>
      <c r="X2456" s="14">
        <f t="shared" si="6443"/>
        <v>15000</v>
      </c>
      <c r="Y2456" s="14"/>
      <c r="Z2456" s="14"/>
      <c r="AA2456" s="14">
        <v>3429</v>
      </c>
      <c r="AB2456" s="14">
        <v>3178</v>
      </c>
      <c r="AC2456" s="14"/>
      <c r="AD2456" s="14">
        <f>3383+2000</f>
        <v>5383</v>
      </c>
      <c r="AE2456" s="14"/>
      <c r="AF2456" s="14"/>
      <c r="AG2456" s="14"/>
      <c r="AH2456" s="14">
        <v>11990</v>
      </c>
      <c r="AI2456" s="14">
        <v>3010</v>
      </c>
      <c r="AJ2456" s="14">
        <v>8850</v>
      </c>
      <c r="AK2456" s="14"/>
      <c r="AL2456" s="14"/>
      <c r="AM2456" s="14"/>
      <c r="AN2456" s="14"/>
      <c r="AO2456" s="14"/>
      <c r="AP2456" s="14">
        <f t="shared" si="6444"/>
        <v>8850</v>
      </c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>
        <v>0</v>
      </c>
      <c r="BA2456" s="14">
        <v>8850</v>
      </c>
      <c r="BB2456" s="14">
        <v>0</v>
      </c>
      <c r="BC2456" s="14"/>
      <c r="BD2456" s="14"/>
      <c r="BE2456" s="14">
        <v>1000</v>
      </c>
      <c r="BF2456" s="14"/>
      <c r="BG2456" s="14"/>
      <c r="BH2456" s="14">
        <f t="shared" si="6445"/>
        <v>1000</v>
      </c>
      <c r="BI2456" s="14"/>
      <c r="BJ2456" s="14"/>
      <c r="BK2456" s="14"/>
      <c r="BL2456" s="14">
        <v>1000</v>
      </c>
      <c r="BM2456" s="14"/>
      <c r="BN2456" s="14"/>
      <c r="BO2456" s="14"/>
      <c r="BP2456" s="14"/>
      <c r="BQ2456" s="14"/>
      <c r="BR2456" s="14">
        <v>1000</v>
      </c>
      <c r="BS2456" s="14">
        <v>0</v>
      </c>
      <c r="BT2456" s="14">
        <v>30850</v>
      </c>
      <c r="BU2456" s="14">
        <v>7000</v>
      </c>
      <c r="BV2456" s="14">
        <v>7000</v>
      </c>
      <c r="BW2456" s="14">
        <f t="shared" si="6558"/>
        <v>0</v>
      </c>
      <c r="BX2456" s="14">
        <v>0</v>
      </c>
      <c r="BY2456" s="14">
        <v>0</v>
      </c>
      <c r="BZ2456" s="14">
        <v>0</v>
      </c>
      <c r="CA2456" s="14">
        <f t="shared" si="6512"/>
        <v>7000</v>
      </c>
      <c r="CB2456" s="122">
        <f t="shared" si="6523"/>
        <v>100</v>
      </c>
    </row>
    <row r="2457" spans="1:80" x14ac:dyDescent="0.25">
      <c r="A2457" s="4" t="s">
        <v>928</v>
      </c>
      <c r="B2457" s="4" t="s">
        <v>88</v>
      </c>
      <c r="C2457" s="4" t="s">
        <v>1224</v>
      </c>
      <c r="D2457" s="79" t="s">
        <v>1225</v>
      </c>
      <c r="E2457" s="89">
        <v>8216</v>
      </c>
      <c r="F2457" s="79"/>
      <c r="G2457" s="75" t="s">
        <v>1906</v>
      </c>
      <c r="H2457" s="13" t="s">
        <v>319</v>
      </c>
      <c r="I2457" s="14">
        <v>10000</v>
      </c>
      <c r="J2457" s="14">
        <f t="shared" si="6511"/>
        <v>3148</v>
      </c>
      <c r="K2457" s="14">
        <v>0</v>
      </c>
      <c r="L2457" s="14">
        <f t="shared" si="6514"/>
        <v>3148</v>
      </c>
      <c r="M2457" s="14">
        <v>3148</v>
      </c>
      <c r="N2457" s="14">
        <v>0</v>
      </c>
      <c r="O2457" s="14">
        <v>0</v>
      </c>
      <c r="P2457" s="14">
        <v>0</v>
      </c>
      <c r="Q2457" s="14">
        <v>0</v>
      </c>
      <c r="R2457" s="14">
        <v>3148</v>
      </c>
      <c r="S2457" s="14"/>
      <c r="T2457" s="14"/>
      <c r="U2457" s="14"/>
      <c r="V2457" s="14"/>
      <c r="W2457" s="14"/>
      <c r="X2457" s="14">
        <f t="shared" si="6443"/>
        <v>3148</v>
      </c>
      <c r="Y2457" s="14"/>
      <c r="Z2457" s="14">
        <v>3148</v>
      </c>
      <c r="AA2457" s="14"/>
      <c r="AB2457" s="14"/>
      <c r="AC2457" s="14"/>
      <c r="AD2457" s="14"/>
      <c r="AE2457" s="14"/>
      <c r="AF2457" s="14"/>
      <c r="AG2457" s="14"/>
      <c r="AH2457" s="14">
        <v>3148</v>
      </c>
      <c r="AI2457" s="14">
        <v>0</v>
      </c>
      <c r="AJ2457" s="14">
        <v>0</v>
      </c>
      <c r="AK2457" s="14"/>
      <c r="AL2457" s="14"/>
      <c r="AM2457" s="14"/>
      <c r="AN2457" s="14"/>
      <c r="AO2457" s="14"/>
      <c r="AP2457" s="14">
        <f t="shared" si="6444"/>
        <v>0</v>
      </c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>
        <v>0</v>
      </c>
      <c r="BA2457" s="14">
        <v>0</v>
      </c>
      <c r="BB2457" s="14">
        <v>0</v>
      </c>
      <c r="BC2457" s="14"/>
      <c r="BD2457" s="14"/>
      <c r="BE2457" s="14"/>
      <c r="BF2457" s="14"/>
      <c r="BG2457" s="14"/>
      <c r="BH2457" s="14">
        <f t="shared" si="6445"/>
        <v>0</v>
      </c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>
        <v>0</v>
      </c>
      <c r="BS2457" s="14">
        <v>0</v>
      </c>
      <c r="BT2457" s="14">
        <v>18148</v>
      </c>
      <c r="BU2457" s="14">
        <v>15000</v>
      </c>
      <c r="BV2457" s="14">
        <v>15000</v>
      </c>
      <c r="BW2457" s="14">
        <f t="shared" si="6558"/>
        <v>0</v>
      </c>
      <c r="BX2457" s="14">
        <v>0</v>
      </c>
      <c r="BY2457" s="14">
        <v>0</v>
      </c>
      <c r="BZ2457" s="14">
        <v>0</v>
      </c>
      <c r="CA2457" s="14">
        <f t="shared" si="6512"/>
        <v>15000</v>
      </c>
      <c r="CB2457" s="122">
        <f t="shared" si="6523"/>
        <v>100</v>
      </c>
    </row>
    <row r="2458" spans="1:80" x14ac:dyDescent="0.25">
      <c r="A2458" s="13" t="s">
        <v>1</v>
      </c>
      <c r="B2458" s="13" t="s">
        <v>1</v>
      </c>
      <c r="C2458" s="13" t="s">
        <v>1</v>
      </c>
      <c r="D2458" s="74" t="s">
        <v>1</v>
      </c>
      <c r="E2458" s="74" t="s">
        <v>1</v>
      </c>
      <c r="F2458" s="74" t="s">
        <v>1</v>
      </c>
      <c r="G2458" s="13" t="s">
        <v>1</v>
      </c>
      <c r="H2458" s="10" t="s">
        <v>1234</v>
      </c>
      <c r="I2458" s="11">
        <f>SUM(I2428,I2451,I2454)</f>
        <v>2854929</v>
      </c>
      <c r="J2458" s="11">
        <f t="shared" si="6511"/>
        <v>3069656</v>
      </c>
      <c r="K2458" s="11">
        <f t="shared" ref="K2458" si="6581">SUM(K2428,K2451,K2454)</f>
        <v>2961486</v>
      </c>
      <c r="L2458" s="11">
        <f t="shared" si="6514"/>
        <v>108170</v>
      </c>
      <c r="M2458" s="11">
        <f t="shared" ref="M2458:Q2458" si="6582">SUM(M2428,M2451,M2454)</f>
        <v>88320</v>
      </c>
      <c r="N2458" s="11">
        <f t="shared" si="6582"/>
        <v>8850</v>
      </c>
      <c r="O2458" s="11">
        <f t="shared" si="6582"/>
        <v>11000</v>
      </c>
      <c r="P2458" s="11">
        <f t="shared" si="6582"/>
        <v>0</v>
      </c>
      <c r="Q2458" s="11">
        <f t="shared" si="6582"/>
        <v>0</v>
      </c>
      <c r="R2458" s="11">
        <f t="shared" ref="R2458:AG2458" si="6583">SUM(R2428,R2451,R2454)</f>
        <v>88320</v>
      </c>
      <c r="S2458" s="11">
        <f t="shared" si="6583"/>
        <v>0</v>
      </c>
      <c r="T2458" s="11">
        <f t="shared" si="6583"/>
        <v>0</v>
      </c>
      <c r="U2458" s="11">
        <f t="shared" si="6583"/>
        <v>0</v>
      </c>
      <c r="V2458" s="11">
        <f t="shared" si="6583"/>
        <v>0</v>
      </c>
      <c r="W2458" s="11">
        <f t="shared" si="6583"/>
        <v>0</v>
      </c>
      <c r="X2458" s="11">
        <f t="shared" si="6583"/>
        <v>88320</v>
      </c>
      <c r="Y2458" s="11">
        <f t="shared" si="6583"/>
        <v>1040</v>
      </c>
      <c r="Z2458" s="11">
        <f t="shared" si="6583"/>
        <v>7725</v>
      </c>
      <c r="AA2458" s="11">
        <f t="shared" si="6583"/>
        <v>6429</v>
      </c>
      <c r="AB2458" s="11">
        <f t="shared" si="6583"/>
        <v>6178</v>
      </c>
      <c r="AC2458" s="11">
        <f t="shared" si="6583"/>
        <v>0</v>
      </c>
      <c r="AD2458" s="11">
        <f t="shared" si="6583"/>
        <v>8760</v>
      </c>
      <c r="AE2458" s="11">
        <f t="shared" si="6583"/>
        <v>0</v>
      </c>
      <c r="AF2458" s="11">
        <f t="shared" si="6583"/>
        <v>0</v>
      </c>
      <c r="AG2458" s="11">
        <f t="shared" si="6583"/>
        <v>0</v>
      </c>
      <c r="AH2458" s="11">
        <v>30132</v>
      </c>
      <c r="AI2458" s="11">
        <v>58188</v>
      </c>
      <c r="AJ2458" s="11">
        <f t="shared" ref="AJ2458:AY2458" si="6584">SUM(AJ2428,AJ2451,AJ2454)</f>
        <v>8850</v>
      </c>
      <c r="AK2458" s="11">
        <f t="shared" si="6584"/>
        <v>0</v>
      </c>
      <c r="AL2458" s="11">
        <f t="shared" si="6584"/>
        <v>0</v>
      </c>
      <c r="AM2458" s="11">
        <f t="shared" si="6584"/>
        <v>0</v>
      </c>
      <c r="AN2458" s="11">
        <f t="shared" si="6584"/>
        <v>0</v>
      </c>
      <c r="AO2458" s="11">
        <f t="shared" si="6584"/>
        <v>0</v>
      </c>
      <c r="AP2458" s="11">
        <f t="shared" si="6584"/>
        <v>8850</v>
      </c>
      <c r="AQ2458" s="11">
        <f t="shared" si="6584"/>
        <v>0</v>
      </c>
      <c r="AR2458" s="11">
        <f t="shared" si="6584"/>
        <v>0</v>
      </c>
      <c r="AS2458" s="11">
        <f t="shared" si="6584"/>
        <v>0</v>
      </c>
      <c r="AT2458" s="11">
        <f t="shared" si="6584"/>
        <v>0</v>
      </c>
      <c r="AU2458" s="11">
        <f t="shared" si="6584"/>
        <v>0</v>
      </c>
      <c r="AV2458" s="11">
        <f t="shared" si="6584"/>
        <v>0</v>
      </c>
      <c r="AW2458" s="11">
        <f t="shared" si="6584"/>
        <v>0</v>
      </c>
      <c r="AX2458" s="11">
        <f t="shared" si="6584"/>
        <v>0</v>
      </c>
      <c r="AY2458" s="11">
        <f t="shared" si="6584"/>
        <v>0</v>
      </c>
      <c r="AZ2458" s="11">
        <v>0</v>
      </c>
      <c r="BA2458" s="11">
        <v>8850</v>
      </c>
      <c r="BB2458" s="11">
        <f t="shared" ref="BB2458:BQ2458" si="6585">SUM(BB2428,BB2451,BB2454)</f>
        <v>11000</v>
      </c>
      <c r="BC2458" s="11">
        <f t="shared" si="6585"/>
        <v>0</v>
      </c>
      <c r="BD2458" s="11">
        <f t="shared" si="6585"/>
        <v>0</v>
      </c>
      <c r="BE2458" s="11">
        <f t="shared" si="6585"/>
        <v>3876</v>
      </c>
      <c r="BF2458" s="11">
        <f t="shared" si="6585"/>
        <v>0</v>
      </c>
      <c r="BG2458" s="11">
        <f t="shared" si="6585"/>
        <v>0</v>
      </c>
      <c r="BH2458" s="11">
        <f t="shared" si="6585"/>
        <v>14876</v>
      </c>
      <c r="BI2458" s="11">
        <f t="shared" si="6585"/>
        <v>5440</v>
      </c>
      <c r="BJ2458" s="11">
        <f t="shared" si="6585"/>
        <v>0</v>
      </c>
      <c r="BK2458" s="11">
        <f t="shared" si="6585"/>
        <v>0</v>
      </c>
      <c r="BL2458" s="11">
        <f t="shared" si="6585"/>
        <v>4880</v>
      </c>
      <c r="BM2458" s="11">
        <f t="shared" si="6585"/>
        <v>2876</v>
      </c>
      <c r="BN2458" s="11">
        <f t="shared" si="6585"/>
        <v>0</v>
      </c>
      <c r="BO2458" s="11">
        <f t="shared" si="6585"/>
        <v>0</v>
      </c>
      <c r="BP2458" s="11">
        <f t="shared" si="6585"/>
        <v>0</v>
      </c>
      <c r="BQ2458" s="11">
        <f t="shared" si="6585"/>
        <v>0</v>
      </c>
      <c r="BR2458" s="11">
        <v>13196</v>
      </c>
      <c r="BS2458" s="11">
        <v>1680</v>
      </c>
      <c r="BT2458" s="11">
        <f t="shared" ref="BT2458:BZ2458" si="6586">SUM(BT2428,BT2451,BT2454)</f>
        <v>3236739</v>
      </c>
      <c r="BU2458" s="11">
        <f t="shared" si="6586"/>
        <v>3137426</v>
      </c>
      <c r="BV2458" s="11">
        <f t="shared" si="6586"/>
        <v>1735491</v>
      </c>
      <c r="BW2458" s="11">
        <f t="shared" si="6586"/>
        <v>854992</v>
      </c>
      <c r="BX2458" s="11">
        <f t="shared" si="6586"/>
        <v>315320</v>
      </c>
      <c r="BY2458" s="11">
        <f t="shared" si="6586"/>
        <v>274100</v>
      </c>
      <c r="BZ2458" s="11">
        <f t="shared" si="6586"/>
        <v>265572</v>
      </c>
      <c r="CA2458" s="11">
        <f t="shared" si="6512"/>
        <v>2590483</v>
      </c>
      <c r="CB2458" s="123">
        <f t="shared" si="6523"/>
        <v>82.567142619459389</v>
      </c>
    </row>
    <row r="2459" spans="1:80" ht="15.75" thickBot="1" x14ac:dyDescent="0.3">
      <c r="A2459" s="13" t="s">
        <v>1</v>
      </c>
      <c r="B2459" s="13" t="s">
        <v>1</v>
      </c>
      <c r="C2459" s="13" t="s">
        <v>1</v>
      </c>
      <c r="D2459" s="74" t="s">
        <v>1</v>
      </c>
      <c r="E2459" s="74" t="s">
        <v>1</v>
      </c>
      <c r="F2459" s="74" t="s">
        <v>1</v>
      </c>
      <c r="G2459" s="13" t="s">
        <v>1</v>
      </c>
      <c r="H2459" s="2" t="s">
        <v>83</v>
      </c>
      <c r="I2459" s="12">
        <v>66</v>
      </c>
      <c r="J2459" s="12">
        <f t="shared" si="6511"/>
        <v>67</v>
      </c>
      <c r="K2459" s="12">
        <v>67</v>
      </c>
      <c r="L2459" s="13"/>
      <c r="M2459" s="13" t="s">
        <v>1</v>
      </c>
      <c r="N2459" s="13" t="s">
        <v>1</v>
      </c>
      <c r="O2459" s="13" t="s">
        <v>1</v>
      </c>
      <c r="P2459" s="27"/>
      <c r="Q2459" s="13" t="s">
        <v>1</v>
      </c>
      <c r="R2459" s="13" t="s">
        <v>1</v>
      </c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>
        <v>0</v>
      </c>
      <c r="AI2459" s="13">
        <v>0</v>
      </c>
      <c r="AJ2459" s="13" t="s">
        <v>1</v>
      </c>
      <c r="AK2459" s="13"/>
      <c r="AL2459" s="13"/>
      <c r="AM2459" s="13"/>
      <c r="AN2459" s="13"/>
      <c r="AO2459" s="13"/>
      <c r="AP2459" s="13"/>
      <c r="AQ2459" s="13"/>
      <c r="AR2459" s="13"/>
      <c r="AS2459" s="13"/>
      <c r="AT2459" s="13"/>
      <c r="AU2459" s="13"/>
      <c r="AV2459" s="13"/>
      <c r="AW2459" s="13"/>
      <c r="AX2459" s="13"/>
      <c r="AY2459" s="13"/>
      <c r="AZ2459" s="13">
        <v>0</v>
      </c>
      <c r="BA2459" s="13">
        <v>0</v>
      </c>
      <c r="BB2459" s="13" t="s">
        <v>1</v>
      </c>
      <c r="BC2459" s="13"/>
      <c r="BD2459" s="13"/>
      <c r="BE2459" s="13"/>
      <c r="BF2459" s="13"/>
      <c r="BG2459" s="13"/>
      <c r="BH2459" s="13"/>
      <c r="BI2459" s="13"/>
      <c r="BJ2459" s="13"/>
      <c r="BK2459" s="13"/>
      <c r="BL2459" s="13"/>
      <c r="BM2459" s="13"/>
      <c r="BN2459" s="13"/>
      <c r="BO2459" s="13"/>
      <c r="BP2459" s="13"/>
      <c r="BQ2459" s="13"/>
      <c r="BR2459" s="13">
        <v>0</v>
      </c>
      <c r="BS2459" s="13">
        <v>0</v>
      </c>
      <c r="BT2459" s="12">
        <v>67</v>
      </c>
      <c r="BU2459" s="12">
        <v>67</v>
      </c>
      <c r="BV2459" s="12"/>
      <c r="BW2459" s="12">
        <f t="shared" si="6558"/>
        <v>0</v>
      </c>
      <c r="BX2459" s="12"/>
      <c r="BY2459" s="12"/>
      <c r="BZ2459" s="12"/>
      <c r="CA2459" s="12">
        <f t="shared" si="6512"/>
        <v>0</v>
      </c>
      <c r="CB2459" s="124"/>
    </row>
    <row r="2460" spans="1:80" ht="69.75" customHeight="1" thickBot="1" x14ac:dyDescent="0.3">
      <c r="A2460" s="133" t="s">
        <v>1</v>
      </c>
      <c r="B2460" s="133" t="s">
        <v>1</v>
      </c>
      <c r="C2460" s="133" t="s">
        <v>1</v>
      </c>
      <c r="D2460" s="135" t="s">
        <v>1</v>
      </c>
      <c r="E2460" s="135" t="s">
        <v>1</v>
      </c>
      <c r="F2460" s="135" t="s">
        <v>1</v>
      </c>
      <c r="G2460" s="137" t="s">
        <v>1</v>
      </c>
      <c r="H2460" s="5" t="s">
        <v>84</v>
      </c>
      <c r="I2460" s="5" t="s">
        <v>11</v>
      </c>
      <c r="J2460" s="5" t="s">
        <v>1809</v>
      </c>
      <c r="K2460" s="5" t="s">
        <v>12</v>
      </c>
      <c r="L2460" s="5" t="s">
        <v>13</v>
      </c>
      <c r="M2460" s="5" t="s">
        <v>14</v>
      </c>
      <c r="N2460" s="5" t="s">
        <v>15</v>
      </c>
      <c r="O2460" s="5" t="s">
        <v>16</v>
      </c>
      <c r="P2460" s="5" t="s">
        <v>17</v>
      </c>
      <c r="Q2460" s="5" t="s">
        <v>18</v>
      </c>
      <c r="R2460" s="71" t="s">
        <v>14</v>
      </c>
      <c r="S2460" s="71" t="s">
        <v>1843</v>
      </c>
      <c r="T2460" s="71" t="s">
        <v>1797</v>
      </c>
      <c r="U2460" s="71" t="s">
        <v>1832</v>
      </c>
      <c r="V2460" s="71" t="s">
        <v>1833</v>
      </c>
      <c r="W2460" s="71" t="s">
        <v>1834</v>
      </c>
      <c r="X2460" s="71" t="s">
        <v>1847</v>
      </c>
      <c r="Y2460" s="71" t="s">
        <v>1844</v>
      </c>
      <c r="Z2460" s="71" t="s">
        <v>1835</v>
      </c>
      <c r="AA2460" s="71" t="s">
        <v>1836</v>
      </c>
      <c r="AB2460" s="71" t="s">
        <v>1837</v>
      </c>
      <c r="AC2460" s="71" t="s">
        <v>1838</v>
      </c>
      <c r="AD2460" s="71" t="s">
        <v>1839</v>
      </c>
      <c r="AE2460" s="71" t="s">
        <v>1840</v>
      </c>
      <c r="AF2460" s="71" t="s">
        <v>1845</v>
      </c>
      <c r="AG2460" s="71" t="s">
        <v>1846</v>
      </c>
      <c r="AH2460" s="71" t="s">
        <v>1841</v>
      </c>
      <c r="AI2460" s="71" t="s">
        <v>1842</v>
      </c>
      <c r="AJ2460" s="72" t="s">
        <v>15</v>
      </c>
      <c r="AK2460" s="72" t="s">
        <v>1843</v>
      </c>
      <c r="AL2460" s="72" t="s">
        <v>1797</v>
      </c>
      <c r="AM2460" s="72" t="s">
        <v>1832</v>
      </c>
      <c r="AN2460" s="72" t="s">
        <v>1833</v>
      </c>
      <c r="AO2460" s="72" t="s">
        <v>1834</v>
      </c>
      <c r="AP2460" s="72" t="s">
        <v>1848</v>
      </c>
      <c r="AQ2460" s="72" t="s">
        <v>1844</v>
      </c>
      <c r="AR2460" s="72" t="s">
        <v>1835</v>
      </c>
      <c r="AS2460" s="72" t="s">
        <v>1836</v>
      </c>
      <c r="AT2460" s="72" t="s">
        <v>1837</v>
      </c>
      <c r="AU2460" s="72" t="s">
        <v>1838</v>
      </c>
      <c r="AV2460" s="72" t="s">
        <v>1839</v>
      </c>
      <c r="AW2460" s="72" t="s">
        <v>1840</v>
      </c>
      <c r="AX2460" s="72" t="s">
        <v>1845</v>
      </c>
      <c r="AY2460" s="72" t="s">
        <v>1846</v>
      </c>
      <c r="AZ2460" s="72" t="s">
        <v>1841</v>
      </c>
      <c r="BA2460" s="72" t="s">
        <v>1842</v>
      </c>
      <c r="BB2460" s="73" t="s">
        <v>16</v>
      </c>
      <c r="BC2460" s="73" t="s">
        <v>1843</v>
      </c>
      <c r="BD2460" s="73" t="s">
        <v>1797</v>
      </c>
      <c r="BE2460" s="73" t="s">
        <v>1832</v>
      </c>
      <c r="BF2460" s="73" t="s">
        <v>1833</v>
      </c>
      <c r="BG2460" s="73" t="s">
        <v>1834</v>
      </c>
      <c r="BH2460" s="73" t="s">
        <v>1849</v>
      </c>
      <c r="BI2460" s="73" t="s">
        <v>1844</v>
      </c>
      <c r="BJ2460" s="73" t="s">
        <v>1835</v>
      </c>
      <c r="BK2460" s="73" t="s">
        <v>1836</v>
      </c>
      <c r="BL2460" s="73" t="s">
        <v>1837</v>
      </c>
      <c r="BM2460" s="73" t="s">
        <v>1838</v>
      </c>
      <c r="BN2460" s="73" t="s">
        <v>1839</v>
      </c>
      <c r="BO2460" s="73" t="s">
        <v>1840</v>
      </c>
      <c r="BP2460" s="73" t="s">
        <v>1845</v>
      </c>
      <c r="BQ2460" s="73" t="s">
        <v>1846</v>
      </c>
      <c r="BR2460" s="73" t="s">
        <v>1841</v>
      </c>
      <c r="BS2460" s="73" t="s">
        <v>1842</v>
      </c>
      <c r="BT2460" s="5" t="s">
        <v>1911</v>
      </c>
      <c r="BU2460" s="5" t="s">
        <v>1942</v>
      </c>
      <c r="BV2460" s="5" t="s">
        <v>1943</v>
      </c>
      <c r="BW2460" s="5" t="s">
        <v>1944</v>
      </c>
      <c r="BX2460" s="5" t="s">
        <v>1945</v>
      </c>
      <c r="BY2460" s="5" t="s">
        <v>1946</v>
      </c>
      <c r="BZ2460" s="5" t="s">
        <v>1947</v>
      </c>
      <c r="CA2460" s="5" t="s">
        <v>1948</v>
      </c>
      <c r="CB2460" s="120" t="s">
        <v>1916</v>
      </c>
    </row>
    <row r="2461" spans="1:80" x14ac:dyDescent="0.25">
      <c r="A2461" s="134"/>
      <c r="B2461" s="134"/>
      <c r="C2461" s="134"/>
      <c r="D2461" s="136"/>
      <c r="E2461" s="136"/>
      <c r="F2461" s="136"/>
      <c r="G2461" s="138"/>
      <c r="H2461" s="15" t="s">
        <v>1</v>
      </c>
      <c r="I2461" s="9" t="s">
        <v>19</v>
      </c>
      <c r="J2461" s="9">
        <v>1</v>
      </c>
      <c r="K2461" s="9" t="s">
        <v>20</v>
      </c>
      <c r="L2461" s="9" t="s">
        <v>21</v>
      </c>
      <c r="M2461" s="9" t="s">
        <v>22</v>
      </c>
      <c r="N2461" s="9" t="s">
        <v>23</v>
      </c>
      <c r="O2461" s="9" t="s">
        <v>24</v>
      </c>
      <c r="P2461" s="9" t="s">
        <v>25</v>
      </c>
      <c r="Q2461" s="9" t="s">
        <v>26</v>
      </c>
      <c r="R2461" s="9">
        <v>1</v>
      </c>
      <c r="S2461" s="9">
        <v>2</v>
      </c>
      <c r="T2461" s="9">
        <v>3</v>
      </c>
      <c r="U2461" s="9">
        <v>4</v>
      </c>
      <c r="V2461" s="9">
        <v>5</v>
      </c>
      <c r="W2461" s="9">
        <v>6</v>
      </c>
      <c r="X2461" s="9">
        <v>7</v>
      </c>
      <c r="Y2461" s="9">
        <v>8</v>
      </c>
      <c r="Z2461" s="9">
        <v>9</v>
      </c>
      <c r="AA2461" s="9">
        <v>10</v>
      </c>
      <c r="AB2461" s="9">
        <v>11</v>
      </c>
      <c r="AC2461" s="9">
        <v>12</v>
      </c>
      <c r="AD2461" s="9">
        <v>13</v>
      </c>
      <c r="AE2461" s="9">
        <v>14</v>
      </c>
      <c r="AF2461" s="9">
        <v>15</v>
      </c>
      <c r="AG2461" s="9">
        <v>16</v>
      </c>
      <c r="AH2461" s="9">
        <v>20</v>
      </c>
      <c r="AI2461" s="9">
        <v>21</v>
      </c>
      <c r="AJ2461" s="9">
        <v>1</v>
      </c>
      <c r="AK2461" s="9">
        <v>2</v>
      </c>
      <c r="AL2461" s="9">
        <v>3</v>
      </c>
      <c r="AM2461" s="9">
        <v>4</v>
      </c>
      <c r="AN2461" s="9">
        <v>5</v>
      </c>
      <c r="AO2461" s="9">
        <v>6</v>
      </c>
      <c r="AP2461" s="9">
        <v>7</v>
      </c>
      <c r="AQ2461" s="9">
        <v>8</v>
      </c>
      <c r="AR2461" s="9">
        <v>9</v>
      </c>
      <c r="AS2461" s="9">
        <v>10</v>
      </c>
      <c r="AT2461" s="9">
        <v>11</v>
      </c>
      <c r="AU2461" s="9">
        <v>12</v>
      </c>
      <c r="AV2461" s="9">
        <v>13</v>
      </c>
      <c r="AW2461" s="9">
        <v>14</v>
      </c>
      <c r="AX2461" s="9">
        <v>15</v>
      </c>
      <c r="AY2461" s="9">
        <v>16</v>
      </c>
      <c r="AZ2461" s="9">
        <v>20</v>
      </c>
      <c r="BA2461" s="9">
        <v>21</v>
      </c>
      <c r="BB2461" s="9">
        <v>1</v>
      </c>
      <c r="BC2461" s="9">
        <v>2</v>
      </c>
      <c r="BD2461" s="9">
        <v>3</v>
      </c>
      <c r="BE2461" s="9">
        <v>4</v>
      </c>
      <c r="BF2461" s="9">
        <v>5</v>
      </c>
      <c r="BG2461" s="9">
        <v>6</v>
      </c>
      <c r="BH2461" s="9">
        <v>7</v>
      </c>
      <c r="BI2461" s="9">
        <v>8</v>
      </c>
      <c r="BJ2461" s="9">
        <v>9</v>
      </c>
      <c r="BK2461" s="9">
        <v>10</v>
      </c>
      <c r="BL2461" s="9">
        <v>11</v>
      </c>
      <c r="BM2461" s="9">
        <v>12</v>
      </c>
      <c r="BN2461" s="9">
        <v>13</v>
      </c>
      <c r="BO2461" s="9">
        <v>14</v>
      </c>
      <c r="BP2461" s="9">
        <v>15</v>
      </c>
      <c r="BQ2461" s="9">
        <v>16</v>
      </c>
      <c r="BR2461" s="9">
        <v>20</v>
      </c>
      <c r="BS2461" s="9">
        <v>21</v>
      </c>
      <c r="BT2461" s="9">
        <v>1</v>
      </c>
      <c r="BU2461" s="9">
        <v>2</v>
      </c>
      <c r="BV2461" s="9">
        <v>3</v>
      </c>
      <c r="BW2461" s="9" t="s">
        <v>1798</v>
      </c>
      <c r="BX2461" s="9">
        <v>5</v>
      </c>
      <c r="BY2461" s="9">
        <v>6</v>
      </c>
      <c r="BZ2461" s="9">
        <v>7</v>
      </c>
      <c r="CA2461" s="9" t="s">
        <v>1917</v>
      </c>
      <c r="CB2461" s="121">
        <v>9</v>
      </c>
    </row>
    <row r="2462" spans="1:80" x14ac:dyDescent="0.25">
      <c r="A2462" s="134"/>
      <c r="B2462" s="134"/>
      <c r="C2462" s="134"/>
      <c r="D2462" s="136"/>
      <c r="E2462" s="136"/>
      <c r="F2462" s="136"/>
      <c r="G2462" s="138"/>
      <c r="H2462" s="16" t="s">
        <v>1015</v>
      </c>
      <c r="I2462" s="17">
        <f>SUM(I2458)</f>
        <v>2854929</v>
      </c>
      <c r="J2462" s="17">
        <f t="shared" ref="J2462:J2463" si="6587">SUM(K2462,L2462,P2462,Q2462)</f>
        <v>3069656</v>
      </c>
      <c r="K2462" s="17">
        <f t="shared" ref="K2462" si="6588">SUM(K2458)</f>
        <v>2961486</v>
      </c>
      <c r="L2462" s="17">
        <f t="shared" ref="L2462:L2463" si="6589">SUM(M2462:O2462)</f>
        <v>108170</v>
      </c>
      <c r="M2462" s="17">
        <f t="shared" ref="M2462:Q2462" si="6590">SUM(M2458)</f>
        <v>88320</v>
      </c>
      <c r="N2462" s="17">
        <f t="shared" si="6590"/>
        <v>8850</v>
      </c>
      <c r="O2462" s="17">
        <f t="shared" si="6590"/>
        <v>11000</v>
      </c>
      <c r="P2462" s="17">
        <f t="shared" si="6590"/>
        <v>0</v>
      </c>
      <c r="Q2462" s="17">
        <f t="shared" si="6590"/>
        <v>0</v>
      </c>
      <c r="R2462" s="17">
        <f t="shared" ref="R2462:AG2462" si="6591">SUM(R2458)</f>
        <v>88320</v>
      </c>
      <c r="S2462" s="17">
        <f t="shared" si="6591"/>
        <v>0</v>
      </c>
      <c r="T2462" s="17">
        <f t="shared" si="6591"/>
        <v>0</v>
      </c>
      <c r="U2462" s="17">
        <f t="shared" si="6591"/>
        <v>0</v>
      </c>
      <c r="V2462" s="17">
        <f t="shared" si="6591"/>
        <v>0</v>
      </c>
      <c r="W2462" s="17">
        <f t="shared" si="6591"/>
        <v>0</v>
      </c>
      <c r="X2462" s="17">
        <f t="shared" ref="X2462" si="6592">SUM(X2458)</f>
        <v>88320</v>
      </c>
      <c r="Y2462" s="17">
        <f t="shared" si="6591"/>
        <v>1040</v>
      </c>
      <c r="Z2462" s="17">
        <f t="shared" si="6591"/>
        <v>7725</v>
      </c>
      <c r="AA2462" s="17">
        <f t="shared" si="6591"/>
        <v>6429</v>
      </c>
      <c r="AB2462" s="17">
        <f t="shared" si="6591"/>
        <v>6178</v>
      </c>
      <c r="AC2462" s="17">
        <f t="shared" si="6591"/>
        <v>0</v>
      </c>
      <c r="AD2462" s="17">
        <f t="shared" si="6591"/>
        <v>8760</v>
      </c>
      <c r="AE2462" s="17">
        <f t="shared" si="6591"/>
        <v>0</v>
      </c>
      <c r="AF2462" s="17">
        <f t="shared" si="6591"/>
        <v>0</v>
      </c>
      <c r="AG2462" s="17">
        <f t="shared" si="6591"/>
        <v>0</v>
      </c>
      <c r="AH2462" s="17">
        <v>30132</v>
      </c>
      <c r="AI2462" s="17">
        <v>58188</v>
      </c>
      <c r="AJ2462" s="17">
        <f t="shared" ref="AJ2462:AY2462" si="6593">SUM(AJ2458)</f>
        <v>8850</v>
      </c>
      <c r="AK2462" s="17">
        <f t="shared" si="6593"/>
        <v>0</v>
      </c>
      <c r="AL2462" s="17">
        <f t="shared" si="6593"/>
        <v>0</v>
      </c>
      <c r="AM2462" s="17">
        <f t="shared" si="6593"/>
        <v>0</v>
      </c>
      <c r="AN2462" s="17">
        <f t="shared" si="6593"/>
        <v>0</v>
      </c>
      <c r="AO2462" s="17">
        <f t="shared" si="6593"/>
        <v>0</v>
      </c>
      <c r="AP2462" s="17">
        <f t="shared" ref="AP2462" si="6594">SUM(AP2458)</f>
        <v>8850</v>
      </c>
      <c r="AQ2462" s="17">
        <f t="shared" si="6593"/>
        <v>0</v>
      </c>
      <c r="AR2462" s="17">
        <f t="shared" si="6593"/>
        <v>0</v>
      </c>
      <c r="AS2462" s="17">
        <f t="shared" si="6593"/>
        <v>0</v>
      </c>
      <c r="AT2462" s="17">
        <f t="shared" si="6593"/>
        <v>0</v>
      </c>
      <c r="AU2462" s="17">
        <f t="shared" si="6593"/>
        <v>0</v>
      </c>
      <c r="AV2462" s="17">
        <f t="shared" si="6593"/>
        <v>0</v>
      </c>
      <c r="AW2462" s="17">
        <f t="shared" si="6593"/>
        <v>0</v>
      </c>
      <c r="AX2462" s="17">
        <f t="shared" si="6593"/>
        <v>0</v>
      </c>
      <c r="AY2462" s="17">
        <f t="shared" si="6593"/>
        <v>0</v>
      </c>
      <c r="AZ2462" s="17">
        <v>0</v>
      </c>
      <c r="BA2462" s="17">
        <v>8850</v>
      </c>
      <c r="BB2462" s="17">
        <f t="shared" ref="BB2462:BQ2462" si="6595">SUM(BB2458)</f>
        <v>11000</v>
      </c>
      <c r="BC2462" s="17">
        <f t="shared" si="6595"/>
        <v>0</v>
      </c>
      <c r="BD2462" s="17">
        <f t="shared" si="6595"/>
        <v>0</v>
      </c>
      <c r="BE2462" s="17">
        <f t="shared" si="6595"/>
        <v>3876</v>
      </c>
      <c r="BF2462" s="17">
        <f t="shared" si="6595"/>
        <v>0</v>
      </c>
      <c r="BG2462" s="17">
        <f t="shared" si="6595"/>
        <v>0</v>
      </c>
      <c r="BH2462" s="17">
        <f t="shared" ref="BH2462" si="6596">SUM(BH2458)</f>
        <v>14876</v>
      </c>
      <c r="BI2462" s="17">
        <f t="shared" si="6595"/>
        <v>5440</v>
      </c>
      <c r="BJ2462" s="17">
        <f t="shared" si="6595"/>
        <v>0</v>
      </c>
      <c r="BK2462" s="17">
        <f t="shared" si="6595"/>
        <v>0</v>
      </c>
      <c r="BL2462" s="17">
        <f t="shared" si="6595"/>
        <v>4880</v>
      </c>
      <c r="BM2462" s="17">
        <f t="shared" si="6595"/>
        <v>2876</v>
      </c>
      <c r="BN2462" s="17">
        <f t="shared" si="6595"/>
        <v>0</v>
      </c>
      <c r="BO2462" s="17">
        <f t="shared" si="6595"/>
        <v>0</v>
      </c>
      <c r="BP2462" s="17">
        <f t="shared" si="6595"/>
        <v>0</v>
      </c>
      <c r="BQ2462" s="17">
        <f t="shared" si="6595"/>
        <v>0</v>
      </c>
      <c r="BR2462" s="17">
        <v>13196</v>
      </c>
      <c r="BS2462" s="17">
        <v>1680</v>
      </c>
      <c r="BT2462" s="17">
        <f t="shared" ref="BT2462:BW2462" si="6597">SUM(BT2458)</f>
        <v>3236739</v>
      </c>
      <c r="BU2462" s="17">
        <f t="shared" ref="BU2462:BV2462" si="6598">SUM(BU2458)</f>
        <v>3137426</v>
      </c>
      <c r="BV2462" s="17">
        <f t="shared" si="6598"/>
        <v>1735491</v>
      </c>
      <c r="BW2462" s="17">
        <f t="shared" si="6597"/>
        <v>854992</v>
      </c>
      <c r="BX2462" s="17">
        <f t="shared" ref="BX2462:BZ2462" si="6599">SUM(BX2458)</f>
        <v>315320</v>
      </c>
      <c r="BY2462" s="17">
        <f t="shared" si="6599"/>
        <v>274100</v>
      </c>
      <c r="BZ2462" s="17">
        <f t="shared" si="6599"/>
        <v>265572</v>
      </c>
      <c r="CA2462" s="17">
        <f>BV2462+BW2462</f>
        <v>2590483</v>
      </c>
      <c r="CB2462" s="125">
        <f>IF(BU2462=0,"-",CA2462/BU2462*100)</f>
        <v>82.567142619459389</v>
      </c>
    </row>
    <row r="2463" spans="1:80" x14ac:dyDescent="0.25">
      <c r="A2463" s="134"/>
      <c r="B2463" s="134"/>
      <c r="C2463" s="134"/>
      <c r="D2463" s="136"/>
      <c r="E2463" s="136"/>
      <c r="F2463" s="136"/>
      <c r="G2463" s="138"/>
      <c r="H2463" s="18" t="s">
        <v>86</v>
      </c>
      <c r="I2463" s="17">
        <f>SUM(I2462)</f>
        <v>2854929</v>
      </c>
      <c r="J2463" s="17">
        <f t="shared" si="6587"/>
        <v>3069656</v>
      </c>
      <c r="K2463" s="17">
        <f t="shared" ref="K2463" si="6600">SUM(K2462)</f>
        <v>2961486</v>
      </c>
      <c r="L2463" s="17">
        <f t="shared" si="6589"/>
        <v>108170</v>
      </c>
      <c r="M2463" s="17">
        <f t="shared" ref="M2463:Q2463" si="6601">SUM(M2462)</f>
        <v>88320</v>
      </c>
      <c r="N2463" s="17">
        <f t="shared" si="6601"/>
        <v>8850</v>
      </c>
      <c r="O2463" s="17">
        <f t="shared" si="6601"/>
        <v>11000</v>
      </c>
      <c r="P2463" s="17">
        <f t="shared" si="6601"/>
        <v>0</v>
      </c>
      <c r="Q2463" s="17">
        <f t="shared" si="6601"/>
        <v>0</v>
      </c>
      <c r="R2463" s="17">
        <f t="shared" ref="R2463:AG2463" si="6602">SUM(R2462)</f>
        <v>88320</v>
      </c>
      <c r="S2463" s="17">
        <f t="shared" si="6602"/>
        <v>0</v>
      </c>
      <c r="T2463" s="17">
        <f t="shared" si="6602"/>
        <v>0</v>
      </c>
      <c r="U2463" s="17">
        <f t="shared" si="6602"/>
        <v>0</v>
      </c>
      <c r="V2463" s="17">
        <f t="shared" si="6602"/>
        <v>0</v>
      </c>
      <c r="W2463" s="17">
        <f t="shared" si="6602"/>
        <v>0</v>
      </c>
      <c r="X2463" s="17">
        <f t="shared" ref="X2463" si="6603">SUM(X2462)</f>
        <v>88320</v>
      </c>
      <c r="Y2463" s="17">
        <f t="shared" si="6602"/>
        <v>1040</v>
      </c>
      <c r="Z2463" s="17">
        <f t="shared" si="6602"/>
        <v>7725</v>
      </c>
      <c r="AA2463" s="17">
        <f t="shared" si="6602"/>
        <v>6429</v>
      </c>
      <c r="AB2463" s="17">
        <f t="shared" si="6602"/>
        <v>6178</v>
      </c>
      <c r="AC2463" s="17">
        <f t="shared" si="6602"/>
        <v>0</v>
      </c>
      <c r="AD2463" s="17">
        <f t="shared" si="6602"/>
        <v>8760</v>
      </c>
      <c r="AE2463" s="17">
        <f t="shared" si="6602"/>
        <v>0</v>
      </c>
      <c r="AF2463" s="17">
        <f t="shared" si="6602"/>
        <v>0</v>
      </c>
      <c r="AG2463" s="17">
        <f t="shared" si="6602"/>
        <v>0</v>
      </c>
      <c r="AH2463" s="17">
        <v>30132</v>
      </c>
      <c r="AI2463" s="17">
        <v>58188</v>
      </c>
      <c r="AJ2463" s="17">
        <f t="shared" ref="AJ2463:AY2463" si="6604">SUM(AJ2462)</f>
        <v>8850</v>
      </c>
      <c r="AK2463" s="17">
        <f t="shared" si="6604"/>
        <v>0</v>
      </c>
      <c r="AL2463" s="17">
        <f t="shared" si="6604"/>
        <v>0</v>
      </c>
      <c r="AM2463" s="17">
        <f t="shared" si="6604"/>
        <v>0</v>
      </c>
      <c r="AN2463" s="17">
        <f t="shared" si="6604"/>
        <v>0</v>
      </c>
      <c r="AO2463" s="17">
        <f t="shared" si="6604"/>
        <v>0</v>
      </c>
      <c r="AP2463" s="17">
        <f t="shared" ref="AP2463" si="6605">SUM(AP2462)</f>
        <v>8850</v>
      </c>
      <c r="AQ2463" s="17">
        <f t="shared" si="6604"/>
        <v>0</v>
      </c>
      <c r="AR2463" s="17">
        <f t="shared" si="6604"/>
        <v>0</v>
      </c>
      <c r="AS2463" s="17">
        <f t="shared" si="6604"/>
        <v>0</v>
      </c>
      <c r="AT2463" s="17">
        <f t="shared" si="6604"/>
        <v>0</v>
      </c>
      <c r="AU2463" s="17">
        <f t="shared" si="6604"/>
        <v>0</v>
      </c>
      <c r="AV2463" s="17">
        <f t="shared" si="6604"/>
        <v>0</v>
      </c>
      <c r="AW2463" s="17">
        <f t="shared" si="6604"/>
        <v>0</v>
      </c>
      <c r="AX2463" s="17">
        <f t="shared" si="6604"/>
        <v>0</v>
      </c>
      <c r="AY2463" s="17">
        <f t="shared" si="6604"/>
        <v>0</v>
      </c>
      <c r="AZ2463" s="17">
        <v>0</v>
      </c>
      <c r="BA2463" s="17">
        <v>8850</v>
      </c>
      <c r="BB2463" s="17">
        <f t="shared" ref="BB2463:BQ2463" si="6606">SUM(BB2462)</f>
        <v>11000</v>
      </c>
      <c r="BC2463" s="17">
        <f t="shared" si="6606"/>
        <v>0</v>
      </c>
      <c r="BD2463" s="17">
        <f t="shared" si="6606"/>
        <v>0</v>
      </c>
      <c r="BE2463" s="17">
        <f t="shared" si="6606"/>
        <v>3876</v>
      </c>
      <c r="BF2463" s="17">
        <f t="shared" si="6606"/>
        <v>0</v>
      </c>
      <c r="BG2463" s="17">
        <f t="shared" si="6606"/>
        <v>0</v>
      </c>
      <c r="BH2463" s="17">
        <f t="shared" ref="BH2463" si="6607">SUM(BH2462)</f>
        <v>14876</v>
      </c>
      <c r="BI2463" s="17">
        <f t="shared" si="6606"/>
        <v>5440</v>
      </c>
      <c r="BJ2463" s="17">
        <f t="shared" si="6606"/>
        <v>0</v>
      </c>
      <c r="BK2463" s="17">
        <f t="shared" si="6606"/>
        <v>0</v>
      </c>
      <c r="BL2463" s="17">
        <f t="shared" si="6606"/>
        <v>4880</v>
      </c>
      <c r="BM2463" s="17">
        <f t="shared" si="6606"/>
        <v>2876</v>
      </c>
      <c r="BN2463" s="17">
        <f t="shared" si="6606"/>
        <v>0</v>
      </c>
      <c r="BO2463" s="17">
        <f t="shared" si="6606"/>
        <v>0</v>
      </c>
      <c r="BP2463" s="17">
        <f t="shared" si="6606"/>
        <v>0</v>
      </c>
      <c r="BQ2463" s="17">
        <f t="shared" si="6606"/>
        <v>0</v>
      </c>
      <c r="BR2463" s="17">
        <v>13196</v>
      </c>
      <c r="BS2463" s="17">
        <v>1680</v>
      </c>
      <c r="BT2463" s="17">
        <f t="shared" ref="BT2463:BW2463" si="6608">SUM(BT2462)</f>
        <v>3236739</v>
      </c>
      <c r="BU2463" s="17">
        <f t="shared" ref="BU2463:BV2463" si="6609">SUM(BU2462)</f>
        <v>3137426</v>
      </c>
      <c r="BV2463" s="17">
        <f t="shared" si="6609"/>
        <v>1735491</v>
      </c>
      <c r="BW2463" s="17">
        <f t="shared" si="6608"/>
        <v>854992</v>
      </c>
      <c r="BX2463" s="17">
        <f t="shared" ref="BX2463" si="6610">SUM(BX2462)</f>
        <v>315320</v>
      </c>
      <c r="BY2463" s="17">
        <f t="shared" ref="BY2463" si="6611">SUM(BY2462)</f>
        <v>274100</v>
      </c>
      <c r="BZ2463" s="17">
        <f t="shared" ref="BZ2463" si="6612">SUM(BZ2462)</f>
        <v>265572</v>
      </c>
      <c r="CA2463" s="17">
        <f>BV2463+BW2463</f>
        <v>2590483</v>
      </c>
      <c r="CB2463" s="125">
        <f>IF(BU2463=0,"-",CA2463/BU2463*100)</f>
        <v>82.567142619459389</v>
      </c>
    </row>
    <row r="2464" spans="1:80" x14ac:dyDescent="0.25">
      <c r="A2464" s="139"/>
      <c r="B2464" s="139"/>
      <c r="C2464" s="139"/>
      <c r="D2464" s="140"/>
      <c r="E2464" s="140"/>
      <c r="F2464" s="140"/>
      <c r="G2464" s="141"/>
      <c r="X2464">
        <f t="shared" ref="X2464:X2521" si="6613">R2464+S2464+T2464+U2464+V2464+W2464</f>
        <v>0</v>
      </c>
      <c r="AH2464">
        <v>0</v>
      </c>
      <c r="AI2464">
        <v>0</v>
      </c>
      <c r="AP2464">
        <f t="shared" ref="AP2464:AP2521" si="6614">AJ2464+AK2464+AL2464+AM2464+AN2464+AO2464</f>
        <v>0</v>
      </c>
      <c r="AZ2464">
        <v>0</v>
      </c>
      <c r="BA2464">
        <v>0</v>
      </c>
      <c r="BH2464">
        <f t="shared" ref="BH2464:BH2521" si="6615">BB2464+BC2464+BD2464+BE2464+BF2464+BG2464</f>
        <v>0</v>
      </c>
      <c r="BR2464">
        <v>0</v>
      </c>
      <c r="BS2464">
        <v>0</v>
      </c>
      <c r="BU2464">
        <v>0</v>
      </c>
      <c r="BV2464">
        <v>0</v>
      </c>
      <c r="BW2464">
        <f t="shared" si="6558"/>
        <v>0</v>
      </c>
      <c r="CA2464">
        <f>BV2464+BW2464</f>
        <v>0</v>
      </c>
      <c r="CB2464" s="126" t="str">
        <f>IF(BU2464=0,"-",CA2464/BU2464*100)</f>
        <v>-</v>
      </c>
    </row>
    <row r="2465" spans="1:80" ht="15.75" thickBot="1" x14ac:dyDescent="0.3">
      <c r="A2465" s="13" t="s">
        <v>1</v>
      </c>
      <c r="B2465" s="13" t="s">
        <v>1</v>
      </c>
      <c r="C2465" s="13" t="s">
        <v>1</v>
      </c>
      <c r="D2465" s="74" t="s">
        <v>1</v>
      </c>
      <c r="E2465" s="74" t="s">
        <v>1</v>
      </c>
      <c r="F2465" s="74" t="s">
        <v>1</v>
      </c>
      <c r="G2465" s="13" t="s">
        <v>1</v>
      </c>
      <c r="H2465" s="19" t="s">
        <v>1</v>
      </c>
      <c r="I2465" s="19" t="s">
        <v>1</v>
      </c>
      <c r="J2465" s="19"/>
      <c r="K2465" s="19" t="s">
        <v>1</v>
      </c>
      <c r="L2465" s="19"/>
      <c r="M2465" s="19" t="s">
        <v>1</v>
      </c>
      <c r="N2465" s="19" t="s">
        <v>1</v>
      </c>
      <c r="O2465" s="19" t="s">
        <v>1</v>
      </c>
      <c r="P2465" s="31"/>
      <c r="Q2465" s="19" t="s">
        <v>1</v>
      </c>
      <c r="R2465" s="19" t="s">
        <v>1</v>
      </c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19"/>
      <c r="AF2465" s="19"/>
      <c r="AG2465" s="19"/>
      <c r="AH2465" s="19">
        <v>0</v>
      </c>
      <c r="AI2465" s="19">
        <v>0</v>
      </c>
      <c r="AJ2465" s="19" t="s">
        <v>1</v>
      </c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>
        <v>0</v>
      </c>
      <c r="BA2465" s="19">
        <v>0</v>
      </c>
      <c r="BB2465" s="19" t="s">
        <v>1</v>
      </c>
      <c r="BC2465" s="19"/>
      <c r="BD2465" s="19"/>
      <c r="BE2465" s="19"/>
      <c r="BF2465" s="19"/>
      <c r="BG2465" s="19"/>
      <c r="BH2465" s="19"/>
      <c r="BI2465" s="19"/>
      <c r="BJ2465" s="19"/>
      <c r="BK2465" s="19"/>
      <c r="BL2465" s="19"/>
      <c r="BM2465" s="19"/>
      <c r="BN2465" s="19"/>
      <c r="BO2465" s="19"/>
      <c r="BP2465" s="19"/>
      <c r="BQ2465" s="19"/>
      <c r="BR2465" s="19">
        <v>0</v>
      </c>
      <c r="BS2465" s="19">
        <v>0</v>
      </c>
      <c r="BT2465" s="19"/>
      <c r="BU2465" s="19"/>
      <c r="BV2465" s="19"/>
      <c r="BW2465" s="19">
        <f t="shared" si="6558"/>
        <v>0</v>
      </c>
      <c r="BX2465" s="19"/>
      <c r="BY2465" s="19"/>
      <c r="BZ2465" s="19"/>
      <c r="CA2465" s="19">
        <f>BV2465+BW2465</f>
        <v>0</v>
      </c>
      <c r="CB2465" s="127"/>
    </row>
    <row r="2466" spans="1:80" ht="69.75" customHeight="1" thickBot="1" x14ac:dyDescent="0.3">
      <c r="A2466" s="5" t="s">
        <v>4</v>
      </c>
      <c r="B2466" s="5" t="s">
        <v>5</v>
      </c>
      <c r="C2466" s="5" t="s">
        <v>6</v>
      </c>
      <c r="D2466" s="80" t="s">
        <v>1</v>
      </c>
      <c r="E2466" s="88" t="s">
        <v>7</v>
      </c>
      <c r="F2466" s="88" t="s">
        <v>8</v>
      </c>
      <c r="G2466" s="5" t="s">
        <v>9</v>
      </c>
      <c r="H2466" s="5" t="s">
        <v>10</v>
      </c>
      <c r="I2466" s="5" t="s">
        <v>11</v>
      </c>
      <c r="J2466" s="5" t="s">
        <v>1809</v>
      </c>
      <c r="K2466" s="5" t="s">
        <v>12</v>
      </c>
      <c r="L2466" s="5" t="s">
        <v>13</v>
      </c>
      <c r="M2466" s="5" t="s">
        <v>14</v>
      </c>
      <c r="N2466" s="5" t="s">
        <v>15</v>
      </c>
      <c r="O2466" s="5" t="s">
        <v>16</v>
      </c>
      <c r="P2466" s="5" t="s">
        <v>17</v>
      </c>
      <c r="Q2466" s="5" t="s">
        <v>18</v>
      </c>
      <c r="R2466" s="71" t="s">
        <v>14</v>
      </c>
      <c r="S2466" s="71" t="s">
        <v>1843</v>
      </c>
      <c r="T2466" s="71" t="s">
        <v>1797</v>
      </c>
      <c r="U2466" s="71" t="s">
        <v>1832</v>
      </c>
      <c r="V2466" s="71" t="s">
        <v>1833</v>
      </c>
      <c r="W2466" s="71" t="s">
        <v>1834</v>
      </c>
      <c r="X2466" s="71" t="s">
        <v>1847</v>
      </c>
      <c r="Y2466" s="71" t="s">
        <v>1844</v>
      </c>
      <c r="Z2466" s="71" t="s">
        <v>1835</v>
      </c>
      <c r="AA2466" s="71" t="s">
        <v>1836</v>
      </c>
      <c r="AB2466" s="71" t="s">
        <v>1837</v>
      </c>
      <c r="AC2466" s="71" t="s">
        <v>1838</v>
      </c>
      <c r="AD2466" s="71" t="s">
        <v>1839</v>
      </c>
      <c r="AE2466" s="71" t="s">
        <v>1840</v>
      </c>
      <c r="AF2466" s="71" t="s">
        <v>1845</v>
      </c>
      <c r="AG2466" s="71" t="s">
        <v>1846</v>
      </c>
      <c r="AH2466" s="71" t="s">
        <v>1841</v>
      </c>
      <c r="AI2466" s="71" t="s">
        <v>1842</v>
      </c>
      <c r="AJ2466" s="72" t="s">
        <v>15</v>
      </c>
      <c r="AK2466" s="72" t="s">
        <v>1843</v>
      </c>
      <c r="AL2466" s="72" t="s">
        <v>1797</v>
      </c>
      <c r="AM2466" s="72" t="s">
        <v>1832</v>
      </c>
      <c r="AN2466" s="72" t="s">
        <v>1833</v>
      </c>
      <c r="AO2466" s="72" t="s">
        <v>1834</v>
      </c>
      <c r="AP2466" s="72" t="s">
        <v>1848</v>
      </c>
      <c r="AQ2466" s="72" t="s">
        <v>1844</v>
      </c>
      <c r="AR2466" s="72" t="s">
        <v>1835</v>
      </c>
      <c r="AS2466" s="72" t="s">
        <v>1836</v>
      </c>
      <c r="AT2466" s="72" t="s">
        <v>1837</v>
      </c>
      <c r="AU2466" s="72" t="s">
        <v>1838</v>
      </c>
      <c r="AV2466" s="72" t="s">
        <v>1839</v>
      </c>
      <c r="AW2466" s="72" t="s">
        <v>1840</v>
      </c>
      <c r="AX2466" s="72" t="s">
        <v>1845</v>
      </c>
      <c r="AY2466" s="72" t="s">
        <v>1846</v>
      </c>
      <c r="AZ2466" s="72" t="s">
        <v>1841</v>
      </c>
      <c r="BA2466" s="72" t="s">
        <v>1842</v>
      </c>
      <c r="BB2466" s="73" t="s">
        <v>16</v>
      </c>
      <c r="BC2466" s="73" t="s">
        <v>1843</v>
      </c>
      <c r="BD2466" s="73" t="s">
        <v>1797</v>
      </c>
      <c r="BE2466" s="73" t="s">
        <v>1832</v>
      </c>
      <c r="BF2466" s="73" t="s">
        <v>1833</v>
      </c>
      <c r="BG2466" s="73" t="s">
        <v>1834</v>
      </c>
      <c r="BH2466" s="73" t="s">
        <v>1849</v>
      </c>
      <c r="BI2466" s="73" t="s">
        <v>1844</v>
      </c>
      <c r="BJ2466" s="73" t="s">
        <v>1835</v>
      </c>
      <c r="BK2466" s="73" t="s">
        <v>1836</v>
      </c>
      <c r="BL2466" s="73" t="s">
        <v>1837</v>
      </c>
      <c r="BM2466" s="73" t="s">
        <v>1838</v>
      </c>
      <c r="BN2466" s="73" t="s">
        <v>1839</v>
      </c>
      <c r="BO2466" s="73" t="s">
        <v>1840</v>
      </c>
      <c r="BP2466" s="73" t="s">
        <v>1845</v>
      </c>
      <c r="BQ2466" s="73" t="s">
        <v>1846</v>
      </c>
      <c r="BR2466" s="73" t="s">
        <v>1841</v>
      </c>
      <c r="BS2466" s="73" t="s">
        <v>1842</v>
      </c>
      <c r="BT2466" s="5" t="s">
        <v>1911</v>
      </c>
      <c r="BU2466" s="5" t="s">
        <v>1942</v>
      </c>
      <c r="BV2466" s="5" t="s">
        <v>1943</v>
      </c>
      <c r="BW2466" s="5" t="s">
        <v>1944</v>
      </c>
      <c r="BX2466" s="5" t="s">
        <v>1945</v>
      </c>
      <c r="BY2466" s="5" t="s">
        <v>1946</v>
      </c>
      <c r="BZ2466" s="5" t="s">
        <v>1947</v>
      </c>
      <c r="CA2466" s="5" t="s">
        <v>1948</v>
      </c>
      <c r="CB2466" s="120" t="s">
        <v>1916</v>
      </c>
    </row>
    <row r="2467" spans="1:80" x14ac:dyDescent="0.25">
      <c r="A2467" s="6" t="s">
        <v>1</v>
      </c>
      <c r="B2467" s="6" t="s">
        <v>1</v>
      </c>
      <c r="C2467" s="6" t="s">
        <v>1</v>
      </c>
      <c r="D2467" s="81" t="s">
        <v>1</v>
      </c>
      <c r="E2467" s="81" t="s">
        <v>1</v>
      </c>
      <c r="F2467" s="94" t="s">
        <v>1</v>
      </c>
      <c r="G2467" s="7" t="s">
        <v>1</v>
      </c>
      <c r="H2467" s="8" t="s">
        <v>1</v>
      </c>
      <c r="I2467" s="9" t="s">
        <v>19</v>
      </c>
      <c r="J2467" s="9">
        <v>1</v>
      </c>
      <c r="K2467" s="9" t="s">
        <v>20</v>
      </c>
      <c r="L2467" s="9" t="s">
        <v>21</v>
      </c>
      <c r="M2467" s="9" t="s">
        <v>22</v>
      </c>
      <c r="N2467" s="9" t="s">
        <v>23</v>
      </c>
      <c r="O2467" s="9" t="s">
        <v>24</v>
      </c>
      <c r="P2467" s="9" t="s">
        <v>25</v>
      </c>
      <c r="Q2467" s="9" t="s">
        <v>26</v>
      </c>
      <c r="R2467" s="9">
        <v>1</v>
      </c>
      <c r="S2467" s="9">
        <v>2</v>
      </c>
      <c r="T2467" s="9">
        <v>3</v>
      </c>
      <c r="U2467" s="9">
        <v>4</v>
      </c>
      <c r="V2467" s="9">
        <v>5</v>
      </c>
      <c r="W2467" s="9">
        <v>6</v>
      </c>
      <c r="X2467" s="9">
        <v>7</v>
      </c>
      <c r="Y2467" s="9">
        <v>8</v>
      </c>
      <c r="Z2467" s="9">
        <v>9</v>
      </c>
      <c r="AA2467" s="9">
        <v>10</v>
      </c>
      <c r="AB2467" s="9">
        <v>11</v>
      </c>
      <c r="AC2467" s="9">
        <v>12</v>
      </c>
      <c r="AD2467" s="9">
        <v>13</v>
      </c>
      <c r="AE2467" s="9">
        <v>14</v>
      </c>
      <c r="AF2467" s="9">
        <v>15</v>
      </c>
      <c r="AG2467" s="9">
        <v>16</v>
      </c>
      <c r="AH2467" s="9">
        <v>20</v>
      </c>
      <c r="AI2467" s="9">
        <v>21</v>
      </c>
      <c r="AJ2467" s="9">
        <v>1</v>
      </c>
      <c r="AK2467" s="9">
        <v>2</v>
      </c>
      <c r="AL2467" s="9">
        <v>3</v>
      </c>
      <c r="AM2467" s="9">
        <v>4</v>
      </c>
      <c r="AN2467" s="9">
        <v>5</v>
      </c>
      <c r="AO2467" s="9">
        <v>6</v>
      </c>
      <c r="AP2467" s="9">
        <v>7</v>
      </c>
      <c r="AQ2467" s="9">
        <v>8</v>
      </c>
      <c r="AR2467" s="9">
        <v>9</v>
      </c>
      <c r="AS2467" s="9">
        <v>10</v>
      </c>
      <c r="AT2467" s="9">
        <v>11</v>
      </c>
      <c r="AU2467" s="9">
        <v>12</v>
      </c>
      <c r="AV2467" s="9">
        <v>13</v>
      </c>
      <c r="AW2467" s="9">
        <v>14</v>
      </c>
      <c r="AX2467" s="9">
        <v>15</v>
      </c>
      <c r="AY2467" s="9">
        <v>16</v>
      </c>
      <c r="AZ2467" s="9">
        <v>20</v>
      </c>
      <c r="BA2467" s="9">
        <v>21</v>
      </c>
      <c r="BB2467" s="9">
        <v>1</v>
      </c>
      <c r="BC2467" s="9">
        <v>2</v>
      </c>
      <c r="BD2467" s="9">
        <v>3</v>
      </c>
      <c r="BE2467" s="9">
        <v>4</v>
      </c>
      <c r="BF2467" s="9">
        <v>5</v>
      </c>
      <c r="BG2467" s="9">
        <v>6</v>
      </c>
      <c r="BH2467" s="9">
        <v>7</v>
      </c>
      <c r="BI2467" s="9">
        <v>8</v>
      </c>
      <c r="BJ2467" s="9">
        <v>9</v>
      </c>
      <c r="BK2467" s="9">
        <v>10</v>
      </c>
      <c r="BL2467" s="9">
        <v>11</v>
      </c>
      <c r="BM2467" s="9">
        <v>12</v>
      </c>
      <c r="BN2467" s="9">
        <v>13</v>
      </c>
      <c r="BO2467" s="9">
        <v>14</v>
      </c>
      <c r="BP2467" s="9">
        <v>15</v>
      </c>
      <c r="BQ2467" s="9">
        <v>16</v>
      </c>
      <c r="BR2467" s="9">
        <v>20</v>
      </c>
      <c r="BS2467" s="9">
        <v>21</v>
      </c>
      <c r="BT2467" s="9">
        <v>1</v>
      </c>
      <c r="BU2467" s="9">
        <v>2</v>
      </c>
      <c r="BV2467" s="9">
        <v>3</v>
      </c>
      <c r="BW2467" s="9" t="s">
        <v>1798</v>
      </c>
      <c r="BX2467" s="9">
        <v>5</v>
      </c>
      <c r="BY2467" s="9">
        <v>6</v>
      </c>
      <c r="BZ2467" s="9">
        <v>7</v>
      </c>
      <c r="CA2467" s="9" t="s">
        <v>1917</v>
      </c>
      <c r="CB2467" s="121">
        <v>9</v>
      </c>
    </row>
    <row r="2468" spans="1:80" x14ac:dyDescent="0.25">
      <c r="A2468" s="1" t="s">
        <v>928</v>
      </c>
      <c r="B2468" s="1" t="s">
        <v>88</v>
      </c>
      <c r="C2468" s="4" t="s">
        <v>1235</v>
      </c>
      <c r="D2468" s="79" t="s">
        <v>1236</v>
      </c>
      <c r="E2468" s="78" t="s">
        <v>1</v>
      </c>
      <c r="F2468" s="78" t="s">
        <v>1</v>
      </c>
      <c r="G2468" s="2" t="s">
        <v>1</v>
      </c>
      <c r="H2468" s="2" t="s">
        <v>1237</v>
      </c>
      <c r="I2468" s="3" t="s">
        <v>1</v>
      </c>
      <c r="J2468" s="3">
        <f t="shared" ref="J2468:J2498" si="6616">SUM(K2468,L2468,P2468,Q2468)</f>
        <v>0</v>
      </c>
      <c r="K2468" s="3" t="s">
        <v>1</v>
      </c>
      <c r="L2468" s="3"/>
      <c r="M2468" s="3" t="s">
        <v>1</v>
      </c>
      <c r="N2468" s="3" t="s">
        <v>1</v>
      </c>
      <c r="O2468" s="3" t="s">
        <v>1</v>
      </c>
      <c r="P2468" s="26"/>
      <c r="Q2468" s="3" t="s">
        <v>1</v>
      </c>
      <c r="R2468" s="3" t="s">
        <v>1</v>
      </c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>
        <v>0</v>
      </c>
      <c r="AI2468" s="3">
        <v>0</v>
      </c>
      <c r="AJ2468" s="3" t="s">
        <v>1</v>
      </c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>
        <v>0</v>
      </c>
      <c r="BA2468" s="3">
        <v>0</v>
      </c>
      <c r="BB2468" s="3" t="s">
        <v>1</v>
      </c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3"/>
      <c r="BQ2468" s="3"/>
      <c r="BR2468" s="3">
        <v>0</v>
      </c>
      <c r="BS2468" s="3">
        <v>0</v>
      </c>
      <c r="BT2468" s="3">
        <v>0</v>
      </c>
      <c r="BU2468" s="3"/>
      <c r="BV2468" s="3"/>
      <c r="BW2468" s="3">
        <f t="shared" si="6558"/>
        <v>0</v>
      </c>
      <c r="BX2468" s="3"/>
      <c r="BY2468" s="3"/>
      <c r="BZ2468" s="3"/>
      <c r="CA2468" s="3">
        <f t="shared" ref="CA2468:CA2498" si="6617">BV2468+BW2468</f>
        <v>0</v>
      </c>
      <c r="CB2468" s="122"/>
    </row>
    <row r="2469" spans="1:80" ht="33.75" x14ac:dyDescent="0.25">
      <c r="A2469" s="1" t="s">
        <v>1</v>
      </c>
      <c r="B2469" s="1" t="s">
        <v>1</v>
      </c>
      <c r="C2469" s="1" t="s">
        <v>1</v>
      </c>
      <c r="D2469" s="78" t="s">
        <v>1</v>
      </c>
      <c r="E2469" s="78" t="s">
        <v>1</v>
      </c>
      <c r="F2469" s="78" t="s">
        <v>1</v>
      </c>
      <c r="G2469" s="2" t="s">
        <v>1</v>
      </c>
      <c r="H2469" s="10" t="s">
        <v>30</v>
      </c>
      <c r="I2469" s="11">
        <f>SUM(I2470,I2478,I2480)</f>
        <v>2364634</v>
      </c>
      <c r="J2469" s="11">
        <f t="shared" si="6616"/>
        <v>2724666</v>
      </c>
      <c r="K2469" s="11">
        <f t="shared" ref="K2469" si="6618">SUM(K2470,K2478,K2480)</f>
        <v>2698816</v>
      </c>
      <c r="L2469" s="11">
        <f t="shared" ref="L2469:L2497" si="6619">SUM(M2469:O2469)</f>
        <v>25850</v>
      </c>
      <c r="M2469" s="11">
        <f t="shared" ref="M2469:Q2469" si="6620">SUM(M2470,M2478,M2480)</f>
        <v>7000</v>
      </c>
      <c r="N2469" s="11">
        <f t="shared" si="6620"/>
        <v>0</v>
      </c>
      <c r="O2469" s="11">
        <f t="shared" si="6620"/>
        <v>18850</v>
      </c>
      <c r="P2469" s="11">
        <f t="shared" si="6620"/>
        <v>0</v>
      </c>
      <c r="Q2469" s="11">
        <f t="shared" si="6620"/>
        <v>0</v>
      </c>
      <c r="R2469" s="11">
        <f t="shared" ref="R2469:AG2469" si="6621">SUM(R2470,R2478,R2480)</f>
        <v>7000</v>
      </c>
      <c r="S2469" s="11">
        <f t="shared" si="6621"/>
        <v>0</v>
      </c>
      <c r="T2469" s="11">
        <f t="shared" si="6621"/>
        <v>0</v>
      </c>
      <c r="U2469" s="11">
        <f t="shared" si="6621"/>
        <v>0</v>
      </c>
      <c r="V2469" s="11">
        <f t="shared" si="6621"/>
        <v>0</v>
      </c>
      <c r="W2469" s="11">
        <f t="shared" si="6621"/>
        <v>0</v>
      </c>
      <c r="X2469" s="11">
        <f t="shared" ref="X2469" si="6622">SUM(X2470,X2478,X2480)</f>
        <v>7000</v>
      </c>
      <c r="Y2469" s="11">
        <f t="shared" si="6621"/>
        <v>0</v>
      </c>
      <c r="Z2469" s="11">
        <f t="shared" si="6621"/>
        <v>0</v>
      </c>
      <c r="AA2469" s="11">
        <f t="shared" si="6621"/>
        <v>0</v>
      </c>
      <c r="AB2469" s="11">
        <f t="shared" si="6621"/>
        <v>0</v>
      </c>
      <c r="AC2469" s="11">
        <f t="shared" si="6621"/>
        <v>0</v>
      </c>
      <c r="AD2469" s="11">
        <f t="shared" si="6621"/>
        <v>0</v>
      </c>
      <c r="AE2469" s="11">
        <f t="shared" si="6621"/>
        <v>0</v>
      </c>
      <c r="AF2469" s="11">
        <f t="shared" si="6621"/>
        <v>0</v>
      </c>
      <c r="AG2469" s="11">
        <f t="shared" si="6621"/>
        <v>0</v>
      </c>
      <c r="AH2469" s="11">
        <v>0</v>
      </c>
      <c r="AI2469" s="11">
        <v>7000</v>
      </c>
      <c r="AJ2469" s="11">
        <f t="shared" ref="AJ2469:AY2469" si="6623">SUM(AJ2470,AJ2478,AJ2480)</f>
        <v>0</v>
      </c>
      <c r="AK2469" s="11">
        <f t="shared" si="6623"/>
        <v>0</v>
      </c>
      <c r="AL2469" s="11">
        <f t="shared" si="6623"/>
        <v>0</v>
      </c>
      <c r="AM2469" s="11">
        <f t="shared" si="6623"/>
        <v>0</v>
      </c>
      <c r="AN2469" s="11">
        <f t="shared" si="6623"/>
        <v>0</v>
      </c>
      <c r="AO2469" s="11">
        <f t="shared" si="6623"/>
        <v>0</v>
      </c>
      <c r="AP2469" s="11">
        <f t="shared" ref="AP2469" si="6624">SUM(AP2470,AP2478,AP2480)</f>
        <v>0</v>
      </c>
      <c r="AQ2469" s="11">
        <f t="shared" si="6623"/>
        <v>0</v>
      </c>
      <c r="AR2469" s="11">
        <f t="shared" si="6623"/>
        <v>0</v>
      </c>
      <c r="AS2469" s="11">
        <f t="shared" si="6623"/>
        <v>0</v>
      </c>
      <c r="AT2469" s="11">
        <f t="shared" si="6623"/>
        <v>0</v>
      </c>
      <c r="AU2469" s="11">
        <f t="shared" si="6623"/>
        <v>0</v>
      </c>
      <c r="AV2469" s="11">
        <f t="shared" si="6623"/>
        <v>0</v>
      </c>
      <c r="AW2469" s="11">
        <f t="shared" si="6623"/>
        <v>0</v>
      </c>
      <c r="AX2469" s="11">
        <f t="shared" si="6623"/>
        <v>0</v>
      </c>
      <c r="AY2469" s="11">
        <f t="shared" si="6623"/>
        <v>0</v>
      </c>
      <c r="AZ2469" s="11">
        <v>0</v>
      </c>
      <c r="BA2469" s="11">
        <v>0</v>
      </c>
      <c r="BB2469" s="11">
        <f t="shared" ref="BB2469:BQ2469" si="6625">SUM(BB2470,BB2478,BB2480)</f>
        <v>18850</v>
      </c>
      <c r="BC2469" s="11">
        <f t="shared" si="6625"/>
        <v>989</v>
      </c>
      <c r="BD2469" s="11">
        <f t="shared" si="6625"/>
        <v>0</v>
      </c>
      <c r="BE2469" s="11">
        <f t="shared" si="6625"/>
        <v>1876</v>
      </c>
      <c r="BF2469" s="11">
        <f t="shared" si="6625"/>
        <v>0</v>
      </c>
      <c r="BG2469" s="11">
        <f t="shared" si="6625"/>
        <v>0</v>
      </c>
      <c r="BH2469" s="11">
        <f t="shared" ref="BH2469" si="6626">SUM(BH2470,BH2478,BH2480)</f>
        <v>21715</v>
      </c>
      <c r="BI2469" s="11">
        <f t="shared" si="6625"/>
        <v>0</v>
      </c>
      <c r="BJ2469" s="11">
        <f t="shared" si="6625"/>
        <v>0</v>
      </c>
      <c r="BK2469" s="11">
        <f t="shared" si="6625"/>
        <v>5389</v>
      </c>
      <c r="BL2469" s="11">
        <f t="shared" si="6625"/>
        <v>0</v>
      </c>
      <c r="BM2469" s="11">
        <f t="shared" si="6625"/>
        <v>1876</v>
      </c>
      <c r="BN2469" s="11">
        <f t="shared" si="6625"/>
        <v>0</v>
      </c>
      <c r="BO2469" s="11">
        <f t="shared" si="6625"/>
        <v>0</v>
      </c>
      <c r="BP2469" s="11">
        <f t="shared" si="6625"/>
        <v>0</v>
      </c>
      <c r="BQ2469" s="11">
        <f t="shared" si="6625"/>
        <v>1475</v>
      </c>
      <c r="BR2469" s="11">
        <v>8740</v>
      </c>
      <c r="BS2469" s="11">
        <v>12975</v>
      </c>
      <c r="BT2469" s="11">
        <f t="shared" ref="BT2469:BZ2469" si="6627">SUM(BT2470,BT2478,BT2480)</f>
        <v>2855961</v>
      </c>
      <c r="BU2469" s="11">
        <f t="shared" si="6627"/>
        <v>2831323</v>
      </c>
      <c r="BV2469" s="11">
        <f t="shared" si="6627"/>
        <v>1503248</v>
      </c>
      <c r="BW2469" s="11">
        <f t="shared" si="6627"/>
        <v>705898</v>
      </c>
      <c r="BX2469" s="11">
        <f t="shared" si="6627"/>
        <v>233146</v>
      </c>
      <c r="BY2469" s="11">
        <f t="shared" si="6627"/>
        <v>232126</v>
      </c>
      <c r="BZ2469" s="11">
        <f t="shared" si="6627"/>
        <v>240626</v>
      </c>
      <c r="CA2469" s="11">
        <f t="shared" si="6617"/>
        <v>2209146</v>
      </c>
      <c r="CB2469" s="123">
        <f t="shared" ref="CB2469:CB2497" si="6628">IF(BU2469=0,"-",CA2469/BU2469*100)</f>
        <v>78.025220011987329</v>
      </c>
    </row>
    <row r="2470" spans="1:80" x14ac:dyDescent="0.25">
      <c r="A2470" s="4" t="s">
        <v>928</v>
      </c>
      <c r="B2470" s="4" t="s">
        <v>88</v>
      </c>
      <c r="C2470" s="4" t="s">
        <v>1235</v>
      </c>
      <c r="D2470" s="79" t="s">
        <v>1236</v>
      </c>
      <c r="E2470" s="78" t="s">
        <v>31</v>
      </c>
      <c r="F2470" s="78" t="s">
        <v>1</v>
      </c>
      <c r="G2470" s="2" t="s">
        <v>1</v>
      </c>
      <c r="H2470" s="2" t="s">
        <v>32</v>
      </c>
      <c r="I2470" s="12">
        <f>SUM(I2471,I2472)</f>
        <v>2016437</v>
      </c>
      <c r="J2470" s="12">
        <f t="shared" si="6616"/>
        <v>2345898</v>
      </c>
      <c r="K2470" s="12">
        <f t="shared" ref="K2470" si="6629">SUM(K2471,K2472)</f>
        <v>2345898</v>
      </c>
      <c r="L2470" s="12">
        <f t="shared" si="6619"/>
        <v>0</v>
      </c>
      <c r="M2470" s="12">
        <f t="shared" ref="M2470:Q2470" si="6630">SUM(M2471,M2472)</f>
        <v>0</v>
      </c>
      <c r="N2470" s="12">
        <f t="shared" si="6630"/>
        <v>0</v>
      </c>
      <c r="O2470" s="12">
        <f t="shared" si="6630"/>
        <v>0</v>
      </c>
      <c r="P2470" s="12">
        <f t="shared" si="6630"/>
        <v>0</v>
      </c>
      <c r="Q2470" s="12">
        <f t="shared" si="6630"/>
        <v>0</v>
      </c>
      <c r="R2470" s="12">
        <f t="shared" ref="R2470:AG2470" si="6631">SUM(R2471,R2472)</f>
        <v>0</v>
      </c>
      <c r="S2470" s="12">
        <f t="shared" si="6631"/>
        <v>0</v>
      </c>
      <c r="T2470" s="12">
        <f t="shared" si="6631"/>
        <v>0</v>
      </c>
      <c r="U2470" s="12">
        <f t="shared" si="6631"/>
        <v>0</v>
      </c>
      <c r="V2470" s="12">
        <f t="shared" si="6631"/>
        <v>0</v>
      </c>
      <c r="W2470" s="12">
        <f t="shared" si="6631"/>
        <v>0</v>
      </c>
      <c r="X2470" s="12">
        <f t="shared" ref="X2470" si="6632">SUM(X2471,X2472)</f>
        <v>0</v>
      </c>
      <c r="Y2470" s="12">
        <f t="shared" si="6631"/>
        <v>0</v>
      </c>
      <c r="Z2470" s="12">
        <f t="shared" si="6631"/>
        <v>0</v>
      </c>
      <c r="AA2470" s="12">
        <f t="shared" si="6631"/>
        <v>0</v>
      </c>
      <c r="AB2470" s="12">
        <f t="shared" si="6631"/>
        <v>0</v>
      </c>
      <c r="AC2470" s="12">
        <f t="shared" si="6631"/>
        <v>0</v>
      </c>
      <c r="AD2470" s="12">
        <f t="shared" si="6631"/>
        <v>0</v>
      </c>
      <c r="AE2470" s="12">
        <f t="shared" si="6631"/>
        <v>0</v>
      </c>
      <c r="AF2470" s="12">
        <f t="shared" si="6631"/>
        <v>0</v>
      </c>
      <c r="AG2470" s="12">
        <f t="shared" si="6631"/>
        <v>0</v>
      </c>
      <c r="AH2470" s="12">
        <v>0</v>
      </c>
      <c r="AI2470" s="12">
        <v>0</v>
      </c>
      <c r="AJ2470" s="12">
        <f t="shared" ref="AJ2470:AY2470" si="6633">SUM(AJ2471,AJ2472)</f>
        <v>0</v>
      </c>
      <c r="AK2470" s="12">
        <f t="shared" si="6633"/>
        <v>0</v>
      </c>
      <c r="AL2470" s="12">
        <f t="shared" si="6633"/>
        <v>0</v>
      </c>
      <c r="AM2470" s="12">
        <f t="shared" si="6633"/>
        <v>0</v>
      </c>
      <c r="AN2470" s="12">
        <f t="shared" si="6633"/>
        <v>0</v>
      </c>
      <c r="AO2470" s="12">
        <f t="shared" si="6633"/>
        <v>0</v>
      </c>
      <c r="AP2470" s="12">
        <f t="shared" ref="AP2470" si="6634">SUM(AP2471,AP2472)</f>
        <v>0</v>
      </c>
      <c r="AQ2470" s="12">
        <f t="shared" si="6633"/>
        <v>0</v>
      </c>
      <c r="AR2470" s="12">
        <f t="shared" si="6633"/>
        <v>0</v>
      </c>
      <c r="AS2470" s="12">
        <f t="shared" si="6633"/>
        <v>0</v>
      </c>
      <c r="AT2470" s="12">
        <f t="shared" si="6633"/>
        <v>0</v>
      </c>
      <c r="AU2470" s="12">
        <f t="shared" si="6633"/>
        <v>0</v>
      </c>
      <c r="AV2470" s="12">
        <f t="shared" si="6633"/>
        <v>0</v>
      </c>
      <c r="AW2470" s="12">
        <f t="shared" si="6633"/>
        <v>0</v>
      </c>
      <c r="AX2470" s="12">
        <f t="shared" si="6633"/>
        <v>0</v>
      </c>
      <c r="AY2470" s="12">
        <f t="shared" si="6633"/>
        <v>0</v>
      </c>
      <c r="AZ2470" s="12">
        <v>0</v>
      </c>
      <c r="BA2470" s="12">
        <v>0</v>
      </c>
      <c r="BB2470" s="12">
        <f t="shared" ref="BB2470:BQ2470" si="6635">SUM(BB2471,BB2472)</f>
        <v>0</v>
      </c>
      <c r="BC2470" s="12">
        <f t="shared" si="6635"/>
        <v>0</v>
      </c>
      <c r="BD2470" s="12">
        <f t="shared" si="6635"/>
        <v>0</v>
      </c>
      <c r="BE2470" s="12">
        <f t="shared" si="6635"/>
        <v>0</v>
      </c>
      <c r="BF2470" s="12">
        <f t="shared" si="6635"/>
        <v>0</v>
      </c>
      <c r="BG2470" s="12">
        <f t="shared" si="6635"/>
        <v>0</v>
      </c>
      <c r="BH2470" s="12">
        <f t="shared" ref="BH2470" si="6636">SUM(BH2471,BH2472)</f>
        <v>0</v>
      </c>
      <c r="BI2470" s="12">
        <f t="shared" si="6635"/>
        <v>0</v>
      </c>
      <c r="BJ2470" s="12">
        <f t="shared" si="6635"/>
        <v>0</v>
      </c>
      <c r="BK2470" s="12">
        <f t="shared" si="6635"/>
        <v>0</v>
      </c>
      <c r="BL2470" s="12">
        <f t="shared" si="6635"/>
        <v>0</v>
      </c>
      <c r="BM2470" s="12">
        <f t="shared" si="6635"/>
        <v>0</v>
      </c>
      <c r="BN2470" s="12">
        <f t="shared" si="6635"/>
        <v>0</v>
      </c>
      <c r="BO2470" s="12">
        <f t="shared" si="6635"/>
        <v>0</v>
      </c>
      <c r="BP2470" s="12">
        <f t="shared" si="6635"/>
        <v>0</v>
      </c>
      <c r="BQ2470" s="12">
        <f t="shared" si="6635"/>
        <v>0</v>
      </c>
      <c r="BR2470" s="12">
        <v>0</v>
      </c>
      <c r="BS2470" s="12">
        <v>0</v>
      </c>
      <c r="BT2470" s="12">
        <f t="shared" ref="BT2470:BZ2470" si="6637">SUM(BT2471,BT2472)</f>
        <v>2449035</v>
      </c>
      <c r="BU2470" s="12">
        <f t="shared" si="6637"/>
        <v>2450247</v>
      </c>
      <c r="BV2470" s="12">
        <f t="shared" si="6637"/>
        <v>1308422</v>
      </c>
      <c r="BW2470" s="12">
        <f t="shared" si="6637"/>
        <v>617200</v>
      </c>
      <c r="BX2470" s="12">
        <f t="shared" si="6637"/>
        <v>204200</v>
      </c>
      <c r="BY2470" s="12">
        <f t="shared" si="6637"/>
        <v>203000</v>
      </c>
      <c r="BZ2470" s="12">
        <f t="shared" si="6637"/>
        <v>210000</v>
      </c>
      <c r="CA2470" s="12">
        <f t="shared" si="6617"/>
        <v>1925622</v>
      </c>
      <c r="CB2470" s="124">
        <f t="shared" si="6628"/>
        <v>78.588893283003713</v>
      </c>
    </row>
    <row r="2471" spans="1:80" x14ac:dyDescent="0.25">
      <c r="A2471" s="4" t="s">
        <v>928</v>
      </c>
      <c r="B2471" s="4" t="s">
        <v>88</v>
      </c>
      <c r="C2471" s="4" t="s">
        <v>1235</v>
      </c>
      <c r="D2471" s="79" t="s">
        <v>1236</v>
      </c>
      <c r="E2471" s="89">
        <v>6111</v>
      </c>
      <c r="F2471" s="79"/>
      <c r="G2471" s="75" t="s">
        <v>1906</v>
      </c>
      <c r="H2471" s="13" t="s">
        <v>33</v>
      </c>
      <c r="I2471" s="14">
        <v>1743787</v>
      </c>
      <c r="J2471" s="14">
        <f t="shared" si="6616"/>
        <v>2062748</v>
      </c>
      <c r="K2471" s="14">
        <v>2062748</v>
      </c>
      <c r="L2471" s="14">
        <f t="shared" si="6619"/>
        <v>0</v>
      </c>
      <c r="M2471" s="14">
        <v>0</v>
      </c>
      <c r="N2471" s="14">
        <v>0</v>
      </c>
      <c r="O2471" s="14">
        <v>0</v>
      </c>
      <c r="P2471" s="14">
        <v>0</v>
      </c>
      <c r="Q2471" s="14">
        <v>0</v>
      </c>
      <c r="R2471" s="14">
        <v>0</v>
      </c>
      <c r="S2471" s="14"/>
      <c r="T2471" s="14"/>
      <c r="U2471" s="14"/>
      <c r="V2471" s="14"/>
      <c r="W2471" s="14"/>
      <c r="X2471" s="14">
        <f t="shared" si="6613"/>
        <v>0</v>
      </c>
      <c r="Y2471" s="14"/>
      <c r="Z2471" s="14"/>
      <c r="AA2471" s="14"/>
      <c r="AB2471" s="14"/>
      <c r="AC2471" s="14"/>
      <c r="AD2471" s="14"/>
      <c r="AE2471" s="14"/>
      <c r="AF2471" s="14"/>
      <c r="AG2471" s="14"/>
      <c r="AH2471" s="14">
        <v>0</v>
      </c>
      <c r="AI2471" s="14">
        <v>0</v>
      </c>
      <c r="AJ2471" s="14">
        <v>0</v>
      </c>
      <c r="AK2471" s="14"/>
      <c r="AL2471" s="14"/>
      <c r="AM2471" s="14"/>
      <c r="AN2471" s="14"/>
      <c r="AO2471" s="14"/>
      <c r="AP2471" s="14">
        <f t="shared" si="6614"/>
        <v>0</v>
      </c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>
        <v>0</v>
      </c>
      <c r="BA2471" s="14">
        <v>0</v>
      </c>
      <c r="BB2471" s="14">
        <v>0</v>
      </c>
      <c r="BC2471" s="14"/>
      <c r="BD2471" s="14"/>
      <c r="BE2471" s="14"/>
      <c r="BF2471" s="14"/>
      <c r="BG2471" s="14"/>
      <c r="BH2471" s="14">
        <f t="shared" si="6615"/>
        <v>0</v>
      </c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>
        <v>0</v>
      </c>
      <c r="BS2471" s="14">
        <v>0</v>
      </c>
      <c r="BT2471" s="14">
        <v>2165885</v>
      </c>
      <c r="BU2471" s="14">
        <v>2165885</v>
      </c>
      <c r="BV2471" s="14">
        <v>1125000</v>
      </c>
      <c r="BW2471" s="14">
        <f t="shared" si="6558"/>
        <v>570000</v>
      </c>
      <c r="BX2471" s="14">
        <v>190000</v>
      </c>
      <c r="BY2471" s="14">
        <v>190000</v>
      </c>
      <c r="BZ2471" s="14">
        <v>190000</v>
      </c>
      <c r="CA2471" s="14">
        <f t="shared" si="6617"/>
        <v>1695000</v>
      </c>
      <c r="CB2471" s="122">
        <f t="shared" si="6628"/>
        <v>78.259002670963611</v>
      </c>
    </row>
    <row r="2472" spans="1:80" x14ac:dyDescent="0.25">
      <c r="A2472" s="1" t="s">
        <v>928</v>
      </c>
      <c r="B2472" s="1" t="s">
        <v>88</v>
      </c>
      <c r="C2472" s="1" t="s">
        <v>1235</v>
      </c>
      <c r="D2472" s="82" t="s">
        <v>1236</v>
      </c>
      <c r="E2472" s="82" t="s">
        <v>34</v>
      </c>
      <c r="F2472" s="79" t="s">
        <v>1</v>
      </c>
      <c r="G2472" s="13" t="s">
        <v>1</v>
      </c>
      <c r="H2472" s="2" t="s">
        <v>35</v>
      </c>
      <c r="I2472" s="12">
        <f>SUM(I2473:I2477)</f>
        <v>272650</v>
      </c>
      <c r="J2472" s="12">
        <f t="shared" si="6616"/>
        <v>283150</v>
      </c>
      <c r="K2472" s="12">
        <f t="shared" ref="K2472" si="6638">SUM(K2473:K2477)</f>
        <v>283150</v>
      </c>
      <c r="L2472" s="12">
        <f t="shared" si="6619"/>
        <v>0</v>
      </c>
      <c r="M2472" s="12">
        <f t="shared" ref="M2472:Q2472" si="6639">SUM(M2473:M2477)</f>
        <v>0</v>
      </c>
      <c r="N2472" s="12">
        <f t="shared" si="6639"/>
        <v>0</v>
      </c>
      <c r="O2472" s="12">
        <f t="shared" si="6639"/>
        <v>0</v>
      </c>
      <c r="P2472" s="12">
        <f t="shared" si="6639"/>
        <v>0</v>
      </c>
      <c r="Q2472" s="12">
        <f t="shared" si="6639"/>
        <v>0</v>
      </c>
      <c r="R2472" s="12">
        <f t="shared" ref="R2472:AG2472" si="6640">SUM(R2473:R2477)</f>
        <v>0</v>
      </c>
      <c r="S2472" s="12">
        <f t="shared" si="6640"/>
        <v>0</v>
      </c>
      <c r="T2472" s="12">
        <f t="shared" si="6640"/>
        <v>0</v>
      </c>
      <c r="U2472" s="12">
        <f t="shared" si="6640"/>
        <v>0</v>
      </c>
      <c r="V2472" s="12">
        <f t="shared" si="6640"/>
        <v>0</v>
      </c>
      <c r="W2472" s="12">
        <f t="shared" si="6640"/>
        <v>0</v>
      </c>
      <c r="X2472" s="12">
        <f t="shared" si="6640"/>
        <v>0</v>
      </c>
      <c r="Y2472" s="12">
        <f t="shared" si="6640"/>
        <v>0</v>
      </c>
      <c r="Z2472" s="12">
        <f t="shared" si="6640"/>
        <v>0</v>
      </c>
      <c r="AA2472" s="12">
        <f t="shared" si="6640"/>
        <v>0</v>
      </c>
      <c r="AB2472" s="12">
        <f t="shared" si="6640"/>
        <v>0</v>
      </c>
      <c r="AC2472" s="12">
        <f t="shared" si="6640"/>
        <v>0</v>
      </c>
      <c r="AD2472" s="12">
        <f t="shared" si="6640"/>
        <v>0</v>
      </c>
      <c r="AE2472" s="12">
        <f t="shared" si="6640"/>
        <v>0</v>
      </c>
      <c r="AF2472" s="12">
        <f t="shared" si="6640"/>
        <v>0</v>
      </c>
      <c r="AG2472" s="12">
        <f t="shared" si="6640"/>
        <v>0</v>
      </c>
      <c r="AH2472" s="12">
        <v>0</v>
      </c>
      <c r="AI2472" s="12">
        <v>0</v>
      </c>
      <c r="AJ2472" s="12">
        <f t="shared" ref="AJ2472:AY2472" si="6641">SUM(AJ2473:AJ2477)</f>
        <v>0</v>
      </c>
      <c r="AK2472" s="12">
        <f t="shared" si="6641"/>
        <v>0</v>
      </c>
      <c r="AL2472" s="12">
        <f t="shared" si="6641"/>
        <v>0</v>
      </c>
      <c r="AM2472" s="12">
        <f t="shared" si="6641"/>
        <v>0</v>
      </c>
      <c r="AN2472" s="12">
        <f t="shared" si="6641"/>
        <v>0</v>
      </c>
      <c r="AO2472" s="12">
        <f t="shared" si="6641"/>
        <v>0</v>
      </c>
      <c r="AP2472" s="12">
        <f t="shared" si="6641"/>
        <v>0</v>
      </c>
      <c r="AQ2472" s="12">
        <f t="shared" si="6641"/>
        <v>0</v>
      </c>
      <c r="AR2472" s="12">
        <f t="shared" si="6641"/>
        <v>0</v>
      </c>
      <c r="AS2472" s="12">
        <f t="shared" si="6641"/>
        <v>0</v>
      </c>
      <c r="AT2472" s="12">
        <f t="shared" si="6641"/>
        <v>0</v>
      </c>
      <c r="AU2472" s="12">
        <f t="shared" si="6641"/>
        <v>0</v>
      </c>
      <c r="AV2472" s="12">
        <f t="shared" si="6641"/>
        <v>0</v>
      </c>
      <c r="AW2472" s="12">
        <f t="shared" si="6641"/>
        <v>0</v>
      </c>
      <c r="AX2472" s="12">
        <f t="shared" si="6641"/>
        <v>0</v>
      </c>
      <c r="AY2472" s="12">
        <f t="shared" si="6641"/>
        <v>0</v>
      </c>
      <c r="AZ2472" s="12">
        <v>0</v>
      </c>
      <c r="BA2472" s="12">
        <v>0</v>
      </c>
      <c r="BB2472" s="12">
        <f t="shared" ref="BB2472:BQ2472" si="6642">SUM(BB2473:BB2477)</f>
        <v>0</v>
      </c>
      <c r="BC2472" s="12">
        <f t="shared" si="6642"/>
        <v>0</v>
      </c>
      <c r="BD2472" s="12">
        <f t="shared" si="6642"/>
        <v>0</v>
      </c>
      <c r="BE2472" s="12">
        <f t="shared" si="6642"/>
        <v>0</v>
      </c>
      <c r="BF2472" s="12">
        <f t="shared" si="6642"/>
        <v>0</v>
      </c>
      <c r="BG2472" s="12">
        <f t="shared" si="6642"/>
        <v>0</v>
      </c>
      <c r="BH2472" s="12">
        <f t="shared" si="6642"/>
        <v>0</v>
      </c>
      <c r="BI2472" s="12">
        <f t="shared" si="6642"/>
        <v>0</v>
      </c>
      <c r="BJ2472" s="12">
        <f t="shared" si="6642"/>
        <v>0</v>
      </c>
      <c r="BK2472" s="12">
        <f t="shared" si="6642"/>
        <v>0</v>
      </c>
      <c r="BL2472" s="12">
        <f t="shared" si="6642"/>
        <v>0</v>
      </c>
      <c r="BM2472" s="12">
        <f t="shared" si="6642"/>
        <v>0</v>
      </c>
      <c r="BN2472" s="12">
        <f t="shared" si="6642"/>
        <v>0</v>
      </c>
      <c r="BO2472" s="12">
        <f t="shared" si="6642"/>
        <v>0</v>
      </c>
      <c r="BP2472" s="12">
        <f t="shared" si="6642"/>
        <v>0</v>
      </c>
      <c r="BQ2472" s="12">
        <f t="shared" si="6642"/>
        <v>0</v>
      </c>
      <c r="BR2472" s="12">
        <v>0</v>
      </c>
      <c r="BS2472" s="12">
        <v>0</v>
      </c>
      <c r="BT2472" s="12">
        <f t="shared" ref="BT2472:BX2472" si="6643">SUM(BT2473:BT2477)</f>
        <v>283150</v>
      </c>
      <c r="BU2472" s="12">
        <f t="shared" si="6643"/>
        <v>284362</v>
      </c>
      <c r="BV2472" s="12">
        <f t="shared" si="6643"/>
        <v>183422</v>
      </c>
      <c r="BW2472" s="12">
        <f t="shared" si="6643"/>
        <v>47200</v>
      </c>
      <c r="BX2472" s="12">
        <f t="shared" si="6643"/>
        <v>14200</v>
      </c>
      <c r="BY2472" s="12">
        <f t="shared" ref="BY2472" si="6644">SUM(BY2473:BY2477)</f>
        <v>13000</v>
      </c>
      <c r="BZ2472" s="12">
        <f t="shared" ref="BZ2472" si="6645">SUM(BZ2473:BZ2477)</f>
        <v>20000</v>
      </c>
      <c r="CA2472" s="12">
        <f t="shared" si="6617"/>
        <v>230622</v>
      </c>
      <c r="CB2472" s="124">
        <f t="shared" si="6628"/>
        <v>81.101553653441741</v>
      </c>
    </row>
    <row r="2473" spans="1:80" x14ac:dyDescent="0.25">
      <c r="A2473" s="4" t="s">
        <v>928</v>
      </c>
      <c r="B2473" s="4" t="s">
        <v>88</v>
      </c>
      <c r="C2473" s="4" t="s">
        <v>1235</v>
      </c>
      <c r="D2473" s="79" t="s">
        <v>1236</v>
      </c>
      <c r="E2473" s="89">
        <v>6112</v>
      </c>
      <c r="F2473" s="79" t="s">
        <v>1238</v>
      </c>
      <c r="G2473" s="75" t="s">
        <v>1906</v>
      </c>
      <c r="H2473" s="13" t="s">
        <v>92</v>
      </c>
      <c r="I2473" s="14">
        <v>44000</v>
      </c>
      <c r="J2473" s="14">
        <f t="shared" si="6616"/>
        <v>44000</v>
      </c>
      <c r="K2473" s="14">
        <v>44000</v>
      </c>
      <c r="L2473" s="14">
        <f t="shared" si="6619"/>
        <v>0</v>
      </c>
      <c r="M2473" s="14">
        <v>0</v>
      </c>
      <c r="N2473" s="14">
        <v>0</v>
      </c>
      <c r="O2473" s="14">
        <v>0</v>
      </c>
      <c r="P2473" s="14">
        <v>0</v>
      </c>
      <c r="Q2473" s="14">
        <v>0</v>
      </c>
      <c r="R2473" s="14">
        <v>0</v>
      </c>
      <c r="S2473" s="14"/>
      <c r="T2473" s="14"/>
      <c r="U2473" s="14"/>
      <c r="V2473" s="14"/>
      <c r="W2473" s="14"/>
      <c r="X2473" s="14">
        <f t="shared" si="6613"/>
        <v>0</v>
      </c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>
        <v>0</v>
      </c>
      <c r="AI2473" s="14">
        <v>0</v>
      </c>
      <c r="AJ2473" s="14">
        <v>0</v>
      </c>
      <c r="AK2473" s="14"/>
      <c r="AL2473" s="14"/>
      <c r="AM2473" s="14"/>
      <c r="AN2473" s="14"/>
      <c r="AO2473" s="14"/>
      <c r="AP2473" s="14">
        <f t="shared" si="6614"/>
        <v>0</v>
      </c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>
        <v>0</v>
      </c>
      <c r="BA2473" s="14">
        <v>0</v>
      </c>
      <c r="BB2473" s="14">
        <v>0</v>
      </c>
      <c r="BC2473" s="14"/>
      <c r="BD2473" s="14"/>
      <c r="BE2473" s="14"/>
      <c r="BF2473" s="14"/>
      <c r="BG2473" s="14"/>
      <c r="BH2473" s="14">
        <f t="shared" si="6615"/>
        <v>0</v>
      </c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>
        <v>0</v>
      </c>
      <c r="BS2473" s="14">
        <v>0</v>
      </c>
      <c r="BT2473" s="14">
        <v>44000</v>
      </c>
      <c r="BU2473" s="14">
        <v>44000</v>
      </c>
      <c r="BV2473" s="14">
        <v>24000</v>
      </c>
      <c r="BW2473" s="14">
        <f t="shared" si="6558"/>
        <v>12000</v>
      </c>
      <c r="BX2473" s="14">
        <v>4000</v>
      </c>
      <c r="BY2473" s="14">
        <v>4000</v>
      </c>
      <c r="BZ2473" s="14">
        <v>4000</v>
      </c>
      <c r="CA2473" s="14">
        <f t="shared" si="6617"/>
        <v>36000</v>
      </c>
      <c r="CB2473" s="122">
        <f t="shared" si="6628"/>
        <v>81.818181818181827</v>
      </c>
    </row>
    <row r="2474" spans="1:80" x14ac:dyDescent="0.25">
      <c r="A2474" s="4" t="s">
        <v>928</v>
      </c>
      <c r="B2474" s="4" t="s">
        <v>88</v>
      </c>
      <c r="C2474" s="4" t="s">
        <v>1235</v>
      </c>
      <c r="D2474" s="79" t="s">
        <v>1236</v>
      </c>
      <c r="E2474" s="89">
        <v>6112</v>
      </c>
      <c r="F2474" s="79" t="s">
        <v>1239</v>
      </c>
      <c r="G2474" s="75" t="s">
        <v>1906</v>
      </c>
      <c r="H2474" s="13" t="s">
        <v>39</v>
      </c>
      <c r="I2474" s="14">
        <v>150150</v>
      </c>
      <c r="J2474" s="14">
        <f t="shared" si="6616"/>
        <v>150150</v>
      </c>
      <c r="K2474" s="14">
        <v>150150</v>
      </c>
      <c r="L2474" s="14">
        <f t="shared" si="6619"/>
        <v>0</v>
      </c>
      <c r="M2474" s="14">
        <v>0</v>
      </c>
      <c r="N2474" s="14">
        <v>0</v>
      </c>
      <c r="O2474" s="14">
        <v>0</v>
      </c>
      <c r="P2474" s="14">
        <v>0</v>
      </c>
      <c r="Q2474" s="14">
        <v>0</v>
      </c>
      <c r="R2474" s="14">
        <v>0</v>
      </c>
      <c r="S2474" s="14"/>
      <c r="T2474" s="14"/>
      <c r="U2474" s="14"/>
      <c r="V2474" s="14"/>
      <c r="W2474" s="14"/>
      <c r="X2474" s="14">
        <f t="shared" si="6613"/>
        <v>0</v>
      </c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>
        <v>0</v>
      </c>
      <c r="AI2474" s="14">
        <v>0</v>
      </c>
      <c r="AJ2474" s="14">
        <v>0</v>
      </c>
      <c r="AK2474" s="14"/>
      <c r="AL2474" s="14"/>
      <c r="AM2474" s="14"/>
      <c r="AN2474" s="14"/>
      <c r="AO2474" s="14"/>
      <c r="AP2474" s="14">
        <f t="shared" si="6614"/>
        <v>0</v>
      </c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>
        <v>0</v>
      </c>
      <c r="BA2474" s="14">
        <v>0</v>
      </c>
      <c r="BB2474" s="14">
        <v>0</v>
      </c>
      <c r="BC2474" s="14"/>
      <c r="BD2474" s="14"/>
      <c r="BE2474" s="14"/>
      <c r="BF2474" s="14"/>
      <c r="BG2474" s="14"/>
      <c r="BH2474" s="14">
        <f t="shared" si="6615"/>
        <v>0</v>
      </c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>
        <v>0</v>
      </c>
      <c r="BS2474" s="14">
        <v>0</v>
      </c>
      <c r="BT2474" s="14">
        <v>150150</v>
      </c>
      <c r="BU2474" s="14">
        <v>150150</v>
      </c>
      <c r="BV2474" s="14">
        <v>96000</v>
      </c>
      <c r="BW2474" s="14">
        <f t="shared" si="6558"/>
        <v>26000</v>
      </c>
      <c r="BX2474" s="14">
        <v>1000</v>
      </c>
      <c r="BY2474" s="14">
        <v>9000</v>
      </c>
      <c r="BZ2474" s="14">
        <v>16000</v>
      </c>
      <c r="CA2474" s="14">
        <f t="shared" si="6617"/>
        <v>122000</v>
      </c>
      <c r="CB2474" s="122">
        <f t="shared" si="6628"/>
        <v>81.252081252081254</v>
      </c>
    </row>
    <row r="2475" spans="1:80" x14ac:dyDescent="0.25">
      <c r="A2475" s="4" t="s">
        <v>928</v>
      </c>
      <c r="B2475" s="4" t="s">
        <v>88</v>
      </c>
      <c r="C2475" s="4" t="s">
        <v>1235</v>
      </c>
      <c r="D2475" s="79" t="s">
        <v>1236</v>
      </c>
      <c r="E2475" s="89">
        <v>6112</v>
      </c>
      <c r="F2475" s="79" t="s">
        <v>1240</v>
      </c>
      <c r="G2475" s="75" t="s">
        <v>1906</v>
      </c>
      <c r="H2475" s="13" t="s">
        <v>41</v>
      </c>
      <c r="I2475" s="14">
        <v>33000</v>
      </c>
      <c r="J2475" s="14">
        <f t="shared" si="6616"/>
        <v>36000</v>
      </c>
      <c r="K2475" s="14">
        <v>36000</v>
      </c>
      <c r="L2475" s="14">
        <f t="shared" si="6619"/>
        <v>0</v>
      </c>
      <c r="M2475" s="14">
        <v>0</v>
      </c>
      <c r="N2475" s="14">
        <v>0</v>
      </c>
      <c r="O2475" s="14">
        <v>0</v>
      </c>
      <c r="P2475" s="14">
        <v>0</v>
      </c>
      <c r="Q2475" s="14">
        <v>0</v>
      </c>
      <c r="R2475" s="14">
        <v>0</v>
      </c>
      <c r="S2475" s="14"/>
      <c r="T2475" s="14"/>
      <c r="U2475" s="14"/>
      <c r="V2475" s="14"/>
      <c r="W2475" s="14"/>
      <c r="X2475" s="14">
        <f t="shared" si="6613"/>
        <v>0</v>
      </c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>
        <v>0</v>
      </c>
      <c r="AI2475" s="14">
        <v>0</v>
      </c>
      <c r="AJ2475" s="14">
        <v>0</v>
      </c>
      <c r="AK2475" s="14"/>
      <c r="AL2475" s="14"/>
      <c r="AM2475" s="14"/>
      <c r="AN2475" s="14"/>
      <c r="AO2475" s="14"/>
      <c r="AP2475" s="14">
        <f t="shared" si="6614"/>
        <v>0</v>
      </c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>
        <v>0</v>
      </c>
      <c r="BA2475" s="14">
        <v>0</v>
      </c>
      <c r="BB2475" s="14">
        <v>0</v>
      </c>
      <c r="BC2475" s="14"/>
      <c r="BD2475" s="14"/>
      <c r="BE2475" s="14"/>
      <c r="BF2475" s="14"/>
      <c r="BG2475" s="14"/>
      <c r="BH2475" s="14">
        <f t="shared" si="6615"/>
        <v>0</v>
      </c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>
        <v>0</v>
      </c>
      <c r="BS2475" s="14">
        <v>0</v>
      </c>
      <c r="BT2475" s="14">
        <v>36000</v>
      </c>
      <c r="BU2475" s="14">
        <v>37212</v>
      </c>
      <c r="BV2475" s="14">
        <v>37212</v>
      </c>
      <c r="BW2475" s="14">
        <f t="shared" si="6558"/>
        <v>0</v>
      </c>
      <c r="BX2475" s="14"/>
      <c r="BY2475" s="14"/>
      <c r="BZ2475" s="14">
        <v>0</v>
      </c>
      <c r="CA2475" s="14">
        <f t="shared" si="6617"/>
        <v>37212</v>
      </c>
      <c r="CB2475" s="122">
        <f t="shared" si="6628"/>
        <v>100</v>
      </c>
    </row>
    <row r="2476" spans="1:80" x14ac:dyDescent="0.25">
      <c r="A2476" s="4" t="s">
        <v>928</v>
      </c>
      <c r="B2476" s="4" t="s">
        <v>88</v>
      </c>
      <c r="C2476" s="4" t="s">
        <v>1235</v>
      </c>
      <c r="D2476" s="79" t="s">
        <v>1236</v>
      </c>
      <c r="E2476" s="89">
        <v>6112</v>
      </c>
      <c r="F2476" s="79" t="s">
        <v>1241</v>
      </c>
      <c r="G2476" s="75" t="s">
        <v>1906</v>
      </c>
      <c r="H2476" s="13" t="s">
        <v>37</v>
      </c>
      <c r="I2476" s="14">
        <v>25500</v>
      </c>
      <c r="J2476" s="14">
        <f t="shared" si="6616"/>
        <v>33000</v>
      </c>
      <c r="K2476" s="14">
        <v>33000</v>
      </c>
      <c r="L2476" s="14">
        <f t="shared" si="6619"/>
        <v>0</v>
      </c>
      <c r="M2476" s="14">
        <v>0</v>
      </c>
      <c r="N2476" s="14">
        <v>0</v>
      </c>
      <c r="O2476" s="14">
        <v>0</v>
      </c>
      <c r="P2476" s="14">
        <v>0</v>
      </c>
      <c r="Q2476" s="14">
        <v>0</v>
      </c>
      <c r="R2476" s="14">
        <v>0</v>
      </c>
      <c r="S2476" s="14"/>
      <c r="T2476" s="14"/>
      <c r="U2476" s="14"/>
      <c r="V2476" s="14"/>
      <c r="W2476" s="14"/>
      <c r="X2476" s="14">
        <f t="shared" si="6613"/>
        <v>0</v>
      </c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>
        <v>0</v>
      </c>
      <c r="AI2476" s="14">
        <v>0</v>
      </c>
      <c r="AJ2476" s="14">
        <v>0</v>
      </c>
      <c r="AK2476" s="14"/>
      <c r="AL2476" s="14"/>
      <c r="AM2476" s="14"/>
      <c r="AN2476" s="14"/>
      <c r="AO2476" s="14"/>
      <c r="AP2476" s="14">
        <f t="shared" si="6614"/>
        <v>0</v>
      </c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>
        <v>0</v>
      </c>
      <c r="BA2476" s="14">
        <v>0</v>
      </c>
      <c r="BB2476" s="14">
        <v>0</v>
      </c>
      <c r="BC2476" s="14"/>
      <c r="BD2476" s="14"/>
      <c r="BE2476" s="14"/>
      <c r="BF2476" s="14"/>
      <c r="BG2476" s="14"/>
      <c r="BH2476" s="14">
        <f t="shared" si="6615"/>
        <v>0</v>
      </c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>
        <v>0</v>
      </c>
      <c r="BS2476" s="14">
        <v>0</v>
      </c>
      <c r="BT2476" s="14">
        <v>33000</v>
      </c>
      <c r="BU2476" s="14">
        <v>33000</v>
      </c>
      <c r="BV2476" s="14">
        <v>18400</v>
      </c>
      <c r="BW2476" s="14">
        <f t="shared" si="6558"/>
        <v>9200</v>
      </c>
      <c r="BX2476" s="14">
        <v>9200</v>
      </c>
      <c r="BY2476" s="14">
        <v>0</v>
      </c>
      <c r="BZ2476" s="14">
        <v>0</v>
      </c>
      <c r="CA2476" s="14">
        <f t="shared" si="6617"/>
        <v>27600</v>
      </c>
      <c r="CB2476" s="122">
        <f t="shared" si="6628"/>
        <v>83.636363636363626</v>
      </c>
    </row>
    <row r="2477" spans="1:80" x14ac:dyDescent="0.25">
      <c r="A2477" s="4" t="s">
        <v>928</v>
      </c>
      <c r="B2477" s="4" t="s">
        <v>88</v>
      </c>
      <c r="C2477" s="4" t="s">
        <v>1235</v>
      </c>
      <c r="D2477" s="79" t="s">
        <v>1236</v>
      </c>
      <c r="E2477" s="89">
        <v>6112</v>
      </c>
      <c r="F2477" s="79" t="s">
        <v>1242</v>
      </c>
      <c r="G2477" s="75" t="s">
        <v>1906</v>
      </c>
      <c r="H2477" s="13" t="s">
        <v>43</v>
      </c>
      <c r="I2477" s="14">
        <v>20000</v>
      </c>
      <c r="J2477" s="14">
        <f t="shared" si="6616"/>
        <v>20000</v>
      </c>
      <c r="K2477" s="14">
        <v>20000</v>
      </c>
      <c r="L2477" s="14">
        <f t="shared" si="6619"/>
        <v>0</v>
      </c>
      <c r="M2477" s="14">
        <v>0</v>
      </c>
      <c r="N2477" s="14">
        <v>0</v>
      </c>
      <c r="O2477" s="14">
        <v>0</v>
      </c>
      <c r="P2477" s="14">
        <v>0</v>
      </c>
      <c r="Q2477" s="14">
        <v>0</v>
      </c>
      <c r="R2477" s="14">
        <v>0</v>
      </c>
      <c r="S2477" s="14"/>
      <c r="T2477" s="14"/>
      <c r="U2477" s="14"/>
      <c r="V2477" s="14"/>
      <c r="W2477" s="14"/>
      <c r="X2477" s="14">
        <f t="shared" si="6613"/>
        <v>0</v>
      </c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>
        <v>0</v>
      </c>
      <c r="AI2477" s="14">
        <v>0</v>
      </c>
      <c r="AJ2477" s="14">
        <v>0</v>
      </c>
      <c r="AK2477" s="14"/>
      <c r="AL2477" s="14"/>
      <c r="AM2477" s="14"/>
      <c r="AN2477" s="14"/>
      <c r="AO2477" s="14"/>
      <c r="AP2477" s="14">
        <f t="shared" si="6614"/>
        <v>0</v>
      </c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>
        <v>0</v>
      </c>
      <c r="BA2477" s="14">
        <v>0</v>
      </c>
      <c r="BB2477" s="14">
        <v>0</v>
      </c>
      <c r="BC2477" s="14"/>
      <c r="BD2477" s="14"/>
      <c r="BE2477" s="14"/>
      <c r="BF2477" s="14"/>
      <c r="BG2477" s="14"/>
      <c r="BH2477" s="14">
        <f t="shared" si="6615"/>
        <v>0</v>
      </c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>
        <v>0</v>
      </c>
      <c r="BS2477" s="14">
        <v>0</v>
      </c>
      <c r="BT2477" s="14">
        <v>20000</v>
      </c>
      <c r="BU2477" s="14">
        <v>20000</v>
      </c>
      <c r="BV2477" s="14">
        <v>7810</v>
      </c>
      <c r="BW2477" s="14">
        <f t="shared" si="6558"/>
        <v>0</v>
      </c>
      <c r="BX2477" s="14">
        <v>0</v>
      </c>
      <c r="BY2477" s="14">
        <v>0</v>
      </c>
      <c r="BZ2477" s="14">
        <v>0</v>
      </c>
      <c r="CA2477" s="14">
        <f t="shared" si="6617"/>
        <v>7810</v>
      </c>
      <c r="CB2477" s="122">
        <f t="shared" si="6628"/>
        <v>39.050000000000004</v>
      </c>
    </row>
    <row r="2478" spans="1:80" x14ac:dyDescent="0.25">
      <c r="A2478" s="4" t="s">
        <v>928</v>
      </c>
      <c r="B2478" s="4" t="s">
        <v>88</v>
      </c>
      <c r="C2478" s="4" t="s">
        <v>1235</v>
      </c>
      <c r="D2478" s="79" t="s">
        <v>1236</v>
      </c>
      <c r="E2478" s="78" t="s">
        <v>44</v>
      </c>
      <c r="F2478" s="78" t="s">
        <v>1</v>
      </c>
      <c r="G2478" s="2" t="s">
        <v>1</v>
      </c>
      <c r="H2478" s="2" t="s">
        <v>45</v>
      </c>
      <c r="I2478" s="12">
        <f>SUM(I2479)</f>
        <v>183097</v>
      </c>
      <c r="J2478" s="12">
        <f t="shared" si="6616"/>
        <v>216588</v>
      </c>
      <c r="K2478" s="12">
        <f t="shared" ref="K2478:Q2478" si="6646">SUM(K2479)</f>
        <v>216588</v>
      </c>
      <c r="L2478" s="12">
        <f t="shared" si="6619"/>
        <v>0</v>
      </c>
      <c r="M2478" s="12">
        <f t="shared" si="6646"/>
        <v>0</v>
      </c>
      <c r="N2478" s="12">
        <f t="shared" si="6646"/>
        <v>0</v>
      </c>
      <c r="O2478" s="12">
        <f t="shared" si="6646"/>
        <v>0</v>
      </c>
      <c r="P2478" s="12">
        <f t="shared" si="6646"/>
        <v>0</v>
      </c>
      <c r="Q2478" s="12">
        <f t="shared" si="6646"/>
        <v>0</v>
      </c>
      <c r="R2478" s="12">
        <f t="shared" ref="R2478:AG2478" si="6647">SUM(R2479)</f>
        <v>0</v>
      </c>
      <c r="S2478" s="12">
        <f t="shared" si="6647"/>
        <v>0</v>
      </c>
      <c r="T2478" s="12">
        <f t="shared" si="6647"/>
        <v>0</v>
      </c>
      <c r="U2478" s="12">
        <f t="shared" si="6647"/>
        <v>0</v>
      </c>
      <c r="V2478" s="12">
        <f t="shared" si="6647"/>
        <v>0</v>
      </c>
      <c r="W2478" s="12">
        <f t="shared" si="6647"/>
        <v>0</v>
      </c>
      <c r="X2478" s="12">
        <f t="shared" si="6647"/>
        <v>0</v>
      </c>
      <c r="Y2478" s="12">
        <f t="shared" si="6647"/>
        <v>0</v>
      </c>
      <c r="Z2478" s="12">
        <f t="shared" si="6647"/>
        <v>0</v>
      </c>
      <c r="AA2478" s="12">
        <f t="shared" si="6647"/>
        <v>0</v>
      </c>
      <c r="AB2478" s="12">
        <f t="shared" si="6647"/>
        <v>0</v>
      </c>
      <c r="AC2478" s="12">
        <f t="shared" si="6647"/>
        <v>0</v>
      </c>
      <c r="AD2478" s="12">
        <f t="shared" si="6647"/>
        <v>0</v>
      </c>
      <c r="AE2478" s="12">
        <f t="shared" si="6647"/>
        <v>0</v>
      </c>
      <c r="AF2478" s="12">
        <f t="shared" si="6647"/>
        <v>0</v>
      </c>
      <c r="AG2478" s="12">
        <f t="shared" si="6647"/>
        <v>0</v>
      </c>
      <c r="AH2478" s="12">
        <v>0</v>
      </c>
      <c r="AI2478" s="12">
        <v>0</v>
      </c>
      <c r="AJ2478" s="12">
        <f t="shared" ref="AJ2478:AY2478" si="6648">SUM(AJ2479)</f>
        <v>0</v>
      </c>
      <c r="AK2478" s="12">
        <f t="shared" si="6648"/>
        <v>0</v>
      </c>
      <c r="AL2478" s="12">
        <f t="shared" si="6648"/>
        <v>0</v>
      </c>
      <c r="AM2478" s="12">
        <f t="shared" si="6648"/>
        <v>0</v>
      </c>
      <c r="AN2478" s="12">
        <f t="shared" si="6648"/>
        <v>0</v>
      </c>
      <c r="AO2478" s="12">
        <f t="shared" si="6648"/>
        <v>0</v>
      </c>
      <c r="AP2478" s="12">
        <f t="shared" si="6648"/>
        <v>0</v>
      </c>
      <c r="AQ2478" s="12">
        <f t="shared" si="6648"/>
        <v>0</v>
      </c>
      <c r="AR2478" s="12">
        <f t="shared" si="6648"/>
        <v>0</v>
      </c>
      <c r="AS2478" s="12">
        <f t="shared" si="6648"/>
        <v>0</v>
      </c>
      <c r="AT2478" s="12">
        <f t="shared" si="6648"/>
        <v>0</v>
      </c>
      <c r="AU2478" s="12">
        <f t="shared" si="6648"/>
        <v>0</v>
      </c>
      <c r="AV2478" s="12">
        <f t="shared" si="6648"/>
        <v>0</v>
      </c>
      <c r="AW2478" s="12">
        <f t="shared" si="6648"/>
        <v>0</v>
      </c>
      <c r="AX2478" s="12">
        <f t="shared" si="6648"/>
        <v>0</v>
      </c>
      <c r="AY2478" s="12">
        <f t="shared" si="6648"/>
        <v>0</v>
      </c>
      <c r="AZ2478" s="12">
        <v>0</v>
      </c>
      <c r="BA2478" s="12">
        <v>0</v>
      </c>
      <c r="BB2478" s="12">
        <f t="shared" ref="BB2478:BQ2478" si="6649">SUM(BB2479)</f>
        <v>0</v>
      </c>
      <c r="BC2478" s="12">
        <f t="shared" si="6649"/>
        <v>0</v>
      </c>
      <c r="BD2478" s="12">
        <f t="shared" si="6649"/>
        <v>0</v>
      </c>
      <c r="BE2478" s="12">
        <f t="shared" si="6649"/>
        <v>0</v>
      </c>
      <c r="BF2478" s="12">
        <f t="shared" si="6649"/>
        <v>0</v>
      </c>
      <c r="BG2478" s="12">
        <f t="shared" si="6649"/>
        <v>0</v>
      </c>
      <c r="BH2478" s="12">
        <f t="shared" si="6649"/>
        <v>0</v>
      </c>
      <c r="BI2478" s="12">
        <f t="shared" si="6649"/>
        <v>0</v>
      </c>
      <c r="BJ2478" s="12">
        <f t="shared" si="6649"/>
        <v>0</v>
      </c>
      <c r="BK2478" s="12">
        <f t="shared" si="6649"/>
        <v>0</v>
      </c>
      <c r="BL2478" s="12">
        <f t="shared" si="6649"/>
        <v>0</v>
      </c>
      <c r="BM2478" s="12">
        <f t="shared" si="6649"/>
        <v>0</v>
      </c>
      <c r="BN2478" s="12">
        <f t="shared" si="6649"/>
        <v>0</v>
      </c>
      <c r="BO2478" s="12">
        <f t="shared" si="6649"/>
        <v>0</v>
      </c>
      <c r="BP2478" s="12">
        <f t="shared" si="6649"/>
        <v>0</v>
      </c>
      <c r="BQ2478" s="12">
        <f t="shared" si="6649"/>
        <v>0</v>
      </c>
      <c r="BR2478" s="12">
        <v>0</v>
      </c>
      <c r="BS2478" s="12">
        <v>0</v>
      </c>
      <c r="BT2478" s="12">
        <f t="shared" ref="BT2478:BZ2478" si="6650">SUM(BT2479)</f>
        <v>227417</v>
      </c>
      <c r="BU2478" s="12">
        <f t="shared" si="6650"/>
        <v>227417</v>
      </c>
      <c r="BV2478" s="12">
        <f t="shared" si="6650"/>
        <v>118350</v>
      </c>
      <c r="BW2478" s="12">
        <f t="shared" si="6650"/>
        <v>59850</v>
      </c>
      <c r="BX2478" s="12">
        <f t="shared" si="6650"/>
        <v>19950</v>
      </c>
      <c r="BY2478" s="12">
        <f t="shared" si="6650"/>
        <v>19950</v>
      </c>
      <c r="BZ2478" s="12">
        <f t="shared" si="6650"/>
        <v>19950</v>
      </c>
      <c r="CA2478" s="12">
        <f t="shared" si="6617"/>
        <v>178200</v>
      </c>
      <c r="CB2478" s="124">
        <f t="shared" si="6628"/>
        <v>78.358258177708791</v>
      </c>
    </row>
    <row r="2479" spans="1:80" x14ac:dyDescent="0.25">
      <c r="A2479" s="4" t="s">
        <v>928</v>
      </c>
      <c r="B2479" s="4" t="s">
        <v>88</v>
      </c>
      <c r="C2479" s="4" t="s">
        <v>1235</v>
      </c>
      <c r="D2479" s="79" t="s">
        <v>1236</v>
      </c>
      <c r="E2479" s="89">
        <v>6121</v>
      </c>
      <c r="F2479" s="79"/>
      <c r="G2479" s="75" t="s">
        <v>1906</v>
      </c>
      <c r="H2479" s="13" t="s">
        <v>46</v>
      </c>
      <c r="I2479" s="14">
        <v>183097</v>
      </c>
      <c r="J2479" s="14">
        <f t="shared" si="6616"/>
        <v>216588</v>
      </c>
      <c r="K2479" s="14">
        <v>216588</v>
      </c>
      <c r="L2479" s="14">
        <f t="shared" si="6619"/>
        <v>0</v>
      </c>
      <c r="M2479" s="14">
        <v>0</v>
      </c>
      <c r="N2479" s="14">
        <v>0</v>
      </c>
      <c r="O2479" s="14">
        <v>0</v>
      </c>
      <c r="P2479" s="14">
        <v>0</v>
      </c>
      <c r="Q2479" s="14">
        <v>0</v>
      </c>
      <c r="R2479" s="14">
        <v>0</v>
      </c>
      <c r="S2479" s="14"/>
      <c r="T2479" s="14"/>
      <c r="U2479" s="14"/>
      <c r="V2479" s="14"/>
      <c r="W2479" s="14"/>
      <c r="X2479" s="14">
        <f t="shared" si="6613"/>
        <v>0</v>
      </c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>
        <v>0</v>
      </c>
      <c r="AI2479" s="14">
        <v>0</v>
      </c>
      <c r="AJ2479" s="14">
        <v>0</v>
      </c>
      <c r="AK2479" s="14"/>
      <c r="AL2479" s="14"/>
      <c r="AM2479" s="14"/>
      <c r="AN2479" s="14"/>
      <c r="AO2479" s="14"/>
      <c r="AP2479" s="14">
        <f t="shared" si="6614"/>
        <v>0</v>
      </c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>
        <v>0</v>
      </c>
      <c r="BA2479" s="14">
        <v>0</v>
      </c>
      <c r="BB2479" s="14">
        <v>0</v>
      </c>
      <c r="BC2479" s="14"/>
      <c r="BD2479" s="14"/>
      <c r="BE2479" s="14"/>
      <c r="BF2479" s="14"/>
      <c r="BG2479" s="14"/>
      <c r="BH2479" s="14">
        <f t="shared" si="6615"/>
        <v>0</v>
      </c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>
        <v>0</v>
      </c>
      <c r="BS2479" s="14">
        <v>0</v>
      </c>
      <c r="BT2479" s="14">
        <v>227417</v>
      </c>
      <c r="BU2479" s="14">
        <v>227417</v>
      </c>
      <c r="BV2479" s="14">
        <v>118350</v>
      </c>
      <c r="BW2479" s="14">
        <f t="shared" si="6558"/>
        <v>59850</v>
      </c>
      <c r="BX2479" s="14">
        <v>19950</v>
      </c>
      <c r="BY2479" s="14">
        <v>19950</v>
      </c>
      <c r="BZ2479" s="14">
        <v>19950</v>
      </c>
      <c r="CA2479" s="14">
        <f t="shared" si="6617"/>
        <v>178200</v>
      </c>
      <c r="CB2479" s="122">
        <f t="shared" si="6628"/>
        <v>78.358258177708791</v>
      </c>
    </row>
    <row r="2480" spans="1:80" x14ac:dyDescent="0.25">
      <c r="A2480" s="4" t="s">
        <v>928</v>
      </c>
      <c r="B2480" s="4" t="s">
        <v>88</v>
      </c>
      <c r="C2480" s="4" t="s">
        <v>1235</v>
      </c>
      <c r="D2480" s="79" t="s">
        <v>1236</v>
      </c>
      <c r="E2480" s="78" t="s">
        <v>47</v>
      </c>
      <c r="F2480" s="78" t="s">
        <v>1</v>
      </c>
      <c r="G2480" s="2" t="s">
        <v>1</v>
      </c>
      <c r="H2480" s="2" t="s">
        <v>48</v>
      </c>
      <c r="I2480" s="12">
        <f>SUM(I2481:I2489)</f>
        <v>165100</v>
      </c>
      <c r="J2480" s="12">
        <f t="shared" si="6616"/>
        <v>162180</v>
      </c>
      <c r="K2480" s="12">
        <f t="shared" ref="K2480" si="6651">SUM(K2481:K2489)</f>
        <v>136330</v>
      </c>
      <c r="L2480" s="12">
        <f t="shared" si="6619"/>
        <v>25850</v>
      </c>
      <c r="M2480" s="12">
        <f t="shared" ref="M2480:Q2480" si="6652">SUM(M2481:M2489)</f>
        <v>7000</v>
      </c>
      <c r="N2480" s="12">
        <f t="shared" si="6652"/>
        <v>0</v>
      </c>
      <c r="O2480" s="12">
        <f t="shared" si="6652"/>
        <v>18850</v>
      </c>
      <c r="P2480" s="12">
        <f t="shared" si="6652"/>
        <v>0</v>
      </c>
      <c r="Q2480" s="12">
        <f t="shared" si="6652"/>
        <v>0</v>
      </c>
      <c r="R2480" s="12">
        <f t="shared" ref="R2480:AG2480" si="6653">SUM(R2481:R2489)</f>
        <v>7000</v>
      </c>
      <c r="S2480" s="12">
        <f t="shared" si="6653"/>
        <v>0</v>
      </c>
      <c r="T2480" s="12">
        <f t="shared" si="6653"/>
        <v>0</v>
      </c>
      <c r="U2480" s="12">
        <f t="shared" si="6653"/>
        <v>0</v>
      </c>
      <c r="V2480" s="12">
        <f t="shared" si="6653"/>
        <v>0</v>
      </c>
      <c r="W2480" s="12">
        <f t="shared" si="6653"/>
        <v>0</v>
      </c>
      <c r="X2480" s="12">
        <f t="shared" si="6653"/>
        <v>7000</v>
      </c>
      <c r="Y2480" s="12">
        <f t="shared" si="6653"/>
        <v>0</v>
      </c>
      <c r="Z2480" s="12">
        <f t="shared" si="6653"/>
        <v>0</v>
      </c>
      <c r="AA2480" s="12">
        <f t="shared" si="6653"/>
        <v>0</v>
      </c>
      <c r="AB2480" s="12">
        <f t="shared" si="6653"/>
        <v>0</v>
      </c>
      <c r="AC2480" s="12">
        <f t="shared" si="6653"/>
        <v>0</v>
      </c>
      <c r="AD2480" s="12">
        <f t="shared" si="6653"/>
        <v>0</v>
      </c>
      <c r="AE2480" s="12">
        <f t="shared" si="6653"/>
        <v>0</v>
      </c>
      <c r="AF2480" s="12">
        <f t="shared" si="6653"/>
        <v>0</v>
      </c>
      <c r="AG2480" s="12">
        <f t="shared" si="6653"/>
        <v>0</v>
      </c>
      <c r="AH2480" s="12">
        <v>0</v>
      </c>
      <c r="AI2480" s="12">
        <v>7000</v>
      </c>
      <c r="AJ2480" s="12">
        <f t="shared" ref="AJ2480:AY2480" si="6654">SUM(AJ2481:AJ2489)</f>
        <v>0</v>
      </c>
      <c r="AK2480" s="12">
        <f t="shared" si="6654"/>
        <v>0</v>
      </c>
      <c r="AL2480" s="12">
        <f t="shared" si="6654"/>
        <v>0</v>
      </c>
      <c r="AM2480" s="12">
        <f t="shared" si="6654"/>
        <v>0</v>
      </c>
      <c r="AN2480" s="12">
        <f t="shared" si="6654"/>
        <v>0</v>
      </c>
      <c r="AO2480" s="12">
        <f t="shared" si="6654"/>
        <v>0</v>
      </c>
      <c r="AP2480" s="12">
        <f t="shared" si="6654"/>
        <v>0</v>
      </c>
      <c r="AQ2480" s="12">
        <f t="shared" si="6654"/>
        <v>0</v>
      </c>
      <c r="AR2480" s="12">
        <f t="shared" si="6654"/>
        <v>0</v>
      </c>
      <c r="AS2480" s="12">
        <f t="shared" si="6654"/>
        <v>0</v>
      </c>
      <c r="AT2480" s="12">
        <f t="shared" si="6654"/>
        <v>0</v>
      </c>
      <c r="AU2480" s="12">
        <f t="shared" si="6654"/>
        <v>0</v>
      </c>
      <c r="AV2480" s="12">
        <f t="shared" si="6654"/>
        <v>0</v>
      </c>
      <c r="AW2480" s="12">
        <f t="shared" si="6654"/>
        <v>0</v>
      </c>
      <c r="AX2480" s="12">
        <f t="shared" si="6654"/>
        <v>0</v>
      </c>
      <c r="AY2480" s="12">
        <f t="shared" si="6654"/>
        <v>0</v>
      </c>
      <c r="AZ2480" s="12">
        <v>0</v>
      </c>
      <c r="BA2480" s="12">
        <v>0</v>
      </c>
      <c r="BB2480" s="12">
        <f t="shared" ref="BB2480:BQ2480" si="6655">SUM(BB2481:BB2489)</f>
        <v>18850</v>
      </c>
      <c r="BC2480" s="12">
        <f t="shared" si="6655"/>
        <v>989</v>
      </c>
      <c r="BD2480" s="12">
        <f t="shared" si="6655"/>
        <v>0</v>
      </c>
      <c r="BE2480" s="12">
        <f t="shared" si="6655"/>
        <v>1876</v>
      </c>
      <c r="BF2480" s="12">
        <f t="shared" si="6655"/>
        <v>0</v>
      </c>
      <c r="BG2480" s="12">
        <f t="shared" si="6655"/>
        <v>0</v>
      </c>
      <c r="BH2480" s="12">
        <f t="shared" si="6655"/>
        <v>21715</v>
      </c>
      <c r="BI2480" s="12">
        <f t="shared" si="6655"/>
        <v>0</v>
      </c>
      <c r="BJ2480" s="12">
        <f t="shared" si="6655"/>
        <v>0</v>
      </c>
      <c r="BK2480" s="12">
        <f t="shared" si="6655"/>
        <v>5389</v>
      </c>
      <c r="BL2480" s="12">
        <f t="shared" si="6655"/>
        <v>0</v>
      </c>
      <c r="BM2480" s="12">
        <f t="shared" si="6655"/>
        <v>1876</v>
      </c>
      <c r="BN2480" s="12">
        <f t="shared" si="6655"/>
        <v>0</v>
      </c>
      <c r="BO2480" s="12">
        <f t="shared" si="6655"/>
        <v>0</v>
      </c>
      <c r="BP2480" s="12">
        <f t="shared" si="6655"/>
        <v>0</v>
      </c>
      <c r="BQ2480" s="12">
        <f t="shared" si="6655"/>
        <v>1475</v>
      </c>
      <c r="BR2480" s="12">
        <v>8740</v>
      </c>
      <c r="BS2480" s="12">
        <v>12975</v>
      </c>
      <c r="BT2480" s="12">
        <f t="shared" ref="BT2480:BZ2480" si="6656">SUM(BT2481:BT2489)</f>
        <v>179509</v>
      </c>
      <c r="BU2480" s="12">
        <f t="shared" si="6656"/>
        <v>153659</v>
      </c>
      <c r="BV2480" s="12">
        <f t="shared" si="6656"/>
        <v>76476</v>
      </c>
      <c r="BW2480" s="12">
        <f t="shared" si="6656"/>
        <v>28848</v>
      </c>
      <c r="BX2480" s="12">
        <f t="shared" si="6656"/>
        <v>8996</v>
      </c>
      <c r="BY2480" s="12">
        <f t="shared" si="6656"/>
        <v>9176</v>
      </c>
      <c r="BZ2480" s="12">
        <f t="shared" si="6656"/>
        <v>10676</v>
      </c>
      <c r="CA2480" s="12">
        <f t="shared" si="6617"/>
        <v>105324</v>
      </c>
      <c r="CB2480" s="124">
        <f t="shared" si="6628"/>
        <v>68.54398375623947</v>
      </c>
    </row>
    <row r="2481" spans="1:80" x14ac:dyDescent="0.25">
      <c r="A2481" s="4" t="s">
        <v>928</v>
      </c>
      <c r="B2481" s="4" t="s">
        <v>88</v>
      </c>
      <c r="C2481" s="4" t="s">
        <v>1235</v>
      </c>
      <c r="D2481" s="79" t="s">
        <v>1236</v>
      </c>
      <c r="E2481" s="89">
        <v>6131</v>
      </c>
      <c r="F2481" s="79"/>
      <c r="G2481" s="75" t="s">
        <v>1906</v>
      </c>
      <c r="H2481" s="13" t="s">
        <v>49</v>
      </c>
      <c r="I2481" s="14">
        <v>3000</v>
      </c>
      <c r="J2481" s="14">
        <f t="shared" si="6616"/>
        <v>3000</v>
      </c>
      <c r="K2481" s="14">
        <v>3000</v>
      </c>
      <c r="L2481" s="14">
        <f t="shared" si="6619"/>
        <v>0</v>
      </c>
      <c r="M2481" s="14">
        <v>0</v>
      </c>
      <c r="N2481" s="14">
        <v>0</v>
      </c>
      <c r="O2481" s="14">
        <v>0</v>
      </c>
      <c r="P2481" s="14">
        <v>0</v>
      </c>
      <c r="Q2481" s="14">
        <v>0</v>
      </c>
      <c r="R2481" s="14">
        <v>0</v>
      </c>
      <c r="S2481" s="14"/>
      <c r="T2481" s="14"/>
      <c r="U2481" s="14"/>
      <c r="V2481" s="14"/>
      <c r="W2481" s="14"/>
      <c r="X2481" s="14">
        <f t="shared" si="6613"/>
        <v>0</v>
      </c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>
        <v>0</v>
      </c>
      <c r="AI2481" s="14">
        <v>0</v>
      </c>
      <c r="AJ2481" s="14">
        <v>0</v>
      </c>
      <c r="AK2481" s="14"/>
      <c r="AL2481" s="14"/>
      <c r="AM2481" s="14"/>
      <c r="AN2481" s="14"/>
      <c r="AO2481" s="14"/>
      <c r="AP2481" s="14">
        <f t="shared" si="6614"/>
        <v>0</v>
      </c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>
        <v>0</v>
      </c>
      <c r="BA2481" s="14">
        <v>0</v>
      </c>
      <c r="BB2481" s="14">
        <v>0</v>
      </c>
      <c r="BC2481" s="14"/>
      <c r="BD2481" s="14"/>
      <c r="BE2481" s="14"/>
      <c r="BF2481" s="14"/>
      <c r="BG2481" s="14"/>
      <c r="BH2481" s="14">
        <f t="shared" si="6615"/>
        <v>0</v>
      </c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>
        <v>0</v>
      </c>
      <c r="BS2481" s="14">
        <v>0</v>
      </c>
      <c r="BT2481" s="14">
        <v>3000</v>
      </c>
      <c r="BU2481" s="14">
        <v>3000</v>
      </c>
      <c r="BV2481" s="14">
        <v>3000</v>
      </c>
      <c r="BW2481" s="14">
        <f t="shared" si="6558"/>
        <v>0</v>
      </c>
      <c r="BX2481" s="14">
        <v>0</v>
      </c>
      <c r="BY2481" s="14">
        <v>0</v>
      </c>
      <c r="BZ2481" s="14">
        <v>0</v>
      </c>
      <c r="CA2481" s="14">
        <f t="shared" si="6617"/>
        <v>3000</v>
      </c>
      <c r="CB2481" s="122">
        <f t="shared" si="6628"/>
        <v>100</v>
      </c>
    </row>
    <row r="2482" spans="1:80" x14ac:dyDescent="0.25">
      <c r="A2482" s="4" t="s">
        <v>928</v>
      </c>
      <c r="B2482" s="4" t="s">
        <v>88</v>
      </c>
      <c r="C2482" s="4" t="s">
        <v>1235</v>
      </c>
      <c r="D2482" s="79" t="s">
        <v>1236</v>
      </c>
      <c r="E2482" s="89">
        <v>6132</v>
      </c>
      <c r="F2482" s="79"/>
      <c r="G2482" s="75" t="s">
        <v>1906</v>
      </c>
      <c r="H2482" s="13" t="s">
        <v>196</v>
      </c>
      <c r="I2482" s="14">
        <v>48000</v>
      </c>
      <c r="J2482" s="14">
        <f t="shared" si="6616"/>
        <v>48000</v>
      </c>
      <c r="K2482" s="14">
        <v>48000</v>
      </c>
      <c r="L2482" s="14">
        <f t="shared" si="6619"/>
        <v>0</v>
      </c>
      <c r="M2482" s="14">
        <v>0</v>
      </c>
      <c r="N2482" s="14">
        <v>0</v>
      </c>
      <c r="O2482" s="14">
        <v>0</v>
      </c>
      <c r="P2482" s="14">
        <v>0</v>
      </c>
      <c r="Q2482" s="14">
        <v>0</v>
      </c>
      <c r="R2482" s="14">
        <v>0</v>
      </c>
      <c r="S2482" s="14"/>
      <c r="T2482" s="14"/>
      <c r="U2482" s="14"/>
      <c r="V2482" s="14"/>
      <c r="W2482" s="14"/>
      <c r="X2482" s="14">
        <f t="shared" si="6613"/>
        <v>0</v>
      </c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>
        <v>0</v>
      </c>
      <c r="AI2482" s="14">
        <v>0</v>
      </c>
      <c r="AJ2482" s="14">
        <v>0</v>
      </c>
      <c r="AK2482" s="14"/>
      <c r="AL2482" s="14"/>
      <c r="AM2482" s="14"/>
      <c r="AN2482" s="14"/>
      <c r="AO2482" s="14"/>
      <c r="AP2482" s="14">
        <f t="shared" si="6614"/>
        <v>0</v>
      </c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>
        <v>0</v>
      </c>
      <c r="BA2482" s="14">
        <v>0</v>
      </c>
      <c r="BB2482" s="14">
        <v>0</v>
      </c>
      <c r="BC2482" s="14"/>
      <c r="BD2482" s="14"/>
      <c r="BE2482" s="14"/>
      <c r="BF2482" s="14"/>
      <c r="BG2482" s="14"/>
      <c r="BH2482" s="14">
        <f t="shared" si="6615"/>
        <v>0</v>
      </c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>
        <v>0</v>
      </c>
      <c r="BS2482" s="14">
        <v>0</v>
      </c>
      <c r="BT2482" s="14">
        <v>48000</v>
      </c>
      <c r="BU2482" s="14">
        <v>48000</v>
      </c>
      <c r="BV2482" s="14">
        <v>25000</v>
      </c>
      <c r="BW2482" s="14">
        <f t="shared" si="6558"/>
        <v>5500</v>
      </c>
      <c r="BX2482" s="14">
        <v>1000</v>
      </c>
      <c r="BY2482" s="14">
        <v>1500</v>
      </c>
      <c r="BZ2482" s="14">
        <v>3000</v>
      </c>
      <c r="CA2482" s="14">
        <f t="shared" si="6617"/>
        <v>30500</v>
      </c>
      <c r="CB2482" s="122">
        <f t="shared" si="6628"/>
        <v>63.541666666666664</v>
      </c>
    </row>
    <row r="2483" spans="1:80" x14ac:dyDescent="0.25">
      <c r="A2483" s="4" t="s">
        <v>928</v>
      </c>
      <c r="B2483" s="4" t="s">
        <v>88</v>
      </c>
      <c r="C2483" s="4" t="s">
        <v>1235</v>
      </c>
      <c r="D2483" s="79" t="s">
        <v>1236</v>
      </c>
      <c r="E2483" s="89">
        <v>6133</v>
      </c>
      <c r="F2483" s="79"/>
      <c r="G2483" s="75" t="s">
        <v>1906</v>
      </c>
      <c r="H2483" s="13" t="s">
        <v>198</v>
      </c>
      <c r="I2483" s="14">
        <v>16000</v>
      </c>
      <c r="J2483" s="14">
        <f t="shared" si="6616"/>
        <v>16000</v>
      </c>
      <c r="K2483" s="14">
        <v>16000</v>
      </c>
      <c r="L2483" s="14">
        <f t="shared" si="6619"/>
        <v>0</v>
      </c>
      <c r="M2483" s="14">
        <v>0</v>
      </c>
      <c r="N2483" s="14">
        <v>0</v>
      </c>
      <c r="O2483" s="14">
        <v>0</v>
      </c>
      <c r="P2483" s="14">
        <v>0</v>
      </c>
      <c r="Q2483" s="14">
        <v>0</v>
      </c>
      <c r="R2483" s="14">
        <v>0</v>
      </c>
      <c r="S2483" s="14"/>
      <c r="T2483" s="14"/>
      <c r="U2483" s="14"/>
      <c r="V2483" s="14"/>
      <c r="W2483" s="14"/>
      <c r="X2483" s="14">
        <f t="shared" si="6613"/>
        <v>0</v>
      </c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>
        <v>0</v>
      </c>
      <c r="AI2483" s="14">
        <v>0</v>
      </c>
      <c r="AJ2483" s="14">
        <v>0</v>
      </c>
      <c r="AK2483" s="14"/>
      <c r="AL2483" s="14"/>
      <c r="AM2483" s="14"/>
      <c r="AN2483" s="14"/>
      <c r="AO2483" s="14"/>
      <c r="AP2483" s="14">
        <f t="shared" si="6614"/>
        <v>0</v>
      </c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>
        <v>0</v>
      </c>
      <c r="BA2483" s="14">
        <v>0</v>
      </c>
      <c r="BB2483" s="14">
        <v>0</v>
      </c>
      <c r="BC2483" s="14"/>
      <c r="BD2483" s="14"/>
      <c r="BE2483" s="14"/>
      <c r="BF2483" s="14"/>
      <c r="BG2483" s="14"/>
      <c r="BH2483" s="14">
        <f t="shared" si="6615"/>
        <v>0</v>
      </c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>
        <v>0</v>
      </c>
      <c r="BS2483" s="14">
        <v>0</v>
      </c>
      <c r="BT2483" s="14">
        <v>16000</v>
      </c>
      <c r="BU2483" s="14">
        <v>16000</v>
      </c>
      <c r="BV2483" s="14">
        <v>7800</v>
      </c>
      <c r="BW2483" s="14">
        <f t="shared" si="6558"/>
        <v>3900</v>
      </c>
      <c r="BX2483" s="14">
        <v>1300</v>
      </c>
      <c r="BY2483" s="14">
        <v>1300</v>
      </c>
      <c r="BZ2483" s="14">
        <v>1300</v>
      </c>
      <c r="CA2483" s="14">
        <f t="shared" si="6617"/>
        <v>11700</v>
      </c>
      <c r="CB2483" s="122">
        <f t="shared" si="6628"/>
        <v>73.125</v>
      </c>
    </row>
    <row r="2484" spans="1:80" x14ac:dyDescent="0.25">
      <c r="A2484" s="4" t="s">
        <v>928</v>
      </c>
      <c r="B2484" s="4" t="s">
        <v>88</v>
      </c>
      <c r="C2484" s="4" t="s">
        <v>1235</v>
      </c>
      <c r="D2484" s="79" t="s">
        <v>1236</v>
      </c>
      <c r="E2484" s="89">
        <v>6134</v>
      </c>
      <c r="F2484" s="79"/>
      <c r="G2484" s="75" t="s">
        <v>1906</v>
      </c>
      <c r="H2484" s="13" t="s">
        <v>200</v>
      </c>
      <c r="I2484" s="14">
        <v>36350</v>
      </c>
      <c r="J2484" s="14">
        <f t="shared" si="6616"/>
        <v>36350</v>
      </c>
      <c r="K2484" s="14">
        <v>17000</v>
      </c>
      <c r="L2484" s="14">
        <f t="shared" si="6619"/>
        <v>19350</v>
      </c>
      <c r="M2484" s="14">
        <v>2000</v>
      </c>
      <c r="N2484" s="14">
        <v>0</v>
      </c>
      <c r="O2484" s="14">
        <v>17350</v>
      </c>
      <c r="P2484" s="14">
        <v>0</v>
      </c>
      <c r="Q2484" s="14">
        <v>0</v>
      </c>
      <c r="R2484" s="14">
        <v>2000</v>
      </c>
      <c r="S2484" s="14"/>
      <c r="T2484" s="14"/>
      <c r="U2484" s="14"/>
      <c r="V2484" s="14"/>
      <c r="W2484" s="14"/>
      <c r="X2484" s="14">
        <f t="shared" si="6613"/>
        <v>2000</v>
      </c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>
        <v>0</v>
      </c>
      <c r="AI2484" s="14">
        <v>2000</v>
      </c>
      <c r="AJ2484" s="14">
        <v>0</v>
      </c>
      <c r="AK2484" s="14"/>
      <c r="AL2484" s="14"/>
      <c r="AM2484" s="14"/>
      <c r="AN2484" s="14"/>
      <c r="AO2484" s="14"/>
      <c r="AP2484" s="14">
        <f t="shared" si="6614"/>
        <v>0</v>
      </c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>
        <v>0</v>
      </c>
      <c r="BA2484" s="14">
        <v>0</v>
      </c>
      <c r="BB2484" s="14">
        <v>17350</v>
      </c>
      <c r="BC2484" s="14">
        <v>989</v>
      </c>
      <c r="BD2484" s="14"/>
      <c r="BE2484" s="14"/>
      <c r="BF2484" s="14"/>
      <c r="BG2484" s="14"/>
      <c r="BH2484" s="14">
        <f t="shared" si="6615"/>
        <v>18339</v>
      </c>
      <c r="BI2484" s="14"/>
      <c r="BJ2484" s="14"/>
      <c r="BK2484" s="14">
        <f>989+4400</f>
        <v>5389</v>
      </c>
      <c r="BL2484" s="14"/>
      <c r="BM2484" s="14"/>
      <c r="BN2484" s="14"/>
      <c r="BO2484" s="14"/>
      <c r="BP2484" s="14"/>
      <c r="BQ2484" s="14"/>
      <c r="BR2484" s="14">
        <v>5389</v>
      </c>
      <c r="BS2484" s="14">
        <v>12950</v>
      </c>
      <c r="BT2484" s="14">
        <v>53350</v>
      </c>
      <c r="BU2484" s="14">
        <v>34000</v>
      </c>
      <c r="BV2484" s="14">
        <v>16800</v>
      </c>
      <c r="BW2484" s="14">
        <f t="shared" si="6558"/>
        <v>8400</v>
      </c>
      <c r="BX2484" s="14">
        <v>2800</v>
      </c>
      <c r="BY2484" s="14">
        <v>2800</v>
      </c>
      <c r="BZ2484" s="14">
        <v>2800</v>
      </c>
      <c r="CA2484" s="14">
        <f t="shared" si="6617"/>
        <v>25200</v>
      </c>
      <c r="CB2484" s="122">
        <f t="shared" si="6628"/>
        <v>74.117647058823536</v>
      </c>
    </row>
    <row r="2485" spans="1:80" x14ac:dyDescent="0.25">
      <c r="A2485" s="4" t="s">
        <v>928</v>
      </c>
      <c r="B2485" s="4" t="s">
        <v>88</v>
      </c>
      <c r="C2485" s="4" t="s">
        <v>1235</v>
      </c>
      <c r="D2485" s="79" t="s">
        <v>1236</v>
      </c>
      <c r="E2485" s="89">
        <v>6135</v>
      </c>
      <c r="F2485" s="79"/>
      <c r="G2485" s="75" t="s">
        <v>1906</v>
      </c>
      <c r="H2485" s="13" t="s">
        <v>201</v>
      </c>
      <c r="I2485" s="14">
        <v>500</v>
      </c>
      <c r="J2485" s="14">
        <f t="shared" si="6616"/>
        <v>500</v>
      </c>
      <c r="K2485" s="14">
        <v>500</v>
      </c>
      <c r="L2485" s="14">
        <f t="shared" si="6619"/>
        <v>0</v>
      </c>
      <c r="M2485" s="14">
        <v>0</v>
      </c>
      <c r="N2485" s="14">
        <v>0</v>
      </c>
      <c r="O2485" s="14">
        <v>0</v>
      </c>
      <c r="P2485" s="14">
        <v>0</v>
      </c>
      <c r="Q2485" s="14">
        <v>0</v>
      </c>
      <c r="R2485" s="14">
        <v>0</v>
      </c>
      <c r="S2485" s="14"/>
      <c r="T2485" s="14"/>
      <c r="U2485" s="14"/>
      <c r="V2485" s="14"/>
      <c r="W2485" s="14"/>
      <c r="X2485" s="14">
        <f t="shared" si="6613"/>
        <v>0</v>
      </c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>
        <v>0</v>
      </c>
      <c r="AI2485" s="14">
        <v>0</v>
      </c>
      <c r="AJ2485" s="14">
        <v>0</v>
      </c>
      <c r="AK2485" s="14"/>
      <c r="AL2485" s="14"/>
      <c r="AM2485" s="14"/>
      <c r="AN2485" s="14"/>
      <c r="AO2485" s="14"/>
      <c r="AP2485" s="14">
        <f t="shared" si="6614"/>
        <v>0</v>
      </c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>
        <v>0</v>
      </c>
      <c r="BA2485" s="14">
        <v>0</v>
      </c>
      <c r="BB2485" s="14">
        <v>0</v>
      </c>
      <c r="BC2485" s="14"/>
      <c r="BD2485" s="14"/>
      <c r="BE2485" s="14"/>
      <c r="BF2485" s="14"/>
      <c r="BG2485" s="14"/>
      <c r="BH2485" s="14">
        <f t="shared" si="6615"/>
        <v>0</v>
      </c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>
        <v>0</v>
      </c>
      <c r="BS2485" s="14">
        <v>0</v>
      </c>
      <c r="BT2485" s="14">
        <v>500</v>
      </c>
      <c r="BU2485" s="14">
        <v>500</v>
      </c>
      <c r="BV2485" s="14">
        <v>500</v>
      </c>
      <c r="BW2485" s="14">
        <f t="shared" si="6558"/>
        <v>0</v>
      </c>
      <c r="BX2485" s="14">
        <v>0</v>
      </c>
      <c r="BY2485" s="14">
        <v>0</v>
      </c>
      <c r="BZ2485" s="14">
        <v>0</v>
      </c>
      <c r="CA2485" s="14">
        <f t="shared" si="6617"/>
        <v>500</v>
      </c>
      <c r="CB2485" s="122">
        <f t="shared" si="6628"/>
        <v>100</v>
      </c>
    </row>
    <row r="2486" spans="1:80" x14ac:dyDescent="0.25">
      <c r="A2486" s="4" t="s">
        <v>928</v>
      </c>
      <c r="B2486" s="4" t="s">
        <v>88</v>
      </c>
      <c r="C2486" s="4" t="s">
        <v>1235</v>
      </c>
      <c r="D2486" s="79" t="s">
        <v>1236</v>
      </c>
      <c r="E2486" s="89">
        <v>6136</v>
      </c>
      <c r="F2486" s="79"/>
      <c r="G2486" s="75" t="s">
        <v>1906</v>
      </c>
      <c r="H2486" s="13" t="s">
        <v>202</v>
      </c>
      <c r="I2486" s="14">
        <v>0</v>
      </c>
      <c r="J2486" s="14">
        <f t="shared" si="6616"/>
        <v>0</v>
      </c>
      <c r="K2486" s="14">
        <v>0</v>
      </c>
      <c r="L2486" s="14">
        <f t="shared" si="6619"/>
        <v>0</v>
      </c>
      <c r="M2486" s="14">
        <v>0</v>
      </c>
      <c r="N2486" s="14">
        <v>0</v>
      </c>
      <c r="O2486" s="14">
        <v>0</v>
      </c>
      <c r="P2486" s="14">
        <v>0</v>
      </c>
      <c r="Q2486" s="14">
        <v>0</v>
      </c>
      <c r="R2486" s="14">
        <v>0</v>
      </c>
      <c r="S2486" s="14"/>
      <c r="T2486" s="14"/>
      <c r="U2486" s="14"/>
      <c r="V2486" s="14"/>
      <c r="W2486" s="14"/>
      <c r="X2486" s="14">
        <f t="shared" si="6613"/>
        <v>0</v>
      </c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>
        <v>0</v>
      </c>
      <c r="AI2486" s="14">
        <v>0</v>
      </c>
      <c r="AJ2486" s="14">
        <v>0</v>
      </c>
      <c r="AK2486" s="14"/>
      <c r="AL2486" s="14"/>
      <c r="AM2486" s="14"/>
      <c r="AN2486" s="14"/>
      <c r="AO2486" s="14"/>
      <c r="AP2486" s="14">
        <f t="shared" si="6614"/>
        <v>0</v>
      </c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>
        <v>0</v>
      </c>
      <c r="BA2486" s="14">
        <v>0</v>
      </c>
      <c r="BB2486" s="14">
        <v>0</v>
      </c>
      <c r="BC2486" s="14"/>
      <c r="BD2486" s="14"/>
      <c r="BE2486" s="14"/>
      <c r="BF2486" s="14"/>
      <c r="BG2486" s="14"/>
      <c r="BH2486" s="14">
        <f t="shared" si="6615"/>
        <v>0</v>
      </c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>
        <v>0</v>
      </c>
      <c r="BS2486" s="14">
        <v>0</v>
      </c>
      <c r="BT2486" s="14">
        <v>0</v>
      </c>
      <c r="BU2486" s="14">
        <v>0</v>
      </c>
      <c r="BV2486" s="14">
        <v>0</v>
      </c>
      <c r="BW2486" s="14">
        <f t="shared" si="6558"/>
        <v>0</v>
      </c>
      <c r="BX2486" s="14">
        <v>0</v>
      </c>
      <c r="BY2486" s="14">
        <v>0</v>
      </c>
      <c r="BZ2486" s="14">
        <v>0</v>
      </c>
      <c r="CA2486" s="14">
        <f t="shared" si="6617"/>
        <v>0</v>
      </c>
      <c r="CB2486" s="122" t="str">
        <f t="shared" si="6628"/>
        <v>-</v>
      </c>
    </row>
    <row r="2487" spans="1:80" x14ac:dyDescent="0.25">
      <c r="A2487" s="4" t="s">
        <v>928</v>
      </c>
      <c r="B2487" s="4" t="s">
        <v>88</v>
      </c>
      <c r="C2487" s="4" t="s">
        <v>1235</v>
      </c>
      <c r="D2487" s="79" t="s">
        <v>1236</v>
      </c>
      <c r="E2487" s="89">
        <v>6137</v>
      </c>
      <c r="F2487" s="79"/>
      <c r="G2487" s="75" t="s">
        <v>1906</v>
      </c>
      <c r="H2487" s="13" t="s">
        <v>204</v>
      </c>
      <c r="I2487" s="14">
        <v>14000</v>
      </c>
      <c r="J2487" s="14">
        <f t="shared" si="6616"/>
        <v>14000</v>
      </c>
      <c r="K2487" s="14">
        <v>12000</v>
      </c>
      <c r="L2487" s="14">
        <f t="shared" si="6619"/>
        <v>2000</v>
      </c>
      <c r="M2487" s="14">
        <v>2000</v>
      </c>
      <c r="N2487" s="14">
        <v>0</v>
      </c>
      <c r="O2487" s="14">
        <v>0</v>
      </c>
      <c r="P2487" s="14">
        <v>0</v>
      </c>
      <c r="Q2487" s="14">
        <v>0</v>
      </c>
      <c r="R2487" s="14">
        <v>2000</v>
      </c>
      <c r="S2487" s="14"/>
      <c r="T2487" s="14"/>
      <c r="U2487" s="14"/>
      <c r="V2487" s="14"/>
      <c r="W2487" s="14"/>
      <c r="X2487" s="14">
        <f t="shared" si="6613"/>
        <v>2000</v>
      </c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>
        <v>0</v>
      </c>
      <c r="AI2487" s="14">
        <v>2000</v>
      </c>
      <c r="AJ2487" s="14">
        <v>0</v>
      </c>
      <c r="AK2487" s="14"/>
      <c r="AL2487" s="14"/>
      <c r="AM2487" s="14"/>
      <c r="AN2487" s="14"/>
      <c r="AO2487" s="14"/>
      <c r="AP2487" s="14">
        <f t="shared" si="6614"/>
        <v>0</v>
      </c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>
        <v>0</v>
      </c>
      <c r="BA2487" s="14">
        <v>0</v>
      </c>
      <c r="BB2487" s="14">
        <v>0</v>
      </c>
      <c r="BC2487" s="14"/>
      <c r="BD2487" s="14"/>
      <c r="BE2487" s="14"/>
      <c r="BF2487" s="14"/>
      <c r="BG2487" s="14"/>
      <c r="BH2487" s="14">
        <f t="shared" si="6615"/>
        <v>0</v>
      </c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>
        <v>0</v>
      </c>
      <c r="BS2487" s="14">
        <v>0</v>
      </c>
      <c r="BT2487" s="14">
        <v>14000</v>
      </c>
      <c r="BU2487" s="14">
        <v>12000</v>
      </c>
      <c r="BV2487" s="14">
        <v>6000</v>
      </c>
      <c r="BW2487" s="14">
        <f t="shared" si="6558"/>
        <v>3000</v>
      </c>
      <c r="BX2487" s="14">
        <v>1000</v>
      </c>
      <c r="BY2487" s="14">
        <v>1000</v>
      </c>
      <c r="BZ2487" s="14">
        <v>1000</v>
      </c>
      <c r="CA2487" s="14">
        <f t="shared" si="6617"/>
        <v>9000</v>
      </c>
      <c r="CB2487" s="122">
        <f t="shared" si="6628"/>
        <v>75</v>
      </c>
    </row>
    <row r="2488" spans="1:80" x14ac:dyDescent="0.25">
      <c r="A2488" s="4" t="s">
        <v>928</v>
      </c>
      <c r="B2488" s="4" t="s">
        <v>88</v>
      </c>
      <c r="C2488" s="4" t="s">
        <v>1235</v>
      </c>
      <c r="D2488" s="79" t="s">
        <v>1236</v>
      </c>
      <c r="E2488" s="89">
        <v>6138</v>
      </c>
      <c r="F2488" s="79"/>
      <c r="G2488" s="75" t="s">
        <v>1906</v>
      </c>
      <c r="H2488" s="13" t="s">
        <v>205</v>
      </c>
      <c r="I2488" s="14">
        <v>4000</v>
      </c>
      <c r="J2488" s="14">
        <f t="shared" si="6616"/>
        <v>0</v>
      </c>
      <c r="K2488" s="14">
        <v>0</v>
      </c>
      <c r="L2488" s="14">
        <f t="shared" si="6619"/>
        <v>0</v>
      </c>
      <c r="M2488" s="14">
        <v>0</v>
      </c>
      <c r="N2488" s="14">
        <v>0</v>
      </c>
      <c r="O2488" s="14">
        <v>0</v>
      </c>
      <c r="P2488" s="14">
        <v>0</v>
      </c>
      <c r="Q2488" s="14">
        <v>0</v>
      </c>
      <c r="R2488" s="14">
        <v>0</v>
      </c>
      <c r="S2488" s="14"/>
      <c r="T2488" s="14"/>
      <c r="U2488" s="14"/>
      <c r="V2488" s="14"/>
      <c r="W2488" s="14"/>
      <c r="X2488" s="14">
        <f t="shared" si="6613"/>
        <v>0</v>
      </c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>
        <v>0</v>
      </c>
      <c r="AI2488" s="14">
        <v>0</v>
      </c>
      <c r="AJ2488" s="14">
        <v>0</v>
      </c>
      <c r="AK2488" s="14"/>
      <c r="AL2488" s="14"/>
      <c r="AM2488" s="14"/>
      <c r="AN2488" s="14"/>
      <c r="AO2488" s="14"/>
      <c r="AP2488" s="14">
        <f t="shared" si="6614"/>
        <v>0</v>
      </c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>
        <v>0</v>
      </c>
      <c r="BA2488" s="14">
        <v>0</v>
      </c>
      <c r="BB2488" s="14">
        <v>0</v>
      </c>
      <c r="BC2488" s="14"/>
      <c r="BD2488" s="14"/>
      <c r="BE2488" s="14"/>
      <c r="BF2488" s="14"/>
      <c r="BG2488" s="14"/>
      <c r="BH2488" s="14">
        <f t="shared" si="6615"/>
        <v>0</v>
      </c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>
        <v>0</v>
      </c>
      <c r="BS2488" s="14">
        <v>0</v>
      </c>
      <c r="BT2488" s="14">
        <v>0</v>
      </c>
      <c r="BU2488" s="14">
        <v>0</v>
      </c>
      <c r="BV2488" s="14">
        <v>0</v>
      </c>
      <c r="BW2488" s="14">
        <f t="shared" si="6558"/>
        <v>0</v>
      </c>
      <c r="BX2488" s="14"/>
      <c r="BY2488" s="14"/>
      <c r="BZ2488" s="14"/>
      <c r="CA2488" s="14">
        <f t="shared" si="6617"/>
        <v>0</v>
      </c>
      <c r="CB2488" s="122" t="str">
        <f t="shared" si="6628"/>
        <v>-</v>
      </c>
    </row>
    <row r="2489" spans="1:80" x14ac:dyDescent="0.25">
      <c r="A2489" s="1" t="s">
        <v>928</v>
      </c>
      <c r="B2489" s="1" t="s">
        <v>88</v>
      </c>
      <c r="C2489" s="1" t="s">
        <v>1235</v>
      </c>
      <c r="D2489" s="82" t="s">
        <v>1236</v>
      </c>
      <c r="E2489" s="82" t="s">
        <v>50</v>
      </c>
      <c r="F2489" s="79" t="s">
        <v>1</v>
      </c>
      <c r="G2489" s="13" t="s">
        <v>1</v>
      </c>
      <c r="H2489" s="2" t="s">
        <v>51</v>
      </c>
      <c r="I2489" s="12">
        <f>SUM(I2490:I2492)</f>
        <v>43250</v>
      </c>
      <c r="J2489" s="12">
        <f t="shared" si="6616"/>
        <v>44330</v>
      </c>
      <c r="K2489" s="12">
        <f t="shared" ref="K2489" si="6657">SUM(K2490:K2492)</f>
        <v>39830</v>
      </c>
      <c r="L2489" s="12">
        <f t="shared" si="6619"/>
        <v>4500</v>
      </c>
      <c r="M2489" s="12">
        <f t="shared" ref="M2489:Q2489" si="6658">SUM(M2490:M2492)</f>
        <v>3000</v>
      </c>
      <c r="N2489" s="12">
        <f t="shared" si="6658"/>
        <v>0</v>
      </c>
      <c r="O2489" s="12">
        <f t="shared" si="6658"/>
        <v>1500</v>
      </c>
      <c r="P2489" s="12">
        <f t="shared" si="6658"/>
        <v>0</v>
      </c>
      <c r="Q2489" s="12">
        <f t="shared" si="6658"/>
        <v>0</v>
      </c>
      <c r="R2489" s="12">
        <f t="shared" ref="R2489:AG2489" si="6659">SUM(R2490:R2492)</f>
        <v>3000</v>
      </c>
      <c r="S2489" s="12">
        <f t="shared" si="6659"/>
        <v>0</v>
      </c>
      <c r="T2489" s="12">
        <f t="shared" si="6659"/>
        <v>0</v>
      </c>
      <c r="U2489" s="12">
        <f t="shared" si="6659"/>
        <v>0</v>
      </c>
      <c r="V2489" s="12">
        <f t="shared" si="6659"/>
        <v>0</v>
      </c>
      <c r="W2489" s="12">
        <f t="shared" si="6659"/>
        <v>0</v>
      </c>
      <c r="X2489" s="12">
        <f t="shared" si="6659"/>
        <v>3000</v>
      </c>
      <c r="Y2489" s="12">
        <f t="shared" si="6659"/>
        <v>0</v>
      </c>
      <c r="Z2489" s="12">
        <f t="shared" si="6659"/>
        <v>0</v>
      </c>
      <c r="AA2489" s="12">
        <f t="shared" si="6659"/>
        <v>0</v>
      </c>
      <c r="AB2489" s="12">
        <f t="shared" si="6659"/>
        <v>0</v>
      </c>
      <c r="AC2489" s="12">
        <f t="shared" si="6659"/>
        <v>0</v>
      </c>
      <c r="AD2489" s="12">
        <f t="shared" si="6659"/>
        <v>0</v>
      </c>
      <c r="AE2489" s="12">
        <f t="shared" si="6659"/>
        <v>0</v>
      </c>
      <c r="AF2489" s="12">
        <f t="shared" si="6659"/>
        <v>0</v>
      </c>
      <c r="AG2489" s="12">
        <f t="shared" si="6659"/>
        <v>0</v>
      </c>
      <c r="AH2489" s="12">
        <v>0</v>
      </c>
      <c r="AI2489" s="12">
        <v>3000</v>
      </c>
      <c r="AJ2489" s="12">
        <f t="shared" ref="AJ2489:AY2489" si="6660">SUM(AJ2490:AJ2492)</f>
        <v>0</v>
      </c>
      <c r="AK2489" s="12">
        <f t="shared" si="6660"/>
        <v>0</v>
      </c>
      <c r="AL2489" s="12">
        <f t="shared" si="6660"/>
        <v>0</v>
      </c>
      <c r="AM2489" s="12">
        <f t="shared" si="6660"/>
        <v>0</v>
      </c>
      <c r="AN2489" s="12">
        <f t="shared" si="6660"/>
        <v>0</v>
      </c>
      <c r="AO2489" s="12">
        <f t="shared" si="6660"/>
        <v>0</v>
      </c>
      <c r="AP2489" s="12">
        <f t="shared" si="6660"/>
        <v>0</v>
      </c>
      <c r="AQ2489" s="12">
        <f t="shared" si="6660"/>
        <v>0</v>
      </c>
      <c r="AR2489" s="12">
        <f t="shared" si="6660"/>
        <v>0</v>
      </c>
      <c r="AS2489" s="12">
        <f t="shared" si="6660"/>
        <v>0</v>
      </c>
      <c r="AT2489" s="12">
        <f t="shared" si="6660"/>
        <v>0</v>
      </c>
      <c r="AU2489" s="12">
        <f t="shared" si="6660"/>
        <v>0</v>
      </c>
      <c r="AV2489" s="12">
        <f t="shared" si="6660"/>
        <v>0</v>
      </c>
      <c r="AW2489" s="12">
        <f t="shared" si="6660"/>
        <v>0</v>
      </c>
      <c r="AX2489" s="12">
        <f t="shared" si="6660"/>
        <v>0</v>
      </c>
      <c r="AY2489" s="12">
        <f t="shared" si="6660"/>
        <v>0</v>
      </c>
      <c r="AZ2489" s="12">
        <v>0</v>
      </c>
      <c r="BA2489" s="12">
        <v>0</v>
      </c>
      <c r="BB2489" s="12">
        <f t="shared" ref="BB2489:BQ2489" si="6661">SUM(BB2490:BB2492)</f>
        <v>1500</v>
      </c>
      <c r="BC2489" s="12">
        <f t="shared" si="6661"/>
        <v>0</v>
      </c>
      <c r="BD2489" s="12">
        <f t="shared" si="6661"/>
        <v>0</v>
      </c>
      <c r="BE2489" s="12">
        <f t="shared" si="6661"/>
        <v>1876</v>
      </c>
      <c r="BF2489" s="12">
        <f t="shared" si="6661"/>
        <v>0</v>
      </c>
      <c r="BG2489" s="12">
        <f t="shared" si="6661"/>
        <v>0</v>
      </c>
      <c r="BH2489" s="12">
        <f t="shared" si="6661"/>
        <v>3376</v>
      </c>
      <c r="BI2489" s="12">
        <f t="shared" si="6661"/>
        <v>0</v>
      </c>
      <c r="BJ2489" s="12">
        <f t="shared" si="6661"/>
        <v>0</v>
      </c>
      <c r="BK2489" s="12">
        <f t="shared" si="6661"/>
        <v>0</v>
      </c>
      <c r="BL2489" s="12">
        <f t="shared" si="6661"/>
        <v>0</v>
      </c>
      <c r="BM2489" s="12">
        <f t="shared" si="6661"/>
        <v>1876</v>
      </c>
      <c r="BN2489" s="12">
        <f t="shared" si="6661"/>
        <v>0</v>
      </c>
      <c r="BO2489" s="12">
        <f t="shared" si="6661"/>
        <v>0</v>
      </c>
      <c r="BP2489" s="12">
        <f t="shared" si="6661"/>
        <v>0</v>
      </c>
      <c r="BQ2489" s="12">
        <f t="shared" si="6661"/>
        <v>1475</v>
      </c>
      <c r="BR2489" s="12">
        <v>3351</v>
      </c>
      <c r="BS2489" s="12">
        <v>25</v>
      </c>
      <c r="BT2489" s="12">
        <f t="shared" ref="BT2489:BZ2489" si="6662">SUM(BT2490:BT2492)</f>
        <v>44659</v>
      </c>
      <c r="BU2489" s="12">
        <f t="shared" si="6662"/>
        <v>40159</v>
      </c>
      <c r="BV2489" s="12">
        <f t="shared" si="6662"/>
        <v>17376</v>
      </c>
      <c r="BW2489" s="12">
        <f t="shared" si="6662"/>
        <v>8048</v>
      </c>
      <c r="BX2489" s="12">
        <f t="shared" si="6662"/>
        <v>2896</v>
      </c>
      <c r="BY2489" s="12">
        <f t="shared" si="6662"/>
        <v>2576</v>
      </c>
      <c r="BZ2489" s="12">
        <f t="shared" si="6662"/>
        <v>2576</v>
      </c>
      <c r="CA2489" s="12">
        <f t="shared" si="6617"/>
        <v>25424</v>
      </c>
      <c r="CB2489" s="124">
        <f t="shared" si="6628"/>
        <v>63.308349311486843</v>
      </c>
    </row>
    <row r="2490" spans="1:80" x14ac:dyDescent="0.25">
      <c r="A2490" s="4" t="s">
        <v>928</v>
      </c>
      <c r="B2490" s="4" t="s">
        <v>88</v>
      </c>
      <c r="C2490" s="4" t="s">
        <v>1235</v>
      </c>
      <c r="D2490" s="79" t="s">
        <v>1236</v>
      </c>
      <c r="E2490" s="89">
        <v>6139</v>
      </c>
      <c r="F2490" s="79"/>
      <c r="G2490" s="75" t="s">
        <v>1906</v>
      </c>
      <c r="H2490" s="13" t="s">
        <v>51</v>
      </c>
      <c r="I2490" s="14">
        <v>32250</v>
      </c>
      <c r="J2490" s="14">
        <f t="shared" si="6616"/>
        <v>32250</v>
      </c>
      <c r="K2490" s="14">
        <v>27750</v>
      </c>
      <c r="L2490" s="14">
        <f t="shared" si="6619"/>
        <v>4500</v>
      </c>
      <c r="M2490" s="14">
        <v>3000</v>
      </c>
      <c r="N2490" s="14">
        <v>0</v>
      </c>
      <c r="O2490" s="14">
        <v>1500</v>
      </c>
      <c r="P2490" s="14">
        <v>0</v>
      </c>
      <c r="Q2490" s="14">
        <v>0</v>
      </c>
      <c r="R2490" s="14">
        <v>3000</v>
      </c>
      <c r="S2490" s="14"/>
      <c r="T2490" s="14"/>
      <c r="U2490" s="14"/>
      <c r="V2490" s="14"/>
      <c r="W2490" s="14"/>
      <c r="X2490" s="14">
        <f t="shared" si="6613"/>
        <v>3000</v>
      </c>
      <c r="Y2490" s="14"/>
      <c r="Z2490" s="14"/>
      <c r="AA2490" s="14"/>
      <c r="AB2490" s="14"/>
      <c r="AC2490" s="14"/>
      <c r="AD2490" s="14"/>
      <c r="AE2490" s="14"/>
      <c r="AF2490" s="14"/>
      <c r="AG2490" s="14"/>
      <c r="AH2490" s="14">
        <v>0</v>
      </c>
      <c r="AI2490" s="14">
        <v>3000</v>
      </c>
      <c r="AJ2490" s="14">
        <v>0</v>
      </c>
      <c r="AK2490" s="14"/>
      <c r="AL2490" s="14"/>
      <c r="AM2490" s="14"/>
      <c r="AN2490" s="14"/>
      <c r="AO2490" s="14"/>
      <c r="AP2490" s="14">
        <f t="shared" si="6614"/>
        <v>0</v>
      </c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>
        <v>0</v>
      </c>
      <c r="BA2490" s="14">
        <v>0</v>
      </c>
      <c r="BB2490" s="14">
        <v>1500</v>
      </c>
      <c r="BC2490" s="14"/>
      <c r="BD2490" s="14"/>
      <c r="BE2490" s="14">
        <v>1876</v>
      </c>
      <c r="BF2490" s="14"/>
      <c r="BG2490" s="14"/>
      <c r="BH2490" s="14">
        <f t="shared" si="6615"/>
        <v>3376</v>
      </c>
      <c r="BI2490" s="14"/>
      <c r="BJ2490" s="14"/>
      <c r="BK2490" s="14"/>
      <c r="BL2490" s="14"/>
      <c r="BM2490" s="14">
        <v>1876</v>
      </c>
      <c r="BN2490" s="14"/>
      <c r="BO2490" s="14"/>
      <c r="BP2490" s="14"/>
      <c r="BQ2490" s="14">
        <v>1475</v>
      </c>
      <c r="BR2490" s="14">
        <v>3351</v>
      </c>
      <c r="BS2490" s="14">
        <v>25</v>
      </c>
      <c r="BT2490" s="14">
        <v>32250</v>
      </c>
      <c r="BU2490" s="14">
        <v>27750</v>
      </c>
      <c r="BV2490" s="14">
        <v>13920</v>
      </c>
      <c r="BW2490" s="14">
        <f t="shared" si="6558"/>
        <v>6320</v>
      </c>
      <c r="BX2490" s="14">
        <v>2320</v>
      </c>
      <c r="BY2490" s="14">
        <v>2000</v>
      </c>
      <c r="BZ2490" s="14">
        <v>2000</v>
      </c>
      <c r="CA2490" s="14">
        <f t="shared" si="6617"/>
        <v>20240</v>
      </c>
      <c r="CB2490" s="122">
        <f t="shared" si="6628"/>
        <v>72.936936936936931</v>
      </c>
    </row>
    <row r="2491" spans="1:80" ht="22.5" x14ac:dyDescent="0.25">
      <c r="A2491" s="4" t="s">
        <v>928</v>
      </c>
      <c r="B2491" s="4" t="s">
        <v>88</v>
      </c>
      <c r="C2491" s="4" t="s">
        <v>1235</v>
      </c>
      <c r="D2491" s="79" t="s">
        <v>1236</v>
      </c>
      <c r="E2491" s="89">
        <v>6139</v>
      </c>
      <c r="F2491" s="79" t="s">
        <v>1243</v>
      </c>
      <c r="G2491" s="75" t="s">
        <v>1906</v>
      </c>
      <c r="H2491" s="13" t="s">
        <v>59</v>
      </c>
      <c r="I2491" s="14">
        <v>5500</v>
      </c>
      <c r="J2491" s="14">
        <f t="shared" si="6616"/>
        <v>6580</v>
      </c>
      <c r="K2491" s="14">
        <v>6580</v>
      </c>
      <c r="L2491" s="14">
        <f t="shared" si="6619"/>
        <v>0</v>
      </c>
      <c r="M2491" s="14">
        <v>0</v>
      </c>
      <c r="N2491" s="14">
        <v>0</v>
      </c>
      <c r="O2491" s="14">
        <v>0</v>
      </c>
      <c r="P2491" s="14">
        <v>0</v>
      </c>
      <c r="Q2491" s="14">
        <v>0</v>
      </c>
      <c r="R2491" s="14">
        <v>0</v>
      </c>
      <c r="S2491" s="14"/>
      <c r="T2491" s="14"/>
      <c r="U2491" s="14"/>
      <c r="V2491" s="14"/>
      <c r="W2491" s="14"/>
      <c r="X2491" s="14">
        <f t="shared" si="6613"/>
        <v>0</v>
      </c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>
        <v>0</v>
      </c>
      <c r="AI2491" s="14">
        <v>0</v>
      </c>
      <c r="AJ2491" s="14">
        <v>0</v>
      </c>
      <c r="AK2491" s="14"/>
      <c r="AL2491" s="14"/>
      <c r="AM2491" s="14"/>
      <c r="AN2491" s="14"/>
      <c r="AO2491" s="14"/>
      <c r="AP2491" s="14">
        <f t="shared" si="6614"/>
        <v>0</v>
      </c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>
        <v>0</v>
      </c>
      <c r="BA2491" s="14">
        <v>0</v>
      </c>
      <c r="BB2491" s="14">
        <v>0</v>
      </c>
      <c r="BC2491" s="14"/>
      <c r="BD2491" s="14"/>
      <c r="BE2491" s="14"/>
      <c r="BF2491" s="14"/>
      <c r="BG2491" s="14"/>
      <c r="BH2491" s="14">
        <f t="shared" si="6615"/>
        <v>0</v>
      </c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>
        <v>0</v>
      </c>
      <c r="BS2491" s="14">
        <v>0</v>
      </c>
      <c r="BT2491" s="14">
        <v>6909</v>
      </c>
      <c r="BU2491" s="14">
        <v>6909</v>
      </c>
      <c r="BV2491" s="14">
        <v>3456</v>
      </c>
      <c r="BW2491" s="14">
        <f t="shared" si="6558"/>
        <v>1728</v>
      </c>
      <c r="BX2491" s="14">
        <v>576</v>
      </c>
      <c r="BY2491" s="14">
        <v>576</v>
      </c>
      <c r="BZ2491" s="14">
        <v>576</v>
      </c>
      <c r="CA2491" s="14">
        <f t="shared" si="6617"/>
        <v>5184</v>
      </c>
      <c r="CB2491" s="122">
        <f t="shared" si="6628"/>
        <v>75.032566217976552</v>
      </c>
    </row>
    <row r="2492" spans="1:80" ht="22.5" x14ac:dyDescent="0.25">
      <c r="A2492" s="4" t="s">
        <v>928</v>
      </c>
      <c r="B2492" s="4" t="s">
        <v>88</v>
      </c>
      <c r="C2492" s="4" t="s">
        <v>1235</v>
      </c>
      <c r="D2492" s="79" t="s">
        <v>1236</v>
      </c>
      <c r="E2492" s="89">
        <v>6139</v>
      </c>
      <c r="F2492" s="79" t="s">
        <v>1244</v>
      </c>
      <c r="G2492" s="75" t="s">
        <v>1906</v>
      </c>
      <c r="H2492" s="13" t="s">
        <v>65</v>
      </c>
      <c r="I2492" s="14">
        <v>5500</v>
      </c>
      <c r="J2492" s="14">
        <f t="shared" si="6616"/>
        <v>5500</v>
      </c>
      <c r="K2492" s="14">
        <v>5500</v>
      </c>
      <c r="L2492" s="14">
        <f t="shared" si="6619"/>
        <v>0</v>
      </c>
      <c r="M2492" s="14">
        <v>0</v>
      </c>
      <c r="N2492" s="14">
        <v>0</v>
      </c>
      <c r="O2492" s="14">
        <v>0</v>
      </c>
      <c r="P2492" s="14">
        <v>0</v>
      </c>
      <c r="Q2492" s="14">
        <v>0</v>
      </c>
      <c r="R2492" s="14">
        <v>0</v>
      </c>
      <c r="S2492" s="14"/>
      <c r="T2492" s="14"/>
      <c r="U2492" s="14"/>
      <c r="V2492" s="14"/>
      <c r="W2492" s="14"/>
      <c r="X2492" s="14">
        <f t="shared" si="6613"/>
        <v>0</v>
      </c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>
        <v>0</v>
      </c>
      <c r="AI2492" s="14">
        <v>0</v>
      </c>
      <c r="AJ2492" s="14">
        <v>0</v>
      </c>
      <c r="AK2492" s="14"/>
      <c r="AL2492" s="14"/>
      <c r="AM2492" s="14"/>
      <c r="AN2492" s="14"/>
      <c r="AO2492" s="14"/>
      <c r="AP2492" s="14">
        <f t="shared" si="6614"/>
        <v>0</v>
      </c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>
        <v>0</v>
      </c>
      <c r="BA2492" s="14">
        <v>0</v>
      </c>
      <c r="BB2492" s="14">
        <v>0</v>
      </c>
      <c r="BC2492" s="14"/>
      <c r="BD2492" s="14"/>
      <c r="BE2492" s="14"/>
      <c r="BF2492" s="14"/>
      <c r="BG2492" s="14"/>
      <c r="BH2492" s="14">
        <f t="shared" si="6615"/>
        <v>0</v>
      </c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>
        <v>0</v>
      </c>
      <c r="BS2492" s="14">
        <v>0</v>
      </c>
      <c r="BT2492" s="14">
        <v>5500</v>
      </c>
      <c r="BU2492" s="14">
        <v>5500</v>
      </c>
      <c r="BV2492" s="14">
        <v>0</v>
      </c>
      <c r="BW2492" s="14">
        <f t="shared" si="6558"/>
        <v>0</v>
      </c>
      <c r="BX2492" s="14"/>
      <c r="BY2492" s="14"/>
      <c r="BZ2492" s="14"/>
      <c r="CA2492" s="14">
        <f t="shared" si="6617"/>
        <v>0</v>
      </c>
      <c r="CB2492" s="122">
        <f t="shared" si="6628"/>
        <v>0</v>
      </c>
    </row>
    <row r="2493" spans="1:80" ht="22.5" x14ac:dyDescent="0.25">
      <c r="A2493" s="1" t="s">
        <v>1</v>
      </c>
      <c r="B2493" s="1" t="s">
        <v>1</v>
      </c>
      <c r="C2493" s="1" t="s">
        <v>1</v>
      </c>
      <c r="D2493" s="78" t="s">
        <v>1</v>
      </c>
      <c r="E2493" s="78" t="s">
        <v>1</v>
      </c>
      <c r="F2493" s="78" t="s">
        <v>1</v>
      </c>
      <c r="G2493" s="2" t="s">
        <v>1</v>
      </c>
      <c r="H2493" s="10" t="s">
        <v>77</v>
      </c>
      <c r="I2493" s="11">
        <f>SUM(I2494)</f>
        <v>45320</v>
      </c>
      <c r="J2493" s="11">
        <f t="shared" si="6616"/>
        <v>42320</v>
      </c>
      <c r="K2493" s="11">
        <f t="shared" ref="K2493:Q2493" si="6663">SUM(K2494)</f>
        <v>27000</v>
      </c>
      <c r="L2493" s="11">
        <f t="shared" si="6619"/>
        <v>15320</v>
      </c>
      <c r="M2493" s="11">
        <f t="shared" si="6663"/>
        <v>9320</v>
      </c>
      <c r="N2493" s="11">
        <f t="shared" si="6663"/>
        <v>6000</v>
      </c>
      <c r="O2493" s="11">
        <f t="shared" si="6663"/>
        <v>0</v>
      </c>
      <c r="P2493" s="11">
        <f t="shared" si="6663"/>
        <v>0</v>
      </c>
      <c r="Q2493" s="11">
        <f t="shared" si="6663"/>
        <v>0</v>
      </c>
      <c r="R2493" s="11">
        <f t="shared" ref="R2493:AG2493" si="6664">SUM(R2494)</f>
        <v>9320</v>
      </c>
      <c r="S2493" s="11">
        <f t="shared" si="6664"/>
        <v>0</v>
      </c>
      <c r="T2493" s="11">
        <f t="shared" si="6664"/>
        <v>0</v>
      </c>
      <c r="U2493" s="11">
        <f t="shared" si="6664"/>
        <v>0</v>
      </c>
      <c r="V2493" s="11">
        <f t="shared" si="6664"/>
        <v>0</v>
      </c>
      <c r="W2493" s="11">
        <f t="shared" si="6664"/>
        <v>0</v>
      </c>
      <c r="X2493" s="11">
        <f t="shared" si="6664"/>
        <v>9320</v>
      </c>
      <c r="Y2493" s="11">
        <f t="shared" si="6664"/>
        <v>0</v>
      </c>
      <c r="Z2493" s="11">
        <f t="shared" si="6664"/>
        <v>0</v>
      </c>
      <c r="AA2493" s="11">
        <f t="shared" si="6664"/>
        <v>4942</v>
      </c>
      <c r="AB2493" s="11">
        <f t="shared" si="6664"/>
        <v>0</v>
      </c>
      <c r="AC2493" s="11">
        <f t="shared" si="6664"/>
        <v>0</v>
      </c>
      <c r="AD2493" s="11">
        <f t="shared" si="6664"/>
        <v>0</v>
      </c>
      <c r="AE2493" s="11">
        <f t="shared" si="6664"/>
        <v>0</v>
      </c>
      <c r="AF2493" s="11">
        <f t="shared" si="6664"/>
        <v>0</v>
      </c>
      <c r="AG2493" s="11">
        <f t="shared" si="6664"/>
        <v>4378</v>
      </c>
      <c r="AH2493" s="11">
        <v>9320</v>
      </c>
      <c r="AI2493" s="11">
        <v>0</v>
      </c>
      <c r="AJ2493" s="11">
        <f t="shared" ref="AJ2493:AY2493" si="6665">SUM(AJ2494)</f>
        <v>6000</v>
      </c>
      <c r="AK2493" s="11">
        <f t="shared" si="6665"/>
        <v>1000</v>
      </c>
      <c r="AL2493" s="11">
        <f t="shared" si="6665"/>
        <v>0</v>
      </c>
      <c r="AM2493" s="11">
        <f t="shared" si="6665"/>
        <v>0</v>
      </c>
      <c r="AN2493" s="11">
        <f t="shared" si="6665"/>
        <v>0</v>
      </c>
      <c r="AO2493" s="11">
        <f t="shared" si="6665"/>
        <v>0</v>
      </c>
      <c r="AP2493" s="11">
        <f t="shared" si="6665"/>
        <v>7000</v>
      </c>
      <c r="AQ2493" s="11">
        <f t="shared" si="6665"/>
        <v>0</v>
      </c>
      <c r="AR2493" s="11">
        <f t="shared" si="6665"/>
        <v>0</v>
      </c>
      <c r="AS2493" s="11">
        <f t="shared" si="6665"/>
        <v>1000</v>
      </c>
      <c r="AT2493" s="11">
        <f t="shared" si="6665"/>
        <v>0</v>
      </c>
      <c r="AU2493" s="11">
        <f t="shared" si="6665"/>
        <v>0</v>
      </c>
      <c r="AV2493" s="11">
        <f t="shared" si="6665"/>
        <v>0</v>
      </c>
      <c r="AW2493" s="11">
        <f t="shared" si="6665"/>
        <v>0</v>
      </c>
      <c r="AX2493" s="11">
        <f t="shared" si="6665"/>
        <v>0</v>
      </c>
      <c r="AY2493" s="11">
        <f t="shared" si="6665"/>
        <v>0</v>
      </c>
      <c r="AZ2493" s="11">
        <v>1000</v>
      </c>
      <c r="BA2493" s="11">
        <v>6000</v>
      </c>
      <c r="BB2493" s="11">
        <f t="shared" ref="BB2493:BQ2493" si="6666">SUM(BB2494)</f>
        <v>0</v>
      </c>
      <c r="BC2493" s="11">
        <f t="shared" si="6666"/>
        <v>0</v>
      </c>
      <c r="BD2493" s="11">
        <f t="shared" si="6666"/>
        <v>0</v>
      </c>
      <c r="BE2493" s="11">
        <f t="shared" si="6666"/>
        <v>1000</v>
      </c>
      <c r="BF2493" s="11">
        <f t="shared" si="6666"/>
        <v>0</v>
      </c>
      <c r="BG2493" s="11">
        <f t="shared" si="6666"/>
        <v>0</v>
      </c>
      <c r="BH2493" s="11">
        <f t="shared" si="6666"/>
        <v>1000</v>
      </c>
      <c r="BI2493" s="11">
        <f t="shared" si="6666"/>
        <v>0</v>
      </c>
      <c r="BJ2493" s="11">
        <f t="shared" si="6666"/>
        <v>0</v>
      </c>
      <c r="BK2493" s="11">
        <f t="shared" si="6666"/>
        <v>0</v>
      </c>
      <c r="BL2493" s="11">
        <f t="shared" si="6666"/>
        <v>0</v>
      </c>
      <c r="BM2493" s="11">
        <f t="shared" si="6666"/>
        <v>1000</v>
      </c>
      <c r="BN2493" s="11">
        <f t="shared" si="6666"/>
        <v>0</v>
      </c>
      <c r="BO2493" s="11">
        <f t="shared" si="6666"/>
        <v>0</v>
      </c>
      <c r="BP2493" s="11">
        <f t="shared" si="6666"/>
        <v>0</v>
      </c>
      <c r="BQ2493" s="11">
        <f t="shared" si="6666"/>
        <v>0</v>
      </c>
      <c r="BR2493" s="11">
        <v>1000</v>
      </c>
      <c r="BS2493" s="11">
        <v>0</v>
      </c>
      <c r="BT2493" s="11">
        <f t="shared" ref="BT2493:BZ2493" si="6667">SUM(BT2494)</f>
        <v>89320</v>
      </c>
      <c r="BU2493" s="11">
        <f t="shared" si="6667"/>
        <v>74000</v>
      </c>
      <c r="BV2493" s="11">
        <f t="shared" si="6667"/>
        <v>12000</v>
      </c>
      <c r="BW2493" s="11">
        <f t="shared" si="6667"/>
        <v>39000</v>
      </c>
      <c r="BX2493" s="11">
        <f t="shared" si="6667"/>
        <v>25500</v>
      </c>
      <c r="BY2493" s="11">
        <f t="shared" si="6667"/>
        <v>13500</v>
      </c>
      <c r="BZ2493" s="11">
        <f t="shared" si="6667"/>
        <v>0</v>
      </c>
      <c r="CA2493" s="11">
        <f t="shared" si="6617"/>
        <v>51000</v>
      </c>
      <c r="CB2493" s="123">
        <f t="shared" si="6628"/>
        <v>68.918918918918919</v>
      </c>
    </row>
    <row r="2494" spans="1:80" x14ac:dyDescent="0.25">
      <c r="A2494" s="4" t="s">
        <v>928</v>
      </c>
      <c r="B2494" s="4" t="s">
        <v>88</v>
      </c>
      <c r="C2494" s="4" t="s">
        <v>1235</v>
      </c>
      <c r="D2494" s="79" t="s">
        <v>1236</v>
      </c>
      <c r="E2494" s="78" t="s">
        <v>78</v>
      </c>
      <c r="F2494" s="78" t="s">
        <v>1</v>
      </c>
      <c r="G2494" s="2" t="s">
        <v>1</v>
      </c>
      <c r="H2494" s="2" t="s">
        <v>79</v>
      </c>
      <c r="I2494" s="12">
        <f>SUM(I2495:I2496)</f>
        <v>45320</v>
      </c>
      <c r="J2494" s="12">
        <f t="shared" si="6616"/>
        <v>42320</v>
      </c>
      <c r="K2494" s="12">
        <f t="shared" ref="K2494" si="6668">SUM(K2495:K2496)</f>
        <v>27000</v>
      </c>
      <c r="L2494" s="12">
        <f t="shared" si="6619"/>
        <v>15320</v>
      </c>
      <c r="M2494" s="12">
        <f t="shared" ref="M2494:Q2494" si="6669">SUM(M2495:M2496)</f>
        <v>9320</v>
      </c>
      <c r="N2494" s="12">
        <f t="shared" si="6669"/>
        <v>6000</v>
      </c>
      <c r="O2494" s="12">
        <f t="shared" si="6669"/>
        <v>0</v>
      </c>
      <c r="P2494" s="12">
        <f t="shared" si="6669"/>
        <v>0</v>
      </c>
      <c r="Q2494" s="12">
        <f t="shared" si="6669"/>
        <v>0</v>
      </c>
      <c r="R2494" s="12">
        <f t="shared" ref="R2494:AG2494" si="6670">SUM(R2495:R2496)</f>
        <v>9320</v>
      </c>
      <c r="S2494" s="12">
        <f t="shared" si="6670"/>
        <v>0</v>
      </c>
      <c r="T2494" s="12">
        <f t="shared" si="6670"/>
        <v>0</v>
      </c>
      <c r="U2494" s="12">
        <f t="shared" si="6670"/>
        <v>0</v>
      </c>
      <c r="V2494" s="12">
        <f t="shared" si="6670"/>
        <v>0</v>
      </c>
      <c r="W2494" s="12">
        <f t="shared" si="6670"/>
        <v>0</v>
      </c>
      <c r="X2494" s="12">
        <f t="shared" ref="X2494" si="6671">SUM(X2495:X2496)</f>
        <v>9320</v>
      </c>
      <c r="Y2494" s="12">
        <f t="shared" si="6670"/>
        <v>0</v>
      </c>
      <c r="Z2494" s="12">
        <f t="shared" si="6670"/>
        <v>0</v>
      </c>
      <c r="AA2494" s="12">
        <f t="shared" si="6670"/>
        <v>4942</v>
      </c>
      <c r="AB2494" s="12">
        <f t="shared" si="6670"/>
        <v>0</v>
      </c>
      <c r="AC2494" s="12">
        <f t="shared" si="6670"/>
        <v>0</v>
      </c>
      <c r="AD2494" s="12">
        <f t="shared" si="6670"/>
        <v>0</v>
      </c>
      <c r="AE2494" s="12">
        <f t="shared" si="6670"/>
        <v>0</v>
      </c>
      <c r="AF2494" s="12">
        <f t="shared" si="6670"/>
        <v>0</v>
      </c>
      <c r="AG2494" s="12">
        <f t="shared" si="6670"/>
        <v>4378</v>
      </c>
      <c r="AH2494" s="12">
        <v>9320</v>
      </c>
      <c r="AI2494" s="12">
        <v>0</v>
      </c>
      <c r="AJ2494" s="12">
        <f t="shared" ref="AJ2494:AY2494" si="6672">SUM(AJ2495:AJ2496)</f>
        <v>6000</v>
      </c>
      <c r="AK2494" s="12">
        <f t="shared" si="6672"/>
        <v>1000</v>
      </c>
      <c r="AL2494" s="12">
        <f t="shared" si="6672"/>
        <v>0</v>
      </c>
      <c r="AM2494" s="12">
        <f t="shared" si="6672"/>
        <v>0</v>
      </c>
      <c r="AN2494" s="12">
        <f t="shared" si="6672"/>
        <v>0</v>
      </c>
      <c r="AO2494" s="12">
        <f t="shared" si="6672"/>
        <v>0</v>
      </c>
      <c r="AP2494" s="12">
        <f t="shared" ref="AP2494" si="6673">SUM(AP2495:AP2496)</f>
        <v>7000</v>
      </c>
      <c r="AQ2494" s="12">
        <f t="shared" si="6672"/>
        <v>0</v>
      </c>
      <c r="AR2494" s="12">
        <f t="shared" si="6672"/>
        <v>0</v>
      </c>
      <c r="AS2494" s="12">
        <f t="shared" si="6672"/>
        <v>1000</v>
      </c>
      <c r="AT2494" s="12">
        <f t="shared" si="6672"/>
        <v>0</v>
      </c>
      <c r="AU2494" s="12">
        <f t="shared" si="6672"/>
        <v>0</v>
      </c>
      <c r="AV2494" s="12">
        <f t="shared" si="6672"/>
        <v>0</v>
      </c>
      <c r="AW2494" s="12">
        <f t="shared" si="6672"/>
        <v>0</v>
      </c>
      <c r="AX2494" s="12">
        <f t="shared" si="6672"/>
        <v>0</v>
      </c>
      <c r="AY2494" s="12">
        <f t="shared" si="6672"/>
        <v>0</v>
      </c>
      <c r="AZ2494" s="12">
        <v>1000</v>
      </c>
      <c r="BA2494" s="12">
        <v>6000</v>
      </c>
      <c r="BB2494" s="12">
        <f t="shared" ref="BB2494:BQ2494" si="6674">SUM(BB2495:BB2496)</f>
        <v>0</v>
      </c>
      <c r="BC2494" s="12">
        <f t="shared" si="6674"/>
        <v>0</v>
      </c>
      <c r="BD2494" s="12">
        <f t="shared" si="6674"/>
        <v>0</v>
      </c>
      <c r="BE2494" s="12">
        <f t="shared" si="6674"/>
        <v>1000</v>
      </c>
      <c r="BF2494" s="12">
        <f t="shared" si="6674"/>
        <v>0</v>
      </c>
      <c r="BG2494" s="12">
        <f t="shared" si="6674"/>
        <v>0</v>
      </c>
      <c r="BH2494" s="12">
        <f t="shared" ref="BH2494" si="6675">SUM(BH2495:BH2496)</f>
        <v>1000</v>
      </c>
      <c r="BI2494" s="12">
        <f t="shared" si="6674"/>
        <v>0</v>
      </c>
      <c r="BJ2494" s="12">
        <f t="shared" si="6674"/>
        <v>0</v>
      </c>
      <c r="BK2494" s="12">
        <f t="shared" si="6674"/>
        <v>0</v>
      </c>
      <c r="BL2494" s="12">
        <f t="shared" si="6674"/>
        <v>0</v>
      </c>
      <c r="BM2494" s="12">
        <f t="shared" si="6674"/>
        <v>1000</v>
      </c>
      <c r="BN2494" s="12">
        <f t="shared" si="6674"/>
        <v>0</v>
      </c>
      <c r="BO2494" s="12">
        <f t="shared" si="6674"/>
        <v>0</v>
      </c>
      <c r="BP2494" s="12">
        <f t="shared" si="6674"/>
        <v>0</v>
      </c>
      <c r="BQ2494" s="12">
        <f t="shared" si="6674"/>
        <v>0</v>
      </c>
      <c r="BR2494" s="12">
        <v>1000</v>
      </c>
      <c r="BS2494" s="12">
        <v>0</v>
      </c>
      <c r="BT2494" s="12">
        <f t="shared" ref="BT2494:BZ2494" si="6676">SUM(BT2495:BT2496)</f>
        <v>89320</v>
      </c>
      <c r="BU2494" s="12">
        <f t="shared" si="6676"/>
        <v>74000</v>
      </c>
      <c r="BV2494" s="12">
        <f t="shared" si="6676"/>
        <v>12000</v>
      </c>
      <c r="BW2494" s="12">
        <f t="shared" si="6676"/>
        <v>39000</v>
      </c>
      <c r="BX2494" s="12">
        <f t="shared" si="6676"/>
        <v>25500</v>
      </c>
      <c r="BY2494" s="12">
        <f t="shared" si="6676"/>
        <v>13500</v>
      </c>
      <c r="BZ2494" s="12">
        <f t="shared" si="6676"/>
        <v>0</v>
      </c>
      <c r="CA2494" s="12">
        <f t="shared" si="6617"/>
        <v>51000</v>
      </c>
      <c r="CB2494" s="124">
        <f t="shared" si="6628"/>
        <v>68.918918918918919</v>
      </c>
    </row>
    <row r="2495" spans="1:80" x14ac:dyDescent="0.25">
      <c r="A2495" s="4" t="s">
        <v>928</v>
      </c>
      <c r="B2495" s="4" t="s">
        <v>88</v>
      </c>
      <c r="C2495" s="4" t="s">
        <v>1235</v>
      </c>
      <c r="D2495" s="79" t="s">
        <v>1236</v>
      </c>
      <c r="E2495" s="89">
        <v>8213</v>
      </c>
      <c r="F2495" s="79"/>
      <c r="G2495" s="75" t="s">
        <v>1906</v>
      </c>
      <c r="H2495" s="13" t="s">
        <v>81</v>
      </c>
      <c r="I2495" s="14">
        <v>35320</v>
      </c>
      <c r="J2495" s="14">
        <f t="shared" si="6616"/>
        <v>32320</v>
      </c>
      <c r="K2495" s="14">
        <v>17000</v>
      </c>
      <c r="L2495" s="14">
        <f t="shared" si="6619"/>
        <v>15320</v>
      </c>
      <c r="M2495" s="14">
        <v>9320</v>
      </c>
      <c r="N2495" s="14">
        <v>6000</v>
      </c>
      <c r="O2495" s="14">
        <v>0</v>
      </c>
      <c r="P2495" s="14">
        <v>0</v>
      </c>
      <c r="Q2495" s="14">
        <v>0</v>
      </c>
      <c r="R2495" s="14">
        <v>9320</v>
      </c>
      <c r="S2495" s="14"/>
      <c r="T2495" s="14"/>
      <c r="U2495" s="14"/>
      <c r="V2495" s="14"/>
      <c r="W2495" s="14"/>
      <c r="X2495" s="14">
        <f t="shared" si="6613"/>
        <v>9320</v>
      </c>
      <c r="Y2495" s="14"/>
      <c r="Z2495" s="14"/>
      <c r="AA2495" s="14">
        <v>4942</v>
      </c>
      <c r="AB2495" s="14"/>
      <c r="AC2495" s="14"/>
      <c r="AD2495" s="14"/>
      <c r="AE2495" s="14"/>
      <c r="AF2495" s="14"/>
      <c r="AG2495" s="14">
        <v>4378</v>
      </c>
      <c r="AH2495" s="14">
        <v>9320</v>
      </c>
      <c r="AI2495" s="14">
        <v>0</v>
      </c>
      <c r="AJ2495" s="14">
        <v>6000</v>
      </c>
      <c r="AK2495" s="14">
        <v>1000</v>
      </c>
      <c r="AL2495" s="14"/>
      <c r="AM2495" s="14"/>
      <c r="AN2495" s="14"/>
      <c r="AO2495" s="14"/>
      <c r="AP2495" s="14">
        <f t="shared" si="6614"/>
        <v>7000</v>
      </c>
      <c r="AQ2495" s="14"/>
      <c r="AR2495" s="14"/>
      <c r="AS2495" s="14">
        <v>1000</v>
      </c>
      <c r="AT2495" s="14"/>
      <c r="AU2495" s="14"/>
      <c r="AV2495" s="14"/>
      <c r="AW2495" s="14"/>
      <c r="AX2495" s="14"/>
      <c r="AY2495" s="14"/>
      <c r="AZ2495" s="14">
        <v>1000</v>
      </c>
      <c r="BA2495" s="14">
        <v>6000</v>
      </c>
      <c r="BB2495" s="14">
        <v>0</v>
      </c>
      <c r="BC2495" s="14"/>
      <c r="BD2495" s="14"/>
      <c r="BE2495" s="14">
        <v>1000</v>
      </c>
      <c r="BF2495" s="14"/>
      <c r="BG2495" s="14"/>
      <c r="BH2495" s="14">
        <f t="shared" si="6615"/>
        <v>1000</v>
      </c>
      <c r="BI2495" s="14"/>
      <c r="BJ2495" s="14"/>
      <c r="BK2495" s="14"/>
      <c r="BL2495" s="14"/>
      <c r="BM2495" s="14">
        <v>1000</v>
      </c>
      <c r="BN2495" s="14"/>
      <c r="BO2495" s="14"/>
      <c r="BP2495" s="14"/>
      <c r="BQ2495" s="14"/>
      <c r="BR2495" s="14">
        <v>1000</v>
      </c>
      <c r="BS2495" s="14">
        <v>0</v>
      </c>
      <c r="BT2495" s="14">
        <v>39320</v>
      </c>
      <c r="BU2495" s="14">
        <v>24000</v>
      </c>
      <c r="BV2495" s="14">
        <v>12000</v>
      </c>
      <c r="BW2495" s="14">
        <f t="shared" si="6558"/>
        <v>12000</v>
      </c>
      <c r="BX2495" s="14">
        <v>12000</v>
      </c>
      <c r="BY2495" s="14"/>
      <c r="BZ2495" s="14">
        <v>0</v>
      </c>
      <c r="CA2495" s="14">
        <f t="shared" si="6617"/>
        <v>24000</v>
      </c>
      <c r="CB2495" s="122">
        <f t="shared" si="6628"/>
        <v>100</v>
      </c>
    </row>
    <row r="2496" spans="1:80" x14ac:dyDescent="0.25">
      <c r="A2496" s="4" t="s">
        <v>928</v>
      </c>
      <c r="B2496" s="4" t="s">
        <v>88</v>
      </c>
      <c r="C2496" s="4" t="s">
        <v>1235</v>
      </c>
      <c r="D2496" s="79" t="s">
        <v>1236</v>
      </c>
      <c r="E2496" s="89">
        <v>8216</v>
      </c>
      <c r="F2496" s="79"/>
      <c r="G2496" s="75" t="s">
        <v>1906</v>
      </c>
      <c r="H2496" s="13" t="s">
        <v>319</v>
      </c>
      <c r="I2496" s="14">
        <v>10000</v>
      </c>
      <c r="J2496" s="14">
        <f t="shared" si="6616"/>
        <v>10000</v>
      </c>
      <c r="K2496" s="14">
        <v>10000</v>
      </c>
      <c r="L2496" s="14">
        <f t="shared" si="6619"/>
        <v>0</v>
      </c>
      <c r="M2496" s="14">
        <v>0</v>
      </c>
      <c r="N2496" s="14">
        <v>0</v>
      </c>
      <c r="O2496" s="14">
        <v>0</v>
      </c>
      <c r="P2496" s="14">
        <v>0</v>
      </c>
      <c r="Q2496" s="14">
        <v>0</v>
      </c>
      <c r="R2496" s="14">
        <v>0</v>
      </c>
      <c r="S2496" s="14"/>
      <c r="T2496" s="14"/>
      <c r="U2496" s="14"/>
      <c r="V2496" s="14"/>
      <c r="W2496" s="14"/>
      <c r="X2496" s="14">
        <f t="shared" si="6613"/>
        <v>0</v>
      </c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>
        <v>0</v>
      </c>
      <c r="AI2496" s="14">
        <v>0</v>
      </c>
      <c r="AJ2496" s="14">
        <v>0</v>
      </c>
      <c r="AK2496" s="14"/>
      <c r="AL2496" s="14"/>
      <c r="AM2496" s="14"/>
      <c r="AN2496" s="14"/>
      <c r="AO2496" s="14"/>
      <c r="AP2496" s="14">
        <f t="shared" si="6614"/>
        <v>0</v>
      </c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>
        <v>0</v>
      </c>
      <c r="BA2496" s="14">
        <v>0</v>
      </c>
      <c r="BB2496" s="14">
        <v>0</v>
      </c>
      <c r="BC2496" s="14"/>
      <c r="BD2496" s="14"/>
      <c r="BE2496" s="14"/>
      <c r="BF2496" s="14"/>
      <c r="BG2496" s="14"/>
      <c r="BH2496" s="14">
        <f t="shared" si="6615"/>
        <v>0</v>
      </c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>
        <v>0</v>
      </c>
      <c r="BS2496" s="14">
        <v>0</v>
      </c>
      <c r="BT2496" s="14">
        <v>50000</v>
      </c>
      <c r="BU2496" s="14">
        <v>50000</v>
      </c>
      <c r="BV2496" s="14">
        <v>0</v>
      </c>
      <c r="BW2496" s="14">
        <f t="shared" si="6558"/>
        <v>27000</v>
      </c>
      <c r="BX2496" s="14">
        <v>13500</v>
      </c>
      <c r="BY2496" s="14">
        <v>13500</v>
      </c>
      <c r="BZ2496" s="14"/>
      <c r="CA2496" s="14">
        <f t="shared" si="6617"/>
        <v>27000</v>
      </c>
      <c r="CB2496" s="122">
        <f t="shared" si="6628"/>
        <v>54</v>
      </c>
    </row>
    <row r="2497" spans="1:80" x14ac:dyDescent="0.25">
      <c r="A2497" s="13" t="s">
        <v>1</v>
      </c>
      <c r="B2497" s="13" t="s">
        <v>1</v>
      </c>
      <c r="C2497" s="13" t="s">
        <v>1</v>
      </c>
      <c r="D2497" s="74" t="s">
        <v>1</v>
      </c>
      <c r="E2497" s="74" t="s">
        <v>1</v>
      </c>
      <c r="F2497" s="74" t="s">
        <v>1</v>
      </c>
      <c r="G2497" s="13" t="s">
        <v>1</v>
      </c>
      <c r="H2497" s="10" t="s">
        <v>1245</v>
      </c>
      <c r="I2497" s="11">
        <f>SUM(I2469,I2493)</f>
        <v>2409954</v>
      </c>
      <c r="J2497" s="11">
        <f t="shared" si="6616"/>
        <v>2766986</v>
      </c>
      <c r="K2497" s="11">
        <f t="shared" ref="K2497" si="6677">SUM(K2469,K2493)</f>
        <v>2725816</v>
      </c>
      <c r="L2497" s="11">
        <f t="shared" si="6619"/>
        <v>41170</v>
      </c>
      <c r="M2497" s="11">
        <f t="shared" ref="M2497:Q2497" si="6678">SUM(M2469,M2493)</f>
        <v>16320</v>
      </c>
      <c r="N2497" s="11">
        <f t="shared" si="6678"/>
        <v>6000</v>
      </c>
      <c r="O2497" s="11">
        <f t="shared" si="6678"/>
        <v>18850</v>
      </c>
      <c r="P2497" s="11">
        <f t="shared" si="6678"/>
        <v>0</v>
      </c>
      <c r="Q2497" s="11">
        <f t="shared" si="6678"/>
        <v>0</v>
      </c>
      <c r="R2497" s="11">
        <f t="shared" ref="R2497:AG2497" si="6679">SUM(R2469,R2493)</f>
        <v>16320</v>
      </c>
      <c r="S2497" s="11">
        <f t="shared" si="6679"/>
        <v>0</v>
      </c>
      <c r="T2497" s="11">
        <f t="shared" si="6679"/>
        <v>0</v>
      </c>
      <c r="U2497" s="11">
        <f t="shared" si="6679"/>
        <v>0</v>
      </c>
      <c r="V2497" s="11">
        <f t="shared" si="6679"/>
        <v>0</v>
      </c>
      <c r="W2497" s="11">
        <f t="shared" si="6679"/>
        <v>0</v>
      </c>
      <c r="X2497" s="11">
        <f t="shared" si="6679"/>
        <v>16320</v>
      </c>
      <c r="Y2497" s="11">
        <f t="shared" si="6679"/>
        <v>0</v>
      </c>
      <c r="Z2497" s="11">
        <f t="shared" si="6679"/>
        <v>0</v>
      </c>
      <c r="AA2497" s="11">
        <f t="shared" si="6679"/>
        <v>4942</v>
      </c>
      <c r="AB2497" s="11">
        <f t="shared" si="6679"/>
        <v>0</v>
      </c>
      <c r="AC2497" s="11">
        <f t="shared" si="6679"/>
        <v>0</v>
      </c>
      <c r="AD2497" s="11">
        <f t="shared" si="6679"/>
        <v>0</v>
      </c>
      <c r="AE2497" s="11">
        <f t="shared" si="6679"/>
        <v>0</v>
      </c>
      <c r="AF2497" s="11">
        <f t="shared" si="6679"/>
        <v>0</v>
      </c>
      <c r="AG2497" s="11">
        <f t="shared" si="6679"/>
        <v>4378</v>
      </c>
      <c r="AH2497" s="11">
        <v>9320</v>
      </c>
      <c r="AI2497" s="11">
        <v>7000</v>
      </c>
      <c r="AJ2497" s="11">
        <f t="shared" ref="AJ2497:AY2497" si="6680">SUM(AJ2469,AJ2493)</f>
        <v>6000</v>
      </c>
      <c r="AK2497" s="11">
        <f t="shared" si="6680"/>
        <v>1000</v>
      </c>
      <c r="AL2497" s="11">
        <f t="shared" si="6680"/>
        <v>0</v>
      </c>
      <c r="AM2497" s="11">
        <f t="shared" si="6680"/>
        <v>0</v>
      </c>
      <c r="AN2497" s="11">
        <f t="shared" si="6680"/>
        <v>0</v>
      </c>
      <c r="AO2497" s="11">
        <f t="shared" si="6680"/>
        <v>0</v>
      </c>
      <c r="AP2497" s="11">
        <f t="shared" si="6680"/>
        <v>7000</v>
      </c>
      <c r="AQ2497" s="11">
        <f t="shared" si="6680"/>
        <v>0</v>
      </c>
      <c r="AR2497" s="11">
        <f t="shared" si="6680"/>
        <v>0</v>
      </c>
      <c r="AS2497" s="11">
        <f t="shared" si="6680"/>
        <v>1000</v>
      </c>
      <c r="AT2497" s="11">
        <f t="shared" si="6680"/>
        <v>0</v>
      </c>
      <c r="AU2497" s="11">
        <f t="shared" si="6680"/>
        <v>0</v>
      </c>
      <c r="AV2497" s="11">
        <f t="shared" si="6680"/>
        <v>0</v>
      </c>
      <c r="AW2497" s="11">
        <f t="shared" si="6680"/>
        <v>0</v>
      </c>
      <c r="AX2497" s="11">
        <f t="shared" si="6680"/>
        <v>0</v>
      </c>
      <c r="AY2497" s="11">
        <f t="shared" si="6680"/>
        <v>0</v>
      </c>
      <c r="AZ2497" s="11">
        <v>1000</v>
      </c>
      <c r="BA2497" s="11">
        <v>6000</v>
      </c>
      <c r="BB2497" s="11">
        <f t="shared" ref="BB2497:BQ2497" si="6681">SUM(BB2469,BB2493)</f>
        <v>18850</v>
      </c>
      <c r="BC2497" s="11">
        <f t="shared" si="6681"/>
        <v>989</v>
      </c>
      <c r="BD2497" s="11">
        <f t="shared" si="6681"/>
        <v>0</v>
      </c>
      <c r="BE2497" s="11">
        <f t="shared" si="6681"/>
        <v>2876</v>
      </c>
      <c r="BF2497" s="11">
        <f t="shared" si="6681"/>
        <v>0</v>
      </c>
      <c r="BG2497" s="11">
        <f t="shared" si="6681"/>
        <v>0</v>
      </c>
      <c r="BH2497" s="11">
        <f t="shared" si="6681"/>
        <v>22715</v>
      </c>
      <c r="BI2497" s="11">
        <f t="shared" si="6681"/>
        <v>0</v>
      </c>
      <c r="BJ2497" s="11">
        <f t="shared" si="6681"/>
        <v>0</v>
      </c>
      <c r="BK2497" s="11">
        <f t="shared" si="6681"/>
        <v>5389</v>
      </c>
      <c r="BL2497" s="11">
        <f t="shared" si="6681"/>
        <v>0</v>
      </c>
      <c r="BM2497" s="11">
        <f t="shared" si="6681"/>
        <v>2876</v>
      </c>
      <c r="BN2497" s="11">
        <f t="shared" si="6681"/>
        <v>0</v>
      </c>
      <c r="BO2497" s="11">
        <f t="shared" si="6681"/>
        <v>0</v>
      </c>
      <c r="BP2497" s="11">
        <f t="shared" si="6681"/>
        <v>0</v>
      </c>
      <c r="BQ2497" s="11">
        <f t="shared" si="6681"/>
        <v>1475</v>
      </c>
      <c r="BR2497" s="11">
        <v>9740</v>
      </c>
      <c r="BS2497" s="11">
        <v>12975</v>
      </c>
      <c r="BT2497" s="11">
        <f t="shared" ref="BT2497:BZ2497" si="6682">SUM(BT2469,BT2493)</f>
        <v>2945281</v>
      </c>
      <c r="BU2497" s="11">
        <f t="shared" si="6682"/>
        <v>2905323</v>
      </c>
      <c r="BV2497" s="11">
        <f t="shared" si="6682"/>
        <v>1515248</v>
      </c>
      <c r="BW2497" s="11">
        <f t="shared" si="6682"/>
        <v>744898</v>
      </c>
      <c r="BX2497" s="11">
        <f t="shared" si="6682"/>
        <v>258646</v>
      </c>
      <c r="BY2497" s="11">
        <f t="shared" si="6682"/>
        <v>245626</v>
      </c>
      <c r="BZ2497" s="11">
        <f t="shared" si="6682"/>
        <v>240626</v>
      </c>
      <c r="CA2497" s="11">
        <f t="shared" si="6617"/>
        <v>2260146</v>
      </c>
      <c r="CB2497" s="123">
        <f t="shared" si="6628"/>
        <v>77.793278062370348</v>
      </c>
    </row>
    <row r="2498" spans="1:80" ht="15.75" thickBot="1" x14ac:dyDescent="0.3">
      <c r="A2498" s="13" t="s">
        <v>1</v>
      </c>
      <c r="B2498" s="13" t="s">
        <v>1</v>
      </c>
      <c r="C2498" s="13" t="s">
        <v>1</v>
      </c>
      <c r="D2498" s="74" t="s">
        <v>1</v>
      </c>
      <c r="E2498" s="74" t="s">
        <v>1</v>
      </c>
      <c r="F2498" s="74" t="s">
        <v>1</v>
      </c>
      <c r="G2498" s="13" t="s">
        <v>1</v>
      </c>
      <c r="H2498" s="2" t="s">
        <v>83</v>
      </c>
      <c r="I2498" s="12">
        <v>50</v>
      </c>
      <c r="J2498" s="12">
        <f t="shared" si="6616"/>
        <v>60</v>
      </c>
      <c r="K2498" s="12">
        <v>60</v>
      </c>
      <c r="L2498" s="13"/>
      <c r="M2498" s="13" t="s">
        <v>1</v>
      </c>
      <c r="N2498" s="13" t="s">
        <v>1</v>
      </c>
      <c r="O2498" s="13" t="s">
        <v>1</v>
      </c>
      <c r="P2498" s="27"/>
      <c r="Q2498" s="13" t="s">
        <v>1</v>
      </c>
      <c r="R2498" s="13" t="s">
        <v>1</v>
      </c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>
        <v>0</v>
      </c>
      <c r="AI2498" s="13">
        <v>0</v>
      </c>
      <c r="AJ2498" s="13" t="s">
        <v>1</v>
      </c>
      <c r="AK2498" s="13"/>
      <c r="AL2498" s="13"/>
      <c r="AM2498" s="13"/>
      <c r="AN2498" s="13"/>
      <c r="AO2498" s="13"/>
      <c r="AP2498" s="13"/>
      <c r="AQ2498" s="13"/>
      <c r="AR2498" s="13"/>
      <c r="AS2498" s="13"/>
      <c r="AT2498" s="13"/>
      <c r="AU2498" s="13"/>
      <c r="AV2498" s="13"/>
      <c r="AW2498" s="13"/>
      <c r="AX2498" s="13"/>
      <c r="AY2498" s="13"/>
      <c r="AZ2498" s="13">
        <v>0</v>
      </c>
      <c r="BA2498" s="13">
        <v>0</v>
      </c>
      <c r="BB2498" s="13" t="s">
        <v>1</v>
      </c>
      <c r="BC2498" s="13"/>
      <c r="BD2498" s="13"/>
      <c r="BE2498" s="13"/>
      <c r="BF2498" s="13"/>
      <c r="BG2498" s="13"/>
      <c r="BH2498" s="13"/>
      <c r="BI2498" s="13"/>
      <c r="BJ2498" s="13"/>
      <c r="BK2498" s="13"/>
      <c r="BL2498" s="13"/>
      <c r="BM2498" s="13"/>
      <c r="BN2498" s="13"/>
      <c r="BO2498" s="13"/>
      <c r="BP2498" s="13"/>
      <c r="BQ2498" s="13"/>
      <c r="BR2498" s="13">
        <v>0</v>
      </c>
      <c r="BS2498" s="13">
        <v>0</v>
      </c>
      <c r="BT2498" s="12">
        <v>60</v>
      </c>
      <c r="BU2498" s="12">
        <v>60</v>
      </c>
      <c r="BV2498" s="12"/>
      <c r="BW2498" s="12">
        <f t="shared" si="6558"/>
        <v>0</v>
      </c>
      <c r="BX2498" s="12"/>
      <c r="BY2498" s="12"/>
      <c r="BZ2498" s="12"/>
      <c r="CA2498" s="12">
        <f t="shared" si="6617"/>
        <v>0</v>
      </c>
      <c r="CB2498" s="124"/>
    </row>
    <row r="2499" spans="1:80" ht="69.75" customHeight="1" thickBot="1" x14ac:dyDescent="0.3">
      <c r="A2499" s="133" t="s">
        <v>1</v>
      </c>
      <c r="B2499" s="133" t="s">
        <v>1</v>
      </c>
      <c r="C2499" s="133" t="s">
        <v>1</v>
      </c>
      <c r="D2499" s="135" t="s">
        <v>1</v>
      </c>
      <c r="E2499" s="135" t="s">
        <v>1</v>
      </c>
      <c r="F2499" s="135" t="s">
        <v>1</v>
      </c>
      <c r="G2499" s="137" t="s">
        <v>1</v>
      </c>
      <c r="H2499" s="5" t="s">
        <v>84</v>
      </c>
      <c r="I2499" s="5" t="s">
        <v>11</v>
      </c>
      <c r="J2499" s="5" t="s">
        <v>1809</v>
      </c>
      <c r="K2499" s="5" t="s">
        <v>12</v>
      </c>
      <c r="L2499" s="5" t="s">
        <v>13</v>
      </c>
      <c r="M2499" s="5" t="s">
        <v>14</v>
      </c>
      <c r="N2499" s="5" t="s">
        <v>15</v>
      </c>
      <c r="O2499" s="5" t="s">
        <v>16</v>
      </c>
      <c r="P2499" s="5" t="s">
        <v>17</v>
      </c>
      <c r="Q2499" s="5" t="s">
        <v>18</v>
      </c>
      <c r="R2499" s="71" t="s">
        <v>14</v>
      </c>
      <c r="S2499" s="71" t="s">
        <v>1843</v>
      </c>
      <c r="T2499" s="71" t="s">
        <v>1797</v>
      </c>
      <c r="U2499" s="71" t="s">
        <v>1832</v>
      </c>
      <c r="V2499" s="71" t="s">
        <v>1833</v>
      </c>
      <c r="W2499" s="71" t="s">
        <v>1834</v>
      </c>
      <c r="X2499" s="71" t="s">
        <v>1847</v>
      </c>
      <c r="Y2499" s="71" t="s">
        <v>1844</v>
      </c>
      <c r="Z2499" s="71" t="s">
        <v>1835</v>
      </c>
      <c r="AA2499" s="71" t="s">
        <v>1836</v>
      </c>
      <c r="AB2499" s="71" t="s">
        <v>1837</v>
      </c>
      <c r="AC2499" s="71" t="s">
        <v>1838</v>
      </c>
      <c r="AD2499" s="71" t="s">
        <v>1839</v>
      </c>
      <c r="AE2499" s="71" t="s">
        <v>1840</v>
      </c>
      <c r="AF2499" s="71" t="s">
        <v>1845</v>
      </c>
      <c r="AG2499" s="71" t="s">
        <v>1846</v>
      </c>
      <c r="AH2499" s="71" t="s">
        <v>1841</v>
      </c>
      <c r="AI2499" s="71" t="s">
        <v>1842</v>
      </c>
      <c r="AJ2499" s="72" t="s">
        <v>15</v>
      </c>
      <c r="AK2499" s="72" t="s">
        <v>1843</v>
      </c>
      <c r="AL2499" s="72" t="s">
        <v>1797</v>
      </c>
      <c r="AM2499" s="72" t="s">
        <v>1832</v>
      </c>
      <c r="AN2499" s="72" t="s">
        <v>1833</v>
      </c>
      <c r="AO2499" s="72" t="s">
        <v>1834</v>
      </c>
      <c r="AP2499" s="72" t="s">
        <v>1848</v>
      </c>
      <c r="AQ2499" s="72" t="s">
        <v>1844</v>
      </c>
      <c r="AR2499" s="72" t="s">
        <v>1835</v>
      </c>
      <c r="AS2499" s="72" t="s">
        <v>1836</v>
      </c>
      <c r="AT2499" s="72" t="s">
        <v>1837</v>
      </c>
      <c r="AU2499" s="72" t="s">
        <v>1838</v>
      </c>
      <c r="AV2499" s="72" t="s">
        <v>1839</v>
      </c>
      <c r="AW2499" s="72" t="s">
        <v>1840</v>
      </c>
      <c r="AX2499" s="72" t="s">
        <v>1845</v>
      </c>
      <c r="AY2499" s="72" t="s">
        <v>1846</v>
      </c>
      <c r="AZ2499" s="72" t="s">
        <v>1841</v>
      </c>
      <c r="BA2499" s="72" t="s">
        <v>1842</v>
      </c>
      <c r="BB2499" s="73" t="s">
        <v>16</v>
      </c>
      <c r="BC2499" s="73" t="s">
        <v>1843</v>
      </c>
      <c r="BD2499" s="73" t="s">
        <v>1797</v>
      </c>
      <c r="BE2499" s="73" t="s">
        <v>1832</v>
      </c>
      <c r="BF2499" s="73" t="s">
        <v>1833</v>
      </c>
      <c r="BG2499" s="73" t="s">
        <v>1834</v>
      </c>
      <c r="BH2499" s="73" t="s">
        <v>1849</v>
      </c>
      <c r="BI2499" s="73" t="s">
        <v>1844</v>
      </c>
      <c r="BJ2499" s="73" t="s">
        <v>1835</v>
      </c>
      <c r="BK2499" s="73" t="s">
        <v>1836</v>
      </c>
      <c r="BL2499" s="73" t="s">
        <v>1837</v>
      </c>
      <c r="BM2499" s="73" t="s">
        <v>1838</v>
      </c>
      <c r="BN2499" s="73" t="s">
        <v>1839</v>
      </c>
      <c r="BO2499" s="73" t="s">
        <v>1840</v>
      </c>
      <c r="BP2499" s="73" t="s">
        <v>1845</v>
      </c>
      <c r="BQ2499" s="73" t="s">
        <v>1846</v>
      </c>
      <c r="BR2499" s="73" t="s">
        <v>1841</v>
      </c>
      <c r="BS2499" s="73" t="s">
        <v>1842</v>
      </c>
      <c r="BT2499" s="5" t="s">
        <v>1911</v>
      </c>
      <c r="BU2499" s="5" t="s">
        <v>1942</v>
      </c>
      <c r="BV2499" s="5" t="s">
        <v>1943</v>
      </c>
      <c r="BW2499" s="5" t="s">
        <v>1944</v>
      </c>
      <c r="BX2499" s="5" t="s">
        <v>1945</v>
      </c>
      <c r="BY2499" s="5" t="s">
        <v>1946</v>
      </c>
      <c r="BZ2499" s="5" t="s">
        <v>1947</v>
      </c>
      <c r="CA2499" s="5" t="s">
        <v>1948</v>
      </c>
      <c r="CB2499" s="120" t="s">
        <v>1916</v>
      </c>
    </row>
    <row r="2500" spans="1:80" x14ac:dyDescent="0.25">
      <c r="A2500" s="134"/>
      <c r="B2500" s="134"/>
      <c r="C2500" s="134"/>
      <c r="D2500" s="136"/>
      <c r="E2500" s="136"/>
      <c r="F2500" s="136"/>
      <c r="G2500" s="138"/>
      <c r="H2500" s="15" t="s">
        <v>1</v>
      </c>
      <c r="I2500" s="9" t="s">
        <v>19</v>
      </c>
      <c r="J2500" s="9">
        <v>1</v>
      </c>
      <c r="K2500" s="9" t="s">
        <v>20</v>
      </c>
      <c r="L2500" s="9" t="s">
        <v>21</v>
      </c>
      <c r="M2500" s="9" t="s">
        <v>22</v>
      </c>
      <c r="N2500" s="9" t="s">
        <v>23</v>
      </c>
      <c r="O2500" s="9" t="s">
        <v>24</v>
      </c>
      <c r="P2500" s="9" t="s">
        <v>25</v>
      </c>
      <c r="Q2500" s="9" t="s">
        <v>26</v>
      </c>
      <c r="R2500" s="9">
        <v>1</v>
      </c>
      <c r="S2500" s="9">
        <v>2</v>
      </c>
      <c r="T2500" s="9">
        <v>3</v>
      </c>
      <c r="U2500" s="9">
        <v>4</v>
      </c>
      <c r="V2500" s="9">
        <v>5</v>
      </c>
      <c r="W2500" s="9">
        <v>6</v>
      </c>
      <c r="X2500" s="9">
        <v>7</v>
      </c>
      <c r="Y2500" s="9">
        <v>8</v>
      </c>
      <c r="Z2500" s="9">
        <v>9</v>
      </c>
      <c r="AA2500" s="9">
        <v>10</v>
      </c>
      <c r="AB2500" s="9">
        <v>11</v>
      </c>
      <c r="AC2500" s="9">
        <v>12</v>
      </c>
      <c r="AD2500" s="9">
        <v>13</v>
      </c>
      <c r="AE2500" s="9">
        <v>14</v>
      </c>
      <c r="AF2500" s="9">
        <v>15</v>
      </c>
      <c r="AG2500" s="9">
        <v>16</v>
      </c>
      <c r="AH2500" s="9">
        <v>20</v>
      </c>
      <c r="AI2500" s="9">
        <v>21</v>
      </c>
      <c r="AJ2500" s="9">
        <v>1</v>
      </c>
      <c r="AK2500" s="9">
        <v>2</v>
      </c>
      <c r="AL2500" s="9">
        <v>3</v>
      </c>
      <c r="AM2500" s="9">
        <v>4</v>
      </c>
      <c r="AN2500" s="9">
        <v>5</v>
      </c>
      <c r="AO2500" s="9">
        <v>6</v>
      </c>
      <c r="AP2500" s="9">
        <v>7</v>
      </c>
      <c r="AQ2500" s="9">
        <v>8</v>
      </c>
      <c r="AR2500" s="9">
        <v>9</v>
      </c>
      <c r="AS2500" s="9">
        <v>10</v>
      </c>
      <c r="AT2500" s="9">
        <v>11</v>
      </c>
      <c r="AU2500" s="9">
        <v>12</v>
      </c>
      <c r="AV2500" s="9">
        <v>13</v>
      </c>
      <c r="AW2500" s="9">
        <v>14</v>
      </c>
      <c r="AX2500" s="9">
        <v>15</v>
      </c>
      <c r="AY2500" s="9">
        <v>16</v>
      </c>
      <c r="AZ2500" s="9">
        <v>20</v>
      </c>
      <c r="BA2500" s="9">
        <v>21</v>
      </c>
      <c r="BB2500" s="9">
        <v>1</v>
      </c>
      <c r="BC2500" s="9">
        <v>2</v>
      </c>
      <c r="BD2500" s="9">
        <v>3</v>
      </c>
      <c r="BE2500" s="9">
        <v>4</v>
      </c>
      <c r="BF2500" s="9">
        <v>5</v>
      </c>
      <c r="BG2500" s="9">
        <v>6</v>
      </c>
      <c r="BH2500" s="9">
        <v>7</v>
      </c>
      <c r="BI2500" s="9">
        <v>8</v>
      </c>
      <c r="BJ2500" s="9">
        <v>9</v>
      </c>
      <c r="BK2500" s="9">
        <v>10</v>
      </c>
      <c r="BL2500" s="9">
        <v>11</v>
      </c>
      <c r="BM2500" s="9">
        <v>12</v>
      </c>
      <c r="BN2500" s="9">
        <v>13</v>
      </c>
      <c r="BO2500" s="9">
        <v>14</v>
      </c>
      <c r="BP2500" s="9">
        <v>15</v>
      </c>
      <c r="BQ2500" s="9">
        <v>16</v>
      </c>
      <c r="BR2500" s="9">
        <v>20</v>
      </c>
      <c r="BS2500" s="9">
        <v>21</v>
      </c>
      <c r="BT2500" s="9">
        <v>1</v>
      </c>
      <c r="BU2500" s="9">
        <v>2</v>
      </c>
      <c r="BV2500" s="9">
        <v>3</v>
      </c>
      <c r="BW2500" s="9" t="s">
        <v>1798</v>
      </c>
      <c r="BX2500" s="9">
        <v>5</v>
      </c>
      <c r="BY2500" s="9">
        <v>6</v>
      </c>
      <c r="BZ2500" s="9">
        <v>7</v>
      </c>
      <c r="CA2500" s="9" t="s">
        <v>1917</v>
      </c>
      <c r="CB2500" s="121">
        <v>9</v>
      </c>
    </row>
    <row r="2501" spans="1:80" x14ac:dyDescent="0.25">
      <c r="A2501" s="134"/>
      <c r="B2501" s="134"/>
      <c r="C2501" s="134"/>
      <c r="D2501" s="136"/>
      <c r="E2501" s="136"/>
      <c r="F2501" s="136"/>
      <c r="G2501" s="138"/>
      <c r="H2501" s="16" t="s">
        <v>1015</v>
      </c>
      <c r="I2501" s="17">
        <f>SUM(I2497)</f>
        <v>2409954</v>
      </c>
      <c r="J2501" s="17">
        <f t="shared" ref="J2501:J2502" si="6683">SUM(K2501,L2501,P2501,Q2501)</f>
        <v>2766986</v>
      </c>
      <c r="K2501" s="17">
        <f t="shared" ref="K2501" si="6684">SUM(K2497)</f>
        <v>2725816</v>
      </c>
      <c r="L2501" s="17">
        <f t="shared" ref="L2501:L2502" si="6685">SUM(M2501:O2501)</f>
        <v>41170</v>
      </c>
      <c r="M2501" s="17">
        <f t="shared" ref="M2501:Q2501" si="6686">SUM(M2497)</f>
        <v>16320</v>
      </c>
      <c r="N2501" s="17">
        <f t="shared" si="6686"/>
        <v>6000</v>
      </c>
      <c r="O2501" s="17">
        <f t="shared" si="6686"/>
        <v>18850</v>
      </c>
      <c r="P2501" s="17">
        <f t="shared" si="6686"/>
        <v>0</v>
      </c>
      <c r="Q2501" s="17">
        <f t="shared" si="6686"/>
        <v>0</v>
      </c>
      <c r="R2501" s="17">
        <f t="shared" ref="R2501:AG2501" si="6687">SUM(R2497)</f>
        <v>16320</v>
      </c>
      <c r="S2501" s="17">
        <f t="shared" si="6687"/>
        <v>0</v>
      </c>
      <c r="T2501" s="17">
        <f t="shared" si="6687"/>
        <v>0</v>
      </c>
      <c r="U2501" s="17">
        <f t="shared" si="6687"/>
        <v>0</v>
      </c>
      <c r="V2501" s="17">
        <f t="shared" si="6687"/>
        <v>0</v>
      </c>
      <c r="W2501" s="17">
        <f t="shared" si="6687"/>
        <v>0</v>
      </c>
      <c r="X2501" s="17">
        <f t="shared" ref="X2501" si="6688">SUM(X2497)</f>
        <v>16320</v>
      </c>
      <c r="Y2501" s="17">
        <f t="shared" si="6687"/>
        <v>0</v>
      </c>
      <c r="Z2501" s="17">
        <f t="shared" si="6687"/>
        <v>0</v>
      </c>
      <c r="AA2501" s="17">
        <f t="shared" si="6687"/>
        <v>4942</v>
      </c>
      <c r="AB2501" s="17">
        <f t="shared" si="6687"/>
        <v>0</v>
      </c>
      <c r="AC2501" s="17">
        <f t="shared" si="6687"/>
        <v>0</v>
      </c>
      <c r="AD2501" s="17">
        <f t="shared" si="6687"/>
        <v>0</v>
      </c>
      <c r="AE2501" s="17">
        <f t="shared" si="6687"/>
        <v>0</v>
      </c>
      <c r="AF2501" s="17">
        <f t="shared" si="6687"/>
        <v>0</v>
      </c>
      <c r="AG2501" s="17">
        <f t="shared" si="6687"/>
        <v>4378</v>
      </c>
      <c r="AH2501" s="17">
        <v>9320</v>
      </c>
      <c r="AI2501" s="17">
        <v>7000</v>
      </c>
      <c r="AJ2501" s="17">
        <f t="shared" ref="AJ2501:AY2501" si="6689">SUM(AJ2497)</f>
        <v>6000</v>
      </c>
      <c r="AK2501" s="17">
        <f t="shared" si="6689"/>
        <v>1000</v>
      </c>
      <c r="AL2501" s="17">
        <f t="shared" si="6689"/>
        <v>0</v>
      </c>
      <c r="AM2501" s="17">
        <f t="shared" si="6689"/>
        <v>0</v>
      </c>
      <c r="AN2501" s="17">
        <f t="shared" si="6689"/>
        <v>0</v>
      </c>
      <c r="AO2501" s="17">
        <f t="shared" si="6689"/>
        <v>0</v>
      </c>
      <c r="AP2501" s="17">
        <f t="shared" ref="AP2501" si="6690">SUM(AP2497)</f>
        <v>7000</v>
      </c>
      <c r="AQ2501" s="17">
        <f t="shared" si="6689"/>
        <v>0</v>
      </c>
      <c r="AR2501" s="17">
        <f t="shared" si="6689"/>
        <v>0</v>
      </c>
      <c r="AS2501" s="17">
        <f t="shared" si="6689"/>
        <v>1000</v>
      </c>
      <c r="AT2501" s="17">
        <f t="shared" si="6689"/>
        <v>0</v>
      </c>
      <c r="AU2501" s="17">
        <f t="shared" si="6689"/>
        <v>0</v>
      </c>
      <c r="AV2501" s="17">
        <f t="shared" si="6689"/>
        <v>0</v>
      </c>
      <c r="AW2501" s="17">
        <f t="shared" si="6689"/>
        <v>0</v>
      </c>
      <c r="AX2501" s="17">
        <f t="shared" si="6689"/>
        <v>0</v>
      </c>
      <c r="AY2501" s="17">
        <f t="shared" si="6689"/>
        <v>0</v>
      </c>
      <c r="AZ2501" s="17">
        <v>1000</v>
      </c>
      <c r="BA2501" s="17">
        <v>6000</v>
      </c>
      <c r="BB2501" s="17">
        <f t="shared" ref="BB2501:BQ2501" si="6691">SUM(BB2497)</f>
        <v>18850</v>
      </c>
      <c r="BC2501" s="17">
        <f t="shared" si="6691"/>
        <v>989</v>
      </c>
      <c r="BD2501" s="17">
        <f t="shared" si="6691"/>
        <v>0</v>
      </c>
      <c r="BE2501" s="17">
        <f t="shared" si="6691"/>
        <v>2876</v>
      </c>
      <c r="BF2501" s="17">
        <f t="shared" si="6691"/>
        <v>0</v>
      </c>
      <c r="BG2501" s="17">
        <f t="shared" si="6691"/>
        <v>0</v>
      </c>
      <c r="BH2501" s="17">
        <f t="shared" ref="BH2501" si="6692">SUM(BH2497)</f>
        <v>22715</v>
      </c>
      <c r="BI2501" s="17">
        <f t="shared" si="6691"/>
        <v>0</v>
      </c>
      <c r="BJ2501" s="17">
        <f t="shared" si="6691"/>
        <v>0</v>
      </c>
      <c r="BK2501" s="17">
        <f t="shared" si="6691"/>
        <v>5389</v>
      </c>
      <c r="BL2501" s="17">
        <f t="shared" si="6691"/>
        <v>0</v>
      </c>
      <c r="BM2501" s="17">
        <f t="shared" si="6691"/>
        <v>2876</v>
      </c>
      <c r="BN2501" s="17">
        <f t="shared" si="6691"/>
        <v>0</v>
      </c>
      <c r="BO2501" s="17">
        <f t="shared" si="6691"/>
        <v>0</v>
      </c>
      <c r="BP2501" s="17">
        <f t="shared" si="6691"/>
        <v>0</v>
      </c>
      <c r="BQ2501" s="17">
        <f t="shared" si="6691"/>
        <v>1475</v>
      </c>
      <c r="BR2501" s="17">
        <v>9740</v>
      </c>
      <c r="BS2501" s="17">
        <v>12975</v>
      </c>
      <c r="BT2501" s="17">
        <f t="shared" ref="BT2501:BW2501" si="6693">SUM(BT2497)</f>
        <v>2945281</v>
      </c>
      <c r="BU2501" s="17">
        <f t="shared" ref="BU2501:BV2501" si="6694">SUM(BU2497)</f>
        <v>2905323</v>
      </c>
      <c r="BV2501" s="17">
        <f t="shared" si="6694"/>
        <v>1515248</v>
      </c>
      <c r="BW2501" s="17">
        <f t="shared" si="6693"/>
        <v>744898</v>
      </c>
      <c r="BX2501" s="17">
        <f t="shared" ref="BX2501:BZ2501" si="6695">SUM(BX2497)</f>
        <v>258646</v>
      </c>
      <c r="BY2501" s="17">
        <f t="shared" si="6695"/>
        <v>245626</v>
      </c>
      <c r="BZ2501" s="17">
        <f t="shared" si="6695"/>
        <v>240626</v>
      </c>
      <c r="CA2501" s="17">
        <f>BV2501+BW2501</f>
        <v>2260146</v>
      </c>
      <c r="CB2501" s="125">
        <f>IF(BU2501=0,"-",CA2501/BU2501*100)</f>
        <v>77.793278062370348</v>
      </c>
    </row>
    <row r="2502" spans="1:80" x14ac:dyDescent="0.25">
      <c r="A2502" s="134"/>
      <c r="B2502" s="134"/>
      <c r="C2502" s="134"/>
      <c r="D2502" s="136"/>
      <c r="E2502" s="136"/>
      <c r="F2502" s="136"/>
      <c r="G2502" s="138"/>
      <c r="H2502" s="18" t="s">
        <v>86</v>
      </c>
      <c r="I2502" s="17">
        <f>SUM(I2501)</f>
        <v>2409954</v>
      </c>
      <c r="J2502" s="17">
        <f t="shared" si="6683"/>
        <v>2766986</v>
      </c>
      <c r="K2502" s="17">
        <f t="shared" ref="K2502" si="6696">SUM(K2501)</f>
        <v>2725816</v>
      </c>
      <c r="L2502" s="17">
        <f t="shared" si="6685"/>
        <v>41170</v>
      </c>
      <c r="M2502" s="17">
        <f t="shared" ref="M2502:Q2502" si="6697">SUM(M2501)</f>
        <v>16320</v>
      </c>
      <c r="N2502" s="17">
        <f t="shared" si="6697"/>
        <v>6000</v>
      </c>
      <c r="O2502" s="17">
        <f t="shared" si="6697"/>
        <v>18850</v>
      </c>
      <c r="P2502" s="17">
        <f t="shared" si="6697"/>
        <v>0</v>
      </c>
      <c r="Q2502" s="17">
        <f t="shared" si="6697"/>
        <v>0</v>
      </c>
      <c r="R2502" s="17">
        <f t="shared" ref="R2502:AG2502" si="6698">SUM(R2501)</f>
        <v>16320</v>
      </c>
      <c r="S2502" s="17">
        <f t="shared" si="6698"/>
        <v>0</v>
      </c>
      <c r="T2502" s="17">
        <f t="shared" si="6698"/>
        <v>0</v>
      </c>
      <c r="U2502" s="17">
        <f t="shared" si="6698"/>
        <v>0</v>
      </c>
      <c r="V2502" s="17">
        <f t="shared" si="6698"/>
        <v>0</v>
      </c>
      <c r="W2502" s="17">
        <f t="shared" si="6698"/>
        <v>0</v>
      </c>
      <c r="X2502" s="17">
        <f t="shared" ref="X2502" si="6699">SUM(X2501)</f>
        <v>16320</v>
      </c>
      <c r="Y2502" s="17">
        <f t="shared" si="6698"/>
        <v>0</v>
      </c>
      <c r="Z2502" s="17">
        <f t="shared" si="6698"/>
        <v>0</v>
      </c>
      <c r="AA2502" s="17">
        <f t="shared" si="6698"/>
        <v>4942</v>
      </c>
      <c r="AB2502" s="17">
        <f t="shared" si="6698"/>
        <v>0</v>
      </c>
      <c r="AC2502" s="17">
        <f t="shared" si="6698"/>
        <v>0</v>
      </c>
      <c r="AD2502" s="17">
        <f t="shared" si="6698"/>
        <v>0</v>
      </c>
      <c r="AE2502" s="17">
        <f t="shared" si="6698"/>
        <v>0</v>
      </c>
      <c r="AF2502" s="17">
        <f t="shared" si="6698"/>
        <v>0</v>
      </c>
      <c r="AG2502" s="17">
        <f t="shared" si="6698"/>
        <v>4378</v>
      </c>
      <c r="AH2502" s="17">
        <v>9320</v>
      </c>
      <c r="AI2502" s="17">
        <v>7000</v>
      </c>
      <c r="AJ2502" s="17">
        <f t="shared" ref="AJ2502:AY2502" si="6700">SUM(AJ2501)</f>
        <v>6000</v>
      </c>
      <c r="AK2502" s="17">
        <f t="shared" si="6700"/>
        <v>1000</v>
      </c>
      <c r="AL2502" s="17">
        <f t="shared" si="6700"/>
        <v>0</v>
      </c>
      <c r="AM2502" s="17">
        <f t="shared" si="6700"/>
        <v>0</v>
      </c>
      <c r="AN2502" s="17">
        <f t="shared" si="6700"/>
        <v>0</v>
      </c>
      <c r="AO2502" s="17">
        <f t="shared" si="6700"/>
        <v>0</v>
      </c>
      <c r="AP2502" s="17">
        <f t="shared" ref="AP2502" si="6701">SUM(AP2501)</f>
        <v>7000</v>
      </c>
      <c r="AQ2502" s="17">
        <f t="shared" si="6700"/>
        <v>0</v>
      </c>
      <c r="AR2502" s="17">
        <f t="shared" si="6700"/>
        <v>0</v>
      </c>
      <c r="AS2502" s="17">
        <f t="shared" si="6700"/>
        <v>1000</v>
      </c>
      <c r="AT2502" s="17">
        <f t="shared" si="6700"/>
        <v>0</v>
      </c>
      <c r="AU2502" s="17">
        <f t="shared" si="6700"/>
        <v>0</v>
      </c>
      <c r="AV2502" s="17">
        <f t="shared" si="6700"/>
        <v>0</v>
      </c>
      <c r="AW2502" s="17">
        <f t="shared" si="6700"/>
        <v>0</v>
      </c>
      <c r="AX2502" s="17">
        <f t="shared" si="6700"/>
        <v>0</v>
      </c>
      <c r="AY2502" s="17">
        <f t="shared" si="6700"/>
        <v>0</v>
      </c>
      <c r="AZ2502" s="17">
        <v>1000</v>
      </c>
      <c r="BA2502" s="17">
        <v>6000</v>
      </c>
      <c r="BB2502" s="17">
        <f t="shared" ref="BB2502:BQ2502" si="6702">SUM(BB2501)</f>
        <v>18850</v>
      </c>
      <c r="BC2502" s="17">
        <f t="shared" si="6702"/>
        <v>989</v>
      </c>
      <c r="BD2502" s="17">
        <f t="shared" si="6702"/>
        <v>0</v>
      </c>
      <c r="BE2502" s="17">
        <f t="shared" si="6702"/>
        <v>2876</v>
      </c>
      <c r="BF2502" s="17">
        <f t="shared" si="6702"/>
        <v>0</v>
      </c>
      <c r="BG2502" s="17">
        <f t="shared" si="6702"/>
        <v>0</v>
      </c>
      <c r="BH2502" s="17">
        <f t="shared" ref="BH2502" si="6703">SUM(BH2501)</f>
        <v>22715</v>
      </c>
      <c r="BI2502" s="17">
        <f t="shared" si="6702"/>
        <v>0</v>
      </c>
      <c r="BJ2502" s="17">
        <f t="shared" si="6702"/>
        <v>0</v>
      </c>
      <c r="BK2502" s="17">
        <f t="shared" si="6702"/>
        <v>5389</v>
      </c>
      <c r="BL2502" s="17">
        <f t="shared" si="6702"/>
        <v>0</v>
      </c>
      <c r="BM2502" s="17">
        <f t="shared" si="6702"/>
        <v>2876</v>
      </c>
      <c r="BN2502" s="17">
        <f t="shared" si="6702"/>
        <v>0</v>
      </c>
      <c r="BO2502" s="17">
        <f t="shared" si="6702"/>
        <v>0</v>
      </c>
      <c r="BP2502" s="17">
        <f t="shared" si="6702"/>
        <v>0</v>
      </c>
      <c r="BQ2502" s="17">
        <f t="shared" si="6702"/>
        <v>1475</v>
      </c>
      <c r="BR2502" s="17">
        <v>9740</v>
      </c>
      <c r="BS2502" s="17">
        <v>12975</v>
      </c>
      <c r="BT2502" s="17">
        <f t="shared" ref="BT2502:BW2502" si="6704">SUM(BT2501)</f>
        <v>2945281</v>
      </c>
      <c r="BU2502" s="17">
        <f t="shared" ref="BU2502:BV2502" si="6705">SUM(BU2501)</f>
        <v>2905323</v>
      </c>
      <c r="BV2502" s="17">
        <f t="shared" si="6705"/>
        <v>1515248</v>
      </c>
      <c r="BW2502" s="17">
        <f t="shared" si="6704"/>
        <v>744898</v>
      </c>
      <c r="BX2502" s="17">
        <f t="shared" ref="BX2502" si="6706">SUM(BX2501)</f>
        <v>258646</v>
      </c>
      <c r="BY2502" s="17">
        <f t="shared" ref="BY2502" si="6707">SUM(BY2501)</f>
        <v>245626</v>
      </c>
      <c r="BZ2502" s="17">
        <f t="shared" ref="BZ2502" si="6708">SUM(BZ2501)</f>
        <v>240626</v>
      </c>
      <c r="CA2502" s="17">
        <f>BV2502+BW2502</f>
        <v>2260146</v>
      </c>
      <c r="CB2502" s="125">
        <f>IF(BU2502=0,"-",CA2502/BU2502*100)</f>
        <v>77.793278062370348</v>
      </c>
    </row>
    <row r="2503" spans="1:80" x14ac:dyDescent="0.25">
      <c r="A2503" s="139"/>
      <c r="B2503" s="139"/>
      <c r="C2503" s="139"/>
      <c r="D2503" s="140"/>
      <c r="E2503" s="140"/>
      <c r="F2503" s="140"/>
      <c r="G2503" s="141"/>
      <c r="X2503">
        <f t="shared" si="6613"/>
        <v>0</v>
      </c>
      <c r="AH2503">
        <v>0</v>
      </c>
      <c r="AI2503">
        <v>0</v>
      </c>
      <c r="AP2503">
        <f t="shared" si="6614"/>
        <v>0</v>
      </c>
      <c r="AZ2503">
        <v>0</v>
      </c>
      <c r="BA2503">
        <v>0</v>
      </c>
      <c r="BH2503">
        <f t="shared" si="6615"/>
        <v>0</v>
      </c>
      <c r="BR2503">
        <v>0</v>
      </c>
      <c r="BS2503">
        <v>0</v>
      </c>
      <c r="BU2503">
        <v>0</v>
      </c>
      <c r="BV2503">
        <v>0</v>
      </c>
      <c r="BW2503">
        <f t="shared" si="6558"/>
        <v>0</v>
      </c>
      <c r="CA2503">
        <f>BV2503+BW2503</f>
        <v>0</v>
      </c>
      <c r="CB2503" s="126" t="str">
        <f>IF(BU2503=0,"-",CA2503/BU2503*100)</f>
        <v>-</v>
      </c>
    </row>
    <row r="2504" spans="1:80" ht="15.75" thickBot="1" x14ac:dyDescent="0.3">
      <c r="A2504" s="13" t="s">
        <v>1</v>
      </c>
      <c r="B2504" s="13" t="s">
        <v>1</v>
      </c>
      <c r="C2504" s="13" t="s">
        <v>1</v>
      </c>
      <c r="D2504" s="74" t="s">
        <v>1</v>
      </c>
      <c r="E2504" s="74" t="s">
        <v>1</v>
      </c>
      <c r="F2504" s="74" t="s">
        <v>1</v>
      </c>
      <c r="G2504" s="13" t="s">
        <v>1</v>
      </c>
      <c r="H2504" s="19" t="s">
        <v>1</v>
      </c>
      <c r="I2504" s="19" t="s">
        <v>1</v>
      </c>
      <c r="J2504" s="19"/>
      <c r="K2504" s="19" t="s">
        <v>1</v>
      </c>
      <c r="L2504" s="19"/>
      <c r="M2504" s="19" t="s">
        <v>1</v>
      </c>
      <c r="N2504" s="19" t="s">
        <v>1</v>
      </c>
      <c r="O2504" s="19" t="s">
        <v>1</v>
      </c>
      <c r="P2504" s="31"/>
      <c r="Q2504" s="19" t="s">
        <v>1</v>
      </c>
      <c r="R2504" s="19" t="s">
        <v>1</v>
      </c>
      <c r="S2504" s="19"/>
      <c r="T2504" s="19"/>
      <c r="U2504" s="19"/>
      <c r="V2504" s="19"/>
      <c r="W2504" s="19"/>
      <c r="X2504" s="19"/>
      <c r="Y2504" s="19"/>
      <c r="Z2504" s="19"/>
      <c r="AA2504" s="19"/>
      <c r="AB2504" s="19"/>
      <c r="AC2504" s="19"/>
      <c r="AD2504" s="19"/>
      <c r="AE2504" s="19"/>
      <c r="AF2504" s="19"/>
      <c r="AG2504" s="19"/>
      <c r="AH2504" s="19">
        <v>0</v>
      </c>
      <c r="AI2504" s="19">
        <v>0</v>
      </c>
      <c r="AJ2504" s="19" t="s">
        <v>1</v>
      </c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>
        <v>0</v>
      </c>
      <c r="BA2504" s="19">
        <v>0</v>
      </c>
      <c r="BB2504" s="19" t="s">
        <v>1</v>
      </c>
      <c r="BC2504" s="19"/>
      <c r="BD2504" s="19"/>
      <c r="BE2504" s="19"/>
      <c r="BF2504" s="19"/>
      <c r="BG2504" s="19"/>
      <c r="BH2504" s="19"/>
      <c r="BI2504" s="19"/>
      <c r="BJ2504" s="19"/>
      <c r="BK2504" s="19"/>
      <c r="BL2504" s="19"/>
      <c r="BM2504" s="19"/>
      <c r="BN2504" s="19"/>
      <c r="BO2504" s="19"/>
      <c r="BP2504" s="19"/>
      <c r="BQ2504" s="19"/>
      <c r="BR2504" s="19">
        <v>0</v>
      </c>
      <c r="BS2504" s="19">
        <v>0</v>
      </c>
      <c r="BT2504" s="19"/>
      <c r="BU2504" s="19"/>
      <c r="BV2504" s="19"/>
      <c r="BW2504" s="19">
        <f t="shared" si="6558"/>
        <v>0</v>
      </c>
      <c r="BX2504" s="19"/>
      <c r="BY2504" s="19"/>
      <c r="BZ2504" s="19"/>
      <c r="CA2504" s="19">
        <f>BV2504+BW2504</f>
        <v>0</v>
      </c>
      <c r="CB2504" s="127"/>
    </row>
    <row r="2505" spans="1:80" ht="69.75" customHeight="1" thickBot="1" x14ac:dyDescent="0.3">
      <c r="A2505" s="5" t="s">
        <v>4</v>
      </c>
      <c r="B2505" s="5" t="s">
        <v>5</v>
      </c>
      <c r="C2505" s="5" t="s">
        <v>6</v>
      </c>
      <c r="D2505" s="80" t="s">
        <v>1</v>
      </c>
      <c r="E2505" s="88" t="s">
        <v>7</v>
      </c>
      <c r="F2505" s="88" t="s">
        <v>8</v>
      </c>
      <c r="G2505" s="5" t="s">
        <v>9</v>
      </c>
      <c r="H2505" s="5" t="s">
        <v>10</v>
      </c>
      <c r="I2505" s="5" t="s">
        <v>11</v>
      </c>
      <c r="J2505" s="5" t="s">
        <v>1809</v>
      </c>
      <c r="K2505" s="5" t="s">
        <v>12</v>
      </c>
      <c r="L2505" s="5" t="s">
        <v>13</v>
      </c>
      <c r="M2505" s="5" t="s">
        <v>14</v>
      </c>
      <c r="N2505" s="5" t="s">
        <v>15</v>
      </c>
      <c r="O2505" s="5" t="s">
        <v>16</v>
      </c>
      <c r="P2505" s="5" t="s">
        <v>17</v>
      </c>
      <c r="Q2505" s="5" t="s">
        <v>18</v>
      </c>
      <c r="R2505" s="71" t="s">
        <v>14</v>
      </c>
      <c r="S2505" s="71" t="s">
        <v>1843</v>
      </c>
      <c r="T2505" s="71" t="s">
        <v>1797</v>
      </c>
      <c r="U2505" s="71" t="s">
        <v>1832</v>
      </c>
      <c r="V2505" s="71" t="s">
        <v>1833</v>
      </c>
      <c r="W2505" s="71" t="s">
        <v>1834</v>
      </c>
      <c r="X2505" s="71" t="s">
        <v>1847</v>
      </c>
      <c r="Y2505" s="71" t="s">
        <v>1844</v>
      </c>
      <c r="Z2505" s="71" t="s">
        <v>1835</v>
      </c>
      <c r="AA2505" s="71" t="s">
        <v>1836</v>
      </c>
      <c r="AB2505" s="71" t="s">
        <v>1837</v>
      </c>
      <c r="AC2505" s="71" t="s">
        <v>1838</v>
      </c>
      <c r="AD2505" s="71" t="s">
        <v>1839</v>
      </c>
      <c r="AE2505" s="71" t="s">
        <v>1840</v>
      </c>
      <c r="AF2505" s="71" t="s">
        <v>1845</v>
      </c>
      <c r="AG2505" s="71" t="s">
        <v>1846</v>
      </c>
      <c r="AH2505" s="71" t="s">
        <v>1841</v>
      </c>
      <c r="AI2505" s="71" t="s">
        <v>1842</v>
      </c>
      <c r="AJ2505" s="72" t="s">
        <v>15</v>
      </c>
      <c r="AK2505" s="72" t="s">
        <v>1843</v>
      </c>
      <c r="AL2505" s="72" t="s">
        <v>1797</v>
      </c>
      <c r="AM2505" s="72" t="s">
        <v>1832</v>
      </c>
      <c r="AN2505" s="72" t="s">
        <v>1833</v>
      </c>
      <c r="AO2505" s="72" t="s">
        <v>1834</v>
      </c>
      <c r="AP2505" s="72" t="s">
        <v>1848</v>
      </c>
      <c r="AQ2505" s="72" t="s">
        <v>1844</v>
      </c>
      <c r="AR2505" s="72" t="s">
        <v>1835</v>
      </c>
      <c r="AS2505" s="72" t="s">
        <v>1836</v>
      </c>
      <c r="AT2505" s="72" t="s">
        <v>1837</v>
      </c>
      <c r="AU2505" s="72" t="s">
        <v>1838</v>
      </c>
      <c r="AV2505" s="72" t="s">
        <v>1839</v>
      </c>
      <c r="AW2505" s="72" t="s">
        <v>1840</v>
      </c>
      <c r="AX2505" s="72" t="s">
        <v>1845</v>
      </c>
      <c r="AY2505" s="72" t="s">
        <v>1846</v>
      </c>
      <c r="AZ2505" s="72" t="s">
        <v>1841</v>
      </c>
      <c r="BA2505" s="72" t="s">
        <v>1842</v>
      </c>
      <c r="BB2505" s="73" t="s">
        <v>16</v>
      </c>
      <c r="BC2505" s="73" t="s">
        <v>1843</v>
      </c>
      <c r="BD2505" s="73" t="s">
        <v>1797</v>
      </c>
      <c r="BE2505" s="73" t="s">
        <v>1832</v>
      </c>
      <c r="BF2505" s="73" t="s">
        <v>1833</v>
      </c>
      <c r="BG2505" s="73" t="s">
        <v>1834</v>
      </c>
      <c r="BH2505" s="73" t="s">
        <v>1849</v>
      </c>
      <c r="BI2505" s="73" t="s">
        <v>1844</v>
      </c>
      <c r="BJ2505" s="73" t="s">
        <v>1835</v>
      </c>
      <c r="BK2505" s="73" t="s">
        <v>1836</v>
      </c>
      <c r="BL2505" s="73" t="s">
        <v>1837</v>
      </c>
      <c r="BM2505" s="73" t="s">
        <v>1838</v>
      </c>
      <c r="BN2505" s="73" t="s">
        <v>1839</v>
      </c>
      <c r="BO2505" s="73" t="s">
        <v>1840</v>
      </c>
      <c r="BP2505" s="73" t="s">
        <v>1845</v>
      </c>
      <c r="BQ2505" s="73" t="s">
        <v>1846</v>
      </c>
      <c r="BR2505" s="73" t="s">
        <v>1841</v>
      </c>
      <c r="BS2505" s="73" t="s">
        <v>1842</v>
      </c>
      <c r="BT2505" s="5" t="s">
        <v>1911</v>
      </c>
      <c r="BU2505" s="5" t="s">
        <v>1942</v>
      </c>
      <c r="BV2505" s="5" t="s">
        <v>1943</v>
      </c>
      <c r="BW2505" s="5" t="s">
        <v>1944</v>
      </c>
      <c r="BX2505" s="5" t="s">
        <v>1945</v>
      </c>
      <c r="BY2505" s="5" t="s">
        <v>1946</v>
      </c>
      <c r="BZ2505" s="5" t="s">
        <v>1947</v>
      </c>
      <c r="CA2505" s="5" t="s">
        <v>1948</v>
      </c>
      <c r="CB2505" s="120" t="s">
        <v>1916</v>
      </c>
    </row>
    <row r="2506" spans="1:80" x14ac:dyDescent="0.25">
      <c r="A2506" s="6" t="s">
        <v>1</v>
      </c>
      <c r="B2506" s="6" t="s">
        <v>1</v>
      </c>
      <c r="C2506" s="6" t="s">
        <v>1</v>
      </c>
      <c r="D2506" s="81" t="s">
        <v>1</v>
      </c>
      <c r="E2506" s="81" t="s">
        <v>1</v>
      </c>
      <c r="F2506" s="94" t="s">
        <v>1</v>
      </c>
      <c r="G2506" s="7" t="s">
        <v>1</v>
      </c>
      <c r="H2506" s="8" t="s">
        <v>1</v>
      </c>
      <c r="I2506" s="9" t="s">
        <v>19</v>
      </c>
      <c r="J2506" s="9">
        <v>1</v>
      </c>
      <c r="K2506" s="9" t="s">
        <v>20</v>
      </c>
      <c r="L2506" s="9" t="s">
        <v>21</v>
      </c>
      <c r="M2506" s="9" t="s">
        <v>22</v>
      </c>
      <c r="N2506" s="9" t="s">
        <v>23</v>
      </c>
      <c r="O2506" s="9" t="s">
        <v>24</v>
      </c>
      <c r="P2506" s="9" t="s">
        <v>25</v>
      </c>
      <c r="Q2506" s="9" t="s">
        <v>26</v>
      </c>
      <c r="R2506" s="9">
        <v>1</v>
      </c>
      <c r="S2506" s="9">
        <v>2</v>
      </c>
      <c r="T2506" s="9">
        <v>3</v>
      </c>
      <c r="U2506" s="9">
        <v>4</v>
      </c>
      <c r="V2506" s="9">
        <v>5</v>
      </c>
      <c r="W2506" s="9">
        <v>6</v>
      </c>
      <c r="X2506" s="9">
        <v>7</v>
      </c>
      <c r="Y2506" s="9">
        <v>8</v>
      </c>
      <c r="Z2506" s="9">
        <v>9</v>
      </c>
      <c r="AA2506" s="9">
        <v>10</v>
      </c>
      <c r="AB2506" s="9">
        <v>11</v>
      </c>
      <c r="AC2506" s="9">
        <v>12</v>
      </c>
      <c r="AD2506" s="9">
        <v>13</v>
      </c>
      <c r="AE2506" s="9">
        <v>14</v>
      </c>
      <c r="AF2506" s="9">
        <v>15</v>
      </c>
      <c r="AG2506" s="9">
        <v>16</v>
      </c>
      <c r="AH2506" s="9">
        <v>20</v>
      </c>
      <c r="AI2506" s="9">
        <v>21</v>
      </c>
      <c r="AJ2506" s="9">
        <v>1</v>
      </c>
      <c r="AK2506" s="9">
        <v>2</v>
      </c>
      <c r="AL2506" s="9">
        <v>3</v>
      </c>
      <c r="AM2506" s="9">
        <v>4</v>
      </c>
      <c r="AN2506" s="9">
        <v>5</v>
      </c>
      <c r="AO2506" s="9">
        <v>6</v>
      </c>
      <c r="AP2506" s="9">
        <v>7</v>
      </c>
      <c r="AQ2506" s="9">
        <v>8</v>
      </c>
      <c r="AR2506" s="9">
        <v>9</v>
      </c>
      <c r="AS2506" s="9">
        <v>10</v>
      </c>
      <c r="AT2506" s="9">
        <v>11</v>
      </c>
      <c r="AU2506" s="9">
        <v>12</v>
      </c>
      <c r="AV2506" s="9">
        <v>13</v>
      </c>
      <c r="AW2506" s="9">
        <v>14</v>
      </c>
      <c r="AX2506" s="9">
        <v>15</v>
      </c>
      <c r="AY2506" s="9">
        <v>16</v>
      </c>
      <c r="AZ2506" s="9">
        <v>20</v>
      </c>
      <c r="BA2506" s="9">
        <v>21</v>
      </c>
      <c r="BB2506" s="9">
        <v>1</v>
      </c>
      <c r="BC2506" s="9">
        <v>2</v>
      </c>
      <c r="BD2506" s="9">
        <v>3</v>
      </c>
      <c r="BE2506" s="9">
        <v>4</v>
      </c>
      <c r="BF2506" s="9">
        <v>5</v>
      </c>
      <c r="BG2506" s="9">
        <v>6</v>
      </c>
      <c r="BH2506" s="9">
        <v>7</v>
      </c>
      <c r="BI2506" s="9">
        <v>8</v>
      </c>
      <c r="BJ2506" s="9">
        <v>9</v>
      </c>
      <c r="BK2506" s="9">
        <v>10</v>
      </c>
      <c r="BL2506" s="9">
        <v>11</v>
      </c>
      <c r="BM2506" s="9">
        <v>12</v>
      </c>
      <c r="BN2506" s="9">
        <v>13</v>
      </c>
      <c r="BO2506" s="9">
        <v>14</v>
      </c>
      <c r="BP2506" s="9">
        <v>15</v>
      </c>
      <c r="BQ2506" s="9">
        <v>16</v>
      </c>
      <c r="BR2506" s="9">
        <v>20</v>
      </c>
      <c r="BS2506" s="9">
        <v>21</v>
      </c>
      <c r="BT2506" s="9">
        <v>1</v>
      </c>
      <c r="BU2506" s="9">
        <v>2</v>
      </c>
      <c r="BV2506" s="9">
        <v>3</v>
      </c>
      <c r="BW2506" s="9" t="s">
        <v>1798</v>
      </c>
      <c r="BX2506" s="9">
        <v>5</v>
      </c>
      <c r="BY2506" s="9">
        <v>6</v>
      </c>
      <c r="BZ2506" s="9">
        <v>7</v>
      </c>
      <c r="CA2506" s="9" t="s">
        <v>1917</v>
      </c>
      <c r="CB2506" s="121">
        <v>9</v>
      </c>
    </row>
    <row r="2507" spans="1:80" x14ac:dyDescent="0.25">
      <c r="A2507" s="1" t="s">
        <v>928</v>
      </c>
      <c r="B2507" s="1" t="s">
        <v>88</v>
      </c>
      <c r="C2507" s="4" t="s">
        <v>1246</v>
      </c>
      <c r="D2507" s="79" t="s">
        <v>1247</v>
      </c>
      <c r="E2507" s="78" t="s">
        <v>1</v>
      </c>
      <c r="F2507" s="78" t="s">
        <v>1</v>
      </c>
      <c r="G2507" s="2" t="s">
        <v>1</v>
      </c>
      <c r="H2507" s="2" t="s">
        <v>1248</v>
      </c>
      <c r="I2507" s="3" t="s">
        <v>1</v>
      </c>
      <c r="J2507" s="3">
        <f t="shared" ref="J2507:J2538" si="6709">SUM(K2507,L2507,P2507,Q2507)</f>
        <v>0</v>
      </c>
      <c r="K2507" s="3" t="s">
        <v>1</v>
      </c>
      <c r="L2507" s="3"/>
      <c r="M2507" s="3" t="s">
        <v>1</v>
      </c>
      <c r="N2507" s="3" t="s">
        <v>1</v>
      </c>
      <c r="O2507" s="3" t="s">
        <v>1</v>
      </c>
      <c r="P2507" s="26"/>
      <c r="Q2507" s="3" t="s">
        <v>1</v>
      </c>
      <c r="R2507" s="3" t="s">
        <v>1</v>
      </c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>
        <v>0</v>
      </c>
      <c r="AI2507" s="3">
        <v>0</v>
      </c>
      <c r="AJ2507" s="3" t="s">
        <v>1</v>
      </c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>
        <v>0</v>
      </c>
      <c r="BA2507" s="3">
        <v>0</v>
      </c>
      <c r="BB2507" s="3" t="s">
        <v>1</v>
      </c>
      <c r="BC2507" s="3"/>
      <c r="BD2507" s="3"/>
      <c r="BE2507" s="3"/>
      <c r="BF2507" s="3"/>
      <c r="BG2507" s="3"/>
      <c r="BH2507" s="3"/>
      <c r="BI2507" s="3"/>
      <c r="BJ2507" s="3"/>
      <c r="BK2507" s="3"/>
      <c r="BL2507" s="3"/>
      <c r="BM2507" s="3"/>
      <c r="BN2507" s="3"/>
      <c r="BO2507" s="3"/>
      <c r="BP2507" s="3"/>
      <c r="BQ2507" s="3"/>
      <c r="BR2507" s="3">
        <v>0</v>
      </c>
      <c r="BS2507" s="3">
        <v>0</v>
      </c>
      <c r="BT2507" s="3">
        <v>0</v>
      </c>
      <c r="BU2507" s="3"/>
      <c r="BV2507" s="3"/>
      <c r="BW2507" s="3">
        <f t="shared" si="6558"/>
        <v>0</v>
      </c>
      <c r="BX2507" s="3"/>
      <c r="BY2507" s="3"/>
      <c r="BZ2507" s="3"/>
      <c r="CA2507" s="3">
        <f t="shared" ref="CA2507:CA2538" si="6710">BV2507+BW2507</f>
        <v>0</v>
      </c>
      <c r="CB2507" s="122"/>
    </row>
    <row r="2508" spans="1:80" ht="33.75" x14ac:dyDescent="0.25">
      <c r="A2508" s="1" t="s">
        <v>1</v>
      </c>
      <c r="B2508" s="1" t="s">
        <v>1</v>
      </c>
      <c r="C2508" s="1" t="s">
        <v>1</v>
      </c>
      <c r="D2508" s="78" t="s">
        <v>1</v>
      </c>
      <c r="E2508" s="78" t="s">
        <v>1</v>
      </c>
      <c r="F2508" s="78" t="s">
        <v>1</v>
      </c>
      <c r="G2508" s="2" t="s">
        <v>1</v>
      </c>
      <c r="H2508" s="10" t="s">
        <v>30</v>
      </c>
      <c r="I2508" s="11">
        <f>SUM(I2509,I2517,I2519)</f>
        <v>1638908</v>
      </c>
      <c r="J2508" s="11">
        <f t="shared" si="6709"/>
        <v>1546075</v>
      </c>
      <c r="K2508" s="11">
        <f t="shared" ref="K2508" si="6711">SUM(K2509,K2517,K2519)</f>
        <v>1540075</v>
      </c>
      <c r="L2508" s="11">
        <f t="shared" ref="L2508:L2537" si="6712">SUM(M2508:O2508)</f>
        <v>6000</v>
      </c>
      <c r="M2508" s="11">
        <f t="shared" ref="M2508:Q2508" si="6713">SUM(M2509,M2517,M2519)</f>
        <v>0</v>
      </c>
      <c r="N2508" s="11">
        <f t="shared" si="6713"/>
        <v>0</v>
      </c>
      <c r="O2508" s="11">
        <f t="shared" si="6713"/>
        <v>6000</v>
      </c>
      <c r="P2508" s="11">
        <f t="shared" si="6713"/>
        <v>0</v>
      </c>
      <c r="Q2508" s="11">
        <f t="shared" si="6713"/>
        <v>0</v>
      </c>
      <c r="R2508" s="11">
        <f t="shared" ref="R2508:AG2508" si="6714">SUM(R2509,R2517,R2519)</f>
        <v>0</v>
      </c>
      <c r="S2508" s="11">
        <f t="shared" si="6714"/>
        <v>0</v>
      </c>
      <c r="T2508" s="11">
        <f t="shared" si="6714"/>
        <v>0</v>
      </c>
      <c r="U2508" s="11">
        <f t="shared" si="6714"/>
        <v>4530</v>
      </c>
      <c r="V2508" s="11">
        <f t="shared" si="6714"/>
        <v>0</v>
      </c>
      <c r="W2508" s="11">
        <f t="shared" si="6714"/>
        <v>0</v>
      </c>
      <c r="X2508" s="11">
        <f t="shared" ref="X2508" si="6715">SUM(X2509,X2517,X2519)</f>
        <v>4530</v>
      </c>
      <c r="Y2508" s="11">
        <f t="shared" si="6714"/>
        <v>0</v>
      </c>
      <c r="Z2508" s="11">
        <f t="shared" si="6714"/>
        <v>0</v>
      </c>
      <c r="AA2508" s="11">
        <f t="shared" si="6714"/>
        <v>0</v>
      </c>
      <c r="AB2508" s="11">
        <f t="shared" si="6714"/>
        <v>0</v>
      </c>
      <c r="AC2508" s="11">
        <f t="shared" si="6714"/>
        <v>0</v>
      </c>
      <c r="AD2508" s="11">
        <f t="shared" si="6714"/>
        <v>0</v>
      </c>
      <c r="AE2508" s="11">
        <f t="shared" si="6714"/>
        <v>0</v>
      </c>
      <c r="AF2508" s="11">
        <f t="shared" si="6714"/>
        <v>4530</v>
      </c>
      <c r="AG2508" s="11">
        <f t="shared" si="6714"/>
        <v>0</v>
      </c>
      <c r="AH2508" s="11">
        <v>4530</v>
      </c>
      <c r="AI2508" s="11">
        <v>0</v>
      </c>
      <c r="AJ2508" s="11">
        <f t="shared" ref="AJ2508:AY2508" si="6716">SUM(AJ2509,AJ2517,AJ2519)</f>
        <v>0</v>
      </c>
      <c r="AK2508" s="11">
        <f t="shared" si="6716"/>
        <v>0</v>
      </c>
      <c r="AL2508" s="11">
        <f t="shared" si="6716"/>
        <v>0</v>
      </c>
      <c r="AM2508" s="11">
        <f t="shared" si="6716"/>
        <v>0</v>
      </c>
      <c r="AN2508" s="11">
        <f t="shared" si="6716"/>
        <v>0</v>
      </c>
      <c r="AO2508" s="11">
        <f t="shared" si="6716"/>
        <v>0</v>
      </c>
      <c r="AP2508" s="11">
        <f t="shared" ref="AP2508" si="6717">SUM(AP2509,AP2517,AP2519)</f>
        <v>0</v>
      </c>
      <c r="AQ2508" s="11">
        <f t="shared" si="6716"/>
        <v>0</v>
      </c>
      <c r="AR2508" s="11">
        <f t="shared" si="6716"/>
        <v>0</v>
      </c>
      <c r="AS2508" s="11">
        <f t="shared" si="6716"/>
        <v>0</v>
      </c>
      <c r="AT2508" s="11">
        <f t="shared" si="6716"/>
        <v>0</v>
      </c>
      <c r="AU2508" s="11">
        <f t="shared" si="6716"/>
        <v>0</v>
      </c>
      <c r="AV2508" s="11">
        <f t="shared" si="6716"/>
        <v>0</v>
      </c>
      <c r="AW2508" s="11">
        <f t="shared" si="6716"/>
        <v>0</v>
      </c>
      <c r="AX2508" s="11">
        <f t="shared" si="6716"/>
        <v>0</v>
      </c>
      <c r="AY2508" s="11">
        <f t="shared" si="6716"/>
        <v>0</v>
      </c>
      <c r="AZ2508" s="11">
        <v>0</v>
      </c>
      <c r="BA2508" s="11">
        <v>0</v>
      </c>
      <c r="BB2508" s="11">
        <f t="shared" ref="BB2508:BQ2508" si="6718">SUM(BB2509,BB2517,BB2519)</f>
        <v>6000</v>
      </c>
      <c r="BC2508" s="11">
        <f t="shared" si="6718"/>
        <v>2367</v>
      </c>
      <c r="BD2508" s="11">
        <f t="shared" si="6718"/>
        <v>0</v>
      </c>
      <c r="BE2508" s="11">
        <f t="shared" si="6718"/>
        <v>859</v>
      </c>
      <c r="BF2508" s="11">
        <f t="shared" si="6718"/>
        <v>0</v>
      </c>
      <c r="BG2508" s="11">
        <f t="shared" si="6718"/>
        <v>0</v>
      </c>
      <c r="BH2508" s="11">
        <f t="shared" ref="BH2508" si="6719">SUM(BH2509,BH2517,BH2519)</f>
        <v>9226</v>
      </c>
      <c r="BI2508" s="11">
        <f t="shared" si="6718"/>
        <v>0</v>
      </c>
      <c r="BJ2508" s="11">
        <f t="shared" si="6718"/>
        <v>0</v>
      </c>
      <c r="BK2508" s="11">
        <f t="shared" si="6718"/>
        <v>6089</v>
      </c>
      <c r="BL2508" s="11">
        <f t="shared" si="6718"/>
        <v>0</v>
      </c>
      <c r="BM2508" s="11">
        <f t="shared" si="6718"/>
        <v>67</v>
      </c>
      <c r="BN2508" s="11">
        <f t="shared" si="6718"/>
        <v>0</v>
      </c>
      <c r="BO2508" s="11">
        <f t="shared" si="6718"/>
        <v>0</v>
      </c>
      <c r="BP2508" s="11">
        <f t="shared" si="6718"/>
        <v>0</v>
      </c>
      <c r="BQ2508" s="11">
        <f t="shared" si="6718"/>
        <v>-690</v>
      </c>
      <c r="BR2508" s="11">
        <v>5466</v>
      </c>
      <c r="BS2508" s="11">
        <v>3760</v>
      </c>
      <c r="BT2508" s="11">
        <f t="shared" ref="BT2508:BZ2508" si="6720">SUM(BT2509,BT2517,BT2519)</f>
        <v>1632265</v>
      </c>
      <c r="BU2508" s="11">
        <f t="shared" si="6720"/>
        <v>1631835</v>
      </c>
      <c r="BV2508" s="11">
        <f t="shared" si="6720"/>
        <v>973574</v>
      </c>
      <c r="BW2508" s="11">
        <f t="shared" si="6720"/>
        <v>399760</v>
      </c>
      <c r="BX2508" s="11">
        <f t="shared" si="6720"/>
        <v>143970</v>
      </c>
      <c r="BY2508" s="11">
        <f t="shared" si="6720"/>
        <v>127870</v>
      </c>
      <c r="BZ2508" s="11">
        <f t="shared" si="6720"/>
        <v>127920</v>
      </c>
      <c r="CA2508" s="11">
        <f t="shared" si="6710"/>
        <v>1373334</v>
      </c>
      <c r="CB2508" s="123">
        <f t="shared" ref="CB2508:CB2537" si="6721">IF(BU2508=0,"-",CA2508/BU2508*100)</f>
        <v>84.158876356984621</v>
      </c>
    </row>
    <row r="2509" spans="1:80" x14ac:dyDescent="0.25">
      <c r="A2509" s="4" t="s">
        <v>928</v>
      </c>
      <c r="B2509" s="4" t="s">
        <v>88</v>
      </c>
      <c r="C2509" s="4" t="s">
        <v>1246</v>
      </c>
      <c r="D2509" s="79" t="s">
        <v>1247</v>
      </c>
      <c r="E2509" s="78" t="s">
        <v>31</v>
      </c>
      <c r="F2509" s="78" t="s">
        <v>1</v>
      </c>
      <c r="G2509" s="2" t="s">
        <v>1</v>
      </c>
      <c r="H2509" s="2" t="s">
        <v>32</v>
      </c>
      <c r="I2509" s="12">
        <f>SUM(I2510,I2511)</f>
        <v>1412331</v>
      </c>
      <c r="J2509" s="12">
        <f t="shared" si="6709"/>
        <v>1321955</v>
      </c>
      <c r="K2509" s="12">
        <f t="shared" ref="K2509" si="6722">SUM(K2510,K2511)</f>
        <v>1321955</v>
      </c>
      <c r="L2509" s="12">
        <f t="shared" si="6712"/>
        <v>0</v>
      </c>
      <c r="M2509" s="12">
        <f t="shared" ref="M2509:Q2509" si="6723">SUM(M2510,M2511)</f>
        <v>0</v>
      </c>
      <c r="N2509" s="12">
        <f t="shared" si="6723"/>
        <v>0</v>
      </c>
      <c r="O2509" s="12">
        <f t="shared" si="6723"/>
        <v>0</v>
      </c>
      <c r="P2509" s="12">
        <f t="shared" si="6723"/>
        <v>0</v>
      </c>
      <c r="Q2509" s="12">
        <f t="shared" si="6723"/>
        <v>0</v>
      </c>
      <c r="R2509" s="12">
        <f t="shared" ref="R2509:AG2509" si="6724">SUM(R2510,R2511)</f>
        <v>0</v>
      </c>
      <c r="S2509" s="12">
        <f t="shared" si="6724"/>
        <v>0</v>
      </c>
      <c r="T2509" s="12">
        <f t="shared" si="6724"/>
        <v>0</v>
      </c>
      <c r="U2509" s="12">
        <f t="shared" si="6724"/>
        <v>0</v>
      </c>
      <c r="V2509" s="12">
        <f t="shared" si="6724"/>
        <v>0</v>
      </c>
      <c r="W2509" s="12">
        <f t="shared" si="6724"/>
        <v>0</v>
      </c>
      <c r="X2509" s="12">
        <f t="shared" ref="X2509" si="6725">SUM(X2510,X2511)</f>
        <v>0</v>
      </c>
      <c r="Y2509" s="12">
        <f t="shared" si="6724"/>
        <v>0</v>
      </c>
      <c r="Z2509" s="12">
        <f t="shared" si="6724"/>
        <v>0</v>
      </c>
      <c r="AA2509" s="12">
        <f t="shared" si="6724"/>
        <v>0</v>
      </c>
      <c r="AB2509" s="12">
        <f t="shared" si="6724"/>
        <v>0</v>
      </c>
      <c r="AC2509" s="12">
        <f t="shared" si="6724"/>
        <v>0</v>
      </c>
      <c r="AD2509" s="12">
        <f t="shared" si="6724"/>
        <v>0</v>
      </c>
      <c r="AE2509" s="12">
        <f t="shared" si="6724"/>
        <v>0</v>
      </c>
      <c r="AF2509" s="12">
        <f t="shared" si="6724"/>
        <v>0</v>
      </c>
      <c r="AG2509" s="12">
        <f t="shared" si="6724"/>
        <v>0</v>
      </c>
      <c r="AH2509" s="12">
        <v>0</v>
      </c>
      <c r="AI2509" s="12">
        <v>0</v>
      </c>
      <c r="AJ2509" s="12">
        <f t="shared" ref="AJ2509:AY2509" si="6726">SUM(AJ2510,AJ2511)</f>
        <v>0</v>
      </c>
      <c r="AK2509" s="12">
        <f t="shared" si="6726"/>
        <v>0</v>
      </c>
      <c r="AL2509" s="12">
        <f t="shared" si="6726"/>
        <v>0</v>
      </c>
      <c r="AM2509" s="12">
        <f t="shared" si="6726"/>
        <v>0</v>
      </c>
      <c r="AN2509" s="12">
        <f t="shared" si="6726"/>
        <v>0</v>
      </c>
      <c r="AO2509" s="12">
        <f t="shared" si="6726"/>
        <v>0</v>
      </c>
      <c r="AP2509" s="12">
        <f t="shared" ref="AP2509" si="6727">SUM(AP2510,AP2511)</f>
        <v>0</v>
      </c>
      <c r="AQ2509" s="12">
        <f t="shared" si="6726"/>
        <v>0</v>
      </c>
      <c r="AR2509" s="12">
        <f t="shared" si="6726"/>
        <v>0</v>
      </c>
      <c r="AS2509" s="12">
        <f t="shared" si="6726"/>
        <v>0</v>
      </c>
      <c r="AT2509" s="12">
        <f t="shared" si="6726"/>
        <v>0</v>
      </c>
      <c r="AU2509" s="12">
        <f t="shared" si="6726"/>
        <v>0</v>
      </c>
      <c r="AV2509" s="12">
        <f t="shared" si="6726"/>
        <v>0</v>
      </c>
      <c r="AW2509" s="12">
        <f t="shared" si="6726"/>
        <v>0</v>
      </c>
      <c r="AX2509" s="12">
        <f t="shared" si="6726"/>
        <v>0</v>
      </c>
      <c r="AY2509" s="12">
        <f t="shared" si="6726"/>
        <v>0</v>
      </c>
      <c r="AZ2509" s="12">
        <v>0</v>
      </c>
      <c r="BA2509" s="12">
        <v>0</v>
      </c>
      <c r="BB2509" s="12">
        <f t="shared" ref="BB2509:BQ2509" si="6728">SUM(BB2510,BB2511)</f>
        <v>0</v>
      </c>
      <c r="BC2509" s="12">
        <f t="shared" si="6728"/>
        <v>0</v>
      </c>
      <c r="BD2509" s="12">
        <f t="shared" si="6728"/>
        <v>0</v>
      </c>
      <c r="BE2509" s="12">
        <f t="shared" si="6728"/>
        <v>0</v>
      </c>
      <c r="BF2509" s="12">
        <f t="shared" si="6728"/>
        <v>0</v>
      </c>
      <c r="BG2509" s="12">
        <f t="shared" si="6728"/>
        <v>0</v>
      </c>
      <c r="BH2509" s="12">
        <f t="shared" ref="BH2509" si="6729">SUM(BH2510,BH2511)</f>
        <v>0</v>
      </c>
      <c r="BI2509" s="12">
        <f t="shared" si="6728"/>
        <v>0</v>
      </c>
      <c r="BJ2509" s="12">
        <f t="shared" si="6728"/>
        <v>0</v>
      </c>
      <c r="BK2509" s="12">
        <f t="shared" si="6728"/>
        <v>0</v>
      </c>
      <c r="BL2509" s="12">
        <f t="shared" si="6728"/>
        <v>0</v>
      </c>
      <c r="BM2509" s="12">
        <f t="shared" si="6728"/>
        <v>0</v>
      </c>
      <c r="BN2509" s="12">
        <f t="shared" si="6728"/>
        <v>0</v>
      </c>
      <c r="BO2509" s="12">
        <f t="shared" si="6728"/>
        <v>0</v>
      </c>
      <c r="BP2509" s="12">
        <f t="shared" si="6728"/>
        <v>0</v>
      </c>
      <c r="BQ2509" s="12">
        <f t="shared" si="6728"/>
        <v>0</v>
      </c>
      <c r="BR2509" s="12">
        <v>0</v>
      </c>
      <c r="BS2509" s="12">
        <v>0</v>
      </c>
      <c r="BT2509" s="12">
        <f t="shared" ref="BT2509:BZ2509" si="6730">SUM(BT2510,BT2511)</f>
        <v>1388371</v>
      </c>
      <c r="BU2509" s="12">
        <f t="shared" si="6730"/>
        <v>1393941</v>
      </c>
      <c r="BV2509" s="12">
        <f t="shared" si="6730"/>
        <v>820004</v>
      </c>
      <c r="BW2509" s="12">
        <f t="shared" si="6730"/>
        <v>350000</v>
      </c>
      <c r="BX2509" s="12">
        <f t="shared" si="6730"/>
        <v>126000</v>
      </c>
      <c r="BY2509" s="12">
        <f t="shared" si="6730"/>
        <v>112000</v>
      </c>
      <c r="BZ2509" s="12">
        <f t="shared" si="6730"/>
        <v>112000</v>
      </c>
      <c r="CA2509" s="12">
        <f t="shared" si="6710"/>
        <v>1170004</v>
      </c>
      <c r="CB2509" s="124">
        <f t="shared" si="6721"/>
        <v>83.934972857531278</v>
      </c>
    </row>
    <row r="2510" spans="1:80" x14ac:dyDescent="0.25">
      <c r="A2510" s="4" t="s">
        <v>928</v>
      </c>
      <c r="B2510" s="4" t="s">
        <v>88</v>
      </c>
      <c r="C2510" s="4" t="s">
        <v>1246</v>
      </c>
      <c r="D2510" s="79" t="s">
        <v>1247</v>
      </c>
      <c r="E2510" s="89">
        <v>6111</v>
      </c>
      <c r="F2510" s="79"/>
      <c r="G2510" s="75" t="s">
        <v>1906</v>
      </c>
      <c r="H2510" s="13" t="s">
        <v>33</v>
      </c>
      <c r="I2510" s="14">
        <v>1237037</v>
      </c>
      <c r="J2510" s="14">
        <f t="shared" si="6709"/>
        <v>1178311</v>
      </c>
      <c r="K2510" s="14">
        <v>1178311</v>
      </c>
      <c r="L2510" s="14">
        <f t="shared" si="6712"/>
        <v>0</v>
      </c>
      <c r="M2510" s="14">
        <v>0</v>
      </c>
      <c r="N2510" s="14">
        <v>0</v>
      </c>
      <c r="O2510" s="14">
        <v>0</v>
      </c>
      <c r="P2510" s="14">
        <v>0</v>
      </c>
      <c r="Q2510" s="14">
        <v>0</v>
      </c>
      <c r="R2510" s="14">
        <v>0</v>
      </c>
      <c r="S2510" s="14"/>
      <c r="T2510" s="14"/>
      <c r="U2510" s="14"/>
      <c r="V2510" s="14"/>
      <c r="W2510" s="14"/>
      <c r="X2510" s="14">
        <f t="shared" si="6613"/>
        <v>0</v>
      </c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>
        <v>0</v>
      </c>
      <c r="AI2510" s="14">
        <v>0</v>
      </c>
      <c r="AJ2510" s="14">
        <v>0</v>
      </c>
      <c r="AK2510" s="14"/>
      <c r="AL2510" s="14"/>
      <c r="AM2510" s="14"/>
      <c r="AN2510" s="14"/>
      <c r="AO2510" s="14"/>
      <c r="AP2510" s="14">
        <f t="shared" si="6614"/>
        <v>0</v>
      </c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>
        <v>0</v>
      </c>
      <c r="BA2510" s="14">
        <v>0</v>
      </c>
      <c r="BB2510" s="14">
        <v>0</v>
      </c>
      <c r="BC2510" s="14"/>
      <c r="BD2510" s="14"/>
      <c r="BE2510" s="14"/>
      <c r="BF2510" s="14"/>
      <c r="BG2510" s="14"/>
      <c r="BH2510" s="14">
        <f t="shared" si="6615"/>
        <v>0</v>
      </c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>
        <v>0</v>
      </c>
      <c r="BS2510" s="14">
        <v>0</v>
      </c>
      <c r="BT2510" s="14">
        <v>1237227</v>
      </c>
      <c r="BU2510" s="14">
        <v>1237227</v>
      </c>
      <c r="BV2510" s="14">
        <v>720000</v>
      </c>
      <c r="BW2510" s="14">
        <f t="shared" ref="BW2510:BW2570" si="6731">BX2510+BY2510+BZ2510</f>
        <v>320000</v>
      </c>
      <c r="BX2510" s="14">
        <v>120000</v>
      </c>
      <c r="BY2510" s="14">
        <v>100000</v>
      </c>
      <c r="BZ2510" s="14">
        <v>100000</v>
      </c>
      <c r="CA2510" s="14">
        <f t="shared" si="6710"/>
        <v>1040000</v>
      </c>
      <c r="CB2510" s="122">
        <f t="shared" si="6721"/>
        <v>84.058947953770812</v>
      </c>
    </row>
    <row r="2511" spans="1:80" x14ac:dyDescent="0.25">
      <c r="A2511" s="1" t="s">
        <v>928</v>
      </c>
      <c r="B2511" s="1" t="s">
        <v>88</v>
      </c>
      <c r="C2511" s="1" t="s">
        <v>1246</v>
      </c>
      <c r="D2511" s="82" t="s">
        <v>1247</v>
      </c>
      <c r="E2511" s="82" t="s">
        <v>34</v>
      </c>
      <c r="F2511" s="79" t="s">
        <v>1</v>
      </c>
      <c r="G2511" s="13" t="s">
        <v>1</v>
      </c>
      <c r="H2511" s="2" t="s">
        <v>35</v>
      </c>
      <c r="I2511" s="12">
        <f>SUM(I2512:I2516)</f>
        <v>175294</v>
      </c>
      <c r="J2511" s="12">
        <f t="shared" si="6709"/>
        <v>143644</v>
      </c>
      <c r="K2511" s="12">
        <f t="shared" ref="K2511" si="6732">SUM(K2512:K2516)</f>
        <v>143644</v>
      </c>
      <c r="L2511" s="12">
        <f t="shared" si="6712"/>
        <v>0</v>
      </c>
      <c r="M2511" s="12">
        <f t="shared" ref="M2511:Q2511" si="6733">SUM(M2512:M2516)</f>
        <v>0</v>
      </c>
      <c r="N2511" s="12">
        <f t="shared" si="6733"/>
        <v>0</v>
      </c>
      <c r="O2511" s="12">
        <f t="shared" si="6733"/>
        <v>0</v>
      </c>
      <c r="P2511" s="12">
        <f t="shared" si="6733"/>
        <v>0</v>
      </c>
      <c r="Q2511" s="12">
        <f t="shared" si="6733"/>
        <v>0</v>
      </c>
      <c r="R2511" s="12">
        <f t="shared" ref="R2511:AG2511" si="6734">SUM(R2512:R2516)</f>
        <v>0</v>
      </c>
      <c r="S2511" s="12">
        <f t="shared" si="6734"/>
        <v>0</v>
      </c>
      <c r="T2511" s="12">
        <f t="shared" si="6734"/>
        <v>0</v>
      </c>
      <c r="U2511" s="12">
        <f t="shared" si="6734"/>
        <v>0</v>
      </c>
      <c r="V2511" s="12">
        <f t="shared" si="6734"/>
        <v>0</v>
      </c>
      <c r="W2511" s="12">
        <f t="shared" si="6734"/>
        <v>0</v>
      </c>
      <c r="X2511" s="12">
        <f t="shared" si="6734"/>
        <v>0</v>
      </c>
      <c r="Y2511" s="12">
        <f t="shared" si="6734"/>
        <v>0</v>
      </c>
      <c r="Z2511" s="12">
        <f t="shared" si="6734"/>
        <v>0</v>
      </c>
      <c r="AA2511" s="12">
        <f t="shared" si="6734"/>
        <v>0</v>
      </c>
      <c r="AB2511" s="12">
        <f t="shared" si="6734"/>
        <v>0</v>
      </c>
      <c r="AC2511" s="12">
        <f t="shared" si="6734"/>
        <v>0</v>
      </c>
      <c r="AD2511" s="12">
        <f t="shared" si="6734"/>
        <v>0</v>
      </c>
      <c r="AE2511" s="12">
        <f t="shared" si="6734"/>
        <v>0</v>
      </c>
      <c r="AF2511" s="12">
        <f t="shared" si="6734"/>
        <v>0</v>
      </c>
      <c r="AG2511" s="12">
        <f t="shared" si="6734"/>
        <v>0</v>
      </c>
      <c r="AH2511" s="12">
        <v>0</v>
      </c>
      <c r="AI2511" s="12">
        <v>0</v>
      </c>
      <c r="AJ2511" s="12">
        <f t="shared" ref="AJ2511:AY2511" si="6735">SUM(AJ2512:AJ2516)</f>
        <v>0</v>
      </c>
      <c r="AK2511" s="12">
        <f t="shared" si="6735"/>
        <v>0</v>
      </c>
      <c r="AL2511" s="12">
        <f t="shared" si="6735"/>
        <v>0</v>
      </c>
      <c r="AM2511" s="12">
        <f t="shared" si="6735"/>
        <v>0</v>
      </c>
      <c r="AN2511" s="12">
        <f t="shared" si="6735"/>
        <v>0</v>
      </c>
      <c r="AO2511" s="12">
        <f t="shared" si="6735"/>
        <v>0</v>
      </c>
      <c r="AP2511" s="12">
        <f t="shared" si="6735"/>
        <v>0</v>
      </c>
      <c r="AQ2511" s="12">
        <f t="shared" si="6735"/>
        <v>0</v>
      </c>
      <c r="AR2511" s="12">
        <f t="shared" si="6735"/>
        <v>0</v>
      </c>
      <c r="AS2511" s="12">
        <f t="shared" si="6735"/>
        <v>0</v>
      </c>
      <c r="AT2511" s="12">
        <f t="shared" si="6735"/>
        <v>0</v>
      </c>
      <c r="AU2511" s="12">
        <f t="shared" si="6735"/>
        <v>0</v>
      </c>
      <c r="AV2511" s="12">
        <f t="shared" si="6735"/>
        <v>0</v>
      </c>
      <c r="AW2511" s="12">
        <f t="shared" si="6735"/>
        <v>0</v>
      </c>
      <c r="AX2511" s="12">
        <f t="shared" si="6735"/>
        <v>0</v>
      </c>
      <c r="AY2511" s="12">
        <f t="shared" si="6735"/>
        <v>0</v>
      </c>
      <c r="AZ2511" s="12">
        <v>0</v>
      </c>
      <c r="BA2511" s="12">
        <v>0</v>
      </c>
      <c r="BB2511" s="12">
        <f t="shared" ref="BB2511:BQ2511" si="6736">SUM(BB2512:BB2516)</f>
        <v>0</v>
      </c>
      <c r="BC2511" s="12">
        <f t="shared" si="6736"/>
        <v>0</v>
      </c>
      <c r="BD2511" s="12">
        <f t="shared" si="6736"/>
        <v>0</v>
      </c>
      <c r="BE2511" s="12">
        <f t="shared" si="6736"/>
        <v>0</v>
      </c>
      <c r="BF2511" s="12">
        <f t="shared" si="6736"/>
        <v>0</v>
      </c>
      <c r="BG2511" s="12">
        <f t="shared" si="6736"/>
        <v>0</v>
      </c>
      <c r="BH2511" s="12">
        <f t="shared" si="6736"/>
        <v>0</v>
      </c>
      <c r="BI2511" s="12">
        <f t="shared" si="6736"/>
        <v>0</v>
      </c>
      <c r="BJ2511" s="12">
        <f t="shared" si="6736"/>
        <v>0</v>
      </c>
      <c r="BK2511" s="12">
        <f t="shared" si="6736"/>
        <v>0</v>
      </c>
      <c r="BL2511" s="12">
        <f t="shared" si="6736"/>
        <v>0</v>
      </c>
      <c r="BM2511" s="12">
        <f t="shared" si="6736"/>
        <v>0</v>
      </c>
      <c r="BN2511" s="12">
        <f t="shared" si="6736"/>
        <v>0</v>
      </c>
      <c r="BO2511" s="12">
        <f t="shared" si="6736"/>
        <v>0</v>
      </c>
      <c r="BP2511" s="12">
        <f t="shared" si="6736"/>
        <v>0</v>
      </c>
      <c r="BQ2511" s="12">
        <f t="shared" si="6736"/>
        <v>0</v>
      </c>
      <c r="BR2511" s="12">
        <v>0</v>
      </c>
      <c r="BS2511" s="12">
        <v>0</v>
      </c>
      <c r="BT2511" s="12">
        <f t="shared" ref="BT2511:BZ2511" si="6737">SUM(BT2512:BT2516)</f>
        <v>151144</v>
      </c>
      <c r="BU2511" s="12">
        <f t="shared" si="6737"/>
        <v>156714</v>
      </c>
      <c r="BV2511" s="12">
        <f t="shared" si="6737"/>
        <v>100004</v>
      </c>
      <c r="BW2511" s="12">
        <f t="shared" si="6737"/>
        <v>30000</v>
      </c>
      <c r="BX2511" s="12">
        <f t="shared" si="6737"/>
        <v>6000</v>
      </c>
      <c r="BY2511" s="12">
        <f t="shared" si="6737"/>
        <v>12000</v>
      </c>
      <c r="BZ2511" s="12">
        <f t="shared" si="6737"/>
        <v>12000</v>
      </c>
      <c r="CA2511" s="12">
        <f t="shared" si="6710"/>
        <v>130004</v>
      </c>
      <c r="CB2511" s="124">
        <f t="shared" si="6721"/>
        <v>82.956213229194589</v>
      </c>
    </row>
    <row r="2512" spans="1:80" x14ac:dyDescent="0.25">
      <c r="A2512" s="4" t="s">
        <v>928</v>
      </c>
      <c r="B2512" s="4" t="s">
        <v>88</v>
      </c>
      <c r="C2512" s="4" t="s">
        <v>1246</v>
      </c>
      <c r="D2512" s="79" t="s">
        <v>1247</v>
      </c>
      <c r="E2512" s="89">
        <v>6112</v>
      </c>
      <c r="F2512" s="79" t="s">
        <v>1249</v>
      </c>
      <c r="G2512" s="75" t="s">
        <v>1906</v>
      </c>
      <c r="H2512" s="13" t="s">
        <v>92</v>
      </c>
      <c r="I2512" s="14">
        <v>26300</v>
      </c>
      <c r="J2512" s="14">
        <f t="shared" si="6709"/>
        <v>21650</v>
      </c>
      <c r="K2512" s="14">
        <v>21650</v>
      </c>
      <c r="L2512" s="14">
        <f t="shared" si="6712"/>
        <v>0</v>
      </c>
      <c r="M2512" s="14">
        <v>0</v>
      </c>
      <c r="N2512" s="14">
        <v>0</v>
      </c>
      <c r="O2512" s="14">
        <v>0</v>
      </c>
      <c r="P2512" s="14">
        <v>0</v>
      </c>
      <c r="Q2512" s="14">
        <v>0</v>
      </c>
      <c r="R2512" s="14">
        <v>0</v>
      </c>
      <c r="S2512" s="14"/>
      <c r="T2512" s="14"/>
      <c r="U2512" s="14"/>
      <c r="V2512" s="14"/>
      <c r="W2512" s="14"/>
      <c r="X2512" s="14">
        <f t="shared" si="6613"/>
        <v>0</v>
      </c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>
        <v>0</v>
      </c>
      <c r="AI2512" s="14">
        <v>0</v>
      </c>
      <c r="AJ2512" s="14">
        <v>0</v>
      </c>
      <c r="AK2512" s="14"/>
      <c r="AL2512" s="14"/>
      <c r="AM2512" s="14"/>
      <c r="AN2512" s="14"/>
      <c r="AO2512" s="14"/>
      <c r="AP2512" s="14">
        <f t="shared" si="6614"/>
        <v>0</v>
      </c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>
        <v>0</v>
      </c>
      <c r="BA2512" s="14">
        <v>0</v>
      </c>
      <c r="BB2512" s="14">
        <v>0</v>
      </c>
      <c r="BC2512" s="14"/>
      <c r="BD2512" s="14"/>
      <c r="BE2512" s="14"/>
      <c r="BF2512" s="14"/>
      <c r="BG2512" s="14"/>
      <c r="BH2512" s="14">
        <f t="shared" si="6615"/>
        <v>0</v>
      </c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>
        <v>0</v>
      </c>
      <c r="BS2512" s="14">
        <v>0</v>
      </c>
      <c r="BT2512" s="14">
        <v>21650</v>
      </c>
      <c r="BU2512" s="14">
        <v>21650</v>
      </c>
      <c r="BV2512" s="14">
        <v>12000</v>
      </c>
      <c r="BW2512" s="14">
        <f t="shared" si="6731"/>
        <v>5000</v>
      </c>
      <c r="BX2512" s="14">
        <v>1000</v>
      </c>
      <c r="BY2512" s="14">
        <v>2000</v>
      </c>
      <c r="BZ2512" s="14">
        <v>2000</v>
      </c>
      <c r="CA2512" s="14">
        <f t="shared" si="6710"/>
        <v>17000</v>
      </c>
      <c r="CB2512" s="122">
        <f t="shared" si="6721"/>
        <v>78.52193995381063</v>
      </c>
    </row>
    <row r="2513" spans="1:80" x14ac:dyDescent="0.25">
      <c r="A2513" s="4" t="s">
        <v>928</v>
      </c>
      <c r="B2513" s="4" t="s">
        <v>88</v>
      </c>
      <c r="C2513" s="4" t="s">
        <v>1246</v>
      </c>
      <c r="D2513" s="79" t="s">
        <v>1247</v>
      </c>
      <c r="E2513" s="89">
        <v>6112</v>
      </c>
      <c r="F2513" s="79" t="s">
        <v>1250</v>
      </c>
      <c r="G2513" s="75" t="s">
        <v>1906</v>
      </c>
      <c r="H2513" s="13" t="s">
        <v>39</v>
      </c>
      <c r="I2513" s="14">
        <v>97300</v>
      </c>
      <c r="J2513" s="14">
        <f t="shared" si="6709"/>
        <v>97300</v>
      </c>
      <c r="K2513" s="14">
        <v>97300</v>
      </c>
      <c r="L2513" s="14">
        <f t="shared" si="6712"/>
        <v>0</v>
      </c>
      <c r="M2513" s="14">
        <v>0</v>
      </c>
      <c r="N2513" s="14">
        <v>0</v>
      </c>
      <c r="O2513" s="14">
        <v>0</v>
      </c>
      <c r="P2513" s="14">
        <v>0</v>
      </c>
      <c r="Q2513" s="14">
        <v>0</v>
      </c>
      <c r="R2513" s="14">
        <v>0</v>
      </c>
      <c r="S2513" s="14"/>
      <c r="T2513" s="14"/>
      <c r="U2513" s="14"/>
      <c r="V2513" s="14"/>
      <c r="W2513" s="14"/>
      <c r="X2513" s="14">
        <f t="shared" si="6613"/>
        <v>0</v>
      </c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>
        <v>0</v>
      </c>
      <c r="AI2513" s="14">
        <v>0</v>
      </c>
      <c r="AJ2513" s="14">
        <v>0</v>
      </c>
      <c r="AK2513" s="14"/>
      <c r="AL2513" s="14"/>
      <c r="AM2513" s="14"/>
      <c r="AN2513" s="14"/>
      <c r="AO2513" s="14"/>
      <c r="AP2513" s="14">
        <f t="shared" si="6614"/>
        <v>0</v>
      </c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>
        <v>0</v>
      </c>
      <c r="BA2513" s="14">
        <v>0</v>
      </c>
      <c r="BB2513" s="14">
        <v>0</v>
      </c>
      <c r="BC2513" s="14"/>
      <c r="BD2513" s="14"/>
      <c r="BE2513" s="14"/>
      <c r="BF2513" s="14"/>
      <c r="BG2513" s="14"/>
      <c r="BH2513" s="14">
        <f t="shared" si="6615"/>
        <v>0</v>
      </c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>
        <v>0</v>
      </c>
      <c r="BS2513" s="14">
        <v>0</v>
      </c>
      <c r="BT2513" s="14">
        <v>97300</v>
      </c>
      <c r="BU2513" s="14">
        <v>97300</v>
      </c>
      <c r="BV2513" s="14">
        <v>60000</v>
      </c>
      <c r="BW2513" s="14">
        <f t="shared" si="6731"/>
        <v>25000</v>
      </c>
      <c r="BX2513" s="14">
        <v>5000</v>
      </c>
      <c r="BY2513" s="14">
        <v>10000</v>
      </c>
      <c r="BZ2513" s="14">
        <v>10000</v>
      </c>
      <c r="CA2513" s="14">
        <f t="shared" si="6710"/>
        <v>85000</v>
      </c>
      <c r="CB2513" s="122">
        <f t="shared" si="6721"/>
        <v>87.358684480986639</v>
      </c>
    </row>
    <row r="2514" spans="1:80" x14ac:dyDescent="0.25">
      <c r="A2514" s="4" t="s">
        <v>928</v>
      </c>
      <c r="B2514" s="4" t="s">
        <v>88</v>
      </c>
      <c r="C2514" s="4" t="s">
        <v>1246</v>
      </c>
      <c r="D2514" s="79" t="s">
        <v>1247</v>
      </c>
      <c r="E2514" s="89">
        <v>6112</v>
      </c>
      <c r="F2514" s="79" t="s">
        <v>1251</v>
      </c>
      <c r="G2514" s="75" t="s">
        <v>1906</v>
      </c>
      <c r="H2514" s="13" t="s">
        <v>41</v>
      </c>
      <c r="I2514" s="14">
        <v>15694</v>
      </c>
      <c r="J2514" s="14">
        <f t="shared" si="6709"/>
        <v>15694</v>
      </c>
      <c r="K2514" s="14">
        <v>15694</v>
      </c>
      <c r="L2514" s="14">
        <f t="shared" si="6712"/>
        <v>0</v>
      </c>
      <c r="M2514" s="14">
        <v>0</v>
      </c>
      <c r="N2514" s="14">
        <v>0</v>
      </c>
      <c r="O2514" s="14">
        <v>0</v>
      </c>
      <c r="P2514" s="14">
        <v>0</v>
      </c>
      <c r="Q2514" s="14">
        <v>0</v>
      </c>
      <c r="R2514" s="14">
        <v>0</v>
      </c>
      <c r="S2514" s="14"/>
      <c r="T2514" s="14"/>
      <c r="U2514" s="14"/>
      <c r="V2514" s="14"/>
      <c r="W2514" s="14"/>
      <c r="X2514" s="14">
        <f t="shared" si="6613"/>
        <v>0</v>
      </c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>
        <v>0</v>
      </c>
      <c r="AI2514" s="14">
        <v>0</v>
      </c>
      <c r="AJ2514" s="14">
        <v>0</v>
      </c>
      <c r="AK2514" s="14"/>
      <c r="AL2514" s="14"/>
      <c r="AM2514" s="14"/>
      <c r="AN2514" s="14"/>
      <c r="AO2514" s="14"/>
      <c r="AP2514" s="14">
        <f t="shared" si="6614"/>
        <v>0</v>
      </c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>
        <v>0</v>
      </c>
      <c r="BA2514" s="14">
        <v>0</v>
      </c>
      <c r="BB2514" s="14">
        <v>0</v>
      </c>
      <c r="BC2514" s="14"/>
      <c r="BD2514" s="14"/>
      <c r="BE2514" s="14"/>
      <c r="BF2514" s="14"/>
      <c r="BG2514" s="14"/>
      <c r="BH2514" s="14">
        <f t="shared" si="6615"/>
        <v>0</v>
      </c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>
        <v>0</v>
      </c>
      <c r="BS2514" s="14">
        <v>0</v>
      </c>
      <c r="BT2514" s="14">
        <v>15694</v>
      </c>
      <c r="BU2514" s="14">
        <v>21264</v>
      </c>
      <c r="BV2514" s="14">
        <v>21264</v>
      </c>
      <c r="BW2514" s="14">
        <f t="shared" si="6731"/>
        <v>0</v>
      </c>
      <c r="BX2514" s="14"/>
      <c r="BY2514" s="14"/>
      <c r="BZ2514" s="14"/>
      <c r="CA2514" s="14">
        <f t="shared" si="6710"/>
        <v>21264</v>
      </c>
      <c r="CB2514" s="122">
        <f t="shared" si="6721"/>
        <v>100</v>
      </c>
    </row>
    <row r="2515" spans="1:80" x14ac:dyDescent="0.25">
      <c r="A2515" s="4" t="s">
        <v>928</v>
      </c>
      <c r="B2515" s="4" t="s">
        <v>88</v>
      </c>
      <c r="C2515" s="4" t="s">
        <v>1246</v>
      </c>
      <c r="D2515" s="79" t="s">
        <v>1247</v>
      </c>
      <c r="E2515" s="89">
        <v>6112</v>
      </c>
      <c r="F2515" s="79" t="s">
        <v>1252</v>
      </c>
      <c r="G2515" s="75" t="s">
        <v>1906</v>
      </c>
      <c r="H2515" s="13" t="s">
        <v>37</v>
      </c>
      <c r="I2515" s="14">
        <v>27000</v>
      </c>
      <c r="J2515" s="14">
        <f t="shared" si="6709"/>
        <v>0</v>
      </c>
      <c r="K2515" s="14">
        <v>0</v>
      </c>
      <c r="L2515" s="14">
        <f t="shared" si="6712"/>
        <v>0</v>
      </c>
      <c r="M2515" s="14">
        <v>0</v>
      </c>
      <c r="N2515" s="14">
        <v>0</v>
      </c>
      <c r="O2515" s="14">
        <v>0</v>
      </c>
      <c r="P2515" s="14">
        <v>0</v>
      </c>
      <c r="Q2515" s="14">
        <v>0</v>
      </c>
      <c r="R2515" s="14">
        <v>0</v>
      </c>
      <c r="S2515" s="14"/>
      <c r="T2515" s="14"/>
      <c r="U2515" s="14"/>
      <c r="V2515" s="14"/>
      <c r="W2515" s="14"/>
      <c r="X2515" s="14">
        <f t="shared" si="6613"/>
        <v>0</v>
      </c>
      <c r="Y2515" s="14"/>
      <c r="Z2515" s="14"/>
      <c r="AA2515" s="14"/>
      <c r="AB2515" s="14"/>
      <c r="AC2515" s="14"/>
      <c r="AD2515" s="14"/>
      <c r="AE2515" s="14"/>
      <c r="AF2515" s="14"/>
      <c r="AG2515" s="14"/>
      <c r="AH2515" s="14">
        <v>0</v>
      </c>
      <c r="AI2515" s="14">
        <v>0</v>
      </c>
      <c r="AJ2515" s="14">
        <v>0</v>
      </c>
      <c r="AK2515" s="14"/>
      <c r="AL2515" s="14"/>
      <c r="AM2515" s="14"/>
      <c r="AN2515" s="14"/>
      <c r="AO2515" s="14"/>
      <c r="AP2515" s="14">
        <f t="shared" si="6614"/>
        <v>0</v>
      </c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>
        <v>0</v>
      </c>
      <c r="BA2515" s="14">
        <v>0</v>
      </c>
      <c r="BB2515" s="14">
        <v>0</v>
      </c>
      <c r="BC2515" s="14"/>
      <c r="BD2515" s="14"/>
      <c r="BE2515" s="14"/>
      <c r="BF2515" s="14"/>
      <c r="BG2515" s="14"/>
      <c r="BH2515" s="14">
        <f t="shared" si="6615"/>
        <v>0</v>
      </c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>
        <v>0</v>
      </c>
      <c r="BS2515" s="14">
        <v>0</v>
      </c>
      <c r="BT2515" s="14">
        <v>7500</v>
      </c>
      <c r="BU2515" s="14">
        <v>7500</v>
      </c>
      <c r="BV2515" s="14">
        <v>0</v>
      </c>
      <c r="BW2515" s="14">
        <f t="shared" si="6731"/>
        <v>0</v>
      </c>
      <c r="BX2515" s="14"/>
      <c r="BY2515" s="14"/>
      <c r="BZ2515" s="14"/>
      <c r="CA2515" s="14">
        <f t="shared" si="6710"/>
        <v>0</v>
      </c>
      <c r="CB2515" s="122">
        <f t="shared" si="6721"/>
        <v>0</v>
      </c>
    </row>
    <row r="2516" spans="1:80" x14ac:dyDescent="0.25">
      <c r="A2516" s="4" t="s">
        <v>928</v>
      </c>
      <c r="B2516" s="4" t="s">
        <v>88</v>
      </c>
      <c r="C2516" s="4" t="s">
        <v>1246</v>
      </c>
      <c r="D2516" s="79" t="s">
        <v>1247</v>
      </c>
      <c r="E2516" s="89">
        <v>6112</v>
      </c>
      <c r="F2516" s="79" t="s">
        <v>1253</v>
      </c>
      <c r="G2516" s="75" t="s">
        <v>1906</v>
      </c>
      <c r="H2516" s="13" t="s">
        <v>43</v>
      </c>
      <c r="I2516" s="14">
        <v>9000</v>
      </c>
      <c r="J2516" s="14">
        <f t="shared" si="6709"/>
        <v>9000</v>
      </c>
      <c r="K2516" s="14">
        <v>9000</v>
      </c>
      <c r="L2516" s="14">
        <f t="shared" si="6712"/>
        <v>0</v>
      </c>
      <c r="M2516" s="14">
        <v>0</v>
      </c>
      <c r="N2516" s="14">
        <v>0</v>
      </c>
      <c r="O2516" s="14">
        <v>0</v>
      </c>
      <c r="P2516" s="14">
        <v>0</v>
      </c>
      <c r="Q2516" s="14">
        <v>0</v>
      </c>
      <c r="R2516" s="14">
        <v>0</v>
      </c>
      <c r="S2516" s="14"/>
      <c r="T2516" s="14"/>
      <c r="U2516" s="14"/>
      <c r="V2516" s="14"/>
      <c r="W2516" s="14"/>
      <c r="X2516" s="14">
        <f t="shared" si="6613"/>
        <v>0</v>
      </c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>
        <v>0</v>
      </c>
      <c r="AI2516" s="14">
        <v>0</v>
      </c>
      <c r="AJ2516" s="14">
        <v>0</v>
      </c>
      <c r="AK2516" s="14"/>
      <c r="AL2516" s="14"/>
      <c r="AM2516" s="14"/>
      <c r="AN2516" s="14"/>
      <c r="AO2516" s="14"/>
      <c r="AP2516" s="14">
        <f t="shared" si="6614"/>
        <v>0</v>
      </c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>
        <v>0</v>
      </c>
      <c r="BA2516" s="14">
        <v>0</v>
      </c>
      <c r="BB2516" s="14">
        <v>0</v>
      </c>
      <c r="BC2516" s="14"/>
      <c r="BD2516" s="14"/>
      <c r="BE2516" s="14"/>
      <c r="BF2516" s="14"/>
      <c r="BG2516" s="14"/>
      <c r="BH2516" s="14">
        <f t="shared" si="6615"/>
        <v>0</v>
      </c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>
        <v>0</v>
      </c>
      <c r="BS2516" s="14">
        <v>0</v>
      </c>
      <c r="BT2516" s="14">
        <v>9000</v>
      </c>
      <c r="BU2516" s="14">
        <v>9000</v>
      </c>
      <c r="BV2516" s="14">
        <v>6740</v>
      </c>
      <c r="BW2516" s="14">
        <f t="shared" si="6731"/>
        <v>0</v>
      </c>
      <c r="BX2516" s="14"/>
      <c r="BY2516" s="14"/>
      <c r="BZ2516" s="14"/>
      <c r="CA2516" s="14">
        <f t="shared" si="6710"/>
        <v>6740</v>
      </c>
      <c r="CB2516" s="122">
        <f t="shared" si="6721"/>
        <v>74.8888888888889</v>
      </c>
    </row>
    <row r="2517" spans="1:80" x14ac:dyDescent="0.25">
      <c r="A2517" s="4" t="s">
        <v>928</v>
      </c>
      <c r="B2517" s="4" t="s">
        <v>88</v>
      </c>
      <c r="C2517" s="4" t="s">
        <v>1246</v>
      </c>
      <c r="D2517" s="79" t="s">
        <v>1247</v>
      </c>
      <c r="E2517" s="78" t="s">
        <v>44</v>
      </c>
      <c r="F2517" s="78" t="s">
        <v>1</v>
      </c>
      <c r="G2517" s="2" t="s">
        <v>1</v>
      </c>
      <c r="H2517" s="2" t="s">
        <v>45</v>
      </c>
      <c r="I2517" s="12">
        <f>SUM(I2518)</f>
        <v>129888</v>
      </c>
      <c r="J2517" s="12">
        <f t="shared" si="6709"/>
        <v>123722</v>
      </c>
      <c r="K2517" s="12">
        <f t="shared" ref="K2517:Q2517" si="6738">SUM(K2518)</f>
        <v>123722</v>
      </c>
      <c r="L2517" s="12">
        <f t="shared" si="6712"/>
        <v>0</v>
      </c>
      <c r="M2517" s="12">
        <f t="shared" si="6738"/>
        <v>0</v>
      </c>
      <c r="N2517" s="12">
        <f t="shared" si="6738"/>
        <v>0</v>
      </c>
      <c r="O2517" s="12">
        <f t="shared" si="6738"/>
        <v>0</v>
      </c>
      <c r="P2517" s="12">
        <f t="shared" si="6738"/>
        <v>0</v>
      </c>
      <c r="Q2517" s="12">
        <f t="shared" si="6738"/>
        <v>0</v>
      </c>
      <c r="R2517" s="12">
        <f t="shared" ref="R2517:AG2517" si="6739">SUM(R2518)</f>
        <v>0</v>
      </c>
      <c r="S2517" s="12">
        <f t="shared" si="6739"/>
        <v>0</v>
      </c>
      <c r="T2517" s="12">
        <f t="shared" si="6739"/>
        <v>0</v>
      </c>
      <c r="U2517" s="12">
        <f t="shared" si="6739"/>
        <v>0</v>
      </c>
      <c r="V2517" s="12">
        <f t="shared" si="6739"/>
        <v>0</v>
      </c>
      <c r="W2517" s="12">
        <f t="shared" si="6739"/>
        <v>0</v>
      </c>
      <c r="X2517" s="12">
        <f t="shared" si="6739"/>
        <v>0</v>
      </c>
      <c r="Y2517" s="12">
        <f t="shared" si="6739"/>
        <v>0</v>
      </c>
      <c r="Z2517" s="12">
        <f t="shared" si="6739"/>
        <v>0</v>
      </c>
      <c r="AA2517" s="12">
        <f t="shared" si="6739"/>
        <v>0</v>
      </c>
      <c r="AB2517" s="12">
        <f t="shared" si="6739"/>
        <v>0</v>
      </c>
      <c r="AC2517" s="12">
        <f t="shared" si="6739"/>
        <v>0</v>
      </c>
      <c r="AD2517" s="12">
        <f t="shared" si="6739"/>
        <v>0</v>
      </c>
      <c r="AE2517" s="12">
        <f t="shared" si="6739"/>
        <v>0</v>
      </c>
      <c r="AF2517" s="12">
        <f t="shared" si="6739"/>
        <v>0</v>
      </c>
      <c r="AG2517" s="12">
        <f t="shared" si="6739"/>
        <v>0</v>
      </c>
      <c r="AH2517" s="12">
        <v>0</v>
      </c>
      <c r="AI2517" s="12">
        <v>0</v>
      </c>
      <c r="AJ2517" s="12">
        <f t="shared" ref="AJ2517:AY2517" si="6740">SUM(AJ2518)</f>
        <v>0</v>
      </c>
      <c r="AK2517" s="12">
        <f t="shared" si="6740"/>
        <v>0</v>
      </c>
      <c r="AL2517" s="12">
        <f t="shared" si="6740"/>
        <v>0</v>
      </c>
      <c r="AM2517" s="12">
        <f t="shared" si="6740"/>
        <v>0</v>
      </c>
      <c r="AN2517" s="12">
        <f t="shared" si="6740"/>
        <v>0</v>
      </c>
      <c r="AO2517" s="12">
        <f t="shared" si="6740"/>
        <v>0</v>
      </c>
      <c r="AP2517" s="12">
        <f t="shared" si="6740"/>
        <v>0</v>
      </c>
      <c r="AQ2517" s="12">
        <f t="shared" si="6740"/>
        <v>0</v>
      </c>
      <c r="AR2517" s="12">
        <f t="shared" si="6740"/>
        <v>0</v>
      </c>
      <c r="AS2517" s="12">
        <f t="shared" si="6740"/>
        <v>0</v>
      </c>
      <c r="AT2517" s="12">
        <f t="shared" si="6740"/>
        <v>0</v>
      </c>
      <c r="AU2517" s="12">
        <f t="shared" si="6740"/>
        <v>0</v>
      </c>
      <c r="AV2517" s="12">
        <f t="shared" si="6740"/>
        <v>0</v>
      </c>
      <c r="AW2517" s="12">
        <f t="shared" si="6740"/>
        <v>0</v>
      </c>
      <c r="AX2517" s="12">
        <f t="shared" si="6740"/>
        <v>0</v>
      </c>
      <c r="AY2517" s="12">
        <f t="shared" si="6740"/>
        <v>0</v>
      </c>
      <c r="AZ2517" s="12">
        <v>0</v>
      </c>
      <c r="BA2517" s="12">
        <v>0</v>
      </c>
      <c r="BB2517" s="12">
        <f t="shared" ref="BB2517:BQ2517" si="6741">SUM(BB2518)</f>
        <v>0</v>
      </c>
      <c r="BC2517" s="12">
        <f t="shared" si="6741"/>
        <v>0</v>
      </c>
      <c r="BD2517" s="12">
        <f t="shared" si="6741"/>
        <v>0</v>
      </c>
      <c r="BE2517" s="12">
        <f t="shared" si="6741"/>
        <v>0</v>
      </c>
      <c r="BF2517" s="12">
        <f t="shared" si="6741"/>
        <v>0</v>
      </c>
      <c r="BG2517" s="12">
        <f t="shared" si="6741"/>
        <v>0</v>
      </c>
      <c r="BH2517" s="12">
        <f t="shared" si="6741"/>
        <v>0</v>
      </c>
      <c r="BI2517" s="12">
        <f t="shared" si="6741"/>
        <v>0</v>
      </c>
      <c r="BJ2517" s="12">
        <f t="shared" si="6741"/>
        <v>0</v>
      </c>
      <c r="BK2517" s="12">
        <f t="shared" si="6741"/>
        <v>0</v>
      </c>
      <c r="BL2517" s="12">
        <f t="shared" si="6741"/>
        <v>0</v>
      </c>
      <c r="BM2517" s="12">
        <f t="shared" si="6741"/>
        <v>0</v>
      </c>
      <c r="BN2517" s="12">
        <f t="shared" si="6741"/>
        <v>0</v>
      </c>
      <c r="BO2517" s="12">
        <f t="shared" si="6741"/>
        <v>0</v>
      </c>
      <c r="BP2517" s="12">
        <f t="shared" si="6741"/>
        <v>0</v>
      </c>
      <c r="BQ2517" s="12">
        <f t="shared" si="6741"/>
        <v>0</v>
      </c>
      <c r="BR2517" s="12">
        <v>0</v>
      </c>
      <c r="BS2517" s="12">
        <v>0</v>
      </c>
      <c r="BT2517" s="12">
        <f t="shared" ref="BT2517:BZ2517" si="6742">SUM(BT2518)</f>
        <v>129908</v>
      </c>
      <c r="BU2517" s="12">
        <f t="shared" si="6742"/>
        <v>129908</v>
      </c>
      <c r="BV2517" s="12">
        <f t="shared" si="6742"/>
        <v>90000</v>
      </c>
      <c r="BW2517" s="12">
        <f t="shared" si="6742"/>
        <v>30000</v>
      </c>
      <c r="BX2517" s="12">
        <f t="shared" si="6742"/>
        <v>10000</v>
      </c>
      <c r="BY2517" s="12">
        <f t="shared" si="6742"/>
        <v>10000</v>
      </c>
      <c r="BZ2517" s="12">
        <f t="shared" si="6742"/>
        <v>10000</v>
      </c>
      <c r="CA2517" s="12">
        <f t="shared" si="6710"/>
        <v>120000</v>
      </c>
      <c r="CB2517" s="124">
        <f t="shared" si="6721"/>
        <v>92.373064014533355</v>
      </c>
    </row>
    <row r="2518" spans="1:80" x14ac:dyDescent="0.25">
      <c r="A2518" s="4" t="s">
        <v>928</v>
      </c>
      <c r="B2518" s="4" t="s">
        <v>88</v>
      </c>
      <c r="C2518" s="4" t="s">
        <v>1246</v>
      </c>
      <c r="D2518" s="79" t="s">
        <v>1247</v>
      </c>
      <c r="E2518" s="89">
        <v>6121</v>
      </c>
      <c r="F2518" s="79"/>
      <c r="G2518" s="75" t="s">
        <v>1906</v>
      </c>
      <c r="H2518" s="13" t="s">
        <v>46</v>
      </c>
      <c r="I2518" s="14">
        <v>129888</v>
      </c>
      <c r="J2518" s="14">
        <f t="shared" si="6709"/>
        <v>123722</v>
      </c>
      <c r="K2518" s="14">
        <v>123722</v>
      </c>
      <c r="L2518" s="14">
        <f t="shared" si="6712"/>
        <v>0</v>
      </c>
      <c r="M2518" s="14">
        <v>0</v>
      </c>
      <c r="N2518" s="14">
        <v>0</v>
      </c>
      <c r="O2518" s="14">
        <v>0</v>
      </c>
      <c r="P2518" s="14">
        <v>0</v>
      </c>
      <c r="Q2518" s="14">
        <v>0</v>
      </c>
      <c r="R2518" s="14">
        <v>0</v>
      </c>
      <c r="S2518" s="14"/>
      <c r="T2518" s="14"/>
      <c r="U2518" s="14"/>
      <c r="V2518" s="14"/>
      <c r="W2518" s="14"/>
      <c r="X2518" s="14">
        <f t="shared" si="6613"/>
        <v>0</v>
      </c>
      <c r="Y2518" s="14"/>
      <c r="Z2518" s="14"/>
      <c r="AA2518" s="14"/>
      <c r="AB2518" s="14"/>
      <c r="AC2518" s="14"/>
      <c r="AD2518" s="14"/>
      <c r="AE2518" s="14"/>
      <c r="AF2518" s="14"/>
      <c r="AG2518" s="14"/>
      <c r="AH2518" s="14">
        <v>0</v>
      </c>
      <c r="AI2518" s="14">
        <v>0</v>
      </c>
      <c r="AJ2518" s="14">
        <v>0</v>
      </c>
      <c r="AK2518" s="14"/>
      <c r="AL2518" s="14"/>
      <c r="AM2518" s="14"/>
      <c r="AN2518" s="14"/>
      <c r="AO2518" s="14"/>
      <c r="AP2518" s="14">
        <f t="shared" si="6614"/>
        <v>0</v>
      </c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>
        <v>0</v>
      </c>
      <c r="BA2518" s="14">
        <v>0</v>
      </c>
      <c r="BB2518" s="14">
        <v>0</v>
      </c>
      <c r="BC2518" s="14"/>
      <c r="BD2518" s="14"/>
      <c r="BE2518" s="14"/>
      <c r="BF2518" s="14"/>
      <c r="BG2518" s="14"/>
      <c r="BH2518" s="14">
        <f t="shared" si="6615"/>
        <v>0</v>
      </c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>
        <v>0</v>
      </c>
      <c r="BS2518" s="14">
        <v>0</v>
      </c>
      <c r="BT2518" s="14">
        <v>129908</v>
      </c>
      <c r="BU2518" s="14">
        <v>129908</v>
      </c>
      <c r="BV2518" s="14">
        <v>90000</v>
      </c>
      <c r="BW2518" s="14">
        <f t="shared" si="6731"/>
        <v>30000</v>
      </c>
      <c r="BX2518" s="14">
        <v>10000</v>
      </c>
      <c r="BY2518" s="14">
        <v>10000</v>
      </c>
      <c r="BZ2518" s="14">
        <v>10000</v>
      </c>
      <c r="CA2518" s="14">
        <f t="shared" si="6710"/>
        <v>120000</v>
      </c>
      <c r="CB2518" s="122">
        <f t="shared" si="6721"/>
        <v>92.373064014533355</v>
      </c>
    </row>
    <row r="2519" spans="1:80" x14ac:dyDescent="0.25">
      <c r="A2519" s="4" t="s">
        <v>928</v>
      </c>
      <c r="B2519" s="4" t="s">
        <v>88</v>
      </c>
      <c r="C2519" s="4" t="s">
        <v>1246</v>
      </c>
      <c r="D2519" s="79" t="s">
        <v>1247</v>
      </c>
      <c r="E2519" s="78" t="s">
        <v>47</v>
      </c>
      <c r="F2519" s="78" t="s">
        <v>1</v>
      </c>
      <c r="G2519" s="2" t="s">
        <v>1</v>
      </c>
      <c r="H2519" s="2" t="s">
        <v>48</v>
      </c>
      <c r="I2519" s="12">
        <f>SUM(I2520:I2526)</f>
        <v>96689</v>
      </c>
      <c r="J2519" s="12">
        <f t="shared" si="6709"/>
        <v>100398</v>
      </c>
      <c r="K2519" s="12">
        <f t="shared" ref="K2519" si="6743">SUM(K2520:K2526)</f>
        <v>94398</v>
      </c>
      <c r="L2519" s="12">
        <f t="shared" si="6712"/>
        <v>6000</v>
      </c>
      <c r="M2519" s="12">
        <f t="shared" ref="M2519:Q2519" si="6744">SUM(M2520:M2526)</f>
        <v>0</v>
      </c>
      <c r="N2519" s="12">
        <f t="shared" si="6744"/>
        <v>0</v>
      </c>
      <c r="O2519" s="12">
        <f t="shared" si="6744"/>
        <v>6000</v>
      </c>
      <c r="P2519" s="12">
        <f t="shared" si="6744"/>
        <v>0</v>
      </c>
      <c r="Q2519" s="12">
        <f t="shared" si="6744"/>
        <v>0</v>
      </c>
      <c r="R2519" s="12">
        <f t="shared" ref="R2519:AG2519" si="6745">SUM(R2520:R2526)</f>
        <v>0</v>
      </c>
      <c r="S2519" s="12">
        <f t="shared" si="6745"/>
        <v>0</v>
      </c>
      <c r="T2519" s="12">
        <f t="shared" si="6745"/>
        <v>0</v>
      </c>
      <c r="U2519" s="12">
        <f t="shared" si="6745"/>
        <v>4530</v>
      </c>
      <c r="V2519" s="12">
        <f t="shared" si="6745"/>
        <v>0</v>
      </c>
      <c r="W2519" s="12">
        <f t="shared" si="6745"/>
        <v>0</v>
      </c>
      <c r="X2519" s="12">
        <f t="shared" si="6745"/>
        <v>4530</v>
      </c>
      <c r="Y2519" s="12">
        <f t="shared" si="6745"/>
        <v>0</v>
      </c>
      <c r="Z2519" s="12">
        <f t="shared" si="6745"/>
        <v>0</v>
      </c>
      <c r="AA2519" s="12">
        <f t="shared" si="6745"/>
        <v>0</v>
      </c>
      <c r="AB2519" s="12">
        <f t="shared" si="6745"/>
        <v>0</v>
      </c>
      <c r="AC2519" s="12">
        <f t="shared" si="6745"/>
        <v>0</v>
      </c>
      <c r="AD2519" s="12">
        <f t="shared" si="6745"/>
        <v>0</v>
      </c>
      <c r="AE2519" s="12">
        <f t="shared" si="6745"/>
        <v>0</v>
      </c>
      <c r="AF2519" s="12">
        <f t="shared" si="6745"/>
        <v>4530</v>
      </c>
      <c r="AG2519" s="12">
        <f t="shared" si="6745"/>
        <v>0</v>
      </c>
      <c r="AH2519" s="12">
        <v>4530</v>
      </c>
      <c r="AI2519" s="12">
        <v>0</v>
      </c>
      <c r="AJ2519" s="12">
        <f t="shared" ref="AJ2519:AY2519" si="6746">SUM(AJ2520:AJ2526)</f>
        <v>0</v>
      </c>
      <c r="AK2519" s="12">
        <f t="shared" si="6746"/>
        <v>0</v>
      </c>
      <c r="AL2519" s="12">
        <f t="shared" si="6746"/>
        <v>0</v>
      </c>
      <c r="AM2519" s="12">
        <f t="shared" si="6746"/>
        <v>0</v>
      </c>
      <c r="AN2519" s="12">
        <f t="shared" si="6746"/>
        <v>0</v>
      </c>
      <c r="AO2519" s="12">
        <f t="shared" si="6746"/>
        <v>0</v>
      </c>
      <c r="AP2519" s="12">
        <f t="shared" si="6746"/>
        <v>0</v>
      </c>
      <c r="AQ2519" s="12">
        <f t="shared" si="6746"/>
        <v>0</v>
      </c>
      <c r="AR2519" s="12">
        <f t="shared" si="6746"/>
        <v>0</v>
      </c>
      <c r="AS2519" s="12">
        <f t="shared" si="6746"/>
        <v>0</v>
      </c>
      <c r="AT2519" s="12">
        <f t="shared" si="6746"/>
        <v>0</v>
      </c>
      <c r="AU2519" s="12">
        <f t="shared" si="6746"/>
        <v>0</v>
      </c>
      <c r="AV2519" s="12">
        <f t="shared" si="6746"/>
        <v>0</v>
      </c>
      <c r="AW2519" s="12">
        <f t="shared" si="6746"/>
        <v>0</v>
      </c>
      <c r="AX2519" s="12">
        <f t="shared" si="6746"/>
        <v>0</v>
      </c>
      <c r="AY2519" s="12">
        <f t="shared" si="6746"/>
        <v>0</v>
      </c>
      <c r="AZ2519" s="12">
        <v>0</v>
      </c>
      <c r="BA2519" s="12">
        <v>0</v>
      </c>
      <c r="BB2519" s="12">
        <f t="shared" ref="BB2519:BQ2519" si="6747">SUM(BB2520:BB2526)</f>
        <v>6000</v>
      </c>
      <c r="BC2519" s="12">
        <f t="shared" si="6747"/>
        <v>2367</v>
      </c>
      <c r="BD2519" s="12">
        <f t="shared" si="6747"/>
        <v>0</v>
      </c>
      <c r="BE2519" s="12">
        <f t="shared" si="6747"/>
        <v>859</v>
      </c>
      <c r="BF2519" s="12">
        <f t="shared" si="6747"/>
        <v>0</v>
      </c>
      <c r="BG2519" s="12">
        <f t="shared" si="6747"/>
        <v>0</v>
      </c>
      <c r="BH2519" s="12">
        <f t="shared" si="6747"/>
        <v>9226</v>
      </c>
      <c r="BI2519" s="12">
        <f t="shared" si="6747"/>
        <v>0</v>
      </c>
      <c r="BJ2519" s="12">
        <f t="shared" si="6747"/>
        <v>0</v>
      </c>
      <c r="BK2519" s="12">
        <f t="shared" si="6747"/>
        <v>6089</v>
      </c>
      <c r="BL2519" s="12">
        <f t="shared" si="6747"/>
        <v>0</v>
      </c>
      <c r="BM2519" s="12">
        <f t="shared" si="6747"/>
        <v>67</v>
      </c>
      <c r="BN2519" s="12">
        <f t="shared" si="6747"/>
        <v>0</v>
      </c>
      <c r="BO2519" s="12">
        <f t="shared" si="6747"/>
        <v>0</v>
      </c>
      <c r="BP2519" s="12">
        <f t="shared" si="6747"/>
        <v>0</v>
      </c>
      <c r="BQ2519" s="12">
        <f t="shared" si="6747"/>
        <v>-690</v>
      </c>
      <c r="BR2519" s="12">
        <v>5466</v>
      </c>
      <c r="BS2519" s="12">
        <v>3760</v>
      </c>
      <c r="BT2519" s="12">
        <f t="shared" ref="BT2519:BZ2519" si="6748">SUM(BT2520:BT2526)</f>
        <v>113986</v>
      </c>
      <c r="BU2519" s="12">
        <f t="shared" si="6748"/>
        <v>107986</v>
      </c>
      <c r="BV2519" s="12">
        <f t="shared" si="6748"/>
        <v>63570</v>
      </c>
      <c r="BW2519" s="12">
        <f t="shared" si="6748"/>
        <v>19760</v>
      </c>
      <c r="BX2519" s="12">
        <f t="shared" si="6748"/>
        <v>7970</v>
      </c>
      <c r="BY2519" s="12">
        <f t="shared" si="6748"/>
        <v>5870</v>
      </c>
      <c r="BZ2519" s="12">
        <f t="shared" si="6748"/>
        <v>5920</v>
      </c>
      <c r="CA2519" s="12">
        <f t="shared" si="6710"/>
        <v>83330</v>
      </c>
      <c r="CB2519" s="124">
        <f t="shared" si="6721"/>
        <v>77.167410590261696</v>
      </c>
    </row>
    <row r="2520" spans="1:80" x14ac:dyDescent="0.25">
      <c r="A2520" s="4" t="s">
        <v>928</v>
      </c>
      <c r="B2520" s="4" t="s">
        <v>88</v>
      </c>
      <c r="C2520" s="4" t="s">
        <v>1246</v>
      </c>
      <c r="D2520" s="79" t="s">
        <v>1247</v>
      </c>
      <c r="E2520" s="89">
        <v>6131</v>
      </c>
      <c r="F2520" s="79"/>
      <c r="G2520" s="75" t="s">
        <v>1906</v>
      </c>
      <c r="H2520" s="13" t="s">
        <v>49</v>
      </c>
      <c r="I2520" s="14">
        <v>600</v>
      </c>
      <c r="J2520" s="14">
        <f t="shared" si="6709"/>
        <v>1000</v>
      </c>
      <c r="K2520" s="14">
        <v>1000</v>
      </c>
      <c r="L2520" s="14">
        <f t="shared" si="6712"/>
        <v>0</v>
      </c>
      <c r="M2520" s="14">
        <v>0</v>
      </c>
      <c r="N2520" s="14">
        <v>0</v>
      </c>
      <c r="O2520" s="14">
        <v>0</v>
      </c>
      <c r="P2520" s="14">
        <v>0</v>
      </c>
      <c r="Q2520" s="14">
        <v>0</v>
      </c>
      <c r="R2520" s="14">
        <v>0</v>
      </c>
      <c r="S2520" s="14"/>
      <c r="T2520" s="14"/>
      <c r="U2520" s="14"/>
      <c r="V2520" s="14"/>
      <c r="W2520" s="14"/>
      <c r="X2520" s="14">
        <f t="shared" si="6613"/>
        <v>0</v>
      </c>
      <c r="Y2520" s="14"/>
      <c r="Z2520" s="14"/>
      <c r="AA2520" s="14"/>
      <c r="AB2520" s="14"/>
      <c r="AC2520" s="14"/>
      <c r="AD2520" s="14"/>
      <c r="AE2520" s="14"/>
      <c r="AF2520" s="14"/>
      <c r="AG2520" s="14"/>
      <c r="AH2520" s="14">
        <v>0</v>
      </c>
      <c r="AI2520" s="14">
        <v>0</v>
      </c>
      <c r="AJ2520" s="14">
        <v>0</v>
      </c>
      <c r="AK2520" s="14"/>
      <c r="AL2520" s="14"/>
      <c r="AM2520" s="14"/>
      <c r="AN2520" s="14"/>
      <c r="AO2520" s="14"/>
      <c r="AP2520" s="14">
        <f t="shared" si="6614"/>
        <v>0</v>
      </c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>
        <v>0</v>
      </c>
      <c r="BA2520" s="14">
        <v>0</v>
      </c>
      <c r="BB2520" s="14">
        <v>0</v>
      </c>
      <c r="BC2520" s="14"/>
      <c r="BD2520" s="14"/>
      <c r="BE2520" s="14"/>
      <c r="BF2520" s="14"/>
      <c r="BG2520" s="14"/>
      <c r="BH2520" s="14">
        <f t="shared" si="6615"/>
        <v>0</v>
      </c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>
        <v>0</v>
      </c>
      <c r="BS2520" s="14">
        <v>0</v>
      </c>
      <c r="BT2520" s="14">
        <v>1000</v>
      </c>
      <c r="BU2520" s="14">
        <v>1000</v>
      </c>
      <c r="BV2520" s="14">
        <v>500</v>
      </c>
      <c r="BW2520" s="14">
        <f t="shared" si="6731"/>
        <v>300</v>
      </c>
      <c r="BX2520" s="14">
        <v>300</v>
      </c>
      <c r="BY2520" s="14"/>
      <c r="BZ2520" s="14"/>
      <c r="CA2520" s="14">
        <f t="shared" si="6710"/>
        <v>800</v>
      </c>
      <c r="CB2520" s="122">
        <f t="shared" si="6721"/>
        <v>80</v>
      </c>
    </row>
    <row r="2521" spans="1:80" x14ac:dyDescent="0.25">
      <c r="A2521" s="4" t="s">
        <v>928</v>
      </c>
      <c r="B2521" s="4" t="s">
        <v>88</v>
      </c>
      <c r="C2521" s="4" t="s">
        <v>1246</v>
      </c>
      <c r="D2521" s="79" t="s">
        <v>1247</v>
      </c>
      <c r="E2521" s="89">
        <v>6132</v>
      </c>
      <c r="F2521" s="79"/>
      <c r="G2521" s="75" t="s">
        <v>1906</v>
      </c>
      <c r="H2521" s="13" t="s">
        <v>196</v>
      </c>
      <c r="I2521" s="14">
        <v>40000</v>
      </c>
      <c r="J2521" s="14">
        <f t="shared" si="6709"/>
        <v>40000</v>
      </c>
      <c r="K2521" s="14">
        <v>40000</v>
      </c>
      <c r="L2521" s="14">
        <f t="shared" si="6712"/>
        <v>0</v>
      </c>
      <c r="M2521" s="14">
        <v>0</v>
      </c>
      <c r="N2521" s="14">
        <v>0</v>
      </c>
      <c r="O2521" s="14">
        <v>0</v>
      </c>
      <c r="P2521" s="14">
        <v>0</v>
      </c>
      <c r="Q2521" s="14">
        <v>0</v>
      </c>
      <c r="R2521" s="14">
        <v>0</v>
      </c>
      <c r="S2521" s="14"/>
      <c r="T2521" s="14"/>
      <c r="U2521" s="14"/>
      <c r="V2521" s="14"/>
      <c r="W2521" s="14"/>
      <c r="X2521" s="14">
        <f t="shared" si="6613"/>
        <v>0</v>
      </c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>
        <v>0</v>
      </c>
      <c r="AI2521" s="14">
        <v>0</v>
      </c>
      <c r="AJ2521" s="14">
        <v>0</v>
      </c>
      <c r="AK2521" s="14"/>
      <c r="AL2521" s="14"/>
      <c r="AM2521" s="14"/>
      <c r="AN2521" s="14"/>
      <c r="AO2521" s="14"/>
      <c r="AP2521" s="14">
        <f t="shared" si="6614"/>
        <v>0</v>
      </c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>
        <v>0</v>
      </c>
      <c r="BA2521" s="14">
        <v>0</v>
      </c>
      <c r="BB2521" s="14">
        <v>0</v>
      </c>
      <c r="BC2521" s="14"/>
      <c r="BD2521" s="14"/>
      <c r="BE2521" s="14"/>
      <c r="BF2521" s="14"/>
      <c r="BG2521" s="14"/>
      <c r="BH2521" s="14">
        <f t="shared" si="6615"/>
        <v>0</v>
      </c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>
        <v>0</v>
      </c>
      <c r="BS2521" s="14">
        <v>0</v>
      </c>
      <c r="BT2521" s="14">
        <v>40000</v>
      </c>
      <c r="BU2521" s="14">
        <v>40000</v>
      </c>
      <c r="BV2521" s="14">
        <v>28000</v>
      </c>
      <c r="BW2521" s="14">
        <f t="shared" si="6731"/>
        <v>3000</v>
      </c>
      <c r="BX2521" s="14">
        <v>1000</v>
      </c>
      <c r="BY2521" s="14">
        <v>1000</v>
      </c>
      <c r="BZ2521" s="14">
        <v>1000</v>
      </c>
      <c r="CA2521" s="14">
        <f t="shared" si="6710"/>
        <v>31000</v>
      </c>
      <c r="CB2521" s="122">
        <f t="shared" si="6721"/>
        <v>77.5</v>
      </c>
    </row>
    <row r="2522" spans="1:80" x14ac:dyDescent="0.25">
      <c r="A2522" s="4" t="s">
        <v>928</v>
      </c>
      <c r="B2522" s="4" t="s">
        <v>88</v>
      </c>
      <c r="C2522" s="4" t="s">
        <v>1246</v>
      </c>
      <c r="D2522" s="79" t="s">
        <v>1247</v>
      </c>
      <c r="E2522" s="89">
        <v>6133</v>
      </c>
      <c r="F2522" s="79"/>
      <c r="G2522" s="75" t="s">
        <v>1906</v>
      </c>
      <c r="H2522" s="13" t="s">
        <v>198</v>
      </c>
      <c r="I2522" s="14">
        <v>6400</v>
      </c>
      <c r="J2522" s="14">
        <f t="shared" si="6709"/>
        <v>8400</v>
      </c>
      <c r="K2522" s="14">
        <v>8400</v>
      </c>
      <c r="L2522" s="14">
        <f t="shared" si="6712"/>
        <v>0</v>
      </c>
      <c r="M2522" s="14">
        <v>0</v>
      </c>
      <c r="N2522" s="14">
        <v>0</v>
      </c>
      <c r="O2522" s="14">
        <v>0</v>
      </c>
      <c r="P2522" s="14">
        <v>0</v>
      </c>
      <c r="Q2522" s="14">
        <v>0</v>
      </c>
      <c r="R2522" s="14">
        <v>0</v>
      </c>
      <c r="S2522" s="14"/>
      <c r="T2522" s="14"/>
      <c r="U2522" s="14"/>
      <c r="V2522" s="14"/>
      <c r="W2522" s="14"/>
      <c r="X2522" s="14">
        <f t="shared" ref="X2522:X2584" si="6749">R2522+S2522+T2522+U2522+V2522+W2522</f>
        <v>0</v>
      </c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>
        <v>0</v>
      </c>
      <c r="AI2522" s="14">
        <v>0</v>
      </c>
      <c r="AJ2522" s="14">
        <v>0</v>
      </c>
      <c r="AK2522" s="14"/>
      <c r="AL2522" s="14"/>
      <c r="AM2522" s="14"/>
      <c r="AN2522" s="14"/>
      <c r="AO2522" s="14"/>
      <c r="AP2522" s="14">
        <f t="shared" ref="AP2522:AP2584" si="6750">AJ2522+AK2522+AL2522+AM2522+AN2522+AO2522</f>
        <v>0</v>
      </c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>
        <v>0</v>
      </c>
      <c r="BA2522" s="14">
        <v>0</v>
      </c>
      <c r="BB2522" s="14">
        <v>0</v>
      </c>
      <c r="BC2522" s="14"/>
      <c r="BD2522" s="14"/>
      <c r="BE2522" s="14"/>
      <c r="BF2522" s="14"/>
      <c r="BG2522" s="14"/>
      <c r="BH2522" s="14">
        <f t="shared" ref="BH2522:BH2584" si="6751">BB2522+BC2522+BD2522+BE2522+BF2522+BG2522</f>
        <v>0</v>
      </c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>
        <v>0</v>
      </c>
      <c r="BS2522" s="14">
        <v>0</v>
      </c>
      <c r="BT2522" s="14">
        <v>8400</v>
      </c>
      <c r="BU2522" s="14">
        <v>8400</v>
      </c>
      <c r="BV2522" s="14">
        <v>4400</v>
      </c>
      <c r="BW2522" s="14">
        <f t="shared" si="6731"/>
        <v>2000</v>
      </c>
      <c r="BX2522" s="14">
        <v>1000</v>
      </c>
      <c r="BY2522" s="14">
        <v>500</v>
      </c>
      <c r="BZ2522" s="14">
        <v>500</v>
      </c>
      <c r="CA2522" s="14">
        <f t="shared" si="6710"/>
        <v>6400</v>
      </c>
      <c r="CB2522" s="122">
        <f t="shared" si="6721"/>
        <v>76.19047619047619</v>
      </c>
    </row>
    <row r="2523" spans="1:80" x14ac:dyDescent="0.25">
      <c r="A2523" s="4" t="s">
        <v>928</v>
      </c>
      <c r="B2523" s="4" t="s">
        <v>88</v>
      </c>
      <c r="C2523" s="4" t="s">
        <v>1246</v>
      </c>
      <c r="D2523" s="79" t="s">
        <v>1247</v>
      </c>
      <c r="E2523" s="89">
        <v>6134</v>
      </c>
      <c r="F2523" s="79"/>
      <c r="G2523" s="75" t="s">
        <v>1906</v>
      </c>
      <c r="H2523" s="13" t="s">
        <v>200</v>
      </c>
      <c r="I2523" s="14">
        <v>18400</v>
      </c>
      <c r="J2523" s="14">
        <f t="shared" si="6709"/>
        <v>18400</v>
      </c>
      <c r="K2523" s="14">
        <v>13400</v>
      </c>
      <c r="L2523" s="14">
        <f t="shared" si="6712"/>
        <v>5000</v>
      </c>
      <c r="M2523" s="14">
        <v>0</v>
      </c>
      <c r="N2523" s="14">
        <v>0</v>
      </c>
      <c r="O2523" s="14">
        <v>5000</v>
      </c>
      <c r="P2523" s="14">
        <v>0</v>
      </c>
      <c r="Q2523" s="14">
        <v>0</v>
      </c>
      <c r="R2523" s="14">
        <v>0</v>
      </c>
      <c r="S2523" s="14"/>
      <c r="T2523" s="14"/>
      <c r="U2523" s="14">
        <v>4530</v>
      </c>
      <c r="V2523" s="14"/>
      <c r="W2523" s="14"/>
      <c r="X2523" s="14">
        <f t="shared" si="6749"/>
        <v>4530</v>
      </c>
      <c r="Y2523" s="14"/>
      <c r="Z2523" s="14"/>
      <c r="AA2523" s="14"/>
      <c r="AB2523" s="14"/>
      <c r="AC2523" s="14"/>
      <c r="AD2523" s="14"/>
      <c r="AE2523" s="14"/>
      <c r="AF2523" s="14">
        <v>4530</v>
      </c>
      <c r="AG2523" s="14"/>
      <c r="AH2523" s="14">
        <v>4530</v>
      </c>
      <c r="AI2523" s="14">
        <v>0</v>
      </c>
      <c r="AJ2523" s="14">
        <v>0</v>
      </c>
      <c r="AK2523" s="14"/>
      <c r="AL2523" s="14"/>
      <c r="AM2523" s="14"/>
      <c r="AN2523" s="14"/>
      <c r="AO2523" s="14"/>
      <c r="AP2523" s="14">
        <f t="shared" si="6750"/>
        <v>0</v>
      </c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>
        <v>0</v>
      </c>
      <c r="BA2523" s="14">
        <v>0</v>
      </c>
      <c r="BB2523" s="14">
        <v>5000</v>
      </c>
      <c r="BC2523" s="14">
        <v>974</v>
      </c>
      <c r="BD2523" s="14"/>
      <c r="BE2523" s="14">
        <f>67+792</f>
        <v>859</v>
      </c>
      <c r="BF2523" s="14"/>
      <c r="BG2523" s="14"/>
      <c r="BH2523" s="14">
        <f t="shared" si="6751"/>
        <v>6833</v>
      </c>
      <c r="BI2523" s="14"/>
      <c r="BJ2523" s="14"/>
      <c r="BK2523" s="14">
        <f>974+2240</f>
        <v>3214</v>
      </c>
      <c r="BL2523" s="14"/>
      <c r="BM2523" s="14">
        <v>67</v>
      </c>
      <c r="BN2523" s="14"/>
      <c r="BO2523" s="14"/>
      <c r="BP2523" s="14"/>
      <c r="BQ2523" s="14">
        <v>792</v>
      </c>
      <c r="BR2523" s="14">
        <v>4073</v>
      </c>
      <c r="BS2523" s="14">
        <v>2760</v>
      </c>
      <c r="BT2523" s="14">
        <v>31800</v>
      </c>
      <c r="BU2523" s="14">
        <v>26800</v>
      </c>
      <c r="BV2523" s="14">
        <v>14000</v>
      </c>
      <c r="BW2523" s="14">
        <f t="shared" si="6731"/>
        <v>7000</v>
      </c>
      <c r="BX2523" s="14">
        <v>3000</v>
      </c>
      <c r="BY2523" s="14">
        <v>2000</v>
      </c>
      <c r="BZ2523" s="14">
        <v>2000</v>
      </c>
      <c r="CA2523" s="14">
        <f t="shared" si="6710"/>
        <v>21000</v>
      </c>
      <c r="CB2523" s="122">
        <f t="shared" si="6721"/>
        <v>78.358208955223887</v>
      </c>
    </row>
    <row r="2524" spans="1:80" x14ac:dyDescent="0.25">
      <c r="A2524" s="4" t="s">
        <v>928</v>
      </c>
      <c r="B2524" s="4" t="s">
        <v>88</v>
      </c>
      <c r="C2524" s="4" t="s">
        <v>1246</v>
      </c>
      <c r="D2524" s="79" t="s">
        <v>1247</v>
      </c>
      <c r="E2524" s="89">
        <v>6135</v>
      </c>
      <c r="F2524" s="79"/>
      <c r="G2524" s="75" t="s">
        <v>1906</v>
      </c>
      <c r="H2524" s="13" t="s">
        <v>201</v>
      </c>
      <c r="I2524" s="14">
        <v>500</v>
      </c>
      <c r="J2524" s="14">
        <f t="shared" si="6709"/>
        <v>500</v>
      </c>
      <c r="K2524" s="14">
        <v>500</v>
      </c>
      <c r="L2524" s="14">
        <f t="shared" si="6712"/>
        <v>0</v>
      </c>
      <c r="M2524" s="14">
        <v>0</v>
      </c>
      <c r="N2524" s="14">
        <v>0</v>
      </c>
      <c r="O2524" s="14">
        <v>0</v>
      </c>
      <c r="P2524" s="14">
        <v>0</v>
      </c>
      <c r="Q2524" s="14">
        <v>0</v>
      </c>
      <c r="R2524" s="14">
        <v>0</v>
      </c>
      <c r="S2524" s="14"/>
      <c r="T2524" s="14"/>
      <c r="U2524" s="14"/>
      <c r="V2524" s="14"/>
      <c r="W2524" s="14"/>
      <c r="X2524" s="14">
        <f t="shared" si="6749"/>
        <v>0</v>
      </c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>
        <v>0</v>
      </c>
      <c r="AI2524" s="14">
        <v>0</v>
      </c>
      <c r="AJ2524" s="14">
        <v>0</v>
      </c>
      <c r="AK2524" s="14"/>
      <c r="AL2524" s="14"/>
      <c r="AM2524" s="14"/>
      <c r="AN2524" s="14"/>
      <c r="AO2524" s="14"/>
      <c r="AP2524" s="14">
        <f t="shared" si="6750"/>
        <v>0</v>
      </c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>
        <v>0</v>
      </c>
      <c r="BA2524" s="14">
        <v>0</v>
      </c>
      <c r="BB2524" s="14">
        <v>0</v>
      </c>
      <c r="BC2524" s="14"/>
      <c r="BD2524" s="14"/>
      <c r="BE2524" s="14"/>
      <c r="BF2524" s="14"/>
      <c r="BG2524" s="14"/>
      <c r="BH2524" s="14">
        <f t="shared" si="6751"/>
        <v>0</v>
      </c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>
        <v>0</v>
      </c>
      <c r="BS2524" s="14">
        <v>0</v>
      </c>
      <c r="BT2524" s="14">
        <v>500</v>
      </c>
      <c r="BU2524" s="14">
        <v>500</v>
      </c>
      <c r="BV2524" s="14">
        <v>250</v>
      </c>
      <c r="BW2524" s="14">
        <f t="shared" si="6731"/>
        <v>250</v>
      </c>
      <c r="BX2524" s="14"/>
      <c r="BY2524" s="14">
        <v>100</v>
      </c>
      <c r="BZ2524" s="14">
        <v>150</v>
      </c>
      <c r="CA2524" s="14">
        <f t="shared" si="6710"/>
        <v>500</v>
      </c>
      <c r="CB2524" s="122">
        <f t="shared" si="6721"/>
        <v>100</v>
      </c>
    </row>
    <row r="2525" spans="1:80" x14ac:dyDescent="0.25">
      <c r="A2525" s="4" t="s">
        <v>928</v>
      </c>
      <c r="B2525" s="4" t="s">
        <v>88</v>
      </c>
      <c r="C2525" s="4" t="s">
        <v>1246</v>
      </c>
      <c r="D2525" s="79" t="s">
        <v>1247</v>
      </c>
      <c r="E2525" s="89">
        <v>6137</v>
      </c>
      <c r="F2525" s="79"/>
      <c r="G2525" s="75" t="s">
        <v>1906</v>
      </c>
      <c r="H2525" s="13" t="s">
        <v>204</v>
      </c>
      <c r="I2525" s="14">
        <v>3750</v>
      </c>
      <c r="J2525" s="14">
        <f t="shared" si="6709"/>
        <v>6000</v>
      </c>
      <c r="K2525" s="14">
        <v>6000</v>
      </c>
      <c r="L2525" s="14">
        <f t="shared" si="6712"/>
        <v>0</v>
      </c>
      <c r="M2525" s="14">
        <v>0</v>
      </c>
      <c r="N2525" s="14">
        <v>0</v>
      </c>
      <c r="O2525" s="14">
        <v>0</v>
      </c>
      <c r="P2525" s="14">
        <v>0</v>
      </c>
      <c r="Q2525" s="14">
        <v>0</v>
      </c>
      <c r="R2525" s="14">
        <v>0</v>
      </c>
      <c r="S2525" s="14"/>
      <c r="T2525" s="14"/>
      <c r="U2525" s="14"/>
      <c r="V2525" s="14"/>
      <c r="W2525" s="14"/>
      <c r="X2525" s="14">
        <f t="shared" si="6749"/>
        <v>0</v>
      </c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>
        <v>0</v>
      </c>
      <c r="AI2525" s="14">
        <v>0</v>
      </c>
      <c r="AJ2525" s="14">
        <v>0</v>
      </c>
      <c r="AK2525" s="14"/>
      <c r="AL2525" s="14"/>
      <c r="AM2525" s="14"/>
      <c r="AN2525" s="14"/>
      <c r="AO2525" s="14"/>
      <c r="AP2525" s="14">
        <f t="shared" si="6750"/>
        <v>0</v>
      </c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>
        <v>0</v>
      </c>
      <c r="BA2525" s="14">
        <v>0</v>
      </c>
      <c r="BB2525" s="14">
        <v>0</v>
      </c>
      <c r="BC2525" s="14"/>
      <c r="BD2525" s="14"/>
      <c r="BE2525" s="14"/>
      <c r="BF2525" s="14"/>
      <c r="BG2525" s="14"/>
      <c r="BH2525" s="14">
        <f t="shared" si="6751"/>
        <v>0</v>
      </c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>
        <v>0</v>
      </c>
      <c r="BS2525" s="14">
        <v>0</v>
      </c>
      <c r="BT2525" s="14">
        <v>6000</v>
      </c>
      <c r="BU2525" s="14">
        <v>6000</v>
      </c>
      <c r="BV2525" s="14">
        <v>3000</v>
      </c>
      <c r="BW2525" s="14">
        <f t="shared" si="6731"/>
        <v>1500</v>
      </c>
      <c r="BX2525" s="14">
        <v>500</v>
      </c>
      <c r="BY2525" s="14">
        <v>500</v>
      </c>
      <c r="BZ2525" s="14">
        <v>500</v>
      </c>
      <c r="CA2525" s="14">
        <f t="shared" si="6710"/>
        <v>4500</v>
      </c>
      <c r="CB2525" s="122">
        <f t="shared" si="6721"/>
        <v>75</v>
      </c>
    </row>
    <row r="2526" spans="1:80" x14ac:dyDescent="0.25">
      <c r="A2526" s="1" t="s">
        <v>928</v>
      </c>
      <c r="B2526" s="1" t="s">
        <v>88</v>
      </c>
      <c r="C2526" s="1" t="s">
        <v>1246</v>
      </c>
      <c r="D2526" s="82" t="s">
        <v>1247</v>
      </c>
      <c r="E2526" s="82" t="s">
        <v>50</v>
      </c>
      <c r="F2526" s="79" t="s">
        <v>1</v>
      </c>
      <c r="G2526" s="13" t="s">
        <v>1</v>
      </c>
      <c r="H2526" s="2" t="s">
        <v>51</v>
      </c>
      <c r="I2526" s="12">
        <f>SUM(I2527:I2529)</f>
        <v>27039</v>
      </c>
      <c r="J2526" s="12">
        <f t="shared" si="6709"/>
        <v>26098</v>
      </c>
      <c r="K2526" s="12">
        <f t="shared" ref="K2526" si="6752">SUM(K2527:K2529)</f>
        <v>25098</v>
      </c>
      <c r="L2526" s="12">
        <f t="shared" si="6712"/>
        <v>1000</v>
      </c>
      <c r="M2526" s="12">
        <f t="shared" ref="M2526:Q2526" si="6753">SUM(M2527:M2529)</f>
        <v>0</v>
      </c>
      <c r="N2526" s="12">
        <f t="shared" si="6753"/>
        <v>0</v>
      </c>
      <c r="O2526" s="12">
        <f t="shared" si="6753"/>
        <v>1000</v>
      </c>
      <c r="P2526" s="12">
        <f t="shared" si="6753"/>
        <v>0</v>
      </c>
      <c r="Q2526" s="12">
        <f t="shared" si="6753"/>
        <v>0</v>
      </c>
      <c r="R2526" s="12">
        <f t="shared" ref="R2526:AG2526" si="6754">SUM(R2527:R2529)</f>
        <v>0</v>
      </c>
      <c r="S2526" s="12">
        <f t="shared" si="6754"/>
        <v>0</v>
      </c>
      <c r="T2526" s="12">
        <f t="shared" si="6754"/>
        <v>0</v>
      </c>
      <c r="U2526" s="12">
        <f t="shared" si="6754"/>
        <v>0</v>
      </c>
      <c r="V2526" s="12">
        <f t="shared" si="6754"/>
        <v>0</v>
      </c>
      <c r="W2526" s="12">
        <f t="shared" si="6754"/>
        <v>0</v>
      </c>
      <c r="X2526" s="12">
        <f t="shared" si="6754"/>
        <v>0</v>
      </c>
      <c r="Y2526" s="12">
        <f t="shared" si="6754"/>
        <v>0</v>
      </c>
      <c r="Z2526" s="12">
        <f t="shared" si="6754"/>
        <v>0</v>
      </c>
      <c r="AA2526" s="12">
        <f t="shared" si="6754"/>
        <v>0</v>
      </c>
      <c r="AB2526" s="12">
        <f t="shared" si="6754"/>
        <v>0</v>
      </c>
      <c r="AC2526" s="12">
        <f t="shared" si="6754"/>
        <v>0</v>
      </c>
      <c r="AD2526" s="12">
        <f t="shared" si="6754"/>
        <v>0</v>
      </c>
      <c r="AE2526" s="12">
        <f t="shared" si="6754"/>
        <v>0</v>
      </c>
      <c r="AF2526" s="12">
        <f t="shared" si="6754"/>
        <v>0</v>
      </c>
      <c r="AG2526" s="12">
        <f t="shared" si="6754"/>
        <v>0</v>
      </c>
      <c r="AH2526" s="12">
        <v>0</v>
      </c>
      <c r="AI2526" s="12">
        <v>0</v>
      </c>
      <c r="AJ2526" s="12">
        <f t="shared" ref="AJ2526:AY2526" si="6755">SUM(AJ2527:AJ2529)</f>
        <v>0</v>
      </c>
      <c r="AK2526" s="12">
        <f t="shared" si="6755"/>
        <v>0</v>
      </c>
      <c r="AL2526" s="12">
        <f t="shared" si="6755"/>
        <v>0</v>
      </c>
      <c r="AM2526" s="12">
        <f t="shared" si="6755"/>
        <v>0</v>
      </c>
      <c r="AN2526" s="12">
        <f t="shared" si="6755"/>
        <v>0</v>
      </c>
      <c r="AO2526" s="12">
        <f t="shared" si="6755"/>
        <v>0</v>
      </c>
      <c r="AP2526" s="12">
        <f t="shared" si="6755"/>
        <v>0</v>
      </c>
      <c r="AQ2526" s="12">
        <f t="shared" si="6755"/>
        <v>0</v>
      </c>
      <c r="AR2526" s="12">
        <f t="shared" si="6755"/>
        <v>0</v>
      </c>
      <c r="AS2526" s="12">
        <f t="shared" si="6755"/>
        <v>0</v>
      </c>
      <c r="AT2526" s="12">
        <f t="shared" si="6755"/>
        <v>0</v>
      </c>
      <c r="AU2526" s="12">
        <f t="shared" si="6755"/>
        <v>0</v>
      </c>
      <c r="AV2526" s="12">
        <f t="shared" si="6755"/>
        <v>0</v>
      </c>
      <c r="AW2526" s="12">
        <f t="shared" si="6755"/>
        <v>0</v>
      </c>
      <c r="AX2526" s="12">
        <f t="shared" si="6755"/>
        <v>0</v>
      </c>
      <c r="AY2526" s="12">
        <f t="shared" si="6755"/>
        <v>0</v>
      </c>
      <c r="AZ2526" s="12">
        <v>0</v>
      </c>
      <c r="BA2526" s="12">
        <v>0</v>
      </c>
      <c r="BB2526" s="12">
        <f t="shared" ref="BB2526:BQ2526" si="6756">SUM(BB2527:BB2529)</f>
        <v>1000</v>
      </c>
      <c r="BC2526" s="12">
        <f t="shared" si="6756"/>
        <v>1393</v>
      </c>
      <c r="BD2526" s="12">
        <f t="shared" si="6756"/>
        <v>0</v>
      </c>
      <c r="BE2526" s="12">
        <f t="shared" si="6756"/>
        <v>0</v>
      </c>
      <c r="BF2526" s="12">
        <f t="shared" si="6756"/>
        <v>0</v>
      </c>
      <c r="BG2526" s="12">
        <f t="shared" si="6756"/>
        <v>0</v>
      </c>
      <c r="BH2526" s="12">
        <f t="shared" si="6756"/>
        <v>2393</v>
      </c>
      <c r="BI2526" s="12">
        <f t="shared" si="6756"/>
        <v>0</v>
      </c>
      <c r="BJ2526" s="12">
        <f t="shared" si="6756"/>
        <v>0</v>
      </c>
      <c r="BK2526" s="12">
        <f t="shared" si="6756"/>
        <v>2875</v>
      </c>
      <c r="BL2526" s="12">
        <f t="shared" si="6756"/>
        <v>0</v>
      </c>
      <c r="BM2526" s="12">
        <f t="shared" si="6756"/>
        <v>0</v>
      </c>
      <c r="BN2526" s="12">
        <f t="shared" si="6756"/>
        <v>0</v>
      </c>
      <c r="BO2526" s="12">
        <f t="shared" si="6756"/>
        <v>0</v>
      </c>
      <c r="BP2526" s="12">
        <f t="shared" si="6756"/>
        <v>0</v>
      </c>
      <c r="BQ2526" s="12">
        <f t="shared" si="6756"/>
        <v>-1482</v>
      </c>
      <c r="BR2526" s="12">
        <v>1393</v>
      </c>
      <c r="BS2526" s="12">
        <v>1000</v>
      </c>
      <c r="BT2526" s="12">
        <f t="shared" ref="BT2526:BZ2526" si="6757">SUM(BT2527:BT2529)</f>
        <v>26286</v>
      </c>
      <c r="BU2526" s="12">
        <f t="shared" si="6757"/>
        <v>25286</v>
      </c>
      <c r="BV2526" s="12">
        <f t="shared" si="6757"/>
        <v>13420</v>
      </c>
      <c r="BW2526" s="12">
        <f t="shared" si="6757"/>
        <v>5710</v>
      </c>
      <c r="BX2526" s="12">
        <f t="shared" si="6757"/>
        <v>2170</v>
      </c>
      <c r="BY2526" s="12">
        <f t="shared" si="6757"/>
        <v>1770</v>
      </c>
      <c r="BZ2526" s="12">
        <f t="shared" si="6757"/>
        <v>1770</v>
      </c>
      <c r="CA2526" s="12">
        <f t="shared" si="6710"/>
        <v>19130</v>
      </c>
      <c r="CB2526" s="124">
        <f t="shared" si="6721"/>
        <v>75.654512378391203</v>
      </c>
    </row>
    <row r="2527" spans="1:80" x14ac:dyDescent="0.25">
      <c r="A2527" s="4" t="s">
        <v>928</v>
      </c>
      <c r="B2527" s="4" t="s">
        <v>88</v>
      </c>
      <c r="C2527" s="4" t="s">
        <v>1246</v>
      </c>
      <c r="D2527" s="79" t="s">
        <v>1247</v>
      </c>
      <c r="E2527" s="89">
        <v>6139</v>
      </c>
      <c r="F2527" s="79"/>
      <c r="G2527" s="75" t="s">
        <v>1906</v>
      </c>
      <c r="H2527" s="13" t="s">
        <v>51</v>
      </c>
      <c r="I2527" s="14">
        <v>17340</v>
      </c>
      <c r="J2527" s="14">
        <f t="shared" si="6709"/>
        <v>14340</v>
      </c>
      <c r="K2527" s="14">
        <v>13340</v>
      </c>
      <c r="L2527" s="14">
        <f t="shared" si="6712"/>
        <v>1000</v>
      </c>
      <c r="M2527" s="14">
        <v>0</v>
      </c>
      <c r="N2527" s="14">
        <v>0</v>
      </c>
      <c r="O2527" s="14">
        <v>1000</v>
      </c>
      <c r="P2527" s="14">
        <v>0</v>
      </c>
      <c r="Q2527" s="14">
        <v>0</v>
      </c>
      <c r="R2527" s="14">
        <v>0</v>
      </c>
      <c r="S2527" s="14"/>
      <c r="T2527" s="14"/>
      <c r="U2527" s="14"/>
      <c r="V2527" s="14"/>
      <c r="W2527" s="14"/>
      <c r="X2527" s="14">
        <f t="shared" si="6749"/>
        <v>0</v>
      </c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>
        <v>0</v>
      </c>
      <c r="AI2527" s="14">
        <v>0</v>
      </c>
      <c r="AJ2527" s="14">
        <v>0</v>
      </c>
      <c r="AK2527" s="14"/>
      <c r="AL2527" s="14"/>
      <c r="AM2527" s="14"/>
      <c r="AN2527" s="14"/>
      <c r="AO2527" s="14"/>
      <c r="AP2527" s="14">
        <f t="shared" si="6750"/>
        <v>0</v>
      </c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>
        <v>0</v>
      </c>
      <c r="BA2527" s="14">
        <v>0</v>
      </c>
      <c r="BB2527" s="14">
        <v>1000</v>
      </c>
      <c r="BC2527" s="14">
        <f>2875-1482</f>
        <v>1393</v>
      </c>
      <c r="BD2527" s="14"/>
      <c r="BE2527" s="14"/>
      <c r="BF2527" s="14"/>
      <c r="BG2527" s="14"/>
      <c r="BH2527" s="14">
        <f t="shared" si="6751"/>
        <v>2393</v>
      </c>
      <c r="BI2527" s="14"/>
      <c r="BJ2527" s="14"/>
      <c r="BK2527" s="14">
        <v>2875</v>
      </c>
      <c r="BL2527" s="14"/>
      <c r="BM2527" s="14"/>
      <c r="BN2527" s="14"/>
      <c r="BO2527" s="14"/>
      <c r="BP2527" s="14"/>
      <c r="BQ2527" s="14">
        <v>-1482</v>
      </c>
      <c r="BR2527" s="14">
        <v>1393</v>
      </c>
      <c r="BS2527" s="14">
        <v>1000</v>
      </c>
      <c r="BT2527" s="14">
        <v>14340</v>
      </c>
      <c r="BU2527" s="14">
        <v>13340</v>
      </c>
      <c r="BV2527" s="14">
        <v>7000</v>
      </c>
      <c r="BW2527" s="14">
        <f t="shared" si="6731"/>
        <v>2500</v>
      </c>
      <c r="BX2527" s="14">
        <v>1100</v>
      </c>
      <c r="BY2527" s="14">
        <v>700</v>
      </c>
      <c r="BZ2527" s="14">
        <v>700</v>
      </c>
      <c r="CA2527" s="14">
        <f t="shared" si="6710"/>
        <v>9500</v>
      </c>
      <c r="CB2527" s="122">
        <f t="shared" si="6721"/>
        <v>71.214392803598201</v>
      </c>
    </row>
    <row r="2528" spans="1:80" ht="22.5" x14ac:dyDescent="0.25">
      <c r="A2528" s="4" t="s">
        <v>928</v>
      </c>
      <c r="B2528" s="4" t="s">
        <v>88</v>
      </c>
      <c r="C2528" s="4" t="s">
        <v>1246</v>
      </c>
      <c r="D2528" s="79" t="s">
        <v>1247</v>
      </c>
      <c r="E2528" s="89">
        <v>6139</v>
      </c>
      <c r="F2528" s="79" t="s">
        <v>1254</v>
      </c>
      <c r="G2528" s="75" t="s">
        <v>1906</v>
      </c>
      <c r="H2528" s="13" t="s">
        <v>59</v>
      </c>
      <c r="I2528" s="14">
        <v>3699</v>
      </c>
      <c r="J2528" s="14">
        <f t="shared" si="6709"/>
        <v>3758</v>
      </c>
      <c r="K2528" s="14">
        <v>3758</v>
      </c>
      <c r="L2528" s="14">
        <f t="shared" si="6712"/>
        <v>0</v>
      </c>
      <c r="M2528" s="14">
        <v>0</v>
      </c>
      <c r="N2528" s="14">
        <v>0</v>
      </c>
      <c r="O2528" s="14">
        <v>0</v>
      </c>
      <c r="P2528" s="14">
        <v>0</v>
      </c>
      <c r="Q2528" s="14">
        <v>0</v>
      </c>
      <c r="R2528" s="14">
        <v>0</v>
      </c>
      <c r="S2528" s="14"/>
      <c r="T2528" s="14"/>
      <c r="U2528" s="14"/>
      <c r="V2528" s="14"/>
      <c r="W2528" s="14"/>
      <c r="X2528" s="14">
        <f t="shared" si="6749"/>
        <v>0</v>
      </c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>
        <v>0</v>
      </c>
      <c r="AI2528" s="14">
        <v>0</v>
      </c>
      <c r="AJ2528" s="14">
        <v>0</v>
      </c>
      <c r="AK2528" s="14"/>
      <c r="AL2528" s="14"/>
      <c r="AM2528" s="14"/>
      <c r="AN2528" s="14"/>
      <c r="AO2528" s="14"/>
      <c r="AP2528" s="14">
        <f t="shared" si="6750"/>
        <v>0</v>
      </c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>
        <v>0</v>
      </c>
      <c r="BA2528" s="14">
        <v>0</v>
      </c>
      <c r="BB2528" s="14">
        <v>0</v>
      </c>
      <c r="BC2528" s="14"/>
      <c r="BD2528" s="14"/>
      <c r="BE2528" s="14"/>
      <c r="BF2528" s="14"/>
      <c r="BG2528" s="14"/>
      <c r="BH2528" s="14">
        <f t="shared" si="6751"/>
        <v>0</v>
      </c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>
        <v>0</v>
      </c>
      <c r="BS2528" s="14">
        <v>0</v>
      </c>
      <c r="BT2528" s="14">
        <v>3946</v>
      </c>
      <c r="BU2528" s="14">
        <v>3946</v>
      </c>
      <c r="BV2528" s="14">
        <v>2400</v>
      </c>
      <c r="BW2528" s="14">
        <f t="shared" si="6731"/>
        <v>1110</v>
      </c>
      <c r="BX2528" s="14">
        <v>370</v>
      </c>
      <c r="BY2528" s="14">
        <v>370</v>
      </c>
      <c r="BZ2528" s="14">
        <v>370</v>
      </c>
      <c r="CA2528" s="14">
        <f t="shared" si="6710"/>
        <v>3510</v>
      </c>
      <c r="CB2528" s="122">
        <f t="shared" si="6721"/>
        <v>88.950836289913838</v>
      </c>
    </row>
    <row r="2529" spans="1:80" ht="22.5" x14ac:dyDescent="0.25">
      <c r="A2529" s="4" t="s">
        <v>928</v>
      </c>
      <c r="B2529" s="4" t="s">
        <v>88</v>
      </c>
      <c r="C2529" s="4" t="s">
        <v>1246</v>
      </c>
      <c r="D2529" s="79" t="s">
        <v>1247</v>
      </c>
      <c r="E2529" s="89">
        <v>6139</v>
      </c>
      <c r="F2529" s="79" t="s">
        <v>1255</v>
      </c>
      <c r="G2529" s="75" t="s">
        <v>1906</v>
      </c>
      <c r="H2529" s="13" t="s">
        <v>65</v>
      </c>
      <c r="I2529" s="14">
        <v>6000</v>
      </c>
      <c r="J2529" s="14">
        <f t="shared" si="6709"/>
        <v>8000</v>
      </c>
      <c r="K2529" s="14">
        <v>8000</v>
      </c>
      <c r="L2529" s="14">
        <f t="shared" si="6712"/>
        <v>0</v>
      </c>
      <c r="M2529" s="14">
        <v>0</v>
      </c>
      <c r="N2529" s="14">
        <v>0</v>
      </c>
      <c r="O2529" s="14">
        <v>0</v>
      </c>
      <c r="P2529" s="14">
        <v>0</v>
      </c>
      <c r="Q2529" s="14">
        <v>0</v>
      </c>
      <c r="R2529" s="14">
        <v>0</v>
      </c>
      <c r="S2529" s="14"/>
      <c r="T2529" s="14"/>
      <c r="U2529" s="14"/>
      <c r="V2529" s="14"/>
      <c r="W2529" s="14"/>
      <c r="X2529" s="14">
        <f t="shared" si="6749"/>
        <v>0</v>
      </c>
      <c r="Y2529" s="14"/>
      <c r="Z2529" s="14"/>
      <c r="AA2529" s="14"/>
      <c r="AB2529" s="14"/>
      <c r="AC2529" s="14"/>
      <c r="AD2529" s="14"/>
      <c r="AE2529" s="14"/>
      <c r="AF2529" s="14"/>
      <c r="AG2529" s="14"/>
      <c r="AH2529" s="14">
        <v>0</v>
      </c>
      <c r="AI2529" s="14">
        <v>0</v>
      </c>
      <c r="AJ2529" s="14">
        <v>0</v>
      </c>
      <c r="AK2529" s="14"/>
      <c r="AL2529" s="14"/>
      <c r="AM2529" s="14"/>
      <c r="AN2529" s="14"/>
      <c r="AO2529" s="14"/>
      <c r="AP2529" s="14">
        <f t="shared" si="6750"/>
        <v>0</v>
      </c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>
        <v>0</v>
      </c>
      <c r="BA2529" s="14">
        <v>0</v>
      </c>
      <c r="BB2529" s="14">
        <v>0</v>
      </c>
      <c r="BC2529" s="14"/>
      <c r="BD2529" s="14"/>
      <c r="BE2529" s="14"/>
      <c r="BF2529" s="14"/>
      <c r="BG2529" s="14"/>
      <c r="BH2529" s="14">
        <f t="shared" si="6751"/>
        <v>0</v>
      </c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>
        <v>0</v>
      </c>
      <c r="BS2529" s="14">
        <v>0</v>
      </c>
      <c r="BT2529" s="14">
        <v>8000</v>
      </c>
      <c r="BU2529" s="14">
        <v>8000</v>
      </c>
      <c r="BV2529" s="14">
        <v>4020</v>
      </c>
      <c r="BW2529" s="14">
        <f t="shared" si="6731"/>
        <v>2100</v>
      </c>
      <c r="BX2529" s="14">
        <v>700</v>
      </c>
      <c r="BY2529" s="14">
        <v>700</v>
      </c>
      <c r="BZ2529" s="14">
        <v>700</v>
      </c>
      <c r="CA2529" s="14">
        <f t="shared" si="6710"/>
        <v>6120</v>
      </c>
      <c r="CB2529" s="122">
        <f t="shared" si="6721"/>
        <v>76.5</v>
      </c>
    </row>
    <row r="2530" spans="1:80" ht="22.5" x14ac:dyDescent="0.25">
      <c r="A2530" s="1" t="s">
        <v>1</v>
      </c>
      <c r="B2530" s="1" t="s">
        <v>1</v>
      </c>
      <c r="C2530" s="1" t="s">
        <v>1</v>
      </c>
      <c r="D2530" s="78" t="s">
        <v>1</v>
      </c>
      <c r="E2530" s="78" t="s">
        <v>1</v>
      </c>
      <c r="F2530" s="78" t="s">
        <v>1</v>
      </c>
      <c r="G2530" s="2" t="s">
        <v>1</v>
      </c>
      <c r="H2530" s="10" t="s">
        <v>66</v>
      </c>
      <c r="I2530" s="11">
        <f>SUM(I2531)</f>
        <v>100</v>
      </c>
      <c r="J2530" s="11">
        <f t="shared" si="6709"/>
        <v>100</v>
      </c>
      <c r="K2530" s="11">
        <f t="shared" ref="K2530:Q2531" si="6758">SUM(K2531)</f>
        <v>100</v>
      </c>
      <c r="L2530" s="11">
        <f t="shared" si="6712"/>
        <v>0</v>
      </c>
      <c r="M2530" s="11">
        <f t="shared" si="6758"/>
        <v>0</v>
      </c>
      <c r="N2530" s="11">
        <f t="shared" si="6758"/>
        <v>0</v>
      </c>
      <c r="O2530" s="11">
        <f t="shared" si="6758"/>
        <v>0</v>
      </c>
      <c r="P2530" s="11">
        <f t="shared" si="6758"/>
        <v>0</v>
      </c>
      <c r="Q2530" s="11">
        <f t="shared" si="6758"/>
        <v>0</v>
      </c>
      <c r="R2530" s="11">
        <f t="shared" ref="R2530:AG2531" si="6759">SUM(R2531)</f>
        <v>0</v>
      </c>
      <c r="S2530" s="11">
        <f t="shared" si="6759"/>
        <v>0</v>
      </c>
      <c r="T2530" s="11">
        <f t="shared" si="6759"/>
        <v>0</v>
      </c>
      <c r="U2530" s="11">
        <f t="shared" si="6759"/>
        <v>0</v>
      </c>
      <c r="V2530" s="11">
        <f t="shared" si="6759"/>
        <v>0</v>
      </c>
      <c r="W2530" s="11">
        <f t="shared" si="6759"/>
        <v>0</v>
      </c>
      <c r="X2530" s="11">
        <f t="shared" si="6759"/>
        <v>0</v>
      </c>
      <c r="Y2530" s="11">
        <f t="shared" si="6759"/>
        <v>0</v>
      </c>
      <c r="Z2530" s="11">
        <f t="shared" si="6759"/>
        <v>0</v>
      </c>
      <c r="AA2530" s="11">
        <f t="shared" si="6759"/>
        <v>0</v>
      </c>
      <c r="AB2530" s="11">
        <f t="shared" si="6759"/>
        <v>0</v>
      </c>
      <c r="AC2530" s="11">
        <f t="shared" si="6759"/>
        <v>0</v>
      </c>
      <c r="AD2530" s="11">
        <f t="shared" si="6759"/>
        <v>0</v>
      </c>
      <c r="AE2530" s="11">
        <f t="shared" si="6759"/>
        <v>0</v>
      </c>
      <c r="AF2530" s="11">
        <f t="shared" si="6759"/>
        <v>0</v>
      </c>
      <c r="AG2530" s="11">
        <f t="shared" si="6759"/>
        <v>0</v>
      </c>
      <c r="AH2530" s="11">
        <v>0</v>
      </c>
      <c r="AI2530" s="11">
        <v>0</v>
      </c>
      <c r="AJ2530" s="11">
        <f t="shared" ref="AJ2530:AY2531" si="6760">SUM(AJ2531)</f>
        <v>0</v>
      </c>
      <c r="AK2530" s="11">
        <f t="shared" si="6760"/>
        <v>0</v>
      </c>
      <c r="AL2530" s="11">
        <f t="shared" si="6760"/>
        <v>0</v>
      </c>
      <c r="AM2530" s="11">
        <f t="shared" si="6760"/>
        <v>0</v>
      </c>
      <c r="AN2530" s="11">
        <f t="shared" si="6760"/>
        <v>0</v>
      </c>
      <c r="AO2530" s="11">
        <f t="shared" si="6760"/>
        <v>0</v>
      </c>
      <c r="AP2530" s="11">
        <f t="shared" si="6760"/>
        <v>0</v>
      </c>
      <c r="AQ2530" s="11">
        <f t="shared" si="6760"/>
        <v>0</v>
      </c>
      <c r="AR2530" s="11">
        <f t="shared" si="6760"/>
        <v>0</v>
      </c>
      <c r="AS2530" s="11">
        <f t="shared" si="6760"/>
        <v>0</v>
      </c>
      <c r="AT2530" s="11">
        <f t="shared" si="6760"/>
        <v>0</v>
      </c>
      <c r="AU2530" s="11">
        <f t="shared" si="6760"/>
        <v>0</v>
      </c>
      <c r="AV2530" s="11">
        <f t="shared" si="6760"/>
        <v>0</v>
      </c>
      <c r="AW2530" s="11">
        <f t="shared" si="6760"/>
        <v>0</v>
      </c>
      <c r="AX2530" s="11">
        <f t="shared" si="6760"/>
        <v>0</v>
      </c>
      <c r="AY2530" s="11">
        <f t="shared" si="6760"/>
        <v>0</v>
      </c>
      <c r="AZ2530" s="11">
        <v>0</v>
      </c>
      <c r="BA2530" s="11">
        <v>0</v>
      </c>
      <c r="BB2530" s="11">
        <f t="shared" ref="BB2530:BQ2531" si="6761">SUM(BB2531)</f>
        <v>0</v>
      </c>
      <c r="BC2530" s="11">
        <f t="shared" si="6761"/>
        <v>0</v>
      </c>
      <c r="BD2530" s="11">
        <f t="shared" si="6761"/>
        <v>0</v>
      </c>
      <c r="BE2530" s="11">
        <f t="shared" si="6761"/>
        <v>0</v>
      </c>
      <c r="BF2530" s="11">
        <f t="shared" si="6761"/>
        <v>0</v>
      </c>
      <c r="BG2530" s="11">
        <f t="shared" si="6761"/>
        <v>0</v>
      </c>
      <c r="BH2530" s="11">
        <f t="shared" si="6761"/>
        <v>0</v>
      </c>
      <c r="BI2530" s="11">
        <f t="shared" si="6761"/>
        <v>0</v>
      </c>
      <c r="BJ2530" s="11">
        <f t="shared" si="6761"/>
        <v>0</v>
      </c>
      <c r="BK2530" s="11">
        <f t="shared" si="6761"/>
        <v>0</v>
      </c>
      <c r="BL2530" s="11">
        <f t="shared" si="6761"/>
        <v>0</v>
      </c>
      <c r="BM2530" s="11">
        <f t="shared" si="6761"/>
        <v>0</v>
      </c>
      <c r="BN2530" s="11">
        <f t="shared" si="6761"/>
        <v>0</v>
      </c>
      <c r="BO2530" s="11">
        <f t="shared" si="6761"/>
        <v>0</v>
      </c>
      <c r="BP2530" s="11">
        <f t="shared" si="6761"/>
        <v>0</v>
      </c>
      <c r="BQ2530" s="11">
        <f t="shared" si="6761"/>
        <v>0</v>
      </c>
      <c r="BR2530" s="11">
        <v>0</v>
      </c>
      <c r="BS2530" s="11">
        <v>0</v>
      </c>
      <c r="BT2530" s="11">
        <f t="shared" ref="BT2530:BZ2531" si="6762">SUM(BT2531)</f>
        <v>100</v>
      </c>
      <c r="BU2530" s="11">
        <f t="shared" si="6762"/>
        <v>100</v>
      </c>
      <c r="BV2530" s="11">
        <f t="shared" si="6762"/>
        <v>0</v>
      </c>
      <c r="BW2530" s="11">
        <f t="shared" si="6762"/>
        <v>0</v>
      </c>
      <c r="BX2530" s="11">
        <f t="shared" si="6762"/>
        <v>0</v>
      </c>
      <c r="BY2530" s="11">
        <f t="shared" si="6762"/>
        <v>0</v>
      </c>
      <c r="BZ2530" s="11">
        <f t="shared" si="6762"/>
        <v>0</v>
      </c>
      <c r="CA2530" s="11">
        <f t="shared" si="6710"/>
        <v>0</v>
      </c>
      <c r="CB2530" s="123">
        <f t="shared" si="6721"/>
        <v>0</v>
      </c>
    </row>
    <row r="2531" spans="1:80" x14ac:dyDescent="0.25">
      <c r="A2531" s="4" t="s">
        <v>928</v>
      </c>
      <c r="B2531" s="4" t="s">
        <v>88</v>
      </c>
      <c r="C2531" s="4" t="s">
        <v>1246</v>
      </c>
      <c r="D2531" s="79" t="s">
        <v>1247</v>
      </c>
      <c r="E2531" s="78" t="s">
        <v>67</v>
      </c>
      <c r="F2531" s="78" t="s">
        <v>1</v>
      </c>
      <c r="G2531" s="2" t="s">
        <v>1</v>
      </c>
      <c r="H2531" s="2" t="s">
        <v>68</v>
      </c>
      <c r="I2531" s="12">
        <f>SUM(I2532)</f>
        <v>100</v>
      </c>
      <c r="J2531" s="12">
        <f t="shared" si="6709"/>
        <v>100</v>
      </c>
      <c r="K2531" s="12">
        <f t="shared" si="6758"/>
        <v>100</v>
      </c>
      <c r="L2531" s="12">
        <f t="shared" si="6712"/>
        <v>0</v>
      </c>
      <c r="M2531" s="12">
        <f t="shared" si="6758"/>
        <v>0</v>
      </c>
      <c r="N2531" s="12">
        <f t="shared" si="6758"/>
        <v>0</v>
      </c>
      <c r="O2531" s="12">
        <f t="shared" si="6758"/>
        <v>0</v>
      </c>
      <c r="P2531" s="12">
        <f t="shared" si="6758"/>
        <v>0</v>
      </c>
      <c r="Q2531" s="12">
        <f t="shared" si="6758"/>
        <v>0</v>
      </c>
      <c r="R2531" s="12">
        <f t="shared" si="6759"/>
        <v>0</v>
      </c>
      <c r="S2531" s="12">
        <f t="shared" ref="S2531:AG2531" si="6763">SUM(S2532)</f>
        <v>0</v>
      </c>
      <c r="T2531" s="12">
        <f t="shared" si="6763"/>
        <v>0</v>
      </c>
      <c r="U2531" s="12">
        <f t="shared" si="6763"/>
        <v>0</v>
      </c>
      <c r="V2531" s="12">
        <f t="shared" si="6763"/>
        <v>0</v>
      </c>
      <c r="W2531" s="12">
        <f t="shared" si="6763"/>
        <v>0</v>
      </c>
      <c r="X2531" s="12">
        <f t="shared" si="6763"/>
        <v>0</v>
      </c>
      <c r="Y2531" s="12">
        <f t="shared" si="6763"/>
        <v>0</v>
      </c>
      <c r="Z2531" s="12">
        <f t="shared" si="6763"/>
        <v>0</v>
      </c>
      <c r="AA2531" s="12">
        <f t="shared" si="6763"/>
        <v>0</v>
      </c>
      <c r="AB2531" s="12">
        <f t="shared" si="6763"/>
        <v>0</v>
      </c>
      <c r="AC2531" s="12">
        <f t="shared" si="6763"/>
        <v>0</v>
      </c>
      <c r="AD2531" s="12">
        <f t="shared" si="6763"/>
        <v>0</v>
      </c>
      <c r="AE2531" s="12">
        <f t="shared" si="6763"/>
        <v>0</v>
      </c>
      <c r="AF2531" s="12">
        <f t="shared" si="6763"/>
        <v>0</v>
      </c>
      <c r="AG2531" s="12">
        <f t="shared" si="6763"/>
        <v>0</v>
      </c>
      <c r="AH2531" s="12">
        <v>0</v>
      </c>
      <c r="AI2531" s="12">
        <v>0</v>
      </c>
      <c r="AJ2531" s="12">
        <f t="shared" si="6760"/>
        <v>0</v>
      </c>
      <c r="AK2531" s="12">
        <f t="shared" ref="AK2531:AY2531" si="6764">SUM(AK2532)</f>
        <v>0</v>
      </c>
      <c r="AL2531" s="12">
        <f t="shared" si="6764"/>
        <v>0</v>
      </c>
      <c r="AM2531" s="12">
        <f t="shared" si="6764"/>
        <v>0</v>
      </c>
      <c r="AN2531" s="12">
        <f t="shared" si="6764"/>
        <v>0</v>
      </c>
      <c r="AO2531" s="12">
        <f t="shared" si="6764"/>
        <v>0</v>
      </c>
      <c r="AP2531" s="12">
        <f t="shared" si="6764"/>
        <v>0</v>
      </c>
      <c r="AQ2531" s="12">
        <f t="shared" si="6764"/>
        <v>0</v>
      </c>
      <c r="AR2531" s="12">
        <f t="shared" si="6764"/>
        <v>0</v>
      </c>
      <c r="AS2531" s="12">
        <f t="shared" si="6764"/>
        <v>0</v>
      </c>
      <c r="AT2531" s="12">
        <f t="shared" si="6764"/>
        <v>0</v>
      </c>
      <c r="AU2531" s="12">
        <f t="shared" si="6764"/>
        <v>0</v>
      </c>
      <c r="AV2531" s="12">
        <f t="shared" si="6764"/>
        <v>0</v>
      </c>
      <c r="AW2531" s="12">
        <f t="shared" si="6764"/>
        <v>0</v>
      </c>
      <c r="AX2531" s="12">
        <f t="shared" si="6764"/>
        <v>0</v>
      </c>
      <c r="AY2531" s="12">
        <f t="shared" si="6764"/>
        <v>0</v>
      </c>
      <c r="AZ2531" s="12">
        <v>0</v>
      </c>
      <c r="BA2531" s="12">
        <v>0</v>
      </c>
      <c r="BB2531" s="12">
        <f t="shared" si="6761"/>
        <v>0</v>
      </c>
      <c r="BC2531" s="12">
        <f t="shared" ref="BC2531:BQ2531" si="6765">SUM(BC2532)</f>
        <v>0</v>
      </c>
      <c r="BD2531" s="12">
        <f t="shared" si="6765"/>
        <v>0</v>
      </c>
      <c r="BE2531" s="12">
        <f t="shared" si="6765"/>
        <v>0</v>
      </c>
      <c r="BF2531" s="12">
        <f t="shared" si="6765"/>
        <v>0</v>
      </c>
      <c r="BG2531" s="12">
        <f t="shared" si="6765"/>
        <v>0</v>
      </c>
      <c r="BH2531" s="12">
        <f t="shared" si="6765"/>
        <v>0</v>
      </c>
      <c r="BI2531" s="12">
        <f t="shared" si="6765"/>
        <v>0</v>
      </c>
      <c r="BJ2531" s="12">
        <f t="shared" si="6765"/>
        <v>0</v>
      </c>
      <c r="BK2531" s="12">
        <f t="shared" si="6765"/>
        <v>0</v>
      </c>
      <c r="BL2531" s="12">
        <f t="shared" si="6765"/>
        <v>0</v>
      </c>
      <c r="BM2531" s="12">
        <f t="shared" si="6765"/>
        <v>0</v>
      </c>
      <c r="BN2531" s="12">
        <f t="shared" si="6765"/>
        <v>0</v>
      </c>
      <c r="BO2531" s="12">
        <f t="shared" si="6765"/>
        <v>0</v>
      </c>
      <c r="BP2531" s="12">
        <f t="shared" si="6765"/>
        <v>0</v>
      </c>
      <c r="BQ2531" s="12">
        <f t="shared" si="6765"/>
        <v>0</v>
      </c>
      <c r="BR2531" s="12">
        <v>0</v>
      </c>
      <c r="BS2531" s="12">
        <v>0</v>
      </c>
      <c r="BT2531" s="12">
        <f t="shared" si="6762"/>
        <v>100</v>
      </c>
      <c r="BU2531" s="12">
        <f t="shared" si="6762"/>
        <v>100</v>
      </c>
      <c r="BV2531" s="12">
        <f t="shared" si="6762"/>
        <v>0</v>
      </c>
      <c r="BW2531" s="12">
        <f t="shared" si="6762"/>
        <v>0</v>
      </c>
      <c r="BX2531" s="12">
        <f t="shared" si="6762"/>
        <v>0</v>
      </c>
      <c r="BY2531" s="12">
        <f t="shared" si="6762"/>
        <v>0</v>
      </c>
      <c r="BZ2531" s="12">
        <f t="shared" si="6762"/>
        <v>0</v>
      </c>
      <c r="CA2531" s="12">
        <f t="shared" si="6710"/>
        <v>0</v>
      </c>
      <c r="CB2531" s="124">
        <f t="shared" si="6721"/>
        <v>0</v>
      </c>
    </row>
    <row r="2532" spans="1:80" x14ac:dyDescent="0.25">
      <c r="A2532" s="4" t="s">
        <v>928</v>
      </c>
      <c r="B2532" s="4" t="s">
        <v>88</v>
      </c>
      <c r="C2532" s="4" t="s">
        <v>1246</v>
      </c>
      <c r="D2532" s="79" t="s">
        <v>1247</v>
      </c>
      <c r="E2532" s="89">
        <v>6148</v>
      </c>
      <c r="F2532" s="79"/>
      <c r="G2532" s="75" t="s">
        <v>1906</v>
      </c>
      <c r="H2532" s="13" t="s">
        <v>76</v>
      </c>
      <c r="I2532" s="14">
        <v>100</v>
      </c>
      <c r="J2532" s="14">
        <f t="shared" si="6709"/>
        <v>100</v>
      </c>
      <c r="K2532" s="14">
        <v>100</v>
      </c>
      <c r="L2532" s="14">
        <f t="shared" si="6712"/>
        <v>0</v>
      </c>
      <c r="M2532" s="14">
        <v>0</v>
      </c>
      <c r="N2532" s="14">
        <v>0</v>
      </c>
      <c r="O2532" s="14">
        <v>0</v>
      </c>
      <c r="P2532" s="14">
        <v>0</v>
      </c>
      <c r="Q2532" s="14">
        <v>0</v>
      </c>
      <c r="R2532" s="14">
        <v>0</v>
      </c>
      <c r="S2532" s="14"/>
      <c r="T2532" s="14"/>
      <c r="U2532" s="14"/>
      <c r="V2532" s="14"/>
      <c r="W2532" s="14"/>
      <c r="X2532" s="14">
        <f t="shared" si="6749"/>
        <v>0</v>
      </c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>
        <v>0</v>
      </c>
      <c r="AI2532" s="14">
        <v>0</v>
      </c>
      <c r="AJ2532" s="14">
        <v>0</v>
      </c>
      <c r="AK2532" s="14"/>
      <c r="AL2532" s="14"/>
      <c r="AM2532" s="14"/>
      <c r="AN2532" s="14"/>
      <c r="AO2532" s="14"/>
      <c r="AP2532" s="14">
        <f t="shared" si="6750"/>
        <v>0</v>
      </c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>
        <v>0</v>
      </c>
      <c r="BA2532" s="14">
        <v>0</v>
      </c>
      <c r="BB2532" s="14">
        <v>0</v>
      </c>
      <c r="BC2532" s="14"/>
      <c r="BD2532" s="14"/>
      <c r="BE2532" s="14"/>
      <c r="BF2532" s="14"/>
      <c r="BG2532" s="14"/>
      <c r="BH2532" s="14">
        <f t="shared" si="6751"/>
        <v>0</v>
      </c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>
        <v>0</v>
      </c>
      <c r="BS2532" s="14">
        <v>0</v>
      </c>
      <c r="BT2532" s="14">
        <v>100</v>
      </c>
      <c r="BU2532" s="14">
        <v>100</v>
      </c>
      <c r="BV2532" s="14">
        <v>0</v>
      </c>
      <c r="BW2532" s="14">
        <f t="shared" si="6731"/>
        <v>0</v>
      </c>
      <c r="BX2532" s="14"/>
      <c r="BY2532" s="14"/>
      <c r="BZ2532" s="14"/>
      <c r="CA2532" s="14">
        <f t="shared" si="6710"/>
        <v>0</v>
      </c>
      <c r="CB2532" s="122">
        <f t="shared" si="6721"/>
        <v>0</v>
      </c>
    </row>
    <row r="2533" spans="1:80" ht="22.5" x14ac:dyDescent="0.25">
      <c r="A2533" s="1" t="s">
        <v>1</v>
      </c>
      <c r="B2533" s="1" t="s">
        <v>1</v>
      </c>
      <c r="C2533" s="1" t="s">
        <v>1</v>
      </c>
      <c r="D2533" s="78" t="s">
        <v>1</v>
      </c>
      <c r="E2533" s="78" t="s">
        <v>1</v>
      </c>
      <c r="F2533" s="78" t="s">
        <v>1</v>
      </c>
      <c r="G2533" s="2" t="s">
        <v>1</v>
      </c>
      <c r="H2533" s="10" t="s">
        <v>77</v>
      </c>
      <c r="I2533" s="11">
        <f>SUM(I2534)</f>
        <v>32000</v>
      </c>
      <c r="J2533" s="11">
        <f t="shared" si="6709"/>
        <v>2000</v>
      </c>
      <c r="K2533" s="11">
        <f t="shared" ref="K2533:Q2533" si="6766">SUM(K2534)</f>
        <v>0</v>
      </c>
      <c r="L2533" s="11">
        <f t="shared" si="6712"/>
        <v>2000</v>
      </c>
      <c r="M2533" s="11">
        <f t="shared" si="6766"/>
        <v>2000</v>
      </c>
      <c r="N2533" s="11">
        <f t="shared" si="6766"/>
        <v>0</v>
      </c>
      <c r="O2533" s="11">
        <f t="shared" si="6766"/>
        <v>0</v>
      </c>
      <c r="P2533" s="11">
        <f t="shared" si="6766"/>
        <v>0</v>
      </c>
      <c r="Q2533" s="11">
        <f t="shared" si="6766"/>
        <v>0</v>
      </c>
      <c r="R2533" s="11">
        <f t="shared" ref="R2533:AG2533" si="6767">SUM(R2534)</f>
        <v>2000</v>
      </c>
      <c r="S2533" s="11">
        <f t="shared" si="6767"/>
        <v>0</v>
      </c>
      <c r="T2533" s="11">
        <f t="shared" si="6767"/>
        <v>0</v>
      </c>
      <c r="U2533" s="11">
        <f t="shared" si="6767"/>
        <v>0</v>
      </c>
      <c r="V2533" s="11">
        <f t="shared" si="6767"/>
        <v>0</v>
      </c>
      <c r="W2533" s="11">
        <f t="shared" si="6767"/>
        <v>0</v>
      </c>
      <c r="X2533" s="11">
        <f t="shared" si="6767"/>
        <v>2000</v>
      </c>
      <c r="Y2533" s="11">
        <f t="shared" si="6767"/>
        <v>0</v>
      </c>
      <c r="Z2533" s="11">
        <f t="shared" si="6767"/>
        <v>0</v>
      </c>
      <c r="AA2533" s="11">
        <f t="shared" si="6767"/>
        <v>0</v>
      </c>
      <c r="AB2533" s="11">
        <f t="shared" si="6767"/>
        <v>2000</v>
      </c>
      <c r="AC2533" s="11">
        <f t="shared" si="6767"/>
        <v>0</v>
      </c>
      <c r="AD2533" s="11">
        <f t="shared" si="6767"/>
        <v>0</v>
      </c>
      <c r="AE2533" s="11">
        <f t="shared" si="6767"/>
        <v>0</v>
      </c>
      <c r="AF2533" s="11">
        <f t="shared" si="6767"/>
        <v>0</v>
      </c>
      <c r="AG2533" s="11">
        <f t="shared" si="6767"/>
        <v>0</v>
      </c>
      <c r="AH2533" s="11">
        <v>2000</v>
      </c>
      <c r="AI2533" s="11">
        <v>0</v>
      </c>
      <c r="AJ2533" s="11">
        <f t="shared" ref="AJ2533:AY2533" si="6768">SUM(AJ2534)</f>
        <v>0</v>
      </c>
      <c r="AK2533" s="11">
        <f t="shared" si="6768"/>
        <v>0</v>
      </c>
      <c r="AL2533" s="11">
        <f t="shared" si="6768"/>
        <v>0</v>
      </c>
      <c r="AM2533" s="11">
        <f t="shared" si="6768"/>
        <v>0</v>
      </c>
      <c r="AN2533" s="11">
        <f t="shared" si="6768"/>
        <v>0</v>
      </c>
      <c r="AO2533" s="11">
        <f t="shared" si="6768"/>
        <v>0</v>
      </c>
      <c r="AP2533" s="11">
        <f t="shared" si="6768"/>
        <v>0</v>
      </c>
      <c r="AQ2533" s="11">
        <f t="shared" si="6768"/>
        <v>0</v>
      </c>
      <c r="AR2533" s="11">
        <f t="shared" si="6768"/>
        <v>0</v>
      </c>
      <c r="AS2533" s="11">
        <f t="shared" si="6768"/>
        <v>0</v>
      </c>
      <c r="AT2533" s="11">
        <f t="shared" si="6768"/>
        <v>0</v>
      </c>
      <c r="AU2533" s="11">
        <f t="shared" si="6768"/>
        <v>0</v>
      </c>
      <c r="AV2533" s="11">
        <f t="shared" si="6768"/>
        <v>0</v>
      </c>
      <c r="AW2533" s="11">
        <f t="shared" si="6768"/>
        <v>0</v>
      </c>
      <c r="AX2533" s="11">
        <f t="shared" si="6768"/>
        <v>0</v>
      </c>
      <c r="AY2533" s="11">
        <f t="shared" si="6768"/>
        <v>0</v>
      </c>
      <c r="AZ2533" s="11">
        <v>0</v>
      </c>
      <c r="BA2533" s="11">
        <v>0</v>
      </c>
      <c r="BB2533" s="11">
        <f t="shared" ref="BB2533:BQ2533" si="6769">SUM(BB2534)</f>
        <v>0</v>
      </c>
      <c r="BC2533" s="11">
        <f t="shared" si="6769"/>
        <v>0</v>
      </c>
      <c r="BD2533" s="11">
        <f t="shared" si="6769"/>
        <v>0</v>
      </c>
      <c r="BE2533" s="11">
        <f t="shared" si="6769"/>
        <v>1000</v>
      </c>
      <c r="BF2533" s="11">
        <f t="shared" si="6769"/>
        <v>0</v>
      </c>
      <c r="BG2533" s="11">
        <f t="shared" si="6769"/>
        <v>0</v>
      </c>
      <c r="BH2533" s="11">
        <f t="shared" si="6769"/>
        <v>1000</v>
      </c>
      <c r="BI2533" s="11">
        <f t="shared" si="6769"/>
        <v>0</v>
      </c>
      <c r="BJ2533" s="11">
        <f t="shared" si="6769"/>
        <v>0</v>
      </c>
      <c r="BK2533" s="11">
        <f t="shared" si="6769"/>
        <v>0</v>
      </c>
      <c r="BL2533" s="11">
        <f t="shared" si="6769"/>
        <v>1000</v>
      </c>
      <c r="BM2533" s="11">
        <f t="shared" si="6769"/>
        <v>0</v>
      </c>
      <c r="BN2533" s="11">
        <f t="shared" si="6769"/>
        <v>0</v>
      </c>
      <c r="BO2533" s="11">
        <f t="shared" si="6769"/>
        <v>0</v>
      </c>
      <c r="BP2533" s="11">
        <f t="shared" si="6769"/>
        <v>0</v>
      </c>
      <c r="BQ2533" s="11">
        <f t="shared" si="6769"/>
        <v>0</v>
      </c>
      <c r="BR2533" s="11">
        <v>1000</v>
      </c>
      <c r="BS2533" s="11">
        <v>0</v>
      </c>
      <c r="BT2533" s="11">
        <f t="shared" ref="BT2533:BZ2533" si="6770">SUM(BT2534)</f>
        <v>16000</v>
      </c>
      <c r="BU2533" s="11">
        <f t="shared" si="6770"/>
        <v>14000</v>
      </c>
      <c r="BV2533" s="11">
        <f t="shared" si="6770"/>
        <v>3000</v>
      </c>
      <c r="BW2533" s="11">
        <f t="shared" si="6770"/>
        <v>0</v>
      </c>
      <c r="BX2533" s="11">
        <f t="shared" si="6770"/>
        <v>0</v>
      </c>
      <c r="BY2533" s="11">
        <f t="shared" si="6770"/>
        <v>0</v>
      </c>
      <c r="BZ2533" s="11">
        <f t="shared" si="6770"/>
        <v>0</v>
      </c>
      <c r="CA2533" s="11">
        <f t="shared" si="6710"/>
        <v>3000</v>
      </c>
      <c r="CB2533" s="123">
        <f t="shared" si="6721"/>
        <v>21.428571428571427</v>
      </c>
    </row>
    <row r="2534" spans="1:80" x14ac:dyDescent="0.25">
      <c r="A2534" s="4" t="s">
        <v>928</v>
      </c>
      <c r="B2534" s="4" t="s">
        <v>88</v>
      </c>
      <c r="C2534" s="4" t="s">
        <v>1246</v>
      </c>
      <c r="D2534" s="79" t="s">
        <v>1247</v>
      </c>
      <c r="E2534" s="78" t="s">
        <v>78</v>
      </c>
      <c r="F2534" s="78" t="s">
        <v>1</v>
      </c>
      <c r="G2534" s="2" t="s">
        <v>1</v>
      </c>
      <c r="H2534" s="2" t="s">
        <v>79</v>
      </c>
      <c r="I2534" s="12">
        <f>SUM(I2535:I2536)</f>
        <v>32000</v>
      </c>
      <c r="J2534" s="12">
        <f t="shared" si="6709"/>
        <v>2000</v>
      </c>
      <c r="K2534" s="12">
        <f t="shared" ref="K2534" si="6771">SUM(K2535:K2536)</f>
        <v>0</v>
      </c>
      <c r="L2534" s="12">
        <f t="shared" si="6712"/>
        <v>2000</v>
      </c>
      <c r="M2534" s="12">
        <f t="shared" ref="M2534:Q2534" si="6772">SUM(M2535:M2536)</f>
        <v>2000</v>
      </c>
      <c r="N2534" s="12">
        <f t="shared" si="6772"/>
        <v>0</v>
      </c>
      <c r="O2534" s="12">
        <f t="shared" si="6772"/>
        <v>0</v>
      </c>
      <c r="P2534" s="12">
        <f t="shared" si="6772"/>
        <v>0</v>
      </c>
      <c r="Q2534" s="12">
        <f t="shared" si="6772"/>
        <v>0</v>
      </c>
      <c r="R2534" s="12">
        <f t="shared" ref="R2534:AG2534" si="6773">SUM(R2535:R2536)</f>
        <v>2000</v>
      </c>
      <c r="S2534" s="12">
        <f t="shared" si="6773"/>
        <v>0</v>
      </c>
      <c r="T2534" s="12">
        <f t="shared" si="6773"/>
        <v>0</v>
      </c>
      <c r="U2534" s="12">
        <f t="shared" si="6773"/>
        <v>0</v>
      </c>
      <c r="V2534" s="12">
        <f t="shared" si="6773"/>
        <v>0</v>
      </c>
      <c r="W2534" s="12">
        <f t="shared" si="6773"/>
        <v>0</v>
      </c>
      <c r="X2534" s="12">
        <f t="shared" ref="X2534" si="6774">SUM(X2535:X2536)</f>
        <v>2000</v>
      </c>
      <c r="Y2534" s="12">
        <f t="shared" si="6773"/>
        <v>0</v>
      </c>
      <c r="Z2534" s="12">
        <f t="shared" si="6773"/>
        <v>0</v>
      </c>
      <c r="AA2534" s="12">
        <f t="shared" si="6773"/>
        <v>0</v>
      </c>
      <c r="AB2534" s="12">
        <f t="shared" si="6773"/>
        <v>2000</v>
      </c>
      <c r="AC2534" s="12">
        <f t="shared" si="6773"/>
        <v>0</v>
      </c>
      <c r="AD2534" s="12">
        <f t="shared" si="6773"/>
        <v>0</v>
      </c>
      <c r="AE2534" s="12">
        <f t="shared" si="6773"/>
        <v>0</v>
      </c>
      <c r="AF2534" s="12">
        <f t="shared" si="6773"/>
        <v>0</v>
      </c>
      <c r="AG2534" s="12">
        <f t="shared" si="6773"/>
        <v>0</v>
      </c>
      <c r="AH2534" s="12">
        <v>2000</v>
      </c>
      <c r="AI2534" s="12">
        <v>0</v>
      </c>
      <c r="AJ2534" s="12">
        <f t="shared" ref="AJ2534:AY2534" si="6775">SUM(AJ2535:AJ2536)</f>
        <v>0</v>
      </c>
      <c r="AK2534" s="12">
        <f t="shared" si="6775"/>
        <v>0</v>
      </c>
      <c r="AL2534" s="12">
        <f t="shared" si="6775"/>
        <v>0</v>
      </c>
      <c r="AM2534" s="12">
        <f t="shared" si="6775"/>
        <v>0</v>
      </c>
      <c r="AN2534" s="12">
        <f t="shared" si="6775"/>
        <v>0</v>
      </c>
      <c r="AO2534" s="12">
        <f t="shared" si="6775"/>
        <v>0</v>
      </c>
      <c r="AP2534" s="12">
        <f t="shared" ref="AP2534" si="6776">SUM(AP2535:AP2536)</f>
        <v>0</v>
      </c>
      <c r="AQ2534" s="12">
        <f t="shared" si="6775"/>
        <v>0</v>
      </c>
      <c r="AR2534" s="12">
        <f t="shared" si="6775"/>
        <v>0</v>
      </c>
      <c r="AS2534" s="12">
        <f t="shared" si="6775"/>
        <v>0</v>
      </c>
      <c r="AT2534" s="12">
        <f t="shared" si="6775"/>
        <v>0</v>
      </c>
      <c r="AU2534" s="12">
        <f t="shared" si="6775"/>
        <v>0</v>
      </c>
      <c r="AV2534" s="12">
        <f t="shared" si="6775"/>
        <v>0</v>
      </c>
      <c r="AW2534" s="12">
        <f t="shared" si="6775"/>
        <v>0</v>
      </c>
      <c r="AX2534" s="12">
        <f t="shared" si="6775"/>
        <v>0</v>
      </c>
      <c r="AY2534" s="12">
        <f t="shared" si="6775"/>
        <v>0</v>
      </c>
      <c r="AZ2534" s="12">
        <v>0</v>
      </c>
      <c r="BA2534" s="12">
        <v>0</v>
      </c>
      <c r="BB2534" s="12">
        <f t="shared" ref="BB2534:BQ2534" si="6777">SUM(BB2535:BB2536)</f>
        <v>0</v>
      </c>
      <c r="BC2534" s="12">
        <f t="shared" si="6777"/>
        <v>0</v>
      </c>
      <c r="BD2534" s="12">
        <f t="shared" si="6777"/>
        <v>0</v>
      </c>
      <c r="BE2534" s="12">
        <f t="shared" si="6777"/>
        <v>1000</v>
      </c>
      <c r="BF2534" s="12">
        <f t="shared" si="6777"/>
        <v>0</v>
      </c>
      <c r="BG2534" s="12">
        <f t="shared" si="6777"/>
        <v>0</v>
      </c>
      <c r="BH2534" s="12">
        <f t="shared" ref="BH2534" si="6778">SUM(BH2535:BH2536)</f>
        <v>1000</v>
      </c>
      <c r="BI2534" s="12">
        <f t="shared" si="6777"/>
        <v>0</v>
      </c>
      <c r="BJ2534" s="12">
        <f t="shared" si="6777"/>
        <v>0</v>
      </c>
      <c r="BK2534" s="12">
        <f t="shared" si="6777"/>
        <v>0</v>
      </c>
      <c r="BL2534" s="12">
        <f t="shared" si="6777"/>
        <v>1000</v>
      </c>
      <c r="BM2534" s="12">
        <f t="shared" si="6777"/>
        <v>0</v>
      </c>
      <c r="BN2534" s="12">
        <f t="shared" si="6777"/>
        <v>0</v>
      </c>
      <c r="BO2534" s="12">
        <f t="shared" si="6777"/>
        <v>0</v>
      </c>
      <c r="BP2534" s="12">
        <f t="shared" si="6777"/>
        <v>0</v>
      </c>
      <c r="BQ2534" s="12">
        <f t="shared" si="6777"/>
        <v>0</v>
      </c>
      <c r="BR2534" s="12">
        <v>1000</v>
      </c>
      <c r="BS2534" s="12">
        <v>0</v>
      </c>
      <c r="BT2534" s="12">
        <f t="shared" ref="BT2534:BZ2534" si="6779">SUM(BT2535:BT2536)</f>
        <v>16000</v>
      </c>
      <c r="BU2534" s="12">
        <f t="shared" si="6779"/>
        <v>14000</v>
      </c>
      <c r="BV2534" s="12">
        <f t="shared" si="6779"/>
        <v>3000</v>
      </c>
      <c r="BW2534" s="12">
        <f t="shared" si="6779"/>
        <v>0</v>
      </c>
      <c r="BX2534" s="12">
        <f t="shared" si="6779"/>
        <v>0</v>
      </c>
      <c r="BY2534" s="12">
        <f t="shared" si="6779"/>
        <v>0</v>
      </c>
      <c r="BZ2534" s="12">
        <f t="shared" si="6779"/>
        <v>0</v>
      </c>
      <c r="CA2534" s="12">
        <f t="shared" si="6710"/>
        <v>3000</v>
      </c>
      <c r="CB2534" s="124">
        <f t="shared" si="6721"/>
        <v>21.428571428571427</v>
      </c>
    </row>
    <row r="2535" spans="1:80" x14ac:dyDescent="0.25">
      <c r="A2535" s="4" t="s">
        <v>928</v>
      </c>
      <c r="B2535" s="4" t="s">
        <v>88</v>
      </c>
      <c r="C2535" s="4" t="s">
        <v>1246</v>
      </c>
      <c r="D2535" s="79" t="s">
        <v>1247</v>
      </c>
      <c r="E2535" s="89">
        <v>8213</v>
      </c>
      <c r="F2535" s="79"/>
      <c r="G2535" s="75" t="s">
        <v>1906</v>
      </c>
      <c r="H2535" s="13" t="s">
        <v>81</v>
      </c>
      <c r="I2535" s="14">
        <v>22000</v>
      </c>
      <c r="J2535" s="14">
        <f t="shared" si="6709"/>
        <v>2000</v>
      </c>
      <c r="K2535" s="14">
        <v>0</v>
      </c>
      <c r="L2535" s="14">
        <f t="shared" si="6712"/>
        <v>2000</v>
      </c>
      <c r="M2535" s="14">
        <v>2000</v>
      </c>
      <c r="N2535" s="14">
        <v>0</v>
      </c>
      <c r="O2535" s="14">
        <v>0</v>
      </c>
      <c r="P2535" s="14">
        <v>0</v>
      </c>
      <c r="Q2535" s="14">
        <v>0</v>
      </c>
      <c r="R2535" s="14">
        <v>2000</v>
      </c>
      <c r="S2535" s="14"/>
      <c r="T2535" s="14"/>
      <c r="U2535" s="14"/>
      <c r="V2535" s="14"/>
      <c r="W2535" s="14"/>
      <c r="X2535" s="14">
        <f t="shared" si="6749"/>
        <v>2000</v>
      </c>
      <c r="Y2535" s="14"/>
      <c r="Z2535" s="14"/>
      <c r="AA2535" s="14"/>
      <c r="AB2535" s="14">
        <v>2000</v>
      </c>
      <c r="AC2535" s="14"/>
      <c r="AD2535" s="14"/>
      <c r="AE2535" s="14"/>
      <c r="AF2535" s="14"/>
      <c r="AG2535" s="14"/>
      <c r="AH2535" s="14">
        <v>2000</v>
      </c>
      <c r="AI2535" s="14">
        <v>0</v>
      </c>
      <c r="AJ2535" s="14">
        <v>0</v>
      </c>
      <c r="AK2535" s="14"/>
      <c r="AL2535" s="14"/>
      <c r="AM2535" s="14"/>
      <c r="AN2535" s="14"/>
      <c r="AO2535" s="14"/>
      <c r="AP2535" s="14">
        <f t="shared" si="6750"/>
        <v>0</v>
      </c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>
        <v>0</v>
      </c>
      <c r="BA2535" s="14">
        <v>0</v>
      </c>
      <c r="BB2535" s="14">
        <v>0</v>
      </c>
      <c r="BC2535" s="14"/>
      <c r="BD2535" s="14"/>
      <c r="BE2535" s="14">
        <v>1000</v>
      </c>
      <c r="BF2535" s="14"/>
      <c r="BG2535" s="14"/>
      <c r="BH2535" s="14">
        <f t="shared" si="6751"/>
        <v>1000</v>
      </c>
      <c r="BI2535" s="14"/>
      <c r="BJ2535" s="14"/>
      <c r="BK2535" s="14"/>
      <c r="BL2535" s="14">
        <v>1000</v>
      </c>
      <c r="BM2535" s="14"/>
      <c r="BN2535" s="14"/>
      <c r="BO2535" s="14"/>
      <c r="BP2535" s="14"/>
      <c r="BQ2535" s="14"/>
      <c r="BR2535" s="14">
        <v>1000</v>
      </c>
      <c r="BS2535" s="14">
        <v>0</v>
      </c>
      <c r="BT2535" s="14">
        <v>9000</v>
      </c>
      <c r="BU2535" s="14">
        <v>7000</v>
      </c>
      <c r="BV2535" s="14">
        <v>3000</v>
      </c>
      <c r="BW2535" s="14">
        <f t="shared" si="6731"/>
        <v>0</v>
      </c>
      <c r="BX2535" s="14">
        <v>0</v>
      </c>
      <c r="BY2535" s="14">
        <v>0</v>
      </c>
      <c r="BZ2535" s="14">
        <v>0</v>
      </c>
      <c r="CA2535" s="14">
        <f t="shared" si="6710"/>
        <v>3000</v>
      </c>
      <c r="CB2535" s="122">
        <f t="shared" si="6721"/>
        <v>42.857142857142854</v>
      </c>
    </row>
    <row r="2536" spans="1:80" x14ac:dyDescent="0.25">
      <c r="A2536" s="4" t="s">
        <v>928</v>
      </c>
      <c r="B2536" s="4" t="s">
        <v>88</v>
      </c>
      <c r="C2536" s="4" t="s">
        <v>1246</v>
      </c>
      <c r="D2536" s="79" t="s">
        <v>1247</v>
      </c>
      <c r="E2536" s="89">
        <v>8216</v>
      </c>
      <c r="F2536" s="79"/>
      <c r="G2536" s="75" t="s">
        <v>1906</v>
      </c>
      <c r="H2536" s="13" t="s">
        <v>319</v>
      </c>
      <c r="I2536" s="14">
        <v>10000</v>
      </c>
      <c r="J2536" s="14">
        <f t="shared" si="6709"/>
        <v>0</v>
      </c>
      <c r="K2536" s="14">
        <v>0</v>
      </c>
      <c r="L2536" s="14">
        <f t="shared" si="6712"/>
        <v>0</v>
      </c>
      <c r="M2536" s="14">
        <v>0</v>
      </c>
      <c r="N2536" s="14">
        <v>0</v>
      </c>
      <c r="O2536" s="14">
        <v>0</v>
      </c>
      <c r="P2536" s="14">
        <v>0</v>
      </c>
      <c r="Q2536" s="14">
        <v>0</v>
      </c>
      <c r="R2536" s="14">
        <v>0</v>
      </c>
      <c r="S2536" s="14"/>
      <c r="T2536" s="14"/>
      <c r="U2536" s="14"/>
      <c r="V2536" s="14"/>
      <c r="W2536" s="14"/>
      <c r="X2536" s="14">
        <f t="shared" si="6749"/>
        <v>0</v>
      </c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>
        <v>0</v>
      </c>
      <c r="AI2536" s="14">
        <v>0</v>
      </c>
      <c r="AJ2536" s="14">
        <v>0</v>
      </c>
      <c r="AK2536" s="14"/>
      <c r="AL2536" s="14"/>
      <c r="AM2536" s="14"/>
      <c r="AN2536" s="14"/>
      <c r="AO2536" s="14"/>
      <c r="AP2536" s="14">
        <f t="shared" si="6750"/>
        <v>0</v>
      </c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>
        <v>0</v>
      </c>
      <c r="BA2536" s="14">
        <v>0</v>
      </c>
      <c r="BB2536" s="14">
        <v>0</v>
      </c>
      <c r="BC2536" s="14"/>
      <c r="BD2536" s="14"/>
      <c r="BE2536" s="14"/>
      <c r="BF2536" s="14"/>
      <c r="BG2536" s="14"/>
      <c r="BH2536" s="14">
        <f t="shared" si="6751"/>
        <v>0</v>
      </c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>
        <v>0</v>
      </c>
      <c r="BS2536" s="14">
        <v>0</v>
      </c>
      <c r="BT2536" s="14">
        <v>7000</v>
      </c>
      <c r="BU2536" s="14">
        <v>7000</v>
      </c>
      <c r="BV2536" s="14">
        <v>0</v>
      </c>
      <c r="BW2536" s="14">
        <f t="shared" si="6731"/>
        <v>0</v>
      </c>
      <c r="BX2536" s="14"/>
      <c r="BY2536" s="14"/>
      <c r="BZ2536" s="14"/>
      <c r="CA2536" s="14">
        <f t="shared" si="6710"/>
        <v>0</v>
      </c>
      <c r="CB2536" s="122">
        <f t="shared" si="6721"/>
        <v>0</v>
      </c>
    </row>
    <row r="2537" spans="1:80" x14ac:dyDescent="0.25">
      <c r="A2537" s="13" t="s">
        <v>1</v>
      </c>
      <c r="B2537" s="13" t="s">
        <v>1</v>
      </c>
      <c r="C2537" s="13" t="s">
        <v>1</v>
      </c>
      <c r="D2537" s="74" t="s">
        <v>1</v>
      </c>
      <c r="E2537" s="74" t="s">
        <v>1</v>
      </c>
      <c r="F2537" s="74" t="s">
        <v>1</v>
      </c>
      <c r="G2537" s="13" t="s">
        <v>1</v>
      </c>
      <c r="H2537" s="10" t="s">
        <v>1256</v>
      </c>
      <c r="I2537" s="11">
        <f>SUM(I2508,I2530,I2533)</f>
        <v>1671008</v>
      </c>
      <c r="J2537" s="11">
        <f t="shared" si="6709"/>
        <v>1548175</v>
      </c>
      <c r="K2537" s="11">
        <f t="shared" ref="K2537" si="6780">SUM(K2508,K2530,K2533)</f>
        <v>1540175</v>
      </c>
      <c r="L2537" s="11">
        <f t="shared" si="6712"/>
        <v>8000</v>
      </c>
      <c r="M2537" s="11">
        <f t="shared" ref="M2537:Q2537" si="6781">SUM(M2508,M2530,M2533)</f>
        <v>2000</v>
      </c>
      <c r="N2537" s="11">
        <f t="shared" si="6781"/>
        <v>0</v>
      </c>
      <c r="O2537" s="11">
        <f t="shared" si="6781"/>
        <v>6000</v>
      </c>
      <c r="P2537" s="11">
        <f t="shared" si="6781"/>
        <v>0</v>
      </c>
      <c r="Q2537" s="11">
        <f t="shared" si="6781"/>
        <v>0</v>
      </c>
      <c r="R2537" s="11">
        <f t="shared" ref="R2537:AG2537" si="6782">SUM(R2508,R2530,R2533)</f>
        <v>2000</v>
      </c>
      <c r="S2537" s="11">
        <f t="shared" si="6782"/>
        <v>0</v>
      </c>
      <c r="T2537" s="11">
        <f t="shared" si="6782"/>
        <v>0</v>
      </c>
      <c r="U2537" s="11">
        <f t="shared" si="6782"/>
        <v>4530</v>
      </c>
      <c r="V2537" s="11">
        <f t="shared" si="6782"/>
        <v>0</v>
      </c>
      <c r="W2537" s="11">
        <f t="shared" si="6782"/>
        <v>0</v>
      </c>
      <c r="X2537" s="11">
        <f t="shared" si="6782"/>
        <v>6530</v>
      </c>
      <c r="Y2537" s="11">
        <f t="shared" si="6782"/>
        <v>0</v>
      </c>
      <c r="Z2537" s="11">
        <f t="shared" si="6782"/>
        <v>0</v>
      </c>
      <c r="AA2537" s="11">
        <f t="shared" si="6782"/>
        <v>0</v>
      </c>
      <c r="AB2537" s="11">
        <f t="shared" si="6782"/>
        <v>2000</v>
      </c>
      <c r="AC2537" s="11">
        <f t="shared" si="6782"/>
        <v>0</v>
      </c>
      <c r="AD2537" s="11">
        <f t="shared" si="6782"/>
        <v>0</v>
      </c>
      <c r="AE2537" s="11">
        <f t="shared" si="6782"/>
        <v>0</v>
      </c>
      <c r="AF2537" s="11">
        <f t="shared" si="6782"/>
        <v>4530</v>
      </c>
      <c r="AG2537" s="11">
        <f t="shared" si="6782"/>
        <v>0</v>
      </c>
      <c r="AH2537" s="11">
        <v>6530</v>
      </c>
      <c r="AI2537" s="11">
        <v>0</v>
      </c>
      <c r="AJ2537" s="11">
        <f t="shared" ref="AJ2537:AY2537" si="6783">SUM(AJ2508,AJ2530,AJ2533)</f>
        <v>0</v>
      </c>
      <c r="AK2537" s="11">
        <f t="shared" si="6783"/>
        <v>0</v>
      </c>
      <c r="AL2537" s="11">
        <f t="shared" si="6783"/>
        <v>0</v>
      </c>
      <c r="AM2537" s="11">
        <f t="shared" si="6783"/>
        <v>0</v>
      </c>
      <c r="AN2537" s="11">
        <f t="shared" si="6783"/>
        <v>0</v>
      </c>
      <c r="AO2537" s="11">
        <f t="shared" si="6783"/>
        <v>0</v>
      </c>
      <c r="AP2537" s="11">
        <f t="shared" si="6783"/>
        <v>0</v>
      </c>
      <c r="AQ2537" s="11">
        <f t="shared" si="6783"/>
        <v>0</v>
      </c>
      <c r="AR2537" s="11">
        <f t="shared" si="6783"/>
        <v>0</v>
      </c>
      <c r="AS2537" s="11">
        <f t="shared" si="6783"/>
        <v>0</v>
      </c>
      <c r="AT2537" s="11">
        <f t="shared" si="6783"/>
        <v>0</v>
      </c>
      <c r="AU2537" s="11">
        <f t="shared" si="6783"/>
        <v>0</v>
      </c>
      <c r="AV2537" s="11">
        <f t="shared" si="6783"/>
        <v>0</v>
      </c>
      <c r="AW2537" s="11">
        <f t="shared" si="6783"/>
        <v>0</v>
      </c>
      <c r="AX2537" s="11">
        <f t="shared" si="6783"/>
        <v>0</v>
      </c>
      <c r="AY2537" s="11">
        <f t="shared" si="6783"/>
        <v>0</v>
      </c>
      <c r="AZ2537" s="11">
        <v>0</v>
      </c>
      <c r="BA2537" s="11">
        <v>0</v>
      </c>
      <c r="BB2537" s="11">
        <f t="shared" ref="BB2537:BQ2537" si="6784">SUM(BB2508,BB2530,BB2533)</f>
        <v>6000</v>
      </c>
      <c r="BC2537" s="11">
        <f t="shared" si="6784"/>
        <v>2367</v>
      </c>
      <c r="BD2537" s="11">
        <f t="shared" si="6784"/>
        <v>0</v>
      </c>
      <c r="BE2537" s="11">
        <f t="shared" si="6784"/>
        <v>1859</v>
      </c>
      <c r="BF2537" s="11">
        <f t="shared" si="6784"/>
        <v>0</v>
      </c>
      <c r="BG2537" s="11">
        <f t="shared" si="6784"/>
        <v>0</v>
      </c>
      <c r="BH2537" s="11">
        <f t="shared" si="6784"/>
        <v>10226</v>
      </c>
      <c r="BI2537" s="11">
        <f t="shared" si="6784"/>
        <v>0</v>
      </c>
      <c r="BJ2537" s="11">
        <f t="shared" si="6784"/>
        <v>0</v>
      </c>
      <c r="BK2537" s="11">
        <f t="shared" si="6784"/>
        <v>6089</v>
      </c>
      <c r="BL2537" s="11">
        <f t="shared" si="6784"/>
        <v>1000</v>
      </c>
      <c r="BM2537" s="11">
        <f t="shared" si="6784"/>
        <v>67</v>
      </c>
      <c r="BN2537" s="11">
        <f t="shared" si="6784"/>
        <v>0</v>
      </c>
      <c r="BO2537" s="11">
        <f t="shared" si="6784"/>
        <v>0</v>
      </c>
      <c r="BP2537" s="11">
        <f t="shared" si="6784"/>
        <v>0</v>
      </c>
      <c r="BQ2537" s="11">
        <f t="shared" si="6784"/>
        <v>-690</v>
      </c>
      <c r="BR2537" s="11">
        <v>6466</v>
      </c>
      <c r="BS2537" s="11">
        <v>3760</v>
      </c>
      <c r="BT2537" s="11">
        <f t="shared" ref="BT2537:BZ2537" si="6785">SUM(BT2508,BT2530,BT2533)</f>
        <v>1648365</v>
      </c>
      <c r="BU2537" s="11">
        <f t="shared" si="6785"/>
        <v>1645935</v>
      </c>
      <c r="BV2537" s="11">
        <f t="shared" si="6785"/>
        <v>976574</v>
      </c>
      <c r="BW2537" s="11">
        <f t="shared" si="6785"/>
        <v>399760</v>
      </c>
      <c r="BX2537" s="11">
        <f t="shared" si="6785"/>
        <v>143970</v>
      </c>
      <c r="BY2537" s="11">
        <f t="shared" si="6785"/>
        <v>127870</v>
      </c>
      <c r="BZ2537" s="11">
        <f t="shared" si="6785"/>
        <v>127920</v>
      </c>
      <c r="CA2537" s="11">
        <f t="shared" si="6710"/>
        <v>1376334</v>
      </c>
      <c r="CB2537" s="123">
        <f t="shared" si="6721"/>
        <v>83.620191562850295</v>
      </c>
    </row>
    <row r="2538" spans="1:80" ht="15.75" thickBot="1" x14ac:dyDescent="0.3">
      <c r="A2538" s="13" t="s">
        <v>1</v>
      </c>
      <c r="B2538" s="13" t="s">
        <v>1</v>
      </c>
      <c r="C2538" s="13" t="s">
        <v>1</v>
      </c>
      <c r="D2538" s="74" t="s">
        <v>1</v>
      </c>
      <c r="E2538" s="74" t="s">
        <v>1</v>
      </c>
      <c r="F2538" s="74" t="s">
        <v>1</v>
      </c>
      <c r="G2538" s="13" t="s">
        <v>1</v>
      </c>
      <c r="H2538" s="2" t="s">
        <v>83</v>
      </c>
      <c r="I2538" s="12">
        <v>35</v>
      </c>
      <c r="J2538" s="12">
        <f t="shared" si="6709"/>
        <v>38</v>
      </c>
      <c r="K2538" s="12">
        <v>38</v>
      </c>
      <c r="L2538" s="13"/>
      <c r="M2538" s="13" t="s">
        <v>1</v>
      </c>
      <c r="N2538" s="13" t="s">
        <v>1</v>
      </c>
      <c r="O2538" s="13" t="s">
        <v>1</v>
      </c>
      <c r="P2538" s="27"/>
      <c r="Q2538" s="13" t="s">
        <v>1</v>
      </c>
      <c r="R2538" s="13" t="s">
        <v>1</v>
      </c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>
        <v>0</v>
      </c>
      <c r="AI2538" s="13">
        <v>0</v>
      </c>
      <c r="AJ2538" s="13" t="s">
        <v>1</v>
      </c>
      <c r="AK2538" s="13"/>
      <c r="AL2538" s="13"/>
      <c r="AM2538" s="13"/>
      <c r="AN2538" s="13"/>
      <c r="AO2538" s="13"/>
      <c r="AP2538" s="13"/>
      <c r="AQ2538" s="13"/>
      <c r="AR2538" s="13"/>
      <c r="AS2538" s="13"/>
      <c r="AT2538" s="13"/>
      <c r="AU2538" s="13"/>
      <c r="AV2538" s="13"/>
      <c r="AW2538" s="13"/>
      <c r="AX2538" s="13"/>
      <c r="AY2538" s="13"/>
      <c r="AZ2538" s="13">
        <v>0</v>
      </c>
      <c r="BA2538" s="13">
        <v>0</v>
      </c>
      <c r="BB2538" s="13" t="s">
        <v>1</v>
      </c>
      <c r="BC2538" s="13"/>
      <c r="BD2538" s="13"/>
      <c r="BE2538" s="13"/>
      <c r="BF2538" s="13"/>
      <c r="BG2538" s="13"/>
      <c r="BH2538" s="13"/>
      <c r="BI2538" s="13"/>
      <c r="BJ2538" s="13"/>
      <c r="BK2538" s="13"/>
      <c r="BL2538" s="13"/>
      <c r="BM2538" s="13"/>
      <c r="BN2538" s="13"/>
      <c r="BO2538" s="13"/>
      <c r="BP2538" s="13"/>
      <c r="BQ2538" s="13"/>
      <c r="BR2538" s="13">
        <v>0</v>
      </c>
      <c r="BS2538" s="13">
        <v>0</v>
      </c>
      <c r="BT2538" s="12">
        <v>38</v>
      </c>
      <c r="BU2538" s="12">
        <v>38</v>
      </c>
      <c r="BV2538" s="12"/>
      <c r="BW2538" s="12">
        <f t="shared" si="6731"/>
        <v>0</v>
      </c>
      <c r="BX2538" s="12"/>
      <c r="BY2538" s="12"/>
      <c r="BZ2538" s="12"/>
      <c r="CA2538" s="12">
        <f t="shared" si="6710"/>
        <v>0</v>
      </c>
      <c r="CB2538" s="124"/>
    </row>
    <row r="2539" spans="1:80" ht="69.75" customHeight="1" thickBot="1" x14ac:dyDescent="0.3">
      <c r="A2539" s="133" t="s">
        <v>1</v>
      </c>
      <c r="B2539" s="133" t="s">
        <v>1</v>
      </c>
      <c r="C2539" s="133" t="s">
        <v>1</v>
      </c>
      <c r="D2539" s="135" t="s">
        <v>1</v>
      </c>
      <c r="E2539" s="135" t="s">
        <v>1</v>
      </c>
      <c r="F2539" s="135" t="s">
        <v>1</v>
      </c>
      <c r="G2539" s="137" t="s">
        <v>1</v>
      </c>
      <c r="H2539" s="5" t="s">
        <v>84</v>
      </c>
      <c r="I2539" s="5" t="s">
        <v>11</v>
      </c>
      <c r="J2539" s="5" t="s">
        <v>1809</v>
      </c>
      <c r="K2539" s="5" t="s">
        <v>12</v>
      </c>
      <c r="L2539" s="5" t="s">
        <v>13</v>
      </c>
      <c r="M2539" s="5" t="s">
        <v>14</v>
      </c>
      <c r="N2539" s="5" t="s">
        <v>15</v>
      </c>
      <c r="O2539" s="5" t="s">
        <v>16</v>
      </c>
      <c r="P2539" s="5" t="s">
        <v>17</v>
      </c>
      <c r="Q2539" s="5" t="s">
        <v>18</v>
      </c>
      <c r="R2539" s="71" t="s">
        <v>14</v>
      </c>
      <c r="S2539" s="71" t="s">
        <v>1843</v>
      </c>
      <c r="T2539" s="71" t="s">
        <v>1797</v>
      </c>
      <c r="U2539" s="71" t="s">
        <v>1832</v>
      </c>
      <c r="V2539" s="71" t="s">
        <v>1833</v>
      </c>
      <c r="W2539" s="71" t="s">
        <v>1834</v>
      </c>
      <c r="X2539" s="71" t="s">
        <v>1847</v>
      </c>
      <c r="Y2539" s="71" t="s">
        <v>1844</v>
      </c>
      <c r="Z2539" s="71" t="s">
        <v>1835</v>
      </c>
      <c r="AA2539" s="71" t="s">
        <v>1836</v>
      </c>
      <c r="AB2539" s="71" t="s">
        <v>1837</v>
      </c>
      <c r="AC2539" s="71" t="s">
        <v>1838</v>
      </c>
      <c r="AD2539" s="71" t="s">
        <v>1839</v>
      </c>
      <c r="AE2539" s="71" t="s">
        <v>1840</v>
      </c>
      <c r="AF2539" s="71" t="s">
        <v>1845</v>
      </c>
      <c r="AG2539" s="71" t="s">
        <v>1846</v>
      </c>
      <c r="AH2539" s="71" t="s">
        <v>1841</v>
      </c>
      <c r="AI2539" s="71" t="s">
        <v>1842</v>
      </c>
      <c r="AJ2539" s="72" t="s">
        <v>15</v>
      </c>
      <c r="AK2539" s="72" t="s">
        <v>1843</v>
      </c>
      <c r="AL2539" s="72" t="s">
        <v>1797</v>
      </c>
      <c r="AM2539" s="72" t="s">
        <v>1832</v>
      </c>
      <c r="AN2539" s="72" t="s">
        <v>1833</v>
      </c>
      <c r="AO2539" s="72" t="s">
        <v>1834</v>
      </c>
      <c r="AP2539" s="72" t="s">
        <v>1848</v>
      </c>
      <c r="AQ2539" s="72" t="s">
        <v>1844</v>
      </c>
      <c r="AR2539" s="72" t="s">
        <v>1835</v>
      </c>
      <c r="AS2539" s="72" t="s">
        <v>1836</v>
      </c>
      <c r="AT2539" s="72" t="s">
        <v>1837</v>
      </c>
      <c r="AU2539" s="72" t="s">
        <v>1838</v>
      </c>
      <c r="AV2539" s="72" t="s">
        <v>1839</v>
      </c>
      <c r="AW2539" s="72" t="s">
        <v>1840</v>
      </c>
      <c r="AX2539" s="72" t="s">
        <v>1845</v>
      </c>
      <c r="AY2539" s="72" t="s">
        <v>1846</v>
      </c>
      <c r="AZ2539" s="72" t="s">
        <v>1841</v>
      </c>
      <c r="BA2539" s="72" t="s">
        <v>1842</v>
      </c>
      <c r="BB2539" s="73" t="s">
        <v>16</v>
      </c>
      <c r="BC2539" s="73" t="s">
        <v>1843</v>
      </c>
      <c r="BD2539" s="73" t="s">
        <v>1797</v>
      </c>
      <c r="BE2539" s="73" t="s">
        <v>1832</v>
      </c>
      <c r="BF2539" s="73" t="s">
        <v>1833</v>
      </c>
      <c r="BG2539" s="73" t="s">
        <v>1834</v>
      </c>
      <c r="BH2539" s="73" t="s">
        <v>1849</v>
      </c>
      <c r="BI2539" s="73" t="s">
        <v>1844</v>
      </c>
      <c r="BJ2539" s="73" t="s">
        <v>1835</v>
      </c>
      <c r="BK2539" s="73" t="s">
        <v>1836</v>
      </c>
      <c r="BL2539" s="73" t="s">
        <v>1837</v>
      </c>
      <c r="BM2539" s="73" t="s">
        <v>1838</v>
      </c>
      <c r="BN2539" s="73" t="s">
        <v>1839</v>
      </c>
      <c r="BO2539" s="73" t="s">
        <v>1840</v>
      </c>
      <c r="BP2539" s="73" t="s">
        <v>1845</v>
      </c>
      <c r="BQ2539" s="73" t="s">
        <v>1846</v>
      </c>
      <c r="BR2539" s="73" t="s">
        <v>1841</v>
      </c>
      <c r="BS2539" s="73" t="s">
        <v>1842</v>
      </c>
      <c r="BT2539" s="5" t="s">
        <v>1911</v>
      </c>
      <c r="BU2539" s="5" t="s">
        <v>1942</v>
      </c>
      <c r="BV2539" s="5" t="s">
        <v>1943</v>
      </c>
      <c r="BW2539" s="5" t="s">
        <v>1944</v>
      </c>
      <c r="BX2539" s="5" t="s">
        <v>1945</v>
      </c>
      <c r="BY2539" s="5" t="s">
        <v>1946</v>
      </c>
      <c r="BZ2539" s="5" t="s">
        <v>1947</v>
      </c>
      <c r="CA2539" s="5" t="s">
        <v>1948</v>
      </c>
      <c r="CB2539" s="120" t="s">
        <v>1916</v>
      </c>
    </row>
    <row r="2540" spans="1:80" x14ac:dyDescent="0.25">
      <c r="A2540" s="134"/>
      <c r="B2540" s="134"/>
      <c r="C2540" s="134"/>
      <c r="D2540" s="136"/>
      <c r="E2540" s="136"/>
      <c r="F2540" s="136"/>
      <c r="G2540" s="138"/>
      <c r="H2540" s="15" t="s">
        <v>1</v>
      </c>
      <c r="I2540" s="9" t="s">
        <v>19</v>
      </c>
      <c r="J2540" s="9">
        <v>1</v>
      </c>
      <c r="K2540" s="9" t="s">
        <v>20</v>
      </c>
      <c r="L2540" s="9" t="s">
        <v>21</v>
      </c>
      <c r="M2540" s="9" t="s">
        <v>22</v>
      </c>
      <c r="N2540" s="9" t="s">
        <v>23</v>
      </c>
      <c r="O2540" s="9" t="s">
        <v>24</v>
      </c>
      <c r="P2540" s="9" t="s">
        <v>25</v>
      </c>
      <c r="Q2540" s="9" t="s">
        <v>26</v>
      </c>
      <c r="R2540" s="9">
        <v>1</v>
      </c>
      <c r="S2540" s="9">
        <v>2</v>
      </c>
      <c r="T2540" s="9">
        <v>3</v>
      </c>
      <c r="U2540" s="9">
        <v>4</v>
      </c>
      <c r="V2540" s="9">
        <v>5</v>
      </c>
      <c r="W2540" s="9">
        <v>6</v>
      </c>
      <c r="X2540" s="9">
        <v>7</v>
      </c>
      <c r="Y2540" s="9">
        <v>8</v>
      </c>
      <c r="Z2540" s="9">
        <v>9</v>
      </c>
      <c r="AA2540" s="9">
        <v>10</v>
      </c>
      <c r="AB2540" s="9">
        <v>11</v>
      </c>
      <c r="AC2540" s="9">
        <v>12</v>
      </c>
      <c r="AD2540" s="9">
        <v>13</v>
      </c>
      <c r="AE2540" s="9">
        <v>14</v>
      </c>
      <c r="AF2540" s="9">
        <v>15</v>
      </c>
      <c r="AG2540" s="9">
        <v>16</v>
      </c>
      <c r="AH2540" s="9">
        <v>20</v>
      </c>
      <c r="AI2540" s="9">
        <v>21</v>
      </c>
      <c r="AJ2540" s="9">
        <v>1</v>
      </c>
      <c r="AK2540" s="9">
        <v>2</v>
      </c>
      <c r="AL2540" s="9">
        <v>3</v>
      </c>
      <c r="AM2540" s="9">
        <v>4</v>
      </c>
      <c r="AN2540" s="9">
        <v>5</v>
      </c>
      <c r="AO2540" s="9">
        <v>6</v>
      </c>
      <c r="AP2540" s="9">
        <v>7</v>
      </c>
      <c r="AQ2540" s="9">
        <v>8</v>
      </c>
      <c r="AR2540" s="9">
        <v>9</v>
      </c>
      <c r="AS2540" s="9">
        <v>10</v>
      </c>
      <c r="AT2540" s="9">
        <v>11</v>
      </c>
      <c r="AU2540" s="9">
        <v>12</v>
      </c>
      <c r="AV2540" s="9">
        <v>13</v>
      </c>
      <c r="AW2540" s="9">
        <v>14</v>
      </c>
      <c r="AX2540" s="9">
        <v>15</v>
      </c>
      <c r="AY2540" s="9">
        <v>16</v>
      </c>
      <c r="AZ2540" s="9">
        <v>20</v>
      </c>
      <c r="BA2540" s="9">
        <v>21</v>
      </c>
      <c r="BB2540" s="9">
        <v>1</v>
      </c>
      <c r="BC2540" s="9">
        <v>2</v>
      </c>
      <c r="BD2540" s="9">
        <v>3</v>
      </c>
      <c r="BE2540" s="9">
        <v>4</v>
      </c>
      <c r="BF2540" s="9">
        <v>5</v>
      </c>
      <c r="BG2540" s="9">
        <v>6</v>
      </c>
      <c r="BH2540" s="9">
        <v>7</v>
      </c>
      <c r="BI2540" s="9">
        <v>8</v>
      </c>
      <c r="BJ2540" s="9">
        <v>9</v>
      </c>
      <c r="BK2540" s="9">
        <v>10</v>
      </c>
      <c r="BL2540" s="9">
        <v>11</v>
      </c>
      <c r="BM2540" s="9">
        <v>12</v>
      </c>
      <c r="BN2540" s="9">
        <v>13</v>
      </c>
      <c r="BO2540" s="9">
        <v>14</v>
      </c>
      <c r="BP2540" s="9">
        <v>15</v>
      </c>
      <c r="BQ2540" s="9">
        <v>16</v>
      </c>
      <c r="BR2540" s="9">
        <v>20</v>
      </c>
      <c r="BS2540" s="9">
        <v>21</v>
      </c>
      <c r="BT2540" s="9">
        <v>1</v>
      </c>
      <c r="BU2540" s="9">
        <v>2</v>
      </c>
      <c r="BV2540" s="9">
        <v>3</v>
      </c>
      <c r="BW2540" s="9" t="s">
        <v>1798</v>
      </c>
      <c r="BX2540" s="9">
        <v>5</v>
      </c>
      <c r="BY2540" s="9">
        <v>6</v>
      </c>
      <c r="BZ2540" s="9">
        <v>7</v>
      </c>
      <c r="CA2540" s="9" t="s">
        <v>1917</v>
      </c>
      <c r="CB2540" s="121">
        <v>9</v>
      </c>
    </row>
    <row r="2541" spans="1:80" x14ac:dyDescent="0.25">
      <c r="A2541" s="134"/>
      <c r="B2541" s="134"/>
      <c r="C2541" s="134"/>
      <c r="D2541" s="136"/>
      <c r="E2541" s="136"/>
      <c r="F2541" s="136"/>
      <c r="G2541" s="138"/>
      <c r="H2541" s="16" t="s">
        <v>1015</v>
      </c>
      <c r="I2541" s="17">
        <f>SUM(I2537)</f>
        <v>1671008</v>
      </c>
      <c r="J2541" s="17">
        <f t="shared" ref="J2541:J2542" si="6786">SUM(K2541,L2541,P2541,Q2541)</f>
        <v>1548175</v>
      </c>
      <c r="K2541" s="17">
        <f t="shared" ref="K2541" si="6787">SUM(K2537)</f>
        <v>1540175</v>
      </c>
      <c r="L2541" s="17">
        <f t="shared" ref="L2541:L2542" si="6788">SUM(M2541:O2541)</f>
        <v>8000</v>
      </c>
      <c r="M2541" s="17">
        <f t="shared" ref="M2541:Q2541" si="6789">SUM(M2537)</f>
        <v>2000</v>
      </c>
      <c r="N2541" s="17">
        <f t="shared" si="6789"/>
        <v>0</v>
      </c>
      <c r="O2541" s="17">
        <f t="shared" si="6789"/>
        <v>6000</v>
      </c>
      <c r="P2541" s="17">
        <f t="shared" si="6789"/>
        <v>0</v>
      </c>
      <c r="Q2541" s="17">
        <f t="shared" si="6789"/>
        <v>0</v>
      </c>
      <c r="R2541" s="17">
        <f t="shared" ref="R2541:AG2541" si="6790">SUM(R2537)</f>
        <v>2000</v>
      </c>
      <c r="S2541" s="17">
        <f t="shared" si="6790"/>
        <v>0</v>
      </c>
      <c r="T2541" s="17">
        <f t="shared" si="6790"/>
        <v>0</v>
      </c>
      <c r="U2541" s="17">
        <f t="shared" si="6790"/>
        <v>4530</v>
      </c>
      <c r="V2541" s="17">
        <f t="shared" si="6790"/>
        <v>0</v>
      </c>
      <c r="W2541" s="17">
        <f t="shared" si="6790"/>
        <v>0</v>
      </c>
      <c r="X2541" s="17">
        <f t="shared" ref="X2541" si="6791">SUM(X2537)</f>
        <v>6530</v>
      </c>
      <c r="Y2541" s="17">
        <f t="shared" si="6790"/>
        <v>0</v>
      </c>
      <c r="Z2541" s="17">
        <f t="shared" si="6790"/>
        <v>0</v>
      </c>
      <c r="AA2541" s="17">
        <f t="shared" si="6790"/>
        <v>0</v>
      </c>
      <c r="AB2541" s="17">
        <f t="shared" si="6790"/>
        <v>2000</v>
      </c>
      <c r="AC2541" s="17">
        <f t="shared" si="6790"/>
        <v>0</v>
      </c>
      <c r="AD2541" s="17">
        <f t="shared" si="6790"/>
        <v>0</v>
      </c>
      <c r="AE2541" s="17">
        <f t="shared" si="6790"/>
        <v>0</v>
      </c>
      <c r="AF2541" s="17">
        <f t="shared" si="6790"/>
        <v>4530</v>
      </c>
      <c r="AG2541" s="17">
        <f t="shared" si="6790"/>
        <v>0</v>
      </c>
      <c r="AH2541" s="17">
        <v>6530</v>
      </c>
      <c r="AI2541" s="17">
        <v>0</v>
      </c>
      <c r="AJ2541" s="17">
        <f t="shared" ref="AJ2541:AY2541" si="6792">SUM(AJ2537)</f>
        <v>0</v>
      </c>
      <c r="AK2541" s="17">
        <f t="shared" si="6792"/>
        <v>0</v>
      </c>
      <c r="AL2541" s="17">
        <f t="shared" si="6792"/>
        <v>0</v>
      </c>
      <c r="AM2541" s="17">
        <f t="shared" si="6792"/>
        <v>0</v>
      </c>
      <c r="AN2541" s="17">
        <f t="shared" si="6792"/>
        <v>0</v>
      </c>
      <c r="AO2541" s="17">
        <f t="shared" si="6792"/>
        <v>0</v>
      </c>
      <c r="AP2541" s="17">
        <f t="shared" ref="AP2541" si="6793">SUM(AP2537)</f>
        <v>0</v>
      </c>
      <c r="AQ2541" s="17">
        <f t="shared" si="6792"/>
        <v>0</v>
      </c>
      <c r="AR2541" s="17">
        <f t="shared" si="6792"/>
        <v>0</v>
      </c>
      <c r="AS2541" s="17">
        <f t="shared" si="6792"/>
        <v>0</v>
      </c>
      <c r="AT2541" s="17">
        <f t="shared" si="6792"/>
        <v>0</v>
      </c>
      <c r="AU2541" s="17">
        <f t="shared" si="6792"/>
        <v>0</v>
      </c>
      <c r="AV2541" s="17">
        <f t="shared" si="6792"/>
        <v>0</v>
      </c>
      <c r="AW2541" s="17">
        <f t="shared" si="6792"/>
        <v>0</v>
      </c>
      <c r="AX2541" s="17">
        <f t="shared" si="6792"/>
        <v>0</v>
      </c>
      <c r="AY2541" s="17">
        <f t="shared" si="6792"/>
        <v>0</v>
      </c>
      <c r="AZ2541" s="17">
        <v>0</v>
      </c>
      <c r="BA2541" s="17">
        <v>0</v>
      </c>
      <c r="BB2541" s="17">
        <f t="shared" ref="BB2541:BQ2541" si="6794">SUM(BB2537)</f>
        <v>6000</v>
      </c>
      <c r="BC2541" s="17">
        <f t="shared" si="6794"/>
        <v>2367</v>
      </c>
      <c r="BD2541" s="17">
        <f t="shared" si="6794"/>
        <v>0</v>
      </c>
      <c r="BE2541" s="17">
        <f t="shared" si="6794"/>
        <v>1859</v>
      </c>
      <c r="BF2541" s="17">
        <f t="shared" si="6794"/>
        <v>0</v>
      </c>
      <c r="BG2541" s="17">
        <f t="shared" si="6794"/>
        <v>0</v>
      </c>
      <c r="BH2541" s="17">
        <f t="shared" ref="BH2541" si="6795">SUM(BH2537)</f>
        <v>10226</v>
      </c>
      <c r="BI2541" s="17">
        <f t="shared" si="6794"/>
        <v>0</v>
      </c>
      <c r="BJ2541" s="17">
        <f t="shared" si="6794"/>
        <v>0</v>
      </c>
      <c r="BK2541" s="17">
        <f t="shared" si="6794"/>
        <v>6089</v>
      </c>
      <c r="BL2541" s="17">
        <f t="shared" si="6794"/>
        <v>1000</v>
      </c>
      <c r="BM2541" s="17">
        <f t="shared" si="6794"/>
        <v>67</v>
      </c>
      <c r="BN2541" s="17">
        <f t="shared" si="6794"/>
        <v>0</v>
      </c>
      <c r="BO2541" s="17">
        <f t="shared" si="6794"/>
        <v>0</v>
      </c>
      <c r="BP2541" s="17">
        <f t="shared" si="6794"/>
        <v>0</v>
      </c>
      <c r="BQ2541" s="17">
        <f t="shared" si="6794"/>
        <v>-690</v>
      </c>
      <c r="BR2541" s="17">
        <v>6466</v>
      </c>
      <c r="BS2541" s="17">
        <v>3760</v>
      </c>
      <c r="BT2541" s="17">
        <f t="shared" ref="BT2541:BW2541" si="6796">SUM(BT2537)</f>
        <v>1648365</v>
      </c>
      <c r="BU2541" s="17">
        <f t="shared" ref="BU2541:BV2541" si="6797">SUM(BU2537)</f>
        <v>1645935</v>
      </c>
      <c r="BV2541" s="17">
        <f t="shared" si="6797"/>
        <v>976574</v>
      </c>
      <c r="BW2541" s="17">
        <f t="shared" si="6796"/>
        <v>399760</v>
      </c>
      <c r="BX2541" s="17">
        <f t="shared" ref="BX2541:BZ2541" si="6798">SUM(BX2537)</f>
        <v>143970</v>
      </c>
      <c r="BY2541" s="17">
        <f t="shared" si="6798"/>
        <v>127870</v>
      </c>
      <c r="BZ2541" s="17">
        <f t="shared" si="6798"/>
        <v>127920</v>
      </c>
      <c r="CA2541" s="17">
        <f>BV2541+BW2541</f>
        <v>1376334</v>
      </c>
      <c r="CB2541" s="125">
        <f>IF(BU2541=0,"-",CA2541/BU2541*100)</f>
        <v>83.620191562850295</v>
      </c>
    </row>
    <row r="2542" spans="1:80" x14ac:dyDescent="0.25">
      <c r="A2542" s="134"/>
      <c r="B2542" s="134"/>
      <c r="C2542" s="134"/>
      <c r="D2542" s="136"/>
      <c r="E2542" s="136"/>
      <c r="F2542" s="136"/>
      <c r="G2542" s="138"/>
      <c r="H2542" s="18" t="s">
        <v>86</v>
      </c>
      <c r="I2542" s="17">
        <f>SUM(I2541)</f>
        <v>1671008</v>
      </c>
      <c r="J2542" s="17">
        <f t="shared" si="6786"/>
        <v>1548175</v>
      </c>
      <c r="K2542" s="17">
        <f t="shared" ref="K2542" si="6799">SUM(K2541)</f>
        <v>1540175</v>
      </c>
      <c r="L2542" s="17">
        <f t="shared" si="6788"/>
        <v>8000</v>
      </c>
      <c r="M2542" s="17">
        <f t="shared" ref="M2542:Q2542" si="6800">SUM(M2541)</f>
        <v>2000</v>
      </c>
      <c r="N2542" s="17">
        <f t="shared" si="6800"/>
        <v>0</v>
      </c>
      <c r="O2542" s="17">
        <f t="shared" si="6800"/>
        <v>6000</v>
      </c>
      <c r="P2542" s="17">
        <f t="shared" si="6800"/>
        <v>0</v>
      </c>
      <c r="Q2542" s="17">
        <f t="shared" si="6800"/>
        <v>0</v>
      </c>
      <c r="R2542" s="17">
        <f t="shared" ref="R2542:AG2542" si="6801">SUM(R2541)</f>
        <v>2000</v>
      </c>
      <c r="S2542" s="17">
        <f t="shared" si="6801"/>
        <v>0</v>
      </c>
      <c r="T2542" s="17">
        <f t="shared" si="6801"/>
        <v>0</v>
      </c>
      <c r="U2542" s="17">
        <f t="shared" si="6801"/>
        <v>4530</v>
      </c>
      <c r="V2542" s="17">
        <f t="shared" si="6801"/>
        <v>0</v>
      </c>
      <c r="W2542" s="17">
        <f t="shared" si="6801"/>
        <v>0</v>
      </c>
      <c r="X2542" s="17">
        <f t="shared" ref="X2542" si="6802">SUM(X2541)</f>
        <v>6530</v>
      </c>
      <c r="Y2542" s="17">
        <f t="shared" si="6801"/>
        <v>0</v>
      </c>
      <c r="Z2542" s="17">
        <f t="shared" si="6801"/>
        <v>0</v>
      </c>
      <c r="AA2542" s="17">
        <f t="shared" si="6801"/>
        <v>0</v>
      </c>
      <c r="AB2542" s="17">
        <f t="shared" si="6801"/>
        <v>2000</v>
      </c>
      <c r="AC2542" s="17">
        <f t="shared" si="6801"/>
        <v>0</v>
      </c>
      <c r="AD2542" s="17">
        <f t="shared" si="6801"/>
        <v>0</v>
      </c>
      <c r="AE2542" s="17">
        <f t="shared" si="6801"/>
        <v>0</v>
      </c>
      <c r="AF2542" s="17">
        <f t="shared" si="6801"/>
        <v>4530</v>
      </c>
      <c r="AG2542" s="17">
        <f t="shared" si="6801"/>
        <v>0</v>
      </c>
      <c r="AH2542" s="17">
        <v>6530</v>
      </c>
      <c r="AI2542" s="17">
        <v>0</v>
      </c>
      <c r="AJ2542" s="17">
        <f t="shared" ref="AJ2542:AY2542" si="6803">SUM(AJ2541)</f>
        <v>0</v>
      </c>
      <c r="AK2542" s="17">
        <f t="shared" si="6803"/>
        <v>0</v>
      </c>
      <c r="AL2542" s="17">
        <f t="shared" si="6803"/>
        <v>0</v>
      </c>
      <c r="AM2542" s="17">
        <f t="shared" si="6803"/>
        <v>0</v>
      </c>
      <c r="AN2542" s="17">
        <f t="shared" si="6803"/>
        <v>0</v>
      </c>
      <c r="AO2542" s="17">
        <f t="shared" si="6803"/>
        <v>0</v>
      </c>
      <c r="AP2542" s="17">
        <f t="shared" ref="AP2542" si="6804">SUM(AP2541)</f>
        <v>0</v>
      </c>
      <c r="AQ2542" s="17">
        <f t="shared" si="6803"/>
        <v>0</v>
      </c>
      <c r="AR2542" s="17">
        <f t="shared" si="6803"/>
        <v>0</v>
      </c>
      <c r="AS2542" s="17">
        <f t="shared" si="6803"/>
        <v>0</v>
      </c>
      <c r="AT2542" s="17">
        <f t="shared" si="6803"/>
        <v>0</v>
      </c>
      <c r="AU2542" s="17">
        <f t="shared" si="6803"/>
        <v>0</v>
      </c>
      <c r="AV2542" s="17">
        <f t="shared" si="6803"/>
        <v>0</v>
      </c>
      <c r="AW2542" s="17">
        <f t="shared" si="6803"/>
        <v>0</v>
      </c>
      <c r="AX2542" s="17">
        <f t="shared" si="6803"/>
        <v>0</v>
      </c>
      <c r="AY2542" s="17">
        <f t="shared" si="6803"/>
        <v>0</v>
      </c>
      <c r="AZ2542" s="17">
        <v>0</v>
      </c>
      <c r="BA2542" s="17">
        <v>0</v>
      </c>
      <c r="BB2542" s="17">
        <f t="shared" ref="BB2542:BQ2542" si="6805">SUM(BB2541)</f>
        <v>6000</v>
      </c>
      <c r="BC2542" s="17">
        <f t="shared" si="6805"/>
        <v>2367</v>
      </c>
      <c r="BD2542" s="17">
        <f t="shared" si="6805"/>
        <v>0</v>
      </c>
      <c r="BE2542" s="17">
        <f t="shared" si="6805"/>
        <v>1859</v>
      </c>
      <c r="BF2542" s="17">
        <f t="shared" si="6805"/>
        <v>0</v>
      </c>
      <c r="BG2542" s="17">
        <f t="shared" si="6805"/>
        <v>0</v>
      </c>
      <c r="BH2542" s="17">
        <f t="shared" ref="BH2542" si="6806">SUM(BH2541)</f>
        <v>10226</v>
      </c>
      <c r="BI2542" s="17">
        <f t="shared" si="6805"/>
        <v>0</v>
      </c>
      <c r="BJ2542" s="17">
        <f t="shared" si="6805"/>
        <v>0</v>
      </c>
      <c r="BK2542" s="17">
        <f t="shared" si="6805"/>
        <v>6089</v>
      </c>
      <c r="BL2542" s="17">
        <f t="shared" si="6805"/>
        <v>1000</v>
      </c>
      <c r="BM2542" s="17">
        <f t="shared" si="6805"/>
        <v>67</v>
      </c>
      <c r="BN2542" s="17">
        <f t="shared" si="6805"/>
        <v>0</v>
      </c>
      <c r="BO2542" s="17">
        <f t="shared" si="6805"/>
        <v>0</v>
      </c>
      <c r="BP2542" s="17">
        <f t="shared" si="6805"/>
        <v>0</v>
      </c>
      <c r="BQ2542" s="17">
        <f t="shared" si="6805"/>
        <v>-690</v>
      </c>
      <c r="BR2542" s="17">
        <v>6466</v>
      </c>
      <c r="BS2542" s="17">
        <v>3760</v>
      </c>
      <c r="BT2542" s="17">
        <f t="shared" ref="BT2542:BW2542" si="6807">SUM(BT2541)</f>
        <v>1648365</v>
      </c>
      <c r="BU2542" s="17">
        <f t="shared" ref="BU2542:BV2542" si="6808">SUM(BU2541)</f>
        <v>1645935</v>
      </c>
      <c r="BV2542" s="17">
        <f t="shared" si="6808"/>
        <v>976574</v>
      </c>
      <c r="BW2542" s="17">
        <f t="shared" si="6807"/>
        <v>399760</v>
      </c>
      <c r="BX2542" s="17">
        <f t="shared" ref="BX2542" si="6809">SUM(BX2541)</f>
        <v>143970</v>
      </c>
      <c r="BY2542" s="17">
        <f t="shared" ref="BY2542" si="6810">SUM(BY2541)</f>
        <v>127870</v>
      </c>
      <c r="BZ2542" s="17">
        <f t="shared" ref="BZ2542" si="6811">SUM(BZ2541)</f>
        <v>127920</v>
      </c>
      <c r="CA2542" s="17">
        <f>BV2542+BW2542</f>
        <v>1376334</v>
      </c>
      <c r="CB2542" s="125">
        <f>IF(BU2542=0,"-",CA2542/BU2542*100)</f>
        <v>83.620191562850295</v>
      </c>
    </row>
    <row r="2543" spans="1:80" x14ac:dyDescent="0.25">
      <c r="A2543" s="139"/>
      <c r="B2543" s="139"/>
      <c r="C2543" s="139"/>
      <c r="D2543" s="140"/>
      <c r="E2543" s="140"/>
      <c r="F2543" s="140"/>
      <c r="G2543" s="141"/>
      <c r="X2543">
        <f t="shared" si="6749"/>
        <v>0</v>
      </c>
      <c r="AH2543">
        <v>0</v>
      </c>
      <c r="AI2543">
        <v>0</v>
      </c>
      <c r="AP2543">
        <f t="shared" si="6750"/>
        <v>0</v>
      </c>
      <c r="AZ2543">
        <v>0</v>
      </c>
      <c r="BA2543">
        <v>0</v>
      </c>
      <c r="BH2543">
        <f t="shared" si="6751"/>
        <v>0</v>
      </c>
      <c r="BR2543">
        <v>0</v>
      </c>
      <c r="BS2543">
        <v>0</v>
      </c>
      <c r="BU2543">
        <v>0</v>
      </c>
      <c r="BV2543">
        <v>0</v>
      </c>
      <c r="BW2543">
        <f t="shared" si="6731"/>
        <v>0</v>
      </c>
      <c r="CA2543">
        <f>BV2543+BW2543</f>
        <v>0</v>
      </c>
      <c r="CB2543" s="126" t="str">
        <f>IF(BU2543=0,"-",CA2543/BU2543*100)</f>
        <v>-</v>
      </c>
    </row>
    <row r="2544" spans="1:80" ht="15.75" thickBot="1" x14ac:dyDescent="0.3">
      <c r="A2544" s="13" t="s">
        <v>1</v>
      </c>
      <c r="B2544" s="13" t="s">
        <v>1</v>
      </c>
      <c r="C2544" s="13" t="s">
        <v>1</v>
      </c>
      <c r="D2544" s="74" t="s">
        <v>1</v>
      </c>
      <c r="E2544" s="74" t="s">
        <v>1</v>
      </c>
      <c r="F2544" s="74" t="s">
        <v>1</v>
      </c>
      <c r="G2544" s="13" t="s">
        <v>1</v>
      </c>
      <c r="H2544" s="19" t="s">
        <v>1</v>
      </c>
      <c r="I2544" s="19" t="s">
        <v>1</v>
      </c>
      <c r="J2544" s="19"/>
      <c r="K2544" s="19" t="s">
        <v>1</v>
      </c>
      <c r="L2544" s="19"/>
      <c r="M2544" s="19" t="s">
        <v>1</v>
      </c>
      <c r="N2544" s="19" t="s">
        <v>1</v>
      </c>
      <c r="O2544" s="19" t="s">
        <v>1</v>
      </c>
      <c r="P2544" s="31"/>
      <c r="Q2544" s="19" t="s">
        <v>1</v>
      </c>
      <c r="R2544" s="19" t="s">
        <v>1</v>
      </c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/>
      <c r="AD2544" s="19"/>
      <c r="AE2544" s="19"/>
      <c r="AF2544" s="19"/>
      <c r="AG2544" s="19"/>
      <c r="AH2544" s="19">
        <v>0</v>
      </c>
      <c r="AI2544" s="19">
        <v>0</v>
      </c>
      <c r="AJ2544" s="19" t="s">
        <v>1</v>
      </c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>
        <v>0</v>
      </c>
      <c r="BA2544" s="19">
        <v>0</v>
      </c>
      <c r="BB2544" s="19" t="s">
        <v>1</v>
      </c>
      <c r="BC2544" s="19"/>
      <c r="BD2544" s="19"/>
      <c r="BE2544" s="19"/>
      <c r="BF2544" s="19"/>
      <c r="BG2544" s="19"/>
      <c r="BH2544" s="19"/>
      <c r="BI2544" s="19"/>
      <c r="BJ2544" s="19"/>
      <c r="BK2544" s="19"/>
      <c r="BL2544" s="19"/>
      <c r="BM2544" s="19"/>
      <c r="BN2544" s="19"/>
      <c r="BO2544" s="19"/>
      <c r="BP2544" s="19"/>
      <c r="BQ2544" s="19"/>
      <c r="BR2544" s="19">
        <v>0</v>
      </c>
      <c r="BS2544" s="19">
        <v>0</v>
      </c>
      <c r="BT2544" s="19"/>
      <c r="BU2544" s="19"/>
      <c r="BV2544" s="19"/>
      <c r="BW2544" s="19">
        <f t="shared" si="6731"/>
        <v>0</v>
      </c>
      <c r="BX2544" s="19"/>
      <c r="BY2544" s="19"/>
      <c r="BZ2544" s="19"/>
      <c r="CA2544" s="19">
        <f>BV2544+BW2544</f>
        <v>0</v>
      </c>
      <c r="CB2544" s="127"/>
    </row>
    <row r="2545" spans="1:80" ht="69.75" customHeight="1" thickBot="1" x14ac:dyDescent="0.3">
      <c r="A2545" s="5" t="s">
        <v>4</v>
      </c>
      <c r="B2545" s="5" t="s">
        <v>5</v>
      </c>
      <c r="C2545" s="5" t="s">
        <v>6</v>
      </c>
      <c r="D2545" s="80" t="s">
        <v>1</v>
      </c>
      <c r="E2545" s="88" t="s">
        <v>7</v>
      </c>
      <c r="F2545" s="88" t="s">
        <v>8</v>
      </c>
      <c r="G2545" s="5" t="s">
        <v>9</v>
      </c>
      <c r="H2545" s="5" t="s">
        <v>10</v>
      </c>
      <c r="I2545" s="5" t="s">
        <v>11</v>
      </c>
      <c r="J2545" s="5" t="s">
        <v>1809</v>
      </c>
      <c r="K2545" s="5" t="s">
        <v>12</v>
      </c>
      <c r="L2545" s="5" t="s">
        <v>13</v>
      </c>
      <c r="M2545" s="5" t="s">
        <v>14</v>
      </c>
      <c r="N2545" s="5" t="s">
        <v>15</v>
      </c>
      <c r="O2545" s="5" t="s">
        <v>16</v>
      </c>
      <c r="P2545" s="5" t="s">
        <v>17</v>
      </c>
      <c r="Q2545" s="5" t="s">
        <v>18</v>
      </c>
      <c r="R2545" s="71" t="s">
        <v>14</v>
      </c>
      <c r="S2545" s="71" t="s">
        <v>1843</v>
      </c>
      <c r="T2545" s="71" t="s">
        <v>1797</v>
      </c>
      <c r="U2545" s="71" t="s">
        <v>1832</v>
      </c>
      <c r="V2545" s="71" t="s">
        <v>1833</v>
      </c>
      <c r="W2545" s="71" t="s">
        <v>1834</v>
      </c>
      <c r="X2545" s="71" t="s">
        <v>1847</v>
      </c>
      <c r="Y2545" s="71" t="s">
        <v>1844</v>
      </c>
      <c r="Z2545" s="71" t="s">
        <v>1835</v>
      </c>
      <c r="AA2545" s="71" t="s">
        <v>1836</v>
      </c>
      <c r="AB2545" s="71" t="s">
        <v>1837</v>
      </c>
      <c r="AC2545" s="71" t="s">
        <v>1838</v>
      </c>
      <c r="AD2545" s="71" t="s">
        <v>1839</v>
      </c>
      <c r="AE2545" s="71" t="s">
        <v>1840</v>
      </c>
      <c r="AF2545" s="71" t="s">
        <v>1845</v>
      </c>
      <c r="AG2545" s="71" t="s">
        <v>1846</v>
      </c>
      <c r="AH2545" s="71" t="s">
        <v>1841</v>
      </c>
      <c r="AI2545" s="71" t="s">
        <v>1842</v>
      </c>
      <c r="AJ2545" s="72" t="s">
        <v>15</v>
      </c>
      <c r="AK2545" s="72" t="s">
        <v>1843</v>
      </c>
      <c r="AL2545" s="72" t="s">
        <v>1797</v>
      </c>
      <c r="AM2545" s="72" t="s">
        <v>1832</v>
      </c>
      <c r="AN2545" s="72" t="s">
        <v>1833</v>
      </c>
      <c r="AO2545" s="72" t="s">
        <v>1834</v>
      </c>
      <c r="AP2545" s="72" t="s">
        <v>1848</v>
      </c>
      <c r="AQ2545" s="72" t="s">
        <v>1844</v>
      </c>
      <c r="AR2545" s="72" t="s">
        <v>1835</v>
      </c>
      <c r="AS2545" s="72" t="s">
        <v>1836</v>
      </c>
      <c r="AT2545" s="72" t="s">
        <v>1837</v>
      </c>
      <c r="AU2545" s="72" t="s">
        <v>1838</v>
      </c>
      <c r="AV2545" s="72" t="s">
        <v>1839</v>
      </c>
      <c r="AW2545" s="72" t="s">
        <v>1840</v>
      </c>
      <c r="AX2545" s="72" t="s">
        <v>1845</v>
      </c>
      <c r="AY2545" s="72" t="s">
        <v>1846</v>
      </c>
      <c r="AZ2545" s="72" t="s">
        <v>1841</v>
      </c>
      <c r="BA2545" s="72" t="s">
        <v>1842</v>
      </c>
      <c r="BB2545" s="73" t="s">
        <v>16</v>
      </c>
      <c r="BC2545" s="73" t="s">
        <v>1843</v>
      </c>
      <c r="BD2545" s="73" t="s">
        <v>1797</v>
      </c>
      <c r="BE2545" s="73" t="s">
        <v>1832</v>
      </c>
      <c r="BF2545" s="73" t="s">
        <v>1833</v>
      </c>
      <c r="BG2545" s="73" t="s">
        <v>1834</v>
      </c>
      <c r="BH2545" s="73" t="s">
        <v>1849</v>
      </c>
      <c r="BI2545" s="73" t="s">
        <v>1844</v>
      </c>
      <c r="BJ2545" s="73" t="s">
        <v>1835</v>
      </c>
      <c r="BK2545" s="73" t="s">
        <v>1836</v>
      </c>
      <c r="BL2545" s="73" t="s">
        <v>1837</v>
      </c>
      <c r="BM2545" s="73" t="s">
        <v>1838</v>
      </c>
      <c r="BN2545" s="73" t="s">
        <v>1839</v>
      </c>
      <c r="BO2545" s="73" t="s">
        <v>1840</v>
      </c>
      <c r="BP2545" s="73" t="s">
        <v>1845</v>
      </c>
      <c r="BQ2545" s="73" t="s">
        <v>1846</v>
      </c>
      <c r="BR2545" s="73" t="s">
        <v>1841</v>
      </c>
      <c r="BS2545" s="73" t="s">
        <v>1842</v>
      </c>
      <c r="BT2545" s="5" t="s">
        <v>1911</v>
      </c>
      <c r="BU2545" s="5" t="s">
        <v>1942</v>
      </c>
      <c r="BV2545" s="5" t="s">
        <v>1943</v>
      </c>
      <c r="BW2545" s="5" t="s">
        <v>1944</v>
      </c>
      <c r="BX2545" s="5" t="s">
        <v>1945</v>
      </c>
      <c r="BY2545" s="5" t="s">
        <v>1946</v>
      </c>
      <c r="BZ2545" s="5" t="s">
        <v>1947</v>
      </c>
      <c r="CA2545" s="5" t="s">
        <v>1948</v>
      </c>
      <c r="CB2545" s="120" t="s">
        <v>1916</v>
      </c>
    </row>
    <row r="2546" spans="1:80" x14ac:dyDescent="0.25">
      <c r="A2546" s="6" t="s">
        <v>1</v>
      </c>
      <c r="B2546" s="6" t="s">
        <v>1</v>
      </c>
      <c r="C2546" s="6" t="s">
        <v>1</v>
      </c>
      <c r="D2546" s="81" t="s">
        <v>1</v>
      </c>
      <c r="E2546" s="81" t="s">
        <v>1</v>
      </c>
      <c r="F2546" s="94" t="s">
        <v>1</v>
      </c>
      <c r="G2546" s="7" t="s">
        <v>1</v>
      </c>
      <c r="H2546" s="8" t="s">
        <v>1</v>
      </c>
      <c r="I2546" s="9" t="s">
        <v>19</v>
      </c>
      <c r="J2546" s="9">
        <v>1</v>
      </c>
      <c r="K2546" s="9" t="s">
        <v>20</v>
      </c>
      <c r="L2546" s="9" t="s">
        <v>21</v>
      </c>
      <c r="M2546" s="9" t="s">
        <v>22</v>
      </c>
      <c r="N2546" s="9" t="s">
        <v>23</v>
      </c>
      <c r="O2546" s="9" t="s">
        <v>24</v>
      </c>
      <c r="P2546" s="9" t="s">
        <v>25</v>
      </c>
      <c r="Q2546" s="9" t="s">
        <v>26</v>
      </c>
      <c r="R2546" s="9">
        <v>1</v>
      </c>
      <c r="S2546" s="9">
        <v>2</v>
      </c>
      <c r="T2546" s="9">
        <v>3</v>
      </c>
      <c r="U2546" s="9">
        <v>4</v>
      </c>
      <c r="V2546" s="9">
        <v>5</v>
      </c>
      <c r="W2546" s="9">
        <v>6</v>
      </c>
      <c r="X2546" s="9">
        <v>7</v>
      </c>
      <c r="Y2546" s="9">
        <v>8</v>
      </c>
      <c r="Z2546" s="9">
        <v>9</v>
      </c>
      <c r="AA2546" s="9">
        <v>10</v>
      </c>
      <c r="AB2546" s="9">
        <v>11</v>
      </c>
      <c r="AC2546" s="9">
        <v>12</v>
      </c>
      <c r="AD2546" s="9">
        <v>13</v>
      </c>
      <c r="AE2546" s="9">
        <v>14</v>
      </c>
      <c r="AF2546" s="9">
        <v>15</v>
      </c>
      <c r="AG2546" s="9">
        <v>16</v>
      </c>
      <c r="AH2546" s="9">
        <v>20</v>
      </c>
      <c r="AI2546" s="9">
        <v>21</v>
      </c>
      <c r="AJ2546" s="9">
        <v>1</v>
      </c>
      <c r="AK2546" s="9">
        <v>2</v>
      </c>
      <c r="AL2546" s="9">
        <v>3</v>
      </c>
      <c r="AM2546" s="9">
        <v>4</v>
      </c>
      <c r="AN2546" s="9">
        <v>5</v>
      </c>
      <c r="AO2546" s="9">
        <v>6</v>
      </c>
      <c r="AP2546" s="9">
        <v>7</v>
      </c>
      <c r="AQ2546" s="9">
        <v>8</v>
      </c>
      <c r="AR2546" s="9">
        <v>9</v>
      </c>
      <c r="AS2546" s="9">
        <v>10</v>
      </c>
      <c r="AT2546" s="9">
        <v>11</v>
      </c>
      <c r="AU2546" s="9">
        <v>12</v>
      </c>
      <c r="AV2546" s="9">
        <v>13</v>
      </c>
      <c r="AW2546" s="9">
        <v>14</v>
      </c>
      <c r="AX2546" s="9">
        <v>15</v>
      </c>
      <c r="AY2546" s="9">
        <v>16</v>
      </c>
      <c r="AZ2546" s="9">
        <v>20</v>
      </c>
      <c r="BA2546" s="9">
        <v>21</v>
      </c>
      <c r="BB2546" s="9">
        <v>1</v>
      </c>
      <c r="BC2546" s="9">
        <v>2</v>
      </c>
      <c r="BD2546" s="9">
        <v>3</v>
      </c>
      <c r="BE2546" s="9">
        <v>4</v>
      </c>
      <c r="BF2546" s="9">
        <v>5</v>
      </c>
      <c r="BG2546" s="9">
        <v>6</v>
      </c>
      <c r="BH2546" s="9">
        <v>7</v>
      </c>
      <c r="BI2546" s="9">
        <v>8</v>
      </c>
      <c r="BJ2546" s="9">
        <v>9</v>
      </c>
      <c r="BK2546" s="9">
        <v>10</v>
      </c>
      <c r="BL2546" s="9">
        <v>11</v>
      </c>
      <c r="BM2546" s="9">
        <v>12</v>
      </c>
      <c r="BN2546" s="9">
        <v>13</v>
      </c>
      <c r="BO2546" s="9">
        <v>14</v>
      </c>
      <c r="BP2546" s="9">
        <v>15</v>
      </c>
      <c r="BQ2546" s="9">
        <v>16</v>
      </c>
      <c r="BR2546" s="9">
        <v>20</v>
      </c>
      <c r="BS2546" s="9">
        <v>21</v>
      </c>
      <c r="BT2546" s="9">
        <v>1</v>
      </c>
      <c r="BU2546" s="9">
        <v>2</v>
      </c>
      <c r="BV2546" s="9">
        <v>3</v>
      </c>
      <c r="BW2546" s="9" t="s">
        <v>1798</v>
      </c>
      <c r="BX2546" s="9">
        <v>5</v>
      </c>
      <c r="BY2546" s="9">
        <v>6</v>
      </c>
      <c r="BZ2546" s="9">
        <v>7</v>
      </c>
      <c r="CA2546" s="9" t="s">
        <v>1917</v>
      </c>
      <c r="CB2546" s="121">
        <v>9</v>
      </c>
    </row>
    <row r="2547" spans="1:80" x14ac:dyDescent="0.25">
      <c r="A2547" s="1" t="s">
        <v>928</v>
      </c>
      <c r="B2547" s="1" t="s">
        <v>88</v>
      </c>
      <c r="C2547" s="4" t="s">
        <v>1257</v>
      </c>
      <c r="D2547" s="79" t="s">
        <v>1258</v>
      </c>
      <c r="E2547" s="78" t="s">
        <v>1</v>
      </c>
      <c r="F2547" s="78" t="s">
        <v>1</v>
      </c>
      <c r="G2547" s="2" t="s">
        <v>1</v>
      </c>
      <c r="H2547" s="2" t="s">
        <v>1259</v>
      </c>
      <c r="I2547" s="3" t="s">
        <v>1</v>
      </c>
      <c r="J2547" s="3">
        <f t="shared" ref="J2547:J2579" si="6812">SUM(K2547,L2547,P2547,Q2547)</f>
        <v>0</v>
      </c>
      <c r="K2547" s="3" t="s">
        <v>1</v>
      </c>
      <c r="L2547" s="3"/>
      <c r="M2547" s="3" t="s">
        <v>1</v>
      </c>
      <c r="N2547" s="3" t="s">
        <v>1</v>
      </c>
      <c r="O2547" s="3" t="s">
        <v>1</v>
      </c>
      <c r="P2547" s="26"/>
      <c r="Q2547" s="3" t="s">
        <v>1</v>
      </c>
      <c r="R2547" s="3" t="s">
        <v>1</v>
      </c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>
        <v>0</v>
      </c>
      <c r="AI2547" s="3">
        <v>0</v>
      </c>
      <c r="AJ2547" s="3" t="s">
        <v>1</v>
      </c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3"/>
      <c r="AW2547" s="3"/>
      <c r="AX2547" s="3"/>
      <c r="AY2547" s="3"/>
      <c r="AZ2547" s="3">
        <v>0</v>
      </c>
      <c r="BA2547" s="3">
        <v>0</v>
      </c>
      <c r="BB2547" s="3" t="s">
        <v>1</v>
      </c>
      <c r="BC2547" s="3"/>
      <c r="BD2547" s="3"/>
      <c r="BE2547" s="3"/>
      <c r="BF2547" s="3"/>
      <c r="BG2547" s="3"/>
      <c r="BH2547" s="3"/>
      <c r="BI2547" s="3"/>
      <c r="BJ2547" s="3"/>
      <c r="BK2547" s="3"/>
      <c r="BL2547" s="3"/>
      <c r="BM2547" s="3"/>
      <c r="BN2547" s="3"/>
      <c r="BO2547" s="3"/>
      <c r="BP2547" s="3"/>
      <c r="BQ2547" s="3"/>
      <c r="BR2547" s="3">
        <v>0</v>
      </c>
      <c r="BS2547" s="3">
        <v>0</v>
      </c>
      <c r="BT2547" s="3">
        <v>0</v>
      </c>
      <c r="BU2547" s="3"/>
      <c r="BV2547" s="3"/>
      <c r="BW2547" s="3"/>
      <c r="BX2547" s="3" t="s">
        <v>1</v>
      </c>
      <c r="BY2547" s="3" t="s">
        <v>1</v>
      </c>
      <c r="BZ2547" s="3"/>
      <c r="CA2547" s="3">
        <f t="shared" ref="CA2547:CA2579" si="6813">BV2547+BW2547</f>
        <v>0</v>
      </c>
      <c r="CB2547" s="122"/>
    </row>
    <row r="2548" spans="1:80" ht="33.75" x14ac:dyDescent="0.25">
      <c r="A2548" s="1" t="s">
        <v>1</v>
      </c>
      <c r="B2548" s="1" t="s">
        <v>1</v>
      </c>
      <c r="C2548" s="1" t="s">
        <v>1</v>
      </c>
      <c r="D2548" s="78" t="s">
        <v>1</v>
      </c>
      <c r="E2548" s="78" t="s">
        <v>1</v>
      </c>
      <c r="F2548" s="78" t="s">
        <v>1</v>
      </c>
      <c r="G2548" s="2" t="s">
        <v>1</v>
      </c>
      <c r="H2548" s="10" t="s">
        <v>30</v>
      </c>
      <c r="I2548" s="11">
        <f>SUM(I2549,I2557,I2559)</f>
        <v>2638289</v>
      </c>
      <c r="J2548" s="11">
        <f t="shared" si="6812"/>
        <v>2882477</v>
      </c>
      <c r="K2548" s="11">
        <f t="shared" ref="K2548" si="6814">SUM(K2549,K2557,K2559)</f>
        <v>2865177</v>
      </c>
      <c r="L2548" s="11">
        <f t="shared" ref="L2548:L2578" si="6815">SUM(M2548:O2548)</f>
        <v>17300</v>
      </c>
      <c r="M2548" s="11">
        <f t="shared" ref="M2548:Q2548" si="6816">SUM(M2549,M2557,M2559)</f>
        <v>9050</v>
      </c>
      <c r="N2548" s="11">
        <f t="shared" si="6816"/>
        <v>0</v>
      </c>
      <c r="O2548" s="11">
        <f t="shared" si="6816"/>
        <v>8250</v>
      </c>
      <c r="P2548" s="11">
        <f t="shared" si="6816"/>
        <v>0</v>
      </c>
      <c r="Q2548" s="11">
        <f t="shared" si="6816"/>
        <v>0</v>
      </c>
      <c r="R2548" s="11">
        <f t="shared" ref="R2548:AG2548" si="6817">SUM(R2549,R2557,R2559)</f>
        <v>9050</v>
      </c>
      <c r="S2548" s="11">
        <f t="shared" si="6817"/>
        <v>0</v>
      </c>
      <c r="T2548" s="11">
        <f t="shared" si="6817"/>
        <v>0</v>
      </c>
      <c r="U2548" s="11">
        <f t="shared" si="6817"/>
        <v>0</v>
      </c>
      <c r="V2548" s="11">
        <f t="shared" si="6817"/>
        <v>0</v>
      </c>
      <c r="W2548" s="11">
        <f t="shared" si="6817"/>
        <v>0</v>
      </c>
      <c r="X2548" s="11">
        <f t="shared" ref="X2548" si="6818">SUM(X2549,X2557,X2559)</f>
        <v>9050</v>
      </c>
      <c r="Y2548" s="11">
        <f t="shared" si="6817"/>
        <v>175</v>
      </c>
      <c r="Z2548" s="11">
        <f t="shared" si="6817"/>
        <v>1575</v>
      </c>
      <c r="AA2548" s="11">
        <f t="shared" si="6817"/>
        <v>525</v>
      </c>
      <c r="AB2548" s="11">
        <f t="shared" si="6817"/>
        <v>550</v>
      </c>
      <c r="AC2548" s="11">
        <f t="shared" si="6817"/>
        <v>780</v>
      </c>
      <c r="AD2548" s="11">
        <f t="shared" si="6817"/>
        <v>350</v>
      </c>
      <c r="AE2548" s="11">
        <f t="shared" si="6817"/>
        <v>0</v>
      </c>
      <c r="AF2548" s="11">
        <f t="shared" si="6817"/>
        <v>1925</v>
      </c>
      <c r="AG2548" s="11">
        <f t="shared" si="6817"/>
        <v>2070</v>
      </c>
      <c r="AH2548" s="11">
        <v>7950</v>
      </c>
      <c r="AI2548" s="11">
        <v>1100</v>
      </c>
      <c r="AJ2548" s="11">
        <f t="shared" ref="AJ2548:AY2548" si="6819">SUM(AJ2549,AJ2557,AJ2559)</f>
        <v>0</v>
      </c>
      <c r="AK2548" s="11">
        <f t="shared" si="6819"/>
        <v>0</v>
      </c>
      <c r="AL2548" s="11">
        <f t="shared" si="6819"/>
        <v>0</v>
      </c>
      <c r="AM2548" s="11">
        <f t="shared" si="6819"/>
        <v>0</v>
      </c>
      <c r="AN2548" s="11">
        <f t="shared" si="6819"/>
        <v>0</v>
      </c>
      <c r="AO2548" s="11">
        <f t="shared" si="6819"/>
        <v>0</v>
      </c>
      <c r="AP2548" s="11">
        <f t="shared" ref="AP2548" si="6820">SUM(AP2549,AP2557,AP2559)</f>
        <v>0</v>
      </c>
      <c r="AQ2548" s="11">
        <f t="shared" si="6819"/>
        <v>0</v>
      </c>
      <c r="AR2548" s="11">
        <f t="shared" si="6819"/>
        <v>0</v>
      </c>
      <c r="AS2548" s="11">
        <f t="shared" si="6819"/>
        <v>0</v>
      </c>
      <c r="AT2548" s="11">
        <f t="shared" si="6819"/>
        <v>0</v>
      </c>
      <c r="AU2548" s="11">
        <f t="shared" si="6819"/>
        <v>0</v>
      </c>
      <c r="AV2548" s="11">
        <f t="shared" si="6819"/>
        <v>0</v>
      </c>
      <c r="AW2548" s="11">
        <f t="shared" si="6819"/>
        <v>0</v>
      </c>
      <c r="AX2548" s="11">
        <f t="shared" si="6819"/>
        <v>0</v>
      </c>
      <c r="AY2548" s="11">
        <f t="shared" si="6819"/>
        <v>0</v>
      </c>
      <c r="AZ2548" s="11">
        <v>0</v>
      </c>
      <c r="BA2548" s="11">
        <v>0</v>
      </c>
      <c r="BB2548" s="11">
        <f t="shared" ref="BB2548:BQ2548" si="6821">SUM(BB2549,BB2557,BB2559)</f>
        <v>8250</v>
      </c>
      <c r="BC2548" s="11">
        <f t="shared" si="6821"/>
        <v>1932</v>
      </c>
      <c r="BD2548" s="11">
        <f t="shared" si="6821"/>
        <v>0</v>
      </c>
      <c r="BE2548" s="11">
        <f t="shared" si="6821"/>
        <v>5746</v>
      </c>
      <c r="BF2548" s="11">
        <f t="shared" si="6821"/>
        <v>0</v>
      </c>
      <c r="BG2548" s="11">
        <f t="shared" si="6821"/>
        <v>0</v>
      </c>
      <c r="BH2548" s="11">
        <f t="shared" ref="BH2548" si="6822">SUM(BH2549,BH2557,BH2559)</f>
        <v>15928</v>
      </c>
      <c r="BI2548" s="11">
        <f t="shared" si="6821"/>
        <v>4000</v>
      </c>
      <c r="BJ2548" s="11">
        <f t="shared" si="6821"/>
        <v>0</v>
      </c>
      <c r="BK2548" s="11">
        <f t="shared" si="6821"/>
        <v>1932</v>
      </c>
      <c r="BL2548" s="11">
        <f t="shared" si="6821"/>
        <v>0</v>
      </c>
      <c r="BM2548" s="11">
        <f t="shared" si="6821"/>
        <v>5746</v>
      </c>
      <c r="BN2548" s="11">
        <f t="shared" si="6821"/>
        <v>0</v>
      </c>
      <c r="BO2548" s="11">
        <f t="shared" si="6821"/>
        <v>0</v>
      </c>
      <c r="BP2548" s="11">
        <f t="shared" si="6821"/>
        <v>0</v>
      </c>
      <c r="BQ2548" s="11">
        <f t="shared" si="6821"/>
        <v>0</v>
      </c>
      <c r="BR2548" s="11">
        <v>11678</v>
      </c>
      <c r="BS2548" s="11">
        <v>4250</v>
      </c>
      <c r="BT2548" s="11">
        <f t="shared" ref="BT2548:BZ2548" si="6823">SUM(BT2549,BT2557,BT2559)</f>
        <v>3018247</v>
      </c>
      <c r="BU2548" s="11">
        <f t="shared" si="6823"/>
        <v>2996781</v>
      </c>
      <c r="BV2548" s="11">
        <f t="shared" si="6823"/>
        <v>1686619</v>
      </c>
      <c r="BW2548" s="11">
        <f t="shared" si="6823"/>
        <v>740375</v>
      </c>
      <c r="BX2548" s="11">
        <f t="shared" si="6823"/>
        <v>283025</v>
      </c>
      <c r="BY2548" s="11">
        <f t="shared" si="6823"/>
        <v>228675</v>
      </c>
      <c r="BZ2548" s="11">
        <f t="shared" si="6823"/>
        <v>228675</v>
      </c>
      <c r="CA2548" s="11">
        <f t="shared" si="6813"/>
        <v>2426994</v>
      </c>
      <c r="CB2548" s="123">
        <f t="shared" ref="CB2548:CB2578" si="6824">IF(BU2548=0,"-",CA2548/BU2548*100)</f>
        <v>80.986698727734861</v>
      </c>
    </row>
    <row r="2549" spans="1:80" x14ac:dyDescent="0.25">
      <c r="A2549" s="4" t="s">
        <v>928</v>
      </c>
      <c r="B2549" s="4" t="s">
        <v>88</v>
      </c>
      <c r="C2549" s="4" t="s">
        <v>1257</v>
      </c>
      <c r="D2549" s="79" t="s">
        <v>1258</v>
      </c>
      <c r="E2549" s="78" t="s">
        <v>31</v>
      </c>
      <c r="F2549" s="78" t="s">
        <v>1</v>
      </c>
      <c r="G2549" s="2" t="s">
        <v>1</v>
      </c>
      <c r="H2549" s="2" t="s">
        <v>32</v>
      </c>
      <c r="I2549" s="12">
        <f>SUM(I2550,I2551)</f>
        <v>2276227</v>
      </c>
      <c r="J2549" s="12">
        <f t="shared" si="6812"/>
        <v>2491062</v>
      </c>
      <c r="K2549" s="12">
        <f t="shared" ref="K2549" si="6825">SUM(K2550,K2551)</f>
        <v>2491062</v>
      </c>
      <c r="L2549" s="12">
        <f t="shared" si="6815"/>
        <v>0</v>
      </c>
      <c r="M2549" s="12">
        <f t="shared" ref="M2549:Q2549" si="6826">SUM(M2550,M2551)</f>
        <v>0</v>
      </c>
      <c r="N2549" s="12">
        <f t="shared" si="6826"/>
        <v>0</v>
      </c>
      <c r="O2549" s="12">
        <f t="shared" si="6826"/>
        <v>0</v>
      </c>
      <c r="P2549" s="12">
        <f t="shared" si="6826"/>
        <v>0</v>
      </c>
      <c r="Q2549" s="12">
        <f t="shared" si="6826"/>
        <v>0</v>
      </c>
      <c r="R2549" s="12">
        <f t="shared" ref="R2549:AG2549" si="6827">SUM(R2550,R2551)</f>
        <v>0</v>
      </c>
      <c r="S2549" s="12">
        <f t="shared" si="6827"/>
        <v>0</v>
      </c>
      <c r="T2549" s="12">
        <f t="shared" si="6827"/>
        <v>0</v>
      </c>
      <c r="U2549" s="12">
        <f t="shared" si="6827"/>
        <v>0</v>
      </c>
      <c r="V2549" s="12">
        <f t="shared" si="6827"/>
        <v>0</v>
      </c>
      <c r="W2549" s="12">
        <f t="shared" si="6827"/>
        <v>0</v>
      </c>
      <c r="X2549" s="12">
        <f t="shared" ref="X2549" si="6828">SUM(X2550,X2551)</f>
        <v>0</v>
      </c>
      <c r="Y2549" s="12">
        <f t="shared" si="6827"/>
        <v>0</v>
      </c>
      <c r="Z2549" s="12">
        <f t="shared" si="6827"/>
        <v>0</v>
      </c>
      <c r="AA2549" s="12">
        <f t="shared" si="6827"/>
        <v>0</v>
      </c>
      <c r="AB2549" s="12">
        <f t="shared" si="6827"/>
        <v>0</v>
      </c>
      <c r="AC2549" s="12">
        <f t="shared" si="6827"/>
        <v>0</v>
      </c>
      <c r="AD2549" s="12">
        <f t="shared" si="6827"/>
        <v>0</v>
      </c>
      <c r="AE2549" s="12">
        <f t="shared" si="6827"/>
        <v>0</v>
      </c>
      <c r="AF2549" s="12">
        <f t="shared" si="6827"/>
        <v>0</v>
      </c>
      <c r="AG2549" s="12">
        <f t="shared" si="6827"/>
        <v>0</v>
      </c>
      <c r="AH2549" s="12">
        <v>0</v>
      </c>
      <c r="AI2549" s="12">
        <v>0</v>
      </c>
      <c r="AJ2549" s="12">
        <f t="shared" ref="AJ2549:AY2549" si="6829">SUM(AJ2550,AJ2551)</f>
        <v>0</v>
      </c>
      <c r="AK2549" s="12">
        <f t="shared" si="6829"/>
        <v>0</v>
      </c>
      <c r="AL2549" s="12">
        <f t="shared" si="6829"/>
        <v>0</v>
      </c>
      <c r="AM2549" s="12">
        <f t="shared" si="6829"/>
        <v>0</v>
      </c>
      <c r="AN2549" s="12">
        <f t="shared" si="6829"/>
        <v>0</v>
      </c>
      <c r="AO2549" s="12">
        <f t="shared" si="6829"/>
        <v>0</v>
      </c>
      <c r="AP2549" s="12">
        <f t="shared" ref="AP2549" si="6830">SUM(AP2550,AP2551)</f>
        <v>0</v>
      </c>
      <c r="AQ2549" s="12">
        <f t="shared" si="6829"/>
        <v>0</v>
      </c>
      <c r="AR2549" s="12">
        <f t="shared" si="6829"/>
        <v>0</v>
      </c>
      <c r="AS2549" s="12">
        <f t="shared" si="6829"/>
        <v>0</v>
      </c>
      <c r="AT2549" s="12">
        <f t="shared" si="6829"/>
        <v>0</v>
      </c>
      <c r="AU2549" s="12">
        <f t="shared" si="6829"/>
        <v>0</v>
      </c>
      <c r="AV2549" s="12">
        <f t="shared" si="6829"/>
        <v>0</v>
      </c>
      <c r="AW2549" s="12">
        <f t="shared" si="6829"/>
        <v>0</v>
      </c>
      <c r="AX2549" s="12">
        <f t="shared" si="6829"/>
        <v>0</v>
      </c>
      <c r="AY2549" s="12">
        <f t="shared" si="6829"/>
        <v>0</v>
      </c>
      <c r="AZ2549" s="12">
        <v>0</v>
      </c>
      <c r="BA2549" s="12">
        <v>0</v>
      </c>
      <c r="BB2549" s="12">
        <f t="shared" ref="BB2549:BQ2549" si="6831">SUM(BB2550,BB2551)</f>
        <v>0</v>
      </c>
      <c r="BC2549" s="12">
        <f t="shared" si="6831"/>
        <v>0</v>
      </c>
      <c r="BD2549" s="12">
        <f t="shared" si="6831"/>
        <v>0</v>
      </c>
      <c r="BE2549" s="12">
        <f t="shared" si="6831"/>
        <v>0</v>
      </c>
      <c r="BF2549" s="12">
        <f t="shared" si="6831"/>
        <v>0</v>
      </c>
      <c r="BG2549" s="12">
        <f t="shared" si="6831"/>
        <v>0</v>
      </c>
      <c r="BH2549" s="12">
        <f t="shared" ref="BH2549" si="6832">SUM(BH2550,BH2551)</f>
        <v>0</v>
      </c>
      <c r="BI2549" s="12">
        <f t="shared" si="6831"/>
        <v>0</v>
      </c>
      <c r="BJ2549" s="12">
        <f t="shared" si="6831"/>
        <v>0</v>
      </c>
      <c r="BK2549" s="12">
        <f t="shared" si="6831"/>
        <v>0</v>
      </c>
      <c r="BL2549" s="12">
        <f t="shared" si="6831"/>
        <v>0</v>
      </c>
      <c r="BM2549" s="12">
        <f t="shared" si="6831"/>
        <v>0</v>
      </c>
      <c r="BN2549" s="12">
        <f t="shared" si="6831"/>
        <v>0</v>
      </c>
      <c r="BO2549" s="12">
        <f t="shared" si="6831"/>
        <v>0</v>
      </c>
      <c r="BP2549" s="12">
        <f t="shared" si="6831"/>
        <v>0</v>
      </c>
      <c r="BQ2549" s="12">
        <f t="shared" si="6831"/>
        <v>0</v>
      </c>
      <c r="BR2549" s="12">
        <v>0</v>
      </c>
      <c r="BS2549" s="12">
        <v>0</v>
      </c>
      <c r="BT2549" s="12">
        <f t="shared" ref="BT2549:BZ2549" si="6833">SUM(BT2550,BT2551)</f>
        <v>2598787</v>
      </c>
      <c r="BU2549" s="12">
        <f t="shared" si="6833"/>
        <v>2594621</v>
      </c>
      <c r="BV2549" s="12">
        <f t="shared" si="6833"/>
        <v>1462844</v>
      </c>
      <c r="BW2549" s="12">
        <f t="shared" si="6833"/>
        <v>642200</v>
      </c>
      <c r="BX2549" s="12">
        <f t="shared" si="6833"/>
        <v>241400</v>
      </c>
      <c r="BY2549" s="12">
        <f t="shared" si="6833"/>
        <v>200400</v>
      </c>
      <c r="BZ2549" s="12">
        <f t="shared" si="6833"/>
        <v>200400</v>
      </c>
      <c r="CA2549" s="12">
        <f t="shared" si="6813"/>
        <v>2105044</v>
      </c>
      <c r="CB2549" s="124">
        <f t="shared" si="6824"/>
        <v>81.131078488919968</v>
      </c>
    </row>
    <row r="2550" spans="1:80" x14ac:dyDescent="0.25">
      <c r="A2550" s="4" t="s">
        <v>928</v>
      </c>
      <c r="B2550" s="4" t="s">
        <v>88</v>
      </c>
      <c r="C2550" s="4" t="s">
        <v>1257</v>
      </c>
      <c r="D2550" s="79" t="s">
        <v>1258</v>
      </c>
      <c r="E2550" s="89">
        <v>6111</v>
      </c>
      <c r="F2550" s="79"/>
      <c r="G2550" s="75" t="s">
        <v>1906</v>
      </c>
      <c r="H2550" s="13" t="s">
        <v>33</v>
      </c>
      <c r="I2550" s="14">
        <v>1993927</v>
      </c>
      <c r="J2550" s="14">
        <f t="shared" si="6812"/>
        <v>2154507</v>
      </c>
      <c r="K2550" s="14">
        <v>2154507</v>
      </c>
      <c r="L2550" s="14">
        <f t="shared" si="6815"/>
        <v>0</v>
      </c>
      <c r="M2550" s="14">
        <v>0</v>
      </c>
      <c r="N2550" s="14">
        <v>0</v>
      </c>
      <c r="O2550" s="14">
        <v>0</v>
      </c>
      <c r="P2550" s="14">
        <v>0</v>
      </c>
      <c r="Q2550" s="14">
        <v>0</v>
      </c>
      <c r="R2550" s="14">
        <v>0</v>
      </c>
      <c r="S2550" s="14"/>
      <c r="T2550" s="14"/>
      <c r="U2550" s="14"/>
      <c r="V2550" s="14"/>
      <c r="W2550" s="14"/>
      <c r="X2550" s="14">
        <f t="shared" si="6749"/>
        <v>0</v>
      </c>
      <c r="Y2550" s="14"/>
      <c r="Z2550" s="14"/>
      <c r="AA2550" s="14"/>
      <c r="AB2550" s="14"/>
      <c r="AC2550" s="14"/>
      <c r="AD2550" s="14"/>
      <c r="AE2550" s="14"/>
      <c r="AF2550" s="14"/>
      <c r="AG2550" s="14"/>
      <c r="AH2550" s="14">
        <v>0</v>
      </c>
      <c r="AI2550" s="14">
        <v>0</v>
      </c>
      <c r="AJ2550" s="14">
        <v>0</v>
      </c>
      <c r="AK2550" s="14"/>
      <c r="AL2550" s="14"/>
      <c r="AM2550" s="14"/>
      <c r="AN2550" s="14"/>
      <c r="AO2550" s="14"/>
      <c r="AP2550" s="14">
        <f t="shared" si="6750"/>
        <v>0</v>
      </c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>
        <v>0</v>
      </c>
      <c r="BA2550" s="14">
        <v>0</v>
      </c>
      <c r="BB2550" s="14">
        <v>0</v>
      </c>
      <c r="BC2550" s="14"/>
      <c r="BD2550" s="14"/>
      <c r="BE2550" s="14"/>
      <c r="BF2550" s="14"/>
      <c r="BG2550" s="14"/>
      <c r="BH2550" s="14">
        <f t="shared" si="6751"/>
        <v>0</v>
      </c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>
        <v>0</v>
      </c>
      <c r="BS2550" s="14">
        <v>0</v>
      </c>
      <c r="BT2550" s="14">
        <v>2262232</v>
      </c>
      <c r="BU2550" s="14">
        <v>2262232</v>
      </c>
      <c r="BV2550" s="14">
        <v>1263241</v>
      </c>
      <c r="BW2550" s="14">
        <f t="shared" si="6731"/>
        <v>581000</v>
      </c>
      <c r="BX2550" s="14">
        <v>221000</v>
      </c>
      <c r="BY2550" s="14">
        <v>180000</v>
      </c>
      <c r="BZ2550" s="14">
        <v>180000</v>
      </c>
      <c r="CA2550" s="14">
        <f t="shared" si="6813"/>
        <v>1844241</v>
      </c>
      <c r="CB2550" s="122">
        <f t="shared" si="6824"/>
        <v>81.523071020125258</v>
      </c>
    </row>
    <row r="2551" spans="1:80" x14ac:dyDescent="0.25">
      <c r="A2551" s="1" t="s">
        <v>928</v>
      </c>
      <c r="B2551" s="1" t="s">
        <v>88</v>
      </c>
      <c r="C2551" s="1" t="s">
        <v>1257</v>
      </c>
      <c r="D2551" s="82" t="s">
        <v>1258</v>
      </c>
      <c r="E2551" s="82" t="s">
        <v>34</v>
      </c>
      <c r="F2551" s="79" t="s">
        <v>1</v>
      </c>
      <c r="G2551" s="13" t="s">
        <v>1</v>
      </c>
      <c r="H2551" s="2" t="s">
        <v>35</v>
      </c>
      <c r="I2551" s="12">
        <f>SUM(I2552:I2556)</f>
        <v>282300</v>
      </c>
      <c r="J2551" s="12">
        <f t="shared" si="6812"/>
        <v>336555</v>
      </c>
      <c r="K2551" s="12">
        <f t="shared" ref="K2551" si="6834">SUM(K2552:K2556)</f>
        <v>336555</v>
      </c>
      <c r="L2551" s="12">
        <f t="shared" si="6815"/>
        <v>0</v>
      </c>
      <c r="M2551" s="12">
        <f t="shared" ref="M2551:Q2551" si="6835">SUM(M2552:M2556)</f>
        <v>0</v>
      </c>
      <c r="N2551" s="12">
        <f t="shared" si="6835"/>
        <v>0</v>
      </c>
      <c r="O2551" s="12">
        <f t="shared" si="6835"/>
        <v>0</v>
      </c>
      <c r="P2551" s="12">
        <f t="shared" si="6835"/>
        <v>0</v>
      </c>
      <c r="Q2551" s="12">
        <f t="shared" si="6835"/>
        <v>0</v>
      </c>
      <c r="R2551" s="12">
        <f t="shared" ref="R2551:AG2551" si="6836">SUM(R2552:R2556)</f>
        <v>0</v>
      </c>
      <c r="S2551" s="12">
        <f t="shared" si="6836"/>
        <v>0</v>
      </c>
      <c r="T2551" s="12">
        <f t="shared" si="6836"/>
        <v>0</v>
      </c>
      <c r="U2551" s="12">
        <f t="shared" si="6836"/>
        <v>0</v>
      </c>
      <c r="V2551" s="12">
        <f t="shared" si="6836"/>
        <v>0</v>
      </c>
      <c r="W2551" s="12">
        <f t="shared" si="6836"/>
        <v>0</v>
      </c>
      <c r="X2551" s="12">
        <f t="shared" si="6836"/>
        <v>0</v>
      </c>
      <c r="Y2551" s="12">
        <f t="shared" si="6836"/>
        <v>0</v>
      </c>
      <c r="Z2551" s="12">
        <f t="shared" si="6836"/>
        <v>0</v>
      </c>
      <c r="AA2551" s="12">
        <f t="shared" si="6836"/>
        <v>0</v>
      </c>
      <c r="AB2551" s="12">
        <f t="shared" si="6836"/>
        <v>0</v>
      </c>
      <c r="AC2551" s="12">
        <f t="shared" si="6836"/>
        <v>0</v>
      </c>
      <c r="AD2551" s="12">
        <f t="shared" si="6836"/>
        <v>0</v>
      </c>
      <c r="AE2551" s="12">
        <f t="shared" si="6836"/>
        <v>0</v>
      </c>
      <c r="AF2551" s="12">
        <f t="shared" si="6836"/>
        <v>0</v>
      </c>
      <c r="AG2551" s="12">
        <f t="shared" si="6836"/>
        <v>0</v>
      </c>
      <c r="AH2551" s="12">
        <v>0</v>
      </c>
      <c r="AI2551" s="12">
        <v>0</v>
      </c>
      <c r="AJ2551" s="12">
        <f t="shared" ref="AJ2551:AY2551" si="6837">SUM(AJ2552:AJ2556)</f>
        <v>0</v>
      </c>
      <c r="AK2551" s="12">
        <f t="shared" si="6837"/>
        <v>0</v>
      </c>
      <c r="AL2551" s="12">
        <f t="shared" si="6837"/>
        <v>0</v>
      </c>
      <c r="AM2551" s="12">
        <f t="shared" si="6837"/>
        <v>0</v>
      </c>
      <c r="AN2551" s="12">
        <f t="shared" si="6837"/>
        <v>0</v>
      </c>
      <c r="AO2551" s="12">
        <f t="shared" si="6837"/>
        <v>0</v>
      </c>
      <c r="AP2551" s="12">
        <f t="shared" si="6837"/>
        <v>0</v>
      </c>
      <c r="AQ2551" s="12">
        <f t="shared" si="6837"/>
        <v>0</v>
      </c>
      <c r="AR2551" s="12">
        <f t="shared" si="6837"/>
        <v>0</v>
      </c>
      <c r="AS2551" s="12">
        <f t="shared" si="6837"/>
        <v>0</v>
      </c>
      <c r="AT2551" s="12">
        <f t="shared" si="6837"/>
        <v>0</v>
      </c>
      <c r="AU2551" s="12">
        <f t="shared" si="6837"/>
        <v>0</v>
      </c>
      <c r="AV2551" s="12">
        <f t="shared" si="6837"/>
        <v>0</v>
      </c>
      <c r="AW2551" s="12">
        <f t="shared" si="6837"/>
        <v>0</v>
      </c>
      <c r="AX2551" s="12">
        <f t="shared" si="6837"/>
        <v>0</v>
      </c>
      <c r="AY2551" s="12">
        <f t="shared" si="6837"/>
        <v>0</v>
      </c>
      <c r="AZ2551" s="12">
        <v>0</v>
      </c>
      <c r="BA2551" s="12">
        <v>0</v>
      </c>
      <c r="BB2551" s="12">
        <f t="shared" ref="BB2551:BQ2551" si="6838">SUM(BB2552:BB2556)</f>
        <v>0</v>
      </c>
      <c r="BC2551" s="12">
        <f t="shared" si="6838"/>
        <v>0</v>
      </c>
      <c r="BD2551" s="12">
        <f t="shared" si="6838"/>
        <v>0</v>
      </c>
      <c r="BE2551" s="12">
        <f t="shared" si="6838"/>
        <v>0</v>
      </c>
      <c r="BF2551" s="12">
        <f t="shared" si="6838"/>
        <v>0</v>
      </c>
      <c r="BG2551" s="12">
        <f t="shared" si="6838"/>
        <v>0</v>
      </c>
      <c r="BH2551" s="12">
        <f t="shared" si="6838"/>
        <v>0</v>
      </c>
      <c r="BI2551" s="12">
        <f t="shared" si="6838"/>
        <v>0</v>
      </c>
      <c r="BJ2551" s="12">
        <f t="shared" si="6838"/>
        <v>0</v>
      </c>
      <c r="BK2551" s="12">
        <f t="shared" si="6838"/>
        <v>0</v>
      </c>
      <c r="BL2551" s="12">
        <f t="shared" si="6838"/>
        <v>0</v>
      </c>
      <c r="BM2551" s="12">
        <f t="shared" si="6838"/>
        <v>0</v>
      </c>
      <c r="BN2551" s="12">
        <f t="shared" si="6838"/>
        <v>0</v>
      </c>
      <c r="BO2551" s="12">
        <f t="shared" si="6838"/>
        <v>0</v>
      </c>
      <c r="BP2551" s="12">
        <f t="shared" si="6838"/>
        <v>0</v>
      </c>
      <c r="BQ2551" s="12">
        <f t="shared" si="6838"/>
        <v>0</v>
      </c>
      <c r="BR2551" s="12">
        <v>0</v>
      </c>
      <c r="BS2551" s="12">
        <v>0</v>
      </c>
      <c r="BT2551" s="12">
        <f t="shared" ref="BT2551:BX2551" si="6839">SUM(BT2552:BT2556)</f>
        <v>336555</v>
      </c>
      <c r="BU2551" s="12">
        <f t="shared" si="6839"/>
        <v>332389</v>
      </c>
      <c r="BV2551" s="12">
        <f t="shared" si="6839"/>
        <v>199603</v>
      </c>
      <c r="BW2551" s="12">
        <f t="shared" si="6839"/>
        <v>61200</v>
      </c>
      <c r="BX2551" s="12">
        <f t="shared" si="6839"/>
        <v>20400</v>
      </c>
      <c r="BY2551" s="12">
        <f t="shared" ref="BY2551" si="6840">SUM(BY2552:BY2556)</f>
        <v>20400</v>
      </c>
      <c r="BZ2551" s="12">
        <f t="shared" ref="BZ2551" si="6841">SUM(BZ2552:BZ2556)</f>
        <v>20400</v>
      </c>
      <c r="CA2551" s="12">
        <f t="shared" si="6813"/>
        <v>260803</v>
      </c>
      <c r="CB2551" s="124">
        <f t="shared" si="6824"/>
        <v>78.463186206523091</v>
      </c>
    </row>
    <row r="2552" spans="1:80" x14ac:dyDescent="0.25">
      <c r="A2552" s="4" t="s">
        <v>928</v>
      </c>
      <c r="B2552" s="4" t="s">
        <v>88</v>
      </c>
      <c r="C2552" s="4" t="s">
        <v>1257</v>
      </c>
      <c r="D2552" s="79" t="s">
        <v>1258</v>
      </c>
      <c r="E2552" s="89">
        <v>6112</v>
      </c>
      <c r="F2552" s="79" t="s">
        <v>1260</v>
      </c>
      <c r="G2552" s="75" t="s">
        <v>1906</v>
      </c>
      <c r="H2552" s="13" t="s">
        <v>92</v>
      </c>
      <c r="I2552" s="14">
        <v>37300</v>
      </c>
      <c r="J2552" s="14">
        <f t="shared" si="6812"/>
        <v>41030</v>
      </c>
      <c r="K2552" s="14">
        <v>41030</v>
      </c>
      <c r="L2552" s="14">
        <f t="shared" si="6815"/>
        <v>0</v>
      </c>
      <c r="M2552" s="14">
        <v>0</v>
      </c>
      <c r="N2552" s="14">
        <v>0</v>
      </c>
      <c r="O2552" s="14">
        <v>0</v>
      </c>
      <c r="P2552" s="14">
        <v>0</v>
      </c>
      <c r="Q2552" s="14">
        <v>0</v>
      </c>
      <c r="R2552" s="14">
        <v>0</v>
      </c>
      <c r="S2552" s="14"/>
      <c r="T2552" s="14"/>
      <c r="U2552" s="14"/>
      <c r="V2552" s="14"/>
      <c r="W2552" s="14"/>
      <c r="X2552" s="14">
        <f t="shared" si="6749"/>
        <v>0</v>
      </c>
      <c r="Y2552" s="14"/>
      <c r="Z2552" s="14"/>
      <c r="AA2552" s="14"/>
      <c r="AB2552" s="14"/>
      <c r="AC2552" s="14"/>
      <c r="AD2552" s="14"/>
      <c r="AE2552" s="14"/>
      <c r="AF2552" s="14"/>
      <c r="AG2552" s="14"/>
      <c r="AH2552" s="14">
        <v>0</v>
      </c>
      <c r="AI2552" s="14">
        <v>0</v>
      </c>
      <c r="AJ2552" s="14">
        <v>0</v>
      </c>
      <c r="AK2552" s="14"/>
      <c r="AL2552" s="14"/>
      <c r="AM2552" s="14"/>
      <c r="AN2552" s="14"/>
      <c r="AO2552" s="14"/>
      <c r="AP2552" s="14">
        <f t="shared" si="6750"/>
        <v>0</v>
      </c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>
        <v>0</v>
      </c>
      <c r="BA2552" s="14">
        <v>0</v>
      </c>
      <c r="BB2552" s="14">
        <v>0</v>
      </c>
      <c r="BC2552" s="14"/>
      <c r="BD2552" s="14"/>
      <c r="BE2552" s="14"/>
      <c r="BF2552" s="14"/>
      <c r="BG2552" s="14"/>
      <c r="BH2552" s="14">
        <f t="shared" si="6751"/>
        <v>0</v>
      </c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>
        <v>0</v>
      </c>
      <c r="BS2552" s="14">
        <v>0</v>
      </c>
      <c r="BT2552" s="14">
        <v>41030</v>
      </c>
      <c r="BU2552" s="14">
        <v>41030</v>
      </c>
      <c r="BV2552" s="14">
        <v>20400</v>
      </c>
      <c r="BW2552" s="14">
        <f t="shared" si="6731"/>
        <v>10200</v>
      </c>
      <c r="BX2552" s="14">
        <v>3400</v>
      </c>
      <c r="BY2552" s="14">
        <v>3400</v>
      </c>
      <c r="BZ2552" s="14">
        <v>3400</v>
      </c>
      <c r="CA2552" s="14">
        <f t="shared" si="6813"/>
        <v>30600</v>
      </c>
      <c r="CB2552" s="122">
        <f t="shared" si="6824"/>
        <v>74.579575920058488</v>
      </c>
    </row>
    <row r="2553" spans="1:80" x14ac:dyDescent="0.25">
      <c r="A2553" s="4" t="s">
        <v>928</v>
      </c>
      <c r="B2553" s="4" t="s">
        <v>88</v>
      </c>
      <c r="C2553" s="4" t="s">
        <v>1257</v>
      </c>
      <c r="D2553" s="79" t="s">
        <v>1258</v>
      </c>
      <c r="E2553" s="89">
        <v>6112</v>
      </c>
      <c r="F2553" s="79" t="s">
        <v>1261</v>
      </c>
      <c r="G2553" s="75" t="s">
        <v>1906</v>
      </c>
      <c r="H2553" s="13" t="s">
        <v>39</v>
      </c>
      <c r="I2553" s="14">
        <v>165700</v>
      </c>
      <c r="J2553" s="14">
        <f t="shared" si="6812"/>
        <v>182270</v>
      </c>
      <c r="K2553" s="14">
        <v>182270</v>
      </c>
      <c r="L2553" s="14">
        <f t="shared" si="6815"/>
        <v>0</v>
      </c>
      <c r="M2553" s="14">
        <v>0</v>
      </c>
      <c r="N2553" s="14">
        <v>0</v>
      </c>
      <c r="O2553" s="14">
        <v>0</v>
      </c>
      <c r="P2553" s="14">
        <v>0</v>
      </c>
      <c r="Q2553" s="14">
        <v>0</v>
      </c>
      <c r="R2553" s="14">
        <v>0</v>
      </c>
      <c r="S2553" s="14"/>
      <c r="T2553" s="14"/>
      <c r="U2553" s="14"/>
      <c r="V2553" s="14"/>
      <c r="W2553" s="14"/>
      <c r="X2553" s="14">
        <f t="shared" si="6749"/>
        <v>0</v>
      </c>
      <c r="Y2553" s="14"/>
      <c r="Z2553" s="14"/>
      <c r="AA2553" s="14"/>
      <c r="AB2553" s="14"/>
      <c r="AC2553" s="14"/>
      <c r="AD2553" s="14"/>
      <c r="AE2553" s="14"/>
      <c r="AF2553" s="14"/>
      <c r="AG2553" s="14"/>
      <c r="AH2553" s="14">
        <v>0</v>
      </c>
      <c r="AI2553" s="14">
        <v>0</v>
      </c>
      <c r="AJ2553" s="14">
        <v>0</v>
      </c>
      <c r="AK2553" s="14"/>
      <c r="AL2553" s="14"/>
      <c r="AM2553" s="14"/>
      <c r="AN2553" s="14"/>
      <c r="AO2553" s="14"/>
      <c r="AP2553" s="14">
        <f t="shared" si="6750"/>
        <v>0</v>
      </c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>
        <v>0</v>
      </c>
      <c r="BA2553" s="14">
        <v>0</v>
      </c>
      <c r="BB2553" s="14">
        <v>0</v>
      </c>
      <c r="BC2553" s="14"/>
      <c r="BD2553" s="14"/>
      <c r="BE2553" s="14"/>
      <c r="BF2553" s="14"/>
      <c r="BG2553" s="14"/>
      <c r="BH2553" s="14">
        <f t="shared" si="6751"/>
        <v>0</v>
      </c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>
        <v>0</v>
      </c>
      <c r="BS2553" s="14">
        <v>0</v>
      </c>
      <c r="BT2553" s="14">
        <v>182270</v>
      </c>
      <c r="BU2553" s="14">
        <v>182270</v>
      </c>
      <c r="BV2553" s="14">
        <v>100004</v>
      </c>
      <c r="BW2553" s="14">
        <f t="shared" si="6731"/>
        <v>51000</v>
      </c>
      <c r="BX2553" s="14">
        <v>17000</v>
      </c>
      <c r="BY2553" s="14">
        <v>17000</v>
      </c>
      <c r="BZ2553" s="14">
        <v>17000</v>
      </c>
      <c r="CA2553" s="14">
        <f t="shared" si="6813"/>
        <v>151004</v>
      </c>
      <c r="CB2553" s="122">
        <f t="shared" si="6824"/>
        <v>82.846326877708904</v>
      </c>
    </row>
    <row r="2554" spans="1:80" x14ac:dyDescent="0.25">
      <c r="A2554" s="4" t="s">
        <v>928</v>
      </c>
      <c r="B2554" s="4" t="s">
        <v>88</v>
      </c>
      <c r="C2554" s="4" t="s">
        <v>1257</v>
      </c>
      <c r="D2554" s="79" t="s">
        <v>1258</v>
      </c>
      <c r="E2554" s="89">
        <v>6112</v>
      </c>
      <c r="F2554" s="79" t="s">
        <v>1262</v>
      </c>
      <c r="G2554" s="75" t="s">
        <v>1906</v>
      </c>
      <c r="H2554" s="13" t="s">
        <v>41</v>
      </c>
      <c r="I2554" s="14">
        <v>36400</v>
      </c>
      <c r="J2554" s="14">
        <f t="shared" si="6812"/>
        <v>45365</v>
      </c>
      <c r="K2554" s="14">
        <v>45365</v>
      </c>
      <c r="L2554" s="14">
        <f t="shared" si="6815"/>
        <v>0</v>
      </c>
      <c r="M2554" s="14">
        <v>0</v>
      </c>
      <c r="N2554" s="14">
        <v>0</v>
      </c>
      <c r="O2554" s="14">
        <v>0</v>
      </c>
      <c r="P2554" s="14">
        <v>0</v>
      </c>
      <c r="Q2554" s="14">
        <v>0</v>
      </c>
      <c r="R2554" s="14">
        <v>0</v>
      </c>
      <c r="S2554" s="14"/>
      <c r="T2554" s="14"/>
      <c r="U2554" s="14"/>
      <c r="V2554" s="14"/>
      <c r="W2554" s="14"/>
      <c r="X2554" s="14">
        <f t="shared" si="6749"/>
        <v>0</v>
      </c>
      <c r="Y2554" s="14"/>
      <c r="Z2554" s="14"/>
      <c r="AA2554" s="14"/>
      <c r="AB2554" s="14"/>
      <c r="AC2554" s="14"/>
      <c r="AD2554" s="14"/>
      <c r="AE2554" s="14"/>
      <c r="AF2554" s="14"/>
      <c r="AG2554" s="14"/>
      <c r="AH2554" s="14">
        <v>0</v>
      </c>
      <c r="AI2554" s="14">
        <v>0</v>
      </c>
      <c r="AJ2554" s="14">
        <v>0</v>
      </c>
      <c r="AK2554" s="14"/>
      <c r="AL2554" s="14"/>
      <c r="AM2554" s="14"/>
      <c r="AN2554" s="14"/>
      <c r="AO2554" s="14"/>
      <c r="AP2554" s="14">
        <f t="shared" si="6750"/>
        <v>0</v>
      </c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>
        <v>0</v>
      </c>
      <c r="BA2554" s="14">
        <v>0</v>
      </c>
      <c r="BB2554" s="14">
        <v>0</v>
      </c>
      <c r="BC2554" s="14"/>
      <c r="BD2554" s="14"/>
      <c r="BE2554" s="14"/>
      <c r="BF2554" s="14"/>
      <c r="BG2554" s="14"/>
      <c r="BH2554" s="14">
        <f t="shared" si="6751"/>
        <v>0</v>
      </c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>
        <v>0</v>
      </c>
      <c r="BS2554" s="14">
        <v>0</v>
      </c>
      <c r="BT2554" s="14">
        <v>45365</v>
      </c>
      <c r="BU2554" s="14">
        <v>41199</v>
      </c>
      <c r="BV2554" s="14">
        <v>41199</v>
      </c>
      <c r="BW2554" s="14">
        <f t="shared" si="6731"/>
        <v>0</v>
      </c>
      <c r="BX2554" s="14"/>
      <c r="BY2554" s="14"/>
      <c r="BZ2554" s="14"/>
      <c r="CA2554" s="14">
        <f t="shared" si="6813"/>
        <v>41199</v>
      </c>
      <c r="CB2554" s="122">
        <f t="shared" si="6824"/>
        <v>100</v>
      </c>
    </row>
    <row r="2555" spans="1:80" x14ac:dyDescent="0.25">
      <c r="A2555" s="4" t="s">
        <v>928</v>
      </c>
      <c r="B2555" s="4" t="s">
        <v>88</v>
      </c>
      <c r="C2555" s="4" t="s">
        <v>1257</v>
      </c>
      <c r="D2555" s="79" t="s">
        <v>1258</v>
      </c>
      <c r="E2555" s="89">
        <v>6112</v>
      </c>
      <c r="F2555" s="79" t="s">
        <v>1263</v>
      </c>
      <c r="G2555" s="75" t="s">
        <v>1906</v>
      </c>
      <c r="H2555" s="13" t="s">
        <v>37</v>
      </c>
      <c r="I2555" s="14">
        <v>18000</v>
      </c>
      <c r="J2555" s="14">
        <f t="shared" si="6812"/>
        <v>40500</v>
      </c>
      <c r="K2555" s="14">
        <v>40500</v>
      </c>
      <c r="L2555" s="14">
        <f t="shared" si="6815"/>
        <v>0</v>
      </c>
      <c r="M2555" s="14">
        <v>0</v>
      </c>
      <c r="N2555" s="14">
        <v>0</v>
      </c>
      <c r="O2555" s="14">
        <v>0</v>
      </c>
      <c r="P2555" s="14">
        <v>0</v>
      </c>
      <c r="Q2555" s="14">
        <v>0</v>
      </c>
      <c r="R2555" s="14">
        <v>0</v>
      </c>
      <c r="S2555" s="14"/>
      <c r="T2555" s="14"/>
      <c r="U2555" s="14"/>
      <c r="V2555" s="14"/>
      <c r="W2555" s="14"/>
      <c r="X2555" s="14">
        <f t="shared" si="6749"/>
        <v>0</v>
      </c>
      <c r="Y2555" s="14"/>
      <c r="Z2555" s="14"/>
      <c r="AA2555" s="14"/>
      <c r="AB2555" s="14"/>
      <c r="AC2555" s="14"/>
      <c r="AD2555" s="14"/>
      <c r="AE2555" s="14"/>
      <c r="AF2555" s="14"/>
      <c r="AG2555" s="14"/>
      <c r="AH2555" s="14">
        <v>0</v>
      </c>
      <c r="AI2555" s="14">
        <v>0</v>
      </c>
      <c r="AJ2555" s="14">
        <v>0</v>
      </c>
      <c r="AK2555" s="14"/>
      <c r="AL2555" s="14"/>
      <c r="AM2555" s="14"/>
      <c r="AN2555" s="14"/>
      <c r="AO2555" s="14"/>
      <c r="AP2555" s="14">
        <f t="shared" si="6750"/>
        <v>0</v>
      </c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>
        <v>0</v>
      </c>
      <c r="BA2555" s="14">
        <v>0</v>
      </c>
      <c r="BB2555" s="14">
        <v>0</v>
      </c>
      <c r="BC2555" s="14"/>
      <c r="BD2555" s="14"/>
      <c r="BE2555" s="14"/>
      <c r="BF2555" s="14"/>
      <c r="BG2555" s="14"/>
      <c r="BH2555" s="14">
        <f t="shared" si="6751"/>
        <v>0</v>
      </c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>
        <v>0</v>
      </c>
      <c r="BS2555" s="14">
        <v>0</v>
      </c>
      <c r="BT2555" s="14">
        <v>40500</v>
      </c>
      <c r="BU2555" s="14">
        <v>40500</v>
      </c>
      <c r="BV2555" s="14">
        <v>20000</v>
      </c>
      <c r="BW2555" s="14">
        <f t="shared" si="6731"/>
        <v>0</v>
      </c>
      <c r="BX2555" s="14"/>
      <c r="BY2555" s="14"/>
      <c r="BZ2555" s="14"/>
      <c r="CA2555" s="14">
        <f t="shared" si="6813"/>
        <v>20000</v>
      </c>
      <c r="CB2555" s="122">
        <f t="shared" si="6824"/>
        <v>49.382716049382715</v>
      </c>
    </row>
    <row r="2556" spans="1:80" x14ac:dyDescent="0.25">
      <c r="A2556" s="4" t="s">
        <v>928</v>
      </c>
      <c r="B2556" s="4" t="s">
        <v>88</v>
      </c>
      <c r="C2556" s="4" t="s">
        <v>1257</v>
      </c>
      <c r="D2556" s="79" t="s">
        <v>1258</v>
      </c>
      <c r="E2556" s="89">
        <v>6112</v>
      </c>
      <c r="F2556" s="79" t="s">
        <v>1264</v>
      </c>
      <c r="G2556" s="75" t="s">
        <v>1906</v>
      </c>
      <c r="H2556" s="13" t="s">
        <v>43</v>
      </c>
      <c r="I2556" s="14">
        <v>24900</v>
      </c>
      <c r="J2556" s="14">
        <f t="shared" si="6812"/>
        <v>27390</v>
      </c>
      <c r="K2556" s="14">
        <v>27390</v>
      </c>
      <c r="L2556" s="14">
        <f t="shared" si="6815"/>
        <v>0</v>
      </c>
      <c r="M2556" s="14">
        <v>0</v>
      </c>
      <c r="N2556" s="14">
        <v>0</v>
      </c>
      <c r="O2556" s="14">
        <v>0</v>
      </c>
      <c r="P2556" s="14">
        <v>0</v>
      </c>
      <c r="Q2556" s="14">
        <v>0</v>
      </c>
      <c r="R2556" s="14">
        <v>0</v>
      </c>
      <c r="S2556" s="14"/>
      <c r="T2556" s="14"/>
      <c r="U2556" s="14"/>
      <c r="V2556" s="14"/>
      <c r="W2556" s="14"/>
      <c r="X2556" s="14">
        <f t="shared" si="6749"/>
        <v>0</v>
      </c>
      <c r="Y2556" s="14"/>
      <c r="Z2556" s="14"/>
      <c r="AA2556" s="14"/>
      <c r="AB2556" s="14"/>
      <c r="AC2556" s="14"/>
      <c r="AD2556" s="14"/>
      <c r="AE2556" s="14"/>
      <c r="AF2556" s="14"/>
      <c r="AG2556" s="14"/>
      <c r="AH2556" s="14">
        <v>0</v>
      </c>
      <c r="AI2556" s="14">
        <v>0</v>
      </c>
      <c r="AJ2556" s="14">
        <v>0</v>
      </c>
      <c r="AK2556" s="14"/>
      <c r="AL2556" s="14"/>
      <c r="AM2556" s="14"/>
      <c r="AN2556" s="14"/>
      <c r="AO2556" s="14"/>
      <c r="AP2556" s="14">
        <f t="shared" si="6750"/>
        <v>0</v>
      </c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>
        <v>0</v>
      </c>
      <c r="BA2556" s="14">
        <v>0</v>
      </c>
      <c r="BB2556" s="14">
        <v>0</v>
      </c>
      <c r="BC2556" s="14"/>
      <c r="BD2556" s="14"/>
      <c r="BE2556" s="14"/>
      <c r="BF2556" s="14"/>
      <c r="BG2556" s="14"/>
      <c r="BH2556" s="14">
        <f t="shared" si="6751"/>
        <v>0</v>
      </c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>
        <v>0</v>
      </c>
      <c r="BS2556" s="14">
        <v>0</v>
      </c>
      <c r="BT2556" s="14">
        <v>27390</v>
      </c>
      <c r="BU2556" s="14">
        <v>27390</v>
      </c>
      <c r="BV2556" s="14">
        <v>18000</v>
      </c>
      <c r="BW2556" s="14">
        <f t="shared" si="6731"/>
        <v>0</v>
      </c>
      <c r="BX2556" s="14"/>
      <c r="BY2556" s="14"/>
      <c r="BZ2556" s="14"/>
      <c r="CA2556" s="14">
        <f t="shared" si="6813"/>
        <v>18000</v>
      </c>
      <c r="CB2556" s="122">
        <f t="shared" si="6824"/>
        <v>65.71741511500548</v>
      </c>
    </row>
    <row r="2557" spans="1:80" x14ac:dyDescent="0.25">
      <c r="A2557" s="4" t="s">
        <v>928</v>
      </c>
      <c r="B2557" s="4" t="s">
        <v>88</v>
      </c>
      <c r="C2557" s="4" t="s">
        <v>1257</v>
      </c>
      <c r="D2557" s="79" t="s">
        <v>1258</v>
      </c>
      <c r="E2557" s="78" t="s">
        <v>44</v>
      </c>
      <c r="F2557" s="78" t="s">
        <v>1</v>
      </c>
      <c r="G2557" s="2" t="s">
        <v>1</v>
      </c>
      <c r="H2557" s="2" t="s">
        <v>45</v>
      </c>
      <c r="I2557" s="12">
        <f>SUM(I2558)</f>
        <v>209362</v>
      </c>
      <c r="J2557" s="12">
        <f t="shared" si="6812"/>
        <v>226223</v>
      </c>
      <c r="K2557" s="12">
        <f t="shared" ref="K2557:Q2557" si="6842">SUM(K2558)</f>
        <v>226223</v>
      </c>
      <c r="L2557" s="12">
        <f t="shared" si="6815"/>
        <v>0</v>
      </c>
      <c r="M2557" s="12">
        <f t="shared" si="6842"/>
        <v>0</v>
      </c>
      <c r="N2557" s="12">
        <f t="shared" si="6842"/>
        <v>0</v>
      </c>
      <c r="O2557" s="12">
        <f t="shared" si="6842"/>
        <v>0</v>
      </c>
      <c r="P2557" s="12">
        <f t="shared" si="6842"/>
        <v>0</v>
      </c>
      <c r="Q2557" s="12">
        <f t="shared" si="6842"/>
        <v>0</v>
      </c>
      <c r="R2557" s="12">
        <f t="shared" ref="R2557:AG2557" si="6843">SUM(R2558)</f>
        <v>0</v>
      </c>
      <c r="S2557" s="12">
        <f t="shared" si="6843"/>
        <v>0</v>
      </c>
      <c r="T2557" s="12">
        <f t="shared" si="6843"/>
        <v>0</v>
      </c>
      <c r="U2557" s="12">
        <f t="shared" si="6843"/>
        <v>0</v>
      </c>
      <c r="V2557" s="12">
        <f t="shared" si="6843"/>
        <v>0</v>
      </c>
      <c r="W2557" s="12">
        <f t="shared" si="6843"/>
        <v>0</v>
      </c>
      <c r="X2557" s="12">
        <f t="shared" si="6843"/>
        <v>0</v>
      </c>
      <c r="Y2557" s="12">
        <f t="shared" si="6843"/>
        <v>0</v>
      </c>
      <c r="Z2557" s="12">
        <f t="shared" si="6843"/>
        <v>0</v>
      </c>
      <c r="AA2557" s="12">
        <f t="shared" si="6843"/>
        <v>0</v>
      </c>
      <c r="AB2557" s="12">
        <f t="shared" si="6843"/>
        <v>0</v>
      </c>
      <c r="AC2557" s="12">
        <f t="shared" si="6843"/>
        <v>0</v>
      </c>
      <c r="AD2557" s="12">
        <f t="shared" si="6843"/>
        <v>0</v>
      </c>
      <c r="AE2557" s="12">
        <f t="shared" si="6843"/>
        <v>0</v>
      </c>
      <c r="AF2557" s="12">
        <f t="shared" si="6843"/>
        <v>0</v>
      </c>
      <c r="AG2557" s="12">
        <f t="shared" si="6843"/>
        <v>0</v>
      </c>
      <c r="AH2557" s="12">
        <v>0</v>
      </c>
      <c r="AI2557" s="12">
        <v>0</v>
      </c>
      <c r="AJ2557" s="12">
        <f t="shared" ref="AJ2557:AY2557" si="6844">SUM(AJ2558)</f>
        <v>0</v>
      </c>
      <c r="AK2557" s="12">
        <f t="shared" si="6844"/>
        <v>0</v>
      </c>
      <c r="AL2557" s="12">
        <f t="shared" si="6844"/>
        <v>0</v>
      </c>
      <c r="AM2557" s="12">
        <f t="shared" si="6844"/>
        <v>0</v>
      </c>
      <c r="AN2557" s="12">
        <f t="shared" si="6844"/>
        <v>0</v>
      </c>
      <c r="AO2557" s="12">
        <f t="shared" si="6844"/>
        <v>0</v>
      </c>
      <c r="AP2557" s="12">
        <f t="shared" si="6844"/>
        <v>0</v>
      </c>
      <c r="AQ2557" s="12">
        <f t="shared" si="6844"/>
        <v>0</v>
      </c>
      <c r="AR2557" s="12">
        <f t="shared" si="6844"/>
        <v>0</v>
      </c>
      <c r="AS2557" s="12">
        <f t="shared" si="6844"/>
        <v>0</v>
      </c>
      <c r="AT2557" s="12">
        <f t="shared" si="6844"/>
        <v>0</v>
      </c>
      <c r="AU2557" s="12">
        <f t="shared" si="6844"/>
        <v>0</v>
      </c>
      <c r="AV2557" s="12">
        <f t="shared" si="6844"/>
        <v>0</v>
      </c>
      <c r="AW2557" s="12">
        <f t="shared" si="6844"/>
        <v>0</v>
      </c>
      <c r="AX2557" s="12">
        <f t="shared" si="6844"/>
        <v>0</v>
      </c>
      <c r="AY2557" s="12">
        <f t="shared" si="6844"/>
        <v>0</v>
      </c>
      <c r="AZ2557" s="12">
        <v>0</v>
      </c>
      <c r="BA2557" s="12">
        <v>0</v>
      </c>
      <c r="BB2557" s="12">
        <f t="shared" ref="BB2557:BQ2557" si="6845">SUM(BB2558)</f>
        <v>0</v>
      </c>
      <c r="BC2557" s="12">
        <f t="shared" si="6845"/>
        <v>0</v>
      </c>
      <c r="BD2557" s="12">
        <f t="shared" si="6845"/>
        <v>0</v>
      </c>
      <c r="BE2557" s="12">
        <f t="shared" si="6845"/>
        <v>0</v>
      </c>
      <c r="BF2557" s="12">
        <f t="shared" si="6845"/>
        <v>0</v>
      </c>
      <c r="BG2557" s="12">
        <f t="shared" si="6845"/>
        <v>0</v>
      </c>
      <c r="BH2557" s="12">
        <f t="shared" si="6845"/>
        <v>0</v>
      </c>
      <c r="BI2557" s="12">
        <f t="shared" si="6845"/>
        <v>0</v>
      </c>
      <c r="BJ2557" s="12">
        <f t="shared" si="6845"/>
        <v>0</v>
      </c>
      <c r="BK2557" s="12">
        <f t="shared" si="6845"/>
        <v>0</v>
      </c>
      <c r="BL2557" s="12">
        <f t="shared" si="6845"/>
        <v>0</v>
      </c>
      <c r="BM2557" s="12">
        <f t="shared" si="6845"/>
        <v>0</v>
      </c>
      <c r="BN2557" s="12">
        <f t="shared" si="6845"/>
        <v>0</v>
      </c>
      <c r="BO2557" s="12">
        <f t="shared" si="6845"/>
        <v>0</v>
      </c>
      <c r="BP2557" s="12">
        <f t="shared" si="6845"/>
        <v>0</v>
      </c>
      <c r="BQ2557" s="12">
        <f t="shared" si="6845"/>
        <v>0</v>
      </c>
      <c r="BR2557" s="12">
        <v>0</v>
      </c>
      <c r="BS2557" s="12">
        <v>0</v>
      </c>
      <c r="BT2557" s="12">
        <f t="shared" ref="BT2557:BZ2557" si="6846">SUM(BT2558)</f>
        <v>237534</v>
      </c>
      <c r="BU2557" s="12">
        <f t="shared" si="6846"/>
        <v>237534</v>
      </c>
      <c r="BV2557" s="12">
        <f t="shared" si="6846"/>
        <v>138341</v>
      </c>
      <c r="BW2557" s="12">
        <f t="shared" si="6846"/>
        <v>61000</v>
      </c>
      <c r="BX2557" s="12">
        <f t="shared" si="6846"/>
        <v>25000</v>
      </c>
      <c r="BY2557" s="12">
        <f t="shared" si="6846"/>
        <v>18000</v>
      </c>
      <c r="BZ2557" s="12">
        <f t="shared" si="6846"/>
        <v>18000</v>
      </c>
      <c r="CA2557" s="12">
        <f t="shared" si="6813"/>
        <v>199341</v>
      </c>
      <c r="CB2557" s="124">
        <f t="shared" si="6824"/>
        <v>83.921038672358478</v>
      </c>
    </row>
    <row r="2558" spans="1:80" x14ac:dyDescent="0.25">
      <c r="A2558" s="4" t="s">
        <v>928</v>
      </c>
      <c r="B2558" s="4" t="s">
        <v>88</v>
      </c>
      <c r="C2558" s="4" t="s">
        <v>1257</v>
      </c>
      <c r="D2558" s="79" t="s">
        <v>1258</v>
      </c>
      <c r="E2558" s="89">
        <v>6121</v>
      </c>
      <c r="F2558" s="79"/>
      <c r="G2558" s="75" t="s">
        <v>1906</v>
      </c>
      <c r="H2558" s="13" t="s">
        <v>46</v>
      </c>
      <c r="I2558" s="14">
        <v>209362</v>
      </c>
      <c r="J2558" s="14">
        <f t="shared" si="6812"/>
        <v>226223</v>
      </c>
      <c r="K2558" s="14">
        <v>226223</v>
      </c>
      <c r="L2558" s="14">
        <f t="shared" si="6815"/>
        <v>0</v>
      </c>
      <c r="M2558" s="14">
        <v>0</v>
      </c>
      <c r="N2558" s="14">
        <v>0</v>
      </c>
      <c r="O2558" s="14">
        <v>0</v>
      </c>
      <c r="P2558" s="14">
        <v>0</v>
      </c>
      <c r="Q2558" s="14">
        <v>0</v>
      </c>
      <c r="R2558" s="14">
        <v>0</v>
      </c>
      <c r="S2558" s="14"/>
      <c r="T2558" s="14"/>
      <c r="U2558" s="14"/>
      <c r="V2558" s="14"/>
      <c r="W2558" s="14"/>
      <c r="X2558" s="14">
        <f t="shared" si="6749"/>
        <v>0</v>
      </c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>
        <v>0</v>
      </c>
      <c r="AI2558" s="14">
        <v>0</v>
      </c>
      <c r="AJ2558" s="14">
        <v>0</v>
      </c>
      <c r="AK2558" s="14"/>
      <c r="AL2558" s="14"/>
      <c r="AM2558" s="14"/>
      <c r="AN2558" s="14"/>
      <c r="AO2558" s="14"/>
      <c r="AP2558" s="14">
        <f t="shared" si="6750"/>
        <v>0</v>
      </c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>
        <v>0</v>
      </c>
      <c r="BA2558" s="14">
        <v>0</v>
      </c>
      <c r="BB2558" s="14">
        <v>0</v>
      </c>
      <c r="BC2558" s="14"/>
      <c r="BD2558" s="14"/>
      <c r="BE2558" s="14"/>
      <c r="BF2558" s="14"/>
      <c r="BG2558" s="14"/>
      <c r="BH2558" s="14">
        <f t="shared" si="6751"/>
        <v>0</v>
      </c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>
        <v>0</v>
      </c>
      <c r="BS2558" s="14">
        <v>0</v>
      </c>
      <c r="BT2558" s="14">
        <v>237534</v>
      </c>
      <c r="BU2558" s="14">
        <v>237534</v>
      </c>
      <c r="BV2558" s="14">
        <v>138341</v>
      </c>
      <c r="BW2558" s="14">
        <f t="shared" si="6731"/>
        <v>61000</v>
      </c>
      <c r="BX2558" s="14">
        <v>25000</v>
      </c>
      <c r="BY2558" s="14">
        <v>18000</v>
      </c>
      <c r="BZ2558" s="14">
        <v>18000</v>
      </c>
      <c r="CA2558" s="14">
        <f t="shared" si="6813"/>
        <v>199341</v>
      </c>
      <c r="CB2558" s="122">
        <f t="shared" si="6824"/>
        <v>83.921038672358478</v>
      </c>
    </row>
    <row r="2559" spans="1:80" x14ac:dyDescent="0.25">
      <c r="A2559" s="4" t="s">
        <v>928</v>
      </c>
      <c r="B2559" s="4" t="s">
        <v>88</v>
      </c>
      <c r="C2559" s="4" t="s">
        <v>1257</v>
      </c>
      <c r="D2559" s="79" t="s">
        <v>1258</v>
      </c>
      <c r="E2559" s="78" t="s">
        <v>47</v>
      </c>
      <c r="F2559" s="78" t="s">
        <v>1</v>
      </c>
      <c r="G2559" s="2" t="s">
        <v>1</v>
      </c>
      <c r="H2559" s="2" t="s">
        <v>48</v>
      </c>
      <c r="I2559" s="12">
        <f>SUM(I2560:I2567)</f>
        <v>152700</v>
      </c>
      <c r="J2559" s="12">
        <f t="shared" si="6812"/>
        <v>165192</v>
      </c>
      <c r="K2559" s="12">
        <f t="shared" ref="K2559" si="6847">SUM(K2560:K2567)</f>
        <v>147892</v>
      </c>
      <c r="L2559" s="12">
        <f t="shared" si="6815"/>
        <v>17300</v>
      </c>
      <c r="M2559" s="12">
        <f t="shared" ref="M2559:Q2559" si="6848">SUM(M2560:M2567)</f>
        <v>9050</v>
      </c>
      <c r="N2559" s="12">
        <f t="shared" si="6848"/>
        <v>0</v>
      </c>
      <c r="O2559" s="12">
        <f t="shared" si="6848"/>
        <v>8250</v>
      </c>
      <c r="P2559" s="12">
        <f t="shared" si="6848"/>
        <v>0</v>
      </c>
      <c r="Q2559" s="12">
        <f t="shared" si="6848"/>
        <v>0</v>
      </c>
      <c r="R2559" s="12">
        <f t="shared" ref="R2559:AG2559" si="6849">SUM(R2560:R2567)</f>
        <v>9050</v>
      </c>
      <c r="S2559" s="12">
        <f t="shared" si="6849"/>
        <v>0</v>
      </c>
      <c r="T2559" s="12">
        <f t="shared" si="6849"/>
        <v>0</v>
      </c>
      <c r="U2559" s="12">
        <f t="shared" si="6849"/>
        <v>0</v>
      </c>
      <c r="V2559" s="12">
        <f t="shared" si="6849"/>
        <v>0</v>
      </c>
      <c r="W2559" s="12">
        <f t="shared" si="6849"/>
        <v>0</v>
      </c>
      <c r="X2559" s="12">
        <f t="shared" si="6849"/>
        <v>9050</v>
      </c>
      <c r="Y2559" s="12">
        <f t="shared" si="6849"/>
        <v>175</v>
      </c>
      <c r="Z2559" s="12">
        <f t="shared" si="6849"/>
        <v>1575</v>
      </c>
      <c r="AA2559" s="12">
        <f t="shared" si="6849"/>
        <v>525</v>
      </c>
      <c r="AB2559" s="12">
        <f t="shared" si="6849"/>
        <v>550</v>
      </c>
      <c r="AC2559" s="12">
        <f t="shared" si="6849"/>
        <v>780</v>
      </c>
      <c r="AD2559" s="12">
        <f t="shared" si="6849"/>
        <v>350</v>
      </c>
      <c r="AE2559" s="12">
        <f t="shared" si="6849"/>
        <v>0</v>
      </c>
      <c r="AF2559" s="12">
        <f t="shared" si="6849"/>
        <v>1925</v>
      </c>
      <c r="AG2559" s="12">
        <f t="shared" si="6849"/>
        <v>2070</v>
      </c>
      <c r="AH2559" s="12">
        <v>7950</v>
      </c>
      <c r="AI2559" s="12">
        <v>1100</v>
      </c>
      <c r="AJ2559" s="12">
        <f t="shared" ref="AJ2559:AY2559" si="6850">SUM(AJ2560:AJ2567)</f>
        <v>0</v>
      </c>
      <c r="AK2559" s="12">
        <f t="shared" si="6850"/>
        <v>0</v>
      </c>
      <c r="AL2559" s="12">
        <f t="shared" si="6850"/>
        <v>0</v>
      </c>
      <c r="AM2559" s="12">
        <f t="shared" si="6850"/>
        <v>0</v>
      </c>
      <c r="AN2559" s="12">
        <f t="shared" si="6850"/>
        <v>0</v>
      </c>
      <c r="AO2559" s="12">
        <f t="shared" si="6850"/>
        <v>0</v>
      </c>
      <c r="AP2559" s="12">
        <f t="shared" si="6850"/>
        <v>0</v>
      </c>
      <c r="AQ2559" s="12">
        <f t="shared" si="6850"/>
        <v>0</v>
      </c>
      <c r="AR2559" s="12">
        <f t="shared" si="6850"/>
        <v>0</v>
      </c>
      <c r="AS2559" s="12">
        <f t="shared" si="6850"/>
        <v>0</v>
      </c>
      <c r="AT2559" s="12">
        <f t="shared" si="6850"/>
        <v>0</v>
      </c>
      <c r="AU2559" s="12">
        <f t="shared" si="6850"/>
        <v>0</v>
      </c>
      <c r="AV2559" s="12">
        <f t="shared" si="6850"/>
        <v>0</v>
      </c>
      <c r="AW2559" s="12">
        <f t="shared" si="6850"/>
        <v>0</v>
      </c>
      <c r="AX2559" s="12">
        <f t="shared" si="6850"/>
        <v>0</v>
      </c>
      <c r="AY2559" s="12">
        <f t="shared" si="6850"/>
        <v>0</v>
      </c>
      <c r="AZ2559" s="12">
        <v>0</v>
      </c>
      <c r="BA2559" s="12">
        <v>0</v>
      </c>
      <c r="BB2559" s="12">
        <f t="shared" ref="BB2559:BQ2559" si="6851">SUM(BB2560:BB2567)</f>
        <v>8250</v>
      </c>
      <c r="BC2559" s="12">
        <f t="shared" si="6851"/>
        <v>1932</v>
      </c>
      <c r="BD2559" s="12">
        <f t="shared" si="6851"/>
        <v>0</v>
      </c>
      <c r="BE2559" s="12">
        <f t="shared" si="6851"/>
        <v>5746</v>
      </c>
      <c r="BF2559" s="12">
        <f t="shared" si="6851"/>
        <v>0</v>
      </c>
      <c r="BG2559" s="12">
        <f t="shared" si="6851"/>
        <v>0</v>
      </c>
      <c r="BH2559" s="12">
        <f t="shared" si="6851"/>
        <v>15928</v>
      </c>
      <c r="BI2559" s="12">
        <f t="shared" si="6851"/>
        <v>4000</v>
      </c>
      <c r="BJ2559" s="12">
        <f t="shared" si="6851"/>
        <v>0</v>
      </c>
      <c r="BK2559" s="12">
        <f t="shared" si="6851"/>
        <v>1932</v>
      </c>
      <c r="BL2559" s="12">
        <f t="shared" si="6851"/>
        <v>0</v>
      </c>
      <c r="BM2559" s="12">
        <f t="shared" si="6851"/>
        <v>5746</v>
      </c>
      <c r="BN2559" s="12">
        <f t="shared" si="6851"/>
        <v>0</v>
      </c>
      <c r="BO2559" s="12">
        <f t="shared" si="6851"/>
        <v>0</v>
      </c>
      <c r="BP2559" s="12">
        <f t="shared" si="6851"/>
        <v>0</v>
      </c>
      <c r="BQ2559" s="12">
        <f t="shared" si="6851"/>
        <v>0</v>
      </c>
      <c r="BR2559" s="12">
        <v>11678</v>
      </c>
      <c r="BS2559" s="12">
        <v>4250</v>
      </c>
      <c r="BT2559" s="12">
        <f t="shared" ref="BT2559:BZ2559" si="6852">SUM(BT2560:BT2567)</f>
        <v>181926</v>
      </c>
      <c r="BU2559" s="12">
        <f t="shared" si="6852"/>
        <v>164626</v>
      </c>
      <c r="BV2559" s="12">
        <f t="shared" si="6852"/>
        <v>85434</v>
      </c>
      <c r="BW2559" s="12">
        <f t="shared" si="6852"/>
        <v>37175</v>
      </c>
      <c r="BX2559" s="12">
        <f t="shared" si="6852"/>
        <v>16625</v>
      </c>
      <c r="BY2559" s="12">
        <f t="shared" si="6852"/>
        <v>10275</v>
      </c>
      <c r="BZ2559" s="12">
        <f t="shared" si="6852"/>
        <v>10275</v>
      </c>
      <c r="CA2559" s="12">
        <f t="shared" si="6813"/>
        <v>122609</v>
      </c>
      <c r="CB2559" s="124">
        <f t="shared" si="6824"/>
        <v>74.477300061958616</v>
      </c>
    </row>
    <row r="2560" spans="1:80" x14ac:dyDescent="0.25">
      <c r="A2560" s="4" t="s">
        <v>928</v>
      </c>
      <c r="B2560" s="4" t="s">
        <v>88</v>
      </c>
      <c r="C2560" s="4" t="s">
        <v>1257</v>
      </c>
      <c r="D2560" s="79" t="s">
        <v>1258</v>
      </c>
      <c r="E2560" s="89">
        <v>6131</v>
      </c>
      <c r="F2560" s="79"/>
      <c r="G2560" s="75" t="s">
        <v>1906</v>
      </c>
      <c r="H2560" s="13" t="s">
        <v>49</v>
      </c>
      <c r="I2560" s="14">
        <v>2000</v>
      </c>
      <c r="J2560" s="14">
        <f t="shared" si="6812"/>
        <v>3100</v>
      </c>
      <c r="K2560" s="14">
        <v>2000</v>
      </c>
      <c r="L2560" s="14">
        <f t="shared" si="6815"/>
        <v>1100</v>
      </c>
      <c r="M2560" s="14">
        <v>1100</v>
      </c>
      <c r="N2560" s="14">
        <v>0</v>
      </c>
      <c r="O2560" s="14">
        <v>0</v>
      </c>
      <c r="P2560" s="14">
        <v>0</v>
      </c>
      <c r="Q2560" s="14">
        <v>0</v>
      </c>
      <c r="R2560" s="14">
        <v>1100</v>
      </c>
      <c r="S2560" s="14"/>
      <c r="T2560" s="14"/>
      <c r="U2560" s="14"/>
      <c r="V2560" s="14"/>
      <c r="W2560" s="14"/>
      <c r="X2560" s="14">
        <f t="shared" si="6749"/>
        <v>1100</v>
      </c>
      <c r="Y2560" s="14"/>
      <c r="Z2560" s="14"/>
      <c r="AA2560" s="14"/>
      <c r="AB2560" s="14"/>
      <c r="AC2560" s="14"/>
      <c r="AD2560" s="14"/>
      <c r="AE2560" s="14"/>
      <c r="AF2560" s="14"/>
      <c r="AG2560" s="14"/>
      <c r="AH2560" s="14">
        <v>0</v>
      </c>
      <c r="AI2560" s="14">
        <v>1100</v>
      </c>
      <c r="AJ2560" s="14">
        <v>0</v>
      </c>
      <c r="AK2560" s="14"/>
      <c r="AL2560" s="14"/>
      <c r="AM2560" s="14"/>
      <c r="AN2560" s="14"/>
      <c r="AO2560" s="14"/>
      <c r="AP2560" s="14">
        <f t="shared" si="6750"/>
        <v>0</v>
      </c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>
        <v>0</v>
      </c>
      <c r="BA2560" s="14">
        <v>0</v>
      </c>
      <c r="BB2560" s="14">
        <v>0</v>
      </c>
      <c r="BC2560" s="14"/>
      <c r="BD2560" s="14"/>
      <c r="BE2560" s="14"/>
      <c r="BF2560" s="14"/>
      <c r="BG2560" s="14"/>
      <c r="BH2560" s="14">
        <f t="shared" si="6751"/>
        <v>0</v>
      </c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>
        <v>0</v>
      </c>
      <c r="BS2560" s="14">
        <v>0</v>
      </c>
      <c r="BT2560" s="14">
        <v>3100</v>
      </c>
      <c r="BU2560" s="14">
        <v>2000</v>
      </c>
      <c r="BV2560" s="14">
        <v>1000</v>
      </c>
      <c r="BW2560" s="14">
        <f t="shared" si="6731"/>
        <v>1000</v>
      </c>
      <c r="BX2560" s="14">
        <v>1000</v>
      </c>
      <c r="BY2560" s="14"/>
      <c r="BZ2560" s="14"/>
      <c r="CA2560" s="14">
        <f t="shared" si="6813"/>
        <v>2000</v>
      </c>
      <c r="CB2560" s="122">
        <f t="shared" si="6824"/>
        <v>100</v>
      </c>
    </row>
    <row r="2561" spans="1:80" x14ac:dyDescent="0.25">
      <c r="A2561" s="4" t="s">
        <v>928</v>
      </c>
      <c r="B2561" s="4" t="s">
        <v>88</v>
      </c>
      <c r="C2561" s="4" t="s">
        <v>1257</v>
      </c>
      <c r="D2561" s="79" t="s">
        <v>1258</v>
      </c>
      <c r="E2561" s="89">
        <v>6132</v>
      </c>
      <c r="F2561" s="79"/>
      <c r="G2561" s="75" t="s">
        <v>1906</v>
      </c>
      <c r="H2561" s="13" t="s">
        <v>196</v>
      </c>
      <c r="I2561" s="14">
        <v>44000</v>
      </c>
      <c r="J2561" s="14">
        <f t="shared" si="6812"/>
        <v>44000</v>
      </c>
      <c r="K2561" s="14">
        <v>44000</v>
      </c>
      <c r="L2561" s="14">
        <f t="shared" si="6815"/>
        <v>0</v>
      </c>
      <c r="M2561" s="14">
        <v>0</v>
      </c>
      <c r="N2561" s="14">
        <v>0</v>
      </c>
      <c r="O2561" s="14">
        <v>0</v>
      </c>
      <c r="P2561" s="14">
        <v>0</v>
      </c>
      <c r="Q2561" s="14">
        <v>0</v>
      </c>
      <c r="R2561" s="14">
        <v>0</v>
      </c>
      <c r="S2561" s="14"/>
      <c r="T2561" s="14"/>
      <c r="U2561" s="14"/>
      <c r="V2561" s="14"/>
      <c r="W2561" s="14"/>
      <c r="X2561" s="14">
        <f t="shared" si="6749"/>
        <v>0</v>
      </c>
      <c r="Y2561" s="14"/>
      <c r="Z2561" s="14"/>
      <c r="AA2561" s="14"/>
      <c r="AB2561" s="14"/>
      <c r="AC2561" s="14"/>
      <c r="AD2561" s="14"/>
      <c r="AE2561" s="14"/>
      <c r="AF2561" s="14"/>
      <c r="AG2561" s="14"/>
      <c r="AH2561" s="14">
        <v>0</v>
      </c>
      <c r="AI2561" s="14">
        <v>0</v>
      </c>
      <c r="AJ2561" s="14">
        <v>0</v>
      </c>
      <c r="AK2561" s="14"/>
      <c r="AL2561" s="14"/>
      <c r="AM2561" s="14"/>
      <c r="AN2561" s="14"/>
      <c r="AO2561" s="14"/>
      <c r="AP2561" s="14">
        <f t="shared" si="6750"/>
        <v>0</v>
      </c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>
        <v>0</v>
      </c>
      <c r="BA2561" s="14">
        <v>0</v>
      </c>
      <c r="BB2561" s="14">
        <v>0</v>
      </c>
      <c r="BC2561" s="14"/>
      <c r="BD2561" s="14"/>
      <c r="BE2561" s="14"/>
      <c r="BF2561" s="14"/>
      <c r="BG2561" s="14"/>
      <c r="BH2561" s="14">
        <f t="shared" si="6751"/>
        <v>0</v>
      </c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>
        <v>0</v>
      </c>
      <c r="BS2561" s="14">
        <v>0</v>
      </c>
      <c r="BT2561" s="14">
        <v>44000</v>
      </c>
      <c r="BU2561" s="14">
        <v>44000</v>
      </c>
      <c r="BV2561" s="14">
        <v>24800</v>
      </c>
      <c r="BW2561" s="14">
        <f t="shared" si="6731"/>
        <v>11000</v>
      </c>
      <c r="BX2561" s="14">
        <v>5000</v>
      </c>
      <c r="BY2561" s="14">
        <v>3000</v>
      </c>
      <c r="BZ2561" s="14">
        <v>3000</v>
      </c>
      <c r="CA2561" s="14">
        <f t="shared" si="6813"/>
        <v>35800</v>
      </c>
      <c r="CB2561" s="122">
        <f t="shared" si="6824"/>
        <v>81.36363636363636</v>
      </c>
    </row>
    <row r="2562" spans="1:80" x14ac:dyDescent="0.25">
      <c r="A2562" s="4" t="s">
        <v>928</v>
      </c>
      <c r="B2562" s="4" t="s">
        <v>88</v>
      </c>
      <c r="C2562" s="4" t="s">
        <v>1257</v>
      </c>
      <c r="D2562" s="79" t="s">
        <v>1258</v>
      </c>
      <c r="E2562" s="89">
        <v>6133</v>
      </c>
      <c r="F2562" s="79"/>
      <c r="G2562" s="75" t="s">
        <v>1906</v>
      </c>
      <c r="H2562" s="13" t="s">
        <v>198</v>
      </c>
      <c r="I2562" s="14">
        <v>15000</v>
      </c>
      <c r="J2562" s="14">
        <f t="shared" si="6812"/>
        <v>15000</v>
      </c>
      <c r="K2562" s="14">
        <v>15000</v>
      </c>
      <c r="L2562" s="14">
        <f t="shared" si="6815"/>
        <v>0</v>
      </c>
      <c r="M2562" s="14">
        <v>0</v>
      </c>
      <c r="N2562" s="14">
        <v>0</v>
      </c>
      <c r="O2562" s="14">
        <v>0</v>
      </c>
      <c r="P2562" s="14">
        <v>0</v>
      </c>
      <c r="Q2562" s="14">
        <v>0</v>
      </c>
      <c r="R2562" s="14">
        <v>0</v>
      </c>
      <c r="S2562" s="14"/>
      <c r="T2562" s="14"/>
      <c r="U2562" s="14"/>
      <c r="V2562" s="14"/>
      <c r="W2562" s="14"/>
      <c r="X2562" s="14">
        <f t="shared" si="6749"/>
        <v>0</v>
      </c>
      <c r="Y2562" s="14"/>
      <c r="Z2562" s="14"/>
      <c r="AA2562" s="14"/>
      <c r="AB2562" s="14"/>
      <c r="AC2562" s="14"/>
      <c r="AD2562" s="14"/>
      <c r="AE2562" s="14"/>
      <c r="AF2562" s="14"/>
      <c r="AG2562" s="14"/>
      <c r="AH2562" s="14">
        <v>0</v>
      </c>
      <c r="AI2562" s="14">
        <v>0</v>
      </c>
      <c r="AJ2562" s="14">
        <v>0</v>
      </c>
      <c r="AK2562" s="14"/>
      <c r="AL2562" s="14"/>
      <c r="AM2562" s="14"/>
      <c r="AN2562" s="14"/>
      <c r="AO2562" s="14"/>
      <c r="AP2562" s="14">
        <f t="shared" si="6750"/>
        <v>0</v>
      </c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>
        <v>0</v>
      </c>
      <c r="BA2562" s="14">
        <v>0</v>
      </c>
      <c r="BB2562" s="14">
        <v>0</v>
      </c>
      <c r="BC2562" s="14"/>
      <c r="BD2562" s="14"/>
      <c r="BE2562" s="14"/>
      <c r="BF2562" s="14"/>
      <c r="BG2562" s="14"/>
      <c r="BH2562" s="14">
        <f t="shared" si="6751"/>
        <v>0</v>
      </c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>
        <v>0</v>
      </c>
      <c r="BS2562" s="14">
        <v>0</v>
      </c>
      <c r="BT2562" s="14">
        <v>15000</v>
      </c>
      <c r="BU2562" s="14">
        <v>15000</v>
      </c>
      <c r="BV2562" s="14">
        <v>7500</v>
      </c>
      <c r="BW2562" s="14">
        <f t="shared" si="6731"/>
        <v>3250</v>
      </c>
      <c r="BX2562" s="14">
        <v>1250</v>
      </c>
      <c r="BY2562" s="14">
        <v>1000</v>
      </c>
      <c r="BZ2562" s="14">
        <v>1000</v>
      </c>
      <c r="CA2562" s="14">
        <f t="shared" si="6813"/>
        <v>10750</v>
      </c>
      <c r="CB2562" s="122">
        <f t="shared" si="6824"/>
        <v>71.666666666666671</v>
      </c>
    </row>
    <row r="2563" spans="1:80" x14ac:dyDescent="0.25">
      <c r="A2563" s="4" t="s">
        <v>928</v>
      </c>
      <c r="B2563" s="4" t="s">
        <v>88</v>
      </c>
      <c r="C2563" s="4" t="s">
        <v>1257</v>
      </c>
      <c r="D2563" s="79" t="s">
        <v>1258</v>
      </c>
      <c r="E2563" s="89">
        <v>6134</v>
      </c>
      <c r="F2563" s="79"/>
      <c r="G2563" s="75" t="s">
        <v>1906</v>
      </c>
      <c r="H2563" s="13" t="s">
        <v>200</v>
      </c>
      <c r="I2563" s="14">
        <v>24400</v>
      </c>
      <c r="J2563" s="14">
        <f t="shared" si="6812"/>
        <v>27640</v>
      </c>
      <c r="K2563" s="14">
        <v>16390</v>
      </c>
      <c r="L2563" s="14">
        <f t="shared" si="6815"/>
        <v>11250</v>
      </c>
      <c r="M2563" s="14">
        <v>3000</v>
      </c>
      <c r="N2563" s="14">
        <v>0</v>
      </c>
      <c r="O2563" s="14">
        <v>8250</v>
      </c>
      <c r="P2563" s="14">
        <v>0</v>
      </c>
      <c r="Q2563" s="14">
        <v>0</v>
      </c>
      <c r="R2563" s="14">
        <v>3000</v>
      </c>
      <c r="S2563" s="14"/>
      <c r="T2563" s="14"/>
      <c r="U2563" s="14"/>
      <c r="V2563" s="14"/>
      <c r="W2563" s="14"/>
      <c r="X2563" s="14">
        <f t="shared" si="6749"/>
        <v>3000</v>
      </c>
      <c r="Y2563" s="14">
        <v>175</v>
      </c>
      <c r="Z2563" s="14">
        <v>1575</v>
      </c>
      <c r="AA2563" s="14">
        <v>525</v>
      </c>
      <c r="AB2563" s="14"/>
      <c r="AC2563" s="14"/>
      <c r="AD2563" s="14">
        <v>30</v>
      </c>
      <c r="AE2563" s="14"/>
      <c r="AF2563" s="14">
        <v>695</v>
      </c>
      <c r="AG2563" s="14"/>
      <c r="AH2563" s="14">
        <v>3000</v>
      </c>
      <c r="AI2563" s="14">
        <v>0</v>
      </c>
      <c r="AJ2563" s="14">
        <v>0</v>
      </c>
      <c r="AK2563" s="14"/>
      <c r="AL2563" s="14"/>
      <c r="AM2563" s="14"/>
      <c r="AN2563" s="14"/>
      <c r="AO2563" s="14"/>
      <c r="AP2563" s="14">
        <f t="shared" si="6750"/>
        <v>0</v>
      </c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>
        <v>0</v>
      </c>
      <c r="BA2563" s="14">
        <v>0</v>
      </c>
      <c r="BB2563" s="14">
        <v>8250</v>
      </c>
      <c r="BC2563" s="14">
        <v>1932</v>
      </c>
      <c r="BD2563" s="14"/>
      <c r="BE2563" s="14"/>
      <c r="BF2563" s="14"/>
      <c r="BG2563" s="14"/>
      <c r="BH2563" s="14">
        <f t="shared" si="6751"/>
        <v>10182</v>
      </c>
      <c r="BI2563" s="14">
        <v>4000</v>
      </c>
      <c r="BJ2563" s="14"/>
      <c r="BK2563" s="14">
        <v>1932</v>
      </c>
      <c r="BL2563" s="14"/>
      <c r="BM2563" s="14"/>
      <c r="BN2563" s="14"/>
      <c r="BO2563" s="14"/>
      <c r="BP2563" s="14"/>
      <c r="BQ2563" s="14"/>
      <c r="BR2563" s="14">
        <v>5932</v>
      </c>
      <c r="BS2563" s="14">
        <v>4250</v>
      </c>
      <c r="BT2563" s="14">
        <v>44030</v>
      </c>
      <c r="BU2563" s="14">
        <v>32780</v>
      </c>
      <c r="BV2563" s="14">
        <v>16400</v>
      </c>
      <c r="BW2563" s="14">
        <f t="shared" si="6731"/>
        <v>7200</v>
      </c>
      <c r="BX2563" s="14">
        <v>2800</v>
      </c>
      <c r="BY2563" s="14">
        <v>2200</v>
      </c>
      <c r="BZ2563" s="14">
        <v>2200</v>
      </c>
      <c r="CA2563" s="14">
        <f t="shared" si="6813"/>
        <v>23600</v>
      </c>
      <c r="CB2563" s="122">
        <f t="shared" si="6824"/>
        <v>71.995118974984749</v>
      </c>
    </row>
    <row r="2564" spans="1:80" x14ac:dyDescent="0.25">
      <c r="A2564" s="4" t="s">
        <v>928</v>
      </c>
      <c r="B2564" s="4" t="s">
        <v>88</v>
      </c>
      <c r="C2564" s="4" t="s">
        <v>1257</v>
      </c>
      <c r="D2564" s="79" t="s">
        <v>1258</v>
      </c>
      <c r="E2564" s="89">
        <v>6135</v>
      </c>
      <c r="F2564" s="79"/>
      <c r="G2564" s="75" t="s">
        <v>1906</v>
      </c>
      <c r="H2564" s="13" t="s">
        <v>201</v>
      </c>
      <c r="I2564" s="14">
        <v>2000</v>
      </c>
      <c r="J2564" s="14">
        <f t="shared" si="6812"/>
        <v>2600</v>
      </c>
      <c r="K2564" s="14">
        <v>1500</v>
      </c>
      <c r="L2564" s="14">
        <f t="shared" si="6815"/>
        <v>1100</v>
      </c>
      <c r="M2564" s="14">
        <v>1100</v>
      </c>
      <c r="N2564" s="14">
        <v>0</v>
      </c>
      <c r="O2564" s="14">
        <v>0</v>
      </c>
      <c r="P2564" s="14">
        <v>0</v>
      </c>
      <c r="Q2564" s="14">
        <v>0</v>
      </c>
      <c r="R2564" s="14">
        <v>1100</v>
      </c>
      <c r="S2564" s="14"/>
      <c r="T2564" s="14"/>
      <c r="U2564" s="14"/>
      <c r="V2564" s="14"/>
      <c r="W2564" s="14"/>
      <c r="X2564" s="14">
        <f t="shared" si="6749"/>
        <v>1100</v>
      </c>
      <c r="Y2564" s="14"/>
      <c r="Z2564" s="14"/>
      <c r="AA2564" s="14"/>
      <c r="AB2564" s="14"/>
      <c r="AC2564" s="14"/>
      <c r="AD2564" s="14"/>
      <c r="AE2564" s="14"/>
      <c r="AF2564" s="14"/>
      <c r="AG2564" s="14">
        <v>1100</v>
      </c>
      <c r="AH2564" s="14">
        <v>1100</v>
      </c>
      <c r="AI2564" s="14">
        <v>0</v>
      </c>
      <c r="AJ2564" s="14">
        <v>0</v>
      </c>
      <c r="AK2564" s="14"/>
      <c r="AL2564" s="14"/>
      <c r="AM2564" s="14"/>
      <c r="AN2564" s="14"/>
      <c r="AO2564" s="14"/>
      <c r="AP2564" s="14">
        <f t="shared" si="6750"/>
        <v>0</v>
      </c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>
        <v>0</v>
      </c>
      <c r="BA2564" s="14">
        <v>0</v>
      </c>
      <c r="BB2564" s="14">
        <v>0</v>
      </c>
      <c r="BC2564" s="14"/>
      <c r="BD2564" s="14"/>
      <c r="BE2564" s="14">
        <v>1989</v>
      </c>
      <c r="BF2564" s="14"/>
      <c r="BG2564" s="14"/>
      <c r="BH2564" s="14">
        <f t="shared" si="6751"/>
        <v>1989</v>
      </c>
      <c r="BI2564" s="14"/>
      <c r="BJ2564" s="14"/>
      <c r="BK2564" s="14"/>
      <c r="BL2564" s="14"/>
      <c r="BM2564" s="14">
        <v>1989</v>
      </c>
      <c r="BN2564" s="14"/>
      <c r="BO2564" s="14"/>
      <c r="BP2564" s="14"/>
      <c r="BQ2564" s="14"/>
      <c r="BR2564" s="14">
        <v>1989</v>
      </c>
      <c r="BS2564" s="14">
        <v>0</v>
      </c>
      <c r="BT2564" s="14">
        <v>2600</v>
      </c>
      <c r="BU2564" s="14">
        <v>1500</v>
      </c>
      <c r="BV2564" s="14">
        <v>750</v>
      </c>
      <c r="BW2564" s="14">
        <f t="shared" si="6731"/>
        <v>750</v>
      </c>
      <c r="BX2564" s="14">
        <v>750</v>
      </c>
      <c r="BY2564" s="14"/>
      <c r="BZ2564" s="14"/>
      <c r="CA2564" s="14">
        <f t="shared" si="6813"/>
        <v>1500</v>
      </c>
      <c r="CB2564" s="122">
        <f t="shared" si="6824"/>
        <v>100</v>
      </c>
    </row>
    <row r="2565" spans="1:80" x14ac:dyDescent="0.25">
      <c r="A2565" s="4" t="s">
        <v>928</v>
      </c>
      <c r="B2565" s="4" t="s">
        <v>88</v>
      </c>
      <c r="C2565" s="4" t="s">
        <v>1257</v>
      </c>
      <c r="D2565" s="79" t="s">
        <v>1258</v>
      </c>
      <c r="E2565" s="89">
        <v>6137</v>
      </c>
      <c r="F2565" s="79"/>
      <c r="G2565" s="75" t="s">
        <v>1906</v>
      </c>
      <c r="H2565" s="13" t="s">
        <v>204</v>
      </c>
      <c r="I2565" s="14">
        <v>15000</v>
      </c>
      <c r="J2565" s="14">
        <f t="shared" si="6812"/>
        <v>17200</v>
      </c>
      <c r="K2565" s="14">
        <v>15000</v>
      </c>
      <c r="L2565" s="14">
        <f t="shared" si="6815"/>
        <v>2200</v>
      </c>
      <c r="M2565" s="14">
        <v>2200</v>
      </c>
      <c r="N2565" s="14">
        <v>0</v>
      </c>
      <c r="O2565" s="14">
        <v>0</v>
      </c>
      <c r="P2565" s="14">
        <v>0</v>
      </c>
      <c r="Q2565" s="14">
        <v>0</v>
      </c>
      <c r="R2565" s="14">
        <v>2200</v>
      </c>
      <c r="S2565" s="14"/>
      <c r="T2565" s="14"/>
      <c r="U2565" s="14"/>
      <c r="V2565" s="14"/>
      <c r="W2565" s="14"/>
      <c r="X2565" s="14">
        <f t="shared" si="6749"/>
        <v>2200</v>
      </c>
      <c r="Y2565" s="14"/>
      <c r="Z2565" s="14"/>
      <c r="AA2565" s="14"/>
      <c r="AB2565" s="14"/>
      <c r="AC2565" s="14"/>
      <c r="AD2565" s="14"/>
      <c r="AE2565" s="14"/>
      <c r="AF2565" s="14">
        <v>1230</v>
      </c>
      <c r="AG2565" s="14">
        <v>970</v>
      </c>
      <c r="AH2565" s="14">
        <v>2200</v>
      </c>
      <c r="AI2565" s="14">
        <v>0</v>
      </c>
      <c r="AJ2565" s="14">
        <v>0</v>
      </c>
      <c r="AK2565" s="14"/>
      <c r="AL2565" s="14"/>
      <c r="AM2565" s="14"/>
      <c r="AN2565" s="14"/>
      <c r="AO2565" s="14"/>
      <c r="AP2565" s="14">
        <f t="shared" si="6750"/>
        <v>0</v>
      </c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>
        <v>0</v>
      </c>
      <c r="BA2565" s="14">
        <v>0</v>
      </c>
      <c r="BB2565" s="14">
        <v>0</v>
      </c>
      <c r="BC2565" s="14"/>
      <c r="BD2565" s="14"/>
      <c r="BE2565" s="14"/>
      <c r="BF2565" s="14"/>
      <c r="BG2565" s="14"/>
      <c r="BH2565" s="14">
        <f t="shared" si="6751"/>
        <v>0</v>
      </c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>
        <v>0</v>
      </c>
      <c r="BS2565" s="14">
        <v>0</v>
      </c>
      <c r="BT2565" s="14">
        <v>17200</v>
      </c>
      <c r="BU2565" s="14">
        <v>15000</v>
      </c>
      <c r="BV2565" s="14">
        <v>7500</v>
      </c>
      <c r="BW2565" s="14">
        <f t="shared" si="6731"/>
        <v>3250</v>
      </c>
      <c r="BX2565" s="14">
        <v>1250</v>
      </c>
      <c r="BY2565" s="14">
        <v>1000</v>
      </c>
      <c r="BZ2565" s="14">
        <v>1000</v>
      </c>
      <c r="CA2565" s="14">
        <f t="shared" si="6813"/>
        <v>10750</v>
      </c>
      <c r="CB2565" s="122">
        <f t="shared" si="6824"/>
        <v>71.666666666666671</v>
      </c>
    </row>
    <row r="2566" spans="1:80" x14ac:dyDescent="0.25">
      <c r="A2566" s="4" t="s">
        <v>928</v>
      </c>
      <c r="B2566" s="4" t="s">
        <v>88</v>
      </c>
      <c r="C2566" s="4" t="s">
        <v>1257</v>
      </c>
      <c r="D2566" s="79" t="s">
        <v>1258</v>
      </c>
      <c r="E2566" s="89">
        <v>6138</v>
      </c>
      <c r="F2566" s="79"/>
      <c r="G2566" s="75" t="s">
        <v>1906</v>
      </c>
      <c r="H2566" s="13" t="s">
        <v>205</v>
      </c>
      <c r="I2566" s="14">
        <v>0</v>
      </c>
      <c r="J2566" s="14">
        <f t="shared" si="6812"/>
        <v>50</v>
      </c>
      <c r="K2566" s="14">
        <v>50</v>
      </c>
      <c r="L2566" s="14">
        <f t="shared" si="6815"/>
        <v>0</v>
      </c>
      <c r="M2566" s="14">
        <v>0</v>
      </c>
      <c r="N2566" s="14">
        <v>0</v>
      </c>
      <c r="O2566" s="14">
        <v>0</v>
      </c>
      <c r="P2566" s="14">
        <v>0</v>
      </c>
      <c r="Q2566" s="14">
        <v>0</v>
      </c>
      <c r="R2566" s="14">
        <v>0</v>
      </c>
      <c r="S2566" s="14"/>
      <c r="T2566" s="14"/>
      <c r="U2566" s="14"/>
      <c r="V2566" s="14"/>
      <c r="W2566" s="14"/>
      <c r="X2566" s="14">
        <f t="shared" si="6749"/>
        <v>0</v>
      </c>
      <c r="Y2566" s="14"/>
      <c r="Z2566" s="14"/>
      <c r="AA2566" s="14"/>
      <c r="AB2566" s="14"/>
      <c r="AC2566" s="14"/>
      <c r="AD2566" s="14"/>
      <c r="AE2566" s="14"/>
      <c r="AF2566" s="14"/>
      <c r="AG2566" s="14"/>
      <c r="AH2566" s="14">
        <v>0</v>
      </c>
      <c r="AI2566" s="14">
        <v>0</v>
      </c>
      <c r="AJ2566" s="14">
        <v>0</v>
      </c>
      <c r="AK2566" s="14"/>
      <c r="AL2566" s="14"/>
      <c r="AM2566" s="14"/>
      <c r="AN2566" s="14"/>
      <c r="AO2566" s="14"/>
      <c r="AP2566" s="14">
        <f t="shared" si="6750"/>
        <v>0</v>
      </c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>
        <v>0</v>
      </c>
      <c r="BA2566" s="14">
        <v>0</v>
      </c>
      <c r="BB2566" s="14">
        <v>0</v>
      </c>
      <c r="BC2566" s="14"/>
      <c r="BD2566" s="14"/>
      <c r="BE2566" s="14"/>
      <c r="BF2566" s="14"/>
      <c r="BG2566" s="14"/>
      <c r="BH2566" s="14">
        <f t="shared" si="6751"/>
        <v>0</v>
      </c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>
        <v>0</v>
      </c>
      <c r="BS2566" s="14">
        <v>0</v>
      </c>
      <c r="BT2566" s="14">
        <v>50</v>
      </c>
      <c r="BU2566" s="14">
        <v>50</v>
      </c>
      <c r="BV2566" s="14">
        <v>0</v>
      </c>
      <c r="BW2566" s="14">
        <f t="shared" si="6731"/>
        <v>0</v>
      </c>
      <c r="BX2566" s="14"/>
      <c r="BY2566" s="14"/>
      <c r="BZ2566" s="14"/>
      <c r="CA2566" s="14">
        <f t="shared" si="6813"/>
        <v>0</v>
      </c>
      <c r="CB2566" s="122">
        <f t="shared" si="6824"/>
        <v>0</v>
      </c>
    </row>
    <row r="2567" spans="1:80" x14ac:dyDescent="0.25">
      <c r="A2567" s="1" t="s">
        <v>928</v>
      </c>
      <c r="B2567" s="1" t="s">
        <v>88</v>
      </c>
      <c r="C2567" s="1" t="s">
        <v>1257</v>
      </c>
      <c r="D2567" s="82" t="s">
        <v>1258</v>
      </c>
      <c r="E2567" s="82" t="s">
        <v>50</v>
      </c>
      <c r="F2567" s="79" t="s">
        <v>1</v>
      </c>
      <c r="G2567" s="13" t="s">
        <v>1</v>
      </c>
      <c r="H2567" s="2" t="s">
        <v>51</v>
      </c>
      <c r="I2567" s="12">
        <f>SUM(I2568:I2570)</f>
        <v>50300</v>
      </c>
      <c r="J2567" s="12">
        <f t="shared" si="6812"/>
        <v>55602</v>
      </c>
      <c r="K2567" s="12">
        <f t="shared" ref="K2567" si="6853">SUM(K2568:K2570)</f>
        <v>53952</v>
      </c>
      <c r="L2567" s="12">
        <f t="shared" si="6815"/>
        <v>1650</v>
      </c>
      <c r="M2567" s="12">
        <f t="shared" ref="M2567:Q2567" si="6854">SUM(M2568:M2570)</f>
        <v>1650</v>
      </c>
      <c r="N2567" s="12">
        <f t="shared" si="6854"/>
        <v>0</v>
      </c>
      <c r="O2567" s="12">
        <f t="shared" si="6854"/>
        <v>0</v>
      </c>
      <c r="P2567" s="12">
        <f t="shared" si="6854"/>
        <v>0</v>
      </c>
      <c r="Q2567" s="12">
        <f t="shared" si="6854"/>
        <v>0</v>
      </c>
      <c r="R2567" s="12">
        <f t="shared" ref="R2567:AG2567" si="6855">SUM(R2568:R2570)</f>
        <v>1650</v>
      </c>
      <c r="S2567" s="12">
        <f t="shared" si="6855"/>
        <v>0</v>
      </c>
      <c r="T2567" s="12">
        <f t="shared" si="6855"/>
        <v>0</v>
      </c>
      <c r="U2567" s="12">
        <f t="shared" si="6855"/>
        <v>0</v>
      </c>
      <c r="V2567" s="12">
        <f t="shared" si="6855"/>
        <v>0</v>
      </c>
      <c r="W2567" s="12">
        <f t="shared" si="6855"/>
        <v>0</v>
      </c>
      <c r="X2567" s="12">
        <f t="shared" si="6855"/>
        <v>1650</v>
      </c>
      <c r="Y2567" s="12">
        <f t="shared" si="6855"/>
        <v>0</v>
      </c>
      <c r="Z2567" s="12">
        <f t="shared" si="6855"/>
        <v>0</v>
      </c>
      <c r="AA2567" s="12">
        <f t="shared" si="6855"/>
        <v>0</v>
      </c>
      <c r="AB2567" s="12">
        <f t="shared" si="6855"/>
        <v>550</v>
      </c>
      <c r="AC2567" s="12">
        <f t="shared" si="6855"/>
        <v>780</v>
      </c>
      <c r="AD2567" s="12">
        <f t="shared" si="6855"/>
        <v>320</v>
      </c>
      <c r="AE2567" s="12">
        <f t="shared" si="6855"/>
        <v>0</v>
      </c>
      <c r="AF2567" s="12">
        <f t="shared" si="6855"/>
        <v>0</v>
      </c>
      <c r="AG2567" s="12">
        <f t="shared" si="6855"/>
        <v>0</v>
      </c>
      <c r="AH2567" s="12">
        <v>1650</v>
      </c>
      <c r="AI2567" s="12">
        <v>0</v>
      </c>
      <c r="AJ2567" s="12">
        <f t="shared" ref="AJ2567:AY2567" si="6856">SUM(AJ2568:AJ2570)</f>
        <v>0</v>
      </c>
      <c r="AK2567" s="12">
        <f t="shared" si="6856"/>
        <v>0</v>
      </c>
      <c r="AL2567" s="12">
        <f t="shared" si="6856"/>
        <v>0</v>
      </c>
      <c r="AM2567" s="12">
        <f t="shared" si="6856"/>
        <v>0</v>
      </c>
      <c r="AN2567" s="12">
        <f t="shared" si="6856"/>
        <v>0</v>
      </c>
      <c r="AO2567" s="12">
        <f t="shared" si="6856"/>
        <v>0</v>
      </c>
      <c r="AP2567" s="12">
        <f t="shared" si="6856"/>
        <v>0</v>
      </c>
      <c r="AQ2567" s="12">
        <f t="shared" si="6856"/>
        <v>0</v>
      </c>
      <c r="AR2567" s="12">
        <f t="shared" si="6856"/>
        <v>0</v>
      </c>
      <c r="AS2567" s="12">
        <f t="shared" si="6856"/>
        <v>0</v>
      </c>
      <c r="AT2567" s="12">
        <f t="shared" si="6856"/>
        <v>0</v>
      </c>
      <c r="AU2567" s="12">
        <f t="shared" si="6856"/>
        <v>0</v>
      </c>
      <c r="AV2567" s="12">
        <f t="shared" si="6856"/>
        <v>0</v>
      </c>
      <c r="AW2567" s="12">
        <f t="shared" si="6856"/>
        <v>0</v>
      </c>
      <c r="AX2567" s="12">
        <f t="shared" si="6856"/>
        <v>0</v>
      </c>
      <c r="AY2567" s="12">
        <f t="shared" si="6856"/>
        <v>0</v>
      </c>
      <c r="AZ2567" s="12">
        <v>0</v>
      </c>
      <c r="BA2567" s="12">
        <v>0</v>
      </c>
      <c r="BB2567" s="12">
        <f t="shared" ref="BB2567:BQ2567" si="6857">SUM(BB2568:BB2570)</f>
        <v>0</v>
      </c>
      <c r="BC2567" s="12">
        <f t="shared" si="6857"/>
        <v>0</v>
      </c>
      <c r="BD2567" s="12">
        <f t="shared" si="6857"/>
        <v>0</v>
      </c>
      <c r="BE2567" s="12">
        <f t="shared" si="6857"/>
        <v>3757</v>
      </c>
      <c r="BF2567" s="12">
        <f t="shared" si="6857"/>
        <v>0</v>
      </c>
      <c r="BG2567" s="12">
        <f t="shared" si="6857"/>
        <v>0</v>
      </c>
      <c r="BH2567" s="12">
        <f t="shared" si="6857"/>
        <v>3757</v>
      </c>
      <c r="BI2567" s="12">
        <f t="shared" si="6857"/>
        <v>0</v>
      </c>
      <c r="BJ2567" s="12">
        <f t="shared" si="6857"/>
        <v>0</v>
      </c>
      <c r="BK2567" s="12">
        <f t="shared" si="6857"/>
        <v>0</v>
      </c>
      <c r="BL2567" s="12">
        <f t="shared" si="6857"/>
        <v>0</v>
      </c>
      <c r="BM2567" s="12">
        <f t="shared" si="6857"/>
        <v>3757</v>
      </c>
      <c r="BN2567" s="12">
        <f t="shared" si="6857"/>
        <v>0</v>
      </c>
      <c r="BO2567" s="12">
        <f t="shared" si="6857"/>
        <v>0</v>
      </c>
      <c r="BP2567" s="12">
        <f t="shared" si="6857"/>
        <v>0</v>
      </c>
      <c r="BQ2567" s="12">
        <f t="shared" si="6857"/>
        <v>0</v>
      </c>
      <c r="BR2567" s="12">
        <v>3757</v>
      </c>
      <c r="BS2567" s="12">
        <v>0</v>
      </c>
      <c r="BT2567" s="12">
        <f t="shared" ref="BT2567:BZ2567" si="6858">SUM(BT2568:BT2570)</f>
        <v>55946</v>
      </c>
      <c r="BU2567" s="12">
        <f t="shared" si="6858"/>
        <v>54296</v>
      </c>
      <c r="BV2567" s="12">
        <f t="shared" si="6858"/>
        <v>27484</v>
      </c>
      <c r="BW2567" s="12">
        <f t="shared" si="6858"/>
        <v>10725</v>
      </c>
      <c r="BX2567" s="12">
        <f t="shared" si="6858"/>
        <v>4575</v>
      </c>
      <c r="BY2567" s="12">
        <f t="shared" si="6858"/>
        <v>3075</v>
      </c>
      <c r="BZ2567" s="12">
        <f t="shared" si="6858"/>
        <v>3075</v>
      </c>
      <c r="CA2567" s="12">
        <f t="shared" si="6813"/>
        <v>38209</v>
      </c>
      <c r="CB2567" s="124">
        <f t="shared" si="6824"/>
        <v>70.37166642109915</v>
      </c>
    </row>
    <row r="2568" spans="1:80" x14ac:dyDescent="0.25">
      <c r="A2568" s="4" t="s">
        <v>928</v>
      </c>
      <c r="B2568" s="4" t="s">
        <v>88</v>
      </c>
      <c r="C2568" s="4" t="s">
        <v>1257</v>
      </c>
      <c r="D2568" s="79" t="s">
        <v>1258</v>
      </c>
      <c r="E2568" s="89">
        <v>6139</v>
      </c>
      <c r="F2568" s="79"/>
      <c r="G2568" s="75" t="s">
        <v>1906</v>
      </c>
      <c r="H2568" s="13" t="s">
        <v>51</v>
      </c>
      <c r="I2568" s="14">
        <v>34200</v>
      </c>
      <c r="J2568" s="14">
        <f t="shared" si="6812"/>
        <v>37620</v>
      </c>
      <c r="K2568" s="14">
        <v>35970</v>
      </c>
      <c r="L2568" s="14">
        <f t="shared" si="6815"/>
        <v>1650</v>
      </c>
      <c r="M2568" s="14">
        <v>1650</v>
      </c>
      <c r="N2568" s="14">
        <v>0</v>
      </c>
      <c r="O2568" s="14">
        <v>0</v>
      </c>
      <c r="P2568" s="14">
        <v>0</v>
      </c>
      <c r="Q2568" s="14">
        <v>0</v>
      </c>
      <c r="R2568" s="14">
        <v>1650</v>
      </c>
      <c r="S2568" s="14"/>
      <c r="T2568" s="14"/>
      <c r="U2568" s="14"/>
      <c r="V2568" s="14"/>
      <c r="W2568" s="14"/>
      <c r="X2568" s="14">
        <f t="shared" si="6749"/>
        <v>1650</v>
      </c>
      <c r="Y2568" s="14"/>
      <c r="Z2568" s="14"/>
      <c r="AA2568" s="14"/>
      <c r="AB2568" s="14">
        <v>550</v>
      </c>
      <c r="AC2568" s="14">
        <v>780</v>
      </c>
      <c r="AD2568" s="14">
        <v>320</v>
      </c>
      <c r="AE2568" s="14"/>
      <c r="AF2568" s="14"/>
      <c r="AG2568" s="14"/>
      <c r="AH2568" s="14">
        <v>1650</v>
      </c>
      <c r="AI2568" s="14">
        <v>0</v>
      </c>
      <c r="AJ2568" s="14">
        <v>0</v>
      </c>
      <c r="AK2568" s="14"/>
      <c r="AL2568" s="14"/>
      <c r="AM2568" s="14"/>
      <c r="AN2568" s="14"/>
      <c r="AO2568" s="14"/>
      <c r="AP2568" s="14">
        <f t="shared" si="6750"/>
        <v>0</v>
      </c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>
        <v>0</v>
      </c>
      <c r="BA2568" s="14">
        <v>0</v>
      </c>
      <c r="BB2568" s="14">
        <v>0</v>
      </c>
      <c r="BC2568" s="14"/>
      <c r="BD2568" s="14"/>
      <c r="BE2568" s="14">
        <v>3757</v>
      </c>
      <c r="BF2568" s="14"/>
      <c r="BG2568" s="14"/>
      <c r="BH2568" s="14">
        <f t="shared" si="6751"/>
        <v>3757</v>
      </c>
      <c r="BI2568" s="14"/>
      <c r="BJ2568" s="14"/>
      <c r="BK2568" s="14"/>
      <c r="BL2568" s="14"/>
      <c r="BM2568" s="14">
        <v>3757</v>
      </c>
      <c r="BN2568" s="14"/>
      <c r="BO2568" s="14"/>
      <c r="BP2568" s="14"/>
      <c r="BQ2568" s="14"/>
      <c r="BR2568" s="14">
        <v>3757</v>
      </c>
      <c r="BS2568" s="14">
        <v>0</v>
      </c>
      <c r="BT2568" s="14">
        <v>37620</v>
      </c>
      <c r="BU2568" s="14">
        <v>35970</v>
      </c>
      <c r="BV2568" s="14">
        <v>18000</v>
      </c>
      <c r="BW2568" s="14">
        <f t="shared" si="6731"/>
        <v>6000</v>
      </c>
      <c r="BX2568" s="14">
        <v>3000</v>
      </c>
      <c r="BY2568" s="14">
        <v>1500</v>
      </c>
      <c r="BZ2568" s="14">
        <v>1500</v>
      </c>
      <c r="CA2568" s="14">
        <f t="shared" si="6813"/>
        <v>24000</v>
      </c>
      <c r="CB2568" s="122">
        <f t="shared" si="6824"/>
        <v>66.722268557130931</v>
      </c>
    </row>
    <row r="2569" spans="1:80" ht="22.5" x14ac:dyDescent="0.25">
      <c r="A2569" s="4" t="s">
        <v>928</v>
      </c>
      <c r="B2569" s="4" t="s">
        <v>88</v>
      </c>
      <c r="C2569" s="4" t="s">
        <v>1257</v>
      </c>
      <c r="D2569" s="79" t="s">
        <v>1258</v>
      </c>
      <c r="E2569" s="89">
        <v>6139</v>
      </c>
      <c r="F2569" s="79" t="s">
        <v>1265</v>
      </c>
      <c r="G2569" s="75" t="s">
        <v>1906</v>
      </c>
      <c r="H2569" s="13" t="s">
        <v>59</v>
      </c>
      <c r="I2569" s="14">
        <v>6000</v>
      </c>
      <c r="J2569" s="14">
        <f t="shared" si="6812"/>
        <v>6872</v>
      </c>
      <c r="K2569" s="14">
        <v>6872</v>
      </c>
      <c r="L2569" s="14">
        <f t="shared" si="6815"/>
        <v>0</v>
      </c>
      <c r="M2569" s="14">
        <v>0</v>
      </c>
      <c r="N2569" s="14">
        <v>0</v>
      </c>
      <c r="O2569" s="14">
        <v>0</v>
      </c>
      <c r="P2569" s="14">
        <v>0</v>
      </c>
      <c r="Q2569" s="14">
        <v>0</v>
      </c>
      <c r="R2569" s="14">
        <v>0</v>
      </c>
      <c r="S2569" s="14"/>
      <c r="T2569" s="14"/>
      <c r="U2569" s="14"/>
      <c r="V2569" s="14"/>
      <c r="W2569" s="14"/>
      <c r="X2569" s="14">
        <f t="shared" si="6749"/>
        <v>0</v>
      </c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>
        <v>0</v>
      </c>
      <c r="AI2569" s="14">
        <v>0</v>
      </c>
      <c r="AJ2569" s="14">
        <v>0</v>
      </c>
      <c r="AK2569" s="14"/>
      <c r="AL2569" s="14"/>
      <c r="AM2569" s="14"/>
      <c r="AN2569" s="14"/>
      <c r="AO2569" s="14"/>
      <c r="AP2569" s="14">
        <f t="shared" si="6750"/>
        <v>0</v>
      </c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>
        <v>0</v>
      </c>
      <c r="BA2569" s="14">
        <v>0</v>
      </c>
      <c r="BB2569" s="14">
        <v>0</v>
      </c>
      <c r="BC2569" s="14"/>
      <c r="BD2569" s="14"/>
      <c r="BE2569" s="14"/>
      <c r="BF2569" s="14"/>
      <c r="BG2569" s="14"/>
      <c r="BH2569" s="14">
        <f t="shared" si="6751"/>
        <v>0</v>
      </c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>
        <v>0</v>
      </c>
      <c r="BS2569" s="14">
        <v>0</v>
      </c>
      <c r="BT2569" s="14">
        <v>7216</v>
      </c>
      <c r="BU2569" s="14">
        <v>7216</v>
      </c>
      <c r="BV2569" s="14">
        <v>3934</v>
      </c>
      <c r="BW2569" s="14">
        <f t="shared" si="6731"/>
        <v>1950</v>
      </c>
      <c r="BX2569" s="14">
        <v>650</v>
      </c>
      <c r="BY2569" s="14">
        <v>650</v>
      </c>
      <c r="BZ2569" s="14">
        <v>650</v>
      </c>
      <c r="CA2569" s="14">
        <f t="shared" si="6813"/>
        <v>5884</v>
      </c>
      <c r="CB2569" s="122">
        <f t="shared" si="6824"/>
        <v>81.541019955654107</v>
      </c>
    </row>
    <row r="2570" spans="1:80" ht="22.5" x14ac:dyDescent="0.25">
      <c r="A2570" s="4" t="s">
        <v>928</v>
      </c>
      <c r="B2570" s="4" t="s">
        <v>88</v>
      </c>
      <c r="C2570" s="4" t="s">
        <v>1257</v>
      </c>
      <c r="D2570" s="79" t="s">
        <v>1258</v>
      </c>
      <c r="E2570" s="89">
        <v>6139</v>
      </c>
      <c r="F2570" s="79" t="s">
        <v>1266</v>
      </c>
      <c r="G2570" s="75" t="s">
        <v>1906</v>
      </c>
      <c r="H2570" s="13" t="s">
        <v>65</v>
      </c>
      <c r="I2570" s="14">
        <v>10100</v>
      </c>
      <c r="J2570" s="14">
        <f t="shared" si="6812"/>
        <v>11110</v>
      </c>
      <c r="K2570" s="14">
        <v>11110</v>
      </c>
      <c r="L2570" s="14">
        <f t="shared" si="6815"/>
        <v>0</v>
      </c>
      <c r="M2570" s="14">
        <v>0</v>
      </c>
      <c r="N2570" s="14">
        <v>0</v>
      </c>
      <c r="O2570" s="14">
        <v>0</v>
      </c>
      <c r="P2570" s="14">
        <v>0</v>
      </c>
      <c r="Q2570" s="14">
        <v>0</v>
      </c>
      <c r="R2570" s="14">
        <v>0</v>
      </c>
      <c r="S2570" s="14"/>
      <c r="T2570" s="14"/>
      <c r="U2570" s="14"/>
      <c r="V2570" s="14"/>
      <c r="W2570" s="14"/>
      <c r="X2570" s="14">
        <f t="shared" si="6749"/>
        <v>0</v>
      </c>
      <c r="Y2570" s="14"/>
      <c r="Z2570" s="14"/>
      <c r="AA2570" s="14"/>
      <c r="AB2570" s="14"/>
      <c r="AC2570" s="14"/>
      <c r="AD2570" s="14"/>
      <c r="AE2570" s="14"/>
      <c r="AF2570" s="14"/>
      <c r="AG2570" s="14"/>
      <c r="AH2570" s="14">
        <v>0</v>
      </c>
      <c r="AI2570" s="14">
        <v>0</v>
      </c>
      <c r="AJ2570" s="14">
        <v>0</v>
      </c>
      <c r="AK2570" s="14"/>
      <c r="AL2570" s="14"/>
      <c r="AM2570" s="14"/>
      <c r="AN2570" s="14"/>
      <c r="AO2570" s="14"/>
      <c r="AP2570" s="14">
        <f t="shared" si="6750"/>
        <v>0</v>
      </c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>
        <v>0</v>
      </c>
      <c r="BA2570" s="14">
        <v>0</v>
      </c>
      <c r="BB2570" s="14">
        <v>0</v>
      </c>
      <c r="BC2570" s="14"/>
      <c r="BD2570" s="14"/>
      <c r="BE2570" s="14"/>
      <c r="BF2570" s="14"/>
      <c r="BG2570" s="14"/>
      <c r="BH2570" s="14">
        <f t="shared" si="6751"/>
        <v>0</v>
      </c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>
        <v>0</v>
      </c>
      <c r="BS2570" s="14">
        <v>0</v>
      </c>
      <c r="BT2570" s="14">
        <v>11110</v>
      </c>
      <c r="BU2570" s="14">
        <v>11110</v>
      </c>
      <c r="BV2570" s="14">
        <v>5550</v>
      </c>
      <c r="BW2570" s="14">
        <f t="shared" si="6731"/>
        <v>2775</v>
      </c>
      <c r="BX2570" s="14">
        <v>925</v>
      </c>
      <c r="BY2570" s="14">
        <v>925</v>
      </c>
      <c r="BZ2570" s="14">
        <v>925</v>
      </c>
      <c r="CA2570" s="14">
        <f t="shared" si="6813"/>
        <v>8325</v>
      </c>
      <c r="CB2570" s="122">
        <f t="shared" si="6824"/>
        <v>74.932493249324921</v>
      </c>
    </row>
    <row r="2571" spans="1:80" ht="22.5" x14ac:dyDescent="0.25">
      <c r="A2571" s="1" t="s">
        <v>1</v>
      </c>
      <c r="B2571" s="1" t="s">
        <v>1</v>
      </c>
      <c r="C2571" s="1" t="s">
        <v>1</v>
      </c>
      <c r="D2571" s="78" t="s">
        <v>1</v>
      </c>
      <c r="E2571" s="78" t="s">
        <v>1</v>
      </c>
      <c r="F2571" s="78" t="s">
        <v>1</v>
      </c>
      <c r="G2571" s="2" t="s">
        <v>1</v>
      </c>
      <c r="H2571" s="10" t="s">
        <v>66</v>
      </c>
      <c r="I2571" s="11">
        <f>SUM(I2572)</f>
        <v>100</v>
      </c>
      <c r="J2571" s="11">
        <f t="shared" si="6812"/>
        <v>110</v>
      </c>
      <c r="K2571" s="11">
        <f t="shared" ref="K2571:Q2572" si="6859">SUM(K2572)</f>
        <v>110</v>
      </c>
      <c r="L2571" s="11">
        <f t="shared" si="6815"/>
        <v>0</v>
      </c>
      <c r="M2571" s="11">
        <f t="shared" si="6859"/>
        <v>0</v>
      </c>
      <c r="N2571" s="11">
        <f t="shared" si="6859"/>
        <v>0</v>
      </c>
      <c r="O2571" s="11">
        <f t="shared" si="6859"/>
        <v>0</v>
      </c>
      <c r="P2571" s="11">
        <f t="shared" si="6859"/>
        <v>0</v>
      </c>
      <c r="Q2571" s="11">
        <f t="shared" si="6859"/>
        <v>0</v>
      </c>
      <c r="R2571" s="11">
        <f t="shared" ref="R2571:AG2572" si="6860">SUM(R2572)</f>
        <v>0</v>
      </c>
      <c r="S2571" s="11">
        <f t="shared" si="6860"/>
        <v>0</v>
      </c>
      <c r="T2571" s="11">
        <f t="shared" si="6860"/>
        <v>0</v>
      </c>
      <c r="U2571" s="11">
        <f t="shared" si="6860"/>
        <v>0</v>
      </c>
      <c r="V2571" s="11">
        <f t="shared" si="6860"/>
        <v>0</v>
      </c>
      <c r="W2571" s="11">
        <f t="shared" si="6860"/>
        <v>0</v>
      </c>
      <c r="X2571" s="11">
        <f t="shared" si="6860"/>
        <v>0</v>
      </c>
      <c r="Y2571" s="11">
        <f t="shared" si="6860"/>
        <v>0</v>
      </c>
      <c r="Z2571" s="11">
        <f t="shared" si="6860"/>
        <v>0</v>
      </c>
      <c r="AA2571" s="11">
        <f t="shared" si="6860"/>
        <v>0</v>
      </c>
      <c r="AB2571" s="11">
        <f t="shared" si="6860"/>
        <v>0</v>
      </c>
      <c r="AC2571" s="11">
        <f t="shared" si="6860"/>
        <v>0</v>
      </c>
      <c r="AD2571" s="11">
        <f t="shared" si="6860"/>
        <v>0</v>
      </c>
      <c r="AE2571" s="11">
        <f t="shared" si="6860"/>
        <v>0</v>
      </c>
      <c r="AF2571" s="11">
        <f t="shared" si="6860"/>
        <v>0</v>
      </c>
      <c r="AG2571" s="11">
        <f t="shared" si="6860"/>
        <v>0</v>
      </c>
      <c r="AH2571" s="11">
        <v>0</v>
      </c>
      <c r="AI2571" s="11">
        <v>0</v>
      </c>
      <c r="AJ2571" s="11">
        <f t="shared" ref="AJ2571:AY2572" si="6861">SUM(AJ2572)</f>
        <v>0</v>
      </c>
      <c r="AK2571" s="11">
        <f t="shared" si="6861"/>
        <v>0</v>
      </c>
      <c r="AL2571" s="11">
        <f t="shared" si="6861"/>
        <v>0</v>
      </c>
      <c r="AM2571" s="11">
        <f t="shared" si="6861"/>
        <v>0</v>
      </c>
      <c r="AN2571" s="11">
        <f t="shared" si="6861"/>
        <v>0</v>
      </c>
      <c r="AO2571" s="11">
        <f t="shared" si="6861"/>
        <v>0</v>
      </c>
      <c r="AP2571" s="11">
        <f t="shared" si="6861"/>
        <v>0</v>
      </c>
      <c r="AQ2571" s="11">
        <f t="shared" si="6861"/>
        <v>0</v>
      </c>
      <c r="AR2571" s="11">
        <f t="shared" si="6861"/>
        <v>0</v>
      </c>
      <c r="AS2571" s="11">
        <f t="shared" si="6861"/>
        <v>0</v>
      </c>
      <c r="AT2571" s="11">
        <f t="shared" si="6861"/>
        <v>0</v>
      </c>
      <c r="AU2571" s="11">
        <f t="shared" si="6861"/>
        <v>0</v>
      </c>
      <c r="AV2571" s="11">
        <f t="shared" si="6861"/>
        <v>0</v>
      </c>
      <c r="AW2571" s="11">
        <f t="shared" si="6861"/>
        <v>0</v>
      </c>
      <c r="AX2571" s="11">
        <f t="shared" si="6861"/>
        <v>0</v>
      </c>
      <c r="AY2571" s="11">
        <f t="shared" si="6861"/>
        <v>0</v>
      </c>
      <c r="AZ2571" s="11">
        <v>0</v>
      </c>
      <c r="BA2571" s="11">
        <v>0</v>
      </c>
      <c r="BB2571" s="11">
        <f t="shared" ref="BB2571:BQ2572" si="6862">SUM(BB2572)</f>
        <v>0</v>
      </c>
      <c r="BC2571" s="11">
        <f t="shared" si="6862"/>
        <v>0</v>
      </c>
      <c r="BD2571" s="11">
        <f t="shared" si="6862"/>
        <v>0</v>
      </c>
      <c r="BE2571" s="11">
        <f t="shared" si="6862"/>
        <v>0</v>
      </c>
      <c r="BF2571" s="11">
        <f t="shared" si="6862"/>
        <v>0</v>
      </c>
      <c r="BG2571" s="11">
        <f t="shared" si="6862"/>
        <v>0</v>
      </c>
      <c r="BH2571" s="11">
        <f t="shared" si="6862"/>
        <v>0</v>
      </c>
      <c r="BI2571" s="11">
        <f t="shared" si="6862"/>
        <v>0</v>
      </c>
      <c r="BJ2571" s="11">
        <f t="shared" si="6862"/>
        <v>0</v>
      </c>
      <c r="BK2571" s="11">
        <f t="shared" si="6862"/>
        <v>0</v>
      </c>
      <c r="BL2571" s="11">
        <f t="shared" si="6862"/>
        <v>0</v>
      </c>
      <c r="BM2571" s="11">
        <f t="shared" si="6862"/>
        <v>0</v>
      </c>
      <c r="BN2571" s="11">
        <f t="shared" si="6862"/>
        <v>0</v>
      </c>
      <c r="BO2571" s="11">
        <f t="shared" si="6862"/>
        <v>0</v>
      </c>
      <c r="BP2571" s="11">
        <f t="shared" si="6862"/>
        <v>0</v>
      </c>
      <c r="BQ2571" s="11">
        <f t="shared" si="6862"/>
        <v>0</v>
      </c>
      <c r="BR2571" s="11">
        <v>0</v>
      </c>
      <c r="BS2571" s="11">
        <v>0</v>
      </c>
      <c r="BT2571" s="11">
        <f t="shared" ref="BT2571:BZ2572" si="6863">SUM(BT2572)</f>
        <v>110</v>
      </c>
      <c r="BU2571" s="11">
        <f t="shared" si="6863"/>
        <v>110</v>
      </c>
      <c r="BV2571" s="11">
        <f t="shared" si="6863"/>
        <v>0</v>
      </c>
      <c r="BW2571" s="11">
        <f t="shared" si="6863"/>
        <v>0</v>
      </c>
      <c r="BX2571" s="11">
        <f t="shared" si="6863"/>
        <v>0</v>
      </c>
      <c r="BY2571" s="11">
        <f t="shared" si="6863"/>
        <v>0</v>
      </c>
      <c r="BZ2571" s="11">
        <f t="shared" si="6863"/>
        <v>0</v>
      </c>
      <c r="CA2571" s="11">
        <f t="shared" si="6813"/>
        <v>0</v>
      </c>
      <c r="CB2571" s="123">
        <f t="shared" si="6824"/>
        <v>0</v>
      </c>
    </row>
    <row r="2572" spans="1:80" x14ac:dyDescent="0.25">
      <c r="A2572" s="4" t="s">
        <v>928</v>
      </c>
      <c r="B2572" s="4" t="s">
        <v>88</v>
      </c>
      <c r="C2572" s="4" t="s">
        <v>1257</v>
      </c>
      <c r="D2572" s="79" t="s">
        <v>1258</v>
      </c>
      <c r="E2572" s="78" t="s">
        <v>67</v>
      </c>
      <c r="F2572" s="78" t="s">
        <v>1</v>
      </c>
      <c r="G2572" s="2" t="s">
        <v>1</v>
      </c>
      <c r="H2572" s="2" t="s">
        <v>68</v>
      </c>
      <c r="I2572" s="12">
        <f>SUM(I2573)</f>
        <v>100</v>
      </c>
      <c r="J2572" s="12">
        <f t="shared" si="6812"/>
        <v>110</v>
      </c>
      <c r="K2572" s="12">
        <f t="shared" si="6859"/>
        <v>110</v>
      </c>
      <c r="L2572" s="12">
        <f t="shared" si="6815"/>
        <v>0</v>
      </c>
      <c r="M2572" s="12">
        <f t="shared" si="6859"/>
        <v>0</v>
      </c>
      <c r="N2572" s="12">
        <f t="shared" si="6859"/>
        <v>0</v>
      </c>
      <c r="O2572" s="12">
        <f t="shared" si="6859"/>
        <v>0</v>
      </c>
      <c r="P2572" s="12">
        <f t="shared" si="6859"/>
        <v>0</v>
      </c>
      <c r="Q2572" s="12">
        <f t="shared" si="6859"/>
        <v>0</v>
      </c>
      <c r="R2572" s="12">
        <f t="shared" si="6860"/>
        <v>0</v>
      </c>
      <c r="S2572" s="12">
        <f t="shared" ref="S2572:AG2572" si="6864">SUM(S2573)</f>
        <v>0</v>
      </c>
      <c r="T2572" s="12">
        <f t="shared" si="6864"/>
        <v>0</v>
      </c>
      <c r="U2572" s="12">
        <f t="shared" si="6864"/>
        <v>0</v>
      </c>
      <c r="V2572" s="12">
        <f t="shared" si="6864"/>
        <v>0</v>
      </c>
      <c r="W2572" s="12">
        <f t="shared" si="6864"/>
        <v>0</v>
      </c>
      <c r="X2572" s="12">
        <f t="shared" si="6864"/>
        <v>0</v>
      </c>
      <c r="Y2572" s="12">
        <f t="shared" si="6864"/>
        <v>0</v>
      </c>
      <c r="Z2572" s="12">
        <f t="shared" si="6864"/>
        <v>0</v>
      </c>
      <c r="AA2572" s="12">
        <f t="shared" si="6864"/>
        <v>0</v>
      </c>
      <c r="AB2572" s="12">
        <f t="shared" si="6864"/>
        <v>0</v>
      </c>
      <c r="AC2572" s="12">
        <f t="shared" si="6864"/>
        <v>0</v>
      </c>
      <c r="AD2572" s="12">
        <f t="shared" si="6864"/>
        <v>0</v>
      </c>
      <c r="AE2572" s="12">
        <f t="shared" si="6864"/>
        <v>0</v>
      </c>
      <c r="AF2572" s="12">
        <f t="shared" si="6864"/>
        <v>0</v>
      </c>
      <c r="AG2572" s="12">
        <f t="shared" si="6864"/>
        <v>0</v>
      </c>
      <c r="AH2572" s="12">
        <v>0</v>
      </c>
      <c r="AI2572" s="12">
        <v>0</v>
      </c>
      <c r="AJ2572" s="12">
        <f t="shared" si="6861"/>
        <v>0</v>
      </c>
      <c r="AK2572" s="12">
        <f t="shared" ref="AK2572:AY2572" si="6865">SUM(AK2573)</f>
        <v>0</v>
      </c>
      <c r="AL2572" s="12">
        <f t="shared" si="6865"/>
        <v>0</v>
      </c>
      <c r="AM2572" s="12">
        <f t="shared" si="6865"/>
        <v>0</v>
      </c>
      <c r="AN2572" s="12">
        <f t="shared" si="6865"/>
        <v>0</v>
      </c>
      <c r="AO2572" s="12">
        <f t="shared" si="6865"/>
        <v>0</v>
      </c>
      <c r="AP2572" s="12">
        <f t="shared" si="6865"/>
        <v>0</v>
      </c>
      <c r="AQ2572" s="12">
        <f t="shared" si="6865"/>
        <v>0</v>
      </c>
      <c r="AR2572" s="12">
        <f t="shared" si="6865"/>
        <v>0</v>
      </c>
      <c r="AS2572" s="12">
        <f t="shared" si="6865"/>
        <v>0</v>
      </c>
      <c r="AT2572" s="12">
        <f t="shared" si="6865"/>
        <v>0</v>
      </c>
      <c r="AU2572" s="12">
        <f t="shared" si="6865"/>
        <v>0</v>
      </c>
      <c r="AV2572" s="12">
        <f t="shared" si="6865"/>
        <v>0</v>
      </c>
      <c r="AW2572" s="12">
        <f t="shared" si="6865"/>
        <v>0</v>
      </c>
      <c r="AX2572" s="12">
        <f t="shared" si="6865"/>
        <v>0</v>
      </c>
      <c r="AY2572" s="12">
        <f t="shared" si="6865"/>
        <v>0</v>
      </c>
      <c r="AZ2572" s="12">
        <v>0</v>
      </c>
      <c r="BA2572" s="12">
        <v>0</v>
      </c>
      <c r="BB2572" s="12">
        <f t="shared" si="6862"/>
        <v>0</v>
      </c>
      <c r="BC2572" s="12">
        <f t="shared" ref="BC2572:BQ2572" si="6866">SUM(BC2573)</f>
        <v>0</v>
      </c>
      <c r="BD2572" s="12">
        <f t="shared" si="6866"/>
        <v>0</v>
      </c>
      <c r="BE2572" s="12">
        <f t="shared" si="6866"/>
        <v>0</v>
      </c>
      <c r="BF2572" s="12">
        <f t="shared" si="6866"/>
        <v>0</v>
      </c>
      <c r="BG2572" s="12">
        <f t="shared" si="6866"/>
        <v>0</v>
      </c>
      <c r="BH2572" s="12">
        <f t="shared" si="6866"/>
        <v>0</v>
      </c>
      <c r="BI2572" s="12">
        <f t="shared" si="6866"/>
        <v>0</v>
      </c>
      <c r="BJ2572" s="12">
        <f t="shared" si="6866"/>
        <v>0</v>
      </c>
      <c r="BK2572" s="12">
        <f t="shared" si="6866"/>
        <v>0</v>
      </c>
      <c r="BL2572" s="12">
        <f t="shared" si="6866"/>
        <v>0</v>
      </c>
      <c r="BM2572" s="12">
        <f t="shared" si="6866"/>
        <v>0</v>
      </c>
      <c r="BN2572" s="12">
        <f t="shared" si="6866"/>
        <v>0</v>
      </c>
      <c r="BO2572" s="12">
        <f t="shared" si="6866"/>
        <v>0</v>
      </c>
      <c r="BP2572" s="12">
        <f t="shared" si="6866"/>
        <v>0</v>
      </c>
      <c r="BQ2572" s="12">
        <f t="shared" si="6866"/>
        <v>0</v>
      </c>
      <c r="BR2572" s="12">
        <v>0</v>
      </c>
      <c r="BS2572" s="12">
        <v>0</v>
      </c>
      <c r="BT2572" s="12">
        <f t="shared" si="6863"/>
        <v>110</v>
      </c>
      <c r="BU2572" s="12">
        <f t="shared" si="6863"/>
        <v>110</v>
      </c>
      <c r="BV2572" s="12">
        <f t="shared" si="6863"/>
        <v>0</v>
      </c>
      <c r="BW2572" s="12">
        <f t="shared" si="6863"/>
        <v>0</v>
      </c>
      <c r="BX2572" s="12">
        <f t="shared" si="6863"/>
        <v>0</v>
      </c>
      <c r="BY2572" s="12">
        <f t="shared" si="6863"/>
        <v>0</v>
      </c>
      <c r="BZ2572" s="12">
        <f t="shared" si="6863"/>
        <v>0</v>
      </c>
      <c r="CA2572" s="12">
        <f t="shared" si="6813"/>
        <v>0</v>
      </c>
      <c r="CB2572" s="124">
        <f t="shared" si="6824"/>
        <v>0</v>
      </c>
    </row>
    <row r="2573" spans="1:80" x14ac:dyDescent="0.25">
      <c r="A2573" s="4" t="s">
        <v>928</v>
      </c>
      <c r="B2573" s="4" t="s">
        <v>88</v>
      </c>
      <c r="C2573" s="4" t="s">
        <v>1257</v>
      </c>
      <c r="D2573" s="79" t="s">
        <v>1258</v>
      </c>
      <c r="E2573" s="89">
        <v>6148</v>
      </c>
      <c r="F2573" s="79"/>
      <c r="G2573" s="75" t="s">
        <v>1906</v>
      </c>
      <c r="H2573" s="13" t="s">
        <v>76</v>
      </c>
      <c r="I2573" s="14">
        <v>100</v>
      </c>
      <c r="J2573" s="14">
        <f t="shared" si="6812"/>
        <v>110</v>
      </c>
      <c r="K2573" s="14">
        <v>110</v>
      </c>
      <c r="L2573" s="14">
        <f t="shared" si="6815"/>
        <v>0</v>
      </c>
      <c r="M2573" s="14">
        <v>0</v>
      </c>
      <c r="N2573" s="14">
        <v>0</v>
      </c>
      <c r="O2573" s="14">
        <v>0</v>
      </c>
      <c r="P2573" s="14">
        <v>0</v>
      </c>
      <c r="Q2573" s="14">
        <v>0</v>
      </c>
      <c r="R2573" s="14">
        <v>0</v>
      </c>
      <c r="S2573" s="14"/>
      <c r="T2573" s="14"/>
      <c r="U2573" s="14"/>
      <c r="V2573" s="14"/>
      <c r="W2573" s="14"/>
      <c r="X2573" s="14">
        <f t="shared" si="6749"/>
        <v>0</v>
      </c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>
        <v>0</v>
      </c>
      <c r="AI2573" s="14">
        <v>0</v>
      </c>
      <c r="AJ2573" s="14">
        <v>0</v>
      </c>
      <c r="AK2573" s="14"/>
      <c r="AL2573" s="14"/>
      <c r="AM2573" s="14"/>
      <c r="AN2573" s="14"/>
      <c r="AO2573" s="14"/>
      <c r="AP2573" s="14">
        <f t="shared" si="6750"/>
        <v>0</v>
      </c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>
        <v>0</v>
      </c>
      <c r="BA2573" s="14">
        <v>0</v>
      </c>
      <c r="BB2573" s="14">
        <v>0</v>
      </c>
      <c r="BC2573" s="14"/>
      <c r="BD2573" s="14"/>
      <c r="BE2573" s="14"/>
      <c r="BF2573" s="14"/>
      <c r="BG2573" s="14"/>
      <c r="BH2573" s="14">
        <f t="shared" si="6751"/>
        <v>0</v>
      </c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>
        <v>0</v>
      </c>
      <c r="BS2573" s="14">
        <v>0</v>
      </c>
      <c r="BT2573" s="14">
        <v>110</v>
      </c>
      <c r="BU2573" s="14">
        <v>110</v>
      </c>
      <c r="BV2573" s="14">
        <v>0</v>
      </c>
      <c r="BW2573" s="14">
        <f t="shared" ref="BW2573:BW2636" si="6867">BX2573+BY2573+BZ2573</f>
        <v>0</v>
      </c>
      <c r="BX2573" s="14"/>
      <c r="BY2573" s="14"/>
      <c r="BZ2573" s="14"/>
      <c r="CA2573" s="14">
        <f t="shared" si="6813"/>
        <v>0</v>
      </c>
      <c r="CB2573" s="122">
        <f t="shared" si="6824"/>
        <v>0</v>
      </c>
    </row>
    <row r="2574" spans="1:80" ht="22.5" x14ac:dyDescent="0.25">
      <c r="A2574" s="1" t="s">
        <v>1</v>
      </c>
      <c r="B2574" s="1" t="s">
        <v>1</v>
      </c>
      <c r="C2574" s="1" t="s">
        <v>1</v>
      </c>
      <c r="D2574" s="78" t="s">
        <v>1</v>
      </c>
      <c r="E2574" s="78" t="s">
        <v>1</v>
      </c>
      <c r="F2574" s="78" t="s">
        <v>1</v>
      </c>
      <c r="G2574" s="2" t="s">
        <v>1</v>
      </c>
      <c r="H2574" s="10" t="s">
        <v>77</v>
      </c>
      <c r="I2574" s="11">
        <f>SUM(I2575)</f>
        <v>40000</v>
      </c>
      <c r="J2574" s="11">
        <f t="shared" si="6812"/>
        <v>35000</v>
      </c>
      <c r="K2574" s="11">
        <f t="shared" ref="K2574:Q2574" si="6868">SUM(K2575)</f>
        <v>30000</v>
      </c>
      <c r="L2574" s="11">
        <f t="shared" si="6815"/>
        <v>5000</v>
      </c>
      <c r="M2574" s="11">
        <f t="shared" si="6868"/>
        <v>5000</v>
      </c>
      <c r="N2574" s="11">
        <f t="shared" si="6868"/>
        <v>0</v>
      </c>
      <c r="O2574" s="11">
        <f t="shared" si="6868"/>
        <v>0</v>
      </c>
      <c r="P2574" s="11">
        <f t="shared" si="6868"/>
        <v>0</v>
      </c>
      <c r="Q2574" s="11">
        <f t="shared" si="6868"/>
        <v>0</v>
      </c>
      <c r="R2574" s="11">
        <f t="shared" ref="R2574:AG2574" si="6869">SUM(R2575)</f>
        <v>5000</v>
      </c>
      <c r="S2574" s="11">
        <f t="shared" si="6869"/>
        <v>0</v>
      </c>
      <c r="T2574" s="11">
        <f t="shared" si="6869"/>
        <v>0</v>
      </c>
      <c r="U2574" s="11">
        <f t="shared" si="6869"/>
        <v>0</v>
      </c>
      <c r="V2574" s="11">
        <f t="shared" si="6869"/>
        <v>0</v>
      </c>
      <c r="W2574" s="11">
        <f t="shared" si="6869"/>
        <v>0</v>
      </c>
      <c r="X2574" s="11">
        <f t="shared" si="6869"/>
        <v>5000</v>
      </c>
      <c r="Y2574" s="11">
        <f t="shared" si="6869"/>
        <v>0</v>
      </c>
      <c r="Z2574" s="11">
        <f t="shared" si="6869"/>
        <v>0</v>
      </c>
      <c r="AA2574" s="11">
        <f t="shared" si="6869"/>
        <v>0</v>
      </c>
      <c r="AB2574" s="11">
        <f t="shared" si="6869"/>
        <v>0</v>
      </c>
      <c r="AC2574" s="11">
        <f t="shared" si="6869"/>
        <v>0</v>
      </c>
      <c r="AD2574" s="11">
        <f t="shared" si="6869"/>
        <v>0</v>
      </c>
      <c r="AE2574" s="11">
        <f t="shared" si="6869"/>
        <v>0</v>
      </c>
      <c r="AF2574" s="11">
        <f t="shared" si="6869"/>
        <v>0</v>
      </c>
      <c r="AG2574" s="11">
        <f t="shared" si="6869"/>
        <v>1415</v>
      </c>
      <c r="AH2574" s="11">
        <v>1415</v>
      </c>
      <c r="AI2574" s="11">
        <v>3585</v>
      </c>
      <c r="AJ2574" s="11">
        <f t="shared" ref="AJ2574:AY2574" si="6870">SUM(AJ2575)</f>
        <v>0</v>
      </c>
      <c r="AK2574" s="11">
        <f t="shared" si="6870"/>
        <v>0</v>
      </c>
      <c r="AL2574" s="11">
        <f t="shared" si="6870"/>
        <v>0</v>
      </c>
      <c r="AM2574" s="11">
        <f t="shared" si="6870"/>
        <v>0</v>
      </c>
      <c r="AN2574" s="11">
        <f t="shared" si="6870"/>
        <v>0</v>
      </c>
      <c r="AO2574" s="11">
        <f t="shared" si="6870"/>
        <v>0</v>
      </c>
      <c r="AP2574" s="11">
        <f t="shared" si="6870"/>
        <v>0</v>
      </c>
      <c r="AQ2574" s="11">
        <f t="shared" si="6870"/>
        <v>0</v>
      </c>
      <c r="AR2574" s="11">
        <f t="shared" si="6870"/>
        <v>0</v>
      </c>
      <c r="AS2574" s="11">
        <f t="shared" si="6870"/>
        <v>0</v>
      </c>
      <c r="AT2574" s="11">
        <f t="shared" si="6870"/>
        <v>0</v>
      </c>
      <c r="AU2574" s="11">
        <f t="shared" si="6870"/>
        <v>0</v>
      </c>
      <c r="AV2574" s="11">
        <f t="shared" si="6870"/>
        <v>0</v>
      </c>
      <c r="AW2574" s="11">
        <f t="shared" si="6870"/>
        <v>0</v>
      </c>
      <c r="AX2574" s="11">
        <f t="shared" si="6870"/>
        <v>0</v>
      </c>
      <c r="AY2574" s="11">
        <f t="shared" si="6870"/>
        <v>0</v>
      </c>
      <c r="AZ2574" s="11">
        <v>0</v>
      </c>
      <c r="BA2574" s="11">
        <v>0</v>
      </c>
      <c r="BB2574" s="11">
        <f t="shared" ref="BB2574:BQ2574" si="6871">SUM(BB2575)</f>
        <v>0</v>
      </c>
      <c r="BC2574" s="11">
        <f t="shared" si="6871"/>
        <v>0</v>
      </c>
      <c r="BD2574" s="11">
        <f t="shared" si="6871"/>
        <v>0</v>
      </c>
      <c r="BE2574" s="11">
        <f t="shared" si="6871"/>
        <v>20289</v>
      </c>
      <c r="BF2574" s="11">
        <f t="shared" si="6871"/>
        <v>0</v>
      </c>
      <c r="BG2574" s="11">
        <f t="shared" si="6871"/>
        <v>0</v>
      </c>
      <c r="BH2574" s="11">
        <f t="shared" si="6871"/>
        <v>20289</v>
      </c>
      <c r="BI2574" s="11">
        <f t="shared" si="6871"/>
        <v>0</v>
      </c>
      <c r="BJ2574" s="11">
        <f t="shared" si="6871"/>
        <v>0</v>
      </c>
      <c r="BK2574" s="11">
        <f t="shared" si="6871"/>
        <v>19289</v>
      </c>
      <c r="BL2574" s="11">
        <f t="shared" si="6871"/>
        <v>1000</v>
      </c>
      <c r="BM2574" s="11">
        <f t="shared" si="6871"/>
        <v>0</v>
      </c>
      <c r="BN2574" s="11">
        <f t="shared" si="6871"/>
        <v>0</v>
      </c>
      <c r="BO2574" s="11">
        <f t="shared" si="6871"/>
        <v>0</v>
      </c>
      <c r="BP2574" s="11">
        <f t="shared" si="6871"/>
        <v>0</v>
      </c>
      <c r="BQ2574" s="11">
        <f t="shared" si="6871"/>
        <v>0</v>
      </c>
      <c r="BR2574" s="11">
        <v>20289</v>
      </c>
      <c r="BS2574" s="11">
        <v>0</v>
      </c>
      <c r="BT2574" s="11">
        <f t="shared" ref="BT2574:BZ2574" si="6872">SUM(BT2575)</f>
        <v>62000</v>
      </c>
      <c r="BU2574" s="11">
        <f t="shared" si="6872"/>
        <v>57000</v>
      </c>
      <c r="BV2574" s="11">
        <f t="shared" si="6872"/>
        <v>46000</v>
      </c>
      <c r="BW2574" s="11">
        <f t="shared" si="6872"/>
        <v>11000</v>
      </c>
      <c r="BX2574" s="11">
        <f t="shared" si="6872"/>
        <v>11000</v>
      </c>
      <c r="BY2574" s="11">
        <f t="shared" si="6872"/>
        <v>0</v>
      </c>
      <c r="BZ2574" s="11">
        <f t="shared" si="6872"/>
        <v>0</v>
      </c>
      <c r="CA2574" s="11">
        <f t="shared" si="6813"/>
        <v>57000</v>
      </c>
      <c r="CB2574" s="123">
        <f t="shared" si="6824"/>
        <v>100</v>
      </c>
    </row>
    <row r="2575" spans="1:80" x14ac:dyDescent="0.25">
      <c r="A2575" s="4" t="s">
        <v>928</v>
      </c>
      <c r="B2575" s="4" t="s">
        <v>88</v>
      </c>
      <c r="C2575" s="4" t="s">
        <v>1257</v>
      </c>
      <c r="D2575" s="79" t="s">
        <v>1258</v>
      </c>
      <c r="E2575" s="78" t="s">
        <v>78</v>
      </c>
      <c r="F2575" s="78" t="s">
        <v>1</v>
      </c>
      <c r="G2575" s="2" t="s">
        <v>1</v>
      </c>
      <c r="H2575" s="2" t="s">
        <v>79</v>
      </c>
      <c r="I2575" s="12">
        <f>SUM(I2576:I2577)</f>
        <v>40000</v>
      </c>
      <c r="J2575" s="12">
        <f t="shared" si="6812"/>
        <v>35000</v>
      </c>
      <c r="K2575" s="12">
        <f t="shared" ref="K2575" si="6873">SUM(K2576:K2577)</f>
        <v>30000</v>
      </c>
      <c r="L2575" s="12">
        <f t="shared" si="6815"/>
        <v>5000</v>
      </c>
      <c r="M2575" s="12">
        <f t="shared" ref="M2575:Q2575" si="6874">SUM(M2576:M2577)</f>
        <v>5000</v>
      </c>
      <c r="N2575" s="12">
        <f t="shared" si="6874"/>
        <v>0</v>
      </c>
      <c r="O2575" s="12">
        <f t="shared" si="6874"/>
        <v>0</v>
      </c>
      <c r="P2575" s="12">
        <f t="shared" si="6874"/>
        <v>0</v>
      </c>
      <c r="Q2575" s="12">
        <f t="shared" si="6874"/>
        <v>0</v>
      </c>
      <c r="R2575" s="12">
        <f t="shared" ref="R2575:AG2575" si="6875">SUM(R2576:R2577)</f>
        <v>5000</v>
      </c>
      <c r="S2575" s="12">
        <f t="shared" si="6875"/>
        <v>0</v>
      </c>
      <c r="T2575" s="12">
        <f t="shared" si="6875"/>
        <v>0</v>
      </c>
      <c r="U2575" s="12">
        <f t="shared" si="6875"/>
        <v>0</v>
      </c>
      <c r="V2575" s="12">
        <f t="shared" si="6875"/>
        <v>0</v>
      </c>
      <c r="W2575" s="12">
        <f t="shared" si="6875"/>
        <v>0</v>
      </c>
      <c r="X2575" s="12">
        <f t="shared" ref="X2575" si="6876">SUM(X2576:X2577)</f>
        <v>5000</v>
      </c>
      <c r="Y2575" s="12">
        <f t="shared" si="6875"/>
        <v>0</v>
      </c>
      <c r="Z2575" s="12">
        <f t="shared" si="6875"/>
        <v>0</v>
      </c>
      <c r="AA2575" s="12">
        <f t="shared" si="6875"/>
        <v>0</v>
      </c>
      <c r="AB2575" s="12">
        <f t="shared" si="6875"/>
        <v>0</v>
      </c>
      <c r="AC2575" s="12">
        <f t="shared" si="6875"/>
        <v>0</v>
      </c>
      <c r="AD2575" s="12">
        <f t="shared" si="6875"/>
        <v>0</v>
      </c>
      <c r="AE2575" s="12">
        <f t="shared" si="6875"/>
        <v>0</v>
      </c>
      <c r="AF2575" s="12">
        <f t="shared" si="6875"/>
        <v>0</v>
      </c>
      <c r="AG2575" s="12">
        <f t="shared" si="6875"/>
        <v>1415</v>
      </c>
      <c r="AH2575" s="12">
        <v>1415</v>
      </c>
      <c r="AI2575" s="12">
        <v>3585</v>
      </c>
      <c r="AJ2575" s="12">
        <f t="shared" ref="AJ2575:AY2575" si="6877">SUM(AJ2576:AJ2577)</f>
        <v>0</v>
      </c>
      <c r="AK2575" s="12">
        <f t="shared" si="6877"/>
        <v>0</v>
      </c>
      <c r="AL2575" s="12">
        <f t="shared" si="6877"/>
        <v>0</v>
      </c>
      <c r="AM2575" s="12">
        <f t="shared" si="6877"/>
        <v>0</v>
      </c>
      <c r="AN2575" s="12">
        <f t="shared" si="6877"/>
        <v>0</v>
      </c>
      <c r="AO2575" s="12">
        <f t="shared" si="6877"/>
        <v>0</v>
      </c>
      <c r="AP2575" s="12">
        <f t="shared" ref="AP2575" si="6878">SUM(AP2576:AP2577)</f>
        <v>0</v>
      </c>
      <c r="AQ2575" s="12">
        <f t="shared" si="6877"/>
        <v>0</v>
      </c>
      <c r="AR2575" s="12">
        <f t="shared" si="6877"/>
        <v>0</v>
      </c>
      <c r="AS2575" s="12">
        <f t="shared" si="6877"/>
        <v>0</v>
      </c>
      <c r="AT2575" s="12">
        <f t="shared" si="6877"/>
        <v>0</v>
      </c>
      <c r="AU2575" s="12">
        <f t="shared" si="6877"/>
        <v>0</v>
      </c>
      <c r="AV2575" s="12">
        <f t="shared" si="6877"/>
        <v>0</v>
      </c>
      <c r="AW2575" s="12">
        <f t="shared" si="6877"/>
        <v>0</v>
      </c>
      <c r="AX2575" s="12">
        <f t="shared" si="6877"/>
        <v>0</v>
      </c>
      <c r="AY2575" s="12">
        <f t="shared" si="6877"/>
        <v>0</v>
      </c>
      <c r="AZ2575" s="12">
        <v>0</v>
      </c>
      <c r="BA2575" s="12">
        <v>0</v>
      </c>
      <c r="BB2575" s="12">
        <f t="shared" ref="BB2575:BQ2575" si="6879">SUM(BB2576:BB2577)</f>
        <v>0</v>
      </c>
      <c r="BC2575" s="12">
        <f t="shared" si="6879"/>
        <v>0</v>
      </c>
      <c r="BD2575" s="12">
        <f t="shared" si="6879"/>
        <v>0</v>
      </c>
      <c r="BE2575" s="12">
        <f t="shared" si="6879"/>
        <v>20289</v>
      </c>
      <c r="BF2575" s="12">
        <f t="shared" si="6879"/>
        <v>0</v>
      </c>
      <c r="BG2575" s="12">
        <f t="shared" si="6879"/>
        <v>0</v>
      </c>
      <c r="BH2575" s="12">
        <f t="shared" ref="BH2575" si="6880">SUM(BH2576:BH2577)</f>
        <v>20289</v>
      </c>
      <c r="BI2575" s="12">
        <f t="shared" si="6879"/>
        <v>0</v>
      </c>
      <c r="BJ2575" s="12">
        <f t="shared" si="6879"/>
        <v>0</v>
      </c>
      <c r="BK2575" s="12">
        <f t="shared" si="6879"/>
        <v>19289</v>
      </c>
      <c r="BL2575" s="12">
        <f t="shared" si="6879"/>
        <v>1000</v>
      </c>
      <c r="BM2575" s="12">
        <f t="shared" si="6879"/>
        <v>0</v>
      </c>
      <c r="BN2575" s="12">
        <f t="shared" si="6879"/>
        <v>0</v>
      </c>
      <c r="BO2575" s="12">
        <f t="shared" si="6879"/>
        <v>0</v>
      </c>
      <c r="BP2575" s="12">
        <f t="shared" si="6879"/>
        <v>0</v>
      </c>
      <c r="BQ2575" s="12">
        <f t="shared" si="6879"/>
        <v>0</v>
      </c>
      <c r="BR2575" s="12">
        <v>20289</v>
      </c>
      <c r="BS2575" s="12">
        <v>0</v>
      </c>
      <c r="BT2575" s="12">
        <f t="shared" ref="BT2575:BZ2575" si="6881">SUM(BT2576:BT2577)</f>
        <v>62000</v>
      </c>
      <c r="BU2575" s="12">
        <f t="shared" si="6881"/>
        <v>57000</v>
      </c>
      <c r="BV2575" s="12">
        <f t="shared" si="6881"/>
        <v>46000</v>
      </c>
      <c r="BW2575" s="12">
        <f t="shared" si="6881"/>
        <v>11000</v>
      </c>
      <c r="BX2575" s="12">
        <f t="shared" si="6881"/>
        <v>11000</v>
      </c>
      <c r="BY2575" s="12">
        <f t="shared" si="6881"/>
        <v>0</v>
      </c>
      <c r="BZ2575" s="12">
        <f t="shared" si="6881"/>
        <v>0</v>
      </c>
      <c r="CA2575" s="12">
        <f t="shared" si="6813"/>
        <v>57000</v>
      </c>
      <c r="CB2575" s="124">
        <f t="shared" si="6824"/>
        <v>100</v>
      </c>
    </row>
    <row r="2576" spans="1:80" x14ac:dyDescent="0.25">
      <c r="A2576" s="4" t="s">
        <v>928</v>
      </c>
      <c r="B2576" s="4" t="s">
        <v>88</v>
      </c>
      <c r="C2576" s="4" t="s">
        <v>1257</v>
      </c>
      <c r="D2576" s="79" t="s">
        <v>1258</v>
      </c>
      <c r="E2576" s="89">
        <v>8213</v>
      </c>
      <c r="F2576" s="79"/>
      <c r="G2576" s="75" t="s">
        <v>1906</v>
      </c>
      <c r="H2576" s="13" t="s">
        <v>81</v>
      </c>
      <c r="I2576" s="14">
        <v>30000</v>
      </c>
      <c r="J2576" s="14">
        <f t="shared" si="6812"/>
        <v>20000</v>
      </c>
      <c r="K2576" s="14">
        <v>15000</v>
      </c>
      <c r="L2576" s="14">
        <f t="shared" si="6815"/>
        <v>5000</v>
      </c>
      <c r="M2576" s="14">
        <v>5000</v>
      </c>
      <c r="N2576" s="14">
        <v>0</v>
      </c>
      <c r="O2576" s="14">
        <v>0</v>
      </c>
      <c r="P2576" s="14">
        <v>0</v>
      </c>
      <c r="Q2576" s="14">
        <v>0</v>
      </c>
      <c r="R2576" s="14">
        <v>5000</v>
      </c>
      <c r="S2576" s="14"/>
      <c r="T2576" s="14"/>
      <c r="U2576" s="14"/>
      <c r="V2576" s="14"/>
      <c r="W2576" s="14"/>
      <c r="X2576" s="14">
        <f t="shared" si="6749"/>
        <v>5000</v>
      </c>
      <c r="Y2576" s="14"/>
      <c r="Z2576" s="14"/>
      <c r="AA2576" s="14"/>
      <c r="AB2576" s="14"/>
      <c r="AC2576" s="14"/>
      <c r="AD2576" s="14"/>
      <c r="AE2576" s="14"/>
      <c r="AF2576" s="14"/>
      <c r="AG2576" s="14">
        <v>1415</v>
      </c>
      <c r="AH2576" s="14">
        <v>1415</v>
      </c>
      <c r="AI2576" s="14">
        <v>3585</v>
      </c>
      <c r="AJ2576" s="14">
        <v>0</v>
      </c>
      <c r="AK2576" s="14"/>
      <c r="AL2576" s="14"/>
      <c r="AM2576" s="14"/>
      <c r="AN2576" s="14"/>
      <c r="AO2576" s="14"/>
      <c r="AP2576" s="14">
        <f t="shared" si="6750"/>
        <v>0</v>
      </c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>
        <v>0</v>
      </c>
      <c r="BA2576" s="14">
        <v>0</v>
      </c>
      <c r="BB2576" s="14">
        <v>0</v>
      </c>
      <c r="BC2576" s="14"/>
      <c r="BD2576" s="14"/>
      <c r="BE2576" s="14">
        <v>1000</v>
      </c>
      <c r="BF2576" s="14"/>
      <c r="BG2576" s="14"/>
      <c r="BH2576" s="14">
        <f t="shared" si="6751"/>
        <v>1000</v>
      </c>
      <c r="BI2576" s="14"/>
      <c r="BJ2576" s="14"/>
      <c r="BK2576" s="14"/>
      <c r="BL2576" s="14">
        <v>1000</v>
      </c>
      <c r="BM2576" s="14"/>
      <c r="BN2576" s="14"/>
      <c r="BO2576" s="14"/>
      <c r="BP2576" s="14"/>
      <c r="BQ2576" s="14"/>
      <c r="BR2576" s="14">
        <v>1000</v>
      </c>
      <c r="BS2576" s="14">
        <v>0</v>
      </c>
      <c r="BT2576" s="14">
        <v>27000</v>
      </c>
      <c r="BU2576" s="14">
        <v>22000</v>
      </c>
      <c r="BV2576" s="14">
        <v>11000</v>
      </c>
      <c r="BW2576" s="14">
        <f t="shared" si="6867"/>
        <v>11000</v>
      </c>
      <c r="BX2576" s="14">
        <v>11000</v>
      </c>
      <c r="BY2576" s="14"/>
      <c r="BZ2576" s="14"/>
      <c r="CA2576" s="14">
        <f t="shared" si="6813"/>
        <v>22000</v>
      </c>
      <c r="CB2576" s="122">
        <f t="shared" si="6824"/>
        <v>100</v>
      </c>
    </row>
    <row r="2577" spans="1:80" x14ac:dyDescent="0.25">
      <c r="A2577" s="4" t="s">
        <v>928</v>
      </c>
      <c r="B2577" s="4" t="s">
        <v>88</v>
      </c>
      <c r="C2577" s="4" t="s">
        <v>1257</v>
      </c>
      <c r="D2577" s="79" t="s">
        <v>1258</v>
      </c>
      <c r="E2577" s="89">
        <v>8216</v>
      </c>
      <c r="F2577" s="79"/>
      <c r="G2577" s="75" t="s">
        <v>1906</v>
      </c>
      <c r="H2577" s="13" t="s">
        <v>319</v>
      </c>
      <c r="I2577" s="14">
        <v>10000</v>
      </c>
      <c r="J2577" s="14">
        <f t="shared" si="6812"/>
        <v>15000</v>
      </c>
      <c r="K2577" s="14">
        <v>15000</v>
      </c>
      <c r="L2577" s="14">
        <f t="shared" si="6815"/>
        <v>0</v>
      </c>
      <c r="M2577" s="14">
        <v>0</v>
      </c>
      <c r="N2577" s="14">
        <v>0</v>
      </c>
      <c r="O2577" s="14">
        <v>0</v>
      </c>
      <c r="P2577" s="14">
        <v>0</v>
      </c>
      <c r="Q2577" s="14">
        <v>0</v>
      </c>
      <c r="R2577" s="14">
        <v>0</v>
      </c>
      <c r="S2577" s="14"/>
      <c r="T2577" s="14"/>
      <c r="U2577" s="14"/>
      <c r="V2577" s="14"/>
      <c r="W2577" s="14"/>
      <c r="X2577" s="14">
        <f t="shared" si="6749"/>
        <v>0</v>
      </c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>
        <v>0</v>
      </c>
      <c r="AI2577" s="14">
        <v>0</v>
      </c>
      <c r="AJ2577" s="14">
        <v>0</v>
      </c>
      <c r="AK2577" s="14"/>
      <c r="AL2577" s="14"/>
      <c r="AM2577" s="14"/>
      <c r="AN2577" s="14"/>
      <c r="AO2577" s="14"/>
      <c r="AP2577" s="14">
        <f t="shared" si="6750"/>
        <v>0</v>
      </c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>
        <v>0</v>
      </c>
      <c r="BA2577" s="14">
        <v>0</v>
      </c>
      <c r="BB2577" s="14">
        <v>0</v>
      </c>
      <c r="BC2577" s="14"/>
      <c r="BD2577" s="14"/>
      <c r="BE2577" s="14">
        <v>19289</v>
      </c>
      <c r="BF2577" s="14"/>
      <c r="BG2577" s="14"/>
      <c r="BH2577" s="14">
        <f t="shared" si="6751"/>
        <v>19289</v>
      </c>
      <c r="BI2577" s="14"/>
      <c r="BJ2577" s="14"/>
      <c r="BK2577" s="14">
        <v>19289</v>
      </c>
      <c r="BL2577" s="14"/>
      <c r="BM2577" s="14"/>
      <c r="BN2577" s="14"/>
      <c r="BO2577" s="14"/>
      <c r="BP2577" s="14"/>
      <c r="BQ2577" s="14"/>
      <c r="BR2577" s="14">
        <v>19289</v>
      </c>
      <c r="BS2577" s="14">
        <v>0</v>
      </c>
      <c r="BT2577" s="14">
        <v>35000</v>
      </c>
      <c r="BU2577" s="14">
        <v>35000</v>
      </c>
      <c r="BV2577" s="14">
        <v>35000</v>
      </c>
      <c r="BW2577" s="14">
        <f t="shared" si="6867"/>
        <v>0</v>
      </c>
      <c r="BX2577" s="14"/>
      <c r="BY2577" s="14"/>
      <c r="BZ2577" s="14"/>
      <c r="CA2577" s="14">
        <f t="shared" si="6813"/>
        <v>35000</v>
      </c>
      <c r="CB2577" s="122">
        <f t="shared" si="6824"/>
        <v>100</v>
      </c>
    </row>
    <row r="2578" spans="1:80" x14ac:dyDescent="0.25">
      <c r="A2578" s="13" t="s">
        <v>1</v>
      </c>
      <c r="B2578" s="13" t="s">
        <v>1</v>
      </c>
      <c r="C2578" s="13" t="s">
        <v>1</v>
      </c>
      <c r="D2578" s="74" t="s">
        <v>1</v>
      </c>
      <c r="E2578" s="74" t="s">
        <v>1</v>
      </c>
      <c r="F2578" s="74" t="s">
        <v>1</v>
      </c>
      <c r="G2578" s="13" t="s">
        <v>1</v>
      </c>
      <c r="H2578" s="10" t="s">
        <v>1267</v>
      </c>
      <c r="I2578" s="11">
        <f>SUM(I2548,I2571,I2574)</f>
        <v>2678389</v>
      </c>
      <c r="J2578" s="11">
        <f t="shared" si="6812"/>
        <v>2917587</v>
      </c>
      <c r="K2578" s="11">
        <f t="shared" ref="K2578" si="6882">SUM(K2548,K2571,K2574)</f>
        <v>2895287</v>
      </c>
      <c r="L2578" s="11">
        <f t="shared" si="6815"/>
        <v>22300</v>
      </c>
      <c r="M2578" s="11">
        <f t="shared" ref="M2578:Q2578" si="6883">SUM(M2548,M2571,M2574)</f>
        <v>14050</v>
      </c>
      <c r="N2578" s="11">
        <f t="shared" si="6883"/>
        <v>0</v>
      </c>
      <c r="O2578" s="11">
        <f t="shared" si="6883"/>
        <v>8250</v>
      </c>
      <c r="P2578" s="11">
        <f t="shared" si="6883"/>
        <v>0</v>
      </c>
      <c r="Q2578" s="11">
        <f t="shared" si="6883"/>
        <v>0</v>
      </c>
      <c r="R2578" s="11">
        <f t="shared" ref="R2578:AG2578" si="6884">SUM(R2548,R2571,R2574)</f>
        <v>14050</v>
      </c>
      <c r="S2578" s="11">
        <f t="shared" si="6884"/>
        <v>0</v>
      </c>
      <c r="T2578" s="11">
        <f t="shared" si="6884"/>
        <v>0</v>
      </c>
      <c r="U2578" s="11">
        <f t="shared" si="6884"/>
        <v>0</v>
      </c>
      <c r="V2578" s="11">
        <f t="shared" si="6884"/>
        <v>0</v>
      </c>
      <c r="W2578" s="11">
        <f t="shared" si="6884"/>
        <v>0</v>
      </c>
      <c r="X2578" s="11">
        <f t="shared" si="6884"/>
        <v>14050</v>
      </c>
      <c r="Y2578" s="11">
        <f t="shared" si="6884"/>
        <v>175</v>
      </c>
      <c r="Z2578" s="11">
        <f t="shared" si="6884"/>
        <v>1575</v>
      </c>
      <c r="AA2578" s="11">
        <f t="shared" si="6884"/>
        <v>525</v>
      </c>
      <c r="AB2578" s="11">
        <f t="shared" si="6884"/>
        <v>550</v>
      </c>
      <c r="AC2578" s="11">
        <f t="shared" si="6884"/>
        <v>780</v>
      </c>
      <c r="AD2578" s="11">
        <f t="shared" si="6884"/>
        <v>350</v>
      </c>
      <c r="AE2578" s="11">
        <f t="shared" si="6884"/>
        <v>0</v>
      </c>
      <c r="AF2578" s="11">
        <f t="shared" si="6884"/>
        <v>1925</v>
      </c>
      <c r="AG2578" s="11">
        <f t="shared" si="6884"/>
        <v>3485</v>
      </c>
      <c r="AH2578" s="11">
        <v>9365</v>
      </c>
      <c r="AI2578" s="11">
        <v>4685</v>
      </c>
      <c r="AJ2578" s="11">
        <f t="shared" ref="AJ2578:AY2578" si="6885">SUM(AJ2548,AJ2571,AJ2574)</f>
        <v>0</v>
      </c>
      <c r="AK2578" s="11">
        <f t="shared" si="6885"/>
        <v>0</v>
      </c>
      <c r="AL2578" s="11">
        <f t="shared" si="6885"/>
        <v>0</v>
      </c>
      <c r="AM2578" s="11">
        <f t="shared" si="6885"/>
        <v>0</v>
      </c>
      <c r="AN2578" s="11">
        <f t="shared" si="6885"/>
        <v>0</v>
      </c>
      <c r="AO2578" s="11">
        <f t="shared" si="6885"/>
        <v>0</v>
      </c>
      <c r="AP2578" s="11">
        <f t="shared" si="6885"/>
        <v>0</v>
      </c>
      <c r="AQ2578" s="11">
        <f t="shared" si="6885"/>
        <v>0</v>
      </c>
      <c r="AR2578" s="11">
        <f t="shared" si="6885"/>
        <v>0</v>
      </c>
      <c r="AS2578" s="11">
        <f t="shared" si="6885"/>
        <v>0</v>
      </c>
      <c r="AT2578" s="11">
        <f t="shared" si="6885"/>
        <v>0</v>
      </c>
      <c r="AU2578" s="11">
        <f t="shared" si="6885"/>
        <v>0</v>
      </c>
      <c r="AV2578" s="11">
        <f t="shared" si="6885"/>
        <v>0</v>
      </c>
      <c r="AW2578" s="11">
        <f t="shared" si="6885"/>
        <v>0</v>
      </c>
      <c r="AX2578" s="11">
        <f t="shared" si="6885"/>
        <v>0</v>
      </c>
      <c r="AY2578" s="11">
        <f t="shared" si="6885"/>
        <v>0</v>
      </c>
      <c r="AZ2578" s="11">
        <v>0</v>
      </c>
      <c r="BA2578" s="11">
        <v>0</v>
      </c>
      <c r="BB2578" s="11">
        <f t="shared" ref="BB2578:BQ2578" si="6886">SUM(BB2548,BB2571,BB2574)</f>
        <v>8250</v>
      </c>
      <c r="BC2578" s="11">
        <f t="shared" si="6886"/>
        <v>1932</v>
      </c>
      <c r="BD2578" s="11">
        <f t="shared" si="6886"/>
        <v>0</v>
      </c>
      <c r="BE2578" s="11">
        <f t="shared" si="6886"/>
        <v>26035</v>
      </c>
      <c r="BF2578" s="11">
        <f t="shared" si="6886"/>
        <v>0</v>
      </c>
      <c r="BG2578" s="11">
        <f t="shared" si="6886"/>
        <v>0</v>
      </c>
      <c r="BH2578" s="11">
        <f t="shared" si="6886"/>
        <v>36217</v>
      </c>
      <c r="BI2578" s="11">
        <f t="shared" si="6886"/>
        <v>4000</v>
      </c>
      <c r="BJ2578" s="11">
        <f t="shared" si="6886"/>
        <v>0</v>
      </c>
      <c r="BK2578" s="11">
        <f t="shared" si="6886"/>
        <v>21221</v>
      </c>
      <c r="BL2578" s="11">
        <f t="shared" si="6886"/>
        <v>1000</v>
      </c>
      <c r="BM2578" s="11">
        <f t="shared" si="6886"/>
        <v>5746</v>
      </c>
      <c r="BN2578" s="11">
        <f t="shared" si="6886"/>
        <v>0</v>
      </c>
      <c r="BO2578" s="11">
        <f t="shared" si="6886"/>
        <v>0</v>
      </c>
      <c r="BP2578" s="11">
        <f t="shared" si="6886"/>
        <v>0</v>
      </c>
      <c r="BQ2578" s="11">
        <f t="shared" si="6886"/>
        <v>0</v>
      </c>
      <c r="BR2578" s="11">
        <v>31967</v>
      </c>
      <c r="BS2578" s="11">
        <v>4250</v>
      </c>
      <c r="BT2578" s="11">
        <f t="shared" ref="BT2578:BZ2578" si="6887">SUM(BT2548,BT2571,BT2574)</f>
        <v>3080357</v>
      </c>
      <c r="BU2578" s="11">
        <f t="shared" si="6887"/>
        <v>3053891</v>
      </c>
      <c r="BV2578" s="11">
        <f t="shared" si="6887"/>
        <v>1732619</v>
      </c>
      <c r="BW2578" s="11">
        <f t="shared" si="6887"/>
        <v>751375</v>
      </c>
      <c r="BX2578" s="11">
        <f t="shared" si="6887"/>
        <v>294025</v>
      </c>
      <c r="BY2578" s="11">
        <f t="shared" si="6887"/>
        <v>228675</v>
      </c>
      <c r="BZ2578" s="11">
        <f t="shared" si="6887"/>
        <v>228675</v>
      </c>
      <c r="CA2578" s="11">
        <f t="shared" si="6813"/>
        <v>2483994</v>
      </c>
      <c r="CB2578" s="123">
        <f t="shared" si="6824"/>
        <v>81.338659434799737</v>
      </c>
    </row>
    <row r="2579" spans="1:80" ht="15.75" thickBot="1" x14ac:dyDescent="0.3">
      <c r="A2579" s="13" t="s">
        <v>1</v>
      </c>
      <c r="B2579" s="13" t="s">
        <v>1</v>
      </c>
      <c r="C2579" s="13" t="s">
        <v>1</v>
      </c>
      <c r="D2579" s="74" t="s">
        <v>1</v>
      </c>
      <c r="E2579" s="74" t="s">
        <v>1</v>
      </c>
      <c r="F2579" s="74" t="s">
        <v>1</v>
      </c>
      <c r="G2579" s="13" t="s">
        <v>1</v>
      </c>
      <c r="H2579" s="2" t="s">
        <v>83</v>
      </c>
      <c r="I2579" s="12">
        <v>68</v>
      </c>
      <c r="J2579" s="12">
        <f t="shared" si="6812"/>
        <v>68</v>
      </c>
      <c r="K2579" s="12">
        <v>68</v>
      </c>
      <c r="L2579" s="13"/>
      <c r="M2579" s="13" t="s">
        <v>1</v>
      </c>
      <c r="N2579" s="13" t="s">
        <v>1</v>
      </c>
      <c r="O2579" s="13" t="s">
        <v>1</v>
      </c>
      <c r="P2579" s="27"/>
      <c r="Q2579" s="13" t="s">
        <v>1</v>
      </c>
      <c r="R2579" s="13" t="s">
        <v>1</v>
      </c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>
        <v>0</v>
      </c>
      <c r="AI2579" s="13">
        <v>0</v>
      </c>
      <c r="AJ2579" s="13" t="s">
        <v>1</v>
      </c>
      <c r="AK2579" s="13"/>
      <c r="AL2579" s="13"/>
      <c r="AM2579" s="13"/>
      <c r="AN2579" s="13"/>
      <c r="AO2579" s="13"/>
      <c r="AP2579" s="13"/>
      <c r="AQ2579" s="13"/>
      <c r="AR2579" s="13"/>
      <c r="AS2579" s="13"/>
      <c r="AT2579" s="13"/>
      <c r="AU2579" s="13"/>
      <c r="AV2579" s="13"/>
      <c r="AW2579" s="13"/>
      <c r="AX2579" s="13"/>
      <c r="AY2579" s="13"/>
      <c r="AZ2579" s="13">
        <v>0</v>
      </c>
      <c r="BA2579" s="13">
        <v>0</v>
      </c>
      <c r="BB2579" s="13" t="s">
        <v>1</v>
      </c>
      <c r="BC2579" s="13"/>
      <c r="BD2579" s="13"/>
      <c r="BE2579" s="13"/>
      <c r="BF2579" s="13"/>
      <c r="BG2579" s="13"/>
      <c r="BH2579" s="13"/>
      <c r="BI2579" s="13"/>
      <c r="BJ2579" s="13"/>
      <c r="BK2579" s="13"/>
      <c r="BL2579" s="13"/>
      <c r="BM2579" s="13"/>
      <c r="BN2579" s="13"/>
      <c r="BO2579" s="13"/>
      <c r="BP2579" s="13"/>
      <c r="BQ2579" s="13"/>
      <c r="BR2579" s="13">
        <v>0</v>
      </c>
      <c r="BS2579" s="13">
        <v>0</v>
      </c>
      <c r="BT2579" s="12">
        <v>68</v>
      </c>
      <c r="BU2579" s="12">
        <v>68</v>
      </c>
      <c r="BV2579" s="12"/>
      <c r="BW2579" s="12"/>
      <c r="BX2579" s="12" t="s">
        <v>1</v>
      </c>
      <c r="BY2579" s="12" t="s">
        <v>1</v>
      </c>
      <c r="BZ2579" s="12"/>
      <c r="CA2579" s="12">
        <f t="shared" si="6813"/>
        <v>0</v>
      </c>
      <c r="CB2579" s="124"/>
    </row>
    <row r="2580" spans="1:80" ht="69.75" customHeight="1" thickBot="1" x14ac:dyDescent="0.3">
      <c r="A2580" s="133" t="s">
        <v>1</v>
      </c>
      <c r="B2580" s="133" t="s">
        <v>1</v>
      </c>
      <c r="C2580" s="133" t="s">
        <v>1</v>
      </c>
      <c r="D2580" s="135" t="s">
        <v>1</v>
      </c>
      <c r="E2580" s="135" t="s">
        <v>1</v>
      </c>
      <c r="F2580" s="135" t="s">
        <v>1</v>
      </c>
      <c r="G2580" s="137" t="s">
        <v>1</v>
      </c>
      <c r="H2580" s="5" t="s">
        <v>84</v>
      </c>
      <c r="I2580" s="5" t="s">
        <v>11</v>
      </c>
      <c r="J2580" s="5" t="s">
        <v>1809</v>
      </c>
      <c r="K2580" s="5" t="s">
        <v>12</v>
      </c>
      <c r="L2580" s="5" t="s">
        <v>13</v>
      </c>
      <c r="M2580" s="5" t="s">
        <v>14</v>
      </c>
      <c r="N2580" s="5" t="s">
        <v>15</v>
      </c>
      <c r="O2580" s="5" t="s">
        <v>16</v>
      </c>
      <c r="P2580" s="5" t="s">
        <v>17</v>
      </c>
      <c r="Q2580" s="5" t="s">
        <v>18</v>
      </c>
      <c r="R2580" s="71" t="s">
        <v>14</v>
      </c>
      <c r="S2580" s="71" t="s">
        <v>1843</v>
      </c>
      <c r="T2580" s="71" t="s">
        <v>1797</v>
      </c>
      <c r="U2580" s="71" t="s">
        <v>1832</v>
      </c>
      <c r="V2580" s="71" t="s">
        <v>1833</v>
      </c>
      <c r="W2580" s="71" t="s">
        <v>1834</v>
      </c>
      <c r="X2580" s="71" t="s">
        <v>1847</v>
      </c>
      <c r="Y2580" s="71" t="s">
        <v>1844</v>
      </c>
      <c r="Z2580" s="71" t="s">
        <v>1835</v>
      </c>
      <c r="AA2580" s="71" t="s">
        <v>1836</v>
      </c>
      <c r="AB2580" s="71" t="s">
        <v>1837</v>
      </c>
      <c r="AC2580" s="71" t="s">
        <v>1838</v>
      </c>
      <c r="AD2580" s="71" t="s">
        <v>1839</v>
      </c>
      <c r="AE2580" s="71" t="s">
        <v>1840</v>
      </c>
      <c r="AF2580" s="71" t="s">
        <v>1845</v>
      </c>
      <c r="AG2580" s="71" t="s">
        <v>1846</v>
      </c>
      <c r="AH2580" s="71" t="s">
        <v>1841</v>
      </c>
      <c r="AI2580" s="71" t="s">
        <v>1842</v>
      </c>
      <c r="AJ2580" s="72" t="s">
        <v>15</v>
      </c>
      <c r="AK2580" s="72" t="s">
        <v>1843</v>
      </c>
      <c r="AL2580" s="72" t="s">
        <v>1797</v>
      </c>
      <c r="AM2580" s="72" t="s">
        <v>1832</v>
      </c>
      <c r="AN2580" s="72" t="s">
        <v>1833</v>
      </c>
      <c r="AO2580" s="72" t="s">
        <v>1834</v>
      </c>
      <c r="AP2580" s="72" t="s">
        <v>1848</v>
      </c>
      <c r="AQ2580" s="72" t="s">
        <v>1844</v>
      </c>
      <c r="AR2580" s="72" t="s">
        <v>1835</v>
      </c>
      <c r="AS2580" s="72" t="s">
        <v>1836</v>
      </c>
      <c r="AT2580" s="72" t="s">
        <v>1837</v>
      </c>
      <c r="AU2580" s="72" t="s">
        <v>1838</v>
      </c>
      <c r="AV2580" s="72" t="s">
        <v>1839</v>
      </c>
      <c r="AW2580" s="72" t="s">
        <v>1840</v>
      </c>
      <c r="AX2580" s="72" t="s">
        <v>1845</v>
      </c>
      <c r="AY2580" s="72" t="s">
        <v>1846</v>
      </c>
      <c r="AZ2580" s="72" t="s">
        <v>1841</v>
      </c>
      <c r="BA2580" s="72" t="s">
        <v>1842</v>
      </c>
      <c r="BB2580" s="73" t="s">
        <v>16</v>
      </c>
      <c r="BC2580" s="73" t="s">
        <v>1843</v>
      </c>
      <c r="BD2580" s="73" t="s">
        <v>1797</v>
      </c>
      <c r="BE2580" s="73" t="s">
        <v>1832</v>
      </c>
      <c r="BF2580" s="73" t="s">
        <v>1833</v>
      </c>
      <c r="BG2580" s="73" t="s">
        <v>1834</v>
      </c>
      <c r="BH2580" s="73" t="s">
        <v>1849</v>
      </c>
      <c r="BI2580" s="73" t="s">
        <v>1844</v>
      </c>
      <c r="BJ2580" s="73" t="s">
        <v>1835</v>
      </c>
      <c r="BK2580" s="73" t="s">
        <v>1836</v>
      </c>
      <c r="BL2580" s="73" t="s">
        <v>1837</v>
      </c>
      <c r="BM2580" s="73" t="s">
        <v>1838</v>
      </c>
      <c r="BN2580" s="73" t="s">
        <v>1839</v>
      </c>
      <c r="BO2580" s="73" t="s">
        <v>1840</v>
      </c>
      <c r="BP2580" s="73" t="s">
        <v>1845</v>
      </c>
      <c r="BQ2580" s="73" t="s">
        <v>1846</v>
      </c>
      <c r="BR2580" s="73" t="s">
        <v>1841</v>
      </c>
      <c r="BS2580" s="73" t="s">
        <v>1842</v>
      </c>
      <c r="BT2580" s="5" t="s">
        <v>1911</v>
      </c>
      <c r="BU2580" s="5" t="s">
        <v>1942</v>
      </c>
      <c r="BV2580" s="5" t="s">
        <v>1943</v>
      </c>
      <c r="BW2580" s="5" t="s">
        <v>1944</v>
      </c>
      <c r="BX2580" s="5" t="s">
        <v>1945</v>
      </c>
      <c r="BY2580" s="5" t="s">
        <v>1946</v>
      </c>
      <c r="BZ2580" s="5" t="s">
        <v>1947</v>
      </c>
      <c r="CA2580" s="5" t="s">
        <v>1948</v>
      </c>
      <c r="CB2580" s="120" t="s">
        <v>1916</v>
      </c>
    </row>
    <row r="2581" spans="1:80" x14ac:dyDescent="0.25">
      <c r="A2581" s="134"/>
      <c r="B2581" s="134"/>
      <c r="C2581" s="134"/>
      <c r="D2581" s="136"/>
      <c r="E2581" s="136"/>
      <c r="F2581" s="136"/>
      <c r="G2581" s="138"/>
      <c r="H2581" s="15" t="s">
        <v>1</v>
      </c>
      <c r="I2581" s="9" t="s">
        <v>19</v>
      </c>
      <c r="J2581" s="9">
        <v>1</v>
      </c>
      <c r="K2581" s="9" t="s">
        <v>20</v>
      </c>
      <c r="L2581" s="9" t="s">
        <v>21</v>
      </c>
      <c r="M2581" s="9" t="s">
        <v>22</v>
      </c>
      <c r="N2581" s="9" t="s">
        <v>23</v>
      </c>
      <c r="O2581" s="9" t="s">
        <v>24</v>
      </c>
      <c r="P2581" s="9" t="s">
        <v>25</v>
      </c>
      <c r="Q2581" s="9" t="s">
        <v>26</v>
      </c>
      <c r="R2581" s="9">
        <v>1</v>
      </c>
      <c r="S2581" s="9">
        <v>2</v>
      </c>
      <c r="T2581" s="9">
        <v>3</v>
      </c>
      <c r="U2581" s="9">
        <v>4</v>
      </c>
      <c r="V2581" s="9">
        <v>5</v>
      </c>
      <c r="W2581" s="9">
        <v>6</v>
      </c>
      <c r="X2581" s="9">
        <v>7</v>
      </c>
      <c r="Y2581" s="9">
        <v>8</v>
      </c>
      <c r="Z2581" s="9">
        <v>9</v>
      </c>
      <c r="AA2581" s="9">
        <v>10</v>
      </c>
      <c r="AB2581" s="9">
        <v>11</v>
      </c>
      <c r="AC2581" s="9">
        <v>12</v>
      </c>
      <c r="AD2581" s="9">
        <v>13</v>
      </c>
      <c r="AE2581" s="9">
        <v>14</v>
      </c>
      <c r="AF2581" s="9">
        <v>15</v>
      </c>
      <c r="AG2581" s="9">
        <v>16</v>
      </c>
      <c r="AH2581" s="9">
        <v>20</v>
      </c>
      <c r="AI2581" s="9">
        <v>21</v>
      </c>
      <c r="AJ2581" s="9">
        <v>1</v>
      </c>
      <c r="AK2581" s="9">
        <v>2</v>
      </c>
      <c r="AL2581" s="9">
        <v>3</v>
      </c>
      <c r="AM2581" s="9">
        <v>4</v>
      </c>
      <c r="AN2581" s="9">
        <v>5</v>
      </c>
      <c r="AO2581" s="9">
        <v>6</v>
      </c>
      <c r="AP2581" s="9">
        <v>7</v>
      </c>
      <c r="AQ2581" s="9">
        <v>8</v>
      </c>
      <c r="AR2581" s="9">
        <v>9</v>
      </c>
      <c r="AS2581" s="9">
        <v>10</v>
      </c>
      <c r="AT2581" s="9">
        <v>11</v>
      </c>
      <c r="AU2581" s="9">
        <v>12</v>
      </c>
      <c r="AV2581" s="9">
        <v>13</v>
      </c>
      <c r="AW2581" s="9">
        <v>14</v>
      </c>
      <c r="AX2581" s="9">
        <v>15</v>
      </c>
      <c r="AY2581" s="9">
        <v>16</v>
      </c>
      <c r="AZ2581" s="9">
        <v>20</v>
      </c>
      <c r="BA2581" s="9">
        <v>21</v>
      </c>
      <c r="BB2581" s="9">
        <v>1</v>
      </c>
      <c r="BC2581" s="9">
        <v>2</v>
      </c>
      <c r="BD2581" s="9">
        <v>3</v>
      </c>
      <c r="BE2581" s="9">
        <v>4</v>
      </c>
      <c r="BF2581" s="9">
        <v>5</v>
      </c>
      <c r="BG2581" s="9">
        <v>6</v>
      </c>
      <c r="BH2581" s="9">
        <v>7</v>
      </c>
      <c r="BI2581" s="9">
        <v>8</v>
      </c>
      <c r="BJ2581" s="9">
        <v>9</v>
      </c>
      <c r="BK2581" s="9">
        <v>10</v>
      </c>
      <c r="BL2581" s="9">
        <v>11</v>
      </c>
      <c r="BM2581" s="9">
        <v>12</v>
      </c>
      <c r="BN2581" s="9">
        <v>13</v>
      </c>
      <c r="BO2581" s="9">
        <v>14</v>
      </c>
      <c r="BP2581" s="9">
        <v>15</v>
      </c>
      <c r="BQ2581" s="9">
        <v>16</v>
      </c>
      <c r="BR2581" s="9">
        <v>20</v>
      </c>
      <c r="BS2581" s="9">
        <v>21</v>
      </c>
      <c r="BT2581" s="9">
        <v>1</v>
      </c>
      <c r="BU2581" s="9">
        <v>2</v>
      </c>
      <c r="BV2581" s="9">
        <v>3</v>
      </c>
      <c r="BW2581" s="9" t="s">
        <v>1798</v>
      </c>
      <c r="BX2581" s="9">
        <v>5</v>
      </c>
      <c r="BY2581" s="9">
        <v>6</v>
      </c>
      <c r="BZ2581" s="9">
        <v>7</v>
      </c>
      <c r="CA2581" s="9" t="s">
        <v>1917</v>
      </c>
      <c r="CB2581" s="121">
        <v>9</v>
      </c>
    </row>
    <row r="2582" spans="1:80" x14ac:dyDescent="0.25">
      <c r="A2582" s="134"/>
      <c r="B2582" s="134"/>
      <c r="C2582" s="134"/>
      <c r="D2582" s="136"/>
      <c r="E2582" s="136"/>
      <c r="F2582" s="136"/>
      <c r="G2582" s="138"/>
      <c r="H2582" s="16" t="s">
        <v>1015</v>
      </c>
      <c r="I2582" s="17">
        <f>SUM(I2578)</f>
        <v>2678389</v>
      </c>
      <c r="J2582" s="17">
        <f t="shared" ref="J2582:J2583" si="6888">SUM(K2582,L2582,P2582,Q2582)</f>
        <v>2917587</v>
      </c>
      <c r="K2582" s="17">
        <f t="shared" ref="K2582" si="6889">SUM(K2578)</f>
        <v>2895287</v>
      </c>
      <c r="L2582" s="17">
        <f t="shared" ref="L2582:L2583" si="6890">SUM(M2582:O2582)</f>
        <v>22300</v>
      </c>
      <c r="M2582" s="17">
        <f t="shared" ref="M2582:Q2582" si="6891">SUM(M2578)</f>
        <v>14050</v>
      </c>
      <c r="N2582" s="17">
        <f t="shared" si="6891"/>
        <v>0</v>
      </c>
      <c r="O2582" s="17">
        <f t="shared" si="6891"/>
        <v>8250</v>
      </c>
      <c r="P2582" s="17">
        <f t="shared" si="6891"/>
        <v>0</v>
      </c>
      <c r="Q2582" s="17">
        <f t="shared" si="6891"/>
        <v>0</v>
      </c>
      <c r="R2582" s="17">
        <f t="shared" ref="R2582:AG2582" si="6892">SUM(R2578)</f>
        <v>14050</v>
      </c>
      <c r="S2582" s="17">
        <f t="shared" si="6892"/>
        <v>0</v>
      </c>
      <c r="T2582" s="17">
        <f t="shared" si="6892"/>
        <v>0</v>
      </c>
      <c r="U2582" s="17">
        <f t="shared" si="6892"/>
        <v>0</v>
      </c>
      <c r="V2582" s="17">
        <f t="shared" si="6892"/>
        <v>0</v>
      </c>
      <c r="W2582" s="17">
        <f t="shared" si="6892"/>
        <v>0</v>
      </c>
      <c r="X2582" s="17">
        <f t="shared" ref="X2582" si="6893">SUM(X2578)</f>
        <v>14050</v>
      </c>
      <c r="Y2582" s="17">
        <f t="shared" si="6892"/>
        <v>175</v>
      </c>
      <c r="Z2582" s="17">
        <f t="shared" si="6892"/>
        <v>1575</v>
      </c>
      <c r="AA2582" s="17">
        <f t="shared" si="6892"/>
        <v>525</v>
      </c>
      <c r="AB2582" s="17">
        <f t="shared" si="6892"/>
        <v>550</v>
      </c>
      <c r="AC2582" s="17">
        <f t="shared" si="6892"/>
        <v>780</v>
      </c>
      <c r="AD2582" s="17">
        <f t="shared" si="6892"/>
        <v>350</v>
      </c>
      <c r="AE2582" s="17">
        <f t="shared" si="6892"/>
        <v>0</v>
      </c>
      <c r="AF2582" s="17">
        <f t="shared" si="6892"/>
        <v>1925</v>
      </c>
      <c r="AG2582" s="17">
        <f t="shared" si="6892"/>
        <v>3485</v>
      </c>
      <c r="AH2582" s="17">
        <v>9365</v>
      </c>
      <c r="AI2582" s="17">
        <v>4685</v>
      </c>
      <c r="AJ2582" s="17">
        <f t="shared" ref="AJ2582:AY2582" si="6894">SUM(AJ2578)</f>
        <v>0</v>
      </c>
      <c r="AK2582" s="17">
        <f t="shared" si="6894"/>
        <v>0</v>
      </c>
      <c r="AL2582" s="17">
        <f t="shared" si="6894"/>
        <v>0</v>
      </c>
      <c r="AM2582" s="17">
        <f t="shared" si="6894"/>
        <v>0</v>
      </c>
      <c r="AN2582" s="17">
        <f t="shared" si="6894"/>
        <v>0</v>
      </c>
      <c r="AO2582" s="17">
        <f t="shared" si="6894"/>
        <v>0</v>
      </c>
      <c r="AP2582" s="17">
        <f t="shared" ref="AP2582" si="6895">SUM(AP2578)</f>
        <v>0</v>
      </c>
      <c r="AQ2582" s="17">
        <f t="shared" si="6894"/>
        <v>0</v>
      </c>
      <c r="AR2582" s="17">
        <f t="shared" si="6894"/>
        <v>0</v>
      </c>
      <c r="AS2582" s="17">
        <f t="shared" si="6894"/>
        <v>0</v>
      </c>
      <c r="AT2582" s="17">
        <f t="shared" si="6894"/>
        <v>0</v>
      </c>
      <c r="AU2582" s="17">
        <f t="shared" si="6894"/>
        <v>0</v>
      </c>
      <c r="AV2582" s="17">
        <f t="shared" si="6894"/>
        <v>0</v>
      </c>
      <c r="AW2582" s="17">
        <f t="shared" si="6894"/>
        <v>0</v>
      </c>
      <c r="AX2582" s="17">
        <f t="shared" si="6894"/>
        <v>0</v>
      </c>
      <c r="AY2582" s="17">
        <f t="shared" si="6894"/>
        <v>0</v>
      </c>
      <c r="AZ2582" s="17">
        <v>0</v>
      </c>
      <c r="BA2582" s="17">
        <v>0</v>
      </c>
      <c r="BB2582" s="17">
        <f t="shared" ref="BB2582:BQ2582" si="6896">SUM(BB2578)</f>
        <v>8250</v>
      </c>
      <c r="BC2582" s="17">
        <f t="shared" si="6896"/>
        <v>1932</v>
      </c>
      <c r="BD2582" s="17">
        <f t="shared" si="6896"/>
        <v>0</v>
      </c>
      <c r="BE2582" s="17">
        <f t="shared" si="6896"/>
        <v>26035</v>
      </c>
      <c r="BF2582" s="17">
        <f t="shared" si="6896"/>
        <v>0</v>
      </c>
      <c r="BG2582" s="17">
        <f t="shared" si="6896"/>
        <v>0</v>
      </c>
      <c r="BH2582" s="17">
        <f t="shared" ref="BH2582" si="6897">SUM(BH2578)</f>
        <v>36217</v>
      </c>
      <c r="BI2582" s="17">
        <f t="shared" si="6896"/>
        <v>4000</v>
      </c>
      <c r="BJ2582" s="17">
        <f t="shared" si="6896"/>
        <v>0</v>
      </c>
      <c r="BK2582" s="17">
        <f t="shared" si="6896"/>
        <v>21221</v>
      </c>
      <c r="BL2582" s="17">
        <f t="shared" si="6896"/>
        <v>1000</v>
      </c>
      <c r="BM2582" s="17">
        <f t="shared" si="6896"/>
        <v>5746</v>
      </c>
      <c r="BN2582" s="17">
        <f t="shared" si="6896"/>
        <v>0</v>
      </c>
      <c r="BO2582" s="17">
        <f t="shared" si="6896"/>
        <v>0</v>
      </c>
      <c r="BP2582" s="17">
        <f t="shared" si="6896"/>
        <v>0</v>
      </c>
      <c r="BQ2582" s="17">
        <f t="shared" si="6896"/>
        <v>0</v>
      </c>
      <c r="BR2582" s="17">
        <v>31967</v>
      </c>
      <c r="BS2582" s="17">
        <v>4250</v>
      </c>
      <c r="BT2582" s="17">
        <f t="shared" ref="BT2582:BW2582" si="6898">SUM(BT2578)</f>
        <v>3080357</v>
      </c>
      <c r="BU2582" s="17">
        <f t="shared" ref="BU2582:BV2582" si="6899">SUM(BU2578)</f>
        <v>3053891</v>
      </c>
      <c r="BV2582" s="17">
        <f t="shared" si="6899"/>
        <v>1732619</v>
      </c>
      <c r="BW2582" s="17">
        <f t="shared" si="6898"/>
        <v>751375</v>
      </c>
      <c r="BX2582" s="17">
        <f t="shared" ref="BX2582:BZ2582" si="6900">SUM(BX2578)</f>
        <v>294025</v>
      </c>
      <c r="BY2582" s="17">
        <f t="shared" si="6900"/>
        <v>228675</v>
      </c>
      <c r="BZ2582" s="17">
        <f t="shared" si="6900"/>
        <v>228675</v>
      </c>
      <c r="CA2582" s="17">
        <f>BV2582+BW2582</f>
        <v>2483994</v>
      </c>
      <c r="CB2582" s="125">
        <f>IF(BU2582=0,"-",CA2582/BU2582*100)</f>
        <v>81.338659434799737</v>
      </c>
    </row>
    <row r="2583" spans="1:80" x14ac:dyDescent="0.25">
      <c r="A2583" s="134"/>
      <c r="B2583" s="134"/>
      <c r="C2583" s="134"/>
      <c r="D2583" s="136"/>
      <c r="E2583" s="136"/>
      <c r="F2583" s="136"/>
      <c r="G2583" s="138"/>
      <c r="H2583" s="18" t="s">
        <v>86</v>
      </c>
      <c r="I2583" s="17">
        <f>SUM(I2582)</f>
        <v>2678389</v>
      </c>
      <c r="J2583" s="17">
        <f t="shared" si="6888"/>
        <v>2917587</v>
      </c>
      <c r="K2583" s="17">
        <f t="shared" ref="K2583" si="6901">SUM(K2582)</f>
        <v>2895287</v>
      </c>
      <c r="L2583" s="17">
        <f t="shared" si="6890"/>
        <v>22300</v>
      </c>
      <c r="M2583" s="17">
        <f t="shared" ref="M2583:Q2583" si="6902">SUM(M2582)</f>
        <v>14050</v>
      </c>
      <c r="N2583" s="17">
        <f t="shared" si="6902"/>
        <v>0</v>
      </c>
      <c r="O2583" s="17">
        <f t="shared" si="6902"/>
        <v>8250</v>
      </c>
      <c r="P2583" s="17">
        <f t="shared" si="6902"/>
        <v>0</v>
      </c>
      <c r="Q2583" s="17">
        <f t="shared" si="6902"/>
        <v>0</v>
      </c>
      <c r="R2583" s="17">
        <f t="shared" ref="R2583:AG2583" si="6903">SUM(R2582)</f>
        <v>14050</v>
      </c>
      <c r="S2583" s="17">
        <f t="shared" si="6903"/>
        <v>0</v>
      </c>
      <c r="T2583" s="17">
        <f t="shared" si="6903"/>
        <v>0</v>
      </c>
      <c r="U2583" s="17">
        <f t="shared" si="6903"/>
        <v>0</v>
      </c>
      <c r="V2583" s="17">
        <f t="shared" si="6903"/>
        <v>0</v>
      </c>
      <c r="W2583" s="17">
        <f t="shared" si="6903"/>
        <v>0</v>
      </c>
      <c r="X2583" s="17">
        <f t="shared" ref="X2583" si="6904">SUM(X2582)</f>
        <v>14050</v>
      </c>
      <c r="Y2583" s="17">
        <f t="shared" si="6903"/>
        <v>175</v>
      </c>
      <c r="Z2583" s="17">
        <f t="shared" si="6903"/>
        <v>1575</v>
      </c>
      <c r="AA2583" s="17">
        <f t="shared" si="6903"/>
        <v>525</v>
      </c>
      <c r="AB2583" s="17">
        <f t="shared" si="6903"/>
        <v>550</v>
      </c>
      <c r="AC2583" s="17">
        <f t="shared" si="6903"/>
        <v>780</v>
      </c>
      <c r="AD2583" s="17">
        <f t="shared" si="6903"/>
        <v>350</v>
      </c>
      <c r="AE2583" s="17">
        <f t="shared" si="6903"/>
        <v>0</v>
      </c>
      <c r="AF2583" s="17">
        <f t="shared" si="6903"/>
        <v>1925</v>
      </c>
      <c r="AG2583" s="17">
        <f t="shared" si="6903"/>
        <v>3485</v>
      </c>
      <c r="AH2583" s="17">
        <v>9365</v>
      </c>
      <c r="AI2583" s="17">
        <v>4685</v>
      </c>
      <c r="AJ2583" s="17">
        <f t="shared" ref="AJ2583:AY2583" si="6905">SUM(AJ2582)</f>
        <v>0</v>
      </c>
      <c r="AK2583" s="17">
        <f t="shared" si="6905"/>
        <v>0</v>
      </c>
      <c r="AL2583" s="17">
        <f t="shared" si="6905"/>
        <v>0</v>
      </c>
      <c r="AM2583" s="17">
        <f t="shared" si="6905"/>
        <v>0</v>
      </c>
      <c r="AN2583" s="17">
        <f t="shared" si="6905"/>
        <v>0</v>
      </c>
      <c r="AO2583" s="17">
        <f t="shared" si="6905"/>
        <v>0</v>
      </c>
      <c r="AP2583" s="17">
        <f t="shared" ref="AP2583" si="6906">SUM(AP2582)</f>
        <v>0</v>
      </c>
      <c r="AQ2583" s="17">
        <f t="shared" si="6905"/>
        <v>0</v>
      </c>
      <c r="AR2583" s="17">
        <f t="shared" si="6905"/>
        <v>0</v>
      </c>
      <c r="AS2583" s="17">
        <f t="shared" si="6905"/>
        <v>0</v>
      </c>
      <c r="AT2583" s="17">
        <f t="shared" si="6905"/>
        <v>0</v>
      </c>
      <c r="AU2583" s="17">
        <f t="shared" si="6905"/>
        <v>0</v>
      </c>
      <c r="AV2583" s="17">
        <f t="shared" si="6905"/>
        <v>0</v>
      </c>
      <c r="AW2583" s="17">
        <f t="shared" si="6905"/>
        <v>0</v>
      </c>
      <c r="AX2583" s="17">
        <f t="shared" si="6905"/>
        <v>0</v>
      </c>
      <c r="AY2583" s="17">
        <f t="shared" si="6905"/>
        <v>0</v>
      </c>
      <c r="AZ2583" s="17">
        <v>0</v>
      </c>
      <c r="BA2583" s="17">
        <v>0</v>
      </c>
      <c r="BB2583" s="17">
        <f t="shared" ref="BB2583:BQ2583" si="6907">SUM(BB2582)</f>
        <v>8250</v>
      </c>
      <c r="BC2583" s="17">
        <f t="shared" si="6907"/>
        <v>1932</v>
      </c>
      <c r="BD2583" s="17">
        <f t="shared" si="6907"/>
        <v>0</v>
      </c>
      <c r="BE2583" s="17">
        <f t="shared" si="6907"/>
        <v>26035</v>
      </c>
      <c r="BF2583" s="17">
        <f t="shared" si="6907"/>
        <v>0</v>
      </c>
      <c r="BG2583" s="17">
        <f t="shared" si="6907"/>
        <v>0</v>
      </c>
      <c r="BH2583" s="17">
        <f t="shared" ref="BH2583" si="6908">SUM(BH2582)</f>
        <v>36217</v>
      </c>
      <c r="BI2583" s="17">
        <f t="shared" si="6907"/>
        <v>4000</v>
      </c>
      <c r="BJ2583" s="17">
        <f t="shared" si="6907"/>
        <v>0</v>
      </c>
      <c r="BK2583" s="17">
        <f t="shared" si="6907"/>
        <v>21221</v>
      </c>
      <c r="BL2583" s="17">
        <f t="shared" si="6907"/>
        <v>1000</v>
      </c>
      <c r="BM2583" s="17">
        <f t="shared" si="6907"/>
        <v>5746</v>
      </c>
      <c r="BN2583" s="17">
        <f t="shared" si="6907"/>
        <v>0</v>
      </c>
      <c r="BO2583" s="17">
        <f t="shared" si="6907"/>
        <v>0</v>
      </c>
      <c r="BP2583" s="17">
        <f t="shared" si="6907"/>
        <v>0</v>
      </c>
      <c r="BQ2583" s="17">
        <f t="shared" si="6907"/>
        <v>0</v>
      </c>
      <c r="BR2583" s="17">
        <v>31967</v>
      </c>
      <c r="BS2583" s="17">
        <v>4250</v>
      </c>
      <c r="BT2583" s="17">
        <f t="shared" ref="BT2583:BW2583" si="6909">SUM(BT2582)</f>
        <v>3080357</v>
      </c>
      <c r="BU2583" s="17">
        <f t="shared" ref="BU2583:BV2583" si="6910">SUM(BU2582)</f>
        <v>3053891</v>
      </c>
      <c r="BV2583" s="17">
        <f t="shared" si="6910"/>
        <v>1732619</v>
      </c>
      <c r="BW2583" s="17">
        <f t="shared" si="6909"/>
        <v>751375</v>
      </c>
      <c r="BX2583" s="17">
        <f t="shared" ref="BX2583" si="6911">SUM(BX2582)</f>
        <v>294025</v>
      </c>
      <c r="BY2583" s="17">
        <f t="shared" ref="BY2583" si="6912">SUM(BY2582)</f>
        <v>228675</v>
      </c>
      <c r="BZ2583" s="17">
        <f t="shared" ref="BZ2583" si="6913">SUM(BZ2582)</f>
        <v>228675</v>
      </c>
      <c r="CA2583" s="17">
        <f>BV2583+BW2583</f>
        <v>2483994</v>
      </c>
      <c r="CB2583" s="125">
        <f>IF(BU2583=0,"-",CA2583/BU2583*100)</f>
        <v>81.338659434799737</v>
      </c>
    </row>
    <row r="2584" spans="1:80" x14ac:dyDescent="0.25">
      <c r="A2584" s="139"/>
      <c r="B2584" s="139"/>
      <c r="C2584" s="139"/>
      <c r="D2584" s="140"/>
      <c r="E2584" s="140"/>
      <c r="F2584" s="140"/>
      <c r="G2584" s="141"/>
      <c r="X2584">
        <f t="shared" si="6749"/>
        <v>0</v>
      </c>
      <c r="AH2584">
        <v>0</v>
      </c>
      <c r="AI2584">
        <v>0</v>
      </c>
      <c r="AP2584">
        <f t="shared" si="6750"/>
        <v>0</v>
      </c>
      <c r="AZ2584">
        <v>0</v>
      </c>
      <c r="BA2584">
        <v>0</v>
      </c>
      <c r="BH2584">
        <f t="shared" si="6751"/>
        <v>0</v>
      </c>
      <c r="BR2584">
        <v>0</v>
      </c>
      <c r="BS2584">
        <v>0</v>
      </c>
      <c r="BU2584">
        <v>0</v>
      </c>
      <c r="BV2584">
        <v>0</v>
      </c>
      <c r="BW2584">
        <f t="shared" si="6867"/>
        <v>0</v>
      </c>
      <c r="CA2584">
        <f>BV2584+BW2584</f>
        <v>0</v>
      </c>
      <c r="CB2584" s="126" t="str">
        <f>IF(BU2584=0,"-",CA2584/BU2584*100)</f>
        <v>-</v>
      </c>
    </row>
    <row r="2585" spans="1:80" ht="15.75" thickBot="1" x14ac:dyDescent="0.3">
      <c r="A2585" s="13" t="s">
        <v>1</v>
      </c>
      <c r="B2585" s="13" t="s">
        <v>1</v>
      </c>
      <c r="C2585" s="13" t="s">
        <v>1</v>
      </c>
      <c r="D2585" s="74" t="s">
        <v>1</v>
      </c>
      <c r="E2585" s="74" t="s">
        <v>1</v>
      </c>
      <c r="F2585" s="74" t="s">
        <v>1</v>
      </c>
      <c r="G2585" s="13" t="s">
        <v>1</v>
      </c>
      <c r="H2585" s="19" t="s">
        <v>1</v>
      </c>
      <c r="I2585" s="19" t="s">
        <v>1</v>
      </c>
      <c r="J2585" s="19"/>
      <c r="K2585" s="19" t="s">
        <v>1</v>
      </c>
      <c r="L2585" s="19"/>
      <c r="M2585" s="19" t="s">
        <v>1</v>
      </c>
      <c r="N2585" s="19" t="s">
        <v>1</v>
      </c>
      <c r="O2585" s="19" t="s">
        <v>1</v>
      </c>
      <c r="P2585" s="31"/>
      <c r="Q2585" s="19" t="s">
        <v>1</v>
      </c>
      <c r="R2585" s="19" t="s">
        <v>1</v>
      </c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19"/>
      <c r="AF2585" s="19"/>
      <c r="AG2585" s="19"/>
      <c r="AH2585" s="19">
        <v>0</v>
      </c>
      <c r="AI2585" s="19">
        <v>0</v>
      </c>
      <c r="AJ2585" s="19" t="s">
        <v>1</v>
      </c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>
        <v>0</v>
      </c>
      <c r="BA2585" s="19">
        <v>0</v>
      </c>
      <c r="BB2585" s="19" t="s">
        <v>1</v>
      </c>
      <c r="BC2585" s="19"/>
      <c r="BD2585" s="19"/>
      <c r="BE2585" s="19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>
        <v>0</v>
      </c>
      <c r="BS2585" s="19">
        <v>0</v>
      </c>
      <c r="BT2585" s="19"/>
      <c r="BU2585" s="19"/>
      <c r="BV2585" s="19"/>
      <c r="BW2585" s="19"/>
      <c r="BX2585" s="19" t="s">
        <v>1</v>
      </c>
      <c r="BY2585" s="19" t="s">
        <v>1</v>
      </c>
      <c r="BZ2585" s="19"/>
      <c r="CA2585" s="19">
        <f>BV2585+BW2585</f>
        <v>0</v>
      </c>
      <c r="CB2585" s="127"/>
    </row>
    <row r="2586" spans="1:80" ht="69.75" customHeight="1" thickBot="1" x14ac:dyDescent="0.3">
      <c r="A2586" s="5" t="s">
        <v>4</v>
      </c>
      <c r="B2586" s="5" t="s">
        <v>5</v>
      </c>
      <c r="C2586" s="5" t="s">
        <v>6</v>
      </c>
      <c r="D2586" s="80" t="s">
        <v>1</v>
      </c>
      <c r="E2586" s="88" t="s">
        <v>7</v>
      </c>
      <c r="F2586" s="88" t="s">
        <v>8</v>
      </c>
      <c r="G2586" s="5" t="s">
        <v>9</v>
      </c>
      <c r="H2586" s="5" t="s">
        <v>10</v>
      </c>
      <c r="I2586" s="5" t="s">
        <v>11</v>
      </c>
      <c r="J2586" s="5" t="s">
        <v>1809</v>
      </c>
      <c r="K2586" s="5" t="s">
        <v>12</v>
      </c>
      <c r="L2586" s="5" t="s">
        <v>13</v>
      </c>
      <c r="M2586" s="5" t="s">
        <v>14</v>
      </c>
      <c r="N2586" s="5" t="s">
        <v>15</v>
      </c>
      <c r="O2586" s="5" t="s">
        <v>16</v>
      </c>
      <c r="P2586" s="5" t="s">
        <v>17</v>
      </c>
      <c r="Q2586" s="5" t="s">
        <v>18</v>
      </c>
      <c r="R2586" s="71" t="s">
        <v>14</v>
      </c>
      <c r="S2586" s="71" t="s">
        <v>1843</v>
      </c>
      <c r="T2586" s="71" t="s">
        <v>1797</v>
      </c>
      <c r="U2586" s="71" t="s">
        <v>1832</v>
      </c>
      <c r="V2586" s="71" t="s">
        <v>1833</v>
      </c>
      <c r="W2586" s="71" t="s">
        <v>1834</v>
      </c>
      <c r="X2586" s="71" t="s">
        <v>1847</v>
      </c>
      <c r="Y2586" s="71" t="s">
        <v>1844</v>
      </c>
      <c r="Z2586" s="71" t="s">
        <v>1835</v>
      </c>
      <c r="AA2586" s="71" t="s">
        <v>1836</v>
      </c>
      <c r="AB2586" s="71" t="s">
        <v>1837</v>
      </c>
      <c r="AC2586" s="71" t="s">
        <v>1838</v>
      </c>
      <c r="AD2586" s="71" t="s">
        <v>1839</v>
      </c>
      <c r="AE2586" s="71" t="s">
        <v>1840</v>
      </c>
      <c r="AF2586" s="71" t="s">
        <v>1845</v>
      </c>
      <c r="AG2586" s="71" t="s">
        <v>1846</v>
      </c>
      <c r="AH2586" s="71" t="s">
        <v>1841</v>
      </c>
      <c r="AI2586" s="71" t="s">
        <v>1842</v>
      </c>
      <c r="AJ2586" s="72" t="s">
        <v>15</v>
      </c>
      <c r="AK2586" s="72" t="s">
        <v>1843</v>
      </c>
      <c r="AL2586" s="72" t="s">
        <v>1797</v>
      </c>
      <c r="AM2586" s="72" t="s">
        <v>1832</v>
      </c>
      <c r="AN2586" s="72" t="s">
        <v>1833</v>
      </c>
      <c r="AO2586" s="72" t="s">
        <v>1834</v>
      </c>
      <c r="AP2586" s="72" t="s">
        <v>1848</v>
      </c>
      <c r="AQ2586" s="72" t="s">
        <v>1844</v>
      </c>
      <c r="AR2586" s="72" t="s">
        <v>1835</v>
      </c>
      <c r="AS2586" s="72" t="s">
        <v>1836</v>
      </c>
      <c r="AT2586" s="72" t="s">
        <v>1837</v>
      </c>
      <c r="AU2586" s="72" t="s">
        <v>1838</v>
      </c>
      <c r="AV2586" s="72" t="s">
        <v>1839</v>
      </c>
      <c r="AW2586" s="72" t="s">
        <v>1840</v>
      </c>
      <c r="AX2586" s="72" t="s">
        <v>1845</v>
      </c>
      <c r="AY2586" s="72" t="s">
        <v>1846</v>
      </c>
      <c r="AZ2586" s="72" t="s">
        <v>1841</v>
      </c>
      <c r="BA2586" s="72" t="s">
        <v>1842</v>
      </c>
      <c r="BB2586" s="73" t="s">
        <v>16</v>
      </c>
      <c r="BC2586" s="73" t="s">
        <v>1843</v>
      </c>
      <c r="BD2586" s="73" t="s">
        <v>1797</v>
      </c>
      <c r="BE2586" s="73" t="s">
        <v>1832</v>
      </c>
      <c r="BF2586" s="73" t="s">
        <v>1833</v>
      </c>
      <c r="BG2586" s="73" t="s">
        <v>1834</v>
      </c>
      <c r="BH2586" s="73" t="s">
        <v>1849</v>
      </c>
      <c r="BI2586" s="73" t="s">
        <v>1844</v>
      </c>
      <c r="BJ2586" s="73" t="s">
        <v>1835</v>
      </c>
      <c r="BK2586" s="73" t="s">
        <v>1836</v>
      </c>
      <c r="BL2586" s="73" t="s">
        <v>1837</v>
      </c>
      <c r="BM2586" s="73" t="s">
        <v>1838</v>
      </c>
      <c r="BN2586" s="73" t="s">
        <v>1839</v>
      </c>
      <c r="BO2586" s="73" t="s">
        <v>1840</v>
      </c>
      <c r="BP2586" s="73" t="s">
        <v>1845</v>
      </c>
      <c r="BQ2586" s="73" t="s">
        <v>1846</v>
      </c>
      <c r="BR2586" s="73" t="s">
        <v>1841</v>
      </c>
      <c r="BS2586" s="73" t="s">
        <v>1842</v>
      </c>
      <c r="BT2586" s="5" t="s">
        <v>1911</v>
      </c>
      <c r="BU2586" s="5" t="s">
        <v>1942</v>
      </c>
      <c r="BV2586" s="5" t="s">
        <v>1943</v>
      </c>
      <c r="BW2586" s="5" t="s">
        <v>1944</v>
      </c>
      <c r="BX2586" s="5" t="s">
        <v>1945</v>
      </c>
      <c r="BY2586" s="5" t="s">
        <v>1946</v>
      </c>
      <c r="BZ2586" s="5" t="s">
        <v>1947</v>
      </c>
      <c r="CA2586" s="5" t="s">
        <v>1948</v>
      </c>
      <c r="CB2586" s="120" t="s">
        <v>1916</v>
      </c>
    </row>
    <row r="2587" spans="1:80" x14ac:dyDescent="0.25">
      <c r="A2587" s="6" t="s">
        <v>1</v>
      </c>
      <c r="B2587" s="6" t="s">
        <v>1</v>
      </c>
      <c r="C2587" s="6" t="s">
        <v>1</v>
      </c>
      <c r="D2587" s="81" t="s">
        <v>1</v>
      </c>
      <c r="E2587" s="81" t="s">
        <v>1</v>
      </c>
      <c r="F2587" s="94" t="s">
        <v>1</v>
      </c>
      <c r="G2587" s="7" t="s">
        <v>1</v>
      </c>
      <c r="H2587" s="8" t="s">
        <v>1</v>
      </c>
      <c r="I2587" s="9" t="s">
        <v>19</v>
      </c>
      <c r="J2587" s="9">
        <v>1</v>
      </c>
      <c r="K2587" s="9" t="s">
        <v>20</v>
      </c>
      <c r="L2587" s="9" t="s">
        <v>21</v>
      </c>
      <c r="M2587" s="9" t="s">
        <v>22</v>
      </c>
      <c r="N2587" s="9" t="s">
        <v>23</v>
      </c>
      <c r="O2587" s="9" t="s">
        <v>24</v>
      </c>
      <c r="P2587" s="9" t="s">
        <v>25</v>
      </c>
      <c r="Q2587" s="9" t="s">
        <v>26</v>
      </c>
      <c r="R2587" s="9">
        <v>1</v>
      </c>
      <c r="S2587" s="9">
        <v>2</v>
      </c>
      <c r="T2587" s="9">
        <v>3</v>
      </c>
      <c r="U2587" s="9">
        <v>4</v>
      </c>
      <c r="V2587" s="9">
        <v>5</v>
      </c>
      <c r="W2587" s="9">
        <v>6</v>
      </c>
      <c r="X2587" s="9">
        <v>7</v>
      </c>
      <c r="Y2587" s="9">
        <v>8</v>
      </c>
      <c r="Z2587" s="9">
        <v>9</v>
      </c>
      <c r="AA2587" s="9">
        <v>10</v>
      </c>
      <c r="AB2587" s="9">
        <v>11</v>
      </c>
      <c r="AC2587" s="9">
        <v>12</v>
      </c>
      <c r="AD2587" s="9">
        <v>13</v>
      </c>
      <c r="AE2587" s="9">
        <v>14</v>
      </c>
      <c r="AF2587" s="9">
        <v>15</v>
      </c>
      <c r="AG2587" s="9">
        <v>16</v>
      </c>
      <c r="AH2587" s="9">
        <v>20</v>
      </c>
      <c r="AI2587" s="9">
        <v>21</v>
      </c>
      <c r="AJ2587" s="9">
        <v>1</v>
      </c>
      <c r="AK2587" s="9">
        <v>2</v>
      </c>
      <c r="AL2587" s="9">
        <v>3</v>
      </c>
      <c r="AM2587" s="9">
        <v>4</v>
      </c>
      <c r="AN2587" s="9">
        <v>5</v>
      </c>
      <c r="AO2587" s="9">
        <v>6</v>
      </c>
      <c r="AP2587" s="9">
        <v>7</v>
      </c>
      <c r="AQ2587" s="9">
        <v>8</v>
      </c>
      <c r="AR2587" s="9">
        <v>9</v>
      </c>
      <c r="AS2587" s="9">
        <v>10</v>
      </c>
      <c r="AT2587" s="9">
        <v>11</v>
      </c>
      <c r="AU2587" s="9">
        <v>12</v>
      </c>
      <c r="AV2587" s="9">
        <v>13</v>
      </c>
      <c r="AW2587" s="9">
        <v>14</v>
      </c>
      <c r="AX2587" s="9">
        <v>15</v>
      </c>
      <c r="AY2587" s="9">
        <v>16</v>
      </c>
      <c r="AZ2587" s="9">
        <v>20</v>
      </c>
      <c r="BA2587" s="9">
        <v>21</v>
      </c>
      <c r="BB2587" s="9">
        <v>1</v>
      </c>
      <c r="BC2587" s="9">
        <v>2</v>
      </c>
      <c r="BD2587" s="9">
        <v>3</v>
      </c>
      <c r="BE2587" s="9">
        <v>4</v>
      </c>
      <c r="BF2587" s="9">
        <v>5</v>
      </c>
      <c r="BG2587" s="9">
        <v>6</v>
      </c>
      <c r="BH2587" s="9">
        <v>7</v>
      </c>
      <c r="BI2587" s="9">
        <v>8</v>
      </c>
      <c r="BJ2587" s="9">
        <v>9</v>
      </c>
      <c r="BK2587" s="9">
        <v>10</v>
      </c>
      <c r="BL2587" s="9">
        <v>11</v>
      </c>
      <c r="BM2587" s="9">
        <v>12</v>
      </c>
      <c r="BN2587" s="9">
        <v>13</v>
      </c>
      <c r="BO2587" s="9">
        <v>14</v>
      </c>
      <c r="BP2587" s="9">
        <v>15</v>
      </c>
      <c r="BQ2587" s="9">
        <v>16</v>
      </c>
      <c r="BR2587" s="9">
        <v>20</v>
      </c>
      <c r="BS2587" s="9">
        <v>21</v>
      </c>
      <c r="BT2587" s="9">
        <v>1</v>
      </c>
      <c r="BU2587" s="9">
        <v>2</v>
      </c>
      <c r="BV2587" s="9">
        <v>3</v>
      </c>
      <c r="BW2587" s="9" t="s">
        <v>1798</v>
      </c>
      <c r="BX2587" s="9">
        <v>5</v>
      </c>
      <c r="BY2587" s="9">
        <v>6</v>
      </c>
      <c r="BZ2587" s="9">
        <v>7</v>
      </c>
      <c r="CA2587" s="9" t="s">
        <v>1917</v>
      </c>
      <c r="CB2587" s="121">
        <v>9</v>
      </c>
    </row>
    <row r="2588" spans="1:80" x14ac:dyDescent="0.25">
      <c r="A2588" s="1" t="s">
        <v>928</v>
      </c>
      <c r="B2588" s="1" t="s">
        <v>88</v>
      </c>
      <c r="C2588" s="4" t="s">
        <v>1268</v>
      </c>
      <c r="D2588" s="79" t="s">
        <v>1269</v>
      </c>
      <c r="E2588" s="78" t="s">
        <v>1</v>
      </c>
      <c r="F2588" s="78" t="s">
        <v>1</v>
      </c>
      <c r="G2588" s="2" t="s">
        <v>1</v>
      </c>
      <c r="H2588" s="2" t="s">
        <v>1270</v>
      </c>
      <c r="I2588" s="3" t="s">
        <v>1</v>
      </c>
      <c r="J2588" s="3">
        <f t="shared" ref="J2588:J2620" si="6914">SUM(K2588,L2588,P2588,Q2588)</f>
        <v>0</v>
      </c>
      <c r="K2588" s="3" t="s">
        <v>1</v>
      </c>
      <c r="L2588" s="3"/>
      <c r="M2588" s="3" t="s">
        <v>1</v>
      </c>
      <c r="N2588" s="3" t="s">
        <v>1</v>
      </c>
      <c r="O2588" s="3" t="s">
        <v>1</v>
      </c>
      <c r="P2588" s="26"/>
      <c r="Q2588" s="3" t="s">
        <v>1</v>
      </c>
      <c r="R2588" s="3" t="s">
        <v>1</v>
      </c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>
        <v>0</v>
      </c>
      <c r="AI2588" s="3">
        <v>0</v>
      </c>
      <c r="AJ2588" s="3" t="s">
        <v>1</v>
      </c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"/>
      <c r="AY2588" s="3"/>
      <c r="AZ2588" s="3">
        <v>0</v>
      </c>
      <c r="BA2588" s="3">
        <v>0</v>
      </c>
      <c r="BB2588" s="3" t="s">
        <v>1</v>
      </c>
      <c r="BC2588" s="3"/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/>
      <c r="BO2588" s="3"/>
      <c r="BP2588" s="3"/>
      <c r="BQ2588" s="3"/>
      <c r="BR2588" s="3">
        <v>0</v>
      </c>
      <c r="BS2588" s="3">
        <v>0</v>
      </c>
      <c r="BT2588" s="3">
        <v>0</v>
      </c>
      <c r="BU2588" s="3"/>
      <c r="BV2588" s="3"/>
      <c r="BW2588" s="3"/>
      <c r="BX2588" s="3" t="s">
        <v>1</v>
      </c>
      <c r="BY2588" s="3" t="s">
        <v>1</v>
      </c>
      <c r="BZ2588" s="3"/>
      <c r="CA2588" s="3">
        <f t="shared" ref="CA2588:CA2620" si="6915">BV2588+BW2588</f>
        <v>0</v>
      </c>
      <c r="CB2588" s="122"/>
    </row>
    <row r="2589" spans="1:80" ht="33.75" x14ac:dyDescent="0.25">
      <c r="A2589" s="1" t="s">
        <v>1</v>
      </c>
      <c r="B2589" s="1" t="s">
        <v>1</v>
      </c>
      <c r="C2589" s="1" t="s">
        <v>1</v>
      </c>
      <c r="D2589" s="78" t="s">
        <v>1</v>
      </c>
      <c r="E2589" s="78" t="s">
        <v>1</v>
      </c>
      <c r="F2589" s="78" t="s">
        <v>1</v>
      </c>
      <c r="G2589" s="2" t="s">
        <v>1</v>
      </c>
      <c r="H2589" s="10" t="s">
        <v>30</v>
      </c>
      <c r="I2589" s="11">
        <f>SUM(I2590,I2598,I2600)</f>
        <v>2404242</v>
      </c>
      <c r="J2589" s="11">
        <f t="shared" si="6914"/>
        <v>2547091</v>
      </c>
      <c r="K2589" s="11">
        <f t="shared" ref="K2589" si="6916">SUM(K2590,K2598,K2600)</f>
        <v>2530441</v>
      </c>
      <c r="L2589" s="11">
        <f t="shared" ref="L2589:L2619" si="6917">SUM(M2589:O2589)</f>
        <v>16650</v>
      </c>
      <c r="M2589" s="11">
        <f t="shared" ref="M2589:Q2589" si="6918">SUM(M2590,M2598,M2600)</f>
        <v>14450</v>
      </c>
      <c r="N2589" s="11">
        <f t="shared" si="6918"/>
        <v>0</v>
      </c>
      <c r="O2589" s="11">
        <f t="shared" si="6918"/>
        <v>2200</v>
      </c>
      <c r="P2589" s="11">
        <f t="shared" si="6918"/>
        <v>0</v>
      </c>
      <c r="Q2589" s="11">
        <f t="shared" si="6918"/>
        <v>0</v>
      </c>
      <c r="R2589" s="11">
        <f t="shared" ref="R2589:AG2589" si="6919">SUM(R2590,R2598,R2600)</f>
        <v>14450</v>
      </c>
      <c r="S2589" s="11">
        <f t="shared" si="6919"/>
        <v>0</v>
      </c>
      <c r="T2589" s="11">
        <f t="shared" si="6919"/>
        <v>0</v>
      </c>
      <c r="U2589" s="11">
        <f t="shared" si="6919"/>
        <v>0</v>
      </c>
      <c r="V2589" s="11">
        <f t="shared" si="6919"/>
        <v>0</v>
      </c>
      <c r="W2589" s="11">
        <f t="shared" si="6919"/>
        <v>0</v>
      </c>
      <c r="X2589" s="11">
        <f t="shared" ref="X2589" si="6920">SUM(X2590,X2598,X2600)</f>
        <v>14450</v>
      </c>
      <c r="Y2589" s="11">
        <f t="shared" si="6919"/>
        <v>1140</v>
      </c>
      <c r="Z2589" s="11">
        <f t="shared" si="6919"/>
        <v>640</v>
      </c>
      <c r="AA2589" s="11">
        <f t="shared" si="6919"/>
        <v>280</v>
      </c>
      <c r="AB2589" s="11">
        <f t="shared" si="6919"/>
        <v>234</v>
      </c>
      <c r="AC2589" s="11">
        <f t="shared" si="6919"/>
        <v>0</v>
      </c>
      <c r="AD2589" s="11">
        <f t="shared" si="6919"/>
        <v>2280</v>
      </c>
      <c r="AE2589" s="11">
        <f t="shared" si="6919"/>
        <v>0</v>
      </c>
      <c r="AF2589" s="11">
        <f t="shared" si="6919"/>
        <v>0</v>
      </c>
      <c r="AG2589" s="11">
        <f t="shared" si="6919"/>
        <v>595</v>
      </c>
      <c r="AH2589" s="11">
        <v>5169</v>
      </c>
      <c r="AI2589" s="11">
        <v>9281</v>
      </c>
      <c r="AJ2589" s="11">
        <f t="shared" ref="AJ2589:AY2589" si="6921">SUM(AJ2590,AJ2598,AJ2600)</f>
        <v>0</v>
      </c>
      <c r="AK2589" s="11">
        <f t="shared" si="6921"/>
        <v>0</v>
      </c>
      <c r="AL2589" s="11">
        <f t="shared" si="6921"/>
        <v>0</v>
      </c>
      <c r="AM2589" s="11">
        <f t="shared" si="6921"/>
        <v>0</v>
      </c>
      <c r="AN2589" s="11">
        <f t="shared" si="6921"/>
        <v>0</v>
      </c>
      <c r="AO2589" s="11">
        <f t="shared" si="6921"/>
        <v>0</v>
      </c>
      <c r="AP2589" s="11">
        <f t="shared" ref="AP2589" si="6922">SUM(AP2590,AP2598,AP2600)</f>
        <v>0</v>
      </c>
      <c r="AQ2589" s="11">
        <f t="shared" si="6921"/>
        <v>0</v>
      </c>
      <c r="AR2589" s="11">
        <f t="shared" si="6921"/>
        <v>0</v>
      </c>
      <c r="AS2589" s="11">
        <f t="shared" si="6921"/>
        <v>0</v>
      </c>
      <c r="AT2589" s="11">
        <f t="shared" si="6921"/>
        <v>0</v>
      </c>
      <c r="AU2589" s="11">
        <f t="shared" si="6921"/>
        <v>0</v>
      </c>
      <c r="AV2589" s="11">
        <f t="shared" si="6921"/>
        <v>0</v>
      </c>
      <c r="AW2589" s="11">
        <f t="shared" si="6921"/>
        <v>0</v>
      </c>
      <c r="AX2589" s="11">
        <f t="shared" si="6921"/>
        <v>0</v>
      </c>
      <c r="AY2589" s="11">
        <f t="shared" si="6921"/>
        <v>0</v>
      </c>
      <c r="AZ2589" s="11">
        <v>0</v>
      </c>
      <c r="BA2589" s="11">
        <v>0</v>
      </c>
      <c r="BB2589" s="11">
        <f t="shared" ref="BB2589:BQ2589" si="6923">SUM(BB2590,BB2598,BB2600)</f>
        <v>2200</v>
      </c>
      <c r="BC2589" s="11">
        <f t="shared" si="6923"/>
        <v>2831</v>
      </c>
      <c r="BD2589" s="11">
        <f t="shared" si="6923"/>
        <v>0</v>
      </c>
      <c r="BE2589" s="11">
        <f t="shared" si="6923"/>
        <v>8871</v>
      </c>
      <c r="BF2589" s="11">
        <f t="shared" si="6923"/>
        <v>0</v>
      </c>
      <c r="BG2589" s="11">
        <f t="shared" si="6923"/>
        <v>0</v>
      </c>
      <c r="BH2589" s="11">
        <f t="shared" ref="BH2589" si="6924">SUM(BH2590,BH2598,BH2600)</f>
        <v>13902</v>
      </c>
      <c r="BI2589" s="11">
        <f t="shared" si="6923"/>
        <v>0</v>
      </c>
      <c r="BJ2589" s="11">
        <f t="shared" si="6923"/>
        <v>4800</v>
      </c>
      <c r="BK2589" s="11">
        <f t="shared" si="6923"/>
        <v>2831</v>
      </c>
      <c r="BL2589" s="11">
        <f t="shared" si="6923"/>
        <v>0</v>
      </c>
      <c r="BM2589" s="11">
        <f t="shared" si="6923"/>
        <v>4071</v>
      </c>
      <c r="BN2589" s="11">
        <f t="shared" si="6923"/>
        <v>0</v>
      </c>
      <c r="BO2589" s="11">
        <f t="shared" si="6923"/>
        <v>0</v>
      </c>
      <c r="BP2589" s="11">
        <f t="shared" si="6923"/>
        <v>0</v>
      </c>
      <c r="BQ2589" s="11">
        <f t="shared" si="6923"/>
        <v>0</v>
      </c>
      <c r="BR2589" s="11">
        <v>11702</v>
      </c>
      <c r="BS2589" s="11">
        <v>2200</v>
      </c>
      <c r="BT2589" s="11">
        <f t="shared" ref="BT2589:BZ2589" si="6925">SUM(BT2590,BT2598,BT2600)</f>
        <v>2670484</v>
      </c>
      <c r="BU2589" s="11">
        <f t="shared" si="6925"/>
        <v>2655182</v>
      </c>
      <c r="BV2589" s="11">
        <f t="shared" si="6925"/>
        <v>1452295</v>
      </c>
      <c r="BW2589" s="11">
        <f t="shared" si="6925"/>
        <v>646095</v>
      </c>
      <c r="BX2589" s="11">
        <f t="shared" si="6925"/>
        <v>237405</v>
      </c>
      <c r="BY2589" s="11">
        <f t="shared" si="6925"/>
        <v>204345</v>
      </c>
      <c r="BZ2589" s="11">
        <f t="shared" si="6925"/>
        <v>204345</v>
      </c>
      <c r="CA2589" s="11">
        <f t="shared" si="6915"/>
        <v>2098390</v>
      </c>
      <c r="CB2589" s="123">
        <f t="shared" ref="CB2589:CB2619" si="6926">IF(BU2589=0,"-",CA2589/BU2589*100)</f>
        <v>79.02998739822732</v>
      </c>
    </row>
    <row r="2590" spans="1:80" x14ac:dyDescent="0.25">
      <c r="A2590" s="4" t="s">
        <v>928</v>
      </c>
      <c r="B2590" s="4" t="s">
        <v>88</v>
      </c>
      <c r="C2590" s="4" t="s">
        <v>1268</v>
      </c>
      <c r="D2590" s="79" t="s">
        <v>1269</v>
      </c>
      <c r="E2590" s="78" t="s">
        <v>31</v>
      </c>
      <c r="F2590" s="78" t="s">
        <v>1</v>
      </c>
      <c r="G2590" s="2" t="s">
        <v>1</v>
      </c>
      <c r="H2590" s="2" t="s">
        <v>32</v>
      </c>
      <c r="I2590" s="12">
        <f>SUM(I2591,I2592)</f>
        <v>2068234</v>
      </c>
      <c r="J2590" s="12">
        <f t="shared" si="6914"/>
        <v>2196859</v>
      </c>
      <c r="K2590" s="12">
        <f t="shared" ref="K2590" si="6927">SUM(K2591,K2592)</f>
        <v>2196859</v>
      </c>
      <c r="L2590" s="12">
        <f t="shared" si="6917"/>
        <v>0</v>
      </c>
      <c r="M2590" s="12">
        <f t="shared" ref="M2590:Q2590" si="6928">SUM(M2591,M2592)</f>
        <v>0</v>
      </c>
      <c r="N2590" s="12">
        <f t="shared" si="6928"/>
        <v>0</v>
      </c>
      <c r="O2590" s="12">
        <f t="shared" si="6928"/>
        <v>0</v>
      </c>
      <c r="P2590" s="12">
        <f t="shared" si="6928"/>
        <v>0</v>
      </c>
      <c r="Q2590" s="12">
        <f t="shared" si="6928"/>
        <v>0</v>
      </c>
      <c r="R2590" s="12">
        <f t="shared" ref="R2590:AG2590" si="6929">SUM(R2591,R2592)</f>
        <v>0</v>
      </c>
      <c r="S2590" s="12">
        <f t="shared" si="6929"/>
        <v>0</v>
      </c>
      <c r="T2590" s="12">
        <f t="shared" si="6929"/>
        <v>0</v>
      </c>
      <c r="U2590" s="12">
        <f t="shared" si="6929"/>
        <v>0</v>
      </c>
      <c r="V2590" s="12">
        <f t="shared" si="6929"/>
        <v>0</v>
      </c>
      <c r="W2590" s="12">
        <f t="shared" si="6929"/>
        <v>0</v>
      </c>
      <c r="X2590" s="12">
        <f t="shared" ref="X2590" si="6930">SUM(X2591,X2592)</f>
        <v>0</v>
      </c>
      <c r="Y2590" s="12">
        <f t="shared" si="6929"/>
        <v>0</v>
      </c>
      <c r="Z2590" s="12">
        <f t="shared" si="6929"/>
        <v>0</v>
      </c>
      <c r="AA2590" s="12">
        <f t="shared" si="6929"/>
        <v>0</v>
      </c>
      <c r="AB2590" s="12">
        <f t="shared" si="6929"/>
        <v>0</v>
      </c>
      <c r="AC2590" s="12">
        <f t="shared" si="6929"/>
        <v>0</v>
      </c>
      <c r="AD2590" s="12">
        <f t="shared" si="6929"/>
        <v>0</v>
      </c>
      <c r="AE2590" s="12">
        <f t="shared" si="6929"/>
        <v>0</v>
      </c>
      <c r="AF2590" s="12">
        <f t="shared" si="6929"/>
        <v>0</v>
      </c>
      <c r="AG2590" s="12">
        <f t="shared" si="6929"/>
        <v>0</v>
      </c>
      <c r="AH2590" s="12">
        <v>0</v>
      </c>
      <c r="AI2590" s="12">
        <v>0</v>
      </c>
      <c r="AJ2590" s="12">
        <f t="shared" ref="AJ2590:AY2590" si="6931">SUM(AJ2591,AJ2592)</f>
        <v>0</v>
      </c>
      <c r="AK2590" s="12">
        <f t="shared" si="6931"/>
        <v>0</v>
      </c>
      <c r="AL2590" s="12">
        <f t="shared" si="6931"/>
        <v>0</v>
      </c>
      <c r="AM2590" s="12">
        <f t="shared" si="6931"/>
        <v>0</v>
      </c>
      <c r="AN2590" s="12">
        <f t="shared" si="6931"/>
        <v>0</v>
      </c>
      <c r="AO2590" s="12">
        <f t="shared" si="6931"/>
        <v>0</v>
      </c>
      <c r="AP2590" s="12">
        <f t="shared" ref="AP2590" si="6932">SUM(AP2591,AP2592)</f>
        <v>0</v>
      </c>
      <c r="AQ2590" s="12">
        <f t="shared" si="6931"/>
        <v>0</v>
      </c>
      <c r="AR2590" s="12">
        <f t="shared" si="6931"/>
        <v>0</v>
      </c>
      <c r="AS2590" s="12">
        <f t="shared" si="6931"/>
        <v>0</v>
      </c>
      <c r="AT2590" s="12">
        <f t="shared" si="6931"/>
        <v>0</v>
      </c>
      <c r="AU2590" s="12">
        <f t="shared" si="6931"/>
        <v>0</v>
      </c>
      <c r="AV2590" s="12">
        <f t="shared" si="6931"/>
        <v>0</v>
      </c>
      <c r="AW2590" s="12">
        <f t="shared" si="6931"/>
        <v>0</v>
      </c>
      <c r="AX2590" s="12">
        <f t="shared" si="6931"/>
        <v>0</v>
      </c>
      <c r="AY2590" s="12">
        <f t="shared" si="6931"/>
        <v>0</v>
      </c>
      <c r="AZ2590" s="12">
        <v>0</v>
      </c>
      <c r="BA2590" s="12">
        <v>0</v>
      </c>
      <c r="BB2590" s="12">
        <f t="shared" ref="BB2590:BQ2590" si="6933">SUM(BB2591,BB2592)</f>
        <v>0</v>
      </c>
      <c r="BC2590" s="12">
        <f t="shared" si="6933"/>
        <v>0</v>
      </c>
      <c r="BD2590" s="12">
        <f t="shared" si="6933"/>
        <v>0</v>
      </c>
      <c r="BE2590" s="12">
        <f t="shared" si="6933"/>
        <v>0</v>
      </c>
      <c r="BF2590" s="12">
        <f t="shared" si="6933"/>
        <v>0</v>
      </c>
      <c r="BG2590" s="12">
        <f t="shared" si="6933"/>
        <v>0</v>
      </c>
      <c r="BH2590" s="12">
        <f t="shared" ref="BH2590" si="6934">SUM(BH2591,BH2592)</f>
        <v>0</v>
      </c>
      <c r="BI2590" s="12">
        <f t="shared" si="6933"/>
        <v>0</v>
      </c>
      <c r="BJ2590" s="12">
        <f t="shared" si="6933"/>
        <v>0</v>
      </c>
      <c r="BK2590" s="12">
        <f t="shared" si="6933"/>
        <v>0</v>
      </c>
      <c r="BL2590" s="12">
        <f t="shared" si="6933"/>
        <v>0</v>
      </c>
      <c r="BM2590" s="12">
        <f t="shared" si="6933"/>
        <v>0</v>
      </c>
      <c r="BN2590" s="12">
        <f t="shared" si="6933"/>
        <v>0</v>
      </c>
      <c r="BO2590" s="12">
        <f t="shared" si="6933"/>
        <v>0</v>
      </c>
      <c r="BP2590" s="12">
        <f t="shared" si="6933"/>
        <v>0</v>
      </c>
      <c r="BQ2590" s="12">
        <f t="shared" si="6933"/>
        <v>0</v>
      </c>
      <c r="BR2590" s="12">
        <v>0</v>
      </c>
      <c r="BS2590" s="12">
        <v>0</v>
      </c>
      <c r="BT2590" s="12">
        <f t="shared" ref="BT2590:BZ2590" si="6935">SUM(BT2591,BT2592)</f>
        <v>2293316</v>
      </c>
      <c r="BU2590" s="12">
        <f t="shared" si="6935"/>
        <v>2294664</v>
      </c>
      <c r="BV2590" s="12">
        <f t="shared" si="6935"/>
        <v>1261948</v>
      </c>
      <c r="BW2590" s="12">
        <f t="shared" si="6935"/>
        <v>559400</v>
      </c>
      <c r="BX2590" s="12">
        <f t="shared" si="6935"/>
        <v>203800</v>
      </c>
      <c r="BY2590" s="12">
        <f t="shared" si="6935"/>
        <v>177800</v>
      </c>
      <c r="BZ2590" s="12">
        <f t="shared" si="6935"/>
        <v>177800</v>
      </c>
      <c r="CA2590" s="12">
        <f t="shared" si="6915"/>
        <v>1821348</v>
      </c>
      <c r="CB2590" s="124">
        <f t="shared" si="6926"/>
        <v>79.373189277384398</v>
      </c>
    </row>
    <row r="2591" spans="1:80" x14ac:dyDescent="0.25">
      <c r="A2591" s="4" t="s">
        <v>928</v>
      </c>
      <c r="B2591" s="4" t="s">
        <v>88</v>
      </c>
      <c r="C2591" s="4" t="s">
        <v>1268</v>
      </c>
      <c r="D2591" s="79" t="s">
        <v>1269</v>
      </c>
      <c r="E2591" s="89">
        <v>6111</v>
      </c>
      <c r="F2591" s="79"/>
      <c r="G2591" s="75" t="s">
        <v>1906</v>
      </c>
      <c r="H2591" s="13" t="s">
        <v>33</v>
      </c>
      <c r="I2591" s="14">
        <v>1822934</v>
      </c>
      <c r="J2591" s="14">
        <f t="shared" si="6914"/>
        <v>1929139</v>
      </c>
      <c r="K2591" s="14">
        <v>1929139</v>
      </c>
      <c r="L2591" s="14">
        <f t="shared" si="6917"/>
        <v>0</v>
      </c>
      <c r="M2591" s="14">
        <v>0</v>
      </c>
      <c r="N2591" s="14">
        <v>0</v>
      </c>
      <c r="O2591" s="14">
        <v>0</v>
      </c>
      <c r="P2591" s="14">
        <v>0</v>
      </c>
      <c r="Q2591" s="14">
        <v>0</v>
      </c>
      <c r="R2591" s="14">
        <v>0</v>
      </c>
      <c r="S2591" s="14"/>
      <c r="T2591" s="14"/>
      <c r="U2591" s="14"/>
      <c r="V2591" s="14"/>
      <c r="W2591" s="14"/>
      <c r="X2591" s="14">
        <f t="shared" ref="X2591:X2648" si="6936">R2591+S2591+T2591+U2591+V2591+W2591</f>
        <v>0</v>
      </c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>
        <v>0</v>
      </c>
      <c r="AI2591" s="14">
        <v>0</v>
      </c>
      <c r="AJ2591" s="14">
        <v>0</v>
      </c>
      <c r="AK2591" s="14"/>
      <c r="AL2591" s="14"/>
      <c r="AM2591" s="14"/>
      <c r="AN2591" s="14"/>
      <c r="AO2591" s="14"/>
      <c r="AP2591" s="14">
        <f t="shared" ref="AP2591:AP2648" si="6937">AJ2591+AK2591+AL2591+AM2591+AN2591+AO2591</f>
        <v>0</v>
      </c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>
        <v>0</v>
      </c>
      <c r="BA2591" s="14">
        <v>0</v>
      </c>
      <c r="BB2591" s="14">
        <v>0</v>
      </c>
      <c r="BC2591" s="14"/>
      <c r="BD2591" s="14"/>
      <c r="BE2591" s="14"/>
      <c r="BF2591" s="14"/>
      <c r="BG2591" s="14"/>
      <c r="BH2591" s="14">
        <f t="shared" ref="BH2591:BH2648" si="6938">BB2591+BC2591+BD2591+BE2591+BF2591+BG2591</f>
        <v>0</v>
      </c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>
        <v>0</v>
      </c>
      <c r="BS2591" s="14">
        <v>0</v>
      </c>
      <c r="BT2591" s="14">
        <v>2025596</v>
      </c>
      <c r="BU2591" s="14">
        <v>2025596</v>
      </c>
      <c r="BV2591" s="14">
        <v>1092805</v>
      </c>
      <c r="BW2591" s="14">
        <f t="shared" si="6867"/>
        <v>506000</v>
      </c>
      <c r="BX2591" s="14">
        <v>186000</v>
      </c>
      <c r="BY2591" s="14">
        <v>160000</v>
      </c>
      <c r="BZ2591" s="14">
        <v>160000</v>
      </c>
      <c r="CA2591" s="14">
        <f t="shared" si="6915"/>
        <v>1598805</v>
      </c>
      <c r="CB2591" s="122">
        <f t="shared" si="6926"/>
        <v>78.930102547595865</v>
      </c>
    </row>
    <row r="2592" spans="1:80" x14ac:dyDescent="0.25">
      <c r="A2592" s="1" t="s">
        <v>928</v>
      </c>
      <c r="B2592" s="1" t="s">
        <v>88</v>
      </c>
      <c r="C2592" s="1" t="s">
        <v>1268</v>
      </c>
      <c r="D2592" s="82" t="s">
        <v>1269</v>
      </c>
      <c r="E2592" s="82" t="s">
        <v>34</v>
      </c>
      <c r="F2592" s="79" t="s">
        <v>1</v>
      </c>
      <c r="G2592" s="13" t="s">
        <v>1</v>
      </c>
      <c r="H2592" s="2" t="s">
        <v>35</v>
      </c>
      <c r="I2592" s="12">
        <f>SUM(I2593:I2597)</f>
        <v>245300</v>
      </c>
      <c r="J2592" s="12">
        <f t="shared" si="6914"/>
        <v>267720</v>
      </c>
      <c r="K2592" s="12">
        <f t="shared" ref="K2592" si="6939">SUM(K2593:K2597)</f>
        <v>267720</v>
      </c>
      <c r="L2592" s="12">
        <f t="shared" si="6917"/>
        <v>0</v>
      </c>
      <c r="M2592" s="12">
        <f t="shared" ref="M2592:Q2592" si="6940">SUM(M2593:M2597)</f>
        <v>0</v>
      </c>
      <c r="N2592" s="12">
        <f t="shared" si="6940"/>
        <v>0</v>
      </c>
      <c r="O2592" s="12">
        <f t="shared" si="6940"/>
        <v>0</v>
      </c>
      <c r="P2592" s="12">
        <f t="shared" si="6940"/>
        <v>0</v>
      </c>
      <c r="Q2592" s="12">
        <f t="shared" si="6940"/>
        <v>0</v>
      </c>
      <c r="R2592" s="12">
        <f t="shared" ref="R2592:AG2592" si="6941">SUM(R2593:R2597)</f>
        <v>0</v>
      </c>
      <c r="S2592" s="12">
        <f t="shared" si="6941"/>
        <v>0</v>
      </c>
      <c r="T2592" s="12">
        <f t="shared" si="6941"/>
        <v>0</v>
      </c>
      <c r="U2592" s="12">
        <f t="shared" si="6941"/>
        <v>0</v>
      </c>
      <c r="V2592" s="12">
        <f t="shared" si="6941"/>
        <v>0</v>
      </c>
      <c r="W2592" s="12">
        <f t="shared" si="6941"/>
        <v>0</v>
      </c>
      <c r="X2592" s="12">
        <f t="shared" si="6941"/>
        <v>0</v>
      </c>
      <c r="Y2592" s="12">
        <f t="shared" si="6941"/>
        <v>0</v>
      </c>
      <c r="Z2592" s="12">
        <f t="shared" si="6941"/>
        <v>0</v>
      </c>
      <c r="AA2592" s="12">
        <f t="shared" si="6941"/>
        <v>0</v>
      </c>
      <c r="AB2592" s="12">
        <f t="shared" si="6941"/>
        <v>0</v>
      </c>
      <c r="AC2592" s="12">
        <f t="shared" si="6941"/>
        <v>0</v>
      </c>
      <c r="AD2592" s="12">
        <f t="shared" si="6941"/>
        <v>0</v>
      </c>
      <c r="AE2592" s="12">
        <f t="shared" si="6941"/>
        <v>0</v>
      </c>
      <c r="AF2592" s="12">
        <f t="shared" si="6941"/>
        <v>0</v>
      </c>
      <c r="AG2592" s="12">
        <f t="shared" si="6941"/>
        <v>0</v>
      </c>
      <c r="AH2592" s="12">
        <v>0</v>
      </c>
      <c r="AI2592" s="12">
        <v>0</v>
      </c>
      <c r="AJ2592" s="12">
        <f t="shared" ref="AJ2592:AY2592" si="6942">SUM(AJ2593:AJ2597)</f>
        <v>0</v>
      </c>
      <c r="AK2592" s="12">
        <f t="shared" si="6942"/>
        <v>0</v>
      </c>
      <c r="AL2592" s="12">
        <f t="shared" si="6942"/>
        <v>0</v>
      </c>
      <c r="AM2592" s="12">
        <f t="shared" si="6942"/>
        <v>0</v>
      </c>
      <c r="AN2592" s="12">
        <f t="shared" si="6942"/>
        <v>0</v>
      </c>
      <c r="AO2592" s="12">
        <f t="shared" si="6942"/>
        <v>0</v>
      </c>
      <c r="AP2592" s="12">
        <f t="shared" si="6942"/>
        <v>0</v>
      </c>
      <c r="AQ2592" s="12">
        <f t="shared" si="6942"/>
        <v>0</v>
      </c>
      <c r="AR2592" s="12">
        <f t="shared" si="6942"/>
        <v>0</v>
      </c>
      <c r="AS2592" s="12">
        <f t="shared" si="6942"/>
        <v>0</v>
      </c>
      <c r="AT2592" s="12">
        <f t="shared" si="6942"/>
        <v>0</v>
      </c>
      <c r="AU2592" s="12">
        <f t="shared" si="6942"/>
        <v>0</v>
      </c>
      <c r="AV2592" s="12">
        <f t="shared" si="6942"/>
        <v>0</v>
      </c>
      <c r="AW2592" s="12">
        <f t="shared" si="6942"/>
        <v>0</v>
      </c>
      <c r="AX2592" s="12">
        <f t="shared" si="6942"/>
        <v>0</v>
      </c>
      <c r="AY2592" s="12">
        <f t="shared" si="6942"/>
        <v>0</v>
      </c>
      <c r="AZ2592" s="12">
        <v>0</v>
      </c>
      <c r="BA2592" s="12">
        <v>0</v>
      </c>
      <c r="BB2592" s="12">
        <f t="shared" ref="BB2592:BQ2592" si="6943">SUM(BB2593:BB2597)</f>
        <v>0</v>
      </c>
      <c r="BC2592" s="12">
        <f t="shared" si="6943"/>
        <v>0</v>
      </c>
      <c r="BD2592" s="12">
        <f t="shared" si="6943"/>
        <v>0</v>
      </c>
      <c r="BE2592" s="12">
        <f t="shared" si="6943"/>
        <v>0</v>
      </c>
      <c r="BF2592" s="12">
        <f t="shared" si="6943"/>
        <v>0</v>
      </c>
      <c r="BG2592" s="12">
        <f t="shared" si="6943"/>
        <v>0</v>
      </c>
      <c r="BH2592" s="12">
        <f t="shared" si="6943"/>
        <v>0</v>
      </c>
      <c r="BI2592" s="12">
        <f t="shared" si="6943"/>
        <v>0</v>
      </c>
      <c r="BJ2592" s="12">
        <f t="shared" si="6943"/>
        <v>0</v>
      </c>
      <c r="BK2592" s="12">
        <f t="shared" si="6943"/>
        <v>0</v>
      </c>
      <c r="BL2592" s="12">
        <f t="shared" si="6943"/>
        <v>0</v>
      </c>
      <c r="BM2592" s="12">
        <f t="shared" si="6943"/>
        <v>0</v>
      </c>
      <c r="BN2592" s="12">
        <f t="shared" si="6943"/>
        <v>0</v>
      </c>
      <c r="BO2592" s="12">
        <f t="shared" si="6943"/>
        <v>0</v>
      </c>
      <c r="BP2592" s="12">
        <f t="shared" si="6943"/>
        <v>0</v>
      </c>
      <c r="BQ2592" s="12">
        <f t="shared" si="6943"/>
        <v>0</v>
      </c>
      <c r="BR2592" s="12">
        <v>0</v>
      </c>
      <c r="BS2592" s="12">
        <v>0</v>
      </c>
      <c r="BT2592" s="12">
        <f t="shared" ref="BT2592:BX2592" si="6944">SUM(BT2593:BT2597)</f>
        <v>267720</v>
      </c>
      <c r="BU2592" s="12">
        <f t="shared" si="6944"/>
        <v>269068</v>
      </c>
      <c r="BV2592" s="12">
        <f t="shared" si="6944"/>
        <v>169143</v>
      </c>
      <c r="BW2592" s="12">
        <f t="shared" si="6944"/>
        <v>53400</v>
      </c>
      <c r="BX2592" s="12">
        <f t="shared" si="6944"/>
        <v>17800</v>
      </c>
      <c r="BY2592" s="12">
        <f t="shared" ref="BY2592" si="6945">SUM(BY2593:BY2597)</f>
        <v>17800</v>
      </c>
      <c r="BZ2592" s="12">
        <f t="shared" ref="BZ2592" si="6946">SUM(BZ2593:BZ2597)</f>
        <v>17800</v>
      </c>
      <c r="CA2592" s="12">
        <f t="shared" si="6915"/>
        <v>222543</v>
      </c>
      <c r="CB2592" s="124">
        <f t="shared" si="6926"/>
        <v>82.708831968127015</v>
      </c>
    </row>
    <row r="2593" spans="1:80" x14ac:dyDescent="0.25">
      <c r="A2593" s="4" t="s">
        <v>928</v>
      </c>
      <c r="B2593" s="4" t="s">
        <v>88</v>
      </c>
      <c r="C2593" s="4" t="s">
        <v>1268</v>
      </c>
      <c r="D2593" s="79" t="s">
        <v>1269</v>
      </c>
      <c r="E2593" s="89">
        <v>6112</v>
      </c>
      <c r="F2593" s="79" t="s">
        <v>1271</v>
      </c>
      <c r="G2593" s="75" t="s">
        <v>1906</v>
      </c>
      <c r="H2593" s="13" t="s">
        <v>92</v>
      </c>
      <c r="I2593" s="14">
        <v>40900</v>
      </c>
      <c r="J2593" s="14">
        <f t="shared" si="6914"/>
        <v>44990</v>
      </c>
      <c r="K2593" s="14">
        <v>44990</v>
      </c>
      <c r="L2593" s="14">
        <f t="shared" si="6917"/>
        <v>0</v>
      </c>
      <c r="M2593" s="14">
        <v>0</v>
      </c>
      <c r="N2593" s="14">
        <v>0</v>
      </c>
      <c r="O2593" s="14">
        <v>0</v>
      </c>
      <c r="P2593" s="14">
        <v>0</v>
      </c>
      <c r="Q2593" s="14">
        <v>0</v>
      </c>
      <c r="R2593" s="14">
        <v>0</v>
      </c>
      <c r="S2593" s="14"/>
      <c r="T2593" s="14"/>
      <c r="U2593" s="14"/>
      <c r="V2593" s="14"/>
      <c r="W2593" s="14"/>
      <c r="X2593" s="14">
        <f t="shared" si="6936"/>
        <v>0</v>
      </c>
      <c r="Y2593" s="14"/>
      <c r="Z2593" s="14"/>
      <c r="AA2593" s="14"/>
      <c r="AB2593" s="14"/>
      <c r="AC2593" s="14"/>
      <c r="AD2593" s="14"/>
      <c r="AE2593" s="14"/>
      <c r="AF2593" s="14"/>
      <c r="AG2593" s="14"/>
      <c r="AH2593" s="14">
        <v>0</v>
      </c>
      <c r="AI2593" s="14">
        <v>0</v>
      </c>
      <c r="AJ2593" s="14">
        <v>0</v>
      </c>
      <c r="AK2593" s="14"/>
      <c r="AL2593" s="14"/>
      <c r="AM2593" s="14"/>
      <c r="AN2593" s="14"/>
      <c r="AO2593" s="14"/>
      <c r="AP2593" s="14">
        <f t="shared" si="6937"/>
        <v>0</v>
      </c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>
        <v>0</v>
      </c>
      <c r="BA2593" s="14">
        <v>0</v>
      </c>
      <c r="BB2593" s="14">
        <v>0</v>
      </c>
      <c r="BC2593" s="14"/>
      <c r="BD2593" s="14"/>
      <c r="BE2593" s="14"/>
      <c r="BF2593" s="14"/>
      <c r="BG2593" s="14"/>
      <c r="BH2593" s="14">
        <f t="shared" si="6938"/>
        <v>0</v>
      </c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>
        <v>0</v>
      </c>
      <c r="BS2593" s="14">
        <v>0</v>
      </c>
      <c r="BT2593" s="14">
        <v>44990</v>
      </c>
      <c r="BU2593" s="14">
        <v>44990</v>
      </c>
      <c r="BV2593" s="14">
        <v>22800</v>
      </c>
      <c r="BW2593" s="14">
        <f t="shared" si="6867"/>
        <v>11400</v>
      </c>
      <c r="BX2593" s="14">
        <v>3800</v>
      </c>
      <c r="BY2593" s="14">
        <v>3800</v>
      </c>
      <c r="BZ2593" s="14">
        <v>3800</v>
      </c>
      <c r="CA2593" s="14">
        <f t="shared" si="6915"/>
        <v>34200</v>
      </c>
      <c r="CB2593" s="122">
        <f t="shared" si="6926"/>
        <v>76.016892642809509</v>
      </c>
    </row>
    <row r="2594" spans="1:80" x14ac:dyDescent="0.25">
      <c r="A2594" s="4" t="s">
        <v>928</v>
      </c>
      <c r="B2594" s="4" t="s">
        <v>88</v>
      </c>
      <c r="C2594" s="4" t="s">
        <v>1268</v>
      </c>
      <c r="D2594" s="79" t="s">
        <v>1269</v>
      </c>
      <c r="E2594" s="89">
        <v>6112</v>
      </c>
      <c r="F2594" s="79" t="s">
        <v>1272</v>
      </c>
      <c r="G2594" s="75" t="s">
        <v>1906</v>
      </c>
      <c r="H2594" s="13" t="s">
        <v>39</v>
      </c>
      <c r="I2594" s="14">
        <v>152300</v>
      </c>
      <c r="J2594" s="14">
        <f t="shared" si="6914"/>
        <v>167530</v>
      </c>
      <c r="K2594" s="14">
        <v>167530</v>
      </c>
      <c r="L2594" s="14">
        <f t="shared" si="6917"/>
        <v>0</v>
      </c>
      <c r="M2594" s="14">
        <v>0</v>
      </c>
      <c r="N2594" s="14">
        <v>0</v>
      </c>
      <c r="O2594" s="14">
        <v>0</v>
      </c>
      <c r="P2594" s="14">
        <v>0</v>
      </c>
      <c r="Q2594" s="14">
        <v>0</v>
      </c>
      <c r="R2594" s="14">
        <v>0</v>
      </c>
      <c r="S2594" s="14"/>
      <c r="T2594" s="14"/>
      <c r="U2594" s="14"/>
      <c r="V2594" s="14"/>
      <c r="W2594" s="14"/>
      <c r="X2594" s="14">
        <f t="shared" si="6936"/>
        <v>0</v>
      </c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>
        <v>0</v>
      </c>
      <c r="AI2594" s="14">
        <v>0</v>
      </c>
      <c r="AJ2594" s="14">
        <v>0</v>
      </c>
      <c r="AK2594" s="14"/>
      <c r="AL2594" s="14"/>
      <c r="AM2594" s="14"/>
      <c r="AN2594" s="14"/>
      <c r="AO2594" s="14"/>
      <c r="AP2594" s="14">
        <f t="shared" si="6937"/>
        <v>0</v>
      </c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>
        <v>0</v>
      </c>
      <c r="BA2594" s="14">
        <v>0</v>
      </c>
      <c r="BB2594" s="14">
        <v>0</v>
      </c>
      <c r="BC2594" s="14"/>
      <c r="BD2594" s="14"/>
      <c r="BE2594" s="14"/>
      <c r="BF2594" s="14"/>
      <c r="BG2594" s="14"/>
      <c r="BH2594" s="14">
        <f t="shared" si="6938"/>
        <v>0</v>
      </c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>
        <v>0</v>
      </c>
      <c r="BS2594" s="14">
        <v>0</v>
      </c>
      <c r="BT2594" s="14">
        <v>167530</v>
      </c>
      <c r="BU2594" s="14">
        <v>167530</v>
      </c>
      <c r="BV2594" s="14">
        <v>89795</v>
      </c>
      <c r="BW2594" s="14">
        <f t="shared" si="6867"/>
        <v>42000</v>
      </c>
      <c r="BX2594" s="14">
        <v>14000</v>
      </c>
      <c r="BY2594" s="14">
        <v>14000</v>
      </c>
      <c r="BZ2594" s="14">
        <v>14000</v>
      </c>
      <c r="CA2594" s="14">
        <f t="shared" si="6915"/>
        <v>131795</v>
      </c>
      <c r="CB2594" s="122">
        <f t="shared" si="6926"/>
        <v>78.669492031277983</v>
      </c>
    </row>
    <row r="2595" spans="1:80" x14ac:dyDescent="0.25">
      <c r="A2595" s="4" t="s">
        <v>928</v>
      </c>
      <c r="B2595" s="4" t="s">
        <v>88</v>
      </c>
      <c r="C2595" s="4" t="s">
        <v>1268</v>
      </c>
      <c r="D2595" s="79" t="s">
        <v>1269</v>
      </c>
      <c r="E2595" s="89">
        <v>6112</v>
      </c>
      <c r="F2595" s="79" t="s">
        <v>1273</v>
      </c>
      <c r="G2595" s="75" t="s">
        <v>1906</v>
      </c>
      <c r="H2595" s="13" t="s">
        <v>41</v>
      </c>
      <c r="I2595" s="14">
        <v>21200</v>
      </c>
      <c r="J2595" s="14">
        <f t="shared" si="6914"/>
        <v>35200</v>
      </c>
      <c r="K2595" s="14">
        <v>35200</v>
      </c>
      <c r="L2595" s="14">
        <f t="shared" si="6917"/>
        <v>0</v>
      </c>
      <c r="M2595" s="14">
        <v>0</v>
      </c>
      <c r="N2595" s="14">
        <v>0</v>
      </c>
      <c r="O2595" s="14">
        <v>0</v>
      </c>
      <c r="P2595" s="14">
        <v>0</v>
      </c>
      <c r="Q2595" s="14">
        <v>0</v>
      </c>
      <c r="R2595" s="14">
        <v>0</v>
      </c>
      <c r="S2595" s="14"/>
      <c r="T2595" s="14"/>
      <c r="U2595" s="14"/>
      <c r="V2595" s="14"/>
      <c r="W2595" s="14"/>
      <c r="X2595" s="14">
        <f t="shared" si="6936"/>
        <v>0</v>
      </c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>
        <v>0</v>
      </c>
      <c r="AI2595" s="14">
        <v>0</v>
      </c>
      <c r="AJ2595" s="14">
        <v>0</v>
      </c>
      <c r="AK2595" s="14"/>
      <c r="AL2595" s="14"/>
      <c r="AM2595" s="14"/>
      <c r="AN2595" s="14"/>
      <c r="AO2595" s="14"/>
      <c r="AP2595" s="14">
        <f t="shared" si="6937"/>
        <v>0</v>
      </c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>
        <v>0</v>
      </c>
      <c r="BA2595" s="14">
        <v>0</v>
      </c>
      <c r="BB2595" s="14">
        <v>0</v>
      </c>
      <c r="BC2595" s="14"/>
      <c r="BD2595" s="14"/>
      <c r="BE2595" s="14"/>
      <c r="BF2595" s="14"/>
      <c r="BG2595" s="14"/>
      <c r="BH2595" s="14">
        <f t="shared" si="6938"/>
        <v>0</v>
      </c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>
        <v>0</v>
      </c>
      <c r="BS2595" s="14">
        <v>0</v>
      </c>
      <c r="BT2595" s="14">
        <v>35200</v>
      </c>
      <c r="BU2595" s="14">
        <v>36548</v>
      </c>
      <c r="BV2595" s="14">
        <v>36548</v>
      </c>
      <c r="BW2595" s="14">
        <f t="shared" si="6867"/>
        <v>0</v>
      </c>
      <c r="BX2595" s="14"/>
      <c r="BY2595" s="14"/>
      <c r="BZ2595" s="14"/>
      <c r="CA2595" s="14">
        <f t="shared" si="6915"/>
        <v>36548</v>
      </c>
      <c r="CB2595" s="122">
        <f t="shared" si="6926"/>
        <v>100</v>
      </c>
    </row>
    <row r="2596" spans="1:80" x14ac:dyDescent="0.25">
      <c r="A2596" s="4" t="s">
        <v>928</v>
      </c>
      <c r="B2596" s="4" t="s">
        <v>88</v>
      </c>
      <c r="C2596" s="4" t="s">
        <v>1268</v>
      </c>
      <c r="D2596" s="79" t="s">
        <v>1269</v>
      </c>
      <c r="E2596" s="89">
        <v>6112</v>
      </c>
      <c r="F2596" s="79" t="s">
        <v>1274</v>
      </c>
      <c r="G2596" s="75" t="s">
        <v>1906</v>
      </c>
      <c r="H2596" s="13" t="s">
        <v>37</v>
      </c>
      <c r="I2596" s="14">
        <v>15000</v>
      </c>
      <c r="J2596" s="14">
        <f t="shared" si="6914"/>
        <v>0</v>
      </c>
      <c r="K2596" s="14">
        <v>0</v>
      </c>
      <c r="L2596" s="14">
        <f t="shared" si="6917"/>
        <v>0</v>
      </c>
      <c r="M2596" s="14">
        <v>0</v>
      </c>
      <c r="N2596" s="14">
        <v>0</v>
      </c>
      <c r="O2596" s="14">
        <v>0</v>
      </c>
      <c r="P2596" s="14">
        <v>0</v>
      </c>
      <c r="Q2596" s="14">
        <v>0</v>
      </c>
      <c r="R2596" s="14">
        <v>0</v>
      </c>
      <c r="S2596" s="14"/>
      <c r="T2596" s="14"/>
      <c r="U2596" s="14"/>
      <c r="V2596" s="14"/>
      <c r="W2596" s="14"/>
      <c r="X2596" s="14">
        <f t="shared" si="6936"/>
        <v>0</v>
      </c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>
        <v>0</v>
      </c>
      <c r="AI2596" s="14">
        <v>0</v>
      </c>
      <c r="AJ2596" s="14">
        <v>0</v>
      </c>
      <c r="AK2596" s="14"/>
      <c r="AL2596" s="14"/>
      <c r="AM2596" s="14"/>
      <c r="AN2596" s="14"/>
      <c r="AO2596" s="14"/>
      <c r="AP2596" s="14">
        <f t="shared" si="6937"/>
        <v>0</v>
      </c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>
        <v>0</v>
      </c>
      <c r="BA2596" s="14">
        <v>0</v>
      </c>
      <c r="BB2596" s="14">
        <v>0</v>
      </c>
      <c r="BC2596" s="14"/>
      <c r="BD2596" s="14"/>
      <c r="BE2596" s="14"/>
      <c r="BF2596" s="14"/>
      <c r="BG2596" s="14"/>
      <c r="BH2596" s="14">
        <f t="shared" si="6938"/>
        <v>0</v>
      </c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>
        <v>0</v>
      </c>
      <c r="BS2596" s="14">
        <v>0</v>
      </c>
      <c r="BT2596" s="14">
        <v>0</v>
      </c>
      <c r="BU2596" s="14">
        <v>0</v>
      </c>
      <c r="BV2596" s="14">
        <v>0</v>
      </c>
      <c r="BW2596" s="14">
        <f t="shared" si="6867"/>
        <v>0</v>
      </c>
      <c r="BX2596" s="14"/>
      <c r="BY2596" s="14"/>
      <c r="BZ2596" s="14"/>
      <c r="CA2596" s="14">
        <f t="shared" si="6915"/>
        <v>0</v>
      </c>
      <c r="CB2596" s="122" t="str">
        <f t="shared" si="6926"/>
        <v>-</v>
      </c>
    </row>
    <row r="2597" spans="1:80" x14ac:dyDescent="0.25">
      <c r="A2597" s="4" t="s">
        <v>928</v>
      </c>
      <c r="B2597" s="4" t="s">
        <v>88</v>
      </c>
      <c r="C2597" s="4" t="s">
        <v>1268</v>
      </c>
      <c r="D2597" s="79" t="s">
        <v>1269</v>
      </c>
      <c r="E2597" s="89">
        <v>6112</v>
      </c>
      <c r="F2597" s="79" t="s">
        <v>1275</v>
      </c>
      <c r="G2597" s="75" t="s">
        <v>1906</v>
      </c>
      <c r="H2597" s="13" t="s">
        <v>43</v>
      </c>
      <c r="I2597" s="14">
        <v>15900</v>
      </c>
      <c r="J2597" s="14">
        <f t="shared" si="6914"/>
        <v>20000</v>
      </c>
      <c r="K2597" s="14">
        <v>20000</v>
      </c>
      <c r="L2597" s="14">
        <f t="shared" si="6917"/>
        <v>0</v>
      </c>
      <c r="M2597" s="14">
        <v>0</v>
      </c>
      <c r="N2597" s="14">
        <v>0</v>
      </c>
      <c r="O2597" s="14">
        <v>0</v>
      </c>
      <c r="P2597" s="14">
        <v>0</v>
      </c>
      <c r="Q2597" s="14">
        <v>0</v>
      </c>
      <c r="R2597" s="14">
        <v>0</v>
      </c>
      <c r="S2597" s="14"/>
      <c r="T2597" s="14"/>
      <c r="U2597" s="14"/>
      <c r="V2597" s="14"/>
      <c r="W2597" s="14"/>
      <c r="X2597" s="14">
        <f t="shared" si="6936"/>
        <v>0</v>
      </c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>
        <v>0</v>
      </c>
      <c r="AI2597" s="14">
        <v>0</v>
      </c>
      <c r="AJ2597" s="14">
        <v>0</v>
      </c>
      <c r="AK2597" s="14"/>
      <c r="AL2597" s="14"/>
      <c r="AM2597" s="14"/>
      <c r="AN2597" s="14"/>
      <c r="AO2597" s="14"/>
      <c r="AP2597" s="14">
        <f t="shared" si="6937"/>
        <v>0</v>
      </c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>
        <v>0</v>
      </c>
      <c r="BA2597" s="14">
        <v>0</v>
      </c>
      <c r="BB2597" s="14">
        <v>0</v>
      </c>
      <c r="BC2597" s="14"/>
      <c r="BD2597" s="14"/>
      <c r="BE2597" s="14"/>
      <c r="BF2597" s="14"/>
      <c r="BG2597" s="14"/>
      <c r="BH2597" s="14">
        <f t="shared" si="6938"/>
        <v>0</v>
      </c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>
        <v>0</v>
      </c>
      <c r="BS2597" s="14">
        <v>0</v>
      </c>
      <c r="BT2597" s="14">
        <v>20000</v>
      </c>
      <c r="BU2597" s="14">
        <v>20000</v>
      </c>
      <c r="BV2597" s="14">
        <v>20000</v>
      </c>
      <c r="BW2597" s="14">
        <f t="shared" si="6867"/>
        <v>0</v>
      </c>
      <c r="BX2597" s="14"/>
      <c r="BY2597" s="14"/>
      <c r="BZ2597" s="14"/>
      <c r="CA2597" s="14">
        <f t="shared" si="6915"/>
        <v>20000</v>
      </c>
      <c r="CB2597" s="122">
        <f t="shared" si="6926"/>
        <v>100</v>
      </c>
    </row>
    <row r="2598" spans="1:80" x14ac:dyDescent="0.25">
      <c r="A2598" s="4" t="s">
        <v>928</v>
      </c>
      <c r="B2598" s="4" t="s">
        <v>88</v>
      </c>
      <c r="C2598" s="4" t="s">
        <v>1268</v>
      </c>
      <c r="D2598" s="79" t="s">
        <v>1269</v>
      </c>
      <c r="E2598" s="78" t="s">
        <v>44</v>
      </c>
      <c r="F2598" s="78" t="s">
        <v>1</v>
      </c>
      <c r="G2598" s="2" t="s">
        <v>1</v>
      </c>
      <c r="H2598" s="2" t="s">
        <v>45</v>
      </c>
      <c r="I2598" s="12">
        <f>SUM(I2599)</f>
        <v>191408</v>
      </c>
      <c r="J2598" s="12">
        <f t="shared" si="6914"/>
        <v>202559</v>
      </c>
      <c r="K2598" s="12">
        <f t="shared" ref="K2598:Q2598" si="6947">SUM(K2599)</f>
        <v>202559</v>
      </c>
      <c r="L2598" s="12">
        <f t="shared" si="6917"/>
        <v>0</v>
      </c>
      <c r="M2598" s="12">
        <f t="shared" si="6947"/>
        <v>0</v>
      </c>
      <c r="N2598" s="12">
        <f t="shared" si="6947"/>
        <v>0</v>
      </c>
      <c r="O2598" s="12">
        <f t="shared" si="6947"/>
        <v>0</v>
      </c>
      <c r="P2598" s="12">
        <f t="shared" si="6947"/>
        <v>0</v>
      </c>
      <c r="Q2598" s="12">
        <f t="shared" si="6947"/>
        <v>0</v>
      </c>
      <c r="R2598" s="12">
        <f t="shared" ref="R2598:AG2598" si="6948">SUM(R2599)</f>
        <v>0</v>
      </c>
      <c r="S2598" s="12">
        <f t="shared" si="6948"/>
        <v>0</v>
      </c>
      <c r="T2598" s="12">
        <f t="shared" si="6948"/>
        <v>0</v>
      </c>
      <c r="U2598" s="12">
        <f t="shared" si="6948"/>
        <v>0</v>
      </c>
      <c r="V2598" s="12">
        <f t="shared" si="6948"/>
        <v>0</v>
      </c>
      <c r="W2598" s="12">
        <f t="shared" si="6948"/>
        <v>0</v>
      </c>
      <c r="X2598" s="12">
        <f t="shared" si="6948"/>
        <v>0</v>
      </c>
      <c r="Y2598" s="12">
        <f t="shared" si="6948"/>
        <v>0</v>
      </c>
      <c r="Z2598" s="12">
        <f t="shared" si="6948"/>
        <v>0</v>
      </c>
      <c r="AA2598" s="12">
        <f t="shared" si="6948"/>
        <v>0</v>
      </c>
      <c r="AB2598" s="12">
        <f t="shared" si="6948"/>
        <v>0</v>
      </c>
      <c r="AC2598" s="12">
        <f t="shared" si="6948"/>
        <v>0</v>
      </c>
      <c r="AD2598" s="12">
        <f t="shared" si="6948"/>
        <v>0</v>
      </c>
      <c r="AE2598" s="12">
        <f t="shared" si="6948"/>
        <v>0</v>
      </c>
      <c r="AF2598" s="12">
        <f t="shared" si="6948"/>
        <v>0</v>
      </c>
      <c r="AG2598" s="12">
        <f t="shared" si="6948"/>
        <v>0</v>
      </c>
      <c r="AH2598" s="12">
        <v>0</v>
      </c>
      <c r="AI2598" s="12">
        <v>0</v>
      </c>
      <c r="AJ2598" s="12">
        <f t="shared" ref="AJ2598:AY2598" si="6949">SUM(AJ2599)</f>
        <v>0</v>
      </c>
      <c r="AK2598" s="12">
        <f t="shared" si="6949"/>
        <v>0</v>
      </c>
      <c r="AL2598" s="12">
        <f t="shared" si="6949"/>
        <v>0</v>
      </c>
      <c r="AM2598" s="12">
        <f t="shared" si="6949"/>
        <v>0</v>
      </c>
      <c r="AN2598" s="12">
        <f t="shared" si="6949"/>
        <v>0</v>
      </c>
      <c r="AO2598" s="12">
        <f t="shared" si="6949"/>
        <v>0</v>
      </c>
      <c r="AP2598" s="12">
        <f t="shared" si="6949"/>
        <v>0</v>
      </c>
      <c r="AQ2598" s="12">
        <f t="shared" si="6949"/>
        <v>0</v>
      </c>
      <c r="AR2598" s="12">
        <f t="shared" si="6949"/>
        <v>0</v>
      </c>
      <c r="AS2598" s="12">
        <f t="shared" si="6949"/>
        <v>0</v>
      </c>
      <c r="AT2598" s="12">
        <f t="shared" si="6949"/>
        <v>0</v>
      </c>
      <c r="AU2598" s="12">
        <f t="shared" si="6949"/>
        <v>0</v>
      </c>
      <c r="AV2598" s="12">
        <f t="shared" si="6949"/>
        <v>0</v>
      </c>
      <c r="AW2598" s="12">
        <f t="shared" si="6949"/>
        <v>0</v>
      </c>
      <c r="AX2598" s="12">
        <f t="shared" si="6949"/>
        <v>0</v>
      </c>
      <c r="AY2598" s="12">
        <f t="shared" si="6949"/>
        <v>0</v>
      </c>
      <c r="AZ2598" s="12">
        <v>0</v>
      </c>
      <c r="BA2598" s="12">
        <v>0</v>
      </c>
      <c r="BB2598" s="12">
        <f t="shared" ref="BB2598:BQ2598" si="6950">SUM(BB2599)</f>
        <v>0</v>
      </c>
      <c r="BC2598" s="12">
        <f t="shared" si="6950"/>
        <v>0</v>
      </c>
      <c r="BD2598" s="12">
        <f t="shared" si="6950"/>
        <v>0</v>
      </c>
      <c r="BE2598" s="12">
        <f t="shared" si="6950"/>
        <v>0</v>
      </c>
      <c r="BF2598" s="12">
        <f t="shared" si="6950"/>
        <v>0</v>
      </c>
      <c r="BG2598" s="12">
        <f t="shared" si="6950"/>
        <v>0</v>
      </c>
      <c r="BH2598" s="12">
        <f t="shared" si="6950"/>
        <v>0</v>
      </c>
      <c r="BI2598" s="12">
        <f t="shared" si="6950"/>
        <v>0</v>
      </c>
      <c r="BJ2598" s="12">
        <f t="shared" si="6950"/>
        <v>0</v>
      </c>
      <c r="BK2598" s="12">
        <f t="shared" si="6950"/>
        <v>0</v>
      </c>
      <c r="BL2598" s="12">
        <f t="shared" si="6950"/>
        <v>0</v>
      </c>
      <c r="BM2598" s="12">
        <f t="shared" si="6950"/>
        <v>0</v>
      </c>
      <c r="BN2598" s="12">
        <f t="shared" si="6950"/>
        <v>0</v>
      </c>
      <c r="BO2598" s="12">
        <f t="shared" si="6950"/>
        <v>0</v>
      </c>
      <c r="BP2598" s="12">
        <f t="shared" si="6950"/>
        <v>0</v>
      </c>
      <c r="BQ2598" s="12">
        <f t="shared" si="6950"/>
        <v>0</v>
      </c>
      <c r="BR2598" s="12">
        <v>0</v>
      </c>
      <c r="BS2598" s="12">
        <v>0</v>
      </c>
      <c r="BT2598" s="12">
        <f t="shared" ref="BT2598:BZ2598" si="6951">SUM(BT2599)</f>
        <v>212687</v>
      </c>
      <c r="BU2598" s="12">
        <f t="shared" si="6951"/>
        <v>212687</v>
      </c>
      <c r="BV2598" s="12">
        <f t="shared" si="6951"/>
        <v>116105</v>
      </c>
      <c r="BW2598" s="12">
        <f t="shared" si="6951"/>
        <v>52000</v>
      </c>
      <c r="BX2598" s="12">
        <f t="shared" si="6951"/>
        <v>20000</v>
      </c>
      <c r="BY2598" s="12">
        <f t="shared" si="6951"/>
        <v>16000</v>
      </c>
      <c r="BZ2598" s="12">
        <f t="shared" si="6951"/>
        <v>16000</v>
      </c>
      <c r="CA2598" s="12">
        <f t="shared" si="6915"/>
        <v>168105</v>
      </c>
      <c r="CB2598" s="124">
        <f t="shared" si="6926"/>
        <v>79.038681254613579</v>
      </c>
    </row>
    <row r="2599" spans="1:80" x14ac:dyDescent="0.25">
      <c r="A2599" s="4" t="s">
        <v>928</v>
      </c>
      <c r="B2599" s="4" t="s">
        <v>88</v>
      </c>
      <c r="C2599" s="4" t="s">
        <v>1268</v>
      </c>
      <c r="D2599" s="79" t="s">
        <v>1269</v>
      </c>
      <c r="E2599" s="89">
        <v>6121</v>
      </c>
      <c r="F2599" s="79"/>
      <c r="G2599" s="75" t="s">
        <v>1906</v>
      </c>
      <c r="H2599" s="13" t="s">
        <v>46</v>
      </c>
      <c r="I2599" s="14">
        <v>191408</v>
      </c>
      <c r="J2599" s="14">
        <f t="shared" si="6914"/>
        <v>202559</v>
      </c>
      <c r="K2599" s="14">
        <v>202559</v>
      </c>
      <c r="L2599" s="14">
        <f t="shared" si="6917"/>
        <v>0</v>
      </c>
      <c r="M2599" s="14">
        <v>0</v>
      </c>
      <c r="N2599" s="14">
        <v>0</v>
      </c>
      <c r="O2599" s="14">
        <v>0</v>
      </c>
      <c r="P2599" s="14">
        <v>0</v>
      </c>
      <c r="Q2599" s="14">
        <v>0</v>
      </c>
      <c r="R2599" s="14">
        <v>0</v>
      </c>
      <c r="S2599" s="14"/>
      <c r="T2599" s="14"/>
      <c r="U2599" s="14"/>
      <c r="V2599" s="14"/>
      <c r="W2599" s="14"/>
      <c r="X2599" s="14">
        <f t="shared" si="6936"/>
        <v>0</v>
      </c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>
        <v>0</v>
      </c>
      <c r="AI2599" s="14">
        <v>0</v>
      </c>
      <c r="AJ2599" s="14">
        <v>0</v>
      </c>
      <c r="AK2599" s="14"/>
      <c r="AL2599" s="14"/>
      <c r="AM2599" s="14"/>
      <c r="AN2599" s="14"/>
      <c r="AO2599" s="14"/>
      <c r="AP2599" s="14">
        <f t="shared" si="6937"/>
        <v>0</v>
      </c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>
        <v>0</v>
      </c>
      <c r="BA2599" s="14">
        <v>0</v>
      </c>
      <c r="BB2599" s="14">
        <v>0</v>
      </c>
      <c r="BC2599" s="14"/>
      <c r="BD2599" s="14"/>
      <c r="BE2599" s="14"/>
      <c r="BF2599" s="14"/>
      <c r="BG2599" s="14"/>
      <c r="BH2599" s="14">
        <f t="shared" si="6938"/>
        <v>0</v>
      </c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>
        <v>0</v>
      </c>
      <c r="BS2599" s="14">
        <v>0</v>
      </c>
      <c r="BT2599" s="14">
        <v>212687</v>
      </c>
      <c r="BU2599" s="14">
        <v>212687</v>
      </c>
      <c r="BV2599" s="14">
        <v>116105</v>
      </c>
      <c r="BW2599" s="14">
        <f t="shared" si="6867"/>
        <v>52000</v>
      </c>
      <c r="BX2599" s="14">
        <v>20000</v>
      </c>
      <c r="BY2599" s="14">
        <v>16000</v>
      </c>
      <c r="BZ2599" s="14">
        <v>16000</v>
      </c>
      <c r="CA2599" s="14">
        <f t="shared" si="6915"/>
        <v>168105</v>
      </c>
      <c r="CB2599" s="122">
        <f t="shared" si="6926"/>
        <v>79.038681254613579</v>
      </c>
    </row>
    <row r="2600" spans="1:80" x14ac:dyDescent="0.25">
      <c r="A2600" s="4" t="s">
        <v>928</v>
      </c>
      <c r="B2600" s="4" t="s">
        <v>88</v>
      </c>
      <c r="C2600" s="4" t="s">
        <v>1268</v>
      </c>
      <c r="D2600" s="79" t="s">
        <v>1269</v>
      </c>
      <c r="E2600" s="78" t="s">
        <v>47</v>
      </c>
      <c r="F2600" s="78" t="s">
        <v>1</v>
      </c>
      <c r="G2600" s="2" t="s">
        <v>1</v>
      </c>
      <c r="H2600" s="2" t="s">
        <v>48</v>
      </c>
      <c r="I2600" s="12">
        <f>SUM(I2601:I2608)</f>
        <v>144600</v>
      </c>
      <c r="J2600" s="12">
        <f t="shared" si="6914"/>
        <v>147673</v>
      </c>
      <c r="K2600" s="12">
        <f t="shared" ref="K2600" si="6952">SUM(K2601:K2608)</f>
        <v>131023</v>
      </c>
      <c r="L2600" s="12">
        <f t="shared" si="6917"/>
        <v>16650</v>
      </c>
      <c r="M2600" s="12">
        <f t="shared" ref="M2600:Q2600" si="6953">SUM(M2601:M2608)</f>
        <v>14450</v>
      </c>
      <c r="N2600" s="12">
        <f t="shared" si="6953"/>
        <v>0</v>
      </c>
      <c r="O2600" s="12">
        <f t="shared" si="6953"/>
        <v>2200</v>
      </c>
      <c r="P2600" s="12">
        <f t="shared" si="6953"/>
        <v>0</v>
      </c>
      <c r="Q2600" s="12">
        <f t="shared" si="6953"/>
        <v>0</v>
      </c>
      <c r="R2600" s="12">
        <f t="shared" ref="R2600:AG2600" si="6954">SUM(R2601:R2608)</f>
        <v>14450</v>
      </c>
      <c r="S2600" s="12">
        <f t="shared" si="6954"/>
        <v>0</v>
      </c>
      <c r="T2600" s="12">
        <f t="shared" si="6954"/>
        <v>0</v>
      </c>
      <c r="U2600" s="12">
        <f t="shared" si="6954"/>
        <v>0</v>
      </c>
      <c r="V2600" s="12">
        <f t="shared" si="6954"/>
        <v>0</v>
      </c>
      <c r="W2600" s="12">
        <f t="shared" si="6954"/>
        <v>0</v>
      </c>
      <c r="X2600" s="12">
        <f t="shared" si="6954"/>
        <v>14450</v>
      </c>
      <c r="Y2600" s="12">
        <f t="shared" si="6954"/>
        <v>1140</v>
      </c>
      <c r="Z2600" s="12">
        <f t="shared" si="6954"/>
        <v>640</v>
      </c>
      <c r="AA2600" s="12">
        <f t="shared" si="6954"/>
        <v>280</v>
      </c>
      <c r="AB2600" s="12">
        <f t="shared" si="6954"/>
        <v>234</v>
      </c>
      <c r="AC2600" s="12">
        <f t="shared" si="6954"/>
        <v>0</v>
      </c>
      <c r="AD2600" s="12">
        <f t="shared" si="6954"/>
        <v>2280</v>
      </c>
      <c r="AE2600" s="12">
        <f t="shared" si="6954"/>
        <v>0</v>
      </c>
      <c r="AF2600" s="12">
        <f t="shared" si="6954"/>
        <v>0</v>
      </c>
      <c r="AG2600" s="12">
        <f t="shared" si="6954"/>
        <v>595</v>
      </c>
      <c r="AH2600" s="12">
        <v>5169</v>
      </c>
      <c r="AI2600" s="12">
        <v>9281</v>
      </c>
      <c r="AJ2600" s="12">
        <f t="shared" ref="AJ2600:AY2600" si="6955">SUM(AJ2601:AJ2608)</f>
        <v>0</v>
      </c>
      <c r="AK2600" s="12">
        <f t="shared" si="6955"/>
        <v>0</v>
      </c>
      <c r="AL2600" s="12">
        <f t="shared" si="6955"/>
        <v>0</v>
      </c>
      <c r="AM2600" s="12">
        <f t="shared" si="6955"/>
        <v>0</v>
      </c>
      <c r="AN2600" s="12">
        <f t="shared" si="6955"/>
        <v>0</v>
      </c>
      <c r="AO2600" s="12">
        <f t="shared" si="6955"/>
        <v>0</v>
      </c>
      <c r="AP2600" s="12">
        <f t="shared" si="6955"/>
        <v>0</v>
      </c>
      <c r="AQ2600" s="12">
        <f t="shared" si="6955"/>
        <v>0</v>
      </c>
      <c r="AR2600" s="12">
        <f t="shared" si="6955"/>
        <v>0</v>
      </c>
      <c r="AS2600" s="12">
        <f t="shared" si="6955"/>
        <v>0</v>
      </c>
      <c r="AT2600" s="12">
        <f t="shared" si="6955"/>
        <v>0</v>
      </c>
      <c r="AU2600" s="12">
        <f t="shared" si="6955"/>
        <v>0</v>
      </c>
      <c r="AV2600" s="12">
        <f t="shared" si="6955"/>
        <v>0</v>
      </c>
      <c r="AW2600" s="12">
        <f t="shared" si="6955"/>
        <v>0</v>
      </c>
      <c r="AX2600" s="12">
        <f t="shared" si="6955"/>
        <v>0</v>
      </c>
      <c r="AY2600" s="12">
        <f t="shared" si="6955"/>
        <v>0</v>
      </c>
      <c r="AZ2600" s="12">
        <v>0</v>
      </c>
      <c r="BA2600" s="12">
        <v>0</v>
      </c>
      <c r="BB2600" s="12">
        <f t="shared" ref="BB2600:BQ2600" si="6956">SUM(BB2601:BB2608)</f>
        <v>2200</v>
      </c>
      <c r="BC2600" s="12">
        <f t="shared" si="6956"/>
        <v>2831</v>
      </c>
      <c r="BD2600" s="12">
        <f t="shared" si="6956"/>
        <v>0</v>
      </c>
      <c r="BE2600" s="12">
        <f t="shared" si="6956"/>
        <v>8871</v>
      </c>
      <c r="BF2600" s="12">
        <f t="shared" si="6956"/>
        <v>0</v>
      </c>
      <c r="BG2600" s="12">
        <f t="shared" si="6956"/>
        <v>0</v>
      </c>
      <c r="BH2600" s="12">
        <f t="shared" si="6956"/>
        <v>13902</v>
      </c>
      <c r="BI2600" s="12">
        <f t="shared" si="6956"/>
        <v>0</v>
      </c>
      <c r="BJ2600" s="12">
        <f t="shared" si="6956"/>
        <v>4800</v>
      </c>
      <c r="BK2600" s="12">
        <f t="shared" si="6956"/>
        <v>2831</v>
      </c>
      <c r="BL2600" s="12">
        <f t="shared" si="6956"/>
        <v>0</v>
      </c>
      <c r="BM2600" s="12">
        <f t="shared" si="6956"/>
        <v>4071</v>
      </c>
      <c r="BN2600" s="12">
        <f t="shared" si="6956"/>
        <v>0</v>
      </c>
      <c r="BO2600" s="12">
        <f t="shared" si="6956"/>
        <v>0</v>
      </c>
      <c r="BP2600" s="12">
        <f t="shared" si="6956"/>
        <v>0</v>
      </c>
      <c r="BQ2600" s="12">
        <f t="shared" si="6956"/>
        <v>0</v>
      </c>
      <c r="BR2600" s="12">
        <v>11702</v>
      </c>
      <c r="BS2600" s="12">
        <v>2200</v>
      </c>
      <c r="BT2600" s="12">
        <f t="shared" ref="BT2600:BZ2600" si="6957">SUM(BT2601:BT2608)</f>
        <v>164481</v>
      </c>
      <c r="BU2600" s="12">
        <f t="shared" si="6957"/>
        <v>147831</v>
      </c>
      <c r="BV2600" s="12">
        <f t="shared" si="6957"/>
        <v>74242</v>
      </c>
      <c r="BW2600" s="12">
        <f t="shared" si="6957"/>
        <v>34695</v>
      </c>
      <c r="BX2600" s="12">
        <f t="shared" si="6957"/>
        <v>13605</v>
      </c>
      <c r="BY2600" s="12">
        <f t="shared" si="6957"/>
        <v>10545</v>
      </c>
      <c r="BZ2600" s="12">
        <f t="shared" si="6957"/>
        <v>10545</v>
      </c>
      <c r="CA2600" s="12">
        <f t="shared" si="6915"/>
        <v>108937</v>
      </c>
      <c r="CB2600" s="124">
        <f t="shared" si="6926"/>
        <v>73.690227354208531</v>
      </c>
    </row>
    <row r="2601" spans="1:80" x14ac:dyDescent="0.25">
      <c r="A2601" s="4" t="s">
        <v>928</v>
      </c>
      <c r="B2601" s="4" t="s">
        <v>88</v>
      </c>
      <c r="C2601" s="4" t="s">
        <v>1268</v>
      </c>
      <c r="D2601" s="79" t="s">
        <v>1269</v>
      </c>
      <c r="E2601" s="89">
        <v>6131</v>
      </c>
      <c r="F2601" s="79"/>
      <c r="G2601" s="75" t="s">
        <v>1906</v>
      </c>
      <c r="H2601" s="13" t="s">
        <v>49</v>
      </c>
      <c r="I2601" s="14">
        <v>1500</v>
      </c>
      <c r="J2601" s="14">
        <f t="shared" si="6914"/>
        <v>2400</v>
      </c>
      <c r="K2601" s="14">
        <v>1900</v>
      </c>
      <c r="L2601" s="14">
        <f t="shared" si="6917"/>
        <v>500</v>
      </c>
      <c r="M2601" s="14">
        <v>500</v>
      </c>
      <c r="N2601" s="14">
        <v>0</v>
      </c>
      <c r="O2601" s="14">
        <v>0</v>
      </c>
      <c r="P2601" s="14">
        <v>0</v>
      </c>
      <c r="Q2601" s="14">
        <v>0</v>
      </c>
      <c r="R2601" s="14">
        <v>500</v>
      </c>
      <c r="S2601" s="14"/>
      <c r="T2601" s="14"/>
      <c r="U2601" s="14"/>
      <c r="V2601" s="14"/>
      <c r="W2601" s="14"/>
      <c r="X2601" s="14">
        <f t="shared" si="6936"/>
        <v>500</v>
      </c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>
        <v>0</v>
      </c>
      <c r="AI2601" s="14">
        <v>500</v>
      </c>
      <c r="AJ2601" s="14">
        <v>0</v>
      </c>
      <c r="AK2601" s="14"/>
      <c r="AL2601" s="14"/>
      <c r="AM2601" s="14"/>
      <c r="AN2601" s="14"/>
      <c r="AO2601" s="14"/>
      <c r="AP2601" s="14">
        <f t="shared" si="6937"/>
        <v>0</v>
      </c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>
        <v>0</v>
      </c>
      <c r="BA2601" s="14">
        <v>0</v>
      </c>
      <c r="BB2601" s="14">
        <v>0</v>
      </c>
      <c r="BC2601" s="14"/>
      <c r="BD2601" s="14"/>
      <c r="BE2601" s="14"/>
      <c r="BF2601" s="14"/>
      <c r="BG2601" s="14"/>
      <c r="BH2601" s="14">
        <f t="shared" si="6938"/>
        <v>0</v>
      </c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>
        <v>0</v>
      </c>
      <c r="BS2601" s="14">
        <v>0</v>
      </c>
      <c r="BT2601" s="14">
        <v>2400</v>
      </c>
      <c r="BU2601" s="14">
        <v>1900</v>
      </c>
      <c r="BV2601" s="14">
        <v>1000</v>
      </c>
      <c r="BW2601" s="14">
        <f t="shared" si="6867"/>
        <v>900</v>
      </c>
      <c r="BX2601" s="14">
        <v>900</v>
      </c>
      <c r="BY2601" s="14"/>
      <c r="BZ2601" s="14"/>
      <c r="CA2601" s="14">
        <f t="shared" si="6915"/>
        <v>1900</v>
      </c>
      <c r="CB2601" s="122">
        <f t="shared" si="6926"/>
        <v>100</v>
      </c>
    </row>
    <row r="2602" spans="1:80" x14ac:dyDescent="0.25">
      <c r="A2602" s="4" t="s">
        <v>928</v>
      </c>
      <c r="B2602" s="4" t="s">
        <v>88</v>
      </c>
      <c r="C2602" s="4" t="s">
        <v>1268</v>
      </c>
      <c r="D2602" s="79" t="s">
        <v>1269</v>
      </c>
      <c r="E2602" s="89">
        <v>6132</v>
      </c>
      <c r="F2602" s="79"/>
      <c r="G2602" s="75" t="s">
        <v>1906</v>
      </c>
      <c r="H2602" s="13" t="s">
        <v>196</v>
      </c>
      <c r="I2602" s="14">
        <v>35000</v>
      </c>
      <c r="J2602" s="14">
        <f t="shared" si="6914"/>
        <v>38500</v>
      </c>
      <c r="K2602" s="14">
        <v>38500</v>
      </c>
      <c r="L2602" s="14">
        <f t="shared" si="6917"/>
        <v>0</v>
      </c>
      <c r="M2602" s="14">
        <v>0</v>
      </c>
      <c r="N2602" s="14">
        <v>0</v>
      </c>
      <c r="O2602" s="14">
        <v>0</v>
      </c>
      <c r="P2602" s="14">
        <v>0</v>
      </c>
      <c r="Q2602" s="14">
        <v>0</v>
      </c>
      <c r="R2602" s="14">
        <v>0</v>
      </c>
      <c r="S2602" s="14"/>
      <c r="T2602" s="14"/>
      <c r="U2602" s="14"/>
      <c r="V2602" s="14"/>
      <c r="W2602" s="14"/>
      <c r="X2602" s="14">
        <f t="shared" si="6936"/>
        <v>0</v>
      </c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>
        <v>0</v>
      </c>
      <c r="AI2602" s="14">
        <v>0</v>
      </c>
      <c r="AJ2602" s="14">
        <v>0</v>
      </c>
      <c r="AK2602" s="14"/>
      <c r="AL2602" s="14"/>
      <c r="AM2602" s="14"/>
      <c r="AN2602" s="14"/>
      <c r="AO2602" s="14"/>
      <c r="AP2602" s="14">
        <f t="shared" si="6937"/>
        <v>0</v>
      </c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>
        <v>0</v>
      </c>
      <c r="BA2602" s="14">
        <v>0</v>
      </c>
      <c r="BB2602" s="14">
        <v>0</v>
      </c>
      <c r="BC2602" s="14"/>
      <c r="BD2602" s="14"/>
      <c r="BE2602" s="14"/>
      <c r="BF2602" s="14"/>
      <c r="BG2602" s="14"/>
      <c r="BH2602" s="14">
        <f t="shared" si="6938"/>
        <v>0</v>
      </c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>
        <v>0</v>
      </c>
      <c r="BS2602" s="14">
        <v>0</v>
      </c>
      <c r="BT2602" s="14">
        <v>38500</v>
      </c>
      <c r="BU2602" s="14">
        <v>38500</v>
      </c>
      <c r="BV2602" s="14">
        <v>19200</v>
      </c>
      <c r="BW2602" s="14">
        <f t="shared" si="6867"/>
        <v>8800</v>
      </c>
      <c r="BX2602" s="14">
        <v>3200</v>
      </c>
      <c r="BY2602" s="14">
        <v>2800</v>
      </c>
      <c r="BZ2602" s="14">
        <v>2800</v>
      </c>
      <c r="CA2602" s="14">
        <f t="shared" si="6915"/>
        <v>28000</v>
      </c>
      <c r="CB2602" s="122">
        <f t="shared" si="6926"/>
        <v>72.727272727272734</v>
      </c>
    </row>
    <row r="2603" spans="1:80" x14ac:dyDescent="0.25">
      <c r="A2603" s="4" t="s">
        <v>928</v>
      </c>
      <c r="B2603" s="4" t="s">
        <v>88</v>
      </c>
      <c r="C2603" s="4" t="s">
        <v>1268</v>
      </c>
      <c r="D2603" s="79" t="s">
        <v>1269</v>
      </c>
      <c r="E2603" s="89">
        <v>6133</v>
      </c>
      <c r="F2603" s="79"/>
      <c r="G2603" s="75" t="s">
        <v>1906</v>
      </c>
      <c r="H2603" s="13" t="s">
        <v>198</v>
      </c>
      <c r="I2603" s="14">
        <v>11000</v>
      </c>
      <c r="J2603" s="14">
        <f t="shared" si="6914"/>
        <v>14300</v>
      </c>
      <c r="K2603" s="14">
        <v>14300</v>
      </c>
      <c r="L2603" s="14">
        <f t="shared" si="6917"/>
        <v>0</v>
      </c>
      <c r="M2603" s="14">
        <v>0</v>
      </c>
      <c r="N2603" s="14">
        <v>0</v>
      </c>
      <c r="O2603" s="14">
        <v>0</v>
      </c>
      <c r="P2603" s="14">
        <v>0</v>
      </c>
      <c r="Q2603" s="14">
        <v>0</v>
      </c>
      <c r="R2603" s="14">
        <v>0</v>
      </c>
      <c r="S2603" s="14"/>
      <c r="T2603" s="14"/>
      <c r="U2603" s="14"/>
      <c r="V2603" s="14"/>
      <c r="W2603" s="14"/>
      <c r="X2603" s="14">
        <f t="shared" si="6936"/>
        <v>0</v>
      </c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>
        <v>0</v>
      </c>
      <c r="AI2603" s="14">
        <v>0</v>
      </c>
      <c r="AJ2603" s="14">
        <v>0</v>
      </c>
      <c r="AK2603" s="14"/>
      <c r="AL2603" s="14"/>
      <c r="AM2603" s="14"/>
      <c r="AN2603" s="14"/>
      <c r="AO2603" s="14"/>
      <c r="AP2603" s="14">
        <f t="shared" si="6937"/>
        <v>0</v>
      </c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>
        <v>0</v>
      </c>
      <c r="BA2603" s="14">
        <v>0</v>
      </c>
      <c r="BB2603" s="14">
        <v>0</v>
      </c>
      <c r="BC2603" s="14"/>
      <c r="BD2603" s="14"/>
      <c r="BE2603" s="14"/>
      <c r="BF2603" s="14"/>
      <c r="BG2603" s="14"/>
      <c r="BH2603" s="14">
        <f t="shared" si="6938"/>
        <v>0</v>
      </c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>
        <v>0</v>
      </c>
      <c r="BS2603" s="14">
        <v>0</v>
      </c>
      <c r="BT2603" s="14">
        <v>14300</v>
      </c>
      <c r="BU2603" s="14">
        <v>14300</v>
      </c>
      <c r="BV2603" s="14">
        <v>7200</v>
      </c>
      <c r="BW2603" s="14">
        <f t="shared" si="6867"/>
        <v>3200</v>
      </c>
      <c r="BX2603" s="14">
        <v>1200</v>
      </c>
      <c r="BY2603" s="14">
        <v>1000</v>
      </c>
      <c r="BZ2603" s="14">
        <v>1000</v>
      </c>
      <c r="CA2603" s="14">
        <f t="shared" si="6915"/>
        <v>10400</v>
      </c>
      <c r="CB2603" s="122">
        <f t="shared" si="6926"/>
        <v>72.727272727272734</v>
      </c>
    </row>
    <row r="2604" spans="1:80" x14ac:dyDescent="0.25">
      <c r="A2604" s="4" t="s">
        <v>928</v>
      </c>
      <c r="B2604" s="4" t="s">
        <v>88</v>
      </c>
      <c r="C2604" s="4" t="s">
        <v>1268</v>
      </c>
      <c r="D2604" s="79" t="s">
        <v>1269</v>
      </c>
      <c r="E2604" s="89">
        <v>6134</v>
      </c>
      <c r="F2604" s="79"/>
      <c r="G2604" s="75" t="s">
        <v>1906</v>
      </c>
      <c r="H2604" s="13" t="s">
        <v>200</v>
      </c>
      <c r="I2604" s="14">
        <v>40000</v>
      </c>
      <c r="J2604" s="14">
        <f t="shared" si="6914"/>
        <v>27700</v>
      </c>
      <c r="K2604" s="14">
        <v>16500</v>
      </c>
      <c r="L2604" s="14">
        <f t="shared" si="6917"/>
        <v>11200</v>
      </c>
      <c r="M2604" s="14">
        <v>9000</v>
      </c>
      <c r="N2604" s="14">
        <v>0</v>
      </c>
      <c r="O2604" s="14">
        <v>2200</v>
      </c>
      <c r="P2604" s="14">
        <v>0</v>
      </c>
      <c r="Q2604" s="14">
        <v>0</v>
      </c>
      <c r="R2604" s="14">
        <v>9000</v>
      </c>
      <c r="S2604" s="14"/>
      <c r="T2604" s="14"/>
      <c r="U2604" s="14"/>
      <c r="V2604" s="14"/>
      <c r="W2604" s="14"/>
      <c r="X2604" s="14">
        <f t="shared" si="6936"/>
        <v>9000</v>
      </c>
      <c r="Y2604" s="14">
        <v>1140</v>
      </c>
      <c r="Z2604" s="14">
        <v>640</v>
      </c>
      <c r="AA2604" s="14">
        <v>280</v>
      </c>
      <c r="AB2604" s="14">
        <v>234</v>
      </c>
      <c r="AC2604" s="14"/>
      <c r="AD2604" s="14"/>
      <c r="AE2604" s="14"/>
      <c r="AF2604" s="14"/>
      <c r="AG2604" s="14">
        <v>544</v>
      </c>
      <c r="AH2604" s="14">
        <v>2838</v>
      </c>
      <c r="AI2604" s="14">
        <v>6162</v>
      </c>
      <c r="AJ2604" s="14">
        <v>0</v>
      </c>
      <c r="AK2604" s="14"/>
      <c r="AL2604" s="14"/>
      <c r="AM2604" s="14"/>
      <c r="AN2604" s="14"/>
      <c r="AO2604" s="14"/>
      <c r="AP2604" s="14">
        <f t="shared" si="6937"/>
        <v>0</v>
      </c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>
        <v>0</v>
      </c>
      <c r="BA2604" s="14">
        <v>0</v>
      </c>
      <c r="BB2604" s="14">
        <v>2200</v>
      </c>
      <c r="BC2604" s="14">
        <v>2831</v>
      </c>
      <c r="BD2604" s="14"/>
      <c r="BE2604" s="14">
        <f>4800</f>
        <v>4800</v>
      </c>
      <c r="BF2604" s="14"/>
      <c r="BG2604" s="14"/>
      <c r="BH2604" s="14">
        <f t="shared" si="6938"/>
        <v>9831</v>
      </c>
      <c r="BI2604" s="14"/>
      <c r="BJ2604" s="14">
        <v>4800</v>
      </c>
      <c r="BK2604" s="14">
        <v>2831</v>
      </c>
      <c r="BL2604" s="14"/>
      <c r="BM2604" s="14"/>
      <c r="BN2604" s="14"/>
      <c r="BO2604" s="14"/>
      <c r="BP2604" s="14"/>
      <c r="BQ2604" s="14"/>
      <c r="BR2604" s="14">
        <v>7631</v>
      </c>
      <c r="BS2604" s="14">
        <v>2200</v>
      </c>
      <c r="BT2604" s="14">
        <v>44200</v>
      </c>
      <c r="BU2604" s="14">
        <v>33000</v>
      </c>
      <c r="BV2604" s="14">
        <v>16500</v>
      </c>
      <c r="BW2604" s="14">
        <f t="shared" si="6867"/>
        <v>7750</v>
      </c>
      <c r="BX2604" s="14">
        <v>2750</v>
      </c>
      <c r="BY2604" s="14">
        <v>2500</v>
      </c>
      <c r="BZ2604" s="14">
        <v>2500</v>
      </c>
      <c r="CA2604" s="14">
        <f t="shared" si="6915"/>
        <v>24250</v>
      </c>
      <c r="CB2604" s="122">
        <f t="shared" si="6926"/>
        <v>73.484848484848484</v>
      </c>
    </row>
    <row r="2605" spans="1:80" x14ac:dyDescent="0.25">
      <c r="A2605" s="4" t="s">
        <v>928</v>
      </c>
      <c r="B2605" s="4" t="s">
        <v>88</v>
      </c>
      <c r="C2605" s="4" t="s">
        <v>1268</v>
      </c>
      <c r="D2605" s="79" t="s">
        <v>1269</v>
      </c>
      <c r="E2605" s="89">
        <v>6135</v>
      </c>
      <c r="F2605" s="79"/>
      <c r="G2605" s="75" t="s">
        <v>1906</v>
      </c>
      <c r="H2605" s="13" t="s">
        <v>201</v>
      </c>
      <c r="I2605" s="14">
        <v>2000</v>
      </c>
      <c r="J2605" s="14">
        <f t="shared" si="6914"/>
        <v>2400</v>
      </c>
      <c r="K2605" s="14">
        <v>1300</v>
      </c>
      <c r="L2605" s="14">
        <f t="shared" si="6917"/>
        <v>1100</v>
      </c>
      <c r="M2605" s="14">
        <v>1100</v>
      </c>
      <c r="N2605" s="14">
        <v>0</v>
      </c>
      <c r="O2605" s="14">
        <v>0</v>
      </c>
      <c r="P2605" s="14">
        <v>0</v>
      </c>
      <c r="Q2605" s="14">
        <v>0</v>
      </c>
      <c r="R2605" s="14">
        <v>1100</v>
      </c>
      <c r="S2605" s="14"/>
      <c r="T2605" s="14"/>
      <c r="U2605" s="14"/>
      <c r="V2605" s="14"/>
      <c r="W2605" s="14"/>
      <c r="X2605" s="14">
        <f t="shared" si="6936"/>
        <v>1100</v>
      </c>
      <c r="Y2605" s="14"/>
      <c r="Z2605" s="14"/>
      <c r="AA2605" s="14"/>
      <c r="AB2605" s="14"/>
      <c r="AC2605" s="14"/>
      <c r="AD2605" s="14"/>
      <c r="AE2605" s="14"/>
      <c r="AF2605" s="14"/>
      <c r="AG2605" s="14"/>
      <c r="AH2605" s="14">
        <v>0</v>
      </c>
      <c r="AI2605" s="14">
        <v>1100</v>
      </c>
      <c r="AJ2605" s="14">
        <v>0</v>
      </c>
      <c r="AK2605" s="14"/>
      <c r="AL2605" s="14"/>
      <c r="AM2605" s="14"/>
      <c r="AN2605" s="14"/>
      <c r="AO2605" s="14"/>
      <c r="AP2605" s="14">
        <f t="shared" si="6937"/>
        <v>0</v>
      </c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>
        <v>0</v>
      </c>
      <c r="BA2605" s="14">
        <v>0</v>
      </c>
      <c r="BB2605" s="14">
        <v>0</v>
      </c>
      <c r="BC2605" s="14"/>
      <c r="BD2605" s="14"/>
      <c r="BE2605" s="14">
        <v>1814</v>
      </c>
      <c r="BF2605" s="14"/>
      <c r="BG2605" s="14"/>
      <c r="BH2605" s="14">
        <f t="shared" si="6938"/>
        <v>1814</v>
      </c>
      <c r="BI2605" s="14"/>
      <c r="BJ2605" s="14"/>
      <c r="BK2605" s="14"/>
      <c r="BL2605" s="14"/>
      <c r="BM2605" s="14">
        <v>1814</v>
      </c>
      <c r="BN2605" s="14"/>
      <c r="BO2605" s="14"/>
      <c r="BP2605" s="14"/>
      <c r="BQ2605" s="14"/>
      <c r="BR2605" s="14">
        <v>1814</v>
      </c>
      <c r="BS2605" s="14">
        <v>0</v>
      </c>
      <c r="BT2605" s="14">
        <v>2400</v>
      </c>
      <c r="BU2605" s="14">
        <v>1300</v>
      </c>
      <c r="BV2605" s="14">
        <v>650</v>
      </c>
      <c r="BW2605" s="14">
        <f t="shared" si="6867"/>
        <v>650</v>
      </c>
      <c r="BX2605" s="14">
        <v>650</v>
      </c>
      <c r="BY2605" s="14"/>
      <c r="BZ2605" s="14"/>
      <c r="CA2605" s="14">
        <f t="shared" si="6915"/>
        <v>1300</v>
      </c>
      <c r="CB2605" s="122">
        <f t="shared" si="6926"/>
        <v>100</v>
      </c>
    </row>
    <row r="2606" spans="1:80" x14ac:dyDescent="0.25">
      <c r="A2606" s="4" t="s">
        <v>928</v>
      </c>
      <c r="B2606" s="4" t="s">
        <v>88</v>
      </c>
      <c r="C2606" s="4" t="s">
        <v>1268</v>
      </c>
      <c r="D2606" s="79" t="s">
        <v>1269</v>
      </c>
      <c r="E2606" s="89">
        <v>6137</v>
      </c>
      <c r="F2606" s="79"/>
      <c r="G2606" s="75" t="s">
        <v>1906</v>
      </c>
      <c r="H2606" s="13" t="s">
        <v>204</v>
      </c>
      <c r="I2606" s="14">
        <v>11900</v>
      </c>
      <c r="J2606" s="14">
        <f t="shared" si="6914"/>
        <v>13200</v>
      </c>
      <c r="K2606" s="14">
        <v>11000</v>
      </c>
      <c r="L2606" s="14">
        <f t="shared" si="6917"/>
        <v>2200</v>
      </c>
      <c r="M2606" s="14">
        <v>2200</v>
      </c>
      <c r="N2606" s="14">
        <v>0</v>
      </c>
      <c r="O2606" s="14">
        <v>0</v>
      </c>
      <c r="P2606" s="14">
        <v>0</v>
      </c>
      <c r="Q2606" s="14">
        <v>0</v>
      </c>
      <c r="R2606" s="14">
        <v>2200</v>
      </c>
      <c r="S2606" s="14"/>
      <c r="T2606" s="14"/>
      <c r="U2606" s="14"/>
      <c r="V2606" s="14"/>
      <c r="W2606" s="14"/>
      <c r="X2606" s="14">
        <f t="shared" si="6936"/>
        <v>2200</v>
      </c>
      <c r="Y2606" s="14"/>
      <c r="Z2606" s="14"/>
      <c r="AA2606" s="14"/>
      <c r="AB2606" s="14"/>
      <c r="AC2606" s="14"/>
      <c r="AD2606" s="14">
        <v>2200</v>
      </c>
      <c r="AE2606" s="14"/>
      <c r="AF2606" s="14"/>
      <c r="AG2606" s="14"/>
      <c r="AH2606" s="14">
        <v>2200</v>
      </c>
      <c r="AI2606" s="14">
        <v>0</v>
      </c>
      <c r="AJ2606" s="14">
        <v>0</v>
      </c>
      <c r="AK2606" s="14"/>
      <c r="AL2606" s="14"/>
      <c r="AM2606" s="14"/>
      <c r="AN2606" s="14"/>
      <c r="AO2606" s="14"/>
      <c r="AP2606" s="14">
        <f t="shared" si="6937"/>
        <v>0</v>
      </c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>
        <v>0</v>
      </c>
      <c r="BA2606" s="14">
        <v>0</v>
      </c>
      <c r="BB2606" s="14">
        <v>0</v>
      </c>
      <c r="BC2606" s="14"/>
      <c r="BD2606" s="14"/>
      <c r="BE2606" s="14"/>
      <c r="BF2606" s="14"/>
      <c r="BG2606" s="14"/>
      <c r="BH2606" s="14">
        <f t="shared" si="6938"/>
        <v>0</v>
      </c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>
        <v>0</v>
      </c>
      <c r="BS2606" s="14">
        <v>0</v>
      </c>
      <c r="BT2606" s="14">
        <v>13200</v>
      </c>
      <c r="BU2606" s="14">
        <v>11000</v>
      </c>
      <c r="BV2606" s="14">
        <v>5520</v>
      </c>
      <c r="BW2606" s="14">
        <f t="shared" si="6867"/>
        <v>2760</v>
      </c>
      <c r="BX2606" s="14">
        <v>920</v>
      </c>
      <c r="BY2606" s="14">
        <v>920</v>
      </c>
      <c r="BZ2606" s="14">
        <v>920</v>
      </c>
      <c r="CA2606" s="14">
        <f t="shared" si="6915"/>
        <v>8280</v>
      </c>
      <c r="CB2606" s="122">
        <f t="shared" si="6926"/>
        <v>75.272727272727266</v>
      </c>
    </row>
    <row r="2607" spans="1:80" x14ac:dyDescent="0.25">
      <c r="A2607" s="4" t="s">
        <v>928</v>
      </c>
      <c r="B2607" s="4" t="s">
        <v>88</v>
      </c>
      <c r="C2607" s="4" t="s">
        <v>1268</v>
      </c>
      <c r="D2607" s="79" t="s">
        <v>1269</v>
      </c>
      <c r="E2607" s="89">
        <v>6138</v>
      </c>
      <c r="F2607" s="79"/>
      <c r="G2607" s="75" t="s">
        <v>1906</v>
      </c>
      <c r="H2607" s="13" t="s">
        <v>205</v>
      </c>
      <c r="I2607" s="14">
        <v>0</v>
      </c>
      <c r="J2607" s="14">
        <f t="shared" si="6914"/>
        <v>50</v>
      </c>
      <c r="K2607" s="14">
        <v>50</v>
      </c>
      <c r="L2607" s="14">
        <f t="shared" si="6917"/>
        <v>0</v>
      </c>
      <c r="M2607" s="14">
        <v>0</v>
      </c>
      <c r="N2607" s="14">
        <v>0</v>
      </c>
      <c r="O2607" s="14">
        <v>0</v>
      </c>
      <c r="P2607" s="14">
        <v>0</v>
      </c>
      <c r="Q2607" s="14">
        <v>0</v>
      </c>
      <c r="R2607" s="14">
        <v>0</v>
      </c>
      <c r="S2607" s="14"/>
      <c r="T2607" s="14"/>
      <c r="U2607" s="14"/>
      <c r="V2607" s="14"/>
      <c r="W2607" s="14"/>
      <c r="X2607" s="14">
        <f t="shared" si="6936"/>
        <v>0</v>
      </c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>
        <v>0</v>
      </c>
      <c r="AI2607" s="14">
        <v>0</v>
      </c>
      <c r="AJ2607" s="14">
        <v>0</v>
      </c>
      <c r="AK2607" s="14"/>
      <c r="AL2607" s="14"/>
      <c r="AM2607" s="14"/>
      <c r="AN2607" s="14"/>
      <c r="AO2607" s="14"/>
      <c r="AP2607" s="14">
        <f t="shared" si="6937"/>
        <v>0</v>
      </c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>
        <v>0</v>
      </c>
      <c r="BA2607" s="14">
        <v>0</v>
      </c>
      <c r="BB2607" s="14">
        <v>0</v>
      </c>
      <c r="BC2607" s="14"/>
      <c r="BD2607" s="14"/>
      <c r="BE2607" s="14"/>
      <c r="BF2607" s="14"/>
      <c r="BG2607" s="14"/>
      <c r="BH2607" s="14">
        <f t="shared" si="6938"/>
        <v>0</v>
      </c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>
        <v>0</v>
      </c>
      <c r="BS2607" s="14">
        <v>0</v>
      </c>
      <c r="BT2607" s="14">
        <v>50</v>
      </c>
      <c r="BU2607" s="14">
        <v>50</v>
      </c>
      <c r="BV2607" s="14">
        <v>0</v>
      </c>
      <c r="BW2607" s="14">
        <f t="shared" si="6867"/>
        <v>0</v>
      </c>
      <c r="BX2607" s="14"/>
      <c r="BY2607" s="14"/>
      <c r="BZ2607" s="14"/>
      <c r="CA2607" s="14">
        <f t="shared" si="6915"/>
        <v>0</v>
      </c>
      <c r="CB2607" s="122">
        <f t="shared" si="6926"/>
        <v>0</v>
      </c>
    </row>
    <row r="2608" spans="1:80" x14ac:dyDescent="0.25">
      <c r="A2608" s="1" t="s">
        <v>928</v>
      </c>
      <c r="B2608" s="1" t="s">
        <v>88</v>
      </c>
      <c r="C2608" s="1" t="s">
        <v>1268</v>
      </c>
      <c r="D2608" s="82" t="s">
        <v>1269</v>
      </c>
      <c r="E2608" s="82" t="s">
        <v>50</v>
      </c>
      <c r="F2608" s="79" t="s">
        <v>1</v>
      </c>
      <c r="G2608" s="13" t="s">
        <v>1</v>
      </c>
      <c r="H2608" s="2" t="s">
        <v>51</v>
      </c>
      <c r="I2608" s="12">
        <f>SUM(I2609:I2611)</f>
        <v>43200</v>
      </c>
      <c r="J2608" s="12">
        <f t="shared" si="6914"/>
        <v>49123</v>
      </c>
      <c r="K2608" s="12">
        <f t="shared" ref="K2608" si="6958">SUM(K2609:K2611)</f>
        <v>47473</v>
      </c>
      <c r="L2608" s="12">
        <f t="shared" si="6917"/>
        <v>1650</v>
      </c>
      <c r="M2608" s="12">
        <f t="shared" ref="M2608:Q2608" si="6959">SUM(M2609:M2611)</f>
        <v>1650</v>
      </c>
      <c r="N2608" s="12">
        <f t="shared" si="6959"/>
        <v>0</v>
      </c>
      <c r="O2608" s="12">
        <f t="shared" si="6959"/>
        <v>0</v>
      </c>
      <c r="P2608" s="12">
        <f t="shared" si="6959"/>
        <v>0</v>
      </c>
      <c r="Q2608" s="12">
        <f t="shared" si="6959"/>
        <v>0</v>
      </c>
      <c r="R2608" s="12">
        <f t="shared" ref="R2608:AG2608" si="6960">SUM(R2609:R2611)</f>
        <v>1650</v>
      </c>
      <c r="S2608" s="12">
        <f t="shared" si="6960"/>
        <v>0</v>
      </c>
      <c r="T2608" s="12">
        <f t="shared" si="6960"/>
        <v>0</v>
      </c>
      <c r="U2608" s="12">
        <f t="shared" si="6960"/>
        <v>0</v>
      </c>
      <c r="V2608" s="12">
        <f t="shared" si="6960"/>
        <v>0</v>
      </c>
      <c r="W2608" s="12">
        <f t="shared" si="6960"/>
        <v>0</v>
      </c>
      <c r="X2608" s="12">
        <f t="shared" si="6960"/>
        <v>1650</v>
      </c>
      <c r="Y2608" s="12">
        <f t="shared" si="6960"/>
        <v>0</v>
      </c>
      <c r="Z2608" s="12">
        <f t="shared" si="6960"/>
        <v>0</v>
      </c>
      <c r="AA2608" s="12">
        <f t="shared" si="6960"/>
        <v>0</v>
      </c>
      <c r="AB2608" s="12">
        <f t="shared" si="6960"/>
        <v>0</v>
      </c>
      <c r="AC2608" s="12">
        <f t="shared" si="6960"/>
        <v>0</v>
      </c>
      <c r="AD2608" s="12">
        <f t="shared" si="6960"/>
        <v>80</v>
      </c>
      <c r="AE2608" s="12">
        <f t="shared" si="6960"/>
        <v>0</v>
      </c>
      <c r="AF2608" s="12">
        <f t="shared" si="6960"/>
        <v>0</v>
      </c>
      <c r="AG2608" s="12">
        <f t="shared" si="6960"/>
        <v>51</v>
      </c>
      <c r="AH2608" s="12">
        <v>131</v>
      </c>
      <c r="AI2608" s="12">
        <v>1519</v>
      </c>
      <c r="AJ2608" s="12">
        <f t="shared" ref="AJ2608:AY2608" si="6961">SUM(AJ2609:AJ2611)</f>
        <v>0</v>
      </c>
      <c r="AK2608" s="12">
        <f t="shared" si="6961"/>
        <v>0</v>
      </c>
      <c r="AL2608" s="12">
        <f t="shared" si="6961"/>
        <v>0</v>
      </c>
      <c r="AM2608" s="12">
        <f t="shared" si="6961"/>
        <v>0</v>
      </c>
      <c r="AN2608" s="12">
        <f t="shared" si="6961"/>
        <v>0</v>
      </c>
      <c r="AO2608" s="12">
        <f t="shared" si="6961"/>
        <v>0</v>
      </c>
      <c r="AP2608" s="12">
        <f t="shared" si="6961"/>
        <v>0</v>
      </c>
      <c r="AQ2608" s="12">
        <f t="shared" si="6961"/>
        <v>0</v>
      </c>
      <c r="AR2608" s="12">
        <f t="shared" si="6961"/>
        <v>0</v>
      </c>
      <c r="AS2608" s="12">
        <f t="shared" si="6961"/>
        <v>0</v>
      </c>
      <c r="AT2608" s="12">
        <f t="shared" si="6961"/>
        <v>0</v>
      </c>
      <c r="AU2608" s="12">
        <f t="shared" si="6961"/>
        <v>0</v>
      </c>
      <c r="AV2608" s="12">
        <f t="shared" si="6961"/>
        <v>0</v>
      </c>
      <c r="AW2608" s="12">
        <f t="shared" si="6961"/>
        <v>0</v>
      </c>
      <c r="AX2608" s="12">
        <f t="shared" si="6961"/>
        <v>0</v>
      </c>
      <c r="AY2608" s="12">
        <f t="shared" si="6961"/>
        <v>0</v>
      </c>
      <c r="AZ2608" s="12">
        <v>0</v>
      </c>
      <c r="BA2608" s="12">
        <v>0</v>
      </c>
      <c r="BB2608" s="12">
        <f t="shared" ref="BB2608:BQ2608" si="6962">SUM(BB2609:BB2611)</f>
        <v>0</v>
      </c>
      <c r="BC2608" s="12">
        <f t="shared" si="6962"/>
        <v>0</v>
      </c>
      <c r="BD2608" s="12">
        <f t="shared" si="6962"/>
        <v>0</v>
      </c>
      <c r="BE2608" s="12">
        <f t="shared" si="6962"/>
        <v>2257</v>
      </c>
      <c r="BF2608" s="12">
        <f t="shared" si="6962"/>
        <v>0</v>
      </c>
      <c r="BG2608" s="12">
        <f t="shared" si="6962"/>
        <v>0</v>
      </c>
      <c r="BH2608" s="12">
        <f t="shared" si="6962"/>
        <v>2257</v>
      </c>
      <c r="BI2608" s="12">
        <f t="shared" si="6962"/>
        <v>0</v>
      </c>
      <c r="BJ2608" s="12">
        <f t="shared" si="6962"/>
        <v>0</v>
      </c>
      <c r="BK2608" s="12">
        <f t="shared" si="6962"/>
        <v>0</v>
      </c>
      <c r="BL2608" s="12">
        <f t="shared" si="6962"/>
        <v>0</v>
      </c>
      <c r="BM2608" s="12">
        <f t="shared" si="6962"/>
        <v>2257</v>
      </c>
      <c r="BN2608" s="12">
        <f t="shared" si="6962"/>
        <v>0</v>
      </c>
      <c r="BO2608" s="12">
        <f t="shared" si="6962"/>
        <v>0</v>
      </c>
      <c r="BP2608" s="12">
        <f t="shared" si="6962"/>
        <v>0</v>
      </c>
      <c r="BQ2608" s="12">
        <f t="shared" si="6962"/>
        <v>0</v>
      </c>
      <c r="BR2608" s="12">
        <v>2257</v>
      </c>
      <c r="BS2608" s="12">
        <v>0</v>
      </c>
      <c r="BT2608" s="12">
        <f t="shared" ref="BT2608:BZ2608" si="6963">SUM(BT2609:BT2611)</f>
        <v>49431</v>
      </c>
      <c r="BU2608" s="12">
        <f t="shared" si="6963"/>
        <v>47781</v>
      </c>
      <c r="BV2608" s="12">
        <f t="shared" si="6963"/>
        <v>24172</v>
      </c>
      <c r="BW2608" s="12">
        <f t="shared" si="6963"/>
        <v>10635</v>
      </c>
      <c r="BX2608" s="12">
        <f t="shared" si="6963"/>
        <v>3985</v>
      </c>
      <c r="BY2608" s="12">
        <f t="shared" si="6963"/>
        <v>3325</v>
      </c>
      <c r="BZ2608" s="12">
        <f t="shared" si="6963"/>
        <v>3325</v>
      </c>
      <c r="CA2608" s="12">
        <f t="shared" si="6915"/>
        <v>34807</v>
      </c>
      <c r="CB2608" s="124">
        <f t="shared" si="6926"/>
        <v>72.846947531445551</v>
      </c>
    </row>
    <row r="2609" spans="1:80" x14ac:dyDescent="0.25">
      <c r="A2609" s="4" t="s">
        <v>928</v>
      </c>
      <c r="B2609" s="4" t="s">
        <v>88</v>
      </c>
      <c r="C2609" s="4" t="s">
        <v>1268</v>
      </c>
      <c r="D2609" s="79" t="s">
        <v>1269</v>
      </c>
      <c r="E2609" s="89">
        <v>6139</v>
      </c>
      <c r="F2609" s="79"/>
      <c r="G2609" s="75" t="s">
        <v>1906</v>
      </c>
      <c r="H2609" s="13" t="s">
        <v>51</v>
      </c>
      <c r="I2609" s="14">
        <v>32700</v>
      </c>
      <c r="J2609" s="14">
        <f t="shared" si="6914"/>
        <v>35970</v>
      </c>
      <c r="K2609" s="14">
        <v>34320</v>
      </c>
      <c r="L2609" s="14">
        <f t="shared" si="6917"/>
        <v>1650</v>
      </c>
      <c r="M2609" s="14">
        <v>1650</v>
      </c>
      <c r="N2609" s="14">
        <v>0</v>
      </c>
      <c r="O2609" s="14">
        <v>0</v>
      </c>
      <c r="P2609" s="14">
        <v>0</v>
      </c>
      <c r="Q2609" s="14">
        <v>0</v>
      </c>
      <c r="R2609" s="14">
        <v>1650</v>
      </c>
      <c r="S2609" s="14"/>
      <c r="T2609" s="14"/>
      <c r="U2609" s="14"/>
      <c r="V2609" s="14"/>
      <c r="W2609" s="14"/>
      <c r="X2609" s="14">
        <f t="shared" si="6936"/>
        <v>1650</v>
      </c>
      <c r="Y2609" s="14"/>
      <c r="Z2609" s="14"/>
      <c r="AA2609" s="14"/>
      <c r="AB2609" s="14"/>
      <c r="AC2609" s="14"/>
      <c r="AD2609" s="14">
        <v>80</v>
      </c>
      <c r="AE2609" s="14"/>
      <c r="AF2609" s="14"/>
      <c r="AG2609" s="14">
        <v>51</v>
      </c>
      <c r="AH2609" s="14">
        <v>131</v>
      </c>
      <c r="AI2609" s="14">
        <v>1519</v>
      </c>
      <c r="AJ2609" s="14">
        <v>0</v>
      </c>
      <c r="AK2609" s="14"/>
      <c r="AL2609" s="14"/>
      <c r="AM2609" s="14"/>
      <c r="AN2609" s="14"/>
      <c r="AO2609" s="14"/>
      <c r="AP2609" s="14">
        <f t="shared" si="6937"/>
        <v>0</v>
      </c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>
        <v>0</v>
      </c>
      <c r="BA2609" s="14">
        <v>0</v>
      </c>
      <c r="BB2609" s="14">
        <v>0</v>
      </c>
      <c r="BC2609" s="14"/>
      <c r="BD2609" s="14"/>
      <c r="BE2609" s="14">
        <v>2257</v>
      </c>
      <c r="BF2609" s="14"/>
      <c r="BG2609" s="14"/>
      <c r="BH2609" s="14">
        <f t="shared" si="6938"/>
        <v>2257</v>
      </c>
      <c r="BI2609" s="14"/>
      <c r="BJ2609" s="14"/>
      <c r="BK2609" s="14"/>
      <c r="BL2609" s="14"/>
      <c r="BM2609" s="14">
        <v>2257</v>
      </c>
      <c r="BN2609" s="14"/>
      <c r="BO2609" s="14"/>
      <c r="BP2609" s="14"/>
      <c r="BQ2609" s="14"/>
      <c r="BR2609" s="14">
        <v>2257</v>
      </c>
      <c r="BS2609" s="14">
        <v>0</v>
      </c>
      <c r="BT2609" s="14">
        <v>35970</v>
      </c>
      <c r="BU2609" s="14">
        <v>34320</v>
      </c>
      <c r="BV2609" s="14">
        <v>17160</v>
      </c>
      <c r="BW2609" s="14">
        <f t="shared" si="6867"/>
        <v>7260</v>
      </c>
      <c r="BX2609" s="14">
        <v>2860</v>
      </c>
      <c r="BY2609" s="14">
        <v>2200</v>
      </c>
      <c r="BZ2609" s="14">
        <v>2200</v>
      </c>
      <c r="CA2609" s="14">
        <f t="shared" si="6915"/>
        <v>24420</v>
      </c>
      <c r="CB2609" s="122">
        <f t="shared" si="6926"/>
        <v>71.15384615384616</v>
      </c>
    </row>
    <row r="2610" spans="1:80" ht="22.5" x14ac:dyDescent="0.25">
      <c r="A2610" s="4" t="s">
        <v>928</v>
      </c>
      <c r="B2610" s="4" t="s">
        <v>88</v>
      </c>
      <c r="C2610" s="4" t="s">
        <v>1268</v>
      </c>
      <c r="D2610" s="79" t="s">
        <v>1269</v>
      </c>
      <c r="E2610" s="89">
        <v>6139</v>
      </c>
      <c r="F2610" s="79" t="s">
        <v>1276</v>
      </c>
      <c r="G2610" s="75" t="s">
        <v>1906</v>
      </c>
      <c r="H2610" s="13" t="s">
        <v>59</v>
      </c>
      <c r="I2610" s="14">
        <v>5500</v>
      </c>
      <c r="J2610" s="14">
        <f t="shared" si="6914"/>
        <v>6153</v>
      </c>
      <c r="K2610" s="14">
        <v>6153</v>
      </c>
      <c r="L2610" s="14">
        <f t="shared" si="6917"/>
        <v>0</v>
      </c>
      <c r="M2610" s="14">
        <v>0</v>
      </c>
      <c r="N2610" s="14">
        <v>0</v>
      </c>
      <c r="O2610" s="14">
        <v>0</v>
      </c>
      <c r="P2610" s="14">
        <v>0</v>
      </c>
      <c r="Q2610" s="14">
        <v>0</v>
      </c>
      <c r="R2610" s="14">
        <v>0</v>
      </c>
      <c r="S2610" s="14"/>
      <c r="T2610" s="14"/>
      <c r="U2610" s="14"/>
      <c r="V2610" s="14"/>
      <c r="W2610" s="14"/>
      <c r="X2610" s="14">
        <f t="shared" si="6936"/>
        <v>0</v>
      </c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>
        <v>0</v>
      </c>
      <c r="AI2610" s="14">
        <v>0</v>
      </c>
      <c r="AJ2610" s="14">
        <v>0</v>
      </c>
      <c r="AK2610" s="14"/>
      <c r="AL2610" s="14"/>
      <c r="AM2610" s="14"/>
      <c r="AN2610" s="14"/>
      <c r="AO2610" s="14"/>
      <c r="AP2610" s="14">
        <f t="shared" si="6937"/>
        <v>0</v>
      </c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>
        <v>0</v>
      </c>
      <c r="BA2610" s="14">
        <v>0</v>
      </c>
      <c r="BB2610" s="14">
        <v>0</v>
      </c>
      <c r="BC2610" s="14"/>
      <c r="BD2610" s="14"/>
      <c r="BE2610" s="14"/>
      <c r="BF2610" s="14"/>
      <c r="BG2610" s="14"/>
      <c r="BH2610" s="14">
        <f t="shared" si="6938"/>
        <v>0</v>
      </c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>
        <v>0</v>
      </c>
      <c r="BS2610" s="14">
        <v>0</v>
      </c>
      <c r="BT2610" s="14">
        <v>6461</v>
      </c>
      <c r="BU2610" s="14">
        <v>6461</v>
      </c>
      <c r="BV2610" s="14">
        <v>3502</v>
      </c>
      <c r="BW2610" s="14">
        <f t="shared" si="6867"/>
        <v>1620</v>
      </c>
      <c r="BX2610" s="14">
        <v>540</v>
      </c>
      <c r="BY2610" s="14">
        <v>540</v>
      </c>
      <c r="BZ2610" s="14">
        <v>540</v>
      </c>
      <c r="CA2610" s="14">
        <f t="shared" si="6915"/>
        <v>5122</v>
      </c>
      <c r="CB2610" s="122">
        <f t="shared" si="6926"/>
        <v>79.275653923541242</v>
      </c>
    </row>
    <row r="2611" spans="1:80" ht="22.5" x14ac:dyDescent="0.25">
      <c r="A2611" s="4" t="s">
        <v>928</v>
      </c>
      <c r="B2611" s="4" t="s">
        <v>88</v>
      </c>
      <c r="C2611" s="4" t="s">
        <v>1268</v>
      </c>
      <c r="D2611" s="79" t="s">
        <v>1269</v>
      </c>
      <c r="E2611" s="89">
        <v>6139</v>
      </c>
      <c r="F2611" s="79" t="s">
        <v>1277</v>
      </c>
      <c r="G2611" s="75" t="s">
        <v>1906</v>
      </c>
      <c r="H2611" s="13" t="s">
        <v>65</v>
      </c>
      <c r="I2611" s="14">
        <v>5000</v>
      </c>
      <c r="J2611" s="14">
        <f t="shared" si="6914"/>
        <v>7000</v>
      </c>
      <c r="K2611" s="14">
        <v>7000</v>
      </c>
      <c r="L2611" s="14">
        <f t="shared" si="6917"/>
        <v>0</v>
      </c>
      <c r="M2611" s="14">
        <v>0</v>
      </c>
      <c r="N2611" s="14">
        <v>0</v>
      </c>
      <c r="O2611" s="14">
        <v>0</v>
      </c>
      <c r="P2611" s="14">
        <v>0</v>
      </c>
      <c r="Q2611" s="14">
        <v>0</v>
      </c>
      <c r="R2611" s="14">
        <v>0</v>
      </c>
      <c r="S2611" s="14"/>
      <c r="T2611" s="14"/>
      <c r="U2611" s="14"/>
      <c r="V2611" s="14"/>
      <c r="W2611" s="14"/>
      <c r="X2611" s="14">
        <f t="shared" si="6936"/>
        <v>0</v>
      </c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>
        <v>0</v>
      </c>
      <c r="AI2611" s="14">
        <v>0</v>
      </c>
      <c r="AJ2611" s="14">
        <v>0</v>
      </c>
      <c r="AK2611" s="14"/>
      <c r="AL2611" s="14"/>
      <c r="AM2611" s="14"/>
      <c r="AN2611" s="14"/>
      <c r="AO2611" s="14"/>
      <c r="AP2611" s="14">
        <f t="shared" si="6937"/>
        <v>0</v>
      </c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>
        <v>0</v>
      </c>
      <c r="BA2611" s="14">
        <v>0</v>
      </c>
      <c r="BB2611" s="14">
        <v>0</v>
      </c>
      <c r="BC2611" s="14"/>
      <c r="BD2611" s="14"/>
      <c r="BE2611" s="14"/>
      <c r="BF2611" s="14"/>
      <c r="BG2611" s="14"/>
      <c r="BH2611" s="14">
        <f t="shared" si="6938"/>
        <v>0</v>
      </c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>
        <v>0</v>
      </c>
      <c r="BS2611" s="14">
        <v>0</v>
      </c>
      <c r="BT2611" s="14">
        <v>7000</v>
      </c>
      <c r="BU2611" s="14">
        <v>7000</v>
      </c>
      <c r="BV2611" s="14">
        <v>3510</v>
      </c>
      <c r="BW2611" s="14">
        <f t="shared" si="6867"/>
        <v>1755</v>
      </c>
      <c r="BX2611" s="14">
        <v>585</v>
      </c>
      <c r="BY2611" s="14">
        <v>585</v>
      </c>
      <c r="BZ2611" s="14">
        <v>585</v>
      </c>
      <c r="CA2611" s="14">
        <f t="shared" si="6915"/>
        <v>5265</v>
      </c>
      <c r="CB2611" s="122">
        <f t="shared" si="6926"/>
        <v>75.214285714285708</v>
      </c>
    </row>
    <row r="2612" spans="1:80" ht="22.5" x14ac:dyDescent="0.25">
      <c r="A2612" s="1" t="s">
        <v>1</v>
      </c>
      <c r="B2612" s="1" t="s">
        <v>1</v>
      </c>
      <c r="C2612" s="1" t="s">
        <v>1</v>
      </c>
      <c r="D2612" s="78" t="s">
        <v>1</v>
      </c>
      <c r="E2612" s="78" t="s">
        <v>1</v>
      </c>
      <c r="F2612" s="78" t="s">
        <v>1</v>
      </c>
      <c r="G2612" s="2" t="s">
        <v>1</v>
      </c>
      <c r="H2612" s="10" t="s">
        <v>66</v>
      </c>
      <c r="I2612" s="11">
        <f>SUM(I2613)</f>
        <v>100</v>
      </c>
      <c r="J2612" s="11">
        <f t="shared" si="6914"/>
        <v>110</v>
      </c>
      <c r="K2612" s="11">
        <f t="shared" ref="K2612:Q2613" si="6964">SUM(K2613)</f>
        <v>110</v>
      </c>
      <c r="L2612" s="11">
        <f t="shared" si="6917"/>
        <v>0</v>
      </c>
      <c r="M2612" s="11">
        <f t="shared" si="6964"/>
        <v>0</v>
      </c>
      <c r="N2612" s="11">
        <f t="shared" si="6964"/>
        <v>0</v>
      </c>
      <c r="O2612" s="11">
        <f t="shared" si="6964"/>
        <v>0</v>
      </c>
      <c r="P2612" s="11">
        <f t="shared" si="6964"/>
        <v>0</v>
      </c>
      <c r="Q2612" s="11">
        <f t="shared" si="6964"/>
        <v>0</v>
      </c>
      <c r="R2612" s="11">
        <f t="shared" ref="R2612:AG2613" si="6965">SUM(R2613)</f>
        <v>0</v>
      </c>
      <c r="S2612" s="11">
        <f t="shared" si="6965"/>
        <v>0</v>
      </c>
      <c r="T2612" s="11">
        <f t="shared" si="6965"/>
        <v>0</v>
      </c>
      <c r="U2612" s="11">
        <f t="shared" si="6965"/>
        <v>0</v>
      </c>
      <c r="V2612" s="11">
        <f t="shared" si="6965"/>
        <v>0</v>
      </c>
      <c r="W2612" s="11">
        <f t="shared" si="6965"/>
        <v>0</v>
      </c>
      <c r="X2612" s="11">
        <f t="shared" si="6965"/>
        <v>0</v>
      </c>
      <c r="Y2612" s="11">
        <f t="shared" si="6965"/>
        <v>0</v>
      </c>
      <c r="Z2612" s="11">
        <f t="shared" si="6965"/>
        <v>0</v>
      </c>
      <c r="AA2612" s="11">
        <f t="shared" si="6965"/>
        <v>0</v>
      </c>
      <c r="AB2612" s="11">
        <f t="shared" si="6965"/>
        <v>0</v>
      </c>
      <c r="AC2612" s="11">
        <f t="shared" si="6965"/>
        <v>0</v>
      </c>
      <c r="AD2612" s="11">
        <f t="shared" si="6965"/>
        <v>0</v>
      </c>
      <c r="AE2612" s="11">
        <f t="shared" si="6965"/>
        <v>0</v>
      </c>
      <c r="AF2612" s="11">
        <f t="shared" si="6965"/>
        <v>0</v>
      </c>
      <c r="AG2612" s="11">
        <f t="shared" si="6965"/>
        <v>0</v>
      </c>
      <c r="AH2612" s="11">
        <v>0</v>
      </c>
      <c r="AI2612" s="11">
        <v>0</v>
      </c>
      <c r="AJ2612" s="11">
        <f t="shared" ref="AJ2612:AY2613" si="6966">SUM(AJ2613)</f>
        <v>0</v>
      </c>
      <c r="AK2612" s="11">
        <f t="shared" si="6966"/>
        <v>0</v>
      </c>
      <c r="AL2612" s="11">
        <f t="shared" si="6966"/>
        <v>0</v>
      </c>
      <c r="AM2612" s="11">
        <f t="shared" si="6966"/>
        <v>0</v>
      </c>
      <c r="AN2612" s="11">
        <f t="shared" si="6966"/>
        <v>0</v>
      </c>
      <c r="AO2612" s="11">
        <f t="shared" si="6966"/>
        <v>0</v>
      </c>
      <c r="AP2612" s="11">
        <f t="shared" si="6966"/>
        <v>0</v>
      </c>
      <c r="AQ2612" s="11">
        <f t="shared" si="6966"/>
        <v>0</v>
      </c>
      <c r="AR2612" s="11">
        <f t="shared" si="6966"/>
        <v>0</v>
      </c>
      <c r="AS2612" s="11">
        <f t="shared" si="6966"/>
        <v>0</v>
      </c>
      <c r="AT2612" s="11">
        <f t="shared" si="6966"/>
        <v>0</v>
      </c>
      <c r="AU2612" s="11">
        <f t="shared" si="6966"/>
        <v>0</v>
      </c>
      <c r="AV2612" s="11">
        <f t="shared" si="6966"/>
        <v>0</v>
      </c>
      <c r="AW2612" s="11">
        <f t="shared" si="6966"/>
        <v>0</v>
      </c>
      <c r="AX2612" s="11">
        <f t="shared" si="6966"/>
        <v>0</v>
      </c>
      <c r="AY2612" s="11">
        <f t="shared" si="6966"/>
        <v>0</v>
      </c>
      <c r="AZ2612" s="11">
        <v>0</v>
      </c>
      <c r="BA2612" s="11">
        <v>0</v>
      </c>
      <c r="BB2612" s="11">
        <f t="shared" ref="BB2612:BQ2613" si="6967">SUM(BB2613)</f>
        <v>0</v>
      </c>
      <c r="BC2612" s="11">
        <f t="shared" si="6967"/>
        <v>0</v>
      </c>
      <c r="BD2612" s="11">
        <f t="shared" si="6967"/>
        <v>0</v>
      </c>
      <c r="BE2612" s="11">
        <f t="shared" si="6967"/>
        <v>0</v>
      </c>
      <c r="BF2612" s="11">
        <f t="shared" si="6967"/>
        <v>0</v>
      </c>
      <c r="BG2612" s="11">
        <f t="shared" si="6967"/>
        <v>0</v>
      </c>
      <c r="BH2612" s="11">
        <f t="shared" si="6967"/>
        <v>0</v>
      </c>
      <c r="BI2612" s="11">
        <f t="shared" si="6967"/>
        <v>0</v>
      </c>
      <c r="BJ2612" s="11">
        <f t="shared" si="6967"/>
        <v>0</v>
      </c>
      <c r="BK2612" s="11">
        <f t="shared" si="6967"/>
        <v>0</v>
      </c>
      <c r="BL2612" s="11">
        <f t="shared" si="6967"/>
        <v>0</v>
      </c>
      <c r="BM2612" s="11">
        <f t="shared" si="6967"/>
        <v>0</v>
      </c>
      <c r="BN2612" s="11">
        <f t="shared" si="6967"/>
        <v>0</v>
      </c>
      <c r="BO2612" s="11">
        <f t="shared" si="6967"/>
        <v>0</v>
      </c>
      <c r="BP2612" s="11">
        <f t="shared" si="6967"/>
        <v>0</v>
      </c>
      <c r="BQ2612" s="11">
        <f t="shared" si="6967"/>
        <v>0</v>
      </c>
      <c r="BR2612" s="11">
        <v>0</v>
      </c>
      <c r="BS2612" s="11">
        <v>0</v>
      </c>
      <c r="BT2612" s="11">
        <f t="shared" ref="BT2612:BX2613" si="6968">SUM(BT2613)</f>
        <v>110</v>
      </c>
      <c r="BU2612" s="11">
        <f t="shared" si="6968"/>
        <v>110</v>
      </c>
      <c r="BV2612" s="11">
        <f t="shared" si="6968"/>
        <v>0</v>
      </c>
      <c r="BW2612" s="11">
        <f t="shared" si="6968"/>
        <v>0</v>
      </c>
      <c r="BX2612" s="11">
        <f t="shared" si="6968"/>
        <v>0</v>
      </c>
      <c r="BY2612" s="11">
        <f t="shared" ref="BY2612:BY2613" si="6969">SUM(BY2613)</f>
        <v>0</v>
      </c>
      <c r="BZ2612" s="11">
        <f t="shared" ref="BZ2612:BZ2613" si="6970">SUM(BZ2613)</f>
        <v>0</v>
      </c>
      <c r="CA2612" s="11">
        <f t="shared" si="6915"/>
        <v>0</v>
      </c>
      <c r="CB2612" s="123">
        <f t="shared" si="6926"/>
        <v>0</v>
      </c>
    </row>
    <row r="2613" spans="1:80" x14ac:dyDescent="0.25">
      <c r="A2613" s="4" t="s">
        <v>928</v>
      </c>
      <c r="B2613" s="4" t="s">
        <v>88</v>
      </c>
      <c r="C2613" s="4" t="s">
        <v>1268</v>
      </c>
      <c r="D2613" s="79" t="s">
        <v>1269</v>
      </c>
      <c r="E2613" s="78" t="s">
        <v>67</v>
      </c>
      <c r="F2613" s="78" t="s">
        <v>1</v>
      </c>
      <c r="G2613" s="2" t="s">
        <v>1</v>
      </c>
      <c r="H2613" s="2" t="s">
        <v>68</v>
      </c>
      <c r="I2613" s="12">
        <f>SUM(I2614)</f>
        <v>100</v>
      </c>
      <c r="J2613" s="12">
        <f t="shared" si="6914"/>
        <v>110</v>
      </c>
      <c r="K2613" s="12">
        <f t="shared" si="6964"/>
        <v>110</v>
      </c>
      <c r="L2613" s="12">
        <f t="shared" si="6917"/>
        <v>0</v>
      </c>
      <c r="M2613" s="12">
        <f t="shared" si="6964"/>
        <v>0</v>
      </c>
      <c r="N2613" s="12">
        <f t="shared" si="6964"/>
        <v>0</v>
      </c>
      <c r="O2613" s="12">
        <f t="shared" si="6964"/>
        <v>0</v>
      </c>
      <c r="P2613" s="12">
        <f t="shared" si="6964"/>
        <v>0</v>
      </c>
      <c r="Q2613" s="12">
        <f t="shared" si="6964"/>
        <v>0</v>
      </c>
      <c r="R2613" s="12">
        <f t="shared" si="6965"/>
        <v>0</v>
      </c>
      <c r="S2613" s="12">
        <f t="shared" ref="S2613:AG2613" si="6971">SUM(S2614)</f>
        <v>0</v>
      </c>
      <c r="T2613" s="12">
        <f t="shared" si="6971"/>
        <v>0</v>
      </c>
      <c r="U2613" s="12">
        <f t="shared" si="6971"/>
        <v>0</v>
      </c>
      <c r="V2613" s="12">
        <f t="shared" si="6971"/>
        <v>0</v>
      </c>
      <c r="W2613" s="12">
        <f t="shared" si="6971"/>
        <v>0</v>
      </c>
      <c r="X2613" s="12">
        <f t="shared" si="6971"/>
        <v>0</v>
      </c>
      <c r="Y2613" s="12">
        <f t="shared" si="6971"/>
        <v>0</v>
      </c>
      <c r="Z2613" s="12">
        <f t="shared" si="6971"/>
        <v>0</v>
      </c>
      <c r="AA2613" s="12">
        <f t="shared" si="6971"/>
        <v>0</v>
      </c>
      <c r="AB2613" s="12">
        <f t="shared" si="6971"/>
        <v>0</v>
      </c>
      <c r="AC2613" s="12">
        <f t="shared" si="6971"/>
        <v>0</v>
      </c>
      <c r="AD2613" s="12">
        <f t="shared" si="6971"/>
        <v>0</v>
      </c>
      <c r="AE2613" s="12">
        <f t="shared" si="6971"/>
        <v>0</v>
      </c>
      <c r="AF2613" s="12">
        <f t="shared" si="6971"/>
        <v>0</v>
      </c>
      <c r="AG2613" s="12">
        <f t="shared" si="6971"/>
        <v>0</v>
      </c>
      <c r="AH2613" s="12">
        <v>0</v>
      </c>
      <c r="AI2613" s="12">
        <v>0</v>
      </c>
      <c r="AJ2613" s="12">
        <f t="shared" si="6966"/>
        <v>0</v>
      </c>
      <c r="AK2613" s="12">
        <f t="shared" ref="AK2613:AY2613" si="6972">SUM(AK2614)</f>
        <v>0</v>
      </c>
      <c r="AL2613" s="12">
        <f t="shared" si="6972"/>
        <v>0</v>
      </c>
      <c r="AM2613" s="12">
        <f t="shared" si="6972"/>
        <v>0</v>
      </c>
      <c r="AN2613" s="12">
        <f t="shared" si="6972"/>
        <v>0</v>
      </c>
      <c r="AO2613" s="12">
        <f t="shared" si="6972"/>
        <v>0</v>
      </c>
      <c r="AP2613" s="12">
        <f t="shared" si="6972"/>
        <v>0</v>
      </c>
      <c r="AQ2613" s="12">
        <f t="shared" si="6972"/>
        <v>0</v>
      </c>
      <c r="AR2613" s="12">
        <f t="shared" si="6972"/>
        <v>0</v>
      </c>
      <c r="AS2613" s="12">
        <f t="shared" si="6972"/>
        <v>0</v>
      </c>
      <c r="AT2613" s="12">
        <f t="shared" si="6972"/>
        <v>0</v>
      </c>
      <c r="AU2613" s="12">
        <f t="shared" si="6972"/>
        <v>0</v>
      </c>
      <c r="AV2613" s="12">
        <f t="shared" si="6972"/>
        <v>0</v>
      </c>
      <c r="AW2613" s="12">
        <f t="shared" si="6972"/>
        <v>0</v>
      </c>
      <c r="AX2613" s="12">
        <f t="shared" si="6972"/>
        <v>0</v>
      </c>
      <c r="AY2613" s="12">
        <f t="shared" si="6972"/>
        <v>0</v>
      </c>
      <c r="AZ2613" s="12">
        <v>0</v>
      </c>
      <c r="BA2613" s="12">
        <v>0</v>
      </c>
      <c r="BB2613" s="12">
        <f t="shared" si="6967"/>
        <v>0</v>
      </c>
      <c r="BC2613" s="12">
        <f t="shared" ref="BC2613:BQ2613" si="6973">SUM(BC2614)</f>
        <v>0</v>
      </c>
      <c r="BD2613" s="12">
        <f t="shared" si="6973"/>
        <v>0</v>
      </c>
      <c r="BE2613" s="12">
        <f t="shared" si="6973"/>
        <v>0</v>
      </c>
      <c r="BF2613" s="12">
        <f t="shared" si="6973"/>
        <v>0</v>
      </c>
      <c r="BG2613" s="12">
        <f t="shared" si="6973"/>
        <v>0</v>
      </c>
      <c r="BH2613" s="12">
        <f t="shared" si="6973"/>
        <v>0</v>
      </c>
      <c r="BI2613" s="12">
        <f t="shared" si="6973"/>
        <v>0</v>
      </c>
      <c r="BJ2613" s="12">
        <f t="shared" si="6973"/>
        <v>0</v>
      </c>
      <c r="BK2613" s="12">
        <f t="shared" si="6973"/>
        <v>0</v>
      </c>
      <c r="BL2613" s="12">
        <f t="shared" si="6973"/>
        <v>0</v>
      </c>
      <c r="BM2613" s="12">
        <f t="shared" si="6973"/>
        <v>0</v>
      </c>
      <c r="BN2613" s="12">
        <f t="shared" si="6973"/>
        <v>0</v>
      </c>
      <c r="BO2613" s="12">
        <f t="shared" si="6973"/>
        <v>0</v>
      </c>
      <c r="BP2613" s="12">
        <f t="shared" si="6973"/>
        <v>0</v>
      </c>
      <c r="BQ2613" s="12">
        <f t="shared" si="6973"/>
        <v>0</v>
      </c>
      <c r="BR2613" s="12">
        <v>0</v>
      </c>
      <c r="BS2613" s="12">
        <v>0</v>
      </c>
      <c r="BT2613" s="12">
        <f t="shared" si="6968"/>
        <v>110</v>
      </c>
      <c r="BU2613" s="12">
        <f t="shared" si="6968"/>
        <v>110</v>
      </c>
      <c r="BV2613" s="12">
        <f t="shared" si="6968"/>
        <v>0</v>
      </c>
      <c r="BW2613" s="12">
        <f t="shared" si="6968"/>
        <v>0</v>
      </c>
      <c r="BX2613" s="12">
        <f t="shared" si="6968"/>
        <v>0</v>
      </c>
      <c r="BY2613" s="12">
        <f t="shared" si="6969"/>
        <v>0</v>
      </c>
      <c r="BZ2613" s="12">
        <f t="shared" si="6970"/>
        <v>0</v>
      </c>
      <c r="CA2613" s="12">
        <f t="shared" si="6915"/>
        <v>0</v>
      </c>
      <c r="CB2613" s="124">
        <f t="shared" si="6926"/>
        <v>0</v>
      </c>
    </row>
    <row r="2614" spans="1:80" x14ac:dyDescent="0.25">
      <c r="A2614" s="4" t="s">
        <v>928</v>
      </c>
      <c r="B2614" s="4" t="s">
        <v>88</v>
      </c>
      <c r="C2614" s="4" t="s">
        <v>1268</v>
      </c>
      <c r="D2614" s="79" t="s">
        <v>1269</v>
      </c>
      <c r="E2614" s="89">
        <v>6148</v>
      </c>
      <c r="F2614" s="79"/>
      <c r="G2614" s="75" t="s">
        <v>1906</v>
      </c>
      <c r="H2614" s="13" t="s">
        <v>76</v>
      </c>
      <c r="I2614" s="14">
        <v>100</v>
      </c>
      <c r="J2614" s="14">
        <f t="shared" si="6914"/>
        <v>110</v>
      </c>
      <c r="K2614" s="14">
        <v>110</v>
      </c>
      <c r="L2614" s="14">
        <f t="shared" si="6917"/>
        <v>0</v>
      </c>
      <c r="M2614" s="14">
        <v>0</v>
      </c>
      <c r="N2614" s="14">
        <v>0</v>
      </c>
      <c r="O2614" s="14">
        <v>0</v>
      </c>
      <c r="P2614" s="14">
        <v>0</v>
      </c>
      <c r="Q2614" s="14">
        <v>0</v>
      </c>
      <c r="R2614" s="14">
        <v>0</v>
      </c>
      <c r="S2614" s="14"/>
      <c r="T2614" s="14"/>
      <c r="U2614" s="14"/>
      <c r="V2614" s="14"/>
      <c r="W2614" s="14"/>
      <c r="X2614" s="14">
        <f t="shared" si="6936"/>
        <v>0</v>
      </c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>
        <v>0</v>
      </c>
      <c r="AI2614" s="14">
        <v>0</v>
      </c>
      <c r="AJ2614" s="14">
        <v>0</v>
      </c>
      <c r="AK2614" s="14"/>
      <c r="AL2614" s="14"/>
      <c r="AM2614" s="14"/>
      <c r="AN2614" s="14"/>
      <c r="AO2614" s="14"/>
      <c r="AP2614" s="14">
        <f t="shared" si="6937"/>
        <v>0</v>
      </c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>
        <v>0</v>
      </c>
      <c r="BA2614" s="14">
        <v>0</v>
      </c>
      <c r="BB2614" s="14">
        <v>0</v>
      </c>
      <c r="BC2614" s="14"/>
      <c r="BD2614" s="14"/>
      <c r="BE2614" s="14"/>
      <c r="BF2614" s="14"/>
      <c r="BG2614" s="14"/>
      <c r="BH2614" s="14">
        <f t="shared" si="6938"/>
        <v>0</v>
      </c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>
        <v>0</v>
      </c>
      <c r="BS2614" s="14">
        <v>0</v>
      </c>
      <c r="BT2614" s="14">
        <v>110</v>
      </c>
      <c r="BU2614" s="14">
        <v>110</v>
      </c>
      <c r="BV2614" s="14">
        <v>0</v>
      </c>
      <c r="BW2614" s="14">
        <f t="shared" si="6867"/>
        <v>0</v>
      </c>
      <c r="BX2614" s="14"/>
      <c r="BY2614" s="14"/>
      <c r="BZ2614" s="14"/>
      <c r="CA2614" s="14">
        <f t="shared" si="6915"/>
        <v>0</v>
      </c>
      <c r="CB2614" s="122">
        <f t="shared" si="6926"/>
        <v>0</v>
      </c>
    </row>
    <row r="2615" spans="1:80" ht="22.5" x14ac:dyDescent="0.25">
      <c r="A2615" s="1" t="s">
        <v>1</v>
      </c>
      <c r="B2615" s="1" t="s">
        <v>1</v>
      </c>
      <c r="C2615" s="1" t="s">
        <v>1</v>
      </c>
      <c r="D2615" s="78" t="s">
        <v>1</v>
      </c>
      <c r="E2615" s="78" t="s">
        <v>1</v>
      </c>
      <c r="F2615" s="78" t="s">
        <v>1</v>
      </c>
      <c r="G2615" s="2" t="s">
        <v>1</v>
      </c>
      <c r="H2615" s="10" t="s">
        <v>77</v>
      </c>
      <c r="I2615" s="11">
        <f>SUM(I2616)</f>
        <v>39000</v>
      </c>
      <c r="J2615" s="11">
        <f t="shared" si="6914"/>
        <v>35000</v>
      </c>
      <c r="K2615" s="11">
        <f t="shared" ref="K2615:Q2615" si="6974">SUM(K2616)</f>
        <v>30000</v>
      </c>
      <c r="L2615" s="11">
        <f t="shared" si="6917"/>
        <v>5000</v>
      </c>
      <c r="M2615" s="11">
        <f t="shared" si="6974"/>
        <v>5000</v>
      </c>
      <c r="N2615" s="11">
        <f t="shared" si="6974"/>
        <v>0</v>
      </c>
      <c r="O2615" s="11">
        <f t="shared" si="6974"/>
        <v>0</v>
      </c>
      <c r="P2615" s="11">
        <f t="shared" si="6974"/>
        <v>0</v>
      </c>
      <c r="Q2615" s="11">
        <f t="shared" si="6974"/>
        <v>0</v>
      </c>
      <c r="R2615" s="11">
        <f t="shared" ref="R2615:AG2615" si="6975">SUM(R2616)</f>
        <v>5000</v>
      </c>
      <c r="S2615" s="11">
        <f t="shared" si="6975"/>
        <v>0</v>
      </c>
      <c r="T2615" s="11">
        <f t="shared" si="6975"/>
        <v>0</v>
      </c>
      <c r="U2615" s="11">
        <f t="shared" si="6975"/>
        <v>0</v>
      </c>
      <c r="V2615" s="11">
        <f t="shared" si="6975"/>
        <v>0</v>
      </c>
      <c r="W2615" s="11">
        <f t="shared" si="6975"/>
        <v>0</v>
      </c>
      <c r="X2615" s="11">
        <f t="shared" si="6975"/>
        <v>5000</v>
      </c>
      <c r="Y2615" s="11">
        <f t="shared" si="6975"/>
        <v>0</v>
      </c>
      <c r="Z2615" s="11">
        <f t="shared" si="6975"/>
        <v>0</v>
      </c>
      <c r="AA2615" s="11">
        <f t="shared" si="6975"/>
        <v>0</v>
      </c>
      <c r="AB2615" s="11">
        <f t="shared" si="6975"/>
        <v>0</v>
      </c>
      <c r="AC2615" s="11">
        <f t="shared" si="6975"/>
        <v>0</v>
      </c>
      <c r="AD2615" s="11">
        <f t="shared" si="6975"/>
        <v>0</v>
      </c>
      <c r="AE2615" s="11">
        <f t="shared" si="6975"/>
        <v>0</v>
      </c>
      <c r="AF2615" s="11">
        <f t="shared" si="6975"/>
        <v>0</v>
      </c>
      <c r="AG2615" s="11">
        <f t="shared" si="6975"/>
        <v>0</v>
      </c>
      <c r="AH2615" s="11">
        <v>0</v>
      </c>
      <c r="AI2615" s="11">
        <v>5000</v>
      </c>
      <c r="AJ2615" s="11">
        <f t="shared" ref="AJ2615:AY2615" si="6976">SUM(AJ2616)</f>
        <v>0</v>
      </c>
      <c r="AK2615" s="11">
        <f t="shared" si="6976"/>
        <v>0</v>
      </c>
      <c r="AL2615" s="11">
        <f t="shared" si="6976"/>
        <v>0</v>
      </c>
      <c r="AM2615" s="11">
        <f t="shared" si="6976"/>
        <v>0</v>
      </c>
      <c r="AN2615" s="11">
        <f t="shared" si="6976"/>
        <v>0</v>
      </c>
      <c r="AO2615" s="11">
        <f t="shared" si="6976"/>
        <v>0</v>
      </c>
      <c r="AP2615" s="11">
        <f t="shared" si="6976"/>
        <v>0</v>
      </c>
      <c r="AQ2615" s="11">
        <f t="shared" si="6976"/>
        <v>0</v>
      </c>
      <c r="AR2615" s="11">
        <f t="shared" si="6976"/>
        <v>0</v>
      </c>
      <c r="AS2615" s="11">
        <f t="shared" si="6976"/>
        <v>0</v>
      </c>
      <c r="AT2615" s="11">
        <f t="shared" si="6976"/>
        <v>0</v>
      </c>
      <c r="AU2615" s="11">
        <f t="shared" si="6976"/>
        <v>0</v>
      </c>
      <c r="AV2615" s="11">
        <f t="shared" si="6976"/>
        <v>0</v>
      </c>
      <c r="AW2615" s="11">
        <f t="shared" si="6976"/>
        <v>0</v>
      </c>
      <c r="AX2615" s="11">
        <f t="shared" si="6976"/>
        <v>0</v>
      </c>
      <c r="AY2615" s="11">
        <f t="shared" si="6976"/>
        <v>0</v>
      </c>
      <c r="AZ2615" s="11">
        <v>0</v>
      </c>
      <c r="BA2615" s="11">
        <v>0</v>
      </c>
      <c r="BB2615" s="11">
        <f t="shared" ref="BB2615:BQ2615" si="6977">SUM(BB2616)</f>
        <v>0</v>
      </c>
      <c r="BC2615" s="11">
        <f t="shared" si="6977"/>
        <v>0</v>
      </c>
      <c r="BD2615" s="11">
        <f t="shared" si="6977"/>
        <v>0</v>
      </c>
      <c r="BE2615" s="11">
        <f t="shared" si="6977"/>
        <v>1000</v>
      </c>
      <c r="BF2615" s="11">
        <f t="shared" si="6977"/>
        <v>0</v>
      </c>
      <c r="BG2615" s="11">
        <f t="shared" si="6977"/>
        <v>0</v>
      </c>
      <c r="BH2615" s="11">
        <f t="shared" si="6977"/>
        <v>1000</v>
      </c>
      <c r="BI2615" s="11">
        <f t="shared" si="6977"/>
        <v>0</v>
      </c>
      <c r="BJ2615" s="11">
        <f t="shared" si="6977"/>
        <v>0</v>
      </c>
      <c r="BK2615" s="11">
        <f t="shared" si="6977"/>
        <v>0</v>
      </c>
      <c r="BL2615" s="11">
        <f t="shared" si="6977"/>
        <v>1000</v>
      </c>
      <c r="BM2615" s="11">
        <f t="shared" si="6977"/>
        <v>0</v>
      </c>
      <c r="BN2615" s="11">
        <f t="shared" si="6977"/>
        <v>0</v>
      </c>
      <c r="BO2615" s="11">
        <f t="shared" si="6977"/>
        <v>0</v>
      </c>
      <c r="BP2615" s="11">
        <f t="shared" si="6977"/>
        <v>0</v>
      </c>
      <c r="BQ2615" s="11">
        <f t="shared" si="6977"/>
        <v>0</v>
      </c>
      <c r="BR2615" s="11">
        <v>1000</v>
      </c>
      <c r="BS2615" s="11">
        <v>0</v>
      </c>
      <c r="BT2615" s="11">
        <f t="shared" ref="BT2615:BX2615" si="6978">SUM(BT2616)</f>
        <v>62000</v>
      </c>
      <c r="BU2615" s="11">
        <f t="shared" si="6978"/>
        <v>57000</v>
      </c>
      <c r="BV2615" s="11">
        <f t="shared" si="6978"/>
        <v>28500</v>
      </c>
      <c r="BW2615" s="11">
        <f t="shared" si="6978"/>
        <v>28500</v>
      </c>
      <c r="BX2615" s="11">
        <f t="shared" si="6978"/>
        <v>28500</v>
      </c>
      <c r="BY2615" s="11">
        <f t="shared" ref="BY2615" si="6979">SUM(BY2616)</f>
        <v>0</v>
      </c>
      <c r="BZ2615" s="11">
        <f t="shared" ref="BZ2615" si="6980">SUM(BZ2616)</f>
        <v>0</v>
      </c>
      <c r="CA2615" s="11">
        <f t="shared" si="6915"/>
        <v>57000</v>
      </c>
      <c r="CB2615" s="123">
        <f t="shared" si="6926"/>
        <v>100</v>
      </c>
    </row>
    <row r="2616" spans="1:80" x14ac:dyDescent="0.25">
      <c r="A2616" s="4" t="s">
        <v>928</v>
      </c>
      <c r="B2616" s="4" t="s">
        <v>88</v>
      </c>
      <c r="C2616" s="4" t="s">
        <v>1268</v>
      </c>
      <c r="D2616" s="79" t="s">
        <v>1269</v>
      </c>
      <c r="E2616" s="78" t="s">
        <v>78</v>
      </c>
      <c r="F2616" s="78" t="s">
        <v>1</v>
      </c>
      <c r="G2616" s="2" t="s">
        <v>1</v>
      </c>
      <c r="H2616" s="2" t="s">
        <v>79</v>
      </c>
      <c r="I2616" s="12">
        <f>SUM(I2617:I2618)</f>
        <v>39000</v>
      </c>
      <c r="J2616" s="12">
        <f t="shared" si="6914"/>
        <v>35000</v>
      </c>
      <c r="K2616" s="12">
        <f t="shared" ref="K2616" si="6981">SUM(K2617:K2618)</f>
        <v>30000</v>
      </c>
      <c r="L2616" s="12">
        <f t="shared" si="6917"/>
        <v>5000</v>
      </c>
      <c r="M2616" s="12">
        <f t="shared" ref="M2616:Q2616" si="6982">SUM(M2617:M2618)</f>
        <v>5000</v>
      </c>
      <c r="N2616" s="12">
        <f t="shared" si="6982"/>
        <v>0</v>
      </c>
      <c r="O2616" s="12">
        <f t="shared" si="6982"/>
        <v>0</v>
      </c>
      <c r="P2616" s="12">
        <f t="shared" si="6982"/>
        <v>0</v>
      </c>
      <c r="Q2616" s="12">
        <f t="shared" si="6982"/>
        <v>0</v>
      </c>
      <c r="R2616" s="12">
        <f t="shared" ref="R2616:AG2616" si="6983">SUM(R2617:R2618)</f>
        <v>5000</v>
      </c>
      <c r="S2616" s="12">
        <f t="shared" si="6983"/>
        <v>0</v>
      </c>
      <c r="T2616" s="12">
        <f t="shared" si="6983"/>
        <v>0</v>
      </c>
      <c r="U2616" s="12">
        <f t="shared" si="6983"/>
        <v>0</v>
      </c>
      <c r="V2616" s="12">
        <f t="shared" si="6983"/>
        <v>0</v>
      </c>
      <c r="W2616" s="12">
        <f t="shared" si="6983"/>
        <v>0</v>
      </c>
      <c r="X2616" s="12">
        <f t="shared" ref="X2616" si="6984">SUM(X2617:X2618)</f>
        <v>5000</v>
      </c>
      <c r="Y2616" s="12">
        <f t="shared" si="6983"/>
        <v>0</v>
      </c>
      <c r="Z2616" s="12">
        <f t="shared" si="6983"/>
        <v>0</v>
      </c>
      <c r="AA2616" s="12">
        <f t="shared" si="6983"/>
        <v>0</v>
      </c>
      <c r="AB2616" s="12">
        <f t="shared" si="6983"/>
        <v>0</v>
      </c>
      <c r="AC2616" s="12">
        <f t="shared" si="6983"/>
        <v>0</v>
      </c>
      <c r="AD2616" s="12">
        <f t="shared" si="6983"/>
        <v>0</v>
      </c>
      <c r="AE2616" s="12">
        <f t="shared" si="6983"/>
        <v>0</v>
      </c>
      <c r="AF2616" s="12">
        <f t="shared" si="6983"/>
        <v>0</v>
      </c>
      <c r="AG2616" s="12">
        <f t="shared" si="6983"/>
        <v>0</v>
      </c>
      <c r="AH2616" s="12">
        <v>0</v>
      </c>
      <c r="AI2616" s="12">
        <v>5000</v>
      </c>
      <c r="AJ2616" s="12">
        <f t="shared" ref="AJ2616:AY2616" si="6985">SUM(AJ2617:AJ2618)</f>
        <v>0</v>
      </c>
      <c r="AK2616" s="12">
        <f t="shared" si="6985"/>
        <v>0</v>
      </c>
      <c r="AL2616" s="12">
        <f t="shared" si="6985"/>
        <v>0</v>
      </c>
      <c r="AM2616" s="12">
        <f t="shared" si="6985"/>
        <v>0</v>
      </c>
      <c r="AN2616" s="12">
        <f t="shared" si="6985"/>
        <v>0</v>
      </c>
      <c r="AO2616" s="12">
        <f t="shared" si="6985"/>
        <v>0</v>
      </c>
      <c r="AP2616" s="12">
        <f t="shared" ref="AP2616" si="6986">SUM(AP2617:AP2618)</f>
        <v>0</v>
      </c>
      <c r="AQ2616" s="12">
        <f t="shared" si="6985"/>
        <v>0</v>
      </c>
      <c r="AR2616" s="12">
        <f t="shared" si="6985"/>
        <v>0</v>
      </c>
      <c r="AS2616" s="12">
        <f t="shared" si="6985"/>
        <v>0</v>
      </c>
      <c r="AT2616" s="12">
        <f t="shared" si="6985"/>
        <v>0</v>
      </c>
      <c r="AU2616" s="12">
        <f t="shared" si="6985"/>
        <v>0</v>
      </c>
      <c r="AV2616" s="12">
        <f t="shared" si="6985"/>
        <v>0</v>
      </c>
      <c r="AW2616" s="12">
        <f t="shared" si="6985"/>
        <v>0</v>
      </c>
      <c r="AX2616" s="12">
        <f t="shared" si="6985"/>
        <v>0</v>
      </c>
      <c r="AY2616" s="12">
        <f t="shared" si="6985"/>
        <v>0</v>
      </c>
      <c r="AZ2616" s="12">
        <v>0</v>
      </c>
      <c r="BA2616" s="12">
        <v>0</v>
      </c>
      <c r="BB2616" s="12">
        <f t="shared" ref="BB2616:BQ2616" si="6987">SUM(BB2617:BB2618)</f>
        <v>0</v>
      </c>
      <c r="BC2616" s="12">
        <f t="shared" si="6987"/>
        <v>0</v>
      </c>
      <c r="BD2616" s="12">
        <f t="shared" si="6987"/>
        <v>0</v>
      </c>
      <c r="BE2616" s="12">
        <f t="shared" si="6987"/>
        <v>1000</v>
      </c>
      <c r="BF2616" s="12">
        <f t="shared" si="6987"/>
        <v>0</v>
      </c>
      <c r="BG2616" s="12">
        <f t="shared" si="6987"/>
        <v>0</v>
      </c>
      <c r="BH2616" s="12">
        <f t="shared" ref="BH2616" si="6988">SUM(BH2617:BH2618)</f>
        <v>1000</v>
      </c>
      <c r="BI2616" s="12">
        <f t="shared" si="6987"/>
        <v>0</v>
      </c>
      <c r="BJ2616" s="12">
        <f t="shared" si="6987"/>
        <v>0</v>
      </c>
      <c r="BK2616" s="12">
        <f t="shared" si="6987"/>
        <v>0</v>
      </c>
      <c r="BL2616" s="12">
        <f t="shared" si="6987"/>
        <v>1000</v>
      </c>
      <c r="BM2616" s="12">
        <f t="shared" si="6987"/>
        <v>0</v>
      </c>
      <c r="BN2616" s="12">
        <f t="shared" si="6987"/>
        <v>0</v>
      </c>
      <c r="BO2616" s="12">
        <f t="shared" si="6987"/>
        <v>0</v>
      </c>
      <c r="BP2616" s="12">
        <f t="shared" si="6987"/>
        <v>0</v>
      </c>
      <c r="BQ2616" s="12">
        <f t="shared" si="6987"/>
        <v>0</v>
      </c>
      <c r="BR2616" s="12">
        <v>1000</v>
      </c>
      <c r="BS2616" s="12">
        <v>0</v>
      </c>
      <c r="BT2616" s="12">
        <f t="shared" ref="BT2616:BZ2616" si="6989">SUM(BT2617:BT2618)</f>
        <v>62000</v>
      </c>
      <c r="BU2616" s="12">
        <f t="shared" si="6989"/>
        <v>57000</v>
      </c>
      <c r="BV2616" s="12">
        <f t="shared" si="6989"/>
        <v>28500</v>
      </c>
      <c r="BW2616" s="12">
        <f t="shared" si="6989"/>
        <v>28500</v>
      </c>
      <c r="BX2616" s="12">
        <f t="shared" si="6989"/>
        <v>28500</v>
      </c>
      <c r="BY2616" s="12">
        <f t="shared" si="6989"/>
        <v>0</v>
      </c>
      <c r="BZ2616" s="12">
        <f t="shared" si="6989"/>
        <v>0</v>
      </c>
      <c r="CA2616" s="12">
        <f t="shared" si="6915"/>
        <v>57000</v>
      </c>
      <c r="CB2616" s="124">
        <f t="shared" si="6926"/>
        <v>100</v>
      </c>
    </row>
    <row r="2617" spans="1:80" x14ac:dyDescent="0.25">
      <c r="A2617" s="4" t="s">
        <v>928</v>
      </c>
      <c r="B2617" s="4" t="s">
        <v>88</v>
      </c>
      <c r="C2617" s="4" t="s">
        <v>1268</v>
      </c>
      <c r="D2617" s="79" t="s">
        <v>1269</v>
      </c>
      <c r="E2617" s="89">
        <v>8213</v>
      </c>
      <c r="F2617" s="79"/>
      <c r="G2617" s="75" t="s">
        <v>1906</v>
      </c>
      <c r="H2617" s="13" t="s">
        <v>81</v>
      </c>
      <c r="I2617" s="14">
        <v>29000</v>
      </c>
      <c r="J2617" s="14">
        <f t="shared" si="6914"/>
        <v>20000</v>
      </c>
      <c r="K2617" s="14">
        <v>15000</v>
      </c>
      <c r="L2617" s="14">
        <f t="shared" si="6917"/>
        <v>5000</v>
      </c>
      <c r="M2617" s="14">
        <v>5000</v>
      </c>
      <c r="N2617" s="14">
        <v>0</v>
      </c>
      <c r="O2617" s="14">
        <v>0</v>
      </c>
      <c r="P2617" s="14">
        <v>0</v>
      </c>
      <c r="Q2617" s="14">
        <v>0</v>
      </c>
      <c r="R2617" s="14">
        <v>5000</v>
      </c>
      <c r="S2617" s="14"/>
      <c r="T2617" s="14"/>
      <c r="U2617" s="14"/>
      <c r="V2617" s="14"/>
      <c r="W2617" s="14"/>
      <c r="X2617" s="14">
        <f t="shared" si="6936"/>
        <v>5000</v>
      </c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>
        <v>0</v>
      </c>
      <c r="AI2617" s="14">
        <v>5000</v>
      </c>
      <c r="AJ2617" s="14">
        <v>0</v>
      </c>
      <c r="AK2617" s="14"/>
      <c r="AL2617" s="14"/>
      <c r="AM2617" s="14"/>
      <c r="AN2617" s="14"/>
      <c r="AO2617" s="14"/>
      <c r="AP2617" s="14">
        <f t="shared" si="6937"/>
        <v>0</v>
      </c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>
        <v>0</v>
      </c>
      <c r="BA2617" s="14">
        <v>0</v>
      </c>
      <c r="BB2617" s="14">
        <v>0</v>
      </c>
      <c r="BC2617" s="14"/>
      <c r="BD2617" s="14"/>
      <c r="BE2617" s="14">
        <v>1000</v>
      </c>
      <c r="BF2617" s="14"/>
      <c r="BG2617" s="14"/>
      <c r="BH2617" s="14">
        <f t="shared" si="6938"/>
        <v>1000</v>
      </c>
      <c r="BI2617" s="14"/>
      <c r="BJ2617" s="14"/>
      <c r="BK2617" s="14"/>
      <c r="BL2617" s="14">
        <v>1000</v>
      </c>
      <c r="BM2617" s="14"/>
      <c r="BN2617" s="14"/>
      <c r="BO2617" s="14"/>
      <c r="BP2617" s="14"/>
      <c r="BQ2617" s="14"/>
      <c r="BR2617" s="14">
        <v>1000</v>
      </c>
      <c r="BS2617" s="14">
        <v>0</v>
      </c>
      <c r="BT2617" s="14">
        <v>27000</v>
      </c>
      <c r="BU2617" s="14">
        <v>22000</v>
      </c>
      <c r="BV2617" s="14">
        <v>11000</v>
      </c>
      <c r="BW2617" s="14">
        <f t="shared" si="6867"/>
        <v>11000</v>
      </c>
      <c r="BX2617" s="14">
        <v>11000</v>
      </c>
      <c r="BY2617" s="14"/>
      <c r="BZ2617" s="14"/>
      <c r="CA2617" s="14">
        <f t="shared" si="6915"/>
        <v>22000</v>
      </c>
      <c r="CB2617" s="122">
        <f t="shared" si="6926"/>
        <v>100</v>
      </c>
    </row>
    <row r="2618" spans="1:80" x14ac:dyDescent="0.25">
      <c r="A2618" s="4" t="s">
        <v>928</v>
      </c>
      <c r="B2618" s="4" t="s">
        <v>88</v>
      </c>
      <c r="C2618" s="4" t="s">
        <v>1268</v>
      </c>
      <c r="D2618" s="79" t="s">
        <v>1269</v>
      </c>
      <c r="E2618" s="89">
        <v>8216</v>
      </c>
      <c r="F2618" s="79"/>
      <c r="G2618" s="75" t="s">
        <v>1906</v>
      </c>
      <c r="H2618" s="13" t="s">
        <v>319</v>
      </c>
      <c r="I2618" s="14">
        <v>10000</v>
      </c>
      <c r="J2618" s="14">
        <f t="shared" si="6914"/>
        <v>15000</v>
      </c>
      <c r="K2618" s="14">
        <v>15000</v>
      </c>
      <c r="L2618" s="14">
        <f t="shared" si="6917"/>
        <v>0</v>
      </c>
      <c r="M2618" s="14">
        <v>0</v>
      </c>
      <c r="N2618" s="14">
        <v>0</v>
      </c>
      <c r="O2618" s="14">
        <v>0</v>
      </c>
      <c r="P2618" s="14">
        <v>0</v>
      </c>
      <c r="Q2618" s="14">
        <v>0</v>
      </c>
      <c r="R2618" s="14">
        <v>0</v>
      </c>
      <c r="S2618" s="14"/>
      <c r="T2618" s="14"/>
      <c r="U2618" s="14"/>
      <c r="V2618" s="14"/>
      <c r="W2618" s="14"/>
      <c r="X2618" s="14">
        <f t="shared" si="6936"/>
        <v>0</v>
      </c>
      <c r="Y2618" s="14"/>
      <c r="Z2618" s="14"/>
      <c r="AA2618" s="14"/>
      <c r="AB2618" s="14"/>
      <c r="AC2618" s="14"/>
      <c r="AD2618" s="14"/>
      <c r="AE2618" s="14"/>
      <c r="AF2618" s="14"/>
      <c r="AG2618" s="14"/>
      <c r="AH2618" s="14">
        <v>0</v>
      </c>
      <c r="AI2618" s="14">
        <v>0</v>
      </c>
      <c r="AJ2618" s="14">
        <v>0</v>
      </c>
      <c r="AK2618" s="14"/>
      <c r="AL2618" s="14"/>
      <c r="AM2618" s="14"/>
      <c r="AN2618" s="14"/>
      <c r="AO2618" s="14"/>
      <c r="AP2618" s="14">
        <f t="shared" si="6937"/>
        <v>0</v>
      </c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>
        <v>0</v>
      </c>
      <c r="BA2618" s="14">
        <v>0</v>
      </c>
      <c r="BB2618" s="14">
        <v>0</v>
      </c>
      <c r="BC2618" s="14"/>
      <c r="BD2618" s="14"/>
      <c r="BE2618" s="14"/>
      <c r="BF2618" s="14"/>
      <c r="BG2618" s="14"/>
      <c r="BH2618" s="14">
        <f t="shared" si="6938"/>
        <v>0</v>
      </c>
      <c r="BI2618" s="14"/>
      <c r="BJ2618" s="14"/>
      <c r="BK2618" s="14"/>
      <c r="BL2618" s="14"/>
      <c r="BM2618" s="14"/>
      <c r="BN2618" s="14"/>
      <c r="BO2618" s="14"/>
      <c r="BP2618" s="14"/>
      <c r="BQ2618" s="14"/>
      <c r="BR2618" s="14">
        <v>0</v>
      </c>
      <c r="BS2618" s="14">
        <v>0</v>
      </c>
      <c r="BT2618" s="14">
        <v>35000</v>
      </c>
      <c r="BU2618" s="14">
        <v>35000</v>
      </c>
      <c r="BV2618" s="14">
        <v>17500</v>
      </c>
      <c r="BW2618" s="14">
        <f t="shared" si="6867"/>
        <v>17500</v>
      </c>
      <c r="BX2618" s="14">
        <v>17500</v>
      </c>
      <c r="BY2618" s="14"/>
      <c r="BZ2618" s="14"/>
      <c r="CA2618" s="14">
        <f t="shared" si="6915"/>
        <v>35000</v>
      </c>
      <c r="CB2618" s="122">
        <f t="shared" si="6926"/>
        <v>100</v>
      </c>
    </row>
    <row r="2619" spans="1:80" x14ac:dyDescent="0.25">
      <c r="A2619" s="13" t="s">
        <v>1</v>
      </c>
      <c r="B2619" s="13" t="s">
        <v>1</v>
      </c>
      <c r="C2619" s="13" t="s">
        <v>1</v>
      </c>
      <c r="D2619" s="74" t="s">
        <v>1</v>
      </c>
      <c r="E2619" s="74" t="s">
        <v>1</v>
      </c>
      <c r="F2619" s="74" t="s">
        <v>1</v>
      </c>
      <c r="G2619" s="13" t="s">
        <v>1</v>
      </c>
      <c r="H2619" s="10" t="s">
        <v>1278</v>
      </c>
      <c r="I2619" s="11">
        <f>SUM(I2589,I2612,I2615)</f>
        <v>2443342</v>
      </c>
      <c r="J2619" s="11">
        <f t="shared" si="6914"/>
        <v>2582201</v>
      </c>
      <c r="K2619" s="11">
        <f t="shared" ref="K2619" si="6990">SUM(K2589,K2612,K2615)</f>
        <v>2560551</v>
      </c>
      <c r="L2619" s="11">
        <f t="shared" si="6917"/>
        <v>21650</v>
      </c>
      <c r="M2619" s="11">
        <f t="shared" ref="M2619:Q2619" si="6991">SUM(M2589,M2612,M2615)</f>
        <v>19450</v>
      </c>
      <c r="N2619" s="11">
        <f t="shared" si="6991"/>
        <v>0</v>
      </c>
      <c r="O2619" s="11">
        <f t="shared" si="6991"/>
        <v>2200</v>
      </c>
      <c r="P2619" s="11">
        <f t="shared" si="6991"/>
        <v>0</v>
      </c>
      <c r="Q2619" s="11">
        <f t="shared" si="6991"/>
        <v>0</v>
      </c>
      <c r="R2619" s="11">
        <f t="shared" ref="R2619:AG2619" si="6992">SUM(R2589,R2612,R2615)</f>
        <v>19450</v>
      </c>
      <c r="S2619" s="11">
        <f t="shared" si="6992"/>
        <v>0</v>
      </c>
      <c r="T2619" s="11">
        <f t="shared" si="6992"/>
        <v>0</v>
      </c>
      <c r="U2619" s="11">
        <f t="shared" si="6992"/>
        <v>0</v>
      </c>
      <c r="V2619" s="11">
        <f t="shared" si="6992"/>
        <v>0</v>
      </c>
      <c r="W2619" s="11">
        <f t="shared" si="6992"/>
        <v>0</v>
      </c>
      <c r="X2619" s="11">
        <f t="shared" si="6992"/>
        <v>19450</v>
      </c>
      <c r="Y2619" s="11">
        <f t="shared" si="6992"/>
        <v>1140</v>
      </c>
      <c r="Z2619" s="11">
        <f t="shared" si="6992"/>
        <v>640</v>
      </c>
      <c r="AA2619" s="11">
        <f t="shared" si="6992"/>
        <v>280</v>
      </c>
      <c r="AB2619" s="11">
        <f t="shared" si="6992"/>
        <v>234</v>
      </c>
      <c r="AC2619" s="11">
        <f t="shared" si="6992"/>
        <v>0</v>
      </c>
      <c r="AD2619" s="11">
        <f t="shared" si="6992"/>
        <v>2280</v>
      </c>
      <c r="AE2619" s="11">
        <f t="shared" si="6992"/>
        <v>0</v>
      </c>
      <c r="AF2619" s="11">
        <f t="shared" si="6992"/>
        <v>0</v>
      </c>
      <c r="AG2619" s="11">
        <f t="shared" si="6992"/>
        <v>595</v>
      </c>
      <c r="AH2619" s="11">
        <v>5169</v>
      </c>
      <c r="AI2619" s="11">
        <v>14281</v>
      </c>
      <c r="AJ2619" s="11">
        <f t="shared" ref="AJ2619:AY2619" si="6993">SUM(AJ2589,AJ2612,AJ2615)</f>
        <v>0</v>
      </c>
      <c r="AK2619" s="11">
        <f t="shared" si="6993"/>
        <v>0</v>
      </c>
      <c r="AL2619" s="11">
        <f t="shared" si="6993"/>
        <v>0</v>
      </c>
      <c r="AM2619" s="11">
        <f t="shared" si="6993"/>
        <v>0</v>
      </c>
      <c r="AN2619" s="11">
        <f t="shared" si="6993"/>
        <v>0</v>
      </c>
      <c r="AO2619" s="11">
        <f t="shared" si="6993"/>
        <v>0</v>
      </c>
      <c r="AP2619" s="11">
        <f t="shared" si="6993"/>
        <v>0</v>
      </c>
      <c r="AQ2619" s="11">
        <f t="shared" si="6993"/>
        <v>0</v>
      </c>
      <c r="AR2619" s="11">
        <f t="shared" si="6993"/>
        <v>0</v>
      </c>
      <c r="AS2619" s="11">
        <f t="shared" si="6993"/>
        <v>0</v>
      </c>
      <c r="AT2619" s="11">
        <f t="shared" si="6993"/>
        <v>0</v>
      </c>
      <c r="AU2619" s="11">
        <f t="shared" si="6993"/>
        <v>0</v>
      </c>
      <c r="AV2619" s="11">
        <f t="shared" si="6993"/>
        <v>0</v>
      </c>
      <c r="AW2619" s="11">
        <f t="shared" si="6993"/>
        <v>0</v>
      </c>
      <c r="AX2619" s="11">
        <f t="shared" si="6993"/>
        <v>0</v>
      </c>
      <c r="AY2619" s="11">
        <f t="shared" si="6993"/>
        <v>0</v>
      </c>
      <c r="AZ2619" s="11">
        <v>0</v>
      </c>
      <c r="BA2619" s="11">
        <v>0</v>
      </c>
      <c r="BB2619" s="11">
        <f t="shared" ref="BB2619:BQ2619" si="6994">SUM(BB2589,BB2612,BB2615)</f>
        <v>2200</v>
      </c>
      <c r="BC2619" s="11">
        <f t="shared" si="6994"/>
        <v>2831</v>
      </c>
      <c r="BD2619" s="11">
        <f t="shared" si="6994"/>
        <v>0</v>
      </c>
      <c r="BE2619" s="11">
        <f t="shared" si="6994"/>
        <v>9871</v>
      </c>
      <c r="BF2619" s="11">
        <f t="shared" si="6994"/>
        <v>0</v>
      </c>
      <c r="BG2619" s="11">
        <f t="shared" si="6994"/>
        <v>0</v>
      </c>
      <c r="BH2619" s="11">
        <f t="shared" si="6994"/>
        <v>14902</v>
      </c>
      <c r="BI2619" s="11">
        <f t="shared" si="6994"/>
        <v>0</v>
      </c>
      <c r="BJ2619" s="11">
        <f t="shared" si="6994"/>
        <v>4800</v>
      </c>
      <c r="BK2619" s="11">
        <f t="shared" si="6994"/>
        <v>2831</v>
      </c>
      <c r="BL2619" s="11">
        <f t="shared" si="6994"/>
        <v>1000</v>
      </c>
      <c r="BM2619" s="11">
        <f t="shared" si="6994"/>
        <v>4071</v>
      </c>
      <c r="BN2619" s="11">
        <f t="shared" si="6994"/>
        <v>0</v>
      </c>
      <c r="BO2619" s="11">
        <f t="shared" si="6994"/>
        <v>0</v>
      </c>
      <c r="BP2619" s="11">
        <f t="shared" si="6994"/>
        <v>0</v>
      </c>
      <c r="BQ2619" s="11">
        <f t="shared" si="6994"/>
        <v>0</v>
      </c>
      <c r="BR2619" s="11">
        <v>12702</v>
      </c>
      <c r="BS2619" s="11">
        <v>2200</v>
      </c>
      <c r="BT2619" s="11">
        <f t="shared" ref="BT2619:BZ2619" si="6995">SUM(BT2589,BT2612,BT2615)</f>
        <v>2732594</v>
      </c>
      <c r="BU2619" s="11">
        <f t="shared" si="6995"/>
        <v>2712292</v>
      </c>
      <c r="BV2619" s="11">
        <f t="shared" si="6995"/>
        <v>1480795</v>
      </c>
      <c r="BW2619" s="11">
        <f t="shared" si="6995"/>
        <v>674595</v>
      </c>
      <c r="BX2619" s="11">
        <f t="shared" si="6995"/>
        <v>265905</v>
      </c>
      <c r="BY2619" s="11">
        <f t="shared" si="6995"/>
        <v>204345</v>
      </c>
      <c r="BZ2619" s="11">
        <f t="shared" si="6995"/>
        <v>204345</v>
      </c>
      <c r="CA2619" s="11">
        <f t="shared" si="6915"/>
        <v>2155390</v>
      </c>
      <c r="CB2619" s="123">
        <f t="shared" si="6926"/>
        <v>79.467476215687697</v>
      </c>
    </row>
    <row r="2620" spans="1:80" ht="15.75" thickBot="1" x14ac:dyDescent="0.3">
      <c r="A2620" s="13" t="s">
        <v>1</v>
      </c>
      <c r="B2620" s="13" t="s">
        <v>1</v>
      </c>
      <c r="C2620" s="13" t="s">
        <v>1</v>
      </c>
      <c r="D2620" s="74" t="s">
        <v>1</v>
      </c>
      <c r="E2620" s="74" t="s">
        <v>1</v>
      </c>
      <c r="F2620" s="74" t="s">
        <v>1</v>
      </c>
      <c r="G2620" s="13" t="s">
        <v>1</v>
      </c>
      <c r="H2620" s="2" t="s">
        <v>83</v>
      </c>
      <c r="I2620" s="12">
        <v>52</v>
      </c>
      <c r="J2620" s="12">
        <f t="shared" si="6914"/>
        <v>56</v>
      </c>
      <c r="K2620" s="12">
        <v>56</v>
      </c>
      <c r="L2620" s="13"/>
      <c r="M2620" s="13" t="s">
        <v>1</v>
      </c>
      <c r="N2620" s="13" t="s">
        <v>1</v>
      </c>
      <c r="O2620" s="13" t="s">
        <v>1</v>
      </c>
      <c r="P2620" s="27"/>
      <c r="Q2620" s="13" t="s">
        <v>1</v>
      </c>
      <c r="R2620" s="13" t="s">
        <v>1</v>
      </c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>
        <v>0</v>
      </c>
      <c r="AI2620" s="13">
        <v>0</v>
      </c>
      <c r="AJ2620" s="13" t="s">
        <v>1</v>
      </c>
      <c r="AK2620" s="13"/>
      <c r="AL2620" s="13"/>
      <c r="AM2620" s="13"/>
      <c r="AN2620" s="13"/>
      <c r="AO2620" s="13"/>
      <c r="AP2620" s="13"/>
      <c r="AQ2620" s="13"/>
      <c r="AR2620" s="13"/>
      <c r="AS2620" s="13"/>
      <c r="AT2620" s="13"/>
      <c r="AU2620" s="13"/>
      <c r="AV2620" s="13"/>
      <c r="AW2620" s="13"/>
      <c r="AX2620" s="13"/>
      <c r="AY2620" s="13"/>
      <c r="AZ2620" s="13">
        <v>0</v>
      </c>
      <c r="BA2620" s="13">
        <v>0</v>
      </c>
      <c r="BB2620" s="13" t="s">
        <v>1</v>
      </c>
      <c r="BC2620" s="13"/>
      <c r="BD2620" s="13"/>
      <c r="BE2620" s="13"/>
      <c r="BF2620" s="13"/>
      <c r="BG2620" s="13"/>
      <c r="BH2620" s="13"/>
      <c r="BI2620" s="13"/>
      <c r="BJ2620" s="13"/>
      <c r="BK2620" s="13"/>
      <c r="BL2620" s="13"/>
      <c r="BM2620" s="13"/>
      <c r="BN2620" s="13"/>
      <c r="BO2620" s="13"/>
      <c r="BP2620" s="13"/>
      <c r="BQ2620" s="13"/>
      <c r="BR2620" s="13">
        <v>0</v>
      </c>
      <c r="BS2620" s="13">
        <v>0</v>
      </c>
      <c r="BT2620" s="12">
        <v>56</v>
      </c>
      <c r="BU2620" s="12">
        <v>56</v>
      </c>
      <c r="BV2620" s="12"/>
      <c r="BW2620" s="12"/>
      <c r="BX2620" s="12" t="s">
        <v>1</v>
      </c>
      <c r="BY2620" s="12" t="s">
        <v>1</v>
      </c>
      <c r="BZ2620" s="12"/>
      <c r="CA2620" s="12">
        <f t="shared" si="6915"/>
        <v>0</v>
      </c>
      <c r="CB2620" s="124"/>
    </row>
    <row r="2621" spans="1:80" ht="69.75" customHeight="1" thickBot="1" x14ac:dyDescent="0.3">
      <c r="A2621" s="133" t="s">
        <v>1</v>
      </c>
      <c r="B2621" s="133" t="s">
        <v>1</v>
      </c>
      <c r="C2621" s="133" t="s">
        <v>1</v>
      </c>
      <c r="D2621" s="135" t="s">
        <v>1</v>
      </c>
      <c r="E2621" s="135" t="s">
        <v>1</v>
      </c>
      <c r="F2621" s="135" t="s">
        <v>1</v>
      </c>
      <c r="G2621" s="137" t="s">
        <v>1</v>
      </c>
      <c r="H2621" s="5" t="s">
        <v>84</v>
      </c>
      <c r="I2621" s="5" t="s">
        <v>11</v>
      </c>
      <c r="J2621" s="5" t="s">
        <v>1809</v>
      </c>
      <c r="K2621" s="5" t="s">
        <v>12</v>
      </c>
      <c r="L2621" s="5" t="s">
        <v>13</v>
      </c>
      <c r="M2621" s="5" t="s">
        <v>14</v>
      </c>
      <c r="N2621" s="5" t="s">
        <v>15</v>
      </c>
      <c r="O2621" s="5" t="s">
        <v>16</v>
      </c>
      <c r="P2621" s="5" t="s">
        <v>17</v>
      </c>
      <c r="Q2621" s="5" t="s">
        <v>18</v>
      </c>
      <c r="R2621" s="71" t="s">
        <v>14</v>
      </c>
      <c r="S2621" s="71" t="s">
        <v>1843</v>
      </c>
      <c r="T2621" s="71" t="s">
        <v>1797</v>
      </c>
      <c r="U2621" s="71" t="s">
        <v>1832</v>
      </c>
      <c r="V2621" s="71" t="s">
        <v>1833</v>
      </c>
      <c r="W2621" s="71" t="s">
        <v>1834</v>
      </c>
      <c r="X2621" s="71" t="s">
        <v>1847</v>
      </c>
      <c r="Y2621" s="71" t="s">
        <v>1844</v>
      </c>
      <c r="Z2621" s="71" t="s">
        <v>1835</v>
      </c>
      <c r="AA2621" s="71" t="s">
        <v>1836</v>
      </c>
      <c r="AB2621" s="71" t="s">
        <v>1837</v>
      </c>
      <c r="AC2621" s="71" t="s">
        <v>1838</v>
      </c>
      <c r="AD2621" s="71" t="s">
        <v>1839</v>
      </c>
      <c r="AE2621" s="71" t="s">
        <v>1840</v>
      </c>
      <c r="AF2621" s="71" t="s">
        <v>1845</v>
      </c>
      <c r="AG2621" s="71" t="s">
        <v>1846</v>
      </c>
      <c r="AH2621" s="71" t="s">
        <v>1841</v>
      </c>
      <c r="AI2621" s="71" t="s">
        <v>1842</v>
      </c>
      <c r="AJ2621" s="72" t="s">
        <v>15</v>
      </c>
      <c r="AK2621" s="72" t="s">
        <v>1843</v>
      </c>
      <c r="AL2621" s="72" t="s">
        <v>1797</v>
      </c>
      <c r="AM2621" s="72" t="s">
        <v>1832</v>
      </c>
      <c r="AN2621" s="72" t="s">
        <v>1833</v>
      </c>
      <c r="AO2621" s="72" t="s">
        <v>1834</v>
      </c>
      <c r="AP2621" s="72" t="s">
        <v>1848</v>
      </c>
      <c r="AQ2621" s="72" t="s">
        <v>1844</v>
      </c>
      <c r="AR2621" s="72" t="s">
        <v>1835</v>
      </c>
      <c r="AS2621" s="72" t="s">
        <v>1836</v>
      </c>
      <c r="AT2621" s="72" t="s">
        <v>1837</v>
      </c>
      <c r="AU2621" s="72" t="s">
        <v>1838</v>
      </c>
      <c r="AV2621" s="72" t="s">
        <v>1839</v>
      </c>
      <c r="AW2621" s="72" t="s">
        <v>1840</v>
      </c>
      <c r="AX2621" s="72" t="s">
        <v>1845</v>
      </c>
      <c r="AY2621" s="72" t="s">
        <v>1846</v>
      </c>
      <c r="AZ2621" s="72" t="s">
        <v>1841</v>
      </c>
      <c r="BA2621" s="72" t="s">
        <v>1842</v>
      </c>
      <c r="BB2621" s="73" t="s">
        <v>16</v>
      </c>
      <c r="BC2621" s="73" t="s">
        <v>1843</v>
      </c>
      <c r="BD2621" s="73" t="s">
        <v>1797</v>
      </c>
      <c r="BE2621" s="73" t="s">
        <v>1832</v>
      </c>
      <c r="BF2621" s="73" t="s">
        <v>1833</v>
      </c>
      <c r="BG2621" s="73" t="s">
        <v>1834</v>
      </c>
      <c r="BH2621" s="73" t="s">
        <v>1849</v>
      </c>
      <c r="BI2621" s="73" t="s">
        <v>1844</v>
      </c>
      <c r="BJ2621" s="73" t="s">
        <v>1835</v>
      </c>
      <c r="BK2621" s="73" t="s">
        <v>1836</v>
      </c>
      <c r="BL2621" s="73" t="s">
        <v>1837</v>
      </c>
      <c r="BM2621" s="73" t="s">
        <v>1838</v>
      </c>
      <c r="BN2621" s="73" t="s">
        <v>1839</v>
      </c>
      <c r="BO2621" s="73" t="s">
        <v>1840</v>
      </c>
      <c r="BP2621" s="73" t="s">
        <v>1845</v>
      </c>
      <c r="BQ2621" s="73" t="s">
        <v>1846</v>
      </c>
      <c r="BR2621" s="73" t="s">
        <v>1841</v>
      </c>
      <c r="BS2621" s="73" t="s">
        <v>1842</v>
      </c>
      <c r="BT2621" s="5" t="s">
        <v>1911</v>
      </c>
      <c r="BU2621" s="5" t="s">
        <v>1942</v>
      </c>
      <c r="BV2621" s="5" t="s">
        <v>1943</v>
      </c>
      <c r="BW2621" s="5" t="s">
        <v>1944</v>
      </c>
      <c r="BX2621" s="5" t="s">
        <v>1945</v>
      </c>
      <c r="BY2621" s="5" t="s">
        <v>1946</v>
      </c>
      <c r="BZ2621" s="5" t="s">
        <v>1947</v>
      </c>
      <c r="CA2621" s="5" t="s">
        <v>1948</v>
      </c>
      <c r="CB2621" s="120" t="s">
        <v>1916</v>
      </c>
    </row>
    <row r="2622" spans="1:80" x14ac:dyDescent="0.25">
      <c r="A2622" s="134"/>
      <c r="B2622" s="134"/>
      <c r="C2622" s="134"/>
      <c r="D2622" s="136"/>
      <c r="E2622" s="136"/>
      <c r="F2622" s="136"/>
      <c r="G2622" s="138"/>
      <c r="H2622" s="15" t="s">
        <v>1</v>
      </c>
      <c r="I2622" s="9" t="s">
        <v>19</v>
      </c>
      <c r="J2622" s="9">
        <v>1</v>
      </c>
      <c r="K2622" s="9" t="s">
        <v>20</v>
      </c>
      <c r="L2622" s="9" t="s">
        <v>21</v>
      </c>
      <c r="M2622" s="9" t="s">
        <v>22</v>
      </c>
      <c r="N2622" s="9" t="s">
        <v>23</v>
      </c>
      <c r="O2622" s="9" t="s">
        <v>24</v>
      </c>
      <c r="P2622" s="9" t="s">
        <v>25</v>
      </c>
      <c r="Q2622" s="9" t="s">
        <v>26</v>
      </c>
      <c r="R2622" s="9">
        <v>1</v>
      </c>
      <c r="S2622" s="9">
        <v>2</v>
      </c>
      <c r="T2622" s="9">
        <v>3</v>
      </c>
      <c r="U2622" s="9">
        <v>4</v>
      </c>
      <c r="V2622" s="9">
        <v>5</v>
      </c>
      <c r="W2622" s="9">
        <v>6</v>
      </c>
      <c r="X2622" s="9">
        <v>7</v>
      </c>
      <c r="Y2622" s="9">
        <v>8</v>
      </c>
      <c r="Z2622" s="9">
        <v>9</v>
      </c>
      <c r="AA2622" s="9">
        <v>10</v>
      </c>
      <c r="AB2622" s="9">
        <v>11</v>
      </c>
      <c r="AC2622" s="9">
        <v>12</v>
      </c>
      <c r="AD2622" s="9">
        <v>13</v>
      </c>
      <c r="AE2622" s="9">
        <v>14</v>
      </c>
      <c r="AF2622" s="9">
        <v>15</v>
      </c>
      <c r="AG2622" s="9">
        <v>16</v>
      </c>
      <c r="AH2622" s="9">
        <v>20</v>
      </c>
      <c r="AI2622" s="9">
        <v>21</v>
      </c>
      <c r="AJ2622" s="9">
        <v>1</v>
      </c>
      <c r="AK2622" s="9">
        <v>2</v>
      </c>
      <c r="AL2622" s="9">
        <v>3</v>
      </c>
      <c r="AM2622" s="9">
        <v>4</v>
      </c>
      <c r="AN2622" s="9">
        <v>5</v>
      </c>
      <c r="AO2622" s="9">
        <v>6</v>
      </c>
      <c r="AP2622" s="9">
        <v>7</v>
      </c>
      <c r="AQ2622" s="9">
        <v>8</v>
      </c>
      <c r="AR2622" s="9">
        <v>9</v>
      </c>
      <c r="AS2622" s="9">
        <v>10</v>
      </c>
      <c r="AT2622" s="9">
        <v>11</v>
      </c>
      <c r="AU2622" s="9">
        <v>12</v>
      </c>
      <c r="AV2622" s="9">
        <v>13</v>
      </c>
      <c r="AW2622" s="9">
        <v>14</v>
      </c>
      <c r="AX2622" s="9">
        <v>15</v>
      </c>
      <c r="AY2622" s="9">
        <v>16</v>
      </c>
      <c r="AZ2622" s="9">
        <v>20</v>
      </c>
      <c r="BA2622" s="9">
        <v>21</v>
      </c>
      <c r="BB2622" s="9">
        <v>1</v>
      </c>
      <c r="BC2622" s="9">
        <v>2</v>
      </c>
      <c r="BD2622" s="9">
        <v>3</v>
      </c>
      <c r="BE2622" s="9">
        <v>4</v>
      </c>
      <c r="BF2622" s="9">
        <v>5</v>
      </c>
      <c r="BG2622" s="9">
        <v>6</v>
      </c>
      <c r="BH2622" s="9">
        <v>7</v>
      </c>
      <c r="BI2622" s="9">
        <v>8</v>
      </c>
      <c r="BJ2622" s="9">
        <v>9</v>
      </c>
      <c r="BK2622" s="9">
        <v>10</v>
      </c>
      <c r="BL2622" s="9">
        <v>11</v>
      </c>
      <c r="BM2622" s="9">
        <v>12</v>
      </c>
      <c r="BN2622" s="9">
        <v>13</v>
      </c>
      <c r="BO2622" s="9">
        <v>14</v>
      </c>
      <c r="BP2622" s="9">
        <v>15</v>
      </c>
      <c r="BQ2622" s="9">
        <v>16</v>
      </c>
      <c r="BR2622" s="9">
        <v>20</v>
      </c>
      <c r="BS2622" s="9">
        <v>21</v>
      </c>
      <c r="BT2622" s="9">
        <v>1</v>
      </c>
      <c r="BU2622" s="9">
        <v>2</v>
      </c>
      <c r="BV2622" s="9">
        <v>3</v>
      </c>
      <c r="BW2622" s="9" t="s">
        <v>1798</v>
      </c>
      <c r="BX2622" s="9">
        <v>5</v>
      </c>
      <c r="BY2622" s="9">
        <v>6</v>
      </c>
      <c r="BZ2622" s="9">
        <v>7</v>
      </c>
      <c r="CA2622" s="9" t="s">
        <v>1917</v>
      </c>
      <c r="CB2622" s="121">
        <v>9</v>
      </c>
    </row>
    <row r="2623" spans="1:80" x14ac:dyDescent="0.25">
      <c r="A2623" s="134"/>
      <c r="B2623" s="134"/>
      <c r="C2623" s="134"/>
      <c r="D2623" s="136"/>
      <c r="E2623" s="136"/>
      <c r="F2623" s="136"/>
      <c r="G2623" s="138"/>
      <c r="H2623" s="16" t="s">
        <v>1015</v>
      </c>
      <c r="I2623" s="17">
        <f>SUM(I2619)</f>
        <v>2443342</v>
      </c>
      <c r="J2623" s="17">
        <f t="shared" ref="J2623:J2624" si="6996">SUM(K2623,L2623,P2623,Q2623)</f>
        <v>2582201</v>
      </c>
      <c r="K2623" s="17">
        <f t="shared" ref="K2623" si="6997">SUM(K2619)</f>
        <v>2560551</v>
      </c>
      <c r="L2623" s="17">
        <f t="shared" ref="L2623:L2624" si="6998">SUM(M2623:O2623)</f>
        <v>21650</v>
      </c>
      <c r="M2623" s="17">
        <f t="shared" ref="M2623:Q2623" si="6999">SUM(M2619)</f>
        <v>19450</v>
      </c>
      <c r="N2623" s="17">
        <f t="shared" si="6999"/>
        <v>0</v>
      </c>
      <c r="O2623" s="17">
        <f t="shared" si="6999"/>
        <v>2200</v>
      </c>
      <c r="P2623" s="17">
        <f t="shared" si="6999"/>
        <v>0</v>
      </c>
      <c r="Q2623" s="17">
        <f t="shared" si="6999"/>
        <v>0</v>
      </c>
      <c r="R2623" s="17">
        <f t="shared" ref="R2623:AG2623" si="7000">SUM(R2619)</f>
        <v>19450</v>
      </c>
      <c r="S2623" s="17">
        <f t="shared" si="7000"/>
        <v>0</v>
      </c>
      <c r="T2623" s="17">
        <f t="shared" si="7000"/>
        <v>0</v>
      </c>
      <c r="U2623" s="17">
        <f t="shared" si="7000"/>
        <v>0</v>
      </c>
      <c r="V2623" s="17">
        <f t="shared" si="7000"/>
        <v>0</v>
      </c>
      <c r="W2623" s="17">
        <f t="shared" si="7000"/>
        <v>0</v>
      </c>
      <c r="X2623" s="17">
        <f t="shared" ref="X2623" si="7001">SUM(X2619)</f>
        <v>19450</v>
      </c>
      <c r="Y2623" s="17">
        <f t="shared" si="7000"/>
        <v>1140</v>
      </c>
      <c r="Z2623" s="17">
        <f t="shared" si="7000"/>
        <v>640</v>
      </c>
      <c r="AA2623" s="17">
        <f t="shared" si="7000"/>
        <v>280</v>
      </c>
      <c r="AB2623" s="17">
        <f t="shared" si="7000"/>
        <v>234</v>
      </c>
      <c r="AC2623" s="17">
        <f t="shared" si="7000"/>
        <v>0</v>
      </c>
      <c r="AD2623" s="17">
        <f t="shared" si="7000"/>
        <v>2280</v>
      </c>
      <c r="AE2623" s="17">
        <f t="shared" si="7000"/>
        <v>0</v>
      </c>
      <c r="AF2623" s="17">
        <f t="shared" si="7000"/>
        <v>0</v>
      </c>
      <c r="AG2623" s="17">
        <f t="shared" si="7000"/>
        <v>595</v>
      </c>
      <c r="AH2623" s="17">
        <v>5169</v>
      </c>
      <c r="AI2623" s="17">
        <v>14281</v>
      </c>
      <c r="AJ2623" s="17">
        <f t="shared" ref="AJ2623:AY2623" si="7002">SUM(AJ2619)</f>
        <v>0</v>
      </c>
      <c r="AK2623" s="17">
        <f t="shared" si="7002"/>
        <v>0</v>
      </c>
      <c r="AL2623" s="17">
        <f t="shared" si="7002"/>
        <v>0</v>
      </c>
      <c r="AM2623" s="17">
        <f t="shared" si="7002"/>
        <v>0</v>
      </c>
      <c r="AN2623" s="17">
        <f t="shared" si="7002"/>
        <v>0</v>
      </c>
      <c r="AO2623" s="17">
        <f t="shared" si="7002"/>
        <v>0</v>
      </c>
      <c r="AP2623" s="17">
        <f t="shared" ref="AP2623" si="7003">SUM(AP2619)</f>
        <v>0</v>
      </c>
      <c r="AQ2623" s="17">
        <f t="shared" si="7002"/>
        <v>0</v>
      </c>
      <c r="AR2623" s="17">
        <f t="shared" si="7002"/>
        <v>0</v>
      </c>
      <c r="AS2623" s="17">
        <f t="shared" si="7002"/>
        <v>0</v>
      </c>
      <c r="AT2623" s="17">
        <f t="shared" si="7002"/>
        <v>0</v>
      </c>
      <c r="AU2623" s="17">
        <f t="shared" si="7002"/>
        <v>0</v>
      </c>
      <c r="AV2623" s="17">
        <f t="shared" si="7002"/>
        <v>0</v>
      </c>
      <c r="AW2623" s="17">
        <f t="shared" si="7002"/>
        <v>0</v>
      </c>
      <c r="AX2623" s="17">
        <f t="shared" si="7002"/>
        <v>0</v>
      </c>
      <c r="AY2623" s="17">
        <f t="shared" si="7002"/>
        <v>0</v>
      </c>
      <c r="AZ2623" s="17">
        <v>0</v>
      </c>
      <c r="BA2623" s="17">
        <v>0</v>
      </c>
      <c r="BB2623" s="17">
        <f t="shared" ref="BB2623:BQ2623" si="7004">SUM(BB2619)</f>
        <v>2200</v>
      </c>
      <c r="BC2623" s="17">
        <f t="shared" si="7004"/>
        <v>2831</v>
      </c>
      <c r="BD2623" s="17">
        <f t="shared" si="7004"/>
        <v>0</v>
      </c>
      <c r="BE2623" s="17">
        <f t="shared" si="7004"/>
        <v>9871</v>
      </c>
      <c r="BF2623" s="17">
        <f t="shared" si="7004"/>
        <v>0</v>
      </c>
      <c r="BG2623" s="17">
        <f t="shared" si="7004"/>
        <v>0</v>
      </c>
      <c r="BH2623" s="17">
        <f t="shared" ref="BH2623" si="7005">SUM(BH2619)</f>
        <v>14902</v>
      </c>
      <c r="BI2623" s="17">
        <f t="shared" si="7004"/>
        <v>0</v>
      </c>
      <c r="BJ2623" s="17">
        <f t="shared" si="7004"/>
        <v>4800</v>
      </c>
      <c r="BK2623" s="17">
        <f t="shared" si="7004"/>
        <v>2831</v>
      </c>
      <c r="BL2623" s="17">
        <f t="shared" si="7004"/>
        <v>1000</v>
      </c>
      <c r="BM2623" s="17">
        <f t="shared" si="7004"/>
        <v>4071</v>
      </c>
      <c r="BN2623" s="17">
        <f t="shared" si="7004"/>
        <v>0</v>
      </c>
      <c r="BO2623" s="17">
        <f t="shared" si="7004"/>
        <v>0</v>
      </c>
      <c r="BP2623" s="17">
        <f t="shared" si="7004"/>
        <v>0</v>
      </c>
      <c r="BQ2623" s="17">
        <f t="shared" si="7004"/>
        <v>0</v>
      </c>
      <c r="BR2623" s="17">
        <v>12702</v>
      </c>
      <c r="BS2623" s="17">
        <v>2200</v>
      </c>
      <c r="BT2623" s="17">
        <f t="shared" ref="BT2623:BW2623" si="7006">SUM(BT2619)</f>
        <v>2732594</v>
      </c>
      <c r="BU2623" s="17">
        <f t="shared" ref="BU2623:BV2623" si="7007">SUM(BU2619)</f>
        <v>2712292</v>
      </c>
      <c r="BV2623" s="17">
        <f t="shared" si="7007"/>
        <v>1480795</v>
      </c>
      <c r="BW2623" s="17">
        <f t="shared" si="7006"/>
        <v>674595</v>
      </c>
      <c r="BX2623" s="17">
        <f t="shared" ref="BX2623:BZ2623" si="7008">SUM(BX2619)</f>
        <v>265905</v>
      </c>
      <c r="BY2623" s="17">
        <f t="shared" si="7008"/>
        <v>204345</v>
      </c>
      <c r="BZ2623" s="17">
        <f t="shared" si="7008"/>
        <v>204345</v>
      </c>
      <c r="CA2623" s="17">
        <f>BV2623+BW2623</f>
        <v>2155390</v>
      </c>
      <c r="CB2623" s="125">
        <f>IF(BU2623=0,"-",CA2623/BU2623*100)</f>
        <v>79.467476215687697</v>
      </c>
    </row>
    <row r="2624" spans="1:80" x14ac:dyDescent="0.25">
      <c r="A2624" s="134"/>
      <c r="B2624" s="134"/>
      <c r="C2624" s="134"/>
      <c r="D2624" s="136"/>
      <c r="E2624" s="136"/>
      <c r="F2624" s="136"/>
      <c r="G2624" s="138"/>
      <c r="H2624" s="18" t="s">
        <v>86</v>
      </c>
      <c r="I2624" s="17">
        <f>SUM(I2623)</f>
        <v>2443342</v>
      </c>
      <c r="J2624" s="17">
        <f t="shared" si="6996"/>
        <v>2582201</v>
      </c>
      <c r="K2624" s="17">
        <f t="shared" ref="K2624" si="7009">SUM(K2623)</f>
        <v>2560551</v>
      </c>
      <c r="L2624" s="17">
        <f t="shared" si="6998"/>
        <v>21650</v>
      </c>
      <c r="M2624" s="17">
        <f t="shared" ref="M2624:Q2624" si="7010">SUM(M2623)</f>
        <v>19450</v>
      </c>
      <c r="N2624" s="17">
        <f t="shared" si="7010"/>
        <v>0</v>
      </c>
      <c r="O2624" s="17">
        <f t="shared" si="7010"/>
        <v>2200</v>
      </c>
      <c r="P2624" s="17">
        <f t="shared" si="7010"/>
        <v>0</v>
      </c>
      <c r="Q2624" s="17">
        <f t="shared" si="7010"/>
        <v>0</v>
      </c>
      <c r="R2624" s="17">
        <f t="shared" ref="R2624:AG2624" si="7011">SUM(R2623)</f>
        <v>19450</v>
      </c>
      <c r="S2624" s="17">
        <f t="shared" si="7011"/>
        <v>0</v>
      </c>
      <c r="T2624" s="17">
        <f t="shared" si="7011"/>
        <v>0</v>
      </c>
      <c r="U2624" s="17">
        <f t="shared" si="7011"/>
        <v>0</v>
      </c>
      <c r="V2624" s="17">
        <f t="shared" si="7011"/>
        <v>0</v>
      </c>
      <c r="W2624" s="17">
        <f t="shared" si="7011"/>
        <v>0</v>
      </c>
      <c r="X2624" s="17">
        <f t="shared" ref="X2624" si="7012">SUM(X2623)</f>
        <v>19450</v>
      </c>
      <c r="Y2624" s="17">
        <f t="shared" si="7011"/>
        <v>1140</v>
      </c>
      <c r="Z2624" s="17">
        <f t="shared" si="7011"/>
        <v>640</v>
      </c>
      <c r="AA2624" s="17">
        <f t="shared" si="7011"/>
        <v>280</v>
      </c>
      <c r="AB2624" s="17">
        <f t="shared" si="7011"/>
        <v>234</v>
      </c>
      <c r="AC2624" s="17">
        <f t="shared" si="7011"/>
        <v>0</v>
      </c>
      <c r="AD2624" s="17">
        <f t="shared" si="7011"/>
        <v>2280</v>
      </c>
      <c r="AE2624" s="17">
        <f t="shared" si="7011"/>
        <v>0</v>
      </c>
      <c r="AF2624" s="17">
        <f t="shared" si="7011"/>
        <v>0</v>
      </c>
      <c r="AG2624" s="17">
        <f t="shared" si="7011"/>
        <v>595</v>
      </c>
      <c r="AH2624" s="17">
        <v>5169</v>
      </c>
      <c r="AI2624" s="17">
        <v>14281</v>
      </c>
      <c r="AJ2624" s="17">
        <f t="shared" ref="AJ2624:AY2624" si="7013">SUM(AJ2623)</f>
        <v>0</v>
      </c>
      <c r="AK2624" s="17">
        <f t="shared" si="7013"/>
        <v>0</v>
      </c>
      <c r="AL2624" s="17">
        <f t="shared" si="7013"/>
        <v>0</v>
      </c>
      <c r="AM2624" s="17">
        <f t="shared" si="7013"/>
        <v>0</v>
      </c>
      <c r="AN2624" s="17">
        <f t="shared" si="7013"/>
        <v>0</v>
      </c>
      <c r="AO2624" s="17">
        <f t="shared" si="7013"/>
        <v>0</v>
      </c>
      <c r="AP2624" s="17">
        <f t="shared" ref="AP2624" si="7014">SUM(AP2623)</f>
        <v>0</v>
      </c>
      <c r="AQ2624" s="17">
        <f t="shared" si="7013"/>
        <v>0</v>
      </c>
      <c r="AR2624" s="17">
        <f t="shared" si="7013"/>
        <v>0</v>
      </c>
      <c r="AS2624" s="17">
        <f t="shared" si="7013"/>
        <v>0</v>
      </c>
      <c r="AT2624" s="17">
        <f t="shared" si="7013"/>
        <v>0</v>
      </c>
      <c r="AU2624" s="17">
        <f t="shared" si="7013"/>
        <v>0</v>
      </c>
      <c r="AV2624" s="17">
        <f t="shared" si="7013"/>
        <v>0</v>
      </c>
      <c r="AW2624" s="17">
        <f t="shared" si="7013"/>
        <v>0</v>
      </c>
      <c r="AX2624" s="17">
        <f t="shared" si="7013"/>
        <v>0</v>
      </c>
      <c r="AY2624" s="17">
        <f t="shared" si="7013"/>
        <v>0</v>
      </c>
      <c r="AZ2624" s="17">
        <v>0</v>
      </c>
      <c r="BA2624" s="17">
        <v>0</v>
      </c>
      <c r="BB2624" s="17">
        <f t="shared" ref="BB2624:BQ2624" si="7015">SUM(BB2623)</f>
        <v>2200</v>
      </c>
      <c r="BC2624" s="17">
        <f t="shared" si="7015"/>
        <v>2831</v>
      </c>
      <c r="BD2624" s="17">
        <f t="shared" si="7015"/>
        <v>0</v>
      </c>
      <c r="BE2624" s="17">
        <f t="shared" si="7015"/>
        <v>9871</v>
      </c>
      <c r="BF2624" s="17">
        <f t="shared" si="7015"/>
        <v>0</v>
      </c>
      <c r="BG2624" s="17">
        <f t="shared" si="7015"/>
        <v>0</v>
      </c>
      <c r="BH2624" s="17">
        <f t="shared" ref="BH2624" si="7016">SUM(BH2623)</f>
        <v>14902</v>
      </c>
      <c r="BI2624" s="17">
        <f t="shared" si="7015"/>
        <v>0</v>
      </c>
      <c r="BJ2624" s="17">
        <f t="shared" si="7015"/>
        <v>4800</v>
      </c>
      <c r="BK2624" s="17">
        <f t="shared" si="7015"/>
        <v>2831</v>
      </c>
      <c r="BL2624" s="17">
        <f t="shared" si="7015"/>
        <v>1000</v>
      </c>
      <c r="BM2624" s="17">
        <f t="shared" si="7015"/>
        <v>4071</v>
      </c>
      <c r="BN2624" s="17">
        <f t="shared" si="7015"/>
        <v>0</v>
      </c>
      <c r="BO2624" s="17">
        <f t="shared" si="7015"/>
        <v>0</v>
      </c>
      <c r="BP2624" s="17">
        <f t="shared" si="7015"/>
        <v>0</v>
      </c>
      <c r="BQ2624" s="17">
        <f t="shared" si="7015"/>
        <v>0</v>
      </c>
      <c r="BR2624" s="17">
        <v>12702</v>
      </c>
      <c r="BS2624" s="17">
        <v>2200</v>
      </c>
      <c r="BT2624" s="17">
        <f t="shared" ref="BT2624:BW2624" si="7017">SUM(BT2623)</f>
        <v>2732594</v>
      </c>
      <c r="BU2624" s="17">
        <f t="shared" ref="BU2624:BV2624" si="7018">SUM(BU2623)</f>
        <v>2712292</v>
      </c>
      <c r="BV2624" s="17">
        <f t="shared" si="7018"/>
        <v>1480795</v>
      </c>
      <c r="BW2624" s="17">
        <f t="shared" si="7017"/>
        <v>674595</v>
      </c>
      <c r="BX2624" s="17">
        <f t="shared" ref="BX2624" si="7019">SUM(BX2623)</f>
        <v>265905</v>
      </c>
      <c r="BY2624" s="17">
        <f t="shared" ref="BY2624" si="7020">SUM(BY2623)</f>
        <v>204345</v>
      </c>
      <c r="BZ2624" s="17">
        <f t="shared" ref="BZ2624" si="7021">SUM(BZ2623)</f>
        <v>204345</v>
      </c>
      <c r="CA2624" s="17">
        <f>BV2624+BW2624</f>
        <v>2155390</v>
      </c>
      <c r="CB2624" s="125">
        <f>IF(BU2624=0,"-",CA2624/BU2624*100)</f>
        <v>79.467476215687697</v>
      </c>
    </row>
    <row r="2625" spans="1:80" x14ac:dyDescent="0.25">
      <c r="A2625" s="139"/>
      <c r="B2625" s="139"/>
      <c r="C2625" s="139"/>
      <c r="D2625" s="140"/>
      <c r="E2625" s="140"/>
      <c r="F2625" s="140"/>
      <c r="G2625" s="141"/>
      <c r="X2625">
        <f t="shared" si="6936"/>
        <v>0</v>
      </c>
      <c r="AH2625">
        <v>0</v>
      </c>
      <c r="AI2625">
        <v>0</v>
      </c>
      <c r="AP2625">
        <f t="shared" si="6937"/>
        <v>0</v>
      </c>
      <c r="AZ2625">
        <v>0</v>
      </c>
      <c r="BA2625">
        <v>0</v>
      </c>
      <c r="BH2625">
        <f t="shared" si="6938"/>
        <v>0</v>
      </c>
      <c r="BR2625">
        <v>0</v>
      </c>
      <c r="BS2625">
        <v>0</v>
      </c>
      <c r="BU2625">
        <v>0</v>
      </c>
      <c r="BV2625">
        <v>0</v>
      </c>
      <c r="BW2625">
        <f t="shared" si="6867"/>
        <v>0</v>
      </c>
      <c r="CA2625">
        <f>BV2625+BW2625</f>
        <v>0</v>
      </c>
      <c r="CB2625" s="126" t="str">
        <f>IF(BU2625=0,"-",CA2625/BU2625*100)</f>
        <v>-</v>
      </c>
    </row>
    <row r="2626" spans="1:80" ht="15.75" thickBot="1" x14ac:dyDescent="0.3">
      <c r="A2626" s="13" t="s">
        <v>1</v>
      </c>
      <c r="B2626" s="13" t="s">
        <v>1</v>
      </c>
      <c r="C2626" s="13" t="s">
        <v>1</v>
      </c>
      <c r="D2626" s="74" t="s">
        <v>1</v>
      </c>
      <c r="E2626" s="74" t="s">
        <v>1</v>
      </c>
      <c r="F2626" s="74" t="s">
        <v>1</v>
      </c>
      <c r="G2626" s="13" t="s">
        <v>1</v>
      </c>
      <c r="H2626" s="19" t="s">
        <v>1</v>
      </c>
      <c r="I2626" s="19" t="s">
        <v>1</v>
      </c>
      <c r="J2626" s="19"/>
      <c r="K2626" s="19" t="s">
        <v>1</v>
      </c>
      <c r="L2626" s="19"/>
      <c r="M2626" s="19" t="s">
        <v>1</v>
      </c>
      <c r="N2626" s="19" t="s">
        <v>1</v>
      </c>
      <c r="O2626" s="19" t="s">
        <v>1</v>
      </c>
      <c r="P2626" s="31"/>
      <c r="Q2626" s="19" t="s">
        <v>1</v>
      </c>
      <c r="R2626" s="19" t="s">
        <v>1</v>
      </c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19"/>
      <c r="AF2626" s="19"/>
      <c r="AG2626" s="19"/>
      <c r="AH2626" s="19">
        <v>0</v>
      </c>
      <c r="AI2626" s="19">
        <v>0</v>
      </c>
      <c r="AJ2626" s="19" t="s">
        <v>1</v>
      </c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>
        <v>0</v>
      </c>
      <c r="BA2626" s="19">
        <v>0</v>
      </c>
      <c r="BB2626" s="19" t="s">
        <v>1</v>
      </c>
      <c r="BC2626" s="19"/>
      <c r="BD2626" s="19"/>
      <c r="BE2626" s="19"/>
      <c r="BF2626" s="19"/>
      <c r="BG2626" s="19"/>
      <c r="BH2626" s="19"/>
      <c r="BI2626" s="19"/>
      <c r="BJ2626" s="19"/>
      <c r="BK2626" s="19"/>
      <c r="BL2626" s="19"/>
      <c r="BM2626" s="19"/>
      <c r="BN2626" s="19"/>
      <c r="BO2626" s="19"/>
      <c r="BP2626" s="19"/>
      <c r="BQ2626" s="19"/>
      <c r="BR2626" s="19">
        <v>0</v>
      </c>
      <c r="BS2626" s="19">
        <v>0</v>
      </c>
      <c r="BT2626" s="19"/>
      <c r="BU2626" s="19"/>
      <c r="BV2626" s="19"/>
      <c r="BW2626" s="19"/>
      <c r="BX2626" s="19" t="s">
        <v>1</v>
      </c>
      <c r="BY2626" s="19" t="s">
        <v>1</v>
      </c>
      <c r="BZ2626" s="19"/>
      <c r="CA2626" s="19">
        <f>BV2626+BW2626</f>
        <v>0</v>
      </c>
      <c r="CB2626" s="127"/>
    </row>
    <row r="2627" spans="1:80" ht="69.75" customHeight="1" thickBot="1" x14ac:dyDescent="0.3">
      <c r="A2627" s="5" t="s">
        <v>4</v>
      </c>
      <c r="B2627" s="5" t="s">
        <v>5</v>
      </c>
      <c r="C2627" s="5" t="s">
        <v>6</v>
      </c>
      <c r="D2627" s="80" t="s">
        <v>1</v>
      </c>
      <c r="E2627" s="88" t="s">
        <v>7</v>
      </c>
      <c r="F2627" s="88" t="s">
        <v>8</v>
      </c>
      <c r="G2627" s="5" t="s">
        <v>9</v>
      </c>
      <c r="H2627" s="5" t="s">
        <v>10</v>
      </c>
      <c r="I2627" s="5" t="s">
        <v>11</v>
      </c>
      <c r="J2627" s="5" t="s">
        <v>1809</v>
      </c>
      <c r="K2627" s="5" t="s">
        <v>12</v>
      </c>
      <c r="L2627" s="5" t="s">
        <v>13</v>
      </c>
      <c r="M2627" s="5" t="s">
        <v>14</v>
      </c>
      <c r="N2627" s="5" t="s">
        <v>15</v>
      </c>
      <c r="O2627" s="5" t="s">
        <v>16</v>
      </c>
      <c r="P2627" s="5" t="s">
        <v>17</v>
      </c>
      <c r="Q2627" s="5" t="s">
        <v>18</v>
      </c>
      <c r="R2627" s="71" t="s">
        <v>14</v>
      </c>
      <c r="S2627" s="71" t="s">
        <v>1843</v>
      </c>
      <c r="T2627" s="71" t="s">
        <v>1797</v>
      </c>
      <c r="U2627" s="71" t="s">
        <v>1832</v>
      </c>
      <c r="V2627" s="71" t="s">
        <v>1833</v>
      </c>
      <c r="W2627" s="71" t="s">
        <v>1834</v>
      </c>
      <c r="X2627" s="71" t="s">
        <v>1847</v>
      </c>
      <c r="Y2627" s="71" t="s">
        <v>1844</v>
      </c>
      <c r="Z2627" s="71" t="s">
        <v>1835</v>
      </c>
      <c r="AA2627" s="71" t="s">
        <v>1836</v>
      </c>
      <c r="AB2627" s="71" t="s">
        <v>1837</v>
      </c>
      <c r="AC2627" s="71" t="s">
        <v>1838</v>
      </c>
      <c r="AD2627" s="71" t="s">
        <v>1839</v>
      </c>
      <c r="AE2627" s="71" t="s">
        <v>1840</v>
      </c>
      <c r="AF2627" s="71" t="s">
        <v>1845</v>
      </c>
      <c r="AG2627" s="71" t="s">
        <v>1846</v>
      </c>
      <c r="AH2627" s="71" t="s">
        <v>1841</v>
      </c>
      <c r="AI2627" s="71" t="s">
        <v>1842</v>
      </c>
      <c r="AJ2627" s="72" t="s">
        <v>15</v>
      </c>
      <c r="AK2627" s="72" t="s">
        <v>1843</v>
      </c>
      <c r="AL2627" s="72" t="s">
        <v>1797</v>
      </c>
      <c r="AM2627" s="72" t="s">
        <v>1832</v>
      </c>
      <c r="AN2627" s="72" t="s">
        <v>1833</v>
      </c>
      <c r="AO2627" s="72" t="s">
        <v>1834</v>
      </c>
      <c r="AP2627" s="72" t="s">
        <v>1848</v>
      </c>
      <c r="AQ2627" s="72" t="s">
        <v>1844</v>
      </c>
      <c r="AR2627" s="72" t="s">
        <v>1835</v>
      </c>
      <c r="AS2627" s="72" t="s">
        <v>1836</v>
      </c>
      <c r="AT2627" s="72" t="s">
        <v>1837</v>
      </c>
      <c r="AU2627" s="72" t="s">
        <v>1838</v>
      </c>
      <c r="AV2627" s="72" t="s">
        <v>1839</v>
      </c>
      <c r="AW2627" s="72" t="s">
        <v>1840</v>
      </c>
      <c r="AX2627" s="72" t="s">
        <v>1845</v>
      </c>
      <c r="AY2627" s="72" t="s">
        <v>1846</v>
      </c>
      <c r="AZ2627" s="72" t="s">
        <v>1841</v>
      </c>
      <c r="BA2627" s="72" t="s">
        <v>1842</v>
      </c>
      <c r="BB2627" s="73" t="s">
        <v>16</v>
      </c>
      <c r="BC2627" s="73" t="s">
        <v>1843</v>
      </c>
      <c r="BD2627" s="73" t="s">
        <v>1797</v>
      </c>
      <c r="BE2627" s="73" t="s">
        <v>1832</v>
      </c>
      <c r="BF2627" s="73" t="s">
        <v>1833</v>
      </c>
      <c r="BG2627" s="73" t="s">
        <v>1834</v>
      </c>
      <c r="BH2627" s="73" t="s">
        <v>1849</v>
      </c>
      <c r="BI2627" s="73" t="s">
        <v>1844</v>
      </c>
      <c r="BJ2627" s="73" t="s">
        <v>1835</v>
      </c>
      <c r="BK2627" s="73" t="s">
        <v>1836</v>
      </c>
      <c r="BL2627" s="73" t="s">
        <v>1837</v>
      </c>
      <c r="BM2627" s="73" t="s">
        <v>1838</v>
      </c>
      <c r="BN2627" s="73" t="s">
        <v>1839</v>
      </c>
      <c r="BO2627" s="73" t="s">
        <v>1840</v>
      </c>
      <c r="BP2627" s="73" t="s">
        <v>1845</v>
      </c>
      <c r="BQ2627" s="73" t="s">
        <v>1846</v>
      </c>
      <c r="BR2627" s="73" t="s">
        <v>1841</v>
      </c>
      <c r="BS2627" s="73" t="s">
        <v>1842</v>
      </c>
      <c r="BT2627" s="5" t="s">
        <v>1911</v>
      </c>
      <c r="BU2627" s="5" t="s">
        <v>1942</v>
      </c>
      <c r="BV2627" s="5" t="s">
        <v>1943</v>
      </c>
      <c r="BW2627" s="5" t="s">
        <v>1944</v>
      </c>
      <c r="BX2627" s="5" t="s">
        <v>1945</v>
      </c>
      <c r="BY2627" s="5" t="s">
        <v>1946</v>
      </c>
      <c r="BZ2627" s="5" t="s">
        <v>1947</v>
      </c>
      <c r="CA2627" s="5" t="s">
        <v>1948</v>
      </c>
      <c r="CB2627" s="120" t="s">
        <v>1916</v>
      </c>
    </row>
    <row r="2628" spans="1:80" x14ac:dyDescent="0.25">
      <c r="A2628" s="6" t="s">
        <v>1</v>
      </c>
      <c r="B2628" s="6" t="s">
        <v>1</v>
      </c>
      <c r="C2628" s="6" t="s">
        <v>1</v>
      </c>
      <c r="D2628" s="81" t="s">
        <v>1</v>
      </c>
      <c r="E2628" s="81" t="s">
        <v>1</v>
      </c>
      <c r="F2628" s="94" t="s">
        <v>1</v>
      </c>
      <c r="G2628" s="7" t="s">
        <v>1</v>
      </c>
      <c r="H2628" s="8" t="s">
        <v>1</v>
      </c>
      <c r="I2628" s="9" t="s">
        <v>19</v>
      </c>
      <c r="J2628" s="9">
        <v>1</v>
      </c>
      <c r="K2628" s="9" t="s">
        <v>20</v>
      </c>
      <c r="L2628" s="9" t="s">
        <v>21</v>
      </c>
      <c r="M2628" s="9" t="s">
        <v>22</v>
      </c>
      <c r="N2628" s="9" t="s">
        <v>23</v>
      </c>
      <c r="O2628" s="9" t="s">
        <v>24</v>
      </c>
      <c r="P2628" s="9" t="s">
        <v>25</v>
      </c>
      <c r="Q2628" s="9" t="s">
        <v>26</v>
      </c>
      <c r="R2628" s="9">
        <v>1</v>
      </c>
      <c r="S2628" s="9">
        <v>2</v>
      </c>
      <c r="T2628" s="9">
        <v>3</v>
      </c>
      <c r="U2628" s="9">
        <v>4</v>
      </c>
      <c r="V2628" s="9">
        <v>5</v>
      </c>
      <c r="W2628" s="9">
        <v>6</v>
      </c>
      <c r="X2628" s="9">
        <v>7</v>
      </c>
      <c r="Y2628" s="9">
        <v>8</v>
      </c>
      <c r="Z2628" s="9">
        <v>9</v>
      </c>
      <c r="AA2628" s="9">
        <v>10</v>
      </c>
      <c r="AB2628" s="9">
        <v>11</v>
      </c>
      <c r="AC2628" s="9">
        <v>12</v>
      </c>
      <c r="AD2628" s="9">
        <v>13</v>
      </c>
      <c r="AE2628" s="9">
        <v>14</v>
      </c>
      <c r="AF2628" s="9">
        <v>15</v>
      </c>
      <c r="AG2628" s="9">
        <v>16</v>
      </c>
      <c r="AH2628" s="9">
        <v>20</v>
      </c>
      <c r="AI2628" s="9">
        <v>21</v>
      </c>
      <c r="AJ2628" s="9">
        <v>1</v>
      </c>
      <c r="AK2628" s="9">
        <v>2</v>
      </c>
      <c r="AL2628" s="9">
        <v>3</v>
      </c>
      <c r="AM2628" s="9">
        <v>4</v>
      </c>
      <c r="AN2628" s="9">
        <v>5</v>
      </c>
      <c r="AO2628" s="9">
        <v>6</v>
      </c>
      <c r="AP2628" s="9">
        <v>7</v>
      </c>
      <c r="AQ2628" s="9">
        <v>8</v>
      </c>
      <c r="AR2628" s="9">
        <v>9</v>
      </c>
      <c r="AS2628" s="9">
        <v>10</v>
      </c>
      <c r="AT2628" s="9">
        <v>11</v>
      </c>
      <c r="AU2628" s="9">
        <v>12</v>
      </c>
      <c r="AV2628" s="9">
        <v>13</v>
      </c>
      <c r="AW2628" s="9">
        <v>14</v>
      </c>
      <c r="AX2628" s="9">
        <v>15</v>
      </c>
      <c r="AY2628" s="9">
        <v>16</v>
      </c>
      <c r="AZ2628" s="9">
        <v>20</v>
      </c>
      <c r="BA2628" s="9">
        <v>21</v>
      </c>
      <c r="BB2628" s="9">
        <v>1</v>
      </c>
      <c r="BC2628" s="9">
        <v>2</v>
      </c>
      <c r="BD2628" s="9">
        <v>3</v>
      </c>
      <c r="BE2628" s="9">
        <v>4</v>
      </c>
      <c r="BF2628" s="9">
        <v>5</v>
      </c>
      <c r="BG2628" s="9">
        <v>6</v>
      </c>
      <c r="BH2628" s="9">
        <v>7</v>
      </c>
      <c r="BI2628" s="9">
        <v>8</v>
      </c>
      <c r="BJ2628" s="9">
        <v>9</v>
      </c>
      <c r="BK2628" s="9">
        <v>10</v>
      </c>
      <c r="BL2628" s="9">
        <v>11</v>
      </c>
      <c r="BM2628" s="9">
        <v>12</v>
      </c>
      <c r="BN2628" s="9">
        <v>13</v>
      </c>
      <c r="BO2628" s="9">
        <v>14</v>
      </c>
      <c r="BP2628" s="9">
        <v>15</v>
      </c>
      <c r="BQ2628" s="9">
        <v>16</v>
      </c>
      <c r="BR2628" s="9">
        <v>20</v>
      </c>
      <c r="BS2628" s="9">
        <v>21</v>
      </c>
      <c r="BT2628" s="9">
        <v>1</v>
      </c>
      <c r="BU2628" s="9">
        <v>2</v>
      </c>
      <c r="BV2628" s="9">
        <v>3</v>
      </c>
      <c r="BW2628" s="9" t="s">
        <v>1798</v>
      </c>
      <c r="BX2628" s="9">
        <v>5</v>
      </c>
      <c r="BY2628" s="9">
        <v>6</v>
      </c>
      <c r="BZ2628" s="9">
        <v>7</v>
      </c>
      <c r="CA2628" s="9" t="s">
        <v>1917</v>
      </c>
      <c r="CB2628" s="121">
        <v>9</v>
      </c>
    </row>
    <row r="2629" spans="1:80" x14ac:dyDescent="0.25">
      <c r="A2629" s="1" t="s">
        <v>928</v>
      </c>
      <c r="B2629" s="1" t="s">
        <v>88</v>
      </c>
      <c r="C2629" s="4" t="s">
        <v>1279</v>
      </c>
      <c r="D2629" s="79" t="s">
        <v>1280</v>
      </c>
      <c r="E2629" s="78" t="s">
        <v>1</v>
      </c>
      <c r="F2629" s="78" t="s">
        <v>1</v>
      </c>
      <c r="G2629" s="2" t="s">
        <v>1</v>
      </c>
      <c r="H2629" s="2" t="s">
        <v>1281</v>
      </c>
      <c r="I2629" s="3" t="s">
        <v>1</v>
      </c>
      <c r="J2629" s="3">
        <f t="shared" ref="J2629:J2661" si="7022">SUM(K2629,L2629,P2629,Q2629)</f>
        <v>0</v>
      </c>
      <c r="K2629" s="3" t="s">
        <v>1</v>
      </c>
      <c r="L2629" s="3"/>
      <c r="M2629" s="3" t="s">
        <v>1</v>
      </c>
      <c r="N2629" s="3" t="s">
        <v>1</v>
      </c>
      <c r="O2629" s="3" t="s">
        <v>1</v>
      </c>
      <c r="P2629" s="26"/>
      <c r="Q2629" s="3" t="s">
        <v>1</v>
      </c>
      <c r="R2629" s="3" t="s">
        <v>1</v>
      </c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>
        <v>0</v>
      </c>
      <c r="AI2629" s="3">
        <v>0</v>
      </c>
      <c r="AJ2629" s="3" t="s">
        <v>1</v>
      </c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3">
        <v>0</v>
      </c>
      <c r="BA2629" s="3">
        <v>0</v>
      </c>
      <c r="BB2629" s="3" t="s">
        <v>1</v>
      </c>
      <c r="BC2629" s="3"/>
      <c r="BD2629" s="3"/>
      <c r="BE2629" s="3"/>
      <c r="BF2629" s="3"/>
      <c r="BG2629" s="3"/>
      <c r="BH2629" s="3"/>
      <c r="BI2629" s="3"/>
      <c r="BJ2629" s="3"/>
      <c r="BK2629" s="3"/>
      <c r="BL2629" s="3"/>
      <c r="BM2629" s="3"/>
      <c r="BN2629" s="3"/>
      <c r="BO2629" s="3"/>
      <c r="BP2629" s="3"/>
      <c r="BQ2629" s="3"/>
      <c r="BR2629" s="3">
        <v>0</v>
      </c>
      <c r="BS2629" s="3">
        <v>0</v>
      </c>
      <c r="BT2629" s="3">
        <v>0</v>
      </c>
      <c r="BU2629" s="3"/>
      <c r="BV2629" s="3"/>
      <c r="BW2629" s="3"/>
      <c r="BX2629" s="3" t="s">
        <v>1</v>
      </c>
      <c r="BY2629" s="3" t="s">
        <v>1</v>
      </c>
      <c r="BZ2629" s="3"/>
      <c r="CA2629" s="3">
        <f t="shared" ref="CA2629:CA2661" si="7023">BV2629+BW2629</f>
        <v>0</v>
      </c>
      <c r="CB2629" s="122"/>
    </row>
    <row r="2630" spans="1:80" ht="33.75" x14ac:dyDescent="0.25">
      <c r="A2630" s="1" t="s">
        <v>1</v>
      </c>
      <c r="B2630" s="1" t="s">
        <v>1</v>
      </c>
      <c r="C2630" s="1" t="s">
        <v>1</v>
      </c>
      <c r="D2630" s="78" t="s">
        <v>1</v>
      </c>
      <c r="E2630" s="78"/>
      <c r="F2630" s="78" t="s">
        <v>1</v>
      </c>
      <c r="G2630" s="2" t="s">
        <v>1</v>
      </c>
      <c r="H2630" s="10" t="s">
        <v>30</v>
      </c>
      <c r="I2630" s="11">
        <f>SUM(I2631,I2639,I2641)</f>
        <v>2454875</v>
      </c>
      <c r="J2630" s="11">
        <f t="shared" si="7022"/>
        <v>2735632</v>
      </c>
      <c r="K2630" s="11">
        <f t="shared" ref="K2630" si="7024">SUM(K2631,K2639,K2641)</f>
        <v>2716547</v>
      </c>
      <c r="L2630" s="11">
        <f t="shared" ref="L2630:L2660" si="7025">SUM(M2630:O2630)</f>
        <v>19085</v>
      </c>
      <c r="M2630" s="11">
        <f t="shared" ref="M2630:Q2630" si="7026">SUM(M2631,M2639,M2641)</f>
        <v>11550</v>
      </c>
      <c r="N2630" s="11">
        <f t="shared" si="7026"/>
        <v>0</v>
      </c>
      <c r="O2630" s="11">
        <f t="shared" si="7026"/>
        <v>7535</v>
      </c>
      <c r="P2630" s="11">
        <f t="shared" si="7026"/>
        <v>0</v>
      </c>
      <c r="Q2630" s="11">
        <f t="shared" si="7026"/>
        <v>0</v>
      </c>
      <c r="R2630" s="11">
        <f t="shared" ref="R2630:AG2630" si="7027">SUM(R2631,R2639,R2641)</f>
        <v>11550</v>
      </c>
      <c r="S2630" s="11">
        <f t="shared" si="7027"/>
        <v>0</v>
      </c>
      <c r="T2630" s="11">
        <f t="shared" si="7027"/>
        <v>0</v>
      </c>
      <c r="U2630" s="11">
        <f t="shared" si="7027"/>
        <v>0</v>
      </c>
      <c r="V2630" s="11">
        <f t="shared" si="7027"/>
        <v>0</v>
      </c>
      <c r="W2630" s="11">
        <f t="shared" si="7027"/>
        <v>0</v>
      </c>
      <c r="X2630" s="11">
        <f t="shared" ref="X2630" si="7028">SUM(X2631,X2639,X2641)</f>
        <v>11550</v>
      </c>
      <c r="Y2630" s="11">
        <f t="shared" si="7027"/>
        <v>1520</v>
      </c>
      <c r="Z2630" s="11">
        <f t="shared" si="7027"/>
        <v>240</v>
      </c>
      <c r="AA2630" s="11">
        <f t="shared" si="7027"/>
        <v>2020</v>
      </c>
      <c r="AB2630" s="11">
        <f t="shared" si="7027"/>
        <v>1880</v>
      </c>
      <c r="AC2630" s="11">
        <f t="shared" si="7027"/>
        <v>1010</v>
      </c>
      <c r="AD2630" s="11">
        <f t="shared" si="7027"/>
        <v>1040</v>
      </c>
      <c r="AE2630" s="11">
        <f t="shared" si="7027"/>
        <v>0</v>
      </c>
      <c r="AF2630" s="11">
        <f t="shared" si="7027"/>
        <v>3800</v>
      </c>
      <c r="AG2630" s="11">
        <f t="shared" si="7027"/>
        <v>40</v>
      </c>
      <c r="AH2630" s="11">
        <v>11550</v>
      </c>
      <c r="AI2630" s="11">
        <v>0</v>
      </c>
      <c r="AJ2630" s="11">
        <f t="shared" ref="AJ2630:AY2630" si="7029">SUM(AJ2631,AJ2639,AJ2641)</f>
        <v>0</v>
      </c>
      <c r="AK2630" s="11">
        <f t="shared" si="7029"/>
        <v>0</v>
      </c>
      <c r="AL2630" s="11">
        <f t="shared" si="7029"/>
        <v>0</v>
      </c>
      <c r="AM2630" s="11">
        <f t="shared" si="7029"/>
        <v>0</v>
      </c>
      <c r="AN2630" s="11">
        <f t="shared" si="7029"/>
        <v>0</v>
      </c>
      <c r="AO2630" s="11">
        <f t="shared" si="7029"/>
        <v>0</v>
      </c>
      <c r="AP2630" s="11">
        <f t="shared" ref="AP2630" si="7030">SUM(AP2631,AP2639,AP2641)</f>
        <v>0</v>
      </c>
      <c r="AQ2630" s="11">
        <f t="shared" si="7029"/>
        <v>0</v>
      </c>
      <c r="AR2630" s="11">
        <f t="shared" si="7029"/>
        <v>0</v>
      </c>
      <c r="AS2630" s="11">
        <f t="shared" si="7029"/>
        <v>0</v>
      </c>
      <c r="AT2630" s="11">
        <f t="shared" si="7029"/>
        <v>0</v>
      </c>
      <c r="AU2630" s="11">
        <f t="shared" si="7029"/>
        <v>0</v>
      </c>
      <c r="AV2630" s="11">
        <f t="shared" si="7029"/>
        <v>0</v>
      </c>
      <c r="AW2630" s="11">
        <f t="shared" si="7029"/>
        <v>0</v>
      </c>
      <c r="AX2630" s="11">
        <f t="shared" si="7029"/>
        <v>0</v>
      </c>
      <c r="AY2630" s="11">
        <f t="shared" si="7029"/>
        <v>0</v>
      </c>
      <c r="AZ2630" s="11">
        <v>0</v>
      </c>
      <c r="BA2630" s="11">
        <v>0</v>
      </c>
      <c r="BB2630" s="11">
        <f t="shared" ref="BB2630:BQ2630" si="7031">SUM(BB2631,BB2639,BB2641)</f>
        <v>7535</v>
      </c>
      <c r="BC2630" s="11">
        <f t="shared" si="7031"/>
        <v>1072</v>
      </c>
      <c r="BD2630" s="11">
        <f t="shared" si="7031"/>
        <v>0</v>
      </c>
      <c r="BE2630" s="11">
        <f t="shared" si="7031"/>
        <v>2642</v>
      </c>
      <c r="BF2630" s="11">
        <f t="shared" si="7031"/>
        <v>0</v>
      </c>
      <c r="BG2630" s="11">
        <f t="shared" si="7031"/>
        <v>0</v>
      </c>
      <c r="BH2630" s="11">
        <f t="shared" ref="BH2630" si="7032">SUM(BH2631,BH2639,BH2641)</f>
        <v>11249</v>
      </c>
      <c r="BI2630" s="11">
        <f t="shared" si="7031"/>
        <v>4800</v>
      </c>
      <c r="BJ2630" s="11">
        <f t="shared" si="7031"/>
        <v>0</v>
      </c>
      <c r="BK2630" s="11">
        <f t="shared" si="7031"/>
        <v>1072</v>
      </c>
      <c r="BL2630" s="11">
        <f t="shared" si="7031"/>
        <v>0</v>
      </c>
      <c r="BM2630" s="11">
        <f t="shared" si="7031"/>
        <v>2642</v>
      </c>
      <c r="BN2630" s="11">
        <f t="shared" si="7031"/>
        <v>0</v>
      </c>
      <c r="BO2630" s="11">
        <f t="shared" si="7031"/>
        <v>0</v>
      </c>
      <c r="BP2630" s="11">
        <f t="shared" si="7031"/>
        <v>0</v>
      </c>
      <c r="BQ2630" s="11">
        <f t="shared" si="7031"/>
        <v>224</v>
      </c>
      <c r="BR2630" s="11">
        <v>8738</v>
      </c>
      <c r="BS2630" s="11">
        <v>2511</v>
      </c>
      <c r="BT2630" s="11">
        <f t="shared" ref="BT2630:BZ2630" si="7033">SUM(BT2631,BT2639,BT2641)</f>
        <v>2864893</v>
      </c>
      <c r="BU2630" s="11">
        <f t="shared" si="7033"/>
        <v>2840079</v>
      </c>
      <c r="BV2630" s="11">
        <f t="shared" si="7033"/>
        <v>1472364</v>
      </c>
      <c r="BW2630" s="11">
        <f t="shared" si="7033"/>
        <v>716664</v>
      </c>
      <c r="BX2630" s="11">
        <f t="shared" si="7033"/>
        <v>239258</v>
      </c>
      <c r="BY2630" s="11">
        <f t="shared" si="7033"/>
        <v>238608</v>
      </c>
      <c r="BZ2630" s="11">
        <f t="shared" si="7033"/>
        <v>238798</v>
      </c>
      <c r="CA2630" s="11">
        <f t="shared" si="7023"/>
        <v>2189028</v>
      </c>
      <c r="CB2630" s="123">
        <f t="shared" ref="CB2630:CB2660" si="7034">IF(BU2630=0,"-",CA2630/BU2630*100)</f>
        <v>77.076306680201498</v>
      </c>
    </row>
    <row r="2631" spans="1:80" x14ac:dyDescent="0.25">
      <c r="A2631" s="4" t="s">
        <v>928</v>
      </c>
      <c r="B2631" s="4" t="s">
        <v>88</v>
      </c>
      <c r="C2631" s="4" t="s">
        <v>1279</v>
      </c>
      <c r="D2631" s="79" t="s">
        <v>1280</v>
      </c>
      <c r="E2631" s="78" t="s">
        <v>31</v>
      </c>
      <c r="F2631" s="78" t="s">
        <v>1</v>
      </c>
      <c r="G2631" s="2" t="s">
        <v>1</v>
      </c>
      <c r="H2631" s="2" t="s">
        <v>32</v>
      </c>
      <c r="I2631" s="12">
        <f>SUM(I2632,I2633)</f>
        <v>2108010</v>
      </c>
      <c r="J2631" s="12">
        <f t="shared" si="7022"/>
        <v>2349236</v>
      </c>
      <c r="K2631" s="12">
        <f t="shared" ref="K2631" si="7035">SUM(K2632,K2633)</f>
        <v>2349236</v>
      </c>
      <c r="L2631" s="12">
        <f t="shared" si="7025"/>
        <v>0</v>
      </c>
      <c r="M2631" s="12">
        <f t="shared" ref="M2631:Q2631" si="7036">SUM(M2632,M2633)</f>
        <v>0</v>
      </c>
      <c r="N2631" s="12">
        <f t="shared" si="7036"/>
        <v>0</v>
      </c>
      <c r="O2631" s="12">
        <f t="shared" si="7036"/>
        <v>0</v>
      </c>
      <c r="P2631" s="12">
        <f t="shared" si="7036"/>
        <v>0</v>
      </c>
      <c r="Q2631" s="12">
        <f t="shared" si="7036"/>
        <v>0</v>
      </c>
      <c r="R2631" s="12">
        <f t="shared" ref="R2631:AG2631" si="7037">SUM(R2632,R2633)</f>
        <v>0</v>
      </c>
      <c r="S2631" s="12">
        <f t="shared" si="7037"/>
        <v>0</v>
      </c>
      <c r="T2631" s="12">
        <f t="shared" si="7037"/>
        <v>0</v>
      </c>
      <c r="U2631" s="12">
        <f t="shared" si="7037"/>
        <v>0</v>
      </c>
      <c r="V2631" s="12">
        <f t="shared" si="7037"/>
        <v>0</v>
      </c>
      <c r="W2631" s="12">
        <f t="shared" si="7037"/>
        <v>0</v>
      </c>
      <c r="X2631" s="12">
        <f t="shared" ref="X2631" si="7038">SUM(X2632,X2633)</f>
        <v>0</v>
      </c>
      <c r="Y2631" s="12">
        <f t="shared" si="7037"/>
        <v>0</v>
      </c>
      <c r="Z2631" s="12">
        <f t="shared" si="7037"/>
        <v>0</v>
      </c>
      <c r="AA2631" s="12">
        <f t="shared" si="7037"/>
        <v>0</v>
      </c>
      <c r="AB2631" s="12">
        <f t="shared" si="7037"/>
        <v>0</v>
      </c>
      <c r="AC2631" s="12">
        <f t="shared" si="7037"/>
        <v>0</v>
      </c>
      <c r="AD2631" s="12">
        <f t="shared" si="7037"/>
        <v>0</v>
      </c>
      <c r="AE2631" s="12">
        <f t="shared" si="7037"/>
        <v>0</v>
      </c>
      <c r="AF2631" s="12">
        <f t="shared" si="7037"/>
        <v>0</v>
      </c>
      <c r="AG2631" s="12">
        <f t="shared" si="7037"/>
        <v>0</v>
      </c>
      <c r="AH2631" s="12">
        <v>0</v>
      </c>
      <c r="AI2631" s="12">
        <v>0</v>
      </c>
      <c r="AJ2631" s="12">
        <f t="shared" ref="AJ2631:AY2631" si="7039">SUM(AJ2632,AJ2633)</f>
        <v>0</v>
      </c>
      <c r="AK2631" s="12">
        <f t="shared" si="7039"/>
        <v>0</v>
      </c>
      <c r="AL2631" s="12">
        <f t="shared" si="7039"/>
        <v>0</v>
      </c>
      <c r="AM2631" s="12">
        <f t="shared" si="7039"/>
        <v>0</v>
      </c>
      <c r="AN2631" s="12">
        <f t="shared" si="7039"/>
        <v>0</v>
      </c>
      <c r="AO2631" s="12">
        <f t="shared" si="7039"/>
        <v>0</v>
      </c>
      <c r="AP2631" s="12">
        <f t="shared" ref="AP2631" si="7040">SUM(AP2632,AP2633)</f>
        <v>0</v>
      </c>
      <c r="AQ2631" s="12">
        <f t="shared" si="7039"/>
        <v>0</v>
      </c>
      <c r="AR2631" s="12">
        <f t="shared" si="7039"/>
        <v>0</v>
      </c>
      <c r="AS2631" s="12">
        <f t="shared" si="7039"/>
        <v>0</v>
      </c>
      <c r="AT2631" s="12">
        <f t="shared" si="7039"/>
        <v>0</v>
      </c>
      <c r="AU2631" s="12">
        <f t="shared" si="7039"/>
        <v>0</v>
      </c>
      <c r="AV2631" s="12">
        <f t="shared" si="7039"/>
        <v>0</v>
      </c>
      <c r="AW2631" s="12">
        <f t="shared" si="7039"/>
        <v>0</v>
      </c>
      <c r="AX2631" s="12">
        <f t="shared" si="7039"/>
        <v>0</v>
      </c>
      <c r="AY2631" s="12">
        <f t="shared" si="7039"/>
        <v>0</v>
      </c>
      <c r="AZ2631" s="12">
        <v>0</v>
      </c>
      <c r="BA2631" s="12">
        <v>0</v>
      </c>
      <c r="BB2631" s="12">
        <f t="shared" ref="BB2631:BQ2631" si="7041">SUM(BB2632,BB2633)</f>
        <v>0</v>
      </c>
      <c r="BC2631" s="12">
        <f t="shared" si="7041"/>
        <v>0</v>
      </c>
      <c r="BD2631" s="12">
        <f t="shared" si="7041"/>
        <v>0</v>
      </c>
      <c r="BE2631" s="12">
        <f t="shared" si="7041"/>
        <v>0</v>
      </c>
      <c r="BF2631" s="12">
        <f t="shared" si="7041"/>
        <v>0</v>
      </c>
      <c r="BG2631" s="12">
        <f t="shared" si="7041"/>
        <v>0</v>
      </c>
      <c r="BH2631" s="12">
        <f t="shared" ref="BH2631" si="7042">SUM(BH2632,BH2633)</f>
        <v>0</v>
      </c>
      <c r="BI2631" s="12">
        <f t="shared" si="7041"/>
        <v>0</v>
      </c>
      <c r="BJ2631" s="12">
        <f t="shared" si="7041"/>
        <v>0</v>
      </c>
      <c r="BK2631" s="12">
        <f t="shared" si="7041"/>
        <v>0</v>
      </c>
      <c r="BL2631" s="12">
        <f t="shared" si="7041"/>
        <v>0</v>
      </c>
      <c r="BM2631" s="12">
        <f t="shared" si="7041"/>
        <v>0</v>
      </c>
      <c r="BN2631" s="12">
        <f t="shared" si="7041"/>
        <v>0</v>
      </c>
      <c r="BO2631" s="12">
        <f t="shared" si="7041"/>
        <v>0</v>
      </c>
      <c r="BP2631" s="12">
        <f t="shared" si="7041"/>
        <v>0</v>
      </c>
      <c r="BQ2631" s="12">
        <f t="shared" si="7041"/>
        <v>0</v>
      </c>
      <c r="BR2631" s="12">
        <v>0</v>
      </c>
      <c r="BS2631" s="12">
        <v>0</v>
      </c>
      <c r="BT2631" s="12">
        <f t="shared" ref="BT2631:BZ2631" si="7043">SUM(BT2632,BT2633)</f>
        <v>2450988</v>
      </c>
      <c r="BU2631" s="12">
        <f t="shared" si="7043"/>
        <v>2445259</v>
      </c>
      <c r="BV2631" s="12">
        <f t="shared" si="7043"/>
        <v>1268430</v>
      </c>
      <c r="BW2631" s="12">
        <f t="shared" si="7043"/>
        <v>620190</v>
      </c>
      <c r="BX2631" s="12">
        <f t="shared" si="7043"/>
        <v>207000</v>
      </c>
      <c r="BY2631" s="12">
        <f t="shared" si="7043"/>
        <v>207000</v>
      </c>
      <c r="BZ2631" s="12">
        <f t="shared" si="7043"/>
        <v>206190</v>
      </c>
      <c r="CA2631" s="12">
        <f t="shared" si="7023"/>
        <v>1888620</v>
      </c>
      <c r="CB2631" s="124">
        <f t="shared" si="7034"/>
        <v>77.235990134378412</v>
      </c>
    </row>
    <row r="2632" spans="1:80" x14ac:dyDescent="0.25">
      <c r="A2632" s="4" t="s">
        <v>928</v>
      </c>
      <c r="B2632" s="4" t="s">
        <v>88</v>
      </c>
      <c r="C2632" s="4" t="s">
        <v>1279</v>
      </c>
      <c r="D2632" s="79" t="s">
        <v>1280</v>
      </c>
      <c r="E2632" s="89">
        <v>6111</v>
      </c>
      <c r="F2632" s="79"/>
      <c r="G2632" s="75" t="s">
        <v>1906</v>
      </c>
      <c r="H2632" s="13" t="s">
        <v>33</v>
      </c>
      <c r="I2632" s="14">
        <v>1846810</v>
      </c>
      <c r="J2632" s="14">
        <f t="shared" si="7022"/>
        <v>2035048</v>
      </c>
      <c r="K2632" s="14">
        <v>2035048</v>
      </c>
      <c r="L2632" s="14">
        <f t="shared" si="7025"/>
        <v>0</v>
      </c>
      <c r="M2632" s="14">
        <v>0</v>
      </c>
      <c r="N2632" s="14">
        <v>0</v>
      </c>
      <c r="O2632" s="14">
        <v>0</v>
      </c>
      <c r="P2632" s="14">
        <v>0</v>
      </c>
      <c r="Q2632" s="14">
        <v>0</v>
      </c>
      <c r="R2632" s="14">
        <v>0</v>
      </c>
      <c r="S2632" s="14"/>
      <c r="T2632" s="14"/>
      <c r="U2632" s="14"/>
      <c r="V2632" s="14"/>
      <c r="W2632" s="14"/>
      <c r="X2632" s="14">
        <f t="shared" si="6936"/>
        <v>0</v>
      </c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>
        <v>0</v>
      </c>
      <c r="AI2632" s="14">
        <v>0</v>
      </c>
      <c r="AJ2632" s="14">
        <v>0</v>
      </c>
      <c r="AK2632" s="14"/>
      <c r="AL2632" s="14"/>
      <c r="AM2632" s="14"/>
      <c r="AN2632" s="14"/>
      <c r="AO2632" s="14"/>
      <c r="AP2632" s="14">
        <f t="shared" si="6937"/>
        <v>0</v>
      </c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>
        <v>0</v>
      </c>
      <c r="BA2632" s="14">
        <v>0</v>
      </c>
      <c r="BB2632" s="14">
        <v>0</v>
      </c>
      <c r="BC2632" s="14"/>
      <c r="BD2632" s="14"/>
      <c r="BE2632" s="14"/>
      <c r="BF2632" s="14"/>
      <c r="BG2632" s="14"/>
      <c r="BH2632" s="14">
        <f t="shared" si="6938"/>
        <v>0</v>
      </c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>
        <v>0</v>
      </c>
      <c r="BS2632" s="14">
        <v>0</v>
      </c>
      <c r="BT2632" s="14">
        <v>2136800</v>
      </c>
      <c r="BU2632" s="14">
        <v>2136800</v>
      </c>
      <c r="BV2632" s="14">
        <v>1089201</v>
      </c>
      <c r="BW2632" s="14">
        <f t="shared" si="6867"/>
        <v>555000</v>
      </c>
      <c r="BX2632" s="14">
        <v>185000</v>
      </c>
      <c r="BY2632" s="14">
        <v>185000</v>
      </c>
      <c r="BZ2632" s="14">
        <v>185000</v>
      </c>
      <c r="CA2632" s="14">
        <f t="shared" si="7023"/>
        <v>1644201</v>
      </c>
      <c r="CB2632" s="122">
        <f t="shared" si="7034"/>
        <v>76.946883189816546</v>
      </c>
    </row>
    <row r="2633" spans="1:80" x14ac:dyDescent="0.25">
      <c r="A2633" s="1" t="s">
        <v>928</v>
      </c>
      <c r="B2633" s="1" t="s">
        <v>88</v>
      </c>
      <c r="C2633" s="1" t="s">
        <v>1279</v>
      </c>
      <c r="D2633" s="82" t="s">
        <v>1280</v>
      </c>
      <c r="E2633" s="82" t="s">
        <v>34</v>
      </c>
      <c r="F2633" s="79" t="s">
        <v>1</v>
      </c>
      <c r="G2633" s="13" t="s">
        <v>1</v>
      </c>
      <c r="H2633" s="2" t="s">
        <v>35</v>
      </c>
      <c r="I2633" s="12">
        <f>SUM(I2634:I2638)</f>
        <v>261200</v>
      </c>
      <c r="J2633" s="12">
        <f t="shared" si="7022"/>
        <v>314188</v>
      </c>
      <c r="K2633" s="12">
        <f t="shared" ref="K2633" si="7044">SUM(K2634:K2638)</f>
        <v>314188</v>
      </c>
      <c r="L2633" s="12">
        <f t="shared" si="7025"/>
        <v>0</v>
      </c>
      <c r="M2633" s="12">
        <f t="shared" ref="M2633:Q2633" si="7045">SUM(M2634:M2638)</f>
        <v>0</v>
      </c>
      <c r="N2633" s="12">
        <f t="shared" si="7045"/>
        <v>0</v>
      </c>
      <c r="O2633" s="12">
        <f t="shared" si="7045"/>
        <v>0</v>
      </c>
      <c r="P2633" s="12">
        <f t="shared" si="7045"/>
        <v>0</v>
      </c>
      <c r="Q2633" s="12">
        <f t="shared" si="7045"/>
        <v>0</v>
      </c>
      <c r="R2633" s="12">
        <f t="shared" ref="R2633:AG2633" si="7046">SUM(R2634:R2638)</f>
        <v>0</v>
      </c>
      <c r="S2633" s="12">
        <f t="shared" si="7046"/>
        <v>0</v>
      </c>
      <c r="T2633" s="12">
        <f t="shared" si="7046"/>
        <v>0</v>
      </c>
      <c r="U2633" s="12">
        <f t="shared" si="7046"/>
        <v>0</v>
      </c>
      <c r="V2633" s="12">
        <f t="shared" si="7046"/>
        <v>0</v>
      </c>
      <c r="W2633" s="12">
        <f t="shared" si="7046"/>
        <v>0</v>
      </c>
      <c r="X2633" s="12">
        <f t="shared" si="7046"/>
        <v>0</v>
      </c>
      <c r="Y2633" s="12">
        <f t="shared" si="7046"/>
        <v>0</v>
      </c>
      <c r="Z2633" s="12">
        <f t="shared" si="7046"/>
        <v>0</v>
      </c>
      <c r="AA2633" s="12">
        <f t="shared" si="7046"/>
        <v>0</v>
      </c>
      <c r="AB2633" s="12">
        <f t="shared" si="7046"/>
        <v>0</v>
      </c>
      <c r="AC2633" s="12">
        <f t="shared" si="7046"/>
        <v>0</v>
      </c>
      <c r="AD2633" s="12">
        <f t="shared" si="7046"/>
        <v>0</v>
      </c>
      <c r="AE2633" s="12">
        <f t="shared" si="7046"/>
        <v>0</v>
      </c>
      <c r="AF2633" s="12">
        <f t="shared" si="7046"/>
        <v>0</v>
      </c>
      <c r="AG2633" s="12">
        <f t="shared" si="7046"/>
        <v>0</v>
      </c>
      <c r="AH2633" s="12">
        <v>0</v>
      </c>
      <c r="AI2633" s="12">
        <v>0</v>
      </c>
      <c r="AJ2633" s="12">
        <f t="shared" ref="AJ2633:AY2633" si="7047">SUM(AJ2634:AJ2638)</f>
        <v>0</v>
      </c>
      <c r="AK2633" s="12">
        <f t="shared" si="7047"/>
        <v>0</v>
      </c>
      <c r="AL2633" s="12">
        <f t="shared" si="7047"/>
        <v>0</v>
      </c>
      <c r="AM2633" s="12">
        <f t="shared" si="7047"/>
        <v>0</v>
      </c>
      <c r="AN2633" s="12">
        <f t="shared" si="7047"/>
        <v>0</v>
      </c>
      <c r="AO2633" s="12">
        <f t="shared" si="7047"/>
        <v>0</v>
      </c>
      <c r="AP2633" s="12">
        <f t="shared" si="7047"/>
        <v>0</v>
      </c>
      <c r="AQ2633" s="12">
        <f t="shared" si="7047"/>
        <v>0</v>
      </c>
      <c r="AR2633" s="12">
        <f t="shared" si="7047"/>
        <v>0</v>
      </c>
      <c r="AS2633" s="12">
        <f t="shared" si="7047"/>
        <v>0</v>
      </c>
      <c r="AT2633" s="12">
        <f t="shared" si="7047"/>
        <v>0</v>
      </c>
      <c r="AU2633" s="12">
        <f t="shared" si="7047"/>
        <v>0</v>
      </c>
      <c r="AV2633" s="12">
        <f t="shared" si="7047"/>
        <v>0</v>
      </c>
      <c r="AW2633" s="12">
        <f t="shared" si="7047"/>
        <v>0</v>
      </c>
      <c r="AX2633" s="12">
        <f t="shared" si="7047"/>
        <v>0</v>
      </c>
      <c r="AY2633" s="12">
        <f t="shared" si="7047"/>
        <v>0</v>
      </c>
      <c r="AZ2633" s="12">
        <v>0</v>
      </c>
      <c r="BA2633" s="12">
        <v>0</v>
      </c>
      <c r="BB2633" s="12">
        <f t="shared" ref="BB2633:BQ2633" si="7048">SUM(BB2634:BB2638)</f>
        <v>0</v>
      </c>
      <c r="BC2633" s="12">
        <f t="shared" si="7048"/>
        <v>0</v>
      </c>
      <c r="BD2633" s="12">
        <f t="shared" si="7048"/>
        <v>0</v>
      </c>
      <c r="BE2633" s="12">
        <f t="shared" si="7048"/>
        <v>0</v>
      </c>
      <c r="BF2633" s="12">
        <f t="shared" si="7048"/>
        <v>0</v>
      </c>
      <c r="BG2633" s="12">
        <f t="shared" si="7048"/>
        <v>0</v>
      </c>
      <c r="BH2633" s="12">
        <f t="shared" si="7048"/>
        <v>0</v>
      </c>
      <c r="BI2633" s="12">
        <f t="shared" si="7048"/>
        <v>0</v>
      </c>
      <c r="BJ2633" s="12">
        <f t="shared" si="7048"/>
        <v>0</v>
      </c>
      <c r="BK2633" s="12">
        <f t="shared" si="7048"/>
        <v>0</v>
      </c>
      <c r="BL2633" s="12">
        <f t="shared" si="7048"/>
        <v>0</v>
      </c>
      <c r="BM2633" s="12">
        <f t="shared" si="7048"/>
        <v>0</v>
      </c>
      <c r="BN2633" s="12">
        <f t="shared" si="7048"/>
        <v>0</v>
      </c>
      <c r="BO2633" s="12">
        <f t="shared" si="7048"/>
        <v>0</v>
      </c>
      <c r="BP2633" s="12">
        <f t="shared" si="7048"/>
        <v>0</v>
      </c>
      <c r="BQ2633" s="12">
        <f t="shared" si="7048"/>
        <v>0</v>
      </c>
      <c r="BR2633" s="12">
        <v>0</v>
      </c>
      <c r="BS2633" s="12">
        <v>0</v>
      </c>
      <c r="BT2633" s="12">
        <f t="shared" ref="BT2633:BX2633" si="7049">SUM(BT2634:BT2638)</f>
        <v>314188</v>
      </c>
      <c r="BU2633" s="12">
        <f t="shared" si="7049"/>
        <v>308459</v>
      </c>
      <c r="BV2633" s="12">
        <f t="shared" si="7049"/>
        <v>179229</v>
      </c>
      <c r="BW2633" s="12">
        <f t="shared" si="7049"/>
        <v>65190</v>
      </c>
      <c r="BX2633" s="12">
        <f t="shared" si="7049"/>
        <v>22000</v>
      </c>
      <c r="BY2633" s="12">
        <f t="shared" ref="BY2633" si="7050">SUM(BY2634:BY2638)</f>
        <v>22000</v>
      </c>
      <c r="BZ2633" s="12">
        <f t="shared" ref="BZ2633" si="7051">SUM(BZ2634:BZ2638)</f>
        <v>21190</v>
      </c>
      <c r="CA2633" s="12">
        <f t="shared" si="7023"/>
        <v>244419</v>
      </c>
      <c r="CB2633" s="124">
        <f t="shared" si="7034"/>
        <v>79.23873188981355</v>
      </c>
    </row>
    <row r="2634" spans="1:80" x14ac:dyDescent="0.25">
      <c r="A2634" s="4" t="s">
        <v>928</v>
      </c>
      <c r="B2634" s="4" t="s">
        <v>88</v>
      </c>
      <c r="C2634" s="4" t="s">
        <v>1279</v>
      </c>
      <c r="D2634" s="79" t="s">
        <v>1280</v>
      </c>
      <c r="E2634" s="89">
        <v>6112</v>
      </c>
      <c r="F2634" s="79" t="s">
        <v>1282</v>
      </c>
      <c r="G2634" s="75" t="s">
        <v>1906</v>
      </c>
      <c r="H2634" s="13" t="s">
        <v>92</v>
      </c>
      <c r="I2634" s="14">
        <v>56600</v>
      </c>
      <c r="J2634" s="14">
        <f t="shared" si="7022"/>
        <v>62260</v>
      </c>
      <c r="K2634" s="14">
        <v>62260</v>
      </c>
      <c r="L2634" s="14">
        <f t="shared" si="7025"/>
        <v>0</v>
      </c>
      <c r="M2634" s="14">
        <v>0</v>
      </c>
      <c r="N2634" s="14">
        <v>0</v>
      </c>
      <c r="O2634" s="14">
        <v>0</v>
      </c>
      <c r="P2634" s="14">
        <v>0</v>
      </c>
      <c r="Q2634" s="14">
        <v>0</v>
      </c>
      <c r="R2634" s="14">
        <v>0</v>
      </c>
      <c r="S2634" s="14"/>
      <c r="T2634" s="14"/>
      <c r="U2634" s="14"/>
      <c r="V2634" s="14"/>
      <c r="W2634" s="14"/>
      <c r="X2634" s="14">
        <f t="shared" si="6936"/>
        <v>0</v>
      </c>
      <c r="Y2634" s="14"/>
      <c r="Z2634" s="14"/>
      <c r="AA2634" s="14"/>
      <c r="AB2634" s="14"/>
      <c r="AC2634" s="14"/>
      <c r="AD2634" s="14"/>
      <c r="AE2634" s="14"/>
      <c r="AF2634" s="14"/>
      <c r="AG2634" s="14"/>
      <c r="AH2634" s="14">
        <v>0</v>
      </c>
      <c r="AI2634" s="14">
        <v>0</v>
      </c>
      <c r="AJ2634" s="14">
        <v>0</v>
      </c>
      <c r="AK2634" s="14"/>
      <c r="AL2634" s="14"/>
      <c r="AM2634" s="14"/>
      <c r="AN2634" s="14"/>
      <c r="AO2634" s="14"/>
      <c r="AP2634" s="14">
        <f t="shared" si="6937"/>
        <v>0</v>
      </c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>
        <v>0</v>
      </c>
      <c r="BA2634" s="14">
        <v>0</v>
      </c>
      <c r="BB2634" s="14">
        <v>0</v>
      </c>
      <c r="BC2634" s="14"/>
      <c r="BD2634" s="14"/>
      <c r="BE2634" s="14"/>
      <c r="BF2634" s="14"/>
      <c r="BG2634" s="14"/>
      <c r="BH2634" s="14">
        <f t="shared" si="6938"/>
        <v>0</v>
      </c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>
        <v>0</v>
      </c>
      <c r="BS2634" s="14">
        <v>0</v>
      </c>
      <c r="BT2634" s="14">
        <v>62260</v>
      </c>
      <c r="BU2634" s="14">
        <v>62260</v>
      </c>
      <c r="BV2634" s="14">
        <v>33838</v>
      </c>
      <c r="BW2634" s="14">
        <f t="shared" si="6867"/>
        <v>17190</v>
      </c>
      <c r="BX2634" s="14">
        <v>6000</v>
      </c>
      <c r="BY2634" s="14">
        <v>6000</v>
      </c>
      <c r="BZ2634" s="14">
        <v>5190</v>
      </c>
      <c r="CA2634" s="14">
        <f t="shared" si="7023"/>
        <v>51028</v>
      </c>
      <c r="CB2634" s="122">
        <f t="shared" si="7034"/>
        <v>81.95952457436556</v>
      </c>
    </row>
    <row r="2635" spans="1:80" x14ac:dyDescent="0.25">
      <c r="A2635" s="4" t="s">
        <v>928</v>
      </c>
      <c r="B2635" s="4" t="s">
        <v>88</v>
      </c>
      <c r="C2635" s="4" t="s">
        <v>1279</v>
      </c>
      <c r="D2635" s="79" t="s">
        <v>1280</v>
      </c>
      <c r="E2635" s="89">
        <v>6112</v>
      </c>
      <c r="F2635" s="79" t="s">
        <v>1283</v>
      </c>
      <c r="G2635" s="75" t="s">
        <v>1906</v>
      </c>
      <c r="H2635" s="13" t="s">
        <v>39</v>
      </c>
      <c r="I2635" s="14">
        <v>157000</v>
      </c>
      <c r="J2635" s="14">
        <f t="shared" si="7022"/>
        <v>157000</v>
      </c>
      <c r="K2635" s="14">
        <v>157000</v>
      </c>
      <c r="L2635" s="14">
        <f t="shared" si="7025"/>
        <v>0</v>
      </c>
      <c r="M2635" s="14">
        <v>0</v>
      </c>
      <c r="N2635" s="14">
        <v>0</v>
      </c>
      <c r="O2635" s="14">
        <v>0</v>
      </c>
      <c r="P2635" s="14">
        <v>0</v>
      </c>
      <c r="Q2635" s="14">
        <v>0</v>
      </c>
      <c r="R2635" s="14">
        <v>0</v>
      </c>
      <c r="S2635" s="14"/>
      <c r="T2635" s="14"/>
      <c r="U2635" s="14"/>
      <c r="V2635" s="14"/>
      <c r="W2635" s="14"/>
      <c r="X2635" s="14">
        <f t="shared" si="6936"/>
        <v>0</v>
      </c>
      <c r="Y2635" s="14"/>
      <c r="Z2635" s="14"/>
      <c r="AA2635" s="14"/>
      <c r="AB2635" s="14"/>
      <c r="AC2635" s="14"/>
      <c r="AD2635" s="14"/>
      <c r="AE2635" s="14"/>
      <c r="AF2635" s="14"/>
      <c r="AG2635" s="14"/>
      <c r="AH2635" s="14">
        <v>0</v>
      </c>
      <c r="AI2635" s="14">
        <v>0</v>
      </c>
      <c r="AJ2635" s="14">
        <v>0</v>
      </c>
      <c r="AK2635" s="14"/>
      <c r="AL2635" s="14"/>
      <c r="AM2635" s="14"/>
      <c r="AN2635" s="14"/>
      <c r="AO2635" s="14"/>
      <c r="AP2635" s="14">
        <f t="shared" si="6937"/>
        <v>0</v>
      </c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>
        <v>0</v>
      </c>
      <c r="BA2635" s="14">
        <v>0</v>
      </c>
      <c r="BB2635" s="14">
        <v>0</v>
      </c>
      <c r="BC2635" s="14"/>
      <c r="BD2635" s="14"/>
      <c r="BE2635" s="14"/>
      <c r="BF2635" s="14"/>
      <c r="BG2635" s="14"/>
      <c r="BH2635" s="14">
        <f t="shared" si="6938"/>
        <v>0</v>
      </c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>
        <v>0</v>
      </c>
      <c r="BS2635" s="14">
        <v>0</v>
      </c>
      <c r="BT2635" s="14">
        <v>157000</v>
      </c>
      <c r="BU2635" s="14">
        <v>157000</v>
      </c>
      <c r="BV2635" s="14">
        <v>94692</v>
      </c>
      <c r="BW2635" s="14">
        <f t="shared" si="6867"/>
        <v>48000</v>
      </c>
      <c r="BX2635" s="14">
        <v>16000</v>
      </c>
      <c r="BY2635" s="14">
        <v>16000</v>
      </c>
      <c r="BZ2635" s="14">
        <v>16000</v>
      </c>
      <c r="CA2635" s="14">
        <f t="shared" si="7023"/>
        <v>142692</v>
      </c>
      <c r="CB2635" s="122">
        <f t="shared" si="7034"/>
        <v>90.886624203821654</v>
      </c>
    </row>
    <row r="2636" spans="1:80" x14ac:dyDescent="0.25">
      <c r="A2636" s="4" t="s">
        <v>928</v>
      </c>
      <c r="B2636" s="4" t="s">
        <v>88</v>
      </c>
      <c r="C2636" s="4" t="s">
        <v>1279</v>
      </c>
      <c r="D2636" s="79" t="s">
        <v>1280</v>
      </c>
      <c r="E2636" s="89">
        <v>6112</v>
      </c>
      <c r="F2636" s="79" t="s">
        <v>1284</v>
      </c>
      <c r="G2636" s="75" t="s">
        <v>1906</v>
      </c>
      <c r="H2636" s="13" t="s">
        <v>41</v>
      </c>
      <c r="I2636" s="14">
        <v>24500</v>
      </c>
      <c r="J2636" s="14">
        <f t="shared" si="7022"/>
        <v>46928</v>
      </c>
      <c r="K2636" s="14">
        <v>46928</v>
      </c>
      <c r="L2636" s="14">
        <f t="shared" si="7025"/>
        <v>0</v>
      </c>
      <c r="M2636" s="14">
        <v>0</v>
      </c>
      <c r="N2636" s="14">
        <v>0</v>
      </c>
      <c r="O2636" s="14">
        <v>0</v>
      </c>
      <c r="P2636" s="14">
        <v>0</v>
      </c>
      <c r="Q2636" s="14">
        <v>0</v>
      </c>
      <c r="R2636" s="14">
        <v>0</v>
      </c>
      <c r="S2636" s="14"/>
      <c r="T2636" s="14"/>
      <c r="U2636" s="14"/>
      <c r="V2636" s="14"/>
      <c r="W2636" s="14"/>
      <c r="X2636" s="14">
        <f t="shared" si="6936"/>
        <v>0</v>
      </c>
      <c r="Y2636" s="14"/>
      <c r="Z2636" s="14"/>
      <c r="AA2636" s="14"/>
      <c r="AB2636" s="14"/>
      <c r="AC2636" s="14"/>
      <c r="AD2636" s="14"/>
      <c r="AE2636" s="14"/>
      <c r="AF2636" s="14"/>
      <c r="AG2636" s="14"/>
      <c r="AH2636" s="14">
        <v>0</v>
      </c>
      <c r="AI2636" s="14">
        <v>0</v>
      </c>
      <c r="AJ2636" s="14">
        <v>0</v>
      </c>
      <c r="AK2636" s="14"/>
      <c r="AL2636" s="14"/>
      <c r="AM2636" s="14"/>
      <c r="AN2636" s="14"/>
      <c r="AO2636" s="14"/>
      <c r="AP2636" s="14">
        <f t="shared" si="6937"/>
        <v>0</v>
      </c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>
        <v>0</v>
      </c>
      <c r="BA2636" s="14">
        <v>0</v>
      </c>
      <c r="BB2636" s="14">
        <v>0</v>
      </c>
      <c r="BC2636" s="14"/>
      <c r="BD2636" s="14"/>
      <c r="BE2636" s="14"/>
      <c r="BF2636" s="14"/>
      <c r="BG2636" s="14"/>
      <c r="BH2636" s="14">
        <f t="shared" si="6938"/>
        <v>0</v>
      </c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>
        <v>0</v>
      </c>
      <c r="BS2636" s="14">
        <v>0</v>
      </c>
      <c r="BT2636" s="14">
        <v>46928</v>
      </c>
      <c r="BU2636" s="14">
        <v>41199</v>
      </c>
      <c r="BV2636" s="14">
        <v>41199</v>
      </c>
      <c r="BW2636" s="14">
        <f t="shared" si="6867"/>
        <v>0</v>
      </c>
      <c r="BX2636" s="14"/>
      <c r="BY2636" s="14"/>
      <c r="BZ2636" s="14"/>
      <c r="CA2636" s="14">
        <f t="shared" si="7023"/>
        <v>41199</v>
      </c>
      <c r="CB2636" s="122">
        <f t="shared" si="7034"/>
        <v>100</v>
      </c>
    </row>
    <row r="2637" spans="1:80" x14ac:dyDescent="0.25">
      <c r="A2637" s="4" t="s">
        <v>928</v>
      </c>
      <c r="B2637" s="4" t="s">
        <v>88</v>
      </c>
      <c r="C2637" s="4" t="s">
        <v>1279</v>
      </c>
      <c r="D2637" s="79" t="s">
        <v>1280</v>
      </c>
      <c r="E2637" s="89">
        <v>6112</v>
      </c>
      <c r="F2637" s="79" t="s">
        <v>1285</v>
      </c>
      <c r="G2637" s="75" t="s">
        <v>1906</v>
      </c>
      <c r="H2637" s="13" t="s">
        <v>37</v>
      </c>
      <c r="I2637" s="14">
        <v>0</v>
      </c>
      <c r="J2637" s="14">
        <f t="shared" si="7022"/>
        <v>10000</v>
      </c>
      <c r="K2637" s="14">
        <v>10000</v>
      </c>
      <c r="L2637" s="14">
        <f t="shared" si="7025"/>
        <v>0</v>
      </c>
      <c r="M2637" s="14">
        <v>0</v>
      </c>
      <c r="N2637" s="14">
        <v>0</v>
      </c>
      <c r="O2637" s="14">
        <v>0</v>
      </c>
      <c r="P2637" s="14">
        <v>0</v>
      </c>
      <c r="Q2637" s="14">
        <v>0</v>
      </c>
      <c r="R2637" s="14">
        <v>0</v>
      </c>
      <c r="S2637" s="14"/>
      <c r="T2637" s="14"/>
      <c r="U2637" s="14"/>
      <c r="V2637" s="14"/>
      <c r="W2637" s="14"/>
      <c r="X2637" s="14">
        <f t="shared" si="6936"/>
        <v>0</v>
      </c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>
        <v>0</v>
      </c>
      <c r="AI2637" s="14">
        <v>0</v>
      </c>
      <c r="AJ2637" s="14">
        <v>0</v>
      </c>
      <c r="AK2637" s="14"/>
      <c r="AL2637" s="14"/>
      <c r="AM2637" s="14"/>
      <c r="AN2637" s="14"/>
      <c r="AO2637" s="14"/>
      <c r="AP2637" s="14">
        <f t="shared" si="6937"/>
        <v>0</v>
      </c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>
        <v>0</v>
      </c>
      <c r="BA2637" s="14">
        <v>0</v>
      </c>
      <c r="BB2637" s="14">
        <v>0</v>
      </c>
      <c r="BC2637" s="14"/>
      <c r="BD2637" s="14"/>
      <c r="BE2637" s="14"/>
      <c r="BF2637" s="14"/>
      <c r="BG2637" s="14"/>
      <c r="BH2637" s="14">
        <f t="shared" si="6938"/>
        <v>0</v>
      </c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>
        <v>0</v>
      </c>
      <c r="BS2637" s="14">
        <v>0</v>
      </c>
      <c r="BT2637" s="14">
        <v>10000</v>
      </c>
      <c r="BU2637" s="14">
        <v>10000</v>
      </c>
      <c r="BV2637" s="14">
        <v>0</v>
      </c>
      <c r="BW2637" s="14">
        <f t="shared" ref="BW2637:BW2700" si="7052">BX2637+BY2637+BZ2637</f>
        <v>0</v>
      </c>
      <c r="BX2637" s="14"/>
      <c r="BY2637" s="14"/>
      <c r="BZ2637" s="14"/>
      <c r="CA2637" s="14">
        <f t="shared" si="7023"/>
        <v>0</v>
      </c>
      <c r="CB2637" s="122">
        <f t="shared" si="7034"/>
        <v>0</v>
      </c>
    </row>
    <row r="2638" spans="1:80" x14ac:dyDescent="0.25">
      <c r="A2638" s="4" t="s">
        <v>928</v>
      </c>
      <c r="B2638" s="4" t="s">
        <v>88</v>
      </c>
      <c r="C2638" s="4" t="s">
        <v>1279</v>
      </c>
      <c r="D2638" s="79" t="s">
        <v>1280</v>
      </c>
      <c r="E2638" s="89">
        <v>6112</v>
      </c>
      <c r="F2638" s="79" t="s">
        <v>1286</v>
      </c>
      <c r="G2638" s="75" t="s">
        <v>1906</v>
      </c>
      <c r="H2638" s="13" t="s">
        <v>43</v>
      </c>
      <c r="I2638" s="14">
        <v>23100</v>
      </c>
      <c r="J2638" s="14">
        <f t="shared" si="7022"/>
        <v>38000</v>
      </c>
      <c r="K2638" s="14">
        <v>38000</v>
      </c>
      <c r="L2638" s="14">
        <f t="shared" si="7025"/>
        <v>0</v>
      </c>
      <c r="M2638" s="14">
        <v>0</v>
      </c>
      <c r="N2638" s="14">
        <v>0</v>
      </c>
      <c r="O2638" s="14">
        <v>0</v>
      </c>
      <c r="P2638" s="14">
        <v>0</v>
      </c>
      <c r="Q2638" s="14">
        <v>0</v>
      </c>
      <c r="R2638" s="14">
        <v>0</v>
      </c>
      <c r="S2638" s="14"/>
      <c r="T2638" s="14"/>
      <c r="U2638" s="14"/>
      <c r="V2638" s="14"/>
      <c r="W2638" s="14"/>
      <c r="X2638" s="14">
        <f t="shared" si="6936"/>
        <v>0</v>
      </c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>
        <v>0</v>
      </c>
      <c r="AI2638" s="14">
        <v>0</v>
      </c>
      <c r="AJ2638" s="14">
        <v>0</v>
      </c>
      <c r="AK2638" s="14"/>
      <c r="AL2638" s="14"/>
      <c r="AM2638" s="14"/>
      <c r="AN2638" s="14"/>
      <c r="AO2638" s="14"/>
      <c r="AP2638" s="14">
        <f t="shared" si="6937"/>
        <v>0</v>
      </c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>
        <v>0</v>
      </c>
      <c r="BA2638" s="14">
        <v>0</v>
      </c>
      <c r="BB2638" s="14">
        <v>0</v>
      </c>
      <c r="BC2638" s="14"/>
      <c r="BD2638" s="14"/>
      <c r="BE2638" s="14"/>
      <c r="BF2638" s="14"/>
      <c r="BG2638" s="14"/>
      <c r="BH2638" s="14">
        <f t="shared" si="6938"/>
        <v>0</v>
      </c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>
        <v>0</v>
      </c>
      <c r="BS2638" s="14">
        <v>0</v>
      </c>
      <c r="BT2638" s="14">
        <v>38000</v>
      </c>
      <c r="BU2638" s="14">
        <v>38000</v>
      </c>
      <c r="BV2638" s="14">
        <v>9500</v>
      </c>
      <c r="BW2638" s="14">
        <f t="shared" si="7052"/>
        <v>0</v>
      </c>
      <c r="BX2638" s="14"/>
      <c r="BY2638" s="14"/>
      <c r="BZ2638" s="14"/>
      <c r="CA2638" s="14">
        <f t="shared" si="7023"/>
        <v>9500</v>
      </c>
      <c r="CB2638" s="122">
        <f t="shared" si="7034"/>
        <v>25</v>
      </c>
    </row>
    <row r="2639" spans="1:80" x14ac:dyDescent="0.25">
      <c r="A2639" s="4" t="s">
        <v>928</v>
      </c>
      <c r="B2639" s="4" t="s">
        <v>88</v>
      </c>
      <c r="C2639" s="4" t="s">
        <v>1279</v>
      </c>
      <c r="D2639" s="79" t="s">
        <v>1280</v>
      </c>
      <c r="E2639" s="78" t="s">
        <v>44</v>
      </c>
      <c r="F2639" s="78" t="s">
        <v>1</v>
      </c>
      <c r="G2639" s="2" t="s">
        <v>1</v>
      </c>
      <c r="H2639" s="2" t="s">
        <v>45</v>
      </c>
      <c r="I2639" s="12">
        <f>SUM(I2640)</f>
        <v>193915</v>
      </c>
      <c r="J2639" s="12">
        <f t="shared" si="7022"/>
        <v>213680</v>
      </c>
      <c r="K2639" s="12">
        <f t="shared" ref="K2639:Q2639" si="7053">SUM(K2640)</f>
        <v>213680</v>
      </c>
      <c r="L2639" s="12">
        <f t="shared" si="7025"/>
        <v>0</v>
      </c>
      <c r="M2639" s="12">
        <f t="shared" si="7053"/>
        <v>0</v>
      </c>
      <c r="N2639" s="12">
        <f t="shared" si="7053"/>
        <v>0</v>
      </c>
      <c r="O2639" s="12">
        <f t="shared" si="7053"/>
        <v>0</v>
      </c>
      <c r="P2639" s="12">
        <f t="shared" si="7053"/>
        <v>0</v>
      </c>
      <c r="Q2639" s="12">
        <f t="shared" si="7053"/>
        <v>0</v>
      </c>
      <c r="R2639" s="12">
        <f t="shared" ref="R2639:AG2639" si="7054">SUM(R2640)</f>
        <v>0</v>
      </c>
      <c r="S2639" s="12">
        <f t="shared" si="7054"/>
        <v>0</v>
      </c>
      <c r="T2639" s="12">
        <f t="shared" si="7054"/>
        <v>0</v>
      </c>
      <c r="U2639" s="12">
        <f t="shared" si="7054"/>
        <v>0</v>
      </c>
      <c r="V2639" s="12">
        <f t="shared" si="7054"/>
        <v>0</v>
      </c>
      <c r="W2639" s="12">
        <f t="shared" si="7054"/>
        <v>0</v>
      </c>
      <c r="X2639" s="12">
        <f t="shared" si="7054"/>
        <v>0</v>
      </c>
      <c r="Y2639" s="12">
        <f t="shared" si="7054"/>
        <v>0</v>
      </c>
      <c r="Z2639" s="12">
        <f t="shared" si="7054"/>
        <v>0</v>
      </c>
      <c r="AA2639" s="12">
        <f t="shared" si="7054"/>
        <v>0</v>
      </c>
      <c r="AB2639" s="12">
        <f t="shared" si="7054"/>
        <v>0</v>
      </c>
      <c r="AC2639" s="12">
        <f t="shared" si="7054"/>
        <v>0</v>
      </c>
      <c r="AD2639" s="12">
        <f t="shared" si="7054"/>
        <v>0</v>
      </c>
      <c r="AE2639" s="12">
        <f t="shared" si="7054"/>
        <v>0</v>
      </c>
      <c r="AF2639" s="12">
        <f t="shared" si="7054"/>
        <v>0</v>
      </c>
      <c r="AG2639" s="12">
        <f t="shared" si="7054"/>
        <v>0</v>
      </c>
      <c r="AH2639" s="12">
        <v>0</v>
      </c>
      <c r="AI2639" s="12">
        <v>0</v>
      </c>
      <c r="AJ2639" s="12">
        <f t="shared" ref="AJ2639:AY2639" si="7055">SUM(AJ2640)</f>
        <v>0</v>
      </c>
      <c r="AK2639" s="12">
        <f t="shared" si="7055"/>
        <v>0</v>
      </c>
      <c r="AL2639" s="12">
        <f t="shared" si="7055"/>
        <v>0</v>
      </c>
      <c r="AM2639" s="12">
        <f t="shared" si="7055"/>
        <v>0</v>
      </c>
      <c r="AN2639" s="12">
        <f t="shared" si="7055"/>
        <v>0</v>
      </c>
      <c r="AO2639" s="12">
        <f t="shared" si="7055"/>
        <v>0</v>
      </c>
      <c r="AP2639" s="12">
        <f t="shared" si="7055"/>
        <v>0</v>
      </c>
      <c r="AQ2639" s="12">
        <f t="shared" si="7055"/>
        <v>0</v>
      </c>
      <c r="AR2639" s="12">
        <f t="shared" si="7055"/>
        <v>0</v>
      </c>
      <c r="AS2639" s="12">
        <f t="shared" si="7055"/>
        <v>0</v>
      </c>
      <c r="AT2639" s="12">
        <f t="shared" si="7055"/>
        <v>0</v>
      </c>
      <c r="AU2639" s="12">
        <f t="shared" si="7055"/>
        <v>0</v>
      </c>
      <c r="AV2639" s="12">
        <f t="shared" si="7055"/>
        <v>0</v>
      </c>
      <c r="AW2639" s="12">
        <f t="shared" si="7055"/>
        <v>0</v>
      </c>
      <c r="AX2639" s="12">
        <f t="shared" si="7055"/>
        <v>0</v>
      </c>
      <c r="AY2639" s="12">
        <f t="shared" si="7055"/>
        <v>0</v>
      </c>
      <c r="AZ2639" s="12">
        <v>0</v>
      </c>
      <c r="BA2639" s="12">
        <v>0</v>
      </c>
      <c r="BB2639" s="12">
        <f t="shared" ref="BB2639:BQ2639" si="7056">SUM(BB2640)</f>
        <v>0</v>
      </c>
      <c r="BC2639" s="12">
        <f t="shared" si="7056"/>
        <v>0</v>
      </c>
      <c r="BD2639" s="12">
        <f t="shared" si="7056"/>
        <v>0</v>
      </c>
      <c r="BE2639" s="12">
        <f t="shared" si="7056"/>
        <v>0</v>
      </c>
      <c r="BF2639" s="12">
        <f t="shared" si="7056"/>
        <v>0</v>
      </c>
      <c r="BG2639" s="12">
        <f t="shared" si="7056"/>
        <v>0</v>
      </c>
      <c r="BH2639" s="12">
        <f t="shared" si="7056"/>
        <v>0</v>
      </c>
      <c r="BI2639" s="12">
        <f t="shared" si="7056"/>
        <v>0</v>
      </c>
      <c r="BJ2639" s="12">
        <f t="shared" si="7056"/>
        <v>0</v>
      </c>
      <c r="BK2639" s="12">
        <f t="shared" si="7056"/>
        <v>0</v>
      </c>
      <c r="BL2639" s="12">
        <f t="shared" si="7056"/>
        <v>0</v>
      </c>
      <c r="BM2639" s="12">
        <f t="shared" si="7056"/>
        <v>0</v>
      </c>
      <c r="BN2639" s="12">
        <f t="shared" si="7056"/>
        <v>0</v>
      </c>
      <c r="BO2639" s="12">
        <f t="shared" si="7056"/>
        <v>0</v>
      </c>
      <c r="BP2639" s="12">
        <f t="shared" si="7056"/>
        <v>0</v>
      </c>
      <c r="BQ2639" s="12">
        <f t="shared" si="7056"/>
        <v>0</v>
      </c>
      <c r="BR2639" s="12">
        <v>0</v>
      </c>
      <c r="BS2639" s="12">
        <v>0</v>
      </c>
      <c r="BT2639" s="12">
        <f t="shared" ref="BT2639:BZ2639" si="7057">SUM(BT2640)</f>
        <v>224364</v>
      </c>
      <c r="BU2639" s="12">
        <f t="shared" si="7057"/>
        <v>224364</v>
      </c>
      <c r="BV2639" s="12">
        <f t="shared" si="7057"/>
        <v>114600</v>
      </c>
      <c r="BW2639" s="12">
        <f t="shared" si="7057"/>
        <v>58500</v>
      </c>
      <c r="BX2639" s="12">
        <f t="shared" si="7057"/>
        <v>19500</v>
      </c>
      <c r="BY2639" s="12">
        <f t="shared" si="7057"/>
        <v>19500</v>
      </c>
      <c r="BZ2639" s="12">
        <f t="shared" si="7057"/>
        <v>19500</v>
      </c>
      <c r="CA2639" s="12">
        <f t="shared" si="7023"/>
        <v>173100</v>
      </c>
      <c r="CB2639" s="124">
        <f t="shared" si="7034"/>
        <v>77.151414665454354</v>
      </c>
    </row>
    <row r="2640" spans="1:80" x14ac:dyDescent="0.25">
      <c r="A2640" s="4" t="s">
        <v>928</v>
      </c>
      <c r="B2640" s="4" t="s">
        <v>88</v>
      </c>
      <c r="C2640" s="4" t="s">
        <v>1279</v>
      </c>
      <c r="D2640" s="79" t="s">
        <v>1280</v>
      </c>
      <c r="E2640" s="89">
        <v>6121</v>
      </c>
      <c r="F2640" s="79"/>
      <c r="G2640" s="75" t="s">
        <v>1906</v>
      </c>
      <c r="H2640" s="13" t="s">
        <v>46</v>
      </c>
      <c r="I2640" s="14">
        <v>193915</v>
      </c>
      <c r="J2640" s="14">
        <f t="shared" si="7022"/>
        <v>213680</v>
      </c>
      <c r="K2640" s="14">
        <v>213680</v>
      </c>
      <c r="L2640" s="14">
        <f t="shared" si="7025"/>
        <v>0</v>
      </c>
      <c r="M2640" s="14">
        <v>0</v>
      </c>
      <c r="N2640" s="14">
        <v>0</v>
      </c>
      <c r="O2640" s="14">
        <v>0</v>
      </c>
      <c r="P2640" s="14">
        <v>0</v>
      </c>
      <c r="Q2640" s="14">
        <v>0</v>
      </c>
      <c r="R2640" s="14">
        <v>0</v>
      </c>
      <c r="S2640" s="14"/>
      <c r="T2640" s="14"/>
      <c r="U2640" s="14"/>
      <c r="V2640" s="14"/>
      <c r="W2640" s="14"/>
      <c r="X2640" s="14">
        <f t="shared" si="6936"/>
        <v>0</v>
      </c>
      <c r="Y2640" s="14"/>
      <c r="Z2640" s="14"/>
      <c r="AA2640" s="14"/>
      <c r="AB2640" s="14"/>
      <c r="AC2640" s="14"/>
      <c r="AD2640" s="14"/>
      <c r="AE2640" s="14"/>
      <c r="AF2640" s="14"/>
      <c r="AG2640" s="14"/>
      <c r="AH2640" s="14">
        <v>0</v>
      </c>
      <c r="AI2640" s="14">
        <v>0</v>
      </c>
      <c r="AJ2640" s="14">
        <v>0</v>
      </c>
      <c r="AK2640" s="14"/>
      <c r="AL2640" s="14"/>
      <c r="AM2640" s="14"/>
      <c r="AN2640" s="14"/>
      <c r="AO2640" s="14"/>
      <c r="AP2640" s="14">
        <f t="shared" si="6937"/>
        <v>0</v>
      </c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>
        <v>0</v>
      </c>
      <c r="BA2640" s="14">
        <v>0</v>
      </c>
      <c r="BB2640" s="14">
        <v>0</v>
      </c>
      <c r="BC2640" s="14"/>
      <c r="BD2640" s="14"/>
      <c r="BE2640" s="14"/>
      <c r="BF2640" s="14"/>
      <c r="BG2640" s="14"/>
      <c r="BH2640" s="14">
        <f t="shared" si="6938"/>
        <v>0</v>
      </c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>
        <v>0</v>
      </c>
      <c r="BS2640" s="14">
        <v>0</v>
      </c>
      <c r="BT2640" s="14">
        <v>224364</v>
      </c>
      <c r="BU2640" s="14">
        <v>224364</v>
      </c>
      <c r="BV2640" s="14">
        <v>114600</v>
      </c>
      <c r="BW2640" s="14">
        <f t="shared" si="7052"/>
        <v>58500</v>
      </c>
      <c r="BX2640" s="14">
        <v>19500</v>
      </c>
      <c r="BY2640" s="14">
        <v>19500</v>
      </c>
      <c r="BZ2640" s="14">
        <v>19500</v>
      </c>
      <c r="CA2640" s="14">
        <f t="shared" si="7023"/>
        <v>173100</v>
      </c>
      <c r="CB2640" s="122">
        <f t="shared" si="7034"/>
        <v>77.151414665454354</v>
      </c>
    </row>
    <row r="2641" spans="1:80" x14ac:dyDescent="0.25">
      <c r="A2641" s="4" t="s">
        <v>928</v>
      </c>
      <c r="B2641" s="4" t="s">
        <v>88</v>
      </c>
      <c r="C2641" s="4" t="s">
        <v>1279</v>
      </c>
      <c r="D2641" s="79" t="s">
        <v>1280</v>
      </c>
      <c r="E2641" s="78" t="s">
        <v>47</v>
      </c>
      <c r="F2641" s="78" t="s">
        <v>1</v>
      </c>
      <c r="G2641" s="2" t="s">
        <v>1</v>
      </c>
      <c r="H2641" s="2" t="s">
        <v>48</v>
      </c>
      <c r="I2641" s="12">
        <f>SUM(I2642:I2649)</f>
        <v>152950</v>
      </c>
      <c r="J2641" s="12">
        <f t="shared" si="7022"/>
        <v>172716</v>
      </c>
      <c r="K2641" s="12">
        <f t="shared" ref="K2641" si="7058">SUM(K2642:K2649)</f>
        <v>153631</v>
      </c>
      <c r="L2641" s="12">
        <f t="shared" si="7025"/>
        <v>19085</v>
      </c>
      <c r="M2641" s="12">
        <f t="shared" ref="M2641:Q2641" si="7059">SUM(M2642:M2649)</f>
        <v>11550</v>
      </c>
      <c r="N2641" s="12">
        <f t="shared" si="7059"/>
        <v>0</v>
      </c>
      <c r="O2641" s="12">
        <f t="shared" si="7059"/>
        <v>7535</v>
      </c>
      <c r="P2641" s="12">
        <f t="shared" si="7059"/>
        <v>0</v>
      </c>
      <c r="Q2641" s="12">
        <f t="shared" si="7059"/>
        <v>0</v>
      </c>
      <c r="R2641" s="12">
        <f t="shared" ref="R2641:AG2641" si="7060">SUM(R2642:R2649)</f>
        <v>11550</v>
      </c>
      <c r="S2641" s="12">
        <f t="shared" si="7060"/>
        <v>0</v>
      </c>
      <c r="T2641" s="12">
        <f t="shared" si="7060"/>
        <v>0</v>
      </c>
      <c r="U2641" s="12">
        <f t="shared" si="7060"/>
        <v>0</v>
      </c>
      <c r="V2641" s="12">
        <f t="shared" si="7060"/>
        <v>0</v>
      </c>
      <c r="W2641" s="12">
        <f t="shared" si="7060"/>
        <v>0</v>
      </c>
      <c r="X2641" s="12">
        <f t="shared" si="7060"/>
        <v>11550</v>
      </c>
      <c r="Y2641" s="12">
        <f t="shared" si="7060"/>
        <v>1520</v>
      </c>
      <c r="Z2641" s="12">
        <f t="shared" si="7060"/>
        <v>240</v>
      </c>
      <c r="AA2641" s="12">
        <f t="shared" si="7060"/>
        <v>2020</v>
      </c>
      <c r="AB2641" s="12">
        <f t="shared" si="7060"/>
        <v>1880</v>
      </c>
      <c r="AC2641" s="12">
        <f t="shared" si="7060"/>
        <v>1010</v>
      </c>
      <c r="AD2641" s="12">
        <f t="shared" si="7060"/>
        <v>1040</v>
      </c>
      <c r="AE2641" s="12">
        <f t="shared" si="7060"/>
        <v>0</v>
      </c>
      <c r="AF2641" s="12">
        <f t="shared" si="7060"/>
        <v>3800</v>
      </c>
      <c r="AG2641" s="12">
        <f t="shared" si="7060"/>
        <v>40</v>
      </c>
      <c r="AH2641" s="12">
        <v>11550</v>
      </c>
      <c r="AI2641" s="12">
        <v>0</v>
      </c>
      <c r="AJ2641" s="12">
        <f t="shared" ref="AJ2641:AY2641" si="7061">SUM(AJ2642:AJ2649)</f>
        <v>0</v>
      </c>
      <c r="AK2641" s="12">
        <f t="shared" si="7061"/>
        <v>0</v>
      </c>
      <c r="AL2641" s="12">
        <f t="shared" si="7061"/>
        <v>0</v>
      </c>
      <c r="AM2641" s="12">
        <f t="shared" si="7061"/>
        <v>0</v>
      </c>
      <c r="AN2641" s="12">
        <f t="shared" si="7061"/>
        <v>0</v>
      </c>
      <c r="AO2641" s="12">
        <f t="shared" si="7061"/>
        <v>0</v>
      </c>
      <c r="AP2641" s="12">
        <f t="shared" si="7061"/>
        <v>0</v>
      </c>
      <c r="AQ2641" s="12">
        <f t="shared" si="7061"/>
        <v>0</v>
      </c>
      <c r="AR2641" s="12">
        <f t="shared" si="7061"/>
        <v>0</v>
      </c>
      <c r="AS2641" s="12">
        <f t="shared" si="7061"/>
        <v>0</v>
      </c>
      <c r="AT2641" s="12">
        <f t="shared" si="7061"/>
        <v>0</v>
      </c>
      <c r="AU2641" s="12">
        <f t="shared" si="7061"/>
        <v>0</v>
      </c>
      <c r="AV2641" s="12">
        <f t="shared" si="7061"/>
        <v>0</v>
      </c>
      <c r="AW2641" s="12">
        <f t="shared" si="7061"/>
        <v>0</v>
      </c>
      <c r="AX2641" s="12">
        <f t="shared" si="7061"/>
        <v>0</v>
      </c>
      <c r="AY2641" s="12">
        <f t="shared" si="7061"/>
        <v>0</v>
      </c>
      <c r="AZ2641" s="12">
        <v>0</v>
      </c>
      <c r="BA2641" s="12">
        <v>0</v>
      </c>
      <c r="BB2641" s="12">
        <f t="shared" ref="BB2641:BQ2641" si="7062">SUM(BB2642:BB2649)</f>
        <v>7535</v>
      </c>
      <c r="BC2641" s="12">
        <f t="shared" si="7062"/>
        <v>1072</v>
      </c>
      <c r="BD2641" s="12">
        <f t="shared" si="7062"/>
        <v>0</v>
      </c>
      <c r="BE2641" s="12">
        <f t="shared" si="7062"/>
        <v>2642</v>
      </c>
      <c r="BF2641" s="12">
        <f t="shared" si="7062"/>
        <v>0</v>
      </c>
      <c r="BG2641" s="12">
        <f t="shared" si="7062"/>
        <v>0</v>
      </c>
      <c r="BH2641" s="12">
        <f t="shared" si="7062"/>
        <v>11249</v>
      </c>
      <c r="BI2641" s="12">
        <f t="shared" si="7062"/>
        <v>4800</v>
      </c>
      <c r="BJ2641" s="12">
        <f t="shared" si="7062"/>
        <v>0</v>
      </c>
      <c r="BK2641" s="12">
        <f t="shared" si="7062"/>
        <v>1072</v>
      </c>
      <c r="BL2641" s="12">
        <f t="shared" si="7062"/>
        <v>0</v>
      </c>
      <c r="BM2641" s="12">
        <f t="shared" si="7062"/>
        <v>2642</v>
      </c>
      <c r="BN2641" s="12">
        <f t="shared" si="7062"/>
        <v>0</v>
      </c>
      <c r="BO2641" s="12">
        <f t="shared" si="7062"/>
        <v>0</v>
      </c>
      <c r="BP2641" s="12">
        <f t="shared" si="7062"/>
        <v>0</v>
      </c>
      <c r="BQ2641" s="12">
        <f t="shared" si="7062"/>
        <v>224</v>
      </c>
      <c r="BR2641" s="12">
        <v>8738</v>
      </c>
      <c r="BS2641" s="12">
        <v>2511</v>
      </c>
      <c r="BT2641" s="12">
        <f t="shared" ref="BT2641:BZ2641" si="7063">SUM(BT2642:BT2649)</f>
        <v>189541</v>
      </c>
      <c r="BU2641" s="12">
        <f t="shared" si="7063"/>
        <v>170456</v>
      </c>
      <c r="BV2641" s="12">
        <f t="shared" si="7063"/>
        <v>89334</v>
      </c>
      <c r="BW2641" s="12">
        <f t="shared" si="7063"/>
        <v>37974</v>
      </c>
      <c r="BX2641" s="12">
        <f t="shared" si="7063"/>
        <v>12758</v>
      </c>
      <c r="BY2641" s="12">
        <f t="shared" si="7063"/>
        <v>12108</v>
      </c>
      <c r="BZ2641" s="12">
        <f t="shared" si="7063"/>
        <v>13108</v>
      </c>
      <c r="CA2641" s="12">
        <f t="shared" si="7023"/>
        <v>127308</v>
      </c>
      <c r="CB2641" s="124">
        <f t="shared" si="7034"/>
        <v>74.686722673299855</v>
      </c>
    </row>
    <row r="2642" spans="1:80" x14ac:dyDescent="0.25">
      <c r="A2642" s="4" t="s">
        <v>928</v>
      </c>
      <c r="B2642" s="4" t="s">
        <v>88</v>
      </c>
      <c r="C2642" s="4" t="s">
        <v>1279</v>
      </c>
      <c r="D2642" s="79" t="s">
        <v>1280</v>
      </c>
      <c r="E2642" s="89">
        <v>6131</v>
      </c>
      <c r="F2642" s="79"/>
      <c r="G2642" s="75" t="s">
        <v>1906</v>
      </c>
      <c r="H2642" s="13" t="s">
        <v>49</v>
      </c>
      <c r="I2642" s="14">
        <v>2000</v>
      </c>
      <c r="J2642" s="14">
        <f t="shared" si="7022"/>
        <v>3100</v>
      </c>
      <c r="K2642" s="14">
        <v>2000</v>
      </c>
      <c r="L2642" s="14">
        <f t="shared" si="7025"/>
        <v>1100</v>
      </c>
      <c r="M2642" s="14">
        <v>1100</v>
      </c>
      <c r="N2642" s="14">
        <v>0</v>
      </c>
      <c r="O2642" s="14">
        <v>0</v>
      </c>
      <c r="P2642" s="14">
        <v>0</v>
      </c>
      <c r="Q2642" s="14">
        <v>0</v>
      </c>
      <c r="R2642" s="14">
        <v>1100</v>
      </c>
      <c r="S2642" s="14"/>
      <c r="T2642" s="14"/>
      <c r="U2642" s="14"/>
      <c r="V2642" s="14"/>
      <c r="W2642" s="14"/>
      <c r="X2642" s="14">
        <f t="shared" si="6936"/>
        <v>1100</v>
      </c>
      <c r="Y2642" s="14"/>
      <c r="Z2642" s="14"/>
      <c r="AA2642" s="14">
        <v>1100</v>
      </c>
      <c r="AB2642" s="14"/>
      <c r="AC2642" s="14"/>
      <c r="AD2642" s="14"/>
      <c r="AE2642" s="14"/>
      <c r="AF2642" s="14"/>
      <c r="AG2642" s="14"/>
      <c r="AH2642" s="14">
        <v>1100</v>
      </c>
      <c r="AI2642" s="14">
        <v>0</v>
      </c>
      <c r="AJ2642" s="14">
        <v>0</v>
      </c>
      <c r="AK2642" s="14"/>
      <c r="AL2642" s="14"/>
      <c r="AM2642" s="14"/>
      <c r="AN2642" s="14"/>
      <c r="AO2642" s="14"/>
      <c r="AP2642" s="14">
        <f t="shared" si="6937"/>
        <v>0</v>
      </c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>
        <v>0</v>
      </c>
      <c r="BA2642" s="14">
        <v>0</v>
      </c>
      <c r="BB2642" s="14">
        <v>0</v>
      </c>
      <c r="BC2642" s="14"/>
      <c r="BD2642" s="14"/>
      <c r="BE2642" s="14"/>
      <c r="BF2642" s="14"/>
      <c r="BG2642" s="14"/>
      <c r="BH2642" s="14">
        <f t="shared" si="6938"/>
        <v>0</v>
      </c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>
        <v>0</v>
      </c>
      <c r="BS2642" s="14">
        <v>0</v>
      </c>
      <c r="BT2642" s="14">
        <v>3100</v>
      </c>
      <c r="BU2642" s="14">
        <v>2000</v>
      </c>
      <c r="BV2642" s="14">
        <v>2000</v>
      </c>
      <c r="BW2642" s="14">
        <f t="shared" si="7052"/>
        <v>0</v>
      </c>
      <c r="BX2642" s="14"/>
      <c r="BY2642" s="14"/>
      <c r="BZ2642" s="14"/>
      <c r="CA2642" s="14">
        <f t="shared" si="7023"/>
        <v>2000</v>
      </c>
      <c r="CB2642" s="122">
        <f t="shared" si="7034"/>
        <v>100</v>
      </c>
    </row>
    <row r="2643" spans="1:80" x14ac:dyDescent="0.25">
      <c r="A2643" s="4" t="s">
        <v>928</v>
      </c>
      <c r="B2643" s="4" t="s">
        <v>88</v>
      </c>
      <c r="C2643" s="4" t="s">
        <v>1279</v>
      </c>
      <c r="D2643" s="79" t="s">
        <v>1280</v>
      </c>
      <c r="E2643" s="89">
        <v>6132</v>
      </c>
      <c r="F2643" s="79"/>
      <c r="G2643" s="75" t="s">
        <v>1906</v>
      </c>
      <c r="H2643" s="13" t="s">
        <v>196</v>
      </c>
      <c r="I2643" s="14">
        <v>49000</v>
      </c>
      <c r="J2643" s="14">
        <f t="shared" si="7022"/>
        <v>59000</v>
      </c>
      <c r="K2643" s="14">
        <v>59000</v>
      </c>
      <c r="L2643" s="14">
        <f t="shared" si="7025"/>
        <v>0</v>
      </c>
      <c r="M2643" s="14">
        <v>0</v>
      </c>
      <c r="N2643" s="14">
        <v>0</v>
      </c>
      <c r="O2643" s="14">
        <v>0</v>
      </c>
      <c r="P2643" s="14">
        <v>0</v>
      </c>
      <c r="Q2643" s="14">
        <v>0</v>
      </c>
      <c r="R2643" s="14">
        <v>0</v>
      </c>
      <c r="S2643" s="14"/>
      <c r="T2643" s="14"/>
      <c r="U2643" s="14"/>
      <c r="V2643" s="14"/>
      <c r="W2643" s="14"/>
      <c r="X2643" s="14">
        <f t="shared" si="6936"/>
        <v>0</v>
      </c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>
        <v>0</v>
      </c>
      <c r="AI2643" s="14">
        <v>0</v>
      </c>
      <c r="AJ2643" s="14">
        <v>0</v>
      </c>
      <c r="AK2643" s="14"/>
      <c r="AL2643" s="14"/>
      <c r="AM2643" s="14"/>
      <c r="AN2643" s="14"/>
      <c r="AO2643" s="14"/>
      <c r="AP2643" s="14">
        <f t="shared" si="6937"/>
        <v>0</v>
      </c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>
        <v>0</v>
      </c>
      <c r="BA2643" s="14">
        <v>0</v>
      </c>
      <c r="BB2643" s="14">
        <v>0</v>
      </c>
      <c r="BC2643" s="14"/>
      <c r="BD2643" s="14"/>
      <c r="BE2643" s="14"/>
      <c r="BF2643" s="14"/>
      <c r="BG2643" s="14"/>
      <c r="BH2643" s="14">
        <f t="shared" si="6938"/>
        <v>0</v>
      </c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>
        <v>0</v>
      </c>
      <c r="BS2643" s="14">
        <v>0</v>
      </c>
      <c r="BT2643" s="14">
        <v>59000</v>
      </c>
      <c r="BU2643" s="14">
        <v>59000</v>
      </c>
      <c r="BV2643" s="14">
        <v>32000</v>
      </c>
      <c r="BW2643" s="14">
        <f t="shared" si="7052"/>
        <v>12000</v>
      </c>
      <c r="BX2643" s="14">
        <v>3000</v>
      </c>
      <c r="BY2643" s="14">
        <v>4000</v>
      </c>
      <c r="BZ2643" s="14">
        <v>5000</v>
      </c>
      <c r="CA2643" s="14">
        <f t="shared" si="7023"/>
        <v>44000</v>
      </c>
      <c r="CB2643" s="122">
        <f t="shared" si="7034"/>
        <v>74.576271186440678</v>
      </c>
    </row>
    <row r="2644" spans="1:80" x14ac:dyDescent="0.25">
      <c r="A2644" s="4" t="s">
        <v>928</v>
      </c>
      <c r="B2644" s="4" t="s">
        <v>88</v>
      </c>
      <c r="C2644" s="4" t="s">
        <v>1279</v>
      </c>
      <c r="D2644" s="79" t="s">
        <v>1280</v>
      </c>
      <c r="E2644" s="89">
        <v>6133</v>
      </c>
      <c r="F2644" s="79"/>
      <c r="G2644" s="75" t="s">
        <v>1906</v>
      </c>
      <c r="H2644" s="13" t="s">
        <v>198</v>
      </c>
      <c r="I2644" s="14">
        <v>11900</v>
      </c>
      <c r="J2644" s="14">
        <f t="shared" si="7022"/>
        <v>13090</v>
      </c>
      <c r="K2644" s="14">
        <v>13090</v>
      </c>
      <c r="L2644" s="14">
        <f t="shared" si="7025"/>
        <v>0</v>
      </c>
      <c r="M2644" s="14">
        <v>0</v>
      </c>
      <c r="N2644" s="14">
        <v>0</v>
      </c>
      <c r="O2644" s="14">
        <v>0</v>
      </c>
      <c r="P2644" s="14">
        <v>0</v>
      </c>
      <c r="Q2644" s="14">
        <v>0</v>
      </c>
      <c r="R2644" s="14">
        <v>0</v>
      </c>
      <c r="S2644" s="14"/>
      <c r="T2644" s="14"/>
      <c r="U2644" s="14"/>
      <c r="V2644" s="14"/>
      <c r="W2644" s="14"/>
      <c r="X2644" s="14">
        <f t="shared" si="6936"/>
        <v>0</v>
      </c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>
        <v>0</v>
      </c>
      <c r="AI2644" s="14">
        <v>0</v>
      </c>
      <c r="AJ2644" s="14">
        <v>0</v>
      </c>
      <c r="AK2644" s="14"/>
      <c r="AL2644" s="14"/>
      <c r="AM2644" s="14"/>
      <c r="AN2644" s="14"/>
      <c r="AO2644" s="14"/>
      <c r="AP2644" s="14">
        <f t="shared" si="6937"/>
        <v>0</v>
      </c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>
        <v>0</v>
      </c>
      <c r="BA2644" s="14">
        <v>0</v>
      </c>
      <c r="BB2644" s="14">
        <v>0</v>
      </c>
      <c r="BC2644" s="14"/>
      <c r="BD2644" s="14"/>
      <c r="BE2644" s="14"/>
      <c r="BF2644" s="14"/>
      <c r="BG2644" s="14"/>
      <c r="BH2644" s="14">
        <f t="shared" si="6938"/>
        <v>0</v>
      </c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>
        <v>0</v>
      </c>
      <c r="BS2644" s="14">
        <v>0</v>
      </c>
      <c r="BT2644" s="14">
        <v>13090</v>
      </c>
      <c r="BU2644" s="14">
        <v>13090</v>
      </c>
      <c r="BV2644" s="14">
        <v>6600</v>
      </c>
      <c r="BW2644" s="14">
        <f t="shared" si="7052"/>
        <v>3300</v>
      </c>
      <c r="BX2644" s="14">
        <v>1100</v>
      </c>
      <c r="BY2644" s="14">
        <v>1100</v>
      </c>
      <c r="BZ2644" s="14">
        <v>1100</v>
      </c>
      <c r="CA2644" s="14">
        <f t="shared" si="7023"/>
        <v>9900</v>
      </c>
      <c r="CB2644" s="122">
        <f t="shared" si="7034"/>
        <v>75.630252100840337</v>
      </c>
    </row>
    <row r="2645" spans="1:80" x14ac:dyDescent="0.25">
      <c r="A2645" s="4" t="s">
        <v>928</v>
      </c>
      <c r="B2645" s="4" t="s">
        <v>88</v>
      </c>
      <c r="C2645" s="4" t="s">
        <v>1279</v>
      </c>
      <c r="D2645" s="79" t="s">
        <v>1280</v>
      </c>
      <c r="E2645" s="89">
        <v>6134</v>
      </c>
      <c r="F2645" s="79"/>
      <c r="G2645" s="75" t="s">
        <v>1906</v>
      </c>
      <c r="H2645" s="13" t="s">
        <v>200</v>
      </c>
      <c r="I2645" s="14">
        <v>22500</v>
      </c>
      <c r="J2645" s="14">
        <f t="shared" si="7022"/>
        <v>24750</v>
      </c>
      <c r="K2645" s="14">
        <v>16500</v>
      </c>
      <c r="L2645" s="14">
        <f t="shared" si="7025"/>
        <v>8250</v>
      </c>
      <c r="M2645" s="14">
        <v>2750</v>
      </c>
      <c r="N2645" s="14">
        <v>0</v>
      </c>
      <c r="O2645" s="14">
        <v>5500</v>
      </c>
      <c r="P2645" s="14">
        <v>0</v>
      </c>
      <c r="Q2645" s="14">
        <v>0</v>
      </c>
      <c r="R2645" s="14">
        <v>2750</v>
      </c>
      <c r="S2645" s="14"/>
      <c r="T2645" s="14"/>
      <c r="U2645" s="14"/>
      <c r="V2645" s="14"/>
      <c r="W2645" s="14"/>
      <c r="X2645" s="14">
        <f t="shared" si="6936"/>
        <v>2750</v>
      </c>
      <c r="Y2645" s="14">
        <v>1520</v>
      </c>
      <c r="Z2645" s="14">
        <v>240</v>
      </c>
      <c r="AA2645" s="14"/>
      <c r="AB2645" s="14">
        <v>990</v>
      </c>
      <c r="AC2645" s="14"/>
      <c r="AD2645" s="14"/>
      <c r="AE2645" s="14"/>
      <c r="AF2645" s="14"/>
      <c r="AG2645" s="14"/>
      <c r="AH2645" s="14">
        <v>2750</v>
      </c>
      <c r="AI2645" s="14">
        <v>0</v>
      </c>
      <c r="AJ2645" s="14">
        <v>0</v>
      </c>
      <c r="AK2645" s="14"/>
      <c r="AL2645" s="14"/>
      <c r="AM2645" s="14"/>
      <c r="AN2645" s="14"/>
      <c r="AO2645" s="14"/>
      <c r="AP2645" s="14">
        <f t="shared" si="6937"/>
        <v>0</v>
      </c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>
        <v>0</v>
      </c>
      <c r="BA2645" s="14">
        <v>0</v>
      </c>
      <c r="BB2645" s="14">
        <v>5500</v>
      </c>
      <c r="BC2645" s="14">
        <v>1072</v>
      </c>
      <c r="BD2645" s="14"/>
      <c r="BE2645" s="14"/>
      <c r="BF2645" s="14"/>
      <c r="BG2645" s="14"/>
      <c r="BH2645" s="14">
        <f t="shared" si="6938"/>
        <v>6572</v>
      </c>
      <c r="BI2645" s="14">
        <v>4800</v>
      </c>
      <c r="BJ2645" s="14"/>
      <c r="BK2645" s="14">
        <v>1072</v>
      </c>
      <c r="BL2645" s="14"/>
      <c r="BM2645" s="14"/>
      <c r="BN2645" s="14"/>
      <c r="BO2645" s="14"/>
      <c r="BP2645" s="14"/>
      <c r="BQ2645" s="14">
        <v>224</v>
      </c>
      <c r="BR2645" s="14">
        <v>6096</v>
      </c>
      <c r="BS2645" s="14">
        <v>476</v>
      </c>
      <c r="BT2645" s="14">
        <v>41250</v>
      </c>
      <c r="BU2645" s="14">
        <v>33000</v>
      </c>
      <c r="BV2645" s="14">
        <v>16500</v>
      </c>
      <c r="BW2645" s="14">
        <f t="shared" si="7052"/>
        <v>8250</v>
      </c>
      <c r="BX2645" s="14">
        <v>2750</v>
      </c>
      <c r="BY2645" s="14">
        <v>2750</v>
      </c>
      <c r="BZ2645" s="14">
        <v>2750</v>
      </c>
      <c r="CA2645" s="14">
        <f t="shared" si="7023"/>
        <v>24750</v>
      </c>
      <c r="CB2645" s="122">
        <f t="shared" si="7034"/>
        <v>75</v>
      </c>
    </row>
    <row r="2646" spans="1:80" x14ac:dyDescent="0.25">
      <c r="A2646" s="4" t="s">
        <v>928</v>
      </c>
      <c r="B2646" s="4" t="s">
        <v>88</v>
      </c>
      <c r="C2646" s="4" t="s">
        <v>1279</v>
      </c>
      <c r="D2646" s="79" t="s">
        <v>1280</v>
      </c>
      <c r="E2646" s="89">
        <v>6135</v>
      </c>
      <c r="F2646" s="79"/>
      <c r="G2646" s="75" t="s">
        <v>1906</v>
      </c>
      <c r="H2646" s="13" t="s">
        <v>201</v>
      </c>
      <c r="I2646" s="14">
        <v>2000</v>
      </c>
      <c r="J2646" s="14">
        <f t="shared" si="7022"/>
        <v>2400</v>
      </c>
      <c r="K2646" s="14">
        <v>1300</v>
      </c>
      <c r="L2646" s="14">
        <f t="shared" si="7025"/>
        <v>1100</v>
      </c>
      <c r="M2646" s="14">
        <v>1100</v>
      </c>
      <c r="N2646" s="14">
        <v>0</v>
      </c>
      <c r="O2646" s="14">
        <v>0</v>
      </c>
      <c r="P2646" s="14">
        <v>0</v>
      </c>
      <c r="Q2646" s="14">
        <v>0</v>
      </c>
      <c r="R2646" s="14">
        <v>1100</v>
      </c>
      <c r="S2646" s="14"/>
      <c r="T2646" s="14"/>
      <c r="U2646" s="14"/>
      <c r="V2646" s="14"/>
      <c r="W2646" s="14"/>
      <c r="X2646" s="14">
        <f t="shared" si="6936"/>
        <v>1100</v>
      </c>
      <c r="Y2646" s="14"/>
      <c r="Z2646" s="14"/>
      <c r="AA2646" s="14">
        <v>400</v>
      </c>
      <c r="AB2646" s="14"/>
      <c r="AC2646" s="14"/>
      <c r="AD2646" s="14"/>
      <c r="AE2646" s="14"/>
      <c r="AF2646" s="14">
        <v>700</v>
      </c>
      <c r="AG2646" s="14"/>
      <c r="AH2646" s="14">
        <v>1100</v>
      </c>
      <c r="AI2646" s="14">
        <v>0</v>
      </c>
      <c r="AJ2646" s="14">
        <v>0</v>
      </c>
      <c r="AK2646" s="14"/>
      <c r="AL2646" s="14"/>
      <c r="AM2646" s="14"/>
      <c r="AN2646" s="14"/>
      <c r="AO2646" s="14"/>
      <c r="AP2646" s="14">
        <f t="shared" si="6937"/>
        <v>0</v>
      </c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>
        <v>0</v>
      </c>
      <c r="BA2646" s="14">
        <v>0</v>
      </c>
      <c r="BB2646" s="14">
        <v>0</v>
      </c>
      <c r="BC2646" s="14"/>
      <c r="BD2646" s="14"/>
      <c r="BE2646" s="14">
        <v>995</v>
      </c>
      <c r="BF2646" s="14"/>
      <c r="BG2646" s="14"/>
      <c r="BH2646" s="14">
        <f t="shared" si="6938"/>
        <v>995</v>
      </c>
      <c r="BI2646" s="14"/>
      <c r="BJ2646" s="14"/>
      <c r="BK2646" s="14"/>
      <c r="BL2646" s="14"/>
      <c r="BM2646" s="14">
        <v>995</v>
      </c>
      <c r="BN2646" s="14"/>
      <c r="BO2646" s="14"/>
      <c r="BP2646" s="14"/>
      <c r="BQ2646" s="14"/>
      <c r="BR2646" s="14">
        <v>995</v>
      </c>
      <c r="BS2646" s="14">
        <v>0</v>
      </c>
      <c r="BT2646" s="14">
        <v>2400</v>
      </c>
      <c r="BU2646" s="14">
        <v>1300</v>
      </c>
      <c r="BV2646" s="14">
        <v>650</v>
      </c>
      <c r="BW2646" s="14">
        <f t="shared" si="7052"/>
        <v>650</v>
      </c>
      <c r="BX2646" s="14">
        <v>650</v>
      </c>
      <c r="BY2646" s="14"/>
      <c r="BZ2646" s="14"/>
      <c r="CA2646" s="14">
        <f t="shared" si="7023"/>
        <v>1300</v>
      </c>
      <c r="CB2646" s="122">
        <f t="shared" si="7034"/>
        <v>100</v>
      </c>
    </row>
    <row r="2647" spans="1:80" x14ac:dyDescent="0.25">
      <c r="A2647" s="4" t="s">
        <v>928</v>
      </c>
      <c r="B2647" s="4" t="s">
        <v>88</v>
      </c>
      <c r="C2647" s="4" t="s">
        <v>1279</v>
      </c>
      <c r="D2647" s="79" t="s">
        <v>1280</v>
      </c>
      <c r="E2647" s="89">
        <v>6137</v>
      </c>
      <c r="F2647" s="79"/>
      <c r="G2647" s="75" t="s">
        <v>1906</v>
      </c>
      <c r="H2647" s="13" t="s">
        <v>204</v>
      </c>
      <c r="I2647" s="14">
        <v>13000</v>
      </c>
      <c r="J2647" s="14">
        <f t="shared" si="7022"/>
        <v>16300</v>
      </c>
      <c r="K2647" s="14">
        <v>13000</v>
      </c>
      <c r="L2647" s="14">
        <f t="shared" si="7025"/>
        <v>3300</v>
      </c>
      <c r="M2647" s="14">
        <v>3300</v>
      </c>
      <c r="N2647" s="14">
        <v>0</v>
      </c>
      <c r="O2647" s="14">
        <v>0</v>
      </c>
      <c r="P2647" s="14">
        <v>0</v>
      </c>
      <c r="Q2647" s="14">
        <v>0</v>
      </c>
      <c r="R2647" s="14">
        <v>3300</v>
      </c>
      <c r="S2647" s="14"/>
      <c r="T2647" s="14"/>
      <c r="U2647" s="14"/>
      <c r="V2647" s="14"/>
      <c r="W2647" s="14"/>
      <c r="X2647" s="14">
        <f t="shared" si="6936"/>
        <v>3300</v>
      </c>
      <c r="Y2647" s="14"/>
      <c r="Z2647" s="14"/>
      <c r="AA2647" s="14">
        <v>520</v>
      </c>
      <c r="AB2647" s="14">
        <v>890</v>
      </c>
      <c r="AC2647" s="14"/>
      <c r="AD2647" s="14"/>
      <c r="AE2647" s="14"/>
      <c r="AF2647" s="14">
        <v>1850</v>
      </c>
      <c r="AG2647" s="14">
        <v>40</v>
      </c>
      <c r="AH2647" s="14">
        <v>3300</v>
      </c>
      <c r="AI2647" s="14">
        <v>0</v>
      </c>
      <c r="AJ2647" s="14">
        <v>0</v>
      </c>
      <c r="AK2647" s="14"/>
      <c r="AL2647" s="14"/>
      <c r="AM2647" s="14"/>
      <c r="AN2647" s="14"/>
      <c r="AO2647" s="14"/>
      <c r="AP2647" s="14">
        <f t="shared" si="6937"/>
        <v>0</v>
      </c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>
        <v>0</v>
      </c>
      <c r="BA2647" s="14">
        <v>0</v>
      </c>
      <c r="BB2647" s="14">
        <v>0</v>
      </c>
      <c r="BC2647" s="14"/>
      <c r="BD2647" s="14"/>
      <c r="BE2647" s="14"/>
      <c r="BF2647" s="14"/>
      <c r="BG2647" s="14"/>
      <c r="BH2647" s="14">
        <f t="shared" si="6938"/>
        <v>0</v>
      </c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>
        <v>0</v>
      </c>
      <c r="BS2647" s="14">
        <v>0</v>
      </c>
      <c r="BT2647" s="14">
        <v>16300</v>
      </c>
      <c r="BU2647" s="14">
        <v>13000</v>
      </c>
      <c r="BV2647" s="14">
        <v>6600</v>
      </c>
      <c r="BW2647" s="14">
        <f t="shared" si="7052"/>
        <v>3300</v>
      </c>
      <c r="BX2647" s="14">
        <v>1100</v>
      </c>
      <c r="BY2647" s="14">
        <v>1100</v>
      </c>
      <c r="BZ2647" s="14">
        <v>1100</v>
      </c>
      <c r="CA2647" s="14">
        <f t="shared" si="7023"/>
        <v>9900</v>
      </c>
      <c r="CB2647" s="122">
        <f t="shared" si="7034"/>
        <v>76.153846153846146</v>
      </c>
    </row>
    <row r="2648" spans="1:80" x14ac:dyDescent="0.25">
      <c r="A2648" s="4" t="s">
        <v>928</v>
      </c>
      <c r="B2648" s="4" t="s">
        <v>88</v>
      </c>
      <c r="C2648" s="4" t="s">
        <v>1279</v>
      </c>
      <c r="D2648" s="79" t="s">
        <v>1280</v>
      </c>
      <c r="E2648" s="89">
        <v>6138</v>
      </c>
      <c r="F2648" s="79"/>
      <c r="G2648" s="75" t="s">
        <v>1906</v>
      </c>
      <c r="H2648" s="13" t="s">
        <v>205</v>
      </c>
      <c r="I2648" s="14">
        <v>0</v>
      </c>
      <c r="J2648" s="14">
        <f t="shared" si="7022"/>
        <v>50</v>
      </c>
      <c r="K2648" s="14">
        <v>50</v>
      </c>
      <c r="L2648" s="14">
        <f t="shared" si="7025"/>
        <v>0</v>
      </c>
      <c r="M2648" s="14">
        <v>0</v>
      </c>
      <c r="N2648" s="14">
        <v>0</v>
      </c>
      <c r="O2648" s="14">
        <v>0</v>
      </c>
      <c r="P2648" s="14">
        <v>0</v>
      </c>
      <c r="Q2648" s="14">
        <v>0</v>
      </c>
      <c r="R2648" s="14">
        <v>0</v>
      </c>
      <c r="S2648" s="14"/>
      <c r="T2648" s="14"/>
      <c r="U2648" s="14"/>
      <c r="V2648" s="14"/>
      <c r="W2648" s="14"/>
      <c r="X2648" s="14">
        <f t="shared" si="6936"/>
        <v>0</v>
      </c>
      <c r="Y2648" s="14"/>
      <c r="Z2648" s="14"/>
      <c r="AA2648" s="14"/>
      <c r="AB2648" s="14"/>
      <c r="AC2648" s="14"/>
      <c r="AD2648" s="14"/>
      <c r="AE2648" s="14"/>
      <c r="AF2648" s="14"/>
      <c r="AG2648" s="14"/>
      <c r="AH2648" s="14">
        <v>0</v>
      </c>
      <c r="AI2648" s="14">
        <v>0</v>
      </c>
      <c r="AJ2648" s="14">
        <v>0</v>
      </c>
      <c r="AK2648" s="14"/>
      <c r="AL2648" s="14"/>
      <c r="AM2648" s="14"/>
      <c r="AN2648" s="14"/>
      <c r="AO2648" s="14"/>
      <c r="AP2648" s="14">
        <f t="shared" si="6937"/>
        <v>0</v>
      </c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>
        <v>0</v>
      </c>
      <c r="BA2648" s="14">
        <v>0</v>
      </c>
      <c r="BB2648" s="14">
        <v>0</v>
      </c>
      <c r="BC2648" s="14"/>
      <c r="BD2648" s="14"/>
      <c r="BE2648" s="14"/>
      <c r="BF2648" s="14"/>
      <c r="BG2648" s="14"/>
      <c r="BH2648" s="14">
        <f t="shared" si="6938"/>
        <v>0</v>
      </c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>
        <v>0</v>
      </c>
      <c r="BS2648" s="14">
        <v>0</v>
      </c>
      <c r="BT2648" s="14">
        <v>50</v>
      </c>
      <c r="BU2648" s="14">
        <v>50</v>
      </c>
      <c r="BV2648" s="14">
        <v>0</v>
      </c>
      <c r="BW2648" s="14">
        <f t="shared" si="7052"/>
        <v>0</v>
      </c>
      <c r="BX2648" s="14"/>
      <c r="BY2648" s="14"/>
      <c r="BZ2648" s="14"/>
      <c r="CA2648" s="14">
        <f t="shared" si="7023"/>
        <v>0</v>
      </c>
      <c r="CB2648" s="122">
        <f t="shared" si="7034"/>
        <v>0</v>
      </c>
    </row>
    <row r="2649" spans="1:80" x14ac:dyDescent="0.25">
      <c r="A2649" s="1" t="s">
        <v>928</v>
      </c>
      <c r="B2649" s="1" t="s">
        <v>88</v>
      </c>
      <c r="C2649" s="1" t="s">
        <v>1279</v>
      </c>
      <c r="D2649" s="82" t="s">
        <v>1280</v>
      </c>
      <c r="E2649" s="82" t="s">
        <v>50</v>
      </c>
      <c r="F2649" s="79" t="s">
        <v>1</v>
      </c>
      <c r="G2649" s="13" t="s">
        <v>1</v>
      </c>
      <c r="H2649" s="2" t="s">
        <v>51</v>
      </c>
      <c r="I2649" s="12">
        <f>SUM(I2650:I2652)</f>
        <v>52550</v>
      </c>
      <c r="J2649" s="12">
        <f t="shared" si="7022"/>
        <v>54026</v>
      </c>
      <c r="K2649" s="12">
        <f t="shared" ref="K2649" si="7064">SUM(K2650:K2652)</f>
        <v>48691</v>
      </c>
      <c r="L2649" s="12">
        <f t="shared" si="7025"/>
        <v>5335</v>
      </c>
      <c r="M2649" s="12">
        <f t="shared" ref="M2649:Q2649" si="7065">SUM(M2650:M2652)</f>
        <v>3300</v>
      </c>
      <c r="N2649" s="12">
        <f t="shared" si="7065"/>
        <v>0</v>
      </c>
      <c r="O2649" s="12">
        <f t="shared" si="7065"/>
        <v>2035</v>
      </c>
      <c r="P2649" s="12">
        <f t="shared" si="7065"/>
        <v>0</v>
      </c>
      <c r="Q2649" s="12">
        <f t="shared" si="7065"/>
        <v>0</v>
      </c>
      <c r="R2649" s="12">
        <f t="shared" ref="R2649:AG2649" si="7066">SUM(R2650:R2652)</f>
        <v>3300</v>
      </c>
      <c r="S2649" s="12">
        <f t="shared" si="7066"/>
        <v>0</v>
      </c>
      <c r="T2649" s="12">
        <f t="shared" si="7066"/>
        <v>0</v>
      </c>
      <c r="U2649" s="12">
        <f t="shared" si="7066"/>
        <v>0</v>
      </c>
      <c r="V2649" s="12">
        <f t="shared" si="7066"/>
        <v>0</v>
      </c>
      <c r="W2649" s="12">
        <f t="shared" si="7066"/>
        <v>0</v>
      </c>
      <c r="X2649" s="12">
        <f t="shared" si="7066"/>
        <v>3300</v>
      </c>
      <c r="Y2649" s="12">
        <f t="shared" si="7066"/>
        <v>0</v>
      </c>
      <c r="Z2649" s="12">
        <f t="shared" si="7066"/>
        <v>0</v>
      </c>
      <c r="AA2649" s="12">
        <f t="shared" si="7066"/>
        <v>0</v>
      </c>
      <c r="AB2649" s="12">
        <f t="shared" si="7066"/>
        <v>0</v>
      </c>
      <c r="AC2649" s="12">
        <f t="shared" si="7066"/>
        <v>1010</v>
      </c>
      <c r="AD2649" s="12">
        <f t="shared" si="7066"/>
        <v>1040</v>
      </c>
      <c r="AE2649" s="12">
        <f t="shared" si="7066"/>
        <v>0</v>
      </c>
      <c r="AF2649" s="12">
        <f t="shared" si="7066"/>
        <v>1250</v>
      </c>
      <c r="AG2649" s="12">
        <f t="shared" si="7066"/>
        <v>0</v>
      </c>
      <c r="AH2649" s="12">
        <v>3300</v>
      </c>
      <c r="AI2649" s="12">
        <v>0</v>
      </c>
      <c r="AJ2649" s="12">
        <f t="shared" ref="AJ2649:AY2649" si="7067">SUM(AJ2650:AJ2652)</f>
        <v>0</v>
      </c>
      <c r="AK2649" s="12">
        <f t="shared" si="7067"/>
        <v>0</v>
      </c>
      <c r="AL2649" s="12">
        <f t="shared" si="7067"/>
        <v>0</v>
      </c>
      <c r="AM2649" s="12">
        <f t="shared" si="7067"/>
        <v>0</v>
      </c>
      <c r="AN2649" s="12">
        <f t="shared" si="7067"/>
        <v>0</v>
      </c>
      <c r="AO2649" s="12">
        <f t="shared" si="7067"/>
        <v>0</v>
      </c>
      <c r="AP2649" s="12">
        <f t="shared" si="7067"/>
        <v>0</v>
      </c>
      <c r="AQ2649" s="12">
        <f t="shared" si="7067"/>
        <v>0</v>
      </c>
      <c r="AR2649" s="12">
        <f t="shared" si="7067"/>
        <v>0</v>
      </c>
      <c r="AS2649" s="12">
        <f t="shared" si="7067"/>
        <v>0</v>
      </c>
      <c r="AT2649" s="12">
        <f t="shared" si="7067"/>
        <v>0</v>
      </c>
      <c r="AU2649" s="12">
        <f t="shared" si="7067"/>
        <v>0</v>
      </c>
      <c r="AV2649" s="12">
        <f t="shared" si="7067"/>
        <v>0</v>
      </c>
      <c r="AW2649" s="12">
        <f t="shared" si="7067"/>
        <v>0</v>
      </c>
      <c r="AX2649" s="12">
        <f t="shared" si="7067"/>
        <v>0</v>
      </c>
      <c r="AY2649" s="12">
        <f t="shared" si="7067"/>
        <v>0</v>
      </c>
      <c r="AZ2649" s="12">
        <v>0</v>
      </c>
      <c r="BA2649" s="12">
        <v>0</v>
      </c>
      <c r="BB2649" s="12">
        <f t="shared" ref="BB2649:BQ2649" si="7068">SUM(BB2650:BB2652)</f>
        <v>2035</v>
      </c>
      <c r="BC2649" s="12">
        <f t="shared" si="7068"/>
        <v>0</v>
      </c>
      <c r="BD2649" s="12">
        <f t="shared" si="7068"/>
        <v>0</v>
      </c>
      <c r="BE2649" s="12">
        <f t="shared" si="7068"/>
        <v>1647</v>
      </c>
      <c r="BF2649" s="12">
        <f t="shared" si="7068"/>
        <v>0</v>
      </c>
      <c r="BG2649" s="12">
        <f t="shared" si="7068"/>
        <v>0</v>
      </c>
      <c r="BH2649" s="12">
        <f t="shared" si="7068"/>
        <v>3682</v>
      </c>
      <c r="BI2649" s="12">
        <f t="shared" si="7068"/>
        <v>0</v>
      </c>
      <c r="BJ2649" s="12">
        <f t="shared" si="7068"/>
        <v>0</v>
      </c>
      <c r="BK2649" s="12">
        <f t="shared" si="7068"/>
        <v>0</v>
      </c>
      <c r="BL2649" s="12">
        <f t="shared" si="7068"/>
        <v>0</v>
      </c>
      <c r="BM2649" s="12">
        <f t="shared" si="7068"/>
        <v>1647</v>
      </c>
      <c r="BN2649" s="12">
        <f t="shared" si="7068"/>
        <v>0</v>
      </c>
      <c r="BO2649" s="12">
        <f t="shared" si="7068"/>
        <v>0</v>
      </c>
      <c r="BP2649" s="12">
        <f t="shared" si="7068"/>
        <v>0</v>
      </c>
      <c r="BQ2649" s="12">
        <f t="shared" si="7068"/>
        <v>0</v>
      </c>
      <c r="BR2649" s="12">
        <v>1647</v>
      </c>
      <c r="BS2649" s="12">
        <v>2035</v>
      </c>
      <c r="BT2649" s="12">
        <f t="shared" ref="BT2649:BZ2649" si="7069">SUM(BT2650:BT2652)</f>
        <v>54351</v>
      </c>
      <c r="BU2649" s="12">
        <f t="shared" si="7069"/>
        <v>49016</v>
      </c>
      <c r="BV2649" s="12">
        <f t="shared" si="7069"/>
        <v>24984</v>
      </c>
      <c r="BW2649" s="12">
        <f t="shared" si="7069"/>
        <v>10474</v>
      </c>
      <c r="BX2649" s="12">
        <f t="shared" si="7069"/>
        <v>4158</v>
      </c>
      <c r="BY2649" s="12">
        <f t="shared" si="7069"/>
        <v>3158</v>
      </c>
      <c r="BZ2649" s="12">
        <f t="shared" si="7069"/>
        <v>3158</v>
      </c>
      <c r="CA2649" s="12">
        <f t="shared" si="7023"/>
        <v>35458</v>
      </c>
      <c r="CB2649" s="124">
        <f t="shared" si="7034"/>
        <v>72.339644197812959</v>
      </c>
    </row>
    <row r="2650" spans="1:80" x14ac:dyDescent="0.25">
      <c r="A2650" s="4" t="s">
        <v>928</v>
      </c>
      <c r="B2650" s="4" t="s">
        <v>88</v>
      </c>
      <c r="C2650" s="4" t="s">
        <v>1279</v>
      </c>
      <c r="D2650" s="79" t="s">
        <v>1280</v>
      </c>
      <c r="E2650" s="89">
        <v>6139</v>
      </c>
      <c r="F2650" s="79"/>
      <c r="G2650" s="75" t="s">
        <v>1906</v>
      </c>
      <c r="H2650" s="13" t="s">
        <v>51</v>
      </c>
      <c r="I2650" s="14">
        <v>36850</v>
      </c>
      <c r="J2650" s="14">
        <f t="shared" si="7022"/>
        <v>40535</v>
      </c>
      <c r="K2650" s="14">
        <v>35200</v>
      </c>
      <c r="L2650" s="14">
        <f t="shared" si="7025"/>
        <v>5335</v>
      </c>
      <c r="M2650" s="14">
        <v>3300</v>
      </c>
      <c r="N2650" s="14">
        <v>0</v>
      </c>
      <c r="O2650" s="14">
        <v>2035</v>
      </c>
      <c r="P2650" s="14">
        <v>0</v>
      </c>
      <c r="Q2650" s="14">
        <v>0</v>
      </c>
      <c r="R2650" s="14">
        <v>3300</v>
      </c>
      <c r="S2650" s="14"/>
      <c r="T2650" s="14"/>
      <c r="U2650" s="14"/>
      <c r="V2650" s="14"/>
      <c r="W2650" s="14"/>
      <c r="X2650" s="14">
        <f t="shared" ref="X2650:X2708" si="7070">R2650+S2650+T2650+U2650+V2650+W2650</f>
        <v>3300</v>
      </c>
      <c r="Y2650" s="14"/>
      <c r="Z2650" s="14"/>
      <c r="AA2650" s="14"/>
      <c r="AB2650" s="14"/>
      <c r="AC2650" s="14">
        <v>1010</v>
      </c>
      <c r="AD2650" s="14">
        <v>1040</v>
      </c>
      <c r="AE2650" s="14"/>
      <c r="AF2650" s="14">
        <v>1250</v>
      </c>
      <c r="AG2650" s="14"/>
      <c r="AH2650" s="14">
        <v>3300</v>
      </c>
      <c r="AI2650" s="14">
        <v>0</v>
      </c>
      <c r="AJ2650" s="14">
        <v>0</v>
      </c>
      <c r="AK2650" s="14"/>
      <c r="AL2650" s="14"/>
      <c r="AM2650" s="14"/>
      <c r="AN2650" s="14"/>
      <c r="AO2650" s="14"/>
      <c r="AP2650" s="14">
        <f t="shared" ref="AP2650:AP2708" si="7071">AJ2650+AK2650+AL2650+AM2650+AN2650+AO2650</f>
        <v>0</v>
      </c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>
        <v>0</v>
      </c>
      <c r="BA2650" s="14">
        <v>0</v>
      </c>
      <c r="BB2650" s="14">
        <v>2035</v>
      </c>
      <c r="BC2650" s="14"/>
      <c r="BD2650" s="14"/>
      <c r="BE2650" s="14">
        <v>1647</v>
      </c>
      <c r="BF2650" s="14"/>
      <c r="BG2650" s="14"/>
      <c r="BH2650" s="14">
        <f t="shared" ref="BH2650:BH2708" si="7072">BB2650+BC2650+BD2650+BE2650+BF2650+BG2650</f>
        <v>3682</v>
      </c>
      <c r="BI2650" s="14"/>
      <c r="BJ2650" s="14"/>
      <c r="BK2650" s="14"/>
      <c r="BL2650" s="14"/>
      <c r="BM2650" s="14">
        <v>1647</v>
      </c>
      <c r="BN2650" s="14"/>
      <c r="BO2650" s="14"/>
      <c r="BP2650" s="14"/>
      <c r="BQ2650" s="14"/>
      <c r="BR2650" s="14">
        <v>1647</v>
      </c>
      <c r="BS2650" s="14">
        <v>2035</v>
      </c>
      <c r="BT2650" s="14">
        <v>40535</v>
      </c>
      <c r="BU2650" s="14">
        <v>35200</v>
      </c>
      <c r="BV2650" s="14">
        <v>18000</v>
      </c>
      <c r="BW2650" s="14">
        <f t="shared" si="7052"/>
        <v>7000</v>
      </c>
      <c r="BX2650" s="14">
        <v>3000</v>
      </c>
      <c r="BY2650" s="14">
        <v>2000</v>
      </c>
      <c r="BZ2650" s="14">
        <v>2000</v>
      </c>
      <c r="CA2650" s="14">
        <f t="shared" si="7023"/>
        <v>25000</v>
      </c>
      <c r="CB2650" s="122">
        <f t="shared" si="7034"/>
        <v>71.022727272727266</v>
      </c>
    </row>
    <row r="2651" spans="1:80" ht="22.5" x14ac:dyDescent="0.25">
      <c r="A2651" s="4" t="s">
        <v>928</v>
      </c>
      <c r="B2651" s="4" t="s">
        <v>88</v>
      </c>
      <c r="C2651" s="4" t="s">
        <v>1279</v>
      </c>
      <c r="D2651" s="79" t="s">
        <v>1280</v>
      </c>
      <c r="E2651" s="89">
        <v>6139</v>
      </c>
      <c r="F2651" s="79" t="s">
        <v>1287</v>
      </c>
      <c r="G2651" s="75" t="s">
        <v>1906</v>
      </c>
      <c r="H2651" s="13" t="s">
        <v>59</v>
      </c>
      <c r="I2651" s="14">
        <v>5600</v>
      </c>
      <c r="J2651" s="14">
        <f t="shared" si="7022"/>
        <v>6491</v>
      </c>
      <c r="K2651" s="14">
        <v>6491</v>
      </c>
      <c r="L2651" s="14">
        <f t="shared" si="7025"/>
        <v>0</v>
      </c>
      <c r="M2651" s="14">
        <v>0</v>
      </c>
      <c r="N2651" s="14">
        <v>0</v>
      </c>
      <c r="O2651" s="14">
        <v>0</v>
      </c>
      <c r="P2651" s="14">
        <v>0</v>
      </c>
      <c r="Q2651" s="14">
        <v>0</v>
      </c>
      <c r="R2651" s="14">
        <v>0</v>
      </c>
      <c r="S2651" s="14"/>
      <c r="T2651" s="14"/>
      <c r="U2651" s="14"/>
      <c r="V2651" s="14"/>
      <c r="W2651" s="14"/>
      <c r="X2651" s="14">
        <f t="shared" si="7070"/>
        <v>0</v>
      </c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>
        <v>0</v>
      </c>
      <c r="AI2651" s="14">
        <v>0</v>
      </c>
      <c r="AJ2651" s="14">
        <v>0</v>
      </c>
      <c r="AK2651" s="14"/>
      <c r="AL2651" s="14"/>
      <c r="AM2651" s="14"/>
      <c r="AN2651" s="14"/>
      <c r="AO2651" s="14"/>
      <c r="AP2651" s="14">
        <f t="shared" si="7071"/>
        <v>0</v>
      </c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>
        <v>0</v>
      </c>
      <c r="BA2651" s="14">
        <v>0</v>
      </c>
      <c r="BB2651" s="14">
        <v>0</v>
      </c>
      <c r="BC2651" s="14"/>
      <c r="BD2651" s="14"/>
      <c r="BE2651" s="14"/>
      <c r="BF2651" s="14"/>
      <c r="BG2651" s="14"/>
      <c r="BH2651" s="14">
        <f t="shared" si="7072"/>
        <v>0</v>
      </c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>
        <v>0</v>
      </c>
      <c r="BS2651" s="14">
        <v>0</v>
      </c>
      <c r="BT2651" s="14">
        <v>6816</v>
      </c>
      <c r="BU2651" s="14">
        <v>6816</v>
      </c>
      <c r="BV2651" s="14">
        <v>3444</v>
      </c>
      <c r="BW2651" s="14">
        <f t="shared" si="7052"/>
        <v>1704</v>
      </c>
      <c r="BX2651" s="14">
        <v>568</v>
      </c>
      <c r="BY2651" s="14">
        <v>568</v>
      </c>
      <c r="BZ2651" s="14">
        <v>568</v>
      </c>
      <c r="CA2651" s="14">
        <f t="shared" si="7023"/>
        <v>5148</v>
      </c>
      <c r="CB2651" s="122">
        <f t="shared" si="7034"/>
        <v>75.528169014084511</v>
      </c>
    </row>
    <row r="2652" spans="1:80" ht="22.5" x14ac:dyDescent="0.25">
      <c r="A2652" s="4" t="s">
        <v>928</v>
      </c>
      <c r="B2652" s="4" t="s">
        <v>88</v>
      </c>
      <c r="C2652" s="4" t="s">
        <v>1279</v>
      </c>
      <c r="D2652" s="79" t="s">
        <v>1280</v>
      </c>
      <c r="E2652" s="89">
        <v>6139</v>
      </c>
      <c r="F2652" s="79" t="s">
        <v>1288</v>
      </c>
      <c r="G2652" s="75" t="s">
        <v>1906</v>
      </c>
      <c r="H2652" s="13" t="s">
        <v>65</v>
      </c>
      <c r="I2652" s="14">
        <v>10100</v>
      </c>
      <c r="J2652" s="14">
        <f t="shared" si="7022"/>
        <v>7000</v>
      </c>
      <c r="K2652" s="14">
        <v>7000</v>
      </c>
      <c r="L2652" s="14">
        <f t="shared" si="7025"/>
        <v>0</v>
      </c>
      <c r="M2652" s="14">
        <v>0</v>
      </c>
      <c r="N2652" s="14">
        <v>0</v>
      </c>
      <c r="O2652" s="14">
        <v>0</v>
      </c>
      <c r="P2652" s="14">
        <v>0</v>
      </c>
      <c r="Q2652" s="14">
        <v>0</v>
      </c>
      <c r="R2652" s="14">
        <v>0</v>
      </c>
      <c r="S2652" s="14"/>
      <c r="T2652" s="14"/>
      <c r="U2652" s="14"/>
      <c r="V2652" s="14"/>
      <c r="W2652" s="14"/>
      <c r="X2652" s="14">
        <f t="shared" si="7070"/>
        <v>0</v>
      </c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>
        <v>0</v>
      </c>
      <c r="AI2652" s="14">
        <v>0</v>
      </c>
      <c r="AJ2652" s="14">
        <v>0</v>
      </c>
      <c r="AK2652" s="14"/>
      <c r="AL2652" s="14"/>
      <c r="AM2652" s="14"/>
      <c r="AN2652" s="14"/>
      <c r="AO2652" s="14"/>
      <c r="AP2652" s="14">
        <f t="shared" si="7071"/>
        <v>0</v>
      </c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>
        <v>0</v>
      </c>
      <c r="BA2652" s="14">
        <v>0</v>
      </c>
      <c r="BB2652" s="14">
        <v>0</v>
      </c>
      <c r="BC2652" s="14"/>
      <c r="BD2652" s="14"/>
      <c r="BE2652" s="14"/>
      <c r="BF2652" s="14"/>
      <c r="BG2652" s="14"/>
      <c r="BH2652" s="14">
        <f t="shared" si="7072"/>
        <v>0</v>
      </c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>
        <v>0</v>
      </c>
      <c r="BS2652" s="14">
        <v>0</v>
      </c>
      <c r="BT2652" s="14">
        <v>7000</v>
      </c>
      <c r="BU2652" s="14">
        <v>7000</v>
      </c>
      <c r="BV2652" s="14">
        <v>3540</v>
      </c>
      <c r="BW2652" s="14">
        <f t="shared" si="7052"/>
        <v>1770</v>
      </c>
      <c r="BX2652" s="14">
        <v>590</v>
      </c>
      <c r="BY2652" s="14">
        <v>590</v>
      </c>
      <c r="BZ2652" s="14">
        <v>590</v>
      </c>
      <c r="CA2652" s="14">
        <f t="shared" si="7023"/>
        <v>5310</v>
      </c>
      <c r="CB2652" s="122">
        <f t="shared" si="7034"/>
        <v>75.857142857142861</v>
      </c>
    </row>
    <row r="2653" spans="1:80" ht="22.5" x14ac:dyDescent="0.25">
      <c r="A2653" s="1" t="s">
        <v>1</v>
      </c>
      <c r="B2653" s="1" t="s">
        <v>1</v>
      </c>
      <c r="C2653" s="1" t="s">
        <v>1</v>
      </c>
      <c r="D2653" s="78" t="s">
        <v>1</v>
      </c>
      <c r="E2653" s="78" t="s">
        <v>1</v>
      </c>
      <c r="F2653" s="78" t="s">
        <v>1</v>
      </c>
      <c r="G2653" s="2" t="s">
        <v>1</v>
      </c>
      <c r="H2653" s="10" t="s">
        <v>66</v>
      </c>
      <c r="I2653" s="11">
        <f>SUM(I2654)</f>
        <v>100</v>
      </c>
      <c r="J2653" s="11">
        <f t="shared" si="7022"/>
        <v>110</v>
      </c>
      <c r="K2653" s="11">
        <f t="shared" ref="K2653:Q2654" si="7073">SUM(K2654)</f>
        <v>110</v>
      </c>
      <c r="L2653" s="11">
        <f t="shared" si="7025"/>
        <v>0</v>
      </c>
      <c r="M2653" s="11">
        <f t="shared" si="7073"/>
        <v>0</v>
      </c>
      <c r="N2653" s="11">
        <f t="shared" si="7073"/>
        <v>0</v>
      </c>
      <c r="O2653" s="11">
        <f t="shared" si="7073"/>
        <v>0</v>
      </c>
      <c r="P2653" s="11">
        <f t="shared" si="7073"/>
        <v>0</v>
      </c>
      <c r="Q2653" s="11">
        <f t="shared" si="7073"/>
        <v>0</v>
      </c>
      <c r="R2653" s="11">
        <f t="shared" ref="R2653:AG2654" si="7074">SUM(R2654)</f>
        <v>0</v>
      </c>
      <c r="S2653" s="11">
        <f t="shared" si="7074"/>
        <v>0</v>
      </c>
      <c r="T2653" s="11">
        <f t="shared" si="7074"/>
        <v>0</v>
      </c>
      <c r="U2653" s="11">
        <f t="shared" si="7074"/>
        <v>0</v>
      </c>
      <c r="V2653" s="11">
        <f t="shared" si="7074"/>
        <v>0</v>
      </c>
      <c r="W2653" s="11">
        <f t="shared" si="7074"/>
        <v>0</v>
      </c>
      <c r="X2653" s="11">
        <f t="shared" si="7074"/>
        <v>0</v>
      </c>
      <c r="Y2653" s="11">
        <f t="shared" si="7074"/>
        <v>0</v>
      </c>
      <c r="Z2653" s="11">
        <f t="shared" si="7074"/>
        <v>0</v>
      </c>
      <c r="AA2653" s="11">
        <f t="shared" si="7074"/>
        <v>0</v>
      </c>
      <c r="AB2653" s="11">
        <f t="shared" si="7074"/>
        <v>0</v>
      </c>
      <c r="AC2653" s="11">
        <f t="shared" si="7074"/>
        <v>0</v>
      </c>
      <c r="AD2653" s="11">
        <f t="shared" si="7074"/>
        <v>0</v>
      </c>
      <c r="AE2653" s="11">
        <f t="shared" si="7074"/>
        <v>0</v>
      </c>
      <c r="AF2653" s="11">
        <f t="shared" si="7074"/>
        <v>0</v>
      </c>
      <c r="AG2653" s="11">
        <f t="shared" si="7074"/>
        <v>0</v>
      </c>
      <c r="AH2653" s="11">
        <v>0</v>
      </c>
      <c r="AI2653" s="11">
        <v>0</v>
      </c>
      <c r="AJ2653" s="11">
        <f t="shared" ref="AJ2653:AY2654" si="7075">SUM(AJ2654)</f>
        <v>0</v>
      </c>
      <c r="AK2653" s="11">
        <f t="shared" si="7075"/>
        <v>0</v>
      </c>
      <c r="AL2653" s="11">
        <f t="shared" si="7075"/>
        <v>0</v>
      </c>
      <c r="AM2653" s="11">
        <f t="shared" si="7075"/>
        <v>0</v>
      </c>
      <c r="AN2653" s="11">
        <f t="shared" si="7075"/>
        <v>0</v>
      </c>
      <c r="AO2653" s="11">
        <f t="shared" si="7075"/>
        <v>0</v>
      </c>
      <c r="AP2653" s="11">
        <f t="shared" si="7075"/>
        <v>0</v>
      </c>
      <c r="AQ2653" s="11">
        <f t="shared" si="7075"/>
        <v>0</v>
      </c>
      <c r="AR2653" s="11">
        <f t="shared" si="7075"/>
        <v>0</v>
      </c>
      <c r="AS2653" s="11">
        <f t="shared" si="7075"/>
        <v>0</v>
      </c>
      <c r="AT2653" s="11">
        <f t="shared" si="7075"/>
        <v>0</v>
      </c>
      <c r="AU2653" s="11">
        <f t="shared" si="7075"/>
        <v>0</v>
      </c>
      <c r="AV2653" s="11">
        <f t="shared" si="7075"/>
        <v>0</v>
      </c>
      <c r="AW2653" s="11">
        <f t="shared" si="7075"/>
        <v>0</v>
      </c>
      <c r="AX2653" s="11">
        <f t="shared" si="7075"/>
        <v>0</v>
      </c>
      <c r="AY2653" s="11">
        <f t="shared" si="7075"/>
        <v>0</v>
      </c>
      <c r="AZ2653" s="11">
        <v>0</v>
      </c>
      <c r="BA2653" s="11">
        <v>0</v>
      </c>
      <c r="BB2653" s="11">
        <f t="shared" ref="BB2653:BQ2654" si="7076">SUM(BB2654)</f>
        <v>0</v>
      </c>
      <c r="BC2653" s="11">
        <f t="shared" si="7076"/>
        <v>0</v>
      </c>
      <c r="BD2653" s="11">
        <f t="shared" si="7076"/>
        <v>0</v>
      </c>
      <c r="BE2653" s="11">
        <f t="shared" si="7076"/>
        <v>0</v>
      </c>
      <c r="BF2653" s="11">
        <f t="shared" si="7076"/>
        <v>0</v>
      </c>
      <c r="BG2653" s="11">
        <f t="shared" si="7076"/>
        <v>0</v>
      </c>
      <c r="BH2653" s="11">
        <f t="shared" si="7076"/>
        <v>0</v>
      </c>
      <c r="BI2653" s="11">
        <f t="shared" si="7076"/>
        <v>0</v>
      </c>
      <c r="BJ2653" s="11">
        <f t="shared" si="7076"/>
        <v>0</v>
      </c>
      <c r="BK2653" s="11">
        <f t="shared" si="7076"/>
        <v>0</v>
      </c>
      <c r="BL2653" s="11">
        <f t="shared" si="7076"/>
        <v>0</v>
      </c>
      <c r="BM2653" s="11">
        <f t="shared" si="7076"/>
        <v>0</v>
      </c>
      <c r="BN2653" s="11">
        <f t="shared" si="7076"/>
        <v>0</v>
      </c>
      <c r="BO2653" s="11">
        <f t="shared" si="7076"/>
        <v>0</v>
      </c>
      <c r="BP2653" s="11">
        <f t="shared" si="7076"/>
        <v>0</v>
      </c>
      <c r="BQ2653" s="11">
        <f t="shared" si="7076"/>
        <v>0</v>
      </c>
      <c r="BR2653" s="11">
        <v>0</v>
      </c>
      <c r="BS2653" s="11">
        <v>0</v>
      </c>
      <c r="BT2653" s="11">
        <f t="shared" ref="BT2653:BZ2654" si="7077">SUM(BT2654)</f>
        <v>110</v>
      </c>
      <c r="BU2653" s="11">
        <f t="shared" si="7077"/>
        <v>110</v>
      </c>
      <c r="BV2653" s="11">
        <f t="shared" si="7077"/>
        <v>0</v>
      </c>
      <c r="BW2653" s="11">
        <f t="shared" si="7077"/>
        <v>0</v>
      </c>
      <c r="BX2653" s="11">
        <f t="shared" si="7077"/>
        <v>0</v>
      </c>
      <c r="BY2653" s="11">
        <f t="shared" si="7077"/>
        <v>0</v>
      </c>
      <c r="BZ2653" s="11">
        <f t="shared" si="7077"/>
        <v>0</v>
      </c>
      <c r="CA2653" s="11">
        <f t="shared" si="7023"/>
        <v>0</v>
      </c>
      <c r="CB2653" s="123">
        <f t="shared" si="7034"/>
        <v>0</v>
      </c>
    </row>
    <row r="2654" spans="1:80" x14ac:dyDescent="0.25">
      <c r="A2654" s="4" t="s">
        <v>928</v>
      </c>
      <c r="B2654" s="4" t="s">
        <v>88</v>
      </c>
      <c r="C2654" s="4" t="s">
        <v>1279</v>
      </c>
      <c r="D2654" s="79" t="s">
        <v>1280</v>
      </c>
      <c r="E2654" s="78" t="s">
        <v>67</v>
      </c>
      <c r="F2654" s="78" t="s">
        <v>1</v>
      </c>
      <c r="G2654" s="2" t="s">
        <v>1</v>
      </c>
      <c r="H2654" s="2" t="s">
        <v>68</v>
      </c>
      <c r="I2654" s="12">
        <f>SUM(I2655)</f>
        <v>100</v>
      </c>
      <c r="J2654" s="12">
        <f t="shared" si="7022"/>
        <v>110</v>
      </c>
      <c r="K2654" s="12">
        <f t="shared" si="7073"/>
        <v>110</v>
      </c>
      <c r="L2654" s="12">
        <f t="shared" si="7025"/>
        <v>0</v>
      </c>
      <c r="M2654" s="12">
        <f t="shared" si="7073"/>
        <v>0</v>
      </c>
      <c r="N2654" s="12">
        <f t="shared" si="7073"/>
        <v>0</v>
      </c>
      <c r="O2654" s="12">
        <f t="shared" si="7073"/>
        <v>0</v>
      </c>
      <c r="P2654" s="12">
        <f t="shared" si="7073"/>
        <v>0</v>
      </c>
      <c r="Q2654" s="12">
        <f t="shared" si="7073"/>
        <v>0</v>
      </c>
      <c r="R2654" s="12">
        <f t="shared" si="7074"/>
        <v>0</v>
      </c>
      <c r="S2654" s="12">
        <f t="shared" ref="S2654:AG2654" si="7078">SUM(S2655)</f>
        <v>0</v>
      </c>
      <c r="T2654" s="12">
        <f t="shared" si="7078"/>
        <v>0</v>
      </c>
      <c r="U2654" s="12">
        <f t="shared" si="7078"/>
        <v>0</v>
      </c>
      <c r="V2654" s="12">
        <f t="shared" si="7078"/>
        <v>0</v>
      </c>
      <c r="W2654" s="12">
        <f t="shared" si="7078"/>
        <v>0</v>
      </c>
      <c r="X2654" s="12">
        <f t="shared" si="7078"/>
        <v>0</v>
      </c>
      <c r="Y2654" s="12">
        <f t="shared" si="7078"/>
        <v>0</v>
      </c>
      <c r="Z2654" s="12">
        <f t="shared" si="7078"/>
        <v>0</v>
      </c>
      <c r="AA2654" s="12">
        <f t="shared" si="7078"/>
        <v>0</v>
      </c>
      <c r="AB2654" s="12">
        <f t="shared" si="7078"/>
        <v>0</v>
      </c>
      <c r="AC2654" s="12">
        <f t="shared" si="7078"/>
        <v>0</v>
      </c>
      <c r="AD2654" s="12">
        <f t="shared" si="7078"/>
        <v>0</v>
      </c>
      <c r="AE2654" s="12">
        <f t="shared" si="7078"/>
        <v>0</v>
      </c>
      <c r="AF2654" s="12">
        <f t="shared" si="7078"/>
        <v>0</v>
      </c>
      <c r="AG2654" s="12">
        <f t="shared" si="7078"/>
        <v>0</v>
      </c>
      <c r="AH2654" s="12">
        <v>0</v>
      </c>
      <c r="AI2654" s="12">
        <v>0</v>
      </c>
      <c r="AJ2654" s="12">
        <f t="shared" si="7075"/>
        <v>0</v>
      </c>
      <c r="AK2654" s="12">
        <f t="shared" ref="AK2654:AY2654" si="7079">SUM(AK2655)</f>
        <v>0</v>
      </c>
      <c r="AL2654" s="12">
        <f t="shared" si="7079"/>
        <v>0</v>
      </c>
      <c r="AM2654" s="12">
        <f t="shared" si="7079"/>
        <v>0</v>
      </c>
      <c r="AN2654" s="12">
        <f t="shared" si="7079"/>
        <v>0</v>
      </c>
      <c r="AO2654" s="12">
        <f t="shared" si="7079"/>
        <v>0</v>
      </c>
      <c r="AP2654" s="12">
        <f t="shared" si="7079"/>
        <v>0</v>
      </c>
      <c r="AQ2654" s="12">
        <f t="shared" si="7079"/>
        <v>0</v>
      </c>
      <c r="AR2654" s="12">
        <f t="shared" si="7079"/>
        <v>0</v>
      </c>
      <c r="AS2654" s="12">
        <f t="shared" si="7079"/>
        <v>0</v>
      </c>
      <c r="AT2654" s="12">
        <f t="shared" si="7079"/>
        <v>0</v>
      </c>
      <c r="AU2654" s="12">
        <f t="shared" si="7079"/>
        <v>0</v>
      </c>
      <c r="AV2654" s="12">
        <f t="shared" si="7079"/>
        <v>0</v>
      </c>
      <c r="AW2654" s="12">
        <f t="shared" si="7079"/>
        <v>0</v>
      </c>
      <c r="AX2654" s="12">
        <f t="shared" si="7079"/>
        <v>0</v>
      </c>
      <c r="AY2654" s="12">
        <f t="shared" si="7079"/>
        <v>0</v>
      </c>
      <c r="AZ2654" s="12">
        <v>0</v>
      </c>
      <c r="BA2654" s="12">
        <v>0</v>
      </c>
      <c r="BB2654" s="12">
        <f t="shared" si="7076"/>
        <v>0</v>
      </c>
      <c r="BC2654" s="12">
        <f t="shared" ref="BC2654:BQ2654" si="7080">SUM(BC2655)</f>
        <v>0</v>
      </c>
      <c r="BD2654" s="12">
        <f t="shared" si="7080"/>
        <v>0</v>
      </c>
      <c r="BE2654" s="12">
        <f t="shared" si="7080"/>
        <v>0</v>
      </c>
      <c r="BF2654" s="12">
        <f t="shared" si="7080"/>
        <v>0</v>
      </c>
      <c r="BG2654" s="12">
        <f t="shared" si="7080"/>
        <v>0</v>
      </c>
      <c r="BH2654" s="12">
        <f t="shared" si="7080"/>
        <v>0</v>
      </c>
      <c r="BI2654" s="12">
        <f t="shared" si="7080"/>
        <v>0</v>
      </c>
      <c r="BJ2654" s="12">
        <f t="shared" si="7080"/>
        <v>0</v>
      </c>
      <c r="BK2654" s="12">
        <f t="shared" si="7080"/>
        <v>0</v>
      </c>
      <c r="BL2654" s="12">
        <f t="shared" si="7080"/>
        <v>0</v>
      </c>
      <c r="BM2654" s="12">
        <f t="shared" si="7080"/>
        <v>0</v>
      </c>
      <c r="BN2654" s="12">
        <f t="shared" si="7080"/>
        <v>0</v>
      </c>
      <c r="BO2654" s="12">
        <f t="shared" si="7080"/>
        <v>0</v>
      </c>
      <c r="BP2654" s="12">
        <f t="shared" si="7080"/>
        <v>0</v>
      </c>
      <c r="BQ2654" s="12">
        <f t="shared" si="7080"/>
        <v>0</v>
      </c>
      <c r="BR2654" s="12">
        <v>0</v>
      </c>
      <c r="BS2654" s="12">
        <v>0</v>
      </c>
      <c r="BT2654" s="12">
        <f t="shared" si="7077"/>
        <v>110</v>
      </c>
      <c r="BU2654" s="12">
        <f t="shared" si="7077"/>
        <v>110</v>
      </c>
      <c r="BV2654" s="12">
        <f t="shared" si="7077"/>
        <v>0</v>
      </c>
      <c r="BW2654" s="12">
        <f t="shared" si="7077"/>
        <v>0</v>
      </c>
      <c r="BX2654" s="12">
        <f t="shared" si="7077"/>
        <v>0</v>
      </c>
      <c r="BY2654" s="12">
        <f t="shared" si="7077"/>
        <v>0</v>
      </c>
      <c r="BZ2654" s="12">
        <f t="shared" si="7077"/>
        <v>0</v>
      </c>
      <c r="CA2654" s="12">
        <f t="shared" si="7023"/>
        <v>0</v>
      </c>
      <c r="CB2654" s="124">
        <f t="shared" si="7034"/>
        <v>0</v>
      </c>
    </row>
    <row r="2655" spans="1:80" x14ac:dyDescent="0.25">
      <c r="A2655" s="4" t="s">
        <v>928</v>
      </c>
      <c r="B2655" s="4" t="s">
        <v>88</v>
      </c>
      <c r="C2655" s="4" t="s">
        <v>1279</v>
      </c>
      <c r="D2655" s="79" t="s">
        <v>1280</v>
      </c>
      <c r="E2655" s="89">
        <v>6148</v>
      </c>
      <c r="F2655" s="79"/>
      <c r="G2655" s="75" t="s">
        <v>1906</v>
      </c>
      <c r="H2655" s="13" t="s">
        <v>76</v>
      </c>
      <c r="I2655" s="14">
        <v>100</v>
      </c>
      <c r="J2655" s="14">
        <f t="shared" si="7022"/>
        <v>110</v>
      </c>
      <c r="K2655" s="14">
        <v>110</v>
      </c>
      <c r="L2655" s="14">
        <f t="shared" si="7025"/>
        <v>0</v>
      </c>
      <c r="M2655" s="14">
        <v>0</v>
      </c>
      <c r="N2655" s="14">
        <v>0</v>
      </c>
      <c r="O2655" s="14">
        <v>0</v>
      </c>
      <c r="P2655" s="14">
        <v>0</v>
      </c>
      <c r="Q2655" s="14">
        <v>0</v>
      </c>
      <c r="R2655" s="14">
        <v>0</v>
      </c>
      <c r="S2655" s="14"/>
      <c r="T2655" s="14"/>
      <c r="U2655" s="14"/>
      <c r="V2655" s="14"/>
      <c r="W2655" s="14"/>
      <c r="X2655" s="14">
        <f t="shared" si="7070"/>
        <v>0</v>
      </c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>
        <v>0</v>
      </c>
      <c r="AI2655" s="14">
        <v>0</v>
      </c>
      <c r="AJ2655" s="14">
        <v>0</v>
      </c>
      <c r="AK2655" s="14"/>
      <c r="AL2655" s="14"/>
      <c r="AM2655" s="14"/>
      <c r="AN2655" s="14"/>
      <c r="AO2655" s="14"/>
      <c r="AP2655" s="14">
        <f t="shared" si="7071"/>
        <v>0</v>
      </c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>
        <v>0</v>
      </c>
      <c r="BA2655" s="14">
        <v>0</v>
      </c>
      <c r="BB2655" s="14">
        <v>0</v>
      </c>
      <c r="BC2655" s="14"/>
      <c r="BD2655" s="14"/>
      <c r="BE2655" s="14"/>
      <c r="BF2655" s="14"/>
      <c r="BG2655" s="14"/>
      <c r="BH2655" s="14">
        <f t="shared" si="7072"/>
        <v>0</v>
      </c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>
        <v>0</v>
      </c>
      <c r="BS2655" s="14">
        <v>0</v>
      </c>
      <c r="BT2655" s="14">
        <v>110</v>
      </c>
      <c r="BU2655" s="14">
        <v>110</v>
      </c>
      <c r="BV2655" s="14">
        <v>0</v>
      </c>
      <c r="BW2655" s="14">
        <f t="shared" si="7052"/>
        <v>0</v>
      </c>
      <c r="BX2655" s="14"/>
      <c r="BY2655" s="14"/>
      <c r="BZ2655" s="14"/>
      <c r="CA2655" s="14">
        <f t="shared" si="7023"/>
        <v>0</v>
      </c>
      <c r="CB2655" s="122">
        <f t="shared" si="7034"/>
        <v>0</v>
      </c>
    </row>
    <row r="2656" spans="1:80" ht="22.5" x14ac:dyDescent="0.25">
      <c r="A2656" s="1" t="s">
        <v>1</v>
      </c>
      <c r="B2656" s="1" t="s">
        <v>1</v>
      </c>
      <c r="C2656" s="1" t="s">
        <v>1</v>
      </c>
      <c r="D2656" s="78" t="s">
        <v>1</v>
      </c>
      <c r="E2656" s="78" t="s">
        <v>1</v>
      </c>
      <c r="F2656" s="78" t="s">
        <v>1</v>
      </c>
      <c r="G2656" s="2" t="s">
        <v>1</v>
      </c>
      <c r="H2656" s="10" t="s">
        <v>77</v>
      </c>
      <c r="I2656" s="11">
        <f>SUM(I2657)</f>
        <v>38100</v>
      </c>
      <c r="J2656" s="11">
        <f t="shared" si="7022"/>
        <v>38910</v>
      </c>
      <c r="K2656" s="11">
        <f t="shared" ref="K2656:Q2656" si="7081">SUM(K2657)</f>
        <v>30000</v>
      </c>
      <c r="L2656" s="11">
        <f t="shared" si="7025"/>
        <v>8910</v>
      </c>
      <c r="M2656" s="11">
        <f t="shared" si="7081"/>
        <v>8910</v>
      </c>
      <c r="N2656" s="11">
        <f t="shared" si="7081"/>
        <v>0</v>
      </c>
      <c r="O2656" s="11">
        <f t="shared" si="7081"/>
        <v>0</v>
      </c>
      <c r="P2656" s="11">
        <f t="shared" si="7081"/>
        <v>0</v>
      </c>
      <c r="Q2656" s="11">
        <f t="shared" si="7081"/>
        <v>0</v>
      </c>
      <c r="R2656" s="11">
        <f t="shared" ref="R2656:AG2656" si="7082">SUM(R2657)</f>
        <v>8910</v>
      </c>
      <c r="S2656" s="11">
        <f t="shared" si="7082"/>
        <v>0</v>
      </c>
      <c r="T2656" s="11">
        <f t="shared" si="7082"/>
        <v>0</v>
      </c>
      <c r="U2656" s="11">
        <f t="shared" si="7082"/>
        <v>0</v>
      </c>
      <c r="V2656" s="11">
        <f t="shared" si="7082"/>
        <v>0</v>
      </c>
      <c r="W2656" s="11">
        <f t="shared" si="7082"/>
        <v>0</v>
      </c>
      <c r="X2656" s="11">
        <f t="shared" si="7082"/>
        <v>8910</v>
      </c>
      <c r="Y2656" s="11">
        <f t="shared" si="7082"/>
        <v>0</v>
      </c>
      <c r="Z2656" s="11">
        <f t="shared" si="7082"/>
        <v>0</v>
      </c>
      <c r="AA2656" s="11">
        <f t="shared" si="7082"/>
        <v>0</v>
      </c>
      <c r="AB2656" s="11">
        <f t="shared" si="7082"/>
        <v>0</v>
      </c>
      <c r="AC2656" s="11">
        <f t="shared" si="7082"/>
        <v>0</v>
      </c>
      <c r="AD2656" s="11">
        <f t="shared" si="7082"/>
        <v>0</v>
      </c>
      <c r="AE2656" s="11">
        <f t="shared" si="7082"/>
        <v>0</v>
      </c>
      <c r="AF2656" s="11">
        <f t="shared" si="7082"/>
        <v>590</v>
      </c>
      <c r="AG2656" s="11">
        <f t="shared" si="7082"/>
        <v>1000</v>
      </c>
      <c r="AH2656" s="11">
        <v>1590</v>
      </c>
      <c r="AI2656" s="11">
        <v>7320</v>
      </c>
      <c r="AJ2656" s="11">
        <f t="shared" ref="AJ2656:AY2656" si="7083">SUM(AJ2657)</f>
        <v>0</v>
      </c>
      <c r="AK2656" s="11">
        <f t="shared" si="7083"/>
        <v>0</v>
      </c>
      <c r="AL2656" s="11">
        <f t="shared" si="7083"/>
        <v>0</v>
      </c>
      <c r="AM2656" s="11">
        <f t="shared" si="7083"/>
        <v>0</v>
      </c>
      <c r="AN2656" s="11">
        <f t="shared" si="7083"/>
        <v>0</v>
      </c>
      <c r="AO2656" s="11">
        <f t="shared" si="7083"/>
        <v>0</v>
      </c>
      <c r="AP2656" s="11">
        <f t="shared" si="7083"/>
        <v>0</v>
      </c>
      <c r="AQ2656" s="11">
        <f t="shared" si="7083"/>
        <v>0</v>
      </c>
      <c r="AR2656" s="11">
        <f t="shared" si="7083"/>
        <v>0</v>
      </c>
      <c r="AS2656" s="11">
        <f t="shared" si="7083"/>
        <v>0</v>
      </c>
      <c r="AT2656" s="11">
        <f t="shared" si="7083"/>
        <v>0</v>
      </c>
      <c r="AU2656" s="11">
        <f t="shared" si="7083"/>
        <v>0</v>
      </c>
      <c r="AV2656" s="11">
        <f t="shared" si="7083"/>
        <v>0</v>
      </c>
      <c r="AW2656" s="11">
        <f t="shared" si="7083"/>
        <v>0</v>
      </c>
      <c r="AX2656" s="11">
        <f t="shared" si="7083"/>
        <v>0</v>
      </c>
      <c r="AY2656" s="11">
        <f t="shared" si="7083"/>
        <v>0</v>
      </c>
      <c r="AZ2656" s="11">
        <v>0</v>
      </c>
      <c r="BA2656" s="11">
        <v>0</v>
      </c>
      <c r="BB2656" s="11">
        <f t="shared" ref="BB2656:BQ2656" si="7084">SUM(BB2657)</f>
        <v>0</v>
      </c>
      <c r="BC2656" s="11">
        <f t="shared" si="7084"/>
        <v>0</v>
      </c>
      <c r="BD2656" s="11">
        <f t="shared" si="7084"/>
        <v>0</v>
      </c>
      <c r="BE2656" s="11">
        <f t="shared" si="7084"/>
        <v>1000</v>
      </c>
      <c r="BF2656" s="11">
        <f t="shared" si="7084"/>
        <v>0</v>
      </c>
      <c r="BG2656" s="11">
        <f t="shared" si="7084"/>
        <v>0</v>
      </c>
      <c r="BH2656" s="11">
        <f t="shared" si="7084"/>
        <v>1000</v>
      </c>
      <c r="BI2656" s="11">
        <f t="shared" si="7084"/>
        <v>0</v>
      </c>
      <c r="BJ2656" s="11">
        <f t="shared" si="7084"/>
        <v>0</v>
      </c>
      <c r="BK2656" s="11">
        <f t="shared" si="7084"/>
        <v>0</v>
      </c>
      <c r="BL2656" s="11">
        <f t="shared" si="7084"/>
        <v>1000</v>
      </c>
      <c r="BM2656" s="11">
        <f t="shared" si="7084"/>
        <v>0</v>
      </c>
      <c r="BN2656" s="11">
        <f t="shared" si="7084"/>
        <v>0</v>
      </c>
      <c r="BO2656" s="11">
        <f t="shared" si="7084"/>
        <v>0</v>
      </c>
      <c r="BP2656" s="11">
        <f t="shared" si="7084"/>
        <v>0</v>
      </c>
      <c r="BQ2656" s="11">
        <f t="shared" si="7084"/>
        <v>0</v>
      </c>
      <c r="BR2656" s="11">
        <v>1000</v>
      </c>
      <c r="BS2656" s="11">
        <v>0</v>
      </c>
      <c r="BT2656" s="11">
        <f t="shared" ref="BT2656:BZ2656" si="7085">SUM(BT2657)</f>
        <v>65910</v>
      </c>
      <c r="BU2656" s="11">
        <f t="shared" si="7085"/>
        <v>57000</v>
      </c>
      <c r="BV2656" s="11">
        <f t="shared" si="7085"/>
        <v>28500</v>
      </c>
      <c r="BW2656" s="11">
        <f t="shared" si="7085"/>
        <v>28500</v>
      </c>
      <c r="BX2656" s="11">
        <f t="shared" si="7085"/>
        <v>28500</v>
      </c>
      <c r="BY2656" s="11">
        <f t="shared" si="7085"/>
        <v>0</v>
      </c>
      <c r="BZ2656" s="11">
        <f t="shared" si="7085"/>
        <v>0</v>
      </c>
      <c r="CA2656" s="11">
        <f t="shared" si="7023"/>
        <v>57000</v>
      </c>
      <c r="CB2656" s="123">
        <f t="shared" si="7034"/>
        <v>100</v>
      </c>
    </row>
    <row r="2657" spans="1:80" x14ac:dyDescent="0.25">
      <c r="A2657" s="4" t="s">
        <v>928</v>
      </c>
      <c r="B2657" s="4" t="s">
        <v>88</v>
      </c>
      <c r="C2657" s="4" t="s">
        <v>1279</v>
      </c>
      <c r="D2657" s="79" t="s">
        <v>1280</v>
      </c>
      <c r="E2657" s="78" t="s">
        <v>78</v>
      </c>
      <c r="F2657" s="78" t="s">
        <v>1</v>
      </c>
      <c r="G2657" s="2" t="s">
        <v>1</v>
      </c>
      <c r="H2657" s="2" t="s">
        <v>79</v>
      </c>
      <c r="I2657" s="12">
        <f>SUM(I2658:I2659)</f>
        <v>38100</v>
      </c>
      <c r="J2657" s="12">
        <f t="shared" si="7022"/>
        <v>38910</v>
      </c>
      <c r="K2657" s="12">
        <f t="shared" ref="K2657" si="7086">SUM(K2658:K2659)</f>
        <v>30000</v>
      </c>
      <c r="L2657" s="12">
        <f t="shared" si="7025"/>
        <v>8910</v>
      </c>
      <c r="M2657" s="12">
        <f t="shared" ref="M2657:Q2657" si="7087">SUM(M2658:M2659)</f>
        <v>8910</v>
      </c>
      <c r="N2657" s="12">
        <f t="shared" si="7087"/>
        <v>0</v>
      </c>
      <c r="O2657" s="12">
        <f t="shared" si="7087"/>
        <v>0</v>
      </c>
      <c r="P2657" s="12">
        <f t="shared" si="7087"/>
        <v>0</v>
      </c>
      <c r="Q2657" s="12">
        <f t="shared" si="7087"/>
        <v>0</v>
      </c>
      <c r="R2657" s="12">
        <f t="shared" ref="R2657:AG2657" si="7088">SUM(R2658:R2659)</f>
        <v>8910</v>
      </c>
      <c r="S2657" s="12">
        <f t="shared" si="7088"/>
        <v>0</v>
      </c>
      <c r="T2657" s="12">
        <f t="shared" si="7088"/>
        <v>0</v>
      </c>
      <c r="U2657" s="12">
        <f t="shared" si="7088"/>
        <v>0</v>
      </c>
      <c r="V2657" s="12">
        <f t="shared" si="7088"/>
        <v>0</v>
      </c>
      <c r="W2657" s="12">
        <f t="shared" si="7088"/>
        <v>0</v>
      </c>
      <c r="X2657" s="12">
        <f t="shared" ref="X2657" si="7089">SUM(X2658:X2659)</f>
        <v>8910</v>
      </c>
      <c r="Y2657" s="12">
        <f t="shared" si="7088"/>
        <v>0</v>
      </c>
      <c r="Z2657" s="12">
        <f t="shared" si="7088"/>
        <v>0</v>
      </c>
      <c r="AA2657" s="12">
        <f t="shared" si="7088"/>
        <v>0</v>
      </c>
      <c r="AB2657" s="12">
        <f t="shared" si="7088"/>
        <v>0</v>
      </c>
      <c r="AC2657" s="12">
        <f t="shared" si="7088"/>
        <v>0</v>
      </c>
      <c r="AD2657" s="12">
        <f t="shared" si="7088"/>
        <v>0</v>
      </c>
      <c r="AE2657" s="12">
        <f t="shared" si="7088"/>
        <v>0</v>
      </c>
      <c r="AF2657" s="12">
        <f t="shared" si="7088"/>
        <v>590</v>
      </c>
      <c r="AG2657" s="12">
        <f t="shared" si="7088"/>
        <v>1000</v>
      </c>
      <c r="AH2657" s="12">
        <v>1590</v>
      </c>
      <c r="AI2657" s="12">
        <v>7320</v>
      </c>
      <c r="AJ2657" s="12">
        <f t="shared" ref="AJ2657:AY2657" si="7090">SUM(AJ2658:AJ2659)</f>
        <v>0</v>
      </c>
      <c r="AK2657" s="12">
        <f t="shared" si="7090"/>
        <v>0</v>
      </c>
      <c r="AL2657" s="12">
        <f t="shared" si="7090"/>
        <v>0</v>
      </c>
      <c r="AM2657" s="12">
        <f t="shared" si="7090"/>
        <v>0</v>
      </c>
      <c r="AN2657" s="12">
        <f t="shared" si="7090"/>
        <v>0</v>
      </c>
      <c r="AO2657" s="12">
        <f t="shared" si="7090"/>
        <v>0</v>
      </c>
      <c r="AP2657" s="12">
        <f t="shared" ref="AP2657" si="7091">SUM(AP2658:AP2659)</f>
        <v>0</v>
      </c>
      <c r="AQ2657" s="12">
        <f t="shared" si="7090"/>
        <v>0</v>
      </c>
      <c r="AR2657" s="12">
        <f t="shared" si="7090"/>
        <v>0</v>
      </c>
      <c r="AS2657" s="12">
        <f t="shared" si="7090"/>
        <v>0</v>
      </c>
      <c r="AT2657" s="12">
        <f t="shared" si="7090"/>
        <v>0</v>
      </c>
      <c r="AU2657" s="12">
        <f t="shared" si="7090"/>
        <v>0</v>
      </c>
      <c r="AV2657" s="12">
        <f t="shared" si="7090"/>
        <v>0</v>
      </c>
      <c r="AW2657" s="12">
        <f t="shared" si="7090"/>
        <v>0</v>
      </c>
      <c r="AX2657" s="12">
        <f t="shared" si="7090"/>
        <v>0</v>
      </c>
      <c r="AY2657" s="12">
        <f t="shared" si="7090"/>
        <v>0</v>
      </c>
      <c r="AZ2657" s="12">
        <v>0</v>
      </c>
      <c r="BA2657" s="12">
        <v>0</v>
      </c>
      <c r="BB2657" s="12">
        <f t="shared" ref="BB2657:BQ2657" si="7092">SUM(BB2658:BB2659)</f>
        <v>0</v>
      </c>
      <c r="BC2657" s="12">
        <f t="shared" si="7092"/>
        <v>0</v>
      </c>
      <c r="BD2657" s="12">
        <f t="shared" si="7092"/>
        <v>0</v>
      </c>
      <c r="BE2657" s="12">
        <f t="shared" si="7092"/>
        <v>1000</v>
      </c>
      <c r="BF2657" s="12">
        <f t="shared" si="7092"/>
        <v>0</v>
      </c>
      <c r="BG2657" s="12">
        <f t="shared" si="7092"/>
        <v>0</v>
      </c>
      <c r="BH2657" s="12">
        <f t="shared" ref="BH2657" si="7093">SUM(BH2658:BH2659)</f>
        <v>1000</v>
      </c>
      <c r="BI2657" s="12">
        <f t="shared" si="7092"/>
        <v>0</v>
      </c>
      <c r="BJ2657" s="12">
        <f t="shared" si="7092"/>
        <v>0</v>
      </c>
      <c r="BK2657" s="12">
        <f t="shared" si="7092"/>
        <v>0</v>
      </c>
      <c r="BL2657" s="12">
        <f t="shared" si="7092"/>
        <v>1000</v>
      </c>
      <c r="BM2657" s="12">
        <f t="shared" si="7092"/>
        <v>0</v>
      </c>
      <c r="BN2657" s="12">
        <f t="shared" si="7092"/>
        <v>0</v>
      </c>
      <c r="BO2657" s="12">
        <f t="shared" si="7092"/>
        <v>0</v>
      </c>
      <c r="BP2657" s="12">
        <f t="shared" si="7092"/>
        <v>0</v>
      </c>
      <c r="BQ2657" s="12">
        <f t="shared" si="7092"/>
        <v>0</v>
      </c>
      <c r="BR2657" s="12">
        <v>1000</v>
      </c>
      <c r="BS2657" s="12">
        <v>0</v>
      </c>
      <c r="BT2657" s="12">
        <f t="shared" ref="BT2657:BZ2657" si="7094">SUM(BT2658:BT2659)</f>
        <v>65910</v>
      </c>
      <c r="BU2657" s="12">
        <f t="shared" si="7094"/>
        <v>57000</v>
      </c>
      <c r="BV2657" s="12">
        <f t="shared" si="7094"/>
        <v>28500</v>
      </c>
      <c r="BW2657" s="12">
        <f t="shared" si="7094"/>
        <v>28500</v>
      </c>
      <c r="BX2657" s="12">
        <f t="shared" si="7094"/>
        <v>28500</v>
      </c>
      <c r="BY2657" s="12">
        <f t="shared" si="7094"/>
        <v>0</v>
      </c>
      <c r="BZ2657" s="12">
        <f t="shared" si="7094"/>
        <v>0</v>
      </c>
      <c r="CA2657" s="12">
        <f t="shared" si="7023"/>
        <v>57000</v>
      </c>
      <c r="CB2657" s="124">
        <f t="shared" si="7034"/>
        <v>100</v>
      </c>
    </row>
    <row r="2658" spans="1:80" x14ac:dyDescent="0.25">
      <c r="A2658" s="4" t="s">
        <v>928</v>
      </c>
      <c r="B2658" s="4" t="s">
        <v>88</v>
      </c>
      <c r="C2658" s="4" t="s">
        <v>1279</v>
      </c>
      <c r="D2658" s="79" t="s">
        <v>1280</v>
      </c>
      <c r="E2658" s="89">
        <v>8213</v>
      </c>
      <c r="F2658" s="79"/>
      <c r="G2658" s="75" t="s">
        <v>1906</v>
      </c>
      <c r="H2658" s="13" t="s">
        <v>81</v>
      </c>
      <c r="I2658" s="14">
        <v>28100</v>
      </c>
      <c r="J2658" s="14">
        <f t="shared" si="7022"/>
        <v>23910</v>
      </c>
      <c r="K2658" s="14">
        <v>15000</v>
      </c>
      <c r="L2658" s="14">
        <f t="shared" si="7025"/>
        <v>8910</v>
      </c>
      <c r="M2658" s="14">
        <v>8910</v>
      </c>
      <c r="N2658" s="14">
        <v>0</v>
      </c>
      <c r="O2658" s="14">
        <v>0</v>
      </c>
      <c r="P2658" s="14">
        <v>0</v>
      </c>
      <c r="Q2658" s="14">
        <v>0</v>
      </c>
      <c r="R2658" s="14">
        <v>8910</v>
      </c>
      <c r="S2658" s="14"/>
      <c r="T2658" s="14"/>
      <c r="U2658" s="14"/>
      <c r="V2658" s="14"/>
      <c r="W2658" s="14"/>
      <c r="X2658" s="14">
        <f t="shared" si="7070"/>
        <v>8910</v>
      </c>
      <c r="Y2658" s="14"/>
      <c r="Z2658" s="14"/>
      <c r="AA2658" s="14"/>
      <c r="AB2658" s="14"/>
      <c r="AC2658" s="14"/>
      <c r="AD2658" s="14"/>
      <c r="AE2658" s="14"/>
      <c r="AF2658" s="14">
        <v>590</v>
      </c>
      <c r="AG2658" s="14">
        <v>1000</v>
      </c>
      <c r="AH2658" s="14">
        <v>1590</v>
      </c>
      <c r="AI2658" s="14">
        <v>7320</v>
      </c>
      <c r="AJ2658" s="14">
        <v>0</v>
      </c>
      <c r="AK2658" s="14"/>
      <c r="AL2658" s="14"/>
      <c r="AM2658" s="14"/>
      <c r="AN2658" s="14"/>
      <c r="AO2658" s="14"/>
      <c r="AP2658" s="14">
        <f t="shared" si="7071"/>
        <v>0</v>
      </c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>
        <v>0</v>
      </c>
      <c r="BA2658" s="14">
        <v>0</v>
      </c>
      <c r="BB2658" s="14">
        <v>0</v>
      </c>
      <c r="BC2658" s="14"/>
      <c r="BD2658" s="14"/>
      <c r="BE2658" s="14">
        <v>1000</v>
      </c>
      <c r="BF2658" s="14"/>
      <c r="BG2658" s="14"/>
      <c r="BH2658" s="14">
        <f t="shared" si="7072"/>
        <v>1000</v>
      </c>
      <c r="BI2658" s="14"/>
      <c r="BJ2658" s="14"/>
      <c r="BK2658" s="14"/>
      <c r="BL2658" s="14">
        <v>1000</v>
      </c>
      <c r="BM2658" s="14"/>
      <c r="BN2658" s="14"/>
      <c r="BO2658" s="14"/>
      <c r="BP2658" s="14"/>
      <c r="BQ2658" s="14"/>
      <c r="BR2658" s="14">
        <v>1000</v>
      </c>
      <c r="BS2658" s="14">
        <v>0</v>
      </c>
      <c r="BT2658" s="14">
        <v>30910</v>
      </c>
      <c r="BU2658" s="14">
        <v>22000</v>
      </c>
      <c r="BV2658" s="14">
        <v>11000</v>
      </c>
      <c r="BW2658" s="14">
        <f t="shared" si="7052"/>
        <v>11000</v>
      </c>
      <c r="BX2658" s="14">
        <v>11000</v>
      </c>
      <c r="BY2658" s="14"/>
      <c r="BZ2658" s="14"/>
      <c r="CA2658" s="14">
        <f t="shared" si="7023"/>
        <v>22000</v>
      </c>
      <c r="CB2658" s="122">
        <f t="shared" si="7034"/>
        <v>100</v>
      </c>
    </row>
    <row r="2659" spans="1:80" x14ac:dyDescent="0.25">
      <c r="A2659" s="4" t="s">
        <v>928</v>
      </c>
      <c r="B2659" s="4" t="s">
        <v>88</v>
      </c>
      <c r="C2659" s="4" t="s">
        <v>1279</v>
      </c>
      <c r="D2659" s="79" t="s">
        <v>1280</v>
      </c>
      <c r="E2659" s="89">
        <v>8216</v>
      </c>
      <c r="F2659" s="79"/>
      <c r="G2659" s="75" t="s">
        <v>1906</v>
      </c>
      <c r="H2659" s="13" t="s">
        <v>319</v>
      </c>
      <c r="I2659" s="14">
        <v>10000</v>
      </c>
      <c r="J2659" s="14">
        <f t="shared" si="7022"/>
        <v>15000</v>
      </c>
      <c r="K2659" s="14">
        <v>15000</v>
      </c>
      <c r="L2659" s="14">
        <f t="shared" si="7025"/>
        <v>0</v>
      </c>
      <c r="M2659" s="14">
        <v>0</v>
      </c>
      <c r="N2659" s="14">
        <v>0</v>
      </c>
      <c r="O2659" s="14">
        <v>0</v>
      </c>
      <c r="P2659" s="14">
        <v>0</v>
      </c>
      <c r="Q2659" s="14">
        <v>0</v>
      </c>
      <c r="R2659" s="14">
        <v>0</v>
      </c>
      <c r="S2659" s="14"/>
      <c r="T2659" s="14"/>
      <c r="U2659" s="14"/>
      <c r="V2659" s="14"/>
      <c r="W2659" s="14"/>
      <c r="X2659" s="14">
        <f t="shared" si="7070"/>
        <v>0</v>
      </c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>
        <v>0</v>
      </c>
      <c r="AI2659" s="14">
        <v>0</v>
      </c>
      <c r="AJ2659" s="14">
        <v>0</v>
      </c>
      <c r="AK2659" s="14"/>
      <c r="AL2659" s="14"/>
      <c r="AM2659" s="14"/>
      <c r="AN2659" s="14"/>
      <c r="AO2659" s="14"/>
      <c r="AP2659" s="14">
        <f t="shared" si="7071"/>
        <v>0</v>
      </c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>
        <v>0</v>
      </c>
      <c r="BA2659" s="14">
        <v>0</v>
      </c>
      <c r="BB2659" s="14">
        <v>0</v>
      </c>
      <c r="BC2659" s="14"/>
      <c r="BD2659" s="14"/>
      <c r="BE2659" s="14"/>
      <c r="BF2659" s="14"/>
      <c r="BG2659" s="14"/>
      <c r="BH2659" s="14">
        <f t="shared" si="7072"/>
        <v>0</v>
      </c>
      <c r="BI2659" s="14"/>
      <c r="BJ2659" s="14"/>
      <c r="BK2659" s="14"/>
      <c r="BL2659" s="14"/>
      <c r="BM2659" s="14"/>
      <c r="BN2659" s="14"/>
      <c r="BO2659" s="14"/>
      <c r="BP2659" s="14"/>
      <c r="BQ2659" s="14"/>
      <c r="BR2659" s="14">
        <v>0</v>
      </c>
      <c r="BS2659" s="14">
        <v>0</v>
      </c>
      <c r="BT2659" s="14">
        <v>35000</v>
      </c>
      <c r="BU2659" s="14">
        <v>35000</v>
      </c>
      <c r="BV2659" s="14">
        <v>17500</v>
      </c>
      <c r="BW2659" s="14">
        <f t="shared" si="7052"/>
        <v>17500</v>
      </c>
      <c r="BX2659" s="14">
        <v>17500</v>
      </c>
      <c r="BY2659" s="14"/>
      <c r="BZ2659" s="14"/>
      <c r="CA2659" s="14">
        <f t="shared" si="7023"/>
        <v>35000</v>
      </c>
      <c r="CB2659" s="122">
        <f t="shared" si="7034"/>
        <v>100</v>
      </c>
    </row>
    <row r="2660" spans="1:80" x14ac:dyDescent="0.25">
      <c r="A2660" s="13" t="s">
        <v>1</v>
      </c>
      <c r="B2660" s="13" t="s">
        <v>1</v>
      </c>
      <c r="C2660" s="13" t="s">
        <v>1</v>
      </c>
      <c r="D2660" s="74" t="s">
        <v>1</v>
      </c>
      <c r="E2660" s="74" t="s">
        <v>1</v>
      </c>
      <c r="F2660" s="74" t="s">
        <v>1</v>
      </c>
      <c r="G2660" s="13" t="s">
        <v>1</v>
      </c>
      <c r="H2660" s="10" t="s">
        <v>1289</v>
      </c>
      <c r="I2660" s="11">
        <f>SUM(I2630,I2653,I2656)</f>
        <v>2493075</v>
      </c>
      <c r="J2660" s="11">
        <f t="shared" si="7022"/>
        <v>2774652</v>
      </c>
      <c r="K2660" s="11">
        <f t="shared" ref="K2660" si="7095">SUM(K2630,K2653,K2656)</f>
        <v>2746657</v>
      </c>
      <c r="L2660" s="11">
        <f t="shared" si="7025"/>
        <v>27995</v>
      </c>
      <c r="M2660" s="11">
        <f t="shared" ref="M2660:Q2660" si="7096">SUM(M2630,M2653,M2656)</f>
        <v>20460</v>
      </c>
      <c r="N2660" s="11">
        <f t="shared" si="7096"/>
        <v>0</v>
      </c>
      <c r="O2660" s="11">
        <f t="shared" si="7096"/>
        <v>7535</v>
      </c>
      <c r="P2660" s="11">
        <f t="shared" si="7096"/>
        <v>0</v>
      </c>
      <c r="Q2660" s="11">
        <f t="shared" si="7096"/>
        <v>0</v>
      </c>
      <c r="R2660" s="11">
        <f t="shared" ref="R2660:AG2660" si="7097">SUM(R2630,R2653,R2656)</f>
        <v>20460</v>
      </c>
      <c r="S2660" s="11">
        <f t="shared" si="7097"/>
        <v>0</v>
      </c>
      <c r="T2660" s="11">
        <f t="shared" si="7097"/>
        <v>0</v>
      </c>
      <c r="U2660" s="11">
        <f t="shared" si="7097"/>
        <v>0</v>
      </c>
      <c r="V2660" s="11">
        <f t="shared" si="7097"/>
        <v>0</v>
      </c>
      <c r="W2660" s="11">
        <f t="shared" si="7097"/>
        <v>0</v>
      </c>
      <c r="X2660" s="11">
        <f t="shared" si="7097"/>
        <v>20460</v>
      </c>
      <c r="Y2660" s="11">
        <f t="shared" si="7097"/>
        <v>1520</v>
      </c>
      <c r="Z2660" s="11">
        <f t="shared" si="7097"/>
        <v>240</v>
      </c>
      <c r="AA2660" s="11">
        <f t="shared" si="7097"/>
        <v>2020</v>
      </c>
      <c r="AB2660" s="11">
        <f t="shared" si="7097"/>
        <v>1880</v>
      </c>
      <c r="AC2660" s="11">
        <f t="shared" si="7097"/>
        <v>1010</v>
      </c>
      <c r="AD2660" s="11">
        <f t="shared" si="7097"/>
        <v>1040</v>
      </c>
      <c r="AE2660" s="11">
        <f t="shared" si="7097"/>
        <v>0</v>
      </c>
      <c r="AF2660" s="11">
        <f t="shared" si="7097"/>
        <v>4390</v>
      </c>
      <c r="AG2660" s="11">
        <f t="shared" si="7097"/>
        <v>1040</v>
      </c>
      <c r="AH2660" s="11">
        <v>13140</v>
      </c>
      <c r="AI2660" s="11">
        <v>7320</v>
      </c>
      <c r="AJ2660" s="11">
        <f t="shared" ref="AJ2660:AY2660" si="7098">SUM(AJ2630,AJ2653,AJ2656)</f>
        <v>0</v>
      </c>
      <c r="AK2660" s="11">
        <f t="shared" si="7098"/>
        <v>0</v>
      </c>
      <c r="AL2660" s="11">
        <f t="shared" si="7098"/>
        <v>0</v>
      </c>
      <c r="AM2660" s="11">
        <f t="shared" si="7098"/>
        <v>0</v>
      </c>
      <c r="AN2660" s="11">
        <f t="shared" si="7098"/>
        <v>0</v>
      </c>
      <c r="AO2660" s="11">
        <f t="shared" si="7098"/>
        <v>0</v>
      </c>
      <c r="AP2660" s="11">
        <f t="shared" si="7098"/>
        <v>0</v>
      </c>
      <c r="AQ2660" s="11">
        <f t="shared" si="7098"/>
        <v>0</v>
      </c>
      <c r="AR2660" s="11">
        <f t="shared" si="7098"/>
        <v>0</v>
      </c>
      <c r="AS2660" s="11">
        <f t="shared" si="7098"/>
        <v>0</v>
      </c>
      <c r="AT2660" s="11">
        <f t="shared" si="7098"/>
        <v>0</v>
      </c>
      <c r="AU2660" s="11">
        <f t="shared" si="7098"/>
        <v>0</v>
      </c>
      <c r="AV2660" s="11">
        <f t="shared" si="7098"/>
        <v>0</v>
      </c>
      <c r="AW2660" s="11">
        <f t="shared" si="7098"/>
        <v>0</v>
      </c>
      <c r="AX2660" s="11">
        <f t="shared" si="7098"/>
        <v>0</v>
      </c>
      <c r="AY2660" s="11">
        <f t="shared" si="7098"/>
        <v>0</v>
      </c>
      <c r="AZ2660" s="11">
        <v>0</v>
      </c>
      <c r="BA2660" s="11">
        <v>0</v>
      </c>
      <c r="BB2660" s="11">
        <f t="shared" ref="BB2660:BQ2660" si="7099">SUM(BB2630,BB2653,BB2656)</f>
        <v>7535</v>
      </c>
      <c r="BC2660" s="11">
        <f t="shared" si="7099"/>
        <v>1072</v>
      </c>
      <c r="BD2660" s="11">
        <f t="shared" si="7099"/>
        <v>0</v>
      </c>
      <c r="BE2660" s="11">
        <f t="shared" si="7099"/>
        <v>3642</v>
      </c>
      <c r="BF2660" s="11">
        <f t="shared" si="7099"/>
        <v>0</v>
      </c>
      <c r="BG2660" s="11">
        <f t="shared" si="7099"/>
        <v>0</v>
      </c>
      <c r="BH2660" s="11">
        <f t="shared" si="7099"/>
        <v>12249</v>
      </c>
      <c r="BI2660" s="11">
        <f t="shared" si="7099"/>
        <v>4800</v>
      </c>
      <c r="BJ2660" s="11">
        <f t="shared" si="7099"/>
        <v>0</v>
      </c>
      <c r="BK2660" s="11">
        <f t="shared" si="7099"/>
        <v>1072</v>
      </c>
      <c r="BL2660" s="11">
        <f t="shared" si="7099"/>
        <v>1000</v>
      </c>
      <c r="BM2660" s="11">
        <f t="shared" si="7099"/>
        <v>2642</v>
      </c>
      <c r="BN2660" s="11">
        <f t="shared" si="7099"/>
        <v>0</v>
      </c>
      <c r="BO2660" s="11">
        <f t="shared" si="7099"/>
        <v>0</v>
      </c>
      <c r="BP2660" s="11">
        <f t="shared" si="7099"/>
        <v>0</v>
      </c>
      <c r="BQ2660" s="11">
        <f t="shared" si="7099"/>
        <v>224</v>
      </c>
      <c r="BR2660" s="11">
        <v>9738</v>
      </c>
      <c r="BS2660" s="11">
        <v>2511</v>
      </c>
      <c r="BT2660" s="11">
        <f t="shared" ref="BT2660:BZ2660" si="7100">SUM(BT2630,BT2653,BT2656)</f>
        <v>2930913</v>
      </c>
      <c r="BU2660" s="11">
        <f t="shared" si="7100"/>
        <v>2897189</v>
      </c>
      <c r="BV2660" s="11">
        <f t="shared" si="7100"/>
        <v>1500864</v>
      </c>
      <c r="BW2660" s="11">
        <f t="shared" si="7100"/>
        <v>745164</v>
      </c>
      <c r="BX2660" s="11">
        <f t="shared" si="7100"/>
        <v>267758</v>
      </c>
      <c r="BY2660" s="11">
        <f t="shared" si="7100"/>
        <v>238608</v>
      </c>
      <c r="BZ2660" s="11">
        <f t="shared" si="7100"/>
        <v>238798</v>
      </c>
      <c r="CA2660" s="11">
        <f t="shared" si="7023"/>
        <v>2246028</v>
      </c>
      <c r="CB2660" s="123">
        <f t="shared" si="7034"/>
        <v>77.52438656918828</v>
      </c>
    </row>
    <row r="2661" spans="1:80" ht="15.75" thickBot="1" x14ac:dyDescent="0.3">
      <c r="A2661" s="13" t="s">
        <v>1</v>
      </c>
      <c r="B2661" s="13" t="s">
        <v>1</v>
      </c>
      <c r="C2661" s="13" t="s">
        <v>1</v>
      </c>
      <c r="D2661" s="74" t="s">
        <v>1</v>
      </c>
      <c r="E2661" s="74" t="s">
        <v>1</v>
      </c>
      <c r="F2661" s="74" t="s">
        <v>1</v>
      </c>
      <c r="G2661" s="13" t="s">
        <v>1</v>
      </c>
      <c r="H2661" s="2" t="s">
        <v>83</v>
      </c>
      <c r="I2661" s="12">
        <v>65</v>
      </c>
      <c r="J2661" s="12">
        <f t="shared" si="7022"/>
        <v>65</v>
      </c>
      <c r="K2661" s="12">
        <v>65</v>
      </c>
      <c r="L2661" s="13"/>
      <c r="M2661" s="13" t="s">
        <v>1</v>
      </c>
      <c r="N2661" s="13" t="s">
        <v>1</v>
      </c>
      <c r="O2661" s="13" t="s">
        <v>1</v>
      </c>
      <c r="P2661" s="27"/>
      <c r="Q2661" s="13" t="s">
        <v>1</v>
      </c>
      <c r="R2661" s="13" t="s">
        <v>1</v>
      </c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>
        <v>0</v>
      </c>
      <c r="AI2661" s="13">
        <v>0</v>
      </c>
      <c r="AJ2661" s="13" t="s">
        <v>1</v>
      </c>
      <c r="AK2661" s="13"/>
      <c r="AL2661" s="13"/>
      <c r="AM2661" s="13"/>
      <c r="AN2661" s="13"/>
      <c r="AO2661" s="13"/>
      <c r="AP2661" s="13"/>
      <c r="AQ2661" s="13"/>
      <c r="AR2661" s="13"/>
      <c r="AS2661" s="13"/>
      <c r="AT2661" s="13"/>
      <c r="AU2661" s="13"/>
      <c r="AV2661" s="13"/>
      <c r="AW2661" s="13"/>
      <c r="AX2661" s="13"/>
      <c r="AY2661" s="13"/>
      <c r="AZ2661" s="13">
        <v>0</v>
      </c>
      <c r="BA2661" s="13">
        <v>0</v>
      </c>
      <c r="BB2661" s="13" t="s">
        <v>1</v>
      </c>
      <c r="BC2661" s="13"/>
      <c r="BD2661" s="13"/>
      <c r="BE2661" s="13"/>
      <c r="BF2661" s="13"/>
      <c r="BG2661" s="13"/>
      <c r="BH2661" s="13"/>
      <c r="BI2661" s="13"/>
      <c r="BJ2661" s="13"/>
      <c r="BK2661" s="13"/>
      <c r="BL2661" s="13"/>
      <c r="BM2661" s="13"/>
      <c r="BN2661" s="13"/>
      <c r="BO2661" s="13"/>
      <c r="BP2661" s="13"/>
      <c r="BQ2661" s="13"/>
      <c r="BR2661" s="13">
        <v>0</v>
      </c>
      <c r="BS2661" s="13">
        <v>0</v>
      </c>
      <c r="BT2661" s="12">
        <v>65</v>
      </c>
      <c r="BU2661" s="12">
        <v>65</v>
      </c>
      <c r="BV2661" s="12"/>
      <c r="BW2661" s="12">
        <f t="shared" si="7052"/>
        <v>0</v>
      </c>
      <c r="BX2661" s="12"/>
      <c r="BY2661" s="12"/>
      <c r="BZ2661" s="12"/>
      <c r="CA2661" s="12">
        <f t="shared" si="7023"/>
        <v>0</v>
      </c>
      <c r="CB2661" s="124"/>
    </row>
    <row r="2662" spans="1:80" ht="69.75" customHeight="1" thickBot="1" x14ac:dyDescent="0.3">
      <c r="A2662" s="133" t="s">
        <v>1</v>
      </c>
      <c r="B2662" s="133" t="s">
        <v>1</v>
      </c>
      <c r="C2662" s="133" t="s">
        <v>1</v>
      </c>
      <c r="D2662" s="135" t="s">
        <v>1</v>
      </c>
      <c r="E2662" s="135" t="s">
        <v>1</v>
      </c>
      <c r="F2662" s="135" t="s">
        <v>1</v>
      </c>
      <c r="G2662" s="137" t="s">
        <v>1</v>
      </c>
      <c r="H2662" s="5" t="s">
        <v>84</v>
      </c>
      <c r="I2662" s="5" t="s">
        <v>11</v>
      </c>
      <c r="J2662" s="5" t="s">
        <v>1809</v>
      </c>
      <c r="K2662" s="5" t="s">
        <v>12</v>
      </c>
      <c r="L2662" s="5" t="s">
        <v>13</v>
      </c>
      <c r="M2662" s="5" t="s">
        <v>14</v>
      </c>
      <c r="N2662" s="5" t="s">
        <v>15</v>
      </c>
      <c r="O2662" s="5" t="s">
        <v>16</v>
      </c>
      <c r="P2662" s="5" t="s">
        <v>17</v>
      </c>
      <c r="Q2662" s="5" t="s">
        <v>18</v>
      </c>
      <c r="R2662" s="71" t="s">
        <v>14</v>
      </c>
      <c r="S2662" s="71" t="s">
        <v>1843</v>
      </c>
      <c r="T2662" s="71" t="s">
        <v>1797</v>
      </c>
      <c r="U2662" s="71" t="s">
        <v>1832</v>
      </c>
      <c r="V2662" s="71" t="s">
        <v>1833</v>
      </c>
      <c r="W2662" s="71" t="s">
        <v>1834</v>
      </c>
      <c r="X2662" s="71" t="s">
        <v>1847</v>
      </c>
      <c r="Y2662" s="71" t="s">
        <v>1844</v>
      </c>
      <c r="Z2662" s="71" t="s">
        <v>1835</v>
      </c>
      <c r="AA2662" s="71" t="s">
        <v>1836</v>
      </c>
      <c r="AB2662" s="71" t="s">
        <v>1837</v>
      </c>
      <c r="AC2662" s="71" t="s">
        <v>1838</v>
      </c>
      <c r="AD2662" s="71" t="s">
        <v>1839</v>
      </c>
      <c r="AE2662" s="71" t="s">
        <v>1840</v>
      </c>
      <c r="AF2662" s="71" t="s">
        <v>1845</v>
      </c>
      <c r="AG2662" s="71" t="s">
        <v>1846</v>
      </c>
      <c r="AH2662" s="71" t="s">
        <v>1841</v>
      </c>
      <c r="AI2662" s="71" t="s">
        <v>1842</v>
      </c>
      <c r="AJ2662" s="72" t="s">
        <v>15</v>
      </c>
      <c r="AK2662" s="72" t="s">
        <v>1843</v>
      </c>
      <c r="AL2662" s="72" t="s">
        <v>1797</v>
      </c>
      <c r="AM2662" s="72" t="s">
        <v>1832</v>
      </c>
      <c r="AN2662" s="72" t="s">
        <v>1833</v>
      </c>
      <c r="AO2662" s="72" t="s">
        <v>1834</v>
      </c>
      <c r="AP2662" s="72" t="s">
        <v>1848</v>
      </c>
      <c r="AQ2662" s="72" t="s">
        <v>1844</v>
      </c>
      <c r="AR2662" s="72" t="s">
        <v>1835</v>
      </c>
      <c r="AS2662" s="72" t="s">
        <v>1836</v>
      </c>
      <c r="AT2662" s="72" t="s">
        <v>1837</v>
      </c>
      <c r="AU2662" s="72" t="s">
        <v>1838</v>
      </c>
      <c r="AV2662" s="72" t="s">
        <v>1839</v>
      </c>
      <c r="AW2662" s="72" t="s">
        <v>1840</v>
      </c>
      <c r="AX2662" s="72" t="s">
        <v>1845</v>
      </c>
      <c r="AY2662" s="72" t="s">
        <v>1846</v>
      </c>
      <c r="AZ2662" s="72" t="s">
        <v>1841</v>
      </c>
      <c r="BA2662" s="72" t="s">
        <v>1842</v>
      </c>
      <c r="BB2662" s="73" t="s">
        <v>16</v>
      </c>
      <c r="BC2662" s="73" t="s">
        <v>1843</v>
      </c>
      <c r="BD2662" s="73" t="s">
        <v>1797</v>
      </c>
      <c r="BE2662" s="73" t="s">
        <v>1832</v>
      </c>
      <c r="BF2662" s="73" t="s">
        <v>1833</v>
      </c>
      <c r="BG2662" s="73" t="s">
        <v>1834</v>
      </c>
      <c r="BH2662" s="73" t="s">
        <v>1849</v>
      </c>
      <c r="BI2662" s="73" t="s">
        <v>1844</v>
      </c>
      <c r="BJ2662" s="73" t="s">
        <v>1835</v>
      </c>
      <c r="BK2662" s="73" t="s">
        <v>1836</v>
      </c>
      <c r="BL2662" s="73" t="s">
        <v>1837</v>
      </c>
      <c r="BM2662" s="73" t="s">
        <v>1838</v>
      </c>
      <c r="BN2662" s="73" t="s">
        <v>1839</v>
      </c>
      <c r="BO2662" s="73" t="s">
        <v>1840</v>
      </c>
      <c r="BP2662" s="73" t="s">
        <v>1845</v>
      </c>
      <c r="BQ2662" s="73" t="s">
        <v>1846</v>
      </c>
      <c r="BR2662" s="73" t="s">
        <v>1841</v>
      </c>
      <c r="BS2662" s="73" t="s">
        <v>1842</v>
      </c>
      <c r="BT2662" s="5" t="s">
        <v>1911</v>
      </c>
      <c r="BU2662" s="5" t="s">
        <v>1942</v>
      </c>
      <c r="BV2662" s="5" t="s">
        <v>1943</v>
      </c>
      <c r="BW2662" s="5" t="s">
        <v>1944</v>
      </c>
      <c r="BX2662" s="5" t="s">
        <v>1945</v>
      </c>
      <c r="BY2662" s="5" t="s">
        <v>1946</v>
      </c>
      <c r="BZ2662" s="5" t="s">
        <v>1947</v>
      </c>
      <c r="CA2662" s="5" t="s">
        <v>1948</v>
      </c>
      <c r="CB2662" s="120" t="s">
        <v>1916</v>
      </c>
    </row>
    <row r="2663" spans="1:80" x14ac:dyDescent="0.25">
      <c r="A2663" s="134"/>
      <c r="B2663" s="134"/>
      <c r="C2663" s="134"/>
      <c r="D2663" s="136"/>
      <c r="E2663" s="136"/>
      <c r="F2663" s="136"/>
      <c r="G2663" s="138"/>
      <c r="H2663" s="15" t="s">
        <v>1</v>
      </c>
      <c r="I2663" s="9" t="s">
        <v>19</v>
      </c>
      <c r="J2663" s="9">
        <v>1</v>
      </c>
      <c r="K2663" s="9" t="s">
        <v>20</v>
      </c>
      <c r="L2663" s="9" t="s">
        <v>21</v>
      </c>
      <c r="M2663" s="9" t="s">
        <v>22</v>
      </c>
      <c r="N2663" s="9" t="s">
        <v>23</v>
      </c>
      <c r="O2663" s="9" t="s">
        <v>24</v>
      </c>
      <c r="P2663" s="9" t="s">
        <v>25</v>
      </c>
      <c r="Q2663" s="9" t="s">
        <v>26</v>
      </c>
      <c r="R2663" s="9">
        <v>1</v>
      </c>
      <c r="S2663" s="9">
        <v>2</v>
      </c>
      <c r="T2663" s="9">
        <v>3</v>
      </c>
      <c r="U2663" s="9">
        <v>4</v>
      </c>
      <c r="V2663" s="9">
        <v>5</v>
      </c>
      <c r="W2663" s="9">
        <v>6</v>
      </c>
      <c r="X2663" s="9">
        <v>7</v>
      </c>
      <c r="Y2663" s="9">
        <v>8</v>
      </c>
      <c r="Z2663" s="9">
        <v>9</v>
      </c>
      <c r="AA2663" s="9">
        <v>10</v>
      </c>
      <c r="AB2663" s="9">
        <v>11</v>
      </c>
      <c r="AC2663" s="9">
        <v>12</v>
      </c>
      <c r="AD2663" s="9">
        <v>13</v>
      </c>
      <c r="AE2663" s="9">
        <v>14</v>
      </c>
      <c r="AF2663" s="9">
        <v>15</v>
      </c>
      <c r="AG2663" s="9">
        <v>16</v>
      </c>
      <c r="AH2663" s="9">
        <v>20</v>
      </c>
      <c r="AI2663" s="9">
        <v>21</v>
      </c>
      <c r="AJ2663" s="9">
        <v>1</v>
      </c>
      <c r="AK2663" s="9">
        <v>2</v>
      </c>
      <c r="AL2663" s="9">
        <v>3</v>
      </c>
      <c r="AM2663" s="9">
        <v>4</v>
      </c>
      <c r="AN2663" s="9">
        <v>5</v>
      </c>
      <c r="AO2663" s="9">
        <v>6</v>
      </c>
      <c r="AP2663" s="9">
        <v>7</v>
      </c>
      <c r="AQ2663" s="9">
        <v>8</v>
      </c>
      <c r="AR2663" s="9">
        <v>9</v>
      </c>
      <c r="AS2663" s="9">
        <v>10</v>
      </c>
      <c r="AT2663" s="9">
        <v>11</v>
      </c>
      <c r="AU2663" s="9">
        <v>12</v>
      </c>
      <c r="AV2663" s="9">
        <v>13</v>
      </c>
      <c r="AW2663" s="9">
        <v>14</v>
      </c>
      <c r="AX2663" s="9">
        <v>15</v>
      </c>
      <c r="AY2663" s="9">
        <v>16</v>
      </c>
      <c r="AZ2663" s="9">
        <v>20</v>
      </c>
      <c r="BA2663" s="9">
        <v>21</v>
      </c>
      <c r="BB2663" s="9">
        <v>1</v>
      </c>
      <c r="BC2663" s="9">
        <v>2</v>
      </c>
      <c r="BD2663" s="9">
        <v>3</v>
      </c>
      <c r="BE2663" s="9">
        <v>4</v>
      </c>
      <c r="BF2663" s="9">
        <v>5</v>
      </c>
      <c r="BG2663" s="9">
        <v>6</v>
      </c>
      <c r="BH2663" s="9">
        <v>7</v>
      </c>
      <c r="BI2663" s="9">
        <v>8</v>
      </c>
      <c r="BJ2663" s="9">
        <v>9</v>
      </c>
      <c r="BK2663" s="9">
        <v>10</v>
      </c>
      <c r="BL2663" s="9">
        <v>11</v>
      </c>
      <c r="BM2663" s="9">
        <v>12</v>
      </c>
      <c r="BN2663" s="9">
        <v>13</v>
      </c>
      <c r="BO2663" s="9">
        <v>14</v>
      </c>
      <c r="BP2663" s="9">
        <v>15</v>
      </c>
      <c r="BQ2663" s="9">
        <v>16</v>
      </c>
      <c r="BR2663" s="9">
        <v>20</v>
      </c>
      <c r="BS2663" s="9">
        <v>21</v>
      </c>
      <c r="BT2663" s="9">
        <v>1</v>
      </c>
      <c r="BU2663" s="9">
        <v>2</v>
      </c>
      <c r="BV2663" s="9">
        <v>3</v>
      </c>
      <c r="BW2663" s="9" t="s">
        <v>1798</v>
      </c>
      <c r="BX2663" s="9">
        <v>5</v>
      </c>
      <c r="BY2663" s="9">
        <v>6</v>
      </c>
      <c r="BZ2663" s="9">
        <v>7</v>
      </c>
      <c r="CA2663" s="9" t="s">
        <v>1917</v>
      </c>
      <c r="CB2663" s="121">
        <v>9</v>
      </c>
    </row>
    <row r="2664" spans="1:80" x14ac:dyDescent="0.25">
      <c r="A2664" s="134"/>
      <c r="B2664" s="134"/>
      <c r="C2664" s="134"/>
      <c r="D2664" s="136"/>
      <c r="E2664" s="136"/>
      <c r="F2664" s="136"/>
      <c r="G2664" s="138"/>
      <c r="H2664" s="16" t="s">
        <v>1015</v>
      </c>
      <c r="I2664" s="17">
        <f>SUM(I2660)</f>
        <v>2493075</v>
      </c>
      <c r="J2664" s="17">
        <f t="shared" ref="J2664:J2665" si="7101">SUM(K2664,L2664,P2664,Q2664)</f>
        <v>2774652</v>
      </c>
      <c r="K2664" s="17">
        <f t="shared" ref="K2664" si="7102">SUM(K2660)</f>
        <v>2746657</v>
      </c>
      <c r="L2664" s="17">
        <f t="shared" ref="L2664:L2665" si="7103">SUM(M2664:O2664)</f>
        <v>27995</v>
      </c>
      <c r="M2664" s="17">
        <f t="shared" ref="M2664:Q2664" si="7104">SUM(M2660)</f>
        <v>20460</v>
      </c>
      <c r="N2664" s="17">
        <f t="shared" si="7104"/>
        <v>0</v>
      </c>
      <c r="O2664" s="17">
        <f t="shared" si="7104"/>
        <v>7535</v>
      </c>
      <c r="P2664" s="17">
        <f t="shared" si="7104"/>
        <v>0</v>
      </c>
      <c r="Q2664" s="17">
        <f t="shared" si="7104"/>
        <v>0</v>
      </c>
      <c r="R2664" s="17">
        <f t="shared" ref="R2664:AG2664" si="7105">SUM(R2660)</f>
        <v>20460</v>
      </c>
      <c r="S2664" s="17">
        <f t="shared" si="7105"/>
        <v>0</v>
      </c>
      <c r="T2664" s="17">
        <f t="shared" si="7105"/>
        <v>0</v>
      </c>
      <c r="U2664" s="17">
        <f t="shared" si="7105"/>
        <v>0</v>
      </c>
      <c r="V2664" s="17">
        <f t="shared" si="7105"/>
        <v>0</v>
      </c>
      <c r="W2664" s="17">
        <f t="shared" si="7105"/>
        <v>0</v>
      </c>
      <c r="X2664" s="17">
        <f t="shared" ref="X2664" si="7106">SUM(X2660)</f>
        <v>20460</v>
      </c>
      <c r="Y2664" s="17">
        <f t="shared" si="7105"/>
        <v>1520</v>
      </c>
      <c r="Z2664" s="17">
        <f t="shared" si="7105"/>
        <v>240</v>
      </c>
      <c r="AA2664" s="17">
        <f t="shared" si="7105"/>
        <v>2020</v>
      </c>
      <c r="AB2664" s="17">
        <f t="shared" si="7105"/>
        <v>1880</v>
      </c>
      <c r="AC2664" s="17">
        <f t="shared" si="7105"/>
        <v>1010</v>
      </c>
      <c r="AD2664" s="17">
        <f t="shared" si="7105"/>
        <v>1040</v>
      </c>
      <c r="AE2664" s="17">
        <f t="shared" si="7105"/>
        <v>0</v>
      </c>
      <c r="AF2664" s="17">
        <f t="shared" si="7105"/>
        <v>4390</v>
      </c>
      <c r="AG2664" s="17">
        <f t="shared" si="7105"/>
        <v>1040</v>
      </c>
      <c r="AH2664" s="17">
        <v>13140</v>
      </c>
      <c r="AI2664" s="17">
        <v>7320</v>
      </c>
      <c r="AJ2664" s="17">
        <f t="shared" ref="AJ2664:AY2664" si="7107">SUM(AJ2660)</f>
        <v>0</v>
      </c>
      <c r="AK2664" s="17">
        <f t="shared" si="7107"/>
        <v>0</v>
      </c>
      <c r="AL2664" s="17">
        <f t="shared" si="7107"/>
        <v>0</v>
      </c>
      <c r="AM2664" s="17">
        <f t="shared" si="7107"/>
        <v>0</v>
      </c>
      <c r="AN2664" s="17">
        <f t="shared" si="7107"/>
        <v>0</v>
      </c>
      <c r="AO2664" s="17">
        <f t="shared" si="7107"/>
        <v>0</v>
      </c>
      <c r="AP2664" s="17">
        <f t="shared" ref="AP2664" si="7108">SUM(AP2660)</f>
        <v>0</v>
      </c>
      <c r="AQ2664" s="17">
        <f t="shared" si="7107"/>
        <v>0</v>
      </c>
      <c r="AR2664" s="17">
        <f t="shared" si="7107"/>
        <v>0</v>
      </c>
      <c r="AS2664" s="17">
        <f t="shared" si="7107"/>
        <v>0</v>
      </c>
      <c r="AT2664" s="17">
        <f t="shared" si="7107"/>
        <v>0</v>
      </c>
      <c r="AU2664" s="17">
        <f t="shared" si="7107"/>
        <v>0</v>
      </c>
      <c r="AV2664" s="17">
        <f t="shared" si="7107"/>
        <v>0</v>
      </c>
      <c r="AW2664" s="17">
        <f t="shared" si="7107"/>
        <v>0</v>
      </c>
      <c r="AX2664" s="17">
        <f t="shared" si="7107"/>
        <v>0</v>
      </c>
      <c r="AY2664" s="17">
        <f t="shared" si="7107"/>
        <v>0</v>
      </c>
      <c r="AZ2664" s="17">
        <v>0</v>
      </c>
      <c r="BA2664" s="17">
        <v>0</v>
      </c>
      <c r="BB2664" s="17">
        <f t="shared" ref="BB2664:BQ2664" si="7109">SUM(BB2660)</f>
        <v>7535</v>
      </c>
      <c r="BC2664" s="17">
        <f t="shared" si="7109"/>
        <v>1072</v>
      </c>
      <c r="BD2664" s="17">
        <f t="shared" si="7109"/>
        <v>0</v>
      </c>
      <c r="BE2664" s="17">
        <f t="shared" si="7109"/>
        <v>3642</v>
      </c>
      <c r="BF2664" s="17">
        <f t="shared" si="7109"/>
        <v>0</v>
      </c>
      <c r="BG2664" s="17">
        <f t="shared" si="7109"/>
        <v>0</v>
      </c>
      <c r="BH2664" s="17">
        <f t="shared" ref="BH2664" si="7110">SUM(BH2660)</f>
        <v>12249</v>
      </c>
      <c r="BI2664" s="17">
        <f t="shared" si="7109"/>
        <v>4800</v>
      </c>
      <c r="BJ2664" s="17">
        <f t="shared" si="7109"/>
        <v>0</v>
      </c>
      <c r="BK2664" s="17">
        <f t="shared" si="7109"/>
        <v>1072</v>
      </c>
      <c r="BL2664" s="17">
        <f t="shared" si="7109"/>
        <v>1000</v>
      </c>
      <c r="BM2664" s="17">
        <f t="shared" si="7109"/>
        <v>2642</v>
      </c>
      <c r="BN2664" s="17">
        <f t="shared" si="7109"/>
        <v>0</v>
      </c>
      <c r="BO2664" s="17">
        <f t="shared" si="7109"/>
        <v>0</v>
      </c>
      <c r="BP2664" s="17">
        <f t="shared" si="7109"/>
        <v>0</v>
      </c>
      <c r="BQ2664" s="17">
        <f t="shared" si="7109"/>
        <v>224</v>
      </c>
      <c r="BR2664" s="17">
        <v>9738</v>
      </c>
      <c r="BS2664" s="17">
        <v>2511</v>
      </c>
      <c r="BT2664" s="17">
        <f t="shared" ref="BT2664:BW2664" si="7111">SUM(BT2660)</f>
        <v>2930913</v>
      </c>
      <c r="BU2664" s="17">
        <f t="shared" ref="BU2664:BV2664" si="7112">SUM(BU2660)</f>
        <v>2897189</v>
      </c>
      <c r="BV2664" s="17">
        <f t="shared" si="7112"/>
        <v>1500864</v>
      </c>
      <c r="BW2664" s="17">
        <f t="shared" si="7111"/>
        <v>745164</v>
      </c>
      <c r="BX2664" s="17">
        <f t="shared" ref="BX2664:BZ2664" si="7113">SUM(BX2660)</f>
        <v>267758</v>
      </c>
      <c r="BY2664" s="17">
        <f t="shared" si="7113"/>
        <v>238608</v>
      </c>
      <c r="BZ2664" s="17">
        <f t="shared" si="7113"/>
        <v>238798</v>
      </c>
      <c r="CA2664" s="17">
        <f>BV2664+BW2664</f>
        <v>2246028</v>
      </c>
      <c r="CB2664" s="125">
        <f>IF(BU2664=0,"-",CA2664/BU2664*100)</f>
        <v>77.52438656918828</v>
      </c>
    </row>
    <row r="2665" spans="1:80" x14ac:dyDescent="0.25">
      <c r="A2665" s="134"/>
      <c r="B2665" s="134"/>
      <c r="C2665" s="134"/>
      <c r="D2665" s="136"/>
      <c r="E2665" s="136"/>
      <c r="F2665" s="136"/>
      <c r="G2665" s="138"/>
      <c r="H2665" s="18" t="s">
        <v>86</v>
      </c>
      <c r="I2665" s="17">
        <f>SUM(I2664)</f>
        <v>2493075</v>
      </c>
      <c r="J2665" s="17">
        <f t="shared" si="7101"/>
        <v>2774652</v>
      </c>
      <c r="K2665" s="17">
        <f t="shared" ref="K2665" si="7114">SUM(K2664)</f>
        <v>2746657</v>
      </c>
      <c r="L2665" s="17">
        <f t="shared" si="7103"/>
        <v>27995</v>
      </c>
      <c r="M2665" s="17">
        <f t="shared" ref="M2665:Q2665" si="7115">SUM(M2664)</f>
        <v>20460</v>
      </c>
      <c r="N2665" s="17">
        <f t="shared" si="7115"/>
        <v>0</v>
      </c>
      <c r="O2665" s="17">
        <f t="shared" si="7115"/>
        <v>7535</v>
      </c>
      <c r="P2665" s="17">
        <f t="shared" si="7115"/>
        <v>0</v>
      </c>
      <c r="Q2665" s="17">
        <f t="shared" si="7115"/>
        <v>0</v>
      </c>
      <c r="R2665" s="17">
        <f t="shared" ref="R2665:AG2665" si="7116">SUM(R2664)</f>
        <v>20460</v>
      </c>
      <c r="S2665" s="17">
        <f t="shared" si="7116"/>
        <v>0</v>
      </c>
      <c r="T2665" s="17">
        <f t="shared" si="7116"/>
        <v>0</v>
      </c>
      <c r="U2665" s="17">
        <f t="shared" si="7116"/>
        <v>0</v>
      </c>
      <c r="V2665" s="17">
        <f t="shared" si="7116"/>
        <v>0</v>
      </c>
      <c r="W2665" s="17">
        <f t="shared" si="7116"/>
        <v>0</v>
      </c>
      <c r="X2665" s="17">
        <f t="shared" ref="X2665" si="7117">SUM(X2664)</f>
        <v>20460</v>
      </c>
      <c r="Y2665" s="17">
        <f t="shared" si="7116"/>
        <v>1520</v>
      </c>
      <c r="Z2665" s="17">
        <f t="shared" si="7116"/>
        <v>240</v>
      </c>
      <c r="AA2665" s="17">
        <f t="shared" si="7116"/>
        <v>2020</v>
      </c>
      <c r="AB2665" s="17">
        <f t="shared" si="7116"/>
        <v>1880</v>
      </c>
      <c r="AC2665" s="17">
        <f t="shared" si="7116"/>
        <v>1010</v>
      </c>
      <c r="AD2665" s="17">
        <f t="shared" si="7116"/>
        <v>1040</v>
      </c>
      <c r="AE2665" s="17">
        <f t="shared" si="7116"/>
        <v>0</v>
      </c>
      <c r="AF2665" s="17">
        <f t="shared" si="7116"/>
        <v>4390</v>
      </c>
      <c r="AG2665" s="17">
        <f t="shared" si="7116"/>
        <v>1040</v>
      </c>
      <c r="AH2665" s="17">
        <v>13140</v>
      </c>
      <c r="AI2665" s="17">
        <v>7320</v>
      </c>
      <c r="AJ2665" s="17">
        <f t="shared" ref="AJ2665:AY2665" si="7118">SUM(AJ2664)</f>
        <v>0</v>
      </c>
      <c r="AK2665" s="17">
        <f t="shared" si="7118"/>
        <v>0</v>
      </c>
      <c r="AL2665" s="17">
        <f t="shared" si="7118"/>
        <v>0</v>
      </c>
      <c r="AM2665" s="17">
        <f t="shared" si="7118"/>
        <v>0</v>
      </c>
      <c r="AN2665" s="17">
        <f t="shared" si="7118"/>
        <v>0</v>
      </c>
      <c r="AO2665" s="17">
        <f t="shared" si="7118"/>
        <v>0</v>
      </c>
      <c r="AP2665" s="17">
        <f t="shared" ref="AP2665" si="7119">SUM(AP2664)</f>
        <v>0</v>
      </c>
      <c r="AQ2665" s="17">
        <f t="shared" si="7118"/>
        <v>0</v>
      </c>
      <c r="AR2665" s="17">
        <f t="shared" si="7118"/>
        <v>0</v>
      </c>
      <c r="AS2665" s="17">
        <f t="shared" si="7118"/>
        <v>0</v>
      </c>
      <c r="AT2665" s="17">
        <f t="shared" si="7118"/>
        <v>0</v>
      </c>
      <c r="AU2665" s="17">
        <f t="shared" si="7118"/>
        <v>0</v>
      </c>
      <c r="AV2665" s="17">
        <f t="shared" si="7118"/>
        <v>0</v>
      </c>
      <c r="AW2665" s="17">
        <f t="shared" si="7118"/>
        <v>0</v>
      </c>
      <c r="AX2665" s="17">
        <f t="shared" si="7118"/>
        <v>0</v>
      </c>
      <c r="AY2665" s="17">
        <f t="shared" si="7118"/>
        <v>0</v>
      </c>
      <c r="AZ2665" s="17">
        <v>0</v>
      </c>
      <c r="BA2665" s="17">
        <v>0</v>
      </c>
      <c r="BB2665" s="17">
        <f t="shared" ref="BB2665:BQ2665" si="7120">SUM(BB2664)</f>
        <v>7535</v>
      </c>
      <c r="BC2665" s="17">
        <f t="shared" si="7120"/>
        <v>1072</v>
      </c>
      <c r="BD2665" s="17">
        <f t="shared" si="7120"/>
        <v>0</v>
      </c>
      <c r="BE2665" s="17">
        <f t="shared" si="7120"/>
        <v>3642</v>
      </c>
      <c r="BF2665" s="17">
        <f t="shared" si="7120"/>
        <v>0</v>
      </c>
      <c r="BG2665" s="17">
        <f t="shared" si="7120"/>
        <v>0</v>
      </c>
      <c r="BH2665" s="17">
        <f t="shared" ref="BH2665" si="7121">SUM(BH2664)</f>
        <v>12249</v>
      </c>
      <c r="BI2665" s="17">
        <f t="shared" si="7120"/>
        <v>4800</v>
      </c>
      <c r="BJ2665" s="17">
        <f t="shared" si="7120"/>
        <v>0</v>
      </c>
      <c r="BK2665" s="17">
        <f t="shared" si="7120"/>
        <v>1072</v>
      </c>
      <c r="BL2665" s="17">
        <f t="shared" si="7120"/>
        <v>1000</v>
      </c>
      <c r="BM2665" s="17">
        <f t="shared" si="7120"/>
        <v>2642</v>
      </c>
      <c r="BN2665" s="17">
        <f t="shared" si="7120"/>
        <v>0</v>
      </c>
      <c r="BO2665" s="17">
        <f t="shared" si="7120"/>
        <v>0</v>
      </c>
      <c r="BP2665" s="17">
        <f t="shared" si="7120"/>
        <v>0</v>
      </c>
      <c r="BQ2665" s="17">
        <f t="shared" si="7120"/>
        <v>224</v>
      </c>
      <c r="BR2665" s="17">
        <v>9738</v>
      </c>
      <c r="BS2665" s="17">
        <v>2511</v>
      </c>
      <c r="BT2665" s="17">
        <f t="shared" ref="BT2665:BW2665" si="7122">SUM(BT2664)</f>
        <v>2930913</v>
      </c>
      <c r="BU2665" s="17">
        <f t="shared" ref="BU2665:BV2665" si="7123">SUM(BU2664)</f>
        <v>2897189</v>
      </c>
      <c r="BV2665" s="17">
        <f t="shared" si="7123"/>
        <v>1500864</v>
      </c>
      <c r="BW2665" s="17">
        <f t="shared" si="7122"/>
        <v>745164</v>
      </c>
      <c r="BX2665" s="17">
        <f t="shared" ref="BX2665" si="7124">SUM(BX2664)</f>
        <v>267758</v>
      </c>
      <c r="BY2665" s="17">
        <f t="shared" ref="BY2665" si="7125">SUM(BY2664)</f>
        <v>238608</v>
      </c>
      <c r="BZ2665" s="17">
        <f t="shared" ref="BZ2665" si="7126">SUM(BZ2664)</f>
        <v>238798</v>
      </c>
      <c r="CA2665" s="17">
        <f>BV2665+BW2665</f>
        <v>2246028</v>
      </c>
      <c r="CB2665" s="125">
        <f>IF(BU2665=0,"-",CA2665/BU2665*100)</f>
        <v>77.52438656918828</v>
      </c>
    </row>
    <row r="2666" spans="1:80" x14ac:dyDescent="0.25">
      <c r="A2666" s="139"/>
      <c r="B2666" s="139"/>
      <c r="C2666" s="139"/>
      <c r="D2666" s="140"/>
      <c r="E2666" s="140"/>
      <c r="F2666" s="140"/>
      <c r="G2666" s="141"/>
      <c r="X2666">
        <f t="shared" si="7070"/>
        <v>0</v>
      </c>
      <c r="AH2666">
        <v>0</v>
      </c>
      <c r="AI2666">
        <v>0</v>
      </c>
      <c r="AP2666">
        <f t="shared" si="7071"/>
        <v>0</v>
      </c>
      <c r="AZ2666">
        <v>0</v>
      </c>
      <c r="BA2666">
        <v>0</v>
      </c>
      <c r="BH2666">
        <f t="shared" si="7072"/>
        <v>0</v>
      </c>
      <c r="BR2666">
        <v>0</v>
      </c>
      <c r="BS2666">
        <v>0</v>
      </c>
      <c r="BU2666">
        <v>0</v>
      </c>
      <c r="BV2666">
        <v>0</v>
      </c>
      <c r="BW2666">
        <f t="shared" si="7052"/>
        <v>0</v>
      </c>
      <c r="CA2666">
        <f>BV2666+BW2666</f>
        <v>0</v>
      </c>
      <c r="CB2666" s="126" t="str">
        <f>IF(BU2666=0,"-",CA2666/BU2666*100)</f>
        <v>-</v>
      </c>
    </row>
    <row r="2667" spans="1:80" ht="15.75" thickBot="1" x14ac:dyDescent="0.3">
      <c r="A2667" s="13" t="s">
        <v>1</v>
      </c>
      <c r="B2667" s="13" t="s">
        <v>1</v>
      </c>
      <c r="C2667" s="13" t="s">
        <v>1</v>
      </c>
      <c r="D2667" s="74" t="s">
        <v>1</v>
      </c>
      <c r="E2667" s="74" t="s">
        <v>1</v>
      </c>
      <c r="F2667" s="74" t="s">
        <v>1</v>
      </c>
      <c r="G2667" s="13" t="s">
        <v>1</v>
      </c>
      <c r="H2667" s="19" t="s">
        <v>1</v>
      </c>
      <c r="I2667" s="19" t="s">
        <v>1</v>
      </c>
      <c r="J2667" s="19"/>
      <c r="K2667" s="19" t="s">
        <v>1</v>
      </c>
      <c r="L2667" s="19"/>
      <c r="M2667" s="19" t="s">
        <v>1</v>
      </c>
      <c r="N2667" s="19" t="s">
        <v>1</v>
      </c>
      <c r="O2667" s="19" t="s">
        <v>1</v>
      </c>
      <c r="P2667" s="31"/>
      <c r="Q2667" s="19" t="s">
        <v>1</v>
      </c>
      <c r="R2667" s="19" t="s">
        <v>1</v>
      </c>
      <c r="S2667" s="19"/>
      <c r="T2667" s="19"/>
      <c r="U2667" s="19"/>
      <c r="V2667" s="19"/>
      <c r="W2667" s="19"/>
      <c r="X2667" s="19"/>
      <c r="Y2667" s="19"/>
      <c r="Z2667" s="19"/>
      <c r="AA2667" s="19"/>
      <c r="AB2667" s="19"/>
      <c r="AC2667" s="19"/>
      <c r="AD2667" s="19"/>
      <c r="AE2667" s="19"/>
      <c r="AF2667" s="19"/>
      <c r="AG2667" s="19"/>
      <c r="AH2667" s="19">
        <v>0</v>
      </c>
      <c r="AI2667" s="19">
        <v>0</v>
      </c>
      <c r="AJ2667" s="19" t="s">
        <v>1</v>
      </c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>
        <v>0</v>
      </c>
      <c r="BA2667" s="19">
        <v>0</v>
      </c>
      <c r="BB2667" s="19" t="s">
        <v>1</v>
      </c>
      <c r="BC2667" s="19"/>
      <c r="BD2667" s="19"/>
      <c r="BE2667" s="19"/>
      <c r="BF2667" s="19"/>
      <c r="BG2667" s="19"/>
      <c r="BH2667" s="19"/>
      <c r="BI2667" s="19"/>
      <c r="BJ2667" s="19"/>
      <c r="BK2667" s="19"/>
      <c r="BL2667" s="19"/>
      <c r="BM2667" s="19"/>
      <c r="BN2667" s="19"/>
      <c r="BO2667" s="19"/>
      <c r="BP2667" s="19"/>
      <c r="BQ2667" s="19"/>
      <c r="BR2667" s="19">
        <v>0</v>
      </c>
      <c r="BS2667" s="19">
        <v>0</v>
      </c>
      <c r="BT2667" s="19"/>
      <c r="BU2667" s="19"/>
      <c r="BV2667" s="19"/>
      <c r="BW2667" s="19">
        <f t="shared" si="7052"/>
        <v>0</v>
      </c>
      <c r="BX2667" s="19"/>
      <c r="BY2667" s="19"/>
      <c r="BZ2667" s="19"/>
      <c r="CA2667" s="19">
        <f>BV2667+BW2667</f>
        <v>0</v>
      </c>
      <c r="CB2667" s="127"/>
    </row>
    <row r="2668" spans="1:80" ht="69.75" customHeight="1" thickBot="1" x14ac:dyDescent="0.3">
      <c r="A2668" s="5" t="s">
        <v>4</v>
      </c>
      <c r="B2668" s="5" t="s">
        <v>5</v>
      </c>
      <c r="C2668" s="5" t="s">
        <v>6</v>
      </c>
      <c r="D2668" s="80" t="s">
        <v>1</v>
      </c>
      <c r="E2668" s="88" t="s">
        <v>7</v>
      </c>
      <c r="F2668" s="88" t="s">
        <v>8</v>
      </c>
      <c r="G2668" s="5" t="s">
        <v>9</v>
      </c>
      <c r="H2668" s="5" t="s">
        <v>10</v>
      </c>
      <c r="I2668" s="5" t="s">
        <v>11</v>
      </c>
      <c r="J2668" s="5" t="s">
        <v>1809</v>
      </c>
      <c r="K2668" s="5" t="s">
        <v>12</v>
      </c>
      <c r="L2668" s="5" t="s">
        <v>13</v>
      </c>
      <c r="M2668" s="5" t="s">
        <v>14</v>
      </c>
      <c r="N2668" s="5" t="s">
        <v>15</v>
      </c>
      <c r="O2668" s="5" t="s">
        <v>16</v>
      </c>
      <c r="P2668" s="5" t="s">
        <v>17</v>
      </c>
      <c r="Q2668" s="5" t="s">
        <v>18</v>
      </c>
      <c r="R2668" s="71" t="s">
        <v>14</v>
      </c>
      <c r="S2668" s="71" t="s">
        <v>1843</v>
      </c>
      <c r="T2668" s="71" t="s">
        <v>1797</v>
      </c>
      <c r="U2668" s="71" t="s">
        <v>1832</v>
      </c>
      <c r="V2668" s="71" t="s">
        <v>1833</v>
      </c>
      <c r="W2668" s="71" t="s">
        <v>1834</v>
      </c>
      <c r="X2668" s="71" t="s">
        <v>1847</v>
      </c>
      <c r="Y2668" s="71" t="s">
        <v>1844</v>
      </c>
      <c r="Z2668" s="71" t="s">
        <v>1835</v>
      </c>
      <c r="AA2668" s="71" t="s">
        <v>1836</v>
      </c>
      <c r="AB2668" s="71" t="s">
        <v>1837</v>
      </c>
      <c r="AC2668" s="71" t="s">
        <v>1838</v>
      </c>
      <c r="AD2668" s="71" t="s">
        <v>1839</v>
      </c>
      <c r="AE2668" s="71" t="s">
        <v>1840</v>
      </c>
      <c r="AF2668" s="71" t="s">
        <v>1845</v>
      </c>
      <c r="AG2668" s="71" t="s">
        <v>1846</v>
      </c>
      <c r="AH2668" s="71" t="s">
        <v>1841</v>
      </c>
      <c r="AI2668" s="71" t="s">
        <v>1842</v>
      </c>
      <c r="AJ2668" s="72" t="s">
        <v>15</v>
      </c>
      <c r="AK2668" s="72" t="s">
        <v>1843</v>
      </c>
      <c r="AL2668" s="72" t="s">
        <v>1797</v>
      </c>
      <c r="AM2668" s="72" t="s">
        <v>1832</v>
      </c>
      <c r="AN2668" s="72" t="s">
        <v>1833</v>
      </c>
      <c r="AO2668" s="72" t="s">
        <v>1834</v>
      </c>
      <c r="AP2668" s="72" t="s">
        <v>1848</v>
      </c>
      <c r="AQ2668" s="72" t="s">
        <v>1844</v>
      </c>
      <c r="AR2668" s="72" t="s">
        <v>1835</v>
      </c>
      <c r="AS2668" s="72" t="s">
        <v>1836</v>
      </c>
      <c r="AT2668" s="72" t="s">
        <v>1837</v>
      </c>
      <c r="AU2668" s="72" t="s">
        <v>1838</v>
      </c>
      <c r="AV2668" s="72" t="s">
        <v>1839</v>
      </c>
      <c r="AW2668" s="72" t="s">
        <v>1840</v>
      </c>
      <c r="AX2668" s="72" t="s">
        <v>1845</v>
      </c>
      <c r="AY2668" s="72" t="s">
        <v>1846</v>
      </c>
      <c r="AZ2668" s="72" t="s">
        <v>1841</v>
      </c>
      <c r="BA2668" s="72" t="s">
        <v>1842</v>
      </c>
      <c r="BB2668" s="73" t="s">
        <v>16</v>
      </c>
      <c r="BC2668" s="73" t="s">
        <v>1843</v>
      </c>
      <c r="BD2668" s="73" t="s">
        <v>1797</v>
      </c>
      <c r="BE2668" s="73" t="s">
        <v>1832</v>
      </c>
      <c r="BF2668" s="73" t="s">
        <v>1833</v>
      </c>
      <c r="BG2668" s="73" t="s">
        <v>1834</v>
      </c>
      <c r="BH2668" s="73" t="s">
        <v>1849</v>
      </c>
      <c r="BI2668" s="73" t="s">
        <v>1844</v>
      </c>
      <c r="BJ2668" s="73" t="s">
        <v>1835</v>
      </c>
      <c r="BK2668" s="73" t="s">
        <v>1836</v>
      </c>
      <c r="BL2668" s="73" t="s">
        <v>1837</v>
      </c>
      <c r="BM2668" s="73" t="s">
        <v>1838</v>
      </c>
      <c r="BN2668" s="73" t="s">
        <v>1839</v>
      </c>
      <c r="BO2668" s="73" t="s">
        <v>1840</v>
      </c>
      <c r="BP2668" s="73" t="s">
        <v>1845</v>
      </c>
      <c r="BQ2668" s="73" t="s">
        <v>1846</v>
      </c>
      <c r="BR2668" s="73" t="s">
        <v>1841</v>
      </c>
      <c r="BS2668" s="73" t="s">
        <v>1842</v>
      </c>
      <c r="BT2668" s="5" t="s">
        <v>1911</v>
      </c>
      <c r="BU2668" s="5" t="s">
        <v>1942</v>
      </c>
      <c r="BV2668" s="5" t="s">
        <v>1943</v>
      </c>
      <c r="BW2668" s="5" t="s">
        <v>1944</v>
      </c>
      <c r="BX2668" s="5" t="s">
        <v>1945</v>
      </c>
      <c r="BY2668" s="5" t="s">
        <v>1946</v>
      </c>
      <c r="BZ2668" s="5" t="s">
        <v>1947</v>
      </c>
      <c r="CA2668" s="5" t="s">
        <v>1948</v>
      </c>
      <c r="CB2668" s="120" t="s">
        <v>1916</v>
      </c>
    </row>
    <row r="2669" spans="1:80" x14ac:dyDescent="0.25">
      <c r="A2669" s="6" t="s">
        <v>1</v>
      </c>
      <c r="B2669" s="6" t="s">
        <v>1</v>
      </c>
      <c r="C2669" s="6" t="s">
        <v>1</v>
      </c>
      <c r="D2669" s="81" t="s">
        <v>1</v>
      </c>
      <c r="E2669" s="81" t="s">
        <v>1</v>
      </c>
      <c r="F2669" s="94" t="s">
        <v>1</v>
      </c>
      <c r="G2669" s="7" t="s">
        <v>1</v>
      </c>
      <c r="H2669" s="8" t="s">
        <v>1</v>
      </c>
      <c r="I2669" s="9" t="s">
        <v>19</v>
      </c>
      <c r="J2669" s="9">
        <v>1</v>
      </c>
      <c r="K2669" s="9" t="s">
        <v>20</v>
      </c>
      <c r="L2669" s="9" t="s">
        <v>21</v>
      </c>
      <c r="M2669" s="9" t="s">
        <v>22</v>
      </c>
      <c r="N2669" s="9" t="s">
        <v>23</v>
      </c>
      <c r="O2669" s="9" t="s">
        <v>24</v>
      </c>
      <c r="P2669" s="9" t="s">
        <v>25</v>
      </c>
      <c r="Q2669" s="9" t="s">
        <v>26</v>
      </c>
      <c r="R2669" s="9">
        <v>1</v>
      </c>
      <c r="S2669" s="9">
        <v>2</v>
      </c>
      <c r="T2669" s="9">
        <v>3</v>
      </c>
      <c r="U2669" s="9">
        <v>4</v>
      </c>
      <c r="V2669" s="9">
        <v>5</v>
      </c>
      <c r="W2669" s="9">
        <v>6</v>
      </c>
      <c r="X2669" s="9">
        <v>7</v>
      </c>
      <c r="Y2669" s="9">
        <v>8</v>
      </c>
      <c r="Z2669" s="9">
        <v>9</v>
      </c>
      <c r="AA2669" s="9">
        <v>10</v>
      </c>
      <c r="AB2669" s="9">
        <v>11</v>
      </c>
      <c r="AC2669" s="9">
        <v>12</v>
      </c>
      <c r="AD2669" s="9">
        <v>13</v>
      </c>
      <c r="AE2669" s="9">
        <v>14</v>
      </c>
      <c r="AF2669" s="9">
        <v>15</v>
      </c>
      <c r="AG2669" s="9">
        <v>16</v>
      </c>
      <c r="AH2669" s="9">
        <v>20</v>
      </c>
      <c r="AI2669" s="9">
        <v>21</v>
      </c>
      <c r="AJ2669" s="9">
        <v>1</v>
      </c>
      <c r="AK2669" s="9">
        <v>2</v>
      </c>
      <c r="AL2669" s="9">
        <v>3</v>
      </c>
      <c r="AM2669" s="9">
        <v>4</v>
      </c>
      <c r="AN2669" s="9">
        <v>5</v>
      </c>
      <c r="AO2669" s="9">
        <v>6</v>
      </c>
      <c r="AP2669" s="9">
        <v>7</v>
      </c>
      <c r="AQ2669" s="9">
        <v>8</v>
      </c>
      <c r="AR2669" s="9">
        <v>9</v>
      </c>
      <c r="AS2669" s="9">
        <v>10</v>
      </c>
      <c r="AT2669" s="9">
        <v>11</v>
      </c>
      <c r="AU2669" s="9">
        <v>12</v>
      </c>
      <c r="AV2669" s="9">
        <v>13</v>
      </c>
      <c r="AW2669" s="9">
        <v>14</v>
      </c>
      <c r="AX2669" s="9">
        <v>15</v>
      </c>
      <c r="AY2669" s="9">
        <v>16</v>
      </c>
      <c r="AZ2669" s="9">
        <v>20</v>
      </c>
      <c r="BA2669" s="9">
        <v>21</v>
      </c>
      <c r="BB2669" s="9">
        <v>1</v>
      </c>
      <c r="BC2669" s="9">
        <v>2</v>
      </c>
      <c r="BD2669" s="9">
        <v>3</v>
      </c>
      <c r="BE2669" s="9">
        <v>4</v>
      </c>
      <c r="BF2669" s="9">
        <v>5</v>
      </c>
      <c r="BG2669" s="9">
        <v>6</v>
      </c>
      <c r="BH2669" s="9">
        <v>7</v>
      </c>
      <c r="BI2669" s="9">
        <v>8</v>
      </c>
      <c r="BJ2669" s="9">
        <v>9</v>
      </c>
      <c r="BK2669" s="9">
        <v>10</v>
      </c>
      <c r="BL2669" s="9">
        <v>11</v>
      </c>
      <c r="BM2669" s="9">
        <v>12</v>
      </c>
      <c r="BN2669" s="9">
        <v>13</v>
      </c>
      <c r="BO2669" s="9">
        <v>14</v>
      </c>
      <c r="BP2669" s="9">
        <v>15</v>
      </c>
      <c r="BQ2669" s="9">
        <v>16</v>
      </c>
      <c r="BR2669" s="9">
        <v>20</v>
      </c>
      <c r="BS2669" s="9">
        <v>21</v>
      </c>
      <c r="BT2669" s="9">
        <v>1</v>
      </c>
      <c r="BU2669" s="9">
        <v>2</v>
      </c>
      <c r="BV2669" s="9">
        <v>3</v>
      </c>
      <c r="BW2669" s="9" t="s">
        <v>1798</v>
      </c>
      <c r="BX2669" s="9">
        <v>5</v>
      </c>
      <c r="BY2669" s="9">
        <v>6</v>
      </c>
      <c r="BZ2669" s="9">
        <v>7</v>
      </c>
      <c r="CA2669" s="9" t="s">
        <v>1917</v>
      </c>
      <c r="CB2669" s="121">
        <v>9</v>
      </c>
    </row>
    <row r="2670" spans="1:80" x14ac:dyDescent="0.25">
      <c r="A2670" s="1" t="s">
        <v>928</v>
      </c>
      <c r="B2670" s="1" t="s">
        <v>88</v>
      </c>
      <c r="C2670" s="4" t="s">
        <v>1290</v>
      </c>
      <c r="D2670" s="79" t="s">
        <v>1291</v>
      </c>
      <c r="E2670" s="78" t="s">
        <v>1</v>
      </c>
      <c r="F2670" s="78" t="s">
        <v>1</v>
      </c>
      <c r="G2670" s="2" t="s">
        <v>1</v>
      </c>
      <c r="H2670" s="2" t="s">
        <v>1292</v>
      </c>
      <c r="I2670" s="3" t="s">
        <v>1</v>
      </c>
      <c r="J2670" s="3">
        <f t="shared" ref="J2670:J2703" si="7127">SUM(K2670,L2670,P2670,Q2670)</f>
        <v>0</v>
      </c>
      <c r="K2670" s="3" t="s">
        <v>1</v>
      </c>
      <c r="L2670" s="3"/>
      <c r="M2670" s="3" t="s">
        <v>1</v>
      </c>
      <c r="N2670" s="3" t="s">
        <v>1</v>
      </c>
      <c r="O2670" s="3" t="s">
        <v>1</v>
      </c>
      <c r="P2670" s="26"/>
      <c r="Q2670" s="3" t="s">
        <v>1</v>
      </c>
      <c r="R2670" s="3" t="s">
        <v>1</v>
      </c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>
        <v>0</v>
      </c>
      <c r="AI2670" s="3">
        <v>0</v>
      </c>
      <c r="AJ2670" s="3" t="s">
        <v>1</v>
      </c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">
        <v>0</v>
      </c>
      <c r="BA2670" s="3">
        <v>0</v>
      </c>
      <c r="BB2670" s="3" t="s">
        <v>1</v>
      </c>
      <c r="BC2670" s="3"/>
      <c r="BD2670" s="3"/>
      <c r="BE2670" s="3"/>
      <c r="BF2670" s="3"/>
      <c r="BG2670" s="3"/>
      <c r="BH2670" s="3"/>
      <c r="BI2670" s="3"/>
      <c r="BJ2670" s="3"/>
      <c r="BK2670" s="3"/>
      <c r="BL2670" s="3"/>
      <c r="BM2670" s="3"/>
      <c r="BN2670" s="3"/>
      <c r="BO2670" s="3"/>
      <c r="BP2670" s="3"/>
      <c r="BQ2670" s="3"/>
      <c r="BR2670" s="3">
        <v>0</v>
      </c>
      <c r="BS2670" s="3">
        <v>0</v>
      </c>
      <c r="BT2670" s="3">
        <v>0</v>
      </c>
      <c r="BU2670" s="3"/>
      <c r="BV2670" s="3"/>
      <c r="BW2670" s="3">
        <f t="shared" si="7052"/>
        <v>0</v>
      </c>
      <c r="BX2670" s="3"/>
      <c r="BY2670" s="3"/>
      <c r="BZ2670" s="3"/>
      <c r="CA2670" s="3">
        <f t="shared" ref="CA2670:CA2703" si="7128">BV2670+BW2670</f>
        <v>0</v>
      </c>
      <c r="CB2670" s="122"/>
    </row>
    <row r="2671" spans="1:80" ht="33.75" x14ac:dyDescent="0.25">
      <c r="A2671" s="1" t="s">
        <v>1</v>
      </c>
      <c r="B2671" s="1" t="s">
        <v>1</v>
      </c>
      <c r="C2671" s="1" t="s">
        <v>1</v>
      </c>
      <c r="D2671" s="78" t="s">
        <v>1</v>
      </c>
      <c r="E2671" s="78" t="s">
        <v>1</v>
      </c>
      <c r="F2671" s="78" t="s">
        <v>1</v>
      </c>
      <c r="G2671" s="2" t="s">
        <v>1</v>
      </c>
      <c r="H2671" s="10" t="s">
        <v>30</v>
      </c>
      <c r="I2671" s="11">
        <f>SUM(I2672,I2680,I2682)</f>
        <v>1743721</v>
      </c>
      <c r="J2671" s="11">
        <f t="shared" si="7127"/>
        <v>2083033</v>
      </c>
      <c r="K2671" s="11">
        <f t="shared" ref="K2671" si="7129">SUM(K2672,K2680,K2682)</f>
        <v>2070033</v>
      </c>
      <c r="L2671" s="11">
        <f t="shared" ref="L2671:L2702" si="7130">SUM(M2671:O2671)</f>
        <v>13000</v>
      </c>
      <c r="M2671" s="11">
        <f t="shared" ref="M2671:Q2671" si="7131">SUM(M2672,M2680,M2682)</f>
        <v>6000</v>
      </c>
      <c r="N2671" s="11">
        <f t="shared" si="7131"/>
        <v>0</v>
      </c>
      <c r="O2671" s="11">
        <f t="shared" si="7131"/>
        <v>7000</v>
      </c>
      <c r="P2671" s="11">
        <f t="shared" si="7131"/>
        <v>0</v>
      </c>
      <c r="Q2671" s="11">
        <f t="shared" si="7131"/>
        <v>0</v>
      </c>
      <c r="R2671" s="11">
        <f t="shared" ref="R2671:AG2671" si="7132">SUM(R2672,R2680,R2682)</f>
        <v>6000</v>
      </c>
      <c r="S2671" s="11">
        <f t="shared" si="7132"/>
        <v>0</v>
      </c>
      <c r="T2671" s="11">
        <f t="shared" si="7132"/>
        <v>0</v>
      </c>
      <c r="U2671" s="11">
        <f t="shared" si="7132"/>
        <v>0</v>
      </c>
      <c r="V2671" s="11">
        <f t="shared" si="7132"/>
        <v>0</v>
      </c>
      <c r="W2671" s="11">
        <f t="shared" si="7132"/>
        <v>0</v>
      </c>
      <c r="X2671" s="11">
        <f t="shared" ref="X2671" si="7133">SUM(X2672,X2680,X2682)</f>
        <v>6000</v>
      </c>
      <c r="Y2671" s="11">
        <f t="shared" si="7132"/>
        <v>0</v>
      </c>
      <c r="Z2671" s="11">
        <f t="shared" si="7132"/>
        <v>0</v>
      </c>
      <c r="AA2671" s="11">
        <f t="shared" si="7132"/>
        <v>0</v>
      </c>
      <c r="AB2671" s="11">
        <f t="shared" si="7132"/>
        <v>0</v>
      </c>
      <c r="AC2671" s="11">
        <f t="shared" si="7132"/>
        <v>0</v>
      </c>
      <c r="AD2671" s="11">
        <f t="shared" si="7132"/>
        <v>0</v>
      </c>
      <c r="AE2671" s="11">
        <f t="shared" si="7132"/>
        <v>0</v>
      </c>
      <c r="AF2671" s="11">
        <f t="shared" si="7132"/>
        <v>2000</v>
      </c>
      <c r="AG2671" s="11">
        <f t="shared" si="7132"/>
        <v>0</v>
      </c>
      <c r="AH2671" s="11">
        <v>2000</v>
      </c>
      <c r="AI2671" s="11">
        <v>4000</v>
      </c>
      <c r="AJ2671" s="11">
        <f t="shared" ref="AJ2671:AY2671" si="7134">SUM(AJ2672,AJ2680,AJ2682)</f>
        <v>0</v>
      </c>
      <c r="AK2671" s="11">
        <f t="shared" si="7134"/>
        <v>0</v>
      </c>
      <c r="AL2671" s="11">
        <f t="shared" si="7134"/>
        <v>0</v>
      </c>
      <c r="AM2671" s="11">
        <f t="shared" si="7134"/>
        <v>0</v>
      </c>
      <c r="AN2671" s="11">
        <f t="shared" si="7134"/>
        <v>0</v>
      </c>
      <c r="AO2671" s="11">
        <f t="shared" si="7134"/>
        <v>0</v>
      </c>
      <c r="AP2671" s="11">
        <f t="shared" ref="AP2671" si="7135">SUM(AP2672,AP2680,AP2682)</f>
        <v>0</v>
      </c>
      <c r="AQ2671" s="11">
        <f t="shared" si="7134"/>
        <v>0</v>
      </c>
      <c r="AR2671" s="11">
        <f t="shared" si="7134"/>
        <v>0</v>
      </c>
      <c r="AS2671" s="11">
        <f t="shared" si="7134"/>
        <v>0</v>
      </c>
      <c r="AT2671" s="11">
        <f t="shared" si="7134"/>
        <v>0</v>
      </c>
      <c r="AU2671" s="11">
        <f t="shared" si="7134"/>
        <v>0</v>
      </c>
      <c r="AV2671" s="11">
        <f t="shared" si="7134"/>
        <v>0</v>
      </c>
      <c r="AW2671" s="11">
        <f t="shared" si="7134"/>
        <v>0</v>
      </c>
      <c r="AX2671" s="11">
        <f t="shared" si="7134"/>
        <v>0</v>
      </c>
      <c r="AY2671" s="11">
        <f t="shared" si="7134"/>
        <v>0</v>
      </c>
      <c r="AZ2671" s="11">
        <v>0</v>
      </c>
      <c r="BA2671" s="11">
        <v>0</v>
      </c>
      <c r="BB2671" s="11">
        <f t="shared" ref="BB2671:BQ2671" si="7136">SUM(BB2672,BB2680,BB2682)</f>
        <v>7000</v>
      </c>
      <c r="BC2671" s="11">
        <f t="shared" si="7136"/>
        <v>2151</v>
      </c>
      <c r="BD2671" s="11">
        <f t="shared" si="7136"/>
        <v>0</v>
      </c>
      <c r="BE2671" s="11">
        <f t="shared" si="7136"/>
        <v>1344</v>
      </c>
      <c r="BF2671" s="11">
        <f t="shared" si="7136"/>
        <v>0</v>
      </c>
      <c r="BG2671" s="11">
        <f t="shared" si="7136"/>
        <v>0</v>
      </c>
      <c r="BH2671" s="11">
        <f t="shared" ref="BH2671" si="7137">SUM(BH2672,BH2680,BH2682)</f>
        <v>10495</v>
      </c>
      <c r="BI2671" s="11">
        <f t="shared" si="7136"/>
        <v>0</v>
      </c>
      <c r="BJ2671" s="11">
        <f t="shared" si="7136"/>
        <v>0</v>
      </c>
      <c r="BK2671" s="11">
        <f t="shared" si="7136"/>
        <v>8911</v>
      </c>
      <c r="BL2671" s="11">
        <f t="shared" si="7136"/>
        <v>0</v>
      </c>
      <c r="BM2671" s="11">
        <f t="shared" si="7136"/>
        <v>1344</v>
      </c>
      <c r="BN2671" s="11">
        <f t="shared" si="7136"/>
        <v>0</v>
      </c>
      <c r="BO2671" s="11">
        <f t="shared" si="7136"/>
        <v>0</v>
      </c>
      <c r="BP2671" s="11">
        <f t="shared" si="7136"/>
        <v>0</v>
      </c>
      <c r="BQ2671" s="11">
        <f t="shared" si="7136"/>
        <v>0</v>
      </c>
      <c r="BR2671" s="11">
        <v>10255</v>
      </c>
      <c r="BS2671" s="11">
        <v>240</v>
      </c>
      <c r="BT2671" s="11">
        <f t="shared" ref="BT2671:BZ2671" si="7138">SUM(BT2672,BT2680,BT2682)</f>
        <v>2181603</v>
      </c>
      <c r="BU2671" s="11">
        <f t="shared" si="7138"/>
        <v>2169512</v>
      </c>
      <c r="BV2671" s="11">
        <f t="shared" si="7138"/>
        <v>1290809</v>
      </c>
      <c r="BW2671" s="11">
        <f t="shared" si="7138"/>
        <v>521599</v>
      </c>
      <c r="BX2671" s="11">
        <f t="shared" si="7138"/>
        <v>389599</v>
      </c>
      <c r="BY2671" s="11">
        <f t="shared" si="7138"/>
        <v>66000</v>
      </c>
      <c r="BZ2671" s="11">
        <f t="shared" si="7138"/>
        <v>66000</v>
      </c>
      <c r="CA2671" s="11">
        <f t="shared" si="7128"/>
        <v>1812408</v>
      </c>
      <c r="CB2671" s="123">
        <f t="shared" ref="CB2671:CB2702" si="7139">IF(BU2671=0,"-",CA2671/BU2671*100)</f>
        <v>83.539892842261295</v>
      </c>
    </row>
    <row r="2672" spans="1:80" x14ac:dyDescent="0.25">
      <c r="A2672" s="4" t="s">
        <v>928</v>
      </c>
      <c r="B2672" s="4" t="s">
        <v>88</v>
      </c>
      <c r="C2672" s="4" t="s">
        <v>1290</v>
      </c>
      <c r="D2672" s="79" t="s">
        <v>1291</v>
      </c>
      <c r="E2672" s="78" t="s">
        <v>31</v>
      </c>
      <c r="F2672" s="78" t="s">
        <v>1</v>
      </c>
      <c r="G2672" s="2" t="s">
        <v>1</v>
      </c>
      <c r="H2672" s="2" t="s">
        <v>32</v>
      </c>
      <c r="I2672" s="12">
        <f>SUM(I2673,I2674)</f>
        <v>1491625</v>
      </c>
      <c r="J2672" s="12">
        <f t="shared" si="7127"/>
        <v>1785519</v>
      </c>
      <c r="K2672" s="12">
        <f t="shared" ref="K2672" si="7140">SUM(K2673,K2674)</f>
        <v>1785519</v>
      </c>
      <c r="L2672" s="12">
        <f t="shared" si="7130"/>
        <v>0</v>
      </c>
      <c r="M2672" s="12">
        <f t="shared" ref="M2672:Q2672" si="7141">SUM(M2673,M2674)</f>
        <v>0</v>
      </c>
      <c r="N2672" s="12">
        <f t="shared" si="7141"/>
        <v>0</v>
      </c>
      <c r="O2672" s="12">
        <f t="shared" si="7141"/>
        <v>0</v>
      </c>
      <c r="P2672" s="12">
        <f t="shared" si="7141"/>
        <v>0</v>
      </c>
      <c r="Q2672" s="12">
        <f t="shared" si="7141"/>
        <v>0</v>
      </c>
      <c r="R2672" s="12">
        <f t="shared" ref="R2672:AG2672" si="7142">SUM(R2673,R2674)</f>
        <v>0</v>
      </c>
      <c r="S2672" s="12">
        <f t="shared" si="7142"/>
        <v>0</v>
      </c>
      <c r="T2672" s="12">
        <f t="shared" si="7142"/>
        <v>0</v>
      </c>
      <c r="U2672" s="12">
        <f t="shared" si="7142"/>
        <v>0</v>
      </c>
      <c r="V2672" s="12">
        <f t="shared" si="7142"/>
        <v>0</v>
      </c>
      <c r="W2672" s="12">
        <f t="shared" si="7142"/>
        <v>0</v>
      </c>
      <c r="X2672" s="12">
        <f t="shared" ref="X2672" si="7143">SUM(X2673,X2674)</f>
        <v>0</v>
      </c>
      <c r="Y2672" s="12">
        <f t="shared" si="7142"/>
        <v>0</v>
      </c>
      <c r="Z2672" s="12">
        <f t="shared" si="7142"/>
        <v>0</v>
      </c>
      <c r="AA2672" s="12">
        <f t="shared" si="7142"/>
        <v>0</v>
      </c>
      <c r="AB2672" s="12">
        <f t="shared" si="7142"/>
        <v>0</v>
      </c>
      <c r="AC2672" s="12">
        <f t="shared" si="7142"/>
        <v>0</v>
      </c>
      <c r="AD2672" s="12">
        <f t="shared" si="7142"/>
        <v>0</v>
      </c>
      <c r="AE2672" s="12">
        <f t="shared" si="7142"/>
        <v>0</v>
      </c>
      <c r="AF2672" s="12">
        <f t="shared" si="7142"/>
        <v>0</v>
      </c>
      <c r="AG2672" s="12">
        <f t="shared" si="7142"/>
        <v>0</v>
      </c>
      <c r="AH2672" s="12">
        <v>0</v>
      </c>
      <c r="AI2672" s="12">
        <v>0</v>
      </c>
      <c r="AJ2672" s="12">
        <f t="shared" ref="AJ2672:AY2672" si="7144">SUM(AJ2673,AJ2674)</f>
        <v>0</v>
      </c>
      <c r="AK2672" s="12">
        <f t="shared" si="7144"/>
        <v>0</v>
      </c>
      <c r="AL2672" s="12">
        <f t="shared" si="7144"/>
        <v>0</v>
      </c>
      <c r="AM2672" s="12">
        <f t="shared" si="7144"/>
        <v>0</v>
      </c>
      <c r="AN2672" s="12">
        <f t="shared" si="7144"/>
        <v>0</v>
      </c>
      <c r="AO2672" s="12">
        <f t="shared" si="7144"/>
        <v>0</v>
      </c>
      <c r="AP2672" s="12">
        <f t="shared" ref="AP2672" si="7145">SUM(AP2673,AP2674)</f>
        <v>0</v>
      </c>
      <c r="AQ2672" s="12">
        <f t="shared" si="7144"/>
        <v>0</v>
      </c>
      <c r="AR2672" s="12">
        <f t="shared" si="7144"/>
        <v>0</v>
      </c>
      <c r="AS2672" s="12">
        <f t="shared" si="7144"/>
        <v>0</v>
      </c>
      <c r="AT2672" s="12">
        <f t="shared" si="7144"/>
        <v>0</v>
      </c>
      <c r="AU2672" s="12">
        <f t="shared" si="7144"/>
        <v>0</v>
      </c>
      <c r="AV2672" s="12">
        <f t="shared" si="7144"/>
        <v>0</v>
      </c>
      <c r="AW2672" s="12">
        <f t="shared" si="7144"/>
        <v>0</v>
      </c>
      <c r="AX2672" s="12">
        <f t="shared" si="7144"/>
        <v>0</v>
      </c>
      <c r="AY2672" s="12">
        <f t="shared" si="7144"/>
        <v>0</v>
      </c>
      <c r="AZ2672" s="12">
        <v>0</v>
      </c>
      <c r="BA2672" s="12">
        <v>0</v>
      </c>
      <c r="BB2672" s="12">
        <f t="shared" ref="BB2672:BQ2672" si="7146">SUM(BB2673,BB2674)</f>
        <v>0</v>
      </c>
      <c r="BC2672" s="12">
        <f t="shared" si="7146"/>
        <v>0</v>
      </c>
      <c r="BD2672" s="12">
        <f t="shared" si="7146"/>
        <v>0</v>
      </c>
      <c r="BE2672" s="12">
        <f t="shared" si="7146"/>
        <v>0</v>
      </c>
      <c r="BF2672" s="12">
        <f t="shared" si="7146"/>
        <v>0</v>
      </c>
      <c r="BG2672" s="12">
        <f t="shared" si="7146"/>
        <v>0</v>
      </c>
      <c r="BH2672" s="12">
        <f t="shared" ref="BH2672" si="7147">SUM(BH2673,BH2674)</f>
        <v>0</v>
      </c>
      <c r="BI2672" s="12">
        <f t="shared" si="7146"/>
        <v>0</v>
      </c>
      <c r="BJ2672" s="12">
        <f t="shared" si="7146"/>
        <v>0</v>
      </c>
      <c r="BK2672" s="12">
        <f t="shared" si="7146"/>
        <v>0</v>
      </c>
      <c r="BL2672" s="12">
        <f t="shared" si="7146"/>
        <v>0</v>
      </c>
      <c r="BM2672" s="12">
        <f t="shared" si="7146"/>
        <v>0</v>
      </c>
      <c r="BN2672" s="12">
        <f t="shared" si="7146"/>
        <v>0</v>
      </c>
      <c r="BO2672" s="12">
        <f t="shared" si="7146"/>
        <v>0</v>
      </c>
      <c r="BP2672" s="12">
        <f t="shared" si="7146"/>
        <v>0</v>
      </c>
      <c r="BQ2672" s="12">
        <f t="shared" si="7146"/>
        <v>0</v>
      </c>
      <c r="BR2672" s="12">
        <v>0</v>
      </c>
      <c r="BS2672" s="12">
        <v>0</v>
      </c>
      <c r="BT2672" s="12">
        <f t="shared" ref="BT2672:BZ2672" si="7148">SUM(BT2673,BT2674)</f>
        <v>1864540</v>
      </c>
      <c r="BU2672" s="12">
        <f t="shared" si="7148"/>
        <v>1865449</v>
      </c>
      <c r="BV2672" s="12">
        <f t="shared" si="7148"/>
        <v>1086909</v>
      </c>
      <c r="BW2672" s="12">
        <f t="shared" si="7148"/>
        <v>452433</v>
      </c>
      <c r="BX2672" s="12">
        <f t="shared" si="7148"/>
        <v>332433</v>
      </c>
      <c r="BY2672" s="12">
        <f t="shared" si="7148"/>
        <v>60000</v>
      </c>
      <c r="BZ2672" s="12">
        <f t="shared" si="7148"/>
        <v>60000</v>
      </c>
      <c r="CA2672" s="12">
        <f t="shared" si="7128"/>
        <v>1539342</v>
      </c>
      <c r="CB2672" s="124">
        <f t="shared" si="7139"/>
        <v>82.518578637100234</v>
      </c>
    </row>
    <row r="2673" spans="1:80" x14ac:dyDescent="0.25">
      <c r="A2673" s="4" t="s">
        <v>928</v>
      </c>
      <c r="B2673" s="4" t="s">
        <v>88</v>
      </c>
      <c r="C2673" s="4" t="s">
        <v>1290</v>
      </c>
      <c r="D2673" s="79" t="s">
        <v>1291</v>
      </c>
      <c r="E2673" s="89">
        <v>6111</v>
      </c>
      <c r="F2673" s="79"/>
      <c r="G2673" s="75" t="s">
        <v>1906</v>
      </c>
      <c r="H2673" s="13" t="s">
        <v>33</v>
      </c>
      <c r="I2673" s="14">
        <v>1320198</v>
      </c>
      <c r="J2673" s="14">
        <f t="shared" si="7127"/>
        <v>1580419</v>
      </c>
      <c r="K2673" s="14">
        <v>1580419</v>
      </c>
      <c r="L2673" s="14">
        <f t="shared" si="7130"/>
        <v>0</v>
      </c>
      <c r="M2673" s="14">
        <v>0</v>
      </c>
      <c r="N2673" s="14">
        <v>0</v>
      </c>
      <c r="O2673" s="14">
        <v>0</v>
      </c>
      <c r="P2673" s="14">
        <v>0</v>
      </c>
      <c r="Q2673" s="14">
        <v>0</v>
      </c>
      <c r="R2673" s="14">
        <v>0</v>
      </c>
      <c r="S2673" s="14"/>
      <c r="T2673" s="14"/>
      <c r="U2673" s="14"/>
      <c r="V2673" s="14"/>
      <c r="W2673" s="14"/>
      <c r="X2673" s="14">
        <f t="shared" si="7070"/>
        <v>0</v>
      </c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>
        <v>0</v>
      </c>
      <c r="AI2673" s="14">
        <v>0</v>
      </c>
      <c r="AJ2673" s="14">
        <v>0</v>
      </c>
      <c r="AK2673" s="14"/>
      <c r="AL2673" s="14"/>
      <c r="AM2673" s="14"/>
      <c r="AN2673" s="14"/>
      <c r="AO2673" s="14"/>
      <c r="AP2673" s="14">
        <f t="shared" si="7071"/>
        <v>0</v>
      </c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>
        <v>0</v>
      </c>
      <c r="BA2673" s="14">
        <v>0</v>
      </c>
      <c r="BB2673" s="14">
        <v>0</v>
      </c>
      <c r="BC2673" s="14"/>
      <c r="BD2673" s="14"/>
      <c r="BE2673" s="14"/>
      <c r="BF2673" s="14"/>
      <c r="BG2673" s="14"/>
      <c r="BH2673" s="14">
        <f t="shared" si="7072"/>
        <v>0</v>
      </c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>
        <v>0</v>
      </c>
      <c r="BS2673" s="14">
        <v>0</v>
      </c>
      <c r="BT2673" s="14">
        <v>1659440</v>
      </c>
      <c r="BU2673" s="14">
        <v>1659440</v>
      </c>
      <c r="BV2673" s="14">
        <v>910000</v>
      </c>
      <c r="BW2673" s="14">
        <f t="shared" si="7052"/>
        <v>423333</v>
      </c>
      <c r="BX2673" s="14">
        <v>303333</v>
      </c>
      <c r="BY2673" s="14">
        <v>60000</v>
      </c>
      <c r="BZ2673" s="14">
        <v>60000</v>
      </c>
      <c r="CA2673" s="14">
        <f t="shared" si="7128"/>
        <v>1333333</v>
      </c>
      <c r="CB2673" s="122">
        <f t="shared" si="7139"/>
        <v>80.348370534638192</v>
      </c>
    </row>
    <row r="2674" spans="1:80" x14ac:dyDescent="0.25">
      <c r="A2674" s="1" t="s">
        <v>928</v>
      </c>
      <c r="B2674" s="1" t="s">
        <v>88</v>
      </c>
      <c r="C2674" s="1" t="s">
        <v>1290</v>
      </c>
      <c r="D2674" s="82" t="s">
        <v>1291</v>
      </c>
      <c r="E2674" s="82" t="s">
        <v>34</v>
      </c>
      <c r="F2674" s="79" t="s">
        <v>1</v>
      </c>
      <c r="G2674" s="13" t="s">
        <v>1</v>
      </c>
      <c r="H2674" s="2" t="s">
        <v>35</v>
      </c>
      <c r="I2674" s="12">
        <f>SUM(I2675:I2679)</f>
        <v>171427</v>
      </c>
      <c r="J2674" s="12">
        <f t="shared" si="7127"/>
        <v>205100</v>
      </c>
      <c r="K2674" s="12">
        <f t="shared" ref="K2674" si="7149">SUM(K2675:K2679)</f>
        <v>205100</v>
      </c>
      <c r="L2674" s="12">
        <f t="shared" si="7130"/>
        <v>0</v>
      </c>
      <c r="M2674" s="12">
        <f t="shared" ref="M2674:Q2674" si="7150">SUM(M2675:M2679)</f>
        <v>0</v>
      </c>
      <c r="N2674" s="12">
        <f t="shared" si="7150"/>
        <v>0</v>
      </c>
      <c r="O2674" s="12">
        <f t="shared" si="7150"/>
        <v>0</v>
      </c>
      <c r="P2674" s="12">
        <f t="shared" si="7150"/>
        <v>0</v>
      </c>
      <c r="Q2674" s="12">
        <f t="shared" si="7150"/>
        <v>0</v>
      </c>
      <c r="R2674" s="12">
        <f t="shared" ref="R2674:AG2674" si="7151">SUM(R2675:R2679)</f>
        <v>0</v>
      </c>
      <c r="S2674" s="12">
        <f t="shared" si="7151"/>
        <v>0</v>
      </c>
      <c r="T2674" s="12">
        <f t="shared" si="7151"/>
        <v>0</v>
      </c>
      <c r="U2674" s="12">
        <f t="shared" si="7151"/>
        <v>0</v>
      </c>
      <c r="V2674" s="12">
        <f t="shared" si="7151"/>
        <v>0</v>
      </c>
      <c r="W2674" s="12">
        <f t="shared" si="7151"/>
        <v>0</v>
      </c>
      <c r="X2674" s="12">
        <f t="shared" si="7151"/>
        <v>0</v>
      </c>
      <c r="Y2674" s="12">
        <f t="shared" si="7151"/>
        <v>0</v>
      </c>
      <c r="Z2674" s="12">
        <f t="shared" si="7151"/>
        <v>0</v>
      </c>
      <c r="AA2674" s="12">
        <f t="shared" si="7151"/>
        <v>0</v>
      </c>
      <c r="AB2674" s="12">
        <f t="shared" si="7151"/>
        <v>0</v>
      </c>
      <c r="AC2674" s="12">
        <f t="shared" si="7151"/>
        <v>0</v>
      </c>
      <c r="AD2674" s="12">
        <f t="shared" si="7151"/>
        <v>0</v>
      </c>
      <c r="AE2674" s="12">
        <f t="shared" si="7151"/>
        <v>0</v>
      </c>
      <c r="AF2674" s="12">
        <f t="shared" si="7151"/>
        <v>0</v>
      </c>
      <c r="AG2674" s="12">
        <f t="shared" si="7151"/>
        <v>0</v>
      </c>
      <c r="AH2674" s="12">
        <v>0</v>
      </c>
      <c r="AI2674" s="12">
        <v>0</v>
      </c>
      <c r="AJ2674" s="12">
        <f t="shared" ref="AJ2674:AY2674" si="7152">SUM(AJ2675:AJ2679)</f>
        <v>0</v>
      </c>
      <c r="AK2674" s="12">
        <f t="shared" si="7152"/>
        <v>0</v>
      </c>
      <c r="AL2674" s="12">
        <f t="shared" si="7152"/>
        <v>0</v>
      </c>
      <c r="AM2674" s="12">
        <f t="shared" si="7152"/>
        <v>0</v>
      </c>
      <c r="AN2674" s="12">
        <f t="shared" si="7152"/>
        <v>0</v>
      </c>
      <c r="AO2674" s="12">
        <f t="shared" si="7152"/>
        <v>0</v>
      </c>
      <c r="AP2674" s="12">
        <f t="shared" si="7152"/>
        <v>0</v>
      </c>
      <c r="AQ2674" s="12">
        <f t="shared" si="7152"/>
        <v>0</v>
      </c>
      <c r="AR2674" s="12">
        <f t="shared" si="7152"/>
        <v>0</v>
      </c>
      <c r="AS2674" s="12">
        <f t="shared" si="7152"/>
        <v>0</v>
      </c>
      <c r="AT2674" s="12">
        <f t="shared" si="7152"/>
        <v>0</v>
      </c>
      <c r="AU2674" s="12">
        <f t="shared" si="7152"/>
        <v>0</v>
      </c>
      <c r="AV2674" s="12">
        <f t="shared" si="7152"/>
        <v>0</v>
      </c>
      <c r="AW2674" s="12">
        <f t="shared" si="7152"/>
        <v>0</v>
      </c>
      <c r="AX2674" s="12">
        <f t="shared" si="7152"/>
        <v>0</v>
      </c>
      <c r="AY2674" s="12">
        <f t="shared" si="7152"/>
        <v>0</v>
      </c>
      <c r="AZ2674" s="12">
        <v>0</v>
      </c>
      <c r="BA2674" s="12">
        <v>0</v>
      </c>
      <c r="BB2674" s="12">
        <f t="shared" ref="BB2674:BQ2674" si="7153">SUM(BB2675:BB2679)</f>
        <v>0</v>
      </c>
      <c r="BC2674" s="12">
        <f t="shared" si="7153"/>
        <v>0</v>
      </c>
      <c r="BD2674" s="12">
        <f t="shared" si="7153"/>
        <v>0</v>
      </c>
      <c r="BE2674" s="12">
        <f t="shared" si="7153"/>
        <v>0</v>
      </c>
      <c r="BF2674" s="12">
        <f t="shared" si="7153"/>
        <v>0</v>
      </c>
      <c r="BG2674" s="12">
        <f t="shared" si="7153"/>
        <v>0</v>
      </c>
      <c r="BH2674" s="12">
        <f t="shared" si="7153"/>
        <v>0</v>
      </c>
      <c r="BI2674" s="12">
        <f t="shared" si="7153"/>
        <v>0</v>
      </c>
      <c r="BJ2674" s="12">
        <f t="shared" si="7153"/>
        <v>0</v>
      </c>
      <c r="BK2674" s="12">
        <f t="shared" si="7153"/>
        <v>0</v>
      </c>
      <c r="BL2674" s="12">
        <f t="shared" si="7153"/>
        <v>0</v>
      </c>
      <c r="BM2674" s="12">
        <f t="shared" si="7153"/>
        <v>0</v>
      </c>
      <c r="BN2674" s="12">
        <f t="shared" si="7153"/>
        <v>0</v>
      </c>
      <c r="BO2674" s="12">
        <f t="shared" si="7153"/>
        <v>0</v>
      </c>
      <c r="BP2674" s="12">
        <f t="shared" si="7153"/>
        <v>0</v>
      </c>
      <c r="BQ2674" s="12">
        <f t="shared" si="7153"/>
        <v>0</v>
      </c>
      <c r="BR2674" s="12">
        <v>0</v>
      </c>
      <c r="BS2674" s="12">
        <v>0</v>
      </c>
      <c r="BT2674" s="12">
        <f t="shared" ref="BT2674:BX2674" si="7154">SUM(BT2675:BT2679)</f>
        <v>205100</v>
      </c>
      <c r="BU2674" s="12">
        <f t="shared" si="7154"/>
        <v>206009</v>
      </c>
      <c r="BV2674" s="12">
        <f t="shared" si="7154"/>
        <v>176909</v>
      </c>
      <c r="BW2674" s="12">
        <f t="shared" si="7154"/>
        <v>29100</v>
      </c>
      <c r="BX2674" s="12">
        <f t="shared" si="7154"/>
        <v>29100</v>
      </c>
      <c r="BY2674" s="12">
        <f t="shared" ref="BY2674" si="7155">SUM(BY2675:BY2679)</f>
        <v>0</v>
      </c>
      <c r="BZ2674" s="12">
        <f t="shared" ref="BZ2674" si="7156">SUM(BZ2675:BZ2679)</f>
        <v>0</v>
      </c>
      <c r="CA2674" s="12">
        <f t="shared" si="7128"/>
        <v>206009</v>
      </c>
      <c r="CB2674" s="124">
        <f t="shared" si="7139"/>
        <v>100</v>
      </c>
    </row>
    <row r="2675" spans="1:80" x14ac:dyDescent="0.25">
      <c r="A2675" s="4" t="s">
        <v>928</v>
      </c>
      <c r="B2675" s="4" t="s">
        <v>88</v>
      </c>
      <c r="C2675" s="4" t="s">
        <v>1290</v>
      </c>
      <c r="D2675" s="79" t="s">
        <v>1291</v>
      </c>
      <c r="E2675" s="89">
        <v>6112</v>
      </c>
      <c r="F2675" s="79" t="s">
        <v>1293</v>
      </c>
      <c r="G2675" s="75" t="s">
        <v>1906</v>
      </c>
      <c r="H2675" s="13" t="s">
        <v>92</v>
      </c>
      <c r="I2675" s="14">
        <v>29000</v>
      </c>
      <c r="J2675" s="14">
        <f t="shared" si="7127"/>
        <v>29000</v>
      </c>
      <c r="K2675" s="14">
        <v>29000</v>
      </c>
      <c r="L2675" s="14">
        <f t="shared" si="7130"/>
        <v>0</v>
      </c>
      <c r="M2675" s="14">
        <v>0</v>
      </c>
      <c r="N2675" s="14">
        <v>0</v>
      </c>
      <c r="O2675" s="14">
        <v>0</v>
      </c>
      <c r="P2675" s="14">
        <v>0</v>
      </c>
      <c r="Q2675" s="14">
        <v>0</v>
      </c>
      <c r="R2675" s="14">
        <v>0</v>
      </c>
      <c r="S2675" s="14"/>
      <c r="T2675" s="14"/>
      <c r="U2675" s="14"/>
      <c r="V2675" s="14"/>
      <c r="W2675" s="14"/>
      <c r="X2675" s="14">
        <f t="shared" si="7070"/>
        <v>0</v>
      </c>
      <c r="Y2675" s="14"/>
      <c r="Z2675" s="14"/>
      <c r="AA2675" s="14"/>
      <c r="AB2675" s="14"/>
      <c r="AC2675" s="14"/>
      <c r="AD2675" s="14"/>
      <c r="AE2675" s="14"/>
      <c r="AF2675" s="14"/>
      <c r="AG2675" s="14"/>
      <c r="AH2675" s="14">
        <v>0</v>
      </c>
      <c r="AI2675" s="14">
        <v>0</v>
      </c>
      <c r="AJ2675" s="14">
        <v>0</v>
      </c>
      <c r="AK2675" s="14"/>
      <c r="AL2675" s="14"/>
      <c r="AM2675" s="14"/>
      <c r="AN2675" s="14"/>
      <c r="AO2675" s="14"/>
      <c r="AP2675" s="14">
        <f t="shared" si="7071"/>
        <v>0</v>
      </c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>
        <v>0</v>
      </c>
      <c r="BA2675" s="14">
        <v>0</v>
      </c>
      <c r="BB2675" s="14">
        <v>0</v>
      </c>
      <c r="BC2675" s="14"/>
      <c r="BD2675" s="14"/>
      <c r="BE2675" s="14"/>
      <c r="BF2675" s="14"/>
      <c r="BG2675" s="14"/>
      <c r="BH2675" s="14">
        <f t="shared" si="7072"/>
        <v>0</v>
      </c>
      <c r="BI2675" s="14"/>
      <c r="BJ2675" s="14"/>
      <c r="BK2675" s="14"/>
      <c r="BL2675" s="14"/>
      <c r="BM2675" s="14"/>
      <c r="BN2675" s="14"/>
      <c r="BO2675" s="14"/>
      <c r="BP2675" s="14"/>
      <c r="BQ2675" s="14"/>
      <c r="BR2675" s="14">
        <v>0</v>
      </c>
      <c r="BS2675" s="14">
        <v>0</v>
      </c>
      <c r="BT2675" s="14">
        <v>29000</v>
      </c>
      <c r="BU2675" s="14">
        <v>29000</v>
      </c>
      <c r="BV2675" s="14">
        <v>25000</v>
      </c>
      <c r="BW2675" s="14">
        <f t="shared" si="7052"/>
        <v>4000</v>
      </c>
      <c r="BX2675" s="14">
        <v>4000</v>
      </c>
      <c r="BY2675" s="14"/>
      <c r="BZ2675" s="14"/>
      <c r="CA2675" s="14">
        <f t="shared" si="7128"/>
        <v>29000</v>
      </c>
      <c r="CB2675" s="122">
        <f t="shared" si="7139"/>
        <v>100</v>
      </c>
    </row>
    <row r="2676" spans="1:80" x14ac:dyDescent="0.25">
      <c r="A2676" s="4" t="s">
        <v>928</v>
      </c>
      <c r="B2676" s="4" t="s">
        <v>88</v>
      </c>
      <c r="C2676" s="4" t="s">
        <v>1290</v>
      </c>
      <c r="D2676" s="79" t="s">
        <v>1291</v>
      </c>
      <c r="E2676" s="89">
        <v>6112</v>
      </c>
      <c r="F2676" s="79" t="s">
        <v>1294</v>
      </c>
      <c r="G2676" s="75" t="s">
        <v>1906</v>
      </c>
      <c r="H2676" s="13" t="s">
        <v>39</v>
      </c>
      <c r="I2676" s="14">
        <v>109100</v>
      </c>
      <c r="J2676" s="14">
        <f t="shared" si="7127"/>
        <v>109100</v>
      </c>
      <c r="K2676" s="14">
        <v>109100</v>
      </c>
      <c r="L2676" s="14">
        <f t="shared" si="7130"/>
        <v>0</v>
      </c>
      <c r="M2676" s="14">
        <v>0</v>
      </c>
      <c r="N2676" s="14">
        <v>0</v>
      </c>
      <c r="O2676" s="14">
        <v>0</v>
      </c>
      <c r="P2676" s="14">
        <v>0</v>
      </c>
      <c r="Q2676" s="14">
        <v>0</v>
      </c>
      <c r="R2676" s="14">
        <v>0</v>
      </c>
      <c r="S2676" s="14"/>
      <c r="T2676" s="14"/>
      <c r="U2676" s="14"/>
      <c r="V2676" s="14"/>
      <c r="W2676" s="14"/>
      <c r="X2676" s="14">
        <f t="shared" si="7070"/>
        <v>0</v>
      </c>
      <c r="Y2676" s="14"/>
      <c r="Z2676" s="14"/>
      <c r="AA2676" s="14"/>
      <c r="AB2676" s="14"/>
      <c r="AC2676" s="14"/>
      <c r="AD2676" s="14"/>
      <c r="AE2676" s="14"/>
      <c r="AF2676" s="14"/>
      <c r="AG2676" s="14"/>
      <c r="AH2676" s="14">
        <v>0</v>
      </c>
      <c r="AI2676" s="14">
        <v>0</v>
      </c>
      <c r="AJ2676" s="14">
        <v>0</v>
      </c>
      <c r="AK2676" s="14"/>
      <c r="AL2676" s="14"/>
      <c r="AM2676" s="14"/>
      <c r="AN2676" s="14"/>
      <c r="AO2676" s="14"/>
      <c r="AP2676" s="14">
        <f t="shared" si="7071"/>
        <v>0</v>
      </c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>
        <v>0</v>
      </c>
      <c r="BA2676" s="14">
        <v>0</v>
      </c>
      <c r="BB2676" s="14">
        <v>0</v>
      </c>
      <c r="BC2676" s="14"/>
      <c r="BD2676" s="14"/>
      <c r="BE2676" s="14"/>
      <c r="BF2676" s="14"/>
      <c r="BG2676" s="14"/>
      <c r="BH2676" s="14">
        <f t="shared" si="7072"/>
        <v>0</v>
      </c>
      <c r="BI2676" s="14"/>
      <c r="BJ2676" s="14"/>
      <c r="BK2676" s="14"/>
      <c r="BL2676" s="14"/>
      <c r="BM2676" s="14"/>
      <c r="BN2676" s="14"/>
      <c r="BO2676" s="14"/>
      <c r="BP2676" s="14"/>
      <c r="BQ2676" s="14"/>
      <c r="BR2676" s="14">
        <v>0</v>
      </c>
      <c r="BS2676" s="14">
        <v>0</v>
      </c>
      <c r="BT2676" s="14">
        <v>109100</v>
      </c>
      <c r="BU2676" s="14">
        <v>109100</v>
      </c>
      <c r="BV2676" s="14">
        <v>84000</v>
      </c>
      <c r="BW2676" s="14">
        <f t="shared" si="7052"/>
        <v>25100</v>
      </c>
      <c r="BX2676" s="14">
        <v>25100</v>
      </c>
      <c r="BY2676" s="14"/>
      <c r="BZ2676" s="14"/>
      <c r="CA2676" s="14">
        <f t="shared" si="7128"/>
        <v>109100</v>
      </c>
      <c r="CB2676" s="122">
        <f t="shared" si="7139"/>
        <v>100</v>
      </c>
    </row>
    <row r="2677" spans="1:80" x14ac:dyDescent="0.25">
      <c r="A2677" s="4" t="s">
        <v>928</v>
      </c>
      <c r="B2677" s="4" t="s">
        <v>88</v>
      </c>
      <c r="C2677" s="4" t="s">
        <v>1290</v>
      </c>
      <c r="D2677" s="79" t="s">
        <v>1291</v>
      </c>
      <c r="E2677" s="89">
        <v>6112</v>
      </c>
      <c r="F2677" s="79" t="s">
        <v>1295</v>
      </c>
      <c r="G2677" s="75" t="s">
        <v>1906</v>
      </c>
      <c r="H2677" s="13" t="s">
        <v>41</v>
      </c>
      <c r="I2677" s="14">
        <v>19287</v>
      </c>
      <c r="J2677" s="14">
        <f t="shared" si="7127"/>
        <v>27000</v>
      </c>
      <c r="K2677" s="14">
        <v>27000</v>
      </c>
      <c r="L2677" s="14">
        <f t="shared" si="7130"/>
        <v>0</v>
      </c>
      <c r="M2677" s="14">
        <v>0</v>
      </c>
      <c r="N2677" s="14">
        <v>0</v>
      </c>
      <c r="O2677" s="14">
        <v>0</v>
      </c>
      <c r="P2677" s="14">
        <v>0</v>
      </c>
      <c r="Q2677" s="14">
        <v>0</v>
      </c>
      <c r="R2677" s="14">
        <v>0</v>
      </c>
      <c r="S2677" s="14"/>
      <c r="T2677" s="14"/>
      <c r="U2677" s="14"/>
      <c r="V2677" s="14"/>
      <c r="W2677" s="14"/>
      <c r="X2677" s="14">
        <f t="shared" si="7070"/>
        <v>0</v>
      </c>
      <c r="Y2677" s="14"/>
      <c r="Z2677" s="14"/>
      <c r="AA2677" s="14"/>
      <c r="AB2677" s="14"/>
      <c r="AC2677" s="14"/>
      <c r="AD2677" s="14"/>
      <c r="AE2677" s="14"/>
      <c r="AF2677" s="14"/>
      <c r="AG2677" s="14"/>
      <c r="AH2677" s="14">
        <v>0</v>
      </c>
      <c r="AI2677" s="14">
        <v>0</v>
      </c>
      <c r="AJ2677" s="14">
        <v>0</v>
      </c>
      <c r="AK2677" s="14"/>
      <c r="AL2677" s="14"/>
      <c r="AM2677" s="14"/>
      <c r="AN2677" s="14"/>
      <c r="AO2677" s="14"/>
      <c r="AP2677" s="14">
        <f t="shared" si="7071"/>
        <v>0</v>
      </c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>
        <v>0</v>
      </c>
      <c r="BA2677" s="14">
        <v>0</v>
      </c>
      <c r="BB2677" s="14">
        <v>0</v>
      </c>
      <c r="BC2677" s="14"/>
      <c r="BD2677" s="14"/>
      <c r="BE2677" s="14"/>
      <c r="BF2677" s="14"/>
      <c r="BG2677" s="14"/>
      <c r="BH2677" s="14">
        <f t="shared" si="7072"/>
        <v>0</v>
      </c>
      <c r="BI2677" s="14"/>
      <c r="BJ2677" s="14"/>
      <c r="BK2677" s="14"/>
      <c r="BL2677" s="14"/>
      <c r="BM2677" s="14"/>
      <c r="BN2677" s="14"/>
      <c r="BO2677" s="14"/>
      <c r="BP2677" s="14"/>
      <c r="BQ2677" s="14"/>
      <c r="BR2677" s="14">
        <v>0</v>
      </c>
      <c r="BS2677" s="14">
        <v>0</v>
      </c>
      <c r="BT2677" s="14">
        <v>27000</v>
      </c>
      <c r="BU2677" s="14">
        <v>27909</v>
      </c>
      <c r="BV2677" s="14">
        <v>27909</v>
      </c>
      <c r="BW2677" s="14">
        <f t="shared" si="7052"/>
        <v>0</v>
      </c>
      <c r="BX2677" s="14"/>
      <c r="BY2677" s="14"/>
      <c r="BZ2677" s="14"/>
      <c r="CA2677" s="14">
        <f t="shared" si="7128"/>
        <v>27909</v>
      </c>
      <c r="CB2677" s="122">
        <f t="shared" si="7139"/>
        <v>100</v>
      </c>
    </row>
    <row r="2678" spans="1:80" x14ac:dyDescent="0.25">
      <c r="A2678" s="4" t="s">
        <v>928</v>
      </c>
      <c r="B2678" s="4" t="s">
        <v>88</v>
      </c>
      <c r="C2678" s="4" t="s">
        <v>1290</v>
      </c>
      <c r="D2678" s="79" t="s">
        <v>1291</v>
      </c>
      <c r="E2678" s="89">
        <v>6112</v>
      </c>
      <c r="F2678" s="79" t="s">
        <v>1296</v>
      </c>
      <c r="G2678" s="75" t="s">
        <v>1906</v>
      </c>
      <c r="H2678" s="13" t="s">
        <v>37</v>
      </c>
      <c r="I2678" s="14">
        <v>0</v>
      </c>
      <c r="J2678" s="14">
        <f t="shared" si="7127"/>
        <v>20000</v>
      </c>
      <c r="K2678" s="14">
        <v>20000</v>
      </c>
      <c r="L2678" s="14">
        <f t="shared" si="7130"/>
        <v>0</v>
      </c>
      <c r="M2678" s="14">
        <v>0</v>
      </c>
      <c r="N2678" s="14">
        <v>0</v>
      </c>
      <c r="O2678" s="14">
        <v>0</v>
      </c>
      <c r="P2678" s="14">
        <v>0</v>
      </c>
      <c r="Q2678" s="14">
        <v>0</v>
      </c>
      <c r="R2678" s="14">
        <v>0</v>
      </c>
      <c r="S2678" s="14"/>
      <c r="T2678" s="14"/>
      <c r="U2678" s="14"/>
      <c r="V2678" s="14"/>
      <c r="W2678" s="14"/>
      <c r="X2678" s="14">
        <f t="shared" si="7070"/>
        <v>0</v>
      </c>
      <c r="Y2678" s="14"/>
      <c r="Z2678" s="14"/>
      <c r="AA2678" s="14"/>
      <c r="AB2678" s="14"/>
      <c r="AC2678" s="14"/>
      <c r="AD2678" s="14"/>
      <c r="AE2678" s="14"/>
      <c r="AF2678" s="14"/>
      <c r="AG2678" s="14"/>
      <c r="AH2678" s="14">
        <v>0</v>
      </c>
      <c r="AI2678" s="14">
        <v>0</v>
      </c>
      <c r="AJ2678" s="14">
        <v>0</v>
      </c>
      <c r="AK2678" s="14"/>
      <c r="AL2678" s="14"/>
      <c r="AM2678" s="14"/>
      <c r="AN2678" s="14"/>
      <c r="AO2678" s="14"/>
      <c r="AP2678" s="14">
        <f t="shared" si="7071"/>
        <v>0</v>
      </c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>
        <v>0</v>
      </c>
      <c r="BA2678" s="14">
        <v>0</v>
      </c>
      <c r="BB2678" s="14">
        <v>0</v>
      </c>
      <c r="BC2678" s="14"/>
      <c r="BD2678" s="14"/>
      <c r="BE2678" s="14"/>
      <c r="BF2678" s="14"/>
      <c r="BG2678" s="14"/>
      <c r="BH2678" s="14">
        <f t="shared" si="7072"/>
        <v>0</v>
      </c>
      <c r="BI2678" s="14"/>
      <c r="BJ2678" s="14"/>
      <c r="BK2678" s="14"/>
      <c r="BL2678" s="14"/>
      <c r="BM2678" s="14"/>
      <c r="BN2678" s="14"/>
      <c r="BO2678" s="14"/>
      <c r="BP2678" s="14"/>
      <c r="BQ2678" s="14"/>
      <c r="BR2678" s="14">
        <v>0</v>
      </c>
      <c r="BS2678" s="14">
        <v>0</v>
      </c>
      <c r="BT2678" s="14">
        <v>20000</v>
      </c>
      <c r="BU2678" s="14">
        <v>20000</v>
      </c>
      <c r="BV2678" s="14">
        <v>20000</v>
      </c>
      <c r="BW2678" s="14">
        <f t="shared" si="7052"/>
        <v>0</v>
      </c>
      <c r="BX2678" s="14"/>
      <c r="BY2678" s="14"/>
      <c r="BZ2678" s="14"/>
      <c r="CA2678" s="14">
        <f t="shared" si="7128"/>
        <v>20000</v>
      </c>
      <c r="CB2678" s="122">
        <f t="shared" si="7139"/>
        <v>100</v>
      </c>
    </row>
    <row r="2679" spans="1:80" x14ac:dyDescent="0.25">
      <c r="A2679" s="4" t="s">
        <v>928</v>
      </c>
      <c r="B2679" s="4" t="s">
        <v>88</v>
      </c>
      <c r="C2679" s="4" t="s">
        <v>1290</v>
      </c>
      <c r="D2679" s="79" t="s">
        <v>1291</v>
      </c>
      <c r="E2679" s="89">
        <v>6112</v>
      </c>
      <c r="F2679" s="79" t="s">
        <v>1297</v>
      </c>
      <c r="G2679" s="75" t="s">
        <v>1906</v>
      </c>
      <c r="H2679" s="13" t="s">
        <v>43</v>
      </c>
      <c r="I2679" s="14">
        <v>14040</v>
      </c>
      <c r="J2679" s="14">
        <f t="shared" si="7127"/>
        <v>20000</v>
      </c>
      <c r="K2679" s="14">
        <v>20000</v>
      </c>
      <c r="L2679" s="14">
        <f t="shared" si="7130"/>
        <v>0</v>
      </c>
      <c r="M2679" s="14">
        <v>0</v>
      </c>
      <c r="N2679" s="14">
        <v>0</v>
      </c>
      <c r="O2679" s="14">
        <v>0</v>
      </c>
      <c r="P2679" s="14">
        <v>0</v>
      </c>
      <c r="Q2679" s="14">
        <v>0</v>
      </c>
      <c r="R2679" s="14">
        <v>0</v>
      </c>
      <c r="S2679" s="14"/>
      <c r="T2679" s="14"/>
      <c r="U2679" s="14"/>
      <c r="V2679" s="14"/>
      <c r="W2679" s="14"/>
      <c r="X2679" s="14">
        <f t="shared" si="7070"/>
        <v>0</v>
      </c>
      <c r="Y2679" s="14"/>
      <c r="Z2679" s="14"/>
      <c r="AA2679" s="14"/>
      <c r="AB2679" s="14"/>
      <c r="AC2679" s="14"/>
      <c r="AD2679" s="14"/>
      <c r="AE2679" s="14"/>
      <c r="AF2679" s="14"/>
      <c r="AG2679" s="14"/>
      <c r="AH2679" s="14">
        <v>0</v>
      </c>
      <c r="AI2679" s="14">
        <v>0</v>
      </c>
      <c r="AJ2679" s="14">
        <v>0</v>
      </c>
      <c r="AK2679" s="14"/>
      <c r="AL2679" s="14"/>
      <c r="AM2679" s="14"/>
      <c r="AN2679" s="14"/>
      <c r="AO2679" s="14"/>
      <c r="AP2679" s="14">
        <f t="shared" si="7071"/>
        <v>0</v>
      </c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>
        <v>0</v>
      </c>
      <c r="BA2679" s="14">
        <v>0</v>
      </c>
      <c r="BB2679" s="14">
        <v>0</v>
      </c>
      <c r="BC2679" s="14"/>
      <c r="BD2679" s="14"/>
      <c r="BE2679" s="14"/>
      <c r="BF2679" s="14"/>
      <c r="BG2679" s="14"/>
      <c r="BH2679" s="14">
        <f t="shared" si="7072"/>
        <v>0</v>
      </c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>
        <v>0</v>
      </c>
      <c r="BS2679" s="14">
        <v>0</v>
      </c>
      <c r="BT2679" s="14">
        <v>20000</v>
      </c>
      <c r="BU2679" s="14">
        <v>20000</v>
      </c>
      <c r="BV2679" s="14">
        <v>20000</v>
      </c>
      <c r="BW2679" s="14">
        <f t="shared" si="7052"/>
        <v>0</v>
      </c>
      <c r="BX2679" s="14"/>
      <c r="BY2679" s="14"/>
      <c r="BZ2679" s="14"/>
      <c r="CA2679" s="14">
        <f t="shared" si="7128"/>
        <v>20000</v>
      </c>
      <c r="CB2679" s="122">
        <f t="shared" si="7139"/>
        <v>100</v>
      </c>
    </row>
    <row r="2680" spans="1:80" x14ac:dyDescent="0.25">
      <c r="A2680" s="4" t="s">
        <v>928</v>
      </c>
      <c r="B2680" s="4" t="s">
        <v>88</v>
      </c>
      <c r="C2680" s="4" t="s">
        <v>1290</v>
      </c>
      <c r="D2680" s="79" t="s">
        <v>1291</v>
      </c>
      <c r="E2680" s="78" t="s">
        <v>44</v>
      </c>
      <c r="F2680" s="78" t="s">
        <v>1</v>
      </c>
      <c r="G2680" s="2" t="s">
        <v>1</v>
      </c>
      <c r="H2680" s="2" t="s">
        <v>45</v>
      </c>
      <c r="I2680" s="12">
        <f>SUM(I2681)</f>
        <v>138620</v>
      </c>
      <c r="J2680" s="12">
        <f t="shared" si="7127"/>
        <v>165944</v>
      </c>
      <c r="K2680" s="12">
        <f t="shared" ref="K2680:Q2680" si="7157">SUM(K2681)</f>
        <v>165944</v>
      </c>
      <c r="L2680" s="12">
        <f t="shared" si="7130"/>
        <v>0</v>
      </c>
      <c r="M2680" s="12">
        <f t="shared" si="7157"/>
        <v>0</v>
      </c>
      <c r="N2680" s="12">
        <f t="shared" si="7157"/>
        <v>0</v>
      </c>
      <c r="O2680" s="12">
        <f t="shared" si="7157"/>
        <v>0</v>
      </c>
      <c r="P2680" s="12">
        <f t="shared" si="7157"/>
        <v>0</v>
      </c>
      <c r="Q2680" s="12">
        <f t="shared" si="7157"/>
        <v>0</v>
      </c>
      <c r="R2680" s="12">
        <f t="shared" ref="R2680:AG2680" si="7158">SUM(R2681)</f>
        <v>0</v>
      </c>
      <c r="S2680" s="12">
        <f t="shared" si="7158"/>
        <v>0</v>
      </c>
      <c r="T2680" s="12">
        <f t="shared" si="7158"/>
        <v>0</v>
      </c>
      <c r="U2680" s="12">
        <f t="shared" si="7158"/>
        <v>0</v>
      </c>
      <c r="V2680" s="12">
        <f t="shared" si="7158"/>
        <v>0</v>
      </c>
      <c r="W2680" s="12">
        <f t="shared" si="7158"/>
        <v>0</v>
      </c>
      <c r="X2680" s="12">
        <f t="shared" si="7158"/>
        <v>0</v>
      </c>
      <c r="Y2680" s="12">
        <f t="shared" si="7158"/>
        <v>0</v>
      </c>
      <c r="Z2680" s="12">
        <f t="shared" si="7158"/>
        <v>0</v>
      </c>
      <c r="AA2680" s="12">
        <f t="shared" si="7158"/>
        <v>0</v>
      </c>
      <c r="AB2680" s="12">
        <f t="shared" si="7158"/>
        <v>0</v>
      </c>
      <c r="AC2680" s="12">
        <f t="shared" si="7158"/>
        <v>0</v>
      </c>
      <c r="AD2680" s="12">
        <f t="shared" si="7158"/>
        <v>0</v>
      </c>
      <c r="AE2680" s="12">
        <f t="shared" si="7158"/>
        <v>0</v>
      </c>
      <c r="AF2680" s="12">
        <f t="shared" si="7158"/>
        <v>0</v>
      </c>
      <c r="AG2680" s="12">
        <f t="shared" si="7158"/>
        <v>0</v>
      </c>
      <c r="AH2680" s="12">
        <v>0</v>
      </c>
      <c r="AI2680" s="12">
        <v>0</v>
      </c>
      <c r="AJ2680" s="12">
        <f t="shared" ref="AJ2680:AY2680" si="7159">SUM(AJ2681)</f>
        <v>0</v>
      </c>
      <c r="AK2680" s="12">
        <f t="shared" si="7159"/>
        <v>0</v>
      </c>
      <c r="AL2680" s="12">
        <f t="shared" si="7159"/>
        <v>0</v>
      </c>
      <c r="AM2680" s="12">
        <f t="shared" si="7159"/>
        <v>0</v>
      </c>
      <c r="AN2680" s="12">
        <f t="shared" si="7159"/>
        <v>0</v>
      </c>
      <c r="AO2680" s="12">
        <f t="shared" si="7159"/>
        <v>0</v>
      </c>
      <c r="AP2680" s="12">
        <f t="shared" si="7159"/>
        <v>0</v>
      </c>
      <c r="AQ2680" s="12">
        <f t="shared" si="7159"/>
        <v>0</v>
      </c>
      <c r="AR2680" s="12">
        <f t="shared" si="7159"/>
        <v>0</v>
      </c>
      <c r="AS2680" s="12">
        <f t="shared" si="7159"/>
        <v>0</v>
      </c>
      <c r="AT2680" s="12">
        <f t="shared" si="7159"/>
        <v>0</v>
      </c>
      <c r="AU2680" s="12">
        <f t="shared" si="7159"/>
        <v>0</v>
      </c>
      <c r="AV2680" s="12">
        <f t="shared" si="7159"/>
        <v>0</v>
      </c>
      <c r="AW2680" s="12">
        <f t="shared" si="7159"/>
        <v>0</v>
      </c>
      <c r="AX2680" s="12">
        <f t="shared" si="7159"/>
        <v>0</v>
      </c>
      <c r="AY2680" s="12">
        <f t="shared" si="7159"/>
        <v>0</v>
      </c>
      <c r="AZ2680" s="12">
        <v>0</v>
      </c>
      <c r="BA2680" s="12">
        <v>0</v>
      </c>
      <c r="BB2680" s="12">
        <f t="shared" ref="BB2680:BQ2680" si="7160">SUM(BB2681)</f>
        <v>0</v>
      </c>
      <c r="BC2680" s="12">
        <f t="shared" si="7160"/>
        <v>0</v>
      </c>
      <c r="BD2680" s="12">
        <f t="shared" si="7160"/>
        <v>0</v>
      </c>
      <c r="BE2680" s="12">
        <f t="shared" si="7160"/>
        <v>0</v>
      </c>
      <c r="BF2680" s="12">
        <f t="shared" si="7160"/>
        <v>0</v>
      </c>
      <c r="BG2680" s="12">
        <f t="shared" si="7160"/>
        <v>0</v>
      </c>
      <c r="BH2680" s="12">
        <f t="shared" si="7160"/>
        <v>0</v>
      </c>
      <c r="BI2680" s="12">
        <f t="shared" si="7160"/>
        <v>0</v>
      </c>
      <c r="BJ2680" s="12">
        <f t="shared" si="7160"/>
        <v>0</v>
      </c>
      <c r="BK2680" s="12">
        <f t="shared" si="7160"/>
        <v>0</v>
      </c>
      <c r="BL2680" s="12">
        <f t="shared" si="7160"/>
        <v>0</v>
      </c>
      <c r="BM2680" s="12">
        <f t="shared" si="7160"/>
        <v>0</v>
      </c>
      <c r="BN2680" s="12">
        <f t="shared" si="7160"/>
        <v>0</v>
      </c>
      <c r="BO2680" s="12">
        <f t="shared" si="7160"/>
        <v>0</v>
      </c>
      <c r="BP2680" s="12">
        <f t="shared" si="7160"/>
        <v>0</v>
      </c>
      <c r="BQ2680" s="12">
        <f t="shared" si="7160"/>
        <v>0</v>
      </c>
      <c r="BR2680" s="12">
        <v>0</v>
      </c>
      <c r="BS2680" s="12">
        <v>0</v>
      </c>
      <c r="BT2680" s="12">
        <f t="shared" ref="BT2680:BX2680" si="7161">SUM(BT2681)</f>
        <v>174241</v>
      </c>
      <c r="BU2680" s="12">
        <f t="shared" si="7161"/>
        <v>174241</v>
      </c>
      <c r="BV2680" s="12">
        <f t="shared" si="7161"/>
        <v>102700</v>
      </c>
      <c r="BW2680" s="12">
        <f t="shared" si="7161"/>
        <v>46233</v>
      </c>
      <c r="BX2680" s="12">
        <f t="shared" si="7161"/>
        <v>34233</v>
      </c>
      <c r="BY2680" s="12">
        <f t="shared" ref="BY2680" si="7162">SUM(BY2681)</f>
        <v>6000</v>
      </c>
      <c r="BZ2680" s="12">
        <f t="shared" ref="BZ2680" si="7163">SUM(BZ2681)</f>
        <v>6000</v>
      </c>
      <c r="CA2680" s="12">
        <f t="shared" si="7128"/>
        <v>148933</v>
      </c>
      <c r="CB2680" s="124">
        <f t="shared" si="7139"/>
        <v>85.475289971935425</v>
      </c>
    </row>
    <row r="2681" spans="1:80" x14ac:dyDescent="0.25">
      <c r="A2681" s="4" t="s">
        <v>928</v>
      </c>
      <c r="B2681" s="4" t="s">
        <v>88</v>
      </c>
      <c r="C2681" s="4" t="s">
        <v>1290</v>
      </c>
      <c r="D2681" s="79" t="s">
        <v>1291</v>
      </c>
      <c r="E2681" s="89">
        <v>6121</v>
      </c>
      <c r="F2681" s="79"/>
      <c r="G2681" s="75" t="s">
        <v>1906</v>
      </c>
      <c r="H2681" s="13" t="s">
        <v>46</v>
      </c>
      <c r="I2681" s="14">
        <v>138620</v>
      </c>
      <c r="J2681" s="14">
        <f t="shared" si="7127"/>
        <v>165944</v>
      </c>
      <c r="K2681" s="14">
        <v>165944</v>
      </c>
      <c r="L2681" s="14">
        <f t="shared" si="7130"/>
        <v>0</v>
      </c>
      <c r="M2681" s="14">
        <v>0</v>
      </c>
      <c r="N2681" s="14">
        <v>0</v>
      </c>
      <c r="O2681" s="14">
        <v>0</v>
      </c>
      <c r="P2681" s="14">
        <v>0</v>
      </c>
      <c r="Q2681" s="14">
        <v>0</v>
      </c>
      <c r="R2681" s="14">
        <v>0</v>
      </c>
      <c r="S2681" s="14"/>
      <c r="T2681" s="14"/>
      <c r="U2681" s="14"/>
      <c r="V2681" s="14"/>
      <c r="W2681" s="14"/>
      <c r="X2681" s="14">
        <f t="shared" si="7070"/>
        <v>0</v>
      </c>
      <c r="Y2681" s="14"/>
      <c r="Z2681" s="14"/>
      <c r="AA2681" s="14"/>
      <c r="AB2681" s="14"/>
      <c r="AC2681" s="14"/>
      <c r="AD2681" s="14"/>
      <c r="AE2681" s="14"/>
      <c r="AF2681" s="14"/>
      <c r="AG2681" s="14"/>
      <c r="AH2681" s="14">
        <v>0</v>
      </c>
      <c r="AI2681" s="14">
        <v>0</v>
      </c>
      <c r="AJ2681" s="14">
        <v>0</v>
      </c>
      <c r="AK2681" s="14"/>
      <c r="AL2681" s="14"/>
      <c r="AM2681" s="14"/>
      <c r="AN2681" s="14"/>
      <c r="AO2681" s="14"/>
      <c r="AP2681" s="14">
        <f t="shared" si="7071"/>
        <v>0</v>
      </c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>
        <v>0</v>
      </c>
      <c r="BA2681" s="14">
        <v>0</v>
      </c>
      <c r="BB2681" s="14">
        <v>0</v>
      </c>
      <c r="BC2681" s="14"/>
      <c r="BD2681" s="14"/>
      <c r="BE2681" s="14"/>
      <c r="BF2681" s="14"/>
      <c r="BG2681" s="14"/>
      <c r="BH2681" s="14">
        <f t="shared" si="7072"/>
        <v>0</v>
      </c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>
        <v>0</v>
      </c>
      <c r="BS2681" s="14">
        <v>0</v>
      </c>
      <c r="BT2681" s="14">
        <v>174241</v>
      </c>
      <c r="BU2681" s="14">
        <v>174241</v>
      </c>
      <c r="BV2681" s="14">
        <v>102700</v>
      </c>
      <c r="BW2681" s="14">
        <f t="shared" si="7052"/>
        <v>46233</v>
      </c>
      <c r="BX2681" s="14">
        <v>34233</v>
      </c>
      <c r="BY2681" s="14">
        <v>6000</v>
      </c>
      <c r="BZ2681" s="14">
        <v>6000</v>
      </c>
      <c r="CA2681" s="14">
        <f t="shared" si="7128"/>
        <v>148933</v>
      </c>
      <c r="CB2681" s="122">
        <f t="shared" si="7139"/>
        <v>85.475289971935425</v>
      </c>
    </row>
    <row r="2682" spans="1:80" x14ac:dyDescent="0.25">
      <c r="A2682" s="4" t="s">
        <v>928</v>
      </c>
      <c r="B2682" s="4" t="s">
        <v>88</v>
      </c>
      <c r="C2682" s="4" t="s">
        <v>1290</v>
      </c>
      <c r="D2682" s="79" t="s">
        <v>1291</v>
      </c>
      <c r="E2682" s="78" t="s">
        <v>47</v>
      </c>
      <c r="F2682" s="78" t="s">
        <v>1</v>
      </c>
      <c r="G2682" s="2" t="s">
        <v>1</v>
      </c>
      <c r="H2682" s="2" t="s">
        <v>48</v>
      </c>
      <c r="I2682" s="12">
        <f>SUM(I2683:I2691)</f>
        <v>113476</v>
      </c>
      <c r="J2682" s="12">
        <f t="shared" si="7127"/>
        <v>131570</v>
      </c>
      <c r="K2682" s="12">
        <f t="shared" ref="K2682" si="7164">SUM(K2683:K2691)</f>
        <v>118570</v>
      </c>
      <c r="L2682" s="12">
        <f t="shared" si="7130"/>
        <v>13000</v>
      </c>
      <c r="M2682" s="12">
        <f t="shared" ref="M2682:Q2682" si="7165">SUM(M2683:M2691)</f>
        <v>6000</v>
      </c>
      <c r="N2682" s="12">
        <f t="shared" si="7165"/>
        <v>0</v>
      </c>
      <c r="O2682" s="12">
        <f t="shared" si="7165"/>
        <v>7000</v>
      </c>
      <c r="P2682" s="12">
        <f t="shared" si="7165"/>
        <v>0</v>
      </c>
      <c r="Q2682" s="12">
        <f t="shared" si="7165"/>
        <v>0</v>
      </c>
      <c r="R2682" s="12">
        <f t="shared" ref="R2682:AG2682" si="7166">SUM(R2683:R2691)</f>
        <v>6000</v>
      </c>
      <c r="S2682" s="12">
        <f t="shared" si="7166"/>
        <v>0</v>
      </c>
      <c r="T2682" s="12">
        <f t="shared" si="7166"/>
        <v>0</v>
      </c>
      <c r="U2682" s="12">
        <f t="shared" si="7166"/>
        <v>0</v>
      </c>
      <c r="V2682" s="12">
        <f t="shared" si="7166"/>
        <v>0</v>
      </c>
      <c r="W2682" s="12">
        <f t="shared" si="7166"/>
        <v>0</v>
      </c>
      <c r="X2682" s="12">
        <f t="shared" si="7166"/>
        <v>6000</v>
      </c>
      <c r="Y2682" s="12">
        <f t="shared" si="7166"/>
        <v>0</v>
      </c>
      <c r="Z2682" s="12">
        <f t="shared" si="7166"/>
        <v>0</v>
      </c>
      <c r="AA2682" s="12">
        <f t="shared" si="7166"/>
        <v>0</v>
      </c>
      <c r="AB2682" s="12">
        <f t="shared" si="7166"/>
        <v>0</v>
      </c>
      <c r="AC2682" s="12">
        <f t="shared" si="7166"/>
        <v>0</v>
      </c>
      <c r="AD2682" s="12">
        <f t="shared" si="7166"/>
        <v>0</v>
      </c>
      <c r="AE2682" s="12">
        <f t="shared" si="7166"/>
        <v>0</v>
      </c>
      <c r="AF2682" s="12">
        <f t="shared" si="7166"/>
        <v>2000</v>
      </c>
      <c r="AG2682" s="12">
        <f t="shared" si="7166"/>
        <v>0</v>
      </c>
      <c r="AH2682" s="12">
        <v>2000</v>
      </c>
      <c r="AI2682" s="12">
        <v>4000</v>
      </c>
      <c r="AJ2682" s="12">
        <f t="shared" ref="AJ2682:AY2682" si="7167">SUM(AJ2683:AJ2691)</f>
        <v>0</v>
      </c>
      <c r="AK2682" s="12">
        <f t="shared" si="7167"/>
        <v>0</v>
      </c>
      <c r="AL2682" s="12">
        <f t="shared" si="7167"/>
        <v>0</v>
      </c>
      <c r="AM2682" s="12">
        <f t="shared" si="7167"/>
        <v>0</v>
      </c>
      <c r="AN2682" s="12">
        <f t="shared" si="7167"/>
        <v>0</v>
      </c>
      <c r="AO2682" s="12">
        <f t="shared" si="7167"/>
        <v>0</v>
      </c>
      <c r="AP2682" s="12">
        <f t="shared" si="7167"/>
        <v>0</v>
      </c>
      <c r="AQ2682" s="12">
        <f t="shared" si="7167"/>
        <v>0</v>
      </c>
      <c r="AR2682" s="12">
        <f t="shared" si="7167"/>
        <v>0</v>
      </c>
      <c r="AS2682" s="12">
        <f t="shared" si="7167"/>
        <v>0</v>
      </c>
      <c r="AT2682" s="12">
        <f t="shared" si="7167"/>
        <v>0</v>
      </c>
      <c r="AU2682" s="12">
        <f t="shared" si="7167"/>
        <v>0</v>
      </c>
      <c r="AV2682" s="12">
        <f t="shared" si="7167"/>
        <v>0</v>
      </c>
      <c r="AW2682" s="12">
        <f t="shared" si="7167"/>
        <v>0</v>
      </c>
      <c r="AX2682" s="12">
        <f t="shared" si="7167"/>
        <v>0</v>
      </c>
      <c r="AY2682" s="12">
        <f t="shared" si="7167"/>
        <v>0</v>
      </c>
      <c r="AZ2682" s="12">
        <v>0</v>
      </c>
      <c r="BA2682" s="12">
        <v>0</v>
      </c>
      <c r="BB2682" s="12">
        <f t="shared" ref="BB2682:BQ2682" si="7168">SUM(BB2683:BB2691)</f>
        <v>7000</v>
      </c>
      <c r="BC2682" s="12">
        <f t="shared" si="7168"/>
        <v>2151</v>
      </c>
      <c r="BD2682" s="12">
        <f t="shared" si="7168"/>
        <v>0</v>
      </c>
      <c r="BE2682" s="12">
        <f t="shared" si="7168"/>
        <v>1344</v>
      </c>
      <c r="BF2682" s="12">
        <f t="shared" si="7168"/>
        <v>0</v>
      </c>
      <c r="BG2682" s="12">
        <f t="shared" si="7168"/>
        <v>0</v>
      </c>
      <c r="BH2682" s="12">
        <f t="shared" si="7168"/>
        <v>10495</v>
      </c>
      <c r="BI2682" s="12">
        <f t="shared" si="7168"/>
        <v>0</v>
      </c>
      <c r="BJ2682" s="12">
        <f t="shared" si="7168"/>
        <v>0</v>
      </c>
      <c r="BK2682" s="12">
        <f t="shared" si="7168"/>
        <v>8911</v>
      </c>
      <c r="BL2682" s="12">
        <f t="shared" si="7168"/>
        <v>0</v>
      </c>
      <c r="BM2682" s="12">
        <f t="shared" si="7168"/>
        <v>1344</v>
      </c>
      <c r="BN2682" s="12">
        <f t="shared" si="7168"/>
        <v>0</v>
      </c>
      <c r="BO2682" s="12">
        <f t="shared" si="7168"/>
        <v>0</v>
      </c>
      <c r="BP2682" s="12">
        <f t="shared" si="7168"/>
        <v>0</v>
      </c>
      <c r="BQ2682" s="12">
        <f t="shared" si="7168"/>
        <v>0</v>
      </c>
      <c r="BR2682" s="12">
        <v>10255</v>
      </c>
      <c r="BS2682" s="12">
        <v>240</v>
      </c>
      <c r="BT2682" s="12">
        <f t="shared" ref="BT2682:BZ2682" si="7169">SUM(BT2683:BT2691)</f>
        <v>142822</v>
      </c>
      <c r="BU2682" s="12">
        <f t="shared" si="7169"/>
        <v>129822</v>
      </c>
      <c r="BV2682" s="12">
        <f t="shared" si="7169"/>
        <v>101200</v>
      </c>
      <c r="BW2682" s="12">
        <f t="shared" si="7169"/>
        <v>22933</v>
      </c>
      <c r="BX2682" s="12">
        <f t="shared" si="7169"/>
        <v>22933</v>
      </c>
      <c r="BY2682" s="12">
        <f t="shared" si="7169"/>
        <v>0</v>
      </c>
      <c r="BZ2682" s="12">
        <f t="shared" si="7169"/>
        <v>0</v>
      </c>
      <c r="CA2682" s="12">
        <f t="shared" si="7128"/>
        <v>124133</v>
      </c>
      <c r="CB2682" s="124">
        <f t="shared" si="7139"/>
        <v>95.617845973717863</v>
      </c>
    </row>
    <row r="2683" spans="1:80" x14ac:dyDescent="0.25">
      <c r="A2683" s="4" t="s">
        <v>928</v>
      </c>
      <c r="B2683" s="4" t="s">
        <v>88</v>
      </c>
      <c r="C2683" s="4" t="s">
        <v>1290</v>
      </c>
      <c r="D2683" s="79" t="s">
        <v>1291</v>
      </c>
      <c r="E2683" s="89">
        <v>6131</v>
      </c>
      <c r="F2683" s="79"/>
      <c r="G2683" s="75" t="s">
        <v>1906</v>
      </c>
      <c r="H2683" s="13" t="s">
        <v>49</v>
      </c>
      <c r="I2683" s="14">
        <v>2500</v>
      </c>
      <c r="J2683" s="14">
        <f t="shared" si="7127"/>
        <v>3500</v>
      </c>
      <c r="K2683" s="14">
        <v>3500</v>
      </c>
      <c r="L2683" s="14">
        <f t="shared" si="7130"/>
        <v>0</v>
      </c>
      <c r="M2683" s="14">
        <v>0</v>
      </c>
      <c r="N2683" s="14">
        <v>0</v>
      </c>
      <c r="O2683" s="14">
        <v>0</v>
      </c>
      <c r="P2683" s="14">
        <v>0</v>
      </c>
      <c r="Q2683" s="14">
        <v>0</v>
      </c>
      <c r="R2683" s="14">
        <v>0</v>
      </c>
      <c r="S2683" s="14"/>
      <c r="T2683" s="14"/>
      <c r="U2683" s="14"/>
      <c r="V2683" s="14"/>
      <c r="W2683" s="14"/>
      <c r="X2683" s="14">
        <f t="shared" si="7070"/>
        <v>0</v>
      </c>
      <c r="Y2683" s="14"/>
      <c r="Z2683" s="14"/>
      <c r="AA2683" s="14"/>
      <c r="AB2683" s="14"/>
      <c r="AC2683" s="14"/>
      <c r="AD2683" s="14"/>
      <c r="AE2683" s="14"/>
      <c r="AF2683" s="14"/>
      <c r="AG2683" s="14"/>
      <c r="AH2683" s="14">
        <v>0</v>
      </c>
      <c r="AI2683" s="14">
        <v>0</v>
      </c>
      <c r="AJ2683" s="14">
        <v>0</v>
      </c>
      <c r="AK2683" s="14"/>
      <c r="AL2683" s="14"/>
      <c r="AM2683" s="14"/>
      <c r="AN2683" s="14"/>
      <c r="AO2683" s="14"/>
      <c r="AP2683" s="14">
        <f t="shared" si="7071"/>
        <v>0</v>
      </c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>
        <v>0</v>
      </c>
      <c r="BA2683" s="14">
        <v>0</v>
      </c>
      <c r="BB2683" s="14">
        <v>0</v>
      </c>
      <c r="BC2683" s="14"/>
      <c r="BD2683" s="14"/>
      <c r="BE2683" s="14"/>
      <c r="BF2683" s="14"/>
      <c r="BG2683" s="14"/>
      <c r="BH2683" s="14">
        <f t="shared" si="7072"/>
        <v>0</v>
      </c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>
        <v>0</v>
      </c>
      <c r="BS2683" s="14">
        <v>0</v>
      </c>
      <c r="BT2683" s="14">
        <v>3500</v>
      </c>
      <c r="BU2683" s="14">
        <v>3500</v>
      </c>
      <c r="BV2683" s="14">
        <v>2500</v>
      </c>
      <c r="BW2683" s="14">
        <f t="shared" si="7052"/>
        <v>833</v>
      </c>
      <c r="BX2683" s="14">
        <v>833</v>
      </c>
      <c r="BY2683" s="14"/>
      <c r="BZ2683" s="14"/>
      <c r="CA2683" s="14">
        <f t="shared" si="7128"/>
        <v>3333</v>
      </c>
      <c r="CB2683" s="122">
        <f t="shared" si="7139"/>
        <v>95.228571428571428</v>
      </c>
    </row>
    <row r="2684" spans="1:80" x14ac:dyDescent="0.25">
      <c r="A2684" s="4" t="s">
        <v>928</v>
      </c>
      <c r="B2684" s="4" t="s">
        <v>88</v>
      </c>
      <c r="C2684" s="4" t="s">
        <v>1290</v>
      </c>
      <c r="D2684" s="79" t="s">
        <v>1291</v>
      </c>
      <c r="E2684" s="89">
        <v>6132</v>
      </c>
      <c r="F2684" s="79"/>
      <c r="G2684" s="75" t="s">
        <v>1906</v>
      </c>
      <c r="H2684" s="13" t="s">
        <v>196</v>
      </c>
      <c r="I2684" s="14">
        <v>43000</v>
      </c>
      <c r="J2684" s="14">
        <f t="shared" si="7127"/>
        <v>50000</v>
      </c>
      <c r="K2684" s="14">
        <v>50000</v>
      </c>
      <c r="L2684" s="14">
        <f t="shared" si="7130"/>
        <v>0</v>
      </c>
      <c r="M2684" s="14">
        <v>0</v>
      </c>
      <c r="N2684" s="14">
        <v>0</v>
      </c>
      <c r="O2684" s="14">
        <v>0</v>
      </c>
      <c r="P2684" s="14">
        <v>0</v>
      </c>
      <c r="Q2684" s="14">
        <v>0</v>
      </c>
      <c r="R2684" s="14">
        <v>0</v>
      </c>
      <c r="S2684" s="14"/>
      <c r="T2684" s="14"/>
      <c r="U2684" s="14"/>
      <c r="V2684" s="14"/>
      <c r="W2684" s="14"/>
      <c r="X2684" s="14">
        <f t="shared" si="7070"/>
        <v>0</v>
      </c>
      <c r="Y2684" s="14"/>
      <c r="Z2684" s="14"/>
      <c r="AA2684" s="14"/>
      <c r="AB2684" s="14"/>
      <c r="AC2684" s="14"/>
      <c r="AD2684" s="14"/>
      <c r="AE2684" s="14"/>
      <c r="AF2684" s="14"/>
      <c r="AG2684" s="14"/>
      <c r="AH2684" s="14">
        <v>0</v>
      </c>
      <c r="AI2684" s="14">
        <v>0</v>
      </c>
      <c r="AJ2684" s="14">
        <v>0</v>
      </c>
      <c r="AK2684" s="14"/>
      <c r="AL2684" s="14"/>
      <c r="AM2684" s="14"/>
      <c r="AN2684" s="14"/>
      <c r="AO2684" s="14"/>
      <c r="AP2684" s="14">
        <f t="shared" si="7071"/>
        <v>0</v>
      </c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>
        <v>0</v>
      </c>
      <c r="BA2684" s="14">
        <v>0</v>
      </c>
      <c r="BB2684" s="14">
        <v>0</v>
      </c>
      <c r="BC2684" s="14"/>
      <c r="BD2684" s="14"/>
      <c r="BE2684" s="14"/>
      <c r="BF2684" s="14"/>
      <c r="BG2684" s="14"/>
      <c r="BH2684" s="14">
        <f t="shared" si="7072"/>
        <v>0</v>
      </c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>
        <v>0</v>
      </c>
      <c r="BS2684" s="14">
        <v>0</v>
      </c>
      <c r="BT2684" s="14">
        <v>50000</v>
      </c>
      <c r="BU2684" s="14">
        <v>50000</v>
      </c>
      <c r="BV2684" s="14">
        <v>34000</v>
      </c>
      <c r="BW2684" s="14">
        <f t="shared" si="7052"/>
        <v>11333</v>
      </c>
      <c r="BX2684" s="14">
        <v>11333</v>
      </c>
      <c r="BY2684" s="14"/>
      <c r="BZ2684" s="14"/>
      <c r="CA2684" s="14">
        <f t="shared" si="7128"/>
        <v>45333</v>
      </c>
      <c r="CB2684" s="122">
        <f t="shared" si="7139"/>
        <v>90.665999999999997</v>
      </c>
    </row>
    <row r="2685" spans="1:80" ht="14.25" customHeight="1" x14ac:dyDescent="0.25">
      <c r="A2685" s="4" t="s">
        <v>928</v>
      </c>
      <c r="B2685" s="4" t="s">
        <v>88</v>
      </c>
      <c r="C2685" s="4" t="s">
        <v>1290</v>
      </c>
      <c r="D2685" s="79" t="s">
        <v>1291</v>
      </c>
      <c r="E2685" s="89">
        <v>6133</v>
      </c>
      <c r="F2685" s="79"/>
      <c r="G2685" s="75" t="s">
        <v>1906</v>
      </c>
      <c r="H2685" s="13" t="s">
        <v>198</v>
      </c>
      <c r="I2685" s="14">
        <v>8380</v>
      </c>
      <c r="J2685" s="14">
        <f t="shared" si="7127"/>
        <v>10000</v>
      </c>
      <c r="K2685" s="14">
        <v>10000</v>
      </c>
      <c r="L2685" s="14">
        <f t="shared" si="7130"/>
        <v>0</v>
      </c>
      <c r="M2685" s="14">
        <v>0</v>
      </c>
      <c r="N2685" s="14">
        <v>0</v>
      </c>
      <c r="O2685" s="14">
        <v>0</v>
      </c>
      <c r="P2685" s="14">
        <v>0</v>
      </c>
      <c r="Q2685" s="14">
        <v>0</v>
      </c>
      <c r="R2685" s="14">
        <v>0</v>
      </c>
      <c r="S2685" s="14"/>
      <c r="T2685" s="14"/>
      <c r="U2685" s="14"/>
      <c r="V2685" s="14"/>
      <c r="W2685" s="14"/>
      <c r="X2685" s="14">
        <f t="shared" si="7070"/>
        <v>0</v>
      </c>
      <c r="Y2685" s="14"/>
      <c r="Z2685" s="14"/>
      <c r="AA2685" s="14"/>
      <c r="AB2685" s="14"/>
      <c r="AC2685" s="14"/>
      <c r="AD2685" s="14"/>
      <c r="AE2685" s="14"/>
      <c r="AF2685" s="14"/>
      <c r="AG2685" s="14"/>
      <c r="AH2685" s="14">
        <v>0</v>
      </c>
      <c r="AI2685" s="14">
        <v>0</v>
      </c>
      <c r="AJ2685" s="14">
        <v>0</v>
      </c>
      <c r="AK2685" s="14"/>
      <c r="AL2685" s="14"/>
      <c r="AM2685" s="14"/>
      <c r="AN2685" s="14"/>
      <c r="AO2685" s="14"/>
      <c r="AP2685" s="14">
        <f t="shared" si="7071"/>
        <v>0</v>
      </c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>
        <v>0</v>
      </c>
      <c r="BA2685" s="14">
        <v>0</v>
      </c>
      <c r="BB2685" s="14">
        <v>0</v>
      </c>
      <c r="BC2685" s="14"/>
      <c r="BD2685" s="14"/>
      <c r="BE2685" s="14"/>
      <c r="BF2685" s="14"/>
      <c r="BG2685" s="14"/>
      <c r="BH2685" s="14">
        <f t="shared" si="7072"/>
        <v>0</v>
      </c>
      <c r="BI2685" s="14"/>
      <c r="BJ2685" s="14"/>
      <c r="BK2685" s="14"/>
      <c r="BL2685" s="14"/>
      <c r="BM2685" s="14"/>
      <c r="BN2685" s="14"/>
      <c r="BO2685" s="14"/>
      <c r="BP2685" s="14"/>
      <c r="BQ2685" s="14"/>
      <c r="BR2685" s="14">
        <v>0</v>
      </c>
      <c r="BS2685" s="14">
        <v>0</v>
      </c>
      <c r="BT2685" s="14">
        <v>10000</v>
      </c>
      <c r="BU2685" s="14">
        <v>10000</v>
      </c>
      <c r="BV2685" s="14">
        <v>9500</v>
      </c>
      <c r="BW2685" s="14">
        <f t="shared" si="7052"/>
        <v>500</v>
      </c>
      <c r="BX2685" s="14">
        <v>500</v>
      </c>
      <c r="BY2685" s="14"/>
      <c r="BZ2685" s="14"/>
      <c r="CA2685" s="14">
        <f t="shared" si="7128"/>
        <v>10000</v>
      </c>
      <c r="CB2685" s="122">
        <f t="shared" si="7139"/>
        <v>100</v>
      </c>
    </row>
    <row r="2686" spans="1:80" x14ac:dyDescent="0.25">
      <c r="A2686" s="4" t="s">
        <v>928</v>
      </c>
      <c r="B2686" s="4" t="s">
        <v>88</v>
      </c>
      <c r="C2686" s="4" t="s">
        <v>1290</v>
      </c>
      <c r="D2686" s="79" t="s">
        <v>1291</v>
      </c>
      <c r="E2686" s="89">
        <v>6134</v>
      </c>
      <c r="F2686" s="79"/>
      <c r="G2686" s="75" t="s">
        <v>1906</v>
      </c>
      <c r="H2686" s="13" t="s">
        <v>200</v>
      </c>
      <c r="I2686" s="14">
        <v>17000</v>
      </c>
      <c r="J2686" s="14">
        <f t="shared" si="7127"/>
        <v>18000</v>
      </c>
      <c r="K2686" s="14">
        <v>11000</v>
      </c>
      <c r="L2686" s="14">
        <f t="shared" si="7130"/>
        <v>7000</v>
      </c>
      <c r="M2686" s="14">
        <v>3000</v>
      </c>
      <c r="N2686" s="14">
        <v>0</v>
      </c>
      <c r="O2686" s="14">
        <v>4000</v>
      </c>
      <c r="P2686" s="14">
        <v>0</v>
      </c>
      <c r="Q2686" s="14">
        <v>0</v>
      </c>
      <c r="R2686" s="14">
        <v>3000</v>
      </c>
      <c r="S2686" s="14"/>
      <c r="T2686" s="14"/>
      <c r="U2686" s="14"/>
      <c r="V2686" s="14"/>
      <c r="W2686" s="14"/>
      <c r="X2686" s="14">
        <f t="shared" si="7070"/>
        <v>3000</v>
      </c>
      <c r="Y2686" s="14"/>
      <c r="Z2686" s="14"/>
      <c r="AA2686" s="14"/>
      <c r="AB2686" s="14"/>
      <c r="AC2686" s="14"/>
      <c r="AD2686" s="14"/>
      <c r="AE2686" s="14"/>
      <c r="AF2686" s="14"/>
      <c r="AG2686" s="14"/>
      <c r="AH2686" s="14">
        <v>0</v>
      </c>
      <c r="AI2686" s="14">
        <v>3000</v>
      </c>
      <c r="AJ2686" s="14">
        <v>0</v>
      </c>
      <c r="AK2686" s="14"/>
      <c r="AL2686" s="14"/>
      <c r="AM2686" s="14"/>
      <c r="AN2686" s="14"/>
      <c r="AO2686" s="14"/>
      <c r="AP2686" s="14">
        <f t="shared" si="7071"/>
        <v>0</v>
      </c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>
        <v>0</v>
      </c>
      <c r="BA2686" s="14">
        <v>0</v>
      </c>
      <c r="BB2686" s="14">
        <v>4000</v>
      </c>
      <c r="BC2686" s="14">
        <v>2151</v>
      </c>
      <c r="BD2686" s="14"/>
      <c r="BE2686" s="14"/>
      <c r="BF2686" s="14"/>
      <c r="BG2686" s="14"/>
      <c r="BH2686" s="14">
        <f t="shared" si="7072"/>
        <v>6151</v>
      </c>
      <c r="BI2686" s="14"/>
      <c r="BJ2686" s="14"/>
      <c r="BK2686" s="14">
        <f>2151+3760</f>
        <v>5911</v>
      </c>
      <c r="BL2686" s="14"/>
      <c r="BM2686" s="14"/>
      <c r="BN2686" s="14">
        <v>149</v>
      </c>
      <c r="BO2686" s="14"/>
      <c r="BP2686" s="14"/>
      <c r="BQ2686" s="14"/>
      <c r="BR2686" s="14">
        <v>6060</v>
      </c>
      <c r="BS2686" s="14">
        <v>91</v>
      </c>
      <c r="BT2686" s="14">
        <v>29000</v>
      </c>
      <c r="BU2686" s="14">
        <v>22000</v>
      </c>
      <c r="BV2686" s="14">
        <v>18000</v>
      </c>
      <c r="BW2686" s="14">
        <f t="shared" si="7052"/>
        <v>4000</v>
      </c>
      <c r="BX2686" s="14">
        <v>4000</v>
      </c>
      <c r="BY2686" s="14"/>
      <c r="BZ2686" s="14"/>
      <c r="CA2686" s="14">
        <f t="shared" si="7128"/>
        <v>22000</v>
      </c>
      <c r="CB2686" s="122">
        <f t="shared" si="7139"/>
        <v>100</v>
      </c>
    </row>
    <row r="2687" spans="1:80" x14ac:dyDescent="0.25">
      <c r="A2687" s="4" t="s">
        <v>928</v>
      </c>
      <c r="B2687" s="4" t="s">
        <v>88</v>
      </c>
      <c r="C2687" s="4" t="s">
        <v>1290</v>
      </c>
      <c r="D2687" s="79" t="s">
        <v>1291</v>
      </c>
      <c r="E2687" s="89">
        <v>6135</v>
      </c>
      <c r="F2687" s="79"/>
      <c r="G2687" s="75" t="s">
        <v>1906</v>
      </c>
      <c r="H2687" s="13" t="s">
        <v>201</v>
      </c>
      <c r="I2687" s="14">
        <v>2600</v>
      </c>
      <c r="J2687" s="14">
        <f t="shared" si="7127"/>
        <v>5000</v>
      </c>
      <c r="K2687" s="14">
        <v>5000</v>
      </c>
      <c r="L2687" s="14">
        <f t="shared" si="7130"/>
        <v>0</v>
      </c>
      <c r="M2687" s="14">
        <v>0</v>
      </c>
      <c r="N2687" s="14">
        <v>0</v>
      </c>
      <c r="O2687" s="14">
        <v>0</v>
      </c>
      <c r="P2687" s="14">
        <v>0</v>
      </c>
      <c r="Q2687" s="14">
        <v>0</v>
      </c>
      <c r="R2687" s="14">
        <v>0</v>
      </c>
      <c r="S2687" s="14"/>
      <c r="T2687" s="14"/>
      <c r="U2687" s="14"/>
      <c r="V2687" s="14"/>
      <c r="W2687" s="14"/>
      <c r="X2687" s="14">
        <f t="shared" si="7070"/>
        <v>0</v>
      </c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>
        <v>0</v>
      </c>
      <c r="AI2687" s="14">
        <v>0</v>
      </c>
      <c r="AJ2687" s="14">
        <v>0</v>
      </c>
      <c r="AK2687" s="14"/>
      <c r="AL2687" s="14"/>
      <c r="AM2687" s="14"/>
      <c r="AN2687" s="14"/>
      <c r="AO2687" s="14"/>
      <c r="AP2687" s="14">
        <f t="shared" si="7071"/>
        <v>0</v>
      </c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>
        <v>0</v>
      </c>
      <c r="BA2687" s="14">
        <v>0</v>
      </c>
      <c r="BB2687" s="14">
        <v>0</v>
      </c>
      <c r="BC2687" s="14"/>
      <c r="BD2687" s="14"/>
      <c r="BE2687" s="14"/>
      <c r="BF2687" s="14"/>
      <c r="BG2687" s="14"/>
      <c r="BH2687" s="14">
        <f t="shared" si="7072"/>
        <v>0</v>
      </c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>
        <v>0</v>
      </c>
      <c r="BS2687" s="14">
        <v>0</v>
      </c>
      <c r="BT2687" s="14">
        <v>5000</v>
      </c>
      <c r="BU2687" s="14">
        <v>5000</v>
      </c>
      <c r="BV2687" s="14">
        <v>4000</v>
      </c>
      <c r="BW2687" s="14">
        <f t="shared" si="7052"/>
        <v>1000</v>
      </c>
      <c r="BX2687" s="14">
        <v>1000</v>
      </c>
      <c r="BY2687" s="14"/>
      <c r="BZ2687" s="14"/>
      <c r="CA2687" s="14">
        <f t="shared" si="7128"/>
        <v>5000</v>
      </c>
      <c r="CB2687" s="122">
        <f t="shared" si="7139"/>
        <v>100</v>
      </c>
    </row>
    <row r="2688" spans="1:80" x14ac:dyDescent="0.25">
      <c r="A2688" s="4" t="s">
        <v>928</v>
      </c>
      <c r="B2688" s="4" t="s">
        <v>88</v>
      </c>
      <c r="C2688" s="4" t="s">
        <v>1290</v>
      </c>
      <c r="D2688" s="79" t="s">
        <v>1291</v>
      </c>
      <c r="E2688" s="89">
        <v>6136</v>
      </c>
      <c r="F2688" s="79"/>
      <c r="G2688" s="75" t="s">
        <v>1906</v>
      </c>
      <c r="H2688" s="13" t="s">
        <v>202</v>
      </c>
      <c r="I2688" s="14">
        <v>0</v>
      </c>
      <c r="J2688" s="14">
        <f t="shared" si="7127"/>
        <v>0</v>
      </c>
      <c r="K2688" s="14">
        <v>0</v>
      </c>
      <c r="L2688" s="14">
        <f t="shared" si="7130"/>
        <v>0</v>
      </c>
      <c r="M2688" s="14">
        <v>0</v>
      </c>
      <c r="N2688" s="14">
        <v>0</v>
      </c>
      <c r="O2688" s="14">
        <v>0</v>
      </c>
      <c r="P2688" s="14">
        <v>0</v>
      </c>
      <c r="Q2688" s="14">
        <v>0</v>
      </c>
      <c r="R2688" s="14">
        <v>0</v>
      </c>
      <c r="S2688" s="14"/>
      <c r="T2688" s="14"/>
      <c r="U2688" s="14"/>
      <c r="V2688" s="14"/>
      <c r="W2688" s="14"/>
      <c r="X2688" s="14">
        <f t="shared" si="7070"/>
        <v>0</v>
      </c>
      <c r="Y2688" s="14"/>
      <c r="Z2688" s="14"/>
      <c r="AA2688" s="14"/>
      <c r="AB2688" s="14"/>
      <c r="AC2688" s="14"/>
      <c r="AD2688" s="14"/>
      <c r="AE2688" s="14"/>
      <c r="AF2688" s="14"/>
      <c r="AG2688" s="14"/>
      <c r="AH2688" s="14">
        <v>0</v>
      </c>
      <c r="AI2688" s="14">
        <v>0</v>
      </c>
      <c r="AJ2688" s="14">
        <v>0</v>
      </c>
      <c r="AK2688" s="14"/>
      <c r="AL2688" s="14"/>
      <c r="AM2688" s="14"/>
      <c r="AN2688" s="14"/>
      <c r="AO2688" s="14"/>
      <c r="AP2688" s="14">
        <f t="shared" si="7071"/>
        <v>0</v>
      </c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>
        <v>0</v>
      </c>
      <c r="BA2688" s="14">
        <v>0</v>
      </c>
      <c r="BB2688" s="14">
        <v>0</v>
      </c>
      <c r="BC2688" s="14"/>
      <c r="BD2688" s="14"/>
      <c r="BE2688" s="14"/>
      <c r="BF2688" s="14"/>
      <c r="BG2688" s="14"/>
      <c r="BH2688" s="14">
        <f t="shared" si="7072"/>
        <v>0</v>
      </c>
      <c r="BI2688" s="14"/>
      <c r="BJ2688" s="14"/>
      <c r="BK2688" s="14"/>
      <c r="BL2688" s="14"/>
      <c r="BM2688" s="14"/>
      <c r="BN2688" s="14"/>
      <c r="BO2688" s="14"/>
      <c r="BP2688" s="14"/>
      <c r="BQ2688" s="14"/>
      <c r="BR2688" s="14">
        <v>0</v>
      </c>
      <c r="BS2688" s="14">
        <v>0</v>
      </c>
      <c r="BT2688" s="14">
        <v>0</v>
      </c>
      <c r="BU2688" s="14">
        <v>0</v>
      </c>
      <c r="BV2688" s="14">
        <v>0</v>
      </c>
      <c r="BW2688" s="14">
        <f t="shared" si="7052"/>
        <v>0</v>
      </c>
      <c r="BX2688" s="14"/>
      <c r="BY2688" s="14"/>
      <c r="BZ2688" s="14"/>
      <c r="CA2688" s="14">
        <f t="shared" si="7128"/>
        <v>0</v>
      </c>
      <c r="CB2688" s="122" t="str">
        <f t="shared" si="7139"/>
        <v>-</v>
      </c>
    </row>
    <row r="2689" spans="1:80" x14ac:dyDescent="0.25">
      <c r="A2689" s="4" t="s">
        <v>928</v>
      </c>
      <c r="B2689" s="4" t="s">
        <v>88</v>
      </c>
      <c r="C2689" s="4" t="s">
        <v>1290</v>
      </c>
      <c r="D2689" s="79" t="s">
        <v>1291</v>
      </c>
      <c r="E2689" s="89">
        <v>6137</v>
      </c>
      <c r="F2689" s="79"/>
      <c r="G2689" s="75" t="s">
        <v>1906</v>
      </c>
      <c r="H2689" s="13" t="s">
        <v>204</v>
      </c>
      <c r="I2689" s="14">
        <v>7580</v>
      </c>
      <c r="J2689" s="14">
        <f t="shared" si="7127"/>
        <v>9580</v>
      </c>
      <c r="K2689" s="14">
        <v>8580</v>
      </c>
      <c r="L2689" s="14">
        <f t="shared" si="7130"/>
        <v>1000</v>
      </c>
      <c r="M2689" s="14">
        <v>1000</v>
      </c>
      <c r="N2689" s="14">
        <v>0</v>
      </c>
      <c r="O2689" s="14">
        <v>0</v>
      </c>
      <c r="P2689" s="14">
        <v>0</v>
      </c>
      <c r="Q2689" s="14">
        <v>0</v>
      </c>
      <c r="R2689" s="14">
        <v>1000</v>
      </c>
      <c r="S2689" s="14"/>
      <c r="T2689" s="14"/>
      <c r="U2689" s="14"/>
      <c r="V2689" s="14"/>
      <c r="W2689" s="14"/>
      <c r="X2689" s="14">
        <f t="shared" si="7070"/>
        <v>1000</v>
      </c>
      <c r="Y2689" s="14"/>
      <c r="Z2689" s="14"/>
      <c r="AA2689" s="14"/>
      <c r="AB2689" s="14"/>
      <c r="AC2689" s="14"/>
      <c r="AD2689" s="14"/>
      <c r="AE2689" s="14"/>
      <c r="AF2689" s="14"/>
      <c r="AG2689" s="14"/>
      <c r="AH2689" s="14">
        <v>0</v>
      </c>
      <c r="AI2689" s="14">
        <v>1000</v>
      </c>
      <c r="AJ2689" s="14">
        <v>0</v>
      </c>
      <c r="AK2689" s="14"/>
      <c r="AL2689" s="14"/>
      <c r="AM2689" s="14"/>
      <c r="AN2689" s="14"/>
      <c r="AO2689" s="14"/>
      <c r="AP2689" s="14">
        <f t="shared" si="7071"/>
        <v>0</v>
      </c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>
        <v>0</v>
      </c>
      <c r="BA2689" s="14">
        <v>0</v>
      </c>
      <c r="BB2689" s="14">
        <v>0</v>
      </c>
      <c r="BC2689" s="14"/>
      <c r="BD2689" s="14"/>
      <c r="BE2689" s="14"/>
      <c r="BF2689" s="14"/>
      <c r="BG2689" s="14"/>
      <c r="BH2689" s="14">
        <f t="shared" si="7072"/>
        <v>0</v>
      </c>
      <c r="BI2689" s="14"/>
      <c r="BJ2689" s="14"/>
      <c r="BK2689" s="14"/>
      <c r="BL2689" s="14"/>
      <c r="BM2689" s="14"/>
      <c r="BN2689" s="14"/>
      <c r="BO2689" s="14"/>
      <c r="BP2689" s="14"/>
      <c r="BQ2689" s="14"/>
      <c r="BR2689" s="14">
        <v>0</v>
      </c>
      <c r="BS2689" s="14">
        <v>0</v>
      </c>
      <c r="BT2689" s="14">
        <v>9580</v>
      </c>
      <c r="BU2689" s="14">
        <v>8580</v>
      </c>
      <c r="BV2689" s="14">
        <v>7000</v>
      </c>
      <c r="BW2689" s="14">
        <f t="shared" si="7052"/>
        <v>1000</v>
      </c>
      <c r="BX2689" s="14">
        <v>1000</v>
      </c>
      <c r="BY2689" s="14"/>
      <c r="BZ2689" s="14"/>
      <c r="CA2689" s="14">
        <f t="shared" si="7128"/>
        <v>8000</v>
      </c>
      <c r="CB2689" s="122">
        <f t="shared" si="7139"/>
        <v>93.240093240093231</v>
      </c>
    </row>
    <row r="2690" spans="1:80" x14ac:dyDescent="0.25">
      <c r="A2690" s="4" t="s">
        <v>928</v>
      </c>
      <c r="B2690" s="4" t="s">
        <v>88</v>
      </c>
      <c r="C2690" s="4" t="s">
        <v>1290</v>
      </c>
      <c r="D2690" s="79" t="s">
        <v>1291</v>
      </c>
      <c r="E2690" s="89">
        <v>6138</v>
      </c>
      <c r="F2690" s="79"/>
      <c r="G2690" s="75" t="s">
        <v>1906</v>
      </c>
      <c r="H2690" s="13" t="s">
        <v>205</v>
      </c>
      <c r="I2690" s="14">
        <v>0</v>
      </c>
      <c r="J2690" s="14">
        <f t="shared" si="7127"/>
        <v>0</v>
      </c>
      <c r="K2690" s="14">
        <v>0</v>
      </c>
      <c r="L2690" s="14">
        <f t="shared" si="7130"/>
        <v>0</v>
      </c>
      <c r="M2690" s="14">
        <v>0</v>
      </c>
      <c r="N2690" s="14">
        <v>0</v>
      </c>
      <c r="O2690" s="14">
        <v>0</v>
      </c>
      <c r="P2690" s="14">
        <v>0</v>
      </c>
      <c r="Q2690" s="14">
        <v>0</v>
      </c>
      <c r="R2690" s="14">
        <v>0</v>
      </c>
      <c r="S2690" s="14"/>
      <c r="T2690" s="14"/>
      <c r="U2690" s="14"/>
      <c r="V2690" s="14"/>
      <c r="W2690" s="14"/>
      <c r="X2690" s="14">
        <f t="shared" si="7070"/>
        <v>0</v>
      </c>
      <c r="Y2690" s="14"/>
      <c r="Z2690" s="14"/>
      <c r="AA2690" s="14"/>
      <c r="AB2690" s="14"/>
      <c r="AC2690" s="14"/>
      <c r="AD2690" s="14"/>
      <c r="AE2690" s="14"/>
      <c r="AF2690" s="14"/>
      <c r="AG2690" s="14"/>
      <c r="AH2690" s="14">
        <v>0</v>
      </c>
      <c r="AI2690" s="14">
        <v>0</v>
      </c>
      <c r="AJ2690" s="14">
        <v>0</v>
      </c>
      <c r="AK2690" s="14"/>
      <c r="AL2690" s="14"/>
      <c r="AM2690" s="14"/>
      <c r="AN2690" s="14"/>
      <c r="AO2690" s="14"/>
      <c r="AP2690" s="14">
        <f t="shared" si="7071"/>
        <v>0</v>
      </c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>
        <v>0</v>
      </c>
      <c r="BA2690" s="14">
        <v>0</v>
      </c>
      <c r="BB2690" s="14">
        <v>0</v>
      </c>
      <c r="BC2690" s="14"/>
      <c r="BD2690" s="14"/>
      <c r="BE2690" s="14"/>
      <c r="BF2690" s="14"/>
      <c r="BG2690" s="14"/>
      <c r="BH2690" s="14">
        <f t="shared" si="7072"/>
        <v>0</v>
      </c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>
        <v>0</v>
      </c>
      <c r="BS2690" s="14">
        <v>0</v>
      </c>
      <c r="BT2690" s="14">
        <v>0</v>
      </c>
      <c r="BU2690" s="14">
        <v>0</v>
      </c>
      <c r="BV2690" s="14">
        <v>0</v>
      </c>
      <c r="BW2690" s="14">
        <f t="shared" si="7052"/>
        <v>0</v>
      </c>
      <c r="BX2690" s="14"/>
      <c r="BY2690" s="14"/>
      <c r="BZ2690" s="14"/>
      <c r="CA2690" s="14">
        <f t="shared" si="7128"/>
        <v>0</v>
      </c>
      <c r="CB2690" s="122" t="str">
        <f t="shared" si="7139"/>
        <v>-</v>
      </c>
    </row>
    <row r="2691" spans="1:80" x14ac:dyDescent="0.25">
      <c r="A2691" s="1" t="s">
        <v>928</v>
      </c>
      <c r="B2691" s="1" t="s">
        <v>88</v>
      </c>
      <c r="C2691" s="1" t="s">
        <v>1290</v>
      </c>
      <c r="D2691" s="82" t="s">
        <v>1291</v>
      </c>
      <c r="E2691" s="82" t="s">
        <v>50</v>
      </c>
      <c r="F2691" s="79" t="s">
        <v>1</v>
      </c>
      <c r="G2691" s="13" t="s">
        <v>1</v>
      </c>
      <c r="H2691" s="2" t="s">
        <v>51</v>
      </c>
      <c r="I2691" s="12">
        <f>SUM(I2692:I2694)</f>
        <v>32416</v>
      </c>
      <c r="J2691" s="12">
        <f t="shared" si="7127"/>
        <v>35490</v>
      </c>
      <c r="K2691" s="12">
        <f t="shared" ref="K2691" si="7170">SUM(K2692:K2694)</f>
        <v>30490</v>
      </c>
      <c r="L2691" s="12">
        <f t="shared" si="7130"/>
        <v>5000</v>
      </c>
      <c r="M2691" s="12">
        <f t="shared" ref="M2691:Q2691" si="7171">SUM(M2692:M2694)</f>
        <v>2000</v>
      </c>
      <c r="N2691" s="12">
        <f t="shared" si="7171"/>
        <v>0</v>
      </c>
      <c r="O2691" s="12">
        <f t="shared" si="7171"/>
        <v>3000</v>
      </c>
      <c r="P2691" s="12">
        <f t="shared" si="7171"/>
        <v>0</v>
      </c>
      <c r="Q2691" s="12">
        <f t="shared" si="7171"/>
        <v>0</v>
      </c>
      <c r="R2691" s="12">
        <f t="shared" ref="R2691:AG2691" si="7172">SUM(R2692:R2694)</f>
        <v>2000</v>
      </c>
      <c r="S2691" s="12">
        <f t="shared" si="7172"/>
        <v>0</v>
      </c>
      <c r="T2691" s="12">
        <f t="shared" si="7172"/>
        <v>0</v>
      </c>
      <c r="U2691" s="12">
        <f t="shared" si="7172"/>
        <v>0</v>
      </c>
      <c r="V2691" s="12">
        <f t="shared" si="7172"/>
        <v>0</v>
      </c>
      <c r="W2691" s="12">
        <f t="shared" si="7172"/>
        <v>0</v>
      </c>
      <c r="X2691" s="12">
        <f t="shared" si="7172"/>
        <v>2000</v>
      </c>
      <c r="Y2691" s="12">
        <f t="shared" si="7172"/>
        <v>0</v>
      </c>
      <c r="Z2691" s="12">
        <f t="shared" si="7172"/>
        <v>0</v>
      </c>
      <c r="AA2691" s="12">
        <f t="shared" si="7172"/>
        <v>0</v>
      </c>
      <c r="AB2691" s="12">
        <f t="shared" si="7172"/>
        <v>0</v>
      </c>
      <c r="AC2691" s="12">
        <f t="shared" si="7172"/>
        <v>0</v>
      </c>
      <c r="AD2691" s="12">
        <f t="shared" si="7172"/>
        <v>0</v>
      </c>
      <c r="AE2691" s="12">
        <f t="shared" si="7172"/>
        <v>0</v>
      </c>
      <c r="AF2691" s="12">
        <f t="shared" si="7172"/>
        <v>2000</v>
      </c>
      <c r="AG2691" s="12">
        <f t="shared" si="7172"/>
        <v>0</v>
      </c>
      <c r="AH2691" s="12">
        <v>2000</v>
      </c>
      <c r="AI2691" s="12">
        <v>0</v>
      </c>
      <c r="AJ2691" s="12">
        <f t="shared" ref="AJ2691:AY2691" si="7173">SUM(AJ2692:AJ2694)</f>
        <v>0</v>
      </c>
      <c r="AK2691" s="12">
        <f t="shared" si="7173"/>
        <v>0</v>
      </c>
      <c r="AL2691" s="12">
        <f t="shared" si="7173"/>
        <v>0</v>
      </c>
      <c r="AM2691" s="12">
        <f t="shared" si="7173"/>
        <v>0</v>
      </c>
      <c r="AN2691" s="12">
        <f t="shared" si="7173"/>
        <v>0</v>
      </c>
      <c r="AO2691" s="12">
        <f t="shared" si="7173"/>
        <v>0</v>
      </c>
      <c r="AP2691" s="12">
        <f t="shared" si="7173"/>
        <v>0</v>
      </c>
      <c r="AQ2691" s="12">
        <f t="shared" si="7173"/>
        <v>0</v>
      </c>
      <c r="AR2691" s="12">
        <f t="shared" si="7173"/>
        <v>0</v>
      </c>
      <c r="AS2691" s="12">
        <f t="shared" si="7173"/>
        <v>0</v>
      </c>
      <c r="AT2691" s="12">
        <f t="shared" si="7173"/>
        <v>0</v>
      </c>
      <c r="AU2691" s="12">
        <f t="shared" si="7173"/>
        <v>0</v>
      </c>
      <c r="AV2691" s="12">
        <f t="shared" si="7173"/>
        <v>0</v>
      </c>
      <c r="AW2691" s="12">
        <f t="shared" si="7173"/>
        <v>0</v>
      </c>
      <c r="AX2691" s="12">
        <f t="shared" si="7173"/>
        <v>0</v>
      </c>
      <c r="AY2691" s="12">
        <f t="shared" si="7173"/>
        <v>0</v>
      </c>
      <c r="AZ2691" s="12">
        <v>0</v>
      </c>
      <c r="BA2691" s="12">
        <v>0</v>
      </c>
      <c r="BB2691" s="12">
        <f t="shared" ref="BB2691:BQ2691" si="7174">SUM(BB2692:BB2694)</f>
        <v>3000</v>
      </c>
      <c r="BC2691" s="12">
        <f t="shared" si="7174"/>
        <v>0</v>
      </c>
      <c r="BD2691" s="12">
        <f t="shared" si="7174"/>
        <v>0</v>
      </c>
      <c r="BE2691" s="12">
        <f t="shared" si="7174"/>
        <v>1344</v>
      </c>
      <c r="BF2691" s="12">
        <f t="shared" si="7174"/>
        <v>0</v>
      </c>
      <c r="BG2691" s="12">
        <f t="shared" si="7174"/>
        <v>0</v>
      </c>
      <c r="BH2691" s="12">
        <f t="shared" si="7174"/>
        <v>4344</v>
      </c>
      <c r="BI2691" s="12">
        <f t="shared" si="7174"/>
        <v>0</v>
      </c>
      <c r="BJ2691" s="12">
        <f t="shared" si="7174"/>
        <v>0</v>
      </c>
      <c r="BK2691" s="12">
        <f t="shared" si="7174"/>
        <v>3000</v>
      </c>
      <c r="BL2691" s="12">
        <f t="shared" si="7174"/>
        <v>0</v>
      </c>
      <c r="BM2691" s="12">
        <f t="shared" si="7174"/>
        <v>1344</v>
      </c>
      <c r="BN2691" s="12">
        <f t="shared" si="7174"/>
        <v>-149</v>
      </c>
      <c r="BO2691" s="12">
        <f t="shared" si="7174"/>
        <v>0</v>
      </c>
      <c r="BP2691" s="12">
        <f t="shared" si="7174"/>
        <v>0</v>
      </c>
      <c r="BQ2691" s="12">
        <f t="shared" si="7174"/>
        <v>0</v>
      </c>
      <c r="BR2691" s="12">
        <v>4195</v>
      </c>
      <c r="BS2691" s="12">
        <v>149</v>
      </c>
      <c r="BT2691" s="12">
        <f t="shared" ref="BT2691:BZ2691" si="7175">SUM(BT2692:BT2694)</f>
        <v>35742</v>
      </c>
      <c r="BU2691" s="12">
        <f t="shared" si="7175"/>
        <v>30742</v>
      </c>
      <c r="BV2691" s="12">
        <f t="shared" si="7175"/>
        <v>26200</v>
      </c>
      <c r="BW2691" s="12">
        <f t="shared" si="7175"/>
        <v>4267</v>
      </c>
      <c r="BX2691" s="12">
        <f t="shared" si="7175"/>
        <v>4267</v>
      </c>
      <c r="BY2691" s="12">
        <f t="shared" si="7175"/>
        <v>0</v>
      </c>
      <c r="BZ2691" s="12">
        <f t="shared" si="7175"/>
        <v>0</v>
      </c>
      <c r="CA2691" s="12">
        <f t="shared" si="7128"/>
        <v>30467</v>
      </c>
      <c r="CB2691" s="124">
        <f t="shared" si="7139"/>
        <v>99.105458330622596</v>
      </c>
    </row>
    <row r="2692" spans="1:80" x14ac:dyDescent="0.25">
      <c r="A2692" s="4" t="s">
        <v>928</v>
      </c>
      <c r="B2692" s="4" t="s">
        <v>88</v>
      </c>
      <c r="C2692" s="4" t="s">
        <v>1290</v>
      </c>
      <c r="D2692" s="79" t="s">
        <v>1291</v>
      </c>
      <c r="E2692" s="89">
        <v>6139</v>
      </c>
      <c r="F2692" s="79"/>
      <c r="G2692" s="75" t="s">
        <v>1906</v>
      </c>
      <c r="H2692" s="13" t="s">
        <v>51</v>
      </c>
      <c r="I2692" s="14">
        <v>23267</v>
      </c>
      <c r="J2692" s="14">
        <f t="shared" si="7127"/>
        <v>25267</v>
      </c>
      <c r="K2692" s="14">
        <v>20267</v>
      </c>
      <c r="L2692" s="14">
        <f t="shared" si="7130"/>
        <v>5000</v>
      </c>
      <c r="M2692" s="14">
        <v>2000</v>
      </c>
      <c r="N2692" s="14">
        <v>0</v>
      </c>
      <c r="O2692" s="14">
        <v>3000</v>
      </c>
      <c r="P2692" s="14">
        <v>0</v>
      </c>
      <c r="Q2692" s="14">
        <v>0</v>
      </c>
      <c r="R2692" s="14">
        <v>2000</v>
      </c>
      <c r="S2692" s="14"/>
      <c r="T2692" s="14"/>
      <c r="U2692" s="14"/>
      <c r="V2692" s="14"/>
      <c r="W2692" s="14"/>
      <c r="X2692" s="14">
        <f t="shared" si="7070"/>
        <v>2000</v>
      </c>
      <c r="Y2692" s="14"/>
      <c r="Z2692" s="14"/>
      <c r="AA2692" s="14"/>
      <c r="AB2692" s="14"/>
      <c r="AC2692" s="14"/>
      <c r="AD2692" s="14"/>
      <c r="AE2692" s="14"/>
      <c r="AF2692" s="14">
        <v>2000</v>
      </c>
      <c r="AG2692" s="14"/>
      <c r="AH2692" s="14">
        <v>2000</v>
      </c>
      <c r="AI2692" s="14">
        <v>0</v>
      </c>
      <c r="AJ2692" s="14">
        <v>0</v>
      </c>
      <c r="AK2692" s="14"/>
      <c r="AL2692" s="14"/>
      <c r="AM2692" s="14"/>
      <c r="AN2692" s="14"/>
      <c r="AO2692" s="14"/>
      <c r="AP2692" s="14">
        <f t="shared" si="7071"/>
        <v>0</v>
      </c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>
        <v>0</v>
      </c>
      <c r="BA2692" s="14">
        <v>0</v>
      </c>
      <c r="BB2692" s="14">
        <v>3000</v>
      </c>
      <c r="BC2692" s="14"/>
      <c r="BD2692" s="14"/>
      <c r="BE2692" s="14">
        <f>200+1144</f>
        <v>1344</v>
      </c>
      <c r="BF2692" s="14"/>
      <c r="BG2692" s="14"/>
      <c r="BH2692" s="14">
        <f t="shared" si="7072"/>
        <v>4344</v>
      </c>
      <c r="BI2692" s="14"/>
      <c r="BJ2692" s="14"/>
      <c r="BK2692" s="14">
        <v>3000</v>
      </c>
      <c r="BL2692" s="14"/>
      <c r="BM2692" s="14">
        <f>200+1144</f>
        <v>1344</v>
      </c>
      <c r="BN2692" s="14">
        <v>-149</v>
      </c>
      <c r="BO2692" s="14"/>
      <c r="BP2692" s="14"/>
      <c r="BQ2692" s="14"/>
      <c r="BR2692" s="14">
        <v>4195</v>
      </c>
      <c r="BS2692" s="14">
        <v>149</v>
      </c>
      <c r="BT2692" s="14">
        <v>25267</v>
      </c>
      <c r="BU2692" s="14">
        <v>20267</v>
      </c>
      <c r="BV2692" s="14">
        <v>18000</v>
      </c>
      <c r="BW2692" s="14">
        <f t="shared" si="7052"/>
        <v>2267</v>
      </c>
      <c r="BX2692" s="14">
        <v>2267</v>
      </c>
      <c r="BY2692" s="14"/>
      <c r="BZ2692" s="14"/>
      <c r="CA2692" s="14">
        <f t="shared" si="7128"/>
        <v>20267</v>
      </c>
      <c r="CB2692" s="122">
        <f t="shared" si="7139"/>
        <v>100</v>
      </c>
    </row>
    <row r="2693" spans="1:80" ht="22.5" x14ac:dyDescent="0.25">
      <c r="A2693" s="4" t="s">
        <v>928</v>
      </c>
      <c r="B2693" s="4" t="s">
        <v>88</v>
      </c>
      <c r="C2693" s="4" t="s">
        <v>1290</v>
      </c>
      <c r="D2693" s="79" t="s">
        <v>1291</v>
      </c>
      <c r="E2693" s="89">
        <v>6139</v>
      </c>
      <c r="F2693" s="79" t="s">
        <v>1298</v>
      </c>
      <c r="G2693" s="75" t="s">
        <v>1906</v>
      </c>
      <c r="H2693" s="13" t="s">
        <v>59</v>
      </c>
      <c r="I2693" s="14">
        <v>3967</v>
      </c>
      <c r="J2693" s="14">
        <f t="shared" si="7127"/>
        <v>5041</v>
      </c>
      <c r="K2693" s="14">
        <v>5041</v>
      </c>
      <c r="L2693" s="14">
        <f t="shared" si="7130"/>
        <v>0</v>
      </c>
      <c r="M2693" s="14">
        <v>0</v>
      </c>
      <c r="N2693" s="14">
        <v>0</v>
      </c>
      <c r="O2693" s="14">
        <v>0</v>
      </c>
      <c r="P2693" s="14">
        <v>0</v>
      </c>
      <c r="Q2693" s="14">
        <v>0</v>
      </c>
      <c r="R2693" s="14">
        <v>0</v>
      </c>
      <c r="S2693" s="14"/>
      <c r="T2693" s="14"/>
      <c r="U2693" s="14"/>
      <c r="V2693" s="14"/>
      <c r="W2693" s="14"/>
      <c r="X2693" s="14">
        <f t="shared" si="7070"/>
        <v>0</v>
      </c>
      <c r="Y2693" s="14"/>
      <c r="Z2693" s="14"/>
      <c r="AA2693" s="14"/>
      <c r="AB2693" s="14"/>
      <c r="AC2693" s="14"/>
      <c r="AD2693" s="14"/>
      <c r="AE2693" s="14"/>
      <c r="AF2693" s="14"/>
      <c r="AG2693" s="14"/>
      <c r="AH2693" s="14">
        <v>0</v>
      </c>
      <c r="AI2693" s="14">
        <v>0</v>
      </c>
      <c r="AJ2693" s="14">
        <v>0</v>
      </c>
      <c r="AK2693" s="14"/>
      <c r="AL2693" s="14"/>
      <c r="AM2693" s="14"/>
      <c r="AN2693" s="14"/>
      <c r="AO2693" s="14"/>
      <c r="AP2693" s="14">
        <f t="shared" si="7071"/>
        <v>0</v>
      </c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>
        <v>0</v>
      </c>
      <c r="BA2693" s="14">
        <v>0</v>
      </c>
      <c r="BB2693" s="14">
        <v>0</v>
      </c>
      <c r="BC2693" s="14"/>
      <c r="BD2693" s="14"/>
      <c r="BE2693" s="14"/>
      <c r="BF2693" s="14"/>
      <c r="BG2693" s="14"/>
      <c r="BH2693" s="14">
        <f t="shared" si="7072"/>
        <v>0</v>
      </c>
      <c r="BI2693" s="14"/>
      <c r="BJ2693" s="14"/>
      <c r="BK2693" s="14"/>
      <c r="BL2693" s="14"/>
      <c r="BM2693" s="14"/>
      <c r="BN2693" s="14"/>
      <c r="BO2693" s="14"/>
      <c r="BP2693" s="14"/>
      <c r="BQ2693" s="14"/>
      <c r="BR2693" s="14">
        <v>0</v>
      </c>
      <c r="BS2693" s="14">
        <v>0</v>
      </c>
      <c r="BT2693" s="14">
        <v>5293</v>
      </c>
      <c r="BU2693" s="14">
        <v>5293</v>
      </c>
      <c r="BV2693" s="14">
        <v>4200</v>
      </c>
      <c r="BW2693" s="14">
        <f t="shared" si="7052"/>
        <v>1000</v>
      </c>
      <c r="BX2693" s="14">
        <v>1000</v>
      </c>
      <c r="BY2693" s="14"/>
      <c r="BZ2693" s="14"/>
      <c r="CA2693" s="14">
        <f t="shared" si="7128"/>
        <v>5200</v>
      </c>
      <c r="CB2693" s="122">
        <f t="shared" si="7139"/>
        <v>98.242962403174005</v>
      </c>
    </row>
    <row r="2694" spans="1:80" ht="22.5" x14ac:dyDescent="0.25">
      <c r="A2694" s="4" t="s">
        <v>928</v>
      </c>
      <c r="B2694" s="4" t="s">
        <v>88</v>
      </c>
      <c r="C2694" s="4" t="s">
        <v>1290</v>
      </c>
      <c r="D2694" s="79" t="s">
        <v>1291</v>
      </c>
      <c r="E2694" s="89">
        <v>6139</v>
      </c>
      <c r="F2694" s="79" t="s">
        <v>1299</v>
      </c>
      <c r="G2694" s="75" t="s">
        <v>1906</v>
      </c>
      <c r="H2694" s="13" t="s">
        <v>65</v>
      </c>
      <c r="I2694" s="14">
        <v>5182</v>
      </c>
      <c r="J2694" s="14">
        <f t="shared" si="7127"/>
        <v>5182</v>
      </c>
      <c r="K2694" s="14">
        <v>5182</v>
      </c>
      <c r="L2694" s="14">
        <f t="shared" si="7130"/>
        <v>0</v>
      </c>
      <c r="M2694" s="14">
        <v>0</v>
      </c>
      <c r="N2694" s="14">
        <v>0</v>
      </c>
      <c r="O2694" s="14">
        <v>0</v>
      </c>
      <c r="P2694" s="14">
        <v>0</v>
      </c>
      <c r="Q2694" s="14">
        <v>0</v>
      </c>
      <c r="R2694" s="14">
        <v>0</v>
      </c>
      <c r="S2694" s="14"/>
      <c r="T2694" s="14"/>
      <c r="U2694" s="14"/>
      <c r="V2694" s="14"/>
      <c r="W2694" s="14"/>
      <c r="X2694" s="14">
        <f t="shared" si="7070"/>
        <v>0</v>
      </c>
      <c r="Y2694" s="14"/>
      <c r="Z2694" s="14"/>
      <c r="AA2694" s="14"/>
      <c r="AB2694" s="14"/>
      <c r="AC2694" s="14"/>
      <c r="AD2694" s="14"/>
      <c r="AE2694" s="14"/>
      <c r="AF2694" s="14"/>
      <c r="AG2694" s="14"/>
      <c r="AH2694" s="14">
        <v>0</v>
      </c>
      <c r="AI2694" s="14">
        <v>0</v>
      </c>
      <c r="AJ2694" s="14">
        <v>0</v>
      </c>
      <c r="AK2694" s="14"/>
      <c r="AL2694" s="14"/>
      <c r="AM2694" s="14"/>
      <c r="AN2694" s="14"/>
      <c r="AO2694" s="14"/>
      <c r="AP2694" s="14">
        <f t="shared" si="7071"/>
        <v>0</v>
      </c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>
        <v>0</v>
      </c>
      <c r="BA2694" s="14">
        <v>0</v>
      </c>
      <c r="BB2694" s="14">
        <v>0</v>
      </c>
      <c r="BC2694" s="14"/>
      <c r="BD2694" s="14"/>
      <c r="BE2694" s="14"/>
      <c r="BF2694" s="14"/>
      <c r="BG2694" s="14"/>
      <c r="BH2694" s="14">
        <f t="shared" si="7072"/>
        <v>0</v>
      </c>
      <c r="BI2694" s="14"/>
      <c r="BJ2694" s="14"/>
      <c r="BK2694" s="14"/>
      <c r="BL2694" s="14"/>
      <c r="BM2694" s="14"/>
      <c r="BN2694" s="14"/>
      <c r="BO2694" s="14"/>
      <c r="BP2694" s="14"/>
      <c r="BQ2694" s="14"/>
      <c r="BR2694" s="14">
        <v>0</v>
      </c>
      <c r="BS2694" s="14">
        <v>0</v>
      </c>
      <c r="BT2694" s="14">
        <v>5182</v>
      </c>
      <c r="BU2694" s="14">
        <v>5182</v>
      </c>
      <c r="BV2694" s="14">
        <v>4000</v>
      </c>
      <c r="BW2694" s="14">
        <f t="shared" si="7052"/>
        <v>1000</v>
      </c>
      <c r="BX2694" s="14">
        <v>1000</v>
      </c>
      <c r="BY2694" s="14"/>
      <c r="BZ2694" s="14"/>
      <c r="CA2694" s="14">
        <f t="shared" si="7128"/>
        <v>5000</v>
      </c>
      <c r="CB2694" s="122">
        <f t="shared" si="7139"/>
        <v>96.487842531840982</v>
      </c>
    </row>
    <row r="2695" spans="1:80" ht="22.5" x14ac:dyDescent="0.25">
      <c r="A2695" s="1" t="s">
        <v>1</v>
      </c>
      <c r="B2695" s="1" t="s">
        <v>1</v>
      </c>
      <c r="C2695" s="1" t="s">
        <v>1</v>
      </c>
      <c r="D2695" s="78" t="s">
        <v>1</v>
      </c>
      <c r="E2695" s="78" t="s">
        <v>1</v>
      </c>
      <c r="F2695" s="78" t="s">
        <v>1</v>
      </c>
      <c r="G2695" s="2" t="s">
        <v>1</v>
      </c>
      <c r="H2695" s="10" t="s">
        <v>66</v>
      </c>
      <c r="I2695" s="11">
        <f>SUM(I2696)</f>
        <v>100</v>
      </c>
      <c r="J2695" s="11">
        <f t="shared" si="7127"/>
        <v>100</v>
      </c>
      <c r="K2695" s="11">
        <f t="shared" ref="K2695:Q2696" si="7176">SUM(K2696)</f>
        <v>100</v>
      </c>
      <c r="L2695" s="11">
        <f t="shared" si="7130"/>
        <v>0</v>
      </c>
      <c r="M2695" s="11">
        <f t="shared" si="7176"/>
        <v>0</v>
      </c>
      <c r="N2695" s="11">
        <f t="shared" si="7176"/>
        <v>0</v>
      </c>
      <c r="O2695" s="11">
        <f t="shared" si="7176"/>
        <v>0</v>
      </c>
      <c r="P2695" s="11">
        <f t="shared" si="7176"/>
        <v>0</v>
      </c>
      <c r="Q2695" s="11">
        <f t="shared" si="7176"/>
        <v>0</v>
      </c>
      <c r="R2695" s="11">
        <f t="shared" ref="R2695:AG2696" si="7177">SUM(R2696)</f>
        <v>0</v>
      </c>
      <c r="S2695" s="11">
        <f t="shared" si="7177"/>
        <v>0</v>
      </c>
      <c r="T2695" s="11">
        <f t="shared" si="7177"/>
        <v>0</v>
      </c>
      <c r="U2695" s="11">
        <f t="shared" si="7177"/>
        <v>0</v>
      </c>
      <c r="V2695" s="11">
        <f t="shared" si="7177"/>
        <v>0</v>
      </c>
      <c r="W2695" s="11">
        <f t="shared" si="7177"/>
        <v>0</v>
      </c>
      <c r="X2695" s="11">
        <f t="shared" si="7177"/>
        <v>0</v>
      </c>
      <c r="Y2695" s="11">
        <f t="shared" si="7177"/>
        <v>0</v>
      </c>
      <c r="Z2695" s="11">
        <f t="shared" si="7177"/>
        <v>0</v>
      </c>
      <c r="AA2695" s="11">
        <f t="shared" si="7177"/>
        <v>0</v>
      </c>
      <c r="AB2695" s="11">
        <f t="shared" si="7177"/>
        <v>0</v>
      </c>
      <c r="AC2695" s="11">
        <f t="shared" si="7177"/>
        <v>0</v>
      </c>
      <c r="AD2695" s="11">
        <f t="shared" si="7177"/>
        <v>0</v>
      </c>
      <c r="AE2695" s="11">
        <f t="shared" si="7177"/>
        <v>0</v>
      </c>
      <c r="AF2695" s="11">
        <f t="shared" si="7177"/>
        <v>0</v>
      </c>
      <c r="AG2695" s="11">
        <f t="shared" si="7177"/>
        <v>0</v>
      </c>
      <c r="AH2695" s="11">
        <v>0</v>
      </c>
      <c r="AI2695" s="11">
        <v>0</v>
      </c>
      <c r="AJ2695" s="11">
        <f t="shared" ref="AJ2695:AY2696" si="7178">SUM(AJ2696)</f>
        <v>0</v>
      </c>
      <c r="AK2695" s="11">
        <f t="shared" si="7178"/>
        <v>0</v>
      </c>
      <c r="AL2695" s="11">
        <f t="shared" si="7178"/>
        <v>0</v>
      </c>
      <c r="AM2695" s="11">
        <f t="shared" si="7178"/>
        <v>0</v>
      </c>
      <c r="AN2695" s="11">
        <f t="shared" si="7178"/>
        <v>0</v>
      </c>
      <c r="AO2695" s="11">
        <f t="shared" si="7178"/>
        <v>0</v>
      </c>
      <c r="AP2695" s="11">
        <f t="shared" si="7178"/>
        <v>0</v>
      </c>
      <c r="AQ2695" s="11">
        <f t="shared" si="7178"/>
        <v>0</v>
      </c>
      <c r="AR2695" s="11">
        <f t="shared" si="7178"/>
        <v>0</v>
      </c>
      <c r="AS2695" s="11">
        <f t="shared" si="7178"/>
        <v>0</v>
      </c>
      <c r="AT2695" s="11">
        <f t="shared" si="7178"/>
        <v>0</v>
      </c>
      <c r="AU2695" s="11">
        <f t="shared" si="7178"/>
        <v>0</v>
      </c>
      <c r="AV2695" s="11">
        <f t="shared" si="7178"/>
        <v>0</v>
      </c>
      <c r="AW2695" s="11">
        <f t="shared" si="7178"/>
        <v>0</v>
      </c>
      <c r="AX2695" s="11">
        <f t="shared" si="7178"/>
        <v>0</v>
      </c>
      <c r="AY2695" s="11">
        <f t="shared" si="7178"/>
        <v>0</v>
      </c>
      <c r="AZ2695" s="11">
        <v>0</v>
      </c>
      <c r="BA2695" s="11">
        <v>0</v>
      </c>
      <c r="BB2695" s="11">
        <f t="shared" ref="BB2695:BQ2696" si="7179">SUM(BB2696)</f>
        <v>0</v>
      </c>
      <c r="BC2695" s="11">
        <f t="shared" si="7179"/>
        <v>0</v>
      </c>
      <c r="BD2695" s="11">
        <f t="shared" si="7179"/>
        <v>0</v>
      </c>
      <c r="BE2695" s="11">
        <f t="shared" si="7179"/>
        <v>0</v>
      </c>
      <c r="BF2695" s="11">
        <f t="shared" si="7179"/>
        <v>0</v>
      </c>
      <c r="BG2695" s="11">
        <f t="shared" si="7179"/>
        <v>0</v>
      </c>
      <c r="BH2695" s="11">
        <f t="shared" si="7179"/>
        <v>0</v>
      </c>
      <c r="BI2695" s="11">
        <f t="shared" si="7179"/>
        <v>0</v>
      </c>
      <c r="BJ2695" s="11">
        <f t="shared" si="7179"/>
        <v>0</v>
      </c>
      <c r="BK2695" s="11">
        <f t="shared" si="7179"/>
        <v>0</v>
      </c>
      <c r="BL2695" s="11">
        <f t="shared" si="7179"/>
        <v>0</v>
      </c>
      <c r="BM2695" s="11">
        <f t="shared" si="7179"/>
        <v>0</v>
      </c>
      <c r="BN2695" s="11">
        <f t="shared" si="7179"/>
        <v>0</v>
      </c>
      <c r="BO2695" s="11">
        <f t="shared" si="7179"/>
        <v>0</v>
      </c>
      <c r="BP2695" s="11">
        <f t="shared" si="7179"/>
        <v>0</v>
      </c>
      <c r="BQ2695" s="11">
        <f t="shared" si="7179"/>
        <v>0</v>
      </c>
      <c r="BR2695" s="11">
        <v>0</v>
      </c>
      <c r="BS2695" s="11">
        <v>0</v>
      </c>
      <c r="BT2695" s="11">
        <f t="shared" ref="BT2695:BZ2696" si="7180">SUM(BT2696)</f>
        <v>100</v>
      </c>
      <c r="BU2695" s="11">
        <f t="shared" si="7180"/>
        <v>100</v>
      </c>
      <c r="BV2695" s="11">
        <f t="shared" si="7180"/>
        <v>0</v>
      </c>
      <c r="BW2695" s="11">
        <f t="shared" si="7180"/>
        <v>0</v>
      </c>
      <c r="BX2695" s="11">
        <f t="shared" si="7180"/>
        <v>0</v>
      </c>
      <c r="BY2695" s="11">
        <f t="shared" si="7180"/>
        <v>0</v>
      </c>
      <c r="BZ2695" s="11">
        <f t="shared" si="7180"/>
        <v>0</v>
      </c>
      <c r="CA2695" s="11">
        <f t="shared" si="7128"/>
        <v>0</v>
      </c>
      <c r="CB2695" s="123">
        <f t="shared" si="7139"/>
        <v>0</v>
      </c>
    </row>
    <row r="2696" spans="1:80" x14ac:dyDescent="0.25">
      <c r="A2696" s="4" t="s">
        <v>928</v>
      </c>
      <c r="B2696" s="4" t="s">
        <v>88</v>
      </c>
      <c r="C2696" s="4" t="s">
        <v>1290</v>
      </c>
      <c r="D2696" s="79" t="s">
        <v>1291</v>
      </c>
      <c r="E2696" s="78" t="s">
        <v>67</v>
      </c>
      <c r="F2696" s="78" t="s">
        <v>1</v>
      </c>
      <c r="G2696" s="2" t="s">
        <v>1</v>
      </c>
      <c r="H2696" s="2" t="s">
        <v>68</v>
      </c>
      <c r="I2696" s="12">
        <f>SUM(I2697)</f>
        <v>100</v>
      </c>
      <c r="J2696" s="12">
        <f t="shared" si="7127"/>
        <v>100</v>
      </c>
      <c r="K2696" s="12">
        <f t="shared" si="7176"/>
        <v>100</v>
      </c>
      <c r="L2696" s="12">
        <f t="shared" si="7130"/>
        <v>0</v>
      </c>
      <c r="M2696" s="12">
        <f t="shared" si="7176"/>
        <v>0</v>
      </c>
      <c r="N2696" s="12">
        <f t="shared" si="7176"/>
        <v>0</v>
      </c>
      <c r="O2696" s="12">
        <f t="shared" si="7176"/>
        <v>0</v>
      </c>
      <c r="P2696" s="12">
        <f t="shared" si="7176"/>
        <v>0</v>
      </c>
      <c r="Q2696" s="12">
        <f t="shared" si="7176"/>
        <v>0</v>
      </c>
      <c r="R2696" s="12">
        <f t="shared" si="7177"/>
        <v>0</v>
      </c>
      <c r="S2696" s="12">
        <f t="shared" ref="S2696:AG2696" si="7181">SUM(S2697)</f>
        <v>0</v>
      </c>
      <c r="T2696" s="12">
        <f t="shared" si="7181"/>
        <v>0</v>
      </c>
      <c r="U2696" s="12">
        <f t="shared" si="7181"/>
        <v>0</v>
      </c>
      <c r="V2696" s="12">
        <f t="shared" si="7181"/>
        <v>0</v>
      </c>
      <c r="W2696" s="12">
        <f t="shared" si="7181"/>
        <v>0</v>
      </c>
      <c r="X2696" s="12">
        <f t="shared" si="7181"/>
        <v>0</v>
      </c>
      <c r="Y2696" s="12">
        <f t="shared" si="7181"/>
        <v>0</v>
      </c>
      <c r="Z2696" s="12">
        <f t="shared" si="7181"/>
        <v>0</v>
      </c>
      <c r="AA2696" s="12">
        <f t="shared" si="7181"/>
        <v>0</v>
      </c>
      <c r="AB2696" s="12">
        <f t="shared" si="7181"/>
        <v>0</v>
      </c>
      <c r="AC2696" s="12">
        <f t="shared" si="7181"/>
        <v>0</v>
      </c>
      <c r="AD2696" s="12">
        <f t="shared" si="7181"/>
        <v>0</v>
      </c>
      <c r="AE2696" s="12">
        <f t="shared" si="7181"/>
        <v>0</v>
      </c>
      <c r="AF2696" s="12">
        <f t="shared" si="7181"/>
        <v>0</v>
      </c>
      <c r="AG2696" s="12">
        <f t="shared" si="7181"/>
        <v>0</v>
      </c>
      <c r="AH2696" s="12">
        <v>0</v>
      </c>
      <c r="AI2696" s="12">
        <v>0</v>
      </c>
      <c r="AJ2696" s="12">
        <f t="shared" si="7178"/>
        <v>0</v>
      </c>
      <c r="AK2696" s="12">
        <f t="shared" ref="AK2696:AY2696" si="7182">SUM(AK2697)</f>
        <v>0</v>
      </c>
      <c r="AL2696" s="12">
        <f t="shared" si="7182"/>
        <v>0</v>
      </c>
      <c r="AM2696" s="12">
        <f t="shared" si="7182"/>
        <v>0</v>
      </c>
      <c r="AN2696" s="12">
        <f t="shared" si="7182"/>
        <v>0</v>
      </c>
      <c r="AO2696" s="12">
        <f t="shared" si="7182"/>
        <v>0</v>
      </c>
      <c r="AP2696" s="12">
        <f t="shared" si="7182"/>
        <v>0</v>
      </c>
      <c r="AQ2696" s="12">
        <f t="shared" si="7182"/>
        <v>0</v>
      </c>
      <c r="AR2696" s="12">
        <f t="shared" si="7182"/>
        <v>0</v>
      </c>
      <c r="AS2696" s="12">
        <f t="shared" si="7182"/>
        <v>0</v>
      </c>
      <c r="AT2696" s="12">
        <f t="shared" si="7182"/>
        <v>0</v>
      </c>
      <c r="AU2696" s="12">
        <f t="shared" si="7182"/>
        <v>0</v>
      </c>
      <c r="AV2696" s="12">
        <f t="shared" si="7182"/>
        <v>0</v>
      </c>
      <c r="AW2696" s="12">
        <f t="shared" si="7182"/>
        <v>0</v>
      </c>
      <c r="AX2696" s="12">
        <f t="shared" si="7182"/>
        <v>0</v>
      </c>
      <c r="AY2696" s="12">
        <f t="shared" si="7182"/>
        <v>0</v>
      </c>
      <c r="AZ2696" s="12">
        <v>0</v>
      </c>
      <c r="BA2696" s="12">
        <v>0</v>
      </c>
      <c r="BB2696" s="12">
        <f t="shared" si="7179"/>
        <v>0</v>
      </c>
      <c r="BC2696" s="12">
        <f t="shared" ref="BC2696:BQ2696" si="7183">SUM(BC2697)</f>
        <v>0</v>
      </c>
      <c r="BD2696" s="12">
        <f t="shared" si="7183"/>
        <v>0</v>
      </c>
      <c r="BE2696" s="12">
        <f t="shared" si="7183"/>
        <v>0</v>
      </c>
      <c r="BF2696" s="12">
        <f t="shared" si="7183"/>
        <v>0</v>
      </c>
      <c r="BG2696" s="12">
        <f t="shared" si="7183"/>
        <v>0</v>
      </c>
      <c r="BH2696" s="12">
        <f t="shared" si="7183"/>
        <v>0</v>
      </c>
      <c r="BI2696" s="12">
        <f t="shared" si="7183"/>
        <v>0</v>
      </c>
      <c r="BJ2696" s="12">
        <f t="shared" si="7183"/>
        <v>0</v>
      </c>
      <c r="BK2696" s="12">
        <f t="shared" si="7183"/>
        <v>0</v>
      </c>
      <c r="BL2696" s="12">
        <f t="shared" si="7183"/>
        <v>0</v>
      </c>
      <c r="BM2696" s="12">
        <f t="shared" si="7183"/>
        <v>0</v>
      </c>
      <c r="BN2696" s="12">
        <f t="shared" si="7183"/>
        <v>0</v>
      </c>
      <c r="BO2696" s="12">
        <f t="shared" si="7183"/>
        <v>0</v>
      </c>
      <c r="BP2696" s="12">
        <f t="shared" si="7183"/>
        <v>0</v>
      </c>
      <c r="BQ2696" s="12">
        <f t="shared" si="7183"/>
        <v>0</v>
      </c>
      <c r="BR2696" s="12">
        <v>0</v>
      </c>
      <c r="BS2696" s="12">
        <v>0</v>
      </c>
      <c r="BT2696" s="12">
        <f t="shared" si="7180"/>
        <v>100</v>
      </c>
      <c r="BU2696" s="12">
        <f t="shared" si="7180"/>
        <v>100</v>
      </c>
      <c r="BV2696" s="12">
        <f t="shared" si="7180"/>
        <v>0</v>
      </c>
      <c r="BW2696" s="12">
        <f t="shared" si="7180"/>
        <v>0</v>
      </c>
      <c r="BX2696" s="12">
        <f t="shared" si="7180"/>
        <v>0</v>
      </c>
      <c r="BY2696" s="12">
        <f t="shared" si="7180"/>
        <v>0</v>
      </c>
      <c r="BZ2696" s="12">
        <f t="shared" si="7180"/>
        <v>0</v>
      </c>
      <c r="CA2696" s="12">
        <f t="shared" si="7128"/>
        <v>0</v>
      </c>
      <c r="CB2696" s="124">
        <f t="shared" si="7139"/>
        <v>0</v>
      </c>
    </row>
    <row r="2697" spans="1:80" x14ac:dyDescent="0.25">
      <c r="A2697" s="4" t="s">
        <v>928</v>
      </c>
      <c r="B2697" s="4" t="s">
        <v>88</v>
      </c>
      <c r="C2697" s="4" t="s">
        <v>1290</v>
      </c>
      <c r="D2697" s="79" t="s">
        <v>1291</v>
      </c>
      <c r="E2697" s="89">
        <v>6148</v>
      </c>
      <c r="F2697" s="79"/>
      <c r="G2697" s="75" t="s">
        <v>1906</v>
      </c>
      <c r="H2697" s="13" t="s">
        <v>76</v>
      </c>
      <c r="I2697" s="14">
        <v>100</v>
      </c>
      <c r="J2697" s="14">
        <f t="shared" si="7127"/>
        <v>100</v>
      </c>
      <c r="K2697" s="14">
        <v>100</v>
      </c>
      <c r="L2697" s="14">
        <f t="shared" si="7130"/>
        <v>0</v>
      </c>
      <c r="M2697" s="14">
        <v>0</v>
      </c>
      <c r="N2697" s="14">
        <v>0</v>
      </c>
      <c r="O2697" s="14">
        <v>0</v>
      </c>
      <c r="P2697" s="14">
        <v>0</v>
      </c>
      <c r="Q2697" s="14">
        <v>0</v>
      </c>
      <c r="R2697" s="14">
        <v>0</v>
      </c>
      <c r="S2697" s="14"/>
      <c r="T2697" s="14"/>
      <c r="U2697" s="14"/>
      <c r="V2697" s="14"/>
      <c r="W2697" s="14"/>
      <c r="X2697" s="14">
        <f t="shared" si="7070"/>
        <v>0</v>
      </c>
      <c r="Y2697" s="14"/>
      <c r="Z2697" s="14"/>
      <c r="AA2697" s="14"/>
      <c r="AB2697" s="14"/>
      <c r="AC2697" s="14"/>
      <c r="AD2697" s="14"/>
      <c r="AE2697" s="14"/>
      <c r="AF2697" s="14"/>
      <c r="AG2697" s="14"/>
      <c r="AH2697" s="14">
        <v>0</v>
      </c>
      <c r="AI2697" s="14">
        <v>0</v>
      </c>
      <c r="AJ2697" s="14">
        <v>0</v>
      </c>
      <c r="AK2697" s="14"/>
      <c r="AL2697" s="14"/>
      <c r="AM2697" s="14"/>
      <c r="AN2697" s="14"/>
      <c r="AO2697" s="14"/>
      <c r="AP2697" s="14">
        <f t="shared" si="7071"/>
        <v>0</v>
      </c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>
        <v>0</v>
      </c>
      <c r="BA2697" s="14">
        <v>0</v>
      </c>
      <c r="BB2697" s="14">
        <v>0</v>
      </c>
      <c r="BC2697" s="14"/>
      <c r="BD2697" s="14"/>
      <c r="BE2697" s="14"/>
      <c r="BF2697" s="14"/>
      <c r="BG2697" s="14"/>
      <c r="BH2697" s="14">
        <f t="shared" si="7072"/>
        <v>0</v>
      </c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>
        <v>0</v>
      </c>
      <c r="BS2697" s="14">
        <v>0</v>
      </c>
      <c r="BT2697" s="14">
        <v>100</v>
      </c>
      <c r="BU2697" s="14">
        <v>100</v>
      </c>
      <c r="BV2697" s="14">
        <v>0</v>
      </c>
      <c r="BW2697" s="14">
        <f t="shared" si="7052"/>
        <v>0</v>
      </c>
      <c r="BX2697" s="14"/>
      <c r="BY2697" s="14"/>
      <c r="BZ2697" s="14"/>
      <c r="CA2697" s="14">
        <f t="shared" si="7128"/>
        <v>0</v>
      </c>
      <c r="CB2697" s="122">
        <f t="shared" si="7139"/>
        <v>0</v>
      </c>
    </row>
    <row r="2698" spans="1:80" ht="22.5" x14ac:dyDescent="0.25">
      <c r="A2698" s="1" t="s">
        <v>1</v>
      </c>
      <c r="B2698" s="1" t="s">
        <v>1</v>
      </c>
      <c r="C2698" s="1" t="s">
        <v>1</v>
      </c>
      <c r="D2698" s="78" t="s">
        <v>1</v>
      </c>
      <c r="E2698" s="78" t="s">
        <v>1</v>
      </c>
      <c r="F2698" s="78" t="s">
        <v>1</v>
      </c>
      <c r="G2698" s="2" t="s">
        <v>1</v>
      </c>
      <c r="H2698" s="10" t="s">
        <v>77</v>
      </c>
      <c r="I2698" s="11">
        <f>SUM(I2699)</f>
        <v>40000</v>
      </c>
      <c r="J2698" s="11">
        <f t="shared" si="7127"/>
        <v>36000</v>
      </c>
      <c r="K2698" s="11">
        <f t="shared" ref="K2698:Q2698" si="7184">SUM(K2699)</f>
        <v>30000</v>
      </c>
      <c r="L2698" s="11">
        <f t="shared" si="7130"/>
        <v>6000</v>
      </c>
      <c r="M2698" s="11">
        <f t="shared" si="7184"/>
        <v>6000</v>
      </c>
      <c r="N2698" s="11">
        <f t="shared" si="7184"/>
        <v>0</v>
      </c>
      <c r="O2698" s="11">
        <f t="shared" si="7184"/>
        <v>0</v>
      </c>
      <c r="P2698" s="11">
        <f t="shared" si="7184"/>
        <v>0</v>
      </c>
      <c r="Q2698" s="11">
        <f t="shared" si="7184"/>
        <v>0</v>
      </c>
      <c r="R2698" s="11">
        <f t="shared" ref="R2698:AG2698" si="7185">SUM(R2699)</f>
        <v>6000</v>
      </c>
      <c r="S2698" s="11">
        <f t="shared" si="7185"/>
        <v>0</v>
      </c>
      <c r="T2698" s="11">
        <f t="shared" si="7185"/>
        <v>0</v>
      </c>
      <c r="U2698" s="11">
        <f t="shared" si="7185"/>
        <v>0</v>
      </c>
      <c r="V2698" s="11">
        <f t="shared" si="7185"/>
        <v>0</v>
      </c>
      <c r="W2698" s="11">
        <f t="shared" si="7185"/>
        <v>0</v>
      </c>
      <c r="X2698" s="11">
        <f t="shared" si="7185"/>
        <v>6000</v>
      </c>
      <c r="Y2698" s="11">
        <f t="shared" si="7185"/>
        <v>0</v>
      </c>
      <c r="Z2698" s="11">
        <f t="shared" si="7185"/>
        <v>0</v>
      </c>
      <c r="AA2698" s="11">
        <f t="shared" si="7185"/>
        <v>0</v>
      </c>
      <c r="AB2698" s="11">
        <f t="shared" si="7185"/>
        <v>0</v>
      </c>
      <c r="AC2698" s="11">
        <f t="shared" si="7185"/>
        <v>0</v>
      </c>
      <c r="AD2698" s="11">
        <f t="shared" si="7185"/>
        <v>0</v>
      </c>
      <c r="AE2698" s="11">
        <f t="shared" si="7185"/>
        <v>0</v>
      </c>
      <c r="AF2698" s="11">
        <f t="shared" si="7185"/>
        <v>1500</v>
      </c>
      <c r="AG2698" s="11">
        <f t="shared" si="7185"/>
        <v>0</v>
      </c>
      <c r="AH2698" s="11">
        <v>1500</v>
      </c>
      <c r="AI2698" s="11">
        <v>4500</v>
      </c>
      <c r="AJ2698" s="11">
        <f t="shared" ref="AJ2698:AY2698" si="7186">SUM(AJ2699)</f>
        <v>0</v>
      </c>
      <c r="AK2698" s="11">
        <f t="shared" si="7186"/>
        <v>0</v>
      </c>
      <c r="AL2698" s="11">
        <f t="shared" si="7186"/>
        <v>0</v>
      </c>
      <c r="AM2698" s="11">
        <f t="shared" si="7186"/>
        <v>0</v>
      </c>
      <c r="AN2698" s="11">
        <f t="shared" si="7186"/>
        <v>0</v>
      </c>
      <c r="AO2698" s="11">
        <f t="shared" si="7186"/>
        <v>0</v>
      </c>
      <c r="AP2698" s="11">
        <f t="shared" si="7186"/>
        <v>0</v>
      </c>
      <c r="AQ2698" s="11">
        <f t="shared" si="7186"/>
        <v>0</v>
      </c>
      <c r="AR2698" s="11">
        <f t="shared" si="7186"/>
        <v>0</v>
      </c>
      <c r="AS2698" s="11">
        <f t="shared" si="7186"/>
        <v>0</v>
      </c>
      <c r="AT2698" s="11">
        <f t="shared" si="7186"/>
        <v>0</v>
      </c>
      <c r="AU2698" s="11">
        <f t="shared" si="7186"/>
        <v>0</v>
      </c>
      <c r="AV2698" s="11">
        <f t="shared" si="7186"/>
        <v>0</v>
      </c>
      <c r="AW2698" s="11">
        <f t="shared" si="7186"/>
        <v>0</v>
      </c>
      <c r="AX2698" s="11">
        <f t="shared" si="7186"/>
        <v>0</v>
      </c>
      <c r="AY2698" s="11">
        <f t="shared" si="7186"/>
        <v>0</v>
      </c>
      <c r="AZ2698" s="11">
        <v>0</v>
      </c>
      <c r="BA2698" s="11">
        <v>0</v>
      </c>
      <c r="BB2698" s="11">
        <f t="shared" ref="BB2698:BQ2698" si="7187">SUM(BB2699)</f>
        <v>0</v>
      </c>
      <c r="BC2698" s="11">
        <f t="shared" si="7187"/>
        <v>0</v>
      </c>
      <c r="BD2698" s="11">
        <f t="shared" si="7187"/>
        <v>0</v>
      </c>
      <c r="BE2698" s="11">
        <f t="shared" si="7187"/>
        <v>1000</v>
      </c>
      <c r="BF2698" s="11">
        <f t="shared" si="7187"/>
        <v>0</v>
      </c>
      <c r="BG2698" s="11">
        <f t="shared" si="7187"/>
        <v>0</v>
      </c>
      <c r="BH2698" s="11">
        <f t="shared" si="7187"/>
        <v>1000</v>
      </c>
      <c r="BI2698" s="11">
        <f t="shared" si="7187"/>
        <v>0</v>
      </c>
      <c r="BJ2698" s="11">
        <f t="shared" si="7187"/>
        <v>0</v>
      </c>
      <c r="BK2698" s="11">
        <f t="shared" si="7187"/>
        <v>0</v>
      </c>
      <c r="BL2698" s="11">
        <f t="shared" si="7187"/>
        <v>0</v>
      </c>
      <c r="BM2698" s="11">
        <f t="shared" si="7187"/>
        <v>1000</v>
      </c>
      <c r="BN2698" s="11">
        <f t="shared" si="7187"/>
        <v>0</v>
      </c>
      <c r="BO2698" s="11">
        <f t="shared" si="7187"/>
        <v>0</v>
      </c>
      <c r="BP2698" s="11">
        <f t="shared" si="7187"/>
        <v>0</v>
      </c>
      <c r="BQ2698" s="11">
        <f t="shared" si="7187"/>
        <v>0</v>
      </c>
      <c r="BR2698" s="11">
        <v>1000</v>
      </c>
      <c r="BS2698" s="11">
        <v>0</v>
      </c>
      <c r="BT2698" s="11">
        <f t="shared" ref="BT2698:BZ2698" si="7188">SUM(BT2699)</f>
        <v>53000</v>
      </c>
      <c r="BU2698" s="11">
        <f t="shared" si="7188"/>
        <v>47000</v>
      </c>
      <c r="BV2698" s="11">
        <f t="shared" si="7188"/>
        <v>47000</v>
      </c>
      <c r="BW2698" s="11">
        <f t="shared" si="7188"/>
        <v>0</v>
      </c>
      <c r="BX2698" s="11">
        <f t="shared" si="7188"/>
        <v>0</v>
      </c>
      <c r="BY2698" s="11">
        <f t="shared" si="7188"/>
        <v>0</v>
      </c>
      <c r="BZ2698" s="11">
        <f t="shared" si="7188"/>
        <v>0</v>
      </c>
      <c r="CA2698" s="11">
        <f t="shared" si="7128"/>
        <v>47000</v>
      </c>
      <c r="CB2698" s="123">
        <f t="shared" si="7139"/>
        <v>100</v>
      </c>
    </row>
    <row r="2699" spans="1:80" x14ac:dyDescent="0.25">
      <c r="A2699" s="4" t="s">
        <v>928</v>
      </c>
      <c r="B2699" s="4" t="s">
        <v>88</v>
      </c>
      <c r="C2699" s="4" t="s">
        <v>1290</v>
      </c>
      <c r="D2699" s="79" t="s">
        <v>1291</v>
      </c>
      <c r="E2699" s="78" t="s">
        <v>78</v>
      </c>
      <c r="F2699" s="78" t="s">
        <v>1</v>
      </c>
      <c r="G2699" s="2" t="s">
        <v>1</v>
      </c>
      <c r="H2699" s="2" t="s">
        <v>79</v>
      </c>
      <c r="I2699" s="12">
        <f>SUM(I2700:I2701)</f>
        <v>40000</v>
      </c>
      <c r="J2699" s="12">
        <f t="shared" si="7127"/>
        <v>36000</v>
      </c>
      <c r="K2699" s="12">
        <f t="shared" ref="K2699" si="7189">SUM(K2700:K2701)</f>
        <v>30000</v>
      </c>
      <c r="L2699" s="12">
        <f t="shared" si="7130"/>
        <v>6000</v>
      </c>
      <c r="M2699" s="12">
        <f t="shared" ref="M2699:Q2699" si="7190">SUM(M2700:M2701)</f>
        <v>6000</v>
      </c>
      <c r="N2699" s="12">
        <f t="shared" si="7190"/>
        <v>0</v>
      </c>
      <c r="O2699" s="12">
        <f t="shared" si="7190"/>
        <v>0</v>
      </c>
      <c r="P2699" s="12">
        <f t="shared" si="7190"/>
        <v>0</v>
      </c>
      <c r="Q2699" s="12">
        <f t="shared" si="7190"/>
        <v>0</v>
      </c>
      <c r="R2699" s="12">
        <f t="shared" ref="R2699:AG2699" si="7191">SUM(R2700:R2701)</f>
        <v>6000</v>
      </c>
      <c r="S2699" s="12">
        <f t="shared" si="7191"/>
        <v>0</v>
      </c>
      <c r="T2699" s="12">
        <f t="shared" si="7191"/>
        <v>0</v>
      </c>
      <c r="U2699" s="12">
        <f t="shared" si="7191"/>
        <v>0</v>
      </c>
      <c r="V2699" s="12">
        <f t="shared" si="7191"/>
        <v>0</v>
      </c>
      <c r="W2699" s="12">
        <f t="shared" si="7191"/>
        <v>0</v>
      </c>
      <c r="X2699" s="12">
        <f t="shared" ref="X2699" si="7192">SUM(X2700:X2701)</f>
        <v>6000</v>
      </c>
      <c r="Y2699" s="12">
        <f t="shared" si="7191"/>
        <v>0</v>
      </c>
      <c r="Z2699" s="12">
        <f t="shared" si="7191"/>
        <v>0</v>
      </c>
      <c r="AA2699" s="12">
        <f t="shared" si="7191"/>
        <v>0</v>
      </c>
      <c r="AB2699" s="12">
        <f t="shared" si="7191"/>
        <v>0</v>
      </c>
      <c r="AC2699" s="12">
        <f t="shared" si="7191"/>
        <v>0</v>
      </c>
      <c r="AD2699" s="12">
        <f t="shared" si="7191"/>
        <v>0</v>
      </c>
      <c r="AE2699" s="12">
        <f t="shared" si="7191"/>
        <v>0</v>
      </c>
      <c r="AF2699" s="12">
        <f t="shared" si="7191"/>
        <v>1500</v>
      </c>
      <c r="AG2699" s="12">
        <f t="shared" si="7191"/>
        <v>0</v>
      </c>
      <c r="AH2699" s="12">
        <v>1500</v>
      </c>
      <c r="AI2699" s="12">
        <v>4500</v>
      </c>
      <c r="AJ2699" s="12">
        <f t="shared" ref="AJ2699:AY2699" si="7193">SUM(AJ2700:AJ2701)</f>
        <v>0</v>
      </c>
      <c r="AK2699" s="12">
        <f t="shared" si="7193"/>
        <v>0</v>
      </c>
      <c r="AL2699" s="12">
        <f t="shared" si="7193"/>
        <v>0</v>
      </c>
      <c r="AM2699" s="12">
        <f t="shared" si="7193"/>
        <v>0</v>
      </c>
      <c r="AN2699" s="12">
        <f t="shared" si="7193"/>
        <v>0</v>
      </c>
      <c r="AO2699" s="12">
        <f t="shared" si="7193"/>
        <v>0</v>
      </c>
      <c r="AP2699" s="12">
        <f t="shared" ref="AP2699" si="7194">SUM(AP2700:AP2701)</f>
        <v>0</v>
      </c>
      <c r="AQ2699" s="12">
        <f t="shared" si="7193"/>
        <v>0</v>
      </c>
      <c r="AR2699" s="12">
        <f t="shared" si="7193"/>
        <v>0</v>
      </c>
      <c r="AS2699" s="12">
        <f t="shared" si="7193"/>
        <v>0</v>
      </c>
      <c r="AT2699" s="12">
        <f t="shared" si="7193"/>
        <v>0</v>
      </c>
      <c r="AU2699" s="12">
        <f t="shared" si="7193"/>
        <v>0</v>
      </c>
      <c r="AV2699" s="12">
        <f t="shared" si="7193"/>
        <v>0</v>
      </c>
      <c r="AW2699" s="12">
        <f t="shared" si="7193"/>
        <v>0</v>
      </c>
      <c r="AX2699" s="12">
        <f t="shared" si="7193"/>
        <v>0</v>
      </c>
      <c r="AY2699" s="12">
        <f t="shared" si="7193"/>
        <v>0</v>
      </c>
      <c r="AZ2699" s="12">
        <v>0</v>
      </c>
      <c r="BA2699" s="12">
        <v>0</v>
      </c>
      <c r="BB2699" s="12">
        <f t="shared" ref="BB2699:BQ2699" si="7195">SUM(BB2700:BB2701)</f>
        <v>0</v>
      </c>
      <c r="BC2699" s="12">
        <f t="shared" si="7195"/>
        <v>0</v>
      </c>
      <c r="BD2699" s="12">
        <f t="shared" si="7195"/>
        <v>0</v>
      </c>
      <c r="BE2699" s="12">
        <f t="shared" si="7195"/>
        <v>1000</v>
      </c>
      <c r="BF2699" s="12">
        <f t="shared" si="7195"/>
        <v>0</v>
      </c>
      <c r="BG2699" s="12">
        <f t="shared" si="7195"/>
        <v>0</v>
      </c>
      <c r="BH2699" s="12">
        <f t="shared" ref="BH2699" si="7196">SUM(BH2700:BH2701)</f>
        <v>1000</v>
      </c>
      <c r="BI2699" s="12">
        <f t="shared" si="7195"/>
        <v>0</v>
      </c>
      <c r="BJ2699" s="12">
        <f t="shared" si="7195"/>
        <v>0</v>
      </c>
      <c r="BK2699" s="12">
        <f t="shared" si="7195"/>
        <v>0</v>
      </c>
      <c r="BL2699" s="12">
        <f t="shared" si="7195"/>
        <v>0</v>
      </c>
      <c r="BM2699" s="12">
        <f t="shared" si="7195"/>
        <v>1000</v>
      </c>
      <c r="BN2699" s="12">
        <f t="shared" si="7195"/>
        <v>0</v>
      </c>
      <c r="BO2699" s="12">
        <f t="shared" si="7195"/>
        <v>0</v>
      </c>
      <c r="BP2699" s="12">
        <f t="shared" si="7195"/>
        <v>0</v>
      </c>
      <c r="BQ2699" s="12">
        <f t="shared" si="7195"/>
        <v>0</v>
      </c>
      <c r="BR2699" s="12">
        <v>1000</v>
      </c>
      <c r="BS2699" s="12">
        <v>0</v>
      </c>
      <c r="BT2699" s="12">
        <f t="shared" ref="BT2699:BZ2699" si="7197">SUM(BT2700:BT2701)</f>
        <v>53000</v>
      </c>
      <c r="BU2699" s="12">
        <f t="shared" si="7197"/>
        <v>47000</v>
      </c>
      <c r="BV2699" s="12">
        <f t="shared" si="7197"/>
        <v>47000</v>
      </c>
      <c r="BW2699" s="12">
        <f t="shared" si="7197"/>
        <v>0</v>
      </c>
      <c r="BX2699" s="12">
        <f t="shared" si="7197"/>
        <v>0</v>
      </c>
      <c r="BY2699" s="12">
        <f t="shared" si="7197"/>
        <v>0</v>
      </c>
      <c r="BZ2699" s="12">
        <f t="shared" si="7197"/>
        <v>0</v>
      </c>
      <c r="CA2699" s="12">
        <f t="shared" si="7128"/>
        <v>47000</v>
      </c>
      <c r="CB2699" s="124">
        <f t="shared" si="7139"/>
        <v>100</v>
      </c>
    </row>
    <row r="2700" spans="1:80" x14ac:dyDescent="0.25">
      <c r="A2700" s="4" t="s">
        <v>928</v>
      </c>
      <c r="B2700" s="4" t="s">
        <v>88</v>
      </c>
      <c r="C2700" s="4" t="s">
        <v>1290</v>
      </c>
      <c r="D2700" s="79" t="s">
        <v>1291</v>
      </c>
      <c r="E2700" s="89">
        <v>8213</v>
      </c>
      <c r="F2700" s="79"/>
      <c r="G2700" s="75" t="s">
        <v>1906</v>
      </c>
      <c r="H2700" s="13" t="s">
        <v>81</v>
      </c>
      <c r="I2700" s="14">
        <v>30000</v>
      </c>
      <c r="J2700" s="14">
        <f t="shared" si="7127"/>
        <v>26000</v>
      </c>
      <c r="K2700" s="14">
        <v>20000</v>
      </c>
      <c r="L2700" s="14">
        <f t="shared" si="7130"/>
        <v>6000</v>
      </c>
      <c r="M2700" s="14">
        <v>6000</v>
      </c>
      <c r="N2700" s="14">
        <v>0</v>
      </c>
      <c r="O2700" s="14">
        <v>0</v>
      </c>
      <c r="P2700" s="14">
        <v>0</v>
      </c>
      <c r="Q2700" s="14">
        <v>0</v>
      </c>
      <c r="R2700" s="14">
        <v>6000</v>
      </c>
      <c r="S2700" s="14"/>
      <c r="T2700" s="14"/>
      <c r="U2700" s="14"/>
      <c r="V2700" s="14"/>
      <c r="W2700" s="14"/>
      <c r="X2700" s="14">
        <f t="shared" si="7070"/>
        <v>6000</v>
      </c>
      <c r="Y2700" s="14"/>
      <c r="Z2700" s="14"/>
      <c r="AA2700" s="14"/>
      <c r="AB2700" s="14"/>
      <c r="AC2700" s="14"/>
      <c r="AD2700" s="14"/>
      <c r="AE2700" s="14"/>
      <c r="AF2700" s="14">
        <v>1500</v>
      </c>
      <c r="AG2700" s="14"/>
      <c r="AH2700" s="14">
        <v>1500</v>
      </c>
      <c r="AI2700" s="14">
        <v>4500</v>
      </c>
      <c r="AJ2700" s="14">
        <v>0</v>
      </c>
      <c r="AK2700" s="14"/>
      <c r="AL2700" s="14"/>
      <c r="AM2700" s="14"/>
      <c r="AN2700" s="14"/>
      <c r="AO2700" s="14"/>
      <c r="AP2700" s="14">
        <f t="shared" si="7071"/>
        <v>0</v>
      </c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>
        <v>0</v>
      </c>
      <c r="BA2700" s="14">
        <v>0</v>
      </c>
      <c r="BB2700" s="14">
        <v>0</v>
      </c>
      <c r="BC2700" s="14"/>
      <c r="BD2700" s="14"/>
      <c r="BE2700" s="14">
        <v>1000</v>
      </c>
      <c r="BF2700" s="14"/>
      <c r="BG2700" s="14"/>
      <c r="BH2700" s="14">
        <f t="shared" si="7072"/>
        <v>1000</v>
      </c>
      <c r="BI2700" s="14"/>
      <c r="BJ2700" s="14"/>
      <c r="BK2700" s="14"/>
      <c r="BL2700" s="14"/>
      <c r="BM2700" s="14">
        <v>1000</v>
      </c>
      <c r="BN2700" s="14"/>
      <c r="BO2700" s="14"/>
      <c r="BP2700" s="14"/>
      <c r="BQ2700" s="14"/>
      <c r="BR2700" s="14">
        <v>1000</v>
      </c>
      <c r="BS2700" s="14">
        <v>0</v>
      </c>
      <c r="BT2700" s="14">
        <v>33000</v>
      </c>
      <c r="BU2700" s="14">
        <v>27000</v>
      </c>
      <c r="BV2700" s="14">
        <v>27000</v>
      </c>
      <c r="BW2700" s="14">
        <f t="shared" si="7052"/>
        <v>0</v>
      </c>
      <c r="BX2700" s="14"/>
      <c r="BY2700" s="14"/>
      <c r="BZ2700" s="14"/>
      <c r="CA2700" s="14">
        <f t="shared" si="7128"/>
        <v>27000</v>
      </c>
      <c r="CB2700" s="122">
        <f t="shared" si="7139"/>
        <v>100</v>
      </c>
    </row>
    <row r="2701" spans="1:80" x14ac:dyDescent="0.25">
      <c r="A2701" s="4" t="s">
        <v>928</v>
      </c>
      <c r="B2701" s="4" t="s">
        <v>88</v>
      </c>
      <c r="C2701" s="4" t="s">
        <v>1290</v>
      </c>
      <c r="D2701" s="79" t="s">
        <v>1291</v>
      </c>
      <c r="E2701" s="89">
        <v>8216</v>
      </c>
      <c r="F2701" s="79"/>
      <c r="G2701" s="75" t="s">
        <v>1906</v>
      </c>
      <c r="H2701" s="13" t="s">
        <v>319</v>
      </c>
      <c r="I2701" s="14">
        <v>10000</v>
      </c>
      <c r="J2701" s="14">
        <f t="shared" si="7127"/>
        <v>10000</v>
      </c>
      <c r="K2701" s="14">
        <v>10000</v>
      </c>
      <c r="L2701" s="14">
        <f t="shared" si="7130"/>
        <v>0</v>
      </c>
      <c r="M2701" s="14">
        <v>0</v>
      </c>
      <c r="N2701" s="14">
        <v>0</v>
      </c>
      <c r="O2701" s="14">
        <v>0</v>
      </c>
      <c r="P2701" s="14">
        <v>0</v>
      </c>
      <c r="Q2701" s="14">
        <v>0</v>
      </c>
      <c r="R2701" s="14">
        <v>0</v>
      </c>
      <c r="S2701" s="14"/>
      <c r="T2701" s="14"/>
      <c r="U2701" s="14"/>
      <c r="V2701" s="14"/>
      <c r="W2701" s="14"/>
      <c r="X2701" s="14">
        <f t="shared" si="7070"/>
        <v>0</v>
      </c>
      <c r="Y2701" s="14"/>
      <c r="Z2701" s="14"/>
      <c r="AA2701" s="14"/>
      <c r="AB2701" s="14"/>
      <c r="AC2701" s="14"/>
      <c r="AD2701" s="14"/>
      <c r="AE2701" s="14"/>
      <c r="AF2701" s="14"/>
      <c r="AG2701" s="14"/>
      <c r="AH2701" s="14">
        <v>0</v>
      </c>
      <c r="AI2701" s="14">
        <v>0</v>
      </c>
      <c r="AJ2701" s="14">
        <v>0</v>
      </c>
      <c r="AK2701" s="14"/>
      <c r="AL2701" s="14"/>
      <c r="AM2701" s="14"/>
      <c r="AN2701" s="14"/>
      <c r="AO2701" s="14"/>
      <c r="AP2701" s="14">
        <f t="shared" si="7071"/>
        <v>0</v>
      </c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>
        <v>0</v>
      </c>
      <c r="BA2701" s="14">
        <v>0</v>
      </c>
      <c r="BB2701" s="14">
        <v>0</v>
      </c>
      <c r="BC2701" s="14"/>
      <c r="BD2701" s="14"/>
      <c r="BE2701" s="14"/>
      <c r="BF2701" s="14"/>
      <c r="BG2701" s="14"/>
      <c r="BH2701" s="14">
        <f t="shared" si="7072"/>
        <v>0</v>
      </c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>
        <v>0</v>
      </c>
      <c r="BS2701" s="14">
        <v>0</v>
      </c>
      <c r="BT2701" s="14">
        <v>20000</v>
      </c>
      <c r="BU2701" s="14">
        <v>20000</v>
      </c>
      <c r="BV2701" s="14">
        <v>20000</v>
      </c>
      <c r="BW2701" s="14">
        <f t="shared" ref="BW2701:BW2764" si="7198">BX2701+BY2701+BZ2701</f>
        <v>0</v>
      </c>
      <c r="BX2701" s="14"/>
      <c r="BY2701" s="14"/>
      <c r="BZ2701" s="14"/>
      <c r="CA2701" s="14">
        <f t="shared" si="7128"/>
        <v>20000</v>
      </c>
      <c r="CB2701" s="122">
        <f t="shared" si="7139"/>
        <v>100</v>
      </c>
    </row>
    <row r="2702" spans="1:80" x14ac:dyDescent="0.25">
      <c r="A2702" s="13" t="s">
        <v>1</v>
      </c>
      <c r="B2702" s="13" t="s">
        <v>1</v>
      </c>
      <c r="C2702" s="13" t="s">
        <v>1</v>
      </c>
      <c r="D2702" s="74" t="s">
        <v>1</v>
      </c>
      <c r="E2702" s="74" t="s">
        <v>1</v>
      </c>
      <c r="F2702" s="74" t="s">
        <v>1</v>
      </c>
      <c r="G2702" s="13" t="s">
        <v>1</v>
      </c>
      <c r="H2702" s="10" t="s">
        <v>1300</v>
      </c>
      <c r="I2702" s="11">
        <f>SUM(I2671,I2695,I2698)</f>
        <v>1783821</v>
      </c>
      <c r="J2702" s="11">
        <f t="shared" si="7127"/>
        <v>2119133</v>
      </c>
      <c r="K2702" s="11">
        <f t="shared" ref="K2702" si="7199">SUM(K2671,K2695,K2698)</f>
        <v>2100133</v>
      </c>
      <c r="L2702" s="11">
        <f t="shared" si="7130"/>
        <v>19000</v>
      </c>
      <c r="M2702" s="11">
        <f t="shared" ref="M2702:Q2702" si="7200">SUM(M2671,M2695,M2698)</f>
        <v>12000</v>
      </c>
      <c r="N2702" s="11">
        <f t="shared" si="7200"/>
        <v>0</v>
      </c>
      <c r="O2702" s="11">
        <f t="shared" si="7200"/>
        <v>7000</v>
      </c>
      <c r="P2702" s="11">
        <f t="shared" si="7200"/>
        <v>0</v>
      </c>
      <c r="Q2702" s="11">
        <f t="shared" si="7200"/>
        <v>0</v>
      </c>
      <c r="R2702" s="11">
        <f t="shared" ref="R2702:AG2702" si="7201">SUM(R2671,R2695,R2698)</f>
        <v>12000</v>
      </c>
      <c r="S2702" s="11">
        <f t="shared" si="7201"/>
        <v>0</v>
      </c>
      <c r="T2702" s="11">
        <f t="shared" si="7201"/>
        <v>0</v>
      </c>
      <c r="U2702" s="11">
        <f t="shared" si="7201"/>
        <v>0</v>
      </c>
      <c r="V2702" s="11">
        <f t="shared" si="7201"/>
        <v>0</v>
      </c>
      <c r="W2702" s="11">
        <f t="shared" si="7201"/>
        <v>0</v>
      </c>
      <c r="X2702" s="11">
        <f t="shared" si="7201"/>
        <v>12000</v>
      </c>
      <c r="Y2702" s="11">
        <f t="shared" si="7201"/>
        <v>0</v>
      </c>
      <c r="Z2702" s="11">
        <f t="shared" si="7201"/>
        <v>0</v>
      </c>
      <c r="AA2702" s="11">
        <f t="shared" si="7201"/>
        <v>0</v>
      </c>
      <c r="AB2702" s="11">
        <f t="shared" si="7201"/>
        <v>0</v>
      </c>
      <c r="AC2702" s="11">
        <f t="shared" si="7201"/>
        <v>0</v>
      </c>
      <c r="AD2702" s="11">
        <f t="shared" si="7201"/>
        <v>0</v>
      </c>
      <c r="AE2702" s="11">
        <f t="shared" si="7201"/>
        <v>0</v>
      </c>
      <c r="AF2702" s="11">
        <f t="shared" si="7201"/>
        <v>3500</v>
      </c>
      <c r="AG2702" s="11">
        <f t="shared" si="7201"/>
        <v>0</v>
      </c>
      <c r="AH2702" s="11">
        <v>3500</v>
      </c>
      <c r="AI2702" s="11">
        <v>8500</v>
      </c>
      <c r="AJ2702" s="11">
        <f t="shared" ref="AJ2702:AY2702" si="7202">SUM(AJ2671,AJ2695,AJ2698)</f>
        <v>0</v>
      </c>
      <c r="AK2702" s="11">
        <f t="shared" si="7202"/>
        <v>0</v>
      </c>
      <c r="AL2702" s="11">
        <f t="shared" si="7202"/>
        <v>0</v>
      </c>
      <c r="AM2702" s="11">
        <f t="shared" si="7202"/>
        <v>0</v>
      </c>
      <c r="AN2702" s="11">
        <f t="shared" si="7202"/>
        <v>0</v>
      </c>
      <c r="AO2702" s="11">
        <f t="shared" si="7202"/>
        <v>0</v>
      </c>
      <c r="AP2702" s="11">
        <f t="shared" si="7202"/>
        <v>0</v>
      </c>
      <c r="AQ2702" s="11">
        <f t="shared" si="7202"/>
        <v>0</v>
      </c>
      <c r="AR2702" s="11">
        <f t="shared" si="7202"/>
        <v>0</v>
      </c>
      <c r="AS2702" s="11">
        <f t="shared" si="7202"/>
        <v>0</v>
      </c>
      <c r="AT2702" s="11">
        <f t="shared" si="7202"/>
        <v>0</v>
      </c>
      <c r="AU2702" s="11">
        <f t="shared" si="7202"/>
        <v>0</v>
      </c>
      <c r="AV2702" s="11">
        <f t="shared" si="7202"/>
        <v>0</v>
      </c>
      <c r="AW2702" s="11">
        <f t="shared" si="7202"/>
        <v>0</v>
      </c>
      <c r="AX2702" s="11">
        <f t="shared" si="7202"/>
        <v>0</v>
      </c>
      <c r="AY2702" s="11">
        <f t="shared" si="7202"/>
        <v>0</v>
      </c>
      <c r="AZ2702" s="11">
        <v>0</v>
      </c>
      <c r="BA2702" s="11">
        <v>0</v>
      </c>
      <c r="BB2702" s="11">
        <f t="shared" ref="BB2702:BQ2702" si="7203">SUM(BB2671,BB2695,BB2698)</f>
        <v>7000</v>
      </c>
      <c r="BC2702" s="11">
        <f t="shared" si="7203"/>
        <v>2151</v>
      </c>
      <c r="BD2702" s="11">
        <f t="shared" si="7203"/>
        <v>0</v>
      </c>
      <c r="BE2702" s="11">
        <f t="shared" si="7203"/>
        <v>2344</v>
      </c>
      <c r="BF2702" s="11">
        <f t="shared" si="7203"/>
        <v>0</v>
      </c>
      <c r="BG2702" s="11">
        <f t="shared" si="7203"/>
        <v>0</v>
      </c>
      <c r="BH2702" s="11">
        <f t="shared" si="7203"/>
        <v>11495</v>
      </c>
      <c r="BI2702" s="11">
        <f t="shared" si="7203"/>
        <v>0</v>
      </c>
      <c r="BJ2702" s="11">
        <f t="shared" si="7203"/>
        <v>0</v>
      </c>
      <c r="BK2702" s="11">
        <f t="shared" si="7203"/>
        <v>8911</v>
      </c>
      <c r="BL2702" s="11">
        <f t="shared" si="7203"/>
        <v>0</v>
      </c>
      <c r="BM2702" s="11">
        <f t="shared" si="7203"/>
        <v>2344</v>
      </c>
      <c r="BN2702" s="11">
        <f t="shared" si="7203"/>
        <v>0</v>
      </c>
      <c r="BO2702" s="11">
        <f t="shared" si="7203"/>
        <v>0</v>
      </c>
      <c r="BP2702" s="11">
        <f t="shared" si="7203"/>
        <v>0</v>
      </c>
      <c r="BQ2702" s="11">
        <f t="shared" si="7203"/>
        <v>0</v>
      </c>
      <c r="BR2702" s="11">
        <v>11255</v>
      </c>
      <c r="BS2702" s="11">
        <v>240</v>
      </c>
      <c r="BT2702" s="11">
        <f t="shared" ref="BT2702:BZ2702" si="7204">SUM(BT2671,BT2695,BT2698)</f>
        <v>2234703</v>
      </c>
      <c r="BU2702" s="11">
        <f t="shared" si="7204"/>
        <v>2216612</v>
      </c>
      <c r="BV2702" s="11">
        <f t="shared" si="7204"/>
        <v>1337809</v>
      </c>
      <c r="BW2702" s="11">
        <f t="shared" si="7204"/>
        <v>521599</v>
      </c>
      <c r="BX2702" s="11">
        <f t="shared" si="7204"/>
        <v>389599</v>
      </c>
      <c r="BY2702" s="11">
        <f t="shared" si="7204"/>
        <v>66000</v>
      </c>
      <c r="BZ2702" s="11">
        <f t="shared" si="7204"/>
        <v>66000</v>
      </c>
      <c r="CA2702" s="11">
        <f t="shared" si="7128"/>
        <v>1859408</v>
      </c>
      <c r="CB2702" s="123">
        <f t="shared" si="7139"/>
        <v>83.8851364153943</v>
      </c>
    </row>
    <row r="2703" spans="1:80" ht="15.75" thickBot="1" x14ac:dyDescent="0.3">
      <c r="A2703" s="13" t="s">
        <v>1</v>
      </c>
      <c r="B2703" s="13" t="s">
        <v>1</v>
      </c>
      <c r="C2703" s="13" t="s">
        <v>1</v>
      </c>
      <c r="D2703" s="74" t="s">
        <v>1</v>
      </c>
      <c r="E2703" s="74" t="s">
        <v>1</v>
      </c>
      <c r="F2703" s="74" t="s">
        <v>1</v>
      </c>
      <c r="G2703" s="13" t="s">
        <v>1</v>
      </c>
      <c r="H2703" s="2" t="s">
        <v>83</v>
      </c>
      <c r="I2703" s="12">
        <v>41</v>
      </c>
      <c r="J2703" s="12">
        <f t="shared" si="7127"/>
        <v>43</v>
      </c>
      <c r="K2703" s="12">
        <v>43</v>
      </c>
      <c r="L2703" s="13"/>
      <c r="M2703" s="13" t="s">
        <v>1</v>
      </c>
      <c r="N2703" s="13" t="s">
        <v>1</v>
      </c>
      <c r="O2703" s="13" t="s">
        <v>1</v>
      </c>
      <c r="P2703" s="27"/>
      <c r="Q2703" s="13" t="s">
        <v>1</v>
      </c>
      <c r="R2703" s="13" t="s">
        <v>1</v>
      </c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>
        <v>0</v>
      </c>
      <c r="AI2703" s="13">
        <v>0</v>
      </c>
      <c r="AJ2703" s="13" t="s">
        <v>1</v>
      </c>
      <c r="AK2703" s="13"/>
      <c r="AL2703" s="13"/>
      <c r="AM2703" s="13"/>
      <c r="AN2703" s="13"/>
      <c r="AO2703" s="13"/>
      <c r="AP2703" s="13"/>
      <c r="AQ2703" s="13"/>
      <c r="AR2703" s="13"/>
      <c r="AS2703" s="13"/>
      <c r="AT2703" s="13"/>
      <c r="AU2703" s="13"/>
      <c r="AV2703" s="13"/>
      <c r="AW2703" s="13"/>
      <c r="AX2703" s="13"/>
      <c r="AY2703" s="13"/>
      <c r="AZ2703" s="13">
        <v>0</v>
      </c>
      <c r="BA2703" s="13">
        <v>0</v>
      </c>
      <c r="BB2703" s="13" t="s">
        <v>1</v>
      </c>
      <c r="BC2703" s="13"/>
      <c r="BD2703" s="13"/>
      <c r="BE2703" s="13"/>
      <c r="BF2703" s="13"/>
      <c r="BG2703" s="13"/>
      <c r="BH2703" s="13"/>
      <c r="BI2703" s="13"/>
      <c r="BJ2703" s="13"/>
      <c r="BK2703" s="13"/>
      <c r="BL2703" s="13"/>
      <c r="BM2703" s="13"/>
      <c r="BN2703" s="13"/>
      <c r="BO2703" s="13"/>
      <c r="BP2703" s="13"/>
      <c r="BQ2703" s="13"/>
      <c r="BR2703" s="13">
        <v>0</v>
      </c>
      <c r="BS2703" s="13">
        <v>0</v>
      </c>
      <c r="BT2703" s="12">
        <v>43</v>
      </c>
      <c r="BU2703" s="12">
        <v>43</v>
      </c>
      <c r="BV2703" s="12"/>
      <c r="BW2703" s="12">
        <f t="shared" si="7198"/>
        <v>0</v>
      </c>
      <c r="BX2703" s="12"/>
      <c r="BY2703" s="12"/>
      <c r="BZ2703" s="12"/>
      <c r="CA2703" s="12">
        <f t="shared" si="7128"/>
        <v>0</v>
      </c>
      <c r="CB2703" s="124"/>
    </row>
    <row r="2704" spans="1:80" ht="69.75" customHeight="1" thickBot="1" x14ac:dyDescent="0.3">
      <c r="A2704" s="133" t="s">
        <v>1</v>
      </c>
      <c r="B2704" s="133" t="s">
        <v>1</v>
      </c>
      <c r="C2704" s="133" t="s">
        <v>1</v>
      </c>
      <c r="D2704" s="135" t="s">
        <v>1</v>
      </c>
      <c r="E2704" s="135" t="s">
        <v>1</v>
      </c>
      <c r="F2704" s="135" t="s">
        <v>1</v>
      </c>
      <c r="G2704" s="137" t="s">
        <v>1</v>
      </c>
      <c r="H2704" s="5" t="s">
        <v>84</v>
      </c>
      <c r="I2704" s="5" t="s">
        <v>11</v>
      </c>
      <c r="J2704" s="5" t="s">
        <v>1809</v>
      </c>
      <c r="K2704" s="5" t="s">
        <v>12</v>
      </c>
      <c r="L2704" s="5" t="s">
        <v>13</v>
      </c>
      <c r="M2704" s="5" t="s">
        <v>14</v>
      </c>
      <c r="N2704" s="5" t="s">
        <v>15</v>
      </c>
      <c r="O2704" s="5" t="s">
        <v>16</v>
      </c>
      <c r="P2704" s="5" t="s">
        <v>17</v>
      </c>
      <c r="Q2704" s="5" t="s">
        <v>18</v>
      </c>
      <c r="R2704" s="71" t="s">
        <v>14</v>
      </c>
      <c r="S2704" s="71" t="s">
        <v>1843</v>
      </c>
      <c r="T2704" s="71" t="s">
        <v>1797</v>
      </c>
      <c r="U2704" s="71" t="s">
        <v>1832</v>
      </c>
      <c r="V2704" s="71" t="s">
        <v>1833</v>
      </c>
      <c r="W2704" s="71" t="s">
        <v>1834</v>
      </c>
      <c r="X2704" s="71" t="s">
        <v>1847</v>
      </c>
      <c r="Y2704" s="71" t="s">
        <v>1844</v>
      </c>
      <c r="Z2704" s="71" t="s">
        <v>1835</v>
      </c>
      <c r="AA2704" s="71" t="s">
        <v>1836</v>
      </c>
      <c r="AB2704" s="71" t="s">
        <v>1837</v>
      </c>
      <c r="AC2704" s="71" t="s">
        <v>1838</v>
      </c>
      <c r="AD2704" s="71" t="s">
        <v>1839</v>
      </c>
      <c r="AE2704" s="71" t="s">
        <v>1840</v>
      </c>
      <c r="AF2704" s="71" t="s">
        <v>1845</v>
      </c>
      <c r="AG2704" s="71" t="s">
        <v>1846</v>
      </c>
      <c r="AH2704" s="71" t="s">
        <v>1841</v>
      </c>
      <c r="AI2704" s="71" t="s">
        <v>1842</v>
      </c>
      <c r="AJ2704" s="72" t="s">
        <v>15</v>
      </c>
      <c r="AK2704" s="72" t="s">
        <v>1843</v>
      </c>
      <c r="AL2704" s="72" t="s">
        <v>1797</v>
      </c>
      <c r="AM2704" s="72" t="s">
        <v>1832</v>
      </c>
      <c r="AN2704" s="72" t="s">
        <v>1833</v>
      </c>
      <c r="AO2704" s="72" t="s">
        <v>1834</v>
      </c>
      <c r="AP2704" s="72" t="s">
        <v>1848</v>
      </c>
      <c r="AQ2704" s="72" t="s">
        <v>1844</v>
      </c>
      <c r="AR2704" s="72" t="s">
        <v>1835</v>
      </c>
      <c r="AS2704" s="72" t="s">
        <v>1836</v>
      </c>
      <c r="AT2704" s="72" t="s">
        <v>1837</v>
      </c>
      <c r="AU2704" s="72" t="s">
        <v>1838</v>
      </c>
      <c r="AV2704" s="72" t="s">
        <v>1839</v>
      </c>
      <c r="AW2704" s="72" t="s">
        <v>1840</v>
      </c>
      <c r="AX2704" s="72" t="s">
        <v>1845</v>
      </c>
      <c r="AY2704" s="72" t="s">
        <v>1846</v>
      </c>
      <c r="AZ2704" s="72" t="s">
        <v>1841</v>
      </c>
      <c r="BA2704" s="72" t="s">
        <v>1842</v>
      </c>
      <c r="BB2704" s="73" t="s">
        <v>16</v>
      </c>
      <c r="BC2704" s="73" t="s">
        <v>1843</v>
      </c>
      <c r="BD2704" s="73" t="s">
        <v>1797</v>
      </c>
      <c r="BE2704" s="73" t="s">
        <v>1832</v>
      </c>
      <c r="BF2704" s="73" t="s">
        <v>1833</v>
      </c>
      <c r="BG2704" s="73" t="s">
        <v>1834</v>
      </c>
      <c r="BH2704" s="73" t="s">
        <v>1849</v>
      </c>
      <c r="BI2704" s="73" t="s">
        <v>1844</v>
      </c>
      <c r="BJ2704" s="73" t="s">
        <v>1835</v>
      </c>
      <c r="BK2704" s="73" t="s">
        <v>1836</v>
      </c>
      <c r="BL2704" s="73" t="s">
        <v>1837</v>
      </c>
      <c r="BM2704" s="73" t="s">
        <v>1838</v>
      </c>
      <c r="BN2704" s="73" t="s">
        <v>1839</v>
      </c>
      <c r="BO2704" s="73" t="s">
        <v>1840</v>
      </c>
      <c r="BP2704" s="73" t="s">
        <v>1845</v>
      </c>
      <c r="BQ2704" s="73" t="s">
        <v>1846</v>
      </c>
      <c r="BR2704" s="73" t="s">
        <v>1841</v>
      </c>
      <c r="BS2704" s="73" t="s">
        <v>1842</v>
      </c>
      <c r="BT2704" s="5" t="s">
        <v>1911</v>
      </c>
      <c r="BU2704" s="5" t="s">
        <v>1942</v>
      </c>
      <c r="BV2704" s="5" t="s">
        <v>1943</v>
      </c>
      <c r="BW2704" s="5" t="s">
        <v>1944</v>
      </c>
      <c r="BX2704" s="5" t="s">
        <v>1945</v>
      </c>
      <c r="BY2704" s="5" t="s">
        <v>1946</v>
      </c>
      <c r="BZ2704" s="5" t="s">
        <v>1947</v>
      </c>
      <c r="CA2704" s="5" t="s">
        <v>1948</v>
      </c>
      <c r="CB2704" s="120" t="s">
        <v>1916</v>
      </c>
    </row>
    <row r="2705" spans="1:80" x14ac:dyDescent="0.25">
      <c r="A2705" s="134"/>
      <c r="B2705" s="134"/>
      <c r="C2705" s="134"/>
      <c r="D2705" s="136"/>
      <c r="E2705" s="136"/>
      <c r="F2705" s="136"/>
      <c r="G2705" s="138"/>
      <c r="H2705" s="15" t="s">
        <v>1</v>
      </c>
      <c r="I2705" s="9" t="s">
        <v>19</v>
      </c>
      <c r="J2705" s="9">
        <v>1</v>
      </c>
      <c r="K2705" s="9" t="s">
        <v>20</v>
      </c>
      <c r="L2705" s="9" t="s">
        <v>21</v>
      </c>
      <c r="M2705" s="9" t="s">
        <v>22</v>
      </c>
      <c r="N2705" s="9" t="s">
        <v>23</v>
      </c>
      <c r="O2705" s="9" t="s">
        <v>24</v>
      </c>
      <c r="P2705" s="9" t="s">
        <v>25</v>
      </c>
      <c r="Q2705" s="9" t="s">
        <v>26</v>
      </c>
      <c r="R2705" s="9">
        <v>1</v>
      </c>
      <c r="S2705" s="9">
        <v>2</v>
      </c>
      <c r="T2705" s="9">
        <v>3</v>
      </c>
      <c r="U2705" s="9">
        <v>4</v>
      </c>
      <c r="V2705" s="9">
        <v>5</v>
      </c>
      <c r="W2705" s="9">
        <v>6</v>
      </c>
      <c r="X2705" s="9">
        <v>7</v>
      </c>
      <c r="Y2705" s="9">
        <v>8</v>
      </c>
      <c r="Z2705" s="9">
        <v>9</v>
      </c>
      <c r="AA2705" s="9">
        <v>10</v>
      </c>
      <c r="AB2705" s="9">
        <v>11</v>
      </c>
      <c r="AC2705" s="9">
        <v>12</v>
      </c>
      <c r="AD2705" s="9">
        <v>13</v>
      </c>
      <c r="AE2705" s="9">
        <v>14</v>
      </c>
      <c r="AF2705" s="9">
        <v>15</v>
      </c>
      <c r="AG2705" s="9">
        <v>16</v>
      </c>
      <c r="AH2705" s="9">
        <v>20</v>
      </c>
      <c r="AI2705" s="9">
        <v>21</v>
      </c>
      <c r="AJ2705" s="9">
        <v>1</v>
      </c>
      <c r="AK2705" s="9">
        <v>2</v>
      </c>
      <c r="AL2705" s="9">
        <v>3</v>
      </c>
      <c r="AM2705" s="9">
        <v>4</v>
      </c>
      <c r="AN2705" s="9">
        <v>5</v>
      </c>
      <c r="AO2705" s="9">
        <v>6</v>
      </c>
      <c r="AP2705" s="9">
        <v>7</v>
      </c>
      <c r="AQ2705" s="9">
        <v>8</v>
      </c>
      <c r="AR2705" s="9">
        <v>9</v>
      </c>
      <c r="AS2705" s="9">
        <v>10</v>
      </c>
      <c r="AT2705" s="9">
        <v>11</v>
      </c>
      <c r="AU2705" s="9">
        <v>12</v>
      </c>
      <c r="AV2705" s="9">
        <v>13</v>
      </c>
      <c r="AW2705" s="9">
        <v>14</v>
      </c>
      <c r="AX2705" s="9">
        <v>15</v>
      </c>
      <c r="AY2705" s="9">
        <v>16</v>
      </c>
      <c r="AZ2705" s="9">
        <v>20</v>
      </c>
      <c r="BA2705" s="9">
        <v>21</v>
      </c>
      <c r="BB2705" s="9">
        <v>1</v>
      </c>
      <c r="BC2705" s="9">
        <v>2</v>
      </c>
      <c r="BD2705" s="9">
        <v>3</v>
      </c>
      <c r="BE2705" s="9">
        <v>4</v>
      </c>
      <c r="BF2705" s="9">
        <v>5</v>
      </c>
      <c r="BG2705" s="9">
        <v>6</v>
      </c>
      <c r="BH2705" s="9">
        <v>7</v>
      </c>
      <c r="BI2705" s="9">
        <v>8</v>
      </c>
      <c r="BJ2705" s="9">
        <v>9</v>
      </c>
      <c r="BK2705" s="9">
        <v>10</v>
      </c>
      <c r="BL2705" s="9">
        <v>11</v>
      </c>
      <c r="BM2705" s="9">
        <v>12</v>
      </c>
      <c r="BN2705" s="9">
        <v>13</v>
      </c>
      <c r="BO2705" s="9">
        <v>14</v>
      </c>
      <c r="BP2705" s="9">
        <v>15</v>
      </c>
      <c r="BQ2705" s="9">
        <v>16</v>
      </c>
      <c r="BR2705" s="9">
        <v>20</v>
      </c>
      <c r="BS2705" s="9">
        <v>21</v>
      </c>
      <c r="BT2705" s="9">
        <v>1</v>
      </c>
      <c r="BU2705" s="9">
        <v>2</v>
      </c>
      <c r="BV2705" s="9">
        <v>3</v>
      </c>
      <c r="BW2705" s="9" t="s">
        <v>1798</v>
      </c>
      <c r="BX2705" s="9">
        <v>5</v>
      </c>
      <c r="BY2705" s="9">
        <v>6</v>
      </c>
      <c r="BZ2705" s="9">
        <v>7</v>
      </c>
      <c r="CA2705" s="9" t="s">
        <v>1917</v>
      </c>
      <c r="CB2705" s="121">
        <v>9</v>
      </c>
    </row>
    <row r="2706" spans="1:80" x14ac:dyDescent="0.25">
      <c r="A2706" s="134"/>
      <c r="B2706" s="134"/>
      <c r="C2706" s="134"/>
      <c r="D2706" s="136"/>
      <c r="E2706" s="136"/>
      <c r="F2706" s="136"/>
      <c r="G2706" s="138"/>
      <c r="H2706" s="16" t="s">
        <v>1015</v>
      </c>
      <c r="I2706" s="17">
        <f>SUM(I2702)</f>
        <v>1783821</v>
      </c>
      <c r="J2706" s="17">
        <f t="shared" ref="J2706:J2707" si="7205">SUM(K2706,L2706,P2706,Q2706)</f>
        <v>2119133</v>
      </c>
      <c r="K2706" s="17">
        <f t="shared" ref="K2706" si="7206">SUM(K2702)</f>
        <v>2100133</v>
      </c>
      <c r="L2706" s="17">
        <f t="shared" ref="L2706:L2707" si="7207">SUM(M2706:O2706)</f>
        <v>19000</v>
      </c>
      <c r="M2706" s="17">
        <f t="shared" ref="M2706:Q2706" si="7208">SUM(M2702)</f>
        <v>12000</v>
      </c>
      <c r="N2706" s="17">
        <f t="shared" si="7208"/>
        <v>0</v>
      </c>
      <c r="O2706" s="17">
        <f t="shared" si="7208"/>
        <v>7000</v>
      </c>
      <c r="P2706" s="17">
        <f t="shared" si="7208"/>
        <v>0</v>
      </c>
      <c r="Q2706" s="17">
        <f t="shared" si="7208"/>
        <v>0</v>
      </c>
      <c r="R2706" s="17">
        <f t="shared" ref="R2706:AG2706" si="7209">SUM(R2702)</f>
        <v>12000</v>
      </c>
      <c r="S2706" s="17">
        <f t="shared" si="7209"/>
        <v>0</v>
      </c>
      <c r="T2706" s="17">
        <f t="shared" si="7209"/>
        <v>0</v>
      </c>
      <c r="U2706" s="17">
        <f t="shared" si="7209"/>
        <v>0</v>
      </c>
      <c r="V2706" s="17">
        <f t="shared" si="7209"/>
        <v>0</v>
      </c>
      <c r="W2706" s="17">
        <f t="shared" si="7209"/>
        <v>0</v>
      </c>
      <c r="X2706" s="17">
        <f t="shared" ref="X2706" si="7210">SUM(X2702)</f>
        <v>12000</v>
      </c>
      <c r="Y2706" s="17">
        <f t="shared" si="7209"/>
        <v>0</v>
      </c>
      <c r="Z2706" s="17">
        <f t="shared" si="7209"/>
        <v>0</v>
      </c>
      <c r="AA2706" s="17">
        <f t="shared" si="7209"/>
        <v>0</v>
      </c>
      <c r="AB2706" s="17">
        <f t="shared" si="7209"/>
        <v>0</v>
      </c>
      <c r="AC2706" s="17">
        <f t="shared" si="7209"/>
        <v>0</v>
      </c>
      <c r="AD2706" s="17">
        <f t="shared" si="7209"/>
        <v>0</v>
      </c>
      <c r="AE2706" s="17">
        <f t="shared" si="7209"/>
        <v>0</v>
      </c>
      <c r="AF2706" s="17">
        <f t="shared" si="7209"/>
        <v>3500</v>
      </c>
      <c r="AG2706" s="17">
        <f t="shared" si="7209"/>
        <v>0</v>
      </c>
      <c r="AH2706" s="17">
        <v>3500</v>
      </c>
      <c r="AI2706" s="17">
        <v>8500</v>
      </c>
      <c r="AJ2706" s="17">
        <f t="shared" ref="AJ2706:AY2706" si="7211">SUM(AJ2702)</f>
        <v>0</v>
      </c>
      <c r="AK2706" s="17">
        <f t="shared" si="7211"/>
        <v>0</v>
      </c>
      <c r="AL2706" s="17">
        <f t="shared" si="7211"/>
        <v>0</v>
      </c>
      <c r="AM2706" s="17">
        <f t="shared" si="7211"/>
        <v>0</v>
      </c>
      <c r="AN2706" s="17">
        <f t="shared" si="7211"/>
        <v>0</v>
      </c>
      <c r="AO2706" s="17">
        <f t="shared" si="7211"/>
        <v>0</v>
      </c>
      <c r="AP2706" s="17">
        <f t="shared" ref="AP2706" si="7212">SUM(AP2702)</f>
        <v>0</v>
      </c>
      <c r="AQ2706" s="17">
        <f t="shared" si="7211"/>
        <v>0</v>
      </c>
      <c r="AR2706" s="17">
        <f t="shared" si="7211"/>
        <v>0</v>
      </c>
      <c r="AS2706" s="17">
        <f t="shared" si="7211"/>
        <v>0</v>
      </c>
      <c r="AT2706" s="17">
        <f t="shared" si="7211"/>
        <v>0</v>
      </c>
      <c r="AU2706" s="17">
        <f t="shared" si="7211"/>
        <v>0</v>
      </c>
      <c r="AV2706" s="17">
        <f t="shared" si="7211"/>
        <v>0</v>
      </c>
      <c r="AW2706" s="17">
        <f t="shared" si="7211"/>
        <v>0</v>
      </c>
      <c r="AX2706" s="17">
        <f t="shared" si="7211"/>
        <v>0</v>
      </c>
      <c r="AY2706" s="17">
        <f t="shared" si="7211"/>
        <v>0</v>
      </c>
      <c r="AZ2706" s="17">
        <v>0</v>
      </c>
      <c r="BA2706" s="17">
        <v>0</v>
      </c>
      <c r="BB2706" s="17">
        <f t="shared" ref="BB2706:BQ2706" si="7213">SUM(BB2702)</f>
        <v>7000</v>
      </c>
      <c r="BC2706" s="17">
        <f t="shared" si="7213"/>
        <v>2151</v>
      </c>
      <c r="BD2706" s="17">
        <f t="shared" si="7213"/>
        <v>0</v>
      </c>
      <c r="BE2706" s="17">
        <f t="shared" si="7213"/>
        <v>2344</v>
      </c>
      <c r="BF2706" s="17">
        <f t="shared" si="7213"/>
        <v>0</v>
      </c>
      <c r="BG2706" s="17">
        <f t="shared" si="7213"/>
        <v>0</v>
      </c>
      <c r="BH2706" s="17">
        <f t="shared" ref="BH2706" si="7214">SUM(BH2702)</f>
        <v>11495</v>
      </c>
      <c r="BI2706" s="17">
        <f t="shared" si="7213"/>
        <v>0</v>
      </c>
      <c r="BJ2706" s="17">
        <f t="shared" si="7213"/>
        <v>0</v>
      </c>
      <c r="BK2706" s="17">
        <f t="shared" si="7213"/>
        <v>8911</v>
      </c>
      <c r="BL2706" s="17">
        <f t="shared" si="7213"/>
        <v>0</v>
      </c>
      <c r="BM2706" s="17">
        <f t="shared" si="7213"/>
        <v>2344</v>
      </c>
      <c r="BN2706" s="17">
        <f t="shared" si="7213"/>
        <v>0</v>
      </c>
      <c r="BO2706" s="17">
        <f t="shared" si="7213"/>
        <v>0</v>
      </c>
      <c r="BP2706" s="17">
        <f t="shared" si="7213"/>
        <v>0</v>
      </c>
      <c r="BQ2706" s="17">
        <f t="shared" si="7213"/>
        <v>0</v>
      </c>
      <c r="BR2706" s="17">
        <v>11255</v>
      </c>
      <c r="BS2706" s="17">
        <v>240</v>
      </c>
      <c r="BT2706" s="17">
        <f t="shared" ref="BT2706:BW2706" si="7215">SUM(BT2702)</f>
        <v>2234703</v>
      </c>
      <c r="BU2706" s="17">
        <f t="shared" ref="BU2706:BV2706" si="7216">SUM(BU2702)</f>
        <v>2216612</v>
      </c>
      <c r="BV2706" s="17">
        <f t="shared" si="7216"/>
        <v>1337809</v>
      </c>
      <c r="BW2706" s="17">
        <f t="shared" si="7215"/>
        <v>521599</v>
      </c>
      <c r="BX2706" s="17">
        <f t="shared" ref="BX2706:BZ2706" si="7217">SUM(BX2702)</f>
        <v>389599</v>
      </c>
      <c r="BY2706" s="17">
        <f t="shared" si="7217"/>
        <v>66000</v>
      </c>
      <c r="BZ2706" s="17">
        <f t="shared" si="7217"/>
        <v>66000</v>
      </c>
      <c r="CA2706" s="17">
        <f>BV2706+BW2706</f>
        <v>1859408</v>
      </c>
      <c r="CB2706" s="125">
        <f>IF(BU2706=0,"-",CA2706/BU2706*100)</f>
        <v>83.8851364153943</v>
      </c>
    </row>
    <row r="2707" spans="1:80" x14ac:dyDescent="0.25">
      <c r="A2707" s="134"/>
      <c r="B2707" s="134"/>
      <c r="C2707" s="134"/>
      <c r="D2707" s="136"/>
      <c r="E2707" s="136"/>
      <c r="F2707" s="136"/>
      <c r="G2707" s="138"/>
      <c r="H2707" s="18" t="s">
        <v>86</v>
      </c>
      <c r="I2707" s="17">
        <f>SUM(I2706)</f>
        <v>1783821</v>
      </c>
      <c r="J2707" s="17">
        <f t="shared" si="7205"/>
        <v>2119133</v>
      </c>
      <c r="K2707" s="17">
        <f t="shared" ref="K2707" si="7218">SUM(K2706)</f>
        <v>2100133</v>
      </c>
      <c r="L2707" s="17">
        <f t="shared" si="7207"/>
        <v>19000</v>
      </c>
      <c r="M2707" s="17">
        <f t="shared" ref="M2707:Q2707" si="7219">SUM(M2706)</f>
        <v>12000</v>
      </c>
      <c r="N2707" s="17">
        <f t="shared" si="7219"/>
        <v>0</v>
      </c>
      <c r="O2707" s="17">
        <f t="shared" si="7219"/>
        <v>7000</v>
      </c>
      <c r="P2707" s="17">
        <f t="shared" si="7219"/>
        <v>0</v>
      </c>
      <c r="Q2707" s="17">
        <f t="shared" si="7219"/>
        <v>0</v>
      </c>
      <c r="R2707" s="17">
        <f t="shared" ref="R2707:AG2707" si="7220">SUM(R2706)</f>
        <v>12000</v>
      </c>
      <c r="S2707" s="17">
        <f t="shared" si="7220"/>
        <v>0</v>
      </c>
      <c r="T2707" s="17">
        <f t="shared" si="7220"/>
        <v>0</v>
      </c>
      <c r="U2707" s="17">
        <f t="shared" si="7220"/>
        <v>0</v>
      </c>
      <c r="V2707" s="17">
        <f t="shared" si="7220"/>
        <v>0</v>
      </c>
      <c r="W2707" s="17">
        <f t="shared" si="7220"/>
        <v>0</v>
      </c>
      <c r="X2707" s="17">
        <f t="shared" ref="X2707" si="7221">SUM(X2706)</f>
        <v>12000</v>
      </c>
      <c r="Y2707" s="17">
        <f t="shared" si="7220"/>
        <v>0</v>
      </c>
      <c r="Z2707" s="17">
        <f t="shared" si="7220"/>
        <v>0</v>
      </c>
      <c r="AA2707" s="17">
        <f t="shared" si="7220"/>
        <v>0</v>
      </c>
      <c r="AB2707" s="17">
        <f t="shared" si="7220"/>
        <v>0</v>
      </c>
      <c r="AC2707" s="17">
        <f t="shared" si="7220"/>
        <v>0</v>
      </c>
      <c r="AD2707" s="17">
        <f t="shared" si="7220"/>
        <v>0</v>
      </c>
      <c r="AE2707" s="17">
        <f t="shared" si="7220"/>
        <v>0</v>
      </c>
      <c r="AF2707" s="17">
        <f t="shared" si="7220"/>
        <v>3500</v>
      </c>
      <c r="AG2707" s="17">
        <f t="shared" si="7220"/>
        <v>0</v>
      </c>
      <c r="AH2707" s="17">
        <v>3500</v>
      </c>
      <c r="AI2707" s="17">
        <v>8500</v>
      </c>
      <c r="AJ2707" s="17">
        <f t="shared" ref="AJ2707:AY2707" si="7222">SUM(AJ2706)</f>
        <v>0</v>
      </c>
      <c r="AK2707" s="17">
        <f t="shared" si="7222"/>
        <v>0</v>
      </c>
      <c r="AL2707" s="17">
        <f t="shared" si="7222"/>
        <v>0</v>
      </c>
      <c r="AM2707" s="17">
        <f t="shared" si="7222"/>
        <v>0</v>
      </c>
      <c r="AN2707" s="17">
        <f t="shared" si="7222"/>
        <v>0</v>
      </c>
      <c r="AO2707" s="17">
        <f t="shared" si="7222"/>
        <v>0</v>
      </c>
      <c r="AP2707" s="17">
        <f t="shared" ref="AP2707" si="7223">SUM(AP2706)</f>
        <v>0</v>
      </c>
      <c r="AQ2707" s="17">
        <f t="shared" si="7222"/>
        <v>0</v>
      </c>
      <c r="AR2707" s="17">
        <f t="shared" si="7222"/>
        <v>0</v>
      </c>
      <c r="AS2707" s="17">
        <f t="shared" si="7222"/>
        <v>0</v>
      </c>
      <c r="AT2707" s="17">
        <f t="shared" si="7222"/>
        <v>0</v>
      </c>
      <c r="AU2707" s="17">
        <f t="shared" si="7222"/>
        <v>0</v>
      </c>
      <c r="AV2707" s="17">
        <f t="shared" si="7222"/>
        <v>0</v>
      </c>
      <c r="AW2707" s="17">
        <f t="shared" si="7222"/>
        <v>0</v>
      </c>
      <c r="AX2707" s="17">
        <f t="shared" si="7222"/>
        <v>0</v>
      </c>
      <c r="AY2707" s="17">
        <f t="shared" si="7222"/>
        <v>0</v>
      </c>
      <c r="AZ2707" s="17">
        <v>0</v>
      </c>
      <c r="BA2707" s="17">
        <v>0</v>
      </c>
      <c r="BB2707" s="17">
        <f t="shared" ref="BB2707:BQ2707" si="7224">SUM(BB2706)</f>
        <v>7000</v>
      </c>
      <c r="BC2707" s="17">
        <f t="shared" si="7224"/>
        <v>2151</v>
      </c>
      <c r="BD2707" s="17">
        <f t="shared" si="7224"/>
        <v>0</v>
      </c>
      <c r="BE2707" s="17">
        <f t="shared" si="7224"/>
        <v>2344</v>
      </c>
      <c r="BF2707" s="17">
        <f t="shared" si="7224"/>
        <v>0</v>
      </c>
      <c r="BG2707" s="17">
        <f t="shared" si="7224"/>
        <v>0</v>
      </c>
      <c r="BH2707" s="17">
        <f t="shared" ref="BH2707" si="7225">SUM(BH2706)</f>
        <v>11495</v>
      </c>
      <c r="BI2707" s="17">
        <f t="shared" si="7224"/>
        <v>0</v>
      </c>
      <c r="BJ2707" s="17">
        <f t="shared" si="7224"/>
        <v>0</v>
      </c>
      <c r="BK2707" s="17">
        <f t="shared" si="7224"/>
        <v>8911</v>
      </c>
      <c r="BL2707" s="17">
        <f t="shared" si="7224"/>
        <v>0</v>
      </c>
      <c r="BM2707" s="17">
        <f t="shared" si="7224"/>
        <v>2344</v>
      </c>
      <c r="BN2707" s="17">
        <f t="shared" si="7224"/>
        <v>0</v>
      </c>
      <c r="BO2707" s="17">
        <f t="shared" si="7224"/>
        <v>0</v>
      </c>
      <c r="BP2707" s="17">
        <f t="shared" si="7224"/>
        <v>0</v>
      </c>
      <c r="BQ2707" s="17">
        <f t="shared" si="7224"/>
        <v>0</v>
      </c>
      <c r="BR2707" s="17">
        <v>11255</v>
      </c>
      <c r="BS2707" s="17">
        <v>240</v>
      </c>
      <c r="BT2707" s="17">
        <f t="shared" ref="BT2707:BW2707" si="7226">SUM(BT2706)</f>
        <v>2234703</v>
      </c>
      <c r="BU2707" s="17">
        <f t="shared" ref="BU2707:BV2707" si="7227">SUM(BU2706)</f>
        <v>2216612</v>
      </c>
      <c r="BV2707" s="17">
        <f t="shared" si="7227"/>
        <v>1337809</v>
      </c>
      <c r="BW2707" s="17">
        <f t="shared" si="7226"/>
        <v>521599</v>
      </c>
      <c r="BX2707" s="17">
        <f t="shared" ref="BX2707" si="7228">SUM(BX2706)</f>
        <v>389599</v>
      </c>
      <c r="BY2707" s="17">
        <f t="shared" ref="BY2707" si="7229">SUM(BY2706)</f>
        <v>66000</v>
      </c>
      <c r="BZ2707" s="17">
        <f t="shared" ref="BZ2707" si="7230">SUM(BZ2706)</f>
        <v>66000</v>
      </c>
      <c r="CA2707" s="17">
        <f>BV2707+BW2707</f>
        <v>1859408</v>
      </c>
      <c r="CB2707" s="125">
        <f>IF(BU2707=0,"-",CA2707/BU2707*100)</f>
        <v>83.8851364153943</v>
      </c>
    </row>
    <row r="2708" spans="1:80" x14ac:dyDescent="0.25">
      <c r="A2708" s="139"/>
      <c r="B2708" s="139"/>
      <c r="C2708" s="139"/>
      <c r="D2708" s="140"/>
      <c r="E2708" s="140"/>
      <c r="F2708" s="140"/>
      <c r="G2708" s="141"/>
      <c r="X2708">
        <f t="shared" si="7070"/>
        <v>0</v>
      </c>
      <c r="AH2708">
        <v>0</v>
      </c>
      <c r="AI2708">
        <v>0</v>
      </c>
      <c r="AP2708">
        <f t="shared" si="7071"/>
        <v>0</v>
      </c>
      <c r="AZ2708">
        <v>0</v>
      </c>
      <c r="BA2708">
        <v>0</v>
      </c>
      <c r="BH2708">
        <f t="shared" si="7072"/>
        <v>0</v>
      </c>
      <c r="BR2708">
        <v>0</v>
      </c>
      <c r="BS2708">
        <v>0</v>
      </c>
      <c r="BU2708">
        <v>0</v>
      </c>
      <c r="BV2708">
        <v>0</v>
      </c>
      <c r="BW2708">
        <f t="shared" si="7198"/>
        <v>0</v>
      </c>
      <c r="CA2708">
        <f>BV2708+BW2708</f>
        <v>0</v>
      </c>
      <c r="CB2708" s="126" t="str">
        <f>IF(BU2708=0,"-",CA2708/BU2708*100)</f>
        <v>-</v>
      </c>
    </row>
    <row r="2709" spans="1:80" ht="15.75" thickBot="1" x14ac:dyDescent="0.3">
      <c r="A2709" s="13" t="s">
        <v>1</v>
      </c>
      <c r="B2709" s="13" t="s">
        <v>1</v>
      </c>
      <c r="C2709" s="13" t="s">
        <v>1</v>
      </c>
      <c r="D2709" s="74" t="s">
        <v>1</v>
      </c>
      <c r="E2709" s="74" t="s">
        <v>1</v>
      </c>
      <c r="F2709" s="74" t="s">
        <v>1</v>
      </c>
      <c r="G2709" s="13" t="s">
        <v>1</v>
      </c>
      <c r="H2709" s="19" t="s">
        <v>1</v>
      </c>
      <c r="I2709" s="19" t="s">
        <v>1</v>
      </c>
      <c r="J2709" s="19"/>
      <c r="K2709" s="19" t="s">
        <v>1</v>
      </c>
      <c r="L2709" s="19"/>
      <c r="M2709" s="19" t="s">
        <v>1</v>
      </c>
      <c r="N2709" s="19" t="s">
        <v>1</v>
      </c>
      <c r="O2709" s="19" t="s">
        <v>1</v>
      </c>
      <c r="P2709" s="31"/>
      <c r="Q2709" s="19" t="s">
        <v>1</v>
      </c>
      <c r="R2709" s="19" t="s">
        <v>1</v>
      </c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19"/>
      <c r="AD2709" s="19"/>
      <c r="AE2709" s="19"/>
      <c r="AF2709" s="19"/>
      <c r="AG2709" s="19"/>
      <c r="AH2709" s="19">
        <v>0</v>
      </c>
      <c r="AI2709" s="19">
        <v>0</v>
      </c>
      <c r="AJ2709" s="19" t="s">
        <v>1</v>
      </c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>
        <v>0</v>
      </c>
      <c r="BA2709" s="19">
        <v>0</v>
      </c>
      <c r="BB2709" s="19" t="s">
        <v>1</v>
      </c>
      <c r="BC2709" s="19"/>
      <c r="BD2709" s="19"/>
      <c r="BE2709" s="19"/>
      <c r="BF2709" s="19"/>
      <c r="BG2709" s="19"/>
      <c r="BH2709" s="19"/>
      <c r="BI2709" s="19"/>
      <c r="BJ2709" s="19"/>
      <c r="BK2709" s="19"/>
      <c r="BL2709" s="19"/>
      <c r="BM2709" s="19"/>
      <c r="BN2709" s="19"/>
      <c r="BO2709" s="19"/>
      <c r="BP2709" s="19"/>
      <c r="BQ2709" s="19"/>
      <c r="BR2709" s="19">
        <v>0</v>
      </c>
      <c r="BS2709" s="19">
        <v>0</v>
      </c>
      <c r="BT2709" s="19"/>
      <c r="BU2709" s="19"/>
      <c r="BV2709" s="19"/>
      <c r="BW2709" s="19">
        <f t="shared" si="7198"/>
        <v>0</v>
      </c>
      <c r="BX2709" s="19"/>
      <c r="BY2709" s="19"/>
      <c r="BZ2709" s="19"/>
      <c r="CA2709" s="19">
        <f>BV2709+BW2709</f>
        <v>0</v>
      </c>
      <c r="CB2709" s="127"/>
    </row>
    <row r="2710" spans="1:80" ht="69.75" customHeight="1" thickBot="1" x14ac:dyDescent="0.3">
      <c r="A2710" s="5" t="s">
        <v>4</v>
      </c>
      <c r="B2710" s="5" t="s">
        <v>5</v>
      </c>
      <c r="C2710" s="5" t="s">
        <v>6</v>
      </c>
      <c r="D2710" s="80" t="s">
        <v>1</v>
      </c>
      <c r="E2710" s="88" t="s">
        <v>7</v>
      </c>
      <c r="F2710" s="88" t="s">
        <v>8</v>
      </c>
      <c r="G2710" s="5" t="s">
        <v>9</v>
      </c>
      <c r="H2710" s="5" t="s">
        <v>10</v>
      </c>
      <c r="I2710" s="5" t="s">
        <v>11</v>
      </c>
      <c r="J2710" s="5" t="s">
        <v>1809</v>
      </c>
      <c r="K2710" s="5" t="s">
        <v>12</v>
      </c>
      <c r="L2710" s="5" t="s">
        <v>13</v>
      </c>
      <c r="M2710" s="5" t="s">
        <v>14</v>
      </c>
      <c r="N2710" s="5" t="s">
        <v>15</v>
      </c>
      <c r="O2710" s="5" t="s">
        <v>16</v>
      </c>
      <c r="P2710" s="5" t="s">
        <v>17</v>
      </c>
      <c r="Q2710" s="5" t="s">
        <v>18</v>
      </c>
      <c r="R2710" s="71" t="s">
        <v>14</v>
      </c>
      <c r="S2710" s="71" t="s">
        <v>1843</v>
      </c>
      <c r="T2710" s="71" t="s">
        <v>1797</v>
      </c>
      <c r="U2710" s="71" t="s">
        <v>1832</v>
      </c>
      <c r="V2710" s="71" t="s">
        <v>1833</v>
      </c>
      <c r="W2710" s="71" t="s">
        <v>1834</v>
      </c>
      <c r="X2710" s="71" t="s">
        <v>1847</v>
      </c>
      <c r="Y2710" s="71" t="s">
        <v>1844</v>
      </c>
      <c r="Z2710" s="71" t="s">
        <v>1835</v>
      </c>
      <c r="AA2710" s="71" t="s">
        <v>1836</v>
      </c>
      <c r="AB2710" s="71" t="s">
        <v>1837</v>
      </c>
      <c r="AC2710" s="71" t="s">
        <v>1838</v>
      </c>
      <c r="AD2710" s="71" t="s">
        <v>1839</v>
      </c>
      <c r="AE2710" s="71" t="s">
        <v>1840</v>
      </c>
      <c r="AF2710" s="71" t="s">
        <v>1845</v>
      </c>
      <c r="AG2710" s="71" t="s">
        <v>1846</v>
      </c>
      <c r="AH2710" s="71" t="s">
        <v>1841</v>
      </c>
      <c r="AI2710" s="71" t="s">
        <v>1842</v>
      </c>
      <c r="AJ2710" s="72" t="s">
        <v>15</v>
      </c>
      <c r="AK2710" s="72" t="s">
        <v>1843</v>
      </c>
      <c r="AL2710" s="72" t="s">
        <v>1797</v>
      </c>
      <c r="AM2710" s="72" t="s">
        <v>1832</v>
      </c>
      <c r="AN2710" s="72" t="s">
        <v>1833</v>
      </c>
      <c r="AO2710" s="72" t="s">
        <v>1834</v>
      </c>
      <c r="AP2710" s="72" t="s">
        <v>1848</v>
      </c>
      <c r="AQ2710" s="72" t="s">
        <v>1844</v>
      </c>
      <c r="AR2710" s="72" t="s">
        <v>1835</v>
      </c>
      <c r="AS2710" s="72" t="s">
        <v>1836</v>
      </c>
      <c r="AT2710" s="72" t="s">
        <v>1837</v>
      </c>
      <c r="AU2710" s="72" t="s">
        <v>1838</v>
      </c>
      <c r="AV2710" s="72" t="s">
        <v>1839</v>
      </c>
      <c r="AW2710" s="72" t="s">
        <v>1840</v>
      </c>
      <c r="AX2710" s="72" t="s">
        <v>1845</v>
      </c>
      <c r="AY2710" s="72" t="s">
        <v>1846</v>
      </c>
      <c r="AZ2710" s="72" t="s">
        <v>1841</v>
      </c>
      <c r="BA2710" s="72" t="s">
        <v>1842</v>
      </c>
      <c r="BB2710" s="73" t="s">
        <v>16</v>
      </c>
      <c r="BC2710" s="73" t="s">
        <v>1843</v>
      </c>
      <c r="BD2710" s="73" t="s">
        <v>1797</v>
      </c>
      <c r="BE2710" s="73" t="s">
        <v>1832</v>
      </c>
      <c r="BF2710" s="73" t="s">
        <v>1833</v>
      </c>
      <c r="BG2710" s="73" t="s">
        <v>1834</v>
      </c>
      <c r="BH2710" s="73" t="s">
        <v>1849</v>
      </c>
      <c r="BI2710" s="73" t="s">
        <v>1844</v>
      </c>
      <c r="BJ2710" s="73" t="s">
        <v>1835</v>
      </c>
      <c r="BK2710" s="73" t="s">
        <v>1836</v>
      </c>
      <c r="BL2710" s="73" t="s">
        <v>1837</v>
      </c>
      <c r="BM2710" s="73" t="s">
        <v>1838</v>
      </c>
      <c r="BN2710" s="73" t="s">
        <v>1839</v>
      </c>
      <c r="BO2710" s="73" t="s">
        <v>1840</v>
      </c>
      <c r="BP2710" s="73" t="s">
        <v>1845</v>
      </c>
      <c r="BQ2710" s="73" t="s">
        <v>1846</v>
      </c>
      <c r="BR2710" s="73" t="s">
        <v>1841</v>
      </c>
      <c r="BS2710" s="73" t="s">
        <v>1842</v>
      </c>
      <c r="BT2710" s="5" t="s">
        <v>1911</v>
      </c>
      <c r="BU2710" s="5" t="s">
        <v>1942</v>
      </c>
      <c r="BV2710" s="5" t="s">
        <v>1943</v>
      </c>
      <c r="BW2710" s="5" t="s">
        <v>1944</v>
      </c>
      <c r="BX2710" s="5" t="s">
        <v>1945</v>
      </c>
      <c r="BY2710" s="5" t="s">
        <v>1946</v>
      </c>
      <c r="BZ2710" s="5" t="s">
        <v>1947</v>
      </c>
      <c r="CA2710" s="5" t="s">
        <v>1948</v>
      </c>
      <c r="CB2710" s="120" t="s">
        <v>1916</v>
      </c>
    </row>
    <row r="2711" spans="1:80" x14ac:dyDescent="0.25">
      <c r="A2711" s="6" t="s">
        <v>1</v>
      </c>
      <c r="B2711" s="6" t="s">
        <v>1</v>
      </c>
      <c r="C2711" s="6" t="s">
        <v>1</v>
      </c>
      <c r="D2711" s="81" t="s">
        <v>1</v>
      </c>
      <c r="E2711" s="81" t="s">
        <v>1</v>
      </c>
      <c r="F2711" s="94" t="s">
        <v>1</v>
      </c>
      <c r="G2711" s="7" t="s">
        <v>1</v>
      </c>
      <c r="H2711" s="8" t="s">
        <v>1</v>
      </c>
      <c r="I2711" s="9" t="s">
        <v>19</v>
      </c>
      <c r="J2711" s="9">
        <v>1</v>
      </c>
      <c r="K2711" s="9" t="s">
        <v>20</v>
      </c>
      <c r="L2711" s="9" t="s">
        <v>21</v>
      </c>
      <c r="M2711" s="9" t="s">
        <v>22</v>
      </c>
      <c r="N2711" s="9" t="s">
        <v>23</v>
      </c>
      <c r="O2711" s="9" t="s">
        <v>24</v>
      </c>
      <c r="P2711" s="9" t="s">
        <v>25</v>
      </c>
      <c r="Q2711" s="9" t="s">
        <v>26</v>
      </c>
      <c r="R2711" s="9">
        <v>1</v>
      </c>
      <c r="S2711" s="9">
        <v>2</v>
      </c>
      <c r="T2711" s="9">
        <v>3</v>
      </c>
      <c r="U2711" s="9">
        <v>4</v>
      </c>
      <c r="V2711" s="9">
        <v>5</v>
      </c>
      <c r="W2711" s="9">
        <v>6</v>
      </c>
      <c r="X2711" s="9">
        <v>7</v>
      </c>
      <c r="Y2711" s="9">
        <v>8</v>
      </c>
      <c r="Z2711" s="9">
        <v>9</v>
      </c>
      <c r="AA2711" s="9">
        <v>10</v>
      </c>
      <c r="AB2711" s="9">
        <v>11</v>
      </c>
      <c r="AC2711" s="9">
        <v>12</v>
      </c>
      <c r="AD2711" s="9">
        <v>13</v>
      </c>
      <c r="AE2711" s="9">
        <v>14</v>
      </c>
      <c r="AF2711" s="9">
        <v>15</v>
      </c>
      <c r="AG2711" s="9">
        <v>16</v>
      </c>
      <c r="AH2711" s="9">
        <v>20</v>
      </c>
      <c r="AI2711" s="9">
        <v>21</v>
      </c>
      <c r="AJ2711" s="9">
        <v>1</v>
      </c>
      <c r="AK2711" s="9">
        <v>2</v>
      </c>
      <c r="AL2711" s="9">
        <v>3</v>
      </c>
      <c r="AM2711" s="9">
        <v>4</v>
      </c>
      <c r="AN2711" s="9">
        <v>5</v>
      </c>
      <c r="AO2711" s="9">
        <v>6</v>
      </c>
      <c r="AP2711" s="9">
        <v>7</v>
      </c>
      <c r="AQ2711" s="9">
        <v>8</v>
      </c>
      <c r="AR2711" s="9">
        <v>9</v>
      </c>
      <c r="AS2711" s="9">
        <v>10</v>
      </c>
      <c r="AT2711" s="9">
        <v>11</v>
      </c>
      <c r="AU2711" s="9">
        <v>12</v>
      </c>
      <c r="AV2711" s="9">
        <v>13</v>
      </c>
      <c r="AW2711" s="9">
        <v>14</v>
      </c>
      <c r="AX2711" s="9">
        <v>15</v>
      </c>
      <c r="AY2711" s="9">
        <v>16</v>
      </c>
      <c r="AZ2711" s="9">
        <v>20</v>
      </c>
      <c r="BA2711" s="9">
        <v>21</v>
      </c>
      <c r="BB2711" s="9">
        <v>1</v>
      </c>
      <c r="BC2711" s="9">
        <v>2</v>
      </c>
      <c r="BD2711" s="9">
        <v>3</v>
      </c>
      <c r="BE2711" s="9">
        <v>4</v>
      </c>
      <c r="BF2711" s="9">
        <v>5</v>
      </c>
      <c r="BG2711" s="9">
        <v>6</v>
      </c>
      <c r="BH2711" s="9">
        <v>7</v>
      </c>
      <c r="BI2711" s="9">
        <v>8</v>
      </c>
      <c r="BJ2711" s="9">
        <v>9</v>
      </c>
      <c r="BK2711" s="9">
        <v>10</v>
      </c>
      <c r="BL2711" s="9">
        <v>11</v>
      </c>
      <c r="BM2711" s="9">
        <v>12</v>
      </c>
      <c r="BN2711" s="9">
        <v>13</v>
      </c>
      <c r="BO2711" s="9">
        <v>14</v>
      </c>
      <c r="BP2711" s="9">
        <v>15</v>
      </c>
      <c r="BQ2711" s="9">
        <v>16</v>
      </c>
      <c r="BR2711" s="9">
        <v>20</v>
      </c>
      <c r="BS2711" s="9">
        <v>21</v>
      </c>
      <c r="BT2711" s="9">
        <v>1</v>
      </c>
      <c r="BU2711" s="9">
        <v>2</v>
      </c>
      <c r="BV2711" s="9">
        <v>3</v>
      </c>
      <c r="BW2711" s="9" t="s">
        <v>1798</v>
      </c>
      <c r="BX2711" s="9">
        <v>5</v>
      </c>
      <c r="BY2711" s="9">
        <v>6</v>
      </c>
      <c r="BZ2711" s="9">
        <v>7</v>
      </c>
      <c r="CA2711" s="9" t="s">
        <v>1917</v>
      </c>
      <c r="CB2711" s="121">
        <v>9</v>
      </c>
    </row>
    <row r="2712" spans="1:80" x14ac:dyDescent="0.25">
      <c r="A2712" s="1" t="s">
        <v>928</v>
      </c>
      <c r="B2712" s="1" t="s">
        <v>88</v>
      </c>
      <c r="C2712" s="4" t="s">
        <v>1301</v>
      </c>
      <c r="D2712" s="79" t="s">
        <v>1302</v>
      </c>
      <c r="E2712" s="78" t="s">
        <v>1</v>
      </c>
      <c r="F2712" s="78" t="s">
        <v>1</v>
      </c>
      <c r="G2712" s="2" t="s">
        <v>1</v>
      </c>
      <c r="H2712" s="2" t="s">
        <v>1303</v>
      </c>
      <c r="I2712" s="3" t="s">
        <v>1</v>
      </c>
      <c r="J2712" s="3">
        <f t="shared" ref="J2712:J2744" si="7231">SUM(K2712,L2712,P2712,Q2712)</f>
        <v>0</v>
      </c>
      <c r="K2712" s="3" t="s">
        <v>1</v>
      </c>
      <c r="L2712" s="3"/>
      <c r="M2712" s="3" t="s">
        <v>1</v>
      </c>
      <c r="N2712" s="3" t="s">
        <v>1</v>
      </c>
      <c r="O2712" s="3" t="s">
        <v>1</v>
      </c>
      <c r="P2712" s="26"/>
      <c r="Q2712" s="3" t="s">
        <v>1</v>
      </c>
      <c r="R2712" s="3" t="s">
        <v>1</v>
      </c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>
        <v>0</v>
      </c>
      <c r="AI2712" s="3">
        <v>0</v>
      </c>
      <c r="AJ2712" s="3" t="s">
        <v>1</v>
      </c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  <c r="AX2712" s="3"/>
      <c r="AY2712" s="3"/>
      <c r="AZ2712" s="3">
        <v>0</v>
      </c>
      <c r="BA2712" s="3">
        <v>0</v>
      </c>
      <c r="BB2712" s="3" t="s">
        <v>1</v>
      </c>
      <c r="BC2712" s="3"/>
      <c r="BD2712" s="3"/>
      <c r="BE2712" s="3"/>
      <c r="BF2712" s="3"/>
      <c r="BG2712" s="3"/>
      <c r="BH2712" s="3"/>
      <c r="BI2712" s="3"/>
      <c r="BJ2712" s="3"/>
      <c r="BK2712" s="3"/>
      <c r="BL2712" s="3"/>
      <c r="BM2712" s="3"/>
      <c r="BN2712" s="3"/>
      <c r="BO2712" s="3"/>
      <c r="BP2712" s="3"/>
      <c r="BQ2712" s="3"/>
      <c r="BR2712" s="3">
        <v>0</v>
      </c>
      <c r="BS2712" s="3">
        <v>0</v>
      </c>
      <c r="BT2712" s="3">
        <v>0</v>
      </c>
      <c r="BU2712" s="3"/>
      <c r="BV2712" s="3"/>
      <c r="BW2712" s="3">
        <f t="shared" si="7198"/>
        <v>0</v>
      </c>
      <c r="BX2712" s="3"/>
      <c r="BY2712" s="3"/>
      <c r="BZ2712" s="3"/>
      <c r="CA2712" s="3">
        <f t="shared" ref="CA2712:CA2744" si="7232">BV2712+BW2712</f>
        <v>0</v>
      </c>
      <c r="CB2712" s="122"/>
    </row>
    <row r="2713" spans="1:80" ht="33.75" x14ac:dyDescent="0.25">
      <c r="A2713" s="1" t="s">
        <v>1</v>
      </c>
      <c r="B2713" s="1" t="s">
        <v>1</v>
      </c>
      <c r="C2713" s="1" t="s">
        <v>1</v>
      </c>
      <c r="D2713" s="78" t="s">
        <v>1</v>
      </c>
      <c r="E2713" s="78" t="s">
        <v>1</v>
      </c>
      <c r="F2713" s="78" t="s">
        <v>1</v>
      </c>
      <c r="G2713" s="2" t="s">
        <v>1</v>
      </c>
      <c r="H2713" s="10" t="s">
        <v>30</v>
      </c>
      <c r="I2713" s="11">
        <f>SUM(I2714,I2722,I2724)</f>
        <v>2204777</v>
      </c>
      <c r="J2713" s="11">
        <f t="shared" si="7231"/>
        <v>2384000</v>
      </c>
      <c r="K2713" s="11">
        <f t="shared" ref="K2713" si="7233">SUM(K2714,K2722,K2724)</f>
        <v>2371350</v>
      </c>
      <c r="L2713" s="11">
        <f t="shared" ref="L2713:L2743" si="7234">SUM(M2713:O2713)</f>
        <v>12650</v>
      </c>
      <c r="M2713" s="11">
        <f t="shared" ref="M2713:Q2713" si="7235">SUM(M2714,M2722,M2724)</f>
        <v>12650</v>
      </c>
      <c r="N2713" s="11">
        <f t="shared" si="7235"/>
        <v>0</v>
      </c>
      <c r="O2713" s="11">
        <f t="shared" si="7235"/>
        <v>0</v>
      </c>
      <c r="P2713" s="11">
        <f t="shared" si="7235"/>
        <v>0</v>
      </c>
      <c r="Q2713" s="11">
        <f t="shared" si="7235"/>
        <v>0</v>
      </c>
      <c r="R2713" s="11">
        <f t="shared" ref="R2713:AG2713" si="7236">SUM(R2714,R2722,R2724)</f>
        <v>12650</v>
      </c>
      <c r="S2713" s="11">
        <f t="shared" si="7236"/>
        <v>0</v>
      </c>
      <c r="T2713" s="11">
        <f t="shared" si="7236"/>
        <v>0</v>
      </c>
      <c r="U2713" s="11">
        <f t="shared" si="7236"/>
        <v>0</v>
      </c>
      <c r="V2713" s="11">
        <f t="shared" si="7236"/>
        <v>0</v>
      </c>
      <c r="W2713" s="11">
        <f t="shared" si="7236"/>
        <v>0</v>
      </c>
      <c r="X2713" s="11">
        <f t="shared" ref="X2713" si="7237">SUM(X2714,X2722,X2724)</f>
        <v>12650</v>
      </c>
      <c r="Y2713" s="11">
        <f t="shared" si="7236"/>
        <v>0</v>
      </c>
      <c r="Z2713" s="11">
        <f t="shared" si="7236"/>
        <v>0</v>
      </c>
      <c r="AA2713" s="11">
        <f t="shared" si="7236"/>
        <v>0</v>
      </c>
      <c r="AB2713" s="11">
        <f t="shared" si="7236"/>
        <v>0</v>
      </c>
      <c r="AC2713" s="11">
        <f t="shared" si="7236"/>
        <v>0</v>
      </c>
      <c r="AD2713" s="11">
        <f t="shared" si="7236"/>
        <v>0</v>
      </c>
      <c r="AE2713" s="11">
        <f t="shared" si="7236"/>
        <v>0</v>
      </c>
      <c r="AF2713" s="11">
        <f t="shared" si="7236"/>
        <v>0</v>
      </c>
      <c r="AG2713" s="11">
        <f t="shared" si="7236"/>
        <v>0</v>
      </c>
      <c r="AH2713" s="11">
        <v>0</v>
      </c>
      <c r="AI2713" s="11">
        <v>12650</v>
      </c>
      <c r="AJ2713" s="11">
        <f t="shared" ref="AJ2713:AY2713" si="7238">SUM(AJ2714,AJ2722,AJ2724)</f>
        <v>0</v>
      </c>
      <c r="AK2713" s="11">
        <f t="shared" si="7238"/>
        <v>0</v>
      </c>
      <c r="AL2713" s="11">
        <f t="shared" si="7238"/>
        <v>0</v>
      </c>
      <c r="AM2713" s="11">
        <f t="shared" si="7238"/>
        <v>0</v>
      </c>
      <c r="AN2713" s="11">
        <f t="shared" si="7238"/>
        <v>0</v>
      </c>
      <c r="AO2713" s="11">
        <f t="shared" si="7238"/>
        <v>0</v>
      </c>
      <c r="AP2713" s="11">
        <f t="shared" ref="AP2713" si="7239">SUM(AP2714,AP2722,AP2724)</f>
        <v>0</v>
      </c>
      <c r="AQ2713" s="11">
        <f t="shared" si="7238"/>
        <v>0</v>
      </c>
      <c r="AR2713" s="11">
        <f t="shared" si="7238"/>
        <v>0</v>
      </c>
      <c r="AS2713" s="11">
        <f t="shared" si="7238"/>
        <v>0</v>
      </c>
      <c r="AT2713" s="11">
        <f t="shared" si="7238"/>
        <v>0</v>
      </c>
      <c r="AU2713" s="11">
        <f t="shared" si="7238"/>
        <v>0</v>
      </c>
      <c r="AV2713" s="11">
        <f t="shared" si="7238"/>
        <v>0</v>
      </c>
      <c r="AW2713" s="11">
        <f t="shared" si="7238"/>
        <v>0</v>
      </c>
      <c r="AX2713" s="11">
        <f t="shared" si="7238"/>
        <v>0</v>
      </c>
      <c r="AY2713" s="11">
        <f t="shared" si="7238"/>
        <v>0</v>
      </c>
      <c r="AZ2713" s="11">
        <v>0</v>
      </c>
      <c r="BA2713" s="11">
        <v>0</v>
      </c>
      <c r="BB2713" s="11">
        <f t="shared" ref="BB2713:BQ2713" si="7240">SUM(BB2714,BB2722,BB2724)</f>
        <v>0</v>
      </c>
      <c r="BC2713" s="11">
        <f t="shared" si="7240"/>
        <v>0</v>
      </c>
      <c r="BD2713" s="11">
        <f t="shared" si="7240"/>
        <v>0</v>
      </c>
      <c r="BE2713" s="11">
        <f t="shared" si="7240"/>
        <v>0</v>
      </c>
      <c r="BF2713" s="11">
        <f t="shared" si="7240"/>
        <v>0</v>
      </c>
      <c r="BG2713" s="11">
        <f t="shared" si="7240"/>
        <v>0</v>
      </c>
      <c r="BH2713" s="11">
        <f t="shared" ref="BH2713" si="7241">SUM(BH2714,BH2722,BH2724)</f>
        <v>0</v>
      </c>
      <c r="BI2713" s="11">
        <f t="shared" si="7240"/>
        <v>0</v>
      </c>
      <c r="BJ2713" s="11">
        <f t="shared" si="7240"/>
        <v>0</v>
      </c>
      <c r="BK2713" s="11">
        <f t="shared" si="7240"/>
        <v>0</v>
      </c>
      <c r="BL2713" s="11">
        <f t="shared" si="7240"/>
        <v>0</v>
      </c>
      <c r="BM2713" s="11">
        <f t="shared" si="7240"/>
        <v>0</v>
      </c>
      <c r="BN2713" s="11">
        <f t="shared" si="7240"/>
        <v>0</v>
      </c>
      <c r="BO2713" s="11">
        <f t="shared" si="7240"/>
        <v>0</v>
      </c>
      <c r="BP2713" s="11">
        <f t="shared" si="7240"/>
        <v>0</v>
      </c>
      <c r="BQ2713" s="11">
        <f t="shared" si="7240"/>
        <v>0</v>
      </c>
      <c r="BR2713" s="11">
        <v>0</v>
      </c>
      <c r="BS2713" s="11">
        <v>0</v>
      </c>
      <c r="BT2713" s="11">
        <f t="shared" ref="BT2713:BZ2713" si="7242">SUM(BT2714,BT2722,BT2724)</f>
        <v>2500104</v>
      </c>
      <c r="BU2713" s="11">
        <f t="shared" si="7242"/>
        <v>2486166</v>
      </c>
      <c r="BV2713" s="11">
        <f t="shared" si="7242"/>
        <v>1297989</v>
      </c>
      <c r="BW2713" s="11">
        <f t="shared" si="7242"/>
        <v>646489</v>
      </c>
      <c r="BX2713" s="11">
        <f t="shared" si="7242"/>
        <v>218321</v>
      </c>
      <c r="BY2713" s="11">
        <f t="shared" si="7242"/>
        <v>214084</v>
      </c>
      <c r="BZ2713" s="11">
        <f t="shared" si="7242"/>
        <v>214084</v>
      </c>
      <c r="CA2713" s="11">
        <f t="shared" si="7232"/>
        <v>1944478</v>
      </c>
      <c r="CB2713" s="123">
        <f t="shared" ref="CB2713:CB2743" si="7243">IF(BU2713=0,"-",CA2713/BU2713*100)</f>
        <v>78.211913444235009</v>
      </c>
    </row>
    <row r="2714" spans="1:80" x14ac:dyDescent="0.25">
      <c r="A2714" s="4" t="s">
        <v>928</v>
      </c>
      <c r="B2714" s="4" t="s">
        <v>88</v>
      </c>
      <c r="C2714" s="4" t="s">
        <v>1301</v>
      </c>
      <c r="D2714" s="79" t="s">
        <v>1302</v>
      </c>
      <c r="E2714" s="78" t="s">
        <v>31</v>
      </c>
      <c r="F2714" s="78" t="s">
        <v>1</v>
      </c>
      <c r="G2714" s="2" t="s">
        <v>1</v>
      </c>
      <c r="H2714" s="2" t="s">
        <v>32</v>
      </c>
      <c r="I2714" s="12">
        <f>SUM(I2715,I2716)</f>
        <v>1912411</v>
      </c>
      <c r="J2714" s="12">
        <f t="shared" si="7231"/>
        <v>2064534</v>
      </c>
      <c r="K2714" s="12">
        <f t="shared" ref="K2714" si="7244">SUM(K2715,K2716)</f>
        <v>2064534</v>
      </c>
      <c r="L2714" s="12">
        <f t="shared" si="7234"/>
        <v>0</v>
      </c>
      <c r="M2714" s="12">
        <f t="shared" ref="M2714:Q2714" si="7245">SUM(M2715,M2716)</f>
        <v>0</v>
      </c>
      <c r="N2714" s="12">
        <f t="shared" si="7245"/>
        <v>0</v>
      </c>
      <c r="O2714" s="12">
        <f t="shared" si="7245"/>
        <v>0</v>
      </c>
      <c r="P2714" s="12">
        <f t="shared" si="7245"/>
        <v>0</v>
      </c>
      <c r="Q2714" s="12">
        <f t="shared" si="7245"/>
        <v>0</v>
      </c>
      <c r="R2714" s="12">
        <f t="shared" ref="R2714:AG2714" si="7246">SUM(R2715,R2716)</f>
        <v>0</v>
      </c>
      <c r="S2714" s="12">
        <f t="shared" si="7246"/>
        <v>0</v>
      </c>
      <c r="T2714" s="12">
        <f t="shared" si="7246"/>
        <v>0</v>
      </c>
      <c r="U2714" s="12">
        <f t="shared" si="7246"/>
        <v>0</v>
      </c>
      <c r="V2714" s="12">
        <f t="shared" si="7246"/>
        <v>0</v>
      </c>
      <c r="W2714" s="12">
        <f t="shared" si="7246"/>
        <v>0</v>
      </c>
      <c r="X2714" s="12">
        <f t="shared" ref="X2714" si="7247">SUM(X2715,X2716)</f>
        <v>0</v>
      </c>
      <c r="Y2714" s="12">
        <f t="shared" si="7246"/>
        <v>0</v>
      </c>
      <c r="Z2714" s="12">
        <f t="shared" si="7246"/>
        <v>0</v>
      </c>
      <c r="AA2714" s="12">
        <f t="shared" si="7246"/>
        <v>0</v>
      </c>
      <c r="AB2714" s="12">
        <f t="shared" si="7246"/>
        <v>0</v>
      </c>
      <c r="AC2714" s="12">
        <f t="shared" si="7246"/>
        <v>0</v>
      </c>
      <c r="AD2714" s="12">
        <f t="shared" si="7246"/>
        <v>0</v>
      </c>
      <c r="AE2714" s="12">
        <f t="shared" si="7246"/>
        <v>0</v>
      </c>
      <c r="AF2714" s="12">
        <f t="shared" si="7246"/>
        <v>0</v>
      </c>
      <c r="AG2714" s="12">
        <f t="shared" si="7246"/>
        <v>0</v>
      </c>
      <c r="AH2714" s="12">
        <v>0</v>
      </c>
      <c r="AI2714" s="12">
        <v>0</v>
      </c>
      <c r="AJ2714" s="12">
        <f t="shared" ref="AJ2714:AY2714" si="7248">SUM(AJ2715,AJ2716)</f>
        <v>0</v>
      </c>
      <c r="AK2714" s="12">
        <f t="shared" si="7248"/>
        <v>0</v>
      </c>
      <c r="AL2714" s="12">
        <f t="shared" si="7248"/>
        <v>0</v>
      </c>
      <c r="AM2714" s="12">
        <f t="shared" si="7248"/>
        <v>0</v>
      </c>
      <c r="AN2714" s="12">
        <f t="shared" si="7248"/>
        <v>0</v>
      </c>
      <c r="AO2714" s="12">
        <f t="shared" si="7248"/>
        <v>0</v>
      </c>
      <c r="AP2714" s="12">
        <f t="shared" ref="AP2714" si="7249">SUM(AP2715,AP2716)</f>
        <v>0</v>
      </c>
      <c r="AQ2714" s="12">
        <f t="shared" si="7248"/>
        <v>0</v>
      </c>
      <c r="AR2714" s="12">
        <f t="shared" si="7248"/>
        <v>0</v>
      </c>
      <c r="AS2714" s="12">
        <f t="shared" si="7248"/>
        <v>0</v>
      </c>
      <c r="AT2714" s="12">
        <f t="shared" si="7248"/>
        <v>0</v>
      </c>
      <c r="AU2714" s="12">
        <f t="shared" si="7248"/>
        <v>0</v>
      </c>
      <c r="AV2714" s="12">
        <f t="shared" si="7248"/>
        <v>0</v>
      </c>
      <c r="AW2714" s="12">
        <f t="shared" si="7248"/>
        <v>0</v>
      </c>
      <c r="AX2714" s="12">
        <f t="shared" si="7248"/>
        <v>0</v>
      </c>
      <c r="AY2714" s="12">
        <f t="shared" si="7248"/>
        <v>0</v>
      </c>
      <c r="AZ2714" s="12">
        <v>0</v>
      </c>
      <c r="BA2714" s="12">
        <v>0</v>
      </c>
      <c r="BB2714" s="12">
        <f t="shared" ref="BB2714:BQ2714" si="7250">SUM(BB2715,BB2716)</f>
        <v>0</v>
      </c>
      <c r="BC2714" s="12">
        <f t="shared" si="7250"/>
        <v>0</v>
      </c>
      <c r="BD2714" s="12">
        <f t="shared" si="7250"/>
        <v>0</v>
      </c>
      <c r="BE2714" s="12">
        <f t="shared" si="7250"/>
        <v>0</v>
      </c>
      <c r="BF2714" s="12">
        <f t="shared" si="7250"/>
        <v>0</v>
      </c>
      <c r="BG2714" s="12">
        <f t="shared" si="7250"/>
        <v>0</v>
      </c>
      <c r="BH2714" s="12">
        <f t="shared" ref="BH2714" si="7251">SUM(BH2715,BH2716)</f>
        <v>0</v>
      </c>
      <c r="BI2714" s="12">
        <f t="shared" si="7250"/>
        <v>0</v>
      </c>
      <c r="BJ2714" s="12">
        <f t="shared" si="7250"/>
        <v>0</v>
      </c>
      <c r="BK2714" s="12">
        <f t="shared" si="7250"/>
        <v>0</v>
      </c>
      <c r="BL2714" s="12">
        <f t="shared" si="7250"/>
        <v>0</v>
      </c>
      <c r="BM2714" s="12">
        <f t="shared" si="7250"/>
        <v>0</v>
      </c>
      <c r="BN2714" s="12">
        <f t="shared" si="7250"/>
        <v>0</v>
      </c>
      <c r="BO2714" s="12">
        <f t="shared" si="7250"/>
        <v>0</v>
      </c>
      <c r="BP2714" s="12">
        <f t="shared" si="7250"/>
        <v>0</v>
      </c>
      <c r="BQ2714" s="12">
        <f t="shared" si="7250"/>
        <v>0</v>
      </c>
      <c r="BR2714" s="12">
        <v>0</v>
      </c>
      <c r="BS2714" s="12">
        <v>0</v>
      </c>
      <c r="BT2714" s="12">
        <f t="shared" ref="BT2714:BZ2714" si="7252">SUM(BT2715,BT2716)</f>
        <v>2154414</v>
      </c>
      <c r="BU2714" s="12">
        <f t="shared" si="7252"/>
        <v>2153126</v>
      </c>
      <c r="BV2714" s="12">
        <f t="shared" si="7252"/>
        <v>1128475</v>
      </c>
      <c r="BW2714" s="12">
        <f t="shared" si="7252"/>
        <v>560886</v>
      </c>
      <c r="BX2714" s="12">
        <f t="shared" si="7252"/>
        <v>186962</v>
      </c>
      <c r="BY2714" s="12">
        <f t="shared" si="7252"/>
        <v>186962</v>
      </c>
      <c r="BZ2714" s="12">
        <f t="shared" si="7252"/>
        <v>186962</v>
      </c>
      <c r="CA2714" s="12">
        <f t="shared" si="7232"/>
        <v>1689361</v>
      </c>
      <c r="CB2714" s="124">
        <f t="shared" si="7243"/>
        <v>78.460851803377977</v>
      </c>
    </row>
    <row r="2715" spans="1:80" x14ac:dyDescent="0.25">
      <c r="A2715" s="4" t="s">
        <v>928</v>
      </c>
      <c r="B2715" s="4" t="s">
        <v>88</v>
      </c>
      <c r="C2715" s="4" t="s">
        <v>1301</v>
      </c>
      <c r="D2715" s="79" t="s">
        <v>1302</v>
      </c>
      <c r="E2715" s="89">
        <v>6111</v>
      </c>
      <c r="F2715" s="79"/>
      <c r="G2715" s="75" t="s">
        <v>1906</v>
      </c>
      <c r="H2715" s="13" t="s">
        <v>33</v>
      </c>
      <c r="I2715" s="14">
        <v>1675011</v>
      </c>
      <c r="J2715" s="14">
        <f t="shared" si="7231"/>
        <v>1797595</v>
      </c>
      <c r="K2715" s="14">
        <v>1797595</v>
      </c>
      <c r="L2715" s="14">
        <f t="shared" si="7234"/>
        <v>0</v>
      </c>
      <c r="M2715" s="14">
        <v>0</v>
      </c>
      <c r="N2715" s="14">
        <v>0</v>
      </c>
      <c r="O2715" s="14">
        <v>0</v>
      </c>
      <c r="P2715" s="14">
        <v>0</v>
      </c>
      <c r="Q2715" s="14">
        <v>0</v>
      </c>
      <c r="R2715" s="14">
        <v>0</v>
      </c>
      <c r="S2715" s="14"/>
      <c r="T2715" s="14"/>
      <c r="U2715" s="14"/>
      <c r="V2715" s="14"/>
      <c r="W2715" s="14"/>
      <c r="X2715" s="14">
        <f t="shared" ref="X2715:X2776" si="7253">R2715+S2715+T2715+U2715+V2715+W2715</f>
        <v>0</v>
      </c>
      <c r="Y2715" s="14"/>
      <c r="Z2715" s="14"/>
      <c r="AA2715" s="14"/>
      <c r="AB2715" s="14"/>
      <c r="AC2715" s="14"/>
      <c r="AD2715" s="14"/>
      <c r="AE2715" s="14"/>
      <c r="AF2715" s="14"/>
      <c r="AG2715" s="14"/>
      <c r="AH2715" s="14">
        <v>0</v>
      </c>
      <c r="AI2715" s="14">
        <v>0</v>
      </c>
      <c r="AJ2715" s="14">
        <v>0</v>
      </c>
      <c r="AK2715" s="14"/>
      <c r="AL2715" s="14"/>
      <c r="AM2715" s="14"/>
      <c r="AN2715" s="14"/>
      <c r="AO2715" s="14"/>
      <c r="AP2715" s="14">
        <f t="shared" ref="AP2715:AP2776" si="7254">AJ2715+AK2715+AL2715+AM2715+AN2715+AO2715</f>
        <v>0</v>
      </c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>
        <v>0</v>
      </c>
      <c r="BA2715" s="14">
        <v>0</v>
      </c>
      <c r="BB2715" s="14">
        <v>0</v>
      </c>
      <c r="BC2715" s="14"/>
      <c r="BD2715" s="14"/>
      <c r="BE2715" s="14"/>
      <c r="BF2715" s="14"/>
      <c r="BG2715" s="14"/>
      <c r="BH2715" s="14">
        <f t="shared" ref="BH2715:BH2776" si="7255">BB2715+BC2715+BD2715+BE2715+BF2715+BG2715</f>
        <v>0</v>
      </c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>
        <v>0</v>
      </c>
      <c r="BS2715" s="14">
        <v>0</v>
      </c>
      <c r="BT2715" s="14">
        <v>1887475</v>
      </c>
      <c r="BU2715" s="14">
        <v>1887475</v>
      </c>
      <c r="BV2715" s="14">
        <v>975000</v>
      </c>
      <c r="BW2715" s="14">
        <f t="shared" si="7198"/>
        <v>501000</v>
      </c>
      <c r="BX2715" s="14">
        <v>167000</v>
      </c>
      <c r="BY2715" s="14">
        <v>167000</v>
      </c>
      <c r="BZ2715" s="14">
        <v>167000</v>
      </c>
      <c r="CA2715" s="14">
        <f t="shared" si="7232"/>
        <v>1476000</v>
      </c>
      <c r="CB2715" s="122">
        <f t="shared" si="7243"/>
        <v>78.199711254453703</v>
      </c>
    </row>
    <row r="2716" spans="1:80" x14ac:dyDescent="0.25">
      <c r="A2716" s="1" t="s">
        <v>928</v>
      </c>
      <c r="B2716" s="1" t="s">
        <v>88</v>
      </c>
      <c r="C2716" s="1" t="s">
        <v>1301</v>
      </c>
      <c r="D2716" s="82" t="s">
        <v>1302</v>
      </c>
      <c r="E2716" s="82" t="s">
        <v>34</v>
      </c>
      <c r="F2716" s="79" t="s">
        <v>1</v>
      </c>
      <c r="G2716" s="13" t="s">
        <v>1</v>
      </c>
      <c r="H2716" s="2" t="s">
        <v>35</v>
      </c>
      <c r="I2716" s="12">
        <f>SUM(I2717:I2721)</f>
        <v>237400</v>
      </c>
      <c r="J2716" s="12">
        <f t="shared" si="7231"/>
        <v>266939</v>
      </c>
      <c r="K2716" s="12">
        <f t="shared" ref="K2716" si="7256">SUM(K2717:K2721)</f>
        <v>266939</v>
      </c>
      <c r="L2716" s="12">
        <f t="shared" si="7234"/>
        <v>0</v>
      </c>
      <c r="M2716" s="12">
        <f t="shared" ref="M2716:Q2716" si="7257">SUM(M2717:M2721)</f>
        <v>0</v>
      </c>
      <c r="N2716" s="12">
        <f t="shared" si="7257"/>
        <v>0</v>
      </c>
      <c r="O2716" s="12">
        <f t="shared" si="7257"/>
        <v>0</v>
      </c>
      <c r="P2716" s="12">
        <f t="shared" si="7257"/>
        <v>0</v>
      </c>
      <c r="Q2716" s="12">
        <f t="shared" si="7257"/>
        <v>0</v>
      </c>
      <c r="R2716" s="12">
        <f t="shared" ref="R2716:AG2716" si="7258">SUM(R2717:R2721)</f>
        <v>0</v>
      </c>
      <c r="S2716" s="12">
        <f t="shared" si="7258"/>
        <v>0</v>
      </c>
      <c r="T2716" s="12">
        <f t="shared" si="7258"/>
        <v>0</v>
      </c>
      <c r="U2716" s="12">
        <f t="shared" si="7258"/>
        <v>0</v>
      </c>
      <c r="V2716" s="12">
        <f t="shared" si="7258"/>
        <v>0</v>
      </c>
      <c r="W2716" s="12">
        <f t="shared" si="7258"/>
        <v>0</v>
      </c>
      <c r="X2716" s="12">
        <f t="shared" si="7258"/>
        <v>0</v>
      </c>
      <c r="Y2716" s="12">
        <f t="shared" si="7258"/>
        <v>0</v>
      </c>
      <c r="Z2716" s="12">
        <f t="shared" si="7258"/>
        <v>0</v>
      </c>
      <c r="AA2716" s="12">
        <f t="shared" si="7258"/>
        <v>0</v>
      </c>
      <c r="AB2716" s="12">
        <f t="shared" si="7258"/>
        <v>0</v>
      </c>
      <c r="AC2716" s="12">
        <f t="shared" si="7258"/>
        <v>0</v>
      </c>
      <c r="AD2716" s="12">
        <f t="shared" si="7258"/>
        <v>0</v>
      </c>
      <c r="AE2716" s="12">
        <f t="shared" si="7258"/>
        <v>0</v>
      </c>
      <c r="AF2716" s="12">
        <f t="shared" si="7258"/>
        <v>0</v>
      </c>
      <c r="AG2716" s="12">
        <f t="shared" si="7258"/>
        <v>0</v>
      </c>
      <c r="AH2716" s="12">
        <v>0</v>
      </c>
      <c r="AI2716" s="12">
        <v>0</v>
      </c>
      <c r="AJ2716" s="12">
        <f t="shared" ref="AJ2716:AY2716" si="7259">SUM(AJ2717:AJ2721)</f>
        <v>0</v>
      </c>
      <c r="AK2716" s="12">
        <f t="shared" si="7259"/>
        <v>0</v>
      </c>
      <c r="AL2716" s="12">
        <f t="shared" si="7259"/>
        <v>0</v>
      </c>
      <c r="AM2716" s="12">
        <f t="shared" si="7259"/>
        <v>0</v>
      </c>
      <c r="AN2716" s="12">
        <f t="shared" si="7259"/>
        <v>0</v>
      </c>
      <c r="AO2716" s="12">
        <f t="shared" si="7259"/>
        <v>0</v>
      </c>
      <c r="AP2716" s="12">
        <f t="shared" si="7259"/>
        <v>0</v>
      </c>
      <c r="AQ2716" s="12">
        <f t="shared" si="7259"/>
        <v>0</v>
      </c>
      <c r="AR2716" s="12">
        <f t="shared" si="7259"/>
        <v>0</v>
      </c>
      <c r="AS2716" s="12">
        <f t="shared" si="7259"/>
        <v>0</v>
      </c>
      <c r="AT2716" s="12">
        <f t="shared" si="7259"/>
        <v>0</v>
      </c>
      <c r="AU2716" s="12">
        <f t="shared" si="7259"/>
        <v>0</v>
      </c>
      <c r="AV2716" s="12">
        <f t="shared" si="7259"/>
        <v>0</v>
      </c>
      <c r="AW2716" s="12">
        <f t="shared" si="7259"/>
        <v>0</v>
      </c>
      <c r="AX2716" s="12">
        <f t="shared" si="7259"/>
        <v>0</v>
      </c>
      <c r="AY2716" s="12">
        <f t="shared" si="7259"/>
        <v>0</v>
      </c>
      <c r="AZ2716" s="12">
        <v>0</v>
      </c>
      <c r="BA2716" s="12">
        <v>0</v>
      </c>
      <c r="BB2716" s="12">
        <f t="shared" ref="BB2716:BQ2716" si="7260">SUM(BB2717:BB2721)</f>
        <v>0</v>
      </c>
      <c r="BC2716" s="12">
        <f t="shared" si="7260"/>
        <v>0</v>
      </c>
      <c r="BD2716" s="12">
        <f t="shared" si="7260"/>
        <v>0</v>
      </c>
      <c r="BE2716" s="12">
        <f t="shared" si="7260"/>
        <v>0</v>
      </c>
      <c r="BF2716" s="12">
        <f t="shared" si="7260"/>
        <v>0</v>
      </c>
      <c r="BG2716" s="12">
        <f t="shared" si="7260"/>
        <v>0</v>
      </c>
      <c r="BH2716" s="12">
        <f t="shared" si="7260"/>
        <v>0</v>
      </c>
      <c r="BI2716" s="12">
        <f t="shared" si="7260"/>
        <v>0</v>
      </c>
      <c r="BJ2716" s="12">
        <f t="shared" si="7260"/>
        <v>0</v>
      </c>
      <c r="BK2716" s="12">
        <f t="shared" si="7260"/>
        <v>0</v>
      </c>
      <c r="BL2716" s="12">
        <f t="shared" si="7260"/>
        <v>0</v>
      </c>
      <c r="BM2716" s="12">
        <f t="shared" si="7260"/>
        <v>0</v>
      </c>
      <c r="BN2716" s="12">
        <f t="shared" si="7260"/>
        <v>0</v>
      </c>
      <c r="BO2716" s="12">
        <f t="shared" si="7260"/>
        <v>0</v>
      </c>
      <c r="BP2716" s="12">
        <f t="shared" si="7260"/>
        <v>0</v>
      </c>
      <c r="BQ2716" s="12">
        <f t="shared" si="7260"/>
        <v>0</v>
      </c>
      <c r="BR2716" s="12">
        <v>0</v>
      </c>
      <c r="BS2716" s="12">
        <v>0</v>
      </c>
      <c r="BT2716" s="12">
        <f t="shared" ref="BT2716:BX2716" si="7261">SUM(BT2717:BT2721)</f>
        <v>266939</v>
      </c>
      <c r="BU2716" s="12">
        <f t="shared" si="7261"/>
        <v>265651</v>
      </c>
      <c r="BV2716" s="12">
        <f t="shared" si="7261"/>
        <v>153475</v>
      </c>
      <c r="BW2716" s="12">
        <f t="shared" si="7261"/>
        <v>59886</v>
      </c>
      <c r="BX2716" s="12">
        <f t="shared" si="7261"/>
        <v>19962</v>
      </c>
      <c r="BY2716" s="12">
        <f t="shared" ref="BY2716" si="7262">SUM(BY2717:BY2721)</f>
        <v>19962</v>
      </c>
      <c r="BZ2716" s="12">
        <f t="shared" ref="BZ2716" si="7263">SUM(BZ2717:BZ2721)</f>
        <v>19962</v>
      </c>
      <c r="CA2716" s="12">
        <f t="shared" si="7232"/>
        <v>213361</v>
      </c>
      <c r="CB2716" s="124">
        <f t="shared" si="7243"/>
        <v>80.316279630040924</v>
      </c>
    </row>
    <row r="2717" spans="1:80" x14ac:dyDescent="0.25">
      <c r="A2717" s="4" t="s">
        <v>928</v>
      </c>
      <c r="B2717" s="4" t="s">
        <v>88</v>
      </c>
      <c r="C2717" s="4" t="s">
        <v>1301</v>
      </c>
      <c r="D2717" s="79" t="s">
        <v>1302</v>
      </c>
      <c r="E2717" s="89">
        <v>6112</v>
      </c>
      <c r="F2717" s="79" t="s">
        <v>1304</v>
      </c>
      <c r="G2717" s="75" t="s">
        <v>1906</v>
      </c>
      <c r="H2717" s="13" t="s">
        <v>92</v>
      </c>
      <c r="I2717" s="14">
        <v>38100</v>
      </c>
      <c r="J2717" s="14">
        <f t="shared" si="7231"/>
        <v>41910</v>
      </c>
      <c r="K2717" s="14">
        <v>41910</v>
      </c>
      <c r="L2717" s="14">
        <f t="shared" si="7234"/>
        <v>0</v>
      </c>
      <c r="M2717" s="14">
        <v>0</v>
      </c>
      <c r="N2717" s="14">
        <v>0</v>
      </c>
      <c r="O2717" s="14">
        <v>0</v>
      </c>
      <c r="P2717" s="14">
        <v>0</v>
      </c>
      <c r="Q2717" s="14">
        <v>0</v>
      </c>
      <c r="R2717" s="14">
        <v>0</v>
      </c>
      <c r="S2717" s="14"/>
      <c r="T2717" s="14"/>
      <c r="U2717" s="14"/>
      <c r="V2717" s="14"/>
      <c r="W2717" s="14"/>
      <c r="X2717" s="14">
        <f t="shared" si="7253"/>
        <v>0</v>
      </c>
      <c r="Y2717" s="14"/>
      <c r="Z2717" s="14"/>
      <c r="AA2717" s="14"/>
      <c r="AB2717" s="14"/>
      <c r="AC2717" s="14"/>
      <c r="AD2717" s="14"/>
      <c r="AE2717" s="14"/>
      <c r="AF2717" s="14"/>
      <c r="AG2717" s="14"/>
      <c r="AH2717" s="14">
        <v>0</v>
      </c>
      <c r="AI2717" s="14">
        <v>0</v>
      </c>
      <c r="AJ2717" s="14">
        <v>0</v>
      </c>
      <c r="AK2717" s="14"/>
      <c r="AL2717" s="14"/>
      <c r="AM2717" s="14"/>
      <c r="AN2717" s="14"/>
      <c r="AO2717" s="14"/>
      <c r="AP2717" s="14">
        <f t="shared" si="7254"/>
        <v>0</v>
      </c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>
        <v>0</v>
      </c>
      <c r="BA2717" s="14">
        <v>0</v>
      </c>
      <c r="BB2717" s="14">
        <v>0</v>
      </c>
      <c r="BC2717" s="14"/>
      <c r="BD2717" s="14"/>
      <c r="BE2717" s="14"/>
      <c r="BF2717" s="14"/>
      <c r="BG2717" s="14"/>
      <c r="BH2717" s="14">
        <f t="shared" si="7255"/>
        <v>0</v>
      </c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>
        <v>0</v>
      </c>
      <c r="BS2717" s="14">
        <v>0</v>
      </c>
      <c r="BT2717" s="14">
        <v>41910</v>
      </c>
      <c r="BU2717" s="14">
        <v>41910</v>
      </c>
      <c r="BV2717" s="14">
        <v>21000</v>
      </c>
      <c r="BW2717" s="14">
        <f t="shared" si="7198"/>
        <v>10500</v>
      </c>
      <c r="BX2717" s="14">
        <v>3500</v>
      </c>
      <c r="BY2717" s="14">
        <v>3500</v>
      </c>
      <c r="BZ2717" s="14">
        <v>3500</v>
      </c>
      <c r="CA2717" s="14">
        <f t="shared" si="7232"/>
        <v>31500</v>
      </c>
      <c r="CB2717" s="122">
        <f t="shared" si="7243"/>
        <v>75.161059413027914</v>
      </c>
    </row>
    <row r="2718" spans="1:80" x14ac:dyDescent="0.25">
      <c r="A2718" s="4" t="s">
        <v>928</v>
      </c>
      <c r="B2718" s="4" t="s">
        <v>88</v>
      </c>
      <c r="C2718" s="4" t="s">
        <v>1301</v>
      </c>
      <c r="D2718" s="79" t="s">
        <v>1302</v>
      </c>
      <c r="E2718" s="89">
        <v>6112</v>
      </c>
      <c r="F2718" s="79" t="s">
        <v>1305</v>
      </c>
      <c r="G2718" s="75" t="s">
        <v>1906</v>
      </c>
      <c r="H2718" s="13" t="s">
        <v>39</v>
      </c>
      <c r="I2718" s="14">
        <v>151400</v>
      </c>
      <c r="J2718" s="14">
        <f t="shared" si="7231"/>
        <v>151400</v>
      </c>
      <c r="K2718" s="14">
        <v>151400</v>
      </c>
      <c r="L2718" s="14">
        <f t="shared" si="7234"/>
        <v>0</v>
      </c>
      <c r="M2718" s="14">
        <v>0</v>
      </c>
      <c r="N2718" s="14">
        <v>0</v>
      </c>
      <c r="O2718" s="14">
        <v>0</v>
      </c>
      <c r="P2718" s="14">
        <v>0</v>
      </c>
      <c r="Q2718" s="14">
        <v>0</v>
      </c>
      <c r="R2718" s="14">
        <v>0</v>
      </c>
      <c r="S2718" s="14"/>
      <c r="T2718" s="14"/>
      <c r="U2718" s="14"/>
      <c r="V2718" s="14"/>
      <c r="W2718" s="14"/>
      <c r="X2718" s="14">
        <f t="shared" si="7253"/>
        <v>0</v>
      </c>
      <c r="Y2718" s="14"/>
      <c r="Z2718" s="14"/>
      <c r="AA2718" s="14"/>
      <c r="AB2718" s="14"/>
      <c r="AC2718" s="14"/>
      <c r="AD2718" s="14"/>
      <c r="AE2718" s="14"/>
      <c r="AF2718" s="14"/>
      <c r="AG2718" s="14"/>
      <c r="AH2718" s="14">
        <v>0</v>
      </c>
      <c r="AI2718" s="14">
        <v>0</v>
      </c>
      <c r="AJ2718" s="14">
        <v>0</v>
      </c>
      <c r="AK2718" s="14"/>
      <c r="AL2718" s="14"/>
      <c r="AM2718" s="14"/>
      <c r="AN2718" s="14"/>
      <c r="AO2718" s="14"/>
      <c r="AP2718" s="14">
        <f t="shared" si="7254"/>
        <v>0</v>
      </c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>
        <v>0</v>
      </c>
      <c r="BA2718" s="14">
        <v>0</v>
      </c>
      <c r="BB2718" s="14">
        <v>0</v>
      </c>
      <c r="BC2718" s="14"/>
      <c r="BD2718" s="14"/>
      <c r="BE2718" s="14"/>
      <c r="BF2718" s="14"/>
      <c r="BG2718" s="14"/>
      <c r="BH2718" s="14">
        <f t="shared" si="7255"/>
        <v>0</v>
      </c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>
        <v>0</v>
      </c>
      <c r="BS2718" s="14">
        <v>0</v>
      </c>
      <c r="BT2718" s="14">
        <v>151400</v>
      </c>
      <c r="BU2718" s="14">
        <v>151400</v>
      </c>
      <c r="BV2718" s="14">
        <v>93934</v>
      </c>
      <c r="BW2718" s="14">
        <f t="shared" si="7198"/>
        <v>49386</v>
      </c>
      <c r="BX2718" s="14">
        <v>16462</v>
      </c>
      <c r="BY2718" s="14">
        <v>16462</v>
      </c>
      <c r="BZ2718" s="14">
        <v>16462</v>
      </c>
      <c r="CA2718" s="14">
        <f t="shared" si="7232"/>
        <v>143320</v>
      </c>
      <c r="CB2718" s="122">
        <f t="shared" si="7243"/>
        <v>94.663143989431958</v>
      </c>
    </row>
    <row r="2719" spans="1:80" x14ac:dyDescent="0.25">
      <c r="A2719" s="4" t="s">
        <v>928</v>
      </c>
      <c r="B2719" s="4" t="s">
        <v>88</v>
      </c>
      <c r="C2719" s="4" t="s">
        <v>1301</v>
      </c>
      <c r="D2719" s="79" t="s">
        <v>1302</v>
      </c>
      <c r="E2719" s="89">
        <v>6112</v>
      </c>
      <c r="F2719" s="79" t="s">
        <v>1306</v>
      </c>
      <c r="G2719" s="75" t="s">
        <v>1906</v>
      </c>
      <c r="H2719" s="13" t="s">
        <v>41</v>
      </c>
      <c r="I2719" s="14">
        <v>22000</v>
      </c>
      <c r="J2719" s="14">
        <f t="shared" si="7231"/>
        <v>39829</v>
      </c>
      <c r="K2719" s="14">
        <v>39829</v>
      </c>
      <c r="L2719" s="14">
        <f t="shared" si="7234"/>
        <v>0</v>
      </c>
      <c r="M2719" s="14">
        <v>0</v>
      </c>
      <c r="N2719" s="14">
        <v>0</v>
      </c>
      <c r="O2719" s="14">
        <v>0</v>
      </c>
      <c r="P2719" s="14">
        <v>0</v>
      </c>
      <c r="Q2719" s="14">
        <v>0</v>
      </c>
      <c r="R2719" s="14">
        <v>0</v>
      </c>
      <c r="S2719" s="14"/>
      <c r="T2719" s="14"/>
      <c r="U2719" s="14"/>
      <c r="V2719" s="14"/>
      <c r="W2719" s="14"/>
      <c r="X2719" s="14">
        <f t="shared" si="7253"/>
        <v>0</v>
      </c>
      <c r="Y2719" s="14"/>
      <c r="Z2719" s="14"/>
      <c r="AA2719" s="14"/>
      <c r="AB2719" s="14"/>
      <c r="AC2719" s="14"/>
      <c r="AD2719" s="14"/>
      <c r="AE2719" s="14"/>
      <c r="AF2719" s="14"/>
      <c r="AG2719" s="14"/>
      <c r="AH2719" s="14">
        <v>0</v>
      </c>
      <c r="AI2719" s="14">
        <v>0</v>
      </c>
      <c r="AJ2719" s="14">
        <v>0</v>
      </c>
      <c r="AK2719" s="14"/>
      <c r="AL2719" s="14"/>
      <c r="AM2719" s="14"/>
      <c r="AN2719" s="14"/>
      <c r="AO2719" s="14"/>
      <c r="AP2719" s="14">
        <f t="shared" si="7254"/>
        <v>0</v>
      </c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>
        <v>0</v>
      </c>
      <c r="BA2719" s="14">
        <v>0</v>
      </c>
      <c r="BB2719" s="14">
        <v>0</v>
      </c>
      <c r="BC2719" s="14"/>
      <c r="BD2719" s="14"/>
      <c r="BE2719" s="14"/>
      <c r="BF2719" s="14"/>
      <c r="BG2719" s="14"/>
      <c r="BH2719" s="14">
        <f t="shared" si="7255"/>
        <v>0</v>
      </c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>
        <v>0</v>
      </c>
      <c r="BS2719" s="14">
        <v>0</v>
      </c>
      <c r="BT2719" s="14">
        <v>39829</v>
      </c>
      <c r="BU2719" s="14">
        <v>38541</v>
      </c>
      <c r="BV2719" s="14">
        <v>38541</v>
      </c>
      <c r="BW2719" s="14">
        <f t="shared" si="7198"/>
        <v>0</v>
      </c>
      <c r="BX2719" s="14"/>
      <c r="BY2719" s="14"/>
      <c r="BZ2719" s="14"/>
      <c r="CA2719" s="14">
        <f t="shared" si="7232"/>
        <v>38541</v>
      </c>
      <c r="CB2719" s="122">
        <f t="shared" si="7243"/>
        <v>100</v>
      </c>
    </row>
    <row r="2720" spans="1:80" x14ac:dyDescent="0.25">
      <c r="A2720" s="4" t="s">
        <v>928</v>
      </c>
      <c r="B2720" s="4" t="s">
        <v>88</v>
      </c>
      <c r="C2720" s="4" t="s">
        <v>1301</v>
      </c>
      <c r="D2720" s="79" t="s">
        <v>1302</v>
      </c>
      <c r="E2720" s="89">
        <v>6112</v>
      </c>
      <c r="F2720" s="79" t="s">
        <v>1307</v>
      </c>
      <c r="G2720" s="75" t="s">
        <v>1906</v>
      </c>
      <c r="H2720" s="13" t="s">
        <v>37</v>
      </c>
      <c r="I2720" s="14">
        <v>11000</v>
      </c>
      <c r="J2720" s="14">
        <f t="shared" si="7231"/>
        <v>13800</v>
      </c>
      <c r="K2720" s="14">
        <v>13800</v>
      </c>
      <c r="L2720" s="14">
        <f t="shared" si="7234"/>
        <v>0</v>
      </c>
      <c r="M2720" s="14">
        <v>0</v>
      </c>
      <c r="N2720" s="14">
        <v>0</v>
      </c>
      <c r="O2720" s="14">
        <v>0</v>
      </c>
      <c r="P2720" s="14">
        <v>0</v>
      </c>
      <c r="Q2720" s="14">
        <v>0</v>
      </c>
      <c r="R2720" s="14">
        <v>0</v>
      </c>
      <c r="S2720" s="14"/>
      <c r="T2720" s="14"/>
      <c r="U2720" s="14"/>
      <c r="V2720" s="14"/>
      <c r="W2720" s="14"/>
      <c r="X2720" s="14">
        <f t="shared" si="7253"/>
        <v>0</v>
      </c>
      <c r="Y2720" s="14"/>
      <c r="Z2720" s="14"/>
      <c r="AA2720" s="14"/>
      <c r="AB2720" s="14"/>
      <c r="AC2720" s="14"/>
      <c r="AD2720" s="14"/>
      <c r="AE2720" s="14"/>
      <c r="AF2720" s="14"/>
      <c r="AG2720" s="14"/>
      <c r="AH2720" s="14">
        <v>0</v>
      </c>
      <c r="AI2720" s="14">
        <v>0</v>
      </c>
      <c r="AJ2720" s="14">
        <v>0</v>
      </c>
      <c r="AK2720" s="14"/>
      <c r="AL2720" s="14"/>
      <c r="AM2720" s="14"/>
      <c r="AN2720" s="14"/>
      <c r="AO2720" s="14"/>
      <c r="AP2720" s="14">
        <f t="shared" si="7254"/>
        <v>0</v>
      </c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>
        <v>0</v>
      </c>
      <c r="BA2720" s="14">
        <v>0</v>
      </c>
      <c r="BB2720" s="14">
        <v>0</v>
      </c>
      <c r="BC2720" s="14"/>
      <c r="BD2720" s="14"/>
      <c r="BE2720" s="14"/>
      <c r="BF2720" s="14"/>
      <c r="BG2720" s="14"/>
      <c r="BH2720" s="14">
        <f t="shared" si="7255"/>
        <v>0</v>
      </c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>
        <v>0</v>
      </c>
      <c r="BS2720" s="14">
        <v>0</v>
      </c>
      <c r="BT2720" s="14">
        <v>13800</v>
      </c>
      <c r="BU2720" s="14">
        <v>13800</v>
      </c>
      <c r="BV2720" s="14">
        <v>0</v>
      </c>
      <c r="BW2720" s="14">
        <f t="shared" si="7198"/>
        <v>0</v>
      </c>
      <c r="BX2720" s="14"/>
      <c r="BY2720" s="14"/>
      <c r="BZ2720" s="14"/>
      <c r="CA2720" s="14">
        <f t="shared" si="7232"/>
        <v>0</v>
      </c>
      <c r="CB2720" s="122">
        <f t="shared" si="7243"/>
        <v>0</v>
      </c>
    </row>
    <row r="2721" spans="1:80" x14ac:dyDescent="0.25">
      <c r="A2721" s="4" t="s">
        <v>928</v>
      </c>
      <c r="B2721" s="4" t="s">
        <v>88</v>
      </c>
      <c r="C2721" s="4" t="s">
        <v>1301</v>
      </c>
      <c r="D2721" s="79" t="s">
        <v>1302</v>
      </c>
      <c r="E2721" s="89">
        <v>6112</v>
      </c>
      <c r="F2721" s="79" t="s">
        <v>1308</v>
      </c>
      <c r="G2721" s="75" t="s">
        <v>1906</v>
      </c>
      <c r="H2721" s="13" t="s">
        <v>43</v>
      </c>
      <c r="I2721" s="14">
        <v>14900</v>
      </c>
      <c r="J2721" s="14">
        <f t="shared" si="7231"/>
        <v>20000</v>
      </c>
      <c r="K2721" s="14">
        <v>20000</v>
      </c>
      <c r="L2721" s="14">
        <f t="shared" si="7234"/>
        <v>0</v>
      </c>
      <c r="M2721" s="14">
        <v>0</v>
      </c>
      <c r="N2721" s="14">
        <v>0</v>
      </c>
      <c r="O2721" s="14">
        <v>0</v>
      </c>
      <c r="P2721" s="14">
        <v>0</v>
      </c>
      <c r="Q2721" s="14">
        <v>0</v>
      </c>
      <c r="R2721" s="14">
        <v>0</v>
      </c>
      <c r="S2721" s="14"/>
      <c r="T2721" s="14"/>
      <c r="U2721" s="14"/>
      <c r="V2721" s="14"/>
      <c r="W2721" s="14"/>
      <c r="X2721" s="14">
        <f t="shared" si="7253"/>
        <v>0</v>
      </c>
      <c r="Y2721" s="14"/>
      <c r="Z2721" s="14"/>
      <c r="AA2721" s="14"/>
      <c r="AB2721" s="14"/>
      <c r="AC2721" s="14"/>
      <c r="AD2721" s="14"/>
      <c r="AE2721" s="14"/>
      <c r="AF2721" s="14"/>
      <c r="AG2721" s="14"/>
      <c r="AH2721" s="14">
        <v>0</v>
      </c>
      <c r="AI2721" s="14">
        <v>0</v>
      </c>
      <c r="AJ2721" s="14">
        <v>0</v>
      </c>
      <c r="AK2721" s="14"/>
      <c r="AL2721" s="14"/>
      <c r="AM2721" s="14"/>
      <c r="AN2721" s="14"/>
      <c r="AO2721" s="14"/>
      <c r="AP2721" s="14">
        <f t="shared" si="7254"/>
        <v>0</v>
      </c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>
        <v>0</v>
      </c>
      <c r="BA2721" s="14">
        <v>0</v>
      </c>
      <c r="BB2721" s="14">
        <v>0</v>
      </c>
      <c r="BC2721" s="14"/>
      <c r="BD2721" s="14"/>
      <c r="BE2721" s="14"/>
      <c r="BF2721" s="14"/>
      <c r="BG2721" s="14"/>
      <c r="BH2721" s="14">
        <f t="shared" si="7255"/>
        <v>0</v>
      </c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>
        <v>0</v>
      </c>
      <c r="BS2721" s="14">
        <v>0</v>
      </c>
      <c r="BT2721" s="14">
        <v>20000</v>
      </c>
      <c r="BU2721" s="14">
        <v>20000</v>
      </c>
      <c r="BV2721" s="14">
        <v>0</v>
      </c>
      <c r="BW2721" s="14">
        <f t="shared" si="7198"/>
        <v>0</v>
      </c>
      <c r="BX2721" s="14"/>
      <c r="BY2721" s="14"/>
      <c r="BZ2721" s="14"/>
      <c r="CA2721" s="14">
        <f t="shared" si="7232"/>
        <v>0</v>
      </c>
      <c r="CB2721" s="122">
        <f t="shared" si="7243"/>
        <v>0</v>
      </c>
    </row>
    <row r="2722" spans="1:80" x14ac:dyDescent="0.25">
      <c r="A2722" s="4" t="s">
        <v>928</v>
      </c>
      <c r="B2722" s="4" t="s">
        <v>88</v>
      </c>
      <c r="C2722" s="4" t="s">
        <v>1301</v>
      </c>
      <c r="D2722" s="79" t="s">
        <v>1302</v>
      </c>
      <c r="E2722" s="78" t="s">
        <v>44</v>
      </c>
      <c r="F2722" s="78" t="s">
        <v>1</v>
      </c>
      <c r="G2722" s="2" t="s">
        <v>1</v>
      </c>
      <c r="H2722" s="2" t="s">
        <v>45</v>
      </c>
      <c r="I2722" s="12">
        <f>SUM(I2723)</f>
        <v>175876</v>
      </c>
      <c r="J2722" s="12">
        <f t="shared" si="7231"/>
        <v>188747</v>
      </c>
      <c r="K2722" s="12">
        <f t="shared" ref="K2722:Q2722" si="7264">SUM(K2723)</f>
        <v>188747</v>
      </c>
      <c r="L2722" s="12">
        <f t="shared" si="7234"/>
        <v>0</v>
      </c>
      <c r="M2722" s="12">
        <f t="shared" si="7264"/>
        <v>0</v>
      </c>
      <c r="N2722" s="12">
        <f t="shared" si="7264"/>
        <v>0</v>
      </c>
      <c r="O2722" s="12">
        <f t="shared" si="7264"/>
        <v>0</v>
      </c>
      <c r="P2722" s="12">
        <f t="shared" si="7264"/>
        <v>0</v>
      </c>
      <c r="Q2722" s="12">
        <f t="shared" si="7264"/>
        <v>0</v>
      </c>
      <c r="R2722" s="12">
        <f t="shared" ref="R2722:AG2722" si="7265">SUM(R2723)</f>
        <v>0</v>
      </c>
      <c r="S2722" s="12">
        <f t="shared" si="7265"/>
        <v>0</v>
      </c>
      <c r="T2722" s="12">
        <f t="shared" si="7265"/>
        <v>0</v>
      </c>
      <c r="U2722" s="12">
        <f t="shared" si="7265"/>
        <v>0</v>
      </c>
      <c r="V2722" s="12">
        <f t="shared" si="7265"/>
        <v>0</v>
      </c>
      <c r="W2722" s="12">
        <f t="shared" si="7265"/>
        <v>0</v>
      </c>
      <c r="X2722" s="12">
        <f t="shared" si="7265"/>
        <v>0</v>
      </c>
      <c r="Y2722" s="12">
        <f t="shared" si="7265"/>
        <v>0</v>
      </c>
      <c r="Z2722" s="12">
        <f t="shared" si="7265"/>
        <v>0</v>
      </c>
      <c r="AA2722" s="12">
        <f t="shared" si="7265"/>
        <v>0</v>
      </c>
      <c r="AB2722" s="12">
        <f t="shared" si="7265"/>
        <v>0</v>
      </c>
      <c r="AC2722" s="12">
        <f t="shared" si="7265"/>
        <v>0</v>
      </c>
      <c r="AD2722" s="12">
        <f t="shared" si="7265"/>
        <v>0</v>
      </c>
      <c r="AE2722" s="12">
        <f t="shared" si="7265"/>
        <v>0</v>
      </c>
      <c r="AF2722" s="12">
        <f t="shared" si="7265"/>
        <v>0</v>
      </c>
      <c r="AG2722" s="12">
        <f t="shared" si="7265"/>
        <v>0</v>
      </c>
      <c r="AH2722" s="12">
        <v>0</v>
      </c>
      <c r="AI2722" s="12">
        <v>0</v>
      </c>
      <c r="AJ2722" s="12">
        <f t="shared" ref="AJ2722:AY2722" si="7266">SUM(AJ2723)</f>
        <v>0</v>
      </c>
      <c r="AK2722" s="12">
        <f t="shared" si="7266"/>
        <v>0</v>
      </c>
      <c r="AL2722" s="12">
        <f t="shared" si="7266"/>
        <v>0</v>
      </c>
      <c r="AM2722" s="12">
        <f t="shared" si="7266"/>
        <v>0</v>
      </c>
      <c r="AN2722" s="12">
        <f t="shared" si="7266"/>
        <v>0</v>
      </c>
      <c r="AO2722" s="12">
        <f t="shared" si="7266"/>
        <v>0</v>
      </c>
      <c r="AP2722" s="12">
        <f t="shared" si="7266"/>
        <v>0</v>
      </c>
      <c r="AQ2722" s="12">
        <f t="shared" si="7266"/>
        <v>0</v>
      </c>
      <c r="AR2722" s="12">
        <f t="shared" si="7266"/>
        <v>0</v>
      </c>
      <c r="AS2722" s="12">
        <f t="shared" si="7266"/>
        <v>0</v>
      </c>
      <c r="AT2722" s="12">
        <f t="shared" si="7266"/>
        <v>0</v>
      </c>
      <c r="AU2722" s="12">
        <f t="shared" si="7266"/>
        <v>0</v>
      </c>
      <c r="AV2722" s="12">
        <f t="shared" si="7266"/>
        <v>0</v>
      </c>
      <c r="AW2722" s="12">
        <f t="shared" si="7266"/>
        <v>0</v>
      </c>
      <c r="AX2722" s="12">
        <f t="shared" si="7266"/>
        <v>0</v>
      </c>
      <c r="AY2722" s="12">
        <f t="shared" si="7266"/>
        <v>0</v>
      </c>
      <c r="AZ2722" s="12">
        <v>0</v>
      </c>
      <c r="BA2722" s="12">
        <v>0</v>
      </c>
      <c r="BB2722" s="12">
        <f t="shared" ref="BB2722:BQ2722" si="7267">SUM(BB2723)</f>
        <v>0</v>
      </c>
      <c r="BC2722" s="12">
        <f t="shared" si="7267"/>
        <v>0</v>
      </c>
      <c r="BD2722" s="12">
        <f t="shared" si="7267"/>
        <v>0</v>
      </c>
      <c r="BE2722" s="12">
        <f t="shared" si="7267"/>
        <v>0</v>
      </c>
      <c r="BF2722" s="12">
        <f t="shared" si="7267"/>
        <v>0</v>
      </c>
      <c r="BG2722" s="12">
        <f t="shared" si="7267"/>
        <v>0</v>
      </c>
      <c r="BH2722" s="12">
        <f t="shared" si="7267"/>
        <v>0</v>
      </c>
      <c r="BI2722" s="12">
        <f t="shared" si="7267"/>
        <v>0</v>
      </c>
      <c r="BJ2722" s="12">
        <f t="shared" si="7267"/>
        <v>0</v>
      </c>
      <c r="BK2722" s="12">
        <f t="shared" si="7267"/>
        <v>0</v>
      </c>
      <c r="BL2722" s="12">
        <f t="shared" si="7267"/>
        <v>0</v>
      </c>
      <c r="BM2722" s="12">
        <f t="shared" si="7267"/>
        <v>0</v>
      </c>
      <c r="BN2722" s="12">
        <f t="shared" si="7267"/>
        <v>0</v>
      </c>
      <c r="BO2722" s="12">
        <f t="shared" si="7267"/>
        <v>0</v>
      </c>
      <c r="BP2722" s="12">
        <f t="shared" si="7267"/>
        <v>0</v>
      </c>
      <c r="BQ2722" s="12">
        <f t="shared" si="7267"/>
        <v>0</v>
      </c>
      <c r="BR2722" s="12">
        <v>0</v>
      </c>
      <c r="BS2722" s="12">
        <v>0</v>
      </c>
      <c r="BT2722" s="12">
        <f t="shared" ref="BT2722:BZ2722" si="7268">SUM(BT2723)</f>
        <v>198184</v>
      </c>
      <c r="BU2722" s="12">
        <f t="shared" si="7268"/>
        <v>198184</v>
      </c>
      <c r="BV2722" s="12">
        <f t="shared" si="7268"/>
        <v>102045</v>
      </c>
      <c r="BW2722" s="12">
        <f t="shared" si="7268"/>
        <v>52500</v>
      </c>
      <c r="BX2722" s="12">
        <f t="shared" si="7268"/>
        <v>17500</v>
      </c>
      <c r="BY2722" s="12">
        <f t="shared" si="7268"/>
        <v>17500</v>
      </c>
      <c r="BZ2722" s="12">
        <f t="shared" si="7268"/>
        <v>17500</v>
      </c>
      <c r="CA2722" s="12">
        <f t="shared" si="7232"/>
        <v>154545</v>
      </c>
      <c r="CB2722" s="124">
        <f t="shared" si="7243"/>
        <v>77.980563516731934</v>
      </c>
    </row>
    <row r="2723" spans="1:80" x14ac:dyDescent="0.25">
      <c r="A2723" s="4" t="s">
        <v>928</v>
      </c>
      <c r="B2723" s="4" t="s">
        <v>88</v>
      </c>
      <c r="C2723" s="4" t="s">
        <v>1301</v>
      </c>
      <c r="D2723" s="79" t="s">
        <v>1302</v>
      </c>
      <c r="E2723" s="89">
        <v>6121</v>
      </c>
      <c r="F2723" s="79"/>
      <c r="G2723" s="75" t="s">
        <v>1906</v>
      </c>
      <c r="H2723" s="13" t="s">
        <v>46</v>
      </c>
      <c r="I2723" s="14">
        <v>175876</v>
      </c>
      <c r="J2723" s="14">
        <f t="shared" si="7231"/>
        <v>188747</v>
      </c>
      <c r="K2723" s="14">
        <v>188747</v>
      </c>
      <c r="L2723" s="14">
        <f t="shared" si="7234"/>
        <v>0</v>
      </c>
      <c r="M2723" s="14">
        <v>0</v>
      </c>
      <c r="N2723" s="14">
        <v>0</v>
      </c>
      <c r="O2723" s="14">
        <v>0</v>
      </c>
      <c r="P2723" s="14">
        <v>0</v>
      </c>
      <c r="Q2723" s="14">
        <v>0</v>
      </c>
      <c r="R2723" s="14">
        <v>0</v>
      </c>
      <c r="S2723" s="14"/>
      <c r="T2723" s="14"/>
      <c r="U2723" s="14"/>
      <c r="V2723" s="14"/>
      <c r="W2723" s="14"/>
      <c r="X2723" s="14">
        <f t="shared" si="7253"/>
        <v>0</v>
      </c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>
        <v>0</v>
      </c>
      <c r="AI2723" s="14">
        <v>0</v>
      </c>
      <c r="AJ2723" s="14">
        <v>0</v>
      </c>
      <c r="AK2723" s="14"/>
      <c r="AL2723" s="14"/>
      <c r="AM2723" s="14"/>
      <c r="AN2723" s="14"/>
      <c r="AO2723" s="14"/>
      <c r="AP2723" s="14">
        <f t="shared" si="7254"/>
        <v>0</v>
      </c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>
        <v>0</v>
      </c>
      <c r="BA2723" s="14">
        <v>0</v>
      </c>
      <c r="BB2723" s="14">
        <v>0</v>
      </c>
      <c r="BC2723" s="14"/>
      <c r="BD2723" s="14"/>
      <c r="BE2723" s="14"/>
      <c r="BF2723" s="14"/>
      <c r="BG2723" s="14"/>
      <c r="BH2723" s="14">
        <f t="shared" si="7255"/>
        <v>0</v>
      </c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>
        <v>0</v>
      </c>
      <c r="BS2723" s="14">
        <v>0</v>
      </c>
      <c r="BT2723" s="14">
        <v>198184</v>
      </c>
      <c r="BU2723" s="14">
        <v>198184</v>
      </c>
      <c r="BV2723" s="14">
        <v>102045</v>
      </c>
      <c r="BW2723" s="14">
        <f t="shared" si="7198"/>
        <v>52500</v>
      </c>
      <c r="BX2723" s="14">
        <v>17500</v>
      </c>
      <c r="BY2723" s="14">
        <v>17500</v>
      </c>
      <c r="BZ2723" s="14">
        <v>17500</v>
      </c>
      <c r="CA2723" s="14">
        <f t="shared" si="7232"/>
        <v>154545</v>
      </c>
      <c r="CB2723" s="122">
        <f t="shared" si="7243"/>
        <v>77.980563516731934</v>
      </c>
    </row>
    <row r="2724" spans="1:80" x14ac:dyDescent="0.25">
      <c r="A2724" s="4" t="s">
        <v>928</v>
      </c>
      <c r="B2724" s="4" t="s">
        <v>88</v>
      </c>
      <c r="C2724" s="4" t="s">
        <v>1301</v>
      </c>
      <c r="D2724" s="79" t="s">
        <v>1302</v>
      </c>
      <c r="E2724" s="78" t="s">
        <v>47</v>
      </c>
      <c r="F2724" s="78" t="s">
        <v>1</v>
      </c>
      <c r="G2724" s="2" t="s">
        <v>1</v>
      </c>
      <c r="H2724" s="2" t="s">
        <v>48</v>
      </c>
      <c r="I2724" s="12">
        <f>SUM(I2725:I2732)</f>
        <v>116490</v>
      </c>
      <c r="J2724" s="12">
        <f t="shared" si="7231"/>
        <v>130719</v>
      </c>
      <c r="K2724" s="12">
        <f t="shared" ref="K2724" si="7269">SUM(K2725:K2732)</f>
        <v>118069</v>
      </c>
      <c r="L2724" s="12">
        <f t="shared" si="7234"/>
        <v>12650</v>
      </c>
      <c r="M2724" s="12">
        <f t="shared" ref="M2724:Q2724" si="7270">SUM(M2725:M2732)</f>
        <v>12650</v>
      </c>
      <c r="N2724" s="12">
        <f t="shared" si="7270"/>
        <v>0</v>
      </c>
      <c r="O2724" s="12">
        <f t="shared" si="7270"/>
        <v>0</v>
      </c>
      <c r="P2724" s="12">
        <f t="shared" si="7270"/>
        <v>0</v>
      </c>
      <c r="Q2724" s="12">
        <f t="shared" si="7270"/>
        <v>0</v>
      </c>
      <c r="R2724" s="12">
        <f t="shared" ref="R2724:AG2724" si="7271">SUM(R2725:R2732)</f>
        <v>12650</v>
      </c>
      <c r="S2724" s="12">
        <f t="shared" si="7271"/>
        <v>0</v>
      </c>
      <c r="T2724" s="12">
        <f t="shared" si="7271"/>
        <v>0</v>
      </c>
      <c r="U2724" s="12">
        <f t="shared" si="7271"/>
        <v>0</v>
      </c>
      <c r="V2724" s="12">
        <f t="shared" si="7271"/>
        <v>0</v>
      </c>
      <c r="W2724" s="12">
        <f t="shared" si="7271"/>
        <v>0</v>
      </c>
      <c r="X2724" s="12">
        <f t="shared" si="7271"/>
        <v>12650</v>
      </c>
      <c r="Y2724" s="12">
        <f t="shared" si="7271"/>
        <v>0</v>
      </c>
      <c r="Z2724" s="12">
        <f t="shared" si="7271"/>
        <v>0</v>
      </c>
      <c r="AA2724" s="12">
        <f t="shared" si="7271"/>
        <v>0</v>
      </c>
      <c r="AB2724" s="12">
        <f t="shared" si="7271"/>
        <v>0</v>
      </c>
      <c r="AC2724" s="12">
        <f t="shared" si="7271"/>
        <v>0</v>
      </c>
      <c r="AD2724" s="12">
        <f t="shared" si="7271"/>
        <v>0</v>
      </c>
      <c r="AE2724" s="12">
        <f t="shared" si="7271"/>
        <v>0</v>
      </c>
      <c r="AF2724" s="12">
        <f t="shared" si="7271"/>
        <v>0</v>
      </c>
      <c r="AG2724" s="12">
        <f t="shared" si="7271"/>
        <v>0</v>
      </c>
      <c r="AH2724" s="12">
        <v>0</v>
      </c>
      <c r="AI2724" s="12">
        <v>12650</v>
      </c>
      <c r="AJ2724" s="12">
        <f t="shared" ref="AJ2724:AY2724" si="7272">SUM(AJ2725:AJ2732)</f>
        <v>0</v>
      </c>
      <c r="AK2724" s="12">
        <f t="shared" si="7272"/>
        <v>0</v>
      </c>
      <c r="AL2724" s="12">
        <f t="shared" si="7272"/>
        <v>0</v>
      </c>
      <c r="AM2724" s="12">
        <f t="shared" si="7272"/>
        <v>0</v>
      </c>
      <c r="AN2724" s="12">
        <f t="shared" si="7272"/>
        <v>0</v>
      </c>
      <c r="AO2724" s="12">
        <f t="shared" si="7272"/>
        <v>0</v>
      </c>
      <c r="AP2724" s="12">
        <f t="shared" si="7272"/>
        <v>0</v>
      </c>
      <c r="AQ2724" s="12">
        <f t="shared" si="7272"/>
        <v>0</v>
      </c>
      <c r="AR2724" s="12">
        <f t="shared" si="7272"/>
        <v>0</v>
      </c>
      <c r="AS2724" s="12">
        <f t="shared" si="7272"/>
        <v>0</v>
      </c>
      <c r="AT2724" s="12">
        <f t="shared" si="7272"/>
        <v>0</v>
      </c>
      <c r="AU2724" s="12">
        <f t="shared" si="7272"/>
        <v>0</v>
      </c>
      <c r="AV2724" s="12">
        <f t="shared" si="7272"/>
        <v>0</v>
      </c>
      <c r="AW2724" s="12">
        <f t="shared" si="7272"/>
        <v>0</v>
      </c>
      <c r="AX2724" s="12">
        <f t="shared" si="7272"/>
        <v>0</v>
      </c>
      <c r="AY2724" s="12">
        <f t="shared" si="7272"/>
        <v>0</v>
      </c>
      <c r="AZ2724" s="12">
        <v>0</v>
      </c>
      <c r="BA2724" s="12">
        <v>0</v>
      </c>
      <c r="BB2724" s="12">
        <f t="shared" ref="BB2724:BQ2724" si="7273">SUM(BB2725:BB2732)</f>
        <v>0</v>
      </c>
      <c r="BC2724" s="12">
        <f t="shared" si="7273"/>
        <v>0</v>
      </c>
      <c r="BD2724" s="12">
        <f t="shared" si="7273"/>
        <v>0</v>
      </c>
      <c r="BE2724" s="12">
        <f t="shared" si="7273"/>
        <v>0</v>
      </c>
      <c r="BF2724" s="12">
        <f t="shared" si="7273"/>
        <v>0</v>
      </c>
      <c r="BG2724" s="12">
        <f t="shared" si="7273"/>
        <v>0</v>
      </c>
      <c r="BH2724" s="12">
        <f t="shared" si="7273"/>
        <v>0</v>
      </c>
      <c r="BI2724" s="12">
        <f t="shared" si="7273"/>
        <v>0</v>
      </c>
      <c r="BJ2724" s="12">
        <f t="shared" si="7273"/>
        <v>0</v>
      </c>
      <c r="BK2724" s="12">
        <f t="shared" si="7273"/>
        <v>0</v>
      </c>
      <c r="BL2724" s="12">
        <f t="shared" si="7273"/>
        <v>0</v>
      </c>
      <c r="BM2724" s="12">
        <f t="shared" si="7273"/>
        <v>0</v>
      </c>
      <c r="BN2724" s="12">
        <f t="shared" si="7273"/>
        <v>0</v>
      </c>
      <c r="BO2724" s="12">
        <f t="shared" si="7273"/>
        <v>0</v>
      </c>
      <c r="BP2724" s="12">
        <f t="shared" si="7273"/>
        <v>0</v>
      </c>
      <c r="BQ2724" s="12">
        <f t="shared" si="7273"/>
        <v>0</v>
      </c>
      <c r="BR2724" s="12">
        <v>0</v>
      </c>
      <c r="BS2724" s="12">
        <v>0</v>
      </c>
      <c r="BT2724" s="12">
        <f t="shared" ref="BT2724:BZ2724" si="7274">SUM(BT2725:BT2732)</f>
        <v>147506</v>
      </c>
      <c r="BU2724" s="12">
        <f t="shared" si="7274"/>
        <v>134856</v>
      </c>
      <c r="BV2724" s="12">
        <f t="shared" si="7274"/>
        <v>67469</v>
      </c>
      <c r="BW2724" s="12">
        <f t="shared" si="7274"/>
        <v>33103</v>
      </c>
      <c r="BX2724" s="12">
        <f t="shared" si="7274"/>
        <v>13859</v>
      </c>
      <c r="BY2724" s="12">
        <f t="shared" si="7274"/>
        <v>9622</v>
      </c>
      <c r="BZ2724" s="12">
        <f t="shared" si="7274"/>
        <v>9622</v>
      </c>
      <c r="CA2724" s="12">
        <f t="shared" si="7232"/>
        <v>100572</v>
      </c>
      <c r="CB2724" s="124">
        <f t="shared" si="7243"/>
        <v>74.577326926499381</v>
      </c>
    </row>
    <row r="2725" spans="1:80" x14ac:dyDescent="0.25">
      <c r="A2725" s="4" t="s">
        <v>928</v>
      </c>
      <c r="B2725" s="4" t="s">
        <v>88</v>
      </c>
      <c r="C2725" s="4" t="s">
        <v>1301</v>
      </c>
      <c r="D2725" s="79" t="s">
        <v>1302</v>
      </c>
      <c r="E2725" s="89">
        <v>6131</v>
      </c>
      <c r="F2725" s="79"/>
      <c r="G2725" s="75" t="s">
        <v>1906</v>
      </c>
      <c r="H2725" s="13" t="s">
        <v>49</v>
      </c>
      <c r="I2725" s="14">
        <v>3500</v>
      </c>
      <c r="J2725" s="14">
        <f t="shared" si="7231"/>
        <v>5450</v>
      </c>
      <c r="K2725" s="14">
        <v>3800</v>
      </c>
      <c r="L2725" s="14">
        <f t="shared" si="7234"/>
        <v>1650</v>
      </c>
      <c r="M2725" s="14">
        <v>1650</v>
      </c>
      <c r="N2725" s="14">
        <v>0</v>
      </c>
      <c r="O2725" s="14">
        <v>0</v>
      </c>
      <c r="P2725" s="14">
        <v>0</v>
      </c>
      <c r="Q2725" s="14">
        <v>0</v>
      </c>
      <c r="R2725" s="14">
        <v>1650</v>
      </c>
      <c r="S2725" s="14"/>
      <c r="T2725" s="14"/>
      <c r="U2725" s="14"/>
      <c r="V2725" s="14"/>
      <c r="W2725" s="14"/>
      <c r="X2725" s="14">
        <f t="shared" si="7253"/>
        <v>1650</v>
      </c>
      <c r="Y2725" s="14"/>
      <c r="Z2725" s="14"/>
      <c r="AA2725" s="14"/>
      <c r="AB2725" s="14"/>
      <c r="AC2725" s="14"/>
      <c r="AD2725" s="14"/>
      <c r="AE2725" s="14"/>
      <c r="AF2725" s="14"/>
      <c r="AG2725" s="14"/>
      <c r="AH2725" s="14">
        <v>0</v>
      </c>
      <c r="AI2725" s="14">
        <v>1650</v>
      </c>
      <c r="AJ2725" s="14">
        <v>0</v>
      </c>
      <c r="AK2725" s="14"/>
      <c r="AL2725" s="14"/>
      <c r="AM2725" s="14"/>
      <c r="AN2725" s="14"/>
      <c r="AO2725" s="14"/>
      <c r="AP2725" s="14">
        <f t="shared" si="7254"/>
        <v>0</v>
      </c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>
        <v>0</v>
      </c>
      <c r="BA2725" s="14">
        <v>0</v>
      </c>
      <c r="BB2725" s="14">
        <v>0</v>
      </c>
      <c r="BC2725" s="14"/>
      <c r="BD2725" s="14"/>
      <c r="BE2725" s="14"/>
      <c r="BF2725" s="14"/>
      <c r="BG2725" s="14"/>
      <c r="BH2725" s="14">
        <f t="shared" si="7255"/>
        <v>0</v>
      </c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>
        <v>0</v>
      </c>
      <c r="BS2725" s="14">
        <v>0</v>
      </c>
      <c r="BT2725" s="14">
        <v>5450</v>
      </c>
      <c r="BU2725" s="14">
        <v>3800</v>
      </c>
      <c r="BV2725" s="14">
        <v>1900</v>
      </c>
      <c r="BW2725" s="14">
        <f t="shared" si="7198"/>
        <v>1900</v>
      </c>
      <c r="BX2725" s="14">
        <v>1900</v>
      </c>
      <c r="BY2725" s="14"/>
      <c r="BZ2725" s="14"/>
      <c r="CA2725" s="14">
        <f t="shared" si="7232"/>
        <v>3800</v>
      </c>
      <c r="CB2725" s="122">
        <f t="shared" si="7243"/>
        <v>100</v>
      </c>
    </row>
    <row r="2726" spans="1:80" x14ac:dyDescent="0.25">
      <c r="A2726" s="4" t="s">
        <v>928</v>
      </c>
      <c r="B2726" s="4" t="s">
        <v>88</v>
      </c>
      <c r="C2726" s="4" t="s">
        <v>1301</v>
      </c>
      <c r="D2726" s="79" t="s">
        <v>1302</v>
      </c>
      <c r="E2726" s="89">
        <v>6132</v>
      </c>
      <c r="F2726" s="79"/>
      <c r="G2726" s="75" t="s">
        <v>1906</v>
      </c>
      <c r="H2726" s="13" t="s">
        <v>196</v>
      </c>
      <c r="I2726" s="14">
        <v>22000</v>
      </c>
      <c r="J2726" s="14">
        <f t="shared" si="7231"/>
        <v>27500</v>
      </c>
      <c r="K2726" s="14">
        <v>27500</v>
      </c>
      <c r="L2726" s="14">
        <f t="shared" si="7234"/>
        <v>0</v>
      </c>
      <c r="M2726" s="14">
        <v>0</v>
      </c>
      <c r="N2726" s="14">
        <v>0</v>
      </c>
      <c r="O2726" s="14">
        <v>0</v>
      </c>
      <c r="P2726" s="14">
        <v>0</v>
      </c>
      <c r="Q2726" s="14">
        <v>0</v>
      </c>
      <c r="R2726" s="14">
        <v>0</v>
      </c>
      <c r="S2726" s="14"/>
      <c r="T2726" s="14"/>
      <c r="U2726" s="14"/>
      <c r="V2726" s="14"/>
      <c r="W2726" s="14"/>
      <c r="X2726" s="14">
        <f t="shared" si="7253"/>
        <v>0</v>
      </c>
      <c r="Y2726" s="14"/>
      <c r="Z2726" s="14"/>
      <c r="AA2726" s="14"/>
      <c r="AB2726" s="14"/>
      <c r="AC2726" s="14"/>
      <c r="AD2726" s="14"/>
      <c r="AE2726" s="14"/>
      <c r="AF2726" s="14"/>
      <c r="AG2726" s="14"/>
      <c r="AH2726" s="14">
        <v>0</v>
      </c>
      <c r="AI2726" s="14">
        <v>0</v>
      </c>
      <c r="AJ2726" s="14">
        <v>0</v>
      </c>
      <c r="AK2726" s="14"/>
      <c r="AL2726" s="14"/>
      <c r="AM2726" s="14"/>
      <c r="AN2726" s="14"/>
      <c r="AO2726" s="14"/>
      <c r="AP2726" s="14">
        <f t="shared" si="7254"/>
        <v>0</v>
      </c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>
        <v>0</v>
      </c>
      <c r="BA2726" s="14">
        <v>0</v>
      </c>
      <c r="BB2726" s="14">
        <v>0</v>
      </c>
      <c r="BC2726" s="14"/>
      <c r="BD2726" s="14"/>
      <c r="BE2726" s="14"/>
      <c r="BF2726" s="14"/>
      <c r="BG2726" s="14"/>
      <c r="BH2726" s="14">
        <f t="shared" si="7255"/>
        <v>0</v>
      </c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>
        <v>0</v>
      </c>
      <c r="BS2726" s="14">
        <v>0</v>
      </c>
      <c r="BT2726" s="14">
        <v>27500</v>
      </c>
      <c r="BU2726" s="14">
        <v>27500</v>
      </c>
      <c r="BV2726" s="14">
        <v>13800</v>
      </c>
      <c r="BW2726" s="14">
        <f t="shared" si="7198"/>
        <v>6900</v>
      </c>
      <c r="BX2726" s="14">
        <v>2300</v>
      </c>
      <c r="BY2726" s="14">
        <v>2300</v>
      </c>
      <c r="BZ2726" s="14">
        <v>2300</v>
      </c>
      <c r="CA2726" s="14">
        <f t="shared" si="7232"/>
        <v>20700</v>
      </c>
      <c r="CB2726" s="122">
        <f t="shared" si="7243"/>
        <v>75.272727272727266</v>
      </c>
    </row>
    <row r="2727" spans="1:80" x14ac:dyDescent="0.25">
      <c r="A2727" s="4" t="s">
        <v>928</v>
      </c>
      <c r="B2727" s="4" t="s">
        <v>88</v>
      </c>
      <c r="C2727" s="4" t="s">
        <v>1301</v>
      </c>
      <c r="D2727" s="79" t="s">
        <v>1302</v>
      </c>
      <c r="E2727" s="89">
        <v>6133</v>
      </c>
      <c r="F2727" s="79"/>
      <c r="G2727" s="75" t="s">
        <v>1906</v>
      </c>
      <c r="H2727" s="13" t="s">
        <v>198</v>
      </c>
      <c r="I2727" s="14">
        <v>5500</v>
      </c>
      <c r="J2727" s="14">
        <f t="shared" si="7231"/>
        <v>7200</v>
      </c>
      <c r="K2727" s="14">
        <v>7200</v>
      </c>
      <c r="L2727" s="14">
        <f t="shared" si="7234"/>
        <v>0</v>
      </c>
      <c r="M2727" s="14">
        <v>0</v>
      </c>
      <c r="N2727" s="14">
        <v>0</v>
      </c>
      <c r="O2727" s="14">
        <v>0</v>
      </c>
      <c r="P2727" s="14">
        <v>0</v>
      </c>
      <c r="Q2727" s="14">
        <v>0</v>
      </c>
      <c r="R2727" s="14">
        <v>0</v>
      </c>
      <c r="S2727" s="14"/>
      <c r="T2727" s="14"/>
      <c r="U2727" s="14"/>
      <c r="V2727" s="14"/>
      <c r="W2727" s="14"/>
      <c r="X2727" s="14">
        <f t="shared" si="7253"/>
        <v>0</v>
      </c>
      <c r="Y2727" s="14"/>
      <c r="Z2727" s="14"/>
      <c r="AA2727" s="14"/>
      <c r="AB2727" s="14"/>
      <c r="AC2727" s="14"/>
      <c r="AD2727" s="14"/>
      <c r="AE2727" s="14"/>
      <c r="AF2727" s="14"/>
      <c r="AG2727" s="14"/>
      <c r="AH2727" s="14">
        <v>0</v>
      </c>
      <c r="AI2727" s="14">
        <v>0</v>
      </c>
      <c r="AJ2727" s="14">
        <v>0</v>
      </c>
      <c r="AK2727" s="14"/>
      <c r="AL2727" s="14"/>
      <c r="AM2727" s="14"/>
      <c r="AN2727" s="14"/>
      <c r="AO2727" s="14"/>
      <c r="AP2727" s="14">
        <f t="shared" si="7254"/>
        <v>0</v>
      </c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>
        <v>0</v>
      </c>
      <c r="BA2727" s="14">
        <v>0</v>
      </c>
      <c r="BB2727" s="14">
        <v>0</v>
      </c>
      <c r="BC2727" s="14"/>
      <c r="BD2727" s="14"/>
      <c r="BE2727" s="14"/>
      <c r="BF2727" s="14"/>
      <c r="BG2727" s="14"/>
      <c r="BH2727" s="14">
        <f t="shared" si="7255"/>
        <v>0</v>
      </c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>
        <v>0</v>
      </c>
      <c r="BS2727" s="14">
        <v>0</v>
      </c>
      <c r="BT2727" s="14">
        <v>7200</v>
      </c>
      <c r="BU2727" s="14">
        <v>7200</v>
      </c>
      <c r="BV2727" s="14">
        <v>3600</v>
      </c>
      <c r="BW2727" s="14">
        <f t="shared" si="7198"/>
        <v>1800</v>
      </c>
      <c r="BX2727" s="14">
        <v>600</v>
      </c>
      <c r="BY2727" s="14">
        <v>600</v>
      </c>
      <c r="BZ2727" s="14">
        <v>600</v>
      </c>
      <c r="CA2727" s="14">
        <f t="shared" si="7232"/>
        <v>5400</v>
      </c>
      <c r="CB2727" s="122">
        <f t="shared" si="7243"/>
        <v>75</v>
      </c>
    </row>
    <row r="2728" spans="1:80" x14ac:dyDescent="0.25">
      <c r="A2728" s="4" t="s">
        <v>928</v>
      </c>
      <c r="B2728" s="4" t="s">
        <v>88</v>
      </c>
      <c r="C2728" s="4" t="s">
        <v>1301</v>
      </c>
      <c r="D2728" s="79" t="s">
        <v>1302</v>
      </c>
      <c r="E2728" s="89">
        <v>6134</v>
      </c>
      <c r="F2728" s="79"/>
      <c r="G2728" s="75" t="s">
        <v>1906</v>
      </c>
      <c r="H2728" s="13" t="s">
        <v>200</v>
      </c>
      <c r="I2728" s="14">
        <v>17000</v>
      </c>
      <c r="J2728" s="14">
        <f t="shared" si="7231"/>
        <v>18500</v>
      </c>
      <c r="K2728" s="14">
        <v>16500</v>
      </c>
      <c r="L2728" s="14">
        <f t="shared" si="7234"/>
        <v>2000</v>
      </c>
      <c r="M2728" s="14">
        <v>2000</v>
      </c>
      <c r="N2728" s="14">
        <v>0</v>
      </c>
      <c r="O2728" s="14">
        <v>0</v>
      </c>
      <c r="P2728" s="14">
        <v>0</v>
      </c>
      <c r="Q2728" s="14">
        <v>0</v>
      </c>
      <c r="R2728" s="14">
        <v>2000</v>
      </c>
      <c r="S2728" s="14"/>
      <c r="T2728" s="14"/>
      <c r="U2728" s="14"/>
      <c r="V2728" s="14"/>
      <c r="W2728" s="14"/>
      <c r="X2728" s="14">
        <f t="shared" si="7253"/>
        <v>2000</v>
      </c>
      <c r="Y2728" s="14"/>
      <c r="Z2728" s="14"/>
      <c r="AA2728" s="14"/>
      <c r="AB2728" s="14"/>
      <c r="AC2728" s="14"/>
      <c r="AD2728" s="14"/>
      <c r="AE2728" s="14"/>
      <c r="AF2728" s="14"/>
      <c r="AG2728" s="14"/>
      <c r="AH2728" s="14">
        <v>0</v>
      </c>
      <c r="AI2728" s="14">
        <v>2000</v>
      </c>
      <c r="AJ2728" s="14">
        <v>0</v>
      </c>
      <c r="AK2728" s="14"/>
      <c r="AL2728" s="14"/>
      <c r="AM2728" s="14"/>
      <c r="AN2728" s="14"/>
      <c r="AO2728" s="14"/>
      <c r="AP2728" s="14">
        <f t="shared" si="7254"/>
        <v>0</v>
      </c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>
        <v>0</v>
      </c>
      <c r="BA2728" s="14">
        <v>0</v>
      </c>
      <c r="BB2728" s="14">
        <v>0</v>
      </c>
      <c r="BC2728" s="14"/>
      <c r="BD2728" s="14"/>
      <c r="BE2728" s="14"/>
      <c r="BF2728" s="14"/>
      <c r="BG2728" s="14"/>
      <c r="BH2728" s="14">
        <f t="shared" si="7255"/>
        <v>0</v>
      </c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>
        <v>0</v>
      </c>
      <c r="BS2728" s="14">
        <v>0</v>
      </c>
      <c r="BT2728" s="14">
        <v>35000</v>
      </c>
      <c r="BU2728" s="14">
        <v>33000</v>
      </c>
      <c r="BV2728" s="14">
        <v>16500</v>
      </c>
      <c r="BW2728" s="14">
        <f t="shared" si="7198"/>
        <v>8250</v>
      </c>
      <c r="BX2728" s="14">
        <v>2750</v>
      </c>
      <c r="BY2728" s="14">
        <v>2750</v>
      </c>
      <c r="BZ2728" s="14">
        <v>2750</v>
      </c>
      <c r="CA2728" s="14">
        <f t="shared" si="7232"/>
        <v>24750</v>
      </c>
      <c r="CB2728" s="122">
        <f t="shared" si="7243"/>
        <v>75</v>
      </c>
    </row>
    <row r="2729" spans="1:80" x14ac:dyDescent="0.25">
      <c r="A2729" s="4" t="s">
        <v>928</v>
      </c>
      <c r="B2729" s="4" t="s">
        <v>88</v>
      </c>
      <c r="C2729" s="4" t="s">
        <v>1301</v>
      </c>
      <c r="D2729" s="79" t="s">
        <v>1302</v>
      </c>
      <c r="E2729" s="89">
        <v>6135</v>
      </c>
      <c r="F2729" s="79"/>
      <c r="G2729" s="75" t="s">
        <v>1906</v>
      </c>
      <c r="H2729" s="13" t="s">
        <v>201</v>
      </c>
      <c r="I2729" s="14">
        <v>4250</v>
      </c>
      <c r="J2729" s="14">
        <f t="shared" si="7231"/>
        <v>4475</v>
      </c>
      <c r="K2729" s="14">
        <v>2475</v>
      </c>
      <c r="L2729" s="14">
        <f t="shared" si="7234"/>
        <v>2000</v>
      </c>
      <c r="M2729" s="14">
        <v>2000</v>
      </c>
      <c r="N2729" s="14">
        <v>0</v>
      </c>
      <c r="O2729" s="14">
        <v>0</v>
      </c>
      <c r="P2729" s="14">
        <v>0</v>
      </c>
      <c r="Q2729" s="14">
        <v>0</v>
      </c>
      <c r="R2729" s="14">
        <v>2000</v>
      </c>
      <c r="S2729" s="14"/>
      <c r="T2729" s="14"/>
      <c r="U2729" s="14"/>
      <c r="V2729" s="14"/>
      <c r="W2729" s="14"/>
      <c r="X2729" s="14">
        <f t="shared" si="7253"/>
        <v>2000</v>
      </c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>
        <v>0</v>
      </c>
      <c r="AI2729" s="14">
        <v>2000</v>
      </c>
      <c r="AJ2729" s="14">
        <v>0</v>
      </c>
      <c r="AK2729" s="14"/>
      <c r="AL2729" s="14"/>
      <c r="AM2729" s="14"/>
      <c r="AN2729" s="14"/>
      <c r="AO2729" s="14"/>
      <c r="AP2729" s="14">
        <f t="shared" si="7254"/>
        <v>0</v>
      </c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>
        <v>0</v>
      </c>
      <c r="BA2729" s="14">
        <v>0</v>
      </c>
      <c r="BB2729" s="14">
        <v>0</v>
      </c>
      <c r="BC2729" s="14"/>
      <c r="BD2729" s="14"/>
      <c r="BE2729" s="14"/>
      <c r="BF2729" s="14"/>
      <c r="BG2729" s="14"/>
      <c r="BH2729" s="14">
        <f t="shared" si="7255"/>
        <v>0</v>
      </c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>
        <v>0</v>
      </c>
      <c r="BS2729" s="14">
        <v>0</v>
      </c>
      <c r="BT2729" s="14">
        <v>4475</v>
      </c>
      <c r="BU2729" s="14">
        <v>2475</v>
      </c>
      <c r="BV2729" s="14">
        <v>1237</v>
      </c>
      <c r="BW2729" s="14">
        <f t="shared" si="7198"/>
        <v>1237</v>
      </c>
      <c r="BX2729" s="14">
        <v>1237</v>
      </c>
      <c r="BY2729" s="14"/>
      <c r="BZ2729" s="14"/>
      <c r="CA2729" s="14">
        <f t="shared" si="7232"/>
        <v>2474</v>
      </c>
      <c r="CB2729" s="122">
        <f t="shared" si="7243"/>
        <v>99.959595959595958</v>
      </c>
    </row>
    <row r="2730" spans="1:80" x14ac:dyDescent="0.25">
      <c r="A2730" s="4" t="s">
        <v>928</v>
      </c>
      <c r="B2730" s="4" t="s">
        <v>88</v>
      </c>
      <c r="C2730" s="4" t="s">
        <v>1301</v>
      </c>
      <c r="D2730" s="79" t="s">
        <v>1302</v>
      </c>
      <c r="E2730" s="89">
        <v>6137</v>
      </c>
      <c r="F2730" s="79"/>
      <c r="G2730" s="75" t="s">
        <v>1906</v>
      </c>
      <c r="H2730" s="13" t="s">
        <v>204</v>
      </c>
      <c r="I2730" s="14">
        <v>15000</v>
      </c>
      <c r="J2730" s="14">
        <f t="shared" si="7231"/>
        <v>14000</v>
      </c>
      <c r="K2730" s="14">
        <v>12000</v>
      </c>
      <c r="L2730" s="14">
        <f t="shared" si="7234"/>
        <v>2000</v>
      </c>
      <c r="M2730" s="14">
        <v>2000</v>
      </c>
      <c r="N2730" s="14">
        <v>0</v>
      </c>
      <c r="O2730" s="14">
        <v>0</v>
      </c>
      <c r="P2730" s="14">
        <v>0</v>
      </c>
      <c r="Q2730" s="14">
        <v>0</v>
      </c>
      <c r="R2730" s="14">
        <v>2000</v>
      </c>
      <c r="S2730" s="14"/>
      <c r="T2730" s="14"/>
      <c r="U2730" s="14"/>
      <c r="V2730" s="14"/>
      <c r="W2730" s="14"/>
      <c r="X2730" s="14">
        <f t="shared" si="7253"/>
        <v>2000</v>
      </c>
      <c r="Y2730" s="14"/>
      <c r="Z2730" s="14"/>
      <c r="AA2730" s="14"/>
      <c r="AB2730" s="14"/>
      <c r="AC2730" s="14"/>
      <c r="AD2730" s="14"/>
      <c r="AE2730" s="14"/>
      <c r="AF2730" s="14"/>
      <c r="AG2730" s="14"/>
      <c r="AH2730" s="14">
        <v>0</v>
      </c>
      <c r="AI2730" s="14">
        <v>2000</v>
      </c>
      <c r="AJ2730" s="14">
        <v>0</v>
      </c>
      <c r="AK2730" s="14"/>
      <c r="AL2730" s="14"/>
      <c r="AM2730" s="14"/>
      <c r="AN2730" s="14"/>
      <c r="AO2730" s="14"/>
      <c r="AP2730" s="14">
        <f t="shared" si="7254"/>
        <v>0</v>
      </c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>
        <v>0</v>
      </c>
      <c r="BA2730" s="14">
        <v>0</v>
      </c>
      <c r="BB2730" s="14">
        <v>0</v>
      </c>
      <c r="BC2730" s="14"/>
      <c r="BD2730" s="14"/>
      <c r="BE2730" s="14"/>
      <c r="BF2730" s="14"/>
      <c r="BG2730" s="14"/>
      <c r="BH2730" s="14">
        <f t="shared" si="7255"/>
        <v>0</v>
      </c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>
        <v>0</v>
      </c>
      <c r="BS2730" s="14">
        <v>0</v>
      </c>
      <c r="BT2730" s="14">
        <v>14000</v>
      </c>
      <c r="BU2730" s="14">
        <v>12000</v>
      </c>
      <c r="BV2730" s="14">
        <v>6000</v>
      </c>
      <c r="BW2730" s="14">
        <f t="shared" si="7198"/>
        <v>3000</v>
      </c>
      <c r="BX2730" s="14">
        <v>1000</v>
      </c>
      <c r="BY2730" s="14">
        <v>1000</v>
      </c>
      <c r="BZ2730" s="14">
        <v>1000</v>
      </c>
      <c r="CA2730" s="14">
        <f t="shared" si="7232"/>
        <v>9000</v>
      </c>
      <c r="CB2730" s="122">
        <f t="shared" si="7243"/>
        <v>75</v>
      </c>
    </row>
    <row r="2731" spans="1:80" x14ac:dyDescent="0.25">
      <c r="A2731" s="4" t="s">
        <v>928</v>
      </c>
      <c r="B2731" s="4" t="s">
        <v>88</v>
      </c>
      <c r="C2731" s="4" t="s">
        <v>1301</v>
      </c>
      <c r="D2731" s="79" t="s">
        <v>1302</v>
      </c>
      <c r="E2731" s="89">
        <v>6138</v>
      </c>
      <c r="F2731" s="79"/>
      <c r="G2731" s="75" t="s">
        <v>1906</v>
      </c>
      <c r="H2731" s="13" t="s">
        <v>205</v>
      </c>
      <c r="I2731" s="14">
        <v>0</v>
      </c>
      <c r="J2731" s="14">
        <f t="shared" si="7231"/>
        <v>50</v>
      </c>
      <c r="K2731" s="14">
        <v>50</v>
      </c>
      <c r="L2731" s="14">
        <f t="shared" si="7234"/>
        <v>0</v>
      </c>
      <c r="M2731" s="14">
        <v>0</v>
      </c>
      <c r="N2731" s="14">
        <v>0</v>
      </c>
      <c r="O2731" s="14">
        <v>0</v>
      </c>
      <c r="P2731" s="14">
        <v>0</v>
      </c>
      <c r="Q2731" s="14">
        <v>0</v>
      </c>
      <c r="R2731" s="14">
        <v>0</v>
      </c>
      <c r="S2731" s="14"/>
      <c r="T2731" s="14"/>
      <c r="U2731" s="14"/>
      <c r="V2731" s="14"/>
      <c r="W2731" s="14"/>
      <c r="X2731" s="14">
        <f t="shared" si="7253"/>
        <v>0</v>
      </c>
      <c r="Y2731" s="14"/>
      <c r="Z2731" s="14"/>
      <c r="AA2731" s="14"/>
      <c r="AB2731" s="14"/>
      <c r="AC2731" s="14"/>
      <c r="AD2731" s="14"/>
      <c r="AE2731" s="14"/>
      <c r="AF2731" s="14"/>
      <c r="AG2731" s="14"/>
      <c r="AH2731" s="14">
        <v>0</v>
      </c>
      <c r="AI2731" s="14">
        <v>0</v>
      </c>
      <c r="AJ2731" s="14">
        <v>0</v>
      </c>
      <c r="AK2731" s="14"/>
      <c r="AL2731" s="14"/>
      <c r="AM2731" s="14"/>
      <c r="AN2731" s="14"/>
      <c r="AO2731" s="14"/>
      <c r="AP2731" s="14">
        <f t="shared" si="7254"/>
        <v>0</v>
      </c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>
        <v>0</v>
      </c>
      <c r="BA2731" s="14">
        <v>0</v>
      </c>
      <c r="BB2731" s="14">
        <v>0</v>
      </c>
      <c r="BC2731" s="14"/>
      <c r="BD2731" s="14"/>
      <c r="BE2731" s="14"/>
      <c r="BF2731" s="14"/>
      <c r="BG2731" s="14"/>
      <c r="BH2731" s="14">
        <f t="shared" si="7255"/>
        <v>0</v>
      </c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>
        <v>0</v>
      </c>
      <c r="BS2731" s="14">
        <v>0</v>
      </c>
      <c r="BT2731" s="14">
        <v>50</v>
      </c>
      <c r="BU2731" s="14">
        <v>50</v>
      </c>
      <c r="BV2731" s="14">
        <v>0</v>
      </c>
      <c r="BW2731" s="14">
        <f t="shared" si="7198"/>
        <v>0</v>
      </c>
      <c r="BX2731" s="14"/>
      <c r="BY2731" s="14"/>
      <c r="BZ2731" s="14"/>
      <c r="CA2731" s="14">
        <f t="shared" si="7232"/>
        <v>0</v>
      </c>
      <c r="CB2731" s="122">
        <f t="shared" si="7243"/>
        <v>0</v>
      </c>
    </row>
    <row r="2732" spans="1:80" x14ac:dyDescent="0.25">
      <c r="A2732" s="1" t="s">
        <v>928</v>
      </c>
      <c r="B2732" s="1" t="s">
        <v>88</v>
      </c>
      <c r="C2732" s="1" t="s">
        <v>1301</v>
      </c>
      <c r="D2732" s="82" t="s">
        <v>1302</v>
      </c>
      <c r="E2732" s="82" t="s">
        <v>50</v>
      </c>
      <c r="F2732" s="79" t="s">
        <v>1</v>
      </c>
      <c r="G2732" s="13" t="s">
        <v>1</v>
      </c>
      <c r="H2732" s="2" t="s">
        <v>51</v>
      </c>
      <c r="I2732" s="12">
        <f>SUM(I2733:I2735)</f>
        <v>49240</v>
      </c>
      <c r="J2732" s="12">
        <f t="shared" si="7231"/>
        <v>53544</v>
      </c>
      <c r="K2732" s="12">
        <f t="shared" ref="K2732" si="7275">SUM(K2733:K2735)</f>
        <v>48544</v>
      </c>
      <c r="L2732" s="12">
        <f t="shared" si="7234"/>
        <v>5000</v>
      </c>
      <c r="M2732" s="12">
        <f t="shared" ref="M2732:Q2732" si="7276">SUM(M2733:M2735)</f>
        <v>5000</v>
      </c>
      <c r="N2732" s="12">
        <f t="shared" si="7276"/>
        <v>0</v>
      </c>
      <c r="O2732" s="12">
        <f t="shared" si="7276"/>
        <v>0</v>
      </c>
      <c r="P2732" s="12">
        <f t="shared" si="7276"/>
        <v>0</v>
      </c>
      <c r="Q2732" s="12">
        <f t="shared" si="7276"/>
        <v>0</v>
      </c>
      <c r="R2732" s="12">
        <f t="shared" ref="R2732:AG2732" si="7277">SUM(R2733:R2735)</f>
        <v>5000</v>
      </c>
      <c r="S2732" s="12">
        <f t="shared" si="7277"/>
        <v>0</v>
      </c>
      <c r="T2732" s="12">
        <f t="shared" si="7277"/>
        <v>0</v>
      </c>
      <c r="U2732" s="12">
        <f t="shared" si="7277"/>
        <v>0</v>
      </c>
      <c r="V2732" s="12">
        <f t="shared" si="7277"/>
        <v>0</v>
      </c>
      <c r="W2732" s="12">
        <f t="shared" si="7277"/>
        <v>0</v>
      </c>
      <c r="X2732" s="12">
        <f t="shared" si="7277"/>
        <v>5000</v>
      </c>
      <c r="Y2732" s="12">
        <f t="shared" si="7277"/>
        <v>0</v>
      </c>
      <c r="Z2732" s="12">
        <f t="shared" si="7277"/>
        <v>0</v>
      </c>
      <c r="AA2732" s="12">
        <f t="shared" si="7277"/>
        <v>0</v>
      </c>
      <c r="AB2732" s="12">
        <f t="shared" si="7277"/>
        <v>0</v>
      </c>
      <c r="AC2732" s="12">
        <f t="shared" si="7277"/>
        <v>0</v>
      </c>
      <c r="AD2732" s="12">
        <f t="shared" si="7277"/>
        <v>0</v>
      </c>
      <c r="AE2732" s="12">
        <f t="shared" si="7277"/>
        <v>0</v>
      </c>
      <c r="AF2732" s="12">
        <f t="shared" si="7277"/>
        <v>0</v>
      </c>
      <c r="AG2732" s="12">
        <f t="shared" si="7277"/>
        <v>0</v>
      </c>
      <c r="AH2732" s="12">
        <v>0</v>
      </c>
      <c r="AI2732" s="12">
        <v>5000</v>
      </c>
      <c r="AJ2732" s="12">
        <f t="shared" ref="AJ2732:AY2732" si="7278">SUM(AJ2733:AJ2735)</f>
        <v>0</v>
      </c>
      <c r="AK2732" s="12">
        <f t="shared" si="7278"/>
        <v>0</v>
      </c>
      <c r="AL2732" s="12">
        <f t="shared" si="7278"/>
        <v>0</v>
      </c>
      <c r="AM2732" s="12">
        <f t="shared" si="7278"/>
        <v>0</v>
      </c>
      <c r="AN2732" s="12">
        <f t="shared" si="7278"/>
        <v>0</v>
      </c>
      <c r="AO2732" s="12">
        <f t="shared" si="7278"/>
        <v>0</v>
      </c>
      <c r="AP2732" s="12">
        <f t="shared" si="7278"/>
        <v>0</v>
      </c>
      <c r="AQ2732" s="12">
        <f t="shared" si="7278"/>
        <v>0</v>
      </c>
      <c r="AR2732" s="12">
        <f t="shared" si="7278"/>
        <v>0</v>
      </c>
      <c r="AS2732" s="12">
        <f t="shared" si="7278"/>
        <v>0</v>
      </c>
      <c r="AT2732" s="12">
        <f t="shared" si="7278"/>
        <v>0</v>
      </c>
      <c r="AU2732" s="12">
        <f t="shared" si="7278"/>
        <v>0</v>
      </c>
      <c r="AV2732" s="12">
        <f t="shared" si="7278"/>
        <v>0</v>
      </c>
      <c r="AW2732" s="12">
        <f t="shared" si="7278"/>
        <v>0</v>
      </c>
      <c r="AX2732" s="12">
        <f t="shared" si="7278"/>
        <v>0</v>
      </c>
      <c r="AY2732" s="12">
        <f t="shared" si="7278"/>
        <v>0</v>
      </c>
      <c r="AZ2732" s="12">
        <v>0</v>
      </c>
      <c r="BA2732" s="12">
        <v>0</v>
      </c>
      <c r="BB2732" s="12">
        <f t="shared" ref="BB2732:BQ2732" si="7279">SUM(BB2733:BB2735)</f>
        <v>0</v>
      </c>
      <c r="BC2732" s="12">
        <f t="shared" si="7279"/>
        <v>0</v>
      </c>
      <c r="BD2732" s="12">
        <f t="shared" si="7279"/>
        <v>0</v>
      </c>
      <c r="BE2732" s="12">
        <f t="shared" si="7279"/>
        <v>0</v>
      </c>
      <c r="BF2732" s="12">
        <f t="shared" si="7279"/>
        <v>0</v>
      </c>
      <c r="BG2732" s="12">
        <f t="shared" si="7279"/>
        <v>0</v>
      </c>
      <c r="BH2732" s="12">
        <f t="shared" si="7279"/>
        <v>0</v>
      </c>
      <c r="BI2732" s="12">
        <f t="shared" si="7279"/>
        <v>0</v>
      </c>
      <c r="BJ2732" s="12">
        <f t="shared" si="7279"/>
        <v>0</v>
      </c>
      <c r="BK2732" s="12">
        <f t="shared" si="7279"/>
        <v>0</v>
      </c>
      <c r="BL2732" s="12">
        <f t="shared" si="7279"/>
        <v>0</v>
      </c>
      <c r="BM2732" s="12">
        <f t="shared" si="7279"/>
        <v>0</v>
      </c>
      <c r="BN2732" s="12">
        <f t="shared" si="7279"/>
        <v>0</v>
      </c>
      <c r="BO2732" s="12">
        <f t="shared" si="7279"/>
        <v>0</v>
      </c>
      <c r="BP2732" s="12">
        <f t="shared" si="7279"/>
        <v>0</v>
      </c>
      <c r="BQ2732" s="12">
        <f t="shared" si="7279"/>
        <v>0</v>
      </c>
      <c r="BR2732" s="12">
        <v>0</v>
      </c>
      <c r="BS2732" s="12">
        <v>0</v>
      </c>
      <c r="BT2732" s="12">
        <f t="shared" ref="BT2732:BZ2732" si="7280">SUM(BT2733:BT2735)</f>
        <v>53831</v>
      </c>
      <c r="BU2732" s="12">
        <f t="shared" si="7280"/>
        <v>48831</v>
      </c>
      <c r="BV2732" s="12">
        <f t="shared" si="7280"/>
        <v>24432</v>
      </c>
      <c r="BW2732" s="12">
        <f t="shared" si="7280"/>
        <v>10016</v>
      </c>
      <c r="BX2732" s="12">
        <f t="shared" si="7280"/>
        <v>4072</v>
      </c>
      <c r="BY2732" s="12">
        <f t="shared" si="7280"/>
        <v>2972</v>
      </c>
      <c r="BZ2732" s="12">
        <f t="shared" si="7280"/>
        <v>2972</v>
      </c>
      <c r="CA2732" s="12">
        <f t="shared" si="7232"/>
        <v>34448</v>
      </c>
      <c r="CB2732" s="124">
        <f t="shared" si="7243"/>
        <v>70.54535028977493</v>
      </c>
    </row>
    <row r="2733" spans="1:80" x14ac:dyDescent="0.25">
      <c r="A2733" s="4" t="s">
        <v>928</v>
      </c>
      <c r="B2733" s="4" t="s">
        <v>88</v>
      </c>
      <c r="C2733" s="4" t="s">
        <v>1301</v>
      </c>
      <c r="D2733" s="79" t="s">
        <v>1302</v>
      </c>
      <c r="E2733" s="89">
        <v>6139</v>
      </c>
      <c r="F2733" s="79"/>
      <c r="G2733" s="75" t="s">
        <v>1906</v>
      </c>
      <c r="H2733" s="13" t="s">
        <v>51</v>
      </c>
      <c r="I2733" s="14">
        <v>39040</v>
      </c>
      <c r="J2733" s="14">
        <f t="shared" si="7231"/>
        <v>42200</v>
      </c>
      <c r="K2733" s="14">
        <v>37200</v>
      </c>
      <c r="L2733" s="14">
        <f t="shared" si="7234"/>
        <v>5000</v>
      </c>
      <c r="M2733" s="14">
        <v>5000</v>
      </c>
      <c r="N2733" s="14">
        <v>0</v>
      </c>
      <c r="O2733" s="14">
        <v>0</v>
      </c>
      <c r="P2733" s="14">
        <v>0</v>
      </c>
      <c r="Q2733" s="14">
        <v>0</v>
      </c>
      <c r="R2733" s="14">
        <v>5000</v>
      </c>
      <c r="S2733" s="14"/>
      <c r="T2733" s="14"/>
      <c r="U2733" s="14"/>
      <c r="V2733" s="14"/>
      <c r="W2733" s="14"/>
      <c r="X2733" s="14">
        <f t="shared" si="7253"/>
        <v>5000</v>
      </c>
      <c r="Y2733" s="14"/>
      <c r="Z2733" s="14"/>
      <c r="AA2733" s="14"/>
      <c r="AB2733" s="14"/>
      <c r="AC2733" s="14"/>
      <c r="AD2733" s="14"/>
      <c r="AE2733" s="14"/>
      <c r="AF2733" s="14"/>
      <c r="AG2733" s="14"/>
      <c r="AH2733" s="14">
        <v>0</v>
      </c>
      <c r="AI2733" s="14">
        <v>5000</v>
      </c>
      <c r="AJ2733" s="14">
        <v>0</v>
      </c>
      <c r="AK2733" s="14"/>
      <c r="AL2733" s="14"/>
      <c r="AM2733" s="14"/>
      <c r="AN2733" s="14"/>
      <c r="AO2733" s="14"/>
      <c r="AP2733" s="14">
        <f t="shared" si="7254"/>
        <v>0</v>
      </c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>
        <v>0</v>
      </c>
      <c r="BA2733" s="14">
        <v>0</v>
      </c>
      <c r="BB2733" s="14">
        <v>0</v>
      </c>
      <c r="BC2733" s="14"/>
      <c r="BD2733" s="14"/>
      <c r="BE2733" s="14"/>
      <c r="BF2733" s="14"/>
      <c r="BG2733" s="14"/>
      <c r="BH2733" s="14">
        <f t="shared" si="7255"/>
        <v>0</v>
      </c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>
        <v>0</v>
      </c>
      <c r="BS2733" s="14">
        <v>0</v>
      </c>
      <c r="BT2733" s="14">
        <v>42200</v>
      </c>
      <c r="BU2733" s="14">
        <v>37200</v>
      </c>
      <c r="BV2733" s="14">
        <v>18600</v>
      </c>
      <c r="BW2733" s="14">
        <f t="shared" si="7198"/>
        <v>7100</v>
      </c>
      <c r="BX2733" s="14">
        <v>3100</v>
      </c>
      <c r="BY2733" s="14">
        <v>2000</v>
      </c>
      <c r="BZ2733" s="14">
        <v>2000</v>
      </c>
      <c r="CA2733" s="14">
        <f t="shared" si="7232"/>
        <v>25700</v>
      </c>
      <c r="CB2733" s="122">
        <f t="shared" si="7243"/>
        <v>69.086021505376351</v>
      </c>
    </row>
    <row r="2734" spans="1:80" ht="22.5" x14ac:dyDescent="0.25">
      <c r="A2734" s="4" t="s">
        <v>928</v>
      </c>
      <c r="B2734" s="4" t="s">
        <v>88</v>
      </c>
      <c r="C2734" s="4" t="s">
        <v>1301</v>
      </c>
      <c r="D2734" s="79" t="s">
        <v>1302</v>
      </c>
      <c r="E2734" s="89">
        <v>6139</v>
      </c>
      <c r="F2734" s="79" t="s">
        <v>1309</v>
      </c>
      <c r="G2734" s="75" t="s">
        <v>1906</v>
      </c>
      <c r="H2734" s="13" t="s">
        <v>59</v>
      </c>
      <c r="I2734" s="14">
        <v>5100</v>
      </c>
      <c r="J2734" s="14">
        <f t="shared" si="7231"/>
        <v>5734</v>
      </c>
      <c r="K2734" s="14">
        <v>5734</v>
      </c>
      <c r="L2734" s="14">
        <f t="shared" si="7234"/>
        <v>0</v>
      </c>
      <c r="M2734" s="14">
        <v>0</v>
      </c>
      <c r="N2734" s="14">
        <v>0</v>
      </c>
      <c r="O2734" s="14">
        <v>0</v>
      </c>
      <c r="P2734" s="14">
        <v>0</v>
      </c>
      <c r="Q2734" s="14">
        <v>0</v>
      </c>
      <c r="R2734" s="14">
        <v>0</v>
      </c>
      <c r="S2734" s="14"/>
      <c r="T2734" s="14"/>
      <c r="U2734" s="14"/>
      <c r="V2734" s="14"/>
      <c r="W2734" s="14"/>
      <c r="X2734" s="14">
        <f t="shared" si="7253"/>
        <v>0</v>
      </c>
      <c r="Y2734" s="14"/>
      <c r="Z2734" s="14"/>
      <c r="AA2734" s="14"/>
      <c r="AB2734" s="14"/>
      <c r="AC2734" s="14"/>
      <c r="AD2734" s="14"/>
      <c r="AE2734" s="14"/>
      <c r="AF2734" s="14"/>
      <c r="AG2734" s="14"/>
      <c r="AH2734" s="14">
        <v>0</v>
      </c>
      <c r="AI2734" s="14">
        <v>0</v>
      </c>
      <c r="AJ2734" s="14">
        <v>0</v>
      </c>
      <c r="AK2734" s="14"/>
      <c r="AL2734" s="14"/>
      <c r="AM2734" s="14"/>
      <c r="AN2734" s="14"/>
      <c r="AO2734" s="14"/>
      <c r="AP2734" s="14">
        <f t="shared" si="7254"/>
        <v>0</v>
      </c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>
        <v>0</v>
      </c>
      <c r="BA2734" s="14">
        <v>0</v>
      </c>
      <c r="BB2734" s="14">
        <v>0</v>
      </c>
      <c r="BC2734" s="14"/>
      <c r="BD2734" s="14"/>
      <c r="BE2734" s="14"/>
      <c r="BF2734" s="14"/>
      <c r="BG2734" s="14"/>
      <c r="BH2734" s="14">
        <f t="shared" si="7255"/>
        <v>0</v>
      </c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>
        <v>0</v>
      </c>
      <c r="BS2734" s="14">
        <v>0</v>
      </c>
      <c r="BT2734" s="14">
        <v>6021</v>
      </c>
      <c r="BU2734" s="14">
        <v>6021</v>
      </c>
      <c r="BV2734" s="14">
        <v>3012</v>
      </c>
      <c r="BW2734" s="14">
        <f t="shared" si="7198"/>
        <v>1506</v>
      </c>
      <c r="BX2734" s="14">
        <v>502</v>
      </c>
      <c r="BY2734" s="14">
        <v>502</v>
      </c>
      <c r="BZ2734" s="14">
        <v>502</v>
      </c>
      <c r="CA2734" s="14">
        <f t="shared" si="7232"/>
        <v>4518</v>
      </c>
      <c r="CB2734" s="122">
        <f t="shared" si="7243"/>
        <v>75.037369207772798</v>
      </c>
    </row>
    <row r="2735" spans="1:80" ht="22.5" x14ac:dyDescent="0.25">
      <c r="A2735" s="4" t="s">
        <v>928</v>
      </c>
      <c r="B2735" s="4" t="s">
        <v>88</v>
      </c>
      <c r="C2735" s="4" t="s">
        <v>1301</v>
      </c>
      <c r="D2735" s="79" t="s">
        <v>1302</v>
      </c>
      <c r="E2735" s="89">
        <v>6139</v>
      </c>
      <c r="F2735" s="79" t="s">
        <v>1310</v>
      </c>
      <c r="G2735" s="75" t="s">
        <v>1906</v>
      </c>
      <c r="H2735" s="13" t="s">
        <v>65</v>
      </c>
      <c r="I2735" s="14">
        <v>5100</v>
      </c>
      <c r="J2735" s="14">
        <f t="shared" si="7231"/>
        <v>5610</v>
      </c>
      <c r="K2735" s="14">
        <v>5610</v>
      </c>
      <c r="L2735" s="14">
        <f t="shared" si="7234"/>
        <v>0</v>
      </c>
      <c r="M2735" s="14">
        <v>0</v>
      </c>
      <c r="N2735" s="14">
        <v>0</v>
      </c>
      <c r="O2735" s="14">
        <v>0</v>
      </c>
      <c r="P2735" s="14">
        <v>0</v>
      </c>
      <c r="Q2735" s="14">
        <v>0</v>
      </c>
      <c r="R2735" s="14">
        <v>0</v>
      </c>
      <c r="S2735" s="14"/>
      <c r="T2735" s="14"/>
      <c r="U2735" s="14"/>
      <c r="V2735" s="14"/>
      <c r="W2735" s="14"/>
      <c r="X2735" s="14">
        <f t="shared" si="7253"/>
        <v>0</v>
      </c>
      <c r="Y2735" s="14"/>
      <c r="Z2735" s="14"/>
      <c r="AA2735" s="14"/>
      <c r="AB2735" s="14"/>
      <c r="AC2735" s="14"/>
      <c r="AD2735" s="14"/>
      <c r="AE2735" s="14"/>
      <c r="AF2735" s="14"/>
      <c r="AG2735" s="14"/>
      <c r="AH2735" s="14">
        <v>0</v>
      </c>
      <c r="AI2735" s="14">
        <v>0</v>
      </c>
      <c r="AJ2735" s="14">
        <v>0</v>
      </c>
      <c r="AK2735" s="14"/>
      <c r="AL2735" s="14"/>
      <c r="AM2735" s="14"/>
      <c r="AN2735" s="14"/>
      <c r="AO2735" s="14"/>
      <c r="AP2735" s="14">
        <f t="shared" si="7254"/>
        <v>0</v>
      </c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>
        <v>0</v>
      </c>
      <c r="BA2735" s="14">
        <v>0</v>
      </c>
      <c r="BB2735" s="14">
        <v>0</v>
      </c>
      <c r="BC2735" s="14"/>
      <c r="BD2735" s="14"/>
      <c r="BE2735" s="14"/>
      <c r="BF2735" s="14"/>
      <c r="BG2735" s="14"/>
      <c r="BH2735" s="14">
        <f t="shared" si="7255"/>
        <v>0</v>
      </c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>
        <v>0</v>
      </c>
      <c r="BS2735" s="14">
        <v>0</v>
      </c>
      <c r="BT2735" s="14">
        <v>5610</v>
      </c>
      <c r="BU2735" s="14">
        <v>5610</v>
      </c>
      <c r="BV2735" s="14">
        <v>2820</v>
      </c>
      <c r="BW2735" s="14">
        <f t="shared" si="7198"/>
        <v>1410</v>
      </c>
      <c r="BX2735" s="14">
        <v>470</v>
      </c>
      <c r="BY2735" s="14">
        <v>470</v>
      </c>
      <c r="BZ2735" s="14">
        <v>470</v>
      </c>
      <c r="CA2735" s="14">
        <f t="shared" si="7232"/>
        <v>4230</v>
      </c>
      <c r="CB2735" s="122">
        <f t="shared" si="7243"/>
        <v>75.401069518716582</v>
      </c>
    </row>
    <row r="2736" spans="1:80" ht="22.5" x14ac:dyDescent="0.25">
      <c r="A2736" s="1" t="s">
        <v>1</v>
      </c>
      <c r="B2736" s="1" t="s">
        <v>1</v>
      </c>
      <c r="C2736" s="1" t="s">
        <v>1</v>
      </c>
      <c r="D2736" s="78" t="s">
        <v>1</v>
      </c>
      <c r="E2736" s="78" t="s">
        <v>1</v>
      </c>
      <c r="F2736" s="78" t="s">
        <v>1</v>
      </c>
      <c r="G2736" s="2" t="s">
        <v>1</v>
      </c>
      <c r="H2736" s="10" t="s">
        <v>66</v>
      </c>
      <c r="I2736" s="11">
        <f>SUM(I2737)</f>
        <v>100</v>
      </c>
      <c r="J2736" s="11">
        <f t="shared" si="7231"/>
        <v>110</v>
      </c>
      <c r="K2736" s="11">
        <f t="shared" ref="K2736:Q2737" si="7281">SUM(K2737)</f>
        <v>110</v>
      </c>
      <c r="L2736" s="11">
        <f t="shared" si="7234"/>
        <v>0</v>
      </c>
      <c r="M2736" s="11">
        <f t="shared" si="7281"/>
        <v>0</v>
      </c>
      <c r="N2736" s="11">
        <f t="shared" si="7281"/>
        <v>0</v>
      </c>
      <c r="O2736" s="11">
        <f t="shared" si="7281"/>
        <v>0</v>
      </c>
      <c r="P2736" s="11">
        <f t="shared" si="7281"/>
        <v>0</v>
      </c>
      <c r="Q2736" s="11">
        <f t="shared" si="7281"/>
        <v>0</v>
      </c>
      <c r="R2736" s="11">
        <f t="shared" ref="R2736:AG2737" si="7282">SUM(R2737)</f>
        <v>0</v>
      </c>
      <c r="S2736" s="11">
        <f t="shared" si="7282"/>
        <v>0</v>
      </c>
      <c r="T2736" s="11">
        <f t="shared" si="7282"/>
        <v>0</v>
      </c>
      <c r="U2736" s="11">
        <f t="shared" si="7282"/>
        <v>0</v>
      </c>
      <c r="V2736" s="11">
        <f t="shared" si="7282"/>
        <v>0</v>
      </c>
      <c r="W2736" s="11">
        <f t="shared" si="7282"/>
        <v>0</v>
      </c>
      <c r="X2736" s="11">
        <f t="shared" si="7282"/>
        <v>0</v>
      </c>
      <c r="Y2736" s="11">
        <f t="shared" si="7282"/>
        <v>0</v>
      </c>
      <c r="Z2736" s="11">
        <f t="shared" si="7282"/>
        <v>0</v>
      </c>
      <c r="AA2736" s="11">
        <f t="shared" si="7282"/>
        <v>0</v>
      </c>
      <c r="AB2736" s="11">
        <f t="shared" si="7282"/>
        <v>0</v>
      </c>
      <c r="AC2736" s="11">
        <f t="shared" si="7282"/>
        <v>0</v>
      </c>
      <c r="AD2736" s="11">
        <f t="shared" si="7282"/>
        <v>0</v>
      </c>
      <c r="AE2736" s="11">
        <f t="shared" si="7282"/>
        <v>0</v>
      </c>
      <c r="AF2736" s="11">
        <f t="shared" si="7282"/>
        <v>0</v>
      </c>
      <c r="AG2736" s="11">
        <f t="shared" si="7282"/>
        <v>0</v>
      </c>
      <c r="AH2736" s="11">
        <v>0</v>
      </c>
      <c r="AI2736" s="11">
        <v>0</v>
      </c>
      <c r="AJ2736" s="11">
        <f t="shared" ref="AJ2736:AY2737" si="7283">SUM(AJ2737)</f>
        <v>0</v>
      </c>
      <c r="AK2736" s="11">
        <f t="shared" si="7283"/>
        <v>0</v>
      </c>
      <c r="AL2736" s="11">
        <f t="shared" si="7283"/>
        <v>0</v>
      </c>
      <c r="AM2736" s="11">
        <f t="shared" si="7283"/>
        <v>0</v>
      </c>
      <c r="AN2736" s="11">
        <f t="shared" si="7283"/>
        <v>0</v>
      </c>
      <c r="AO2736" s="11">
        <f t="shared" si="7283"/>
        <v>0</v>
      </c>
      <c r="AP2736" s="11">
        <f t="shared" si="7283"/>
        <v>0</v>
      </c>
      <c r="AQ2736" s="11">
        <f t="shared" si="7283"/>
        <v>0</v>
      </c>
      <c r="AR2736" s="11">
        <f t="shared" si="7283"/>
        <v>0</v>
      </c>
      <c r="AS2736" s="11">
        <f t="shared" si="7283"/>
        <v>0</v>
      </c>
      <c r="AT2736" s="11">
        <f t="shared" si="7283"/>
        <v>0</v>
      </c>
      <c r="AU2736" s="11">
        <f t="shared" si="7283"/>
        <v>0</v>
      </c>
      <c r="AV2736" s="11">
        <f t="shared" si="7283"/>
        <v>0</v>
      </c>
      <c r="AW2736" s="11">
        <f t="shared" si="7283"/>
        <v>0</v>
      </c>
      <c r="AX2736" s="11">
        <f t="shared" si="7283"/>
        <v>0</v>
      </c>
      <c r="AY2736" s="11">
        <f t="shared" si="7283"/>
        <v>0</v>
      </c>
      <c r="AZ2736" s="11">
        <v>0</v>
      </c>
      <c r="BA2736" s="11">
        <v>0</v>
      </c>
      <c r="BB2736" s="11">
        <f t="shared" ref="BB2736:BQ2737" si="7284">SUM(BB2737)</f>
        <v>0</v>
      </c>
      <c r="BC2736" s="11">
        <f t="shared" si="7284"/>
        <v>0</v>
      </c>
      <c r="BD2736" s="11">
        <f t="shared" si="7284"/>
        <v>0</v>
      </c>
      <c r="BE2736" s="11">
        <f t="shared" si="7284"/>
        <v>0</v>
      </c>
      <c r="BF2736" s="11">
        <f t="shared" si="7284"/>
        <v>0</v>
      </c>
      <c r="BG2736" s="11">
        <f t="shared" si="7284"/>
        <v>0</v>
      </c>
      <c r="BH2736" s="11">
        <f t="shared" si="7284"/>
        <v>0</v>
      </c>
      <c r="BI2736" s="11">
        <f t="shared" si="7284"/>
        <v>0</v>
      </c>
      <c r="BJ2736" s="11">
        <f t="shared" si="7284"/>
        <v>0</v>
      </c>
      <c r="BK2736" s="11">
        <f t="shared" si="7284"/>
        <v>0</v>
      </c>
      <c r="BL2736" s="11">
        <f t="shared" si="7284"/>
        <v>0</v>
      </c>
      <c r="BM2736" s="11">
        <f t="shared" si="7284"/>
        <v>0</v>
      </c>
      <c r="BN2736" s="11">
        <f t="shared" si="7284"/>
        <v>0</v>
      </c>
      <c r="BO2736" s="11">
        <f t="shared" si="7284"/>
        <v>0</v>
      </c>
      <c r="BP2736" s="11">
        <f t="shared" si="7284"/>
        <v>0</v>
      </c>
      <c r="BQ2736" s="11">
        <f t="shared" si="7284"/>
        <v>0</v>
      </c>
      <c r="BR2736" s="11">
        <v>0</v>
      </c>
      <c r="BS2736" s="11">
        <v>0</v>
      </c>
      <c r="BT2736" s="11">
        <f t="shared" ref="BT2736:BZ2737" si="7285">SUM(BT2737)</f>
        <v>110</v>
      </c>
      <c r="BU2736" s="11">
        <f t="shared" si="7285"/>
        <v>110</v>
      </c>
      <c r="BV2736" s="11">
        <f t="shared" si="7285"/>
        <v>0</v>
      </c>
      <c r="BW2736" s="11">
        <f t="shared" si="7285"/>
        <v>0</v>
      </c>
      <c r="BX2736" s="11">
        <f t="shared" si="7285"/>
        <v>0</v>
      </c>
      <c r="BY2736" s="11">
        <f t="shared" si="7285"/>
        <v>0</v>
      </c>
      <c r="BZ2736" s="11">
        <f t="shared" si="7285"/>
        <v>0</v>
      </c>
      <c r="CA2736" s="11">
        <f t="shared" si="7232"/>
        <v>0</v>
      </c>
      <c r="CB2736" s="123">
        <f t="shared" si="7243"/>
        <v>0</v>
      </c>
    </row>
    <row r="2737" spans="1:80" x14ac:dyDescent="0.25">
      <c r="A2737" s="4" t="s">
        <v>928</v>
      </c>
      <c r="B2737" s="4" t="s">
        <v>88</v>
      </c>
      <c r="C2737" s="4" t="s">
        <v>1301</v>
      </c>
      <c r="D2737" s="79" t="s">
        <v>1302</v>
      </c>
      <c r="E2737" s="78" t="s">
        <v>67</v>
      </c>
      <c r="F2737" s="78" t="s">
        <v>1</v>
      </c>
      <c r="G2737" s="2" t="s">
        <v>1</v>
      </c>
      <c r="H2737" s="2" t="s">
        <v>68</v>
      </c>
      <c r="I2737" s="12">
        <f>SUM(I2738)</f>
        <v>100</v>
      </c>
      <c r="J2737" s="12">
        <f t="shared" si="7231"/>
        <v>110</v>
      </c>
      <c r="K2737" s="12">
        <f t="shared" si="7281"/>
        <v>110</v>
      </c>
      <c r="L2737" s="12">
        <f t="shared" si="7234"/>
        <v>0</v>
      </c>
      <c r="M2737" s="12">
        <f t="shared" si="7281"/>
        <v>0</v>
      </c>
      <c r="N2737" s="12">
        <f t="shared" si="7281"/>
        <v>0</v>
      </c>
      <c r="O2737" s="12">
        <f t="shared" si="7281"/>
        <v>0</v>
      </c>
      <c r="P2737" s="12">
        <f t="shared" si="7281"/>
        <v>0</v>
      </c>
      <c r="Q2737" s="12">
        <f t="shared" si="7281"/>
        <v>0</v>
      </c>
      <c r="R2737" s="12">
        <f t="shared" si="7282"/>
        <v>0</v>
      </c>
      <c r="S2737" s="12">
        <f t="shared" ref="S2737:AG2737" si="7286">SUM(S2738)</f>
        <v>0</v>
      </c>
      <c r="T2737" s="12">
        <f t="shared" si="7286"/>
        <v>0</v>
      </c>
      <c r="U2737" s="12">
        <f t="shared" si="7286"/>
        <v>0</v>
      </c>
      <c r="V2737" s="12">
        <f t="shared" si="7286"/>
        <v>0</v>
      </c>
      <c r="W2737" s="12">
        <f t="shared" si="7286"/>
        <v>0</v>
      </c>
      <c r="X2737" s="12">
        <f t="shared" si="7286"/>
        <v>0</v>
      </c>
      <c r="Y2737" s="12">
        <f t="shared" si="7286"/>
        <v>0</v>
      </c>
      <c r="Z2737" s="12">
        <f t="shared" si="7286"/>
        <v>0</v>
      </c>
      <c r="AA2737" s="12">
        <f t="shared" si="7286"/>
        <v>0</v>
      </c>
      <c r="AB2737" s="12">
        <f t="shared" si="7286"/>
        <v>0</v>
      </c>
      <c r="AC2737" s="12">
        <f t="shared" si="7286"/>
        <v>0</v>
      </c>
      <c r="AD2737" s="12">
        <f t="shared" si="7286"/>
        <v>0</v>
      </c>
      <c r="AE2737" s="12">
        <f t="shared" si="7286"/>
        <v>0</v>
      </c>
      <c r="AF2737" s="12">
        <f t="shared" si="7286"/>
        <v>0</v>
      </c>
      <c r="AG2737" s="12">
        <f t="shared" si="7286"/>
        <v>0</v>
      </c>
      <c r="AH2737" s="12">
        <v>0</v>
      </c>
      <c r="AI2737" s="12">
        <v>0</v>
      </c>
      <c r="AJ2737" s="12">
        <f t="shared" si="7283"/>
        <v>0</v>
      </c>
      <c r="AK2737" s="12">
        <f t="shared" ref="AK2737:AY2737" si="7287">SUM(AK2738)</f>
        <v>0</v>
      </c>
      <c r="AL2737" s="12">
        <f t="shared" si="7287"/>
        <v>0</v>
      </c>
      <c r="AM2737" s="12">
        <f t="shared" si="7287"/>
        <v>0</v>
      </c>
      <c r="AN2737" s="12">
        <f t="shared" si="7287"/>
        <v>0</v>
      </c>
      <c r="AO2737" s="12">
        <f t="shared" si="7287"/>
        <v>0</v>
      </c>
      <c r="AP2737" s="12">
        <f t="shared" si="7287"/>
        <v>0</v>
      </c>
      <c r="AQ2737" s="12">
        <f t="shared" si="7287"/>
        <v>0</v>
      </c>
      <c r="AR2737" s="12">
        <f t="shared" si="7287"/>
        <v>0</v>
      </c>
      <c r="AS2737" s="12">
        <f t="shared" si="7287"/>
        <v>0</v>
      </c>
      <c r="AT2737" s="12">
        <f t="shared" si="7287"/>
        <v>0</v>
      </c>
      <c r="AU2737" s="12">
        <f t="shared" si="7287"/>
        <v>0</v>
      </c>
      <c r="AV2737" s="12">
        <f t="shared" si="7287"/>
        <v>0</v>
      </c>
      <c r="AW2737" s="12">
        <f t="shared" si="7287"/>
        <v>0</v>
      </c>
      <c r="AX2737" s="12">
        <f t="shared" si="7287"/>
        <v>0</v>
      </c>
      <c r="AY2737" s="12">
        <f t="shared" si="7287"/>
        <v>0</v>
      </c>
      <c r="AZ2737" s="12">
        <v>0</v>
      </c>
      <c r="BA2737" s="12">
        <v>0</v>
      </c>
      <c r="BB2737" s="12">
        <f t="shared" si="7284"/>
        <v>0</v>
      </c>
      <c r="BC2737" s="12">
        <f t="shared" ref="BC2737:BQ2737" si="7288">SUM(BC2738)</f>
        <v>0</v>
      </c>
      <c r="BD2737" s="12">
        <f t="shared" si="7288"/>
        <v>0</v>
      </c>
      <c r="BE2737" s="12">
        <f t="shared" si="7288"/>
        <v>0</v>
      </c>
      <c r="BF2737" s="12">
        <f t="shared" si="7288"/>
        <v>0</v>
      </c>
      <c r="BG2737" s="12">
        <f t="shared" si="7288"/>
        <v>0</v>
      </c>
      <c r="BH2737" s="12">
        <f t="shared" si="7288"/>
        <v>0</v>
      </c>
      <c r="BI2737" s="12">
        <f t="shared" si="7288"/>
        <v>0</v>
      </c>
      <c r="BJ2737" s="12">
        <f t="shared" si="7288"/>
        <v>0</v>
      </c>
      <c r="BK2737" s="12">
        <f t="shared" si="7288"/>
        <v>0</v>
      </c>
      <c r="BL2737" s="12">
        <f t="shared" si="7288"/>
        <v>0</v>
      </c>
      <c r="BM2737" s="12">
        <f t="shared" si="7288"/>
        <v>0</v>
      </c>
      <c r="BN2737" s="12">
        <f t="shared" si="7288"/>
        <v>0</v>
      </c>
      <c r="BO2737" s="12">
        <f t="shared" si="7288"/>
        <v>0</v>
      </c>
      <c r="BP2737" s="12">
        <f t="shared" si="7288"/>
        <v>0</v>
      </c>
      <c r="BQ2737" s="12">
        <f t="shared" si="7288"/>
        <v>0</v>
      </c>
      <c r="BR2737" s="12">
        <v>0</v>
      </c>
      <c r="BS2737" s="12">
        <v>0</v>
      </c>
      <c r="BT2737" s="12">
        <f t="shared" si="7285"/>
        <v>110</v>
      </c>
      <c r="BU2737" s="12">
        <f t="shared" si="7285"/>
        <v>110</v>
      </c>
      <c r="BV2737" s="12">
        <f t="shared" si="7285"/>
        <v>0</v>
      </c>
      <c r="BW2737" s="12">
        <f t="shared" si="7285"/>
        <v>0</v>
      </c>
      <c r="BX2737" s="12">
        <f t="shared" si="7285"/>
        <v>0</v>
      </c>
      <c r="BY2737" s="12">
        <f t="shared" si="7285"/>
        <v>0</v>
      </c>
      <c r="BZ2737" s="12">
        <f t="shared" si="7285"/>
        <v>0</v>
      </c>
      <c r="CA2737" s="12">
        <f t="shared" si="7232"/>
        <v>0</v>
      </c>
      <c r="CB2737" s="124">
        <f t="shared" si="7243"/>
        <v>0</v>
      </c>
    </row>
    <row r="2738" spans="1:80" x14ac:dyDescent="0.25">
      <c r="A2738" s="4" t="s">
        <v>928</v>
      </c>
      <c r="B2738" s="4" t="s">
        <v>88</v>
      </c>
      <c r="C2738" s="4" t="s">
        <v>1301</v>
      </c>
      <c r="D2738" s="79" t="s">
        <v>1302</v>
      </c>
      <c r="E2738" s="89">
        <v>6148</v>
      </c>
      <c r="F2738" s="79"/>
      <c r="G2738" s="75" t="s">
        <v>1906</v>
      </c>
      <c r="H2738" s="13" t="s">
        <v>76</v>
      </c>
      <c r="I2738" s="14">
        <v>100</v>
      </c>
      <c r="J2738" s="14">
        <f t="shared" si="7231"/>
        <v>110</v>
      </c>
      <c r="K2738" s="14">
        <v>110</v>
      </c>
      <c r="L2738" s="14">
        <f t="shared" si="7234"/>
        <v>0</v>
      </c>
      <c r="M2738" s="14">
        <v>0</v>
      </c>
      <c r="N2738" s="14">
        <v>0</v>
      </c>
      <c r="O2738" s="14">
        <v>0</v>
      </c>
      <c r="P2738" s="14">
        <v>0</v>
      </c>
      <c r="Q2738" s="14">
        <v>0</v>
      </c>
      <c r="R2738" s="14">
        <v>0</v>
      </c>
      <c r="S2738" s="14"/>
      <c r="T2738" s="14"/>
      <c r="U2738" s="14"/>
      <c r="V2738" s="14"/>
      <c r="W2738" s="14"/>
      <c r="X2738" s="14">
        <f t="shared" si="7253"/>
        <v>0</v>
      </c>
      <c r="Y2738" s="14"/>
      <c r="Z2738" s="14"/>
      <c r="AA2738" s="14"/>
      <c r="AB2738" s="14"/>
      <c r="AC2738" s="14"/>
      <c r="AD2738" s="14"/>
      <c r="AE2738" s="14"/>
      <c r="AF2738" s="14"/>
      <c r="AG2738" s="14"/>
      <c r="AH2738" s="14">
        <v>0</v>
      </c>
      <c r="AI2738" s="14">
        <v>0</v>
      </c>
      <c r="AJ2738" s="14">
        <v>0</v>
      </c>
      <c r="AK2738" s="14"/>
      <c r="AL2738" s="14"/>
      <c r="AM2738" s="14"/>
      <c r="AN2738" s="14"/>
      <c r="AO2738" s="14"/>
      <c r="AP2738" s="14">
        <f t="shared" si="7254"/>
        <v>0</v>
      </c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>
        <v>0</v>
      </c>
      <c r="BA2738" s="14">
        <v>0</v>
      </c>
      <c r="BB2738" s="14">
        <v>0</v>
      </c>
      <c r="BC2738" s="14"/>
      <c r="BD2738" s="14"/>
      <c r="BE2738" s="14"/>
      <c r="BF2738" s="14"/>
      <c r="BG2738" s="14"/>
      <c r="BH2738" s="14">
        <f t="shared" si="7255"/>
        <v>0</v>
      </c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>
        <v>0</v>
      </c>
      <c r="BS2738" s="14">
        <v>0</v>
      </c>
      <c r="BT2738" s="14">
        <v>110</v>
      </c>
      <c r="BU2738" s="14">
        <v>110</v>
      </c>
      <c r="BV2738" s="14">
        <v>0</v>
      </c>
      <c r="BW2738" s="14">
        <f t="shared" si="7198"/>
        <v>0</v>
      </c>
      <c r="BX2738" s="14"/>
      <c r="BY2738" s="14"/>
      <c r="BZ2738" s="14"/>
      <c r="CA2738" s="14">
        <f t="shared" si="7232"/>
        <v>0</v>
      </c>
      <c r="CB2738" s="122">
        <f t="shared" si="7243"/>
        <v>0</v>
      </c>
    </row>
    <row r="2739" spans="1:80" ht="22.5" x14ac:dyDescent="0.25">
      <c r="A2739" s="1" t="s">
        <v>1</v>
      </c>
      <c r="B2739" s="1" t="s">
        <v>1</v>
      </c>
      <c r="C2739" s="1" t="s">
        <v>1</v>
      </c>
      <c r="D2739" s="78" t="s">
        <v>1</v>
      </c>
      <c r="E2739" s="78" t="s">
        <v>1</v>
      </c>
      <c r="F2739" s="78" t="s">
        <v>1</v>
      </c>
      <c r="G2739" s="2" t="s">
        <v>1</v>
      </c>
      <c r="H2739" s="10" t="s">
        <v>77</v>
      </c>
      <c r="I2739" s="11">
        <f>SUM(I2740)</f>
        <v>34000</v>
      </c>
      <c r="J2739" s="11">
        <f t="shared" si="7231"/>
        <v>36000</v>
      </c>
      <c r="K2739" s="11">
        <f t="shared" ref="K2739:Q2739" si="7289">SUM(K2740)</f>
        <v>30000</v>
      </c>
      <c r="L2739" s="11">
        <f t="shared" si="7234"/>
        <v>6000</v>
      </c>
      <c r="M2739" s="11">
        <f t="shared" si="7289"/>
        <v>6000</v>
      </c>
      <c r="N2739" s="11">
        <f t="shared" si="7289"/>
        <v>0</v>
      </c>
      <c r="O2739" s="11">
        <f t="shared" si="7289"/>
        <v>0</v>
      </c>
      <c r="P2739" s="11">
        <f t="shared" si="7289"/>
        <v>0</v>
      </c>
      <c r="Q2739" s="11">
        <f t="shared" si="7289"/>
        <v>0</v>
      </c>
      <c r="R2739" s="11">
        <f t="shared" ref="R2739:AG2739" si="7290">SUM(R2740)</f>
        <v>6000</v>
      </c>
      <c r="S2739" s="11">
        <f t="shared" si="7290"/>
        <v>0</v>
      </c>
      <c r="T2739" s="11">
        <f t="shared" si="7290"/>
        <v>0</v>
      </c>
      <c r="U2739" s="11">
        <f t="shared" si="7290"/>
        <v>0</v>
      </c>
      <c r="V2739" s="11">
        <f t="shared" si="7290"/>
        <v>0</v>
      </c>
      <c r="W2739" s="11">
        <f t="shared" si="7290"/>
        <v>0</v>
      </c>
      <c r="X2739" s="11">
        <f t="shared" si="7290"/>
        <v>6000</v>
      </c>
      <c r="Y2739" s="11">
        <f t="shared" si="7290"/>
        <v>0</v>
      </c>
      <c r="Z2739" s="11">
        <f t="shared" si="7290"/>
        <v>0</v>
      </c>
      <c r="AA2739" s="11">
        <f t="shared" si="7290"/>
        <v>0</v>
      </c>
      <c r="AB2739" s="11">
        <f t="shared" si="7290"/>
        <v>0</v>
      </c>
      <c r="AC2739" s="11">
        <f t="shared" si="7290"/>
        <v>0</v>
      </c>
      <c r="AD2739" s="11">
        <f t="shared" si="7290"/>
        <v>0</v>
      </c>
      <c r="AE2739" s="11">
        <f t="shared" si="7290"/>
        <v>0</v>
      </c>
      <c r="AF2739" s="11">
        <f t="shared" si="7290"/>
        <v>0</v>
      </c>
      <c r="AG2739" s="11">
        <f t="shared" si="7290"/>
        <v>0</v>
      </c>
      <c r="AH2739" s="11">
        <v>0</v>
      </c>
      <c r="AI2739" s="11">
        <v>6000</v>
      </c>
      <c r="AJ2739" s="11">
        <f t="shared" ref="AJ2739:AY2739" si="7291">SUM(AJ2740)</f>
        <v>0</v>
      </c>
      <c r="AK2739" s="11">
        <f t="shared" si="7291"/>
        <v>0</v>
      </c>
      <c r="AL2739" s="11">
        <f t="shared" si="7291"/>
        <v>0</v>
      </c>
      <c r="AM2739" s="11">
        <f t="shared" si="7291"/>
        <v>0</v>
      </c>
      <c r="AN2739" s="11">
        <f t="shared" si="7291"/>
        <v>0</v>
      </c>
      <c r="AO2739" s="11">
        <f t="shared" si="7291"/>
        <v>0</v>
      </c>
      <c r="AP2739" s="11">
        <f t="shared" si="7291"/>
        <v>0</v>
      </c>
      <c r="AQ2739" s="11">
        <f t="shared" si="7291"/>
        <v>0</v>
      </c>
      <c r="AR2739" s="11">
        <f t="shared" si="7291"/>
        <v>0</v>
      </c>
      <c r="AS2739" s="11">
        <f t="shared" si="7291"/>
        <v>0</v>
      </c>
      <c r="AT2739" s="11">
        <f t="shared" si="7291"/>
        <v>0</v>
      </c>
      <c r="AU2739" s="11">
        <f t="shared" si="7291"/>
        <v>0</v>
      </c>
      <c r="AV2739" s="11">
        <f t="shared" si="7291"/>
        <v>0</v>
      </c>
      <c r="AW2739" s="11">
        <f t="shared" si="7291"/>
        <v>0</v>
      </c>
      <c r="AX2739" s="11">
        <f t="shared" si="7291"/>
        <v>0</v>
      </c>
      <c r="AY2739" s="11">
        <f t="shared" si="7291"/>
        <v>0</v>
      </c>
      <c r="AZ2739" s="11">
        <v>0</v>
      </c>
      <c r="BA2739" s="11">
        <v>0</v>
      </c>
      <c r="BB2739" s="11">
        <f t="shared" ref="BB2739:BQ2739" si="7292">SUM(BB2740)</f>
        <v>0</v>
      </c>
      <c r="BC2739" s="11">
        <f t="shared" si="7292"/>
        <v>0</v>
      </c>
      <c r="BD2739" s="11">
        <f t="shared" si="7292"/>
        <v>0</v>
      </c>
      <c r="BE2739" s="11">
        <f t="shared" si="7292"/>
        <v>1000</v>
      </c>
      <c r="BF2739" s="11">
        <f t="shared" si="7292"/>
        <v>0</v>
      </c>
      <c r="BG2739" s="11">
        <f t="shared" si="7292"/>
        <v>0</v>
      </c>
      <c r="BH2739" s="11">
        <f t="shared" si="7292"/>
        <v>1000</v>
      </c>
      <c r="BI2739" s="11">
        <f t="shared" si="7292"/>
        <v>0</v>
      </c>
      <c r="BJ2739" s="11">
        <f t="shared" si="7292"/>
        <v>0</v>
      </c>
      <c r="BK2739" s="11">
        <f t="shared" si="7292"/>
        <v>0</v>
      </c>
      <c r="BL2739" s="11">
        <f t="shared" si="7292"/>
        <v>1000</v>
      </c>
      <c r="BM2739" s="11">
        <f t="shared" si="7292"/>
        <v>0</v>
      </c>
      <c r="BN2739" s="11">
        <f t="shared" si="7292"/>
        <v>0</v>
      </c>
      <c r="BO2739" s="11">
        <f t="shared" si="7292"/>
        <v>0</v>
      </c>
      <c r="BP2739" s="11">
        <f t="shared" si="7292"/>
        <v>0</v>
      </c>
      <c r="BQ2739" s="11">
        <f t="shared" si="7292"/>
        <v>0</v>
      </c>
      <c r="BR2739" s="11">
        <v>1000</v>
      </c>
      <c r="BS2739" s="11">
        <v>0</v>
      </c>
      <c r="BT2739" s="11">
        <f t="shared" ref="BT2739:BX2739" si="7293">SUM(BT2740)</f>
        <v>50000</v>
      </c>
      <c r="BU2739" s="11">
        <f t="shared" si="7293"/>
        <v>44000</v>
      </c>
      <c r="BV2739" s="11">
        <f t="shared" si="7293"/>
        <v>22000</v>
      </c>
      <c r="BW2739" s="11">
        <f t="shared" si="7293"/>
        <v>22000</v>
      </c>
      <c r="BX2739" s="11">
        <f t="shared" si="7293"/>
        <v>22000</v>
      </c>
      <c r="BY2739" s="11">
        <f t="shared" ref="BY2739" si="7294">SUM(BY2740)</f>
        <v>0</v>
      </c>
      <c r="BZ2739" s="11">
        <f t="shared" ref="BZ2739" si="7295">SUM(BZ2740)</f>
        <v>0</v>
      </c>
      <c r="CA2739" s="11">
        <f t="shared" si="7232"/>
        <v>44000</v>
      </c>
      <c r="CB2739" s="123">
        <f t="shared" si="7243"/>
        <v>100</v>
      </c>
    </row>
    <row r="2740" spans="1:80" x14ac:dyDescent="0.25">
      <c r="A2740" s="4" t="s">
        <v>928</v>
      </c>
      <c r="B2740" s="4" t="s">
        <v>88</v>
      </c>
      <c r="C2740" s="4" t="s">
        <v>1301</v>
      </c>
      <c r="D2740" s="79" t="s">
        <v>1302</v>
      </c>
      <c r="E2740" s="78" t="s">
        <v>78</v>
      </c>
      <c r="F2740" s="78" t="s">
        <v>1</v>
      </c>
      <c r="G2740" s="2" t="s">
        <v>1</v>
      </c>
      <c r="H2740" s="2" t="s">
        <v>79</v>
      </c>
      <c r="I2740" s="12">
        <f>SUM(I2741:I2742)</f>
        <v>34000</v>
      </c>
      <c r="J2740" s="12">
        <f t="shared" si="7231"/>
        <v>36000</v>
      </c>
      <c r="K2740" s="12">
        <f t="shared" ref="K2740" si="7296">SUM(K2741:K2742)</f>
        <v>30000</v>
      </c>
      <c r="L2740" s="12">
        <f t="shared" si="7234"/>
        <v>6000</v>
      </c>
      <c r="M2740" s="12">
        <f t="shared" ref="M2740:Q2740" si="7297">SUM(M2741:M2742)</f>
        <v>6000</v>
      </c>
      <c r="N2740" s="12">
        <f t="shared" si="7297"/>
        <v>0</v>
      </c>
      <c r="O2740" s="12">
        <f t="shared" si="7297"/>
        <v>0</v>
      </c>
      <c r="P2740" s="12">
        <f t="shared" si="7297"/>
        <v>0</v>
      </c>
      <c r="Q2740" s="12">
        <f t="shared" si="7297"/>
        <v>0</v>
      </c>
      <c r="R2740" s="12">
        <f t="shared" ref="R2740:AG2740" si="7298">SUM(R2741:R2742)</f>
        <v>6000</v>
      </c>
      <c r="S2740" s="12">
        <f t="shared" si="7298"/>
        <v>0</v>
      </c>
      <c r="T2740" s="12">
        <f t="shared" si="7298"/>
        <v>0</v>
      </c>
      <c r="U2740" s="12">
        <f t="shared" si="7298"/>
        <v>0</v>
      </c>
      <c r="V2740" s="12">
        <f t="shared" si="7298"/>
        <v>0</v>
      </c>
      <c r="W2740" s="12">
        <f t="shared" si="7298"/>
        <v>0</v>
      </c>
      <c r="X2740" s="12">
        <f t="shared" ref="X2740" si="7299">SUM(X2741:X2742)</f>
        <v>6000</v>
      </c>
      <c r="Y2740" s="12">
        <f t="shared" si="7298"/>
        <v>0</v>
      </c>
      <c r="Z2740" s="12">
        <f t="shared" si="7298"/>
        <v>0</v>
      </c>
      <c r="AA2740" s="12">
        <f t="shared" si="7298"/>
        <v>0</v>
      </c>
      <c r="AB2740" s="12">
        <f t="shared" si="7298"/>
        <v>0</v>
      </c>
      <c r="AC2740" s="12">
        <f t="shared" si="7298"/>
        <v>0</v>
      </c>
      <c r="AD2740" s="12">
        <f t="shared" si="7298"/>
        <v>0</v>
      </c>
      <c r="AE2740" s="12">
        <f t="shared" si="7298"/>
        <v>0</v>
      </c>
      <c r="AF2740" s="12">
        <f t="shared" si="7298"/>
        <v>0</v>
      </c>
      <c r="AG2740" s="12">
        <f t="shared" si="7298"/>
        <v>0</v>
      </c>
      <c r="AH2740" s="12">
        <v>0</v>
      </c>
      <c r="AI2740" s="12">
        <v>6000</v>
      </c>
      <c r="AJ2740" s="12">
        <f t="shared" ref="AJ2740:AY2740" si="7300">SUM(AJ2741:AJ2742)</f>
        <v>0</v>
      </c>
      <c r="AK2740" s="12">
        <f t="shared" si="7300"/>
        <v>0</v>
      </c>
      <c r="AL2740" s="12">
        <f t="shared" si="7300"/>
        <v>0</v>
      </c>
      <c r="AM2740" s="12">
        <f t="shared" si="7300"/>
        <v>0</v>
      </c>
      <c r="AN2740" s="12">
        <f t="shared" si="7300"/>
        <v>0</v>
      </c>
      <c r="AO2740" s="12">
        <f t="shared" si="7300"/>
        <v>0</v>
      </c>
      <c r="AP2740" s="12">
        <f t="shared" ref="AP2740" si="7301">SUM(AP2741:AP2742)</f>
        <v>0</v>
      </c>
      <c r="AQ2740" s="12">
        <f t="shared" si="7300"/>
        <v>0</v>
      </c>
      <c r="AR2740" s="12">
        <f t="shared" si="7300"/>
        <v>0</v>
      </c>
      <c r="AS2740" s="12">
        <f t="shared" si="7300"/>
        <v>0</v>
      </c>
      <c r="AT2740" s="12">
        <f t="shared" si="7300"/>
        <v>0</v>
      </c>
      <c r="AU2740" s="12">
        <f t="shared" si="7300"/>
        <v>0</v>
      </c>
      <c r="AV2740" s="12">
        <f t="shared" si="7300"/>
        <v>0</v>
      </c>
      <c r="AW2740" s="12">
        <f t="shared" si="7300"/>
        <v>0</v>
      </c>
      <c r="AX2740" s="12">
        <f t="shared" si="7300"/>
        <v>0</v>
      </c>
      <c r="AY2740" s="12">
        <f t="shared" si="7300"/>
        <v>0</v>
      </c>
      <c r="AZ2740" s="12">
        <v>0</v>
      </c>
      <c r="BA2740" s="12">
        <v>0</v>
      </c>
      <c r="BB2740" s="12">
        <f t="shared" ref="BB2740:BQ2740" si="7302">SUM(BB2741:BB2742)</f>
        <v>0</v>
      </c>
      <c r="BC2740" s="12">
        <f t="shared" si="7302"/>
        <v>0</v>
      </c>
      <c r="BD2740" s="12">
        <f t="shared" si="7302"/>
        <v>0</v>
      </c>
      <c r="BE2740" s="12">
        <f t="shared" si="7302"/>
        <v>1000</v>
      </c>
      <c r="BF2740" s="12">
        <f t="shared" si="7302"/>
        <v>0</v>
      </c>
      <c r="BG2740" s="12">
        <f t="shared" si="7302"/>
        <v>0</v>
      </c>
      <c r="BH2740" s="12">
        <f t="shared" ref="BH2740" si="7303">SUM(BH2741:BH2742)</f>
        <v>1000</v>
      </c>
      <c r="BI2740" s="12">
        <f t="shared" si="7302"/>
        <v>0</v>
      </c>
      <c r="BJ2740" s="12">
        <f t="shared" si="7302"/>
        <v>0</v>
      </c>
      <c r="BK2740" s="12">
        <f t="shared" si="7302"/>
        <v>0</v>
      </c>
      <c r="BL2740" s="12">
        <f t="shared" si="7302"/>
        <v>1000</v>
      </c>
      <c r="BM2740" s="12">
        <f t="shared" si="7302"/>
        <v>0</v>
      </c>
      <c r="BN2740" s="12">
        <f t="shared" si="7302"/>
        <v>0</v>
      </c>
      <c r="BO2740" s="12">
        <f t="shared" si="7302"/>
        <v>0</v>
      </c>
      <c r="BP2740" s="12">
        <f t="shared" si="7302"/>
        <v>0</v>
      </c>
      <c r="BQ2740" s="12">
        <f t="shared" si="7302"/>
        <v>0</v>
      </c>
      <c r="BR2740" s="12">
        <v>1000</v>
      </c>
      <c r="BS2740" s="12">
        <v>0</v>
      </c>
      <c r="BT2740" s="12">
        <f t="shared" ref="BT2740:BZ2740" si="7304">SUM(BT2741:BT2742)</f>
        <v>50000</v>
      </c>
      <c r="BU2740" s="12">
        <f t="shared" si="7304"/>
        <v>44000</v>
      </c>
      <c r="BV2740" s="12">
        <f t="shared" si="7304"/>
        <v>22000</v>
      </c>
      <c r="BW2740" s="12">
        <f t="shared" si="7304"/>
        <v>22000</v>
      </c>
      <c r="BX2740" s="12">
        <f t="shared" si="7304"/>
        <v>22000</v>
      </c>
      <c r="BY2740" s="12">
        <f t="shared" si="7304"/>
        <v>0</v>
      </c>
      <c r="BZ2740" s="12">
        <f t="shared" si="7304"/>
        <v>0</v>
      </c>
      <c r="CA2740" s="12">
        <f t="shared" si="7232"/>
        <v>44000</v>
      </c>
      <c r="CB2740" s="124">
        <f t="shared" si="7243"/>
        <v>100</v>
      </c>
    </row>
    <row r="2741" spans="1:80" x14ac:dyDescent="0.25">
      <c r="A2741" s="4" t="s">
        <v>928</v>
      </c>
      <c r="B2741" s="4" t="s">
        <v>88</v>
      </c>
      <c r="C2741" s="4" t="s">
        <v>1301</v>
      </c>
      <c r="D2741" s="79" t="s">
        <v>1302</v>
      </c>
      <c r="E2741" s="89">
        <v>8213</v>
      </c>
      <c r="F2741" s="79"/>
      <c r="G2741" s="75" t="s">
        <v>1906</v>
      </c>
      <c r="H2741" s="13" t="s">
        <v>81</v>
      </c>
      <c r="I2741" s="14">
        <v>23000</v>
      </c>
      <c r="J2741" s="14">
        <f t="shared" si="7231"/>
        <v>20000</v>
      </c>
      <c r="K2741" s="14">
        <v>15000</v>
      </c>
      <c r="L2741" s="14">
        <f t="shared" si="7234"/>
        <v>5000</v>
      </c>
      <c r="M2741" s="14">
        <v>5000</v>
      </c>
      <c r="N2741" s="14">
        <v>0</v>
      </c>
      <c r="O2741" s="14">
        <v>0</v>
      </c>
      <c r="P2741" s="14">
        <v>0</v>
      </c>
      <c r="Q2741" s="14">
        <v>0</v>
      </c>
      <c r="R2741" s="14">
        <v>5000</v>
      </c>
      <c r="S2741" s="14"/>
      <c r="T2741" s="14"/>
      <c r="U2741" s="14"/>
      <c r="V2741" s="14"/>
      <c r="W2741" s="14"/>
      <c r="X2741" s="14">
        <f t="shared" si="7253"/>
        <v>5000</v>
      </c>
      <c r="Y2741" s="14"/>
      <c r="Z2741" s="14"/>
      <c r="AA2741" s="14"/>
      <c r="AB2741" s="14"/>
      <c r="AC2741" s="14"/>
      <c r="AD2741" s="14"/>
      <c r="AE2741" s="14"/>
      <c r="AF2741" s="14"/>
      <c r="AG2741" s="14"/>
      <c r="AH2741" s="14">
        <v>0</v>
      </c>
      <c r="AI2741" s="14">
        <v>5000</v>
      </c>
      <c r="AJ2741" s="14">
        <v>0</v>
      </c>
      <c r="AK2741" s="14"/>
      <c r="AL2741" s="14"/>
      <c r="AM2741" s="14"/>
      <c r="AN2741" s="14"/>
      <c r="AO2741" s="14"/>
      <c r="AP2741" s="14">
        <f t="shared" si="7254"/>
        <v>0</v>
      </c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>
        <v>0</v>
      </c>
      <c r="BA2741" s="14">
        <v>0</v>
      </c>
      <c r="BB2741" s="14">
        <v>0</v>
      </c>
      <c r="BC2741" s="14"/>
      <c r="BD2741" s="14"/>
      <c r="BE2741" s="14">
        <v>1000</v>
      </c>
      <c r="BF2741" s="14"/>
      <c r="BG2741" s="14"/>
      <c r="BH2741" s="14">
        <f t="shared" si="7255"/>
        <v>1000</v>
      </c>
      <c r="BI2741" s="14"/>
      <c r="BJ2741" s="14"/>
      <c r="BK2741" s="14"/>
      <c r="BL2741" s="14">
        <v>1000</v>
      </c>
      <c r="BM2741" s="14"/>
      <c r="BN2741" s="14"/>
      <c r="BO2741" s="14"/>
      <c r="BP2741" s="14"/>
      <c r="BQ2741" s="14"/>
      <c r="BR2741" s="14">
        <v>1000</v>
      </c>
      <c r="BS2741" s="14">
        <v>0</v>
      </c>
      <c r="BT2741" s="14">
        <v>27000</v>
      </c>
      <c r="BU2741" s="14">
        <v>22000</v>
      </c>
      <c r="BV2741" s="14">
        <v>11000</v>
      </c>
      <c r="BW2741" s="14">
        <f t="shared" si="7198"/>
        <v>11000</v>
      </c>
      <c r="BX2741" s="14">
        <v>11000</v>
      </c>
      <c r="BY2741" s="14"/>
      <c r="BZ2741" s="14"/>
      <c r="CA2741" s="14">
        <f t="shared" si="7232"/>
        <v>22000</v>
      </c>
      <c r="CB2741" s="122">
        <f t="shared" si="7243"/>
        <v>100</v>
      </c>
    </row>
    <row r="2742" spans="1:80" x14ac:dyDescent="0.25">
      <c r="A2742" s="4" t="s">
        <v>928</v>
      </c>
      <c r="B2742" s="4" t="s">
        <v>88</v>
      </c>
      <c r="C2742" s="4" t="s">
        <v>1301</v>
      </c>
      <c r="D2742" s="79" t="s">
        <v>1302</v>
      </c>
      <c r="E2742" s="89">
        <v>8216</v>
      </c>
      <c r="F2742" s="79"/>
      <c r="G2742" s="75" t="s">
        <v>1906</v>
      </c>
      <c r="H2742" s="13" t="s">
        <v>319</v>
      </c>
      <c r="I2742" s="14">
        <v>11000</v>
      </c>
      <c r="J2742" s="14">
        <f t="shared" si="7231"/>
        <v>16000</v>
      </c>
      <c r="K2742" s="14">
        <v>15000</v>
      </c>
      <c r="L2742" s="14">
        <f t="shared" si="7234"/>
        <v>1000</v>
      </c>
      <c r="M2742" s="14">
        <v>1000</v>
      </c>
      <c r="N2742" s="14">
        <v>0</v>
      </c>
      <c r="O2742" s="14">
        <v>0</v>
      </c>
      <c r="P2742" s="14">
        <v>0</v>
      </c>
      <c r="Q2742" s="14">
        <v>0</v>
      </c>
      <c r="R2742" s="14">
        <v>1000</v>
      </c>
      <c r="S2742" s="14"/>
      <c r="T2742" s="14"/>
      <c r="U2742" s="14"/>
      <c r="V2742" s="14"/>
      <c r="W2742" s="14"/>
      <c r="X2742" s="14">
        <f t="shared" si="7253"/>
        <v>1000</v>
      </c>
      <c r="Y2742" s="14"/>
      <c r="Z2742" s="14"/>
      <c r="AA2742" s="14"/>
      <c r="AB2742" s="14"/>
      <c r="AC2742" s="14"/>
      <c r="AD2742" s="14"/>
      <c r="AE2742" s="14"/>
      <c r="AF2742" s="14"/>
      <c r="AG2742" s="14"/>
      <c r="AH2742" s="14">
        <v>0</v>
      </c>
      <c r="AI2742" s="14">
        <v>1000</v>
      </c>
      <c r="AJ2742" s="14">
        <v>0</v>
      </c>
      <c r="AK2742" s="14"/>
      <c r="AL2742" s="14"/>
      <c r="AM2742" s="14"/>
      <c r="AN2742" s="14"/>
      <c r="AO2742" s="14"/>
      <c r="AP2742" s="14">
        <f t="shared" si="7254"/>
        <v>0</v>
      </c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>
        <v>0</v>
      </c>
      <c r="BA2742" s="14">
        <v>0</v>
      </c>
      <c r="BB2742" s="14">
        <v>0</v>
      </c>
      <c r="BC2742" s="14"/>
      <c r="BD2742" s="14"/>
      <c r="BE2742" s="14"/>
      <c r="BF2742" s="14"/>
      <c r="BG2742" s="14"/>
      <c r="BH2742" s="14">
        <f t="shared" si="7255"/>
        <v>0</v>
      </c>
      <c r="BI2742" s="14"/>
      <c r="BJ2742" s="14"/>
      <c r="BK2742" s="14"/>
      <c r="BL2742" s="14"/>
      <c r="BM2742" s="14"/>
      <c r="BN2742" s="14"/>
      <c r="BO2742" s="14"/>
      <c r="BP2742" s="14"/>
      <c r="BQ2742" s="14"/>
      <c r="BR2742" s="14">
        <v>0</v>
      </c>
      <c r="BS2742" s="14">
        <v>0</v>
      </c>
      <c r="BT2742" s="14">
        <v>23000</v>
      </c>
      <c r="BU2742" s="14">
        <v>22000</v>
      </c>
      <c r="BV2742" s="14">
        <v>11000</v>
      </c>
      <c r="BW2742" s="14">
        <f t="shared" si="7198"/>
        <v>11000</v>
      </c>
      <c r="BX2742" s="14">
        <v>11000</v>
      </c>
      <c r="BY2742" s="14"/>
      <c r="BZ2742" s="14"/>
      <c r="CA2742" s="14">
        <f t="shared" si="7232"/>
        <v>22000</v>
      </c>
      <c r="CB2742" s="122">
        <f t="shared" si="7243"/>
        <v>100</v>
      </c>
    </row>
    <row r="2743" spans="1:80" x14ac:dyDescent="0.25">
      <c r="A2743" s="13" t="s">
        <v>1</v>
      </c>
      <c r="B2743" s="13" t="s">
        <v>1</v>
      </c>
      <c r="C2743" s="13" t="s">
        <v>1</v>
      </c>
      <c r="D2743" s="74" t="s">
        <v>1</v>
      </c>
      <c r="E2743" s="74" t="s">
        <v>1</v>
      </c>
      <c r="F2743" s="74" t="s">
        <v>1</v>
      </c>
      <c r="G2743" s="13" t="s">
        <v>1</v>
      </c>
      <c r="H2743" s="10" t="s">
        <v>1311</v>
      </c>
      <c r="I2743" s="11">
        <f>SUM(I2713,I2736,I2739)</f>
        <v>2238877</v>
      </c>
      <c r="J2743" s="11">
        <f t="shared" si="7231"/>
        <v>2420110</v>
      </c>
      <c r="K2743" s="11">
        <f t="shared" ref="K2743" si="7305">SUM(K2713,K2736,K2739)</f>
        <v>2401460</v>
      </c>
      <c r="L2743" s="11">
        <f t="shared" si="7234"/>
        <v>18650</v>
      </c>
      <c r="M2743" s="11">
        <f t="shared" ref="M2743:Q2743" si="7306">SUM(M2713,M2736,M2739)</f>
        <v>18650</v>
      </c>
      <c r="N2743" s="11">
        <f t="shared" si="7306"/>
        <v>0</v>
      </c>
      <c r="O2743" s="11">
        <f t="shared" si="7306"/>
        <v>0</v>
      </c>
      <c r="P2743" s="11">
        <f t="shared" si="7306"/>
        <v>0</v>
      </c>
      <c r="Q2743" s="11">
        <f t="shared" si="7306"/>
        <v>0</v>
      </c>
      <c r="R2743" s="11">
        <f t="shared" ref="R2743:AG2743" si="7307">SUM(R2713,R2736,R2739)</f>
        <v>18650</v>
      </c>
      <c r="S2743" s="11">
        <f t="shared" si="7307"/>
        <v>0</v>
      </c>
      <c r="T2743" s="11">
        <f t="shared" si="7307"/>
        <v>0</v>
      </c>
      <c r="U2743" s="11">
        <f t="shared" si="7307"/>
        <v>0</v>
      </c>
      <c r="V2743" s="11">
        <f t="shared" si="7307"/>
        <v>0</v>
      </c>
      <c r="W2743" s="11">
        <f t="shared" si="7307"/>
        <v>0</v>
      </c>
      <c r="X2743" s="11">
        <f t="shared" si="7307"/>
        <v>18650</v>
      </c>
      <c r="Y2743" s="11">
        <f t="shared" si="7307"/>
        <v>0</v>
      </c>
      <c r="Z2743" s="11">
        <f t="shared" si="7307"/>
        <v>0</v>
      </c>
      <c r="AA2743" s="11">
        <f t="shared" si="7307"/>
        <v>0</v>
      </c>
      <c r="AB2743" s="11">
        <f t="shared" si="7307"/>
        <v>0</v>
      </c>
      <c r="AC2743" s="11">
        <f t="shared" si="7307"/>
        <v>0</v>
      </c>
      <c r="AD2743" s="11">
        <f t="shared" si="7307"/>
        <v>0</v>
      </c>
      <c r="AE2743" s="11">
        <f t="shared" si="7307"/>
        <v>0</v>
      </c>
      <c r="AF2743" s="11">
        <f t="shared" si="7307"/>
        <v>0</v>
      </c>
      <c r="AG2743" s="11">
        <f t="shared" si="7307"/>
        <v>0</v>
      </c>
      <c r="AH2743" s="11">
        <v>0</v>
      </c>
      <c r="AI2743" s="11">
        <v>18650</v>
      </c>
      <c r="AJ2743" s="11">
        <f t="shared" ref="AJ2743:AY2743" si="7308">SUM(AJ2713,AJ2736,AJ2739)</f>
        <v>0</v>
      </c>
      <c r="AK2743" s="11">
        <f t="shared" si="7308"/>
        <v>0</v>
      </c>
      <c r="AL2743" s="11">
        <f t="shared" si="7308"/>
        <v>0</v>
      </c>
      <c r="AM2743" s="11">
        <f t="shared" si="7308"/>
        <v>0</v>
      </c>
      <c r="AN2743" s="11">
        <f t="shared" si="7308"/>
        <v>0</v>
      </c>
      <c r="AO2743" s="11">
        <f t="shared" si="7308"/>
        <v>0</v>
      </c>
      <c r="AP2743" s="11">
        <f t="shared" si="7308"/>
        <v>0</v>
      </c>
      <c r="AQ2743" s="11">
        <f t="shared" si="7308"/>
        <v>0</v>
      </c>
      <c r="AR2743" s="11">
        <f t="shared" si="7308"/>
        <v>0</v>
      </c>
      <c r="AS2743" s="11">
        <f t="shared" si="7308"/>
        <v>0</v>
      </c>
      <c r="AT2743" s="11">
        <f t="shared" si="7308"/>
        <v>0</v>
      </c>
      <c r="AU2743" s="11">
        <f t="shared" si="7308"/>
        <v>0</v>
      </c>
      <c r="AV2743" s="11">
        <f t="shared" si="7308"/>
        <v>0</v>
      </c>
      <c r="AW2743" s="11">
        <f t="shared" si="7308"/>
        <v>0</v>
      </c>
      <c r="AX2743" s="11">
        <f t="shared" si="7308"/>
        <v>0</v>
      </c>
      <c r="AY2743" s="11">
        <f t="shared" si="7308"/>
        <v>0</v>
      </c>
      <c r="AZ2743" s="11">
        <v>0</v>
      </c>
      <c r="BA2743" s="11">
        <v>0</v>
      </c>
      <c r="BB2743" s="11">
        <f t="shared" ref="BB2743:BQ2743" si="7309">SUM(BB2713,BB2736,BB2739)</f>
        <v>0</v>
      </c>
      <c r="BC2743" s="11">
        <f t="shared" si="7309"/>
        <v>0</v>
      </c>
      <c r="BD2743" s="11">
        <f t="shared" si="7309"/>
        <v>0</v>
      </c>
      <c r="BE2743" s="11">
        <f t="shared" si="7309"/>
        <v>1000</v>
      </c>
      <c r="BF2743" s="11">
        <f t="shared" si="7309"/>
        <v>0</v>
      </c>
      <c r="BG2743" s="11">
        <f t="shared" si="7309"/>
        <v>0</v>
      </c>
      <c r="BH2743" s="11">
        <f t="shared" si="7309"/>
        <v>1000</v>
      </c>
      <c r="BI2743" s="11">
        <f t="shared" si="7309"/>
        <v>0</v>
      </c>
      <c r="BJ2743" s="11">
        <f t="shared" si="7309"/>
        <v>0</v>
      </c>
      <c r="BK2743" s="11">
        <f t="shared" si="7309"/>
        <v>0</v>
      </c>
      <c r="BL2743" s="11">
        <f t="shared" si="7309"/>
        <v>1000</v>
      </c>
      <c r="BM2743" s="11">
        <f t="shared" si="7309"/>
        <v>0</v>
      </c>
      <c r="BN2743" s="11">
        <f t="shared" si="7309"/>
        <v>0</v>
      </c>
      <c r="BO2743" s="11">
        <f t="shared" si="7309"/>
        <v>0</v>
      </c>
      <c r="BP2743" s="11">
        <f t="shared" si="7309"/>
        <v>0</v>
      </c>
      <c r="BQ2743" s="11">
        <f t="shared" si="7309"/>
        <v>0</v>
      </c>
      <c r="BR2743" s="11">
        <v>1000</v>
      </c>
      <c r="BS2743" s="11">
        <v>0</v>
      </c>
      <c r="BT2743" s="11">
        <f t="shared" ref="BT2743:BZ2743" si="7310">SUM(BT2713,BT2736,BT2739)</f>
        <v>2550214</v>
      </c>
      <c r="BU2743" s="11">
        <f t="shared" si="7310"/>
        <v>2530276</v>
      </c>
      <c r="BV2743" s="11">
        <f t="shared" si="7310"/>
        <v>1319989</v>
      </c>
      <c r="BW2743" s="11">
        <f t="shared" si="7310"/>
        <v>668489</v>
      </c>
      <c r="BX2743" s="11">
        <f t="shared" si="7310"/>
        <v>240321</v>
      </c>
      <c r="BY2743" s="11">
        <f t="shared" si="7310"/>
        <v>214084</v>
      </c>
      <c r="BZ2743" s="11">
        <f t="shared" si="7310"/>
        <v>214084</v>
      </c>
      <c r="CA2743" s="11">
        <f t="shared" si="7232"/>
        <v>1988478</v>
      </c>
      <c r="CB2743" s="123">
        <f t="shared" si="7243"/>
        <v>78.58739520906019</v>
      </c>
    </row>
    <row r="2744" spans="1:80" ht="15.75" thickBot="1" x14ac:dyDescent="0.3">
      <c r="A2744" s="13" t="s">
        <v>1</v>
      </c>
      <c r="B2744" s="13" t="s">
        <v>1</v>
      </c>
      <c r="C2744" s="13" t="s">
        <v>1</v>
      </c>
      <c r="D2744" s="74" t="s">
        <v>1</v>
      </c>
      <c r="E2744" s="74" t="s">
        <v>1</v>
      </c>
      <c r="F2744" s="74" t="s">
        <v>1</v>
      </c>
      <c r="G2744" s="13" t="s">
        <v>1</v>
      </c>
      <c r="H2744" s="2" t="s">
        <v>83</v>
      </c>
      <c r="I2744" s="12">
        <v>55</v>
      </c>
      <c r="J2744" s="12">
        <f t="shared" si="7231"/>
        <v>55</v>
      </c>
      <c r="K2744" s="12">
        <v>55</v>
      </c>
      <c r="L2744" s="13"/>
      <c r="M2744" s="13" t="s">
        <v>1</v>
      </c>
      <c r="N2744" s="13" t="s">
        <v>1</v>
      </c>
      <c r="O2744" s="13" t="s">
        <v>1</v>
      </c>
      <c r="P2744" s="27"/>
      <c r="Q2744" s="13" t="s">
        <v>1</v>
      </c>
      <c r="R2744" s="13" t="s">
        <v>1</v>
      </c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>
        <v>0</v>
      </c>
      <c r="AI2744" s="13">
        <v>0</v>
      </c>
      <c r="AJ2744" s="13" t="s">
        <v>1</v>
      </c>
      <c r="AK2744" s="13"/>
      <c r="AL2744" s="13"/>
      <c r="AM2744" s="13"/>
      <c r="AN2744" s="13"/>
      <c r="AO2744" s="13"/>
      <c r="AP2744" s="13"/>
      <c r="AQ2744" s="13"/>
      <c r="AR2744" s="13"/>
      <c r="AS2744" s="13"/>
      <c r="AT2744" s="13"/>
      <c r="AU2744" s="13"/>
      <c r="AV2744" s="13"/>
      <c r="AW2744" s="13"/>
      <c r="AX2744" s="13"/>
      <c r="AY2744" s="13"/>
      <c r="AZ2744" s="13">
        <v>0</v>
      </c>
      <c r="BA2744" s="13">
        <v>0</v>
      </c>
      <c r="BB2744" s="13" t="s">
        <v>1</v>
      </c>
      <c r="BC2744" s="13"/>
      <c r="BD2744" s="13"/>
      <c r="BE2744" s="13"/>
      <c r="BF2744" s="13"/>
      <c r="BG2744" s="13"/>
      <c r="BH2744" s="13"/>
      <c r="BI2744" s="13"/>
      <c r="BJ2744" s="13"/>
      <c r="BK2744" s="13"/>
      <c r="BL2744" s="13"/>
      <c r="BM2744" s="13"/>
      <c r="BN2744" s="13"/>
      <c r="BO2744" s="13"/>
      <c r="BP2744" s="13"/>
      <c r="BQ2744" s="13"/>
      <c r="BR2744" s="13">
        <v>0</v>
      </c>
      <c r="BS2744" s="13">
        <v>0</v>
      </c>
      <c r="BT2744" s="12">
        <v>55</v>
      </c>
      <c r="BU2744" s="12">
        <v>55</v>
      </c>
      <c r="BV2744" s="12"/>
      <c r="BW2744" s="12"/>
      <c r="BX2744" s="12" t="s">
        <v>1</v>
      </c>
      <c r="BY2744" s="12" t="s">
        <v>1</v>
      </c>
      <c r="BZ2744" s="12"/>
      <c r="CA2744" s="12">
        <f t="shared" si="7232"/>
        <v>0</v>
      </c>
      <c r="CB2744" s="124"/>
    </row>
    <row r="2745" spans="1:80" ht="69.75" customHeight="1" thickBot="1" x14ac:dyDescent="0.3">
      <c r="A2745" s="133" t="s">
        <v>1</v>
      </c>
      <c r="B2745" s="133" t="s">
        <v>1</v>
      </c>
      <c r="C2745" s="133" t="s">
        <v>1</v>
      </c>
      <c r="D2745" s="135" t="s">
        <v>1</v>
      </c>
      <c r="E2745" s="135" t="s">
        <v>1</v>
      </c>
      <c r="F2745" s="135" t="s">
        <v>1</v>
      </c>
      <c r="G2745" s="137" t="s">
        <v>1</v>
      </c>
      <c r="H2745" s="5" t="s">
        <v>84</v>
      </c>
      <c r="I2745" s="5" t="s">
        <v>11</v>
      </c>
      <c r="J2745" s="5" t="s">
        <v>1809</v>
      </c>
      <c r="K2745" s="5" t="s">
        <v>12</v>
      </c>
      <c r="L2745" s="5" t="s">
        <v>13</v>
      </c>
      <c r="M2745" s="5" t="s">
        <v>14</v>
      </c>
      <c r="N2745" s="5" t="s">
        <v>15</v>
      </c>
      <c r="O2745" s="5" t="s">
        <v>16</v>
      </c>
      <c r="P2745" s="5" t="s">
        <v>17</v>
      </c>
      <c r="Q2745" s="5" t="s">
        <v>18</v>
      </c>
      <c r="R2745" s="71" t="s">
        <v>14</v>
      </c>
      <c r="S2745" s="71" t="s">
        <v>1843</v>
      </c>
      <c r="T2745" s="71" t="s">
        <v>1797</v>
      </c>
      <c r="U2745" s="71" t="s">
        <v>1832</v>
      </c>
      <c r="V2745" s="71" t="s">
        <v>1833</v>
      </c>
      <c r="W2745" s="71" t="s">
        <v>1834</v>
      </c>
      <c r="X2745" s="71" t="s">
        <v>1847</v>
      </c>
      <c r="Y2745" s="71" t="s">
        <v>1844</v>
      </c>
      <c r="Z2745" s="71" t="s">
        <v>1835</v>
      </c>
      <c r="AA2745" s="71" t="s">
        <v>1836</v>
      </c>
      <c r="AB2745" s="71" t="s">
        <v>1837</v>
      </c>
      <c r="AC2745" s="71" t="s">
        <v>1838</v>
      </c>
      <c r="AD2745" s="71" t="s">
        <v>1839</v>
      </c>
      <c r="AE2745" s="71" t="s">
        <v>1840</v>
      </c>
      <c r="AF2745" s="71" t="s">
        <v>1845</v>
      </c>
      <c r="AG2745" s="71" t="s">
        <v>1846</v>
      </c>
      <c r="AH2745" s="71" t="s">
        <v>1841</v>
      </c>
      <c r="AI2745" s="71" t="s">
        <v>1842</v>
      </c>
      <c r="AJ2745" s="72" t="s">
        <v>15</v>
      </c>
      <c r="AK2745" s="72" t="s">
        <v>1843</v>
      </c>
      <c r="AL2745" s="72" t="s">
        <v>1797</v>
      </c>
      <c r="AM2745" s="72" t="s">
        <v>1832</v>
      </c>
      <c r="AN2745" s="72" t="s">
        <v>1833</v>
      </c>
      <c r="AO2745" s="72" t="s">
        <v>1834</v>
      </c>
      <c r="AP2745" s="72" t="s">
        <v>1848</v>
      </c>
      <c r="AQ2745" s="72" t="s">
        <v>1844</v>
      </c>
      <c r="AR2745" s="72" t="s">
        <v>1835</v>
      </c>
      <c r="AS2745" s="72" t="s">
        <v>1836</v>
      </c>
      <c r="AT2745" s="72" t="s">
        <v>1837</v>
      </c>
      <c r="AU2745" s="72" t="s">
        <v>1838</v>
      </c>
      <c r="AV2745" s="72" t="s">
        <v>1839</v>
      </c>
      <c r="AW2745" s="72" t="s">
        <v>1840</v>
      </c>
      <c r="AX2745" s="72" t="s">
        <v>1845</v>
      </c>
      <c r="AY2745" s="72" t="s">
        <v>1846</v>
      </c>
      <c r="AZ2745" s="72" t="s">
        <v>1841</v>
      </c>
      <c r="BA2745" s="72" t="s">
        <v>1842</v>
      </c>
      <c r="BB2745" s="73" t="s">
        <v>16</v>
      </c>
      <c r="BC2745" s="73" t="s">
        <v>1843</v>
      </c>
      <c r="BD2745" s="73" t="s">
        <v>1797</v>
      </c>
      <c r="BE2745" s="73" t="s">
        <v>1832</v>
      </c>
      <c r="BF2745" s="73" t="s">
        <v>1833</v>
      </c>
      <c r="BG2745" s="73" t="s">
        <v>1834</v>
      </c>
      <c r="BH2745" s="73" t="s">
        <v>1849</v>
      </c>
      <c r="BI2745" s="73" t="s">
        <v>1844</v>
      </c>
      <c r="BJ2745" s="73" t="s">
        <v>1835</v>
      </c>
      <c r="BK2745" s="73" t="s">
        <v>1836</v>
      </c>
      <c r="BL2745" s="73" t="s">
        <v>1837</v>
      </c>
      <c r="BM2745" s="73" t="s">
        <v>1838</v>
      </c>
      <c r="BN2745" s="73" t="s">
        <v>1839</v>
      </c>
      <c r="BO2745" s="73" t="s">
        <v>1840</v>
      </c>
      <c r="BP2745" s="73" t="s">
        <v>1845</v>
      </c>
      <c r="BQ2745" s="73" t="s">
        <v>1846</v>
      </c>
      <c r="BR2745" s="73" t="s">
        <v>1841</v>
      </c>
      <c r="BS2745" s="73" t="s">
        <v>1842</v>
      </c>
      <c r="BT2745" s="5" t="s">
        <v>1911</v>
      </c>
      <c r="BU2745" s="5" t="s">
        <v>1942</v>
      </c>
      <c r="BV2745" s="5" t="s">
        <v>1943</v>
      </c>
      <c r="BW2745" s="5" t="s">
        <v>1944</v>
      </c>
      <c r="BX2745" s="5" t="s">
        <v>1945</v>
      </c>
      <c r="BY2745" s="5" t="s">
        <v>1946</v>
      </c>
      <c r="BZ2745" s="5" t="s">
        <v>1947</v>
      </c>
      <c r="CA2745" s="5" t="s">
        <v>1948</v>
      </c>
      <c r="CB2745" s="120" t="s">
        <v>1916</v>
      </c>
    </row>
    <row r="2746" spans="1:80" x14ac:dyDescent="0.25">
      <c r="A2746" s="134"/>
      <c r="B2746" s="134"/>
      <c r="C2746" s="134"/>
      <c r="D2746" s="136"/>
      <c r="E2746" s="136"/>
      <c r="F2746" s="136"/>
      <c r="G2746" s="138"/>
      <c r="H2746" s="15" t="s">
        <v>1</v>
      </c>
      <c r="I2746" s="9" t="s">
        <v>19</v>
      </c>
      <c r="J2746" s="9">
        <v>1</v>
      </c>
      <c r="K2746" s="9" t="s">
        <v>20</v>
      </c>
      <c r="L2746" s="9" t="s">
        <v>21</v>
      </c>
      <c r="M2746" s="9" t="s">
        <v>22</v>
      </c>
      <c r="N2746" s="9" t="s">
        <v>23</v>
      </c>
      <c r="O2746" s="9" t="s">
        <v>24</v>
      </c>
      <c r="P2746" s="9" t="s">
        <v>25</v>
      </c>
      <c r="Q2746" s="9" t="s">
        <v>26</v>
      </c>
      <c r="R2746" s="9">
        <v>1</v>
      </c>
      <c r="S2746" s="9">
        <v>2</v>
      </c>
      <c r="T2746" s="9">
        <v>3</v>
      </c>
      <c r="U2746" s="9">
        <v>4</v>
      </c>
      <c r="V2746" s="9">
        <v>5</v>
      </c>
      <c r="W2746" s="9">
        <v>6</v>
      </c>
      <c r="X2746" s="9">
        <v>7</v>
      </c>
      <c r="Y2746" s="9">
        <v>8</v>
      </c>
      <c r="Z2746" s="9">
        <v>9</v>
      </c>
      <c r="AA2746" s="9">
        <v>10</v>
      </c>
      <c r="AB2746" s="9">
        <v>11</v>
      </c>
      <c r="AC2746" s="9">
        <v>12</v>
      </c>
      <c r="AD2746" s="9">
        <v>13</v>
      </c>
      <c r="AE2746" s="9">
        <v>14</v>
      </c>
      <c r="AF2746" s="9">
        <v>15</v>
      </c>
      <c r="AG2746" s="9">
        <v>16</v>
      </c>
      <c r="AH2746" s="9">
        <v>20</v>
      </c>
      <c r="AI2746" s="9">
        <v>21</v>
      </c>
      <c r="AJ2746" s="9">
        <v>1</v>
      </c>
      <c r="AK2746" s="9">
        <v>2</v>
      </c>
      <c r="AL2746" s="9">
        <v>3</v>
      </c>
      <c r="AM2746" s="9">
        <v>4</v>
      </c>
      <c r="AN2746" s="9">
        <v>5</v>
      </c>
      <c r="AO2746" s="9">
        <v>6</v>
      </c>
      <c r="AP2746" s="9">
        <v>7</v>
      </c>
      <c r="AQ2746" s="9">
        <v>8</v>
      </c>
      <c r="AR2746" s="9">
        <v>9</v>
      </c>
      <c r="AS2746" s="9">
        <v>10</v>
      </c>
      <c r="AT2746" s="9">
        <v>11</v>
      </c>
      <c r="AU2746" s="9">
        <v>12</v>
      </c>
      <c r="AV2746" s="9">
        <v>13</v>
      </c>
      <c r="AW2746" s="9">
        <v>14</v>
      </c>
      <c r="AX2746" s="9">
        <v>15</v>
      </c>
      <c r="AY2746" s="9">
        <v>16</v>
      </c>
      <c r="AZ2746" s="9">
        <v>20</v>
      </c>
      <c r="BA2746" s="9">
        <v>21</v>
      </c>
      <c r="BB2746" s="9">
        <v>1</v>
      </c>
      <c r="BC2746" s="9">
        <v>2</v>
      </c>
      <c r="BD2746" s="9">
        <v>3</v>
      </c>
      <c r="BE2746" s="9">
        <v>4</v>
      </c>
      <c r="BF2746" s="9">
        <v>5</v>
      </c>
      <c r="BG2746" s="9">
        <v>6</v>
      </c>
      <c r="BH2746" s="9">
        <v>7</v>
      </c>
      <c r="BI2746" s="9">
        <v>8</v>
      </c>
      <c r="BJ2746" s="9">
        <v>9</v>
      </c>
      <c r="BK2746" s="9">
        <v>10</v>
      </c>
      <c r="BL2746" s="9">
        <v>11</v>
      </c>
      <c r="BM2746" s="9">
        <v>12</v>
      </c>
      <c r="BN2746" s="9">
        <v>13</v>
      </c>
      <c r="BO2746" s="9">
        <v>14</v>
      </c>
      <c r="BP2746" s="9">
        <v>15</v>
      </c>
      <c r="BQ2746" s="9">
        <v>16</v>
      </c>
      <c r="BR2746" s="9">
        <v>20</v>
      </c>
      <c r="BS2746" s="9">
        <v>21</v>
      </c>
      <c r="BT2746" s="9">
        <v>1</v>
      </c>
      <c r="BU2746" s="9">
        <v>2</v>
      </c>
      <c r="BV2746" s="9">
        <v>3</v>
      </c>
      <c r="BW2746" s="9" t="s">
        <v>1798</v>
      </c>
      <c r="BX2746" s="9">
        <v>5</v>
      </c>
      <c r="BY2746" s="9">
        <v>6</v>
      </c>
      <c r="BZ2746" s="9">
        <v>7</v>
      </c>
      <c r="CA2746" s="9" t="s">
        <v>1917</v>
      </c>
      <c r="CB2746" s="121">
        <v>9</v>
      </c>
    </row>
    <row r="2747" spans="1:80" x14ac:dyDescent="0.25">
      <c r="A2747" s="134"/>
      <c r="B2747" s="134"/>
      <c r="C2747" s="134"/>
      <c r="D2747" s="136"/>
      <c r="E2747" s="136"/>
      <c r="F2747" s="136"/>
      <c r="G2747" s="138"/>
      <c r="H2747" s="16" t="s">
        <v>1015</v>
      </c>
      <c r="I2747" s="17">
        <f>SUM(I2743)</f>
        <v>2238877</v>
      </c>
      <c r="J2747" s="17">
        <f t="shared" ref="J2747:J2748" si="7311">SUM(K2747,L2747,P2747,Q2747)</f>
        <v>2420110</v>
      </c>
      <c r="K2747" s="17">
        <f t="shared" ref="K2747" si="7312">SUM(K2743)</f>
        <v>2401460</v>
      </c>
      <c r="L2747" s="17">
        <f t="shared" ref="L2747:L2748" si="7313">SUM(M2747:O2747)</f>
        <v>18650</v>
      </c>
      <c r="M2747" s="17">
        <f t="shared" ref="M2747:Q2747" si="7314">SUM(M2743)</f>
        <v>18650</v>
      </c>
      <c r="N2747" s="17">
        <f t="shared" si="7314"/>
        <v>0</v>
      </c>
      <c r="O2747" s="17">
        <f t="shared" si="7314"/>
        <v>0</v>
      </c>
      <c r="P2747" s="17">
        <f t="shared" si="7314"/>
        <v>0</v>
      </c>
      <c r="Q2747" s="17">
        <f t="shared" si="7314"/>
        <v>0</v>
      </c>
      <c r="R2747" s="17">
        <f t="shared" ref="R2747:AG2747" si="7315">SUM(R2743)</f>
        <v>18650</v>
      </c>
      <c r="S2747" s="17">
        <f t="shared" si="7315"/>
        <v>0</v>
      </c>
      <c r="T2747" s="17">
        <f t="shared" si="7315"/>
        <v>0</v>
      </c>
      <c r="U2747" s="17">
        <f t="shared" si="7315"/>
        <v>0</v>
      </c>
      <c r="V2747" s="17">
        <f t="shared" si="7315"/>
        <v>0</v>
      </c>
      <c r="W2747" s="17">
        <f t="shared" si="7315"/>
        <v>0</v>
      </c>
      <c r="X2747" s="17">
        <f t="shared" ref="X2747" si="7316">SUM(X2743)</f>
        <v>18650</v>
      </c>
      <c r="Y2747" s="17">
        <f t="shared" si="7315"/>
        <v>0</v>
      </c>
      <c r="Z2747" s="17">
        <f t="shared" si="7315"/>
        <v>0</v>
      </c>
      <c r="AA2747" s="17">
        <f t="shared" si="7315"/>
        <v>0</v>
      </c>
      <c r="AB2747" s="17">
        <f t="shared" si="7315"/>
        <v>0</v>
      </c>
      <c r="AC2747" s="17">
        <f t="shared" si="7315"/>
        <v>0</v>
      </c>
      <c r="AD2747" s="17">
        <f t="shared" si="7315"/>
        <v>0</v>
      </c>
      <c r="AE2747" s="17">
        <f t="shared" si="7315"/>
        <v>0</v>
      </c>
      <c r="AF2747" s="17">
        <f t="shared" si="7315"/>
        <v>0</v>
      </c>
      <c r="AG2747" s="17">
        <f t="shared" si="7315"/>
        <v>0</v>
      </c>
      <c r="AH2747" s="17">
        <v>0</v>
      </c>
      <c r="AI2747" s="17">
        <v>18650</v>
      </c>
      <c r="AJ2747" s="17">
        <f t="shared" ref="AJ2747:AY2747" si="7317">SUM(AJ2743)</f>
        <v>0</v>
      </c>
      <c r="AK2747" s="17">
        <f t="shared" si="7317"/>
        <v>0</v>
      </c>
      <c r="AL2747" s="17">
        <f t="shared" si="7317"/>
        <v>0</v>
      </c>
      <c r="AM2747" s="17">
        <f t="shared" si="7317"/>
        <v>0</v>
      </c>
      <c r="AN2747" s="17">
        <f t="shared" si="7317"/>
        <v>0</v>
      </c>
      <c r="AO2747" s="17">
        <f t="shared" si="7317"/>
        <v>0</v>
      </c>
      <c r="AP2747" s="17">
        <f t="shared" ref="AP2747" si="7318">SUM(AP2743)</f>
        <v>0</v>
      </c>
      <c r="AQ2747" s="17">
        <f t="shared" si="7317"/>
        <v>0</v>
      </c>
      <c r="AR2747" s="17">
        <f t="shared" si="7317"/>
        <v>0</v>
      </c>
      <c r="AS2747" s="17">
        <f t="shared" si="7317"/>
        <v>0</v>
      </c>
      <c r="AT2747" s="17">
        <f t="shared" si="7317"/>
        <v>0</v>
      </c>
      <c r="AU2747" s="17">
        <f t="shared" si="7317"/>
        <v>0</v>
      </c>
      <c r="AV2747" s="17">
        <f t="shared" si="7317"/>
        <v>0</v>
      </c>
      <c r="AW2747" s="17">
        <f t="shared" si="7317"/>
        <v>0</v>
      </c>
      <c r="AX2747" s="17">
        <f t="shared" si="7317"/>
        <v>0</v>
      </c>
      <c r="AY2747" s="17">
        <f t="shared" si="7317"/>
        <v>0</v>
      </c>
      <c r="AZ2747" s="17">
        <v>0</v>
      </c>
      <c r="BA2747" s="17">
        <v>0</v>
      </c>
      <c r="BB2747" s="17">
        <f t="shared" ref="BB2747:BQ2747" si="7319">SUM(BB2743)</f>
        <v>0</v>
      </c>
      <c r="BC2747" s="17">
        <f t="shared" si="7319"/>
        <v>0</v>
      </c>
      <c r="BD2747" s="17">
        <f t="shared" si="7319"/>
        <v>0</v>
      </c>
      <c r="BE2747" s="17">
        <f t="shared" si="7319"/>
        <v>1000</v>
      </c>
      <c r="BF2747" s="17">
        <f t="shared" si="7319"/>
        <v>0</v>
      </c>
      <c r="BG2747" s="17">
        <f t="shared" si="7319"/>
        <v>0</v>
      </c>
      <c r="BH2747" s="17">
        <f t="shared" ref="BH2747" si="7320">SUM(BH2743)</f>
        <v>1000</v>
      </c>
      <c r="BI2747" s="17">
        <f t="shared" si="7319"/>
        <v>0</v>
      </c>
      <c r="BJ2747" s="17">
        <f t="shared" si="7319"/>
        <v>0</v>
      </c>
      <c r="BK2747" s="17">
        <f t="shared" si="7319"/>
        <v>0</v>
      </c>
      <c r="BL2747" s="17">
        <f t="shared" si="7319"/>
        <v>1000</v>
      </c>
      <c r="BM2747" s="17">
        <f t="shared" si="7319"/>
        <v>0</v>
      </c>
      <c r="BN2747" s="17">
        <f t="shared" si="7319"/>
        <v>0</v>
      </c>
      <c r="BO2747" s="17">
        <f t="shared" si="7319"/>
        <v>0</v>
      </c>
      <c r="BP2747" s="17">
        <f t="shared" si="7319"/>
        <v>0</v>
      </c>
      <c r="BQ2747" s="17">
        <f t="shared" si="7319"/>
        <v>0</v>
      </c>
      <c r="BR2747" s="17">
        <v>1000</v>
      </c>
      <c r="BS2747" s="17">
        <v>0</v>
      </c>
      <c r="BT2747" s="17">
        <f t="shared" ref="BT2747:BW2747" si="7321">SUM(BT2743)</f>
        <v>2550214</v>
      </c>
      <c r="BU2747" s="17">
        <f t="shared" ref="BU2747:BV2747" si="7322">SUM(BU2743)</f>
        <v>2530276</v>
      </c>
      <c r="BV2747" s="17">
        <f t="shared" si="7322"/>
        <v>1319989</v>
      </c>
      <c r="BW2747" s="17">
        <f t="shared" si="7321"/>
        <v>668489</v>
      </c>
      <c r="BX2747" s="17">
        <f t="shared" ref="BX2747:BZ2747" si="7323">SUM(BX2743)</f>
        <v>240321</v>
      </c>
      <c r="BY2747" s="17">
        <f t="shared" si="7323"/>
        <v>214084</v>
      </c>
      <c r="BZ2747" s="17">
        <f t="shared" si="7323"/>
        <v>214084</v>
      </c>
      <c r="CA2747" s="17">
        <f>BV2747+BW2747</f>
        <v>1988478</v>
      </c>
      <c r="CB2747" s="125">
        <f>IF(BU2747=0,"-",CA2747/BU2747*100)</f>
        <v>78.58739520906019</v>
      </c>
    </row>
    <row r="2748" spans="1:80" x14ac:dyDescent="0.25">
      <c r="A2748" s="134"/>
      <c r="B2748" s="134"/>
      <c r="C2748" s="134"/>
      <c r="D2748" s="136"/>
      <c r="E2748" s="136"/>
      <c r="F2748" s="136"/>
      <c r="G2748" s="138"/>
      <c r="H2748" s="18" t="s">
        <v>86</v>
      </c>
      <c r="I2748" s="17">
        <f>SUM(I2747)</f>
        <v>2238877</v>
      </c>
      <c r="J2748" s="17">
        <f t="shared" si="7311"/>
        <v>2420110</v>
      </c>
      <c r="K2748" s="17">
        <f t="shared" ref="K2748" si="7324">SUM(K2747)</f>
        <v>2401460</v>
      </c>
      <c r="L2748" s="17">
        <f t="shared" si="7313"/>
        <v>18650</v>
      </c>
      <c r="M2748" s="17">
        <f t="shared" ref="M2748:Q2748" si="7325">SUM(M2747)</f>
        <v>18650</v>
      </c>
      <c r="N2748" s="17">
        <f t="shared" si="7325"/>
        <v>0</v>
      </c>
      <c r="O2748" s="17">
        <f t="shared" si="7325"/>
        <v>0</v>
      </c>
      <c r="P2748" s="17">
        <f t="shared" si="7325"/>
        <v>0</v>
      </c>
      <c r="Q2748" s="17">
        <f t="shared" si="7325"/>
        <v>0</v>
      </c>
      <c r="R2748" s="17">
        <f t="shared" ref="R2748:AG2748" si="7326">SUM(R2747)</f>
        <v>18650</v>
      </c>
      <c r="S2748" s="17">
        <f t="shared" si="7326"/>
        <v>0</v>
      </c>
      <c r="T2748" s="17">
        <f t="shared" si="7326"/>
        <v>0</v>
      </c>
      <c r="U2748" s="17">
        <f t="shared" si="7326"/>
        <v>0</v>
      </c>
      <c r="V2748" s="17">
        <f t="shared" si="7326"/>
        <v>0</v>
      </c>
      <c r="W2748" s="17">
        <f t="shared" si="7326"/>
        <v>0</v>
      </c>
      <c r="X2748" s="17">
        <f t="shared" ref="X2748" si="7327">SUM(X2747)</f>
        <v>18650</v>
      </c>
      <c r="Y2748" s="17">
        <f t="shared" si="7326"/>
        <v>0</v>
      </c>
      <c r="Z2748" s="17">
        <f t="shared" si="7326"/>
        <v>0</v>
      </c>
      <c r="AA2748" s="17">
        <f t="shared" si="7326"/>
        <v>0</v>
      </c>
      <c r="AB2748" s="17">
        <f t="shared" si="7326"/>
        <v>0</v>
      </c>
      <c r="AC2748" s="17">
        <f t="shared" si="7326"/>
        <v>0</v>
      </c>
      <c r="AD2748" s="17">
        <f t="shared" si="7326"/>
        <v>0</v>
      </c>
      <c r="AE2748" s="17">
        <f t="shared" si="7326"/>
        <v>0</v>
      </c>
      <c r="AF2748" s="17">
        <f t="shared" si="7326"/>
        <v>0</v>
      </c>
      <c r="AG2748" s="17">
        <f t="shared" si="7326"/>
        <v>0</v>
      </c>
      <c r="AH2748" s="17">
        <v>0</v>
      </c>
      <c r="AI2748" s="17">
        <v>18650</v>
      </c>
      <c r="AJ2748" s="17">
        <f t="shared" ref="AJ2748:AY2748" si="7328">SUM(AJ2747)</f>
        <v>0</v>
      </c>
      <c r="AK2748" s="17">
        <f t="shared" si="7328"/>
        <v>0</v>
      </c>
      <c r="AL2748" s="17">
        <f t="shared" si="7328"/>
        <v>0</v>
      </c>
      <c r="AM2748" s="17">
        <f t="shared" si="7328"/>
        <v>0</v>
      </c>
      <c r="AN2748" s="17">
        <f t="shared" si="7328"/>
        <v>0</v>
      </c>
      <c r="AO2748" s="17">
        <f t="shared" si="7328"/>
        <v>0</v>
      </c>
      <c r="AP2748" s="17">
        <f t="shared" ref="AP2748" si="7329">SUM(AP2747)</f>
        <v>0</v>
      </c>
      <c r="AQ2748" s="17">
        <f t="shared" si="7328"/>
        <v>0</v>
      </c>
      <c r="AR2748" s="17">
        <f t="shared" si="7328"/>
        <v>0</v>
      </c>
      <c r="AS2748" s="17">
        <f t="shared" si="7328"/>
        <v>0</v>
      </c>
      <c r="AT2748" s="17">
        <f t="shared" si="7328"/>
        <v>0</v>
      </c>
      <c r="AU2748" s="17">
        <f t="shared" si="7328"/>
        <v>0</v>
      </c>
      <c r="AV2748" s="17">
        <f t="shared" si="7328"/>
        <v>0</v>
      </c>
      <c r="AW2748" s="17">
        <f t="shared" si="7328"/>
        <v>0</v>
      </c>
      <c r="AX2748" s="17">
        <f t="shared" si="7328"/>
        <v>0</v>
      </c>
      <c r="AY2748" s="17">
        <f t="shared" si="7328"/>
        <v>0</v>
      </c>
      <c r="AZ2748" s="17">
        <v>0</v>
      </c>
      <c r="BA2748" s="17">
        <v>0</v>
      </c>
      <c r="BB2748" s="17">
        <f t="shared" ref="BB2748:BQ2748" si="7330">SUM(BB2747)</f>
        <v>0</v>
      </c>
      <c r="BC2748" s="17">
        <f t="shared" si="7330"/>
        <v>0</v>
      </c>
      <c r="BD2748" s="17">
        <f t="shared" si="7330"/>
        <v>0</v>
      </c>
      <c r="BE2748" s="17">
        <f t="shared" si="7330"/>
        <v>1000</v>
      </c>
      <c r="BF2748" s="17">
        <f t="shared" si="7330"/>
        <v>0</v>
      </c>
      <c r="BG2748" s="17">
        <f t="shared" si="7330"/>
        <v>0</v>
      </c>
      <c r="BH2748" s="17">
        <f t="shared" ref="BH2748" si="7331">SUM(BH2747)</f>
        <v>1000</v>
      </c>
      <c r="BI2748" s="17">
        <f t="shared" si="7330"/>
        <v>0</v>
      </c>
      <c r="BJ2748" s="17">
        <f t="shared" si="7330"/>
        <v>0</v>
      </c>
      <c r="BK2748" s="17">
        <f t="shared" si="7330"/>
        <v>0</v>
      </c>
      <c r="BL2748" s="17">
        <f t="shared" si="7330"/>
        <v>1000</v>
      </c>
      <c r="BM2748" s="17">
        <f t="shared" si="7330"/>
        <v>0</v>
      </c>
      <c r="BN2748" s="17">
        <f t="shared" si="7330"/>
        <v>0</v>
      </c>
      <c r="BO2748" s="17">
        <f t="shared" si="7330"/>
        <v>0</v>
      </c>
      <c r="BP2748" s="17">
        <f t="shared" si="7330"/>
        <v>0</v>
      </c>
      <c r="BQ2748" s="17">
        <f t="shared" si="7330"/>
        <v>0</v>
      </c>
      <c r="BR2748" s="17">
        <v>1000</v>
      </c>
      <c r="BS2748" s="17">
        <v>0</v>
      </c>
      <c r="BT2748" s="17">
        <f t="shared" ref="BT2748:BW2748" si="7332">SUM(BT2747)</f>
        <v>2550214</v>
      </c>
      <c r="BU2748" s="17">
        <f t="shared" ref="BU2748:BV2748" si="7333">SUM(BU2747)</f>
        <v>2530276</v>
      </c>
      <c r="BV2748" s="17">
        <f t="shared" si="7333"/>
        <v>1319989</v>
      </c>
      <c r="BW2748" s="17">
        <f t="shared" si="7332"/>
        <v>668489</v>
      </c>
      <c r="BX2748" s="17">
        <f t="shared" ref="BX2748" si="7334">SUM(BX2747)</f>
        <v>240321</v>
      </c>
      <c r="BY2748" s="17">
        <f t="shared" ref="BY2748" si="7335">SUM(BY2747)</f>
        <v>214084</v>
      </c>
      <c r="BZ2748" s="17">
        <f t="shared" ref="BZ2748" si="7336">SUM(BZ2747)</f>
        <v>214084</v>
      </c>
      <c r="CA2748" s="17">
        <f>BV2748+BW2748</f>
        <v>1988478</v>
      </c>
      <c r="CB2748" s="125">
        <f>IF(BU2748=0,"-",CA2748/BU2748*100)</f>
        <v>78.58739520906019</v>
      </c>
    </row>
    <row r="2749" spans="1:80" x14ac:dyDescent="0.25">
      <c r="A2749" s="139"/>
      <c r="B2749" s="139"/>
      <c r="C2749" s="139"/>
      <c r="D2749" s="140"/>
      <c r="E2749" s="140"/>
      <c r="F2749" s="140"/>
      <c r="G2749" s="141"/>
      <c r="X2749">
        <f t="shared" si="7253"/>
        <v>0</v>
      </c>
      <c r="AH2749">
        <v>0</v>
      </c>
      <c r="AI2749">
        <v>0</v>
      </c>
      <c r="AP2749">
        <f t="shared" si="7254"/>
        <v>0</v>
      </c>
      <c r="AZ2749">
        <v>0</v>
      </c>
      <c r="BA2749">
        <v>0</v>
      </c>
      <c r="BH2749">
        <f t="shared" si="7255"/>
        <v>0</v>
      </c>
      <c r="BR2749">
        <v>0</v>
      </c>
      <c r="BS2749">
        <v>0</v>
      </c>
      <c r="BU2749">
        <v>0</v>
      </c>
      <c r="BV2749">
        <v>0</v>
      </c>
      <c r="BW2749">
        <f t="shared" si="7198"/>
        <v>0</v>
      </c>
      <c r="CA2749">
        <f>BV2749+BW2749</f>
        <v>0</v>
      </c>
      <c r="CB2749" s="126" t="str">
        <f>IF(BU2749=0,"-",CA2749/BU2749*100)</f>
        <v>-</v>
      </c>
    </row>
    <row r="2750" spans="1:80" ht="15.75" thickBot="1" x14ac:dyDescent="0.3">
      <c r="A2750" s="13" t="s">
        <v>1</v>
      </c>
      <c r="B2750" s="13" t="s">
        <v>1</v>
      </c>
      <c r="C2750" s="13" t="s">
        <v>1</v>
      </c>
      <c r="D2750" s="74" t="s">
        <v>1</v>
      </c>
      <c r="E2750" s="74" t="s">
        <v>1</v>
      </c>
      <c r="F2750" s="74" t="s">
        <v>1</v>
      </c>
      <c r="G2750" s="13" t="s">
        <v>1</v>
      </c>
      <c r="H2750" s="19" t="s">
        <v>1</v>
      </c>
      <c r="I2750" s="19" t="s">
        <v>1</v>
      </c>
      <c r="J2750" s="19"/>
      <c r="K2750" s="19" t="s">
        <v>1</v>
      </c>
      <c r="L2750" s="19"/>
      <c r="M2750" s="19" t="s">
        <v>1</v>
      </c>
      <c r="N2750" s="19" t="s">
        <v>1</v>
      </c>
      <c r="O2750" s="19" t="s">
        <v>1</v>
      </c>
      <c r="P2750" s="31"/>
      <c r="Q2750" s="19" t="s">
        <v>1</v>
      </c>
      <c r="R2750" s="19" t="s">
        <v>1</v>
      </c>
      <c r="S2750" s="19"/>
      <c r="T2750" s="19"/>
      <c r="U2750" s="19"/>
      <c r="V2750" s="19"/>
      <c r="W2750" s="19"/>
      <c r="X2750" s="19"/>
      <c r="Y2750" s="19"/>
      <c r="Z2750" s="19"/>
      <c r="AA2750" s="19"/>
      <c r="AB2750" s="19"/>
      <c r="AC2750" s="19"/>
      <c r="AD2750" s="19"/>
      <c r="AE2750" s="19"/>
      <c r="AF2750" s="19"/>
      <c r="AG2750" s="19"/>
      <c r="AH2750" s="19">
        <v>0</v>
      </c>
      <c r="AI2750" s="19">
        <v>0</v>
      </c>
      <c r="AJ2750" s="19" t="s">
        <v>1</v>
      </c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>
        <v>0</v>
      </c>
      <c r="BA2750" s="19">
        <v>0</v>
      </c>
      <c r="BB2750" s="19" t="s">
        <v>1</v>
      </c>
      <c r="BC2750" s="19"/>
      <c r="BD2750" s="19"/>
      <c r="BE2750" s="19"/>
      <c r="BF2750" s="19"/>
      <c r="BG2750" s="19"/>
      <c r="BH2750" s="19"/>
      <c r="BI2750" s="19"/>
      <c r="BJ2750" s="19"/>
      <c r="BK2750" s="19"/>
      <c r="BL2750" s="19"/>
      <c r="BM2750" s="19"/>
      <c r="BN2750" s="19"/>
      <c r="BO2750" s="19"/>
      <c r="BP2750" s="19"/>
      <c r="BQ2750" s="19"/>
      <c r="BR2750" s="19">
        <v>0</v>
      </c>
      <c r="BS2750" s="19">
        <v>0</v>
      </c>
      <c r="BT2750" s="19"/>
      <c r="BU2750" s="19"/>
      <c r="BV2750" s="19"/>
      <c r="BW2750" s="19"/>
      <c r="BX2750" s="19" t="s">
        <v>1</v>
      </c>
      <c r="BY2750" s="19" t="s">
        <v>1</v>
      </c>
      <c r="BZ2750" s="19"/>
      <c r="CA2750" s="19">
        <f>BV2750+BW2750</f>
        <v>0</v>
      </c>
      <c r="CB2750" s="127"/>
    </row>
    <row r="2751" spans="1:80" ht="69.75" customHeight="1" thickBot="1" x14ac:dyDescent="0.3">
      <c r="A2751" s="5" t="s">
        <v>4</v>
      </c>
      <c r="B2751" s="5" t="s">
        <v>5</v>
      </c>
      <c r="C2751" s="5" t="s">
        <v>6</v>
      </c>
      <c r="D2751" s="80" t="s">
        <v>1</v>
      </c>
      <c r="E2751" s="88" t="s">
        <v>7</v>
      </c>
      <c r="F2751" s="88" t="s">
        <v>8</v>
      </c>
      <c r="G2751" s="5" t="s">
        <v>9</v>
      </c>
      <c r="H2751" s="5" t="s">
        <v>10</v>
      </c>
      <c r="I2751" s="5" t="s">
        <v>11</v>
      </c>
      <c r="J2751" s="5" t="s">
        <v>1809</v>
      </c>
      <c r="K2751" s="5" t="s">
        <v>12</v>
      </c>
      <c r="L2751" s="5" t="s">
        <v>13</v>
      </c>
      <c r="M2751" s="5" t="s">
        <v>14</v>
      </c>
      <c r="N2751" s="5" t="s">
        <v>15</v>
      </c>
      <c r="O2751" s="5" t="s">
        <v>16</v>
      </c>
      <c r="P2751" s="5" t="s">
        <v>17</v>
      </c>
      <c r="Q2751" s="5" t="s">
        <v>18</v>
      </c>
      <c r="R2751" s="71" t="s">
        <v>14</v>
      </c>
      <c r="S2751" s="71" t="s">
        <v>1843</v>
      </c>
      <c r="T2751" s="71" t="s">
        <v>1797</v>
      </c>
      <c r="U2751" s="71" t="s">
        <v>1832</v>
      </c>
      <c r="V2751" s="71" t="s">
        <v>1833</v>
      </c>
      <c r="W2751" s="71" t="s">
        <v>1834</v>
      </c>
      <c r="X2751" s="71" t="s">
        <v>1847</v>
      </c>
      <c r="Y2751" s="71" t="s">
        <v>1844</v>
      </c>
      <c r="Z2751" s="71" t="s">
        <v>1835</v>
      </c>
      <c r="AA2751" s="71" t="s">
        <v>1836</v>
      </c>
      <c r="AB2751" s="71" t="s">
        <v>1837</v>
      </c>
      <c r="AC2751" s="71" t="s">
        <v>1838</v>
      </c>
      <c r="AD2751" s="71" t="s">
        <v>1839</v>
      </c>
      <c r="AE2751" s="71" t="s">
        <v>1840</v>
      </c>
      <c r="AF2751" s="71" t="s">
        <v>1845</v>
      </c>
      <c r="AG2751" s="71" t="s">
        <v>1846</v>
      </c>
      <c r="AH2751" s="71" t="s">
        <v>1841</v>
      </c>
      <c r="AI2751" s="71" t="s">
        <v>1842</v>
      </c>
      <c r="AJ2751" s="72" t="s">
        <v>15</v>
      </c>
      <c r="AK2751" s="72" t="s">
        <v>1843</v>
      </c>
      <c r="AL2751" s="72" t="s">
        <v>1797</v>
      </c>
      <c r="AM2751" s="72" t="s">
        <v>1832</v>
      </c>
      <c r="AN2751" s="72" t="s">
        <v>1833</v>
      </c>
      <c r="AO2751" s="72" t="s">
        <v>1834</v>
      </c>
      <c r="AP2751" s="72" t="s">
        <v>1848</v>
      </c>
      <c r="AQ2751" s="72" t="s">
        <v>1844</v>
      </c>
      <c r="AR2751" s="72" t="s">
        <v>1835</v>
      </c>
      <c r="AS2751" s="72" t="s">
        <v>1836</v>
      </c>
      <c r="AT2751" s="72" t="s">
        <v>1837</v>
      </c>
      <c r="AU2751" s="72" t="s">
        <v>1838</v>
      </c>
      <c r="AV2751" s="72" t="s">
        <v>1839</v>
      </c>
      <c r="AW2751" s="72" t="s">
        <v>1840</v>
      </c>
      <c r="AX2751" s="72" t="s">
        <v>1845</v>
      </c>
      <c r="AY2751" s="72" t="s">
        <v>1846</v>
      </c>
      <c r="AZ2751" s="72" t="s">
        <v>1841</v>
      </c>
      <c r="BA2751" s="72" t="s">
        <v>1842</v>
      </c>
      <c r="BB2751" s="73" t="s">
        <v>16</v>
      </c>
      <c r="BC2751" s="73" t="s">
        <v>1843</v>
      </c>
      <c r="BD2751" s="73" t="s">
        <v>1797</v>
      </c>
      <c r="BE2751" s="73" t="s">
        <v>1832</v>
      </c>
      <c r="BF2751" s="73" t="s">
        <v>1833</v>
      </c>
      <c r="BG2751" s="73" t="s">
        <v>1834</v>
      </c>
      <c r="BH2751" s="73" t="s">
        <v>1849</v>
      </c>
      <c r="BI2751" s="73" t="s">
        <v>1844</v>
      </c>
      <c r="BJ2751" s="73" t="s">
        <v>1835</v>
      </c>
      <c r="BK2751" s="73" t="s">
        <v>1836</v>
      </c>
      <c r="BL2751" s="73" t="s">
        <v>1837</v>
      </c>
      <c r="BM2751" s="73" t="s">
        <v>1838</v>
      </c>
      <c r="BN2751" s="73" t="s">
        <v>1839</v>
      </c>
      <c r="BO2751" s="73" t="s">
        <v>1840</v>
      </c>
      <c r="BP2751" s="73" t="s">
        <v>1845</v>
      </c>
      <c r="BQ2751" s="73" t="s">
        <v>1846</v>
      </c>
      <c r="BR2751" s="73" t="s">
        <v>1841</v>
      </c>
      <c r="BS2751" s="73" t="s">
        <v>1842</v>
      </c>
      <c r="BT2751" s="5" t="s">
        <v>1911</v>
      </c>
      <c r="BU2751" s="5" t="s">
        <v>1942</v>
      </c>
      <c r="BV2751" s="5" t="s">
        <v>1943</v>
      </c>
      <c r="BW2751" s="5" t="s">
        <v>1944</v>
      </c>
      <c r="BX2751" s="5" t="s">
        <v>1945</v>
      </c>
      <c r="BY2751" s="5" t="s">
        <v>1946</v>
      </c>
      <c r="BZ2751" s="5" t="s">
        <v>1947</v>
      </c>
      <c r="CA2751" s="5" t="s">
        <v>1948</v>
      </c>
      <c r="CB2751" s="120" t="s">
        <v>1916</v>
      </c>
    </row>
    <row r="2752" spans="1:80" x14ac:dyDescent="0.25">
      <c r="A2752" s="6" t="s">
        <v>1</v>
      </c>
      <c r="B2752" s="6" t="s">
        <v>1</v>
      </c>
      <c r="C2752" s="6" t="s">
        <v>1</v>
      </c>
      <c r="D2752" s="81" t="s">
        <v>1</v>
      </c>
      <c r="E2752" s="81" t="s">
        <v>1</v>
      </c>
      <c r="F2752" s="94" t="s">
        <v>1</v>
      </c>
      <c r="G2752" s="7" t="s">
        <v>1</v>
      </c>
      <c r="H2752" s="8" t="s">
        <v>1</v>
      </c>
      <c r="I2752" s="9" t="s">
        <v>19</v>
      </c>
      <c r="J2752" s="9">
        <v>1</v>
      </c>
      <c r="K2752" s="9" t="s">
        <v>20</v>
      </c>
      <c r="L2752" s="9" t="s">
        <v>21</v>
      </c>
      <c r="M2752" s="9" t="s">
        <v>22</v>
      </c>
      <c r="N2752" s="9" t="s">
        <v>23</v>
      </c>
      <c r="O2752" s="9" t="s">
        <v>24</v>
      </c>
      <c r="P2752" s="9" t="s">
        <v>25</v>
      </c>
      <c r="Q2752" s="9" t="s">
        <v>26</v>
      </c>
      <c r="R2752" s="9">
        <v>1</v>
      </c>
      <c r="S2752" s="9">
        <v>2</v>
      </c>
      <c r="T2752" s="9">
        <v>3</v>
      </c>
      <c r="U2752" s="9">
        <v>4</v>
      </c>
      <c r="V2752" s="9">
        <v>5</v>
      </c>
      <c r="W2752" s="9">
        <v>6</v>
      </c>
      <c r="X2752" s="9">
        <v>7</v>
      </c>
      <c r="Y2752" s="9">
        <v>8</v>
      </c>
      <c r="Z2752" s="9">
        <v>9</v>
      </c>
      <c r="AA2752" s="9">
        <v>10</v>
      </c>
      <c r="AB2752" s="9">
        <v>11</v>
      </c>
      <c r="AC2752" s="9">
        <v>12</v>
      </c>
      <c r="AD2752" s="9">
        <v>13</v>
      </c>
      <c r="AE2752" s="9">
        <v>14</v>
      </c>
      <c r="AF2752" s="9">
        <v>15</v>
      </c>
      <c r="AG2752" s="9">
        <v>16</v>
      </c>
      <c r="AH2752" s="9">
        <v>20</v>
      </c>
      <c r="AI2752" s="9">
        <v>21</v>
      </c>
      <c r="AJ2752" s="9">
        <v>1</v>
      </c>
      <c r="AK2752" s="9">
        <v>2</v>
      </c>
      <c r="AL2752" s="9">
        <v>3</v>
      </c>
      <c r="AM2752" s="9">
        <v>4</v>
      </c>
      <c r="AN2752" s="9">
        <v>5</v>
      </c>
      <c r="AO2752" s="9">
        <v>6</v>
      </c>
      <c r="AP2752" s="9">
        <v>7</v>
      </c>
      <c r="AQ2752" s="9">
        <v>8</v>
      </c>
      <c r="AR2752" s="9">
        <v>9</v>
      </c>
      <c r="AS2752" s="9">
        <v>10</v>
      </c>
      <c r="AT2752" s="9">
        <v>11</v>
      </c>
      <c r="AU2752" s="9">
        <v>12</v>
      </c>
      <c r="AV2752" s="9">
        <v>13</v>
      </c>
      <c r="AW2752" s="9">
        <v>14</v>
      </c>
      <c r="AX2752" s="9">
        <v>15</v>
      </c>
      <c r="AY2752" s="9">
        <v>16</v>
      </c>
      <c r="AZ2752" s="9">
        <v>20</v>
      </c>
      <c r="BA2752" s="9">
        <v>21</v>
      </c>
      <c r="BB2752" s="9">
        <v>1</v>
      </c>
      <c r="BC2752" s="9">
        <v>2</v>
      </c>
      <c r="BD2752" s="9">
        <v>3</v>
      </c>
      <c r="BE2752" s="9">
        <v>4</v>
      </c>
      <c r="BF2752" s="9">
        <v>5</v>
      </c>
      <c r="BG2752" s="9">
        <v>6</v>
      </c>
      <c r="BH2752" s="9">
        <v>7</v>
      </c>
      <c r="BI2752" s="9">
        <v>8</v>
      </c>
      <c r="BJ2752" s="9">
        <v>9</v>
      </c>
      <c r="BK2752" s="9">
        <v>10</v>
      </c>
      <c r="BL2752" s="9">
        <v>11</v>
      </c>
      <c r="BM2752" s="9">
        <v>12</v>
      </c>
      <c r="BN2752" s="9">
        <v>13</v>
      </c>
      <c r="BO2752" s="9">
        <v>14</v>
      </c>
      <c r="BP2752" s="9">
        <v>15</v>
      </c>
      <c r="BQ2752" s="9">
        <v>16</v>
      </c>
      <c r="BR2752" s="9">
        <v>20</v>
      </c>
      <c r="BS2752" s="9">
        <v>21</v>
      </c>
      <c r="BT2752" s="9">
        <v>1</v>
      </c>
      <c r="BU2752" s="9">
        <v>2</v>
      </c>
      <c r="BV2752" s="9">
        <v>3</v>
      </c>
      <c r="BW2752" s="9" t="s">
        <v>1798</v>
      </c>
      <c r="BX2752" s="9">
        <v>5</v>
      </c>
      <c r="BY2752" s="9">
        <v>6</v>
      </c>
      <c r="BZ2752" s="9">
        <v>7</v>
      </c>
      <c r="CA2752" s="9" t="s">
        <v>1917</v>
      </c>
      <c r="CB2752" s="121">
        <v>9</v>
      </c>
    </row>
    <row r="2753" spans="1:80" x14ac:dyDescent="0.25">
      <c r="A2753" s="1" t="s">
        <v>928</v>
      </c>
      <c r="B2753" s="1" t="s">
        <v>88</v>
      </c>
      <c r="C2753" s="4" t="s">
        <v>1312</v>
      </c>
      <c r="D2753" s="79" t="s">
        <v>1313</v>
      </c>
      <c r="E2753" s="78" t="s">
        <v>1</v>
      </c>
      <c r="F2753" s="78" t="s">
        <v>1</v>
      </c>
      <c r="G2753" s="2" t="s">
        <v>1</v>
      </c>
      <c r="H2753" s="2" t="s">
        <v>1314</v>
      </c>
      <c r="I2753" s="3" t="s">
        <v>1</v>
      </c>
      <c r="J2753" s="3">
        <f t="shared" ref="J2753:J2785" si="7337">SUM(K2753,L2753,P2753,Q2753)</f>
        <v>0</v>
      </c>
      <c r="K2753" s="3" t="s">
        <v>1</v>
      </c>
      <c r="L2753" s="3"/>
      <c r="M2753" s="3" t="s">
        <v>1</v>
      </c>
      <c r="N2753" s="3" t="s">
        <v>1</v>
      </c>
      <c r="O2753" s="3" t="s">
        <v>1</v>
      </c>
      <c r="P2753" s="26"/>
      <c r="Q2753" s="3" t="s">
        <v>1</v>
      </c>
      <c r="R2753" s="3" t="s">
        <v>1</v>
      </c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>
        <v>0</v>
      </c>
      <c r="AI2753" s="3">
        <v>0</v>
      </c>
      <c r="AJ2753" s="3" t="s">
        <v>1</v>
      </c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  <c r="AX2753" s="3"/>
      <c r="AY2753" s="3"/>
      <c r="AZ2753" s="3">
        <v>0</v>
      </c>
      <c r="BA2753" s="3">
        <v>0</v>
      </c>
      <c r="BB2753" s="3" t="s">
        <v>1</v>
      </c>
      <c r="BC2753" s="3"/>
      <c r="BD2753" s="3"/>
      <c r="BE2753" s="3"/>
      <c r="BF2753" s="3"/>
      <c r="BG2753" s="3"/>
      <c r="BH2753" s="3"/>
      <c r="BI2753" s="3"/>
      <c r="BJ2753" s="3"/>
      <c r="BK2753" s="3"/>
      <c r="BL2753" s="3"/>
      <c r="BM2753" s="3"/>
      <c r="BN2753" s="3"/>
      <c r="BO2753" s="3"/>
      <c r="BP2753" s="3"/>
      <c r="BQ2753" s="3"/>
      <c r="BR2753" s="3">
        <v>0</v>
      </c>
      <c r="BS2753" s="3">
        <v>0</v>
      </c>
      <c r="BT2753" s="3">
        <v>0</v>
      </c>
      <c r="BU2753" s="3"/>
      <c r="BV2753" s="3"/>
      <c r="BW2753" s="3"/>
      <c r="BX2753" s="3" t="s">
        <v>1</v>
      </c>
      <c r="BY2753" s="3" t="s">
        <v>1</v>
      </c>
      <c r="BZ2753" s="3"/>
      <c r="CA2753" s="3">
        <f t="shared" ref="CA2753:CA2785" si="7338">BV2753+BW2753</f>
        <v>0</v>
      </c>
      <c r="CB2753" s="122"/>
    </row>
    <row r="2754" spans="1:80" ht="33.75" x14ac:dyDescent="0.25">
      <c r="A2754" s="1" t="s">
        <v>1</v>
      </c>
      <c r="B2754" s="1" t="s">
        <v>1</v>
      </c>
      <c r="C2754" s="1" t="s">
        <v>1</v>
      </c>
      <c r="D2754" s="78" t="s">
        <v>1</v>
      </c>
      <c r="E2754" s="78" t="s">
        <v>1</v>
      </c>
      <c r="F2754" s="78" t="s">
        <v>1</v>
      </c>
      <c r="G2754" s="2" t="s">
        <v>1</v>
      </c>
      <c r="H2754" s="10" t="s">
        <v>30</v>
      </c>
      <c r="I2754" s="11">
        <f>SUM(I2755,I2763,I2765)</f>
        <v>2998319</v>
      </c>
      <c r="J2754" s="11">
        <f t="shared" si="7337"/>
        <v>3534555</v>
      </c>
      <c r="K2754" s="11">
        <f t="shared" ref="K2754" si="7339">SUM(K2755,K2763,K2765)</f>
        <v>3392585</v>
      </c>
      <c r="L2754" s="11">
        <f t="shared" ref="L2754:L2784" si="7340">SUM(M2754:O2754)</f>
        <v>141970</v>
      </c>
      <c r="M2754" s="11">
        <f t="shared" ref="M2754:Q2754" si="7341">SUM(M2755,M2763,M2765)</f>
        <v>136470</v>
      </c>
      <c r="N2754" s="11">
        <f t="shared" si="7341"/>
        <v>0</v>
      </c>
      <c r="O2754" s="11">
        <f t="shared" si="7341"/>
        <v>5500</v>
      </c>
      <c r="P2754" s="11">
        <f t="shared" si="7341"/>
        <v>0</v>
      </c>
      <c r="Q2754" s="11">
        <f t="shared" si="7341"/>
        <v>0</v>
      </c>
      <c r="R2754" s="11">
        <f t="shared" ref="R2754:AG2754" si="7342">SUM(R2755,R2763,R2765)</f>
        <v>136470</v>
      </c>
      <c r="S2754" s="11">
        <f t="shared" si="7342"/>
        <v>0</v>
      </c>
      <c r="T2754" s="11">
        <f t="shared" si="7342"/>
        <v>0</v>
      </c>
      <c r="U2754" s="11">
        <f t="shared" si="7342"/>
        <v>0</v>
      </c>
      <c r="V2754" s="11">
        <f t="shared" si="7342"/>
        <v>0</v>
      </c>
      <c r="W2754" s="11">
        <f t="shared" si="7342"/>
        <v>0</v>
      </c>
      <c r="X2754" s="11">
        <f t="shared" ref="X2754" si="7343">SUM(X2755,X2763,X2765)</f>
        <v>136470</v>
      </c>
      <c r="Y2754" s="11">
        <f t="shared" si="7342"/>
        <v>1626</v>
      </c>
      <c r="Z2754" s="11">
        <f t="shared" si="7342"/>
        <v>19864</v>
      </c>
      <c r="AA2754" s="11">
        <f t="shared" si="7342"/>
        <v>15894</v>
      </c>
      <c r="AB2754" s="11">
        <f t="shared" si="7342"/>
        <v>16245</v>
      </c>
      <c r="AC2754" s="11">
        <f t="shared" si="7342"/>
        <v>15666</v>
      </c>
      <c r="AD2754" s="11">
        <f t="shared" si="7342"/>
        <v>8656</v>
      </c>
      <c r="AE2754" s="11">
        <f t="shared" si="7342"/>
        <v>0</v>
      </c>
      <c r="AF2754" s="11">
        <f t="shared" si="7342"/>
        <v>995</v>
      </c>
      <c r="AG2754" s="11">
        <f t="shared" si="7342"/>
        <v>8850</v>
      </c>
      <c r="AH2754" s="11">
        <v>87796</v>
      </c>
      <c r="AI2754" s="11">
        <v>48674</v>
      </c>
      <c r="AJ2754" s="11">
        <f t="shared" ref="AJ2754:AY2754" si="7344">SUM(AJ2755,AJ2763,AJ2765)</f>
        <v>0</v>
      </c>
      <c r="AK2754" s="11">
        <f t="shared" si="7344"/>
        <v>0</v>
      </c>
      <c r="AL2754" s="11">
        <f t="shared" si="7344"/>
        <v>0</v>
      </c>
      <c r="AM2754" s="11">
        <f t="shared" si="7344"/>
        <v>0</v>
      </c>
      <c r="AN2754" s="11">
        <f t="shared" si="7344"/>
        <v>0</v>
      </c>
      <c r="AO2754" s="11">
        <f t="shared" si="7344"/>
        <v>0</v>
      </c>
      <c r="AP2754" s="11">
        <f t="shared" ref="AP2754" si="7345">SUM(AP2755,AP2763,AP2765)</f>
        <v>0</v>
      </c>
      <c r="AQ2754" s="11">
        <f t="shared" si="7344"/>
        <v>0</v>
      </c>
      <c r="AR2754" s="11">
        <f t="shared" si="7344"/>
        <v>0</v>
      </c>
      <c r="AS2754" s="11">
        <f t="shared" si="7344"/>
        <v>0</v>
      </c>
      <c r="AT2754" s="11">
        <f t="shared" si="7344"/>
        <v>0</v>
      </c>
      <c r="AU2754" s="11">
        <f t="shared" si="7344"/>
        <v>0</v>
      </c>
      <c r="AV2754" s="11">
        <f t="shared" si="7344"/>
        <v>0</v>
      </c>
      <c r="AW2754" s="11">
        <f t="shared" si="7344"/>
        <v>0</v>
      </c>
      <c r="AX2754" s="11">
        <f t="shared" si="7344"/>
        <v>0</v>
      </c>
      <c r="AY2754" s="11">
        <f t="shared" si="7344"/>
        <v>0</v>
      </c>
      <c r="AZ2754" s="11">
        <v>0</v>
      </c>
      <c r="BA2754" s="11">
        <v>0</v>
      </c>
      <c r="BB2754" s="11">
        <f t="shared" ref="BB2754:BQ2754" si="7346">SUM(BB2755,BB2763,BB2765)</f>
        <v>5500</v>
      </c>
      <c r="BC2754" s="11">
        <f t="shared" si="7346"/>
        <v>1561</v>
      </c>
      <c r="BD2754" s="11">
        <f t="shared" si="7346"/>
        <v>0</v>
      </c>
      <c r="BE2754" s="11">
        <f t="shared" si="7346"/>
        <v>17203</v>
      </c>
      <c r="BF2754" s="11">
        <f t="shared" si="7346"/>
        <v>0</v>
      </c>
      <c r="BG2754" s="11">
        <f t="shared" si="7346"/>
        <v>0</v>
      </c>
      <c r="BH2754" s="11">
        <f t="shared" ref="BH2754" si="7347">SUM(BH2755,BH2763,BH2765)</f>
        <v>24264</v>
      </c>
      <c r="BI2754" s="11">
        <f t="shared" si="7346"/>
        <v>1795</v>
      </c>
      <c r="BJ2754" s="11">
        <f t="shared" si="7346"/>
        <v>3000</v>
      </c>
      <c r="BK2754" s="11">
        <f t="shared" si="7346"/>
        <v>1561</v>
      </c>
      <c r="BL2754" s="11">
        <f t="shared" si="7346"/>
        <v>2144</v>
      </c>
      <c r="BM2754" s="11">
        <f t="shared" si="7346"/>
        <v>12000</v>
      </c>
      <c r="BN2754" s="11">
        <f t="shared" si="7346"/>
        <v>0</v>
      </c>
      <c r="BO2754" s="11">
        <f t="shared" si="7346"/>
        <v>2203</v>
      </c>
      <c r="BP2754" s="11">
        <f t="shared" si="7346"/>
        <v>0</v>
      </c>
      <c r="BQ2754" s="11">
        <f t="shared" si="7346"/>
        <v>0</v>
      </c>
      <c r="BR2754" s="11">
        <v>22703</v>
      </c>
      <c r="BS2754" s="11">
        <v>1561</v>
      </c>
      <c r="BT2754" s="11">
        <f t="shared" ref="BT2754:BZ2754" si="7348">SUM(BT2755,BT2763,BT2765)</f>
        <v>3697333</v>
      </c>
      <c r="BU2754" s="11">
        <f t="shared" si="7348"/>
        <v>3557317</v>
      </c>
      <c r="BV2754" s="11">
        <f t="shared" si="7348"/>
        <v>1855546</v>
      </c>
      <c r="BW2754" s="11">
        <f t="shared" si="7348"/>
        <v>811480</v>
      </c>
      <c r="BX2754" s="11">
        <f t="shared" si="7348"/>
        <v>297320</v>
      </c>
      <c r="BY2754" s="11">
        <f t="shared" si="7348"/>
        <v>257080</v>
      </c>
      <c r="BZ2754" s="11">
        <f t="shared" si="7348"/>
        <v>257080</v>
      </c>
      <c r="CA2754" s="11">
        <f t="shared" si="7338"/>
        <v>2667026</v>
      </c>
      <c r="CB2754" s="123">
        <f t="shared" ref="CB2754:CB2784" si="7349">IF(BU2754=0,"-",CA2754/BU2754*100)</f>
        <v>74.972964174966691</v>
      </c>
    </row>
    <row r="2755" spans="1:80" x14ac:dyDescent="0.25">
      <c r="A2755" s="4" t="s">
        <v>928</v>
      </c>
      <c r="B2755" s="4" t="s">
        <v>88</v>
      </c>
      <c r="C2755" s="4" t="s">
        <v>1312</v>
      </c>
      <c r="D2755" s="79" t="s">
        <v>1313</v>
      </c>
      <c r="E2755" s="78" t="s">
        <v>31</v>
      </c>
      <c r="F2755" s="78" t="s">
        <v>1</v>
      </c>
      <c r="G2755" s="2" t="s">
        <v>1</v>
      </c>
      <c r="H2755" s="2" t="s">
        <v>32</v>
      </c>
      <c r="I2755" s="12">
        <f>SUM(I2756,I2757)</f>
        <v>2479462</v>
      </c>
      <c r="J2755" s="12">
        <f t="shared" si="7337"/>
        <v>2935012</v>
      </c>
      <c r="K2755" s="12">
        <f t="shared" ref="K2755" si="7350">SUM(K2756,K2757)</f>
        <v>2905942</v>
      </c>
      <c r="L2755" s="12">
        <f t="shared" si="7340"/>
        <v>29070</v>
      </c>
      <c r="M2755" s="12">
        <f t="shared" ref="M2755:Q2755" si="7351">SUM(M2756,M2757)</f>
        <v>29070</v>
      </c>
      <c r="N2755" s="12">
        <f t="shared" si="7351"/>
        <v>0</v>
      </c>
      <c r="O2755" s="12">
        <f t="shared" si="7351"/>
        <v>0</v>
      </c>
      <c r="P2755" s="12">
        <f t="shared" si="7351"/>
        <v>0</v>
      </c>
      <c r="Q2755" s="12">
        <f t="shared" si="7351"/>
        <v>0</v>
      </c>
      <c r="R2755" s="12">
        <f t="shared" ref="R2755:AG2755" si="7352">SUM(R2756,R2757)</f>
        <v>29070</v>
      </c>
      <c r="S2755" s="12">
        <f t="shared" si="7352"/>
        <v>0</v>
      </c>
      <c r="T2755" s="12">
        <f t="shared" si="7352"/>
        <v>0</v>
      </c>
      <c r="U2755" s="12">
        <f t="shared" si="7352"/>
        <v>0</v>
      </c>
      <c r="V2755" s="12">
        <f t="shared" si="7352"/>
        <v>0</v>
      </c>
      <c r="W2755" s="12">
        <f t="shared" si="7352"/>
        <v>0</v>
      </c>
      <c r="X2755" s="12">
        <f t="shared" ref="X2755" si="7353">SUM(X2756,X2757)</f>
        <v>29070</v>
      </c>
      <c r="Y2755" s="12">
        <f t="shared" si="7352"/>
        <v>1200</v>
      </c>
      <c r="Z2755" s="12">
        <f t="shared" si="7352"/>
        <v>7500</v>
      </c>
      <c r="AA2755" s="12">
        <f t="shared" si="7352"/>
        <v>6200</v>
      </c>
      <c r="AB2755" s="12">
        <f t="shared" si="7352"/>
        <v>7600</v>
      </c>
      <c r="AC2755" s="12">
        <f t="shared" si="7352"/>
        <v>0</v>
      </c>
      <c r="AD2755" s="12">
        <f t="shared" si="7352"/>
        <v>0</v>
      </c>
      <c r="AE2755" s="12">
        <f t="shared" si="7352"/>
        <v>0</v>
      </c>
      <c r="AF2755" s="12">
        <f t="shared" si="7352"/>
        <v>0</v>
      </c>
      <c r="AG2755" s="12">
        <f t="shared" si="7352"/>
        <v>0</v>
      </c>
      <c r="AH2755" s="12">
        <v>22500</v>
      </c>
      <c r="AI2755" s="12">
        <v>6570</v>
      </c>
      <c r="AJ2755" s="12">
        <f t="shared" ref="AJ2755:AY2755" si="7354">SUM(AJ2756,AJ2757)</f>
        <v>0</v>
      </c>
      <c r="AK2755" s="12">
        <f t="shared" si="7354"/>
        <v>0</v>
      </c>
      <c r="AL2755" s="12">
        <f t="shared" si="7354"/>
        <v>0</v>
      </c>
      <c r="AM2755" s="12">
        <f t="shared" si="7354"/>
        <v>0</v>
      </c>
      <c r="AN2755" s="12">
        <f t="shared" si="7354"/>
        <v>0</v>
      </c>
      <c r="AO2755" s="12">
        <f t="shared" si="7354"/>
        <v>0</v>
      </c>
      <c r="AP2755" s="12">
        <f t="shared" ref="AP2755" si="7355">SUM(AP2756,AP2757)</f>
        <v>0</v>
      </c>
      <c r="AQ2755" s="12">
        <f t="shared" si="7354"/>
        <v>0</v>
      </c>
      <c r="AR2755" s="12">
        <f t="shared" si="7354"/>
        <v>0</v>
      </c>
      <c r="AS2755" s="12">
        <f t="shared" si="7354"/>
        <v>0</v>
      </c>
      <c r="AT2755" s="12">
        <f t="shared" si="7354"/>
        <v>0</v>
      </c>
      <c r="AU2755" s="12">
        <f t="shared" si="7354"/>
        <v>0</v>
      </c>
      <c r="AV2755" s="12">
        <f t="shared" si="7354"/>
        <v>0</v>
      </c>
      <c r="AW2755" s="12">
        <f t="shared" si="7354"/>
        <v>0</v>
      </c>
      <c r="AX2755" s="12">
        <f t="shared" si="7354"/>
        <v>0</v>
      </c>
      <c r="AY2755" s="12">
        <f t="shared" si="7354"/>
        <v>0</v>
      </c>
      <c r="AZ2755" s="12">
        <v>0</v>
      </c>
      <c r="BA2755" s="12">
        <v>0</v>
      </c>
      <c r="BB2755" s="12">
        <f t="shared" ref="BB2755:BQ2755" si="7356">SUM(BB2756,BB2757)</f>
        <v>0</v>
      </c>
      <c r="BC2755" s="12">
        <f t="shared" si="7356"/>
        <v>0</v>
      </c>
      <c r="BD2755" s="12">
        <f t="shared" si="7356"/>
        <v>0</v>
      </c>
      <c r="BE2755" s="12">
        <f t="shared" si="7356"/>
        <v>0</v>
      </c>
      <c r="BF2755" s="12">
        <f t="shared" si="7356"/>
        <v>0</v>
      </c>
      <c r="BG2755" s="12">
        <f t="shared" si="7356"/>
        <v>0</v>
      </c>
      <c r="BH2755" s="12">
        <f t="shared" ref="BH2755" si="7357">SUM(BH2756,BH2757)</f>
        <v>0</v>
      </c>
      <c r="BI2755" s="12">
        <f t="shared" si="7356"/>
        <v>0</v>
      </c>
      <c r="BJ2755" s="12">
        <f t="shared" si="7356"/>
        <v>0</v>
      </c>
      <c r="BK2755" s="12">
        <f t="shared" si="7356"/>
        <v>0</v>
      </c>
      <c r="BL2755" s="12">
        <f t="shared" si="7356"/>
        <v>0</v>
      </c>
      <c r="BM2755" s="12">
        <f t="shared" si="7356"/>
        <v>0</v>
      </c>
      <c r="BN2755" s="12">
        <f t="shared" si="7356"/>
        <v>0</v>
      </c>
      <c r="BO2755" s="12">
        <f t="shared" si="7356"/>
        <v>0</v>
      </c>
      <c r="BP2755" s="12">
        <f t="shared" si="7356"/>
        <v>0</v>
      </c>
      <c r="BQ2755" s="12">
        <f t="shared" si="7356"/>
        <v>0</v>
      </c>
      <c r="BR2755" s="12">
        <v>0</v>
      </c>
      <c r="BS2755" s="12">
        <v>0</v>
      </c>
      <c r="BT2755" s="12">
        <f t="shared" ref="BT2755:BZ2755" si="7358">SUM(BT2756,BT2757)</f>
        <v>3066116</v>
      </c>
      <c r="BU2755" s="12">
        <f t="shared" si="7358"/>
        <v>3039000</v>
      </c>
      <c r="BV2755" s="12">
        <f t="shared" si="7358"/>
        <v>1587576</v>
      </c>
      <c r="BW2755" s="12">
        <f t="shared" si="7358"/>
        <v>696500</v>
      </c>
      <c r="BX2755" s="12">
        <f t="shared" si="7358"/>
        <v>252500</v>
      </c>
      <c r="BY2755" s="12">
        <f t="shared" si="7358"/>
        <v>222000</v>
      </c>
      <c r="BZ2755" s="12">
        <f t="shared" si="7358"/>
        <v>222000</v>
      </c>
      <c r="CA2755" s="12">
        <f t="shared" si="7338"/>
        <v>2284076</v>
      </c>
      <c r="CB2755" s="124">
        <f t="shared" si="7349"/>
        <v>75.158802237578143</v>
      </c>
    </row>
    <row r="2756" spans="1:80" x14ac:dyDescent="0.25">
      <c r="A2756" s="4" t="s">
        <v>928</v>
      </c>
      <c r="B2756" s="4" t="s">
        <v>88</v>
      </c>
      <c r="C2756" s="4" t="s">
        <v>1312</v>
      </c>
      <c r="D2756" s="79" t="s">
        <v>1313</v>
      </c>
      <c r="E2756" s="89">
        <v>6111</v>
      </c>
      <c r="F2756" s="79"/>
      <c r="G2756" s="75" t="s">
        <v>1906</v>
      </c>
      <c r="H2756" s="13" t="s">
        <v>33</v>
      </c>
      <c r="I2756" s="14">
        <v>2191972</v>
      </c>
      <c r="J2756" s="14">
        <f t="shared" si="7337"/>
        <v>2622087</v>
      </c>
      <c r="K2756" s="14">
        <v>2602087</v>
      </c>
      <c r="L2756" s="14">
        <f t="shared" si="7340"/>
        <v>20000</v>
      </c>
      <c r="M2756" s="14">
        <v>20000</v>
      </c>
      <c r="N2756" s="14">
        <v>0</v>
      </c>
      <c r="O2756" s="14">
        <v>0</v>
      </c>
      <c r="P2756" s="14">
        <v>0</v>
      </c>
      <c r="Q2756" s="14">
        <v>0</v>
      </c>
      <c r="R2756" s="14">
        <v>20000</v>
      </c>
      <c r="S2756" s="14"/>
      <c r="T2756" s="14"/>
      <c r="U2756" s="14"/>
      <c r="V2756" s="14"/>
      <c r="W2756" s="14"/>
      <c r="X2756" s="14">
        <f t="shared" si="7253"/>
        <v>20000</v>
      </c>
      <c r="Y2756" s="14">
        <v>1200</v>
      </c>
      <c r="Z2756" s="14">
        <v>5000</v>
      </c>
      <c r="AA2756" s="14">
        <v>6200</v>
      </c>
      <c r="AB2756" s="14">
        <v>7600</v>
      </c>
      <c r="AC2756" s="14"/>
      <c r="AD2756" s="14"/>
      <c r="AE2756" s="14"/>
      <c r="AF2756" s="14"/>
      <c r="AG2756" s="14"/>
      <c r="AH2756" s="14">
        <v>20000</v>
      </c>
      <c r="AI2756" s="14">
        <v>0</v>
      </c>
      <c r="AJ2756" s="14">
        <v>0</v>
      </c>
      <c r="AK2756" s="14"/>
      <c r="AL2756" s="14"/>
      <c r="AM2756" s="14"/>
      <c r="AN2756" s="14"/>
      <c r="AO2756" s="14"/>
      <c r="AP2756" s="14">
        <f t="shared" si="7254"/>
        <v>0</v>
      </c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>
        <v>0</v>
      </c>
      <c r="BA2756" s="14">
        <v>0</v>
      </c>
      <c r="BB2756" s="14">
        <v>0</v>
      </c>
      <c r="BC2756" s="14"/>
      <c r="BD2756" s="14"/>
      <c r="BE2756" s="14"/>
      <c r="BF2756" s="14"/>
      <c r="BG2756" s="14"/>
      <c r="BH2756" s="14">
        <f t="shared" si="7255"/>
        <v>0</v>
      </c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>
        <v>0</v>
      </c>
      <c r="BS2756" s="14">
        <v>0</v>
      </c>
      <c r="BT2756" s="14">
        <v>2753191</v>
      </c>
      <c r="BU2756" s="14">
        <v>2733191</v>
      </c>
      <c r="BV2756" s="14">
        <v>1380000</v>
      </c>
      <c r="BW2756" s="14">
        <f t="shared" si="7198"/>
        <v>630000</v>
      </c>
      <c r="BX2756" s="14">
        <v>230000</v>
      </c>
      <c r="BY2756" s="14">
        <v>200000</v>
      </c>
      <c r="BZ2756" s="14">
        <v>200000</v>
      </c>
      <c r="CA2756" s="14">
        <f t="shared" si="7338"/>
        <v>2010000</v>
      </c>
      <c r="CB2756" s="122">
        <f t="shared" si="7349"/>
        <v>73.540414848431752</v>
      </c>
    </row>
    <row r="2757" spans="1:80" x14ac:dyDescent="0.25">
      <c r="A2757" s="1" t="s">
        <v>928</v>
      </c>
      <c r="B2757" s="1" t="s">
        <v>88</v>
      </c>
      <c r="C2757" s="1" t="s">
        <v>1312</v>
      </c>
      <c r="D2757" s="82" t="s">
        <v>1313</v>
      </c>
      <c r="E2757" s="82" t="s">
        <v>34</v>
      </c>
      <c r="F2757" s="79" t="s">
        <v>1</v>
      </c>
      <c r="G2757" s="13" t="s">
        <v>1</v>
      </c>
      <c r="H2757" s="2" t="s">
        <v>35</v>
      </c>
      <c r="I2757" s="12">
        <f>SUM(I2758:I2762)</f>
        <v>287490</v>
      </c>
      <c r="J2757" s="12">
        <f t="shared" si="7337"/>
        <v>312925</v>
      </c>
      <c r="K2757" s="12">
        <f t="shared" ref="K2757" si="7359">SUM(K2758:K2762)</f>
        <v>303855</v>
      </c>
      <c r="L2757" s="12">
        <f t="shared" si="7340"/>
        <v>9070</v>
      </c>
      <c r="M2757" s="12">
        <f t="shared" ref="M2757:Q2757" si="7360">SUM(M2758:M2762)</f>
        <v>9070</v>
      </c>
      <c r="N2757" s="12">
        <f t="shared" si="7360"/>
        <v>0</v>
      </c>
      <c r="O2757" s="12">
        <f t="shared" si="7360"/>
        <v>0</v>
      </c>
      <c r="P2757" s="12">
        <f t="shared" si="7360"/>
        <v>0</v>
      </c>
      <c r="Q2757" s="12">
        <f t="shared" si="7360"/>
        <v>0</v>
      </c>
      <c r="R2757" s="12">
        <f t="shared" ref="R2757:AG2757" si="7361">SUM(R2758:R2762)</f>
        <v>9070</v>
      </c>
      <c r="S2757" s="12">
        <f t="shared" si="7361"/>
        <v>0</v>
      </c>
      <c r="T2757" s="12">
        <f t="shared" si="7361"/>
        <v>0</v>
      </c>
      <c r="U2757" s="12">
        <f t="shared" si="7361"/>
        <v>0</v>
      </c>
      <c r="V2757" s="12">
        <f t="shared" si="7361"/>
        <v>0</v>
      </c>
      <c r="W2757" s="12">
        <f t="shared" si="7361"/>
        <v>0</v>
      </c>
      <c r="X2757" s="12">
        <f t="shared" si="7361"/>
        <v>9070</v>
      </c>
      <c r="Y2757" s="12">
        <f t="shared" si="7361"/>
        <v>0</v>
      </c>
      <c r="Z2757" s="12">
        <f t="shared" si="7361"/>
        <v>2500</v>
      </c>
      <c r="AA2757" s="12">
        <f t="shared" si="7361"/>
        <v>0</v>
      </c>
      <c r="AB2757" s="12">
        <f t="shared" si="7361"/>
        <v>0</v>
      </c>
      <c r="AC2757" s="12">
        <f t="shared" si="7361"/>
        <v>0</v>
      </c>
      <c r="AD2757" s="12">
        <f t="shared" si="7361"/>
        <v>0</v>
      </c>
      <c r="AE2757" s="12">
        <f t="shared" si="7361"/>
        <v>0</v>
      </c>
      <c r="AF2757" s="12">
        <f t="shared" si="7361"/>
        <v>0</v>
      </c>
      <c r="AG2757" s="12">
        <f t="shared" si="7361"/>
        <v>0</v>
      </c>
      <c r="AH2757" s="12">
        <v>2500</v>
      </c>
      <c r="AI2757" s="12">
        <v>6570</v>
      </c>
      <c r="AJ2757" s="12">
        <f t="shared" ref="AJ2757:AY2757" si="7362">SUM(AJ2758:AJ2762)</f>
        <v>0</v>
      </c>
      <c r="AK2757" s="12">
        <f t="shared" si="7362"/>
        <v>0</v>
      </c>
      <c r="AL2757" s="12">
        <f t="shared" si="7362"/>
        <v>0</v>
      </c>
      <c r="AM2757" s="12">
        <f t="shared" si="7362"/>
        <v>0</v>
      </c>
      <c r="AN2757" s="12">
        <f t="shared" si="7362"/>
        <v>0</v>
      </c>
      <c r="AO2757" s="12">
        <f t="shared" si="7362"/>
        <v>0</v>
      </c>
      <c r="AP2757" s="12">
        <f t="shared" si="7362"/>
        <v>0</v>
      </c>
      <c r="AQ2757" s="12">
        <f t="shared" si="7362"/>
        <v>0</v>
      </c>
      <c r="AR2757" s="12">
        <f t="shared" si="7362"/>
        <v>0</v>
      </c>
      <c r="AS2757" s="12">
        <f t="shared" si="7362"/>
        <v>0</v>
      </c>
      <c r="AT2757" s="12">
        <f t="shared" si="7362"/>
        <v>0</v>
      </c>
      <c r="AU2757" s="12">
        <f t="shared" si="7362"/>
        <v>0</v>
      </c>
      <c r="AV2757" s="12">
        <f t="shared" si="7362"/>
        <v>0</v>
      </c>
      <c r="AW2757" s="12">
        <f t="shared" si="7362"/>
        <v>0</v>
      </c>
      <c r="AX2757" s="12">
        <f t="shared" si="7362"/>
        <v>0</v>
      </c>
      <c r="AY2757" s="12">
        <f t="shared" si="7362"/>
        <v>0</v>
      </c>
      <c r="AZ2757" s="12">
        <v>0</v>
      </c>
      <c r="BA2757" s="12">
        <v>0</v>
      </c>
      <c r="BB2757" s="12">
        <f t="shared" ref="BB2757:BQ2757" si="7363">SUM(BB2758:BB2762)</f>
        <v>0</v>
      </c>
      <c r="BC2757" s="12">
        <f t="shared" si="7363"/>
        <v>0</v>
      </c>
      <c r="BD2757" s="12">
        <f t="shared" si="7363"/>
        <v>0</v>
      </c>
      <c r="BE2757" s="12">
        <f t="shared" si="7363"/>
        <v>0</v>
      </c>
      <c r="BF2757" s="12">
        <f t="shared" si="7363"/>
        <v>0</v>
      </c>
      <c r="BG2757" s="12">
        <f t="shared" si="7363"/>
        <v>0</v>
      </c>
      <c r="BH2757" s="12">
        <f t="shared" si="7363"/>
        <v>0</v>
      </c>
      <c r="BI2757" s="12">
        <f t="shared" si="7363"/>
        <v>0</v>
      </c>
      <c r="BJ2757" s="12">
        <f t="shared" si="7363"/>
        <v>0</v>
      </c>
      <c r="BK2757" s="12">
        <f t="shared" si="7363"/>
        <v>0</v>
      </c>
      <c r="BL2757" s="12">
        <f t="shared" si="7363"/>
        <v>0</v>
      </c>
      <c r="BM2757" s="12">
        <f t="shared" si="7363"/>
        <v>0</v>
      </c>
      <c r="BN2757" s="12">
        <f t="shared" si="7363"/>
        <v>0</v>
      </c>
      <c r="BO2757" s="12">
        <f t="shared" si="7363"/>
        <v>0</v>
      </c>
      <c r="BP2757" s="12">
        <f t="shared" si="7363"/>
        <v>0</v>
      </c>
      <c r="BQ2757" s="12">
        <f t="shared" si="7363"/>
        <v>0</v>
      </c>
      <c r="BR2757" s="12">
        <v>0</v>
      </c>
      <c r="BS2757" s="12">
        <v>0</v>
      </c>
      <c r="BT2757" s="12">
        <f t="shared" ref="BT2757:BX2757" si="7364">SUM(BT2758:BT2762)</f>
        <v>312925</v>
      </c>
      <c r="BU2757" s="12">
        <f t="shared" si="7364"/>
        <v>305809</v>
      </c>
      <c r="BV2757" s="12">
        <f t="shared" si="7364"/>
        <v>207576</v>
      </c>
      <c r="BW2757" s="12">
        <f t="shared" si="7364"/>
        <v>66500</v>
      </c>
      <c r="BX2757" s="12">
        <f t="shared" si="7364"/>
        <v>22500</v>
      </c>
      <c r="BY2757" s="12">
        <f t="shared" ref="BY2757" si="7365">SUM(BY2758:BY2762)</f>
        <v>22000</v>
      </c>
      <c r="BZ2757" s="12">
        <f t="shared" ref="BZ2757" si="7366">SUM(BZ2758:BZ2762)</f>
        <v>22000</v>
      </c>
      <c r="CA2757" s="12">
        <f t="shared" si="7338"/>
        <v>274076</v>
      </c>
      <c r="CB2757" s="124">
        <f t="shared" si="7349"/>
        <v>89.623261578305417</v>
      </c>
    </row>
    <row r="2758" spans="1:80" x14ac:dyDescent="0.25">
      <c r="A2758" s="4" t="s">
        <v>928</v>
      </c>
      <c r="B2758" s="4" t="s">
        <v>88</v>
      </c>
      <c r="C2758" s="4" t="s">
        <v>1312</v>
      </c>
      <c r="D2758" s="79" t="s">
        <v>1313</v>
      </c>
      <c r="E2758" s="89">
        <v>6112</v>
      </c>
      <c r="F2758" s="79" t="s">
        <v>1315</v>
      </c>
      <c r="G2758" s="75" t="s">
        <v>1906</v>
      </c>
      <c r="H2758" s="13" t="s">
        <v>92</v>
      </c>
      <c r="I2758" s="14">
        <v>39100</v>
      </c>
      <c r="J2758" s="14">
        <f t="shared" si="7337"/>
        <v>40300</v>
      </c>
      <c r="K2758" s="14">
        <v>38100</v>
      </c>
      <c r="L2758" s="14">
        <f t="shared" si="7340"/>
        <v>2200</v>
      </c>
      <c r="M2758" s="14">
        <v>2200</v>
      </c>
      <c r="N2758" s="14">
        <v>0</v>
      </c>
      <c r="O2758" s="14">
        <v>0</v>
      </c>
      <c r="P2758" s="14">
        <v>0</v>
      </c>
      <c r="Q2758" s="14">
        <v>0</v>
      </c>
      <c r="R2758" s="14">
        <v>2200</v>
      </c>
      <c r="S2758" s="14"/>
      <c r="T2758" s="14"/>
      <c r="U2758" s="14"/>
      <c r="V2758" s="14"/>
      <c r="W2758" s="14"/>
      <c r="X2758" s="14">
        <f t="shared" si="7253"/>
        <v>2200</v>
      </c>
      <c r="Y2758" s="14"/>
      <c r="Z2758" s="14">
        <v>1000</v>
      </c>
      <c r="AA2758" s="14"/>
      <c r="AB2758" s="14"/>
      <c r="AC2758" s="14"/>
      <c r="AD2758" s="14"/>
      <c r="AE2758" s="14"/>
      <c r="AF2758" s="14"/>
      <c r="AG2758" s="14"/>
      <c r="AH2758" s="14">
        <v>1000</v>
      </c>
      <c r="AI2758" s="14">
        <v>1200</v>
      </c>
      <c r="AJ2758" s="14">
        <v>0</v>
      </c>
      <c r="AK2758" s="14"/>
      <c r="AL2758" s="14"/>
      <c r="AM2758" s="14"/>
      <c r="AN2758" s="14"/>
      <c r="AO2758" s="14"/>
      <c r="AP2758" s="14">
        <f t="shared" si="7254"/>
        <v>0</v>
      </c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>
        <v>0</v>
      </c>
      <c r="BA2758" s="14">
        <v>0</v>
      </c>
      <c r="BB2758" s="14">
        <v>0</v>
      </c>
      <c r="BC2758" s="14"/>
      <c r="BD2758" s="14"/>
      <c r="BE2758" s="14"/>
      <c r="BF2758" s="14"/>
      <c r="BG2758" s="14"/>
      <c r="BH2758" s="14">
        <f t="shared" si="7255"/>
        <v>0</v>
      </c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>
        <v>0</v>
      </c>
      <c r="BS2758" s="14">
        <v>0</v>
      </c>
      <c r="BT2758" s="14">
        <v>40300</v>
      </c>
      <c r="BU2758" s="14">
        <v>38100</v>
      </c>
      <c r="BV2758" s="14">
        <v>19000</v>
      </c>
      <c r="BW2758" s="14">
        <f t="shared" si="7198"/>
        <v>9500</v>
      </c>
      <c r="BX2758" s="14">
        <v>3500</v>
      </c>
      <c r="BY2758" s="14">
        <v>3000</v>
      </c>
      <c r="BZ2758" s="14">
        <v>3000</v>
      </c>
      <c r="CA2758" s="14">
        <f t="shared" si="7338"/>
        <v>28500</v>
      </c>
      <c r="CB2758" s="122">
        <f t="shared" si="7349"/>
        <v>74.803149606299215</v>
      </c>
    </row>
    <row r="2759" spans="1:80" x14ac:dyDescent="0.25">
      <c r="A2759" s="4" t="s">
        <v>928</v>
      </c>
      <c r="B2759" s="4" t="s">
        <v>88</v>
      </c>
      <c r="C2759" s="4" t="s">
        <v>1312</v>
      </c>
      <c r="D2759" s="79" t="s">
        <v>1313</v>
      </c>
      <c r="E2759" s="89">
        <v>6112</v>
      </c>
      <c r="F2759" s="79" t="s">
        <v>1316</v>
      </c>
      <c r="G2759" s="75" t="s">
        <v>1906</v>
      </c>
      <c r="H2759" s="13" t="s">
        <v>39</v>
      </c>
      <c r="I2759" s="14">
        <v>182200</v>
      </c>
      <c r="J2759" s="14">
        <f t="shared" si="7337"/>
        <v>187500</v>
      </c>
      <c r="K2759" s="14">
        <v>182500</v>
      </c>
      <c r="L2759" s="14">
        <f t="shared" si="7340"/>
        <v>5000</v>
      </c>
      <c r="M2759" s="14">
        <v>5000</v>
      </c>
      <c r="N2759" s="14">
        <v>0</v>
      </c>
      <c r="O2759" s="14">
        <v>0</v>
      </c>
      <c r="P2759" s="14">
        <v>0</v>
      </c>
      <c r="Q2759" s="14">
        <v>0</v>
      </c>
      <c r="R2759" s="14">
        <v>5000</v>
      </c>
      <c r="S2759" s="14"/>
      <c r="T2759" s="14"/>
      <c r="U2759" s="14"/>
      <c r="V2759" s="14"/>
      <c r="W2759" s="14"/>
      <c r="X2759" s="14">
        <f t="shared" si="7253"/>
        <v>5000</v>
      </c>
      <c r="Y2759" s="14"/>
      <c r="Z2759" s="14">
        <v>1500</v>
      </c>
      <c r="AA2759" s="14"/>
      <c r="AB2759" s="14"/>
      <c r="AC2759" s="14"/>
      <c r="AD2759" s="14"/>
      <c r="AE2759" s="14"/>
      <c r="AF2759" s="14"/>
      <c r="AG2759" s="14"/>
      <c r="AH2759" s="14">
        <v>1500</v>
      </c>
      <c r="AI2759" s="14">
        <v>3500</v>
      </c>
      <c r="AJ2759" s="14">
        <v>0</v>
      </c>
      <c r="AK2759" s="14"/>
      <c r="AL2759" s="14"/>
      <c r="AM2759" s="14"/>
      <c r="AN2759" s="14"/>
      <c r="AO2759" s="14"/>
      <c r="AP2759" s="14">
        <f t="shared" si="7254"/>
        <v>0</v>
      </c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>
        <v>0</v>
      </c>
      <c r="BA2759" s="14">
        <v>0</v>
      </c>
      <c r="BB2759" s="14">
        <v>0</v>
      </c>
      <c r="BC2759" s="14"/>
      <c r="BD2759" s="14"/>
      <c r="BE2759" s="14"/>
      <c r="BF2759" s="14"/>
      <c r="BG2759" s="14"/>
      <c r="BH2759" s="14">
        <f t="shared" si="7255"/>
        <v>0</v>
      </c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>
        <v>0</v>
      </c>
      <c r="BS2759" s="14">
        <v>0</v>
      </c>
      <c r="BT2759" s="14">
        <v>187500</v>
      </c>
      <c r="BU2759" s="14">
        <v>182500</v>
      </c>
      <c r="BV2759" s="14">
        <v>112067</v>
      </c>
      <c r="BW2759" s="14">
        <f t="shared" si="7198"/>
        <v>57000</v>
      </c>
      <c r="BX2759" s="14">
        <v>19000</v>
      </c>
      <c r="BY2759" s="14">
        <v>19000</v>
      </c>
      <c r="BZ2759" s="14">
        <v>19000</v>
      </c>
      <c r="CA2759" s="14">
        <f t="shared" si="7338"/>
        <v>169067</v>
      </c>
      <c r="CB2759" s="122">
        <f t="shared" si="7349"/>
        <v>92.639452054794518</v>
      </c>
    </row>
    <row r="2760" spans="1:80" x14ac:dyDescent="0.25">
      <c r="A2760" s="4" t="s">
        <v>928</v>
      </c>
      <c r="B2760" s="4" t="s">
        <v>88</v>
      </c>
      <c r="C2760" s="4" t="s">
        <v>1312</v>
      </c>
      <c r="D2760" s="79" t="s">
        <v>1313</v>
      </c>
      <c r="E2760" s="89">
        <v>6112</v>
      </c>
      <c r="F2760" s="79" t="s">
        <v>1317</v>
      </c>
      <c r="G2760" s="75" t="s">
        <v>1906</v>
      </c>
      <c r="H2760" s="13" t="s">
        <v>41</v>
      </c>
      <c r="I2760" s="14">
        <v>34000</v>
      </c>
      <c r="J2760" s="14">
        <f t="shared" si="7337"/>
        <v>48425</v>
      </c>
      <c r="K2760" s="14">
        <v>46555</v>
      </c>
      <c r="L2760" s="14">
        <f t="shared" si="7340"/>
        <v>1870</v>
      </c>
      <c r="M2760" s="14">
        <v>1870</v>
      </c>
      <c r="N2760" s="14">
        <v>0</v>
      </c>
      <c r="O2760" s="14">
        <v>0</v>
      </c>
      <c r="P2760" s="14">
        <v>0</v>
      </c>
      <c r="Q2760" s="14">
        <v>0</v>
      </c>
      <c r="R2760" s="14">
        <v>1870</v>
      </c>
      <c r="S2760" s="14"/>
      <c r="T2760" s="14"/>
      <c r="U2760" s="14"/>
      <c r="V2760" s="14"/>
      <c r="W2760" s="14"/>
      <c r="X2760" s="14">
        <f t="shared" si="7253"/>
        <v>1870</v>
      </c>
      <c r="Y2760" s="14"/>
      <c r="Z2760" s="14"/>
      <c r="AA2760" s="14"/>
      <c r="AB2760" s="14"/>
      <c r="AC2760" s="14"/>
      <c r="AD2760" s="14"/>
      <c r="AE2760" s="14"/>
      <c r="AF2760" s="14"/>
      <c r="AG2760" s="14"/>
      <c r="AH2760" s="14">
        <v>0</v>
      </c>
      <c r="AI2760" s="14">
        <v>1870</v>
      </c>
      <c r="AJ2760" s="14">
        <v>0</v>
      </c>
      <c r="AK2760" s="14"/>
      <c r="AL2760" s="14"/>
      <c r="AM2760" s="14"/>
      <c r="AN2760" s="14"/>
      <c r="AO2760" s="14"/>
      <c r="AP2760" s="14">
        <f t="shared" si="7254"/>
        <v>0</v>
      </c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>
        <v>0</v>
      </c>
      <c r="BA2760" s="14">
        <v>0</v>
      </c>
      <c r="BB2760" s="14">
        <v>0</v>
      </c>
      <c r="BC2760" s="14"/>
      <c r="BD2760" s="14"/>
      <c r="BE2760" s="14"/>
      <c r="BF2760" s="14"/>
      <c r="BG2760" s="14"/>
      <c r="BH2760" s="14">
        <f t="shared" si="7255"/>
        <v>0</v>
      </c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>
        <v>0</v>
      </c>
      <c r="BS2760" s="14">
        <v>0</v>
      </c>
      <c r="BT2760" s="14">
        <v>48425</v>
      </c>
      <c r="BU2760" s="14">
        <v>48509</v>
      </c>
      <c r="BV2760" s="14">
        <v>48509</v>
      </c>
      <c r="BW2760" s="14">
        <f t="shared" si="7198"/>
        <v>0</v>
      </c>
      <c r="BX2760" s="14"/>
      <c r="BY2760" s="14"/>
      <c r="BZ2760" s="14"/>
      <c r="CA2760" s="14">
        <f t="shared" si="7338"/>
        <v>48509</v>
      </c>
      <c r="CB2760" s="122">
        <f t="shared" si="7349"/>
        <v>100</v>
      </c>
    </row>
    <row r="2761" spans="1:80" x14ac:dyDescent="0.25">
      <c r="A2761" s="4" t="s">
        <v>928</v>
      </c>
      <c r="B2761" s="4" t="s">
        <v>88</v>
      </c>
      <c r="C2761" s="4" t="s">
        <v>1312</v>
      </c>
      <c r="D2761" s="79" t="s">
        <v>1313</v>
      </c>
      <c r="E2761" s="89">
        <v>6112</v>
      </c>
      <c r="F2761" s="79" t="s">
        <v>1318</v>
      </c>
      <c r="G2761" s="75" t="s">
        <v>1906</v>
      </c>
      <c r="H2761" s="13" t="s">
        <v>37</v>
      </c>
      <c r="I2761" s="14">
        <v>15000</v>
      </c>
      <c r="J2761" s="14">
        <f t="shared" si="7337"/>
        <v>8700</v>
      </c>
      <c r="K2761" s="14">
        <v>8700</v>
      </c>
      <c r="L2761" s="14">
        <f t="shared" si="7340"/>
        <v>0</v>
      </c>
      <c r="M2761" s="14">
        <v>0</v>
      </c>
      <c r="N2761" s="14">
        <v>0</v>
      </c>
      <c r="O2761" s="14">
        <v>0</v>
      </c>
      <c r="P2761" s="14">
        <v>0</v>
      </c>
      <c r="Q2761" s="14">
        <v>0</v>
      </c>
      <c r="R2761" s="14">
        <v>0</v>
      </c>
      <c r="S2761" s="14"/>
      <c r="T2761" s="14"/>
      <c r="U2761" s="14"/>
      <c r="V2761" s="14"/>
      <c r="W2761" s="14"/>
      <c r="X2761" s="14">
        <f t="shared" si="7253"/>
        <v>0</v>
      </c>
      <c r="Y2761" s="14"/>
      <c r="Z2761" s="14"/>
      <c r="AA2761" s="14"/>
      <c r="AB2761" s="14"/>
      <c r="AC2761" s="14"/>
      <c r="AD2761" s="14"/>
      <c r="AE2761" s="14"/>
      <c r="AF2761" s="14"/>
      <c r="AG2761" s="14"/>
      <c r="AH2761" s="14">
        <v>0</v>
      </c>
      <c r="AI2761" s="14">
        <v>0</v>
      </c>
      <c r="AJ2761" s="14">
        <v>0</v>
      </c>
      <c r="AK2761" s="14"/>
      <c r="AL2761" s="14"/>
      <c r="AM2761" s="14"/>
      <c r="AN2761" s="14"/>
      <c r="AO2761" s="14"/>
      <c r="AP2761" s="14">
        <f t="shared" si="7254"/>
        <v>0</v>
      </c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>
        <v>0</v>
      </c>
      <c r="BA2761" s="14">
        <v>0</v>
      </c>
      <c r="BB2761" s="14">
        <v>0</v>
      </c>
      <c r="BC2761" s="14"/>
      <c r="BD2761" s="14"/>
      <c r="BE2761" s="14"/>
      <c r="BF2761" s="14"/>
      <c r="BG2761" s="14"/>
      <c r="BH2761" s="14">
        <f t="shared" si="7255"/>
        <v>0</v>
      </c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>
        <v>0</v>
      </c>
      <c r="BS2761" s="14">
        <v>0</v>
      </c>
      <c r="BT2761" s="14">
        <v>8700</v>
      </c>
      <c r="BU2761" s="14">
        <v>8700</v>
      </c>
      <c r="BV2761" s="14">
        <v>0</v>
      </c>
      <c r="BW2761" s="14">
        <f t="shared" si="7198"/>
        <v>0</v>
      </c>
      <c r="BX2761" s="14"/>
      <c r="BY2761" s="14"/>
      <c r="BZ2761" s="14"/>
      <c r="CA2761" s="14">
        <f t="shared" si="7338"/>
        <v>0</v>
      </c>
      <c r="CB2761" s="122">
        <f t="shared" si="7349"/>
        <v>0</v>
      </c>
    </row>
    <row r="2762" spans="1:80" x14ac:dyDescent="0.25">
      <c r="A2762" s="4" t="s">
        <v>928</v>
      </c>
      <c r="B2762" s="4" t="s">
        <v>88</v>
      </c>
      <c r="C2762" s="4" t="s">
        <v>1312</v>
      </c>
      <c r="D2762" s="79" t="s">
        <v>1313</v>
      </c>
      <c r="E2762" s="89">
        <v>6112</v>
      </c>
      <c r="F2762" s="79" t="s">
        <v>1319</v>
      </c>
      <c r="G2762" s="75" t="s">
        <v>1906</v>
      </c>
      <c r="H2762" s="13" t="s">
        <v>43</v>
      </c>
      <c r="I2762" s="14">
        <v>17190</v>
      </c>
      <c r="J2762" s="14">
        <f t="shared" si="7337"/>
        <v>28000</v>
      </c>
      <c r="K2762" s="14">
        <v>28000</v>
      </c>
      <c r="L2762" s="14">
        <f t="shared" si="7340"/>
        <v>0</v>
      </c>
      <c r="M2762" s="14">
        <v>0</v>
      </c>
      <c r="N2762" s="14">
        <v>0</v>
      </c>
      <c r="O2762" s="14">
        <v>0</v>
      </c>
      <c r="P2762" s="14">
        <v>0</v>
      </c>
      <c r="Q2762" s="14">
        <v>0</v>
      </c>
      <c r="R2762" s="14">
        <v>0</v>
      </c>
      <c r="S2762" s="14"/>
      <c r="T2762" s="14"/>
      <c r="U2762" s="14"/>
      <c r="V2762" s="14"/>
      <c r="W2762" s="14"/>
      <c r="X2762" s="14">
        <f t="shared" si="7253"/>
        <v>0</v>
      </c>
      <c r="Y2762" s="14"/>
      <c r="Z2762" s="14"/>
      <c r="AA2762" s="14"/>
      <c r="AB2762" s="14"/>
      <c r="AC2762" s="14"/>
      <c r="AD2762" s="14"/>
      <c r="AE2762" s="14"/>
      <c r="AF2762" s="14"/>
      <c r="AG2762" s="14"/>
      <c r="AH2762" s="14">
        <v>0</v>
      </c>
      <c r="AI2762" s="14">
        <v>0</v>
      </c>
      <c r="AJ2762" s="14">
        <v>0</v>
      </c>
      <c r="AK2762" s="14"/>
      <c r="AL2762" s="14"/>
      <c r="AM2762" s="14"/>
      <c r="AN2762" s="14"/>
      <c r="AO2762" s="14"/>
      <c r="AP2762" s="14">
        <f t="shared" si="7254"/>
        <v>0</v>
      </c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>
        <v>0</v>
      </c>
      <c r="BA2762" s="14">
        <v>0</v>
      </c>
      <c r="BB2762" s="14">
        <v>0</v>
      </c>
      <c r="BC2762" s="14"/>
      <c r="BD2762" s="14"/>
      <c r="BE2762" s="14"/>
      <c r="BF2762" s="14"/>
      <c r="BG2762" s="14"/>
      <c r="BH2762" s="14">
        <f t="shared" si="7255"/>
        <v>0</v>
      </c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>
        <v>0</v>
      </c>
      <c r="BS2762" s="14">
        <v>0</v>
      </c>
      <c r="BT2762" s="14">
        <v>28000</v>
      </c>
      <c r="BU2762" s="14">
        <v>28000</v>
      </c>
      <c r="BV2762" s="14">
        <v>28000</v>
      </c>
      <c r="BW2762" s="14">
        <f t="shared" si="7198"/>
        <v>0</v>
      </c>
      <c r="BX2762" s="14"/>
      <c r="BY2762" s="14"/>
      <c r="BZ2762" s="14"/>
      <c r="CA2762" s="14">
        <f t="shared" si="7338"/>
        <v>28000</v>
      </c>
      <c r="CB2762" s="122">
        <f t="shared" si="7349"/>
        <v>100</v>
      </c>
    </row>
    <row r="2763" spans="1:80" x14ac:dyDescent="0.25">
      <c r="A2763" s="4" t="s">
        <v>928</v>
      </c>
      <c r="B2763" s="4" t="s">
        <v>88</v>
      </c>
      <c r="C2763" s="4" t="s">
        <v>1312</v>
      </c>
      <c r="D2763" s="79" t="s">
        <v>1313</v>
      </c>
      <c r="E2763" s="78" t="s">
        <v>44</v>
      </c>
      <c r="F2763" s="78" t="s">
        <v>1</v>
      </c>
      <c r="G2763" s="2" t="s">
        <v>1</v>
      </c>
      <c r="H2763" s="2" t="s">
        <v>45</v>
      </c>
      <c r="I2763" s="12">
        <f>SUM(I2764)</f>
        <v>230157</v>
      </c>
      <c r="J2763" s="12">
        <f t="shared" si="7337"/>
        <v>275319</v>
      </c>
      <c r="K2763" s="12">
        <f t="shared" ref="K2763:Q2763" si="7367">SUM(K2764)</f>
        <v>271319</v>
      </c>
      <c r="L2763" s="12">
        <f t="shared" si="7340"/>
        <v>4000</v>
      </c>
      <c r="M2763" s="12">
        <f t="shared" si="7367"/>
        <v>4000</v>
      </c>
      <c r="N2763" s="12">
        <f t="shared" si="7367"/>
        <v>0</v>
      </c>
      <c r="O2763" s="12">
        <f t="shared" si="7367"/>
        <v>0</v>
      </c>
      <c r="P2763" s="12">
        <f t="shared" si="7367"/>
        <v>0</v>
      </c>
      <c r="Q2763" s="12">
        <f t="shared" si="7367"/>
        <v>0</v>
      </c>
      <c r="R2763" s="12">
        <f t="shared" ref="R2763:AG2763" si="7368">SUM(R2764)</f>
        <v>4000</v>
      </c>
      <c r="S2763" s="12">
        <f t="shared" si="7368"/>
        <v>0</v>
      </c>
      <c r="T2763" s="12">
        <f t="shared" si="7368"/>
        <v>0</v>
      </c>
      <c r="U2763" s="12">
        <f t="shared" si="7368"/>
        <v>0</v>
      </c>
      <c r="V2763" s="12">
        <f t="shared" si="7368"/>
        <v>0</v>
      </c>
      <c r="W2763" s="12">
        <f t="shared" si="7368"/>
        <v>0</v>
      </c>
      <c r="X2763" s="12">
        <f t="shared" si="7368"/>
        <v>4000</v>
      </c>
      <c r="Y2763" s="12">
        <f t="shared" si="7368"/>
        <v>426</v>
      </c>
      <c r="Z2763" s="12">
        <f t="shared" si="7368"/>
        <v>500</v>
      </c>
      <c r="AA2763" s="12">
        <f t="shared" si="7368"/>
        <v>0</v>
      </c>
      <c r="AB2763" s="12">
        <f t="shared" si="7368"/>
        <v>645</v>
      </c>
      <c r="AC2763" s="12">
        <f t="shared" si="7368"/>
        <v>0</v>
      </c>
      <c r="AD2763" s="12">
        <f t="shared" si="7368"/>
        <v>0</v>
      </c>
      <c r="AE2763" s="12">
        <f t="shared" si="7368"/>
        <v>0</v>
      </c>
      <c r="AF2763" s="12">
        <f t="shared" si="7368"/>
        <v>995</v>
      </c>
      <c r="AG2763" s="12">
        <f t="shared" si="7368"/>
        <v>0</v>
      </c>
      <c r="AH2763" s="12">
        <v>2566</v>
      </c>
      <c r="AI2763" s="12">
        <v>1434</v>
      </c>
      <c r="AJ2763" s="12">
        <f t="shared" ref="AJ2763:AY2763" si="7369">SUM(AJ2764)</f>
        <v>0</v>
      </c>
      <c r="AK2763" s="12">
        <f t="shared" si="7369"/>
        <v>0</v>
      </c>
      <c r="AL2763" s="12">
        <f t="shared" si="7369"/>
        <v>0</v>
      </c>
      <c r="AM2763" s="12">
        <f t="shared" si="7369"/>
        <v>0</v>
      </c>
      <c r="AN2763" s="12">
        <f t="shared" si="7369"/>
        <v>0</v>
      </c>
      <c r="AO2763" s="12">
        <f t="shared" si="7369"/>
        <v>0</v>
      </c>
      <c r="AP2763" s="12">
        <f t="shared" si="7369"/>
        <v>0</v>
      </c>
      <c r="AQ2763" s="12">
        <f t="shared" si="7369"/>
        <v>0</v>
      </c>
      <c r="AR2763" s="12">
        <f t="shared" si="7369"/>
        <v>0</v>
      </c>
      <c r="AS2763" s="12">
        <f t="shared" si="7369"/>
        <v>0</v>
      </c>
      <c r="AT2763" s="12">
        <f t="shared" si="7369"/>
        <v>0</v>
      </c>
      <c r="AU2763" s="12">
        <f t="shared" si="7369"/>
        <v>0</v>
      </c>
      <c r="AV2763" s="12">
        <f t="shared" si="7369"/>
        <v>0</v>
      </c>
      <c r="AW2763" s="12">
        <f t="shared" si="7369"/>
        <v>0</v>
      </c>
      <c r="AX2763" s="12">
        <f t="shared" si="7369"/>
        <v>0</v>
      </c>
      <c r="AY2763" s="12">
        <f t="shared" si="7369"/>
        <v>0</v>
      </c>
      <c r="AZ2763" s="12">
        <v>0</v>
      </c>
      <c r="BA2763" s="12">
        <v>0</v>
      </c>
      <c r="BB2763" s="12">
        <f t="shared" ref="BB2763:BQ2763" si="7370">SUM(BB2764)</f>
        <v>0</v>
      </c>
      <c r="BC2763" s="12">
        <f t="shared" si="7370"/>
        <v>0</v>
      </c>
      <c r="BD2763" s="12">
        <f t="shared" si="7370"/>
        <v>0</v>
      </c>
      <c r="BE2763" s="12">
        <f t="shared" si="7370"/>
        <v>0</v>
      </c>
      <c r="BF2763" s="12">
        <f t="shared" si="7370"/>
        <v>0</v>
      </c>
      <c r="BG2763" s="12">
        <f t="shared" si="7370"/>
        <v>0</v>
      </c>
      <c r="BH2763" s="12">
        <f t="shared" si="7370"/>
        <v>0</v>
      </c>
      <c r="BI2763" s="12">
        <f t="shared" si="7370"/>
        <v>0</v>
      </c>
      <c r="BJ2763" s="12">
        <f t="shared" si="7370"/>
        <v>0</v>
      </c>
      <c r="BK2763" s="12">
        <f t="shared" si="7370"/>
        <v>0</v>
      </c>
      <c r="BL2763" s="12">
        <f t="shared" si="7370"/>
        <v>0</v>
      </c>
      <c r="BM2763" s="12">
        <f t="shared" si="7370"/>
        <v>0</v>
      </c>
      <c r="BN2763" s="12">
        <f t="shared" si="7370"/>
        <v>0</v>
      </c>
      <c r="BO2763" s="12">
        <f t="shared" si="7370"/>
        <v>0</v>
      </c>
      <c r="BP2763" s="12">
        <f t="shared" si="7370"/>
        <v>0</v>
      </c>
      <c r="BQ2763" s="12">
        <f t="shared" si="7370"/>
        <v>0</v>
      </c>
      <c r="BR2763" s="12">
        <v>0</v>
      </c>
      <c r="BS2763" s="12">
        <v>0</v>
      </c>
      <c r="BT2763" s="12">
        <f t="shared" ref="BT2763:BZ2763" si="7371">SUM(BT2764)</f>
        <v>289085</v>
      </c>
      <c r="BU2763" s="12">
        <f t="shared" si="7371"/>
        <v>285085</v>
      </c>
      <c r="BV2763" s="12">
        <f t="shared" si="7371"/>
        <v>150000</v>
      </c>
      <c r="BW2763" s="12">
        <f t="shared" si="7371"/>
        <v>65000</v>
      </c>
      <c r="BX2763" s="12">
        <f t="shared" si="7371"/>
        <v>25000</v>
      </c>
      <c r="BY2763" s="12">
        <f t="shared" si="7371"/>
        <v>20000</v>
      </c>
      <c r="BZ2763" s="12">
        <f t="shared" si="7371"/>
        <v>20000</v>
      </c>
      <c r="CA2763" s="12">
        <f t="shared" si="7338"/>
        <v>215000</v>
      </c>
      <c r="CB2763" s="124">
        <f t="shared" si="7349"/>
        <v>75.416103968991706</v>
      </c>
    </row>
    <row r="2764" spans="1:80" x14ac:dyDescent="0.25">
      <c r="A2764" s="4" t="s">
        <v>928</v>
      </c>
      <c r="B2764" s="4" t="s">
        <v>88</v>
      </c>
      <c r="C2764" s="4" t="s">
        <v>1312</v>
      </c>
      <c r="D2764" s="79" t="s">
        <v>1313</v>
      </c>
      <c r="E2764" s="89">
        <v>6121</v>
      </c>
      <c r="F2764" s="79"/>
      <c r="G2764" s="75" t="s">
        <v>1906</v>
      </c>
      <c r="H2764" s="13" t="s">
        <v>46</v>
      </c>
      <c r="I2764" s="14">
        <v>230157</v>
      </c>
      <c r="J2764" s="14">
        <f t="shared" si="7337"/>
        <v>275319</v>
      </c>
      <c r="K2764" s="14">
        <v>271319</v>
      </c>
      <c r="L2764" s="14">
        <f t="shared" si="7340"/>
        <v>4000</v>
      </c>
      <c r="M2764" s="14">
        <v>4000</v>
      </c>
      <c r="N2764" s="14">
        <v>0</v>
      </c>
      <c r="O2764" s="14">
        <v>0</v>
      </c>
      <c r="P2764" s="14">
        <v>0</v>
      </c>
      <c r="Q2764" s="14">
        <v>0</v>
      </c>
      <c r="R2764" s="14">
        <v>4000</v>
      </c>
      <c r="S2764" s="14"/>
      <c r="T2764" s="14"/>
      <c r="U2764" s="14"/>
      <c r="V2764" s="14"/>
      <c r="W2764" s="14"/>
      <c r="X2764" s="14">
        <f t="shared" si="7253"/>
        <v>4000</v>
      </c>
      <c r="Y2764" s="14">
        <v>426</v>
      </c>
      <c r="Z2764" s="14">
        <v>500</v>
      </c>
      <c r="AA2764" s="14"/>
      <c r="AB2764" s="14">
        <v>645</v>
      </c>
      <c r="AC2764" s="14"/>
      <c r="AD2764" s="14"/>
      <c r="AE2764" s="14"/>
      <c r="AF2764" s="14">
        <v>995</v>
      </c>
      <c r="AG2764" s="14"/>
      <c r="AH2764" s="14">
        <v>2566</v>
      </c>
      <c r="AI2764" s="14">
        <v>1434</v>
      </c>
      <c r="AJ2764" s="14">
        <v>0</v>
      </c>
      <c r="AK2764" s="14"/>
      <c r="AL2764" s="14"/>
      <c r="AM2764" s="14"/>
      <c r="AN2764" s="14"/>
      <c r="AO2764" s="14"/>
      <c r="AP2764" s="14">
        <f t="shared" si="7254"/>
        <v>0</v>
      </c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>
        <v>0</v>
      </c>
      <c r="BA2764" s="14">
        <v>0</v>
      </c>
      <c r="BB2764" s="14">
        <v>0</v>
      </c>
      <c r="BC2764" s="14"/>
      <c r="BD2764" s="14"/>
      <c r="BE2764" s="14"/>
      <c r="BF2764" s="14"/>
      <c r="BG2764" s="14"/>
      <c r="BH2764" s="14">
        <f t="shared" si="7255"/>
        <v>0</v>
      </c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>
        <v>0</v>
      </c>
      <c r="BS2764" s="14">
        <v>0</v>
      </c>
      <c r="BT2764" s="14">
        <v>289085</v>
      </c>
      <c r="BU2764" s="14">
        <v>285085</v>
      </c>
      <c r="BV2764" s="14">
        <v>150000</v>
      </c>
      <c r="BW2764" s="14">
        <f t="shared" si="7198"/>
        <v>65000</v>
      </c>
      <c r="BX2764" s="14">
        <v>25000</v>
      </c>
      <c r="BY2764" s="14">
        <v>20000</v>
      </c>
      <c r="BZ2764" s="14">
        <v>20000</v>
      </c>
      <c r="CA2764" s="14">
        <f t="shared" si="7338"/>
        <v>215000</v>
      </c>
      <c r="CB2764" s="122">
        <f t="shared" si="7349"/>
        <v>75.416103968991706</v>
      </c>
    </row>
    <row r="2765" spans="1:80" x14ac:dyDescent="0.25">
      <c r="A2765" s="4" t="s">
        <v>928</v>
      </c>
      <c r="B2765" s="4" t="s">
        <v>88</v>
      </c>
      <c r="C2765" s="4" t="s">
        <v>1312</v>
      </c>
      <c r="D2765" s="79" t="s">
        <v>1313</v>
      </c>
      <c r="E2765" s="78" t="s">
        <v>47</v>
      </c>
      <c r="F2765" s="78" t="s">
        <v>1</v>
      </c>
      <c r="G2765" s="2" t="s">
        <v>1</v>
      </c>
      <c r="H2765" s="2" t="s">
        <v>48</v>
      </c>
      <c r="I2765" s="12">
        <f>SUM(I2766:I2773)</f>
        <v>288700</v>
      </c>
      <c r="J2765" s="12">
        <f t="shared" si="7337"/>
        <v>324224</v>
      </c>
      <c r="K2765" s="12">
        <f t="shared" ref="K2765" si="7372">SUM(K2766:K2773)</f>
        <v>215324</v>
      </c>
      <c r="L2765" s="12">
        <f t="shared" si="7340"/>
        <v>108900</v>
      </c>
      <c r="M2765" s="12">
        <f t="shared" ref="M2765:Q2765" si="7373">SUM(M2766:M2773)</f>
        <v>103400</v>
      </c>
      <c r="N2765" s="12">
        <f t="shared" si="7373"/>
        <v>0</v>
      </c>
      <c r="O2765" s="12">
        <f t="shared" si="7373"/>
        <v>5500</v>
      </c>
      <c r="P2765" s="12">
        <f t="shared" si="7373"/>
        <v>0</v>
      </c>
      <c r="Q2765" s="12">
        <f t="shared" si="7373"/>
        <v>0</v>
      </c>
      <c r="R2765" s="12">
        <f t="shared" ref="R2765:AG2765" si="7374">SUM(R2766:R2773)</f>
        <v>103400</v>
      </c>
      <c r="S2765" s="12">
        <f t="shared" si="7374"/>
        <v>0</v>
      </c>
      <c r="T2765" s="12">
        <f t="shared" si="7374"/>
        <v>0</v>
      </c>
      <c r="U2765" s="12">
        <f t="shared" si="7374"/>
        <v>0</v>
      </c>
      <c r="V2765" s="12">
        <f t="shared" si="7374"/>
        <v>0</v>
      </c>
      <c r="W2765" s="12">
        <f t="shared" si="7374"/>
        <v>0</v>
      </c>
      <c r="X2765" s="12">
        <f t="shared" si="7374"/>
        <v>103400</v>
      </c>
      <c r="Y2765" s="12">
        <f t="shared" si="7374"/>
        <v>0</v>
      </c>
      <c r="Z2765" s="12">
        <f t="shared" si="7374"/>
        <v>11864</v>
      </c>
      <c r="AA2765" s="12">
        <f t="shared" si="7374"/>
        <v>9694</v>
      </c>
      <c r="AB2765" s="12">
        <f t="shared" si="7374"/>
        <v>8000</v>
      </c>
      <c r="AC2765" s="12">
        <f t="shared" si="7374"/>
        <v>15666</v>
      </c>
      <c r="AD2765" s="12">
        <f t="shared" si="7374"/>
        <v>8656</v>
      </c>
      <c r="AE2765" s="12">
        <f t="shared" si="7374"/>
        <v>0</v>
      </c>
      <c r="AF2765" s="12">
        <f t="shared" si="7374"/>
        <v>0</v>
      </c>
      <c r="AG2765" s="12">
        <f t="shared" si="7374"/>
        <v>8850</v>
      </c>
      <c r="AH2765" s="12">
        <v>62730</v>
      </c>
      <c r="AI2765" s="12">
        <v>40670</v>
      </c>
      <c r="AJ2765" s="12">
        <f t="shared" ref="AJ2765:AY2765" si="7375">SUM(AJ2766:AJ2773)</f>
        <v>0</v>
      </c>
      <c r="AK2765" s="12">
        <f t="shared" si="7375"/>
        <v>0</v>
      </c>
      <c r="AL2765" s="12">
        <f t="shared" si="7375"/>
        <v>0</v>
      </c>
      <c r="AM2765" s="12">
        <f t="shared" si="7375"/>
        <v>0</v>
      </c>
      <c r="AN2765" s="12">
        <f t="shared" si="7375"/>
        <v>0</v>
      </c>
      <c r="AO2765" s="12">
        <f t="shared" si="7375"/>
        <v>0</v>
      </c>
      <c r="AP2765" s="12">
        <f t="shared" si="7375"/>
        <v>0</v>
      </c>
      <c r="AQ2765" s="12">
        <f t="shared" si="7375"/>
        <v>0</v>
      </c>
      <c r="AR2765" s="12">
        <f t="shared" si="7375"/>
        <v>0</v>
      </c>
      <c r="AS2765" s="12">
        <f t="shared" si="7375"/>
        <v>0</v>
      </c>
      <c r="AT2765" s="12">
        <f t="shared" si="7375"/>
        <v>0</v>
      </c>
      <c r="AU2765" s="12">
        <f t="shared" si="7375"/>
        <v>0</v>
      </c>
      <c r="AV2765" s="12">
        <f t="shared" si="7375"/>
        <v>0</v>
      </c>
      <c r="AW2765" s="12">
        <f t="shared" si="7375"/>
        <v>0</v>
      </c>
      <c r="AX2765" s="12">
        <f t="shared" si="7375"/>
        <v>0</v>
      </c>
      <c r="AY2765" s="12">
        <f t="shared" si="7375"/>
        <v>0</v>
      </c>
      <c r="AZ2765" s="12">
        <v>0</v>
      </c>
      <c r="BA2765" s="12">
        <v>0</v>
      </c>
      <c r="BB2765" s="12">
        <f t="shared" ref="BB2765:BQ2765" si="7376">SUM(BB2766:BB2773)</f>
        <v>5500</v>
      </c>
      <c r="BC2765" s="12">
        <f t="shared" si="7376"/>
        <v>1561</v>
      </c>
      <c r="BD2765" s="12">
        <f t="shared" si="7376"/>
        <v>0</v>
      </c>
      <c r="BE2765" s="12">
        <f t="shared" si="7376"/>
        <v>17203</v>
      </c>
      <c r="BF2765" s="12">
        <f t="shared" si="7376"/>
        <v>0</v>
      </c>
      <c r="BG2765" s="12">
        <f t="shared" si="7376"/>
        <v>0</v>
      </c>
      <c r="BH2765" s="12">
        <f t="shared" si="7376"/>
        <v>24264</v>
      </c>
      <c r="BI2765" s="12">
        <f t="shared" si="7376"/>
        <v>1795</v>
      </c>
      <c r="BJ2765" s="12">
        <f t="shared" si="7376"/>
        <v>3000</v>
      </c>
      <c r="BK2765" s="12">
        <f t="shared" si="7376"/>
        <v>1561</v>
      </c>
      <c r="BL2765" s="12">
        <f t="shared" si="7376"/>
        <v>2144</v>
      </c>
      <c r="BM2765" s="12">
        <f t="shared" si="7376"/>
        <v>12000</v>
      </c>
      <c r="BN2765" s="12">
        <f t="shared" si="7376"/>
        <v>0</v>
      </c>
      <c r="BO2765" s="12">
        <f t="shared" si="7376"/>
        <v>2203</v>
      </c>
      <c r="BP2765" s="12">
        <f t="shared" si="7376"/>
        <v>0</v>
      </c>
      <c r="BQ2765" s="12">
        <f t="shared" si="7376"/>
        <v>0</v>
      </c>
      <c r="BR2765" s="12">
        <v>22703</v>
      </c>
      <c r="BS2765" s="12">
        <v>1561</v>
      </c>
      <c r="BT2765" s="12">
        <f t="shared" ref="BT2765:BZ2765" si="7377">SUM(BT2766:BT2773)</f>
        <v>342132</v>
      </c>
      <c r="BU2765" s="12">
        <f t="shared" si="7377"/>
        <v>233232</v>
      </c>
      <c r="BV2765" s="12">
        <f t="shared" si="7377"/>
        <v>117970</v>
      </c>
      <c r="BW2765" s="12">
        <f t="shared" si="7377"/>
        <v>49980</v>
      </c>
      <c r="BX2765" s="12">
        <f t="shared" si="7377"/>
        <v>19820</v>
      </c>
      <c r="BY2765" s="12">
        <f t="shared" si="7377"/>
        <v>15080</v>
      </c>
      <c r="BZ2765" s="12">
        <f t="shared" si="7377"/>
        <v>15080</v>
      </c>
      <c r="CA2765" s="12">
        <f t="shared" si="7338"/>
        <v>167950</v>
      </c>
      <c r="CB2765" s="124">
        <f t="shared" si="7349"/>
        <v>72.00984427522809</v>
      </c>
    </row>
    <row r="2766" spans="1:80" x14ac:dyDescent="0.25">
      <c r="A2766" s="4" t="s">
        <v>928</v>
      </c>
      <c r="B2766" s="4" t="s">
        <v>88</v>
      </c>
      <c r="C2766" s="4" t="s">
        <v>1312</v>
      </c>
      <c r="D2766" s="79" t="s">
        <v>1313</v>
      </c>
      <c r="E2766" s="89">
        <v>6131</v>
      </c>
      <c r="F2766" s="79"/>
      <c r="G2766" s="75" t="s">
        <v>1906</v>
      </c>
      <c r="H2766" s="13" t="s">
        <v>49</v>
      </c>
      <c r="I2766" s="14">
        <v>2000</v>
      </c>
      <c r="J2766" s="14">
        <f t="shared" si="7337"/>
        <v>3200</v>
      </c>
      <c r="K2766" s="14">
        <v>2100</v>
      </c>
      <c r="L2766" s="14">
        <f t="shared" si="7340"/>
        <v>1100</v>
      </c>
      <c r="M2766" s="14">
        <v>1100</v>
      </c>
      <c r="N2766" s="14">
        <v>0</v>
      </c>
      <c r="O2766" s="14">
        <v>0</v>
      </c>
      <c r="P2766" s="14">
        <v>0</v>
      </c>
      <c r="Q2766" s="14">
        <v>0</v>
      </c>
      <c r="R2766" s="14">
        <v>1100</v>
      </c>
      <c r="S2766" s="14"/>
      <c r="T2766" s="14"/>
      <c r="U2766" s="14"/>
      <c r="V2766" s="14"/>
      <c r="W2766" s="14"/>
      <c r="X2766" s="14">
        <f t="shared" si="7253"/>
        <v>1100</v>
      </c>
      <c r="Y2766" s="14"/>
      <c r="Z2766" s="14"/>
      <c r="AA2766" s="14"/>
      <c r="AB2766" s="14"/>
      <c r="AC2766" s="14"/>
      <c r="AD2766" s="14"/>
      <c r="AE2766" s="14"/>
      <c r="AF2766" s="14"/>
      <c r="AG2766" s="14"/>
      <c r="AH2766" s="14">
        <v>0</v>
      </c>
      <c r="AI2766" s="14">
        <v>1100</v>
      </c>
      <c r="AJ2766" s="14">
        <v>0</v>
      </c>
      <c r="AK2766" s="14"/>
      <c r="AL2766" s="14"/>
      <c r="AM2766" s="14"/>
      <c r="AN2766" s="14"/>
      <c r="AO2766" s="14"/>
      <c r="AP2766" s="14">
        <f t="shared" si="7254"/>
        <v>0</v>
      </c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>
        <v>0</v>
      </c>
      <c r="BA2766" s="14">
        <v>0</v>
      </c>
      <c r="BB2766" s="14">
        <v>0</v>
      </c>
      <c r="BC2766" s="14"/>
      <c r="BD2766" s="14"/>
      <c r="BE2766" s="14"/>
      <c r="BF2766" s="14"/>
      <c r="BG2766" s="14"/>
      <c r="BH2766" s="14">
        <f t="shared" si="7255"/>
        <v>0</v>
      </c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>
        <v>0</v>
      </c>
      <c r="BS2766" s="14">
        <v>0</v>
      </c>
      <c r="BT2766" s="14">
        <v>3200</v>
      </c>
      <c r="BU2766" s="14">
        <v>2100</v>
      </c>
      <c r="BV2766" s="14">
        <v>1050</v>
      </c>
      <c r="BW2766" s="14">
        <f t="shared" ref="BW2766:BW2824" si="7378">BX2766+BY2766+BZ2766</f>
        <v>1050</v>
      </c>
      <c r="BX2766" s="14">
        <v>1050</v>
      </c>
      <c r="BY2766" s="14"/>
      <c r="BZ2766" s="14"/>
      <c r="CA2766" s="14">
        <f t="shared" si="7338"/>
        <v>2100</v>
      </c>
      <c r="CB2766" s="122">
        <f t="shared" si="7349"/>
        <v>100</v>
      </c>
    </row>
    <row r="2767" spans="1:80" x14ac:dyDescent="0.25">
      <c r="A2767" s="4" t="s">
        <v>928</v>
      </c>
      <c r="B2767" s="4" t="s">
        <v>88</v>
      </c>
      <c r="C2767" s="4" t="s">
        <v>1312</v>
      </c>
      <c r="D2767" s="79" t="s">
        <v>1313</v>
      </c>
      <c r="E2767" s="89">
        <v>6132</v>
      </c>
      <c r="F2767" s="79"/>
      <c r="G2767" s="75" t="s">
        <v>1906</v>
      </c>
      <c r="H2767" s="13" t="s">
        <v>196</v>
      </c>
      <c r="I2767" s="14">
        <v>93000</v>
      </c>
      <c r="J2767" s="14">
        <f t="shared" si="7337"/>
        <v>102300</v>
      </c>
      <c r="K2767" s="14">
        <v>102300</v>
      </c>
      <c r="L2767" s="14">
        <f t="shared" si="7340"/>
        <v>0</v>
      </c>
      <c r="M2767" s="14">
        <v>0</v>
      </c>
      <c r="N2767" s="14">
        <v>0</v>
      </c>
      <c r="O2767" s="14">
        <v>0</v>
      </c>
      <c r="P2767" s="14">
        <v>0</v>
      </c>
      <c r="Q2767" s="14">
        <v>0</v>
      </c>
      <c r="R2767" s="14">
        <v>0</v>
      </c>
      <c r="S2767" s="14"/>
      <c r="T2767" s="14"/>
      <c r="U2767" s="14"/>
      <c r="V2767" s="14"/>
      <c r="W2767" s="14"/>
      <c r="X2767" s="14">
        <f t="shared" si="7253"/>
        <v>0</v>
      </c>
      <c r="Y2767" s="14"/>
      <c r="Z2767" s="14"/>
      <c r="AA2767" s="14"/>
      <c r="AB2767" s="14"/>
      <c r="AC2767" s="14"/>
      <c r="AD2767" s="14"/>
      <c r="AE2767" s="14"/>
      <c r="AF2767" s="14"/>
      <c r="AG2767" s="14"/>
      <c r="AH2767" s="14">
        <v>0</v>
      </c>
      <c r="AI2767" s="14">
        <v>0</v>
      </c>
      <c r="AJ2767" s="14">
        <v>0</v>
      </c>
      <c r="AK2767" s="14"/>
      <c r="AL2767" s="14"/>
      <c r="AM2767" s="14"/>
      <c r="AN2767" s="14"/>
      <c r="AO2767" s="14"/>
      <c r="AP2767" s="14">
        <f t="shared" si="7254"/>
        <v>0</v>
      </c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>
        <v>0</v>
      </c>
      <c r="BA2767" s="14">
        <v>0</v>
      </c>
      <c r="BB2767" s="14">
        <v>0</v>
      </c>
      <c r="BC2767" s="14"/>
      <c r="BD2767" s="14"/>
      <c r="BE2767" s="14"/>
      <c r="BF2767" s="14"/>
      <c r="BG2767" s="14"/>
      <c r="BH2767" s="14">
        <f t="shared" si="7255"/>
        <v>0</v>
      </c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>
        <v>0</v>
      </c>
      <c r="BS2767" s="14">
        <v>0</v>
      </c>
      <c r="BT2767" s="14">
        <v>102300</v>
      </c>
      <c r="BU2767" s="14">
        <v>102300</v>
      </c>
      <c r="BV2767" s="14">
        <v>51150</v>
      </c>
      <c r="BW2767" s="14">
        <f t="shared" si="7378"/>
        <v>21525</v>
      </c>
      <c r="BX2767" s="14">
        <v>8525</v>
      </c>
      <c r="BY2767" s="14">
        <v>6500</v>
      </c>
      <c r="BZ2767" s="14">
        <v>6500</v>
      </c>
      <c r="CA2767" s="14">
        <f t="shared" si="7338"/>
        <v>72675</v>
      </c>
      <c r="CB2767" s="122">
        <f t="shared" si="7349"/>
        <v>71.041055718475079</v>
      </c>
    </row>
    <row r="2768" spans="1:80" x14ac:dyDescent="0.25">
      <c r="A2768" s="4" t="s">
        <v>928</v>
      </c>
      <c r="B2768" s="4" t="s">
        <v>88</v>
      </c>
      <c r="C2768" s="4" t="s">
        <v>1312</v>
      </c>
      <c r="D2768" s="79" t="s">
        <v>1313</v>
      </c>
      <c r="E2768" s="89">
        <v>6133</v>
      </c>
      <c r="F2768" s="79"/>
      <c r="G2768" s="75" t="s">
        <v>1906</v>
      </c>
      <c r="H2768" s="13" t="s">
        <v>198</v>
      </c>
      <c r="I2768" s="14">
        <v>15000</v>
      </c>
      <c r="J2768" s="14">
        <f t="shared" si="7337"/>
        <v>19800</v>
      </c>
      <c r="K2768" s="14">
        <v>19800</v>
      </c>
      <c r="L2768" s="14">
        <f t="shared" si="7340"/>
        <v>0</v>
      </c>
      <c r="M2768" s="14">
        <v>0</v>
      </c>
      <c r="N2768" s="14">
        <v>0</v>
      </c>
      <c r="O2768" s="14">
        <v>0</v>
      </c>
      <c r="P2768" s="14">
        <v>0</v>
      </c>
      <c r="Q2768" s="14">
        <v>0</v>
      </c>
      <c r="R2768" s="14">
        <v>0</v>
      </c>
      <c r="S2768" s="14"/>
      <c r="T2768" s="14"/>
      <c r="U2768" s="14"/>
      <c r="V2768" s="14"/>
      <c r="W2768" s="14"/>
      <c r="X2768" s="14">
        <f t="shared" si="7253"/>
        <v>0</v>
      </c>
      <c r="Y2768" s="14"/>
      <c r="Z2768" s="14"/>
      <c r="AA2768" s="14"/>
      <c r="AB2768" s="14"/>
      <c r="AC2768" s="14"/>
      <c r="AD2768" s="14"/>
      <c r="AE2768" s="14"/>
      <c r="AF2768" s="14"/>
      <c r="AG2768" s="14"/>
      <c r="AH2768" s="14">
        <v>0</v>
      </c>
      <c r="AI2768" s="14">
        <v>0</v>
      </c>
      <c r="AJ2768" s="14">
        <v>0</v>
      </c>
      <c r="AK2768" s="14"/>
      <c r="AL2768" s="14"/>
      <c r="AM2768" s="14"/>
      <c r="AN2768" s="14"/>
      <c r="AO2768" s="14"/>
      <c r="AP2768" s="14">
        <f t="shared" si="7254"/>
        <v>0</v>
      </c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>
        <v>0</v>
      </c>
      <c r="BA2768" s="14">
        <v>0</v>
      </c>
      <c r="BB2768" s="14">
        <v>0</v>
      </c>
      <c r="BC2768" s="14"/>
      <c r="BD2768" s="14"/>
      <c r="BE2768" s="14"/>
      <c r="BF2768" s="14"/>
      <c r="BG2768" s="14"/>
      <c r="BH2768" s="14">
        <f t="shared" si="7255"/>
        <v>0</v>
      </c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>
        <v>0</v>
      </c>
      <c r="BS2768" s="14">
        <v>0</v>
      </c>
      <c r="BT2768" s="14">
        <v>19800</v>
      </c>
      <c r="BU2768" s="14">
        <v>19800</v>
      </c>
      <c r="BV2768" s="14">
        <v>9900</v>
      </c>
      <c r="BW2768" s="14">
        <f t="shared" si="7378"/>
        <v>3850</v>
      </c>
      <c r="BX2768" s="14">
        <v>1650</v>
      </c>
      <c r="BY2768" s="14">
        <v>1100</v>
      </c>
      <c r="BZ2768" s="14">
        <v>1100</v>
      </c>
      <c r="CA2768" s="14">
        <f t="shared" si="7338"/>
        <v>13750</v>
      </c>
      <c r="CB2768" s="122">
        <f t="shared" si="7349"/>
        <v>69.444444444444443</v>
      </c>
    </row>
    <row r="2769" spans="1:80" x14ac:dyDescent="0.25">
      <c r="A2769" s="4" t="s">
        <v>928</v>
      </c>
      <c r="B2769" s="4" t="s">
        <v>88</v>
      </c>
      <c r="C2769" s="4" t="s">
        <v>1312</v>
      </c>
      <c r="D2769" s="79" t="s">
        <v>1313</v>
      </c>
      <c r="E2769" s="89">
        <v>6134</v>
      </c>
      <c r="F2769" s="79"/>
      <c r="G2769" s="75" t="s">
        <v>1906</v>
      </c>
      <c r="H2769" s="13" t="s">
        <v>200</v>
      </c>
      <c r="I2769" s="14">
        <v>105900</v>
      </c>
      <c r="J2769" s="14">
        <f t="shared" si="7337"/>
        <v>116490</v>
      </c>
      <c r="K2769" s="14">
        <v>17490</v>
      </c>
      <c r="L2769" s="14">
        <f t="shared" si="7340"/>
        <v>99000</v>
      </c>
      <c r="M2769" s="14">
        <v>93500</v>
      </c>
      <c r="N2769" s="14">
        <v>0</v>
      </c>
      <c r="O2769" s="14">
        <v>5500</v>
      </c>
      <c r="P2769" s="14">
        <v>0</v>
      </c>
      <c r="Q2769" s="14">
        <v>0</v>
      </c>
      <c r="R2769" s="14">
        <v>93500</v>
      </c>
      <c r="S2769" s="14"/>
      <c r="T2769" s="14"/>
      <c r="U2769" s="14"/>
      <c r="V2769" s="14"/>
      <c r="W2769" s="14"/>
      <c r="X2769" s="14">
        <f t="shared" si="7253"/>
        <v>93500</v>
      </c>
      <c r="Y2769" s="14"/>
      <c r="Z2769" s="14">
        <v>11864</v>
      </c>
      <c r="AA2769" s="14">
        <v>9694</v>
      </c>
      <c r="AB2769" s="14">
        <v>8000</v>
      </c>
      <c r="AC2769" s="14">
        <v>15666</v>
      </c>
      <c r="AD2769" s="14">
        <v>5456</v>
      </c>
      <c r="AE2769" s="14"/>
      <c r="AF2769" s="14"/>
      <c r="AG2769" s="14">
        <v>3250</v>
      </c>
      <c r="AH2769" s="14">
        <v>53930</v>
      </c>
      <c r="AI2769" s="14">
        <v>39570</v>
      </c>
      <c r="AJ2769" s="14">
        <v>0</v>
      </c>
      <c r="AK2769" s="14"/>
      <c r="AL2769" s="14"/>
      <c r="AM2769" s="14"/>
      <c r="AN2769" s="14"/>
      <c r="AO2769" s="14"/>
      <c r="AP2769" s="14">
        <f t="shared" si="7254"/>
        <v>0</v>
      </c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>
        <v>0</v>
      </c>
      <c r="BA2769" s="14">
        <v>0</v>
      </c>
      <c r="BB2769" s="14">
        <v>5500</v>
      </c>
      <c r="BC2769" s="14">
        <v>1561</v>
      </c>
      <c r="BD2769" s="14"/>
      <c r="BE2769" s="14">
        <f>2203</f>
        <v>2203</v>
      </c>
      <c r="BF2769" s="14"/>
      <c r="BG2769" s="14"/>
      <c r="BH2769" s="14">
        <f t="shared" si="7255"/>
        <v>9264</v>
      </c>
      <c r="BI2769" s="14">
        <v>1795</v>
      </c>
      <c r="BJ2769" s="14"/>
      <c r="BK2769" s="14">
        <v>1561</v>
      </c>
      <c r="BL2769" s="14">
        <v>2144</v>
      </c>
      <c r="BM2769" s="14"/>
      <c r="BN2769" s="14"/>
      <c r="BO2769" s="14">
        <v>2203</v>
      </c>
      <c r="BP2769" s="14"/>
      <c r="BQ2769" s="14"/>
      <c r="BR2769" s="14">
        <v>7703</v>
      </c>
      <c r="BS2769" s="14">
        <v>1561</v>
      </c>
      <c r="BT2769" s="14">
        <v>133980</v>
      </c>
      <c r="BU2769" s="14">
        <v>34980</v>
      </c>
      <c r="BV2769" s="14">
        <v>17490</v>
      </c>
      <c r="BW2769" s="14">
        <f t="shared" si="7378"/>
        <v>7915</v>
      </c>
      <c r="BX2769" s="14">
        <v>2915</v>
      </c>
      <c r="BY2769" s="14">
        <v>2500</v>
      </c>
      <c r="BZ2769" s="14">
        <v>2500</v>
      </c>
      <c r="CA2769" s="14">
        <f t="shared" si="7338"/>
        <v>25405</v>
      </c>
      <c r="CB2769" s="122">
        <f t="shared" si="7349"/>
        <v>72.627215551743845</v>
      </c>
    </row>
    <row r="2770" spans="1:80" x14ac:dyDescent="0.25">
      <c r="A2770" s="4" t="s">
        <v>928</v>
      </c>
      <c r="B2770" s="4" t="s">
        <v>88</v>
      </c>
      <c r="C2770" s="4" t="s">
        <v>1312</v>
      </c>
      <c r="D2770" s="79" t="s">
        <v>1313</v>
      </c>
      <c r="E2770" s="89">
        <v>6135</v>
      </c>
      <c r="F2770" s="79"/>
      <c r="G2770" s="75" t="s">
        <v>1906</v>
      </c>
      <c r="H2770" s="13" t="s">
        <v>201</v>
      </c>
      <c r="I2770" s="14">
        <v>2000</v>
      </c>
      <c r="J2770" s="14">
        <f t="shared" si="7337"/>
        <v>2400</v>
      </c>
      <c r="K2770" s="14">
        <v>1300</v>
      </c>
      <c r="L2770" s="14">
        <f t="shared" si="7340"/>
        <v>1100</v>
      </c>
      <c r="M2770" s="14">
        <v>1100</v>
      </c>
      <c r="N2770" s="14">
        <v>0</v>
      </c>
      <c r="O2770" s="14">
        <v>0</v>
      </c>
      <c r="P2770" s="14">
        <v>0</v>
      </c>
      <c r="Q2770" s="14">
        <v>0</v>
      </c>
      <c r="R2770" s="14">
        <v>1100</v>
      </c>
      <c r="S2770" s="14"/>
      <c r="T2770" s="14"/>
      <c r="U2770" s="14"/>
      <c r="V2770" s="14"/>
      <c r="W2770" s="14"/>
      <c r="X2770" s="14">
        <f t="shared" si="7253"/>
        <v>1100</v>
      </c>
      <c r="Y2770" s="14"/>
      <c r="Z2770" s="14"/>
      <c r="AA2770" s="14"/>
      <c r="AB2770" s="14"/>
      <c r="AC2770" s="14"/>
      <c r="AD2770" s="14">
        <v>1000</v>
      </c>
      <c r="AE2770" s="14"/>
      <c r="AF2770" s="14"/>
      <c r="AG2770" s="14">
        <v>100</v>
      </c>
      <c r="AH2770" s="14">
        <v>1100</v>
      </c>
      <c r="AI2770" s="14">
        <v>0</v>
      </c>
      <c r="AJ2770" s="14">
        <v>0</v>
      </c>
      <c r="AK2770" s="14"/>
      <c r="AL2770" s="14"/>
      <c r="AM2770" s="14"/>
      <c r="AN2770" s="14"/>
      <c r="AO2770" s="14"/>
      <c r="AP2770" s="14">
        <f t="shared" si="7254"/>
        <v>0</v>
      </c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>
        <v>0</v>
      </c>
      <c r="BA2770" s="14">
        <v>0</v>
      </c>
      <c r="BB2770" s="14">
        <v>0</v>
      </c>
      <c r="BC2770" s="14"/>
      <c r="BD2770" s="14"/>
      <c r="BE2770" s="14"/>
      <c r="BF2770" s="14"/>
      <c r="BG2770" s="14"/>
      <c r="BH2770" s="14">
        <f t="shared" si="7255"/>
        <v>0</v>
      </c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>
        <v>0</v>
      </c>
      <c r="BS2770" s="14">
        <v>0</v>
      </c>
      <c r="BT2770" s="14">
        <v>2400</v>
      </c>
      <c r="BU2770" s="14">
        <v>1300</v>
      </c>
      <c r="BV2770" s="14">
        <v>1000</v>
      </c>
      <c r="BW2770" s="14">
        <f t="shared" si="7378"/>
        <v>300</v>
      </c>
      <c r="BX2770" s="14">
        <v>300</v>
      </c>
      <c r="BY2770" s="14"/>
      <c r="BZ2770" s="14"/>
      <c r="CA2770" s="14">
        <f t="shared" si="7338"/>
        <v>1300</v>
      </c>
      <c r="CB2770" s="122">
        <f t="shared" si="7349"/>
        <v>100</v>
      </c>
    </row>
    <row r="2771" spans="1:80" x14ac:dyDescent="0.25">
      <c r="A2771" s="4" t="s">
        <v>928</v>
      </c>
      <c r="B2771" s="4" t="s">
        <v>88</v>
      </c>
      <c r="C2771" s="4" t="s">
        <v>1312</v>
      </c>
      <c r="D2771" s="79" t="s">
        <v>1313</v>
      </c>
      <c r="E2771" s="89">
        <v>6137</v>
      </c>
      <c r="F2771" s="79"/>
      <c r="G2771" s="75" t="s">
        <v>1906</v>
      </c>
      <c r="H2771" s="13" t="s">
        <v>204</v>
      </c>
      <c r="I2771" s="14">
        <v>14000</v>
      </c>
      <c r="J2771" s="14">
        <f t="shared" si="7337"/>
        <v>16400</v>
      </c>
      <c r="K2771" s="14">
        <v>14200</v>
      </c>
      <c r="L2771" s="14">
        <f t="shared" si="7340"/>
        <v>2200</v>
      </c>
      <c r="M2771" s="14">
        <v>2200</v>
      </c>
      <c r="N2771" s="14">
        <v>0</v>
      </c>
      <c r="O2771" s="14">
        <v>0</v>
      </c>
      <c r="P2771" s="14">
        <v>0</v>
      </c>
      <c r="Q2771" s="14">
        <v>0</v>
      </c>
      <c r="R2771" s="14">
        <v>2200</v>
      </c>
      <c r="S2771" s="14"/>
      <c r="T2771" s="14"/>
      <c r="U2771" s="14"/>
      <c r="V2771" s="14"/>
      <c r="W2771" s="14"/>
      <c r="X2771" s="14">
        <f t="shared" si="7253"/>
        <v>2200</v>
      </c>
      <c r="Y2771" s="14"/>
      <c r="Z2771" s="14"/>
      <c r="AA2771" s="14"/>
      <c r="AB2771" s="14"/>
      <c r="AC2771" s="14"/>
      <c r="AD2771" s="14">
        <v>2200</v>
      </c>
      <c r="AE2771" s="14"/>
      <c r="AF2771" s="14"/>
      <c r="AG2771" s="14"/>
      <c r="AH2771" s="14">
        <v>2200</v>
      </c>
      <c r="AI2771" s="14">
        <v>0</v>
      </c>
      <c r="AJ2771" s="14">
        <v>0</v>
      </c>
      <c r="AK2771" s="14"/>
      <c r="AL2771" s="14"/>
      <c r="AM2771" s="14"/>
      <c r="AN2771" s="14"/>
      <c r="AO2771" s="14"/>
      <c r="AP2771" s="14">
        <f t="shared" si="7254"/>
        <v>0</v>
      </c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>
        <v>0</v>
      </c>
      <c r="BA2771" s="14">
        <v>0</v>
      </c>
      <c r="BB2771" s="14">
        <v>0</v>
      </c>
      <c r="BC2771" s="14"/>
      <c r="BD2771" s="14"/>
      <c r="BE2771" s="14">
        <f>3000+12000</f>
        <v>15000</v>
      </c>
      <c r="BF2771" s="14"/>
      <c r="BG2771" s="14"/>
      <c r="BH2771" s="14">
        <f t="shared" si="7255"/>
        <v>15000</v>
      </c>
      <c r="BI2771" s="14"/>
      <c r="BJ2771" s="14">
        <v>3000</v>
      </c>
      <c r="BK2771" s="14"/>
      <c r="BL2771" s="14"/>
      <c r="BM2771" s="14">
        <v>12000</v>
      </c>
      <c r="BN2771" s="14"/>
      <c r="BO2771" s="14"/>
      <c r="BP2771" s="14"/>
      <c r="BQ2771" s="14"/>
      <c r="BR2771" s="14">
        <v>15000</v>
      </c>
      <c r="BS2771" s="14">
        <v>0</v>
      </c>
      <c r="BT2771" s="14">
        <v>16400</v>
      </c>
      <c r="BU2771" s="14">
        <v>14200</v>
      </c>
      <c r="BV2771" s="14">
        <v>8100</v>
      </c>
      <c r="BW2771" s="14">
        <f t="shared" si="7378"/>
        <v>1500</v>
      </c>
      <c r="BX2771" s="14">
        <v>500</v>
      </c>
      <c r="BY2771" s="14">
        <v>500</v>
      </c>
      <c r="BZ2771" s="14">
        <v>500</v>
      </c>
      <c r="CA2771" s="14">
        <f t="shared" si="7338"/>
        <v>9600</v>
      </c>
      <c r="CB2771" s="122">
        <f t="shared" si="7349"/>
        <v>67.605633802816897</v>
      </c>
    </row>
    <row r="2772" spans="1:80" x14ac:dyDescent="0.25">
      <c r="A2772" s="4" t="s">
        <v>928</v>
      </c>
      <c r="B2772" s="4" t="s">
        <v>88</v>
      </c>
      <c r="C2772" s="4" t="s">
        <v>1312</v>
      </c>
      <c r="D2772" s="79" t="s">
        <v>1313</v>
      </c>
      <c r="E2772" s="89">
        <v>6138</v>
      </c>
      <c r="F2772" s="79"/>
      <c r="G2772" s="75" t="s">
        <v>1906</v>
      </c>
      <c r="H2772" s="13" t="s">
        <v>205</v>
      </c>
      <c r="I2772" s="14">
        <v>0</v>
      </c>
      <c r="J2772" s="14">
        <f t="shared" si="7337"/>
        <v>50</v>
      </c>
      <c r="K2772" s="14">
        <v>50</v>
      </c>
      <c r="L2772" s="14">
        <f t="shared" si="7340"/>
        <v>0</v>
      </c>
      <c r="M2772" s="14">
        <v>0</v>
      </c>
      <c r="N2772" s="14">
        <v>0</v>
      </c>
      <c r="O2772" s="14">
        <v>0</v>
      </c>
      <c r="P2772" s="14">
        <v>0</v>
      </c>
      <c r="Q2772" s="14">
        <v>0</v>
      </c>
      <c r="R2772" s="14">
        <v>0</v>
      </c>
      <c r="S2772" s="14"/>
      <c r="T2772" s="14"/>
      <c r="U2772" s="14"/>
      <c r="V2772" s="14"/>
      <c r="W2772" s="14"/>
      <c r="X2772" s="14">
        <f t="shared" si="7253"/>
        <v>0</v>
      </c>
      <c r="Y2772" s="14"/>
      <c r="Z2772" s="14"/>
      <c r="AA2772" s="14"/>
      <c r="AB2772" s="14"/>
      <c r="AC2772" s="14"/>
      <c r="AD2772" s="14"/>
      <c r="AE2772" s="14"/>
      <c r="AF2772" s="14"/>
      <c r="AG2772" s="14"/>
      <c r="AH2772" s="14">
        <v>0</v>
      </c>
      <c r="AI2772" s="14">
        <v>0</v>
      </c>
      <c r="AJ2772" s="14">
        <v>0</v>
      </c>
      <c r="AK2772" s="14"/>
      <c r="AL2772" s="14"/>
      <c r="AM2772" s="14"/>
      <c r="AN2772" s="14"/>
      <c r="AO2772" s="14"/>
      <c r="AP2772" s="14">
        <f t="shared" si="7254"/>
        <v>0</v>
      </c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>
        <v>0</v>
      </c>
      <c r="BA2772" s="14">
        <v>0</v>
      </c>
      <c r="BB2772" s="14">
        <v>0</v>
      </c>
      <c r="BC2772" s="14"/>
      <c r="BD2772" s="14"/>
      <c r="BE2772" s="14"/>
      <c r="BF2772" s="14"/>
      <c r="BG2772" s="14"/>
      <c r="BH2772" s="14">
        <f t="shared" si="7255"/>
        <v>0</v>
      </c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>
        <v>0</v>
      </c>
      <c r="BS2772" s="14">
        <v>0</v>
      </c>
      <c r="BT2772" s="14">
        <v>50</v>
      </c>
      <c r="BU2772" s="14">
        <v>50</v>
      </c>
      <c r="BV2772" s="14">
        <v>0</v>
      </c>
      <c r="BW2772" s="14">
        <f t="shared" si="7378"/>
        <v>0</v>
      </c>
      <c r="BX2772" s="14"/>
      <c r="BY2772" s="14"/>
      <c r="BZ2772" s="14"/>
      <c r="CA2772" s="14">
        <f t="shared" si="7338"/>
        <v>0</v>
      </c>
      <c r="CB2772" s="122">
        <f t="shared" si="7349"/>
        <v>0</v>
      </c>
    </row>
    <row r="2773" spans="1:80" x14ac:dyDescent="0.25">
      <c r="A2773" s="1" t="s">
        <v>928</v>
      </c>
      <c r="B2773" s="1" t="s">
        <v>88</v>
      </c>
      <c r="C2773" s="1" t="s">
        <v>1312</v>
      </c>
      <c r="D2773" s="82" t="s">
        <v>1313</v>
      </c>
      <c r="E2773" s="82" t="s">
        <v>50</v>
      </c>
      <c r="F2773" s="79" t="s">
        <v>1</v>
      </c>
      <c r="G2773" s="13" t="s">
        <v>1</v>
      </c>
      <c r="H2773" s="2" t="s">
        <v>51</v>
      </c>
      <c r="I2773" s="12">
        <f>SUM(I2774:I2776)</f>
        <v>56800</v>
      </c>
      <c r="J2773" s="12">
        <f t="shared" si="7337"/>
        <v>63584</v>
      </c>
      <c r="K2773" s="12">
        <f t="shared" ref="K2773" si="7379">SUM(K2774:K2776)</f>
        <v>58084</v>
      </c>
      <c r="L2773" s="12">
        <f t="shared" si="7340"/>
        <v>5500</v>
      </c>
      <c r="M2773" s="12">
        <f t="shared" ref="M2773:Q2773" si="7380">SUM(M2774:M2776)</f>
        <v>5500</v>
      </c>
      <c r="N2773" s="12">
        <f t="shared" si="7380"/>
        <v>0</v>
      </c>
      <c r="O2773" s="12">
        <f t="shared" si="7380"/>
        <v>0</v>
      </c>
      <c r="P2773" s="12">
        <f t="shared" si="7380"/>
        <v>0</v>
      </c>
      <c r="Q2773" s="12">
        <f t="shared" si="7380"/>
        <v>0</v>
      </c>
      <c r="R2773" s="12">
        <f t="shared" ref="R2773:AG2773" si="7381">SUM(R2774:R2776)</f>
        <v>5500</v>
      </c>
      <c r="S2773" s="12">
        <f t="shared" si="7381"/>
        <v>0</v>
      </c>
      <c r="T2773" s="12">
        <f t="shared" si="7381"/>
        <v>0</v>
      </c>
      <c r="U2773" s="12">
        <f t="shared" si="7381"/>
        <v>0</v>
      </c>
      <c r="V2773" s="12">
        <f t="shared" si="7381"/>
        <v>0</v>
      </c>
      <c r="W2773" s="12">
        <f t="shared" si="7381"/>
        <v>0</v>
      </c>
      <c r="X2773" s="12">
        <f t="shared" si="7381"/>
        <v>5500</v>
      </c>
      <c r="Y2773" s="12">
        <f t="shared" si="7381"/>
        <v>0</v>
      </c>
      <c r="Z2773" s="12">
        <f t="shared" si="7381"/>
        <v>0</v>
      </c>
      <c r="AA2773" s="12">
        <f t="shared" si="7381"/>
        <v>0</v>
      </c>
      <c r="AB2773" s="12">
        <f t="shared" si="7381"/>
        <v>0</v>
      </c>
      <c r="AC2773" s="12">
        <f t="shared" si="7381"/>
        <v>0</v>
      </c>
      <c r="AD2773" s="12">
        <f t="shared" si="7381"/>
        <v>0</v>
      </c>
      <c r="AE2773" s="12">
        <f t="shared" si="7381"/>
        <v>0</v>
      </c>
      <c r="AF2773" s="12">
        <f t="shared" si="7381"/>
        <v>0</v>
      </c>
      <c r="AG2773" s="12">
        <f t="shared" si="7381"/>
        <v>5500</v>
      </c>
      <c r="AH2773" s="12">
        <v>5500</v>
      </c>
      <c r="AI2773" s="12">
        <v>0</v>
      </c>
      <c r="AJ2773" s="12">
        <f t="shared" ref="AJ2773:AY2773" si="7382">SUM(AJ2774:AJ2776)</f>
        <v>0</v>
      </c>
      <c r="AK2773" s="12">
        <f t="shared" si="7382"/>
        <v>0</v>
      </c>
      <c r="AL2773" s="12">
        <f t="shared" si="7382"/>
        <v>0</v>
      </c>
      <c r="AM2773" s="12">
        <f t="shared" si="7382"/>
        <v>0</v>
      </c>
      <c r="AN2773" s="12">
        <f t="shared" si="7382"/>
        <v>0</v>
      </c>
      <c r="AO2773" s="12">
        <f t="shared" si="7382"/>
        <v>0</v>
      </c>
      <c r="AP2773" s="12">
        <f t="shared" si="7382"/>
        <v>0</v>
      </c>
      <c r="AQ2773" s="12">
        <f t="shared" si="7382"/>
        <v>0</v>
      </c>
      <c r="AR2773" s="12">
        <f t="shared" si="7382"/>
        <v>0</v>
      </c>
      <c r="AS2773" s="12">
        <f t="shared" si="7382"/>
        <v>0</v>
      </c>
      <c r="AT2773" s="12">
        <f t="shared" si="7382"/>
        <v>0</v>
      </c>
      <c r="AU2773" s="12">
        <f t="shared" si="7382"/>
        <v>0</v>
      </c>
      <c r="AV2773" s="12">
        <f t="shared" si="7382"/>
        <v>0</v>
      </c>
      <c r="AW2773" s="12">
        <f t="shared" si="7382"/>
        <v>0</v>
      </c>
      <c r="AX2773" s="12">
        <f t="shared" si="7382"/>
        <v>0</v>
      </c>
      <c r="AY2773" s="12">
        <f t="shared" si="7382"/>
        <v>0</v>
      </c>
      <c r="AZ2773" s="12">
        <v>0</v>
      </c>
      <c r="BA2773" s="12">
        <v>0</v>
      </c>
      <c r="BB2773" s="12">
        <f t="shared" ref="BB2773:BQ2773" si="7383">SUM(BB2774:BB2776)</f>
        <v>0</v>
      </c>
      <c r="BC2773" s="12">
        <f t="shared" si="7383"/>
        <v>0</v>
      </c>
      <c r="BD2773" s="12">
        <f t="shared" si="7383"/>
        <v>0</v>
      </c>
      <c r="BE2773" s="12">
        <f t="shared" si="7383"/>
        <v>0</v>
      </c>
      <c r="BF2773" s="12">
        <f t="shared" si="7383"/>
        <v>0</v>
      </c>
      <c r="BG2773" s="12">
        <f t="shared" si="7383"/>
        <v>0</v>
      </c>
      <c r="BH2773" s="12">
        <f t="shared" si="7383"/>
        <v>0</v>
      </c>
      <c r="BI2773" s="12">
        <f t="shared" si="7383"/>
        <v>0</v>
      </c>
      <c r="BJ2773" s="12">
        <f t="shared" si="7383"/>
        <v>0</v>
      </c>
      <c r="BK2773" s="12">
        <f t="shared" si="7383"/>
        <v>0</v>
      </c>
      <c r="BL2773" s="12">
        <f t="shared" si="7383"/>
        <v>0</v>
      </c>
      <c r="BM2773" s="12">
        <f t="shared" si="7383"/>
        <v>0</v>
      </c>
      <c r="BN2773" s="12">
        <f t="shared" si="7383"/>
        <v>0</v>
      </c>
      <c r="BO2773" s="12">
        <f t="shared" si="7383"/>
        <v>0</v>
      </c>
      <c r="BP2773" s="12">
        <f t="shared" si="7383"/>
        <v>0</v>
      </c>
      <c r="BQ2773" s="12">
        <f t="shared" si="7383"/>
        <v>0</v>
      </c>
      <c r="BR2773" s="12">
        <v>0</v>
      </c>
      <c r="BS2773" s="12">
        <v>0</v>
      </c>
      <c r="BT2773" s="12">
        <f t="shared" ref="BT2773:BZ2773" si="7384">SUM(BT2774:BT2776)</f>
        <v>64002</v>
      </c>
      <c r="BU2773" s="12">
        <f t="shared" si="7384"/>
        <v>58502</v>
      </c>
      <c r="BV2773" s="12">
        <f t="shared" si="7384"/>
        <v>29280</v>
      </c>
      <c r="BW2773" s="12">
        <f t="shared" si="7384"/>
        <v>13840</v>
      </c>
      <c r="BX2773" s="12">
        <f t="shared" si="7384"/>
        <v>4880</v>
      </c>
      <c r="BY2773" s="12">
        <f t="shared" si="7384"/>
        <v>4480</v>
      </c>
      <c r="BZ2773" s="12">
        <f t="shared" si="7384"/>
        <v>4480</v>
      </c>
      <c r="CA2773" s="12">
        <f t="shared" si="7338"/>
        <v>43120</v>
      </c>
      <c r="CB2773" s="124">
        <f t="shared" si="7349"/>
        <v>73.706881816006288</v>
      </c>
    </row>
    <row r="2774" spans="1:80" x14ac:dyDescent="0.25">
      <c r="A2774" s="4" t="s">
        <v>928</v>
      </c>
      <c r="B2774" s="4" t="s">
        <v>88</v>
      </c>
      <c r="C2774" s="4" t="s">
        <v>1312</v>
      </c>
      <c r="D2774" s="79" t="s">
        <v>1313</v>
      </c>
      <c r="E2774" s="89">
        <v>6139</v>
      </c>
      <c r="F2774" s="79"/>
      <c r="G2774" s="75" t="s">
        <v>1906</v>
      </c>
      <c r="H2774" s="13" t="s">
        <v>51</v>
      </c>
      <c r="I2774" s="14">
        <v>40100</v>
      </c>
      <c r="J2774" s="14">
        <f t="shared" si="7337"/>
        <v>44110</v>
      </c>
      <c r="K2774" s="14">
        <v>38610</v>
      </c>
      <c r="L2774" s="14">
        <f t="shared" si="7340"/>
        <v>5500</v>
      </c>
      <c r="M2774" s="14">
        <v>5500</v>
      </c>
      <c r="N2774" s="14">
        <v>0</v>
      </c>
      <c r="O2774" s="14">
        <v>0</v>
      </c>
      <c r="P2774" s="14">
        <v>0</v>
      </c>
      <c r="Q2774" s="14">
        <v>0</v>
      </c>
      <c r="R2774" s="14">
        <v>5500</v>
      </c>
      <c r="S2774" s="14"/>
      <c r="T2774" s="14"/>
      <c r="U2774" s="14"/>
      <c r="V2774" s="14"/>
      <c r="W2774" s="14"/>
      <c r="X2774" s="14">
        <f t="shared" si="7253"/>
        <v>5500</v>
      </c>
      <c r="Y2774" s="14"/>
      <c r="Z2774" s="14"/>
      <c r="AA2774" s="14"/>
      <c r="AB2774" s="14"/>
      <c r="AC2774" s="14"/>
      <c r="AD2774" s="14"/>
      <c r="AE2774" s="14"/>
      <c r="AF2774" s="14"/>
      <c r="AG2774" s="14">
        <v>5500</v>
      </c>
      <c r="AH2774" s="14">
        <v>5500</v>
      </c>
      <c r="AI2774" s="14">
        <v>0</v>
      </c>
      <c r="AJ2774" s="14">
        <v>0</v>
      </c>
      <c r="AK2774" s="14"/>
      <c r="AL2774" s="14"/>
      <c r="AM2774" s="14"/>
      <c r="AN2774" s="14"/>
      <c r="AO2774" s="14"/>
      <c r="AP2774" s="14">
        <f t="shared" si="7254"/>
        <v>0</v>
      </c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>
        <v>0</v>
      </c>
      <c r="BA2774" s="14">
        <v>0</v>
      </c>
      <c r="BB2774" s="14">
        <v>0</v>
      </c>
      <c r="BC2774" s="14"/>
      <c r="BD2774" s="14"/>
      <c r="BE2774" s="14"/>
      <c r="BF2774" s="14"/>
      <c r="BG2774" s="14"/>
      <c r="BH2774" s="14">
        <f t="shared" si="7255"/>
        <v>0</v>
      </c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>
        <v>0</v>
      </c>
      <c r="BS2774" s="14">
        <v>0</v>
      </c>
      <c r="BT2774" s="14">
        <v>44110</v>
      </c>
      <c r="BU2774" s="14">
        <v>38610</v>
      </c>
      <c r="BV2774" s="14">
        <v>19200</v>
      </c>
      <c r="BW2774" s="14">
        <f t="shared" si="7378"/>
        <v>8800</v>
      </c>
      <c r="BX2774" s="14">
        <v>3200</v>
      </c>
      <c r="BY2774" s="14">
        <v>2800</v>
      </c>
      <c r="BZ2774" s="14">
        <v>2800</v>
      </c>
      <c r="CA2774" s="14">
        <f t="shared" si="7338"/>
        <v>28000</v>
      </c>
      <c r="CB2774" s="122">
        <f t="shared" si="7349"/>
        <v>72.520072520072517</v>
      </c>
    </row>
    <row r="2775" spans="1:80" ht="22.5" x14ac:dyDescent="0.25">
      <c r="A2775" s="4" t="s">
        <v>928</v>
      </c>
      <c r="B2775" s="4" t="s">
        <v>88</v>
      </c>
      <c r="C2775" s="4" t="s">
        <v>1312</v>
      </c>
      <c r="D2775" s="79" t="s">
        <v>1313</v>
      </c>
      <c r="E2775" s="89">
        <v>6139</v>
      </c>
      <c r="F2775" s="79" t="s">
        <v>1320</v>
      </c>
      <c r="G2775" s="75" t="s">
        <v>1906</v>
      </c>
      <c r="H2775" s="13" t="s">
        <v>59</v>
      </c>
      <c r="I2775" s="14">
        <v>6600</v>
      </c>
      <c r="J2775" s="14">
        <f t="shared" si="7337"/>
        <v>8364</v>
      </c>
      <c r="K2775" s="14">
        <v>8364</v>
      </c>
      <c r="L2775" s="14">
        <f t="shared" si="7340"/>
        <v>0</v>
      </c>
      <c r="M2775" s="14">
        <v>0</v>
      </c>
      <c r="N2775" s="14">
        <v>0</v>
      </c>
      <c r="O2775" s="14">
        <v>0</v>
      </c>
      <c r="P2775" s="14">
        <v>0</v>
      </c>
      <c r="Q2775" s="14">
        <v>0</v>
      </c>
      <c r="R2775" s="14">
        <v>0</v>
      </c>
      <c r="S2775" s="14"/>
      <c r="T2775" s="14"/>
      <c r="U2775" s="14"/>
      <c r="V2775" s="14"/>
      <c r="W2775" s="14"/>
      <c r="X2775" s="14">
        <f t="shared" si="7253"/>
        <v>0</v>
      </c>
      <c r="Y2775" s="14"/>
      <c r="Z2775" s="14"/>
      <c r="AA2775" s="14"/>
      <c r="AB2775" s="14"/>
      <c r="AC2775" s="14"/>
      <c r="AD2775" s="14"/>
      <c r="AE2775" s="14"/>
      <c r="AF2775" s="14"/>
      <c r="AG2775" s="14"/>
      <c r="AH2775" s="14">
        <v>0</v>
      </c>
      <c r="AI2775" s="14">
        <v>0</v>
      </c>
      <c r="AJ2775" s="14">
        <v>0</v>
      </c>
      <c r="AK2775" s="14"/>
      <c r="AL2775" s="14"/>
      <c r="AM2775" s="14"/>
      <c r="AN2775" s="14"/>
      <c r="AO2775" s="14"/>
      <c r="AP2775" s="14">
        <f t="shared" si="7254"/>
        <v>0</v>
      </c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>
        <v>0</v>
      </c>
      <c r="BA2775" s="14">
        <v>0</v>
      </c>
      <c r="BB2775" s="14">
        <v>0</v>
      </c>
      <c r="BC2775" s="14"/>
      <c r="BD2775" s="14"/>
      <c r="BE2775" s="14"/>
      <c r="BF2775" s="14"/>
      <c r="BG2775" s="14"/>
      <c r="BH2775" s="14">
        <f t="shared" si="7255"/>
        <v>0</v>
      </c>
      <c r="BI2775" s="14"/>
      <c r="BJ2775" s="14"/>
      <c r="BK2775" s="14"/>
      <c r="BL2775" s="14"/>
      <c r="BM2775" s="14"/>
      <c r="BN2775" s="14"/>
      <c r="BO2775" s="14"/>
      <c r="BP2775" s="14"/>
      <c r="BQ2775" s="14"/>
      <c r="BR2775" s="14">
        <v>0</v>
      </c>
      <c r="BS2775" s="14">
        <v>0</v>
      </c>
      <c r="BT2775" s="14">
        <v>8782</v>
      </c>
      <c r="BU2775" s="14">
        <v>8782</v>
      </c>
      <c r="BV2775" s="14">
        <v>4500</v>
      </c>
      <c r="BW2775" s="14">
        <f t="shared" si="7378"/>
        <v>2250</v>
      </c>
      <c r="BX2775" s="14">
        <v>750</v>
      </c>
      <c r="BY2775" s="14">
        <v>750</v>
      </c>
      <c r="BZ2775" s="14">
        <v>750</v>
      </c>
      <c r="CA2775" s="14">
        <f t="shared" si="7338"/>
        <v>6750</v>
      </c>
      <c r="CB2775" s="122">
        <f t="shared" si="7349"/>
        <v>76.861762696424506</v>
      </c>
    </row>
    <row r="2776" spans="1:80" ht="22.5" x14ac:dyDescent="0.25">
      <c r="A2776" s="4" t="s">
        <v>928</v>
      </c>
      <c r="B2776" s="4" t="s">
        <v>88</v>
      </c>
      <c r="C2776" s="4" t="s">
        <v>1312</v>
      </c>
      <c r="D2776" s="79" t="s">
        <v>1313</v>
      </c>
      <c r="E2776" s="89">
        <v>6139</v>
      </c>
      <c r="F2776" s="79" t="s">
        <v>1321</v>
      </c>
      <c r="G2776" s="75" t="s">
        <v>1906</v>
      </c>
      <c r="H2776" s="13" t="s">
        <v>65</v>
      </c>
      <c r="I2776" s="14">
        <v>10100</v>
      </c>
      <c r="J2776" s="14">
        <f t="shared" si="7337"/>
        <v>11110</v>
      </c>
      <c r="K2776" s="14">
        <v>11110</v>
      </c>
      <c r="L2776" s="14">
        <f t="shared" si="7340"/>
        <v>0</v>
      </c>
      <c r="M2776" s="14">
        <v>0</v>
      </c>
      <c r="N2776" s="14">
        <v>0</v>
      </c>
      <c r="O2776" s="14">
        <v>0</v>
      </c>
      <c r="P2776" s="14">
        <v>0</v>
      </c>
      <c r="Q2776" s="14">
        <v>0</v>
      </c>
      <c r="R2776" s="14">
        <v>0</v>
      </c>
      <c r="S2776" s="14"/>
      <c r="T2776" s="14"/>
      <c r="U2776" s="14"/>
      <c r="V2776" s="14"/>
      <c r="W2776" s="14"/>
      <c r="X2776" s="14">
        <f t="shared" si="7253"/>
        <v>0</v>
      </c>
      <c r="Y2776" s="14"/>
      <c r="Z2776" s="14"/>
      <c r="AA2776" s="14"/>
      <c r="AB2776" s="14"/>
      <c r="AC2776" s="14"/>
      <c r="AD2776" s="14"/>
      <c r="AE2776" s="14"/>
      <c r="AF2776" s="14"/>
      <c r="AG2776" s="14"/>
      <c r="AH2776" s="14">
        <v>0</v>
      </c>
      <c r="AI2776" s="14">
        <v>0</v>
      </c>
      <c r="AJ2776" s="14">
        <v>0</v>
      </c>
      <c r="AK2776" s="14"/>
      <c r="AL2776" s="14"/>
      <c r="AM2776" s="14"/>
      <c r="AN2776" s="14"/>
      <c r="AO2776" s="14"/>
      <c r="AP2776" s="14">
        <f t="shared" si="7254"/>
        <v>0</v>
      </c>
      <c r="AQ2776" s="14"/>
      <c r="AR2776" s="14"/>
      <c r="AS2776" s="14"/>
      <c r="AT2776" s="14"/>
      <c r="AU2776" s="14"/>
      <c r="AV2776" s="14"/>
      <c r="AW2776" s="14"/>
      <c r="AX2776" s="14"/>
      <c r="AY2776" s="14"/>
      <c r="AZ2776" s="14">
        <v>0</v>
      </c>
      <c r="BA2776" s="14">
        <v>0</v>
      </c>
      <c r="BB2776" s="14">
        <v>0</v>
      </c>
      <c r="BC2776" s="14"/>
      <c r="BD2776" s="14"/>
      <c r="BE2776" s="14"/>
      <c r="BF2776" s="14"/>
      <c r="BG2776" s="14"/>
      <c r="BH2776" s="14">
        <f t="shared" si="7255"/>
        <v>0</v>
      </c>
      <c r="BI2776" s="14"/>
      <c r="BJ2776" s="14"/>
      <c r="BK2776" s="14"/>
      <c r="BL2776" s="14"/>
      <c r="BM2776" s="14"/>
      <c r="BN2776" s="14"/>
      <c r="BO2776" s="14"/>
      <c r="BP2776" s="14"/>
      <c r="BQ2776" s="14"/>
      <c r="BR2776" s="14">
        <v>0</v>
      </c>
      <c r="BS2776" s="14">
        <v>0</v>
      </c>
      <c r="BT2776" s="14">
        <v>11110</v>
      </c>
      <c r="BU2776" s="14">
        <v>11110</v>
      </c>
      <c r="BV2776" s="14">
        <v>5580</v>
      </c>
      <c r="BW2776" s="14">
        <f t="shared" si="7378"/>
        <v>2790</v>
      </c>
      <c r="BX2776" s="14">
        <v>930</v>
      </c>
      <c r="BY2776" s="14">
        <v>930</v>
      </c>
      <c r="BZ2776" s="14">
        <v>930</v>
      </c>
      <c r="CA2776" s="14">
        <f t="shared" si="7338"/>
        <v>8370</v>
      </c>
      <c r="CB2776" s="122">
        <f t="shared" si="7349"/>
        <v>75.33753375337534</v>
      </c>
    </row>
    <row r="2777" spans="1:80" ht="22.5" x14ac:dyDescent="0.25">
      <c r="A2777" s="1" t="s">
        <v>1</v>
      </c>
      <c r="B2777" s="1" t="s">
        <v>1</v>
      </c>
      <c r="C2777" s="1" t="s">
        <v>1</v>
      </c>
      <c r="D2777" s="78" t="s">
        <v>1</v>
      </c>
      <c r="E2777" s="78" t="s">
        <v>1</v>
      </c>
      <c r="F2777" s="78" t="s">
        <v>1</v>
      </c>
      <c r="G2777" s="2" t="s">
        <v>1</v>
      </c>
      <c r="H2777" s="10" t="s">
        <v>66</v>
      </c>
      <c r="I2777" s="11">
        <f>SUM(I2778)</f>
        <v>100</v>
      </c>
      <c r="J2777" s="11">
        <f t="shared" si="7337"/>
        <v>110</v>
      </c>
      <c r="K2777" s="11">
        <f t="shared" ref="K2777:Q2778" si="7385">SUM(K2778)</f>
        <v>110</v>
      </c>
      <c r="L2777" s="11">
        <f t="shared" si="7340"/>
        <v>0</v>
      </c>
      <c r="M2777" s="11">
        <f t="shared" si="7385"/>
        <v>0</v>
      </c>
      <c r="N2777" s="11">
        <f t="shared" si="7385"/>
        <v>0</v>
      </c>
      <c r="O2777" s="11">
        <f t="shared" si="7385"/>
        <v>0</v>
      </c>
      <c r="P2777" s="11">
        <f t="shared" si="7385"/>
        <v>0</v>
      </c>
      <c r="Q2777" s="11">
        <f t="shared" si="7385"/>
        <v>0</v>
      </c>
      <c r="R2777" s="11">
        <f t="shared" ref="R2777:AG2778" si="7386">SUM(R2778)</f>
        <v>0</v>
      </c>
      <c r="S2777" s="11">
        <f t="shared" si="7386"/>
        <v>0</v>
      </c>
      <c r="T2777" s="11">
        <f t="shared" si="7386"/>
        <v>0</v>
      </c>
      <c r="U2777" s="11">
        <f t="shared" si="7386"/>
        <v>0</v>
      </c>
      <c r="V2777" s="11">
        <f t="shared" si="7386"/>
        <v>0</v>
      </c>
      <c r="W2777" s="11">
        <f t="shared" si="7386"/>
        <v>0</v>
      </c>
      <c r="X2777" s="11">
        <f t="shared" si="7386"/>
        <v>0</v>
      </c>
      <c r="Y2777" s="11">
        <f t="shared" si="7386"/>
        <v>0</v>
      </c>
      <c r="Z2777" s="11">
        <f t="shared" si="7386"/>
        <v>0</v>
      </c>
      <c r="AA2777" s="11">
        <f t="shared" si="7386"/>
        <v>0</v>
      </c>
      <c r="AB2777" s="11">
        <f t="shared" si="7386"/>
        <v>0</v>
      </c>
      <c r="AC2777" s="11">
        <f t="shared" si="7386"/>
        <v>0</v>
      </c>
      <c r="AD2777" s="11">
        <f t="shared" si="7386"/>
        <v>0</v>
      </c>
      <c r="AE2777" s="11">
        <f t="shared" si="7386"/>
        <v>0</v>
      </c>
      <c r="AF2777" s="11">
        <f t="shared" si="7386"/>
        <v>0</v>
      </c>
      <c r="AG2777" s="11">
        <f t="shared" si="7386"/>
        <v>0</v>
      </c>
      <c r="AH2777" s="11">
        <v>0</v>
      </c>
      <c r="AI2777" s="11">
        <v>0</v>
      </c>
      <c r="AJ2777" s="11">
        <f t="shared" ref="AJ2777:AY2778" si="7387">SUM(AJ2778)</f>
        <v>0</v>
      </c>
      <c r="AK2777" s="11">
        <f t="shared" si="7387"/>
        <v>0</v>
      </c>
      <c r="AL2777" s="11">
        <f t="shared" si="7387"/>
        <v>0</v>
      </c>
      <c r="AM2777" s="11">
        <f t="shared" si="7387"/>
        <v>0</v>
      </c>
      <c r="AN2777" s="11">
        <f t="shared" si="7387"/>
        <v>0</v>
      </c>
      <c r="AO2777" s="11">
        <f t="shared" si="7387"/>
        <v>0</v>
      </c>
      <c r="AP2777" s="11">
        <f t="shared" si="7387"/>
        <v>0</v>
      </c>
      <c r="AQ2777" s="11">
        <f t="shared" si="7387"/>
        <v>0</v>
      </c>
      <c r="AR2777" s="11">
        <f t="shared" si="7387"/>
        <v>0</v>
      </c>
      <c r="AS2777" s="11">
        <f t="shared" si="7387"/>
        <v>0</v>
      </c>
      <c r="AT2777" s="11">
        <f t="shared" si="7387"/>
        <v>0</v>
      </c>
      <c r="AU2777" s="11">
        <f t="shared" si="7387"/>
        <v>0</v>
      </c>
      <c r="AV2777" s="11">
        <f t="shared" si="7387"/>
        <v>0</v>
      </c>
      <c r="AW2777" s="11">
        <f t="shared" si="7387"/>
        <v>0</v>
      </c>
      <c r="AX2777" s="11">
        <f t="shared" si="7387"/>
        <v>0</v>
      </c>
      <c r="AY2777" s="11">
        <f t="shared" si="7387"/>
        <v>0</v>
      </c>
      <c r="AZ2777" s="11">
        <v>0</v>
      </c>
      <c r="BA2777" s="11">
        <v>0</v>
      </c>
      <c r="BB2777" s="11">
        <f t="shared" ref="BB2777:BQ2778" si="7388">SUM(BB2778)</f>
        <v>0</v>
      </c>
      <c r="BC2777" s="11">
        <f t="shared" si="7388"/>
        <v>0</v>
      </c>
      <c r="BD2777" s="11">
        <f t="shared" si="7388"/>
        <v>0</v>
      </c>
      <c r="BE2777" s="11">
        <f t="shared" si="7388"/>
        <v>0</v>
      </c>
      <c r="BF2777" s="11">
        <f t="shared" si="7388"/>
        <v>0</v>
      </c>
      <c r="BG2777" s="11">
        <f t="shared" si="7388"/>
        <v>0</v>
      </c>
      <c r="BH2777" s="11">
        <f t="shared" si="7388"/>
        <v>0</v>
      </c>
      <c r="BI2777" s="11">
        <f t="shared" si="7388"/>
        <v>0</v>
      </c>
      <c r="BJ2777" s="11">
        <f t="shared" si="7388"/>
        <v>0</v>
      </c>
      <c r="BK2777" s="11">
        <f t="shared" si="7388"/>
        <v>0</v>
      </c>
      <c r="BL2777" s="11">
        <f t="shared" si="7388"/>
        <v>0</v>
      </c>
      <c r="BM2777" s="11">
        <f t="shared" si="7388"/>
        <v>0</v>
      </c>
      <c r="BN2777" s="11">
        <f t="shared" si="7388"/>
        <v>0</v>
      </c>
      <c r="BO2777" s="11">
        <f t="shared" si="7388"/>
        <v>0</v>
      </c>
      <c r="BP2777" s="11">
        <f t="shared" si="7388"/>
        <v>0</v>
      </c>
      <c r="BQ2777" s="11">
        <f t="shared" si="7388"/>
        <v>0</v>
      </c>
      <c r="BR2777" s="11">
        <v>0</v>
      </c>
      <c r="BS2777" s="11">
        <v>0</v>
      </c>
      <c r="BT2777" s="11">
        <f t="shared" ref="BT2777:BZ2778" si="7389">SUM(BT2778)</f>
        <v>110</v>
      </c>
      <c r="BU2777" s="11">
        <f t="shared" si="7389"/>
        <v>110</v>
      </c>
      <c r="BV2777" s="11">
        <f t="shared" si="7389"/>
        <v>0</v>
      </c>
      <c r="BW2777" s="11">
        <f t="shared" si="7389"/>
        <v>0</v>
      </c>
      <c r="BX2777" s="11">
        <f t="shared" si="7389"/>
        <v>0</v>
      </c>
      <c r="BY2777" s="11">
        <f t="shared" si="7389"/>
        <v>0</v>
      </c>
      <c r="BZ2777" s="11">
        <f t="shared" si="7389"/>
        <v>0</v>
      </c>
      <c r="CA2777" s="11">
        <f t="shared" si="7338"/>
        <v>0</v>
      </c>
      <c r="CB2777" s="123">
        <f t="shared" si="7349"/>
        <v>0</v>
      </c>
    </row>
    <row r="2778" spans="1:80" x14ac:dyDescent="0.25">
      <c r="A2778" s="4" t="s">
        <v>928</v>
      </c>
      <c r="B2778" s="4" t="s">
        <v>88</v>
      </c>
      <c r="C2778" s="4" t="s">
        <v>1312</v>
      </c>
      <c r="D2778" s="79" t="s">
        <v>1313</v>
      </c>
      <c r="E2778" s="78" t="s">
        <v>67</v>
      </c>
      <c r="F2778" s="78" t="s">
        <v>1</v>
      </c>
      <c r="G2778" s="2" t="s">
        <v>1</v>
      </c>
      <c r="H2778" s="2" t="s">
        <v>68</v>
      </c>
      <c r="I2778" s="12">
        <f>SUM(I2779)</f>
        <v>100</v>
      </c>
      <c r="J2778" s="12">
        <f t="shared" si="7337"/>
        <v>110</v>
      </c>
      <c r="K2778" s="12">
        <f t="shared" si="7385"/>
        <v>110</v>
      </c>
      <c r="L2778" s="12">
        <f t="shared" si="7340"/>
        <v>0</v>
      </c>
      <c r="M2778" s="12">
        <f t="shared" si="7385"/>
        <v>0</v>
      </c>
      <c r="N2778" s="12">
        <f t="shared" si="7385"/>
        <v>0</v>
      </c>
      <c r="O2778" s="12">
        <f t="shared" si="7385"/>
        <v>0</v>
      </c>
      <c r="P2778" s="12">
        <f t="shared" si="7385"/>
        <v>0</v>
      </c>
      <c r="Q2778" s="12">
        <f t="shared" si="7385"/>
        <v>0</v>
      </c>
      <c r="R2778" s="12">
        <f t="shared" si="7386"/>
        <v>0</v>
      </c>
      <c r="S2778" s="12">
        <f t="shared" ref="S2778:AG2778" si="7390">SUM(S2779)</f>
        <v>0</v>
      </c>
      <c r="T2778" s="12">
        <f t="shared" si="7390"/>
        <v>0</v>
      </c>
      <c r="U2778" s="12">
        <f t="shared" si="7390"/>
        <v>0</v>
      </c>
      <c r="V2778" s="12">
        <f t="shared" si="7390"/>
        <v>0</v>
      </c>
      <c r="W2778" s="12">
        <f t="shared" si="7390"/>
        <v>0</v>
      </c>
      <c r="X2778" s="12">
        <f t="shared" si="7390"/>
        <v>0</v>
      </c>
      <c r="Y2778" s="12">
        <f t="shared" si="7390"/>
        <v>0</v>
      </c>
      <c r="Z2778" s="12">
        <f t="shared" si="7390"/>
        <v>0</v>
      </c>
      <c r="AA2778" s="12">
        <f t="shared" si="7390"/>
        <v>0</v>
      </c>
      <c r="AB2778" s="12">
        <f t="shared" si="7390"/>
        <v>0</v>
      </c>
      <c r="AC2778" s="12">
        <f t="shared" si="7390"/>
        <v>0</v>
      </c>
      <c r="AD2778" s="12">
        <f t="shared" si="7390"/>
        <v>0</v>
      </c>
      <c r="AE2778" s="12">
        <f t="shared" si="7390"/>
        <v>0</v>
      </c>
      <c r="AF2778" s="12">
        <f t="shared" si="7390"/>
        <v>0</v>
      </c>
      <c r="AG2778" s="12">
        <f t="shared" si="7390"/>
        <v>0</v>
      </c>
      <c r="AH2778" s="12">
        <v>0</v>
      </c>
      <c r="AI2778" s="12">
        <v>0</v>
      </c>
      <c r="AJ2778" s="12">
        <f t="shared" si="7387"/>
        <v>0</v>
      </c>
      <c r="AK2778" s="12">
        <f t="shared" ref="AK2778:AY2778" si="7391">SUM(AK2779)</f>
        <v>0</v>
      </c>
      <c r="AL2778" s="12">
        <f t="shared" si="7391"/>
        <v>0</v>
      </c>
      <c r="AM2778" s="12">
        <f t="shared" si="7391"/>
        <v>0</v>
      </c>
      <c r="AN2778" s="12">
        <f t="shared" si="7391"/>
        <v>0</v>
      </c>
      <c r="AO2778" s="12">
        <f t="shared" si="7391"/>
        <v>0</v>
      </c>
      <c r="AP2778" s="12">
        <f t="shared" si="7391"/>
        <v>0</v>
      </c>
      <c r="AQ2778" s="12">
        <f t="shared" si="7391"/>
        <v>0</v>
      </c>
      <c r="AR2778" s="12">
        <f t="shared" si="7391"/>
        <v>0</v>
      </c>
      <c r="AS2778" s="12">
        <f t="shared" si="7391"/>
        <v>0</v>
      </c>
      <c r="AT2778" s="12">
        <f t="shared" si="7391"/>
        <v>0</v>
      </c>
      <c r="AU2778" s="12">
        <f t="shared" si="7391"/>
        <v>0</v>
      </c>
      <c r="AV2778" s="12">
        <f t="shared" si="7391"/>
        <v>0</v>
      </c>
      <c r="AW2778" s="12">
        <f t="shared" si="7391"/>
        <v>0</v>
      </c>
      <c r="AX2778" s="12">
        <f t="shared" si="7391"/>
        <v>0</v>
      </c>
      <c r="AY2778" s="12">
        <f t="shared" si="7391"/>
        <v>0</v>
      </c>
      <c r="AZ2778" s="12">
        <v>0</v>
      </c>
      <c r="BA2778" s="12">
        <v>0</v>
      </c>
      <c r="BB2778" s="12">
        <f t="shared" si="7388"/>
        <v>0</v>
      </c>
      <c r="BC2778" s="12">
        <f t="shared" ref="BC2778:BQ2778" si="7392">SUM(BC2779)</f>
        <v>0</v>
      </c>
      <c r="BD2778" s="12">
        <f t="shared" si="7392"/>
        <v>0</v>
      </c>
      <c r="BE2778" s="12">
        <f t="shared" si="7392"/>
        <v>0</v>
      </c>
      <c r="BF2778" s="12">
        <f t="shared" si="7392"/>
        <v>0</v>
      </c>
      <c r="BG2778" s="12">
        <f t="shared" si="7392"/>
        <v>0</v>
      </c>
      <c r="BH2778" s="12">
        <f t="shared" si="7392"/>
        <v>0</v>
      </c>
      <c r="BI2778" s="12">
        <f t="shared" si="7392"/>
        <v>0</v>
      </c>
      <c r="BJ2778" s="12">
        <f t="shared" si="7392"/>
        <v>0</v>
      </c>
      <c r="BK2778" s="12">
        <f t="shared" si="7392"/>
        <v>0</v>
      </c>
      <c r="BL2778" s="12">
        <f t="shared" si="7392"/>
        <v>0</v>
      </c>
      <c r="BM2778" s="12">
        <f t="shared" si="7392"/>
        <v>0</v>
      </c>
      <c r="BN2778" s="12">
        <f t="shared" si="7392"/>
        <v>0</v>
      </c>
      <c r="BO2778" s="12">
        <f t="shared" si="7392"/>
        <v>0</v>
      </c>
      <c r="BP2778" s="12">
        <f t="shared" si="7392"/>
        <v>0</v>
      </c>
      <c r="BQ2778" s="12">
        <f t="shared" si="7392"/>
        <v>0</v>
      </c>
      <c r="BR2778" s="12">
        <v>0</v>
      </c>
      <c r="BS2778" s="12">
        <v>0</v>
      </c>
      <c r="BT2778" s="12">
        <f t="shared" si="7389"/>
        <v>110</v>
      </c>
      <c r="BU2778" s="12">
        <f t="shared" si="7389"/>
        <v>110</v>
      </c>
      <c r="BV2778" s="12">
        <f t="shared" si="7389"/>
        <v>0</v>
      </c>
      <c r="BW2778" s="12">
        <f t="shared" si="7389"/>
        <v>0</v>
      </c>
      <c r="BX2778" s="12">
        <f t="shared" si="7389"/>
        <v>0</v>
      </c>
      <c r="BY2778" s="12">
        <f t="shared" si="7389"/>
        <v>0</v>
      </c>
      <c r="BZ2778" s="12">
        <f t="shared" si="7389"/>
        <v>0</v>
      </c>
      <c r="CA2778" s="12">
        <f t="shared" si="7338"/>
        <v>0</v>
      </c>
      <c r="CB2778" s="124">
        <f t="shared" si="7349"/>
        <v>0</v>
      </c>
    </row>
    <row r="2779" spans="1:80" x14ac:dyDescent="0.25">
      <c r="A2779" s="4" t="s">
        <v>928</v>
      </c>
      <c r="B2779" s="4" t="s">
        <v>88</v>
      </c>
      <c r="C2779" s="4" t="s">
        <v>1312</v>
      </c>
      <c r="D2779" s="79" t="s">
        <v>1313</v>
      </c>
      <c r="E2779" s="89">
        <v>6148</v>
      </c>
      <c r="F2779" s="79"/>
      <c r="G2779" s="75" t="s">
        <v>1906</v>
      </c>
      <c r="H2779" s="13" t="s">
        <v>76</v>
      </c>
      <c r="I2779" s="14">
        <v>100</v>
      </c>
      <c r="J2779" s="14">
        <f t="shared" si="7337"/>
        <v>110</v>
      </c>
      <c r="K2779" s="14">
        <v>110</v>
      </c>
      <c r="L2779" s="14">
        <f t="shared" si="7340"/>
        <v>0</v>
      </c>
      <c r="M2779" s="14">
        <v>0</v>
      </c>
      <c r="N2779" s="14">
        <v>0</v>
      </c>
      <c r="O2779" s="14">
        <v>0</v>
      </c>
      <c r="P2779" s="14">
        <v>0</v>
      </c>
      <c r="Q2779" s="14">
        <v>0</v>
      </c>
      <c r="R2779" s="14">
        <v>0</v>
      </c>
      <c r="S2779" s="14"/>
      <c r="T2779" s="14"/>
      <c r="U2779" s="14"/>
      <c r="V2779" s="14"/>
      <c r="W2779" s="14"/>
      <c r="X2779" s="14">
        <f t="shared" ref="X2779:X2841" si="7393">R2779+S2779+T2779+U2779+V2779+W2779</f>
        <v>0</v>
      </c>
      <c r="Y2779" s="14"/>
      <c r="Z2779" s="14"/>
      <c r="AA2779" s="14"/>
      <c r="AB2779" s="14"/>
      <c r="AC2779" s="14"/>
      <c r="AD2779" s="14"/>
      <c r="AE2779" s="14"/>
      <c r="AF2779" s="14"/>
      <c r="AG2779" s="14"/>
      <c r="AH2779" s="14">
        <v>0</v>
      </c>
      <c r="AI2779" s="14">
        <v>0</v>
      </c>
      <c r="AJ2779" s="14">
        <v>0</v>
      </c>
      <c r="AK2779" s="14"/>
      <c r="AL2779" s="14"/>
      <c r="AM2779" s="14"/>
      <c r="AN2779" s="14"/>
      <c r="AO2779" s="14"/>
      <c r="AP2779" s="14">
        <f t="shared" ref="AP2779:AP2841" si="7394">AJ2779+AK2779+AL2779+AM2779+AN2779+AO2779</f>
        <v>0</v>
      </c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>
        <v>0</v>
      </c>
      <c r="BA2779" s="14">
        <v>0</v>
      </c>
      <c r="BB2779" s="14">
        <v>0</v>
      </c>
      <c r="BC2779" s="14"/>
      <c r="BD2779" s="14"/>
      <c r="BE2779" s="14"/>
      <c r="BF2779" s="14"/>
      <c r="BG2779" s="14"/>
      <c r="BH2779" s="14">
        <f t="shared" ref="BH2779:BH2841" si="7395">BB2779+BC2779+BD2779+BE2779+BF2779+BG2779</f>
        <v>0</v>
      </c>
      <c r="BI2779" s="14"/>
      <c r="BJ2779" s="14"/>
      <c r="BK2779" s="14"/>
      <c r="BL2779" s="14"/>
      <c r="BM2779" s="14"/>
      <c r="BN2779" s="14"/>
      <c r="BO2779" s="14"/>
      <c r="BP2779" s="14"/>
      <c r="BQ2779" s="14"/>
      <c r="BR2779" s="14">
        <v>0</v>
      </c>
      <c r="BS2779" s="14">
        <v>0</v>
      </c>
      <c r="BT2779" s="14">
        <v>110</v>
      </c>
      <c r="BU2779" s="14">
        <v>110</v>
      </c>
      <c r="BV2779" s="14">
        <v>0</v>
      </c>
      <c r="BW2779" s="14">
        <f t="shared" si="7378"/>
        <v>0</v>
      </c>
      <c r="BX2779" s="14"/>
      <c r="BY2779" s="14"/>
      <c r="BZ2779" s="14"/>
      <c r="CA2779" s="14">
        <f t="shared" si="7338"/>
        <v>0</v>
      </c>
      <c r="CB2779" s="122">
        <f t="shared" si="7349"/>
        <v>0</v>
      </c>
    </row>
    <row r="2780" spans="1:80" ht="22.5" x14ac:dyDescent="0.25">
      <c r="A2780" s="1" t="s">
        <v>1</v>
      </c>
      <c r="B2780" s="1" t="s">
        <v>1</v>
      </c>
      <c r="C2780" s="1" t="s">
        <v>1</v>
      </c>
      <c r="D2780" s="78" t="s">
        <v>1</v>
      </c>
      <c r="E2780" s="78" t="s">
        <v>1</v>
      </c>
      <c r="F2780" s="78" t="s">
        <v>1</v>
      </c>
      <c r="G2780" s="2" t="s">
        <v>1</v>
      </c>
      <c r="H2780" s="10" t="s">
        <v>77</v>
      </c>
      <c r="I2780" s="11">
        <f>SUM(I2781)</f>
        <v>70000</v>
      </c>
      <c r="J2780" s="11">
        <f t="shared" si="7337"/>
        <v>60000</v>
      </c>
      <c r="K2780" s="11">
        <f t="shared" ref="K2780:Q2780" si="7396">SUM(K2781)</f>
        <v>30000</v>
      </c>
      <c r="L2780" s="11">
        <f t="shared" si="7340"/>
        <v>30000</v>
      </c>
      <c r="M2780" s="11">
        <f t="shared" si="7396"/>
        <v>30000</v>
      </c>
      <c r="N2780" s="11">
        <f t="shared" si="7396"/>
        <v>0</v>
      </c>
      <c r="O2780" s="11">
        <f t="shared" si="7396"/>
        <v>0</v>
      </c>
      <c r="P2780" s="11">
        <f t="shared" si="7396"/>
        <v>0</v>
      </c>
      <c r="Q2780" s="11">
        <f t="shared" si="7396"/>
        <v>0</v>
      </c>
      <c r="R2780" s="11">
        <f t="shared" ref="R2780:AG2780" si="7397">SUM(R2781)</f>
        <v>30000</v>
      </c>
      <c r="S2780" s="11">
        <f t="shared" si="7397"/>
        <v>0</v>
      </c>
      <c r="T2780" s="11">
        <f t="shared" si="7397"/>
        <v>0</v>
      </c>
      <c r="U2780" s="11">
        <f t="shared" si="7397"/>
        <v>0</v>
      </c>
      <c r="V2780" s="11">
        <f t="shared" si="7397"/>
        <v>0</v>
      </c>
      <c r="W2780" s="11">
        <f t="shared" si="7397"/>
        <v>0</v>
      </c>
      <c r="X2780" s="11">
        <f t="shared" si="7397"/>
        <v>30000</v>
      </c>
      <c r="Y2780" s="11">
        <f t="shared" si="7397"/>
        <v>0</v>
      </c>
      <c r="Z2780" s="11">
        <f t="shared" si="7397"/>
        <v>0</v>
      </c>
      <c r="AA2780" s="11">
        <f t="shared" si="7397"/>
        <v>0</v>
      </c>
      <c r="AB2780" s="11">
        <f t="shared" si="7397"/>
        <v>0</v>
      </c>
      <c r="AC2780" s="11">
        <f t="shared" si="7397"/>
        <v>0</v>
      </c>
      <c r="AD2780" s="11">
        <f t="shared" si="7397"/>
        <v>0</v>
      </c>
      <c r="AE2780" s="11">
        <f t="shared" si="7397"/>
        <v>0</v>
      </c>
      <c r="AF2780" s="11">
        <f t="shared" si="7397"/>
        <v>0</v>
      </c>
      <c r="AG2780" s="11">
        <f t="shared" si="7397"/>
        <v>0</v>
      </c>
      <c r="AH2780" s="11">
        <v>0</v>
      </c>
      <c r="AI2780" s="11">
        <v>30000</v>
      </c>
      <c r="AJ2780" s="11">
        <f t="shared" ref="AJ2780:AY2780" si="7398">SUM(AJ2781)</f>
        <v>0</v>
      </c>
      <c r="AK2780" s="11">
        <f t="shared" si="7398"/>
        <v>0</v>
      </c>
      <c r="AL2780" s="11">
        <f t="shared" si="7398"/>
        <v>0</v>
      </c>
      <c r="AM2780" s="11">
        <f t="shared" si="7398"/>
        <v>0</v>
      </c>
      <c r="AN2780" s="11">
        <f t="shared" si="7398"/>
        <v>0</v>
      </c>
      <c r="AO2780" s="11">
        <f t="shared" si="7398"/>
        <v>0</v>
      </c>
      <c r="AP2780" s="11">
        <f t="shared" si="7398"/>
        <v>0</v>
      </c>
      <c r="AQ2780" s="11">
        <f t="shared" si="7398"/>
        <v>0</v>
      </c>
      <c r="AR2780" s="11">
        <f t="shared" si="7398"/>
        <v>0</v>
      </c>
      <c r="AS2780" s="11">
        <f t="shared" si="7398"/>
        <v>0</v>
      </c>
      <c r="AT2780" s="11">
        <f t="shared" si="7398"/>
        <v>0</v>
      </c>
      <c r="AU2780" s="11">
        <f t="shared" si="7398"/>
        <v>0</v>
      </c>
      <c r="AV2780" s="11">
        <f t="shared" si="7398"/>
        <v>0</v>
      </c>
      <c r="AW2780" s="11">
        <f t="shared" si="7398"/>
        <v>0</v>
      </c>
      <c r="AX2780" s="11">
        <f t="shared" si="7398"/>
        <v>0</v>
      </c>
      <c r="AY2780" s="11">
        <f t="shared" si="7398"/>
        <v>0</v>
      </c>
      <c r="AZ2780" s="11">
        <v>0</v>
      </c>
      <c r="BA2780" s="11">
        <v>0</v>
      </c>
      <c r="BB2780" s="11">
        <f t="shared" ref="BB2780:BQ2780" si="7399">SUM(BB2781)</f>
        <v>0</v>
      </c>
      <c r="BC2780" s="11">
        <f t="shared" si="7399"/>
        <v>0</v>
      </c>
      <c r="BD2780" s="11">
        <f t="shared" si="7399"/>
        <v>0</v>
      </c>
      <c r="BE2780" s="11">
        <f t="shared" si="7399"/>
        <v>3947</v>
      </c>
      <c r="BF2780" s="11">
        <f t="shared" si="7399"/>
        <v>0</v>
      </c>
      <c r="BG2780" s="11">
        <f t="shared" si="7399"/>
        <v>0</v>
      </c>
      <c r="BH2780" s="11">
        <f t="shared" si="7399"/>
        <v>3947</v>
      </c>
      <c r="BI2780" s="11">
        <f t="shared" si="7399"/>
        <v>0</v>
      </c>
      <c r="BJ2780" s="11">
        <f t="shared" si="7399"/>
        <v>0</v>
      </c>
      <c r="BK2780" s="11">
        <f t="shared" si="7399"/>
        <v>0</v>
      </c>
      <c r="BL2780" s="11">
        <f t="shared" si="7399"/>
        <v>3947</v>
      </c>
      <c r="BM2780" s="11">
        <f t="shared" si="7399"/>
        <v>0</v>
      </c>
      <c r="BN2780" s="11">
        <f t="shared" si="7399"/>
        <v>0</v>
      </c>
      <c r="BO2780" s="11">
        <f t="shared" si="7399"/>
        <v>0</v>
      </c>
      <c r="BP2780" s="11">
        <f t="shared" si="7399"/>
        <v>0</v>
      </c>
      <c r="BQ2780" s="11">
        <f t="shared" si="7399"/>
        <v>0</v>
      </c>
      <c r="BR2780" s="11">
        <v>3947</v>
      </c>
      <c r="BS2780" s="11">
        <v>0</v>
      </c>
      <c r="BT2780" s="11">
        <f t="shared" ref="BT2780:BZ2780" si="7400">SUM(BT2781)</f>
        <v>107000</v>
      </c>
      <c r="BU2780" s="11">
        <f t="shared" si="7400"/>
        <v>77000</v>
      </c>
      <c r="BV2780" s="11">
        <f t="shared" si="7400"/>
        <v>38500</v>
      </c>
      <c r="BW2780" s="11">
        <f t="shared" si="7400"/>
        <v>38500</v>
      </c>
      <c r="BX2780" s="11">
        <f t="shared" si="7400"/>
        <v>38500</v>
      </c>
      <c r="BY2780" s="11">
        <f t="shared" si="7400"/>
        <v>0</v>
      </c>
      <c r="BZ2780" s="11">
        <f t="shared" si="7400"/>
        <v>0</v>
      </c>
      <c r="CA2780" s="11">
        <f t="shared" si="7338"/>
        <v>77000</v>
      </c>
      <c r="CB2780" s="123">
        <f t="shared" si="7349"/>
        <v>100</v>
      </c>
    </row>
    <row r="2781" spans="1:80" x14ac:dyDescent="0.25">
      <c r="A2781" s="4" t="s">
        <v>928</v>
      </c>
      <c r="B2781" s="4" t="s">
        <v>88</v>
      </c>
      <c r="C2781" s="4" t="s">
        <v>1312</v>
      </c>
      <c r="D2781" s="79" t="s">
        <v>1313</v>
      </c>
      <c r="E2781" s="78" t="s">
        <v>78</v>
      </c>
      <c r="F2781" s="78" t="s">
        <v>1</v>
      </c>
      <c r="G2781" s="2" t="s">
        <v>1</v>
      </c>
      <c r="H2781" s="2" t="s">
        <v>79</v>
      </c>
      <c r="I2781" s="12">
        <f>SUM(I2782:I2783)</f>
        <v>70000</v>
      </c>
      <c r="J2781" s="12">
        <f t="shared" si="7337"/>
        <v>60000</v>
      </c>
      <c r="K2781" s="12">
        <f t="shared" ref="K2781" si="7401">SUM(K2782:K2783)</f>
        <v>30000</v>
      </c>
      <c r="L2781" s="12">
        <f t="shared" si="7340"/>
        <v>30000</v>
      </c>
      <c r="M2781" s="12">
        <f t="shared" ref="M2781:Q2781" si="7402">SUM(M2782:M2783)</f>
        <v>30000</v>
      </c>
      <c r="N2781" s="12">
        <f t="shared" si="7402"/>
        <v>0</v>
      </c>
      <c r="O2781" s="12">
        <f t="shared" si="7402"/>
        <v>0</v>
      </c>
      <c r="P2781" s="12">
        <f t="shared" si="7402"/>
        <v>0</v>
      </c>
      <c r="Q2781" s="12">
        <f t="shared" si="7402"/>
        <v>0</v>
      </c>
      <c r="R2781" s="12">
        <f t="shared" ref="R2781:AG2781" si="7403">SUM(R2782:R2783)</f>
        <v>30000</v>
      </c>
      <c r="S2781" s="12">
        <f t="shared" si="7403"/>
        <v>0</v>
      </c>
      <c r="T2781" s="12">
        <f t="shared" si="7403"/>
        <v>0</v>
      </c>
      <c r="U2781" s="12">
        <f t="shared" si="7403"/>
        <v>0</v>
      </c>
      <c r="V2781" s="12">
        <f t="shared" si="7403"/>
        <v>0</v>
      </c>
      <c r="W2781" s="12">
        <f t="shared" si="7403"/>
        <v>0</v>
      </c>
      <c r="X2781" s="12">
        <f t="shared" ref="X2781" si="7404">SUM(X2782:X2783)</f>
        <v>30000</v>
      </c>
      <c r="Y2781" s="12">
        <f t="shared" si="7403"/>
        <v>0</v>
      </c>
      <c r="Z2781" s="12">
        <f t="shared" si="7403"/>
        <v>0</v>
      </c>
      <c r="AA2781" s="12">
        <f t="shared" si="7403"/>
        <v>0</v>
      </c>
      <c r="AB2781" s="12">
        <f t="shared" si="7403"/>
        <v>0</v>
      </c>
      <c r="AC2781" s="12">
        <f t="shared" si="7403"/>
        <v>0</v>
      </c>
      <c r="AD2781" s="12">
        <f t="shared" si="7403"/>
        <v>0</v>
      </c>
      <c r="AE2781" s="12">
        <f t="shared" si="7403"/>
        <v>0</v>
      </c>
      <c r="AF2781" s="12">
        <f t="shared" si="7403"/>
        <v>0</v>
      </c>
      <c r="AG2781" s="12">
        <f t="shared" si="7403"/>
        <v>0</v>
      </c>
      <c r="AH2781" s="12">
        <v>0</v>
      </c>
      <c r="AI2781" s="12">
        <v>30000</v>
      </c>
      <c r="AJ2781" s="12">
        <f t="shared" ref="AJ2781:AY2781" si="7405">SUM(AJ2782:AJ2783)</f>
        <v>0</v>
      </c>
      <c r="AK2781" s="12">
        <f t="shared" si="7405"/>
        <v>0</v>
      </c>
      <c r="AL2781" s="12">
        <f t="shared" si="7405"/>
        <v>0</v>
      </c>
      <c r="AM2781" s="12">
        <f t="shared" si="7405"/>
        <v>0</v>
      </c>
      <c r="AN2781" s="12">
        <f t="shared" si="7405"/>
        <v>0</v>
      </c>
      <c r="AO2781" s="12">
        <f t="shared" si="7405"/>
        <v>0</v>
      </c>
      <c r="AP2781" s="12">
        <f t="shared" ref="AP2781" si="7406">SUM(AP2782:AP2783)</f>
        <v>0</v>
      </c>
      <c r="AQ2781" s="12">
        <f t="shared" si="7405"/>
        <v>0</v>
      </c>
      <c r="AR2781" s="12">
        <f t="shared" si="7405"/>
        <v>0</v>
      </c>
      <c r="AS2781" s="12">
        <f t="shared" si="7405"/>
        <v>0</v>
      </c>
      <c r="AT2781" s="12">
        <f t="shared" si="7405"/>
        <v>0</v>
      </c>
      <c r="AU2781" s="12">
        <f t="shared" si="7405"/>
        <v>0</v>
      </c>
      <c r="AV2781" s="12">
        <f t="shared" si="7405"/>
        <v>0</v>
      </c>
      <c r="AW2781" s="12">
        <f t="shared" si="7405"/>
        <v>0</v>
      </c>
      <c r="AX2781" s="12">
        <f t="shared" si="7405"/>
        <v>0</v>
      </c>
      <c r="AY2781" s="12">
        <f t="shared" si="7405"/>
        <v>0</v>
      </c>
      <c r="AZ2781" s="12">
        <v>0</v>
      </c>
      <c r="BA2781" s="12">
        <v>0</v>
      </c>
      <c r="BB2781" s="12">
        <f t="shared" ref="BB2781:BQ2781" si="7407">SUM(BB2782:BB2783)</f>
        <v>0</v>
      </c>
      <c r="BC2781" s="12">
        <f t="shared" si="7407"/>
        <v>0</v>
      </c>
      <c r="BD2781" s="12">
        <f t="shared" si="7407"/>
        <v>0</v>
      </c>
      <c r="BE2781" s="12">
        <f t="shared" si="7407"/>
        <v>3947</v>
      </c>
      <c r="BF2781" s="12">
        <f t="shared" si="7407"/>
        <v>0</v>
      </c>
      <c r="BG2781" s="12">
        <f t="shared" si="7407"/>
        <v>0</v>
      </c>
      <c r="BH2781" s="12">
        <f t="shared" ref="BH2781" si="7408">SUM(BH2782:BH2783)</f>
        <v>3947</v>
      </c>
      <c r="BI2781" s="12">
        <f t="shared" si="7407"/>
        <v>0</v>
      </c>
      <c r="BJ2781" s="12">
        <f t="shared" si="7407"/>
        <v>0</v>
      </c>
      <c r="BK2781" s="12">
        <f t="shared" si="7407"/>
        <v>0</v>
      </c>
      <c r="BL2781" s="12">
        <f t="shared" si="7407"/>
        <v>3947</v>
      </c>
      <c r="BM2781" s="12">
        <f t="shared" si="7407"/>
        <v>0</v>
      </c>
      <c r="BN2781" s="12">
        <f t="shared" si="7407"/>
        <v>0</v>
      </c>
      <c r="BO2781" s="12">
        <f t="shared" si="7407"/>
        <v>0</v>
      </c>
      <c r="BP2781" s="12">
        <f t="shared" si="7407"/>
        <v>0</v>
      </c>
      <c r="BQ2781" s="12">
        <f t="shared" si="7407"/>
        <v>0</v>
      </c>
      <c r="BR2781" s="12">
        <v>3947</v>
      </c>
      <c r="BS2781" s="12">
        <v>0</v>
      </c>
      <c r="BT2781" s="12">
        <f t="shared" ref="BT2781:BZ2781" si="7409">SUM(BT2782:BT2783)</f>
        <v>107000</v>
      </c>
      <c r="BU2781" s="12">
        <f t="shared" si="7409"/>
        <v>77000</v>
      </c>
      <c r="BV2781" s="12">
        <f t="shared" si="7409"/>
        <v>38500</v>
      </c>
      <c r="BW2781" s="12">
        <f t="shared" si="7409"/>
        <v>38500</v>
      </c>
      <c r="BX2781" s="12">
        <f t="shared" si="7409"/>
        <v>38500</v>
      </c>
      <c r="BY2781" s="12">
        <f t="shared" si="7409"/>
        <v>0</v>
      </c>
      <c r="BZ2781" s="12">
        <f t="shared" si="7409"/>
        <v>0</v>
      </c>
      <c r="CA2781" s="12">
        <f t="shared" si="7338"/>
        <v>77000</v>
      </c>
      <c r="CB2781" s="124">
        <f t="shared" si="7349"/>
        <v>100</v>
      </c>
    </row>
    <row r="2782" spans="1:80" x14ac:dyDescent="0.25">
      <c r="A2782" s="4" t="s">
        <v>928</v>
      </c>
      <c r="B2782" s="4" t="s">
        <v>88</v>
      </c>
      <c r="C2782" s="4" t="s">
        <v>1312</v>
      </c>
      <c r="D2782" s="79" t="s">
        <v>1313</v>
      </c>
      <c r="E2782" s="89">
        <v>8213</v>
      </c>
      <c r="F2782" s="79"/>
      <c r="G2782" s="75" t="s">
        <v>1906</v>
      </c>
      <c r="H2782" s="13" t="s">
        <v>81</v>
      </c>
      <c r="I2782" s="14">
        <v>40000</v>
      </c>
      <c r="J2782" s="14">
        <f t="shared" si="7337"/>
        <v>30000</v>
      </c>
      <c r="K2782" s="14">
        <v>15000</v>
      </c>
      <c r="L2782" s="14">
        <f t="shared" si="7340"/>
        <v>15000</v>
      </c>
      <c r="M2782" s="14">
        <v>15000</v>
      </c>
      <c r="N2782" s="14">
        <v>0</v>
      </c>
      <c r="O2782" s="14">
        <v>0</v>
      </c>
      <c r="P2782" s="14">
        <v>0</v>
      </c>
      <c r="Q2782" s="14">
        <v>0</v>
      </c>
      <c r="R2782" s="14">
        <v>15000</v>
      </c>
      <c r="S2782" s="14"/>
      <c r="T2782" s="14"/>
      <c r="U2782" s="14"/>
      <c r="V2782" s="14"/>
      <c r="W2782" s="14"/>
      <c r="X2782" s="14">
        <f t="shared" si="7393"/>
        <v>15000</v>
      </c>
      <c r="Y2782" s="14"/>
      <c r="Z2782" s="14"/>
      <c r="AA2782" s="14"/>
      <c r="AB2782" s="14"/>
      <c r="AC2782" s="14"/>
      <c r="AD2782" s="14"/>
      <c r="AE2782" s="14"/>
      <c r="AF2782" s="14"/>
      <c r="AG2782" s="14"/>
      <c r="AH2782" s="14">
        <v>0</v>
      </c>
      <c r="AI2782" s="14">
        <v>15000</v>
      </c>
      <c r="AJ2782" s="14">
        <v>0</v>
      </c>
      <c r="AK2782" s="14"/>
      <c r="AL2782" s="14"/>
      <c r="AM2782" s="14"/>
      <c r="AN2782" s="14"/>
      <c r="AO2782" s="14"/>
      <c r="AP2782" s="14">
        <f t="shared" si="7394"/>
        <v>0</v>
      </c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>
        <v>0</v>
      </c>
      <c r="BA2782" s="14">
        <v>0</v>
      </c>
      <c r="BB2782" s="14">
        <v>0</v>
      </c>
      <c r="BC2782" s="14"/>
      <c r="BD2782" s="14"/>
      <c r="BE2782" s="14">
        <v>3947</v>
      </c>
      <c r="BF2782" s="14"/>
      <c r="BG2782" s="14"/>
      <c r="BH2782" s="14">
        <f t="shared" si="7395"/>
        <v>3947</v>
      </c>
      <c r="BI2782" s="14"/>
      <c r="BJ2782" s="14"/>
      <c r="BK2782" s="14"/>
      <c r="BL2782" s="14">
        <v>3947</v>
      </c>
      <c r="BM2782" s="14"/>
      <c r="BN2782" s="14"/>
      <c r="BO2782" s="14"/>
      <c r="BP2782" s="14"/>
      <c r="BQ2782" s="14"/>
      <c r="BR2782" s="14">
        <v>3947</v>
      </c>
      <c r="BS2782" s="14">
        <v>0</v>
      </c>
      <c r="BT2782" s="14">
        <v>37000</v>
      </c>
      <c r="BU2782" s="14">
        <v>22000</v>
      </c>
      <c r="BV2782" s="14">
        <v>11000</v>
      </c>
      <c r="BW2782" s="14">
        <f t="shared" si="7378"/>
        <v>11000</v>
      </c>
      <c r="BX2782" s="14">
        <v>11000</v>
      </c>
      <c r="BY2782" s="14"/>
      <c r="BZ2782" s="14"/>
      <c r="CA2782" s="14">
        <f t="shared" si="7338"/>
        <v>22000</v>
      </c>
      <c r="CB2782" s="122">
        <f t="shared" si="7349"/>
        <v>100</v>
      </c>
    </row>
    <row r="2783" spans="1:80" x14ac:dyDescent="0.25">
      <c r="A2783" s="4" t="s">
        <v>928</v>
      </c>
      <c r="B2783" s="4" t="s">
        <v>88</v>
      </c>
      <c r="C2783" s="4" t="s">
        <v>1312</v>
      </c>
      <c r="D2783" s="79" t="s">
        <v>1313</v>
      </c>
      <c r="E2783" s="89">
        <v>8216</v>
      </c>
      <c r="F2783" s="79"/>
      <c r="G2783" s="75" t="s">
        <v>1906</v>
      </c>
      <c r="H2783" s="13" t="s">
        <v>319</v>
      </c>
      <c r="I2783" s="14">
        <v>30000</v>
      </c>
      <c r="J2783" s="14">
        <f t="shared" si="7337"/>
        <v>30000</v>
      </c>
      <c r="K2783" s="14">
        <v>15000</v>
      </c>
      <c r="L2783" s="14">
        <f t="shared" si="7340"/>
        <v>15000</v>
      </c>
      <c r="M2783" s="14">
        <v>15000</v>
      </c>
      <c r="N2783" s="14">
        <v>0</v>
      </c>
      <c r="O2783" s="14">
        <v>0</v>
      </c>
      <c r="P2783" s="14">
        <v>0</v>
      </c>
      <c r="Q2783" s="14">
        <v>0</v>
      </c>
      <c r="R2783" s="14">
        <v>15000</v>
      </c>
      <c r="S2783" s="14"/>
      <c r="T2783" s="14"/>
      <c r="U2783" s="14"/>
      <c r="V2783" s="14"/>
      <c r="W2783" s="14"/>
      <c r="X2783" s="14">
        <f t="shared" si="7393"/>
        <v>15000</v>
      </c>
      <c r="Y2783" s="14"/>
      <c r="Z2783" s="14"/>
      <c r="AA2783" s="14"/>
      <c r="AB2783" s="14"/>
      <c r="AC2783" s="14"/>
      <c r="AD2783" s="14"/>
      <c r="AE2783" s="14"/>
      <c r="AF2783" s="14"/>
      <c r="AG2783" s="14"/>
      <c r="AH2783" s="14">
        <v>0</v>
      </c>
      <c r="AI2783" s="14">
        <v>15000</v>
      </c>
      <c r="AJ2783" s="14">
        <v>0</v>
      </c>
      <c r="AK2783" s="14"/>
      <c r="AL2783" s="14"/>
      <c r="AM2783" s="14"/>
      <c r="AN2783" s="14"/>
      <c r="AO2783" s="14"/>
      <c r="AP2783" s="14">
        <f t="shared" si="7394"/>
        <v>0</v>
      </c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>
        <v>0</v>
      </c>
      <c r="BA2783" s="14">
        <v>0</v>
      </c>
      <c r="BB2783" s="14">
        <v>0</v>
      </c>
      <c r="BC2783" s="14"/>
      <c r="BD2783" s="14"/>
      <c r="BE2783" s="14"/>
      <c r="BF2783" s="14"/>
      <c r="BG2783" s="14"/>
      <c r="BH2783" s="14">
        <f t="shared" si="7395"/>
        <v>0</v>
      </c>
      <c r="BI2783" s="14"/>
      <c r="BJ2783" s="14"/>
      <c r="BK2783" s="14"/>
      <c r="BL2783" s="14"/>
      <c r="BM2783" s="14"/>
      <c r="BN2783" s="14"/>
      <c r="BO2783" s="14"/>
      <c r="BP2783" s="14"/>
      <c r="BQ2783" s="14"/>
      <c r="BR2783" s="14">
        <v>0</v>
      </c>
      <c r="BS2783" s="14">
        <v>0</v>
      </c>
      <c r="BT2783" s="14">
        <v>70000</v>
      </c>
      <c r="BU2783" s="14">
        <v>55000</v>
      </c>
      <c r="BV2783" s="14">
        <v>27500</v>
      </c>
      <c r="BW2783" s="14">
        <f t="shared" si="7378"/>
        <v>27500</v>
      </c>
      <c r="BX2783" s="14">
        <v>27500</v>
      </c>
      <c r="BY2783" s="14"/>
      <c r="BZ2783" s="14"/>
      <c r="CA2783" s="14">
        <f t="shared" si="7338"/>
        <v>55000</v>
      </c>
      <c r="CB2783" s="122">
        <f t="shared" si="7349"/>
        <v>100</v>
      </c>
    </row>
    <row r="2784" spans="1:80" x14ac:dyDescent="0.25">
      <c r="A2784" s="13" t="s">
        <v>1</v>
      </c>
      <c r="B2784" s="13" t="s">
        <v>1</v>
      </c>
      <c r="C2784" s="13" t="s">
        <v>1</v>
      </c>
      <c r="D2784" s="74" t="s">
        <v>1</v>
      </c>
      <c r="E2784" s="74" t="s">
        <v>1</v>
      </c>
      <c r="F2784" s="74" t="s">
        <v>1</v>
      </c>
      <c r="G2784" s="13" t="s">
        <v>1</v>
      </c>
      <c r="H2784" s="10" t="s">
        <v>1322</v>
      </c>
      <c r="I2784" s="11">
        <f>SUM(I2754,I2777,I2780)</f>
        <v>3068419</v>
      </c>
      <c r="J2784" s="11">
        <f t="shared" si="7337"/>
        <v>3594665</v>
      </c>
      <c r="K2784" s="11">
        <f t="shared" ref="K2784" si="7410">SUM(K2754,K2777,K2780)</f>
        <v>3422695</v>
      </c>
      <c r="L2784" s="11">
        <f t="shared" si="7340"/>
        <v>171970</v>
      </c>
      <c r="M2784" s="11">
        <f t="shared" ref="M2784:Q2784" si="7411">SUM(M2754,M2777,M2780)</f>
        <v>166470</v>
      </c>
      <c r="N2784" s="11">
        <f t="shared" si="7411"/>
        <v>0</v>
      </c>
      <c r="O2784" s="11">
        <f t="shared" si="7411"/>
        <v>5500</v>
      </c>
      <c r="P2784" s="11">
        <f t="shared" si="7411"/>
        <v>0</v>
      </c>
      <c r="Q2784" s="11">
        <f t="shared" si="7411"/>
        <v>0</v>
      </c>
      <c r="R2784" s="11">
        <f t="shared" ref="R2784:AG2784" si="7412">SUM(R2754,R2777,R2780)</f>
        <v>166470</v>
      </c>
      <c r="S2784" s="11">
        <f t="shared" si="7412"/>
        <v>0</v>
      </c>
      <c r="T2784" s="11">
        <f t="shared" si="7412"/>
        <v>0</v>
      </c>
      <c r="U2784" s="11">
        <f t="shared" si="7412"/>
        <v>0</v>
      </c>
      <c r="V2784" s="11">
        <f t="shared" si="7412"/>
        <v>0</v>
      </c>
      <c r="W2784" s="11">
        <f t="shared" si="7412"/>
        <v>0</v>
      </c>
      <c r="X2784" s="11">
        <f t="shared" si="7412"/>
        <v>166470</v>
      </c>
      <c r="Y2784" s="11">
        <f t="shared" si="7412"/>
        <v>1626</v>
      </c>
      <c r="Z2784" s="11">
        <f t="shared" si="7412"/>
        <v>19864</v>
      </c>
      <c r="AA2784" s="11">
        <f t="shared" si="7412"/>
        <v>15894</v>
      </c>
      <c r="AB2784" s="11">
        <f t="shared" si="7412"/>
        <v>16245</v>
      </c>
      <c r="AC2784" s="11">
        <f t="shared" si="7412"/>
        <v>15666</v>
      </c>
      <c r="AD2784" s="11">
        <f t="shared" si="7412"/>
        <v>8656</v>
      </c>
      <c r="AE2784" s="11">
        <f t="shared" si="7412"/>
        <v>0</v>
      </c>
      <c r="AF2784" s="11">
        <f t="shared" si="7412"/>
        <v>995</v>
      </c>
      <c r="AG2784" s="11">
        <f t="shared" si="7412"/>
        <v>8850</v>
      </c>
      <c r="AH2784" s="11">
        <v>87796</v>
      </c>
      <c r="AI2784" s="11">
        <v>78674</v>
      </c>
      <c r="AJ2784" s="11">
        <f t="shared" ref="AJ2784:AY2784" si="7413">SUM(AJ2754,AJ2777,AJ2780)</f>
        <v>0</v>
      </c>
      <c r="AK2784" s="11">
        <f t="shared" si="7413"/>
        <v>0</v>
      </c>
      <c r="AL2784" s="11">
        <f t="shared" si="7413"/>
        <v>0</v>
      </c>
      <c r="AM2784" s="11">
        <f t="shared" si="7413"/>
        <v>0</v>
      </c>
      <c r="AN2784" s="11">
        <f t="shared" si="7413"/>
        <v>0</v>
      </c>
      <c r="AO2784" s="11">
        <f t="shared" si="7413"/>
        <v>0</v>
      </c>
      <c r="AP2784" s="11">
        <f t="shared" si="7413"/>
        <v>0</v>
      </c>
      <c r="AQ2784" s="11">
        <f t="shared" si="7413"/>
        <v>0</v>
      </c>
      <c r="AR2784" s="11">
        <f t="shared" si="7413"/>
        <v>0</v>
      </c>
      <c r="AS2784" s="11">
        <f t="shared" si="7413"/>
        <v>0</v>
      </c>
      <c r="AT2784" s="11">
        <f t="shared" si="7413"/>
        <v>0</v>
      </c>
      <c r="AU2784" s="11">
        <f t="shared" si="7413"/>
        <v>0</v>
      </c>
      <c r="AV2784" s="11">
        <f t="shared" si="7413"/>
        <v>0</v>
      </c>
      <c r="AW2784" s="11">
        <f t="shared" si="7413"/>
        <v>0</v>
      </c>
      <c r="AX2784" s="11">
        <f t="shared" si="7413"/>
        <v>0</v>
      </c>
      <c r="AY2784" s="11">
        <f t="shared" si="7413"/>
        <v>0</v>
      </c>
      <c r="AZ2784" s="11">
        <v>0</v>
      </c>
      <c r="BA2784" s="11">
        <v>0</v>
      </c>
      <c r="BB2784" s="11">
        <f t="shared" ref="BB2784:BQ2784" si="7414">SUM(BB2754,BB2777,BB2780)</f>
        <v>5500</v>
      </c>
      <c r="BC2784" s="11">
        <f t="shared" si="7414"/>
        <v>1561</v>
      </c>
      <c r="BD2784" s="11">
        <f t="shared" si="7414"/>
        <v>0</v>
      </c>
      <c r="BE2784" s="11">
        <f t="shared" si="7414"/>
        <v>21150</v>
      </c>
      <c r="BF2784" s="11">
        <f t="shared" si="7414"/>
        <v>0</v>
      </c>
      <c r="BG2784" s="11">
        <f t="shared" si="7414"/>
        <v>0</v>
      </c>
      <c r="BH2784" s="11">
        <f t="shared" si="7414"/>
        <v>28211</v>
      </c>
      <c r="BI2784" s="11">
        <f t="shared" si="7414"/>
        <v>1795</v>
      </c>
      <c r="BJ2784" s="11">
        <f t="shared" si="7414"/>
        <v>3000</v>
      </c>
      <c r="BK2784" s="11">
        <f t="shared" si="7414"/>
        <v>1561</v>
      </c>
      <c r="BL2784" s="11">
        <f t="shared" si="7414"/>
        <v>6091</v>
      </c>
      <c r="BM2784" s="11">
        <f t="shared" si="7414"/>
        <v>12000</v>
      </c>
      <c r="BN2784" s="11">
        <f t="shared" si="7414"/>
        <v>0</v>
      </c>
      <c r="BO2784" s="11">
        <f t="shared" si="7414"/>
        <v>2203</v>
      </c>
      <c r="BP2784" s="11">
        <f t="shared" si="7414"/>
        <v>0</v>
      </c>
      <c r="BQ2784" s="11">
        <f t="shared" si="7414"/>
        <v>0</v>
      </c>
      <c r="BR2784" s="11">
        <v>26650</v>
      </c>
      <c r="BS2784" s="11">
        <v>1561</v>
      </c>
      <c r="BT2784" s="11">
        <f t="shared" ref="BT2784:BZ2784" si="7415">SUM(BT2754,BT2777,BT2780)</f>
        <v>3804443</v>
      </c>
      <c r="BU2784" s="11">
        <f t="shared" si="7415"/>
        <v>3634427</v>
      </c>
      <c r="BV2784" s="11">
        <f t="shared" si="7415"/>
        <v>1894046</v>
      </c>
      <c r="BW2784" s="11">
        <f t="shared" si="7415"/>
        <v>849980</v>
      </c>
      <c r="BX2784" s="11">
        <f t="shared" si="7415"/>
        <v>335820</v>
      </c>
      <c r="BY2784" s="11">
        <f t="shared" si="7415"/>
        <v>257080</v>
      </c>
      <c r="BZ2784" s="11">
        <f t="shared" si="7415"/>
        <v>257080</v>
      </c>
      <c r="CA2784" s="11">
        <f t="shared" si="7338"/>
        <v>2744026</v>
      </c>
      <c r="CB2784" s="123">
        <f t="shared" si="7349"/>
        <v>75.50092490508132</v>
      </c>
    </row>
    <row r="2785" spans="1:80" ht="15.75" thickBot="1" x14ac:dyDescent="0.3">
      <c r="A2785" s="13" t="s">
        <v>1</v>
      </c>
      <c r="B2785" s="13" t="s">
        <v>1</v>
      </c>
      <c r="C2785" s="13" t="s">
        <v>1</v>
      </c>
      <c r="D2785" s="74" t="s">
        <v>1</v>
      </c>
      <c r="E2785" s="74" t="s">
        <v>1</v>
      </c>
      <c r="F2785" s="74" t="s">
        <v>1</v>
      </c>
      <c r="G2785" s="13" t="s">
        <v>1</v>
      </c>
      <c r="H2785" s="2" t="s">
        <v>83</v>
      </c>
      <c r="I2785" s="12">
        <v>81</v>
      </c>
      <c r="J2785" s="12">
        <f t="shared" si="7337"/>
        <v>71</v>
      </c>
      <c r="K2785" s="12">
        <v>71</v>
      </c>
      <c r="L2785" s="13"/>
      <c r="M2785" s="13" t="s">
        <v>1</v>
      </c>
      <c r="N2785" s="13" t="s">
        <v>1</v>
      </c>
      <c r="O2785" s="13" t="s">
        <v>1</v>
      </c>
      <c r="P2785" s="27"/>
      <c r="Q2785" s="13" t="s">
        <v>1</v>
      </c>
      <c r="R2785" s="13" t="s">
        <v>1</v>
      </c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>
        <v>0</v>
      </c>
      <c r="AI2785" s="13">
        <v>0</v>
      </c>
      <c r="AJ2785" s="13" t="s">
        <v>1</v>
      </c>
      <c r="AK2785" s="13"/>
      <c r="AL2785" s="13"/>
      <c r="AM2785" s="13"/>
      <c r="AN2785" s="13"/>
      <c r="AO2785" s="13"/>
      <c r="AP2785" s="13"/>
      <c r="AQ2785" s="13"/>
      <c r="AR2785" s="13"/>
      <c r="AS2785" s="13"/>
      <c r="AT2785" s="13"/>
      <c r="AU2785" s="13"/>
      <c r="AV2785" s="13"/>
      <c r="AW2785" s="13"/>
      <c r="AX2785" s="13"/>
      <c r="AY2785" s="13"/>
      <c r="AZ2785" s="13">
        <v>0</v>
      </c>
      <c r="BA2785" s="13">
        <v>0</v>
      </c>
      <c r="BB2785" s="13" t="s">
        <v>1</v>
      </c>
      <c r="BC2785" s="13"/>
      <c r="BD2785" s="13"/>
      <c r="BE2785" s="13"/>
      <c r="BF2785" s="13"/>
      <c r="BG2785" s="13"/>
      <c r="BH2785" s="13"/>
      <c r="BI2785" s="13"/>
      <c r="BJ2785" s="13"/>
      <c r="BK2785" s="13"/>
      <c r="BL2785" s="13"/>
      <c r="BM2785" s="13"/>
      <c r="BN2785" s="13"/>
      <c r="BO2785" s="13"/>
      <c r="BP2785" s="13"/>
      <c r="BQ2785" s="13"/>
      <c r="BR2785" s="13">
        <v>0</v>
      </c>
      <c r="BS2785" s="13">
        <v>0</v>
      </c>
      <c r="BT2785" s="12">
        <v>71</v>
      </c>
      <c r="BU2785" s="12">
        <v>71</v>
      </c>
      <c r="BV2785" s="12"/>
      <c r="BW2785" s="12"/>
      <c r="BX2785" s="12" t="s">
        <v>1</v>
      </c>
      <c r="BY2785" s="12" t="s">
        <v>1</v>
      </c>
      <c r="BZ2785" s="12"/>
      <c r="CA2785" s="12">
        <f t="shared" si="7338"/>
        <v>0</v>
      </c>
      <c r="CB2785" s="124"/>
    </row>
    <row r="2786" spans="1:80" ht="69.75" customHeight="1" thickBot="1" x14ac:dyDescent="0.3">
      <c r="A2786" s="133" t="s">
        <v>1</v>
      </c>
      <c r="B2786" s="133" t="s">
        <v>1</v>
      </c>
      <c r="C2786" s="133" t="s">
        <v>1</v>
      </c>
      <c r="D2786" s="135" t="s">
        <v>1</v>
      </c>
      <c r="E2786" s="135" t="s">
        <v>1</v>
      </c>
      <c r="F2786" s="135" t="s">
        <v>1</v>
      </c>
      <c r="G2786" s="137" t="s">
        <v>1</v>
      </c>
      <c r="H2786" s="5" t="s">
        <v>84</v>
      </c>
      <c r="I2786" s="5" t="s">
        <v>11</v>
      </c>
      <c r="J2786" s="5" t="s">
        <v>1809</v>
      </c>
      <c r="K2786" s="5" t="s">
        <v>12</v>
      </c>
      <c r="L2786" s="5" t="s">
        <v>13</v>
      </c>
      <c r="M2786" s="5" t="s">
        <v>14</v>
      </c>
      <c r="N2786" s="5" t="s">
        <v>15</v>
      </c>
      <c r="O2786" s="5" t="s">
        <v>16</v>
      </c>
      <c r="P2786" s="5" t="s">
        <v>17</v>
      </c>
      <c r="Q2786" s="5" t="s">
        <v>18</v>
      </c>
      <c r="R2786" s="71" t="s">
        <v>14</v>
      </c>
      <c r="S2786" s="71" t="s">
        <v>1843</v>
      </c>
      <c r="T2786" s="71" t="s">
        <v>1797</v>
      </c>
      <c r="U2786" s="71" t="s">
        <v>1832</v>
      </c>
      <c r="V2786" s="71" t="s">
        <v>1833</v>
      </c>
      <c r="W2786" s="71" t="s">
        <v>1834</v>
      </c>
      <c r="X2786" s="71" t="s">
        <v>1847</v>
      </c>
      <c r="Y2786" s="71" t="s">
        <v>1844</v>
      </c>
      <c r="Z2786" s="71" t="s">
        <v>1835</v>
      </c>
      <c r="AA2786" s="71" t="s">
        <v>1836</v>
      </c>
      <c r="AB2786" s="71" t="s">
        <v>1837</v>
      </c>
      <c r="AC2786" s="71" t="s">
        <v>1838</v>
      </c>
      <c r="AD2786" s="71" t="s">
        <v>1839</v>
      </c>
      <c r="AE2786" s="71" t="s">
        <v>1840</v>
      </c>
      <c r="AF2786" s="71" t="s">
        <v>1845</v>
      </c>
      <c r="AG2786" s="71" t="s">
        <v>1846</v>
      </c>
      <c r="AH2786" s="71" t="s">
        <v>1841</v>
      </c>
      <c r="AI2786" s="71" t="s">
        <v>1842</v>
      </c>
      <c r="AJ2786" s="72" t="s">
        <v>15</v>
      </c>
      <c r="AK2786" s="72" t="s">
        <v>1843</v>
      </c>
      <c r="AL2786" s="72" t="s">
        <v>1797</v>
      </c>
      <c r="AM2786" s="72" t="s">
        <v>1832</v>
      </c>
      <c r="AN2786" s="72" t="s">
        <v>1833</v>
      </c>
      <c r="AO2786" s="72" t="s">
        <v>1834</v>
      </c>
      <c r="AP2786" s="72" t="s">
        <v>1848</v>
      </c>
      <c r="AQ2786" s="72" t="s">
        <v>1844</v>
      </c>
      <c r="AR2786" s="72" t="s">
        <v>1835</v>
      </c>
      <c r="AS2786" s="72" t="s">
        <v>1836</v>
      </c>
      <c r="AT2786" s="72" t="s">
        <v>1837</v>
      </c>
      <c r="AU2786" s="72" t="s">
        <v>1838</v>
      </c>
      <c r="AV2786" s="72" t="s">
        <v>1839</v>
      </c>
      <c r="AW2786" s="72" t="s">
        <v>1840</v>
      </c>
      <c r="AX2786" s="72" t="s">
        <v>1845</v>
      </c>
      <c r="AY2786" s="72" t="s">
        <v>1846</v>
      </c>
      <c r="AZ2786" s="72" t="s">
        <v>1841</v>
      </c>
      <c r="BA2786" s="72" t="s">
        <v>1842</v>
      </c>
      <c r="BB2786" s="73" t="s">
        <v>16</v>
      </c>
      <c r="BC2786" s="73" t="s">
        <v>1843</v>
      </c>
      <c r="BD2786" s="73" t="s">
        <v>1797</v>
      </c>
      <c r="BE2786" s="73" t="s">
        <v>1832</v>
      </c>
      <c r="BF2786" s="73" t="s">
        <v>1833</v>
      </c>
      <c r="BG2786" s="73" t="s">
        <v>1834</v>
      </c>
      <c r="BH2786" s="73" t="s">
        <v>1849</v>
      </c>
      <c r="BI2786" s="73" t="s">
        <v>1844</v>
      </c>
      <c r="BJ2786" s="73" t="s">
        <v>1835</v>
      </c>
      <c r="BK2786" s="73" t="s">
        <v>1836</v>
      </c>
      <c r="BL2786" s="73" t="s">
        <v>1837</v>
      </c>
      <c r="BM2786" s="73" t="s">
        <v>1838</v>
      </c>
      <c r="BN2786" s="73" t="s">
        <v>1839</v>
      </c>
      <c r="BO2786" s="73" t="s">
        <v>1840</v>
      </c>
      <c r="BP2786" s="73" t="s">
        <v>1845</v>
      </c>
      <c r="BQ2786" s="73" t="s">
        <v>1846</v>
      </c>
      <c r="BR2786" s="73" t="s">
        <v>1841</v>
      </c>
      <c r="BS2786" s="73" t="s">
        <v>1842</v>
      </c>
      <c r="BT2786" s="5" t="s">
        <v>1911</v>
      </c>
      <c r="BU2786" s="5" t="s">
        <v>1942</v>
      </c>
      <c r="BV2786" s="5" t="s">
        <v>1943</v>
      </c>
      <c r="BW2786" s="5" t="s">
        <v>1944</v>
      </c>
      <c r="BX2786" s="5" t="s">
        <v>1945</v>
      </c>
      <c r="BY2786" s="5" t="s">
        <v>1946</v>
      </c>
      <c r="BZ2786" s="5" t="s">
        <v>1947</v>
      </c>
      <c r="CA2786" s="5" t="s">
        <v>1948</v>
      </c>
      <c r="CB2786" s="120" t="s">
        <v>1916</v>
      </c>
    </row>
    <row r="2787" spans="1:80" x14ac:dyDescent="0.25">
      <c r="A2787" s="134"/>
      <c r="B2787" s="134"/>
      <c r="C2787" s="134"/>
      <c r="D2787" s="136"/>
      <c r="E2787" s="136"/>
      <c r="F2787" s="136"/>
      <c r="G2787" s="138"/>
      <c r="H2787" s="15" t="s">
        <v>1</v>
      </c>
      <c r="I2787" s="9" t="s">
        <v>19</v>
      </c>
      <c r="J2787" s="9">
        <v>1</v>
      </c>
      <c r="K2787" s="9" t="s">
        <v>20</v>
      </c>
      <c r="L2787" s="9" t="s">
        <v>21</v>
      </c>
      <c r="M2787" s="9" t="s">
        <v>22</v>
      </c>
      <c r="N2787" s="9" t="s">
        <v>23</v>
      </c>
      <c r="O2787" s="9" t="s">
        <v>24</v>
      </c>
      <c r="P2787" s="9" t="s">
        <v>25</v>
      </c>
      <c r="Q2787" s="9" t="s">
        <v>26</v>
      </c>
      <c r="R2787" s="9">
        <v>1</v>
      </c>
      <c r="S2787" s="9">
        <v>2</v>
      </c>
      <c r="T2787" s="9">
        <v>3</v>
      </c>
      <c r="U2787" s="9">
        <v>4</v>
      </c>
      <c r="V2787" s="9">
        <v>5</v>
      </c>
      <c r="W2787" s="9">
        <v>6</v>
      </c>
      <c r="X2787" s="9">
        <v>7</v>
      </c>
      <c r="Y2787" s="9">
        <v>8</v>
      </c>
      <c r="Z2787" s="9">
        <v>9</v>
      </c>
      <c r="AA2787" s="9">
        <v>10</v>
      </c>
      <c r="AB2787" s="9">
        <v>11</v>
      </c>
      <c r="AC2787" s="9">
        <v>12</v>
      </c>
      <c r="AD2787" s="9">
        <v>13</v>
      </c>
      <c r="AE2787" s="9">
        <v>14</v>
      </c>
      <c r="AF2787" s="9">
        <v>15</v>
      </c>
      <c r="AG2787" s="9">
        <v>16</v>
      </c>
      <c r="AH2787" s="9">
        <v>20</v>
      </c>
      <c r="AI2787" s="9">
        <v>21</v>
      </c>
      <c r="AJ2787" s="9">
        <v>1</v>
      </c>
      <c r="AK2787" s="9">
        <v>2</v>
      </c>
      <c r="AL2787" s="9">
        <v>3</v>
      </c>
      <c r="AM2787" s="9">
        <v>4</v>
      </c>
      <c r="AN2787" s="9">
        <v>5</v>
      </c>
      <c r="AO2787" s="9">
        <v>6</v>
      </c>
      <c r="AP2787" s="9">
        <v>7</v>
      </c>
      <c r="AQ2787" s="9">
        <v>8</v>
      </c>
      <c r="AR2787" s="9">
        <v>9</v>
      </c>
      <c r="AS2787" s="9">
        <v>10</v>
      </c>
      <c r="AT2787" s="9">
        <v>11</v>
      </c>
      <c r="AU2787" s="9">
        <v>12</v>
      </c>
      <c r="AV2787" s="9">
        <v>13</v>
      </c>
      <c r="AW2787" s="9">
        <v>14</v>
      </c>
      <c r="AX2787" s="9">
        <v>15</v>
      </c>
      <c r="AY2787" s="9">
        <v>16</v>
      </c>
      <c r="AZ2787" s="9">
        <v>20</v>
      </c>
      <c r="BA2787" s="9">
        <v>21</v>
      </c>
      <c r="BB2787" s="9">
        <v>1</v>
      </c>
      <c r="BC2787" s="9">
        <v>2</v>
      </c>
      <c r="BD2787" s="9">
        <v>3</v>
      </c>
      <c r="BE2787" s="9">
        <v>4</v>
      </c>
      <c r="BF2787" s="9">
        <v>5</v>
      </c>
      <c r="BG2787" s="9">
        <v>6</v>
      </c>
      <c r="BH2787" s="9">
        <v>7</v>
      </c>
      <c r="BI2787" s="9">
        <v>8</v>
      </c>
      <c r="BJ2787" s="9">
        <v>9</v>
      </c>
      <c r="BK2787" s="9">
        <v>10</v>
      </c>
      <c r="BL2787" s="9">
        <v>11</v>
      </c>
      <c r="BM2787" s="9">
        <v>12</v>
      </c>
      <c r="BN2787" s="9">
        <v>13</v>
      </c>
      <c r="BO2787" s="9">
        <v>14</v>
      </c>
      <c r="BP2787" s="9">
        <v>15</v>
      </c>
      <c r="BQ2787" s="9">
        <v>16</v>
      </c>
      <c r="BR2787" s="9">
        <v>20</v>
      </c>
      <c r="BS2787" s="9">
        <v>21</v>
      </c>
      <c r="BT2787" s="9">
        <v>1</v>
      </c>
      <c r="BU2787" s="9">
        <v>2</v>
      </c>
      <c r="BV2787" s="9">
        <v>3</v>
      </c>
      <c r="BW2787" s="9" t="s">
        <v>1798</v>
      </c>
      <c r="BX2787" s="9">
        <v>5</v>
      </c>
      <c r="BY2787" s="9">
        <v>6</v>
      </c>
      <c r="BZ2787" s="9">
        <v>7</v>
      </c>
      <c r="CA2787" s="9" t="s">
        <v>1917</v>
      </c>
      <c r="CB2787" s="121">
        <v>9</v>
      </c>
    </row>
    <row r="2788" spans="1:80" x14ac:dyDescent="0.25">
      <c r="A2788" s="134"/>
      <c r="B2788" s="134"/>
      <c r="C2788" s="134"/>
      <c r="D2788" s="136"/>
      <c r="E2788" s="136"/>
      <c r="F2788" s="136"/>
      <c r="G2788" s="138"/>
      <c r="H2788" s="16" t="s">
        <v>1015</v>
      </c>
      <c r="I2788" s="17">
        <f>SUM(I2784)</f>
        <v>3068419</v>
      </c>
      <c r="J2788" s="17">
        <f t="shared" ref="J2788:J2789" si="7416">SUM(K2788,L2788,P2788,Q2788)</f>
        <v>3594665</v>
      </c>
      <c r="K2788" s="17">
        <f t="shared" ref="K2788" si="7417">SUM(K2784)</f>
        <v>3422695</v>
      </c>
      <c r="L2788" s="17">
        <f t="shared" ref="L2788:L2789" si="7418">SUM(M2788:O2788)</f>
        <v>171970</v>
      </c>
      <c r="M2788" s="17">
        <f t="shared" ref="M2788:Q2788" si="7419">SUM(M2784)</f>
        <v>166470</v>
      </c>
      <c r="N2788" s="17">
        <f t="shared" si="7419"/>
        <v>0</v>
      </c>
      <c r="O2788" s="17">
        <f t="shared" si="7419"/>
        <v>5500</v>
      </c>
      <c r="P2788" s="17">
        <f t="shared" si="7419"/>
        <v>0</v>
      </c>
      <c r="Q2788" s="17">
        <f t="shared" si="7419"/>
        <v>0</v>
      </c>
      <c r="R2788" s="17">
        <f t="shared" ref="R2788:AG2788" si="7420">SUM(R2784)</f>
        <v>166470</v>
      </c>
      <c r="S2788" s="17">
        <f t="shared" si="7420"/>
        <v>0</v>
      </c>
      <c r="T2788" s="17">
        <f t="shared" si="7420"/>
        <v>0</v>
      </c>
      <c r="U2788" s="17">
        <f t="shared" si="7420"/>
        <v>0</v>
      </c>
      <c r="V2788" s="17">
        <f t="shared" si="7420"/>
        <v>0</v>
      </c>
      <c r="W2788" s="17">
        <f t="shared" si="7420"/>
        <v>0</v>
      </c>
      <c r="X2788" s="17">
        <f t="shared" ref="X2788" si="7421">SUM(X2784)</f>
        <v>166470</v>
      </c>
      <c r="Y2788" s="17">
        <f t="shared" si="7420"/>
        <v>1626</v>
      </c>
      <c r="Z2788" s="17">
        <f t="shared" si="7420"/>
        <v>19864</v>
      </c>
      <c r="AA2788" s="17">
        <f t="shared" si="7420"/>
        <v>15894</v>
      </c>
      <c r="AB2788" s="17">
        <f t="shared" si="7420"/>
        <v>16245</v>
      </c>
      <c r="AC2788" s="17">
        <f t="shared" si="7420"/>
        <v>15666</v>
      </c>
      <c r="AD2788" s="17">
        <f t="shared" si="7420"/>
        <v>8656</v>
      </c>
      <c r="AE2788" s="17">
        <f t="shared" si="7420"/>
        <v>0</v>
      </c>
      <c r="AF2788" s="17">
        <f t="shared" si="7420"/>
        <v>995</v>
      </c>
      <c r="AG2788" s="17">
        <f t="shared" si="7420"/>
        <v>8850</v>
      </c>
      <c r="AH2788" s="17">
        <v>87796</v>
      </c>
      <c r="AI2788" s="17">
        <v>78674</v>
      </c>
      <c r="AJ2788" s="17">
        <f t="shared" ref="AJ2788:AY2788" si="7422">SUM(AJ2784)</f>
        <v>0</v>
      </c>
      <c r="AK2788" s="17">
        <f t="shared" si="7422"/>
        <v>0</v>
      </c>
      <c r="AL2788" s="17">
        <f t="shared" si="7422"/>
        <v>0</v>
      </c>
      <c r="AM2788" s="17">
        <f t="shared" si="7422"/>
        <v>0</v>
      </c>
      <c r="AN2788" s="17">
        <f t="shared" si="7422"/>
        <v>0</v>
      </c>
      <c r="AO2788" s="17">
        <f t="shared" si="7422"/>
        <v>0</v>
      </c>
      <c r="AP2788" s="17">
        <f t="shared" ref="AP2788" si="7423">SUM(AP2784)</f>
        <v>0</v>
      </c>
      <c r="AQ2788" s="17">
        <f t="shared" si="7422"/>
        <v>0</v>
      </c>
      <c r="AR2788" s="17">
        <f t="shared" si="7422"/>
        <v>0</v>
      </c>
      <c r="AS2788" s="17">
        <f t="shared" si="7422"/>
        <v>0</v>
      </c>
      <c r="AT2788" s="17">
        <f t="shared" si="7422"/>
        <v>0</v>
      </c>
      <c r="AU2788" s="17">
        <f t="shared" si="7422"/>
        <v>0</v>
      </c>
      <c r="AV2788" s="17">
        <f t="shared" si="7422"/>
        <v>0</v>
      </c>
      <c r="AW2788" s="17">
        <f t="shared" si="7422"/>
        <v>0</v>
      </c>
      <c r="AX2788" s="17">
        <f t="shared" si="7422"/>
        <v>0</v>
      </c>
      <c r="AY2788" s="17">
        <f t="shared" si="7422"/>
        <v>0</v>
      </c>
      <c r="AZ2788" s="17">
        <v>0</v>
      </c>
      <c r="BA2788" s="17">
        <v>0</v>
      </c>
      <c r="BB2788" s="17">
        <f t="shared" ref="BB2788:BQ2788" si="7424">SUM(BB2784)</f>
        <v>5500</v>
      </c>
      <c r="BC2788" s="17">
        <f t="shared" si="7424"/>
        <v>1561</v>
      </c>
      <c r="BD2788" s="17">
        <f t="shared" si="7424"/>
        <v>0</v>
      </c>
      <c r="BE2788" s="17">
        <f t="shared" si="7424"/>
        <v>21150</v>
      </c>
      <c r="BF2788" s="17">
        <f t="shared" si="7424"/>
        <v>0</v>
      </c>
      <c r="BG2788" s="17">
        <f t="shared" si="7424"/>
        <v>0</v>
      </c>
      <c r="BH2788" s="17">
        <f t="shared" ref="BH2788" si="7425">SUM(BH2784)</f>
        <v>28211</v>
      </c>
      <c r="BI2788" s="17">
        <f t="shared" si="7424"/>
        <v>1795</v>
      </c>
      <c r="BJ2788" s="17">
        <f t="shared" si="7424"/>
        <v>3000</v>
      </c>
      <c r="BK2788" s="17">
        <f t="shared" si="7424"/>
        <v>1561</v>
      </c>
      <c r="BL2788" s="17">
        <f t="shared" si="7424"/>
        <v>6091</v>
      </c>
      <c r="BM2788" s="17">
        <f t="shared" si="7424"/>
        <v>12000</v>
      </c>
      <c r="BN2788" s="17">
        <f t="shared" si="7424"/>
        <v>0</v>
      </c>
      <c r="BO2788" s="17">
        <f t="shared" si="7424"/>
        <v>2203</v>
      </c>
      <c r="BP2788" s="17">
        <f t="shared" si="7424"/>
        <v>0</v>
      </c>
      <c r="BQ2788" s="17">
        <f t="shared" si="7424"/>
        <v>0</v>
      </c>
      <c r="BR2788" s="17">
        <v>26650</v>
      </c>
      <c r="BS2788" s="17">
        <v>1561</v>
      </c>
      <c r="BT2788" s="17">
        <f t="shared" ref="BT2788:BW2788" si="7426">SUM(BT2784)</f>
        <v>3804443</v>
      </c>
      <c r="BU2788" s="17">
        <f t="shared" ref="BU2788:BV2788" si="7427">SUM(BU2784)</f>
        <v>3634427</v>
      </c>
      <c r="BV2788" s="17">
        <f t="shared" si="7427"/>
        <v>1894046</v>
      </c>
      <c r="BW2788" s="17">
        <f t="shared" si="7426"/>
        <v>849980</v>
      </c>
      <c r="BX2788" s="17">
        <f t="shared" ref="BX2788:BZ2788" si="7428">SUM(BX2784)</f>
        <v>335820</v>
      </c>
      <c r="BY2788" s="17">
        <f t="shared" si="7428"/>
        <v>257080</v>
      </c>
      <c r="BZ2788" s="17">
        <f t="shared" si="7428"/>
        <v>257080</v>
      </c>
      <c r="CA2788" s="17">
        <f>BV2788+BW2788</f>
        <v>2744026</v>
      </c>
      <c r="CB2788" s="125">
        <f>IF(BU2788=0,"-",CA2788/BU2788*100)</f>
        <v>75.50092490508132</v>
      </c>
    </row>
    <row r="2789" spans="1:80" x14ac:dyDescent="0.25">
      <c r="A2789" s="134"/>
      <c r="B2789" s="134"/>
      <c r="C2789" s="134"/>
      <c r="D2789" s="136"/>
      <c r="E2789" s="136"/>
      <c r="F2789" s="136"/>
      <c r="G2789" s="138"/>
      <c r="H2789" s="18" t="s">
        <v>86</v>
      </c>
      <c r="I2789" s="17">
        <f>SUM(I2788)</f>
        <v>3068419</v>
      </c>
      <c r="J2789" s="17">
        <f t="shared" si="7416"/>
        <v>3594665</v>
      </c>
      <c r="K2789" s="17">
        <f t="shared" ref="K2789" si="7429">SUM(K2788)</f>
        <v>3422695</v>
      </c>
      <c r="L2789" s="17">
        <f t="shared" si="7418"/>
        <v>171970</v>
      </c>
      <c r="M2789" s="17">
        <f t="shared" ref="M2789:Q2789" si="7430">SUM(M2788)</f>
        <v>166470</v>
      </c>
      <c r="N2789" s="17">
        <f t="shared" si="7430"/>
        <v>0</v>
      </c>
      <c r="O2789" s="17">
        <f t="shared" si="7430"/>
        <v>5500</v>
      </c>
      <c r="P2789" s="17">
        <f t="shared" si="7430"/>
        <v>0</v>
      </c>
      <c r="Q2789" s="17">
        <f t="shared" si="7430"/>
        <v>0</v>
      </c>
      <c r="R2789" s="17">
        <f t="shared" ref="R2789:AG2789" si="7431">SUM(R2788)</f>
        <v>166470</v>
      </c>
      <c r="S2789" s="17">
        <f t="shared" si="7431"/>
        <v>0</v>
      </c>
      <c r="T2789" s="17">
        <f t="shared" si="7431"/>
        <v>0</v>
      </c>
      <c r="U2789" s="17">
        <f t="shared" si="7431"/>
        <v>0</v>
      </c>
      <c r="V2789" s="17">
        <f t="shared" si="7431"/>
        <v>0</v>
      </c>
      <c r="W2789" s="17">
        <f t="shared" si="7431"/>
        <v>0</v>
      </c>
      <c r="X2789" s="17">
        <f t="shared" ref="X2789" si="7432">SUM(X2788)</f>
        <v>166470</v>
      </c>
      <c r="Y2789" s="17">
        <f t="shared" si="7431"/>
        <v>1626</v>
      </c>
      <c r="Z2789" s="17">
        <f t="shared" si="7431"/>
        <v>19864</v>
      </c>
      <c r="AA2789" s="17">
        <f t="shared" si="7431"/>
        <v>15894</v>
      </c>
      <c r="AB2789" s="17">
        <f t="shared" si="7431"/>
        <v>16245</v>
      </c>
      <c r="AC2789" s="17">
        <f t="shared" si="7431"/>
        <v>15666</v>
      </c>
      <c r="AD2789" s="17">
        <f t="shared" si="7431"/>
        <v>8656</v>
      </c>
      <c r="AE2789" s="17">
        <f t="shared" si="7431"/>
        <v>0</v>
      </c>
      <c r="AF2789" s="17">
        <f t="shared" si="7431"/>
        <v>995</v>
      </c>
      <c r="AG2789" s="17">
        <f t="shared" si="7431"/>
        <v>8850</v>
      </c>
      <c r="AH2789" s="17">
        <v>87796</v>
      </c>
      <c r="AI2789" s="17">
        <v>78674</v>
      </c>
      <c r="AJ2789" s="17">
        <f t="shared" ref="AJ2789:AY2789" si="7433">SUM(AJ2788)</f>
        <v>0</v>
      </c>
      <c r="AK2789" s="17">
        <f t="shared" si="7433"/>
        <v>0</v>
      </c>
      <c r="AL2789" s="17">
        <f t="shared" si="7433"/>
        <v>0</v>
      </c>
      <c r="AM2789" s="17">
        <f t="shared" si="7433"/>
        <v>0</v>
      </c>
      <c r="AN2789" s="17">
        <f t="shared" si="7433"/>
        <v>0</v>
      </c>
      <c r="AO2789" s="17">
        <f t="shared" si="7433"/>
        <v>0</v>
      </c>
      <c r="AP2789" s="17">
        <f t="shared" ref="AP2789" si="7434">SUM(AP2788)</f>
        <v>0</v>
      </c>
      <c r="AQ2789" s="17">
        <f t="shared" si="7433"/>
        <v>0</v>
      </c>
      <c r="AR2789" s="17">
        <f t="shared" si="7433"/>
        <v>0</v>
      </c>
      <c r="AS2789" s="17">
        <f t="shared" si="7433"/>
        <v>0</v>
      </c>
      <c r="AT2789" s="17">
        <f t="shared" si="7433"/>
        <v>0</v>
      </c>
      <c r="AU2789" s="17">
        <f t="shared" si="7433"/>
        <v>0</v>
      </c>
      <c r="AV2789" s="17">
        <f t="shared" si="7433"/>
        <v>0</v>
      </c>
      <c r="AW2789" s="17">
        <f t="shared" si="7433"/>
        <v>0</v>
      </c>
      <c r="AX2789" s="17">
        <f t="shared" si="7433"/>
        <v>0</v>
      </c>
      <c r="AY2789" s="17">
        <f t="shared" si="7433"/>
        <v>0</v>
      </c>
      <c r="AZ2789" s="17">
        <v>0</v>
      </c>
      <c r="BA2789" s="17">
        <v>0</v>
      </c>
      <c r="BB2789" s="17">
        <f t="shared" ref="BB2789:BQ2789" si="7435">SUM(BB2788)</f>
        <v>5500</v>
      </c>
      <c r="BC2789" s="17">
        <f t="shared" si="7435"/>
        <v>1561</v>
      </c>
      <c r="BD2789" s="17">
        <f t="shared" si="7435"/>
        <v>0</v>
      </c>
      <c r="BE2789" s="17">
        <f t="shared" si="7435"/>
        <v>21150</v>
      </c>
      <c r="BF2789" s="17">
        <f t="shared" si="7435"/>
        <v>0</v>
      </c>
      <c r="BG2789" s="17">
        <f t="shared" si="7435"/>
        <v>0</v>
      </c>
      <c r="BH2789" s="17">
        <f t="shared" ref="BH2789" si="7436">SUM(BH2788)</f>
        <v>28211</v>
      </c>
      <c r="BI2789" s="17">
        <f t="shared" si="7435"/>
        <v>1795</v>
      </c>
      <c r="BJ2789" s="17">
        <f t="shared" si="7435"/>
        <v>3000</v>
      </c>
      <c r="BK2789" s="17">
        <f t="shared" si="7435"/>
        <v>1561</v>
      </c>
      <c r="BL2789" s="17">
        <f t="shared" si="7435"/>
        <v>6091</v>
      </c>
      <c r="BM2789" s="17">
        <f t="shared" si="7435"/>
        <v>12000</v>
      </c>
      <c r="BN2789" s="17">
        <f t="shared" si="7435"/>
        <v>0</v>
      </c>
      <c r="BO2789" s="17">
        <f t="shared" si="7435"/>
        <v>2203</v>
      </c>
      <c r="BP2789" s="17">
        <f t="shared" si="7435"/>
        <v>0</v>
      </c>
      <c r="BQ2789" s="17">
        <f t="shared" si="7435"/>
        <v>0</v>
      </c>
      <c r="BR2789" s="17">
        <v>26650</v>
      </c>
      <c r="BS2789" s="17">
        <v>1561</v>
      </c>
      <c r="BT2789" s="17">
        <f t="shared" ref="BT2789:BW2789" si="7437">SUM(BT2788)</f>
        <v>3804443</v>
      </c>
      <c r="BU2789" s="17">
        <f t="shared" ref="BU2789:BV2789" si="7438">SUM(BU2788)</f>
        <v>3634427</v>
      </c>
      <c r="BV2789" s="17">
        <f t="shared" si="7438"/>
        <v>1894046</v>
      </c>
      <c r="BW2789" s="17">
        <f t="shared" si="7437"/>
        <v>849980</v>
      </c>
      <c r="BX2789" s="17">
        <f t="shared" ref="BX2789" si="7439">SUM(BX2788)</f>
        <v>335820</v>
      </c>
      <c r="BY2789" s="17">
        <f t="shared" ref="BY2789" si="7440">SUM(BY2788)</f>
        <v>257080</v>
      </c>
      <c r="BZ2789" s="17">
        <f t="shared" ref="BZ2789" si="7441">SUM(BZ2788)</f>
        <v>257080</v>
      </c>
      <c r="CA2789" s="17">
        <f>BV2789+BW2789</f>
        <v>2744026</v>
      </c>
      <c r="CB2789" s="125">
        <f>IF(BU2789=0,"-",CA2789/BU2789*100)</f>
        <v>75.50092490508132</v>
      </c>
    </row>
    <row r="2790" spans="1:80" x14ac:dyDescent="0.25">
      <c r="A2790" s="139"/>
      <c r="B2790" s="139"/>
      <c r="C2790" s="139"/>
      <c r="D2790" s="140"/>
      <c r="E2790" s="140"/>
      <c r="F2790" s="140"/>
      <c r="G2790" s="141"/>
      <c r="X2790">
        <f t="shared" si="7393"/>
        <v>0</v>
      </c>
      <c r="AH2790">
        <v>0</v>
      </c>
      <c r="AI2790">
        <v>0</v>
      </c>
      <c r="AP2790">
        <f t="shared" si="7394"/>
        <v>0</v>
      </c>
      <c r="AZ2790">
        <v>0</v>
      </c>
      <c r="BA2790">
        <v>0</v>
      </c>
      <c r="BH2790">
        <f t="shared" si="7395"/>
        <v>0</v>
      </c>
      <c r="BR2790">
        <v>0</v>
      </c>
      <c r="BS2790">
        <v>0</v>
      </c>
      <c r="BU2790">
        <v>0</v>
      </c>
      <c r="BV2790">
        <v>0</v>
      </c>
      <c r="BW2790">
        <f t="shared" si="7378"/>
        <v>0</v>
      </c>
      <c r="CA2790">
        <f>BV2790+BW2790</f>
        <v>0</v>
      </c>
      <c r="CB2790" s="126" t="str">
        <f>IF(BU2790=0,"-",CA2790/BU2790*100)</f>
        <v>-</v>
      </c>
    </row>
    <row r="2791" spans="1:80" ht="15.75" thickBot="1" x14ac:dyDescent="0.3">
      <c r="A2791" s="13" t="s">
        <v>1</v>
      </c>
      <c r="B2791" s="13" t="s">
        <v>1</v>
      </c>
      <c r="C2791" s="13" t="s">
        <v>1</v>
      </c>
      <c r="D2791" s="74" t="s">
        <v>1</v>
      </c>
      <c r="E2791" s="74" t="s">
        <v>1</v>
      </c>
      <c r="F2791" s="74" t="s">
        <v>1</v>
      </c>
      <c r="G2791" s="13" t="s">
        <v>1</v>
      </c>
      <c r="H2791" s="19" t="s">
        <v>1</v>
      </c>
      <c r="I2791" s="19" t="s">
        <v>1</v>
      </c>
      <c r="J2791" s="19"/>
      <c r="K2791" s="19" t="s">
        <v>1</v>
      </c>
      <c r="L2791" s="19"/>
      <c r="M2791" s="19" t="s">
        <v>1</v>
      </c>
      <c r="N2791" s="19" t="s">
        <v>1</v>
      </c>
      <c r="O2791" s="19" t="s">
        <v>1</v>
      </c>
      <c r="P2791" s="31"/>
      <c r="Q2791" s="19" t="s">
        <v>1</v>
      </c>
      <c r="R2791" s="19" t="s">
        <v>1</v>
      </c>
      <c r="S2791" s="19"/>
      <c r="T2791" s="19"/>
      <c r="U2791" s="19"/>
      <c r="V2791" s="19"/>
      <c r="W2791" s="19"/>
      <c r="X2791" s="19"/>
      <c r="Y2791" s="19"/>
      <c r="Z2791" s="19"/>
      <c r="AA2791" s="19"/>
      <c r="AB2791" s="19"/>
      <c r="AC2791" s="19"/>
      <c r="AD2791" s="19"/>
      <c r="AE2791" s="19"/>
      <c r="AF2791" s="19"/>
      <c r="AG2791" s="19"/>
      <c r="AH2791" s="19">
        <v>0</v>
      </c>
      <c r="AI2791" s="19">
        <v>0</v>
      </c>
      <c r="AJ2791" s="19" t="s">
        <v>1</v>
      </c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>
        <v>0</v>
      </c>
      <c r="BA2791" s="19">
        <v>0</v>
      </c>
      <c r="BB2791" s="19" t="s">
        <v>1</v>
      </c>
      <c r="BC2791" s="19"/>
      <c r="BD2791" s="19"/>
      <c r="BE2791" s="19"/>
      <c r="BF2791" s="19"/>
      <c r="BG2791" s="19"/>
      <c r="BH2791" s="19"/>
      <c r="BI2791" s="19"/>
      <c r="BJ2791" s="19"/>
      <c r="BK2791" s="19"/>
      <c r="BL2791" s="19"/>
      <c r="BM2791" s="19"/>
      <c r="BN2791" s="19"/>
      <c r="BO2791" s="19"/>
      <c r="BP2791" s="19"/>
      <c r="BQ2791" s="19"/>
      <c r="BR2791" s="19">
        <v>0</v>
      </c>
      <c r="BS2791" s="19">
        <v>0</v>
      </c>
      <c r="BT2791" s="19"/>
      <c r="BU2791" s="19"/>
      <c r="BV2791" s="19"/>
      <c r="BW2791" s="19"/>
      <c r="BX2791" s="19" t="s">
        <v>1</v>
      </c>
      <c r="BY2791" s="19" t="s">
        <v>1</v>
      </c>
      <c r="BZ2791" s="19"/>
      <c r="CA2791" s="19">
        <f>BV2791+BW2791</f>
        <v>0</v>
      </c>
      <c r="CB2791" s="127"/>
    </row>
    <row r="2792" spans="1:80" ht="69.75" customHeight="1" thickBot="1" x14ac:dyDescent="0.3">
      <c r="A2792" s="5" t="s">
        <v>4</v>
      </c>
      <c r="B2792" s="5" t="s">
        <v>5</v>
      </c>
      <c r="C2792" s="5" t="s">
        <v>6</v>
      </c>
      <c r="D2792" s="80" t="s">
        <v>1</v>
      </c>
      <c r="E2792" s="88" t="s">
        <v>7</v>
      </c>
      <c r="F2792" s="88" t="s">
        <v>8</v>
      </c>
      <c r="G2792" s="5" t="s">
        <v>9</v>
      </c>
      <c r="H2792" s="5" t="s">
        <v>10</v>
      </c>
      <c r="I2792" s="5" t="s">
        <v>11</v>
      </c>
      <c r="J2792" s="5" t="s">
        <v>1809</v>
      </c>
      <c r="K2792" s="5" t="s">
        <v>12</v>
      </c>
      <c r="L2792" s="5" t="s">
        <v>13</v>
      </c>
      <c r="M2792" s="5" t="s">
        <v>14</v>
      </c>
      <c r="N2792" s="5" t="s">
        <v>15</v>
      </c>
      <c r="O2792" s="5" t="s">
        <v>16</v>
      </c>
      <c r="P2792" s="5" t="s">
        <v>17</v>
      </c>
      <c r="Q2792" s="5" t="s">
        <v>18</v>
      </c>
      <c r="R2792" s="71" t="s">
        <v>14</v>
      </c>
      <c r="S2792" s="71" t="s">
        <v>1843</v>
      </c>
      <c r="T2792" s="71" t="s">
        <v>1797</v>
      </c>
      <c r="U2792" s="71" t="s">
        <v>1832</v>
      </c>
      <c r="V2792" s="71" t="s">
        <v>1833</v>
      </c>
      <c r="W2792" s="71" t="s">
        <v>1834</v>
      </c>
      <c r="X2792" s="71" t="s">
        <v>1847</v>
      </c>
      <c r="Y2792" s="71" t="s">
        <v>1844</v>
      </c>
      <c r="Z2792" s="71" t="s">
        <v>1835</v>
      </c>
      <c r="AA2792" s="71" t="s">
        <v>1836</v>
      </c>
      <c r="AB2792" s="71" t="s">
        <v>1837</v>
      </c>
      <c r="AC2792" s="71" t="s">
        <v>1838</v>
      </c>
      <c r="AD2792" s="71" t="s">
        <v>1839</v>
      </c>
      <c r="AE2792" s="71" t="s">
        <v>1840</v>
      </c>
      <c r="AF2792" s="71" t="s">
        <v>1845</v>
      </c>
      <c r="AG2792" s="71" t="s">
        <v>1846</v>
      </c>
      <c r="AH2792" s="71" t="s">
        <v>1841</v>
      </c>
      <c r="AI2792" s="71" t="s">
        <v>1842</v>
      </c>
      <c r="AJ2792" s="72" t="s">
        <v>15</v>
      </c>
      <c r="AK2792" s="72" t="s">
        <v>1843</v>
      </c>
      <c r="AL2792" s="72" t="s">
        <v>1797</v>
      </c>
      <c r="AM2792" s="72" t="s">
        <v>1832</v>
      </c>
      <c r="AN2792" s="72" t="s">
        <v>1833</v>
      </c>
      <c r="AO2792" s="72" t="s">
        <v>1834</v>
      </c>
      <c r="AP2792" s="72" t="s">
        <v>1848</v>
      </c>
      <c r="AQ2792" s="72" t="s">
        <v>1844</v>
      </c>
      <c r="AR2792" s="72" t="s">
        <v>1835</v>
      </c>
      <c r="AS2792" s="72" t="s">
        <v>1836</v>
      </c>
      <c r="AT2792" s="72" t="s">
        <v>1837</v>
      </c>
      <c r="AU2792" s="72" t="s">
        <v>1838</v>
      </c>
      <c r="AV2792" s="72" t="s">
        <v>1839</v>
      </c>
      <c r="AW2792" s="72" t="s">
        <v>1840</v>
      </c>
      <c r="AX2792" s="72" t="s">
        <v>1845</v>
      </c>
      <c r="AY2792" s="72" t="s">
        <v>1846</v>
      </c>
      <c r="AZ2792" s="72" t="s">
        <v>1841</v>
      </c>
      <c r="BA2792" s="72" t="s">
        <v>1842</v>
      </c>
      <c r="BB2792" s="73" t="s">
        <v>16</v>
      </c>
      <c r="BC2792" s="73" t="s">
        <v>1843</v>
      </c>
      <c r="BD2792" s="73" t="s">
        <v>1797</v>
      </c>
      <c r="BE2792" s="73" t="s">
        <v>1832</v>
      </c>
      <c r="BF2792" s="73" t="s">
        <v>1833</v>
      </c>
      <c r="BG2792" s="73" t="s">
        <v>1834</v>
      </c>
      <c r="BH2792" s="73" t="s">
        <v>1849</v>
      </c>
      <c r="BI2792" s="73" t="s">
        <v>1844</v>
      </c>
      <c r="BJ2792" s="73" t="s">
        <v>1835</v>
      </c>
      <c r="BK2792" s="73" t="s">
        <v>1836</v>
      </c>
      <c r="BL2792" s="73" t="s">
        <v>1837</v>
      </c>
      <c r="BM2792" s="73" t="s">
        <v>1838</v>
      </c>
      <c r="BN2792" s="73" t="s">
        <v>1839</v>
      </c>
      <c r="BO2792" s="73" t="s">
        <v>1840</v>
      </c>
      <c r="BP2792" s="73" t="s">
        <v>1845</v>
      </c>
      <c r="BQ2792" s="73" t="s">
        <v>1846</v>
      </c>
      <c r="BR2792" s="73" t="s">
        <v>1841</v>
      </c>
      <c r="BS2792" s="73" t="s">
        <v>1842</v>
      </c>
      <c r="BT2792" s="5" t="s">
        <v>1911</v>
      </c>
      <c r="BU2792" s="5" t="s">
        <v>1942</v>
      </c>
      <c r="BV2792" s="5" t="s">
        <v>1943</v>
      </c>
      <c r="BW2792" s="5" t="s">
        <v>1944</v>
      </c>
      <c r="BX2792" s="5" t="s">
        <v>1945</v>
      </c>
      <c r="BY2792" s="5" t="s">
        <v>1946</v>
      </c>
      <c r="BZ2792" s="5" t="s">
        <v>1947</v>
      </c>
      <c r="CA2792" s="5" t="s">
        <v>1948</v>
      </c>
      <c r="CB2792" s="120" t="s">
        <v>1916</v>
      </c>
    </row>
    <row r="2793" spans="1:80" x14ac:dyDescent="0.25">
      <c r="A2793" s="6" t="s">
        <v>1</v>
      </c>
      <c r="B2793" s="6" t="s">
        <v>1</v>
      </c>
      <c r="C2793" s="6" t="s">
        <v>1</v>
      </c>
      <c r="D2793" s="81" t="s">
        <v>1</v>
      </c>
      <c r="E2793" s="81" t="s">
        <v>1</v>
      </c>
      <c r="F2793" s="94" t="s">
        <v>1</v>
      </c>
      <c r="G2793" s="7" t="s">
        <v>1</v>
      </c>
      <c r="H2793" s="8" t="s">
        <v>1</v>
      </c>
      <c r="I2793" s="9" t="s">
        <v>19</v>
      </c>
      <c r="J2793" s="9">
        <v>1</v>
      </c>
      <c r="K2793" s="9" t="s">
        <v>20</v>
      </c>
      <c r="L2793" s="9" t="s">
        <v>21</v>
      </c>
      <c r="M2793" s="9" t="s">
        <v>22</v>
      </c>
      <c r="N2793" s="9" t="s">
        <v>23</v>
      </c>
      <c r="O2793" s="9" t="s">
        <v>24</v>
      </c>
      <c r="P2793" s="9" t="s">
        <v>25</v>
      </c>
      <c r="Q2793" s="9" t="s">
        <v>26</v>
      </c>
      <c r="R2793" s="9">
        <v>1</v>
      </c>
      <c r="S2793" s="9">
        <v>2</v>
      </c>
      <c r="T2793" s="9">
        <v>3</v>
      </c>
      <c r="U2793" s="9">
        <v>4</v>
      </c>
      <c r="V2793" s="9">
        <v>5</v>
      </c>
      <c r="W2793" s="9">
        <v>6</v>
      </c>
      <c r="X2793" s="9">
        <v>7</v>
      </c>
      <c r="Y2793" s="9">
        <v>8</v>
      </c>
      <c r="Z2793" s="9">
        <v>9</v>
      </c>
      <c r="AA2793" s="9">
        <v>10</v>
      </c>
      <c r="AB2793" s="9">
        <v>11</v>
      </c>
      <c r="AC2793" s="9">
        <v>12</v>
      </c>
      <c r="AD2793" s="9">
        <v>13</v>
      </c>
      <c r="AE2793" s="9">
        <v>14</v>
      </c>
      <c r="AF2793" s="9">
        <v>15</v>
      </c>
      <c r="AG2793" s="9">
        <v>16</v>
      </c>
      <c r="AH2793" s="9">
        <v>20</v>
      </c>
      <c r="AI2793" s="9">
        <v>21</v>
      </c>
      <c r="AJ2793" s="9">
        <v>1</v>
      </c>
      <c r="AK2793" s="9">
        <v>2</v>
      </c>
      <c r="AL2793" s="9">
        <v>3</v>
      </c>
      <c r="AM2793" s="9">
        <v>4</v>
      </c>
      <c r="AN2793" s="9">
        <v>5</v>
      </c>
      <c r="AO2793" s="9">
        <v>6</v>
      </c>
      <c r="AP2793" s="9">
        <v>7</v>
      </c>
      <c r="AQ2793" s="9">
        <v>8</v>
      </c>
      <c r="AR2793" s="9">
        <v>9</v>
      </c>
      <c r="AS2793" s="9">
        <v>10</v>
      </c>
      <c r="AT2793" s="9">
        <v>11</v>
      </c>
      <c r="AU2793" s="9">
        <v>12</v>
      </c>
      <c r="AV2793" s="9">
        <v>13</v>
      </c>
      <c r="AW2793" s="9">
        <v>14</v>
      </c>
      <c r="AX2793" s="9">
        <v>15</v>
      </c>
      <c r="AY2793" s="9">
        <v>16</v>
      </c>
      <c r="AZ2793" s="9">
        <v>20</v>
      </c>
      <c r="BA2793" s="9">
        <v>21</v>
      </c>
      <c r="BB2793" s="9">
        <v>1</v>
      </c>
      <c r="BC2793" s="9">
        <v>2</v>
      </c>
      <c r="BD2793" s="9">
        <v>3</v>
      </c>
      <c r="BE2793" s="9">
        <v>4</v>
      </c>
      <c r="BF2793" s="9">
        <v>5</v>
      </c>
      <c r="BG2793" s="9">
        <v>6</v>
      </c>
      <c r="BH2793" s="9">
        <v>7</v>
      </c>
      <c r="BI2793" s="9">
        <v>8</v>
      </c>
      <c r="BJ2793" s="9">
        <v>9</v>
      </c>
      <c r="BK2793" s="9">
        <v>10</v>
      </c>
      <c r="BL2793" s="9">
        <v>11</v>
      </c>
      <c r="BM2793" s="9">
        <v>12</v>
      </c>
      <c r="BN2793" s="9">
        <v>13</v>
      </c>
      <c r="BO2793" s="9">
        <v>14</v>
      </c>
      <c r="BP2793" s="9">
        <v>15</v>
      </c>
      <c r="BQ2793" s="9">
        <v>16</v>
      </c>
      <c r="BR2793" s="9">
        <v>20</v>
      </c>
      <c r="BS2793" s="9">
        <v>21</v>
      </c>
      <c r="BT2793" s="9">
        <v>1</v>
      </c>
      <c r="BU2793" s="9">
        <v>2</v>
      </c>
      <c r="BV2793" s="9">
        <v>3</v>
      </c>
      <c r="BW2793" s="9" t="s">
        <v>1798</v>
      </c>
      <c r="BX2793" s="9">
        <v>5</v>
      </c>
      <c r="BY2793" s="9">
        <v>6</v>
      </c>
      <c r="BZ2793" s="9">
        <v>7</v>
      </c>
      <c r="CA2793" s="9" t="s">
        <v>1917</v>
      </c>
      <c r="CB2793" s="121">
        <v>9</v>
      </c>
    </row>
    <row r="2794" spans="1:80" x14ac:dyDescent="0.25">
      <c r="A2794" s="1" t="s">
        <v>928</v>
      </c>
      <c r="B2794" s="1" t="s">
        <v>88</v>
      </c>
      <c r="C2794" s="4" t="s">
        <v>1323</v>
      </c>
      <c r="D2794" s="79" t="s">
        <v>1324</v>
      </c>
      <c r="E2794" s="78" t="s">
        <v>1</v>
      </c>
      <c r="F2794" s="78" t="s">
        <v>1</v>
      </c>
      <c r="G2794" s="2" t="s">
        <v>1</v>
      </c>
      <c r="H2794" s="2" t="s">
        <v>1325</v>
      </c>
      <c r="I2794" s="3" t="s">
        <v>1</v>
      </c>
      <c r="J2794" s="3">
        <f t="shared" ref="J2794:J2826" si="7442">SUM(K2794,L2794,P2794,Q2794)</f>
        <v>0</v>
      </c>
      <c r="K2794" s="3" t="s">
        <v>1</v>
      </c>
      <c r="L2794" s="3"/>
      <c r="M2794" s="3" t="s">
        <v>1</v>
      </c>
      <c r="N2794" s="3" t="s">
        <v>1</v>
      </c>
      <c r="O2794" s="3" t="s">
        <v>1</v>
      </c>
      <c r="P2794" s="26"/>
      <c r="Q2794" s="3" t="s">
        <v>1</v>
      </c>
      <c r="R2794" s="3" t="s">
        <v>1</v>
      </c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>
        <v>0</v>
      </c>
      <c r="AI2794" s="3">
        <v>0</v>
      </c>
      <c r="AJ2794" s="3" t="s">
        <v>1</v>
      </c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  <c r="AX2794" s="3"/>
      <c r="AY2794" s="3"/>
      <c r="AZ2794" s="3">
        <v>0</v>
      </c>
      <c r="BA2794" s="3">
        <v>0</v>
      </c>
      <c r="BB2794" s="3" t="s">
        <v>1</v>
      </c>
      <c r="BC2794" s="3"/>
      <c r="BD2794" s="3"/>
      <c r="BE2794" s="3"/>
      <c r="BF2794" s="3"/>
      <c r="BG2794" s="3"/>
      <c r="BH2794" s="3"/>
      <c r="BI2794" s="3"/>
      <c r="BJ2794" s="3"/>
      <c r="BK2794" s="3"/>
      <c r="BL2794" s="3"/>
      <c r="BM2794" s="3"/>
      <c r="BN2794" s="3"/>
      <c r="BO2794" s="3"/>
      <c r="BP2794" s="3"/>
      <c r="BQ2794" s="3"/>
      <c r="BR2794" s="3">
        <v>0</v>
      </c>
      <c r="BS2794" s="3">
        <v>0</v>
      </c>
      <c r="BT2794" s="3">
        <v>0</v>
      </c>
      <c r="BU2794" s="3"/>
      <c r="BV2794" s="3"/>
      <c r="BW2794" s="3"/>
      <c r="BX2794" s="3" t="s">
        <v>1</v>
      </c>
      <c r="BY2794" s="3" t="s">
        <v>1</v>
      </c>
      <c r="BZ2794" s="3"/>
      <c r="CA2794" s="3">
        <f t="shared" ref="CA2794:CA2826" si="7443">BV2794+BW2794</f>
        <v>0</v>
      </c>
      <c r="CB2794" s="122"/>
    </row>
    <row r="2795" spans="1:80" ht="33.75" x14ac:dyDescent="0.25">
      <c r="A2795" s="1" t="s">
        <v>1</v>
      </c>
      <c r="B2795" s="1" t="s">
        <v>1</v>
      </c>
      <c r="C2795" s="1" t="s">
        <v>1</v>
      </c>
      <c r="D2795" s="78" t="s">
        <v>1</v>
      </c>
      <c r="E2795" s="78" t="s">
        <v>1</v>
      </c>
      <c r="F2795" s="78" t="s">
        <v>1</v>
      </c>
      <c r="G2795" s="2" t="s">
        <v>1</v>
      </c>
      <c r="H2795" s="10" t="s">
        <v>30</v>
      </c>
      <c r="I2795" s="11">
        <f>SUM(I2796,I2804,I2806)</f>
        <v>3660128</v>
      </c>
      <c r="J2795" s="11">
        <f t="shared" si="7442"/>
        <v>4086837</v>
      </c>
      <c r="K2795" s="11">
        <f t="shared" ref="K2795" si="7444">SUM(K2796,K2804,K2806)</f>
        <v>3915677</v>
      </c>
      <c r="L2795" s="11">
        <f t="shared" ref="L2795:L2825" si="7445">SUM(M2795:O2795)</f>
        <v>171160</v>
      </c>
      <c r="M2795" s="11">
        <f t="shared" ref="M2795:Q2795" si="7446">SUM(M2796,M2804,M2806)</f>
        <v>165660</v>
      </c>
      <c r="N2795" s="11">
        <f t="shared" si="7446"/>
        <v>0</v>
      </c>
      <c r="O2795" s="11">
        <f t="shared" si="7446"/>
        <v>5500</v>
      </c>
      <c r="P2795" s="11">
        <f t="shared" si="7446"/>
        <v>0</v>
      </c>
      <c r="Q2795" s="11">
        <f t="shared" si="7446"/>
        <v>0</v>
      </c>
      <c r="R2795" s="11">
        <f t="shared" ref="R2795:AG2795" si="7447">SUM(R2796,R2804,R2806)</f>
        <v>165660</v>
      </c>
      <c r="S2795" s="11">
        <f t="shared" si="7447"/>
        <v>0</v>
      </c>
      <c r="T2795" s="11">
        <f t="shared" si="7447"/>
        <v>0</v>
      </c>
      <c r="U2795" s="11">
        <f t="shared" si="7447"/>
        <v>0</v>
      </c>
      <c r="V2795" s="11">
        <f t="shared" si="7447"/>
        <v>0</v>
      </c>
      <c r="W2795" s="11">
        <f t="shared" si="7447"/>
        <v>0</v>
      </c>
      <c r="X2795" s="11">
        <f t="shared" ref="X2795" si="7448">SUM(X2796,X2804,X2806)</f>
        <v>165660</v>
      </c>
      <c r="Y2795" s="11">
        <f t="shared" si="7447"/>
        <v>760</v>
      </c>
      <c r="Z2795" s="11">
        <f t="shared" si="7447"/>
        <v>20773</v>
      </c>
      <c r="AA2795" s="11">
        <f t="shared" si="7447"/>
        <v>10933</v>
      </c>
      <c r="AB2795" s="11">
        <f t="shared" si="7447"/>
        <v>11289</v>
      </c>
      <c r="AC2795" s="11">
        <f t="shared" si="7447"/>
        <v>13719</v>
      </c>
      <c r="AD2795" s="11">
        <f t="shared" si="7447"/>
        <v>8387</v>
      </c>
      <c r="AE2795" s="11">
        <f t="shared" si="7447"/>
        <v>0</v>
      </c>
      <c r="AF2795" s="11">
        <f t="shared" si="7447"/>
        <v>1001</v>
      </c>
      <c r="AG2795" s="11">
        <f t="shared" si="7447"/>
        <v>0</v>
      </c>
      <c r="AH2795" s="11">
        <v>66862</v>
      </c>
      <c r="AI2795" s="11">
        <v>98798</v>
      </c>
      <c r="AJ2795" s="11">
        <f t="shared" ref="AJ2795:AY2795" si="7449">SUM(AJ2796,AJ2804,AJ2806)</f>
        <v>0</v>
      </c>
      <c r="AK2795" s="11">
        <f t="shared" si="7449"/>
        <v>0</v>
      </c>
      <c r="AL2795" s="11">
        <f t="shared" si="7449"/>
        <v>0</v>
      </c>
      <c r="AM2795" s="11">
        <f t="shared" si="7449"/>
        <v>0</v>
      </c>
      <c r="AN2795" s="11">
        <f t="shared" si="7449"/>
        <v>0</v>
      </c>
      <c r="AO2795" s="11">
        <f t="shared" si="7449"/>
        <v>0</v>
      </c>
      <c r="AP2795" s="11">
        <f t="shared" ref="AP2795" si="7450">SUM(AP2796,AP2804,AP2806)</f>
        <v>0</v>
      </c>
      <c r="AQ2795" s="11">
        <f t="shared" si="7449"/>
        <v>0</v>
      </c>
      <c r="AR2795" s="11">
        <f t="shared" si="7449"/>
        <v>0</v>
      </c>
      <c r="AS2795" s="11">
        <f t="shared" si="7449"/>
        <v>0</v>
      </c>
      <c r="AT2795" s="11">
        <f t="shared" si="7449"/>
        <v>0</v>
      </c>
      <c r="AU2795" s="11">
        <f t="shared" si="7449"/>
        <v>0</v>
      </c>
      <c r="AV2795" s="11">
        <f t="shared" si="7449"/>
        <v>0</v>
      </c>
      <c r="AW2795" s="11">
        <f t="shared" si="7449"/>
        <v>0</v>
      </c>
      <c r="AX2795" s="11">
        <f t="shared" si="7449"/>
        <v>0</v>
      </c>
      <c r="AY2795" s="11">
        <f t="shared" si="7449"/>
        <v>0</v>
      </c>
      <c r="AZ2795" s="11">
        <v>0</v>
      </c>
      <c r="BA2795" s="11">
        <v>0</v>
      </c>
      <c r="BB2795" s="11">
        <f t="shared" ref="BB2795:BQ2795" si="7451">SUM(BB2796,BB2804,BB2806)</f>
        <v>5500</v>
      </c>
      <c r="BC2795" s="11">
        <f t="shared" si="7451"/>
        <v>9222</v>
      </c>
      <c r="BD2795" s="11">
        <f t="shared" si="7451"/>
        <v>0</v>
      </c>
      <c r="BE2795" s="11">
        <f t="shared" si="7451"/>
        <v>2864</v>
      </c>
      <c r="BF2795" s="11">
        <f t="shared" si="7451"/>
        <v>0</v>
      </c>
      <c r="BG2795" s="11">
        <f t="shared" si="7451"/>
        <v>0</v>
      </c>
      <c r="BH2795" s="11">
        <f t="shared" ref="BH2795" si="7452">SUM(BH2796,BH2804,BH2806)</f>
        <v>17586</v>
      </c>
      <c r="BI2795" s="11">
        <f t="shared" si="7451"/>
        <v>2037</v>
      </c>
      <c r="BJ2795" s="11">
        <f t="shared" si="7451"/>
        <v>0</v>
      </c>
      <c r="BK2795" s="11">
        <f t="shared" si="7451"/>
        <v>9222</v>
      </c>
      <c r="BL2795" s="11">
        <f t="shared" si="7451"/>
        <v>0</v>
      </c>
      <c r="BM2795" s="11">
        <f t="shared" si="7451"/>
        <v>1200</v>
      </c>
      <c r="BN2795" s="11">
        <f t="shared" si="7451"/>
        <v>0</v>
      </c>
      <c r="BO2795" s="11">
        <f t="shared" si="7451"/>
        <v>1039</v>
      </c>
      <c r="BP2795" s="11">
        <f t="shared" si="7451"/>
        <v>936</v>
      </c>
      <c r="BQ2795" s="11">
        <f t="shared" si="7451"/>
        <v>889</v>
      </c>
      <c r="BR2795" s="11">
        <v>15323</v>
      </c>
      <c r="BS2795" s="11">
        <v>2263</v>
      </c>
      <c r="BT2795" s="11">
        <f t="shared" ref="BT2795:BZ2795" si="7453">SUM(BT2796,BT2804,BT2806)</f>
        <v>4273149</v>
      </c>
      <c r="BU2795" s="11">
        <f t="shared" si="7453"/>
        <v>4103579</v>
      </c>
      <c r="BV2795" s="11">
        <f t="shared" si="7453"/>
        <v>2283755</v>
      </c>
      <c r="BW2795" s="11">
        <f t="shared" si="7453"/>
        <v>1016233</v>
      </c>
      <c r="BX2795" s="11">
        <f t="shared" si="7453"/>
        <v>384133</v>
      </c>
      <c r="BY2795" s="11">
        <f t="shared" si="7453"/>
        <v>316075</v>
      </c>
      <c r="BZ2795" s="11">
        <f t="shared" si="7453"/>
        <v>316025</v>
      </c>
      <c r="CA2795" s="11">
        <f t="shared" si="7443"/>
        <v>3299988</v>
      </c>
      <c r="CB2795" s="123">
        <f t="shared" ref="CB2795:CB2825" si="7454">IF(BU2795=0,"-",CA2795/BU2795*100)</f>
        <v>80.417313764399324</v>
      </c>
    </row>
    <row r="2796" spans="1:80" x14ac:dyDescent="0.25">
      <c r="A2796" s="4" t="s">
        <v>928</v>
      </c>
      <c r="B2796" s="4" t="s">
        <v>88</v>
      </c>
      <c r="C2796" s="4" t="s">
        <v>1323</v>
      </c>
      <c r="D2796" s="79" t="s">
        <v>1324</v>
      </c>
      <c r="E2796" s="78" t="s">
        <v>31</v>
      </c>
      <c r="F2796" s="78" t="s">
        <v>1</v>
      </c>
      <c r="G2796" s="2" t="s">
        <v>1</v>
      </c>
      <c r="H2796" s="2" t="s">
        <v>32</v>
      </c>
      <c r="I2796" s="12">
        <f>SUM(I2797,I2798)</f>
        <v>3082484</v>
      </c>
      <c r="J2796" s="12">
        <f t="shared" si="7442"/>
        <v>3448596</v>
      </c>
      <c r="K2796" s="12">
        <f t="shared" ref="K2796" si="7455">SUM(K2797,K2798)</f>
        <v>3407836</v>
      </c>
      <c r="L2796" s="12">
        <f t="shared" si="7445"/>
        <v>40760</v>
      </c>
      <c r="M2796" s="12">
        <f t="shared" ref="M2796:Q2796" si="7456">SUM(M2797,M2798)</f>
        <v>40760</v>
      </c>
      <c r="N2796" s="12">
        <f t="shared" si="7456"/>
        <v>0</v>
      </c>
      <c r="O2796" s="12">
        <f t="shared" si="7456"/>
        <v>0</v>
      </c>
      <c r="P2796" s="12">
        <f t="shared" si="7456"/>
        <v>0</v>
      </c>
      <c r="Q2796" s="12">
        <f t="shared" si="7456"/>
        <v>0</v>
      </c>
      <c r="R2796" s="12">
        <f t="shared" ref="R2796:AG2796" si="7457">SUM(R2797,R2798)</f>
        <v>40760</v>
      </c>
      <c r="S2796" s="12">
        <f t="shared" si="7457"/>
        <v>0</v>
      </c>
      <c r="T2796" s="12">
        <f t="shared" si="7457"/>
        <v>0</v>
      </c>
      <c r="U2796" s="12">
        <f t="shared" si="7457"/>
        <v>0</v>
      </c>
      <c r="V2796" s="12">
        <f t="shared" si="7457"/>
        <v>0</v>
      </c>
      <c r="W2796" s="12">
        <f t="shared" si="7457"/>
        <v>0</v>
      </c>
      <c r="X2796" s="12">
        <f t="shared" ref="X2796" si="7458">SUM(X2797,X2798)</f>
        <v>40760</v>
      </c>
      <c r="Y2796" s="12">
        <f t="shared" si="7457"/>
        <v>760</v>
      </c>
      <c r="Z2796" s="12">
        <f t="shared" si="7457"/>
        <v>5000</v>
      </c>
      <c r="AA2796" s="12">
        <f t="shared" si="7457"/>
        <v>6205</v>
      </c>
      <c r="AB2796" s="12">
        <f t="shared" si="7457"/>
        <v>0</v>
      </c>
      <c r="AC2796" s="12">
        <f t="shared" si="7457"/>
        <v>5573</v>
      </c>
      <c r="AD2796" s="12">
        <f t="shared" si="7457"/>
        <v>2791</v>
      </c>
      <c r="AE2796" s="12">
        <f t="shared" si="7457"/>
        <v>0</v>
      </c>
      <c r="AF2796" s="12">
        <f t="shared" si="7457"/>
        <v>0</v>
      </c>
      <c r="AG2796" s="12">
        <f t="shared" si="7457"/>
        <v>0</v>
      </c>
      <c r="AH2796" s="12">
        <v>20329</v>
      </c>
      <c r="AI2796" s="12">
        <v>20431</v>
      </c>
      <c r="AJ2796" s="12">
        <f t="shared" ref="AJ2796:AY2796" si="7459">SUM(AJ2797,AJ2798)</f>
        <v>0</v>
      </c>
      <c r="AK2796" s="12">
        <f t="shared" si="7459"/>
        <v>0</v>
      </c>
      <c r="AL2796" s="12">
        <f t="shared" si="7459"/>
        <v>0</v>
      </c>
      <c r="AM2796" s="12">
        <f t="shared" si="7459"/>
        <v>0</v>
      </c>
      <c r="AN2796" s="12">
        <f t="shared" si="7459"/>
        <v>0</v>
      </c>
      <c r="AO2796" s="12">
        <f t="shared" si="7459"/>
        <v>0</v>
      </c>
      <c r="AP2796" s="12">
        <f t="shared" ref="AP2796" si="7460">SUM(AP2797,AP2798)</f>
        <v>0</v>
      </c>
      <c r="AQ2796" s="12">
        <f t="shared" si="7459"/>
        <v>0</v>
      </c>
      <c r="AR2796" s="12">
        <f t="shared" si="7459"/>
        <v>0</v>
      </c>
      <c r="AS2796" s="12">
        <f t="shared" si="7459"/>
        <v>0</v>
      </c>
      <c r="AT2796" s="12">
        <f t="shared" si="7459"/>
        <v>0</v>
      </c>
      <c r="AU2796" s="12">
        <f t="shared" si="7459"/>
        <v>0</v>
      </c>
      <c r="AV2796" s="12">
        <f t="shared" si="7459"/>
        <v>0</v>
      </c>
      <c r="AW2796" s="12">
        <f t="shared" si="7459"/>
        <v>0</v>
      </c>
      <c r="AX2796" s="12">
        <f t="shared" si="7459"/>
        <v>0</v>
      </c>
      <c r="AY2796" s="12">
        <f t="shared" si="7459"/>
        <v>0</v>
      </c>
      <c r="AZ2796" s="12">
        <v>0</v>
      </c>
      <c r="BA2796" s="12">
        <v>0</v>
      </c>
      <c r="BB2796" s="12">
        <f t="shared" ref="BB2796:BQ2796" si="7461">SUM(BB2797,BB2798)</f>
        <v>0</v>
      </c>
      <c r="BC2796" s="12">
        <f t="shared" si="7461"/>
        <v>0</v>
      </c>
      <c r="BD2796" s="12">
        <f t="shared" si="7461"/>
        <v>0</v>
      </c>
      <c r="BE2796" s="12">
        <f t="shared" si="7461"/>
        <v>0</v>
      </c>
      <c r="BF2796" s="12">
        <f t="shared" si="7461"/>
        <v>0</v>
      </c>
      <c r="BG2796" s="12">
        <f t="shared" si="7461"/>
        <v>0</v>
      </c>
      <c r="BH2796" s="12">
        <f t="shared" ref="BH2796" si="7462">SUM(BH2797,BH2798)</f>
        <v>0</v>
      </c>
      <c r="BI2796" s="12">
        <f t="shared" si="7461"/>
        <v>0</v>
      </c>
      <c r="BJ2796" s="12">
        <f t="shared" si="7461"/>
        <v>0</v>
      </c>
      <c r="BK2796" s="12">
        <f t="shared" si="7461"/>
        <v>0</v>
      </c>
      <c r="BL2796" s="12">
        <f t="shared" si="7461"/>
        <v>0</v>
      </c>
      <c r="BM2796" s="12">
        <f t="shared" si="7461"/>
        <v>0</v>
      </c>
      <c r="BN2796" s="12">
        <f t="shared" si="7461"/>
        <v>0</v>
      </c>
      <c r="BO2796" s="12">
        <f t="shared" si="7461"/>
        <v>0</v>
      </c>
      <c r="BP2796" s="12">
        <f t="shared" si="7461"/>
        <v>0</v>
      </c>
      <c r="BQ2796" s="12">
        <f t="shared" si="7461"/>
        <v>0</v>
      </c>
      <c r="BR2796" s="12">
        <v>0</v>
      </c>
      <c r="BS2796" s="12">
        <v>0</v>
      </c>
      <c r="BT2796" s="12">
        <f t="shared" ref="BT2796:BZ2796" si="7463">SUM(BT2797,BT2798)</f>
        <v>3599845</v>
      </c>
      <c r="BU2796" s="12">
        <f t="shared" si="7463"/>
        <v>3560675</v>
      </c>
      <c r="BV2796" s="12">
        <f t="shared" si="7463"/>
        <v>1994373</v>
      </c>
      <c r="BW2796" s="12">
        <f t="shared" si="7463"/>
        <v>882725</v>
      </c>
      <c r="BX2796" s="12">
        <f t="shared" si="7463"/>
        <v>327575</v>
      </c>
      <c r="BY2796" s="12">
        <f t="shared" si="7463"/>
        <v>277575</v>
      </c>
      <c r="BZ2796" s="12">
        <f t="shared" si="7463"/>
        <v>277575</v>
      </c>
      <c r="CA2796" s="12">
        <f t="shared" si="7443"/>
        <v>2877098</v>
      </c>
      <c r="CB2796" s="124">
        <f t="shared" si="7454"/>
        <v>80.802038939246074</v>
      </c>
    </row>
    <row r="2797" spans="1:80" x14ac:dyDescent="0.25">
      <c r="A2797" s="4" t="s">
        <v>928</v>
      </c>
      <c r="B2797" s="4" t="s">
        <v>88</v>
      </c>
      <c r="C2797" s="4" t="s">
        <v>1323</v>
      </c>
      <c r="D2797" s="79" t="s">
        <v>1324</v>
      </c>
      <c r="E2797" s="89">
        <v>6111</v>
      </c>
      <c r="F2797" s="79"/>
      <c r="G2797" s="75" t="s">
        <v>1906</v>
      </c>
      <c r="H2797" s="13" t="s">
        <v>33</v>
      </c>
      <c r="I2797" s="14">
        <v>2704234</v>
      </c>
      <c r="J2797" s="14">
        <f t="shared" si="7442"/>
        <v>3024976</v>
      </c>
      <c r="K2797" s="14">
        <v>2989976</v>
      </c>
      <c r="L2797" s="14">
        <f t="shared" si="7445"/>
        <v>35000</v>
      </c>
      <c r="M2797" s="14">
        <v>35000</v>
      </c>
      <c r="N2797" s="14">
        <v>0</v>
      </c>
      <c r="O2797" s="14">
        <v>0</v>
      </c>
      <c r="P2797" s="14">
        <v>0</v>
      </c>
      <c r="Q2797" s="14">
        <v>0</v>
      </c>
      <c r="R2797" s="14">
        <v>35000</v>
      </c>
      <c r="S2797" s="14"/>
      <c r="T2797" s="14"/>
      <c r="U2797" s="14"/>
      <c r="V2797" s="14"/>
      <c r="W2797" s="14"/>
      <c r="X2797" s="14">
        <f t="shared" si="7393"/>
        <v>35000</v>
      </c>
      <c r="Y2797" s="14">
        <v>760</v>
      </c>
      <c r="Z2797" s="14">
        <v>5000</v>
      </c>
      <c r="AA2797" s="14">
        <f>1205+5000</f>
        <v>6205</v>
      </c>
      <c r="AB2797" s="14"/>
      <c r="AC2797" s="14">
        <f>1387+4186</f>
        <v>5573</v>
      </c>
      <c r="AD2797" s="14">
        <v>2791</v>
      </c>
      <c r="AE2797" s="14"/>
      <c r="AF2797" s="14"/>
      <c r="AG2797" s="14"/>
      <c r="AH2797" s="14">
        <v>20329</v>
      </c>
      <c r="AI2797" s="14">
        <v>14671</v>
      </c>
      <c r="AJ2797" s="14">
        <v>0</v>
      </c>
      <c r="AK2797" s="14"/>
      <c r="AL2797" s="14"/>
      <c r="AM2797" s="14"/>
      <c r="AN2797" s="14"/>
      <c r="AO2797" s="14"/>
      <c r="AP2797" s="14">
        <f t="shared" si="7394"/>
        <v>0</v>
      </c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>
        <v>0</v>
      </c>
      <c r="BA2797" s="14">
        <v>0</v>
      </c>
      <c r="BB2797" s="14">
        <v>0</v>
      </c>
      <c r="BC2797" s="14"/>
      <c r="BD2797" s="14"/>
      <c r="BE2797" s="14"/>
      <c r="BF2797" s="14"/>
      <c r="BG2797" s="14"/>
      <c r="BH2797" s="14">
        <f t="shared" si="7395"/>
        <v>0</v>
      </c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>
        <v>0</v>
      </c>
      <c r="BS2797" s="14">
        <v>0</v>
      </c>
      <c r="BT2797" s="14">
        <v>3176225</v>
      </c>
      <c r="BU2797" s="14">
        <v>3141225</v>
      </c>
      <c r="BV2797" s="14">
        <v>1727964</v>
      </c>
      <c r="BW2797" s="14">
        <f t="shared" si="7378"/>
        <v>800000</v>
      </c>
      <c r="BX2797" s="14">
        <v>300000</v>
      </c>
      <c r="BY2797" s="14">
        <v>250000</v>
      </c>
      <c r="BZ2797" s="14">
        <v>250000</v>
      </c>
      <c r="CA2797" s="14">
        <f t="shared" si="7443"/>
        <v>2527964</v>
      </c>
      <c r="CB2797" s="122">
        <f t="shared" si="7454"/>
        <v>80.477011357034272</v>
      </c>
    </row>
    <row r="2798" spans="1:80" x14ac:dyDescent="0.25">
      <c r="A2798" s="1" t="s">
        <v>928</v>
      </c>
      <c r="B2798" s="1" t="s">
        <v>88</v>
      </c>
      <c r="C2798" s="1" t="s">
        <v>1323</v>
      </c>
      <c r="D2798" s="82" t="s">
        <v>1324</v>
      </c>
      <c r="E2798" s="82" t="s">
        <v>34</v>
      </c>
      <c r="F2798" s="79" t="s">
        <v>1</v>
      </c>
      <c r="G2798" s="13" t="s">
        <v>1</v>
      </c>
      <c r="H2798" s="2" t="s">
        <v>35</v>
      </c>
      <c r="I2798" s="12">
        <f>SUM(I2799:I2803)</f>
        <v>378250</v>
      </c>
      <c r="J2798" s="12">
        <f t="shared" si="7442"/>
        <v>423620</v>
      </c>
      <c r="K2798" s="12">
        <f t="shared" ref="K2798" si="7464">SUM(K2799:K2803)</f>
        <v>417860</v>
      </c>
      <c r="L2798" s="12">
        <f t="shared" si="7445"/>
        <v>5760</v>
      </c>
      <c r="M2798" s="12">
        <f t="shared" ref="M2798:Q2798" si="7465">SUM(M2799:M2803)</f>
        <v>5760</v>
      </c>
      <c r="N2798" s="12">
        <f t="shared" si="7465"/>
        <v>0</v>
      </c>
      <c r="O2798" s="12">
        <f t="shared" si="7465"/>
        <v>0</v>
      </c>
      <c r="P2798" s="12">
        <f t="shared" si="7465"/>
        <v>0</v>
      </c>
      <c r="Q2798" s="12">
        <f t="shared" si="7465"/>
        <v>0</v>
      </c>
      <c r="R2798" s="12">
        <f t="shared" ref="R2798:AG2798" si="7466">SUM(R2799:R2803)</f>
        <v>5760</v>
      </c>
      <c r="S2798" s="12">
        <f t="shared" si="7466"/>
        <v>0</v>
      </c>
      <c r="T2798" s="12">
        <f t="shared" si="7466"/>
        <v>0</v>
      </c>
      <c r="U2798" s="12">
        <f t="shared" si="7466"/>
        <v>0</v>
      </c>
      <c r="V2798" s="12">
        <f t="shared" si="7466"/>
        <v>0</v>
      </c>
      <c r="W2798" s="12">
        <f t="shared" si="7466"/>
        <v>0</v>
      </c>
      <c r="X2798" s="12">
        <f t="shared" si="7466"/>
        <v>5760</v>
      </c>
      <c r="Y2798" s="12">
        <f t="shared" si="7466"/>
        <v>0</v>
      </c>
      <c r="Z2798" s="12">
        <f t="shared" si="7466"/>
        <v>0</v>
      </c>
      <c r="AA2798" s="12">
        <f t="shared" si="7466"/>
        <v>0</v>
      </c>
      <c r="AB2798" s="12">
        <f t="shared" si="7466"/>
        <v>0</v>
      </c>
      <c r="AC2798" s="12">
        <f t="shared" si="7466"/>
        <v>0</v>
      </c>
      <c r="AD2798" s="12">
        <f t="shared" si="7466"/>
        <v>0</v>
      </c>
      <c r="AE2798" s="12">
        <f t="shared" si="7466"/>
        <v>0</v>
      </c>
      <c r="AF2798" s="12">
        <f t="shared" si="7466"/>
        <v>0</v>
      </c>
      <c r="AG2798" s="12">
        <f t="shared" si="7466"/>
        <v>0</v>
      </c>
      <c r="AH2798" s="12">
        <v>0</v>
      </c>
      <c r="AI2798" s="12">
        <v>5760</v>
      </c>
      <c r="AJ2798" s="12">
        <f t="shared" ref="AJ2798:AY2798" si="7467">SUM(AJ2799:AJ2803)</f>
        <v>0</v>
      </c>
      <c r="AK2798" s="12">
        <f t="shared" si="7467"/>
        <v>0</v>
      </c>
      <c r="AL2798" s="12">
        <f t="shared" si="7467"/>
        <v>0</v>
      </c>
      <c r="AM2798" s="12">
        <f t="shared" si="7467"/>
        <v>0</v>
      </c>
      <c r="AN2798" s="12">
        <f t="shared" si="7467"/>
        <v>0</v>
      </c>
      <c r="AO2798" s="12">
        <f t="shared" si="7467"/>
        <v>0</v>
      </c>
      <c r="AP2798" s="12">
        <f t="shared" si="7467"/>
        <v>0</v>
      </c>
      <c r="AQ2798" s="12">
        <f t="shared" si="7467"/>
        <v>0</v>
      </c>
      <c r="AR2798" s="12">
        <f t="shared" si="7467"/>
        <v>0</v>
      </c>
      <c r="AS2798" s="12">
        <f t="shared" si="7467"/>
        <v>0</v>
      </c>
      <c r="AT2798" s="12">
        <f t="shared" si="7467"/>
        <v>0</v>
      </c>
      <c r="AU2798" s="12">
        <f t="shared" si="7467"/>
        <v>0</v>
      </c>
      <c r="AV2798" s="12">
        <f t="shared" si="7467"/>
        <v>0</v>
      </c>
      <c r="AW2798" s="12">
        <f t="shared" si="7467"/>
        <v>0</v>
      </c>
      <c r="AX2798" s="12">
        <f t="shared" si="7467"/>
        <v>0</v>
      </c>
      <c r="AY2798" s="12">
        <f t="shared" si="7467"/>
        <v>0</v>
      </c>
      <c r="AZ2798" s="12">
        <v>0</v>
      </c>
      <c r="BA2798" s="12">
        <v>0</v>
      </c>
      <c r="BB2798" s="12">
        <f t="shared" ref="BB2798:BQ2798" si="7468">SUM(BB2799:BB2803)</f>
        <v>0</v>
      </c>
      <c r="BC2798" s="12">
        <f t="shared" si="7468"/>
        <v>0</v>
      </c>
      <c r="BD2798" s="12">
        <f t="shared" si="7468"/>
        <v>0</v>
      </c>
      <c r="BE2798" s="12">
        <f t="shared" si="7468"/>
        <v>0</v>
      </c>
      <c r="BF2798" s="12">
        <f t="shared" si="7468"/>
        <v>0</v>
      </c>
      <c r="BG2798" s="12">
        <f t="shared" si="7468"/>
        <v>0</v>
      </c>
      <c r="BH2798" s="12">
        <f t="shared" si="7468"/>
        <v>0</v>
      </c>
      <c r="BI2798" s="12">
        <f t="shared" si="7468"/>
        <v>0</v>
      </c>
      <c r="BJ2798" s="12">
        <f t="shared" si="7468"/>
        <v>0</v>
      </c>
      <c r="BK2798" s="12">
        <f t="shared" si="7468"/>
        <v>0</v>
      </c>
      <c r="BL2798" s="12">
        <f t="shared" si="7468"/>
        <v>0</v>
      </c>
      <c r="BM2798" s="12">
        <f t="shared" si="7468"/>
        <v>0</v>
      </c>
      <c r="BN2798" s="12">
        <f t="shared" si="7468"/>
        <v>0</v>
      </c>
      <c r="BO2798" s="12">
        <f t="shared" si="7468"/>
        <v>0</v>
      </c>
      <c r="BP2798" s="12">
        <f t="shared" si="7468"/>
        <v>0</v>
      </c>
      <c r="BQ2798" s="12">
        <f t="shared" si="7468"/>
        <v>0</v>
      </c>
      <c r="BR2798" s="12">
        <v>0</v>
      </c>
      <c r="BS2798" s="12">
        <v>0</v>
      </c>
      <c r="BT2798" s="12">
        <f t="shared" ref="BT2798:BX2798" si="7469">SUM(BT2799:BT2803)</f>
        <v>423620</v>
      </c>
      <c r="BU2798" s="12">
        <f t="shared" si="7469"/>
        <v>419450</v>
      </c>
      <c r="BV2798" s="12">
        <f t="shared" si="7469"/>
        <v>266409</v>
      </c>
      <c r="BW2798" s="12">
        <f t="shared" si="7469"/>
        <v>82725</v>
      </c>
      <c r="BX2798" s="12">
        <f t="shared" si="7469"/>
        <v>27575</v>
      </c>
      <c r="BY2798" s="12">
        <f t="shared" ref="BY2798" si="7470">SUM(BY2799:BY2803)</f>
        <v>27575</v>
      </c>
      <c r="BZ2798" s="12">
        <f t="shared" ref="BZ2798" si="7471">SUM(BZ2799:BZ2803)</f>
        <v>27575</v>
      </c>
      <c r="CA2798" s="12">
        <f t="shared" si="7443"/>
        <v>349134</v>
      </c>
      <c r="CB2798" s="124">
        <f t="shared" si="7454"/>
        <v>83.236142567648102</v>
      </c>
    </row>
    <row r="2799" spans="1:80" x14ac:dyDescent="0.25">
      <c r="A2799" s="4" t="s">
        <v>928</v>
      </c>
      <c r="B2799" s="4" t="s">
        <v>88</v>
      </c>
      <c r="C2799" s="4" t="s">
        <v>1323</v>
      </c>
      <c r="D2799" s="79" t="s">
        <v>1324</v>
      </c>
      <c r="E2799" s="89">
        <v>6112</v>
      </c>
      <c r="F2799" s="79" t="s">
        <v>1326</v>
      </c>
      <c r="G2799" s="75" t="s">
        <v>1906</v>
      </c>
      <c r="H2799" s="13" t="s">
        <v>92</v>
      </c>
      <c r="I2799" s="14">
        <v>92900</v>
      </c>
      <c r="J2799" s="14">
        <f t="shared" si="7442"/>
        <v>92900</v>
      </c>
      <c r="K2799" s="14">
        <v>90900</v>
      </c>
      <c r="L2799" s="14">
        <f t="shared" si="7445"/>
        <v>2000</v>
      </c>
      <c r="M2799" s="14">
        <v>2000</v>
      </c>
      <c r="N2799" s="14">
        <v>0</v>
      </c>
      <c r="O2799" s="14">
        <v>0</v>
      </c>
      <c r="P2799" s="14">
        <v>0</v>
      </c>
      <c r="Q2799" s="14">
        <v>0</v>
      </c>
      <c r="R2799" s="14">
        <v>2000</v>
      </c>
      <c r="S2799" s="14"/>
      <c r="T2799" s="14"/>
      <c r="U2799" s="14"/>
      <c r="V2799" s="14"/>
      <c r="W2799" s="14"/>
      <c r="X2799" s="14">
        <f t="shared" si="7393"/>
        <v>2000</v>
      </c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>
        <v>0</v>
      </c>
      <c r="AI2799" s="14">
        <v>2000</v>
      </c>
      <c r="AJ2799" s="14">
        <v>0</v>
      </c>
      <c r="AK2799" s="14"/>
      <c r="AL2799" s="14"/>
      <c r="AM2799" s="14"/>
      <c r="AN2799" s="14"/>
      <c r="AO2799" s="14"/>
      <c r="AP2799" s="14">
        <f t="shared" si="7394"/>
        <v>0</v>
      </c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>
        <v>0</v>
      </c>
      <c r="BA2799" s="14">
        <v>0</v>
      </c>
      <c r="BB2799" s="14">
        <v>0</v>
      </c>
      <c r="BC2799" s="14"/>
      <c r="BD2799" s="14"/>
      <c r="BE2799" s="14"/>
      <c r="BF2799" s="14"/>
      <c r="BG2799" s="14"/>
      <c r="BH2799" s="14">
        <f t="shared" si="7395"/>
        <v>0</v>
      </c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>
        <v>0</v>
      </c>
      <c r="BS2799" s="14">
        <v>0</v>
      </c>
      <c r="BT2799" s="14">
        <v>92900</v>
      </c>
      <c r="BU2799" s="14">
        <v>90900</v>
      </c>
      <c r="BV2799" s="14">
        <v>45450</v>
      </c>
      <c r="BW2799" s="14">
        <f t="shared" si="7378"/>
        <v>22725</v>
      </c>
      <c r="BX2799" s="14">
        <v>7575</v>
      </c>
      <c r="BY2799" s="14">
        <v>7575</v>
      </c>
      <c r="BZ2799" s="14">
        <v>7575</v>
      </c>
      <c r="CA2799" s="14">
        <f t="shared" si="7443"/>
        <v>68175</v>
      </c>
      <c r="CB2799" s="122">
        <f t="shared" si="7454"/>
        <v>75</v>
      </c>
    </row>
    <row r="2800" spans="1:80" x14ac:dyDescent="0.25">
      <c r="A2800" s="4" t="s">
        <v>928</v>
      </c>
      <c r="B2800" s="4" t="s">
        <v>88</v>
      </c>
      <c r="C2800" s="4" t="s">
        <v>1323</v>
      </c>
      <c r="D2800" s="79" t="s">
        <v>1324</v>
      </c>
      <c r="E2800" s="89">
        <v>6112</v>
      </c>
      <c r="F2800" s="79" t="s">
        <v>1327</v>
      </c>
      <c r="G2800" s="75" t="s">
        <v>1906</v>
      </c>
      <c r="H2800" s="13" t="s">
        <v>39</v>
      </c>
      <c r="I2800" s="14">
        <v>231100</v>
      </c>
      <c r="J2800" s="14">
        <f t="shared" si="7442"/>
        <v>234100</v>
      </c>
      <c r="K2800" s="14">
        <v>232100</v>
      </c>
      <c r="L2800" s="14">
        <f t="shared" si="7445"/>
        <v>2000</v>
      </c>
      <c r="M2800" s="14">
        <v>2000</v>
      </c>
      <c r="N2800" s="14">
        <v>0</v>
      </c>
      <c r="O2800" s="14">
        <v>0</v>
      </c>
      <c r="P2800" s="14">
        <v>0</v>
      </c>
      <c r="Q2800" s="14">
        <v>0</v>
      </c>
      <c r="R2800" s="14">
        <v>2000</v>
      </c>
      <c r="S2800" s="14"/>
      <c r="T2800" s="14"/>
      <c r="U2800" s="14"/>
      <c r="V2800" s="14"/>
      <c r="W2800" s="14"/>
      <c r="X2800" s="14">
        <f t="shared" si="7393"/>
        <v>2000</v>
      </c>
      <c r="Y2800" s="14"/>
      <c r="Z2800" s="14"/>
      <c r="AA2800" s="14"/>
      <c r="AB2800" s="14"/>
      <c r="AC2800" s="14"/>
      <c r="AD2800" s="14"/>
      <c r="AE2800" s="14"/>
      <c r="AF2800" s="14"/>
      <c r="AG2800" s="14"/>
      <c r="AH2800" s="14">
        <v>0</v>
      </c>
      <c r="AI2800" s="14">
        <v>2000</v>
      </c>
      <c r="AJ2800" s="14">
        <v>0</v>
      </c>
      <c r="AK2800" s="14"/>
      <c r="AL2800" s="14"/>
      <c r="AM2800" s="14"/>
      <c r="AN2800" s="14"/>
      <c r="AO2800" s="14"/>
      <c r="AP2800" s="14">
        <f t="shared" si="7394"/>
        <v>0</v>
      </c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>
        <v>0</v>
      </c>
      <c r="BA2800" s="14">
        <v>0</v>
      </c>
      <c r="BB2800" s="14">
        <v>0</v>
      </c>
      <c r="BC2800" s="14"/>
      <c r="BD2800" s="14"/>
      <c r="BE2800" s="14"/>
      <c r="BF2800" s="14"/>
      <c r="BG2800" s="14"/>
      <c r="BH2800" s="14">
        <f t="shared" si="7395"/>
        <v>0</v>
      </c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>
        <v>0</v>
      </c>
      <c r="BS2800" s="14">
        <v>0</v>
      </c>
      <c r="BT2800" s="14">
        <v>234100</v>
      </c>
      <c r="BU2800" s="14">
        <v>232100</v>
      </c>
      <c r="BV2800" s="14">
        <v>144169</v>
      </c>
      <c r="BW2800" s="14">
        <f t="shared" si="7378"/>
        <v>60000</v>
      </c>
      <c r="BX2800" s="14">
        <v>20000</v>
      </c>
      <c r="BY2800" s="14">
        <v>20000</v>
      </c>
      <c r="BZ2800" s="14">
        <v>20000</v>
      </c>
      <c r="CA2800" s="14">
        <f t="shared" si="7443"/>
        <v>204169</v>
      </c>
      <c r="CB2800" s="122">
        <f t="shared" si="7454"/>
        <v>87.965962947005607</v>
      </c>
    </row>
    <row r="2801" spans="1:80" x14ac:dyDescent="0.25">
      <c r="A2801" s="4" t="s">
        <v>928</v>
      </c>
      <c r="B2801" s="4" t="s">
        <v>88</v>
      </c>
      <c r="C2801" s="4" t="s">
        <v>1323</v>
      </c>
      <c r="D2801" s="79" t="s">
        <v>1324</v>
      </c>
      <c r="E2801" s="89">
        <v>6112</v>
      </c>
      <c r="F2801" s="79" t="s">
        <v>1328</v>
      </c>
      <c r="G2801" s="75" t="s">
        <v>1906</v>
      </c>
      <c r="H2801" s="13" t="s">
        <v>41</v>
      </c>
      <c r="I2801" s="14">
        <v>34050</v>
      </c>
      <c r="J2801" s="14">
        <f t="shared" si="7442"/>
        <v>66620</v>
      </c>
      <c r="K2801" s="14">
        <v>64860</v>
      </c>
      <c r="L2801" s="14">
        <f t="shared" si="7445"/>
        <v>1760</v>
      </c>
      <c r="M2801" s="14">
        <v>1760</v>
      </c>
      <c r="N2801" s="14">
        <v>0</v>
      </c>
      <c r="O2801" s="14">
        <v>0</v>
      </c>
      <c r="P2801" s="14">
        <v>0</v>
      </c>
      <c r="Q2801" s="14">
        <v>0</v>
      </c>
      <c r="R2801" s="14">
        <v>1760</v>
      </c>
      <c r="S2801" s="14"/>
      <c r="T2801" s="14"/>
      <c r="U2801" s="14"/>
      <c r="V2801" s="14"/>
      <c r="W2801" s="14"/>
      <c r="X2801" s="14">
        <f t="shared" si="7393"/>
        <v>1760</v>
      </c>
      <c r="Y2801" s="14"/>
      <c r="Z2801" s="14"/>
      <c r="AA2801" s="14"/>
      <c r="AB2801" s="14"/>
      <c r="AC2801" s="14"/>
      <c r="AD2801" s="14"/>
      <c r="AE2801" s="14"/>
      <c r="AF2801" s="14"/>
      <c r="AG2801" s="14"/>
      <c r="AH2801" s="14">
        <v>0</v>
      </c>
      <c r="AI2801" s="14">
        <v>1760</v>
      </c>
      <c r="AJ2801" s="14">
        <v>0</v>
      </c>
      <c r="AK2801" s="14"/>
      <c r="AL2801" s="14"/>
      <c r="AM2801" s="14"/>
      <c r="AN2801" s="14"/>
      <c r="AO2801" s="14"/>
      <c r="AP2801" s="14">
        <f t="shared" si="7394"/>
        <v>0</v>
      </c>
      <c r="AQ2801" s="14"/>
      <c r="AR2801" s="14"/>
      <c r="AS2801" s="14"/>
      <c r="AT2801" s="14"/>
      <c r="AU2801" s="14"/>
      <c r="AV2801" s="14"/>
      <c r="AW2801" s="14"/>
      <c r="AX2801" s="14"/>
      <c r="AY2801" s="14"/>
      <c r="AZ2801" s="14">
        <v>0</v>
      </c>
      <c r="BA2801" s="14">
        <v>0</v>
      </c>
      <c r="BB2801" s="14">
        <v>0</v>
      </c>
      <c r="BC2801" s="14"/>
      <c r="BD2801" s="14"/>
      <c r="BE2801" s="14"/>
      <c r="BF2801" s="14"/>
      <c r="BG2801" s="14"/>
      <c r="BH2801" s="14">
        <f t="shared" si="7395"/>
        <v>0</v>
      </c>
      <c r="BI2801" s="14"/>
      <c r="BJ2801" s="14"/>
      <c r="BK2801" s="14"/>
      <c r="BL2801" s="14"/>
      <c r="BM2801" s="14"/>
      <c r="BN2801" s="14"/>
      <c r="BO2801" s="14"/>
      <c r="BP2801" s="14"/>
      <c r="BQ2801" s="14"/>
      <c r="BR2801" s="14">
        <v>0</v>
      </c>
      <c r="BS2801" s="14">
        <v>0</v>
      </c>
      <c r="BT2801" s="14">
        <v>66620</v>
      </c>
      <c r="BU2801" s="14">
        <v>66450</v>
      </c>
      <c r="BV2801" s="14">
        <v>66450</v>
      </c>
      <c r="BW2801" s="14">
        <f t="shared" si="7378"/>
        <v>0</v>
      </c>
      <c r="BX2801" s="14"/>
      <c r="BY2801" s="14"/>
      <c r="BZ2801" s="14"/>
      <c r="CA2801" s="14">
        <f t="shared" si="7443"/>
        <v>66450</v>
      </c>
      <c r="CB2801" s="122">
        <f t="shared" si="7454"/>
        <v>100</v>
      </c>
    </row>
    <row r="2802" spans="1:80" x14ac:dyDescent="0.25">
      <c r="A2802" s="4" t="s">
        <v>928</v>
      </c>
      <c r="B2802" s="4" t="s">
        <v>88</v>
      </c>
      <c r="C2802" s="4" t="s">
        <v>1323</v>
      </c>
      <c r="D2802" s="79" t="s">
        <v>1324</v>
      </c>
      <c r="E2802" s="89">
        <v>6112</v>
      </c>
      <c r="F2802" s="79" t="s">
        <v>1329</v>
      </c>
      <c r="G2802" s="75" t="s">
        <v>1906</v>
      </c>
      <c r="H2802" s="13" t="s">
        <v>37</v>
      </c>
      <c r="I2802" s="14">
        <v>5300</v>
      </c>
      <c r="J2802" s="14">
        <f t="shared" si="7442"/>
        <v>0</v>
      </c>
      <c r="K2802" s="14">
        <v>0</v>
      </c>
      <c r="L2802" s="14">
        <f t="shared" si="7445"/>
        <v>0</v>
      </c>
      <c r="M2802" s="14">
        <v>0</v>
      </c>
      <c r="N2802" s="14">
        <v>0</v>
      </c>
      <c r="O2802" s="14">
        <v>0</v>
      </c>
      <c r="P2802" s="14">
        <v>0</v>
      </c>
      <c r="Q2802" s="14">
        <v>0</v>
      </c>
      <c r="R2802" s="14">
        <v>0</v>
      </c>
      <c r="S2802" s="14"/>
      <c r="T2802" s="14"/>
      <c r="U2802" s="14"/>
      <c r="V2802" s="14"/>
      <c r="W2802" s="14"/>
      <c r="X2802" s="14">
        <f t="shared" si="7393"/>
        <v>0</v>
      </c>
      <c r="Y2802" s="14"/>
      <c r="Z2802" s="14"/>
      <c r="AA2802" s="14"/>
      <c r="AB2802" s="14"/>
      <c r="AC2802" s="14"/>
      <c r="AD2802" s="14"/>
      <c r="AE2802" s="14"/>
      <c r="AF2802" s="14"/>
      <c r="AG2802" s="14"/>
      <c r="AH2802" s="14">
        <v>0</v>
      </c>
      <c r="AI2802" s="14">
        <v>0</v>
      </c>
      <c r="AJ2802" s="14">
        <v>0</v>
      </c>
      <c r="AK2802" s="14"/>
      <c r="AL2802" s="14"/>
      <c r="AM2802" s="14"/>
      <c r="AN2802" s="14"/>
      <c r="AO2802" s="14"/>
      <c r="AP2802" s="14">
        <f t="shared" si="7394"/>
        <v>0</v>
      </c>
      <c r="AQ2802" s="14"/>
      <c r="AR2802" s="14"/>
      <c r="AS2802" s="14"/>
      <c r="AT2802" s="14"/>
      <c r="AU2802" s="14"/>
      <c r="AV2802" s="14"/>
      <c r="AW2802" s="14"/>
      <c r="AX2802" s="14"/>
      <c r="AY2802" s="14"/>
      <c r="AZ2802" s="14">
        <v>0</v>
      </c>
      <c r="BA2802" s="14">
        <v>0</v>
      </c>
      <c r="BB2802" s="14">
        <v>0</v>
      </c>
      <c r="BC2802" s="14"/>
      <c r="BD2802" s="14"/>
      <c r="BE2802" s="14"/>
      <c r="BF2802" s="14"/>
      <c r="BG2802" s="14"/>
      <c r="BH2802" s="14">
        <f t="shared" si="7395"/>
        <v>0</v>
      </c>
      <c r="BI2802" s="14"/>
      <c r="BJ2802" s="14"/>
      <c r="BK2802" s="14"/>
      <c r="BL2802" s="14"/>
      <c r="BM2802" s="14"/>
      <c r="BN2802" s="14"/>
      <c r="BO2802" s="14"/>
      <c r="BP2802" s="14"/>
      <c r="BQ2802" s="14"/>
      <c r="BR2802" s="14">
        <v>0</v>
      </c>
      <c r="BS2802" s="14">
        <v>0</v>
      </c>
      <c r="BT2802" s="14">
        <v>0</v>
      </c>
      <c r="BU2802" s="14">
        <v>0</v>
      </c>
      <c r="BV2802" s="14">
        <v>0</v>
      </c>
      <c r="BW2802" s="14">
        <f t="shared" si="7378"/>
        <v>0</v>
      </c>
      <c r="BX2802" s="14"/>
      <c r="BY2802" s="14"/>
      <c r="BZ2802" s="14"/>
      <c r="CA2802" s="14">
        <f t="shared" si="7443"/>
        <v>0</v>
      </c>
      <c r="CB2802" s="122" t="str">
        <f t="shared" si="7454"/>
        <v>-</v>
      </c>
    </row>
    <row r="2803" spans="1:80" x14ac:dyDescent="0.25">
      <c r="A2803" s="4" t="s">
        <v>928</v>
      </c>
      <c r="B2803" s="4" t="s">
        <v>88</v>
      </c>
      <c r="C2803" s="4" t="s">
        <v>1323</v>
      </c>
      <c r="D2803" s="79" t="s">
        <v>1324</v>
      </c>
      <c r="E2803" s="89">
        <v>6112</v>
      </c>
      <c r="F2803" s="79" t="s">
        <v>1330</v>
      </c>
      <c r="G2803" s="75" t="s">
        <v>1906</v>
      </c>
      <c r="H2803" s="13" t="s">
        <v>43</v>
      </c>
      <c r="I2803" s="14">
        <v>14900</v>
      </c>
      <c r="J2803" s="14">
        <f t="shared" si="7442"/>
        <v>30000</v>
      </c>
      <c r="K2803" s="14">
        <v>30000</v>
      </c>
      <c r="L2803" s="14">
        <f t="shared" si="7445"/>
        <v>0</v>
      </c>
      <c r="M2803" s="14">
        <v>0</v>
      </c>
      <c r="N2803" s="14">
        <v>0</v>
      </c>
      <c r="O2803" s="14">
        <v>0</v>
      </c>
      <c r="P2803" s="14">
        <v>0</v>
      </c>
      <c r="Q2803" s="14">
        <v>0</v>
      </c>
      <c r="R2803" s="14">
        <v>0</v>
      </c>
      <c r="S2803" s="14"/>
      <c r="T2803" s="14"/>
      <c r="U2803" s="14"/>
      <c r="V2803" s="14"/>
      <c r="W2803" s="14"/>
      <c r="X2803" s="14">
        <f t="shared" si="7393"/>
        <v>0</v>
      </c>
      <c r="Y2803" s="14"/>
      <c r="Z2803" s="14"/>
      <c r="AA2803" s="14"/>
      <c r="AB2803" s="14"/>
      <c r="AC2803" s="14"/>
      <c r="AD2803" s="14"/>
      <c r="AE2803" s="14"/>
      <c r="AF2803" s="14"/>
      <c r="AG2803" s="14"/>
      <c r="AH2803" s="14">
        <v>0</v>
      </c>
      <c r="AI2803" s="14">
        <v>0</v>
      </c>
      <c r="AJ2803" s="14">
        <v>0</v>
      </c>
      <c r="AK2803" s="14"/>
      <c r="AL2803" s="14"/>
      <c r="AM2803" s="14"/>
      <c r="AN2803" s="14"/>
      <c r="AO2803" s="14"/>
      <c r="AP2803" s="14">
        <f t="shared" si="7394"/>
        <v>0</v>
      </c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>
        <v>0</v>
      </c>
      <c r="BA2803" s="14">
        <v>0</v>
      </c>
      <c r="BB2803" s="14">
        <v>0</v>
      </c>
      <c r="BC2803" s="14"/>
      <c r="BD2803" s="14"/>
      <c r="BE2803" s="14"/>
      <c r="BF2803" s="14"/>
      <c r="BG2803" s="14"/>
      <c r="BH2803" s="14">
        <f t="shared" si="7395"/>
        <v>0</v>
      </c>
      <c r="BI2803" s="14"/>
      <c r="BJ2803" s="14"/>
      <c r="BK2803" s="14"/>
      <c r="BL2803" s="14"/>
      <c r="BM2803" s="14"/>
      <c r="BN2803" s="14"/>
      <c r="BO2803" s="14"/>
      <c r="BP2803" s="14"/>
      <c r="BQ2803" s="14"/>
      <c r="BR2803" s="14">
        <v>0</v>
      </c>
      <c r="BS2803" s="14">
        <v>0</v>
      </c>
      <c r="BT2803" s="14">
        <v>30000</v>
      </c>
      <c r="BU2803" s="14">
        <v>30000</v>
      </c>
      <c r="BV2803" s="14">
        <v>10340</v>
      </c>
      <c r="BW2803" s="14">
        <f t="shared" si="7378"/>
        <v>0</v>
      </c>
      <c r="BX2803" s="14"/>
      <c r="BY2803" s="14"/>
      <c r="BZ2803" s="14"/>
      <c r="CA2803" s="14">
        <f t="shared" si="7443"/>
        <v>10340</v>
      </c>
      <c r="CB2803" s="122">
        <f t="shared" si="7454"/>
        <v>34.466666666666669</v>
      </c>
    </row>
    <row r="2804" spans="1:80" x14ac:dyDescent="0.25">
      <c r="A2804" s="4" t="s">
        <v>928</v>
      </c>
      <c r="B2804" s="4" t="s">
        <v>88</v>
      </c>
      <c r="C2804" s="4" t="s">
        <v>1323</v>
      </c>
      <c r="D2804" s="79" t="s">
        <v>1324</v>
      </c>
      <c r="E2804" s="78" t="s">
        <v>44</v>
      </c>
      <c r="F2804" s="78" t="s">
        <v>1</v>
      </c>
      <c r="G2804" s="2" t="s">
        <v>1</v>
      </c>
      <c r="H2804" s="2" t="s">
        <v>45</v>
      </c>
      <c r="I2804" s="12">
        <f>SUM(I2805)</f>
        <v>283944</v>
      </c>
      <c r="J2804" s="12">
        <f t="shared" si="7442"/>
        <v>317622</v>
      </c>
      <c r="K2804" s="12">
        <f t="shared" ref="K2804:Q2804" si="7472">SUM(K2805)</f>
        <v>312622</v>
      </c>
      <c r="L2804" s="12">
        <f t="shared" si="7445"/>
        <v>5000</v>
      </c>
      <c r="M2804" s="12">
        <f t="shared" si="7472"/>
        <v>5000</v>
      </c>
      <c r="N2804" s="12">
        <f t="shared" si="7472"/>
        <v>0</v>
      </c>
      <c r="O2804" s="12">
        <f t="shared" si="7472"/>
        <v>0</v>
      </c>
      <c r="P2804" s="12">
        <f t="shared" si="7472"/>
        <v>0</v>
      </c>
      <c r="Q2804" s="12">
        <f t="shared" si="7472"/>
        <v>0</v>
      </c>
      <c r="R2804" s="12">
        <f t="shared" ref="R2804:AG2804" si="7473">SUM(R2805)</f>
        <v>5000</v>
      </c>
      <c r="S2804" s="12">
        <f t="shared" si="7473"/>
        <v>0</v>
      </c>
      <c r="T2804" s="12">
        <f t="shared" si="7473"/>
        <v>0</v>
      </c>
      <c r="U2804" s="12">
        <f t="shared" si="7473"/>
        <v>0</v>
      </c>
      <c r="V2804" s="12">
        <f t="shared" si="7473"/>
        <v>0</v>
      </c>
      <c r="W2804" s="12">
        <f t="shared" si="7473"/>
        <v>0</v>
      </c>
      <c r="X2804" s="12">
        <f t="shared" si="7473"/>
        <v>5000</v>
      </c>
      <c r="Y2804" s="12">
        <f t="shared" si="7473"/>
        <v>0</v>
      </c>
      <c r="Z2804" s="12">
        <f t="shared" si="7473"/>
        <v>293</v>
      </c>
      <c r="AA2804" s="12">
        <f t="shared" si="7473"/>
        <v>1439</v>
      </c>
      <c r="AB2804" s="12">
        <f t="shared" si="7473"/>
        <v>0</v>
      </c>
      <c r="AC2804" s="12">
        <f t="shared" si="7473"/>
        <v>400</v>
      </c>
      <c r="AD2804" s="12">
        <f t="shared" si="7473"/>
        <v>403</v>
      </c>
      <c r="AE2804" s="12">
        <f t="shared" si="7473"/>
        <v>0</v>
      </c>
      <c r="AF2804" s="12">
        <f t="shared" si="7473"/>
        <v>0</v>
      </c>
      <c r="AG2804" s="12">
        <f t="shared" si="7473"/>
        <v>0</v>
      </c>
      <c r="AH2804" s="12">
        <v>2535</v>
      </c>
      <c r="AI2804" s="12">
        <v>2465</v>
      </c>
      <c r="AJ2804" s="12">
        <f t="shared" ref="AJ2804:AY2804" si="7474">SUM(AJ2805)</f>
        <v>0</v>
      </c>
      <c r="AK2804" s="12">
        <f t="shared" si="7474"/>
        <v>0</v>
      </c>
      <c r="AL2804" s="12">
        <f t="shared" si="7474"/>
        <v>0</v>
      </c>
      <c r="AM2804" s="12">
        <f t="shared" si="7474"/>
        <v>0</v>
      </c>
      <c r="AN2804" s="12">
        <f t="shared" si="7474"/>
        <v>0</v>
      </c>
      <c r="AO2804" s="12">
        <f t="shared" si="7474"/>
        <v>0</v>
      </c>
      <c r="AP2804" s="12">
        <f t="shared" si="7474"/>
        <v>0</v>
      </c>
      <c r="AQ2804" s="12">
        <f t="shared" si="7474"/>
        <v>0</v>
      </c>
      <c r="AR2804" s="12">
        <f t="shared" si="7474"/>
        <v>0</v>
      </c>
      <c r="AS2804" s="12">
        <f t="shared" si="7474"/>
        <v>0</v>
      </c>
      <c r="AT2804" s="12">
        <f t="shared" si="7474"/>
        <v>0</v>
      </c>
      <c r="AU2804" s="12">
        <f t="shared" si="7474"/>
        <v>0</v>
      </c>
      <c r="AV2804" s="12">
        <f t="shared" si="7474"/>
        <v>0</v>
      </c>
      <c r="AW2804" s="12">
        <f t="shared" si="7474"/>
        <v>0</v>
      </c>
      <c r="AX2804" s="12">
        <f t="shared" si="7474"/>
        <v>0</v>
      </c>
      <c r="AY2804" s="12">
        <f t="shared" si="7474"/>
        <v>0</v>
      </c>
      <c r="AZ2804" s="12">
        <v>0</v>
      </c>
      <c r="BA2804" s="12">
        <v>0</v>
      </c>
      <c r="BB2804" s="12">
        <f t="shared" ref="BB2804:BQ2804" si="7475">SUM(BB2805)</f>
        <v>0</v>
      </c>
      <c r="BC2804" s="12">
        <f t="shared" si="7475"/>
        <v>0</v>
      </c>
      <c r="BD2804" s="12">
        <f t="shared" si="7475"/>
        <v>0</v>
      </c>
      <c r="BE2804" s="12">
        <f t="shared" si="7475"/>
        <v>0</v>
      </c>
      <c r="BF2804" s="12">
        <f t="shared" si="7475"/>
        <v>0</v>
      </c>
      <c r="BG2804" s="12">
        <f t="shared" si="7475"/>
        <v>0</v>
      </c>
      <c r="BH2804" s="12">
        <f t="shared" si="7475"/>
        <v>0</v>
      </c>
      <c r="BI2804" s="12">
        <f t="shared" si="7475"/>
        <v>0</v>
      </c>
      <c r="BJ2804" s="12">
        <f t="shared" si="7475"/>
        <v>0</v>
      </c>
      <c r="BK2804" s="12">
        <f t="shared" si="7475"/>
        <v>0</v>
      </c>
      <c r="BL2804" s="12">
        <f t="shared" si="7475"/>
        <v>0</v>
      </c>
      <c r="BM2804" s="12">
        <f t="shared" si="7475"/>
        <v>0</v>
      </c>
      <c r="BN2804" s="12">
        <f t="shared" si="7475"/>
        <v>0</v>
      </c>
      <c r="BO2804" s="12">
        <f t="shared" si="7475"/>
        <v>0</v>
      </c>
      <c r="BP2804" s="12">
        <f t="shared" si="7475"/>
        <v>0</v>
      </c>
      <c r="BQ2804" s="12">
        <f t="shared" si="7475"/>
        <v>0</v>
      </c>
      <c r="BR2804" s="12">
        <v>0</v>
      </c>
      <c r="BS2804" s="12">
        <v>0</v>
      </c>
      <c r="BT2804" s="12">
        <f t="shared" ref="BT2804:BX2804" si="7476">SUM(BT2805)</f>
        <v>333503</v>
      </c>
      <c r="BU2804" s="12">
        <f t="shared" si="7476"/>
        <v>328503</v>
      </c>
      <c r="BV2804" s="12">
        <f t="shared" si="7476"/>
        <v>180973</v>
      </c>
      <c r="BW2804" s="12">
        <f t="shared" si="7476"/>
        <v>80658</v>
      </c>
      <c r="BX2804" s="12">
        <f t="shared" si="7476"/>
        <v>30658</v>
      </c>
      <c r="BY2804" s="12">
        <f t="shared" ref="BY2804" si="7477">SUM(BY2805)</f>
        <v>25000</v>
      </c>
      <c r="BZ2804" s="12">
        <f t="shared" ref="BZ2804" si="7478">SUM(BZ2805)</f>
        <v>25000</v>
      </c>
      <c r="CA2804" s="12">
        <f t="shared" si="7443"/>
        <v>261631</v>
      </c>
      <c r="CB2804" s="124">
        <f t="shared" si="7454"/>
        <v>79.643412693339172</v>
      </c>
    </row>
    <row r="2805" spans="1:80" x14ac:dyDescent="0.25">
      <c r="A2805" s="4" t="s">
        <v>928</v>
      </c>
      <c r="B2805" s="4" t="s">
        <v>88</v>
      </c>
      <c r="C2805" s="4" t="s">
        <v>1323</v>
      </c>
      <c r="D2805" s="79" t="s">
        <v>1324</v>
      </c>
      <c r="E2805" s="89">
        <v>6121</v>
      </c>
      <c r="F2805" s="79"/>
      <c r="G2805" s="75" t="s">
        <v>1906</v>
      </c>
      <c r="H2805" s="13" t="s">
        <v>46</v>
      </c>
      <c r="I2805" s="14">
        <v>283944</v>
      </c>
      <c r="J2805" s="14">
        <f t="shared" si="7442"/>
        <v>317622</v>
      </c>
      <c r="K2805" s="14">
        <v>312622</v>
      </c>
      <c r="L2805" s="14">
        <f t="shared" si="7445"/>
        <v>5000</v>
      </c>
      <c r="M2805" s="14">
        <v>5000</v>
      </c>
      <c r="N2805" s="14">
        <v>0</v>
      </c>
      <c r="O2805" s="14">
        <v>0</v>
      </c>
      <c r="P2805" s="14">
        <v>0</v>
      </c>
      <c r="Q2805" s="14">
        <v>0</v>
      </c>
      <c r="R2805" s="14">
        <v>5000</v>
      </c>
      <c r="S2805" s="14"/>
      <c r="T2805" s="14"/>
      <c r="U2805" s="14"/>
      <c r="V2805" s="14"/>
      <c r="W2805" s="14"/>
      <c r="X2805" s="14">
        <f t="shared" si="7393"/>
        <v>5000</v>
      </c>
      <c r="Y2805" s="14"/>
      <c r="Z2805" s="14">
        <v>293</v>
      </c>
      <c r="AA2805" s="14">
        <f>439+1000</f>
        <v>1439</v>
      </c>
      <c r="AB2805" s="14"/>
      <c r="AC2805" s="14">
        <v>400</v>
      </c>
      <c r="AD2805" s="14">
        <f>3+400</f>
        <v>403</v>
      </c>
      <c r="AE2805" s="14"/>
      <c r="AF2805" s="14"/>
      <c r="AG2805" s="14"/>
      <c r="AH2805" s="14">
        <v>2535</v>
      </c>
      <c r="AI2805" s="14">
        <v>2465</v>
      </c>
      <c r="AJ2805" s="14">
        <v>0</v>
      </c>
      <c r="AK2805" s="14"/>
      <c r="AL2805" s="14"/>
      <c r="AM2805" s="14"/>
      <c r="AN2805" s="14"/>
      <c r="AO2805" s="14"/>
      <c r="AP2805" s="14">
        <f t="shared" si="7394"/>
        <v>0</v>
      </c>
      <c r="AQ2805" s="14"/>
      <c r="AR2805" s="14"/>
      <c r="AS2805" s="14"/>
      <c r="AT2805" s="14"/>
      <c r="AU2805" s="14"/>
      <c r="AV2805" s="14"/>
      <c r="AW2805" s="14"/>
      <c r="AX2805" s="14"/>
      <c r="AY2805" s="14"/>
      <c r="AZ2805" s="14">
        <v>0</v>
      </c>
      <c r="BA2805" s="14">
        <v>0</v>
      </c>
      <c r="BB2805" s="14">
        <v>0</v>
      </c>
      <c r="BC2805" s="14"/>
      <c r="BD2805" s="14"/>
      <c r="BE2805" s="14"/>
      <c r="BF2805" s="14"/>
      <c r="BG2805" s="14"/>
      <c r="BH2805" s="14">
        <f t="shared" si="7395"/>
        <v>0</v>
      </c>
      <c r="BI2805" s="14"/>
      <c r="BJ2805" s="14"/>
      <c r="BK2805" s="14"/>
      <c r="BL2805" s="14"/>
      <c r="BM2805" s="14"/>
      <c r="BN2805" s="14"/>
      <c r="BO2805" s="14"/>
      <c r="BP2805" s="14"/>
      <c r="BQ2805" s="14"/>
      <c r="BR2805" s="14">
        <v>0</v>
      </c>
      <c r="BS2805" s="14">
        <v>0</v>
      </c>
      <c r="BT2805" s="14">
        <v>333503</v>
      </c>
      <c r="BU2805" s="14">
        <v>328503</v>
      </c>
      <c r="BV2805" s="14">
        <v>180973</v>
      </c>
      <c r="BW2805" s="14">
        <f t="shared" si="7378"/>
        <v>80658</v>
      </c>
      <c r="BX2805" s="14">
        <v>30658</v>
      </c>
      <c r="BY2805" s="14">
        <v>25000</v>
      </c>
      <c r="BZ2805" s="14">
        <v>25000</v>
      </c>
      <c r="CA2805" s="14">
        <f t="shared" si="7443"/>
        <v>261631</v>
      </c>
      <c r="CB2805" s="122">
        <f t="shared" si="7454"/>
        <v>79.643412693339172</v>
      </c>
    </row>
    <row r="2806" spans="1:80" x14ac:dyDescent="0.25">
      <c r="A2806" s="4" t="s">
        <v>928</v>
      </c>
      <c r="B2806" s="4" t="s">
        <v>88</v>
      </c>
      <c r="C2806" s="4" t="s">
        <v>1323</v>
      </c>
      <c r="D2806" s="79" t="s">
        <v>1324</v>
      </c>
      <c r="E2806" s="78" t="s">
        <v>47</v>
      </c>
      <c r="F2806" s="78" t="s">
        <v>1</v>
      </c>
      <c r="G2806" s="2" t="s">
        <v>1</v>
      </c>
      <c r="H2806" s="2" t="s">
        <v>48</v>
      </c>
      <c r="I2806" s="12">
        <f>SUM(I2807:I2814)</f>
        <v>293700</v>
      </c>
      <c r="J2806" s="12">
        <f t="shared" si="7442"/>
        <v>320619</v>
      </c>
      <c r="K2806" s="12">
        <f t="shared" ref="K2806" si="7479">SUM(K2807:K2814)</f>
        <v>195219</v>
      </c>
      <c r="L2806" s="12">
        <f t="shared" si="7445"/>
        <v>125400</v>
      </c>
      <c r="M2806" s="12">
        <f t="shared" ref="M2806:Q2806" si="7480">SUM(M2807:M2814)</f>
        <v>119900</v>
      </c>
      <c r="N2806" s="12">
        <f t="shared" si="7480"/>
        <v>0</v>
      </c>
      <c r="O2806" s="12">
        <f t="shared" si="7480"/>
        <v>5500</v>
      </c>
      <c r="P2806" s="12">
        <f t="shared" si="7480"/>
        <v>0</v>
      </c>
      <c r="Q2806" s="12">
        <f t="shared" si="7480"/>
        <v>0</v>
      </c>
      <c r="R2806" s="12">
        <f t="shared" ref="R2806:AG2806" si="7481">SUM(R2807:R2814)</f>
        <v>119900</v>
      </c>
      <c r="S2806" s="12">
        <f t="shared" si="7481"/>
        <v>0</v>
      </c>
      <c r="T2806" s="12">
        <f t="shared" si="7481"/>
        <v>0</v>
      </c>
      <c r="U2806" s="12">
        <f t="shared" si="7481"/>
        <v>0</v>
      </c>
      <c r="V2806" s="12">
        <f t="shared" si="7481"/>
        <v>0</v>
      </c>
      <c r="W2806" s="12">
        <f t="shared" si="7481"/>
        <v>0</v>
      </c>
      <c r="X2806" s="12">
        <f t="shared" si="7481"/>
        <v>119900</v>
      </c>
      <c r="Y2806" s="12">
        <f t="shared" si="7481"/>
        <v>0</v>
      </c>
      <c r="Z2806" s="12">
        <f t="shared" si="7481"/>
        <v>15480</v>
      </c>
      <c r="AA2806" s="12">
        <f t="shared" si="7481"/>
        <v>3289</v>
      </c>
      <c r="AB2806" s="12">
        <f t="shared" si="7481"/>
        <v>11289</v>
      </c>
      <c r="AC2806" s="12">
        <f t="shared" si="7481"/>
        <v>7746</v>
      </c>
      <c r="AD2806" s="12">
        <f t="shared" si="7481"/>
        <v>5193</v>
      </c>
      <c r="AE2806" s="12">
        <f t="shared" si="7481"/>
        <v>0</v>
      </c>
      <c r="AF2806" s="12">
        <f t="shared" si="7481"/>
        <v>1001</v>
      </c>
      <c r="AG2806" s="12">
        <f t="shared" si="7481"/>
        <v>0</v>
      </c>
      <c r="AH2806" s="12">
        <v>43998</v>
      </c>
      <c r="AI2806" s="12">
        <v>75902</v>
      </c>
      <c r="AJ2806" s="12">
        <f t="shared" ref="AJ2806:AY2806" si="7482">SUM(AJ2807:AJ2814)</f>
        <v>0</v>
      </c>
      <c r="AK2806" s="12">
        <f t="shared" si="7482"/>
        <v>0</v>
      </c>
      <c r="AL2806" s="12">
        <f t="shared" si="7482"/>
        <v>0</v>
      </c>
      <c r="AM2806" s="12">
        <f t="shared" si="7482"/>
        <v>0</v>
      </c>
      <c r="AN2806" s="12">
        <f t="shared" si="7482"/>
        <v>0</v>
      </c>
      <c r="AO2806" s="12">
        <f t="shared" si="7482"/>
        <v>0</v>
      </c>
      <c r="AP2806" s="12">
        <f t="shared" si="7482"/>
        <v>0</v>
      </c>
      <c r="AQ2806" s="12">
        <f t="shared" si="7482"/>
        <v>0</v>
      </c>
      <c r="AR2806" s="12">
        <f t="shared" si="7482"/>
        <v>0</v>
      </c>
      <c r="AS2806" s="12">
        <f t="shared" si="7482"/>
        <v>0</v>
      </c>
      <c r="AT2806" s="12">
        <f t="shared" si="7482"/>
        <v>0</v>
      </c>
      <c r="AU2806" s="12">
        <f t="shared" si="7482"/>
        <v>0</v>
      </c>
      <c r="AV2806" s="12">
        <f t="shared" si="7482"/>
        <v>0</v>
      </c>
      <c r="AW2806" s="12">
        <f t="shared" si="7482"/>
        <v>0</v>
      </c>
      <c r="AX2806" s="12">
        <f t="shared" si="7482"/>
        <v>0</v>
      </c>
      <c r="AY2806" s="12">
        <f t="shared" si="7482"/>
        <v>0</v>
      </c>
      <c r="AZ2806" s="12">
        <v>0</v>
      </c>
      <c r="BA2806" s="12">
        <v>0</v>
      </c>
      <c r="BB2806" s="12">
        <f t="shared" ref="BB2806:BQ2806" si="7483">SUM(BB2807:BB2814)</f>
        <v>5500</v>
      </c>
      <c r="BC2806" s="12">
        <f t="shared" si="7483"/>
        <v>9222</v>
      </c>
      <c r="BD2806" s="12">
        <f t="shared" si="7483"/>
        <v>0</v>
      </c>
      <c r="BE2806" s="12">
        <f t="shared" si="7483"/>
        <v>2864</v>
      </c>
      <c r="BF2806" s="12">
        <f t="shared" si="7483"/>
        <v>0</v>
      </c>
      <c r="BG2806" s="12">
        <f t="shared" si="7483"/>
        <v>0</v>
      </c>
      <c r="BH2806" s="12">
        <f t="shared" si="7483"/>
        <v>17586</v>
      </c>
      <c r="BI2806" s="12">
        <f t="shared" si="7483"/>
        <v>2037</v>
      </c>
      <c r="BJ2806" s="12">
        <f t="shared" si="7483"/>
        <v>0</v>
      </c>
      <c r="BK2806" s="12">
        <f t="shared" si="7483"/>
        <v>9222</v>
      </c>
      <c r="BL2806" s="12">
        <f t="shared" si="7483"/>
        <v>0</v>
      </c>
      <c r="BM2806" s="12">
        <f t="shared" si="7483"/>
        <v>1200</v>
      </c>
      <c r="BN2806" s="12">
        <f t="shared" si="7483"/>
        <v>0</v>
      </c>
      <c r="BO2806" s="12">
        <f t="shared" si="7483"/>
        <v>1039</v>
      </c>
      <c r="BP2806" s="12">
        <f t="shared" si="7483"/>
        <v>936</v>
      </c>
      <c r="BQ2806" s="12">
        <f t="shared" si="7483"/>
        <v>889</v>
      </c>
      <c r="BR2806" s="12">
        <v>15323</v>
      </c>
      <c r="BS2806" s="12">
        <v>2263</v>
      </c>
      <c r="BT2806" s="12">
        <f t="shared" ref="BT2806:BZ2806" si="7484">SUM(BT2807:BT2814)</f>
        <v>339801</v>
      </c>
      <c r="BU2806" s="12">
        <f t="shared" si="7484"/>
        <v>214401</v>
      </c>
      <c r="BV2806" s="12">
        <f t="shared" si="7484"/>
        <v>108409</v>
      </c>
      <c r="BW2806" s="12">
        <f t="shared" si="7484"/>
        <v>52850</v>
      </c>
      <c r="BX2806" s="12">
        <f t="shared" si="7484"/>
        <v>25900</v>
      </c>
      <c r="BY2806" s="12">
        <f t="shared" si="7484"/>
        <v>13500</v>
      </c>
      <c r="BZ2806" s="12">
        <f t="shared" si="7484"/>
        <v>13450</v>
      </c>
      <c r="CA2806" s="12">
        <f t="shared" si="7443"/>
        <v>161259</v>
      </c>
      <c r="CB2806" s="124">
        <f t="shared" si="7454"/>
        <v>75.213735010564321</v>
      </c>
    </row>
    <row r="2807" spans="1:80" x14ac:dyDescent="0.25">
      <c r="A2807" s="4" t="s">
        <v>928</v>
      </c>
      <c r="B2807" s="4" t="s">
        <v>88</v>
      </c>
      <c r="C2807" s="4" t="s">
        <v>1323</v>
      </c>
      <c r="D2807" s="79" t="s">
        <v>1324</v>
      </c>
      <c r="E2807" s="89">
        <v>6131</v>
      </c>
      <c r="F2807" s="79"/>
      <c r="G2807" s="75" t="s">
        <v>1906</v>
      </c>
      <c r="H2807" s="13" t="s">
        <v>49</v>
      </c>
      <c r="I2807" s="14">
        <v>2000</v>
      </c>
      <c r="J2807" s="14">
        <f t="shared" si="7442"/>
        <v>3300</v>
      </c>
      <c r="K2807" s="14">
        <v>2200</v>
      </c>
      <c r="L2807" s="14">
        <f t="shared" si="7445"/>
        <v>1100</v>
      </c>
      <c r="M2807" s="14">
        <v>1100</v>
      </c>
      <c r="N2807" s="14">
        <v>0</v>
      </c>
      <c r="O2807" s="14">
        <v>0</v>
      </c>
      <c r="P2807" s="14">
        <v>0</v>
      </c>
      <c r="Q2807" s="14">
        <v>0</v>
      </c>
      <c r="R2807" s="14">
        <v>1100</v>
      </c>
      <c r="S2807" s="14"/>
      <c r="T2807" s="14"/>
      <c r="U2807" s="14"/>
      <c r="V2807" s="14"/>
      <c r="W2807" s="14"/>
      <c r="X2807" s="14">
        <f t="shared" si="7393"/>
        <v>1100</v>
      </c>
      <c r="Y2807" s="14"/>
      <c r="Z2807" s="14"/>
      <c r="AA2807" s="14"/>
      <c r="AB2807" s="14"/>
      <c r="AC2807" s="14"/>
      <c r="AD2807" s="14"/>
      <c r="AE2807" s="14"/>
      <c r="AF2807" s="14"/>
      <c r="AG2807" s="14"/>
      <c r="AH2807" s="14">
        <v>0</v>
      </c>
      <c r="AI2807" s="14">
        <v>1100</v>
      </c>
      <c r="AJ2807" s="14">
        <v>0</v>
      </c>
      <c r="AK2807" s="14"/>
      <c r="AL2807" s="14"/>
      <c r="AM2807" s="14"/>
      <c r="AN2807" s="14"/>
      <c r="AO2807" s="14"/>
      <c r="AP2807" s="14">
        <f t="shared" si="7394"/>
        <v>0</v>
      </c>
      <c r="AQ2807" s="14"/>
      <c r="AR2807" s="14"/>
      <c r="AS2807" s="14"/>
      <c r="AT2807" s="14"/>
      <c r="AU2807" s="14"/>
      <c r="AV2807" s="14"/>
      <c r="AW2807" s="14"/>
      <c r="AX2807" s="14"/>
      <c r="AY2807" s="14"/>
      <c r="AZ2807" s="14">
        <v>0</v>
      </c>
      <c r="BA2807" s="14">
        <v>0</v>
      </c>
      <c r="BB2807" s="14">
        <v>0</v>
      </c>
      <c r="BC2807" s="14"/>
      <c r="BD2807" s="14"/>
      <c r="BE2807" s="14"/>
      <c r="BF2807" s="14"/>
      <c r="BG2807" s="14"/>
      <c r="BH2807" s="14">
        <f t="shared" si="7395"/>
        <v>0</v>
      </c>
      <c r="BI2807" s="14"/>
      <c r="BJ2807" s="14"/>
      <c r="BK2807" s="14"/>
      <c r="BL2807" s="14"/>
      <c r="BM2807" s="14"/>
      <c r="BN2807" s="14"/>
      <c r="BO2807" s="14"/>
      <c r="BP2807" s="14"/>
      <c r="BQ2807" s="14"/>
      <c r="BR2807" s="14">
        <v>0</v>
      </c>
      <c r="BS2807" s="14">
        <v>0</v>
      </c>
      <c r="BT2807" s="14">
        <v>3300</v>
      </c>
      <c r="BU2807" s="14">
        <v>2200</v>
      </c>
      <c r="BV2807" s="14">
        <v>1100</v>
      </c>
      <c r="BW2807" s="14">
        <f t="shared" si="7378"/>
        <v>1100</v>
      </c>
      <c r="BX2807" s="14">
        <v>1100</v>
      </c>
      <c r="BY2807" s="14"/>
      <c r="BZ2807" s="14"/>
      <c r="CA2807" s="14">
        <f t="shared" si="7443"/>
        <v>2200</v>
      </c>
      <c r="CB2807" s="122">
        <f t="shared" si="7454"/>
        <v>100</v>
      </c>
    </row>
    <row r="2808" spans="1:80" x14ac:dyDescent="0.25">
      <c r="A2808" s="4" t="s">
        <v>928</v>
      </c>
      <c r="B2808" s="4" t="s">
        <v>88</v>
      </c>
      <c r="C2808" s="4" t="s">
        <v>1323</v>
      </c>
      <c r="D2808" s="79" t="s">
        <v>1324</v>
      </c>
      <c r="E2808" s="89">
        <v>6132</v>
      </c>
      <c r="F2808" s="79"/>
      <c r="G2808" s="75" t="s">
        <v>1906</v>
      </c>
      <c r="H2808" s="13" t="s">
        <v>196</v>
      </c>
      <c r="I2808" s="14">
        <v>68000</v>
      </c>
      <c r="J2808" s="14">
        <f t="shared" si="7442"/>
        <v>75000</v>
      </c>
      <c r="K2808" s="14">
        <v>75000</v>
      </c>
      <c r="L2808" s="14">
        <f t="shared" si="7445"/>
        <v>0</v>
      </c>
      <c r="M2808" s="14">
        <v>0</v>
      </c>
      <c r="N2808" s="14">
        <v>0</v>
      </c>
      <c r="O2808" s="14">
        <v>0</v>
      </c>
      <c r="P2808" s="14">
        <v>0</v>
      </c>
      <c r="Q2808" s="14">
        <v>0</v>
      </c>
      <c r="R2808" s="14">
        <v>0</v>
      </c>
      <c r="S2808" s="14"/>
      <c r="T2808" s="14"/>
      <c r="U2808" s="14"/>
      <c r="V2808" s="14"/>
      <c r="W2808" s="14"/>
      <c r="X2808" s="14">
        <f t="shared" si="7393"/>
        <v>0</v>
      </c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>
        <v>0</v>
      </c>
      <c r="AI2808" s="14">
        <v>0</v>
      </c>
      <c r="AJ2808" s="14">
        <v>0</v>
      </c>
      <c r="AK2808" s="14"/>
      <c r="AL2808" s="14"/>
      <c r="AM2808" s="14"/>
      <c r="AN2808" s="14"/>
      <c r="AO2808" s="14"/>
      <c r="AP2808" s="14">
        <f t="shared" si="7394"/>
        <v>0</v>
      </c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>
        <v>0</v>
      </c>
      <c r="BA2808" s="14">
        <v>0</v>
      </c>
      <c r="BB2808" s="14">
        <v>0</v>
      </c>
      <c r="BC2808" s="14"/>
      <c r="BD2808" s="14"/>
      <c r="BE2808" s="14"/>
      <c r="BF2808" s="14"/>
      <c r="BG2808" s="14"/>
      <c r="BH2808" s="14">
        <f t="shared" si="7395"/>
        <v>0</v>
      </c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>
        <v>0</v>
      </c>
      <c r="BS2808" s="14">
        <v>0</v>
      </c>
      <c r="BT2808" s="14">
        <v>75000</v>
      </c>
      <c r="BU2808" s="14">
        <v>75000</v>
      </c>
      <c r="BV2808" s="14">
        <v>37500</v>
      </c>
      <c r="BW2808" s="14">
        <f t="shared" si="7378"/>
        <v>17850</v>
      </c>
      <c r="BX2808" s="14">
        <v>6250</v>
      </c>
      <c r="BY2808" s="14">
        <v>5800</v>
      </c>
      <c r="BZ2808" s="14">
        <v>5800</v>
      </c>
      <c r="CA2808" s="14">
        <f t="shared" si="7443"/>
        <v>55350</v>
      </c>
      <c r="CB2808" s="122">
        <f t="shared" si="7454"/>
        <v>73.8</v>
      </c>
    </row>
    <row r="2809" spans="1:80" x14ac:dyDescent="0.25">
      <c r="A2809" s="4" t="s">
        <v>928</v>
      </c>
      <c r="B2809" s="4" t="s">
        <v>88</v>
      </c>
      <c r="C2809" s="4" t="s">
        <v>1323</v>
      </c>
      <c r="D2809" s="79" t="s">
        <v>1324</v>
      </c>
      <c r="E2809" s="89">
        <v>6133</v>
      </c>
      <c r="F2809" s="79"/>
      <c r="G2809" s="75" t="s">
        <v>1906</v>
      </c>
      <c r="H2809" s="13" t="s">
        <v>198</v>
      </c>
      <c r="I2809" s="14">
        <v>13500</v>
      </c>
      <c r="J2809" s="14">
        <f t="shared" si="7442"/>
        <v>17500</v>
      </c>
      <c r="K2809" s="14">
        <v>17500</v>
      </c>
      <c r="L2809" s="14">
        <f t="shared" si="7445"/>
        <v>0</v>
      </c>
      <c r="M2809" s="14">
        <v>0</v>
      </c>
      <c r="N2809" s="14">
        <v>0</v>
      </c>
      <c r="O2809" s="14">
        <v>0</v>
      </c>
      <c r="P2809" s="14">
        <v>0</v>
      </c>
      <c r="Q2809" s="14">
        <v>0</v>
      </c>
      <c r="R2809" s="14">
        <v>0</v>
      </c>
      <c r="S2809" s="14"/>
      <c r="T2809" s="14"/>
      <c r="U2809" s="14"/>
      <c r="V2809" s="14"/>
      <c r="W2809" s="14"/>
      <c r="X2809" s="14">
        <f t="shared" si="7393"/>
        <v>0</v>
      </c>
      <c r="Y2809" s="14"/>
      <c r="Z2809" s="14"/>
      <c r="AA2809" s="14"/>
      <c r="AB2809" s="14"/>
      <c r="AC2809" s="14"/>
      <c r="AD2809" s="14"/>
      <c r="AE2809" s="14"/>
      <c r="AF2809" s="14"/>
      <c r="AG2809" s="14"/>
      <c r="AH2809" s="14">
        <v>0</v>
      </c>
      <c r="AI2809" s="14">
        <v>0</v>
      </c>
      <c r="AJ2809" s="14">
        <v>0</v>
      </c>
      <c r="AK2809" s="14"/>
      <c r="AL2809" s="14"/>
      <c r="AM2809" s="14"/>
      <c r="AN2809" s="14"/>
      <c r="AO2809" s="14"/>
      <c r="AP2809" s="14">
        <f t="shared" si="7394"/>
        <v>0</v>
      </c>
      <c r="AQ2809" s="14"/>
      <c r="AR2809" s="14"/>
      <c r="AS2809" s="14"/>
      <c r="AT2809" s="14"/>
      <c r="AU2809" s="14"/>
      <c r="AV2809" s="14"/>
      <c r="AW2809" s="14"/>
      <c r="AX2809" s="14"/>
      <c r="AY2809" s="14"/>
      <c r="AZ2809" s="14">
        <v>0</v>
      </c>
      <c r="BA2809" s="14">
        <v>0</v>
      </c>
      <c r="BB2809" s="14">
        <v>0</v>
      </c>
      <c r="BC2809" s="14"/>
      <c r="BD2809" s="14"/>
      <c r="BE2809" s="14"/>
      <c r="BF2809" s="14"/>
      <c r="BG2809" s="14"/>
      <c r="BH2809" s="14">
        <f t="shared" si="7395"/>
        <v>0</v>
      </c>
      <c r="BI2809" s="14"/>
      <c r="BJ2809" s="14"/>
      <c r="BK2809" s="14"/>
      <c r="BL2809" s="14"/>
      <c r="BM2809" s="14"/>
      <c r="BN2809" s="14"/>
      <c r="BO2809" s="14"/>
      <c r="BP2809" s="14"/>
      <c r="BQ2809" s="14"/>
      <c r="BR2809" s="14">
        <v>0</v>
      </c>
      <c r="BS2809" s="14">
        <v>0</v>
      </c>
      <c r="BT2809" s="14">
        <v>17500</v>
      </c>
      <c r="BU2809" s="14">
        <v>17500</v>
      </c>
      <c r="BV2809" s="14">
        <v>9000</v>
      </c>
      <c r="BW2809" s="14">
        <f t="shared" si="7378"/>
        <v>3200</v>
      </c>
      <c r="BX2809" s="14">
        <v>1200</v>
      </c>
      <c r="BY2809" s="14">
        <v>1000</v>
      </c>
      <c r="BZ2809" s="14">
        <v>1000</v>
      </c>
      <c r="CA2809" s="14">
        <f t="shared" si="7443"/>
        <v>12200</v>
      </c>
      <c r="CB2809" s="122">
        <f t="shared" si="7454"/>
        <v>69.714285714285722</v>
      </c>
    </row>
    <row r="2810" spans="1:80" x14ac:dyDescent="0.25">
      <c r="A2810" s="4" t="s">
        <v>928</v>
      </c>
      <c r="B2810" s="4" t="s">
        <v>88</v>
      </c>
      <c r="C2810" s="4" t="s">
        <v>1323</v>
      </c>
      <c r="D2810" s="79" t="s">
        <v>1324</v>
      </c>
      <c r="E2810" s="89">
        <v>6134</v>
      </c>
      <c r="F2810" s="79"/>
      <c r="G2810" s="75" t="s">
        <v>1906</v>
      </c>
      <c r="H2810" s="13" t="s">
        <v>200</v>
      </c>
      <c r="I2810" s="14">
        <v>132000</v>
      </c>
      <c r="J2810" s="14">
        <f t="shared" si="7442"/>
        <v>134200</v>
      </c>
      <c r="K2810" s="14">
        <v>18700</v>
      </c>
      <c r="L2810" s="14">
        <f t="shared" si="7445"/>
        <v>115500</v>
      </c>
      <c r="M2810" s="14">
        <v>110000</v>
      </c>
      <c r="N2810" s="14">
        <v>0</v>
      </c>
      <c r="O2810" s="14">
        <v>5500</v>
      </c>
      <c r="P2810" s="14">
        <v>0</v>
      </c>
      <c r="Q2810" s="14">
        <v>0</v>
      </c>
      <c r="R2810" s="14">
        <v>110000</v>
      </c>
      <c r="S2810" s="14"/>
      <c r="T2810" s="14"/>
      <c r="U2810" s="14"/>
      <c r="V2810" s="14"/>
      <c r="W2810" s="14"/>
      <c r="X2810" s="14">
        <f t="shared" si="7393"/>
        <v>110000</v>
      </c>
      <c r="Y2810" s="14"/>
      <c r="Z2810" s="14">
        <v>10000</v>
      </c>
      <c r="AA2810" s="14">
        <v>3289</v>
      </c>
      <c r="AB2810" s="14">
        <v>11289</v>
      </c>
      <c r="AC2810" s="14">
        <v>7746</v>
      </c>
      <c r="AD2810" s="14">
        <v>5193</v>
      </c>
      <c r="AE2810" s="14"/>
      <c r="AF2810" s="14">
        <v>1001</v>
      </c>
      <c r="AG2810" s="14"/>
      <c r="AH2810" s="14">
        <v>38518</v>
      </c>
      <c r="AI2810" s="14">
        <v>71482</v>
      </c>
      <c r="AJ2810" s="14">
        <v>0</v>
      </c>
      <c r="AK2810" s="14"/>
      <c r="AL2810" s="14"/>
      <c r="AM2810" s="14"/>
      <c r="AN2810" s="14"/>
      <c r="AO2810" s="14"/>
      <c r="AP2810" s="14">
        <f t="shared" si="7394"/>
        <v>0</v>
      </c>
      <c r="AQ2810" s="14"/>
      <c r="AR2810" s="14"/>
      <c r="AS2810" s="14"/>
      <c r="AT2810" s="14"/>
      <c r="AU2810" s="14"/>
      <c r="AV2810" s="14"/>
      <c r="AW2810" s="14"/>
      <c r="AX2810" s="14"/>
      <c r="AY2810" s="14"/>
      <c r="AZ2810" s="14">
        <v>0</v>
      </c>
      <c r="BA2810" s="14">
        <v>0</v>
      </c>
      <c r="BB2810" s="14">
        <v>5500</v>
      </c>
      <c r="BC2810" s="14">
        <v>2263</v>
      </c>
      <c r="BD2810" s="14"/>
      <c r="BE2810" s="14">
        <f>1039+936+889</f>
        <v>2864</v>
      </c>
      <c r="BF2810" s="14"/>
      <c r="BG2810" s="14"/>
      <c r="BH2810" s="14">
        <f t="shared" si="7395"/>
        <v>10627</v>
      </c>
      <c r="BI2810" s="14">
        <v>2037</v>
      </c>
      <c r="BJ2810" s="14"/>
      <c r="BK2810" s="14">
        <v>2263</v>
      </c>
      <c r="BL2810" s="14"/>
      <c r="BM2810" s="14">
        <v>1200</v>
      </c>
      <c r="BN2810" s="14"/>
      <c r="BO2810" s="14">
        <v>1039</v>
      </c>
      <c r="BP2810" s="14">
        <v>936</v>
      </c>
      <c r="BQ2810" s="14">
        <v>889</v>
      </c>
      <c r="BR2810" s="14">
        <v>8364</v>
      </c>
      <c r="BS2810" s="14">
        <v>2263</v>
      </c>
      <c r="BT2810" s="14">
        <v>152900</v>
      </c>
      <c r="BU2810" s="14">
        <v>37400</v>
      </c>
      <c r="BV2810" s="14">
        <v>19200</v>
      </c>
      <c r="BW2810" s="14">
        <f t="shared" si="7378"/>
        <v>7600</v>
      </c>
      <c r="BX2810" s="14">
        <v>3000</v>
      </c>
      <c r="BY2810" s="14">
        <v>2300</v>
      </c>
      <c r="BZ2810" s="14">
        <v>2300</v>
      </c>
      <c r="CA2810" s="14">
        <f t="shared" si="7443"/>
        <v>26800</v>
      </c>
      <c r="CB2810" s="122">
        <f t="shared" si="7454"/>
        <v>71.657754010695186</v>
      </c>
    </row>
    <row r="2811" spans="1:80" x14ac:dyDescent="0.25">
      <c r="A2811" s="4" t="s">
        <v>928</v>
      </c>
      <c r="B2811" s="4" t="s">
        <v>88</v>
      </c>
      <c r="C2811" s="4" t="s">
        <v>1323</v>
      </c>
      <c r="D2811" s="79" t="s">
        <v>1324</v>
      </c>
      <c r="E2811" s="89">
        <v>6135</v>
      </c>
      <c r="F2811" s="79"/>
      <c r="G2811" s="75" t="s">
        <v>1906</v>
      </c>
      <c r="H2811" s="13" t="s">
        <v>201</v>
      </c>
      <c r="I2811" s="14">
        <v>2500</v>
      </c>
      <c r="J2811" s="14">
        <f t="shared" si="7442"/>
        <v>2750</v>
      </c>
      <c r="K2811" s="14">
        <v>1650</v>
      </c>
      <c r="L2811" s="14">
        <f t="shared" si="7445"/>
        <v>1100</v>
      </c>
      <c r="M2811" s="14">
        <v>1100</v>
      </c>
      <c r="N2811" s="14">
        <v>0</v>
      </c>
      <c r="O2811" s="14">
        <v>0</v>
      </c>
      <c r="P2811" s="14">
        <v>0</v>
      </c>
      <c r="Q2811" s="14">
        <v>0</v>
      </c>
      <c r="R2811" s="14">
        <v>1100</v>
      </c>
      <c r="S2811" s="14"/>
      <c r="T2811" s="14"/>
      <c r="U2811" s="14"/>
      <c r="V2811" s="14"/>
      <c r="W2811" s="14"/>
      <c r="X2811" s="14">
        <f t="shared" si="7393"/>
        <v>1100</v>
      </c>
      <c r="Y2811" s="14"/>
      <c r="Z2811" s="14"/>
      <c r="AA2811" s="14"/>
      <c r="AB2811" s="14"/>
      <c r="AC2811" s="14"/>
      <c r="AD2811" s="14"/>
      <c r="AE2811" s="14"/>
      <c r="AF2811" s="14"/>
      <c r="AG2811" s="14"/>
      <c r="AH2811" s="14">
        <v>0</v>
      </c>
      <c r="AI2811" s="14">
        <v>1100</v>
      </c>
      <c r="AJ2811" s="14">
        <v>0</v>
      </c>
      <c r="AK2811" s="14"/>
      <c r="AL2811" s="14"/>
      <c r="AM2811" s="14"/>
      <c r="AN2811" s="14"/>
      <c r="AO2811" s="14"/>
      <c r="AP2811" s="14">
        <f t="shared" si="7394"/>
        <v>0</v>
      </c>
      <c r="AQ2811" s="14"/>
      <c r="AR2811" s="14"/>
      <c r="AS2811" s="14"/>
      <c r="AT2811" s="14"/>
      <c r="AU2811" s="14"/>
      <c r="AV2811" s="14"/>
      <c r="AW2811" s="14"/>
      <c r="AX2811" s="14"/>
      <c r="AY2811" s="14"/>
      <c r="AZ2811" s="14">
        <v>0</v>
      </c>
      <c r="BA2811" s="14">
        <v>0</v>
      </c>
      <c r="BB2811" s="14">
        <v>0</v>
      </c>
      <c r="BC2811" s="14">
        <v>6959</v>
      </c>
      <c r="BD2811" s="14"/>
      <c r="BE2811" s="14"/>
      <c r="BF2811" s="14"/>
      <c r="BG2811" s="14"/>
      <c r="BH2811" s="14">
        <f t="shared" si="7395"/>
        <v>6959</v>
      </c>
      <c r="BI2811" s="14"/>
      <c r="BJ2811" s="14"/>
      <c r="BK2811" s="14">
        <v>6959</v>
      </c>
      <c r="BL2811" s="14"/>
      <c r="BM2811" s="14"/>
      <c r="BN2811" s="14"/>
      <c r="BO2811" s="14"/>
      <c r="BP2811" s="14"/>
      <c r="BQ2811" s="14"/>
      <c r="BR2811" s="14">
        <v>6959</v>
      </c>
      <c r="BS2811" s="14">
        <v>0</v>
      </c>
      <c r="BT2811" s="14">
        <v>2750</v>
      </c>
      <c r="BU2811" s="14">
        <v>1650</v>
      </c>
      <c r="BV2811" s="14">
        <v>800</v>
      </c>
      <c r="BW2811" s="14">
        <f t="shared" si="7378"/>
        <v>850</v>
      </c>
      <c r="BX2811" s="14">
        <v>800</v>
      </c>
      <c r="BY2811" s="14">
        <v>50</v>
      </c>
      <c r="BZ2811" s="14"/>
      <c r="CA2811" s="14">
        <f t="shared" si="7443"/>
        <v>1650</v>
      </c>
      <c r="CB2811" s="122">
        <f t="shared" si="7454"/>
        <v>100</v>
      </c>
    </row>
    <row r="2812" spans="1:80" x14ac:dyDescent="0.25">
      <c r="A2812" s="4" t="s">
        <v>928</v>
      </c>
      <c r="B2812" s="4" t="s">
        <v>88</v>
      </c>
      <c r="C2812" s="4" t="s">
        <v>1323</v>
      </c>
      <c r="D2812" s="79" t="s">
        <v>1324</v>
      </c>
      <c r="E2812" s="89">
        <v>6137</v>
      </c>
      <c r="F2812" s="79"/>
      <c r="G2812" s="75" t="s">
        <v>1906</v>
      </c>
      <c r="H2812" s="13" t="s">
        <v>204</v>
      </c>
      <c r="I2812" s="14">
        <v>16000</v>
      </c>
      <c r="J2812" s="14">
        <f t="shared" si="7442"/>
        <v>17600</v>
      </c>
      <c r="K2812" s="14">
        <v>12100</v>
      </c>
      <c r="L2812" s="14">
        <f t="shared" si="7445"/>
        <v>5500</v>
      </c>
      <c r="M2812" s="14">
        <v>5500</v>
      </c>
      <c r="N2812" s="14">
        <v>0</v>
      </c>
      <c r="O2812" s="14">
        <v>0</v>
      </c>
      <c r="P2812" s="14">
        <v>0</v>
      </c>
      <c r="Q2812" s="14">
        <v>0</v>
      </c>
      <c r="R2812" s="14">
        <v>5500</v>
      </c>
      <c r="S2812" s="14"/>
      <c r="T2812" s="14"/>
      <c r="U2812" s="14"/>
      <c r="V2812" s="14"/>
      <c r="W2812" s="14"/>
      <c r="X2812" s="14">
        <f t="shared" si="7393"/>
        <v>5500</v>
      </c>
      <c r="Y2812" s="14"/>
      <c r="Z2812" s="14">
        <v>5480</v>
      </c>
      <c r="AA2812" s="14"/>
      <c r="AB2812" s="14"/>
      <c r="AC2812" s="14"/>
      <c r="AD2812" s="14"/>
      <c r="AE2812" s="14"/>
      <c r="AF2812" s="14"/>
      <c r="AG2812" s="14"/>
      <c r="AH2812" s="14">
        <v>5480</v>
      </c>
      <c r="AI2812" s="14">
        <v>20</v>
      </c>
      <c r="AJ2812" s="14">
        <v>0</v>
      </c>
      <c r="AK2812" s="14"/>
      <c r="AL2812" s="14"/>
      <c r="AM2812" s="14"/>
      <c r="AN2812" s="14"/>
      <c r="AO2812" s="14"/>
      <c r="AP2812" s="14">
        <f t="shared" si="7394"/>
        <v>0</v>
      </c>
      <c r="AQ2812" s="14"/>
      <c r="AR2812" s="14"/>
      <c r="AS2812" s="14"/>
      <c r="AT2812" s="14"/>
      <c r="AU2812" s="14"/>
      <c r="AV2812" s="14"/>
      <c r="AW2812" s="14"/>
      <c r="AX2812" s="14"/>
      <c r="AY2812" s="14"/>
      <c r="AZ2812" s="14">
        <v>0</v>
      </c>
      <c r="BA2812" s="14">
        <v>0</v>
      </c>
      <c r="BB2812" s="14">
        <v>0</v>
      </c>
      <c r="BC2812" s="14"/>
      <c r="BD2812" s="14"/>
      <c r="BE2812" s="14"/>
      <c r="BF2812" s="14"/>
      <c r="BG2812" s="14"/>
      <c r="BH2812" s="14">
        <f t="shared" si="7395"/>
        <v>0</v>
      </c>
      <c r="BI2812" s="14"/>
      <c r="BJ2812" s="14"/>
      <c r="BK2812" s="14"/>
      <c r="BL2812" s="14"/>
      <c r="BM2812" s="14"/>
      <c r="BN2812" s="14"/>
      <c r="BO2812" s="14"/>
      <c r="BP2812" s="14"/>
      <c r="BQ2812" s="14"/>
      <c r="BR2812" s="14">
        <v>0</v>
      </c>
      <c r="BS2812" s="14">
        <v>0</v>
      </c>
      <c r="BT2812" s="14">
        <v>17600</v>
      </c>
      <c r="BU2812" s="14">
        <v>12100</v>
      </c>
      <c r="BV2812" s="14">
        <v>6000</v>
      </c>
      <c r="BW2812" s="14">
        <f t="shared" si="7378"/>
        <v>2500</v>
      </c>
      <c r="BX2812" s="14">
        <v>1100</v>
      </c>
      <c r="BY2812" s="14">
        <v>700</v>
      </c>
      <c r="BZ2812" s="14">
        <v>700</v>
      </c>
      <c r="CA2812" s="14">
        <f t="shared" si="7443"/>
        <v>8500</v>
      </c>
      <c r="CB2812" s="122">
        <f t="shared" si="7454"/>
        <v>70.247933884297524</v>
      </c>
    </row>
    <row r="2813" spans="1:80" x14ac:dyDescent="0.25">
      <c r="A2813" s="4" t="s">
        <v>928</v>
      </c>
      <c r="B2813" s="4" t="s">
        <v>88</v>
      </c>
      <c r="C2813" s="4" t="s">
        <v>1323</v>
      </c>
      <c r="D2813" s="79" t="s">
        <v>1324</v>
      </c>
      <c r="E2813" s="89">
        <v>6138</v>
      </c>
      <c r="F2813" s="79"/>
      <c r="G2813" s="75" t="s">
        <v>1906</v>
      </c>
      <c r="H2813" s="13" t="s">
        <v>205</v>
      </c>
      <c r="I2813" s="14">
        <v>0</v>
      </c>
      <c r="J2813" s="14">
        <f t="shared" si="7442"/>
        <v>50</v>
      </c>
      <c r="K2813" s="14">
        <v>50</v>
      </c>
      <c r="L2813" s="14">
        <f t="shared" si="7445"/>
        <v>0</v>
      </c>
      <c r="M2813" s="14">
        <v>0</v>
      </c>
      <c r="N2813" s="14">
        <v>0</v>
      </c>
      <c r="O2813" s="14">
        <v>0</v>
      </c>
      <c r="P2813" s="14">
        <v>0</v>
      </c>
      <c r="Q2813" s="14">
        <v>0</v>
      </c>
      <c r="R2813" s="14">
        <v>0</v>
      </c>
      <c r="S2813" s="14"/>
      <c r="T2813" s="14"/>
      <c r="U2813" s="14"/>
      <c r="V2813" s="14"/>
      <c r="W2813" s="14"/>
      <c r="X2813" s="14">
        <f t="shared" si="7393"/>
        <v>0</v>
      </c>
      <c r="Y2813" s="14"/>
      <c r="Z2813" s="14"/>
      <c r="AA2813" s="14"/>
      <c r="AB2813" s="14"/>
      <c r="AC2813" s="14"/>
      <c r="AD2813" s="14"/>
      <c r="AE2813" s="14"/>
      <c r="AF2813" s="14"/>
      <c r="AG2813" s="14"/>
      <c r="AH2813" s="14">
        <v>0</v>
      </c>
      <c r="AI2813" s="14">
        <v>0</v>
      </c>
      <c r="AJ2813" s="14">
        <v>0</v>
      </c>
      <c r="AK2813" s="14"/>
      <c r="AL2813" s="14"/>
      <c r="AM2813" s="14"/>
      <c r="AN2813" s="14"/>
      <c r="AO2813" s="14"/>
      <c r="AP2813" s="14">
        <f t="shared" si="7394"/>
        <v>0</v>
      </c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>
        <v>0</v>
      </c>
      <c r="BA2813" s="14">
        <v>0</v>
      </c>
      <c r="BB2813" s="14">
        <v>0</v>
      </c>
      <c r="BC2813" s="14"/>
      <c r="BD2813" s="14"/>
      <c r="BE2813" s="14"/>
      <c r="BF2813" s="14"/>
      <c r="BG2813" s="14"/>
      <c r="BH2813" s="14">
        <f t="shared" si="7395"/>
        <v>0</v>
      </c>
      <c r="BI2813" s="14"/>
      <c r="BJ2813" s="14"/>
      <c r="BK2813" s="14"/>
      <c r="BL2813" s="14"/>
      <c r="BM2813" s="14"/>
      <c r="BN2813" s="14"/>
      <c r="BO2813" s="14"/>
      <c r="BP2813" s="14"/>
      <c r="BQ2813" s="14"/>
      <c r="BR2813" s="14">
        <v>0</v>
      </c>
      <c r="BS2813" s="14">
        <v>0</v>
      </c>
      <c r="BT2813" s="14">
        <v>50</v>
      </c>
      <c r="BU2813" s="14">
        <v>50</v>
      </c>
      <c r="BV2813" s="14">
        <v>0</v>
      </c>
      <c r="BW2813" s="14">
        <f t="shared" si="7378"/>
        <v>0</v>
      </c>
      <c r="BX2813" s="14"/>
      <c r="BY2813" s="14"/>
      <c r="BZ2813" s="14"/>
      <c r="CA2813" s="14">
        <f t="shared" si="7443"/>
        <v>0</v>
      </c>
      <c r="CB2813" s="122">
        <f t="shared" si="7454"/>
        <v>0</v>
      </c>
    </row>
    <row r="2814" spans="1:80" x14ac:dyDescent="0.25">
      <c r="A2814" s="1" t="s">
        <v>928</v>
      </c>
      <c r="B2814" s="1" t="s">
        <v>88</v>
      </c>
      <c r="C2814" s="1" t="s">
        <v>1323</v>
      </c>
      <c r="D2814" s="82" t="s">
        <v>1324</v>
      </c>
      <c r="E2814" s="82" t="s">
        <v>50</v>
      </c>
      <c r="F2814" s="79" t="s">
        <v>1</v>
      </c>
      <c r="G2814" s="13" t="s">
        <v>1</v>
      </c>
      <c r="H2814" s="2" t="s">
        <v>51</v>
      </c>
      <c r="I2814" s="12">
        <f>SUM(I2815:I2817)</f>
        <v>59700</v>
      </c>
      <c r="J2814" s="12">
        <f t="shared" si="7442"/>
        <v>70219</v>
      </c>
      <c r="K2814" s="12">
        <f t="shared" ref="K2814" si="7485">SUM(K2815:K2817)</f>
        <v>68019</v>
      </c>
      <c r="L2814" s="12">
        <f t="shared" si="7445"/>
        <v>2200</v>
      </c>
      <c r="M2814" s="12">
        <f t="shared" ref="M2814:Q2814" si="7486">SUM(M2815:M2817)</f>
        <v>2200</v>
      </c>
      <c r="N2814" s="12">
        <f t="shared" si="7486"/>
        <v>0</v>
      </c>
      <c r="O2814" s="12">
        <f t="shared" si="7486"/>
        <v>0</v>
      </c>
      <c r="P2814" s="12">
        <f t="shared" si="7486"/>
        <v>0</v>
      </c>
      <c r="Q2814" s="12">
        <f t="shared" si="7486"/>
        <v>0</v>
      </c>
      <c r="R2814" s="12">
        <f t="shared" ref="R2814:AG2814" si="7487">SUM(R2815:R2817)</f>
        <v>2200</v>
      </c>
      <c r="S2814" s="12">
        <f t="shared" si="7487"/>
        <v>0</v>
      </c>
      <c r="T2814" s="12">
        <f t="shared" si="7487"/>
        <v>0</v>
      </c>
      <c r="U2814" s="12">
        <f t="shared" si="7487"/>
        <v>0</v>
      </c>
      <c r="V2814" s="12">
        <f t="shared" si="7487"/>
        <v>0</v>
      </c>
      <c r="W2814" s="12">
        <f t="shared" si="7487"/>
        <v>0</v>
      </c>
      <c r="X2814" s="12">
        <f t="shared" si="7487"/>
        <v>2200</v>
      </c>
      <c r="Y2814" s="12">
        <f t="shared" si="7487"/>
        <v>0</v>
      </c>
      <c r="Z2814" s="12">
        <f t="shared" si="7487"/>
        <v>0</v>
      </c>
      <c r="AA2814" s="12">
        <f t="shared" si="7487"/>
        <v>0</v>
      </c>
      <c r="AB2814" s="12">
        <f t="shared" si="7487"/>
        <v>0</v>
      </c>
      <c r="AC2814" s="12">
        <f t="shared" si="7487"/>
        <v>0</v>
      </c>
      <c r="AD2814" s="12">
        <f t="shared" si="7487"/>
        <v>0</v>
      </c>
      <c r="AE2814" s="12">
        <f t="shared" si="7487"/>
        <v>0</v>
      </c>
      <c r="AF2814" s="12">
        <f t="shared" si="7487"/>
        <v>0</v>
      </c>
      <c r="AG2814" s="12">
        <f t="shared" si="7487"/>
        <v>0</v>
      </c>
      <c r="AH2814" s="12">
        <v>0</v>
      </c>
      <c r="AI2814" s="12">
        <v>2200</v>
      </c>
      <c r="AJ2814" s="12">
        <f t="shared" ref="AJ2814:AY2814" si="7488">SUM(AJ2815:AJ2817)</f>
        <v>0</v>
      </c>
      <c r="AK2814" s="12">
        <f t="shared" si="7488"/>
        <v>0</v>
      </c>
      <c r="AL2814" s="12">
        <f t="shared" si="7488"/>
        <v>0</v>
      </c>
      <c r="AM2814" s="12">
        <f t="shared" si="7488"/>
        <v>0</v>
      </c>
      <c r="AN2814" s="12">
        <f t="shared" si="7488"/>
        <v>0</v>
      </c>
      <c r="AO2814" s="12">
        <f t="shared" si="7488"/>
        <v>0</v>
      </c>
      <c r="AP2814" s="12">
        <f t="shared" si="7488"/>
        <v>0</v>
      </c>
      <c r="AQ2814" s="12">
        <f t="shared" si="7488"/>
        <v>0</v>
      </c>
      <c r="AR2814" s="12">
        <f t="shared" si="7488"/>
        <v>0</v>
      </c>
      <c r="AS2814" s="12">
        <f t="shared" si="7488"/>
        <v>0</v>
      </c>
      <c r="AT2814" s="12">
        <f t="shared" si="7488"/>
        <v>0</v>
      </c>
      <c r="AU2814" s="12">
        <f t="shared" si="7488"/>
        <v>0</v>
      </c>
      <c r="AV2814" s="12">
        <f t="shared" si="7488"/>
        <v>0</v>
      </c>
      <c r="AW2814" s="12">
        <f t="shared" si="7488"/>
        <v>0</v>
      </c>
      <c r="AX2814" s="12">
        <f t="shared" si="7488"/>
        <v>0</v>
      </c>
      <c r="AY2814" s="12">
        <f t="shared" si="7488"/>
        <v>0</v>
      </c>
      <c r="AZ2814" s="12">
        <v>0</v>
      </c>
      <c r="BA2814" s="12">
        <v>0</v>
      </c>
      <c r="BB2814" s="12">
        <f t="shared" ref="BB2814:BQ2814" si="7489">SUM(BB2815:BB2817)</f>
        <v>0</v>
      </c>
      <c r="BC2814" s="12">
        <f t="shared" si="7489"/>
        <v>0</v>
      </c>
      <c r="BD2814" s="12">
        <f t="shared" si="7489"/>
        <v>0</v>
      </c>
      <c r="BE2814" s="12">
        <f t="shared" si="7489"/>
        <v>0</v>
      </c>
      <c r="BF2814" s="12">
        <f t="shared" si="7489"/>
        <v>0</v>
      </c>
      <c r="BG2814" s="12">
        <f t="shared" si="7489"/>
        <v>0</v>
      </c>
      <c r="BH2814" s="12">
        <f t="shared" si="7489"/>
        <v>0</v>
      </c>
      <c r="BI2814" s="12">
        <f t="shared" si="7489"/>
        <v>0</v>
      </c>
      <c r="BJ2814" s="12">
        <f t="shared" si="7489"/>
        <v>0</v>
      </c>
      <c r="BK2814" s="12">
        <f t="shared" si="7489"/>
        <v>0</v>
      </c>
      <c r="BL2814" s="12">
        <f t="shared" si="7489"/>
        <v>0</v>
      </c>
      <c r="BM2814" s="12">
        <f t="shared" si="7489"/>
        <v>0</v>
      </c>
      <c r="BN2814" s="12">
        <f t="shared" si="7489"/>
        <v>0</v>
      </c>
      <c r="BO2814" s="12">
        <f t="shared" si="7489"/>
        <v>0</v>
      </c>
      <c r="BP2814" s="12">
        <f t="shared" si="7489"/>
        <v>0</v>
      </c>
      <c r="BQ2814" s="12">
        <f t="shared" si="7489"/>
        <v>0</v>
      </c>
      <c r="BR2814" s="12">
        <v>0</v>
      </c>
      <c r="BS2814" s="12">
        <v>0</v>
      </c>
      <c r="BT2814" s="12">
        <f t="shared" ref="BT2814:BZ2814" si="7490">SUM(BT2815:BT2817)</f>
        <v>70701</v>
      </c>
      <c r="BU2814" s="12">
        <f t="shared" si="7490"/>
        <v>68501</v>
      </c>
      <c r="BV2814" s="12">
        <f t="shared" si="7490"/>
        <v>34809</v>
      </c>
      <c r="BW2814" s="12">
        <f t="shared" si="7490"/>
        <v>19750</v>
      </c>
      <c r="BX2814" s="12">
        <f t="shared" si="7490"/>
        <v>12450</v>
      </c>
      <c r="BY2814" s="12">
        <f t="shared" si="7490"/>
        <v>3650</v>
      </c>
      <c r="BZ2814" s="12">
        <f t="shared" si="7490"/>
        <v>3650</v>
      </c>
      <c r="CA2814" s="12">
        <f t="shared" si="7443"/>
        <v>54559</v>
      </c>
      <c r="CB2814" s="124">
        <f t="shared" si="7454"/>
        <v>79.647012452372962</v>
      </c>
    </row>
    <row r="2815" spans="1:80" x14ac:dyDescent="0.25">
      <c r="A2815" s="4" t="s">
        <v>928</v>
      </c>
      <c r="B2815" s="4" t="s">
        <v>88</v>
      </c>
      <c r="C2815" s="4" t="s">
        <v>1323</v>
      </c>
      <c r="D2815" s="79" t="s">
        <v>1324</v>
      </c>
      <c r="E2815" s="89">
        <v>6139</v>
      </c>
      <c r="F2815" s="79"/>
      <c r="G2815" s="75" t="s">
        <v>1906</v>
      </c>
      <c r="H2815" s="13" t="s">
        <v>51</v>
      </c>
      <c r="I2815" s="14">
        <v>37700</v>
      </c>
      <c r="J2815" s="14">
        <f t="shared" si="7442"/>
        <v>41470</v>
      </c>
      <c r="K2815" s="14">
        <v>39270</v>
      </c>
      <c r="L2815" s="14">
        <f t="shared" si="7445"/>
        <v>2200</v>
      </c>
      <c r="M2815" s="14">
        <v>2200</v>
      </c>
      <c r="N2815" s="14">
        <v>0</v>
      </c>
      <c r="O2815" s="14">
        <v>0</v>
      </c>
      <c r="P2815" s="14">
        <v>0</v>
      </c>
      <c r="Q2815" s="14">
        <v>0</v>
      </c>
      <c r="R2815" s="14">
        <v>2200</v>
      </c>
      <c r="S2815" s="14"/>
      <c r="T2815" s="14"/>
      <c r="U2815" s="14"/>
      <c r="V2815" s="14"/>
      <c r="W2815" s="14"/>
      <c r="X2815" s="14">
        <f t="shared" si="7393"/>
        <v>2200</v>
      </c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>
        <v>0</v>
      </c>
      <c r="AI2815" s="14">
        <v>2200</v>
      </c>
      <c r="AJ2815" s="14">
        <v>0</v>
      </c>
      <c r="AK2815" s="14"/>
      <c r="AL2815" s="14"/>
      <c r="AM2815" s="14"/>
      <c r="AN2815" s="14"/>
      <c r="AO2815" s="14"/>
      <c r="AP2815" s="14">
        <f t="shared" si="7394"/>
        <v>0</v>
      </c>
      <c r="AQ2815" s="14"/>
      <c r="AR2815" s="14"/>
      <c r="AS2815" s="14"/>
      <c r="AT2815" s="14"/>
      <c r="AU2815" s="14"/>
      <c r="AV2815" s="14"/>
      <c r="AW2815" s="14"/>
      <c r="AX2815" s="14"/>
      <c r="AY2815" s="14"/>
      <c r="AZ2815" s="14">
        <v>0</v>
      </c>
      <c r="BA2815" s="14">
        <v>0</v>
      </c>
      <c r="BB2815" s="14">
        <v>0</v>
      </c>
      <c r="BC2815" s="14"/>
      <c r="BD2815" s="14"/>
      <c r="BE2815" s="14"/>
      <c r="BF2815" s="14"/>
      <c r="BG2815" s="14"/>
      <c r="BH2815" s="14">
        <f t="shared" si="7395"/>
        <v>0</v>
      </c>
      <c r="BI2815" s="14"/>
      <c r="BJ2815" s="14"/>
      <c r="BK2815" s="14"/>
      <c r="BL2815" s="14"/>
      <c r="BM2815" s="14"/>
      <c r="BN2815" s="14"/>
      <c r="BO2815" s="14"/>
      <c r="BP2815" s="14"/>
      <c r="BQ2815" s="14"/>
      <c r="BR2815" s="14">
        <v>0</v>
      </c>
      <c r="BS2815" s="14">
        <v>0</v>
      </c>
      <c r="BT2815" s="14">
        <v>41470</v>
      </c>
      <c r="BU2815" s="14">
        <v>39270</v>
      </c>
      <c r="BV2815" s="14">
        <v>19680</v>
      </c>
      <c r="BW2815" s="14">
        <f t="shared" si="7378"/>
        <v>12400</v>
      </c>
      <c r="BX2815" s="14">
        <v>10000</v>
      </c>
      <c r="BY2815" s="14">
        <v>1200</v>
      </c>
      <c r="BZ2815" s="14">
        <v>1200</v>
      </c>
      <c r="CA2815" s="14">
        <f t="shared" si="7443"/>
        <v>32080</v>
      </c>
      <c r="CB2815" s="122">
        <f t="shared" si="7454"/>
        <v>81.6908581614464</v>
      </c>
    </row>
    <row r="2816" spans="1:80" ht="22.5" x14ac:dyDescent="0.25">
      <c r="A2816" s="4" t="s">
        <v>928</v>
      </c>
      <c r="B2816" s="4" t="s">
        <v>88</v>
      </c>
      <c r="C2816" s="4" t="s">
        <v>1323</v>
      </c>
      <c r="D2816" s="79" t="s">
        <v>1324</v>
      </c>
      <c r="E2816" s="89">
        <v>6139</v>
      </c>
      <c r="F2816" s="79" t="s">
        <v>1331</v>
      </c>
      <c r="G2816" s="75" t="s">
        <v>1906</v>
      </c>
      <c r="H2816" s="13" t="s">
        <v>59</v>
      </c>
      <c r="I2816" s="14">
        <v>8100</v>
      </c>
      <c r="J2816" s="14">
        <f t="shared" si="7442"/>
        <v>9649</v>
      </c>
      <c r="K2816" s="14">
        <v>9649</v>
      </c>
      <c r="L2816" s="14">
        <f t="shared" si="7445"/>
        <v>0</v>
      </c>
      <c r="M2816" s="14">
        <v>0</v>
      </c>
      <c r="N2816" s="14">
        <v>0</v>
      </c>
      <c r="O2816" s="14">
        <v>0</v>
      </c>
      <c r="P2816" s="14">
        <v>0</v>
      </c>
      <c r="Q2816" s="14">
        <v>0</v>
      </c>
      <c r="R2816" s="14">
        <v>0</v>
      </c>
      <c r="S2816" s="14"/>
      <c r="T2816" s="14"/>
      <c r="U2816" s="14"/>
      <c r="V2816" s="14"/>
      <c r="W2816" s="14"/>
      <c r="X2816" s="14">
        <f t="shared" si="7393"/>
        <v>0</v>
      </c>
      <c r="Y2816" s="14"/>
      <c r="Z2816" s="14"/>
      <c r="AA2816" s="14"/>
      <c r="AB2816" s="14"/>
      <c r="AC2816" s="14"/>
      <c r="AD2816" s="14"/>
      <c r="AE2816" s="14"/>
      <c r="AF2816" s="14"/>
      <c r="AG2816" s="14"/>
      <c r="AH2816" s="14">
        <v>0</v>
      </c>
      <c r="AI2816" s="14">
        <v>0</v>
      </c>
      <c r="AJ2816" s="14">
        <v>0</v>
      </c>
      <c r="AK2816" s="14"/>
      <c r="AL2816" s="14"/>
      <c r="AM2816" s="14"/>
      <c r="AN2816" s="14"/>
      <c r="AO2816" s="14"/>
      <c r="AP2816" s="14">
        <f t="shared" si="7394"/>
        <v>0</v>
      </c>
      <c r="AQ2816" s="14"/>
      <c r="AR2816" s="14"/>
      <c r="AS2816" s="14"/>
      <c r="AT2816" s="14"/>
      <c r="AU2816" s="14"/>
      <c r="AV2816" s="14"/>
      <c r="AW2816" s="14"/>
      <c r="AX2816" s="14"/>
      <c r="AY2816" s="14"/>
      <c r="AZ2816" s="14">
        <v>0</v>
      </c>
      <c r="BA2816" s="14">
        <v>0</v>
      </c>
      <c r="BB2816" s="14">
        <v>0</v>
      </c>
      <c r="BC2816" s="14"/>
      <c r="BD2816" s="14"/>
      <c r="BE2816" s="14"/>
      <c r="BF2816" s="14"/>
      <c r="BG2816" s="14"/>
      <c r="BH2816" s="14">
        <f t="shared" si="7395"/>
        <v>0</v>
      </c>
      <c r="BI2816" s="14"/>
      <c r="BJ2816" s="14"/>
      <c r="BK2816" s="14"/>
      <c r="BL2816" s="14"/>
      <c r="BM2816" s="14"/>
      <c r="BN2816" s="14"/>
      <c r="BO2816" s="14"/>
      <c r="BP2816" s="14"/>
      <c r="BQ2816" s="14"/>
      <c r="BR2816" s="14">
        <v>0</v>
      </c>
      <c r="BS2816" s="14">
        <v>0</v>
      </c>
      <c r="BT2816" s="14">
        <v>10131</v>
      </c>
      <c r="BU2816" s="14">
        <v>10131</v>
      </c>
      <c r="BV2816" s="14">
        <v>5529</v>
      </c>
      <c r="BW2816" s="14">
        <f t="shared" si="7378"/>
        <v>2550</v>
      </c>
      <c r="BX2816" s="14">
        <v>850</v>
      </c>
      <c r="BY2816" s="14">
        <v>850</v>
      </c>
      <c r="BZ2816" s="14">
        <v>850</v>
      </c>
      <c r="CA2816" s="14">
        <f t="shared" si="7443"/>
        <v>8079</v>
      </c>
      <c r="CB2816" s="122">
        <f t="shared" si="7454"/>
        <v>79.745336097127634</v>
      </c>
    </row>
    <row r="2817" spans="1:80" ht="22.5" x14ac:dyDescent="0.25">
      <c r="A2817" s="4" t="s">
        <v>928</v>
      </c>
      <c r="B2817" s="4" t="s">
        <v>88</v>
      </c>
      <c r="C2817" s="4" t="s">
        <v>1323</v>
      </c>
      <c r="D2817" s="79" t="s">
        <v>1324</v>
      </c>
      <c r="E2817" s="89">
        <v>6139</v>
      </c>
      <c r="F2817" s="79" t="s">
        <v>1332</v>
      </c>
      <c r="G2817" s="75" t="s">
        <v>1906</v>
      </c>
      <c r="H2817" s="13" t="s">
        <v>65</v>
      </c>
      <c r="I2817" s="14">
        <v>13900</v>
      </c>
      <c r="J2817" s="14">
        <f t="shared" si="7442"/>
        <v>19100</v>
      </c>
      <c r="K2817" s="14">
        <v>19100</v>
      </c>
      <c r="L2817" s="14">
        <f t="shared" si="7445"/>
        <v>0</v>
      </c>
      <c r="M2817" s="14">
        <v>0</v>
      </c>
      <c r="N2817" s="14">
        <v>0</v>
      </c>
      <c r="O2817" s="14">
        <v>0</v>
      </c>
      <c r="P2817" s="14">
        <v>0</v>
      </c>
      <c r="Q2817" s="14">
        <v>0</v>
      </c>
      <c r="R2817" s="14">
        <v>0</v>
      </c>
      <c r="S2817" s="14"/>
      <c r="T2817" s="14"/>
      <c r="U2817" s="14"/>
      <c r="V2817" s="14"/>
      <c r="W2817" s="14"/>
      <c r="X2817" s="14">
        <f t="shared" si="7393"/>
        <v>0</v>
      </c>
      <c r="Y2817" s="14"/>
      <c r="Z2817" s="14"/>
      <c r="AA2817" s="14"/>
      <c r="AB2817" s="14"/>
      <c r="AC2817" s="14"/>
      <c r="AD2817" s="14"/>
      <c r="AE2817" s="14"/>
      <c r="AF2817" s="14"/>
      <c r="AG2817" s="14"/>
      <c r="AH2817" s="14">
        <v>0</v>
      </c>
      <c r="AI2817" s="14">
        <v>0</v>
      </c>
      <c r="AJ2817" s="14">
        <v>0</v>
      </c>
      <c r="AK2817" s="14"/>
      <c r="AL2817" s="14"/>
      <c r="AM2817" s="14"/>
      <c r="AN2817" s="14"/>
      <c r="AO2817" s="14"/>
      <c r="AP2817" s="14">
        <f t="shared" si="7394"/>
        <v>0</v>
      </c>
      <c r="AQ2817" s="14"/>
      <c r="AR2817" s="14"/>
      <c r="AS2817" s="14"/>
      <c r="AT2817" s="14"/>
      <c r="AU2817" s="14"/>
      <c r="AV2817" s="14"/>
      <c r="AW2817" s="14"/>
      <c r="AX2817" s="14"/>
      <c r="AY2817" s="14"/>
      <c r="AZ2817" s="14">
        <v>0</v>
      </c>
      <c r="BA2817" s="14">
        <v>0</v>
      </c>
      <c r="BB2817" s="14">
        <v>0</v>
      </c>
      <c r="BC2817" s="14"/>
      <c r="BD2817" s="14"/>
      <c r="BE2817" s="14"/>
      <c r="BF2817" s="14"/>
      <c r="BG2817" s="14"/>
      <c r="BH2817" s="14">
        <f t="shared" si="7395"/>
        <v>0</v>
      </c>
      <c r="BI2817" s="14"/>
      <c r="BJ2817" s="14"/>
      <c r="BK2817" s="14"/>
      <c r="BL2817" s="14"/>
      <c r="BM2817" s="14"/>
      <c r="BN2817" s="14"/>
      <c r="BO2817" s="14"/>
      <c r="BP2817" s="14"/>
      <c r="BQ2817" s="14"/>
      <c r="BR2817" s="14">
        <v>0</v>
      </c>
      <c r="BS2817" s="14">
        <v>0</v>
      </c>
      <c r="BT2817" s="14">
        <v>19100</v>
      </c>
      <c r="BU2817" s="14">
        <v>19100</v>
      </c>
      <c r="BV2817" s="14">
        <v>9600</v>
      </c>
      <c r="BW2817" s="14">
        <f t="shared" si="7378"/>
        <v>4800</v>
      </c>
      <c r="BX2817" s="14">
        <v>1600</v>
      </c>
      <c r="BY2817" s="14">
        <v>1600</v>
      </c>
      <c r="BZ2817" s="14">
        <v>1600</v>
      </c>
      <c r="CA2817" s="14">
        <f t="shared" si="7443"/>
        <v>14400</v>
      </c>
      <c r="CB2817" s="122">
        <f t="shared" si="7454"/>
        <v>75.392670157068068</v>
      </c>
    </row>
    <row r="2818" spans="1:80" ht="22.5" x14ac:dyDescent="0.25">
      <c r="A2818" s="1" t="s">
        <v>1</v>
      </c>
      <c r="B2818" s="1" t="s">
        <v>1</v>
      </c>
      <c r="C2818" s="1" t="s">
        <v>1</v>
      </c>
      <c r="D2818" s="78" t="s">
        <v>1</v>
      </c>
      <c r="E2818" s="78" t="s">
        <v>1</v>
      </c>
      <c r="F2818" s="78" t="s">
        <v>1</v>
      </c>
      <c r="G2818" s="2" t="s">
        <v>1</v>
      </c>
      <c r="H2818" s="10" t="s">
        <v>66</v>
      </c>
      <c r="I2818" s="11">
        <f>SUM(I2819)</f>
        <v>100</v>
      </c>
      <c r="J2818" s="11">
        <f t="shared" si="7442"/>
        <v>110</v>
      </c>
      <c r="K2818" s="11">
        <f t="shared" ref="K2818:Q2819" si="7491">SUM(K2819)</f>
        <v>110</v>
      </c>
      <c r="L2818" s="11">
        <f t="shared" si="7445"/>
        <v>0</v>
      </c>
      <c r="M2818" s="11">
        <f t="shared" si="7491"/>
        <v>0</v>
      </c>
      <c r="N2818" s="11">
        <f t="shared" si="7491"/>
        <v>0</v>
      </c>
      <c r="O2818" s="11">
        <f t="shared" si="7491"/>
        <v>0</v>
      </c>
      <c r="P2818" s="11">
        <f t="shared" si="7491"/>
        <v>0</v>
      </c>
      <c r="Q2818" s="11">
        <f t="shared" si="7491"/>
        <v>0</v>
      </c>
      <c r="R2818" s="11">
        <f t="shared" ref="R2818:AG2819" si="7492">SUM(R2819)</f>
        <v>0</v>
      </c>
      <c r="S2818" s="11">
        <f t="shared" si="7492"/>
        <v>0</v>
      </c>
      <c r="T2818" s="11">
        <f t="shared" si="7492"/>
        <v>0</v>
      </c>
      <c r="U2818" s="11">
        <f t="shared" si="7492"/>
        <v>0</v>
      </c>
      <c r="V2818" s="11">
        <f t="shared" si="7492"/>
        <v>0</v>
      </c>
      <c r="W2818" s="11">
        <f t="shared" si="7492"/>
        <v>0</v>
      </c>
      <c r="X2818" s="11">
        <f t="shared" si="7492"/>
        <v>0</v>
      </c>
      <c r="Y2818" s="11">
        <f t="shared" si="7492"/>
        <v>0</v>
      </c>
      <c r="Z2818" s="11">
        <f t="shared" si="7492"/>
        <v>0</v>
      </c>
      <c r="AA2818" s="11">
        <f t="shared" si="7492"/>
        <v>0</v>
      </c>
      <c r="AB2818" s="11">
        <f t="shared" si="7492"/>
        <v>0</v>
      </c>
      <c r="AC2818" s="11">
        <f t="shared" si="7492"/>
        <v>0</v>
      </c>
      <c r="AD2818" s="11">
        <f t="shared" si="7492"/>
        <v>0</v>
      </c>
      <c r="AE2818" s="11">
        <f t="shared" si="7492"/>
        <v>0</v>
      </c>
      <c r="AF2818" s="11">
        <f t="shared" si="7492"/>
        <v>0</v>
      </c>
      <c r="AG2818" s="11">
        <f t="shared" si="7492"/>
        <v>0</v>
      </c>
      <c r="AH2818" s="11">
        <v>0</v>
      </c>
      <c r="AI2818" s="11">
        <v>0</v>
      </c>
      <c r="AJ2818" s="11">
        <f t="shared" ref="AJ2818:AY2819" si="7493">SUM(AJ2819)</f>
        <v>0</v>
      </c>
      <c r="AK2818" s="11">
        <f t="shared" si="7493"/>
        <v>0</v>
      </c>
      <c r="AL2818" s="11">
        <f t="shared" si="7493"/>
        <v>0</v>
      </c>
      <c r="AM2818" s="11">
        <f t="shared" si="7493"/>
        <v>0</v>
      </c>
      <c r="AN2818" s="11">
        <f t="shared" si="7493"/>
        <v>0</v>
      </c>
      <c r="AO2818" s="11">
        <f t="shared" si="7493"/>
        <v>0</v>
      </c>
      <c r="AP2818" s="11">
        <f t="shared" si="7493"/>
        <v>0</v>
      </c>
      <c r="AQ2818" s="11">
        <f t="shared" si="7493"/>
        <v>0</v>
      </c>
      <c r="AR2818" s="11">
        <f t="shared" si="7493"/>
        <v>0</v>
      </c>
      <c r="AS2818" s="11">
        <f t="shared" si="7493"/>
        <v>0</v>
      </c>
      <c r="AT2818" s="11">
        <f t="shared" si="7493"/>
        <v>0</v>
      </c>
      <c r="AU2818" s="11">
        <f t="shared" si="7493"/>
        <v>0</v>
      </c>
      <c r="AV2818" s="11">
        <f t="shared" si="7493"/>
        <v>0</v>
      </c>
      <c r="AW2818" s="11">
        <f t="shared" si="7493"/>
        <v>0</v>
      </c>
      <c r="AX2818" s="11">
        <f t="shared" si="7493"/>
        <v>0</v>
      </c>
      <c r="AY2818" s="11">
        <f t="shared" si="7493"/>
        <v>0</v>
      </c>
      <c r="AZ2818" s="11">
        <v>0</v>
      </c>
      <c r="BA2818" s="11">
        <v>0</v>
      </c>
      <c r="BB2818" s="11">
        <f t="shared" ref="BB2818:BQ2819" si="7494">SUM(BB2819)</f>
        <v>0</v>
      </c>
      <c r="BC2818" s="11">
        <f t="shared" si="7494"/>
        <v>0</v>
      </c>
      <c r="BD2818" s="11">
        <f t="shared" si="7494"/>
        <v>0</v>
      </c>
      <c r="BE2818" s="11">
        <f t="shared" si="7494"/>
        <v>0</v>
      </c>
      <c r="BF2818" s="11">
        <f t="shared" si="7494"/>
        <v>0</v>
      </c>
      <c r="BG2818" s="11">
        <f t="shared" si="7494"/>
        <v>0</v>
      </c>
      <c r="BH2818" s="11">
        <f t="shared" si="7494"/>
        <v>0</v>
      </c>
      <c r="BI2818" s="11">
        <f t="shared" si="7494"/>
        <v>0</v>
      </c>
      <c r="BJ2818" s="11">
        <f t="shared" si="7494"/>
        <v>0</v>
      </c>
      <c r="BK2818" s="11">
        <f t="shared" si="7494"/>
        <v>0</v>
      </c>
      <c r="BL2818" s="11">
        <f t="shared" si="7494"/>
        <v>0</v>
      </c>
      <c r="BM2818" s="11">
        <f t="shared" si="7494"/>
        <v>0</v>
      </c>
      <c r="BN2818" s="11">
        <f t="shared" si="7494"/>
        <v>0</v>
      </c>
      <c r="BO2818" s="11">
        <f t="shared" si="7494"/>
        <v>0</v>
      </c>
      <c r="BP2818" s="11">
        <f t="shared" si="7494"/>
        <v>0</v>
      </c>
      <c r="BQ2818" s="11">
        <f t="shared" si="7494"/>
        <v>0</v>
      </c>
      <c r="BR2818" s="11">
        <v>0</v>
      </c>
      <c r="BS2818" s="11">
        <v>0</v>
      </c>
      <c r="BT2818" s="11">
        <f t="shared" ref="BT2818:BX2819" si="7495">SUM(BT2819)</f>
        <v>110</v>
      </c>
      <c r="BU2818" s="11">
        <f t="shared" si="7495"/>
        <v>110</v>
      </c>
      <c r="BV2818" s="11">
        <f t="shared" si="7495"/>
        <v>0</v>
      </c>
      <c r="BW2818" s="11">
        <f t="shared" si="7495"/>
        <v>0</v>
      </c>
      <c r="BX2818" s="11">
        <f t="shared" si="7495"/>
        <v>0</v>
      </c>
      <c r="BY2818" s="11">
        <f t="shared" ref="BY2818:BY2819" si="7496">SUM(BY2819)</f>
        <v>0</v>
      </c>
      <c r="BZ2818" s="11">
        <f t="shared" ref="BZ2818:BZ2819" si="7497">SUM(BZ2819)</f>
        <v>0</v>
      </c>
      <c r="CA2818" s="11">
        <f t="shared" si="7443"/>
        <v>0</v>
      </c>
      <c r="CB2818" s="123">
        <f t="shared" si="7454"/>
        <v>0</v>
      </c>
    </row>
    <row r="2819" spans="1:80" x14ac:dyDescent="0.25">
      <c r="A2819" s="4" t="s">
        <v>928</v>
      </c>
      <c r="B2819" s="4" t="s">
        <v>88</v>
      </c>
      <c r="C2819" s="4" t="s">
        <v>1323</v>
      </c>
      <c r="D2819" s="79" t="s">
        <v>1324</v>
      </c>
      <c r="E2819" s="78" t="s">
        <v>67</v>
      </c>
      <c r="F2819" s="78" t="s">
        <v>1</v>
      </c>
      <c r="G2819" s="2" t="s">
        <v>1</v>
      </c>
      <c r="H2819" s="2" t="s">
        <v>68</v>
      </c>
      <c r="I2819" s="12">
        <f>SUM(I2820)</f>
        <v>100</v>
      </c>
      <c r="J2819" s="12">
        <f t="shared" si="7442"/>
        <v>110</v>
      </c>
      <c r="K2819" s="12">
        <f t="shared" si="7491"/>
        <v>110</v>
      </c>
      <c r="L2819" s="12">
        <f t="shared" si="7445"/>
        <v>0</v>
      </c>
      <c r="M2819" s="12">
        <f t="shared" si="7491"/>
        <v>0</v>
      </c>
      <c r="N2819" s="12">
        <f t="shared" si="7491"/>
        <v>0</v>
      </c>
      <c r="O2819" s="12">
        <f t="shared" si="7491"/>
        <v>0</v>
      </c>
      <c r="P2819" s="12">
        <f t="shared" si="7491"/>
        <v>0</v>
      </c>
      <c r="Q2819" s="12">
        <f t="shared" si="7491"/>
        <v>0</v>
      </c>
      <c r="R2819" s="12">
        <f t="shared" si="7492"/>
        <v>0</v>
      </c>
      <c r="S2819" s="12">
        <f t="shared" ref="S2819:AG2819" si="7498">SUM(S2820)</f>
        <v>0</v>
      </c>
      <c r="T2819" s="12">
        <f t="shared" si="7498"/>
        <v>0</v>
      </c>
      <c r="U2819" s="12">
        <f t="shared" si="7498"/>
        <v>0</v>
      </c>
      <c r="V2819" s="12">
        <f t="shared" si="7498"/>
        <v>0</v>
      </c>
      <c r="W2819" s="12">
        <f t="shared" si="7498"/>
        <v>0</v>
      </c>
      <c r="X2819" s="12">
        <f t="shared" si="7498"/>
        <v>0</v>
      </c>
      <c r="Y2819" s="12">
        <f t="shared" si="7498"/>
        <v>0</v>
      </c>
      <c r="Z2819" s="12">
        <f t="shared" si="7498"/>
        <v>0</v>
      </c>
      <c r="AA2819" s="12">
        <f t="shared" si="7498"/>
        <v>0</v>
      </c>
      <c r="AB2819" s="12">
        <f t="shared" si="7498"/>
        <v>0</v>
      </c>
      <c r="AC2819" s="12">
        <f t="shared" si="7498"/>
        <v>0</v>
      </c>
      <c r="AD2819" s="12">
        <f t="shared" si="7498"/>
        <v>0</v>
      </c>
      <c r="AE2819" s="12">
        <f t="shared" si="7498"/>
        <v>0</v>
      </c>
      <c r="AF2819" s="12">
        <f t="shared" si="7498"/>
        <v>0</v>
      </c>
      <c r="AG2819" s="12">
        <f t="shared" si="7498"/>
        <v>0</v>
      </c>
      <c r="AH2819" s="12">
        <v>0</v>
      </c>
      <c r="AI2819" s="12">
        <v>0</v>
      </c>
      <c r="AJ2819" s="12">
        <f t="shared" si="7493"/>
        <v>0</v>
      </c>
      <c r="AK2819" s="12">
        <f t="shared" ref="AK2819:AY2819" si="7499">SUM(AK2820)</f>
        <v>0</v>
      </c>
      <c r="AL2819" s="12">
        <f t="shared" si="7499"/>
        <v>0</v>
      </c>
      <c r="AM2819" s="12">
        <f t="shared" si="7499"/>
        <v>0</v>
      </c>
      <c r="AN2819" s="12">
        <f t="shared" si="7499"/>
        <v>0</v>
      </c>
      <c r="AO2819" s="12">
        <f t="shared" si="7499"/>
        <v>0</v>
      </c>
      <c r="AP2819" s="12">
        <f t="shared" si="7499"/>
        <v>0</v>
      </c>
      <c r="AQ2819" s="12">
        <f t="shared" si="7499"/>
        <v>0</v>
      </c>
      <c r="AR2819" s="12">
        <f t="shared" si="7499"/>
        <v>0</v>
      </c>
      <c r="AS2819" s="12">
        <f t="shared" si="7499"/>
        <v>0</v>
      </c>
      <c r="AT2819" s="12">
        <f t="shared" si="7499"/>
        <v>0</v>
      </c>
      <c r="AU2819" s="12">
        <f t="shared" si="7499"/>
        <v>0</v>
      </c>
      <c r="AV2819" s="12">
        <f t="shared" si="7499"/>
        <v>0</v>
      </c>
      <c r="AW2819" s="12">
        <f t="shared" si="7499"/>
        <v>0</v>
      </c>
      <c r="AX2819" s="12">
        <f t="shared" si="7499"/>
        <v>0</v>
      </c>
      <c r="AY2819" s="12">
        <f t="shared" si="7499"/>
        <v>0</v>
      </c>
      <c r="AZ2819" s="12">
        <v>0</v>
      </c>
      <c r="BA2819" s="12">
        <v>0</v>
      </c>
      <c r="BB2819" s="12">
        <f t="shared" si="7494"/>
        <v>0</v>
      </c>
      <c r="BC2819" s="12">
        <f t="shared" ref="BC2819:BQ2819" si="7500">SUM(BC2820)</f>
        <v>0</v>
      </c>
      <c r="BD2819" s="12">
        <f t="shared" si="7500"/>
        <v>0</v>
      </c>
      <c r="BE2819" s="12">
        <f t="shared" si="7500"/>
        <v>0</v>
      </c>
      <c r="BF2819" s="12">
        <f t="shared" si="7500"/>
        <v>0</v>
      </c>
      <c r="BG2819" s="12">
        <f t="shared" si="7500"/>
        <v>0</v>
      </c>
      <c r="BH2819" s="12">
        <f t="shared" si="7500"/>
        <v>0</v>
      </c>
      <c r="BI2819" s="12">
        <f t="shared" si="7500"/>
        <v>0</v>
      </c>
      <c r="BJ2819" s="12">
        <f t="shared" si="7500"/>
        <v>0</v>
      </c>
      <c r="BK2819" s="12">
        <f t="shared" si="7500"/>
        <v>0</v>
      </c>
      <c r="BL2819" s="12">
        <f t="shared" si="7500"/>
        <v>0</v>
      </c>
      <c r="BM2819" s="12">
        <f t="shared" si="7500"/>
        <v>0</v>
      </c>
      <c r="BN2819" s="12">
        <f t="shared" si="7500"/>
        <v>0</v>
      </c>
      <c r="BO2819" s="12">
        <f t="shared" si="7500"/>
        <v>0</v>
      </c>
      <c r="BP2819" s="12">
        <f t="shared" si="7500"/>
        <v>0</v>
      </c>
      <c r="BQ2819" s="12">
        <f t="shared" si="7500"/>
        <v>0</v>
      </c>
      <c r="BR2819" s="12">
        <v>0</v>
      </c>
      <c r="BS2819" s="12">
        <v>0</v>
      </c>
      <c r="BT2819" s="12">
        <f t="shared" si="7495"/>
        <v>110</v>
      </c>
      <c r="BU2819" s="12">
        <f t="shared" si="7495"/>
        <v>110</v>
      </c>
      <c r="BV2819" s="12">
        <f t="shared" si="7495"/>
        <v>0</v>
      </c>
      <c r="BW2819" s="12">
        <f t="shared" si="7495"/>
        <v>0</v>
      </c>
      <c r="BX2819" s="12">
        <f t="shared" si="7495"/>
        <v>0</v>
      </c>
      <c r="BY2819" s="12">
        <f t="shared" si="7496"/>
        <v>0</v>
      </c>
      <c r="BZ2819" s="12">
        <f t="shared" si="7497"/>
        <v>0</v>
      </c>
      <c r="CA2819" s="12">
        <f t="shared" si="7443"/>
        <v>0</v>
      </c>
      <c r="CB2819" s="124">
        <f t="shared" si="7454"/>
        <v>0</v>
      </c>
    </row>
    <row r="2820" spans="1:80" x14ac:dyDescent="0.25">
      <c r="A2820" s="4" t="s">
        <v>928</v>
      </c>
      <c r="B2820" s="4" t="s">
        <v>88</v>
      </c>
      <c r="C2820" s="4" t="s">
        <v>1323</v>
      </c>
      <c r="D2820" s="79" t="s">
        <v>1324</v>
      </c>
      <c r="E2820" s="89">
        <v>6148</v>
      </c>
      <c r="F2820" s="79"/>
      <c r="G2820" s="75" t="s">
        <v>1906</v>
      </c>
      <c r="H2820" s="13" t="s">
        <v>76</v>
      </c>
      <c r="I2820" s="14">
        <v>100</v>
      </c>
      <c r="J2820" s="14">
        <f t="shared" si="7442"/>
        <v>110</v>
      </c>
      <c r="K2820" s="14">
        <v>110</v>
      </c>
      <c r="L2820" s="14">
        <f t="shared" si="7445"/>
        <v>0</v>
      </c>
      <c r="M2820" s="14">
        <v>0</v>
      </c>
      <c r="N2820" s="14">
        <v>0</v>
      </c>
      <c r="O2820" s="14">
        <v>0</v>
      </c>
      <c r="P2820" s="14">
        <v>0</v>
      </c>
      <c r="Q2820" s="14">
        <v>0</v>
      </c>
      <c r="R2820" s="14">
        <v>0</v>
      </c>
      <c r="S2820" s="14"/>
      <c r="T2820" s="14"/>
      <c r="U2820" s="14"/>
      <c r="V2820" s="14"/>
      <c r="W2820" s="14"/>
      <c r="X2820" s="14">
        <f t="shared" si="7393"/>
        <v>0</v>
      </c>
      <c r="Y2820" s="14"/>
      <c r="Z2820" s="14"/>
      <c r="AA2820" s="14"/>
      <c r="AB2820" s="14"/>
      <c r="AC2820" s="14"/>
      <c r="AD2820" s="14"/>
      <c r="AE2820" s="14"/>
      <c r="AF2820" s="14"/>
      <c r="AG2820" s="14"/>
      <c r="AH2820" s="14">
        <v>0</v>
      </c>
      <c r="AI2820" s="14">
        <v>0</v>
      </c>
      <c r="AJ2820" s="14">
        <v>0</v>
      </c>
      <c r="AK2820" s="14"/>
      <c r="AL2820" s="14"/>
      <c r="AM2820" s="14"/>
      <c r="AN2820" s="14"/>
      <c r="AO2820" s="14"/>
      <c r="AP2820" s="14">
        <f t="shared" si="7394"/>
        <v>0</v>
      </c>
      <c r="AQ2820" s="14"/>
      <c r="AR2820" s="14"/>
      <c r="AS2820" s="14"/>
      <c r="AT2820" s="14"/>
      <c r="AU2820" s="14"/>
      <c r="AV2820" s="14"/>
      <c r="AW2820" s="14"/>
      <c r="AX2820" s="14"/>
      <c r="AY2820" s="14"/>
      <c r="AZ2820" s="14">
        <v>0</v>
      </c>
      <c r="BA2820" s="14">
        <v>0</v>
      </c>
      <c r="BB2820" s="14">
        <v>0</v>
      </c>
      <c r="BC2820" s="14"/>
      <c r="BD2820" s="14"/>
      <c r="BE2820" s="14"/>
      <c r="BF2820" s="14"/>
      <c r="BG2820" s="14"/>
      <c r="BH2820" s="14">
        <f t="shared" si="7395"/>
        <v>0</v>
      </c>
      <c r="BI2820" s="14"/>
      <c r="BJ2820" s="14"/>
      <c r="BK2820" s="14"/>
      <c r="BL2820" s="14"/>
      <c r="BM2820" s="14"/>
      <c r="BN2820" s="14"/>
      <c r="BO2820" s="14"/>
      <c r="BP2820" s="14"/>
      <c r="BQ2820" s="14"/>
      <c r="BR2820" s="14">
        <v>0</v>
      </c>
      <c r="BS2820" s="14">
        <v>0</v>
      </c>
      <c r="BT2820" s="14">
        <v>110</v>
      </c>
      <c r="BU2820" s="14">
        <v>110</v>
      </c>
      <c r="BV2820" s="14">
        <v>0</v>
      </c>
      <c r="BW2820" s="14">
        <f t="shared" si="7378"/>
        <v>0</v>
      </c>
      <c r="BX2820" s="14"/>
      <c r="BY2820" s="14"/>
      <c r="BZ2820" s="14"/>
      <c r="CA2820" s="14">
        <f t="shared" si="7443"/>
        <v>0</v>
      </c>
      <c r="CB2820" s="122">
        <f t="shared" si="7454"/>
        <v>0</v>
      </c>
    </row>
    <row r="2821" spans="1:80" ht="22.5" x14ac:dyDescent="0.25">
      <c r="A2821" s="1" t="s">
        <v>1</v>
      </c>
      <c r="B2821" s="1" t="s">
        <v>1</v>
      </c>
      <c r="C2821" s="1" t="s">
        <v>1</v>
      </c>
      <c r="D2821" s="78" t="s">
        <v>1</v>
      </c>
      <c r="E2821" s="78" t="s">
        <v>1</v>
      </c>
      <c r="F2821" s="78" t="s">
        <v>1</v>
      </c>
      <c r="G2821" s="2" t="s">
        <v>1</v>
      </c>
      <c r="H2821" s="10" t="s">
        <v>77</v>
      </c>
      <c r="I2821" s="11">
        <f>SUM(I2822)</f>
        <v>52000</v>
      </c>
      <c r="J2821" s="11">
        <f t="shared" si="7442"/>
        <v>50000</v>
      </c>
      <c r="K2821" s="11">
        <f t="shared" ref="K2821:Q2821" si="7501">SUM(K2822)</f>
        <v>30000</v>
      </c>
      <c r="L2821" s="11">
        <f t="shared" si="7445"/>
        <v>20000</v>
      </c>
      <c r="M2821" s="11">
        <f t="shared" si="7501"/>
        <v>20000</v>
      </c>
      <c r="N2821" s="11">
        <f t="shared" si="7501"/>
        <v>0</v>
      </c>
      <c r="O2821" s="11">
        <f t="shared" si="7501"/>
        <v>0</v>
      </c>
      <c r="P2821" s="11">
        <f t="shared" si="7501"/>
        <v>0</v>
      </c>
      <c r="Q2821" s="11">
        <f t="shared" si="7501"/>
        <v>0</v>
      </c>
      <c r="R2821" s="11">
        <f t="shared" ref="R2821:AG2821" si="7502">SUM(R2822)</f>
        <v>20000</v>
      </c>
      <c r="S2821" s="11">
        <f t="shared" si="7502"/>
        <v>0</v>
      </c>
      <c r="T2821" s="11">
        <f t="shared" si="7502"/>
        <v>0</v>
      </c>
      <c r="U2821" s="11">
        <f t="shared" si="7502"/>
        <v>0</v>
      </c>
      <c r="V2821" s="11">
        <f t="shared" si="7502"/>
        <v>0</v>
      </c>
      <c r="W2821" s="11">
        <f t="shared" si="7502"/>
        <v>0</v>
      </c>
      <c r="X2821" s="11">
        <f t="shared" si="7502"/>
        <v>20000</v>
      </c>
      <c r="Y2821" s="11">
        <f t="shared" si="7502"/>
        <v>0</v>
      </c>
      <c r="Z2821" s="11">
        <f t="shared" si="7502"/>
        <v>0</v>
      </c>
      <c r="AA2821" s="11">
        <f t="shared" si="7502"/>
        <v>0</v>
      </c>
      <c r="AB2821" s="11">
        <f t="shared" si="7502"/>
        <v>0</v>
      </c>
      <c r="AC2821" s="11">
        <f t="shared" si="7502"/>
        <v>0</v>
      </c>
      <c r="AD2821" s="11">
        <f t="shared" si="7502"/>
        <v>0</v>
      </c>
      <c r="AE2821" s="11">
        <f t="shared" si="7502"/>
        <v>0</v>
      </c>
      <c r="AF2821" s="11">
        <f t="shared" si="7502"/>
        <v>0</v>
      </c>
      <c r="AG2821" s="11">
        <f t="shared" si="7502"/>
        <v>3145</v>
      </c>
      <c r="AH2821" s="11">
        <v>3145</v>
      </c>
      <c r="AI2821" s="11">
        <v>16855</v>
      </c>
      <c r="AJ2821" s="11">
        <f t="shared" ref="AJ2821:AY2821" si="7503">SUM(AJ2822)</f>
        <v>0</v>
      </c>
      <c r="AK2821" s="11">
        <f t="shared" si="7503"/>
        <v>0</v>
      </c>
      <c r="AL2821" s="11">
        <f t="shared" si="7503"/>
        <v>0</v>
      </c>
      <c r="AM2821" s="11">
        <f t="shared" si="7503"/>
        <v>0</v>
      </c>
      <c r="AN2821" s="11">
        <f t="shared" si="7503"/>
        <v>0</v>
      </c>
      <c r="AO2821" s="11">
        <f t="shared" si="7503"/>
        <v>0</v>
      </c>
      <c r="AP2821" s="11">
        <f t="shared" si="7503"/>
        <v>0</v>
      </c>
      <c r="AQ2821" s="11">
        <f t="shared" si="7503"/>
        <v>0</v>
      </c>
      <c r="AR2821" s="11">
        <f t="shared" si="7503"/>
        <v>0</v>
      </c>
      <c r="AS2821" s="11">
        <f t="shared" si="7503"/>
        <v>0</v>
      </c>
      <c r="AT2821" s="11">
        <f t="shared" si="7503"/>
        <v>0</v>
      </c>
      <c r="AU2821" s="11">
        <f t="shared" si="7503"/>
        <v>0</v>
      </c>
      <c r="AV2821" s="11">
        <f t="shared" si="7503"/>
        <v>0</v>
      </c>
      <c r="AW2821" s="11">
        <f t="shared" si="7503"/>
        <v>0</v>
      </c>
      <c r="AX2821" s="11">
        <f t="shared" si="7503"/>
        <v>0</v>
      </c>
      <c r="AY2821" s="11">
        <f t="shared" si="7503"/>
        <v>0</v>
      </c>
      <c r="AZ2821" s="11">
        <v>0</v>
      </c>
      <c r="BA2821" s="11">
        <v>0</v>
      </c>
      <c r="BB2821" s="11">
        <f t="shared" ref="BB2821:BQ2821" si="7504">SUM(BB2822)</f>
        <v>0</v>
      </c>
      <c r="BC2821" s="11">
        <f t="shared" si="7504"/>
        <v>0</v>
      </c>
      <c r="BD2821" s="11">
        <f t="shared" si="7504"/>
        <v>0</v>
      </c>
      <c r="BE2821" s="11">
        <f t="shared" si="7504"/>
        <v>17000</v>
      </c>
      <c r="BF2821" s="11">
        <f t="shared" si="7504"/>
        <v>0</v>
      </c>
      <c r="BG2821" s="11">
        <f t="shared" si="7504"/>
        <v>0</v>
      </c>
      <c r="BH2821" s="11">
        <f t="shared" si="7504"/>
        <v>17000</v>
      </c>
      <c r="BI2821" s="11">
        <f t="shared" si="7504"/>
        <v>0</v>
      </c>
      <c r="BJ2821" s="11">
        <f t="shared" si="7504"/>
        <v>0</v>
      </c>
      <c r="BK2821" s="11">
        <f t="shared" si="7504"/>
        <v>0</v>
      </c>
      <c r="BL2821" s="11">
        <f t="shared" si="7504"/>
        <v>0</v>
      </c>
      <c r="BM2821" s="11">
        <f t="shared" si="7504"/>
        <v>17000</v>
      </c>
      <c r="BN2821" s="11">
        <f t="shared" si="7504"/>
        <v>0</v>
      </c>
      <c r="BO2821" s="11">
        <f t="shared" si="7504"/>
        <v>0</v>
      </c>
      <c r="BP2821" s="11">
        <f t="shared" si="7504"/>
        <v>0</v>
      </c>
      <c r="BQ2821" s="11">
        <f t="shared" si="7504"/>
        <v>0</v>
      </c>
      <c r="BR2821" s="11">
        <v>17000</v>
      </c>
      <c r="BS2821" s="11">
        <v>0</v>
      </c>
      <c r="BT2821" s="11">
        <f t="shared" ref="BT2821:BX2821" si="7505">SUM(BT2822)</f>
        <v>87000</v>
      </c>
      <c r="BU2821" s="11">
        <f t="shared" si="7505"/>
        <v>67000</v>
      </c>
      <c r="BV2821" s="11">
        <f t="shared" si="7505"/>
        <v>40500</v>
      </c>
      <c r="BW2821" s="11">
        <f t="shared" si="7505"/>
        <v>26500</v>
      </c>
      <c r="BX2821" s="11">
        <f t="shared" si="7505"/>
        <v>26500</v>
      </c>
      <c r="BY2821" s="11">
        <f t="shared" ref="BY2821" si="7506">SUM(BY2822)</f>
        <v>0</v>
      </c>
      <c r="BZ2821" s="11">
        <f t="shared" ref="BZ2821" si="7507">SUM(BZ2822)</f>
        <v>0</v>
      </c>
      <c r="CA2821" s="11">
        <f t="shared" si="7443"/>
        <v>67000</v>
      </c>
      <c r="CB2821" s="123">
        <f t="shared" si="7454"/>
        <v>100</v>
      </c>
    </row>
    <row r="2822" spans="1:80" x14ac:dyDescent="0.25">
      <c r="A2822" s="4" t="s">
        <v>928</v>
      </c>
      <c r="B2822" s="4" t="s">
        <v>88</v>
      </c>
      <c r="C2822" s="4" t="s">
        <v>1323</v>
      </c>
      <c r="D2822" s="79" t="s">
        <v>1324</v>
      </c>
      <c r="E2822" s="78" t="s">
        <v>78</v>
      </c>
      <c r="F2822" s="78" t="s">
        <v>1</v>
      </c>
      <c r="G2822" s="2" t="s">
        <v>1</v>
      </c>
      <c r="H2822" s="2" t="s">
        <v>79</v>
      </c>
      <c r="I2822" s="12">
        <f>SUM(I2823:I2824)</f>
        <v>52000</v>
      </c>
      <c r="J2822" s="12">
        <f t="shared" si="7442"/>
        <v>50000</v>
      </c>
      <c r="K2822" s="12">
        <f t="shared" ref="K2822" si="7508">SUM(K2823:K2824)</f>
        <v>30000</v>
      </c>
      <c r="L2822" s="12">
        <f t="shared" si="7445"/>
        <v>20000</v>
      </c>
      <c r="M2822" s="12">
        <f t="shared" ref="M2822:Q2822" si="7509">SUM(M2823:M2824)</f>
        <v>20000</v>
      </c>
      <c r="N2822" s="12">
        <f t="shared" si="7509"/>
        <v>0</v>
      </c>
      <c r="O2822" s="12">
        <f t="shared" si="7509"/>
        <v>0</v>
      </c>
      <c r="P2822" s="12">
        <f t="shared" si="7509"/>
        <v>0</v>
      </c>
      <c r="Q2822" s="12">
        <f t="shared" si="7509"/>
        <v>0</v>
      </c>
      <c r="R2822" s="12">
        <f t="shared" ref="R2822:AG2822" si="7510">SUM(R2823:R2824)</f>
        <v>20000</v>
      </c>
      <c r="S2822" s="12">
        <f t="shared" si="7510"/>
        <v>0</v>
      </c>
      <c r="T2822" s="12">
        <f t="shared" si="7510"/>
        <v>0</v>
      </c>
      <c r="U2822" s="12">
        <f t="shared" si="7510"/>
        <v>0</v>
      </c>
      <c r="V2822" s="12">
        <f t="shared" si="7510"/>
        <v>0</v>
      </c>
      <c r="W2822" s="12">
        <f t="shared" si="7510"/>
        <v>0</v>
      </c>
      <c r="X2822" s="12">
        <f t="shared" ref="X2822" si="7511">SUM(X2823:X2824)</f>
        <v>20000</v>
      </c>
      <c r="Y2822" s="12">
        <f t="shared" si="7510"/>
        <v>0</v>
      </c>
      <c r="Z2822" s="12">
        <f t="shared" si="7510"/>
        <v>0</v>
      </c>
      <c r="AA2822" s="12">
        <f t="shared" si="7510"/>
        <v>0</v>
      </c>
      <c r="AB2822" s="12">
        <f t="shared" si="7510"/>
        <v>0</v>
      </c>
      <c r="AC2822" s="12">
        <f t="shared" si="7510"/>
        <v>0</v>
      </c>
      <c r="AD2822" s="12">
        <f t="shared" si="7510"/>
        <v>0</v>
      </c>
      <c r="AE2822" s="12">
        <f t="shared" si="7510"/>
        <v>0</v>
      </c>
      <c r="AF2822" s="12">
        <f t="shared" si="7510"/>
        <v>0</v>
      </c>
      <c r="AG2822" s="12">
        <f t="shared" si="7510"/>
        <v>3145</v>
      </c>
      <c r="AH2822" s="12">
        <v>3145</v>
      </c>
      <c r="AI2822" s="12">
        <v>16855</v>
      </c>
      <c r="AJ2822" s="12">
        <f t="shared" ref="AJ2822:AY2822" si="7512">SUM(AJ2823:AJ2824)</f>
        <v>0</v>
      </c>
      <c r="AK2822" s="12">
        <f t="shared" si="7512"/>
        <v>0</v>
      </c>
      <c r="AL2822" s="12">
        <f t="shared" si="7512"/>
        <v>0</v>
      </c>
      <c r="AM2822" s="12">
        <f t="shared" si="7512"/>
        <v>0</v>
      </c>
      <c r="AN2822" s="12">
        <f t="shared" si="7512"/>
        <v>0</v>
      </c>
      <c r="AO2822" s="12">
        <f t="shared" si="7512"/>
        <v>0</v>
      </c>
      <c r="AP2822" s="12">
        <f t="shared" ref="AP2822" si="7513">SUM(AP2823:AP2824)</f>
        <v>0</v>
      </c>
      <c r="AQ2822" s="12">
        <f t="shared" si="7512"/>
        <v>0</v>
      </c>
      <c r="AR2822" s="12">
        <f t="shared" si="7512"/>
        <v>0</v>
      </c>
      <c r="AS2822" s="12">
        <f t="shared" si="7512"/>
        <v>0</v>
      </c>
      <c r="AT2822" s="12">
        <f t="shared" si="7512"/>
        <v>0</v>
      </c>
      <c r="AU2822" s="12">
        <f t="shared" si="7512"/>
        <v>0</v>
      </c>
      <c r="AV2822" s="12">
        <f t="shared" si="7512"/>
        <v>0</v>
      </c>
      <c r="AW2822" s="12">
        <f t="shared" si="7512"/>
        <v>0</v>
      </c>
      <c r="AX2822" s="12">
        <f t="shared" si="7512"/>
        <v>0</v>
      </c>
      <c r="AY2822" s="12">
        <f t="shared" si="7512"/>
        <v>0</v>
      </c>
      <c r="AZ2822" s="12">
        <v>0</v>
      </c>
      <c r="BA2822" s="12">
        <v>0</v>
      </c>
      <c r="BB2822" s="12">
        <f t="shared" ref="BB2822:BQ2822" si="7514">SUM(BB2823:BB2824)</f>
        <v>0</v>
      </c>
      <c r="BC2822" s="12">
        <f t="shared" si="7514"/>
        <v>0</v>
      </c>
      <c r="BD2822" s="12">
        <f t="shared" si="7514"/>
        <v>0</v>
      </c>
      <c r="BE2822" s="12">
        <f t="shared" si="7514"/>
        <v>17000</v>
      </c>
      <c r="BF2822" s="12">
        <f t="shared" si="7514"/>
        <v>0</v>
      </c>
      <c r="BG2822" s="12">
        <f t="shared" si="7514"/>
        <v>0</v>
      </c>
      <c r="BH2822" s="12">
        <f t="shared" ref="BH2822" si="7515">SUM(BH2823:BH2824)</f>
        <v>17000</v>
      </c>
      <c r="BI2822" s="12">
        <f t="shared" si="7514"/>
        <v>0</v>
      </c>
      <c r="BJ2822" s="12">
        <f t="shared" si="7514"/>
        <v>0</v>
      </c>
      <c r="BK2822" s="12">
        <f t="shared" si="7514"/>
        <v>0</v>
      </c>
      <c r="BL2822" s="12">
        <f t="shared" si="7514"/>
        <v>0</v>
      </c>
      <c r="BM2822" s="12">
        <f t="shared" si="7514"/>
        <v>17000</v>
      </c>
      <c r="BN2822" s="12">
        <f t="shared" si="7514"/>
        <v>0</v>
      </c>
      <c r="BO2822" s="12">
        <f t="shared" si="7514"/>
        <v>0</v>
      </c>
      <c r="BP2822" s="12">
        <f t="shared" si="7514"/>
        <v>0</v>
      </c>
      <c r="BQ2822" s="12">
        <f t="shared" si="7514"/>
        <v>0</v>
      </c>
      <c r="BR2822" s="12">
        <v>17000</v>
      </c>
      <c r="BS2822" s="12">
        <v>0</v>
      </c>
      <c r="BT2822" s="12">
        <f t="shared" ref="BT2822:BZ2822" si="7516">SUM(BT2823:BT2824)</f>
        <v>87000</v>
      </c>
      <c r="BU2822" s="12">
        <f t="shared" si="7516"/>
        <v>67000</v>
      </c>
      <c r="BV2822" s="12">
        <f t="shared" si="7516"/>
        <v>40500</v>
      </c>
      <c r="BW2822" s="12">
        <f t="shared" si="7516"/>
        <v>26500</v>
      </c>
      <c r="BX2822" s="12">
        <f t="shared" si="7516"/>
        <v>26500</v>
      </c>
      <c r="BY2822" s="12">
        <f t="shared" si="7516"/>
        <v>0</v>
      </c>
      <c r="BZ2822" s="12">
        <f t="shared" si="7516"/>
        <v>0</v>
      </c>
      <c r="CA2822" s="12">
        <f t="shared" si="7443"/>
        <v>67000</v>
      </c>
      <c r="CB2822" s="124">
        <f t="shared" si="7454"/>
        <v>100</v>
      </c>
    </row>
    <row r="2823" spans="1:80" x14ac:dyDescent="0.25">
      <c r="A2823" s="4" t="s">
        <v>928</v>
      </c>
      <c r="B2823" s="4" t="s">
        <v>88</v>
      </c>
      <c r="C2823" s="4" t="s">
        <v>1323</v>
      </c>
      <c r="D2823" s="79" t="s">
        <v>1324</v>
      </c>
      <c r="E2823" s="89">
        <v>8213</v>
      </c>
      <c r="F2823" s="79"/>
      <c r="G2823" s="75" t="s">
        <v>1906</v>
      </c>
      <c r="H2823" s="13" t="s">
        <v>81</v>
      </c>
      <c r="I2823" s="14">
        <v>37000</v>
      </c>
      <c r="J2823" s="14">
        <f t="shared" si="7442"/>
        <v>30000</v>
      </c>
      <c r="K2823" s="14">
        <v>15000</v>
      </c>
      <c r="L2823" s="14">
        <f t="shared" si="7445"/>
        <v>15000</v>
      </c>
      <c r="M2823" s="14">
        <v>15000</v>
      </c>
      <c r="N2823" s="14">
        <v>0</v>
      </c>
      <c r="O2823" s="14">
        <v>0</v>
      </c>
      <c r="P2823" s="14">
        <v>0</v>
      </c>
      <c r="Q2823" s="14">
        <v>0</v>
      </c>
      <c r="R2823" s="14">
        <v>15000</v>
      </c>
      <c r="S2823" s="14"/>
      <c r="T2823" s="14"/>
      <c r="U2823" s="14"/>
      <c r="V2823" s="14"/>
      <c r="W2823" s="14"/>
      <c r="X2823" s="14">
        <f t="shared" si="7393"/>
        <v>15000</v>
      </c>
      <c r="Y2823" s="14"/>
      <c r="Z2823" s="14"/>
      <c r="AA2823" s="14"/>
      <c r="AB2823" s="14"/>
      <c r="AC2823" s="14"/>
      <c r="AD2823" s="14"/>
      <c r="AE2823" s="14"/>
      <c r="AF2823" s="14"/>
      <c r="AG2823" s="14"/>
      <c r="AH2823" s="14">
        <v>0</v>
      </c>
      <c r="AI2823" s="14">
        <v>15000</v>
      </c>
      <c r="AJ2823" s="14">
        <v>0</v>
      </c>
      <c r="AK2823" s="14"/>
      <c r="AL2823" s="14"/>
      <c r="AM2823" s="14"/>
      <c r="AN2823" s="14"/>
      <c r="AO2823" s="14"/>
      <c r="AP2823" s="14">
        <f t="shared" si="7394"/>
        <v>0</v>
      </c>
      <c r="AQ2823" s="14"/>
      <c r="AR2823" s="14"/>
      <c r="AS2823" s="14"/>
      <c r="AT2823" s="14"/>
      <c r="AU2823" s="14"/>
      <c r="AV2823" s="14"/>
      <c r="AW2823" s="14"/>
      <c r="AX2823" s="14"/>
      <c r="AY2823" s="14"/>
      <c r="AZ2823" s="14">
        <v>0</v>
      </c>
      <c r="BA2823" s="14">
        <v>0</v>
      </c>
      <c r="BB2823" s="14">
        <v>0</v>
      </c>
      <c r="BC2823" s="14"/>
      <c r="BD2823" s="14"/>
      <c r="BE2823" s="14">
        <v>17000</v>
      </c>
      <c r="BF2823" s="14"/>
      <c r="BG2823" s="14"/>
      <c r="BH2823" s="14">
        <f t="shared" si="7395"/>
        <v>17000</v>
      </c>
      <c r="BI2823" s="14"/>
      <c r="BJ2823" s="14"/>
      <c r="BK2823" s="14"/>
      <c r="BL2823" s="14"/>
      <c r="BM2823" s="14">
        <v>17000</v>
      </c>
      <c r="BN2823" s="14"/>
      <c r="BO2823" s="14"/>
      <c r="BP2823" s="14"/>
      <c r="BQ2823" s="14"/>
      <c r="BR2823" s="14">
        <v>17000</v>
      </c>
      <c r="BS2823" s="14">
        <v>0</v>
      </c>
      <c r="BT2823" s="14">
        <v>37000</v>
      </c>
      <c r="BU2823" s="14">
        <v>22000</v>
      </c>
      <c r="BV2823" s="14">
        <v>11000</v>
      </c>
      <c r="BW2823" s="14">
        <f t="shared" si="7378"/>
        <v>11000</v>
      </c>
      <c r="BX2823" s="14">
        <v>11000</v>
      </c>
      <c r="BY2823" s="14"/>
      <c r="BZ2823" s="14"/>
      <c r="CA2823" s="14">
        <f t="shared" si="7443"/>
        <v>22000</v>
      </c>
      <c r="CB2823" s="122">
        <f t="shared" si="7454"/>
        <v>100</v>
      </c>
    </row>
    <row r="2824" spans="1:80" x14ac:dyDescent="0.25">
      <c r="A2824" s="4" t="s">
        <v>928</v>
      </c>
      <c r="B2824" s="4" t="s">
        <v>88</v>
      </c>
      <c r="C2824" s="4" t="s">
        <v>1323</v>
      </c>
      <c r="D2824" s="79" t="s">
        <v>1324</v>
      </c>
      <c r="E2824" s="89">
        <v>8216</v>
      </c>
      <c r="F2824" s="79"/>
      <c r="G2824" s="75" t="s">
        <v>1906</v>
      </c>
      <c r="H2824" s="13" t="s">
        <v>319</v>
      </c>
      <c r="I2824" s="14">
        <v>15000</v>
      </c>
      <c r="J2824" s="14">
        <f t="shared" si="7442"/>
        <v>20000</v>
      </c>
      <c r="K2824" s="14">
        <v>15000</v>
      </c>
      <c r="L2824" s="14">
        <f t="shared" si="7445"/>
        <v>5000</v>
      </c>
      <c r="M2824" s="14">
        <v>5000</v>
      </c>
      <c r="N2824" s="14">
        <v>0</v>
      </c>
      <c r="O2824" s="14">
        <v>0</v>
      </c>
      <c r="P2824" s="14">
        <v>0</v>
      </c>
      <c r="Q2824" s="14">
        <v>0</v>
      </c>
      <c r="R2824" s="14">
        <v>5000</v>
      </c>
      <c r="S2824" s="14"/>
      <c r="T2824" s="14"/>
      <c r="U2824" s="14"/>
      <c r="V2824" s="14"/>
      <c r="W2824" s="14"/>
      <c r="X2824" s="14">
        <f t="shared" si="7393"/>
        <v>5000</v>
      </c>
      <c r="Y2824" s="14"/>
      <c r="Z2824" s="14"/>
      <c r="AA2824" s="14"/>
      <c r="AB2824" s="14"/>
      <c r="AC2824" s="14"/>
      <c r="AD2824" s="14"/>
      <c r="AE2824" s="14"/>
      <c r="AF2824" s="14"/>
      <c r="AG2824" s="14">
        <v>3145</v>
      </c>
      <c r="AH2824" s="14">
        <v>3145</v>
      </c>
      <c r="AI2824" s="14">
        <v>1855</v>
      </c>
      <c r="AJ2824" s="14">
        <v>0</v>
      </c>
      <c r="AK2824" s="14"/>
      <c r="AL2824" s="14"/>
      <c r="AM2824" s="14"/>
      <c r="AN2824" s="14"/>
      <c r="AO2824" s="14"/>
      <c r="AP2824" s="14">
        <f t="shared" si="7394"/>
        <v>0</v>
      </c>
      <c r="AQ2824" s="14"/>
      <c r="AR2824" s="14"/>
      <c r="AS2824" s="14"/>
      <c r="AT2824" s="14"/>
      <c r="AU2824" s="14"/>
      <c r="AV2824" s="14"/>
      <c r="AW2824" s="14"/>
      <c r="AX2824" s="14"/>
      <c r="AY2824" s="14"/>
      <c r="AZ2824" s="14">
        <v>0</v>
      </c>
      <c r="BA2824" s="14">
        <v>0</v>
      </c>
      <c r="BB2824" s="14">
        <v>0</v>
      </c>
      <c r="BC2824" s="14"/>
      <c r="BD2824" s="14"/>
      <c r="BE2824" s="14"/>
      <c r="BF2824" s="14"/>
      <c r="BG2824" s="14"/>
      <c r="BH2824" s="14">
        <f t="shared" si="7395"/>
        <v>0</v>
      </c>
      <c r="BI2824" s="14"/>
      <c r="BJ2824" s="14"/>
      <c r="BK2824" s="14"/>
      <c r="BL2824" s="14"/>
      <c r="BM2824" s="14"/>
      <c r="BN2824" s="14"/>
      <c r="BO2824" s="14"/>
      <c r="BP2824" s="14"/>
      <c r="BQ2824" s="14"/>
      <c r="BR2824" s="14">
        <v>0</v>
      </c>
      <c r="BS2824" s="14">
        <v>0</v>
      </c>
      <c r="BT2824" s="14">
        <v>50000</v>
      </c>
      <c r="BU2824" s="14">
        <v>45000</v>
      </c>
      <c r="BV2824" s="14">
        <v>29500</v>
      </c>
      <c r="BW2824" s="14">
        <f t="shared" si="7378"/>
        <v>15500</v>
      </c>
      <c r="BX2824" s="14">
        <v>15500</v>
      </c>
      <c r="BY2824" s="14"/>
      <c r="BZ2824" s="14"/>
      <c r="CA2824" s="14">
        <f t="shared" si="7443"/>
        <v>45000</v>
      </c>
      <c r="CB2824" s="122">
        <f t="shared" si="7454"/>
        <v>100</v>
      </c>
    </row>
    <row r="2825" spans="1:80" x14ac:dyDescent="0.25">
      <c r="A2825" s="13" t="s">
        <v>1</v>
      </c>
      <c r="B2825" s="13" t="s">
        <v>1</v>
      </c>
      <c r="C2825" s="13" t="s">
        <v>1</v>
      </c>
      <c r="D2825" s="74" t="s">
        <v>1</v>
      </c>
      <c r="E2825" s="74" t="s">
        <v>1</v>
      </c>
      <c r="F2825" s="74" t="s">
        <v>1</v>
      </c>
      <c r="G2825" s="13" t="s">
        <v>1</v>
      </c>
      <c r="H2825" s="10" t="s">
        <v>1333</v>
      </c>
      <c r="I2825" s="11">
        <f>SUM(I2795,I2818,I2821)</f>
        <v>3712228</v>
      </c>
      <c r="J2825" s="11">
        <f t="shared" si="7442"/>
        <v>4136947</v>
      </c>
      <c r="K2825" s="11">
        <f t="shared" ref="K2825" si="7517">SUM(K2795,K2818,K2821)</f>
        <v>3945787</v>
      </c>
      <c r="L2825" s="11">
        <f t="shared" si="7445"/>
        <v>191160</v>
      </c>
      <c r="M2825" s="11">
        <f t="shared" ref="M2825:Q2825" si="7518">SUM(M2795,M2818,M2821)</f>
        <v>185660</v>
      </c>
      <c r="N2825" s="11">
        <f t="shared" si="7518"/>
        <v>0</v>
      </c>
      <c r="O2825" s="11">
        <f t="shared" si="7518"/>
        <v>5500</v>
      </c>
      <c r="P2825" s="11">
        <f t="shared" si="7518"/>
        <v>0</v>
      </c>
      <c r="Q2825" s="11">
        <f t="shared" si="7518"/>
        <v>0</v>
      </c>
      <c r="R2825" s="11">
        <f t="shared" ref="R2825:AG2825" si="7519">SUM(R2795,R2818,R2821)</f>
        <v>185660</v>
      </c>
      <c r="S2825" s="11">
        <f t="shared" si="7519"/>
        <v>0</v>
      </c>
      <c r="T2825" s="11">
        <f t="shared" si="7519"/>
        <v>0</v>
      </c>
      <c r="U2825" s="11">
        <f t="shared" si="7519"/>
        <v>0</v>
      </c>
      <c r="V2825" s="11">
        <f t="shared" si="7519"/>
        <v>0</v>
      </c>
      <c r="W2825" s="11">
        <f t="shared" si="7519"/>
        <v>0</v>
      </c>
      <c r="X2825" s="11">
        <f t="shared" si="7519"/>
        <v>185660</v>
      </c>
      <c r="Y2825" s="11">
        <f t="shared" si="7519"/>
        <v>760</v>
      </c>
      <c r="Z2825" s="11">
        <f t="shared" si="7519"/>
        <v>20773</v>
      </c>
      <c r="AA2825" s="11">
        <f t="shared" si="7519"/>
        <v>10933</v>
      </c>
      <c r="AB2825" s="11">
        <f t="shared" si="7519"/>
        <v>11289</v>
      </c>
      <c r="AC2825" s="11">
        <f t="shared" si="7519"/>
        <v>13719</v>
      </c>
      <c r="AD2825" s="11">
        <f t="shared" si="7519"/>
        <v>8387</v>
      </c>
      <c r="AE2825" s="11">
        <f t="shared" si="7519"/>
        <v>0</v>
      </c>
      <c r="AF2825" s="11">
        <f t="shared" si="7519"/>
        <v>1001</v>
      </c>
      <c r="AG2825" s="11">
        <f t="shared" si="7519"/>
        <v>3145</v>
      </c>
      <c r="AH2825" s="11">
        <v>70007</v>
      </c>
      <c r="AI2825" s="11">
        <v>115653</v>
      </c>
      <c r="AJ2825" s="11">
        <f t="shared" ref="AJ2825:AY2825" si="7520">SUM(AJ2795,AJ2818,AJ2821)</f>
        <v>0</v>
      </c>
      <c r="AK2825" s="11">
        <f t="shared" si="7520"/>
        <v>0</v>
      </c>
      <c r="AL2825" s="11">
        <f t="shared" si="7520"/>
        <v>0</v>
      </c>
      <c r="AM2825" s="11">
        <f t="shared" si="7520"/>
        <v>0</v>
      </c>
      <c r="AN2825" s="11">
        <f t="shared" si="7520"/>
        <v>0</v>
      </c>
      <c r="AO2825" s="11">
        <f t="shared" si="7520"/>
        <v>0</v>
      </c>
      <c r="AP2825" s="11">
        <f t="shared" si="7520"/>
        <v>0</v>
      </c>
      <c r="AQ2825" s="11">
        <f t="shared" si="7520"/>
        <v>0</v>
      </c>
      <c r="AR2825" s="11">
        <f t="shared" si="7520"/>
        <v>0</v>
      </c>
      <c r="AS2825" s="11">
        <f t="shared" si="7520"/>
        <v>0</v>
      </c>
      <c r="AT2825" s="11">
        <f t="shared" si="7520"/>
        <v>0</v>
      </c>
      <c r="AU2825" s="11">
        <f t="shared" si="7520"/>
        <v>0</v>
      </c>
      <c r="AV2825" s="11">
        <f t="shared" si="7520"/>
        <v>0</v>
      </c>
      <c r="AW2825" s="11">
        <f t="shared" si="7520"/>
        <v>0</v>
      </c>
      <c r="AX2825" s="11">
        <f t="shared" si="7520"/>
        <v>0</v>
      </c>
      <c r="AY2825" s="11">
        <f t="shared" si="7520"/>
        <v>0</v>
      </c>
      <c r="AZ2825" s="11">
        <v>0</v>
      </c>
      <c r="BA2825" s="11">
        <v>0</v>
      </c>
      <c r="BB2825" s="11">
        <f t="shared" ref="BB2825:BQ2825" si="7521">SUM(BB2795,BB2818,BB2821)</f>
        <v>5500</v>
      </c>
      <c r="BC2825" s="11">
        <f t="shared" si="7521"/>
        <v>9222</v>
      </c>
      <c r="BD2825" s="11">
        <f t="shared" si="7521"/>
        <v>0</v>
      </c>
      <c r="BE2825" s="11">
        <f t="shared" si="7521"/>
        <v>19864</v>
      </c>
      <c r="BF2825" s="11">
        <f t="shared" si="7521"/>
        <v>0</v>
      </c>
      <c r="BG2825" s="11">
        <f t="shared" si="7521"/>
        <v>0</v>
      </c>
      <c r="BH2825" s="11">
        <f t="shared" si="7521"/>
        <v>34586</v>
      </c>
      <c r="BI2825" s="11">
        <f t="shared" si="7521"/>
        <v>2037</v>
      </c>
      <c r="BJ2825" s="11">
        <f t="shared" si="7521"/>
        <v>0</v>
      </c>
      <c r="BK2825" s="11">
        <f t="shared" si="7521"/>
        <v>9222</v>
      </c>
      <c r="BL2825" s="11">
        <f t="shared" si="7521"/>
        <v>0</v>
      </c>
      <c r="BM2825" s="11">
        <f t="shared" si="7521"/>
        <v>18200</v>
      </c>
      <c r="BN2825" s="11">
        <f t="shared" si="7521"/>
        <v>0</v>
      </c>
      <c r="BO2825" s="11">
        <f t="shared" si="7521"/>
        <v>1039</v>
      </c>
      <c r="BP2825" s="11">
        <f t="shared" si="7521"/>
        <v>936</v>
      </c>
      <c r="BQ2825" s="11">
        <f t="shared" si="7521"/>
        <v>889</v>
      </c>
      <c r="BR2825" s="11">
        <v>32323</v>
      </c>
      <c r="BS2825" s="11">
        <v>2263</v>
      </c>
      <c r="BT2825" s="11">
        <f t="shared" ref="BT2825:BZ2825" si="7522">SUM(BT2795,BT2818,BT2821)</f>
        <v>4360259</v>
      </c>
      <c r="BU2825" s="11">
        <f t="shared" si="7522"/>
        <v>4170689</v>
      </c>
      <c r="BV2825" s="11">
        <f t="shared" si="7522"/>
        <v>2324255</v>
      </c>
      <c r="BW2825" s="11">
        <f t="shared" si="7522"/>
        <v>1042733</v>
      </c>
      <c r="BX2825" s="11">
        <f t="shared" si="7522"/>
        <v>410633</v>
      </c>
      <c r="BY2825" s="11">
        <f t="shared" si="7522"/>
        <v>316075</v>
      </c>
      <c r="BZ2825" s="11">
        <f t="shared" si="7522"/>
        <v>316025</v>
      </c>
      <c r="CA2825" s="11">
        <f t="shared" si="7443"/>
        <v>3366988</v>
      </c>
      <c r="CB2825" s="123">
        <f t="shared" si="7454"/>
        <v>80.729778700833364</v>
      </c>
    </row>
    <row r="2826" spans="1:80" ht="15.75" thickBot="1" x14ac:dyDescent="0.3">
      <c r="A2826" s="13" t="s">
        <v>1</v>
      </c>
      <c r="B2826" s="13" t="s">
        <v>1</v>
      </c>
      <c r="C2826" s="13" t="s">
        <v>1</v>
      </c>
      <c r="D2826" s="74" t="s">
        <v>1</v>
      </c>
      <c r="E2826" s="74" t="s">
        <v>1</v>
      </c>
      <c r="F2826" s="74" t="s">
        <v>1</v>
      </c>
      <c r="G2826" s="13" t="s">
        <v>1</v>
      </c>
      <c r="H2826" s="2" t="s">
        <v>83</v>
      </c>
      <c r="I2826" s="12">
        <v>98</v>
      </c>
      <c r="J2826" s="12">
        <f t="shared" si="7442"/>
        <v>98</v>
      </c>
      <c r="K2826" s="12">
        <v>98</v>
      </c>
      <c r="L2826" s="13"/>
      <c r="M2826" s="13" t="s">
        <v>1</v>
      </c>
      <c r="N2826" s="13" t="s">
        <v>1</v>
      </c>
      <c r="O2826" s="13" t="s">
        <v>1</v>
      </c>
      <c r="P2826" s="27"/>
      <c r="Q2826" s="13" t="s">
        <v>1</v>
      </c>
      <c r="R2826" s="13" t="s">
        <v>1</v>
      </c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>
        <v>0</v>
      </c>
      <c r="AI2826" s="13">
        <v>0</v>
      </c>
      <c r="AJ2826" s="13" t="s">
        <v>1</v>
      </c>
      <c r="AK2826" s="13"/>
      <c r="AL2826" s="13"/>
      <c r="AM2826" s="13"/>
      <c r="AN2826" s="13"/>
      <c r="AO2826" s="13"/>
      <c r="AP2826" s="13"/>
      <c r="AQ2826" s="13"/>
      <c r="AR2826" s="13"/>
      <c r="AS2826" s="13"/>
      <c r="AT2826" s="13"/>
      <c r="AU2826" s="13"/>
      <c r="AV2826" s="13"/>
      <c r="AW2826" s="13"/>
      <c r="AX2826" s="13"/>
      <c r="AY2826" s="13"/>
      <c r="AZ2826" s="13">
        <v>0</v>
      </c>
      <c r="BA2826" s="13">
        <v>0</v>
      </c>
      <c r="BB2826" s="13" t="s">
        <v>1</v>
      </c>
      <c r="BC2826" s="13"/>
      <c r="BD2826" s="13"/>
      <c r="BE2826" s="13"/>
      <c r="BF2826" s="13"/>
      <c r="BG2826" s="13"/>
      <c r="BH2826" s="13"/>
      <c r="BI2826" s="13"/>
      <c r="BJ2826" s="13"/>
      <c r="BK2826" s="13"/>
      <c r="BL2826" s="13"/>
      <c r="BM2826" s="13"/>
      <c r="BN2826" s="13"/>
      <c r="BO2826" s="13"/>
      <c r="BP2826" s="13"/>
      <c r="BQ2826" s="13"/>
      <c r="BR2826" s="13">
        <v>0</v>
      </c>
      <c r="BS2826" s="13">
        <v>0</v>
      </c>
      <c r="BT2826" s="12">
        <v>98</v>
      </c>
      <c r="BU2826" s="12">
        <v>98</v>
      </c>
      <c r="BV2826" s="12"/>
      <c r="BW2826" s="12"/>
      <c r="BX2826" s="12" t="s">
        <v>1</v>
      </c>
      <c r="BY2826" s="12" t="s">
        <v>1</v>
      </c>
      <c r="BZ2826" s="12"/>
      <c r="CA2826" s="12">
        <f t="shared" si="7443"/>
        <v>0</v>
      </c>
      <c r="CB2826" s="124"/>
    </row>
    <row r="2827" spans="1:80" ht="69.75" customHeight="1" thickBot="1" x14ac:dyDescent="0.3">
      <c r="A2827" s="133" t="s">
        <v>1</v>
      </c>
      <c r="B2827" s="133" t="s">
        <v>1</v>
      </c>
      <c r="C2827" s="133" t="s">
        <v>1</v>
      </c>
      <c r="D2827" s="135" t="s">
        <v>1</v>
      </c>
      <c r="E2827" s="135" t="s">
        <v>1</v>
      </c>
      <c r="F2827" s="135" t="s">
        <v>1</v>
      </c>
      <c r="G2827" s="137" t="s">
        <v>1</v>
      </c>
      <c r="H2827" s="5" t="s">
        <v>84</v>
      </c>
      <c r="I2827" s="5" t="s">
        <v>11</v>
      </c>
      <c r="J2827" s="5" t="s">
        <v>1809</v>
      </c>
      <c r="K2827" s="5" t="s">
        <v>12</v>
      </c>
      <c r="L2827" s="5" t="s">
        <v>13</v>
      </c>
      <c r="M2827" s="5" t="s">
        <v>14</v>
      </c>
      <c r="N2827" s="5" t="s">
        <v>15</v>
      </c>
      <c r="O2827" s="5" t="s">
        <v>16</v>
      </c>
      <c r="P2827" s="5" t="s">
        <v>17</v>
      </c>
      <c r="Q2827" s="5" t="s">
        <v>18</v>
      </c>
      <c r="R2827" s="71" t="s">
        <v>14</v>
      </c>
      <c r="S2827" s="71" t="s">
        <v>1843</v>
      </c>
      <c r="T2827" s="71" t="s">
        <v>1797</v>
      </c>
      <c r="U2827" s="71" t="s">
        <v>1832</v>
      </c>
      <c r="V2827" s="71" t="s">
        <v>1833</v>
      </c>
      <c r="W2827" s="71" t="s">
        <v>1834</v>
      </c>
      <c r="X2827" s="71" t="s">
        <v>1847</v>
      </c>
      <c r="Y2827" s="71" t="s">
        <v>1844</v>
      </c>
      <c r="Z2827" s="71" t="s">
        <v>1835</v>
      </c>
      <c r="AA2827" s="71" t="s">
        <v>1836</v>
      </c>
      <c r="AB2827" s="71" t="s">
        <v>1837</v>
      </c>
      <c r="AC2827" s="71" t="s">
        <v>1838</v>
      </c>
      <c r="AD2827" s="71" t="s">
        <v>1839</v>
      </c>
      <c r="AE2827" s="71" t="s">
        <v>1840</v>
      </c>
      <c r="AF2827" s="71" t="s">
        <v>1845</v>
      </c>
      <c r="AG2827" s="71" t="s">
        <v>1846</v>
      </c>
      <c r="AH2827" s="71" t="s">
        <v>1841</v>
      </c>
      <c r="AI2827" s="71" t="s">
        <v>1842</v>
      </c>
      <c r="AJ2827" s="72" t="s">
        <v>15</v>
      </c>
      <c r="AK2827" s="72" t="s">
        <v>1843</v>
      </c>
      <c r="AL2827" s="72" t="s">
        <v>1797</v>
      </c>
      <c r="AM2827" s="72" t="s">
        <v>1832</v>
      </c>
      <c r="AN2827" s="72" t="s">
        <v>1833</v>
      </c>
      <c r="AO2827" s="72" t="s">
        <v>1834</v>
      </c>
      <c r="AP2827" s="72" t="s">
        <v>1848</v>
      </c>
      <c r="AQ2827" s="72" t="s">
        <v>1844</v>
      </c>
      <c r="AR2827" s="72" t="s">
        <v>1835</v>
      </c>
      <c r="AS2827" s="72" t="s">
        <v>1836</v>
      </c>
      <c r="AT2827" s="72" t="s">
        <v>1837</v>
      </c>
      <c r="AU2827" s="72" t="s">
        <v>1838</v>
      </c>
      <c r="AV2827" s="72" t="s">
        <v>1839</v>
      </c>
      <c r="AW2827" s="72" t="s">
        <v>1840</v>
      </c>
      <c r="AX2827" s="72" t="s">
        <v>1845</v>
      </c>
      <c r="AY2827" s="72" t="s">
        <v>1846</v>
      </c>
      <c r="AZ2827" s="72" t="s">
        <v>1841</v>
      </c>
      <c r="BA2827" s="72" t="s">
        <v>1842</v>
      </c>
      <c r="BB2827" s="73" t="s">
        <v>16</v>
      </c>
      <c r="BC2827" s="73" t="s">
        <v>1843</v>
      </c>
      <c r="BD2827" s="73" t="s">
        <v>1797</v>
      </c>
      <c r="BE2827" s="73" t="s">
        <v>1832</v>
      </c>
      <c r="BF2827" s="73" t="s">
        <v>1833</v>
      </c>
      <c r="BG2827" s="73" t="s">
        <v>1834</v>
      </c>
      <c r="BH2827" s="73" t="s">
        <v>1849</v>
      </c>
      <c r="BI2827" s="73" t="s">
        <v>1844</v>
      </c>
      <c r="BJ2827" s="73" t="s">
        <v>1835</v>
      </c>
      <c r="BK2827" s="73" t="s">
        <v>1836</v>
      </c>
      <c r="BL2827" s="73" t="s">
        <v>1837</v>
      </c>
      <c r="BM2827" s="73" t="s">
        <v>1838</v>
      </c>
      <c r="BN2827" s="73" t="s">
        <v>1839</v>
      </c>
      <c r="BO2827" s="73" t="s">
        <v>1840</v>
      </c>
      <c r="BP2827" s="73" t="s">
        <v>1845</v>
      </c>
      <c r="BQ2827" s="73" t="s">
        <v>1846</v>
      </c>
      <c r="BR2827" s="73" t="s">
        <v>1841</v>
      </c>
      <c r="BS2827" s="73" t="s">
        <v>1842</v>
      </c>
      <c r="BT2827" s="5" t="s">
        <v>1911</v>
      </c>
      <c r="BU2827" s="5" t="s">
        <v>1942</v>
      </c>
      <c r="BV2827" s="5" t="s">
        <v>1943</v>
      </c>
      <c r="BW2827" s="5" t="s">
        <v>1944</v>
      </c>
      <c r="BX2827" s="5" t="s">
        <v>1945</v>
      </c>
      <c r="BY2827" s="5" t="s">
        <v>1946</v>
      </c>
      <c r="BZ2827" s="5" t="s">
        <v>1947</v>
      </c>
      <c r="CA2827" s="5" t="s">
        <v>1948</v>
      </c>
      <c r="CB2827" s="120" t="s">
        <v>1916</v>
      </c>
    </row>
    <row r="2828" spans="1:80" x14ac:dyDescent="0.25">
      <c r="A2828" s="134"/>
      <c r="B2828" s="134"/>
      <c r="C2828" s="134"/>
      <c r="D2828" s="136"/>
      <c r="E2828" s="136"/>
      <c r="F2828" s="136"/>
      <c r="G2828" s="138"/>
      <c r="H2828" s="15" t="s">
        <v>1</v>
      </c>
      <c r="I2828" s="9" t="s">
        <v>19</v>
      </c>
      <c r="J2828" s="9">
        <v>1</v>
      </c>
      <c r="K2828" s="9" t="s">
        <v>20</v>
      </c>
      <c r="L2828" s="9" t="s">
        <v>21</v>
      </c>
      <c r="M2828" s="9" t="s">
        <v>22</v>
      </c>
      <c r="N2828" s="9" t="s">
        <v>23</v>
      </c>
      <c r="O2828" s="9" t="s">
        <v>24</v>
      </c>
      <c r="P2828" s="9" t="s">
        <v>25</v>
      </c>
      <c r="Q2828" s="9" t="s">
        <v>26</v>
      </c>
      <c r="R2828" s="9">
        <v>1</v>
      </c>
      <c r="S2828" s="9">
        <v>2</v>
      </c>
      <c r="T2828" s="9">
        <v>3</v>
      </c>
      <c r="U2828" s="9">
        <v>4</v>
      </c>
      <c r="V2828" s="9">
        <v>5</v>
      </c>
      <c r="W2828" s="9">
        <v>6</v>
      </c>
      <c r="X2828" s="9">
        <v>7</v>
      </c>
      <c r="Y2828" s="9">
        <v>8</v>
      </c>
      <c r="Z2828" s="9">
        <v>9</v>
      </c>
      <c r="AA2828" s="9">
        <v>10</v>
      </c>
      <c r="AB2828" s="9">
        <v>11</v>
      </c>
      <c r="AC2828" s="9">
        <v>12</v>
      </c>
      <c r="AD2828" s="9">
        <v>13</v>
      </c>
      <c r="AE2828" s="9">
        <v>14</v>
      </c>
      <c r="AF2828" s="9">
        <v>15</v>
      </c>
      <c r="AG2828" s="9">
        <v>16</v>
      </c>
      <c r="AH2828" s="9">
        <v>20</v>
      </c>
      <c r="AI2828" s="9">
        <v>21</v>
      </c>
      <c r="AJ2828" s="9">
        <v>1</v>
      </c>
      <c r="AK2828" s="9">
        <v>2</v>
      </c>
      <c r="AL2828" s="9">
        <v>3</v>
      </c>
      <c r="AM2828" s="9">
        <v>4</v>
      </c>
      <c r="AN2828" s="9">
        <v>5</v>
      </c>
      <c r="AO2828" s="9">
        <v>6</v>
      </c>
      <c r="AP2828" s="9">
        <v>7</v>
      </c>
      <c r="AQ2828" s="9">
        <v>8</v>
      </c>
      <c r="AR2828" s="9">
        <v>9</v>
      </c>
      <c r="AS2828" s="9">
        <v>10</v>
      </c>
      <c r="AT2828" s="9">
        <v>11</v>
      </c>
      <c r="AU2828" s="9">
        <v>12</v>
      </c>
      <c r="AV2828" s="9">
        <v>13</v>
      </c>
      <c r="AW2828" s="9">
        <v>14</v>
      </c>
      <c r="AX2828" s="9">
        <v>15</v>
      </c>
      <c r="AY2828" s="9">
        <v>16</v>
      </c>
      <c r="AZ2828" s="9">
        <v>20</v>
      </c>
      <c r="BA2828" s="9">
        <v>21</v>
      </c>
      <c r="BB2828" s="9">
        <v>1</v>
      </c>
      <c r="BC2828" s="9">
        <v>2</v>
      </c>
      <c r="BD2828" s="9">
        <v>3</v>
      </c>
      <c r="BE2828" s="9">
        <v>4</v>
      </c>
      <c r="BF2828" s="9">
        <v>5</v>
      </c>
      <c r="BG2828" s="9">
        <v>6</v>
      </c>
      <c r="BH2828" s="9">
        <v>7</v>
      </c>
      <c r="BI2828" s="9">
        <v>8</v>
      </c>
      <c r="BJ2828" s="9">
        <v>9</v>
      </c>
      <c r="BK2828" s="9">
        <v>10</v>
      </c>
      <c r="BL2828" s="9">
        <v>11</v>
      </c>
      <c r="BM2828" s="9">
        <v>12</v>
      </c>
      <c r="BN2828" s="9">
        <v>13</v>
      </c>
      <c r="BO2828" s="9">
        <v>14</v>
      </c>
      <c r="BP2828" s="9">
        <v>15</v>
      </c>
      <c r="BQ2828" s="9">
        <v>16</v>
      </c>
      <c r="BR2828" s="9">
        <v>20</v>
      </c>
      <c r="BS2828" s="9">
        <v>21</v>
      </c>
      <c r="BT2828" s="9">
        <v>1</v>
      </c>
      <c r="BU2828" s="9">
        <v>2</v>
      </c>
      <c r="BV2828" s="9">
        <v>3</v>
      </c>
      <c r="BW2828" s="9" t="s">
        <v>1798</v>
      </c>
      <c r="BX2828" s="9">
        <v>5</v>
      </c>
      <c r="BY2828" s="9">
        <v>6</v>
      </c>
      <c r="BZ2828" s="9">
        <v>7</v>
      </c>
      <c r="CA2828" s="9" t="s">
        <v>1917</v>
      </c>
      <c r="CB2828" s="121">
        <v>9</v>
      </c>
    </row>
    <row r="2829" spans="1:80" x14ac:dyDescent="0.25">
      <c r="A2829" s="134"/>
      <c r="B2829" s="134"/>
      <c r="C2829" s="134"/>
      <c r="D2829" s="136"/>
      <c r="E2829" s="136"/>
      <c r="F2829" s="136"/>
      <c r="G2829" s="138"/>
      <c r="H2829" s="16" t="s">
        <v>1015</v>
      </c>
      <c r="I2829" s="17">
        <f>SUM(I2825)</f>
        <v>3712228</v>
      </c>
      <c r="J2829" s="17">
        <f t="shared" ref="J2829:J2830" si="7523">SUM(K2829,L2829,P2829,Q2829)</f>
        <v>4136947</v>
      </c>
      <c r="K2829" s="17">
        <f t="shared" ref="K2829" si="7524">SUM(K2825)</f>
        <v>3945787</v>
      </c>
      <c r="L2829" s="17">
        <f t="shared" ref="L2829:L2830" si="7525">SUM(M2829:O2829)</f>
        <v>191160</v>
      </c>
      <c r="M2829" s="17">
        <f t="shared" ref="M2829:Q2829" si="7526">SUM(M2825)</f>
        <v>185660</v>
      </c>
      <c r="N2829" s="17">
        <f t="shared" si="7526"/>
        <v>0</v>
      </c>
      <c r="O2829" s="17">
        <f t="shared" si="7526"/>
        <v>5500</v>
      </c>
      <c r="P2829" s="17">
        <f t="shared" si="7526"/>
        <v>0</v>
      </c>
      <c r="Q2829" s="17">
        <f t="shared" si="7526"/>
        <v>0</v>
      </c>
      <c r="R2829" s="17">
        <f t="shared" ref="R2829:AG2829" si="7527">SUM(R2825)</f>
        <v>185660</v>
      </c>
      <c r="S2829" s="17">
        <f t="shared" si="7527"/>
        <v>0</v>
      </c>
      <c r="T2829" s="17">
        <f t="shared" si="7527"/>
        <v>0</v>
      </c>
      <c r="U2829" s="17">
        <f t="shared" si="7527"/>
        <v>0</v>
      </c>
      <c r="V2829" s="17">
        <f t="shared" si="7527"/>
        <v>0</v>
      </c>
      <c r="W2829" s="17">
        <f t="shared" si="7527"/>
        <v>0</v>
      </c>
      <c r="X2829" s="17">
        <f t="shared" ref="X2829" si="7528">SUM(X2825)</f>
        <v>185660</v>
      </c>
      <c r="Y2829" s="17">
        <f t="shared" si="7527"/>
        <v>760</v>
      </c>
      <c r="Z2829" s="17">
        <f t="shared" si="7527"/>
        <v>20773</v>
      </c>
      <c r="AA2829" s="17">
        <f t="shared" si="7527"/>
        <v>10933</v>
      </c>
      <c r="AB2829" s="17">
        <f t="shared" si="7527"/>
        <v>11289</v>
      </c>
      <c r="AC2829" s="17">
        <f t="shared" si="7527"/>
        <v>13719</v>
      </c>
      <c r="AD2829" s="17">
        <f t="shared" si="7527"/>
        <v>8387</v>
      </c>
      <c r="AE2829" s="17">
        <f t="shared" si="7527"/>
        <v>0</v>
      </c>
      <c r="AF2829" s="17">
        <f t="shared" si="7527"/>
        <v>1001</v>
      </c>
      <c r="AG2829" s="17">
        <f t="shared" si="7527"/>
        <v>3145</v>
      </c>
      <c r="AH2829" s="17">
        <v>70007</v>
      </c>
      <c r="AI2829" s="17">
        <v>115653</v>
      </c>
      <c r="AJ2829" s="17">
        <f t="shared" ref="AJ2829:AY2829" si="7529">SUM(AJ2825)</f>
        <v>0</v>
      </c>
      <c r="AK2829" s="17">
        <f t="shared" si="7529"/>
        <v>0</v>
      </c>
      <c r="AL2829" s="17">
        <f t="shared" si="7529"/>
        <v>0</v>
      </c>
      <c r="AM2829" s="17">
        <f t="shared" si="7529"/>
        <v>0</v>
      </c>
      <c r="AN2829" s="17">
        <f t="shared" si="7529"/>
        <v>0</v>
      </c>
      <c r="AO2829" s="17">
        <f t="shared" si="7529"/>
        <v>0</v>
      </c>
      <c r="AP2829" s="17">
        <f t="shared" ref="AP2829" si="7530">SUM(AP2825)</f>
        <v>0</v>
      </c>
      <c r="AQ2829" s="17">
        <f t="shared" si="7529"/>
        <v>0</v>
      </c>
      <c r="AR2829" s="17">
        <f t="shared" si="7529"/>
        <v>0</v>
      </c>
      <c r="AS2829" s="17">
        <f t="shared" si="7529"/>
        <v>0</v>
      </c>
      <c r="AT2829" s="17">
        <f t="shared" si="7529"/>
        <v>0</v>
      </c>
      <c r="AU2829" s="17">
        <f t="shared" si="7529"/>
        <v>0</v>
      </c>
      <c r="AV2829" s="17">
        <f t="shared" si="7529"/>
        <v>0</v>
      </c>
      <c r="AW2829" s="17">
        <f t="shared" si="7529"/>
        <v>0</v>
      </c>
      <c r="AX2829" s="17">
        <f t="shared" si="7529"/>
        <v>0</v>
      </c>
      <c r="AY2829" s="17">
        <f t="shared" si="7529"/>
        <v>0</v>
      </c>
      <c r="AZ2829" s="17">
        <v>0</v>
      </c>
      <c r="BA2829" s="17">
        <v>0</v>
      </c>
      <c r="BB2829" s="17">
        <f t="shared" ref="BB2829:BQ2829" si="7531">SUM(BB2825)</f>
        <v>5500</v>
      </c>
      <c r="BC2829" s="17">
        <f t="shared" si="7531"/>
        <v>9222</v>
      </c>
      <c r="BD2829" s="17">
        <f t="shared" si="7531"/>
        <v>0</v>
      </c>
      <c r="BE2829" s="17">
        <f t="shared" si="7531"/>
        <v>19864</v>
      </c>
      <c r="BF2829" s="17">
        <f t="shared" si="7531"/>
        <v>0</v>
      </c>
      <c r="BG2829" s="17">
        <f t="shared" si="7531"/>
        <v>0</v>
      </c>
      <c r="BH2829" s="17">
        <f t="shared" ref="BH2829" si="7532">SUM(BH2825)</f>
        <v>34586</v>
      </c>
      <c r="BI2829" s="17">
        <f t="shared" si="7531"/>
        <v>2037</v>
      </c>
      <c r="BJ2829" s="17">
        <f t="shared" si="7531"/>
        <v>0</v>
      </c>
      <c r="BK2829" s="17">
        <f t="shared" si="7531"/>
        <v>9222</v>
      </c>
      <c r="BL2829" s="17">
        <f t="shared" si="7531"/>
        <v>0</v>
      </c>
      <c r="BM2829" s="17">
        <f t="shared" si="7531"/>
        <v>18200</v>
      </c>
      <c r="BN2829" s="17">
        <f t="shared" si="7531"/>
        <v>0</v>
      </c>
      <c r="BO2829" s="17">
        <f t="shared" si="7531"/>
        <v>1039</v>
      </c>
      <c r="BP2829" s="17">
        <f t="shared" si="7531"/>
        <v>936</v>
      </c>
      <c r="BQ2829" s="17">
        <f t="shared" si="7531"/>
        <v>889</v>
      </c>
      <c r="BR2829" s="17">
        <v>32323</v>
      </c>
      <c r="BS2829" s="17">
        <v>2263</v>
      </c>
      <c r="BT2829" s="17">
        <f t="shared" ref="BT2829:BW2829" si="7533">SUM(BT2825)</f>
        <v>4360259</v>
      </c>
      <c r="BU2829" s="17">
        <f t="shared" ref="BU2829:BV2829" si="7534">SUM(BU2825)</f>
        <v>4170689</v>
      </c>
      <c r="BV2829" s="17">
        <f t="shared" si="7534"/>
        <v>2324255</v>
      </c>
      <c r="BW2829" s="17">
        <f t="shared" si="7533"/>
        <v>1042733</v>
      </c>
      <c r="BX2829" s="17">
        <f t="shared" ref="BX2829:BZ2829" si="7535">SUM(BX2825)</f>
        <v>410633</v>
      </c>
      <c r="BY2829" s="17">
        <f t="shared" si="7535"/>
        <v>316075</v>
      </c>
      <c r="BZ2829" s="17">
        <f t="shared" si="7535"/>
        <v>316025</v>
      </c>
      <c r="CA2829" s="17">
        <f>BV2829+BW2829</f>
        <v>3366988</v>
      </c>
      <c r="CB2829" s="125">
        <f>IF(BU2829=0,"-",CA2829/BU2829*100)</f>
        <v>80.729778700833364</v>
      </c>
    </row>
    <row r="2830" spans="1:80" x14ac:dyDescent="0.25">
      <c r="A2830" s="134"/>
      <c r="B2830" s="134"/>
      <c r="C2830" s="134"/>
      <c r="D2830" s="136"/>
      <c r="E2830" s="136"/>
      <c r="F2830" s="136"/>
      <c r="G2830" s="138"/>
      <c r="H2830" s="18" t="s">
        <v>86</v>
      </c>
      <c r="I2830" s="17">
        <f>SUM(I2829)</f>
        <v>3712228</v>
      </c>
      <c r="J2830" s="17">
        <f t="shared" si="7523"/>
        <v>4136947</v>
      </c>
      <c r="K2830" s="17">
        <f t="shared" ref="K2830" si="7536">SUM(K2829)</f>
        <v>3945787</v>
      </c>
      <c r="L2830" s="17">
        <f t="shared" si="7525"/>
        <v>191160</v>
      </c>
      <c r="M2830" s="17">
        <f t="shared" ref="M2830:Q2830" si="7537">SUM(M2829)</f>
        <v>185660</v>
      </c>
      <c r="N2830" s="17">
        <f t="shared" si="7537"/>
        <v>0</v>
      </c>
      <c r="O2830" s="17">
        <f t="shared" si="7537"/>
        <v>5500</v>
      </c>
      <c r="P2830" s="17">
        <f t="shared" si="7537"/>
        <v>0</v>
      </c>
      <c r="Q2830" s="17">
        <f t="shared" si="7537"/>
        <v>0</v>
      </c>
      <c r="R2830" s="17">
        <f t="shared" ref="R2830:AG2830" si="7538">SUM(R2829)</f>
        <v>185660</v>
      </c>
      <c r="S2830" s="17">
        <f t="shared" si="7538"/>
        <v>0</v>
      </c>
      <c r="T2830" s="17">
        <f t="shared" si="7538"/>
        <v>0</v>
      </c>
      <c r="U2830" s="17">
        <f t="shared" si="7538"/>
        <v>0</v>
      </c>
      <c r="V2830" s="17">
        <f t="shared" si="7538"/>
        <v>0</v>
      </c>
      <c r="W2830" s="17">
        <f t="shared" si="7538"/>
        <v>0</v>
      </c>
      <c r="X2830" s="17">
        <f t="shared" ref="X2830" si="7539">SUM(X2829)</f>
        <v>185660</v>
      </c>
      <c r="Y2830" s="17">
        <f t="shared" si="7538"/>
        <v>760</v>
      </c>
      <c r="Z2830" s="17">
        <f t="shared" si="7538"/>
        <v>20773</v>
      </c>
      <c r="AA2830" s="17">
        <f t="shared" si="7538"/>
        <v>10933</v>
      </c>
      <c r="AB2830" s="17">
        <f t="shared" si="7538"/>
        <v>11289</v>
      </c>
      <c r="AC2830" s="17">
        <f t="shared" si="7538"/>
        <v>13719</v>
      </c>
      <c r="AD2830" s="17">
        <f t="shared" si="7538"/>
        <v>8387</v>
      </c>
      <c r="AE2830" s="17">
        <f t="shared" si="7538"/>
        <v>0</v>
      </c>
      <c r="AF2830" s="17">
        <f t="shared" si="7538"/>
        <v>1001</v>
      </c>
      <c r="AG2830" s="17">
        <f t="shared" si="7538"/>
        <v>3145</v>
      </c>
      <c r="AH2830" s="17">
        <v>70007</v>
      </c>
      <c r="AI2830" s="17">
        <v>115653</v>
      </c>
      <c r="AJ2830" s="17">
        <f t="shared" ref="AJ2830:AY2830" si="7540">SUM(AJ2829)</f>
        <v>0</v>
      </c>
      <c r="AK2830" s="17">
        <f t="shared" si="7540"/>
        <v>0</v>
      </c>
      <c r="AL2830" s="17">
        <f t="shared" si="7540"/>
        <v>0</v>
      </c>
      <c r="AM2830" s="17">
        <f t="shared" si="7540"/>
        <v>0</v>
      </c>
      <c r="AN2830" s="17">
        <f t="shared" si="7540"/>
        <v>0</v>
      </c>
      <c r="AO2830" s="17">
        <f t="shared" si="7540"/>
        <v>0</v>
      </c>
      <c r="AP2830" s="17">
        <f t="shared" ref="AP2830" si="7541">SUM(AP2829)</f>
        <v>0</v>
      </c>
      <c r="AQ2830" s="17">
        <f t="shared" si="7540"/>
        <v>0</v>
      </c>
      <c r="AR2830" s="17">
        <f t="shared" si="7540"/>
        <v>0</v>
      </c>
      <c r="AS2830" s="17">
        <f t="shared" si="7540"/>
        <v>0</v>
      </c>
      <c r="AT2830" s="17">
        <f t="shared" si="7540"/>
        <v>0</v>
      </c>
      <c r="AU2830" s="17">
        <f t="shared" si="7540"/>
        <v>0</v>
      </c>
      <c r="AV2830" s="17">
        <f t="shared" si="7540"/>
        <v>0</v>
      </c>
      <c r="AW2830" s="17">
        <f t="shared" si="7540"/>
        <v>0</v>
      </c>
      <c r="AX2830" s="17">
        <f t="shared" si="7540"/>
        <v>0</v>
      </c>
      <c r="AY2830" s="17">
        <f t="shared" si="7540"/>
        <v>0</v>
      </c>
      <c r="AZ2830" s="17">
        <v>0</v>
      </c>
      <c r="BA2830" s="17">
        <v>0</v>
      </c>
      <c r="BB2830" s="17">
        <f t="shared" ref="BB2830:BQ2830" si="7542">SUM(BB2829)</f>
        <v>5500</v>
      </c>
      <c r="BC2830" s="17">
        <f t="shared" si="7542"/>
        <v>9222</v>
      </c>
      <c r="BD2830" s="17">
        <f t="shared" si="7542"/>
        <v>0</v>
      </c>
      <c r="BE2830" s="17">
        <f t="shared" si="7542"/>
        <v>19864</v>
      </c>
      <c r="BF2830" s="17">
        <f t="shared" si="7542"/>
        <v>0</v>
      </c>
      <c r="BG2830" s="17">
        <f t="shared" si="7542"/>
        <v>0</v>
      </c>
      <c r="BH2830" s="17">
        <f t="shared" ref="BH2830" si="7543">SUM(BH2829)</f>
        <v>34586</v>
      </c>
      <c r="BI2830" s="17">
        <f t="shared" si="7542"/>
        <v>2037</v>
      </c>
      <c r="BJ2830" s="17">
        <f t="shared" si="7542"/>
        <v>0</v>
      </c>
      <c r="BK2830" s="17">
        <f t="shared" si="7542"/>
        <v>9222</v>
      </c>
      <c r="BL2830" s="17">
        <f t="shared" si="7542"/>
        <v>0</v>
      </c>
      <c r="BM2830" s="17">
        <f t="shared" si="7542"/>
        <v>18200</v>
      </c>
      <c r="BN2830" s="17">
        <f t="shared" si="7542"/>
        <v>0</v>
      </c>
      <c r="BO2830" s="17">
        <f t="shared" si="7542"/>
        <v>1039</v>
      </c>
      <c r="BP2830" s="17">
        <f t="shared" si="7542"/>
        <v>936</v>
      </c>
      <c r="BQ2830" s="17">
        <f t="shared" si="7542"/>
        <v>889</v>
      </c>
      <c r="BR2830" s="17">
        <v>32323</v>
      </c>
      <c r="BS2830" s="17">
        <v>2263</v>
      </c>
      <c r="BT2830" s="17">
        <f t="shared" ref="BT2830:BW2830" si="7544">SUM(BT2829)</f>
        <v>4360259</v>
      </c>
      <c r="BU2830" s="17">
        <f t="shared" ref="BU2830:BV2830" si="7545">SUM(BU2829)</f>
        <v>4170689</v>
      </c>
      <c r="BV2830" s="17">
        <f t="shared" si="7545"/>
        <v>2324255</v>
      </c>
      <c r="BW2830" s="17">
        <f t="shared" si="7544"/>
        <v>1042733</v>
      </c>
      <c r="BX2830" s="17">
        <f t="shared" ref="BX2830" si="7546">SUM(BX2829)</f>
        <v>410633</v>
      </c>
      <c r="BY2830" s="17">
        <f t="shared" ref="BY2830" si="7547">SUM(BY2829)</f>
        <v>316075</v>
      </c>
      <c r="BZ2830" s="17">
        <f t="shared" ref="BZ2830" si="7548">SUM(BZ2829)</f>
        <v>316025</v>
      </c>
      <c r="CA2830" s="17">
        <f>BV2830+BW2830</f>
        <v>3366988</v>
      </c>
      <c r="CB2830" s="125">
        <f>IF(BU2830=0,"-",CA2830/BU2830*100)</f>
        <v>80.729778700833364</v>
      </c>
    </row>
    <row r="2831" spans="1:80" x14ac:dyDescent="0.25">
      <c r="A2831" s="139"/>
      <c r="B2831" s="139"/>
      <c r="C2831" s="139"/>
      <c r="D2831" s="140"/>
      <c r="E2831" s="140"/>
      <c r="F2831" s="140"/>
      <c r="G2831" s="141"/>
      <c r="X2831">
        <f t="shared" si="7393"/>
        <v>0</v>
      </c>
      <c r="AH2831">
        <v>0</v>
      </c>
      <c r="AI2831">
        <v>0</v>
      </c>
      <c r="AP2831">
        <f t="shared" si="7394"/>
        <v>0</v>
      </c>
      <c r="AZ2831">
        <v>0</v>
      </c>
      <c r="BA2831">
        <v>0</v>
      </c>
      <c r="BH2831">
        <f t="shared" si="7395"/>
        <v>0</v>
      </c>
      <c r="BR2831">
        <v>0</v>
      </c>
      <c r="BS2831">
        <v>0</v>
      </c>
      <c r="BU2831">
        <v>0</v>
      </c>
      <c r="BV2831">
        <v>0</v>
      </c>
      <c r="BW2831">
        <f t="shared" ref="BW2831:BW2894" si="7549">BX2831+BY2831+BZ2831</f>
        <v>0</v>
      </c>
      <c r="CA2831">
        <f>BV2831+BW2831</f>
        <v>0</v>
      </c>
      <c r="CB2831" s="126" t="str">
        <f>IF(BU2831=0,"-",CA2831/BU2831*100)</f>
        <v>-</v>
      </c>
    </row>
    <row r="2832" spans="1:80" ht="15.75" thickBot="1" x14ac:dyDescent="0.3">
      <c r="A2832" s="13" t="s">
        <v>1</v>
      </c>
      <c r="B2832" s="13" t="s">
        <v>1</v>
      </c>
      <c r="C2832" s="13" t="s">
        <v>1</v>
      </c>
      <c r="D2832" s="74" t="s">
        <v>1</v>
      </c>
      <c r="E2832" s="74" t="s">
        <v>1</v>
      </c>
      <c r="F2832" s="74" t="s">
        <v>1</v>
      </c>
      <c r="G2832" s="13" t="s">
        <v>1</v>
      </c>
      <c r="H2832" s="19" t="s">
        <v>1</v>
      </c>
      <c r="I2832" s="19" t="s">
        <v>1</v>
      </c>
      <c r="J2832" s="19"/>
      <c r="K2832" s="19" t="s">
        <v>1</v>
      </c>
      <c r="L2832" s="19"/>
      <c r="M2832" s="19" t="s">
        <v>1</v>
      </c>
      <c r="N2832" s="19" t="s">
        <v>1</v>
      </c>
      <c r="O2832" s="19" t="s">
        <v>1</v>
      </c>
      <c r="P2832" s="31"/>
      <c r="Q2832" s="19" t="s">
        <v>1</v>
      </c>
      <c r="R2832" s="19" t="s">
        <v>1</v>
      </c>
      <c r="S2832" s="19"/>
      <c r="T2832" s="19"/>
      <c r="U2832" s="19"/>
      <c r="V2832" s="19"/>
      <c r="W2832" s="19"/>
      <c r="X2832" s="19"/>
      <c r="Y2832" s="19"/>
      <c r="Z2832" s="19"/>
      <c r="AA2832" s="19"/>
      <c r="AB2832" s="19"/>
      <c r="AC2832" s="19"/>
      <c r="AD2832" s="19"/>
      <c r="AE2832" s="19"/>
      <c r="AF2832" s="19"/>
      <c r="AG2832" s="19"/>
      <c r="AH2832" s="19">
        <v>0</v>
      </c>
      <c r="AI2832" s="19">
        <v>0</v>
      </c>
      <c r="AJ2832" s="19" t="s">
        <v>1</v>
      </c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>
        <v>0</v>
      </c>
      <c r="BA2832" s="19">
        <v>0</v>
      </c>
      <c r="BB2832" s="19" t="s">
        <v>1</v>
      </c>
      <c r="BC2832" s="19"/>
      <c r="BD2832" s="19"/>
      <c r="BE2832" s="19"/>
      <c r="BF2832" s="19"/>
      <c r="BG2832" s="19"/>
      <c r="BH2832" s="19"/>
      <c r="BI2832" s="19"/>
      <c r="BJ2832" s="19"/>
      <c r="BK2832" s="19"/>
      <c r="BL2832" s="19"/>
      <c r="BM2832" s="19"/>
      <c r="BN2832" s="19"/>
      <c r="BO2832" s="19"/>
      <c r="BP2832" s="19"/>
      <c r="BQ2832" s="19"/>
      <c r="BR2832" s="19">
        <v>0</v>
      </c>
      <c r="BS2832" s="19">
        <v>0</v>
      </c>
      <c r="BT2832" s="19"/>
      <c r="BU2832" s="19"/>
      <c r="BV2832" s="19"/>
      <c r="BW2832" s="19"/>
      <c r="BX2832" s="19" t="s">
        <v>1</v>
      </c>
      <c r="BY2832" s="19" t="s">
        <v>1</v>
      </c>
      <c r="BZ2832" s="19"/>
      <c r="CA2832" s="19">
        <f>BV2832+BW2832</f>
        <v>0</v>
      </c>
      <c r="CB2832" s="127"/>
    </row>
    <row r="2833" spans="1:80" ht="69.75" customHeight="1" thickBot="1" x14ac:dyDescent="0.3">
      <c r="A2833" s="5" t="s">
        <v>4</v>
      </c>
      <c r="B2833" s="5" t="s">
        <v>5</v>
      </c>
      <c r="C2833" s="5" t="s">
        <v>6</v>
      </c>
      <c r="D2833" s="80" t="s">
        <v>1</v>
      </c>
      <c r="E2833" s="88" t="s">
        <v>7</v>
      </c>
      <c r="F2833" s="88" t="s">
        <v>8</v>
      </c>
      <c r="G2833" s="5" t="s">
        <v>9</v>
      </c>
      <c r="H2833" s="5" t="s">
        <v>10</v>
      </c>
      <c r="I2833" s="5" t="s">
        <v>11</v>
      </c>
      <c r="J2833" s="5" t="s">
        <v>1809</v>
      </c>
      <c r="K2833" s="5" t="s">
        <v>12</v>
      </c>
      <c r="L2833" s="5" t="s">
        <v>13</v>
      </c>
      <c r="M2833" s="5" t="s">
        <v>14</v>
      </c>
      <c r="N2833" s="5" t="s">
        <v>15</v>
      </c>
      <c r="O2833" s="5" t="s">
        <v>16</v>
      </c>
      <c r="P2833" s="5" t="s">
        <v>17</v>
      </c>
      <c r="Q2833" s="5" t="s">
        <v>18</v>
      </c>
      <c r="R2833" s="71" t="s">
        <v>14</v>
      </c>
      <c r="S2833" s="71" t="s">
        <v>1843</v>
      </c>
      <c r="T2833" s="71" t="s">
        <v>1797</v>
      </c>
      <c r="U2833" s="71" t="s">
        <v>1832</v>
      </c>
      <c r="V2833" s="71" t="s">
        <v>1833</v>
      </c>
      <c r="W2833" s="71" t="s">
        <v>1834</v>
      </c>
      <c r="X2833" s="71" t="s">
        <v>1847</v>
      </c>
      <c r="Y2833" s="71" t="s">
        <v>1844</v>
      </c>
      <c r="Z2833" s="71" t="s">
        <v>1835</v>
      </c>
      <c r="AA2833" s="71" t="s">
        <v>1836</v>
      </c>
      <c r="AB2833" s="71" t="s">
        <v>1837</v>
      </c>
      <c r="AC2833" s="71" t="s">
        <v>1838</v>
      </c>
      <c r="AD2833" s="71" t="s">
        <v>1839</v>
      </c>
      <c r="AE2833" s="71" t="s">
        <v>1840</v>
      </c>
      <c r="AF2833" s="71" t="s">
        <v>1845</v>
      </c>
      <c r="AG2833" s="71" t="s">
        <v>1846</v>
      </c>
      <c r="AH2833" s="71" t="s">
        <v>1841</v>
      </c>
      <c r="AI2833" s="71" t="s">
        <v>1842</v>
      </c>
      <c r="AJ2833" s="72" t="s">
        <v>15</v>
      </c>
      <c r="AK2833" s="72" t="s">
        <v>1843</v>
      </c>
      <c r="AL2833" s="72" t="s">
        <v>1797</v>
      </c>
      <c r="AM2833" s="72" t="s">
        <v>1832</v>
      </c>
      <c r="AN2833" s="72" t="s">
        <v>1833</v>
      </c>
      <c r="AO2833" s="72" t="s">
        <v>1834</v>
      </c>
      <c r="AP2833" s="72" t="s">
        <v>1848</v>
      </c>
      <c r="AQ2833" s="72" t="s">
        <v>1844</v>
      </c>
      <c r="AR2833" s="72" t="s">
        <v>1835</v>
      </c>
      <c r="AS2833" s="72" t="s">
        <v>1836</v>
      </c>
      <c r="AT2833" s="72" t="s">
        <v>1837</v>
      </c>
      <c r="AU2833" s="72" t="s">
        <v>1838</v>
      </c>
      <c r="AV2833" s="72" t="s">
        <v>1839</v>
      </c>
      <c r="AW2833" s="72" t="s">
        <v>1840</v>
      </c>
      <c r="AX2833" s="72" t="s">
        <v>1845</v>
      </c>
      <c r="AY2833" s="72" t="s">
        <v>1846</v>
      </c>
      <c r="AZ2833" s="72" t="s">
        <v>1841</v>
      </c>
      <c r="BA2833" s="72" t="s">
        <v>1842</v>
      </c>
      <c r="BB2833" s="73" t="s">
        <v>16</v>
      </c>
      <c r="BC2833" s="73" t="s">
        <v>1843</v>
      </c>
      <c r="BD2833" s="73" t="s">
        <v>1797</v>
      </c>
      <c r="BE2833" s="73" t="s">
        <v>1832</v>
      </c>
      <c r="BF2833" s="73" t="s">
        <v>1833</v>
      </c>
      <c r="BG2833" s="73" t="s">
        <v>1834</v>
      </c>
      <c r="BH2833" s="73" t="s">
        <v>1849</v>
      </c>
      <c r="BI2833" s="73" t="s">
        <v>1844</v>
      </c>
      <c r="BJ2833" s="73" t="s">
        <v>1835</v>
      </c>
      <c r="BK2833" s="73" t="s">
        <v>1836</v>
      </c>
      <c r="BL2833" s="73" t="s">
        <v>1837</v>
      </c>
      <c r="BM2833" s="73" t="s">
        <v>1838</v>
      </c>
      <c r="BN2833" s="73" t="s">
        <v>1839</v>
      </c>
      <c r="BO2833" s="73" t="s">
        <v>1840</v>
      </c>
      <c r="BP2833" s="73" t="s">
        <v>1845</v>
      </c>
      <c r="BQ2833" s="73" t="s">
        <v>1846</v>
      </c>
      <c r="BR2833" s="73" t="s">
        <v>1841</v>
      </c>
      <c r="BS2833" s="73" t="s">
        <v>1842</v>
      </c>
      <c r="BT2833" s="5" t="s">
        <v>1911</v>
      </c>
      <c r="BU2833" s="5" t="s">
        <v>1942</v>
      </c>
      <c r="BV2833" s="5" t="s">
        <v>1943</v>
      </c>
      <c r="BW2833" s="5" t="s">
        <v>1944</v>
      </c>
      <c r="BX2833" s="5" t="s">
        <v>1945</v>
      </c>
      <c r="BY2833" s="5" t="s">
        <v>1946</v>
      </c>
      <c r="BZ2833" s="5" t="s">
        <v>1947</v>
      </c>
      <c r="CA2833" s="5" t="s">
        <v>1948</v>
      </c>
      <c r="CB2833" s="120" t="s">
        <v>1916</v>
      </c>
    </row>
    <row r="2834" spans="1:80" x14ac:dyDescent="0.25">
      <c r="A2834" s="6" t="s">
        <v>1</v>
      </c>
      <c r="B2834" s="6" t="s">
        <v>1</v>
      </c>
      <c r="C2834" s="6" t="s">
        <v>1</v>
      </c>
      <c r="D2834" s="81" t="s">
        <v>1</v>
      </c>
      <c r="E2834" s="81" t="s">
        <v>1</v>
      </c>
      <c r="F2834" s="94" t="s">
        <v>1</v>
      </c>
      <c r="G2834" s="7" t="s">
        <v>1</v>
      </c>
      <c r="H2834" s="8" t="s">
        <v>1</v>
      </c>
      <c r="I2834" s="9" t="s">
        <v>19</v>
      </c>
      <c r="J2834" s="9">
        <v>1</v>
      </c>
      <c r="K2834" s="9" t="s">
        <v>20</v>
      </c>
      <c r="L2834" s="9" t="s">
        <v>21</v>
      </c>
      <c r="M2834" s="9" t="s">
        <v>22</v>
      </c>
      <c r="N2834" s="9" t="s">
        <v>23</v>
      </c>
      <c r="O2834" s="9" t="s">
        <v>24</v>
      </c>
      <c r="P2834" s="9" t="s">
        <v>25</v>
      </c>
      <c r="Q2834" s="9" t="s">
        <v>26</v>
      </c>
      <c r="R2834" s="9">
        <v>1</v>
      </c>
      <c r="S2834" s="9">
        <v>2</v>
      </c>
      <c r="T2834" s="9">
        <v>3</v>
      </c>
      <c r="U2834" s="9">
        <v>4</v>
      </c>
      <c r="V2834" s="9">
        <v>5</v>
      </c>
      <c r="W2834" s="9">
        <v>6</v>
      </c>
      <c r="X2834" s="9">
        <v>7</v>
      </c>
      <c r="Y2834" s="9">
        <v>8</v>
      </c>
      <c r="Z2834" s="9">
        <v>9</v>
      </c>
      <c r="AA2834" s="9">
        <v>10</v>
      </c>
      <c r="AB2834" s="9">
        <v>11</v>
      </c>
      <c r="AC2834" s="9">
        <v>12</v>
      </c>
      <c r="AD2834" s="9">
        <v>13</v>
      </c>
      <c r="AE2834" s="9">
        <v>14</v>
      </c>
      <c r="AF2834" s="9">
        <v>15</v>
      </c>
      <c r="AG2834" s="9">
        <v>16</v>
      </c>
      <c r="AH2834" s="9">
        <v>20</v>
      </c>
      <c r="AI2834" s="9">
        <v>21</v>
      </c>
      <c r="AJ2834" s="9">
        <v>1</v>
      </c>
      <c r="AK2834" s="9">
        <v>2</v>
      </c>
      <c r="AL2834" s="9">
        <v>3</v>
      </c>
      <c r="AM2834" s="9">
        <v>4</v>
      </c>
      <c r="AN2834" s="9">
        <v>5</v>
      </c>
      <c r="AO2834" s="9">
        <v>6</v>
      </c>
      <c r="AP2834" s="9">
        <v>7</v>
      </c>
      <c r="AQ2834" s="9">
        <v>8</v>
      </c>
      <c r="AR2834" s="9">
        <v>9</v>
      </c>
      <c r="AS2834" s="9">
        <v>10</v>
      </c>
      <c r="AT2834" s="9">
        <v>11</v>
      </c>
      <c r="AU2834" s="9">
        <v>12</v>
      </c>
      <c r="AV2834" s="9">
        <v>13</v>
      </c>
      <c r="AW2834" s="9">
        <v>14</v>
      </c>
      <c r="AX2834" s="9">
        <v>15</v>
      </c>
      <c r="AY2834" s="9">
        <v>16</v>
      </c>
      <c r="AZ2834" s="9">
        <v>20</v>
      </c>
      <c r="BA2834" s="9">
        <v>21</v>
      </c>
      <c r="BB2834" s="9">
        <v>1</v>
      </c>
      <c r="BC2834" s="9">
        <v>2</v>
      </c>
      <c r="BD2834" s="9">
        <v>3</v>
      </c>
      <c r="BE2834" s="9">
        <v>4</v>
      </c>
      <c r="BF2834" s="9">
        <v>5</v>
      </c>
      <c r="BG2834" s="9">
        <v>6</v>
      </c>
      <c r="BH2834" s="9">
        <v>7</v>
      </c>
      <c r="BI2834" s="9">
        <v>8</v>
      </c>
      <c r="BJ2834" s="9">
        <v>9</v>
      </c>
      <c r="BK2834" s="9">
        <v>10</v>
      </c>
      <c r="BL2834" s="9">
        <v>11</v>
      </c>
      <c r="BM2834" s="9">
        <v>12</v>
      </c>
      <c r="BN2834" s="9">
        <v>13</v>
      </c>
      <c r="BO2834" s="9">
        <v>14</v>
      </c>
      <c r="BP2834" s="9">
        <v>15</v>
      </c>
      <c r="BQ2834" s="9">
        <v>16</v>
      </c>
      <c r="BR2834" s="9">
        <v>20</v>
      </c>
      <c r="BS2834" s="9">
        <v>21</v>
      </c>
      <c r="BT2834" s="9">
        <v>1</v>
      </c>
      <c r="BU2834" s="9">
        <v>2</v>
      </c>
      <c r="BV2834" s="9">
        <v>3</v>
      </c>
      <c r="BW2834" s="9" t="s">
        <v>1798</v>
      </c>
      <c r="BX2834" s="9">
        <v>5</v>
      </c>
      <c r="BY2834" s="9">
        <v>6</v>
      </c>
      <c r="BZ2834" s="9">
        <v>7</v>
      </c>
      <c r="CA2834" s="9" t="s">
        <v>1917</v>
      </c>
      <c r="CB2834" s="121">
        <v>9</v>
      </c>
    </row>
    <row r="2835" spans="1:80" x14ac:dyDescent="0.25">
      <c r="A2835" s="1" t="s">
        <v>928</v>
      </c>
      <c r="B2835" s="1" t="s">
        <v>88</v>
      </c>
      <c r="C2835" s="4" t="s">
        <v>1334</v>
      </c>
      <c r="D2835" s="79" t="s">
        <v>1335</v>
      </c>
      <c r="E2835" s="78" t="s">
        <v>1</v>
      </c>
      <c r="F2835" s="78" t="s">
        <v>1</v>
      </c>
      <c r="G2835" s="2" t="s">
        <v>1</v>
      </c>
      <c r="H2835" s="2" t="s">
        <v>1336</v>
      </c>
      <c r="I2835" s="3" t="s">
        <v>1</v>
      </c>
      <c r="J2835" s="3">
        <f t="shared" ref="J2835:J2867" si="7550">SUM(K2835,L2835,P2835,Q2835)</f>
        <v>0</v>
      </c>
      <c r="K2835" s="3" t="s">
        <v>1</v>
      </c>
      <c r="L2835" s="3"/>
      <c r="M2835" s="3" t="s">
        <v>1</v>
      </c>
      <c r="N2835" s="3" t="s">
        <v>1</v>
      </c>
      <c r="O2835" s="3" t="s">
        <v>1</v>
      </c>
      <c r="P2835" s="26"/>
      <c r="Q2835" s="3" t="s">
        <v>1</v>
      </c>
      <c r="R2835" s="3" t="s">
        <v>1</v>
      </c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>
        <v>0</v>
      </c>
      <c r="AI2835" s="3">
        <v>0</v>
      </c>
      <c r="AJ2835" s="3" t="s">
        <v>1</v>
      </c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  <c r="AX2835" s="3"/>
      <c r="AY2835" s="3"/>
      <c r="AZ2835" s="3">
        <v>0</v>
      </c>
      <c r="BA2835" s="3">
        <v>0</v>
      </c>
      <c r="BB2835" s="3" t="s">
        <v>1</v>
      </c>
      <c r="BC2835" s="3"/>
      <c r="BD2835" s="3"/>
      <c r="BE2835" s="3"/>
      <c r="BF2835" s="3"/>
      <c r="BG2835" s="3"/>
      <c r="BH2835" s="3"/>
      <c r="BI2835" s="3"/>
      <c r="BJ2835" s="3"/>
      <c r="BK2835" s="3"/>
      <c r="BL2835" s="3"/>
      <c r="BM2835" s="3"/>
      <c r="BN2835" s="3"/>
      <c r="BO2835" s="3"/>
      <c r="BP2835" s="3"/>
      <c r="BQ2835" s="3"/>
      <c r="BR2835" s="3">
        <v>0</v>
      </c>
      <c r="BS2835" s="3">
        <v>0</v>
      </c>
      <c r="BT2835" s="3">
        <v>0</v>
      </c>
      <c r="BU2835" s="3"/>
      <c r="BV2835" s="3"/>
      <c r="BW2835" s="3"/>
      <c r="BX2835" s="3" t="s">
        <v>1</v>
      </c>
      <c r="BY2835" s="3" t="s">
        <v>1</v>
      </c>
      <c r="BZ2835" s="3"/>
      <c r="CA2835" s="3">
        <f t="shared" ref="CA2835:CA2867" si="7551">BV2835+BW2835</f>
        <v>0</v>
      </c>
      <c r="CB2835" s="122"/>
    </row>
    <row r="2836" spans="1:80" ht="33.75" x14ac:dyDescent="0.25">
      <c r="A2836" s="1" t="s">
        <v>1</v>
      </c>
      <c r="B2836" s="1" t="s">
        <v>1</v>
      </c>
      <c r="C2836" s="1" t="s">
        <v>1</v>
      </c>
      <c r="D2836" s="78" t="s">
        <v>1</v>
      </c>
      <c r="E2836" s="78" t="s">
        <v>1</v>
      </c>
      <c r="F2836" s="78" t="s">
        <v>1</v>
      </c>
      <c r="G2836" s="2" t="s">
        <v>1</v>
      </c>
      <c r="H2836" s="10" t="s">
        <v>30</v>
      </c>
      <c r="I2836" s="11">
        <f>SUM(I2837,I2845,I2847)</f>
        <v>3080676</v>
      </c>
      <c r="J2836" s="11">
        <f t="shared" si="7550"/>
        <v>3371275</v>
      </c>
      <c r="K2836" s="11">
        <f t="shared" ref="K2836" si="7552">SUM(K2837,K2845,K2847)</f>
        <v>3217955</v>
      </c>
      <c r="L2836" s="11">
        <f t="shared" ref="L2836:L2866" si="7553">SUM(M2836:O2836)</f>
        <v>153320</v>
      </c>
      <c r="M2836" s="11">
        <f t="shared" ref="M2836:Q2836" si="7554">SUM(M2837,M2845,M2847)</f>
        <v>147820</v>
      </c>
      <c r="N2836" s="11">
        <f t="shared" si="7554"/>
        <v>0</v>
      </c>
      <c r="O2836" s="11">
        <f t="shared" si="7554"/>
        <v>5500</v>
      </c>
      <c r="P2836" s="11">
        <f t="shared" si="7554"/>
        <v>0</v>
      </c>
      <c r="Q2836" s="11">
        <f t="shared" si="7554"/>
        <v>0</v>
      </c>
      <c r="R2836" s="11">
        <f t="shared" ref="R2836:AG2836" si="7555">SUM(R2837,R2845,R2847)</f>
        <v>147820</v>
      </c>
      <c r="S2836" s="11">
        <f t="shared" si="7555"/>
        <v>0</v>
      </c>
      <c r="T2836" s="11">
        <f t="shared" si="7555"/>
        <v>0</v>
      </c>
      <c r="U2836" s="11">
        <f t="shared" si="7555"/>
        <v>0</v>
      </c>
      <c r="V2836" s="11">
        <f t="shared" si="7555"/>
        <v>0</v>
      </c>
      <c r="W2836" s="11">
        <f t="shared" si="7555"/>
        <v>0</v>
      </c>
      <c r="X2836" s="11">
        <f t="shared" ref="X2836" si="7556">SUM(X2837,X2845,X2847)</f>
        <v>147820</v>
      </c>
      <c r="Y2836" s="11">
        <f t="shared" si="7555"/>
        <v>2940</v>
      </c>
      <c r="Z2836" s="11">
        <f t="shared" si="7555"/>
        <v>20107</v>
      </c>
      <c r="AA2836" s="11">
        <f t="shared" si="7555"/>
        <v>20892</v>
      </c>
      <c r="AB2836" s="11">
        <f t="shared" si="7555"/>
        <v>21785</v>
      </c>
      <c r="AC2836" s="11">
        <f t="shared" si="7555"/>
        <v>20565</v>
      </c>
      <c r="AD2836" s="11">
        <f t="shared" si="7555"/>
        <v>10851</v>
      </c>
      <c r="AE2836" s="11">
        <f t="shared" si="7555"/>
        <v>0</v>
      </c>
      <c r="AF2836" s="11">
        <f t="shared" si="7555"/>
        <v>5833</v>
      </c>
      <c r="AG2836" s="11">
        <f t="shared" si="7555"/>
        <v>12517</v>
      </c>
      <c r="AH2836" s="11">
        <v>115490</v>
      </c>
      <c r="AI2836" s="11">
        <v>32330</v>
      </c>
      <c r="AJ2836" s="11">
        <f t="shared" ref="AJ2836:AY2836" si="7557">SUM(AJ2837,AJ2845,AJ2847)</f>
        <v>0</v>
      </c>
      <c r="AK2836" s="11">
        <f t="shared" si="7557"/>
        <v>0</v>
      </c>
      <c r="AL2836" s="11">
        <f t="shared" si="7557"/>
        <v>0</v>
      </c>
      <c r="AM2836" s="11">
        <f t="shared" si="7557"/>
        <v>0</v>
      </c>
      <c r="AN2836" s="11">
        <f t="shared" si="7557"/>
        <v>0</v>
      </c>
      <c r="AO2836" s="11">
        <f t="shared" si="7557"/>
        <v>0</v>
      </c>
      <c r="AP2836" s="11">
        <f t="shared" ref="AP2836" si="7558">SUM(AP2837,AP2845,AP2847)</f>
        <v>0</v>
      </c>
      <c r="AQ2836" s="11">
        <f t="shared" si="7557"/>
        <v>0</v>
      </c>
      <c r="AR2836" s="11">
        <f t="shared" si="7557"/>
        <v>0</v>
      </c>
      <c r="AS2836" s="11">
        <f t="shared" si="7557"/>
        <v>0</v>
      </c>
      <c r="AT2836" s="11">
        <f t="shared" si="7557"/>
        <v>0</v>
      </c>
      <c r="AU2836" s="11">
        <f t="shared" si="7557"/>
        <v>0</v>
      </c>
      <c r="AV2836" s="11">
        <f t="shared" si="7557"/>
        <v>0</v>
      </c>
      <c r="AW2836" s="11">
        <f t="shared" si="7557"/>
        <v>0</v>
      </c>
      <c r="AX2836" s="11">
        <f t="shared" si="7557"/>
        <v>0</v>
      </c>
      <c r="AY2836" s="11">
        <f t="shared" si="7557"/>
        <v>0</v>
      </c>
      <c r="AZ2836" s="11">
        <v>0</v>
      </c>
      <c r="BA2836" s="11">
        <v>0</v>
      </c>
      <c r="BB2836" s="11">
        <f t="shared" ref="BB2836:BQ2836" si="7559">SUM(BB2837,BB2845,BB2847)</f>
        <v>5500</v>
      </c>
      <c r="BC2836" s="11">
        <f t="shared" si="7559"/>
        <v>600</v>
      </c>
      <c r="BD2836" s="11">
        <f t="shared" si="7559"/>
        <v>0</v>
      </c>
      <c r="BE2836" s="11">
        <f t="shared" si="7559"/>
        <v>3118</v>
      </c>
      <c r="BF2836" s="11">
        <f t="shared" si="7559"/>
        <v>0</v>
      </c>
      <c r="BG2836" s="11">
        <f t="shared" si="7559"/>
        <v>0</v>
      </c>
      <c r="BH2836" s="11">
        <f t="shared" ref="BH2836" si="7560">SUM(BH2837,BH2845,BH2847)</f>
        <v>9218</v>
      </c>
      <c r="BI2836" s="11">
        <f t="shared" si="7559"/>
        <v>0</v>
      </c>
      <c r="BJ2836" s="11">
        <f t="shared" si="7559"/>
        <v>2894</v>
      </c>
      <c r="BK2836" s="11">
        <f t="shared" si="7559"/>
        <v>600</v>
      </c>
      <c r="BL2836" s="11">
        <f t="shared" si="7559"/>
        <v>0</v>
      </c>
      <c r="BM2836" s="11">
        <f t="shared" si="7559"/>
        <v>2006</v>
      </c>
      <c r="BN2836" s="11">
        <f t="shared" si="7559"/>
        <v>0</v>
      </c>
      <c r="BO2836" s="11">
        <f t="shared" si="7559"/>
        <v>607</v>
      </c>
      <c r="BP2836" s="11">
        <f t="shared" si="7559"/>
        <v>0</v>
      </c>
      <c r="BQ2836" s="11">
        <f t="shared" si="7559"/>
        <v>2511</v>
      </c>
      <c r="BR2836" s="11">
        <v>8618</v>
      </c>
      <c r="BS2836" s="11">
        <v>600</v>
      </c>
      <c r="BT2836" s="11">
        <f t="shared" ref="BT2836:BZ2836" si="7561">SUM(BT2837,BT2845,BT2847)</f>
        <v>3525668</v>
      </c>
      <c r="BU2836" s="11">
        <f t="shared" si="7561"/>
        <v>3369203</v>
      </c>
      <c r="BV2836" s="11">
        <f t="shared" si="7561"/>
        <v>1821875</v>
      </c>
      <c r="BW2836" s="11">
        <f t="shared" si="7561"/>
        <v>793525</v>
      </c>
      <c r="BX2836" s="11">
        <f t="shared" si="7561"/>
        <v>279725</v>
      </c>
      <c r="BY2836" s="11">
        <f t="shared" si="7561"/>
        <v>256900</v>
      </c>
      <c r="BZ2836" s="11">
        <f t="shared" si="7561"/>
        <v>256900</v>
      </c>
      <c r="CA2836" s="11">
        <f t="shared" si="7551"/>
        <v>2615400</v>
      </c>
      <c r="CB2836" s="123">
        <f t="shared" ref="CB2836:CB2866" si="7562">IF(BU2836=0,"-",CA2836/BU2836*100)</f>
        <v>77.626667196960227</v>
      </c>
    </row>
    <row r="2837" spans="1:80" x14ac:dyDescent="0.25">
      <c r="A2837" s="4" t="s">
        <v>928</v>
      </c>
      <c r="B2837" s="4" t="s">
        <v>88</v>
      </c>
      <c r="C2837" s="4" t="s">
        <v>1334</v>
      </c>
      <c r="D2837" s="79" t="s">
        <v>1335</v>
      </c>
      <c r="E2837" s="78" t="s">
        <v>31</v>
      </c>
      <c r="F2837" s="78" t="s">
        <v>1</v>
      </c>
      <c r="G2837" s="2" t="s">
        <v>1</v>
      </c>
      <c r="H2837" s="2" t="s">
        <v>32</v>
      </c>
      <c r="I2837" s="12">
        <f>SUM(I2838,I2839)</f>
        <v>2560555</v>
      </c>
      <c r="J2837" s="12">
        <f t="shared" si="7550"/>
        <v>2780211</v>
      </c>
      <c r="K2837" s="12">
        <f t="shared" ref="K2837" si="7563">SUM(K2838,K2839)</f>
        <v>2743611</v>
      </c>
      <c r="L2837" s="12">
        <f t="shared" si="7553"/>
        <v>36600</v>
      </c>
      <c r="M2837" s="12">
        <f t="shared" ref="M2837:Q2837" si="7564">SUM(M2838,M2839)</f>
        <v>36600</v>
      </c>
      <c r="N2837" s="12">
        <f t="shared" si="7564"/>
        <v>0</v>
      </c>
      <c r="O2837" s="12">
        <f t="shared" si="7564"/>
        <v>0</v>
      </c>
      <c r="P2837" s="12">
        <f t="shared" si="7564"/>
        <v>0</v>
      </c>
      <c r="Q2837" s="12">
        <f t="shared" si="7564"/>
        <v>0</v>
      </c>
      <c r="R2837" s="12">
        <f t="shared" ref="R2837:AG2837" si="7565">SUM(R2838,R2839)</f>
        <v>36600</v>
      </c>
      <c r="S2837" s="12">
        <f t="shared" si="7565"/>
        <v>0</v>
      </c>
      <c r="T2837" s="12">
        <f t="shared" si="7565"/>
        <v>0</v>
      </c>
      <c r="U2837" s="12">
        <f t="shared" si="7565"/>
        <v>0</v>
      </c>
      <c r="V2837" s="12">
        <f t="shared" si="7565"/>
        <v>0</v>
      </c>
      <c r="W2837" s="12">
        <f t="shared" si="7565"/>
        <v>0</v>
      </c>
      <c r="X2837" s="12">
        <f t="shared" ref="X2837" si="7566">SUM(X2838,X2839)</f>
        <v>36600</v>
      </c>
      <c r="Y2837" s="12">
        <f t="shared" si="7565"/>
        <v>2000</v>
      </c>
      <c r="Z2837" s="12">
        <f t="shared" si="7565"/>
        <v>5000</v>
      </c>
      <c r="AA2837" s="12">
        <f t="shared" si="7565"/>
        <v>6784</v>
      </c>
      <c r="AB2837" s="12">
        <f t="shared" si="7565"/>
        <v>6000</v>
      </c>
      <c r="AC2837" s="12">
        <f t="shared" si="7565"/>
        <v>10000</v>
      </c>
      <c r="AD2837" s="12">
        <f t="shared" si="7565"/>
        <v>0</v>
      </c>
      <c r="AE2837" s="12">
        <f t="shared" si="7565"/>
        <v>0</v>
      </c>
      <c r="AF2837" s="12">
        <f t="shared" si="7565"/>
        <v>0</v>
      </c>
      <c r="AG2837" s="12">
        <f t="shared" si="7565"/>
        <v>0</v>
      </c>
      <c r="AH2837" s="12">
        <v>29784</v>
      </c>
      <c r="AI2837" s="12">
        <v>6816</v>
      </c>
      <c r="AJ2837" s="12">
        <f t="shared" ref="AJ2837:AY2837" si="7567">SUM(AJ2838,AJ2839)</f>
        <v>0</v>
      </c>
      <c r="AK2837" s="12">
        <f t="shared" si="7567"/>
        <v>0</v>
      </c>
      <c r="AL2837" s="12">
        <f t="shared" si="7567"/>
        <v>0</v>
      </c>
      <c r="AM2837" s="12">
        <f t="shared" si="7567"/>
        <v>0</v>
      </c>
      <c r="AN2837" s="12">
        <f t="shared" si="7567"/>
        <v>0</v>
      </c>
      <c r="AO2837" s="12">
        <f t="shared" si="7567"/>
        <v>0</v>
      </c>
      <c r="AP2837" s="12">
        <f t="shared" ref="AP2837" si="7568">SUM(AP2838,AP2839)</f>
        <v>0</v>
      </c>
      <c r="AQ2837" s="12">
        <f t="shared" si="7567"/>
        <v>0</v>
      </c>
      <c r="AR2837" s="12">
        <f t="shared" si="7567"/>
        <v>0</v>
      </c>
      <c r="AS2837" s="12">
        <f t="shared" si="7567"/>
        <v>0</v>
      </c>
      <c r="AT2837" s="12">
        <f t="shared" si="7567"/>
        <v>0</v>
      </c>
      <c r="AU2837" s="12">
        <f t="shared" si="7567"/>
        <v>0</v>
      </c>
      <c r="AV2837" s="12">
        <f t="shared" si="7567"/>
        <v>0</v>
      </c>
      <c r="AW2837" s="12">
        <f t="shared" si="7567"/>
        <v>0</v>
      </c>
      <c r="AX2837" s="12">
        <f t="shared" si="7567"/>
        <v>0</v>
      </c>
      <c r="AY2837" s="12">
        <f t="shared" si="7567"/>
        <v>0</v>
      </c>
      <c r="AZ2837" s="12">
        <v>0</v>
      </c>
      <c r="BA2837" s="12">
        <v>0</v>
      </c>
      <c r="BB2837" s="12">
        <f t="shared" ref="BB2837:BQ2837" si="7569">SUM(BB2838,BB2839)</f>
        <v>0</v>
      </c>
      <c r="BC2837" s="12">
        <f t="shared" si="7569"/>
        <v>0</v>
      </c>
      <c r="BD2837" s="12">
        <f t="shared" si="7569"/>
        <v>0</v>
      </c>
      <c r="BE2837" s="12">
        <f t="shared" si="7569"/>
        <v>0</v>
      </c>
      <c r="BF2837" s="12">
        <f t="shared" si="7569"/>
        <v>0</v>
      </c>
      <c r="BG2837" s="12">
        <f t="shared" si="7569"/>
        <v>0</v>
      </c>
      <c r="BH2837" s="12">
        <f t="shared" ref="BH2837" si="7570">SUM(BH2838,BH2839)</f>
        <v>0</v>
      </c>
      <c r="BI2837" s="12">
        <f t="shared" si="7569"/>
        <v>0</v>
      </c>
      <c r="BJ2837" s="12">
        <f t="shared" si="7569"/>
        <v>0</v>
      </c>
      <c r="BK2837" s="12">
        <f t="shared" si="7569"/>
        <v>0</v>
      </c>
      <c r="BL2837" s="12">
        <f t="shared" si="7569"/>
        <v>0</v>
      </c>
      <c r="BM2837" s="12">
        <f t="shared" si="7569"/>
        <v>0</v>
      </c>
      <c r="BN2837" s="12">
        <f t="shared" si="7569"/>
        <v>0</v>
      </c>
      <c r="BO2837" s="12">
        <f t="shared" si="7569"/>
        <v>0</v>
      </c>
      <c r="BP2837" s="12">
        <f t="shared" si="7569"/>
        <v>0</v>
      </c>
      <c r="BQ2837" s="12">
        <f t="shared" si="7569"/>
        <v>0</v>
      </c>
      <c r="BR2837" s="12">
        <v>0</v>
      </c>
      <c r="BS2837" s="12">
        <v>0</v>
      </c>
      <c r="BT2837" s="12">
        <f t="shared" ref="BT2837:BZ2837" si="7571">SUM(BT2838,BT2839)</f>
        <v>2903649</v>
      </c>
      <c r="BU2837" s="12">
        <f t="shared" si="7571"/>
        <v>2863904</v>
      </c>
      <c r="BV2837" s="12">
        <f t="shared" si="7571"/>
        <v>1559421</v>
      </c>
      <c r="BW2837" s="12">
        <f t="shared" si="7571"/>
        <v>671500</v>
      </c>
      <c r="BX2837" s="12">
        <f t="shared" si="7571"/>
        <v>234500</v>
      </c>
      <c r="BY2837" s="12">
        <f t="shared" si="7571"/>
        <v>218500</v>
      </c>
      <c r="BZ2837" s="12">
        <f t="shared" si="7571"/>
        <v>218500</v>
      </c>
      <c r="CA2837" s="12">
        <f t="shared" si="7551"/>
        <v>2230921</v>
      </c>
      <c r="CB2837" s="124">
        <f t="shared" si="7562"/>
        <v>77.897897415555832</v>
      </c>
    </row>
    <row r="2838" spans="1:80" x14ac:dyDescent="0.25">
      <c r="A2838" s="4" t="s">
        <v>928</v>
      </c>
      <c r="B2838" s="4" t="s">
        <v>88</v>
      </c>
      <c r="C2838" s="4" t="s">
        <v>1334</v>
      </c>
      <c r="D2838" s="79" t="s">
        <v>1335</v>
      </c>
      <c r="E2838" s="89">
        <v>6111</v>
      </c>
      <c r="F2838" s="79"/>
      <c r="G2838" s="75" t="s">
        <v>1906</v>
      </c>
      <c r="H2838" s="13" t="s">
        <v>33</v>
      </c>
      <c r="I2838" s="14">
        <v>2281155</v>
      </c>
      <c r="J2838" s="14">
        <f t="shared" si="7550"/>
        <v>2468756</v>
      </c>
      <c r="K2838" s="14">
        <v>2438756</v>
      </c>
      <c r="L2838" s="14">
        <f t="shared" si="7553"/>
        <v>30000</v>
      </c>
      <c r="M2838" s="14">
        <v>30000</v>
      </c>
      <c r="N2838" s="14">
        <v>0</v>
      </c>
      <c r="O2838" s="14">
        <v>0</v>
      </c>
      <c r="P2838" s="14">
        <v>0</v>
      </c>
      <c r="Q2838" s="14">
        <v>0</v>
      </c>
      <c r="R2838" s="14">
        <v>30000</v>
      </c>
      <c r="S2838" s="14"/>
      <c r="T2838" s="14"/>
      <c r="U2838" s="14"/>
      <c r="V2838" s="14"/>
      <c r="W2838" s="14"/>
      <c r="X2838" s="14">
        <f t="shared" si="7393"/>
        <v>30000</v>
      </c>
      <c r="Y2838" s="14">
        <v>2000</v>
      </c>
      <c r="Z2838" s="14">
        <v>3000</v>
      </c>
      <c r="AA2838" s="14">
        <f>784+6000</f>
        <v>6784</v>
      </c>
      <c r="AB2838" s="14">
        <v>6000</v>
      </c>
      <c r="AC2838" s="14">
        <v>10000</v>
      </c>
      <c r="AD2838" s="14"/>
      <c r="AE2838" s="14"/>
      <c r="AF2838" s="14"/>
      <c r="AG2838" s="14"/>
      <c r="AH2838" s="14">
        <v>27784</v>
      </c>
      <c r="AI2838" s="14">
        <v>2216</v>
      </c>
      <c r="AJ2838" s="14">
        <v>0</v>
      </c>
      <c r="AK2838" s="14"/>
      <c r="AL2838" s="14"/>
      <c r="AM2838" s="14"/>
      <c r="AN2838" s="14"/>
      <c r="AO2838" s="14"/>
      <c r="AP2838" s="14">
        <f t="shared" si="7394"/>
        <v>0</v>
      </c>
      <c r="AQ2838" s="14"/>
      <c r="AR2838" s="14"/>
      <c r="AS2838" s="14"/>
      <c r="AT2838" s="14"/>
      <c r="AU2838" s="14"/>
      <c r="AV2838" s="14"/>
      <c r="AW2838" s="14"/>
      <c r="AX2838" s="14"/>
      <c r="AY2838" s="14"/>
      <c r="AZ2838" s="14">
        <v>0</v>
      </c>
      <c r="BA2838" s="14">
        <v>0</v>
      </c>
      <c r="BB2838" s="14">
        <v>0</v>
      </c>
      <c r="BC2838" s="14"/>
      <c r="BD2838" s="14"/>
      <c r="BE2838" s="14"/>
      <c r="BF2838" s="14"/>
      <c r="BG2838" s="14"/>
      <c r="BH2838" s="14">
        <f t="shared" si="7395"/>
        <v>0</v>
      </c>
      <c r="BI2838" s="14"/>
      <c r="BJ2838" s="14"/>
      <c r="BK2838" s="14"/>
      <c r="BL2838" s="14"/>
      <c r="BM2838" s="14"/>
      <c r="BN2838" s="14"/>
      <c r="BO2838" s="14"/>
      <c r="BP2838" s="14"/>
      <c r="BQ2838" s="14"/>
      <c r="BR2838" s="14">
        <v>0</v>
      </c>
      <c r="BS2838" s="14">
        <v>0</v>
      </c>
      <c r="BT2838" s="14">
        <v>2592194</v>
      </c>
      <c r="BU2838" s="14">
        <v>2562194</v>
      </c>
      <c r="BV2838" s="14">
        <v>1357772</v>
      </c>
      <c r="BW2838" s="14">
        <f t="shared" si="7549"/>
        <v>615000</v>
      </c>
      <c r="BX2838" s="14">
        <v>215000</v>
      </c>
      <c r="BY2838" s="14">
        <v>200000</v>
      </c>
      <c r="BZ2838" s="14">
        <v>200000</v>
      </c>
      <c r="CA2838" s="14">
        <f t="shared" si="7551"/>
        <v>1972772</v>
      </c>
      <c r="CB2838" s="122">
        <f t="shared" si="7562"/>
        <v>76.995418770007262</v>
      </c>
    </row>
    <row r="2839" spans="1:80" x14ac:dyDescent="0.25">
      <c r="A2839" s="1" t="s">
        <v>928</v>
      </c>
      <c r="B2839" s="1" t="s">
        <v>88</v>
      </c>
      <c r="C2839" s="1" t="s">
        <v>1334</v>
      </c>
      <c r="D2839" s="82" t="s">
        <v>1335</v>
      </c>
      <c r="E2839" s="82" t="s">
        <v>34</v>
      </c>
      <c r="F2839" s="79" t="s">
        <v>1</v>
      </c>
      <c r="G2839" s="13" t="s">
        <v>1</v>
      </c>
      <c r="H2839" s="2" t="s">
        <v>35</v>
      </c>
      <c r="I2839" s="12">
        <f>SUM(I2840:I2844)</f>
        <v>279400</v>
      </c>
      <c r="J2839" s="12">
        <f t="shared" si="7550"/>
        <v>311455</v>
      </c>
      <c r="K2839" s="12">
        <f t="shared" ref="K2839" si="7572">SUM(K2840:K2844)</f>
        <v>304855</v>
      </c>
      <c r="L2839" s="12">
        <f t="shared" si="7553"/>
        <v>6600</v>
      </c>
      <c r="M2839" s="12">
        <f t="shared" ref="M2839:Q2839" si="7573">SUM(M2840:M2844)</f>
        <v>6600</v>
      </c>
      <c r="N2839" s="12">
        <f t="shared" si="7573"/>
        <v>0</v>
      </c>
      <c r="O2839" s="12">
        <f t="shared" si="7573"/>
        <v>0</v>
      </c>
      <c r="P2839" s="12">
        <f t="shared" si="7573"/>
        <v>0</v>
      </c>
      <c r="Q2839" s="12">
        <f t="shared" si="7573"/>
        <v>0</v>
      </c>
      <c r="R2839" s="12">
        <f t="shared" ref="R2839:AG2839" si="7574">SUM(R2840:R2844)</f>
        <v>6600</v>
      </c>
      <c r="S2839" s="12">
        <f t="shared" si="7574"/>
        <v>0</v>
      </c>
      <c r="T2839" s="12">
        <f t="shared" si="7574"/>
        <v>0</v>
      </c>
      <c r="U2839" s="12">
        <f t="shared" si="7574"/>
        <v>0</v>
      </c>
      <c r="V2839" s="12">
        <f t="shared" si="7574"/>
        <v>0</v>
      </c>
      <c r="W2839" s="12">
        <f t="shared" si="7574"/>
        <v>0</v>
      </c>
      <c r="X2839" s="12">
        <f t="shared" si="7574"/>
        <v>6600</v>
      </c>
      <c r="Y2839" s="12">
        <f t="shared" si="7574"/>
        <v>0</v>
      </c>
      <c r="Z2839" s="12">
        <f t="shared" si="7574"/>
        <v>2000</v>
      </c>
      <c r="AA2839" s="12">
        <f t="shared" si="7574"/>
        <v>0</v>
      </c>
      <c r="AB2839" s="12">
        <f t="shared" si="7574"/>
        <v>0</v>
      </c>
      <c r="AC2839" s="12">
        <f t="shared" si="7574"/>
        <v>0</v>
      </c>
      <c r="AD2839" s="12">
        <f t="shared" si="7574"/>
        <v>0</v>
      </c>
      <c r="AE2839" s="12">
        <f t="shared" si="7574"/>
        <v>0</v>
      </c>
      <c r="AF2839" s="12">
        <f t="shared" si="7574"/>
        <v>0</v>
      </c>
      <c r="AG2839" s="12">
        <f t="shared" si="7574"/>
        <v>0</v>
      </c>
      <c r="AH2839" s="12">
        <v>2000</v>
      </c>
      <c r="AI2839" s="12">
        <v>4600</v>
      </c>
      <c r="AJ2839" s="12">
        <f t="shared" ref="AJ2839:AY2839" si="7575">SUM(AJ2840:AJ2844)</f>
        <v>0</v>
      </c>
      <c r="AK2839" s="12">
        <f t="shared" si="7575"/>
        <v>0</v>
      </c>
      <c r="AL2839" s="12">
        <f t="shared" si="7575"/>
        <v>0</v>
      </c>
      <c r="AM2839" s="12">
        <f t="shared" si="7575"/>
        <v>0</v>
      </c>
      <c r="AN2839" s="12">
        <f t="shared" si="7575"/>
        <v>0</v>
      </c>
      <c r="AO2839" s="12">
        <f t="shared" si="7575"/>
        <v>0</v>
      </c>
      <c r="AP2839" s="12">
        <f t="shared" si="7575"/>
        <v>0</v>
      </c>
      <c r="AQ2839" s="12">
        <f t="shared" si="7575"/>
        <v>0</v>
      </c>
      <c r="AR2839" s="12">
        <f t="shared" si="7575"/>
        <v>0</v>
      </c>
      <c r="AS2839" s="12">
        <f t="shared" si="7575"/>
        <v>0</v>
      </c>
      <c r="AT2839" s="12">
        <f t="shared" si="7575"/>
        <v>0</v>
      </c>
      <c r="AU2839" s="12">
        <f t="shared" si="7575"/>
        <v>0</v>
      </c>
      <c r="AV2839" s="12">
        <f t="shared" si="7575"/>
        <v>0</v>
      </c>
      <c r="AW2839" s="12">
        <f t="shared" si="7575"/>
        <v>0</v>
      </c>
      <c r="AX2839" s="12">
        <f t="shared" si="7575"/>
        <v>0</v>
      </c>
      <c r="AY2839" s="12">
        <f t="shared" si="7575"/>
        <v>0</v>
      </c>
      <c r="AZ2839" s="12">
        <v>0</v>
      </c>
      <c r="BA2839" s="12">
        <v>0</v>
      </c>
      <c r="BB2839" s="12">
        <f t="shared" ref="BB2839:BQ2839" si="7576">SUM(BB2840:BB2844)</f>
        <v>0</v>
      </c>
      <c r="BC2839" s="12">
        <f t="shared" si="7576"/>
        <v>0</v>
      </c>
      <c r="BD2839" s="12">
        <f t="shared" si="7576"/>
        <v>0</v>
      </c>
      <c r="BE2839" s="12">
        <f t="shared" si="7576"/>
        <v>0</v>
      </c>
      <c r="BF2839" s="12">
        <f t="shared" si="7576"/>
        <v>0</v>
      </c>
      <c r="BG2839" s="12">
        <f t="shared" si="7576"/>
        <v>0</v>
      </c>
      <c r="BH2839" s="12">
        <f t="shared" si="7576"/>
        <v>0</v>
      </c>
      <c r="BI2839" s="12">
        <f t="shared" si="7576"/>
        <v>0</v>
      </c>
      <c r="BJ2839" s="12">
        <f t="shared" si="7576"/>
        <v>0</v>
      </c>
      <c r="BK2839" s="12">
        <f t="shared" si="7576"/>
        <v>0</v>
      </c>
      <c r="BL2839" s="12">
        <f t="shared" si="7576"/>
        <v>0</v>
      </c>
      <c r="BM2839" s="12">
        <f t="shared" si="7576"/>
        <v>0</v>
      </c>
      <c r="BN2839" s="12">
        <f t="shared" si="7576"/>
        <v>0</v>
      </c>
      <c r="BO2839" s="12">
        <f t="shared" si="7576"/>
        <v>0</v>
      </c>
      <c r="BP2839" s="12">
        <f t="shared" si="7576"/>
        <v>0</v>
      </c>
      <c r="BQ2839" s="12">
        <f t="shared" si="7576"/>
        <v>0</v>
      </c>
      <c r="BR2839" s="12">
        <v>0</v>
      </c>
      <c r="BS2839" s="12">
        <v>0</v>
      </c>
      <c r="BT2839" s="12">
        <f t="shared" ref="BT2839:BX2839" si="7577">SUM(BT2840:BT2844)</f>
        <v>311455</v>
      </c>
      <c r="BU2839" s="12">
        <f t="shared" si="7577"/>
        <v>301710</v>
      </c>
      <c r="BV2839" s="12">
        <f t="shared" si="7577"/>
        <v>201649</v>
      </c>
      <c r="BW2839" s="12">
        <f t="shared" si="7577"/>
        <v>56500</v>
      </c>
      <c r="BX2839" s="12">
        <f t="shared" si="7577"/>
        <v>19500</v>
      </c>
      <c r="BY2839" s="12">
        <f t="shared" ref="BY2839" si="7578">SUM(BY2840:BY2844)</f>
        <v>18500</v>
      </c>
      <c r="BZ2839" s="12">
        <f t="shared" ref="BZ2839" si="7579">SUM(BZ2840:BZ2844)</f>
        <v>18500</v>
      </c>
      <c r="CA2839" s="12">
        <f t="shared" si="7551"/>
        <v>258149</v>
      </c>
      <c r="CB2839" s="124">
        <f t="shared" si="7562"/>
        <v>85.561963474859965</v>
      </c>
    </row>
    <row r="2840" spans="1:80" x14ac:dyDescent="0.25">
      <c r="A2840" s="4" t="s">
        <v>928</v>
      </c>
      <c r="B2840" s="4" t="s">
        <v>88</v>
      </c>
      <c r="C2840" s="4" t="s">
        <v>1334</v>
      </c>
      <c r="D2840" s="79" t="s">
        <v>1335</v>
      </c>
      <c r="E2840" s="89">
        <v>6112</v>
      </c>
      <c r="F2840" s="79" t="s">
        <v>1337</v>
      </c>
      <c r="G2840" s="75" t="s">
        <v>1906</v>
      </c>
      <c r="H2840" s="13" t="s">
        <v>92</v>
      </c>
      <c r="I2840" s="14">
        <v>39800</v>
      </c>
      <c r="J2840" s="14">
        <f t="shared" si="7550"/>
        <v>43780</v>
      </c>
      <c r="K2840" s="14">
        <v>42130</v>
      </c>
      <c r="L2840" s="14">
        <f t="shared" si="7553"/>
        <v>1650</v>
      </c>
      <c r="M2840" s="14">
        <v>1650</v>
      </c>
      <c r="N2840" s="14">
        <v>0</v>
      </c>
      <c r="O2840" s="14">
        <v>0</v>
      </c>
      <c r="P2840" s="14">
        <v>0</v>
      </c>
      <c r="Q2840" s="14">
        <v>0</v>
      </c>
      <c r="R2840" s="14">
        <v>1650</v>
      </c>
      <c r="S2840" s="14"/>
      <c r="T2840" s="14"/>
      <c r="U2840" s="14"/>
      <c r="V2840" s="14"/>
      <c r="W2840" s="14"/>
      <c r="X2840" s="14">
        <f t="shared" si="7393"/>
        <v>1650</v>
      </c>
      <c r="Y2840" s="14"/>
      <c r="Z2840" s="14">
        <v>1000</v>
      </c>
      <c r="AA2840" s="14"/>
      <c r="AB2840" s="14"/>
      <c r="AC2840" s="14"/>
      <c r="AD2840" s="14"/>
      <c r="AE2840" s="14"/>
      <c r="AF2840" s="14"/>
      <c r="AG2840" s="14"/>
      <c r="AH2840" s="14">
        <v>1000</v>
      </c>
      <c r="AI2840" s="14">
        <v>650</v>
      </c>
      <c r="AJ2840" s="14">
        <v>0</v>
      </c>
      <c r="AK2840" s="14"/>
      <c r="AL2840" s="14"/>
      <c r="AM2840" s="14"/>
      <c r="AN2840" s="14"/>
      <c r="AO2840" s="14"/>
      <c r="AP2840" s="14">
        <f t="shared" si="7394"/>
        <v>0</v>
      </c>
      <c r="AQ2840" s="14"/>
      <c r="AR2840" s="14"/>
      <c r="AS2840" s="14"/>
      <c r="AT2840" s="14"/>
      <c r="AU2840" s="14"/>
      <c r="AV2840" s="14"/>
      <c r="AW2840" s="14"/>
      <c r="AX2840" s="14"/>
      <c r="AY2840" s="14"/>
      <c r="AZ2840" s="14">
        <v>0</v>
      </c>
      <c r="BA2840" s="14">
        <v>0</v>
      </c>
      <c r="BB2840" s="14">
        <v>0</v>
      </c>
      <c r="BC2840" s="14"/>
      <c r="BD2840" s="14"/>
      <c r="BE2840" s="14"/>
      <c r="BF2840" s="14"/>
      <c r="BG2840" s="14"/>
      <c r="BH2840" s="14">
        <f t="shared" si="7395"/>
        <v>0</v>
      </c>
      <c r="BI2840" s="14"/>
      <c r="BJ2840" s="14"/>
      <c r="BK2840" s="14"/>
      <c r="BL2840" s="14"/>
      <c r="BM2840" s="14"/>
      <c r="BN2840" s="14"/>
      <c r="BO2840" s="14"/>
      <c r="BP2840" s="14"/>
      <c r="BQ2840" s="14"/>
      <c r="BR2840" s="14">
        <v>0</v>
      </c>
      <c r="BS2840" s="14">
        <v>0</v>
      </c>
      <c r="BT2840" s="14">
        <v>43780</v>
      </c>
      <c r="BU2840" s="14">
        <v>42130</v>
      </c>
      <c r="BV2840" s="14">
        <v>21000</v>
      </c>
      <c r="BW2840" s="14">
        <f t="shared" si="7549"/>
        <v>10500</v>
      </c>
      <c r="BX2840" s="14">
        <v>3500</v>
      </c>
      <c r="BY2840" s="14">
        <v>3500</v>
      </c>
      <c r="BZ2840" s="14">
        <v>3500</v>
      </c>
      <c r="CA2840" s="14">
        <f t="shared" si="7551"/>
        <v>31500</v>
      </c>
      <c r="CB2840" s="122">
        <f t="shared" si="7562"/>
        <v>74.768573463090434</v>
      </c>
    </row>
    <row r="2841" spans="1:80" x14ac:dyDescent="0.25">
      <c r="A2841" s="4" t="s">
        <v>928</v>
      </c>
      <c r="B2841" s="4" t="s">
        <v>88</v>
      </c>
      <c r="C2841" s="4" t="s">
        <v>1334</v>
      </c>
      <c r="D2841" s="79" t="s">
        <v>1335</v>
      </c>
      <c r="E2841" s="89">
        <v>6112</v>
      </c>
      <c r="F2841" s="79" t="s">
        <v>1338</v>
      </c>
      <c r="G2841" s="75" t="s">
        <v>1906</v>
      </c>
      <c r="H2841" s="13" t="s">
        <v>39</v>
      </c>
      <c r="I2841" s="14">
        <v>183700</v>
      </c>
      <c r="J2841" s="14">
        <f t="shared" si="7550"/>
        <v>184000</v>
      </c>
      <c r="K2841" s="14">
        <v>180700</v>
      </c>
      <c r="L2841" s="14">
        <f t="shared" si="7553"/>
        <v>3300</v>
      </c>
      <c r="M2841" s="14">
        <v>3300</v>
      </c>
      <c r="N2841" s="14">
        <v>0</v>
      </c>
      <c r="O2841" s="14">
        <v>0</v>
      </c>
      <c r="P2841" s="14">
        <v>0</v>
      </c>
      <c r="Q2841" s="14">
        <v>0</v>
      </c>
      <c r="R2841" s="14">
        <v>3300</v>
      </c>
      <c r="S2841" s="14"/>
      <c r="T2841" s="14"/>
      <c r="U2841" s="14"/>
      <c r="V2841" s="14"/>
      <c r="W2841" s="14"/>
      <c r="X2841" s="14">
        <f t="shared" si="7393"/>
        <v>3300</v>
      </c>
      <c r="Y2841" s="14"/>
      <c r="Z2841" s="14">
        <v>1000</v>
      </c>
      <c r="AA2841" s="14"/>
      <c r="AB2841" s="14"/>
      <c r="AC2841" s="14"/>
      <c r="AD2841" s="14"/>
      <c r="AE2841" s="14"/>
      <c r="AF2841" s="14"/>
      <c r="AG2841" s="14"/>
      <c r="AH2841" s="14">
        <v>1000</v>
      </c>
      <c r="AI2841" s="14">
        <v>2300</v>
      </c>
      <c r="AJ2841" s="14">
        <v>0</v>
      </c>
      <c r="AK2841" s="14"/>
      <c r="AL2841" s="14"/>
      <c r="AM2841" s="14"/>
      <c r="AN2841" s="14"/>
      <c r="AO2841" s="14"/>
      <c r="AP2841" s="14">
        <f t="shared" si="7394"/>
        <v>0</v>
      </c>
      <c r="AQ2841" s="14"/>
      <c r="AR2841" s="14"/>
      <c r="AS2841" s="14"/>
      <c r="AT2841" s="14"/>
      <c r="AU2841" s="14"/>
      <c r="AV2841" s="14"/>
      <c r="AW2841" s="14"/>
      <c r="AX2841" s="14"/>
      <c r="AY2841" s="14"/>
      <c r="AZ2841" s="14">
        <v>0</v>
      </c>
      <c r="BA2841" s="14">
        <v>0</v>
      </c>
      <c r="BB2841" s="14">
        <v>0</v>
      </c>
      <c r="BC2841" s="14"/>
      <c r="BD2841" s="14"/>
      <c r="BE2841" s="14"/>
      <c r="BF2841" s="14"/>
      <c r="BG2841" s="14"/>
      <c r="BH2841" s="14">
        <f t="shared" si="7395"/>
        <v>0</v>
      </c>
      <c r="BI2841" s="14"/>
      <c r="BJ2841" s="14"/>
      <c r="BK2841" s="14"/>
      <c r="BL2841" s="14"/>
      <c r="BM2841" s="14"/>
      <c r="BN2841" s="14"/>
      <c r="BO2841" s="14"/>
      <c r="BP2841" s="14"/>
      <c r="BQ2841" s="14"/>
      <c r="BR2841" s="14">
        <v>0</v>
      </c>
      <c r="BS2841" s="14">
        <v>0</v>
      </c>
      <c r="BT2841" s="14">
        <v>184000</v>
      </c>
      <c r="BU2841" s="14">
        <v>180700</v>
      </c>
      <c r="BV2841" s="14">
        <v>114469</v>
      </c>
      <c r="BW2841" s="14">
        <f t="shared" si="7549"/>
        <v>46000</v>
      </c>
      <c r="BX2841" s="14">
        <v>16000</v>
      </c>
      <c r="BY2841" s="14">
        <v>15000</v>
      </c>
      <c r="BZ2841" s="14">
        <v>15000</v>
      </c>
      <c r="CA2841" s="14">
        <f t="shared" si="7551"/>
        <v>160469</v>
      </c>
      <c r="CB2841" s="122">
        <f t="shared" si="7562"/>
        <v>88.804095185390153</v>
      </c>
    </row>
    <row r="2842" spans="1:80" x14ac:dyDescent="0.25">
      <c r="A2842" s="4" t="s">
        <v>928</v>
      </c>
      <c r="B2842" s="4" t="s">
        <v>88</v>
      </c>
      <c r="C2842" s="4" t="s">
        <v>1334</v>
      </c>
      <c r="D2842" s="79" t="s">
        <v>1335</v>
      </c>
      <c r="E2842" s="89">
        <v>6112</v>
      </c>
      <c r="F2842" s="79" t="s">
        <v>1339</v>
      </c>
      <c r="G2842" s="75" t="s">
        <v>1906</v>
      </c>
      <c r="H2842" s="13" t="s">
        <v>41</v>
      </c>
      <c r="I2842" s="14">
        <v>30000</v>
      </c>
      <c r="J2842" s="14">
        <f t="shared" si="7550"/>
        <v>51975</v>
      </c>
      <c r="K2842" s="14">
        <v>50325</v>
      </c>
      <c r="L2842" s="14">
        <f t="shared" si="7553"/>
        <v>1650</v>
      </c>
      <c r="M2842" s="14">
        <v>1650</v>
      </c>
      <c r="N2842" s="14">
        <v>0</v>
      </c>
      <c r="O2842" s="14">
        <v>0</v>
      </c>
      <c r="P2842" s="14">
        <v>0</v>
      </c>
      <c r="Q2842" s="14">
        <v>0</v>
      </c>
      <c r="R2842" s="14">
        <v>1650</v>
      </c>
      <c r="S2842" s="14"/>
      <c r="T2842" s="14"/>
      <c r="U2842" s="14"/>
      <c r="V2842" s="14"/>
      <c r="W2842" s="14"/>
      <c r="X2842" s="14">
        <f t="shared" ref="X2842:X2905" si="7580">R2842+S2842+T2842+U2842+V2842+W2842</f>
        <v>1650</v>
      </c>
      <c r="Y2842" s="14"/>
      <c r="Z2842" s="14"/>
      <c r="AA2842" s="14"/>
      <c r="AB2842" s="14"/>
      <c r="AC2842" s="14"/>
      <c r="AD2842" s="14"/>
      <c r="AE2842" s="14"/>
      <c r="AF2842" s="14"/>
      <c r="AG2842" s="14"/>
      <c r="AH2842" s="14">
        <v>0</v>
      </c>
      <c r="AI2842" s="14">
        <v>1650</v>
      </c>
      <c r="AJ2842" s="14">
        <v>0</v>
      </c>
      <c r="AK2842" s="14"/>
      <c r="AL2842" s="14"/>
      <c r="AM2842" s="14"/>
      <c r="AN2842" s="14"/>
      <c r="AO2842" s="14"/>
      <c r="AP2842" s="14">
        <f t="shared" ref="AP2842:AP2905" si="7581">AJ2842+AK2842+AL2842+AM2842+AN2842+AO2842</f>
        <v>0</v>
      </c>
      <c r="AQ2842" s="14"/>
      <c r="AR2842" s="14"/>
      <c r="AS2842" s="14"/>
      <c r="AT2842" s="14"/>
      <c r="AU2842" s="14"/>
      <c r="AV2842" s="14"/>
      <c r="AW2842" s="14"/>
      <c r="AX2842" s="14"/>
      <c r="AY2842" s="14"/>
      <c r="AZ2842" s="14">
        <v>0</v>
      </c>
      <c r="BA2842" s="14">
        <v>0</v>
      </c>
      <c r="BB2842" s="14">
        <v>0</v>
      </c>
      <c r="BC2842" s="14"/>
      <c r="BD2842" s="14"/>
      <c r="BE2842" s="14"/>
      <c r="BF2842" s="14"/>
      <c r="BG2842" s="14"/>
      <c r="BH2842" s="14">
        <f t="shared" ref="BH2842:BH2905" si="7582">BB2842+BC2842+BD2842+BE2842+BF2842+BG2842</f>
        <v>0</v>
      </c>
      <c r="BI2842" s="14"/>
      <c r="BJ2842" s="14"/>
      <c r="BK2842" s="14"/>
      <c r="BL2842" s="14"/>
      <c r="BM2842" s="14"/>
      <c r="BN2842" s="14"/>
      <c r="BO2842" s="14"/>
      <c r="BP2842" s="14"/>
      <c r="BQ2842" s="14"/>
      <c r="BR2842" s="14">
        <v>0</v>
      </c>
      <c r="BS2842" s="14">
        <v>0</v>
      </c>
      <c r="BT2842" s="14">
        <v>51975</v>
      </c>
      <c r="BU2842" s="14">
        <v>47180</v>
      </c>
      <c r="BV2842" s="14">
        <v>47180</v>
      </c>
      <c r="BW2842" s="14">
        <f t="shared" si="7549"/>
        <v>0</v>
      </c>
      <c r="BX2842" s="14"/>
      <c r="BY2842" s="14"/>
      <c r="BZ2842" s="14"/>
      <c r="CA2842" s="14">
        <f t="shared" si="7551"/>
        <v>47180</v>
      </c>
      <c r="CB2842" s="122">
        <f t="shared" si="7562"/>
        <v>100</v>
      </c>
    </row>
    <row r="2843" spans="1:80" x14ac:dyDescent="0.25">
      <c r="A2843" s="4" t="s">
        <v>928</v>
      </c>
      <c r="B2843" s="4" t="s">
        <v>88</v>
      </c>
      <c r="C2843" s="4" t="s">
        <v>1334</v>
      </c>
      <c r="D2843" s="79" t="s">
        <v>1335</v>
      </c>
      <c r="E2843" s="89">
        <v>6112</v>
      </c>
      <c r="F2843" s="79" t="s">
        <v>1340</v>
      </c>
      <c r="G2843" s="75" t="s">
        <v>1906</v>
      </c>
      <c r="H2843" s="13" t="s">
        <v>37</v>
      </c>
      <c r="I2843" s="14">
        <v>5000</v>
      </c>
      <c r="J2843" s="14">
        <f t="shared" si="7550"/>
        <v>6700</v>
      </c>
      <c r="K2843" s="14">
        <v>6700</v>
      </c>
      <c r="L2843" s="14">
        <f t="shared" si="7553"/>
        <v>0</v>
      </c>
      <c r="M2843" s="14">
        <v>0</v>
      </c>
      <c r="N2843" s="14">
        <v>0</v>
      </c>
      <c r="O2843" s="14">
        <v>0</v>
      </c>
      <c r="P2843" s="14">
        <v>0</v>
      </c>
      <c r="Q2843" s="14">
        <v>0</v>
      </c>
      <c r="R2843" s="14">
        <v>0</v>
      </c>
      <c r="S2843" s="14"/>
      <c r="T2843" s="14"/>
      <c r="U2843" s="14"/>
      <c r="V2843" s="14"/>
      <c r="W2843" s="14"/>
      <c r="X2843" s="14">
        <f t="shared" si="7580"/>
        <v>0</v>
      </c>
      <c r="Y2843" s="14"/>
      <c r="Z2843" s="14"/>
      <c r="AA2843" s="14"/>
      <c r="AB2843" s="14"/>
      <c r="AC2843" s="14"/>
      <c r="AD2843" s="14"/>
      <c r="AE2843" s="14"/>
      <c r="AF2843" s="14"/>
      <c r="AG2843" s="14"/>
      <c r="AH2843" s="14">
        <v>0</v>
      </c>
      <c r="AI2843" s="14">
        <v>0</v>
      </c>
      <c r="AJ2843" s="14">
        <v>0</v>
      </c>
      <c r="AK2843" s="14"/>
      <c r="AL2843" s="14"/>
      <c r="AM2843" s="14"/>
      <c r="AN2843" s="14"/>
      <c r="AO2843" s="14"/>
      <c r="AP2843" s="14">
        <f t="shared" si="7581"/>
        <v>0</v>
      </c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>
        <v>0</v>
      </c>
      <c r="BA2843" s="14">
        <v>0</v>
      </c>
      <c r="BB2843" s="14">
        <v>0</v>
      </c>
      <c r="BC2843" s="14"/>
      <c r="BD2843" s="14"/>
      <c r="BE2843" s="14"/>
      <c r="BF2843" s="14"/>
      <c r="BG2843" s="14"/>
      <c r="BH2843" s="14">
        <f t="shared" si="7582"/>
        <v>0</v>
      </c>
      <c r="BI2843" s="14"/>
      <c r="BJ2843" s="14"/>
      <c r="BK2843" s="14"/>
      <c r="BL2843" s="14"/>
      <c r="BM2843" s="14"/>
      <c r="BN2843" s="14"/>
      <c r="BO2843" s="14"/>
      <c r="BP2843" s="14"/>
      <c r="BQ2843" s="14"/>
      <c r="BR2843" s="14">
        <v>0</v>
      </c>
      <c r="BS2843" s="14">
        <v>0</v>
      </c>
      <c r="BT2843" s="14">
        <v>6700</v>
      </c>
      <c r="BU2843" s="14">
        <v>6700</v>
      </c>
      <c r="BV2843" s="14">
        <v>0</v>
      </c>
      <c r="BW2843" s="14">
        <f t="shared" si="7549"/>
        <v>0</v>
      </c>
      <c r="BX2843" s="14"/>
      <c r="BY2843" s="14"/>
      <c r="BZ2843" s="14"/>
      <c r="CA2843" s="14">
        <f t="shared" si="7551"/>
        <v>0</v>
      </c>
      <c r="CB2843" s="122">
        <f t="shared" si="7562"/>
        <v>0</v>
      </c>
    </row>
    <row r="2844" spans="1:80" x14ac:dyDescent="0.25">
      <c r="A2844" s="4" t="s">
        <v>928</v>
      </c>
      <c r="B2844" s="4" t="s">
        <v>88</v>
      </c>
      <c r="C2844" s="4" t="s">
        <v>1334</v>
      </c>
      <c r="D2844" s="79" t="s">
        <v>1335</v>
      </c>
      <c r="E2844" s="89">
        <v>6112</v>
      </c>
      <c r="F2844" s="79" t="s">
        <v>1341</v>
      </c>
      <c r="G2844" s="75" t="s">
        <v>1906</v>
      </c>
      <c r="H2844" s="13" t="s">
        <v>43</v>
      </c>
      <c r="I2844" s="14">
        <v>20900</v>
      </c>
      <c r="J2844" s="14">
        <f t="shared" si="7550"/>
        <v>25000</v>
      </c>
      <c r="K2844" s="14">
        <v>25000</v>
      </c>
      <c r="L2844" s="14">
        <f t="shared" si="7553"/>
        <v>0</v>
      </c>
      <c r="M2844" s="14">
        <v>0</v>
      </c>
      <c r="N2844" s="14">
        <v>0</v>
      </c>
      <c r="O2844" s="14">
        <v>0</v>
      </c>
      <c r="P2844" s="14">
        <v>0</v>
      </c>
      <c r="Q2844" s="14">
        <v>0</v>
      </c>
      <c r="R2844" s="14">
        <v>0</v>
      </c>
      <c r="S2844" s="14"/>
      <c r="T2844" s="14"/>
      <c r="U2844" s="14"/>
      <c r="V2844" s="14"/>
      <c r="W2844" s="14"/>
      <c r="X2844" s="14">
        <f t="shared" si="7580"/>
        <v>0</v>
      </c>
      <c r="Y2844" s="14"/>
      <c r="Z2844" s="14"/>
      <c r="AA2844" s="14"/>
      <c r="AB2844" s="14"/>
      <c r="AC2844" s="14"/>
      <c r="AD2844" s="14"/>
      <c r="AE2844" s="14"/>
      <c r="AF2844" s="14"/>
      <c r="AG2844" s="14"/>
      <c r="AH2844" s="14">
        <v>0</v>
      </c>
      <c r="AI2844" s="14">
        <v>0</v>
      </c>
      <c r="AJ2844" s="14">
        <v>0</v>
      </c>
      <c r="AK2844" s="14"/>
      <c r="AL2844" s="14"/>
      <c r="AM2844" s="14"/>
      <c r="AN2844" s="14"/>
      <c r="AO2844" s="14"/>
      <c r="AP2844" s="14">
        <f t="shared" si="7581"/>
        <v>0</v>
      </c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>
        <v>0</v>
      </c>
      <c r="BA2844" s="14">
        <v>0</v>
      </c>
      <c r="BB2844" s="14">
        <v>0</v>
      </c>
      <c r="BC2844" s="14"/>
      <c r="BD2844" s="14"/>
      <c r="BE2844" s="14"/>
      <c r="BF2844" s="14"/>
      <c r="BG2844" s="14"/>
      <c r="BH2844" s="14">
        <f t="shared" si="7582"/>
        <v>0</v>
      </c>
      <c r="BI2844" s="14"/>
      <c r="BJ2844" s="14"/>
      <c r="BK2844" s="14"/>
      <c r="BL2844" s="14"/>
      <c r="BM2844" s="14"/>
      <c r="BN2844" s="14"/>
      <c r="BO2844" s="14"/>
      <c r="BP2844" s="14"/>
      <c r="BQ2844" s="14"/>
      <c r="BR2844" s="14">
        <v>0</v>
      </c>
      <c r="BS2844" s="14">
        <v>0</v>
      </c>
      <c r="BT2844" s="14">
        <v>25000</v>
      </c>
      <c r="BU2844" s="14">
        <v>25000</v>
      </c>
      <c r="BV2844" s="14">
        <v>19000</v>
      </c>
      <c r="BW2844" s="14">
        <f t="shared" si="7549"/>
        <v>0</v>
      </c>
      <c r="BX2844" s="14"/>
      <c r="BY2844" s="14"/>
      <c r="BZ2844" s="14"/>
      <c r="CA2844" s="14">
        <f t="shared" si="7551"/>
        <v>19000</v>
      </c>
      <c r="CB2844" s="122">
        <f t="shared" si="7562"/>
        <v>76</v>
      </c>
    </row>
    <row r="2845" spans="1:80" x14ac:dyDescent="0.25">
      <c r="A2845" s="4" t="s">
        <v>928</v>
      </c>
      <c r="B2845" s="4" t="s">
        <v>88</v>
      </c>
      <c r="C2845" s="4" t="s">
        <v>1334</v>
      </c>
      <c r="D2845" s="79" t="s">
        <v>1335</v>
      </c>
      <c r="E2845" s="78" t="s">
        <v>44</v>
      </c>
      <c r="F2845" s="78" t="s">
        <v>1</v>
      </c>
      <c r="G2845" s="2" t="s">
        <v>1</v>
      </c>
      <c r="H2845" s="2" t="s">
        <v>45</v>
      </c>
      <c r="I2845" s="12">
        <f>SUM(I2846)</f>
        <v>239521</v>
      </c>
      <c r="J2845" s="12">
        <f t="shared" si="7550"/>
        <v>259219</v>
      </c>
      <c r="K2845" s="12">
        <f t="shared" ref="K2845:Q2845" si="7583">SUM(K2846)</f>
        <v>256469</v>
      </c>
      <c r="L2845" s="12">
        <f t="shared" si="7553"/>
        <v>2750</v>
      </c>
      <c r="M2845" s="12">
        <f t="shared" si="7583"/>
        <v>2750</v>
      </c>
      <c r="N2845" s="12">
        <f t="shared" si="7583"/>
        <v>0</v>
      </c>
      <c r="O2845" s="12">
        <f t="shared" si="7583"/>
        <v>0</v>
      </c>
      <c r="P2845" s="12">
        <f t="shared" si="7583"/>
        <v>0</v>
      </c>
      <c r="Q2845" s="12">
        <f t="shared" si="7583"/>
        <v>0</v>
      </c>
      <c r="R2845" s="12">
        <f t="shared" ref="R2845:AG2845" si="7584">SUM(R2846)</f>
        <v>2750</v>
      </c>
      <c r="S2845" s="12">
        <f t="shared" si="7584"/>
        <v>0</v>
      </c>
      <c r="T2845" s="12">
        <f t="shared" si="7584"/>
        <v>0</v>
      </c>
      <c r="U2845" s="12">
        <f t="shared" si="7584"/>
        <v>0</v>
      </c>
      <c r="V2845" s="12">
        <f t="shared" si="7584"/>
        <v>0</v>
      </c>
      <c r="W2845" s="12">
        <f t="shared" si="7584"/>
        <v>0</v>
      </c>
      <c r="X2845" s="12">
        <f t="shared" si="7584"/>
        <v>2750</v>
      </c>
      <c r="Y2845" s="12">
        <f t="shared" si="7584"/>
        <v>940</v>
      </c>
      <c r="Z2845" s="12">
        <f t="shared" si="7584"/>
        <v>300</v>
      </c>
      <c r="AA2845" s="12">
        <f t="shared" si="7584"/>
        <v>600</v>
      </c>
      <c r="AB2845" s="12">
        <f t="shared" si="7584"/>
        <v>910</v>
      </c>
      <c r="AC2845" s="12">
        <f t="shared" si="7584"/>
        <v>0</v>
      </c>
      <c r="AD2845" s="12">
        <f t="shared" si="7584"/>
        <v>0</v>
      </c>
      <c r="AE2845" s="12">
        <f t="shared" si="7584"/>
        <v>0</v>
      </c>
      <c r="AF2845" s="12">
        <f t="shared" si="7584"/>
        <v>0</v>
      </c>
      <c r="AG2845" s="12">
        <f t="shared" si="7584"/>
        <v>0</v>
      </c>
      <c r="AH2845" s="12">
        <v>2750</v>
      </c>
      <c r="AI2845" s="12">
        <v>0</v>
      </c>
      <c r="AJ2845" s="12">
        <f t="shared" ref="AJ2845:AY2845" si="7585">SUM(AJ2846)</f>
        <v>0</v>
      </c>
      <c r="AK2845" s="12">
        <f t="shared" si="7585"/>
        <v>0</v>
      </c>
      <c r="AL2845" s="12">
        <f t="shared" si="7585"/>
        <v>0</v>
      </c>
      <c r="AM2845" s="12">
        <f t="shared" si="7585"/>
        <v>0</v>
      </c>
      <c r="AN2845" s="12">
        <f t="shared" si="7585"/>
        <v>0</v>
      </c>
      <c r="AO2845" s="12">
        <f t="shared" si="7585"/>
        <v>0</v>
      </c>
      <c r="AP2845" s="12">
        <f t="shared" si="7585"/>
        <v>0</v>
      </c>
      <c r="AQ2845" s="12">
        <f t="shared" si="7585"/>
        <v>0</v>
      </c>
      <c r="AR2845" s="12">
        <f t="shared" si="7585"/>
        <v>0</v>
      </c>
      <c r="AS2845" s="12">
        <f t="shared" si="7585"/>
        <v>0</v>
      </c>
      <c r="AT2845" s="12">
        <f t="shared" si="7585"/>
        <v>0</v>
      </c>
      <c r="AU2845" s="12">
        <f t="shared" si="7585"/>
        <v>0</v>
      </c>
      <c r="AV2845" s="12">
        <f t="shared" si="7585"/>
        <v>0</v>
      </c>
      <c r="AW2845" s="12">
        <f t="shared" si="7585"/>
        <v>0</v>
      </c>
      <c r="AX2845" s="12">
        <f t="shared" si="7585"/>
        <v>0</v>
      </c>
      <c r="AY2845" s="12">
        <f t="shared" si="7585"/>
        <v>0</v>
      </c>
      <c r="AZ2845" s="12">
        <v>0</v>
      </c>
      <c r="BA2845" s="12">
        <v>0</v>
      </c>
      <c r="BB2845" s="12">
        <f t="shared" ref="BB2845:BQ2845" si="7586">SUM(BB2846)</f>
        <v>0</v>
      </c>
      <c r="BC2845" s="12">
        <f t="shared" si="7586"/>
        <v>0</v>
      </c>
      <c r="BD2845" s="12">
        <f t="shared" si="7586"/>
        <v>0</v>
      </c>
      <c r="BE2845" s="12">
        <f t="shared" si="7586"/>
        <v>0</v>
      </c>
      <c r="BF2845" s="12">
        <f t="shared" si="7586"/>
        <v>0</v>
      </c>
      <c r="BG2845" s="12">
        <f t="shared" si="7586"/>
        <v>0</v>
      </c>
      <c r="BH2845" s="12">
        <f t="shared" si="7586"/>
        <v>0</v>
      </c>
      <c r="BI2845" s="12">
        <f t="shared" si="7586"/>
        <v>0</v>
      </c>
      <c r="BJ2845" s="12">
        <f t="shared" si="7586"/>
        <v>0</v>
      </c>
      <c r="BK2845" s="12">
        <f t="shared" si="7586"/>
        <v>0</v>
      </c>
      <c r="BL2845" s="12">
        <f t="shared" si="7586"/>
        <v>0</v>
      </c>
      <c r="BM2845" s="12">
        <f t="shared" si="7586"/>
        <v>0</v>
      </c>
      <c r="BN2845" s="12">
        <f t="shared" si="7586"/>
        <v>0</v>
      </c>
      <c r="BO2845" s="12">
        <f t="shared" si="7586"/>
        <v>0</v>
      </c>
      <c r="BP2845" s="12">
        <f t="shared" si="7586"/>
        <v>0</v>
      </c>
      <c r="BQ2845" s="12">
        <f t="shared" si="7586"/>
        <v>0</v>
      </c>
      <c r="BR2845" s="12">
        <v>0</v>
      </c>
      <c r="BS2845" s="12">
        <v>0</v>
      </c>
      <c r="BT2845" s="12">
        <f t="shared" ref="BT2845:BZ2845" si="7587">SUM(BT2846)</f>
        <v>272180</v>
      </c>
      <c r="BU2845" s="12">
        <f t="shared" si="7587"/>
        <v>269430</v>
      </c>
      <c r="BV2845" s="12">
        <f t="shared" si="7587"/>
        <v>142881</v>
      </c>
      <c r="BW2845" s="12">
        <f t="shared" si="7587"/>
        <v>63000</v>
      </c>
      <c r="BX2845" s="12">
        <f t="shared" si="7587"/>
        <v>23000</v>
      </c>
      <c r="BY2845" s="12">
        <f t="shared" si="7587"/>
        <v>20000</v>
      </c>
      <c r="BZ2845" s="12">
        <f t="shared" si="7587"/>
        <v>20000</v>
      </c>
      <c r="CA2845" s="12">
        <f t="shared" si="7551"/>
        <v>205881</v>
      </c>
      <c r="CB2845" s="124">
        <f t="shared" si="7562"/>
        <v>76.413539694911478</v>
      </c>
    </row>
    <row r="2846" spans="1:80" x14ac:dyDescent="0.25">
      <c r="A2846" s="4" t="s">
        <v>928</v>
      </c>
      <c r="B2846" s="4" t="s">
        <v>88</v>
      </c>
      <c r="C2846" s="4" t="s">
        <v>1334</v>
      </c>
      <c r="D2846" s="79" t="s">
        <v>1335</v>
      </c>
      <c r="E2846" s="89">
        <v>6121</v>
      </c>
      <c r="F2846" s="79"/>
      <c r="G2846" s="75" t="s">
        <v>1906</v>
      </c>
      <c r="H2846" s="13" t="s">
        <v>46</v>
      </c>
      <c r="I2846" s="14">
        <v>239521</v>
      </c>
      <c r="J2846" s="14">
        <f t="shared" si="7550"/>
        <v>259219</v>
      </c>
      <c r="K2846" s="14">
        <v>256469</v>
      </c>
      <c r="L2846" s="14">
        <f t="shared" si="7553"/>
        <v>2750</v>
      </c>
      <c r="M2846" s="14">
        <v>2750</v>
      </c>
      <c r="N2846" s="14">
        <v>0</v>
      </c>
      <c r="O2846" s="14">
        <v>0</v>
      </c>
      <c r="P2846" s="14">
        <v>0</v>
      </c>
      <c r="Q2846" s="14">
        <v>0</v>
      </c>
      <c r="R2846" s="14">
        <v>2750</v>
      </c>
      <c r="S2846" s="14"/>
      <c r="T2846" s="14"/>
      <c r="U2846" s="14"/>
      <c r="V2846" s="14"/>
      <c r="W2846" s="14"/>
      <c r="X2846" s="14">
        <f t="shared" si="7580"/>
        <v>2750</v>
      </c>
      <c r="Y2846" s="14">
        <v>940</v>
      </c>
      <c r="Z2846" s="14">
        <v>300</v>
      </c>
      <c r="AA2846" s="14">
        <v>600</v>
      </c>
      <c r="AB2846" s="14">
        <v>910</v>
      </c>
      <c r="AC2846" s="14"/>
      <c r="AD2846" s="14"/>
      <c r="AE2846" s="14"/>
      <c r="AF2846" s="14"/>
      <c r="AG2846" s="14"/>
      <c r="AH2846" s="14">
        <v>2750</v>
      </c>
      <c r="AI2846" s="14">
        <v>0</v>
      </c>
      <c r="AJ2846" s="14">
        <v>0</v>
      </c>
      <c r="AK2846" s="14"/>
      <c r="AL2846" s="14"/>
      <c r="AM2846" s="14"/>
      <c r="AN2846" s="14"/>
      <c r="AO2846" s="14"/>
      <c r="AP2846" s="14">
        <f t="shared" si="7581"/>
        <v>0</v>
      </c>
      <c r="AQ2846" s="14"/>
      <c r="AR2846" s="14"/>
      <c r="AS2846" s="14"/>
      <c r="AT2846" s="14"/>
      <c r="AU2846" s="14"/>
      <c r="AV2846" s="14"/>
      <c r="AW2846" s="14"/>
      <c r="AX2846" s="14"/>
      <c r="AY2846" s="14"/>
      <c r="AZ2846" s="14">
        <v>0</v>
      </c>
      <c r="BA2846" s="14">
        <v>0</v>
      </c>
      <c r="BB2846" s="14">
        <v>0</v>
      </c>
      <c r="BC2846" s="14"/>
      <c r="BD2846" s="14"/>
      <c r="BE2846" s="14"/>
      <c r="BF2846" s="14"/>
      <c r="BG2846" s="14"/>
      <c r="BH2846" s="14">
        <f t="shared" si="7582"/>
        <v>0</v>
      </c>
      <c r="BI2846" s="14"/>
      <c r="BJ2846" s="14"/>
      <c r="BK2846" s="14"/>
      <c r="BL2846" s="14"/>
      <c r="BM2846" s="14"/>
      <c r="BN2846" s="14"/>
      <c r="BO2846" s="14"/>
      <c r="BP2846" s="14"/>
      <c r="BQ2846" s="14"/>
      <c r="BR2846" s="14">
        <v>0</v>
      </c>
      <c r="BS2846" s="14">
        <v>0</v>
      </c>
      <c r="BT2846" s="14">
        <v>272180</v>
      </c>
      <c r="BU2846" s="14">
        <v>269430</v>
      </c>
      <c r="BV2846" s="14">
        <v>142881</v>
      </c>
      <c r="BW2846" s="14">
        <f t="shared" si="7549"/>
        <v>63000</v>
      </c>
      <c r="BX2846" s="14">
        <v>23000</v>
      </c>
      <c r="BY2846" s="14">
        <v>20000</v>
      </c>
      <c r="BZ2846" s="14">
        <v>20000</v>
      </c>
      <c r="CA2846" s="14">
        <f t="shared" si="7551"/>
        <v>205881</v>
      </c>
      <c r="CB2846" s="122">
        <f t="shared" si="7562"/>
        <v>76.413539694911478</v>
      </c>
    </row>
    <row r="2847" spans="1:80" x14ac:dyDescent="0.25">
      <c r="A2847" s="4" t="s">
        <v>928</v>
      </c>
      <c r="B2847" s="4" t="s">
        <v>88</v>
      </c>
      <c r="C2847" s="4" t="s">
        <v>1334</v>
      </c>
      <c r="D2847" s="79" t="s">
        <v>1335</v>
      </c>
      <c r="E2847" s="78" t="s">
        <v>47</v>
      </c>
      <c r="F2847" s="78" t="s">
        <v>1</v>
      </c>
      <c r="G2847" s="2" t="s">
        <v>1</v>
      </c>
      <c r="H2847" s="2" t="s">
        <v>48</v>
      </c>
      <c r="I2847" s="12">
        <f>SUM(I2848:I2855)</f>
        <v>280600</v>
      </c>
      <c r="J2847" s="12">
        <f t="shared" si="7550"/>
        <v>331845</v>
      </c>
      <c r="K2847" s="12">
        <f t="shared" ref="K2847" si="7588">SUM(K2848:K2855)</f>
        <v>217875</v>
      </c>
      <c r="L2847" s="12">
        <f t="shared" si="7553"/>
        <v>113970</v>
      </c>
      <c r="M2847" s="12">
        <f t="shared" ref="M2847:Q2847" si="7589">SUM(M2848:M2855)</f>
        <v>108470</v>
      </c>
      <c r="N2847" s="12">
        <f t="shared" si="7589"/>
        <v>0</v>
      </c>
      <c r="O2847" s="12">
        <f t="shared" si="7589"/>
        <v>5500</v>
      </c>
      <c r="P2847" s="12">
        <f t="shared" si="7589"/>
        <v>0</v>
      </c>
      <c r="Q2847" s="12">
        <f t="shared" si="7589"/>
        <v>0</v>
      </c>
      <c r="R2847" s="12">
        <f t="shared" ref="R2847:AG2847" si="7590">SUM(R2848:R2855)</f>
        <v>108470</v>
      </c>
      <c r="S2847" s="12">
        <f t="shared" si="7590"/>
        <v>0</v>
      </c>
      <c r="T2847" s="12">
        <f t="shared" si="7590"/>
        <v>0</v>
      </c>
      <c r="U2847" s="12">
        <f t="shared" si="7590"/>
        <v>0</v>
      </c>
      <c r="V2847" s="12">
        <f t="shared" si="7590"/>
        <v>0</v>
      </c>
      <c r="W2847" s="12">
        <f t="shared" si="7590"/>
        <v>0</v>
      </c>
      <c r="X2847" s="12">
        <f t="shared" si="7590"/>
        <v>108470</v>
      </c>
      <c r="Y2847" s="12">
        <f t="shared" si="7590"/>
        <v>0</v>
      </c>
      <c r="Z2847" s="12">
        <f t="shared" si="7590"/>
        <v>14807</v>
      </c>
      <c r="AA2847" s="12">
        <f t="shared" si="7590"/>
        <v>13508</v>
      </c>
      <c r="AB2847" s="12">
        <f t="shared" si="7590"/>
        <v>14875</v>
      </c>
      <c r="AC2847" s="12">
        <f t="shared" si="7590"/>
        <v>10565</v>
      </c>
      <c r="AD2847" s="12">
        <f t="shared" si="7590"/>
        <v>10851</v>
      </c>
      <c r="AE2847" s="12">
        <f t="shared" si="7590"/>
        <v>0</v>
      </c>
      <c r="AF2847" s="12">
        <f t="shared" si="7590"/>
        <v>5833</v>
      </c>
      <c r="AG2847" s="12">
        <f t="shared" si="7590"/>
        <v>12517</v>
      </c>
      <c r="AH2847" s="12">
        <v>82956</v>
      </c>
      <c r="AI2847" s="12">
        <v>25514</v>
      </c>
      <c r="AJ2847" s="12">
        <f t="shared" ref="AJ2847:AY2847" si="7591">SUM(AJ2848:AJ2855)</f>
        <v>0</v>
      </c>
      <c r="AK2847" s="12">
        <f t="shared" si="7591"/>
        <v>0</v>
      </c>
      <c r="AL2847" s="12">
        <f t="shared" si="7591"/>
        <v>0</v>
      </c>
      <c r="AM2847" s="12">
        <f t="shared" si="7591"/>
        <v>0</v>
      </c>
      <c r="AN2847" s="12">
        <f t="shared" si="7591"/>
        <v>0</v>
      </c>
      <c r="AO2847" s="12">
        <f t="shared" si="7591"/>
        <v>0</v>
      </c>
      <c r="AP2847" s="12">
        <f t="shared" si="7591"/>
        <v>0</v>
      </c>
      <c r="AQ2847" s="12">
        <f t="shared" si="7591"/>
        <v>0</v>
      </c>
      <c r="AR2847" s="12">
        <f t="shared" si="7591"/>
        <v>0</v>
      </c>
      <c r="AS2847" s="12">
        <f t="shared" si="7591"/>
        <v>0</v>
      </c>
      <c r="AT2847" s="12">
        <f t="shared" si="7591"/>
        <v>0</v>
      </c>
      <c r="AU2847" s="12">
        <f t="shared" si="7591"/>
        <v>0</v>
      </c>
      <c r="AV2847" s="12">
        <f t="shared" si="7591"/>
        <v>0</v>
      </c>
      <c r="AW2847" s="12">
        <f t="shared" si="7591"/>
        <v>0</v>
      </c>
      <c r="AX2847" s="12">
        <f t="shared" si="7591"/>
        <v>0</v>
      </c>
      <c r="AY2847" s="12">
        <f t="shared" si="7591"/>
        <v>0</v>
      </c>
      <c r="AZ2847" s="12">
        <v>0</v>
      </c>
      <c r="BA2847" s="12">
        <v>0</v>
      </c>
      <c r="BB2847" s="12">
        <f t="shared" ref="BB2847:BQ2847" si="7592">SUM(BB2848:BB2855)</f>
        <v>5500</v>
      </c>
      <c r="BC2847" s="12">
        <f t="shared" si="7592"/>
        <v>600</v>
      </c>
      <c r="BD2847" s="12">
        <f t="shared" si="7592"/>
        <v>0</v>
      </c>
      <c r="BE2847" s="12">
        <f t="shared" si="7592"/>
        <v>3118</v>
      </c>
      <c r="BF2847" s="12">
        <f t="shared" si="7592"/>
        <v>0</v>
      </c>
      <c r="BG2847" s="12">
        <f t="shared" si="7592"/>
        <v>0</v>
      </c>
      <c r="BH2847" s="12">
        <f t="shared" si="7592"/>
        <v>9218</v>
      </c>
      <c r="BI2847" s="12">
        <f t="shared" si="7592"/>
        <v>0</v>
      </c>
      <c r="BJ2847" s="12">
        <f t="shared" si="7592"/>
        <v>2894</v>
      </c>
      <c r="BK2847" s="12">
        <f t="shared" si="7592"/>
        <v>600</v>
      </c>
      <c r="BL2847" s="12">
        <f t="shared" si="7592"/>
        <v>0</v>
      </c>
      <c r="BM2847" s="12">
        <f t="shared" si="7592"/>
        <v>2006</v>
      </c>
      <c r="BN2847" s="12">
        <f t="shared" si="7592"/>
        <v>0</v>
      </c>
      <c r="BO2847" s="12">
        <f t="shared" si="7592"/>
        <v>607</v>
      </c>
      <c r="BP2847" s="12">
        <f t="shared" si="7592"/>
        <v>0</v>
      </c>
      <c r="BQ2847" s="12">
        <f t="shared" si="7592"/>
        <v>2511</v>
      </c>
      <c r="BR2847" s="12">
        <v>8618</v>
      </c>
      <c r="BS2847" s="12">
        <v>600</v>
      </c>
      <c r="BT2847" s="12">
        <f t="shared" ref="BT2847:BZ2847" si="7593">SUM(BT2848:BT2855)</f>
        <v>349839</v>
      </c>
      <c r="BU2847" s="12">
        <f t="shared" si="7593"/>
        <v>235869</v>
      </c>
      <c r="BV2847" s="12">
        <f t="shared" si="7593"/>
        <v>119573</v>
      </c>
      <c r="BW2847" s="12">
        <f t="shared" si="7593"/>
        <v>59025</v>
      </c>
      <c r="BX2847" s="12">
        <f t="shared" si="7593"/>
        <v>22225</v>
      </c>
      <c r="BY2847" s="12">
        <f t="shared" si="7593"/>
        <v>18400</v>
      </c>
      <c r="BZ2847" s="12">
        <f t="shared" si="7593"/>
        <v>18400</v>
      </c>
      <c r="CA2847" s="12">
        <f t="shared" si="7551"/>
        <v>178598</v>
      </c>
      <c r="CB2847" s="124">
        <f t="shared" si="7562"/>
        <v>75.719149188744595</v>
      </c>
    </row>
    <row r="2848" spans="1:80" x14ac:dyDescent="0.25">
      <c r="A2848" s="4" t="s">
        <v>928</v>
      </c>
      <c r="B2848" s="4" t="s">
        <v>88</v>
      </c>
      <c r="C2848" s="4" t="s">
        <v>1334</v>
      </c>
      <c r="D2848" s="79" t="s">
        <v>1335</v>
      </c>
      <c r="E2848" s="89">
        <v>6131</v>
      </c>
      <c r="F2848" s="79"/>
      <c r="G2848" s="75" t="s">
        <v>1906</v>
      </c>
      <c r="H2848" s="13" t="s">
        <v>49</v>
      </c>
      <c r="I2848" s="14">
        <v>2000</v>
      </c>
      <c r="J2848" s="14">
        <f t="shared" si="7550"/>
        <v>3300</v>
      </c>
      <c r="K2848" s="14">
        <v>2200</v>
      </c>
      <c r="L2848" s="14">
        <f t="shared" si="7553"/>
        <v>1100</v>
      </c>
      <c r="M2848" s="14">
        <v>1100</v>
      </c>
      <c r="N2848" s="14">
        <v>0</v>
      </c>
      <c r="O2848" s="14">
        <v>0</v>
      </c>
      <c r="P2848" s="14">
        <v>0</v>
      </c>
      <c r="Q2848" s="14">
        <v>0</v>
      </c>
      <c r="R2848" s="14">
        <v>1100</v>
      </c>
      <c r="S2848" s="14"/>
      <c r="T2848" s="14"/>
      <c r="U2848" s="14"/>
      <c r="V2848" s="14"/>
      <c r="W2848" s="14"/>
      <c r="X2848" s="14">
        <f t="shared" si="7580"/>
        <v>1100</v>
      </c>
      <c r="Y2848" s="14"/>
      <c r="Z2848" s="14"/>
      <c r="AA2848" s="14"/>
      <c r="AB2848" s="14"/>
      <c r="AC2848" s="14">
        <v>1100</v>
      </c>
      <c r="AD2848" s="14"/>
      <c r="AE2848" s="14"/>
      <c r="AF2848" s="14"/>
      <c r="AG2848" s="14"/>
      <c r="AH2848" s="14">
        <v>1100</v>
      </c>
      <c r="AI2848" s="14">
        <v>0</v>
      </c>
      <c r="AJ2848" s="14">
        <v>0</v>
      </c>
      <c r="AK2848" s="14"/>
      <c r="AL2848" s="14"/>
      <c r="AM2848" s="14"/>
      <c r="AN2848" s="14"/>
      <c r="AO2848" s="14"/>
      <c r="AP2848" s="14">
        <f t="shared" si="7581"/>
        <v>0</v>
      </c>
      <c r="AQ2848" s="14"/>
      <c r="AR2848" s="14"/>
      <c r="AS2848" s="14"/>
      <c r="AT2848" s="14"/>
      <c r="AU2848" s="14"/>
      <c r="AV2848" s="14"/>
      <c r="AW2848" s="14"/>
      <c r="AX2848" s="14"/>
      <c r="AY2848" s="14"/>
      <c r="AZ2848" s="14">
        <v>0</v>
      </c>
      <c r="BA2848" s="14">
        <v>0</v>
      </c>
      <c r="BB2848" s="14">
        <v>0</v>
      </c>
      <c r="BC2848" s="14"/>
      <c r="BD2848" s="14"/>
      <c r="BE2848" s="14"/>
      <c r="BF2848" s="14"/>
      <c r="BG2848" s="14"/>
      <c r="BH2848" s="14">
        <f t="shared" si="7582"/>
        <v>0</v>
      </c>
      <c r="BI2848" s="14"/>
      <c r="BJ2848" s="14"/>
      <c r="BK2848" s="14"/>
      <c r="BL2848" s="14"/>
      <c r="BM2848" s="14"/>
      <c r="BN2848" s="14"/>
      <c r="BO2848" s="14"/>
      <c r="BP2848" s="14"/>
      <c r="BQ2848" s="14"/>
      <c r="BR2848" s="14">
        <v>0</v>
      </c>
      <c r="BS2848" s="14">
        <v>0</v>
      </c>
      <c r="BT2848" s="14">
        <v>3300</v>
      </c>
      <c r="BU2848" s="14">
        <v>2200</v>
      </c>
      <c r="BV2848" s="14">
        <v>1100</v>
      </c>
      <c r="BW2848" s="14">
        <f t="shared" si="7549"/>
        <v>1100</v>
      </c>
      <c r="BX2848" s="14">
        <v>1100</v>
      </c>
      <c r="BY2848" s="14"/>
      <c r="BZ2848" s="14"/>
      <c r="CA2848" s="14">
        <f t="shared" si="7551"/>
        <v>2200</v>
      </c>
      <c r="CB2848" s="122">
        <f t="shared" si="7562"/>
        <v>100</v>
      </c>
    </row>
    <row r="2849" spans="1:80" x14ac:dyDescent="0.25">
      <c r="A2849" s="4" t="s">
        <v>928</v>
      </c>
      <c r="B2849" s="4" t="s">
        <v>88</v>
      </c>
      <c r="C2849" s="4" t="s">
        <v>1334</v>
      </c>
      <c r="D2849" s="79" t="s">
        <v>1335</v>
      </c>
      <c r="E2849" s="89">
        <v>6132</v>
      </c>
      <c r="F2849" s="79"/>
      <c r="G2849" s="75" t="s">
        <v>1906</v>
      </c>
      <c r="H2849" s="13" t="s">
        <v>196</v>
      </c>
      <c r="I2849" s="14">
        <v>87000</v>
      </c>
      <c r="J2849" s="14">
        <f t="shared" si="7550"/>
        <v>95700</v>
      </c>
      <c r="K2849" s="14">
        <v>95700</v>
      </c>
      <c r="L2849" s="14">
        <f t="shared" si="7553"/>
        <v>0</v>
      </c>
      <c r="M2849" s="14">
        <v>0</v>
      </c>
      <c r="N2849" s="14">
        <v>0</v>
      </c>
      <c r="O2849" s="14">
        <v>0</v>
      </c>
      <c r="P2849" s="14">
        <v>0</v>
      </c>
      <c r="Q2849" s="14">
        <v>0</v>
      </c>
      <c r="R2849" s="14">
        <v>0</v>
      </c>
      <c r="S2849" s="14"/>
      <c r="T2849" s="14"/>
      <c r="U2849" s="14"/>
      <c r="V2849" s="14"/>
      <c r="W2849" s="14"/>
      <c r="X2849" s="14">
        <f t="shared" si="7580"/>
        <v>0</v>
      </c>
      <c r="Y2849" s="14"/>
      <c r="Z2849" s="14"/>
      <c r="AA2849" s="14"/>
      <c r="AB2849" s="14"/>
      <c r="AC2849" s="14"/>
      <c r="AD2849" s="14"/>
      <c r="AE2849" s="14"/>
      <c r="AF2849" s="14"/>
      <c r="AG2849" s="14"/>
      <c r="AH2849" s="14">
        <v>0</v>
      </c>
      <c r="AI2849" s="14">
        <v>0</v>
      </c>
      <c r="AJ2849" s="14">
        <v>0</v>
      </c>
      <c r="AK2849" s="14"/>
      <c r="AL2849" s="14"/>
      <c r="AM2849" s="14"/>
      <c r="AN2849" s="14"/>
      <c r="AO2849" s="14"/>
      <c r="AP2849" s="14">
        <f t="shared" si="7581"/>
        <v>0</v>
      </c>
      <c r="AQ2849" s="14"/>
      <c r="AR2849" s="14"/>
      <c r="AS2849" s="14"/>
      <c r="AT2849" s="14"/>
      <c r="AU2849" s="14"/>
      <c r="AV2849" s="14"/>
      <c r="AW2849" s="14"/>
      <c r="AX2849" s="14"/>
      <c r="AY2849" s="14"/>
      <c r="AZ2849" s="14">
        <v>0</v>
      </c>
      <c r="BA2849" s="14">
        <v>0</v>
      </c>
      <c r="BB2849" s="14">
        <v>0</v>
      </c>
      <c r="BC2849" s="14"/>
      <c r="BD2849" s="14"/>
      <c r="BE2849" s="14"/>
      <c r="BF2849" s="14"/>
      <c r="BG2849" s="14"/>
      <c r="BH2849" s="14">
        <f t="shared" si="7582"/>
        <v>0</v>
      </c>
      <c r="BI2849" s="14"/>
      <c r="BJ2849" s="14"/>
      <c r="BK2849" s="14"/>
      <c r="BL2849" s="14"/>
      <c r="BM2849" s="14"/>
      <c r="BN2849" s="14"/>
      <c r="BO2849" s="14"/>
      <c r="BP2849" s="14"/>
      <c r="BQ2849" s="14"/>
      <c r="BR2849" s="14">
        <v>0</v>
      </c>
      <c r="BS2849" s="14">
        <v>0</v>
      </c>
      <c r="BT2849" s="14">
        <v>95700</v>
      </c>
      <c r="BU2849" s="14">
        <v>95700</v>
      </c>
      <c r="BV2849" s="14">
        <v>47850</v>
      </c>
      <c r="BW2849" s="14">
        <f t="shared" si="7549"/>
        <v>22375</v>
      </c>
      <c r="BX2849" s="14">
        <v>7975</v>
      </c>
      <c r="BY2849" s="14">
        <v>7200</v>
      </c>
      <c r="BZ2849" s="14">
        <v>7200</v>
      </c>
      <c r="CA2849" s="14">
        <f t="shared" si="7551"/>
        <v>70225</v>
      </c>
      <c r="CB2849" s="122">
        <f t="shared" si="7562"/>
        <v>73.380355276907011</v>
      </c>
    </row>
    <row r="2850" spans="1:80" x14ac:dyDescent="0.25">
      <c r="A2850" s="4" t="s">
        <v>928</v>
      </c>
      <c r="B2850" s="4" t="s">
        <v>88</v>
      </c>
      <c r="C2850" s="4" t="s">
        <v>1334</v>
      </c>
      <c r="D2850" s="79" t="s">
        <v>1335</v>
      </c>
      <c r="E2850" s="89">
        <v>6133</v>
      </c>
      <c r="F2850" s="79"/>
      <c r="G2850" s="75" t="s">
        <v>1906</v>
      </c>
      <c r="H2850" s="13" t="s">
        <v>198</v>
      </c>
      <c r="I2850" s="14">
        <v>20000</v>
      </c>
      <c r="J2850" s="14">
        <f t="shared" si="7550"/>
        <v>22000</v>
      </c>
      <c r="K2850" s="14">
        <v>22000</v>
      </c>
      <c r="L2850" s="14">
        <f t="shared" si="7553"/>
        <v>0</v>
      </c>
      <c r="M2850" s="14">
        <v>0</v>
      </c>
      <c r="N2850" s="14">
        <v>0</v>
      </c>
      <c r="O2850" s="14">
        <v>0</v>
      </c>
      <c r="P2850" s="14">
        <v>0</v>
      </c>
      <c r="Q2850" s="14">
        <v>0</v>
      </c>
      <c r="R2850" s="14">
        <v>0</v>
      </c>
      <c r="S2850" s="14"/>
      <c r="T2850" s="14"/>
      <c r="U2850" s="14"/>
      <c r="V2850" s="14"/>
      <c r="W2850" s="14"/>
      <c r="X2850" s="14">
        <f t="shared" si="7580"/>
        <v>0</v>
      </c>
      <c r="Y2850" s="14"/>
      <c r="Z2850" s="14"/>
      <c r="AA2850" s="14"/>
      <c r="AB2850" s="14"/>
      <c r="AC2850" s="14"/>
      <c r="AD2850" s="14"/>
      <c r="AE2850" s="14"/>
      <c r="AF2850" s="14"/>
      <c r="AG2850" s="14"/>
      <c r="AH2850" s="14">
        <v>0</v>
      </c>
      <c r="AI2850" s="14">
        <v>0</v>
      </c>
      <c r="AJ2850" s="14">
        <v>0</v>
      </c>
      <c r="AK2850" s="14"/>
      <c r="AL2850" s="14"/>
      <c r="AM2850" s="14"/>
      <c r="AN2850" s="14"/>
      <c r="AO2850" s="14"/>
      <c r="AP2850" s="14">
        <f t="shared" si="7581"/>
        <v>0</v>
      </c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>
        <v>0</v>
      </c>
      <c r="BA2850" s="14">
        <v>0</v>
      </c>
      <c r="BB2850" s="14">
        <v>0</v>
      </c>
      <c r="BC2850" s="14"/>
      <c r="BD2850" s="14"/>
      <c r="BE2850" s="14"/>
      <c r="BF2850" s="14"/>
      <c r="BG2850" s="14"/>
      <c r="BH2850" s="14">
        <f t="shared" si="7582"/>
        <v>0</v>
      </c>
      <c r="BI2850" s="14"/>
      <c r="BJ2850" s="14"/>
      <c r="BK2850" s="14"/>
      <c r="BL2850" s="14"/>
      <c r="BM2850" s="14"/>
      <c r="BN2850" s="14"/>
      <c r="BO2850" s="14"/>
      <c r="BP2850" s="14"/>
      <c r="BQ2850" s="14"/>
      <c r="BR2850" s="14">
        <v>0</v>
      </c>
      <c r="BS2850" s="14">
        <v>0</v>
      </c>
      <c r="BT2850" s="14">
        <v>22000</v>
      </c>
      <c r="BU2850" s="14">
        <v>22000</v>
      </c>
      <c r="BV2850" s="14">
        <v>11100</v>
      </c>
      <c r="BW2850" s="14">
        <f t="shared" si="7549"/>
        <v>5300</v>
      </c>
      <c r="BX2850" s="14">
        <v>1900</v>
      </c>
      <c r="BY2850" s="14">
        <v>1700</v>
      </c>
      <c r="BZ2850" s="14">
        <v>1700</v>
      </c>
      <c r="CA2850" s="14">
        <f t="shared" si="7551"/>
        <v>16400</v>
      </c>
      <c r="CB2850" s="122">
        <f t="shared" si="7562"/>
        <v>74.545454545454547</v>
      </c>
    </row>
    <row r="2851" spans="1:80" x14ac:dyDescent="0.25">
      <c r="A2851" s="4" t="s">
        <v>928</v>
      </c>
      <c r="B2851" s="4" t="s">
        <v>88</v>
      </c>
      <c r="C2851" s="4" t="s">
        <v>1334</v>
      </c>
      <c r="D2851" s="79" t="s">
        <v>1335</v>
      </c>
      <c r="E2851" s="89">
        <v>6134</v>
      </c>
      <c r="F2851" s="79"/>
      <c r="G2851" s="75" t="s">
        <v>1906</v>
      </c>
      <c r="H2851" s="13" t="s">
        <v>200</v>
      </c>
      <c r="I2851" s="14">
        <v>94000</v>
      </c>
      <c r="J2851" s="14">
        <f t="shared" si="7550"/>
        <v>123100</v>
      </c>
      <c r="K2851" s="14">
        <v>17600</v>
      </c>
      <c r="L2851" s="14">
        <f t="shared" si="7553"/>
        <v>105500</v>
      </c>
      <c r="M2851" s="14">
        <v>100000</v>
      </c>
      <c r="N2851" s="14">
        <v>0</v>
      </c>
      <c r="O2851" s="14">
        <v>5500</v>
      </c>
      <c r="P2851" s="14">
        <v>0</v>
      </c>
      <c r="Q2851" s="14">
        <v>0</v>
      </c>
      <c r="R2851" s="14">
        <v>100000</v>
      </c>
      <c r="S2851" s="14"/>
      <c r="T2851" s="14"/>
      <c r="U2851" s="14"/>
      <c r="V2851" s="14"/>
      <c r="W2851" s="14"/>
      <c r="X2851" s="14">
        <f t="shared" si="7580"/>
        <v>100000</v>
      </c>
      <c r="Y2851" s="14"/>
      <c r="Z2851" s="14">
        <v>12515</v>
      </c>
      <c r="AA2851" s="14">
        <v>13508</v>
      </c>
      <c r="AB2851" s="14">
        <v>14875</v>
      </c>
      <c r="AC2851" s="14">
        <v>9465</v>
      </c>
      <c r="AD2851" s="14">
        <v>10851</v>
      </c>
      <c r="AE2851" s="14"/>
      <c r="AF2851" s="14">
        <v>5833</v>
      </c>
      <c r="AG2851" s="14">
        <v>9547</v>
      </c>
      <c r="AH2851" s="14">
        <v>76594</v>
      </c>
      <c r="AI2851" s="14">
        <v>23406</v>
      </c>
      <c r="AJ2851" s="14">
        <v>0</v>
      </c>
      <c r="AK2851" s="14"/>
      <c r="AL2851" s="14"/>
      <c r="AM2851" s="14"/>
      <c r="AN2851" s="14"/>
      <c r="AO2851" s="14"/>
      <c r="AP2851" s="14">
        <f t="shared" si="7581"/>
        <v>0</v>
      </c>
      <c r="AQ2851" s="14"/>
      <c r="AR2851" s="14"/>
      <c r="AS2851" s="14"/>
      <c r="AT2851" s="14"/>
      <c r="AU2851" s="14"/>
      <c r="AV2851" s="14"/>
      <c r="AW2851" s="14"/>
      <c r="AX2851" s="14"/>
      <c r="AY2851" s="14"/>
      <c r="AZ2851" s="14">
        <v>0</v>
      </c>
      <c r="BA2851" s="14">
        <v>0</v>
      </c>
      <c r="BB2851" s="14">
        <v>5500</v>
      </c>
      <c r="BC2851" s="14">
        <v>600</v>
      </c>
      <c r="BD2851" s="14"/>
      <c r="BE2851" s="14">
        <f>607+2511</f>
        <v>3118</v>
      </c>
      <c r="BF2851" s="14"/>
      <c r="BG2851" s="14"/>
      <c r="BH2851" s="14">
        <f t="shared" si="7582"/>
        <v>9218</v>
      </c>
      <c r="BI2851" s="14"/>
      <c r="BJ2851" s="14">
        <v>2894</v>
      </c>
      <c r="BK2851" s="14">
        <v>600</v>
      </c>
      <c r="BL2851" s="14"/>
      <c r="BM2851" s="14">
        <v>2006</v>
      </c>
      <c r="BN2851" s="14"/>
      <c r="BO2851" s="14">
        <v>607</v>
      </c>
      <c r="BP2851" s="14"/>
      <c r="BQ2851" s="14">
        <v>2511</v>
      </c>
      <c r="BR2851" s="14">
        <v>8618</v>
      </c>
      <c r="BS2851" s="14">
        <v>600</v>
      </c>
      <c r="BT2851" s="14">
        <v>140700</v>
      </c>
      <c r="BU2851" s="14">
        <v>35200</v>
      </c>
      <c r="BV2851" s="14">
        <v>18000</v>
      </c>
      <c r="BW2851" s="14">
        <f t="shared" si="7549"/>
        <v>8000</v>
      </c>
      <c r="BX2851" s="14">
        <v>3000</v>
      </c>
      <c r="BY2851" s="14">
        <v>2500</v>
      </c>
      <c r="BZ2851" s="14">
        <v>2500</v>
      </c>
      <c r="CA2851" s="14">
        <f t="shared" si="7551"/>
        <v>26000</v>
      </c>
      <c r="CB2851" s="122">
        <f t="shared" si="7562"/>
        <v>73.86363636363636</v>
      </c>
    </row>
    <row r="2852" spans="1:80" x14ac:dyDescent="0.25">
      <c r="A2852" s="4" t="s">
        <v>928</v>
      </c>
      <c r="B2852" s="4" t="s">
        <v>88</v>
      </c>
      <c r="C2852" s="4" t="s">
        <v>1334</v>
      </c>
      <c r="D2852" s="79" t="s">
        <v>1335</v>
      </c>
      <c r="E2852" s="89">
        <v>6135</v>
      </c>
      <c r="F2852" s="79"/>
      <c r="G2852" s="75" t="s">
        <v>1906</v>
      </c>
      <c r="H2852" s="13" t="s">
        <v>201</v>
      </c>
      <c r="I2852" s="14">
        <v>2000</v>
      </c>
      <c r="J2852" s="14">
        <f t="shared" si="7550"/>
        <v>2200</v>
      </c>
      <c r="K2852" s="14">
        <v>1100</v>
      </c>
      <c r="L2852" s="14">
        <f t="shared" si="7553"/>
        <v>1100</v>
      </c>
      <c r="M2852" s="14">
        <v>1100</v>
      </c>
      <c r="N2852" s="14">
        <v>0</v>
      </c>
      <c r="O2852" s="14">
        <v>0</v>
      </c>
      <c r="P2852" s="14">
        <v>0</v>
      </c>
      <c r="Q2852" s="14">
        <v>0</v>
      </c>
      <c r="R2852" s="14">
        <v>1100</v>
      </c>
      <c r="S2852" s="14"/>
      <c r="T2852" s="14"/>
      <c r="U2852" s="14"/>
      <c r="V2852" s="14"/>
      <c r="W2852" s="14"/>
      <c r="X2852" s="14">
        <f t="shared" si="7580"/>
        <v>1100</v>
      </c>
      <c r="Y2852" s="14"/>
      <c r="Z2852" s="14"/>
      <c r="AA2852" s="14"/>
      <c r="AB2852" s="14"/>
      <c r="AC2852" s="14"/>
      <c r="AD2852" s="14"/>
      <c r="AE2852" s="14"/>
      <c r="AF2852" s="14"/>
      <c r="AG2852" s="14"/>
      <c r="AH2852" s="14">
        <v>0</v>
      </c>
      <c r="AI2852" s="14">
        <v>1100</v>
      </c>
      <c r="AJ2852" s="14">
        <v>0</v>
      </c>
      <c r="AK2852" s="14"/>
      <c r="AL2852" s="14"/>
      <c r="AM2852" s="14"/>
      <c r="AN2852" s="14"/>
      <c r="AO2852" s="14"/>
      <c r="AP2852" s="14">
        <f t="shared" si="7581"/>
        <v>0</v>
      </c>
      <c r="AQ2852" s="14"/>
      <c r="AR2852" s="14"/>
      <c r="AS2852" s="14"/>
      <c r="AT2852" s="14"/>
      <c r="AU2852" s="14"/>
      <c r="AV2852" s="14"/>
      <c r="AW2852" s="14"/>
      <c r="AX2852" s="14"/>
      <c r="AY2852" s="14"/>
      <c r="AZ2852" s="14">
        <v>0</v>
      </c>
      <c r="BA2852" s="14">
        <v>0</v>
      </c>
      <c r="BB2852" s="14">
        <v>0</v>
      </c>
      <c r="BC2852" s="14"/>
      <c r="BD2852" s="14"/>
      <c r="BE2852" s="14"/>
      <c r="BF2852" s="14"/>
      <c r="BG2852" s="14"/>
      <c r="BH2852" s="14">
        <f t="shared" si="7582"/>
        <v>0</v>
      </c>
      <c r="BI2852" s="14"/>
      <c r="BJ2852" s="14"/>
      <c r="BK2852" s="14"/>
      <c r="BL2852" s="14"/>
      <c r="BM2852" s="14"/>
      <c r="BN2852" s="14"/>
      <c r="BO2852" s="14"/>
      <c r="BP2852" s="14"/>
      <c r="BQ2852" s="14"/>
      <c r="BR2852" s="14">
        <v>0</v>
      </c>
      <c r="BS2852" s="14">
        <v>0</v>
      </c>
      <c r="BT2852" s="14">
        <v>2200</v>
      </c>
      <c r="BU2852" s="14">
        <v>1100</v>
      </c>
      <c r="BV2852" s="14">
        <v>550</v>
      </c>
      <c r="BW2852" s="14">
        <f t="shared" si="7549"/>
        <v>550</v>
      </c>
      <c r="BX2852" s="14">
        <v>550</v>
      </c>
      <c r="BY2852" s="14"/>
      <c r="BZ2852" s="14"/>
      <c r="CA2852" s="14">
        <f t="shared" si="7551"/>
        <v>1100</v>
      </c>
      <c r="CB2852" s="122">
        <f t="shared" si="7562"/>
        <v>100</v>
      </c>
    </row>
    <row r="2853" spans="1:80" x14ac:dyDescent="0.25">
      <c r="A2853" s="4" t="s">
        <v>928</v>
      </c>
      <c r="B2853" s="4" t="s">
        <v>88</v>
      </c>
      <c r="C2853" s="4" t="s">
        <v>1334</v>
      </c>
      <c r="D2853" s="79" t="s">
        <v>1335</v>
      </c>
      <c r="E2853" s="89">
        <v>6137</v>
      </c>
      <c r="F2853" s="79"/>
      <c r="G2853" s="75" t="s">
        <v>1906</v>
      </c>
      <c r="H2853" s="13" t="s">
        <v>204</v>
      </c>
      <c r="I2853" s="14">
        <v>16000</v>
      </c>
      <c r="J2853" s="14">
        <f t="shared" si="7550"/>
        <v>17600</v>
      </c>
      <c r="K2853" s="14">
        <v>14300</v>
      </c>
      <c r="L2853" s="14">
        <f t="shared" si="7553"/>
        <v>3300</v>
      </c>
      <c r="M2853" s="14">
        <v>3300</v>
      </c>
      <c r="N2853" s="14">
        <v>0</v>
      </c>
      <c r="O2853" s="14">
        <v>0</v>
      </c>
      <c r="P2853" s="14">
        <v>0</v>
      </c>
      <c r="Q2853" s="14">
        <v>0</v>
      </c>
      <c r="R2853" s="14">
        <v>3300</v>
      </c>
      <c r="S2853" s="14"/>
      <c r="T2853" s="14"/>
      <c r="U2853" s="14"/>
      <c r="V2853" s="14"/>
      <c r="W2853" s="14"/>
      <c r="X2853" s="14">
        <f t="shared" si="7580"/>
        <v>3300</v>
      </c>
      <c r="Y2853" s="14"/>
      <c r="Z2853" s="14">
        <v>2292</v>
      </c>
      <c r="AA2853" s="14"/>
      <c r="AB2853" s="14"/>
      <c r="AC2853" s="14"/>
      <c r="AD2853" s="14"/>
      <c r="AE2853" s="14"/>
      <c r="AF2853" s="14"/>
      <c r="AG2853" s="14"/>
      <c r="AH2853" s="14">
        <v>2292</v>
      </c>
      <c r="AI2853" s="14">
        <v>1008</v>
      </c>
      <c r="AJ2853" s="14">
        <v>0</v>
      </c>
      <c r="AK2853" s="14"/>
      <c r="AL2853" s="14"/>
      <c r="AM2853" s="14"/>
      <c r="AN2853" s="14"/>
      <c r="AO2853" s="14"/>
      <c r="AP2853" s="14">
        <f t="shared" si="7581"/>
        <v>0</v>
      </c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>
        <v>0</v>
      </c>
      <c r="BA2853" s="14">
        <v>0</v>
      </c>
      <c r="BB2853" s="14">
        <v>0</v>
      </c>
      <c r="BC2853" s="14"/>
      <c r="BD2853" s="14"/>
      <c r="BE2853" s="14"/>
      <c r="BF2853" s="14"/>
      <c r="BG2853" s="14"/>
      <c r="BH2853" s="14">
        <f t="shared" si="7582"/>
        <v>0</v>
      </c>
      <c r="BI2853" s="14"/>
      <c r="BJ2853" s="14"/>
      <c r="BK2853" s="14"/>
      <c r="BL2853" s="14"/>
      <c r="BM2853" s="14"/>
      <c r="BN2853" s="14"/>
      <c r="BO2853" s="14"/>
      <c r="BP2853" s="14"/>
      <c r="BQ2853" s="14"/>
      <c r="BR2853" s="14">
        <v>0</v>
      </c>
      <c r="BS2853" s="14">
        <v>0</v>
      </c>
      <c r="BT2853" s="14">
        <v>17600</v>
      </c>
      <c r="BU2853" s="14">
        <v>14300</v>
      </c>
      <c r="BV2853" s="14">
        <v>7200</v>
      </c>
      <c r="BW2853" s="14">
        <f t="shared" si="7549"/>
        <v>3100</v>
      </c>
      <c r="BX2853" s="14">
        <v>1100</v>
      </c>
      <c r="BY2853" s="14">
        <v>1000</v>
      </c>
      <c r="BZ2853" s="14">
        <v>1000</v>
      </c>
      <c r="CA2853" s="14">
        <f t="shared" si="7551"/>
        <v>10300</v>
      </c>
      <c r="CB2853" s="122">
        <f t="shared" si="7562"/>
        <v>72.027972027972027</v>
      </c>
    </row>
    <row r="2854" spans="1:80" x14ac:dyDescent="0.25">
      <c r="A2854" s="4" t="s">
        <v>928</v>
      </c>
      <c r="B2854" s="4" t="s">
        <v>88</v>
      </c>
      <c r="C2854" s="4" t="s">
        <v>1334</v>
      </c>
      <c r="D2854" s="79" t="s">
        <v>1335</v>
      </c>
      <c r="E2854" s="89">
        <v>6138</v>
      </c>
      <c r="F2854" s="79"/>
      <c r="G2854" s="75" t="s">
        <v>1906</v>
      </c>
      <c r="H2854" s="13" t="s">
        <v>205</v>
      </c>
      <c r="I2854" s="14">
        <v>0</v>
      </c>
      <c r="J2854" s="14">
        <f t="shared" si="7550"/>
        <v>50</v>
      </c>
      <c r="K2854" s="14">
        <v>50</v>
      </c>
      <c r="L2854" s="14">
        <f t="shared" si="7553"/>
        <v>0</v>
      </c>
      <c r="M2854" s="14">
        <v>0</v>
      </c>
      <c r="N2854" s="14">
        <v>0</v>
      </c>
      <c r="O2854" s="14">
        <v>0</v>
      </c>
      <c r="P2854" s="14">
        <v>0</v>
      </c>
      <c r="Q2854" s="14">
        <v>0</v>
      </c>
      <c r="R2854" s="14">
        <v>0</v>
      </c>
      <c r="S2854" s="14"/>
      <c r="T2854" s="14"/>
      <c r="U2854" s="14"/>
      <c r="V2854" s="14"/>
      <c r="W2854" s="14"/>
      <c r="X2854" s="14">
        <f t="shared" si="7580"/>
        <v>0</v>
      </c>
      <c r="Y2854" s="14"/>
      <c r="Z2854" s="14"/>
      <c r="AA2854" s="14"/>
      <c r="AB2854" s="14"/>
      <c r="AC2854" s="14"/>
      <c r="AD2854" s="14"/>
      <c r="AE2854" s="14"/>
      <c r="AF2854" s="14"/>
      <c r="AG2854" s="14"/>
      <c r="AH2854" s="14">
        <v>0</v>
      </c>
      <c r="AI2854" s="14">
        <v>0</v>
      </c>
      <c r="AJ2854" s="14">
        <v>0</v>
      </c>
      <c r="AK2854" s="14"/>
      <c r="AL2854" s="14"/>
      <c r="AM2854" s="14"/>
      <c r="AN2854" s="14"/>
      <c r="AO2854" s="14"/>
      <c r="AP2854" s="14">
        <f t="shared" si="7581"/>
        <v>0</v>
      </c>
      <c r="AQ2854" s="14"/>
      <c r="AR2854" s="14"/>
      <c r="AS2854" s="14"/>
      <c r="AT2854" s="14"/>
      <c r="AU2854" s="14"/>
      <c r="AV2854" s="14"/>
      <c r="AW2854" s="14"/>
      <c r="AX2854" s="14"/>
      <c r="AY2854" s="14"/>
      <c r="AZ2854" s="14">
        <v>0</v>
      </c>
      <c r="BA2854" s="14">
        <v>0</v>
      </c>
      <c r="BB2854" s="14">
        <v>0</v>
      </c>
      <c r="BC2854" s="14"/>
      <c r="BD2854" s="14"/>
      <c r="BE2854" s="14"/>
      <c r="BF2854" s="14"/>
      <c r="BG2854" s="14"/>
      <c r="BH2854" s="14">
        <f t="shared" si="7582"/>
        <v>0</v>
      </c>
      <c r="BI2854" s="14"/>
      <c r="BJ2854" s="14"/>
      <c r="BK2854" s="14"/>
      <c r="BL2854" s="14"/>
      <c r="BM2854" s="14"/>
      <c r="BN2854" s="14"/>
      <c r="BO2854" s="14"/>
      <c r="BP2854" s="14"/>
      <c r="BQ2854" s="14"/>
      <c r="BR2854" s="14">
        <v>0</v>
      </c>
      <c r="BS2854" s="14">
        <v>0</v>
      </c>
      <c r="BT2854" s="14">
        <v>50</v>
      </c>
      <c r="BU2854" s="14">
        <v>50</v>
      </c>
      <c r="BV2854" s="14">
        <v>0</v>
      </c>
      <c r="BW2854" s="14">
        <f t="shared" si="7549"/>
        <v>0</v>
      </c>
      <c r="BX2854" s="14"/>
      <c r="BY2854" s="14"/>
      <c r="BZ2854" s="14"/>
      <c r="CA2854" s="14">
        <f t="shared" si="7551"/>
        <v>0</v>
      </c>
      <c r="CB2854" s="122">
        <f t="shared" si="7562"/>
        <v>0</v>
      </c>
    </row>
    <row r="2855" spans="1:80" x14ac:dyDescent="0.25">
      <c r="A2855" s="1" t="s">
        <v>928</v>
      </c>
      <c r="B2855" s="1" t="s">
        <v>88</v>
      </c>
      <c r="C2855" s="1" t="s">
        <v>1334</v>
      </c>
      <c r="D2855" s="82" t="s">
        <v>1335</v>
      </c>
      <c r="E2855" s="82" t="s">
        <v>50</v>
      </c>
      <c r="F2855" s="79" t="s">
        <v>1</v>
      </c>
      <c r="G2855" s="13" t="s">
        <v>1</v>
      </c>
      <c r="H2855" s="2" t="s">
        <v>51</v>
      </c>
      <c r="I2855" s="12">
        <f>SUM(I2856:I2858)</f>
        <v>59600</v>
      </c>
      <c r="J2855" s="12">
        <f t="shared" si="7550"/>
        <v>67895</v>
      </c>
      <c r="K2855" s="12">
        <f t="shared" ref="K2855" si="7594">SUM(K2856:K2858)</f>
        <v>64925</v>
      </c>
      <c r="L2855" s="12">
        <f t="shared" si="7553"/>
        <v>2970</v>
      </c>
      <c r="M2855" s="12">
        <f t="shared" ref="M2855:Q2855" si="7595">SUM(M2856:M2858)</f>
        <v>2970</v>
      </c>
      <c r="N2855" s="12">
        <f t="shared" si="7595"/>
        <v>0</v>
      </c>
      <c r="O2855" s="12">
        <f t="shared" si="7595"/>
        <v>0</v>
      </c>
      <c r="P2855" s="12">
        <f t="shared" si="7595"/>
        <v>0</v>
      </c>
      <c r="Q2855" s="12">
        <f t="shared" si="7595"/>
        <v>0</v>
      </c>
      <c r="R2855" s="12">
        <f t="shared" ref="R2855:AG2855" si="7596">SUM(R2856:R2858)</f>
        <v>2970</v>
      </c>
      <c r="S2855" s="12">
        <f t="shared" si="7596"/>
        <v>0</v>
      </c>
      <c r="T2855" s="12">
        <f t="shared" si="7596"/>
        <v>0</v>
      </c>
      <c r="U2855" s="12">
        <f t="shared" si="7596"/>
        <v>0</v>
      </c>
      <c r="V2855" s="12">
        <f t="shared" si="7596"/>
        <v>0</v>
      </c>
      <c r="W2855" s="12">
        <f t="shared" si="7596"/>
        <v>0</v>
      </c>
      <c r="X2855" s="12">
        <f t="shared" si="7596"/>
        <v>2970</v>
      </c>
      <c r="Y2855" s="12">
        <f t="shared" si="7596"/>
        <v>0</v>
      </c>
      <c r="Z2855" s="12">
        <f t="shared" si="7596"/>
        <v>0</v>
      </c>
      <c r="AA2855" s="12">
        <f t="shared" si="7596"/>
        <v>0</v>
      </c>
      <c r="AB2855" s="12">
        <f t="shared" si="7596"/>
        <v>0</v>
      </c>
      <c r="AC2855" s="12">
        <f t="shared" si="7596"/>
        <v>0</v>
      </c>
      <c r="AD2855" s="12">
        <f t="shared" si="7596"/>
        <v>0</v>
      </c>
      <c r="AE2855" s="12">
        <f t="shared" si="7596"/>
        <v>0</v>
      </c>
      <c r="AF2855" s="12">
        <f t="shared" si="7596"/>
        <v>0</v>
      </c>
      <c r="AG2855" s="12">
        <f t="shared" si="7596"/>
        <v>2970</v>
      </c>
      <c r="AH2855" s="12">
        <v>2970</v>
      </c>
      <c r="AI2855" s="12">
        <v>0</v>
      </c>
      <c r="AJ2855" s="12">
        <f t="shared" ref="AJ2855:AY2855" si="7597">SUM(AJ2856:AJ2858)</f>
        <v>0</v>
      </c>
      <c r="AK2855" s="12">
        <f t="shared" si="7597"/>
        <v>0</v>
      </c>
      <c r="AL2855" s="12">
        <f t="shared" si="7597"/>
        <v>0</v>
      </c>
      <c r="AM2855" s="12">
        <f t="shared" si="7597"/>
        <v>0</v>
      </c>
      <c r="AN2855" s="12">
        <f t="shared" si="7597"/>
        <v>0</v>
      </c>
      <c r="AO2855" s="12">
        <f t="shared" si="7597"/>
        <v>0</v>
      </c>
      <c r="AP2855" s="12">
        <f t="shared" si="7597"/>
        <v>0</v>
      </c>
      <c r="AQ2855" s="12">
        <f t="shared" si="7597"/>
        <v>0</v>
      </c>
      <c r="AR2855" s="12">
        <f t="shared" si="7597"/>
        <v>0</v>
      </c>
      <c r="AS2855" s="12">
        <f t="shared" si="7597"/>
        <v>0</v>
      </c>
      <c r="AT2855" s="12">
        <f t="shared" si="7597"/>
        <v>0</v>
      </c>
      <c r="AU2855" s="12">
        <f t="shared" si="7597"/>
        <v>0</v>
      </c>
      <c r="AV2855" s="12">
        <f t="shared" si="7597"/>
        <v>0</v>
      </c>
      <c r="AW2855" s="12">
        <f t="shared" si="7597"/>
        <v>0</v>
      </c>
      <c r="AX2855" s="12">
        <f t="shared" si="7597"/>
        <v>0</v>
      </c>
      <c r="AY2855" s="12">
        <f t="shared" si="7597"/>
        <v>0</v>
      </c>
      <c r="AZ2855" s="12">
        <v>0</v>
      </c>
      <c r="BA2855" s="12">
        <v>0</v>
      </c>
      <c r="BB2855" s="12">
        <f t="shared" ref="BB2855:BQ2855" si="7598">SUM(BB2856:BB2858)</f>
        <v>0</v>
      </c>
      <c r="BC2855" s="12">
        <f t="shared" si="7598"/>
        <v>0</v>
      </c>
      <c r="BD2855" s="12">
        <f t="shared" si="7598"/>
        <v>0</v>
      </c>
      <c r="BE2855" s="12">
        <f t="shared" si="7598"/>
        <v>0</v>
      </c>
      <c r="BF2855" s="12">
        <f t="shared" si="7598"/>
        <v>0</v>
      </c>
      <c r="BG2855" s="12">
        <f t="shared" si="7598"/>
        <v>0</v>
      </c>
      <c r="BH2855" s="12">
        <f t="shared" si="7598"/>
        <v>0</v>
      </c>
      <c r="BI2855" s="12">
        <f t="shared" si="7598"/>
        <v>0</v>
      </c>
      <c r="BJ2855" s="12">
        <f t="shared" si="7598"/>
        <v>0</v>
      </c>
      <c r="BK2855" s="12">
        <f t="shared" si="7598"/>
        <v>0</v>
      </c>
      <c r="BL2855" s="12">
        <f t="shared" si="7598"/>
        <v>0</v>
      </c>
      <c r="BM2855" s="12">
        <f t="shared" si="7598"/>
        <v>0</v>
      </c>
      <c r="BN2855" s="12">
        <f t="shared" si="7598"/>
        <v>0</v>
      </c>
      <c r="BO2855" s="12">
        <f t="shared" si="7598"/>
        <v>0</v>
      </c>
      <c r="BP2855" s="12">
        <f t="shared" si="7598"/>
        <v>0</v>
      </c>
      <c r="BQ2855" s="12">
        <f t="shared" si="7598"/>
        <v>0</v>
      </c>
      <c r="BR2855" s="12">
        <v>0</v>
      </c>
      <c r="BS2855" s="12">
        <v>0</v>
      </c>
      <c r="BT2855" s="12">
        <f t="shared" ref="BT2855:BZ2855" si="7599">SUM(BT2856:BT2858)</f>
        <v>68289</v>
      </c>
      <c r="BU2855" s="12">
        <f t="shared" si="7599"/>
        <v>65319</v>
      </c>
      <c r="BV2855" s="12">
        <f t="shared" si="7599"/>
        <v>33773</v>
      </c>
      <c r="BW2855" s="12">
        <f t="shared" si="7599"/>
        <v>18600</v>
      </c>
      <c r="BX2855" s="12">
        <f t="shared" si="7599"/>
        <v>6600</v>
      </c>
      <c r="BY2855" s="12">
        <f t="shared" si="7599"/>
        <v>6000</v>
      </c>
      <c r="BZ2855" s="12">
        <f t="shared" si="7599"/>
        <v>6000</v>
      </c>
      <c r="CA2855" s="12">
        <f t="shared" si="7551"/>
        <v>52373</v>
      </c>
      <c r="CB2855" s="124">
        <f t="shared" si="7562"/>
        <v>80.180345688084628</v>
      </c>
    </row>
    <row r="2856" spans="1:80" x14ac:dyDescent="0.25">
      <c r="A2856" s="4" t="s">
        <v>928</v>
      </c>
      <c r="B2856" s="4" t="s">
        <v>88</v>
      </c>
      <c r="C2856" s="4" t="s">
        <v>1334</v>
      </c>
      <c r="D2856" s="79" t="s">
        <v>1335</v>
      </c>
      <c r="E2856" s="89">
        <v>6139</v>
      </c>
      <c r="F2856" s="79"/>
      <c r="G2856" s="75" t="s">
        <v>1906</v>
      </c>
      <c r="H2856" s="13" t="s">
        <v>51</v>
      </c>
      <c r="I2856" s="14">
        <v>40200</v>
      </c>
      <c r="J2856" s="14">
        <f t="shared" si="7550"/>
        <v>44220</v>
      </c>
      <c r="K2856" s="14">
        <v>41250</v>
      </c>
      <c r="L2856" s="14">
        <f t="shared" si="7553"/>
        <v>2970</v>
      </c>
      <c r="M2856" s="14">
        <v>2970</v>
      </c>
      <c r="N2856" s="14">
        <v>0</v>
      </c>
      <c r="O2856" s="14">
        <v>0</v>
      </c>
      <c r="P2856" s="14">
        <v>0</v>
      </c>
      <c r="Q2856" s="14">
        <v>0</v>
      </c>
      <c r="R2856" s="14">
        <v>2970</v>
      </c>
      <c r="S2856" s="14"/>
      <c r="T2856" s="14"/>
      <c r="U2856" s="14"/>
      <c r="V2856" s="14"/>
      <c r="W2856" s="14"/>
      <c r="X2856" s="14">
        <f t="shared" si="7580"/>
        <v>2970</v>
      </c>
      <c r="Y2856" s="14"/>
      <c r="Z2856" s="14"/>
      <c r="AA2856" s="14"/>
      <c r="AB2856" s="14"/>
      <c r="AC2856" s="14"/>
      <c r="AD2856" s="14"/>
      <c r="AE2856" s="14"/>
      <c r="AF2856" s="14"/>
      <c r="AG2856" s="14">
        <v>2970</v>
      </c>
      <c r="AH2856" s="14">
        <v>2970</v>
      </c>
      <c r="AI2856" s="14">
        <v>0</v>
      </c>
      <c r="AJ2856" s="14">
        <v>0</v>
      </c>
      <c r="AK2856" s="14"/>
      <c r="AL2856" s="14"/>
      <c r="AM2856" s="14"/>
      <c r="AN2856" s="14"/>
      <c r="AO2856" s="14"/>
      <c r="AP2856" s="14">
        <f t="shared" si="7581"/>
        <v>0</v>
      </c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>
        <v>0</v>
      </c>
      <c r="BA2856" s="14">
        <v>0</v>
      </c>
      <c r="BB2856" s="14">
        <v>0</v>
      </c>
      <c r="BC2856" s="14"/>
      <c r="BD2856" s="14"/>
      <c r="BE2856" s="14"/>
      <c r="BF2856" s="14"/>
      <c r="BG2856" s="14"/>
      <c r="BH2856" s="14">
        <f t="shared" si="7582"/>
        <v>0</v>
      </c>
      <c r="BI2856" s="14"/>
      <c r="BJ2856" s="14"/>
      <c r="BK2856" s="14"/>
      <c r="BL2856" s="14"/>
      <c r="BM2856" s="14"/>
      <c r="BN2856" s="14"/>
      <c r="BO2856" s="14"/>
      <c r="BP2856" s="14"/>
      <c r="BQ2856" s="14"/>
      <c r="BR2856" s="14">
        <v>0</v>
      </c>
      <c r="BS2856" s="14">
        <v>0</v>
      </c>
      <c r="BT2856" s="14">
        <v>44220</v>
      </c>
      <c r="BU2856" s="14">
        <v>41250</v>
      </c>
      <c r="BV2856" s="14">
        <v>21000</v>
      </c>
      <c r="BW2856" s="14">
        <f t="shared" si="7549"/>
        <v>9100</v>
      </c>
      <c r="BX2856" s="14">
        <v>3500</v>
      </c>
      <c r="BY2856" s="14">
        <v>2800</v>
      </c>
      <c r="BZ2856" s="14">
        <v>2800</v>
      </c>
      <c r="CA2856" s="14">
        <f t="shared" si="7551"/>
        <v>30100</v>
      </c>
      <c r="CB2856" s="122">
        <f t="shared" si="7562"/>
        <v>72.969696969696969</v>
      </c>
    </row>
    <row r="2857" spans="1:80" ht="22.5" x14ac:dyDescent="0.25">
      <c r="A2857" s="4" t="s">
        <v>928</v>
      </c>
      <c r="B2857" s="4" t="s">
        <v>88</v>
      </c>
      <c r="C2857" s="4" t="s">
        <v>1334</v>
      </c>
      <c r="D2857" s="79" t="s">
        <v>1335</v>
      </c>
      <c r="E2857" s="89">
        <v>6139</v>
      </c>
      <c r="F2857" s="79" t="s">
        <v>1342</v>
      </c>
      <c r="G2857" s="75" t="s">
        <v>1906</v>
      </c>
      <c r="H2857" s="13" t="s">
        <v>59</v>
      </c>
      <c r="I2857" s="14">
        <v>6900</v>
      </c>
      <c r="J2857" s="14">
        <f t="shared" si="7550"/>
        <v>7875</v>
      </c>
      <c r="K2857" s="14">
        <v>7875</v>
      </c>
      <c r="L2857" s="14">
        <f t="shared" si="7553"/>
        <v>0</v>
      </c>
      <c r="M2857" s="14">
        <v>0</v>
      </c>
      <c r="N2857" s="14">
        <v>0</v>
      </c>
      <c r="O2857" s="14">
        <v>0</v>
      </c>
      <c r="P2857" s="14">
        <v>0</v>
      </c>
      <c r="Q2857" s="14">
        <v>0</v>
      </c>
      <c r="R2857" s="14">
        <v>0</v>
      </c>
      <c r="S2857" s="14"/>
      <c r="T2857" s="14"/>
      <c r="U2857" s="14"/>
      <c r="V2857" s="14"/>
      <c r="W2857" s="14"/>
      <c r="X2857" s="14">
        <f t="shared" si="7580"/>
        <v>0</v>
      </c>
      <c r="Y2857" s="14"/>
      <c r="Z2857" s="14"/>
      <c r="AA2857" s="14"/>
      <c r="AB2857" s="14"/>
      <c r="AC2857" s="14"/>
      <c r="AD2857" s="14"/>
      <c r="AE2857" s="14"/>
      <c r="AF2857" s="14"/>
      <c r="AG2857" s="14"/>
      <c r="AH2857" s="14">
        <v>0</v>
      </c>
      <c r="AI2857" s="14">
        <v>0</v>
      </c>
      <c r="AJ2857" s="14">
        <v>0</v>
      </c>
      <c r="AK2857" s="14"/>
      <c r="AL2857" s="14"/>
      <c r="AM2857" s="14"/>
      <c r="AN2857" s="14"/>
      <c r="AO2857" s="14"/>
      <c r="AP2857" s="14">
        <f t="shared" si="7581"/>
        <v>0</v>
      </c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>
        <v>0</v>
      </c>
      <c r="BA2857" s="14">
        <v>0</v>
      </c>
      <c r="BB2857" s="14">
        <v>0</v>
      </c>
      <c r="BC2857" s="14"/>
      <c r="BD2857" s="14"/>
      <c r="BE2857" s="14"/>
      <c r="BF2857" s="14"/>
      <c r="BG2857" s="14"/>
      <c r="BH2857" s="14">
        <f t="shared" si="7582"/>
        <v>0</v>
      </c>
      <c r="BI2857" s="14"/>
      <c r="BJ2857" s="14"/>
      <c r="BK2857" s="14"/>
      <c r="BL2857" s="14"/>
      <c r="BM2857" s="14"/>
      <c r="BN2857" s="14"/>
      <c r="BO2857" s="14"/>
      <c r="BP2857" s="14"/>
      <c r="BQ2857" s="14"/>
      <c r="BR2857" s="14">
        <v>0</v>
      </c>
      <c r="BS2857" s="14">
        <v>0</v>
      </c>
      <c r="BT2857" s="14">
        <v>8269</v>
      </c>
      <c r="BU2857" s="14">
        <v>8269</v>
      </c>
      <c r="BV2857" s="14">
        <v>4373</v>
      </c>
      <c r="BW2857" s="14">
        <f t="shared" si="7549"/>
        <v>2100</v>
      </c>
      <c r="BX2857" s="14">
        <v>700</v>
      </c>
      <c r="BY2857" s="14">
        <v>700</v>
      </c>
      <c r="BZ2857" s="14">
        <v>700</v>
      </c>
      <c r="CA2857" s="14">
        <f t="shared" si="7551"/>
        <v>6473</v>
      </c>
      <c r="CB2857" s="122">
        <f t="shared" si="7562"/>
        <v>78.280324102067965</v>
      </c>
    </row>
    <row r="2858" spans="1:80" ht="22.5" x14ac:dyDescent="0.25">
      <c r="A2858" s="4" t="s">
        <v>928</v>
      </c>
      <c r="B2858" s="4" t="s">
        <v>88</v>
      </c>
      <c r="C2858" s="4" t="s">
        <v>1334</v>
      </c>
      <c r="D2858" s="79" t="s">
        <v>1335</v>
      </c>
      <c r="E2858" s="89">
        <v>6139</v>
      </c>
      <c r="F2858" s="79" t="s">
        <v>1343</v>
      </c>
      <c r="G2858" s="75" t="s">
        <v>1906</v>
      </c>
      <c r="H2858" s="13" t="s">
        <v>65</v>
      </c>
      <c r="I2858" s="14">
        <v>12500</v>
      </c>
      <c r="J2858" s="14">
        <f t="shared" si="7550"/>
        <v>15800</v>
      </c>
      <c r="K2858" s="14">
        <v>15800</v>
      </c>
      <c r="L2858" s="14">
        <f t="shared" si="7553"/>
        <v>0</v>
      </c>
      <c r="M2858" s="14">
        <v>0</v>
      </c>
      <c r="N2858" s="14">
        <v>0</v>
      </c>
      <c r="O2858" s="14">
        <v>0</v>
      </c>
      <c r="P2858" s="14">
        <v>0</v>
      </c>
      <c r="Q2858" s="14">
        <v>0</v>
      </c>
      <c r="R2858" s="14">
        <v>0</v>
      </c>
      <c r="S2858" s="14"/>
      <c r="T2858" s="14"/>
      <c r="U2858" s="14"/>
      <c r="V2858" s="14"/>
      <c r="W2858" s="14"/>
      <c r="X2858" s="14">
        <f t="shared" si="7580"/>
        <v>0</v>
      </c>
      <c r="Y2858" s="14"/>
      <c r="Z2858" s="14"/>
      <c r="AA2858" s="14"/>
      <c r="AB2858" s="14"/>
      <c r="AC2858" s="14"/>
      <c r="AD2858" s="14"/>
      <c r="AE2858" s="14"/>
      <c r="AF2858" s="14"/>
      <c r="AG2858" s="14"/>
      <c r="AH2858" s="14">
        <v>0</v>
      </c>
      <c r="AI2858" s="14">
        <v>0</v>
      </c>
      <c r="AJ2858" s="14">
        <v>0</v>
      </c>
      <c r="AK2858" s="14"/>
      <c r="AL2858" s="14"/>
      <c r="AM2858" s="14"/>
      <c r="AN2858" s="14"/>
      <c r="AO2858" s="14"/>
      <c r="AP2858" s="14">
        <f t="shared" si="7581"/>
        <v>0</v>
      </c>
      <c r="AQ2858" s="14"/>
      <c r="AR2858" s="14"/>
      <c r="AS2858" s="14"/>
      <c r="AT2858" s="14"/>
      <c r="AU2858" s="14"/>
      <c r="AV2858" s="14"/>
      <c r="AW2858" s="14"/>
      <c r="AX2858" s="14"/>
      <c r="AY2858" s="14"/>
      <c r="AZ2858" s="14">
        <v>0</v>
      </c>
      <c r="BA2858" s="14">
        <v>0</v>
      </c>
      <c r="BB2858" s="14">
        <v>0</v>
      </c>
      <c r="BC2858" s="14"/>
      <c r="BD2858" s="14"/>
      <c r="BE2858" s="14"/>
      <c r="BF2858" s="14"/>
      <c r="BG2858" s="14"/>
      <c r="BH2858" s="14">
        <f t="shared" si="7582"/>
        <v>0</v>
      </c>
      <c r="BI2858" s="14"/>
      <c r="BJ2858" s="14"/>
      <c r="BK2858" s="14"/>
      <c r="BL2858" s="14"/>
      <c r="BM2858" s="14"/>
      <c r="BN2858" s="14"/>
      <c r="BO2858" s="14"/>
      <c r="BP2858" s="14"/>
      <c r="BQ2858" s="14"/>
      <c r="BR2858" s="14">
        <v>0</v>
      </c>
      <c r="BS2858" s="14">
        <v>0</v>
      </c>
      <c r="BT2858" s="14">
        <v>15800</v>
      </c>
      <c r="BU2858" s="14">
        <v>15800</v>
      </c>
      <c r="BV2858" s="14">
        <v>8400</v>
      </c>
      <c r="BW2858" s="14">
        <f t="shared" si="7549"/>
        <v>7400</v>
      </c>
      <c r="BX2858" s="14">
        <v>2400</v>
      </c>
      <c r="BY2858" s="14">
        <v>2500</v>
      </c>
      <c r="BZ2858" s="14">
        <v>2500</v>
      </c>
      <c r="CA2858" s="14">
        <f t="shared" si="7551"/>
        <v>15800</v>
      </c>
      <c r="CB2858" s="122">
        <f t="shared" si="7562"/>
        <v>100</v>
      </c>
    </row>
    <row r="2859" spans="1:80" ht="22.5" x14ac:dyDescent="0.25">
      <c r="A2859" s="1" t="s">
        <v>1</v>
      </c>
      <c r="B2859" s="1" t="s">
        <v>1</v>
      </c>
      <c r="C2859" s="1" t="s">
        <v>1</v>
      </c>
      <c r="D2859" s="78" t="s">
        <v>1</v>
      </c>
      <c r="E2859" s="78" t="s">
        <v>1</v>
      </c>
      <c r="F2859" s="78" t="s">
        <v>1</v>
      </c>
      <c r="G2859" s="2" t="s">
        <v>1</v>
      </c>
      <c r="H2859" s="10" t="s">
        <v>66</v>
      </c>
      <c r="I2859" s="11">
        <f>SUM(I2860)</f>
        <v>100</v>
      </c>
      <c r="J2859" s="11">
        <f t="shared" si="7550"/>
        <v>110</v>
      </c>
      <c r="K2859" s="11">
        <f t="shared" ref="K2859:Q2860" si="7600">SUM(K2860)</f>
        <v>110</v>
      </c>
      <c r="L2859" s="11">
        <f t="shared" si="7553"/>
        <v>0</v>
      </c>
      <c r="M2859" s="11">
        <f t="shared" si="7600"/>
        <v>0</v>
      </c>
      <c r="N2859" s="11">
        <f t="shared" si="7600"/>
        <v>0</v>
      </c>
      <c r="O2859" s="11">
        <f t="shared" si="7600"/>
        <v>0</v>
      </c>
      <c r="P2859" s="11">
        <f t="shared" si="7600"/>
        <v>0</v>
      </c>
      <c r="Q2859" s="11">
        <f t="shared" si="7600"/>
        <v>0</v>
      </c>
      <c r="R2859" s="11">
        <f t="shared" ref="R2859:AG2860" si="7601">SUM(R2860)</f>
        <v>0</v>
      </c>
      <c r="S2859" s="11">
        <f t="shared" si="7601"/>
        <v>0</v>
      </c>
      <c r="T2859" s="11">
        <f t="shared" si="7601"/>
        <v>0</v>
      </c>
      <c r="U2859" s="11">
        <f t="shared" si="7601"/>
        <v>0</v>
      </c>
      <c r="V2859" s="11">
        <f t="shared" si="7601"/>
        <v>0</v>
      </c>
      <c r="W2859" s="11">
        <f t="shared" si="7601"/>
        <v>0</v>
      </c>
      <c r="X2859" s="11">
        <f t="shared" si="7601"/>
        <v>0</v>
      </c>
      <c r="Y2859" s="11">
        <f t="shared" si="7601"/>
        <v>0</v>
      </c>
      <c r="Z2859" s="11">
        <f t="shared" si="7601"/>
        <v>0</v>
      </c>
      <c r="AA2859" s="11">
        <f t="shared" si="7601"/>
        <v>0</v>
      </c>
      <c r="AB2859" s="11">
        <f t="shared" si="7601"/>
        <v>0</v>
      </c>
      <c r="AC2859" s="11">
        <f t="shared" si="7601"/>
        <v>0</v>
      </c>
      <c r="AD2859" s="11">
        <f t="shared" si="7601"/>
        <v>0</v>
      </c>
      <c r="AE2859" s="11">
        <f t="shared" si="7601"/>
        <v>0</v>
      </c>
      <c r="AF2859" s="11">
        <f t="shared" si="7601"/>
        <v>0</v>
      </c>
      <c r="AG2859" s="11">
        <f t="shared" si="7601"/>
        <v>0</v>
      </c>
      <c r="AH2859" s="11">
        <v>0</v>
      </c>
      <c r="AI2859" s="11">
        <v>0</v>
      </c>
      <c r="AJ2859" s="11">
        <f t="shared" ref="AJ2859:AY2860" si="7602">SUM(AJ2860)</f>
        <v>0</v>
      </c>
      <c r="AK2859" s="11">
        <f t="shared" si="7602"/>
        <v>0</v>
      </c>
      <c r="AL2859" s="11">
        <f t="shared" si="7602"/>
        <v>0</v>
      </c>
      <c r="AM2859" s="11">
        <f t="shared" si="7602"/>
        <v>0</v>
      </c>
      <c r="AN2859" s="11">
        <f t="shared" si="7602"/>
        <v>0</v>
      </c>
      <c r="AO2859" s="11">
        <f t="shared" si="7602"/>
        <v>0</v>
      </c>
      <c r="AP2859" s="11">
        <f t="shared" si="7602"/>
        <v>0</v>
      </c>
      <c r="AQ2859" s="11">
        <f t="shared" si="7602"/>
        <v>0</v>
      </c>
      <c r="AR2859" s="11">
        <f t="shared" si="7602"/>
        <v>0</v>
      </c>
      <c r="AS2859" s="11">
        <f t="shared" si="7602"/>
        <v>0</v>
      </c>
      <c r="AT2859" s="11">
        <f t="shared" si="7602"/>
        <v>0</v>
      </c>
      <c r="AU2859" s="11">
        <f t="shared" si="7602"/>
        <v>0</v>
      </c>
      <c r="AV2859" s="11">
        <f t="shared" si="7602"/>
        <v>0</v>
      </c>
      <c r="AW2859" s="11">
        <f t="shared" si="7602"/>
        <v>0</v>
      </c>
      <c r="AX2859" s="11">
        <f t="shared" si="7602"/>
        <v>0</v>
      </c>
      <c r="AY2859" s="11">
        <f t="shared" si="7602"/>
        <v>0</v>
      </c>
      <c r="AZ2859" s="11">
        <v>0</v>
      </c>
      <c r="BA2859" s="11">
        <v>0</v>
      </c>
      <c r="BB2859" s="11">
        <f t="shared" ref="BB2859:BQ2860" si="7603">SUM(BB2860)</f>
        <v>0</v>
      </c>
      <c r="BC2859" s="11">
        <f t="shared" si="7603"/>
        <v>0</v>
      </c>
      <c r="BD2859" s="11">
        <f t="shared" si="7603"/>
        <v>0</v>
      </c>
      <c r="BE2859" s="11">
        <f t="shared" si="7603"/>
        <v>0</v>
      </c>
      <c r="BF2859" s="11">
        <f t="shared" si="7603"/>
        <v>0</v>
      </c>
      <c r="BG2859" s="11">
        <f t="shared" si="7603"/>
        <v>0</v>
      </c>
      <c r="BH2859" s="11">
        <f t="shared" si="7603"/>
        <v>0</v>
      </c>
      <c r="BI2859" s="11">
        <f t="shared" si="7603"/>
        <v>0</v>
      </c>
      <c r="BJ2859" s="11">
        <f t="shared" si="7603"/>
        <v>0</v>
      </c>
      <c r="BK2859" s="11">
        <f t="shared" si="7603"/>
        <v>0</v>
      </c>
      <c r="BL2859" s="11">
        <f t="shared" si="7603"/>
        <v>0</v>
      </c>
      <c r="BM2859" s="11">
        <f t="shared" si="7603"/>
        <v>0</v>
      </c>
      <c r="BN2859" s="11">
        <f t="shared" si="7603"/>
        <v>0</v>
      </c>
      <c r="BO2859" s="11">
        <f t="shared" si="7603"/>
        <v>0</v>
      </c>
      <c r="BP2859" s="11">
        <f t="shared" si="7603"/>
        <v>0</v>
      </c>
      <c r="BQ2859" s="11">
        <f t="shared" si="7603"/>
        <v>0</v>
      </c>
      <c r="BR2859" s="11">
        <v>0</v>
      </c>
      <c r="BS2859" s="11">
        <v>0</v>
      </c>
      <c r="BT2859" s="11">
        <f t="shared" ref="BT2859:BZ2860" si="7604">SUM(BT2860)</f>
        <v>110</v>
      </c>
      <c r="BU2859" s="11">
        <f t="shared" si="7604"/>
        <v>110</v>
      </c>
      <c r="BV2859" s="11">
        <f t="shared" si="7604"/>
        <v>0</v>
      </c>
      <c r="BW2859" s="11">
        <f t="shared" si="7604"/>
        <v>0</v>
      </c>
      <c r="BX2859" s="11">
        <f t="shared" si="7604"/>
        <v>0</v>
      </c>
      <c r="BY2859" s="11">
        <f t="shared" si="7604"/>
        <v>0</v>
      </c>
      <c r="BZ2859" s="11">
        <f t="shared" si="7604"/>
        <v>0</v>
      </c>
      <c r="CA2859" s="11">
        <f t="shared" si="7551"/>
        <v>0</v>
      </c>
      <c r="CB2859" s="123">
        <f t="shared" si="7562"/>
        <v>0</v>
      </c>
    </row>
    <row r="2860" spans="1:80" x14ac:dyDescent="0.25">
      <c r="A2860" s="4" t="s">
        <v>928</v>
      </c>
      <c r="B2860" s="4" t="s">
        <v>88</v>
      </c>
      <c r="C2860" s="4" t="s">
        <v>1334</v>
      </c>
      <c r="D2860" s="79" t="s">
        <v>1335</v>
      </c>
      <c r="E2860" s="78" t="s">
        <v>67</v>
      </c>
      <c r="F2860" s="78" t="s">
        <v>1</v>
      </c>
      <c r="G2860" s="2" t="s">
        <v>1</v>
      </c>
      <c r="H2860" s="2" t="s">
        <v>68</v>
      </c>
      <c r="I2860" s="12">
        <f>SUM(I2861)</f>
        <v>100</v>
      </c>
      <c r="J2860" s="12">
        <f t="shared" si="7550"/>
        <v>110</v>
      </c>
      <c r="K2860" s="12">
        <f t="shared" si="7600"/>
        <v>110</v>
      </c>
      <c r="L2860" s="12">
        <f t="shared" si="7553"/>
        <v>0</v>
      </c>
      <c r="M2860" s="12">
        <f t="shared" si="7600"/>
        <v>0</v>
      </c>
      <c r="N2860" s="12">
        <f t="shared" si="7600"/>
        <v>0</v>
      </c>
      <c r="O2860" s="12">
        <f t="shared" si="7600"/>
        <v>0</v>
      </c>
      <c r="P2860" s="12">
        <f t="shared" si="7600"/>
        <v>0</v>
      </c>
      <c r="Q2860" s="12">
        <f t="shared" si="7600"/>
        <v>0</v>
      </c>
      <c r="R2860" s="12">
        <f t="shared" si="7601"/>
        <v>0</v>
      </c>
      <c r="S2860" s="12">
        <f t="shared" ref="S2860:AG2860" si="7605">SUM(S2861)</f>
        <v>0</v>
      </c>
      <c r="T2860" s="12">
        <f t="shared" si="7605"/>
        <v>0</v>
      </c>
      <c r="U2860" s="12">
        <f t="shared" si="7605"/>
        <v>0</v>
      </c>
      <c r="V2860" s="12">
        <f t="shared" si="7605"/>
        <v>0</v>
      </c>
      <c r="W2860" s="12">
        <f t="shared" si="7605"/>
        <v>0</v>
      </c>
      <c r="X2860" s="12">
        <f t="shared" si="7605"/>
        <v>0</v>
      </c>
      <c r="Y2860" s="12">
        <f t="shared" si="7605"/>
        <v>0</v>
      </c>
      <c r="Z2860" s="12">
        <f t="shared" si="7605"/>
        <v>0</v>
      </c>
      <c r="AA2860" s="12">
        <f t="shared" si="7605"/>
        <v>0</v>
      </c>
      <c r="AB2860" s="12">
        <f t="shared" si="7605"/>
        <v>0</v>
      </c>
      <c r="AC2860" s="12">
        <f t="shared" si="7605"/>
        <v>0</v>
      </c>
      <c r="AD2860" s="12">
        <f t="shared" si="7605"/>
        <v>0</v>
      </c>
      <c r="AE2860" s="12">
        <f t="shared" si="7605"/>
        <v>0</v>
      </c>
      <c r="AF2860" s="12">
        <f t="shared" si="7605"/>
        <v>0</v>
      </c>
      <c r="AG2860" s="12">
        <f t="shared" si="7605"/>
        <v>0</v>
      </c>
      <c r="AH2860" s="12">
        <v>0</v>
      </c>
      <c r="AI2860" s="12">
        <v>0</v>
      </c>
      <c r="AJ2860" s="12">
        <f t="shared" si="7602"/>
        <v>0</v>
      </c>
      <c r="AK2860" s="12">
        <f t="shared" ref="AK2860:AY2860" si="7606">SUM(AK2861)</f>
        <v>0</v>
      </c>
      <c r="AL2860" s="12">
        <f t="shared" si="7606"/>
        <v>0</v>
      </c>
      <c r="AM2860" s="12">
        <f t="shared" si="7606"/>
        <v>0</v>
      </c>
      <c r="AN2860" s="12">
        <f t="shared" si="7606"/>
        <v>0</v>
      </c>
      <c r="AO2860" s="12">
        <f t="shared" si="7606"/>
        <v>0</v>
      </c>
      <c r="AP2860" s="12">
        <f t="shared" si="7606"/>
        <v>0</v>
      </c>
      <c r="AQ2860" s="12">
        <f t="shared" si="7606"/>
        <v>0</v>
      </c>
      <c r="AR2860" s="12">
        <f t="shared" si="7606"/>
        <v>0</v>
      </c>
      <c r="AS2860" s="12">
        <f t="shared" si="7606"/>
        <v>0</v>
      </c>
      <c r="AT2860" s="12">
        <f t="shared" si="7606"/>
        <v>0</v>
      </c>
      <c r="AU2860" s="12">
        <f t="shared" si="7606"/>
        <v>0</v>
      </c>
      <c r="AV2860" s="12">
        <f t="shared" si="7606"/>
        <v>0</v>
      </c>
      <c r="AW2860" s="12">
        <f t="shared" si="7606"/>
        <v>0</v>
      </c>
      <c r="AX2860" s="12">
        <f t="shared" si="7606"/>
        <v>0</v>
      </c>
      <c r="AY2860" s="12">
        <f t="shared" si="7606"/>
        <v>0</v>
      </c>
      <c r="AZ2860" s="12">
        <v>0</v>
      </c>
      <c r="BA2860" s="12">
        <v>0</v>
      </c>
      <c r="BB2860" s="12">
        <f t="shared" si="7603"/>
        <v>0</v>
      </c>
      <c r="BC2860" s="12">
        <f t="shared" ref="BC2860:BQ2860" si="7607">SUM(BC2861)</f>
        <v>0</v>
      </c>
      <c r="BD2860" s="12">
        <f t="shared" si="7607"/>
        <v>0</v>
      </c>
      <c r="BE2860" s="12">
        <f t="shared" si="7607"/>
        <v>0</v>
      </c>
      <c r="BF2860" s="12">
        <f t="shared" si="7607"/>
        <v>0</v>
      </c>
      <c r="BG2860" s="12">
        <f t="shared" si="7607"/>
        <v>0</v>
      </c>
      <c r="BH2860" s="12">
        <f t="shared" si="7607"/>
        <v>0</v>
      </c>
      <c r="BI2860" s="12">
        <f t="shared" si="7607"/>
        <v>0</v>
      </c>
      <c r="BJ2860" s="12">
        <f t="shared" si="7607"/>
        <v>0</v>
      </c>
      <c r="BK2860" s="12">
        <f t="shared" si="7607"/>
        <v>0</v>
      </c>
      <c r="BL2860" s="12">
        <f t="shared" si="7607"/>
        <v>0</v>
      </c>
      <c r="BM2860" s="12">
        <f t="shared" si="7607"/>
        <v>0</v>
      </c>
      <c r="BN2860" s="12">
        <f t="shared" si="7607"/>
        <v>0</v>
      </c>
      <c r="BO2860" s="12">
        <f t="shared" si="7607"/>
        <v>0</v>
      </c>
      <c r="BP2860" s="12">
        <f t="shared" si="7607"/>
        <v>0</v>
      </c>
      <c r="BQ2860" s="12">
        <f t="shared" si="7607"/>
        <v>0</v>
      </c>
      <c r="BR2860" s="12">
        <v>0</v>
      </c>
      <c r="BS2860" s="12">
        <v>0</v>
      </c>
      <c r="BT2860" s="12">
        <f t="shared" si="7604"/>
        <v>110</v>
      </c>
      <c r="BU2860" s="12">
        <f t="shared" si="7604"/>
        <v>110</v>
      </c>
      <c r="BV2860" s="12">
        <f t="shared" si="7604"/>
        <v>0</v>
      </c>
      <c r="BW2860" s="12">
        <f t="shared" si="7604"/>
        <v>0</v>
      </c>
      <c r="BX2860" s="12">
        <f t="shared" si="7604"/>
        <v>0</v>
      </c>
      <c r="BY2860" s="12">
        <f t="shared" si="7604"/>
        <v>0</v>
      </c>
      <c r="BZ2860" s="12">
        <f t="shared" si="7604"/>
        <v>0</v>
      </c>
      <c r="CA2860" s="12">
        <f t="shared" si="7551"/>
        <v>0</v>
      </c>
      <c r="CB2860" s="124">
        <f t="shared" si="7562"/>
        <v>0</v>
      </c>
    </row>
    <row r="2861" spans="1:80" x14ac:dyDescent="0.25">
      <c r="A2861" s="4" t="s">
        <v>928</v>
      </c>
      <c r="B2861" s="4" t="s">
        <v>88</v>
      </c>
      <c r="C2861" s="4" t="s">
        <v>1334</v>
      </c>
      <c r="D2861" s="79" t="s">
        <v>1335</v>
      </c>
      <c r="E2861" s="89">
        <v>6148</v>
      </c>
      <c r="F2861" s="79"/>
      <c r="G2861" s="75" t="s">
        <v>1906</v>
      </c>
      <c r="H2861" s="13" t="s">
        <v>76</v>
      </c>
      <c r="I2861" s="14">
        <v>100</v>
      </c>
      <c r="J2861" s="14">
        <f t="shared" si="7550"/>
        <v>110</v>
      </c>
      <c r="K2861" s="14">
        <v>110</v>
      </c>
      <c r="L2861" s="14">
        <f t="shared" si="7553"/>
        <v>0</v>
      </c>
      <c r="M2861" s="14">
        <v>0</v>
      </c>
      <c r="N2861" s="14">
        <v>0</v>
      </c>
      <c r="O2861" s="14">
        <v>0</v>
      </c>
      <c r="P2861" s="14">
        <v>0</v>
      </c>
      <c r="Q2861" s="14">
        <v>0</v>
      </c>
      <c r="R2861" s="14">
        <v>0</v>
      </c>
      <c r="S2861" s="14"/>
      <c r="T2861" s="14"/>
      <c r="U2861" s="14"/>
      <c r="V2861" s="14"/>
      <c r="W2861" s="14"/>
      <c r="X2861" s="14">
        <f t="shared" si="7580"/>
        <v>0</v>
      </c>
      <c r="Y2861" s="14"/>
      <c r="Z2861" s="14"/>
      <c r="AA2861" s="14"/>
      <c r="AB2861" s="14"/>
      <c r="AC2861" s="14"/>
      <c r="AD2861" s="14"/>
      <c r="AE2861" s="14"/>
      <c r="AF2861" s="14"/>
      <c r="AG2861" s="14"/>
      <c r="AH2861" s="14">
        <v>0</v>
      </c>
      <c r="AI2861" s="14">
        <v>0</v>
      </c>
      <c r="AJ2861" s="14">
        <v>0</v>
      </c>
      <c r="AK2861" s="14"/>
      <c r="AL2861" s="14"/>
      <c r="AM2861" s="14"/>
      <c r="AN2861" s="14"/>
      <c r="AO2861" s="14"/>
      <c r="AP2861" s="14">
        <f t="shared" si="7581"/>
        <v>0</v>
      </c>
      <c r="AQ2861" s="14"/>
      <c r="AR2861" s="14"/>
      <c r="AS2861" s="14"/>
      <c r="AT2861" s="14"/>
      <c r="AU2861" s="14"/>
      <c r="AV2861" s="14"/>
      <c r="AW2861" s="14"/>
      <c r="AX2861" s="14"/>
      <c r="AY2861" s="14"/>
      <c r="AZ2861" s="14">
        <v>0</v>
      </c>
      <c r="BA2861" s="14">
        <v>0</v>
      </c>
      <c r="BB2861" s="14">
        <v>0</v>
      </c>
      <c r="BC2861" s="14"/>
      <c r="BD2861" s="14"/>
      <c r="BE2861" s="14"/>
      <c r="BF2861" s="14"/>
      <c r="BG2861" s="14"/>
      <c r="BH2861" s="14">
        <f t="shared" si="7582"/>
        <v>0</v>
      </c>
      <c r="BI2861" s="14"/>
      <c r="BJ2861" s="14"/>
      <c r="BK2861" s="14"/>
      <c r="BL2861" s="14"/>
      <c r="BM2861" s="14"/>
      <c r="BN2861" s="14"/>
      <c r="BO2861" s="14"/>
      <c r="BP2861" s="14"/>
      <c r="BQ2861" s="14"/>
      <c r="BR2861" s="14">
        <v>0</v>
      </c>
      <c r="BS2861" s="14">
        <v>0</v>
      </c>
      <c r="BT2861" s="14">
        <v>110</v>
      </c>
      <c r="BU2861" s="14">
        <v>110</v>
      </c>
      <c r="BV2861" s="14">
        <v>0</v>
      </c>
      <c r="BW2861" s="14">
        <f t="shared" si="7549"/>
        <v>0</v>
      </c>
      <c r="BX2861" s="14"/>
      <c r="BY2861" s="14"/>
      <c r="BZ2861" s="14"/>
      <c r="CA2861" s="14">
        <f t="shared" si="7551"/>
        <v>0</v>
      </c>
      <c r="CB2861" s="122">
        <f t="shared" si="7562"/>
        <v>0</v>
      </c>
    </row>
    <row r="2862" spans="1:80" ht="22.5" x14ac:dyDescent="0.25">
      <c r="A2862" s="1" t="s">
        <v>1</v>
      </c>
      <c r="B2862" s="1" t="s">
        <v>1</v>
      </c>
      <c r="C2862" s="1" t="s">
        <v>1</v>
      </c>
      <c r="D2862" s="78" t="s">
        <v>1</v>
      </c>
      <c r="E2862" s="78" t="s">
        <v>1</v>
      </c>
      <c r="F2862" s="78" t="s">
        <v>1</v>
      </c>
      <c r="G2862" s="2" t="s">
        <v>1</v>
      </c>
      <c r="H2862" s="10" t="s">
        <v>77</v>
      </c>
      <c r="I2862" s="11">
        <f>SUM(I2863)</f>
        <v>50000</v>
      </c>
      <c r="J2862" s="11">
        <f t="shared" si="7550"/>
        <v>40000</v>
      </c>
      <c r="K2862" s="11">
        <f t="shared" ref="K2862:Q2862" si="7608">SUM(K2863)</f>
        <v>30000</v>
      </c>
      <c r="L2862" s="11">
        <f t="shared" si="7553"/>
        <v>10000</v>
      </c>
      <c r="M2862" s="11">
        <f t="shared" si="7608"/>
        <v>10000</v>
      </c>
      <c r="N2862" s="11">
        <f t="shared" si="7608"/>
        <v>0</v>
      </c>
      <c r="O2862" s="11">
        <f t="shared" si="7608"/>
        <v>0</v>
      </c>
      <c r="P2862" s="11">
        <f t="shared" si="7608"/>
        <v>0</v>
      </c>
      <c r="Q2862" s="11">
        <f t="shared" si="7608"/>
        <v>0</v>
      </c>
      <c r="R2862" s="11">
        <f t="shared" ref="R2862:AG2862" si="7609">SUM(R2863)</f>
        <v>10000</v>
      </c>
      <c r="S2862" s="11">
        <f t="shared" si="7609"/>
        <v>0</v>
      </c>
      <c r="T2862" s="11">
        <f t="shared" si="7609"/>
        <v>0</v>
      </c>
      <c r="U2862" s="11">
        <f t="shared" si="7609"/>
        <v>0</v>
      </c>
      <c r="V2862" s="11">
        <f t="shared" si="7609"/>
        <v>0</v>
      </c>
      <c r="W2862" s="11">
        <f t="shared" si="7609"/>
        <v>0</v>
      </c>
      <c r="X2862" s="11">
        <f t="shared" si="7609"/>
        <v>10000</v>
      </c>
      <c r="Y2862" s="11">
        <f t="shared" si="7609"/>
        <v>0</v>
      </c>
      <c r="Z2862" s="11">
        <f t="shared" si="7609"/>
        <v>0</v>
      </c>
      <c r="AA2862" s="11">
        <f t="shared" si="7609"/>
        <v>0</v>
      </c>
      <c r="AB2862" s="11">
        <f t="shared" si="7609"/>
        <v>0</v>
      </c>
      <c r="AC2862" s="11">
        <f t="shared" si="7609"/>
        <v>0</v>
      </c>
      <c r="AD2862" s="11">
        <f t="shared" si="7609"/>
        <v>0</v>
      </c>
      <c r="AE2862" s="11">
        <f t="shared" si="7609"/>
        <v>0</v>
      </c>
      <c r="AF2862" s="11">
        <f t="shared" si="7609"/>
        <v>0</v>
      </c>
      <c r="AG2862" s="11">
        <f t="shared" si="7609"/>
        <v>0</v>
      </c>
      <c r="AH2862" s="11">
        <v>0</v>
      </c>
      <c r="AI2862" s="11">
        <v>10000</v>
      </c>
      <c r="AJ2862" s="11">
        <f t="shared" ref="AJ2862:AY2862" si="7610">SUM(AJ2863)</f>
        <v>0</v>
      </c>
      <c r="AK2862" s="11">
        <f t="shared" si="7610"/>
        <v>0</v>
      </c>
      <c r="AL2862" s="11">
        <f t="shared" si="7610"/>
        <v>0</v>
      </c>
      <c r="AM2862" s="11">
        <f t="shared" si="7610"/>
        <v>0</v>
      </c>
      <c r="AN2862" s="11">
        <f t="shared" si="7610"/>
        <v>0</v>
      </c>
      <c r="AO2862" s="11">
        <f t="shared" si="7610"/>
        <v>0</v>
      </c>
      <c r="AP2862" s="11">
        <f t="shared" si="7610"/>
        <v>0</v>
      </c>
      <c r="AQ2862" s="11">
        <f t="shared" si="7610"/>
        <v>0</v>
      </c>
      <c r="AR2862" s="11">
        <f t="shared" si="7610"/>
        <v>0</v>
      </c>
      <c r="AS2862" s="11">
        <f t="shared" si="7610"/>
        <v>0</v>
      </c>
      <c r="AT2862" s="11">
        <f t="shared" si="7610"/>
        <v>0</v>
      </c>
      <c r="AU2862" s="11">
        <f t="shared" si="7610"/>
        <v>0</v>
      </c>
      <c r="AV2862" s="11">
        <f t="shared" si="7610"/>
        <v>0</v>
      </c>
      <c r="AW2862" s="11">
        <f t="shared" si="7610"/>
        <v>0</v>
      </c>
      <c r="AX2862" s="11">
        <f t="shared" si="7610"/>
        <v>0</v>
      </c>
      <c r="AY2862" s="11">
        <f t="shared" si="7610"/>
        <v>0</v>
      </c>
      <c r="AZ2862" s="11">
        <v>0</v>
      </c>
      <c r="BA2862" s="11">
        <v>0</v>
      </c>
      <c r="BB2862" s="11">
        <f t="shared" ref="BB2862:BQ2862" si="7611">SUM(BB2863)</f>
        <v>0</v>
      </c>
      <c r="BC2862" s="11">
        <f t="shared" si="7611"/>
        <v>0</v>
      </c>
      <c r="BD2862" s="11">
        <f t="shared" si="7611"/>
        <v>0</v>
      </c>
      <c r="BE2862" s="11">
        <f t="shared" si="7611"/>
        <v>12000</v>
      </c>
      <c r="BF2862" s="11">
        <f t="shared" si="7611"/>
        <v>0</v>
      </c>
      <c r="BG2862" s="11">
        <f t="shared" si="7611"/>
        <v>0</v>
      </c>
      <c r="BH2862" s="11">
        <f t="shared" si="7611"/>
        <v>12000</v>
      </c>
      <c r="BI2862" s="11">
        <f t="shared" si="7611"/>
        <v>0</v>
      </c>
      <c r="BJ2862" s="11">
        <f t="shared" si="7611"/>
        <v>0</v>
      </c>
      <c r="BK2862" s="11">
        <f t="shared" si="7611"/>
        <v>0</v>
      </c>
      <c r="BL2862" s="11">
        <f t="shared" si="7611"/>
        <v>0</v>
      </c>
      <c r="BM2862" s="11">
        <f t="shared" si="7611"/>
        <v>12000</v>
      </c>
      <c r="BN2862" s="11">
        <f t="shared" si="7611"/>
        <v>0</v>
      </c>
      <c r="BO2862" s="11">
        <f t="shared" si="7611"/>
        <v>0</v>
      </c>
      <c r="BP2862" s="11">
        <f t="shared" si="7611"/>
        <v>0</v>
      </c>
      <c r="BQ2862" s="11">
        <f t="shared" si="7611"/>
        <v>0</v>
      </c>
      <c r="BR2862" s="11">
        <v>12000</v>
      </c>
      <c r="BS2862" s="11">
        <v>0</v>
      </c>
      <c r="BT2862" s="11">
        <f t="shared" ref="BT2862:BZ2862" si="7612">SUM(BT2863)</f>
        <v>80000</v>
      </c>
      <c r="BU2862" s="11">
        <f t="shared" si="7612"/>
        <v>70000</v>
      </c>
      <c r="BV2862" s="11">
        <f t="shared" si="7612"/>
        <v>35000</v>
      </c>
      <c r="BW2862" s="11">
        <f t="shared" si="7612"/>
        <v>35000</v>
      </c>
      <c r="BX2862" s="11">
        <f t="shared" si="7612"/>
        <v>35000</v>
      </c>
      <c r="BY2862" s="11">
        <f t="shared" si="7612"/>
        <v>0</v>
      </c>
      <c r="BZ2862" s="11">
        <f t="shared" si="7612"/>
        <v>0</v>
      </c>
      <c r="CA2862" s="11">
        <f t="shared" si="7551"/>
        <v>70000</v>
      </c>
      <c r="CB2862" s="123">
        <f t="shared" si="7562"/>
        <v>100</v>
      </c>
    </row>
    <row r="2863" spans="1:80" x14ac:dyDescent="0.25">
      <c r="A2863" s="4" t="s">
        <v>928</v>
      </c>
      <c r="B2863" s="4" t="s">
        <v>88</v>
      </c>
      <c r="C2863" s="4" t="s">
        <v>1334</v>
      </c>
      <c r="D2863" s="79" t="s">
        <v>1335</v>
      </c>
      <c r="E2863" s="78" t="s">
        <v>78</v>
      </c>
      <c r="F2863" s="78" t="s">
        <v>1</v>
      </c>
      <c r="G2863" s="2" t="s">
        <v>1</v>
      </c>
      <c r="H2863" s="2" t="s">
        <v>79</v>
      </c>
      <c r="I2863" s="12">
        <f>SUM(I2864:I2865)</f>
        <v>50000</v>
      </c>
      <c r="J2863" s="12">
        <f t="shared" si="7550"/>
        <v>40000</v>
      </c>
      <c r="K2863" s="12">
        <f t="shared" ref="K2863" si="7613">SUM(K2864:K2865)</f>
        <v>30000</v>
      </c>
      <c r="L2863" s="12">
        <f t="shared" si="7553"/>
        <v>10000</v>
      </c>
      <c r="M2863" s="12">
        <f t="shared" ref="M2863:Q2863" si="7614">SUM(M2864:M2865)</f>
        <v>10000</v>
      </c>
      <c r="N2863" s="12">
        <f t="shared" si="7614"/>
        <v>0</v>
      </c>
      <c r="O2863" s="12">
        <f t="shared" si="7614"/>
        <v>0</v>
      </c>
      <c r="P2863" s="12">
        <f t="shared" si="7614"/>
        <v>0</v>
      </c>
      <c r="Q2863" s="12">
        <f t="shared" si="7614"/>
        <v>0</v>
      </c>
      <c r="R2863" s="12">
        <f t="shared" ref="R2863:AG2863" si="7615">SUM(R2864:R2865)</f>
        <v>10000</v>
      </c>
      <c r="S2863" s="12">
        <f t="shared" si="7615"/>
        <v>0</v>
      </c>
      <c r="T2863" s="12">
        <f t="shared" si="7615"/>
        <v>0</v>
      </c>
      <c r="U2863" s="12">
        <f t="shared" si="7615"/>
        <v>0</v>
      </c>
      <c r="V2863" s="12">
        <f t="shared" si="7615"/>
        <v>0</v>
      </c>
      <c r="W2863" s="12">
        <f t="shared" si="7615"/>
        <v>0</v>
      </c>
      <c r="X2863" s="12">
        <f t="shared" ref="X2863" si="7616">SUM(X2864:X2865)</f>
        <v>10000</v>
      </c>
      <c r="Y2863" s="12">
        <f t="shared" si="7615"/>
        <v>0</v>
      </c>
      <c r="Z2863" s="12">
        <f t="shared" si="7615"/>
        <v>0</v>
      </c>
      <c r="AA2863" s="12">
        <f t="shared" si="7615"/>
        <v>0</v>
      </c>
      <c r="AB2863" s="12">
        <f t="shared" si="7615"/>
        <v>0</v>
      </c>
      <c r="AC2863" s="12">
        <f t="shared" si="7615"/>
        <v>0</v>
      </c>
      <c r="AD2863" s="12">
        <f t="shared" si="7615"/>
        <v>0</v>
      </c>
      <c r="AE2863" s="12">
        <f t="shared" si="7615"/>
        <v>0</v>
      </c>
      <c r="AF2863" s="12">
        <f t="shared" si="7615"/>
        <v>0</v>
      </c>
      <c r="AG2863" s="12">
        <f t="shared" si="7615"/>
        <v>0</v>
      </c>
      <c r="AH2863" s="12">
        <v>0</v>
      </c>
      <c r="AI2863" s="12">
        <v>10000</v>
      </c>
      <c r="AJ2863" s="12">
        <f t="shared" ref="AJ2863:AY2863" si="7617">SUM(AJ2864:AJ2865)</f>
        <v>0</v>
      </c>
      <c r="AK2863" s="12">
        <f t="shared" si="7617"/>
        <v>0</v>
      </c>
      <c r="AL2863" s="12">
        <f t="shared" si="7617"/>
        <v>0</v>
      </c>
      <c r="AM2863" s="12">
        <f t="shared" si="7617"/>
        <v>0</v>
      </c>
      <c r="AN2863" s="12">
        <f t="shared" si="7617"/>
        <v>0</v>
      </c>
      <c r="AO2863" s="12">
        <f t="shared" si="7617"/>
        <v>0</v>
      </c>
      <c r="AP2863" s="12">
        <f t="shared" ref="AP2863" si="7618">SUM(AP2864:AP2865)</f>
        <v>0</v>
      </c>
      <c r="AQ2863" s="12">
        <f t="shared" si="7617"/>
        <v>0</v>
      </c>
      <c r="AR2863" s="12">
        <f t="shared" si="7617"/>
        <v>0</v>
      </c>
      <c r="AS2863" s="12">
        <f t="shared" si="7617"/>
        <v>0</v>
      </c>
      <c r="AT2863" s="12">
        <f t="shared" si="7617"/>
        <v>0</v>
      </c>
      <c r="AU2863" s="12">
        <f t="shared" si="7617"/>
        <v>0</v>
      </c>
      <c r="AV2863" s="12">
        <f t="shared" si="7617"/>
        <v>0</v>
      </c>
      <c r="AW2863" s="12">
        <f t="shared" si="7617"/>
        <v>0</v>
      </c>
      <c r="AX2863" s="12">
        <f t="shared" si="7617"/>
        <v>0</v>
      </c>
      <c r="AY2863" s="12">
        <f t="shared" si="7617"/>
        <v>0</v>
      </c>
      <c r="AZ2863" s="12">
        <v>0</v>
      </c>
      <c r="BA2863" s="12">
        <v>0</v>
      </c>
      <c r="BB2863" s="12">
        <f t="shared" ref="BB2863:BQ2863" si="7619">SUM(BB2864:BB2865)</f>
        <v>0</v>
      </c>
      <c r="BC2863" s="12">
        <f t="shared" si="7619"/>
        <v>0</v>
      </c>
      <c r="BD2863" s="12">
        <f t="shared" si="7619"/>
        <v>0</v>
      </c>
      <c r="BE2863" s="12">
        <f t="shared" si="7619"/>
        <v>12000</v>
      </c>
      <c r="BF2863" s="12">
        <f t="shared" si="7619"/>
        <v>0</v>
      </c>
      <c r="BG2863" s="12">
        <f t="shared" si="7619"/>
        <v>0</v>
      </c>
      <c r="BH2863" s="12">
        <f t="shared" ref="BH2863" si="7620">SUM(BH2864:BH2865)</f>
        <v>12000</v>
      </c>
      <c r="BI2863" s="12">
        <f t="shared" si="7619"/>
        <v>0</v>
      </c>
      <c r="BJ2863" s="12">
        <f t="shared" si="7619"/>
        <v>0</v>
      </c>
      <c r="BK2863" s="12">
        <f t="shared" si="7619"/>
        <v>0</v>
      </c>
      <c r="BL2863" s="12">
        <f t="shared" si="7619"/>
        <v>0</v>
      </c>
      <c r="BM2863" s="12">
        <f t="shared" si="7619"/>
        <v>12000</v>
      </c>
      <c r="BN2863" s="12">
        <f t="shared" si="7619"/>
        <v>0</v>
      </c>
      <c r="BO2863" s="12">
        <f t="shared" si="7619"/>
        <v>0</v>
      </c>
      <c r="BP2863" s="12">
        <f t="shared" si="7619"/>
        <v>0</v>
      </c>
      <c r="BQ2863" s="12">
        <f t="shared" si="7619"/>
        <v>0</v>
      </c>
      <c r="BR2863" s="12">
        <v>12000</v>
      </c>
      <c r="BS2863" s="12">
        <v>0</v>
      </c>
      <c r="BT2863" s="12">
        <f t="shared" ref="BT2863:BZ2863" si="7621">SUM(BT2864:BT2865)</f>
        <v>80000</v>
      </c>
      <c r="BU2863" s="12">
        <f t="shared" si="7621"/>
        <v>70000</v>
      </c>
      <c r="BV2863" s="12">
        <f t="shared" si="7621"/>
        <v>35000</v>
      </c>
      <c r="BW2863" s="12">
        <f t="shared" si="7621"/>
        <v>35000</v>
      </c>
      <c r="BX2863" s="12">
        <f t="shared" si="7621"/>
        <v>35000</v>
      </c>
      <c r="BY2863" s="12">
        <f t="shared" si="7621"/>
        <v>0</v>
      </c>
      <c r="BZ2863" s="12">
        <f t="shared" si="7621"/>
        <v>0</v>
      </c>
      <c r="CA2863" s="12">
        <f t="shared" si="7551"/>
        <v>70000</v>
      </c>
      <c r="CB2863" s="124">
        <f t="shared" si="7562"/>
        <v>100</v>
      </c>
    </row>
    <row r="2864" spans="1:80" x14ac:dyDescent="0.25">
      <c r="A2864" s="4" t="s">
        <v>928</v>
      </c>
      <c r="B2864" s="4" t="s">
        <v>88</v>
      </c>
      <c r="C2864" s="4" t="s">
        <v>1334</v>
      </c>
      <c r="D2864" s="79" t="s">
        <v>1335</v>
      </c>
      <c r="E2864" s="89">
        <v>8213</v>
      </c>
      <c r="F2864" s="79"/>
      <c r="G2864" s="75" t="s">
        <v>1906</v>
      </c>
      <c r="H2864" s="13" t="s">
        <v>81</v>
      </c>
      <c r="I2864" s="14">
        <v>40000</v>
      </c>
      <c r="J2864" s="14">
        <f t="shared" si="7550"/>
        <v>25000</v>
      </c>
      <c r="K2864" s="14">
        <v>15000</v>
      </c>
      <c r="L2864" s="14">
        <f t="shared" si="7553"/>
        <v>10000</v>
      </c>
      <c r="M2864" s="14">
        <v>10000</v>
      </c>
      <c r="N2864" s="14">
        <v>0</v>
      </c>
      <c r="O2864" s="14">
        <v>0</v>
      </c>
      <c r="P2864" s="14">
        <v>0</v>
      </c>
      <c r="Q2864" s="14">
        <v>0</v>
      </c>
      <c r="R2864" s="14">
        <v>10000</v>
      </c>
      <c r="S2864" s="14"/>
      <c r="T2864" s="14"/>
      <c r="U2864" s="14"/>
      <c r="V2864" s="14"/>
      <c r="W2864" s="14"/>
      <c r="X2864" s="14">
        <f t="shared" si="7580"/>
        <v>10000</v>
      </c>
      <c r="Y2864" s="14"/>
      <c r="Z2864" s="14"/>
      <c r="AA2864" s="14"/>
      <c r="AB2864" s="14"/>
      <c r="AC2864" s="14"/>
      <c r="AD2864" s="14"/>
      <c r="AE2864" s="14"/>
      <c r="AF2864" s="14"/>
      <c r="AG2864" s="14"/>
      <c r="AH2864" s="14">
        <v>0</v>
      </c>
      <c r="AI2864" s="14">
        <v>10000</v>
      </c>
      <c r="AJ2864" s="14">
        <v>0</v>
      </c>
      <c r="AK2864" s="14"/>
      <c r="AL2864" s="14"/>
      <c r="AM2864" s="14"/>
      <c r="AN2864" s="14"/>
      <c r="AO2864" s="14"/>
      <c r="AP2864" s="14">
        <f t="shared" si="7581"/>
        <v>0</v>
      </c>
      <c r="AQ2864" s="14"/>
      <c r="AR2864" s="14"/>
      <c r="AS2864" s="14"/>
      <c r="AT2864" s="14"/>
      <c r="AU2864" s="14"/>
      <c r="AV2864" s="14"/>
      <c r="AW2864" s="14"/>
      <c r="AX2864" s="14"/>
      <c r="AY2864" s="14"/>
      <c r="AZ2864" s="14">
        <v>0</v>
      </c>
      <c r="BA2864" s="14">
        <v>0</v>
      </c>
      <c r="BB2864" s="14">
        <v>0</v>
      </c>
      <c r="BC2864" s="14"/>
      <c r="BD2864" s="14"/>
      <c r="BE2864" s="14"/>
      <c r="BF2864" s="14"/>
      <c r="BG2864" s="14"/>
      <c r="BH2864" s="14">
        <f t="shared" si="7582"/>
        <v>0</v>
      </c>
      <c r="BI2864" s="14"/>
      <c r="BJ2864" s="14"/>
      <c r="BK2864" s="14"/>
      <c r="BL2864" s="14"/>
      <c r="BM2864" s="14"/>
      <c r="BN2864" s="14"/>
      <c r="BO2864" s="14"/>
      <c r="BP2864" s="14"/>
      <c r="BQ2864" s="14"/>
      <c r="BR2864" s="14">
        <v>0</v>
      </c>
      <c r="BS2864" s="14">
        <v>0</v>
      </c>
      <c r="BT2864" s="14">
        <v>35000</v>
      </c>
      <c r="BU2864" s="14">
        <v>25000</v>
      </c>
      <c r="BV2864" s="14">
        <v>12500</v>
      </c>
      <c r="BW2864" s="14">
        <f t="shared" si="7549"/>
        <v>12500</v>
      </c>
      <c r="BX2864" s="14">
        <v>12500</v>
      </c>
      <c r="BY2864" s="14"/>
      <c r="BZ2864" s="14"/>
      <c r="CA2864" s="14">
        <f t="shared" si="7551"/>
        <v>25000</v>
      </c>
      <c r="CB2864" s="122">
        <f t="shared" si="7562"/>
        <v>100</v>
      </c>
    </row>
    <row r="2865" spans="1:80" x14ac:dyDescent="0.25">
      <c r="A2865" s="4" t="s">
        <v>928</v>
      </c>
      <c r="B2865" s="4" t="s">
        <v>88</v>
      </c>
      <c r="C2865" s="4" t="s">
        <v>1334</v>
      </c>
      <c r="D2865" s="79" t="s">
        <v>1335</v>
      </c>
      <c r="E2865" s="89">
        <v>8216</v>
      </c>
      <c r="F2865" s="79"/>
      <c r="G2865" s="75" t="s">
        <v>1906</v>
      </c>
      <c r="H2865" s="13" t="s">
        <v>319</v>
      </c>
      <c r="I2865" s="14">
        <v>10000</v>
      </c>
      <c r="J2865" s="14">
        <f t="shared" si="7550"/>
        <v>15000</v>
      </c>
      <c r="K2865" s="14">
        <v>15000</v>
      </c>
      <c r="L2865" s="14">
        <f t="shared" si="7553"/>
        <v>0</v>
      </c>
      <c r="M2865" s="14">
        <v>0</v>
      </c>
      <c r="N2865" s="14">
        <v>0</v>
      </c>
      <c r="O2865" s="14">
        <v>0</v>
      </c>
      <c r="P2865" s="14">
        <v>0</v>
      </c>
      <c r="Q2865" s="14">
        <v>0</v>
      </c>
      <c r="R2865" s="14">
        <v>0</v>
      </c>
      <c r="S2865" s="14"/>
      <c r="T2865" s="14"/>
      <c r="U2865" s="14"/>
      <c r="V2865" s="14"/>
      <c r="W2865" s="14"/>
      <c r="X2865" s="14">
        <f t="shared" si="7580"/>
        <v>0</v>
      </c>
      <c r="Y2865" s="14"/>
      <c r="Z2865" s="14"/>
      <c r="AA2865" s="14"/>
      <c r="AB2865" s="14"/>
      <c r="AC2865" s="14"/>
      <c r="AD2865" s="14"/>
      <c r="AE2865" s="14"/>
      <c r="AF2865" s="14"/>
      <c r="AG2865" s="14"/>
      <c r="AH2865" s="14">
        <v>0</v>
      </c>
      <c r="AI2865" s="14">
        <v>0</v>
      </c>
      <c r="AJ2865" s="14">
        <v>0</v>
      </c>
      <c r="AK2865" s="14"/>
      <c r="AL2865" s="14"/>
      <c r="AM2865" s="14"/>
      <c r="AN2865" s="14"/>
      <c r="AO2865" s="14"/>
      <c r="AP2865" s="14">
        <f t="shared" si="7581"/>
        <v>0</v>
      </c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>
        <v>0</v>
      </c>
      <c r="BA2865" s="14">
        <v>0</v>
      </c>
      <c r="BB2865" s="14">
        <v>0</v>
      </c>
      <c r="BC2865" s="14"/>
      <c r="BD2865" s="14"/>
      <c r="BE2865" s="14">
        <v>12000</v>
      </c>
      <c r="BF2865" s="14"/>
      <c r="BG2865" s="14"/>
      <c r="BH2865" s="14">
        <f t="shared" si="7582"/>
        <v>12000</v>
      </c>
      <c r="BI2865" s="14"/>
      <c r="BJ2865" s="14"/>
      <c r="BK2865" s="14"/>
      <c r="BL2865" s="14"/>
      <c r="BM2865" s="14">
        <v>12000</v>
      </c>
      <c r="BN2865" s="14"/>
      <c r="BO2865" s="14"/>
      <c r="BP2865" s="14"/>
      <c r="BQ2865" s="14"/>
      <c r="BR2865" s="14">
        <v>12000</v>
      </c>
      <c r="BS2865" s="14">
        <v>0</v>
      </c>
      <c r="BT2865" s="14">
        <v>45000</v>
      </c>
      <c r="BU2865" s="14">
        <v>45000</v>
      </c>
      <c r="BV2865" s="14">
        <v>22500</v>
      </c>
      <c r="BW2865" s="14">
        <f t="shared" si="7549"/>
        <v>22500</v>
      </c>
      <c r="BX2865" s="14">
        <v>22500</v>
      </c>
      <c r="BY2865" s="14"/>
      <c r="BZ2865" s="14"/>
      <c r="CA2865" s="14">
        <f t="shared" si="7551"/>
        <v>45000</v>
      </c>
      <c r="CB2865" s="122">
        <f t="shared" si="7562"/>
        <v>100</v>
      </c>
    </row>
    <row r="2866" spans="1:80" x14ac:dyDescent="0.25">
      <c r="A2866" s="13" t="s">
        <v>1</v>
      </c>
      <c r="B2866" s="13" t="s">
        <v>1</v>
      </c>
      <c r="C2866" s="13" t="s">
        <v>1</v>
      </c>
      <c r="D2866" s="74" t="s">
        <v>1</v>
      </c>
      <c r="E2866" s="74" t="s">
        <v>1</v>
      </c>
      <c r="F2866" s="74" t="s">
        <v>1</v>
      </c>
      <c r="G2866" s="13" t="s">
        <v>1</v>
      </c>
      <c r="H2866" s="10" t="s">
        <v>1344</v>
      </c>
      <c r="I2866" s="11">
        <f>SUM(I2836,I2859,I2862)</f>
        <v>3130776</v>
      </c>
      <c r="J2866" s="11">
        <f t="shared" si="7550"/>
        <v>3411385</v>
      </c>
      <c r="K2866" s="11">
        <f t="shared" ref="K2866" si="7622">SUM(K2836,K2859,K2862)</f>
        <v>3248065</v>
      </c>
      <c r="L2866" s="11">
        <f t="shared" si="7553"/>
        <v>163320</v>
      </c>
      <c r="M2866" s="11">
        <f t="shared" ref="M2866:Q2866" si="7623">SUM(M2836,M2859,M2862)</f>
        <v>157820</v>
      </c>
      <c r="N2866" s="11">
        <f t="shared" si="7623"/>
        <v>0</v>
      </c>
      <c r="O2866" s="11">
        <f t="shared" si="7623"/>
        <v>5500</v>
      </c>
      <c r="P2866" s="11">
        <f t="shared" si="7623"/>
        <v>0</v>
      </c>
      <c r="Q2866" s="11">
        <f t="shared" si="7623"/>
        <v>0</v>
      </c>
      <c r="R2866" s="11">
        <f t="shared" ref="R2866:AG2866" si="7624">SUM(R2836,R2859,R2862)</f>
        <v>157820</v>
      </c>
      <c r="S2866" s="11">
        <f t="shared" si="7624"/>
        <v>0</v>
      </c>
      <c r="T2866" s="11">
        <f t="shared" si="7624"/>
        <v>0</v>
      </c>
      <c r="U2866" s="11">
        <f t="shared" si="7624"/>
        <v>0</v>
      </c>
      <c r="V2866" s="11">
        <f t="shared" si="7624"/>
        <v>0</v>
      </c>
      <c r="W2866" s="11">
        <f t="shared" si="7624"/>
        <v>0</v>
      </c>
      <c r="X2866" s="11">
        <f t="shared" si="7624"/>
        <v>157820</v>
      </c>
      <c r="Y2866" s="11">
        <f t="shared" si="7624"/>
        <v>2940</v>
      </c>
      <c r="Z2866" s="11">
        <f t="shared" si="7624"/>
        <v>20107</v>
      </c>
      <c r="AA2866" s="11">
        <f t="shared" si="7624"/>
        <v>20892</v>
      </c>
      <c r="AB2866" s="11">
        <f t="shared" si="7624"/>
        <v>21785</v>
      </c>
      <c r="AC2866" s="11">
        <f t="shared" si="7624"/>
        <v>20565</v>
      </c>
      <c r="AD2866" s="11">
        <f t="shared" si="7624"/>
        <v>10851</v>
      </c>
      <c r="AE2866" s="11">
        <f t="shared" si="7624"/>
        <v>0</v>
      </c>
      <c r="AF2866" s="11">
        <f t="shared" si="7624"/>
        <v>5833</v>
      </c>
      <c r="AG2866" s="11">
        <f t="shared" si="7624"/>
        <v>12517</v>
      </c>
      <c r="AH2866" s="11">
        <v>115490</v>
      </c>
      <c r="AI2866" s="11">
        <v>42330</v>
      </c>
      <c r="AJ2866" s="11">
        <f t="shared" ref="AJ2866:AY2866" si="7625">SUM(AJ2836,AJ2859,AJ2862)</f>
        <v>0</v>
      </c>
      <c r="AK2866" s="11">
        <f t="shared" si="7625"/>
        <v>0</v>
      </c>
      <c r="AL2866" s="11">
        <f t="shared" si="7625"/>
        <v>0</v>
      </c>
      <c r="AM2866" s="11">
        <f t="shared" si="7625"/>
        <v>0</v>
      </c>
      <c r="AN2866" s="11">
        <f t="shared" si="7625"/>
        <v>0</v>
      </c>
      <c r="AO2866" s="11">
        <f t="shared" si="7625"/>
        <v>0</v>
      </c>
      <c r="AP2866" s="11">
        <f t="shared" si="7625"/>
        <v>0</v>
      </c>
      <c r="AQ2866" s="11">
        <f t="shared" si="7625"/>
        <v>0</v>
      </c>
      <c r="AR2866" s="11">
        <f t="shared" si="7625"/>
        <v>0</v>
      </c>
      <c r="AS2866" s="11">
        <f t="shared" si="7625"/>
        <v>0</v>
      </c>
      <c r="AT2866" s="11">
        <f t="shared" si="7625"/>
        <v>0</v>
      </c>
      <c r="AU2866" s="11">
        <f t="shared" si="7625"/>
        <v>0</v>
      </c>
      <c r="AV2866" s="11">
        <f t="shared" si="7625"/>
        <v>0</v>
      </c>
      <c r="AW2866" s="11">
        <f t="shared" si="7625"/>
        <v>0</v>
      </c>
      <c r="AX2866" s="11">
        <f t="shared" si="7625"/>
        <v>0</v>
      </c>
      <c r="AY2866" s="11">
        <f t="shared" si="7625"/>
        <v>0</v>
      </c>
      <c r="AZ2866" s="11">
        <v>0</v>
      </c>
      <c r="BA2866" s="11">
        <v>0</v>
      </c>
      <c r="BB2866" s="11">
        <f t="shared" ref="BB2866:BQ2866" si="7626">SUM(BB2836,BB2859,BB2862)</f>
        <v>5500</v>
      </c>
      <c r="BC2866" s="11">
        <f t="shared" si="7626"/>
        <v>600</v>
      </c>
      <c r="BD2866" s="11">
        <f t="shared" si="7626"/>
        <v>0</v>
      </c>
      <c r="BE2866" s="11">
        <f t="shared" si="7626"/>
        <v>15118</v>
      </c>
      <c r="BF2866" s="11">
        <f t="shared" si="7626"/>
        <v>0</v>
      </c>
      <c r="BG2866" s="11">
        <f t="shared" si="7626"/>
        <v>0</v>
      </c>
      <c r="BH2866" s="11">
        <f t="shared" si="7626"/>
        <v>21218</v>
      </c>
      <c r="BI2866" s="11">
        <f t="shared" si="7626"/>
        <v>0</v>
      </c>
      <c r="BJ2866" s="11">
        <f t="shared" si="7626"/>
        <v>2894</v>
      </c>
      <c r="BK2866" s="11">
        <f t="shared" si="7626"/>
        <v>600</v>
      </c>
      <c r="BL2866" s="11">
        <f t="shared" si="7626"/>
        <v>0</v>
      </c>
      <c r="BM2866" s="11">
        <f t="shared" si="7626"/>
        <v>14006</v>
      </c>
      <c r="BN2866" s="11">
        <f t="shared" si="7626"/>
        <v>0</v>
      </c>
      <c r="BO2866" s="11">
        <f t="shared" si="7626"/>
        <v>607</v>
      </c>
      <c r="BP2866" s="11">
        <f t="shared" si="7626"/>
        <v>0</v>
      </c>
      <c r="BQ2866" s="11">
        <f t="shared" si="7626"/>
        <v>2511</v>
      </c>
      <c r="BR2866" s="11">
        <v>20618</v>
      </c>
      <c r="BS2866" s="11">
        <v>600</v>
      </c>
      <c r="BT2866" s="11">
        <f t="shared" ref="BT2866:BZ2866" si="7627">SUM(BT2836,BT2859,BT2862)</f>
        <v>3605778</v>
      </c>
      <c r="BU2866" s="11">
        <f t="shared" si="7627"/>
        <v>3439313</v>
      </c>
      <c r="BV2866" s="11">
        <f t="shared" si="7627"/>
        <v>1856875</v>
      </c>
      <c r="BW2866" s="11">
        <f t="shared" si="7627"/>
        <v>828525</v>
      </c>
      <c r="BX2866" s="11">
        <f t="shared" si="7627"/>
        <v>314725</v>
      </c>
      <c r="BY2866" s="11">
        <f t="shared" si="7627"/>
        <v>256900</v>
      </c>
      <c r="BZ2866" s="11">
        <f t="shared" si="7627"/>
        <v>256900</v>
      </c>
      <c r="CA2866" s="11">
        <f t="shared" si="7551"/>
        <v>2685400</v>
      </c>
      <c r="CB2866" s="123">
        <f t="shared" si="7562"/>
        <v>78.079546700169473</v>
      </c>
    </row>
    <row r="2867" spans="1:80" ht="15.75" thickBot="1" x14ac:dyDescent="0.3">
      <c r="A2867" s="13" t="s">
        <v>1</v>
      </c>
      <c r="B2867" s="13" t="s">
        <v>1</v>
      </c>
      <c r="C2867" s="13" t="s">
        <v>1</v>
      </c>
      <c r="D2867" s="74" t="s">
        <v>1</v>
      </c>
      <c r="E2867" s="74" t="s">
        <v>1</v>
      </c>
      <c r="F2867" s="74" t="s">
        <v>1</v>
      </c>
      <c r="G2867" s="13" t="s">
        <v>1</v>
      </c>
      <c r="H2867" s="2" t="s">
        <v>83</v>
      </c>
      <c r="I2867" s="12">
        <v>76</v>
      </c>
      <c r="J2867" s="12">
        <f t="shared" si="7550"/>
        <v>75</v>
      </c>
      <c r="K2867" s="12">
        <v>75</v>
      </c>
      <c r="L2867" s="13"/>
      <c r="M2867" s="13" t="s">
        <v>1</v>
      </c>
      <c r="N2867" s="13" t="s">
        <v>1</v>
      </c>
      <c r="O2867" s="13" t="s">
        <v>1</v>
      </c>
      <c r="P2867" s="27"/>
      <c r="Q2867" s="13" t="s">
        <v>1</v>
      </c>
      <c r="R2867" s="13" t="s">
        <v>1</v>
      </c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>
        <v>0</v>
      </c>
      <c r="AI2867" s="13">
        <v>0</v>
      </c>
      <c r="AJ2867" s="13" t="s">
        <v>1</v>
      </c>
      <c r="AK2867" s="13"/>
      <c r="AL2867" s="13"/>
      <c r="AM2867" s="13"/>
      <c r="AN2867" s="13"/>
      <c r="AO2867" s="13"/>
      <c r="AP2867" s="13"/>
      <c r="AQ2867" s="13"/>
      <c r="AR2867" s="13"/>
      <c r="AS2867" s="13"/>
      <c r="AT2867" s="13"/>
      <c r="AU2867" s="13"/>
      <c r="AV2867" s="13"/>
      <c r="AW2867" s="13"/>
      <c r="AX2867" s="13"/>
      <c r="AY2867" s="13"/>
      <c r="AZ2867" s="13">
        <v>0</v>
      </c>
      <c r="BA2867" s="13">
        <v>0</v>
      </c>
      <c r="BB2867" s="13" t="s">
        <v>1</v>
      </c>
      <c r="BC2867" s="13"/>
      <c r="BD2867" s="13"/>
      <c r="BE2867" s="13"/>
      <c r="BF2867" s="13"/>
      <c r="BG2867" s="13"/>
      <c r="BH2867" s="13"/>
      <c r="BI2867" s="13"/>
      <c r="BJ2867" s="13"/>
      <c r="BK2867" s="13"/>
      <c r="BL2867" s="13"/>
      <c r="BM2867" s="13"/>
      <c r="BN2867" s="13"/>
      <c r="BO2867" s="13"/>
      <c r="BP2867" s="13"/>
      <c r="BQ2867" s="13"/>
      <c r="BR2867" s="13">
        <v>0</v>
      </c>
      <c r="BS2867" s="13">
        <v>0</v>
      </c>
      <c r="BT2867" s="12">
        <v>75</v>
      </c>
      <c r="BU2867" s="12">
        <v>75</v>
      </c>
      <c r="BV2867" s="12"/>
      <c r="BW2867" s="12"/>
      <c r="BX2867" s="12" t="s">
        <v>1</v>
      </c>
      <c r="BY2867" s="12" t="s">
        <v>1</v>
      </c>
      <c r="BZ2867" s="12"/>
      <c r="CA2867" s="12">
        <f t="shared" si="7551"/>
        <v>0</v>
      </c>
      <c r="CB2867" s="124"/>
    </row>
    <row r="2868" spans="1:80" ht="69.75" customHeight="1" thickBot="1" x14ac:dyDescent="0.3">
      <c r="A2868" s="133" t="s">
        <v>1</v>
      </c>
      <c r="B2868" s="133" t="s">
        <v>1</v>
      </c>
      <c r="C2868" s="133" t="s">
        <v>1</v>
      </c>
      <c r="D2868" s="135" t="s">
        <v>1</v>
      </c>
      <c r="E2868" s="135" t="s">
        <v>1</v>
      </c>
      <c r="F2868" s="135" t="s">
        <v>1</v>
      </c>
      <c r="G2868" s="137" t="s">
        <v>1</v>
      </c>
      <c r="H2868" s="5" t="s">
        <v>84</v>
      </c>
      <c r="I2868" s="5" t="s">
        <v>11</v>
      </c>
      <c r="J2868" s="5" t="s">
        <v>1809</v>
      </c>
      <c r="K2868" s="5" t="s">
        <v>12</v>
      </c>
      <c r="L2868" s="5" t="s">
        <v>13</v>
      </c>
      <c r="M2868" s="5" t="s">
        <v>14</v>
      </c>
      <c r="N2868" s="5" t="s">
        <v>15</v>
      </c>
      <c r="O2868" s="5" t="s">
        <v>16</v>
      </c>
      <c r="P2868" s="5" t="s">
        <v>17</v>
      </c>
      <c r="Q2868" s="5" t="s">
        <v>18</v>
      </c>
      <c r="R2868" s="71" t="s">
        <v>14</v>
      </c>
      <c r="S2868" s="71" t="s">
        <v>1843</v>
      </c>
      <c r="T2868" s="71" t="s">
        <v>1797</v>
      </c>
      <c r="U2868" s="71" t="s">
        <v>1832</v>
      </c>
      <c r="V2868" s="71" t="s">
        <v>1833</v>
      </c>
      <c r="W2868" s="71" t="s">
        <v>1834</v>
      </c>
      <c r="X2868" s="71" t="s">
        <v>1847</v>
      </c>
      <c r="Y2868" s="71" t="s">
        <v>1844</v>
      </c>
      <c r="Z2868" s="71" t="s">
        <v>1835</v>
      </c>
      <c r="AA2868" s="71" t="s">
        <v>1836</v>
      </c>
      <c r="AB2868" s="71" t="s">
        <v>1837</v>
      </c>
      <c r="AC2868" s="71" t="s">
        <v>1838</v>
      </c>
      <c r="AD2868" s="71" t="s">
        <v>1839</v>
      </c>
      <c r="AE2868" s="71" t="s">
        <v>1840</v>
      </c>
      <c r="AF2868" s="71" t="s">
        <v>1845</v>
      </c>
      <c r="AG2868" s="71" t="s">
        <v>1846</v>
      </c>
      <c r="AH2868" s="71" t="s">
        <v>1841</v>
      </c>
      <c r="AI2868" s="71" t="s">
        <v>1842</v>
      </c>
      <c r="AJ2868" s="72" t="s">
        <v>15</v>
      </c>
      <c r="AK2868" s="72" t="s">
        <v>1843</v>
      </c>
      <c r="AL2868" s="72" t="s">
        <v>1797</v>
      </c>
      <c r="AM2868" s="72" t="s">
        <v>1832</v>
      </c>
      <c r="AN2868" s="72" t="s">
        <v>1833</v>
      </c>
      <c r="AO2868" s="72" t="s">
        <v>1834</v>
      </c>
      <c r="AP2868" s="72" t="s">
        <v>1848</v>
      </c>
      <c r="AQ2868" s="72" t="s">
        <v>1844</v>
      </c>
      <c r="AR2868" s="72" t="s">
        <v>1835</v>
      </c>
      <c r="AS2868" s="72" t="s">
        <v>1836</v>
      </c>
      <c r="AT2868" s="72" t="s">
        <v>1837</v>
      </c>
      <c r="AU2868" s="72" t="s">
        <v>1838</v>
      </c>
      <c r="AV2868" s="72" t="s">
        <v>1839</v>
      </c>
      <c r="AW2868" s="72" t="s">
        <v>1840</v>
      </c>
      <c r="AX2868" s="72" t="s">
        <v>1845</v>
      </c>
      <c r="AY2868" s="72" t="s">
        <v>1846</v>
      </c>
      <c r="AZ2868" s="72" t="s">
        <v>1841</v>
      </c>
      <c r="BA2868" s="72" t="s">
        <v>1842</v>
      </c>
      <c r="BB2868" s="73" t="s">
        <v>16</v>
      </c>
      <c r="BC2868" s="73" t="s">
        <v>1843</v>
      </c>
      <c r="BD2868" s="73" t="s">
        <v>1797</v>
      </c>
      <c r="BE2868" s="73" t="s">
        <v>1832</v>
      </c>
      <c r="BF2868" s="73" t="s">
        <v>1833</v>
      </c>
      <c r="BG2868" s="73" t="s">
        <v>1834</v>
      </c>
      <c r="BH2868" s="73" t="s">
        <v>1849</v>
      </c>
      <c r="BI2868" s="73" t="s">
        <v>1844</v>
      </c>
      <c r="BJ2868" s="73" t="s">
        <v>1835</v>
      </c>
      <c r="BK2868" s="73" t="s">
        <v>1836</v>
      </c>
      <c r="BL2868" s="73" t="s">
        <v>1837</v>
      </c>
      <c r="BM2868" s="73" t="s">
        <v>1838</v>
      </c>
      <c r="BN2868" s="73" t="s">
        <v>1839</v>
      </c>
      <c r="BO2868" s="73" t="s">
        <v>1840</v>
      </c>
      <c r="BP2868" s="73" t="s">
        <v>1845</v>
      </c>
      <c r="BQ2868" s="73" t="s">
        <v>1846</v>
      </c>
      <c r="BR2868" s="73" t="s">
        <v>1841</v>
      </c>
      <c r="BS2868" s="73" t="s">
        <v>1842</v>
      </c>
      <c r="BT2868" s="5" t="s">
        <v>1911</v>
      </c>
      <c r="BU2868" s="5" t="s">
        <v>1942</v>
      </c>
      <c r="BV2868" s="5" t="s">
        <v>1943</v>
      </c>
      <c r="BW2868" s="5" t="s">
        <v>1944</v>
      </c>
      <c r="BX2868" s="5" t="s">
        <v>1945</v>
      </c>
      <c r="BY2868" s="5" t="s">
        <v>1946</v>
      </c>
      <c r="BZ2868" s="5" t="s">
        <v>1947</v>
      </c>
      <c r="CA2868" s="5" t="s">
        <v>1948</v>
      </c>
      <c r="CB2868" s="120" t="s">
        <v>1916</v>
      </c>
    </row>
    <row r="2869" spans="1:80" x14ac:dyDescent="0.25">
      <c r="A2869" s="134"/>
      <c r="B2869" s="134"/>
      <c r="C2869" s="134"/>
      <c r="D2869" s="136"/>
      <c r="E2869" s="136"/>
      <c r="F2869" s="136"/>
      <c r="G2869" s="138"/>
      <c r="H2869" s="15" t="s">
        <v>1</v>
      </c>
      <c r="I2869" s="9" t="s">
        <v>19</v>
      </c>
      <c r="J2869" s="9">
        <v>1</v>
      </c>
      <c r="K2869" s="9" t="s">
        <v>20</v>
      </c>
      <c r="L2869" s="9" t="s">
        <v>21</v>
      </c>
      <c r="M2869" s="9" t="s">
        <v>22</v>
      </c>
      <c r="N2869" s="9" t="s">
        <v>23</v>
      </c>
      <c r="O2869" s="9" t="s">
        <v>24</v>
      </c>
      <c r="P2869" s="9" t="s">
        <v>25</v>
      </c>
      <c r="Q2869" s="9" t="s">
        <v>26</v>
      </c>
      <c r="R2869" s="9">
        <v>1</v>
      </c>
      <c r="S2869" s="9">
        <v>2</v>
      </c>
      <c r="T2869" s="9">
        <v>3</v>
      </c>
      <c r="U2869" s="9">
        <v>4</v>
      </c>
      <c r="V2869" s="9">
        <v>5</v>
      </c>
      <c r="W2869" s="9">
        <v>6</v>
      </c>
      <c r="X2869" s="9">
        <v>7</v>
      </c>
      <c r="Y2869" s="9">
        <v>8</v>
      </c>
      <c r="Z2869" s="9">
        <v>9</v>
      </c>
      <c r="AA2869" s="9">
        <v>10</v>
      </c>
      <c r="AB2869" s="9">
        <v>11</v>
      </c>
      <c r="AC2869" s="9">
        <v>12</v>
      </c>
      <c r="AD2869" s="9">
        <v>13</v>
      </c>
      <c r="AE2869" s="9">
        <v>14</v>
      </c>
      <c r="AF2869" s="9">
        <v>15</v>
      </c>
      <c r="AG2869" s="9">
        <v>16</v>
      </c>
      <c r="AH2869" s="9">
        <v>20</v>
      </c>
      <c r="AI2869" s="9">
        <v>21</v>
      </c>
      <c r="AJ2869" s="9">
        <v>1</v>
      </c>
      <c r="AK2869" s="9">
        <v>2</v>
      </c>
      <c r="AL2869" s="9">
        <v>3</v>
      </c>
      <c r="AM2869" s="9">
        <v>4</v>
      </c>
      <c r="AN2869" s="9">
        <v>5</v>
      </c>
      <c r="AO2869" s="9">
        <v>6</v>
      </c>
      <c r="AP2869" s="9">
        <v>7</v>
      </c>
      <c r="AQ2869" s="9">
        <v>8</v>
      </c>
      <c r="AR2869" s="9">
        <v>9</v>
      </c>
      <c r="AS2869" s="9">
        <v>10</v>
      </c>
      <c r="AT2869" s="9">
        <v>11</v>
      </c>
      <c r="AU2869" s="9">
        <v>12</v>
      </c>
      <c r="AV2869" s="9">
        <v>13</v>
      </c>
      <c r="AW2869" s="9">
        <v>14</v>
      </c>
      <c r="AX2869" s="9">
        <v>15</v>
      </c>
      <c r="AY2869" s="9">
        <v>16</v>
      </c>
      <c r="AZ2869" s="9">
        <v>20</v>
      </c>
      <c r="BA2869" s="9">
        <v>21</v>
      </c>
      <c r="BB2869" s="9">
        <v>1</v>
      </c>
      <c r="BC2869" s="9">
        <v>2</v>
      </c>
      <c r="BD2869" s="9">
        <v>3</v>
      </c>
      <c r="BE2869" s="9">
        <v>4</v>
      </c>
      <c r="BF2869" s="9">
        <v>5</v>
      </c>
      <c r="BG2869" s="9">
        <v>6</v>
      </c>
      <c r="BH2869" s="9">
        <v>7</v>
      </c>
      <c r="BI2869" s="9">
        <v>8</v>
      </c>
      <c r="BJ2869" s="9">
        <v>9</v>
      </c>
      <c r="BK2869" s="9">
        <v>10</v>
      </c>
      <c r="BL2869" s="9">
        <v>11</v>
      </c>
      <c r="BM2869" s="9">
        <v>12</v>
      </c>
      <c r="BN2869" s="9">
        <v>13</v>
      </c>
      <c r="BO2869" s="9">
        <v>14</v>
      </c>
      <c r="BP2869" s="9">
        <v>15</v>
      </c>
      <c r="BQ2869" s="9">
        <v>16</v>
      </c>
      <c r="BR2869" s="9">
        <v>20</v>
      </c>
      <c r="BS2869" s="9">
        <v>21</v>
      </c>
      <c r="BT2869" s="9">
        <v>1</v>
      </c>
      <c r="BU2869" s="9">
        <v>2</v>
      </c>
      <c r="BV2869" s="9">
        <v>3</v>
      </c>
      <c r="BW2869" s="9" t="s">
        <v>1798</v>
      </c>
      <c r="BX2869" s="9">
        <v>5</v>
      </c>
      <c r="BY2869" s="9">
        <v>6</v>
      </c>
      <c r="BZ2869" s="9">
        <v>7</v>
      </c>
      <c r="CA2869" s="9" t="s">
        <v>1917</v>
      </c>
      <c r="CB2869" s="121">
        <v>9</v>
      </c>
    </row>
    <row r="2870" spans="1:80" x14ac:dyDescent="0.25">
      <c r="A2870" s="134"/>
      <c r="B2870" s="134"/>
      <c r="C2870" s="134"/>
      <c r="D2870" s="136"/>
      <c r="E2870" s="136"/>
      <c r="F2870" s="136"/>
      <c r="G2870" s="138"/>
      <c r="H2870" s="16" t="s">
        <v>1015</v>
      </c>
      <c r="I2870" s="17">
        <f>SUM(I2866)</f>
        <v>3130776</v>
      </c>
      <c r="J2870" s="17">
        <f t="shared" ref="J2870:J2871" si="7628">SUM(K2870,L2870,P2870,Q2870)</f>
        <v>3411385</v>
      </c>
      <c r="K2870" s="17">
        <f t="shared" ref="K2870" si="7629">SUM(K2866)</f>
        <v>3248065</v>
      </c>
      <c r="L2870" s="17">
        <f t="shared" ref="L2870:L2871" si="7630">SUM(M2870:O2870)</f>
        <v>163320</v>
      </c>
      <c r="M2870" s="17">
        <f t="shared" ref="M2870:Q2870" si="7631">SUM(M2866)</f>
        <v>157820</v>
      </c>
      <c r="N2870" s="17">
        <f t="shared" si="7631"/>
        <v>0</v>
      </c>
      <c r="O2870" s="17">
        <f t="shared" si="7631"/>
        <v>5500</v>
      </c>
      <c r="P2870" s="17">
        <f t="shared" si="7631"/>
        <v>0</v>
      </c>
      <c r="Q2870" s="17">
        <f t="shared" si="7631"/>
        <v>0</v>
      </c>
      <c r="R2870" s="17">
        <f t="shared" ref="R2870:AG2870" si="7632">SUM(R2866)</f>
        <v>157820</v>
      </c>
      <c r="S2870" s="17">
        <f t="shared" si="7632"/>
        <v>0</v>
      </c>
      <c r="T2870" s="17">
        <f t="shared" si="7632"/>
        <v>0</v>
      </c>
      <c r="U2870" s="17">
        <f t="shared" si="7632"/>
        <v>0</v>
      </c>
      <c r="V2870" s="17">
        <f t="shared" si="7632"/>
        <v>0</v>
      </c>
      <c r="W2870" s="17">
        <f t="shared" si="7632"/>
        <v>0</v>
      </c>
      <c r="X2870" s="17">
        <f t="shared" ref="X2870" si="7633">SUM(X2866)</f>
        <v>157820</v>
      </c>
      <c r="Y2870" s="17">
        <f t="shared" si="7632"/>
        <v>2940</v>
      </c>
      <c r="Z2870" s="17">
        <f t="shared" si="7632"/>
        <v>20107</v>
      </c>
      <c r="AA2870" s="17">
        <f t="shared" si="7632"/>
        <v>20892</v>
      </c>
      <c r="AB2870" s="17">
        <f t="shared" si="7632"/>
        <v>21785</v>
      </c>
      <c r="AC2870" s="17">
        <f t="shared" si="7632"/>
        <v>20565</v>
      </c>
      <c r="AD2870" s="17">
        <f t="shared" si="7632"/>
        <v>10851</v>
      </c>
      <c r="AE2870" s="17">
        <f t="shared" si="7632"/>
        <v>0</v>
      </c>
      <c r="AF2870" s="17">
        <f t="shared" si="7632"/>
        <v>5833</v>
      </c>
      <c r="AG2870" s="17">
        <f t="shared" si="7632"/>
        <v>12517</v>
      </c>
      <c r="AH2870" s="17">
        <v>115490</v>
      </c>
      <c r="AI2870" s="17">
        <v>42330</v>
      </c>
      <c r="AJ2870" s="17">
        <f t="shared" ref="AJ2870:AY2870" si="7634">SUM(AJ2866)</f>
        <v>0</v>
      </c>
      <c r="AK2870" s="17">
        <f t="shared" si="7634"/>
        <v>0</v>
      </c>
      <c r="AL2870" s="17">
        <f t="shared" si="7634"/>
        <v>0</v>
      </c>
      <c r="AM2870" s="17">
        <f t="shared" si="7634"/>
        <v>0</v>
      </c>
      <c r="AN2870" s="17">
        <f t="shared" si="7634"/>
        <v>0</v>
      </c>
      <c r="AO2870" s="17">
        <f t="shared" si="7634"/>
        <v>0</v>
      </c>
      <c r="AP2870" s="17">
        <f t="shared" ref="AP2870" si="7635">SUM(AP2866)</f>
        <v>0</v>
      </c>
      <c r="AQ2870" s="17">
        <f t="shared" si="7634"/>
        <v>0</v>
      </c>
      <c r="AR2870" s="17">
        <f t="shared" si="7634"/>
        <v>0</v>
      </c>
      <c r="AS2870" s="17">
        <f t="shared" si="7634"/>
        <v>0</v>
      </c>
      <c r="AT2870" s="17">
        <f t="shared" si="7634"/>
        <v>0</v>
      </c>
      <c r="AU2870" s="17">
        <f t="shared" si="7634"/>
        <v>0</v>
      </c>
      <c r="AV2870" s="17">
        <f t="shared" si="7634"/>
        <v>0</v>
      </c>
      <c r="AW2870" s="17">
        <f t="shared" si="7634"/>
        <v>0</v>
      </c>
      <c r="AX2870" s="17">
        <f t="shared" si="7634"/>
        <v>0</v>
      </c>
      <c r="AY2870" s="17">
        <f t="shared" si="7634"/>
        <v>0</v>
      </c>
      <c r="AZ2870" s="17">
        <v>0</v>
      </c>
      <c r="BA2870" s="17">
        <v>0</v>
      </c>
      <c r="BB2870" s="17">
        <f t="shared" ref="BB2870:BQ2870" si="7636">SUM(BB2866)</f>
        <v>5500</v>
      </c>
      <c r="BC2870" s="17">
        <f t="shared" si="7636"/>
        <v>600</v>
      </c>
      <c r="BD2870" s="17">
        <f t="shared" si="7636"/>
        <v>0</v>
      </c>
      <c r="BE2870" s="17">
        <f t="shared" si="7636"/>
        <v>15118</v>
      </c>
      <c r="BF2870" s="17">
        <f t="shared" si="7636"/>
        <v>0</v>
      </c>
      <c r="BG2870" s="17">
        <f t="shared" si="7636"/>
        <v>0</v>
      </c>
      <c r="BH2870" s="17">
        <f t="shared" ref="BH2870" si="7637">SUM(BH2866)</f>
        <v>21218</v>
      </c>
      <c r="BI2870" s="17">
        <f t="shared" si="7636"/>
        <v>0</v>
      </c>
      <c r="BJ2870" s="17">
        <f t="shared" si="7636"/>
        <v>2894</v>
      </c>
      <c r="BK2870" s="17">
        <f t="shared" si="7636"/>
        <v>600</v>
      </c>
      <c r="BL2870" s="17">
        <f t="shared" si="7636"/>
        <v>0</v>
      </c>
      <c r="BM2870" s="17">
        <f t="shared" si="7636"/>
        <v>14006</v>
      </c>
      <c r="BN2870" s="17">
        <f t="shared" si="7636"/>
        <v>0</v>
      </c>
      <c r="BO2870" s="17">
        <f t="shared" si="7636"/>
        <v>607</v>
      </c>
      <c r="BP2870" s="17">
        <f t="shared" si="7636"/>
        <v>0</v>
      </c>
      <c r="BQ2870" s="17">
        <f t="shared" si="7636"/>
        <v>2511</v>
      </c>
      <c r="BR2870" s="17">
        <v>20618</v>
      </c>
      <c r="BS2870" s="17">
        <v>600</v>
      </c>
      <c r="BT2870" s="17">
        <f t="shared" ref="BT2870:BW2870" si="7638">SUM(BT2866)</f>
        <v>3605778</v>
      </c>
      <c r="BU2870" s="17">
        <f t="shared" ref="BU2870:BV2870" si="7639">SUM(BU2866)</f>
        <v>3439313</v>
      </c>
      <c r="BV2870" s="17">
        <f t="shared" si="7639"/>
        <v>1856875</v>
      </c>
      <c r="BW2870" s="17">
        <f t="shared" si="7638"/>
        <v>828525</v>
      </c>
      <c r="BX2870" s="17">
        <f t="shared" ref="BX2870" si="7640">SUM(BX2866)</f>
        <v>314725</v>
      </c>
      <c r="BY2870" s="17">
        <f t="shared" ref="BY2870" si="7641">SUM(BY2866)</f>
        <v>256900</v>
      </c>
      <c r="BZ2870" s="17">
        <f t="shared" ref="BZ2870" si="7642">SUM(BZ2866)</f>
        <v>256900</v>
      </c>
      <c r="CA2870" s="17">
        <f>BV2870+BW2870</f>
        <v>2685400</v>
      </c>
      <c r="CB2870" s="125">
        <f>IF(BU2870=0,"-",CA2870/BU2870*100)</f>
        <v>78.079546700169473</v>
      </c>
    </row>
    <row r="2871" spans="1:80" x14ac:dyDescent="0.25">
      <c r="A2871" s="134"/>
      <c r="B2871" s="134"/>
      <c r="C2871" s="134"/>
      <c r="D2871" s="136"/>
      <c r="E2871" s="136"/>
      <c r="F2871" s="136"/>
      <c r="G2871" s="138"/>
      <c r="H2871" s="18" t="s">
        <v>86</v>
      </c>
      <c r="I2871" s="17">
        <f>SUM(I2870)</f>
        <v>3130776</v>
      </c>
      <c r="J2871" s="17">
        <f t="shared" si="7628"/>
        <v>3411385</v>
      </c>
      <c r="K2871" s="17">
        <f t="shared" ref="K2871" si="7643">SUM(K2870)</f>
        <v>3248065</v>
      </c>
      <c r="L2871" s="17">
        <f t="shared" si="7630"/>
        <v>163320</v>
      </c>
      <c r="M2871" s="17">
        <f t="shared" ref="M2871:Q2871" si="7644">SUM(M2870)</f>
        <v>157820</v>
      </c>
      <c r="N2871" s="17">
        <f t="shared" si="7644"/>
        <v>0</v>
      </c>
      <c r="O2871" s="17">
        <f t="shared" si="7644"/>
        <v>5500</v>
      </c>
      <c r="P2871" s="17">
        <f t="shared" si="7644"/>
        <v>0</v>
      </c>
      <c r="Q2871" s="17">
        <f t="shared" si="7644"/>
        <v>0</v>
      </c>
      <c r="R2871" s="17">
        <f t="shared" ref="R2871:AG2871" si="7645">SUM(R2870)</f>
        <v>157820</v>
      </c>
      <c r="S2871" s="17">
        <f t="shared" si="7645"/>
        <v>0</v>
      </c>
      <c r="T2871" s="17">
        <f t="shared" si="7645"/>
        <v>0</v>
      </c>
      <c r="U2871" s="17">
        <f t="shared" si="7645"/>
        <v>0</v>
      </c>
      <c r="V2871" s="17">
        <f t="shared" si="7645"/>
        <v>0</v>
      </c>
      <c r="W2871" s="17">
        <f t="shared" si="7645"/>
        <v>0</v>
      </c>
      <c r="X2871" s="17">
        <f t="shared" ref="X2871" si="7646">SUM(X2870)</f>
        <v>157820</v>
      </c>
      <c r="Y2871" s="17">
        <f t="shared" si="7645"/>
        <v>2940</v>
      </c>
      <c r="Z2871" s="17">
        <f t="shared" si="7645"/>
        <v>20107</v>
      </c>
      <c r="AA2871" s="17">
        <f t="shared" si="7645"/>
        <v>20892</v>
      </c>
      <c r="AB2871" s="17">
        <f t="shared" si="7645"/>
        <v>21785</v>
      </c>
      <c r="AC2871" s="17">
        <f t="shared" si="7645"/>
        <v>20565</v>
      </c>
      <c r="AD2871" s="17">
        <f t="shared" si="7645"/>
        <v>10851</v>
      </c>
      <c r="AE2871" s="17">
        <f t="shared" si="7645"/>
        <v>0</v>
      </c>
      <c r="AF2871" s="17">
        <f t="shared" si="7645"/>
        <v>5833</v>
      </c>
      <c r="AG2871" s="17">
        <f t="shared" si="7645"/>
        <v>12517</v>
      </c>
      <c r="AH2871" s="17">
        <v>115490</v>
      </c>
      <c r="AI2871" s="17">
        <v>42330</v>
      </c>
      <c r="AJ2871" s="17">
        <f t="shared" ref="AJ2871:AY2871" si="7647">SUM(AJ2870)</f>
        <v>0</v>
      </c>
      <c r="AK2871" s="17">
        <f t="shared" si="7647"/>
        <v>0</v>
      </c>
      <c r="AL2871" s="17">
        <f t="shared" si="7647"/>
        <v>0</v>
      </c>
      <c r="AM2871" s="17">
        <f t="shared" si="7647"/>
        <v>0</v>
      </c>
      <c r="AN2871" s="17">
        <f t="shared" si="7647"/>
        <v>0</v>
      </c>
      <c r="AO2871" s="17">
        <f t="shared" si="7647"/>
        <v>0</v>
      </c>
      <c r="AP2871" s="17">
        <f t="shared" ref="AP2871" si="7648">SUM(AP2870)</f>
        <v>0</v>
      </c>
      <c r="AQ2871" s="17">
        <f t="shared" si="7647"/>
        <v>0</v>
      </c>
      <c r="AR2871" s="17">
        <f t="shared" si="7647"/>
        <v>0</v>
      </c>
      <c r="AS2871" s="17">
        <f t="shared" si="7647"/>
        <v>0</v>
      </c>
      <c r="AT2871" s="17">
        <f t="shared" si="7647"/>
        <v>0</v>
      </c>
      <c r="AU2871" s="17">
        <f t="shared" si="7647"/>
        <v>0</v>
      </c>
      <c r="AV2871" s="17">
        <f t="shared" si="7647"/>
        <v>0</v>
      </c>
      <c r="AW2871" s="17">
        <f t="shared" si="7647"/>
        <v>0</v>
      </c>
      <c r="AX2871" s="17">
        <f t="shared" si="7647"/>
        <v>0</v>
      </c>
      <c r="AY2871" s="17">
        <f t="shared" si="7647"/>
        <v>0</v>
      </c>
      <c r="AZ2871" s="17">
        <v>0</v>
      </c>
      <c r="BA2871" s="17">
        <v>0</v>
      </c>
      <c r="BB2871" s="17">
        <f t="shared" ref="BB2871:BQ2871" si="7649">SUM(BB2870)</f>
        <v>5500</v>
      </c>
      <c r="BC2871" s="17">
        <f t="shared" si="7649"/>
        <v>600</v>
      </c>
      <c r="BD2871" s="17">
        <f t="shared" si="7649"/>
        <v>0</v>
      </c>
      <c r="BE2871" s="17">
        <f t="shared" si="7649"/>
        <v>15118</v>
      </c>
      <c r="BF2871" s="17">
        <f t="shared" si="7649"/>
        <v>0</v>
      </c>
      <c r="BG2871" s="17">
        <f t="shared" si="7649"/>
        <v>0</v>
      </c>
      <c r="BH2871" s="17">
        <f t="shared" ref="BH2871" si="7650">SUM(BH2870)</f>
        <v>21218</v>
      </c>
      <c r="BI2871" s="17">
        <f t="shared" si="7649"/>
        <v>0</v>
      </c>
      <c r="BJ2871" s="17">
        <f t="shared" si="7649"/>
        <v>2894</v>
      </c>
      <c r="BK2871" s="17">
        <f t="shared" si="7649"/>
        <v>600</v>
      </c>
      <c r="BL2871" s="17">
        <f t="shared" si="7649"/>
        <v>0</v>
      </c>
      <c r="BM2871" s="17">
        <f t="shared" si="7649"/>
        <v>14006</v>
      </c>
      <c r="BN2871" s="17">
        <f t="shared" si="7649"/>
        <v>0</v>
      </c>
      <c r="BO2871" s="17">
        <f t="shared" si="7649"/>
        <v>607</v>
      </c>
      <c r="BP2871" s="17">
        <f t="shared" si="7649"/>
        <v>0</v>
      </c>
      <c r="BQ2871" s="17">
        <f t="shared" si="7649"/>
        <v>2511</v>
      </c>
      <c r="BR2871" s="17">
        <v>20618</v>
      </c>
      <c r="BS2871" s="17">
        <v>600</v>
      </c>
      <c r="BT2871" s="17">
        <f t="shared" ref="BT2871:BW2871" si="7651">SUM(BT2870)</f>
        <v>3605778</v>
      </c>
      <c r="BU2871" s="17">
        <f t="shared" ref="BU2871:BV2871" si="7652">SUM(BU2870)</f>
        <v>3439313</v>
      </c>
      <c r="BV2871" s="17">
        <f t="shared" si="7652"/>
        <v>1856875</v>
      </c>
      <c r="BW2871" s="17">
        <f t="shared" si="7651"/>
        <v>828525</v>
      </c>
      <c r="BX2871" s="17">
        <f t="shared" ref="BX2871" si="7653">SUM(BX2870)</f>
        <v>314725</v>
      </c>
      <c r="BY2871" s="17">
        <f t="shared" ref="BY2871" si="7654">SUM(BY2870)</f>
        <v>256900</v>
      </c>
      <c r="BZ2871" s="17">
        <f t="shared" ref="BZ2871" si="7655">SUM(BZ2870)</f>
        <v>256900</v>
      </c>
      <c r="CA2871" s="17">
        <f>BV2871+BW2871</f>
        <v>2685400</v>
      </c>
      <c r="CB2871" s="125">
        <f>IF(BU2871=0,"-",CA2871/BU2871*100)</f>
        <v>78.079546700169473</v>
      </c>
    </row>
    <row r="2872" spans="1:80" x14ac:dyDescent="0.25">
      <c r="A2872" s="139"/>
      <c r="B2872" s="139"/>
      <c r="C2872" s="139"/>
      <c r="D2872" s="140"/>
      <c r="E2872" s="140"/>
      <c r="F2872" s="140"/>
      <c r="G2872" s="141"/>
      <c r="X2872">
        <f t="shared" si="7580"/>
        <v>0</v>
      </c>
      <c r="AH2872">
        <v>0</v>
      </c>
      <c r="AI2872">
        <v>0</v>
      </c>
      <c r="AP2872">
        <f t="shared" si="7581"/>
        <v>0</v>
      </c>
      <c r="AZ2872">
        <v>0</v>
      </c>
      <c r="BA2872">
        <v>0</v>
      </c>
      <c r="BH2872">
        <f t="shared" si="7582"/>
        <v>0</v>
      </c>
      <c r="BR2872">
        <v>0</v>
      </c>
      <c r="BS2872">
        <v>0</v>
      </c>
      <c r="BU2872">
        <v>0</v>
      </c>
      <c r="BV2872">
        <v>0</v>
      </c>
      <c r="BW2872">
        <f t="shared" si="7549"/>
        <v>0</v>
      </c>
      <c r="CA2872">
        <f>BV2872+BW2872</f>
        <v>0</v>
      </c>
      <c r="CB2872" s="126" t="str">
        <f>IF(BU2872=0,"-",CA2872/BU2872*100)</f>
        <v>-</v>
      </c>
    </row>
    <row r="2873" spans="1:80" ht="15.75" thickBot="1" x14ac:dyDescent="0.3">
      <c r="A2873" s="13" t="s">
        <v>1</v>
      </c>
      <c r="B2873" s="13" t="s">
        <v>1</v>
      </c>
      <c r="C2873" s="13" t="s">
        <v>1</v>
      </c>
      <c r="D2873" s="74" t="s">
        <v>1</v>
      </c>
      <c r="E2873" s="74" t="s">
        <v>1</v>
      </c>
      <c r="F2873" s="74" t="s">
        <v>1</v>
      </c>
      <c r="G2873" s="13" t="s">
        <v>1</v>
      </c>
      <c r="H2873" s="19" t="s">
        <v>1</v>
      </c>
      <c r="I2873" s="19" t="s">
        <v>1</v>
      </c>
      <c r="J2873" s="19"/>
      <c r="K2873" s="19" t="s">
        <v>1</v>
      </c>
      <c r="L2873" s="19"/>
      <c r="M2873" s="19" t="s">
        <v>1</v>
      </c>
      <c r="N2873" s="19" t="s">
        <v>1</v>
      </c>
      <c r="O2873" s="19" t="s">
        <v>1</v>
      </c>
      <c r="P2873" s="31"/>
      <c r="Q2873" s="19" t="s">
        <v>1</v>
      </c>
      <c r="R2873" s="19" t="s">
        <v>1</v>
      </c>
      <c r="S2873" s="19"/>
      <c r="T2873" s="19"/>
      <c r="U2873" s="19"/>
      <c r="V2873" s="19"/>
      <c r="W2873" s="19"/>
      <c r="X2873" s="19"/>
      <c r="Y2873" s="19"/>
      <c r="Z2873" s="19"/>
      <c r="AA2873" s="19"/>
      <c r="AB2873" s="19"/>
      <c r="AC2873" s="19"/>
      <c r="AD2873" s="19"/>
      <c r="AE2873" s="19"/>
      <c r="AF2873" s="19"/>
      <c r="AG2873" s="19"/>
      <c r="AH2873" s="19">
        <v>0</v>
      </c>
      <c r="AI2873" s="19">
        <v>0</v>
      </c>
      <c r="AJ2873" s="19" t="s">
        <v>1</v>
      </c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>
        <v>0</v>
      </c>
      <c r="BA2873" s="19">
        <v>0</v>
      </c>
      <c r="BB2873" s="19" t="s">
        <v>1</v>
      </c>
      <c r="BC2873" s="19"/>
      <c r="BD2873" s="19"/>
      <c r="BE2873" s="19"/>
      <c r="BF2873" s="19"/>
      <c r="BG2873" s="19"/>
      <c r="BH2873" s="19"/>
      <c r="BI2873" s="19"/>
      <c r="BJ2873" s="19"/>
      <c r="BK2873" s="19"/>
      <c r="BL2873" s="19"/>
      <c r="BM2873" s="19"/>
      <c r="BN2873" s="19"/>
      <c r="BO2873" s="19"/>
      <c r="BP2873" s="19"/>
      <c r="BQ2873" s="19"/>
      <c r="BR2873" s="19">
        <v>0</v>
      </c>
      <c r="BS2873" s="19">
        <v>0</v>
      </c>
      <c r="BT2873" s="19"/>
      <c r="BU2873" s="19"/>
      <c r="BV2873" s="19"/>
      <c r="BW2873" s="19"/>
      <c r="BX2873" s="19" t="s">
        <v>1</v>
      </c>
      <c r="BY2873" s="19" t="s">
        <v>1</v>
      </c>
      <c r="BZ2873" s="19"/>
      <c r="CA2873" s="19">
        <f>BV2873+BW2873</f>
        <v>0</v>
      </c>
      <c r="CB2873" s="127"/>
    </row>
    <row r="2874" spans="1:80" ht="69.75" customHeight="1" thickBot="1" x14ac:dyDescent="0.3">
      <c r="A2874" s="5" t="s">
        <v>4</v>
      </c>
      <c r="B2874" s="5" t="s">
        <v>5</v>
      </c>
      <c r="C2874" s="5" t="s">
        <v>6</v>
      </c>
      <c r="D2874" s="80" t="s">
        <v>1</v>
      </c>
      <c r="E2874" s="88" t="s">
        <v>7</v>
      </c>
      <c r="F2874" s="88" t="s">
        <v>8</v>
      </c>
      <c r="G2874" s="5" t="s">
        <v>9</v>
      </c>
      <c r="H2874" s="5" t="s">
        <v>10</v>
      </c>
      <c r="I2874" s="5" t="s">
        <v>11</v>
      </c>
      <c r="J2874" s="5" t="s">
        <v>1809</v>
      </c>
      <c r="K2874" s="5" t="s">
        <v>12</v>
      </c>
      <c r="L2874" s="5" t="s">
        <v>13</v>
      </c>
      <c r="M2874" s="5" t="s">
        <v>14</v>
      </c>
      <c r="N2874" s="5" t="s">
        <v>15</v>
      </c>
      <c r="O2874" s="5" t="s">
        <v>16</v>
      </c>
      <c r="P2874" s="5" t="s">
        <v>17</v>
      </c>
      <c r="Q2874" s="5" t="s">
        <v>18</v>
      </c>
      <c r="R2874" s="71" t="s">
        <v>14</v>
      </c>
      <c r="S2874" s="71" t="s">
        <v>1843</v>
      </c>
      <c r="T2874" s="71" t="s">
        <v>1797</v>
      </c>
      <c r="U2874" s="71" t="s">
        <v>1832</v>
      </c>
      <c r="V2874" s="71" t="s">
        <v>1833</v>
      </c>
      <c r="W2874" s="71" t="s">
        <v>1834</v>
      </c>
      <c r="X2874" s="71" t="s">
        <v>1847</v>
      </c>
      <c r="Y2874" s="71" t="s">
        <v>1844</v>
      </c>
      <c r="Z2874" s="71" t="s">
        <v>1835</v>
      </c>
      <c r="AA2874" s="71" t="s">
        <v>1836</v>
      </c>
      <c r="AB2874" s="71" t="s">
        <v>1837</v>
      </c>
      <c r="AC2874" s="71" t="s">
        <v>1838</v>
      </c>
      <c r="AD2874" s="71" t="s">
        <v>1839</v>
      </c>
      <c r="AE2874" s="71" t="s">
        <v>1840</v>
      </c>
      <c r="AF2874" s="71" t="s">
        <v>1845</v>
      </c>
      <c r="AG2874" s="71" t="s">
        <v>1846</v>
      </c>
      <c r="AH2874" s="71" t="s">
        <v>1841</v>
      </c>
      <c r="AI2874" s="71" t="s">
        <v>1842</v>
      </c>
      <c r="AJ2874" s="72" t="s">
        <v>15</v>
      </c>
      <c r="AK2874" s="72" t="s">
        <v>1843</v>
      </c>
      <c r="AL2874" s="72" t="s">
        <v>1797</v>
      </c>
      <c r="AM2874" s="72" t="s">
        <v>1832</v>
      </c>
      <c r="AN2874" s="72" t="s">
        <v>1833</v>
      </c>
      <c r="AO2874" s="72" t="s">
        <v>1834</v>
      </c>
      <c r="AP2874" s="72" t="s">
        <v>1848</v>
      </c>
      <c r="AQ2874" s="72" t="s">
        <v>1844</v>
      </c>
      <c r="AR2874" s="72" t="s">
        <v>1835</v>
      </c>
      <c r="AS2874" s="72" t="s">
        <v>1836</v>
      </c>
      <c r="AT2874" s="72" t="s">
        <v>1837</v>
      </c>
      <c r="AU2874" s="72" t="s">
        <v>1838</v>
      </c>
      <c r="AV2874" s="72" t="s">
        <v>1839</v>
      </c>
      <c r="AW2874" s="72" t="s">
        <v>1840</v>
      </c>
      <c r="AX2874" s="72" t="s">
        <v>1845</v>
      </c>
      <c r="AY2874" s="72" t="s">
        <v>1846</v>
      </c>
      <c r="AZ2874" s="72" t="s">
        <v>1841</v>
      </c>
      <c r="BA2874" s="72" t="s">
        <v>1842</v>
      </c>
      <c r="BB2874" s="73" t="s">
        <v>16</v>
      </c>
      <c r="BC2874" s="73" t="s">
        <v>1843</v>
      </c>
      <c r="BD2874" s="73" t="s">
        <v>1797</v>
      </c>
      <c r="BE2874" s="73" t="s">
        <v>1832</v>
      </c>
      <c r="BF2874" s="73" t="s">
        <v>1833</v>
      </c>
      <c r="BG2874" s="73" t="s">
        <v>1834</v>
      </c>
      <c r="BH2874" s="73" t="s">
        <v>1849</v>
      </c>
      <c r="BI2874" s="73" t="s">
        <v>1844</v>
      </c>
      <c r="BJ2874" s="73" t="s">
        <v>1835</v>
      </c>
      <c r="BK2874" s="73" t="s">
        <v>1836</v>
      </c>
      <c r="BL2874" s="73" t="s">
        <v>1837</v>
      </c>
      <c r="BM2874" s="73" t="s">
        <v>1838</v>
      </c>
      <c r="BN2874" s="73" t="s">
        <v>1839</v>
      </c>
      <c r="BO2874" s="73" t="s">
        <v>1840</v>
      </c>
      <c r="BP2874" s="73" t="s">
        <v>1845</v>
      </c>
      <c r="BQ2874" s="73" t="s">
        <v>1846</v>
      </c>
      <c r="BR2874" s="73" t="s">
        <v>1841</v>
      </c>
      <c r="BS2874" s="73" t="s">
        <v>1842</v>
      </c>
      <c r="BT2874" s="5" t="s">
        <v>1911</v>
      </c>
      <c r="BU2874" s="5" t="s">
        <v>1942</v>
      </c>
      <c r="BV2874" s="5" t="s">
        <v>1943</v>
      </c>
      <c r="BW2874" s="5" t="s">
        <v>1944</v>
      </c>
      <c r="BX2874" s="5" t="s">
        <v>1945</v>
      </c>
      <c r="BY2874" s="5" t="s">
        <v>1946</v>
      </c>
      <c r="BZ2874" s="5" t="s">
        <v>1947</v>
      </c>
      <c r="CA2874" s="5" t="s">
        <v>1948</v>
      </c>
      <c r="CB2874" s="120" t="s">
        <v>1916</v>
      </c>
    </row>
    <row r="2875" spans="1:80" x14ac:dyDescent="0.25">
      <c r="A2875" s="6" t="s">
        <v>1</v>
      </c>
      <c r="B2875" s="6" t="s">
        <v>1</v>
      </c>
      <c r="C2875" s="6" t="s">
        <v>1</v>
      </c>
      <c r="D2875" s="81" t="s">
        <v>1</v>
      </c>
      <c r="E2875" s="81" t="s">
        <v>1</v>
      </c>
      <c r="F2875" s="94" t="s">
        <v>1</v>
      </c>
      <c r="G2875" s="7" t="s">
        <v>1</v>
      </c>
      <c r="H2875" s="8" t="s">
        <v>1</v>
      </c>
      <c r="I2875" s="9" t="s">
        <v>19</v>
      </c>
      <c r="J2875" s="9">
        <v>1</v>
      </c>
      <c r="K2875" s="9" t="s">
        <v>20</v>
      </c>
      <c r="L2875" s="9" t="s">
        <v>21</v>
      </c>
      <c r="M2875" s="9" t="s">
        <v>22</v>
      </c>
      <c r="N2875" s="9" t="s">
        <v>23</v>
      </c>
      <c r="O2875" s="9" t="s">
        <v>24</v>
      </c>
      <c r="P2875" s="9" t="s">
        <v>25</v>
      </c>
      <c r="Q2875" s="9" t="s">
        <v>26</v>
      </c>
      <c r="R2875" s="9">
        <v>1</v>
      </c>
      <c r="S2875" s="9">
        <v>2</v>
      </c>
      <c r="T2875" s="9">
        <v>3</v>
      </c>
      <c r="U2875" s="9">
        <v>4</v>
      </c>
      <c r="V2875" s="9">
        <v>5</v>
      </c>
      <c r="W2875" s="9">
        <v>6</v>
      </c>
      <c r="X2875" s="9">
        <v>7</v>
      </c>
      <c r="Y2875" s="9">
        <v>8</v>
      </c>
      <c r="Z2875" s="9">
        <v>9</v>
      </c>
      <c r="AA2875" s="9">
        <v>10</v>
      </c>
      <c r="AB2875" s="9">
        <v>11</v>
      </c>
      <c r="AC2875" s="9">
        <v>12</v>
      </c>
      <c r="AD2875" s="9">
        <v>13</v>
      </c>
      <c r="AE2875" s="9">
        <v>14</v>
      </c>
      <c r="AF2875" s="9">
        <v>15</v>
      </c>
      <c r="AG2875" s="9">
        <v>16</v>
      </c>
      <c r="AH2875" s="9">
        <v>20</v>
      </c>
      <c r="AI2875" s="9">
        <v>21</v>
      </c>
      <c r="AJ2875" s="9">
        <v>1</v>
      </c>
      <c r="AK2875" s="9">
        <v>2</v>
      </c>
      <c r="AL2875" s="9">
        <v>3</v>
      </c>
      <c r="AM2875" s="9">
        <v>4</v>
      </c>
      <c r="AN2875" s="9">
        <v>5</v>
      </c>
      <c r="AO2875" s="9">
        <v>6</v>
      </c>
      <c r="AP2875" s="9">
        <v>7</v>
      </c>
      <c r="AQ2875" s="9">
        <v>8</v>
      </c>
      <c r="AR2875" s="9">
        <v>9</v>
      </c>
      <c r="AS2875" s="9">
        <v>10</v>
      </c>
      <c r="AT2875" s="9">
        <v>11</v>
      </c>
      <c r="AU2875" s="9">
        <v>12</v>
      </c>
      <c r="AV2875" s="9">
        <v>13</v>
      </c>
      <c r="AW2875" s="9">
        <v>14</v>
      </c>
      <c r="AX2875" s="9">
        <v>15</v>
      </c>
      <c r="AY2875" s="9">
        <v>16</v>
      </c>
      <c r="AZ2875" s="9">
        <v>20</v>
      </c>
      <c r="BA2875" s="9">
        <v>21</v>
      </c>
      <c r="BB2875" s="9">
        <v>1</v>
      </c>
      <c r="BC2875" s="9">
        <v>2</v>
      </c>
      <c r="BD2875" s="9">
        <v>3</v>
      </c>
      <c r="BE2875" s="9">
        <v>4</v>
      </c>
      <c r="BF2875" s="9">
        <v>5</v>
      </c>
      <c r="BG2875" s="9">
        <v>6</v>
      </c>
      <c r="BH2875" s="9">
        <v>7</v>
      </c>
      <c r="BI2875" s="9">
        <v>8</v>
      </c>
      <c r="BJ2875" s="9">
        <v>9</v>
      </c>
      <c r="BK2875" s="9">
        <v>10</v>
      </c>
      <c r="BL2875" s="9">
        <v>11</v>
      </c>
      <c r="BM2875" s="9">
        <v>12</v>
      </c>
      <c r="BN2875" s="9">
        <v>13</v>
      </c>
      <c r="BO2875" s="9">
        <v>14</v>
      </c>
      <c r="BP2875" s="9">
        <v>15</v>
      </c>
      <c r="BQ2875" s="9">
        <v>16</v>
      </c>
      <c r="BR2875" s="9">
        <v>20</v>
      </c>
      <c r="BS2875" s="9">
        <v>21</v>
      </c>
      <c r="BT2875" s="9">
        <v>1</v>
      </c>
      <c r="BU2875" s="9">
        <v>2</v>
      </c>
      <c r="BV2875" s="9">
        <v>3</v>
      </c>
      <c r="BW2875" s="9" t="s">
        <v>1798</v>
      </c>
      <c r="BX2875" s="9">
        <v>5</v>
      </c>
      <c r="BY2875" s="9">
        <v>6</v>
      </c>
      <c r="BZ2875" s="9">
        <v>7</v>
      </c>
      <c r="CA2875" s="9" t="s">
        <v>1917</v>
      </c>
      <c r="CB2875" s="121">
        <v>9</v>
      </c>
    </row>
    <row r="2876" spans="1:80" x14ac:dyDescent="0.25">
      <c r="A2876" s="1" t="s">
        <v>928</v>
      </c>
      <c r="B2876" s="1" t="s">
        <v>88</v>
      </c>
      <c r="C2876" s="4" t="s">
        <v>1345</v>
      </c>
      <c r="D2876" s="79" t="s">
        <v>1346</v>
      </c>
      <c r="E2876" s="78" t="s">
        <v>1</v>
      </c>
      <c r="F2876" s="78" t="s">
        <v>1</v>
      </c>
      <c r="G2876" s="2" t="s">
        <v>1</v>
      </c>
      <c r="H2876" s="2" t="s">
        <v>1347</v>
      </c>
      <c r="I2876" s="3" t="s">
        <v>1</v>
      </c>
      <c r="J2876" s="3">
        <f t="shared" ref="J2876:J2908" si="7656">SUM(K2876,L2876,P2876,Q2876)</f>
        <v>0</v>
      </c>
      <c r="K2876" s="3" t="s">
        <v>1</v>
      </c>
      <c r="L2876" s="3"/>
      <c r="M2876" s="3" t="s">
        <v>1</v>
      </c>
      <c r="N2876" s="3" t="s">
        <v>1</v>
      </c>
      <c r="O2876" s="3" t="s">
        <v>1</v>
      </c>
      <c r="P2876" s="26"/>
      <c r="Q2876" s="3" t="s">
        <v>1</v>
      </c>
      <c r="R2876" s="3" t="s">
        <v>1</v>
      </c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>
        <v>0</v>
      </c>
      <c r="AI2876" s="3">
        <v>0</v>
      </c>
      <c r="AJ2876" s="3" t="s">
        <v>1</v>
      </c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3"/>
      <c r="AZ2876" s="3">
        <v>0</v>
      </c>
      <c r="BA2876" s="3">
        <v>0</v>
      </c>
      <c r="BB2876" s="3" t="s">
        <v>1</v>
      </c>
      <c r="BC2876" s="3"/>
      <c r="BD2876" s="3"/>
      <c r="BE2876" s="3"/>
      <c r="BF2876" s="3"/>
      <c r="BG2876" s="3"/>
      <c r="BH2876" s="3"/>
      <c r="BI2876" s="3"/>
      <c r="BJ2876" s="3"/>
      <c r="BK2876" s="3"/>
      <c r="BL2876" s="3"/>
      <c r="BM2876" s="3"/>
      <c r="BN2876" s="3"/>
      <c r="BO2876" s="3"/>
      <c r="BP2876" s="3"/>
      <c r="BQ2876" s="3"/>
      <c r="BR2876" s="3">
        <v>0</v>
      </c>
      <c r="BS2876" s="3">
        <v>0</v>
      </c>
      <c r="BT2876" s="3">
        <v>0</v>
      </c>
      <c r="BU2876" s="3"/>
      <c r="BV2876" s="3"/>
      <c r="BW2876" s="3"/>
      <c r="BX2876" s="3" t="s">
        <v>1</v>
      </c>
      <c r="BY2876" s="3" t="s">
        <v>1</v>
      </c>
      <c r="BZ2876" s="3"/>
      <c r="CA2876" s="3">
        <f t="shared" ref="CA2876:CA2908" si="7657">BV2876+BW2876</f>
        <v>0</v>
      </c>
      <c r="CB2876" s="122"/>
    </row>
    <row r="2877" spans="1:80" ht="33.75" x14ac:dyDescent="0.25">
      <c r="A2877" s="1" t="s">
        <v>1</v>
      </c>
      <c r="B2877" s="1" t="s">
        <v>1</v>
      </c>
      <c r="C2877" s="1" t="s">
        <v>1</v>
      </c>
      <c r="D2877" s="78" t="s">
        <v>1</v>
      </c>
      <c r="E2877" s="78" t="s">
        <v>1</v>
      </c>
      <c r="F2877" s="78" t="s">
        <v>1</v>
      </c>
      <c r="G2877" s="2" t="s">
        <v>1</v>
      </c>
      <c r="H2877" s="10" t="s">
        <v>30</v>
      </c>
      <c r="I2877" s="11">
        <f>SUM(I2878,I2886,I2888)</f>
        <v>2734485</v>
      </c>
      <c r="J2877" s="11">
        <f t="shared" si="7656"/>
        <v>3304551</v>
      </c>
      <c r="K2877" s="11">
        <f t="shared" ref="K2877" si="7658">SUM(K2878,K2886,K2888)</f>
        <v>3138236</v>
      </c>
      <c r="L2877" s="11">
        <f t="shared" ref="L2877:L2907" si="7659">SUM(M2877:O2877)</f>
        <v>166315</v>
      </c>
      <c r="M2877" s="11">
        <f t="shared" ref="M2877:Q2877" si="7660">SUM(M2878,M2886,M2888)</f>
        <v>160815</v>
      </c>
      <c r="N2877" s="11">
        <f t="shared" si="7660"/>
        <v>0</v>
      </c>
      <c r="O2877" s="11">
        <f t="shared" si="7660"/>
        <v>5500</v>
      </c>
      <c r="P2877" s="11">
        <f t="shared" si="7660"/>
        <v>0</v>
      </c>
      <c r="Q2877" s="11">
        <f t="shared" si="7660"/>
        <v>0</v>
      </c>
      <c r="R2877" s="11">
        <f t="shared" ref="R2877:AG2877" si="7661">SUM(R2878,R2886,R2888)</f>
        <v>160815</v>
      </c>
      <c r="S2877" s="11">
        <f t="shared" si="7661"/>
        <v>0</v>
      </c>
      <c r="T2877" s="11">
        <f t="shared" si="7661"/>
        <v>0</v>
      </c>
      <c r="U2877" s="11">
        <f t="shared" si="7661"/>
        <v>0</v>
      </c>
      <c r="V2877" s="11">
        <f t="shared" si="7661"/>
        <v>0</v>
      </c>
      <c r="W2877" s="11">
        <f t="shared" si="7661"/>
        <v>0</v>
      </c>
      <c r="X2877" s="11">
        <f t="shared" ref="X2877" si="7662">SUM(X2878,X2886,X2888)</f>
        <v>160815</v>
      </c>
      <c r="Y2877" s="11">
        <f t="shared" si="7661"/>
        <v>1500</v>
      </c>
      <c r="Z2877" s="11">
        <f t="shared" si="7661"/>
        <v>17575</v>
      </c>
      <c r="AA2877" s="11">
        <f t="shared" si="7661"/>
        <v>16090</v>
      </c>
      <c r="AB2877" s="11">
        <f t="shared" si="7661"/>
        <v>14000</v>
      </c>
      <c r="AC2877" s="11">
        <f t="shared" si="7661"/>
        <v>15870</v>
      </c>
      <c r="AD2877" s="11">
        <f t="shared" si="7661"/>
        <v>8800</v>
      </c>
      <c r="AE2877" s="11">
        <f t="shared" si="7661"/>
        <v>0</v>
      </c>
      <c r="AF2877" s="11">
        <f t="shared" si="7661"/>
        <v>2500</v>
      </c>
      <c r="AG2877" s="11">
        <f t="shared" si="7661"/>
        <v>5225</v>
      </c>
      <c r="AH2877" s="11">
        <v>81560</v>
      </c>
      <c r="AI2877" s="11">
        <v>79255</v>
      </c>
      <c r="AJ2877" s="11">
        <f t="shared" ref="AJ2877:AY2877" si="7663">SUM(AJ2878,AJ2886,AJ2888)</f>
        <v>0</v>
      </c>
      <c r="AK2877" s="11">
        <f t="shared" si="7663"/>
        <v>0</v>
      </c>
      <c r="AL2877" s="11">
        <f t="shared" si="7663"/>
        <v>0</v>
      </c>
      <c r="AM2877" s="11">
        <f t="shared" si="7663"/>
        <v>0</v>
      </c>
      <c r="AN2877" s="11">
        <f t="shared" si="7663"/>
        <v>0</v>
      </c>
      <c r="AO2877" s="11">
        <f t="shared" si="7663"/>
        <v>0</v>
      </c>
      <c r="AP2877" s="11">
        <f t="shared" ref="AP2877" si="7664">SUM(AP2878,AP2886,AP2888)</f>
        <v>0</v>
      </c>
      <c r="AQ2877" s="11">
        <f t="shared" si="7663"/>
        <v>0</v>
      </c>
      <c r="AR2877" s="11">
        <f t="shared" si="7663"/>
        <v>0</v>
      </c>
      <c r="AS2877" s="11">
        <f t="shared" si="7663"/>
        <v>0</v>
      </c>
      <c r="AT2877" s="11">
        <f t="shared" si="7663"/>
        <v>0</v>
      </c>
      <c r="AU2877" s="11">
        <f t="shared" si="7663"/>
        <v>0</v>
      </c>
      <c r="AV2877" s="11">
        <f t="shared" si="7663"/>
        <v>0</v>
      </c>
      <c r="AW2877" s="11">
        <f t="shared" si="7663"/>
        <v>0</v>
      </c>
      <c r="AX2877" s="11">
        <f t="shared" si="7663"/>
        <v>0</v>
      </c>
      <c r="AY2877" s="11">
        <f t="shared" si="7663"/>
        <v>0</v>
      </c>
      <c r="AZ2877" s="11">
        <v>0</v>
      </c>
      <c r="BA2877" s="11">
        <v>0</v>
      </c>
      <c r="BB2877" s="11">
        <f t="shared" ref="BB2877:BQ2877" si="7665">SUM(BB2878,BB2886,BB2888)</f>
        <v>5500</v>
      </c>
      <c r="BC2877" s="11">
        <f t="shared" si="7665"/>
        <v>254</v>
      </c>
      <c r="BD2877" s="11">
        <f t="shared" si="7665"/>
        <v>0</v>
      </c>
      <c r="BE2877" s="11">
        <f t="shared" si="7665"/>
        <v>7622</v>
      </c>
      <c r="BF2877" s="11">
        <f t="shared" si="7665"/>
        <v>0</v>
      </c>
      <c r="BG2877" s="11">
        <f t="shared" si="7665"/>
        <v>0</v>
      </c>
      <c r="BH2877" s="11">
        <f t="shared" ref="BH2877" si="7666">SUM(BH2878,BH2886,BH2888)</f>
        <v>13376</v>
      </c>
      <c r="BI2877" s="11">
        <f t="shared" si="7665"/>
        <v>760</v>
      </c>
      <c r="BJ2877" s="11">
        <f t="shared" si="7665"/>
        <v>0</v>
      </c>
      <c r="BK2877" s="11">
        <f t="shared" si="7665"/>
        <v>254</v>
      </c>
      <c r="BL2877" s="11">
        <f t="shared" si="7665"/>
        <v>0</v>
      </c>
      <c r="BM2877" s="11">
        <f t="shared" si="7665"/>
        <v>5000</v>
      </c>
      <c r="BN2877" s="11">
        <f t="shared" si="7665"/>
        <v>0</v>
      </c>
      <c r="BO2877" s="11">
        <f t="shared" si="7665"/>
        <v>0</v>
      </c>
      <c r="BP2877" s="11">
        <f t="shared" si="7665"/>
        <v>0</v>
      </c>
      <c r="BQ2877" s="11">
        <f t="shared" si="7665"/>
        <v>2622</v>
      </c>
      <c r="BR2877" s="11">
        <v>8636</v>
      </c>
      <c r="BS2877" s="11">
        <v>4740</v>
      </c>
      <c r="BT2877" s="11">
        <f t="shared" ref="BT2877:BZ2877" si="7667">SUM(BT2878,BT2886,BT2888)</f>
        <v>3458491</v>
      </c>
      <c r="BU2877" s="11">
        <f t="shared" si="7667"/>
        <v>3295514</v>
      </c>
      <c r="BV2877" s="11">
        <f t="shared" si="7667"/>
        <v>1822298</v>
      </c>
      <c r="BW2877" s="11">
        <f t="shared" si="7667"/>
        <v>825549</v>
      </c>
      <c r="BX2877" s="11">
        <f t="shared" si="7667"/>
        <v>296889</v>
      </c>
      <c r="BY2877" s="11">
        <f t="shared" si="7667"/>
        <v>266670</v>
      </c>
      <c r="BZ2877" s="11">
        <f t="shared" si="7667"/>
        <v>261990</v>
      </c>
      <c r="CA2877" s="11">
        <f t="shared" si="7657"/>
        <v>2647847</v>
      </c>
      <c r="CB2877" s="123">
        <f t="shared" ref="CB2877:CB2907" si="7668">IF(BU2877=0,"-",CA2877/BU2877*100)</f>
        <v>80.347011118751126</v>
      </c>
    </row>
    <row r="2878" spans="1:80" x14ac:dyDescent="0.25">
      <c r="A2878" s="4" t="s">
        <v>928</v>
      </c>
      <c r="B2878" s="4" t="s">
        <v>88</v>
      </c>
      <c r="C2878" s="4" t="s">
        <v>1345</v>
      </c>
      <c r="D2878" s="79" t="s">
        <v>1346</v>
      </c>
      <c r="E2878" s="78" t="s">
        <v>31</v>
      </c>
      <c r="F2878" s="78" t="s">
        <v>1</v>
      </c>
      <c r="G2878" s="2" t="s">
        <v>1</v>
      </c>
      <c r="H2878" s="2" t="s">
        <v>32</v>
      </c>
      <c r="I2878" s="12">
        <f>SUM(I2879,I2880)</f>
        <v>2269235</v>
      </c>
      <c r="J2878" s="12">
        <f t="shared" si="7656"/>
        <v>2758395</v>
      </c>
      <c r="K2878" s="12">
        <f t="shared" ref="K2878" si="7669">SUM(K2879,K2880)</f>
        <v>2720280</v>
      </c>
      <c r="L2878" s="12">
        <f t="shared" si="7659"/>
        <v>38115</v>
      </c>
      <c r="M2878" s="12">
        <f t="shared" ref="M2878:Q2878" si="7670">SUM(M2879,M2880)</f>
        <v>38115</v>
      </c>
      <c r="N2878" s="12">
        <f t="shared" si="7670"/>
        <v>0</v>
      </c>
      <c r="O2878" s="12">
        <f t="shared" si="7670"/>
        <v>0</v>
      </c>
      <c r="P2878" s="12">
        <f t="shared" si="7670"/>
        <v>0</v>
      </c>
      <c r="Q2878" s="12">
        <f t="shared" si="7670"/>
        <v>0</v>
      </c>
      <c r="R2878" s="12">
        <f t="shared" ref="R2878:AG2878" si="7671">SUM(R2879,R2880)</f>
        <v>38115</v>
      </c>
      <c r="S2878" s="12">
        <f t="shared" si="7671"/>
        <v>0</v>
      </c>
      <c r="T2878" s="12">
        <f t="shared" si="7671"/>
        <v>0</v>
      </c>
      <c r="U2878" s="12">
        <f t="shared" si="7671"/>
        <v>0</v>
      </c>
      <c r="V2878" s="12">
        <f t="shared" si="7671"/>
        <v>0</v>
      </c>
      <c r="W2878" s="12">
        <f t="shared" si="7671"/>
        <v>0</v>
      </c>
      <c r="X2878" s="12">
        <f t="shared" ref="X2878" si="7672">SUM(X2879,X2880)</f>
        <v>38115</v>
      </c>
      <c r="Y2878" s="12">
        <f t="shared" si="7671"/>
        <v>0</v>
      </c>
      <c r="Z2878" s="12">
        <f t="shared" si="7671"/>
        <v>4000</v>
      </c>
      <c r="AA2878" s="12">
        <f t="shared" si="7671"/>
        <v>0</v>
      </c>
      <c r="AB2878" s="12">
        <f t="shared" si="7671"/>
        <v>0</v>
      </c>
      <c r="AC2878" s="12">
        <f t="shared" si="7671"/>
        <v>0</v>
      </c>
      <c r="AD2878" s="12">
        <f t="shared" si="7671"/>
        <v>0</v>
      </c>
      <c r="AE2878" s="12">
        <f t="shared" si="7671"/>
        <v>0</v>
      </c>
      <c r="AF2878" s="12">
        <f t="shared" si="7671"/>
        <v>0</v>
      </c>
      <c r="AG2878" s="12">
        <f t="shared" si="7671"/>
        <v>0</v>
      </c>
      <c r="AH2878" s="12">
        <v>4000</v>
      </c>
      <c r="AI2878" s="12">
        <v>34115</v>
      </c>
      <c r="AJ2878" s="12">
        <f t="shared" ref="AJ2878:AY2878" si="7673">SUM(AJ2879,AJ2880)</f>
        <v>0</v>
      </c>
      <c r="AK2878" s="12">
        <f t="shared" si="7673"/>
        <v>0</v>
      </c>
      <c r="AL2878" s="12">
        <f t="shared" si="7673"/>
        <v>0</v>
      </c>
      <c r="AM2878" s="12">
        <f t="shared" si="7673"/>
        <v>0</v>
      </c>
      <c r="AN2878" s="12">
        <f t="shared" si="7673"/>
        <v>0</v>
      </c>
      <c r="AO2878" s="12">
        <f t="shared" si="7673"/>
        <v>0</v>
      </c>
      <c r="AP2878" s="12">
        <f t="shared" ref="AP2878" si="7674">SUM(AP2879,AP2880)</f>
        <v>0</v>
      </c>
      <c r="AQ2878" s="12">
        <f t="shared" si="7673"/>
        <v>0</v>
      </c>
      <c r="AR2878" s="12">
        <f t="shared" si="7673"/>
        <v>0</v>
      </c>
      <c r="AS2878" s="12">
        <f t="shared" si="7673"/>
        <v>0</v>
      </c>
      <c r="AT2878" s="12">
        <f t="shared" si="7673"/>
        <v>0</v>
      </c>
      <c r="AU2878" s="12">
        <f t="shared" si="7673"/>
        <v>0</v>
      </c>
      <c r="AV2878" s="12">
        <f t="shared" si="7673"/>
        <v>0</v>
      </c>
      <c r="AW2878" s="12">
        <f t="shared" si="7673"/>
        <v>0</v>
      </c>
      <c r="AX2878" s="12">
        <f t="shared" si="7673"/>
        <v>0</v>
      </c>
      <c r="AY2878" s="12">
        <f t="shared" si="7673"/>
        <v>0</v>
      </c>
      <c r="AZ2878" s="12">
        <v>0</v>
      </c>
      <c r="BA2878" s="12">
        <v>0</v>
      </c>
      <c r="BB2878" s="12">
        <f t="shared" ref="BB2878:BQ2878" si="7675">SUM(BB2879,BB2880)</f>
        <v>0</v>
      </c>
      <c r="BC2878" s="12">
        <f t="shared" si="7675"/>
        <v>0</v>
      </c>
      <c r="BD2878" s="12">
        <f t="shared" si="7675"/>
        <v>0</v>
      </c>
      <c r="BE2878" s="12">
        <f t="shared" si="7675"/>
        <v>0</v>
      </c>
      <c r="BF2878" s="12">
        <f t="shared" si="7675"/>
        <v>0</v>
      </c>
      <c r="BG2878" s="12">
        <f t="shared" si="7675"/>
        <v>0</v>
      </c>
      <c r="BH2878" s="12">
        <f t="shared" ref="BH2878" si="7676">SUM(BH2879,BH2880)</f>
        <v>0</v>
      </c>
      <c r="BI2878" s="12">
        <f t="shared" si="7675"/>
        <v>0</v>
      </c>
      <c r="BJ2878" s="12">
        <f t="shared" si="7675"/>
        <v>0</v>
      </c>
      <c r="BK2878" s="12">
        <f t="shared" si="7675"/>
        <v>0</v>
      </c>
      <c r="BL2878" s="12">
        <f t="shared" si="7675"/>
        <v>0</v>
      </c>
      <c r="BM2878" s="12">
        <f t="shared" si="7675"/>
        <v>0</v>
      </c>
      <c r="BN2878" s="12">
        <f t="shared" si="7675"/>
        <v>0</v>
      </c>
      <c r="BO2878" s="12">
        <f t="shared" si="7675"/>
        <v>0</v>
      </c>
      <c r="BP2878" s="12">
        <f t="shared" si="7675"/>
        <v>0</v>
      </c>
      <c r="BQ2878" s="12">
        <f t="shared" si="7675"/>
        <v>0</v>
      </c>
      <c r="BR2878" s="12">
        <v>0</v>
      </c>
      <c r="BS2878" s="12">
        <v>0</v>
      </c>
      <c r="BT2878" s="12">
        <f t="shared" ref="BT2878:BZ2878" si="7677">SUM(BT2879,BT2880)</f>
        <v>2880928</v>
      </c>
      <c r="BU2878" s="12">
        <f t="shared" si="7677"/>
        <v>2846151</v>
      </c>
      <c r="BV2878" s="12">
        <f t="shared" si="7677"/>
        <v>1588992</v>
      </c>
      <c r="BW2878" s="12">
        <f t="shared" si="7677"/>
        <v>717550</v>
      </c>
      <c r="BX2878" s="12">
        <f t="shared" si="7677"/>
        <v>257410</v>
      </c>
      <c r="BY2878" s="12">
        <f t="shared" si="7677"/>
        <v>232410</v>
      </c>
      <c r="BZ2878" s="12">
        <f t="shared" si="7677"/>
        <v>227730</v>
      </c>
      <c r="CA2878" s="12">
        <f t="shared" si="7657"/>
        <v>2306542</v>
      </c>
      <c r="CB2878" s="124">
        <f t="shared" si="7668"/>
        <v>81.040745905610763</v>
      </c>
    </row>
    <row r="2879" spans="1:80" x14ac:dyDescent="0.25">
      <c r="A2879" s="4" t="s">
        <v>928</v>
      </c>
      <c r="B2879" s="4" t="s">
        <v>88</v>
      </c>
      <c r="C2879" s="4" t="s">
        <v>1345</v>
      </c>
      <c r="D2879" s="79" t="s">
        <v>1346</v>
      </c>
      <c r="E2879" s="89">
        <v>6111</v>
      </c>
      <c r="F2879" s="79"/>
      <c r="G2879" s="75" t="s">
        <v>1906</v>
      </c>
      <c r="H2879" s="13" t="s">
        <v>33</v>
      </c>
      <c r="I2879" s="14">
        <v>2004285</v>
      </c>
      <c r="J2879" s="14">
        <f t="shared" si="7656"/>
        <v>2450660</v>
      </c>
      <c r="K2879" s="14">
        <v>2420660</v>
      </c>
      <c r="L2879" s="14">
        <f t="shared" si="7659"/>
        <v>30000</v>
      </c>
      <c r="M2879" s="14">
        <v>30000</v>
      </c>
      <c r="N2879" s="14">
        <v>0</v>
      </c>
      <c r="O2879" s="14">
        <v>0</v>
      </c>
      <c r="P2879" s="14">
        <v>0</v>
      </c>
      <c r="Q2879" s="14">
        <v>0</v>
      </c>
      <c r="R2879" s="14">
        <v>30000</v>
      </c>
      <c r="S2879" s="14"/>
      <c r="T2879" s="14"/>
      <c r="U2879" s="14"/>
      <c r="V2879" s="14"/>
      <c r="W2879" s="14"/>
      <c r="X2879" s="14">
        <f t="shared" si="7580"/>
        <v>30000</v>
      </c>
      <c r="Y2879" s="14"/>
      <c r="Z2879" s="14">
        <v>4000</v>
      </c>
      <c r="AA2879" s="14"/>
      <c r="AB2879" s="14"/>
      <c r="AC2879" s="14"/>
      <c r="AD2879" s="14"/>
      <c r="AE2879" s="14"/>
      <c r="AF2879" s="14"/>
      <c r="AG2879" s="14"/>
      <c r="AH2879" s="14">
        <v>4000</v>
      </c>
      <c r="AI2879" s="14">
        <v>26000</v>
      </c>
      <c r="AJ2879" s="14">
        <v>0</v>
      </c>
      <c r="AK2879" s="14"/>
      <c r="AL2879" s="14"/>
      <c r="AM2879" s="14"/>
      <c r="AN2879" s="14"/>
      <c r="AO2879" s="14"/>
      <c r="AP2879" s="14">
        <f t="shared" si="7581"/>
        <v>0</v>
      </c>
      <c r="AQ2879" s="14"/>
      <c r="AR2879" s="14"/>
      <c r="AS2879" s="14"/>
      <c r="AT2879" s="14"/>
      <c r="AU2879" s="14"/>
      <c r="AV2879" s="14"/>
      <c r="AW2879" s="14"/>
      <c r="AX2879" s="14"/>
      <c r="AY2879" s="14"/>
      <c r="AZ2879" s="14">
        <v>0</v>
      </c>
      <c r="BA2879" s="14">
        <v>0</v>
      </c>
      <c r="BB2879" s="14">
        <v>0</v>
      </c>
      <c r="BC2879" s="14"/>
      <c r="BD2879" s="14"/>
      <c r="BE2879" s="14"/>
      <c r="BF2879" s="14"/>
      <c r="BG2879" s="14"/>
      <c r="BH2879" s="14">
        <f t="shared" si="7582"/>
        <v>0</v>
      </c>
      <c r="BI2879" s="14"/>
      <c r="BJ2879" s="14"/>
      <c r="BK2879" s="14"/>
      <c r="BL2879" s="14"/>
      <c r="BM2879" s="14"/>
      <c r="BN2879" s="14"/>
      <c r="BO2879" s="14"/>
      <c r="BP2879" s="14"/>
      <c r="BQ2879" s="14"/>
      <c r="BR2879" s="14">
        <v>0</v>
      </c>
      <c r="BS2879" s="14">
        <v>0</v>
      </c>
      <c r="BT2879" s="14">
        <v>2573193</v>
      </c>
      <c r="BU2879" s="14">
        <v>2543193</v>
      </c>
      <c r="BV2879" s="14">
        <v>1364702</v>
      </c>
      <c r="BW2879" s="14">
        <f t="shared" si="7549"/>
        <v>658000</v>
      </c>
      <c r="BX2879" s="14">
        <v>238000</v>
      </c>
      <c r="BY2879" s="14">
        <v>210000</v>
      </c>
      <c r="BZ2879" s="14">
        <v>210000</v>
      </c>
      <c r="CA2879" s="14">
        <f t="shared" si="7657"/>
        <v>2022702</v>
      </c>
      <c r="CB2879" s="122">
        <f t="shared" si="7668"/>
        <v>79.53395593649401</v>
      </c>
    </row>
    <row r="2880" spans="1:80" ht="14.25" customHeight="1" x14ac:dyDescent="0.25">
      <c r="A2880" s="1" t="s">
        <v>928</v>
      </c>
      <c r="B2880" s="1" t="s">
        <v>88</v>
      </c>
      <c r="C2880" s="1" t="s">
        <v>1345</v>
      </c>
      <c r="D2880" s="82" t="s">
        <v>1346</v>
      </c>
      <c r="E2880" s="82" t="s">
        <v>34</v>
      </c>
      <c r="F2880" s="79" t="s">
        <v>1</v>
      </c>
      <c r="G2880" s="13" t="s">
        <v>1</v>
      </c>
      <c r="H2880" s="2" t="s">
        <v>35</v>
      </c>
      <c r="I2880" s="12">
        <f>SUM(I2881:I2885)</f>
        <v>264950</v>
      </c>
      <c r="J2880" s="12">
        <f t="shared" si="7656"/>
        <v>307735</v>
      </c>
      <c r="K2880" s="12">
        <f t="shared" ref="K2880" si="7678">SUM(K2881:K2885)</f>
        <v>299620</v>
      </c>
      <c r="L2880" s="12">
        <f t="shared" si="7659"/>
        <v>8115</v>
      </c>
      <c r="M2880" s="12">
        <f t="shared" ref="M2880:Q2880" si="7679">SUM(M2881:M2885)</f>
        <v>8115</v>
      </c>
      <c r="N2880" s="12">
        <f t="shared" si="7679"/>
        <v>0</v>
      </c>
      <c r="O2880" s="12">
        <f t="shared" si="7679"/>
        <v>0</v>
      </c>
      <c r="P2880" s="12">
        <f t="shared" si="7679"/>
        <v>0</v>
      </c>
      <c r="Q2880" s="12">
        <f t="shared" si="7679"/>
        <v>0</v>
      </c>
      <c r="R2880" s="12">
        <f t="shared" ref="R2880:AG2880" si="7680">SUM(R2881:R2885)</f>
        <v>8115</v>
      </c>
      <c r="S2880" s="12">
        <f t="shared" si="7680"/>
        <v>0</v>
      </c>
      <c r="T2880" s="12">
        <f t="shared" si="7680"/>
        <v>0</v>
      </c>
      <c r="U2880" s="12">
        <f t="shared" si="7680"/>
        <v>0</v>
      </c>
      <c r="V2880" s="12">
        <f t="shared" si="7680"/>
        <v>0</v>
      </c>
      <c r="W2880" s="12">
        <f t="shared" si="7680"/>
        <v>0</v>
      </c>
      <c r="X2880" s="12">
        <f t="shared" si="7680"/>
        <v>8115</v>
      </c>
      <c r="Y2880" s="12">
        <f t="shared" si="7680"/>
        <v>0</v>
      </c>
      <c r="Z2880" s="12">
        <f t="shared" si="7680"/>
        <v>0</v>
      </c>
      <c r="AA2880" s="12">
        <f t="shared" si="7680"/>
        <v>0</v>
      </c>
      <c r="AB2880" s="12">
        <f t="shared" si="7680"/>
        <v>0</v>
      </c>
      <c r="AC2880" s="12">
        <f t="shared" si="7680"/>
        <v>0</v>
      </c>
      <c r="AD2880" s="12">
        <f t="shared" si="7680"/>
        <v>0</v>
      </c>
      <c r="AE2880" s="12">
        <f t="shared" si="7680"/>
        <v>0</v>
      </c>
      <c r="AF2880" s="12">
        <f t="shared" si="7680"/>
        <v>0</v>
      </c>
      <c r="AG2880" s="12">
        <f t="shared" si="7680"/>
        <v>0</v>
      </c>
      <c r="AH2880" s="12">
        <v>0</v>
      </c>
      <c r="AI2880" s="12">
        <v>8115</v>
      </c>
      <c r="AJ2880" s="12">
        <f t="shared" ref="AJ2880:AY2880" si="7681">SUM(AJ2881:AJ2885)</f>
        <v>0</v>
      </c>
      <c r="AK2880" s="12">
        <f t="shared" si="7681"/>
        <v>0</v>
      </c>
      <c r="AL2880" s="12">
        <f t="shared" si="7681"/>
        <v>0</v>
      </c>
      <c r="AM2880" s="12">
        <f t="shared" si="7681"/>
        <v>0</v>
      </c>
      <c r="AN2880" s="12">
        <f t="shared" si="7681"/>
        <v>0</v>
      </c>
      <c r="AO2880" s="12">
        <f t="shared" si="7681"/>
        <v>0</v>
      </c>
      <c r="AP2880" s="12">
        <f t="shared" si="7681"/>
        <v>0</v>
      </c>
      <c r="AQ2880" s="12">
        <f t="shared" si="7681"/>
        <v>0</v>
      </c>
      <c r="AR2880" s="12">
        <f t="shared" si="7681"/>
        <v>0</v>
      </c>
      <c r="AS2880" s="12">
        <f t="shared" si="7681"/>
        <v>0</v>
      </c>
      <c r="AT2880" s="12">
        <f t="shared" si="7681"/>
        <v>0</v>
      </c>
      <c r="AU2880" s="12">
        <f t="shared" si="7681"/>
        <v>0</v>
      </c>
      <c r="AV2880" s="12">
        <f t="shared" si="7681"/>
        <v>0</v>
      </c>
      <c r="AW2880" s="12">
        <f t="shared" si="7681"/>
        <v>0</v>
      </c>
      <c r="AX2880" s="12">
        <f t="shared" si="7681"/>
        <v>0</v>
      </c>
      <c r="AY2880" s="12">
        <f t="shared" si="7681"/>
        <v>0</v>
      </c>
      <c r="AZ2880" s="12">
        <v>0</v>
      </c>
      <c r="BA2880" s="12">
        <v>0</v>
      </c>
      <c r="BB2880" s="12">
        <f t="shared" ref="BB2880:BQ2880" si="7682">SUM(BB2881:BB2885)</f>
        <v>0</v>
      </c>
      <c r="BC2880" s="12">
        <f t="shared" si="7682"/>
        <v>0</v>
      </c>
      <c r="BD2880" s="12">
        <f t="shared" si="7682"/>
        <v>0</v>
      </c>
      <c r="BE2880" s="12">
        <f t="shared" si="7682"/>
        <v>0</v>
      </c>
      <c r="BF2880" s="12">
        <f t="shared" si="7682"/>
        <v>0</v>
      </c>
      <c r="BG2880" s="12">
        <f t="shared" si="7682"/>
        <v>0</v>
      </c>
      <c r="BH2880" s="12">
        <f t="shared" si="7682"/>
        <v>0</v>
      </c>
      <c r="BI2880" s="12">
        <f t="shared" si="7682"/>
        <v>0</v>
      </c>
      <c r="BJ2880" s="12">
        <f t="shared" si="7682"/>
        <v>0</v>
      </c>
      <c r="BK2880" s="12">
        <f t="shared" si="7682"/>
        <v>0</v>
      </c>
      <c r="BL2880" s="12">
        <f t="shared" si="7682"/>
        <v>0</v>
      </c>
      <c r="BM2880" s="12">
        <f t="shared" si="7682"/>
        <v>0</v>
      </c>
      <c r="BN2880" s="12">
        <f t="shared" si="7682"/>
        <v>0</v>
      </c>
      <c r="BO2880" s="12">
        <f t="shared" si="7682"/>
        <v>0</v>
      </c>
      <c r="BP2880" s="12">
        <f t="shared" si="7682"/>
        <v>0</v>
      </c>
      <c r="BQ2880" s="12">
        <f t="shared" si="7682"/>
        <v>0</v>
      </c>
      <c r="BR2880" s="12">
        <v>0</v>
      </c>
      <c r="BS2880" s="12">
        <v>0</v>
      </c>
      <c r="BT2880" s="12">
        <f t="shared" ref="BT2880:BX2880" si="7683">SUM(BT2881:BT2885)</f>
        <v>307735</v>
      </c>
      <c r="BU2880" s="12">
        <f t="shared" si="7683"/>
        <v>302958</v>
      </c>
      <c r="BV2880" s="12">
        <f t="shared" si="7683"/>
        <v>224290</v>
      </c>
      <c r="BW2880" s="12">
        <f t="shared" si="7683"/>
        <v>59550</v>
      </c>
      <c r="BX2880" s="12">
        <f t="shared" si="7683"/>
        <v>19410</v>
      </c>
      <c r="BY2880" s="12">
        <f t="shared" ref="BY2880" si="7684">SUM(BY2881:BY2885)</f>
        <v>22410</v>
      </c>
      <c r="BZ2880" s="12">
        <f t="shared" ref="BZ2880" si="7685">SUM(BZ2881:BZ2885)</f>
        <v>17730</v>
      </c>
      <c r="CA2880" s="12">
        <f t="shared" si="7657"/>
        <v>283840</v>
      </c>
      <c r="CB2880" s="124">
        <f t="shared" si="7668"/>
        <v>93.689554327662577</v>
      </c>
    </row>
    <row r="2881" spans="1:80" x14ac:dyDescent="0.25">
      <c r="A2881" s="4" t="s">
        <v>928</v>
      </c>
      <c r="B2881" s="4" t="s">
        <v>88</v>
      </c>
      <c r="C2881" s="4" t="s">
        <v>1345</v>
      </c>
      <c r="D2881" s="79" t="s">
        <v>1346</v>
      </c>
      <c r="E2881" s="89">
        <v>6112</v>
      </c>
      <c r="F2881" s="79" t="s">
        <v>1348</v>
      </c>
      <c r="G2881" s="75" t="s">
        <v>1906</v>
      </c>
      <c r="H2881" s="13" t="s">
        <v>92</v>
      </c>
      <c r="I2881" s="14">
        <v>39850</v>
      </c>
      <c r="J2881" s="14">
        <f t="shared" si="7656"/>
        <v>43835</v>
      </c>
      <c r="K2881" s="14">
        <v>40920</v>
      </c>
      <c r="L2881" s="14">
        <f t="shared" si="7659"/>
        <v>2915</v>
      </c>
      <c r="M2881" s="14">
        <v>2915</v>
      </c>
      <c r="N2881" s="14">
        <v>0</v>
      </c>
      <c r="O2881" s="14">
        <v>0</v>
      </c>
      <c r="P2881" s="14">
        <v>0</v>
      </c>
      <c r="Q2881" s="14">
        <v>0</v>
      </c>
      <c r="R2881" s="14">
        <v>2915</v>
      </c>
      <c r="S2881" s="14"/>
      <c r="T2881" s="14"/>
      <c r="U2881" s="14"/>
      <c r="V2881" s="14"/>
      <c r="W2881" s="14"/>
      <c r="X2881" s="14">
        <f t="shared" si="7580"/>
        <v>2915</v>
      </c>
      <c r="Y2881" s="14"/>
      <c r="Z2881" s="14"/>
      <c r="AA2881" s="14"/>
      <c r="AB2881" s="14"/>
      <c r="AC2881" s="14"/>
      <c r="AD2881" s="14"/>
      <c r="AE2881" s="14"/>
      <c r="AF2881" s="14"/>
      <c r="AG2881" s="14"/>
      <c r="AH2881" s="14">
        <v>0</v>
      </c>
      <c r="AI2881" s="14">
        <v>2915</v>
      </c>
      <c r="AJ2881" s="14">
        <v>0</v>
      </c>
      <c r="AK2881" s="14"/>
      <c r="AL2881" s="14"/>
      <c r="AM2881" s="14"/>
      <c r="AN2881" s="14"/>
      <c r="AO2881" s="14"/>
      <c r="AP2881" s="14">
        <f t="shared" si="7581"/>
        <v>0</v>
      </c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>
        <v>0</v>
      </c>
      <c r="BA2881" s="14">
        <v>0</v>
      </c>
      <c r="BB2881" s="14">
        <v>0</v>
      </c>
      <c r="BC2881" s="14"/>
      <c r="BD2881" s="14"/>
      <c r="BE2881" s="14"/>
      <c r="BF2881" s="14"/>
      <c r="BG2881" s="14"/>
      <c r="BH2881" s="14">
        <f t="shared" si="7582"/>
        <v>0</v>
      </c>
      <c r="BI2881" s="14"/>
      <c r="BJ2881" s="14"/>
      <c r="BK2881" s="14"/>
      <c r="BL2881" s="14"/>
      <c r="BM2881" s="14"/>
      <c r="BN2881" s="14"/>
      <c r="BO2881" s="14"/>
      <c r="BP2881" s="14"/>
      <c r="BQ2881" s="14"/>
      <c r="BR2881" s="14">
        <v>0</v>
      </c>
      <c r="BS2881" s="14">
        <v>0</v>
      </c>
      <c r="BT2881" s="14">
        <v>43835</v>
      </c>
      <c r="BU2881" s="14">
        <v>40920</v>
      </c>
      <c r="BV2881" s="14">
        <v>23788</v>
      </c>
      <c r="BW2881" s="14">
        <f t="shared" si="7549"/>
        <v>10230</v>
      </c>
      <c r="BX2881" s="14">
        <v>3410</v>
      </c>
      <c r="BY2881" s="14">
        <v>3410</v>
      </c>
      <c r="BZ2881" s="14">
        <v>3410</v>
      </c>
      <c r="CA2881" s="14">
        <f t="shared" si="7657"/>
        <v>34018</v>
      </c>
      <c r="CB2881" s="122">
        <f t="shared" si="7668"/>
        <v>83.132942326490706</v>
      </c>
    </row>
    <row r="2882" spans="1:80" x14ac:dyDescent="0.25">
      <c r="A2882" s="4" t="s">
        <v>928</v>
      </c>
      <c r="B2882" s="4" t="s">
        <v>88</v>
      </c>
      <c r="C2882" s="4" t="s">
        <v>1345</v>
      </c>
      <c r="D2882" s="79" t="s">
        <v>1346</v>
      </c>
      <c r="E2882" s="89">
        <v>6112</v>
      </c>
      <c r="F2882" s="79" t="s">
        <v>1349</v>
      </c>
      <c r="G2882" s="75" t="s">
        <v>1906</v>
      </c>
      <c r="H2882" s="13" t="s">
        <v>39</v>
      </c>
      <c r="I2882" s="14">
        <v>168200</v>
      </c>
      <c r="J2882" s="14">
        <f t="shared" si="7656"/>
        <v>165200</v>
      </c>
      <c r="K2882" s="14">
        <v>162200</v>
      </c>
      <c r="L2882" s="14">
        <f t="shared" si="7659"/>
        <v>3000</v>
      </c>
      <c r="M2882" s="14">
        <v>3000</v>
      </c>
      <c r="N2882" s="14">
        <v>0</v>
      </c>
      <c r="O2882" s="14">
        <v>0</v>
      </c>
      <c r="P2882" s="14">
        <v>0</v>
      </c>
      <c r="Q2882" s="14">
        <v>0</v>
      </c>
      <c r="R2882" s="14">
        <v>3000</v>
      </c>
      <c r="S2882" s="14"/>
      <c r="T2882" s="14"/>
      <c r="U2882" s="14"/>
      <c r="V2882" s="14"/>
      <c r="W2882" s="14"/>
      <c r="X2882" s="14">
        <f t="shared" si="7580"/>
        <v>3000</v>
      </c>
      <c r="Y2882" s="14"/>
      <c r="Z2882" s="14"/>
      <c r="AA2882" s="14"/>
      <c r="AB2882" s="14"/>
      <c r="AC2882" s="14"/>
      <c r="AD2882" s="14"/>
      <c r="AE2882" s="14"/>
      <c r="AF2882" s="14"/>
      <c r="AG2882" s="14"/>
      <c r="AH2882" s="14">
        <v>0</v>
      </c>
      <c r="AI2882" s="14">
        <v>3000</v>
      </c>
      <c r="AJ2882" s="14">
        <v>0</v>
      </c>
      <c r="AK2882" s="14"/>
      <c r="AL2882" s="14"/>
      <c r="AM2882" s="14"/>
      <c r="AN2882" s="14"/>
      <c r="AO2882" s="14"/>
      <c r="AP2882" s="14">
        <f t="shared" si="7581"/>
        <v>0</v>
      </c>
      <c r="AQ2882" s="14"/>
      <c r="AR2882" s="14"/>
      <c r="AS2882" s="14"/>
      <c r="AT2882" s="14"/>
      <c r="AU2882" s="14"/>
      <c r="AV2882" s="14"/>
      <c r="AW2882" s="14"/>
      <c r="AX2882" s="14"/>
      <c r="AY2882" s="14"/>
      <c r="AZ2882" s="14">
        <v>0</v>
      </c>
      <c r="BA2882" s="14">
        <v>0</v>
      </c>
      <c r="BB2882" s="14">
        <v>0</v>
      </c>
      <c r="BC2882" s="14"/>
      <c r="BD2882" s="14"/>
      <c r="BE2882" s="14"/>
      <c r="BF2882" s="14"/>
      <c r="BG2882" s="14"/>
      <c r="BH2882" s="14">
        <f t="shared" si="7582"/>
        <v>0</v>
      </c>
      <c r="BI2882" s="14"/>
      <c r="BJ2882" s="14"/>
      <c r="BK2882" s="14"/>
      <c r="BL2882" s="14"/>
      <c r="BM2882" s="14"/>
      <c r="BN2882" s="14"/>
      <c r="BO2882" s="14"/>
      <c r="BP2882" s="14"/>
      <c r="BQ2882" s="14"/>
      <c r="BR2882" s="14">
        <v>0</v>
      </c>
      <c r="BS2882" s="14">
        <v>0</v>
      </c>
      <c r="BT2882" s="14">
        <v>165200</v>
      </c>
      <c r="BU2882" s="14">
        <v>162200</v>
      </c>
      <c r="BV2882" s="14">
        <v>112564</v>
      </c>
      <c r="BW2882" s="14">
        <f t="shared" si="7549"/>
        <v>49320</v>
      </c>
      <c r="BX2882" s="14">
        <v>16000</v>
      </c>
      <c r="BY2882" s="14">
        <v>19000</v>
      </c>
      <c r="BZ2882" s="14">
        <v>14320</v>
      </c>
      <c r="CA2882" s="14">
        <f t="shared" si="7657"/>
        <v>161884</v>
      </c>
      <c r="CB2882" s="122">
        <f t="shared" si="7668"/>
        <v>99.80517879161529</v>
      </c>
    </row>
    <row r="2883" spans="1:80" x14ac:dyDescent="0.25">
      <c r="A2883" s="4" t="s">
        <v>928</v>
      </c>
      <c r="B2883" s="4" t="s">
        <v>88</v>
      </c>
      <c r="C2883" s="4" t="s">
        <v>1345</v>
      </c>
      <c r="D2883" s="79" t="s">
        <v>1346</v>
      </c>
      <c r="E2883" s="89">
        <v>6112</v>
      </c>
      <c r="F2883" s="79" t="s">
        <v>1350</v>
      </c>
      <c r="G2883" s="75" t="s">
        <v>1906</v>
      </c>
      <c r="H2883" s="13" t="s">
        <v>41</v>
      </c>
      <c r="I2883" s="14">
        <v>27000</v>
      </c>
      <c r="J2883" s="14">
        <f t="shared" si="7656"/>
        <v>48700</v>
      </c>
      <c r="K2883" s="14">
        <v>46500</v>
      </c>
      <c r="L2883" s="14">
        <f t="shared" si="7659"/>
        <v>2200</v>
      </c>
      <c r="M2883" s="14">
        <v>2200</v>
      </c>
      <c r="N2883" s="14">
        <v>0</v>
      </c>
      <c r="O2883" s="14">
        <v>0</v>
      </c>
      <c r="P2883" s="14">
        <v>0</v>
      </c>
      <c r="Q2883" s="14">
        <v>0</v>
      </c>
      <c r="R2883" s="14">
        <v>2200</v>
      </c>
      <c r="S2883" s="14"/>
      <c r="T2883" s="14"/>
      <c r="U2883" s="14"/>
      <c r="V2883" s="14"/>
      <c r="W2883" s="14"/>
      <c r="X2883" s="14">
        <f t="shared" si="7580"/>
        <v>2200</v>
      </c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>
        <v>0</v>
      </c>
      <c r="AI2883" s="14">
        <v>2200</v>
      </c>
      <c r="AJ2883" s="14">
        <v>0</v>
      </c>
      <c r="AK2883" s="14"/>
      <c r="AL2883" s="14"/>
      <c r="AM2883" s="14"/>
      <c r="AN2883" s="14"/>
      <c r="AO2883" s="14"/>
      <c r="AP2883" s="14">
        <f t="shared" si="7581"/>
        <v>0</v>
      </c>
      <c r="AQ2883" s="14"/>
      <c r="AR2883" s="14"/>
      <c r="AS2883" s="14"/>
      <c r="AT2883" s="14"/>
      <c r="AU2883" s="14"/>
      <c r="AV2883" s="14"/>
      <c r="AW2883" s="14"/>
      <c r="AX2883" s="14"/>
      <c r="AY2883" s="14"/>
      <c r="AZ2883" s="14">
        <v>0</v>
      </c>
      <c r="BA2883" s="14">
        <v>0</v>
      </c>
      <c r="BB2883" s="14">
        <v>0</v>
      </c>
      <c r="BC2883" s="14"/>
      <c r="BD2883" s="14"/>
      <c r="BE2883" s="14"/>
      <c r="BF2883" s="14"/>
      <c r="BG2883" s="14"/>
      <c r="BH2883" s="14">
        <f t="shared" si="7582"/>
        <v>0</v>
      </c>
      <c r="BI2883" s="14"/>
      <c r="BJ2883" s="14"/>
      <c r="BK2883" s="14"/>
      <c r="BL2883" s="14"/>
      <c r="BM2883" s="14"/>
      <c r="BN2883" s="14"/>
      <c r="BO2883" s="14"/>
      <c r="BP2883" s="14"/>
      <c r="BQ2883" s="14"/>
      <c r="BR2883" s="14">
        <v>0</v>
      </c>
      <c r="BS2883" s="14">
        <v>0</v>
      </c>
      <c r="BT2883" s="14">
        <v>48700</v>
      </c>
      <c r="BU2883" s="14">
        <v>49838</v>
      </c>
      <c r="BV2883" s="14">
        <v>49838</v>
      </c>
      <c r="BW2883" s="14">
        <f t="shared" si="7549"/>
        <v>0</v>
      </c>
      <c r="BX2883" s="14"/>
      <c r="BY2883" s="14"/>
      <c r="BZ2883" s="14"/>
      <c r="CA2883" s="14">
        <f t="shared" si="7657"/>
        <v>49838</v>
      </c>
      <c r="CB2883" s="122">
        <f t="shared" si="7668"/>
        <v>100</v>
      </c>
    </row>
    <row r="2884" spans="1:80" x14ac:dyDescent="0.25">
      <c r="A2884" s="4" t="s">
        <v>928</v>
      </c>
      <c r="B2884" s="4" t="s">
        <v>88</v>
      </c>
      <c r="C2884" s="4" t="s">
        <v>1345</v>
      </c>
      <c r="D2884" s="79" t="s">
        <v>1346</v>
      </c>
      <c r="E2884" s="89">
        <v>6112</v>
      </c>
      <c r="F2884" s="79" t="s">
        <v>1351</v>
      </c>
      <c r="G2884" s="75" t="s">
        <v>1906</v>
      </c>
      <c r="H2884" s="13" t="s">
        <v>37</v>
      </c>
      <c r="I2884" s="14">
        <v>15000</v>
      </c>
      <c r="J2884" s="14">
        <f t="shared" si="7656"/>
        <v>23000</v>
      </c>
      <c r="K2884" s="14">
        <v>23000</v>
      </c>
      <c r="L2884" s="14">
        <f t="shared" si="7659"/>
        <v>0</v>
      </c>
      <c r="M2884" s="14">
        <v>0</v>
      </c>
      <c r="N2884" s="14">
        <v>0</v>
      </c>
      <c r="O2884" s="14">
        <v>0</v>
      </c>
      <c r="P2884" s="14">
        <v>0</v>
      </c>
      <c r="Q2884" s="14">
        <v>0</v>
      </c>
      <c r="R2884" s="14">
        <v>0</v>
      </c>
      <c r="S2884" s="14"/>
      <c r="T2884" s="14"/>
      <c r="U2884" s="14"/>
      <c r="V2884" s="14"/>
      <c r="W2884" s="14"/>
      <c r="X2884" s="14">
        <f t="shared" si="7580"/>
        <v>0</v>
      </c>
      <c r="Y2884" s="14"/>
      <c r="Z2884" s="14"/>
      <c r="AA2884" s="14"/>
      <c r="AB2884" s="14"/>
      <c r="AC2884" s="14"/>
      <c r="AD2884" s="14"/>
      <c r="AE2884" s="14"/>
      <c r="AF2884" s="14"/>
      <c r="AG2884" s="14"/>
      <c r="AH2884" s="14">
        <v>0</v>
      </c>
      <c r="AI2884" s="14">
        <v>0</v>
      </c>
      <c r="AJ2884" s="14">
        <v>0</v>
      </c>
      <c r="AK2884" s="14"/>
      <c r="AL2884" s="14"/>
      <c r="AM2884" s="14"/>
      <c r="AN2884" s="14"/>
      <c r="AO2884" s="14"/>
      <c r="AP2884" s="14">
        <f t="shared" si="7581"/>
        <v>0</v>
      </c>
      <c r="AQ2884" s="14"/>
      <c r="AR2884" s="14"/>
      <c r="AS2884" s="14"/>
      <c r="AT2884" s="14"/>
      <c r="AU2884" s="14"/>
      <c r="AV2884" s="14"/>
      <c r="AW2884" s="14"/>
      <c r="AX2884" s="14"/>
      <c r="AY2884" s="14"/>
      <c r="AZ2884" s="14">
        <v>0</v>
      </c>
      <c r="BA2884" s="14">
        <v>0</v>
      </c>
      <c r="BB2884" s="14">
        <v>0</v>
      </c>
      <c r="BC2884" s="14"/>
      <c r="BD2884" s="14"/>
      <c r="BE2884" s="14"/>
      <c r="BF2884" s="14"/>
      <c r="BG2884" s="14"/>
      <c r="BH2884" s="14">
        <f t="shared" si="7582"/>
        <v>0</v>
      </c>
      <c r="BI2884" s="14"/>
      <c r="BJ2884" s="14"/>
      <c r="BK2884" s="14"/>
      <c r="BL2884" s="14"/>
      <c r="BM2884" s="14"/>
      <c r="BN2884" s="14"/>
      <c r="BO2884" s="14"/>
      <c r="BP2884" s="14"/>
      <c r="BQ2884" s="14"/>
      <c r="BR2884" s="14">
        <v>0</v>
      </c>
      <c r="BS2884" s="14">
        <v>0</v>
      </c>
      <c r="BT2884" s="14">
        <v>23000</v>
      </c>
      <c r="BU2884" s="14">
        <v>23000</v>
      </c>
      <c r="BV2884" s="14">
        <v>11100</v>
      </c>
      <c r="BW2884" s="14">
        <f t="shared" si="7549"/>
        <v>0</v>
      </c>
      <c r="BX2884" s="14"/>
      <c r="BY2884" s="14"/>
      <c r="BZ2884" s="14"/>
      <c r="CA2884" s="14">
        <f t="shared" si="7657"/>
        <v>11100</v>
      </c>
      <c r="CB2884" s="122">
        <f t="shared" si="7668"/>
        <v>48.260869565217391</v>
      </c>
    </row>
    <row r="2885" spans="1:80" x14ac:dyDescent="0.25">
      <c r="A2885" s="4" t="s">
        <v>928</v>
      </c>
      <c r="B2885" s="4" t="s">
        <v>88</v>
      </c>
      <c r="C2885" s="4" t="s">
        <v>1345</v>
      </c>
      <c r="D2885" s="79" t="s">
        <v>1346</v>
      </c>
      <c r="E2885" s="89">
        <v>6112</v>
      </c>
      <c r="F2885" s="79" t="s">
        <v>1352</v>
      </c>
      <c r="G2885" s="75" t="s">
        <v>1906</v>
      </c>
      <c r="H2885" s="13" t="s">
        <v>43</v>
      </c>
      <c r="I2885" s="14">
        <v>14900</v>
      </c>
      <c r="J2885" s="14">
        <f t="shared" si="7656"/>
        <v>27000</v>
      </c>
      <c r="K2885" s="14">
        <v>27000</v>
      </c>
      <c r="L2885" s="14">
        <f t="shared" si="7659"/>
        <v>0</v>
      </c>
      <c r="M2885" s="14">
        <v>0</v>
      </c>
      <c r="N2885" s="14">
        <v>0</v>
      </c>
      <c r="O2885" s="14">
        <v>0</v>
      </c>
      <c r="P2885" s="14">
        <v>0</v>
      </c>
      <c r="Q2885" s="14">
        <v>0</v>
      </c>
      <c r="R2885" s="14">
        <v>0</v>
      </c>
      <c r="S2885" s="14"/>
      <c r="T2885" s="14"/>
      <c r="U2885" s="14"/>
      <c r="V2885" s="14"/>
      <c r="W2885" s="14"/>
      <c r="X2885" s="14">
        <f t="shared" si="7580"/>
        <v>0</v>
      </c>
      <c r="Y2885" s="14"/>
      <c r="Z2885" s="14"/>
      <c r="AA2885" s="14"/>
      <c r="AB2885" s="14"/>
      <c r="AC2885" s="14"/>
      <c r="AD2885" s="14"/>
      <c r="AE2885" s="14"/>
      <c r="AF2885" s="14"/>
      <c r="AG2885" s="14"/>
      <c r="AH2885" s="14">
        <v>0</v>
      </c>
      <c r="AI2885" s="14">
        <v>0</v>
      </c>
      <c r="AJ2885" s="14">
        <v>0</v>
      </c>
      <c r="AK2885" s="14"/>
      <c r="AL2885" s="14"/>
      <c r="AM2885" s="14"/>
      <c r="AN2885" s="14"/>
      <c r="AO2885" s="14"/>
      <c r="AP2885" s="14">
        <f t="shared" si="7581"/>
        <v>0</v>
      </c>
      <c r="AQ2885" s="14"/>
      <c r="AR2885" s="14"/>
      <c r="AS2885" s="14"/>
      <c r="AT2885" s="14"/>
      <c r="AU2885" s="14"/>
      <c r="AV2885" s="14"/>
      <c r="AW2885" s="14"/>
      <c r="AX2885" s="14"/>
      <c r="AY2885" s="14"/>
      <c r="AZ2885" s="14">
        <v>0</v>
      </c>
      <c r="BA2885" s="14">
        <v>0</v>
      </c>
      <c r="BB2885" s="14">
        <v>0</v>
      </c>
      <c r="BC2885" s="14"/>
      <c r="BD2885" s="14"/>
      <c r="BE2885" s="14"/>
      <c r="BF2885" s="14"/>
      <c r="BG2885" s="14"/>
      <c r="BH2885" s="14">
        <f t="shared" si="7582"/>
        <v>0</v>
      </c>
      <c r="BI2885" s="14"/>
      <c r="BJ2885" s="14"/>
      <c r="BK2885" s="14"/>
      <c r="BL2885" s="14"/>
      <c r="BM2885" s="14"/>
      <c r="BN2885" s="14"/>
      <c r="BO2885" s="14"/>
      <c r="BP2885" s="14"/>
      <c r="BQ2885" s="14"/>
      <c r="BR2885" s="14">
        <v>0</v>
      </c>
      <c r="BS2885" s="14">
        <v>0</v>
      </c>
      <c r="BT2885" s="14">
        <v>27000</v>
      </c>
      <c r="BU2885" s="14">
        <v>27000</v>
      </c>
      <c r="BV2885" s="14">
        <v>27000</v>
      </c>
      <c r="BW2885" s="14">
        <f t="shared" si="7549"/>
        <v>0</v>
      </c>
      <c r="BX2885" s="14"/>
      <c r="BY2885" s="14"/>
      <c r="BZ2885" s="14"/>
      <c r="CA2885" s="14">
        <f t="shared" si="7657"/>
        <v>27000</v>
      </c>
      <c r="CB2885" s="122">
        <f t="shared" si="7668"/>
        <v>100</v>
      </c>
    </row>
    <row r="2886" spans="1:80" x14ac:dyDescent="0.25">
      <c r="A2886" s="4" t="s">
        <v>928</v>
      </c>
      <c r="B2886" s="4" t="s">
        <v>88</v>
      </c>
      <c r="C2886" s="4" t="s">
        <v>1345</v>
      </c>
      <c r="D2886" s="79" t="s">
        <v>1346</v>
      </c>
      <c r="E2886" s="78" t="s">
        <v>44</v>
      </c>
      <c r="F2886" s="78" t="s">
        <v>1</v>
      </c>
      <c r="G2886" s="2" t="s">
        <v>1</v>
      </c>
      <c r="H2886" s="2" t="s">
        <v>45</v>
      </c>
      <c r="I2886" s="12">
        <f>SUM(I2887)</f>
        <v>210450</v>
      </c>
      <c r="J2886" s="12">
        <f t="shared" si="7656"/>
        <v>257319</v>
      </c>
      <c r="K2886" s="12">
        <f t="shared" ref="K2886:Q2886" si="7686">SUM(K2887)</f>
        <v>252319</v>
      </c>
      <c r="L2886" s="12">
        <f t="shared" si="7659"/>
        <v>5000</v>
      </c>
      <c r="M2886" s="12">
        <f t="shared" si="7686"/>
        <v>5000</v>
      </c>
      <c r="N2886" s="12">
        <f t="shared" si="7686"/>
        <v>0</v>
      </c>
      <c r="O2886" s="12">
        <f t="shared" si="7686"/>
        <v>0</v>
      </c>
      <c r="P2886" s="12">
        <f t="shared" si="7686"/>
        <v>0</v>
      </c>
      <c r="Q2886" s="12">
        <f t="shared" si="7686"/>
        <v>0</v>
      </c>
      <c r="R2886" s="12">
        <f t="shared" ref="R2886:AG2886" si="7687">SUM(R2887)</f>
        <v>5000</v>
      </c>
      <c r="S2886" s="12">
        <f t="shared" si="7687"/>
        <v>0</v>
      </c>
      <c r="T2886" s="12">
        <f t="shared" si="7687"/>
        <v>0</v>
      </c>
      <c r="U2886" s="12">
        <f t="shared" si="7687"/>
        <v>0</v>
      </c>
      <c r="V2886" s="12">
        <f t="shared" si="7687"/>
        <v>0</v>
      </c>
      <c r="W2886" s="12">
        <f t="shared" si="7687"/>
        <v>0</v>
      </c>
      <c r="X2886" s="12">
        <f t="shared" si="7687"/>
        <v>5000</v>
      </c>
      <c r="Y2886" s="12">
        <f t="shared" si="7687"/>
        <v>0</v>
      </c>
      <c r="Z2886" s="12">
        <f t="shared" si="7687"/>
        <v>125</v>
      </c>
      <c r="AA2886" s="12">
        <f t="shared" si="7687"/>
        <v>0</v>
      </c>
      <c r="AB2886" s="12">
        <f t="shared" si="7687"/>
        <v>0</v>
      </c>
      <c r="AC2886" s="12">
        <f t="shared" si="7687"/>
        <v>0</v>
      </c>
      <c r="AD2886" s="12">
        <f t="shared" si="7687"/>
        <v>0</v>
      </c>
      <c r="AE2886" s="12">
        <f t="shared" si="7687"/>
        <v>0</v>
      </c>
      <c r="AF2886" s="12">
        <f t="shared" si="7687"/>
        <v>0</v>
      </c>
      <c r="AG2886" s="12">
        <f t="shared" si="7687"/>
        <v>0</v>
      </c>
      <c r="AH2886" s="12">
        <v>125</v>
      </c>
      <c r="AI2886" s="12">
        <v>4875</v>
      </c>
      <c r="AJ2886" s="12">
        <f t="shared" ref="AJ2886:AY2886" si="7688">SUM(AJ2887)</f>
        <v>0</v>
      </c>
      <c r="AK2886" s="12">
        <f t="shared" si="7688"/>
        <v>0</v>
      </c>
      <c r="AL2886" s="12">
        <f t="shared" si="7688"/>
        <v>0</v>
      </c>
      <c r="AM2886" s="12">
        <f t="shared" si="7688"/>
        <v>0</v>
      </c>
      <c r="AN2886" s="12">
        <f t="shared" si="7688"/>
        <v>0</v>
      </c>
      <c r="AO2886" s="12">
        <f t="shared" si="7688"/>
        <v>0</v>
      </c>
      <c r="AP2886" s="12">
        <f t="shared" si="7688"/>
        <v>0</v>
      </c>
      <c r="AQ2886" s="12">
        <f t="shared" si="7688"/>
        <v>0</v>
      </c>
      <c r="AR2886" s="12">
        <f t="shared" si="7688"/>
        <v>0</v>
      </c>
      <c r="AS2886" s="12">
        <f t="shared" si="7688"/>
        <v>0</v>
      </c>
      <c r="AT2886" s="12">
        <f t="shared" si="7688"/>
        <v>0</v>
      </c>
      <c r="AU2886" s="12">
        <f t="shared" si="7688"/>
        <v>0</v>
      </c>
      <c r="AV2886" s="12">
        <f t="shared" si="7688"/>
        <v>0</v>
      </c>
      <c r="AW2886" s="12">
        <f t="shared" si="7688"/>
        <v>0</v>
      </c>
      <c r="AX2886" s="12">
        <f t="shared" si="7688"/>
        <v>0</v>
      </c>
      <c r="AY2886" s="12">
        <f t="shared" si="7688"/>
        <v>0</v>
      </c>
      <c r="AZ2886" s="12">
        <v>0</v>
      </c>
      <c r="BA2886" s="12">
        <v>0</v>
      </c>
      <c r="BB2886" s="12">
        <f t="shared" ref="BB2886:BQ2886" si="7689">SUM(BB2887)</f>
        <v>0</v>
      </c>
      <c r="BC2886" s="12">
        <f t="shared" si="7689"/>
        <v>0</v>
      </c>
      <c r="BD2886" s="12">
        <f t="shared" si="7689"/>
        <v>0</v>
      </c>
      <c r="BE2886" s="12">
        <f t="shared" si="7689"/>
        <v>0</v>
      </c>
      <c r="BF2886" s="12">
        <f t="shared" si="7689"/>
        <v>0</v>
      </c>
      <c r="BG2886" s="12">
        <f t="shared" si="7689"/>
        <v>0</v>
      </c>
      <c r="BH2886" s="12">
        <f t="shared" si="7689"/>
        <v>0</v>
      </c>
      <c r="BI2886" s="12">
        <f t="shared" si="7689"/>
        <v>0</v>
      </c>
      <c r="BJ2886" s="12">
        <f t="shared" si="7689"/>
        <v>0</v>
      </c>
      <c r="BK2886" s="12">
        <f t="shared" si="7689"/>
        <v>0</v>
      </c>
      <c r="BL2886" s="12">
        <f t="shared" si="7689"/>
        <v>0</v>
      </c>
      <c r="BM2886" s="12">
        <f t="shared" si="7689"/>
        <v>0</v>
      </c>
      <c r="BN2886" s="12">
        <f t="shared" si="7689"/>
        <v>0</v>
      </c>
      <c r="BO2886" s="12">
        <f t="shared" si="7689"/>
        <v>0</v>
      </c>
      <c r="BP2886" s="12">
        <f t="shared" si="7689"/>
        <v>0</v>
      </c>
      <c r="BQ2886" s="12">
        <f t="shared" si="7689"/>
        <v>0</v>
      </c>
      <c r="BR2886" s="12">
        <v>0</v>
      </c>
      <c r="BS2886" s="12">
        <v>0</v>
      </c>
      <c r="BT2886" s="12">
        <f t="shared" ref="BT2886:BZ2886" si="7690">SUM(BT2887)</f>
        <v>270185</v>
      </c>
      <c r="BU2886" s="12">
        <f t="shared" si="7690"/>
        <v>265185</v>
      </c>
      <c r="BV2886" s="12">
        <f t="shared" si="7690"/>
        <v>140923</v>
      </c>
      <c r="BW2886" s="12">
        <f t="shared" si="7690"/>
        <v>64099</v>
      </c>
      <c r="BX2886" s="12">
        <f t="shared" si="7690"/>
        <v>22099</v>
      </c>
      <c r="BY2886" s="12">
        <f t="shared" si="7690"/>
        <v>21000</v>
      </c>
      <c r="BZ2886" s="12">
        <f t="shared" si="7690"/>
        <v>21000</v>
      </c>
      <c r="CA2886" s="12">
        <f t="shared" si="7657"/>
        <v>205022</v>
      </c>
      <c r="CB2886" s="124">
        <f t="shared" si="7668"/>
        <v>77.312819352527484</v>
      </c>
    </row>
    <row r="2887" spans="1:80" x14ac:dyDescent="0.25">
      <c r="A2887" s="4" t="s">
        <v>928</v>
      </c>
      <c r="B2887" s="4" t="s">
        <v>88</v>
      </c>
      <c r="C2887" s="4" t="s">
        <v>1345</v>
      </c>
      <c r="D2887" s="79" t="s">
        <v>1346</v>
      </c>
      <c r="E2887" s="89">
        <v>6121</v>
      </c>
      <c r="F2887" s="79"/>
      <c r="G2887" s="75" t="s">
        <v>1906</v>
      </c>
      <c r="H2887" s="13" t="s">
        <v>46</v>
      </c>
      <c r="I2887" s="14">
        <v>210450</v>
      </c>
      <c r="J2887" s="14">
        <f t="shared" si="7656"/>
        <v>257319</v>
      </c>
      <c r="K2887" s="14">
        <v>252319</v>
      </c>
      <c r="L2887" s="14">
        <f t="shared" si="7659"/>
        <v>5000</v>
      </c>
      <c r="M2887" s="14">
        <v>5000</v>
      </c>
      <c r="N2887" s="14">
        <v>0</v>
      </c>
      <c r="O2887" s="14">
        <v>0</v>
      </c>
      <c r="P2887" s="14">
        <v>0</v>
      </c>
      <c r="Q2887" s="14">
        <v>0</v>
      </c>
      <c r="R2887" s="14">
        <v>5000</v>
      </c>
      <c r="S2887" s="14"/>
      <c r="T2887" s="14"/>
      <c r="U2887" s="14"/>
      <c r="V2887" s="14"/>
      <c r="W2887" s="14"/>
      <c r="X2887" s="14">
        <f t="shared" si="7580"/>
        <v>5000</v>
      </c>
      <c r="Y2887" s="14"/>
      <c r="Z2887" s="14">
        <v>125</v>
      </c>
      <c r="AA2887" s="14"/>
      <c r="AB2887" s="14"/>
      <c r="AC2887" s="14"/>
      <c r="AD2887" s="14"/>
      <c r="AE2887" s="14"/>
      <c r="AF2887" s="14"/>
      <c r="AG2887" s="14"/>
      <c r="AH2887" s="14">
        <v>125</v>
      </c>
      <c r="AI2887" s="14">
        <v>4875</v>
      </c>
      <c r="AJ2887" s="14">
        <v>0</v>
      </c>
      <c r="AK2887" s="14"/>
      <c r="AL2887" s="14"/>
      <c r="AM2887" s="14"/>
      <c r="AN2887" s="14"/>
      <c r="AO2887" s="14"/>
      <c r="AP2887" s="14">
        <f t="shared" si="7581"/>
        <v>0</v>
      </c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>
        <v>0</v>
      </c>
      <c r="BA2887" s="14">
        <v>0</v>
      </c>
      <c r="BB2887" s="14">
        <v>0</v>
      </c>
      <c r="BC2887" s="14"/>
      <c r="BD2887" s="14"/>
      <c r="BE2887" s="14"/>
      <c r="BF2887" s="14"/>
      <c r="BG2887" s="14"/>
      <c r="BH2887" s="14">
        <f t="shared" si="7582"/>
        <v>0</v>
      </c>
      <c r="BI2887" s="14"/>
      <c r="BJ2887" s="14"/>
      <c r="BK2887" s="14"/>
      <c r="BL2887" s="14"/>
      <c r="BM2887" s="14"/>
      <c r="BN2887" s="14"/>
      <c r="BO2887" s="14"/>
      <c r="BP2887" s="14"/>
      <c r="BQ2887" s="14"/>
      <c r="BR2887" s="14">
        <v>0</v>
      </c>
      <c r="BS2887" s="14">
        <v>0</v>
      </c>
      <c r="BT2887" s="14">
        <v>270185</v>
      </c>
      <c r="BU2887" s="14">
        <v>265185</v>
      </c>
      <c r="BV2887" s="14">
        <v>140923</v>
      </c>
      <c r="BW2887" s="14">
        <f t="shared" si="7549"/>
        <v>64099</v>
      </c>
      <c r="BX2887" s="14">
        <v>22099</v>
      </c>
      <c r="BY2887" s="14">
        <v>21000</v>
      </c>
      <c r="BZ2887" s="14">
        <v>21000</v>
      </c>
      <c r="CA2887" s="14">
        <f t="shared" si="7657"/>
        <v>205022</v>
      </c>
      <c r="CB2887" s="122">
        <f t="shared" si="7668"/>
        <v>77.312819352527484</v>
      </c>
    </row>
    <row r="2888" spans="1:80" x14ac:dyDescent="0.25">
      <c r="A2888" s="4" t="s">
        <v>928</v>
      </c>
      <c r="B2888" s="4" t="s">
        <v>88</v>
      </c>
      <c r="C2888" s="4" t="s">
        <v>1345</v>
      </c>
      <c r="D2888" s="79" t="s">
        <v>1346</v>
      </c>
      <c r="E2888" s="78" t="s">
        <v>47</v>
      </c>
      <c r="F2888" s="78" t="s">
        <v>1</v>
      </c>
      <c r="G2888" s="2" t="s">
        <v>1</v>
      </c>
      <c r="H2888" s="2" t="s">
        <v>48</v>
      </c>
      <c r="I2888" s="12">
        <f>SUM(I2889:I2896)</f>
        <v>254800</v>
      </c>
      <c r="J2888" s="12">
        <f t="shared" si="7656"/>
        <v>288837</v>
      </c>
      <c r="K2888" s="12">
        <f t="shared" ref="K2888" si="7691">SUM(K2889:K2896)</f>
        <v>165637</v>
      </c>
      <c r="L2888" s="12">
        <f t="shared" si="7659"/>
        <v>123200</v>
      </c>
      <c r="M2888" s="12">
        <f t="shared" ref="M2888:Q2888" si="7692">SUM(M2889:M2896)</f>
        <v>117700</v>
      </c>
      <c r="N2888" s="12">
        <f t="shared" si="7692"/>
        <v>0</v>
      </c>
      <c r="O2888" s="12">
        <f t="shared" si="7692"/>
        <v>5500</v>
      </c>
      <c r="P2888" s="12">
        <f t="shared" si="7692"/>
        <v>0</v>
      </c>
      <c r="Q2888" s="12">
        <f t="shared" si="7692"/>
        <v>0</v>
      </c>
      <c r="R2888" s="12">
        <f t="shared" ref="R2888:AG2888" si="7693">SUM(R2889:R2896)</f>
        <v>117700</v>
      </c>
      <c r="S2888" s="12">
        <f t="shared" si="7693"/>
        <v>0</v>
      </c>
      <c r="T2888" s="12">
        <f t="shared" si="7693"/>
        <v>0</v>
      </c>
      <c r="U2888" s="12">
        <f t="shared" si="7693"/>
        <v>0</v>
      </c>
      <c r="V2888" s="12">
        <f t="shared" si="7693"/>
        <v>0</v>
      </c>
      <c r="W2888" s="12">
        <f t="shared" si="7693"/>
        <v>0</v>
      </c>
      <c r="X2888" s="12">
        <f t="shared" si="7693"/>
        <v>117700</v>
      </c>
      <c r="Y2888" s="12">
        <f t="shared" si="7693"/>
        <v>1500</v>
      </c>
      <c r="Z2888" s="12">
        <f t="shared" si="7693"/>
        <v>13450</v>
      </c>
      <c r="AA2888" s="12">
        <f t="shared" si="7693"/>
        <v>16090</v>
      </c>
      <c r="AB2888" s="12">
        <f t="shared" si="7693"/>
        <v>14000</v>
      </c>
      <c r="AC2888" s="12">
        <f t="shared" si="7693"/>
        <v>15870</v>
      </c>
      <c r="AD2888" s="12">
        <f t="shared" si="7693"/>
        <v>8800</v>
      </c>
      <c r="AE2888" s="12">
        <f t="shared" si="7693"/>
        <v>0</v>
      </c>
      <c r="AF2888" s="12">
        <f t="shared" si="7693"/>
        <v>2500</v>
      </c>
      <c r="AG2888" s="12">
        <f t="shared" si="7693"/>
        <v>5225</v>
      </c>
      <c r="AH2888" s="12">
        <v>77435</v>
      </c>
      <c r="AI2888" s="12">
        <v>40265</v>
      </c>
      <c r="AJ2888" s="12">
        <f t="shared" ref="AJ2888:AY2888" si="7694">SUM(AJ2889:AJ2896)</f>
        <v>0</v>
      </c>
      <c r="AK2888" s="12">
        <f t="shared" si="7694"/>
        <v>0</v>
      </c>
      <c r="AL2888" s="12">
        <f t="shared" si="7694"/>
        <v>0</v>
      </c>
      <c r="AM2888" s="12">
        <f t="shared" si="7694"/>
        <v>0</v>
      </c>
      <c r="AN2888" s="12">
        <f t="shared" si="7694"/>
        <v>0</v>
      </c>
      <c r="AO2888" s="12">
        <f t="shared" si="7694"/>
        <v>0</v>
      </c>
      <c r="AP2888" s="12">
        <f t="shared" si="7694"/>
        <v>0</v>
      </c>
      <c r="AQ2888" s="12">
        <f t="shared" si="7694"/>
        <v>0</v>
      </c>
      <c r="AR2888" s="12">
        <f t="shared" si="7694"/>
        <v>0</v>
      </c>
      <c r="AS2888" s="12">
        <f t="shared" si="7694"/>
        <v>0</v>
      </c>
      <c r="AT2888" s="12">
        <f t="shared" si="7694"/>
        <v>0</v>
      </c>
      <c r="AU2888" s="12">
        <f t="shared" si="7694"/>
        <v>0</v>
      </c>
      <c r="AV2888" s="12">
        <f t="shared" si="7694"/>
        <v>0</v>
      </c>
      <c r="AW2888" s="12">
        <f t="shared" si="7694"/>
        <v>0</v>
      </c>
      <c r="AX2888" s="12">
        <f t="shared" si="7694"/>
        <v>0</v>
      </c>
      <c r="AY2888" s="12">
        <f t="shared" si="7694"/>
        <v>0</v>
      </c>
      <c r="AZ2888" s="12">
        <v>0</v>
      </c>
      <c r="BA2888" s="12">
        <v>0</v>
      </c>
      <c r="BB2888" s="12">
        <f t="shared" ref="BB2888:BQ2888" si="7695">SUM(BB2889:BB2896)</f>
        <v>5500</v>
      </c>
      <c r="BC2888" s="12">
        <f t="shared" si="7695"/>
        <v>254</v>
      </c>
      <c r="BD2888" s="12">
        <f t="shared" si="7695"/>
        <v>0</v>
      </c>
      <c r="BE2888" s="12">
        <f t="shared" si="7695"/>
        <v>7622</v>
      </c>
      <c r="BF2888" s="12">
        <f t="shared" si="7695"/>
        <v>0</v>
      </c>
      <c r="BG2888" s="12">
        <f t="shared" si="7695"/>
        <v>0</v>
      </c>
      <c r="BH2888" s="12">
        <f t="shared" si="7695"/>
        <v>13376</v>
      </c>
      <c r="BI2888" s="12">
        <f t="shared" si="7695"/>
        <v>760</v>
      </c>
      <c r="BJ2888" s="12">
        <f t="shared" si="7695"/>
        <v>0</v>
      </c>
      <c r="BK2888" s="12">
        <f t="shared" si="7695"/>
        <v>254</v>
      </c>
      <c r="BL2888" s="12">
        <f t="shared" si="7695"/>
        <v>0</v>
      </c>
      <c r="BM2888" s="12">
        <f t="shared" si="7695"/>
        <v>5000</v>
      </c>
      <c r="BN2888" s="12">
        <f t="shared" si="7695"/>
        <v>0</v>
      </c>
      <c r="BO2888" s="12">
        <f t="shared" si="7695"/>
        <v>0</v>
      </c>
      <c r="BP2888" s="12">
        <f t="shared" si="7695"/>
        <v>0</v>
      </c>
      <c r="BQ2888" s="12">
        <f t="shared" si="7695"/>
        <v>2622</v>
      </c>
      <c r="BR2888" s="12">
        <v>8636</v>
      </c>
      <c r="BS2888" s="12">
        <v>4740</v>
      </c>
      <c r="BT2888" s="12">
        <f t="shared" ref="BT2888:BZ2888" si="7696">SUM(BT2889:BT2896)</f>
        <v>307378</v>
      </c>
      <c r="BU2888" s="12">
        <f t="shared" si="7696"/>
        <v>184178</v>
      </c>
      <c r="BV2888" s="12">
        <f t="shared" si="7696"/>
        <v>92383</v>
      </c>
      <c r="BW2888" s="12">
        <f t="shared" si="7696"/>
        <v>43900</v>
      </c>
      <c r="BX2888" s="12">
        <f t="shared" si="7696"/>
        <v>17380</v>
      </c>
      <c r="BY2888" s="12">
        <f t="shared" si="7696"/>
        <v>13260</v>
      </c>
      <c r="BZ2888" s="12">
        <f t="shared" si="7696"/>
        <v>13260</v>
      </c>
      <c r="CA2888" s="12">
        <f t="shared" si="7657"/>
        <v>136283</v>
      </c>
      <c r="CB2888" s="124">
        <f t="shared" si="7668"/>
        <v>73.995265449727981</v>
      </c>
    </row>
    <row r="2889" spans="1:80" x14ac:dyDescent="0.25">
      <c r="A2889" s="4" t="s">
        <v>928</v>
      </c>
      <c r="B2889" s="4" t="s">
        <v>88</v>
      </c>
      <c r="C2889" s="4" t="s">
        <v>1345</v>
      </c>
      <c r="D2889" s="79" t="s">
        <v>1346</v>
      </c>
      <c r="E2889" s="89">
        <v>6131</v>
      </c>
      <c r="F2889" s="79"/>
      <c r="G2889" s="75" t="s">
        <v>1906</v>
      </c>
      <c r="H2889" s="13" t="s">
        <v>49</v>
      </c>
      <c r="I2889" s="14">
        <v>2000</v>
      </c>
      <c r="J2889" s="14">
        <f t="shared" si="7656"/>
        <v>3200</v>
      </c>
      <c r="K2889" s="14">
        <v>2100</v>
      </c>
      <c r="L2889" s="14">
        <f t="shared" si="7659"/>
        <v>1100</v>
      </c>
      <c r="M2889" s="14">
        <v>1100</v>
      </c>
      <c r="N2889" s="14">
        <v>0</v>
      </c>
      <c r="O2889" s="14">
        <v>0</v>
      </c>
      <c r="P2889" s="14">
        <v>0</v>
      </c>
      <c r="Q2889" s="14">
        <v>0</v>
      </c>
      <c r="R2889" s="14">
        <v>1100</v>
      </c>
      <c r="S2889" s="14"/>
      <c r="T2889" s="14"/>
      <c r="U2889" s="14"/>
      <c r="V2889" s="14"/>
      <c r="W2889" s="14"/>
      <c r="X2889" s="14">
        <f t="shared" si="7580"/>
        <v>1100</v>
      </c>
      <c r="Y2889" s="14"/>
      <c r="Z2889" s="14"/>
      <c r="AA2889" s="14"/>
      <c r="AB2889" s="14"/>
      <c r="AC2889" s="14"/>
      <c r="AD2889" s="14">
        <v>926</v>
      </c>
      <c r="AE2889" s="14"/>
      <c r="AF2889" s="14"/>
      <c r="AG2889" s="14">
        <v>174</v>
      </c>
      <c r="AH2889" s="14">
        <v>1100</v>
      </c>
      <c r="AI2889" s="14">
        <v>0</v>
      </c>
      <c r="AJ2889" s="14">
        <v>0</v>
      </c>
      <c r="AK2889" s="14"/>
      <c r="AL2889" s="14"/>
      <c r="AM2889" s="14"/>
      <c r="AN2889" s="14"/>
      <c r="AO2889" s="14"/>
      <c r="AP2889" s="14">
        <f t="shared" si="7581"/>
        <v>0</v>
      </c>
      <c r="AQ2889" s="14"/>
      <c r="AR2889" s="14"/>
      <c r="AS2889" s="14"/>
      <c r="AT2889" s="14"/>
      <c r="AU2889" s="14"/>
      <c r="AV2889" s="14"/>
      <c r="AW2889" s="14"/>
      <c r="AX2889" s="14"/>
      <c r="AY2889" s="14"/>
      <c r="AZ2889" s="14">
        <v>0</v>
      </c>
      <c r="BA2889" s="14">
        <v>0</v>
      </c>
      <c r="BB2889" s="14">
        <v>0</v>
      </c>
      <c r="BC2889" s="14"/>
      <c r="BD2889" s="14"/>
      <c r="BE2889" s="14"/>
      <c r="BF2889" s="14"/>
      <c r="BG2889" s="14"/>
      <c r="BH2889" s="14">
        <f t="shared" si="7582"/>
        <v>0</v>
      </c>
      <c r="BI2889" s="14"/>
      <c r="BJ2889" s="14"/>
      <c r="BK2889" s="14"/>
      <c r="BL2889" s="14"/>
      <c r="BM2889" s="14"/>
      <c r="BN2889" s="14"/>
      <c r="BO2889" s="14"/>
      <c r="BP2889" s="14"/>
      <c r="BQ2889" s="14"/>
      <c r="BR2889" s="14">
        <v>0</v>
      </c>
      <c r="BS2889" s="14">
        <v>0</v>
      </c>
      <c r="BT2889" s="14">
        <v>3200</v>
      </c>
      <c r="BU2889" s="14">
        <v>2100</v>
      </c>
      <c r="BV2889" s="14">
        <v>1100</v>
      </c>
      <c r="BW2889" s="14">
        <f t="shared" si="7549"/>
        <v>1000</v>
      </c>
      <c r="BX2889" s="14">
        <v>1000</v>
      </c>
      <c r="BY2889" s="14"/>
      <c r="BZ2889" s="14"/>
      <c r="CA2889" s="14">
        <f t="shared" si="7657"/>
        <v>2100</v>
      </c>
      <c r="CB2889" s="122">
        <f t="shared" si="7668"/>
        <v>100</v>
      </c>
    </row>
    <row r="2890" spans="1:80" x14ac:dyDescent="0.25">
      <c r="A2890" s="4" t="s">
        <v>928</v>
      </c>
      <c r="B2890" s="4" t="s">
        <v>88</v>
      </c>
      <c r="C2890" s="4" t="s">
        <v>1345</v>
      </c>
      <c r="D2890" s="79" t="s">
        <v>1346</v>
      </c>
      <c r="E2890" s="89">
        <v>6132</v>
      </c>
      <c r="F2890" s="79"/>
      <c r="G2890" s="75" t="s">
        <v>1906</v>
      </c>
      <c r="H2890" s="13" t="s">
        <v>196</v>
      </c>
      <c r="I2890" s="14">
        <v>48000</v>
      </c>
      <c r="J2890" s="14">
        <f t="shared" si="7656"/>
        <v>55900</v>
      </c>
      <c r="K2890" s="14">
        <v>55900</v>
      </c>
      <c r="L2890" s="14">
        <f t="shared" si="7659"/>
        <v>0</v>
      </c>
      <c r="M2890" s="14">
        <v>0</v>
      </c>
      <c r="N2890" s="14">
        <v>0</v>
      </c>
      <c r="O2890" s="14">
        <v>0</v>
      </c>
      <c r="P2890" s="14">
        <v>0</v>
      </c>
      <c r="Q2890" s="14">
        <v>0</v>
      </c>
      <c r="R2890" s="14">
        <v>0</v>
      </c>
      <c r="S2890" s="14"/>
      <c r="T2890" s="14"/>
      <c r="U2890" s="14"/>
      <c r="V2890" s="14"/>
      <c r="W2890" s="14"/>
      <c r="X2890" s="14">
        <f t="shared" si="7580"/>
        <v>0</v>
      </c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>
        <v>0</v>
      </c>
      <c r="AI2890" s="14">
        <v>0</v>
      </c>
      <c r="AJ2890" s="14">
        <v>0</v>
      </c>
      <c r="AK2890" s="14"/>
      <c r="AL2890" s="14"/>
      <c r="AM2890" s="14"/>
      <c r="AN2890" s="14"/>
      <c r="AO2890" s="14"/>
      <c r="AP2890" s="14">
        <f t="shared" si="7581"/>
        <v>0</v>
      </c>
      <c r="AQ2890" s="14"/>
      <c r="AR2890" s="14"/>
      <c r="AS2890" s="14"/>
      <c r="AT2890" s="14"/>
      <c r="AU2890" s="14"/>
      <c r="AV2890" s="14"/>
      <c r="AW2890" s="14"/>
      <c r="AX2890" s="14"/>
      <c r="AY2890" s="14"/>
      <c r="AZ2890" s="14">
        <v>0</v>
      </c>
      <c r="BA2890" s="14">
        <v>0</v>
      </c>
      <c r="BB2890" s="14">
        <v>0</v>
      </c>
      <c r="BC2890" s="14"/>
      <c r="BD2890" s="14"/>
      <c r="BE2890" s="14"/>
      <c r="BF2890" s="14"/>
      <c r="BG2890" s="14"/>
      <c r="BH2890" s="14">
        <f t="shared" si="7582"/>
        <v>0</v>
      </c>
      <c r="BI2890" s="14"/>
      <c r="BJ2890" s="14"/>
      <c r="BK2890" s="14"/>
      <c r="BL2890" s="14"/>
      <c r="BM2890" s="14"/>
      <c r="BN2890" s="14"/>
      <c r="BO2890" s="14"/>
      <c r="BP2890" s="14"/>
      <c r="BQ2890" s="14"/>
      <c r="BR2890" s="14">
        <v>0</v>
      </c>
      <c r="BS2890" s="14">
        <v>0</v>
      </c>
      <c r="BT2890" s="14">
        <v>55900</v>
      </c>
      <c r="BU2890" s="14">
        <v>55900</v>
      </c>
      <c r="BV2890" s="14">
        <v>28000</v>
      </c>
      <c r="BW2890" s="14">
        <f t="shared" si="7549"/>
        <v>13000</v>
      </c>
      <c r="BX2890" s="14">
        <v>5000</v>
      </c>
      <c r="BY2890" s="14">
        <v>4000</v>
      </c>
      <c r="BZ2890" s="14">
        <v>4000</v>
      </c>
      <c r="CA2890" s="14">
        <f t="shared" si="7657"/>
        <v>41000</v>
      </c>
      <c r="CB2890" s="122">
        <f t="shared" si="7668"/>
        <v>73.345259391771023</v>
      </c>
    </row>
    <row r="2891" spans="1:80" x14ac:dyDescent="0.25">
      <c r="A2891" s="4" t="s">
        <v>928</v>
      </c>
      <c r="B2891" s="4" t="s">
        <v>88</v>
      </c>
      <c r="C2891" s="4" t="s">
        <v>1345</v>
      </c>
      <c r="D2891" s="79" t="s">
        <v>1346</v>
      </c>
      <c r="E2891" s="89">
        <v>6133</v>
      </c>
      <c r="F2891" s="79"/>
      <c r="G2891" s="75" t="s">
        <v>1906</v>
      </c>
      <c r="H2891" s="13" t="s">
        <v>198</v>
      </c>
      <c r="I2891" s="14">
        <v>18500</v>
      </c>
      <c r="J2891" s="14">
        <f t="shared" si="7656"/>
        <v>20350</v>
      </c>
      <c r="K2891" s="14">
        <v>20350</v>
      </c>
      <c r="L2891" s="14">
        <f t="shared" si="7659"/>
        <v>0</v>
      </c>
      <c r="M2891" s="14">
        <v>0</v>
      </c>
      <c r="N2891" s="14">
        <v>0</v>
      </c>
      <c r="O2891" s="14">
        <v>0</v>
      </c>
      <c r="P2891" s="14">
        <v>0</v>
      </c>
      <c r="Q2891" s="14">
        <v>0</v>
      </c>
      <c r="R2891" s="14">
        <v>0</v>
      </c>
      <c r="S2891" s="14"/>
      <c r="T2891" s="14"/>
      <c r="U2891" s="14"/>
      <c r="V2891" s="14"/>
      <c r="W2891" s="14"/>
      <c r="X2891" s="14">
        <f t="shared" si="7580"/>
        <v>0</v>
      </c>
      <c r="Y2891" s="14"/>
      <c r="Z2891" s="14"/>
      <c r="AA2891" s="14"/>
      <c r="AB2891" s="14"/>
      <c r="AC2891" s="14"/>
      <c r="AD2891" s="14"/>
      <c r="AE2891" s="14"/>
      <c r="AF2891" s="14"/>
      <c r="AG2891" s="14"/>
      <c r="AH2891" s="14">
        <v>0</v>
      </c>
      <c r="AI2891" s="14">
        <v>0</v>
      </c>
      <c r="AJ2891" s="14">
        <v>0</v>
      </c>
      <c r="AK2891" s="14"/>
      <c r="AL2891" s="14"/>
      <c r="AM2891" s="14"/>
      <c r="AN2891" s="14"/>
      <c r="AO2891" s="14"/>
      <c r="AP2891" s="14">
        <f t="shared" si="7581"/>
        <v>0</v>
      </c>
      <c r="AQ2891" s="14"/>
      <c r="AR2891" s="14"/>
      <c r="AS2891" s="14"/>
      <c r="AT2891" s="14"/>
      <c r="AU2891" s="14"/>
      <c r="AV2891" s="14"/>
      <c r="AW2891" s="14"/>
      <c r="AX2891" s="14"/>
      <c r="AY2891" s="14"/>
      <c r="AZ2891" s="14">
        <v>0</v>
      </c>
      <c r="BA2891" s="14">
        <v>0</v>
      </c>
      <c r="BB2891" s="14">
        <v>0</v>
      </c>
      <c r="BC2891" s="14"/>
      <c r="BD2891" s="14"/>
      <c r="BE2891" s="14"/>
      <c r="BF2891" s="14"/>
      <c r="BG2891" s="14"/>
      <c r="BH2891" s="14">
        <f t="shared" si="7582"/>
        <v>0</v>
      </c>
      <c r="BI2891" s="14"/>
      <c r="BJ2891" s="14"/>
      <c r="BK2891" s="14"/>
      <c r="BL2891" s="14"/>
      <c r="BM2891" s="14"/>
      <c r="BN2891" s="14"/>
      <c r="BO2891" s="14"/>
      <c r="BP2891" s="14"/>
      <c r="BQ2891" s="14"/>
      <c r="BR2891" s="14">
        <v>0</v>
      </c>
      <c r="BS2891" s="14">
        <v>0</v>
      </c>
      <c r="BT2891" s="14">
        <v>20350</v>
      </c>
      <c r="BU2891" s="14">
        <v>20350</v>
      </c>
      <c r="BV2891" s="14">
        <v>10200</v>
      </c>
      <c r="BW2891" s="14">
        <f t="shared" si="7549"/>
        <v>4600</v>
      </c>
      <c r="BX2891" s="14">
        <v>2000</v>
      </c>
      <c r="BY2891" s="14">
        <v>1300</v>
      </c>
      <c r="BZ2891" s="14">
        <v>1300</v>
      </c>
      <c r="CA2891" s="14">
        <f t="shared" si="7657"/>
        <v>14800</v>
      </c>
      <c r="CB2891" s="122">
        <f t="shared" si="7668"/>
        <v>72.727272727272734</v>
      </c>
    </row>
    <row r="2892" spans="1:80" x14ac:dyDescent="0.25">
      <c r="A2892" s="4" t="s">
        <v>928</v>
      </c>
      <c r="B2892" s="4" t="s">
        <v>88</v>
      </c>
      <c r="C2892" s="4" t="s">
        <v>1345</v>
      </c>
      <c r="D2892" s="79" t="s">
        <v>1346</v>
      </c>
      <c r="E2892" s="89">
        <v>6134</v>
      </c>
      <c r="F2892" s="79"/>
      <c r="G2892" s="75" t="s">
        <v>1906</v>
      </c>
      <c r="H2892" s="13" t="s">
        <v>200</v>
      </c>
      <c r="I2892" s="14">
        <v>116500</v>
      </c>
      <c r="J2892" s="14">
        <f t="shared" si="7656"/>
        <v>128150</v>
      </c>
      <c r="K2892" s="14">
        <v>18150</v>
      </c>
      <c r="L2892" s="14">
        <f t="shared" si="7659"/>
        <v>110000</v>
      </c>
      <c r="M2892" s="14">
        <v>104500</v>
      </c>
      <c r="N2892" s="14">
        <v>0</v>
      </c>
      <c r="O2892" s="14">
        <v>5500</v>
      </c>
      <c r="P2892" s="14">
        <v>0</v>
      </c>
      <c r="Q2892" s="14">
        <v>0</v>
      </c>
      <c r="R2892" s="14">
        <v>104500</v>
      </c>
      <c r="S2892" s="14"/>
      <c r="T2892" s="14"/>
      <c r="U2892" s="14"/>
      <c r="V2892" s="14"/>
      <c r="W2892" s="14"/>
      <c r="X2892" s="14">
        <f t="shared" si="7580"/>
        <v>104500</v>
      </c>
      <c r="Y2892" s="14">
        <v>1500</v>
      </c>
      <c r="Z2892" s="14">
        <v>13450</v>
      </c>
      <c r="AA2892" s="14">
        <v>16090</v>
      </c>
      <c r="AB2892" s="14">
        <v>14000</v>
      </c>
      <c r="AC2892" s="14">
        <v>15870</v>
      </c>
      <c r="AD2892" s="14">
        <v>7874</v>
      </c>
      <c r="AE2892" s="14"/>
      <c r="AF2892" s="14">
        <v>2500</v>
      </c>
      <c r="AG2892" s="14">
        <v>5031</v>
      </c>
      <c r="AH2892" s="14">
        <v>76315</v>
      </c>
      <c r="AI2892" s="14">
        <v>28185</v>
      </c>
      <c r="AJ2892" s="14">
        <v>0</v>
      </c>
      <c r="AK2892" s="14"/>
      <c r="AL2892" s="14"/>
      <c r="AM2892" s="14"/>
      <c r="AN2892" s="14"/>
      <c r="AO2892" s="14"/>
      <c r="AP2892" s="14">
        <f t="shared" si="7581"/>
        <v>0</v>
      </c>
      <c r="AQ2892" s="14"/>
      <c r="AR2892" s="14"/>
      <c r="AS2892" s="14"/>
      <c r="AT2892" s="14"/>
      <c r="AU2892" s="14"/>
      <c r="AV2892" s="14"/>
      <c r="AW2892" s="14"/>
      <c r="AX2892" s="14"/>
      <c r="AY2892" s="14"/>
      <c r="AZ2892" s="14">
        <v>0</v>
      </c>
      <c r="BA2892" s="14">
        <v>0</v>
      </c>
      <c r="BB2892" s="14">
        <v>5500</v>
      </c>
      <c r="BC2892" s="14">
        <v>254</v>
      </c>
      <c r="BD2892" s="14"/>
      <c r="BE2892" s="14">
        <f>5000+2622</f>
        <v>7622</v>
      </c>
      <c r="BF2892" s="14"/>
      <c r="BG2892" s="14"/>
      <c r="BH2892" s="14">
        <f t="shared" si="7582"/>
        <v>13376</v>
      </c>
      <c r="BI2892" s="14">
        <v>760</v>
      </c>
      <c r="BJ2892" s="14"/>
      <c r="BK2892" s="14">
        <v>254</v>
      </c>
      <c r="BL2892" s="14"/>
      <c r="BM2892" s="14">
        <v>5000</v>
      </c>
      <c r="BN2892" s="14"/>
      <c r="BO2892" s="14"/>
      <c r="BP2892" s="14"/>
      <c r="BQ2892" s="14">
        <v>2622</v>
      </c>
      <c r="BR2892" s="14">
        <v>8636</v>
      </c>
      <c r="BS2892" s="14">
        <v>4740</v>
      </c>
      <c r="BT2892" s="14">
        <v>146300</v>
      </c>
      <c r="BU2892" s="14">
        <v>36300</v>
      </c>
      <c r="BV2892" s="14">
        <v>18150</v>
      </c>
      <c r="BW2892" s="14">
        <f t="shared" si="7549"/>
        <v>8425</v>
      </c>
      <c r="BX2892" s="14">
        <v>3025</v>
      </c>
      <c r="BY2892" s="14">
        <v>2700</v>
      </c>
      <c r="BZ2892" s="14">
        <v>2700</v>
      </c>
      <c r="CA2892" s="14">
        <f t="shared" si="7657"/>
        <v>26575</v>
      </c>
      <c r="CB2892" s="122">
        <f t="shared" si="7668"/>
        <v>73.209366391184574</v>
      </c>
    </row>
    <row r="2893" spans="1:80" x14ac:dyDescent="0.25">
      <c r="A2893" s="4" t="s">
        <v>928</v>
      </c>
      <c r="B2893" s="4" t="s">
        <v>88</v>
      </c>
      <c r="C2893" s="4" t="s">
        <v>1345</v>
      </c>
      <c r="D2893" s="79" t="s">
        <v>1346</v>
      </c>
      <c r="E2893" s="89">
        <v>6135</v>
      </c>
      <c r="F2893" s="79"/>
      <c r="G2893" s="75" t="s">
        <v>1906</v>
      </c>
      <c r="H2893" s="13" t="s">
        <v>201</v>
      </c>
      <c r="I2893" s="14">
        <v>2000</v>
      </c>
      <c r="J2893" s="14">
        <f t="shared" si="7656"/>
        <v>2400</v>
      </c>
      <c r="K2893" s="14">
        <v>1300</v>
      </c>
      <c r="L2893" s="14">
        <f t="shared" si="7659"/>
        <v>1100</v>
      </c>
      <c r="M2893" s="14">
        <v>1100</v>
      </c>
      <c r="N2893" s="14">
        <v>0</v>
      </c>
      <c r="O2893" s="14">
        <v>0</v>
      </c>
      <c r="P2893" s="14">
        <v>0</v>
      </c>
      <c r="Q2893" s="14">
        <v>0</v>
      </c>
      <c r="R2893" s="14">
        <v>1100</v>
      </c>
      <c r="S2893" s="14"/>
      <c r="T2893" s="14"/>
      <c r="U2893" s="14"/>
      <c r="V2893" s="14"/>
      <c r="W2893" s="14"/>
      <c r="X2893" s="14">
        <f t="shared" si="7580"/>
        <v>1100</v>
      </c>
      <c r="Y2893" s="14"/>
      <c r="Z2893" s="14"/>
      <c r="AA2893" s="14"/>
      <c r="AB2893" s="14"/>
      <c r="AC2893" s="14"/>
      <c r="AD2893" s="14"/>
      <c r="AE2893" s="14"/>
      <c r="AF2893" s="14"/>
      <c r="AG2893" s="14">
        <v>20</v>
      </c>
      <c r="AH2893" s="14">
        <v>20</v>
      </c>
      <c r="AI2893" s="14">
        <v>1080</v>
      </c>
      <c r="AJ2893" s="14">
        <v>0</v>
      </c>
      <c r="AK2893" s="14"/>
      <c r="AL2893" s="14"/>
      <c r="AM2893" s="14"/>
      <c r="AN2893" s="14"/>
      <c r="AO2893" s="14"/>
      <c r="AP2893" s="14">
        <f t="shared" si="7581"/>
        <v>0</v>
      </c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>
        <v>0</v>
      </c>
      <c r="BA2893" s="14">
        <v>0</v>
      </c>
      <c r="BB2893" s="14">
        <v>0</v>
      </c>
      <c r="BC2893" s="14"/>
      <c r="BD2893" s="14"/>
      <c r="BE2893" s="14"/>
      <c r="BF2893" s="14"/>
      <c r="BG2893" s="14"/>
      <c r="BH2893" s="14">
        <f t="shared" si="7582"/>
        <v>0</v>
      </c>
      <c r="BI2893" s="14"/>
      <c r="BJ2893" s="14"/>
      <c r="BK2893" s="14"/>
      <c r="BL2893" s="14"/>
      <c r="BM2893" s="14"/>
      <c r="BN2893" s="14"/>
      <c r="BO2893" s="14"/>
      <c r="BP2893" s="14"/>
      <c r="BQ2893" s="14"/>
      <c r="BR2893" s="14">
        <v>0</v>
      </c>
      <c r="BS2893" s="14">
        <v>0</v>
      </c>
      <c r="BT2893" s="14">
        <v>2400</v>
      </c>
      <c r="BU2893" s="14">
        <v>1300</v>
      </c>
      <c r="BV2893" s="14">
        <v>650</v>
      </c>
      <c r="BW2893" s="14">
        <f t="shared" si="7549"/>
        <v>650</v>
      </c>
      <c r="BX2893" s="14">
        <v>650</v>
      </c>
      <c r="BY2893" s="14"/>
      <c r="BZ2893" s="14"/>
      <c r="CA2893" s="14">
        <f t="shared" si="7657"/>
        <v>1300</v>
      </c>
      <c r="CB2893" s="122">
        <f t="shared" si="7668"/>
        <v>100</v>
      </c>
    </row>
    <row r="2894" spans="1:80" x14ac:dyDescent="0.25">
      <c r="A2894" s="4" t="s">
        <v>928</v>
      </c>
      <c r="B2894" s="4" t="s">
        <v>88</v>
      </c>
      <c r="C2894" s="4" t="s">
        <v>1345</v>
      </c>
      <c r="D2894" s="79" t="s">
        <v>1346</v>
      </c>
      <c r="E2894" s="89">
        <v>6137</v>
      </c>
      <c r="F2894" s="79"/>
      <c r="G2894" s="75" t="s">
        <v>1906</v>
      </c>
      <c r="H2894" s="13" t="s">
        <v>204</v>
      </c>
      <c r="I2894" s="14">
        <v>17000</v>
      </c>
      <c r="J2894" s="14">
        <f t="shared" si="7656"/>
        <v>18700</v>
      </c>
      <c r="K2894" s="14">
        <v>13200</v>
      </c>
      <c r="L2894" s="14">
        <f t="shared" si="7659"/>
        <v>5500</v>
      </c>
      <c r="M2894" s="14">
        <v>5500</v>
      </c>
      <c r="N2894" s="14">
        <v>0</v>
      </c>
      <c r="O2894" s="14">
        <v>0</v>
      </c>
      <c r="P2894" s="14">
        <v>0</v>
      </c>
      <c r="Q2894" s="14">
        <v>0</v>
      </c>
      <c r="R2894" s="14">
        <v>5500</v>
      </c>
      <c r="S2894" s="14"/>
      <c r="T2894" s="14"/>
      <c r="U2894" s="14"/>
      <c r="V2894" s="14"/>
      <c r="W2894" s="14"/>
      <c r="X2894" s="14">
        <f t="shared" si="7580"/>
        <v>5500</v>
      </c>
      <c r="Y2894" s="14"/>
      <c r="Z2894" s="14"/>
      <c r="AA2894" s="14"/>
      <c r="AB2894" s="14"/>
      <c r="AC2894" s="14"/>
      <c r="AD2894" s="14"/>
      <c r="AE2894" s="14"/>
      <c r="AF2894" s="14"/>
      <c r="AG2894" s="14"/>
      <c r="AH2894" s="14">
        <v>0</v>
      </c>
      <c r="AI2894" s="14">
        <v>5500</v>
      </c>
      <c r="AJ2894" s="14">
        <v>0</v>
      </c>
      <c r="AK2894" s="14"/>
      <c r="AL2894" s="14"/>
      <c r="AM2894" s="14"/>
      <c r="AN2894" s="14"/>
      <c r="AO2894" s="14"/>
      <c r="AP2894" s="14">
        <f t="shared" si="7581"/>
        <v>0</v>
      </c>
      <c r="AQ2894" s="14"/>
      <c r="AR2894" s="14"/>
      <c r="AS2894" s="14"/>
      <c r="AT2894" s="14"/>
      <c r="AU2894" s="14"/>
      <c r="AV2894" s="14"/>
      <c r="AW2894" s="14"/>
      <c r="AX2894" s="14"/>
      <c r="AY2894" s="14"/>
      <c r="AZ2894" s="14">
        <v>0</v>
      </c>
      <c r="BA2894" s="14">
        <v>0</v>
      </c>
      <c r="BB2894" s="14">
        <v>0</v>
      </c>
      <c r="BC2894" s="14"/>
      <c r="BD2894" s="14"/>
      <c r="BE2894" s="14"/>
      <c r="BF2894" s="14"/>
      <c r="BG2894" s="14"/>
      <c r="BH2894" s="14">
        <f t="shared" si="7582"/>
        <v>0</v>
      </c>
      <c r="BI2894" s="14"/>
      <c r="BJ2894" s="14"/>
      <c r="BK2894" s="14"/>
      <c r="BL2894" s="14"/>
      <c r="BM2894" s="14"/>
      <c r="BN2894" s="14"/>
      <c r="BO2894" s="14"/>
      <c r="BP2894" s="14"/>
      <c r="BQ2894" s="14"/>
      <c r="BR2894" s="14">
        <v>0</v>
      </c>
      <c r="BS2894" s="14">
        <v>0</v>
      </c>
      <c r="BT2894" s="14">
        <v>18700</v>
      </c>
      <c r="BU2894" s="14">
        <v>13200</v>
      </c>
      <c r="BV2894" s="14">
        <v>6600</v>
      </c>
      <c r="BW2894" s="14">
        <f t="shared" si="7549"/>
        <v>2900</v>
      </c>
      <c r="BX2894" s="14">
        <v>1100</v>
      </c>
      <c r="BY2894" s="14">
        <v>900</v>
      </c>
      <c r="BZ2894" s="14">
        <v>900</v>
      </c>
      <c r="CA2894" s="14">
        <f t="shared" si="7657"/>
        <v>9500</v>
      </c>
      <c r="CB2894" s="122">
        <f t="shared" si="7668"/>
        <v>71.969696969696969</v>
      </c>
    </row>
    <row r="2895" spans="1:80" x14ac:dyDescent="0.25">
      <c r="A2895" s="4" t="s">
        <v>928</v>
      </c>
      <c r="B2895" s="4" t="s">
        <v>88</v>
      </c>
      <c r="C2895" s="4" t="s">
        <v>1345</v>
      </c>
      <c r="D2895" s="79" t="s">
        <v>1346</v>
      </c>
      <c r="E2895" s="89">
        <v>6138</v>
      </c>
      <c r="F2895" s="79"/>
      <c r="G2895" s="75" t="s">
        <v>1906</v>
      </c>
      <c r="H2895" s="13" t="s">
        <v>205</v>
      </c>
      <c r="I2895" s="14">
        <v>0</v>
      </c>
      <c r="J2895" s="14">
        <f t="shared" si="7656"/>
        <v>0</v>
      </c>
      <c r="K2895" s="14">
        <v>0</v>
      </c>
      <c r="L2895" s="14">
        <f t="shared" si="7659"/>
        <v>0</v>
      </c>
      <c r="M2895" s="14">
        <v>0</v>
      </c>
      <c r="N2895" s="14">
        <v>0</v>
      </c>
      <c r="O2895" s="14">
        <v>0</v>
      </c>
      <c r="P2895" s="14">
        <v>0</v>
      </c>
      <c r="Q2895" s="14">
        <v>0</v>
      </c>
      <c r="R2895" s="14">
        <v>0</v>
      </c>
      <c r="S2895" s="14"/>
      <c r="T2895" s="14"/>
      <c r="U2895" s="14"/>
      <c r="V2895" s="14"/>
      <c r="W2895" s="14"/>
      <c r="X2895" s="14">
        <f t="shared" si="7580"/>
        <v>0</v>
      </c>
      <c r="Y2895" s="14"/>
      <c r="Z2895" s="14"/>
      <c r="AA2895" s="14"/>
      <c r="AB2895" s="14"/>
      <c r="AC2895" s="14"/>
      <c r="AD2895" s="14"/>
      <c r="AE2895" s="14"/>
      <c r="AF2895" s="14"/>
      <c r="AG2895" s="14"/>
      <c r="AH2895" s="14">
        <v>0</v>
      </c>
      <c r="AI2895" s="14">
        <v>0</v>
      </c>
      <c r="AJ2895" s="14">
        <v>0</v>
      </c>
      <c r="AK2895" s="14"/>
      <c r="AL2895" s="14"/>
      <c r="AM2895" s="14"/>
      <c r="AN2895" s="14"/>
      <c r="AO2895" s="14"/>
      <c r="AP2895" s="14">
        <f t="shared" si="7581"/>
        <v>0</v>
      </c>
      <c r="AQ2895" s="14"/>
      <c r="AR2895" s="14"/>
      <c r="AS2895" s="14"/>
      <c r="AT2895" s="14"/>
      <c r="AU2895" s="14"/>
      <c r="AV2895" s="14"/>
      <c r="AW2895" s="14"/>
      <c r="AX2895" s="14"/>
      <c r="AY2895" s="14"/>
      <c r="AZ2895" s="14">
        <v>0</v>
      </c>
      <c r="BA2895" s="14">
        <v>0</v>
      </c>
      <c r="BB2895" s="14">
        <v>0</v>
      </c>
      <c r="BC2895" s="14"/>
      <c r="BD2895" s="14"/>
      <c r="BE2895" s="14"/>
      <c r="BF2895" s="14"/>
      <c r="BG2895" s="14"/>
      <c r="BH2895" s="14">
        <f t="shared" si="7582"/>
        <v>0</v>
      </c>
      <c r="BI2895" s="14"/>
      <c r="BJ2895" s="14"/>
      <c r="BK2895" s="14"/>
      <c r="BL2895" s="14"/>
      <c r="BM2895" s="14"/>
      <c r="BN2895" s="14"/>
      <c r="BO2895" s="14"/>
      <c r="BP2895" s="14"/>
      <c r="BQ2895" s="14"/>
      <c r="BR2895" s="14">
        <v>0</v>
      </c>
      <c r="BS2895" s="14">
        <v>0</v>
      </c>
      <c r="BT2895" s="14">
        <v>0</v>
      </c>
      <c r="BU2895" s="14">
        <v>0</v>
      </c>
      <c r="BV2895" s="14">
        <v>0</v>
      </c>
      <c r="BW2895" s="14">
        <f t="shared" ref="BW2895:BW2954" si="7697">BX2895+BY2895+BZ2895</f>
        <v>0</v>
      </c>
      <c r="BX2895" s="14"/>
      <c r="BY2895" s="14"/>
      <c r="BZ2895" s="14"/>
      <c r="CA2895" s="14">
        <f t="shared" si="7657"/>
        <v>0</v>
      </c>
      <c r="CB2895" s="122" t="str">
        <f t="shared" si="7668"/>
        <v>-</v>
      </c>
    </row>
    <row r="2896" spans="1:80" x14ac:dyDescent="0.25">
      <c r="A2896" s="1" t="s">
        <v>928</v>
      </c>
      <c r="B2896" s="1" t="s">
        <v>88</v>
      </c>
      <c r="C2896" s="1" t="s">
        <v>1345</v>
      </c>
      <c r="D2896" s="82" t="s">
        <v>1346</v>
      </c>
      <c r="E2896" s="82" t="s">
        <v>50</v>
      </c>
      <c r="F2896" s="79" t="s">
        <v>1</v>
      </c>
      <c r="G2896" s="13" t="s">
        <v>1</v>
      </c>
      <c r="H2896" s="2" t="s">
        <v>51</v>
      </c>
      <c r="I2896" s="12">
        <f>SUM(I2897:I2899)</f>
        <v>50800</v>
      </c>
      <c r="J2896" s="12">
        <f t="shared" si="7656"/>
        <v>60137</v>
      </c>
      <c r="K2896" s="12">
        <f t="shared" ref="K2896" si="7698">SUM(K2897:K2899)</f>
        <v>54637</v>
      </c>
      <c r="L2896" s="12">
        <f t="shared" si="7659"/>
        <v>5500</v>
      </c>
      <c r="M2896" s="12">
        <f t="shared" ref="M2896:Q2896" si="7699">SUM(M2897:M2899)</f>
        <v>5500</v>
      </c>
      <c r="N2896" s="12">
        <f t="shared" si="7699"/>
        <v>0</v>
      </c>
      <c r="O2896" s="12">
        <f t="shared" si="7699"/>
        <v>0</v>
      </c>
      <c r="P2896" s="12">
        <f t="shared" si="7699"/>
        <v>0</v>
      </c>
      <c r="Q2896" s="12">
        <f t="shared" si="7699"/>
        <v>0</v>
      </c>
      <c r="R2896" s="12">
        <f t="shared" ref="R2896:AG2896" si="7700">SUM(R2897:R2899)</f>
        <v>5500</v>
      </c>
      <c r="S2896" s="12">
        <f t="shared" si="7700"/>
        <v>0</v>
      </c>
      <c r="T2896" s="12">
        <f t="shared" si="7700"/>
        <v>0</v>
      </c>
      <c r="U2896" s="12">
        <f t="shared" si="7700"/>
        <v>0</v>
      </c>
      <c r="V2896" s="12">
        <f t="shared" si="7700"/>
        <v>0</v>
      </c>
      <c r="W2896" s="12">
        <f t="shared" si="7700"/>
        <v>0</v>
      </c>
      <c r="X2896" s="12">
        <f t="shared" si="7700"/>
        <v>5500</v>
      </c>
      <c r="Y2896" s="12">
        <f t="shared" si="7700"/>
        <v>0</v>
      </c>
      <c r="Z2896" s="12">
        <f t="shared" si="7700"/>
        <v>0</v>
      </c>
      <c r="AA2896" s="12">
        <f t="shared" si="7700"/>
        <v>0</v>
      </c>
      <c r="AB2896" s="12">
        <f t="shared" si="7700"/>
        <v>0</v>
      </c>
      <c r="AC2896" s="12">
        <f t="shared" si="7700"/>
        <v>0</v>
      </c>
      <c r="AD2896" s="12">
        <f t="shared" si="7700"/>
        <v>0</v>
      </c>
      <c r="AE2896" s="12">
        <f t="shared" si="7700"/>
        <v>0</v>
      </c>
      <c r="AF2896" s="12">
        <f t="shared" si="7700"/>
        <v>0</v>
      </c>
      <c r="AG2896" s="12">
        <f t="shared" si="7700"/>
        <v>0</v>
      </c>
      <c r="AH2896" s="12">
        <v>0</v>
      </c>
      <c r="AI2896" s="12">
        <v>5500</v>
      </c>
      <c r="AJ2896" s="12">
        <f t="shared" ref="AJ2896:AY2896" si="7701">SUM(AJ2897:AJ2899)</f>
        <v>0</v>
      </c>
      <c r="AK2896" s="12">
        <f t="shared" si="7701"/>
        <v>0</v>
      </c>
      <c r="AL2896" s="12">
        <f t="shared" si="7701"/>
        <v>0</v>
      </c>
      <c r="AM2896" s="12">
        <f t="shared" si="7701"/>
        <v>0</v>
      </c>
      <c r="AN2896" s="12">
        <f t="shared" si="7701"/>
        <v>0</v>
      </c>
      <c r="AO2896" s="12">
        <f t="shared" si="7701"/>
        <v>0</v>
      </c>
      <c r="AP2896" s="12">
        <f t="shared" si="7701"/>
        <v>0</v>
      </c>
      <c r="AQ2896" s="12">
        <f t="shared" si="7701"/>
        <v>0</v>
      </c>
      <c r="AR2896" s="12">
        <f t="shared" si="7701"/>
        <v>0</v>
      </c>
      <c r="AS2896" s="12">
        <f t="shared" si="7701"/>
        <v>0</v>
      </c>
      <c r="AT2896" s="12">
        <f t="shared" si="7701"/>
        <v>0</v>
      </c>
      <c r="AU2896" s="12">
        <f t="shared" si="7701"/>
        <v>0</v>
      </c>
      <c r="AV2896" s="12">
        <f t="shared" si="7701"/>
        <v>0</v>
      </c>
      <c r="AW2896" s="12">
        <f t="shared" si="7701"/>
        <v>0</v>
      </c>
      <c r="AX2896" s="12">
        <f t="shared" si="7701"/>
        <v>0</v>
      </c>
      <c r="AY2896" s="12">
        <f t="shared" si="7701"/>
        <v>0</v>
      </c>
      <c r="AZ2896" s="12">
        <v>0</v>
      </c>
      <c r="BA2896" s="12">
        <v>0</v>
      </c>
      <c r="BB2896" s="12">
        <f t="shared" ref="BB2896:BQ2896" si="7702">SUM(BB2897:BB2899)</f>
        <v>0</v>
      </c>
      <c r="BC2896" s="12">
        <f t="shared" si="7702"/>
        <v>0</v>
      </c>
      <c r="BD2896" s="12">
        <f t="shared" si="7702"/>
        <v>0</v>
      </c>
      <c r="BE2896" s="12">
        <f t="shared" si="7702"/>
        <v>0</v>
      </c>
      <c r="BF2896" s="12">
        <f t="shared" si="7702"/>
        <v>0</v>
      </c>
      <c r="BG2896" s="12">
        <f t="shared" si="7702"/>
        <v>0</v>
      </c>
      <c r="BH2896" s="12">
        <f t="shared" si="7702"/>
        <v>0</v>
      </c>
      <c r="BI2896" s="12">
        <f t="shared" si="7702"/>
        <v>0</v>
      </c>
      <c r="BJ2896" s="12">
        <f t="shared" si="7702"/>
        <v>0</v>
      </c>
      <c r="BK2896" s="12">
        <f t="shared" si="7702"/>
        <v>0</v>
      </c>
      <c r="BL2896" s="12">
        <f t="shared" si="7702"/>
        <v>0</v>
      </c>
      <c r="BM2896" s="12">
        <f t="shared" si="7702"/>
        <v>0</v>
      </c>
      <c r="BN2896" s="12">
        <f t="shared" si="7702"/>
        <v>0</v>
      </c>
      <c r="BO2896" s="12">
        <f t="shared" si="7702"/>
        <v>0</v>
      </c>
      <c r="BP2896" s="12">
        <f t="shared" si="7702"/>
        <v>0</v>
      </c>
      <c r="BQ2896" s="12">
        <f t="shared" si="7702"/>
        <v>0</v>
      </c>
      <c r="BR2896" s="12">
        <v>0</v>
      </c>
      <c r="BS2896" s="12">
        <v>0</v>
      </c>
      <c r="BT2896" s="12">
        <f t="shared" ref="BT2896:BZ2896" si="7703">SUM(BT2897:BT2899)</f>
        <v>60528</v>
      </c>
      <c r="BU2896" s="12">
        <f t="shared" si="7703"/>
        <v>55028</v>
      </c>
      <c r="BV2896" s="12">
        <f t="shared" si="7703"/>
        <v>27683</v>
      </c>
      <c r="BW2896" s="12">
        <f t="shared" si="7703"/>
        <v>13325</v>
      </c>
      <c r="BX2896" s="12">
        <f t="shared" si="7703"/>
        <v>4605</v>
      </c>
      <c r="BY2896" s="12">
        <f t="shared" si="7703"/>
        <v>4360</v>
      </c>
      <c r="BZ2896" s="12">
        <f t="shared" si="7703"/>
        <v>4360</v>
      </c>
      <c r="CA2896" s="12">
        <f t="shared" si="7657"/>
        <v>41008</v>
      </c>
      <c r="CB2896" s="124">
        <f t="shared" si="7668"/>
        <v>74.522061495965687</v>
      </c>
    </row>
    <row r="2897" spans="1:80" x14ac:dyDescent="0.25">
      <c r="A2897" s="4" t="s">
        <v>928</v>
      </c>
      <c r="B2897" s="4" t="s">
        <v>88</v>
      </c>
      <c r="C2897" s="4" t="s">
        <v>1345</v>
      </c>
      <c r="D2897" s="79" t="s">
        <v>1346</v>
      </c>
      <c r="E2897" s="89">
        <v>6139</v>
      </c>
      <c r="F2897" s="79"/>
      <c r="G2897" s="75" t="s">
        <v>1906</v>
      </c>
      <c r="H2897" s="13" t="s">
        <v>51</v>
      </c>
      <c r="I2897" s="14">
        <v>37200</v>
      </c>
      <c r="J2897" s="14">
        <f t="shared" si="7656"/>
        <v>42020</v>
      </c>
      <c r="K2897" s="14">
        <v>36520</v>
      </c>
      <c r="L2897" s="14">
        <f t="shared" si="7659"/>
        <v>5500</v>
      </c>
      <c r="M2897" s="14">
        <v>5500</v>
      </c>
      <c r="N2897" s="14">
        <v>0</v>
      </c>
      <c r="O2897" s="14">
        <v>0</v>
      </c>
      <c r="P2897" s="14">
        <v>0</v>
      </c>
      <c r="Q2897" s="14">
        <v>0</v>
      </c>
      <c r="R2897" s="14">
        <v>5500</v>
      </c>
      <c r="S2897" s="14"/>
      <c r="T2897" s="14"/>
      <c r="U2897" s="14"/>
      <c r="V2897" s="14"/>
      <c r="W2897" s="14"/>
      <c r="X2897" s="14">
        <f t="shared" si="7580"/>
        <v>5500</v>
      </c>
      <c r="Y2897" s="14"/>
      <c r="Z2897" s="14"/>
      <c r="AA2897" s="14"/>
      <c r="AB2897" s="14"/>
      <c r="AC2897" s="14"/>
      <c r="AD2897" s="14"/>
      <c r="AE2897" s="14"/>
      <c r="AF2897" s="14"/>
      <c r="AG2897" s="14"/>
      <c r="AH2897" s="14">
        <v>0</v>
      </c>
      <c r="AI2897" s="14">
        <v>5500</v>
      </c>
      <c r="AJ2897" s="14">
        <v>0</v>
      </c>
      <c r="AK2897" s="14"/>
      <c r="AL2897" s="14"/>
      <c r="AM2897" s="14"/>
      <c r="AN2897" s="14"/>
      <c r="AO2897" s="14"/>
      <c r="AP2897" s="14">
        <f t="shared" si="7581"/>
        <v>0</v>
      </c>
      <c r="AQ2897" s="14"/>
      <c r="AR2897" s="14"/>
      <c r="AS2897" s="14"/>
      <c r="AT2897" s="14"/>
      <c r="AU2897" s="14"/>
      <c r="AV2897" s="14"/>
      <c r="AW2897" s="14"/>
      <c r="AX2897" s="14"/>
      <c r="AY2897" s="14"/>
      <c r="AZ2897" s="14">
        <v>0</v>
      </c>
      <c r="BA2897" s="14">
        <v>0</v>
      </c>
      <c r="BB2897" s="14">
        <v>0</v>
      </c>
      <c r="BC2897" s="14"/>
      <c r="BD2897" s="14"/>
      <c r="BE2897" s="14"/>
      <c r="BF2897" s="14"/>
      <c r="BG2897" s="14"/>
      <c r="BH2897" s="14">
        <f t="shared" si="7582"/>
        <v>0</v>
      </c>
      <c r="BI2897" s="14"/>
      <c r="BJ2897" s="14"/>
      <c r="BK2897" s="14"/>
      <c r="BL2897" s="14"/>
      <c r="BM2897" s="14"/>
      <c r="BN2897" s="14"/>
      <c r="BO2897" s="14"/>
      <c r="BP2897" s="14"/>
      <c r="BQ2897" s="14"/>
      <c r="BR2897" s="14">
        <v>0</v>
      </c>
      <c r="BS2897" s="14">
        <v>0</v>
      </c>
      <c r="BT2897" s="14">
        <v>42020</v>
      </c>
      <c r="BU2897" s="14">
        <v>36520</v>
      </c>
      <c r="BV2897" s="14">
        <v>18270</v>
      </c>
      <c r="BW2897" s="14">
        <f t="shared" si="7697"/>
        <v>8645</v>
      </c>
      <c r="BX2897" s="14">
        <v>3045</v>
      </c>
      <c r="BY2897" s="14">
        <v>2800</v>
      </c>
      <c r="BZ2897" s="14">
        <v>2800</v>
      </c>
      <c r="CA2897" s="14">
        <f t="shared" si="7657"/>
        <v>26915</v>
      </c>
      <c r="CB2897" s="122">
        <f t="shared" si="7668"/>
        <v>73.699342825848845</v>
      </c>
    </row>
    <row r="2898" spans="1:80" ht="22.5" x14ac:dyDescent="0.25">
      <c r="A2898" s="4" t="s">
        <v>928</v>
      </c>
      <c r="B2898" s="4" t="s">
        <v>88</v>
      </c>
      <c r="C2898" s="4" t="s">
        <v>1345</v>
      </c>
      <c r="D2898" s="79" t="s">
        <v>1346</v>
      </c>
      <c r="E2898" s="89">
        <v>6139</v>
      </c>
      <c r="F2898" s="79" t="s">
        <v>1353</v>
      </c>
      <c r="G2898" s="75" t="s">
        <v>1906</v>
      </c>
      <c r="H2898" s="13" t="s">
        <v>59</v>
      </c>
      <c r="I2898" s="14">
        <v>6000</v>
      </c>
      <c r="J2898" s="14">
        <f t="shared" si="7656"/>
        <v>7817</v>
      </c>
      <c r="K2898" s="14">
        <v>7817</v>
      </c>
      <c r="L2898" s="14">
        <f t="shared" si="7659"/>
        <v>0</v>
      </c>
      <c r="M2898" s="14">
        <v>0</v>
      </c>
      <c r="N2898" s="14">
        <v>0</v>
      </c>
      <c r="O2898" s="14">
        <v>0</v>
      </c>
      <c r="P2898" s="14">
        <v>0</v>
      </c>
      <c r="Q2898" s="14">
        <v>0</v>
      </c>
      <c r="R2898" s="14">
        <v>0</v>
      </c>
      <c r="S2898" s="14"/>
      <c r="T2898" s="14"/>
      <c r="U2898" s="14"/>
      <c r="V2898" s="14"/>
      <c r="W2898" s="14"/>
      <c r="X2898" s="14">
        <f t="shared" si="7580"/>
        <v>0</v>
      </c>
      <c r="Y2898" s="14"/>
      <c r="Z2898" s="14"/>
      <c r="AA2898" s="14"/>
      <c r="AB2898" s="14"/>
      <c r="AC2898" s="14"/>
      <c r="AD2898" s="14"/>
      <c r="AE2898" s="14"/>
      <c r="AF2898" s="14"/>
      <c r="AG2898" s="14"/>
      <c r="AH2898" s="14">
        <v>0</v>
      </c>
      <c r="AI2898" s="14">
        <v>0</v>
      </c>
      <c r="AJ2898" s="14">
        <v>0</v>
      </c>
      <c r="AK2898" s="14"/>
      <c r="AL2898" s="14"/>
      <c r="AM2898" s="14"/>
      <c r="AN2898" s="14"/>
      <c r="AO2898" s="14"/>
      <c r="AP2898" s="14">
        <f t="shared" si="7581"/>
        <v>0</v>
      </c>
      <c r="AQ2898" s="14"/>
      <c r="AR2898" s="14"/>
      <c r="AS2898" s="14"/>
      <c r="AT2898" s="14"/>
      <c r="AU2898" s="14"/>
      <c r="AV2898" s="14"/>
      <c r="AW2898" s="14"/>
      <c r="AX2898" s="14"/>
      <c r="AY2898" s="14"/>
      <c r="AZ2898" s="14">
        <v>0</v>
      </c>
      <c r="BA2898" s="14">
        <v>0</v>
      </c>
      <c r="BB2898" s="14">
        <v>0</v>
      </c>
      <c r="BC2898" s="14"/>
      <c r="BD2898" s="14"/>
      <c r="BE2898" s="14"/>
      <c r="BF2898" s="14"/>
      <c r="BG2898" s="14"/>
      <c r="BH2898" s="14">
        <f t="shared" si="7582"/>
        <v>0</v>
      </c>
      <c r="BI2898" s="14"/>
      <c r="BJ2898" s="14"/>
      <c r="BK2898" s="14"/>
      <c r="BL2898" s="14"/>
      <c r="BM2898" s="14"/>
      <c r="BN2898" s="14"/>
      <c r="BO2898" s="14"/>
      <c r="BP2898" s="14"/>
      <c r="BQ2898" s="14"/>
      <c r="BR2898" s="14">
        <v>0</v>
      </c>
      <c r="BS2898" s="14">
        <v>0</v>
      </c>
      <c r="BT2898" s="14">
        <v>8208</v>
      </c>
      <c r="BU2898" s="14">
        <v>8208</v>
      </c>
      <c r="BV2898" s="14">
        <v>4253</v>
      </c>
      <c r="BW2898" s="14">
        <f t="shared" si="7697"/>
        <v>2100</v>
      </c>
      <c r="BX2898" s="14">
        <v>700</v>
      </c>
      <c r="BY2898" s="14">
        <v>700</v>
      </c>
      <c r="BZ2898" s="14">
        <v>700</v>
      </c>
      <c r="CA2898" s="14">
        <f t="shared" si="7657"/>
        <v>6353</v>
      </c>
      <c r="CB2898" s="122">
        <f t="shared" si="7668"/>
        <v>77.400097465886944</v>
      </c>
    </row>
    <row r="2899" spans="1:80" ht="22.5" x14ac:dyDescent="0.25">
      <c r="A2899" s="4" t="s">
        <v>928</v>
      </c>
      <c r="B2899" s="4" t="s">
        <v>88</v>
      </c>
      <c r="C2899" s="4" t="s">
        <v>1345</v>
      </c>
      <c r="D2899" s="79" t="s">
        <v>1346</v>
      </c>
      <c r="E2899" s="89">
        <v>6139</v>
      </c>
      <c r="F2899" s="79" t="s">
        <v>1354</v>
      </c>
      <c r="G2899" s="75" t="s">
        <v>1906</v>
      </c>
      <c r="H2899" s="13" t="s">
        <v>65</v>
      </c>
      <c r="I2899" s="14">
        <v>7600</v>
      </c>
      <c r="J2899" s="14">
        <f t="shared" si="7656"/>
        <v>10300</v>
      </c>
      <c r="K2899" s="14">
        <v>10300</v>
      </c>
      <c r="L2899" s="14">
        <f t="shared" si="7659"/>
        <v>0</v>
      </c>
      <c r="M2899" s="14">
        <v>0</v>
      </c>
      <c r="N2899" s="14">
        <v>0</v>
      </c>
      <c r="O2899" s="14">
        <v>0</v>
      </c>
      <c r="P2899" s="14">
        <v>0</v>
      </c>
      <c r="Q2899" s="14">
        <v>0</v>
      </c>
      <c r="R2899" s="14">
        <v>0</v>
      </c>
      <c r="S2899" s="14"/>
      <c r="T2899" s="14"/>
      <c r="U2899" s="14"/>
      <c r="V2899" s="14"/>
      <c r="W2899" s="14"/>
      <c r="X2899" s="14">
        <f t="shared" si="7580"/>
        <v>0</v>
      </c>
      <c r="Y2899" s="14"/>
      <c r="Z2899" s="14"/>
      <c r="AA2899" s="14"/>
      <c r="AB2899" s="14"/>
      <c r="AC2899" s="14"/>
      <c r="AD2899" s="14"/>
      <c r="AE2899" s="14"/>
      <c r="AF2899" s="14"/>
      <c r="AG2899" s="14"/>
      <c r="AH2899" s="14">
        <v>0</v>
      </c>
      <c r="AI2899" s="14">
        <v>0</v>
      </c>
      <c r="AJ2899" s="14">
        <v>0</v>
      </c>
      <c r="AK2899" s="14"/>
      <c r="AL2899" s="14"/>
      <c r="AM2899" s="14"/>
      <c r="AN2899" s="14"/>
      <c r="AO2899" s="14"/>
      <c r="AP2899" s="14">
        <f t="shared" si="7581"/>
        <v>0</v>
      </c>
      <c r="AQ2899" s="14"/>
      <c r="AR2899" s="14"/>
      <c r="AS2899" s="14"/>
      <c r="AT2899" s="14"/>
      <c r="AU2899" s="14"/>
      <c r="AV2899" s="14"/>
      <c r="AW2899" s="14"/>
      <c r="AX2899" s="14"/>
      <c r="AY2899" s="14"/>
      <c r="AZ2899" s="14">
        <v>0</v>
      </c>
      <c r="BA2899" s="14">
        <v>0</v>
      </c>
      <c r="BB2899" s="14">
        <v>0</v>
      </c>
      <c r="BC2899" s="14"/>
      <c r="BD2899" s="14"/>
      <c r="BE2899" s="14"/>
      <c r="BF2899" s="14"/>
      <c r="BG2899" s="14"/>
      <c r="BH2899" s="14">
        <f t="shared" si="7582"/>
        <v>0</v>
      </c>
      <c r="BI2899" s="14"/>
      <c r="BJ2899" s="14"/>
      <c r="BK2899" s="14"/>
      <c r="BL2899" s="14"/>
      <c r="BM2899" s="14"/>
      <c r="BN2899" s="14"/>
      <c r="BO2899" s="14"/>
      <c r="BP2899" s="14"/>
      <c r="BQ2899" s="14"/>
      <c r="BR2899" s="14">
        <v>0</v>
      </c>
      <c r="BS2899" s="14">
        <v>0</v>
      </c>
      <c r="BT2899" s="14">
        <v>10300</v>
      </c>
      <c r="BU2899" s="14">
        <v>10300</v>
      </c>
      <c r="BV2899" s="14">
        <v>5160</v>
      </c>
      <c r="BW2899" s="14">
        <f t="shared" si="7697"/>
        <v>2580</v>
      </c>
      <c r="BX2899" s="14">
        <v>860</v>
      </c>
      <c r="BY2899" s="14">
        <v>860</v>
      </c>
      <c r="BZ2899" s="14">
        <v>860</v>
      </c>
      <c r="CA2899" s="14">
        <f t="shared" si="7657"/>
        <v>7740</v>
      </c>
      <c r="CB2899" s="122">
        <f t="shared" si="7668"/>
        <v>75.145631067961162</v>
      </c>
    </row>
    <row r="2900" spans="1:80" ht="22.5" x14ac:dyDescent="0.25">
      <c r="A2900" s="1" t="s">
        <v>1</v>
      </c>
      <c r="B2900" s="1" t="s">
        <v>1</v>
      </c>
      <c r="C2900" s="1" t="s">
        <v>1</v>
      </c>
      <c r="D2900" s="78" t="s">
        <v>1</v>
      </c>
      <c r="E2900" s="78" t="s">
        <v>1</v>
      </c>
      <c r="F2900" s="78" t="s">
        <v>1</v>
      </c>
      <c r="G2900" s="2" t="s">
        <v>1</v>
      </c>
      <c r="H2900" s="10" t="s">
        <v>66</v>
      </c>
      <c r="I2900" s="11">
        <f>SUM(I2901)</f>
        <v>100</v>
      </c>
      <c r="J2900" s="11">
        <f t="shared" si="7656"/>
        <v>110</v>
      </c>
      <c r="K2900" s="11">
        <f t="shared" ref="K2900:Q2901" si="7704">SUM(K2901)</f>
        <v>110</v>
      </c>
      <c r="L2900" s="11">
        <f t="shared" si="7659"/>
        <v>0</v>
      </c>
      <c r="M2900" s="11">
        <f t="shared" si="7704"/>
        <v>0</v>
      </c>
      <c r="N2900" s="11">
        <f t="shared" si="7704"/>
        <v>0</v>
      </c>
      <c r="O2900" s="11">
        <f t="shared" si="7704"/>
        <v>0</v>
      </c>
      <c r="P2900" s="11">
        <f t="shared" si="7704"/>
        <v>0</v>
      </c>
      <c r="Q2900" s="11">
        <f t="shared" si="7704"/>
        <v>0</v>
      </c>
      <c r="R2900" s="11">
        <f t="shared" ref="R2900:AG2901" si="7705">SUM(R2901)</f>
        <v>0</v>
      </c>
      <c r="S2900" s="11">
        <f t="shared" si="7705"/>
        <v>0</v>
      </c>
      <c r="T2900" s="11">
        <f t="shared" si="7705"/>
        <v>0</v>
      </c>
      <c r="U2900" s="11">
        <f t="shared" si="7705"/>
        <v>0</v>
      </c>
      <c r="V2900" s="11">
        <f t="shared" si="7705"/>
        <v>0</v>
      </c>
      <c r="W2900" s="11">
        <f t="shared" si="7705"/>
        <v>0</v>
      </c>
      <c r="X2900" s="11">
        <f t="shared" si="7705"/>
        <v>0</v>
      </c>
      <c r="Y2900" s="11">
        <f t="shared" si="7705"/>
        <v>0</v>
      </c>
      <c r="Z2900" s="11">
        <f t="shared" si="7705"/>
        <v>0</v>
      </c>
      <c r="AA2900" s="11">
        <f t="shared" si="7705"/>
        <v>0</v>
      </c>
      <c r="AB2900" s="11">
        <f t="shared" si="7705"/>
        <v>0</v>
      </c>
      <c r="AC2900" s="11">
        <f t="shared" si="7705"/>
        <v>0</v>
      </c>
      <c r="AD2900" s="11">
        <f t="shared" si="7705"/>
        <v>0</v>
      </c>
      <c r="AE2900" s="11">
        <f t="shared" si="7705"/>
        <v>0</v>
      </c>
      <c r="AF2900" s="11">
        <f t="shared" si="7705"/>
        <v>0</v>
      </c>
      <c r="AG2900" s="11">
        <f t="shared" si="7705"/>
        <v>0</v>
      </c>
      <c r="AH2900" s="11">
        <v>0</v>
      </c>
      <c r="AI2900" s="11">
        <v>0</v>
      </c>
      <c r="AJ2900" s="11">
        <f t="shared" ref="AJ2900:AY2901" si="7706">SUM(AJ2901)</f>
        <v>0</v>
      </c>
      <c r="AK2900" s="11">
        <f t="shared" si="7706"/>
        <v>0</v>
      </c>
      <c r="AL2900" s="11">
        <f t="shared" si="7706"/>
        <v>0</v>
      </c>
      <c r="AM2900" s="11">
        <f t="shared" si="7706"/>
        <v>0</v>
      </c>
      <c r="AN2900" s="11">
        <f t="shared" si="7706"/>
        <v>0</v>
      </c>
      <c r="AO2900" s="11">
        <f t="shared" si="7706"/>
        <v>0</v>
      </c>
      <c r="AP2900" s="11">
        <f t="shared" si="7706"/>
        <v>0</v>
      </c>
      <c r="AQ2900" s="11">
        <f t="shared" si="7706"/>
        <v>0</v>
      </c>
      <c r="AR2900" s="11">
        <f t="shared" si="7706"/>
        <v>0</v>
      </c>
      <c r="AS2900" s="11">
        <f t="shared" si="7706"/>
        <v>0</v>
      </c>
      <c r="AT2900" s="11">
        <f t="shared" si="7706"/>
        <v>0</v>
      </c>
      <c r="AU2900" s="11">
        <f t="shared" si="7706"/>
        <v>0</v>
      </c>
      <c r="AV2900" s="11">
        <f t="shared" si="7706"/>
        <v>0</v>
      </c>
      <c r="AW2900" s="11">
        <f t="shared" si="7706"/>
        <v>0</v>
      </c>
      <c r="AX2900" s="11">
        <f t="shared" si="7706"/>
        <v>0</v>
      </c>
      <c r="AY2900" s="11">
        <f t="shared" si="7706"/>
        <v>0</v>
      </c>
      <c r="AZ2900" s="11">
        <v>0</v>
      </c>
      <c r="BA2900" s="11">
        <v>0</v>
      </c>
      <c r="BB2900" s="11">
        <f t="shared" ref="BB2900:BQ2901" si="7707">SUM(BB2901)</f>
        <v>0</v>
      </c>
      <c r="BC2900" s="11">
        <f t="shared" si="7707"/>
        <v>0</v>
      </c>
      <c r="BD2900" s="11">
        <f t="shared" si="7707"/>
        <v>0</v>
      </c>
      <c r="BE2900" s="11">
        <f t="shared" si="7707"/>
        <v>0</v>
      </c>
      <c r="BF2900" s="11">
        <f t="shared" si="7707"/>
        <v>0</v>
      </c>
      <c r="BG2900" s="11">
        <f t="shared" si="7707"/>
        <v>0</v>
      </c>
      <c r="BH2900" s="11">
        <f t="shared" si="7707"/>
        <v>0</v>
      </c>
      <c r="BI2900" s="11">
        <f t="shared" si="7707"/>
        <v>0</v>
      </c>
      <c r="BJ2900" s="11">
        <f t="shared" si="7707"/>
        <v>0</v>
      </c>
      <c r="BK2900" s="11">
        <f t="shared" si="7707"/>
        <v>0</v>
      </c>
      <c r="BL2900" s="11">
        <f t="shared" si="7707"/>
        <v>0</v>
      </c>
      <c r="BM2900" s="11">
        <f t="shared" si="7707"/>
        <v>0</v>
      </c>
      <c r="BN2900" s="11">
        <f t="shared" si="7707"/>
        <v>0</v>
      </c>
      <c r="BO2900" s="11">
        <f t="shared" si="7707"/>
        <v>0</v>
      </c>
      <c r="BP2900" s="11">
        <f t="shared" si="7707"/>
        <v>0</v>
      </c>
      <c r="BQ2900" s="11">
        <f t="shared" si="7707"/>
        <v>0</v>
      </c>
      <c r="BR2900" s="11">
        <v>0</v>
      </c>
      <c r="BS2900" s="11">
        <v>0</v>
      </c>
      <c r="BT2900" s="11">
        <f t="shared" ref="BT2900:BZ2901" si="7708">SUM(BT2901)</f>
        <v>110</v>
      </c>
      <c r="BU2900" s="11">
        <f t="shared" si="7708"/>
        <v>110</v>
      </c>
      <c r="BV2900" s="11">
        <f t="shared" si="7708"/>
        <v>0</v>
      </c>
      <c r="BW2900" s="11">
        <f t="shared" si="7708"/>
        <v>0</v>
      </c>
      <c r="BX2900" s="11">
        <f t="shared" si="7708"/>
        <v>0</v>
      </c>
      <c r="BY2900" s="11">
        <f t="shared" si="7708"/>
        <v>0</v>
      </c>
      <c r="BZ2900" s="11">
        <f t="shared" si="7708"/>
        <v>0</v>
      </c>
      <c r="CA2900" s="11">
        <f t="shared" si="7657"/>
        <v>0</v>
      </c>
      <c r="CB2900" s="123">
        <f t="shared" si="7668"/>
        <v>0</v>
      </c>
    </row>
    <row r="2901" spans="1:80" x14ac:dyDescent="0.25">
      <c r="A2901" s="4" t="s">
        <v>928</v>
      </c>
      <c r="B2901" s="4" t="s">
        <v>88</v>
      </c>
      <c r="C2901" s="4" t="s">
        <v>1345</v>
      </c>
      <c r="D2901" s="79" t="s">
        <v>1346</v>
      </c>
      <c r="E2901" s="78" t="s">
        <v>67</v>
      </c>
      <c r="F2901" s="78" t="s">
        <v>1</v>
      </c>
      <c r="G2901" s="2" t="s">
        <v>1</v>
      </c>
      <c r="H2901" s="2" t="s">
        <v>68</v>
      </c>
      <c r="I2901" s="12">
        <f>SUM(I2902)</f>
        <v>100</v>
      </c>
      <c r="J2901" s="12">
        <f t="shared" si="7656"/>
        <v>110</v>
      </c>
      <c r="K2901" s="12">
        <f t="shared" si="7704"/>
        <v>110</v>
      </c>
      <c r="L2901" s="12">
        <f t="shared" si="7659"/>
        <v>0</v>
      </c>
      <c r="M2901" s="12">
        <f t="shared" si="7704"/>
        <v>0</v>
      </c>
      <c r="N2901" s="12">
        <f t="shared" si="7704"/>
        <v>0</v>
      </c>
      <c r="O2901" s="12">
        <f t="shared" si="7704"/>
        <v>0</v>
      </c>
      <c r="P2901" s="12">
        <f t="shared" si="7704"/>
        <v>0</v>
      </c>
      <c r="Q2901" s="12">
        <f t="shared" si="7704"/>
        <v>0</v>
      </c>
      <c r="R2901" s="12">
        <f t="shared" si="7705"/>
        <v>0</v>
      </c>
      <c r="S2901" s="12">
        <f t="shared" ref="S2901:AG2901" si="7709">SUM(S2902)</f>
        <v>0</v>
      </c>
      <c r="T2901" s="12">
        <f t="shared" si="7709"/>
        <v>0</v>
      </c>
      <c r="U2901" s="12">
        <f t="shared" si="7709"/>
        <v>0</v>
      </c>
      <c r="V2901" s="12">
        <f t="shared" si="7709"/>
        <v>0</v>
      </c>
      <c r="W2901" s="12">
        <f t="shared" si="7709"/>
        <v>0</v>
      </c>
      <c r="X2901" s="12">
        <f t="shared" si="7709"/>
        <v>0</v>
      </c>
      <c r="Y2901" s="12">
        <f t="shared" si="7709"/>
        <v>0</v>
      </c>
      <c r="Z2901" s="12">
        <f t="shared" si="7709"/>
        <v>0</v>
      </c>
      <c r="AA2901" s="12">
        <f t="shared" si="7709"/>
        <v>0</v>
      </c>
      <c r="AB2901" s="12">
        <f t="shared" si="7709"/>
        <v>0</v>
      </c>
      <c r="AC2901" s="12">
        <f t="shared" si="7709"/>
        <v>0</v>
      </c>
      <c r="AD2901" s="12">
        <f t="shared" si="7709"/>
        <v>0</v>
      </c>
      <c r="AE2901" s="12">
        <f t="shared" si="7709"/>
        <v>0</v>
      </c>
      <c r="AF2901" s="12">
        <f t="shared" si="7709"/>
        <v>0</v>
      </c>
      <c r="AG2901" s="12">
        <f t="shared" si="7709"/>
        <v>0</v>
      </c>
      <c r="AH2901" s="12">
        <v>0</v>
      </c>
      <c r="AI2901" s="12">
        <v>0</v>
      </c>
      <c r="AJ2901" s="12">
        <f t="shared" si="7706"/>
        <v>0</v>
      </c>
      <c r="AK2901" s="12">
        <f t="shared" ref="AK2901:AY2901" si="7710">SUM(AK2902)</f>
        <v>0</v>
      </c>
      <c r="AL2901" s="12">
        <f t="shared" si="7710"/>
        <v>0</v>
      </c>
      <c r="AM2901" s="12">
        <f t="shared" si="7710"/>
        <v>0</v>
      </c>
      <c r="AN2901" s="12">
        <f t="shared" si="7710"/>
        <v>0</v>
      </c>
      <c r="AO2901" s="12">
        <f t="shared" si="7710"/>
        <v>0</v>
      </c>
      <c r="AP2901" s="12">
        <f t="shared" si="7710"/>
        <v>0</v>
      </c>
      <c r="AQ2901" s="12">
        <f t="shared" si="7710"/>
        <v>0</v>
      </c>
      <c r="AR2901" s="12">
        <f t="shared" si="7710"/>
        <v>0</v>
      </c>
      <c r="AS2901" s="12">
        <f t="shared" si="7710"/>
        <v>0</v>
      </c>
      <c r="AT2901" s="12">
        <f t="shared" si="7710"/>
        <v>0</v>
      </c>
      <c r="AU2901" s="12">
        <f t="shared" si="7710"/>
        <v>0</v>
      </c>
      <c r="AV2901" s="12">
        <f t="shared" si="7710"/>
        <v>0</v>
      </c>
      <c r="AW2901" s="12">
        <f t="shared" si="7710"/>
        <v>0</v>
      </c>
      <c r="AX2901" s="12">
        <f t="shared" si="7710"/>
        <v>0</v>
      </c>
      <c r="AY2901" s="12">
        <f t="shared" si="7710"/>
        <v>0</v>
      </c>
      <c r="AZ2901" s="12">
        <v>0</v>
      </c>
      <c r="BA2901" s="12">
        <v>0</v>
      </c>
      <c r="BB2901" s="12">
        <f t="shared" si="7707"/>
        <v>0</v>
      </c>
      <c r="BC2901" s="12">
        <f t="shared" ref="BC2901:BQ2901" si="7711">SUM(BC2902)</f>
        <v>0</v>
      </c>
      <c r="BD2901" s="12">
        <f t="shared" si="7711"/>
        <v>0</v>
      </c>
      <c r="BE2901" s="12">
        <f t="shared" si="7711"/>
        <v>0</v>
      </c>
      <c r="BF2901" s="12">
        <f t="shared" si="7711"/>
        <v>0</v>
      </c>
      <c r="BG2901" s="12">
        <f t="shared" si="7711"/>
        <v>0</v>
      </c>
      <c r="BH2901" s="12">
        <f t="shared" si="7711"/>
        <v>0</v>
      </c>
      <c r="BI2901" s="12">
        <f t="shared" si="7711"/>
        <v>0</v>
      </c>
      <c r="BJ2901" s="12">
        <f t="shared" si="7711"/>
        <v>0</v>
      </c>
      <c r="BK2901" s="12">
        <f t="shared" si="7711"/>
        <v>0</v>
      </c>
      <c r="BL2901" s="12">
        <f t="shared" si="7711"/>
        <v>0</v>
      </c>
      <c r="BM2901" s="12">
        <f t="shared" si="7711"/>
        <v>0</v>
      </c>
      <c r="BN2901" s="12">
        <f t="shared" si="7711"/>
        <v>0</v>
      </c>
      <c r="BO2901" s="12">
        <f t="shared" si="7711"/>
        <v>0</v>
      </c>
      <c r="BP2901" s="12">
        <f t="shared" si="7711"/>
        <v>0</v>
      </c>
      <c r="BQ2901" s="12">
        <f t="shared" si="7711"/>
        <v>0</v>
      </c>
      <c r="BR2901" s="12">
        <v>0</v>
      </c>
      <c r="BS2901" s="12">
        <v>0</v>
      </c>
      <c r="BT2901" s="12">
        <f t="shared" si="7708"/>
        <v>110</v>
      </c>
      <c r="BU2901" s="12">
        <f t="shared" si="7708"/>
        <v>110</v>
      </c>
      <c r="BV2901" s="12">
        <f t="shared" si="7708"/>
        <v>0</v>
      </c>
      <c r="BW2901" s="12">
        <f t="shared" si="7708"/>
        <v>0</v>
      </c>
      <c r="BX2901" s="12">
        <f t="shared" si="7708"/>
        <v>0</v>
      </c>
      <c r="BY2901" s="12">
        <f t="shared" si="7708"/>
        <v>0</v>
      </c>
      <c r="BZ2901" s="12">
        <f t="shared" si="7708"/>
        <v>0</v>
      </c>
      <c r="CA2901" s="12">
        <f t="shared" si="7657"/>
        <v>0</v>
      </c>
      <c r="CB2901" s="124">
        <f t="shared" si="7668"/>
        <v>0</v>
      </c>
    </row>
    <row r="2902" spans="1:80" x14ac:dyDescent="0.25">
      <c r="A2902" s="4" t="s">
        <v>928</v>
      </c>
      <c r="B2902" s="4" t="s">
        <v>88</v>
      </c>
      <c r="C2902" s="4" t="s">
        <v>1345</v>
      </c>
      <c r="D2902" s="79" t="s">
        <v>1346</v>
      </c>
      <c r="E2902" s="89">
        <v>6148</v>
      </c>
      <c r="F2902" s="79"/>
      <c r="G2902" s="75" t="s">
        <v>1906</v>
      </c>
      <c r="H2902" s="13" t="s">
        <v>76</v>
      </c>
      <c r="I2902" s="14">
        <v>100</v>
      </c>
      <c r="J2902" s="14">
        <f t="shared" si="7656"/>
        <v>110</v>
      </c>
      <c r="K2902" s="14">
        <v>110</v>
      </c>
      <c r="L2902" s="14">
        <f t="shared" si="7659"/>
        <v>0</v>
      </c>
      <c r="M2902" s="14">
        <v>0</v>
      </c>
      <c r="N2902" s="14">
        <v>0</v>
      </c>
      <c r="O2902" s="14">
        <v>0</v>
      </c>
      <c r="P2902" s="14">
        <v>0</v>
      </c>
      <c r="Q2902" s="14">
        <v>0</v>
      </c>
      <c r="R2902" s="14">
        <v>0</v>
      </c>
      <c r="S2902" s="14"/>
      <c r="T2902" s="14"/>
      <c r="U2902" s="14"/>
      <c r="V2902" s="14"/>
      <c r="W2902" s="14"/>
      <c r="X2902" s="14">
        <f t="shared" si="7580"/>
        <v>0</v>
      </c>
      <c r="Y2902" s="14"/>
      <c r="Z2902" s="14"/>
      <c r="AA2902" s="14"/>
      <c r="AB2902" s="14"/>
      <c r="AC2902" s="14"/>
      <c r="AD2902" s="14"/>
      <c r="AE2902" s="14"/>
      <c r="AF2902" s="14"/>
      <c r="AG2902" s="14"/>
      <c r="AH2902" s="14">
        <v>0</v>
      </c>
      <c r="AI2902" s="14">
        <v>0</v>
      </c>
      <c r="AJ2902" s="14">
        <v>0</v>
      </c>
      <c r="AK2902" s="14"/>
      <c r="AL2902" s="14"/>
      <c r="AM2902" s="14"/>
      <c r="AN2902" s="14"/>
      <c r="AO2902" s="14"/>
      <c r="AP2902" s="14">
        <f t="shared" si="7581"/>
        <v>0</v>
      </c>
      <c r="AQ2902" s="14"/>
      <c r="AR2902" s="14"/>
      <c r="AS2902" s="14"/>
      <c r="AT2902" s="14"/>
      <c r="AU2902" s="14"/>
      <c r="AV2902" s="14"/>
      <c r="AW2902" s="14"/>
      <c r="AX2902" s="14"/>
      <c r="AY2902" s="14"/>
      <c r="AZ2902" s="14">
        <v>0</v>
      </c>
      <c r="BA2902" s="14">
        <v>0</v>
      </c>
      <c r="BB2902" s="14">
        <v>0</v>
      </c>
      <c r="BC2902" s="14"/>
      <c r="BD2902" s="14"/>
      <c r="BE2902" s="14"/>
      <c r="BF2902" s="14"/>
      <c r="BG2902" s="14"/>
      <c r="BH2902" s="14">
        <f t="shared" si="7582"/>
        <v>0</v>
      </c>
      <c r="BI2902" s="14"/>
      <c r="BJ2902" s="14"/>
      <c r="BK2902" s="14"/>
      <c r="BL2902" s="14"/>
      <c r="BM2902" s="14"/>
      <c r="BN2902" s="14"/>
      <c r="BO2902" s="14"/>
      <c r="BP2902" s="14"/>
      <c r="BQ2902" s="14"/>
      <c r="BR2902" s="14">
        <v>0</v>
      </c>
      <c r="BS2902" s="14">
        <v>0</v>
      </c>
      <c r="BT2902" s="14">
        <v>110</v>
      </c>
      <c r="BU2902" s="14">
        <v>110</v>
      </c>
      <c r="BV2902" s="14">
        <v>0</v>
      </c>
      <c r="BW2902" s="14">
        <f t="shared" si="7697"/>
        <v>0</v>
      </c>
      <c r="BX2902" s="14"/>
      <c r="BY2902" s="14"/>
      <c r="BZ2902" s="14"/>
      <c r="CA2902" s="14">
        <f t="shared" si="7657"/>
        <v>0</v>
      </c>
      <c r="CB2902" s="122">
        <f t="shared" si="7668"/>
        <v>0</v>
      </c>
    </row>
    <row r="2903" spans="1:80" ht="22.5" x14ac:dyDescent="0.25">
      <c r="A2903" s="1" t="s">
        <v>1</v>
      </c>
      <c r="B2903" s="1" t="s">
        <v>1</v>
      </c>
      <c r="C2903" s="1" t="s">
        <v>1</v>
      </c>
      <c r="D2903" s="78" t="s">
        <v>1</v>
      </c>
      <c r="E2903" s="78" t="s">
        <v>1</v>
      </c>
      <c r="F2903" s="78" t="s">
        <v>1</v>
      </c>
      <c r="G2903" s="2" t="s">
        <v>1</v>
      </c>
      <c r="H2903" s="10" t="s">
        <v>77</v>
      </c>
      <c r="I2903" s="11">
        <f>SUM(I2904)</f>
        <v>57000</v>
      </c>
      <c r="J2903" s="11">
        <f t="shared" si="7656"/>
        <v>48000</v>
      </c>
      <c r="K2903" s="11">
        <f t="shared" ref="K2903:Q2903" si="7712">SUM(K2904)</f>
        <v>30000</v>
      </c>
      <c r="L2903" s="11">
        <f t="shared" si="7659"/>
        <v>18000</v>
      </c>
      <c r="M2903" s="11">
        <f t="shared" si="7712"/>
        <v>18000</v>
      </c>
      <c r="N2903" s="11">
        <f t="shared" si="7712"/>
        <v>0</v>
      </c>
      <c r="O2903" s="11">
        <f t="shared" si="7712"/>
        <v>0</v>
      </c>
      <c r="P2903" s="11">
        <f t="shared" si="7712"/>
        <v>0</v>
      </c>
      <c r="Q2903" s="11">
        <f t="shared" si="7712"/>
        <v>0</v>
      </c>
      <c r="R2903" s="11">
        <f t="shared" ref="R2903:AG2903" si="7713">SUM(R2904)</f>
        <v>18000</v>
      </c>
      <c r="S2903" s="11">
        <f t="shared" si="7713"/>
        <v>0</v>
      </c>
      <c r="T2903" s="11">
        <f t="shared" si="7713"/>
        <v>0</v>
      </c>
      <c r="U2903" s="11">
        <f t="shared" si="7713"/>
        <v>0</v>
      </c>
      <c r="V2903" s="11">
        <f t="shared" si="7713"/>
        <v>0</v>
      </c>
      <c r="W2903" s="11">
        <f t="shared" si="7713"/>
        <v>0</v>
      </c>
      <c r="X2903" s="11">
        <f t="shared" si="7713"/>
        <v>18000</v>
      </c>
      <c r="Y2903" s="11">
        <f t="shared" si="7713"/>
        <v>0</v>
      </c>
      <c r="Z2903" s="11">
        <f t="shared" si="7713"/>
        <v>0</v>
      </c>
      <c r="AA2903" s="11">
        <f t="shared" si="7713"/>
        <v>0</v>
      </c>
      <c r="AB2903" s="11">
        <f t="shared" si="7713"/>
        <v>0</v>
      </c>
      <c r="AC2903" s="11">
        <f t="shared" si="7713"/>
        <v>0</v>
      </c>
      <c r="AD2903" s="11">
        <f t="shared" si="7713"/>
        <v>0</v>
      </c>
      <c r="AE2903" s="11">
        <f t="shared" si="7713"/>
        <v>0</v>
      </c>
      <c r="AF2903" s="11">
        <f t="shared" si="7713"/>
        <v>0</v>
      </c>
      <c r="AG2903" s="11">
        <f t="shared" si="7713"/>
        <v>0</v>
      </c>
      <c r="AH2903" s="11">
        <v>0</v>
      </c>
      <c r="AI2903" s="11">
        <v>18000</v>
      </c>
      <c r="AJ2903" s="11">
        <f t="shared" ref="AJ2903:AY2903" si="7714">SUM(AJ2904)</f>
        <v>0</v>
      </c>
      <c r="AK2903" s="11">
        <f t="shared" si="7714"/>
        <v>0</v>
      </c>
      <c r="AL2903" s="11">
        <f t="shared" si="7714"/>
        <v>0</v>
      </c>
      <c r="AM2903" s="11">
        <f t="shared" si="7714"/>
        <v>0</v>
      </c>
      <c r="AN2903" s="11">
        <f t="shared" si="7714"/>
        <v>0</v>
      </c>
      <c r="AO2903" s="11">
        <f t="shared" si="7714"/>
        <v>0</v>
      </c>
      <c r="AP2903" s="11">
        <f t="shared" si="7714"/>
        <v>0</v>
      </c>
      <c r="AQ2903" s="11">
        <f t="shared" si="7714"/>
        <v>0</v>
      </c>
      <c r="AR2903" s="11">
        <f t="shared" si="7714"/>
        <v>0</v>
      </c>
      <c r="AS2903" s="11">
        <f t="shared" si="7714"/>
        <v>0</v>
      </c>
      <c r="AT2903" s="11">
        <f t="shared" si="7714"/>
        <v>0</v>
      </c>
      <c r="AU2903" s="11">
        <f t="shared" si="7714"/>
        <v>0</v>
      </c>
      <c r="AV2903" s="11">
        <f t="shared" si="7714"/>
        <v>0</v>
      </c>
      <c r="AW2903" s="11">
        <f t="shared" si="7714"/>
        <v>0</v>
      </c>
      <c r="AX2903" s="11">
        <f t="shared" si="7714"/>
        <v>0</v>
      </c>
      <c r="AY2903" s="11">
        <f t="shared" si="7714"/>
        <v>0</v>
      </c>
      <c r="AZ2903" s="11">
        <v>0</v>
      </c>
      <c r="BA2903" s="11">
        <v>0</v>
      </c>
      <c r="BB2903" s="11">
        <f t="shared" ref="BB2903:BQ2903" si="7715">SUM(BB2904)</f>
        <v>0</v>
      </c>
      <c r="BC2903" s="11">
        <f t="shared" si="7715"/>
        <v>0</v>
      </c>
      <c r="BD2903" s="11">
        <f t="shared" si="7715"/>
        <v>0</v>
      </c>
      <c r="BE2903" s="11">
        <f t="shared" si="7715"/>
        <v>7000</v>
      </c>
      <c r="BF2903" s="11">
        <f t="shared" si="7715"/>
        <v>0</v>
      </c>
      <c r="BG2903" s="11">
        <f t="shared" si="7715"/>
        <v>0</v>
      </c>
      <c r="BH2903" s="11">
        <f t="shared" si="7715"/>
        <v>7000</v>
      </c>
      <c r="BI2903" s="11">
        <f t="shared" si="7715"/>
        <v>0</v>
      </c>
      <c r="BJ2903" s="11">
        <f t="shared" si="7715"/>
        <v>0</v>
      </c>
      <c r="BK2903" s="11">
        <f t="shared" si="7715"/>
        <v>0</v>
      </c>
      <c r="BL2903" s="11">
        <f t="shared" si="7715"/>
        <v>0</v>
      </c>
      <c r="BM2903" s="11">
        <f t="shared" si="7715"/>
        <v>7000</v>
      </c>
      <c r="BN2903" s="11">
        <f t="shared" si="7715"/>
        <v>0</v>
      </c>
      <c r="BO2903" s="11">
        <f t="shared" si="7715"/>
        <v>0</v>
      </c>
      <c r="BP2903" s="11">
        <f t="shared" si="7715"/>
        <v>0</v>
      </c>
      <c r="BQ2903" s="11">
        <f t="shared" si="7715"/>
        <v>0</v>
      </c>
      <c r="BR2903" s="11">
        <v>7000</v>
      </c>
      <c r="BS2903" s="11">
        <v>0</v>
      </c>
      <c r="BT2903" s="11">
        <f t="shared" ref="BT2903:BZ2903" si="7716">SUM(BT2904)</f>
        <v>75000</v>
      </c>
      <c r="BU2903" s="11">
        <f t="shared" si="7716"/>
        <v>57000</v>
      </c>
      <c r="BV2903" s="11">
        <f t="shared" si="7716"/>
        <v>28500</v>
      </c>
      <c r="BW2903" s="11">
        <f t="shared" si="7716"/>
        <v>28500</v>
      </c>
      <c r="BX2903" s="11">
        <f t="shared" si="7716"/>
        <v>28500</v>
      </c>
      <c r="BY2903" s="11">
        <f t="shared" si="7716"/>
        <v>0</v>
      </c>
      <c r="BZ2903" s="11">
        <f t="shared" si="7716"/>
        <v>0</v>
      </c>
      <c r="CA2903" s="11">
        <f t="shared" si="7657"/>
        <v>57000</v>
      </c>
      <c r="CB2903" s="123">
        <f t="shared" si="7668"/>
        <v>100</v>
      </c>
    </row>
    <row r="2904" spans="1:80" x14ac:dyDescent="0.25">
      <c r="A2904" s="4" t="s">
        <v>928</v>
      </c>
      <c r="B2904" s="4" t="s">
        <v>88</v>
      </c>
      <c r="C2904" s="4" t="s">
        <v>1345</v>
      </c>
      <c r="D2904" s="79" t="s">
        <v>1346</v>
      </c>
      <c r="E2904" s="78" t="s">
        <v>78</v>
      </c>
      <c r="F2904" s="78" t="s">
        <v>1</v>
      </c>
      <c r="G2904" s="2" t="s">
        <v>1</v>
      </c>
      <c r="H2904" s="2" t="s">
        <v>79</v>
      </c>
      <c r="I2904" s="12">
        <f>SUM(I2905:I2906)</f>
        <v>57000</v>
      </c>
      <c r="J2904" s="12">
        <f t="shared" si="7656"/>
        <v>48000</v>
      </c>
      <c r="K2904" s="12">
        <f t="shared" ref="K2904" si="7717">SUM(K2905:K2906)</f>
        <v>30000</v>
      </c>
      <c r="L2904" s="12">
        <f t="shared" si="7659"/>
        <v>18000</v>
      </c>
      <c r="M2904" s="12">
        <f t="shared" ref="M2904:Q2904" si="7718">SUM(M2905:M2906)</f>
        <v>18000</v>
      </c>
      <c r="N2904" s="12">
        <f t="shared" si="7718"/>
        <v>0</v>
      </c>
      <c r="O2904" s="12">
        <f t="shared" si="7718"/>
        <v>0</v>
      </c>
      <c r="P2904" s="12">
        <f t="shared" si="7718"/>
        <v>0</v>
      </c>
      <c r="Q2904" s="12">
        <f t="shared" si="7718"/>
        <v>0</v>
      </c>
      <c r="R2904" s="12">
        <f t="shared" ref="R2904:AG2904" si="7719">SUM(R2905:R2906)</f>
        <v>18000</v>
      </c>
      <c r="S2904" s="12">
        <f t="shared" si="7719"/>
        <v>0</v>
      </c>
      <c r="T2904" s="12">
        <f t="shared" si="7719"/>
        <v>0</v>
      </c>
      <c r="U2904" s="12">
        <f t="shared" si="7719"/>
        <v>0</v>
      </c>
      <c r="V2904" s="12">
        <f t="shared" si="7719"/>
        <v>0</v>
      </c>
      <c r="W2904" s="12">
        <f t="shared" si="7719"/>
        <v>0</v>
      </c>
      <c r="X2904" s="12">
        <f t="shared" ref="X2904" si="7720">SUM(X2905:X2906)</f>
        <v>18000</v>
      </c>
      <c r="Y2904" s="12">
        <f t="shared" si="7719"/>
        <v>0</v>
      </c>
      <c r="Z2904" s="12">
        <f t="shared" si="7719"/>
        <v>0</v>
      </c>
      <c r="AA2904" s="12">
        <f t="shared" si="7719"/>
        <v>0</v>
      </c>
      <c r="AB2904" s="12">
        <f t="shared" si="7719"/>
        <v>0</v>
      </c>
      <c r="AC2904" s="12">
        <f t="shared" si="7719"/>
        <v>0</v>
      </c>
      <c r="AD2904" s="12">
        <f t="shared" si="7719"/>
        <v>0</v>
      </c>
      <c r="AE2904" s="12">
        <f t="shared" si="7719"/>
        <v>0</v>
      </c>
      <c r="AF2904" s="12">
        <f t="shared" si="7719"/>
        <v>0</v>
      </c>
      <c r="AG2904" s="12">
        <f t="shared" si="7719"/>
        <v>0</v>
      </c>
      <c r="AH2904" s="12">
        <v>0</v>
      </c>
      <c r="AI2904" s="12">
        <v>18000</v>
      </c>
      <c r="AJ2904" s="12">
        <f t="shared" ref="AJ2904:AY2904" si="7721">SUM(AJ2905:AJ2906)</f>
        <v>0</v>
      </c>
      <c r="AK2904" s="12">
        <f t="shared" si="7721"/>
        <v>0</v>
      </c>
      <c r="AL2904" s="12">
        <f t="shared" si="7721"/>
        <v>0</v>
      </c>
      <c r="AM2904" s="12">
        <f t="shared" si="7721"/>
        <v>0</v>
      </c>
      <c r="AN2904" s="12">
        <f t="shared" si="7721"/>
        <v>0</v>
      </c>
      <c r="AO2904" s="12">
        <f t="shared" si="7721"/>
        <v>0</v>
      </c>
      <c r="AP2904" s="12">
        <f t="shared" ref="AP2904" si="7722">SUM(AP2905:AP2906)</f>
        <v>0</v>
      </c>
      <c r="AQ2904" s="12">
        <f t="shared" si="7721"/>
        <v>0</v>
      </c>
      <c r="AR2904" s="12">
        <f t="shared" si="7721"/>
        <v>0</v>
      </c>
      <c r="AS2904" s="12">
        <f t="shared" si="7721"/>
        <v>0</v>
      </c>
      <c r="AT2904" s="12">
        <f t="shared" si="7721"/>
        <v>0</v>
      </c>
      <c r="AU2904" s="12">
        <f t="shared" si="7721"/>
        <v>0</v>
      </c>
      <c r="AV2904" s="12">
        <f t="shared" si="7721"/>
        <v>0</v>
      </c>
      <c r="AW2904" s="12">
        <f t="shared" si="7721"/>
        <v>0</v>
      </c>
      <c r="AX2904" s="12">
        <f t="shared" si="7721"/>
        <v>0</v>
      </c>
      <c r="AY2904" s="12">
        <f t="shared" si="7721"/>
        <v>0</v>
      </c>
      <c r="AZ2904" s="12">
        <v>0</v>
      </c>
      <c r="BA2904" s="12">
        <v>0</v>
      </c>
      <c r="BB2904" s="12">
        <f t="shared" ref="BB2904:BQ2904" si="7723">SUM(BB2905:BB2906)</f>
        <v>0</v>
      </c>
      <c r="BC2904" s="12">
        <f t="shared" si="7723"/>
        <v>0</v>
      </c>
      <c r="BD2904" s="12">
        <f t="shared" si="7723"/>
        <v>0</v>
      </c>
      <c r="BE2904" s="12">
        <f t="shared" si="7723"/>
        <v>7000</v>
      </c>
      <c r="BF2904" s="12">
        <f t="shared" si="7723"/>
        <v>0</v>
      </c>
      <c r="BG2904" s="12">
        <f t="shared" si="7723"/>
        <v>0</v>
      </c>
      <c r="BH2904" s="12">
        <f t="shared" ref="BH2904" si="7724">SUM(BH2905:BH2906)</f>
        <v>7000</v>
      </c>
      <c r="BI2904" s="12">
        <f t="shared" si="7723"/>
        <v>0</v>
      </c>
      <c r="BJ2904" s="12">
        <f t="shared" si="7723"/>
        <v>0</v>
      </c>
      <c r="BK2904" s="12">
        <f t="shared" si="7723"/>
        <v>0</v>
      </c>
      <c r="BL2904" s="12">
        <f t="shared" si="7723"/>
        <v>0</v>
      </c>
      <c r="BM2904" s="12">
        <f t="shared" si="7723"/>
        <v>7000</v>
      </c>
      <c r="BN2904" s="12">
        <f t="shared" si="7723"/>
        <v>0</v>
      </c>
      <c r="BO2904" s="12">
        <f t="shared" si="7723"/>
        <v>0</v>
      </c>
      <c r="BP2904" s="12">
        <f t="shared" si="7723"/>
        <v>0</v>
      </c>
      <c r="BQ2904" s="12">
        <f t="shared" si="7723"/>
        <v>0</v>
      </c>
      <c r="BR2904" s="12">
        <v>7000</v>
      </c>
      <c r="BS2904" s="12">
        <v>0</v>
      </c>
      <c r="BT2904" s="12">
        <f t="shared" ref="BT2904:BZ2904" si="7725">SUM(BT2905:BT2906)</f>
        <v>75000</v>
      </c>
      <c r="BU2904" s="12">
        <f t="shared" si="7725"/>
        <v>57000</v>
      </c>
      <c r="BV2904" s="12">
        <f t="shared" si="7725"/>
        <v>28500</v>
      </c>
      <c r="BW2904" s="12">
        <f t="shared" si="7725"/>
        <v>28500</v>
      </c>
      <c r="BX2904" s="12">
        <f t="shared" si="7725"/>
        <v>28500</v>
      </c>
      <c r="BY2904" s="12">
        <f t="shared" si="7725"/>
        <v>0</v>
      </c>
      <c r="BZ2904" s="12">
        <f t="shared" si="7725"/>
        <v>0</v>
      </c>
      <c r="CA2904" s="12">
        <f t="shared" si="7657"/>
        <v>57000</v>
      </c>
      <c r="CB2904" s="124">
        <f t="shared" si="7668"/>
        <v>100</v>
      </c>
    </row>
    <row r="2905" spans="1:80" x14ac:dyDescent="0.25">
      <c r="A2905" s="4" t="s">
        <v>928</v>
      </c>
      <c r="B2905" s="4" t="s">
        <v>88</v>
      </c>
      <c r="C2905" s="4" t="s">
        <v>1345</v>
      </c>
      <c r="D2905" s="79" t="s">
        <v>1346</v>
      </c>
      <c r="E2905" s="89">
        <v>8213</v>
      </c>
      <c r="F2905" s="79"/>
      <c r="G2905" s="75" t="s">
        <v>1906</v>
      </c>
      <c r="H2905" s="13" t="s">
        <v>81</v>
      </c>
      <c r="I2905" s="14">
        <v>37000</v>
      </c>
      <c r="J2905" s="14">
        <f t="shared" si="7656"/>
        <v>25000</v>
      </c>
      <c r="K2905" s="14">
        <v>15000</v>
      </c>
      <c r="L2905" s="14">
        <f t="shared" si="7659"/>
        <v>10000</v>
      </c>
      <c r="M2905" s="14">
        <v>10000</v>
      </c>
      <c r="N2905" s="14">
        <v>0</v>
      </c>
      <c r="O2905" s="14">
        <v>0</v>
      </c>
      <c r="P2905" s="14">
        <v>0</v>
      </c>
      <c r="Q2905" s="14">
        <v>0</v>
      </c>
      <c r="R2905" s="14">
        <v>10000</v>
      </c>
      <c r="S2905" s="14"/>
      <c r="T2905" s="14"/>
      <c r="U2905" s="14"/>
      <c r="V2905" s="14"/>
      <c r="W2905" s="14"/>
      <c r="X2905" s="14">
        <f t="shared" si="7580"/>
        <v>10000</v>
      </c>
      <c r="Y2905" s="14"/>
      <c r="Z2905" s="14"/>
      <c r="AA2905" s="14"/>
      <c r="AB2905" s="14"/>
      <c r="AC2905" s="14"/>
      <c r="AD2905" s="14"/>
      <c r="AE2905" s="14"/>
      <c r="AF2905" s="14"/>
      <c r="AG2905" s="14"/>
      <c r="AH2905" s="14">
        <v>0</v>
      </c>
      <c r="AI2905" s="14">
        <v>10000</v>
      </c>
      <c r="AJ2905" s="14">
        <v>0</v>
      </c>
      <c r="AK2905" s="14"/>
      <c r="AL2905" s="14"/>
      <c r="AM2905" s="14"/>
      <c r="AN2905" s="14"/>
      <c r="AO2905" s="14"/>
      <c r="AP2905" s="14">
        <f t="shared" si="7581"/>
        <v>0</v>
      </c>
      <c r="AQ2905" s="14"/>
      <c r="AR2905" s="14"/>
      <c r="AS2905" s="14"/>
      <c r="AT2905" s="14"/>
      <c r="AU2905" s="14"/>
      <c r="AV2905" s="14"/>
      <c r="AW2905" s="14"/>
      <c r="AX2905" s="14"/>
      <c r="AY2905" s="14"/>
      <c r="AZ2905" s="14">
        <v>0</v>
      </c>
      <c r="BA2905" s="14">
        <v>0</v>
      </c>
      <c r="BB2905" s="14">
        <v>0</v>
      </c>
      <c r="BC2905" s="14"/>
      <c r="BD2905" s="14"/>
      <c r="BE2905" s="14"/>
      <c r="BF2905" s="14"/>
      <c r="BG2905" s="14"/>
      <c r="BH2905" s="14">
        <f t="shared" si="7582"/>
        <v>0</v>
      </c>
      <c r="BI2905" s="14"/>
      <c r="BJ2905" s="14"/>
      <c r="BK2905" s="14"/>
      <c r="BL2905" s="14"/>
      <c r="BM2905" s="14"/>
      <c r="BN2905" s="14"/>
      <c r="BO2905" s="14"/>
      <c r="BP2905" s="14"/>
      <c r="BQ2905" s="14"/>
      <c r="BR2905" s="14">
        <v>0</v>
      </c>
      <c r="BS2905" s="14">
        <v>0</v>
      </c>
      <c r="BT2905" s="14">
        <v>32000</v>
      </c>
      <c r="BU2905" s="14">
        <v>22000</v>
      </c>
      <c r="BV2905" s="14">
        <v>11000</v>
      </c>
      <c r="BW2905" s="14">
        <f t="shared" si="7697"/>
        <v>11000</v>
      </c>
      <c r="BX2905" s="14">
        <v>11000</v>
      </c>
      <c r="BY2905" s="14"/>
      <c r="BZ2905" s="14"/>
      <c r="CA2905" s="14">
        <f t="shared" si="7657"/>
        <v>22000</v>
      </c>
      <c r="CB2905" s="122">
        <f t="shared" si="7668"/>
        <v>100</v>
      </c>
    </row>
    <row r="2906" spans="1:80" x14ac:dyDescent="0.25">
      <c r="A2906" s="4" t="s">
        <v>928</v>
      </c>
      <c r="B2906" s="4" t="s">
        <v>88</v>
      </c>
      <c r="C2906" s="4" t="s">
        <v>1345</v>
      </c>
      <c r="D2906" s="79" t="s">
        <v>1346</v>
      </c>
      <c r="E2906" s="89">
        <v>8216</v>
      </c>
      <c r="F2906" s="79"/>
      <c r="G2906" s="75" t="s">
        <v>1906</v>
      </c>
      <c r="H2906" s="13" t="s">
        <v>319</v>
      </c>
      <c r="I2906" s="14">
        <v>20000</v>
      </c>
      <c r="J2906" s="14">
        <f t="shared" si="7656"/>
        <v>23000</v>
      </c>
      <c r="K2906" s="14">
        <v>15000</v>
      </c>
      <c r="L2906" s="14">
        <f t="shared" si="7659"/>
        <v>8000</v>
      </c>
      <c r="M2906" s="14">
        <v>8000</v>
      </c>
      <c r="N2906" s="14">
        <v>0</v>
      </c>
      <c r="O2906" s="14">
        <v>0</v>
      </c>
      <c r="P2906" s="14">
        <v>0</v>
      </c>
      <c r="Q2906" s="14">
        <v>0</v>
      </c>
      <c r="R2906" s="14">
        <v>8000</v>
      </c>
      <c r="S2906" s="14"/>
      <c r="T2906" s="14"/>
      <c r="U2906" s="14"/>
      <c r="V2906" s="14"/>
      <c r="W2906" s="14"/>
      <c r="X2906" s="14">
        <f t="shared" ref="X2906:X2969" si="7726">R2906+S2906+T2906+U2906+V2906+W2906</f>
        <v>8000</v>
      </c>
      <c r="Y2906" s="14"/>
      <c r="Z2906" s="14"/>
      <c r="AA2906" s="14"/>
      <c r="AB2906" s="14"/>
      <c r="AC2906" s="14"/>
      <c r="AD2906" s="14"/>
      <c r="AE2906" s="14"/>
      <c r="AF2906" s="14"/>
      <c r="AG2906" s="14"/>
      <c r="AH2906" s="14">
        <v>0</v>
      </c>
      <c r="AI2906" s="14">
        <v>8000</v>
      </c>
      <c r="AJ2906" s="14">
        <v>0</v>
      </c>
      <c r="AK2906" s="14"/>
      <c r="AL2906" s="14"/>
      <c r="AM2906" s="14"/>
      <c r="AN2906" s="14"/>
      <c r="AO2906" s="14"/>
      <c r="AP2906" s="14">
        <f t="shared" ref="AP2906:AP2969" si="7727">AJ2906+AK2906+AL2906+AM2906+AN2906+AO2906</f>
        <v>0</v>
      </c>
      <c r="AQ2906" s="14"/>
      <c r="AR2906" s="14"/>
      <c r="AS2906" s="14"/>
      <c r="AT2906" s="14"/>
      <c r="AU2906" s="14"/>
      <c r="AV2906" s="14"/>
      <c r="AW2906" s="14"/>
      <c r="AX2906" s="14"/>
      <c r="AY2906" s="14"/>
      <c r="AZ2906" s="14">
        <v>0</v>
      </c>
      <c r="BA2906" s="14">
        <v>0</v>
      </c>
      <c r="BB2906" s="14">
        <v>0</v>
      </c>
      <c r="BC2906" s="14"/>
      <c r="BD2906" s="14"/>
      <c r="BE2906" s="14">
        <v>7000</v>
      </c>
      <c r="BF2906" s="14"/>
      <c r="BG2906" s="14"/>
      <c r="BH2906" s="14">
        <f t="shared" ref="BH2906:BH2969" si="7728">BB2906+BC2906+BD2906+BE2906+BF2906+BG2906</f>
        <v>7000</v>
      </c>
      <c r="BI2906" s="14"/>
      <c r="BJ2906" s="14"/>
      <c r="BK2906" s="14"/>
      <c r="BL2906" s="14"/>
      <c r="BM2906" s="14">
        <v>7000</v>
      </c>
      <c r="BN2906" s="14"/>
      <c r="BO2906" s="14"/>
      <c r="BP2906" s="14"/>
      <c r="BQ2906" s="14"/>
      <c r="BR2906" s="14">
        <v>7000</v>
      </c>
      <c r="BS2906" s="14">
        <v>0</v>
      </c>
      <c r="BT2906" s="14">
        <v>43000</v>
      </c>
      <c r="BU2906" s="14">
        <v>35000</v>
      </c>
      <c r="BV2906" s="14">
        <v>17500</v>
      </c>
      <c r="BW2906" s="14">
        <f t="shared" si="7697"/>
        <v>17500</v>
      </c>
      <c r="BX2906" s="14">
        <v>17500</v>
      </c>
      <c r="BY2906" s="14"/>
      <c r="BZ2906" s="14"/>
      <c r="CA2906" s="14">
        <f t="shared" si="7657"/>
        <v>35000</v>
      </c>
      <c r="CB2906" s="122">
        <f t="shared" si="7668"/>
        <v>100</v>
      </c>
    </row>
    <row r="2907" spans="1:80" x14ac:dyDescent="0.25">
      <c r="A2907" s="13" t="s">
        <v>1</v>
      </c>
      <c r="B2907" s="13" t="s">
        <v>1</v>
      </c>
      <c r="C2907" s="13" t="s">
        <v>1</v>
      </c>
      <c r="D2907" s="74" t="s">
        <v>1</v>
      </c>
      <c r="E2907" s="74" t="s">
        <v>1</v>
      </c>
      <c r="F2907" s="74" t="s">
        <v>1</v>
      </c>
      <c r="G2907" s="13" t="s">
        <v>1</v>
      </c>
      <c r="H2907" s="10" t="s">
        <v>1355</v>
      </c>
      <c r="I2907" s="11">
        <f>SUM(I2877,I2900,I2903)</f>
        <v>2791585</v>
      </c>
      <c r="J2907" s="11">
        <f t="shared" si="7656"/>
        <v>3352661</v>
      </c>
      <c r="K2907" s="11">
        <f t="shared" ref="K2907" si="7729">SUM(K2877,K2900,K2903)</f>
        <v>3168346</v>
      </c>
      <c r="L2907" s="11">
        <f t="shared" si="7659"/>
        <v>184315</v>
      </c>
      <c r="M2907" s="11">
        <f t="shared" ref="M2907:Q2907" si="7730">SUM(M2877,M2900,M2903)</f>
        <v>178815</v>
      </c>
      <c r="N2907" s="11">
        <f t="shared" si="7730"/>
        <v>0</v>
      </c>
      <c r="O2907" s="11">
        <f t="shared" si="7730"/>
        <v>5500</v>
      </c>
      <c r="P2907" s="11">
        <f t="shared" si="7730"/>
        <v>0</v>
      </c>
      <c r="Q2907" s="11">
        <f t="shared" si="7730"/>
        <v>0</v>
      </c>
      <c r="R2907" s="11">
        <f t="shared" ref="R2907:AG2907" si="7731">SUM(R2877,R2900,R2903)</f>
        <v>178815</v>
      </c>
      <c r="S2907" s="11">
        <f t="shared" si="7731"/>
        <v>0</v>
      </c>
      <c r="T2907" s="11">
        <f t="shared" si="7731"/>
        <v>0</v>
      </c>
      <c r="U2907" s="11">
        <f t="shared" si="7731"/>
        <v>0</v>
      </c>
      <c r="V2907" s="11">
        <f t="shared" si="7731"/>
        <v>0</v>
      </c>
      <c r="W2907" s="11">
        <f t="shared" si="7731"/>
        <v>0</v>
      </c>
      <c r="X2907" s="11">
        <f t="shared" si="7731"/>
        <v>178815</v>
      </c>
      <c r="Y2907" s="11">
        <f t="shared" si="7731"/>
        <v>1500</v>
      </c>
      <c r="Z2907" s="11">
        <f t="shared" si="7731"/>
        <v>17575</v>
      </c>
      <c r="AA2907" s="11">
        <f t="shared" si="7731"/>
        <v>16090</v>
      </c>
      <c r="AB2907" s="11">
        <f t="shared" si="7731"/>
        <v>14000</v>
      </c>
      <c r="AC2907" s="11">
        <f t="shared" si="7731"/>
        <v>15870</v>
      </c>
      <c r="AD2907" s="11">
        <f t="shared" si="7731"/>
        <v>8800</v>
      </c>
      <c r="AE2907" s="11">
        <f t="shared" si="7731"/>
        <v>0</v>
      </c>
      <c r="AF2907" s="11">
        <f t="shared" si="7731"/>
        <v>2500</v>
      </c>
      <c r="AG2907" s="11">
        <f t="shared" si="7731"/>
        <v>5225</v>
      </c>
      <c r="AH2907" s="11">
        <v>81560</v>
      </c>
      <c r="AI2907" s="11">
        <v>97255</v>
      </c>
      <c r="AJ2907" s="11">
        <f t="shared" ref="AJ2907:AY2907" si="7732">SUM(AJ2877,AJ2900,AJ2903)</f>
        <v>0</v>
      </c>
      <c r="AK2907" s="11">
        <f t="shared" si="7732"/>
        <v>0</v>
      </c>
      <c r="AL2907" s="11">
        <f t="shared" si="7732"/>
        <v>0</v>
      </c>
      <c r="AM2907" s="11">
        <f t="shared" si="7732"/>
        <v>0</v>
      </c>
      <c r="AN2907" s="11">
        <f t="shared" si="7732"/>
        <v>0</v>
      </c>
      <c r="AO2907" s="11">
        <f t="shared" si="7732"/>
        <v>0</v>
      </c>
      <c r="AP2907" s="11">
        <f t="shared" si="7732"/>
        <v>0</v>
      </c>
      <c r="AQ2907" s="11">
        <f t="shared" si="7732"/>
        <v>0</v>
      </c>
      <c r="AR2907" s="11">
        <f t="shared" si="7732"/>
        <v>0</v>
      </c>
      <c r="AS2907" s="11">
        <f t="shared" si="7732"/>
        <v>0</v>
      </c>
      <c r="AT2907" s="11">
        <f t="shared" si="7732"/>
        <v>0</v>
      </c>
      <c r="AU2907" s="11">
        <f t="shared" si="7732"/>
        <v>0</v>
      </c>
      <c r="AV2907" s="11">
        <f t="shared" si="7732"/>
        <v>0</v>
      </c>
      <c r="AW2907" s="11">
        <f t="shared" si="7732"/>
        <v>0</v>
      </c>
      <c r="AX2907" s="11">
        <f t="shared" si="7732"/>
        <v>0</v>
      </c>
      <c r="AY2907" s="11">
        <f t="shared" si="7732"/>
        <v>0</v>
      </c>
      <c r="AZ2907" s="11">
        <v>0</v>
      </c>
      <c r="BA2907" s="11">
        <v>0</v>
      </c>
      <c r="BB2907" s="11">
        <f t="shared" ref="BB2907:BQ2907" si="7733">SUM(BB2877,BB2900,BB2903)</f>
        <v>5500</v>
      </c>
      <c r="BC2907" s="11">
        <f t="shared" si="7733"/>
        <v>254</v>
      </c>
      <c r="BD2907" s="11">
        <f t="shared" si="7733"/>
        <v>0</v>
      </c>
      <c r="BE2907" s="11">
        <f t="shared" si="7733"/>
        <v>14622</v>
      </c>
      <c r="BF2907" s="11">
        <f t="shared" si="7733"/>
        <v>0</v>
      </c>
      <c r="BG2907" s="11">
        <f t="shared" si="7733"/>
        <v>0</v>
      </c>
      <c r="BH2907" s="11">
        <f t="shared" si="7733"/>
        <v>20376</v>
      </c>
      <c r="BI2907" s="11">
        <f t="shared" si="7733"/>
        <v>760</v>
      </c>
      <c r="BJ2907" s="11">
        <f t="shared" si="7733"/>
        <v>0</v>
      </c>
      <c r="BK2907" s="11">
        <f t="shared" si="7733"/>
        <v>254</v>
      </c>
      <c r="BL2907" s="11">
        <f t="shared" si="7733"/>
        <v>0</v>
      </c>
      <c r="BM2907" s="11">
        <f t="shared" si="7733"/>
        <v>12000</v>
      </c>
      <c r="BN2907" s="11">
        <f t="shared" si="7733"/>
        <v>0</v>
      </c>
      <c r="BO2907" s="11">
        <f t="shared" si="7733"/>
        <v>0</v>
      </c>
      <c r="BP2907" s="11">
        <f t="shared" si="7733"/>
        <v>0</v>
      </c>
      <c r="BQ2907" s="11">
        <f t="shared" si="7733"/>
        <v>2622</v>
      </c>
      <c r="BR2907" s="11">
        <v>15636</v>
      </c>
      <c r="BS2907" s="11">
        <v>4740</v>
      </c>
      <c r="BT2907" s="11">
        <f t="shared" ref="BT2907:BZ2907" si="7734">SUM(BT2877,BT2900,BT2903)</f>
        <v>3533601</v>
      </c>
      <c r="BU2907" s="11">
        <f t="shared" si="7734"/>
        <v>3352624</v>
      </c>
      <c r="BV2907" s="11">
        <f t="shared" si="7734"/>
        <v>1850798</v>
      </c>
      <c r="BW2907" s="11">
        <f t="shared" si="7734"/>
        <v>854049</v>
      </c>
      <c r="BX2907" s="11">
        <f t="shared" si="7734"/>
        <v>325389</v>
      </c>
      <c r="BY2907" s="11">
        <f t="shared" si="7734"/>
        <v>266670</v>
      </c>
      <c r="BZ2907" s="11">
        <f t="shared" si="7734"/>
        <v>261990</v>
      </c>
      <c r="CA2907" s="11">
        <f t="shared" si="7657"/>
        <v>2704847</v>
      </c>
      <c r="CB2907" s="123">
        <f t="shared" si="7668"/>
        <v>80.678507342308592</v>
      </c>
    </row>
    <row r="2908" spans="1:80" ht="15.75" thickBot="1" x14ac:dyDescent="0.3">
      <c r="A2908" s="13" t="s">
        <v>1</v>
      </c>
      <c r="B2908" s="13" t="s">
        <v>1</v>
      </c>
      <c r="C2908" s="13" t="s">
        <v>1</v>
      </c>
      <c r="D2908" s="74" t="s">
        <v>1</v>
      </c>
      <c r="E2908" s="74" t="s">
        <v>1</v>
      </c>
      <c r="F2908" s="74" t="s">
        <v>1</v>
      </c>
      <c r="G2908" s="13" t="s">
        <v>1</v>
      </c>
      <c r="H2908" s="2" t="s">
        <v>83</v>
      </c>
      <c r="I2908" s="12">
        <v>72</v>
      </c>
      <c r="J2908" s="12">
        <f t="shared" si="7656"/>
        <v>73</v>
      </c>
      <c r="K2908" s="12">
        <v>73</v>
      </c>
      <c r="L2908" s="13"/>
      <c r="M2908" s="13" t="s">
        <v>1</v>
      </c>
      <c r="N2908" s="13" t="s">
        <v>1</v>
      </c>
      <c r="O2908" s="13" t="s">
        <v>1</v>
      </c>
      <c r="P2908" s="27"/>
      <c r="Q2908" s="13" t="s">
        <v>1</v>
      </c>
      <c r="R2908" s="13" t="s">
        <v>1</v>
      </c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>
        <v>0</v>
      </c>
      <c r="AI2908" s="13">
        <v>0</v>
      </c>
      <c r="AJ2908" s="13" t="s">
        <v>1</v>
      </c>
      <c r="AK2908" s="13"/>
      <c r="AL2908" s="13"/>
      <c r="AM2908" s="13"/>
      <c r="AN2908" s="13"/>
      <c r="AO2908" s="13"/>
      <c r="AP2908" s="13"/>
      <c r="AQ2908" s="13"/>
      <c r="AR2908" s="13"/>
      <c r="AS2908" s="13"/>
      <c r="AT2908" s="13"/>
      <c r="AU2908" s="13"/>
      <c r="AV2908" s="13"/>
      <c r="AW2908" s="13"/>
      <c r="AX2908" s="13"/>
      <c r="AY2908" s="13"/>
      <c r="AZ2908" s="13">
        <v>0</v>
      </c>
      <c r="BA2908" s="13">
        <v>0</v>
      </c>
      <c r="BB2908" s="13" t="s">
        <v>1</v>
      </c>
      <c r="BC2908" s="13"/>
      <c r="BD2908" s="13"/>
      <c r="BE2908" s="13"/>
      <c r="BF2908" s="13"/>
      <c r="BG2908" s="13"/>
      <c r="BH2908" s="13"/>
      <c r="BI2908" s="13"/>
      <c r="BJ2908" s="13"/>
      <c r="BK2908" s="13"/>
      <c r="BL2908" s="13"/>
      <c r="BM2908" s="13"/>
      <c r="BN2908" s="13"/>
      <c r="BO2908" s="13"/>
      <c r="BP2908" s="13"/>
      <c r="BQ2908" s="13"/>
      <c r="BR2908" s="13">
        <v>0</v>
      </c>
      <c r="BS2908" s="13">
        <v>0</v>
      </c>
      <c r="BT2908" s="12">
        <v>73</v>
      </c>
      <c r="BU2908" s="12">
        <v>73</v>
      </c>
      <c r="BV2908" s="12"/>
      <c r="BW2908" s="12"/>
      <c r="BX2908" s="12" t="s">
        <v>1</v>
      </c>
      <c r="BY2908" s="12" t="s">
        <v>1</v>
      </c>
      <c r="BZ2908" s="12"/>
      <c r="CA2908" s="12">
        <f t="shared" si="7657"/>
        <v>0</v>
      </c>
      <c r="CB2908" s="124"/>
    </row>
    <row r="2909" spans="1:80" ht="69.75" customHeight="1" thickBot="1" x14ac:dyDescent="0.3">
      <c r="A2909" s="133" t="s">
        <v>1</v>
      </c>
      <c r="B2909" s="133" t="s">
        <v>1</v>
      </c>
      <c r="C2909" s="133" t="s">
        <v>1</v>
      </c>
      <c r="D2909" s="135" t="s">
        <v>1</v>
      </c>
      <c r="E2909" s="135" t="s">
        <v>1</v>
      </c>
      <c r="F2909" s="135" t="s">
        <v>1</v>
      </c>
      <c r="G2909" s="137" t="s">
        <v>1</v>
      </c>
      <c r="H2909" s="5" t="s">
        <v>84</v>
      </c>
      <c r="I2909" s="5" t="s">
        <v>11</v>
      </c>
      <c r="J2909" s="5" t="s">
        <v>1809</v>
      </c>
      <c r="K2909" s="5" t="s">
        <v>12</v>
      </c>
      <c r="L2909" s="5" t="s">
        <v>13</v>
      </c>
      <c r="M2909" s="5" t="s">
        <v>14</v>
      </c>
      <c r="N2909" s="5" t="s">
        <v>15</v>
      </c>
      <c r="O2909" s="5" t="s">
        <v>16</v>
      </c>
      <c r="P2909" s="5" t="s">
        <v>17</v>
      </c>
      <c r="Q2909" s="5" t="s">
        <v>18</v>
      </c>
      <c r="R2909" s="71" t="s">
        <v>14</v>
      </c>
      <c r="S2909" s="71" t="s">
        <v>1843</v>
      </c>
      <c r="T2909" s="71" t="s">
        <v>1797</v>
      </c>
      <c r="U2909" s="71" t="s">
        <v>1832</v>
      </c>
      <c r="V2909" s="71" t="s">
        <v>1833</v>
      </c>
      <c r="W2909" s="71" t="s">
        <v>1834</v>
      </c>
      <c r="X2909" s="71" t="s">
        <v>1847</v>
      </c>
      <c r="Y2909" s="71" t="s">
        <v>1844</v>
      </c>
      <c r="Z2909" s="71" t="s">
        <v>1835</v>
      </c>
      <c r="AA2909" s="71" t="s">
        <v>1836</v>
      </c>
      <c r="AB2909" s="71" t="s">
        <v>1837</v>
      </c>
      <c r="AC2909" s="71" t="s">
        <v>1838</v>
      </c>
      <c r="AD2909" s="71" t="s">
        <v>1839</v>
      </c>
      <c r="AE2909" s="71" t="s">
        <v>1840</v>
      </c>
      <c r="AF2909" s="71" t="s">
        <v>1845</v>
      </c>
      <c r="AG2909" s="71" t="s">
        <v>1846</v>
      </c>
      <c r="AH2909" s="71" t="s">
        <v>1841</v>
      </c>
      <c r="AI2909" s="71" t="s">
        <v>1842</v>
      </c>
      <c r="AJ2909" s="72" t="s">
        <v>15</v>
      </c>
      <c r="AK2909" s="72" t="s">
        <v>1843</v>
      </c>
      <c r="AL2909" s="72" t="s">
        <v>1797</v>
      </c>
      <c r="AM2909" s="72" t="s">
        <v>1832</v>
      </c>
      <c r="AN2909" s="72" t="s">
        <v>1833</v>
      </c>
      <c r="AO2909" s="72" t="s">
        <v>1834</v>
      </c>
      <c r="AP2909" s="72" t="s">
        <v>1848</v>
      </c>
      <c r="AQ2909" s="72" t="s">
        <v>1844</v>
      </c>
      <c r="AR2909" s="72" t="s">
        <v>1835</v>
      </c>
      <c r="AS2909" s="72" t="s">
        <v>1836</v>
      </c>
      <c r="AT2909" s="72" t="s">
        <v>1837</v>
      </c>
      <c r="AU2909" s="72" t="s">
        <v>1838</v>
      </c>
      <c r="AV2909" s="72" t="s">
        <v>1839</v>
      </c>
      <c r="AW2909" s="72" t="s">
        <v>1840</v>
      </c>
      <c r="AX2909" s="72" t="s">
        <v>1845</v>
      </c>
      <c r="AY2909" s="72" t="s">
        <v>1846</v>
      </c>
      <c r="AZ2909" s="72" t="s">
        <v>1841</v>
      </c>
      <c r="BA2909" s="72" t="s">
        <v>1842</v>
      </c>
      <c r="BB2909" s="73" t="s">
        <v>16</v>
      </c>
      <c r="BC2909" s="73" t="s">
        <v>1843</v>
      </c>
      <c r="BD2909" s="73" t="s">
        <v>1797</v>
      </c>
      <c r="BE2909" s="73" t="s">
        <v>1832</v>
      </c>
      <c r="BF2909" s="73" t="s">
        <v>1833</v>
      </c>
      <c r="BG2909" s="73" t="s">
        <v>1834</v>
      </c>
      <c r="BH2909" s="73" t="s">
        <v>1849</v>
      </c>
      <c r="BI2909" s="73" t="s">
        <v>1844</v>
      </c>
      <c r="BJ2909" s="73" t="s">
        <v>1835</v>
      </c>
      <c r="BK2909" s="73" t="s">
        <v>1836</v>
      </c>
      <c r="BL2909" s="73" t="s">
        <v>1837</v>
      </c>
      <c r="BM2909" s="73" t="s">
        <v>1838</v>
      </c>
      <c r="BN2909" s="73" t="s">
        <v>1839</v>
      </c>
      <c r="BO2909" s="73" t="s">
        <v>1840</v>
      </c>
      <c r="BP2909" s="73" t="s">
        <v>1845</v>
      </c>
      <c r="BQ2909" s="73" t="s">
        <v>1846</v>
      </c>
      <c r="BR2909" s="73" t="s">
        <v>1841</v>
      </c>
      <c r="BS2909" s="73" t="s">
        <v>1842</v>
      </c>
      <c r="BT2909" s="5" t="s">
        <v>1911</v>
      </c>
      <c r="BU2909" s="5" t="s">
        <v>1942</v>
      </c>
      <c r="BV2909" s="5" t="s">
        <v>1943</v>
      </c>
      <c r="BW2909" s="5" t="s">
        <v>1944</v>
      </c>
      <c r="BX2909" s="5" t="s">
        <v>1945</v>
      </c>
      <c r="BY2909" s="5" t="s">
        <v>1946</v>
      </c>
      <c r="BZ2909" s="5" t="s">
        <v>1947</v>
      </c>
      <c r="CA2909" s="5" t="s">
        <v>1948</v>
      </c>
      <c r="CB2909" s="120" t="s">
        <v>1916</v>
      </c>
    </row>
    <row r="2910" spans="1:80" x14ac:dyDescent="0.25">
      <c r="A2910" s="134"/>
      <c r="B2910" s="134"/>
      <c r="C2910" s="134"/>
      <c r="D2910" s="136"/>
      <c r="E2910" s="136"/>
      <c r="F2910" s="136"/>
      <c r="G2910" s="138"/>
      <c r="H2910" s="15" t="s">
        <v>1</v>
      </c>
      <c r="I2910" s="9" t="s">
        <v>19</v>
      </c>
      <c r="J2910" s="9">
        <v>1</v>
      </c>
      <c r="K2910" s="9" t="s">
        <v>20</v>
      </c>
      <c r="L2910" s="9" t="s">
        <v>21</v>
      </c>
      <c r="M2910" s="9" t="s">
        <v>22</v>
      </c>
      <c r="N2910" s="9" t="s">
        <v>23</v>
      </c>
      <c r="O2910" s="9" t="s">
        <v>24</v>
      </c>
      <c r="P2910" s="9" t="s">
        <v>25</v>
      </c>
      <c r="Q2910" s="9" t="s">
        <v>26</v>
      </c>
      <c r="R2910" s="9">
        <v>1</v>
      </c>
      <c r="S2910" s="9">
        <v>2</v>
      </c>
      <c r="T2910" s="9">
        <v>3</v>
      </c>
      <c r="U2910" s="9">
        <v>4</v>
      </c>
      <c r="V2910" s="9">
        <v>5</v>
      </c>
      <c r="W2910" s="9">
        <v>6</v>
      </c>
      <c r="X2910" s="9">
        <v>7</v>
      </c>
      <c r="Y2910" s="9">
        <v>8</v>
      </c>
      <c r="Z2910" s="9">
        <v>9</v>
      </c>
      <c r="AA2910" s="9">
        <v>10</v>
      </c>
      <c r="AB2910" s="9">
        <v>11</v>
      </c>
      <c r="AC2910" s="9">
        <v>12</v>
      </c>
      <c r="AD2910" s="9">
        <v>13</v>
      </c>
      <c r="AE2910" s="9">
        <v>14</v>
      </c>
      <c r="AF2910" s="9">
        <v>15</v>
      </c>
      <c r="AG2910" s="9">
        <v>16</v>
      </c>
      <c r="AH2910" s="9">
        <v>20</v>
      </c>
      <c r="AI2910" s="9">
        <v>21</v>
      </c>
      <c r="AJ2910" s="9">
        <v>1</v>
      </c>
      <c r="AK2910" s="9">
        <v>2</v>
      </c>
      <c r="AL2910" s="9">
        <v>3</v>
      </c>
      <c r="AM2910" s="9">
        <v>4</v>
      </c>
      <c r="AN2910" s="9">
        <v>5</v>
      </c>
      <c r="AO2910" s="9">
        <v>6</v>
      </c>
      <c r="AP2910" s="9">
        <v>7</v>
      </c>
      <c r="AQ2910" s="9">
        <v>8</v>
      </c>
      <c r="AR2910" s="9">
        <v>9</v>
      </c>
      <c r="AS2910" s="9">
        <v>10</v>
      </c>
      <c r="AT2910" s="9">
        <v>11</v>
      </c>
      <c r="AU2910" s="9">
        <v>12</v>
      </c>
      <c r="AV2910" s="9">
        <v>13</v>
      </c>
      <c r="AW2910" s="9">
        <v>14</v>
      </c>
      <c r="AX2910" s="9">
        <v>15</v>
      </c>
      <c r="AY2910" s="9">
        <v>16</v>
      </c>
      <c r="AZ2910" s="9">
        <v>20</v>
      </c>
      <c r="BA2910" s="9">
        <v>21</v>
      </c>
      <c r="BB2910" s="9">
        <v>1</v>
      </c>
      <c r="BC2910" s="9">
        <v>2</v>
      </c>
      <c r="BD2910" s="9">
        <v>3</v>
      </c>
      <c r="BE2910" s="9">
        <v>4</v>
      </c>
      <c r="BF2910" s="9">
        <v>5</v>
      </c>
      <c r="BG2910" s="9">
        <v>6</v>
      </c>
      <c r="BH2910" s="9">
        <v>7</v>
      </c>
      <c r="BI2910" s="9">
        <v>8</v>
      </c>
      <c r="BJ2910" s="9">
        <v>9</v>
      </c>
      <c r="BK2910" s="9">
        <v>10</v>
      </c>
      <c r="BL2910" s="9">
        <v>11</v>
      </c>
      <c r="BM2910" s="9">
        <v>12</v>
      </c>
      <c r="BN2910" s="9">
        <v>13</v>
      </c>
      <c r="BO2910" s="9">
        <v>14</v>
      </c>
      <c r="BP2910" s="9">
        <v>15</v>
      </c>
      <c r="BQ2910" s="9">
        <v>16</v>
      </c>
      <c r="BR2910" s="9">
        <v>20</v>
      </c>
      <c r="BS2910" s="9">
        <v>21</v>
      </c>
      <c r="BT2910" s="9">
        <v>1</v>
      </c>
      <c r="BU2910" s="9">
        <v>2</v>
      </c>
      <c r="BV2910" s="9">
        <v>3</v>
      </c>
      <c r="BW2910" s="9" t="s">
        <v>1798</v>
      </c>
      <c r="BX2910" s="9">
        <v>5</v>
      </c>
      <c r="BY2910" s="9">
        <v>6</v>
      </c>
      <c r="BZ2910" s="9">
        <v>7</v>
      </c>
      <c r="CA2910" s="9" t="s">
        <v>1917</v>
      </c>
      <c r="CB2910" s="121">
        <v>9</v>
      </c>
    </row>
    <row r="2911" spans="1:80" x14ac:dyDescent="0.25">
      <c r="A2911" s="134"/>
      <c r="B2911" s="134"/>
      <c r="C2911" s="134"/>
      <c r="D2911" s="136"/>
      <c r="E2911" s="136"/>
      <c r="F2911" s="136"/>
      <c r="G2911" s="138"/>
      <c r="H2911" s="16" t="s">
        <v>1015</v>
      </c>
      <c r="I2911" s="17">
        <f>SUM(I2907)</f>
        <v>2791585</v>
      </c>
      <c r="J2911" s="17">
        <f t="shared" ref="J2911:J2912" si="7735">SUM(K2911,L2911,P2911,Q2911)</f>
        <v>3352661</v>
      </c>
      <c r="K2911" s="17">
        <f t="shared" ref="K2911" si="7736">SUM(K2907)</f>
        <v>3168346</v>
      </c>
      <c r="L2911" s="17">
        <f t="shared" ref="L2911:L2912" si="7737">SUM(M2911:O2911)</f>
        <v>184315</v>
      </c>
      <c r="M2911" s="17">
        <f t="shared" ref="M2911:Q2911" si="7738">SUM(M2907)</f>
        <v>178815</v>
      </c>
      <c r="N2911" s="17">
        <f t="shared" si="7738"/>
        <v>0</v>
      </c>
      <c r="O2911" s="17">
        <f t="shared" si="7738"/>
        <v>5500</v>
      </c>
      <c r="P2911" s="17">
        <f t="shared" si="7738"/>
        <v>0</v>
      </c>
      <c r="Q2911" s="17">
        <f t="shared" si="7738"/>
        <v>0</v>
      </c>
      <c r="R2911" s="17">
        <f t="shared" ref="R2911:AG2911" si="7739">SUM(R2907)</f>
        <v>178815</v>
      </c>
      <c r="S2911" s="17">
        <f t="shared" si="7739"/>
        <v>0</v>
      </c>
      <c r="T2911" s="17">
        <f t="shared" si="7739"/>
        <v>0</v>
      </c>
      <c r="U2911" s="17">
        <f t="shared" si="7739"/>
        <v>0</v>
      </c>
      <c r="V2911" s="17">
        <f t="shared" si="7739"/>
        <v>0</v>
      </c>
      <c r="W2911" s="17">
        <f t="shared" si="7739"/>
        <v>0</v>
      </c>
      <c r="X2911" s="17">
        <f t="shared" ref="X2911" si="7740">SUM(X2907)</f>
        <v>178815</v>
      </c>
      <c r="Y2911" s="17">
        <f t="shared" si="7739"/>
        <v>1500</v>
      </c>
      <c r="Z2911" s="17">
        <f t="shared" si="7739"/>
        <v>17575</v>
      </c>
      <c r="AA2911" s="17">
        <f t="shared" si="7739"/>
        <v>16090</v>
      </c>
      <c r="AB2911" s="17">
        <f t="shared" si="7739"/>
        <v>14000</v>
      </c>
      <c r="AC2911" s="17">
        <f t="shared" si="7739"/>
        <v>15870</v>
      </c>
      <c r="AD2911" s="17">
        <f t="shared" si="7739"/>
        <v>8800</v>
      </c>
      <c r="AE2911" s="17">
        <f t="shared" si="7739"/>
        <v>0</v>
      </c>
      <c r="AF2911" s="17">
        <f t="shared" si="7739"/>
        <v>2500</v>
      </c>
      <c r="AG2911" s="17">
        <f t="shared" si="7739"/>
        <v>5225</v>
      </c>
      <c r="AH2911" s="17">
        <v>81560</v>
      </c>
      <c r="AI2911" s="17">
        <v>97255</v>
      </c>
      <c r="AJ2911" s="17">
        <f t="shared" ref="AJ2911:AY2911" si="7741">SUM(AJ2907)</f>
        <v>0</v>
      </c>
      <c r="AK2911" s="17">
        <f t="shared" si="7741"/>
        <v>0</v>
      </c>
      <c r="AL2911" s="17">
        <f t="shared" si="7741"/>
        <v>0</v>
      </c>
      <c r="AM2911" s="17">
        <f t="shared" si="7741"/>
        <v>0</v>
      </c>
      <c r="AN2911" s="17">
        <f t="shared" si="7741"/>
        <v>0</v>
      </c>
      <c r="AO2911" s="17">
        <f t="shared" si="7741"/>
        <v>0</v>
      </c>
      <c r="AP2911" s="17">
        <f t="shared" ref="AP2911" si="7742">SUM(AP2907)</f>
        <v>0</v>
      </c>
      <c r="AQ2911" s="17">
        <f t="shared" si="7741"/>
        <v>0</v>
      </c>
      <c r="AR2911" s="17">
        <f t="shared" si="7741"/>
        <v>0</v>
      </c>
      <c r="AS2911" s="17">
        <f t="shared" si="7741"/>
        <v>0</v>
      </c>
      <c r="AT2911" s="17">
        <f t="shared" si="7741"/>
        <v>0</v>
      </c>
      <c r="AU2911" s="17">
        <f t="shared" si="7741"/>
        <v>0</v>
      </c>
      <c r="AV2911" s="17">
        <f t="shared" si="7741"/>
        <v>0</v>
      </c>
      <c r="AW2911" s="17">
        <f t="shared" si="7741"/>
        <v>0</v>
      </c>
      <c r="AX2911" s="17">
        <f t="shared" si="7741"/>
        <v>0</v>
      </c>
      <c r="AY2911" s="17">
        <f t="shared" si="7741"/>
        <v>0</v>
      </c>
      <c r="AZ2911" s="17">
        <v>0</v>
      </c>
      <c r="BA2911" s="17">
        <v>0</v>
      </c>
      <c r="BB2911" s="17">
        <f t="shared" ref="BB2911:BQ2911" si="7743">SUM(BB2907)</f>
        <v>5500</v>
      </c>
      <c r="BC2911" s="17">
        <f t="shared" si="7743"/>
        <v>254</v>
      </c>
      <c r="BD2911" s="17">
        <f t="shared" si="7743"/>
        <v>0</v>
      </c>
      <c r="BE2911" s="17">
        <f t="shared" si="7743"/>
        <v>14622</v>
      </c>
      <c r="BF2911" s="17">
        <f t="shared" si="7743"/>
        <v>0</v>
      </c>
      <c r="BG2911" s="17">
        <f t="shared" si="7743"/>
        <v>0</v>
      </c>
      <c r="BH2911" s="17">
        <f t="shared" ref="BH2911" si="7744">SUM(BH2907)</f>
        <v>20376</v>
      </c>
      <c r="BI2911" s="17">
        <f t="shared" si="7743"/>
        <v>760</v>
      </c>
      <c r="BJ2911" s="17">
        <f t="shared" si="7743"/>
        <v>0</v>
      </c>
      <c r="BK2911" s="17">
        <f t="shared" si="7743"/>
        <v>254</v>
      </c>
      <c r="BL2911" s="17">
        <f t="shared" si="7743"/>
        <v>0</v>
      </c>
      <c r="BM2911" s="17">
        <f t="shared" si="7743"/>
        <v>12000</v>
      </c>
      <c r="BN2911" s="17">
        <f t="shared" si="7743"/>
        <v>0</v>
      </c>
      <c r="BO2911" s="17">
        <f t="shared" si="7743"/>
        <v>0</v>
      </c>
      <c r="BP2911" s="17">
        <f t="shared" si="7743"/>
        <v>0</v>
      </c>
      <c r="BQ2911" s="17">
        <f t="shared" si="7743"/>
        <v>2622</v>
      </c>
      <c r="BR2911" s="17">
        <v>15636</v>
      </c>
      <c r="BS2911" s="17">
        <v>4740</v>
      </c>
      <c r="BT2911" s="17">
        <f t="shared" ref="BT2911:BW2911" si="7745">SUM(BT2907)</f>
        <v>3533601</v>
      </c>
      <c r="BU2911" s="17">
        <f t="shared" ref="BU2911:BV2911" si="7746">SUM(BU2907)</f>
        <v>3352624</v>
      </c>
      <c r="BV2911" s="17">
        <f t="shared" si="7746"/>
        <v>1850798</v>
      </c>
      <c r="BW2911" s="17">
        <f t="shared" si="7745"/>
        <v>854049</v>
      </c>
      <c r="BX2911" s="17">
        <f t="shared" ref="BX2911:BZ2911" si="7747">SUM(BX2907)</f>
        <v>325389</v>
      </c>
      <c r="BY2911" s="17">
        <f t="shared" si="7747"/>
        <v>266670</v>
      </c>
      <c r="BZ2911" s="17">
        <f t="shared" si="7747"/>
        <v>261990</v>
      </c>
      <c r="CA2911" s="17">
        <f>BV2911+BW2911</f>
        <v>2704847</v>
      </c>
      <c r="CB2911" s="125">
        <f>IF(BU2911=0,"-",CA2911/BU2911*100)</f>
        <v>80.678507342308592</v>
      </c>
    </row>
    <row r="2912" spans="1:80" x14ac:dyDescent="0.25">
      <c r="A2912" s="134"/>
      <c r="B2912" s="134"/>
      <c r="C2912" s="134"/>
      <c r="D2912" s="136"/>
      <c r="E2912" s="136"/>
      <c r="F2912" s="136"/>
      <c r="G2912" s="138"/>
      <c r="H2912" s="18" t="s">
        <v>86</v>
      </c>
      <c r="I2912" s="17">
        <f>SUM(I2911)</f>
        <v>2791585</v>
      </c>
      <c r="J2912" s="17">
        <f t="shared" si="7735"/>
        <v>3352661</v>
      </c>
      <c r="K2912" s="17">
        <f t="shared" ref="K2912" si="7748">SUM(K2911)</f>
        <v>3168346</v>
      </c>
      <c r="L2912" s="17">
        <f t="shared" si="7737"/>
        <v>184315</v>
      </c>
      <c r="M2912" s="17">
        <f t="shared" ref="M2912:Q2912" si="7749">SUM(M2911)</f>
        <v>178815</v>
      </c>
      <c r="N2912" s="17">
        <f t="shared" si="7749"/>
        <v>0</v>
      </c>
      <c r="O2912" s="17">
        <f t="shared" si="7749"/>
        <v>5500</v>
      </c>
      <c r="P2912" s="17">
        <f t="shared" si="7749"/>
        <v>0</v>
      </c>
      <c r="Q2912" s="17">
        <f t="shared" si="7749"/>
        <v>0</v>
      </c>
      <c r="R2912" s="17">
        <f t="shared" ref="R2912:AG2912" si="7750">SUM(R2911)</f>
        <v>178815</v>
      </c>
      <c r="S2912" s="17">
        <f t="shared" si="7750"/>
        <v>0</v>
      </c>
      <c r="T2912" s="17">
        <f t="shared" si="7750"/>
        <v>0</v>
      </c>
      <c r="U2912" s="17">
        <f t="shared" si="7750"/>
        <v>0</v>
      </c>
      <c r="V2912" s="17">
        <f t="shared" si="7750"/>
        <v>0</v>
      </c>
      <c r="W2912" s="17">
        <f t="shared" si="7750"/>
        <v>0</v>
      </c>
      <c r="X2912" s="17">
        <f t="shared" ref="X2912" si="7751">SUM(X2911)</f>
        <v>178815</v>
      </c>
      <c r="Y2912" s="17">
        <f t="shared" si="7750"/>
        <v>1500</v>
      </c>
      <c r="Z2912" s="17">
        <f t="shared" si="7750"/>
        <v>17575</v>
      </c>
      <c r="AA2912" s="17">
        <f t="shared" si="7750"/>
        <v>16090</v>
      </c>
      <c r="AB2912" s="17">
        <f t="shared" si="7750"/>
        <v>14000</v>
      </c>
      <c r="AC2912" s="17">
        <f t="shared" si="7750"/>
        <v>15870</v>
      </c>
      <c r="AD2912" s="17">
        <f t="shared" si="7750"/>
        <v>8800</v>
      </c>
      <c r="AE2912" s="17">
        <f t="shared" si="7750"/>
        <v>0</v>
      </c>
      <c r="AF2912" s="17">
        <f t="shared" si="7750"/>
        <v>2500</v>
      </c>
      <c r="AG2912" s="17">
        <f t="shared" si="7750"/>
        <v>5225</v>
      </c>
      <c r="AH2912" s="17">
        <v>81560</v>
      </c>
      <c r="AI2912" s="17">
        <v>97255</v>
      </c>
      <c r="AJ2912" s="17">
        <f t="shared" ref="AJ2912:AY2912" si="7752">SUM(AJ2911)</f>
        <v>0</v>
      </c>
      <c r="AK2912" s="17">
        <f t="shared" si="7752"/>
        <v>0</v>
      </c>
      <c r="AL2912" s="17">
        <f t="shared" si="7752"/>
        <v>0</v>
      </c>
      <c r="AM2912" s="17">
        <f t="shared" si="7752"/>
        <v>0</v>
      </c>
      <c r="AN2912" s="17">
        <f t="shared" si="7752"/>
        <v>0</v>
      </c>
      <c r="AO2912" s="17">
        <f t="shared" si="7752"/>
        <v>0</v>
      </c>
      <c r="AP2912" s="17">
        <f t="shared" ref="AP2912" si="7753">SUM(AP2911)</f>
        <v>0</v>
      </c>
      <c r="AQ2912" s="17">
        <f t="shared" si="7752"/>
        <v>0</v>
      </c>
      <c r="AR2912" s="17">
        <f t="shared" si="7752"/>
        <v>0</v>
      </c>
      <c r="AS2912" s="17">
        <f t="shared" si="7752"/>
        <v>0</v>
      </c>
      <c r="AT2912" s="17">
        <f t="shared" si="7752"/>
        <v>0</v>
      </c>
      <c r="AU2912" s="17">
        <f t="shared" si="7752"/>
        <v>0</v>
      </c>
      <c r="AV2912" s="17">
        <f t="shared" si="7752"/>
        <v>0</v>
      </c>
      <c r="AW2912" s="17">
        <f t="shared" si="7752"/>
        <v>0</v>
      </c>
      <c r="AX2912" s="17">
        <f t="shared" si="7752"/>
        <v>0</v>
      </c>
      <c r="AY2912" s="17">
        <f t="shared" si="7752"/>
        <v>0</v>
      </c>
      <c r="AZ2912" s="17">
        <v>0</v>
      </c>
      <c r="BA2912" s="17">
        <v>0</v>
      </c>
      <c r="BB2912" s="17">
        <f t="shared" ref="BB2912:BQ2912" si="7754">SUM(BB2911)</f>
        <v>5500</v>
      </c>
      <c r="BC2912" s="17">
        <f t="shared" si="7754"/>
        <v>254</v>
      </c>
      <c r="BD2912" s="17">
        <f t="shared" si="7754"/>
        <v>0</v>
      </c>
      <c r="BE2912" s="17">
        <f t="shared" si="7754"/>
        <v>14622</v>
      </c>
      <c r="BF2912" s="17">
        <f t="shared" si="7754"/>
        <v>0</v>
      </c>
      <c r="BG2912" s="17">
        <f t="shared" si="7754"/>
        <v>0</v>
      </c>
      <c r="BH2912" s="17">
        <f t="shared" ref="BH2912" si="7755">SUM(BH2911)</f>
        <v>20376</v>
      </c>
      <c r="BI2912" s="17">
        <f t="shared" si="7754"/>
        <v>760</v>
      </c>
      <c r="BJ2912" s="17">
        <f t="shared" si="7754"/>
        <v>0</v>
      </c>
      <c r="BK2912" s="17">
        <f t="shared" si="7754"/>
        <v>254</v>
      </c>
      <c r="BL2912" s="17">
        <f t="shared" si="7754"/>
        <v>0</v>
      </c>
      <c r="BM2912" s="17">
        <f t="shared" si="7754"/>
        <v>12000</v>
      </c>
      <c r="BN2912" s="17">
        <f t="shared" si="7754"/>
        <v>0</v>
      </c>
      <c r="BO2912" s="17">
        <f t="shared" si="7754"/>
        <v>0</v>
      </c>
      <c r="BP2912" s="17">
        <f t="shared" si="7754"/>
        <v>0</v>
      </c>
      <c r="BQ2912" s="17">
        <f t="shared" si="7754"/>
        <v>2622</v>
      </c>
      <c r="BR2912" s="17">
        <v>15636</v>
      </c>
      <c r="BS2912" s="17">
        <v>4740</v>
      </c>
      <c r="BT2912" s="17">
        <f t="shared" ref="BT2912:BW2912" si="7756">SUM(BT2911)</f>
        <v>3533601</v>
      </c>
      <c r="BU2912" s="17">
        <f t="shared" ref="BU2912:BV2912" si="7757">SUM(BU2911)</f>
        <v>3352624</v>
      </c>
      <c r="BV2912" s="17">
        <f t="shared" si="7757"/>
        <v>1850798</v>
      </c>
      <c r="BW2912" s="17">
        <f t="shared" si="7756"/>
        <v>854049</v>
      </c>
      <c r="BX2912" s="17">
        <f t="shared" ref="BX2912" si="7758">SUM(BX2911)</f>
        <v>325389</v>
      </c>
      <c r="BY2912" s="17">
        <f t="shared" ref="BY2912" si="7759">SUM(BY2911)</f>
        <v>266670</v>
      </c>
      <c r="BZ2912" s="17">
        <f t="shared" ref="BZ2912" si="7760">SUM(BZ2911)</f>
        <v>261990</v>
      </c>
      <c r="CA2912" s="17">
        <f>BV2912+BW2912</f>
        <v>2704847</v>
      </c>
      <c r="CB2912" s="125">
        <f>IF(BU2912=0,"-",CA2912/BU2912*100)</f>
        <v>80.678507342308592</v>
      </c>
    </row>
    <row r="2913" spans="1:80" x14ac:dyDescent="0.25">
      <c r="A2913" s="139"/>
      <c r="B2913" s="139"/>
      <c r="C2913" s="139"/>
      <c r="D2913" s="140"/>
      <c r="E2913" s="140"/>
      <c r="F2913" s="140"/>
      <c r="G2913" s="141"/>
      <c r="X2913">
        <f t="shared" si="7726"/>
        <v>0</v>
      </c>
      <c r="AH2913">
        <v>0</v>
      </c>
      <c r="AI2913">
        <v>0</v>
      </c>
      <c r="AP2913">
        <f t="shared" si="7727"/>
        <v>0</v>
      </c>
      <c r="AZ2913">
        <v>0</v>
      </c>
      <c r="BA2913">
        <v>0</v>
      </c>
      <c r="BH2913">
        <f t="shared" si="7728"/>
        <v>0</v>
      </c>
      <c r="BR2913">
        <v>0</v>
      </c>
      <c r="BS2913">
        <v>0</v>
      </c>
      <c r="BU2913">
        <v>0</v>
      </c>
      <c r="BV2913">
        <v>0</v>
      </c>
      <c r="BW2913">
        <f t="shared" si="7697"/>
        <v>0</v>
      </c>
      <c r="CA2913">
        <f>BV2913+BW2913</f>
        <v>0</v>
      </c>
      <c r="CB2913" s="126" t="str">
        <f>IF(BU2913=0,"-",CA2913/BU2913*100)</f>
        <v>-</v>
      </c>
    </row>
    <row r="2914" spans="1:80" ht="15.75" thickBot="1" x14ac:dyDescent="0.3">
      <c r="A2914" s="13" t="s">
        <v>1</v>
      </c>
      <c r="B2914" s="13" t="s">
        <v>1</v>
      </c>
      <c r="C2914" s="13" t="s">
        <v>1</v>
      </c>
      <c r="D2914" s="74" t="s">
        <v>1</v>
      </c>
      <c r="E2914" s="74" t="s">
        <v>1</v>
      </c>
      <c r="F2914" s="74" t="s">
        <v>1</v>
      </c>
      <c r="G2914" s="13" t="s">
        <v>1</v>
      </c>
      <c r="H2914" s="19" t="s">
        <v>1</v>
      </c>
      <c r="I2914" s="19" t="s">
        <v>1</v>
      </c>
      <c r="J2914" s="19"/>
      <c r="K2914" s="19" t="s">
        <v>1</v>
      </c>
      <c r="L2914" s="19"/>
      <c r="M2914" s="19" t="s">
        <v>1</v>
      </c>
      <c r="N2914" s="19" t="s">
        <v>1</v>
      </c>
      <c r="O2914" s="19" t="s">
        <v>1</v>
      </c>
      <c r="P2914" s="31"/>
      <c r="Q2914" s="19" t="s">
        <v>1</v>
      </c>
      <c r="R2914" s="19" t="s">
        <v>1</v>
      </c>
      <c r="S2914" s="19"/>
      <c r="T2914" s="19"/>
      <c r="U2914" s="19"/>
      <c r="V2914" s="19"/>
      <c r="W2914" s="19"/>
      <c r="X2914" s="19"/>
      <c r="Y2914" s="19"/>
      <c r="Z2914" s="19"/>
      <c r="AA2914" s="19"/>
      <c r="AB2914" s="19"/>
      <c r="AC2914" s="19"/>
      <c r="AD2914" s="19"/>
      <c r="AE2914" s="19"/>
      <c r="AF2914" s="19"/>
      <c r="AG2914" s="19"/>
      <c r="AH2914" s="19">
        <v>0</v>
      </c>
      <c r="AI2914" s="19">
        <v>0</v>
      </c>
      <c r="AJ2914" s="19" t="s">
        <v>1</v>
      </c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>
        <v>0</v>
      </c>
      <c r="BA2914" s="19">
        <v>0</v>
      </c>
      <c r="BB2914" s="19" t="s">
        <v>1</v>
      </c>
      <c r="BC2914" s="19"/>
      <c r="BD2914" s="19"/>
      <c r="BE2914" s="19"/>
      <c r="BF2914" s="19"/>
      <c r="BG2914" s="19"/>
      <c r="BH2914" s="19"/>
      <c r="BI2914" s="19"/>
      <c r="BJ2914" s="19"/>
      <c r="BK2914" s="19"/>
      <c r="BL2914" s="19"/>
      <c r="BM2914" s="19"/>
      <c r="BN2914" s="19"/>
      <c r="BO2914" s="19"/>
      <c r="BP2914" s="19"/>
      <c r="BQ2914" s="19"/>
      <c r="BR2914" s="19">
        <v>0</v>
      </c>
      <c r="BS2914" s="19">
        <v>0</v>
      </c>
      <c r="BT2914" s="19"/>
      <c r="BU2914" s="19"/>
      <c r="BV2914" s="19"/>
      <c r="BW2914" s="19"/>
      <c r="BX2914" s="19" t="s">
        <v>1</v>
      </c>
      <c r="BY2914" s="19" t="s">
        <v>1</v>
      </c>
      <c r="BZ2914" s="19"/>
      <c r="CA2914" s="19">
        <f>BV2914+BW2914</f>
        <v>0</v>
      </c>
      <c r="CB2914" s="127"/>
    </row>
    <row r="2915" spans="1:80" ht="69.75" customHeight="1" thickBot="1" x14ac:dyDescent="0.3">
      <c r="A2915" s="5" t="s">
        <v>4</v>
      </c>
      <c r="B2915" s="5" t="s">
        <v>5</v>
      </c>
      <c r="C2915" s="5" t="s">
        <v>6</v>
      </c>
      <c r="D2915" s="80" t="s">
        <v>1</v>
      </c>
      <c r="E2915" s="88" t="s">
        <v>7</v>
      </c>
      <c r="F2915" s="88" t="s">
        <v>8</v>
      </c>
      <c r="G2915" s="5" t="s">
        <v>9</v>
      </c>
      <c r="H2915" s="5" t="s">
        <v>10</v>
      </c>
      <c r="I2915" s="5" t="s">
        <v>11</v>
      </c>
      <c r="J2915" s="5" t="s">
        <v>1809</v>
      </c>
      <c r="K2915" s="5" t="s">
        <v>12</v>
      </c>
      <c r="L2915" s="5" t="s">
        <v>13</v>
      </c>
      <c r="M2915" s="5" t="s">
        <v>14</v>
      </c>
      <c r="N2915" s="5" t="s">
        <v>15</v>
      </c>
      <c r="O2915" s="5" t="s">
        <v>16</v>
      </c>
      <c r="P2915" s="5" t="s">
        <v>17</v>
      </c>
      <c r="Q2915" s="5" t="s">
        <v>18</v>
      </c>
      <c r="R2915" s="71" t="s">
        <v>14</v>
      </c>
      <c r="S2915" s="71" t="s">
        <v>1843</v>
      </c>
      <c r="T2915" s="71" t="s">
        <v>1797</v>
      </c>
      <c r="U2915" s="71" t="s">
        <v>1832</v>
      </c>
      <c r="V2915" s="71" t="s">
        <v>1833</v>
      </c>
      <c r="W2915" s="71" t="s">
        <v>1834</v>
      </c>
      <c r="X2915" s="71" t="s">
        <v>1847</v>
      </c>
      <c r="Y2915" s="71" t="s">
        <v>1844</v>
      </c>
      <c r="Z2915" s="71" t="s">
        <v>1835</v>
      </c>
      <c r="AA2915" s="71" t="s">
        <v>1836</v>
      </c>
      <c r="AB2915" s="71" t="s">
        <v>1837</v>
      </c>
      <c r="AC2915" s="71" t="s">
        <v>1838</v>
      </c>
      <c r="AD2915" s="71" t="s">
        <v>1839</v>
      </c>
      <c r="AE2915" s="71" t="s">
        <v>1840</v>
      </c>
      <c r="AF2915" s="71" t="s">
        <v>1845</v>
      </c>
      <c r="AG2915" s="71" t="s">
        <v>1846</v>
      </c>
      <c r="AH2915" s="71" t="s">
        <v>1841</v>
      </c>
      <c r="AI2915" s="71" t="s">
        <v>1842</v>
      </c>
      <c r="AJ2915" s="72" t="s">
        <v>15</v>
      </c>
      <c r="AK2915" s="72" t="s">
        <v>1843</v>
      </c>
      <c r="AL2915" s="72" t="s">
        <v>1797</v>
      </c>
      <c r="AM2915" s="72" t="s">
        <v>1832</v>
      </c>
      <c r="AN2915" s="72" t="s">
        <v>1833</v>
      </c>
      <c r="AO2915" s="72" t="s">
        <v>1834</v>
      </c>
      <c r="AP2915" s="72" t="s">
        <v>1848</v>
      </c>
      <c r="AQ2915" s="72" t="s">
        <v>1844</v>
      </c>
      <c r="AR2915" s="72" t="s">
        <v>1835</v>
      </c>
      <c r="AS2915" s="72" t="s">
        <v>1836</v>
      </c>
      <c r="AT2915" s="72" t="s">
        <v>1837</v>
      </c>
      <c r="AU2915" s="72" t="s">
        <v>1838</v>
      </c>
      <c r="AV2915" s="72" t="s">
        <v>1839</v>
      </c>
      <c r="AW2915" s="72" t="s">
        <v>1840</v>
      </c>
      <c r="AX2915" s="72" t="s">
        <v>1845</v>
      </c>
      <c r="AY2915" s="72" t="s">
        <v>1846</v>
      </c>
      <c r="AZ2915" s="72" t="s">
        <v>1841</v>
      </c>
      <c r="BA2915" s="72" t="s">
        <v>1842</v>
      </c>
      <c r="BB2915" s="73" t="s">
        <v>16</v>
      </c>
      <c r="BC2915" s="73" t="s">
        <v>1843</v>
      </c>
      <c r="BD2915" s="73" t="s">
        <v>1797</v>
      </c>
      <c r="BE2915" s="73" t="s">
        <v>1832</v>
      </c>
      <c r="BF2915" s="73" t="s">
        <v>1833</v>
      </c>
      <c r="BG2915" s="73" t="s">
        <v>1834</v>
      </c>
      <c r="BH2915" s="73" t="s">
        <v>1849</v>
      </c>
      <c r="BI2915" s="73" t="s">
        <v>1844</v>
      </c>
      <c r="BJ2915" s="73" t="s">
        <v>1835</v>
      </c>
      <c r="BK2915" s="73" t="s">
        <v>1836</v>
      </c>
      <c r="BL2915" s="73" t="s">
        <v>1837</v>
      </c>
      <c r="BM2915" s="73" t="s">
        <v>1838</v>
      </c>
      <c r="BN2915" s="73" t="s">
        <v>1839</v>
      </c>
      <c r="BO2915" s="73" t="s">
        <v>1840</v>
      </c>
      <c r="BP2915" s="73" t="s">
        <v>1845</v>
      </c>
      <c r="BQ2915" s="73" t="s">
        <v>1846</v>
      </c>
      <c r="BR2915" s="73" t="s">
        <v>1841</v>
      </c>
      <c r="BS2915" s="73" t="s">
        <v>1842</v>
      </c>
      <c r="BT2915" s="5" t="s">
        <v>1911</v>
      </c>
      <c r="BU2915" s="5" t="s">
        <v>1942</v>
      </c>
      <c r="BV2915" s="5" t="s">
        <v>1943</v>
      </c>
      <c r="BW2915" s="5" t="s">
        <v>1944</v>
      </c>
      <c r="BX2915" s="5" t="s">
        <v>1945</v>
      </c>
      <c r="BY2915" s="5" t="s">
        <v>1946</v>
      </c>
      <c r="BZ2915" s="5" t="s">
        <v>1947</v>
      </c>
      <c r="CA2915" s="5" t="s">
        <v>1948</v>
      </c>
      <c r="CB2915" s="120" t="s">
        <v>1916</v>
      </c>
    </row>
    <row r="2916" spans="1:80" x14ac:dyDescent="0.25">
      <c r="A2916" s="6" t="s">
        <v>1</v>
      </c>
      <c r="B2916" s="6" t="s">
        <v>1</v>
      </c>
      <c r="C2916" s="6" t="s">
        <v>1</v>
      </c>
      <c r="D2916" s="81" t="s">
        <v>1</v>
      </c>
      <c r="E2916" s="81" t="s">
        <v>1</v>
      </c>
      <c r="F2916" s="94" t="s">
        <v>1</v>
      </c>
      <c r="G2916" s="7" t="s">
        <v>1</v>
      </c>
      <c r="H2916" s="8" t="s">
        <v>1</v>
      </c>
      <c r="I2916" s="9" t="s">
        <v>19</v>
      </c>
      <c r="J2916" s="9">
        <v>1</v>
      </c>
      <c r="K2916" s="9" t="s">
        <v>20</v>
      </c>
      <c r="L2916" s="9" t="s">
        <v>21</v>
      </c>
      <c r="M2916" s="9" t="s">
        <v>22</v>
      </c>
      <c r="N2916" s="9" t="s">
        <v>23</v>
      </c>
      <c r="O2916" s="9" t="s">
        <v>24</v>
      </c>
      <c r="P2916" s="9" t="s">
        <v>25</v>
      </c>
      <c r="Q2916" s="9" t="s">
        <v>26</v>
      </c>
      <c r="R2916" s="9">
        <v>1</v>
      </c>
      <c r="S2916" s="9">
        <v>2</v>
      </c>
      <c r="T2916" s="9">
        <v>3</v>
      </c>
      <c r="U2916" s="9">
        <v>4</v>
      </c>
      <c r="V2916" s="9">
        <v>5</v>
      </c>
      <c r="W2916" s="9">
        <v>6</v>
      </c>
      <c r="X2916" s="9">
        <v>7</v>
      </c>
      <c r="Y2916" s="9">
        <v>8</v>
      </c>
      <c r="Z2916" s="9">
        <v>9</v>
      </c>
      <c r="AA2916" s="9">
        <v>10</v>
      </c>
      <c r="AB2916" s="9">
        <v>11</v>
      </c>
      <c r="AC2916" s="9">
        <v>12</v>
      </c>
      <c r="AD2916" s="9">
        <v>13</v>
      </c>
      <c r="AE2916" s="9">
        <v>14</v>
      </c>
      <c r="AF2916" s="9">
        <v>15</v>
      </c>
      <c r="AG2916" s="9">
        <v>16</v>
      </c>
      <c r="AH2916" s="9">
        <v>20</v>
      </c>
      <c r="AI2916" s="9">
        <v>21</v>
      </c>
      <c r="AJ2916" s="9">
        <v>1</v>
      </c>
      <c r="AK2916" s="9">
        <v>2</v>
      </c>
      <c r="AL2916" s="9">
        <v>3</v>
      </c>
      <c r="AM2916" s="9">
        <v>4</v>
      </c>
      <c r="AN2916" s="9">
        <v>5</v>
      </c>
      <c r="AO2916" s="9">
        <v>6</v>
      </c>
      <c r="AP2916" s="9">
        <v>7</v>
      </c>
      <c r="AQ2916" s="9">
        <v>8</v>
      </c>
      <c r="AR2916" s="9">
        <v>9</v>
      </c>
      <c r="AS2916" s="9">
        <v>10</v>
      </c>
      <c r="AT2916" s="9">
        <v>11</v>
      </c>
      <c r="AU2916" s="9">
        <v>12</v>
      </c>
      <c r="AV2916" s="9">
        <v>13</v>
      </c>
      <c r="AW2916" s="9">
        <v>14</v>
      </c>
      <c r="AX2916" s="9">
        <v>15</v>
      </c>
      <c r="AY2916" s="9">
        <v>16</v>
      </c>
      <c r="AZ2916" s="9">
        <v>20</v>
      </c>
      <c r="BA2916" s="9">
        <v>21</v>
      </c>
      <c r="BB2916" s="9">
        <v>1</v>
      </c>
      <c r="BC2916" s="9">
        <v>2</v>
      </c>
      <c r="BD2916" s="9">
        <v>3</v>
      </c>
      <c r="BE2916" s="9">
        <v>4</v>
      </c>
      <c r="BF2916" s="9">
        <v>5</v>
      </c>
      <c r="BG2916" s="9">
        <v>6</v>
      </c>
      <c r="BH2916" s="9">
        <v>7</v>
      </c>
      <c r="BI2916" s="9">
        <v>8</v>
      </c>
      <c r="BJ2916" s="9">
        <v>9</v>
      </c>
      <c r="BK2916" s="9">
        <v>10</v>
      </c>
      <c r="BL2916" s="9">
        <v>11</v>
      </c>
      <c r="BM2916" s="9">
        <v>12</v>
      </c>
      <c r="BN2916" s="9">
        <v>13</v>
      </c>
      <c r="BO2916" s="9">
        <v>14</v>
      </c>
      <c r="BP2916" s="9">
        <v>15</v>
      </c>
      <c r="BQ2916" s="9">
        <v>16</v>
      </c>
      <c r="BR2916" s="9">
        <v>20</v>
      </c>
      <c r="BS2916" s="9">
        <v>21</v>
      </c>
      <c r="BT2916" s="9">
        <v>1</v>
      </c>
      <c r="BU2916" s="9">
        <v>2</v>
      </c>
      <c r="BV2916" s="9">
        <v>3</v>
      </c>
      <c r="BW2916" s="9" t="s">
        <v>1798</v>
      </c>
      <c r="BX2916" s="9">
        <v>5</v>
      </c>
      <c r="BY2916" s="9">
        <v>6</v>
      </c>
      <c r="BZ2916" s="9">
        <v>7</v>
      </c>
      <c r="CA2916" s="9" t="s">
        <v>1917</v>
      </c>
      <c r="CB2916" s="121">
        <v>9</v>
      </c>
    </row>
    <row r="2917" spans="1:80" x14ac:dyDescent="0.25">
      <c r="A2917" s="1" t="s">
        <v>928</v>
      </c>
      <c r="B2917" s="1" t="s">
        <v>88</v>
      </c>
      <c r="C2917" s="4" t="s">
        <v>1356</v>
      </c>
      <c r="D2917" s="79" t="s">
        <v>1357</v>
      </c>
      <c r="E2917" s="78" t="s">
        <v>1</v>
      </c>
      <c r="F2917" s="78" t="s">
        <v>1</v>
      </c>
      <c r="G2917" s="2" t="s">
        <v>1</v>
      </c>
      <c r="H2917" s="2" t="s">
        <v>1358</v>
      </c>
      <c r="I2917" s="3" t="s">
        <v>1</v>
      </c>
      <c r="J2917" s="3">
        <f t="shared" ref="J2917:J2949" si="7761">SUM(K2917,L2917,P2917,Q2917)</f>
        <v>0</v>
      </c>
      <c r="K2917" s="3" t="s">
        <v>1</v>
      </c>
      <c r="L2917" s="3"/>
      <c r="M2917" s="3" t="s">
        <v>1</v>
      </c>
      <c r="N2917" s="3" t="s">
        <v>1</v>
      </c>
      <c r="O2917" s="3" t="s">
        <v>1</v>
      </c>
      <c r="P2917" s="26"/>
      <c r="Q2917" s="3" t="s">
        <v>1</v>
      </c>
      <c r="R2917" s="3" t="s">
        <v>1</v>
      </c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>
        <v>0</v>
      </c>
      <c r="AI2917" s="3">
        <v>0</v>
      </c>
      <c r="AJ2917" s="3" t="s">
        <v>1</v>
      </c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  <c r="AX2917" s="3"/>
      <c r="AY2917" s="3"/>
      <c r="AZ2917" s="3">
        <v>0</v>
      </c>
      <c r="BA2917" s="3">
        <v>0</v>
      </c>
      <c r="BB2917" s="3" t="s">
        <v>1</v>
      </c>
      <c r="BC2917" s="3"/>
      <c r="BD2917" s="3"/>
      <c r="BE2917" s="3"/>
      <c r="BF2917" s="3"/>
      <c r="BG2917" s="3"/>
      <c r="BH2917" s="3"/>
      <c r="BI2917" s="3"/>
      <c r="BJ2917" s="3"/>
      <c r="BK2917" s="3"/>
      <c r="BL2917" s="3"/>
      <c r="BM2917" s="3"/>
      <c r="BN2917" s="3"/>
      <c r="BO2917" s="3"/>
      <c r="BP2917" s="3"/>
      <c r="BQ2917" s="3"/>
      <c r="BR2917" s="3">
        <v>0</v>
      </c>
      <c r="BS2917" s="3">
        <v>0</v>
      </c>
      <c r="BT2917" s="3">
        <v>0</v>
      </c>
      <c r="BU2917" s="3"/>
      <c r="BV2917" s="3"/>
      <c r="BW2917" s="3"/>
      <c r="BX2917" s="3" t="s">
        <v>1</v>
      </c>
      <c r="BY2917" s="3" t="s">
        <v>1</v>
      </c>
      <c r="BZ2917" s="3"/>
      <c r="CA2917" s="3">
        <f t="shared" ref="CA2917:CA2949" si="7762">BV2917+BW2917</f>
        <v>0</v>
      </c>
      <c r="CB2917" s="122"/>
    </row>
    <row r="2918" spans="1:80" ht="33.75" x14ac:dyDescent="0.25">
      <c r="A2918" s="1" t="s">
        <v>1</v>
      </c>
      <c r="B2918" s="1" t="s">
        <v>1</v>
      </c>
      <c r="C2918" s="1" t="s">
        <v>1</v>
      </c>
      <c r="D2918" s="78" t="s">
        <v>1</v>
      </c>
      <c r="E2918" s="78" t="s">
        <v>1</v>
      </c>
      <c r="F2918" s="78" t="s">
        <v>1</v>
      </c>
      <c r="G2918" s="2" t="s">
        <v>1</v>
      </c>
      <c r="H2918" s="10" t="s">
        <v>30</v>
      </c>
      <c r="I2918" s="11">
        <f>SUM(I2919,I2927,I2929)</f>
        <v>2912329</v>
      </c>
      <c r="J2918" s="11">
        <f t="shared" si="7761"/>
        <v>3379338</v>
      </c>
      <c r="K2918" s="11">
        <f t="shared" ref="K2918" si="7763">SUM(K2919,K2927,K2929)</f>
        <v>3158088</v>
      </c>
      <c r="L2918" s="11">
        <f t="shared" ref="L2918:L2948" si="7764">SUM(M2918:O2918)</f>
        <v>221250</v>
      </c>
      <c r="M2918" s="11">
        <f t="shared" ref="M2918:Q2918" si="7765">SUM(M2919,M2927,M2929)</f>
        <v>215750</v>
      </c>
      <c r="N2918" s="11">
        <f t="shared" si="7765"/>
        <v>0</v>
      </c>
      <c r="O2918" s="11">
        <f t="shared" si="7765"/>
        <v>5500</v>
      </c>
      <c r="P2918" s="11">
        <f t="shared" si="7765"/>
        <v>0</v>
      </c>
      <c r="Q2918" s="11">
        <f t="shared" si="7765"/>
        <v>0</v>
      </c>
      <c r="R2918" s="11">
        <f t="shared" ref="R2918:AG2918" si="7766">SUM(R2919,R2927,R2929)</f>
        <v>215750</v>
      </c>
      <c r="S2918" s="11">
        <f t="shared" si="7766"/>
        <v>0</v>
      </c>
      <c r="T2918" s="11">
        <f t="shared" si="7766"/>
        <v>0</v>
      </c>
      <c r="U2918" s="11">
        <f t="shared" si="7766"/>
        <v>0</v>
      </c>
      <c r="V2918" s="11">
        <f t="shared" si="7766"/>
        <v>0</v>
      </c>
      <c r="W2918" s="11">
        <f t="shared" si="7766"/>
        <v>0</v>
      </c>
      <c r="X2918" s="11">
        <f t="shared" ref="X2918" si="7767">SUM(X2919,X2927,X2929)</f>
        <v>215750</v>
      </c>
      <c r="Y2918" s="11">
        <f t="shared" si="7766"/>
        <v>20545</v>
      </c>
      <c r="Z2918" s="11">
        <f t="shared" si="7766"/>
        <v>30175</v>
      </c>
      <c r="AA2918" s="11">
        <f t="shared" si="7766"/>
        <v>27385</v>
      </c>
      <c r="AB2918" s="11">
        <f t="shared" si="7766"/>
        <v>26820</v>
      </c>
      <c r="AC2918" s="11">
        <f t="shared" si="7766"/>
        <v>30754</v>
      </c>
      <c r="AD2918" s="11">
        <f t="shared" si="7766"/>
        <v>17890</v>
      </c>
      <c r="AE2918" s="11">
        <f t="shared" si="7766"/>
        <v>0</v>
      </c>
      <c r="AF2918" s="11">
        <f t="shared" si="7766"/>
        <v>2662</v>
      </c>
      <c r="AG2918" s="11">
        <f t="shared" si="7766"/>
        <v>18553</v>
      </c>
      <c r="AH2918" s="11">
        <v>174784</v>
      </c>
      <c r="AI2918" s="11">
        <v>40966</v>
      </c>
      <c r="AJ2918" s="11">
        <f t="shared" ref="AJ2918:AY2918" si="7768">SUM(AJ2919,AJ2927,AJ2929)</f>
        <v>0</v>
      </c>
      <c r="AK2918" s="11">
        <f t="shared" si="7768"/>
        <v>0</v>
      </c>
      <c r="AL2918" s="11">
        <f t="shared" si="7768"/>
        <v>0</v>
      </c>
      <c r="AM2918" s="11">
        <f t="shared" si="7768"/>
        <v>0</v>
      </c>
      <c r="AN2918" s="11">
        <f t="shared" si="7768"/>
        <v>0</v>
      </c>
      <c r="AO2918" s="11">
        <f t="shared" si="7768"/>
        <v>0</v>
      </c>
      <c r="AP2918" s="11">
        <f t="shared" ref="AP2918" si="7769">SUM(AP2919,AP2927,AP2929)</f>
        <v>0</v>
      </c>
      <c r="AQ2918" s="11">
        <f t="shared" si="7768"/>
        <v>0</v>
      </c>
      <c r="AR2918" s="11">
        <f t="shared" si="7768"/>
        <v>0</v>
      </c>
      <c r="AS2918" s="11">
        <f t="shared" si="7768"/>
        <v>0</v>
      </c>
      <c r="AT2918" s="11">
        <f t="shared" si="7768"/>
        <v>0</v>
      </c>
      <c r="AU2918" s="11">
        <f t="shared" si="7768"/>
        <v>0</v>
      </c>
      <c r="AV2918" s="11">
        <f t="shared" si="7768"/>
        <v>0</v>
      </c>
      <c r="AW2918" s="11">
        <f t="shared" si="7768"/>
        <v>0</v>
      </c>
      <c r="AX2918" s="11">
        <f t="shared" si="7768"/>
        <v>0</v>
      </c>
      <c r="AY2918" s="11">
        <f t="shared" si="7768"/>
        <v>0</v>
      </c>
      <c r="AZ2918" s="11">
        <v>0</v>
      </c>
      <c r="BA2918" s="11">
        <v>0</v>
      </c>
      <c r="BB2918" s="11">
        <f t="shared" ref="BB2918:BQ2918" si="7770">SUM(BB2919,BB2927,BB2929)</f>
        <v>5500</v>
      </c>
      <c r="BC2918" s="11">
        <f t="shared" si="7770"/>
        <v>2108</v>
      </c>
      <c r="BD2918" s="11">
        <f t="shared" si="7770"/>
        <v>0</v>
      </c>
      <c r="BE2918" s="11">
        <f t="shared" si="7770"/>
        <v>15608</v>
      </c>
      <c r="BF2918" s="11">
        <f t="shared" si="7770"/>
        <v>0</v>
      </c>
      <c r="BG2918" s="11">
        <f t="shared" si="7770"/>
        <v>0</v>
      </c>
      <c r="BH2918" s="11">
        <f t="shared" ref="BH2918" si="7771">SUM(BH2919,BH2927,BH2929)</f>
        <v>23216</v>
      </c>
      <c r="BI2918" s="11">
        <f t="shared" si="7770"/>
        <v>1615</v>
      </c>
      <c r="BJ2918" s="11">
        <f t="shared" si="7770"/>
        <v>932</v>
      </c>
      <c r="BK2918" s="11">
        <f t="shared" si="7770"/>
        <v>2108</v>
      </c>
      <c r="BL2918" s="11">
        <f t="shared" si="7770"/>
        <v>497</v>
      </c>
      <c r="BM2918" s="11">
        <f t="shared" si="7770"/>
        <v>13223</v>
      </c>
      <c r="BN2918" s="11">
        <f t="shared" si="7770"/>
        <v>0</v>
      </c>
      <c r="BO2918" s="11">
        <f t="shared" si="7770"/>
        <v>0</v>
      </c>
      <c r="BP2918" s="11">
        <f t="shared" si="7770"/>
        <v>1223</v>
      </c>
      <c r="BQ2918" s="11">
        <f t="shared" si="7770"/>
        <v>1162</v>
      </c>
      <c r="BR2918" s="11">
        <v>20760</v>
      </c>
      <c r="BS2918" s="11">
        <v>2456</v>
      </c>
      <c r="BT2918" s="11">
        <f t="shared" ref="BT2918:BZ2918" si="7772">SUM(BT2919,BT2927,BT2929)</f>
        <v>3529009</v>
      </c>
      <c r="BU2918" s="11">
        <f t="shared" si="7772"/>
        <v>3315774</v>
      </c>
      <c r="BV2918" s="11">
        <f t="shared" si="7772"/>
        <v>1847491</v>
      </c>
      <c r="BW2918" s="11">
        <f t="shared" si="7772"/>
        <v>849213</v>
      </c>
      <c r="BX2918" s="11">
        <f t="shared" si="7772"/>
        <v>307133</v>
      </c>
      <c r="BY2918" s="11">
        <f t="shared" si="7772"/>
        <v>271040</v>
      </c>
      <c r="BZ2918" s="11">
        <f t="shared" si="7772"/>
        <v>271040</v>
      </c>
      <c r="CA2918" s="11">
        <f t="shared" si="7762"/>
        <v>2696704</v>
      </c>
      <c r="CB2918" s="123">
        <f t="shared" ref="CB2918:CB2948" si="7773">IF(BU2918=0,"-",CA2918/BU2918*100)</f>
        <v>81.329547791857948</v>
      </c>
    </row>
    <row r="2919" spans="1:80" x14ac:dyDescent="0.25">
      <c r="A2919" s="4" t="s">
        <v>928</v>
      </c>
      <c r="B2919" s="4" t="s">
        <v>88</v>
      </c>
      <c r="C2919" s="4" t="s">
        <v>1356</v>
      </c>
      <c r="D2919" s="79" t="s">
        <v>1357</v>
      </c>
      <c r="E2919" s="78" t="s">
        <v>31</v>
      </c>
      <c r="F2919" s="78" t="s">
        <v>1</v>
      </c>
      <c r="G2919" s="2" t="s">
        <v>1</v>
      </c>
      <c r="H2919" s="2" t="s">
        <v>32</v>
      </c>
      <c r="I2919" s="12">
        <f>SUM(I2920,I2921)</f>
        <v>2330668</v>
      </c>
      <c r="J2919" s="12">
        <f t="shared" si="7761"/>
        <v>2696926</v>
      </c>
      <c r="K2919" s="12">
        <f t="shared" ref="K2919" si="7774">SUM(K2920,K2921)</f>
        <v>2644496</v>
      </c>
      <c r="L2919" s="12">
        <f t="shared" si="7764"/>
        <v>52430</v>
      </c>
      <c r="M2919" s="12">
        <f t="shared" ref="M2919:Q2919" si="7775">SUM(M2920,M2921)</f>
        <v>52430</v>
      </c>
      <c r="N2919" s="12">
        <f t="shared" si="7775"/>
        <v>0</v>
      </c>
      <c r="O2919" s="12">
        <f t="shared" si="7775"/>
        <v>0</v>
      </c>
      <c r="P2919" s="12">
        <f t="shared" si="7775"/>
        <v>0</v>
      </c>
      <c r="Q2919" s="12">
        <f t="shared" si="7775"/>
        <v>0</v>
      </c>
      <c r="R2919" s="12">
        <f t="shared" ref="R2919:AG2919" si="7776">SUM(R2920,R2921)</f>
        <v>52430</v>
      </c>
      <c r="S2919" s="12">
        <f t="shared" si="7776"/>
        <v>0</v>
      </c>
      <c r="T2919" s="12">
        <f t="shared" si="7776"/>
        <v>0</v>
      </c>
      <c r="U2919" s="12">
        <f t="shared" si="7776"/>
        <v>0</v>
      </c>
      <c r="V2919" s="12">
        <f t="shared" si="7776"/>
        <v>0</v>
      </c>
      <c r="W2919" s="12">
        <f t="shared" si="7776"/>
        <v>0</v>
      </c>
      <c r="X2919" s="12">
        <f t="shared" ref="X2919" si="7777">SUM(X2920,X2921)</f>
        <v>52430</v>
      </c>
      <c r="Y2919" s="12">
        <f t="shared" si="7776"/>
        <v>0</v>
      </c>
      <c r="Z2919" s="12">
        <f t="shared" si="7776"/>
        <v>13000</v>
      </c>
      <c r="AA2919" s="12">
        <f t="shared" si="7776"/>
        <v>15384</v>
      </c>
      <c r="AB2919" s="12">
        <f t="shared" si="7776"/>
        <v>14616</v>
      </c>
      <c r="AC2919" s="12">
        <f t="shared" si="7776"/>
        <v>0</v>
      </c>
      <c r="AD2919" s="12">
        <f t="shared" si="7776"/>
        <v>0</v>
      </c>
      <c r="AE2919" s="12">
        <f t="shared" si="7776"/>
        <v>0</v>
      </c>
      <c r="AF2919" s="12">
        <f t="shared" si="7776"/>
        <v>0</v>
      </c>
      <c r="AG2919" s="12">
        <f t="shared" si="7776"/>
        <v>0</v>
      </c>
      <c r="AH2919" s="12">
        <v>43000</v>
      </c>
      <c r="AI2919" s="12">
        <v>9430</v>
      </c>
      <c r="AJ2919" s="12">
        <f t="shared" ref="AJ2919:AY2919" si="7778">SUM(AJ2920,AJ2921)</f>
        <v>0</v>
      </c>
      <c r="AK2919" s="12">
        <f t="shared" si="7778"/>
        <v>0</v>
      </c>
      <c r="AL2919" s="12">
        <f t="shared" si="7778"/>
        <v>0</v>
      </c>
      <c r="AM2919" s="12">
        <f t="shared" si="7778"/>
        <v>0</v>
      </c>
      <c r="AN2919" s="12">
        <f t="shared" si="7778"/>
        <v>0</v>
      </c>
      <c r="AO2919" s="12">
        <f t="shared" si="7778"/>
        <v>0</v>
      </c>
      <c r="AP2919" s="12">
        <f t="shared" ref="AP2919" si="7779">SUM(AP2920,AP2921)</f>
        <v>0</v>
      </c>
      <c r="AQ2919" s="12">
        <f t="shared" si="7778"/>
        <v>0</v>
      </c>
      <c r="AR2919" s="12">
        <f t="shared" si="7778"/>
        <v>0</v>
      </c>
      <c r="AS2919" s="12">
        <f t="shared" si="7778"/>
        <v>0</v>
      </c>
      <c r="AT2919" s="12">
        <f t="shared" si="7778"/>
        <v>0</v>
      </c>
      <c r="AU2919" s="12">
        <f t="shared" si="7778"/>
        <v>0</v>
      </c>
      <c r="AV2919" s="12">
        <f t="shared" si="7778"/>
        <v>0</v>
      </c>
      <c r="AW2919" s="12">
        <f t="shared" si="7778"/>
        <v>0</v>
      </c>
      <c r="AX2919" s="12">
        <f t="shared" si="7778"/>
        <v>0</v>
      </c>
      <c r="AY2919" s="12">
        <f t="shared" si="7778"/>
        <v>0</v>
      </c>
      <c r="AZ2919" s="12">
        <v>0</v>
      </c>
      <c r="BA2919" s="12">
        <v>0</v>
      </c>
      <c r="BB2919" s="12">
        <f t="shared" ref="BB2919:BQ2919" si="7780">SUM(BB2920,BB2921)</f>
        <v>0</v>
      </c>
      <c r="BC2919" s="12">
        <f t="shared" si="7780"/>
        <v>0</v>
      </c>
      <c r="BD2919" s="12">
        <f t="shared" si="7780"/>
        <v>0</v>
      </c>
      <c r="BE2919" s="12">
        <f t="shared" si="7780"/>
        <v>0</v>
      </c>
      <c r="BF2919" s="12">
        <f t="shared" si="7780"/>
        <v>0</v>
      </c>
      <c r="BG2919" s="12">
        <f t="shared" si="7780"/>
        <v>0</v>
      </c>
      <c r="BH2919" s="12">
        <f t="shared" ref="BH2919" si="7781">SUM(BH2920,BH2921)</f>
        <v>0</v>
      </c>
      <c r="BI2919" s="12">
        <f t="shared" si="7780"/>
        <v>0</v>
      </c>
      <c r="BJ2919" s="12">
        <f t="shared" si="7780"/>
        <v>0</v>
      </c>
      <c r="BK2919" s="12">
        <f t="shared" si="7780"/>
        <v>0</v>
      </c>
      <c r="BL2919" s="12">
        <f t="shared" si="7780"/>
        <v>0</v>
      </c>
      <c r="BM2919" s="12">
        <f t="shared" si="7780"/>
        <v>0</v>
      </c>
      <c r="BN2919" s="12">
        <f t="shared" si="7780"/>
        <v>0</v>
      </c>
      <c r="BO2919" s="12">
        <f t="shared" si="7780"/>
        <v>0</v>
      </c>
      <c r="BP2919" s="12">
        <f t="shared" si="7780"/>
        <v>0</v>
      </c>
      <c r="BQ2919" s="12">
        <f t="shared" si="7780"/>
        <v>0</v>
      </c>
      <c r="BR2919" s="12">
        <v>0</v>
      </c>
      <c r="BS2919" s="12">
        <v>0</v>
      </c>
      <c r="BT2919" s="12">
        <f t="shared" ref="BT2919:BZ2919" si="7782">SUM(BT2920,BT2921)</f>
        <v>2817096</v>
      </c>
      <c r="BU2919" s="12">
        <f t="shared" si="7782"/>
        <v>2772681</v>
      </c>
      <c r="BV2919" s="12">
        <f t="shared" si="7782"/>
        <v>1564642</v>
      </c>
      <c r="BW2919" s="12">
        <f t="shared" si="7782"/>
        <v>721000</v>
      </c>
      <c r="BX2919" s="12">
        <f t="shared" si="7782"/>
        <v>259000</v>
      </c>
      <c r="BY2919" s="12">
        <f t="shared" si="7782"/>
        <v>231000</v>
      </c>
      <c r="BZ2919" s="12">
        <f t="shared" si="7782"/>
        <v>231000</v>
      </c>
      <c r="CA2919" s="12">
        <f t="shared" si="7762"/>
        <v>2285642</v>
      </c>
      <c r="CB2919" s="124">
        <f t="shared" si="7773"/>
        <v>82.434365871876352</v>
      </c>
    </row>
    <row r="2920" spans="1:80" x14ac:dyDescent="0.25">
      <c r="A2920" s="4" t="s">
        <v>928</v>
      </c>
      <c r="B2920" s="4" t="s">
        <v>88</v>
      </c>
      <c r="C2920" s="4" t="s">
        <v>1356</v>
      </c>
      <c r="D2920" s="79" t="s">
        <v>1357</v>
      </c>
      <c r="E2920" s="89">
        <v>6111</v>
      </c>
      <c r="F2920" s="79"/>
      <c r="G2920" s="75" t="s">
        <v>1906</v>
      </c>
      <c r="H2920" s="13" t="s">
        <v>33</v>
      </c>
      <c r="I2920" s="14">
        <v>2074868</v>
      </c>
      <c r="J2920" s="14">
        <f t="shared" si="7761"/>
        <v>2403396</v>
      </c>
      <c r="K2920" s="14">
        <v>2363396</v>
      </c>
      <c r="L2920" s="14">
        <f t="shared" si="7764"/>
        <v>40000</v>
      </c>
      <c r="M2920" s="14">
        <v>40000</v>
      </c>
      <c r="N2920" s="14">
        <v>0</v>
      </c>
      <c r="O2920" s="14">
        <v>0</v>
      </c>
      <c r="P2920" s="14">
        <v>0</v>
      </c>
      <c r="Q2920" s="14">
        <v>0</v>
      </c>
      <c r="R2920" s="14">
        <v>40000</v>
      </c>
      <c r="S2920" s="14"/>
      <c r="T2920" s="14"/>
      <c r="U2920" s="14"/>
      <c r="V2920" s="14"/>
      <c r="W2920" s="14"/>
      <c r="X2920" s="14">
        <f t="shared" si="7726"/>
        <v>40000</v>
      </c>
      <c r="Y2920" s="14"/>
      <c r="Z2920" s="14">
        <v>10000</v>
      </c>
      <c r="AA2920" s="14">
        <f>7384+8000</f>
        <v>15384</v>
      </c>
      <c r="AB2920" s="14">
        <f>164+14452</f>
        <v>14616</v>
      </c>
      <c r="AC2920" s="14"/>
      <c r="AD2920" s="14"/>
      <c r="AE2920" s="14"/>
      <c r="AF2920" s="14"/>
      <c r="AG2920" s="14"/>
      <c r="AH2920" s="14">
        <v>40000</v>
      </c>
      <c r="AI2920" s="14">
        <v>0</v>
      </c>
      <c r="AJ2920" s="14">
        <v>0</v>
      </c>
      <c r="AK2920" s="14"/>
      <c r="AL2920" s="14"/>
      <c r="AM2920" s="14"/>
      <c r="AN2920" s="14"/>
      <c r="AO2920" s="14"/>
      <c r="AP2920" s="14">
        <f t="shared" si="7727"/>
        <v>0</v>
      </c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>
        <v>0</v>
      </c>
      <c r="BA2920" s="14">
        <v>0</v>
      </c>
      <c r="BB2920" s="14">
        <v>0</v>
      </c>
      <c r="BC2920" s="14"/>
      <c r="BD2920" s="14"/>
      <c r="BE2920" s="14"/>
      <c r="BF2920" s="14"/>
      <c r="BG2920" s="14"/>
      <c r="BH2920" s="14">
        <f t="shared" si="7728"/>
        <v>0</v>
      </c>
      <c r="BI2920" s="14"/>
      <c r="BJ2920" s="14"/>
      <c r="BK2920" s="14"/>
      <c r="BL2920" s="14"/>
      <c r="BM2920" s="14"/>
      <c r="BN2920" s="14"/>
      <c r="BO2920" s="14"/>
      <c r="BP2920" s="14"/>
      <c r="BQ2920" s="14"/>
      <c r="BR2920" s="14">
        <v>0</v>
      </c>
      <c r="BS2920" s="14">
        <v>0</v>
      </c>
      <c r="BT2920" s="14">
        <v>2523566</v>
      </c>
      <c r="BU2920" s="14">
        <v>2483566</v>
      </c>
      <c r="BV2920" s="14">
        <v>1362203</v>
      </c>
      <c r="BW2920" s="14">
        <f t="shared" si="7697"/>
        <v>658000</v>
      </c>
      <c r="BX2920" s="14">
        <v>238000</v>
      </c>
      <c r="BY2920" s="14">
        <v>210000</v>
      </c>
      <c r="BZ2920" s="14">
        <v>210000</v>
      </c>
      <c r="CA2920" s="14">
        <f t="shared" si="7762"/>
        <v>2020203</v>
      </c>
      <c r="CB2920" s="122">
        <f t="shared" si="7773"/>
        <v>81.342835261877482</v>
      </c>
    </row>
    <row r="2921" spans="1:80" x14ac:dyDescent="0.25">
      <c r="A2921" s="1" t="s">
        <v>928</v>
      </c>
      <c r="B2921" s="1" t="s">
        <v>88</v>
      </c>
      <c r="C2921" s="1" t="s">
        <v>1356</v>
      </c>
      <c r="D2921" s="82" t="s">
        <v>1357</v>
      </c>
      <c r="E2921" s="82" t="s">
        <v>34</v>
      </c>
      <c r="F2921" s="79" t="s">
        <v>1</v>
      </c>
      <c r="G2921" s="13" t="s">
        <v>1</v>
      </c>
      <c r="H2921" s="2" t="s">
        <v>35</v>
      </c>
      <c r="I2921" s="12">
        <f>SUM(I2922:I2926)</f>
        <v>255800</v>
      </c>
      <c r="J2921" s="12">
        <f t="shared" si="7761"/>
        <v>293530</v>
      </c>
      <c r="K2921" s="12">
        <f t="shared" ref="K2921" si="7783">SUM(K2922:K2926)</f>
        <v>281100</v>
      </c>
      <c r="L2921" s="12">
        <f t="shared" si="7764"/>
        <v>12430</v>
      </c>
      <c r="M2921" s="12">
        <f t="shared" ref="M2921:Q2921" si="7784">SUM(M2922:M2926)</f>
        <v>12430</v>
      </c>
      <c r="N2921" s="12">
        <f t="shared" si="7784"/>
        <v>0</v>
      </c>
      <c r="O2921" s="12">
        <f t="shared" si="7784"/>
        <v>0</v>
      </c>
      <c r="P2921" s="12">
        <f t="shared" si="7784"/>
        <v>0</v>
      </c>
      <c r="Q2921" s="12">
        <f t="shared" si="7784"/>
        <v>0</v>
      </c>
      <c r="R2921" s="12">
        <f t="shared" ref="R2921:AG2921" si="7785">SUM(R2922:R2926)</f>
        <v>12430</v>
      </c>
      <c r="S2921" s="12">
        <f t="shared" si="7785"/>
        <v>0</v>
      </c>
      <c r="T2921" s="12">
        <f t="shared" si="7785"/>
        <v>0</v>
      </c>
      <c r="U2921" s="12">
        <f t="shared" si="7785"/>
        <v>0</v>
      </c>
      <c r="V2921" s="12">
        <f t="shared" si="7785"/>
        <v>0</v>
      </c>
      <c r="W2921" s="12">
        <f t="shared" si="7785"/>
        <v>0</v>
      </c>
      <c r="X2921" s="12">
        <f t="shared" si="7785"/>
        <v>12430</v>
      </c>
      <c r="Y2921" s="12">
        <f t="shared" si="7785"/>
        <v>0</v>
      </c>
      <c r="Z2921" s="12">
        <f t="shared" si="7785"/>
        <v>3000</v>
      </c>
      <c r="AA2921" s="12">
        <f t="shared" si="7785"/>
        <v>0</v>
      </c>
      <c r="AB2921" s="12">
        <f t="shared" si="7785"/>
        <v>0</v>
      </c>
      <c r="AC2921" s="12">
        <f t="shared" si="7785"/>
        <v>0</v>
      </c>
      <c r="AD2921" s="12">
        <f t="shared" si="7785"/>
        <v>0</v>
      </c>
      <c r="AE2921" s="12">
        <f t="shared" si="7785"/>
        <v>0</v>
      </c>
      <c r="AF2921" s="12">
        <f t="shared" si="7785"/>
        <v>0</v>
      </c>
      <c r="AG2921" s="12">
        <f t="shared" si="7785"/>
        <v>0</v>
      </c>
      <c r="AH2921" s="12">
        <v>3000</v>
      </c>
      <c r="AI2921" s="12">
        <v>9430</v>
      </c>
      <c r="AJ2921" s="12">
        <f t="shared" ref="AJ2921:AY2921" si="7786">SUM(AJ2922:AJ2926)</f>
        <v>0</v>
      </c>
      <c r="AK2921" s="12">
        <f t="shared" si="7786"/>
        <v>0</v>
      </c>
      <c r="AL2921" s="12">
        <f t="shared" si="7786"/>
        <v>0</v>
      </c>
      <c r="AM2921" s="12">
        <f t="shared" si="7786"/>
        <v>0</v>
      </c>
      <c r="AN2921" s="12">
        <f t="shared" si="7786"/>
        <v>0</v>
      </c>
      <c r="AO2921" s="12">
        <f t="shared" si="7786"/>
        <v>0</v>
      </c>
      <c r="AP2921" s="12">
        <f t="shared" si="7786"/>
        <v>0</v>
      </c>
      <c r="AQ2921" s="12">
        <f t="shared" si="7786"/>
        <v>0</v>
      </c>
      <c r="AR2921" s="12">
        <f t="shared" si="7786"/>
        <v>0</v>
      </c>
      <c r="AS2921" s="12">
        <f t="shared" si="7786"/>
        <v>0</v>
      </c>
      <c r="AT2921" s="12">
        <f t="shared" si="7786"/>
        <v>0</v>
      </c>
      <c r="AU2921" s="12">
        <f t="shared" si="7786"/>
        <v>0</v>
      </c>
      <c r="AV2921" s="12">
        <f t="shared" si="7786"/>
        <v>0</v>
      </c>
      <c r="AW2921" s="12">
        <f t="shared" si="7786"/>
        <v>0</v>
      </c>
      <c r="AX2921" s="12">
        <f t="shared" si="7786"/>
        <v>0</v>
      </c>
      <c r="AY2921" s="12">
        <f t="shared" si="7786"/>
        <v>0</v>
      </c>
      <c r="AZ2921" s="12">
        <v>0</v>
      </c>
      <c r="BA2921" s="12">
        <v>0</v>
      </c>
      <c r="BB2921" s="12">
        <f t="shared" ref="BB2921:BQ2921" si="7787">SUM(BB2922:BB2926)</f>
        <v>0</v>
      </c>
      <c r="BC2921" s="12">
        <f t="shared" si="7787"/>
        <v>0</v>
      </c>
      <c r="BD2921" s="12">
        <f t="shared" si="7787"/>
        <v>0</v>
      </c>
      <c r="BE2921" s="12">
        <f t="shared" si="7787"/>
        <v>0</v>
      </c>
      <c r="BF2921" s="12">
        <f t="shared" si="7787"/>
        <v>0</v>
      </c>
      <c r="BG2921" s="12">
        <f t="shared" si="7787"/>
        <v>0</v>
      </c>
      <c r="BH2921" s="12">
        <f t="shared" si="7787"/>
        <v>0</v>
      </c>
      <c r="BI2921" s="12">
        <f t="shared" si="7787"/>
        <v>0</v>
      </c>
      <c r="BJ2921" s="12">
        <f t="shared" si="7787"/>
        <v>0</v>
      </c>
      <c r="BK2921" s="12">
        <f t="shared" si="7787"/>
        <v>0</v>
      </c>
      <c r="BL2921" s="12">
        <f t="shared" si="7787"/>
        <v>0</v>
      </c>
      <c r="BM2921" s="12">
        <f t="shared" si="7787"/>
        <v>0</v>
      </c>
      <c r="BN2921" s="12">
        <f t="shared" si="7787"/>
        <v>0</v>
      </c>
      <c r="BO2921" s="12">
        <f t="shared" si="7787"/>
        <v>0</v>
      </c>
      <c r="BP2921" s="12">
        <f t="shared" si="7787"/>
        <v>0</v>
      </c>
      <c r="BQ2921" s="12">
        <f t="shared" si="7787"/>
        <v>0</v>
      </c>
      <c r="BR2921" s="12">
        <v>0</v>
      </c>
      <c r="BS2921" s="12">
        <v>0</v>
      </c>
      <c r="BT2921" s="12">
        <f t="shared" ref="BT2921:BX2921" si="7788">SUM(BT2922:BT2926)</f>
        <v>293530</v>
      </c>
      <c r="BU2921" s="12">
        <f t="shared" si="7788"/>
        <v>289115</v>
      </c>
      <c r="BV2921" s="12">
        <f t="shared" si="7788"/>
        <v>202439</v>
      </c>
      <c r="BW2921" s="12">
        <f t="shared" si="7788"/>
        <v>63000</v>
      </c>
      <c r="BX2921" s="12">
        <f t="shared" si="7788"/>
        <v>21000</v>
      </c>
      <c r="BY2921" s="12">
        <f t="shared" ref="BY2921" si="7789">SUM(BY2922:BY2926)</f>
        <v>21000</v>
      </c>
      <c r="BZ2921" s="12">
        <f t="shared" ref="BZ2921" si="7790">SUM(BZ2922:BZ2926)</f>
        <v>21000</v>
      </c>
      <c r="CA2921" s="12">
        <f t="shared" si="7762"/>
        <v>265439</v>
      </c>
      <c r="CB2921" s="124">
        <f t="shared" si="7773"/>
        <v>91.810871106653053</v>
      </c>
    </row>
    <row r="2922" spans="1:80" x14ac:dyDescent="0.25">
      <c r="A2922" s="4" t="s">
        <v>928</v>
      </c>
      <c r="B2922" s="4" t="s">
        <v>88</v>
      </c>
      <c r="C2922" s="4" t="s">
        <v>1356</v>
      </c>
      <c r="D2922" s="79" t="s">
        <v>1357</v>
      </c>
      <c r="E2922" s="89">
        <v>6112</v>
      </c>
      <c r="F2922" s="79" t="s">
        <v>1359</v>
      </c>
      <c r="G2922" s="75" t="s">
        <v>1906</v>
      </c>
      <c r="H2922" s="13" t="s">
        <v>92</v>
      </c>
      <c r="I2922" s="14">
        <v>35600</v>
      </c>
      <c r="J2922" s="14">
        <f t="shared" si="7761"/>
        <v>35830</v>
      </c>
      <c r="K2922" s="14">
        <v>33300</v>
      </c>
      <c r="L2922" s="14">
        <f t="shared" si="7764"/>
        <v>2530</v>
      </c>
      <c r="M2922" s="14">
        <v>2530</v>
      </c>
      <c r="N2922" s="14">
        <v>0</v>
      </c>
      <c r="O2922" s="14">
        <v>0</v>
      </c>
      <c r="P2922" s="14">
        <v>0</v>
      </c>
      <c r="Q2922" s="14">
        <v>0</v>
      </c>
      <c r="R2922" s="14">
        <v>2530</v>
      </c>
      <c r="S2922" s="14"/>
      <c r="T2922" s="14"/>
      <c r="U2922" s="14"/>
      <c r="V2922" s="14"/>
      <c r="W2922" s="14"/>
      <c r="X2922" s="14">
        <f t="shared" si="7726"/>
        <v>2530</v>
      </c>
      <c r="Y2922" s="14"/>
      <c r="Z2922" s="14">
        <v>1000</v>
      </c>
      <c r="AA2922" s="14"/>
      <c r="AB2922" s="14"/>
      <c r="AC2922" s="14"/>
      <c r="AD2922" s="14"/>
      <c r="AE2922" s="14"/>
      <c r="AF2922" s="14"/>
      <c r="AG2922" s="14"/>
      <c r="AH2922" s="14">
        <v>1000</v>
      </c>
      <c r="AI2922" s="14">
        <v>1530</v>
      </c>
      <c r="AJ2922" s="14">
        <v>0</v>
      </c>
      <c r="AK2922" s="14"/>
      <c r="AL2922" s="14"/>
      <c r="AM2922" s="14"/>
      <c r="AN2922" s="14"/>
      <c r="AO2922" s="14"/>
      <c r="AP2922" s="14">
        <f t="shared" si="7727"/>
        <v>0</v>
      </c>
      <c r="AQ2922" s="14"/>
      <c r="AR2922" s="14"/>
      <c r="AS2922" s="14"/>
      <c r="AT2922" s="14"/>
      <c r="AU2922" s="14"/>
      <c r="AV2922" s="14"/>
      <c r="AW2922" s="14"/>
      <c r="AX2922" s="14"/>
      <c r="AY2922" s="14"/>
      <c r="AZ2922" s="14">
        <v>0</v>
      </c>
      <c r="BA2922" s="14">
        <v>0</v>
      </c>
      <c r="BB2922" s="14">
        <v>0</v>
      </c>
      <c r="BC2922" s="14"/>
      <c r="BD2922" s="14"/>
      <c r="BE2922" s="14"/>
      <c r="BF2922" s="14"/>
      <c r="BG2922" s="14"/>
      <c r="BH2922" s="14">
        <f t="shared" si="7728"/>
        <v>0</v>
      </c>
      <c r="BI2922" s="14"/>
      <c r="BJ2922" s="14"/>
      <c r="BK2922" s="14"/>
      <c r="BL2922" s="14"/>
      <c r="BM2922" s="14"/>
      <c r="BN2922" s="14"/>
      <c r="BO2922" s="14"/>
      <c r="BP2922" s="14"/>
      <c r="BQ2922" s="14"/>
      <c r="BR2922" s="14">
        <v>0</v>
      </c>
      <c r="BS2922" s="14">
        <v>0</v>
      </c>
      <c r="BT2922" s="14">
        <v>35830</v>
      </c>
      <c r="BU2922" s="14">
        <v>33300</v>
      </c>
      <c r="BV2922" s="14">
        <v>20223</v>
      </c>
      <c r="BW2922" s="14">
        <f t="shared" si="7697"/>
        <v>10500</v>
      </c>
      <c r="BX2922" s="14">
        <v>3500</v>
      </c>
      <c r="BY2922" s="14">
        <v>3500</v>
      </c>
      <c r="BZ2922" s="14">
        <v>3500</v>
      </c>
      <c r="CA2922" s="14">
        <f t="shared" si="7762"/>
        <v>30723</v>
      </c>
      <c r="CB2922" s="122">
        <f t="shared" si="7773"/>
        <v>92.261261261261268</v>
      </c>
    </row>
    <row r="2923" spans="1:80" x14ac:dyDescent="0.25">
      <c r="A2923" s="4" t="s">
        <v>928</v>
      </c>
      <c r="B2923" s="4" t="s">
        <v>88</v>
      </c>
      <c r="C2923" s="4" t="s">
        <v>1356</v>
      </c>
      <c r="D2923" s="79" t="s">
        <v>1357</v>
      </c>
      <c r="E2923" s="89">
        <v>6112</v>
      </c>
      <c r="F2923" s="79" t="s">
        <v>1360</v>
      </c>
      <c r="G2923" s="75" t="s">
        <v>1906</v>
      </c>
      <c r="H2923" s="13" t="s">
        <v>39</v>
      </c>
      <c r="I2923" s="14">
        <v>168300</v>
      </c>
      <c r="J2923" s="14">
        <f t="shared" si="7761"/>
        <v>169000</v>
      </c>
      <c r="K2923" s="14">
        <v>161300</v>
      </c>
      <c r="L2923" s="14">
        <f t="shared" si="7764"/>
        <v>7700</v>
      </c>
      <c r="M2923" s="14">
        <v>7700</v>
      </c>
      <c r="N2923" s="14">
        <v>0</v>
      </c>
      <c r="O2923" s="14">
        <v>0</v>
      </c>
      <c r="P2923" s="14">
        <v>0</v>
      </c>
      <c r="Q2923" s="14">
        <v>0</v>
      </c>
      <c r="R2923" s="14">
        <v>7700</v>
      </c>
      <c r="S2923" s="14"/>
      <c r="T2923" s="14"/>
      <c r="U2923" s="14"/>
      <c r="V2923" s="14"/>
      <c r="W2923" s="14"/>
      <c r="X2923" s="14">
        <f t="shared" si="7726"/>
        <v>7700</v>
      </c>
      <c r="Y2923" s="14"/>
      <c r="Z2923" s="14">
        <v>2000</v>
      </c>
      <c r="AA2923" s="14"/>
      <c r="AB2923" s="14"/>
      <c r="AC2923" s="14"/>
      <c r="AD2923" s="14"/>
      <c r="AE2923" s="14"/>
      <c r="AF2923" s="14"/>
      <c r="AG2923" s="14"/>
      <c r="AH2923" s="14">
        <v>2000</v>
      </c>
      <c r="AI2923" s="14">
        <v>5700</v>
      </c>
      <c r="AJ2923" s="14">
        <v>0</v>
      </c>
      <c r="AK2923" s="14"/>
      <c r="AL2923" s="14"/>
      <c r="AM2923" s="14"/>
      <c r="AN2923" s="14"/>
      <c r="AO2923" s="14"/>
      <c r="AP2923" s="14">
        <f t="shared" si="7727"/>
        <v>0</v>
      </c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>
        <v>0</v>
      </c>
      <c r="BA2923" s="14">
        <v>0</v>
      </c>
      <c r="BB2923" s="14">
        <v>0</v>
      </c>
      <c r="BC2923" s="14"/>
      <c r="BD2923" s="14"/>
      <c r="BE2923" s="14"/>
      <c r="BF2923" s="14"/>
      <c r="BG2923" s="14"/>
      <c r="BH2923" s="14">
        <f t="shared" si="7728"/>
        <v>0</v>
      </c>
      <c r="BI2923" s="14"/>
      <c r="BJ2923" s="14"/>
      <c r="BK2923" s="14"/>
      <c r="BL2923" s="14"/>
      <c r="BM2923" s="14"/>
      <c r="BN2923" s="14"/>
      <c r="BO2923" s="14"/>
      <c r="BP2923" s="14"/>
      <c r="BQ2923" s="14"/>
      <c r="BR2923" s="14">
        <v>0</v>
      </c>
      <c r="BS2923" s="14">
        <v>0</v>
      </c>
      <c r="BT2923" s="14">
        <v>169000</v>
      </c>
      <c r="BU2923" s="14">
        <v>161300</v>
      </c>
      <c r="BV2923" s="14">
        <v>105701</v>
      </c>
      <c r="BW2923" s="14">
        <f t="shared" si="7697"/>
        <v>52500</v>
      </c>
      <c r="BX2923" s="14">
        <v>17500</v>
      </c>
      <c r="BY2923" s="14">
        <v>17500</v>
      </c>
      <c r="BZ2923" s="14">
        <v>17500</v>
      </c>
      <c r="CA2923" s="14">
        <f t="shared" si="7762"/>
        <v>158201</v>
      </c>
      <c r="CB2923" s="122">
        <f t="shared" si="7773"/>
        <v>98.078735275883446</v>
      </c>
    </row>
    <row r="2924" spans="1:80" x14ac:dyDescent="0.25">
      <c r="A2924" s="4" t="s">
        <v>928</v>
      </c>
      <c r="B2924" s="4" t="s">
        <v>88</v>
      </c>
      <c r="C2924" s="4" t="s">
        <v>1356</v>
      </c>
      <c r="D2924" s="79" t="s">
        <v>1357</v>
      </c>
      <c r="E2924" s="89">
        <v>6112</v>
      </c>
      <c r="F2924" s="79" t="s">
        <v>1361</v>
      </c>
      <c r="G2924" s="75" t="s">
        <v>1906</v>
      </c>
      <c r="H2924" s="13" t="s">
        <v>41</v>
      </c>
      <c r="I2924" s="14">
        <v>27000</v>
      </c>
      <c r="J2924" s="14">
        <f t="shared" si="7761"/>
        <v>40700</v>
      </c>
      <c r="K2924" s="14">
        <v>38500</v>
      </c>
      <c r="L2924" s="14">
        <f t="shared" si="7764"/>
        <v>2200</v>
      </c>
      <c r="M2924" s="14">
        <v>2200</v>
      </c>
      <c r="N2924" s="14">
        <v>0</v>
      </c>
      <c r="O2924" s="14">
        <v>0</v>
      </c>
      <c r="P2924" s="14">
        <v>0</v>
      </c>
      <c r="Q2924" s="14">
        <v>0</v>
      </c>
      <c r="R2924" s="14">
        <v>2200</v>
      </c>
      <c r="S2924" s="14"/>
      <c r="T2924" s="14"/>
      <c r="U2924" s="14"/>
      <c r="V2924" s="14"/>
      <c r="W2924" s="14"/>
      <c r="X2924" s="14">
        <f t="shared" si="7726"/>
        <v>2200</v>
      </c>
      <c r="Y2924" s="14"/>
      <c r="Z2924" s="14"/>
      <c r="AA2924" s="14"/>
      <c r="AB2924" s="14"/>
      <c r="AC2924" s="14"/>
      <c r="AD2924" s="14"/>
      <c r="AE2924" s="14"/>
      <c r="AF2924" s="14"/>
      <c r="AG2924" s="14"/>
      <c r="AH2924" s="14">
        <v>0</v>
      </c>
      <c r="AI2924" s="14">
        <v>2200</v>
      </c>
      <c r="AJ2924" s="14">
        <v>0</v>
      </c>
      <c r="AK2924" s="14"/>
      <c r="AL2924" s="14"/>
      <c r="AM2924" s="14"/>
      <c r="AN2924" s="14"/>
      <c r="AO2924" s="14"/>
      <c r="AP2924" s="14">
        <f t="shared" si="7727"/>
        <v>0</v>
      </c>
      <c r="AQ2924" s="14"/>
      <c r="AR2924" s="14"/>
      <c r="AS2924" s="14"/>
      <c r="AT2924" s="14"/>
      <c r="AU2924" s="14"/>
      <c r="AV2924" s="14"/>
      <c r="AW2924" s="14"/>
      <c r="AX2924" s="14"/>
      <c r="AY2924" s="14"/>
      <c r="AZ2924" s="14">
        <v>0</v>
      </c>
      <c r="BA2924" s="14">
        <v>0</v>
      </c>
      <c r="BB2924" s="14">
        <v>0</v>
      </c>
      <c r="BC2924" s="14"/>
      <c r="BD2924" s="14"/>
      <c r="BE2924" s="14"/>
      <c r="BF2924" s="14"/>
      <c r="BG2924" s="14"/>
      <c r="BH2924" s="14">
        <f t="shared" si="7728"/>
        <v>0</v>
      </c>
      <c r="BI2924" s="14"/>
      <c r="BJ2924" s="14"/>
      <c r="BK2924" s="14"/>
      <c r="BL2924" s="14"/>
      <c r="BM2924" s="14"/>
      <c r="BN2924" s="14"/>
      <c r="BO2924" s="14"/>
      <c r="BP2924" s="14"/>
      <c r="BQ2924" s="14"/>
      <c r="BR2924" s="14">
        <v>0</v>
      </c>
      <c r="BS2924" s="14">
        <v>0</v>
      </c>
      <c r="BT2924" s="14">
        <v>40700</v>
      </c>
      <c r="BU2924" s="14">
        <v>46515</v>
      </c>
      <c r="BV2924" s="14">
        <v>46515</v>
      </c>
      <c r="BW2924" s="14">
        <f t="shared" si="7697"/>
        <v>0</v>
      </c>
      <c r="BX2924" s="14"/>
      <c r="BY2924" s="14"/>
      <c r="BZ2924" s="14"/>
      <c r="CA2924" s="14">
        <f t="shared" si="7762"/>
        <v>46515</v>
      </c>
      <c r="CB2924" s="122">
        <f t="shared" si="7773"/>
        <v>100</v>
      </c>
    </row>
    <row r="2925" spans="1:80" x14ac:dyDescent="0.25">
      <c r="A2925" s="4" t="s">
        <v>928</v>
      </c>
      <c r="B2925" s="4" t="s">
        <v>88</v>
      </c>
      <c r="C2925" s="4" t="s">
        <v>1356</v>
      </c>
      <c r="D2925" s="79" t="s">
        <v>1357</v>
      </c>
      <c r="E2925" s="89">
        <v>6112</v>
      </c>
      <c r="F2925" s="79" t="s">
        <v>1362</v>
      </c>
      <c r="G2925" s="75" t="s">
        <v>1906</v>
      </c>
      <c r="H2925" s="13" t="s">
        <v>37</v>
      </c>
      <c r="I2925" s="14">
        <v>0</v>
      </c>
      <c r="J2925" s="14">
        <f t="shared" si="7761"/>
        <v>18000</v>
      </c>
      <c r="K2925" s="14">
        <v>18000</v>
      </c>
      <c r="L2925" s="14">
        <f t="shared" si="7764"/>
        <v>0</v>
      </c>
      <c r="M2925" s="14">
        <v>0</v>
      </c>
      <c r="N2925" s="14">
        <v>0</v>
      </c>
      <c r="O2925" s="14">
        <v>0</v>
      </c>
      <c r="P2925" s="14">
        <v>0</v>
      </c>
      <c r="Q2925" s="14">
        <v>0</v>
      </c>
      <c r="R2925" s="14">
        <v>0</v>
      </c>
      <c r="S2925" s="14"/>
      <c r="T2925" s="14"/>
      <c r="U2925" s="14"/>
      <c r="V2925" s="14"/>
      <c r="W2925" s="14"/>
      <c r="X2925" s="14">
        <f t="shared" si="7726"/>
        <v>0</v>
      </c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>
        <v>0</v>
      </c>
      <c r="AI2925" s="14">
        <v>0</v>
      </c>
      <c r="AJ2925" s="14">
        <v>0</v>
      </c>
      <c r="AK2925" s="14"/>
      <c r="AL2925" s="14"/>
      <c r="AM2925" s="14"/>
      <c r="AN2925" s="14"/>
      <c r="AO2925" s="14"/>
      <c r="AP2925" s="14">
        <f t="shared" si="7727"/>
        <v>0</v>
      </c>
      <c r="AQ2925" s="14"/>
      <c r="AR2925" s="14"/>
      <c r="AS2925" s="14"/>
      <c r="AT2925" s="14"/>
      <c r="AU2925" s="14"/>
      <c r="AV2925" s="14"/>
      <c r="AW2925" s="14"/>
      <c r="AX2925" s="14"/>
      <c r="AY2925" s="14"/>
      <c r="AZ2925" s="14">
        <v>0</v>
      </c>
      <c r="BA2925" s="14">
        <v>0</v>
      </c>
      <c r="BB2925" s="14">
        <v>0</v>
      </c>
      <c r="BC2925" s="14"/>
      <c r="BD2925" s="14"/>
      <c r="BE2925" s="14"/>
      <c r="BF2925" s="14"/>
      <c r="BG2925" s="14"/>
      <c r="BH2925" s="14">
        <f t="shared" si="7728"/>
        <v>0</v>
      </c>
      <c r="BI2925" s="14"/>
      <c r="BJ2925" s="14"/>
      <c r="BK2925" s="14"/>
      <c r="BL2925" s="14"/>
      <c r="BM2925" s="14"/>
      <c r="BN2925" s="14"/>
      <c r="BO2925" s="14"/>
      <c r="BP2925" s="14"/>
      <c r="BQ2925" s="14"/>
      <c r="BR2925" s="14">
        <v>0</v>
      </c>
      <c r="BS2925" s="14">
        <v>0</v>
      </c>
      <c r="BT2925" s="14">
        <v>18000</v>
      </c>
      <c r="BU2925" s="14">
        <v>18000</v>
      </c>
      <c r="BV2925" s="14">
        <v>0</v>
      </c>
      <c r="BW2925" s="14">
        <f t="shared" si="7697"/>
        <v>0</v>
      </c>
      <c r="BX2925" s="14"/>
      <c r="BY2925" s="14"/>
      <c r="BZ2925" s="14"/>
      <c r="CA2925" s="14">
        <f t="shared" si="7762"/>
        <v>0</v>
      </c>
      <c r="CB2925" s="122">
        <f t="shared" si="7773"/>
        <v>0</v>
      </c>
    </row>
    <row r="2926" spans="1:80" x14ac:dyDescent="0.25">
      <c r="A2926" s="4" t="s">
        <v>928</v>
      </c>
      <c r="B2926" s="4" t="s">
        <v>88</v>
      </c>
      <c r="C2926" s="4" t="s">
        <v>1356</v>
      </c>
      <c r="D2926" s="79" t="s">
        <v>1357</v>
      </c>
      <c r="E2926" s="89">
        <v>6112</v>
      </c>
      <c r="F2926" s="79" t="s">
        <v>1363</v>
      </c>
      <c r="G2926" s="75" t="s">
        <v>1906</v>
      </c>
      <c r="H2926" s="13" t="s">
        <v>43</v>
      </c>
      <c r="I2926" s="14">
        <v>24900</v>
      </c>
      <c r="J2926" s="14">
        <f t="shared" si="7761"/>
        <v>30000</v>
      </c>
      <c r="K2926" s="14">
        <v>30000</v>
      </c>
      <c r="L2926" s="14">
        <f t="shared" si="7764"/>
        <v>0</v>
      </c>
      <c r="M2926" s="14">
        <v>0</v>
      </c>
      <c r="N2926" s="14">
        <v>0</v>
      </c>
      <c r="O2926" s="14">
        <v>0</v>
      </c>
      <c r="P2926" s="14">
        <v>0</v>
      </c>
      <c r="Q2926" s="14">
        <v>0</v>
      </c>
      <c r="R2926" s="14">
        <v>0</v>
      </c>
      <c r="S2926" s="14"/>
      <c r="T2926" s="14"/>
      <c r="U2926" s="14"/>
      <c r="V2926" s="14"/>
      <c r="W2926" s="14"/>
      <c r="X2926" s="14">
        <f t="shared" si="7726"/>
        <v>0</v>
      </c>
      <c r="Y2926" s="14"/>
      <c r="Z2926" s="14"/>
      <c r="AA2926" s="14"/>
      <c r="AB2926" s="14"/>
      <c r="AC2926" s="14"/>
      <c r="AD2926" s="14"/>
      <c r="AE2926" s="14"/>
      <c r="AF2926" s="14"/>
      <c r="AG2926" s="14"/>
      <c r="AH2926" s="14">
        <v>0</v>
      </c>
      <c r="AI2926" s="14">
        <v>0</v>
      </c>
      <c r="AJ2926" s="14">
        <v>0</v>
      </c>
      <c r="AK2926" s="14"/>
      <c r="AL2926" s="14"/>
      <c r="AM2926" s="14"/>
      <c r="AN2926" s="14"/>
      <c r="AO2926" s="14"/>
      <c r="AP2926" s="14">
        <f t="shared" si="7727"/>
        <v>0</v>
      </c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>
        <v>0</v>
      </c>
      <c r="BA2926" s="14">
        <v>0</v>
      </c>
      <c r="BB2926" s="14">
        <v>0</v>
      </c>
      <c r="BC2926" s="14"/>
      <c r="BD2926" s="14"/>
      <c r="BE2926" s="14"/>
      <c r="BF2926" s="14"/>
      <c r="BG2926" s="14"/>
      <c r="BH2926" s="14">
        <f t="shared" si="7728"/>
        <v>0</v>
      </c>
      <c r="BI2926" s="14"/>
      <c r="BJ2926" s="14"/>
      <c r="BK2926" s="14"/>
      <c r="BL2926" s="14"/>
      <c r="BM2926" s="14"/>
      <c r="BN2926" s="14"/>
      <c r="BO2926" s="14"/>
      <c r="BP2926" s="14"/>
      <c r="BQ2926" s="14"/>
      <c r="BR2926" s="14">
        <v>0</v>
      </c>
      <c r="BS2926" s="14">
        <v>0</v>
      </c>
      <c r="BT2926" s="14">
        <v>30000</v>
      </c>
      <c r="BU2926" s="14">
        <v>30000</v>
      </c>
      <c r="BV2926" s="14">
        <v>30000</v>
      </c>
      <c r="BW2926" s="14">
        <f t="shared" si="7697"/>
        <v>0</v>
      </c>
      <c r="BX2926" s="14"/>
      <c r="BY2926" s="14"/>
      <c r="BZ2926" s="14"/>
      <c r="CA2926" s="14">
        <f t="shared" si="7762"/>
        <v>30000</v>
      </c>
      <c r="CB2926" s="122">
        <f t="shared" si="7773"/>
        <v>100</v>
      </c>
    </row>
    <row r="2927" spans="1:80" x14ac:dyDescent="0.25">
      <c r="A2927" s="4" t="s">
        <v>928</v>
      </c>
      <c r="B2927" s="4" t="s">
        <v>88</v>
      </c>
      <c r="C2927" s="4" t="s">
        <v>1356</v>
      </c>
      <c r="D2927" s="79" t="s">
        <v>1357</v>
      </c>
      <c r="E2927" s="78" t="s">
        <v>44</v>
      </c>
      <c r="F2927" s="78" t="s">
        <v>1</v>
      </c>
      <c r="G2927" s="2" t="s">
        <v>1</v>
      </c>
      <c r="H2927" s="2" t="s">
        <v>45</v>
      </c>
      <c r="I2927" s="12">
        <f>SUM(I2928)</f>
        <v>217861</v>
      </c>
      <c r="J2927" s="12">
        <f t="shared" si="7761"/>
        <v>252356</v>
      </c>
      <c r="K2927" s="12">
        <f t="shared" ref="K2927:Q2927" si="7791">SUM(K2928)</f>
        <v>245756</v>
      </c>
      <c r="L2927" s="12">
        <f t="shared" si="7764"/>
        <v>6600</v>
      </c>
      <c r="M2927" s="12">
        <f t="shared" si="7791"/>
        <v>6600</v>
      </c>
      <c r="N2927" s="12">
        <f t="shared" si="7791"/>
        <v>0</v>
      </c>
      <c r="O2927" s="12">
        <f t="shared" si="7791"/>
        <v>0</v>
      </c>
      <c r="P2927" s="12">
        <f t="shared" si="7791"/>
        <v>0</v>
      </c>
      <c r="Q2927" s="12">
        <f t="shared" si="7791"/>
        <v>0</v>
      </c>
      <c r="R2927" s="12">
        <f t="shared" ref="R2927:AG2927" si="7792">SUM(R2928)</f>
        <v>6600</v>
      </c>
      <c r="S2927" s="12">
        <f t="shared" si="7792"/>
        <v>0</v>
      </c>
      <c r="T2927" s="12">
        <f t="shared" si="7792"/>
        <v>0</v>
      </c>
      <c r="U2927" s="12">
        <f t="shared" si="7792"/>
        <v>0</v>
      </c>
      <c r="V2927" s="12">
        <f t="shared" si="7792"/>
        <v>0</v>
      </c>
      <c r="W2927" s="12">
        <f t="shared" si="7792"/>
        <v>0</v>
      </c>
      <c r="X2927" s="12">
        <f t="shared" si="7792"/>
        <v>6600</v>
      </c>
      <c r="Y2927" s="12">
        <f t="shared" si="7792"/>
        <v>0</v>
      </c>
      <c r="Z2927" s="12">
        <f t="shared" si="7792"/>
        <v>1000</v>
      </c>
      <c r="AA2927" s="12">
        <f t="shared" si="7792"/>
        <v>1826</v>
      </c>
      <c r="AB2927" s="12">
        <f t="shared" si="7792"/>
        <v>1000</v>
      </c>
      <c r="AC2927" s="12">
        <f t="shared" si="7792"/>
        <v>2774</v>
      </c>
      <c r="AD2927" s="12">
        <f t="shared" si="7792"/>
        <v>0</v>
      </c>
      <c r="AE2927" s="12">
        <f t="shared" si="7792"/>
        <v>0</v>
      </c>
      <c r="AF2927" s="12">
        <f t="shared" si="7792"/>
        <v>0</v>
      </c>
      <c r="AG2927" s="12">
        <f t="shared" si="7792"/>
        <v>0</v>
      </c>
      <c r="AH2927" s="12">
        <v>6600</v>
      </c>
      <c r="AI2927" s="12">
        <v>0</v>
      </c>
      <c r="AJ2927" s="12">
        <f t="shared" ref="AJ2927:AY2927" si="7793">SUM(AJ2928)</f>
        <v>0</v>
      </c>
      <c r="AK2927" s="12">
        <f t="shared" si="7793"/>
        <v>0</v>
      </c>
      <c r="AL2927" s="12">
        <f t="shared" si="7793"/>
        <v>0</v>
      </c>
      <c r="AM2927" s="12">
        <f t="shared" si="7793"/>
        <v>0</v>
      </c>
      <c r="AN2927" s="12">
        <f t="shared" si="7793"/>
        <v>0</v>
      </c>
      <c r="AO2927" s="12">
        <f t="shared" si="7793"/>
        <v>0</v>
      </c>
      <c r="AP2927" s="12">
        <f t="shared" si="7793"/>
        <v>0</v>
      </c>
      <c r="AQ2927" s="12">
        <f t="shared" si="7793"/>
        <v>0</v>
      </c>
      <c r="AR2927" s="12">
        <f t="shared" si="7793"/>
        <v>0</v>
      </c>
      <c r="AS2927" s="12">
        <f t="shared" si="7793"/>
        <v>0</v>
      </c>
      <c r="AT2927" s="12">
        <f t="shared" si="7793"/>
        <v>0</v>
      </c>
      <c r="AU2927" s="12">
        <f t="shared" si="7793"/>
        <v>0</v>
      </c>
      <c r="AV2927" s="12">
        <f t="shared" si="7793"/>
        <v>0</v>
      </c>
      <c r="AW2927" s="12">
        <f t="shared" si="7793"/>
        <v>0</v>
      </c>
      <c r="AX2927" s="12">
        <f t="shared" si="7793"/>
        <v>0</v>
      </c>
      <c r="AY2927" s="12">
        <f t="shared" si="7793"/>
        <v>0</v>
      </c>
      <c r="AZ2927" s="12">
        <v>0</v>
      </c>
      <c r="BA2927" s="12">
        <v>0</v>
      </c>
      <c r="BB2927" s="12">
        <f t="shared" ref="BB2927:BQ2927" si="7794">SUM(BB2928)</f>
        <v>0</v>
      </c>
      <c r="BC2927" s="12">
        <f t="shared" si="7794"/>
        <v>0</v>
      </c>
      <c r="BD2927" s="12">
        <f t="shared" si="7794"/>
        <v>0</v>
      </c>
      <c r="BE2927" s="12">
        <f t="shared" si="7794"/>
        <v>0</v>
      </c>
      <c r="BF2927" s="12">
        <f t="shared" si="7794"/>
        <v>0</v>
      </c>
      <c r="BG2927" s="12">
        <f t="shared" si="7794"/>
        <v>0</v>
      </c>
      <c r="BH2927" s="12">
        <f t="shared" si="7794"/>
        <v>0</v>
      </c>
      <c r="BI2927" s="12">
        <f t="shared" si="7794"/>
        <v>0</v>
      </c>
      <c r="BJ2927" s="12">
        <f t="shared" si="7794"/>
        <v>0</v>
      </c>
      <c r="BK2927" s="12">
        <f t="shared" si="7794"/>
        <v>0</v>
      </c>
      <c r="BL2927" s="12">
        <f t="shared" si="7794"/>
        <v>0</v>
      </c>
      <c r="BM2927" s="12">
        <f t="shared" si="7794"/>
        <v>0</v>
      </c>
      <c r="BN2927" s="12">
        <f t="shared" si="7794"/>
        <v>0</v>
      </c>
      <c r="BO2927" s="12">
        <f t="shared" si="7794"/>
        <v>0</v>
      </c>
      <c r="BP2927" s="12">
        <f t="shared" si="7794"/>
        <v>0</v>
      </c>
      <c r="BQ2927" s="12">
        <f t="shared" si="7794"/>
        <v>0</v>
      </c>
      <c r="BR2927" s="12">
        <v>0</v>
      </c>
      <c r="BS2927" s="12">
        <v>0</v>
      </c>
      <c r="BT2927" s="12">
        <f t="shared" ref="BT2927:BZ2927" si="7795">SUM(BT2928)</f>
        <v>264974</v>
      </c>
      <c r="BU2927" s="12">
        <f t="shared" si="7795"/>
        <v>258374</v>
      </c>
      <c r="BV2927" s="12">
        <f t="shared" si="7795"/>
        <v>139972</v>
      </c>
      <c r="BW2927" s="12">
        <f t="shared" si="7795"/>
        <v>65000</v>
      </c>
      <c r="BX2927" s="12">
        <f t="shared" si="7795"/>
        <v>23000</v>
      </c>
      <c r="BY2927" s="12">
        <f t="shared" si="7795"/>
        <v>21000</v>
      </c>
      <c r="BZ2927" s="12">
        <f t="shared" si="7795"/>
        <v>21000</v>
      </c>
      <c r="CA2927" s="12">
        <f t="shared" si="7762"/>
        <v>204972</v>
      </c>
      <c r="CB2927" s="124">
        <f t="shared" si="7773"/>
        <v>79.331511684612238</v>
      </c>
    </row>
    <row r="2928" spans="1:80" x14ac:dyDescent="0.25">
      <c r="A2928" s="4" t="s">
        <v>928</v>
      </c>
      <c r="B2928" s="4" t="s">
        <v>88</v>
      </c>
      <c r="C2928" s="4" t="s">
        <v>1356</v>
      </c>
      <c r="D2928" s="79" t="s">
        <v>1357</v>
      </c>
      <c r="E2928" s="89">
        <v>6121</v>
      </c>
      <c r="F2928" s="79"/>
      <c r="G2928" s="75" t="s">
        <v>1906</v>
      </c>
      <c r="H2928" s="13" t="s">
        <v>46</v>
      </c>
      <c r="I2928" s="14">
        <v>217861</v>
      </c>
      <c r="J2928" s="14">
        <f t="shared" si="7761"/>
        <v>252356</v>
      </c>
      <c r="K2928" s="14">
        <v>245756</v>
      </c>
      <c r="L2928" s="14">
        <f t="shared" si="7764"/>
        <v>6600</v>
      </c>
      <c r="M2928" s="14">
        <v>6600</v>
      </c>
      <c r="N2928" s="14">
        <v>0</v>
      </c>
      <c r="O2928" s="14">
        <v>0</v>
      </c>
      <c r="P2928" s="14">
        <v>0</v>
      </c>
      <c r="Q2928" s="14">
        <v>0</v>
      </c>
      <c r="R2928" s="14">
        <v>6600</v>
      </c>
      <c r="S2928" s="14"/>
      <c r="T2928" s="14"/>
      <c r="U2928" s="14"/>
      <c r="V2928" s="14"/>
      <c r="W2928" s="14"/>
      <c r="X2928" s="14">
        <f t="shared" si="7726"/>
        <v>6600</v>
      </c>
      <c r="Y2928" s="14"/>
      <c r="Z2928" s="14">
        <v>1000</v>
      </c>
      <c r="AA2928" s="14">
        <f>826+1000</f>
        <v>1826</v>
      </c>
      <c r="AB2928" s="14">
        <v>1000</v>
      </c>
      <c r="AC2928" s="14">
        <f>366+2408</f>
        <v>2774</v>
      </c>
      <c r="AD2928" s="14"/>
      <c r="AE2928" s="14"/>
      <c r="AF2928" s="14"/>
      <c r="AG2928" s="14"/>
      <c r="AH2928" s="14">
        <v>6600</v>
      </c>
      <c r="AI2928" s="14">
        <v>0</v>
      </c>
      <c r="AJ2928" s="14">
        <v>0</v>
      </c>
      <c r="AK2928" s="14"/>
      <c r="AL2928" s="14"/>
      <c r="AM2928" s="14"/>
      <c r="AN2928" s="14"/>
      <c r="AO2928" s="14"/>
      <c r="AP2928" s="14">
        <f t="shared" si="7727"/>
        <v>0</v>
      </c>
      <c r="AQ2928" s="14"/>
      <c r="AR2928" s="14"/>
      <c r="AS2928" s="14"/>
      <c r="AT2928" s="14"/>
      <c r="AU2928" s="14"/>
      <c r="AV2928" s="14"/>
      <c r="AW2928" s="14"/>
      <c r="AX2928" s="14"/>
      <c r="AY2928" s="14"/>
      <c r="AZ2928" s="14">
        <v>0</v>
      </c>
      <c r="BA2928" s="14">
        <v>0</v>
      </c>
      <c r="BB2928" s="14">
        <v>0</v>
      </c>
      <c r="BC2928" s="14"/>
      <c r="BD2928" s="14"/>
      <c r="BE2928" s="14"/>
      <c r="BF2928" s="14"/>
      <c r="BG2928" s="14"/>
      <c r="BH2928" s="14">
        <f t="shared" si="7728"/>
        <v>0</v>
      </c>
      <c r="BI2928" s="14"/>
      <c r="BJ2928" s="14"/>
      <c r="BK2928" s="14"/>
      <c r="BL2928" s="14"/>
      <c r="BM2928" s="14"/>
      <c r="BN2928" s="14"/>
      <c r="BO2928" s="14"/>
      <c r="BP2928" s="14"/>
      <c r="BQ2928" s="14"/>
      <c r="BR2928" s="14">
        <v>0</v>
      </c>
      <c r="BS2928" s="14">
        <v>0</v>
      </c>
      <c r="BT2928" s="14">
        <v>264974</v>
      </c>
      <c r="BU2928" s="14">
        <v>258374</v>
      </c>
      <c r="BV2928" s="14">
        <v>139972</v>
      </c>
      <c r="BW2928" s="14">
        <f t="shared" si="7697"/>
        <v>65000</v>
      </c>
      <c r="BX2928" s="14">
        <v>23000</v>
      </c>
      <c r="BY2928" s="14">
        <v>21000</v>
      </c>
      <c r="BZ2928" s="14">
        <v>21000</v>
      </c>
      <c r="CA2928" s="14">
        <f t="shared" si="7762"/>
        <v>204972</v>
      </c>
      <c r="CB2928" s="122">
        <f t="shared" si="7773"/>
        <v>79.331511684612238</v>
      </c>
    </row>
    <row r="2929" spans="1:80" x14ac:dyDescent="0.25">
      <c r="A2929" s="4" t="s">
        <v>928</v>
      </c>
      <c r="B2929" s="4" t="s">
        <v>88</v>
      </c>
      <c r="C2929" s="4" t="s">
        <v>1356</v>
      </c>
      <c r="D2929" s="79" t="s">
        <v>1357</v>
      </c>
      <c r="E2929" s="78" t="s">
        <v>47</v>
      </c>
      <c r="F2929" s="78" t="s">
        <v>1</v>
      </c>
      <c r="G2929" s="2" t="s">
        <v>1</v>
      </c>
      <c r="H2929" s="2" t="s">
        <v>48</v>
      </c>
      <c r="I2929" s="12">
        <f>SUM(I2930:I2937)</f>
        <v>363800</v>
      </c>
      <c r="J2929" s="12">
        <f t="shared" si="7761"/>
        <v>430056</v>
      </c>
      <c r="K2929" s="12">
        <f t="shared" ref="K2929" si="7796">SUM(K2930:K2937)</f>
        <v>267836</v>
      </c>
      <c r="L2929" s="12">
        <f t="shared" si="7764"/>
        <v>162220</v>
      </c>
      <c r="M2929" s="12">
        <f t="shared" ref="M2929:Q2929" si="7797">SUM(M2930:M2937)</f>
        <v>156720</v>
      </c>
      <c r="N2929" s="12">
        <f t="shared" si="7797"/>
        <v>0</v>
      </c>
      <c r="O2929" s="12">
        <f t="shared" si="7797"/>
        <v>5500</v>
      </c>
      <c r="P2929" s="12">
        <f t="shared" si="7797"/>
        <v>0</v>
      </c>
      <c r="Q2929" s="12">
        <f t="shared" si="7797"/>
        <v>0</v>
      </c>
      <c r="R2929" s="12">
        <f t="shared" ref="R2929:AG2929" si="7798">SUM(R2930:R2937)</f>
        <v>156720</v>
      </c>
      <c r="S2929" s="12">
        <f t="shared" si="7798"/>
        <v>0</v>
      </c>
      <c r="T2929" s="12">
        <f t="shared" si="7798"/>
        <v>0</v>
      </c>
      <c r="U2929" s="12">
        <f t="shared" si="7798"/>
        <v>0</v>
      </c>
      <c r="V2929" s="12">
        <f t="shared" si="7798"/>
        <v>0</v>
      </c>
      <c r="W2929" s="12">
        <f t="shared" si="7798"/>
        <v>0</v>
      </c>
      <c r="X2929" s="12">
        <f t="shared" si="7798"/>
        <v>156720</v>
      </c>
      <c r="Y2929" s="12">
        <f t="shared" si="7798"/>
        <v>20545</v>
      </c>
      <c r="Z2929" s="12">
        <f t="shared" si="7798"/>
        <v>16175</v>
      </c>
      <c r="AA2929" s="12">
        <f t="shared" si="7798"/>
        <v>10175</v>
      </c>
      <c r="AB2929" s="12">
        <f t="shared" si="7798"/>
        <v>11204</v>
      </c>
      <c r="AC2929" s="12">
        <f t="shared" si="7798"/>
        <v>27980</v>
      </c>
      <c r="AD2929" s="12">
        <f t="shared" si="7798"/>
        <v>17890</v>
      </c>
      <c r="AE2929" s="12">
        <f t="shared" si="7798"/>
        <v>0</v>
      </c>
      <c r="AF2929" s="12">
        <f t="shared" si="7798"/>
        <v>2662</v>
      </c>
      <c r="AG2929" s="12">
        <f t="shared" si="7798"/>
        <v>18553</v>
      </c>
      <c r="AH2929" s="12">
        <v>125184</v>
      </c>
      <c r="AI2929" s="12">
        <v>31536</v>
      </c>
      <c r="AJ2929" s="12">
        <f t="shared" ref="AJ2929:AY2929" si="7799">SUM(AJ2930:AJ2937)</f>
        <v>0</v>
      </c>
      <c r="AK2929" s="12">
        <f t="shared" si="7799"/>
        <v>0</v>
      </c>
      <c r="AL2929" s="12">
        <f t="shared" si="7799"/>
        <v>0</v>
      </c>
      <c r="AM2929" s="12">
        <f t="shared" si="7799"/>
        <v>0</v>
      </c>
      <c r="AN2929" s="12">
        <f t="shared" si="7799"/>
        <v>0</v>
      </c>
      <c r="AO2929" s="12">
        <f t="shared" si="7799"/>
        <v>0</v>
      </c>
      <c r="AP2929" s="12">
        <f t="shared" si="7799"/>
        <v>0</v>
      </c>
      <c r="AQ2929" s="12">
        <f t="shared" si="7799"/>
        <v>0</v>
      </c>
      <c r="AR2929" s="12">
        <f t="shared" si="7799"/>
        <v>0</v>
      </c>
      <c r="AS2929" s="12">
        <f t="shared" si="7799"/>
        <v>0</v>
      </c>
      <c r="AT2929" s="12">
        <f t="shared" si="7799"/>
        <v>0</v>
      </c>
      <c r="AU2929" s="12">
        <f t="shared" si="7799"/>
        <v>0</v>
      </c>
      <c r="AV2929" s="12">
        <f t="shared" si="7799"/>
        <v>0</v>
      </c>
      <c r="AW2929" s="12">
        <f t="shared" si="7799"/>
        <v>0</v>
      </c>
      <c r="AX2929" s="12">
        <f t="shared" si="7799"/>
        <v>0</v>
      </c>
      <c r="AY2929" s="12">
        <f t="shared" si="7799"/>
        <v>0</v>
      </c>
      <c r="AZ2929" s="12">
        <v>0</v>
      </c>
      <c r="BA2929" s="12">
        <v>0</v>
      </c>
      <c r="BB2929" s="12">
        <f t="shared" ref="BB2929:BQ2929" si="7800">SUM(BB2930:BB2937)</f>
        <v>5500</v>
      </c>
      <c r="BC2929" s="12">
        <f t="shared" si="7800"/>
        <v>2108</v>
      </c>
      <c r="BD2929" s="12">
        <f t="shared" si="7800"/>
        <v>0</v>
      </c>
      <c r="BE2929" s="12">
        <f t="shared" si="7800"/>
        <v>15608</v>
      </c>
      <c r="BF2929" s="12">
        <f t="shared" si="7800"/>
        <v>0</v>
      </c>
      <c r="BG2929" s="12">
        <f t="shared" si="7800"/>
        <v>0</v>
      </c>
      <c r="BH2929" s="12">
        <f t="shared" si="7800"/>
        <v>23216</v>
      </c>
      <c r="BI2929" s="12">
        <f t="shared" si="7800"/>
        <v>1615</v>
      </c>
      <c r="BJ2929" s="12">
        <f t="shared" si="7800"/>
        <v>932</v>
      </c>
      <c r="BK2929" s="12">
        <f t="shared" si="7800"/>
        <v>2108</v>
      </c>
      <c r="BL2929" s="12">
        <f t="shared" si="7800"/>
        <v>497</v>
      </c>
      <c r="BM2929" s="12">
        <f t="shared" si="7800"/>
        <v>13223</v>
      </c>
      <c r="BN2929" s="12">
        <f t="shared" si="7800"/>
        <v>0</v>
      </c>
      <c r="BO2929" s="12">
        <f t="shared" si="7800"/>
        <v>0</v>
      </c>
      <c r="BP2929" s="12">
        <f t="shared" si="7800"/>
        <v>1223</v>
      </c>
      <c r="BQ2929" s="12">
        <f t="shared" si="7800"/>
        <v>1162</v>
      </c>
      <c r="BR2929" s="12">
        <v>20760</v>
      </c>
      <c r="BS2929" s="12">
        <v>2456</v>
      </c>
      <c r="BT2929" s="12">
        <f t="shared" ref="BT2929:BZ2929" si="7801">SUM(BT2930:BT2937)</f>
        <v>446939</v>
      </c>
      <c r="BU2929" s="12">
        <f t="shared" si="7801"/>
        <v>284719</v>
      </c>
      <c r="BV2929" s="12">
        <f t="shared" si="7801"/>
        <v>142877</v>
      </c>
      <c r="BW2929" s="12">
        <f t="shared" si="7801"/>
        <v>63213</v>
      </c>
      <c r="BX2929" s="12">
        <f t="shared" si="7801"/>
        <v>25133</v>
      </c>
      <c r="BY2929" s="12">
        <f t="shared" si="7801"/>
        <v>19040</v>
      </c>
      <c r="BZ2929" s="12">
        <f t="shared" si="7801"/>
        <v>19040</v>
      </c>
      <c r="CA2929" s="12">
        <f t="shared" si="7762"/>
        <v>206090</v>
      </c>
      <c r="CB2929" s="124">
        <f t="shared" si="7773"/>
        <v>72.38364843933843</v>
      </c>
    </row>
    <row r="2930" spans="1:80" x14ac:dyDescent="0.25">
      <c r="A2930" s="4" t="s">
        <v>928</v>
      </c>
      <c r="B2930" s="4" t="s">
        <v>88</v>
      </c>
      <c r="C2930" s="4" t="s">
        <v>1356</v>
      </c>
      <c r="D2930" s="79" t="s">
        <v>1357</v>
      </c>
      <c r="E2930" s="89">
        <v>6131</v>
      </c>
      <c r="F2930" s="79"/>
      <c r="G2930" s="75" t="s">
        <v>1906</v>
      </c>
      <c r="H2930" s="13" t="s">
        <v>49</v>
      </c>
      <c r="I2930" s="14">
        <v>2200</v>
      </c>
      <c r="J2930" s="14">
        <f t="shared" si="7761"/>
        <v>3320</v>
      </c>
      <c r="K2930" s="14">
        <v>2000</v>
      </c>
      <c r="L2930" s="14">
        <f t="shared" si="7764"/>
        <v>1320</v>
      </c>
      <c r="M2930" s="14">
        <v>1320</v>
      </c>
      <c r="N2930" s="14">
        <v>0</v>
      </c>
      <c r="O2930" s="14">
        <v>0</v>
      </c>
      <c r="P2930" s="14">
        <v>0</v>
      </c>
      <c r="Q2930" s="14">
        <v>0</v>
      </c>
      <c r="R2930" s="14">
        <v>1320</v>
      </c>
      <c r="S2930" s="14"/>
      <c r="T2930" s="14"/>
      <c r="U2930" s="14"/>
      <c r="V2930" s="14"/>
      <c r="W2930" s="14"/>
      <c r="X2930" s="14">
        <f t="shared" si="7726"/>
        <v>1320</v>
      </c>
      <c r="Y2930" s="14"/>
      <c r="Z2930" s="14"/>
      <c r="AA2930" s="14"/>
      <c r="AB2930" s="14"/>
      <c r="AC2930" s="14"/>
      <c r="AD2930" s="14"/>
      <c r="AE2930" s="14"/>
      <c r="AF2930" s="14"/>
      <c r="AG2930" s="14"/>
      <c r="AH2930" s="14">
        <v>0</v>
      </c>
      <c r="AI2930" s="14">
        <v>1320</v>
      </c>
      <c r="AJ2930" s="14">
        <v>0</v>
      </c>
      <c r="AK2930" s="14"/>
      <c r="AL2930" s="14"/>
      <c r="AM2930" s="14"/>
      <c r="AN2930" s="14"/>
      <c r="AO2930" s="14"/>
      <c r="AP2930" s="14">
        <f t="shared" si="7727"/>
        <v>0</v>
      </c>
      <c r="AQ2930" s="14"/>
      <c r="AR2930" s="14"/>
      <c r="AS2930" s="14"/>
      <c r="AT2930" s="14"/>
      <c r="AU2930" s="14"/>
      <c r="AV2930" s="14"/>
      <c r="AW2930" s="14"/>
      <c r="AX2930" s="14"/>
      <c r="AY2930" s="14"/>
      <c r="AZ2930" s="14">
        <v>0</v>
      </c>
      <c r="BA2930" s="14">
        <v>0</v>
      </c>
      <c r="BB2930" s="14">
        <v>0</v>
      </c>
      <c r="BC2930" s="14"/>
      <c r="BD2930" s="14"/>
      <c r="BE2930" s="14"/>
      <c r="BF2930" s="14"/>
      <c r="BG2930" s="14"/>
      <c r="BH2930" s="14">
        <f t="shared" si="7728"/>
        <v>0</v>
      </c>
      <c r="BI2930" s="14"/>
      <c r="BJ2930" s="14"/>
      <c r="BK2930" s="14"/>
      <c r="BL2930" s="14"/>
      <c r="BM2930" s="14"/>
      <c r="BN2930" s="14"/>
      <c r="BO2930" s="14"/>
      <c r="BP2930" s="14"/>
      <c r="BQ2930" s="14"/>
      <c r="BR2930" s="14">
        <v>0</v>
      </c>
      <c r="BS2930" s="14">
        <v>0</v>
      </c>
      <c r="BT2930" s="14">
        <v>3320</v>
      </c>
      <c r="BU2930" s="14">
        <v>2000</v>
      </c>
      <c r="BV2930" s="14">
        <v>1000</v>
      </c>
      <c r="BW2930" s="14">
        <f t="shared" si="7697"/>
        <v>1000</v>
      </c>
      <c r="BX2930" s="14">
        <v>1000</v>
      </c>
      <c r="BY2930" s="14"/>
      <c r="BZ2930" s="14"/>
      <c r="CA2930" s="14">
        <f t="shared" si="7762"/>
        <v>2000</v>
      </c>
      <c r="CB2930" s="122">
        <f t="shared" si="7773"/>
        <v>100</v>
      </c>
    </row>
    <row r="2931" spans="1:80" x14ac:dyDescent="0.25">
      <c r="A2931" s="4" t="s">
        <v>928</v>
      </c>
      <c r="B2931" s="4" t="s">
        <v>88</v>
      </c>
      <c r="C2931" s="4" t="s">
        <v>1356</v>
      </c>
      <c r="D2931" s="79" t="s">
        <v>1357</v>
      </c>
      <c r="E2931" s="89">
        <v>6132</v>
      </c>
      <c r="F2931" s="79"/>
      <c r="G2931" s="75" t="s">
        <v>1906</v>
      </c>
      <c r="H2931" s="13" t="s">
        <v>196</v>
      </c>
      <c r="I2931" s="14">
        <v>152000</v>
      </c>
      <c r="J2931" s="14">
        <f t="shared" si="7761"/>
        <v>167200</v>
      </c>
      <c r="K2931" s="14">
        <v>167200</v>
      </c>
      <c r="L2931" s="14">
        <f t="shared" si="7764"/>
        <v>0</v>
      </c>
      <c r="M2931" s="14">
        <v>0</v>
      </c>
      <c r="N2931" s="14">
        <v>0</v>
      </c>
      <c r="O2931" s="14">
        <v>0</v>
      </c>
      <c r="P2931" s="14">
        <v>0</v>
      </c>
      <c r="Q2931" s="14">
        <v>0</v>
      </c>
      <c r="R2931" s="14">
        <v>0</v>
      </c>
      <c r="S2931" s="14"/>
      <c r="T2931" s="14"/>
      <c r="U2931" s="14"/>
      <c r="V2931" s="14"/>
      <c r="W2931" s="14"/>
      <c r="X2931" s="14">
        <f t="shared" si="7726"/>
        <v>0</v>
      </c>
      <c r="Y2931" s="14"/>
      <c r="Z2931" s="14"/>
      <c r="AA2931" s="14"/>
      <c r="AB2931" s="14"/>
      <c r="AC2931" s="14"/>
      <c r="AD2931" s="14"/>
      <c r="AE2931" s="14"/>
      <c r="AF2931" s="14"/>
      <c r="AG2931" s="14"/>
      <c r="AH2931" s="14">
        <v>0</v>
      </c>
      <c r="AI2931" s="14">
        <v>0</v>
      </c>
      <c r="AJ2931" s="14">
        <v>0</v>
      </c>
      <c r="AK2931" s="14"/>
      <c r="AL2931" s="14"/>
      <c r="AM2931" s="14"/>
      <c r="AN2931" s="14"/>
      <c r="AO2931" s="14"/>
      <c r="AP2931" s="14">
        <f t="shared" si="7727"/>
        <v>0</v>
      </c>
      <c r="AQ2931" s="14"/>
      <c r="AR2931" s="14"/>
      <c r="AS2931" s="14"/>
      <c r="AT2931" s="14"/>
      <c r="AU2931" s="14"/>
      <c r="AV2931" s="14"/>
      <c r="AW2931" s="14"/>
      <c r="AX2931" s="14"/>
      <c r="AY2931" s="14"/>
      <c r="AZ2931" s="14">
        <v>0</v>
      </c>
      <c r="BA2931" s="14">
        <v>0</v>
      </c>
      <c r="BB2931" s="14">
        <v>0</v>
      </c>
      <c r="BC2931" s="14"/>
      <c r="BD2931" s="14"/>
      <c r="BE2931" s="14"/>
      <c r="BF2931" s="14"/>
      <c r="BG2931" s="14"/>
      <c r="BH2931" s="14">
        <f t="shared" si="7728"/>
        <v>0</v>
      </c>
      <c r="BI2931" s="14"/>
      <c r="BJ2931" s="14"/>
      <c r="BK2931" s="14"/>
      <c r="BL2931" s="14"/>
      <c r="BM2931" s="14"/>
      <c r="BN2931" s="14"/>
      <c r="BO2931" s="14"/>
      <c r="BP2931" s="14"/>
      <c r="BQ2931" s="14"/>
      <c r="BR2931" s="14">
        <v>0</v>
      </c>
      <c r="BS2931" s="14">
        <v>0</v>
      </c>
      <c r="BT2931" s="14">
        <v>167200</v>
      </c>
      <c r="BU2931" s="14">
        <v>167200</v>
      </c>
      <c r="BV2931" s="14">
        <v>83598</v>
      </c>
      <c r="BW2931" s="14">
        <f t="shared" si="7697"/>
        <v>35933</v>
      </c>
      <c r="BX2931" s="14">
        <v>13933</v>
      </c>
      <c r="BY2931" s="14">
        <v>11000</v>
      </c>
      <c r="BZ2931" s="14">
        <v>11000</v>
      </c>
      <c r="CA2931" s="14">
        <f t="shared" si="7762"/>
        <v>119531</v>
      </c>
      <c r="CB2931" s="122">
        <f t="shared" si="7773"/>
        <v>71.489832535885171</v>
      </c>
    </row>
    <row r="2932" spans="1:80" x14ac:dyDescent="0.25">
      <c r="A2932" s="4" t="s">
        <v>928</v>
      </c>
      <c r="B2932" s="4" t="s">
        <v>88</v>
      </c>
      <c r="C2932" s="4" t="s">
        <v>1356</v>
      </c>
      <c r="D2932" s="79" t="s">
        <v>1357</v>
      </c>
      <c r="E2932" s="89">
        <v>6133</v>
      </c>
      <c r="F2932" s="79"/>
      <c r="G2932" s="75" t="s">
        <v>1906</v>
      </c>
      <c r="H2932" s="13" t="s">
        <v>198</v>
      </c>
      <c r="I2932" s="14">
        <v>16000</v>
      </c>
      <c r="J2932" s="14">
        <f t="shared" si="7761"/>
        <v>17600</v>
      </c>
      <c r="K2932" s="14">
        <v>17600</v>
      </c>
      <c r="L2932" s="14">
        <f t="shared" si="7764"/>
        <v>0</v>
      </c>
      <c r="M2932" s="14">
        <v>0</v>
      </c>
      <c r="N2932" s="14">
        <v>0</v>
      </c>
      <c r="O2932" s="14">
        <v>0</v>
      </c>
      <c r="P2932" s="14">
        <v>0</v>
      </c>
      <c r="Q2932" s="14">
        <v>0</v>
      </c>
      <c r="R2932" s="14">
        <v>0</v>
      </c>
      <c r="S2932" s="14"/>
      <c r="T2932" s="14"/>
      <c r="U2932" s="14"/>
      <c r="V2932" s="14"/>
      <c r="W2932" s="14"/>
      <c r="X2932" s="14">
        <f t="shared" si="7726"/>
        <v>0</v>
      </c>
      <c r="Y2932" s="14"/>
      <c r="Z2932" s="14"/>
      <c r="AA2932" s="14"/>
      <c r="AB2932" s="14"/>
      <c r="AC2932" s="14"/>
      <c r="AD2932" s="14"/>
      <c r="AE2932" s="14"/>
      <c r="AF2932" s="14"/>
      <c r="AG2932" s="14"/>
      <c r="AH2932" s="14">
        <v>0</v>
      </c>
      <c r="AI2932" s="14">
        <v>0</v>
      </c>
      <c r="AJ2932" s="14">
        <v>0</v>
      </c>
      <c r="AK2932" s="14"/>
      <c r="AL2932" s="14"/>
      <c r="AM2932" s="14"/>
      <c r="AN2932" s="14"/>
      <c r="AO2932" s="14"/>
      <c r="AP2932" s="14">
        <f t="shared" si="7727"/>
        <v>0</v>
      </c>
      <c r="AQ2932" s="14"/>
      <c r="AR2932" s="14"/>
      <c r="AS2932" s="14"/>
      <c r="AT2932" s="14"/>
      <c r="AU2932" s="14"/>
      <c r="AV2932" s="14"/>
      <c r="AW2932" s="14"/>
      <c r="AX2932" s="14"/>
      <c r="AY2932" s="14"/>
      <c r="AZ2932" s="14">
        <v>0</v>
      </c>
      <c r="BA2932" s="14">
        <v>0</v>
      </c>
      <c r="BB2932" s="14">
        <v>0</v>
      </c>
      <c r="BC2932" s="14"/>
      <c r="BD2932" s="14"/>
      <c r="BE2932" s="14"/>
      <c r="BF2932" s="14"/>
      <c r="BG2932" s="14"/>
      <c r="BH2932" s="14">
        <f t="shared" si="7728"/>
        <v>0</v>
      </c>
      <c r="BI2932" s="14"/>
      <c r="BJ2932" s="14"/>
      <c r="BK2932" s="14"/>
      <c r="BL2932" s="14"/>
      <c r="BM2932" s="14"/>
      <c r="BN2932" s="14"/>
      <c r="BO2932" s="14"/>
      <c r="BP2932" s="14"/>
      <c r="BQ2932" s="14"/>
      <c r="BR2932" s="14">
        <v>0</v>
      </c>
      <c r="BS2932" s="14">
        <v>0</v>
      </c>
      <c r="BT2932" s="14">
        <v>17600</v>
      </c>
      <c r="BU2932" s="14">
        <v>17600</v>
      </c>
      <c r="BV2932" s="14">
        <v>9000</v>
      </c>
      <c r="BW2932" s="14">
        <f t="shared" si="7697"/>
        <v>3700</v>
      </c>
      <c r="BX2932" s="14">
        <v>1500</v>
      </c>
      <c r="BY2932" s="14">
        <v>1100</v>
      </c>
      <c r="BZ2932" s="14">
        <v>1100</v>
      </c>
      <c r="CA2932" s="14">
        <f t="shared" si="7762"/>
        <v>12700</v>
      </c>
      <c r="CB2932" s="122">
        <f t="shared" si="7773"/>
        <v>72.159090909090907</v>
      </c>
    </row>
    <row r="2933" spans="1:80" x14ac:dyDescent="0.25">
      <c r="A2933" s="4" t="s">
        <v>928</v>
      </c>
      <c r="B2933" s="4" t="s">
        <v>88</v>
      </c>
      <c r="C2933" s="4" t="s">
        <v>1356</v>
      </c>
      <c r="D2933" s="79" t="s">
        <v>1357</v>
      </c>
      <c r="E2933" s="89">
        <v>6134</v>
      </c>
      <c r="F2933" s="79"/>
      <c r="G2933" s="75" t="s">
        <v>1906</v>
      </c>
      <c r="H2933" s="13" t="s">
        <v>200</v>
      </c>
      <c r="I2933" s="14">
        <v>120000</v>
      </c>
      <c r="J2933" s="14">
        <f t="shared" si="7761"/>
        <v>162000</v>
      </c>
      <c r="K2933" s="14">
        <v>16500</v>
      </c>
      <c r="L2933" s="14">
        <f t="shared" si="7764"/>
        <v>145500</v>
      </c>
      <c r="M2933" s="14">
        <v>140000</v>
      </c>
      <c r="N2933" s="14">
        <v>0</v>
      </c>
      <c r="O2933" s="14">
        <v>5500</v>
      </c>
      <c r="P2933" s="14">
        <v>0</v>
      </c>
      <c r="Q2933" s="14">
        <v>0</v>
      </c>
      <c r="R2933" s="14">
        <v>140000</v>
      </c>
      <c r="S2933" s="14"/>
      <c r="T2933" s="14"/>
      <c r="U2933" s="14"/>
      <c r="V2933" s="14"/>
      <c r="W2933" s="14"/>
      <c r="X2933" s="14">
        <f t="shared" si="7726"/>
        <v>140000</v>
      </c>
      <c r="Y2933" s="14">
        <v>20545</v>
      </c>
      <c r="Z2933" s="14">
        <v>15000</v>
      </c>
      <c r="AA2933" s="14">
        <v>10175</v>
      </c>
      <c r="AB2933" s="14">
        <v>11204</v>
      </c>
      <c r="AC2933" s="14">
        <v>26980</v>
      </c>
      <c r="AD2933" s="14">
        <v>17890</v>
      </c>
      <c r="AE2933" s="14"/>
      <c r="AF2933" s="14">
        <v>2662</v>
      </c>
      <c r="AG2933" s="14">
        <v>14053</v>
      </c>
      <c r="AH2933" s="14">
        <v>118509</v>
      </c>
      <c r="AI2933" s="14">
        <v>21491</v>
      </c>
      <c r="AJ2933" s="14">
        <v>0</v>
      </c>
      <c r="AK2933" s="14"/>
      <c r="AL2933" s="14"/>
      <c r="AM2933" s="14"/>
      <c r="AN2933" s="14"/>
      <c r="AO2933" s="14"/>
      <c r="AP2933" s="14">
        <f t="shared" si="7727"/>
        <v>0</v>
      </c>
      <c r="AQ2933" s="14"/>
      <c r="AR2933" s="14"/>
      <c r="AS2933" s="14"/>
      <c r="AT2933" s="14"/>
      <c r="AU2933" s="14"/>
      <c r="AV2933" s="14"/>
      <c r="AW2933" s="14"/>
      <c r="AX2933" s="14"/>
      <c r="AY2933" s="14"/>
      <c r="AZ2933" s="14">
        <v>0</v>
      </c>
      <c r="BA2933" s="14">
        <v>0</v>
      </c>
      <c r="BB2933" s="14">
        <v>5500</v>
      </c>
      <c r="BC2933" s="14">
        <v>2108</v>
      </c>
      <c r="BD2933" s="14"/>
      <c r="BE2933" s="14">
        <f>1223+1223+1162</f>
        <v>3608</v>
      </c>
      <c r="BF2933" s="14"/>
      <c r="BG2933" s="14"/>
      <c r="BH2933" s="14">
        <f t="shared" si="7728"/>
        <v>11216</v>
      </c>
      <c r="BI2933" s="14">
        <v>1615</v>
      </c>
      <c r="BJ2933" s="14">
        <v>932</v>
      </c>
      <c r="BK2933" s="14">
        <v>2108</v>
      </c>
      <c r="BL2933" s="14">
        <v>497</v>
      </c>
      <c r="BM2933" s="14">
        <v>1223</v>
      </c>
      <c r="BN2933" s="14"/>
      <c r="BO2933" s="14"/>
      <c r="BP2933" s="14">
        <v>1223</v>
      </c>
      <c r="BQ2933" s="14">
        <v>1162</v>
      </c>
      <c r="BR2933" s="14">
        <v>8760</v>
      </c>
      <c r="BS2933" s="14">
        <v>2456</v>
      </c>
      <c r="BT2933" s="14">
        <v>178500</v>
      </c>
      <c r="BU2933" s="14">
        <v>33000</v>
      </c>
      <c r="BV2933" s="14">
        <v>16500</v>
      </c>
      <c r="BW2933" s="14">
        <f t="shared" si="7697"/>
        <v>7750</v>
      </c>
      <c r="BX2933" s="14">
        <v>2750</v>
      </c>
      <c r="BY2933" s="14">
        <v>2500</v>
      </c>
      <c r="BZ2933" s="14">
        <v>2500</v>
      </c>
      <c r="CA2933" s="14">
        <f t="shared" si="7762"/>
        <v>24250</v>
      </c>
      <c r="CB2933" s="122">
        <f t="shared" si="7773"/>
        <v>73.484848484848484</v>
      </c>
    </row>
    <row r="2934" spans="1:80" x14ac:dyDescent="0.25">
      <c r="A2934" s="4" t="s">
        <v>928</v>
      </c>
      <c r="B2934" s="4" t="s">
        <v>88</v>
      </c>
      <c r="C2934" s="4" t="s">
        <v>1356</v>
      </c>
      <c r="D2934" s="79" t="s">
        <v>1357</v>
      </c>
      <c r="E2934" s="89">
        <v>6135</v>
      </c>
      <c r="F2934" s="79"/>
      <c r="G2934" s="75" t="s">
        <v>1906</v>
      </c>
      <c r="H2934" s="13" t="s">
        <v>201</v>
      </c>
      <c r="I2934" s="14">
        <v>3000</v>
      </c>
      <c r="J2934" s="14">
        <f t="shared" si="7761"/>
        <v>3500</v>
      </c>
      <c r="K2934" s="14">
        <v>1300</v>
      </c>
      <c r="L2934" s="14">
        <f t="shared" si="7764"/>
        <v>2200</v>
      </c>
      <c r="M2934" s="14">
        <v>2200</v>
      </c>
      <c r="N2934" s="14">
        <v>0</v>
      </c>
      <c r="O2934" s="14">
        <v>0</v>
      </c>
      <c r="P2934" s="14">
        <v>0</v>
      </c>
      <c r="Q2934" s="14">
        <v>0</v>
      </c>
      <c r="R2934" s="14">
        <v>2200</v>
      </c>
      <c r="S2934" s="14"/>
      <c r="T2934" s="14"/>
      <c r="U2934" s="14"/>
      <c r="V2934" s="14"/>
      <c r="W2934" s="14"/>
      <c r="X2934" s="14">
        <f t="shared" si="7726"/>
        <v>2200</v>
      </c>
      <c r="Y2934" s="14"/>
      <c r="Z2934" s="14"/>
      <c r="AA2934" s="14"/>
      <c r="AB2934" s="14"/>
      <c r="AC2934" s="14"/>
      <c r="AD2934" s="14"/>
      <c r="AE2934" s="14"/>
      <c r="AF2934" s="14"/>
      <c r="AG2934" s="14"/>
      <c r="AH2934" s="14">
        <v>0</v>
      </c>
      <c r="AI2934" s="14">
        <v>2200</v>
      </c>
      <c r="AJ2934" s="14">
        <v>0</v>
      </c>
      <c r="AK2934" s="14"/>
      <c r="AL2934" s="14"/>
      <c r="AM2934" s="14"/>
      <c r="AN2934" s="14"/>
      <c r="AO2934" s="14"/>
      <c r="AP2934" s="14">
        <f t="shared" si="7727"/>
        <v>0</v>
      </c>
      <c r="AQ2934" s="14"/>
      <c r="AR2934" s="14"/>
      <c r="AS2934" s="14"/>
      <c r="AT2934" s="14"/>
      <c r="AU2934" s="14"/>
      <c r="AV2934" s="14"/>
      <c r="AW2934" s="14"/>
      <c r="AX2934" s="14"/>
      <c r="AY2934" s="14"/>
      <c r="AZ2934" s="14">
        <v>0</v>
      </c>
      <c r="BA2934" s="14">
        <v>0</v>
      </c>
      <c r="BB2934" s="14">
        <v>0</v>
      </c>
      <c r="BC2934" s="14"/>
      <c r="BD2934" s="14"/>
      <c r="BE2934" s="14"/>
      <c r="BF2934" s="14"/>
      <c r="BG2934" s="14"/>
      <c r="BH2934" s="14">
        <f t="shared" si="7728"/>
        <v>0</v>
      </c>
      <c r="BI2934" s="14"/>
      <c r="BJ2934" s="14"/>
      <c r="BK2934" s="14"/>
      <c r="BL2934" s="14"/>
      <c r="BM2934" s="14"/>
      <c r="BN2934" s="14"/>
      <c r="BO2934" s="14"/>
      <c r="BP2934" s="14"/>
      <c r="BQ2934" s="14"/>
      <c r="BR2934" s="14">
        <v>0</v>
      </c>
      <c r="BS2934" s="14">
        <v>0</v>
      </c>
      <c r="BT2934" s="14">
        <v>3500</v>
      </c>
      <c r="BU2934" s="14">
        <v>1300</v>
      </c>
      <c r="BV2934" s="14">
        <v>650</v>
      </c>
      <c r="BW2934" s="14">
        <f t="shared" si="7697"/>
        <v>650</v>
      </c>
      <c r="BX2934" s="14">
        <v>650</v>
      </c>
      <c r="BY2934" s="14"/>
      <c r="BZ2934" s="14"/>
      <c r="CA2934" s="14">
        <f t="shared" si="7762"/>
        <v>1300</v>
      </c>
      <c r="CB2934" s="122">
        <f t="shared" si="7773"/>
        <v>100</v>
      </c>
    </row>
    <row r="2935" spans="1:80" x14ac:dyDescent="0.25">
      <c r="A2935" s="4" t="s">
        <v>928</v>
      </c>
      <c r="B2935" s="4" t="s">
        <v>88</v>
      </c>
      <c r="C2935" s="4" t="s">
        <v>1356</v>
      </c>
      <c r="D2935" s="79" t="s">
        <v>1357</v>
      </c>
      <c r="E2935" s="89">
        <v>6137</v>
      </c>
      <c r="F2935" s="79"/>
      <c r="G2935" s="75" t="s">
        <v>1906</v>
      </c>
      <c r="H2935" s="13" t="s">
        <v>204</v>
      </c>
      <c r="I2935" s="14">
        <v>18000</v>
      </c>
      <c r="J2935" s="14">
        <f t="shared" si="7761"/>
        <v>20900</v>
      </c>
      <c r="K2935" s="14">
        <v>13200</v>
      </c>
      <c r="L2935" s="14">
        <f t="shared" si="7764"/>
        <v>7700</v>
      </c>
      <c r="M2935" s="14">
        <v>7700</v>
      </c>
      <c r="N2935" s="14">
        <v>0</v>
      </c>
      <c r="O2935" s="14">
        <v>0</v>
      </c>
      <c r="P2935" s="14">
        <v>0</v>
      </c>
      <c r="Q2935" s="14">
        <v>0</v>
      </c>
      <c r="R2935" s="14">
        <v>7700</v>
      </c>
      <c r="S2935" s="14"/>
      <c r="T2935" s="14"/>
      <c r="U2935" s="14"/>
      <c r="V2935" s="14"/>
      <c r="W2935" s="14"/>
      <c r="X2935" s="14">
        <f t="shared" si="7726"/>
        <v>7700</v>
      </c>
      <c r="Y2935" s="14"/>
      <c r="Z2935" s="14">
        <v>1175</v>
      </c>
      <c r="AA2935" s="14"/>
      <c r="AB2935" s="14"/>
      <c r="AC2935" s="14"/>
      <c r="AD2935" s="14"/>
      <c r="AE2935" s="14"/>
      <c r="AF2935" s="14"/>
      <c r="AG2935" s="14"/>
      <c r="AH2935" s="14">
        <v>1175</v>
      </c>
      <c r="AI2935" s="14">
        <v>6525</v>
      </c>
      <c r="AJ2935" s="14">
        <v>0</v>
      </c>
      <c r="AK2935" s="14"/>
      <c r="AL2935" s="14"/>
      <c r="AM2935" s="14"/>
      <c r="AN2935" s="14"/>
      <c r="AO2935" s="14"/>
      <c r="AP2935" s="14">
        <f t="shared" si="7727"/>
        <v>0</v>
      </c>
      <c r="AQ2935" s="14"/>
      <c r="AR2935" s="14"/>
      <c r="AS2935" s="14"/>
      <c r="AT2935" s="14"/>
      <c r="AU2935" s="14"/>
      <c r="AV2935" s="14"/>
      <c r="AW2935" s="14"/>
      <c r="AX2935" s="14"/>
      <c r="AY2935" s="14"/>
      <c r="AZ2935" s="14">
        <v>0</v>
      </c>
      <c r="BA2935" s="14">
        <v>0</v>
      </c>
      <c r="BB2935" s="14">
        <v>0</v>
      </c>
      <c r="BC2935" s="14"/>
      <c r="BD2935" s="14"/>
      <c r="BE2935" s="14">
        <v>12000</v>
      </c>
      <c r="BF2935" s="14"/>
      <c r="BG2935" s="14"/>
      <c r="BH2935" s="14">
        <f t="shared" si="7728"/>
        <v>12000</v>
      </c>
      <c r="BI2935" s="14"/>
      <c r="BJ2935" s="14"/>
      <c r="BK2935" s="14"/>
      <c r="BL2935" s="14"/>
      <c r="BM2935" s="14">
        <v>12000</v>
      </c>
      <c r="BN2935" s="14"/>
      <c r="BO2935" s="14"/>
      <c r="BP2935" s="14"/>
      <c r="BQ2935" s="14"/>
      <c r="BR2935" s="14">
        <v>12000</v>
      </c>
      <c r="BS2935" s="14">
        <v>0</v>
      </c>
      <c r="BT2935" s="14">
        <v>20900</v>
      </c>
      <c r="BU2935" s="14">
        <v>13200</v>
      </c>
      <c r="BV2935" s="14">
        <v>6600</v>
      </c>
      <c r="BW2935" s="14">
        <f t="shared" si="7697"/>
        <v>2900</v>
      </c>
      <c r="BX2935" s="14">
        <v>1100</v>
      </c>
      <c r="BY2935" s="14">
        <v>900</v>
      </c>
      <c r="BZ2935" s="14">
        <v>900</v>
      </c>
      <c r="CA2935" s="14">
        <f t="shared" si="7762"/>
        <v>9500</v>
      </c>
      <c r="CB2935" s="122">
        <f t="shared" si="7773"/>
        <v>71.969696969696969</v>
      </c>
    </row>
    <row r="2936" spans="1:80" x14ac:dyDescent="0.25">
      <c r="A2936" s="4" t="s">
        <v>928</v>
      </c>
      <c r="B2936" s="4" t="s">
        <v>88</v>
      </c>
      <c r="C2936" s="4" t="s">
        <v>1356</v>
      </c>
      <c r="D2936" s="79" t="s">
        <v>1357</v>
      </c>
      <c r="E2936" s="89">
        <v>6138</v>
      </c>
      <c r="F2936" s="79"/>
      <c r="G2936" s="75" t="s">
        <v>1906</v>
      </c>
      <c r="H2936" s="13" t="s">
        <v>205</v>
      </c>
      <c r="I2936" s="14">
        <v>0</v>
      </c>
      <c r="J2936" s="14">
        <f t="shared" si="7761"/>
        <v>50</v>
      </c>
      <c r="K2936" s="14">
        <v>50</v>
      </c>
      <c r="L2936" s="14">
        <f t="shared" si="7764"/>
        <v>0</v>
      </c>
      <c r="M2936" s="14">
        <v>0</v>
      </c>
      <c r="N2936" s="14">
        <v>0</v>
      </c>
      <c r="O2936" s="14">
        <v>0</v>
      </c>
      <c r="P2936" s="14">
        <v>0</v>
      </c>
      <c r="Q2936" s="14">
        <v>0</v>
      </c>
      <c r="R2936" s="14">
        <v>0</v>
      </c>
      <c r="S2936" s="14"/>
      <c r="T2936" s="14"/>
      <c r="U2936" s="14"/>
      <c r="V2936" s="14"/>
      <c r="W2936" s="14"/>
      <c r="X2936" s="14">
        <f t="shared" si="7726"/>
        <v>0</v>
      </c>
      <c r="Y2936" s="14"/>
      <c r="Z2936" s="14"/>
      <c r="AA2936" s="14"/>
      <c r="AB2936" s="14"/>
      <c r="AC2936" s="14"/>
      <c r="AD2936" s="14"/>
      <c r="AE2936" s="14"/>
      <c r="AF2936" s="14"/>
      <c r="AG2936" s="14"/>
      <c r="AH2936" s="14">
        <v>0</v>
      </c>
      <c r="AI2936" s="14">
        <v>0</v>
      </c>
      <c r="AJ2936" s="14">
        <v>0</v>
      </c>
      <c r="AK2936" s="14"/>
      <c r="AL2936" s="14"/>
      <c r="AM2936" s="14"/>
      <c r="AN2936" s="14"/>
      <c r="AO2936" s="14"/>
      <c r="AP2936" s="14">
        <f t="shared" si="7727"/>
        <v>0</v>
      </c>
      <c r="AQ2936" s="14"/>
      <c r="AR2936" s="14"/>
      <c r="AS2936" s="14"/>
      <c r="AT2936" s="14"/>
      <c r="AU2936" s="14"/>
      <c r="AV2936" s="14"/>
      <c r="AW2936" s="14"/>
      <c r="AX2936" s="14"/>
      <c r="AY2936" s="14"/>
      <c r="AZ2936" s="14">
        <v>0</v>
      </c>
      <c r="BA2936" s="14">
        <v>0</v>
      </c>
      <c r="BB2936" s="14">
        <v>0</v>
      </c>
      <c r="BC2936" s="14"/>
      <c r="BD2936" s="14"/>
      <c r="BE2936" s="14"/>
      <c r="BF2936" s="14"/>
      <c r="BG2936" s="14"/>
      <c r="BH2936" s="14">
        <f t="shared" si="7728"/>
        <v>0</v>
      </c>
      <c r="BI2936" s="14"/>
      <c r="BJ2936" s="14"/>
      <c r="BK2936" s="14"/>
      <c r="BL2936" s="14"/>
      <c r="BM2936" s="14"/>
      <c r="BN2936" s="14"/>
      <c r="BO2936" s="14"/>
      <c r="BP2936" s="14"/>
      <c r="BQ2936" s="14"/>
      <c r="BR2936" s="14">
        <v>0</v>
      </c>
      <c r="BS2936" s="14">
        <v>0</v>
      </c>
      <c r="BT2936" s="14">
        <v>50</v>
      </c>
      <c r="BU2936" s="14">
        <v>50</v>
      </c>
      <c r="BV2936" s="14">
        <v>0</v>
      </c>
      <c r="BW2936" s="14">
        <f t="shared" si="7697"/>
        <v>0</v>
      </c>
      <c r="BX2936" s="14"/>
      <c r="BY2936" s="14"/>
      <c r="BZ2936" s="14"/>
      <c r="CA2936" s="14">
        <f t="shared" si="7762"/>
        <v>0</v>
      </c>
      <c r="CB2936" s="122">
        <f t="shared" si="7773"/>
        <v>0</v>
      </c>
    </row>
    <row r="2937" spans="1:80" x14ac:dyDescent="0.25">
      <c r="A2937" s="1" t="s">
        <v>928</v>
      </c>
      <c r="B2937" s="1" t="s">
        <v>88</v>
      </c>
      <c r="C2937" s="1" t="s">
        <v>1356</v>
      </c>
      <c r="D2937" s="82" t="s">
        <v>1357</v>
      </c>
      <c r="E2937" s="82" t="s">
        <v>50</v>
      </c>
      <c r="F2937" s="79" t="s">
        <v>1</v>
      </c>
      <c r="G2937" s="13" t="s">
        <v>1</v>
      </c>
      <c r="H2937" s="2" t="s">
        <v>51</v>
      </c>
      <c r="I2937" s="12">
        <f>SUM(I2938:I2940)</f>
        <v>52600</v>
      </c>
      <c r="J2937" s="12">
        <f t="shared" si="7761"/>
        <v>55486</v>
      </c>
      <c r="K2937" s="12">
        <f t="shared" ref="K2937" si="7802">SUM(K2938:K2940)</f>
        <v>49986</v>
      </c>
      <c r="L2937" s="12">
        <f t="shared" si="7764"/>
        <v>5500</v>
      </c>
      <c r="M2937" s="12">
        <f t="shared" ref="M2937:Q2937" si="7803">SUM(M2938:M2940)</f>
        <v>5500</v>
      </c>
      <c r="N2937" s="12">
        <f t="shared" si="7803"/>
        <v>0</v>
      </c>
      <c r="O2937" s="12">
        <f t="shared" si="7803"/>
        <v>0</v>
      </c>
      <c r="P2937" s="12">
        <f t="shared" si="7803"/>
        <v>0</v>
      </c>
      <c r="Q2937" s="12">
        <f t="shared" si="7803"/>
        <v>0</v>
      </c>
      <c r="R2937" s="12">
        <f t="shared" ref="R2937:AG2937" si="7804">SUM(R2938:R2940)</f>
        <v>5500</v>
      </c>
      <c r="S2937" s="12">
        <f t="shared" si="7804"/>
        <v>0</v>
      </c>
      <c r="T2937" s="12">
        <f t="shared" si="7804"/>
        <v>0</v>
      </c>
      <c r="U2937" s="12">
        <f t="shared" si="7804"/>
        <v>0</v>
      </c>
      <c r="V2937" s="12">
        <f t="shared" si="7804"/>
        <v>0</v>
      </c>
      <c r="W2937" s="12">
        <f t="shared" si="7804"/>
        <v>0</v>
      </c>
      <c r="X2937" s="12">
        <f t="shared" si="7804"/>
        <v>5500</v>
      </c>
      <c r="Y2937" s="12">
        <f t="shared" si="7804"/>
        <v>0</v>
      </c>
      <c r="Z2937" s="12">
        <f t="shared" si="7804"/>
        <v>0</v>
      </c>
      <c r="AA2937" s="12">
        <f t="shared" si="7804"/>
        <v>0</v>
      </c>
      <c r="AB2937" s="12">
        <f t="shared" si="7804"/>
        <v>0</v>
      </c>
      <c r="AC2937" s="12">
        <f t="shared" si="7804"/>
        <v>1000</v>
      </c>
      <c r="AD2937" s="12">
        <f t="shared" si="7804"/>
        <v>0</v>
      </c>
      <c r="AE2937" s="12">
        <f t="shared" si="7804"/>
        <v>0</v>
      </c>
      <c r="AF2937" s="12">
        <f t="shared" si="7804"/>
        <v>0</v>
      </c>
      <c r="AG2937" s="12">
        <f t="shared" si="7804"/>
        <v>4500</v>
      </c>
      <c r="AH2937" s="12">
        <v>5500</v>
      </c>
      <c r="AI2937" s="12">
        <v>0</v>
      </c>
      <c r="AJ2937" s="12">
        <f t="shared" ref="AJ2937:AY2937" si="7805">SUM(AJ2938:AJ2940)</f>
        <v>0</v>
      </c>
      <c r="AK2937" s="12">
        <f t="shared" si="7805"/>
        <v>0</v>
      </c>
      <c r="AL2937" s="12">
        <f t="shared" si="7805"/>
        <v>0</v>
      </c>
      <c r="AM2937" s="12">
        <f t="shared" si="7805"/>
        <v>0</v>
      </c>
      <c r="AN2937" s="12">
        <f t="shared" si="7805"/>
        <v>0</v>
      </c>
      <c r="AO2937" s="12">
        <f t="shared" si="7805"/>
        <v>0</v>
      </c>
      <c r="AP2937" s="12">
        <f t="shared" si="7805"/>
        <v>0</v>
      </c>
      <c r="AQ2937" s="12">
        <f t="shared" si="7805"/>
        <v>0</v>
      </c>
      <c r="AR2937" s="12">
        <f t="shared" si="7805"/>
        <v>0</v>
      </c>
      <c r="AS2937" s="12">
        <f t="shared" si="7805"/>
        <v>0</v>
      </c>
      <c r="AT2937" s="12">
        <f t="shared" si="7805"/>
        <v>0</v>
      </c>
      <c r="AU2937" s="12">
        <f t="shared" si="7805"/>
        <v>0</v>
      </c>
      <c r="AV2937" s="12">
        <f t="shared" si="7805"/>
        <v>0</v>
      </c>
      <c r="AW2937" s="12">
        <f t="shared" si="7805"/>
        <v>0</v>
      </c>
      <c r="AX2937" s="12">
        <f t="shared" si="7805"/>
        <v>0</v>
      </c>
      <c r="AY2937" s="12">
        <f t="shared" si="7805"/>
        <v>0</v>
      </c>
      <c r="AZ2937" s="12">
        <v>0</v>
      </c>
      <c r="BA2937" s="12">
        <v>0</v>
      </c>
      <c r="BB2937" s="12">
        <f t="shared" ref="BB2937:BQ2937" si="7806">SUM(BB2938:BB2940)</f>
        <v>0</v>
      </c>
      <c r="BC2937" s="12">
        <f t="shared" si="7806"/>
        <v>0</v>
      </c>
      <c r="BD2937" s="12">
        <f t="shared" si="7806"/>
        <v>0</v>
      </c>
      <c r="BE2937" s="12">
        <f t="shared" si="7806"/>
        <v>0</v>
      </c>
      <c r="BF2937" s="12">
        <f t="shared" si="7806"/>
        <v>0</v>
      </c>
      <c r="BG2937" s="12">
        <f t="shared" si="7806"/>
        <v>0</v>
      </c>
      <c r="BH2937" s="12">
        <f t="shared" si="7806"/>
        <v>0</v>
      </c>
      <c r="BI2937" s="12">
        <f t="shared" si="7806"/>
        <v>0</v>
      </c>
      <c r="BJ2937" s="12">
        <f t="shared" si="7806"/>
        <v>0</v>
      </c>
      <c r="BK2937" s="12">
        <f t="shared" si="7806"/>
        <v>0</v>
      </c>
      <c r="BL2937" s="12">
        <f t="shared" si="7806"/>
        <v>0</v>
      </c>
      <c r="BM2937" s="12">
        <f t="shared" si="7806"/>
        <v>0</v>
      </c>
      <c r="BN2937" s="12">
        <f t="shared" si="7806"/>
        <v>0</v>
      </c>
      <c r="BO2937" s="12">
        <f t="shared" si="7806"/>
        <v>0</v>
      </c>
      <c r="BP2937" s="12">
        <f t="shared" si="7806"/>
        <v>0</v>
      </c>
      <c r="BQ2937" s="12">
        <f t="shared" si="7806"/>
        <v>0</v>
      </c>
      <c r="BR2937" s="12">
        <v>0</v>
      </c>
      <c r="BS2937" s="12">
        <v>0</v>
      </c>
      <c r="BT2937" s="12">
        <f t="shared" ref="BT2937:BZ2937" si="7807">SUM(BT2938:BT2940)</f>
        <v>55869</v>
      </c>
      <c r="BU2937" s="12">
        <f t="shared" si="7807"/>
        <v>50369</v>
      </c>
      <c r="BV2937" s="12">
        <f t="shared" si="7807"/>
        <v>25529</v>
      </c>
      <c r="BW2937" s="12">
        <f t="shared" si="7807"/>
        <v>11280</v>
      </c>
      <c r="BX2937" s="12">
        <f t="shared" si="7807"/>
        <v>4200</v>
      </c>
      <c r="BY2937" s="12">
        <f t="shared" si="7807"/>
        <v>3540</v>
      </c>
      <c r="BZ2937" s="12">
        <f t="shared" si="7807"/>
        <v>3540</v>
      </c>
      <c r="CA2937" s="12">
        <f t="shared" si="7762"/>
        <v>36809</v>
      </c>
      <c r="CB2937" s="124">
        <f t="shared" si="7773"/>
        <v>73.078679346423385</v>
      </c>
    </row>
    <row r="2938" spans="1:80" x14ac:dyDescent="0.25">
      <c r="A2938" s="4" t="s">
        <v>928</v>
      </c>
      <c r="B2938" s="4" t="s">
        <v>88</v>
      </c>
      <c r="C2938" s="4" t="s">
        <v>1356</v>
      </c>
      <c r="D2938" s="79" t="s">
        <v>1357</v>
      </c>
      <c r="E2938" s="89">
        <v>6139</v>
      </c>
      <c r="F2938" s="79"/>
      <c r="G2938" s="75" t="s">
        <v>1906</v>
      </c>
      <c r="H2938" s="13" t="s">
        <v>51</v>
      </c>
      <c r="I2938" s="14">
        <v>36200</v>
      </c>
      <c r="J2938" s="14">
        <f t="shared" si="7761"/>
        <v>39820</v>
      </c>
      <c r="K2938" s="14">
        <v>34320</v>
      </c>
      <c r="L2938" s="14">
        <f t="shared" si="7764"/>
        <v>5500</v>
      </c>
      <c r="M2938" s="14">
        <v>5500</v>
      </c>
      <c r="N2938" s="14">
        <v>0</v>
      </c>
      <c r="O2938" s="14">
        <v>0</v>
      </c>
      <c r="P2938" s="14">
        <v>0</v>
      </c>
      <c r="Q2938" s="14">
        <v>0</v>
      </c>
      <c r="R2938" s="14">
        <v>5500</v>
      </c>
      <c r="S2938" s="14"/>
      <c r="T2938" s="14"/>
      <c r="U2938" s="14"/>
      <c r="V2938" s="14"/>
      <c r="W2938" s="14"/>
      <c r="X2938" s="14">
        <f t="shared" si="7726"/>
        <v>5500</v>
      </c>
      <c r="Y2938" s="14"/>
      <c r="Z2938" s="14"/>
      <c r="AA2938" s="14"/>
      <c r="AB2938" s="14"/>
      <c r="AC2938" s="14">
        <v>1000</v>
      </c>
      <c r="AD2938" s="14"/>
      <c r="AE2938" s="14"/>
      <c r="AF2938" s="14"/>
      <c r="AG2938" s="14">
        <v>4500</v>
      </c>
      <c r="AH2938" s="14">
        <v>5500</v>
      </c>
      <c r="AI2938" s="14">
        <v>0</v>
      </c>
      <c r="AJ2938" s="14">
        <v>0</v>
      </c>
      <c r="AK2938" s="14"/>
      <c r="AL2938" s="14"/>
      <c r="AM2938" s="14"/>
      <c r="AN2938" s="14"/>
      <c r="AO2938" s="14"/>
      <c r="AP2938" s="14">
        <f t="shared" si="7727"/>
        <v>0</v>
      </c>
      <c r="AQ2938" s="14"/>
      <c r="AR2938" s="14"/>
      <c r="AS2938" s="14"/>
      <c r="AT2938" s="14"/>
      <c r="AU2938" s="14"/>
      <c r="AV2938" s="14"/>
      <c r="AW2938" s="14"/>
      <c r="AX2938" s="14"/>
      <c r="AY2938" s="14"/>
      <c r="AZ2938" s="14">
        <v>0</v>
      </c>
      <c r="BA2938" s="14">
        <v>0</v>
      </c>
      <c r="BB2938" s="14">
        <v>0</v>
      </c>
      <c r="BC2938" s="14"/>
      <c r="BD2938" s="14"/>
      <c r="BE2938" s="14"/>
      <c r="BF2938" s="14"/>
      <c r="BG2938" s="14"/>
      <c r="BH2938" s="14">
        <f t="shared" si="7728"/>
        <v>0</v>
      </c>
      <c r="BI2938" s="14"/>
      <c r="BJ2938" s="14"/>
      <c r="BK2938" s="14"/>
      <c r="BL2938" s="14"/>
      <c r="BM2938" s="14"/>
      <c r="BN2938" s="14"/>
      <c r="BO2938" s="14"/>
      <c r="BP2938" s="14"/>
      <c r="BQ2938" s="14"/>
      <c r="BR2938" s="14">
        <v>0</v>
      </c>
      <c r="BS2938" s="14">
        <v>0</v>
      </c>
      <c r="BT2938" s="14">
        <v>39820</v>
      </c>
      <c r="BU2938" s="14">
        <v>34320</v>
      </c>
      <c r="BV2938" s="14">
        <v>17160</v>
      </c>
      <c r="BW2938" s="14">
        <f t="shared" si="7697"/>
        <v>7260</v>
      </c>
      <c r="BX2938" s="14">
        <v>2860</v>
      </c>
      <c r="BY2938" s="14">
        <v>2200</v>
      </c>
      <c r="BZ2938" s="14">
        <v>2200</v>
      </c>
      <c r="CA2938" s="14">
        <f t="shared" si="7762"/>
        <v>24420</v>
      </c>
      <c r="CB2938" s="122">
        <f t="shared" si="7773"/>
        <v>71.15384615384616</v>
      </c>
    </row>
    <row r="2939" spans="1:80" ht="22.5" x14ac:dyDescent="0.25">
      <c r="A2939" s="4" t="s">
        <v>928</v>
      </c>
      <c r="B2939" s="4" t="s">
        <v>88</v>
      </c>
      <c r="C2939" s="4" t="s">
        <v>1356</v>
      </c>
      <c r="D2939" s="79" t="s">
        <v>1357</v>
      </c>
      <c r="E2939" s="89">
        <v>6139</v>
      </c>
      <c r="F2939" s="79" t="s">
        <v>1364</v>
      </c>
      <c r="G2939" s="75" t="s">
        <v>1906</v>
      </c>
      <c r="H2939" s="13" t="s">
        <v>59</v>
      </c>
      <c r="I2939" s="14">
        <v>6300</v>
      </c>
      <c r="J2939" s="14">
        <f t="shared" si="7761"/>
        <v>7666</v>
      </c>
      <c r="K2939" s="14">
        <v>7666</v>
      </c>
      <c r="L2939" s="14">
        <f t="shared" si="7764"/>
        <v>0</v>
      </c>
      <c r="M2939" s="14">
        <v>0</v>
      </c>
      <c r="N2939" s="14">
        <v>0</v>
      </c>
      <c r="O2939" s="14">
        <v>0</v>
      </c>
      <c r="P2939" s="14">
        <v>0</v>
      </c>
      <c r="Q2939" s="14">
        <v>0</v>
      </c>
      <c r="R2939" s="14">
        <v>0</v>
      </c>
      <c r="S2939" s="14"/>
      <c r="T2939" s="14"/>
      <c r="U2939" s="14"/>
      <c r="V2939" s="14"/>
      <c r="W2939" s="14"/>
      <c r="X2939" s="14">
        <f t="shared" si="7726"/>
        <v>0</v>
      </c>
      <c r="Y2939" s="14"/>
      <c r="Z2939" s="14"/>
      <c r="AA2939" s="14"/>
      <c r="AB2939" s="14"/>
      <c r="AC2939" s="14"/>
      <c r="AD2939" s="14"/>
      <c r="AE2939" s="14"/>
      <c r="AF2939" s="14"/>
      <c r="AG2939" s="14"/>
      <c r="AH2939" s="14">
        <v>0</v>
      </c>
      <c r="AI2939" s="14">
        <v>0</v>
      </c>
      <c r="AJ2939" s="14">
        <v>0</v>
      </c>
      <c r="AK2939" s="14"/>
      <c r="AL2939" s="14"/>
      <c r="AM2939" s="14"/>
      <c r="AN2939" s="14"/>
      <c r="AO2939" s="14"/>
      <c r="AP2939" s="14">
        <f t="shared" si="7727"/>
        <v>0</v>
      </c>
      <c r="AQ2939" s="14"/>
      <c r="AR2939" s="14"/>
      <c r="AS2939" s="14"/>
      <c r="AT2939" s="14"/>
      <c r="AU2939" s="14"/>
      <c r="AV2939" s="14"/>
      <c r="AW2939" s="14"/>
      <c r="AX2939" s="14"/>
      <c r="AY2939" s="14"/>
      <c r="AZ2939" s="14">
        <v>0</v>
      </c>
      <c r="BA2939" s="14">
        <v>0</v>
      </c>
      <c r="BB2939" s="14">
        <v>0</v>
      </c>
      <c r="BC2939" s="14"/>
      <c r="BD2939" s="14"/>
      <c r="BE2939" s="14"/>
      <c r="BF2939" s="14"/>
      <c r="BG2939" s="14"/>
      <c r="BH2939" s="14">
        <f t="shared" si="7728"/>
        <v>0</v>
      </c>
      <c r="BI2939" s="14"/>
      <c r="BJ2939" s="14"/>
      <c r="BK2939" s="14"/>
      <c r="BL2939" s="14"/>
      <c r="BM2939" s="14"/>
      <c r="BN2939" s="14"/>
      <c r="BO2939" s="14"/>
      <c r="BP2939" s="14"/>
      <c r="BQ2939" s="14"/>
      <c r="BR2939" s="14">
        <v>0</v>
      </c>
      <c r="BS2939" s="14">
        <v>0</v>
      </c>
      <c r="BT2939" s="14">
        <v>8049</v>
      </c>
      <c r="BU2939" s="14">
        <v>8049</v>
      </c>
      <c r="BV2939" s="14">
        <v>4349</v>
      </c>
      <c r="BW2939" s="14">
        <f t="shared" si="7697"/>
        <v>2010</v>
      </c>
      <c r="BX2939" s="14">
        <v>670</v>
      </c>
      <c r="BY2939" s="14">
        <v>670</v>
      </c>
      <c r="BZ2939" s="14">
        <v>670</v>
      </c>
      <c r="CA2939" s="14">
        <f t="shared" si="7762"/>
        <v>6359</v>
      </c>
      <c r="CB2939" s="122">
        <f t="shared" si="7773"/>
        <v>79.003602932041247</v>
      </c>
    </row>
    <row r="2940" spans="1:80" ht="22.5" x14ac:dyDescent="0.25">
      <c r="A2940" s="4" t="s">
        <v>928</v>
      </c>
      <c r="B2940" s="4" t="s">
        <v>88</v>
      </c>
      <c r="C2940" s="4" t="s">
        <v>1356</v>
      </c>
      <c r="D2940" s="79" t="s">
        <v>1357</v>
      </c>
      <c r="E2940" s="89">
        <v>6139</v>
      </c>
      <c r="F2940" s="79" t="s">
        <v>1365</v>
      </c>
      <c r="G2940" s="75" t="s">
        <v>1906</v>
      </c>
      <c r="H2940" s="13" t="s">
        <v>65</v>
      </c>
      <c r="I2940" s="14">
        <v>10100</v>
      </c>
      <c r="J2940" s="14">
        <f t="shared" si="7761"/>
        <v>8000</v>
      </c>
      <c r="K2940" s="14">
        <v>8000</v>
      </c>
      <c r="L2940" s="14">
        <f t="shared" si="7764"/>
        <v>0</v>
      </c>
      <c r="M2940" s="14">
        <v>0</v>
      </c>
      <c r="N2940" s="14">
        <v>0</v>
      </c>
      <c r="O2940" s="14">
        <v>0</v>
      </c>
      <c r="P2940" s="14">
        <v>0</v>
      </c>
      <c r="Q2940" s="14">
        <v>0</v>
      </c>
      <c r="R2940" s="14">
        <v>0</v>
      </c>
      <c r="S2940" s="14"/>
      <c r="T2940" s="14"/>
      <c r="U2940" s="14"/>
      <c r="V2940" s="14"/>
      <c r="W2940" s="14"/>
      <c r="X2940" s="14">
        <f t="shared" si="7726"/>
        <v>0</v>
      </c>
      <c r="Y2940" s="14"/>
      <c r="Z2940" s="14"/>
      <c r="AA2940" s="14"/>
      <c r="AB2940" s="14"/>
      <c r="AC2940" s="14"/>
      <c r="AD2940" s="14"/>
      <c r="AE2940" s="14"/>
      <c r="AF2940" s="14"/>
      <c r="AG2940" s="14"/>
      <c r="AH2940" s="14">
        <v>0</v>
      </c>
      <c r="AI2940" s="14">
        <v>0</v>
      </c>
      <c r="AJ2940" s="14">
        <v>0</v>
      </c>
      <c r="AK2940" s="14"/>
      <c r="AL2940" s="14"/>
      <c r="AM2940" s="14"/>
      <c r="AN2940" s="14"/>
      <c r="AO2940" s="14"/>
      <c r="AP2940" s="14">
        <f t="shared" si="7727"/>
        <v>0</v>
      </c>
      <c r="AQ2940" s="14"/>
      <c r="AR2940" s="14"/>
      <c r="AS2940" s="14"/>
      <c r="AT2940" s="14"/>
      <c r="AU2940" s="14"/>
      <c r="AV2940" s="14"/>
      <c r="AW2940" s="14"/>
      <c r="AX2940" s="14"/>
      <c r="AY2940" s="14"/>
      <c r="AZ2940" s="14">
        <v>0</v>
      </c>
      <c r="BA2940" s="14">
        <v>0</v>
      </c>
      <c r="BB2940" s="14">
        <v>0</v>
      </c>
      <c r="BC2940" s="14"/>
      <c r="BD2940" s="14"/>
      <c r="BE2940" s="14"/>
      <c r="BF2940" s="14"/>
      <c r="BG2940" s="14"/>
      <c r="BH2940" s="14">
        <f t="shared" si="7728"/>
        <v>0</v>
      </c>
      <c r="BI2940" s="14"/>
      <c r="BJ2940" s="14"/>
      <c r="BK2940" s="14"/>
      <c r="BL2940" s="14"/>
      <c r="BM2940" s="14"/>
      <c r="BN2940" s="14"/>
      <c r="BO2940" s="14"/>
      <c r="BP2940" s="14"/>
      <c r="BQ2940" s="14"/>
      <c r="BR2940" s="14">
        <v>0</v>
      </c>
      <c r="BS2940" s="14">
        <v>0</v>
      </c>
      <c r="BT2940" s="14">
        <v>8000</v>
      </c>
      <c r="BU2940" s="14">
        <v>8000</v>
      </c>
      <c r="BV2940" s="14">
        <v>4020</v>
      </c>
      <c r="BW2940" s="14">
        <f t="shared" si="7697"/>
        <v>2010</v>
      </c>
      <c r="BX2940" s="14">
        <v>670</v>
      </c>
      <c r="BY2940" s="14">
        <v>670</v>
      </c>
      <c r="BZ2940" s="14">
        <v>670</v>
      </c>
      <c r="CA2940" s="14">
        <f t="shared" si="7762"/>
        <v>6030</v>
      </c>
      <c r="CB2940" s="122">
        <f t="shared" si="7773"/>
        <v>75.375</v>
      </c>
    </row>
    <row r="2941" spans="1:80" ht="22.5" x14ac:dyDescent="0.25">
      <c r="A2941" s="1" t="s">
        <v>1</v>
      </c>
      <c r="B2941" s="1" t="s">
        <v>1</v>
      </c>
      <c r="C2941" s="1" t="s">
        <v>1</v>
      </c>
      <c r="D2941" s="78" t="s">
        <v>1</v>
      </c>
      <c r="E2941" s="78" t="s">
        <v>1</v>
      </c>
      <c r="F2941" s="78" t="s">
        <v>1</v>
      </c>
      <c r="G2941" s="2" t="s">
        <v>1</v>
      </c>
      <c r="H2941" s="10" t="s">
        <v>66</v>
      </c>
      <c r="I2941" s="11">
        <f>SUM(I2942)</f>
        <v>100</v>
      </c>
      <c r="J2941" s="11">
        <f t="shared" si="7761"/>
        <v>110</v>
      </c>
      <c r="K2941" s="11">
        <f t="shared" ref="K2941:Q2942" si="7808">SUM(K2942)</f>
        <v>110</v>
      </c>
      <c r="L2941" s="11">
        <f t="shared" si="7764"/>
        <v>0</v>
      </c>
      <c r="M2941" s="11">
        <f t="shared" si="7808"/>
        <v>0</v>
      </c>
      <c r="N2941" s="11">
        <f t="shared" si="7808"/>
        <v>0</v>
      </c>
      <c r="O2941" s="11">
        <f t="shared" si="7808"/>
        <v>0</v>
      </c>
      <c r="P2941" s="11">
        <f t="shared" si="7808"/>
        <v>0</v>
      </c>
      <c r="Q2941" s="11">
        <f t="shared" si="7808"/>
        <v>0</v>
      </c>
      <c r="R2941" s="11">
        <f t="shared" ref="R2941:AG2942" si="7809">SUM(R2942)</f>
        <v>0</v>
      </c>
      <c r="S2941" s="11">
        <f t="shared" si="7809"/>
        <v>0</v>
      </c>
      <c r="T2941" s="11">
        <f t="shared" si="7809"/>
        <v>0</v>
      </c>
      <c r="U2941" s="11">
        <f t="shared" si="7809"/>
        <v>0</v>
      </c>
      <c r="V2941" s="11">
        <f t="shared" si="7809"/>
        <v>0</v>
      </c>
      <c r="W2941" s="11">
        <f t="shared" si="7809"/>
        <v>0</v>
      </c>
      <c r="X2941" s="11">
        <f t="shared" si="7809"/>
        <v>0</v>
      </c>
      <c r="Y2941" s="11">
        <f t="shared" si="7809"/>
        <v>0</v>
      </c>
      <c r="Z2941" s="11">
        <f t="shared" si="7809"/>
        <v>0</v>
      </c>
      <c r="AA2941" s="11">
        <f t="shared" si="7809"/>
        <v>0</v>
      </c>
      <c r="AB2941" s="11">
        <f t="shared" si="7809"/>
        <v>0</v>
      </c>
      <c r="AC2941" s="11">
        <f t="shared" si="7809"/>
        <v>0</v>
      </c>
      <c r="AD2941" s="11">
        <f t="shared" si="7809"/>
        <v>0</v>
      </c>
      <c r="AE2941" s="11">
        <f t="shared" si="7809"/>
        <v>0</v>
      </c>
      <c r="AF2941" s="11">
        <f t="shared" si="7809"/>
        <v>0</v>
      </c>
      <c r="AG2941" s="11">
        <f t="shared" si="7809"/>
        <v>0</v>
      </c>
      <c r="AH2941" s="11">
        <v>0</v>
      </c>
      <c r="AI2941" s="11">
        <v>0</v>
      </c>
      <c r="AJ2941" s="11">
        <f t="shared" ref="AJ2941:AY2942" si="7810">SUM(AJ2942)</f>
        <v>0</v>
      </c>
      <c r="AK2941" s="11">
        <f t="shared" si="7810"/>
        <v>0</v>
      </c>
      <c r="AL2941" s="11">
        <f t="shared" si="7810"/>
        <v>0</v>
      </c>
      <c r="AM2941" s="11">
        <f t="shared" si="7810"/>
        <v>0</v>
      </c>
      <c r="AN2941" s="11">
        <f t="shared" si="7810"/>
        <v>0</v>
      </c>
      <c r="AO2941" s="11">
        <f t="shared" si="7810"/>
        <v>0</v>
      </c>
      <c r="AP2941" s="11">
        <f t="shared" si="7810"/>
        <v>0</v>
      </c>
      <c r="AQ2941" s="11">
        <f t="shared" si="7810"/>
        <v>0</v>
      </c>
      <c r="AR2941" s="11">
        <f t="shared" si="7810"/>
        <v>0</v>
      </c>
      <c r="AS2941" s="11">
        <f t="shared" si="7810"/>
        <v>0</v>
      </c>
      <c r="AT2941" s="11">
        <f t="shared" si="7810"/>
        <v>0</v>
      </c>
      <c r="AU2941" s="11">
        <f t="shared" si="7810"/>
        <v>0</v>
      </c>
      <c r="AV2941" s="11">
        <f t="shared" si="7810"/>
        <v>0</v>
      </c>
      <c r="AW2941" s="11">
        <f t="shared" si="7810"/>
        <v>0</v>
      </c>
      <c r="AX2941" s="11">
        <f t="shared" si="7810"/>
        <v>0</v>
      </c>
      <c r="AY2941" s="11">
        <f t="shared" si="7810"/>
        <v>0</v>
      </c>
      <c r="AZ2941" s="11">
        <v>0</v>
      </c>
      <c r="BA2941" s="11">
        <v>0</v>
      </c>
      <c r="BB2941" s="11">
        <f t="shared" ref="BB2941:BQ2942" si="7811">SUM(BB2942)</f>
        <v>0</v>
      </c>
      <c r="BC2941" s="11">
        <f t="shared" si="7811"/>
        <v>0</v>
      </c>
      <c r="BD2941" s="11">
        <f t="shared" si="7811"/>
        <v>0</v>
      </c>
      <c r="BE2941" s="11">
        <f t="shared" si="7811"/>
        <v>0</v>
      </c>
      <c r="BF2941" s="11">
        <f t="shared" si="7811"/>
        <v>0</v>
      </c>
      <c r="BG2941" s="11">
        <f t="shared" si="7811"/>
        <v>0</v>
      </c>
      <c r="BH2941" s="11">
        <f t="shared" si="7811"/>
        <v>0</v>
      </c>
      <c r="BI2941" s="11">
        <f t="shared" si="7811"/>
        <v>0</v>
      </c>
      <c r="BJ2941" s="11">
        <f t="shared" si="7811"/>
        <v>0</v>
      </c>
      <c r="BK2941" s="11">
        <f t="shared" si="7811"/>
        <v>0</v>
      </c>
      <c r="BL2941" s="11">
        <f t="shared" si="7811"/>
        <v>0</v>
      </c>
      <c r="BM2941" s="11">
        <f t="shared" si="7811"/>
        <v>0</v>
      </c>
      <c r="BN2941" s="11">
        <f t="shared" si="7811"/>
        <v>0</v>
      </c>
      <c r="BO2941" s="11">
        <f t="shared" si="7811"/>
        <v>0</v>
      </c>
      <c r="BP2941" s="11">
        <f t="shared" si="7811"/>
        <v>0</v>
      </c>
      <c r="BQ2941" s="11">
        <f t="shared" si="7811"/>
        <v>0</v>
      </c>
      <c r="BR2941" s="11">
        <v>0</v>
      </c>
      <c r="BS2941" s="11">
        <v>0</v>
      </c>
      <c r="BT2941" s="11">
        <f t="shared" ref="BT2941:BX2942" si="7812">SUM(BT2942)</f>
        <v>110</v>
      </c>
      <c r="BU2941" s="11">
        <f t="shared" si="7812"/>
        <v>110</v>
      </c>
      <c r="BV2941" s="11">
        <f t="shared" si="7812"/>
        <v>0</v>
      </c>
      <c r="BW2941" s="11">
        <f t="shared" si="7812"/>
        <v>0</v>
      </c>
      <c r="BX2941" s="11">
        <f t="shared" si="7812"/>
        <v>0</v>
      </c>
      <c r="BY2941" s="11">
        <f t="shared" ref="BY2941:BY2942" si="7813">SUM(BY2942)</f>
        <v>0</v>
      </c>
      <c r="BZ2941" s="11">
        <f t="shared" ref="BZ2941:BZ2942" si="7814">SUM(BZ2942)</f>
        <v>0</v>
      </c>
      <c r="CA2941" s="11">
        <f t="shared" si="7762"/>
        <v>0</v>
      </c>
      <c r="CB2941" s="123">
        <f t="shared" si="7773"/>
        <v>0</v>
      </c>
    </row>
    <row r="2942" spans="1:80" x14ac:dyDescent="0.25">
      <c r="A2942" s="4" t="s">
        <v>928</v>
      </c>
      <c r="B2942" s="4" t="s">
        <v>88</v>
      </c>
      <c r="C2942" s="4" t="s">
        <v>1356</v>
      </c>
      <c r="D2942" s="79" t="s">
        <v>1357</v>
      </c>
      <c r="E2942" s="78" t="s">
        <v>67</v>
      </c>
      <c r="F2942" s="78" t="s">
        <v>1</v>
      </c>
      <c r="G2942" s="2" t="s">
        <v>1</v>
      </c>
      <c r="H2942" s="2" t="s">
        <v>68</v>
      </c>
      <c r="I2942" s="12">
        <f>SUM(I2943)</f>
        <v>100</v>
      </c>
      <c r="J2942" s="12">
        <f t="shared" si="7761"/>
        <v>110</v>
      </c>
      <c r="K2942" s="12">
        <f t="shared" si="7808"/>
        <v>110</v>
      </c>
      <c r="L2942" s="12">
        <f t="shared" si="7764"/>
        <v>0</v>
      </c>
      <c r="M2942" s="12">
        <f t="shared" si="7808"/>
        <v>0</v>
      </c>
      <c r="N2942" s="12">
        <f t="shared" si="7808"/>
        <v>0</v>
      </c>
      <c r="O2942" s="12">
        <f t="shared" si="7808"/>
        <v>0</v>
      </c>
      <c r="P2942" s="12">
        <f t="shared" si="7808"/>
        <v>0</v>
      </c>
      <c r="Q2942" s="12">
        <f t="shared" si="7808"/>
        <v>0</v>
      </c>
      <c r="R2942" s="12">
        <f t="shared" si="7809"/>
        <v>0</v>
      </c>
      <c r="S2942" s="12">
        <f t="shared" ref="S2942:AG2942" si="7815">SUM(S2943)</f>
        <v>0</v>
      </c>
      <c r="T2942" s="12">
        <f t="shared" si="7815"/>
        <v>0</v>
      </c>
      <c r="U2942" s="12">
        <f t="shared" si="7815"/>
        <v>0</v>
      </c>
      <c r="V2942" s="12">
        <f t="shared" si="7815"/>
        <v>0</v>
      </c>
      <c r="W2942" s="12">
        <f t="shared" si="7815"/>
        <v>0</v>
      </c>
      <c r="X2942" s="12">
        <f t="shared" si="7815"/>
        <v>0</v>
      </c>
      <c r="Y2942" s="12">
        <f t="shared" si="7815"/>
        <v>0</v>
      </c>
      <c r="Z2942" s="12">
        <f t="shared" si="7815"/>
        <v>0</v>
      </c>
      <c r="AA2942" s="12">
        <f t="shared" si="7815"/>
        <v>0</v>
      </c>
      <c r="AB2942" s="12">
        <f t="shared" si="7815"/>
        <v>0</v>
      </c>
      <c r="AC2942" s="12">
        <f t="shared" si="7815"/>
        <v>0</v>
      </c>
      <c r="AD2942" s="12">
        <f t="shared" si="7815"/>
        <v>0</v>
      </c>
      <c r="AE2942" s="12">
        <f t="shared" si="7815"/>
        <v>0</v>
      </c>
      <c r="AF2942" s="12">
        <f t="shared" si="7815"/>
        <v>0</v>
      </c>
      <c r="AG2942" s="12">
        <f t="shared" si="7815"/>
        <v>0</v>
      </c>
      <c r="AH2942" s="12">
        <v>0</v>
      </c>
      <c r="AI2942" s="12">
        <v>0</v>
      </c>
      <c r="AJ2942" s="12">
        <f t="shared" si="7810"/>
        <v>0</v>
      </c>
      <c r="AK2942" s="12">
        <f t="shared" ref="AK2942:AY2942" si="7816">SUM(AK2943)</f>
        <v>0</v>
      </c>
      <c r="AL2942" s="12">
        <f t="shared" si="7816"/>
        <v>0</v>
      </c>
      <c r="AM2942" s="12">
        <f t="shared" si="7816"/>
        <v>0</v>
      </c>
      <c r="AN2942" s="12">
        <f t="shared" si="7816"/>
        <v>0</v>
      </c>
      <c r="AO2942" s="12">
        <f t="shared" si="7816"/>
        <v>0</v>
      </c>
      <c r="AP2942" s="12">
        <f t="shared" si="7816"/>
        <v>0</v>
      </c>
      <c r="AQ2942" s="12">
        <f t="shared" si="7816"/>
        <v>0</v>
      </c>
      <c r="AR2942" s="12">
        <f t="shared" si="7816"/>
        <v>0</v>
      </c>
      <c r="AS2942" s="12">
        <f t="shared" si="7816"/>
        <v>0</v>
      </c>
      <c r="AT2942" s="12">
        <f t="shared" si="7816"/>
        <v>0</v>
      </c>
      <c r="AU2942" s="12">
        <f t="shared" si="7816"/>
        <v>0</v>
      </c>
      <c r="AV2942" s="12">
        <f t="shared" si="7816"/>
        <v>0</v>
      </c>
      <c r="AW2942" s="12">
        <f t="shared" si="7816"/>
        <v>0</v>
      </c>
      <c r="AX2942" s="12">
        <f t="shared" si="7816"/>
        <v>0</v>
      </c>
      <c r="AY2942" s="12">
        <f t="shared" si="7816"/>
        <v>0</v>
      </c>
      <c r="AZ2942" s="12">
        <v>0</v>
      </c>
      <c r="BA2942" s="12">
        <v>0</v>
      </c>
      <c r="BB2942" s="12">
        <f t="shared" si="7811"/>
        <v>0</v>
      </c>
      <c r="BC2942" s="12">
        <f t="shared" ref="BC2942:BQ2942" si="7817">SUM(BC2943)</f>
        <v>0</v>
      </c>
      <c r="BD2942" s="12">
        <f t="shared" si="7817"/>
        <v>0</v>
      </c>
      <c r="BE2942" s="12">
        <f t="shared" si="7817"/>
        <v>0</v>
      </c>
      <c r="BF2942" s="12">
        <f t="shared" si="7817"/>
        <v>0</v>
      </c>
      <c r="BG2942" s="12">
        <f t="shared" si="7817"/>
        <v>0</v>
      </c>
      <c r="BH2942" s="12">
        <f t="shared" si="7817"/>
        <v>0</v>
      </c>
      <c r="BI2942" s="12">
        <f t="shared" si="7817"/>
        <v>0</v>
      </c>
      <c r="BJ2942" s="12">
        <f t="shared" si="7817"/>
        <v>0</v>
      </c>
      <c r="BK2942" s="12">
        <f t="shared" si="7817"/>
        <v>0</v>
      </c>
      <c r="BL2942" s="12">
        <f t="shared" si="7817"/>
        <v>0</v>
      </c>
      <c r="BM2942" s="12">
        <f t="shared" si="7817"/>
        <v>0</v>
      </c>
      <c r="BN2942" s="12">
        <f t="shared" si="7817"/>
        <v>0</v>
      </c>
      <c r="BO2942" s="12">
        <f t="shared" si="7817"/>
        <v>0</v>
      </c>
      <c r="BP2942" s="12">
        <f t="shared" si="7817"/>
        <v>0</v>
      </c>
      <c r="BQ2942" s="12">
        <f t="shared" si="7817"/>
        <v>0</v>
      </c>
      <c r="BR2942" s="12">
        <v>0</v>
      </c>
      <c r="BS2942" s="12">
        <v>0</v>
      </c>
      <c r="BT2942" s="12">
        <f t="shared" si="7812"/>
        <v>110</v>
      </c>
      <c r="BU2942" s="12">
        <f t="shared" si="7812"/>
        <v>110</v>
      </c>
      <c r="BV2942" s="12">
        <f t="shared" si="7812"/>
        <v>0</v>
      </c>
      <c r="BW2942" s="12">
        <f t="shared" si="7812"/>
        <v>0</v>
      </c>
      <c r="BX2942" s="12">
        <f t="shared" si="7812"/>
        <v>0</v>
      </c>
      <c r="BY2942" s="12">
        <f t="shared" si="7813"/>
        <v>0</v>
      </c>
      <c r="BZ2942" s="12">
        <f t="shared" si="7814"/>
        <v>0</v>
      </c>
      <c r="CA2942" s="12">
        <f t="shared" si="7762"/>
        <v>0</v>
      </c>
      <c r="CB2942" s="124">
        <f t="shared" si="7773"/>
        <v>0</v>
      </c>
    </row>
    <row r="2943" spans="1:80" x14ac:dyDescent="0.25">
      <c r="A2943" s="4" t="s">
        <v>928</v>
      </c>
      <c r="B2943" s="4" t="s">
        <v>88</v>
      </c>
      <c r="C2943" s="4" t="s">
        <v>1356</v>
      </c>
      <c r="D2943" s="79" t="s">
        <v>1357</v>
      </c>
      <c r="E2943" s="89">
        <v>6148</v>
      </c>
      <c r="F2943" s="79"/>
      <c r="G2943" s="75" t="s">
        <v>1906</v>
      </c>
      <c r="H2943" s="13" t="s">
        <v>76</v>
      </c>
      <c r="I2943" s="14">
        <v>100</v>
      </c>
      <c r="J2943" s="14">
        <f t="shared" si="7761"/>
        <v>110</v>
      </c>
      <c r="K2943" s="14">
        <v>110</v>
      </c>
      <c r="L2943" s="14">
        <f t="shared" si="7764"/>
        <v>0</v>
      </c>
      <c r="M2943" s="14">
        <v>0</v>
      </c>
      <c r="N2943" s="14">
        <v>0</v>
      </c>
      <c r="O2943" s="14">
        <v>0</v>
      </c>
      <c r="P2943" s="14">
        <v>0</v>
      </c>
      <c r="Q2943" s="14">
        <v>0</v>
      </c>
      <c r="R2943" s="14">
        <v>0</v>
      </c>
      <c r="S2943" s="14"/>
      <c r="T2943" s="14"/>
      <c r="U2943" s="14"/>
      <c r="V2943" s="14"/>
      <c r="W2943" s="14"/>
      <c r="X2943" s="14">
        <f t="shared" si="7726"/>
        <v>0</v>
      </c>
      <c r="Y2943" s="14"/>
      <c r="Z2943" s="14"/>
      <c r="AA2943" s="14"/>
      <c r="AB2943" s="14"/>
      <c r="AC2943" s="14"/>
      <c r="AD2943" s="14"/>
      <c r="AE2943" s="14"/>
      <c r="AF2943" s="14"/>
      <c r="AG2943" s="14"/>
      <c r="AH2943" s="14">
        <v>0</v>
      </c>
      <c r="AI2943" s="14">
        <v>0</v>
      </c>
      <c r="AJ2943" s="14">
        <v>0</v>
      </c>
      <c r="AK2943" s="14"/>
      <c r="AL2943" s="14"/>
      <c r="AM2943" s="14"/>
      <c r="AN2943" s="14"/>
      <c r="AO2943" s="14"/>
      <c r="AP2943" s="14">
        <f t="shared" si="7727"/>
        <v>0</v>
      </c>
      <c r="AQ2943" s="14"/>
      <c r="AR2943" s="14"/>
      <c r="AS2943" s="14"/>
      <c r="AT2943" s="14"/>
      <c r="AU2943" s="14"/>
      <c r="AV2943" s="14"/>
      <c r="AW2943" s="14"/>
      <c r="AX2943" s="14"/>
      <c r="AY2943" s="14"/>
      <c r="AZ2943" s="14">
        <v>0</v>
      </c>
      <c r="BA2943" s="14">
        <v>0</v>
      </c>
      <c r="BB2943" s="14">
        <v>0</v>
      </c>
      <c r="BC2943" s="14"/>
      <c r="BD2943" s="14"/>
      <c r="BE2943" s="14"/>
      <c r="BF2943" s="14"/>
      <c r="BG2943" s="14"/>
      <c r="BH2943" s="14">
        <f t="shared" si="7728"/>
        <v>0</v>
      </c>
      <c r="BI2943" s="14"/>
      <c r="BJ2943" s="14"/>
      <c r="BK2943" s="14"/>
      <c r="BL2943" s="14"/>
      <c r="BM2943" s="14"/>
      <c r="BN2943" s="14"/>
      <c r="BO2943" s="14"/>
      <c r="BP2943" s="14"/>
      <c r="BQ2943" s="14"/>
      <c r="BR2943" s="14">
        <v>0</v>
      </c>
      <c r="BS2943" s="14">
        <v>0</v>
      </c>
      <c r="BT2943" s="14">
        <v>110</v>
      </c>
      <c r="BU2943" s="14">
        <v>110</v>
      </c>
      <c r="BV2943" s="14">
        <v>0</v>
      </c>
      <c r="BW2943" s="14">
        <f t="shared" si="7697"/>
        <v>0</v>
      </c>
      <c r="BX2943" s="14"/>
      <c r="BY2943" s="14"/>
      <c r="BZ2943" s="14"/>
      <c r="CA2943" s="14">
        <f t="shared" si="7762"/>
        <v>0</v>
      </c>
      <c r="CB2943" s="122">
        <f t="shared" si="7773"/>
        <v>0</v>
      </c>
    </row>
    <row r="2944" spans="1:80" ht="22.5" x14ac:dyDescent="0.25">
      <c r="A2944" s="1" t="s">
        <v>1</v>
      </c>
      <c r="B2944" s="1" t="s">
        <v>1</v>
      </c>
      <c r="C2944" s="1" t="s">
        <v>1</v>
      </c>
      <c r="D2944" s="78" t="s">
        <v>1</v>
      </c>
      <c r="E2944" s="78" t="s">
        <v>1</v>
      </c>
      <c r="F2944" s="78" t="s">
        <v>1</v>
      </c>
      <c r="G2944" s="2" t="s">
        <v>1</v>
      </c>
      <c r="H2944" s="10" t="s">
        <v>77</v>
      </c>
      <c r="I2944" s="11">
        <f>SUM(I2945)</f>
        <v>50000</v>
      </c>
      <c r="J2944" s="11">
        <f t="shared" si="7761"/>
        <v>50500</v>
      </c>
      <c r="K2944" s="11">
        <f t="shared" ref="K2944:Q2944" si="7818">SUM(K2945)</f>
        <v>30000</v>
      </c>
      <c r="L2944" s="11">
        <f t="shared" si="7764"/>
        <v>20500</v>
      </c>
      <c r="M2944" s="11">
        <f t="shared" si="7818"/>
        <v>20500</v>
      </c>
      <c r="N2944" s="11">
        <f t="shared" si="7818"/>
        <v>0</v>
      </c>
      <c r="O2944" s="11">
        <f t="shared" si="7818"/>
        <v>0</v>
      </c>
      <c r="P2944" s="11">
        <f t="shared" si="7818"/>
        <v>0</v>
      </c>
      <c r="Q2944" s="11">
        <f t="shared" si="7818"/>
        <v>0</v>
      </c>
      <c r="R2944" s="11">
        <f t="shared" ref="R2944:AG2944" si="7819">SUM(R2945)</f>
        <v>20500</v>
      </c>
      <c r="S2944" s="11">
        <f t="shared" si="7819"/>
        <v>0</v>
      </c>
      <c r="T2944" s="11">
        <f t="shared" si="7819"/>
        <v>0</v>
      </c>
      <c r="U2944" s="11">
        <f t="shared" si="7819"/>
        <v>0</v>
      </c>
      <c r="V2944" s="11">
        <f t="shared" si="7819"/>
        <v>0</v>
      </c>
      <c r="W2944" s="11">
        <f t="shared" si="7819"/>
        <v>0</v>
      </c>
      <c r="X2944" s="11">
        <f t="shared" si="7819"/>
        <v>20500</v>
      </c>
      <c r="Y2944" s="11">
        <f t="shared" si="7819"/>
        <v>0</v>
      </c>
      <c r="Z2944" s="11">
        <f t="shared" si="7819"/>
        <v>0</v>
      </c>
      <c r="AA2944" s="11">
        <f t="shared" si="7819"/>
        <v>0</v>
      </c>
      <c r="AB2944" s="11">
        <f t="shared" si="7819"/>
        <v>0</v>
      </c>
      <c r="AC2944" s="11">
        <f t="shared" si="7819"/>
        <v>0</v>
      </c>
      <c r="AD2944" s="11">
        <f t="shared" si="7819"/>
        <v>0</v>
      </c>
      <c r="AE2944" s="11">
        <f t="shared" si="7819"/>
        <v>0</v>
      </c>
      <c r="AF2944" s="11">
        <f t="shared" si="7819"/>
        <v>0</v>
      </c>
      <c r="AG2944" s="11">
        <f t="shared" si="7819"/>
        <v>5000</v>
      </c>
      <c r="AH2944" s="11">
        <v>5000</v>
      </c>
      <c r="AI2944" s="11">
        <v>15500</v>
      </c>
      <c r="AJ2944" s="11">
        <f t="shared" ref="AJ2944:AY2944" si="7820">SUM(AJ2945)</f>
        <v>0</v>
      </c>
      <c r="AK2944" s="11">
        <f t="shared" si="7820"/>
        <v>0</v>
      </c>
      <c r="AL2944" s="11">
        <f t="shared" si="7820"/>
        <v>0</v>
      </c>
      <c r="AM2944" s="11">
        <f t="shared" si="7820"/>
        <v>0</v>
      </c>
      <c r="AN2944" s="11">
        <f t="shared" si="7820"/>
        <v>0</v>
      </c>
      <c r="AO2944" s="11">
        <f t="shared" si="7820"/>
        <v>0</v>
      </c>
      <c r="AP2944" s="11">
        <f t="shared" si="7820"/>
        <v>0</v>
      </c>
      <c r="AQ2944" s="11">
        <f t="shared" si="7820"/>
        <v>0</v>
      </c>
      <c r="AR2944" s="11">
        <f t="shared" si="7820"/>
        <v>0</v>
      </c>
      <c r="AS2944" s="11">
        <f t="shared" si="7820"/>
        <v>0</v>
      </c>
      <c r="AT2944" s="11">
        <f t="shared" si="7820"/>
        <v>0</v>
      </c>
      <c r="AU2944" s="11">
        <f t="shared" si="7820"/>
        <v>0</v>
      </c>
      <c r="AV2944" s="11">
        <f t="shared" si="7820"/>
        <v>0</v>
      </c>
      <c r="AW2944" s="11">
        <f t="shared" si="7820"/>
        <v>0</v>
      </c>
      <c r="AX2944" s="11">
        <f t="shared" si="7820"/>
        <v>0</v>
      </c>
      <c r="AY2944" s="11">
        <f t="shared" si="7820"/>
        <v>0</v>
      </c>
      <c r="AZ2944" s="11">
        <v>0</v>
      </c>
      <c r="BA2944" s="11">
        <v>0</v>
      </c>
      <c r="BB2944" s="11">
        <f t="shared" ref="BB2944:BQ2944" si="7821">SUM(BB2945)</f>
        <v>0</v>
      </c>
      <c r="BC2944" s="11">
        <f t="shared" si="7821"/>
        <v>0</v>
      </c>
      <c r="BD2944" s="11">
        <f t="shared" si="7821"/>
        <v>0</v>
      </c>
      <c r="BE2944" s="11">
        <f t="shared" si="7821"/>
        <v>0</v>
      </c>
      <c r="BF2944" s="11">
        <f t="shared" si="7821"/>
        <v>0</v>
      </c>
      <c r="BG2944" s="11">
        <f t="shared" si="7821"/>
        <v>0</v>
      </c>
      <c r="BH2944" s="11">
        <f t="shared" si="7821"/>
        <v>0</v>
      </c>
      <c r="BI2944" s="11">
        <f t="shared" si="7821"/>
        <v>0</v>
      </c>
      <c r="BJ2944" s="11">
        <f t="shared" si="7821"/>
        <v>0</v>
      </c>
      <c r="BK2944" s="11">
        <f t="shared" si="7821"/>
        <v>0</v>
      </c>
      <c r="BL2944" s="11">
        <f t="shared" si="7821"/>
        <v>0</v>
      </c>
      <c r="BM2944" s="11">
        <f t="shared" si="7821"/>
        <v>0</v>
      </c>
      <c r="BN2944" s="11">
        <f t="shared" si="7821"/>
        <v>0</v>
      </c>
      <c r="BO2944" s="11">
        <f t="shared" si="7821"/>
        <v>0</v>
      </c>
      <c r="BP2944" s="11">
        <f t="shared" si="7821"/>
        <v>0</v>
      </c>
      <c r="BQ2944" s="11">
        <f t="shared" si="7821"/>
        <v>0</v>
      </c>
      <c r="BR2944" s="11">
        <v>0</v>
      </c>
      <c r="BS2944" s="11">
        <v>0</v>
      </c>
      <c r="BT2944" s="11">
        <f t="shared" ref="BT2944:BZ2944" si="7822">SUM(BT2945)</f>
        <v>87500</v>
      </c>
      <c r="BU2944" s="11">
        <f t="shared" si="7822"/>
        <v>67000</v>
      </c>
      <c r="BV2944" s="11">
        <f t="shared" si="7822"/>
        <v>33500</v>
      </c>
      <c r="BW2944" s="11">
        <f t="shared" si="7822"/>
        <v>33500</v>
      </c>
      <c r="BX2944" s="11">
        <f t="shared" si="7822"/>
        <v>33500</v>
      </c>
      <c r="BY2944" s="11">
        <f t="shared" si="7822"/>
        <v>0</v>
      </c>
      <c r="BZ2944" s="11">
        <f t="shared" si="7822"/>
        <v>0</v>
      </c>
      <c r="CA2944" s="11">
        <f t="shared" si="7762"/>
        <v>67000</v>
      </c>
      <c r="CB2944" s="123">
        <f t="shared" si="7773"/>
        <v>100</v>
      </c>
    </row>
    <row r="2945" spans="1:80" x14ac:dyDescent="0.25">
      <c r="A2945" s="4" t="s">
        <v>928</v>
      </c>
      <c r="B2945" s="4" t="s">
        <v>88</v>
      </c>
      <c r="C2945" s="4" t="s">
        <v>1356</v>
      </c>
      <c r="D2945" s="79" t="s">
        <v>1357</v>
      </c>
      <c r="E2945" s="78" t="s">
        <v>78</v>
      </c>
      <c r="F2945" s="78" t="s">
        <v>1</v>
      </c>
      <c r="G2945" s="2" t="s">
        <v>1</v>
      </c>
      <c r="H2945" s="2" t="s">
        <v>79</v>
      </c>
      <c r="I2945" s="12">
        <f>SUM(I2946:I2947)</f>
        <v>50000</v>
      </c>
      <c r="J2945" s="12">
        <f t="shared" si="7761"/>
        <v>50500</v>
      </c>
      <c r="K2945" s="12">
        <f t="shared" ref="K2945" si="7823">SUM(K2946:K2947)</f>
        <v>30000</v>
      </c>
      <c r="L2945" s="12">
        <f t="shared" si="7764"/>
        <v>20500</v>
      </c>
      <c r="M2945" s="12">
        <f t="shared" ref="M2945:Q2945" si="7824">SUM(M2946:M2947)</f>
        <v>20500</v>
      </c>
      <c r="N2945" s="12">
        <f t="shared" si="7824"/>
        <v>0</v>
      </c>
      <c r="O2945" s="12">
        <f t="shared" si="7824"/>
        <v>0</v>
      </c>
      <c r="P2945" s="12">
        <f t="shared" si="7824"/>
        <v>0</v>
      </c>
      <c r="Q2945" s="12">
        <f t="shared" si="7824"/>
        <v>0</v>
      </c>
      <c r="R2945" s="12">
        <f t="shared" ref="R2945:AG2945" si="7825">SUM(R2946:R2947)</f>
        <v>20500</v>
      </c>
      <c r="S2945" s="12">
        <f t="shared" si="7825"/>
        <v>0</v>
      </c>
      <c r="T2945" s="12">
        <f t="shared" si="7825"/>
        <v>0</v>
      </c>
      <c r="U2945" s="12">
        <f t="shared" si="7825"/>
        <v>0</v>
      </c>
      <c r="V2945" s="12">
        <f t="shared" si="7825"/>
        <v>0</v>
      </c>
      <c r="W2945" s="12">
        <f t="shared" si="7825"/>
        <v>0</v>
      </c>
      <c r="X2945" s="12">
        <f t="shared" ref="X2945" si="7826">SUM(X2946:X2947)</f>
        <v>20500</v>
      </c>
      <c r="Y2945" s="12">
        <f t="shared" si="7825"/>
        <v>0</v>
      </c>
      <c r="Z2945" s="12">
        <f t="shared" si="7825"/>
        <v>0</v>
      </c>
      <c r="AA2945" s="12">
        <f t="shared" si="7825"/>
        <v>0</v>
      </c>
      <c r="AB2945" s="12">
        <f t="shared" si="7825"/>
        <v>0</v>
      </c>
      <c r="AC2945" s="12">
        <f t="shared" si="7825"/>
        <v>0</v>
      </c>
      <c r="AD2945" s="12">
        <f t="shared" si="7825"/>
        <v>0</v>
      </c>
      <c r="AE2945" s="12">
        <f t="shared" si="7825"/>
        <v>0</v>
      </c>
      <c r="AF2945" s="12">
        <f t="shared" si="7825"/>
        <v>0</v>
      </c>
      <c r="AG2945" s="12">
        <f t="shared" si="7825"/>
        <v>5000</v>
      </c>
      <c r="AH2945" s="12">
        <v>5000</v>
      </c>
      <c r="AI2945" s="12">
        <v>15500</v>
      </c>
      <c r="AJ2945" s="12">
        <f t="shared" ref="AJ2945:AY2945" si="7827">SUM(AJ2946:AJ2947)</f>
        <v>0</v>
      </c>
      <c r="AK2945" s="12">
        <f t="shared" si="7827"/>
        <v>0</v>
      </c>
      <c r="AL2945" s="12">
        <f t="shared" si="7827"/>
        <v>0</v>
      </c>
      <c r="AM2945" s="12">
        <f t="shared" si="7827"/>
        <v>0</v>
      </c>
      <c r="AN2945" s="12">
        <f t="shared" si="7827"/>
        <v>0</v>
      </c>
      <c r="AO2945" s="12">
        <f t="shared" si="7827"/>
        <v>0</v>
      </c>
      <c r="AP2945" s="12">
        <f t="shared" ref="AP2945" si="7828">SUM(AP2946:AP2947)</f>
        <v>0</v>
      </c>
      <c r="AQ2945" s="12">
        <f t="shared" si="7827"/>
        <v>0</v>
      </c>
      <c r="AR2945" s="12">
        <f t="shared" si="7827"/>
        <v>0</v>
      </c>
      <c r="AS2945" s="12">
        <f t="shared" si="7827"/>
        <v>0</v>
      </c>
      <c r="AT2945" s="12">
        <f t="shared" si="7827"/>
        <v>0</v>
      </c>
      <c r="AU2945" s="12">
        <f t="shared" si="7827"/>
        <v>0</v>
      </c>
      <c r="AV2945" s="12">
        <f t="shared" si="7827"/>
        <v>0</v>
      </c>
      <c r="AW2945" s="12">
        <f t="shared" si="7827"/>
        <v>0</v>
      </c>
      <c r="AX2945" s="12">
        <f t="shared" si="7827"/>
        <v>0</v>
      </c>
      <c r="AY2945" s="12">
        <f t="shared" si="7827"/>
        <v>0</v>
      </c>
      <c r="AZ2945" s="12">
        <v>0</v>
      </c>
      <c r="BA2945" s="12">
        <v>0</v>
      </c>
      <c r="BB2945" s="12">
        <f t="shared" ref="BB2945:BQ2945" si="7829">SUM(BB2946:BB2947)</f>
        <v>0</v>
      </c>
      <c r="BC2945" s="12">
        <f t="shared" si="7829"/>
        <v>0</v>
      </c>
      <c r="BD2945" s="12">
        <f t="shared" si="7829"/>
        <v>0</v>
      </c>
      <c r="BE2945" s="12">
        <f t="shared" si="7829"/>
        <v>0</v>
      </c>
      <c r="BF2945" s="12">
        <f t="shared" si="7829"/>
        <v>0</v>
      </c>
      <c r="BG2945" s="12">
        <f t="shared" si="7829"/>
        <v>0</v>
      </c>
      <c r="BH2945" s="12">
        <f t="shared" ref="BH2945" si="7830">SUM(BH2946:BH2947)</f>
        <v>0</v>
      </c>
      <c r="BI2945" s="12">
        <f t="shared" si="7829"/>
        <v>0</v>
      </c>
      <c r="BJ2945" s="12">
        <f t="shared" si="7829"/>
        <v>0</v>
      </c>
      <c r="BK2945" s="12">
        <f t="shared" si="7829"/>
        <v>0</v>
      </c>
      <c r="BL2945" s="12">
        <f t="shared" si="7829"/>
        <v>0</v>
      </c>
      <c r="BM2945" s="12">
        <f t="shared" si="7829"/>
        <v>0</v>
      </c>
      <c r="BN2945" s="12">
        <f t="shared" si="7829"/>
        <v>0</v>
      </c>
      <c r="BO2945" s="12">
        <f t="shared" si="7829"/>
        <v>0</v>
      </c>
      <c r="BP2945" s="12">
        <f t="shared" si="7829"/>
        <v>0</v>
      </c>
      <c r="BQ2945" s="12">
        <f t="shared" si="7829"/>
        <v>0</v>
      </c>
      <c r="BR2945" s="12">
        <v>0</v>
      </c>
      <c r="BS2945" s="12">
        <v>0</v>
      </c>
      <c r="BT2945" s="12">
        <f t="shared" ref="BT2945:BZ2945" si="7831">SUM(BT2946:BT2947)</f>
        <v>87500</v>
      </c>
      <c r="BU2945" s="12">
        <f t="shared" si="7831"/>
        <v>67000</v>
      </c>
      <c r="BV2945" s="12">
        <f t="shared" si="7831"/>
        <v>33500</v>
      </c>
      <c r="BW2945" s="12">
        <f t="shared" si="7831"/>
        <v>33500</v>
      </c>
      <c r="BX2945" s="12">
        <f t="shared" si="7831"/>
        <v>33500</v>
      </c>
      <c r="BY2945" s="12">
        <f t="shared" si="7831"/>
        <v>0</v>
      </c>
      <c r="BZ2945" s="12">
        <f t="shared" si="7831"/>
        <v>0</v>
      </c>
      <c r="CA2945" s="12">
        <f t="shared" si="7762"/>
        <v>67000</v>
      </c>
      <c r="CB2945" s="124">
        <f t="shared" si="7773"/>
        <v>100</v>
      </c>
    </row>
    <row r="2946" spans="1:80" x14ac:dyDescent="0.25">
      <c r="A2946" s="4" t="s">
        <v>928</v>
      </c>
      <c r="B2946" s="4" t="s">
        <v>88</v>
      </c>
      <c r="C2946" s="4" t="s">
        <v>1356</v>
      </c>
      <c r="D2946" s="79" t="s">
        <v>1357</v>
      </c>
      <c r="E2946" s="89">
        <v>8213</v>
      </c>
      <c r="F2946" s="79"/>
      <c r="G2946" s="75" t="s">
        <v>1906</v>
      </c>
      <c r="H2946" s="13" t="s">
        <v>81</v>
      </c>
      <c r="I2946" s="14">
        <v>35000</v>
      </c>
      <c r="J2946" s="14">
        <f t="shared" si="7761"/>
        <v>30000</v>
      </c>
      <c r="K2946" s="14">
        <v>15000</v>
      </c>
      <c r="L2946" s="14">
        <f t="shared" si="7764"/>
        <v>15000</v>
      </c>
      <c r="M2946" s="14">
        <v>15000</v>
      </c>
      <c r="N2946" s="14">
        <v>0</v>
      </c>
      <c r="O2946" s="14">
        <v>0</v>
      </c>
      <c r="P2946" s="14">
        <v>0</v>
      </c>
      <c r="Q2946" s="14">
        <v>0</v>
      </c>
      <c r="R2946" s="14">
        <v>15000</v>
      </c>
      <c r="S2946" s="14"/>
      <c r="T2946" s="14"/>
      <c r="U2946" s="14"/>
      <c r="V2946" s="14"/>
      <c r="W2946" s="14"/>
      <c r="X2946" s="14">
        <f t="shared" si="7726"/>
        <v>15000</v>
      </c>
      <c r="Y2946" s="14"/>
      <c r="Z2946" s="14"/>
      <c r="AA2946" s="14"/>
      <c r="AB2946" s="14"/>
      <c r="AC2946" s="14"/>
      <c r="AD2946" s="14"/>
      <c r="AE2946" s="14"/>
      <c r="AF2946" s="14"/>
      <c r="AG2946" s="14">
        <v>5000</v>
      </c>
      <c r="AH2946" s="14">
        <v>5000</v>
      </c>
      <c r="AI2946" s="14">
        <v>10000</v>
      </c>
      <c r="AJ2946" s="14">
        <v>0</v>
      </c>
      <c r="AK2946" s="14"/>
      <c r="AL2946" s="14"/>
      <c r="AM2946" s="14"/>
      <c r="AN2946" s="14"/>
      <c r="AO2946" s="14"/>
      <c r="AP2946" s="14">
        <f t="shared" si="7727"/>
        <v>0</v>
      </c>
      <c r="AQ2946" s="14"/>
      <c r="AR2946" s="14"/>
      <c r="AS2946" s="14"/>
      <c r="AT2946" s="14"/>
      <c r="AU2946" s="14"/>
      <c r="AV2946" s="14"/>
      <c r="AW2946" s="14"/>
      <c r="AX2946" s="14"/>
      <c r="AY2946" s="14"/>
      <c r="AZ2946" s="14">
        <v>0</v>
      </c>
      <c r="BA2946" s="14">
        <v>0</v>
      </c>
      <c r="BB2946" s="14">
        <v>0</v>
      </c>
      <c r="BC2946" s="14"/>
      <c r="BD2946" s="14"/>
      <c r="BE2946" s="14"/>
      <c r="BF2946" s="14"/>
      <c r="BG2946" s="14"/>
      <c r="BH2946" s="14">
        <f t="shared" si="7728"/>
        <v>0</v>
      </c>
      <c r="BI2946" s="14"/>
      <c r="BJ2946" s="14"/>
      <c r="BK2946" s="14"/>
      <c r="BL2946" s="14"/>
      <c r="BM2946" s="14"/>
      <c r="BN2946" s="14"/>
      <c r="BO2946" s="14"/>
      <c r="BP2946" s="14"/>
      <c r="BQ2946" s="14"/>
      <c r="BR2946" s="14">
        <v>0</v>
      </c>
      <c r="BS2946" s="14">
        <v>0</v>
      </c>
      <c r="BT2946" s="14">
        <v>37000</v>
      </c>
      <c r="BU2946" s="14">
        <v>22000</v>
      </c>
      <c r="BV2946" s="14">
        <v>11000</v>
      </c>
      <c r="BW2946" s="14">
        <f t="shared" si="7697"/>
        <v>11000</v>
      </c>
      <c r="BX2946" s="14">
        <v>11000</v>
      </c>
      <c r="BY2946" s="14"/>
      <c r="BZ2946" s="14"/>
      <c r="CA2946" s="14">
        <f t="shared" si="7762"/>
        <v>22000</v>
      </c>
      <c r="CB2946" s="122">
        <f t="shared" si="7773"/>
        <v>100</v>
      </c>
    </row>
    <row r="2947" spans="1:80" x14ac:dyDescent="0.25">
      <c r="A2947" s="4" t="s">
        <v>928</v>
      </c>
      <c r="B2947" s="4" t="s">
        <v>88</v>
      </c>
      <c r="C2947" s="4" t="s">
        <v>1356</v>
      </c>
      <c r="D2947" s="79" t="s">
        <v>1357</v>
      </c>
      <c r="E2947" s="89">
        <v>8216</v>
      </c>
      <c r="F2947" s="79"/>
      <c r="G2947" s="75" t="s">
        <v>1906</v>
      </c>
      <c r="H2947" s="13" t="s">
        <v>319</v>
      </c>
      <c r="I2947" s="14">
        <v>15000</v>
      </c>
      <c r="J2947" s="14">
        <f t="shared" si="7761"/>
        <v>20500</v>
      </c>
      <c r="K2947" s="14">
        <v>15000</v>
      </c>
      <c r="L2947" s="14">
        <f t="shared" si="7764"/>
        <v>5500</v>
      </c>
      <c r="M2947" s="14">
        <v>5500</v>
      </c>
      <c r="N2947" s="14">
        <v>0</v>
      </c>
      <c r="O2947" s="14">
        <v>0</v>
      </c>
      <c r="P2947" s="14">
        <v>0</v>
      </c>
      <c r="Q2947" s="14">
        <v>0</v>
      </c>
      <c r="R2947" s="14">
        <v>5500</v>
      </c>
      <c r="S2947" s="14"/>
      <c r="T2947" s="14"/>
      <c r="U2947" s="14"/>
      <c r="V2947" s="14"/>
      <c r="W2947" s="14"/>
      <c r="X2947" s="14">
        <f t="shared" si="7726"/>
        <v>5500</v>
      </c>
      <c r="Y2947" s="14"/>
      <c r="Z2947" s="14"/>
      <c r="AA2947" s="14"/>
      <c r="AB2947" s="14"/>
      <c r="AC2947" s="14"/>
      <c r="AD2947" s="14"/>
      <c r="AE2947" s="14"/>
      <c r="AF2947" s="14"/>
      <c r="AG2947" s="14"/>
      <c r="AH2947" s="14">
        <v>0</v>
      </c>
      <c r="AI2947" s="14">
        <v>5500</v>
      </c>
      <c r="AJ2947" s="14">
        <v>0</v>
      </c>
      <c r="AK2947" s="14"/>
      <c r="AL2947" s="14"/>
      <c r="AM2947" s="14"/>
      <c r="AN2947" s="14"/>
      <c r="AO2947" s="14"/>
      <c r="AP2947" s="14">
        <f t="shared" si="7727"/>
        <v>0</v>
      </c>
      <c r="AQ2947" s="14"/>
      <c r="AR2947" s="14"/>
      <c r="AS2947" s="14"/>
      <c r="AT2947" s="14"/>
      <c r="AU2947" s="14"/>
      <c r="AV2947" s="14"/>
      <c r="AW2947" s="14"/>
      <c r="AX2947" s="14"/>
      <c r="AY2947" s="14"/>
      <c r="AZ2947" s="14">
        <v>0</v>
      </c>
      <c r="BA2947" s="14">
        <v>0</v>
      </c>
      <c r="BB2947" s="14">
        <v>0</v>
      </c>
      <c r="BC2947" s="14"/>
      <c r="BD2947" s="14"/>
      <c r="BE2947" s="14"/>
      <c r="BF2947" s="14"/>
      <c r="BG2947" s="14"/>
      <c r="BH2947" s="14">
        <f t="shared" si="7728"/>
        <v>0</v>
      </c>
      <c r="BI2947" s="14"/>
      <c r="BJ2947" s="14"/>
      <c r="BK2947" s="14"/>
      <c r="BL2947" s="14"/>
      <c r="BM2947" s="14"/>
      <c r="BN2947" s="14"/>
      <c r="BO2947" s="14"/>
      <c r="BP2947" s="14"/>
      <c r="BQ2947" s="14"/>
      <c r="BR2947" s="14">
        <v>0</v>
      </c>
      <c r="BS2947" s="14">
        <v>0</v>
      </c>
      <c r="BT2947" s="14">
        <v>50500</v>
      </c>
      <c r="BU2947" s="14">
        <v>45000</v>
      </c>
      <c r="BV2947" s="14">
        <v>22500</v>
      </c>
      <c r="BW2947" s="14">
        <f t="shared" si="7697"/>
        <v>22500</v>
      </c>
      <c r="BX2947" s="14">
        <v>22500</v>
      </c>
      <c r="BY2947" s="14"/>
      <c r="BZ2947" s="14"/>
      <c r="CA2947" s="14">
        <f t="shared" si="7762"/>
        <v>45000</v>
      </c>
      <c r="CB2947" s="122">
        <f t="shared" si="7773"/>
        <v>100</v>
      </c>
    </row>
    <row r="2948" spans="1:80" x14ac:dyDescent="0.25">
      <c r="A2948" s="13" t="s">
        <v>1</v>
      </c>
      <c r="B2948" s="13" t="s">
        <v>1</v>
      </c>
      <c r="C2948" s="13" t="s">
        <v>1</v>
      </c>
      <c r="D2948" s="74" t="s">
        <v>1</v>
      </c>
      <c r="E2948" s="74" t="s">
        <v>1</v>
      </c>
      <c r="F2948" s="74" t="s">
        <v>1</v>
      </c>
      <c r="G2948" s="13" t="s">
        <v>1</v>
      </c>
      <c r="H2948" s="10" t="s">
        <v>1366</v>
      </c>
      <c r="I2948" s="11">
        <f>SUM(I2918,I2941,I2944)</f>
        <v>2962429</v>
      </c>
      <c r="J2948" s="11">
        <f t="shared" si="7761"/>
        <v>3429948</v>
      </c>
      <c r="K2948" s="11">
        <f t="shared" ref="K2948" si="7832">SUM(K2918,K2941,K2944)</f>
        <v>3188198</v>
      </c>
      <c r="L2948" s="11">
        <f t="shared" si="7764"/>
        <v>241750</v>
      </c>
      <c r="M2948" s="11">
        <f t="shared" ref="M2948:Q2948" si="7833">SUM(M2918,M2941,M2944)</f>
        <v>236250</v>
      </c>
      <c r="N2948" s="11">
        <f t="shared" si="7833"/>
        <v>0</v>
      </c>
      <c r="O2948" s="11">
        <f t="shared" si="7833"/>
        <v>5500</v>
      </c>
      <c r="P2948" s="11">
        <f t="shared" si="7833"/>
        <v>0</v>
      </c>
      <c r="Q2948" s="11">
        <f t="shared" si="7833"/>
        <v>0</v>
      </c>
      <c r="R2948" s="11">
        <f t="shared" ref="R2948:AG2948" si="7834">SUM(R2918,R2941,R2944)</f>
        <v>236250</v>
      </c>
      <c r="S2948" s="11">
        <f t="shared" si="7834"/>
        <v>0</v>
      </c>
      <c r="T2948" s="11">
        <f t="shared" si="7834"/>
        <v>0</v>
      </c>
      <c r="U2948" s="11">
        <f t="shared" si="7834"/>
        <v>0</v>
      </c>
      <c r="V2948" s="11">
        <f t="shared" si="7834"/>
        <v>0</v>
      </c>
      <c r="W2948" s="11">
        <f t="shared" si="7834"/>
        <v>0</v>
      </c>
      <c r="X2948" s="11">
        <f t="shared" si="7834"/>
        <v>236250</v>
      </c>
      <c r="Y2948" s="11">
        <f t="shared" si="7834"/>
        <v>20545</v>
      </c>
      <c r="Z2948" s="11">
        <f t="shared" si="7834"/>
        <v>30175</v>
      </c>
      <c r="AA2948" s="11">
        <f t="shared" si="7834"/>
        <v>27385</v>
      </c>
      <c r="AB2948" s="11">
        <f t="shared" si="7834"/>
        <v>26820</v>
      </c>
      <c r="AC2948" s="11">
        <f t="shared" si="7834"/>
        <v>30754</v>
      </c>
      <c r="AD2948" s="11">
        <f t="shared" si="7834"/>
        <v>17890</v>
      </c>
      <c r="AE2948" s="11">
        <f t="shared" si="7834"/>
        <v>0</v>
      </c>
      <c r="AF2948" s="11">
        <f t="shared" si="7834"/>
        <v>2662</v>
      </c>
      <c r="AG2948" s="11">
        <f t="shared" si="7834"/>
        <v>23553</v>
      </c>
      <c r="AH2948" s="11">
        <v>179784</v>
      </c>
      <c r="AI2948" s="11">
        <v>56466</v>
      </c>
      <c r="AJ2948" s="11">
        <f t="shared" ref="AJ2948:AY2948" si="7835">SUM(AJ2918,AJ2941,AJ2944)</f>
        <v>0</v>
      </c>
      <c r="AK2948" s="11">
        <f t="shared" si="7835"/>
        <v>0</v>
      </c>
      <c r="AL2948" s="11">
        <f t="shared" si="7835"/>
        <v>0</v>
      </c>
      <c r="AM2948" s="11">
        <f t="shared" si="7835"/>
        <v>0</v>
      </c>
      <c r="AN2948" s="11">
        <f t="shared" si="7835"/>
        <v>0</v>
      </c>
      <c r="AO2948" s="11">
        <f t="shared" si="7835"/>
        <v>0</v>
      </c>
      <c r="AP2948" s="11">
        <f t="shared" si="7835"/>
        <v>0</v>
      </c>
      <c r="AQ2948" s="11">
        <f t="shared" si="7835"/>
        <v>0</v>
      </c>
      <c r="AR2948" s="11">
        <f t="shared" si="7835"/>
        <v>0</v>
      </c>
      <c r="AS2948" s="11">
        <f t="shared" si="7835"/>
        <v>0</v>
      </c>
      <c r="AT2948" s="11">
        <f t="shared" si="7835"/>
        <v>0</v>
      </c>
      <c r="AU2948" s="11">
        <f t="shared" si="7835"/>
        <v>0</v>
      </c>
      <c r="AV2948" s="11">
        <f t="shared" si="7835"/>
        <v>0</v>
      </c>
      <c r="AW2948" s="11">
        <f t="shared" si="7835"/>
        <v>0</v>
      </c>
      <c r="AX2948" s="11">
        <f t="shared" si="7835"/>
        <v>0</v>
      </c>
      <c r="AY2948" s="11">
        <f t="shared" si="7835"/>
        <v>0</v>
      </c>
      <c r="AZ2948" s="11">
        <v>0</v>
      </c>
      <c r="BA2948" s="11">
        <v>0</v>
      </c>
      <c r="BB2948" s="11">
        <f t="shared" ref="BB2948:BQ2948" si="7836">SUM(BB2918,BB2941,BB2944)</f>
        <v>5500</v>
      </c>
      <c r="BC2948" s="11">
        <f t="shared" si="7836"/>
        <v>2108</v>
      </c>
      <c r="BD2948" s="11">
        <f t="shared" si="7836"/>
        <v>0</v>
      </c>
      <c r="BE2948" s="11">
        <f t="shared" si="7836"/>
        <v>15608</v>
      </c>
      <c r="BF2948" s="11">
        <f t="shared" si="7836"/>
        <v>0</v>
      </c>
      <c r="BG2948" s="11">
        <f t="shared" si="7836"/>
        <v>0</v>
      </c>
      <c r="BH2948" s="11">
        <f t="shared" si="7836"/>
        <v>23216</v>
      </c>
      <c r="BI2948" s="11">
        <f t="shared" si="7836"/>
        <v>1615</v>
      </c>
      <c r="BJ2948" s="11">
        <f t="shared" si="7836"/>
        <v>932</v>
      </c>
      <c r="BK2948" s="11">
        <f t="shared" si="7836"/>
        <v>2108</v>
      </c>
      <c r="BL2948" s="11">
        <f t="shared" si="7836"/>
        <v>497</v>
      </c>
      <c r="BM2948" s="11">
        <f t="shared" si="7836"/>
        <v>13223</v>
      </c>
      <c r="BN2948" s="11">
        <f t="shared" si="7836"/>
        <v>0</v>
      </c>
      <c r="BO2948" s="11">
        <f t="shared" si="7836"/>
        <v>0</v>
      </c>
      <c r="BP2948" s="11">
        <f t="shared" si="7836"/>
        <v>1223</v>
      </c>
      <c r="BQ2948" s="11">
        <f t="shared" si="7836"/>
        <v>1162</v>
      </c>
      <c r="BR2948" s="11">
        <v>20760</v>
      </c>
      <c r="BS2948" s="11">
        <v>2456</v>
      </c>
      <c r="BT2948" s="11">
        <f t="shared" ref="BT2948:BZ2948" si="7837">SUM(BT2918,BT2941,BT2944)</f>
        <v>3616619</v>
      </c>
      <c r="BU2948" s="11">
        <f t="shared" si="7837"/>
        <v>3382884</v>
      </c>
      <c r="BV2948" s="11">
        <f t="shared" si="7837"/>
        <v>1880991</v>
      </c>
      <c r="BW2948" s="11">
        <f t="shared" si="7837"/>
        <v>882713</v>
      </c>
      <c r="BX2948" s="11">
        <f t="shared" si="7837"/>
        <v>340633</v>
      </c>
      <c r="BY2948" s="11">
        <f t="shared" si="7837"/>
        <v>271040</v>
      </c>
      <c r="BZ2948" s="11">
        <f t="shared" si="7837"/>
        <v>271040</v>
      </c>
      <c r="CA2948" s="11">
        <f t="shared" si="7762"/>
        <v>2763704</v>
      </c>
      <c r="CB2948" s="123">
        <f t="shared" si="7773"/>
        <v>81.696682475662769</v>
      </c>
    </row>
    <row r="2949" spans="1:80" ht="15.75" thickBot="1" x14ac:dyDescent="0.3">
      <c r="A2949" s="13" t="s">
        <v>1</v>
      </c>
      <c r="B2949" s="13" t="s">
        <v>1</v>
      </c>
      <c r="C2949" s="13" t="s">
        <v>1</v>
      </c>
      <c r="D2949" s="74" t="s">
        <v>1</v>
      </c>
      <c r="E2949" s="74" t="s">
        <v>1</v>
      </c>
      <c r="F2949" s="74" t="s">
        <v>1</v>
      </c>
      <c r="G2949" s="13" t="s">
        <v>1</v>
      </c>
      <c r="H2949" s="2" t="s">
        <v>83</v>
      </c>
      <c r="I2949" s="12">
        <v>63</v>
      </c>
      <c r="J2949" s="12">
        <f t="shared" si="7761"/>
        <v>59</v>
      </c>
      <c r="K2949" s="12">
        <v>59</v>
      </c>
      <c r="L2949" s="13"/>
      <c r="M2949" s="13" t="s">
        <v>1</v>
      </c>
      <c r="N2949" s="13" t="s">
        <v>1</v>
      </c>
      <c r="O2949" s="13" t="s">
        <v>1</v>
      </c>
      <c r="P2949" s="27"/>
      <c r="Q2949" s="13" t="s">
        <v>1</v>
      </c>
      <c r="R2949" s="13" t="s">
        <v>1</v>
      </c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>
        <v>0</v>
      </c>
      <c r="AI2949" s="13">
        <v>0</v>
      </c>
      <c r="AJ2949" s="13" t="s">
        <v>1</v>
      </c>
      <c r="AK2949" s="13"/>
      <c r="AL2949" s="13"/>
      <c r="AM2949" s="13"/>
      <c r="AN2949" s="13"/>
      <c r="AO2949" s="13"/>
      <c r="AP2949" s="13"/>
      <c r="AQ2949" s="13"/>
      <c r="AR2949" s="13"/>
      <c r="AS2949" s="13"/>
      <c r="AT2949" s="13"/>
      <c r="AU2949" s="13"/>
      <c r="AV2949" s="13"/>
      <c r="AW2949" s="13"/>
      <c r="AX2949" s="13"/>
      <c r="AY2949" s="13"/>
      <c r="AZ2949" s="13">
        <v>0</v>
      </c>
      <c r="BA2949" s="13">
        <v>0</v>
      </c>
      <c r="BB2949" s="13" t="s">
        <v>1</v>
      </c>
      <c r="BC2949" s="13"/>
      <c r="BD2949" s="13"/>
      <c r="BE2949" s="13"/>
      <c r="BF2949" s="13"/>
      <c r="BG2949" s="13"/>
      <c r="BH2949" s="13"/>
      <c r="BI2949" s="13"/>
      <c r="BJ2949" s="13"/>
      <c r="BK2949" s="13"/>
      <c r="BL2949" s="13"/>
      <c r="BM2949" s="13"/>
      <c r="BN2949" s="13"/>
      <c r="BO2949" s="13"/>
      <c r="BP2949" s="13"/>
      <c r="BQ2949" s="13"/>
      <c r="BR2949" s="13">
        <v>0</v>
      </c>
      <c r="BS2949" s="13">
        <v>0</v>
      </c>
      <c r="BT2949" s="12">
        <v>59</v>
      </c>
      <c r="BU2949" s="12">
        <v>59</v>
      </c>
      <c r="BV2949" s="12"/>
      <c r="BW2949" s="12"/>
      <c r="BX2949" s="12" t="s">
        <v>1</v>
      </c>
      <c r="BY2949" s="12" t="s">
        <v>1</v>
      </c>
      <c r="BZ2949" s="12"/>
      <c r="CA2949" s="12">
        <f t="shared" si="7762"/>
        <v>0</v>
      </c>
      <c r="CB2949" s="124"/>
    </row>
    <row r="2950" spans="1:80" ht="69.75" customHeight="1" thickBot="1" x14ac:dyDescent="0.3">
      <c r="A2950" s="133" t="s">
        <v>1</v>
      </c>
      <c r="B2950" s="133" t="s">
        <v>1</v>
      </c>
      <c r="C2950" s="133" t="s">
        <v>1</v>
      </c>
      <c r="D2950" s="135" t="s">
        <v>1</v>
      </c>
      <c r="E2950" s="135" t="s">
        <v>1</v>
      </c>
      <c r="F2950" s="135" t="s">
        <v>1</v>
      </c>
      <c r="G2950" s="137" t="s">
        <v>1</v>
      </c>
      <c r="H2950" s="5" t="s">
        <v>84</v>
      </c>
      <c r="I2950" s="5" t="s">
        <v>11</v>
      </c>
      <c r="J2950" s="5" t="s">
        <v>1809</v>
      </c>
      <c r="K2950" s="5" t="s">
        <v>12</v>
      </c>
      <c r="L2950" s="5" t="s">
        <v>13</v>
      </c>
      <c r="M2950" s="5" t="s">
        <v>14</v>
      </c>
      <c r="N2950" s="5" t="s">
        <v>15</v>
      </c>
      <c r="O2950" s="5" t="s">
        <v>16</v>
      </c>
      <c r="P2950" s="5" t="s">
        <v>17</v>
      </c>
      <c r="Q2950" s="5" t="s">
        <v>18</v>
      </c>
      <c r="R2950" s="71" t="s">
        <v>14</v>
      </c>
      <c r="S2950" s="71" t="s">
        <v>1843</v>
      </c>
      <c r="T2950" s="71" t="s">
        <v>1797</v>
      </c>
      <c r="U2950" s="71" t="s">
        <v>1832</v>
      </c>
      <c r="V2950" s="71" t="s">
        <v>1833</v>
      </c>
      <c r="W2950" s="71" t="s">
        <v>1834</v>
      </c>
      <c r="X2950" s="71" t="s">
        <v>1847</v>
      </c>
      <c r="Y2950" s="71" t="s">
        <v>1844</v>
      </c>
      <c r="Z2950" s="71" t="s">
        <v>1835</v>
      </c>
      <c r="AA2950" s="71" t="s">
        <v>1836</v>
      </c>
      <c r="AB2950" s="71" t="s">
        <v>1837</v>
      </c>
      <c r="AC2950" s="71" t="s">
        <v>1838</v>
      </c>
      <c r="AD2950" s="71" t="s">
        <v>1839</v>
      </c>
      <c r="AE2950" s="71" t="s">
        <v>1840</v>
      </c>
      <c r="AF2950" s="71" t="s">
        <v>1845</v>
      </c>
      <c r="AG2950" s="71" t="s">
        <v>1846</v>
      </c>
      <c r="AH2950" s="71" t="s">
        <v>1841</v>
      </c>
      <c r="AI2950" s="71" t="s">
        <v>1842</v>
      </c>
      <c r="AJ2950" s="72" t="s">
        <v>15</v>
      </c>
      <c r="AK2950" s="72" t="s">
        <v>1843</v>
      </c>
      <c r="AL2950" s="72" t="s">
        <v>1797</v>
      </c>
      <c r="AM2950" s="72" t="s">
        <v>1832</v>
      </c>
      <c r="AN2950" s="72" t="s">
        <v>1833</v>
      </c>
      <c r="AO2950" s="72" t="s">
        <v>1834</v>
      </c>
      <c r="AP2950" s="72" t="s">
        <v>1848</v>
      </c>
      <c r="AQ2950" s="72" t="s">
        <v>1844</v>
      </c>
      <c r="AR2950" s="72" t="s">
        <v>1835</v>
      </c>
      <c r="AS2950" s="72" t="s">
        <v>1836</v>
      </c>
      <c r="AT2950" s="72" t="s">
        <v>1837</v>
      </c>
      <c r="AU2950" s="72" t="s">
        <v>1838</v>
      </c>
      <c r="AV2950" s="72" t="s">
        <v>1839</v>
      </c>
      <c r="AW2950" s="72" t="s">
        <v>1840</v>
      </c>
      <c r="AX2950" s="72" t="s">
        <v>1845</v>
      </c>
      <c r="AY2950" s="72" t="s">
        <v>1846</v>
      </c>
      <c r="AZ2950" s="72" t="s">
        <v>1841</v>
      </c>
      <c r="BA2950" s="72" t="s">
        <v>1842</v>
      </c>
      <c r="BB2950" s="73" t="s">
        <v>16</v>
      </c>
      <c r="BC2950" s="73" t="s">
        <v>1843</v>
      </c>
      <c r="BD2950" s="73" t="s">
        <v>1797</v>
      </c>
      <c r="BE2950" s="73" t="s">
        <v>1832</v>
      </c>
      <c r="BF2950" s="73" t="s">
        <v>1833</v>
      </c>
      <c r="BG2950" s="73" t="s">
        <v>1834</v>
      </c>
      <c r="BH2950" s="73" t="s">
        <v>1849</v>
      </c>
      <c r="BI2950" s="73" t="s">
        <v>1844</v>
      </c>
      <c r="BJ2950" s="73" t="s">
        <v>1835</v>
      </c>
      <c r="BK2950" s="73" t="s">
        <v>1836</v>
      </c>
      <c r="BL2950" s="73" t="s">
        <v>1837</v>
      </c>
      <c r="BM2950" s="73" t="s">
        <v>1838</v>
      </c>
      <c r="BN2950" s="73" t="s">
        <v>1839</v>
      </c>
      <c r="BO2950" s="73" t="s">
        <v>1840</v>
      </c>
      <c r="BP2950" s="73" t="s">
        <v>1845</v>
      </c>
      <c r="BQ2950" s="73" t="s">
        <v>1846</v>
      </c>
      <c r="BR2950" s="73" t="s">
        <v>1841</v>
      </c>
      <c r="BS2950" s="73" t="s">
        <v>1842</v>
      </c>
      <c r="BT2950" s="5" t="s">
        <v>1911</v>
      </c>
      <c r="BU2950" s="5" t="s">
        <v>1942</v>
      </c>
      <c r="BV2950" s="5" t="s">
        <v>1943</v>
      </c>
      <c r="BW2950" s="5" t="s">
        <v>1944</v>
      </c>
      <c r="BX2950" s="5" t="s">
        <v>1945</v>
      </c>
      <c r="BY2950" s="5" t="s">
        <v>1946</v>
      </c>
      <c r="BZ2950" s="5" t="s">
        <v>1947</v>
      </c>
      <c r="CA2950" s="5" t="s">
        <v>1948</v>
      </c>
      <c r="CB2950" s="120" t="s">
        <v>1916</v>
      </c>
    </row>
    <row r="2951" spans="1:80" x14ac:dyDescent="0.25">
      <c r="A2951" s="134"/>
      <c r="B2951" s="134"/>
      <c r="C2951" s="134"/>
      <c r="D2951" s="136"/>
      <c r="E2951" s="136"/>
      <c r="F2951" s="136"/>
      <c r="G2951" s="138"/>
      <c r="H2951" s="15" t="s">
        <v>1</v>
      </c>
      <c r="I2951" s="9" t="s">
        <v>19</v>
      </c>
      <c r="J2951" s="9">
        <v>1</v>
      </c>
      <c r="K2951" s="9" t="s">
        <v>20</v>
      </c>
      <c r="L2951" s="9" t="s">
        <v>21</v>
      </c>
      <c r="M2951" s="9" t="s">
        <v>22</v>
      </c>
      <c r="N2951" s="9" t="s">
        <v>23</v>
      </c>
      <c r="O2951" s="9" t="s">
        <v>24</v>
      </c>
      <c r="P2951" s="9" t="s">
        <v>25</v>
      </c>
      <c r="Q2951" s="9" t="s">
        <v>26</v>
      </c>
      <c r="R2951" s="9">
        <v>1</v>
      </c>
      <c r="S2951" s="9">
        <v>2</v>
      </c>
      <c r="T2951" s="9">
        <v>3</v>
      </c>
      <c r="U2951" s="9">
        <v>4</v>
      </c>
      <c r="V2951" s="9">
        <v>5</v>
      </c>
      <c r="W2951" s="9">
        <v>6</v>
      </c>
      <c r="X2951" s="9">
        <v>7</v>
      </c>
      <c r="Y2951" s="9">
        <v>8</v>
      </c>
      <c r="Z2951" s="9">
        <v>9</v>
      </c>
      <c r="AA2951" s="9">
        <v>10</v>
      </c>
      <c r="AB2951" s="9">
        <v>11</v>
      </c>
      <c r="AC2951" s="9">
        <v>12</v>
      </c>
      <c r="AD2951" s="9">
        <v>13</v>
      </c>
      <c r="AE2951" s="9">
        <v>14</v>
      </c>
      <c r="AF2951" s="9">
        <v>15</v>
      </c>
      <c r="AG2951" s="9">
        <v>16</v>
      </c>
      <c r="AH2951" s="9">
        <v>20</v>
      </c>
      <c r="AI2951" s="9">
        <v>21</v>
      </c>
      <c r="AJ2951" s="9">
        <v>1</v>
      </c>
      <c r="AK2951" s="9">
        <v>2</v>
      </c>
      <c r="AL2951" s="9">
        <v>3</v>
      </c>
      <c r="AM2951" s="9">
        <v>4</v>
      </c>
      <c r="AN2951" s="9">
        <v>5</v>
      </c>
      <c r="AO2951" s="9">
        <v>6</v>
      </c>
      <c r="AP2951" s="9">
        <v>7</v>
      </c>
      <c r="AQ2951" s="9">
        <v>8</v>
      </c>
      <c r="AR2951" s="9">
        <v>9</v>
      </c>
      <c r="AS2951" s="9">
        <v>10</v>
      </c>
      <c r="AT2951" s="9">
        <v>11</v>
      </c>
      <c r="AU2951" s="9">
        <v>12</v>
      </c>
      <c r="AV2951" s="9">
        <v>13</v>
      </c>
      <c r="AW2951" s="9">
        <v>14</v>
      </c>
      <c r="AX2951" s="9">
        <v>15</v>
      </c>
      <c r="AY2951" s="9">
        <v>16</v>
      </c>
      <c r="AZ2951" s="9">
        <v>20</v>
      </c>
      <c r="BA2951" s="9">
        <v>21</v>
      </c>
      <c r="BB2951" s="9">
        <v>1</v>
      </c>
      <c r="BC2951" s="9">
        <v>2</v>
      </c>
      <c r="BD2951" s="9">
        <v>3</v>
      </c>
      <c r="BE2951" s="9">
        <v>4</v>
      </c>
      <c r="BF2951" s="9">
        <v>5</v>
      </c>
      <c r="BG2951" s="9">
        <v>6</v>
      </c>
      <c r="BH2951" s="9">
        <v>7</v>
      </c>
      <c r="BI2951" s="9">
        <v>8</v>
      </c>
      <c r="BJ2951" s="9">
        <v>9</v>
      </c>
      <c r="BK2951" s="9">
        <v>10</v>
      </c>
      <c r="BL2951" s="9">
        <v>11</v>
      </c>
      <c r="BM2951" s="9">
        <v>12</v>
      </c>
      <c r="BN2951" s="9">
        <v>13</v>
      </c>
      <c r="BO2951" s="9">
        <v>14</v>
      </c>
      <c r="BP2951" s="9">
        <v>15</v>
      </c>
      <c r="BQ2951" s="9">
        <v>16</v>
      </c>
      <c r="BR2951" s="9">
        <v>20</v>
      </c>
      <c r="BS2951" s="9">
        <v>21</v>
      </c>
      <c r="BT2951" s="9">
        <v>1</v>
      </c>
      <c r="BU2951" s="9">
        <v>2</v>
      </c>
      <c r="BV2951" s="9">
        <v>3</v>
      </c>
      <c r="BW2951" s="9" t="s">
        <v>1798</v>
      </c>
      <c r="BX2951" s="9">
        <v>5</v>
      </c>
      <c r="BY2951" s="9">
        <v>6</v>
      </c>
      <c r="BZ2951" s="9">
        <v>7</v>
      </c>
      <c r="CA2951" s="9" t="s">
        <v>1917</v>
      </c>
      <c r="CB2951" s="121">
        <v>9</v>
      </c>
    </row>
    <row r="2952" spans="1:80" x14ac:dyDescent="0.25">
      <c r="A2952" s="134"/>
      <c r="B2952" s="134"/>
      <c r="C2952" s="134"/>
      <c r="D2952" s="136"/>
      <c r="E2952" s="136"/>
      <c r="F2952" s="136"/>
      <c r="G2952" s="138"/>
      <c r="H2952" s="16" t="s">
        <v>1015</v>
      </c>
      <c r="I2952" s="17">
        <f>SUM(I2948)</f>
        <v>2962429</v>
      </c>
      <c r="J2952" s="17">
        <f t="shared" ref="J2952:J2953" si="7838">SUM(K2952,L2952,P2952,Q2952)</f>
        <v>3429948</v>
      </c>
      <c r="K2952" s="17">
        <f t="shared" ref="K2952" si="7839">SUM(K2948)</f>
        <v>3188198</v>
      </c>
      <c r="L2952" s="17">
        <f t="shared" ref="L2952:L2953" si="7840">SUM(M2952:O2952)</f>
        <v>241750</v>
      </c>
      <c r="M2952" s="17">
        <f t="shared" ref="M2952:Q2952" si="7841">SUM(M2948)</f>
        <v>236250</v>
      </c>
      <c r="N2952" s="17">
        <f t="shared" si="7841"/>
        <v>0</v>
      </c>
      <c r="O2952" s="17">
        <f t="shared" si="7841"/>
        <v>5500</v>
      </c>
      <c r="P2952" s="17">
        <f t="shared" si="7841"/>
        <v>0</v>
      </c>
      <c r="Q2952" s="17">
        <f t="shared" si="7841"/>
        <v>0</v>
      </c>
      <c r="R2952" s="17">
        <f t="shared" ref="R2952:AG2952" si="7842">SUM(R2948)</f>
        <v>236250</v>
      </c>
      <c r="S2952" s="17">
        <f t="shared" si="7842"/>
        <v>0</v>
      </c>
      <c r="T2952" s="17">
        <f t="shared" si="7842"/>
        <v>0</v>
      </c>
      <c r="U2952" s="17">
        <f t="shared" si="7842"/>
        <v>0</v>
      </c>
      <c r="V2952" s="17">
        <f t="shared" si="7842"/>
        <v>0</v>
      </c>
      <c r="W2952" s="17">
        <f t="shared" si="7842"/>
        <v>0</v>
      </c>
      <c r="X2952" s="17">
        <f t="shared" ref="X2952" si="7843">SUM(X2948)</f>
        <v>236250</v>
      </c>
      <c r="Y2952" s="17">
        <f t="shared" si="7842"/>
        <v>20545</v>
      </c>
      <c r="Z2952" s="17">
        <f t="shared" si="7842"/>
        <v>30175</v>
      </c>
      <c r="AA2952" s="17">
        <f t="shared" si="7842"/>
        <v>27385</v>
      </c>
      <c r="AB2952" s="17">
        <f t="shared" si="7842"/>
        <v>26820</v>
      </c>
      <c r="AC2952" s="17">
        <f t="shared" si="7842"/>
        <v>30754</v>
      </c>
      <c r="AD2952" s="17">
        <f t="shared" si="7842"/>
        <v>17890</v>
      </c>
      <c r="AE2952" s="17">
        <f t="shared" si="7842"/>
        <v>0</v>
      </c>
      <c r="AF2952" s="17">
        <f t="shared" si="7842"/>
        <v>2662</v>
      </c>
      <c r="AG2952" s="17">
        <f t="shared" si="7842"/>
        <v>23553</v>
      </c>
      <c r="AH2952" s="17">
        <v>179784</v>
      </c>
      <c r="AI2952" s="17">
        <v>56466</v>
      </c>
      <c r="AJ2952" s="17">
        <f t="shared" ref="AJ2952:AY2952" si="7844">SUM(AJ2948)</f>
        <v>0</v>
      </c>
      <c r="AK2952" s="17">
        <f t="shared" si="7844"/>
        <v>0</v>
      </c>
      <c r="AL2952" s="17">
        <f t="shared" si="7844"/>
        <v>0</v>
      </c>
      <c r="AM2952" s="17">
        <f t="shared" si="7844"/>
        <v>0</v>
      </c>
      <c r="AN2952" s="17">
        <f t="shared" si="7844"/>
        <v>0</v>
      </c>
      <c r="AO2952" s="17">
        <f t="shared" si="7844"/>
        <v>0</v>
      </c>
      <c r="AP2952" s="17">
        <f t="shared" ref="AP2952" si="7845">SUM(AP2948)</f>
        <v>0</v>
      </c>
      <c r="AQ2952" s="17">
        <f t="shared" si="7844"/>
        <v>0</v>
      </c>
      <c r="AR2952" s="17">
        <f t="shared" si="7844"/>
        <v>0</v>
      </c>
      <c r="AS2952" s="17">
        <f t="shared" si="7844"/>
        <v>0</v>
      </c>
      <c r="AT2952" s="17">
        <f t="shared" si="7844"/>
        <v>0</v>
      </c>
      <c r="AU2952" s="17">
        <f t="shared" si="7844"/>
        <v>0</v>
      </c>
      <c r="AV2952" s="17">
        <f t="shared" si="7844"/>
        <v>0</v>
      </c>
      <c r="AW2952" s="17">
        <f t="shared" si="7844"/>
        <v>0</v>
      </c>
      <c r="AX2952" s="17">
        <f t="shared" si="7844"/>
        <v>0</v>
      </c>
      <c r="AY2952" s="17">
        <f t="shared" si="7844"/>
        <v>0</v>
      </c>
      <c r="AZ2952" s="17">
        <v>0</v>
      </c>
      <c r="BA2952" s="17">
        <v>0</v>
      </c>
      <c r="BB2952" s="17">
        <f t="shared" ref="BB2952:BQ2952" si="7846">SUM(BB2948)</f>
        <v>5500</v>
      </c>
      <c r="BC2952" s="17">
        <f t="shared" si="7846"/>
        <v>2108</v>
      </c>
      <c r="BD2952" s="17">
        <f t="shared" si="7846"/>
        <v>0</v>
      </c>
      <c r="BE2952" s="17">
        <f t="shared" si="7846"/>
        <v>15608</v>
      </c>
      <c r="BF2952" s="17">
        <f t="shared" si="7846"/>
        <v>0</v>
      </c>
      <c r="BG2952" s="17">
        <f t="shared" si="7846"/>
        <v>0</v>
      </c>
      <c r="BH2952" s="17">
        <f t="shared" ref="BH2952" si="7847">SUM(BH2948)</f>
        <v>23216</v>
      </c>
      <c r="BI2952" s="17">
        <f t="shared" si="7846"/>
        <v>1615</v>
      </c>
      <c r="BJ2952" s="17">
        <f t="shared" si="7846"/>
        <v>932</v>
      </c>
      <c r="BK2952" s="17">
        <f t="shared" si="7846"/>
        <v>2108</v>
      </c>
      <c r="BL2952" s="17">
        <f t="shared" si="7846"/>
        <v>497</v>
      </c>
      <c r="BM2952" s="17">
        <f t="shared" si="7846"/>
        <v>13223</v>
      </c>
      <c r="BN2952" s="17">
        <f t="shared" si="7846"/>
        <v>0</v>
      </c>
      <c r="BO2952" s="17">
        <f t="shared" si="7846"/>
        <v>0</v>
      </c>
      <c r="BP2952" s="17">
        <f t="shared" si="7846"/>
        <v>1223</v>
      </c>
      <c r="BQ2952" s="17">
        <f t="shared" si="7846"/>
        <v>1162</v>
      </c>
      <c r="BR2952" s="17">
        <v>20760</v>
      </c>
      <c r="BS2952" s="17">
        <v>2456</v>
      </c>
      <c r="BT2952" s="17">
        <f t="shared" ref="BT2952:BW2952" si="7848">SUM(BT2948)</f>
        <v>3616619</v>
      </c>
      <c r="BU2952" s="17">
        <f t="shared" ref="BU2952:BV2952" si="7849">SUM(BU2948)</f>
        <v>3382884</v>
      </c>
      <c r="BV2952" s="17">
        <f t="shared" si="7849"/>
        <v>1880991</v>
      </c>
      <c r="BW2952" s="17">
        <f t="shared" si="7848"/>
        <v>882713</v>
      </c>
      <c r="BX2952" s="17">
        <f t="shared" ref="BX2952:BZ2952" si="7850">SUM(BX2948)</f>
        <v>340633</v>
      </c>
      <c r="BY2952" s="17">
        <f t="shared" si="7850"/>
        <v>271040</v>
      </c>
      <c r="BZ2952" s="17">
        <f t="shared" si="7850"/>
        <v>271040</v>
      </c>
      <c r="CA2952" s="17">
        <f>BV2952+BW2952</f>
        <v>2763704</v>
      </c>
      <c r="CB2952" s="125">
        <f>IF(BU2952=0,"-",CA2952/BU2952*100)</f>
        <v>81.696682475662769</v>
      </c>
    </row>
    <row r="2953" spans="1:80" x14ac:dyDescent="0.25">
      <c r="A2953" s="134"/>
      <c r="B2953" s="134"/>
      <c r="C2953" s="134"/>
      <c r="D2953" s="136"/>
      <c r="E2953" s="136"/>
      <c r="F2953" s="136"/>
      <c r="G2953" s="138"/>
      <c r="H2953" s="18" t="s">
        <v>86</v>
      </c>
      <c r="I2953" s="17">
        <f>SUM(I2952)</f>
        <v>2962429</v>
      </c>
      <c r="J2953" s="17">
        <f t="shared" si="7838"/>
        <v>3429948</v>
      </c>
      <c r="K2953" s="17">
        <f t="shared" ref="K2953" si="7851">SUM(K2952)</f>
        <v>3188198</v>
      </c>
      <c r="L2953" s="17">
        <f t="shared" si="7840"/>
        <v>241750</v>
      </c>
      <c r="M2953" s="17">
        <f t="shared" ref="M2953:Q2953" si="7852">SUM(M2952)</f>
        <v>236250</v>
      </c>
      <c r="N2953" s="17">
        <f t="shared" si="7852"/>
        <v>0</v>
      </c>
      <c r="O2953" s="17">
        <f t="shared" si="7852"/>
        <v>5500</v>
      </c>
      <c r="P2953" s="17">
        <f t="shared" si="7852"/>
        <v>0</v>
      </c>
      <c r="Q2953" s="17">
        <f t="shared" si="7852"/>
        <v>0</v>
      </c>
      <c r="R2953" s="17">
        <f t="shared" ref="R2953:AG2953" si="7853">SUM(R2952)</f>
        <v>236250</v>
      </c>
      <c r="S2953" s="17">
        <f t="shared" si="7853"/>
        <v>0</v>
      </c>
      <c r="T2953" s="17">
        <f t="shared" si="7853"/>
        <v>0</v>
      </c>
      <c r="U2953" s="17">
        <f t="shared" si="7853"/>
        <v>0</v>
      </c>
      <c r="V2953" s="17">
        <f t="shared" si="7853"/>
        <v>0</v>
      </c>
      <c r="W2953" s="17">
        <f t="shared" si="7853"/>
        <v>0</v>
      </c>
      <c r="X2953" s="17">
        <f t="shared" ref="X2953" si="7854">SUM(X2952)</f>
        <v>236250</v>
      </c>
      <c r="Y2953" s="17">
        <f t="shared" si="7853"/>
        <v>20545</v>
      </c>
      <c r="Z2953" s="17">
        <f t="shared" si="7853"/>
        <v>30175</v>
      </c>
      <c r="AA2953" s="17">
        <f t="shared" si="7853"/>
        <v>27385</v>
      </c>
      <c r="AB2953" s="17">
        <f t="shared" si="7853"/>
        <v>26820</v>
      </c>
      <c r="AC2953" s="17">
        <f t="shared" si="7853"/>
        <v>30754</v>
      </c>
      <c r="AD2953" s="17">
        <f t="shared" si="7853"/>
        <v>17890</v>
      </c>
      <c r="AE2953" s="17">
        <f t="shared" si="7853"/>
        <v>0</v>
      </c>
      <c r="AF2953" s="17">
        <f t="shared" si="7853"/>
        <v>2662</v>
      </c>
      <c r="AG2953" s="17">
        <f t="shared" si="7853"/>
        <v>23553</v>
      </c>
      <c r="AH2953" s="17">
        <v>179784</v>
      </c>
      <c r="AI2953" s="17">
        <v>56466</v>
      </c>
      <c r="AJ2953" s="17">
        <f t="shared" ref="AJ2953:AY2953" si="7855">SUM(AJ2952)</f>
        <v>0</v>
      </c>
      <c r="AK2953" s="17">
        <f t="shared" si="7855"/>
        <v>0</v>
      </c>
      <c r="AL2953" s="17">
        <f t="shared" si="7855"/>
        <v>0</v>
      </c>
      <c r="AM2953" s="17">
        <f t="shared" si="7855"/>
        <v>0</v>
      </c>
      <c r="AN2953" s="17">
        <f t="shared" si="7855"/>
        <v>0</v>
      </c>
      <c r="AO2953" s="17">
        <f t="shared" si="7855"/>
        <v>0</v>
      </c>
      <c r="AP2953" s="17">
        <f t="shared" ref="AP2953" si="7856">SUM(AP2952)</f>
        <v>0</v>
      </c>
      <c r="AQ2953" s="17">
        <f t="shared" si="7855"/>
        <v>0</v>
      </c>
      <c r="AR2953" s="17">
        <f t="shared" si="7855"/>
        <v>0</v>
      </c>
      <c r="AS2953" s="17">
        <f t="shared" si="7855"/>
        <v>0</v>
      </c>
      <c r="AT2953" s="17">
        <f t="shared" si="7855"/>
        <v>0</v>
      </c>
      <c r="AU2953" s="17">
        <f t="shared" si="7855"/>
        <v>0</v>
      </c>
      <c r="AV2953" s="17">
        <f t="shared" si="7855"/>
        <v>0</v>
      </c>
      <c r="AW2953" s="17">
        <f t="shared" si="7855"/>
        <v>0</v>
      </c>
      <c r="AX2953" s="17">
        <f t="shared" si="7855"/>
        <v>0</v>
      </c>
      <c r="AY2953" s="17">
        <f t="shared" si="7855"/>
        <v>0</v>
      </c>
      <c r="AZ2953" s="17">
        <v>0</v>
      </c>
      <c r="BA2953" s="17">
        <v>0</v>
      </c>
      <c r="BB2953" s="17">
        <f t="shared" ref="BB2953:BQ2953" si="7857">SUM(BB2952)</f>
        <v>5500</v>
      </c>
      <c r="BC2953" s="17">
        <f t="shared" si="7857"/>
        <v>2108</v>
      </c>
      <c r="BD2953" s="17">
        <f t="shared" si="7857"/>
        <v>0</v>
      </c>
      <c r="BE2953" s="17">
        <f t="shared" si="7857"/>
        <v>15608</v>
      </c>
      <c r="BF2953" s="17">
        <f t="shared" si="7857"/>
        <v>0</v>
      </c>
      <c r="BG2953" s="17">
        <f t="shared" si="7857"/>
        <v>0</v>
      </c>
      <c r="BH2953" s="17">
        <f t="shared" ref="BH2953" si="7858">SUM(BH2952)</f>
        <v>23216</v>
      </c>
      <c r="BI2953" s="17">
        <f t="shared" si="7857"/>
        <v>1615</v>
      </c>
      <c r="BJ2953" s="17">
        <f t="shared" si="7857"/>
        <v>932</v>
      </c>
      <c r="BK2953" s="17">
        <f t="shared" si="7857"/>
        <v>2108</v>
      </c>
      <c r="BL2953" s="17">
        <f t="shared" si="7857"/>
        <v>497</v>
      </c>
      <c r="BM2953" s="17">
        <f t="shared" si="7857"/>
        <v>13223</v>
      </c>
      <c r="BN2953" s="17">
        <f t="shared" si="7857"/>
        <v>0</v>
      </c>
      <c r="BO2953" s="17">
        <f t="shared" si="7857"/>
        <v>0</v>
      </c>
      <c r="BP2953" s="17">
        <f t="shared" si="7857"/>
        <v>1223</v>
      </c>
      <c r="BQ2953" s="17">
        <f t="shared" si="7857"/>
        <v>1162</v>
      </c>
      <c r="BR2953" s="17">
        <v>20760</v>
      </c>
      <c r="BS2953" s="17">
        <v>2456</v>
      </c>
      <c r="BT2953" s="17">
        <f t="shared" ref="BT2953:BW2953" si="7859">SUM(BT2952)</f>
        <v>3616619</v>
      </c>
      <c r="BU2953" s="17">
        <f t="shared" ref="BU2953:BV2953" si="7860">SUM(BU2952)</f>
        <v>3382884</v>
      </c>
      <c r="BV2953" s="17">
        <f t="shared" si="7860"/>
        <v>1880991</v>
      </c>
      <c r="BW2953" s="17">
        <f t="shared" si="7859"/>
        <v>882713</v>
      </c>
      <c r="BX2953" s="17">
        <f t="shared" ref="BX2953" si="7861">SUM(BX2952)</f>
        <v>340633</v>
      </c>
      <c r="BY2953" s="17">
        <f t="shared" ref="BY2953" si="7862">SUM(BY2952)</f>
        <v>271040</v>
      </c>
      <c r="BZ2953" s="17">
        <f t="shared" ref="BZ2953" si="7863">SUM(BZ2952)</f>
        <v>271040</v>
      </c>
      <c r="CA2953" s="17">
        <f>BV2953+BW2953</f>
        <v>2763704</v>
      </c>
      <c r="CB2953" s="125">
        <f>IF(BU2953=0,"-",CA2953/BU2953*100)</f>
        <v>81.696682475662769</v>
      </c>
    </row>
    <row r="2954" spans="1:80" x14ac:dyDescent="0.25">
      <c r="A2954" s="139"/>
      <c r="B2954" s="139"/>
      <c r="C2954" s="139"/>
      <c r="D2954" s="140"/>
      <c r="E2954" s="140"/>
      <c r="F2954" s="140"/>
      <c r="G2954" s="141"/>
      <c r="X2954">
        <f t="shared" si="7726"/>
        <v>0</v>
      </c>
      <c r="AH2954">
        <v>0</v>
      </c>
      <c r="AI2954">
        <v>0</v>
      </c>
      <c r="AP2954">
        <f t="shared" si="7727"/>
        <v>0</v>
      </c>
      <c r="AZ2954">
        <v>0</v>
      </c>
      <c r="BA2954">
        <v>0</v>
      </c>
      <c r="BH2954">
        <f t="shared" si="7728"/>
        <v>0</v>
      </c>
      <c r="BR2954">
        <v>0</v>
      </c>
      <c r="BS2954">
        <v>0</v>
      </c>
      <c r="BU2954">
        <v>0</v>
      </c>
      <c r="BV2954">
        <v>0</v>
      </c>
      <c r="BW2954">
        <f t="shared" si="7697"/>
        <v>0</v>
      </c>
      <c r="CA2954">
        <f>BV2954+BW2954</f>
        <v>0</v>
      </c>
      <c r="CB2954" s="126" t="str">
        <f>IF(BU2954=0,"-",CA2954/BU2954*100)</f>
        <v>-</v>
      </c>
    </row>
    <row r="2955" spans="1:80" ht="15.75" thickBot="1" x14ac:dyDescent="0.3">
      <c r="A2955" s="13" t="s">
        <v>1</v>
      </c>
      <c r="B2955" s="13" t="s">
        <v>1</v>
      </c>
      <c r="C2955" s="13" t="s">
        <v>1</v>
      </c>
      <c r="D2955" s="74" t="s">
        <v>1</v>
      </c>
      <c r="E2955" s="74" t="s">
        <v>1</v>
      </c>
      <c r="F2955" s="74" t="s">
        <v>1</v>
      </c>
      <c r="G2955" s="13" t="s">
        <v>1</v>
      </c>
      <c r="H2955" s="19" t="s">
        <v>1</v>
      </c>
      <c r="I2955" s="19" t="s">
        <v>1</v>
      </c>
      <c r="J2955" s="19"/>
      <c r="K2955" s="19" t="s">
        <v>1</v>
      </c>
      <c r="L2955" s="19"/>
      <c r="M2955" s="19" t="s">
        <v>1</v>
      </c>
      <c r="N2955" s="19" t="s">
        <v>1</v>
      </c>
      <c r="O2955" s="19" t="s">
        <v>1</v>
      </c>
      <c r="P2955" s="31"/>
      <c r="Q2955" s="19" t="s">
        <v>1</v>
      </c>
      <c r="R2955" s="19" t="s">
        <v>1</v>
      </c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  <c r="AF2955" s="19"/>
      <c r="AG2955" s="19"/>
      <c r="AH2955" s="19">
        <v>0</v>
      </c>
      <c r="AI2955" s="19">
        <v>0</v>
      </c>
      <c r="AJ2955" s="19" t="s">
        <v>1</v>
      </c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>
        <v>0</v>
      </c>
      <c r="BA2955" s="19">
        <v>0</v>
      </c>
      <c r="BB2955" s="19" t="s">
        <v>1</v>
      </c>
      <c r="BC2955" s="19"/>
      <c r="BD2955" s="19"/>
      <c r="BE2955" s="19"/>
      <c r="BF2955" s="19"/>
      <c r="BG2955" s="19"/>
      <c r="BH2955" s="19"/>
      <c r="BI2955" s="19"/>
      <c r="BJ2955" s="19"/>
      <c r="BK2955" s="19"/>
      <c r="BL2955" s="19"/>
      <c r="BM2955" s="19"/>
      <c r="BN2955" s="19"/>
      <c r="BO2955" s="19"/>
      <c r="BP2955" s="19"/>
      <c r="BQ2955" s="19"/>
      <c r="BR2955" s="19">
        <v>0</v>
      </c>
      <c r="BS2955" s="19">
        <v>0</v>
      </c>
      <c r="BT2955" s="19"/>
      <c r="BU2955" s="19"/>
      <c r="BV2955" s="19"/>
      <c r="BW2955" s="19"/>
      <c r="BX2955" s="19" t="s">
        <v>1</v>
      </c>
      <c r="BY2955" s="19" t="s">
        <v>1</v>
      </c>
      <c r="BZ2955" s="19"/>
      <c r="CA2955" s="19">
        <f>BV2955+BW2955</f>
        <v>0</v>
      </c>
      <c r="CB2955" s="127"/>
    </row>
    <row r="2956" spans="1:80" ht="69.75" customHeight="1" thickBot="1" x14ac:dyDescent="0.3">
      <c r="A2956" s="5" t="s">
        <v>4</v>
      </c>
      <c r="B2956" s="5" t="s">
        <v>5</v>
      </c>
      <c r="C2956" s="5" t="s">
        <v>6</v>
      </c>
      <c r="D2956" s="80" t="s">
        <v>1</v>
      </c>
      <c r="E2956" s="88" t="s">
        <v>7</v>
      </c>
      <c r="F2956" s="88" t="s">
        <v>8</v>
      </c>
      <c r="G2956" s="5" t="s">
        <v>9</v>
      </c>
      <c r="H2956" s="5" t="s">
        <v>10</v>
      </c>
      <c r="I2956" s="5" t="s">
        <v>11</v>
      </c>
      <c r="J2956" s="5" t="s">
        <v>1809</v>
      </c>
      <c r="K2956" s="5" t="s">
        <v>12</v>
      </c>
      <c r="L2956" s="5" t="s">
        <v>13</v>
      </c>
      <c r="M2956" s="5" t="s">
        <v>14</v>
      </c>
      <c r="N2956" s="5" t="s">
        <v>15</v>
      </c>
      <c r="O2956" s="5" t="s">
        <v>16</v>
      </c>
      <c r="P2956" s="5" t="s">
        <v>17</v>
      </c>
      <c r="Q2956" s="5" t="s">
        <v>18</v>
      </c>
      <c r="R2956" s="71" t="s">
        <v>14</v>
      </c>
      <c r="S2956" s="71" t="s">
        <v>1843</v>
      </c>
      <c r="T2956" s="71" t="s">
        <v>1797</v>
      </c>
      <c r="U2956" s="71" t="s">
        <v>1832</v>
      </c>
      <c r="V2956" s="71" t="s">
        <v>1833</v>
      </c>
      <c r="W2956" s="71" t="s">
        <v>1834</v>
      </c>
      <c r="X2956" s="71" t="s">
        <v>1847</v>
      </c>
      <c r="Y2956" s="71" t="s">
        <v>1844</v>
      </c>
      <c r="Z2956" s="71" t="s">
        <v>1835</v>
      </c>
      <c r="AA2956" s="71" t="s">
        <v>1836</v>
      </c>
      <c r="AB2956" s="71" t="s">
        <v>1837</v>
      </c>
      <c r="AC2956" s="71" t="s">
        <v>1838</v>
      </c>
      <c r="AD2956" s="71" t="s">
        <v>1839</v>
      </c>
      <c r="AE2956" s="71" t="s">
        <v>1840</v>
      </c>
      <c r="AF2956" s="71" t="s">
        <v>1845</v>
      </c>
      <c r="AG2956" s="71" t="s">
        <v>1846</v>
      </c>
      <c r="AH2956" s="71" t="s">
        <v>1841</v>
      </c>
      <c r="AI2956" s="71" t="s">
        <v>1842</v>
      </c>
      <c r="AJ2956" s="72" t="s">
        <v>15</v>
      </c>
      <c r="AK2956" s="72" t="s">
        <v>1843</v>
      </c>
      <c r="AL2956" s="72" t="s">
        <v>1797</v>
      </c>
      <c r="AM2956" s="72" t="s">
        <v>1832</v>
      </c>
      <c r="AN2956" s="72" t="s">
        <v>1833</v>
      </c>
      <c r="AO2956" s="72" t="s">
        <v>1834</v>
      </c>
      <c r="AP2956" s="72" t="s">
        <v>1848</v>
      </c>
      <c r="AQ2956" s="72" t="s">
        <v>1844</v>
      </c>
      <c r="AR2956" s="72" t="s">
        <v>1835</v>
      </c>
      <c r="AS2956" s="72" t="s">
        <v>1836</v>
      </c>
      <c r="AT2956" s="72" t="s">
        <v>1837</v>
      </c>
      <c r="AU2956" s="72" t="s">
        <v>1838</v>
      </c>
      <c r="AV2956" s="72" t="s">
        <v>1839</v>
      </c>
      <c r="AW2956" s="72" t="s">
        <v>1840</v>
      </c>
      <c r="AX2956" s="72" t="s">
        <v>1845</v>
      </c>
      <c r="AY2956" s="72" t="s">
        <v>1846</v>
      </c>
      <c r="AZ2956" s="72" t="s">
        <v>1841</v>
      </c>
      <c r="BA2956" s="72" t="s">
        <v>1842</v>
      </c>
      <c r="BB2956" s="73" t="s">
        <v>16</v>
      </c>
      <c r="BC2956" s="73" t="s">
        <v>1843</v>
      </c>
      <c r="BD2956" s="73" t="s">
        <v>1797</v>
      </c>
      <c r="BE2956" s="73" t="s">
        <v>1832</v>
      </c>
      <c r="BF2956" s="73" t="s">
        <v>1833</v>
      </c>
      <c r="BG2956" s="73" t="s">
        <v>1834</v>
      </c>
      <c r="BH2956" s="73" t="s">
        <v>1849</v>
      </c>
      <c r="BI2956" s="73" t="s">
        <v>1844</v>
      </c>
      <c r="BJ2956" s="73" t="s">
        <v>1835</v>
      </c>
      <c r="BK2956" s="73" t="s">
        <v>1836</v>
      </c>
      <c r="BL2956" s="73" t="s">
        <v>1837</v>
      </c>
      <c r="BM2956" s="73" t="s">
        <v>1838</v>
      </c>
      <c r="BN2956" s="73" t="s">
        <v>1839</v>
      </c>
      <c r="BO2956" s="73" t="s">
        <v>1840</v>
      </c>
      <c r="BP2956" s="73" t="s">
        <v>1845</v>
      </c>
      <c r="BQ2956" s="73" t="s">
        <v>1846</v>
      </c>
      <c r="BR2956" s="73" t="s">
        <v>1841</v>
      </c>
      <c r="BS2956" s="73" t="s">
        <v>1842</v>
      </c>
      <c r="BT2956" s="5" t="s">
        <v>1911</v>
      </c>
      <c r="BU2956" s="5" t="s">
        <v>1942</v>
      </c>
      <c r="BV2956" s="5" t="s">
        <v>1943</v>
      </c>
      <c r="BW2956" s="5" t="s">
        <v>1944</v>
      </c>
      <c r="BX2956" s="5" t="s">
        <v>1945</v>
      </c>
      <c r="BY2956" s="5" t="s">
        <v>1946</v>
      </c>
      <c r="BZ2956" s="5" t="s">
        <v>1947</v>
      </c>
      <c r="CA2956" s="5" t="s">
        <v>1948</v>
      </c>
      <c r="CB2956" s="120" t="s">
        <v>1916</v>
      </c>
    </row>
    <row r="2957" spans="1:80" x14ac:dyDescent="0.25">
      <c r="A2957" s="6" t="s">
        <v>1</v>
      </c>
      <c r="B2957" s="6" t="s">
        <v>1</v>
      </c>
      <c r="C2957" s="6" t="s">
        <v>1</v>
      </c>
      <c r="D2957" s="81" t="s">
        <v>1</v>
      </c>
      <c r="E2957" s="81" t="s">
        <v>1</v>
      </c>
      <c r="F2957" s="94" t="s">
        <v>1</v>
      </c>
      <c r="G2957" s="7" t="s">
        <v>1</v>
      </c>
      <c r="H2957" s="8" t="s">
        <v>1</v>
      </c>
      <c r="I2957" s="9" t="s">
        <v>19</v>
      </c>
      <c r="J2957" s="9">
        <v>1</v>
      </c>
      <c r="K2957" s="9" t="s">
        <v>20</v>
      </c>
      <c r="L2957" s="9" t="s">
        <v>21</v>
      </c>
      <c r="M2957" s="9" t="s">
        <v>22</v>
      </c>
      <c r="N2957" s="9" t="s">
        <v>23</v>
      </c>
      <c r="O2957" s="9" t="s">
        <v>24</v>
      </c>
      <c r="P2957" s="9" t="s">
        <v>25</v>
      </c>
      <c r="Q2957" s="9" t="s">
        <v>26</v>
      </c>
      <c r="R2957" s="9">
        <v>1</v>
      </c>
      <c r="S2957" s="9">
        <v>2</v>
      </c>
      <c r="T2957" s="9">
        <v>3</v>
      </c>
      <c r="U2957" s="9">
        <v>4</v>
      </c>
      <c r="V2957" s="9">
        <v>5</v>
      </c>
      <c r="W2957" s="9">
        <v>6</v>
      </c>
      <c r="X2957" s="9">
        <v>7</v>
      </c>
      <c r="Y2957" s="9">
        <v>8</v>
      </c>
      <c r="Z2957" s="9">
        <v>9</v>
      </c>
      <c r="AA2957" s="9">
        <v>10</v>
      </c>
      <c r="AB2957" s="9">
        <v>11</v>
      </c>
      <c r="AC2957" s="9">
        <v>12</v>
      </c>
      <c r="AD2957" s="9">
        <v>13</v>
      </c>
      <c r="AE2957" s="9">
        <v>14</v>
      </c>
      <c r="AF2957" s="9">
        <v>15</v>
      </c>
      <c r="AG2957" s="9">
        <v>16</v>
      </c>
      <c r="AH2957" s="9">
        <v>20</v>
      </c>
      <c r="AI2957" s="9">
        <v>21</v>
      </c>
      <c r="AJ2957" s="9">
        <v>1</v>
      </c>
      <c r="AK2957" s="9">
        <v>2</v>
      </c>
      <c r="AL2957" s="9">
        <v>3</v>
      </c>
      <c r="AM2957" s="9">
        <v>4</v>
      </c>
      <c r="AN2957" s="9">
        <v>5</v>
      </c>
      <c r="AO2957" s="9">
        <v>6</v>
      </c>
      <c r="AP2957" s="9">
        <v>7</v>
      </c>
      <c r="AQ2957" s="9">
        <v>8</v>
      </c>
      <c r="AR2957" s="9">
        <v>9</v>
      </c>
      <c r="AS2957" s="9">
        <v>10</v>
      </c>
      <c r="AT2957" s="9">
        <v>11</v>
      </c>
      <c r="AU2957" s="9">
        <v>12</v>
      </c>
      <c r="AV2957" s="9">
        <v>13</v>
      </c>
      <c r="AW2957" s="9">
        <v>14</v>
      </c>
      <c r="AX2957" s="9">
        <v>15</v>
      </c>
      <c r="AY2957" s="9">
        <v>16</v>
      </c>
      <c r="AZ2957" s="9">
        <v>20</v>
      </c>
      <c r="BA2957" s="9">
        <v>21</v>
      </c>
      <c r="BB2957" s="9">
        <v>1</v>
      </c>
      <c r="BC2957" s="9">
        <v>2</v>
      </c>
      <c r="BD2957" s="9">
        <v>3</v>
      </c>
      <c r="BE2957" s="9">
        <v>4</v>
      </c>
      <c r="BF2957" s="9">
        <v>5</v>
      </c>
      <c r="BG2957" s="9">
        <v>6</v>
      </c>
      <c r="BH2957" s="9">
        <v>7</v>
      </c>
      <c r="BI2957" s="9">
        <v>8</v>
      </c>
      <c r="BJ2957" s="9">
        <v>9</v>
      </c>
      <c r="BK2957" s="9">
        <v>10</v>
      </c>
      <c r="BL2957" s="9">
        <v>11</v>
      </c>
      <c r="BM2957" s="9">
        <v>12</v>
      </c>
      <c r="BN2957" s="9">
        <v>13</v>
      </c>
      <c r="BO2957" s="9">
        <v>14</v>
      </c>
      <c r="BP2957" s="9">
        <v>15</v>
      </c>
      <c r="BQ2957" s="9">
        <v>16</v>
      </c>
      <c r="BR2957" s="9">
        <v>20</v>
      </c>
      <c r="BS2957" s="9">
        <v>21</v>
      </c>
      <c r="BT2957" s="9">
        <v>1</v>
      </c>
      <c r="BU2957" s="9">
        <v>2</v>
      </c>
      <c r="BV2957" s="9">
        <v>3</v>
      </c>
      <c r="BW2957" s="9" t="s">
        <v>1798</v>
      </c>
      <c r="BX2957" s="9">
        <v>5</v>
      </c>
      <c r="BY2957" s="9">
        <v>6</v>
      </c>
      <c r="BZ2957" s="9">
        <v>7</v>
      </c>
      <c r="CA2957" s="9" t="s">
        <v>1917</v>
      </c>
      <c r="CB2957" s="121">
        <v>9</v>
      </c>
    </row>
    <row r="2958" spans="1:80" x14ac:dyDescent="0.25">
      <c r="A2958" s="1" t="s">
        <v>928</v>
      </c>
      <c r="B2958" s="1" t="s">
        <v>88</v>
      </c>
      <c r="C2958" s="4" t="s">
        <v>1367</v>
      </c>
      <c r="D2958" s="79" t="s">
        <v>1368</v>
      </c>
      <c r="E2958" s="78" t="s">
        <v>1</v>
      </c>
      <c r="F2958" s="78" t="s">
        <v>1</v>
      </c>
      <c r="G2958" s="2" t="s">
        <v>1</v>
      </c>
      <c r="H2958" s="2" t="s">
        <v>1369</v>
      </c>
      <c r="I2958" s="3" t="s">
        <v>1</v>
      </c>
      <c r="J2958" s="3">
        <f t="shared" ref="J2958:J2990" si="7864">SUM(K2958,L2958,P2958,Q2958)</f>
        <v>0</v>
      </c>
      <c r="K2958" s="3" t="s">
        <v>1</v>
      </c>
      <c r="L2958" s="3"/>
      <c r="M2958" s="3" t="s">
        <v>1</v>
      </c>
      <c r="N2958" s="3" t="s">
        <v>1</v>
      </c>
      <c r="O2958" s="3" t="s">
        <v>1</v>
      </c>
      <c r="P2958" s="26"/>
      <c r="Q2958" s="3" t="s">
        <v>1</v>
      </c>
      <c r="R2958" s="3" t="s">
        <v>1</v>
      </c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>
        <v>0</v>
      </c>
      <c r="AI2958" s="3">
        <v>0</v>
      </c>
      <c r="AJ2958" s="3" t="s">
        <v>1</v>
      </c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>
        <v>0</v>
      </c>
      <c r="BA2958" s="3">
        <v>0</v>
      </c>
      <c r="BB2958" s="3" t="s">
        <v>1</v>
      </c>
      <c r="BC2958" s="3"/>
      <c r="BD2958" s="3"/>
      <c r="BE2958" s="3"/>
      <c r="BF2958" s="3"/>
      <c r="BG2958" s="3"/>
      <c r="BH2958" s="3"/>
      <c r="BI2958" s="3"/>
      <c r="BJ2958" s="3"/>
      <c r="BK2958" s="3"/>
      <c r="BL2958" s="3"/>
      <c r="BM2958" s="3"/>
      <c r="BN2958" s="3"/>
      <c r="BO2958" s="3"/>
      <c r="BP2958" s="3"/>
      <c r="BQ2958" s="3"/>
      <c r="BR2958" s="3">
        <v>0</v>
      </c>
      <c r="BS2958" s="3">
        <v>0</v>
      </c>
      <c r="BT2958" s="3">
        <v>0</v>
      </c>
      <c r="BU2958" s="3"/>
      <c r="BV2958" s="3"/>
      <c r="BW2958" s="3"/>
      <c r="BX2958" s="3" t="s">
        <v>1</v>
      </c>
      <c r="BY2958" s="3" t="s">
        <v>1</v>
      </c>
      <c r="BZ2958" s="3"/>
      <c r="CA2958" s="3">
        <f t="shared" ref="CA2958:CA2990" si="7865">BV2958+BW2958</f>
        <v>0</v>
      </c>
      <c r="CB2958" s="122"/>
    </row>
    <row r="2959" spans="1:80" ht="33.75" x14ac:dyDescent="0.25">
      <c r="A2959" s="1" t="s">
        <v>1</v>
      </c>
      <c r="B2959" s="1" t="s">
        <v>1</v>
      </c>
      <c r="C2959" s="1" t="s">
        <v>1</v>
      </c>
      <c r="D2959" s="78" t="s">
        <v>1</v>
      </c>
      <c r="E2959" s="78" t="s">
        <v>1</v>
      </c>
      <c r="F2959" s="78" t="s">
        <v>1</v>
      </c>
      <c r="G2959" s="2" t="s">
        <v>1</v>
      </c>
      <c r="H2959" s="10" t="s">
        <v>30</v>
      </c>
      <c r="I2959" s="11">
        <f>SUM(I2960,I2968,I2970)</f>
        <v>2229865</v>
      </c>
      <c r="J2959" s="11">
        <f t="shared" si="7864"/>
        <v>2327609</v>
      </c>
      <c r="K2959" s="11">
        <f t="shared" ref="K2959" si="7866">SUM(K2960,K2968,K2970)</f>
        <v>2316209</v>
      </c>
      <c r="L2959" s="11">
        <f t="shared" ref="L2959:L2989" si="7867">SUM(M2959:O2959)</f>
        <v>11400</v>
      </c>
      <c r="M2959" s="11">
        <f t="shared" ref="M2959:Q2959" si="7868">SUM(M2960,M2968,M2970)</f>
        <v>5900</v>
      </c>
      <c r="N2959" s="11">
        <f t="shared" si="7868"/>
        <v>0</v>
      </c>
      <c r="O2959" s="11">
        <f t="shared" si="7868"/>
        <v>5500</v>
      </c>
      <c r="P2959" s="11">
        <f t="shared" si="7868"/>
        <v>0</v>
      </c>
      <c r="Q2959" s="11">
        <f t="shared" si="7868"/>
        <v>0</v>
      </c>
      <c r="R2959" s="11">
        <f t="shared" ref="R2959:AG2959" si="7869">SUM(R2960,R2968,R2970)</f>
        <v>5900</v>
      </c>
      <c r="S2959" s="11">
        <f t="shared" si="7869"/>
        <v>0</v>
      </c>
      <c r="T2959" s="11">
        <f t="shared" si="7869"/>
        <v>0</v>
      </c>
      <c r="U2959" s="11">
        <f t="shared" si="7869"/>
        <v>0</v>
      </c>
      <c r="V2959" s="11">
        <f t="shared" si="7869"/>
        <v>0</v>
      </c>
      <c r="W2959" s="11">
        <f t="shared" si="7869"/>
        <v>0</v>
      </c>
      <c r="X2959" s="11">
        <f t="shared" ref="X2959" si="7870">SUM(X2960,X2968,X2970)</f>
        <v>5900</v>
      </c>
      <c r="Y2959" s="11">
        <f t="shared" si="7869"/>
        <v>360</v>
      </c>
      <c r="Z2959" s="11">
        <f t="shared" si="7869"/>
        <v>2340</v>
      </c>
      <c r="AA2959" s="11">
        <f t="shared" si="7869"/>
        <v>0</v>
      </c>
      <c r="AB2959" s="11">
        <f t="shared" si="7869"/>
        <v>780</v>
      </c>
      <c r="AC2959" s="11">
        <f t="shared" si="7869"/>
        <v>1800</v>
      </c>
      <c r="AD2959" s="11">
        <f t="shared" si="7869"/>
        <v>620</v>
      </c>
      <c r="AE2959" s="11">
        <f t="shared" si="7869"/>
        <v>0</v>
      </c>
      <c r="AF2959" s="11">
        <f t="shared" si="7869"/>
        <v>0</v>
      </c>
      <c r="AG2959" s="11">
        <f t="shared" si="7869"/>
        <v>0</v>
      </c>
      <c r="AH2959" s="11">
        <v>5900</v>
      </c>
      <c r="AI2959" s="11">
        <v>0</v>
      </c>
      <c r="AJ2959" s="11">
        <f t="shared" ref="AJ2959:AY2959" si="7871">SUM(AJ2960,AJ2968,AJ2970)</f>
        <v>0</v>
      </c>
      <c r="AK2959" s="11">
        <f t="shared" si="7871"/>
        <v>0</v>
      </c>
      <c r="AL2959" s="11">
        <f t="shared" si="7871"/>
        <v>0</v>
      </c>
      <c r="AM2959" s="11">
        <f t="shared" si="7871"/>
        <v>0</v>
      </c>
      <c r="AN2959" s="11">
        <f t="shared" si="7871"/>
        <v>0</v>
      </c>
      <c r="AO2959" s="11">
        <f t="shared" si="7871"/>
        <v>0</v>
      </c>
      <c r="AP2959" s="11">
        <f t="shared" ref="AP2959" si="7872">SUM(AP2960,AP2968,AP2970)</f>
        <v>0</v>
      </c>
      <c r="AQ2959" s="11">
        <f t="shared" si="7871"/>
        <v>0</v>
      </c>
      <c r="AR2959" s="11">
        <f t="shared" si="7871"/>
        <v>0</v>
      </c>
      <c r="AS2959" s="11">
        <f t="shared" si="7871"/>
        <v>0</v>
      </c>
      <c r="AT2959" s="11">
        <f t="shared" si="7871"/>
        <v>0</v>
      </c>
      <c r="AU2959" s="11">
        <f t="shared" si="7871"/>
        <v>0</v>
      </c>
      <c r="AV2959" s="11">
        <f t="shared" si="7871"/>
        <v>0</v>
      </c>
      <c r="AW2959" s="11">
        <f t="shared" si="7871"/>
        <v>0</v>
      </c>
      <c r="AX2959" s="11">
        <f t="shared" si="7871"/>
        <v>0</v>
      </c>
      <c r="AY2959" s="11">
        <f t="shared" si="7871"/>
        <v>0</v>
      </c>
      <c r="AZ2959" s="11">
        <v>0</v>
      </c>
      <c r="BA2959" s="11">
        <v>0</v>
      </c>
      <c r="BB2959" s="11">
        <f t="shared" ref="BB2959:BQ2959" si="7873">SUM(BB2960,BB2968,BB2970)</f>
        <v>5500</v>
      </c>
      <c r="BC2959" s="11">
        <f t="shared" si="7873"/>
        <v>2755</v>
      </c>
      <c r="BD2959" s="11">
        <f t="shared" si="7873"/>
        <v>0</v>
      </c>
      <c r="BE2959" s="11">
        <f t="shared" si="7873"/>
        <v>20654</v>
      </c>
      <c r="BF2959" s="11">
        <f t="shared" si="7873"/>
        <v>0</v>
      </c>
      <c r="BG2959" s="11">
        <f t="shared" si="7873"/>
        <v>0</v>
      </c>
      <c r="BH2959" s="11">
        <f t="shared" ref="BH2959" si="7874">SUM(BH2960,BH2968,BH2970)</f>
        <v>28909</v>
      </c>
      <c r="BI2959" s="11">
        <f t="shared" si="7873"/>
        <v>2136</v>
      </c>
      <c r="BJ2959" s="11">
        <f t="shared" si="7873"/>
        <v>0</v>
      </c>
      <c r="BK2959" s="11">
        <f t="shared" si="7873"/>
        <v>2755</v>
      </c>
      <c r="BL2959" s="11">
        <f t="shared" si="7873"/>
        <v>1224</v>
      </c>
      <c r="BM2959" s="11">
        <f t="shared" si="7873"/>
        <v>17430</v>
      </c>
      <c r="BN2959" s="11">
        <f t="shared" si="7873"/>
        <v>0</v>
      </c>
      <c r="BO2959" s="11">
        <f t="shared" si="7873"/>
        <v>1634</v>
      </c>
      <c r="BP2959" s="11">
        <f t="shared" si="7873"/>
        <v>2742</v>
      </c>
      <c r="BQ2959" s="11">
        <f t="shared" si="7873"/>
        <v>988</v>
      </c>
      <c r="BR2959" s="11">
        <v>28909</v>
      </c>
      <c r="BS2959" s="11">
        <v>0</v>
      </c>
      <c r="BT2959" s="11">
        <f t="shared" ref="BT2959:BZ2959" si="7875">SUM(BT2960,BT2968,BT2970)</f>
        <v>2441400</v>
      </c>
      <c r="BU2959" s="11">
        <f t="shared" si="7875"/>
        <v>2425561</v>
      </c>
      <c r="BV2959" s="11">
        <f t="shared" si="7875"/>
        <v>1335334</v>
      </c>
      <c r="BW2959" s="11">
        <f t="shared" si="7875"/>
        <v>615570</v>
      </c>
      <c r="BX2959" s="11">
        <f t="shared" si="7875"/>
        <v>223890</v>
      </c>
      <c r="BY2959" s="11">
        <f t="shared" si="7875"/>
        <v>195840</v>
      </c>
      <c r="BZ2959" s="11">
        <f t="shared" si="7875"/>
        <v>195840</v>
      </c>
      <c r="CA2959" s="11">
        <f t="shared" si="7865"/>
        <v>1950904</v>
      </c>
      <c r="CB2959" s="123">
        <f t="shared" ref="CB2959:CB2989" si="7876">IF(BU2959=0,"-",CA2959/BU2959*100)</f>
        <v>80.431042550568705</v>
      </c>
    </row>
    <row r="2960" spans="1:80" x14ac:dyDescent="0.25">
      <c r="A2960" s="4" t="s">
        <v>928</v>
      </c>
      <c r="B2960" s="4" t="s">
        <v>88</v>
      </c>
      <c r="C2960" s="4" t="s">
        <v>1367</v>
      </c>
      <c r="D2960" s="79" t="s">
        <v>1368</v>
      </c>
      <c r="E2960" s="78" t="s">
        <v>31</v>
      </c>
      <c r="F2960" s="78" t="s">
        <v>1</v>
      </c>
      <c r="G2960" s="2" t="s">
        <v>1</v>
      </c>
      <c r="H2960" s="2" t="s">
        <v>32</v>
      </c>
      <c r="I2960" s="12">
        <f>SUM(I2961,I2962)</f>
        <v>1922319</v>
      </c>
      <c r="J2960" s="12">
        <f t="shared" si="7864"/>
        <v>1994523</v>
      </c>
      <c r="K2960" s="12">
        <f t="shared" ref="K2960" si="7877">SUM(K2961,K2962)</f>
        <v>1994523</v>
      </c>
      <c r="L2960" s="12">
        <f t="shared" si="7867"/>
        <v>0</v>
      </c>
      <c r="M2960" s="12">
        <f t="shared" ref="M2960:Q2960" si="7878">SUM(M2961,M2962)</f>
        <v>0</v>
      </c>
      <c r="N2960" s="12">
        <f t="shared" si="7878"/>
        <v>0</v>
      </c>
      <c r="O2960" s="12">
        <f t="shared" si="7878"/>
        <v>0</v>
      </c>
      <c r="P2960" s="12">
        <f t="shared" si="7878"/>
        <v>0</v>
      </c>
      <c r="Q2960" s="12">
        <f t="shared" si="7878"/>
        <v>0</v>
      </c>
      <c r="R2960" s="12">
        <f t="shared" ref="R2960:AG2960" si="7879">SUM(R2961,R2962)</f>
        <v>0</v>
      </c>
      <c r="S2960" s="12">
        <f t="shared" si="7879"/>
        <v>0</v>
      </c>
      <c r="T2960" s="12">
        <f t="shared" si="7879"/>
        <v>0</v>
      </c>
      <c r="U2960" s="12">
        <f t="shared" si="7879"/>
        <v>0</v>
      </c>
      <c r="V2960" s="12">
        <f t="shared" si="7879"/>
        <v>0</v>
      </c>
      <c r="W2960" s="12">
        <f t="shared" si="7879"/>
        <v>0</v>
      </c>
      <c r="X2960" s="12">
        <f t="shared" ref="X2960" si="7880">SUM(X2961,X2962)</f>
        <v>0</v>
      </c>
      <c r="Y2960" s="12">
        <f t="shared" si="7879"/>
        <v>0</v>
      </c>
      <c r="Z2960" s="12">
        <f t="shared" si="7879"/>
        <v>0</v>
      </c>
      <c r="AA2960" s="12">
        <f t="shared" si="7879"/>
        <v>0</v>
      </c>
      <c r="AB2960" s="12">
        <f t="shared" si="7879"/>
        <v>0</v>
      </c>
      <c r="AC2960" s="12">
        <f t="shared" si="7879"/>
        <v>0</v>
      </c>
      <c r="AD2960" s="12">
        <f t="shared" si="7879"/>
        <v>0</v>
      </c>
      <c r="AE2960" s="12">
        <f t="shared" si="7879"/>
        <v>0</v>
      </c>
      <c r="AF2960" s="12">
        <f t="shared" si="7879"/>
        <v>0</v>
      </c>
      <c r="AG2960" s="12">
        <f t="shared" si="7879"/>
        <v>0</v>
      </c>
      <c r="AH2960" s="12">
        <v>0</v>
      </c>
      <c r="AI2960" s="12">
        <v>0</v>
      </c>
      <c r="AJ2960" s="12">
        <f t="shared" ref="AJ2960:AY2960" si="7881">SUM(AJ2961,AJ2962)</f>
        <v>0</v>
      </c>
      <c r="AK2960" s="12">
        <f t="shared" si="7881"/>
        <v>0</v>
      </c>
      <c r="AL2960" s="12">
        <f t="shared" si="7881"/>
        <v>0</v>
      </c>
      <c r="AM2960" s="12">
        <f t="shared" si="7881"/>
        <v>0</v>
      </c>
      <c r="AN2960" s="12">
        <f t="shared" si="7881"/>
        <v>0</v>
      </c>
      <c r="AO2960" s="12">
        <f t="shared" si="7881"/>
        <v>0</v>
      </c>
      <c r="AP2960" s="12">
        <f t="shared" ref="AP2960" si="7882">SUM(AP2961,AP2962)</f>
        <v>0</v>
      </c>
      <c r="AQ2960" s="12">
        <f t="shared" si="7881"/>
        <v>0</v>
      </c>
      <c r="AR2960" s="12">
        <f t="shared" si="7881"/>
        <v>0</v>
      </c>
      <c r="AS2960" s="12">
        <f t="shared" si="7881"/>
        <v>0</v>
      </c>
      <c r="AT2960" s="12">
        <f t="shared" si="7881"/>
        <v>0</v>
      </c>
      <c r="AU2960" s="12">
        <f t="shared" si="7881"/>
        <v>0</v>
      </c>
      <c r="AV2960" s="12">
        <f t="shared" si="7881"/>
        <v>0</v>
      </c>
      <c r="AW2960" s="12">
        <f t="shared" si="7881"/>
        <v>0</v>
      </c>
      <c r="AX2960" s="12">
        <f t="shared" si="7881"/>
        <v>0</v>
      </c>
      <c r="AY2960" s="12">
        <f t="shared" si="7881"/>
        <v>0</v>
      </c>
      <c r="AZ2960" s="12">
        <v>0</v>
      </c>
      <c r="BA2960" s="12">
        <v>0</v>
      </c>
      <c r="BB2960" s="12">
        <f t="shared" ref="BB2960:BQ2960" si="7883">SUM(BB2961,BB2962)</f>
        <v>0</v>
      </c>
      <c r="BC2960" s="12">
        <f t="shared" si="7883"/>
        <v>0</v>
      </c>
      <c r="BD2960" s="12">
        <f t="shared" si="7883"/>
        <v>0</v>
      </c>
      <c r="BE2960" s="12">
        <f t="shared" si="7883"/>
        <v>0</v>
      </c>
      <c r="BF2960" s="12">
        <f t="shared" si="7883"/>
        <v>0</v>
      </c>
      <c r="BG2960" s="12">
        <f t="shared" si="7883"/>
        <v>0</v>
      </c>
      <c r="BH2960" s="12">
        <f t="shared" ref="BH2960" si="7884">SUM(BH2961,BH2962)</f>
        <v>0</v>
      </c>
      <c r="BI2960" s="12">
        <f t="shared" si="7883"/>
        <v>0</v>
      </c>
      <c r="BJ2960" s="12">
        <f t="shared" si="7883"/>
        <v>0</v>
      </c>
      <c r="BK2960" s="12">
        <f t="shared" si="7883"/>
        <v>0</v>
      </c>
      <c r="BL2960" s="12">
        <f t="shared" si="7883"/>
        <v>0</v>
      </c>
      <c r="BM2960" s="12">
        <f t="shared" si="7883"/>
        <v>0</v>
      </c>
      <c r="BN2960" s="12">
        <f t="shared" si="7883"/>
        <v>0</v>
      </c>
      <c r="BO2960" s="12">
        <f t="shared" si="7883"/>
        <v>0</v>
      </c>
      <c r="BP2960" s="12">
        <f t="shared" si="7883"/>
        <v>0</v>
      </c>
      <c r="BQ2960" s="12">
        <f t="shared" si="7883"/>
        <v>0</v>
      </c>
      <c r="BR2960" s="12">
        <v>0</v>
      </c>
      <c r="BS2960" s="12">
        <v>0</v>
      </c>
      <c r="BT2960" s="12">
        <f t="shared" ref="BT2960:BZ2960" si="7885">SUM(BT2961,BT2962)</f>
        <v>2082316</v>
      </c>
      <c r="BU2960" s="12">
        <f t="shared" si="7885"/>
        <v>2077877</v>
      </c>
      <c r="BV2960" s="12">
        <f t="shared" si="7885"/>
        <v>1151750</v>
      </c>
      <c r="BW2960" s="12">
        <f t="shared" si="7885"/>
        <v>530424</v>
      </c>
      <c r="BX2960" s="12">
        <f t="shared" si="7885"/>
        <v>190808</v>
      </c>
      <c r="BY2960" s="12">
        <f t="shared" si="7885"/>
        <v>169808</v>
      </c>
      <c r="BZ2960" s="12">
        <f t="shared" si="7885"/>
        <v>169808</v>
      </c>
      <c r="CA2960" s="12">
        <f t="shared" si="7865"/>
        <v>1682174</v>
      </c>
      <c r="CB2960" s="124">
        <f t="shared" si="7876"/>
        <v>80.956379997468574</v>
      </c>
    </row>
    <row r="2961" spans="1:80" x14ac:dyDescent="0.25">
      <c r="A2961" s="4" t="s">
        <v>928</v>
      </c>
      <c r="B2961" s="4" t="s">
        <v>88</v>
      </c>
      <c r="C2961" s="4" t="s">
        <v>1367</v>
      </c>
      <c r="D2961" s="79" t="s">
        <v>1368</v>
      </c>
      <c r="E2961" s="89">
        <v>6111</v>
      </c>
      <c r="F2961" s="79"/>
      <c r="G2961" s="75" t="s">
        <v>1906</v>
      </c>
      <c r="H2961" s="13" t="s">
        <v>33</v>
      </c>
      <c r="I2961" s="14">
        <v>1712819</v>
      </c>
      <c r="J2961" s="14">
        <f t="shared" si="7864"/>
        <v>1755863</v>
      </c>
      <c r="K2961" s="14">
        <v>1755863</v>
      </c>
      <c r="L2961" s="14">
        <f t="shared" si="7867"/>
        <v>0</v>
      </c>
      <c r="M2961" s="14">
        <v>0</v>
      </c>
      <c r="N2961" s="14">
        <v>0</v>
      </c>
      <c r="O2961" s="14">
        <v>0</v>
      </c>
      <c r="P2961" s="14">
        <v>0</v>
      </c>
      <c r="Q2961" s="14">
        <v>0</v>
      </c>
      <c r="R2961" s="14">
        <v>0</v>
      </c>
      <c r="S2961" s="14"/>
      <c r="T2961" s="14"/>
      <c r="U2961" s="14"/>
      <c r="V2961" s="14"/>
      <c r="W2961" s="14"/>
      <c r="X2961" s="14">
        <f t="shared" si="7726"/>
        <v>0</v>
      </c>
      <c r="Y2961" s="14"/>
      <c r="Z2961" s="14"/>
      <c r="AA2961" s="14"/>
      <c r="AB2961" s="14"/>
      <c r="AC2961" s="14"/>
      <c r="AD2961" s="14"/>
      <c r="AE2961" s="14"/>
      <c r="AF2961" s="14"/>
      <c r="AG2961" s="14"/>
      <c r="AH2961" s="14">
        <v>0</v>
      </c>
      <c r="AI2961" s="14">
        <v>0</v>
      </c>
      <c r="AJ2961" s="14">
        <v>0</v>
      </c>
      <c r="AK2961" s="14"/>
      <c r="AL2961" s="14"/>
      <c r="AM2961" s="14"/>
      <c r="AN2961" s="14"/>
      <c r="AO2961" s="14"/>
      <c r="AP2961" s="14">
        <f t="shared" si="7727"/>
        <v>0</v>
      </c>
      <c r="AQ2961" s="14"/>
      <c r="AR2961" s="14"/>
      <c r="AS2961" s="14"/>
      <c r="AT2961" s="14"/>
      <c r="AU2961" s="14"/>
      <c r="AV2961" s="14"/>
      <c r="AW2961" s="14"/>
      <c r="AX2961" s="14"/>
      <c r="AY2961" s="14"/>
      <c r="AZ2961" s="14">
        <v>0</v>
      </c>
      <c r="BA2961" s="14">
        <v>0</v>
      </c>
      <c r="BB2961" s="14">
        <v>0</v>
      </c>
      <c r="BC2961" s="14"/>
      <c r="BD2961" s="14"/>
      <c r="BE2961" s="14"/>
      <c r="BF2961" s="14"/>
      <c r="BG2961" s="14"/>
      <c r="BH2961" s="14">
        <f t="shared" si="7728"/>
        <v>0</v>
      </c>
      <c r="BI2961" s="14"/>
      <c r="BJ2961" s="14"/>
      <c r="BK2961" s="14"/>
      <c r="BL2961" s="14"/>
      <c r="BM2961" s="14"/>
      <c r="BN2961" s="14"/>
      <c r="BO2961" s="14"/>
      <c r="BP2961" s="14"/>
      <c r="BQ2961" s="14"/>
      <c r="BR2961" s="14">
        <v>0</v>
      </c>
      <c r="BS2961" s="14">
        <v>0</v>
      </c>
      <c r="BT2961" s="14">
        <v>1843656</v>
      </c>
      <c r="BU2961" s="14">
        <v>1843656</v>
      </c>
      <c r="BV2961" s="14">
        <v>1006589</v>
      </c>
      <c r="BW2961" s="14">
        <f t="shared" ref="BW2961:BW3022" si="7886">BX2961+BY2961+BZ2961</f>
        <v>486000</v>
      </c>
      <c r="BX2961" s="14">
        <v>176000</v>
      </c>
      <c r="BY2961" s="14">
        <v>155000</v>
      </c>
      <c r="BZ2961" s="14">
        <v>155000</v>
      </c>
      <c r="CA2961" s="14">
        <f t="shared" si="7865"/>
        <v>1492589</v>
      </c>
      <c r="CB2961" s="122">
        <f t="shared" si="7876"/>
        <v>80.958107152310404</v>
      </c>
    </row>
    <row r="2962" spans="1:80" x14ac:dyDescent="0.25">
      <c r="A2962" s="1" t="s">
        <v>928</v>
      </c>
      <c r="B2962" s="1" t="s">
        <v>88</v>
      </c>
      <c r="C2962" s="1" t="s">
        <v>1367</v>
      </c>
      <c r="D2962" s="82" t="s">
        <v>1368</v>
      </c>
      <c r="E2962" s="82" t="s">
        <v>34</v>
      </c>
      <c r="F2962" s="79" t="s">
        <v>1</v>
      </c>
      <c r="G2962" s="13" t="s">
        <v>1</v>
      </c>
      <c r="H2962" s="2" t="s">
        <v>35</v>
      </c>
      <c r="I2962" s="12">
        <f>SUM(I2963:I2967)</f>
        <v>209500</v>
      </c>
      <c r="J2962" s="12">
        <f t="shared" si="7864"/>
        <v>238660</v>
      </c>
      <c r="K2962" s="12">
        <f t="shared" ref="K2962" si="7887">SUM(K2963:K2967)</f>
        <v>238660</v>
      </c>
      <c r="L2962" s="12">
        <f t="shared" si="7867"/>
        <v>0</v>
      </c>
      <c r="M2962" s="12">
        <f t="shared" ref="M2962:Q2962" si="7888">SUM(M2963:M2967)</f>
        <v>0</v>
      </c>
      <c r="N2962" s="12">
        <f t="shared" si="7888"/>
        <v>0</v>
      </c>
      <c r="O2962" s="12">
        <f t="shared" si="7888"/>
        <v>0</v>
      </c>
      <c r="P2962" s="12">
        <f t="shared" si="7888"/>
        <v>0</v>
      </c>
      <c r="Q2962" s="12">
        <f t="shared" si="7888"/>
        <v>0</v>
      </c>
      <c r="R2962" s="12">
        <f t="shared" ref="R2962:AG2962" si="7889">SUM(R2963:R2967)</f>
        <v>0</v>
      </c>
      <c r="S2962" s="12">
        <f t="shared" si="7889"/>
        <v>0</v>
      </c>
      <c r="T2962" s="12">
        <f t="shared" si="7889"/>
        <v>0</v>
      </c>
      <c r="U2962" s="12">
        <f t="shared" si="7889"/>
        <v>0</v>
      </c>
      <c r="V2962" s="12">
        <f t="shared" si="7889"/>
        <v>0</v>
      </c>
      <c r="W2962" s="12">
        <f t="shared" si="7889"/>
        <v>0</v>
      </c>
      <c r="X2962" s="12">
        <f t="shared" si="7889"/>
        <v>0</v>
      </c>
      <c r="Y2962" s="12">
        <f t="shared" si="7889"/>
        <v>0</v>
      </c>
      <c r="Z2962" s="12">
        <f t="shared" si="7889"/>
        <v>0</v>
      </c>
      <c r="AA2962" s="12">
        <f t="shared" si="7889"/>
        <v>0</v>
      </c>
      <c r="AB2962" s="12">
        <f t="shared" si="7889"/>
        <v>0</v>
      </c>
      <c r="AC2962" s="12">
        <f t="shared" si="7889"/>
        <v>0</v>
      </c>
      <c r="AD2962" s="12">
        <f t="shared" si="7889"/>
        <v>0</v>
      </c>
      <c r="AE2962" s="12">
        <f t="shared" si="7889"/>
        <v>0</v>
      </c>
      <c r="AF2962" s="12">
        <f t="shared" si="7889"/>
        <v>0</v>
      </c>
      <c r="AG2962" s="12">
        <f t="shared" si="7889"/>
        <v>0</v>
      </c>
      <c r="AH2962" s="12">
        <v>0</v>
      </c>
      <c r="AI2962" s="12">
        <v>0</v>
      </c>
      <c r="AJ2962" s="12">
        <f t="shared" ref="AJ2962:AY2962" si="7890">SUM(AJ2963:AJ2967)</f>
        <v>0</v>
      </c>
      <c r="AK2962" s="12">
        <f t="shared" si="7890"/>
        <v>0</v>
      </c>
      <c r="AL2962" s="12">
        <f t="shared" si="7890"/>
        <v>0</v>
      </c>
      <c r="AM2962" s="12">
        <f t="shared" si="7890"/>
        <v>0</v>
      </c>
      <c r="AN2962" s="12">
        <f t="shared" si="7890"/>
        <v>0</v>
      </c>
      <c r="AO2962" s="12">
        <f t="shared" si="7890"/>
        <v>0</v>
      </c>
      <c r="AP2962" s="12">
        <f t="shared" si="7890"/>
        <v>0</v>
      </c>
      <c r="AQ2962" s="12">
        <f t="shared" si="7890"/>
        <v>0</v>
      </c>
      <c r="AR2962" s="12">
        <f t="shared" si="7890"/>
        <v>0</v>
      </c>
      <c r="AS2962" s="12">
        <f t="shared" si="7890"/>
        <v>0</v>
      </c>
      <c r="AT2962" s="12">
        <f t="shared" si="7890"/>
        <v>0</v>
      </c>
      <c r="AU2962" s="12">
        <f t="shared" si="7890"/>
        <v>0</v>
      </c>
      <c r="AV2962" s="12">
        <f t="shared" si="7890"/>
        <v>0</v>
      </c>
      <c r="AW2962" s="12">
        <f t="shared" si="7890"/>
        <v>0</v>
      </c>
      <c r="AX2962" s="12">
        <f t="shared" si="7890"/>
        <v>0</v>
      </c>
      <c r="AY2962" s="12">
        <f t="shared" si="7890"/>
        <v>0</v>
      </c>
      <c r="AZ2962" s="12">
        <v>0</v>
      </c>
      <c r="BA2962" s="12">
        <v>0</v>
      </c>
      <c r="BB2962" s="12">
        <f t="shared" ref="BB2962:BQ2962" si="7891">SUM(BB2963:BB2967)</f>
        <v>0</v>
      </c>
      <c r="BC2962" s="12">
        <f t="shared" si="7891"/>
        <v>0</v>
      </c>
      <c r="BD2962" s="12">
        <f t="shared" si="7891"/>
        <v>0</v>
      </c>
      <c r="BE2962" s="12">
        <f t="shared" si="7891"/>
        <v>0</v>
      </c>
      <c r="BF2962" s="12">
        <f t="shared" si="7891"/>
        <v>0</v>
      </c>
      <c r="BG2962" s="12">
        <f t="shared" si="7891"/>
        <v>0</v>
      </c>
      <c r="BH2962" s="12">
        <f t="shared" si="7891"/>
        <v>0</v>
      </c>
      <c r="BI2962" s="12">
        <f t="shared" si="7891"/>
        <v>0</v>
      </c>
      <c r="BJ2962" s="12">
        <f t="shared" si="7891"/>
        <v>0</v>
      </c>
      <c r="BK2962" s="12">
        <f t="shared" si="7891"/>
        <v>0</v>
      </c>
      <c r="BL2962" s="12">
        <f t="shared" si="7891"/>
        <v>0</v>
      </c>
      <c r="BM2962" s="12">
        <f t="shared" si="7891"/>
        <v>0</v>
      </c>
      <c r="BN2962" s="12">
        <f t="shared" si="7891"/>
        <v>0</v>
      </c>
      <c r="BO2962" s="12">
        <f t="shared" si="7891"/>
        <v>0</v>
      </c>
      <c r="BP2962" s="12">
        <f t="shared" si="7891"/>
        <v>0</v>
      </c>
      <c r="BQ2962" s="12">
        <f t="shared" si="7891"/>
        <v>0</v>
      </c>
      <c r="BR2962" s="12">
        <v>0</v>
      </c>
      <c r="BS2962" s="12">
        <v>0</v>
      </c>
      <c r="BT2962" s="12">
        <f t="shared" ref="BT2962:BZ2962" si="7892">SUM(BT2963:BT2967)</f>
        <v>238660</v>
      </c>
      <c r="BU2962" s="12">
        <f t="shared" si="7892"/>
        <v>234221</v>
      </c>
      <c r="BV2962" s="12">
        <f t="shared" si="7892"/>
        <v>145161</v>
      </c>
      <c r="BW2962" s="12">
        <f t="shared" si="7892"/>
        <v>44424</v>
      </c>
      <c r="BX2962" s="12">
        <f t="shared" si="7892"/>
        <v>14808</v>
      </c>
      <c r="BY2962" s="12">
        <f t="shared" si="7892"/>
        <v>14808</v>
      </c>
      <c r="BZ2962" s="12">
        <f t="shared" si="7892"/>
        <v>14808</v>
      </c>
      <c r="CA2962" s="12">
        <f t="shared" si="7865"/>
        <v>189585</v>
      </c>
      <c r="CB2962" s="124">
        <f t="shared" si="7876"/>
        <v>80.942784805803072</v>
      </c>
    </row>
    <row r="2963" spans="1:80" x14ac:dyDescent="0.25">
      <c r="A2963" s="4" t="s">
        <v>928</v>
      </c>
      <c r="B2963" s="4" t="s">
        <v>88</v>
      </c>
      <c r="C2963" s="4" t="s">
        <v>1367</v>
      </c>
      <c r="D2963" s="79" t="s">
        <v>1368</v>
      </c>
      <c r="E2963" s="89">
        <v>6112</v>
      </c>
      <c r="F2963" s="79" t="s">
        <v>1370</v>
      </c>
      <c r="G2963" s="75" t="s">
        <v>1906</v>
      </c>
      <c r="H2963" s="13" t="s">
        <v>92</v>
      </c>
      <c r="I2963" s="14">
        <v>29600</v>
      </c>
      <c r="J2963" s="14">
        <f t="shared" si="7864"/>
        <v>32560</v>
      </c>
      <c r="K2963" s="14">
        <v>32560</v>
      </c>
      <c r="L2963" s="14">
        <f t="shared" si="7867"/>
        <v>0</v>
      </c>
      <c r="M2963" s="14">
        <v>0</v>
      </c>
      <c r="N2963" s="14">
        <v>0</v>
      </c>
      <c r="O2963" s="14">
        <v>0</v>
      </c>
      <c r="P2963" s="14">
        <v>0</v>
      </c>
      <c r="Q2963" s="14">
        <v>0</v>
      </c>
      <c r="R2963" s="14">
        <v>0</v>
      </c>
      <c r="S2963" s="14"/>
      <c r="T2963" s="14"/>
      <c r="U2963" s="14"/>
      <c r="V2963" s="14"/>
      <c r="W2963" s="14"/>
      <c r="X2963" s="14">
        <f t="shared" si="7726"/>
        <v>0</v>
      </c>
      <c r="Y2963" s="14"/>
      <c r="Z2963" s="14"/>
      <c r="AA2963" s="14"/>
      <c r="AB2963" s="14"/>
      <c r="AC2963" s="14"/>
      <c r="AD2963" s="14"/>
      <c r="AE2963" s="14"/>
      <c r="AF2963" s="14"/>
      <c r="AG2963" s="14"/>
      <c r="AH2963" s="14">
        <v>0</v>
      </c>
      <c r="AI2963" s="14">
        <v>0</v>
      </c>
      <c r="AJ2963" s="14">
        <v>0</v>
      </c>
      <c r="AK2963" s="14"/>
      <c r="AL2963" s="14"/>
      <c r="AM2963" s="14"/>
      <c r="AN2963" s="14"/>
      <c r="AO2963" s="14"/>
      <c r="AP2963" s="14">
        <f t="shared" si="7727"/>
        <v>0</v>
      </c>
      <c r="AQ2963" s="14"/>
      <c r="AR2963" s="14"/>
      <c r="AS2963" s="14"/>
      <c r="AT2963" s="14"/>
      <c r="AU2963" s="14"/>
      <c r="AV2963" s="14"/>
      <c r="AW2963" s="14"/>
      <c r="AX2963" s="14"/>
      <c r="AY2963" s="14"/>
      <c r="AZ2963" s="14">
        <v>0</v>
      </c>
      <c r="BA2963" s="14">
        <v>0</v>
      </c>
      <c r="BB2963" s="14">
        <v>0</v>
      </c>
      <c r="BC2963" s="14"/>
      <c r="BD2963" s="14"/>
      <c r="BE2963" s="14"/>
      <c r="BF2963" s="14"/>
      <c r="BG2963" s="14"/>
      <c r="BH2963" s="14">
        <f t="shared" si="7728"/>
        <v>0</v>
      </c>
      <c r="BI2963" s="14"/>
      <c r="BJ2963" s="14"/>
      <c r="BK2963" s="14"/>
      <c r="BL2963" s="14"/>
      <c r="BM2963" s="14"/>
      <c r="BN2963" s="14"/>
      <c r="BO2963" s="14"/>
      <c r="BP2963" s="14"/>
      <c r="BQ2963" s="14"/>
      <c r="BR2963" s="14">
        <v>0</v>
      </c>
      <c r="BS2963" s="14">
        <v>0</v>
      </c>
      <c r="BT2963" s="14">
        <v>32560</v>
      </c>
      <c r="BU2963" s="14">
        <v>32560</v>
      </c>
      <c r="BV2963" s="14">
        <v>16800</v>
      </c>
      <c r="BW2963" s="14">
        <f t="shared" si="7886"/>
        <v>8400</v>
      </c>
      <c r="BX2963" s="14">
        <v>2800</v>
      </c>
      <c r="BY2963" s="14">
        <v>2800</v>
      </c>
      <c r="BZ2963" s="14">
        <v>2800</v>
      </c>
      <c r="CA2963" s="14">
        <f t="shared" si="7865"/>
        <v>25200</v>
      </c>
      <c r="CB2963" s="122">
        <f t="shared" si="7876"/>
        <v>77.395577395577391</v>
      </c>
    </row>
    <row r="2964" spans="1:80" x14ac:dyDescent="0.25">
      <c r="A2964" s="4" t="s">
        <v>928</v>
      </c>
      <c r="B2964" s="4" t="s">
        <v>88</v>
      </c>
      <c r="C2964" s="4" t="s">
        <v>1367</v>
      </c>
      <c r="D2964" s="79" t="s">
        <v>1368</v>
      </c>
      <c r="E2964" s="89">
        <v>6112</v>
      </c>
      <c r="F2964" s="79" t="s">
        <v>1371</v>
      </c>
      <c r="G2964" s="75" t="s">
        <v>1906</v>
      </c>
      <c r="H2964" s="13" t="s">
        <v>39</v>
      </c>
      <c r="I2964" s="14">
        <v>131000</v>
      </c>
      <c r="J2964" s="14">
        <f t="shared" si="7864"/>
        <v>144100</v>
      </c>
      <c r="K2964" s="14">
        <v>144100</v>
      </c>
      <c r="L2964" s="14">
        <f t="shared" si="7867"/>
        <v>0</v>
      </c>
      <c r="M2964" s="14">
        <v>0</v>
      </c>
      <c r="N2964" s="14">
        <v>0</v>
      </c>
      <c r="O2964" s="14">
        <v>0</v>
      </c>
      <c r="P2964" s="14">
        <v>0</v>
      </c>
      <c r="Q2964" s="14">
        <v>0</v>
      </c>
      <c r="R2964" s="14">
        <v>0</v>
      </c>
      <c r="S2964" s="14"/>
      <c r="T2964" s="14"/>
      <c r="U2964" s="14"/>
      <c r="V2964" s="14"/>
      <c r="W2964" s="14"/>
      <c r="X2964" s="14">
        <f t="shared" si="7726"/>
        <v>0</v>
      </c>
      <c r="Y2964" s="14"/>
      <c r="Z2964" s="14"/>
      <c r="AA2964" s="14"/>
      <c r="AB2964" s="14"/>
      <c r="AC2964" s="14"/>
      <c r="AD2964" s="14"/>
      <c r="AE2964" s="14"/>
      <c r="AF2964" s="14"/>
      <c r="AG2964" s="14"/>
      <c r="AH2964" s="14">
        <v>0</v>
      </c>
      <c r="AI2964" s="14">
        <v>0</v>
      </c>
      <c r="AJ2964" s="14">
        <v>0</v>
      </c>
      <c r="AK2964" s="14"/>
      <c r="AL2964" s="14"/>
      <c r="AM2964" s="14"/>
      <c r="AN2964" s="14"/>
      <c r="AO2964" s="14"/>
      <c r="AP2964" s="14">
        <f t="shared" si="7727"/>
        <v>0</v>
      </c>
      <c r="AQ2964" s="14"/>
      <c r="AR2964" s="14"/>
      <c r="AS2964" s="14"/>
      <c r="AT2964" s="14"/>
      <c r="AU2964" s="14"/>
      <c r="AV2964" s="14"/>
      <c r="AW2964" s="14"/>
      <c r="AX2964" s="14"/>
      <c r="AY2964" s="14"/>
      <c r="AZ2964" s="14">
        <v>0</v>
      </c>
      <c r="BA2964" s="14">
        <v>0</v>
      </c>
      <c r="BB2964" s="14">
        <v>0</v>
      </c>
      <c r="BC2964" s="14"/>
      <c r="BD2964" s="14"/>
      <c r="BE2964" s="14"/>
      <c r="BF2964" s="14"/>
      <c r="BG2964" s="14"/>
      <c r="BH2964" s="14">
        <f t="shared" si="7728"/>
        <v>0</v>
      </c>
      <c r="BI2964" s="14"/>
      <c r="BJ2964" s="14"/>
      <c r="BK2964" s="14"/>
      <c r="BL2964" s="14"/>
      <c r="BM2964" s="14"/>
      <c r="BN2964" s="14"/>
      <c r="BO2964" s="14"/>
      <c r="BP2964" s="14"/>
      <c r="BQ2964" s="14"/>
      <c r="BR2964" s="14">
        <v>0</v>
      </c>
      <c r="BS2964" s="14">
        <v>0</v>
      </c>
      <c r="BT2964" s="14">
        <v>144100</v>
      </c>
      <c r="BU2964" s="14">
        <v>144100</v>
      </c>
      <c r="BV2964" s="14">
        <v>81800</v>
      </c>
      <c r="BW2964" s="14">
        <f t="shared" si="7886"/>
        <v>36024</v>
      </c>
      <c r="BX2964" s="14">
        <v>12008</v>
      </c>
      <c r="BY2964" s="14">
        <v>12008</v>
      </c>
      <c r="BZ2964" s="14">
        <v>12008</v>
      </c>
      <c r="CA2964" s="14">
        <f t="shared" si="7865"/>
        <v>117824</v>
      </c>
      <c r="CB2964" s="122">
        <f t="shared" si="7876"/>
        <v>81.765440666204029</v>
      </c>
    </row>
    <row r="2965" spans="1:80" x14ac:dyDescent="0.25">
      <c r="A2965" s="4" t="s">
        <v>928</v>
      </c>
      <c r="B2965" s="4" t="s">
        <v>88</v>
      </c>
      <c r="C2965" s="4" t="s">
        <v>1367</v>
      </c>
      <c r="D2965" s="79" t="s">
        <v>1368</v>
      </c>
      <c r="E2965" s="89">
        <v>6112</v>
      </c>
      <c r="F2965" s="79" t="s">
        <v>1372</v>
      </c>
      <c r="G2965" s="75" t="s">
        <v>1906</v>
      </c>
      <c r="H2965" s="13" t="s">
        <v>41</v>
      </c>
      <c r="I2965" s="14">
        <v>22000</v>
      </c>
      <c r="J2965" s="14">
        <f t="shared" si="7864"/>
        <v>37000</v>
      </c>
      <c r="K2965" s="14">
        <v>37000</v>
      </c>
      <c r="L2965" s="14">
        <f t="shared" si="7867"/>
        <v>0</v>
      </c>
      <c r="M2965" s="14">
        <v>0</v>
      </c>
      <c r="N2965" s="14">
        <v>0</v>
      </c>
      <c r="O2965" s="14">
        <v>0</v>
      </c>
      <c r="P2965" s="14">
        <v>0</v>
      </c>
      <c r="Q2965" s="14">
        <v>0</v>
      </c>
      <c r="R2965" s="14">
        <v>0</v>
      </c>
      <c r="S2965" s="14"/>
      <c r="T2965" s="14"/>
      <c r="U2965" s="14"/>
      <c r="V2965" s="14"/>
      <c r="W2965" s="14"/>
      <c r="X2965" s="14">
        <f t="shared" si="7726"/>
        <v>0</v>
      </c>
      <c r="Y2965" s="14"/>
      <c r="Z2965" s="14"/>
      <c r="AA2965" s="14"/>
      <c r="AB2965" s="14"/>
      <c r="AC2965" s="14"/>
      <c r="AD2965" s="14"/>
      <c r="AE2965" s="14"/>
      <c r="AF2965" s="14"/>
      <c r="AG2965" s="14"/>
      <c r="AH2965" s="14">
        <v>0</v>
      </c>
      <c r="AI2965" s="14">
        <v>0</v>
      </c>
      <c r="AJ2965" s="14">
        <v>0</v>
      </c>
      <c r="AK2965" s="14"/>
      <c r="AL2965" s="14"/>
      <c r="AM2965" s="14"/>
      <c r="AN2965" s="14"/>
      <c r="AO2965" s="14"/>
      <c r="AP2965" s="14">
        <f t="shared" si="7727"/>
        <v>0</v>
      </c>
      <c r="AQ2965" s="14"/>
      <c r="AR2965" s="14"/>
      <c r="AS2965" s="14"/>
      <c r="AT2965" s="14"/>
      <c r="AU2965" s="14"/>
      <c r="AV2965" s="14"/>
      <c r="AW2965" s="14"/>
      <c r="AX2965" s="14"/>
      <c r="AY2965" s="14"/>
      <c r="AZ2965" s="14">
        <v>0</v>
      </c>
      <c r="BA2965" s="14">
        <v>0</v>
      </c>
      <c r="BB2965" s="14">
        <v>0</v>
      </c>
      <c r="BC2965" s="14"/>
      <c r="BD2965" s="14"/>
      <c r="BE2965" s="14"/>
      <c r="BF2965" s="14"/>
      <c r="BG2965" s="14"/>
      <c r="BH2965" s="14">
        <f t="shared" si="7728"/>
        <v>0</v>
      </c>
      <c r="BI2965" s="14"/>
      <c r="BJ2965" s="14"/>
      <c r="BK2965" s="14"/>
      <c r="BL2965" s="14"/>
      <c r="BM2965" s="14"/>
      <c r="BN2965" s="14"/>
      <c r="BO2965" s="14"/>
      <c r="BP2965" s="14"/>
      <c r="BQ2965" s="14"/>
      <c r="BR2965" s="14">
        <v>0</v>
      </c>
      <c r="BS2965" s="14">
        <v>0</v>
      </c>
      <c r="BT2965" s="14">
        <v>37000</v>
      </c>
      <c r="BU2965" s="14">
        <v>32561</v>
      </c>
      <c r="BV2965" s="14">
        <v>32561</v>
      </c>
      <c r="BW2965" s="14">
        <f t="shared" si="7886"/>
        <v>0</v>
      </c>
      <c r="BX2965" s="14"/>
      <c r="BY2965" s="14"/>
      <c r="BZ2965" s="14"/>
      <c r="CA2965" s="14">
        <f t="shared" si="7865"/>
        <v>32561</v>
      </c>
      <c r="CB2965" s="122">
        <f t="shared" si="7876"/>
        <v>100</v>
      </c>
    </row>
    <row r="2966" spans="1:80" x14ac:dyDescent="0.25">
      <c r="A2966" s="4" t="s">
        <v>928</v>
      </c>
      <c r="B2966" s="4" t="s">
        <v>88</v>
      </c>
      <c r="C2966" s="4" t="s">
        <v>1367</v>
      </c>
      <c r="D2966" s="79" t="s">
        <v>1368</v>
      </c>
      <c r="E2966" s="89">
        <v>6112</v>
      </c>
      <c r="F2966" s="79" t="s">
        <v>1373</v>
      </c>
      <c r="G2966" s="75" t="s">
        <v>1906</v>
      </c>
      <c r="H2966" s="13" t="s">
        <v>37</v>
      </c>
      <c r="I2966" s="14">
        <v>13000</v>
      </c>
      <c r="J2966" s="14">
        <f t="shared" si="7864"/>
        <v>0</v>
      </c>
      <c r="K2966" s="14">
        <v>0</v>
      </c>
      <c r="L2966" s="14">
        <f t="shared" si="7867"/>
        <v>0</v>
      </c>
      <c r="M2966" s="14">
        <v>0</v>
      </c>
      <c r="N2966" s="14">
        <v>0</v>
      </c>
      <c r="O2966" s="14">
        <v>0</v>
      </c>
      <c r="P2966" s="14">
        <v>0</v>
      </c>
      <c r="Q2966" s="14">
        <v>0</v>
      </c>
      <c r="R2966" s="14">
        <v>0</v>
      </c>
      <c r="S2966" s="14"/>
      <c r="T2966" s="14"/>
      <c r="U2966" s="14"/>
      <c r="V2966" s="14"/>
      <c r="W2966" s="14"/>
      <c r="X2966" s="14">
        <f t="shared" si="7726"/>
        <v>0</v>
      </c>
      <c r="Y2966" s="14"/>
      <c r="Z2966" s="14"/>
      <c r="AA2966" s="14"/>
      <c r="AB2966" s="14"/>
      <c r="AC2966" s="14"/>
      <c r="AD2966" s="14"/>
      <c r="AE2966" s="14"/>
      <c r="AF2966" s="14"/>
      <c r="AG2966" s="14"/>
      <c r="AH2966" s="14">
        <v>0</v>
      </c>
      <c r="AI2966" s="14">
        <v>0</v>
      </c>
      <c r="AJ2966" s="14">
        <v>0</v>
      </c>
      <c r="AK2966" s="14"/>
      <c r="AL2966" s="14"/>
      <c r="AM2966" s="14"/>
      <c r="AN2966" s="14"/>
      <c r="AO2966" s="14"/>
      <c r="AP2966" s="14">
        <f t="shared" si="7727"/>
        <v>0</v>
      </c>
      <c r="AQ2966" s="14"/>
      <c r="AR2966" s="14"/>
      <c r="AS2966" s="14"/>
      <c r="AT2966" s="14"/>
      <c r="AU2966" s="14"/>
      <c r="AV2966" s="14"/>
      <c r="AW2966" s="14"/>
      <c r="AX2966" s="14"/>
      <c r="AY2966" s="14"/>
      <c r="AZ2966" s="14">
        <v>0</v>
      </c>
      <c r="BA2966" s="14">
        <v>0</v>
      </c>
      <c r="BB2966" s="14">
        <v>0</v>
      </c>
      <c r="BC2966" s="14"/>
      <c r="BD2966" s="14"/>
      <c r="BE2966" s="14"/>
      <c r="BF2966" s="14"/>
      <c r="BG2966" s="14"/>
      <c r="BH2966" s="14">
        <f t="shared" si="7728"/>
        <v>0</v>
      </c>
      <c r="BI2966" s="14"/>
      <c r="BJ2966" s="14"/>
      <c r="BK2966" s="14"/>
      <c r="BL2966" s="14"/>
      <c r="BM2966" s="14"/>
      <c r="BN2966" s="14"/>
      <c r="BO2966" s="14"/>
      <c r="BP2966" s="14"/>
      <c r="BQ2966" s="14"/>
      <c r="BR2966" s="14">
        <v>0</v>
      </c>
      <c r="BS2966" s="14">
        <v>0</v>
      </c>
      <c r="BT2966" s="14">
        <v>0</v>
      </c>
      <c r="BU2966" s="14">
        <v>0</v>
      </c>
      <c r="BV2966" s="14">
        <v>0</v>
      </c>
      <c r="BW2966" s="14">
        <f t="shared" si="7886"/>
        <v>0</v>
      </c>
      <c r="BX2966" s="14"/>
      <c r="BY2966" s="14"/>
      <c r="BZ2966" s="14"/>
      <c r="CA2966" s="14">
        <f t="shared" si="7865"/>
        <v>0</v>
      </c>
      <c r="CB2966" s="122" t="str">
        <f t="shared" si="7876"/>
        <v>-</v>
      </c>
    </row>
    <row r="2967" spans="1:80" x14ac:dyDescent="0.25">
      <c r="A2967" s="4" t="s">
        <v>928</v>
      </c>
      <c r="B2967" s="4" t="s">
        <v>88</v>
      </c>
      <c r="C2967" s="4" t="s">
        <v>1367</v>
      </c>
      <c r="D2967" s="79" t="s">
        <v>1368</v>
      </c>
      <c r="E2967" s="89">
        <v>6112</v>
      </c>
      <c r="F2967" s="79" t="s">
        <v>1374</v>
      </c>
      <c r="G2967" s="75" t="s">
        <v>1906</v>
      </c>
      <c r="H2967" s="13" t="s">
        <v>43</v>
      </c>
      <c r="I2967" s="14">
        <v>13900</v>
      </c>
      <c r="J2967" s="14">
        <f t="shared" si="7864"/>
        <v>25000</v>
      </c>
      <c r="K2967" s="14">
        <v>25000</v>
      </c>
      <c r="L2967" s="14">
        <f t="shared" si="7867"/>
        <v>0</v>
      </c>
      <c r="M2967" s="14">
        <v>0</v>
      </c>
      <c r="N2967" s="14">
        <v>0</v>
      </c>
      <c r="O2967" s="14">
        <v>0</v>
      </c>
      <c r="P2967" s="14">
        <v>0</v>
      </c>
      <c r="Q2967" s="14">
        <v>0</v>
      </c>
      <c r="R2967" s="14">
        <v>0</v>
      </c>
      <c r="S2967" s="14"/>
      <c r="T2967" s="14"/>
      <c r="U2967" s="14"/>
      <c r="V2967" s="14"/>
      <c r="W2967" s="14"/>
      <c r="X2967" s="14">
        <f t="shared" si="7726"/>
        <v>0</v>
      </c>
      <c r="Y2967" s="14"/>
      <c r="Z2967" s="14"/>
      <c r="AA2967" s="14"/>
      <c r="AB2967" s="14"/>
      <c r="AC2967" s="14"/>
      <c r="AD2967" s="14"/>
      <c r="AE2967" s="14"/>
      <c r="AF2967" s="14"/>
      <c r="AG2967" s="14"/>
      <c r="AH2967" s="14">
        <v>0</v>
      </c>
      <c r="AI2967" s="14">
        <v>0</v>
      </c>
      <c r="AJ2967" s="14">
        <v>0</v>
      </c>
      <c r="AK2967" s="14"/>
      <c r="AL2967" s="14"/>
      <c r="AM2967" s="14"/>
      <c r="AN2967" s="14"/>
      <c r="AO2967" s="14"/>
      <c r="AP2967" s="14">
        <f t="shared" si="7727"/>
        <v>0</v>
      </c>
      <c r="AQ2967" s="14"/>
      <c r="AR2967" s="14"/>
      <c r="AS2967" s="14"/>
      <c r="AT2967" s="14"/>
      <c r="AU2967" s="14"/>
      <c r="AV2967" s="14"/>
      <c r="AW2967" s="14"/>
      <c r="AX2967" s="14"/>
      <c r="AY2967" s="14"/>
      <c r="AZ2967" s="14">
        <v>0</v>
      </c>
      <c r="BA2967" s="14">
        <v>0</v>
      </c>
      <c r="BB2967" s="14">
        <v>0</v>
      </c>
      <c r="BC2967" s="14"/>
      <c r="BD2967" s="14"/>
      <c r="BE2967" s="14"/>
      <c r="BF2967" s="14"/>
      <c r="BG2967" s="14"/>
      <c r="BH2967" s="14">
        <f t="shared" si="7728"/>
        <v>0</v>
      </c>
      <c r="BI2967" s="14"/>
      <c r="BJ2967" s="14"/>
      <c r="BK2967" s="14"/>
      <c r="BL2967" s="14"/>
      <c r="BM2967" s="14"/>
      <c r="BN2967" s="14"/>
      <c r="BO2967" s="14"/>
      <c r="BP2967" s="14"/>
      <c r="BQ2967" s="14"/>
      <c r="BR2967" s="14">
        <v>0</v>
      </c>
      <c r="BS2967" s="14">
        <v>0</v>
      </c>
      <c r="BT2967" s="14">
        <v>25000</v>
      </c>
      <c r="BU2967" s="14">
        <v>25000</v>
      </c>
      <c r="BV2967" s="14">
        <v>14000</v>
      </c>
      <c r="BW2967" s="14">
        <f t="shared" si="7886"/>
        <v>0</v>
      </c>
      <c r="BX2967" s="14"/>
      <c r="BY2967" s="14"/>
      <c r="BZ2967" s="14"/>
      <c r="CA2967" s="14">
        <f t="shared" si="7865"/>
        <v>14000</v>
      </c>
      <c r="CB2967" s="122">
        <f t="shared" si="7876"/>
        <v>56.000000000000007</v>
      </c>
    </row>
    <row r="2968" spans="1:80" x14ac:dyDescent="0.25">
      <c r="A2968" s="4" t="s">
        <v>928</v>
      </c>
      <c r="B2968" s="4" t="s">
        <v>88</v>
      </c>
      <c r="C2968" s="4" t="s">
        <v>1367</v>
      </c>
      <c r="D2968" s="79" t="s">
        <v>1368</v>
      </c>
      <c r="E2968" s="78" t="s">
        <v>44</v>
      </c>
      <c r="F2968" s="78" t="s">
        <v>1</v>
      </c>
      <c r="G2968" s="2" t="s">
        <v>1</v>
      </c>
      <c r="H2968" s="2" t="s">
        <v>45</v>
      </c>
      <c r="I2968" s="12">
        <f>SUM(I2969)</f>
        <v>179846</v>
      </c>
      <c r="J2968" s="12">
        <f t="shared" si="7864"/>
        <v>184365</v>
      </c>
      <c r="K2968" s="12">
        <f t="shared" ref="K2968:Q2968" si="7893">SUM(K2969)</f>
        <v>184365</v>
      </c>
      <c r="L2968" s="12">
        <f t="shared" si="7867"/>
        <v>0</v>
      </c>
      <c r="M2968" s="12">
        <f t="shared" si="7893"/>
        <v>0</v>
      </c>
      <c r="N2968" s="12">
        <f t="shared" si="7893"/>
        <v>0</v>
      </c>
      <c r="O2968" s="12">
        <f t="shared" si="7893"/>
        <v>0</v>
      </c>
      <c r="P2968" s="12">
        <f t="shared" si="7893"/>
        <v>0</v>
      </c>
      <c r="Q2968" s="12">
        <f t="shared" si="7893"/>
        <v>0</v>
      </c>
      <c r="R2968" s="12">
        <f t="shared" ref="R2968:AG2968" si="7894">SUM(R2969)</f>
        <v>0</v>
      </c>
      <c r="S2968" s="12">
        <f t="shared" si="7894"/>
        <v>0</v>
      </c>
      <c r="T2968" s="12">
        <f t="shared" si="7894"/>
        <v>0</v>
      </c>
      <c r="U2968" s="12">
        <f t="shared" si="7894"/>
        <v>0</v>
      </c>
      <c r="V2968" s="12">
        <f t="shared" si="7894"/>
        <v>0</v>
      </c>
      <c r="W2968" s="12">
        <f t="shared" si="7894"/>
        <v>0</v>
      </c>
      <c r="X2968" s="12">
        <f t="shared" si="7894"/>
        <v>0</v>
      </c>
      <c r="Y2968" s="12">
        <f t="shared" si="7894"/>
        <v>0</v>
      </c>
      <c r="Z2968" s="12">
        <f t="shared" si="7894"/>
        <v>0</v>
      </c>
      <c r="AA2968" s="12">
        <f t="shared" si="7894"/>
        <v>0</v>
      </c>
      <c r="AB2968" s="12">
        <f t="shared" si="7894"/>
        <v>0</v>
      </c>
      <c r="AC2968" s="12">
        <f t="shared" si="7894"/>
        <v>0</v>
      </c>
      <c r="AD2968" s="12">
        <f t="shared" si="7894"/>
        <v>0</v>
      </c>
      <c r="AE2968" s="12">
        <f t="shared" si="7894"/>
        <v>0</v>
      </c>
      <c r="AF2968" s="12">
        <f t="shared" si="7894"/>
        <v>0</v>
      </c>
      <c r="AG2968" s="12">
        <f t="shared" si="7894"/>
        <v>0</v>
      </c>
      <c r="AH2968" s="12">
        <v>0</v>
      </c>
      <c r="AI2968" s="12">
        <v>0</v>
      </c>
      <c r="AJ2968" s="12">
        <f t="shared" ref="AJ2968:AY2968" si="7895">SUM(AJ2969)</f>
        <v>0</v>
      </c>
      <c r="AK2968" s="12">
        <f t="shared" si="7895"/>
        <v>0</v>
      </c>
      <c r="AL2968" s="12">
        <f t="shared" si="7895"/>
        <v>0</v>
      </c>
      <c r="AM2968" s="12">
        <f t="shared" si="7895"/>
        <v>0</v>
      </c>
      <c r="AN2968" s="12">
        <f t="shared" si="7895"/>
        <v>0</v>
      </c>
      <c r="AO2968" s="12">
        <f t="shared" si="7895"/>
        <v>0</v>
      </c>
      <c r="AP2968" s="12">
        <f t="shared" si="7895"/>
        <v>0</v>
      </c>
      <c r="AQ2968" s="12">
        <f t="shared" si="7895"/>
        <v>0</v>
      </c>
      <c r="AR2968" s="12">
        <f t="shared" si="7895"/>
        <v>0</v>
      </c>
      <c r="AS2968" s="12">
        <f t="shared" si="7895"/>
        <v>0</v>
      </c>
      <c r="AT2968" s="12">
        <f t="shared" si="7895"/>
        <v>0</v>
      </c>
      <c r="AU2968" s="12">
        <f t="shared" si="7895"/>
        <v>0</v>
      </c>
      <c r="AV2968" s="12">
        <f t="shared" si="7895"/>
        <v>0</v>
      </c>
      <c r="AW2968" s="12">
        <f t="shared" si="7895"/>
        <v>0</v>
      </c>
      <c r="AX2968" s="12">
        <f t="shared" si="7895"/>
        <v>0</v>
      </c>
      <c r="AY2968" s="12">
        <f t="shared" si="7895"/>
        <v>0</v>
      </c>
      <c r="AZ2968" s="12">
        <v>0</v>
      </c>
      <c r="BA2968" s="12">
        <v>0</v>
      </c>
      <c r="BB2968" s="12">
        <f t="shared" ref="BB2968:BQ2968" si="7896">SUM(BB2969)</f>
        <v>0</v>
      </c>
      <c r="BC2968" s="12">
        <f t="shared" si="7896"/>
        <v>0</v>
      </c>
      <c r="BD2968" s="12">
        <f t="shared" si="7896"/>
        <v>0</v>
      </c>
      <c r="BE2968" s="12">
        <f t="shared" si="7896"/>
        <v>0</v>
      </c>
      <c r="BF2968" s="12">
        <f t="shared" si="7896"/>
        <v>0</v>
      </c>
      <c r="BG2968" s="12">
        <f t="shared" si="7896"/>
        <v>0</v>
      </c>
      <c r="BH2968" s="12">
        <f t="shared" si="7896"/>
        <v>0</v>
      </c>
      <c r="BI2968" s="12">
        <f t="shared" si="7896"/>
        <v>0</v>
      </c>
      <c r="BJ2968" s="12">
        <f t="shared" si="7896"/>
        <v>0</v>
      </c>
      <c r="BK2968" s="12">
        <f t="shared" si="7896"/>
        <v>0</v>
      </c>
      <c r="BL2968" s="12">
        <f t="shared" si="7896"/>
        <v>0</v>
      </c>
      <c r="BM2968" s="12">
        <f t="shared" si="7896"/>
        <v>0</v>
      </c>
      <c r="BN2968" s="12">
        <f t="shared" si="7896"/>
        <v>0</v>
      </c>
      <c r="BO2968" s="12">
        <f t="shared" si="7896"/>
        <v>0</v>
      </c>
      <c r="BP2968" s="12">
        <f t="shared" si="7896"/>
        <v>0</v>
      </c>
      <c r="BQ2968" s="12">
        <f t="shared" si="7896"/>
        <v>0</v>
      </c>
      <c r="BR2968" s="12">
        <v>0</v>
      </c>
      <c r="BS2968" s="12">
        <v>0</v>
      </c>
      <c r="BT2968" s="12">
        <f t="shared" ref="BT2968:BZ2968" si="7897">SUM(BT2969)</f>
        <v>193583</v>
      </c>
      <c r="BU2968" s="12">
        <f t="shared" si="7897"/>
        <v>193583</v>
      </c>
      <c r="BV2968" s="12">
        <f t="shared" si="7897"/>
        <v>105718</v>
      </c>
      <c r="BW2968" s="12">
        <f t="shared" si="7897"/>
        <v>49500</v>
      </c>
      <c r="BX2968" s="12">
        <f t="shared" si="7897"/>
        <v>18500</v>
      </c>
      <c r="BY2968" s="12">
        <f t="shared" si="7897"/>
        <v>15500</v>
      </c>
      <c r="BZ2968" s="12">
        <f t="shared" si="7897"/>
        <v>15500</v>
      </c>
      <c r="CA2968" s="12">
        <f t="shared" si="7865"/>
        <v>155218</v>
      </c>
      <c r="CB2968" s="124">
        <f t="shared" si="7876"/>
        <v>80.181627518945362</v>
      </c>
    </row>
    <row r="2969" spans="1:80" x14ac:dyDescent="0.25">
      <c r="A2969" s="4" t="s">
        <v>928</v>
      </c>
      <c r="B2969" s="4" t="s">
        <v>88</v>
      </c>
      <c r="C2969" s="4" t="s">
        <v>1367</v>
      </c>
      <c r="D2969" s="79" t="s">
        <v>1368</v>
      </c>
      <c r="E2969" s="89">
        <v>6121</v>
      </c>
      <c r="F2969" s="79"/>
      <c r="G2969" s="75" t="s">
        <v>1906</v>
      </c>
      <c r="H2969" s="13" t="s">
        <v>46</v>
      </c>
      <c r="I2969" s="14">
        <v>179846</v>
      </c>
      <c r="J2969" s="14">
        <f t="shared" si="7864"/>
        <v>184365</v>
      </c>
      <c r="K2969" s="14">
        <v>184365</v>
      </c>
      <c r="L2969" s="14">
        <f t="shared" si="7867"/>
        <v>0</v>
      </c>
      <c r="M2969" s="14">
        <v>0</v>
      </c>
      <c r="N2969" s="14">
        <v>0</v>
      </c>
      <c r="O2969" s="14">
        <v>0</v>
      </c>
      <c r="P2969" s="14">
        <v>0</v>
      </c>
      <c r="Q2969" s="14">
        <v>0</v>
      </c>
      <c r="R2969" s="14">
        <v>0</v>
      </c>
      <c r="S2969" s="14"/>
      <c r="T2969" s="14"/>
      <c r="U2969" s="14"/>
      <c r="V2969" s="14"/>
      <c r="W2969" s="14"/>
      <c r="X2969" s="14">
        <f t="shared" si="7726"/>
        <v>0</v>
      </c>
      <c r="Y2969" s="14"/>
      <c r="Z2969" s="14"/>
      <c r="AA2969" s="14"/>
      <c r="AB2969" s="14"/>
      <c r="AC2969" s="14"/>
      <c r="AD2969" s="14"/>
      <c r="AE2969" s="14"/>
      <c r="AF2969" s="14"/>
      <c r="AG2969" s="14"/>
      <c r="AH2969" s="14">
        <v>0</v>
      </c>
      <c r="AI2969" s="14">
        <v>0</v>
      </c>
      <c r="AJ2969" s="14">
        <v>0</v>
      </c>
      <c r="AK2969" s="14"/>
      <c r="AL2969" s="14"/>
      <c r="AM2969" s="14"/>
      <c r="AN2969" s="14"/>
      <c r="AO2969" s="14"/>
      <c r="AP2969" s="14">
        <f t="shared" si="7727"/>
        <v>0</v>
      </c>
      <c r="AQ2969" s="14"/>
      <c r="AR2969" s="14"/>
      <c r="AS2969" s="14"/>
      <c r="AT2969" s="14"/>
      <c r="AU2969" s="14"/>
      <c r="AV2969" s="14"/>
      <c r="AW2969" s="14"/>
      <c r="AX2969" s="14"/>
      <c r="AY2969" s="14"/>
      <c r="AZ2969" s="14">
        <v>0</v>
      </c>
      <c r="BA2969" s="14">
        <v>0</v>
      </c>
      <c r="BB2969" s="14">
        <v>0</v>
      </c>
      <c r="BC2969" s="14"/>
      <c r="BD2969" s="14"/>
      <c r="BE2969" s="14"/>
      <c r="BF2969" s="14"/>
      <c r="BG2969" s="14"/>
      <c r="BH2969" s="14">
        <f t="shared" si="7728"/>
        <v>0</v>
      </c>
      <c r="BI2969" s="14"/>
      <c r="BJ2969" s="14"/>
      <c r="BK2969" s="14"/>
      <c r="BL2969" s="14"/>
      <c r="BM2969" s="14"/>
      <c r="BN2969" s="14"/>
      <c r="BO2969" s="14"/>
      <c r="BP2969" s="14"/>
      <c r="BQ2969" s="14"/>
      <c r="BR2969" s="14">
        <v>0</v>
      </c>
      <c r="BS2969" s="14">
        <v>0</v>
      </c>
      <c r="BT2969" s="14">
        <v>193583</v>
      </c>
      <c r="BU2969" s="14">
        <v>193583</v>
      </c>
      <c r="BV2969" s="14">
        <v>105718</v>
      </c>
      <c r="BW2969" s="14">
        <f t="shared" si="7886"/>
        <v>49500</v>
      </c>
      <c r="BX2969" s="14">
        <v>18500</v>
      </c>
      <c r="BY2969" s="14">
        <v>15500</v>
      </c>
      <c r="BZ2969" s="14">
        <v>15500</v>
      </c>
      <c r="CA2969" s="14">
        <f t="shared" si="7865"/>
        <v>155218</v>
      </c>
      <c r="CB2969" s="122">
        <f t="shared" si="7876"/>
        <v>80.181627518945362</v>
      </c>
    </row>
    <row r="2970" spans="1:80" x14ac:dyDescent="0.25">
      <c r="A2970" s="4" t="s">
        <v>928</v>
      </c>
      <c r="B2970" s="4" t="s">
        <v>88</v>
      </c>
      <c r="C2970" s="4" t="s">
        <v>1367</v>
      </c>
      <c r="D2970" s="79" t="s">
        <v>1368</v>
      </c>
      <c r="E2970" s="78" t="s">
        <v>47</v>
      </c>
      <c r="F2970" s="78" t="s">
        <v>1</v>
      </c>
      <c r="G2970" s="2" t="s">
        <v>1</v>
      </c>
      <c r="H2970" s="2" t="s">
        <v>48</v>
      </c>
      <c r="I2970" s="12">
        <f>SUM(I2971:I2978)</f>
        <v>127700</v>
      </c>
      <c r="J2970" s="12">
        <f t="shared" si="7864"/>
        <v>148721</v>
      </c>
      <c r="K2970" s="12">
        <f t="shared" ref="K2970" si="7898">SUM(K2971:K2978)</f>
        <v>137321</v>
      </c>
      <c r="L2970" s="12">
        <f t="shared" si="7867"/>
        <v>11400</v>
      </c>
      <c r="M2970" s="12">
        <f t="shared" ref="M2970:Q2970" si="7899">SUM(M2971:M2978)</f>
        <v>5900</v>
      </c>
      <c r="N2970" s="12">
        <f t="shared" si="7899"/>
        <v>0</v>
      </c>
      <c r="O2970" s="12">
        <f t="shared" si="7899"/>
        <v>5500</v>
      </c>
      <c r="P2970" s="12">
        <f t="shared" si="7899"/>
        <v>0</v>
      </c>
      <c r="Q2970" s="12">
        <f t="shared" si="7899"/>
        <v>0</v>
      </c>
      <c r="R2970" s="12">
        <f t="shared" ref="R2970:AG2970" si="7900">SUM(R2971:R2978)</f>
        <v>5900</v>
      </c>
      <c r="S2970" s="12">
        <f t="shared" si="7900"/>
        <v>0</v>
      </c>
      <c r="T2970" s="12">
        <f t="shared" si="7900"/>
        <v>0</v>
      </c>
      <c r="U2970" s="12">
        <f t="shared" si="7900"/>
        <v>0</v>
      </c>
      <c r="V2970" s="12">
        <f t="shared" si="7900"/>
        <v>0</v>
      </c>
      <c r="W2970" s="12">
        <f t="shared" si="7900"/>
        <v>0</v>
      </c>
      <c r="X2970" s="12">
        <f t="shared" si="7900"/>
        <v>5900</v>
      </c>
      <c r="Y2970" s="12">
        <f t="shared" si="7900"/>
        <v>360</v>
      </c>
      <c r="Z2970" s="12">
        <f t="shared" si="7900"/>
        <v>2340</v>
      </c>
      <c r="AA2970" s="12">
        <f t="shared" si="7900"/>
        <v>0</v>
      </c>
      <c r="AB2970" s="12">
        <f t="shared" si="7900"/>
        <v>780</v>
      </c>
      <c r="AC2970" s="12">
        <f t="shared" si="7900"/>
        <v>1800</v>
      </c>
      <c r="AD2970" s="12">
        <f t="shared" si="7900"/>
        <v>620</v>
      </c>
      <c r="AE2970" s="12">
        <f t="shared" si="7900"/>
        <v>0</v>
      </c>
      <c r="AF2970" s="12">
        <f t="shared" si="7900"/>
        <v>0</v>
      </c>
      <c r="AG2970" s="12">
        <f t="shared" si="7900"/>
        <v>0</v>
      </c>
      <c r="AH2970" s="12">
        <v>5900</v>
      </c>
      <c r="AI2970" s="12">
        <v>0</v>
      </c>
      <c r="AJ2970" s="12">
        <f t="shared" ref="AJ2970:AY2970" si="7901">SUM(AJ2971:AJ2978)</f>
        <v>0</v>
      </c>
      <c r="AK2970" s="12">
        <f t="shared" si="7901"/>
        <v>0</v>
      </c>
      <c r="AL2970" s="12">
        <f t="shared" si="7901"/>
        <v>0</v>
      </c>
      <c r="AM2970" s="12">
        <f t="shared" si="7901"/>
        <v>0</v>
      </c>
      <c r="AN2970" s="12">
        <f t="shared" si="7901"/>
        <v>0</v>
      </c>
      <c r="AO2970" s="12">
        <f t="shared" si="7901"/>
        <v>0</v>
      </c>
      <c r="AP2970" s="12">
        <f t="shared" si="7901"/>
        <v>0</v>
      </c>
      <c r="AQ2970" s="12">
        <f t="shared" si="7901"/>
        <v>0</v>
      </c>
      <c r="AR2970" s="12">
        <f t="shared" si="7901"/>
        <v>0</v>
      </c>
      <c r="AS2970" s="12">
        <f t="shared" si="7901"/>
        <v>0</v>
      </c>
      <c r="AT2970" s="12">
        <f t="shared" si="7901"/>
        <v>0</v>
      </c>
      <c r="AU2970" s="12">
        <f t="shared" si="7901"/>
        <v>0</v>
      </c>
      <c r="AV2970" s="12">
        <f t="shared" si="7901"/>
        <v>0</v>
      </c>
      <c r="AW2970" s="12">
        <f t="shared" si="7901"/>
        <v>0</v>
      </c>
      <c r="AX2970" s="12">
        <f t="shared" si="7901"/>
        <v>0</v>
      </c>
      <c r="AY2970" s="12">
        <f t="shared" si="7901"/>
        <v>0</v>
      </c>
      <c r="AZ2970" s="12">
        <v>0</v>
      </c>
      <c r="BA2970" s="12">
        <v>0</v>
      </c>
      <c r="BB2970" s="12">
        <f t="shared" ref="BB2970:BQ2970" si="7902">SUM(BB2971:BB2978)</f>
        <v>5500</v>
      </c>
      <c r="BC2970" s="12">
        <f t="shared" si="7902"/>
        <v>2755</v>
      </c>
      <c r="BD2970" s="12">
        <f t="shared" si="7902"/>
        <v>0</v>
      </c>
      <c r="BE2970" s="12">
        <f t="shared" si="7902"/>
        <v>20654</v>
      </c>
      <c r="BF2970" s="12">
        <f t="shared" si="7902"/>
        <v>0</v>
      </c>
      <c r="BG2970" s="12">
        <f t="shared" si="7902"/>
        <v>0</v>
      </c>
      <c r="BH2970" s="12">
        <f t="shared" si="7902"/>
        <v>28909</v>
      </c>
      <c r="BI2970" s="12">
        <f t="shared" si="7902"/>
        <v>2136</v>
      </c>
      <c r="BJ2970" s="12">
        <f t="shared" si="7902"/>
        <v>0</v>
      </c>
      <c r="BK2970" s="12">
        <f t="shared" si="7902"/>
        <v>2755</v>
      </c>
      <c r="BL2970" s="12">
        <f t="shared" si="7902"/>
        <v>1224</v>
      </c>
      <c r="BM2970" s="12">
        <f t="shared" si="7902"/>
        <v>17430</v>
      </c>
      <c r="BN2970" s="12">
        <f t="shared" si="7902"/>
        <v>0</v>
      </c>
      <c r="BO2970" s="12">
        <f t="shared" si="7902"/>
        <v>1634</v>
      </c>
      <c r="BP2970" s="12">
        <f t="shared" si="7902"/>
        <v>2742</v>
      </c>
      <c r="BQ2970" s="12">
        <f t="shared" si="7902"/>
        <v>988</v>
      </c>
      <c r="BR2970" s="12">
        <v>28909</v>
      </c>
      <c r="BS2970" s="12">
        <v>0</v>
      </c>
      <c r="BT2970" s="12">
        <f t="shared" ref="BT2970:BZ2970" si="7903">SUM(BT2971:BT2978)</f>
        <v>165501</v>
      </c>
      <c r="BU2970" s="12">
        <f t="shared" si="7903"/>
        <v>154101</v>
      </c>
      <c r="BV2970" s="12">
        <f t="shared" si="7903"/>
        <v>77866</v>
      </c>
      <c r="BW2970" s="12">
        <f t="shared" si="7903"/>
        <v>35646</v>
      </c>
      <c r="BX2970" s="12">
        <f t="shared" si="7903"/>
        <v>14582</v>
      </c>
      <c r="BY2970" s="12">
        <f t="shared" si="7903"/>
        <v>10532</v>
      </c>
      <c r="BZ2970" s="12">
        <f t="shared" si="7903"/>
        <v>10532</v>
      </c>
      <c r="CA2970" s="12">
        <f t="shared" si="7865"/>
        <v>113512</v>
      </c>
      <c r="CB2970" s="124">
        <f t="shared" si="7876"/>
        <v>73.660780916411966</v>
      </c>
    </row>
    <row r="2971" spans="1:80" x14ac:dyDescent="0.25">
      <c r="A2971" s="4" t="s">
        <v>928</v>
      </c>
      <c r="B2971" s="4" t="s">
        <v>88</v>
      </c>
      <c r="C2971" s="4" t="s">
        <v>1367</v>
      </c>
      <c r="D2971" s="79" t="s">
        <v>1368</v>
      </c>
      <c r="E2971" s="89">
        <v>6131</v>
      </c>
      <c r="F2971" s="79"/>
      <c r="G2971" s="75" t="s">
        <v>1906</v>
      </c>
      <c r="H2971" s="13" t="s">
        <v>49</v>
      </c>
      <c r="I2971" s="14">
        <v>1500</v>
      </c>
      <c r="J2971" s="14">
        <f t="shared" si="7864"/>
        <v>2700</v>
      </c>
      <c r="K2971" s="14">
        <v>2200</v>
      </c>
      <c r="L2971" s="14">
        <f t="shared" si="7867"/>
        <v>500</v>
      </c>
      <c r="M2971" s="14">
        <v>500</v>
      </c>
      <c r="N2971" s="14">
        <v>0</v>
      </c>
      <c r="O2971" s="14">
        <v>0</v>
      </c>
      <c r="P2971" s="14">
        <v>0</v>
      </c>
      <c r="Q2971" s="14">
        <v>0</v>
      </c>
      <c r="R2971" s="14">
        <v>500</v>
      </c>
      <c r="S2971" s="14"/>
      <c r="T2971" s="14"/>
      <c r="U2971" s="14"/>
      <c r="V2971" s="14"/>
      <c r="W2971" s="14"/>
      <c r="X2971" s="14">
        <f t="shared" ref="X2971:X3029" si="7904">R2971+S2971+T2971+U2971+V2971+W2971</f>
        <v>500</v>
      </c>
      <c r="Y2971" s="14"/>
      <c r="Z2971" s="14"/>
      <c r="AA2971" s="14"/>
      <c r="AB2971" s="14"/>
      <c r="AC2971" s="14"/>
      <c r="AD2971" s="14">
        <v>500</v>
      </c>
      <c r="AE2971" s="14"/>
      <c r="AF2971" s="14"/>
      <c r="AG2971" s="14"/>
      <c r="AH2971" s="14">
        <v>500</v>
      </c>
      <c r="AI2971" s="14">
        <v>0</v>
      </c>
      <c r="AJ2971" s="14">
        <v>0</v>
      </c>
      <c r="AK2971" s="14"/>
      <c r="AL2971" s="14"/>
      <c r="AM2971" s="14"/>
      <c r="AN2971" s="14"/>
      <c r="AO2971" s="14"/>
      <c r="AP2971" s="14">
        <f t="shared" ref="AP2971:AP3029" si="7905">AJ2971+AK2971+AL2971+AM2971+AN2971+AO2971</f>
        <v>0</v>
      </c>
      <c r="AQ2971" s="14"/>
      <c r="AR2971" s="14"/>
      <c r="AS2971" s="14"/>
      <c r="AT2971" s="14"/>
      <c r="AU2971" s="14"/>
      <c r="AV2971" s="14"/>
      <c r="AW2971" s="14"/>
      <c r="AX2971" s="14"/>
      <c r="AY2971" s="14"/>
      <c r="AZ2971" s="14">
        <v>0</v>
      </c>
      <c r="BA2971" s="14">
        <v>0</v>
      </c>
      <c r="BB2971" s="14">
        <v>0</v>
      </c>
      <c r="BC2971" s="14"/>
      <c r="BD2971" s="14"/>
      <c r="BE2971" s="14"/>
      <c r="BF2971" s="14"/>
      <c r="BG2971" s="14"/>
      <c r="BH2971" s="14">
        <f t="shared" ref="BH2971:BH3029" si="7906">BB2971+BC2971+BD2971+BE2971+BF2971+BG2971</f>
        <v>0</v>
      </c>
      <c r="BI2971" s="14"/>
      <c r="BJ2971" s="14"/>
      <c r="BK2971" s="14"/>
      <c r="BL2971" s="14"/>
      <c r="BM2971" s="14"/>
      <c r="BN2971" s="14"/>
      <c r="BO2971" s="14"/>
      <c r="BP2971" s="14"/>
      <c r="BQ2971" s="14"/>
      <c r="BR2971" s="14">
        <v>0</v>
      </c>
      <c r="BS2971" s="14">
        <v>0</v>
      </c>
      <c r="BT2971" s="14">
        <v>2700</v>
      </c>
      <c r="BU2971" s="14">
        <v>2200</v>
      </c>
      <c r="BV2971" s="14">
        <v>1100</v>
      </c>
      <c r="BW2971" s="14">
        <f t="shared" si="7886"/>
        <v>1100</v>
      </c>
      <c r="BX2971" s="14">
        <v>1100</v>
      </c>
      <c r="BY2971" s="14"/>
      <c r="BZ2971" s="14"/>
      <c r="CA2971" s="14">
        <f t="shared" si="7865"/>
        <v>2200</v>
      </c>
      <c r="CB2971" s="122">
        <f t="shared" si="7876"/>
        <v>100</v>
      </c>
    </row>
    <row r="2972" spans="1:80" x14ac:dyDescent="0.25">
      <c r="A2972" s="4" t="s">
        <v>928</v>
      </c>
      <c r="B2972" s="4" t="s">
        <v>88</v>
      </c>
      <c r="C2972" s="4" t="s">
        <v>1367</v>
      </c>
      <c r="D2972" s="79" t="s">
        <v>1368</v>
      </c>
      <c r="E2972" s="89">
        <v>6132</v>
      </c>
      <c r="F2972" s="79"/>
      <c r="G2972" s="75" t="s">
        <v>1906</v>
      </c>
      <c r="H2972" s="13" t="s">
        <v>196</v>
      </c>
      <c r="I2972" s="14">
        <v>35000</v>
      </c>
      <c r="J2972" s="14">
        <f t="shared" si="7864"/>
        <v>45000</v>
      </c>
      <c r="K2972" s="14">
        <v>45000</v>
      </c>
      <c r="L2972" s="14">
        <f t="shared" si="7867"/>
        <v>0</v>
      </c>
      <c r="M2972" s="14">
        <v>0</v>
      </c>
      <c r="N2972" s="14">
        <v>0</v>
      </c>
      <c r="O2972" s="14">
        <v>0</v>
      </c>
      <c r="P2972" s="14">
        <v>0</v>
      </c>
      <c r="Q2972" s="14">
        <v>0</v>
      </c>
      <c r="R2972" s="14">
        <v>0</v>
      </c>
      <c r="S2972" s="14"/>
      <c r="T2972" s="14"/>
      <c r="U2972" s="14"/>
      <c r="V2972" s="14"/>
      <c r="W2972" s="14"/>
      <c r="X2972" s="14">
        <f t="shared" si="7904"/>
        <v>0</v>
      </c>
      <c r="Y2972" s="14"/>
      <c r="Z2972" s="14"/>
      <c r="AA2972" s="14"/>
      <c r="AB2972" s="14"/>
      <c r="AC2972" s="14"/>
      <c r="AD2972" s="14"/>
      <c r="AE2972" s="14"/>
      <c r="AF2972" s="14"/>
      <c r="AG2972" s="14"/>
      <c r="AH2972" s="14">
        <v>0</v>
      </c>
      <c r="AI2972" s="14">
        <v>0</v>
      </c>
      <c r="AJ2972" s="14">
        <v>0</v>
      </c>
      <c r="AK2972" s="14"/>
      <c r="AL2972" s="14"/>
      <c r="AM2972" s="14"/>
      <c r="AN2972" s="14"/>
      <c r="AO2972" s="14"/>
      <c r="AP2972" s="14">
        <f t="shared" si="7905"/>
        <v>0</v>
      </c>
      <c r="AQ2972" s="14"/>
      <c r="AR2972" s="14"/>
      <c r="AS2972" s="14"/>
      <c r="AT2972" s="14"/>
      <c r="AU2972" s="14"/>
      <c r="AV2972" s="14"/>
      <c r="AW2972" s="14"/>
      <c r="AX2972" s="14"/>
      <c r="AY2972" s="14"/>
      <c r="AZ2972" s="14">
        <v>0</v>
      </c>
      <c r="BA2972" s="14">
        <v>0</v>
      </c>
      <c r="BB2972" s="14">
        <v>0</v>
      </c>
      <c r="BC2972" s="14"/>
      <c r="BD2972" s="14"/>
      <c r="BE2972" s="14"/>
      <c r="BF2972" s="14"/>
      <c r="BG2972" s="14"/>
      <c r="BH2972" s="14">
        <f t="shared" si="7906"/>
        <v>0</v>
      </c>
      <c r="BI2972" s="14"/>
      <c r="BJ2972" s="14"/>
      <c r="BK2972" s="14"/>
      <c r="BL2972" s="14"/>
      <c r="BM2972" s="14"/>
      <c r="BN2972" s="14"/>
      <c r="BO2972" s="14"/>
      <c r="BP2972" s="14"/>
      <c r="BQ2972" s="14"/>
      <c r="BR2972" s="14">
        <v>0</v>
      </c>
      <c r="BS2972" s="14">
        <v>0</v>
      </c>
      <c r="BT2972" s="14">
        <v>45000</v>
      </c>
      <c r="BU2972" s="14">
        <v>45000</v>
      </c>
      <c r="BV2972" s="14">
        <v>22500</v>
      </c>
      <c r="BW2972" s="14">
        <f t="shared" si="7886"/>
        <v>10150</v>
      </c>
      <c r="BX2972" s="14">
        <v>3750</v>
      </c>
      <c r="BY2972" s="14">
        <v>3200</v>
      </c>
      <c r="BZ2972" s="14">
        <v>3200</v>
      </c>
      <c r="CA2972" s="14">
        <f t="shared" si="7865"/>
        <v>32650</v>
      </c>
      <c r="CB2972" s="122">
        <f t="shared" si="7876"/>
        <v>72.555555555555557</v>
      </c>
    </row>
    <row r="2973" spans="1:80" x14ac:dyDescent="0.25">
      <c r="A2973" s="4" t="s">
        <v>928</v>
      </c>
      <c r="B2973" s="4" t="s">
        <v>88</v>
      </c>
      <c r="C2973" s="4" t="s">
        <v>1367</v>
      </c>
      <c r="D2973" s="79" t="s">
        <v>1368</v>
      </c>
      <c r="E2973" s="89">
        <v>6133</v>
      </c>
      <c r="F2973" s="79"/>
      <c r="G2973" s="75" t="s">
        <v>1906</v>
      </c>
      <c r="H2973" s="13" t="s">
        <v>198</v>
      </c>
      <c r="I2973" s="14">
        <v>11500</v>
      </c>
      <c r="J2973" s="14">
        <f t="shared" si="7864"/>
        <v>13300</v>
      </c>
      <c r="K2973" s="14">
        <v>13300</v>
      </c>
      <c r="L2973" s="14">
        <f t="shared" si="7867"/>
        <v>0</v>
      </c>
      <c r="M2973" s="14">
        <v>0</v>
      </c>
      <c r="N2973" s="14">
        <v>0</v>
      </c>
      <c r="O2973" s="14">
        <v>0</v>
      </c>
      <c r="P2973" s="14">
        <v>0</v>
      </c>
      <c r="Q2973" s="14">
        <v>0</v>
      </c>
      <c r="R2973" s="14">
        <v>0</v>
      </c>
      <c r="S2973" s="14"/>
      <c r="T2973" s="14"/>
      <c r="U2973" s="14"/>
      <c r="V2973" s="14"/>
      <c r="W2973" s="14"/>
      <c r="X2973" s="14">
        <f t="shared" si="7904"/>
        <v>0</v>
      </c>
      <c r="Y2973" s="14"/>
      <c r="Z2973" s="14"/>
      <c r="AA2973" s="14"/>
      <c r="AB2973" s="14"/>
      <c r="AC2973" s="14"/>
      <c r="AD2973" s="14"/>
      <c r="AE2973" s="14"/>
      <c r="AF2973" s="14"/>
      <c r="AG2973" s="14"/>
      <c r="AH2973" s="14">
        <v>0</v>
      </c>
      <c r="AI2973" s="14">
        <v>0</v>
      </c>
      <c r="AJ2973" s="14">
        <v>0</v>
      </c>
      <c r="AK2973" s="14"/>
      <c r="AL2973" s="14"/>
      <c r="AM2973" s="14"/>
      <c r="AN2973" s="14"/>
      <c r="AO2973" s="14"/>
      <c r="AP2973" s="14">
        <f t="shared" si="7905"/>
        <v>0</v>
      </c>
      <c r="AQ2973" s="14"/>
      <c r="AR2973" s="14"/>
      <c r="AS2973" s="14"/>
      <c r="AT2973" s="14"/>
      <c r="AU2973" s="14"/>
      <c r="AV2973" s="14"/>
      <c r="AW2973" s="14"/>
      <c r="AX2973" s="14"/>
      <c r="AY2973" s="14"/>
      <c r="AZ2973" s="14">
        <v>0</v>
      </c>
      <c r="BA2973" s="14">
        <v>0</v>
      </c>
      <c r="BB2973" s="14">
        <v>0</v>
      </c>
      <c r="BC2973" s="14"/>
      <c r="BD2973" s="14"/>
      <c r="BE2973" s="14"/>
      <c r="BF2973" s="14"/>
      <c r="BG2973" s="14"/>
      <c r="BH2973" s="14">
        <f t="shared" si="7906"/>
        <v>0</v>
      </c>
      <c r="BI2973" s="14"/>
      <c r="BJ2973" s="14"/>
      <c r="BK2973" s="14"/>
      <c r="BL2973" s="14"/>
      <c r="BM2973" s="14"/>
      <c r="BN2973" s="14"/>
      <c r="BO2973" s="14"/>
      <c r="BP2973" s="14"/>
      <c r="BQ2973" s="14"/>
      <c r="BR2973" s="14">
        <v>0</v>
      </c>
      <c r="BS2973" s="14">
        <v>0</v>
      </c>
      <c r="BT2973" s="14">
        <v>13300</v>
      </c>
      <c r="BU2973" s="14">
        <v>13300</v>
      </c>
      <c r="BV2973" s="14">
        <v>6600</v>
      </c>
      <c r="BW2973" s="14">
        <f t="shared" si="7886"/>
        <v>3000</v>
      </c>
      <c r="BX2973" s="14">
        <v>1200</v>
      </c>
      <c r="BY2973" s="14">
        <v>900</v>
      </c>
      <c r="BZ2973" s="14">
        <v>900</v>
      </c>
      <c r="CA2973" s="14">
        <f t="shared" si="7865"/>
        <v>9600</v>
      </c>
      <c r="CB2973" s="122">
        <f t="shared" si="7876"/>
        <v>72.180451127819538</v>
      </c>
    </row>
    <row r="2974" spans="1:80" x14ac:dyDescent="0.25">
      <c r="A2974" s="4" t="s">
        <v>928</v>
      </c>
      <c r="B2974" s="4" t="s">
        <v>88</v>
      </c>
      <c r="C2974" s="4" t="s">
        <v>1367</v>
      </c>
      <c r="D2974" s="79" t="s">
        <v>1368</v>
      </c>
      <c r="E2974" s="89">
        <v>6134</v>
      </c>
      <c r="F2974" s="79"/>
      <c r="G2974" s="75" t="s">
        <v>1906</v>
      </c>
      <c r="H2974" s="13" t="s">
        <v>200</v>
      </c>
      <c r="I2974" s="14">
        <v>21500</v>
      </c>
      <c r="J2974" s="14">
        <f t="shared" si="7864"/>
        <v>23500</v>
      </c>
      <c r="K2974" s="14">
        <v>16500</v>
      </c>
      <c r="L2974" s="14">
        <f t="shared" si="7867"/>
        <v>7000</v>
      </c>
      <c r="M2974" s="14">
        <v>1500</v>
      </c>
      <c r="N2974" s="14">
        <v>0</v>
      </c>
      <c r="O2974" s="14">
        <v>5500</v>
      </c>
      <c r="P2974" s="14">
        <v>0</v>
      </c>
      <c r="Q2974" s="14">
        <v>0</v>
      </c>
      <c r="R2974" s="14">
        <v>1500</v>
      </c>
      <c r="S2974" s="14"/>
      <c r="T2974" s="14"/>
      <c r="U2974" s="14"/>
      <c r="V2974" s="14"/>
      <c r="W2974" s="14"/>
      <c r="X2974" s="14">
        <f t="shared" si="7904"/>
        <v>1500</v>
      </c>
      <c r="Y2974" s="14">
        <v>360</v>
      </c>
      <c r="Z2974" s="14">
        <v>1140</v>
      </c>
      <c r="AA2974" s="14"/>
      <c r="AB2974" s="14"/>
      <c r="AC2974" s="14"/>
      <c r="AD2974" s="14"/>
      <c r="AE2974" s="14"/>
      <c r="AF2974" s="14"/>
      <c r="AG2974" s="14"/>
      <c r="AH2974" s="14">
        <v>1500</v>
      </c>
      <c r="AI2974" s="14">
        <v>0</v>
      </c>
      <c r="AJ2974" s="14">
        <v>0</v>
      </c>
      <c r="AK2974" s="14"/>
      <c r="AL2974" s="14"/>
      <c r="AM2974" s="14"/>
      <c r="AN2974" s="14"/>
      <c r="AO2974" s="14"/>
      <c r="AP2974" s="14">
        <f t="shared" si="7905"/>
        <v>0</v>
      </c>
      <c r="AQ2974" s="14"/>
      <c r="AR2974" s="14"/>
      <c r="AS2974" s="14"/>
      <c r="AT2974" s="14"/>
      <c r="AU2974" s="14"/>
      <c r="AV2974" s="14"/>
      <c r="AW2974" s="14"/>
      <c r="AX2974" s="14"/>
      <c r="AY2974" s="14"/>
      <c r="AZ2974" s="14">
        <v>0</v>
      </c>
      <c r="BA2974" s="14">
        <v>0</v>
      </c>
      <c r="BB2974" s="14">
        <v>5500</v>
      </c>
      <c r="BC2974" s="14">
        <v>2755</v>
      </c>
      <c r="BD2974" s="14"/>
      <c r="BE2974" s="14">
        <f>1224+4706+1634+2742+988</f>
        <v>11294</v>
      </c>
      <c r="BF2974" s="14"/>
      <c r="BG2974" s="14"/>
      <c r="BH2974" s="14">
        <f t="shared" si="7906"/>
        <v>19549</v>
      </c>
      <c r="BI2974" s="14">
        <v>2136</v>
      </c>
      <c r="BJ2974" s="14"/>
      <c r="BK2974" s="14">
        <v>2755</v>
      </c>
      <c r="BL2974" s="14">
        <v>1224</v>
      </c>
      <c r="BM2974" s="14">
        <f>4706+3364</f>
        <v>8070</v>
      </c>
      <c r="BN2974" s="14"/>
      <c r="BO2974" s="14">
        <v>1634</v>
      </c>
      <c r="BP2974" s="14">
        <v>2742</v>
      </c>
      <c r="BQ2974" s="14">
        <v>988</v>
      </c>
      <c r="BR2974" s="14">
        <v>19549</v>
      </c>
      <c r="BS2974" s="14">
        <v>0</v>
      </c>
      <c r="BT2974" s="14">
        <v>40000</v>
      </c>
      <c r="BU2974" s="14">
        <v>33000</v>
      </c>
      <c r="BV2974" s="14">
        <v>16500</v>
      </c>
      <c r="BW2974" s="14">
        <f t="shared" si="7886"/>
        <v>7350</v>
      </c>
      <c r="BX2974" s="14">
        <v>2750</v>
      </c>
      <c r="BY2974" s="14">
        <v>2300</v>
      </c>
      <c r="BZ2974" s="14">
        <v>2300</v>
      </c>
      <c r="CA2974" s="14">
        <f t="shared" si="7865"/>
        <v>23850</v>
      </c>
      <c r="CB2974" s="122">
        <f t="shared" si="7876"/>
        <v>72.27272727272728</v>
      </c>
    </row>
    <row r="2975" spans="1:80" x14ac:dyDescent="0.25">
      <c r="A2975" s="4" t="s">
        <v>928</v>
      </c>
      <c r="B2975" s="4" t="s">
        <v>88</v>
      </c>
      <c r="C2975" s="4" t="s">
        <v>1367</v>
      </c>
      <c r="D2975" s="79" t="s">
        <v>1368</v>
      </c>
      <c r="E2975" s="89">
        <v>6135</v>
      </c>
      <c r="F2975" s="79"/>
      <c r="G2975" s="75" t="s">
        <v>1906</v>
      </c>
      <c r="H2975" s="13" t="s">
        <v>201</v>
      </c>
      <c r="I2975" s="14">
        <v>1500</v>
      </c>
      <c r="J2975" s="14">
        <f t="shared" si="7864"/>
        <v>1800</v>
      </c>
      <c r="K2975" s="14">
        <v>1300</v>
      </c>
      <c r="L2975" s="14">
        <f t="shared" si="7867"/>
        <v>500</v>
      </c>
      <c r="M2975" s="14">
        <v>500</v>
      </c>
      <c r="N2975" s="14">
        <v>0</v>
      </c>
      <c r="O2975" s="14">
        <v>0</v>
      </c>
      <c r="P2975" s="14">
        <v>0</v>
      </c>
      <c r="Q2975" s="14">
        <v>0</v>
      </c>
      <c r="R2975" s="14">
        <v>500</v>
      </c>
      <c r="S2975" s="14"/>
      <c r="T2975" s="14"/>
      <c r="U2975" s="14"/>
      <c r="V2975" s="14"/>
      <c r="W2975" s="14"/>
      <c r="X2975" s="14">
        <f t="shared" si="7904"/>
        <v>500</v>
      </c>
      <c r="Y2975" s="14"/>
      <c r="Z2975" s="14"/>
      <c r="AA2975" s="14"/>
      <c r="AB2975" s="14"/>
      <c r="AC2975" s="14">
        <v>500</v>
      </c>
      <c r="AD2975" s="14"/>
      <c r="AE2975" s="14"/>
      <c r="AF2975" s="14"/>
      <c r="AG2975" s="14"/>
      <c r="AH2975" s="14">
        <v>500</v>
      </c>
      <c r="AI2975" s="14">
        <v>0</v>
      </c>
      <c r="AJ2975" s="14">
        <v>0</v>
      </c>
      <c r="AK2975" s="14"/>
      <c r="AL2975" s="14"/>
      <c r="AM2975" s="14"/>
      <c r="AN2975" s="14"/>
      <c r="AO2975" s="14"/>
      <c r="AP2975" s="14">
        <f t="shared" si="7905"/>
        <v>0</v>
      </c>
      <c r="AQ2975" s="14"/>
      <c r="AR2975" s="14"/>
      <c r="AS2975" s="14"/>
      <c r="AT2975" s="14"/>
      <c r="AU2975" s="14"/>
      <c r="AV2975" s="14"/>
      <c r="AW2975" s="14"/>
      <c r="AX2975" s="14"/>
      <c r="AY2975" s="14"/>
      <c r="AZ2975" s="14">
        <v>0</v>
      </c>
      <c r="BA2975" s="14">
        <v>0</v>
      </c>
      <c r="BB2975" s="14">
        <v>0</v>
      </c>
      <c r="BC2975" s="14"/>
      <c r="BD2975" s="14"/>
      <c r="BE2975" s="14"/>
      <c r="BF2975" s="14"/>
      <c r="BG2975" s="14"/>
      <c r="BH2975" s="14">
        <f t="shared" si="7906"/>
        <v>0</v>
      </c>
      <c r="BI2975" s="14"/>
      <c r="BJ2975" s="14"/>
      <c r="BK2975" s="14"/>
      <c r="BL2975" s="14"/>
      <c r="BM2975" s="14"/>
      <c r="BN2975" s="14"/>
      <c r="BO2975" s="14"/>
      <c r="BP2975" s="14"/>
      <c r="BQ2975" s="14"/>
      <c r="BR2975" s="14">
        <v>0</v>
      </c>
      <c r="BS2975" s="14">
        <v>0</v>
      </c>
      <c r="BT2975" s="14">
        <v>1800</v>
      </c>
      <c r="BU2975" s="14">
        <v>1300</v>
      </c>
      <c r="BV2975" s="14">
        <v>650</v>
      </c>
      <c r="BW2975" s="14">
        <f t="shared" si="7886"/>
        <v>650</v>
      </c>
      <c r="BX2975" s="14">
        <v>650</v>
      </c>
      <c r="BY2975" s="14"/>
      <c r="BZ2975" s="14"/>
      <c r="CA2975" s="14">
        <f t="shared" si="7865"/>
        <v>1300</v>
      </c>
      <c r="CB2975" s="122">
        <f t="shared" si="7876"/>
        <v>100</v>
      </c>
    </row>
    <row r="2976" spans="1:80" x14ac:dyDescent="0.25">
      <c r="A2976" s="4" t="s">
        <v>928</v>
      </c>
      <c r="B2976" s="4" t="s">
        <v>88</v>
      </c>
      <c r="C2976" s="4" t="s">
        <v>1367</v>
      </c>
      <c r="D2976" s="79" t="s">
        <v>1368</v>
      </c>
      <c r="E2976" s="89">
        <v>6137</v>
      </c>
      <c r="F2976" s="79"/>
      <c r="G2976" s="75" t="s">
        <v>1906</v>
      </c>
      <c r="H2976" s="13" t="s">
        <v>204</v>
      </c>
      <c r="I2976" s="14">
        <v>12400</v>
      </c>
      <c r="J2976" s="14">
        <f t="shared" si="7864"/>
        <v>13900</v>
      </c>
      <c r="K2976" s="14">
        <v>11900</v>
      </c>
      <c r="L2976" s="14">
        <f t="shared" si="7867"/>
        <v>2000</v>
      </c>
      <c r="M2976" s="14">
        <v>2000</v>
      </c>
      <c r="N2976" s="14">
        <v>0</v>
      </c>
      <c r="O2976" s="14">
        <v>0</v>
      </c>
      <c r="P2976" s="14">
        <v>0</v>
      </c>
      <c r="Q2976" s="14">
        <v>0</v>
      </c>
      <c r="R2976" s="14">
        <v>2000</v>
      </c>
      <c r="S2976" s="14"/>
      <c r="T2976" s="14"/>
      <c r="U2976" s="14"/>
      <c r="V2976" s="14"/>
      <c r="W2976" s="14"/>
      <c r="X2976" s="14">
        <f t="shared" si="7904"/>
        <v>2000</v>
      </c>
      <c r="Y2976" s="14"/>
      <c r="Z2976" s="14">
        <v>1200</v>
      </c>
      <c r="AA2976" s="14"/>
      <c r="AB2976" s="14"/>
      <c r="AC2976" s="14">
        <v>800</v>
      </c>
      <c r="AD2976" s="14"/>
      <c r="AE2976" s="14"/>
      <c r="AF2976" s="14"/>
      <c r="AG2976" s="14"/>
      <c r="AH2976" s="14">
        <v>2000</v>
      </c>
      <c r="AI2976" s="14">
        <v>0</v>
      </c>
      <c r="AJ2976" s="14">
        <v>0</v>
      </c>
      <c r="AK2976" s="14"/>
      <c r="AL2976" s="14"/>
      <c r="AM2976" s="14"/>
      <c r="AN2976" s="14"/>
      <c r="AO2976" s="14"/>
      <c r="AP2976" s="14">
        <f t="shared" si="7905"/>
        <v>0</v>
      </c>
      <c r="AQ2976" s="14"/>
      <c r="AR2976" s="14"/>
      <c r="AS2976" s="14"/>
      <c r="AT2976" s="14"/>
      <c r="AU2976" s="14"/>
      <c r="AV2976" s="14"/>
      <c r="AW2976" s="14"/>
      <c r="AX2976" s="14"/>
      <c r="AY2976" s="14"/>
      <c r="AZ2976" s="14">
        <v>0</v>
      </c>
      <c r="BA2976" s="14">
        <v>0</v>
      </c>
      <c r="BB2976" s="14">
        <v>0</v>
      </c>
      <c r="BC2976" s="14"/>
      <c r="BD2976" s="14"/>
      <c r="BE2976" s="14">
        <v>9360</v>
      </c>
      <c r="BF2976" s="14"/>
      <c r="BG2976" s="14"/>
      <c r="BH2976" s="14">
        <f t="shared" si="7906"/>
        <v>9360</v>
      </c>
      <c r="BI2976" s="14"/>
      <c r="BJ2976" s="14"/>
      <c r="BK2976" s="14"/>
      <c r="BL2976" s="14"/>
      <c r="BM2976" s="14">
        <v>9360</v>
      </c>
      <c r="BN2976" s="14"/>
      <c r="BO2976" s="14"/>
      <c r="BP2976" s="14"/>
      <c r="BQ2976" s="14"/>
      <c r="BR2976" s="14">
        <v>9360</v>
      </c>
      <c r="BS2976" s="14">
        <v>0</v>
      </c>
      <c r="BT2976" s="14">
        <v>13900</v>
      </c>
      <c r="BU2976" s="14">
        <v>11900</v>
      </c>
      <c r="BV2976" s="14">
        <v>6000</v>
      </c>
      <c r="BW2976" s="14">
        <f t="shared" si="7886"/>
        <v>2600</v>
      </c>
      <c r="BX2976" s="14">
        <v>1000</v>
      </c>
      <c r="BY2976" s="14">
        <v>800</v>
      </c>
      <c r="BZ2976" s="14">
        <v>800</v>
      </c>
      <c r="CA2976" s="14">
        <f t="shared" si="7865"/>
        <v>8600</v>
      </c>
      <c r="CB2976" s="122">
        <f t="shared" si="7876"/>
        <v>72.268907563025209</v>
      </c>
    </row>
    <row r="2977" spans="1:80" x14ac:dyDescent="0.25">
      <c r="A2977" s="4" t="s">
        <v>928</v>
      </c>
      <c r="B2977" s="4" t="s">
        <v>88</v>
      </c>
      <c r="C2977" s="4" t="s">
        <v>1367</v>
      </c>
      <c r="D2977" s="79" t="s">
        <v>1368</v>
      </c>
      <c r="E2977" s="89">
        <v>6138</v>
      </c>
      <c r="F2977" s="79"/>
      <c r="G2977" s="75" t="s">
        <v>1906</v>
      </c>
      <c r="H2977" s="13" t="s">
        <v>205</v>
      </c>
      <c r="I2977" s="14">
        <v>0</v>
      </c>
      <c r="J2977" s="14">
        <f t="shared" si="7864"/>
        <v>50</v>
      </c>
      <c r="K2977" s="14">
        <v>50</v>
      </c>
      <c r="L2977" s="14">
        <f t="shared" si="7867"/>
        <v>0</v>
      </c>
      <c r="M2977" s="14">
        <v>0</v>
      </c>
      <c r="N2977" s="14">
        <v>0</v>
      </c>
      <c r="O2977" s="14">
        <v>0</v>
      </c>
      <c r="P2977" s="14">
        <v>0</v>
      </c>
      <c r="Q2977" s="14">
        <v>0</v>
      </c>
      <c r="R2977" s="14">
        <v>0</v>
      </c>
      <c r="S2977" s="14"/>
      <c r="T2977" s="14"/>
      <c r="U2977" s="14"/>
      <c r="V2977" s="14"/>
      <c r="W2977" s="14"/>
      <c r="X2977" s="14">
        <f t="shared" si="7904"/>
        <v>0</v>
      </c>
      <c r="Y2977" s="14"/>
      <c r="Z2977" s="14"/>
      <c r="AA2977" s="14"/>
      <c r="AB2977" s="14"/>
      <c r="AC2977" s="14"/>
      <c r="AD2977" s="14"/>
      <c r="AE2977" s="14"/>
      <c r="AF2977" s="14"/>
      <c r="AG2977" s="14"/>
      <c r="AH2977" s="14">
        <v>0</v>
      </c>
      <c r="AI2977" s="14">
        <v>0</v>
      </c>
      <c r="AJ2977" s="14">
        <v>0</v>
      </c>
      <c r="AK2977" s="14"/>
      <c r="AL2977" s="14"/>
      <c r="AM2977" s="14"/>
      <c r="AN2977" s="14"/>
      <c r="AO2977" s="14"/>
      <c r="AP2977" s="14">
        <f t="shared" si="7905"/>
        <v>0</v>
      </c>
      <c r="AQ2977" s="14"/>
      <c r="AR2977" s="14"/>
      <c r="AS2977" s="14"/>
      <c r="AT2977" s="14"/>
      <c r="AU2977" s="14"/>
      <c r="AV2977" s="14"/>
      <c r="AW2977" s="14"/>
      <c r="AX2977" s="14"/>
      <c r="AY2977" s="14"/>
      <c r="AZ2977" s="14">
        <v>0</v>
      </c>
      <c r="BA2977" s="14">
        <v>0</v>
      </c>
      <c r="BB2977" s="14">
        <v>0</v>
      </c>
      <c r="BC2977" s="14"/>
      <c r="BD2977" s="14"/>
      <c r="BE2977" s="14"/>
      <c r="BF2977" s="14"/>
      <c r="BG2977" s="14"/>
      <c r="BH2977" s="14">
        <f t="shared" si="7906"/>
        <v>0</v>
      </c>
      <c r="BI2977" s="14"/>
      <c r="BJ2977" s="14"/>
      <c r="BK2977" s="14"/>
      <c r="BL2977" s="14"/>
      <c r="BM2977" s="14"/>
      <c r="BN2977" s="14"/>
      <c r="BO2977" s="14"/>
      <c r="BP2977" s="14"/>
      <c r="BQ2977" s="14"/>
      <c r="BR2977" s="14">
        <v>0</v>
      </c>
      <c r="BS2977" s="14">
        <v>0</v>
      </c>
      <c r="BT2977" s="14">
        <v>50</v>
      </c>
      <c r="BU2977" s="14">
        <v>50</v>
      </c>
      <c r="BV2977" s="14">
        <v>0</v>
      </c>
      <c r="BW2977" s="14">
        <f t="shared" si="7886"/>
        <v>0</v>
      </c>
      <c r="BX2977" s="14"/>
      <c r="BY2977" s="14"/>
      <c r="BZ2977" s="14"/>
      <c r="CA2977" s="14">
        <f t="shared" si="7865"/>
        <v>0</v>
      </c>
      <c r="CB2977" s="122">
        <f t="shared" si="7876"/>
        <v>0</v>
      </c>
    </row>
    <row r="2978" spans="1:80" x14ac:dyDescent="0.25">
      <c r="A2978" s="1" t="s">
        <v>928</v>
      </c>
      <c r="B2978" s="1" t="s">
        <v>88</v>
      </c>
      <c r="C2978" s="1" t="s">
        <v>1367</v>
      </c>
      <c r="D2978" s="82" t="s">
        <v>1368</v>
      </c>
      <c r="E2978" s="82" t="s">
        <v>50</v>
      </c>
      <c r="F2978" s="79" t="s">
        <v>1</v>
      </c>
      <c r="G2978" s="13" t="s">
        <v>1</v>
      </c>
      <c r="H2978" s="2" t="s">
        <v>51</v>
      </c>
      <c r="I2978" s="12">
        <f>SUM(I2979:I2981)</f>
        <v>44300</v>
      </c>
      <c r="J2978" s="12">
        <f t="shared" si="7864"/>
        <v>48471</v>
      </c>
      <c r="K2978" s="12">
        <f t="shared" ref="K2978" si="7907">SUM(K2979:K2981)</f>
        <v>47071</v>
      </c>
      <c r="L2978" s="12">
        <f t="shared" si="7867"/>
        <v>1400</v>
      </c>
      <c r="M2978" s="12">
        <f t="shared" ref="M2978:Q2978" si="7908">SUM(M2979:M2981)</f>
        <v>1400</v>
      </c>
      <c r="N2978" s="12">
        <f t="shared" si="7908"/>
        <v>0</v>
      </c>
      <c r="O2978" s="12">
        <f t="shared" si="7908"/>
        <v>0</v>
      </c>
      <c r="P2978" s="12">
        <f t="shared" si="7908"/>
        <v>0</v>
      </c>
      <c r="Q2978" s="12">
        <f t="shared" si="7908"/>
        <v>0</v>
      </c>
      <c r="R2978" s="12">
        <f t="shared" ref="R2978:AG2978" si="7909">SUM(R2979:R2981)</f>
        <v>1400</v>
      </c>
      <c r="S2978" s="12">
        <f t="shared" si="7909"/>
        <v>0</v>
      </c>
      <c r="T2978" s="12">
        <f t="shared" si="7909"/>
        <v>0</v>
      </c>
      <c r="U2978" s="12">
        <f t="shared" si="7909"/>
        <v>0</v>
      </c>
      <c r="V2978" s="12">
        <f t="shared" si="7909"/>
        <v>0</v>
      </c>
      <c r="W2978" s="12">
        <f t="shared" si="7909"/>
        <v>0</v>
      </c>
      <c r="X2978" s="12">
        <f t="shared" si="7909"/>
        <v>1400</v>
      </c>
      <c r="Y2978" s="12">
        <f t="shared" si="7909"/>
        <v>0</v>
      </c>
      <c r="Z2978" s="12">
        <f t="shared" si="7909"/>
        <v>0</v>
      </c>
      <c r="AA2978" s="12">
        <f t="shared" si="7909"/>
        <v>0</v>
      </c>
      <c r="AB2978" s="12">
        <f t="shared" si="7909"/>
        <v>780</v>
      </c>
      <c r="AC2978" s="12">
        <f t="shared" si="7909"/>
        <v>500</v>
      </c>
      <c r="AD2978" s="12">
        <f t="shared" si="7909"/>
        <v>120</v>
      </c>
      <c r="AE2978" s="12">
        <f t="shared" si="7909"/>
        <v>0</v>
      </c>
      <c r="AF2978" s="12">
        <f t="shared" si="7909"/>
        <v>0</v>
      </c>
      <c r="AG2978" s="12">
        <f t="shared" si="7909"/>
        <v>0</v>
      </c>
      <c r="AH2978" s="12">
        <v>1400</v>
      </c>
      <c r="AI2978" s="12">
        <v>0</v>
      </c>
      <c r="AJ2978" s="12">
        <f t="shared" ref="AJ2978:AY2978" si="7910">SUM(AJ2979:AJ2981)</f>
        <v>0</v>
      </c>
      <c r="AK2978" s="12">
        <f t="shared" si="7910"/>
        <v>0</v>
      </c>
      <c r="AL2978" s="12">
        <f t="shared" si="7910"/>
        <v>0</v>
      </c>
      <c r="AM2978" s="12">
        <f t="shared" si="7910"/>
        <v>0</v>
      </c>
      <c r="AN2978" s="12">
        <f t="shared" si="7910"/>
        <v>0</v>
      </c>
      <c r="AO2978" s="12">
        <f t="shared" si="7910"/>
        <v>0</v>
      </c>
      <c r="AP2978" s="12">
        <f t="shared" si="7910"/>
        <v>0</v>
      </c>
      <c r="AQ2978" s="12">
        <f t="shared" si="7910"/>
        <v>0</v>
      </c>
      <c r="AR2978" s="12">
        <f t="shared" si="7910"/>
        <v>0</v>
      </c>
      <c r="AS2978" s="12">
        <f t="shared" si="7910"/>
        <v>0</v>
      </c>
      <c r="AT2978" s="12">
        <f t="shared" si="7910"/>
        <v>0</v>
      </c>
      <c r="AU2978" s="12">
        <f t="shared" si="7910"/>
        <v>0</v>
      </c>
      <c r="AV2978" s="12">
        <f t="shared" si="7910"/>
        <v>0</v>
      </c>
      <c r="AW2978" s="12">
        <f t="shared" si="7910"/>
        <v>0</v>
      </c>
      <c r="AX2978" s="12">
        <f t="shared" si="7910"/>
        <v>0</v>
      </c>
      <c r="AY2978" s="12">
        <f t="shared" si="7910"/>
        <v>0</v>
      </c>
      <c r="AZ2978" s="12">
        <v>0</v>
      </c>
      <c r="BA2978" s="12">
        <v>0</v>
      </c>
      <c r="BB2978" s="12">
        <f t="shared" ref="BB2978:BQ2978" si="7911">SUM(BB2979:BB2981)</f>
        <v>0</v>
      </c>
      <c r="BC2978" s="12">
        <f t="shared" si="7911"/>
        <v>0</v>
      </c>
      <c r="BD2978" s="12">
        <f t="shared" si="7911"/>
        <v>0</v>
      </c>
      <c r="BE2978" s="12">
        <f t="shared" si="7911"/>
        <v>0</v>
      </c>
      <c r="BF2978" s="12">
        <f t="shared" si="7911"/>
        <v>0</v>
      </c>
      <c r="BG2978" s="12">
        <f t="shared" si="7911"/>
        <v>0</v>
      </c>
      <c r="BH2978" s="12">
        <f t="shared" si="7911"/>
        <v>0</v>
      </c>
      <c r="BI2978" s="12">
        <f t="shared" si="7911"/>
        <v>0</v>
      </c>
      <c r="BJ2978" s="12">
        <f t="shared" si="7911"/>
        <v>0</v>
      </c>
      <c r="BK2978" s="12">
        <f t="shared" si="7911"/>
        <v>0</v>
      </c>
      <c r="BL2978" s="12">
        <f t="shared" si="7911"/>
        <v>0</v>
      </c>
      <c r="BM2978" s="12">
        <f t="shared" si="7911"/>
        <v>0</v>
      </c>
      <c r="BN2978" s="12">
        <f t="shared" si="7911"/>
        <v>0</v>
      </c>
      <c r="BO2978" s="12">
        <f t="shared" si="7911"/>
        <v>0</v>
      </c>
      <c r="BP2978" s="12">
        <f t="shared" si="7911"/>
        <v>0</v>
      </c>
      <c r="BQ2978" s="12">
        <f t="shared" si="7911"/>
        <v>0</v>
      </c>
      <c r="BR2978" s="12">
        <v>0</v>
      </c>
      <c r="BS2978" s="12">
        <v>0</v>
      </c>
      <c r="BT2978" s="12">
        <f t="shared" ref="BT2978:BZ2978" si="7912">SUM(BT2979:BT2981)</f>
        <v>48751</v>
      </c>
      <c r="BU2978" s="12">
        <f t="shared" si="7912"/>
        <v>47351</v>
      </c>
      <c r="BV2978" s="12">
        <f t="shared" si="7912"/>
        <v>24516</v>
      </c>
      <c r="BW2978" s="12">
        <f t="shared" si="7912"/>
        <v>10796</v>
      </c>
      <c r="BX2978" s="12">
        <f t="shared" si="7912"/>
        <v>4132</v>
      </c>
      <c r="BY2978" s="12">
        <f t="shared" si="7912"/>
        <v>3332</v>
      </c>
      <c r="BZ2978" s="12">
        <f t="shared" si="7912"/>
        <v>3332</v>
      </c>
      <c r="CA2978" s="12">
        <f t="shared" si="7865"/>
        <v>35312</v>
      </c>
      <c r="CB2978" s="124">
        <f t="shared" si="7876"/>
        <v>74.574982576925521</v>
      </c>
    </row>
    <row r="2979" spans="1:80" x14ac:dyDescent="0.25">
      <c r="A2979" s="4" t="s">
        <v>928</v>
      </c>
      <c r="B2979" s="4" t="s">
        <v>88</v>
      </c>
      <c r="C2979" s="4" t="s">
        <v>1367</v>
      </c>
      <c r="D2979" s="79" t="s">
        <v>1368</v>
      </c>
      <c r="E2979" s="89">
        <v>6139</v>
      </c>
      <c r="F2979" s="79"/>
      <c r="G2979" s="75" t="s">
        <v>1906</v>
      </c>
      <c r="H2979" s="13" t="s">
        <v>51</v>
      </c>
      <c r="I2979" s="14">
        <v>33300</v>
      </c>
      <c r="J2979" s="14">
        <f t="shared" si="7864"/>
        <v>36490</v>
      </c>
      <c r="K2979" s="14">
        <v>35090</v>
      </c>
      <c r="L2979" s="14">
        <f t="shared" si="7867"/>
        <v>1400</v>
      </c>
      <c r="M2979" s="14">
        <v>1400</v>
      </c>
      <c r="N2979" s="14">
        <v>0</v>
      </c>
      <c r="O2979" s="14">
        <v>0</v>
      </c>
      <c r="P2979" s="14">
        <v>0</v>
      </c>
      <c r="Q2979" s="14">
        <v>0</v>
      </c>
      <c r="R2979" s="14">
        <v>1400</v>
      </c>
      <c r="S2979" s="14"/>
      <c r="T2979" s="14"/>
      <c r="U2979" s="14"/>
      <c r="V2979" s="14"/>
      <c r="W2979" s="14"/>
      <c r="X2979" s="14">
        <f t="shared" si="7904"/>
        <v>1400</v>
      </c>
      <c r="Y2979" s="14"/>
      <c r="Z2979" s="14"/>
      <c r="AA2979" s="14"/>
      <c r="AB2979" s="14">
        <v>780</v>
      </c>
      <c r="AC2979" s="14">
        <v>500</v>
      </c>
      <c r="AD2979" s="14">
        <v>120</v>
      </c>
      <c r="AE2979" s="14"/>
      <c r="AF2979" s="14"/>
      <c r="AG2979" s="14"/>
      <c r="AH2979" s="14">
        <v>1400</v>
      </c>
      <c r="AI2979" s="14">
        <v>0</v>
      </c>
      <c r="AJ2979" s="14">
        <v>0</v>
      </c>
      <c r="AK2979" s="14"/>
      <c r="AL2979" s="14"/>
      <c r="AM2979" s="14"/>
      <c r="AN2979" s="14"/>
      <c r="AO2979" s="14"/>
      <c r="AP2979" s="14">
        <f t="shared" si="7905"/>
        <v>0</v>
      </c>
      <c r="AQ2979" s="14"/>
      <c r="AR2979" s="14"/>
      <c r="AS2979" s="14"/>
      <c r="AT2979" s="14"/>
      <c r="AU2979" s="14"/>
      <c r="AV2979" s="14"/>
      <c r="AW2979" s="14"/>
      <c r="AX2979" s="14"/>
      <c r="AY2979" s="14"/>
      <c r="AZ2979" s="14">
        <v>0</v>
      </c>
      <c r="BA2979" s="14">
        <v>0</v>
      </c>
      <c r="BB2979" s="14">
        <v>0</v>
      </c>
      <c r="BC2979" s="14"/>
      <c r="BD2979" s="14"/>
      <c r="BE2979" s="14"/>
      <c r="BF2979" s="14"/>
      <c r="BG2979" s="14"/>
      <c r="BH2979" s="14">
        <f t="shared" si="7906"/>
        <v>0</v>
      </c>
      <c r="BI2979" s="14"/>
      <c r="BJ2979" s="14"/>
      <c r="BK2979" s="14"/>
      <c r="BL2979" s="14"/>
      <c r="BM2979" s="14"/>
      <c r="BN2979" s="14"/>
      <c r="BO2979" s="14"/>
      <c r="BP2979" s="14"/>
      <c r="BQ2979" s="14"/>
      <c r="BR2979" s="14">
        <v>0</v>
      </c>
      <c r="BS2979" s="14">
        <v>0</v>
      </c>
      <c r="BT2979" s="14">
        <v>36490</v>
      </c>
      <c r="BU2979" s="14">
        <v>35090</v>
      </c>
      <c r="BV2979" s="14">
        <v>18000</v>
      </c>
      <c r="BW2979" s="14">
        <f t="shared" si="7886"/>
        <v>7400</v>
      </c>
      <c r="BX2979" s="14">
        <v>3000</v>
      </c>
      <c r="BY2979" s="14">
        <v>2200</v>
      </c>
      <c r="BZ2979" s="14">
        <v>2200</v>
      </c>
      <c r="CA2979" s="14">
        <f t="shared" si="7865"/>
        <v>25400</v>
      </c>
      <c r="CB2979" s="122">
        <f t="shared" si="7876"/>
        <v>72.385294955827874</v>
      </c>
    </row>
    <row r="2980" spans="1:80" ht="22.5" x14ac:dyDescent="0.25">
      <c r="A2980" s="4" t="s">
        <v>928</v>
      </c>
      <c r="B2980" s="4" t="s">
        <v>88</v>
      </c>
      <c r="C2980" s="4" t="s">
        <v>1367</v>
      </c>
      <c r="D2980" s="79" t="s">
        <v>1368</v>
      </c>
      <c r="E2980" s="89">
        <v>6139</v>
      </c>
      <c r="F2980" s="79" t="s">
        <v>1375</v>
      </c>
      <c r="G2980" s="75" t="s">
        <v>1906</v>
      </c>
      <c r="H2980" s="13" t="s">
        <v>59</v>
      </c>
      <c r="I2980" s="14">
        <v>5200</v>
      </c>
      <c r="J2980" s="14">
        <f t="shared" si="7864"/>
        <v>5601</v>
      </c>
      <c r="K2980" s="14">
        <v>5601</v>
      </c>
      <c r="L2980" s="14">
        <f t="shared" si="7867"/>
        <v>0</v>
      </c>
      <c r="M2980" s="14">
        <v>0</v>
      </c>
      <c r="N2980" s="14">
        <v>0</v>
      </c>
      <c r="O2980" s="14">
        <v>0</v>
      </c>
      <c r="P2980" s="14">
        <v>0</v>
      </c>
      <c r="Q2980" s="14">
        <v>0</v>
      </c>
      <c r="R2980" s="14">
        <v>0</v>
      </c>
      <c r="S2980" s="14"/>
      <c r="T2980" s="14"/>
      <c r="U2980" s="14"/>
      <c r="V2980" s="14"/>
      <c r="W2980" s="14"/>
      <c r="X2980" s="14">
        <f t="shared" si="7904"/>
        <v>0</v>
      </c>
      <c r="Y2980" s="14"/>
      <c r="Z2980" s="14"/>
      <c r="AA2980" s="14"/>
      <c r="AB2980" s="14"/>
      <c r="AC2980" s="14"/>
      <c r="AD2980" s="14"/>
      <c r="AE2980" s="14"/>
      <c r="AF2980" s="14"/>
      <c r="AG2980" s="14"/>
      <c r="AH2980" s="14">
        <v>0</v>
      </c>
      <c r="AI2980" s="14">
        <v>0</v>
      </c>
      <c r="AJ2980" s="14">
        <v>0</v>
      </c>
      <c r="AK2980" s="14"/>
      <c r="AL2980" s="14"/>
      <c r="AM2980" s="14"/>
      <c r="AN2980" s="14"/>
      <c r="AO2980" s="14"/>
      <c r="AP2980" s="14">
        <f t="shared" si="7905"/>
        <v>0</v>
      </c>
      <c r="AQ2980" s="14"/>
      <c r="AR2980" s="14"/>
      <c r="AS2980" s="14"/>
      <c r="AT2980" s="14"/>
      <c r="AU2980" s="14"/>
      <c r="AV2980" s="14"/>
      <c r="AW2980" s="14"/>
      <c r="AX2980" s="14"/>
      <c r="AY2980" s="14"/>
      <c r="AZ2980" s="14">
        <v>0</v>
      </c>
      <c r="BA2980" s="14">
        <v>0</v>
      </c>
      <c r="BB2980" s="14">
        <v>0</v>
      </c>
      <c r="BC2980" s="14"/>
      <c r="BD2980" s="14"/>
      <c r="BE2980" s="14"/>
      <c r="BF2980" s="14"/>
      <c r="BG2980" s="14"/>
      <c r="BH2980" s="14">
        <f t="shared" si="7906"/>
        <v>0</v>
      </c>
      <c r="BI2980" s="14"/>
      <c r="BJ2980" s="14"/>
      <c r="BK2980" s="14"/>
      <c r="BL2980" s="14"/>
      <c r="BM2980" s="14"/>
      <c r="BN2980" s="14"/>
      <c r="BO2980" s="14"/>
      <c r="BP2980" s="14"/>
      <c r="BQ2980" s="14"/>
      <c r="BR2980" s="14">
        <v>0</v>
      </c>
      <c r="BS2980" s="14">
        <v>0</v>
      </c>
      <c r="BT2980" s="14">
        <v>5881</v>
      </c>
      <c r="BU2980" s="14">
        <v>5881</v>
      </c>
      <c r="BV2980" s="14">
        <v>3324</v>
      </c>
      <c r="BW2980" s="14">
        <f t="shared" si="7886"/>
        <v>1800</v>
      </c>
      <c r="BX2980" s="14">
        <v>600</v>
      </c>
      <c r="BY2980" s="14">
        <v>600</v>
      </c>
      <c r="BZ2980" s="14">
        <v>600</v>
      </c>
      <c r="CA2980" s="14">
        <f t="shared" si="7865"/>
        <v>5124</v>
      </c>
      <c r="CB2980" s="122">
        <f t="shared" si="7876"/>
        <v>87.128039449073285</v>
      </c>
    </row>
    <row r="2981" spans="1:80" ht="22.5" x14ac:dyDescent="0.25">
      <c r="A2981" s="4" t="s">
        <v>928</v>
      </c>
      <c r="B2981" s="4" t="s">
        <v>88</v>
      </c>
      <c r="C2981" s="4" t="s">
        <v>1367</v>
      </c>
      <c r="D2981" s="79" t="s">
        <v>1368</v>
      </c>
      <c r="E2981" s="89">
        <v>6139</v>
      </c>
      <c r="F2981" s="79" t="s">
        <v>1376</v>
      </c>
      <c r="G2981" s="75" t="s">
        <v>1906</v>
      </c>
      <c r="H2981" s="13" t="s">
        <v>65</v>
      </c>
      <c r="I2981" s="14">
        <v>5800</v>
      </c>
      <c r="J2981" s="14">
        <f t="shared" si="7864"/>
        <v>6380</v>
      </c>
      <c r="K2981" s="14">
        <v>6380</v>
      </c>
      <c r="L2981" s="14">
        <f t="shared" si="7867"/>
        <v>0</v>
      </c>
      <c r="M2981" s="14">
        <v>0</v>
      </c>
      <c r="N2981" s="14">
        <v>0</v>
      </c>
      <c r="O2981" s="14">
        <v>0</v>
      </c>
      <c r="P2981" s="14">
        <v>0</v>
      </c>
      <c r="Q2981" s="14">
        <v>0</v>
      </c>
      <c r="R2981" s="14">
        <v>0</v>
      </c>
      <c r="S2981" s="14"/>
      <c r="T2981" s="14"/>
      <c r="U2981" s="14"/>
      <c r="V2981" s="14"/>
      <c r="W2981" s="14"/>
      <c r="X2981" s="14">
        <f t="shared" si="7904"/>
        <v>0</v>
      </c>
      <c r="Y2981" s="14"/>
      <c r="Z2981" s="14"/>
      <c r="AA2981" s="14"/>
      <c r="AB2981" s="14"/>
      <c r="AC2981" s="14"/>
      <c r="AD2981" s="14"/>
      <c r="AE2981" s="14"/>
      <c r="AF2981" s="14"/>
      <c r="AG2981" s="14"/>
      <c r="AH2981" s="14">
        <v>0</v>
      </c>
      <c r="AI2981" s="14">
        <v>0</v>
      </c>
      <c r="AJ2981" s="14">
        <v>0</v>
      </c>
      <c r="AK2981" s="14"/>
      <c r="AL2981" s="14"/>
      <c r="AM2981" s="14"/>
      <c r="AN2981" s="14"/>
      <c r="AO2981" s="14"/>
      <c r="AP2981" s="14">
        <f t="shared" si="7905"/>
        <v>0</v>
      </c>
      <c r="AQ2981" s="14"/>
      <c r="AR2981" s="14"/>
      <c r="AS2981" s="14"/>
      <c r="AT2981" s="14"/>
      <c r="AU2981" s="14"/>
      <c r="AV2981" s="14"/>
      <c r="AW2981" s="14"/>
      <c r="AX2981" s="14"/>
      <c r="AY2981" s="14"/>
      <c r="AZ2981" s="14">
        <v>0</v>
      </c>
      <c r="BA2981" s="14">
        <v>0</v>
      </c>
      <c r="BB2981" s="14">
        <v>0</v>
      </c>
      <c r="BC2981" s="14"/>
      <c r="BD2981" s="14"/>
      <c r="BE2981" s="14"/>
      <c r="BF2981" s="14"/>
      <c r="BG2981" s="14"/>
      <c r="BH2981" s="14">
        <f t="shared" si="7906"/>
        <v>0</v>
      </c>
      <c r="BI2981" s="14"/>
      <c r="BJ2981" s="14"/>
      <c r="BK2981" s="14"/>
      <c r="BL2981" s="14"/>
      <c r="BM2981" s="14"/>
      <c r="BN2981" s="14"/>
      <c r="BO2981" s="14"/>
      <c r="BP2981" s="14"/>
      <c r="BQ2981" s="14"/>
      <c r="BR2981" s="14">
        <v>0</v>
      </c>
      <c r="BS2981" s="14">
        <v>0</v>
      </c>
      <c r="BT2981" s="14">
        <v>6380</v>
      </c>
      <c r="BU2981" s="14">
        <v>6380</v>
      </c>
      <c r="BV2981" s="14">
        <v>3192</v>
      </c>
      <c r="BW2981" s="14">
        <f t="shared" si="7886"/>
        <v>1596</v>
      </c>
      <c r="BX2981" s="14">
        <v>532</v>
      </c>
      <c r="BY2981" s="14">
        <v>532</v>
      </c>
      <c r="BZ2981" s="14">
        <v>532</v>
      </c>
      <c r="CA2981" s="14">
        <f t="shared" si="7865"/>
        <v>4788</v>
      </c>
      <c r="CB2981" s="122">
        <f t="shared" si="7876"/>
        <v>75.047021943573668</v>
      </c>
    </row>
    <row r="2982" spans="1:80" ht="22.5" x14ac:dyDescent="0.25">
      <c r="A2982" s="1" t="s">
        <v>1</v>
      </c>
      <c r="B2982" s="1" t="s">
        <v>1</v>
      </c>
      <c r="C2982" s="1" t="s">
        <v>1</v>
      </c>
      <c r="D2982" s="78" t="s">
        <v>1</v>
      </c>
      <c r="E2982" s="78" t="s">
        <v>1</v>
      </c>
      <c r="F2982" s="78" t="s">
        <v>1</v>
      </c>
      <c r="G2982" s="2" t="s">
        <v>1</v>
      </c>
      <c r="H2982" s="10" t="s">
        <v>66</v>
      </c>
      <c r="I2982" s="11">
        <f>SUM(I2983)</f>
        <v>100</v>
      </c>
      <c r="J2982" s="11">
        <f t="shared" si="7864"/>
        <v>110</v>
      </c>
      <c r="K2982" s="11">
        <f t="shared" ref="K2982:Q2983" si="7913">SUM(K2983)</f>
        <v>110</v>
      </c>
      <c r="L2982" s="11">
        <f t="shared" si="7867"/>
        <v>0</v>
      </c>
      <c r="M2982" s="11">
        <f t="shared" si="7913"/>
        <v>0</v>
      </c>
      <c r="N2982" s="11">
        <f t="shared" si="7913"/>
        <v>0</v>
      </c>
      <c r="O2982" s="11">
        <f t="shared" si="7913"/>
        <v>0</v>
      </c>
      <c r="P2982" s="11">
        <f t="shared" si="7913"/>
        <v>0</v>
      </c>
      <c r="Q2982" s="11">
        <f t="shared" si="7913"/>
        <v>0</v>
      </c>
      <c r="R2982" s="11">
        <f t="shared" ref="R2982:AG2983" si="7914">SUM(R2983)</f>
        <v>0</v>
      </c>
      <c r="S2982" s="11">
        <f t="shared" si="7914"/>
        <v>0</v>
      </c>
      <c r="T2982" s="11">
        <f t="shared" si="7914"/>
        <v>0</v>
      </c>
      <c r="U2982" s="11">
        <f t="shared" si="7914"/>
        <v>0</v>
      </c>
      <c r="V2982" s="11">
        <f t="shared" si="7914"/>
        <v>0</v>
      </c>
      <c r="W2982" s="11">
        <f t="shared" si="7914"/>
        <v>0</v>
      </c>
      <c r="X2982" s="11">
        <f t="shared" si="7914"/>
        <v>0</v>
      </c>
      <c r="Y2982" s="11">
        <f t="shared" si="7914"/>
        <v>0</v>
      </c>
      <c r="Z2982" s="11">
        <f t="shared" si="7914"/>
        <v>0</v>
      </c>
      <c r="AA2982" s="11">
        <f t="shared" si="7914"/>
        <v>0</v>
      </c>
      <c r="AB2982" s="11">
        <f t="shared" si="7914"/>
        <v>0</v>
      </c>
      <c r="AC2982" s="11">
        <f t="shared" si="7914"/>
        <v>0</v>
      </c>
      <c r="AD2982" s="11">
        <f t="shared" si="7914"/>
        <v>0</v>
      </c>
      <c r="AE2982" s="11">
        <f t="shared" si="7914"/>
        <v>0</v>
      </c>
      <c r="AF2982" s="11">
        <f t="shared" si="7914"/>
        <v>0</v>
      </c>
      <c r="AG2982" s="11">
        <f t="shared" si="7914"/>
        <v>0</v>
      </c>
      <c r="AH2982" s="11">
        <v>0</v>
      </c>
      <c r="AI2982" s="11">
        <v>0</v>
      </c>
      <c r="AJ2982" s="11">
        <f t="shared" ref="AJ2982:AY2983" si="7915">SUM(AJ2983)</f>
        <v>0</v>
      </c>
      <c r="AK2982" s="11">
        <f t="shared" si="7915"/>
        <v>0</v>
      </c>
      <c r="AL2982" s="11">
        <f t="shared" si="7915"/>
        <v>0</v>
      </c>
      <c r="AM2982" s="11">
        <f t="shared" si="7915"/>
        <v>0</v>
      </c>
      <c r="AN2982" s="11">
        <f t="shared" si="7915"/>
        <v>0</v>
      </c>
      <c r="AO2982" s="11">
        <f t="shared" si="7915"/>
        <v>0</v>
      </c>
      <c r="AP2982" s="11">
        <f t="shared" si="7915"/>
        <v>0</v>
      </c>
      <c r="AQ2982" s="11">
        <f t="shared" si="7915"/>
        <v>0</v>
      </c>
      <c r="AR2982" s="11">
        <f t="shared" si="7915"/>
        <v>0</v>
      </c>
      <c r="AS2982" s="11">
        <f t="shared" si="7915"/>
        <v>0</v>
      </c>
      <c r="AT2982" s="11">
        <f t="shared" si="7915"/>
        <v>0</v>
      </c>
      <c r="AU2982" s="11">
        <f t="shared" si="7915"/>
        <v>0</v>
      </c>
      <c r="AV2982" s="11">
        <f t="shared" si="7915"/>
        <v>0</v>
      </c>
      <c r="AW2982" s="11">
        <f t="shared" si="7915"/>
        <v>0</v>
      </c>
      <c r="AX2982" s="11">
        <f t="shared" si="7915"/>
        <v>0</v>
      </c>
      <c r="AY2982" s="11">
        <f t="shared" si="7915"/>
        <v>0</v>
      </c>
      <c r="AZ2982" s="11">
        <v>0</v>
      </c>
      <c r="BA2982" s="11">
        <v>0</v>
      </c>
      <c r="BB2982" s="11">
        <f t="shared" ref="BB2982:BQ2983" si="7916">SUM(BB2983)</f>
        <v>0</v>
      </c>
      <c r="BC2982" s="11">
        <f t="shared" si="7916"/>
        <v>0</v>
      </c>
      <c r="BD2982" s="11">
        <f t="shared" si="7916"/>
        <v>0</v>
      </c>
      <c r="BE2982" s="11">
        <f t="shared" si="7916"/>
        <v>0</v>
      </c>
      <c r="BF2982" s="11">
        <f t="shared" si="7916"/>
        <v>0</v>
      </c>
      <c r="BG2982" s="11">
        <f t="shared" si="7916"/>
        <v>0</v>
      </c>
      <c r="BH2982" s="11">
        <f t="shared" si="7916"/>
        <v>0</v>
      </c>
      <c r="BI2982" s="11">
        <f t="shared" si="7916"/>
        <v>0</v>
      </c>
      <c r="BJ2982" s="11">
        <f t="shared" si="7916"/>
        <v>0</v>
      </c>
      <c r="BK2982" s="11">
        <f t="shared" si="7916"/>
        <v>0</v>
      </c>
      <c r="BL2982" s="11">
        <f t="shared" si="7916"/>
        <v>0</v>
      </c>
      <c r="BM2982" s="11">
        <f t="shared" si="7916"/>
        <v>0</v>
      </c>
      <c r="BN2982" s="11">
        <f t="shared" si="7916"/>
        <v>0</v>
      </c>
      <c r="BO2982" s="11">
        <f t="shared" si="7916"/>
        <v>0</v>
      </c>
      <c r="BP2982" s="11">
        <f t="shared" si="7916"/>
        <v>0</v>
      </c>
      <c r="BQ2982" s="11">
        <f t="shared" si="7916"/>
        <v>0</v>
      </c>
      <c r="BR2982" s="11">
        <v>0</v>
      </c>
      <c r="BS2982" s="11">
        <v>0</v>
      </c>
      <c r="BT2982" s="11">
        <f t="shared" ref="BT2982:BZ2983" si="7917">SUM(BT2983)</f>
        <v>110</v>
      </c>
      <c r="BU2982" s="11">
        <f t="shared" si="7917"/>
        <v>110</v>
      </c>
      <c r="BV2982" s="11">
        <f t="shared" si="7917"/>
        <v>0</v>
      </c>
      <c r="BW2982" s="11">
        <f t="shared" si="7917"/>
        <v>0</v>
      </c>
      <c r="BX2982" s="11">
        <f t="shared" si="7917"/>
        <v>0</v>
      </c>
      <c r="BY2982" s="11">
        <f t="shared" si="7917"/>
        <v>0</v>
      </c>
      <c r="BZ2982" s="11">
        <f t="shared" si="7917"/>
        <v>0</v>
      </c>
      <c r="CA2982" s="11">
        <f t="shared" si="7865"/>
        <v>0</v>
      </c>
      <c r="CB2982" s="123">
        <f t="shared" si="7876"/>
        <v>0</v>
      </c>
    </row>
    <row r="2983" spans="1:80" x14ac:dyDescent="0.25">
      <c r="A2983" s="4" t="s">
        <v>928</v>
      </c>
      <c r="B2983" s="4" t="s">
        <v>88</v>
      </c>
      <c r="C2983" s="4" t="s">
        <v>1367</v>
      </c>
      <c r="D2983" s="79" t="s">
        <v>1368</v>
      </c>
      <c r="E2983" s="78" t="s">
        <v>67</v>
      </c>
      <c r="F2983" s="78" t="s">
        <v>1</v>
      </c>
      <c r="G2983" s="2" t="s">
        <v>1</v>
      </c>
      <c r="H2983" s="2" t="s">
        <v>68</v>
      </c>
      <c r="I2983" s="12">
        <f>SUM(I2984)</f>
        <v>100</v>
      </c>
      <c r="J2983" s="12">
        <f t="shared" si="7864"/>
        <v>110</v>
      </c>
      <c r="K2983" s="12">
        <f t="shared" si="7913"/>
        <v>110</v>
      </c>
      <c r="L2983" s="12">
        <f t="shared" si="7867"/>
        <v>0</v>
      </c>
      <c r="M2983" s="12">
        <f t="shared" si="7913"/>
        <v>0</v>
      </c>
      <c r="N2983" s="12">
        <f t="shared" si="7913"/>
        <v>0</v>
      </c>
      <c r="O2983" s="12">
        <f t="shared" si="7913"/>
        <v>0</v>
      </c>
      <c r="P2983" s="12">
        <f t="shared" si="7913"/>
        <v>0</v>
      </c>
      <c r="Q2983" s="12">
        <f t="shared" si="7913"/>
        <v>0</v>
      </c>
      <c r="R2983" s="12">
        <f t="shared" si="7914"/>
        <v>0</v>
      </c>
      <c r="S2983" s="12">
        <f t="shared" ref="S2983:AG2983" si="7918">SUM(S2984)</f>
        <v>0</v>
      </c>
      <c r="T2983" s="12">
        <f t="shared" si="7918"/>
        <v>0</v>
      </c>
      <c r="U2983" s="12">
        <f t="shared" si="7918"/>
        <v>0</v>
      </c>
      <c r="V2983" s="12">
        <f t="shared" si="7918"/>
        <v>0</v>
      </c>
      <c r="W2983" s="12">
        <f t="shared" si="7918"/>
        <v>0</v>
      </c>
      <c r="X2983" s="12">
        <f t="shared" si="7918"/>
        <v>0</v>
      </c>
      <c r="Y2983" s="12">
        <f t="shared" si="7918"/>
        <v>0</v>
      </c>
      <c r="Z2983" s="12">
        <f t="shared" si="7918"/>
        <v>0</v>
      </c>
      <c r="AA2983" s="12">
        <f t="shared" si="7918"/>
        <v>0</v>
      </c>
      <c r="AB2983" s="12">
        <f t="shared" si="7918"/>
        <v>0</v>
      </c>
      <c r="AC2983" s="12">
        <f t="shared" si="7918"/>
        <v>0</v>
      </c>
      <c r="AD2983" s="12">
        <f t="shared" si="7918"/>
        <v>0</v>
      </c>
      <c r="AE2983" s="12">
        <f t="shared" si="7918"/>
        <v>0</v>
      </c>
      <c r="AF2983" s="12">
        <f t="shared" si="7918"/>
        <v>0</v>
      </c>
      <c r="AG2983" s="12">
        <f t="shared" si="7918"/>
        <v>0</v>
      </c>
      <c r="AH2983" s="12">
        <v>0</v>
      </c>
      <c r="AI2983" s="12">
        <v>0</v>
      </c>
      <c r="AJ2983" s="12">
        <f t="shared" si="7915"/>
        <v>0</v>
      </c>
      <c r="AK2983" s="12">
        <f t="shared" ref="AK2983:AY2983" si="7919">SUM(AK2984)</f>
        <v>0</v>
      </c>
      <c r="AL2983" s="12">
        <f t="shared" si="7919"/>
        <v>0</v>
      </c>
      <c r="AM2983" s="12">
        <f t="shared" si="7919"/>
        <v>0</v>
      </c>
      <c r="AN2983" s="12">
        <f t="shared" si="7919"/>
        <v>0</v>
      </c>
      <c r="AO2983" s="12">
        <f t="shared" si="7919"/>
        <v>0</v>
      </c>
      <c r="AP2983" s="12">
        <f t="shared" si="7919"/>
        <v>0</v>
      </c>
      <c r="AQ2983" s="12">
        <f t="shared" si="7919"/>
        <v>0</v>
      </c>
      <c r="AR2983" s="12">
        <f t="shared" si="7919"/>
        <v>0</v>
      </c>
      <c r="AS2983" s="12">
        <f t="shared" si="7919"/>
        <v>0</v>
      </c>
      <c r="AT2983" s="12">
        <f t="shared" si="7919"/>
        <v>0</v>
      </c>
      <c r="AU2983" s="12">
        <f t="shared" si="7919"/>
        <v>0</v>
      </c>
      <c r="AV2983" s="12">
        <f t="shared" si="7919"/>
        <v>0</v>
      </c>
      <c r="AW2983" s="12">
        <f t="shared" si="7919"/>
        <v>0</v>
      </c>
      <c r="AX2983" s="12">
        <f t="shared" si="7919"/>
        <v>0</v>
      </c>
      <c r="AY2983" s="12">
        <f t="shared" si="7919"/>
        <v>0</v>
      </c>
      <c r="AZ2983" s="12">
        <v>0</v>
      </c>
      <c r="BA2983" s="12">
        <v>0</v>
      </c>
      <c r="BB2983" s="12">
        <f t="shared" si="7916"/>
        <v>0</v>
      </c>
      <c r="BC2983" s="12">
        <f t="shared" ref="BC2983:BQ2983" si="7920">SUM(BC2984)</f>
        <v>0</v>
      </c>
      <c r="BD2983" s="12">
        <f t="shared" si="7920"/>
        <v>0</v>
      </c>
      <c r="BE2983" s="12">
        <f t="shared" si="7920"/>
        <v>0</v>
      </c>
      <c r="BF2983" s="12">
        <f t="shared" si="7920"/>
        <v>0</v>
      </c>
      <c r="BG2983" s="12">
        <f t="shared" si="7920"/>
        <v>0</v>
      </c>
      <c r="BH2983" s="12">
        <f t="shared" si="7920"/>
        <v>0</v>
      </c>
      <c r="BI2983" s="12">
        <f t="shared" si="7920"/>
        <v>0</v>
      </c>
      <c r="BJ2983" s="12">
        <f t="shared" si="7920"/>
        <v>0</v>
      </c>
      <c r="BK2983" s="12">
        <f t="shared" si="7920"/>
        <v>0</v>
      </c>
      <c r="BL2983" s="12">
        <f t="shared" si="7920"/>
        <v>0</v>
      </c>
      <c r="BM2983" s="12">
        <f t="shared" si="7920"/>
        <v>0</v>
      </c>
      <c r="BN2983" s="12">
        <f t="shared" si="7920"/>
        <v>0</v>
      </c>
      <c r="BO2983" s="12">
        <f t="shared" si="7920"/>
        <v>0</v>
      </c>
      <c r="BP2983" s="12">
        <f t="shared" si="7920"/>
        <v>0</v>
      </c>
      <c r="BQ2983" s="12">
        <f t="shared" si="7920"/>
        <v>0</v>
      </c>
      <c r="BR2983" s="12">
        <v>0</v>
      </c>
      <c r="BS2983" s="12">
        <v>0</v>
      </c>
      <c r="BT2983" s="12">
        <f t="shared" si="7917"/>
        <v>110</v>
      </c>
      <c r="BU2983" s="12">
        <f t="shared" si="7917"/>
        <v>110</v>
      </c>
      <c r="BV2983" s="12">
        <f t="shared" si="7917"/>
        <v>0</v>
      </c>
      <c r="BW2983" s="12">
        <f t="shared" si="7917"/>
        <v>0</v>
      </c>
      <c r="BX2983" s="12">
        <f t="shared" si="7917"/>
        <v>0</v>
      </c>
      <c r="BY2983" s="12">
        <f t="shared" si="7917"/>
        <v>0</v>
      </c>
      <c r="BZ2983" s="12">
        <f t="shared" si="7917"/>
        <v>0</v>
      </c>
      <c r="CA2983" s="12">
        <f t="shared" si="7865"/>
        <v>0</v>
      </c>
      <c r="CB2983" s="124">
        <f t="shared" si="7876"/>
        <v>0</v>
      </c>
    </row>
    <row r="2984" spans="1:80" x14ac:dyDescent="0.25">
      <c r="A2984" s="4" t="s">
        <v>928</v>
      </c>
      <c r="B2984" s="4" t="s">
        <v>88</v>
      </c>
      <c r="C2984" s="4" t="s">
        <v>1367</v>
      </c>
      <c r="D2984" s="79" t="s">
        <v>1368</v>
      </c>
      <c r="E2984" s="89">
        <v>6148</v>
      </c>
      <c r="F2984" s="79"/>
      <c r="G2984" s="75" t="s">
        <v>1906</v>
      </c>
      <c r="H2984" s="13" t="s">
        <v>76</v>
      </c>
      <c r="I2984" s="14">
        <v>100</v>
      </c>
      <c r="J2984" s="14">
        <f t="shared" si="7864"/>
        <v>110</v>
      </c>
      <c r="K2984" s="14">
        <v>110</v>
      </c>
      <c r="L2984" s="14">
        <f t="shared" si="7867"/>
        <v>0</v>
      </c>
      <c r="M2984" s="14">
        <v>0</v>
      </c>
      <c r="N2984" s="14">
        <v>0</v>
      </c>
      <c r="O2984" s="14">
        <v>0</v>
      </c>
      <c r="P2984" s="14">
        <v>0</v>
      </c>
      <c r="Q2984" s="14">
        <v>0</v>
      </c>
      <c r="R2984" s="14">
        <v>0</v>
      </c>
      <c r="S2984" s="14"/>
      <c r="T2984" s="14"/>
      <c r="U2984" s="14"/>
      <c r="V2984" s="14"/>
      <c r="W2984" s="14"/>
      <c r="X2984" s="14">
        <f t="shared" si="7904"/>
        <v>0</v>
      </c>
      <c r="Y2984" s="14"/>
      <c r="Z2984" s="14"/>
      <c r="AA2984" s="14"/>
      <c r="AB2984" s="14"/>
      <c r="AC2984" s="14"/>
      <c r="AD2984" s="14"/>
      <c r="AE2984" s="14"/>
      <c r="AF2984" s="14"/>
      <c r="AG2984" s="14"/>
      <c r="AH2984" s="14">
        <v>0</v>
      </c>
      <c r="AI2984" s="14">
        <v>0</v>
      </c>
      <c r="AJ2984" s="14">
        <v>0</v>
      </c>
      <c r="AK2984" s="14"/>
      <c r="AL2984" s="14"/>
      <c r="AM2984" s="14"/>
      <c r="AN2984" s="14"/>
      <c r="AO2984" s="14"/>
      <c r="AP2984" s="14">
        <f t="shared" si="7905"/>
        <v>0</v>
      </c>
      <c r="AQ2984" s="14"/>
      <c r="AR2984" s="14"/>
      <c r="AS2984" s="14"/>
      <c r="AT2984" s="14"/>
      <c r="AU2984" s="14"/>
      <c r="AV2984" s="14"/>
      <c r="AW2984" s="14"/>
      <c r="AX2984" s="14"/>
      <c r="AY2984" s="14"/>
      <c r="AZ2984" s="14">
        <v>0</v>
      </c>
      <c r="BA2984" s="14">
        <v>0</v>
      </c>
      <c r="BB2984" s="14">
        <v>0</v>
      </c>
      <c r="BC2984" s="14"/>
      <c r="BD2984" s="14"/>
      <c r="BE2984" s="14"/>
      <c r="BF2984" s="14"/>
      <c r="BG2984" s="14"/>
      <c r="BH2984" s="14">
        <f t="shared" si="7906"/>
        <v>0</v>
      </c>
      <c r="BI2984" s="14"/>
      <c r="BJ2984" s="14"/>
      <c r="BK2984" s="14"/>
      <c r="BL2984" s="14"/>
      <c r="BM2984" s="14"/>
      <c r="BN2984" s="14"/>
      <c r="BO2984" s="14"/>
      <c r="BP2984" s="14"/>
      <c r="BQ2984" s="14"/>
      <c r="BR2984" s="14">
        <v>0</v>
      </c>
      <c r="BS2984" s="14">
        <v>0</v>
      </c>
      <c r="BT2984" s="14">
        <v>110</v>
      </c>
      <c r="BU2984" s="14">
        <v>110</v>
      </c>
      <c r="BV2984" s="14">
        <v>0</v>
      </c>
      <c r="BW2984" s="14">
        <f t="shared" si="7886"/>
        <v>0</v>
      </c>
      <c r="BX2984" s="14"/>
      <c r="BY2984" s="14"/>
      <c r="BZ2984" s="14"/>
      <c r="CA2984" s="14">
        <f t="shared" si="7865"/>
        <v>0</v>
      </c>
      <c r="CB2984" s="122">
        <f t="shared" si="7876"/>
        <v>0</v>
      </c>
    </row>
    <row r="2985" spans="1:80" ht="22.5" x14ac:dyDescent="0.25">
      <c r="A2985" s="1" t="s">
        <v>1</v>
      </c>
      <c r="B2985" s="1" t="s">
        <v>1</v>
      </c>
      <c r="C2985" s="1" t="s">
        <v>1</v>
      </c>
      <c r="D2985" s="78" t="s">
        <v>1</v>
      </c>
      <c r="E2985" s="78" t="s">
        <v>1</v>
      </c>
      <c r="F2985" s="78" t="s">
        <v>1</v>
      </c>
      <c r="G2985" s="2" t="s">
        <v>1</v>
      </c>
      <c r="H2985" s="10" t="s">
        <v>77</v>
      </c>
      <c r="I2985" s="11">
        <f>SUM(I2986)</f>
        <v>40000</v>
      </c>
      <c r="J2985" s="11">
        <f t="shared" si="7864"/>
        <v>36000</v>
      </c>
      <c r="K2985" s="11">
        <f t="shared" ref="K2985:Q2985" si="7921">SUM(K2986)</f>
        <v>30000</v>
      </c>
      <c r="L2985" s="11">
        <f t="shared" si="7867"/>
        <v>6000</v>
      </c>
      <c r="M2985" s="11">
        <f t="shared" si="7921"/>
        <v>6000</v>
      </c>
      <c r="N2985" s="11">
        <f t="shared" si="7921"/>
        <v>0</v>
      </c>
      <c r="O2985" s="11">
        <f t="shared" si="7921"/>
        <v>0</v>
      </c>
      <c r="P2985" s="11">
        <f t="shared" si="7921"/>
        <v>0</v>
      </c>
      <c r="Q2985" s="11">
        <f t="shared" si="7921"/>
        <v>0</v>
      </c>
      <c r="R2985" s="11">
        <f t="shared" ref="R2985:AG2985" si="7922">SUM(R2986)</f>
        <v>6000</v>
      </c>
      <c r="S2985" s="11">
        <f t="shared" si="7922"/>
        <v>0</v>
      </c>
      <c r="T2985" s="11">
        <f t="shared" si="7922"/>
        <v>0</v>
      </c>
      <c r="U2985" s="11">
        <f t="shared" si="7922"/>
        <v>0</v>
      </c>
      <c r="V2985" s="11">
        <f t="shared" si="7922"/>
        <v>0</v>
      </c>
      <c r="W2985" s="11">
        <f t="shared" si="7922"/>
        <v>0</v>
      </c>
      <c r="X2985" s="11">
        <f t="shared" si="7922"/>
        <v>6000</v>
      </c>
      <c r="Y2985" s="11">
        <f t="shared" si="7922"/>
        <v>0</v>
      </c>
      <c r="Z2985" s="11">
        <f t="shared" si="7922"/>
        <v>0</v>
      </c>
      <c r="AA2985" s="11">
        <f t="shared" si="7922"/>
        <v>0</v>
      </c>
      <c r="AB2985" s="11">
        <f t="shared" si="7922"/>
        <v>0</v>
      </c>
      <c r="AC2985" s="11">
        <f t="shared" si="7922"/>
        <v>0</v>
      </c>
      <c r="AD2985" s="11">
        <f t="shared" si="7922"/>
        <v>0</v>
      </c>
      <c r="AE2985" s="11">
        <f t="shared" si="7922"/>
        <v>0</v>
      </c>
      <c r="AF2985" s="11">
        <f t="shared" si="7922"/>
        <v>1420</v>
      </c>
      <c r="AG2985" s="11">
        <f t="shared" si="7922"/>
        <v>0</v>
      </c>
      <c r="AH2985" s="11">
        <v>1420</v>
      </c>
      <c r="AI2985" s="11">
        <v>4580</v>
      </c>
      <c r="AJ2985" s="11">
        <f t="shared" ref="AJ2985:AY2985" si="7923">SUM(AJ2986)</f>
        <v>0</v>
      </c>
      <c r="AK2985" s="11">
        <f t="shared" si="7923"/>
        <v>0</v>
      </c>
      <c r="AL2985" s="11">
        <f t="shared" si="7923"/>
        <v>0</v>
      </c>
      <c r="AM2985" s="11">
        <f t="shared" si="7923"/>
        <v>0</v>
      </c>
      <c r="AN2985" s="11">
        <f t="shared" si="7923"/>
        <v>0</v>
      </c>
      <c r="AO2985" s="11">
        <f t="shared" si="7923"/>
        <v>0</v>
      </c>
      <c r="AP2985" s="11">
        <f t="shared" si="7923"/>
        <v>0</v>
      </c>
      <c r="AQ2985" s="11">
        <f t="shared" si="7923"/>
        <v>0</v>
      </c>
      <c r="AR2985" s="11">
        <f t="shared" si="7923"/>
        <v>0</v>
      </c>
      <c r="AS2985" s="11">
        <f t="shared" si="7923"/>
        <v>0</v>
      </c>
      <c r="AT2985" s="11">
        <f t="shared" si="7923"/>
        <v>0</v>
      </c>
      <c r="AU2985" s="11">
        <f t="shared" si="7923"/>
        <v>0</v>
      </c>
      <c r="AV2985" s="11">
        <f t="shared" si="7923"/>
        <v>0</v>
      </c>
      <c r="AW2985" s="11">
        <f t="shared" si="7923"/>
        <v>0</v>
      </c>
      <c r="AX2985" s="11">
        <f t="shared" si="7923"/>
        <v>0</v>
      </c>
      <c r="AY2985" s="11">
        <f t="shared" si="7923"/>
        <v>0</v>
      </c>
      <c r="AZ2985" s="11">
        <v>0</v>
      </c>
      <c r="BA2985" s="11">
        <v>0</v>
      </c>
      <c r="BB2985" s="11">
        <f t="shared" ref="BB2985:BQ2985" si="7924">SUM(BB2986)</f>
        <v>0</v>
      </c>
      <c r="BC2985" s="11">
        <f t="shared" si="7924"/>
        <v>0</v>
      </c>
      <c r="BD2985" s="11">
        <f t="shared" si="7924"/>
        <v>0</v>
      </c>
      <c r="BE2985" s="11">
        <f t="shared" si="7924"/>
        <v>0</v>
      </c>
      <c r="BF2985" s="11">
        <f t="shared" si="7924"/>
        <v>0</v>
      </c>
      <c r="BG2985" s="11">
        <f t="shared" si="7924"/>
        <v>0</v>
      </c>
      <c r="BH2985" s="11">
        <f t="shared" si="7924"/>
        <v>0</v>
      </c>
      <c r="BI2985" s="11">
        <f t="shared" si="7924"/>
        <v>0</v>
      </c>
      <c r="BJ2985" s="11">
        <f t="shared" si="7924"/>
        <v>0</v>
      </c>
      <c r="BK2985" s="11">
        <f t="shared" si="7924"/>
        <v>0</v>
      </c>
      <c r="BL2985" s="11">
        <f t="shared" si="7924"/>
        <v>0</v>
      </c>
      <c r="BM2985" s="11">
        <f t="shared" si="7924"/>
        <v>0</v>
      </c>
      <c r="BN2985" s="11">
        <f t="shared" si="7924"/>
        <v>0</v>
      </c>
      <c r="BO2985" s="11">
        <f t="shared" si="7924"/>
        <v>0</v>
      </c>
      <c r="BP2985" s="11">
        <f t="shared" si="7924"/>
        <v>0</v>
      </c>
      <c r="BQ2985" s="11">
        <f t="shared" si="7924"/>
        <v>0</v>
      </c>
      <c r="BR2985" s="11">
        <v>0</v>
      </c>
      <c r="BS2985" s="11">
        <v>0</v>
      </c>
      <c r="BT2985" s="11">
        <f t="shared" ref="BT2985:BZ2985" si="7925">SUM(BT2986)</f>
        <v>50000</v>
      </c>
      <c r="BU2985" s="11">
        <f t="shared" si="7925"/>
        <v>44000</v>
      </c>
      <c r="BV2985" s="11">
        <f t="shared" si="7925"/>
        <v>22000</v>
      </c>
      <c r="BW2985" s="11">
        <f t="shared" si="7925"/>
        <v>22000</v>
      </c>
      <c r="BX2985" s="11">
        <f t="shared" si="7925"/>
        <v>22000</v>
      </c>
      <c r="BY2985" s="11">
        <f t="shared" si="7925"/>
        <v>0</v>
      </c>
      <c r="BZ2985" s="11">
        <f t="shared" si="7925"/>
        <v>0</v>
      </c>
      <c r="CA2985" s="11">
        <f t="shared" si="7865"/>
        <v>44000</v>
      </c>
      <c r="CB2985" s="123">
        <f t="shared" si="7876"/>
        <v>100</v>
      </c>
    </row>
    <row r="2986" spans="1:80" x14ac:dyDescent="0.25">
      <c r="A2986" s="4" t="s">
        <v>928</v>
      </c>
      <c r="B2986" s="4" t="s">
        <v>88</v>
      </c>
      <c r="C2986" s="4" t="s">
        <v>1367</v>
      </c>
      <c r="D2986" s="79" t="s">
        <v>1368</v>
      </c>
      <c r="E2986" s="78" t="s">
        <v>78</v>
      </c>
      <c r="F2986" s="78" t="s">
        <v>1</v>
      </c>
      <c r="G2986" s="2" t="s">
        <v>1</v>
      </c>
      <c r="H2986" s="2" t="s">
        <v>79</v>
      </c>
      <c r="I2986" s="12">
        <f>SUM(I2987:I2988)</f>
        <v>40000</v>
      </c>
      <c r="J2986" s="12">
        <f t="shared" si="7864"/>
        <v>36000</v>
      </c>
      <c r="K2986" s="12">
        <f t="shared" ref="K2986" si="7926">SUM(K2987:K2988)</f>
        <v>30000</v>
      </c>
      <c r="L2986" s="12">
        <f t="shared" si="7867"/>
        <v>6000</v>
      </c>
      <c r="M2986" s="12">
        <f t="shared" ref="M2986:Q2986" si="7927">SUM(M2987:M2988)</f>
        <v>6000</v>
      </c>
      <c r="N2986" s="12">
        <f t="shared" si="7927"/>
        <v>0</v>
      </c>
      <c r="O2986" s="12">
        <f t="shared" si="7927"/>
        <v>0</v>
      </c>
      <c r="P2986" s="12">
        <f t="shared" si="7927"/>
        <v>0</v>
      </c>
      <c r="Q2986" s="12">
        <f t="shared" si="7927"/>
        <v>0</v>
      </c>
      <c r="R2986" s="12">
        <f t="shared" ref="R2986:AG2986" si="7928">SUM(R2987:R2988)</f>
        <v>6000</v>
      </c>
      <c r="S2986" s="12">
        <f t="shared" si="7928"/>
        <v>0</v>
      </c>
      <c r="T2986" s="12">
        <f t="shared" si="7928"/>
        <v>0</v>
      </c>
      <c r="U2986" s="12">
        <f t="shared" si="7928"/>
        <v>0</v>
      </c>
      <c r="V2986" s="12">
        <f t="shared" si="7928"/>
        <v>0</v>
      </c>
      <c r="W2986" s="12">
        <f t="shared" si="7928"/>
        <v>0</v>
      </c>
      <c r="X2986" s="12">
        <f t="shared" ref="X2986" si="7929">SUM(X2987:X2988)</f>
        <v>6000</v>
      </c>
      <c r="Y2986" s="12">
        <f t="shared" si="7928"/>
        <v>0</v>
      </c>
      <c r="Z2986" s="12">
        <f t="shared" si="7928"/>
        <v>0</v>
      </c>
      <c r="AA2986" s="12">
        <f t="shared" si="7928"/>
        <v>0</v>
      </c>
      <c r="AB2986" s="12">
        <f t="shared" si="7928"/>
        <v>0</v>
      </c>
      <c r="AC2986" s="12">
        <f t="shared" si="7928"/>
        <v>0</v>
      </c>
      <c r="AD2986" s="12">
        <f t="shared" si="7928"/>
        <v>0</v>
      </c>
      <c r="AE2986" s="12">
        <f t="shared" si="7928"/>
        <v>0</v>
      </c>
      <c r="AF2986" s="12">
        <f t="shared" si="7928"/>
        <v>1420</v>
      </c>
      <c r="AG2986" s="12">
        <f t="shared" si="7928"/>
        <v>0</v>
      </c>
      <c r="AH2986" s="12">
        <v>1420</v>
      </c>
      <c r="AI2986" s="12">
        <v>4580</v>
      </c>
      <c r="AJ2986" s="12">
        <f t="shared" ref="AJ2986:AY2986" si="7930">SUM(AJ2987:AJ2988)</f>
        <v>0</v>
      </c>
      <c r="AK2986" s="12">
        <f t="shared" si="7930"/>
        <v>0</v>
      </c>
      <c r="AL2986" s="12">
        <f t="shared" si="7930"/>
        <v>0</v>
      </c>
      <c r="AM2986" s="12">
        <f t="shared" si="7930"/>
        <v>0</v>
      </c>
      <c r="AN2986" s="12">
        <f t="shared" si="7930"/>
        <v>0</v>
      </c>
      <c r="AO2986" s="12">
        <f t="shared" si="7930"/>
        <v>0</v>
      </c>
      <c r="AP2986" s="12">
        <f t="shared" ref="AP2986" si="7931">SUM(AP2987:AP2988)</f>
        <v>0</v>
      </c>
      <c r="AQ2986" s="12">
        <f t="shared" si="7930"/>
        <v>0</v>
      </c>
      <c r="AR2986" s="12">
        <f t="shared" si="7930"/>
        <v>0</v>
      </c>
      <c r="AS2986" s="12">
        <f t="shared" si="7930"/>
        <v>0</v>
      </c>
      <c r="AT2986" s="12">
        <f t="shared" si="7930"/>
        <v>0</v>
      </c>
      <c r="AU2986" s="12">
        <f t="shared" si="7930"/>
        <v>0</v>
      </c>
      <c r="AV2986" s="12">
        <f t="shared" si="7930"/>
        <v>0</v>
      </c>
      <c r="AW2986" s="12">
        <f t="shared" si="7930"/>
        <v>0</v>
      </c>
      <c r="AX2986" s="12">
        <f t="shared" si="7930"/>
        <v>0</v>
      </c>
      <c r="AY2986" s="12">
        <f t="shared" si="7930"/>
        <v>0</v>
      </c>
      <c r="AZ2986" s="12">
        <v>0</v>
      </c>
      <c r="BA2986" s="12">
        <v>0</v>
      </c>
      <c r="BB2986" s="12">
        <f t="shared" ref="BB2986:BQ2986" si="7932">SUM(BB2987:BB2988)</f>
        <v>0</v>
      </c>
      <c r="BC2986" s="12">
        <f t="shared" si="7932"/>
        <v>0</v>
      </c>
      <c r="BD2986" s="12">
        <f t="shared" si="7932"/>
        <v>0</v>
      </c>
      <c r="BE2986" s="12">
        <f t="shared" si="7932"/>
        <v>0</v>
      </c>
      <c r="BF2986" s="12">
        <f t="shared" si="7932"/>
        <v>0</v>
      </c>
      <c r="BG2986" s="12">
        <f t="shared" si="7932"/>
        <v>0</v>
      </c>
      <c r="BH2986" s="12">
        <f t="shared" ref="BH2986" si="7933">SUM(BH2987:BH2988)</f>
        <v>0</v>
      </c>
      <c r="BI2986" s="12">
        <f t="shared" si="7932"/>
        <v>0</v>
      </c>
      <c r="BJ2986" s="12">
        <f t="shared" si="7932"/>
        <v>0</v>
      </c>
      <c r="BK2986" s="12">
        <f t="shared" si="7932"/>
        <v>0</v>
      </c>
      <c r="BL2986" s="12">
        <f t="shared" si="7932"/>
        <v>0</v>
      </c>
      <c r="BM2986" s="12">
        <f t="shared" si="7932"/>
        <v>0</v>
      </c>
      <c r="BN2986" s="12">
        <f t="shared" si="7932"/>
        <v>0</v>
      </c>
      <c r="BO2986" s="12">
        <f t="shared" si="7932"/>
        <v>0</v>
      </c>
      <c r="BP2986" s="12">
        <f t="shared" si="7932"/>
        <v>0</v>
      </c>
      <c r="BQ2986" s="12">
        <f t="shared" si="7932"/>
        <v>0</v>
      </c>
      <c r="BR2986" s="12">
        <v>0</v>
      </c>
      <c r="BS2986" s="12">
        <v>0</v>
      </c>
      <c r="BT2986" s="12">
        <f t="shared" ref="BT2986:BZ2986" si="7934">SUM(BT2987:BT2988)</f>
        <v>50000</v>
      </c>
      <c r="BU2986" s="12">
        <f t="shared" si="7934"/>
        <v>44000</v>
      </c>
      <c r="BV2986" s="12">
        <f t="shared" si="7934"/>
        <v>22000</v>
      </c>
      <c r="BW2986" s="12">
        <f t="shared" si="7934"/>
        <v>22000</v>
      </c>
      <c r="BX2986" s="12">
        <f t="shared" si="7934"/>
        <v>22000</v>
      </c>
      <c r="BY2986" s="12">
        <f t="shared" si="7934"/>
        <v>0</v>
      </c>
      <c r="BZ2986" s="12">
        <f t="shared" si="7934"/>
        <v>0</v>
      </c>
      <c r="CA2986" s="12">
        <f t="shared" si="7865"/>
        <v>44000</v>
      </c>
      <c r="CB2986" s="124">
        <f t="shared" si="7876"/>
        <v>100</v>
      </c>
    </row>
    <row r="2987" spans="1:80" x14ac:dyDescent="0.25">
      <c r="A2987" s="4" t="s">
        <v>928</v>
      </c>
      <c r="B2987" s="4" t="s">
        <v>88</v>
      </c>
      <c r="C2987" s="4" t="s">
        <v>1367</v>
      </c>
      <c r="D2987" s="79" t="s">
        <v>1368</v>
      </c>
      <c r="E2987" s="89">
        <v>8213</v>
      </c>
      <c r="F2987" s="79"/>
      <c r="G2987" s="75" t="s">
        <v>1906</v>
      </c>
      <c r="H2987" s="13" t="s">
        <v>81</v>
      </c>
      <c r="I2987" s="14">
        <v>25000</v>
      </c>
      <c r="J2987" s="14">
        <f t="shared" si="7864"/>
        <v>18000</v>
      </c>
      <c r="K2987" s="14">
        <v>15000</v>
      </c>
      <c r="L2987" s="14">
        <f t="shared" si="7867"/>
        <v>3000</v>
      </c>
      <c r="M2987" s="14">
        <v>3000</v>
      </c>
      <c r="N2987" s="14">
        <v>0</v>
      </c>
      <c r="O2987" s="14">
        <v>0</v>
      </c>
      <c r="P2987" s="14">
        <v>0</v>
      </c>
      <c r="Q2987" s="14">
        <v>0</v>
      </c>
      <c r="R2987" s="14">
        <v>3000</v>
      </c>
      <c r="S2987" s="14"/>
      <c r="T2987" s="14"/>
      <c r="U2987" s="14"/>
      <c r="V2987" s="14"/>
      <c r="W2987" s="14"/>
      <c r="X2987" s="14">
        <f t="shared" si="7904"/>
        <v>3000</v>
      </c>
      <c r="Y2987" s="14"/>
      <c r="Z2987" s="14"/>
      <c r="AA2987" s="14"/>
      <c r="AB2987" s="14"/>
      <c r="AC2987" s="14"/>
      <c r="AD2987" s="14"/>
      <c r="AE2987" s="14"/>
      <c r="AF2987" s="14">
        <v>1420</v>
      </c>
      <c r="AG2987" s="14"/>
      <c r="AH2987" s="14">
        <v>1420</v>
      </c>
      <c r="AI2987" s="14">
        <v>1580</v>
      </c>
      <c r="AJ2987" s="14">
        <v>0</v>
      </c>
      <c r="AK2987" s="14"/>
      <c r="AL2987" s="14"/>
      <c r="AM2987" s="14"/>
      <c r="AN2987" s="14"/>
      <c r="AO2987" s="14"/>
      <c r="AP2987" s="14">
        <f t="shared" si="7905"/>
        <v>0</v>
      </c>
      <c r="AQ2987" s="14"/>
      <c r="AR2987" s="14"/>
      <c r="AS2987" s="14"/>
      <c r="AT2987" s="14"/>
      <c r="AU2987" s="14"/>
      <c r="AV2987" s="14"/>
      <c r="AW2987" s="14"/>
      <c r="AX2987" s="14"/>
      <c r="AY2987" s="14"/>
      <c r="AZ2987" s="14">
        <v>0</v>
      </c>
      <c r="BA2987" s="14">
        <v>0</v>
      </c>
      <c r="BB2987" s="14">
        <v>0</v>
      </c>
      <c r="BC2987" s="14"/>
      <c r="BD2987" s="14"/>
      <c r="BE2987" s="14"/>
      <c r="BF2987" s="14"/>
      <c r="BG2987" s="14"/>
      <c r="BH2987" s="14">
        <f t="shared" si="7906"/>
        <v>0</v>
      </c>
      <c r="BI2987" s="14"/>
      <c r="BJ2987" s="14"/>
      <c r="BK2987" s="14"/>
      <c r="BL2987" s="14"/>
      <c r="BM2987" s="14"/>
      <c r="BN2987" s="14"/>
      <c r="BO2987" s="14"/>
      <c r="BP2987" s="14"/>
      <c r="BQ2987" s="14"/>
      <c r="BR2987" s="14">
        <v>0</v>
      </c>
      <c r="BS2987" s="14">
        <v>0</v>
      </c>
      <c r="BT2987" s="14">
        <v>25000</v>
      </c>
      <c r="BU2987" s="14">
        <v>22000</v>
      </c>
      <c r="BV2987" s="14">
        <v>11000</v>
      </c>
      <c r="BW2987" s="14">
        <f t="shared" si="7886"/>
        <v>11000</v>
      </c>
      <c r="BX2987" s="14">
        <v>11000</v>
      </c>
      <c r="BY2987" s="14"/>
      <c r="BZ2987" s="14"/>
      <c r="CA2987" s="14">
        <f t="shared" si="7865"/>
        <v>22000</v>
      </c>
      <c r="CB2987" s="122">
        <f t="shared" si="7876"/>
        <v>100</v>
      </c>
    </row>
    <row r="2988" spans="1:80" x14ac:dyDescent="0.25">
      <c r="A2988" s="4" t="s">
        <v>928</v>
      </c>
      <c r="B2988" s="4" t="s">
        <v>88</v>
      </c>
      <c r="C2988" s="4" t="s">
        <v>1367</v>
      </c>
      <c r="D2988" s="79" t="s">
        <v>1368</v>
      </c>
      <c r="E2988" s="89">
        <v>8216</v>
      </c>
      <c r="F2988" s="79"/>
      <c r="G2988" s="75" t="s">
        <v>1906</v>
      </c>
      <c r="H2988" s="13" t="s">
        <v>319</v>
      </c>
      <c r="I2988" s="14">
        <v>15000</v>
      </c>
      <c r="J2988" s="14">
        <f t="shared" si="7864"/>
        <v>18000</v>
      </c>
      <c r="K2988" s="14">
        <v>15000</v>
      </c>
      <c r="L2988" s="14">
        <f t="shared" si="7867"/>
        <v>3000</v>
      </c>
      <c r="M2988" s="14">
        <v>3000</v>
      </c>
      <c r="N2988" s="14">
        <v>0</v>
      </c>
      <c r="O2988" s="14">
        <v>0</v>
      </c>
      <c r="P2988" s="14">
        <v>0</v>
      </c>
      <c r="Q2988" s="14">
        <v>0</v>
      </c>
      <c r="R2988" s="14">
        <v>3000</v>
      </c>
      <c r="S2988" s="14"/>
      <c r="T2988" s="14"/>
      <c r="U2988" s="14"/>
      <c r="V2988" s="14"/>
      <c r="W2988" s="14"/>
      <c r="X2988" s="14">
        <f t="shared" si="7904"/>
        <v>3000</v>
      </c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>
        <v>0</v>
      </c>
      <c r="AI2988" s="14">
        <v>3000</v>
      </c>
      <c r="AJ2988" s="14">
        <v>0</v>
      </c>
      <c r="AK2988" s="14"/>
      <c r="AL2988" s="14"/>
      <c r="AM2988" s="14"/>
      <c r="AN2988" s="14"/>
      <c r="AO2988" s="14"/>
      <c r="AP2988" s="14">
        <f t="shared" si="7905"/>
        <v>0</v>
      </c>
      <c r="AQ2988" s="14"/>
      <c r="AR2988" s="14"/>
      <c r="AS2988" s="14"/>
      <c r="AT2988" s="14"/>
      <c r="AU2988" s="14"/>
      <c r="AV2988" s="14"/>
      <c r="AW2988" s="14"/>
      <c r="AX2988" s="14"/>
      <c r="AY2988" s="14"/>
      <c r="AZ2988" s="14">
        <v>0</v>
      </c>
      <c r="BA2988" s="14">
        <v>0</v>
      </c>
      <c r="BB2988" s="14">
        <v>0</v>
      </c>
      <c r="BC2988" s="14"/>
      <c r="BD2988" s="14"/>
      <c r="BE2988" s="14"/>
      <c r="BF2988" s="14"/>
      <c r="BG2988" s="14"/>
      <c r="BH2988" s="14">
        <f t="shared" si="7906"/>
        <v>0</v>
      </c>
      <c r="BI2988" s="14"/>
      <c r="BJ2988" s="14"/>
      <c r="BK2988" s="14"/>
      <c r="BL2988" s="14"/>
      <c r="BM2988" s="14"/>
      <c r="BN2988" s="14"/>
      <c r="BO2988" s="14"/>
      <c r="BP2988" s="14"/>
      <c r="BQ2988" s="14"/>
      <c r="BR2988" s="14">
        <v>0</v>
      </c>
      <c r="BS2988" s="14">
        <v>0</v>
      </c>
      <c r="BT2988" s="14">
        <v>25000</v>
      </c>
      <c r="BU2988" s="14">
        <v>22000</v>
      </c>
      <c r="BV2988" s="14">
        <v>11000</v>
      </c>
      <c r="BW2988" s="14">
        <f t="shared" si="7886"/>
        <v>11000</v>
      </c>
      <c r="BX2988" s="14">
        <v>11000</v>
      </c>
      <c r="BY2988" s="14"/>
      <c r="BZ2988" s="14"/>
      <c r="CA2988" s="14">
        <f t="shared" si="7865"/>
        <v>22000</v>
      </c>
      <c r="CB2988" s="122">
        <f t="shared" si="7876"/>
        <v>100</v>
      </c>
    </row>
    <row r="2989" spans="1:80" x14ac:dyDescent="0.25">
      <c r="A2989" s="13" t="s">
        <v>1</v>
      </c>
      <c r="B2989" s="13" t="s">
        <v>1</v>
      </c>
      <c r="C2989" s="13" t="s">
        <v>1</v>
      </c>
      <c r="D2989" s="74" t="s">
        <v>1</v>
      </c>
      <c r="E2989" s="74" t="s">
        <v>1</v>
      </c>
      <c r="F2989" s="74" t="s">
        <v>1</v>
      </c>
      <c r="G2989" s="13" t="s">
        <v>1</v>
      </c>
      <c r="H2989" s="10" t="s">
        <v>1377</v>
      </c>
      <c r="I2989" s="11">
        <f>SUM(I2959,I2982,I2985)</f>
        <v>2269965</v>
      </c>
      <c r="J2989" s="11">
        <f t="shared" si="7864"/>
        <v>2363719</v>
      </c>
      <c r="K2989" s="11">
        <f t="shared" ref="K2989" si="7935">SUM(K2959,K2982,K2985)</f>
        <v>2346319</v>
      </c>
      <c r="L2989" s="11">
        <f t="shared" si="7867"/>
        <v>17400</v>
      </c>
      <c r="M2989" s="11">
        <f t="shared" ref="M2989:Q2989" si="7936">SUM(M2959,M2982,M2985)</f>
        <v>11900</v>
      </c>
      <c r="N2989" s="11">
        <f t="shared" si="7936"/>
        <v>0</v>
      </c>
      <c r="O2989" s="11">
        <f t="shared" si="7936"/>
        <v>5500</v>
      </c>
      <c r="P2989" s="11">
        <f t="shared" si="7936"/>
        <v>0</v>
      </c>
      <c r="Q2989" s="11">
        <f t="shared" si="7936"/>
        <v>0</v>
      </c>
      <c r="R2989" s="11">
        <f t="shared" ref="R2989:AG2989" si="7937">SUM(R2959,R2982,R2985)</f>
        <v>11900</v>
      </c>
      <c r="S2989" s="11">
        <f t="shared" si="7937"/>
        <v>0</v>
      </c>
      <c r="T2989" s="11">
        <f t="shared" si="7937"/>
        <v>0</v>
      </c>
      <c r="U2989" s="11">
        <f t="shared" si="7937"/>
        <v>0</v>
      </c>
      <c r="V2989" s="11">
        <f t="shared" si="7937"/>
        <v>0</v>
      </c>
      <c r="W2989" s="11">
        <f t="shared" si="7937"/>
        <v>0</v>
      </c>
      <c r="X2989" s="11">
        <f t="shared" si="7937"/>
        <v>11900</v>
      </c>
      <c r="Y2989" s="11">
        <f t="shared" si="7937"/>
        <v>360</v>
      </c>
      <c r="Z2989" s="11">
        <f t="shared" si="7937"/>
        <v>2340</v>
      </c>
      <c r="AA2989" s="11">
        <f t="shared" si="7937"/>
        <v>0</v>
      </c>
      <c r="AB2989" s="11">
        <f t="shared" si="7937"/>
        <v>780</v>
      </c>
      <c r="AC2989" s="11">
        <f t="shared" si="7937"/>
        <v>1800</v>
      </c>
      <c r="AD2989" s="11">
        <f t="shared" si="7937"/>
        <v>620</v>
      </c>
      <c r="AE2989" s="11">
        <f t="shared" si="7937"/>
        <v>0</v>
      </c>
      <c r="AF2989" s="11">
        <f t="shared" si="7937"/>
        <v>1420</v>
      </c>
      <c r="AG2989" s="11">
        <f t="shared" si="7937"/>
        <v>0</v>
      </c>
      <c r="AH2989" s="11">
        <v>7320</v>
      </c>
      <c r="AI2989" s="11">
        <v>4580</v>
      </c>
      <c r="AJ2989" s="11">
        <f t="shared" ref="AJ2989:AY2989" si="7938">SUM(AJ2959,AJ2982,AJ2985)</f>
        <v>0</v>
      </c>
      <c r="AK2989" s="11">
        <f t="shared" si="7938"/>
        <v>0</v>
      </c>
      <c r="AL2989" s="11">
        <f t="shared" si="7938"/>
        <v>0</v>
      </c>
      <c r="AM2989" s="11">
        <f t="shared" si="7938"/>
        <v>0</v>
      </c>
      <c r="AN2989" s="11">
        <f t="shared" si="7938"/>
        <v>0</v>
      </c>
      <c r="AO2989" s="11">
        <f t="shared" si="7938"/>
        <v>0</v>
      </c>
      <c r="AP2989" s="11">
        <f t="shared" si="7938"/>
        <v>0</v>
      </c>
      <c r="AQ2989" s="11">
        <f t="shared" si="7938"/>
        <v>0</v>
      </c>
      <c r="AR2989" s="11">
        <f t="shared" si="7938"/>
        <v>0</v>
      </c>
      <c r="AS2989" s="11">
        <f t="shared" si="7938"/>
        <v>0</v>
      </c>
      <c r="AT2989" s="11">
        <f t="shared" si="7938"/>
        <v>0</v>
      </c>
      <c r="AU2989" s="11">
        <f t="shared" si="7938"/>
        <v>0</v>
      </c>
      <c r="AV2989" s="11">
        <f t="shared" si="7938"/>
        <v>0</v>
      </c>
      <c r="AW2989" s="11">
        <f t="shared" si="7938"/>
        <v>0</v>
      </c>
      <c r="AX2989" s="11">
        <f t="shared" si="7938"/>
        <v>0</v>
      </c>
      <c r="AY2989" s="11">
        <f t="shared" si="7938"/>
        <v>0</v>
      </c>
      <c r="AZ2989" s="11">
        <v>0</v>
      </c>
      <c r="BA2989" s="11">
        <v>0</v>
      </c>
      <c r="BB2989" s="11">
        <f t="shared" ref="BB2989:BQ2989" si="7939">SUM(BB2959,BB2982,BB2985)</f>
        <v>5500</v>
      </c>
      <c r="BC2989" s="11">
        <f t="shared" si="7939"/>
        <v>2755</v>
      </c>
      <c r="BD2989" s="11">
        <f t="shared" si="7939"/>
        <v>0</v>
      </c>
      <c r="BE2989" s="11">
        <f t="shared" si="7939"/>
        <v>20654</v>
      </c>
      <c r="BF2989" s="11">
        <f t="shared" si="7939"/>
        <v>0</v>
      </c>
      <c r="BG2989" s="11">
        <f t="shared" si="7939"/>
        <v>0</v>
      </c>
      <c r="BH2989" s="11">
        <f t="shared" si="7939"/>
        <v>28909</v>
      </c>
      <c r="BI2989" s="11">
        <f t="shared" si="7939"/>
        <v>2136</v>
      </c>
      <c r="BJ2989" s="11">
        <f t="shared" si="7939"/>
        <v>0</v>
      </c>
      <c r="BK2989" s="11">
        <f t="shared" si="7939"/>
        <v>2755</v>
      </c>
      <c r="BL2989" s="11">
        <f t="shared" si="7939"/>
        <v>1224</v>
      </c>
      <c r="BM2989" s="11">
        <f t="shared" si="7939"/>
        <v>17430</v>
      </c>
      <c r="BN2989" s="11">
        <f t="shared" si="7939"/>
        <v>0</v>
      </c>
      <c r="BO2989" s="11">
        <f t="shared" si="7939"/>
        <v>1634</v>
      </c>
      <c r="BP2989" s="11">
        <f t="shared" si="7939"/>
        <v>2742</v>
      </c>
      <c r="BQ2989" s="11">
        <f t="shared" si="7939"/>
        <v>988</v>
      </c>
      <c r="BR2989" s="11">
        <v>28909</v>
      </c>
      <c r="BS2989" s="11">
        <v>0</v>
      </c>
      <c r="BT2989" s="11">
        <f t="shared" ref="BT2989:BZ2989" si="7940">SUM(BT2959,BT2982,BT2985)</f>
        <v>2491510</v>
      </c>
      <c r="BU2989" s="11">
        <f t="shared" si="7940"/>
        <v>2469671</v>
      </c>
      <c r="BV2989" s="11">
        <f t="shared" si="7940"/>
        <v>1357334</v>
      </c>
      <c r="BW2989" s="11">
        <f t="shared" si="7940"/>
        <v>637570</v>
      </c>
      <c r="BX2989" s="11">
        <f t="shared" si="7940"/>
        <v>245890</v>
      </c>
      <c r="BY2989" s="11">
        <f t="shared" si="7940"/>
        <v>195840</v>
      </c>
      <c r="BZ2989" s="11">
        <f t="shared" si="7940"/>
        <v>195840</v>
      </c>
      <c r="CA2989" s="11">
        <f t="shared" si="7865"/>
        <v>1994904</v>
      </c>
      <c r="CB2989" s="123">
        <f t="shared" si="7876"/>
        <v>80.776103375712793</v>
      </c>
    </row>
    <row r="2990" spans="1:80" ht="15.75" thickBot="1" x14ac:dyDescent="0.3">
      <c r="A2990" s="13" t="s">
        <v>1</v>
      </c>
      <c r="B2990" s="13" t="s">
        <v>1</v>
      </c>
      <c r="C2990" s="13" t="s">
        <v>1</v>
      </c>
      <c r="D2990" s="74" t="s">
        <v>1</v>
      </c>
      <c r="E2990" s="74" t="s">
        <v>1</v>
      </c>
      <c r="F2990" s="74" t="s">
        <v>1</v>
      </c>
      <c r="G2990" s="13" t="s">
        <v>1</v>
      </c>
      <c r="H2990" s="2" t="s">
        <v>83</v>
      </c>
      <c r="I2990" s="12">
        <v>60</v>
      </c>
      <c r="J2990" s="12">
        <f t="shared" si="7864"/>
        <v>57</v>
      </c>
      <c r="K2990" s="12">
        <v>57</v>
      </c>
      <c r="L2990" s="13"/>
      <c r="M2990" s="13" t="s">
        <v>1</v>
      </c>
      <c r="N2990" s="13" t="s">
        <v>1</v>
      </c>
      <c r="O2990" s="13" t="s">
        <v>1</v>
      </c>
      <c r="P2990" s="27"/>
      <c r="Q2990" s="13" t="s">
        <v>1</v>
      </c>
      <c r="R2990" s="13" t="s">
        <v>1</v>
      </c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>
        <v>0</v>
      </c>
      <c r="AI2990" s="13">
        <v>0</v>
      </c>
      <c r="AJ2990" s="13" t="s">
        <v>1</v>
      </c>
      <c r="AK2990" s="13"/>
      <c r="AL2990" s="13"/>
      <c r="AM2990" s="13"/>
      <c r="AN2990" s="13"/>
      <c r="AO2990" s="13"/>
      <c r="AP2990" s="13"/>
      <c r="AQ2990" s="13"/>
      <c r="AR2990" s="13"/>
      <c r="AS2990" s="13"/>
      <c r="AT2990" s="13"/>
      <c r="AU2990" s="13"/>
      <c r="AV2990" s="13"/>
      <c r="AW2990" s="13"/>
      <c r="AX2990" s="13"/>
      <c r="AY2990" s="13"/>
      <c r="AZ2990" s="13">
        <v>0</v>
      </c>
      <c r="BA2990" s="13">
        <v>0</v>
      </c>
      <c r="BB2990" s="13" t="s">
        <v>1</v>
      </c>
      <c r="BC2990" s="13"/>
      <c r="BD2990" s="13"/>
      <c r="BE2990" s="13"/>
      <c r="BF2990" s="13"/>
      <c r="BG2990" s="13"/>
      <c r="BH2990" s="13"/>
      <c r="BI2990" s="13"/>
      <c r="BJ2990" s="13"/>
      <c r="BK2990" s="13"/>
      <c r="BL2990" s="13"/>
      <c r="BM2990" s="13"/>
      <c r="BN2990" s="13"/>
      <c r="BO2990" s="13"/>
      <c r="BP2990" s="13"/>
      <c r="BQ2990" s="13"/>
      <c r="BR2990" s="13">
        <v>0</v>
      </c>
      <c r="BS2990" s="13">
        <v>0</v>
      </c>
      <c r="BT2990" s="12">
        <v>57</v>
      </c>
      <c r="BU2990" s="12">
        <v>57</v>
      </c>
      <c r="BV2990" s="12"/>
      <c r="BW2990" s="12">
        <f t="shared" si="7886"/>
        <v>0</v>
      </c>
      <c r="BX2990" s="12"/>
      <c r="BY2990" s="12"/>
      <c r="BZ2990" s="12"/>
      <c r="CA2990" s="12">
        <f t="shared" si="7865"/>
        <v>0</v>
      </c>
      <c r="CB2990" s="124"/>
    </row>
    <row r="2991" spans="1:80" ht="69.75" customHeight="1" thickBot="1" x14ac:dyDescent="0.3">
      <c r="A2991" s="133" t="s">
        <v>1</v>
      </c>
      <c r="B2991" s="133" t="s">
        <v>1</v>
      </c>
      <c r="C2991" s="133" t="s">
        <v>1</v>
      </c>
      <c r="D2991" s="135" t="s">
        <v>1</v>
      </c>
      <c r="E2991" s="135" t="s">
        <v>1</v>
      </c>
      <c r="F2991" s="135" t="s">
        <v>1</v>
      </c>
      <c r="G2991" s="137" t="s">
        <v>1</v>
      </c>
      <c r="H2991" s="5" t="s">
        <v>84</v>
      </c>
      <c r="I2991" s="5" t="s">
        <v>11</v>
      </c>
      <c r="J2991" s="5" t="s">
        <v>1809</v>
      </c>
      <c r="K2991" s="5" t="s">
        <v>12</v>
      </c>
      <c r="L2991" s="5" t="s">
        <v>13</v>
      </c>
      <c r="M2991" s="5" t="s">
        <v>14</v>
      </c>
      <c r="N2991" s="5" t="s">
        <v>15</v>
      </c>
      <c r="O2991" s="5" t="s">
        <v>16</v>
      </c>
      <c r="P2991" s="5" t="s">
        <v>17</v>
      </c>
      <c r="Q2991" s="5" t="s">
        <v>18</v>
      </c>
      <c r="R2991" s="71" t="s">
        <v>14</v>
      </c>
      <c r="S2991" s="71" t="s">
        <v>1843</v>
      </c>
      <c r="T2991" s="71" t="s">
        <v>1797</v>
      </c>
      <c r="U2991" s="71" t="s">
        <v>1832</v>
      </c>
      <c r="V2991" s="71" t="s">
        <v>1833</v>
      </c>
      <c r="W2991" s="71" t="s">
        <v>1834</v>
      </c>
      <c r="X2991" s="71" t="s">
        <v>1847</v>
      </c>
      <c r="Y2991" s="71" t="s">
        <v>1844</v>
      </c>
      <c r="Z2991" s="71" t="s">
        <v>1835</v>
      </c>
      <c r="AA2991" s="71" t="s">
        <v>1836</v>
      </c>
      <c r="AB2991" s="71" t="s">
        <v>1837</v>
      </c>
      <c r="AC2991" s="71" t="s">
        <v>1838</v>
      </c>
      <c r="AD2991" s="71" t="s">
        <v>1839</v>
      </c>
      <c r="AE2991" s="71" t="s">
        <v>1840</v>
      </c>
      <c r="AF2991" s="71" t="s">
        <v>1845</v>
      </c>
      <c r="AG2991" s="71" t="s">
        <v>1846</v>
      </c>
      <c r="AH2991" s="71" t="s">
        <v>1841</v>
      </c>
      <c r="AI2991" s="71" t="s">
        <v>1842</v>
      </c>
      <c r="AJ2991" s="72" t="s">
        <v>15</v>
      </c>
      <c r="AK2991" s="72" t="s">
        <v>1843</v>
      </c>
      <c r="AL2991" s="72" t="s">
        <v>1797</v>
      </c>
      <c r="AM2991" s="72" t="s">
        <v>1832</v>
      </c>
      <c r="AN2991" s="72" t="s">
        <v>1833</v>
      </c>
      <c r="AO2991" s="72" t="s">
        <v>1834</v>
      </c>
      <c r="AP2991" s="72" t="s">
        <v>1848</v>
      </c>
      <c r="AQ2991" s="72" t="s">
        <v>1844</v>
      </c>
      <c r="AR2991" s="72" t="s">
        <v>1835</v>
      </c>
      <c r="AS2991" s="72" t="s">
        <v>1836</v>
      </c>
      <c r="AT2991" s="72" t="s">
        <v>1837</v>
      </c>
      <c r="AU2991" s="72" t="s">
        <v>1838</v>
      </c>
      <c r="AV2991" s="72" t="s">
        <v>1839</v>
      </c>
      <c r="AW2991" s="72" t="s">
        <v>1840</v>
      </c>
      <c r="AX2991" s="72" t="s">
        <v>1845</v>
      </c>
      <c r="AY2991" s="72" t="s">
        <v>1846</v>
      </c>
      <c r="AZ2991" s="72" t="s">
        <v>1841</v>
      </c>
      <c r="BA2991" s="72" t="s">
        <v>1842</v>
      </c>
      <c r="BB2991" s="73" t="s">
        <v>16</v>
      </c>
      <c r="BC2991" s="73" t="s">
        <v>1843</v>
      </c>
      <c r="BD2991" s="73" t="s">
        <v>1797</v>
      </c>
      <c r="BE2991" s="73" t="s">
        <v>1832</v>
      </c>
      <c r="BF2991" s="73" t="s">
        <v>1833</v>
      </c>
      <c r="BG2991" s="73" t="s">
        <v>1834</v>
      </c>
      <c r="BH2991" s="73" t="s">
        <v>1849</v>
      </c>
      <c r="BI2991" s="73" t="s">
        <v>1844</v>
      </c>
      <c r="BJ2991" s="73" t="s">
        <v>1835</v>
      </c>
      <c r="BK2991" s="73" t="s">
        <v>1836</v>
      </c>
      <c r="BL2991" s="73" t="s">
        <v>1837</v>
      </c>
      <c r="BM2991" s="73" t="s">
        <v>1838</v>
      </c>
      <c r="BN2991" s="73" t="s">
        <v>1839</v>
      </c>
      <c r="BO2991" s="73" t="s">
        <v>1840</v>
      </c>
      <c r="BP2991" s="73" t="s">
        <v>1845</v>
      </c>
      <c r="BQ2991" s="73" t="s">
        <v>1846</v>
      </c>
      <c r="BR2991" s="73" t="s">
        <v>1841</v>
      </c>
      <c r="BS2991" s="73" t="s">
        <v>1842</v>
      </c>
      <c r="BT2991" s="5" t="s">
        <v>1911</v>
      </c>
      <c r="BU2991" s="5" t="s">
        <v>1942</v>
      </c>
      <c r="BV2991" s="5" t="s">
        <v>1943</v>
      </c>
      <c r="BW2991" s="5" t="s">
        <v>1944</v>
      </c>
      <c r="BX2991" s="5" t="s">
        <v>1945</v>
      </c>
      <c r="BY2991" s="5" t="s">
        <v>1946</v>
      </c>
      <c r="BZ2991" s="5" t="s">
        <v>1947</v>
      </c>
      <c r="CA2991" s="5" t="s">
        <v>1948</v>
      </c>
      <c r="CB2991" s="120" t="s">
        <v>1916</v>
      </c>
    </row>
    <row r="2992" spans="1:80" x14ac:dyDescent="0.25">
      <c r="A2992" s="134"/>
      <c r="B2992" s="134"/>
      <c r="C2992" s="134"/>
      <c r="D2992" s="136"/>
      <c r="E2992" s="136"/>
      <c r="F2992" s="136"/>
      <c r="G2992" s="138"/>
      <c r="H2992" s="15" t="s">
        <v>1</v>
      </c>
      <c r="I2992" s="9" t="s">
        <v>19</v>
      </c>
      <c r="J2992" s="9">
        <v>1</v>
      </c>
      <c r="K2992" s="9" t="s">
        <v>20</v>
      </c>
      <c r="L2992" s="9" t="s">
        <v>21</v>
      </c>
      <c r="M2992" s="9" t="s">
        <v>22</v>
      </c>
      <c r="N2992" s="9" t="s">
        <v>23</v>
      </c>
      <c r="O2992" s="9" t="s">
        <v>24</v>
      </c>
      <c r="P2992" s="9" t="s">
        <v>25</v>
      </c>
      <c r="Q2992" s="9" t="s">
        <v>26</v>
      </c>
      <c r="R2992" s="9">
        <v>1</v>
      </c>
      <c r="S2992" s="9">
        <v>2</v>
      </c>
      <c r="T2992" s="9">
        <v>3</v>
      </c>
      <c r="U2992" s="9">
        <v>4</v>
      </c>
      <c r="V2992" s="9">
        <v>5</v>
      </c>
      <c r="W2992" s="9">
        <v>6</v>
      </c>
      <c r="X2992" s="9">
        <v>7</v>
      </c>
      <c r="Y2992" s="9">
        <v>8</v>
      </c>
      <c r="Z2992" s="9">
        <v>9</v>
      </c>
      <c r="AA2992" s="9">
        <v>10</v>
      </c>
      <c r="AB2992" s="9">
        <v>11</v>
      </c>
      <c r="AC2992" s="9">
        <v>12</v>
      </c>
      <c r="AD2992" s="9">
        <v>13</v>
      </c>
      <c r="AE2992" s="9">
        <v>14</v>
      </c>
      <c r="AF2992" s="9">
        <v>15</v>
      </c>
      <c r="AG2992" s="9">
        <v>16</v>
      </c>
      <c r="AH2992" s="9">
        <v>20</v>
      </c>
      <c r="AI2992" s="9">
        <v>21</v>
      </c>
      <c r="AJ2992" s="9">
        <v>1</v>
      </c>
      <c r="AK2992" s="9">
        <v>2</v>
      </c>
      <c r="AL2992" s="9">
        <v>3</v>
      </c>
      <c r="AM2992" s="9">
        <v>4</v>
      </c>
      <c r="AN2992" s="9">
        <v>5</v>
      </c>
      <c r="AO2992" s="9">
        <v>6</v>
      </c>
      <c r="AP2992" s="9">
        <v>7</v>
      </c>
      <c r="AQ2992" s="9">
        <v>8</v>
      </c>
      <c r="AR2992" s="9">
        <v>9</v>
      </c>
      <c r="AS2992" s="9">
        <v>10</v>
      </c>
      <c r="AT2992" s="9">
        <v>11</v>
      </c>
      <c r="AU2992" s="9">
        <v>12</v>
      </c>
      <c r="AV2992" s="9">
        <v>13</v>
      </c>
      <c r="AW2992" s="9">
        <v>14</v>
      </c>
      <c r="AX2992" s="9">
        <v>15</v>
      </c>
      <c r="AY2992" s="9">
        <v>16</v>
      </c>
      <c r="AZ2992" s="9">
        <v>20</v>
      </c>
      <c r="BA2992" s="9">
        <v>21</v>
      </c>
      <c r="BB2992" s="9">
        <v>1</v>
      </c>
      <c r="BC2992" s="9">
        <v>2</v>
      </c>
      <c r="BD2992" s="9">
        <v>3</v>
      </c>
      <c r="BE2992" s="9">
        <v>4</v>
      </c>
      <c r="BF2992" s="9">
        <v>5</v>
      </c>
      <c r="BG2992" s="9">
        <v>6</v>
      </c>
      <c r="BH2992" s="9">
        <v>7</v>
      </c>
      <c r="BI2992" s="9">
        <v>8</v>
      </c>
      <c r="BJ2992" s="9">
        <v>9</v>
      </c>
      <c r="BK2992" s="9">
        <v>10</v>
      </c>
      <c r="BL2992" s="9">
        <v>11</v>
      </c>
      <c r="BM2992" s="9">
        <v>12</v>
      </c>
      <c r="BN2992" s="9">
        <v>13</v>
      </c>
      <c r="BO2992" s="9">
        <v>14</v>
      </c>
      <c r="BP2992" s="9">
        <v>15</v>
      </c>
      <c r="BQ2992" s="9">
        <v>16</v>
      </c>
      <c r="BR2992" s="9">
        <v>20</v>
      </c>
      <c r="BS2992" s="9">
        <v>21</v>
      </c>
      <c r="BT2992" s="9">
        <v>1</v>
      </c>
      <c r="BU2992" s="9">
        <v>2</v>
      </c>
      <c r="BV2992" s="9">
        <v>3</v>
      </c>
      <c r="BW2992" s="9" t="s">
        <v>1798</v>
      </c>
      <c r="BX2992" s="9">
        <v>5</v>
      </c>
      <c r="BY2992" s="9">
        <v>6</v>
      </c>
      <c r="BZ2992" s="9">
        <v>7</v>
      </c>
      <c r="CA2992" s="9" t="s">
        <v>1917</v>
      </c>
      <c r="CB2992" s="121">
        <v>9</v>
      </c>
    </row>
    <row r="2993" spans="1:80" x14ac:dyDescent="0.25">
      <c r="A2993" s="134"/>
      <c r="B2993" s="134"/>
      <c r="C2993" s="134"/>
      <c r="D2993" s="136"/>
      <c r="E2993" s="136"/>
      <c r="F2993" s="136"/>
      <c r="G2993" s="138"/>
      <c r="H2993" s="16" t="s">
        <v>1015</v>
      </c>
      <c r="I2993" s="17">
        <f>SUM(I2989)</f>
        <v>2269965</v>
      </c>
      <c r="J2993" s="17">
        <f t="shared" ref="J2993:J2994" si="7941">SUM(K2993,L2993,P2993,Q2993)</f>
        <v>2363719</v>
      </c>
      <c r="K2993" s="17">
        <f t="shared" ref="K2993" si="7942">SUM(K2989)</f>
        <v>2346319</v>
      </c>
      <c r="L2993" s="17">
        <f t="shared" ref="L2993:L2994" si="7943">SUM(M2993:O2993)</f>
        <v>17400</v>
      </c>
      <c r="M2993" s="17">
        <f t="shared" ref="M2993:Q2993" si="7944">SUM(M2989)</f>
        <v>11900</v>
      </c>
      <c r="N2993" s="17">
        <f t="shared" si="7944"/>
        <v>0</v>
      </c>
      <c r="O2993" s="17">
        <f t="shared" si="7944"/>
        <v>5500</v>
      </c>
      <c r="P2993" s="17">
        <f t="shared" si="7944"/>
        <v>0</v>
      </c>
      <c r="Q2993" s="17">
        <f t="shared" si="7944"/>
        <v>0</v>
      </c>
      <c r="R2993" s="17">
        <f t="shared" ref="R2993:AG2993" si="7945">SUM(R2989)</f>
        <v>11900</v>
      </c>
      <c r="S2993" s="17">
        <f t="shared" si="7945"/>
        <v>0</v>
      </c>
      <c r="T2993" s="17">
        <f t="shared" si="7945"/>
        <v>0</v>
      </c>
      <c r="U2993" s="17">
        <f t="shared" si="7945"/>
        <v>0</v>
      </c>
      <c r="V2993" s="17">
        <f t="shared" si="7945"/>
        <v>0</v>
      </c>
      <c r="W2993" s="17">
        <f t="shared" si="7945"/>
        <v>0</v>
      </c>
      <c r="X2993" s="17">
        <f t="shared" ref="X2993" si="7946">SUM(X2989)</f>
        <v>11900</v>
      </c>
      <c r="Y2993" s="17">
        <f t="shared" si="7945"/>
        <v>360</v>
      </c>
      <c r="Z2993" s="17">
        <f t="shared" si="7945"/>
        <v>2340</v>
      </c>
      <c r="AA2993" s="17">
        <f t="shared" si="7945"/>
        <v>0</v>
      </c>
      <c r="AB2993" s="17">
        <f t="shared" si="7945"/>
        <v>780</v>
      </c>
      <c r="AC2993" s="17">
        <f t="shared" si="7945"/>
        <v>1800</v>
      </c>
      <c r="AD2993" s="17">
        <f t="shared" si="7945"/>
        <v>620</v>
      </c>
      <c r="AE2993" s="17">
        <f t="shared" si="7945"/>
        <v>0</v>
      </c>
      <c r="AF2993" s="17">
        <f t="shared" si="7945"/>
        <v>1420</v>
      </c>
      <c r="AG2993" s="17">
        <f t="shared" si="7945"/>
        <v>0</v>
      </c>
      <c r="AH2993" s="17">
        <v>7320</v>
      </c>
      <c r="AI2993" s="17">
        <v>4580</v>
      </c>
      <c r="AJ2993" s="17">
        <f t="shared" ref="AJ2993:AY2993" si="7947">SUM(AJ2989)</f>
        <v>0</v>
      </c>
      <c r="AK2993" s="17">
        <f t="shared" si="7947"/>
        <v>0</v>
      </c>
      <c r="AL2993" s="17">
        <f t="shared" si="7947"/>
        <v>0</v>
      </c>
      <c r="AM2993" s="17">
        <f t="shared" si="7947"/>
        <v>0</v>
      </c>
      <c r="AN2993" s="17">
        <f t="shared" si="7947"/>
        <v>0</v>
      </c>
      <c r="AO2993" s="17">
        <f t="shared" si="7947"/>
        <v>0</v>
      </c>
      <c r="AP2993" s="17">
        <f t="shared" ref="AP2993" si="7948">SUM(AP2989)</f>
        <v>0</v>
      </c>
      <c r="AQ2993" s="17">
        <f t="shared" si="7947"/>
        <v>0</v>
      </c>
      <c r="AR2993" s="17">
        <f t="shared" si="7947"/>
        <v>0</v>
      </c>
      <c r="AS2993" s="17">
        <f t="shared" si="7947"/>
        <v>0</v>
      </c>
      <c r="AT2993" s="17">
        <f t="shared" si="7947"/>
        <v>0</v>
      </c>
      <c r="AU2993" s="17">
        <f t="shared" si="7947"/>
        <v>0</v>
      </c>
      <c r="AV2993" s="17">
        <f t="shared" si="7947"/>
        <v>0</v>
      </c>
      <c r="AW2993" s="17">
        <f t="shared" si="7947"/>
        <v>0</v>
      </c>
      <c r="AX2993" s="17">
        <f t="shared" si="7947"/>
        <v>0</v>
      </c>
      <c r="AY2993" s="17">
        <f t="shared" si="7947"/>
        <v>0</v>
      </c>
      <c r="AZ2993" s="17">
        <v>0</v>
      </c>
      <c r="BA2993" s="17">
        <v>0</v>
      </c>
      <c r="BB2993" s="17">
        <f t="shared" ref="BB2993:BQ2993" si="7949">SUM(BB2989)</f>
        <v>5500</v>
      </c>
      <c r="BC2993" s="17">
        <f t="shared" si="7949"/>
        <v>2755</v>
      </c>
      <c r="BD2993" s="17">
        <f t="shared" si="7949"/>
        <v>0</v>
      </c>
      <c r="BE2993" s="17">
        <f t="shared" si="7949"/>
        <v>20654</v>
      </c>
      <c r="BF2993" s="17">
        <f t="shared" si="7949"/>
        <v>0</v>
      </c>
      <c r="BG2993" s="17">
        <f t="shared" si="7949"/>
        <v>0</v>
      </c>
      <c r="BH2993" s="17">
        <f t="shared" ref="BH2993" si="7950">SUM(BH2989)</f>
        <v>28909</v>
      </c>
      <c r="BI2993" s="17">
        <f t="shared" si="7949"/>
        <v>2136</v>
      </c>
      <c r="BJ2993" s="17">
        <f t="shared" si="7949"/>
        <v>0</v>
      </c>
      <c r="BK2993" s="17">
        <f t="shared" si="7949"/>
        <v>2755</v>
      </c>
      <c r="BL2993" s="17">
        <f t="shared" si="7949"/>
        <v>1224</v>
      </c>
      <c r="BM2993" s="17">
        <f t="shared" si="7949"/>
        <v>17430</v>
      </c>
      <c r="BN2993" s="17">
        <f t="shared" si="7949"/>
        <v>0</v>
      </c>
      <c r="BO2993" s="17">
        <f t="shared" si="7949"/>
        <v>1634</v>
      </c>
      <c r="BP2993" s="17">
        <f t="shared" si="7949"/>
        <v>2742</v>
      </c>
      <c r="BQ2993" s="17">
        <f t="shared" si="7949"/>
        <v>988</v>
      </c>
      <c r="BR2993" s="17">
        <v>28909</v>
      </c>
      <c r="BS2993" s="17">
        <v>0</v>
      </c>
      <c r="BT2993" s="17">
        <f t="shared" ref="BT2993:BW2993" si="7951">SUM(BT2989)</f>
        <v>2491510</v>
      </c>
      <c r="BU2993" s="17">
        <f t="shared" ref="BU2993:BV2993" si="7952">SUM(BU2989)</f>
        <v>2469671</v>
      </c>
      <c r="BV2993" s="17">
        <f t="shared" si="7952"/>
        <v>1357334</v>
      </c>
      <c r="BW2993" s="17">
        <f t="shared" si="7951"/>
        <v>637570</v>
      </c>
      <c r="BX2993" s="17">
        <f t="shared" ref="BX2993:BZ2993" si="7953">SUM(BX2989)</f>
        <v>245890</v>
      </c>
      <c r="BY2993" s="17">
        <f t="shared" si="7953"/>
        <v>195840</v>
      </c>
      <c r="BZ2993" s="17">
        <f t="shared" si="7953"/>
        <v>195840</v>
      </c>
      <c r="CA2993" s="17">
        <f>BV2993+BW2993</f>
        <v>1994904</v>
      </c>
      <c r="CB2993" s="125">
        <f>IF(BU2993=0,"-",CA2993/BU2993*100)</f>
        <v>80.776103375712793</v>
      </c>
    </row>
    <row r="2994" spans="1:80" x14ac:dyDescent="0.25">
      <c r="A2994" s="134"/>
      <c r="B2994" s="134"/>
      <c r="C2994" s="134"/>
      <c r="D2994" s="136"/>
      <c r="E2994" s="136"/>
      <c r="F2994" s="136"/>
      <c r="G2994" s="138"/>
      <c r="H2994" s="18" t="s">
        <v>86</v>
      </c>
      <c r="I2994" s="17">
        <f>SUM(I2993)</f>
        <v>2269965</v>
      </c>
      <c r="J2994" s="17">
        <f t="shared" si="7941"/>
        <v>2363719</v>
      </c>
      <c r="K2994" s="17">
        <f t="shared" ref="K2994" si="7954">SUM(K2993)</f>
        <v>2346319</v>
      </c>
      <c r="L2994" s="17">
        <f t="shared" si="7943"/>
        <v>17400</v>
      </c>
      <c r="M2994" s="17">
        <f t="shared" ref="M2994:Q2994" si="7955">SUM(M2993)</f>
        <v>11900</v>
      </c>
      <c r="N2994" s="17">
        <f t="shared" si="7955"/>
        <v>0</v>
      </c>
      <c r="O2994" s="17">
        <f t="shared" si="7955"/>
        <v>5500</v>
      </c>
      <c r="P2994" s="17">
        <f t="shared" si="7955"/>
        <v>0</v>
      </c>
      <c r="Q2994" s="17">
        <f t="shared" si="7955"/>
        <v>0</v>
      </c>
      <c r="R2994" s="17">
        <f t="shared" ref="R2994:AG2994" si="7956">SUM(R2993)</f>
        <v>11900</v>
      </c>
      <c r="S2994" s="17">
        <f t="shared" si="7956"/>
        <v>0</v>
      </c>
      <c r="T2994" s="17">
        <f t="shared" si="7956"/>
        <v>0</v>
      </c>
      <c r="U2994" s="17">
        <f t="shared" si="7956"/>
        <v>0</v>
      </c>
      <c r="V2994" s="17">
        <f t="shared" si="7956"/>
        <v>0</v>
      </c>
      <c r="W2994" s="17">
        <f t="shared" si="7956"/>
        <v>0</v>
      </c>
      <c r="X2994" s="17">
        <f t="shared" ref="X2994" si="7957">SUM(X2993)</f>
        <v>11900</v>
      </c>
      <c r="Y2994" s="17">
        <f t="shared" si="7956"/>
        <v>360</v>
      </c>
      <c r="Z2994" s="17">
        <f t="shared" si="7956"/>
        <v>2340</v>
      </c>
      <c r="AA2994" s="17">
        <f t="shared" si="7956"/>
        <v>0</v>
      </c>
      <c r="AB2994" s="17">
        <f t="shared" si="7956"/>
        <v>780</v>
      </c>
      <c r="AC2994" s="17">
        <f t="shared" si="7956"/>
        <v>1800</v>
      </c>
      <c r="AD2994" s="17">
        <f t="shared" si="7956"/>
        <v>620</v>
      </c>
      <c r="AE2994" s="17">
        <f t="shared" si="7956"/>
        <v>0</v>
      </c>
      <c r="AF2994" s="17">
        <f t="shared" si="7956"/>
        <v>1420</v>
      </c>
      <c r="AG2994" s="17">
        <f t="shared" si="7956"/>
        <v>0</v>
      </c>
      <c r="AH2994" s="17">
        <v>7320</v>
      </c>
      <c r="AI2994" s="17">
        <v>4580</v>
      </c>
      <c r="AJ2994" s="17">
        <f t="shared" ref="AJ2994:AY2994" si="7958">SUM(AJ2993)</f>
        <v>0</v>
      </c>
      <c r="AK2994" s="17">
        <f t="shared" si="7958"/>
        <v>0</v>
      </c>
      <c r="AL2994" s="17">
        <f t="shared" si="7958"/>
        <v>0</v>
      </c>
      <c r="AM2994" s="17">
        <f t="shared" si="7958"/>
        <v>0</v>
      </c>
      <c r="AN2994" s="17">
        <f t="shared" si="7958"/>
        <v>0</v>
      </c>
      <c r="AO2994" s="17">
        <f t="shared" si="7958"/>
        <v>0</v>
      </c>
      <c r="AP2994" s="17">
        <f t="shared" ref="AP2994" si="7959">SUM(AP2993)</f>
        <v>0</v>
      </c>
      <c r="AQ2994" s="17">
        <f t="shared" si="7958"/>
        <v>0</v>
      </c>
      <c r="AR2994" s="17">
        <f t="shared" si="7958"/>
        <v>0</v>
      </c>
      <c r="AS2994" s="17">
        <f t="shared" si="7958"/>
        <v>0</v>
      </c>
      <c r="AT2994" s="17">
        <f t="shared" si="7958"/>
        <v>0</v>
      </c>
      <c r="AU2994" s="17">
        <f t="shared" si="7958"/>
        <v>0</v>
      </c>
      <c r="AV2994" s="17">
        <f t="shared" si="7958"/>
        <v>0</v>
      </c>
      <c r="AW2994" s="17">
        <f t="shared" si="7958"/>
        <v>0</v>
      </c>
      <c r="AX2994" s="17">
        <f t="shared" si="7958"/>
        <v>0</v>
      </c>
      <c r="AY2994" s="17">
        <f t="shared" si="7958"/>
        <v>0</v>
      </c>
      <c r="AZ2994" s="17">
        <v>0</v>
      </c>
      <c r="BA2994" s="17">
        <v>0</v>
      </c>
      <c r="BB2994" s="17">
        <f t="shared" ref="BB2994:BQ2994" si="7960">SUM(BB2993)</f>
        <v>5500</v>
      </c>
      <c r="BC2994" s="17">
        <f t="shared" si="7960"/>
        <v>2755</v>
      </c>
      <c r="BD2994" s="17">
        <f t="shared" si="7960"/>
        <v>0</v>
      </c>
      <c r="BE2994" s="17">
        <f t="shared" si="7960"/>
        <v>20654</v>
      </c>
      <c r="BF2994" s="17">
        <f t="shared" si="7960"/>
        <v>0</v>
      </c>
      <c r="BG2994" s="17">
        <f t="shared" si="7960"/>
        <v>0</v>
      </c>
      <c r="BH2994" s="17">
        <f t="shared" ref="BH2994" si="7961">SUM(BH2993)</f>
        <v>28909</v>
      </c>
      <c r="BI2994" s="17">
        <f t="shared" si="7960"/>
        <v>2136</v>
      </c>
      <c r="BJ2994" s="17">
        <f t="shared" si="7960"/>
        <v>0</v>
      </c>
      <c r="BK2994" s="17">
        <f t="shared" si="7960"/>
        <v>2755</v>
      </c>
      <c r="BL2994" s="17">
        <f t="shared" si="7960"/>
        <v>1224</v>
      </c>
      <c r="BM2994" s="17">
        <f t="shared" si="7960"/>
        <v>17430</v>
      </c>
      <c r="BN2994" s="17">
        <f t="shared" si="7960"/>
        <v>0</v>
      </c>
      <c r="BO2994" s="17">
        <f t="shared" si="7960"/>
        <v>1634</v>
      </c>
      <c r="BP2994" s="17">
        <f t="shared" si="7960"/>
        <v>2742</v>
      </c>
      <c r="BQ2994" s="17">
        <f t="shared" si="7960"/>
        <v>988</v>
      </c>
      <c r="BR2994" s="17">
        <v>28909</v>
      </c>
      <c r="BS2994" s="17">
        <v>0</v>
      </c>
      <c r="BT2994" s="17">
        <f t="shared" ref="BT2994:BW2994" si="7962">SUM(BT2993)</f>
        <v>2491510</v>
      </c>
      <c r="BU2994" s="17">
        <f t="shared" ref="BU2994:BV2994" si="7963">SUM(BU2993)</f>
        <v>2469671</v>
      </c>
      <c r="BV2994" s="17">
        <f t="shared" si="7963"/>
        <v>1357334</v>
      </c>
      <c r="BW2994" s="17">
        <f t="shared" si="7962"/>
        <v>637570</v>
      </c>
      <c r="BX2994" s="17">
        <f t="shared" ref="BX2994" si="7964">SUM(BX2993)</f>
        <v>245890</v>
      </c>
      <c r="BY2994" s="17">
        <f t="shared" ref="BY2994" si="7965">SUM(BY2993)</f>
        <v>195840</v>
      </c>
      <c r="BZ2994" s="17">
        <f t="shared" ref="BZ2994" si="7966">SUM(BZ2993)</f>
        <v>195840</v>
      </c>
      <c r="CA2994" s="17">
        <f>BV2994+BW2994</f>
        <v>1994904</v>
      </c>
      <c r="CB2994" s="125">
        <f>IF(BU2994=0,"-",CA2994/BU2994*100)</f>
        <v>80.776103375712793</v>
      </c>
    </row>
    <row r="2995" spans="1:80" x14ac:dyDescent="0.25">
      <c r="A2995" s="139"/>
      <c r="B2995" s="139"/>
      <c r="C2995" s="139"/>
      <c r="D2995" s="140"/>
      <c r="E2995" s="140"/>
      <c r="F2995" s="140"/>
      <c r="G2995" s="141"/>
      <c r="X2995">
        <f t="shared" si="7904"/>
        <v>0</v>
      </c>
      <c r="AH2995">
        <v>0</v>
      </c>
      <c r="AI2995">
        <v>0</v>
      </c>
      <c r="AP2995">
        <f t="shared" si="7905"/>
        <v>0</v>
      </c>
      <c r="AZ2995">
        <v>0</v>
      </c>
      <c r="BA2995">
        <v>0</v>
      </c>
      <c r="BH2995">
        <f t="shared" si="7906"/>
        <v>0</v>
      </c>
      <c r="BR2995">
        <v>0</v>
      </c>
      <c r="BS2995">
        <v>0</v>
      </c>
      <c r="BU2995">
        <v>0</v>
      </c>
      <c r="BV2995">
        <v>0</v>
      </c>
      <c r="BW2995">
        <f t="shared" si="7886"/>
        <v>0</v>
      </c>
      <c r="CA2995">
        <f>BV2995+BW2995</f>
        <v>0</v>
      </c>
      <c r="CB2995" s="126" t="str">
        <f>IF(BU2995=0,"-",CA2995/BU2995*100)</f>
        <v>-</v>
      </c>
    </row>
    <row r="2996" spans="1:80" ht="15.75" thickBot="1" x14ac:dyDescent="0.3">
      <c r="A2996" s="13" t="s">
        <v>1</v>
      </c>
      <c r="B2996" s="13" t="s">
        <v>1</v>
      </c>
      <c r="C2996" s="13" t="s">
        <v>1</v>
      </c>
      <c r="D2996" s="74" t="s">
        <v>1</v>
      </c>
      <c r="E2996" s="74" t="s">
        <v>1</v>
      </c>
      <c r="F2996" s="74" t="s">
        <v>1</v>
      </c>
      <c r="G2996" s="13" t="s">
        <v>1</v>
      </c>
      <c r="H2996" s="19" t="s">
        <v>1</v>
      </c>
      <c r="I2996" s="19" t="s">
        <v>1</v>
      </c>
      <c r="J2996" s="19"/>
      <c r="K2996" s="19" t="s">
        <v>1</v>
      </c>
      <c r="L2996" s="19"/>
      <c r="M2996" s="19" t="s">
        <v>1</v>
      </c>
      <c r="N2996" s="19" t="s">
        <v>1</v>
      </c>
      <c r="O2996" s="19" t="s">
        <v>1</v>
      </c>
      <c r="P2996" s="31"/>
      <c r="Q2996" s="19" t="s">
        <v>1</v>
      </c>
      <c r="R2996" s="19" t="s">
        <v>1</v>
      </c>
      <c r="S2996" s="19"/>
      <c r="T2996" s="19"/>
      <c r="U2996" s="19"/>
      <c r="V2996" s="19"/>
      <c r="W2996" s="19"/>
      <c r="X2996" s="19"/>
      <c r="Y2996" s="19"/>
      <c r="Z2996" s="19"/>
      <c r="AA2996" s="19"/>
      <c r="AB2996" s="19"/>
      <c r="AC2996" s="19"/>
      <c r="AD2996" s="19"/>
      <c r="AE2996" s="19"/>
      <c r="AF2996" s="19"/>
      <c r="AG2996" s="19"/>
      <c r="AH2996" s="19">
        <v>0</v>
      </c>
      <c r="AI2996" s="19">
        <v>0</v>
      </c>
      <c r="AJ2996" s="19" t="s">
        <v>1</v>
      </c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>
        <v>0</v>
      </c>
      <c r="BA2996" s="19">
        <v>0</v>
      </c>
      <c r="BB2996" s="19" t="s">
        <v>1</v>
      </c>
      <c r="BC2996" s="19"/>
      <c r="BD2996" s="19"/>
      <c r="BE2996" s="19"/>
      <c r="BF2996" s="19"/>
      <c r="BG2996" s="19"/>
      <c r="BH2996" s="19"/>
      <c r="BI2996" s="19"/>
      <c r="BJ2996" s="19"/>
      <c r="BK2996" s="19"/>
      <c r="BL2996" s="19"/>
      <c r="BM2996" s="19"/>
      <c r="BN2996" s="19"/>
      <c r="BO2996" s="19"/>
      <c r="BP2996" s="19"/>
      <c r="BQ2996" s="19"/>
      <c r="BR2996" s="19">
        <v>0</v>
      </c>
      <c r="BS2996" s="19">
        <v>0</v>
      </c>
      <c r="BT2996" s="19"/>
      <c r="BU2996" s="19"/>
      <c r="BV2996" s="19"/>
      <c r="BW2996" s="19">
        <f t="shared" si="7886"/>
        <v>0</v>
      </c>
      <c r="BX2996" s="19"/>
      <c r="BY2996" s="19"/>
      <c r="BZ2996" s="19"/>
      <c r="CA2996" s="19">
        <f>BV2996+BW2996</f>
        <v>0</v>
      </c>
      <c r="CB2996" s="127"/>
    </row>
    <row r="2997" spans="1:80" ht="69.75" customHeight="1" thickBot="1" x14ac:dyDescent="0.3">
      <c r="A2997" s="5" t="s">
        <v>4</v>
      </c>
      <c r="B2997" s="5" t="s">
        <v>5</v>
      </c>
      <c r="C2997" s="5" t="s">
        <v>6</v>
      </c>
      <c r="D2997" s="80" t="s">
        <v>1</v>
      </c>
      <c r="E2997" s="88" t="s">
        <v>7</v>
      </c>
      <c r="F2997" s="88" t="s">
        <v>8</v>
      </c>
      <c r="G2997" s="5" t="s">
        <v>9</v>
      </c>
      <c r="H2997" s="5" t="s">
        <v>10</v>
      </c>
      <c r="I2997" s="5" t="s">
        <v>11</v>
      </c>
      <c r="J2997" s="5" t="s">
        <v>1809</v>
      </c>
      <c r="K2997" s="5" t="s">
        <v>12</v>
      </c>
      <c r="L2997" s="5" t="s">
        <v>13</v>
      </c>
      <c r="M2997" s="5" t="s">
        <v>14</v>
      </c>
      <c r="N2997" s="5" t="s">
        <v>15</v>
      </c>
      <c r="O2997" s="5" t="s">
        <v>16</v>
      </c>
      <c r="P2997" s="5" t="s">
        <v>17</v>
      </c>
      <c r="Q2997" s="5" t="s">
        <v>18</v>
      </c>
      <c r="R2997" s="71" t="s">
        <v>14</v>
      </c>
      <c r="S2997" s="71" t="s">
        <v>1843</v>
      </c>
      <c r="T2997" s="71" t="s">
        <v>1797</v>
      </c>
      <c r="U2997" s="71" t="s">
        <v>1832</v>
      </c>
      <c r="V2997" s="71" t="s">
        <v>1833</v>
      </c>
      <c r="W2997" s="71" t="s">
        <v>1834</v>
      </c>
      <c r="X2997" s="71" t="s">
        <v>1847</v>
      </c>
      <c r="Y2997" s="71" t="s">
        <v>1844</v>
      </c>
      <c r="Z2997" s="71" t="s">
        <v>1835</v>
      </c>
      <c r="AA2997" s="71" t="s">
        <v>1836</v>
      </c>
      <c r="AB2997" s="71" t="s">
        <v>1837</v>
      </c>
      <c r="AC2997" s="71" t="s">
        <v>1838</v>
      </c>
      <c r="AD2997" s="71" t="s">
        <v>1839</v>
      </c>
      <c r="AE2997" s="71" t="s">
        <v>1840</v>
      </c>
      <c r="AF2997" s="71" t="s">
        <v>1845</v>
      </c>
      <c r="AG2997" s="71" t="s">
        <v>1846</v>
      </c>
      <c r="AH2997" s="71" t="s">
        <v>1841</v>
      </c>
      <c r="AI2997" s="71" t="s">
        <v>1842</v>
      </c>
      <c r="AJ2997" s="72" t="s">
        <v>15</v>
      </c>
      <c r="AK2997" s="72" t="s">
        <v>1843</v>
      </c>
      <c r="AL2997" s="72" t="s">
        <v>1797</v>
      </c>
      <c r="AM2997" s="72" t="s">
        <v>1832</v>
      </c>
      <c r="AN2997" s="72" t="s">
        <v>1833</v>
      </c>
      <c r="AO2997" s="72" t="s">
        <v>1834</v>
      </c>
      <c r="AP2997" s="72" t="s">
        <v>1848</v>
      </c>
      <c r="AQ2997" s="72" t="s">
        <v>1844</v>
      </c>
      <c r="AR2997" s="72" t="s">
        <v>1835</v>
      </c>
      <c r="AS2997" s="72" t="s">
        <v>1836</v>
      </c>
      <c r="AT2997" s="72" t="s">
        <v>1837</v>
      </c>
      <c r="AU2997" s="72" t="s">
        <v>1838</v>
      </c>
      <c r="AV2997" s="72" t="s">
        <v>1839</v>
      </c>
      <c r="AW2997" s="72" t="s">
        <v>1840</v>
      </c>
      <c r="AX2997" s="72" t="s">
        <v>1845</v>
      </c>
      <c r="AY2997" s="72" t="s">
        <v>1846</v>
      </c>
      <c r="AZ2997" s="72" t="s">
        <v>1841</v>
      </c>
      <c r="BA2997" s="72" t="s">
        <v>1842</v>
      </c>
      <c r="BB2997" s="73" t="s">
        <v>16</v>
      </c>
      <c r="BC2997" s="73" t="s">
        <v>1843</v>
      </c>
      <c r="BD2997" s="73" t="s">
        <v>1797</v>
      </c>
      <c r="BE2997" s="73" t="s">
        <v>1832</v>
      </c>
      <c r="BF2997" s="73" t="s">
        <v>1833</v>
      </c>
      <c r="BG2997" s="73" t="s">
        <v>1834</v>
      </c>
      <c r="BH2997" s="73" t="s">
        <v>1849</v>
      </c>
      <c r="BI2997" s="73" t="s">
        <v>1844</v>
      </c>
      <c r="BJ2997" s="73" t="s">
        <v>1835</v>
      </c>
      <c r="BK2997" s="73" t="s">
        <v>1836</v>
      </c>
      <c r="BL2997" s="73" t="s">
        <v>1837</v>
      </c>
      <c r="BM2997" s="73" t="s">
        <v>1838</v>
      </c>
      <c r="BN2997" s="73" t="s">
        <v>1839</v>
      </c>
      <c r="BO2997" s="73" t="s">
        <v>1840</v>
      </c>
      <c r="BP2997" s="73" t="s">
        <v>1845</v>
      </c>
      <c r="BQ2997" s="73" t="s">
        <v>1846</v>
      </c>
      <c r="BR2997" s="73" t="s">
        <v>1841</v>
      </c>
      <c r="BS2997" s="73" t="s">
        <v>1842</v>
      </c>
      <c r="BT2997" s="5" t="s">
        <v>1911</v>
      </c>
      <c r="BU2997" s="5" t="s">
        <v>1942</v>
      </c>
      <c r="BV2997" s="5" t="s">
        <v>1943</v>
      </c>
      <c r="BW2997" s="5" t="s">
        <v>1944</v>
      </c>
      <c r="BX2997" s="5" t="s">
        <v>1945</v>
      </c>
      <c r="BY2997" s="5" t="s">
        <v>1946</v>
      </c>
      <c r="BZ2997" s="5" t="s">
        <v>1947</v>
      </c>
      <c r="CA2997" s="5" t="s">
        <v>1948</v>
      </c>
      <c r="CB2997" s="120" t="s">
        <v>1916</v>
      </c>
    </row>
    <row r="2998" spans="1:80" x14ac:dyDescent="0.25">
      <c r="A2998" s="6" t="s">
        <v>1</v>
      </c>
      <c r="B2998" s="6" t="s">
        <v>1</v>
      </c>
      <c r="C2998" s="6" t="s">
        <v>1</v>
      </c>
      <c r="D2998" s="81" t="s">
        <v>1</v>
      </c>
      <c r="E2998" s="81" t="s">
        <v>1</v>
      </c>
      <c r="F2998" s="94" t="s">
        <v>1</v>
      </c>
      <c r="G2998" s="7" t="s">
        <v>1</v>
      </c>
      <c r="H2998" s="8" t="s">
        <v>1</v>
      </c>
      <c r="I2998" s="9" t="s">
        <v>19</v>
      </c>
      <c r="J2998" s="9">
        <v>1</v>
      </c>
      <c r="K2998" s="9" t="s">
        <v>20</v>
      </c>
      <c r="L2998" s="9" t="s">
        <v>21</v>
      </c>
      <c r="M2998" s="9" t="s">
        <v>22</v>
      </c>
      <c r="N2998" s="9" t="s">
        <v>23</v>
      </c>
      <c r="O2998" s="9" t="s">
        <v>24</v>
      </c>
      <c r="P2998" s="9" t="s">
        <v>25</v>
      </c>
      <c r="Q2998" s="9" t="s">
        <v>26</v>
      </c>
      <c r="R2998" s="9">
        <v>1</v>
      </c>
      <c r="S2998" s="9">
        <v>2</v>
      </c>
      <c r="T2998" s="9">
        <v>3</v>
      </c>
      <c r="U2998" s="9">
        <v>4</v>
      </c>
      <c r="V2998" s="9">
        <v>5</v>
      </c>
      <c r="W2998" s="9">
        <v>6</v>
      </c>
      <c r="X2998" s="9">
        <v>7</v>
      </c>
      <c r="Y2998" s="9">
        <v>8</v>
      </c>
      <c r="Z2998" s="9">
        <v>9</v>
      </c>
      <c r="AA2998" s="9">
        <v>10</v>
      </c>
      <c r="AB2998" s="9">
        <v>11</v>
      </c>
      <c r="AC2998" s="9">
        <v>12</v>
      </c>
      <c r="AD2998" s="9">
        <v>13</v>
      </c>
      <c r="AE2998" s="9">
        <v>14</v>
      </c>
      <c r="AF2998" s="9">
        <v>15</v>
      </c>
      <c r="AG2998" s="9">
        <v>16</v>
      </c>
      <c r="AH2998" s="9">
        <v>20</v>
      </c>
      <c r="AI2998" s="9">
        <v>21</v>
      </c>
      <c r="AJ2998" s="9">
        <v>1</v>
      </c>
      <c r="AK2998" s="9">
        <v>2</v>
      </c>
      <c r="AL2998" s="9">
        <v>3</v>
      </c>
      <c r="AM2998" s="9">
        <v>4</v>
      </c>
      <c r="AN2998" s="9">
        <v>5</v>
      </c>
      <c r="AO2998" s="9">
        <v>6</v>
      </c>
      <c r="AP2998" s="9">
        <v>7</v>
      </c>
      <c r="AQ2998" s="9">
        <v>8</v>
      </c>
      <c r="AR2998" s="9">
        <v>9</v>
      </c>
      <c r="AS2998" s="9">
        <v>10</v>
      </c>
      <c r="AT2998" s="9">
        <v>11</v>
      </c>
      <c r="AU2998" s="9">
        <v>12</v>
      </c>
      <c r="AV2998" s="9">
        <v>13</v>
      </c>
      <c r="AW2998" s="9">
        <v>14</v>
      </c>
      <c r="AX2998" s="9">
        <v>15</v>
      </c>
      <c r="AY2998" s="9">
        <v>16</v>
      </c>
      <c r="AZ2998" s="9">
        <v>20</v>
      </c>
      <c r="BA2998" s="9">
        <v>21</v>
      </c>
      <c r="BB2998" s="9">
        <v>1</v>
      </c>
      <c r="BC2998" s="9">
        <v>2</v>
      </c>
      <c r="BD2998" s="9">
        <v>3</v>
      </c>
      <c r="BE2998" s="9">
        <v>4</v>
      </c>
      <c r="BF2998" s="9">
        <v>5</v>
      </c>
      <c r="BG2998" s="9">
        <v>6</v>
      </c>
      <c r="BH2998" s="9">
        <v>7</v>
      </c>
      <c r="BI2998" s="9">
        <v>8</v>
      </c>
      <c r="BJ2998" s="9">
        <v>9</v>
      </c>
      <c r="BK2998" s="9">
        <v>10</v>
      </c>
      <c r="BL2998" s="9">
        <v>11</v>
      </c>
      <c r="BM2998" s="9">
        <v>12</v>
      </c>
      <c r="BN2998" s="9">
        <v>13</v>
      </c>
      <c r="BO2998" s="9">
        <v>14</v>
      </c>
      <c r="BP2998" s="9">
        <v>15</v>
      </c>
      <c r="BQ2998" s="9">
        <v>16</v>
      </c>
      <c r="BR2998" s="9">
        <v>20</v>
      </c>
      <c r="BS2998" s="9">
        <v>21</v>
      </c>
      <c r="BT2998" s="9">
        <v>1</v>
      </c>
      <c r="BU2998" s="9">
        <v>2</v>
      </c>
      <c r="BV2998" s="9">
        <v>3</v>
      </c>
      <c r="BW2998" s="9" t="s">
        <v>1798</v>
      </c>
      <c r="BX2998" s="9">
        <v>5</v>
      </c>
      <c r="BY2998" s="9">
        <v>6</v>
      </c>
      <c r="BZ2998" s="9">
        <v>7</v>
      </c>
      <c r="CA2998" s="9" t="s">
        <v>1917</v>
      </c>
      <c r="CB2998" s="121">
        <v>9</v>
      </c>
    </row>
    <row r="2999" spans="1:80" x14ac:dyDescent="0.25">
      <c r="A2999" s="1" t="s">
        <v>928</v>
      </c>
      <c r="B2999" s="1" t="s">
        <v>88</v>
      </c>
      <c r="C2999" s="4" t="s">
        <v>1378</v>
      </c>
      <c r="D2999" s="79" t="s">
        <v>1379</v>
      </c>
      <c r="E2999" s="78" t="s">
        <v>1</v>
      </c>
      <c r="F2999" s="78" t="s">
        <v>1</v>
      </c>
      <c r="G2999" s="2" t="s">
        <v>1</v>
      </c>
      <c r="H2999" s="2" t="s">
        <v>1380</v>
      </c>
      <c r="I2999" s="3" t="s">
        <v>1</v>
      </c>
      <c r="J2999" s="3">
        <f t="shared" ref="J2999:J3031" si="7967">SUM(K2999,L2999,P2999,Q2999)</f>
        <v>0</v>
      </c>
      <c r="K2999" s="3" t="s">
        <v>1</v>
      </c>
      <c r="L2999" s="3"/>
      <c r="M2999" s="3" t="s">
        <v>1</v>
      </c>
      <c r="N2999" s="3" t="s">
        <v>1</v>
      </c>
      <c r="O2999" s="3" t="s">
        <v>1</v>
      </c>
      <c r="P2999" s="26"/>
      <c r="Q2999" s="3" t="s">
        <v>1</v>
      </c>
      <c r="R2999" s="3" t="s">
        <v>1</v>
      </c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>
        <v>0</v>
      </c>
      <c r="AI2999" s="3">
        <v>0</v>
      </c>
      <c r="AJ2999" s="3" t="s">
        <v>1</v>
      </c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">
        <v>0</v>
      </c>
      <c r="BA2999" s="3">
        <v>0</v>
      </c>
      <c r="BB2999" s="3" t="s">
        <v>1</v>
      </c>
      <c r="BC2999" s="3"/>
      <c r="BD2999" s="3"/>
      <c r="BE2999" s="3"/>
      <c r="BF2999" s="3"/>
      <c r="BG2999" s="3"/>
      <c r="BH2999" s="3"/>
      <c r="BI2999" s="3"/>
      <c r="BJ2999" s="3"/>
      <c r="BK2999" s="3"/>
      <c r="BL2999" s="3"/>
      <c r="BM2999" s="3"/>
      <c r="BN2999" s="3"/>
      <c r="BO2999" s="3"/>
      <c r="BP2999" s="3"/>
      <c r="BQ2999" s="3"/>
      <c r="BR2999" s="3">
        <v>0</v>
      </c>
      <c r="BS2999" s="3">
        <v>0</v>
      </c>
      <c r="BT2999" s="3">
        <v>0</v>
      </c>
      <c r="BU2999" s="3"/>
      <c r="BV2999" s="3"/>
      <c r="BW2999" s="3">
        <f t="shared" si="7886"/>
        <v>0</v>
      </c>
      <c r="BX2999" s="3"/>
      <c r="BY2999" s="3"/>
      <c r="BZ2999" s="3"/>
      <c r="CA2999" s="3">
        <f t="shared" ref="CA2999:CA3031" si="7968">BV2999+BW2999</f>
        <v>0</v>
      </c>
      <c r="CB2999" s="122"/>
    </row>
    <row r="3000" spans="1:80" ht="33.75" x14ac:dyDescent="0.25">
      <c r="A3000" s="1" t="s">
        <v>1</v>
      </c>
      <c r="B3000" s="1" t="s">
        <v>1</v>
      </c>
      <c r="C3000" s="1" t="s">
        <v>1</v>
      </c>
      <c r="D3000" s="78" t="s">
        <v>1</v>
      </c>
      <c r="E3000" s="78" t="s">
        <v>1</v>
      </c>
      <c r="F3000" s="78" t="s">
        <v>1</v>
      </c>
      <c r="G3000" s="2" t="s">
        <v>1</v>
      </c>
      <c r="H3000" s="10" t="s">
        <v>30</v>
      </c>
      <c r="I3000" s="11">
        <f>SUM(I3001,I3009,I3011)</f>
        <v>1721401</v>
      </c>
      <c r="J3000" s="11">
        <f t="shared" si="7967"/>
        <v>1851800</v>
      </c>
      <c r="K3000" s="11">
        <f t="shared" ref="K3000" si="7969">SUM(K3001,K3009,K3011)</f>
        <v>1783800</v>
      </c>
      <c r="L3000" s="11">
        <f t="shared" ref="L3000:L3030" si="7970">SUM(M3000:O3000)</f>
        <v>68000</v>
      </c>
      <c r="M3000" s="11">
        <f t="shared" ref="M3000:Q3000" si="7971">SUM(M3001,M3009,M3011)</f>
        <v>59500</v>
      </c>
      <c r="N3000" s="11">
        <f t="shared" si="7971"/>
        <v>0</v>
      </c>
      <c r="O3000" s="11">
        <f t="shared" si="7971"/>
        <v>8500</v>
      </c>
      <c r="P3000" s="11">
        <f t="shared" si="7971"/>
        <v>0</v>
      </c>
      <c r="Q3000" s="11">
        <f t="shared" si="7971"/>
        <v>0</v>
      </c>
      <c r="R3000" s="11">
        <f t="shared" ref="R3000:AG3000" si="7972">SUM(R3001,R3009,R3011)</f>
        <v>59500</v>
      </c>
      <c r="S3000" s="11">
        <f t="shared" si="7972"/>
        <v>0</v>
      </c>
      <c r="T3000" s="11">
        <f t="shared" si="7972"/>
        <v>0</v>
      </c>
      <c r="U3000" s="11">
        <f t="shared" si="7972"/>
        <v>0</v>
      </c>
      <c r="V3000" s="11">
        <f t="shared" si="7972"/>
        <v>0</v>
      </c>
      <c r="W3000" s="11">
        <f t="shared" si="7972"/>
        <v>0</v>
      </c>
      <c r="X3000" s="11">
        <f t="shared" ref="X3000" si="7973">SUM(X3001,X3009,X3011)</f>
        <v>59500</v>
      </c>
      <c r="Y3000" s="11">
        <f t="shared" si="7972"/>
        <v>0</v>
      </c>
      <c r="Z3000" s="11">
        <f t="shared" si="7972"/>
        <v>0</v>
      </c>
      <c r="AA3000" s="11">
        <f t="shared" si="7972"/>
        <v>12592</v>
      </c>
      <c r="AB3000" s="11">
        <f t="shared" si="7972"/>
        <v>0</v>
      </c>
      <c r="AC3000" s="11">
        <f t="shared" si="7972"/>
        <v>10610</v>
      </c>
      <c r="AD3000" s="11">
        <f t="shared" si="7972"/>
        <v>0</v>
      </c>
      <c r="AE3000" s="11">
        <f t="shared" si="7972"/>
        <v>2315</v>
      </c>
      <c r="AF3000" s="11">
        <f t="shared" si="7972"/>
        <v>0</v>
      </c>
      <c r="AG3000" s="11">
        <f t="shared" si="7972"/>
        <v>3435</v>
      </c>
      <c r="AH3000" s="11">
        <v>28952</v>
      </c>
      <c r="AI3000" s="11">
        <v>30548</v>
      </c>
      <c r="AJ3000" s="11">
        <f t="shared" ref="AJ3000:AY3000" si="7974">SUM(AJ3001,AJ3009,AJ3011)</f>
        <v>0</v>
      </c>
      <c r="AK3000" s="11">
        <f t="shared" si="7974"/>
        <v>0</v>
      </c>
      <c r="AL3000" s="11">
        <f t="shared" si="7974"/>
        <v>0</v>
      </c>
      <c r="AM3000" s="11">
        <f t="shared" si="7974"/>
        <v>0</v>
      </c>
      <c r="AN3000" s="11">
        <f t="shared" si="7974"/>
        <v>0</v>
      </c>
      <c r="AO3000" s="11">
        <f t="shared" si="7974"/>
        <v>0</v>
      </c>
      <c r="AP3000" s="11">
        <f t="shared" ref="AP3000" si="7975">SUM(AP3001,AP3009,AP3011)</f>
        <v>0</v>
      </c>
      <c r="AQ3000" s="11">
        <f t="shared" si="7974"/>
        <v>0</v>
      </c>
      <c r="AR3000" s="11">
        <f t="shared" si="7974"/>
        <v>0</v>
      </c>
      <c r="AS3000" s="11">
        <f t="shared" si="7974"/>
        <v>0</v>
      </c>
      <c r="AT3000" s="11">
        <f t="shared" si="7974"/>
        <v>0</v>
      </c>
      <c r="AU3000" s="11">
        <f t="shared" si="7974"/>
        <v>0</v>
      </c>
      <c r="AV3000" s="11">
        <f t="shared" si="7974"/>
        <v>0</v>
      </c>
      <c r="AW3000" s="11">
        <f t="shared" si="7974"/>
        <v>0</v>
      </c>
      <c r="AX3000" s="11">
        <f t="shared" si="7974"/>
        <v>0</v>
      </c>
      <c r="AY3000" s="11">
        <f t="shared" si="7974"/>
        <v>0</v>
      </c>
      <c r="AZ3000" s="11">
        <v>0</v>
      </c>
      <c r="BA3000" s="11">
        <v>0</v>
      </c>
      <c r="BB3000" s="11">
        <f t="shared" ref="BB3000:BQ3000" si="7976">SUM(BB3001,BB3009,BB3011)</f>
        <v>8500</v>
      </c>
      <c r="BC3000" s="11">
        <f t="shared" si="7976"/>
        <v>2078</v>
      </c>
      <c r="BD3000" s="11">
        <f t="shared" si="7976"/>
        <v>0</v>
      </c>
      <c r="BE3000" s="11">
        <f t="shared" si="7976"/>
        <v>10076</v>
      </c>
      <c r="BF3000" s="11">
        <f t="shared" si="7976"/>
        <v>0</v>
      </c>
      <c r="BG3000" s="11">
        <f t="shared" si="7976"/>
        <v>0</v>
      </c>
      <c r="BH3000" s="11">
        <f t="shared" ref="BH3000" si="7977">SUM(BH3001,BH3009,BH3011)</f>
        <v>20654</v>
      </c>
      <c r="BI3000" s="11">
        <f t="shared" si="7976"/>
        <v>0</v>
      </c>
      <c r="BJ3000" s="11">
        <f t="shared" si="7976"/>
        <v>1880</v>
      </c>
      <c r="BK3000" s="11">
        <f t="shared" si="7976"/>
        <v>2078</v>
      </c>
      <c r="BL3000" s="11">
        <f t="shared" si="7976"/>
        <v>0</v>
      </c>
      <c r="BM3000" s="11">
        <f t="shared" si="7976"/>
        <v>8620</v>
      </c>
      <c r="BN3000" s="11">
        <f t="shared" si="7976"/>
        <v>0</v>
      </c>
      <c r="BO3000" s="11">
        <f t="shared" si="7976"/>
        <v>2773</v>
      </c>
      <c r="BP3000" s="11">
        <f t="shared" si="7976"/>
        <v>2303</v>
      </c>
      <c r="BQ3000" s="11">
        <f t="shared" si="7976"/>
        <v>0</v>
      </c>
      <c r="BR3000" s="11">
        <v>17654</v>
      </c>
      <c r="BS3000" s="11">
        <v>3000</v>
      </c>
      <c r="BT3000" s="11">
        <f t="shared" ref="BT3000:BZ3000" si="7978">SUM(BT3001,BT3009,BT3011)</f>
        <v>1941848</v>
      </c>
      <c r="BU3000" s="11">
        <f t="shared" si="7978"/>
        <v>1877879</v>
      </c>
      <c r="BV3000" s="11">
        <f t="shared" si="7978"/>
        <v>1022438</v>
      </c>
      <c r="BW3000" s="11">
        <f t="shared" si="7978"/>
        <v>422567</v>
      </c>
      <c r="BX3000" s="11">
        <f t="shared" si="7978"/>
        <v>150073</v>
      </c>
      <c r="BY3000" s="11">
        <f t="shared" si="7978"/>
        <v>136247</v>
      </c>
      <c r="BZ3000" s="11">
        <f t="shared" si="7978"/>
        <v>136247</v>
      </c>
      <c r="CA3000" s="11">
        <f t="shared" si="7968"/>
        <v>1445005</v>
      </c>
      <c r="CB3000" s="123">
        <f t="shared" ref="CB3000:CB3030" si="7979">IF(BU3000=0,"-",CA3000/BU3000*100)</f>
        <v>76.9487810449981</v>
      </c>
    </row>
    <row r="3001" spans="1:80" x14ac:dyDescent="0.25">
      <c r="A3001" s="4" t="s">
        <v>928</v>
      </c>
      <c r="B3001" s="4" t="s">
        <v>88</v>
      </c>
      <c r="C3001" s="4" t="s">
        <v>1378</v>
      </c>
      <c r="D3001" s="79" t="s">
        <v>1379</v>
      </c>
      <c r="E3001" s="78" t="s">
        <v>31</v>
      </c>
      <c r="F3001" s="78" t="s">
        <v>1</v>
      </c>
      <c r="G3001" s="2" t="s">
        <v>1</v>
      </c>
      <c r="H3001" s="2" t="s">
        <v>32</v>
      </c>
      <c r="I3001" s="12">
        <f>SUM(I3002,I3003)</f>
        <v>1429920</v>
      </c>
      <c r="J3001" s="12">
        <f t="shared" si="7967"/>
        <v>1550396</v>
      </c>
      <c r="K3001" s="12">
        <f t="shared" ref="K3001" si="7980">SUM(K3002,K3003)</f>
        <v>1534296</v>
      </c>
      <c r="L3001" s="12">
        <f t="shared" si="7970"/>
        <v>16100</v>
      </c>
      <c r="M3001" s="12">
        <f t="shared" ref="M3001:Q3001" si="7981">SUM(M3002,M3003)</f>
        <v>16100</v>
      </c>
      <c r="N3001" s="12">
        <f t="shared" si="7981"/>
        <v>0</v>
      </c>
      <c r="O3001" s="12">
        <f t="shared" si="7981"/>
        <v>0</v>
      </c>
      <c r="P3001" s="12">
        <f t="shared" si="7981"/>
        <v>0</v>
      </c>
      <c r="Q3001" s="12">
        <f t="shared" si="7981"/>
        <v>0</v>
      </c>
      <c r="R3001" s="12">
        <f t="shared" ref="R3001:AG3001" si="7982">SUM(R3002,R3003)</f>
        <v>16100</v>
      </c>
      <c r="S3001" s="12">
        <f t="shared" si="7982"/>
        <v>0</v>
      </c>
      <c r="T3001" s="12">
        <f t="shared" si="7982"/>
        <v>0</v>
      </c>
      <c r="U3001" s="12">
        <f t="shared" si="7982"/>
        <v>0</v>
      </c>
      <c r="V3001" s="12">
        <f t="shared" si="7982"/>
        <v>0</v>
      </c>
      <c r="W3001" s="12">
        <f t="shared" si="7982"/>
        <v>0</v>
      </c>
      <c r="X3001" s="12">
        <f t="shared" ref="X3001" si="7983">SUM(X3002,X3003)</f>
        <v>16100</v>
      </c>
      <c r="Y3001" s="12">
        <f t="shared" si="7982"/>
        <v>0</v>
      </c>
      <c r="Z3001" s="12">
        <f t="shared" si="7982"/>
        <v>0</v>
      </c>
      <c r="AA3001" s="12">
        <f t="shared" si="7982"/>
        <v>1000</v>
      </c>
      <c r="AB3001" s="12">
        <f t="shared" si="7982"/>
        <v>0</v>
      </c>
      <c r="AC3001" s="12">
        <f t="shared" si="7982"/>
        <v>960</v>
      </c>
      <c r="AD3001" s="12">
        <f t="shared" si="7982"/>
        <v>0</v>
      </c>
      <c r="AE3001" s="12">
        <f t="shared" si="7982"/>
        <v>0</v>
      </c>
      <c r="AF3001" s="12">
        <f t="shared" si="7982"/>
        <v>0</v>
      </c>
      <c r="AG3001" s="12">
        <f t="shared" si="7982"/>
        <v>0</v>
      </c>
      <c r="AH3001" s="12">
        <v>1960</v>
      </c>
      <c r="AI3001" s="12">
        <v>14140</v>
      </c>
      <c r="AJ3001" s="12">
        <f t="shared" ref="AJ3001:AY3001" si="7984">SUM(AJ3002,AJ3003)</f>
        <v>0</v>
      </c>
      <c r="AK3001" s="12">
        <f t="shared" si="7984"/>
        <v>0</v>
      </c>
      <c r="AL3001" s="12">
        <f t="shared" si="7984"/>
        <v>0</v>
      </c>
      <c r="AM3001" s="12">
        <f t="shared" si="7984"/>
        <v>0</v>
      </c>
      <c r="AN3001" s="12">
        <f t="shared" si="7984"/>
        <v>0</v>
      </c>
      <c r="AO3001" s="12">
        <f t="shared" si="7984"/>
        <v>0</v>
      </c>
      <c r="AP3001" s="12">
        <f t="shared" ref="AP3001" si="7985">SUM(AP3002,AP3003)</f>
        <v>0</v>
      </c>
      <c r="AQ3001" s="12">
        <f t="shared" si="7984"/>
        <v>0</v>
      </c>
      <c r="AR3001" s="12">
        <f t="shared" si="7984"/>
        <v>0</v>
      </c>
      <c r="AS3001" s="12">
        <f t="shared" si="7984"/>
        <v>0</v>
      </c>
      <c r="AT3001" s="12">
        <f t="shared" si="7984"/>
        <v>0</v>
      </c>
      <c r="AU3001" s="12">
        <f t="shared" si="7984"/>
        <v>0</v>
      </c>
      <c r="AV3001" s="12">
        <f t="shared" si="7984"/>
        <v>0</v>
      </c>
      <c r="AW3001" s="12">
        <f t="shared" si="7984"/>
        <v>0</v>
      </c>
      <c r="AX3001" s="12">
        <f t="shared" si="7984"/>
        <v>0</v>
      </c>
      <c r="AY3001" s="12">
        <f t="shared" si="7984"/>
        <v>0</v>
      </c>
      <c r="AZ3001" s="12">
        <v>0</v>
      </c>
      <c r="BA3001" s="12">
        <v>0</v>
      </c>
      <c r="BB3001" s="12">
        <f t="shared" ref="BB3001:BQ3001" si="7986">SUM(BB3002,BB3003)</f>
        <v>0</v>
      </c>
      <c r="BC3001" s="12">
        <f t="shared" si="7986"/>
        <v>0</v>
      </c>
      <c r="BD3001" s="12">
        <f t="shared" si="7986"/>
        <v>0</v>
      </c>
      <c r="BE3001" s="12">
        <f t="shared" si="7986"/>
        <v>0</v>
      </c>
      <c r="BF3001" s="12">
        <f t="shared" si="7986"/>
        <v>0</v>
      </c>
      <c r="BG3001" s="12">
        <f t="shared" si="7986"/>
        <v>0</v>
      </c>
      <c r="BH3001" s="12">
        <f t="shared" ref="BH3001" si="7987">SUM(BH3002,BH3003)</f>
        <v>0</v>
      </c>
      <c r="BI3001" s="12">
        <f t="shared" si="7986"/>
        <v>0</v>
      </c>
      <c r="BJ3001" s="12">
        <f t="shared" si="7986"/>
        <v>0</v>
      </c>
      <c r="BK3001" s="12">
        <f t="shared" si="7986"/>
        <v>0</v>
      </c>
      <c r="BL3001" s="12">
        <f t="shared" si="7986"/>
        <v>0</v>
      </c>
      <c r="BM3001" s="12">
        <f t="shared" si="7986"/>
        <v>0</v>
      </c>
      <c r="BN3001" s="12">
        <f t="shared" si="7986"/>
        <v>0</v>
      </c>
      <c r="BO3001" s="12">
        <f t="shared" si="7986"/>
        <v>0</v>
      </c>
      <c r="BP3001" s="12">
        <f t="shared" si="7986"/>
        <v>0</v>
      </c>
      <c r="BQ3001" s="12">
        <f t="shared" si="7986"/>
        <v>0</v>
      </c>
      <c r="BR3001" s="12">
        <v>0</v>
      </c>
      <c r="BS3001" s="12">
        <v>0</v>
      </c>
      <c r="BT3001" s="12">
        <f t="shared" ref="BT3001:BZ3001" si="7988">SUM(BT3002,BT3003)</f>
        <v>1618117</v>
      </c>
      <c r="BU3001" s="12">
        <f t="shared" si="7988"/>
        <v>1606048</v>
      </c>
      <c r="BV3001" s="12">
        <f t="shared" si="7988"/>
        <v>877907</v>
      </c>
      <c r="BW3001" s="12">
        <f t="shared" si="7988"/>
        <v>364219</v>
      </c>
      <c r="BX3001" s="12">
        <f t="shared" si="7988"/>
        <v>129581</v>
      </c>
      <c r="BY3001" s="12">
        <f t="shared" si="7988"/>
        <v>117319</v>
      </c>
      <c r="BZ3001" s="12">
        <f t="shared" si="7988"/>
        <v>117319</v>
      </c>
      <c r="CA3001" s="12">
        <f t="shared" si="7968"/>
        <v>1242126</v>
      </c>
      <c r="CB3001" s="124">
        <f t="shared" si="7979"/>
        <v>77.340527804897491</v>
      </c>
    </row>
    <row r="3002" spans="1:80" x14ac:dyDescent="0.25">
      <c r="A3002" s="4" t="s">
        <v>928</v>
      </c>
      <c r="B3002" s="4" t="s">
        <v>88</v>
      </c>
      <c r="C3002" s="4" t="s">
        <v>1378</v>
      </c>
      <c r="D3002" s="79" t="s">
        <v>1379</v>
      </c>
      <c r="E3002" s="89">
        <v>6111</v>
      </c>
      <c r="F3002" s="79"/>
      <c r="G3002" s="75" t="s">
        <v>1906</v>
      </c>
      <c r="H3002" s="13" t="s">
        <v>33</v>
      </c>
      <c r="I3002" s="14">
        <v>1259820</v>
      </c>
      <c r="J3002" s="14">
        <f t="shared" si="7967"/>
        <v>1354420</v>
      </c>
      <c r="K3002" s="14">
        <v>1339420</v>
      </c>
      <c r="L3002" s="14">
        <f t="shared" si="7970"/>
        <v>15000</v>
      </c>
      <c r="M3002" s="14">
        <v>15000</v>
      </c>
      <c r="N3002" s="14">
        <v>0</v>
      </c>
      <c r="O3002" s="14">
        <v>0</v>
      </c>
      <c r="P3002" s="14">
        <v>0</v>
      </c>
      <c r="Q3002" s="14">
        <v>0</v>
      </c>
      <c r="R3002" s="14">
        <v>15000</v>
      </c>
      <c r="S3002" s="14"/>
      <c r="T3002" s="14"/>
      <c r="U3002" s="14"/>
      <c r="V3002" s="14"/>
      <c r="W3002" s="14"/>
      <c r="X3002" s="14">
        <f t="shared" si="7904"/>
        <v>15000</v>
      </c>
      <c r="Y3002" s="14"/>
      <c r="Z3002" s="14"/>
      <c r="AA3002" s="14">
        <v>1000</v>
      </c>
      <c r="AB3002" s="14"/>
      <c r="AC3002" s="14"/>
      <c r="AD3002" s="14"/>
      <c r="AE3002" s="14"/>
      <c r="AF3002" s="14"/>
      <c r="AG3002" s="14"/>
      <c r="AH3002" s="14">
        <v>1000</v>
      </c>
      <c r="AI3002" s="14">
        <v>14000</v>
      </c>
      <c r="AJ3002" s="14">
        <v>0</v>
      </c>
      <c r="AK3002" s="14"/>
      <c r="AL3002" s="14"/>
      <c r="AM3002" s="14"/>
      <c r="AN3002" s="14"/>
      <c r="AO3002" s="14"/>
      <c r="AP3002" s="14">
        <f t="shared" si="7905"/>
        <v>0</v>
      </c>
      <c r="AQ3002" s="14"/>
      <c r="AR3002" s="14"/>
      <c r="AS3002" s="14"/>
      <c r="AT3002" s="14"/>
      <c r="AU3002" s="14"/>
      <c r="AV3002" s="14"/>
      <c r="AW3002" s="14"/>
      <c r="AX3002" s="14"/>
      <c r="AY3002" s="14"/>
      <c r="AZ3002" s="14">
        <v>0</v>
      </c>
      <c r="BA3002" s="14">
        <v>0</v>
      </c>
      <c r="BB3002" s="14">
        <v>0</v>
      </c>
      <c r="BC3002" s="14"/>
      <c r="BD3002" s="14"/>
      <c r="BE3002" s="14"/>
      <c r="BF3002" s="14"/>
      <c r="BG3002" s="14"/>
      <c r="BH3002" s="14">
        <f t="shared" si="7906"/>
        <v>0</v>
      </c>
      <c r="BI3002" s="14"/>
      <c r="BJ3002" s="14"/>
      <c r="BK3002" s="14"/>
      <c r="BL3002" s="14"/>
      <c r="BM3002" s="14"/>
      <c r="BN3002" s="14"/>
      <c r="BO3002" s="14"/>
      <c r="BP3002" s="14"/>
      <c r="BQ3002" s="14"/>
      <c r="BR3002" s="14">
        <v>0</v>
      </c>
      <c r="BS3002" s="14">
        <v>0</v>
      </c>
      <c r="BT3002" s="14">
        <v>1422141</v>
      </c>
      <c r="BU3002" s="14">
        <v>1407141</v>
      </c>
      <c r="BV3002" s="14">
        <v>750672</v>
      </c>
      <c r="BW3002" s="14">
        <f t="shared" si="7886"/>
        <v>327262</v>
      </c>
      <c r="BX3002" s="14">
        <v>117262</v>
      </c>
      <c r="BY3002" s="14">
        <v>105000</v>
      </c>
      <c r="BZ3002" s="14">
        <v>105000</v>
      </c>
      <c r="CA3002" s="14">
        <f t="shared" si="7968"/>
        <v>1077934</v>
      </c>
      <c r="CB3002" s="122">
        <f t="shared" si="7979"/>
        <v>76.604547802956489</v>
      </c>
    </row>
    <row r="3003" spans="1:80" x14ac:dyDescent="0.25">
      <c r="A3003" s="1" t="s">
        <v>928</v>
      </c>
      <c r="B3003" s="1" t="s">
        <v>88</v>
      </c>
      <c r="C3003" s="1" t="s">
        <v>1378</v>
      </c>
      <c r="D3003" s="82" t="s">
        <v>1379</v>
      </c>
      <c r="E3003" s="82" t="s">
        <v>34</v>
      </c>
      <c r="F3003" s="79" t="s">
        <v>1</v>
      </c>
      <c r="G3003" s="13" t="s">
        <v>1</v>
      </c>
      <c r="H3003" s="2" t="s">
        <v>35</v>
      </c>
      <c r="I3003" s="12">
        <f>SUM(I3004:I3008)</f>
        <v>170100</v>
      </c>
      <c r="J3003" s="12">
        <f t="shared" si="7967"/>
        <v>195976</v>
      </c>
      <c r="K3003" s="12">
        <f t="shared" ref="K3003" si="7989">SUM(K3004:K3008)</f>
        <v>194876</v>
      </c>
      <c r="L3003" s="12">
        <f t="shared" si="7970"/>
        <v>1100</v>
      </c>
      <c r="M3003" s="12">
        <f t="shared" ref="M3003:Q3003" si="7990">SUM(M3004:M3008)</f>
        <v>1100</v>
      </c>
      <c r="N3003" s="12">
        <f t="shared" si="7990"/>
        <v>0</v>
      </c>
      <c r="O3003" s="12">
        <f t="shared" si="7990"/>
        <v>0</v>
      </c>
      <c r="P3003" s="12">
        <f t="shared" si="7990"/>
        <v>0</v>
      </c>
      <c r="Q3003" s="12">
        <f t="shared" si="7990"/>
        <v>0</v>
      </c>
      <c r="R3003" s="12">
        <f t="shared" ref="R3003:AG3003" si="7991">SUM(R3004:R3008)</f>
        <v>1100</v>
      </c>
      <c r="S3003" s="12">
        <f t="shared" si="7991"/>
        <v>0</v>
      </c>
      <c r="T3003" s="12">
        <f t="shared" si="7991"/>
        <v>0</v>
      </c>
      <c r="U3003" s="12">
        <f t="shared" si="7991"/>
        <v>0</v>
      </c>
      <c r="V3003" s="12">
        <f t="shared" si="7991"/>
        <v>0</v>
      </c>
      <c r="W3003" s="12">
        <f t="shared" si="7991"/>
        <v>0</v>
      </c>
      <c r="X3003" s="12">
        <f t="shared" si="7991"/>
        <v>1100</v>
      </c>
      <c r="Y3003" s="12">
        <f t="shared" si="7991"/>
        <v>0</v>
      </c>
      <c r="Z3003" s="12">
        <f t="shared" si="7991"/>
        <v>0</v>
      </c>
      <c r="AA3003" s="12">
        <f t="shared" si="7991"/>
        <v>0</v>
      </c>
      <c r="AB3003" s="12">
        <f t="shared" si="7991"/>
        <v>0</v>
      </c>
      <c r="AC3003" s="12">
        <f t="shared" si="7991"/>
        <v>960</v>
      </c>
      <c r="AD3003" s="12">
        <f t="shared" si="7991"/>
        <v>0</v>
      </c>
      <c r="AE3003" s="12">
        <f t="shared" si="7991"/>
        <v>0</v>
      </c>
      <c r="AF3003" s="12">
        <f t="shared" si="7991"/>
        <v>0</v>
      </c>
      <c r="AG3003" s="12">
        <f t="shared" si="7991"/>
        <v>0</v>
      </c>
      <c r="AH3003" s="12">
        <v>960</v>
      </c>
      <c r="AI3003" s="12">
        <v>140</v>
      </c>
      <c r="AJ3003" s="12">
        <f t="shared" ref="AJ3003:AY3003" si="7992">SUM(AJ3004:AJ3008)</f>
        <v>0</v>
      </c>
      <c r="AK3003" s="12">
        <f t="shared" si="7992"/>
        <v>0</v>
      </c>
      <c r="AL3003" s="12">
        <f t="shared" si="7992"/>
        <v>0</v>
      </c>
      <c r="AM3003" s="12">
        <f t="shared" si="7992"/>
        <v>0</v>
      </c>
      <c r="AN3003" s="12">
        <f t="shared" si="7992"/>
        <v>0</v>
      </c>
      <c r="AO3003" s="12">
        <f t="shared" si="7992"/>
        <v>0</v>
      </c>
      <c r="AP3003" s="12">
        <f t="shared" si="7992"/>
        <v>0</v>
      </c>
      <c r="AQ3003" s="12">
        <f t="shared" si="7992"/>
        <v>0</v>
      </c>
      <c r="AR3003" s="12">
        <f t="shared" si="7992"/>
        <v>0</v>
      </c>
      <c r="AS3003" s="12">
        <f t="shared" si="7992"/>
        <v>0</v>
      </c>
      <c r="AT3003" s="12">
        <f t="shared" si="7992"/>
        <v>0</v>
      </c>
      <c r="AU3003" s="12">
        <f t="shared" si="7992"/>
        <v>0</v>
      </c>
      <c r="AV3003" s="12">
        <f t="shared" si="7992"/>
        <v>0</v>
      </c>
      <c r="AW3003" s="12">
        <f t="shared" si="7992"/>
        <v>0</v>
      </c>
      <c r="AX3003" s="12">
        <f t="shared" si="7992"/>
        <v>0</v>
      </c>
      <c r="AY3003" s="12">
        <f t="shared" si="7992"/>
        <v>0</v>
      </c>
      <c r="AZ3003" s="12">
        <v>0</v>
      </c>
      <c r="BA3003" s="12">
        <v>0</v>
      </c>
      <c r="BB3003" s="12">
        <f t="shared" ref="BB3003:BQ3003" si="7993">SUM(BB3004:BB3008)</f>
        <v>0</v>
      </c>
      <c r="BC3003" s="12">
        <f t="shared" si="7993"/>
        <v>0</v>
      </c>
      <c r="BD3003" s="12">
        <f t="shared" si="7993"/>
        <v>0</v>
      </c>
      <c r="BE3003" s="12">
        <f t="shared" si="7993"/>
        <v>0</v>
      </c>
      <c r="BF3003" s="12">
        <f t="shared" si="7993"/>
        <v>0</v>
      </c>
      <c r="BG3003" s="12">
        <f t="shared" si="7993"/>
        <v>0</v>
      </c>
      <c r="BH3003" s="12">
        <f t="shared" si="7993"/>
        <v>0</v>
      </c>
      <c r="BI3003" s="12">
        <f t="shared" si="7993"/>
        <v>0</v>
      </c>
      <c r="BJ3003" s="12">
        <f t="shared" si="7993"/>
        <v>0</v>
      </c>
      <c r="BK3003" s="12">
        <f t="shared" si="7993"/>
        <v>0</v>
      </c>
      <c r="BL3003" s="12">
        <f t="shared" si="7993"/>
        <v>0</v>
      </c>
      <c r="BM3003" s="12">
        <f t="shared" si="7993"/>
        <v>0</v>
      </c>
      <c r="BN3003" s="12">
        <f t="shared" si="7993"/>
        <v>0</v>
      </c>
      <c r="BO3003" s="12">
        <f t="shared" si="7993"/>
        <v>0</v>
      </c>
      <c r="BP3003" s="12">
        <f t="shared" si="7993"/>
        <v>0</v>
      </c>
      <c r="BQ3003" s="12">
        <f t="shared" si="7993"/>
        <v>0</v>
      </c>
      <c r="BR3003" s="12">
        <v>0</v>
      </c>
      <c r="BS3003" s="12">
        <v>0</v>
      </c>
      <c r="BT3003" s="12">
        <f t="shared" ref="BT3003:BX3003" si="7994">SUM(BT3004:BT3008)</f>
        <v>195976</v>
      </c>
      <c r="BU3003" s="12">
        <f t="shared" si="7994"/>
        <v>198907</v>
      </c>
      <c r="BV3003" s="12">
        <f t="shared" si="7994"/>
        <v>127235</v>
      </c>
      <c r="BW3003" s="12">
        <f t="shared" si="7994"/>
        <v>36957</v>
      </c>
      <c r="BX3003" s="12">
        <f t="shared" si="7994"/>
        <v>12319</v>
      </c>
      <c r="BY3003" s="12">
        <f t="shared" ref="BY3003" si="7995">SUM(BY3004:BY3008)</f>
        <v>12319</v>
      </c>
      <c r="BZ3003" s="12">
        <f t="shared" ref="BZ3003" si="7996">SUM(BZ3004:BZ3008)</f>
        <v>12319</v>
      </c>
      <c r="CA3003" s="12">
        <f t="shared" si="7968"/>
        <v>164192</v>
      </c>
      <c r="CB3003" s="124">
        <f t="shared" si="7979"/>
        <v>82.547120010859345</v>
      </c>
    </row>
    <row r="3004" spans="1:80" x14ac:dyDescent="0.25">
      <c r="A3004" s="4" t="s">
        <v>928</v>
      </c>
      <c r="B3004" s="4" t="s">
        <v>88</v>
      </c>
      <c r="C3004" s="4" t="s">
        <v>1378</v>
      </c>
      <c r="D3004" s="79" t="s">
        <v>1379</v>
      </c>
      <c r="E3004" s="89">
        <v>6112</v>
      </c>
      <c r="F3004" s="79" t="s">
        <v>1381</v>
      </c>
      <c r="G3004" s="75" t="s">
        <v>1906</v>
      </c>
      <c r="H3004" s="13" t="s">
        <v>92</v>
      </c>
      <c r="I3004" s="14">
        <v>27400</v>
      </c>
      <c r="J3004" s="14">
        <f t="shared" si="7967"/>
        <v>30140</v>
      </c>
      <c r="K3004" s="14">
        <v>30140</v>
      </c>
      <c r="L3004" s="14">
        <f t="shared" si="7970"/>
        <v>0</v>
      </c>
      <c r="M3004" s="14">
        <v>0</v>
      </c>
      <c r="N3004" s="14">
        <v>0</v>
      </c>
      <c r="O3004" s="14">
        <v>0</v>
      </c>
      <c r="P3004" s="14">
        <v>0</v>
      </c>
      <c r="Q3004" s="14">
        <v>0</v>
      </c>
      <c r="R3004" s="14">
        <v>0</v>
      </c>
      <c r="S3004" s="14"/>
      <c r="T3004" s="14"/>
      <c r="U3004" s="14"/>
      <c r="V3004" s="14"/>
      <c r="W3004" s="14"/>
      <c r="X3004" s="14">
        <f t="shared" si="7904"/>
        <v>0</v>
      </c>
      <c r="Y3004" s="14"/>
      <c r="Z3004" s="14"/>
      <c r="AA3004" s="14"/>
      <c r="AB3004" s="14"/>
      <c r="AC3004" s="14"/>
      <c r="AD3004" s="14"/>
      <c r="AE3004" s="14"/>
      <c r="AF3004" s="14"/>
      <c r="AG3004" s="14"/>
      <c r="AH3004" s="14">
        <v>0</v>
      </c>
      <c r="AI3004" s="14">
        <v>0</v>
      </c>
      <c r="AJ3004" s="14">
        <v>0</v>
      </c>
      <c r="AK3004" s="14"/>
      <c r="AL3004" s="14"/>
      <c r="AM3004" s="14"/>
      <c r="AN3004" s="14"/>
      <c r="AO3004" s="14"/>
      <c r="AP3004" s="14">
        <f t="shared" si="7905"/>
        <v>0</v>
      </c>
      <c r="AQ3004" s="14"/>
      <c r="AR3004" s="14"/>
      <c r="AS3004" s="14"/>
      <c r="AT3004" s="14"/>
      <c r="AU3004" s="14"/>
      <c r="AV3004" s="14"/>
      <c r="AW3004" s="14"/>
      <c r="AX3004" s="14"/>
      <c r="AY3004" s="14"/>
      <c r="AZ3004" s="14">
        <v>0</v>
      </c>
      <c r="BA3004" s="14">
        <v>0</v>
      </c>
      <c r="BB3004" s="14">
        <v>0</v>
      </c>
      <c r="BC3004" s="14"/>
      <c r="BD3004" s="14"/>
      <c r="BE3004" s="14"/>
      <c r="BF3004" s="14"/>
      <c r="BG3004" s="14"/>
      <c r="BH3004" s="14">
        <f t="shared" si="7906"/>
        <v>0</v>
      </c>
      <c r="BI3004" s="14"/>
      <c r="BJ3004" s="14"/>
      <c r="BK3004" s="14"/>
      <c r="BL3004" s="14"/>
      <c r="BM3004" s="14"/>
      <c r="BN3004" s="14"/>
      <c r="BO3004" s="14"/>
      <c r="BP3004" s="14"/>
      <c r="BQ3004" s="14"/>
      <c r="BR3004" s="14">
        <v>0</v>
      </c>
      <c r="BS3004" s="14">
        <v>0</v>
      </c>
      <c r="BT3004" s="14">
        <v>30140</v>
      </c>
      <c r="BU3004" s="14">
        <v>30140</v>
      </c>
      <c r="BV3004" s="14">
        <v>15066</v>
      </c>
      <c r="BW3004" s="14">
        <f t="shared" si="7886"/>
        <v>7533</v>
      </c>
      <c r="BX3004" s="14">
        <v>2511</v>
      </c>
      <c r="BY3004" s="14">
        <v>2511</v>
      </c>
      <c r="BZ3004" s="14">
        <v>2511</v>
      </c>
      <c r="CA3004" s="14">
        <f t="shared" si="7968"/>
        <v>22599</v>
      </c>
      <c r="CB3004" s="122">
        <f t="shared" si="7979"/>
        <v>74.980092899800937</v>
      </c>
    </row>
    <row r="3005" spans="1:80" x14ac:dyDescent="0.25">
      <c r="A3005" s="4" t="s">
        <v>928</v>
      </c>
      <c r="B3005" s="4" t="s">
        <v>88</v>
      </c>
      <c r="C3005" s="4" t="s">
        <v>1378</v>
      </c>
      <c r="D3005" s="79" t="s">
        <v>1379</v>
      </c>
      <c r="E3005" s="89">
        <v>6112</v>
      </c>
      <c r="F3005" s="79" t="s">
        <v>1382</v>
      </c>
      <c r="G3005" s="75" t="s">
        <v>1906</v>
      </c>
      <c r="H3005" s="13" t="s">
        <v>39</v>
      </c>
      <c r="I3005" s="14">
        <v>108000</v>
      </c>
      <c r="J3005" s="14">
        <f t="shared" si="7967"/>
        <v>118800</v>
      </c>
      <c r="K3005" s="14">
        <v>117700</v>
      </c>
      <c r="L3005" s="14">
        <f t="shared" si="7970"/>
        <v>1100</v>
      </c>
      <c r="M3005" s="14">
        <v>1100</v>
      </c>
      <c r="N3005" s="14">
        <v>0</v>
      </c>
      <c r="O3005" s="14">
        <v>0</v>
      </c>
      <c r="P3005" s="14">
        <v>0</v>
      </c>
      <c r="Q3005" s="14">
        <v>0</v>
      </c>
      <c r="R3005" s="14">
        <v>1100</v>
      </c>
      <c r="S3005" s="14"/>
      <c r="T3005" s="14"/>
      <c r="U3005" s="14"/>
      <c r="V3005" s="14"/>
      <c r="W3005" s="14"/>
      <c r="X3005" s="14">
        <f t="shared" si="7904"/>
        <v>1100</v>
      </c>
      <c r="Y3005" s="14"/>
      <c r="Z3005" s="14"/>
      <c r="AA3005" s="14"/>
      <c r="AB3005" s="14"/>
      <c r="AC3005" s="14">
        <f>480+480</f>
        <v>960</v>
      </c>
      <c r="AD3005" s="14"/>
      <c r="AE3005" s="14"/>
      <c r="AF3005" s="14"/>
      <c r="AG3005" s="14"/>
      <c r="AH3005" s="14">
        <v>960</v>
      </c>
      <c r="AI3005" s="14">
        <v>140</v>
      </c>
      <c r="AJ3005" s="14">
        <v>0</v>
      </c>
      <c r="AK3005" s="14"/>
      <c r="AL3005" s="14"/>
      <c r="AM3005" s="14"/>
      <c r="AN3005" s="14"/>
      <c r="AO3005" s="14"/>
      <c r="AP3005" s="14">
        <f t="shared" si="7905"/>
        <v>0</v>
      </c>
      <c r="AQ3005" s="14"/>
      <c r="AR3005" s="14"/>
      <c r="AS3005" s="14"/>
      <c r="AT3005" s="14"/>
      <c r="AU3005" s="14"/>
      <c r="AV3005" s="14"/>
      <c r="AW3005" s="14"/>
      <c r="AX3005" s="14"/>
      <c r="AY3005" s="14"/>
      <c r="AZ3005" s="14">
        <v>0</v>
      </c>
      <c r="BA3005" s="14">
        <v>0</v>
      </c>
      <c r="BB3005" s="14">
        <v>0</v>
      </c>
      <c r="BC3005" s="14"/>
      <c r="BD3005" s="14"/>
      <c r="BE3005" s="14"/>
      <c r="BF3005" s="14"/>
      <c r="BG3005" s="14"/>
      <c r="BH3005" s="14">
        <f t="shared" si="7906"/>
        <v>0</v>
      </c>
      <c r="BI3005" s="14"/>
      <c r="BJ3005" s="14"/>
      <c r="BK3005" s="14"/>
      <c r="BL3005" s="14"/>
      <c r="BM3005" s="14"/>
      <c r="BN3005" s="14"/>
      <c r="BO3005" s="14"/>
      <c r="BP3005" s="14"/>
      <c r="BQ3005" s="14"/>
      <c r="BR3005" s="14">
        <v>0</v>
      </c>
      <c r="BS3005" s="14">
        <v>0</v>
      </c>
      <c r="BT3005" s="14">
        <v>118800</v>
      </c>
      <c r="BU3005" s="14">
        <v>117700</v>
      </c>
      <c r="BV3005" s="14">
        <v>67902</v>
      </c>
      <c r="BW3005" s="14">
        <f t="shared" si="7886"/>
        <v>29424</v>
      </c>
      <c r="BX3005" s="14">
        <v>9808</v>
      </c>
      <c r="BY3005" s="14">
        <v>9808</v>
      </c>
      <c r="BZ3005" s="14">
        <v>9808</v>
      </c>
      <c r="CA3005" s="14">
        <f t="shared" si="7968"/>
        <v>97326</v>
      </c>
      <c r="CB3005" s="122">
        <f t="shared" si="7979"/>
        <v>82.689889549702627</v>
      </c>
    </row>
    <row r="3006" spans="1:80" x14ac:dyDescent="0.25">
      <c r="A3006" s="4" t="s">
        <v>928</v>
      </c>
      <c r="B3006" s="4" t="s">
        <v>88</v>
      </c>
      <c r="C3006" s="4" t="s">
        <v>1378</v>
      </c>
      <c r="D3006" s="79" t="s">
        <v>1379</v>
      </c>
      <c r="E3006" s="89">
        <v>6112</v>
      </c>
      <c r="F3006" s="79" t="s">
        <v>1383</v>
      </c>
      <c r="G3006" s="75" t="s">
        <v>1906</v>
      </c>
      <c r="H3006" s="13" t="s">
        <v>41</v>
      </c>
      <c r="I3006" s="14">
        <v>18800</v>
      </c>
      <c r="J3006" s="14">
        <f t="shared" si="7967"/>
        <v>26536</v>
      </c>
      <c r="K3006" s="14">
        <v>26536</v>
      </c>
      <c r="L3006" s="14">
        <f t="shared" si="7970"/>
        <v>0</v>
      </c>
      <c r="M3006" s="14">
        <v>0</v>
      </c>
      <c r="N3006" s="14">
        <v>0</v>
      </c>
      <c r="O3006" s="14">
        <v>0</v>
      </c>
      <c r="P3006" s="14">
        <v>0</v>
      </c>
      <c r="Q3006" s="14">
        <v>0</v>
      </c>
      <c r="R3006" s="14">
        <v>0</v>
      </c>
      <c r="S3006" s="14"/>
      <c r="T3006" s="14"/>
      <c r="U3006" s="14"/>
      <c r="V3006" s="14"/>
      <c r="W3006" s="14"/>
      <c r="X3006" s="14">
        <f t="shared" si="7904"/>
        <v>0</v>
      </c>
      <c r="Y3006" s="14"/>
      <c r="Z3006" s="14"/>
      <c r="AA3006" s="14"/>
      <c r="AB3006" s="14"/>
      <c r="AC3006" s="14"/>
      <c r="AD3006" s="14"/>
      <c r="AE3006" s="14"/>
      <c r="AF3006" s="14"/>
      <c r="AG3006" s="14"/>
      <c r="AH3006" s="14">
        <v>0</v>
      </c>
      <c r="AI3006" s="14">
        <v>0</v>
      </c>
      <c r="AJ3006" s="14">
        <v>0</v>
      </c>
      <c r="AK3006" s="14"/>
      <c r="AL3006" s="14"/>
      <c r="AM3006" s="14"/>
      <c r="AN3006" s="14"/>
      <c r="AO3006" s="14"/>
      <c r="AP3006" s="14">
        <f t="shared" si="7905"/>
        <v>0</v>
      </c>
      <c r="AQ3006" s="14"/>
      <c r="AR3006" s="14"/>
      <c r="AS3006" s="14"/>
      <c r="AT3006" s="14"/>
      <c r="AU3006" s="14"/>
      <c r="AV3006" s="14"/>
      <c r="AW3006" s="14"/>
      <c r="AX3006" s="14"/>
      <c r="AY3006" s="14"/>
      <c r="AZ3006" s="14">
        <v>0</v>
      </c>
      <c r="BA3006" s="14">
        <v>0</v>
      </c>
      <c r="BB3006" s="14">
        <v>0</v>
      </c>
      <c r="BC3006" s="14"/>
      <c r="BD3006" s="14"/>
      <c r="BE3006" s="14"/>
      <c r="BF3006" s="14"/>
      <c r="BG3006" s="14"/>
      <c r="BH3006" s="14">
        <f t="shared" si="7906"/>
        <v>0</v>
      </c>
      <c r="BI3006" s="14"/>
      <c r="BJ3006" s="14"/>
      <c r="BK3006" s="14"/>
      <c r="BL3006" s="14"/>
      <c r="BM3006" s="14"/>
      <c r="BN3006" s="14"/>
      <c r="BO3006" s="14"/>
      <c r="BP3006" s="14"/>
      <c r="BQ3006" s="14"/>
      <c r="BR3006" s="14">
        <v>0</v>
      </c>
      <c r="BS3006" s="14">
        <v>0</v>
      </c>
      <c r="BT3006" s="14">
        <v>26536</v>
      </c>
      <c r="BU3006" s="14">
        <v>30567</v>
      </c>
      <c r="BV3006" s="14">
        <v>30567</v>
      </c>
      <c r="BW3006" s="14">
        <f t="shared" si="7886"/>
        <v>0</v>
      </c>
      <c r="BX3006" s="14"/>
      <c r="BY3006" s="14"/>
      <c r="BZ3006" s="14"/>
      <c r="CA3006" s="14">
        <f t="shared" si="7968"/>
        <v>30567</v>
      </c>
      <c r="CB3006" s="122">
        <f t="shared" si="7979"/>
        <v>100</v>
      </c>
    </row>
    <row r="3007" spans="1:80" x14ac:dyDescent="0.25">
      <c r="A3007" s="4" t="s">
        <v>928</v>
      </c>
      <c r="B3007" s="4" t="s">
        <v>88</v>
      </c>
      <c r="C3007" s="4" t="s">
        <v>1378</v>
      </c>
      <c r="D3007" s="79" t="s">
        <v>1379</v>
      </c>
      <c r="E3007" s="89">
        <v>6112</v>
      </c>
      <c r="F3007" s="79" t="s">
        <v>1384</v>
      </c>
      <c r="G3007" s="75" t="s">
        <v>1906</v>
      </c>
      <c r="H3007" s="13" t="s">
        <v>37</v>
      </c>
      <c r="I3007" s="14">
        <v>0</v>
      </c>
      <c r="J3007" s="14">
        <f t="shared" si="7967"/>
        <v>0</v>
      </c>
      <c r="K3007" s="14">
        <v>0</v>
      </c>
      <c r="L3007" s="14">
        <f t="shared" si="7970"/>
        <v>0</v>
      </c>
      <c r="M3007" s="14">
        <v>0</v>
      </c>
      <c r="N3007" s="14">
        <v>0</v>
      </c>
      <c r="O3007" s="14">
        <v>0</v>
      </c>
      <c r="P3007" s="14">
        <v>0</v>
      </c>
      <c r="Q3007" s="14">
        <v>0</v>
      </c>
      <c r="R3007" s="14">
        <v>0</v>
      </c>
      <c r="S3007" s="14"/>
      <c r="T3007" s="14"/>
      <c r="U3007" s="14"/>
      <c r="V3007" s="14"/>
      <c r="W3007" s="14"/>
      <c r="X3007" s="14">
        <f t="shared" si="7904"/>
        <v>0</v>
      </c>
      <c r="Y3007" s="14"/>
      <c r="Z3007" s="14"/>
      <c r="AA3007" s="14"/>
      <c r="AB3007" s="14"/>
      <c r="AC3007" s="14"/>
      <c r="AD3007" s="14"/>
      <c r="AE3007" s="14"/>
      <c r="AF3007" s="14"/>
      <c r="AG3007" s="14"/>
      <c r="AH3007" s="14">
        <v>0</v>
      </c>
      <c r="AI3007" s="14">
        <v>0</v>
      </c>
      <c r="AJ3007" s="14">
        <v>0</v>
      </c>
      <c r="AK3007" s="14"/>
      <c r="AL3007" s="14"/>
      <c r="AM3007" s="14"/>
      <c r="AN3007" s="14"/>
      <c r="AO3007" s="14"/>
      <c r="AP3007" s="14">
        <f t="shared" si="7905"/>
        <v>0</v>
      </c>
      <c r="AQ3007" s="14"/>
      <c r="AR3007" s="14"/>
      <c r="AS3007" s="14"/>
      <c r="AT3007" s="14"/>
      <c r="AU3007" s="14"/>
      <c r="AV3007" s="14"/>
      <c r="AW3007" s="14"/>
      <c r="AX3007" s="14"/>
      <c r="AY3007" s="14"/>
      <c r="AZ3007" s="14">
        <v>0</v>
      </c>
      <c r="BA3007" s="14">
        <v>0</v>
      </c>
      <c r="BB3007" s="14">
        <v>0</v>
      </c>
      <c r="BC3007" s="14"/>
      <c r="BD3007" s="14"/>
      <c r="BE3007" s="14"/>
      <c r="BF3007" s="14"/>
      <c r="BG3007" s="14"/>
      <c r="BH3007" s="14">
        <f t="shared" si="7906"/>
        <v>0</v>
      </c>
      <c r="BI3007" s="14"/>
      <c r="BJ3007" s="14"/>
      <c r="BK3007" s="14"/>
      <c r="BL3007" s="14"/>
      <c r="BM3007" s="14"/>
      <c r="BN3007" s="14"/>
      <c r="BO3007" s="14"/>
      <c r="BP3007" s="14"/>
      <c r="BQ3007" s="14"/>
      <c r="BR3007" s="14">
        <v>0</v>
      </c>
      <c r="BS3007" s="14">
        <v>0</v>
      </c>
      <c r="BT3007" s="14">
        <v>0</v>
      </c>
      <c r="BU3007" s="14">
        <v>0</v>
      </c>
      <c r="BV3007" s="14">
        <v>0</v>
      </c>
      <c r="BW3007" s="14">
        <f t="shared" si="7886"/>
        <v>0</v>
      </c>
      <c r="BX3007" s="14"/>
      <c r="BY3007" s="14"/>
      <c r="BZ3007" s="14"/>
      <c r="CA3007" s="14">
        <f t="shared" si="7968"/>
        <v>0</v>
      </c>
      <c r="CB3007" s="122" t="str">
        <f t="shared" si="7979"/>
        <v>-</v>
      </c>
    </row>
    <row r="3008" spans="1:80" x14ac:dyDescent="0.25">
      <c r="A3008" s="4" t="s">
        <v>928</v>
      </c>
      <c r="B3008" s="4" t="s">
        <v>88</v>
      </c>
      <c r="C3008" s="4" t="s">
        <v>1378</v>
      </c>
      <c r="D3008" s="79" t="s">
        <v>1379</v>
      </c>
      <c r="E3008" s="89">
        <v>6112</v>
      </c>
      <c r="F3008" s="79" t="s">
        <v>1385</v>
      </c>
      <c r="G3008" s="75" t="s">
        <v>1906</v>
      </c>
      <c r="H3008" s="13" t="s">
        <v>43</v>
      </c>
      <c r="I3008" s="14">
        <v>15900</v>
      </c>
      <c r="J3008" s="14">
        <f t="shared" si="7967"/>
        <v>20500</v>
      </c>
      <c r="K3008" s="14">
        <v>20500</v>
      </c>
      <c r="L3008" s="14">
        <f t="shared" si="7970"/>
        <v>0</v>
      </c>
      <c r="M3008" s="14">
        <v>0</v>
      </c>
      <c r="N3008" s="14">
        <v>0</v>
      </c>
      <c r="O3008" s="14">
        <v>0</v>
      </c>
      <c r="P3008" s="14">
        <v>0</v>
      </c>
      <c r="Q3008" s="14">
        <v>0</v>
      </c>
      <c r="R3008" s="14">
        <v>0</v>
      </c>
      <c r="S3008" s="14"/>
      <c r="T3008" s="14"/>
      <c r="U3008" s="14"/>
      <c r="V3008" s="14"/>
      <c r="W3008" s="14"/>
      <c r="X3008" s="14">
        <f t="shared" si="7904"/>
        <v>0</v>
      </c>
      <c r="Y3008" s="14"/>
      <c r="Z3008" s="14"/>
      <c r="AA3008" s="14"/>
      <c r="AB3008" s="14"/>
      <c r="AC3008" s="14"/>
      <c r="AD3008" s="14"/>
      <c r="AE3008" s="14"/>
      <c r="AF3008" s="14"/>
      <c r="AG3008" s="14"/>
      <c r="AH3008" s="14">
        <v>0</v>
      </c>
      <c r="AI3008" s="14">
        <v>0</v>
      </c>
      <c r="AJ3008" s="14">
        <v>0</v>
      </c>
      <c r="AK3008" s="14"/>
      <c r="AL3008" s="14"/>
      <c r="AM3008" s="14"/>
      <c r="AN3008" s="14"/>
      <c r="AO3008" s="14"/>
      <c r="AP3008" s="14">
        <f t="shared" si="7905"/>
        <v>0</v>
      </c>
      <c r="AQ3008" s="14"/>
      <c r="AR3008" s="14"/>
      <c r="AS3008" s="14"/>
      <c r="AT3008" s="14"/>
      <c r="AU3008" s="14"/>
      <c r="AV3008" s="14"/>
      <c r="AW3008" s="14"/>
      <c r="AX3008" s="14"/>
      <c r="AY3008" s="14"/>
      <c r="AZ3008" s="14">
        <v>0</v>
      </c>
      <c r="BA3008" s="14">
        <v>0</v>
      </c>
      <c r="BB3008" s="14">
        <v>0</v>
      </c>
      <c r="BC3008" s="14"/>
      <c r="BD3008" s="14"/>
      <c r="BE3008" s="14"/>
      <c r="BF3008" s="14"/>
      <c r="BG3008" s="14"/>
      <c r="BH3008" s="14">
        <f t="shared" si="7906"/>
        <v>0</v>
      </c>
      <c r="BI3008" s="14"/>
      <c r="BJ3008" s="14"/>
      <c r="BK3008" s="14"/>
      <c r="BL3008" s="14"/>
      <c r="BM3008" s="14"/>
      <c r="BN3008" s="14"/>
      <c r="BO3008" s="14"/>
      <c r="BP3008" s="14"/>
      <c r="BQ3008" s="14"/>
      <c r="BR3008" s="14">
        <v>0</v>
      </c>
      <c r="BS3008" s="14">
        <v>0</v>
      </c>
      <c r="BT3008" s="14">
        <v>20500</v>
      </c>
      <c r="BU3008" s="14">
        <v>20500</v>
      </c>
      <c r="BV3008" s="14">
        <v>13700</v>
      </c>
      <c r="BW3008" s="14">
        <f t="shared" si="7886"/>
        <v>0</v>
      </c>
      <c r="BX3008" s="14"/>
      <c r="BY3008" s="14"/>
      <c r="BZ3008" s="14"/>
      <c r="CA3008" s="14">
        <f t="shared" si="7968"/>
        <v>13700</v>
      </c>
      <c r="CB3008" s="122">
        <f t="shared" si="7979"/>
        <v>66.829268292682926</v>
      </c>
    </row>
    <row r="3009" spans="1:80" x14ac:dyDescent="0.25">
      <c r="A3009" s="4" t="s">
        <v>928</v>
      </c>
      <c r="B3009" s="4" t="s">
        <v>88</v>
      </c>
      <c r="C3009" s="4" t="s">
        <v>1378</v>
      </c>
      <c r="D3009" s="79" t="s">
        <v>1379</v>
      </c>
      <c r="E3009" s="78" t="s">
        <v>44</v>
      </c>
      <c r="F3009" s="78" t="s">
        <v>1</v>
      </c>
      <c r="G3009" s="2" t="s">
        <v>1</v>
      </c>
      <c r="H3009" s="2" t="s">
        <v>45</v>
      </c>
      <c r="I3009" s="12">
        <f>SUM(I3010)</f>
        <v>132281</v>
      </c>
      <c r="J3009" s="12">
        <f t="shared" si="7967"/>
        <v>142214</v>
      </c>
      <c r="K3009" s="12">
        <f t="shared" ref="K3009:Q3009" si="7997">SUM(K3010)</f>
        <v>140014</v>
      </c>
      <c r="L3009" s="12">
        <f t="shared" si="7970"/>
        <v>2200</v>
      </c>
      <c r="M3009" s="12">
        <f t="shared" si="7997"/>
        <v>2200</v>
      </c>
      <c r="N3009" s="12">
        <f t="shared" si="7997"/>
        <v>0</v>
      </c>
      <c r="O3009" s="12">
        <f t="shared" si="7997"/>
        <v>0</v>
      </c>
      <c r="P3009" s="12">
        <f t="shared" si="7997"/>
        <v>0</v>
      </c>
      <c r="Q3009" s="12">
        <f t="shared" si="7997"/>
        <v>0</v>
      </c>
      <c r="R3009" s="12">
        <f t="shared" ref="R3009:AG3009" si="7998">SUM(R3010)</f>
        <v>2200</v>
      </c>
      <c r="S3009" s="12">
        <f t="shared" si="7998"/>
        <v>0</v>
      </c>
      <c r="T3009" s="12">
        <f t="shared" si="7998"/>
        <v>0</v>
      </c>
      <c r="U3009" s="12">
        <f t="shared" si="7998"/>
        <v>0</v>
      </c>
      <c r="V3009" s="12">
        <f t="shared" si="7998"/>
        <v>0</v>
      </c>
      <c r="W3009" s="12">
        <f t="shared" si="7998"/>
        <v>0</v>
      </c>
      <c r="X3009" s="12">
        <f t="shared" si="7998"/>
        <v>2200</v>
      </c>
      <c r="Y3009" s="12">
        <f t="shared" si="7998"/>
        <v>0</v>
      </c>
      <c r="Z3009" s="12">
        <f t="shared" si="7998"/>
        <v>0</v>
      </c>
      <c r="AA3009" s="12">
        <f t="shared" si="7998"/>
        <v>0</v>
      </c>
      <c r="AB3009" s="12">
        <f t="shared" si="7998"/>
        <v>0</v>
      </c>
      <c r="AC3009" s="12">
        <f t="shared" si="7998"/>
        <v>0</v>
      </c>
      <c r="AD3009" s="12">
        <f t="shared" si="7998"/>
        <v>0</v>
      </c>
      <c r="AE3009" s="12">
        <f t="shared" si="7998"/>
        <v>0</v>
      </c>
      <c r="AF3009" s="12">
        <f t="shared" si="7998"/>
        <v>0</v>
      </c>
      <c r="AG3009" s="12">
        <f t="shared" si="7998"/>
        <v>0</v>
      </c>
      <c r="AH3009" s="12">
        <v>0</v>
      </c>
      <c r="AI3009" s="12">
        <v>2200</v>
      </c>
      <c r="AJ3009" s="12">
        <f t="shared" ref="AJ3009:AY3009" si="7999">SUM(AJ3010)</f>
        <v>0</v>
      </c>
      <c r="AK3009" s="12">
        <f t="shared" si="7999"/>
        <v>0</v>
      </c>
      <c r="AL3009" s="12">
        <f t="shared" si="7999"/>
        <v>0</v>
      </c>
      <c r="AM3009" s="12">
        <f t="shared" si="7999"/>
        <v>0</v>
      </c>
      <c r="AN3009" s="12">
        <f t="shared" si="7999"/>
        <v>0</v>
      </c>
      <c r="AO3009" s="12">
        <f t="shared" si="7999"/>
        <v>0</v>
      </c>
      <c r="AP3009" s="12">
        <f t="shared" si="7999"/>
        <v>0</v>
      </c>
      <c r="AQ3009" s="12">
        <f t="shared" si="7999"/>
        <v>0</v>
      </c>
      <c r="AR3009" s="12">
        <f t="shared" si="7999"/>
        <v>0</v>
      </c>
      <c r="AS3009" s="12">
        <f t="shared" si="7999"/>
        <v>0</v>
      </c>
      <c r="AT3009" s="12">
        <f t="shared" si="7999"/>
        <v>0</v>
      </c>
      <c r="AU3009" s="12">
        <f t="shared" si="7999"/>
        <v>0</v>
      </c>
      <c r="AV3009" s="12">
        <f t="shared" si="7999"/>
        <v>0</v>
      </c>
      <c r="AW3009" s="12">
        <f t="shared" si="7999"/>
        <v>0</v>
      </c>
      <c r="AX3009" s="12">
        <f t="shared" si="7999"/>
        <v>0</v>
      </c>
      <c r="AY3009" s="12">
        <f t="shared" si="7999"/>
        <v>0</v>
      </c>
      <c r="AZ3009" s="12">
        <v>0</v>
      </c>
      <c r="BA3009" s="12">
        <v>0</v>
      </c>
      <c r="BB3009" s="12">
        <f t="shared" ref="BB3009:BQ3009" si="8000">SUM(BB3010)</f>
        <v>0</v>
      </c>
      <c r="BC3009" s="12">
        <f t="shared" si="8000"/>
        <v>0</v>
      </c>
      <c r="BD3009" s="12">
        <f t="shared" si="8000"/>
        <v>0</v>
      </c>
      <c r="BE3009" s="12">
        <f t="shared" si="8000"/>
        <v>0</v>
      </c>
      <c r="BF3009" s="12">
        <f t="shared" si="8000"/>
        <v>0</v>
      </c>
      <c r="BG3009" s="12">
        <f t="shared" si="8000"/>
        <v>0</v>
      </c>
      <c r="BH3009" s="12">
        <f t="shared" si="8000"/>
        <v>0</v>
      </c>
      <c r="BI3009" s="12">
        <f t="shared" si="8000"/>
        <v>0</v>
      </c>
      <c r="BJ3009" s="12">
        <f t="shared" si="8000"/>
        <v>0</v>
      </c>
      <c r="BK3009" s="12">
        <f t="shared" si="8000"/>
        <v>0</v>
      </c>
      <c r="BL3009" s="12">
        <f t="shared" si="8000"/>
        <v>0</v>
      </c>
      <c r="BM3009" s="12">
        <f t="shared" si="8000"/>
        <v>0</v>
      </c>
      <c r="BN3009" s="12">
        <f t="shared" si="8000"/>
        <v>0</v>
      </c>
      <c r="BO3009" s="12">
        <f t="shared" si="8000"/>
        <v>0</v>
      </c>
      <c r="BP3009" s="12">
        <f t="shared" si="8000"/>
        <v>0</v>
      </c>
      <c r="BQ3009" s="12">
        <f t="shared" si="8000"/>
        <v>0</v>
      </c>
      <c r="BR3009" s="12">
        <v>0</v>
      </c>
      <c r="BS3009" s="12">
        <v>0</v>
      </c>
      <c r="BT3009" s="12">
        <f t="shared" ref="BT3009:BZ3009" si="8001">SUM(BT3010)</f>
        <v>149325</v>
      </c>
      <c r="BU3009" s="12">
        <f t="shared" si="8001"/>
        <v>147125</v>
      </c>
      <c r="BV3009" s="12">
        <f t="shared" si="8001"/>
        <v>79678</v>
      </c>
      <c r="BW3009" s="12">
        <f t="shared" si="8001"/>
        <v>33000</v>
      </c>
      <c r="BX3009" s="12">
        <f t="shared" si="8001"/>
        <v>12000</v>
      </c>
      <c r="BY3009" s="12">
        <f t="shared" si="8001"/>
        <v>10500</v>
      </c>
      <c r="BZ3009" s="12">
        <f t="shared" si="8001"/>
        <v>10500</v>
      </c>
      <c r="CA3009" s="12">
        <f t="shared" si="7968"/>
        <v>112678</v>
      </c>
      <c r="CB3009" s="124">
        <f t="shared" si="7979"/>
        <v>76.586576040781651</v>
      </c>
    </row>
    <row r="3010" spans="1:80" x14ac:dyDescent="0.25">
      <c r="A3010" s="4" t="s">
        <v>928</v>
      </c>
      <c r="B3010" s="4" t="s">
        <v>88</v>
      </c>
      <c r="C3010" s="4" t="s">
        <v>1378</v>
      </c>
      <c r="D3010" s="79" t="s">
        <v>1379</v>
      </c>
      <c r="E3010" s="89">
        <v>6121</v>
      </c>
      <c r="F3010" s="79"/>
      <c r="G3010" s="75" t="s">
        <v>1906</v>
      </c>
      <c r="H3010" s="13" t="s">
        <v>46</v>
      </c>
      <c r="I3010" s="14">
        <v>132281</v>
      </c>
      <c r="J3010" s="14">
        <f t="shared" si="7967"/>
        <v>142214</v>
      </c>
      <c r="K3010" s="14">
        <v>140014</v>
      </c>
      <c r="L3010" s="14">
        <f t="shared" si="7970"/>
        <v>2200</v>
      </c>
      <c r="M3010" s="14">
        <v>2200</v>
      </c>
      <c r="N3010" s="14">
        <v>0</v>
      </c>
      <c r="O3010" s="14">
        <v>0</v>
      </c>
      <c r="P3010" s="14">
        <v>0</v>
      </c>
      <c r="Q3010" s="14">
        <v>0</v>
      </c>
      <c r="R3010" s="14">
        <v>2200</v>
      </c>
      <c r="S3010" s="14"/>
      <c r="T3010" s="14"/>
      <c r="U3010" s="14"/>
      <c r="V3010" s="14"/>
      <c r="W3010" s="14"/>
      <c r="X3010" s="14">
        <f t="shared" si="7904"/>
        <v>2200</v>
      </c>
      <c r="Y3010" s="14"/>
      <c r="Z3010" s="14"/>
      <c r="AA3010" s="14"/>
      <c r="AB3010" s="14"/>
      <c r="AC3010" s="14"/>
      <c r="AD3010" s="14"/>
      <c r="AE3010" s="14"/>
      <c r="AF3010" s="14"/>
      <c r="AG3010" s="14"/>
      <c r="AH3010" s="14">
        <v>0</v>
      </c>
      <c r="AI3010" s="14">
        <v>2200</v>
      </c>
      <c r="AJ3010" s="14">
        <v>0</v>
      </c>
      <c r="AK3010" s="14"/>
      <c r="AL3010" s="14"/>
      <c r="AM3010" s="14"/>
      <c r="AN3010" s="14"/>
      <c r="AO3010" s="14"/>
      <c r="AP3010" s="14">
        <f t="shared" si="7905"/>
        <v>0</v>
      </c>
      <c r="AQ3010" s="14"/>
      <c r="AR3010" s="14"/>
      <c r="AS3010" s="14"/>
      <c r="AT3010" s="14"/>
      <c r="AU3010" s="14"/>
      <c r="AV3010" s="14"/>
      <c r="AW3010" s="14"/>
      <c r="AX3010" s="14"/>
      <c r="AY3010" s="14"/>
      <c r="AZ3010" s="14">
        <v>0</v>
      </c>
      <c r="BA3010" s="14">
        <v>0</v>
      </c>
      <c r="BB3010" s="14">
        <v>0</v>
      </c>
      <c r="BC3010" s="14"/>
      <c r="BD3010" s="14"/>
      <c r="BE3010" s="14"/>
      <c r="BF3010" s="14"/>
      <c r="BG3010" s="14"/>
      <c r="BH3010" s="14">
        <f t="shared" si="7906"/>
        <v>0</v>
      </c>
      <c r="BI3010" s="14"/>
      <c r="BJ3010" s="14"/>
      <c r="BK3010" s="14"/>
      <c r="BL3010" s="14"/>
      <c r="BM3010" s="14"/>
      <c r="BN3010" s="14"/>
      <c r="BO3010" s="14"/>
      <c r="BP3010" s="14"/>
      <c r="BQ3010" s="14"/>
      <c r="BR3010" s="14">
        <v>0</v>
      </c>
      <c r="BS3010" s="14">
        <v>0</v>
      </c>
      <c r="BT3010" s="14">
        <v>149325</v>
      </c>
      <c r="BU3010" s="14">
        <v>147125</v>
      </c>
      <c r="BV3010" s="14">
        <v>79678</v>
      </c>
      <c r="BW3010" s="14">
        <f t="shared" si="7886"/>
        <v>33000</v>
      </c>
      <c r="BX3010" s="14">
        <v>12000</v>
      </c>
      <c r="BY3010" s="14">
        <v>10500</v>
      </c>
      <c r="BZ3010" s="14">
        <v>10500</v>
      </c>
      <c r="CA3010" s="14">
        <f t="shared" si="7968"/>
        <v>112678</v>
      </c>
      <c r="CB3010" s="122">
        <f t="shared" si="7979"/>
        <v>76.586576040781651</v>
      </c>
    </row>
    <row r="3011" spans="1:80" x14ac:dyDescent="0.25">
      <c r="A3011" s="4" t="s">
        <v>928</v>
      </c>
      <c r="B3011" s="4" t="s">
        <v>88</v>
      </c>
      <c r="C3011" s="4" t="s">
        <v>1378</v>
      </c>
      <c r="D3011" s="79" t="s">
        <v>1379</v>
      </c>
      <c r="E3011" s="78" t="s">
        <v>47</v>
      </c>
      <c r="F3011" s="78" t="s">
        <v>1</v>
      </c>
      <c r="G3011" s="2" t="s">
        <v>1</v>
      </c>
      <c r="H3011" s="2" t="s">
        <v>48</v>
      </c>
      <c r="I3011" s="12">
        <f>SUM(I3012:I3019)</f>
        <v>159200</v>
      </c>
      <c r="J3011" s="12">
        <f t="shared" si="7967"/>
        <v>159190</v>
      </c>
      <c r="K3011" s="12">
        <f t="shared" ref="K3011" si="8002">SUM(K3012:K3019)</f>
        <v>109490</v>
      </c>
      <c r="L3011" s="12">
        <f t="shared" si="7970"/>
        <v>49700</v>
      </c>
      <c r="M3011" s="12">
        <f t="shared" ref="M3011:Q3011" si="8003">SUM(M3012:M3019)</f>
        <v>41200</v>
      </c>
      <c r="N3011" s="12">
        <f t="shared" si="8003"/>
        <v>0</v>
      </c>
      <c r="O3011" s="12">
        <f t="shared" si="8003"/>
        <v>8500</v>
      </c>
      <c r="P3011" s="12">
        <f t="shared" si="8003"/>
        <v>0</v>
      </c>
      <c r="Q3011" s="12">
        <f t="shared" si="8003"/>
        <v>0</v>
      </c>
      <c r="R3011" s="12">
        <f t="shared" ref="R3011:AG3011" si="8004">SUM(R3012:R3019)</f>
        <v>41200</v>
      </c>
      <c r="S3011" s="12">
        <f t="shared" si="8004"/>
        <v>0</v>
      </c>
      <c r="T3011" s="12">
        <f t="shared" si="8004"/>
        <v>0</v>
      </c>
      <c r="U3011" s="12">
        <f t="shared" si="8004"/>
        <v>0</v>
      </c>
      <c r="V3011" s="12">
        <f t="shared" si="8004"/>
        <v>0</v>
      </c>
      <c r="W3011" s="12">
        <f t="shared" si="8004"/>
        <v>0</v>
      </c>
      <c r="X3011" s="12">
        <f t="shared" si="8004"/>
        <v>41200</v>
      </c>
      <c r="Y3011" s="12">
        <f t="shared" si="8004"/>
        <v>0</v>
      </c>
      <c r="Z3011" s="12">
        <f t="shared" si="8004"/>
        <v>0</v>
      </c>
      <c r="AA3011" s="12">
        <f t="shared" si="8004"/>
        <v>11592</v>
      </c>
      <c r="AB3011" s="12">
        <f t="shared" si="8004"/>
        <v>0</v>
      </c>
      <c r="AC3011" s="12">
        <f t="shared" si="8004"/>
        <v>9650</v>
      </c>
      <c r="AD3011" s="12">
        <f t="shared" si="8004"/>
        <v>0</v>
      </c>
      <c r="AE3011" s="12">
        <f t="shared" si="8004"/>
        <v>2315</v>
      </c>
      <c r="AF3011" s="12">
        <f t="shared" si="8004"/>
        <v>0</v>
      </c>
      <c r="AG3011" s="12">
        <f t="shared" si="8004"/>
        <v>3435</v>
      </c>
      <c r="AH3011" s="12">
        <v>26992</v>
      </c>
      <c r="AI3011" s="12">
        <v>14208</v>
      </c>
      <c r="AJ3011" s="12">
        <f t="shared" ref="AJ3011:AY3011" si="8005">SUM(AJ3012:AJ3019)</f>
        <v>0</v>
      </c>
      <c r="AK3011" s="12">
        <f t="shared" si="8005"/>
        <v>0</v>
      </c>
      <c r="AL3011" s="12">
        <f t="shared" si="8005"/>
        <v>0</v>
      </c>
      <c r="AM3011" s="12">
        <f t="shared" si="8005"/>
        <v>0</v>
      </c>
      <c r="AN3011" s="12">
        <f t="shared" si="8005"/>
        <v>0</v>
      </c>
      <c r="AO3011" s="12">
        <f t="shared" si="8005"/>
        <v>0</v>
      </c>
      <c r="AP3011" s="12">
        <f t="shared" si="8005"/>
        <v>0</v>
      </c>
      <c r="AQ3011" s="12">
        <f t="shared" si="8005"/>
        <v>0</v>
      </c>
      <c r="AR3011" s="12">
        <f t="shared" si="8005"/>
        <v>0</v>
      </c>
      <c r="AS3011" s="12">
        <f t="shared" si="8005"/>
        <v>0</v>
      </c>
      <c r="AT3011" s="12">
        <f t="shared" si="8005"/>
        <v>0</v>
      </c>
      <c r="AU3011" s="12">
        <f t="shared" si="8005"/>
        <v>0</v>
      </c>
      <c r="AV3011" s="12">
        <f t="shared" si="8005"/>
        <v>0</v>
      </c>
      <c r="AW3011" s="12">
        <f t="shared" si="8005"/>
        <v>0</v>
      </c>
      <c r="AX3011" s="12">
        <f t="shared" si="8005"/>
        <v>0</v>
      </c>
      <c r="AY3011" s="12">
        <f t="shared" si="8005"/>
        <v>0</v>
      </c>
      <c r="AZ3011" s="12">
        <v>0</v>
      </c>
      <c r="BA3011" s="12">
        <v>0</v>
      </c>
      <c r="BB3011" s="12">
        <f t="shared" ref="BB3011:BQ3011" si="8006">SUM(BB3012:BB3019)</f>
        <v>8500</v>
      </c>
      <c r="BC3011" s="12">
        <f t="shared" si="8006"/>
        <v>2078</v>
      </c>
      <c r="BD3011" s="12">
        <f t="shared" si="8006"/>
        <v>0</v>
      </c>
      <c r="BE3011" s="12">
        <f t="shared" si="8006"/>
        <v>10076</v>
      </c>
      <c r="BF3011" s="12">
        <f t="shared" si="8006"/>
        <v>0</v>
      </c>
      <c r="BG3011" s="12">
        <f t="shared" si="8006"/>
        <v>0</v>
      </c>
      <c r="BH3011" s="12">
        <f t="shared" si="8006"/>
        <v>20654</v>
      </c>
      <c r="BI3011" s="12">
        <f t="shared" si="8006"/>
        <v>0</v>
      </c>
      <c r="BJ3011" s="12">
        <f t="shared" si="8006"/>
        <v>1880</v>
      </c>
      <c r="BK3011" s="12">
        <f t="shared" si="8006"/>
        <v>2078</v>
      </c>
      <c r="BL3011" s="12">
        <f t="shared" si="8006"/>
        <v>0</v>
      </c>
      <c r="BM3011" s="12">
        <f t="shared" si="8006"/>
        <v>8620</v>
      </c>
      <c r="BN3011" s="12">
        <f t="shared" si="8006"/>
        <v>0</v>
      </c>
      <c r="BO3011" s="12">
        <f t="shared" si="8006"/>
        <v>2773</v>
      </c>
      <c r="BP3011" s="12">
        <f t="shared" si="8006"/>
        <v>2303</v>
      </c>
      <c r="BQ3011" s="12">
        <f t="shared" si="8006"/>
        <v>0</v>
      </c>
      <c r="BR3011" s="12">
        <v>17654</v>
      </c>
      <c r="BS3011" s="12">
        <v>3000</v>
      </c>
      <c r="BT3011" s="12">
        <f t="shared" ref="BT3011:BZ3011" si="8007">SUM(BT3012:BT3019)</f>
        <v>174406</v>
      </c>
      <c r="BU3011" s="12">
        <f t="shared" si="8007"/>
        <v>124706</v>
      </c>
      <c r="BV3011" s="12">
        <f t="shared" si="8007"/>
        <v>64853</v>
      </c>
      <c r="BW3011" s="12">
        <f t="shared" si="8007"/>
        <v>25348</v>
      </c>
      <c r="BX3011" s="12">
        <f t="shared" si="8007"/>
        <v>8492</v>
      </c>
      <c r="BY3011" s="12">
        <f t="shared" si="8007"/>
        <v>8428</v>
      </c>
      <c r="BZ3011" s="12">
        <f t="shared" si="8007"/>
        <v>8428</v>
      </c>
      <c r="CA3011" s="12">
        <f t="shared" si="7968"/>
        <v>90201</v>
      </c>
      <c r="CB3011" s="124">
        <f t="shared" si="7979"/>
        <v>72.330922329318554</v>
      </c>
    </row>
    <row r="3012" spans="1:80" x14ac:dyDescent="0.25">
      <c r="A3012" s="4" t="s">
        <v>928</v>
      </c>
      <c r="B3012" s="4" t="s">
        <v>88</v>
      </c>
      <c r="C3012" s="4" t="s">
        <v>1378</v>
      </c>
      <c r="D3012" s="79" t="s">
        <v>1379</v>
      </c>
      <c r="E3012" s="89">
        <v>6131</v>
      </c>
      <c r="F3012" s="79"/>
      <c r="G3012" s="75" t="s">
        <v>1906</v>
      </c>
      <c r="H3012" s="13" t="s">
        <v>49</v>
      </c>
      <c r="I3012" s="14">
        <v>2000</v>
      </c>
      <c r="J3012" s="14">
        <f t="shared" si="7967"/>
        <v>3200</v>
      </c>
      <c r="K3012" s="14">
        <v>2100</v>
      </c>
      <c r="L3012" s="14">
        <f t="shared" si="7970"/>
        <v>1100</v>
      </c>
      <c r="M3012" s="14">
        <v>1100</v>
      </c>
      <c r="N3012" s="14">
        <v>0</v>
      </c>
      <c r="O3012" s="14">
        <v>0</v>
      </c>
      <c r="P3012" s="14">
        <v>0</v>
      </c>
      <c r="Q3012" s="14">
        <v>0</v>
      </c>
      <c r="R3012" s="14">
        <v>1100</v>
      </c>
      <c r="S3012" s="14"/>
      <c r="T3012" s="14"/>
      <c r="U3012" s="14"/>
      <c r="V3012" s="14"/>
      <c r="W3012" s="14"/>
      <c r="X3012" s="14">
        <f t="shared" si="7904"/>
        <v>1100</v>
      </c>
      <c r="Y3012" s="14"/>
      <c r="Z3012" s="14"/>
      <c r="AA3012" s="14"/>
      <c r="AB3012" s="14"/>
      <c r="AC3012" s="14"/>
      <c r="AD3012" s="14"/>
      <c r="AE3012" s="14"/>
      <c r="AF3012" s="14"/>
      <c r="AG3012" s="14"/>
      <c r="AH3012" s="14">
        <v>0</v>
      </c>
      <c r="AI3012" s="14">
        <v>1100</v>
      </c>
      <c r="AJ3012" s="14">
        <v>0</v>
      </c>
      <c r="AK3012" s="14"/>
      <c r="AL3012" s="14"/>
      <c r="AM3012" s="14"/>
      <c r="AN3012" s="14"/>
      <c r="AO3012" s="14"/>
      <c r="AP3012" s="14">
        <f t="shared" si="7905"/>
        <v>0</v>
      </c>
      <c r="AQ3012" s="14"/>
      <c r="AR3012" s="14"/>
      <c r="AS3012" s="14"/>
      <c r="AT3012" s="14"/>
      <c r="AU3012" s="14"/>
      <c r="AV3012" s="14"/>
      <c r="AW3012" s="14"/>
      <c r="AX3012" s="14"/>
      <c r="AY3012" s="14"/>
      <c r="AZ3012" s="14">
        <v>0</v>
      </c>
      <c r="BA3012" s="14">
        <v>0</v>
      </c>
      <c r="BB3012" s="14">
        <v>0</v>
      </c>
      <c r="BC3012" s="14"/>
      <c r="BD3012" s="14"/>
      <c r="BE3012" s="14"/>
      <c r="BF3012" s="14"/>
      <c r="BG3012" s="14"/>
      <c r="BH3012" s="14">
        <f t="shared" si="7906"/>
        <v>0</v>
      </c>
      <c r="BI3012" s="14"/>
      <c r="BJ3012" s="14"/>
      <c r="BK3012" s="14"/>
      <c r="BL3012" s="14"/>
      <c r="BM3012" s="14"/>
      <c r="BN3012" s="14"/>
      <c r="BO3012" s="14"/>
      <c r="BP3012" s="14"/>
      <c r="BQ3012" s="14"/>
      <c r="BR3012" s="14">
        <v>0</v>
      </c>
      <c r="BS3012" s="14">
        <v>0</v>
      </c>
      <c r="BT3012" s="14">
        <v>3200</v>
      </c>
      <c r="BU3012" s="14">
        <v>2100</v>
      </c>
      <c r="BV3012" s="14">
        <v>1400</v>
      </c>
      <c r="BW3012" s="14">
        <f t="shared" si="7886"/>
        <v>150</v>
      </c>
      <c r="BX3012" s="14">
        <v>150</v>
      </c>
      <c r="BY3012" s="14"/>
      <c r="BZ3012" s="14"/>
      <c r="CA3012" s="14">
        <f t="shared" si="7968"/>
        <v>1550</v>
      </c>
      <c r="CB3012" s="122">
        <f t="shared" si="7979"/>
        <v>73.80952380952381</v>
      </c>
    </row>
    <row r="3013" spans="1:80" x14ac:dyDescent="0.25">
      <c r="A3013" s="4" t="s">
        <v>928</v>
      </c>
      <c r="B3013" s="4" t="s">
        <v>88</v>
      </c>
      <c r="C3013" s="4" t="s">
        <v>1378</v>
      </c>
      <c r="D3013" s="79" t="s">
        <v>1379</v>
      </c>
      <c r="E3013" s="89">
        <v>6132</v>
      </c>
      <c r="F3013" s="79"/>
      <c r="G3013" s="75" t="s">
        <v>1906</v>
      </c>
      <c r="H3013" s="13" t="s">
        <v>196</v>
      </c>
      <c r="I3013" s="14">
        <v>33000</v>
      </c>
      <c r="J3013" s="14">
        <f t="shared" si="7967"/>
        <v>39000</v>
      </c>
      <c r="K3013" s="14">
        <v>39000</v>
      </c>
      <c r="L3013" s="14">
        <f t="shared" si="7970"/>
        <v>0</v>
      </c>
      <c r="M3013" s="14">
        <v>0</v>
      </c>
      <c r="N3013" s="14">
        <v>0</v>
      </c>
      <c r="O3013" s="14">
        <v>0</v>
      </c>
      <c r="P3013" s="14">
        <v>0</v>
      </c>
      <c r="Q3013" s="14">
        <v>0</v>
      </c>
      <c r="R3013" s="14">
        <v>0</v>
      </c>
      <c r="S3013" s="14"/>
      <c r="T3013" s="14"/>
      <c r="U3013" s="14"/>
      <c r="V3013" s="14"/>
      <c r="W3013" s="14"/>
      <c r="X3013" s="14">
        <f t="shared" si="7904"/>
        <v>0</v>
      </c>
      <c r="Y3013" s="14"/>
      <c r="Z3013" s="14"/>
      <c r="AA3013" s="14"/>
      <c r="AB3013" s="14"/>
      <c r="AC3013" s="14"/>
      <c r="AD3013" s="14"/>
      <c r="AE3013" s="14"/>
      <c r="AF3013" s="14"/>
      <c r="AG3013" s="14"/>
      <c r="AH3013" s="14">
        <v>0</v>
      </c>
      <c r="AI3013" s="14">
        <v>0</v>
      </c>
      <c r="AJ3013" s="14">
        <v>0</v>
      </c>
      <c r="AK3013" s="14"/>
      <c r="AL3013" s="14"/>
      <c r="AM3013" s="14"/>
      <c r="AN3013" s="14"/>
      <c r="AO3013" s="14"/>
      <c r="AP3013" s="14">
        <f t="shared" si="7905"/>
        <v>0</v>
      </c>
      <c r="AQ3013" s="14"/>
      <c r="AR3013" s="14"/>
      <c r="AS3013" s="14"/>
      <c r="AT3013" s="14"/>
      <c r="AU3013" s="14"/>
      <c r="AV3013" s="14"/>
      <c r="AW3013" s="14"/>
      <c r="AX3013" s="14"/>
      <c r="AY3013" s="14"/>
      <c r="AZ3013" s="14">
        <v>0</v>
      </c>
      <c r="BA3013" s="14">
        <v>0</v>
      </c>
      <c r="BB3013" s="14">
        <v>0</v>
      </c>
      <c r="BC3013" s="14"/>
      <c r="BD3013" s="14"/>
      <c r="BE3013" s="14"/>
      <c r="BF3013" s="14"/>
      <c r="BG3013" s="14"/>
      <c r="BH3013" s="14">
        <f t="shared" si="7906"/>
        <v>0</v>
      </c>
      <c r="BI3013" s="14"/>
      <c r="BJ3013" s="14"/>
      <c r="BK3013" s="14"/>
      <c r="BL3013" s="14"/>
      <c r="BM3013" s="14"/>
      <c r="BN3013" s="14"/>
      <c r="BO3013" s="14"/>
      <c r="BP3013" s="14"/>
      <c r="BQ3013" s="14"/>
      <c r="BR3013" s="14">
        <v>0</v>
      </c>
      <c r="BS3013" s="14">
        <v>0</v>
      </c>
      <c r="BT3013" s="14">
        <v>39000</v>
      </c>
      <c r="BU3013" s="14">
        <v>39000</v>
      </c>
      <c r="BV3013" s="14">
        <v>20000</v>
      </c>
      <c r="BW3013" s="14">
        <f t="shared" si="7886"/>
        <v>8000</v>
      </c>
      <c r="BX3013" s="14">
        <v>2000</v>
      </c>
      <c r="BY3013" s="14">
        <v>3000</v>
      </c>
      <c r="BZ3013" s="14">
        <v>3000</v>
      </c>
      <c r="CA3013" s="14">
        <f t="shared" si="7968"/>
        <v>28000</v>
      </c>
      <c r="CB3013" s="122">
        <f t="shared" si="7979"/>
        <v>71.794871794871796</v>
      </c>
    </row>
    <row r="3014" spans="1:80" x14ac:dyDescent="0.25">
      <c r="A3014" s="4" t="s">
        <v>928</v>
      </c>
      <c r="B3014" s="4" t="s">
        <v>88</v>
      </c>
      <c r="C3014" s="4" t="s">
        <v>1378</v>
      </c>
      <c r="D3014" s="79" t="s">
        <v>1379</v>
      </c>
      <c r="E3014" s="89">
        <v>6133</v>
      </c>
      <c r="F3014" s="79"/>
      <c r="G3014" s="75" t="s">
        <v>1906</v>
      </c>
      <c r="H3014" s="13" t="s">
        <v>198</v>
      </c>
      <c r="I3014" s="14">
        <v>9600</v>
      </c>
      <c r="J3014" s="14">
        <f t="shared" si="7967"/>
        <v>10560</v>
      </c>
      <c r="K3014" s="14">
        <v>10560</v>
      </c>
      <c r="L3014" s="14">
        <f t="shared" si="7970"/>
        <v>0</v>
      </c>
      <c r="M3014" s="14">
        <v>0</v>
      </c>
      <c r="N3014" s="14">
        <v>0</v>
      </c>
      <c r="O3014" s="14">
        <v>0</v>
      </c>
      <c r="P3014" s="14">
        <v>0</v>
      </c>
      <c r="Q3014" s="14">
        <v>0</v>
      </c>
      <c r="R3014" s="14">
        <v>0</v>
      </c>
      <c r="S3014" s="14"/>
      <c r="T3014" s="14"/>
      <c r="U3014" s="14"/>
      <c r="V3014" s="14"/>
      <c r="W3014" s="14"/>
      <c r="X3014" s="14">
        <f t="shared" si="7904"/>
        <v>0</v>
      </c>
      <c r="Y3014" s="14"/>
      <c r="Z3014" s="14"/>
      <c r="AA3014" s="14"/>
      <c r="AB3014" s="14"/>
      <c r="AC3014" s="14"/>
      <c r="AD3014" s="14"/>
      <c r="AE3014" s="14"/>
      <c r="AF3014" s="14"/>
      <c r="AG3014" s="14"/>
      <c r="AH3014" s="14">
        <v>0</v>
      </c>
      <c r="AI3014" s="14">
        <v>0</v>
      </c>
      <c r="AJ3014" s="14">
        <v>0</v>
      </c>
      <c r="AK3014" s="14"/>
      <c r="AL3014" s="14"/>
      <c r="AM3014" s="14"/>
      <c r="AN3014" s="14"/>
      <c r="AO3014" s="14"/>
      <c r="AP3014" s="14">
        <f t="shared" si="7905"/>
        <v>0</v>
      </c>
      <c r="AQ3014" s="14"/>
      <c r="AR3014" s="14"/>
      <c r="AS3014" s="14"/>
      <c r="AT3014" s="14"/>
      <c r="AU3014" s="14"/>
      <c r="AV3014" s="14"/>
      <c r="AW3014" s="14"/>
      <c r="AX3014" s="14"/>
      <c r="AY3014" s="14"/>
      <c r="AZ3014" s="14">
        <v>0</v>
      </c>
      <c r="BA3014" s="14">
        <v>0</v>
      </c>
      <c r="BB3014" s="14">
        <v>0</v>
      </c>
      <c r="BC3014" s="14"/>
      <c r="BD3014" s="14"/>
      <c r="BE3014" s="14"/>
      <c r="BF3014" s="14"/>
      <c r="BG3014" s="14"/>
      <c r="BH3014" s="14">
        <f t="shared" si="7906"/>
        <v>0</v>
      </c>
      <c r="BI3014" s="14"/>
      <c r="BJ3014" s="14"/>
      <c r="BK3014" s="14"/>
      <c r="BL3014" s="14"/>
      <c r="BM3014" s="14"/>
      <c r="BN3014" s="14"/>
      <c r="BO3014" s="14"/>
      <c r="BP3014" s="14"/>
      <c r="BQ3014" s="14"/>
      <c r="BR3014" s="14">
        <v>0</v>
      </c>
      <c r="BS3014" s="14">
        <v>0</v>
      </c>
      <c r="BT3014" s="14">
        <v>10560</v>
      </c>
      <c r="BU3014" s="14">
        <v>10560</v>
      </c>
      <c r="BV3014" s="14">
        <v>5280</v>
      </c>
      <c r="BW3014" s="14">
        <f t="shared" si="7886"/>
        <v>1980</v>
      </c>
      <c r="BX3014" s="14">
        <v>880</v>
      </c>
      <c r="BY3014" s="14">
        <v>550</v>
      </c>
      <c r="BZ3014" s="14">
        <v>550</v>
      </c>
      <c r="CA3014" s="14">
        <f t="shared" si="7968"/>
        <v>7260</v>
      </c>
      <c r="CB3014" s="122">
        <f t="shared" si="7979"/>
        <v>68.75</v>
      </c>
    </row>
    <row r="3015" spans="1:80" x14ac:dyDescent="0.25">
      <c r="A3015" s="4" t="s">
        <v>928</v>
      </c>
      <c r="B3015" s="4" t="s">
        <v>88</v>
      </c>
      <c r="C3015" s="4" t="s">
        <v>1378</v>
      </c>
      <c r="D3015" s="79" t="s">
        <v>1379</v>
      </c>
      <c r="E3015" s="89">
        <v>6134</v>
      </c>
      <c r="F3015" s="79"/>
      <c r="G3015" s="75" t="s">
        <v>1906</v>
      </c>
      <c r="H3015" s="13" t="s">
        <v>200</v>
      </c>
      <c r="I3015" s="14">
        <v>49900</v>
      </c>
      <c r="J3015" s="14">
        <f t="shared" si="7967"/>
        <v>55500</v>
      </c>
      <c r="K3015" s="14">
        <v>15000</v>
      </c>
      <c r="L3015" s="14">
        <f t="shared" si="7970"/>
        <v>40500</v>
      </c>
      <c r="M3015" s="14">
        <v>35000</v>
      </c>
      <c r="N3015" s="14">
        <v>0</v>
      </c>
      <c r="O3015" s="14">
        <v>5500</v>
      </c>
      <c r="P3015" s="14">
        <v>0</v>
      </c>
      <c r="Q3015" s="14">
        <v>0</v>
      </c>
      <c r="R3015" s="14">
        <v>35000</v>
      </c>
      <c r="S3015" s="14"/>
      <c r="T3015" s="14"/>
      <c r="U3015" s="14"/>
      <c r="V3015" s="14"/>
      <c r="W3015" s="14"/>
      <c r="X3015" s="14">
        <f t="shared" si="7904"/>
        <v>35000</v>
      </c>
      <c r="Y3015" s="14"/>
      <c r="Z3015" s="14"/>
      <c r="AA3015" s="14">
        <f>5740+3852</f>
        <v>9592</v>
      </c>
      <c r="AB3015" s="14"/>
      <c r="AC3015" s="14">
        <f>3772+4828</f>
        <v>8600</v>
      </c>
      <c r="AD3015" s="14"/>
      <c r="AE3015" s="14">
        <v>1895</v>
      </c>
      <c r="AF3015" s="14"/>
      <c r="AG3015" s="14">
        <v>3340</v>
      </c>
      <c r="AH3015" s="14">
        <v>23427</v>
      </c>
      <c r="AI3015" s="14">
        <v>11573</v>
      </c>
      <c r="AJ3015" s="14">
        <v>0</v>
      </c>
      <c r="AK3015" s="14"/>
      <c r="AL3015" s="14"/>
      <c r="AM3015" s="14"/>
      <c r="AN3015" s="14"/>
      <c r="AO3015" s="14"/>
      <c r="AP3015" s="14">
        <f t="shared" si="7905"/>
        <v>0</v>
      </c>
      <c r="AQ3015" s="14"/>
      <c r="AR3015" s="14"/>
      <c r="AS3015" s="14"/>
      <c r="AT3015" s="14"/>
      <c r="AU3015" s="14"/>
      <c r="AV3015" s="14"/>
      <c r="AW3015" s="14"/>
      <c r="AX3015" s="14"/>
      <c r="AY3015" s="14"/>
      <c r="AZ3015" s="14">
        <v>0</v>
      </c>
      <c r="BA3015" s="14">
        <v>0</v>
      </c>
      <c r="BB3015" s="14">
        <v>5500</v>
      </c>
      <c r="BC3015" s="14">
        <v>2078</v>
      </c>
      <c r="BD3015" s="14"/>
      <c r="BE3015" s="14">
        <f>2773+2303</f>
        <v>5076</v>
      </c>
      <c r="BF3015" s="14"/>
      <c r="BG3015" s="14"/>
      <c r="BH3015" s="14">
        <f t="shared" si="7906"/>
        <v>12654</v>
      </c>
      <c r="BI3015" s="14"/>
      <c r="BJ3015" s="14">
        <v>1880</v>
      </c>
      <c r="BK3015" s="14">
        <v>2078</v>
      </c>
      <c r="BL3015" s="14"/>
      <c r="BM3015" s="14">
        <v>3620</v>
      </c>
      <c r="BN3015" s="14"/>
      <c r="BO3015" s="14">
        <v>2773</v>
      </c>
      <c r="BP3015" s="14">
        <v>2303</v>
      </c>
      <c r="BQ3015" s="14"/>
      <c r="BR3015" s="14">
        <v>12654</v>
      </c>
      <c r="BS3015" s="14">
        <v>0</v>
      </c>
      <c r="BT3015" s="14">
        <v>70500</v>
      </c>
      <c r="BU3015" s="14">
        <v>30000</v>
      </c>
      <c r="BV3015" s="14">
        <v>15000</v>
      </c>
      <c r="BW3015" s="14">
        <f t="shared" si="7886"/>
        <v>6900</v>
      </c>
      <c r="BX3015" s="14">
        <v>2500</v>
      </c>
      <c r="BY3015" s="14">
        <v>2200</v>
      </c>
      <c r="BZ3015" s="14">
        <v>2200</v>
      </c>
      <c r="CA3015" s="14">
        <f t="shared" si="7968"/>
        <v>21900</v>
      </c>
      <c r="CB3015" s="122">
        <f t="shared" si="7979"/>
        <v>73</v>
      </c>
    </row>
    <row r="3016" spans="1:80" x14ac:dyDescent="0.25">
      <c r="A3016" s="4" t="s">
        <v>928</v>
      </c>
      <c r="B3016" s="4" t="s">
        <v>88</v>
      </c>
      <c r="C3016" s="4" t="s">
        <v>1378</v>
      </c>
      <c r="D3016" s="79" t="s">
        <v>1379</v>
      </c>
      <c r="E3016" s="89">
        <v>6135</v>
      </c>
      <c r="F3016" s="79"/>
      <c r="G3016" s="75" t="s">
        <v>1906</v>
      </c>
      <c r="H3016" s="13" t="s">
        <v>201</v>
      </c>
      <c r="I3016" s="14">
        <v>2000</v>
      </c>
      <c r="J3016" s="14">
        <f t="shared" si="7967"/>
        <v>2400</v>
      </c>
      <c r="K3016" s="14">
        <v>1300</v>
      </c>
      <c r="L3016" s="14">
        <f t="shared" si="7970"/>
        <v>1100</v>
      </c>
      <c r="M3016" s="14">
        <v>1100</v>
      </c>
      <c r="N3016" s="14">
        <v>0</v>
      </c>
      <c r="O3016" s="14">
        <v>0</v>
      </c>
      <c r="P3016" s="14">
        <v>0</v>
      </c>
      <c r="Q3016" s="14">
        <v>0</v>
      </c>
      <c r="R3016" s="14">
        <v>1100</v>
      </c>
      <c r="S3016" s="14"/>
      <c r="T3016" s="14"/>
      <c r="U3016" s="14"/>
      <c r="V3016" s="14"/>
      <c r="W3016" s="14"/>
      <c r="X3016" s="14">
        <f t="shared" si="7904"/>
        <v>1100</v>
      </c>
      <c r="Y3016" s="14"/>
      <c r="Z3016" s="14"/>
      <c r="AA3016" s="14"/>
      <c r="AB3016" s="14"/>
      <c r="AC3016" s="14"/>
      <c r="AD3016" s="14"/>
      <c r="AE3016" s="14"/>
      <c r="AF3016" s="14"/>
      <c r="AG3016" s="14"/>
      <c r="AH3016" s="14">
        <v>0</v>
      </c>
      <c r="AI3016" s="14">
        <v>1100</v>
      </c>
      <c r="AJ3016" s="14">
        <v>0</v>
      </c>
      <c r="AK3016" s="14"/>
      <c r="AL3016" s="14"/>
      <c r="AM3016" s="14"/>
      <c r="AN3016" s="14"/>
      <c r="AO3016" s="14"/>
      <c r="AP3016" s="14">
        <f t="shared" si="7905"/>
        <v>0</v>
      </c>
      <c r="AQ3016" s="14"/>
      <c r="AR3016" s="14"/>
      <c r="AS3016" s="14"/>
      <c r="AT3016" s="14"/>
      <c r="AU3016" s="14"/>
      <c r="AV3016" s="14"/>
      <c r="AW3016" s="14"/>
      <c r="AX3016" s="14"/>
      <c r="AY3016" s="14"/>
      <c r="AZ3016" s="14">
        <v>0</v>
      </c>
      <c r="BA3016" s="14">
        <v>0</v>
      </c>
      <c r="BB3016" s="14">
        <v>0</v>
      </c>
      <c r="BC3016" s="14"/>
      <c r="BD3016" s="14"/>
      <c r="BE3016" s="14"/>
      <c r="BF3016" s="14"/>
      <c r="BG3016" s="14"/>
      <c r="BH3016" s="14">
        <f t="shared" si="7906"/>
        <v>0</v>
      </c>
      <c r="BI3016" s="14"/>
      <c r="BJ3016" s="14"/>
      <c r="BK3016" s="14"/>
      <c r="BL3016" s="14"/>
      <c r="BM3016" s="14"/>
      <c r="BN3016" s="14"/>
      <c r="BO3016" s="14"/>
      <c r="BP3016" s="14"/>
      <c r="BQ3016" s="14"/>
      <c r="BR3016" s="14">
        <v>0</v>
      </c>
      <c r="BS3016" s="14">
        <v>0</v>
      </c>
      <c r="BT3016" s="14">
        <v>2400</v>
      </c>
      <c r="BU3016" s="14">
        <v>1300</v>
      </c>
      <c r="BV3016" s="14">
        <v>920</v>
      </c>
      <c r="BW3016" s="14">
        <f t="shared" si="7886"/>
        <v>50</v>
      </c>
      <c r="BX3016" s="14">
        <v>50</v>
      </c>
      <c r="BY3016" s="14"/>
      <c r="BZ3016" s="14"/>
      <c r="CA3016" s="14">
        <f t="shared" si="7968"/>
        <v>970</v>
      </c>
      <c r="CB3016" s="122">
        <f t="shared" si="7979"/>
        <v>74.615384615384613</v>
      </c>
    </row>
    <row r="3017" spans="1:80" x14ac:dyDescent="0.25">
      <c r="A3017" s="4" t="s">
        <v>928</v>
      </c>
      <c r="B3017" s="4" t="s">
        <v>88</v>
      </c>
      <c r="C3017" s="4" t="s">
        <v>1378</v>
      </c>
      <c r="D3017" s="79" t="s">
        <v>1379</v>
      </c>
      <c r="E3017" s="89">
        <v>6137</v>
      </c>
      <c r="F3017" s="79"/>
      <c r="G3017" s="75" t="s">
        <v>1906</v>
      </c>
      <c r="H3017" s="13" t="s">
        <v>204</v>
      </c>
      <c r="I3017" s="14">
        <v>12900</v>
      </c>
      <c r="J3017" s="14">
        <f t="shared" si="7967"/>
        <v>14800</v>
      </c>
      <c r="K3017" s="14">
        <v>12800</v>
      </c>
      <c r="L3017" s="14">
        <f t="shared" si="7970"/>
        <v>2000</v>
      </c>
      <c r="M3017" s="14">
        <v>2000</v>
      </c>
      <c r="N3017" s="14">
        <v>0</v>
      </c>
      <c r="O3017" s="14">
        <v>0</v>
      </c>
      <c r="P3017" s="14">
        <v>0</v>
      </c>
      <c r="Q3017" s="14">
        <v>0</v>
      </c>
      <c r="R3017" s="14">
        <v>2000</v>
      </c>
      <c r="S3017" s="14"/>
      <c r="T3017" s="14"/>
      <c r="U3017" s="14"/>
      <c r="V3017" s="14"/>
      <c r="W3017" s="14"/>
      <c r="X3017" s="14">
        <f t="shared" si="7904"/>
        <v>2000</v>
      </c>
      <c r="Y3017" s="14"/>
      <c r="Z3017" s="14"/>
      <c r="AA3017" s="14">
        <v>2000</v>
      </c>
      <c r="AB3017" s="14"/>
      <c r="AC3017" s="14"/>
      <c r="AD3017" s="14"/>
      <c r="AE3017" s="14"/>
      <c r="AF3017" s="14"/>
      <c r="AG3017" s="14"/>
      <c r="AH3017" s="14">
        <v>2000</v>
      </c>
      <c r="AI3017" s="14">
        <v>0</v>
      </c>
      <c r="AJ3017" s="14">
        <v>0</v>
      </c>
      <c r="AK3017" s="14"/>
      <c r="AL3017" s="14"/>
      <c r="AM3017" s="14"/>
      <c r="AN3017" s="14"/>
      <c r="AO3017" s="14"/>
      <c r="AP3017" s="14">
        <f t="shared" si="7905"/>
        <v>0</v>
      </c>
      <c r="AQ3017" s="14"/>
      <c r="AR3017" s="14"/>
      <c r="AS3017" s="14"/>
      <c r="AT3017" s="14"/>
      <c r="AU3017" s="14"/>
      <c r="AV3017" s="14"/>
      <c r="AW3017" s="14"/>
      <c r="AX3017" s="14"/>
      <c r="AY3017" s="14"/>
      <c r="AZ3017" s="14">
        <v>0</v>
      </c>
      <c r="BA3017" s="14">
        <v>0</v>
      </c>
      <c r="BB3017" s="14">
        <v>0</v>
      </c>
      <c r="BC3017" s="14"/>
      <c r="BD3017" s="14"/>
      <c r="BE3017" s="14">
        <v>5000</v>
      </c>
      <c r="BF3017" s="14"/>
      <c r="BG3017" s="14"/>
      <c r="BH3017" s="14">
        <f t="shared" si="7906"/>
        <v>5000</v>
      </c>
      <c r="BI3017" s="14"/>
      <c r="BJ3017" s="14"/>
      <c r="BK3017" s="14"/>
      <c r="BL3017" s="14"/>
      <c r="BM3017" s="14">
        <v>5000</v>
      </c>
      <c r="BN3017" s="14"/>
      <c r="BO3017" s="14"/>
      <c r="BP3017" s="14"/>
      <c r="BQ3017" s="14"/>
      <c r="BR3017" s="14">
        <v>5000</v>
      </c>
      <c r="BS3017" s="14">
        <v>0</v>
      </c>
      <c r="BT3017" s="14">
        <v>14800</v>
      </c>
      <c r="BU3017" s="14">
        <v>12800</v>
      </c>
      <c r="BV3017" s="14">
        <v>7634</v>
      </c>
      <c r="BW3017" s="14">
        <f t="shared" si="7886"/>
        <v>1500</v>
      </c>
      <c r="BX3017" s="14">
        <v>500</v>
      </c>
      <c r="BY3017" s="14">
        <v>500</v>
      </c>
      <c r="BZ3017" s="14">
        <v>500</v>
      </c>
      <c r="CA3017" s="14">
        <f t="shared" si="7968"/>
        <v>9134</v>
      </c>
      <c r="CB3017" s="122">
        <f t="shared" si="7979"/>
        <v>71.359375</v>
      </c>
    </row>
    <row r="3018" spans="1:80" x14ac:dyDescent="0.25">
      <c r="A3018" s="4" t="s">
        <v>928</v>
      </c>
      <c r="B3018" s="4" t="s">
        <v>88</v>
      </c>
      <c r="C3018" s="4" t="s">
        <v>1378</v>
      </c>
      <c r="D3018" s="79" t="s">
        <v>1379</v>
      </c>
      <c r="E3018" s="89">
        <v>6138</v>
      </c>
      <c r="F3018" s="79"/>
      <c r="G3018" s="75" t="s">
        <v>1906</v>
      </c>
      <c r="H3018" s="13" t="s">
        <v>205</v>
      </c>
      <c r="I3018" s="14">
        <v>0</v>
      </c>
      <c r="J3018" s="14">
        <f t="shared" si="7967"/>
        <v>0</v>
      </c>
      <c r="K3018" s="14">
        <v>0</v>
      </c>
      <c r="L3018" s="14">
        <f t="shared" si="7970"/>
        <v>0</v>
      </c>
      <c r="M3018" s="14">
        <v>0</v>
      </c>
      <c r="N3018" s="14">
        <v>0</v>
      </c>
      <c r="O3018" s="14">
        <v>0</v>
      </c>
      <c r="P3018" s="14">
        <v>0</v>
      </c>
      <c r="Q3018" s="14">
        <v>0</v>
      </c>
      <c r="R3018" s="14">
        <v>0</v>
      </c>
      <c r="S3018" s="14"/>
      <c r="T3018" s="14"/>
      <c r="U3018" s="14"/>
      <c r="V3018" s="14"/>
      <c r="W3018" s="14"/>
      <c r="X3018" s="14">
        <f t="shared" si="7904"/>
        <v>0</v>
      </c>
      <c r="Y3018" s="14"/>
      <c r="Z3018" s="14"/>
      <c r="AA3018" s="14"/>
      <c r="AB3018" s="14"/>
      <c r="AC3018" s="14"/>
      <c r="AD3018" s="14"/>
      <c r="AE3018" s="14"/>
      <c r="AF3018" s="14"/>
      <c r="AG3018" s="14"/>
      <c r="AH3018" s="14">
        <v>0</v>
      </c>
      <c r="AI3018" s="14">
        <v>0</v>
      </c>
      <c r="AJ3018" s="14">
        <v>0</v>
      </c>
      <c r="AK3018" s="14"/>
      <c r="AL3018" s="14"/>
      <c r="AM3018" s="14"/>
      <c r="AN3018" s="14"/>
      <c r="AO3018" s="14"/>
      <c r="AP3018" s="14">
        <f t="shared" si="7905"/>
        <v>0</v>
      </c>
      <c r="AQ3018" s="14"/>
      <c r="AR3018" s="14"/>
      <c r="AS3018" s="14"/>
      <c r="AT3018" s="14"/>
      <c r="AU3018" s="14"/>
      <c r="AV3018" s="14"/>
      <c r="AW3018" s="14"/>
      <c r="AX3018" s="14"/>
      <c r="AY3018" s="14"/>
      <c r="AZ3018" s="14">
        <v>0</v>
      </c>
      <c r="BA3018" s="14">
        <v>0</v>
      </c>
      <c r="BB3018" s="14">
        <v>0</v>
      </c>
      <c r="BC3018" s="14"/>
      <c r="BD3018" s="14"/>
      <c r="BE3018" s="14"/>
      <c r="BF3018" s="14"/>
      <c r="BG3018" s="14"/>
      <c r="BH3018" s="14">
        <f t="shared" si="7906"/>
        <v>0</v>
      </c>
      <c r="BI3018" s="14"/>
      <c r="BJ3018" s="14"/>
      <c r="BK3018" s="14"/>
      <c r="BL3018" s="14"/>
      <c r="BM3018" s="14"/>
      <c r="BN3018" s="14"/>
      <c r="BO3018" s="14"/>
      <c r="BP3018" s="14"/>
      <c r="BQ3018" s="14"/>
      <c r="BR3018" s="14">
        <v>0</v>
      </c>
      <c r="BS3018" s="14">
        <v>0</v>
      </c>
      <c r="BT3018" s="14">
        <v>0</v>
      </c>
      <c r="BU3018" s="14">
        <v>0</v>
      </c>
      <c r="BV3018" s="14">
        <v>0</v>
      </c>
      <c r="BW3018" s="14">
        <f t="shared" si="7886"/>
        <v>0</v>
      </c>
      <c r="BX3018" s="14"/>
      <c r="BY3018" s="14"/>
      <c r="BZ3018" s="14"/>
      <c r="CA3018" s="14">
        <f t="shared" si="7968"/>
        <v>0</v>
      </c>
      <c r="CB3018" s="122" t="str">
        <f t="shared" si="7979"/>
        <v>-</v>
      </c>
    </row>
    <row r="3019" spans="1:80" x14ac:dyDescent="0.25">
      <c r="A3019" s="1" t="s">
        <v>928</v>
      </c>
      <c r="B3019" s="1" t="s">
        <v>88</v>
      </c>
      <c r="C3019" s="1" t="s">
        <v>1378</v>
      </c>
      <c r="D3019" s="82" t="s">
        <v>1379</v>
      </c>
      <c r="E3019" s="82" t="s">
        <v>50</v>
      </c>
      <c r="F3019" s="79" t="s">
        <v>1</v>
      </c>
      <c r="G3019" s="13" t="s">
        <v>1</v>
      </c>
      <c r="H3019" s="2" t="s">
        <v>51</v>
      </c>
      <c r="I3019" s="12">
        <f>SUM(I3020:I3022)</f>
        <v>49800</v>
      </c>
      <c r="J3019" s="12">
        <f t="shared" si="7967"/>
        <v>33730</v>
      </c>
      <c r="K3019" s="12">
        <f t="shared" ref="K3019" si="8008">SUM(K3020:K3022)</f>
        <v>28730</v>
      </c>
      <c r="L3019" s="12">
        <f t="shared" si="7970"/>
        <v>5000</v>
      </c>
      <c r="M3019" s="12">
        <f t="shared" ref="M3019:Q3019" si="8009">SUM(M3020:M3022)</f>
        <v>2000</v>
      </c>
      <c r="N3019" s="12">
        <f t="shared" si="8009"/>
        <v>0</v>
      </c>
      <c r="O3019" s="12">
        <f t="shared" si="8009"/>
        <v>3000</v>
      </c>
      <c r="P3019" s="12">
        <f t="shared" si="8009"/>
        <v>0</v>
      </c>
      <c r="Q3019" s="12">
        <f t="shared" si="8009"/>
        <v>0</v>
      </c>
      <c r="R3019" s="12">
        <f t="shared" ref="R3019:AG3019" si="8010">SUM(R3020:R3022)</f>
        <v>2000</v>
      </c>
      <c r="S3019" s="12">
        <f t="shared" si="8010"/>
        <v>0</v>
      </c>
      <c r="T3019" s="12">
        <f t="shared" si="8010"/>
        <v>0</v>
      </c>
      <c r="U3019" s="12">
        <f t="shared" si="8010"/>
        <v>0</v>
      </c>
      <c r="V3019" s="12">
        <f t="shared" si="8010"/>
        <v>0</v>
      </c>
      <c r="W3019" s="12">
        <f t="shared" si="8010"/>
        <v>0</v>
      </c>
      <c r="X3019" s="12">
        <f t="shared" si="8010"/>
        <v>2000</v>
      </c>
      <c r="Y3019" s="12">
        <f t="shared" si="8010"/>
        <v>0</v>
      </c>
      <c r="Z3019" s="12">
        <f t="shared" si="8010"/>
        <v>0</v>
      </c>
      <c r="AA3019" s="12">
        <f t="shared" si="8010"/>
        <v>0</v>
      </c>
      <c r="AB3019" s="12">
        <f t="shared" si="8010"/>
        <v>0</v>
      </c>
      <c r="AC3019" s="12">
        <f t="shared" si="8010"/>
        <v>1050</v>
      </c>
      <c r="AD3019" s="12">
        <f t="shared" si="8010"/>
        <v>0</v>
      </c>
      <c r="AE3019" s="12">
        <f t="shared" si="8010"/>
        <v>420</v>
      </c>
      <c r="AF3019" s="12">
        <f t="shared" si="8010"/>
        <v>0</v>
      </c>
      <c r="AG3019" s="12">
        <f t="shared" si="8010"/>
        <v>95</v>
      </c>
      <c r="AH3019" s="12">
        <v>1565</v>
      </c>
      <c r="AI3019" s="12">
        <v>435</v>
      </c>
      <c r="AJ3019" s="12">
        <f t="shared" ref="AJ3019:AY3019" si="8011">SUM(AJ3020:AJ3022)</f>
        <v>0</v>
      </c>
      <c r="AK3019" s="12">
        <f t="shared" si="8011"/>
        <v>0</v>
      </c>
      <c r="AL3019" s="12">
        <f t="shared" si="8011"/>
        <v>0</v>
      </c>
      <c r="AM3019" s="12">
        <f t="shared" si="8011"/>
        <v>0</v>
      </c>
      <c r="AN3019" s="12">
        <f t="shared" si="8011"/>
        <v>0</v>
      </c>
      <c r="AO3019" s="12">
        <f t="shared" si="8011"/>
        <v>0</v>
      </c>
      <c r="AP3019" s="12">
        <f t="shared" si="8011"/>
        <v>0</v>
      </c>
      <c r="AQ3019" s="12">
        <f t="shared" si="8011"/>
        <v>0</v>
      </c>
      <c r="AR3019" s="12">
        <f t="shared" si="8011"/>
        <v>0</v>
      </c>
      <c r="AS3019" s="12">
        <f t="shared" si="8011"/>
        <v>0</v>
      </c>
      <c r="AT3019" s="12">
        <f t="shared" si="8011"/>
        <v>0</v>
      </c>
      <c r="AU3019" s="12">
        <f t="shared" si="8011"/>
        <v>0</v>
      </c>
      <c r="AV3019" s="12">
        <f t="shared" si="8011"/>
        <v>0</v>
      </c>
      <c r="AW3019" s="12">
        <f t="shared" si="8011"/>
        <v>0</v>
      </c>
      <c r="AX3019" s="12">
        <f t="shared" si="8011"/>
        <v>0</v>
      </c>
      <c r="AY3019" s="12">
        <f t="shared" si="8011"/>
        <v>0</v>
      </c>
      <c r="AZ3019" s="12">
        <v>0</v>
      </c>
      <c r="BA3019" s="12">
        <v>0</v>
      </c>
      <c r="BB3019" s="12">
        <f t="shared" ref="BB3019:BQ3019" si="8012">SUM(BB3020:BB3022)</f>
        <v>3000</v>
      </c>
      <c r="BC3019" s="12">
        <f t="shared" si="8012"/>
        <v>0</v>
      </c>
      <c r="BD3019" s="12">
        <f t="shared" si="8012"/>
        <v>0</v>
      </c>
      <c r="BE3019" s="12">
        <f t="shared" si="8012"/>
        <v>0</v>
      </c>
      <c r="BF3019" s="12">
        <f t="shared" si="8012"/>
        <v>0</v>
      </c>
      <c r="BG3019" s="12">
        <f t="shared" si="8012"/>
        <v>0</v>
      </c>
      <c r="BH3019" s="12">
        <f t="shared" si="8012"/>
        <v>3000</v>
      </c>
      <c r="BI3019" s="12">
        <f t="shared" si="8012"/>
        <v>0</v>
      </c>
      <c r="BJ3019" s="12">
        <f t="shared" si="8012"/>
        <v>0</v>
      </c>
      <c r="BK3019" s="12">
        <f t="shared" si="8012"/>
        <v>0</v>
      </c>
      <c r="BL3019" s="12">
        <f t="shared" si="8012"/>
        <v>0</v>
      </c>
      <c r="BM3019" s="12">
        <f t="shared" si="8012"/>
        <v>0</v>
      </c>
      <c r="BN3019" s="12">
        <f t="shared" si="8012"/>
        <v>0</v>
      </c>
      <c r="BO3019" s="12">
        <f t="shared" si="8012"/>
        <v>0</v>
      </c>
      <c r="BP3019" s="12">
        <f t="shared" si="8012"/>
        <v>0</v>
      </c>
      <c r="BQ3019" s="12">
        <f t="shared" si="8012"/>
        <v>0</v>
      </c>
      <c r="BR3019" s="12">
        <v>0</v>
      </c>
      <c r="BS3019" s="12">
        <v>3000</v>
      </c>
      <c r="BT3019" s="12">
        <f t="shared" ref="BT3019:BZ3019" si="8013">SUM(BT3020:BT3022)</f>
        <v>33946</v>
      </c>
      <c r="BU3019" s="12">
        <f t="shared" si="8013"/>
        <v>28946</v>
      </c>
      <c r="BV3019" s="12">
        <f t="shared" si="8013"/>
        <v>14619</v>
      </c>
      <c r="BW3019" s="12">
        <f t="shared" si="8013"/>
        <v>6768</v>
      </c>
      <c r="BX3019" s="12">
        <f t="shared" si="8013"/>
        <v>2412</v>
      </c>
      <c r="BY3019" s="12">
        <f t="shared" si="8013"/>
        <v>2178</v>
      </c>
      <c r="BZ3019" s="12">
        <f t="shared" si="8013"/>
        <v>2178</v>
      </c>
      <c r="CA3019" s="12">
        <f t="shared" si="7968"/>
        <v>21387</v>
      </c>
      <c r="CB3019" s="124">
        <f t="shared" si="7979"/>
        <v>73.885856422303604</v>
      </c>
    </row>
    <row r="3020" spans="1:80" x14ac:dyDescent="0.25">
      <c r="A3020" s="4" t="s">
        <v>928</v>
      </c>
      <c r="B3020" s="4" t="s">
        <v>88</v>
      </c>
      <c r="C3020" s="4" t="s">
        <v>1378</v>
      </c>
      <c r="D3020" s="79" t="s">
        <v>1379</v>
      </c>
      <c r="E3020" s="89">
        <v>6139</v>
      </c>
      <c r="F3020" s="79"/>
      <c r="G3020" s="75" t="s">
        <v>1906</v>
      </c>
      <c r="H3020" s="13" t="s">
        <v>51</v>
      </c>
      <c r="I3020" s="14">
        <v>35100</v>
      </c>
      <c r="J3020" s="14">
        <f t="shared" si="7967"/>
        <v>23410</v>
      </c>
      <c r="K3020" s="14">
        <v>18410</v>
      </c>
      <c r="L3020" s="14">
        <f t="shared" si="7970"/>
        <v>5000</v>
      </c>
      <c r="M3020" s="14">
        <v>2000</v>
      </c>
      <c r="N3020" s="14">
        <v>0</v>
      </c>
      <c r="O3020" s="14">
        <v>3000</v>
      </c>
      <c r="P3020" s="14">
        <v>0</v>
      </c>
      <c r="Q3020" s="14">
        <v>0</v>
      </c>
      <c r="R3020" s="14">
        <v>2000</v>
      </c>
      <c r="S3020" s="14"/>
      <c r="T3020" s="14"/>
      <c r="U3020" s="14"/>
      <c r="V3020" s="14"/>
      <c r="W3020" s="14"/>
      <c r="X3020" s="14">
        <f t="shared" si="7904"/>
        <v>2000</v>
      </c>
      <c r="Y3020" s="14"/>
      <c r="Z3020" s="14"/>
      <c r="AA3020" s="14"/>
      <c r="AB3020" s="14"/>
      <c r="AC3020" s="14">
        <v>1050</v>
      </c>
      <c r="AD3020" s="14"/>
      <c r="AE3020" s="14">
        <v>420</v>
      </c>
      <c r="AF3020" s="14"/>
      <c r="AG3020" s="14">
        <v>95</v>
      </c>
      <c r="AH3020" s="14">
        <v>1565</v>
      </c>
      <c r="AI3020" s="14">
        <v>435</v>
      </c>
      <c r="AJ3020" s="14">
        <v>0</v>
      </c>
      <c r="AK3020" s="14"/>
      <c r="AL3020" s="14"/>
      <c r="AM3020" s="14"/>
      <c r="AN3020" s="14"/>
      <c r="AO3020" s="14"/>
      <c r="AP3020" s="14">
        <f t="shared" si="7905"/>
        <v>0</v>
      </c>
      <c r="AQ3020" s="14"/>
      <c r="AR3020" s="14"/>
      <c r="AS3020" s="14"/>
      <c r="AT3020" s="14"/>
      <c r="AU3020" s="14"/>
      <c r="AV3020" s="14"/>
      <c r="AW3020" s="14"/>
      <c r="AX3020" s="14"/>
      <c r="AY3020" s="14"/>
      <c r="AZ3020" s="14">
        <v>0</v>
      </c>
      <c r="BA3020" s="14">
        <v>0</v>
      </c>
      <c r="BB3020" s="14">
        <v>3000</v>
      </c>
      <c r="BC3020" s="14"/>
      <c r="BD3020" s="14"/>
      <c r="BE3020" s="14"/>
      <c r="BF3020" s="14"/>
      <c r="BG3020" s="14"/>
      <c r="BH3020" s="14">
        <f t="shared" si="7906"/>
        <v>3000</v>
      </c>
      <c r="BI3020" s="14"/>
      <c r="BJ3020" s="14"/>
      <c r="BK3020" s="14"/>
      <c r="BL3020" s="14"/>
      <c r="BM3020" s="14"/>
      <c r="BN3020" s="14"/>
      <c r="BO3020" s="14"/>
      <c r="BP3020" s="14"/>
      <c r="BQ3020" s="14"/>
      <c r="BR3020" s="14">
        <v>0</v>
      </c>
      <c r="BS3020" s="14">
        <v>3000</v>
      </c>
      <c r="BT3020" s="14">
        <v>23410</v>
      </c>
      <c r="BU3020" s="14">
        <v>18410</v>
      </c>
      <c r="BV3020" s="14">
        <v>9204</v>
      </c>
      <c r="BW3020" s="14">
        <f t="shared" si="7886"/>
        <v>4134</v>
      </c>
      <c r="BX3020" s="14">
        <v>1534</v>
      </c>
      <c r="BY3020" s="14">
        <v>1300</v>
      </c>
      <c r="BZ3020" s="14">
        <v>1300</v>
      </c>
      <c r="CA3020" s="14">
        <f t="shared" si="7968"/>
        <v>13338</v>
      </c>
      <c r="CB3020" s="122">
        <f t="shared" si="7979"/>
        <v>72.449755567626298</v>
      </c>
    </row>
    <row r="3021" spans="1:80" ht="22.5" x14ac:dyDescent="0.25">
      <c r="A3021" s="4" t="s">
        <v>928</v>
      </c>
      <c r="B3021" s="4" t="s">
        <v>88</v>
      </c>
      <c r="C3021" s="4" t="s">
        <v>1378</v>
      </c>
      <c r="D3021" s="79" t="s">
        <v>1379</v>
      </c>
      <c r="E3021" s="89">
        <v>6139</v>
      </c>
      <c r="F3021" s="79" t="s">
        <v>1386</v>
      </c>
      <c r="G3021" s="75" t="s">
        <v>1906</v>
      </c>
      <c r="H3021" s="13" t="s">
        <v>59</v>
      </c>
      <c r="I3021" s="14">
        <v>3800</v>
      </c>
      <c r="J3021" s="14">
        <f t="shared" si="7967"/>
        <v>4320</v>
      </c>
      <c r="K3021" s="14">
        <v>4320</v>
      </c>
      <c r="L3021" s="14">
        <f t="shared" si="7970"/>
        <v>0</v>
      </c>
      <c r="M3021" s="14">
        <v>0</v>
      </c>
      <c r="N3021" s="14">
        <v>0</v>
      </c>
      <c r="O3021" s="14">
        <v>0</v>
      </c>
      <c r="P3021" s="14">
        <v>0</v>
      </c>
      <c r="Q3021" s="14">
        <v>0</v>
      </c>
      <c r="R3021" s="14">
        <v>0</v>
      </c>
      <c r="S3021" s="14"/>
      <c r="T3021" s="14"/>
      <c r="U3021" s="14"/>
      <c r="V3021" s="14"/>
      <c r="W3021" s="14"/>
      <c r="X3021" s="14">
        <f t="shared" si="7904"/>
        <v>0</v>
      </c>
      <c r="Y3021" s="14"/>
      <c r="Z3021" s="14"/>
      <c r="AA3021" s="14"/>
      <c r="AB3021" s="14"/>
      <c r="AC3021" s="14"/>
      <c r="AD3021" s="14"/>
      <c r="AE3021" s="14"/>
      <c r="AF3021" s="14"/>
      <c r="AG3021" s="14"/>
      <c r="AH3021" s="14">
        <v>0</v>
      </c>
      <c r="AI3021" s="14">
        <v>0</v>
      </c>
      <c r="AJ3021" s="14">
        <v>0</v>
      </c>
      <c r="AK3021" s="14"/>
      <c r="AL3021" s="14"/>
      <c r="AM3021" s="14"/>
      <c r="AN3021" s="14"/>
      <c r="AO3021" s="14"/>
      <c r="AP3021" s="14">
        <f t="shared" si="7905"/>
        <v>0</v>
      </c>
      <c r="AQ3021" s="14"/>
      <c r="AR3021" s="14"/>
      <c r="AS3021" s="14"/>
      <c r="AT3021" s="14"/>
      <c r="AU3021" s="14"/>
      <c r="AV3021" s="14"/>
      <c r="AW3021" s="14"/>
      <c r="AX3021" s="14"/>
      <c r="AY3021" s="14"/>
      <c r="AZ3021" s="14">
        <v>0</v>
      </c>
      <c r="BA3021" s="14">
        <v>0</v>
      </c>
      <c r="BB3021" s="14">
        <v>0</v>
      </c>
      <c r="BC3021" s="14"/>
      <c r="BD3021" s="14"/>
      <c r="BE3021" s="14"/>
      <c r="BF3021" s="14"/>
      <c r="BG3021" s="14"/>
      <c r="BH3021" s="14">
        <f t="shared" si="7906"/>
        <v>0</v>
      </c>
      <c r="BI3021" s="14"/>
      <c r="BJ3021" s="14"/>
      <c r="BK3021" s="14"/>
      <c r="BL3021" s="14"/>
      <c r="BM3021" s="14"/>
      <c r="BN3021" s="14"/>
      <c r="BO3021" s="14"/>
      <c r="BP3021" s="14"/>
      <c r="BQ3021" s="14"/>
      <c r="BR3021" s="14">
        <v>0</v>
      </c>
      <c r="BS3021" s="14">
        <v>0</v>
      </c>
      <c r="BT3021" s="14">
        <v>4536</v>
      </c>
      <c r="BU3021" s="14">
        <v>4536</v>
      </c>
      <c r="BV3021" s="14">
        <v>2415</v>
      </c>
      <c r="BW3021" s="14">
        <f t="shared" si="7886"/>
        <v>1134</v>
      </c>
      <c r="BX3021" s="14">
        <v>378</v>
      </c>
      <c r="BY3021" s="14">
        <v>378</v>
      </c>
      <c r="BZ3021" s="14">
        <v>378</v>
      </c>
      <c r="CA3021" s="14">
        <f t="shared" si="7968"/>
        <v>3549</v>
      </c>
      <c r="CB3021" s="122">
        <f t="shared" si="7979"/>
        <v>78.240740740740748</v>
      </c>
    </row>
    <row r="3022" spans="1:80" ht="22.5" x14ac:dyDescent="0.25">
      <c r="A3022" s="4" t="s">
        <v>928</v>
      </c>
      <c r="B3022" s="4" t="s">
        <v>88</v>
      </c>
      <c r="C3022" s="4" t="s">
        <v>1378</v>
      </c>
      <c r="D3022" s="79" t="s">
        <v>1379</v>
      </c>
      <c r="E3022" s="89">
        <v>6139</v>
      </c>
      <c r="F3022" s="79" t="s">
        <v>1387</v>
      </c>
      <c r="G3022" s="75" t="s">
        <v>1906</v>
      </c>
      <c r="H3022" s="13" t="s">
        <v>65</v>
      </c>
      <c r="I3022" s="14">
        <v>10900</v>
      </c>
      <c r="J3022" s="14">
        <f t="shared" si="7967"/>
        <v>6000</v>
      </c>
      <c r="K3022" s="14">
        <v>6000</v>
      </c>
      <c r="L3022" s="14">
        <f t="shared" si="7970"/>
        <v>0</v>
      </c>
      <c r="M3022" s="14">
        <v>0</v>
      </c>
      <c r="N3022" s="14">
        <v>0</v>
      </c>
      <c r="O3022" s="14">
        <v>0</v>
      </c>
      <c r="P3022" s="14">
        <v>0</v>
      </c>
      <c r="Q3022" s="14">
        <v>0</v>
      </c>
      <c r="R3022" s="14">
        <v>0</v>
      </c>
      <c r="S3022" s="14"/>
      <c r="T3022" s="14"/>
      <c r="U3022" s="14"/>
      <c r="V3022" s="14"/>
      <c r="W3022" s="14"/>
      <c r="X3022" s="14">
        <f t="shared" si="7904"/>
        <v>0</v>
      </c>
      <c r="Y3022" s="14"/>
      <c r="Z3022" s="14"/>
      <c r="AA3022" s="14"/>
      <c r="AB3022" s="14"/>
      <c r="AC3022" s="14"/>
      <c r="AD3022" s="14"/>
      <c r="AE3022" s="14"/>
      <c r="AF3022" s="14"/>
      <c r="AG3022" s="14"/>
      <c r="AH3022" s="14">
        <v>0</v>
      </c>
      <c r="AI3022" s="14">
        <v>0</v>
      </c>
      <c r="AJ3022" s="14">
        <v>0</v>
      </c>
      <c r="AK3022" s="14"/>
      <c r="AL3022" s="14"/>
      <c r="AM3022" s="14"/>
      <c r="AN3022" s="14"/>
      <c r="AO3022" s="14"/>
      <c r="AP3022" s="14">
        <f t="shared" si="7905"/>
        <v>0</v>
      </c>
      <c r="AQ3022" s="14"/>
      <c r="AR3022" s="14"/>
      <c r="AS3022" s="14"/>
      <c r="AT3022" s="14"/>
      <c r="AU3022" s="14"/>
      <c r="AV3022" s="14"/>
      <c r="AW3022" s="14"/>
      <c r="AX3022" s="14"/>
      <c r="AY3022" s="14"/>
      <c r="AZ3022" s="14">
        <v>0</v>
      </c>
      <c r="BA3022" s="14">
        <v>0</v>
      </c>
      <c r="BB3022" s="14">
        <v>0</v>
      </c>
      <c r="BC3022" s="14"/>
      <c r="BD3022" s="14"/>
      <c r="BE3022" s="14"/>
      <c r="BF3022" s="14"/>
      <c r="BG3022" s="14"/>
      <c r="BH3022" s="14">
        <f t="shared" si="7906"/>
        <v>0</v>
      </c>
      <c r="BI3022" s="14"/>
      <c r="BJ3022" s="14"/>
      <c r="BK3022" s="14"/>
      <c r="BL3022" s="14"/>
      <c r="BM3022" s="14"/>
      <c r="BN3022" s="14"/>
      <c r="BO3022" s="14"/>
      <c r="BP3022" s="14"/>
      <c r="BQ3022" s="14"/>
      <c r="BR3022" s="14">
        <v>0</v>
      </c>
      <c r="BS3022" s="14">
        <v>0</v>
      </c>
      <c r="BT3022" s="14">
        <v>6000</v>
      </c>
      <c r="BU3022" s="14">
        <v>6000</v>
      </c>
      <c r="BV3022" s="14">
        <v>3000</v>
      </c>
      <c r="BW3022" s="14">
        <f t="shared" si="7886"/>
        <v>1500</v>
      </c>
      <c r="BX3022" s="14">
        <v>500</v>
      </c>
      <c r="BY3022" s="14">
        <v>500</v>
      </c>
      <c r="BZ3022" s="14">
        <v>500</v>
      </c>
      <c r="CA3022" s="14">
        <f t="shared" si="7968"/>
        <v>4500</v>
      </c>
      <c r="CB3022" s="122">
        <f t="shared" si="7979"/>
        <v>75</v>
      </c>
    </row>
    <row r="3023" spans="1:80" ht="22.5" x14ac:dyDescent="0.25">
      <c r="A3023" s="1" t="s">
        <v>1</v>
      </c>
      <c r="B3023" s="1" t="s">
        <v>1</v>
      </c>
      <c r="C3023" s="1" t="s">
        <v>1</v>
      </c>
      <c r="D3023" s="78" t="s">
        <v>1</v>
      </c>
      <c r="E3023" s="78" t="s">
        <v>1</v>
      </c>
      <c r="F3023" s="78" t="s">
        <v>1</v>
      </c>
      <c r="G3023" s="2" t="s">
        <v>1</v>
      </c>
      <c r="H3023" s="10" t="s">
        <v>66</v>
      </c>
      <c r="I3023" s="11">
        <f>SUM(I3024)</f>
        <v>100</v>
      </c>
      <c r="J3023" s="11">
        <f t="shared" si="7967"/>
        <v>110</v>
      </c>
      <c r="K3023" s="11">
        <f t="shared" ref="K3023:Q3024" si="8014">SUM(K3024)</f>
        <v>110</v>
      </c>
      <c r="L3023" s="11">
        <f t="shared" si="7970"/>
        <v>0</v>
      </c>
      <c r="M3023" s="11">
        <f t="shared" si="8014"/>
        <v>0</v>
      </c>
      <c r="N3023" s="11">
        <f t="shared" si="8014"/>
        <v>0</v>
      </c>
      <c r="O3023" s="11">
        <f t="shared" si="8014"/>
        <v>0</v>
      </c>
      <c r="P3023" s="11">
        <f t="shared" si="8014"/>
        <v>0</v>
      </c>
      <c r="Q3023" s="11">
        <f t="shared" si="8014"/>
        <v>0</v>
      </c>
      <c r="R3023" s="11">
        <f t="shared" ref="R3023:AG3024" si="8015">SUM(R3024)</f>
        <v>0</v>
      </c>
      <c r="S3023" s="11">
        <f t="shared" si="8015"/>
        <v>0</v>
      </c>
      <c r="T3023" s="11">
        <f t="shared" si="8015"/>
        <v>0</v>
      </c>
      <c r="U3023" s="11">
        <f t="shared" si="8015"/>
        <v>0</v>
      </c>
      <c r="V3023" s="11">
        <f t="shared" si="8015"/>
        <v>0</v>
      </c>
      <c r="W3023" s="11">
        <f t="shared" si="8015"/>
        <v>0</v>
      </c>
      <c r="X3023" s="11">
        <f t="shared" si="8015"/>
        <v>0</v>
      </c>
      <c r="Y3023" s="11">
        <f t="shared" si="8015"/>
        <v>0</v>
      </c>
      <c r="Z3023" s="11">
        <f t="shared" si="8015"/>
        <v>0</v>
      </c>
      <c r="AA3023" s="11">
        <f t="shared" si="8015"/>
        <v>0</v>
      </c>
      <c r="AB3023" s="11">
        <f t="shared" si="8015"/>
        <v>0</v>
      </c>
      <c r="AC3023" s="11">
        <f t="shared" si="8015"/>
        <v>0</v>
      </c>
      <c r="AD3023" s="11">
        <f t="shared" si="8015"/>
        <v>0</v>
      </c>
      <c r="AE3023" s="11">
        <f t="shared" si="8015"/>
        <v>0</v>
      </c>
      <c r="AF3023" s="11">
        <f t="shared" si="8015"/>
        <v>0</v>
      </c>
      <c r="AG3023" s="11">
        <f t="shared" si="8015"/>
        <v>0</v>
      </c>
      <c r="AH3023" s="11">
        <v>0</v>
      </c>
      <c r="AI3023" s="11">
        <v>0</v>
      </c>
      <c r="AJ3023" s="11">
        <f t="shared" ref="AJ3023:AY3024" si="8016">SUM(AJ3024)</f>
        <v>0</v>
      </c>
      <c r="AK3023" s="11">
        <f t="shared" si="8016"/>
        <v>0</v>
      </c>
      <c r="AL3023" s="11">
        <f t="shared" si="8016"/>
        <v>0</v>
      </c>
      <c r="AM3023" s="11">
        <f t="shared" si="8016"/>
        <v>0</v>
      </c>
      <c r="AN3023" s="11">
        <f t="shared" si="8016"/>
        <v>0</v>
      </c>
      <c r="AO3023" s="11">
        <f t="shared" si="8016"/>
        <v>0</v>
      </c>
      <c r="AP3023" s="11">
        <f t="shared" si="8016"/>
        <v>0</v>
      </c>
      <c r="AQ3023" s="11">
        <f t="shared" si="8016"/>
        <v>0</v>
      </c>
      <c r="AR3023" s="11">
        <f t="shared" si="8016"/>
        <v>0</v>
      </c>
      <c r="AS3023" s="11">
        <f t="shared" si="8016"/>
        <v>0</v>
      </c>
      <c r="AT3023" s="11">
        <f t="shared" si="8016"/>
        <v>0</v>
      </c>
      <c r="AU3023" s="11">
        <f t="shared" si="8016"/>
        <v>0</v>
      </c>
      <c r="AV3023" s="11">
        <f t="shared" si="8016"/>
        <v>0</v>
      </c>
      <c r="AW3023" s="11">
        <f t="shared" si="8016"/>
        <v>0</v>
      </c>
      <c r="AX3023" s="11">
        <f t="shared" si="8016"/>
        <v>0</v>
      </c>
      <c r="AY3023" s="11">
        <f t="shared" si="8016"/>
        <v>0</v>
      </c>
      <c r="AZ3023" s="11">
        <v>0</v>
      </c>
      <c r="BA3023" s="11">
        <v>0</v>
      </c>
      <c r="BB3023" s="11">
        <f t="shared" ref="BB3023:BQ3024" si="8017">SUM(BB3024)</f>
        <v>0</v>
      </c>
      <c r="BC3023" s="11">
        <f t="shared" si="8017"/>
        <v>0</v>
      </c>
      <c r="BD3023" s="11">
        <f t="shared" si="8017"/>
        <v>0</v>
      </c>
      <c r="BE3023" s="11">
        <f t="shared" si="8017"/>
        <v>0</v>
      </c>
      <c r="BF3023" s="11">
        <f t="shared" si="8017"/>
        <v>0</v>
      </c>
      <c r="BG3023" s="11">
        <f t="shared" si="8017"/>
        <v>0</v>
      </c>
      <c r="BH3023" s="11">
        <f t="shared" si="8017"/>
        <v>0</v>
      </c>
      <c r="BI3023" s="11">
        <f t="shared" si="8017"/>
        <v>0</v>
      </c>
      <c r="BJ3023" s="11">
        <f t="shared" si="8017"/>
        <v>0</v>
      </c>
      <c r="BK3023" s="11">
        <f t="shared" si="8017"/>
        <v>0</v>
      </c>
      <c r="BL3023" s="11">
        <f t="shared" si="8017"/>
        <v>0</v>
      </c>
      <c r="BM3023" s="11">
        <f t="shared" si="8017"/>
        <v>0</v>
      </c>
      <c r="BN3023" s="11">
        <f t="shared" si="8017"/>
        <v>0</v>
      </c>
      <c r="BO3023" s="11">
        <f t="shared" si="8017"/>
        <v>0</v>
      </c>
      <c r="BP3023" s="11">
        <f t="shared" si="8017"/>
        <v>0</v>
      </c>
      <c r="BQ3023" s="11">
        <f t="shared" si="8017"/>
        <v>0</v>
      </c>
      <c r="BR3023" s="11">
        <v>0</v>
      </c>
      <c r="BS3023" s="11">
        <v>0</v>
      </c>
      <c r="BT3023" s="11">
        <f t="shared" ref="BT3023:BZ3024" si="8018">SUM(BT3024)</f>
        <v>110</v>
      </c>
      <c r="BU3023" s="11">
        <f t="shared" si="8018"/>
        <v>110</v>
      </c>
      <c r="BV3023" s="11">
        <f t="shared" si="8018"/>
        <v>0</v>
      </c>
      <c r="BW3023" s="11">
        <f t="shared" si="8018"/>
        <v>0</v>
      </c>
      <c r="BX3023" s="11">
        <f t="shared" si="8018"/>
        <v>0</v>
      </c>
      <c r="BY3023" s="11">
        <f t="shared" si="8018"/>
        <v>0</v>
      </c>
      <c r="BZ3023" s="11">
        <f t="shared" si="8018"/>
        <v>0</v>
      </c>
      <c r="CA3023" s="11">
        <f t="shared" si="7968"/>
        <v>0</v>
      </c>
      <c r="CB3023" s="123">
        <f t="shared" si="7979"/>
        <v>0</v>
      </c>
    </row>
    <row r="3024" spans="1:80" x14ac:dyDescent="0.25">
      <c r="A3024" s="4" t="s">
        <v>928</v>
      </c>
      <c r="B3024" s="4" t="s">
        <v>88</v>
      </c>
      <c r="C3024" s="4" t="s">
        <v>1378</v>
      </c>
      <c r="D3024" s="79" t="s">
        <v>1379</v>
      </c>
      <c r="E3024" s="78" t="s">
        <v>67</v>
      </c>
      <c r="F3024" s="78" t="s">
        <v>1</v>
      </c>
      <c r="G3024" s="2" t="s">
        <v>1</v>
      </c>
      <c r="H3024" s="2" t="s">
        <v>68</v>
      </c>
      <c r="I3024" s="12">
        <f>SUM(I3025)</f>
        <v>100</v>
      </c>
      <c r="J3024" s="12">
        <f t="shared" si="7967"/>
        <v>110</v>
      </c>
      <c r="K3024" s="12">
        <f t="shared" si="8014"/>
        <v>110</v>
      </c>
      <c r="L3024" s="12">
        <f t="shared" si="7970"/>
        <v>0</v>
      </c>
      <c r="M3024" s="12">
        <f t="shared" si="8014"/>
        <v>0</v>
      </c>
      <c r="N3024" s="12">
        <f t="shared" si="8014"/>
        <v>0</v>
      </c>
      <c r="O3024" s="12">
        <f t="shared" si="8014"/>
        <v>0</v>
      </c>
      <c r="P3024" s="12">
        <f t="shared" si="8014"/>
        <v>0</v>
      </c>
      <c r="Q3024" s="12">
        <f t="shared" si="8014"/>
        <v>0</v>
      </c>
      <c r="R3024" s="12">
        <f t="shared" si="8015"/>
        <v>0</v>
      </c>
      <c r="S3024" s="12">
        <f t="shared" ref="S3024:AG3024" si="8019">SUM(S3025)</f>
        <v>0</v>
      </c>
      <c r="T3024" s="12">
        <f t="shared" si="8019"/>
        <v>0</v>
      </c>
      <c r="U3024" s="12">
        <f t="shared" si="8019"/>
        <v>0</v>
      </c>
      <c r="V3024" s="12">
        <f t="shared" si="8019"/>
        <v>0</v>
      </c>
      <c r="W3024" s="12">
        <f t="shared" si="8019"/>
        <v>0</v>
      </c>
      <c r="X3024" s="12">
        <f t="shared" si="8019"/>
        <v>0</v>
      </c>
      <c r="Y3024" s="12">
        <f t="shared" si="8019"/>
        <v>0</v>
      </c>
      <c r="Z3024" s="12">
        <f t="shared" si="8019"/>
        <v>0</v>
      </c>
      <c r="AA3024" s="12">
        <f t="shared" si="8019"/>
        <v>0</v>
      </c>
      <c r="AB3024" s="12">
        <f t="shared" si="8019"/>
        <v>0</v>
      </c>
      <c r="AC3024" s="12">
        <f t="shared" si="8019"/>
        <v>0</v>
      </c>
      <c r="AD3024" s="12">
        <f t="shared" si="8019"/>
        <v>0</v>
      </c>
      <c r="AE3024" s="12">
        <f t="shared" si="8019"/>
        <v>0</v>
      </c>
      <c r="AF3024" s="12">
        <f t="shared" si="8019"/>
        <v>0</v>
      </c>
      <c r="AG3024" s="12">
        <f t="shared" si="8019"/>
        <v>0</v>
      </c>
      <c r="AH3024" s="12">
        <v>0</v>
      </c>
      <c r="AI3024" s="12">
        <v>0</v>
      </c>
      <c r="AJ3024" s="12">
        <f t="shared" si="8016"/>
        <v>0</v>
      </c>
      <c r="AK3024" s="12">
        <f t="shared" ref="AK3024:AY3024" si="8020">SUM(AK3025)</f>
        <v>0</v>
      </c>
      <c r="AL3024" s="12">
        <f t="shared" si="8020"/>
        <v>0</v>
      </c>
      <c r="AM3024" s="12">
        <f t="shared" si="8020"/>
        <v>0</v>
      </c>
      <c r="AN3024" s="12">
        <f t="shared" si="8020"/>
        <v>0</v>
      </c>
      <c r="AO3024" s="12">
        <f t="shared" si="8020"/>
        <v>0</v>
      </c>
      <c r="AP3024" s="12">
        <f t="shared" si="8020"/>
        <v>0</v>
      </c>
      <c r="AQ3024" s="12">
        <f t="shared" si="8020"/>
        <v>0</v>
      </c>
      <c r="AR3024" s="12">
        <f t="shared" si="8020"/>
        <v>0</v>
      </c>
      <c r="AS3024" s="12">
        <f t="shared" si="8020"/>
        <v>0</v>
      </c>
      <c r="AT3024" s="12">
        <f t="shared" si="8020"/>
        <v>0</v>
      </c>
      <c r="AU3024" s="12">
        <f t="shared" si="8020"/>
        <v>0</v>
      </c>
      <c r="AV3024" s="12">
        <f t="shared" si="8020"/>
        <v>0</v>
      </c>
      <c r="AW3024" s="12">
        <f t="shared" si="8020"/>
        <v>0</v>
      </c>
      <c r="AX3024" s="12">
        <f t="shared" si="8020"/>
        <v>0</v>
      </c>
      <c r="AY3024" s="12">
        <f t="shared" si="8020"/>
        <v>0</v>
      </c>
      <c r="AZ3024" s="12">
        <v>0</v>
      </c>
      <c r="BA3024" s="12">
        <v>0</v>
      </c>
      <c r="BB3024" s="12">
        <f t="shared" si="8017"/>
        <v>0</v>
      </c>
      <c r="BC3024" s="12">
        <f t="shared" ref="BC3024:BQ3024" si="8021">SUM(BC3025)</f>
        <v>0</v>
      </c>
      <c r="BD3024" s="12">
        <f t="shared" si="8021"/>
        <v>0</v>
      </c>
      <c r="BE3024" s="12">
        <f t="shared" si="8021"/>
        <v>0</v>
      </c>
      <c r="BF3024" s="12">
        <f t="shared" si="8021"/>
        <v>0</v>
      </c>
      <c r="BG3024" s="12">
        <f t="shared" si="8021"/>
        <v>0</v>
      </c>
      <c r="BH3024" s="12">
        <f t="shared" si="8021"/>
        <v>0</v>
      </c>
      <c r="BI3024" s="12">
        <f t="shared" si="8021"/>
        <v>0</v>
      </c>
      <c r="BJ3024" s="12">
        <f t="shared" si="8021"/>
        <v>0</v>
      </c>
      <c r="BK3024" s="12">
        <f t="shared" si="8021"/>
        <v>0</v>
      </c>
      <c r="BL3024" s="12">
        <f t="shared" si="8021"/>
        <v>0</v>
      </c>
      <c r="BM3024" s="12">
        <f t="shared" si="8021"/>
        <v>0</v>
      </c>
      <c r="BN3024" s="12">
        <f t="shared" si="8021"/>
        <v>0</v>
      </c>
      <c r="BO3024" s="12">
        <f t="shared" si="8021"/>
        <v>0</v>
      </c>
      <c r="BP3024" s="12">
        <f t="shared" si="8021"/>
        <v>0</v>
      </c>
      <c r="BQ3024" s="12">
        <f t="shared" si="8021"/>
        <v>0</v>
      </c>
      <c r="BR3024" s="12">
        <v>0</v>
      </c>
      <c r="BS3024" s="12">
        <v>0</v>
      </c>
      <c r="BT3024" s="12">
        <f t="shared" si="8018"/>
        <v>110</v>
      </c>
      <c r="BU3024" s="12">
        <f t="shared" si="8018"/>
        <v>110</v>
      </c>
      <c r="BV3024" s="12">
        <f t="shared" si="8018"/>
        <v>0</v>
      </c>
      <c r="BW3024" s="12">
        <f t="shared" si="8018"/>
        <v>0</v>
      </c>
      <c r="BX3024" s="12">
        <f t="shared" si="8018"/>
        <v>0</v>
      </c>
      <c r="BY3024" s="12">
        <f t="shared" si="8018"/>
        <v>0</v>
      </c>
      <c r="BZ3024" s="12">
        <f t="shared" si="8018"/>
        <v>0</v>
      </c>
      <c r="CA3024" s="12">
        <f t="shared" si="7968"/>
        <v>0</v>
      </c>
      <c r="CB3024" s="124">
        <f t="shared" si="7979"/>
        <v>0</v>
      </c>
    </row>
    <row r="3025" spans="1:80" x14ac:dyDescent="0.25">
      <c r="A3025" s="4" t="s">
        <v>928</v>
      </c>
      <c r="B3025" s="4" t="s">
        <v>88</v>
      </c>
      <c r="C3025" s="4" t="s">
        <v>1378</v>
      </c>
      <c r="D3025" s="79" t="s">
        <v>1379</v>
      </c>
      <c r="E3025" s="89">
        <v>6148</v>
      </c>
      <c r="F3025" s="79"/>
      <c r="G3025" s="75" t="s">
        <v>1906</v>
      </c>
      <c r="H3025" s="13" t="s">
        <v>76</v>
      </c>
      <c r="I3025" s="14">
        <v>100</v>
      </c>
      <c r="J3025" s="14">
        <f t="shared" si="7967"/>
        <v>110</v>
      </c>
      <c r="K3025" s="14">
        <v>110</v>
      </c>
      <c r="L3025" s="14">
        <f t="shared" si="7970"/>
        <v>0</v>
      </c>
      <c r="M3025" s="14">
        <v>0</v>
      </c>
      <c r="N3025" s="14">
        <v>0</v>
      </c>
      <c r="O3025" s="14">
        <v>0</v>
      </c>
      <c r="P3025" s="14">
        <v>0</v>
      </c>
      <c r="Q3025" s="14">
        <v>0</v>
      </c>
      <c r="R3025" s="14">
        <v>0</v>
      </c>
      <c r="S3025" s="14"/>
      <c r="T3025" s="14"/>
      <c r="U3025" s="14"/>
      <c r="V3025" s="14"/>
      <c r="W3025" s="14"/>
      <c r="X3025" s="14">
        <f t="shared" si="7904"/>
        <v>0</v>
      </c>
      <c r="Y3025" s="14"/>
      <c r="Z3025" s="14"/>
      <c r="AA3025" s="14"/>
      <c r="AB3025" s="14"/>
      <c r="AC3025" s="14"/>
      <c r="AD3025" s="14"/>
      <c r="AE3025" s="14"/>
      <c r="AF3025" s="14"/>
      <c r="AG3025" s="14"/>
      <c r="AH3025" s="14">
        <v>0</v>
      </c>
      <c r="AI3025" s="14">
        <v>0</v>
      </c>
      <c r="AJ3025" s="14">
        <v>0</v>
      </c>
      <c r="AK3025" s="14"/>
      <c r="AL3025" s="14"/>
      <c r="AM3025" s="14"/>
      <c r="AN3025" s="14"/>
      <c r="AO3025" s="14"/>
      <c r="AP3025" s="14">
        <f t="shared" si="7905"/>
        <v>0</v>
      </c>
      <c r="AQ3025" s="14"/>
      <c r="AR3025" s="14"/>
      <c r="AS3025" s="14"/>
      <c r="AT3025" s="14"/>
      <c r="AU3025" s="14"/>
      <c r="AV3025" s="14"/>
      <c r="AW3025" s="14"/>
      <c r="AX3025" s="14"/>
      <c r="AY3025" s="14"/>
      <c r="AZ3025" s="14">
        <v>0</v>
      </c>
      <c r="BA3025" s="14">
        <v>0</v>
      </c>
      <c r="BB3025" s="14">
        <v>0</v>
      </c>
      <c r="BC3025" s="14"/>
      <c r="BD3025" s="14"/>
      <c r="BE3025" s="14"/>
      <c r="BF3025" s="14"/>
      <c r="BG3025" s="14"/>
      <c r="BH3025" s="14">
        <f t="shared" si="7906"/>
        <v>0</v>
      </c>
      <c r="BI3025" s="14"/>
      <c r="BJ3025" s="14"/>
      <c r="BK3025" s="14"/>
      <c r="BL3025" s="14"/>
      <c r="BM3025" s="14"/>
      <c r="BN3025" s="14"/>
      <c r="BO3025" s="14"/>
      <c r="BP3025" s="14"/>
      <c r="BQ3025" s="14"/>
      <c r="BR3025" s="14">
        <v>0</v>
      </c>
      <c r="BS3025" s="14">
        <v>0</v>
      </c>
      <c r="BT3025" s="14">
        <v>110</v>
      </c>
      <c r="BU3025" s="14">
        <v>110</v>
      </c>
      <c r="BV3025" s="14">
        <v>0</v>
      </c>
      <c r="BW3025" s="14">
        <f t="shared" ref="BW3025:BW3084" si="8022">BX3025+BY3025+BZ3025</f>
        <v>0</v>
      </c>
      <c r="BX3025" s="14"/>
      <c r="BY3025" s="14"/>
      <c r="BZ3025" s="14"/>
      <c r="CA3025" s="14">
        <f t="shared" si="7968"/>
        <v>0</v>
      </c>
      <c r="CB3025" s="122">
        <f t="shared" si="7979"/>
        <v>0</v>
      </c>
    </row>
    <row r="3026" spans="1:80" ht="22.5" x14ac:dyDescent="0.25">
      <c r="A3026" s="1" t="s">
        <v>1</v>
      </c>
      <c r="B3026" s="1" t="s">
        <v>1</v>
      </c>
      <c r="C3026" s="1" t="s">
        <v>1</v>
      </c>
      <c r="D3026" s="78" t="s">
        <v>1</v>
      </c>
      <c r="E3026" s="78" t="s">
        <v>1</v>
      </c>
      <c r="F3026" s="78" t="s">
        <v>1</v>
      </c>
      <c r="G3026" s="2" t="s">
        <v>1</v>
      </c>
      <c r="H3026" s="10" t="s">
        <v>77</v>
      </c>
      <c r="I3026" s="11">
        <f>SUM(I3027)</f>
        <v>46000</v>
      </c>
      <c r="J3026" s="11">
        <f t="shared" si="7967"/>
        <v>40000</v>
      </c>
      <c r="K3026" s="11">
        <f t="shared" ref="K3026:Q3026" si="8023">SUM(K3027)</f>
        <v>30000</v>
      </c>
      <c r="L3026" s="11">
        <f t="shared" si="7970"/>
        <v>10000</v>
      </c>
      <c r="M3026" s="11">
        <f t="shared" si="8023"/>
        <v>10000</v>
      </c>
      <c r="N3026" s="11">
        <f t="shared" si="8023"/>
        <v>0</v>
      </c>
      <c r="O3026" s="11">
        <f t="shared" si="8023"/>
        <v>0</v>
      </c>
      <c r="P3026" s="11">
        <f t="shared" si="8023"/>
        <v>0</v>
      </c>
      <c r="Q3026" s="11">
        <f t="shared" si="8023"/>
        <v>0</v>
      </c>
      <c r="R3026" s="11">
        <f t="shared" ref="R3026:AG3026" si="8024">SUM(R3027)</f>
        <v>10000</v>
      </c>
      <c r="S3026" s="11">
        <f t="shared" si="8024"/>
        <v>0</v>
      </c>
      <c r="T3026" s="11">
        <f t="shared" si="8024"/>
        <v>0</v>
      </c>
      <c r="U3026" s="11">
        <f t="shared" si="8024"/>
        <v>0</v>
      </c>
      <c r="V3026" s="11">
        <f t="shared" si="8024"/>
        <v>0</v>
      </c>
      <c r="W3026" s="11">
        <f t="shared" si="8024"/>
        <v>0</v>
      </c>
      <c r="X3026" s="11">
        <f t="shared" si="8024"/>
        <v>10000</v>
      </c>
      <c r="Y3026" s="11">
        <f t="shared" si="8024"/>
        <v>0</v>
      </c>
      <c r="Z3026" s="11">
        <f t="shared" si="8024"/>
        <v>0</v>
      </c>
      <c r="AA3026" s="11">
        <f t="shared" si="8024"/>
        <v>3940</v>
      </c>
      <c r="AB3026" s="11">
        <f t="shared" si="8024"/>
        <v>0</v>
      </c>
      <c r="AC3026" s="11">
        <f t="shared" si="8024"/>
        <v>0</v>
      </c>
      <c r="AD3026" s="11">
        <f t="shared" si="8024"/>
        <v>0</v>
      </c>
      <c r="AE3026" s="11">
        <f t="shared" si="8024"/>
        <v>0</v>
      </c>
      <c r="AF3026" s="11">
        <f t="shared" si="8024"/>
        <v>0</v>
      </c>
      <c r="AG3026" s="11">
        <f t="shared" si="8024"/>
        <v>0</v>
      </c>
      <c r="AH3026" s="11">
        <v>3940</v>
      </c>
      <c r="AI3026" s="11">
        <v>6060</v>
      </c>
      <c r="AJ3026" s="11">
        <f t="shared" ref="AJ3026:AY3026" si="8025">SUM(AJ3027)</f>
        <v>0</v>
      </c>
      <c r="AK3026" s="11">
        <f t="shared" si="8025"/>
        <v>0</v>
      </c>
      <c r="AL3026" s="11">
        <f t="shared" si="8025"/>
        <v>0</v>
      </c>
      <c r="AM3026" s="11">
        <f t="shared" si="8025"/>
        <v>0</v>
      </c>
      <c r="AN3026" s="11">
        <f t="shared" si="8025"/>
        <v>0</v>
      </c>
      <c r="AO3026" s="11">
        <f t="shared" si="8025"/>
        <v>0</v>
      </c>
      <c r="AP3026" s="11">
        <f t="shared" si="8025"/>
        <v>0</v>
      </c>
      <c r="AQ3026" s="11">
        <f t="shared" si="8025"/>
        <v>0</v>
      </c>
      <c r="AR3026" s="11">
        <f t="shared" si="8025"/>
        <v>0</v>
      </c>
      <c r="AS3026" s="11">
        <f t="shared" si="8025"/>
        <v>0</v>
      </c>
      <c r="AT3026" s="11">
        <f t="shared" si="8025"/>
        <v>0</v>
      </c>
      <c r="AU3026" s="11">
        <f t="shared" si="8025"/>
        <v>0</v>
      </c>
      <c r="AV3026" s="11">
        <f t="shared" si="8025"/>
        <v>0</v>
      </c>
      <c r="AW3026" s="11">
        <f t="shared" si="8025"/>
        <v>0</v>
      </c>
      <c r="AX3026" s="11">
        <f t="shared" si="8025"/>
        <v>0</v>
      </c>
      <c r="AY3026" s="11">
        <f t="shared" si="8025"/>
        <v>0</v>
      </c>
      <c r="AZ3026" s="11">
        <v>0</v>
      </c>
      <c r="BA3026" s="11">
        <v>0</v>
      </c>
      <c r="BB3026" s="11">
        <f t="shared" ref="BB3026:BQ3026" si="8026">SUM(BB3027)</f>
        <v>0</v>
      </c>
      <c r="BC3026" s="11">
        <f t="shared" si="8026"/>
        <v>0</v>
      </c>
      <c r="BD3026" s="11">
        <f t="shared" si="8026"/>
        <v>0</v>
      </c>
      <c r="BE3026" s="11">
        <f t="shared" si="8026"/>
        <v>7000</v>
      </c>
      <c r="BF3026" s="11">
        <f t="shared" si="8026"/>
        <v>0</v>
      </c>
      <c r="BG3026" s="11">
        <f t="shared" si="8026"/>
        <v>0</v>
      </c>
      <c r="BH3026" s="11">
        <f t="shared" si="8026"/>
        <v>7000</v>
      </c>
      <c r="BI3026" s="11">
        <f t="shared" si="8026"/>
        <v>0</v>
      </c>
      <c r="BJ3026" s="11">
        <f t="shared" si="8026"/>
        <v>0</v>
      </c>
      <c r="BK3026" s="11">
        <f t="shared" si="8026"/>
        <v>0</v>
      </c>
      <c r="BL3026" s="11">
        <f t="shared" si="8026"/>
        <v>0</v>
      </c>
      <c r="BM3026" s="11">
        <f t="shared" si="8026"/>
        <v>7000</v>
      </c>
      <c r="BN3026" s="11">
        <f t="shared" si="8026"/>
        <v>0</v>
      </c>
      <c r="BO3026" s="11">
        <f t="shared" si="8026"/>
        <v>0</v>
      </c>
      <c r="BP3026" s="11">
        <f t="shared" si="8026"/>
        <v>0</v>
      </c>
      <c r="BQ3026" s="11">
        <f t="shared" si="8026"/>
        <v>0</v>
      </c>
      <c r="BR3026" s="11">
        <v>7000</v>
      </c>
      <c r="BS3026" s="11">
        <v>0</v>
      </c>
      <c r="BT3026" s="11">
        <f t="shared" ref="BT3026:BZ3026" si="8027">SUM(BT3027)</f>
        <v>57000</v>
      </c>
      <c r="BU3026" s="11">
        <f t="shared" si="8027"/>
        <v>47000</v>
      </c>
      <c r="BV3026" s="11">
        <f t="shared" si="8027"/>
        <v>46300</v>
      </c>
      <c r="BW3026" s="11">
        <f t="shared" si="8027"/>
        <v>0</v>
      </c>
      <c r="BX3026" s="11">
        <f t="shared" si="8027"/>
        <v>0</v>
      </c>
      <c r="BY3026" s="11">
        <f t="shared" si="8027"/>
        <v>0</v>
      </c>
      <c r="BZ3026" s="11">
        <f t="shared" si="8027"/>
        <v>0</v>
      </c>
      <c r="CA3026" s="11">
        <f t="shared" si="7968"/>
        <v>46300</v>
      </c>
      <c r="CB3026" s="123">
        <f t="shared" si="7979"/>
        <v>98.510638297872347</v>
      </c>
    </row>
    <row r="3027" spans="1:80" x14ac:dyDescent="0.25">
      <c r="A3027" s="4" t="s">
        <v>928</v>
      </c>
      <c r="B3027" s="4" t="s">
        <v>88</v>
      </c>
      <c r="C3027" s="4" t="s">
        <v>1378</v>
      </c>
      <c r="D3027" s="79" t="s">
        <v>1379</v>
      </c>
      <c r="E3027" s="78" t="s">
        <v>78</v>
      </c>
      <c r="F3027" s="78" t="s">
        <v>1</v>
      </c>
      <c r="G3027" s="2" t="s">
        <v>1</v>
      </c>
      <c r="H3027" s="2" t="s">
        <v>79</v>
      </c>
      <c r="I3027" s="12">
        <f>SUM(I3028:I3029)</f>
        <v>46000</v>
      </c>
      <c r="J3027" s="12">
        <f t="shared" si="7967"/>
        <v>40000</v>
      </c>
      <c r="K3027" s="12">
        <f t="shared" ref="K3027" si="8028">SUM(K3028:K3029)</f>
        <v>30000</v>
      </c>
      <c r="L3027" s="12">
        <f t="shared" si="7970"/>
        <v>10000</v>
      </c>
      <c r="M3027" s="12">
        <f t="shared" ref="M3027:Q3027" si="8029">SUM(M3028:M3029)</f>
        <v>10000</v>
      </c>
      <c r="N3027" s="12">
        <f t="shared" si="8029"/>
        <v>0</v>
      </c>
      <c r="O3027" s="12">
        <f t="shared" si="8029"/>
        <v>0</v>
      </c>
      <c r="P3027" s="12">
        <f t="shared" si="8029"/>
        <v>0</v>
      </c>
      <c r="Q3027" s="12">
        <f t="shared" si="8029"/>
        <v>0</v>
      </c>
      <c r="R3027" s="12">
        <f t="shared" ref="R3027:AG3027" si="8030">SUM(R3028:R3029)</f>
        <v>10000</v>
      </c>
      <c r="S3027" s="12">
        <f t="shared" si="8030"/>
        <v>0</v>
      </c>
      <c r="T3027" s="12">
        <f t="shared" si="8030"/>
        <v>0</v>
      </c>
      <c r="U3027" s="12">
        <f t="shared" si="8030"/>
        <v>0</v>
      </c>
      <c r="V3027" s="12">
        <f t="shared" si="8030"/>
        <v>0</v>
      </c>
      <c r="W3027" s="12">
        <f t="shared" si="8030"/>
        <v>0</v>
      </c>
      <c r="X3027" s="12">
        <f t="shared" ref="X3027" si="8031">SUM(X3028:X3029)</f>
        <v>10000</v>
      </c>
      <c r="Y3027" s="12">
        <f t="shared" si="8030"/>
        <v>0</v>
      </c>
      <c r="Z3027" s="12">
        <f t="shared" si="8030"/>
        <v>0</v>
      </c>
      <c r="AA3027" s="12">
        <f t="shared" si="8030"/>
        <v>3940</v>
      </c>
      <c r="AB3027" s="12">
        <f t="shared" si="8030"/>
        <v>0</v>
      </c>
      <c r="AC3027" s="12">
        <f t="shared" si="8030"/>
        <v>0</v>
      </c>
      <c r="AD3027" s="12">
        <f t="shared" si="8030"/>
        <v>0</v>
      </c>
      <c r="AE3027" s="12">
        <f t="shared" si="8030"/>
        <v>0</v>
      </c>
      <c r="AF3027" s="12">
        <f t="shared" si="8030"/>
        <v>0</v>
      </c>
      <c r="AG3027" s="12">
        <f t="shared" si="8030"/>
        <v>0</v>
      </c>
      <c r="AH3027" s="12">
        <v>3940</v>
      </c>
      <c r="AI3027" s="12">
        <v>6060</v>
      </c>
      <c r="AJ3027" s="12">
        <f t="shared" ref="AJ3027:AY3027" si="8032">SUM(AJ3028:AJ3029)</f>
        <v>0</v>
      </c>
      <c r="AK3027" s="12">
        <f t="shared" si="8032"/>
        <v>0</v>
      </c>
      <c r="AL3027" s="12">
        <f t="shared" si="8032"/>
        <v>0</v>
      </c>
      <c r="AM3027" s="12">
        <f t="shared" si="8032"/>
        <v>0</v>
      </c>
      <c r="AN3027" s="12">
        <f t="shared" si="8032"/>
        <v>0</v>
      </c>
      <c r="AO3027" s="12">
        <f t="shared" si="8032"/>
        <v>0</v>
      </c>
      <c r="AP3027" s="12">
        <f t="shared" ref="AP3027" si="8033">SUM(AP3028:AP3029)</f>
        <v>0</v>
      </c>
      <c r="AQ3027" s="12">
        <f t="shared" si="8032"/>
        <v>0</v>
      </c>
      <c r="AR3027" s="12">
        <f t="shared" si="8032"/>
        <v>0</v>
      </c>
      <c r="AS3027" s="12">
        <f t="shared" si="8032"/>
        <v>0</v>
      </c>
      <c r="AT3027" s="12">
        <f t="shared" si="8032"/>
        <v>0</v>
      </c>
      <c r="AU3027" s="12">
        <f t="shared" si="8032"/>
        <v>0</v>
      </c>
      <c r="AV3027" s="12">
        <f t="shared" si="8032"/>
        <v>0</v>
      </c>
      <c r="AW3027" s="12">
        <f t="shared" si="8032"/>
        <v>0</v>
      </c>
      <c r="AX3027" s="12">
        <f t="shared" si="8032"/>
        <v>0</v>
      </c>
      <c r="AY3027" s="12">
        <f t="shared" si="8032"/>
        <v>0</v>
      </c>
      <c r="AZ3027" s="12">
        <v>0</v>
      </c>
      <c r="BA3027" s="12">
        <v>0</v>
      </c>
      <c r="BB3027" s="12">
        <f t="shared" ref="BB3027:BQ3027" si="8034">SUM(BB3028:BB3029)</f>
        <v>0</v>
      </c>
      <c r="BC3027" s="12">
        <f t="shared" si="8034"/>
        <v>0</v>
      </c>
      <c r="BD3027" s="12">
        <f t="shared" si="8034"/>
        <v>0</v>
      </c>
      <c r="BE3027" s="12">
        <f t="shared" si="8034"/>
        <v>7000</v>
      </c>
      <c r="BF3027" s="12">
        <f t="shared" si="8034"/>
        <v>0</v>
      </c>
      <c r="BG3027" s="12">
        <f t="shared" si="8034"/>
        <v>0</v>
      </c>
      <c r="BH3027" s="12">
        <f t="shared" ref="BH3027" si="8035">SUM(BH3028:BH3029)</f>
        <v>7000</v>
      </c>
      <c r="BI3027" s="12">
        <f t="shared" si="8034"/>
        <v>0</v>
      </c>
      <c r="BJ3027" s="12">
        <f t="shared" si="8034"/>
        <v>0</v>
      </c>
      <c r="BK3027" s="12">
        <f t="shared" si="8034"/>
        <v>0</v>
      </c>
      <c r="BL3027" s="12">
        <f t="shared" si="8034"/>
        <v>0</v>
      </c>
      <c r="BM3027" s="12">
        <f t="shared" si="8034"/>
        <v>7000</v>
      </c>
      <c r="BN3027" s="12">
        <f t="shared" si="8034"/>
        <v>0</v>
      </c>
      <c r="BO3027" s="12">
        <f t="shared" si="8034"/>
        <v>0</v>
      </c>
      <c r="BP3027" s="12">
        <f t="shared" si="8034"/>
        <v>0</v>
      </c>
      <c r="BQ3027" s="12">
        <f t="shared" si="8034"/>
        <v>0</v>
      </c>
      <c r="BR3027" s="12">
        <v>7000</v>
      </c>
      <c r="BS3027" s="12">
        <v>0</v>
      </c>
      <c r="BT3027" s="12">
        <f t="shared" ref="BT3027:BZ3027" si="8036">SUM(BT3028:BT3029)</f>
        <v>57000</v>
      </c>
      <c r="BU3027" s="12">
        <f t="shared" si="8036"/>
        <v>47000</v>
      </c>
      <c r="BV3027" s="12">
        <f t="shared" si="8036"/>
        <v>46300</v>
      </c>
      <c r="BW3027" s="12">
        <f t="shared" si="8036"/>
        <v>0</v>
      </c>
      <c r="BX3027" s="12">
        <f t="shared" si="8036"/>
        <v>0</v>
      </c>
      <c r="BY3027" s="12">
        <f t="shared" si="8036"/>
        <v>0</v>
      </c>
      <c r="BZ3027" s="12">
        <f t="shared" si="8036"/>
        <v>0</v>
      </c>
      <c r="CA3027" s="12">
        <f t="shared" si="7968"/>
        <v>46300</v>
      </c>
      <c r="CB3027" s="124">
        <f t="shared" si="7979"/>
        <v>98.510638297872347</v>
      </c>
    </row>
    <row r="3028" spans="1:80" x14ac:dyDescent="0.25">
      <c r="A3028" s="4" t="s">
        <v>928</v>
      </c>
      <c r="B3028" s="4" t="s">
        <v>88</v>
      </c>
      <c r="C3028" s="4" t="s">
        <v>1378</v>
      </c>
      <c r="D3028" s="79" t="s">
        <v>1379</v>
      </c>
      <c r="E3028" s="89">
        <v>8213</v>
      </c>
      <c r="F3028" s="79"/>
      <c r="G3028" s="75" t="s">
        <v>1906</v>
      </c>
      <c r="H3028" s="13" t="s">
        <v>81</v>
      </c>
      <c r="I3028" s="14">
        <v>29000</v>
      </c>
      <c r="J3028" s="14">
        <f t="shared" si="7967"/>
        <v>20000</v>
      </c>
      <c r="K3028" s="14">
        <v>15000</v>
      </c>
      <c r="L3028" s="14">
        <f t="shared" si="7970"/>
        <v>5000</v>
      </c>
      <c r="M3028" s="14">
        <v>5000</v>
      </c>
      <c r="N3028" s="14">
        <v>0</v>
      </c>
      <c r="O3028" s="14">
        <v>0</v>
      </c>
      <c r="P3028" s="14">
        <v>0</v>
      </c>
      <c r="Q3028" s="14">
        <v>0</v>
      </c>
      <c r="R3028" s="14">
        <v>5000</v>
      </c>
      <c r="S3028" s="14"/>
      <c r="T3028" s="14"/>
      <c r="U3028" s="14"/>
      <c r="V3028" s="14"/>
      <c r="W3028" s="14"/>
      <c r="X3028" s="14">
        <f t="shared" si="7904"/>
        <v>5000</v>
      </c>
      <c r="Y3028" s="14"/>
      <c r="Z3028" s="14"/>
      <c r="AA3028" s="14">
        <f>3660+280</f>
        <v>3940</v>
      </c>
      <c r="AB3028" s="14"/>
      <c r="AC3028" s="14"/>
      <c r="AD3028" s="14"/>
      <c r="AE3028" s="14"/>
      <c r="AF3028" s="14"/>
      <c r="AG3028" s="14"/>
      <c r="AH3028" s="14">
        <v>3940</v>
      </c>
      <c r="AI3028" s="14">
        <v>1060</v>
      </c>
      <c r="AJ3028" s="14">
        <v>0</v>
      </c>
      <c r="AK3028" s="14"/>
      <c r="AL3028" s="14"/>
      <c r="AM3028" s="14"/>
      <c r="AN3028" s="14"/>
      <c r="AO3028" s="14"/>
      <c r="AP3028" s="14">
        <f t="shared" si="7905"/>
        <v>0</v>
      </c>
      <c r="AQ3028" s="14"/>
      <c r="AR3028" s="14"/>
      <c r="AS3028" s="14"/>
      <c r="AT3028" s="14"/>
      <c r="AU3028" s="14"/>
      <c r="AV3028" s="14"/>
      <c r="AW3028" s="14"/>
      <c r="AX3028" s="14"/>
      <c r="AY3028" s="14"/>
      <c r="AZ3028" s="14">
        <v>0</v>
      </c>
      <c r="BA3028" s="14">
        <v>0</v>
      </c>
      <c r="BB3028" s="14">
        <v>0</v>
      </c>
      <c r="BC3028" s="14"/>
      <c r="BD3028" s="14"/>
      <c r="BE3028" s="14"/>
      <c r="BF3028" s="14"/>
      <c r="BG3028" s="14"/>
      <c r="BH3028" s="14">
        <f t="shared" si="7906"/>
        <v>0</v>
      </c>
      <c r="BI3028" s="14"/>
      <c r="BJ3028" s="14"/>
      <c r="BK3028" s="14"/>
      <c r="BL3028" s="14"/>
      <c r="BM3028" s="14"/>
      <c r="BN3028" s="14"/>
      <c r="BO3028" s="14"/>
      <c r="BP3028" s="14"/>
      <c r="BQ3028" s="14"/>
      <c r="BR3028" s="14">
        <v>0</v>
      </c>
      <c r="BS3028" s="14">
        <v>0</v>
      </c>
      <c r="BT3028" s="14">
        <v>27000</v>
      </c>
      <c r="BU3028" s="14">
        <v>22000</v>
      </c>
      <c r="BV3028" s="14">
        <v>22000</v>
      </c>
      <c r="BW3028" s="14">
        <f t="shared" si="8022"/>
        <v>0</v>
      </c>
      <c r="BX3028" s="14"/>
      <c r="BY3028" s="14"/>
      <c r="BZ3028" s="14"/>
      <c r="CA3028" s="14">
        <f t="shared" si="7968"/>
        <v>22000</v>
      </c>
      <c r="CB3028" s="122">
        <f t="shared" si="7979"/>
        <v>100</v>
      </c>
    </row>
    <row r="3029" spans="1:80" x14ac:dyDescent="0.25">
      <c r="A3029" s="4" t="s">
        <v>928</v>
      </c>
      <c r="B3029" s="4" t="s">
        <v>88</v>
      </c>
      <c r="C3029" s="4" t="s">
        <v>1378</v>
      </c>
      <c r="D3029" s="79" t="s">
        <v>1379</v>
      </c>
      <c r="E3029" s="89">
        <v>8216</v>
      </c>
      <c r="F3029" s="79"/>
      <c r="G3029" s="75" t="s">
        <v>1906</v>
      </c>
      <c r="H3029" s="13" t="s">
        <v>319</v>
      </c>
      <c r="I3029" s="14">
        <v>17000</v>
      </c>
      <c r="J3029" s="14">
        <f t="shared" si="7967"/>
        <v>20000</v>
      </c>
      <c r="K3029" s="14">
        <v>15000</v>
      </c>
      <c r="L3029" s="14">
        <f t="shared" si="7970"/>
        <v>5000</v>
      </c>
      <c r="M3029" s="14">
        <v>5000</v>
      </c>
      <c r="N3029" s="14">
        <v>0</v>
      </c>
      <c r="O3029" s="14">
        <v>0</v>
      </c>
      <c r="P3029" s="14">
        <v>0</v>
      </c>
      <c r="Q3029" s="14">
        <v>0</v>
      </c>
      <c r="R3029" s="14">
        <v>5000</v>
      </c>
      <c r="S3029" s="14"/>
      <c r="T3029" s="14"/>
      <c r="U3029" s="14"/>
      <c r="V3029" s="14"/>
      <c r="W3029" s="14"/>
      <c r="X3029" s="14">
        <f t="shared" si="7904"/>
        <v>5000</v>
      </c>
      <c r="Y3029" s="14"/>
      <c r="Z3029" s="14"/>
      <c r="AA3029" s="14"/>
      <c r="AB3029" s="14"/>
      <c r="AC3029" s="14"/>
      <c r="AD3029" s="14"/>
      <c r="AE3029" s="14"/>
      <c r="AF3029" s="14"/>
      <c r="AG3029" s="14"/>
      <c r="AH3029" s="14">
        <v>0</v>
      </c>
      <c r="AI3029" s="14">
        <v>5000</v>
      </c>
      <c r="AJ3029" s="14">
        <v>0</v>
      </c>
      <c r="AK3029" s="14"/>
      <c r="AL3029" s="14"/>
      <c r="AM3029" s="14"/>
      <c r="AN3029" s="14"/>
      <c r="AO3029" s="14"/>
      <c r="AP3029" s="14">
        <f t="shared" si="7905"/>
        <v>0</v>
      </c>
      <c r="AQ3029" s="14"/>
      <c r="AR3029" s="14"/>
      <c r="AS3029" s="14"/>
      <c r="AT3029" s="14"/>
      <c r="AU3029" s="14"/>
      <c r="AV3029" s="14"/>
      <c r="AW3029" s="14"/>
      <c r="AX3029" s="14"/>
      <c r="AY3029" s="14"/>
      <c r="AZ3029" s="14">
        <v>0</v>
      </c>
      <c r="BA3029" s="14">
        <v>0</v>
      </c>
      <c r="BB3029" s="14">
        <v>0</v>
      </c>
      <c r="BC3029" s="14"/>
      <c r="BD3029" s="14"/>
      <c r="BE3029" s="14">
        <v>7000</v>
      </c>
      <c r="BF3029" s="14"/>
      <c r="BG3029" s="14"/>
      <c r="BH3029" s="14">
        <f t="shared" si="7906"/>
        <v>7000</v>
      </c>
      <c r="BI3029" s="14"/>
      <c r="BJ3029" s="14"/>
      <c r="BK3029" s="14"/>
      <c r="BL3029" s="14"/>
      <c r="BM3029" s="14">
        <v>7000</v>
      </c>
      <c r="BN3029" s="14"/>
      <c r="BO3029" s="14"/>
      <c r="BP3029" s="14"/>
      <c r="BQ3029" s="14"/>
      <c r="BR3029" s="14">
        <v>7000</v>
      </c>
      <c r="BS3029" s="14">
        <v>0</v>
      </c>
      <c r="BT3029" s="14">
        <v>30000</v>
      </c>
      <c r="BU3029" s="14">
        <v>25000</v>
      </c>
      <c r="BV3029" s="14">
        <v>24300</v>
      </c>
      <c r="BW3029" s="14">
        <f t="shared" si="8022"/>
        <v>0</v>
      </c>
      <c r="BX3029" s="14"/>
      <c r="BY3029" s="14"/>
      <c r="BZ3029" s="14"/>
      <c r="CA3029" s="14">
        <f t="shared" si="7968"/>
        <v>24300</v>
      </c>
      <c r="CB3029" s="122">
        <f t="shared" si="7979"/>
        <v>97.2</v>
      </c>
    </row>
    <row r="3030" spans="1:80" x14ac:dyDescent="0.25">
      <c r="A3030" s="13" t="s">
        <v>1</v>
      </c>
      <c r="B3030" s="13" t="s">
        <v>1</v>
      </c>
      <c r="C3030" s="13" t="s">
        <v>1</v>
      </c>
      <c r="D3030" s="74" t="s">
        <v>1</v>
      </c>
      <c r="E3030" s="74" t="s">
        <v>1</v>
      </c>
      <c r="F3030" s="74" t="s">
        <v>1</v>
      </c>
      <c r="G3030" s="13" t="s">
        <v>1</v>
      </c>
      <c r="H3030" s="10" t="s">
        <v>1388</v>
      </c>
      <c r="I3030" s="11">
        <f>SUM(I3000,I3023,I3026)</f>
        <v>1767501</v>
      </c>
      <c r="J3030" s="11">
        <f t="shared" si="7967"/>
        <v>1891910</v>
      </c>
      <c r="K3030" s="11">
        <f t="shared" ref="K3030" si="8037">SUM(K3000,K3023,K3026)</f>
        <v>1813910</v>
      </c>
      <c r="L3030" s="11">
        <f t="shared" si="7970"/>
        <v>78000</v>
      </c>
      <c r="M3030" s="11">
        <f t="shared" ref="M3030:Q3030" si="8038">SUM(M3000,M3023,M3026)</f>
        <v>69500</v>
      </c>
      <c r="N3030" s="11">
        <f t="shared" si="8038"/>
        <v>0</v>
      </c>
      <c r="O3030" s="11">
        <f t="shared" si="8038"/>
        <v>8500</v>
      </c>
      <c r="P3030" s="11">
        <f t="shared" si="8038"/>
        <v>0</v>
      </c>
      <c r="Q3030" s="11">
        <f t="shared" si="8038"/>
        <v>0</v>
      </c>
      <c r="R3030" s="11">
        <f t="shared" ref="R3030:AG3030" si="8039">SUM(R3000,R3023,R3026)</f>
        <v>69500</v>
      </c>
      <c r="S3030" s="11">
        <f t="shared" si="8039"/>
        <v>0</v>
      </c>
      <c r="T3030" s="11">
        <f t="shared" si="8039"/>
        <v>0</v>
      </c>
      <c r="U3030" s="11">
        <f t="shared" si="8039"/>
        <v>0</v>
      </c>
      <c r="V3030" s="11">
        <f t="shared" si="8039"/>
        <v>0</v>
      </c>
      <c r="W3030" s="11">
        <f t="shared" si="8039"/>
        <v>0</v>
      </c>
      <c r="X3030" s="11">
        <f t="shared" si="8039"/>
        <v>69500</v>
      </c>
      <c r="Y3030" s="11">
        <f t="shared" si="8039"/>
        <v>0</v>
      </c>
      <c r="Z3030" s="11">
        <f t="shared" si="8039"/>
        <v>0</v>
      </c>
      <c r="AA3030" s="11">
        <f t="shared" si="8039"/>
        <v>16532</v>
      </c>
      <c r="AB3030" s="11">
        <f t="shared" si="8039"/>
        <v>0</v>
      </c>
      <c r="AC3030" s="11">
        <f t="shared" si="8039"/>
        <v>10610</v>
      </c>
      <c r="AD3030" s="11">
        <f t="shared" si="8039"/>
        <v>0</v>
      </c>
      <c r="AE3030" s="11">
        <f t="shared" si="8039"/>
        <v>2315</v>
      </c>
      <c r="AF3030" s="11">
        <f t="shared" si="8039"/>
        <v>0</v>
      </c>
      <c r="AG3030" s="11">
        <f t="shared" si="8039"/>
        <v>3435</v>
      </c>
      <c r="AH3030" s="11">
        <v>32892</v>
      </c>
      <c r="AI3030" s="11">
        <v>36608</v>
      </c>
      <c r="AJ3030" s="11">
        <f t="shared" ref="AJ3030:AY3030" si="8040">SUM(AJ3000,AJ3023,AJ3026)</f>
        <v>0</v>
      </c>
      <c r="AK3030" s="11">
        <f t="shared" si="8040"/>
        <v>0</v>
      </c>
      <c r="AL3030" s="11">
        <f t="shared" si="8040"/>
        <v>0</v>
      </c>
      <c r="AM3030" s="11">
        <f t="shared" si="8040"/>
        <v>0</v>
      </c>
      <c r="AN3030" s="11">
        <f t="shared" si="8040"/>
        <v>0</v>
      </c>
      <c r="AO3030" s="11">
        <f t="shared" si="8040"/>
        <v>0</v>
      </c>
      <c r="AP3030" s="11">
        <f t="shared" si="8040"/>
        <v>0</v>
      </c>
      <c r="AQ3030" s="11">
        <f t="shared" si="8040"/>
        <v>0</v>
      </c>
      <c r="AR3030" s="11">
        <f t="shared" si="8040"/>
        <v>0</v>
      </c>
      <c r="AS3030" s="11">
        <f t="shared" si="8040"/>
        <v>0</v>
      </c>
      <c r="AT3030" s="11">
        <f t="shared" si="8040"/>
        <v>0</v>
      </c>
      <c r="AU3030" s="11">
        <f t="shared" si="8040"/>
        <v>0</v>
      </c>
      <c r="AV3030" s="11">
        <f t="shared" si="8040"/>
        <v>0</v>
      </c>
      <c r="AW3030" s="11">
        <f t="shared" si="8040"/>
        <v>0</v>
      </c>
      <c r="AX3030" s="11">
        <f t="shared" si="8040"/>
        <v>0</v>
      </c>
      <c r="AY3030" s="11">
        <f t="shared" si="8040"/>
        <v>0</v>
      </c>
      <c r="AZ3030" s="11">
        <v>0</v>
      </c>
      <c r="BA3030" s="11">
        <v>0</v>
      </c>
      <c r="BB3030" s="11">
        <f t="shared" ref="BB3030:BQ3030" si="8041">SUM(BB3000,BB3023,BB3026)</f>
        <v>8500</v>
      </c>
      <c r="BC3030" s="11">
        <f t="shared" si="8041"/>
        <v>2078</v>
      </c>
      <c r="BD3030" s="11">
        <f t="shared" si="8041"/>
        <v>0</v>
      </c>
      <c r="BE3030" s="11">
        <f t="shared" si="8041"/>
        <v>17076</v>
      </c>
      <c r="BF3030" s="11">
        <f t="shared" si="8041"/>
        <v>0</v>
      </c>
      <c r="BG3030" s="11">
        <f t="shared" si="8041"/>
        <v>0</v>
      </c>
      <c r="BH3030" s="11">
        <f t="shared" si="8041"/>
        <v>27654</v>
      </c>
      <c r="BI3030" s="11">
        <f t="shared" si="8041"/>
        <v>0</v>
      </c>
      <c r="BJ3030" s="11">
        <f t="shared" si="8041"/>
        <v>1880</v>
      </c>
      <c r="BK3030" s="11">
        <f t="shared" si="8041"/>
        <v>2078</v>
      </c>
      <c r="BL3030" s="11">
        <f t="shared" si="8041"/>
        <v>0</v>
      </c>
      <c r="BM3030" s="11">
        <f t="shared" si="8041"/>
        <v>15620</v>
      </c>
      <c r="BN3030" s="11">
        <f t="shared" si="8041"/>
        <v>0</v>
      </c>
      <c r="BO3030" s="11">
        <f t="shared" si="8041"/>
        <v>2773</v>
      </c>
      <c r="BP3030" s="11">
        <f t="shared" si="8041"/>
        <v>2303</v>
      </c>
      <c r="BQ3030" s="11">
        <f t="shared" si="8041"/>
        <v>0</v>
      </c>
      <c r="BR3030" s="11">
        <v>24654</v>
      </c>
      <c r="BS3030" s="11">
        <v>3000</v>
      </c>
      <c r="BT3030" s="11">
        <f t="shared" ref="BT3030:BZ3030" si="8042">SUM(BT3000,BT3023,BT3026)</f>
        <v>1998958</v>
      </c>
      <c r="BU3030" s="11">
        <f t="shared" si="8042"/>
        <v>1924989</v>
      </c>
      <c r="BV3030" s="11">
        <f t="shared" si="8042"/>
        <v>1068738</v>
      </c>
      <c r="BW3030" s="11">
        <f t="shared" si="8042"/>
        <v>422567</v>
      </c>
      <c r="BX3030" s="11">
        <f t="shared" si="8042"/>
        <v>150073</v>
      </c>
      <c r="BY3030" s="11">
        <f t="shared" si="8042"/>
        <v>136247</v>
      </c>
      <c r="BZ3030" s="11">
        <f t="shared" si="8042"/>
        <v>136247</v>
      </c>
      <c r="CA3030" s="11">
        <f t="shared" si="7968"/>
        <v>1491305</v>
      </c>
      <c r="CB3030" s="123">
        <f t="shared" si="7979"/>
        <v>77.470832300859911</v>
      </c>
    </row>
    <row r="3031" spans="1:80" ht="15.75" thickBot="1" x14ac:dyDescent="0.3">
      <c r="A3031" s="13" t="s">
        <v>1</v>
      </c>
      <c r="B3031" s="13" t="s">
        <v>1</v>
      </c>
      <c r="C3031" s="13" t="s">
        <v>1</v>
      </c>
      <c r="D3031" s="74" t="s">
        <v>1</v>
      </c>
      <c r="E3031" s="74" t="s">
        <v>1</v>
      </c>
      <c r="F3031" s="74" t="s">
        <v>1</v>
      </c>
      <c r="G3031" s="13" t="s">
        <v>1</v>
      </c>
      <c r="H3031" s="2" t="s">
        <v>83</v>
      </c>
      <c r="I3031" s="12">
        <v>42</v>
      </c>
      <c r="J3031" s="12">
        <f t="shared" si="7967"/>
        <v>42</v>
      </c>
      <c r="K3031" s="12">
        <v>42</v>
      </c>
      <c r="L3031" s="13"/>
      <c r="M3031" s="13" t="s">
        <v>1</v>
      </c>
      <c r="N3031" s="13" t="s">
        <v>1</v>
      </c>
      <c r="O3031" s="13" t="s">
        <v>1</v>
      </c>
      <c r="P3031" s="27"/>
      <c r="Q3031" s="13" t="s">
        <v>1</v>
      </c>
      <c r="R3031" s="13" t="s">
        <v>1</v>
      </c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>
        <v>0</v>
      </c>
      <c r="AI3031" s="13">
        <v>0</v>
      </c>
      <c r="AJ3031" s="13" t="s">
        <v>1</v>
      </c>
      <c r="AK3031" s="13"/>
      <c r="AL3031" s="13"/>
      <c r="AM3031" s="13"/>
      <c r="AN3031" s="13"/>
      <c r="AO3031" s="13"/>
      <c r="AP3031" s="13"/>
      <c r="AQ3031" s="13"/>
      <c r="AR3031" s="13"/>
      <c r="AS3031" s="13"/>
      <c r="AT3031" s="13"/>
      <c r="AU3031" s="13"/>
      <c r="AV3031" s="13"/>
      <c r="AW3031" s="13"/>
      <c r="AX3031" s="13"/>
      <c r="AY3031" s="13"/>
      <c r="AZ3031" s="13">
        <v>0</v>
      </c>
      <c r="BA3031" s="13">
        <v>0</v>
      </c>
      <c r="BB3031" s="13" t="s">
        <v>1</v>
      </c>
      <c r="BC3031" s="13"/>
      <c r="BD3031" s="13"/>
      <c r="BE3031" s="13"/>
      <c r="BF3031" s="13"/>
      <c r="BG3031" s="13"/>
      <c r="BH3031" s="13"/>
      <c r="BI3031" s="13"/>
      <c r="BJ3031" s="13"/>
      <c r="BK3031" s="13"/>
      <c r="BL3031" s="13"/>
      <c r="BM3031" s="13"/>
      <c r="BN3031" s="13"/>
      <c r="BO3031" s="13"/>
      <c r="BP3031" s="13"/>
      <c r="BQ3031" s="13"/>
      <c r="BR3031" s="13">
        <v>0</v>
      </c>
      <c r="BS3031" s="13">
        <v>0</v>
      </c>
      <c r="BT3031" s="12">
        <v>42</v>
      </c>
      <c r="BU3031" s="12">
        <v>42</v>
      </c>
      <c r="BV3031" s="12"/>
      <c r="BW3031" s="12">
        <f t="shared" si="8022"/>
        <v>0</v>
      </c>
      <c r="BX3031" s="12"/>
      <c r="BY3031" s="12"/>
      <c r="BZ3031" s="12"/>
      <c r="CA3031" s="12">
        <f t="shared" si="7968"/>
        <v>0</v>
      </c>
      <c r="CB3031" s="124"/>
    </row>
    <row r="3032" spans="1:80" ht="69.75" customHeight="1" thickBot="1" x14ac:dyDescent="0.3">
      <c r="A3032" s="133" t="s">
        <v>1</v>
      </c>
      <c r="B3032" s="133" t="s">
        <v>1</v>
      </c>
      <c r="C3032" s="133" t="s">
        <v>1</v>
      </c>
      <c r="D3032" s="135" t="s">
        <v>1</v>
      </c>
      <c r="E3032" s="135" t="s">
        <v>1</v>
      </c>
      <c r="F3032" s="135" t="s">
        <v>1</v>
      </c>
      <c r="G3032" s="137" t="s">
        <v>1</v>
      </c>
      <c r="H3032" s="5" t="s">
        <v>84</v>
      </c>
      <c r="I3032" s="5" t="s">
        <v>11</v>
      </c>
      <c r="J3032" s="5" t="s">
        <v>1809</v>
      </c>
      <c r="K3032" s="5" t="s">
        <v>12</v>
      </c>
      <c r="L3032" s="5" t="s">
        <v>13</v>
      </c>
      <c r="M3032" s="5" t="s">
        <v>14</v>
      </c>
      <c r="N3032" s="5" t="s">
        <v>15</v>
      </c>
      <c r="O3032" s="5" t="s">
        <v>16</v>
      </c>
      <c r="P3032" s="5" t="s">
        <v>17</v>
      </c>
      <c r="Q3032" s="5" t="s">
        <v>18</v>
      </c>
      <c r="R3032" s="71" t="s">
        <v>14</v>
      </c>
      <c r="S3032" s="71" t="s">
        <v>1843</v>
      </c>
      <c r="T3032" s="71" t="s">
        <v>1797</v>
      </c>
      <c r="U3032" s="71" t="s">
        <v>1832</v>
      </c>
      <c r="V3032" s="71" t="s">
        <v>1833</v>
      </c>
      <c r="W3032" s="71" t="s">
        <v>1834</v>
      </c>
      <c r="X3032" s="71" t="s">
        <v>1847</v>
      </c>
      <c r="Y3032" s="71" t="s">
        <v>1844</v>
      </c>
      <c r="Z3032" s="71" t="s">
        <v>1835</v>
      </c>
      <c r="AA3032" s="71" t="s">
        <v>1836</v>
      </c>
      <c r="AB3032" s="71" t="s">
        <v>1837</v>
      </c>
      <c r="AC3032" s="71" t="s">
        <v>1838</v>
      </c>
      <c r="AD3032" s="71" t="s">
        <v>1839</v>
      </c>
      <c r="AE3032" s="71" t="s">
        <v>1840</v>
      </c>
      <c r="AF3032" s="71" t="s">
        <v>1845</v>
      </c>
      <c r="AG3032" s="71" t="s">
        <v>1846</v>
      </c>
      <c r="AH3032" s="71" t="s">
        <v>1841</v>
      </c>
      <c r="AI3032" s="71" t="s">
        <v>1842</v>
      </c>
      <c r="AJ3032" s="72" t="s">
        <v>15</v>
      </c>
      <c r="AK3032" s="72" t="s">
        <v>1843</v>
      </c>
      <c r="AL3032" s="72" t="s">
        <v>1797</v>
      </c>
      <c r="AM3032" s="72" t="s">
        <v>1832</v>
      </c>
      <c r="AN3032" s="72" t="s">
        <v>1833</v>
      </c>
      <c r="AO3032" s="72" t="s">
        <v>1834</v>
      </c>
      <c r="AP3032" s="72" t="s">
        <v>1848</v>
      </c>
      <c r="AQ3032" s="72" t="s">
        <v>1844</v>
      </c>
      <c r="AR3032" s="72" t="s">
        <v>1835</v>
      </c>
      <c r="AS3032" s="72" t="s">
        <v>1836</v>
      </c>
      <c r="AT3032" s="72" t="s">
        <v>1837</v>
      </c>
      <c r="AU3032" s="72" t="s">
        <v>1838</v>
      </c>
      <c r="AV3032" s="72" t="s">
        <v>1839</v>
      </c>
      <c r="AW3032" s="72" t="s">
        <v>1840</v>
      </c>
      <c r="AX3032" s="72" t="s">
        <v>1845</v>
      </c>
      <c r="AY3032" s="72" t="s">
        <v>1846</v>
      </c>
      <c r="AZ3032" s="72" t="s">
        <v>1841</v>
      </c>
      <c r="BA3032" s="72" t="s">
        <v>1842</v>
      </c>
      <c r="BB3032" s="73" t="s">
        <v>16</v>
      </c>
      <c r="BC3032" s="73" t="s">
        <v>1843</v>
      </c>
      <c r="BD3032" s="73" t="s">
        <v>1797</v>
      </c>
      <c r="BE3032" s="73" t="s">
        <v>1832</v>
      </c>
      <c r="BF3032" s="73" t="s">
        <v>1833</v>
      </c>
      <c r="BG3032" s="73" t="s">
        <v>1834</v>
      </c>
      <c r="BH3032" s="73" t="s">
        <v>1849</v>
      </c>
      <c r="BI3032" s="73" t="s">
        <v>1844</v>
      </c>
      <c r="BJ3032" s="73" t="s">
        <v>1835</v>
      </c>
      <c r="BK3032" s="73" t="s">
        <v>1836</v>
      </c>
      <c r="BL3032" s="73" t="s">
        <v>1837</v>
      </c>
      <c r="BM3032" s="73" t="s">
        <v>1838</v>
      </c>
      <c r="BN3032" s="73" t="s">
        <v>1839</v>
      </c>
      <c r="BO3032" s="73" t="s">
        <v>1840</v>
      </c>
      <c r="BP3032" s="73" t="s">
        <v>1845</v>
      </c>
      <c r="BQ3032" s="73" t="s">
        <v>1846</v>
      </c>
      <c r="BR3032" s="73" t="s">
        <v>1841</v>
      </c>
      <c r="BS3032" s="73" t="s">
        <v>1842</v>
      </c>
      <c r="BT3032" s="5" t="s">
        <v>1911</v>
      </c>
      <c r="BU3032" s="5" t="s">
        <v>1942</v>
      </c>
      <c r="BV3032" s="5" t="s">
        <v>1943</v>
      </c>
      <c r="BW3032" s="5" t="s">
        <v>1944</v>
      </c>
      <c r="BX3032" s="5" t="s">
        <v>1945</v>
      </c>
      <c r="BY3032" s="5" t="s">
        <v>1946</v>
      </c>
      <c r="BZ3032" s="5" t="s">
        <v>1947</v>
      </c>
      <c r="CA3032" s="5" t="s">
        <v>1948</v>
      </c>
      <c r="CB3032" s="120" t="s">
        <v>1916</v>
      </c>
    </row>
    <row r="3033" spans="1:80" x14ac:dyDescent="0.25">
      <c r="A3033" s="134"/>
      <c r="B3033" s="134"/>
      <c r="C3033" s="134"/>
      <c r="D3033" s="136"/>
      <c r="E3033" s="136"/>
      <c r="F3033" s="136"/>
      <c r="G3033" s="138"/>
      <c r="H3033" s="15" t="s">
        <v>1</v>
      </c>
      <c r="I3033" s="9" t="s">
        <v>19</v>
      </c>
      <c r="J3033" s="9">
        <v>1</v>
      </c>
      <c r="K3033" s="9" t="s">
        <v>20</v>
      </c>
      <c r="L3033" s="9" t="s">
        <v>21</v>
      </c>
      <c r="M3033" s="9" t="s">
        <v>22</v>
      </c>
      <c r="N3033" s="9" t="s">
        <v>23</v>
      </c>
      <c r="O3033" s="9" t="s">
        <v>24</v>
      </c>
      <c r="P3033" s="9" t="s">
        <v>25</v>
      </c>
      <c r="Q3033" s="9" t="s">
        <v>26</v>
      </c>
      <c r="R3033" s="9">
        <v>1</v>
      </c>
      <c r="S3033" s="9">
        <v>2</v>
      </c>
      <c r="T3033" s="9">
        <v>3</v>
      </c>
      <c r="U3033" s="9">
        <v>4</v>
      </c>
      <c r="V3033" s="9">
        <v>5</v>
      </c>
      <c r="W3033" s="9">
        <v>6</v>
      </c>
      <c r="X3033" s="9">
        <v>7</v>
      </c>
      <c r="Y3033" s="9">
        <v>8</v>
      </c>
      <c r="Z3033" s="9">
        <v>9</v>
      </c>
      <c r="AA3033" s="9">
        <v>10</v>
      </c>
      <c r="AB3033" s="9">
        <v>11</v>
      </c>
      <c r="AC3033" s="9">
        <v>12</v>
      </c>
      <c r="AD3033" s="9">
        <v>13</v>
      </c>
      <c r="AE3033" s="9">
        <v>14</v>
      </c>
      <c r="AF3033" s="9">
        <v>15</v>
      </c>
      <c r="AG3033" s="9">
        <v>16</v>
      </c>
      <c r="AH3033" s="9">
        <v>20</v>
      </c>
      <c r="AI3033" s="9">
        <v>21</v>
      </c>
      <c r="AJ3033" s="9">
        <v>1</v>
      </c>
      <c r="AK3033" s="9">
        <v>2</v>
      </c>
      <c r="AL3033" s="9">
        <v>3</v>
      </c>
      <c r="AM3033" s="9">
        <v>4</v>
      </c>
      <c r="AN3033" s="9">
        <v>5</v>
      </c>
      <c r="AO3033" s="9">
        <v>6</v>
      </c>
      <c r="AP3033" s="9">
        <v>7</v>
      </c>
      <c r="AQ3033" s="9">
        <v>8</v>
      </c>
      <c r="AR3033" s="9">
        <v>9</v>
      </c>
      <c r="AS3033" s="9">
        <v>10</v>
      </c>
      <c r="AT3033" s="9">
        <v>11</v>
      </c>
      <c r="AU3033" s="9">
        <v>12</v>
      </c>
      <c r="AV3033" s="9">
        <v>13</v>
      </c>
      <c r="AW3033" s="9">
        <v>14</v>
      </c>
      <c r="AX3033" s="9">
        <v>15</v>
      </c>
      <c r="AY3033" s="9">
        <v>16</v>
      </c>
      <c r="AZ3033" s="9">
        <v>20</v>
      </c>
      <c r="BA3033" s="9">
        <v>21</v>
      </c>
      <c r="BB3033" s="9">
        <v>1</v>
      </c>
      <c r="BC3033" s="9">
        <v>2</v>
      </c>
      <c r="BD3033" s="9">
        <v>3</v>
      </c>
      <c r="BE3033" s="9">
        <v>4</v>
      </c>
      <c r="BF3033" s="9">
        <v>5</v>
      </c>
      <c r="BG3033" s="9">
        <v>6</v>
      </c>
      <c r="BH3033" s="9">
        <v>7</v>
      </c>
      <c r="BI3033" s="9">
        <v>8</v>
      </c>
      <c r="BJ3033" s="9">
        <v>9</v>
      </c>
      <c r="BK3033" s="9">
        <v>10</v>
      </c>
      <c r="BL3033" s="9">
        <v>11</v>
      </c>
      <c r="BM3033" s="9">
        <v>12</v>
      </c>
      <c r="BN3033" s="9">
        <v>13</v>
      </c>
      <c r="BO3033" s="9">
        <v>14</v>
      </c>
      <c r="BP3033" s="9">
        <v>15</v>
      </c>
      <c r="BQ3033" s="9">
        <v>16</v>
      </c>
      <c r="BR3033" s="9">
        <v>20</v>
      </c>
      <c r="BS3033" s="9">
        <v>21</v>
      </c>
      <c r="BT3033" s="9">
        <v>1</v>
      </c>
      <c r="BU3033" s="9">
        <v>2</v>
      </c>
      <c r="BV3033" s="9">
        <v>3</v>
      </c>
      <c r="BW3033" s="9" t="s">
        <v>1798</v>
      </c>
      <c r="BX3033" s="9">
        <v>5</v>
      </c>
      <c r="BY3033" s="9">
        <v>6</v>
      </c>
      <c r="BZ3033" s="9">
        <v>7</v>
      </c>
      <c r="CA3033" s="9" t="s">
        <v>1917</v>
      </c>
      <c r="CB3033" s="121">
        <v>9</v>
      </c>
    </row>
    <row r="3034" spans="1:80" x14ac:dyDescent="0.25">
      <c r="A3034" s="134"/>
      <c r="B3034" s="134"/>
      <c r="C3034" s="134"/>
      <c r="D3034" s="136"/>
      <c r="E3034" s="136"/>
      <c r="F3034" s="136"/>
      <c r="G3034" s="138"/>
      <c r="H3034" s="16" t="s">
        <v>1015</v>
      </c>
      <c r="I3034" s="17">
        <f>SUM(I3030)</f>
        <v>1767501</v>
      </c>
      <c r="J3034" s="17">
        <f t="shared" ref="J3034:J3035" si="8043">SUM(K3034,L3034,P3034,Q3034)</f>
        <v>1891910</v>
      </c>
      <c r="K3034" s="17">
        <f t="shared" ref="K3034" si="8044">SUM(K3030)</f>
        <v>1813910</v>
      </c>
      <c r="L3034" s="17">
        <f t="shared" ref="L3034:L3035" si="8045">SUM(M3034:O3034)</f>
        <v>78000</v>
      </c>
      <c r="M3034" s="17">
        <f t="shared" ref="M3034:Q3034" si="8046">SUM(M3030)</f>
        <v>69500</v>
      </c>
      <c r="N3034" s="17">
        <f t="shared" si="8046"/>
        <v>0</v>
      </c>
      <c r="O3034" s="17">
        <f t="shared" si="8046"/>
        <v>8500</v>
      </c>
      <c r="P3034" s="17">
        <f t="shared" si="8046"/>
        <v>0</v>
      </c>
      <c r="Q3034" s="17">
        <f t="shared" si="8046"/>
        <v>0</v>
      </c>
      <c r="R3034" s="17">
        <f t="shared" ref="R3034:AG3034" si="8047">SUM(R3030)</f>
        <v>69500</v>
      </c>
      <c r="S3034" s="17">
        <f t="shared" si="8047"/>
        <v>0</v>
      </c>
      <c r="T3034" s="17">
        <f t="shared" si="8047"/>
        <v>0</v>
      </c>
      <c r="U3034" s="17">
        <f t="shared" si="8047"/>
        <v>0</v>
      </c>
      <c r="V3034" s="17">
        <f t="shared" si="8047"/>
        <v>0</v>
      </c>
      <c r="W3034" s="17">
        <f t="shared" si="8047"/>
        <v>0</v>
      </c>
      <c r="X3034" s="17">
        <f t="shared" ref="X3034" si="8048">SUM(X3030)</f>
        <v>69500</v>
      </c>
      <c r="Y3034" s="17">
        <f t="shared" si="8047"/>
        <v>0</v>
      </c>
      <c r="Z3034" s="17">
        <f t="shared" si="8047"/>
        <v>0</v>
      </c>
      <c r="AA3034" s="17">
        <f t="shared" si="8047"/>
        <v>16532</v>
      </c>
      <c r="AB3034" s="17">
        <f t="shared" si="8047"/>
        <v>0</v>
      </c>
      <c r="AC3034" s="17">
        <f t="shared" si="8047"/>
        <v>10610</v>
      </c>
      <c r="AD3034" s="17">
        <f t="shared" si="8047"/>
        <v>0</v>
      </c>
      <c r="AE3034" s="17">
        <f t="shared" si="8047"/>
        <v>2315</v>
      </c>
      <c r="AF3034" s="17">
        <f t="shared" si="8047"/>
        <v>0</v>
      </c>
      <c r="AG3034" s="17">
        <f t="shared" si="8047"/>
        <v>3435</v>
      </c>
      <c r="AH3034" s="17">
        <v>32892</v>
      </c>
      <c r="AI3034" s="17">
        <v>36608</v>
      </c>
      <c r="AJ3034" s="17">
        <f t="shared" ref="AJ3034:AY3034" si="8049">SUM(AJ3030)</f>
        <v>0</v>
      </c>
      <c r="AK3034" s="17">
        <f t="shared" si="8049"/>
        <v>0</v>
      </c>
      <c r="AL3034" s="17">
        <f t="shared" si="8049"/>
        <v>0</v>
      </c>
      <c r="AM3034" s="17">
        <f t="shared" si="8049"/>
        <v>0</v>
      </c>
      <c r="AN3034" s="17">
        <f t="shared" si="8049"/>
        <v>0</v>
      </c>
      <c r="AO3034" s="17">
        <f t="shared" si="8049"/>
        <v>0</v>
      </c>
      <c r="AP3034" s="17">
        <f t="shared" ref="AP3034" si="8050">SUM(AP3030)</f>
        <v>0</v>
      </c>
      <c r="AQ3034" s="17">
        <f t="shared" si="8049"/>
        <v>0</v>
      </c>
      <c r="AR3034" s="17">
        <f t="shared" si="8049"/>
        <v>0</v>
      </c>
      <c r="AS3034" s="17">
        <f t="shared" si="8049"/>
        <v>0</v>
      </c>
      <c r="AT3034" s="17">
        <f t="shared" si="8049"/>
        <v>0</v>
      </c>
      <c r="AU3034" s="17">
        <f t="shared" si="8049"/>
        <v>0</v>
      </c>
      <c r="AV3034" s="17">
        <f t="shared" si="8049"/>
        <v>0</v>
      </c>
      <c r="AW3034" s="17">
        <f t="shared" si="8049"/>
        <v>0</v>
      </c>
      <c r="AX3034" s="17">
        <f t="shared" si="8049"/>
        <v>0</v>
      </c>
      <c r="AY3034" s="17">
        <f t="shared" si="8049"/>
        <v>0</v>
      </c>
      <c r="AZ3034" s="17">
        <v>0</v>
      </c>
      <c r="BA3034" s="17">
        <v>0</v>
      </c>
      <c r="BB3034" s="17">
        <f t="shared" ref="BB3034:BQ3034" si="8051">SUM(BB3030)</f>
        <v>8500</v>
      </c>
      <c r="BC3034" s="17">
        <f t="shared" si="8051"/>
        <v>2078</v>
      </c>
      <c r="BD3034" s="17">
        <f t="shared" si="8051"/>
        <v>0</v>
      </c>
      <c r="BE3034" s="17">
        <f t="shared" si="8051"/>
        <v>17076</v>
      </c>
      <c r="BF3034" s="17">
        <f t="shared" si="8051"/>
        <v>0</v>
      </c>
      <c r="BG3034" s="17">
        <f t="shared" si="8051"/>
        <v>0</v>
      </c>
      <c r="BH3034" s="17">
        <f t="shared" ref="BH3034" si="8052">SUM(BH3030)</f>
        <v>27654</v>
      </c>
      <c r="BI3034" s="17">
        <f t="shared" si="8051"/>
        <v>0</v>
      </c>
      <c r="BJ3034" s="17">
        <f t="shared" si="8051"/>
        <v>1880</v>
      </c>
      <c r="BK3034" s="17">
        <f t="shared" si="8051"/>
        <v>2078</v>
      </c>
      <c r="BL3034" s="17">
        <f t="shared" si="8051"/>
        <v>0</v>
      </c>
      <c r="BM3034" s="17">
        <f t="shared" si="8051"/>
        <v>15620</v>
      </c>
      <c r="BN3034" s="17">
        <f t="shared" si="8051"/>
        <v>0</v>
      </c>
      <c r="BO3034" s="17">
        <f t="shared" si="8051"/>
        <v>2773</v>
      </c>
      <c r="BP3034" s="17">
        <f t="shared" si="8051"/>
        <v>2303</v>
      </c>
      <c r="BQ3034" s="17">
        <f t="shared" si="8051"/>
        <v>0</v>
      </c>
      <c r="BR3034" s="17">
        <v>24654</v>
      </c>
      <c r="BS3034" s="17">
        <v>3000</v>
      </c>
      <c r="BT3034" s="17">
        <f t="shared" ref="BT3034:BW3034" si="8053">SUM(BT3030)</f>
        <v>1998958</v>
      </c>
      <c r="BU3034" s="17">
        <f t="shared" ref="BU3034:BV3034" si="8054">SUM(BU3030)</f>
        <v>1924989</v>
      </c>
      <c r="BV3034" s="17">
        <f t="shared" si="8054"/>
        <v>1068738</v>
      </c>
      <c r="BW3034" s="17">
        <f t="shared" si="8053"/>
        <v>422567</v>
      </c>
      <c r="BX3034" s="17">
        <f t="shared" ref="BX3034:BZ3034" si="8055">SUM(BX3030)</f>
        <v>150073</v>
      </c>
      <c r="BY3034" s="17">
        <f t="shared" si="8055"/>
        <v>136247</v>
      </c>
      <c r="BZ3034" s="17">
        <f t="shared" si="8055"/>
        <v>136247</v>
      </c>
      <c r="CA3034" s="17">
        <f>BV3034+BW3034</f>
        <v>1491305</v>
      </c>
      <c r="CB3034" s="125">
        <f>IF(BU3034=0,"-",CA3034/BU3034*100)</f>
        <v>77.470832300859911</v>
      </c>
    </row>
    <row r="3035" spans="1:80" x14ac:dyDescent="0.25">
      <c r="A3035" s="134"/>
      <c r="B3035" s="134"/>
      <c r="C3035" s="134"/>
      <c r="D3035" s="136"/>
      <c r="E3035" s="136"/>
      <c r="F3035" s="136"/>
      <c r="G3035" s="138"/>
      <c r="H3035" s="18" t="s">
        <v>86</v>
      </c>
      <c r="I3035" s="17">
        <f>SUM(I3034)</f>
        <v>1767501</v>
      </c>
      <c r="J3035" s="17">
        <f t="shared" si="8043"/>
        <v>1891910</v>
      </c>
      <c r="K3035" s="17">
        <f t="shared" ref="K3035" si="8056">SUM(K3034)</f>
        <v>1813910</v>
      </c>
      <c r="L3035" s="17">
        <f t="shared" si="8045"/>
        <v>78000</v>
      </c>
      <c r="M3035" s="17">
        <f t="shared" ref="M3035:Q3035" si="8057">SUM(M3034)</f>
        <v>69500</v>
      </c>
      <c r="N3035" s="17">
        <f t="shared" si="8057"/>
        <v>0</v>
      </c>
      <c r="O3035" s="17">
        <f t="shared" si="8057"/>
        <v>8500</v>
      </c>
      <c r="P3035" s="17">
        <f t="shared" si="8057"/>
        <v>0</v>
      </c>
      <c r="Q3035" s="17">
        <f t="shared" si="8057"/>
        <v>0</v>
      </c>
      <c r="R3035" s="17">
        <f t="shared" ref="R3035:AG3035" si="8058">SUM(R3034)</f>
        <v>69500</v>
      </c>
      <c r="S3035" s="17">
        <f t="shared" si="8058"/>
        <v>0</v>
      </c>
      <c r="T3035" s="17">
        <f t="shared" si="8058"/>
        <v>0</v>
      </c>
      <c r="U3035" s="17">
        <f t="shared" si="8058"/>
        <v>0</v>
      </c>
      <c r="V3035" s="17">
        <f t="shared" si="8058"/>
        <v>0</v>
      </c>
      <c r="W3035" s="17">
        <f t="shared" si="8058"/>
        <v>0</v>
      </c>
      <c r="X3035" s="17">
        <f t="shared" ref="X3035" si="8059">SUM(X3034)</f>
        <v>69500</v>
      </c>
      <c r="Y3035" s="17">
        <f t="shared" si="8058"/>
        <v>0</v>
      </c>
      <c r="Z3035" s="17">
        <f t="shared" si="8058"/>
        <v>0</v>
      </c>
      <c r="AA3035" s="17">
        <f t="shared" si="8058"/>
        <v>16532</v>
      </c>
      <c r="AB3035" s="17">
        <f t="shared" si="8058"/>
        <v>0</v>
      </c>
      <c r="AC3035" s="17">
        <f t="shared" si="8058"/>
        <v>10610</v>
      </c>
      <c r="AD3035" s="17">
        <f t="shared" si="8058"/>
        <v>0</v>
      </c>
      <c r="AE3035" s="17">
        <f t="shared" si="8058"/>
        <v>2315</v>
      </c>
      <c r="AF3035" s="17">
        <f t="shared" si="8058"/>
        <v>0</v>
      </c>
      <c r="AG3035" s="17">
        <f t="shared" si="8058"/>
        <v>3435</v>
      </c>
      <c r="AH3035" s="17">
        <v>32892</v>
      </c>
      <c r="AI3035" s="17">
        <v>36608</v>
      </c>
      <c r="AJ3035" s="17">
        <f t="shared" ref="AJ3035:AY3035" si="8060">SUM(AJ3034)</f>
        <v>0</v>
      </c>
      <c r="AK3035" s="17">
        <f t="shared" si="8060"/>
        <v>0</v>
      </c>
      <c r="AL3035" s="17">
        <f t="shared" si="8060"/>
        <v>0</v>
      </c>
      <c r="AM3035" s="17">
        <f t="shared" si="8060"/>
        <v>0</v>
      </c>
      <c r="AN3035" s="17">
        <f t="shared" si="8060"/>
        <v>0</v>
      </c>
      <c r="AO3035" s="17">
        <f t="shared" si="8060"/>
        <v>0</v>
      </c>
      <c r="AP3035" s="17">
        <f t="shared" ref="AP3035" si="8061">SUM(AP3034)</f>
        <v>0</v>
      </c>
      <c r="AQ3035" s="17">
        <f t="shared" si="8060"/>
        <v>0</v>
      </c>
      <c r="AR3035" s="17">
        <f t="shared" si="8060"/>
        <v>0</v>
      </c>
      <c r="AS3035" s="17">
        <f t="shared" si="8060"/>
        <v>0</v>
      </c>
      <c r="AT3035" s="17">
        <f t="shared" si="8060"/>
        <v>0</v>
      </c>
      <c r="AU3035" s="17">
        <f t="shared" si="8060"/>
        <v>0</v>
      </c>
      <c r="AV3035" s="17">
        <f t="shared" si="8060"/>
        <v>0</v>
      </c>
      <c r="AW3035" s="17">
        <f t="shared" si="8060"/>
        <v>0</v>
      </c>
      <c r="AX3035" s="17">
        <f t="shared" si="8060"/>
        <v>0</v>
      </c>
      <c r="AY3035" s="17">
        <f t="shared" si="8060"/>
        <v>0</v>
      </c>
      <c r="AZ3035" s="17">
        <v>0</v>
      </c>
      <c r="BA3035" s="17">
        <v>0</v>
      </c>
      <c r="BB3035" s="17">
        <f t="shared" ref="BB3035:BQ3035" si="8062">SUM(BB3034)</f>
        <v>8500</v>
      </c>
      <c r="BC3035" s="17">
        <f t="shared" si="8062"/>
        <v>2078</v>
      </c>
      <c r="BD3035" s="17">
        <f t="shared" si="8062"/>
        <v>0</v>
      </c>
      <c r="BE3035" s="17">
        <f t="shared" si="8062"/>
        <v>17076</v>
      </c>
      <c r="BF3035" s="17">
        <f t="shared" si="8062"/>
        <v>0</v>
      </c>
      <c r="BG3035" s="17">
        <f t="shared" si="8062"/>
        <v>0</v>
      </c>
      <c r="BH3035" s="17">
        <f t="shared" ref="BH3035" si="8063">SUM(BH3034)</f>
        <v>27654</v>
      </c>
      <c r="BI3035" s="17">
        <f t="shared" si="8062"/>
        <v>0</v>
      </c>
      <c r="BJ3035" s="17">
        <f t="shared" si="8062"/>
        <v>1880</v>
      </c>
      <c r="BK3035" s="17">
        <f t="shared" si="8062"/>
        <v>2078</v>
      </c>
      <c r="BL3035" s="17">
        <f t="shared" si="8062"/>
        <v>0</v>
      </c>
      <c r="BM3035" s="17">
        <f t="shared" si="8062"/>
        <v>15620</v>
      </c>
      <c r="BN3035" s="17">
        <f t="shared" si="8062"/>
        <v>0</v>
      </c>
      <c r="BO3035" s="17">
        <f t="shared" si="8062"/>
        <v>2773</v>
      </c>
      <c r="BP3035" s="17">
        <f t="shared" si="8062"/>
        <v>2303</v>
      </c>
      <c r="BQ3035" s="17">
        <f t="shared" si="8062"/>
        <v>0</v>
      </c>
      <c r="BR3035" s="17">
        <v>24654</v>
      </c>
      <c r="BS3035" s="17">
        <v>3000</v>
      </c>
      <c r="BT3035" s="17">
        <f t="shared" ref="BT3035:BW3035" si="8064">SUM(BT3034)</f>
        <v>1998958</v>
      </c>
      <c r="BU3035" s="17">
        <f t="shared" ref="BU3035:BV3035" si="8065">SUM(BU3034)</f>
        <v>1924989</v>
      </c>
      <c r="BV3035" s="17">
        <f t="shared" si="8065"/>
        <v>1068738</v>
      </c>
      <c r="BW3035" s="17">
        <f t="shared" si="8064"/>
        <v>422567</v>
      </c>
      <c r="BX3035" s="17">
        <f t="shared" ref="BX3035" si="8066">SUM(BX3034)</f>
        <v>150073</v>
      </c>
      <c r="BY3035" s="17">
        <f t="shared" ref="BY3035" si="8067">SUM(BY3034)</f>
        <v>136247</v>
      </c>
      <c r="BZ3035" s="17">
        <f t="shared" ref="BZ3035" si="8068">SUM(BZ3034)</f>
        <v>136247</v>
      </c>
      <c r="CA3035" s="17">
        <f>BV3035+BW3035</f>
        <v>1491305</v>
      </c>
      <c r="CB3035" s="125">
        <f>IF(BU3035=0,"-",CA3035/BU3035*100)</f>
        <v>77.470832300859911</v>
      </c>
    </row>
    <row r="3036" spans="1:80" x14ac:dyDescent="0.25">
      <c r="A3036" s="139"/>
      <c r="B3036" s="139"/>
      <c r="C3036" s="139"/>
      <c r="D3036" s="140"/>
      <c r="E3036" s="140"/>
      <c r="F3036" s="140"/>
      <c r="G3036" s="141"/>
      <c r="X3036">
        <f t="shared" ref="X3036:X3097" si="8069">R3036+S3036+T3036+U3036+V3036+W3036</f>
        <v>0</v>
      </c>
      <c r="AH3036">
        <v>0</v>
      </c>
      <c r="AI3036">
        <v>0</v>
      </c>
      <c r="AP3036">
        <f t="shared" ref="AP3036:AP3097" si="8070">AJ3036+AK3036+AL3036+AM3036+AN3036+AO3036</f>
        <v>0</v>
      </c>
      <c r="AZ3036">
        <v>0</v>
      </c>
      <c r="BA3036">
        <v>0</v>
      </c>
      <c r="BH3036">
        <f t="shared" ref="BH3036:BH3097" si="8071">BB3036+BC3036+BD3036+BE3036+BF3036+BG3036</f>
        <v>0</v>
      </c>
      <c r="BR3036">
        <v>0</v>
      </c>
      <c r="BS3036">
        <v>0</v>
      </c>
      <c r="BU3036">
        <v>0</v>
      </c>
      <c r="BV3036">
        <v>0</v>
      </c>
      <c r="BW3036">
        <f t="shared" si="8022"/>
        <v>0</v>
      </c>
      <c r="CA3036">
        <f>BV3036+BW3036</f>
        <v>0</v>
      </c>
      <c r="CB3036" s="126" t="str">
        <f>IF(BU3036=0,"-",CA3036/BU3036*100)</f>
        <v>-</v>
      </c>
    </row>
    <row r="3037" spans="1:80" ht="15.75" thickBot="1" x14ac:dyDescent="0.3">
      <c r="A3037" s="13" t="s">
        <v>1</v>
      </c>
      <c r="B3037" s="13" t="s">
        <v>1</v>
      </c>
      <c r="C3037" s="13" t="s">
        <v>1</v>
      </c>
      <c r="D3037" s="74" t="s">
        <v>1</v>
      </c>
      <c r="E3037" s="74" t="s">
        <v>1</v>
      </c>
      <c r="F3037" s="74" t="s">
        <v>1</v>
      </c>
      <c r="G3037" s="13" t="s">
        <v>1</v>
      </c>
      <c r="H3037" s="19" t="s">
        <v>1</v>
      </c>
      <c r="I3037" s="19" t="s">
        <v>1</v>
      </c>
      <c r="J3037" s="19"/>
      <c r="K3037" s="19" t="s">
        <v>1</v>
      </c>
      <c r="L3037" s="19"/>
      <c r="M3037" s="19" t="s">
        <v>1</v>
      </c>
      <c r="N3037" s="19" t="s">
        <v>1</v>
      </c>
      <c r="O3037" s="19" t="s">
        <v>1</v>
      </c>
      <c r="P3037" s="31"/>
      <c r="Q3037" s="19" t="s">
        <v>1</v>
      </c>
      <c r="R3037" s="19" t="s">
        <v>1</v>
      </c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  <c r="AF3037" s="19"/>
      <c r="AG3037" s="19"/>
      <c r="AH3037" s="19">
        <v>0</v>
      </c>
      <c r="AI3037" s="19">
        <v>0</v>
      </c>
      <c r="AJ3037" s="19" t="s">
        <v>1</v>
      </c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>
        <v>0</v>
      </c>
      <c r="BA3037" s="19">
        <v>0</v>
      </c>
      <c r="BB3037" s="19" t="s">
        <v>1</v>
      </c>
      <c r="BC3037" s="19"/>
      <c r="BD3037" s="19"/>
      <c r="BE3037" s="19"/>
      <c r="BF3037" s="19"/>
      <c r="BG3037" s="19"/>
      <c r="BH3037" s="19"/>
      <c r="BI3037" s="19"/>
      <c r="BJ3037" s="19"/>
      <c r="BK3037" s="19"/>
      <c r="BL3037" s="19"/>
      <c r="BM3037" s="19"/>
      <c r="BN3037" s="19"/>
      <c r="BO3037" s="19"/>
      <c r="BP3037" s="19"/>
      <c r="BQ3037" s="19"/>
      <c r="BR3037" s="19">
        <v>0</v>
      </c>
      <c r="BS3037" s="19">
        <v>0</v>
      </c>
      <c r="BT3037" s="19"/>
      <c r="BU3037" s="19"/>
      <c r="BV3037" s="19"/>
      <c r="BW3037" s="19">
        <f t="shared" si="8022"/>
        <v>0</v>
      </c>
      <c r="BX3037" s="19"/>
      <c r="BY3037" s="19"/>
      <c r="BZ3037" s="19"/>
      <c r="CA3037" s="19">
        <f>BV3037+BW3037</f>
        <v>0</v>
      </c>
      <c r="CB3037" s="127"/>
    </row>
    <row r="3038" spans="1:80" ht="69.75" customHeight="1" thickBot="1" x14ac:dyDescent="0.3">
      <c r="A3038" s="5" t="s">
        <v>4</v>
      </c>
      <c r="B3038" s="5" t="s">
        <v>5</v>
      </c>
      <c r="C3038" s="5" t="s">
        <v>6</v>
      </c>
      <c r="D3038" s="80" t="s">
        <v>1</v>
      </c>
      <c r="E3038" s="88" t="s">
        <v>7</v>
      </c>
      <c r="F3038" s="88" t="s">
        <v>8</v>
      </c>
      <c r="G3038" s="5" t="s">
        <v>9</v>
      </c>
      <c r="H3038" s="5" t="s">
        <v>10</v>
      </c>
      <c r="I3038" s="5" t="s">
        <v>11</v>
      </c>
      <c r="J3038" s="5" t="s">
        <v>1809</v>
      </c>
      <c r="K3038" s="5" t="s">
        <v>12</v>
      </c>
      <c r="L3038" s="5" t="s">
        <v>13</v>
      </c>
      <c r="M3038" s="5" t="s">
        <v>14</v>
      </c>
      <c r="N3038" s="5" t="s">
        <v>15</v>
      </c>
      <c r="O3038" s="5" t="s">
        <v>16</v>
      </c>
      <c r="P3038" s="5" t="s">
        <v>17</v>
      </c>
      <c r="Q3038" s="5" t="s">
        <v>18</v>
      </c>
      <c r="R3038" s="71" t="s">
        <v>14</v>
      </c>
      <c r="S3038" s="71" t="s">
        <v>1843</v>
      </c>
      <c r="T3038" s="71" t="s">
        <v>1797</v>
      </c>
      <c r="U3038" s="71" t="s">
        <v>1832</v>
      </c>
      <c r="V3038" s="71" t="s">
        <v>1833</v>
      </c>
      <c r="W3038" s="71" t="s">
        <v>1834</v>
      </c>
      <c r="X3038" s="71" t="s">
        <v>1847</v>
      </c>
      <c r="Y3038" s="71" t="s">
        <v>1844</v>
      </c>
      <c r="Z3038" s="71" t="s">
        <v>1835</v>
      </c>
      <c r="AA3038" s="71" t="s">
        <v>1836</v>
      </c>
      <c r="AB3038" s="71" t="s">
        <v>1837</v>
      </c>
      <c r="AC3038" s="71" t="s">
        <v>1838</v>
      </c>
      <c r="AD3038" s="71" t="s">
        <v>1839</v>
      </c>
      <c r="AE3038" s="71" t="s">
        <v>1840</v>
      </c>
      <c r="AF3038" s="71" t="s">
        <v>1845</v>
      </c>
      <c r="AG3038" s="71" t="s">
        <v>1846</v>
      </c>
      <c r="AH3038" s="71" t="s">
        <v>1841</v>
      </c>
      <c r="AI3038" s="71" t="s">
        <v>1842</v>
      </c>
      <c r="AJ3038" s="72" t="s">
        <v>15</v>
      </c>
      <c r="AK3038" s="72" t="s">
        <v>1843</v>
      </c>
      <c r="AL3038" s="72" t="s">
        <v>1797</v>
      </c>
      <c r="AM3038" s="72" t="s">
        <v>1832</v>
      </c>
      <c r="AN3038" s="72" t="s">
        <v>1833</v>
      </c>
      <c r="AO3038" s="72" t="s">
        <v>1834</v>
      </c>
      <c r="AP3038" s="72" t="s">
        <v>1848</v>
      </c>
      <c r="AQ3038" s="72" t="s">
        <v>1844</v>
      </c>
      <c r="AR3038" s="72" t="s">
        <v>1835</v>
      </c>
      <c r="AS3038" s="72" t="s">
        <v>1836</v>
      </c>
      <c r="AT3038" s="72" t="s">
        <v>1837</v>
      </c>
      <c r="AU3038" s="72" t="s">
        <v>1838</v>
      </c>
      <c r="AV3038" s="72" t="s">
        <v>1839</v>
      </c>
      <c r="AW3038" s="72" t="s">
        <v>1840</v>
      </c>
      <c r="AX3038" s="72" t="s">
        <v>1845</v>
      </c>
      <c r="AY3038" s="72" t="s">
        <v>1846</v>
      </c>
      <c r="AZ3038" s="72" t="s">
        <v>1841</v>
      </c>
      <c r="BA3038" s="72" t="s">
        <v>1842</v>
      </c>
      <c r="BB3038" s="73" t="s">
        <v>16</v>
      </c>
      <c r="BC3038" s="73" t="s">
        <v>1843</v>
      </c>
      <c r="BD3038" s="73" t="s">
        <v>1797</v>
      </c>
      <c r="BE3038" s="73" t="s">
        <v>1832</v>
      </c>
      <c r="BF3038" s="73" t="s">
        <v>1833</v>
      </c>
      <c r="BG3038" s="73" t="s">
        <v>1834</v>
      </c>
      <c r="BH3038" s="73" t="s">
        <v>1849</v>
      </c>
      <c r="BI3038" s="73" t="s">
        <v>1844</v>
      </c>
      <c r="BJ3038" s="73" t="s">
        <v>1835</v>
      </c>
      <c r="BK3038" s="73" t="s">
        <v>1836</v>
      </c>
      <c r="BL3038" s="73" t="s">
        <v>1837</v>
      </c>
      <c r="BM3038" s="73" t="s">
        <v>1838</v>
      </c>
      <c r="BN3038" s="73" t="s">
        <v>1839</v>
      </c>
      <c r="BO3038" s="73" t="s">
        <v>1840</v>
      </c>
      <c r="BP3038" s="73" t="s">
        <v>1845</v>
      </c>
      <c r="BQ3038" s="73" t="s">
        <v>1846</v>
      </c>
      <c r="BR3038" s="73" t="s">
        <v>1841</v>
      </c>
      <c r="BS3038" s="73" t="s">
        <v>1842</v>
      </c>
      <c r="BT3038" s="5" t="s">
        <v>1911</v>
      </c>
      <c r="BU3038" s="5" t="s">
        <v>1942</v>
      </c>
      <c r="BV3038" s="5" t="s">
        <v>1943</v>
      </c>
      <c r="BW3038" s="5" t="s">
        <v>1944</v>
      </c>
      <c r="BX3038" s="5" t="s">
        <v>1945</v>
      </c>
      <c r="BY3038" s="5" t="s">
        <v>1946</v>
      </c>
      <c r="BZ3038" s="5" t="s">
        <v>1947</v>
      </c>
      <c r="CA3038" s="5" t="s">
        <v>1948</v>
      </c>
      <c r="CB3038" s="120" t="s">
        <v>1916</v>
      </c>
    </row>
    <row r="3039" spans="1:80" x14ac:dyDescent="0.25">
      <c r="A3039" s="6" t="s">
        <v>1</v>
      </c>
      <c r="B3039" s="6" t="s">
        <v>1</v>
      </c>
      <c r="C3039" s="6" t="s">
        <v>1</v>
      </c>
      <c r="D3039" s="81" t="s">
        <v>1</v>
      </c>
      <c r="E3039" s="81" t="s">
        <v>1</v>
      </c>
      <c r="F3039" s="94" t="s">
        <v>1</v>
      </c>
      <c r="G3039" s="7" t="s">
        <v>1</v>
      </c>
      <c r="H3039" s="8" t="s">
        <v>1</v>
      </c>
      <c r="I3039" s="9" t="s">
        <v>19</v>
      </c>
      <c r="J3039" s="9">
        <v>1</v>
      </c>
      <c r="K3039" s="9" t="s">
        <v>20</v>
      </c>
      <c r="L3039" s="9" t="s">
        <v>21</v>
      </c>
      <c r="M3039" s="9" t="s">
        <v>22</v>
      </c>
      <c r="N3039" s="9" t="s">
        <v>23</v>
      </c>
      <c r="O3039" s="9" t="s">
        <v>24</v>
      </c>
      <c r="P3039" s="9" t="s">
        <v>25</v>
      </c>
      <c r="Q3039" s="9" t="s">
        <v>26</v>
      </c>
      <c r="R3039" s="9">
        <v>1</v>
      </c>
      <c r="S3039" s="9">
        <v>2</v>
      </c>
      <c r="T3039" s="9">
        <v>3</v>
      </c>
      <c r="U3039" s="9">
        <v>4</v>
      </c>
      <c r="V3039" s="9">
        <v>5</v>
      </c>
      <c r="W3039" s="9">
        <v>6</v>
      </c>
      <c r="X3039" s="9">
        <v>7</v>
      </c>
      <c r="Y3039" s="9">
        <v>8</v>
      </c>
      <c r="Z3039" s="9">
        <v>9</v>
      </c>
      <c r="AA3039" s="9">
        <v>10</v>
      </c>
      <c r="AB3039" s="9">
        <v>11</v>
      </c>
      <c r="AC3039" s="9">
        <v>12</v>
      </c>
      <c r="AD3039" s="9">
        <v>13</v>
      </c>
      <c r="AE3039" s="9">
        <v>14</v>
      </c>
      <c r="AF3039" s="9">
        <v>15</v>
      </c>
      <c r="AG3039" s="9">
        <v>16</v>
      </c>
      <c r="AH3039" s="9">
        <v>20</v>
      </c>
      <c r="AI3039" s="9">
        <v>21</v>
      </c>
      <c r="AJ3039" s="9">
        <v>1</v>
      </c>
      <c r="AK3039" s="9">
        <v>2</v>
      </c>
      <c r="AL3039" s="9">
        <v>3</v>
      </c>
      <c r="AM3039" s="9">
        <v>4</v>
      </c>
      <c r="AN3039" s="9">
        <v>5</v>
      </c>
      <c r="AO3039" s="9">
        <v>6</v>
      </c>
      <c r="AP3039" s="9">
        <v>7</v>
      </c>
      <c r="AQ3039" s="9">
        <v>8</v>
      </c>
      <c r="AR3039" s="9">
        <v>9</v>
      </c>
      <c r="AS3039" s="9">
        <v>10</v>
      </c>
      <c r="AT3039" s="9">
        <v>11</v>
      </c>
      <c r="AU3039" s="9">
        <v>12</v>
      </c>
      <c r="AV3039" s="9">
        <v>13</v>
      </c>
      <c r="AW3039" s="9">
        <v>14</v>
      </c>
      <c r="AX3039" s="9">
        <v>15</v>
      </c>
      <c r="AY3039" s="9">
        <v>16</v>
      </c>
      <c r="AZ3039" s="9">
        <v>20</v>
      </c>
      <c r="BA3039" s="9">
        <v>21</v>
      </c>
      <c r="BB3039" s="9">
        <v>1</v>
      </c>
      <c r="BC3039" s="9">
        <v>2</v>
      </c>
      <c r="BD3039" s="9">
        <v>3</v>
      </c>
      <c r="BE3039" s="9">
        <v>4</v>
      </c>
      <c r="BF3039" s="9">
        <v>5</v>
      </c>
      <c r="BG3039" s="9">
        <v>6</v>
      </c>
      <c r="BH3039" s="9">
        <v>7</v>
      </c>
      <c r="BI3039" s="9">
        <v>8</v>
      </c>
      <c r="BJ3039" s="9">
        <v>9</v>
      </c>
      <c r="BK3039" s="9">
        <v>10</v>
      </c>
      <c r="BL3039" s="9">
        <v>11</v>
      </c>
      <c r="BM3039" s="9">
        <v>12</v>
      </c>
      <c r="BN3039" s="9">
        <v>13</v>
      </c>
      <c r="BO3039" s="9">
        <v>14</v>
      </c>
      <c r="BP3039" s="9">
        <v>15</v>
      </c>
      <c r="BQ3039" s="9">
        <v>16</v>
      </c>
      <c r="BR3039" s="9">
        <v>20</v>
      </c>
      <c r="BS3039" s="9">
        <v>21</v>
      </c>
      <c r="BT3039" s="9">
        <v>1</v>
      </c>
      <c r="BU3039" s="9">
        <v>2</v>
      </c>
      <c r="BV3039" s="9">
        <v>3</v>
      </c>
      <c r="BW3039" s="9" t="s">
        <v>1798</v>
      </c>
      <c r="BX3039" s="9">
        <v>5</v>
      </c>
      <c r="BY3039" s="9">
        <v>6</v>
      </c>
      <c r="BZ3039" s="9">
        <v>7</v>
      </c>
      <c r="CA3039" s="9" t="s">
        <v>1917</v>
      </c>
      <c r="CB3039" s="121">
        <v>9</v>
      </c>
    </row>
    <row r="3040" spans="1:80" x14ac:dyDescent="0.25">
      <c r="A3040" s="1" t="s">
        <v>928</v>
      </c>
      <c r="B3040" s="1" t="s">
        <v>88</v>
      </c>
      <c r="C3040" s="4" t="s">
        <v>1389</v>
      </c>
      <c r="D3040" s="79" t="s">
        <v>1390</v>
      </c>
      <c r="E3040" s="78" t="s">
        <v>1</v>
      </c>
      <c r="F3040" s="78" t="s">
        <v>1</v>
      </c>
      <c r="G3040" s="2" t="s">
        <v>1</v>
      </c>
      <c r="H3040" s="2" t="s">
        <v>1391</v>
      </c>
      <c r="I3040" s="3" t="s">
        <v>1</v>
      </c>
      <c r="J3040" s="3">
        <f t="shared" ref="J3040:J3072" si="8072">SUM(K3040,L3040,P3040,Q3040)</f>
        <v>0</v>
      </c>
      <c r="K3040" s="3" t="s">
        <v>1</v>
      </c>
      <c r="L3040" s="3"/>
      <c r="M3040" s="3" t="s">
        <v>1</v>
      </c>
      <c r="N3040" s="3" t="s">
        <v>1</v>
      </c>
      <c r="O3040" s="3" t="s">
        <v>1</v>
      </c>
      <c r="P3040" s="26"/>
      <c r="Q3040" s="3" t="s">
        <v>1</v>
      </c>
      <c r="R3040" s="3" t="s">
        <v>1</v>
      </c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>
        <v>0</v>
      </c>
      <c r="AI3040" s="3">
        <v>0</v>
      </c>
      <c r="AJ3040" s="3" t="s">
        <v>1</v>
      </c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>
        <v>0</v>
      </c>
      <c r="BA3040" s="3">
        <v>0</v>
      </c>
      <c r="BB3040" s="3" t="s">
        <v>1</v>
      </c>
      <c r="BC3040" s="3"/>
      <c r="BD3040" s="3"/>
      <c r="BE3040" s="3"/>
      <c r="BF3040" s="3"/>
      <c r="BG3040" s="3"/>
      <c r="BH3040" s="3"/>
      <c r="BI3040" s="3"/>
      <c r="BJ3040" s="3"/>
      <c r="BK3040" s="3"/>
      <c r="BL3040" s="3"/>
      <c r="BM3040" s="3"/>
      <c r="BN3040" s="3"/>
      <c r="BO3040" s="3"/>
      <c r="BP3040" s="3"/>
      <c r="BQ3040" s="3"/>
      <c r="BR3040" s="3">
        <v>0</v>
      </c>
      <c r="BS3040" s="3">
        <v>0</v>
      </c>
      <c r="BT3040" s="3">
        <v>0</v>
      </c>
      <c r="BU3040" s="3"/>
      <c r="BV3040" s="3"/>
      <c r="BW3040" s="3">
        <f t="shared" si="8022"/>
        <v>0</v>
      </c>
      <c r="BX3040" s="3"/>
      <c r="BY3040" s="3"/>
      <c r="BZ3040" s="3"/>
      <c r="CA3040" s="3">
        <f t="shared" ref="CA3040:CA3072" si="8073">BV3040+BW3040</f>
        <v>0</v>
      </c>
      <c r="CB3040" s="122"/>
    </row>
    <row r="3041" spans="1:80" ht="33.75" x14ac:dyDescent="0.25">
      <c r="A3041" s="1" t="s">
        <v>1</v>
      </c>
      <c r="B3041" s="1" t="s">
        <v>1</v>
      </c>
      <c r="C3041" s="1" t="s">
        <v>1</v>
      </c>
      <c r="D3041" s="78" t="s">
        <v>1</v>
      </c>
      <c r="E3041" s="78" t="s">
        <v>1</v>
      </c>
      <c r="F3041" s="78" t="s">
        <v>1</v>
      </c>
      <c r="G3041" s="2" t="s">
        <v>1</v>
      </c>
      <c r="H3041" s="10" t="s">
        <v>30</v>
      </c>
      <c r="I3041" s="11">
        <f>SUM(I3042,I3050,I3052)</f>
        <v>2908823</v>
      </c>
      <c r="J3041" s="11">
        <f t="shared" si="8072"/>
        <v>3109578</v>
      </c>
      <c r="K3041" s="11">
        <f t="shared" ref="K3041" si="8074">SUM(K3042,K3050,K3052)</f>
        <v>2923728</v>
      </c>
      <c r="L3041" s="11">
        <f t="shared" ref="L3041:L3071" si="8075">SUM(M3041:O3041)</f>
        <v>185850</v>
      </c>
      <c r="M3041" s="11">
        <f t="shared" ref="M3041:Q3041" si="8076">SUM(M3042,M3050,M3052)</f>
        <v>180350</v>
      </c>
      <c r="N3041" s="11">
        <f t="shared" si="8076"/>
        <v>0</v>
      </c>
      <c r="O3041" s="11">
        <f t="shared" si="8076"/>
        <v>5500</v>
      </c>
      <c r="P3041" s="11">
        <f t="shared" si="8076"/>
        <v>0</v>
      </c>
      <c r="Q3041" s="11">
        <f t="shared" si="8076"/>
        <v>0</v>
      </c>
      <c r="R3041" s="11">
        <f t="shared" ref="R3041:AG3041" si="8077">SUM(R3042,R3050,R3052)</f>
        <v>180350</v>
      </c>
      <c r="S3041" s="11">
        <f t="shared" si="8077"/>
        <v>0</v>
      </c>
      <c r="T3041" s="11">
        <f t="shared" si="8077"/>
        <v>0</v>
      </c>
      <c r="U3041" s="11">
        <f t="shared" si="8077"/>
        <v>0</v>
      </c>
      <c r="V3041" s="11">
        <f t="shared" si="8077"/>
        <v>0</v>
      </c>
      <c r="W3041" s="11">
        <f t="shared" si="8077"/>
        <v>0</v>
      </c>
      <c r="X3041" s="11">
        <f t="shared" ref="X3041" si="8078">SUM(X3042,X3050,X3052)</f>
        <v>180350</v>
      </c>
      <c r="Y3041" s="11">
        <f t="shared" si="8077"/>
        <v>1932</v>
      </c>
      <c r="Z3041" s="11">
        <f t="shared" si="8077"/>
        <v>26993</v>
      </c>
      <c r="AA3041" s="11">
        <f t="shared" si="8077"/>
        <v>28222</v>
      </c>
      <c r="AB3041" s="11">
        <f t="shared" si="8077"/>
        <v>25292</v>
      </c>
      <c r="AC3041" s="11">
        <f t="shared" si="8077"/>
        <v>21453</v>
      </c>
      <c r="AD3041" s="11">
        <f t="shared" si="8077"/>
        <v>13679</v>
      </c>
      <c r="AE3041" s="11">
        <f t="shared" si="8077"/>
        <v>0</v>
      </c>
      <c r="AF3041" s="11">
        <f t="shared" si="8077"/>
        <v>1748</v>
      </c>
      <c r="AG3041" s="11">
        <f t="shared" si="8077"/>
        <v>13150</v>
      </c>
      <c r="AH3041" s="11">
        <v>132469</v>
      </c>
      <c r="AI3041" s="11">
        <v>47881</v>
      </c>
      <c r="AJ3041" s="11">
        <f t="shared" ref="AJ3041:AY3041" si="8079">SUM(AJ3042,AJ3050,AJ3052)</f>
        <v>0</v>
      </c>
      <c r="AK3041" s="11">
        <f t="shared" si="8079"/>
        <v>0</v>
      </c>
      <c r="AL3041" s="11">
        <f t="shared" si="8079"/>
        <v>0</v>
      </c>
      <c r="AM3041" s="11">
        <f t="shared" si="8079"/>
        <v>0</v>
      </c>
      <c r="AN3041" s="11">
        <f t="shared" si="8079"/>
        <v>0</v>
      </c>
      <c r="AO3041" s="11">
        <f t="shared" si="8079"/>
        <v>0</v>
      </c>
      <c r="AP3041" s="11">
        <f t="shared" ref="AP3041" si="8080">SUM(AP3042,AP3050,AP3052)</f>
        <v>0</v>
      </c>
      <c r="AQ3041" s="11">
        <f t="shared" si="8079"/>
        <v>0</v>
      </c>
      <c r="AR3041" s="11">
        <f t="shared" si="8079"/>
        <v>0</v>
      </c>
      <c r="AS3041" s="11">
        <f t="shared" si="8079"/>
        <v>0</v>
      </c>
      <c r="AT3041" s="11">
        <f t="shared" si="8079"/>
        <v>0</v>
      </c>
      <c r="AU3041" s="11">
        <f t="shared" si="8079"/>
        <v>0</v>
      </c>
      <c r="AV3041" s="11">
        <f t="shared" si="8079"/>
        <v>0</v>
      </c>
      <c r="AW3041" s="11">
        <f t="shared" si="8079"/>
        <v>0</v>
      </c>
      <c r="AX3041" s="11">
        <f t="shared" si="8079"/>
        <v>0</v>
      </c>
      <c r="AY3041" s="11">
        <f t="shared" si="8079"/>
        <v>0</v>
      </c>
      <c r="AZ3041" s="11">
        <v>0</v>
      </c>
      <c r="BA3041" s="11">
        <v>0</v>
      </c>
      <c r="BB3041" s="11">
        <f t="shared" ref="BB3041:BQ3041" si="8081">SUM(BB3042,BB3050,BB3052)</f>
        <v>5500</v>
      </c>
      <c r="BC3041" s="11">
        <f t="shared" si="8081"/>
        <v>7620</v>
      </c>
      <c r="BD3041" s="11">
        <f t="shared" si="8081"/>
        <v>0</v>
      </c>
      <c r="BE3041" s="11">
        <f t="shared" si="8081"/>
        <v>12254</v>
      </c>
      <c r="BF3041" s="11">
        <f t="shared" si="8081"/>
        <v>0</v>
      </c>
      <c r="BG3041" s="11">
        <f t="shared" si="8081"/>
        <v>0</v>
      </c>
      <c r="BH3041" s="11">
        <f t="shared" ref="BH3041" si="8082">SUM(BH3042,BH3050,BH3052)</f>
        <v>25374</v>
      </c>
      <c r="BI3041" s="11">
        <f t="shared" si="8081"/>
        <v>2740</v>
      </c>
      <c r="BJ3041" s="11">
        <f t="shared" si="8081"/>
        <v>2760</v>
      </c>
      <c r="BK3041" s="11">
        <f t="shared" si="8081"/>
        <v>7620</v>
      </c>
      <c r="BL3041" s="11">
        <f t="shared" si="8081"/>
        <v>0</v>
      </c>
      <c r="BM3041" s="11">
        <f t="shared" si="8081"/>
        <v>0</v>
      </c>
      <c r="BN3041" s="11">
        <f t="shared" si="8081"/>
        <v>0</v>
      </c>
      <c r="BO3041" s="11">
        <f t="shared" si="8081"/>
        <v>254</v>
      </c>
      <c r="BP3041" s="11">
        <f t="shared" si="8081"/>
        <v>11371</v>
      </c>
      <c r="BQ3041" s="11">
        <f t="shared" si="8081"/>
        <v>629</v>
      </c>
      <c r="BR3041" s="11">
        <v>25374</v>
      </c>
      <c r="BS3041" s="11">
        <v>0</v>
      </c>
      <c r="BT3041" s="11">
        <f t="shared" ref="BT3041:BZ3041" si="8083">SUM(BT3042,BT3050,BT3052)</f>
        <v>3252113</v>
      </c>
      <c r="BU3041" s="11">
        <f t="shared" si="8083"/>
        <v>3068490</v>
      </c>
      <c r="BV3041" s="11">
        <f t="shared" si="8083"/>
        <v>1844032</v>
      </c>
      <c r="BW3041" s="11">
        <f t="shared" si="8083"/>
        <v>716880</v>
      </c>
      <c r="BX3041" s="11">
        <f t="shared" si="8083"/>
        <v>256850</v>
      </c>
      <c r="BY3041" s="11">
        <f t="shared" si="8083"/>
        <v>230015</v>
      </c>
      <c r="BZ3041" s="11">
        <f t="shared" si="8083"/>
        <v>230015</v>
      </c>
      <c r="CA3041" s="11">
        <f t="shared" si="8073"/>
        <v>2560912</v>
      </c>
      <c r="CB3041" s="123">
        <f t="shared" ref="CB3041:CB3071" si="8084">IF(BU3041=0,"-",CA3041/BU3041*100)</f>
        <v>83.458378551013695</v>
      </c>
    </row>
    <row r="3042" spans="1:80" x14ac:dyDescent="0.25">
      <c r="A3042" s="4" t="s">
        <v>928</v>
      </c>
      <c r="B3042" s="4" t="s">
        <v>88</v>
      </c>
      <c r="C3042" s="4" t="s">
        <v>1389</v>
      </c>
      <c r="D3042" s="79" t="s">
        <v>1390</v>
      </c>
      <c r="E3042" s="78" t="s">
        <v>31</v>
      </c>
      <c r="F3042" s="78" t="s">
        <v>1</v>
      </c>
      <c r="G3042" s="2" t="s">
        <v>1</v>
      </c>
      <c r="H3042" s="2" t="s">
        <v>32</v>
      </c>
      <c r="I3042" s="12">
        <f>SUM(I3043,I3044)</f>
        <v>2426360</v>
      </c>
      <c r="J3042" s="12">
        <f t="shared" si="8072"/>
        <v>2564671</v>
      </c>
      <c r="K3042" s="12">
        <f t="shared" ref="K3042" si="8085">SUM(K3043,K3044)</f>
        <v>2508621</v>
      </c>
      <c r="L3042" s="12">
        <f t="shared" si="8075"/>
        <v>56050</v>
      </c>
      <c r="M3042" s="12">
        <f t="shared" ref="M3042:Q3042" si="8086">SUM(M3043,M3044)</f>
        <v>56050</v>
      </c>
      <c r="N3042" s="12">
        <f t="shared" si="8086"/>
        <v>0</v>
      </c>
      <c r="O3042" s="12">
        <f t="shared" si="8086"/>
        <v>0</v>
      </c>
      <c r="P3042" s="12">
        <f t="shared" si="8086"/>
        <v>0</v>
      </c>
      <c r="Q3042" s="12">
        <f t="shared" si="8086"/>
        <v>0</v>
      </c>
      <c r="R3042" s="12">
        <f t="shared" ref="R3042:AG3042" si="8087">SUM(R3043,R3044)</f>
        <v>56050</v>
      </c>
      <c r="S3042" s="12">
        <f t="shared" si="8087"/>
        <v>0</v>
      </c>
      <c r="T3042" s="12">
        <f t="shared" si="8087"/>
        <v>0</v>
      </c>
      <c r="U3042" s="12">
        <f t="shared" si="8087"/>
        <v>0</v>
      </c>
      <c r="V3042" s="12">
        <f t="shared" si="8087"/>
        <v>0</v>
      </c>
      <c r="W3042" s="12">
        <f t="shared" si="8087"/>
        <v>0</v>
      </c>
      <c r="X3042" s="12">
        <f t="shared" ref="X3042" si="8088">SUM(X3043,X3044)</f>
        <v>56050</v>
      </c>
      <c r="Y3042" s="12">
        <f t="shared" si="8087"/>
        <v>1500</v>
      </c>
      <c r="Z3042" s="12">
        <f t="shared" si="8087"/>
        <v>5000</v>
      </c>
      <c r="AA3042" s="12">
        <f t="shared" si="8087"/>
        <v>6500</v>
      </c>
      <c r="AB3042" s="12">
        <f t="shared" si="8087"/>
        <v>10000</v>
      </c>
      <c r="AC3042" s="12">
        <f t="shared" si="8087"/>
        <v>0</v>
      </c>
      <c r="AD3042" s="12">
        <f t="shared" si="8087"/>
        <v>0</v>
      </c>
      <c r="AE3042" s="12">
        <f t="shared" si="8087"/>
        <v>0</v>
      </c>
      <c r="AF3042" s="12">
        <f t="shared" si="8087"/>
        <v>0</v>
      </c>
      <c r="AG3042" s="12">
        <f t="shared" si="8087"/>
        <v>0</v>
      </c>
      <c r="AH3042" s="12">
        <v>23000</v>
      </c>
      <c r="AI3042" s="12">
        <v>33050</v>
      </c>
      <c r="AJ3042" s="12">
        <f t="shared" ref="AJ3042:AY3042" si="8089">SUM(AJ3043,AJ3044)</f>
        <v>0</v>
      </c>
      <c r="AK3042" s="12">
        <f t="shared" si="8089"/>
        <v>0</v>
      </c>
      <c r="AL3042" s="12">
        <f t="shared" si="8089"/>
        <v>0</v>
      </c>
      <c r="AM3042" s="12">
        <f t="shared" si="8089"/>
        <v>0</v>
      </c>
      <c r="AN3042" s="12">
        <f t="shared" si="8089"/>
        <v>0</v>
      </c>
      <c r="AO3042" s="12">
        <f t="shared" si="8089"/>
        <v>0</v>
      </c>
      <c r="AP3042" s="12">
        <f t="shared" ref="AP3042" si="8090">SUM(AP3043,AP3044)</f>
        <v>0</v>
      </c>
      <c r="AQ3042" s="12">
        <f t="shared" si="8089"/>
        <v>0</v>
      </c>
      <c r="AR3042" s="12">
        <f t="shared" si="8089"/>
        <v>0</v>
      </c>
      <c r="AS3042" s="12">
        <f t="shared" si="8089"/>
        <v>0</v>
      </c>
      <c r="AT3042" s="12">
        <f t="shared" si="8089"/>
        <v>0</v>
      </c>
      <c r="AU3042" s="12">
        <f t="shared" si="8089"/>
        <v>0</v>
      </c>
      <c r="AV3042" s="12">
        <f t="shared" si="8089"/>
        <v>0</v>
      </c>
      <c r="AW3042" s="12">
        <f t="shared" si="8089"/>
        <v>0</v>
      </c>
      <c r="AX3042" s="12">
        <f t="shared" si="8089"/>
        <v>0</v>
      </c>
      <c r="AY3042" s="12">
        <f t="shared" si="8089"/>
        <v>0</v>
      </c>
      <c r="AZ3042" s="12">
        <v>0</v>
      </c>
      <c r="BA3042" s="12">
        <v>0</v>
      </c>
      <c r="BB3042" s="12">
        <f t="shared" ref="BB3042:BQ3042" si="8091">SUM(BB3043,BB3044)</f>
        <v>0</v>
      </c>
      <c r="BC3042" s="12">
        <f t="shared" si="8091"/>
        <v>0</v>
      </c>
      <c r="BD3042" s="12">
        <f t="shared" si="8091"/>
        <v>0</v>
      </c>
      <c r="BE3042" s="12">
        <f t="shared" si="8091"/>
        <v>0</v>
      </c>
      <c r="BF3042" s="12">
        <f t="shared" si="8091"/>
        <v>0</v>
      </c>
      <c r="BG3042" s="12">
        <f t="shared" si="8091"/>
        <v>0</v>
      </c>
      <c r="BH3042" s="12">
        <f t="shared" ref="BH3042" si="8092">SUM(BH3043,BH3044)</f>
        <v>0</v>
      </c>
      <c r="BI3042" s="12">
        <f t="shared" si="8091"/>
        <v>0</v>
      </c>
      <c r="BJ3042" s="12">
        <f t="shared" si="8091"/>
        <v>0</v>
      </c>
      <c r="BK3042" s="12">
        <f t="shared" si="8091"/>
        <v>0</v>
      </c>
      <c r="BL3042" s="12">
        <f t="shared" si="8091"/>
        <v>0</v>
      </c>
      <c r="BM3042" s="12">
        <f t="shared" si="8091"/>
        <v>0</v>
      </c>
      <c r="BN3042" s="12">
        <f t="shared" si="8091"/>
        <v>0</v>
      </c>
      <c r="BO3042" s="12">
        <f t="shared" si="8091"/>
        <v>0</v>
      </c>
      <c r="BP3042" s="12">
        <f t="shared" si="8091"/>
        <v>0</v>
      </c>
      <c r="BQ3042" s="12">
        <f t="shared" si="8091"/>
        <v>0</v>
      </c>
      <c r="BR3042" s="12">
        <v>0</v>
      </c>
      <c r="BS3042" s="12">
        <v>0</v>
      </c>
      <c r="BT3042" s="12">
        <f t="shared" ref="BT3042:BZ3042" si="8093">SUM(BT3043,BT3044)</f>
        <v>2678401</v>
      </c>
      <c r="BU3042" s="12">
        <f t="shared" si="8093"/>
        <v>2624578</v>
      </c>
      <c r="BV3042" s="12">
        <f t="shared" si="8093"/>
        <v>1591022</v>
      </c>
      <c r="BW3042" s="12">
        <f t="shared" si="8093"/>
        <v>617375</v>
      </c>
      <c r="BX3042" s="12">
        <f t="shared" si="8093"/>
        <v>219125</v>
      </c>
      <c r="BY3042" s="12">
        <f t="shared" si="8093"/>
        <v>199125</v>
      </c>
      <c r="BZ3042" s="12">
        <f t="shared" si="8093"/>
        <v>199125</v>
      </c>
      <c r="CA3042" s="12">
        <f t="shared" si="8073"/>
        <v>2208397</v>
      </c>
      <c r="CB3042" s="124">
        <f t="shared" si="8084"/>
        <v>84.142936502553937</v>
      </c>
    </row>
    <row r="3043" spans="1:80" x14ac:dyDescent="0.25">
      <c r="A3043" s="4" t="s">
        <v>928</v>
      </c>
      <c r="B3043" s="4" t="s">
        <v>88</v>
      </c>
      <c r="C3043" s="4" t="s">
        <v>1389</v>
      </c>
      <c r="D3043" s="79" t="s">
        <v>1390</v>
      </c>
      <c r="E3043" s="89">
        <v>6111</v>
      </c>
      <c r="F3043" s="79"/>
      <c r="G3043" s="75" t="s">
        <v>1906</v>
      </c>
      <c r="H3043" s="13" t="s">
        <v>33</v>
      </c>
      <c r="I3043" s="14">
        <v>2141560</v>
      </c>
      <c r="J3043" s="14">
        <f t="shared" si="8072"/>
        <v>2274591</v>
      </c>
      <c r="K3043" s="14">
        <v>2224591</v>
      </c>
      <c r="L3043" s="14">
        <f t="shared" si="8075"/>
        <v>50000</v>
      </c>
      <c r="M3043" s="14">
        <v>50000</v>
      </c>
      <c r="N3043" s="14">
        <v>0</v>
      </c>
      <c r="O3043" s="14">
        <v>0</v>
      </c>
      <c r="P3043" s="14">
        <v>0</v>
      </c>
      <c r="Q3043" s="14">
        <v>0</v>
      </c>
      <c r="R3043" s="14">
        <v>50000</v>
      </c>
      <c r="S3043" s="14"/>
      <c r="T3043" s="14"/>
      <c r="U3043" s="14"/>
      <c r="V3043" s="14"/>
      <c r="W3043" s="14"/>
      <c r="X3043" s="14">
        <f t="shared" si="8069"/>
        <v>50000</v>
      </c>
      <c r="Y3043" s="14">
        <v>1500</v>
      </c>
      <c r="Z3043" s="14">
        <v>5000</v>
      </c>
      <c r="AA3043" s="14">
        <v>6500</v>
      </c>
      <c r="AB3043" s="14">
        <v>10000</v>
      </c>
      <c r="AC3043" s="14"/>
      <c r="AD3043" s="14"/>
      <c r="AE3043" s="14"/>
      <c r="AF3043" s="14"/>
      <c r="AG3043" s="14"/>
      <c r="AH3043" s="14">
        <v>23000</v>
      </c>
      <c r="AI3043" s="14">
        <v>27000</v>
      </c>
      <c r="AJ3043" s="14">
        <v>0</v>
      </c>
      <c r="AK3043" s="14"/>
      <c r="AL3043" s="14"/>
      <c r="AM3043" s="14"/>
      <c r="AN3043" s="14"/>
      <c r="AO3043" s="14"/>
      <c r="AP3043" s="14">
        <f t="shared" si="8070"/>
        <v>0</v>
      </c>
      <c r="AQ3043" s="14"/>
      <c r="AR3043" s="14"/>
      <c r="AS3043" s="14"/>
      <c r="AT3043" s="14"/>
      <c r="AU3043" s="14"/>
      <c r="AV3043" s="14"/>
      <c r="AW3043" s="14"/>
      <c r="AX3043" s="14"/>
      <c r="AY3043" s="14"/>
      <c r="AZ3043" s="14">
        <v>0</v>
      </c>
      <c r="BA3043" s="14">
        <v>0</v>
      </c>
      <c r="BB3043" s="14">
        <v>0</v>
      </c>
      <c r="BC3043" s="14"/>
      <c r="BD3043" s="14"/>
      <c r="BE3043" s="14"/>
      <c r="BF3043" s="14"/>
      <c r="BG3043" s="14"/>
      <c r="BH3043" s="14">
        <f t="shared" si="8071"/>
        <v>0</v>
      </c>
      <c r="BI3043" s="14"/>
      <c r="BJ3043" s="14"/>
      <c r="BK3043" s="14"/>
      <c r="BL3043" s="14"/>
      <c r="BM3043" s="14"/>
      <c r="BN3043" s="14"/>
      <c r="BO3043" s="14"/>
      <c r="BP3043" s="14"/>
      <c r="BQ3043" s="14"/>
      <c r="BR3043" s="14">
        <v>0</v>
      </c>
      <c r="BS3043" s="14">
        <v>0</v>
      </c>
      <c r="BT3043" s="14">
        <v>2388321</v>
      </c>
      <c r="BU3043" s="14">
        <v>2338321</v>
      </c>
      <c r="BV3043" s="14">
        <v>1393198</v>
      </c>
      <c r="BW3043" s="14">
        <f t="shared" si="8022"/>
        <v>560000</v>
      </c>
      <c r="BX3043" s="14">
        <v>200000</v>
      </c>
      <c r="BY3043" s="14">
        <v>180000</v>
      </c>
      <c r="BZ3043" s="14">
        <v>180000</v>
      </c>
      <c r="CA3043" s="14">
        <f t="shared" si="8073"/>
        <v>1953198</v>
      </c>
      <c r="CB3043" s="122">
        <f t="shared" si="8084"/>
        <v>83.529934512840626</v>
      </c>
    </row>
    <row r="3044" spans="1:80" x14ac:dyDescent="0.25">
      <c r="A3044" s="1" t="s">
        <v>928</v>
      </c>
      <c r="B3044" s="1" t="s">
        <v>88</v>
      </c>
      <c r="C3044" s="1" t="s">
        <v>1389</v>
      </c>
      <c r="D3044" s="82" t="s">
        <v>1390</v>
      </c>
      <c r="E3044" s="82" t="s">
        <v>34</v>
      </c>
      <c r="F3044" s="79" t="s">
        <v>1</v>
      </c>
      <c r="G3044" s="13" t="s">
        <v>1</v>
      </c>
      <c r="H3044" s="2" t="s">
        <v>35</v>
      </c>
      <c r="I3044" s="12">
        <f>SUM(I3045:I3049)</f>
        <v>284800</v>
      </c>
      <c r="J3044" s="12">
        <f t="shared" si="8072"/>
        <v>290080</v>
      </c>
      <c r="K3044" s="12">
        <f t="shared" ref="K3044" si="8094">SUM(K3045:K3049)</f>
        <v>284030</v>
      </c>
      <c r="L3044" s="12">
        <f t="shared" si="8075"/>
        <v>6050</v>
      </c>
      <c r="M3044" s="12">
        <f t="shared" ref="M3044:Q3044" si="8095">SUM(M3045:M3049)</f>
        <v>6050</v>
      </c>
      <c r="N3044" s="12">
        <f t="shared" si="8095"/>
        <v>0</v>
      </c>
      <c r="O3044" s="12">
        <f t="shared" si="8095"/>
        <v>0</v>
      </c>
      <c r="P3044" s="12">
        <f t="shared" si="8095"/>
        <v>0</v>
      </c>
      <c r="Q3044" s="12">
        <f t="shared" si="8095"/>
        <v>0</v>
      </c>
      <c r="R3044" s="12">
        <f t="shared" ref="R3044:AG3044" si="8096">SUM(R3045:R3049)</f>
        <v>6050</v>
      </c>
      <c r="S3044" s="12">
        <f t="shared" si="8096"/>
        <v>0</v>
      </c>
      <c r="T3044" s="12">
        <f t="shared" si="8096"/>
        <v>0</v>
      </c>
      <c r="U3044" s="12">
        <f t="shared" si="8096"/>
        <v>0</v>
      </c>
      <c r="V3044" s="12">
        <f t="shared" si="8096"/>
        <v>0</v>
      </c>
      <c r="W3044" s="12">
        <f t="shared" si="8096"/>
        <v>0</v>
      </c>
      <c r="X3044" s="12">
        <f t="shared" si="8096"/>
        <v>6050</v>
      </c>
      <c r="Y3044" s="12">
        <f t="shared" si="8096"/>
        <v>0</v>
      </c>
      <c r="Z3044" s="12">
        <f t="shared" si="8096"/>
        <v>0</v>
      </c>
      <c r="AA3044" s="12">
        <f t="shared" si="8096"/>
        <v>0</v>
      </c>
      <c r="AB3044" s="12">
        <f t="shared" si="8096"/>
        <v>0</v>
      </c>
      <c r="AC3044" s="12">
        <f t="shared" si="8096"/>
        <v>0</v>
      </c>
      <c r="AD3044" s="12">
        <f t="shared" si="8096"/>
        <v>0</v>
      </c>
      <c r="AE3044" s="12">
        <f t="shared" si="8096"/>
        <v>0</v>
      </c>
      <c r="AF3044" s="12">
        <f t="shared" si="8096"/>
        <v>0</v>
      </c>
      <c r="AG3044" s="12">
        <f t="shared" si="8096"/>
        <v>0</v>
      </c>
      <c r="AH3044" s="12">
        <v>0</v>
      </c>
      <c r="AI3044" s="12">
        <v>6050</v>
      </c>
      <c r="AJ3044" s="12">
        <f t="shared" ref="AJ3044:AY3044" si="8097">SUM(AJ3045:AJ3049)</f>
        <v>0</v>
      </c>
      <c r="AK3044" s="12">
        <f t="shared" si="8097"/>
        <v>0</v>
      </c>
      <c r="AL3044" s="12">
        <f t="shared" si="8097"/>
        <v>0</v>
      </c>
      <c r="AM3044" s="12">
        <f t="shared" si="8097"/>
        <v>0</v>
      </c>
      <c r="AN3044" s="12">
        <f t="shared" si="8097"/>
        <v>0</v>
      </c>
      <c r="AO3044" s="12">
        <f t="shared" si="8097"/>
        <v>0</v>
      </c>
      <c r="AP3044" s="12">
        <f t="shared" si="8097"/>
        <v>0</v>
      </c>
      <c r="AQ3044" s="12">
        <f t="shared" si="8097"/>
        <v>0</v>
      </c>
      <c r="AR3044" s="12">
        <f t="shared" si="8097"/>
        <v>0</v>
      </c>
      <c r="AS3044" s="12">
        <f t="shared" si="8097"/>
        <v>0</v>
      </c>
      <c r="AT3044" s="12">
        <f t="shared" si="8097"/>
        <v>0</v>
      </c>
      <c r="AU3044" s="12">
        <f t="shared" si="8097"/>
        <v>0</v>
      </c>
      <c r="AV3044" s="12">
        <f t="shared" si="8097"/>
        <v>0</v>
      </c>
      <c r="AW3044" s="12">
        <f t="shared" si="8097"/>
        <v>0</v>
      </c>
      <c r="AX3044" s="12">
        <f t="shared" si="8097"/>
        <v>0</v>
      </c>
      <c r="AY3044" s="12">
        <f t="shared" si="8097"/>
        <v>0</v>
      </c>
      <c r="AZ3044" s="12">
        <v>0</v>
      </c>
      <c r="BA3044" s="12">
        <v>0</v>
      </c>
      <c r="BB3044" s="12">
        <f t="shared" ref="BB3044:BQ3044" si="8098">SUM(BB3045:BB3049)</f>
        <v>0</v>
      </c>
      <c r="BC3044" s="12">
        <f t="shared" si="8098"/>
        <v>0</v>
      </c>
      <c r="BD3044" s="12">
        <f t="shared" si="8098"/>
        <v>0</v>
      </c>
      <c r="BE3044" s="12">
        <f t="shared" si="8098"/>
        <v>0</v>
      </c>
      <c r="BF3044" s="12">
        <f t="shared" si="8098"/>
        <v>0</v>
      </c>
      <c r="BG3044" s="12">
        <f t="shared" si="8098"/>
        <v>0</v>
      </c>
      <c r="BH3044" s="12">
        <f t="shared" si="8098"/>
        <v>0</v>
      </c>
      <c r="BI3044" s="12">
        <f t="shared" si="8098"/>
        <v>0</v>
      </c>
      <c r="BJ3044" s="12">
        <f t="shared" si="8098"/>
        <v>0</v>
      </c>
      <c r="BK3044" s="12">
        <f t="shared" si="8098"/>
        <v>0</v>
      </c>
      <c r="BL3044" s="12">
        <f t="shared" si="8098"/>
        <v>0</v>
      </c>
      <c r="BM3044" s="12">
        <f t="shared" si="8098"/>
        <v>0</v>
      </c>
      <c r="BN3044" s="12">
        <f t="shared" si="8098"/>
        <v>0</v>
      </c>
      <c r="BO3044" s="12">
        <f t="shared" si="8098"/>
        <v>0</v>
      </c>
      <c r="BP3044" s="12">
        <f t="shared" si="8098"/>
        <v>0</v>
      </c>
      <c r="BQ3044" s="12">
        <f t="shared" si="8098"/>
        <v>0</v>
      </c>
      <c r="BR3044" s="12">
        <v>0</v>
      </c>
      <c r="BS3044" s="12">
        <v>0</v>
      </c>
      <c r="BT3044" s="12">
        <f t="shared" ref="BT3044:BX3044" si="8099">SUM(BT3045:BT3049)</f>
        <v>290080</v>
      </c>
      <c r="BU3044" s="12">
        <f t="shared" si="8099"/>
        <v>286257</v>
      </c>
      <c r="BV3044" s="12">
        <f t="shared" si="8099"/>
        <v>197824</v>
      </c>
      <c r="BW3044" s="12">
        <f t="shared" si="8099"/>
        <v>57375</v>
      </c>
      <c r="BX3044" s="12">
        <f t="shared" si="8099"/>
        <v>19125</v>
      </c>
      <c r="BY3044" s="12">
        <f t="shared" ref="BY3044" si="8100">SUM(BY3045:BY3049)</f>
        <v>19125</v>
      </c>
      <c r="BZ3044" s="12">
        <f t="shared" ref="BZ3044" si="8101">SUM(BZ3045:BZ3049)</f>
        <v>19125</v>
      </c>
      <c r="CA3044" s="12">
        <f t="shared" si="8073"/>
        <v>255199</v>
      </c>
      <c r="CB3044" s="124">
        <f t="shared" si="8084"/>
        <v>89.150308988077143</v>
      </c>
    </row>
    <row r="3045" spans="1:80" x14ac:dyDescent="0.25">
      <c r="A3045" s="4" t="s">
        <v>928</v>
      </c>
      <c r="B3045" s="4" t="s">
        <v>88</v>
      </c>
      <c r="C3045" s="4" t="s">
        <v>1389</v>
      </c>
      <c r="D3045" s="79" t="s">
        <v>1390</v>
      </c>
      <c r="E3045" s="89">
        <v>6112</v>
      </c>
      <c r="F3045" s="79" t="s">
        <v>1392</v>
      </c>
      <c r="G3045" s="75" t="s">
        <v>1906</v>
      </c>
      <c r="H3045" s="13" t="s">
        <v>92</v>
      </c>
      <c r="I3045" s="14">
        <v>46500</v>
      </c>
      <c r="J3045" s="14">
        <f t="shared" si="8072"/>
        <v>51150</v>
      </c>
      <c r="K3045" s="14">
        <v>49500</v>
      </c>
      <c r="L3045" s="14">
        <f t="shared" si="8075"/>
        <v>1650</v>
      </c>
      <c r="M3045" s="14">
        <v>1650</v>
      </c>
      <c r="N3045" s="14">
        <v>0</v>
      </c>
      <c r="O3045" s="14">
        <v>0</v>
      </c>
      <c r="P3045" s="14">
        <v>0</v>
      </c>
      <c r="Q3045" s="14">
        <v>0</v>
      </c>
      <c r="R3045" s="14">
        <v>1650</v>
      </c>
      <c r="S3045" s="14"/>
      <c r="T3045" s="14"/>
      <c r="U3045" s="14"/>
      <c r="V3045" s="14"/>
      <c r="W3045" s="14"/>
      <c r="X3045" s="14">
        <f t="shared" si="8069"/>
        <v>1650</v>
      </c>
      <c r="Y3045" s="14"/>
      <c r="Z3045" s="14"/>
      <c r="AA3045" s="14"/>
      <c r="AB3045" s="14"/>
      <c r="AC3045" s="14"/>
      <c r="AD3045" s="14"/>
      <c r="AE3045" s="14"/>
      <c r="AF3045" s="14"/>
      <c r="AG3045" s="14"/>
      <c r="AH3045" s="14">
        <v>0</v>
      </c>
      <c r="AI3045" s="14">
        <v>1650</v>
      </c>
      <c r="AJ3045" s="14">
        <v>0</v>
      </c>
      <c r="AK3045" s="14"/>
      <c r="AL3045" s="14"/>
      <c r="AM3045" s="14"/>
      <c r="AN3045" s="14"/>
      <c r="AO3045" s="14"/>
      <c r="AP3045" s="14">
        <f t="shared" si="8070"/>
        <v>0</v>
      </c>
      <c r="AQ3045" s="14"/>
      <c r="AR3045" s="14"/>
      <c r="AS3045" s="14"/>
      <c r="AT3045" s="14"/>
      <c r="AU3045" s="14"/>
      <c r="AV3045" s="14"/>
      <c r="AW3045" s="14"/>
      <c r="AX3045" s="14"/>
      <c r="AY3045" s="14"/>
      <c r="AZ3045" s="14">
        <v>0</v>
      </c>
      <c r="BA3045" s="14">
        <v>0</v>
      </c>
      <c r="BB3045" s="14">
        <v>0</v>
      </c>
      <c r="BC3045" s="14"/>
      <c r="BD3045" s="14"/>
      <c r="BE3045" s="14"/>
      <c r="BF3045" s="14"/>
      <c r="BG3045" s="14"/>
      <c r="BH3045" s="14">
        <f t="shared" si="8071"/>
        <v>0</v>
      </c>
      <c r="BI3045" s="14"/>
      <c r="BJ3045" s="14"/>
      <c r="BK3045" s="14"/>
      <c r="BL3045" s="14"/>
      <c r="BM3045" s="14"/>
      <c r="BN3045" s="14"/>
      <c r="BO3045" s="14"/>
      <c r="BP3045" s="14"/>
      <c r="BQ3045" s="14"/>
      <c r="BR3045" s="14">
        <v>0</v>
      </c>
      <c r="BS3045" s="14">
        <v>0</v>
      </c>
      <c r="BT3045" s="14">
        <v>51150</v>
      </c>
      <c r="BU3045" s="14">
        <v>49500</v>
      </c>
      <c r="BV3045" s="14">
        <v>24750</v>
      </c>
      <c r="BW3045" s="14">
        <f t="shared" si="8022"/>
        <v>12375</v>
      </c>
      <c r="BX3045" s="14">
        <v>4125</v>
      </c>
      <c r="BY3045" s="14">
        <v>4125</v>
      </c>
      <c r="BZ3045" s="14">
        <v>4125</v>
      </c>
      <c r="CA3045" s="14">
        <f t="shared" si="8073"/>
        <v>37125</v>
      </c>
      <c r="CB3045" s="122">
        <f t="shared" si="8084"/>
        <v>75</v>
      </c>
    </row>
    <row r="3046" spans="1:80" x14ac:dyDescent="0.25">
      <c r="A3046" s="4" t="s">
        <v>928</v>
      </c>
      <c r="B3046" s="4" t="s">
        <v>88</v>
      </c>
      <c r="C3046" s="4" t="s">
        <v>1389</v>
      </c>
      <c r="D3046" s="79" t="s">
        <v>1390</v>
      </c>
      <c r="E3046" s="89">
        <v>6112</v>
      </c>
      <c r="F3046" s="79" t="s">
        <v>1393</v>
      </c>
      <c r="G3046" s="75" t="s">
        <v>1906</v>
      </c>
      <c r="H3046" s="13" t="s">
        <v>39</v>
      </c>
      <c r="I3046" s="14">
        <v>170900</v>
      </c>
      <c r="J3046" s="14">
        <f t="shared" si="8072"/>
        <v>171200</v>
      </c>
      <c r="K3046" s="14">
        <v>167900</v>
      </c>
      <c r="L3046" s="14">
        <f t="shared" si="8075"/>
        <v>3300</v>
      </c>
      <c r="M3046" s="14">
        <v>3300</v>
      </c>
      <c r="N3046" s="14">
        <v>0</v>
      </c>
      <c r="O3046" s="14">
        <v>0</v>
      </c>
      <c r="P3046" s="14">
        <v>0</v>
      </c>
      <c r="Q3046" s="14">
        <v>0</v>
      </c>
      <c r="R3046" s="14">
        <v>3300</v>
      </c>
      <c r="S3046" s="14"/>
      <c r="T3046" s="14"/>
      <c r="U3046" s="14"/>
      <c r="V3046" s="14"/>
      <c r="W3046" s="14"/>
      <c r="X3046" s="14">
        <f t="shared" si="8069"/>
        <v>3300</v>
      </c>
      <c r="Y3046" s="14"/>
      <c r="Z3046" s="14"/>
      <c r="AA3046" s="14"/>
      <c r="AB3046" s="14"/>
      <c r="AC3046" s="14"/>
      <c r="AD3046" s="14"/>
      <c r="AE3046" s="14"/>
      <c r="AF3046" s="14"/>
      <c r="AG3046" s="14"/>
      <c r="AH3046" s="14">
        <v>0</v>
      </c>
      <c r="AI3046" s="14">
        <v>3300</v>
      </c>
      <c r="AJ3046" s="14">
        <v>0</v>
      </c>
      <c r="AK3046" s="14"/>
      <c r="AL3046" s="14"/>
      <c r="AM3046" s="14"/>
      <c r="AN3046" s="14"/>
      <c r="AO3046" s="14"/>
      <c r="AP3046" s="14">
        <f t="shared" si="8070"/>
        <v>0</v>
      </c>
      <c r="AQ3046" s="14"/>
      <c r="AR3046" s="14"/>
      <c r="AS3046" s="14"/>
      <c r="AT3046" s="14"/>
      <c r="AU3046" s="14"/>
      <c r="AV3046" s="14"/>
      <c r="AW3046" s="14"/>
      <c r="AX3046" s="14"/>
      <c r="AY3046" s="14"/>
      <c r="AZ3046" s="14">
        <v>0</v>
      </c>
      <c r="BA3046" s="14">
        <v>0</v>
      </c>
      <c r="BB3046" s="14">
        <v>0</v>
      </c>
      <c r="BC3046" s="14"/>
      <c r="BD3046" s="14"/>
      <c r="BE3046" s="14"/>
      <c r="BF3046" s="14"/>
      <c r="BG3046" s="14"/>
      <c r="BH3046" s="14">
        <f t="shared" si="8071"/>
        <v>0</v>
      </c>
      <c r="BI3046" s="14"/>
      <c r="BJ3046" s="14"/>
      <c r="BK3046" s="14"/>
      <c r="BL3046" s="14"/>
      <c r="BM3046" s="14"/>
      <c r="BN3046" s="14"/>
      <c r="BO3046" s="14"/>
      <c r="BP3046" s="14"/>
      <c r="BQ3046" s="14"/>
      <c r="BR3046" s="14">
        <v>0</v>
      </c>
      <c r="BS3046" s="14">
        <v>0</v>
      </c>
      <c r="BT3046" s="14">
        <v>171200</v>
      </c>
      <c r="BU3046" s="14">
        <v>167900</v>
      </c>
      <c r="BV3046" s="14">
        <v>110114</v>
      </c>
      <c r="BW3046" s="14">
        <f t="shared" si="8022"/>
        <v>45000</v>
      </c>
      <c r="BX3046" s="14">
        <v>15000</v>
      </c>
      <c r="BY3046" s="14">
        <v>15000</v>
      </c>
      <c r="BZ3046" s="14">
        <v>15000</v>
      </c>
      <c r="CA3046" s="14">
        <f t="shared" si="8073"/>
        <v>155114</v>
      </c>
      <c r="CB3046" s="122">
        <f t="shared" si="8084"/>
        <v>92.384752829064922</v>
      </c>
    </row>
    <row r="3047" spans="1:80" x14ac:dyDescent="0.25">
      <c r="A3047" s="4" t="s">
        <v>928</v>
      </c>
      <c r="B3047" s="4" t="s">
        <v>88</v>
      </c>
      <c r="C3047" s="4" t="s">
        <v>1389</v>
      </c>
      <c r="D3047" s="79" t="s">
        <v>1390</v>
      </c>
      <c r="E3047" s="89">
        <v>6112</v>
      </c>
      <c r="F3047" s="79" t="s">
        <v>1394</v>
      </c>
      <c r="G3047" s="75" t="s">
        <v>1906</v>
      </c>
      <c r="H3047" s="13" t="s">
        <v>41</v>
      </c>
      <c r="I3047" s="14">
        <v>23500</v>
      </c>
      <c r="J3047" s="14">
        <f t="shared" si="8072"/>
        <v>42730</v>
      </c>
      <c r="K3047" s="14">
        <v>41630</v>
      </c>
      <c r="L3047" s="14">
        <f t="shared" si="8075"/>
        <v>1100</v>
      </c>
      <c r="M3047" s="14">
        <v>1100</v>
      </c>
      <c r="N3047" s="14">
        <v>0</v>
      </c>
      <c r="O3047" s="14">
        <v>0</v>
      </c>
      <c r="P3047" s="14">
        <v>0</v>
      </c>
      <c r="Q3047" s="14">
        <v>0</v>
      </c>
      <c r="R3047" s="14">
        <v>1100</v>
      </c>
      <c r="S3047" s="14"/>
      <c r="T3047" s="14"/>
      <c r="U3047" s="14"/>
      <c r="V3047" s="14"/>
      <c r="W3047" s="14"/>
      <c r="X3047" s="14">
        <f t="shared" si="8069"/>
        <v>1100</v>
      </c>
      <c r="Y3047" s="14"/>
      <c r="Z3047" s="14"/>
      <c r="AA3047" s="14"/>
      <c r="AB3047" s="14"/>
      <c r="AC3047" s="14"/>
      <c r="AD3047" s="14"/>
      <c r="AE3047" s="14"/>
      <c r="AF3047" s="14"/>
      <c r="AG3047" s="14"/>
      <c r="AH3047" s="14">
        <v>0</v>
      </c>
      <c r="AI3047" s="14">
        <v>1100</v>
      </c>
      <c r="AJ3047" s="14">
        <v>0</v>
      </c>
      <c r="AK3047" s="14"/>
      <c r="AL3047" s="14"/>
      <c r="AM3047" s="14"/>
      <c r="AN3047" s="14"/>
      <c r="AO3047" s="14"/>
      <c r="AP3047" s="14">
        <f t="shared" si="8070"/>
        <v>0</v>
      </c>
      <c r="AQ3047" s="14"/>
      <c r="AR3047" s="14"/>
      <c r="AS3047" s="14"/>
      <c r="AT3047" s="14"/>
      <c r="AU3047" s="14"/>
      <c r="AV3047" s="14"/>
      <c r="AW3047" s="14"/>
      <c r="AX3047" s="14"/>
      <c r="AY3047" s="14"/>
      <c r="AZ3047" s="14">
        <v>0</v>
      </c>
      <c r="BA3047" s="14">
        <v>0</v>
      </c>
      <c r="BB3047" s="14">
        <v>0</v>
      </c>
      <c r="BC3047" s="14"/>
      <c r="BD3047" s="14"/>
      <c r="BE3047" s="14"/>
      <c r="BF3047" s="14"/>
      <c r="BG3047" s="14"/>
      <c r="BH3047" s="14">
        <f t="shared" si="8071"/>
        <v>0</v>
      </c>
      <c r="BI3047" s="14"/>
      <c r="BJ3047" s="14"/>
      <c r="BK3047" s="14"/>
      <c r="BL3047" s="14"/>
      <c r="BM3047" s="14"/>
      <c r="BN3047" s="14"/>
      <c r="BO3047" s="14"/>
      <c r="BP3047" s="14"/>
      <c r="BQ3047" s="14"/>
      <c r="BR3047" s="14">
        <v>0</v>
      </c>
      <c r="BS3047" s="14">
        <v>0</v>
      </c>
      <c r="BT3047" s="14">
        <v>42730</v>
      </c>
      <c r="BU3047" s="14">
        <v>43857</v>
      </c>
      <c r="BV3047" s="14">
        <v>43857</v>
      </c>
      <c r="BW3047" s="14">
        <f t="shared" si="8022"/>
        <v>0</v>
      </c>
      <c r="BX3047" s="14"/>
      <c r="BY3047" s="14"/>
      <c r="BZ3047" s="14"/>
      <c r="CA3047" s="14">
        <f t="shared" si="8073"/>
        <v>43857</v>
      </c>
      <c r="CB3047" s="122">
        <f t="shared" si="8084"/>
        <v>100</v>
      </c>
    </row>
    <row r="3048" spans="1:80" x14ac:dyDescent="0.25">
      <c r="A3048" s="4" t="s">
        <v>928</v>
      </c>
      <c r="B3048" s="4" t="s">
        <v>88</v>
      </c>
      <c r="C3048" s="4" t="s">
        <v>1389</v>
      </c>
      <c r="D3048" s="79" t="s">
        <v>1390</v>
      </c>
      <c r="E3048" s="89">
        <v>6112</v>
      </c>
      <c r="F3048" s="79" t="s">
        <v>1395</v>
      </c>
      <c r="G3048" s="75" t="s">
        <v>1906</v>
      </c>
      <c r="H3048" s="13" t="s">
        <v>37</v>
      </c>
      <c r="I3048" s="14">
        <v>28000</v>
      </c>
      <c r="J3048" s="14">
        <f t="shared" si="8072"/>
        <v>0</v>
      </c>
      <c r="K3048" s="14">
        <v>0</v>
      </c>
      <c r="L3048" s="14">
        <f t="shared" si="8075"/>
        <v>0</v>
      </c>
      <c r="M3048" s="14">
        <v>0</v>
      </c>
      <c r="N3048" s="14">
        <v>0</v>
      </c>
      <c r="O3048" s="14">
        <v>0</v>
      </c>
      <c r="P3048" s="14">
        <v>0</v>
      </c>
      <c r="Q3048" s="14">
        <v>0</v>
      </c>
      <c r="R3048" s="14">
        <v>0</v>
      </c>
      <c r="S3048" s="14"/>
      <c r="T3048" s="14"/>
      <c r="U3048" s="14"/>
      <c r="V3048" s="14"/>
      <c r="W3048" s="14"/>
      <c r="X3048" s="14">
        <f t="shared" si="8069"/>
        <v>0</v>
      </c>
      <c r="Y3048" s="14"/>
      <c r="Z3048" s="14"/>
      <c r="AA3048" s="14"/>
      <c r="AB3048" s="14"/>
      <c r="AC3048" s="14"/>
      <c r="AD3048" s="14"/>
      <c r="AE3048" s="14"/>
      <c r="AF3048" s="14"/>
      <c r="AG3048" s="14"/>
      <c r="AH3048" s="14">
        <v>0</v>
      </c>
      <c r="AI3048" s="14">
        <v>0</v>
      </c>
      <c r="AJ3048" s="14">
        <v>0</v>
      </c>
      <c r="AK3048" s="14"/>
      <c r="AL3048" s="14"/>
      <c r="AM3048" s="14"/>
      <c r="AN3048" s="14"/>
      <c r="AO3048" s="14"/>
      <c r="AP3048" s="14">
        <f t="shared" si="8070"/>
        <v>0</v>
      </c>
      <c r="AQ3048" s="14"/>
      <c r="AR3048" s="14"/>
      <c r="AS3048" s="14"/>
      <c r="AT3048" s="14"/>
      <c r="AU3048" s="14"/>
      <c r="AV3048" s="14"/>
      <c r="AW3048" s="14"/>
      <c r="AX3048" s="14"/>
      <c r="AY3048" s="14"/>
      <c r="AZ3048" s="14">
        <v>0</v>
      </c>
      <c r="BA3048" s="14">
        <v>0</v>
      </c>
      <c r="BB3048" s="14">
        <v>0</v>
      </c>
      <c r="BC3048" s="14"/>
      <c r="BD3048" s="14"/>
      <c r="BE3048" s="14"/>
      <c r="BF3048" s="14"/>
      <c r="BG3048" s="14"/>
      <c r="BH3048" s="14">
        <f t="shared" si="8071"/>
        <v>0</v>
      </c>
      <c r="BI3048" s="14"/>
      <c r="BJ3048" s="14"/>
      <c r="BK3048" s="14"/>
      <c r="BL3048" s="14"/>
      <c r="BM3048" s="14"/>
      <c r="BN3048" s="14"/>
      <c r="BO3048" s="14"/>
      <c r="BP3048" s="14"/>
      <c r="BQ3048" s="14"/>
      <c r="BR3048" s="14">
        <v>0</v>
      </c>
      <c r="BS3048" s="14">
        <v>0</v>
      </c>
      <c r="BT3048" s="14">
        <v>0</v>
      </c>
      <c r="BU3048" s="14">
        <v>0</v>
      </c>
      <c r="BV3048" s="14">
        <v>0</v>
      </c>
      <c r="BW3048" s="14">
        <f t="shared" si="8022"/>
        <v>0</v>
      </c>
      <c r="BX3048" s="14"/>
      <c r="BY3048" s="14"/>
      <c r="BZ3048" s="14"/>
      <c r="CA3048" s="14">
        <f t="shared" si="8073"/>
        <v>0</v>
      </c>
      <c r="CB3048" s="122" t="str">
        <f t="shared" si="8084"/>
        <v>-</v>
      </c>
    </row>
    <row r="3049" spans="1:80" x14ac:dyDescent="0.25">
      <c r="A3049" s="4" t="s">
        <v>928</v>
      </c>
      <c r="B3049" s="4" t="s">
        <v>88</v>
      </c>
      <c r="C3049" s="4" t="s">
        <v>1389</v>
      </c>
      <c r="D3049" s="79" t="s">
        <v>1390</v>
      </c>
      <c r="E3049" s="89">
        <v>6112</v>
      </c>
      <c r="F3049" s="79" t="s">
        <v>1396</v>
      </c>
      <c r="G3049" s="75" t="s">
        <v>1906</v>
      </c>
      <c r="H3049" s="13" t="s">
        <v>43</v>
      </c>
      <c r="I3049" s="14">
        <v>15900</v>
      </c>
      <c r="J3049" s="14">
        <f t="shared" si="8072"/>
        <v>25000</v>
      </c>
      <c r="K3049" s="14">
        <v>25000</v>
      </c>
      <c r="L3049" s="14">
        <f t="shared" si="8075"/>
        <v>0</v>
      </c>
      <c r="M3049" s="14">
        <v>0</v>
      </c>
      <c r="N3049" s="14">
        <v>0</v>
      </c>
      <c r="O3049" s="14">
        <v>0</v>
      </c>
      <c r="P3049" s="14">
        <v>0</v>
      </c>
      <c r="Q3049" s="14">
        <v>0</v>
      </c>
      <c r="R3049" s="14">
        <v>0</v>
      </c>
      <c r="S3049" s="14"/>
      <c r="T3049" s="14"/>
      <c r="U3049" s="14"/>
      <c r="V3049" s="14"/>
      <c r="W3049" s="14"/>
      <c r="X3049" s="14">
        <f t="shared" si="8069"/>
        <v>0</v>
      </c>
      <c r="Y3049" s="14"/>
      <c r="Z3049" s="14"/>
      <c r="AA3049" s="14"/>
      <c r="AB3049" s="14"/>
      <c r="AC3049" s="14"/>
      <c r="AD3049" s="14"/>
      <c r="AE3049" s="14"/>
      <c r="AF3049" s="14"/>
      <c r="AG3049" s="14"/>
      <c r="AH3049" s="14">
        <v>0</v>
      </c>
      <c r="AI3049" s="14">
        <v>0</v>
      </c>
      <c r="AJ3049" s="14">
        <v>0</v>
      </c>
      <c r="AK3049" s="14"/>
      <c r="AL3049" s="14"/>
      <c r="AM3049" s="14"/>
      <c r="AN3049" s="14"/>
      <c r="AO3049" s="14"/>
      <c r="AP3049" s="14">
        <f t="shared" si="8070"/>
        <v>0</v>
      </c>
      <c r="AQ3049" s="14"/>
      <c r="AR3049" s="14"/>
      <c r="AS3049" s="14"/>
      <c r="AT3049" s="14"/>
      <c r="AU3049" s="14"/>
      <c r="AV3049" s="14"/>
      <c r="AW3049" s="14"/>
      <c r="AX3049" s="14"/>
      <c r="AY3049" s="14"/>
      <c r="AZ3049" s="14">
        <v>0</v>
      </c>
      <c r="BA3049" s="14">
        <v>0</v>
      </c>
      <c r="BB3049" s="14">
        <v>0</v>
      </c>
      <c r="BC3049" s="14"/>
      <c r="BD3049" s="14"/>
      <c r="BE3049" s="14"/>
      <c r="BF3049" s="14"/>
      <c r="BG3049" s="14"/>
      <c r="BH3049" s="14">
        <f t="shared" si="8071"/>
        <v>0</v>
      </c>
      <c r="BI3049" s="14"/>
      <c r="BJ3049" s="14"/>
      <c r="BK3049" s="14"/>
      <c r="BL3049" s="14"/>
      <c r="BM3049" s="14"/>
      <c r="BN3049" s="14"/>
      <c r="BO3049" s="14"/>
      <c r="BP3049" s="14"/>
      <c r="BQ3049" s="14"/>
      <c r="BR3049" s="14">
        <v>0</v>
      </c>
      <c r="BS3049" s="14">
        <v>0</v>
      </c>
      <c r="BT3049" s="14">
        <v>25000</v>
      </c>
      <c r="BU3049" s="14">
        <v>25000</v>
      </c>
      <c r="BV3049" s="14">
        <v>19103</v>
      </c>
      <c r="BW3049" s="14">
        <f t="shared" si="8022"/>
        <v>0</v>
      </c>
      <c r="BX3049" s="14"/>
      <c r="BY3049" s="14"/>
      <c r="BZ3049" s="14"/>
      <c r="CA3049" s="14">
        <f t="shared" si="8073"/>
        <v>19103</v>
      </c>
      <c r="CB3049" s="122">
        <f t="shared" si="8084"/>
        <v>76.412000000000006</v>
      </c>
    </row>
    <row r="3050" spans="1:80" x14ac:dyDescent="0.25">
      <c r="A3050" s="4" t="s">
        <v>928</v>
      </c>
      <c r="B3050" s="4" t="s">
        <v>88</v>
      </c>
      <c r="C3050" s="4" t="s">
        <v>1389</v>
      </c>
      <c r="D3050" s="79" t="s">
        <v>1390</v>
      </c>
      <c r="E3050" s="78" t="s">
        <v>44</v>
      </c>
      <c r="F3050" s="78" t="s">
        <v>1</v>
      </c>
      <c r="G3050" s="2" t="s">
        <v>1</v>
      </c>
      <c r="H3050" s="2" t="s">
        <v>45</v>
      </c>
      <c r="I3050" s="12">
        <f>SUM(I3051)</f>
        <v>224863</v>
      </c>
      <c r="J3050" s="12">
        <f t="shared" si="8072"/>
        <v>238832</v>
      </c>
      <c r="K3050" s="12">
        <f t="shared" ref="K3050:Q3050" si="8102">SUM(K3051)</f>
        <v>234982</v>
      </c>
      <c r="L3050" s="12">
        <f t="shared" si="8075"/>
        <v>3850</v>
      </c>
      <c r="M3050" s="12">
        <f t="shared" si="8102"/>
        <v>3850</v>
      </c>
      <c r="N3050" s="12">
        <f t="shared" si="8102"/>
        <v>0</v>
      </c>
      <c r="O3050" s="12">
        <f t="shared" si="8102"/>
        <v>0</v>
      </c>
      <c r="P3050" s="12">
        <f t="shared" si="8102"/>
        <v>0</v>
      </c>
      <c r="Q3050" s="12">
        <f t="shared" si="8102"/>
        <v>0</v>
      </c>
      <c r="R3050" s="12">
        <f t="shared" ref="R3050:AG3050" si="8103">SUM(R3051)</f>
        <v>3850</v>
      </c>
      <c r="S3050" s="12">
        <f t="shared" si="8103"/>
        <v>0</v>
      </c>
      <c r="T3050" s="12">
        <f t="shared" si="8103"/>
        <v>0</v>
      </c>
      <c r="U3050" s="12">
        <f t="shared" si="8103"/>
        <v>0</v>
      </c>
      <c r="V3050" s="12">
        <f t="shared" si="8103"/>
        <v>0</v>
      </c>
      <c r="W3050" s="12">
        <f t="shared" si="8103"/>
        <v>0</v>
      </c>
      <c r="X3050" s="12">
        <f t="shared" si="8103"/>
        <v>3850</v>
      </c>
      <c r="Y3050" s="12">
        <f t="shared" si="8103"/>
        <v>432</v>
      </c>
      <c r="Z3050" s="12">
        <f t="shared" si="8103"/>
        <v>0</v>
      </c>
      <c r="AA3050" s="12">
        <f t="shared" si="8103"/>
        <v>650</v>
      </c>
      <c r="AB3050" s="12">
        <f t="shared" si="8103"/>
        <v>0</v>
      </c>
      <c r="AC3050" s="12">
        <f t="shared" si="8103"/>
        <v>0</v>
      </c>
      <c r="AD3050" s="12">
        <f t="shared" si="8103"/>
        <v>0</v>
      </c>
      <c r="AE3050" s="12">
        <f t="shared" si="8103"/>
        <v>0</v>
      </c>
      <c r="AF3050" s="12">
        <f t="shared" si="8103"/>
        <v>0</v>
      </c>
      <c r="AG3050" s="12">
        <f t="shared" si="8103"/>
        <v>0</v>
      </c>
      <c r="AH3050" s="12">
        <v>1082</v>
      </c>
      <c r="AI3050" s="12">
        <v>2768</v>
      </c>
      <c r="AJ3050" s="12">
        <f t="shared" ref="AJ3050:AY3050" si="8104">SUM(AJ3051)</f>
        <v>0</v>
      </c>
      <c r="AK3050" s="12">
        <f t="shared" si="8104"/>
        <v>0</v>
      </c>
      <c r="AL3050" s="12">
        <f t="shared" si="8104"/>
        <v>0</v>
      </c>
      <c r="AM3050" s="12">
        <f t="shared" si="8104"/>
        <v>0</v>
      </c>
      <c r="AN3050" s="12">
        <f t="shared" si="8104"/>
        <v>0</v>
      </c>
      <c r="AO3050" s="12">
        <f t="shared" si="8104"/>
        <v>0</v>
      </c>
      <c r="AP3050" s="12">
        <f t="shared" si="8104"/>
        <v>0</v>
      </c>
      <c r="AQ3050" s="12">
        <f t="shared" si="8104"/>
        <v>0</v>
      </c>
      <c r="AR3050" s="12">
        <f t="shared" si="8104"/>
        <v>0</v>
      </c>
      <c r="AS3050" s="12">
        <f t="shared" si="8104"/>
        <v>0</v>
      </c>
      <c r="AT3050" s="12">
        <f t="shared" si="8104"/>
        <v>0</v>
      </c>
      <c r="AU3050" s="12">
        <f t="shared" si="8104"/>
        <v>0</v>
      </c>
      <c r="AV3050" s="12">
        <f t="shared" si="8104"/>
        <v>0</v>
      </c>
      <c r="AW3050" s="12">
        <f t="shared" si="8104"/>
        <v>0</v>
      </c>
      <c r="AX3050" s="12">
        <f t="shared" si="8104"/>
        <v>0</v>
      </c>
      <c r="AY3050" s="12">
        <f t="shared" si="8104"/>
        <v>0</v>
      </c>
      <c r="AZ3050" s="12">
        <v>0</v>
      </c>
      <c r="BA3050" s="12">
        <v>0</v>
      </c>
      <c r="BB3050" s="12">
        <f t="shared" ref="BB3050:BQ3050" si="8105">SUM(BB3051)</f>
        <v>0</v>
      </c>
      <c r="BC3050" s="12">
        <f t="shared" si="8105"/>
        <v>0</v>
      </c>
      <c r="BD3050" s="12">
        <f t="shared" si="8105"/>
        <v>0</v>
      </c>
      <c r="BE3050" s="12">
        <f t="shared" si="8105"/>
        <v>0</v>
      </c>
      <c r="BF3050" s="12">
        <f t="shared" si="8105"/>
        <v>0</v>
      </c>
      <c r="BG3050" s="12">
        <f t="shared" si="8105"/>
        <v>0</v>
      </c>
      <c r="BH3050" s="12">
        <f t="shared" si="8105"/>
        <v>0</v>
      </c>
      <c r="BI3050" s="12">
        <f t="shared" si="8105"/>
        <v>0</v>
      </c>
      <c r="BJ3050" s="12">
        <f t="shared" si="8105"/>
        <v>0</v>
      </c>
      <c r="BK3050" s="12">
        <f t="shared" si="8105"/>
        <v>0</v>
      </c>
      <c r="BL3050" s="12">
        <f t="shared" si="8105"/>
        <v>0</v>
      </c>
      <c r="BM3050" s="12">
        <f t="shared" si="8105"/>
        <v>0</v>
      </c>
      <c r="BN3050" s="12">
        <f t="shared" si="8105"/>
        <v>0</v>
      </c>
      <c r="BO3050" s="12">
        <f t="shared" si="8105"/>
        <v>0</v>
      </c>
      <c r="BP3050" s="12">
        <f t="shared" si="8105"/>
        <v>0</v>
      </c>
      <c r="BQ3050" s="12">
        <f t="shared" si="8105"/>
        <v>0</v>
      </c>
      <c r="BR3050" s="12">
        <v>0</v>
      </c>
      <c r="BS3050" s="12">
        <v>0</v>
      </c>
      <c r="BT3050" s="12">
        <f t="shared" ref="BT3050:BZ3050" si="8106">SUM(BT3051)</f>
        <v>250774</v>
      </c>
      <c r="BU3050" s="12">
        <f t="shared" si="8106"/>
        <v>246924</v>
      </c>
      <c r="BV3050" s="12">
        <f t="shared" si="8106"/>
        <v>146601</v>
      </c>
      <c r="BW3050" s="12">
        <f t="shared" si="8106"/>
        <v>56577</v>
      </c>
      <c r="BX3050" s="12">
        <f t="shared" si="8106"/>
        <v>20577</v>
      </c>
      <c r="BY3050" s="12">
        <f t="shared" si="8106"/>
        <v>18000</v>
      </c>
      <c r="BZ3050" s="12">
        <f t="shared" si="8106"/>
        <v>18000</v>
      </c>
      <c r="CA3050" s="12">
        <f t="shared" si="8073"/>
        <v>203178</v>
      </c>
      <c r="CB3050" s="124">
        <f t="shared" si="8084"/>
        <v>82.283617631335957</v>
      </c>
    </row>
    <row r="3051" spans="1:80" x14ac:dyDescent="0.25">
      <c r="A3051" s="4" t="s">
        <v>928</v>
      </c>
      <c r="B3051" s="4" t="s">
        <v>88</v>
      </c>
      <c r="C3051" s="4" t="s">
        <v>1389</v>
      </c>
      <c r="D3051" s="79" t="s">
        <v>1390</v>
      </c>
      <c r="E3051" s="89">
        <v>6121</v>
      </c>
      <c r="F3051" s="79"/>
      <c r="G3051" s="75" t="s">
        <v>1906</v>
      </c>
      <c r="H3051" s="13" t="s">
        <v>46</v>
      </c>
      <c r="I3051" s="14">
        <v>224863</v>
      </c>
      <c r="J3051" s="14">
        <f t="shared" si="8072"/>
        <v>238832</v>
      </c>
      <c r="K3051" s="14">
        <v>234982</v>
      </c>
      <c r="L3051" s="14">
        <f t="shared" si="8075"/>
        <v>3850</v>
      </c>
      <c r="M3051" s="14">
        <v>3850</v>
      </c>
      <c r="N3051" s="14">
        <v>0</v>
      </c>
      <c r="O3051" s="14">
        <v>0</v>
      </c>
      <c r="P3051" s="14">
        <v>0</v>
      </c>
      <c r="Q3051" s="14">
        <v>0</v>
      </c>
      <c r="R3051" s="14">
        <v>3850</v>
      </c>
      <c r="S3051" s="14"/>
      <c r="T3051" s="14"/>
      <c r="U3051" s="14"/>
      <c r="V3051" s="14"/>
      <c r="W3051" s="14"/>
      <c r="X3051" s="14">
        <f t="shared" si="8069"/>
        <v>3850</v>
      </c>
      <c r="Y3051" s="14">
        <v>432</v>
      </c>
      <c r="Z3051" s="14"/>
      <c r="AA3051" s="14">
        <v>650</v>
      </c>
      <c r="AB3051" s="14"/>
      <c r="AC3051" s="14"/>
      <c r="AD3051" s="14"/>
      <c r="AE3051" s="14"/>
      <c r="AF3051" s="14"/>
      <c r="AG3051" s="14"/>
      <c r="AH3051" s="14">
        <v>1082</v>
      </c>
      <c r="AI3051" s="14">
        <v>2768</v>
      </c>
      <c r="AJ3051" s="14">
        <v>0</v>
      </c>
      <c r="AK3051" s="14"/>
      <c r="AL3051" s="14"/>
      <c r="AM3051" s="14"/>
      <c r="AN3051" s="14"/>
      <c r="AO3051" s="14"/>
      <c r="AP3051" s="14">
        <f t="shared" si="8070"/>
        <v>0</v>
      </c>
      <c r="AQ3051" s="14"/>
      <c r="AR3051" s="14"/>
      <c r="AS3051" s="14"/>
      <c r="AT3051" s="14"/>
      <c r="AU3051" s="14"/>
      <c r="AV3051" s="14"/>
      <c r="AW3051" s="14"/>
      <c r="AX3051" s="14"/>
      <c r="AY3051" s="14"/>
      <c r="AZ3051" s="14">
        <v>0</v>
      </c>
      <c r="BA3051" s="14">
        <v>0</v>
      </c>
      <c r="BB3051" s="14">
        <v>0</v>
      </c>
      <c r="BC3051" s="14"/>
      <c r="BD3051" s="14"/>
      <c r="BE3051" s="14"/>
      <c r="BF3051" s="14"/>
      <c r="BG3051" s="14"/>
      <c r="BH3051" s="14">
        <f t="shared" si="8071"/>
        <v>0</v>
      </c>
      <c r="BI3051" s="14"/>
      <c r="BJ3051" s="14"/>
      <c r="BK3051" s="14"/>
      <c r="BL3051" s="14"/>
      <c r="BM3051" s="14"/>
      <c r="BN3051" s="14"/>
      <c r="BO3051" s="14"/>
      <c r="BP3051" s="14"/>
      <c r="BQ3051" s="14"/>
      <c r="BR3051" s="14">
        <v>0</v>
      </c>
      <c r="BS3051" s="14">
        <v>0</v>
      </c>
      <c r="BT3051" s="14">
        <v>250774</v>
      </c>
      <c r="BU3051" s="14">
        <v>246924</v>
      </c>
      <c r="BV3051" s="14">
        <v>146601</v>
      </c>
      <c r="BW3051" s="14">
        <f t="shared" si="8022"/>
        <v>56577</v>
      </c>
      <c r="BX3051" s="14">
        <v>20577</v>
      </c>
      <c r="BY3051" s="14">
        <v>18000</v>
      </c>
      <c r="BZ3051" s="14">
        <v>18000</v>
      </c>
      <c r="CA3051" s="14">
        <f t="shared" si="8073"/>
        <v>203178</v>
      </c>
      <c r="CB3051" s="122">
        <f t="shared" si="8084"/>
        <v>82.283617631335957</v>
      </c>
    </row>
    <row r="3052" spans="1:80" x14ac:dyDescent="0.25">
      <c r="A3052" s="4" t="s">
        <v>928</v>
      </c>
      <c r="B3052" s="4" t="s">
        <v>88</v>
      </c>
      <c r="C3052" s="4" t="s">
        <v>1389</v>
      </c>
      <c r="D3052" s="79" t="s">
        <v>1390</v>
      </c>
      <c r="E3052" s="78" t="s">
        <v>47</v>
      </c>
      <c r="F3052" s="78" t="s">
        <v>1</v>
      </c>
      <c r="G3052" s="2" t="s">
        <v>1</v>
      </c>
      <c r="H3052" s="2" t="s">
        <v>48</v>
      </c>
      <c r="I3052" s="12">
        <f>SUM(I3053:I3060)</f>
        <v>257600</v>
      </c>
      <c r="J3052" s="12">
        <f t="shared" si="8072"/>
        <v>306075</v>
      </c>
      <c r="K3052" s="12">
        <f t="shared" ref="K3052" si="8107">SUM(K3053:K3060)</f>
        <v>180125</v>
      </c>
      <c r="L3052" s="12">
        <f t="shared" si="8075"/>
        <v>125950</v>
      </c>
      <c r="M3052" s="12">
        <f t="shared" ref="M3052:Q3052" si="8108">SUM(M3053:M3060)</f>
        <v>120450</v>
      </c>
      <c r="N3052" s="12">
        <f t="shared" si="8108"/>
        <v>0</v>
      </c>
      <c r="O3052" s="12">
        <f t="shared" si="8108"/>
        <v>5500</v>
      </c>
      <c r="P3052" s="12">
        <f t="shared" si="8108"/>
        <v>0</v>
      </c>
      <c r="Q3052" s="12">
        <f t="shared" si="8108"/>
        <v>0</v>
      </c>
      <c r="R3052" s="12">
        <f t="shared" ref="R3052:AG3052" si="8109">SUM(R3053:R3060)</f>
        <v>120450</v>
      </c>
      <c r="S3052" s="12">
        <f t="shared" si="8109"/>
        <v>0</v>
      </c>
      <c r="T3052" s="12">
        <f t="shared" si="8109"/>
        <v>0</v>
      </c>
      <c r="U3052" s="12">
        <f t="shared" si="8109"/>
        <v>0</v>
      </c>
      <c r="V3052" s="12">
        <f t="shared" si="8109"/>
        <v>0</v>
      </c>
      <c r="W3052" s="12">
        <f t="shared" si="8109"/>
        <v>0</v>
      </c>
      <c r="X3052" s="12">
        <f t="shared" si="8109"/>
        <v>120450</v>
      </c>
      <c r="Y3052" s="12">
        <f t="shared" si="8109"/>
        <v>0</v>
      </c>
      <c r="Z3052" s="12">
        <f t="shared" si="8109"/>
        <v>21993</v>
      </c>
      <c r="AA3052" s="12">
        <f t="shared" si="8109"/>
        <v>21072</v>
      </c>
      <c r="AB3052" s="12">
        <f t="shared" si="8109"/>
        <v>15292</v>
      </c>
      <c r="AC3052" s="12">
        <f t="shared" si="8109"/>
        <v>21453</v>
      </c>
      <c r="AD3052" s="12">
        <f t="shared" si="8109"/>
        <v>13679</v>
      </c>
      <c r="AE3052" s="12">
        <f t="shared" si="8109"/>
        <v>0</v>
      </c>
      <c r="AF3052" s="12">
        <f t="shared" si="8109"/>
        <v>1748</v>
      </c>
      <c r="AG3052" s="12">
        <f t="shared" si="8109"/>
        <v>13150</v>
      </c>
      <c r="AH3052" s="12">
        <v>108387</v>
      </c>
      <c r="AI3052" s="12">
        <v>12063</v>
      </c>
      <c r="AJ3052" s="12">
        <f t="shared" ref="AJ3052:AY3052" si="8110">SUM(AJ3053:AJ3060)</f>
        <v>0</v>
      </c>
      <c r="AK3052" s="12">
        <f t="shared" si="8110"/>
        <v>0</v>
      </c>
      <c r="AL3052" s="12">
        <f t="shared" si="8110"/>
        <v>0</v>
      </c>
      <c r="AM3052" s="12">
        <f t="shared" si="8110"/>
        <v>0</v>
      </c>
      <c r="AN3052" s="12">
        <f t="shared" si="8110"/>
        <v>0</v>
      </c>
      <c r="AO3052" s="12">
        <f t="shared" si="8110"/>
        <v>0</v>
      </c>
      <c r="AP3052" s="12">
        <f t="shared" si="8110"/>
        <v>0</v>
      </c>
      <c r="AQ3052" s="12">
        <f t="shared" si="8110"/>
        <v>0</v>
      </c>
      <c r="AR3052" s="12">
        <f t="shared" si="8110"/>
        <v>0</v>
      </c>
      <c r="AS3052" s="12">
        <f t="shared" si="8110"/>
        <v>0</v>
      </c>
      <c r="AT3052" s="12">
        <f t="shared" si="8110"/>
        <v>0</v>
      </c>
      <c r="AU3052" s="12">
        <f t="shared" si="8110"/>
        <v>0</v>
      </c>
      <c r="AV3052" s="12">
        <f t="shared" si="8110"/>
        <v>0</v>
      </c>
      <c r="AW3052" s="12">
        <f t="shared" si="8110"/>
        <v>0</v>
      </c>
      <c r="AX3052" s="12">
        <f t="shared" si="8110"/>
        <v>0</v>
      </c>
      <c r="AY3052" s="12">
        <f t="shared" si="8110"/>
        <v>0</v>
      </c>
      <c r="AZ3052" s="12">
        <v>0</v>
      </c>
      <c r="BA3052" s="12">
        <v>0</v>
      </c>
      <c r="BB3052" s="12">
        <f t="shared" ref="BB3052:BQ3052" si="8111">SUM(BB3053:BB3060)</f>
        <v>5500</v>
      </c>
      <c r="BC3052" s="12">
        <f t="shared" si="8111"/>
        <v>7620</v>
      </c>
      <c r="BD3052" s="12">
        <f t="shared" si="8111"/>
        <v>0</v>
      </c>
      <c r="BE3052" s="12">
        <f t="shared" si="8111"/>
        <v>12254</v>
      </c>
      <c r="BF3052" s="12">
        <f t="shared" si="8111"/>
        <v>0</v>
      </c>
      <c r="BG3052" s="12">
        <f t="shared" si="8111"/>
        <v>0</v>
      </c>
      <c r="BH3052" s="12">
        <f t="shared" si="8111"/>
        <v>25374</v>
      </c>
      <c r="BI3052" s="12">
        <f t="shared" si="8111"/>
        <v>2740</v>
      </c>
      <c r="BJ3052" s="12">
        <f t="shared" si="8111"/>
        <v>2760</v>
      </c>
      <c r="BK3052" s="12">
        <f t="shared" si="8111"/>
        <v>7620</v>
      </c>
      <c r="BL3052" s="12">
        <f t="shared" si="8111"/>
        <v>0</v>
      </c>
      <c r="BM3052" s="12">
        <f t="shared" si="8111"/>
        <v>0</v>
      </c>
      <c r="BN3052" s="12">
        <f t="shared" si="8111"/>
        <v>0</v>
      </c>
      <c r="BO3052" s="12">
        <f t="shared" si="8111"/>
        <v>254</v>
      </c>
      <c r="BP3052" s="12">
        <f t="shared" si="8111"/>
        <v>11371</v>
      </c>
      <c r="BQ3052" s="12">
        <f t="shared" si="8111"/>
        <v>629</v>
      </c>
      <c r="BR3052" s="12">
        <v>25374</v>
      </c>
      <c r="BS3052" s="12">
        <v>0</v>
      </c>
      <c r="BT3052" s="12">
        <f t="shared" ref="BT3052:BX3052" si="8112">SUM(BT3053:BT3060)</f>
        <v>322938</v>
      </c>
      <c r="BU3052" s="12">
        <f t="shared" si="8112"/>
        <v>196988</v>
      </c>
      <c r="BV3052" s="12">
        <f t="shared" si="8112"/>
        <v>106409</v>
      </c>
      <c r="BW3052" s="12">
        <f t="shared" si="8112"/>
        <v>42928</v>
      </c>
      <c r="BX3052" s="12">
        <f t="shared" si="8112"/>
        <v>17148</v>
      </c>
      <c r="BY3052" s="12">
        <f t="shared" ref="BY3052" si="8113">SUM(BY3053:BY3060)</f>
        <v>12890</v>
      </c>
      <c r="BZ3052" s="12">
        <f t="shared" ref="BZ3052" si="8114">SUM(BZ3053:BZ3060)</f>
        <v>12890</v>
      </c>
      <c r="CA3052" s="12">
        <f t="shared" si="8073"/>
        <v>149337</v>
      </c>
      <c r="CB3052" s="124">
        <f t="shared" si="8084"/>
        <v>75.810201636647918</v>
      </c>
    </row>
    <row r="3053" spans="1:80" x14ac:dyDescent="0.25">
      <c r="A3053" s="4" t="s">
        <v>928</v>
      </c>
      <c r="B3053" s="4" t="s">
        <v>88</v>
      </c>
      <c r="C3053" s="4" t="s">
        <v>1389</v>
      </c>
      <c r="D3053" s="79" t="s">
        <v>1390</v>
      </c>
      <c r="E3053" s="89">
        <v>6131</v>
      </c>
      <c r="F3053" s="79"/>
      <c r="G3053" s="75" t="s">
        <v>1906</v>
      </c>
      <c r="H3053" s="13" t="s">
        <v>49</v>
      </c>
      <c r="I3053" s="14">
        <v>3000</v>
      </c>
      <c r="J3053" s="14">
        <f t="shared" si="8072"/>
        <v>4300</v>
      </c>
      <c r="K3053" s="14">
        <v>2100</v>
      </c>
      <c r="L3053" s="14">
        <f t="shared" si="8075"/>
        <v>2200</v>
      </c>
      <c r="M3053" s="14">
        <v>2200</v>
      </c>
      <c r="N3053" s="14">
        <v>0</v>
      </c>
      <c r="O3053" s="14">
        <v>0</v>
      </c>
      <c r="P3053" s="14">
        <v>0</v>
      </c>
      <c r="Q3053" s="14">
        <v>0</v>
      </c>
      <c r="R3053" s="14">
        <v>2200</v>
      </c>
      <c r="S3053" s="14"/>
      <c r="T3053" s="14"/>
      <c r="U3053" s="14"/>
      <c r="V3053" s="14"/>
      <c r="W3053" s="14"/>
      <c r="X3053" s="14">
        <f t="shared" si="8069"/>
        <v>2200</v>
      </c>
      <c r="Y3053" s="14"/>
      <c r="Z3053" s="14"/>
      <c r="AA3053" s="14"/>
      <c r="AB3053" s="14"/>
      <c r="AC3053" s="14"/>
      <c r="AD3053" s="14"/>
      <c r="AE3053" s="14"/>
      <c r="AF3053" s="14"/>
      <c r="AG3053" s="14"/>
      <c r="AH3053" s="14">
        <v>0</v>
      </c>
      <c r="AI3053" s="14">
        <v>2200</v>
      </c>
      <c r="AJ3053" s="14">
        <v>0</v>
      </c>
      <c r="AK3053" s="14"/>
      <c r="AL3053" s="14"/>
      <c r="AM3053" s="14"/>
      <c r="AN3053" s="14"/>
      <c r="AO3053" s="14"/>
      <c r="AP3053" s="14">
        <f t="shared" si="8070"/>
        <v>0</v>
      </c>
      <c r="AQ3053" s="14"/>
      <c r="AR3053" s="14"/>
      <c r="AS3053" s="14"/>
      <c r="AT3053" s="14"/>
      <c r="AU3053" s="14"/>
      <c r="AV3053" s="14"/>
      <c r="AW3053" s="14"/>
      <c r="AX3053" s="14"/>
      <c r="AY3053" s="14"/>
      <c r="AZ3053" s="14">
        <v>0</v>
      </c>
      <c r="BA3053" s="14">
        <v>0</v>
      </c>
      <c r="BB3053" s="14">
        <v>0</v>
      </c>
      <c r="BC3053" s="14"/>
      <c r="BD3053" s="14"/>
      <c r="BE3053" s="14"/>
      <c r="BF3053" s="14"/>
      <c r="BG3053" s="14"/>
      <c r="BH3053" s="14">
        <f t="shared" si="8071"/>
        <v>0</v>
      </c>
      <c r="BI3053" s="14"/>
      <c r="BJ3053" s="14"/>
      <c r="BK3053" s="14"/>
      <c r="BL3053" s="14"/>
      <c r="BM3053" s="14"/>
      <c r="BN3053" s="14"/>
      <c r="BO3053" s="14"/>
      <c r="BP3053" s="14"/>
      <c r="BQ3053" s="14"/>
      <c r="BR3053" s="14">
        <v>0</v>
      </c>
      <c r="BS3053" s="14">
        <v>0</v>
      </c>
      <c r="BT3053" s="14">
        <v>4300</v>
      </c>
      <c r="BU3053" s="14">
        <v>2100</v>
      </c>
      <c r="BV3053" s="14">
        <v>1050</v>
      </c>
      <c r="BW3053" s="14">
        <f t="shared" si="8022"/>
        <v>1050</v>
      </c>
      <c r="BX3053" s="14">
        <v>1050</v>
      </c>
      <c r="BY3053" s="14"/>
      <c r="BZ3053" s="14"/>
      <c r="CA3053" s="14">
        <f t="shared" si="8073"/>
        <v>2100</v>
      </c>
      <c r="CB3053" s="122">
        <f t="shared" si="8084"/>
        <v>100</v>
      </c>
    </row>
    <row r="3054" spans="1:80" x14ac:dyDescent="0.25">
      <c r="A3054" s="4" t="s">
        <v>928</v>
      </c>
      <c r="B3054" s="4" t="s">
        <v>88</v>
      </c>
      <c r="C3054" s="4" t="s">
        <v>1389</v>
      </c>
      <c r="D3054" s="79" t="s">
        <v>1390</v>
      </c>
      <c r="E3054" s="89">
        <v>6132</v>
      </c>
      <c r="F3054" s="79"/>
      <c r="G3054" s="75" t="s">
        <v>1906</v>
      </c>
      <c r="H3054" s="13" t="s">
        <v>196</v>
      </c>
      <c r="I3054" s="14">
        <v>75000</v>
      </c>
      <c r="J3054" s="14">
        <f t="shared" si="8072"/>
        <v>85000</v>
      </c>
      <c r="K3054" s="14">
        <v>85000</v>
      </c>
      <c r="L3054" s="14">
        <f t="shared" si="8075"/>
        <v>0</v>
      </c>
      <c r="M3054" s="14">
        <v>0</v>
      </c>
      <c r="N3054" s="14">
        <v>0</v>
      </c>
      <c r="O3054" s="14">
        <v>0</v>
      </c>
      <c r="P3054" s="14">
        <v>0</v>
      </c>
      <c r="Q3054" s="14">
        <v>0</v>
      </c>
      <c r="R3054" s="14">
        <v>0</v>
      </c>
      <c r="S3054" s="14"/>
      <c r="T3054" s="14"/>
      <c r="U3054" s="14"/>
      <c r="V3054" s="14"/>
      <c r="W3054" s="14"/>
      <c r="X3054" s="14">
        <f t="shared" si="8069"/>
        <v>0</v>
      </c>
      <c r="Y3054" s="14"/>
      <c r="Z3054" s="14"/>
      <c r="AA3054" s="14"/>
      <c r="AB3054" s="14"/>
      <c r="AC3054" s="14"/>
      <c r="AD3054" s="14"/>
      <c r="AE3054" s="14"/>
      <c r="AF3054" s="14"/>
      <c r="AG3054" s="14"/>
      <c r="AH3054" s="14">
        <v>0</v>
      </c>
      <c r="AI3054" s="14">
        <v>0</v>
      </c>
      <c r="AJ3054" s="14">
        <v>0</v>
      </c>
      <c r="AK3054" s="14"/>
      <c r="AL3054" s="14"/>
      <c r="AM3054" s="14"/>
      <c r="AN3054" s="14"/>
      <c r="AO3054" s="14"/>
      <c r="AP3054" s="14">
        <f t="shared" si="8070"/>
        <v>0</v>
      </c>
      <c r="AQ3054" s="14"/>
      <c r="AR3054" s="14"/>
      <c r="AS3054" s="14"/>
      <c r="AT3054" s="14"/>
      <c r="AU3054" s="14"/>
      <c r="AV3054" s="14"/>
      <c r="AW3054" s="14"/>
      <c r="AX3054" s="14"/>
      <c r="AY3054" s="14"/>
      <c r="AZ3054" s="14">
        <v>0</v>
      </c>
      <c r="BA3054" s="14">
        <v>0</v>
      </c>
      <c r="BB3054" s="14">
        <v>0</v>
      </c>
      <c r="BC3054" s="14"/>
      <c r="BD3054" s="14"/>
      <c r="BE3054" s="14"/>
      <c r="BF3054" s="14"/>
      <c r="BG3054" s="14"/>
      <c r="BH3054" s="14">
        <f t="shared" si="8071"/>
        <v>0</v>
      </c>
      <c r="BI3054" s="14"/>
      <c r="BJ3054" s="14"/>
      <c r="BK3054" s="14"/>
      <c r="BL3054" s="14"/>
      <c r="BM3054" s="14"/>
      <c r="BN3054" s="14"/>
      <c r="BO3054" s="14"/>
      <c r="BP3054" s="14"/>
      <c r="BQ3054" s="14"/>
      <c r="BR3054" s="14">
        <v>0</v>
      </c>
      <c r="BS3054" s="14">
        <v>0</v>
      </c>
      <c r="BT3054" s="14">
        <v>85000</v>
      </c>
      <c r="BU3054" s="14">
        <v>85000</v>
      </c>
      <c r="BV3054" s="14">
        <v>42600</v>
      </c>
      <c r="BW3054" s="14">
        <f t="shared" si="8022"/>
        <v>20500</v>
      </c>
      <c r="BX3054" s="14">
        <v>7100</v>
      </c>
      <c r="BY3054" s="14">
        <v>6700</v>
      </c>
      <c r="BZ3054" s="14">
        <v>6700</v>
      </c>
      <c r="CA3054" s="14">
        <f t="shared" si="8073"/>
        <v>63100</v>
      </c>
      <c r="CB3054" s="122">
        <f t="shared" si="8084"/>
        <v>74.235294117647058</v>
      </c>
    </row>
    <row r="3055" spans="1:80" x14ac:dyDescent="0.25">
      <c r="A3055" s="4" t="s">
        <v>928</v>
      </c>
      <c r="B3055" s="4" t="s">
        <v>88</v>
      </c>
      <c r="C3055" s="4" t="s">
        <v>1389</v>
      </c>
      <c r="D3055" s="79" t="s">
        <v>1390</v>
      </c>
      <c r="E3055" s="89">
        <v>6133</v>
      </c>
      <c r="F3055" s="79"/>
      <c r="G3055" s="75" t="s">
        <v>1906</v>
      </c>
      <c r="H3055" s="13" t="s">
        <v>198</v>
      </c>
      <c r="I3055" s="14">
        <v>12000</v>
      </c>
      <c r="J3055" s="14">
        <f t="shared" si="8072"/>
        <v>14000</v>
      </c>
      <c r="K3055" s="14">
        <v>14000</v>
      </c>
      <c r="L3055" s="14">
        <f t="shared" si="8075"/>
        <v>0</v>
      </c>
      <c r="M3055" s="14">
        <v>0</v>
      </c>
      <c r="N3055" s="14">
        <v>0</v>
      </c>
      <c r="O3055" s="14">
        <v>0</v>
      </c>
      <c r="P3055" s="14">
        <v>0</v>
      </c>
      <c r="Q3055" s="14">
        <v>0</v>
      </c>
      <c r="R3055" s="14">
        <v>0</v>
      </c>
      <c r="S3055" s="14"/>
      <c r="T3055" s="14"/>
      <c r="U3055" s="14"/>
      <c r="V3055" s="14"/>
      <c r="W3055" s="14"/>
      <c r="X3055" s="14">
        <f t="shared" si="8069"/>
        <v>0</v>
      </c>
      <c r="Y3055" s="14"/>
      <c r="Z3055" s="14"/>
      <c r="AA3055" s="14"/>
      <c r="AB3055" s="14"/>
      <c r="AC3055" s="14"/>
      <c r="AD3055" s="14"/>
      <c r="AE3055" s="14"/>
      <c r="AF3055" s="14"/>
      <c r="AG3055" s="14"/>
      <c r="AH3055" s="14">
        <v>0</v>
      </c>
      <c r="AI3055" s="14">
        <v>0</v>
      </c>
      <c r="AJ3055" s="14">
        <v>0</v>
      </c>
      <c r="AK3055" s="14"/>
      <c r="AL3055" s="14"/>
      <c r="AM3055" s="14"/>
      <c r="AN3055" s="14"/>
      <c r="AO3055" s="14"/>
      <c r="AP3055" s="14">
        <f t="shared" si="8070"/>
        <v>0</v>
      </c>
      <c r="AQ3055" s="14"/>
      <c r="AR3055" s="14"/>
      <c r="AS3055" s="14"/>
      <c r="AT3055" s="14"/>
      <c r="AU3055" s="14"/>
      <c r="AV3055" s="14"/>
      <c r="AW3055" s="14"/>
      <c r="AX3055" s="14"/>
      <c r="AY3055" s="14"/>
      <c r="AZ3055" s="14">
        <v>0</v>
      </c>
      <c r="BA3055" s="14">
        <v>0</v>
      </c>
      <c r="BB3055" s="14">
        <v>0</v>
      </c>
      <c r="BC3055" s="14"/>
      <c r="BD3055" s="14"/>
      <c r="BE3055" s="14"/>
      <c r="BF3055" s="14"/>
      <c r="BG3055" s="14"/>
      <c r="BH3055" s="14">
        <f t="shared" si="8071"/>
        <v>0</v>
      </c>
      <c r="BI3055" s="14"/>
      <c r="BJ3055" s="14"/>
      <c r="BK3055" s="14"/>
      <c r="BL3055" s="14"/>
      <c r="BM3055" s="14"/>
      <c r="BN3055" s="14"/>
      <c r="BO3055" s="14"/>
      <c r="BP3055" s="14"/>
      <c r="BQ3055" s="14"/>
      <c r="BR3055" s="14">
        <v>0</v>
      </c>
      <c r="BS3055" s="14">
        <v>0</v>
      </c>
      <c r="BT3055" s="14">
        <v>14000</v>
      </c>
      <c r="BU3055" s="14">
        <v>14000</v>
      </c>
      <c r="BV3055" s="14">
        <v>7200</v>
      </c>
      <c r="BW3055" s="14">
        <f t="shared" si="8022"/>
        <v>3200</v>
      </c>
      <c r="BX3055" s="14">
        <v>1200</v>
      </c>
      <c r="BY3055" s="14">
        <v>1000</v>
      </c>
      <c r="BZ3055" s="14">
        <v>1000</v>
      </c>
      <c r="CA3055" s="14">
        <f t="shared" si="8073"/>
        <v>10400</v>
      </c>
      <c r="CB3055" s="122">
        <f t="shared" si="8084"/>
        <v>74.285714285714292</v>
      </c>
    </row>
    <row r="3056" spans="1:80" x14ac:dyDescent="0.25">
      <c r="A3056" s="4" t="s">
        <v>928</v>
      </c>
      <c r="B3056" s="4" t="s">
        <v>88</v>
      </c>
      <c r="C3056" s="4" t="s">
        <v>1389</v>
      </c>
      <c r="D3056" s="79" t="s">
        <v>1390</v>
      </c>
      <c r="E3056" s="89">
        <v>6134</v>
      </c>
      <c r="F3056" s="79"/>
      <c r="G3056" s="75" t="s">
        <v>1906</v>
      </c>
      <c r="H3056" s="13" t="s">
        <v>200</v>
      </c>
      <c r="I3056" s="14">
        <v>104000</v>
      </c>
      <c r="J3056" s="14">
        <f t="shared" si="8072"/>
        <v>132000</v>
      </c>
      <c r="K3056" s="14">
        <v>16500</v>
      </c>
      <c r="L3056" s="14">
        <f t="shared" si="8075"/>
        <v>115500</v>
      </c>
      <c r="M3056" s="14">
        <v>110000</v>
      </c>
      <c r="N3056" s="14">
        <v>0</v>
      </c>
      <c r="O3056" s="14">
        <v>5500</v>
      </c>
      <c r="P3056" s="14">
        <v>0</v>
      </c>
      <c r="Q3056" s="14">
        <v>0</v>
      </c>
      <c r="R3056" s="14">
        <v>110000</v>
      </c>
      <c r="S3056" s="14"/>
      <c r="T3056" s="14"/>
      <c r="U3056" s="14"/>
      <c r="V3056" s="14"/>
      <c r="W3056" s="14"/>
      <c r="X3056" s="14">
        <f t="shared" si="8069"/>
        <v>110000</v>
      </c>
      <c r="Y3056" s="14"/>
      <c r="Z3056" s="14">
        <v>21993</v>
      </c>
      <c r="AA3056" s="14">
        <v>21072</v>
      </c>
      <c r="AB3056" s="14">
        <v>15292</v>
      </c>
      <c r="AC3056" s="14">
        <v>21453</v>
      </c>
      <c r="AD3056" s="14">
        <v>13679</v>
      </c>
      <c r="AE3056" s="14"/>
      <c r="AF3056" s="14">
        <v>1748</v>
      </c>
      <c r="AG3056" s="14">
        <v>13150</v>
      </c>
      <c r="AH3056" s="14">
        <v>108387</v>
      </c>
      <c r="AI3056" s="14">
        <v>1613</v>
      </c>
      <c r="AJ3056" s="14">
        <v>0</v>
      </c>
      <c r="AK3056" s="14"/>
      <c r="AL3056" s="14"/>
      <c r="AM3056" s="14"/>
      <c r="AN3056" s="14"/>
      <c r="AO3056" s="14"/>
      <c r="AP3056" s="14">
        <f t="shared" si="8070"/>
        <v>0</v>
      </c>
      <c r="AQ3056" s="14"/>
      <c r="AR3056" s="14"/>
      <c r="AS3056" s="14"/>
      <c r="AT3056" s="14"/>
      <c r="AU3056" s="14"/>
      <c r="AV3056" s="14"/>
      <c r="AW3056" s="14"/>
      <c r="AX3056" s="14"/>
      <c r="AY3056" s="14"/>
      <c r="AZ3056" s="14">
        <v>0</v>
      </c>
      <c r="BA3056" s="14">
        <v>0</v>
      </c>
      <c r="BB3056" s="14">
        <v>5500</v>
      </c>
      <c r="BC3056" s="14">
        <v>7620</v>
      </c>
      <c r="BD3056" s="14"/>
      <c r="BE3056" s="14">
        <f>254+11371+629</f>
        <v>12254</v>
      </c>
      <c r="BF3056" s="14"/>
      <c r="BG3056" s="14"/>
      <c r="BH3056" s="14">
        <f t="shared" si="8071"/>
        <v>25374</v>
      </c>
      <c r="BI3056" s="14">
        <v>2740</v>
      </c>
      <c r="BJ3056" s="14">
        <v>2760</v>
      </c>
      <c r="BK3056" s="14">
        <v>7620</v>
      </c>
      <c r="BL3056" s="14"/>
      <c r="BM3056" s="14"/>
      <c r="BN3056" s="14"/>
      <c r="BO3056" s="14">
        <v>254</v>
      </c>
      <c r="BP3056" s="14">
        <v>11371</v>
      </c>
      <c r="BQ3056" s="14">
        <v>629</v>
      </c>
      <c r="BR3056" s="14">
        <v>25374</v>
      </c>
      <c r="BS3056" s="14">
        <v>0</v>
      </c>
      <c r="BT3056" s="14">
        <v>148500</v>
      </c>
      <c r="BU3056" s="14">
        <v>33000</v>
      </c>
      <c r="BV3056" s="14">
        <v>16500</v>
      </c>
      <c r="BW3056" s="14">
        <f t="shared" si="8022"/>
        <v>7750</v>
      </c>
      <c r="BX3056" s="14">
        <v>2750</v>
      </c>
      <c r="BY3056" s="14">
        <v>2500</v>
      </c>
      <c r="BZ3056" s="14">
        <v>2500</v>
      </c>
      <c r="CA3056" s="14">
        <f t="shared" si="8073"/>
        <v>24250</v>
      </c>
      <c r="CB3056" s="122">
        <f t="shared" si="8084"/>
        <v>73.484848484848484</v>
      </c>
    </row>
    <row r="3057" spans="1:80" x14ac:dyDescent="0.25">
      <c r="A3057" s="4" t="s">
        <v>928</v>
      </c>
      <c r="B3057" s="4" t="s">
        <v>88</v>
      </c>
      <c r="C3057" s="4" t="s">
        <v>1389</v>
      </c>
      <c r="D3057" s="79" t="s">
        <v>1390</v>
      </c>
      <c r="E3057" s="89">
        <v>6135</v>
      </c>
      <c r="F3057" s="79"/>
      <c r="G3057" s="75" t="s">
        <v>1906</v>
      </c>
      <c r="H3057" s="13" t="s">
        <v>201</v>
      </c>
      <c r="I3057" s="14">
        <v>2000</v>
      </c>
      <c r="J3057" s="14">
        <f t="shared" si="8072"/>
        <v>2750</v>
      </c>
      <c r="K3057" s="14">
        <v>1100</v>
      </c>
      <c r="L3057" s="14">
        <f t="shared" si="8075"/>
        <v>1650</v>
      </c>
      <c r="M3057" s="14">
        <v>1650</v>
      </c>
      <c r="N3057" s="14">
        <v>0</v>
      </c>
      <c r="O3057" s="14">
        <v>0</v>
      </c>
      <c r="P3057" s="14">
        <v>0</v>
      </c>
      <c r="Q3057" s="14">
        <v>0</v>
      </c>
      <c r="R3057" s="14">
        <v>1650</v>
      </c>
      <c r="S3057" s="14"/>
      <c r="T3057" s="14"/>
      <c r="U3057" s="14"/>
      <c r="V3057" s="14"/>
      <c r="W3057" s="14"/>
      <c r="X3057" s="14">
        <f t="shared" si="8069"/>
        <v>1650</v>
      </c>
      <c r="Y3057" s="14"/>
      <c r="Z3057" s="14"/>
      <c r="AA3057" s="14"/>
      <c r="AB3057" s="14"/>
      <c r="AC3057" s="14"/>
      <c r="AD3057" s="14"/>
      <c r="AE3057" s="14"/>
      <c r="AF3057" s="14"/>
      <c r="AG3057" s="14"/>
      <c r="AH3057" s="14">
        <v>0</v>
      </c>
      <c r="AI3057" s="14">
        <v>1650</v>
      </c>
      <c r="AJ3057" s="14">
        <v>0</v>
      </c>
      <c r="AK3057" s="14"/>
      <c r="AL3057" s="14"/>
      <c r="AM3057" s="14"/>
      <c r="AN3057" s="14"/>
      <c r="AO3057" s="14"/>
      <c r="AP3057" s="14">
        <f t="shared" si="8070"/>
        <v>0</v>
      </c>
      <c r="AQ3057" s="14"/>
      <c r="AR3057" s="14"/>
      <c r="AS3057" s="14"/>
      <c r="AT3057" s="14"/>
      <c r="AU3057" s="14"/>
      <c r="AV3057" s="14"/>
      <c r="AW3057" s="14"/>
      <c r="AX3057" s="14"/>
      <c r="AY3057" s="14"/>
      <c r="AZ3057" s="14">
        <v>0</v>
      </c>
      <c r="BA3057" s="14">
        <v>0</v>
      </c>
      <c r="BB3057" s="14">
        <v>0</v>
      </c>
      <c r="BC3057" s="14"/>
      <c r="BD3057" s="14"/>
      <c r="BE3057" s="14"/>
      <c r="BF3057" s="14"/>
      <c r="BG3057" s="14"/>
      <c r="BH3057" s="14">
        <f t="shared" si="8071"/>
        <v>0</v>
      </c>
      <c r="BI3057" s="14"/>
      <c r="BJ3057" s="14"/>
      <c r="BK3057" s="14"/>
      <c r="BL3057" s="14"/>
      <c r="BM3057" s="14"/>
      <c r="BN3057" s="14"/>
      <c r="BO3057" s="14"/>
      <c r="BP3057" s="14"/>
      <c r="BQ3057" s="14"/>
      <c r="BR3057" s="14">
        <v>0</v>
      </c>
      <c r="BS3057" s="14">
        <v>0</v>
      </c>
      <c r="BT3057" s="14">
        <v>2750</v>
      </c>
      <c r="BU3057" s="14">
        <v>1100</v>
      </c>
      <c r="BV3057" s="14">
        <v>550</v>
      </c>
      <c r="BW3057" s="14">
        <f t="shared" si="8022"/>
        <v>550</v>
      </c>
      <c r="BX3057" s="14">
        <v>550</v>
      </c>
      <c r="BY3057" s="14"/>
      <c r="BZ3057" s="14"/>
      <c r="CA3057" s="14">
        <f t="shared" si="8073"/>
        <v>1100</v>
      </c>
      <c r="CB3057" s="122">
        <f t="shared" si="8084"/>
        <v>100</v>
      </c>
    </row>
    <row r="3058" spans="1:80" x14ac:dyDescent="0.25">
      <c r="A3058" s="4" t="s">
        <v>928</v>
      </c>
      <c r="B3058" s="4" t="s">
        <v>88</v>
      </c>
      <c r="C3058" s="4" t="s">
        <v>1389</v>
      </c>
      <c r="D3058" s="79" t="s">
        <v>1390</v>
      </c>
      <c r="E3058" s="89">
        <v>6137</v>
      </c>
      <c r="F3058" s="79"/>
      <c r="G3058" s="75" t="s">
        <v>1906</v>
      </c>
      <c r="H3058" s="13" t="s">
        <v>204</v>
      </c>
      <c r="I3058" s="14">
        <v>14000</v>
      </c>
      <c r="J3058" s="14">
        <f t="shared" si="8072"/>
        <v>15400</v>
      </c>
      <c r="K3058" s="14">
        <v>12100</v>
      </c>
      <c r="L3058" s="14">
        <f t="shared" si="8075"/>
        <v>3300</v>
      </c>
      <c r="M3058" s="14">
        <v>3300</v>
      </c>
      <c r="N3058" s="14">
        <v>0</v>
      </c>
      <c r="O3058" s="14">
        <v>0</v>
      </c>
      <c r="P3058" s="14">
        <v>0</v>
      </c>
      <c r="Q3058" s="14">
        <v>0</v>
      </c>
      <c r="R3058" s="14">
        <v>3300</v>
      </c>
      <c r="S3058" s="14"/>
      <c r="T3058" s="14"/>
      <c r="U3058" s="14"/>
      <c r="V3058" s="14"/>
      <c r="W3058" s="14"/>
      <c r="X3058" s="14">
        <f t="shared" si="8069"/>
        <v>3300</v>
      </c>
      <c r="Y3058" s="14"/>
      <c r="Z3058" s="14"/>
      <c r="AA3058" s="14"/>
      <c r="AB3058" s="14"/>
      <c r="AC3058" s="14"/>
      <c r="AD3058" s="14"/>
      <c r="AE3058" s="14"/>
      <c r="AF3058" s="14"/>
      <c r="AG3058" s="14"/>
      <c r="AH3058" s="14">
        <v>0</v>
      </c>
      <c r="AI3058" s="14">
        <v>3300</v>
      </c>
      <c r="AJ3058" s="14">
        <v>0</v>
      </c>
      <c r="AK3058" s="14"/>
      <c r="AL3058" s="14"/>
      <c r="AM3058" s="14"/>
      <c r="AN3058" s="14"/>
      <c r="AO3058" s="14"/>
      <c r="AP3058" s="14">
        <f t="shared" si="8070"/>
        <v>0</v>
      </c>
      <c r="AQ3058" s="14"/>
      <c r="AR3058" s="14"/>
      <c r="AS3058" s="14"/>
      <c r="AT3058" s="14"/>
      <c r="AU3058" s="14"/>
      <c r="AV3058" s="14"/>
      <c r="AW3058" s="14"/>
      <c r="AX3058" s="14"/>
      <c r="AY3058" s="14"/>
      <c r="AZ3058" s="14">
        <v>0</v>
      </c>
      <c r="BA3058" s="14">
        <v>0</v>
      </c>
      <c r="BB3058" s="14">
        <v>0</v>
      </c>
      <c r="BC3058" s="14"/>
      <c r="BD3058" s="14"/>
      <c r="BE3058" s="14"/>
      <c r="BF3058" s="14"/>
      <c r="BG3058" s="14"/>
      <c r="BH3058" s="14">
        <f t="shared" si="8071"/>
        <v>0</v>
      </c>
      <c r="BI3058" s="14"/>
      <c r="BJ3058" s="14"/>
      <c r="BK3058" s="14"/>
      <c r="BL3058" s="14"/>
      <c r="BM3058" s="14"/>
      <c r="BN3058" s="14"/>
      <c r="BO3058" s="14"/>
      <c r="BP3058" s="14"/>
      <c r="BQ3058" s="14"/>
      <c r="BR3058" s="14">
        <v>0</v>
      </c>
      <c r="BS3058" s="14">
        <v>0</v>
      </c>
      <c r="BT3058" s="14">
        <v>15400</v>
      </c>
      <c r="BU3058" s="14">
        <v>12100</v>
      </c>
      <c r="BV3058" s="14">
        <v>6048</v>
      </c>
      <c r="BW3058" s="14">
        <f t="shared" si="8022"/>
        <v>2408</v>
      </c>
      <c r="BX3058" s="14">
        <v>1008</v>
      </c>
      <c r="BY3058" s="14">
        <v>700</v>
      </c>
      <c r="BZ3058" s="14">
        <v>700</v>
      </c>
      <c r="CA3058" s="14">
        <f t="shared" si="8073"/>
        <v>8456</v>
      </c>
      <c r="CB3058" s="122">
        <f t="shared" si="8084"/>
        <v>69.88429752066115</v>
      </c>
    </row>
    <row r="3059" spans="1:80" x14ac:dyDescent="0.25">
      <c r="A3059" s="4" t="s">
        <v>928</v>
      </c>
      <c r="B3059" s="4" t="s">
        <v>88</v>
      </c>
      <c r="C3059" s="4" t="s">
        <v>1389</v>
      </c>
      <c r="D3059" s="79" t="s">
        <v>1390</v>
      </c>
      <c r="E3059" s="89">
        <v>6138</v>
      </c>
      <c r="F3059" s="79"/>
      <c r="G3059" s="75" t="s">
        <v>1906</v>
      </c>
      <c r="H3059" s="13" t="s">
        <v>205</v>
      </c>
      <c r="I3059" s="14">
        <v>0</v>
      </c>
      <c r="J3059" s="14">
        <f t="shared" si="8072"/>
        <v>50</v>
      </c>
      <c r="K3059" s="14">
        <v>50</v>
      </c>
      <c r="L3059" s="14">
        <f t="shared" si="8075"/>
        <v>0</v>
      </c>
      <c r="M3059" s="14">
        <v>0</v>
      </c>
      <c r="N3059" s="14">
        <v>0</v>
      </c>
      <c r="O3059" s="14">
        <v>0</v>
      </c>
      <c r="P3059" s="14">
        <v>0</v>
      </c>
      <c r="Q3059" s="14">
        <v>0</v>
      </c>
      <c r="R3059" s="14">
        <v>0</v>
      </c>
      <c r="S3059" s="14"/>
      <c r="T3059" s="14"/>
      <c r="U3059" s="14"/>
      <c r="V3059" s="14"/>
      <c r="W3059" s="14"/>
      <c r="X3059" s="14">
        <f t="shared" si="8069"/>
        <v>0</v>
      </c>
      <c r="Y3059" s="14"/>
      <c r="Z3059" s="14"/>
      <c r="AA3059" s="14"/>
      <c r="AB3059" s="14"/>
      <c r="AC3059" s="14"/>
      <c r="AD3059" s="14"/>
      <c r="AE3059" s="14"/>
      <c r="AF3059" s="14"/>
      <c r="AG3059" s="14"/>
      <c r="AH3059" s="14">
        <v>0</v>
      </c>
      <c r="AI3059" s="14">
        <v>0</v>
      </c>
      <c r="AJ3059" s="14">
        <v>0</v>
      </c>
      <c r="AK3059" s="14"/>
      <c r="AL3059" s="14"/>
      <c r="AM3059" s="14"/>
      <c r="AN3059" s="14"/>
      <c r="AO3059" s="14"/>
      <c r="AP3059" s="14">
        <f t="shared" si="8070"/>
        <v>0</v>
      </c>
      <c r="AQ3059" s="14"/>
      <c r="AR3059" s="14"/>
      <c r="AS3059" s="14"/>
      <c r="AT3059" s="14"/>
      <c r="AU3059" s="14"/>
      <c r="AV3059" s="14"/>
      <c r="AW3059" s="14"/>
      <c r="AX3059" s="14"/>
      <c r="AY3059" s="14"/>
      <c r="AZ3059" s="14">
        <v>0</v>
      </c>
      <c r="BA3059" s="14">
        <v>0</v>
      </c>
      <c r="BB3059" s="14">
        <v>0</v>
      </c>
      <c r="BC3059" s="14"/>
      <c r="BD3059" s="14"/>
      <c r="BE3059" s="14"/>
      <c r="BF3059" s="14"/>
      <c r="BG3059" s="14"/>
      <c r="BH3059" s="14">
        <f t="shared" si="8071"/>
        <v>0</v>
      </c>
      <c r="BI3059" s="14"/>
      <c r="BJ3059" s="14"/>
      <c r="BK3059" s="14"/>
      <c r="BL3059" s="14"/>
      <c r="BM3059" s="14"/>
      <c r="BN3059" s="14"/>
      <c r="BO3059" s="14"/>
      <c r="BP3059" s="14"/>
      <c r="BQ3059" s="14"/>
      <c r="BR3059" s="14">
        <v>0</v>
      </c>
      <c r="BS3059" s="14">
        <v>0</v>
      </c>
      <c r="BT3059" s="14">
        <v>50</v>
      </c>
      <c r="BU3059" s="14">
        <v>50</v>
      </c>
      <c r="BV3059" s="14">
        <v>0</v>
      </c>
      <c r="BW3059" s="14">
        <f t="shared" si="8022"/>
        <v>0</v>
      </c>
      <c r="BX3059" s="14"/>
      <c r="BY3059" s="14"/>
      <c r="BZ3059" s="14"/>
      <c r="CA3059" s="14">
        <f t="shared" si="8073"/>
        <v>0</v>
      </c>
      <c r="CB3059" s="122">
        <f t="shared" si="8084"/>
        <v>0</v>
      </c>
    </row>
    <row r="3060" spans="1:80" x14ac:dyDescent="0.25">
      <c r="A3060" s="1" t="s">
        <v>928</v>
      </c>
      <c r="B3060" s="1" t="s">
        <v>88</v>
      </c>
      <c r="C3060" s="1" t="s">
        <v>1389</v>
      </c>
      <c r="D3060" s="82" t="s">
        <v>1390</v>
      </c>
      <c r="E3060" s="82" t="s">
        <v>50</v>
      </c>
      <c r="F3060" s="79" t="s">
        <v>1</v>
      </c>
      <c r="G3060" s="13" t="s">
        <v>1</v>
      </c>
      <c r="H3060" s="2" t="s">
        <v>51</v>
      </c>
      <c r="I3060" s="12">
        <f>SUM(I3061:I3063)</f>
        <v>47600</v>
      </c>
      <c r="J3060" s="12">
        <f t="shared" si="8072"/>
        <v>52575</v>
      </c>
      <c r="K3060" s="12">
        <f t="shared" ref="K3060" si="8115">SUM(K3061:K3063)</f>
        <v>49275</v>
      </c>
      <c r="L3060" s="12">
        <f t="shared" si="8075"/>
        <v>3300</v>
      </c>
      <c r="M3060" s="12">
        <f t="shared" ref="M3060:Q3060" si="8116">SUM(M3061:M3063)</f>
        <v>3300</v>
      </c>
      <c r="N3060" s="12">
        <f t="shared" si="8116"/>
        <v>0</v>
      </c>
      <c r="O3060" s="12">
        <f t="shared" si="8116"/>
        <v>0</v>
      </c>
      <c r="P3060" s="12">
        <f t="shared" si="8116"/>
        <v>0</v>
      </c>
      <c r="Q3060" s="12">
        <f t="shared" si="8116"/>
        <v>0</v>
      </c>
      <c r="R3060" s="12">
        <f t="shared" ref="R3060:AG3060" si="8117">SUM(R3061:R3063)</f>
        <v>3300</v>
      </c>
      <c r="S3060" s="12">
        <f t="shared" si="8117"/>
        <v>0</v>
      </c>
      <c r="T3060" s="12">
        <f t="shared" si="8117"/>
        <v>0</v>
      </c>
      <c r="U3060" s="12">
        <f t="shared" si="8117"/>
        <v>0</v>
      </c>
      <c r="V3060" s="12">
        <f t="shared" si="8117"/>
        <v>0</v>
      </c>
      <c r="W3060" s="12">
        <f t="shared" si="8117"/>
        <v>0</v>
      </c>
      <c r="X3060" s="12">
        <f t="shared" si="8117"/>
        <v>3300</v>
      </c>
      <c r="Y3060" s="12">
        <f t="shared" si="8117"/>
        <v>0</v>
      </c>
      <c r="Z3060" s="12">
        <f t="shared" si="8117"/>
        <v>0</v>
      </c>
      <c r="AA3060" s="12">
        <f t="shared" si="8117"/>
        <v>0</v>
      </c>
      <c r="AB3060" s="12">
        <f t="shared" si="8117"/>
        <v>0</v>
      </c>
      <c r="AC3060" s="12">
        <f t="shared" si="8117"/>
        <v>0</v>
      </c>
      <c r="AD3060" s="12">
        <f t="shared" si="8117"/>
        <v>0</v>
      </c>
      <c r="AE3060" s="12">
        <f t="shared" si="8117"/>
        <v>0</v>
      </c>
      <c r="AF3060" s="12">
        <f t="shared" si="8117"/>
        <v>0</v>
      </c>
      <c r="AG3060" s="12">
        <f t="shared" si="8117"/>
        <v>0</v>
      </c>
      <c r="AH3060" s="12">
        <v>0</v>
      </c>
      <c r="AI3060" s="12">
        <v>3300</v>
      </c>
      <c r="AJ3060" s="12">
        <f t="shared" ref="AJ3060:AY3060" si="8118">SUM(AJ3061:AJ3063)</f>
        <v>0</v>
      </c>
      <c r="AK3060" s="12">
        <f t="shared" si="8118"/>
        <v>0</v>
      </c>
      <c r="AL3060" s="12">
        <f t="shared" si="8118"/>
        <v>0</v>
      </c>
      <c r="AM3060" s="12">
        <f t="shared" si="8118"/>
        <v>0</v>
      </c>
      <c r="AN3060" s="12">
        <f t="shared" si="8118"/>
        <v>0</v>
      </c>
      <c r="AO3060" s="12">
        <f t="shared" si="8118"/>
        <v>0</v>
      </c>
      <c r="AP3060" s="12">
        <f t="shared" si="8118"/>
        <v>0</v>
      </c>
      <c r="AQ3060" s="12">
        <f t="shared" si="8118"/>
        <v>0</v>
      </c>
      <c r="AR3060" s="12">
        <f t="shared" si="8118"/>
        <v>0</v>
      </c>
      <c r="AS3060" s="12">
        <f t="shared" si="8118"/>
        <v>0</v>
      </c>
      <c r="AT3060" s="12">
        <f t="shared" si="8118"/>
        <v>0</v>
      </c>
      <c r="AU3060" s="12">
        <f t="shared" si="8118"/>
        <v>0</v>
      </c>
      <c r="AV3060" s="12">
        <f t="shared" si="8118"/>
        <v>0</v>
      </c>
      <c r="AW3060" s="12">
        <f t="shared" si="8118"/>
        <v>0</v>
      </c>
      <c r="AX3060" s="12">
        <f t="shared" si="8118"/>
        <v>0</v>
      </c>
      <c r="AY3060" s="12">
        <f t="shared" si="8118"/>
        <v>0</v>
      </c>
      <c r="AZ3060" s="12">
        <v>0</v>
      </c>
      <c r="BA3060" s="12">
        <v>0</v>
      </c>
      <c r="BB3060" s="12">
        <f t="shared" ref="BB3060:BQ3060" si="8119">SUM(BB3061:BB3063)</f>
        <v>0</v>
      </c>
      <c r="BC3060" s="12">
        <f t="shared" si="8119"/>
        <v>0</v>
      </c>
      <c r="BD3060" s="12">
        <f t="shared" si="8119"/>
        <v>0</v>
      </c>
      <c r="BE3060" s="12">
        <f t="shared" si="8119"/>
        <v>0</v>
      </c>
      <c r="BF3060" s="12">
        <f t="shared" si="8119"/>
        <v>0</v>
      </c>
      <c r="BG3060" s="12">
        <f t="shared" si="8119"/>
        <v>0</v>
      </c>
      <c r="BH3060" s="12">
        <f t="shared" si="8119"/>
        <v>0</v>
      </c>
      <c r="BI3060" s="12">
        <f t="shared" si="8119"/>
        <v>0</v>
      </c>
      <c r="BJ3060" s="12">
        <f t="shared" si="8119"/>
        <v>0</v>
      </c>
      <c r="BK3060" s="12">
        <f t="shared" si="8119"/>
        <v>0</v>
      </c>
      <c r="BL3060" s="12">
        <f t="shared" si="8119"/>
        <v>0</v>
      </c>
      <c r="BM3060" s="12">
        <f t="shared" si="8119"/>
        <v>0</v>
      </c>
      <c r="BN3060" s="12">
        <f t="shared" si="8119"/>
        <v>0</v>
      </c>
      <c r="BO3060" s="12">
        <f t="shared" si="8119"/>
        <v>0</v>
      </c>
      <c r="BP3060" s="12">
        <f t="shared" si="8119"/>
        <v>0</v>
      </c>
      <c r="BQ3060" s="12">
        <f t="shared" si="8119"/>
        <v>0</v>
      </c>
      <c r="BR3060" s="12">
        <v>0</v>
      </c>
      <c r="BS3060" s="12">
        <v>0</v>
      </c>
      <c r="BT3060" s="12">
        <f t="shared" ref="BT3060:BX3060" si="8120">SUM(BT3061:BT3063)</f>
        <v>52938</v>
      </c>
      <c r="BU3060" s="12">
        <f t="shared" si="8120"/>
        <v>49638</v>
      </c>
      <c r="BV3060" s="12">
        <f t="shared" si="8120"/>
        <v>32461</v>
      </c>
      <c r="BW3060" s="12">
        <f t="shared" si="8120"/>
        <v>7470</v>
      </c>
      <c r="BX3060" s="12">
        <f t="shared" si="8120"/>
        <v>3490</v>
      </c>
      <c r="BY3060" s="12">
        <f t="shared" ref="BY3060" si="8121">SUM(BY3061:BY3063)</f>
        <v>1990</v>
      </c>
      <c r="BZ3060" s="12">
        <f t="shared" ref="BZ3060" si="8122">SUM(BZ3061:BZ3063)</f>
        <v>1990</v>
      </c>
      <c r="CA3060" s="12">
        <f t="shared" si="8073"/>
        <v>39931</v>
      </c>
      <c r="CB3060" s="124">
        <f t="shared" si="8084"/>
        <v>80.444417583303121</v>
      </c>
    </row>
    <row r="3061" spans="1:80" x14ac:dyDescent="0.25">
      <c r="A3061" s="4" t="s">
        <v>928</v>
      </c>
      <c r="B3061" s="4" t="s">
        <v>88</v>
      </c>
      <c r="C3061" s="4" t="s">
        <v>1389</v>
      </c>
      <c r="D3061" s="79" t="s">
        <v>1390</v>
      </c>
      <c r="E3061" s="89">
        <v>6139</v>
      </c>
      <c r="F3061" s="79"/>
      <c r="G3061" s="75" t="s">
        <v>1906</v>
      </c>
      <c r="H3061" s="13" t="s">
        <v>51</v>
      </c>
      <c r="I3061" s="14">
        <v>32700</v>
      </c>
      <c r="J3061" s="14">
        <f t="shared" si="8072"/>
        <v>35970</v>
      </c>
      <c r="K3061" s="14">
        <v>32670</v>
      </c>
      <c r="L3061" s="14">
        <f t="shared" si="8075"/>
        <v>3300</v>
      </c>
      <c r="M3061" s="14">
        <v>3300</v>
      </c>
      <c r="N3061" s="14">
        <v>0</v>
      </c>
      <c r="O3061" s="14">
        <v>0</v>
      </c>
      <c r="P3061" s="14">
        <v>0</v>
      </c>
      <c r="Q3061" s="14">
        <v>0</v>
      </c>
      <c r="R3061" s="14">
        <v>3300</v>
      </c>
      <c r="S3061" s="14"/>
      <c r="T3061" s="14"/>
      <c r="U3061" s="14"/>
      <c r="V3061" s="14"/>
      <c r="W3061" s="14"/>
      <c r="X3061" s="14">
        <f t="shared" si="8069"/>
        <v>3300</v>
      </c>
      <c r="Y3061" s="14"/>
      <c r="Z3061" s="14"/>
      <c r="AA3061" s="14"/>
      <c r="AB3061" s="14"/>
      <c r="AC3061" s="14"/>
      <c r="AD3061" s="14"/>
      <c r="AE3061" s="14"/>
      <c r="AF3061" s="14"/>
      <c r="AG3061" s="14"/>
      <c r="AH3061" s="14">
        <v>0</v>
      </c>
      <c r="AI3061" s="14">
        <v>3300</v>
      </c>
      <c r="AJ3061" s="14">
        <v>0</v>
      </c>
      <c r="AK3061" s="14"/>
      <c r="AL3061" s="14"/>
      <c r="AM3061" s="14"/>
      <c r="AN3061" s="14"/>
      <c r="AO3061" s="14"/>
      <c r="AP3061" s="14">
        <f t="shared" si="8070"/>
        <v>0</v>
      </c>
      <c r="AQ3061" s="14"/>
      <c r="AR3061" s="14"/>
      <c r="AS3061" s="14"/>
      <c r="AT3061" s="14"/>
      <c r="AU3061" s="14"/>
      <c r="AV3061" s="14"/>
      <c r="AW3061" s="14"/>
      <c r="AX3061" s="14"/>
      <c r="AY3061" s="14"/>
      <c r="AZ3061" s="14">
        <v>0</v>
      </c>
      <c r="BA3061" s="14">
        <v>0</v>
      </c>
      <c r="BB3061" s="14">
        <v>0</v>
      </c>
      <c r="BC3061" s="14"/>
      <c r="BD3061" s="14"/>
      <c r="BE3061" s="14"/>
      <c r="BF3061" s="14"/>
      <c r="BG3061" s="14"/>
      <c r="BH3061" s="14">
        <f t="shared" si="8071"/>
        <v>0</v>
      </c>
      <c r="BI3061" s="14"/>
      <c r="BJ3061" s="14"/>
      <c r="BK3061" s="14"/>
      <c r="BL3061" s="14"/>
      <c r="BM3061" s="14"/>
      <c r="BN3061" s="14"/>
      <c r="BO3061" s="14"/>
      <c r="BP3061" s="14"/>
      <c r="BQ3061" s="14"/>
      <c r="BR3061" s="14">
        <v>0</v>
      </c>
      <c r="BS3061" s="14">
        <v>0</v>
      </c>
      <c r="BT3061" s="14">
        <v>35970</v>
      </c>
      <c r="BU3061" s="14">
        <v>32670</v>
      </c>
      <c r="BV3061" s="14">
        <v>23350</v>
      </c>
      <c r="BW3061" s="14">
        <f t="shared" si="8022"/>
        <v>3000</v>
      </c>
      <c r="BX3061" s="14">
        <v>2000</v>
      </c>
      <c r="BY3061" s="14">
        <v>500</v>
      </c>
      <c r="BZ3061" s="14">
        <v>500</v>
      </c>
      <c r="CA3061" s="14">
        <f t="shared" si="8073"/>
        <v>26350</v>
      </c>
      <c r="CB3061" s="122">
        <f t="shared" si="8084"/>
        <v>80.655035200489749</v>
      </c>
    </row>
    <row r="3062" spans="1:80" ht="22.5" x14ac:dyDescent="0.25">
      <c r="A3062" s="4" t="s">
        <v>928</v>
      </c>
      <c r="B3062" s="4" t="s">
        <v>88</v>
      </c>
      <c r="C3062" s="4" t="s">
        <v>1389</v>
      </c>
      <c r="D3062" s="79" t="s">
        <v>1390</v>
      </c>
      <c r="E3062" s="89">
        <v>6139</v>
      </c>
      <c r="F3062" s="79" t="s">
        <v>1397</v>
      </c>
      <c r="G3062" s="75" t="s">
        <v>1906</v>
      </c>
      <c r="H3062" s="13" t="s">
        <v>59</v>
      </c>
      <c r="I3062" s="14">
        <v>6400</v>
      </c>
      <c r="J3062" s="14">
        <f t="shared" si="8072"/>
        <v>7255</v>
      </c>
      <c r="K3062" s="14">
        <v>7255</v>
      </c>
      <c r="L3062" s="14">
        <f t="shared" si="8075"/>
        <v>0</v>
      </c>
      <c r="M3062" s="14">
        <v>0</v>
      </c>
      <c r="N3062" s="14">
        <v>0</v>
      </c>
      <c r="O3062" s="14">
        <v>0</v>
      </c>
      <c r="P3062" s="14">
        <v>0</v>
      </c>
      <c r="Q3062" s="14">
        <v>0</v>
      </c>
      <c r="R3062" s="14">
        <v>0</v>
      </c>
      <c r="S3062" s="14"/>
      <c r="T3062" s="14"/>
      <c r="U3062" s="14"/>
      <c r="V3062" s="14"/>
      <c r="W3062" s="14"/>
      <c r="X3062" s="14">
        <f t="shared" si="8069"/>
        <v>0</v>
      </c>
      <c r="Y3062" s="14"/>
      <c r="Z3062" s="14"/>
      <c r="AA3062" s="14"/>
      <c r="AB3062" s="14"/>
      <c r="AC3062" s="14"/>
      <c r="AD3062" s="14"/>
      <c r="AE3062" s="14"/>
      <c r="AF3062" s="14"/>
      <c r="AG3062" s="14"/>
      <c r="AH3062" s="14">
        <v>0</v>
      </c>
      <c r="AI3062" s="14">
        <v>0</v>
      </c>
      <c r="AJ3062" s="14">
        <v>0</v>
      </c>
      <c r="AK3062" s="14"/>
      <c r="AL3062" s="14"/>
      <c r="AM3062" s="14"/>
      <c r="AN3062" s="14"/>
      <c r="AO3062" s="14"/>
      <c r="AP3062" s="14">
        <f t="shared" si="8070"/>
        <v>0</v>
      </c>
      <c r="AQ3062" s="14"/>
      <c r="AR3062" s="14"/>
      <c r="AS3062" s="14"/>
      <c r="AT3062" s="14"/>
      <c r="AU3062" s="14"/>
      <c r="AV3062" s="14"/>
      <c r="AW3062" s="14"/>
      <c r="AX3062" s="14"/>
      <c r="AY3062" s="14"/>
      <c r="AZ3062" s="14">
        <v>0</v>
      </c>
      <c r="BA3062" s="14">
        <v>0</v>
      </c>
      <c r="BB3062" s="14">
        <v>0</v>
      </c>
      <c r="BC3062" s="14"/>
      <c r="BD3062" s="14"/>
      <c r="BE3062" s="14"/>
      <c r="BF3062" s="14"/>
      <c r="BG3062" s="14"/>
      <c r="BH3062" s="14">
        <f t="shared" si="8071"/>
        <v>0</v>
      </c>
      <c r="BI3062" s="14"/>
      <c r="BJ3062" s="14"/>
      <c r="BK3062" s="14"/>
      <c r="BL3062" s="14"/>
      <c r="BM3062" s="14"/>
      <c r="BN3062" s="14"/>
      <c r="BO3062" s="14"/>
      <c r="BP3062" s="14"/>
      <c r="BQ3062" s="14"/>
      <c r="BR3062" s="14">
        <v>0</v>
      </c>
      <c r="BS3062" s="14">
        <v>0</v>
      </c>
      <c r="BT3062" s="14">
        <v>7618</v>
      </c>
      <c r="BU3062" s="14">
        <v>7618</v>
      </c>
      <c r="BV3062" s="14">
        <v>4431</v>
      </c>
      <c r="BW3062" s="14">
        <f t="shared" si="8022"/>
        <v>2130</v>
      </c>
      <c r="BX3062" s="14">
        <v>710</v>
      </c>
      <c r="BY3062" s="14">
        <v>710</v>
      </c>
      <c r="BZ3062" s="14">
        <v>710</v>
      </c>
      <c r="CA3062" s="14">
        <f t="shared" si="8073"/>
        <v>6561</v>
      </c>
      <c r="CB3062" s="122">
        <f t="shared" si="8084"/>
        <v>86.12496718298766</v>
      </c>
    </row>
    <row r="3063" spans="1:80" ht="22.5" x14ac:dyDescent="0.25">
      <c r="A3063" s="4" t="s">
        <v>928</v>
      </c>
      <c r="B3063" s="4" t="s">
        <v>88</v>
      </c>
      <c r="C3063" s="4" t="s">
        <v>1389</v>
      </c>
      <c r="D3063" s="79" t="s">
        <v>1390</v>
      </c>
      <c r="E3063" s="89">
        <v>6139</v>
      </c>
      <c r="F3063" s="79" t="s">
        <v>1398</v>
      </c>
      <c r="G3063" s="75" t="s">
        <v>1906</v>
      </c>
      <c r="H3063" s="13" t="s">
        <v>65</v>
      </c>
      <c r="I3063" s="14">
        <v>8500</v>
      </c>
      <c r="J3063" s="14">
        <f t="shared" si="8072"/>
        <v>9350</v>
      </c>
      <c r="K3063" s="14">
        <v>9350</v>
      </c>
      <c r="L3063" s="14">
        <f t="shared" si="8075"/>
        <v>0</v>
      </c>
      <c r="M3063" s="14">
        <v>0</v>
      </c>
      <c r="N3063" s="14">
        <v>0</v>
      </c>
      <c r="O3063" s="14">
        <v>0</v>
      </c>
      <c r="P3063" s="14">
        <v>0</v>
      </c>
      <c r="Q3063" s="14">
        <v>0</v>
      </c>
      <c r="R3063" s="14">
        <v>0</v>
      </c>
      <c r="S3063" s="14"/>
      <c r="T3063" s="14"/>
      <c r="U3063" s="14"/>
      <c r="V3063" s="14"/>
      <c r="W3063" s="14"/>
      <c r="X3063" s="14">
        <f t="shared" si="8069"/>
        <v>0</v>
      </c>
      <c r="Y3063" s="14"/>
      <c r="Z3063" s="14"/>
      <c r="AA3063" s="14"/>
      <c r="AB3063" s="14"/>
      <c r="AC3063" s="14"/>
      <c r="AD3063" s="14"/>
      <c r="AE3063" s="14"/>
      <c r="AF3063" s="14"/>
      <c r="AG3063" s="14"/>
      <c r="AH3063" s="14">
        <v>0</v>
      </c>
      <c r="AI3063" s="14">
        <v>0</v>
      </c>
      <c r="AJ3063" s="14">
        <v>0</v>
      </c>
      <c r="AK3063" s="14"/>
      <c r="AL3063" s="14"/>
      <c r="AM3063" s="14"/>
      <c r="AN3063" s="14"/>
      <c r="AO3063" s="14"/>
      <c r="AP3063" s="14">
        <f t="shared" si="8070"/>
        <v>0</v>
      </c>
      <c r="AQ3063" s="14"/>
      <c r="AR3063" s="14"/>
      <c r="AS3063" s="14"/>
      <c r="AT3063" s="14"/>
      <c r="AU3063" s="14"/>
      <c r="AV3063" s="14"/>
      <c r="AW3063" s="14"/>
      <c r="AX3063" s="14"/>
      <c r="AY3063" s="14"/>
      <c r="AZ3063" s="14">
        <v>0</v>
      </c>
      <c r="BA3063" s="14">
        <v>0</v>
      </c>
      <c r="BB3063" s="14">
        <v>0</v>
      </c>
      <c r="BC3063" s="14"/>
      <c r="BD3063" s="14"/>
      <c r="BE3063" s="14"/>
      <c r="BF3063" s="14"/>
      <c r="BG3063" s="14"/>
      <c r="BH3063" s="14">
        <f t="shared" si="8071"/>
        <v>0</v>
      </c>
      <c r="BI3063" s="14"/>
      <c r="BJ3063" s="14"/>
      <c r="BK3063" s="14"/>
      <c r="BL3063" s="14"/>
      <c r="BM3063" s="14"/>
      <c r="BN3063" s="14"/>
      <c r="BO3063" s="14"/>
      <c r="BP3063" s="14"/>
      <c r="BQ3063" s="14"/>
      <c r="BR3063" s="14">
        <v>0</v>
      </c>
      <c r="BS3063" s="14">
        <v>0</v>
      </c>
      <c r="BT3063" s="14">
        <v>9350</v>
      </c>
      <c r="BU3063" s="14">
        <v>9350</v>
      </c>
      <c r="BV3063" s="14">
        <v>4680</v>
      </c>
      <c r="BW3063" s="14">
        <f t="shared" si="8022"/>
        <v>2340</v>
      </c>
      <c r="BX3063" s="14">
        <v>780</v>
      </c>
      <c r="BY3063" s="14">
        <v>780</v>
      </c>
      <c r="BZ3063" s="14">
        <v>780</v>
      </c>
      <c r="CA3063" s="14">
        <f t="shared" si="8073"/>
        <v>7020</v>
      </c>
      <c r="CB3063" s="122">
        <f t="shared" si="8084"/>
        <v>75.080213903743314</v>
      </c>
    </row>
    <row r="3064" spans="1:80" ht="22.5" x14ac:dyDescent="0.25">
      <c r="A3064" s="1" t="s">
        <v>1</v>
      </c>
      <c r="B3064" s="1" t="s">
        <v>1</v>
      </c>
      <c r="C3064" s="1" t="s">
        <v>1</v>
      </c>
      <c r="D3064" s="78" t="s">
        <v>1</v>
      </c>
      <c r="E3064" s="78" t="s">
        <v>1</v>
      </c>
      <c r="F3064" s="78" t="s">
        <v>1</v>
      </c>
      <c r="G3064" s="2" t="s">
        <v>1</v>
      </c>
      <c r="H3064" s="10" t="s">
        <v>66</v>
      </c>
      <c r="I3064" s="11">
        <f>SUM(I3065)</f>
        <v>100</v>
      </c>
      <c r="J3064" s="11">
        <f t="shared" si="8072"/>
        <v>110</v>
      </c>
      <c r="K3064" s="11">
        <f t="shared" ref="K3064:Q3065" si="8123">SUM(K3065)</f>
        <v>110</v>
      </c>
      <c r="L3064" s="11">
        <f t="shared" si="8075"/>
        <v>0</v>
      </c>
      <c r="M3064" s="11">
        <f t="shared" si="8123"/>
        <v>0</v>
      </c>
      <c r="N3064" s="11">
        <f t="shared" si="8123"/>
        <v>0</v>
      </c>
      <c r="O3064" s="11">
        <f t="shared" si="8123"/>
        <v>0</v>
      </c>
      <c r="P3064" s="11">
        <f t="shared" si="8123"/>
        <v>0</v>
      </c>
      <c r="Q3064" s="11">
        <f t="shared" si="8123"/>
        <v>0</v>
      </c>
      <c r="R3064" s="11">
        <f t="shared" ref="R3064:AG3065" si="8124">SUM(R3065)</f>
        <v>0</v>
      </c>
      <c r="S3064" s="11">
        <f t="shared" si="8124"/>
        <v>0</v>
      </c>
      <c r="T3064" s="11">
        <f t="shared" si="8124"/>
        <v>0</v>
      </c>
      <c r="U3064" s="11">
        <f t="shared" si="8124"/>
        <v>0</v>
      </c>
      <c r="V3064" s="11">
        <f t="shared" si="8124"/>
        <v>0</v>
      </c>
      <c r="W3064" s="11">
        <f t="shared" si="8124"/>
        <v>0</v>
      </c>
      <c r="X3064" s="11">
        <f t="shared" si="8124"/>
        <v>0</v>
      </c>
      <c r="Y3064" s="11">
        <f t="shared" si="8124"/>
        <v>0</v>
      </c>
      <c r="Z3064" s="11">
        <f t="shared" si="8124"/>
        <v>0</v>
      </c>
      <c r="AA3064" s="11">
        <f t="shared" si="8124"/>
        <v>0</v>
      </c>
      <c r="AB3064" s="11">
        <f t="shared" si="8124"/>
        <v>0</v>
      </c>
      <c r="AC3064" s="11">
        <f t="shared" si="8124"/>
        <v>0</v>
      </c>
      <c r="AD3064" s="11">
        <f t="shared" si="8124"/>
        <v>0</v>
      </c>
      <c r="AE3064" s="11">
        <f t="shared" si="8124"/>
        <v>0</v>
      </c>
      <c r="AF3064" s="11">
        <f t="shared" si="8124"/>
        <v>0</v>
      </c>
      <c r="AG3064" s="11">
        <f t="shared" si="8124"/>
        <v>0</v>
      </c>
      <c r="AH3064" s="11">
        <v>0</v>
      </c>
      <c r="AI3064" s="11">
        <v>0</v>
      </c>
      <c r="AJ3064" s="11">
        <f t="shared" ref="AJ3064:AY3065" si="8125">SUM(AJ3065)</f>
        <v>0</v>
      </c>
      <c r="AK3064" s="11">
        <f t="shared" si="8125"/>
        <v>0</v>
      </c>
      <c r="AL3064" s="11">
        <f t="shared" si="8125"/>
        <v>0</v>
      </c>
      <c r="AM3064" s="11">
        <f t="shared" si="8125"/>
        <v>0</v>
      </c>
      <c r="AN3064" s="11">
        <f t="shared" si="8125"/>
        <v>0</v>
      </c>
      <c r="AO3064" s="11">
        <f t="shared" si="8125"/>
        <v>0</v>
      </c>
      <c r="AP3064" s="11">
        <f t="shared" si="8125"/>
        <v>0</v>
      </c>
      <c r="AQ3064" s="11">
        <f t="shared" si="8125"/>
        <v>0</v>
      </c>
      <c r="AR3064" s="11">
        <f t="shared" si="8125"/>
        <v>0</v>
      </c>
      <c r="AS3064" s="11">
        <f t="shared" si="8125"/>
        <v>0</v>
      </c>
      <c r="AT3064" s="11">
        <f t="shared" si="8125"/>
        <v>0</v>
      </c>
      <c r="AU3064" s="11">
        <f t="shared" si="8125"/>
        <v>0</v>
      </c>
      <c r="AV3064" s="11">
        <f t="shared" si="8125"/>
        <v>0</v>
      </c>
      <c r="AW3064" s="11">
        <f t="shared" si="8125"/>
        <v>0</v>
      </c>
      <c r="AX3064" s="11">
        <f t="shared" si="8125"/>
        <v>0</v>
      </c>
      <c r="AY3064" s="11">
        <f t="shared" si="8125"/>
        <v>0</v>
      </c>
      <c r="AZ3064" s="11">
        <v>0</v>
      </c>
      <c r="BA3064" s="11">
        <v>0</v>
      </c>
      <c r="BB3064" s="11">
        <f t="shared" ref="BB3064:BQ3065" si="8126">SUM(BB3065)</f>
        <v>0</v>
      </c>
      <c r="BC3064" s="11">
        <f t="shared" si="8126"/>
        <v>0</v>
      </c>
      <c r="BD3064" s="11">
        <f t="shared" si="8126"/>
        <v>0</v>
      </c>
      <c r="BE3064" s="11">
        <f t="shared" si="8126"/>
        <v>0</v>
      </c>
      <c r="BF3064" s="11">
        <f t="shared" si="8126"/>
        <v>0</v>
      </c>
      <c r="BG3064" s="11">
        <f t="shared" si="8126"/>
        <v>0</v>
      </c>
      <c r="BH3064" s="11">
        <f t="shared" si="8126"/>
        <v>0</v>
      </c>
      <c r="BI3064" s="11">
        <f t="shared" si="8126"/>
        <v>0</v>
      </c>
      <c r="BJ3064" s="11">
        <f t="shared" si="8126"/>
        <v>0</v>
      </c>
      <c r="BK3064" s="11">
        <f t="shared" si="8126"/>
        <v>0</v>
      </c>
      <c r="BL3064" s="11">
        <f t="shared" si="8126"/>
        <v>0</v>
      </c>
      <c r="BM3064" s="11">
        <f t="shared" si="8126"/>
        <v>0</v>
      </c>
      <c r="BN3064" s="11">
        <f t="shared" si="8126"/>
        <v>0</v>
      </c>
      <c r="BO3064" s="11">
        <f t="shared" si="8126"/>
        <v>0</v>
      </c>
      <c r="BP3064" s="11">
        <f t="shared" si="8126"/>
        <v>0</v>
      </c>
      <c r="BQ3064" s="11">
        <f t="shared" si="8126"/>
        <v>0</v>
      </c>
      <c r="BR3064" s="11">
        <v>0</v>
      </c>
      <c r="BS3064" s="11">
        <v>0</v>
      </c>
      <c r="BT3064" s="11">
        <f t="shared" ref="BT3064:BX3065" si="8127">SUM(BT3065)</f>
        <v>110</v>
      </c>
      <c r="BU3064" s="11">
        <f t="shared" si="8127"/>
        <v>110</v>
      </c>
      <c r="BV3064" s="11">
        <f t="shared" si="8127"/>
        <v>0</v>
      </c>
      <c r="BW3064" s="11">
        <f t="shared" si="8127"/>
        <v>0</v>
      </c>
      <c r="BX3064" s="11">
        <f t="shared" si="8127"/>
        <v>0</v>
      </c>
      <c r="BY3064" s="11">
        <f t="shared" ref="BY3064:BY3065" si="8128">SUM(BY3065)</f>
        <v>0</v>
      </c>
      <c r="BZ3064" s="11">
        <f t="shared" ref="BZ3064:BZ3065" si="8129">SUM(BZ3065)</f>
        <v>0</v>
      </c>
      <c r="CA3064" s="11">
        <f t="shared" si="8073"/>
        <v>0</v>
      </c>
      <c r="CB3064" s="123">
        <f t="shared" si="8084"/>
        <v>0</v>
      </c>
    </row>
    <row r="3065" spans="1:80" x14ac:dyDescent="0.25">
      <c r="A3065" s="4" t="s">
        <v>928</v>
      </c>
      <c r="B3065" s="4" t="s">
        <v>88</v>
      </c>
      <c r="C3065" s="4" t="s">
        <v>1389</v>
      </c>
      <c r="D3065" s="79" t="s">
        <v>1390</v>
      </c>
      <c r="E3065" s="78" t="s">
        <v>67</v>
      </c>
      <c r="F3065" s="78" t="s">
        <v>1</v>
      </c>
      <c r="G3065" s="2" t="s">
        <v>1</v>
      </c>
      <c r="H3065" s="2" t="s">
        <v>68</v>
      </c>
      <c r="I3065" s="12">
        <f>SUM(I3066)</f>
        <v>100</v>
      </c>
      <c r="J3065" s="12">
        <f t="shared" si="8072"/>
        <v>110</v>
      </c>
      <c r="K3065" s="12">
        <f t="shared" si="8123"/>
        <v>110</v>
      </c>
      <c r="L3065" s="12">
        <f t="shared" si="8075"/>
        <v>0</v>
      </c>
      <c r="M3065" s="12">
        <f t="shared" si="8123"/>
        <v>0</v>
      </c>
      <c r="N3065" s="12">
        <f t="shared" si="8123"/>
        <v>0</v>
      </c>
      <c r="O3065" s="12">
        <f t="shared" si="8123"/>
        <v>0</v>
      </c>
      <c r="P3065" s="12">
        <f t="shared" si="8123"/>
        <v>0</v>
      </c>
      <c r="Q3065" s="12">
        <f t="shared" si="8123"/>
        <v>0</v>
      </c>
      <c r="R3065" s="12">
        <f t="shared" si="8124"/>
        <v>0</v>
      </c>
      <c r="S3065" s="12">
        <f t="shared" ref="S3065:AG3065" si="8130">SUM(S3066)</f>
        <v>0</v>
      </c>
      <c r="T3065" s="12">
        <f t="shared" si="8130"/>
        <v>0</v>
      </c>
      <c r="U3065" s="12">
        <f t="shared" si="8130"/>
        <v>0</v>
      </c>
      <c r="V3065" s="12">
        <f t="shared" si="8130"/>
        <v>0</v>
      </c>
      <c r="W3065" s="12">
        <f t="shared" si="8130"/>
        <v>0</v>
      </c>
      <c r="X3065" s="12">
        <f t="shared" si="8130"/>
        <v>0</v>
      </c>
      <c r="Y3065" s="12">
        <f t="shared" si="8130"/>
        <v>0</v>
      </c>
      <c r="Z3065" s="12">
        <f t="shared" si="8130"/>
        <v>0</v>
      </c>
      <c r="AA3065" s="12">
        <f t="shared" si="8130"/>
        <v>0</v>
      </c>
      <c r="AB3065" s="12">
        <f t="shared" si="8130"/>
        <v>0</v>
      </c>
      <c r="AC3065" s="12">
        <f t="shared" si="8130"/>
        <v>0</v>
      </c>
      <c r="AD3065" s="12">
        <f t="shared" si="8130"/>
        <v>0</v>
      </c>
      <c r="AE3065" s="12">
        <f t="shared" si="8130"/>
        <v>0</v>
      </c>
      <c r="AF3065" s="12">
        <f t="shared" si="8130"/>
        <v>0</v>
      </c>
      <c r="AG3065" s="12">
        <f t="shared" si="8130"/>
        <v>0</v>
      </c>
      <c r="AH3065" s="12">
        <v>0</v>
      </c>
      <c r="AI3065" s="12">
        <v>0</v>
      </c>
      <c r="AJ3065" s="12">
        <f t="shared" si="8125"/>
        <v>0</v>
      </c>
      <c r="AK3065" s="12">
        <f t="shared" ref="AK3065:AY3065" si="8131">SUM(AK3066)</f>
        <v>0</v>
      </c>
      <c r="AL3065" s="12">
        <f t="shared" si="8131"/>
        <v>0</v>
      </c>
      <c r="AM3065" s="12">
        <f t="shared" si="8131"/>
        <v>0</v>
      </c>
      <c r="AN3065" s="12">
        <f t="shared" si="8131"/>
        <v>0</v>
      </c>
      <c r="AO3065" s="12">
        <f t="shared" si="8131"/>
        <v>0</v>
      </c>
      <c r="AP3065" s="12">
        <f t="shared" si="8131"/>
        <v>0</v>
      </c>
      <c r="AQ3065" s="12">
        <f t="shared" si="8131"/>
        <v>0</v>
      </c>
      <c r="AR3065" s="12">
        <f t="shared" si="8131"/>
        <v>0</v>
      </c>
      <c r="AS3065" s="12">
        <f t="shared" si="8131"/>
        <v>0</v>
      </c>
      <c r="AT3065" s="12">
        <f t="shared" si="8131"/>
        <v>0</v>
      </c>
      <c r="AU3065" s="12">
        <f t="shared" si="8131"/>
        <v>0</v>
      </c>
      <c r="AV3065" s="12">
        <f t="shared" si="8131"/>
        <v>0</v>
      </c>
      <c r="AW3065" s="12">
        <f t="shared" si="8131"/>
        <v>0</v>
      </c>
      <c r="AX3065" s="12">
        <f t="shared" si="8131"/>
        <v>0</v>
      </c>
      <c r="AY3065" s="12">
        <f t="shared" si="8131"/>
        <v>0</v>
      </c>
      <c r="AZ3065" s="12">
        <v>0</v>
      </c>
      <c r="BA3065" s="12">
        <v>0</v>
      </c>
      <c r="BB3065" s="12">
        <f t="shared" si="8126"/>
        <v>0</v>
      </c>
      <c r="BC3065" s="12">
        <f t="shared" ref="BC3065:BQ3065" si="8132">SUM(BC3066)</f>
        <v>0</v>
      </c>
      <c r="BD3065" s="12">
        <f t="shared" si="8132"/>
        <v>0</v>
      </c>
      <c r="BE3065" s="12">
        <f t="shared" si="8132"/>
        <v>0</v>
      </c>
      <c r="BF3065" s="12">
        <f t="shared" si="8132"/>
        <v>0</v>
      </c>
      <c r="BG3065" s="12">
        <f t="shared" si="8132"/>
        <v>0</v>
      </c>
      <c r="BH3065" s="12">
        <f t="shared" si="8132"/>
        <v>0</v>
      </c>
      <c r="BI3065" s="12">
        <f t="shared" si="8132"/>
        <v>0</v>
      </c>
      <c r="BJ3065" s="12">
        <f t="shared" si="8132"/>
        <v>0</v>
      </c>
      <c r="BK3065" s="12">
        <f t="shared" si="8132"/>
        <v>0</v>
      </c>
      <c r="BL3065" s="12">
        <f t="shared" si="8132"/>
        <v>0</v>
      </c>
      <c r="BM3065" s="12">
        <f t="shared" si="8132"/>
        <v>0</v>
      </c>
      <c r="BN3065" s="12">
        <f t="shared" si="8132"/>
        <v>0</v>
      </c>
      <c r="BO3065" s="12">
        <f t="shared" si="8132"/>
        <v>0</v>
      </c>
      <c r="BP3065" s="12">
        <f t="shared" si="8132"/>
        <v>0</v>
      </c>
      <c r="BQ3065" s="12">
        <f t="shared" si="8132"/>
        <v>0</v>
      </c>
      <c r="BR3065" s="12">
        <v>0</v>
      </c>
      <c r="BS3065" s="12">
        <v>0</v>
      </c>
      <c r="BT3065" s="12">
        <f t="shared" si="8127"/>
        <v>110</v>
      </c>
      <c r="BU3065" s="12">
        <f t="shared" si="8127"/>
        <v>110</v>
      </c>
      <c r="BV3065" s="12">
        <f t="shared" si="8127"/>
        <v>0</v>
      </c>
      <c r="BW3065" s="12">
        <f t="shared" si="8127"/>
        <v>0</v>
      </c>
      <c r="BX3065" s="12">
        <f t="shared" si="8127"/>
        <v>0</v>
      </c>
      <c r="BY3065" s="12">
        <f t="shared" si="8128"/>
        <v>0</v>
      </c>
      <c r="BZ3065" s="12">
        <f t="shared" si="8129"/>
        <v>0</v>
      </c>
      <c r="CA3065" s="12">
        <f t="shared" si="8073"/>
        <v>0</v>
      </c>
      <c r="CB3065" s="124">
        <f t="shared" si="8084"/>
        <v>0</v>
      </c>
    </row>
    <row r="3066" spans="1:80" x14ac:dyDescent="0.25">
      <c r="A3066" s="4" t="s">
        <v>928</v>
      </c>
      <c r="B3066" s="4" t="s">
        <v>88</v>
      </c>
      <c r="C3066" s="4" t="s">
        <v>1389</v>
      </c>
      <c r="D3066" s="79" t="s">
        <v>1390</v>
      </c>
      <c r="E3066" s="89">
        <v>6148</v>
      </c>
      <c r="F3066" s="79"/>
      <c r="G3066" s="75" t="s">
        <v>1906</v>
      </c>
      <c r="H3066" s="13" t="s">
        <v>76</v>
      </c>
      <c r="I3066" s="14">
        <v>100</v>
      </c>
      <c r="J3066" s="14">
        <f t="shared" si="8072"/>
        <v>110</v>
      </c>
      <c r="K3066" s="14">
        <v>110</v>
      </c>
      <c r="L3066" s="14">
        <f t="shared" si="8075"/>
        <v>0</v>
      </c>
      <c r="M3066" s="14">
        <v>0</v>
      </c>
      <c r="N3066" s="14">
        <v>0</v>
      </c>
      <c r="O3066" s="14">
        <v>0</v>
      </c>
      <c r="P3066" s="14">
        <v>0</v>
      </c>
      <c r="Q3066" s="14">
        <v>0</v>
      </c>
      <c r="R3066" s="14">
        <v>0</v>
      </c>
      <c r="S3066" s="14"/>
      <c r="T3066" s="14"/>
      <c r="U3066" s="14"/>
      <c r="V3066" s="14"/>
      <c r="W3066" s="14"/>
      <c r="X3066" s="14">
        <f t="shared" si="8069"/>
        <v>0</v>
      </c>
      <c r="Y3066" s="14"/>
      <c r="Z3066" s="14"/>
      <c r="AA3066" s="14"/>
      <c r="AB3066" s="14"/>
      <c r="AC3066" s="14"/>
      <c r="AD3066" s="14"/>
      <c r="AE3066" s="14"/>
      <c r="AF3066" s="14"/>
      <c r="AG3066" s="14"/>
      <c r="AH3066" s="14">
        <v>0</v>
      </c>
      <c r="AI3066" s="14">
        <v>0</v>
      </c>
      <c r="AJ3066" s="14">
        <v>0</v>
      </c>
      <c r="AK3066" s="14"/>
      <c r="AL3066" s="14"/>
      <c r="AM3066" s="14"/>
      <c r="AN3066" s="14"/>
      <c r="AO3066" s="14"/>
      <c r="AP3066" s="14">
        <f t="shared" si="8070"/>
        <v>0</v>
      </c>
      <c r="AQ3066" s="14"/>
      <c r="AR3066" s="14"/>
      <c r="AS3066" s="14"/>
      <c r="AT3066" s="14"/>
      <c r="AU3066" s="14"/>
      <c r="AV3066" s="14"/>
      <c r="AW3066" s="14"/>
      <c r="AX3066" s="14"/>
      <c r="AY3066" s="14"/>
      <c r="AZ3066" s="14">
        <v>0</v>
      </c>
      <c r="BA3066" s="14">
        <v>0</v>
      </c>
      <c r="BB3066" s="14">
        <v>0</v>
      </c>
      <c r="BC3066" s="14"/>
      <c r="BD3066" s="14"/>
      <c r="BE3066" s="14"/>
      <c r="BF3066" s="14"/>
      <c r="BG3066" s="14"/>
      <c r="BH3066" s="14">
        <f t="shared" si="8071"/>
        <v>0</v>
      </c>
      <c r="BI3066" s="14"/>
      <c r="BJ3066" s="14"/>
      <c r="BK3066" s="14"/>
      <c r="BL3066" s="14"/>
      <c r="BM3066" s="14"/>
      <c r="BN3066" s="14"/>
      <c r="BO3066" s="14"/>
      <c r="BP3066" s="14"/>
      <c r="BQ3066" s="14"/>
      <c r="BR3066" s="14">
        <v>0</v>
      </c>
      <c r="BS3066" s="14">
        <v>0</v>
      </c>
      <c r="BT3066" s="14">
        <v>110</v>
      </c>
      <c r="BU3066" s="14">
        <v>110</v>
      </c>
      <c r="BV3066" s="14">
        <v>0</v>
      </c>
      <c r="BW3066" s="14">
        <f t="shared" si="8022"/>
        <v>0</v>
      </c>
      <c r="BX3066" s="14"/>
      <c r="BY3066" s="14"/>
      <c r="BZ3066" s="14"/>
      <c r="CA3066" s="14">
        <f t="shared" si="8073"/>
        <v>0</v>
      </c>
      <c r="CB3066" s="122">
        <f t="shared" si="8084"/>
        <v>0</v>
      </c>
    </row>
    <row r="3067" spans="1:80" ht="22.5" x14ac:dyDescent="0.25">
      <c r="A3067" s="1" t="s">
        <v>1</v>
      </c>
      <c r="B3067" s="1" t="s">
        <v>1</v>
      </c>
      <c r="C3067" s="1" t="s">
        <v>1</v>
      </c>
      <c r="D3067" s="78" t="s">
        <v>1</v>
      </c>
      <c r="E3067" s="78" t="s">
        <v>1</v>
      </c>
      <c r="F3067" s="78" t="s">
        <v>1</v>
      </c>
      <c r="G3067" s="2" t="s">
        <v>1</v>
      </c>
      <c r="H3067" s="10" t="s">
        <v>77</v>
      </c>
      <c r="I3067" s="11">
        <f>SUM(I3068)</f>
        <v>50000</v>
      </c>
      <c r="J3067" s="11">
        <f t="shared" si="8072"/>
        <v>50000</v>
      </c>
      <c r="K3067" s="11">
        <f t="shared" ref="K3067:Q3067" si="8133">SUM(K3068)</f>
        <v>30000</v>
      </c>
      <c r="L3067" s="11">
        <f t="shared" si="8075"/>
        <v>20000</v>
      </c>
      <c r="M3067" s="11">
        <f t="shared" si="8133"/>
        <v>20000</v>
      </c>
      <c r="N3067" s="11">
        <f t="shared" si="8133"/>
        <v>0</v>
      </c>
      <c r="O3067" s="11">
        <f t="shared" si="8133"/>
        <v>0</v>
      </c>
      <c r="P3067" s="11">
        <f t="shared" si="8133"/>
        <v>0</v>
      </c>
      <c r="Q3067" s="11">
        <f t="shared" si="8133"/>
        <v>0</v>
      </c>
      <c r="R3067" s="11">
        <f t="shared" ref="R3067:AG3067" si="8134">SUM(R3068)</f>
        <v>20000</v>
      </c>
      <c r="S3067" s="11">
        <f t="shared" si="8134"/>
        <v>0</v>
      </c>
      <c r="T3067" s="11">
        <f t="shared" si="8134"/>
        <v>0</v>
      </c>
      <c r="U3067" s="11">
        <f t="shared" si="8134"/>
        <v>0</v>
      </c>
      <c r="V3067" s="11">
        <f t="shared" si="8134"/>
        <v>0</v>
      </c>
      <c r="W3067" s="11">
        <f t="shared" si="8134"/>
        <v>0</v>
      </c>
      <c r="X3067" s="11">
        <f t="shared" si="8134"/>
        <v>20000</v>
      </c>
      <c r="Y3067" s="11">
        <f t="shared" si="8134"/>
        <v>0</v>
      </c>
      <c r="Z3067" s="11">
        <f t="shared" si="8134"/>
        <v>0</v>
      </c>
      <c r="AA3067" s="11">
        <f t="shared" si="8134"/>
        <v>0</v>
      </c>
      <c r="AB3067" s="11">
        <f t="shared" si="8134"/>
        <v>0</v>
      </c>
      <c r="AC3067" s="11">
        <f t="shared" si="8134"/>
        <v>0</v>
      </c>
      <c r="AD3067" s="11">
        <f t="shared" si="8134"/>
        <v>0</v>
      </c>
      <c r="AE3067" s="11">
        <f t="shared" si="8134"/>
        <v>0</v>
      </c>
      <c r="AF3067" s="11">
        <f t="shared" si="8134"/>
        <v>0</v>
      </c>
      <c r="AG3067" s="11">
        <f t="shared" si="8134"/>
        <v>0</v>
      </c>
      <c r="AH3067" s="11">
        <v>0</v>
      </c>
      <c r="AI3067" s="11">
        <v>20000</v>
      </c>
      <c r="AJ3067" s="11">
        <f t="shared" ref="AJ3067:AY3067" si="8135">SUM(AJ3068)</f>
        <v>0</v>
      </c>
      <c r="AK3067" s="11">
        <f t="shared" si="8135"/>
        <v>0</v>
      </c>
      <c r="AL3067" s="11">
        <f t="shared" si="8135"/>
        <v>0</v>
      </c>
      <c r="AM3067" s="11">
        <f t="shared" si="8135"/>
        <v>0</v>
      </c>
      <c r="AN3067" s="11">
        <f t="shared" si="8135"/>
        <v>0</v>
      </c>
      <c r="AO3067" s="11">
        <f t="shared" si="8135"/>
        <v>0</v>
      </c>
      <c r="AP3067" s="11">
        <f t="shared" si="8135"/>
        <v>0</v>
      </c>
      <c r="AQ3067" s="11">
        <f t="shared" si="8135"/>
        <v>0</v>
      </c>
      <c r="AR3067" s="11">
        <f t="shared" si="8135"/>
        <v>0</v>
      </c>
      <c r="AS3067" s="11">
        <f t="shared" si="8135"/>
        <v>0</v>
      </c>
      <c r="AT3067" s="11">
        <f t="shared" si="8135"/>
        <v>0</v>
      </c>
      <c r="AU3067" s="11">
        <f t="shared" si="8135"/>
        <v>0</v>
      </c>
      <c r="AV3067" s="11">
        <f t="shared" si="8135"/>
        <v>0</v>
      </c>
      <c r="AW3067" s="11">
        <f t="shared" si="8135"/>
        <v>0</v>
      </c>
      <c r="AX3067" s="11">
        <f t="shared" si="8135"/>
        <v>0</v>
      </c>
      <c r="AY3067" s="11">
        <f t="shared" si="8135"/>
        <v>0</v>
      </c>
      <c r="AZ3067" s="11">
        <v>0</v>
      </c>
      <c r="BA3067" s="11">
        <v>0</v>
      </c>
      <c r="BB3067" s="11">
        <f t="shared" ref="BB3067:BQ3067" si="8136">SUM(BB3068)</f>
        <v>0</v>
      </c>
      <c r="BC3067" s="11">
        <f t="shared" si="8136"/>
        <v>0</v>
      </c>
      <c r="BD3067" s="11">
        <f t="shared" si="8136"/>
        <v>0</v>
      </c>
      <c r="BE3067" s="11">
        <f t="shared" si="8136"/>
        <v>12000</v>
      </c>
      <c r="BF3067" s="11">
        <f t="shared" si="8136"/>
        <v>0</v>
      </c>
      <c r="BG3067" s="11">
        <f t="shared" si="8136"/>
        <v>0</v>
      </c>
      <c r="BH3067" s="11">
        <f t="shared" si="8136"/>
        <v>12000</v>
      </c>
      <c r="BI3067" s="11">
        <f t="shared" si="8136"/>
        <v>0</v>
      </c>
      <c r="BJ3067" s="11">
        <f t="shared" si="8136"/>
        <v>0</v>
      </c>
      <c r="BK3067" s="11">
        <f t="shared" si="8136"/>
        <v>0</v>
      </c>
      <c r="BL3067" s="11">
        <f t="shared" si="8136"/>
        <v>0</v>
      </c>
      <c r="BM3067" s="11">
        <f t="shared" si="8136"/>
        <v>12000</v>
      </c>
      <c r="BN3067" s="11">
        <f t="shared" si="8136"/>
        <v>0</v>
      </c>
      <c r="BO3067" s="11">
        <f t="shared" si="8136"/>
        <v>0</v>
      </c>
      <c r="BP3067" s="11">
        <f t="shared" si="8136"/>
        <v>0</v>
      </c>
      <c r="BQ3067" s="11">
        <f t="shared" si="8136"/>
        <v>0</v>
      </c>
      <c r="BR3067" s="11">
        <v>12000</v>
      </c>
      <c r="BS3067" s="11">
        <v>0</v>
      </c>
      <c r="BT3067" s="11">
        <f t="shared" ref="BT3067:BX3067" si="8137">SUM(BT3068)</f>
        <v>77000</v>
      </c>
      <c r="BU3067" s="11">
        <f t="shared" si="8137"/>
        <v>57000</v>
      </c>
      <c r="BV3067" s="11">
        <f t="shared" si="8137"/>
        <v>38500</v>
      </c>
      <c r="BW3067" s="11">
        <f t="shared" si="8137"/>
        <v>18500</v>
      </c>
      <c r="BX3067" s="11">
        <f t="shared" si="8137"/>
        <v>18500</v>
      </c>
      <c r="BY3067" s="11">
        <f t="shared" ref="BY3067" si="8138">SUM(BY3068)</f>
        <v>0</v>
      </c>
      <c r="BZ3067" s="11">
        <f t="shared" ref="BZ3067" si="8139">SUM(BZ3068)</f>
        <v>0</v>
      </c>
      <c r="CA3067" s="11">
        <f t="shared" si="8073"/>
        <v>57000</v>
      </c>
      <c r="CB3067" s="123">
        <f t="shared" si="8084"/>
        <v>100</v>
      </c>
    </row>
    <row r="3068" spans="1:80" x14ac:dyDescent="0.25">
      <c r="A3068" s="4" t="s">
        <v>928</v>
      </c>
      <c r="B3068" s="4" t="s">
        <v>88</v>
      </c>
      <c r="C3068" s="4" t="s">
        <v>1389</v>
      </c>
      <c r="D3068" s="79" t="s">
        <v>1390</v>
      </c>
      <c r="E3068" s="78" t="s">
        <v>78</v>
      </c>
      <c r="F3068" s="78" t="s">
        <v>1</v>
      </c>
      <c r="G3068" s="2" t="s">
        <v>1</v>
      </c>
      <c r="H3068" s="2" t="s">
        <v>79</v>
      </c>
      <c r="I3068" s="12">
        <f>SUM(I3069:I3070)</f>
        <v>50000</v>
      </c>
      <c r="J3068" s="12">
        <f t="shared" si="8072"/>
        <v>50000</v>
      </c>
      <c r="K3068" s="12">
        <f t="shared" ref="K3068" si="8140">SUM(K3069:K3070)</f>
        <v>30000</v>
      </c>
      <c r="L3068" s="12">
        <f t="shared" si="8075"/>
        <v>20000</v>
      </c>
      <c r="M3068" s="12">
        <f t="shared" ref="M3068:Q3068" si="8141">SUM(M3069:M3070)</f>
        <v>20000</v>
      </c>
      <c r="N3068" s="12">
        <f t="shared" si="8141"/>
        <v>0</v>
      </c>
      <c r="O3068" s="12">
        <f t="shared" si="8141"/>
        <v>0</v>
      </c>
      <c r="P3068" s="12">
        <f t="shared" si="8141"/>
        <v>0</v>
      </c>
      <c r="Q3068" s="12">
        <f t="shared" si="8141"/>
        <v>0</v>
      </c>
      <c r="R3068" s="12">
        <f t="shared" ref="R3068:AG3068" si="8142">SUM(R3069:R3070)</f>
        <v>20000</v>
      </c>
      <c r="S3068" s="12">
        <f t="shared" si="8142"/>
        <v>0</v>
      </c>
      <c r="T3068" s="12">
        <f t="shared" si="8142"/>
        <v>0</v>
      </c>
      <c r="U3068" s="12">
        <f t="shared" si="8142"/>
        <v>0</v>
      </c>
      <c r="V3068" s="12">
        <f t="shared" si="8142"/>
        <v>0</v>
      </c>
      <c r="W3068" s="12">
        <f t="shared" si="8142"/>
        <v>0</v>
      </c>
      <c r="X3068" s="12">
        <f t="shared" ref="X3068" si="8143">SUM(X3069:X3070)</f>
        <v>20000</v>
      </c>
      <c r="Y3068" s="12">
        <f t="shared" si="8142"/>
        <v>0</v>
      </c>
      <c r="Z3068" s="12">
        <f t="shared" si="8142"/>
        <v>0</v>
      </c>
      <c r="AA3068" s="12">
        <f t="shared" si="8142"/>
        <v>0</v>
      </c>
      <c r="AB3068" s="12">
        <f t="shared" si="8142"/>
        <v>0</v>
      </c>
      <c r="AC3068" s="12">
        <f t="shared" si="8142"/>
        <v>0</v>
      </c>
      <c r="AD3068" s="12">
        <f t="shared" si="8142"/>
        <v>0</v>
      </c>
      <c r="AE3068" s="12">
        <f t="shared" si="8142"/>
        <v>0</v>
      </c>
      <c r="AF3068" s="12">
        <f t="shared" si="8142"/>
        <v>0</v>
      </c>
      <c r="AG3068" s="12">
        <f t="shared" si="8142"/>
        <v>0</v>
      </c>
      <c r="AH3068" s="12">
        <v>0</v>
      </c>
      <c r="AI3068" s="12">
        <v>20000</v>
      </c>
      <c r="AJ3068" s="12">
        <f t="shared" ref="AJ3068:AY3068" si="8144">SUM(AJ3069:AJ3070)</f>
        <v>0</v>
      </c>
      <c r="AK3068" s="12">
        <f t="shared" si="8144"/>
        <v>0</v>
      </c>
      <c r="AL3068" s="12">
        <f t="shared" si="8144"/>
        <v>0</v>
      </c>
      <c r="AM3068" s="12">
        <f t="shared" si="8144"/>
        <v>0</v>
      </c>
      <c r="AN3068" s="12">
        <f t="shared" si="8144"/>
        <v>0</v>
      </c>
      <c r="AO3068" s="12">
        <f t="shared" si="8144"/>
        <v>0</v>
      </c>
      <c r="AP3068" s="12">
        <f t="shared" ref="AP3068" si="8145">SUM(AP3069:AP3070)</f>
        <v>0</v>
      </c>
      <c r="AQ3068" s="12">
        <f t="shared" si="8144"/>
        <v>0</v>
      </c>
      <c r="AR3068" s="12">
        <f t="shared" si="8144"/>
        <v>0</v>
      </c>
      <c r="AS3068" s="12">
        <f t="shared" si="8144"/>
        <v>0</v>
      </c>
      <c r="AT3068" s="12">
        <f t="shared" si="8144"/>
        <v>0</v>
      </c>
      <c r="AU3068" s="12">
        <f t="shared" si="8144"/>
        <v>0</v>
      </c>
      <c r="AV3068" s="12">
        <f t="shared" si="8144"/>
        <v>0</v>
      </c>
      <c r="AW3068" s="12">
        <f t="shared" si="8144"/>
        <v>0</v>
      </c>
      <c r="AX3068" s="12">
        <f t="shared" si="8144"/>
        <v>0</v>
      </c>
      <c r="AY3068" s="12">
        <f t="shared" si="8144"/>
        <v>0</v>
      </c>
      <c r="AZ3068" s="12">
        <v>0</v>
      </c>
      <c r="BA3068" s="12">
        <v>0</v>
      </c>
      <c r="BB3068" s="12">
        <f t="shared" ref="BB3068:BQ3068" si="8146">SUM(BB3069:BB3070)</f>
        <v>0</v>
      </c>
      <c r="BC3068" s="12">
        <f t="shared" si="8146"/>
        <v>0</v>
      </c>
      <c r="BD3068" s="12">
        <f t="shared" si="8146"/>
        <v>0</v>
      </c>
      <c r="BE3068" s="12">
        <f t="shared" si="8146"/>
        <v>12000</v>
      </c>
      <c r="BF3068" s="12">
        <f t="shared" si="8146"/>
        <v>0</v>
      </c>
      <c r="BG3068" s="12">
        <f t="shared" si="8146"/>
        <v>0</v>
      </c>
      <c r="BH3068" s="12">
        <f t="shared" ref="BH3068" si="8147">SUM(BH3069:BH3070)</f>
        <v>12000</v>
      </c>
      <c r="BI3068" s="12">
        <f t="shared" si="8146"/>
        <v>0</v>
      </c>
      <c r="BJ3068" s="12">
        <f t="shared" si="8146"/>
        <v>0</v>
      </c>
      <c r="BK3068" s="12">
        <f t="shared" si="8146"/>
        <v>0</v>
      </c>
      <c r="BL3068" s="12">
        <f t="shared" si="8146"/>
        <v>0</v>
      </c>
      <c r="BM3068" s="12">
        <f t="shared" si="8146"/>
        <v>12000</v>
      </c>
      <c r="BN3068" s="12">
        <f t="shared" si="8146"/>
        <v>0</v>
      </c>
      <c r="BO3068" s="12">
        <f t="shared" si="8146"/>
        <v>0</v>
      </c>
      <c r="BP3068" s="12">
        <f t="shared" si="8146"/>
        <v>0</v>
      </c>
      <c r="BQ3068" s="12">
        <f t="shared" si="8146"/>
        <v>0</v>
      </c>
      <c r="BR3068" s="12">
        <v>12000</v>
      </c>
      <c r="BS3068" s="12">
        <v>0</v>
      </c>
      <c r="BT3068" s="12">
        <f t="shared" ref="BT3068:BX3068" si="8148">SUM(BT3069:BT3070)</f>
        <v>77000</v>
      </c>
      <c r="BU3068" s="12">
        <f t="shared" si="8148"/>
        <v>57000</v>
      </c>
      <c r="BV3068" s="12">
        <f t="shared" si="8148"/>
        <v>38500</v>
      </c>
      <c r="BW3068" s="12">
        <f t="shared" si="8148"/>
        <v>18500</v>
      </c>
      <c r="BX3068" s="12">
        <f t="shared" si="8148"/>
        <v>18500</v>
      </c>
      <c r="BY3068" s="12">
        <f t="shared" ref="BY3068" si="8149">SUM(BY3069:BY3070)</f>
        <v>0</v>
      </c>
      <c r="BZ3068" s="12">
        <f t="shared" ref="BZ3068" si="8150">SUM(BZ3069:BZ3070)</f>
        <v>0</v>
      </c>
      <c r="CA3068" s="12">
        <f t="shared" si="8073"/>
        <v>57000</v>
      </c>
      <c r="CB3068" s="124">
        <f t="shared" si="8084"/>
        <v>100</v>
      </c>
    </row>
    <row r="3069" spans="1:80" x14ac:dyDescent="0.25">
      <c r="A3069" s="4" t="s">
        <v>928</v>
      </c>
      <c r="B3069" s="4" t="s">
        <v>88</v>
      </c>
      <c r="C3069" s="4" t="s">
        <v>1389</v>
      </c>
      <c r="D3069" s="79" t="s">
        <v>1390</v>
      </c>
      <c r="E3069" s="89">
        <v>8213</v>
      </c>
      <c r="F3069" s="79"/>
      <c r="G3069" s="75" t="s">
        <v>1906</v>
      </c>
      <c r="H3069" s="13" t="s">
        <v>81</v>
      </c>
      <c r="I3069" s="14">
        <v>35000</v>
      </c>
      <c r="J3069" s="14">
        <f t="shared" si="8072"/>
        <v>30000</v>
      </c>
      <c r="K3069" s="14">
        <v>15000</v>
      </c>
      <c r="L3069" s="14">
        <f t="shared" si="8075"/>
        <v>15000</v>
      </c>
      <c r="M3069" s="14">
        <v>15000</v>
      </c>
      <c r="N3069" s="14">
        <v>0</v>
      </c>
      <c r="O3069" s="14">
        <v>0</v>
      </c>
      <c r="P3069" s="14">
        <v>0</v>
      </c>
      <c r="Q3069" s="14">
        <v>0</v>
      </c>
      <c r="R3069" s="14">
        <v>15000</v>
      </c>
      <c r="S3069" s="14"/>
      <c r="T3069" s="14"/>
      <c r="U3069" s="14"/>
      <c r="V3069" s="14"/>
      <c r="W3069" s="14"/>
      <c r="X3069" s="14">
        <f t="shared" si="8069"/>
        <v>15000</v>
      </c>
      <c r="Y3069" s="14"/>
      <c r="Z3069" s="14"/>
      <c r="AA3069" s="14"/>
      <c r="AB3069" s="14"/>
      <c r="AC3069" s="14"/>
      <c r="AD3069" s="14"/>
      <c r="AE3069" s="14"/>
      <c r="AF3069" s="14"/>
      <c r="AG3069" s="14"/>
      <c r="AH3069" s="14">
        <v>0</v>
      </c>
      <c r="AI3069" s="14">
        <v>15000</v>
      </c>
      <c r="AJ3069" s="14">
        <v>0</v>
      </c>
      <c r="AK3069" s="14"/>
      <c r="AL3069" s="14"/>
      <c r="AM3069" s="14"/>
      <c r="AN3069" s="14"/>
      <c r="AO3069" s="14"/>
      <c r="AP3069" s="14">
        <f t="shared" si="8070"/>
        <v>0</v>
      </c>
      <c r="AQ3069" s="14"/>
      <c r="AR3069" s="14"/>
      <c r="AS3069" s="14"/>
      <c r="AT3069" s="14"/>
      <c r="AU3069" s="14"/>
      <c r="AV3069" s="14"/>
      <c r="AW3069" s="14"/>
      <c r="AX3069" s="14"/>
      <c r="AY3069" s="14"/>
      <c r="AZ3069" s="14">
        <v>0</v>
      </c>
      <c r="BA3069" s="14">
        <v>0</v>
      </c>
      <c r="BB3069" s="14">
        <v>0</v>
      </c>
      <c r="BC3069" s="14"/>
      <c r="BD3069" s="14"/>
      <c r="BE3069" s="14">
        <v>12000</v>
      </c>
      <c r="BF3069" s="14"/>
      <c r="BG3069" s="14"/>
      <c r="BH3069" s="14">
        <f t="shared" si="8071"/>
        <v>12000</v>
      </c>
      <c r="BI3069" s="14"/>
      <c r="BJ3069" s="14"/>
      <c r="BK3069" s="14"/>
      <c r="BL3069" s="14"/>
      <c r="BM3069" s="14">
        <v>12000</v>
      </c>
      <c r="BN3069" s="14"/>
      <c r="BO3069" s="14"/>
      <c r="BP3069" s="14"/>
      <c r="BQ3069" s="14"/>
      <c r="BR3069" s="14">
        <v>12000</v>
      </c>
      <c r="BS3069" s="14">
        <v>0</v>
      </c>
      <c r="BT3069" s="14">
        <v>37000</v>
      </c>
      <c r="BU3069" s="14">
        <v>22000</v>
      </c>
      <c r="BV3069" s="14">
        <v>11000</v>
      </c>
      <c r="BW3069" s="14">
        <f t="shared" si="8022"/>
        <v>11000</v>
      </c>
      <c r="BX3069" s="14">
        <v>11000</v>
      </c>
      <c r="BY3069" s="14"/>
      <c r="BZ3069" s="14"/>
      <c r="CA3069" s="14">
        <f t="shared" si="8073"/>
        <v>22000</v>
      </c>
      <c r="CB3069" s="122">
        <f t="shared" si="8084"/>
        <v>100</v>
      </c>
    </row>
    <row r="3070" spans="1:80" x14ac:dyDescent="0.25">
      <c r="A3070" s="4" t="s">
        <v>928</v>
      </c>
      <c r="B3070" s="4" t="s">
        <v>88</v>
      </c>
      <c r="C3070" s="4" t="s">
        <v>1389</v>
      </c>
      <c r="D3070" s="79" t="s">
        <v>1390</v>
      </c>
      <c r="E3070" s="89">
        <v>8216</v>
      </c>
      <c r="F3070" s="79"/>
      <c r="G3070" s="75" t="s">
        <v>1906</v>
      </c>
      <c r="H3070" s="13" t="s">
        <v>319</v>
      </c>
      <c r="I3070" s="14">
        <v>15000</v>
      </c>
      <c r="J3070" s="14">
        <f t="shared" si="8072"/>
        <v>20000</v>
      </c>
      <c r="K3070" s="14">
        <v>15000</v>
      </c>
      <c r="L3070" s="14">
        <f t="shared" si="8075"/>
        <v>5000</v>
      </c>
      <c r="M3070" s="14">
        <v>5000</v>
      </c>
      <c r="N3070" s="14">
        <v>0</v>
      </c>
      <c r="O3070" s="14">
        <v>0</v>
      </c>
      <c r="P3070" s="14">
        <v>0</v>
      </c>
      <c r="Q3070" s="14">
        <v>0</v>
      </c>
      <c r="R3070" s="14">
        <v>5000</v>
      </c>
      <c r="S3070" s="14"/>
      <c r="T3070" s="14"/>
      <c r="U3070" s="14"/>
      <c r="V3070" s="14"/>
      <c r="W3070" s="14"/>
      <c r="X3070" s="14">
        <f t="shared" si="8069"/>
        <v>5000</v>
      </c>
      <c r="Y3070" s="14"/>
      <c r="Z3070" s="14"/>
      <c r="AA3070" s="14"/>
      <c r="AB3070" s="14"/>
      <c r="AC3070" s="14"/>
      <c r="AD3070" s="14"/>
      <c r="AE3070" s="14"/>
      <c r="AF3070" s="14"/>
      <c r="AG3070" s="14"/>
      <c r="AH3070" s="14">
        <v>0</v>
      </c>
      <c r="AI3070" s="14">
        <v>5000</v>
      </c>
      <c r="AJ3070" s="14">
        <v>0</v>
      </c>
      <c r="AK3070" s="14"/>
      <c r="AL3070" s="14"/>
      <c r="AM3070" s="14"/>
      <c r="AN3070" s="14"/>
      <c r="AO3070" s="14"/>
      <c r="AP3070" s="14">
        <f t="shared" si="8070"/>
        <v>0</v>
      </c>
      <c r="AQ3070" s="14"/>
      <c r="AR3070" s="14"/>
      <c r="AS3070" s="14"/>
      <c r="AT3070" s="14"/>
      <c r="AU3070" s="14"/>
      <c r="AV3070" s="14"/>
      <c r="AW3070" s="14"/>
      <c r="AX3070" s="14"/>
      <c r="AY3070" s="14"/>
      <c r="AZ3070" s="14">
        <v>0</v>
      </c>
      <c r="BA3070" s="14">
        <v>0</v>
      </c>
      <c r="BB3070" s="14">
        <v>0</v>
      </c>
      <c r="BC3070" s="14"/>
      <c r="BD3070" s="14"/>
      <c r="BE3070" s="14"/>
      <c r="BF3070" s="14"/>
      <c r="BG3070" s="14"/>
      <c r="BH3070" s="14">
        <f t="shared" si="8071"/>
        <v>0</v>
      </c>
      <c r="BI3070" s="14"/>
      <c r="BJ3070" s="14"/>
      <c r="BK3070" s="14"/>
      <c r="BL3070" s="14"/>
      <c r="BM3070" s="14"/>
      <c r="BN3070" s="14"/>
      <c r="BO3070" s="14"/>
      <c r="BP3070" s="14"/>
      <c r="BQ3070" s="14"/>
      <c r="BR3070" s="14">
        <v>0</v>
      </c>
      <c r="BS3070" s="14">
        <v>0</v>
      </c>
      <c r="BT3070" s="14">
        <v>40000</v>
      </c>
      <c r="BU3070" s="14">
        <v>35000</v>
      </c>
      <c r="BV3070" s="14">
        <v>27500</v>
      </c>
      <c r="BW3070" s="14">
        <f t="shared" si="8022"/>
        <v>7500</v>
      </c>
      <c r="BX3070" s="14">
        <v>7500</v>
      </c>
      <c r="BY3070" s="14"/>
      <c r="BZ3070" s="14"/>
      <c r="CA3070" s="14">
        <f t="shared" si="8073"/>
        <v>35000</v>
      </c>
      <c r="CB3070" s="122">
        <f t="shared" si="8084"/>
        <v>100</v>
      </c>
    </row>
    <row r="3071" spans="1:80" x14ac:dyDescent="0.25">
      <c r="A3071" s="13" t="s">
        <v>1</v>
      </c>
      <c r="B3071" s="13" t="s">
        <v>1</v>
      </c>
      <c r="C3071" s="13" t="s">
        <v>1</v>
      </c>
      <c r="D3071" s="74" t="s">
        <v>1</v>
      </c>
      <c r="E3071" s="74" t="s">
        <v>1</v>
      </c>
      <c r="F3071" s="74" t="s">
        <v>1</v>
      </c>
      <c r="G3071" s="13" t="s">
        <v>1</v>
      </c>
      <c r="H3071" s="10" t="s">
        <v>1399</v>
      </c>
      <c r="I3071" s="11">
        <f>SUM(I3041,I3064,I3067)</f>
        <v>2958923</v>
      </c>
      <c r="J3071" s="11">
        <f t="shared" si="8072"/>
        <v>3159688</v>
      </c>
      <c r="K3071" s="11">
        <f t="shared" ref="K3071" si="8151">SUM(K3041,K3064,K3067)</f>
        <v>2953838</v>
      </c>
      <c r="L3071" s="11">
        <f t="shared" si="8075"/>
        <v>205850</v>
      </c>
      <c r="M3071" s="11">
        <f t="shared" ref="M3071:Q3071" si="8152">SUM(M3041,M3064,M3067)</f>
        <v>200350</v>
      </c>
      <c r="N3071" s="11">
        <f t="shared" si="8152"/>
        <v>0</v>
      </c>
      <c r="O3071" s="11">
        <f t="shared" si="8152"/>
        <v>5500</v>
      </c>
      <c r="P3071" s="11">
        <f t="shared" si="8152"/>
        <v>0</v>
      </c>
      <c r="Q3071" s="11">
        <f t="shared" si="8152"/>
        <v>0</v>
      </c>
      <c r="R3071" s="11">
        <f t="shared" ref="R3071:AG3071" si="8153">SUM(R3041,R3064,R3067)</f>
        <v>200350</v>
      </c>
      <c r="S3071" s="11">
        <f t="shared" si="8153"/>
        <v>0</v>
      </c>
      <c r="T3071" s="11">
        <f t="shared" si="8153"/>
        <v>0</v>
      </c>
      <c r="U3071" s="11">
        <f t="shared" si="8153"/>
        <v>0</v>
      </c>
      <c r="V3071" s="11">
        <f t="shared" si="8153"/>
        <v>0</v>
      </c>
      <c r="W3071" s="11">
        <f t="shared" si="8153"/>
        <v>0</v>
      </c>
      <c r="X3071" s="11">
        <f t="shared" si="8153"/>
        <v>200350</v>
      </c>
      <c r="Y3071" s="11">
        <f t="shared" si="8153"/>
        <v>1932</v>
      </c>
      <c r="Z3071" s="11">
        <f t="shared" si="8153"/>
        <v>26993</v>
      </c>
      <c r="AA3071" s="11">
        <f t="shared" si="8153"/>
        <v>28222</v>
      </c>
      <c r="AB3071" s="11">
        <f t="shared" si="8153"/>
        <v>25292</v>
      </c>
      <c r="AC3071" s="11">
        <f t="shared" si="8153"/>
        <v>21453</v>
      </c>
      <c r="AD3071" s="11">
        <f t="shared" si="8153"/>
        <v>13679</v>
      </c>
      <c r="AE3071" s="11">
        <f t="shared" si="8153"/>
        <v>0</v>
      </c>
      <c r="AF3071" s="11">
        <f t="shared" si="8153"/>
        <v>1748</v>
      </c>
      <c r="AG3071" s="11">
        <f t="shared" si="8153"/>
        <v>13150</v>
      </c>
      <c r="AH3071" s="11">
        <v>132469</v>
      </c>
      <c r="AI3071" s="11">
        <v>67881</v>
      </c>
      <c r="AJ3071" s="11">
        <f t="shared" ref="AJ3071:AY3071" si="8154">SUM(AJ3041,AJ3064,AJ3067)</f>
        <v>0</v>
      </c>
      <c r="AK3071" s="11">
        <f t="shared" si="8154"/>
        <v>0</v>
      </c>
      <c r="AL3071" s="11">
        <f t="shared" si="8154"/>
        <v>0</v>
      </c>
      <c r="AM3071" s="11">
        <f t="shared" si="8154"/>
        <v>0</v>
      </c>
      <c r="AN3071" s="11">
        <f t="shared" si="8154"/>
        <v>0</v>
      </c>
      <c r="AO3071" s="11">
        <f t="shared" si="8154"/>
        <v>0</v>
      </c>
      <c r="AP3071" s="11">
        <f t="shared" si="8154"/>
        <v>0</v>
      </c>
      <c r="AQ3071" s="11">
        <f t="shared" si="8154"/>
        <v>0</v>
      </c>
      <c r="AR3071" s="11">
        <f t="shared" si="8154"/>
        <v>0</v>
      </c>
      <c r="AS3071" s="11">
        <f t="shared" si="8154"/>
        <v>0</v>
      </c>
      <c r="AT3071" s="11">
        <f t="shared" si="8154"/>
        <v>0</v>
      </c>
      <c r="AU3071" s="11">
        <f t="shared" si="8154"/>
        <v>0</v>
      </c>
      <c r="AV3071" s="11">
        <f t="shared" si="8154"/>
        <v>0</v>
      </c>
      <c r="AW3071" s="11">
        <f t="shared" si="8154"/>
        <v>0</v>
      </c>
      <c r="AX3071" s="11">
        <f t="shared" si="8154"/>
        <v>0</v>
      </c>
      <c r="AY3071" s="11">
        <f t="shared" si="8154"/>
        <v>0</v>
      </c>
      <c r="AZ3071" s="11">
        <v>0</v>
      </c>
      <c r="BA3071" s="11">
        <v>0</v>
      </c>
      <c r="BB3071" s="11">
        <f t="shared" ref="BB3071:BQ3071" si="8155">SUM(BB3041,BB3064,BB3067)</f>
        <v>5500</v>
      </c>
      <c r="BC3071" s="11">
        <f t="shared" si="8155"/>
        <v>7620</v>
      </c>
      <c r="BD3071" s="11">
        <f t="shared" si="8155"/>
        <v>0</v>
      </c>
      <c r="BE3071" s="11">
        <f t="shared" si="8155"/>
        <v>24254</v>
      </c>
      <c r="BF3071" s="11">
        <f t="shared" si="8155"/>
        <v>0</v>
      </c>
      <c r="BG3071" s="11">
        <f t="shared" si="8155"/>
        <v>0</v>
      </c>
      <c r="BH3071" s="11">
        <f t="shared" si="8155"/>
        <v>37374</v>
      </c>
      <c r="BI3071" s="11">
        <f t="shared" si="8155"/>
        <v>2740</v>
      </c>
      <c r="BJ3071" s="11">
        <f t="shared" si="8155"/>
        <v>2760</v>
      </c>
      <c r="BK3071" s="11">
        <f t="shared" si="8155"/>
        <v>7620</v>
      </c>
      <c r="BL3071" s="11">
        <f t="shared" si="8155"/>
        <v>0</v>
      </c>
      <c r="BM3071" s="11">
        <f t="shared" si="8155"/>
        <v>12000</v>
      </c>
      <c r="BN3071" s="11">
        <f t="shared" si="8155"/>
        <v>0</v>
      </c>
      <c r="BO3071" s="11">
        <f t="shared" si="8155"/>
        <v>254</v>
      </c>
      <c r="BP3071" s="11">
        <f t="shared" si="8155"/>
        <v>11371</v>
      </c>
      <c r="BQ3071" s="11">
        <f t="shared" si="8155"/>
        <v>629</v>
      </c>
      <c r="BR3071" s="11">
        <v>37374</v>
      </c>
      <c r="BS3071" s="11">
        <v>0</v>
      </c>
      <c r="BT3071" s="11">
        <f t="shared" ref="BT3071:BZ3071" si="8156">SUM(BT3041,BT3064,BT3067)</f>
        <v>3329223</v>
      </c>
      <c r="BU3071" s="11">
        <f t="shared" si="8156"/>
        <v>3125600</v>
      </c>
      <c r="BV3071" s="11">
        <f t="shared" si="8156"/>
        <v>1882532</v>
      </c>
      <c r="BW3071" s="11">
        <f t="shared" si="8156"/>
        <v>735380</v>
      </c>
      <c r="BX3071" s="11">
        <f t="shared" si="8156"/>
        <v>275350</v>
      </c>
      <c r="BY3071" s="11">
        <f t="shared" si="8156"/>
        <v>230015</v>
      </c>
      <c r="BZ3071" s="11">
        <f t="shared" si="8156"/>
        <v>230015</v>
      </c>
      <c r="CA3071" s="11">
        <f t="shared" si="8073"/>
        <v>2617912</v>
      </c>
      <c r="CB3071" s="123">
        <f t="shared" si="8084"/>
        <v>83.757102636293837</v>
      </c>
    </row>
    <row r="3072" spans="1:80" ht="15.75" thickBot="1" x14ac:dyDescent="0.3">
      <c r="A3072" s="13" t="s">
        <v>1</v>
      </c>
      <c r="B3072" s="13" t="s">
        <v>1</v>
      </c>
      <c r="C3072" s="13" t="s">
        <v>1</v>
      </c>
      <c r="D3072" s="74" t="s">
        <v>1</v>
      </c>
      <c r="E3072" s="74" t="s">
        <v>1</v>
      </c>
      <c r="F3072" s="74" t="s">
        <v>1</v>
      </c>
      <c r="G3072" s="13" t="s">
        <v>1</v>
      </c>
      <c r="H3072" s="2" t="s">
        <v>83</v>
      </c>
      <c r="I3072" s="12">
        <v>42</v>
      </c>
      <c r="J3072" s="12">
        <f t="shared" si="8072"/>
        <v>62</v>
      </c>
      <c r="K3072" s="12">
        <v>62</v>
      </c>
      <c r="L3072" s="13"/>
      <c r="M3072" s="13" t="s">
        <v>1</v>
      </c>
      <c r="N3072" s="13" t="s">
        <v>1</v>
      </c>
      <c r="O3072" s="13" t="s">
        <v>1</v>
      </c>
      <c r="P3072" s="27"/>
      <c r="Q3072" s="13" t="s">
        <v>1</v>
      </c>
      <c r="R3072" s="13" t="s">
        <v>1</v>
      </c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>
        <v>0</v>
      </c>
      <c r="AI3072" s="13">
        <v>0</v>
      </c>
      <c r="AJ3072" s="13" t="s">
        <v>1</v>
      </c>
      <c r="AK3072" s="13"/>
      <c r="AL3072" s="13"/>
      <c r="AM3072" s="13"/>
      <c r="AN3072" s="13"/>
      <c r="AO3072" s="13"/>
      <c r="AP3072" s="13"/>
      <c r="AQ3072" s="13"/>
      <c r="AR3072" s="13"/>
      <c r="AS3072" s="13"/>
      <c r="AT3072" s="13"/>
      <c r="AU3072" s="13"/>
      <c r="AV3072" s="13"/>
      <c r="AW3072" s="13"/>
      <c r="AX3072" s="13"/>
      <c r="AY3072" s="13"/>
      <c r="AZ3072" s="13">
        <v>0</v>
      </c>
      <c r="BA3072" s="13">
        <v>0</v>
      </c>
      <c r="BB3072" s="13" t="s">
        <v>1</v>
      </c>
      <c r="BC3072" s="13"/>
      <c r="BD3072" s="13"/>
      <c r="BE3072" s="13"/>
      <c r="BF3072" s="13"/>
      <c r="BG3072" s="13"/>
      <c r="BH3072" s="13"/>
      <c r="BI3072" s="13"/>
      <c r="BJ3072" s="13"/>
      <c r="BK3072" s="13"/>
      <c r="BL3072" s="13"/>
      <c r="BM3072" s="13"/>
      <c r="BN3072" s="13"/>
      <c r="BO3072" s="13"/>
      <c r="BP3072" s="13"/>
      <c r="BQ3072" s="13"/>
      <c r="BR3072" s="13">
        <v>0</v>
      </c>
      <c r="BS3072" s="13">
        <v>0</v>
      </c>
      <c r="BT3072" s="12">
        <v>62</v>
      </c>
      <c r="BU3072" s="12">
        <v>62</v>
      </c>
      <c r="BV3072" s="12"/>
      <c r="BW3072" s="12"/>
      <c r="BX3072" s="12" t="s">
        <v>1</v>
      </c>
      <c r="BY3072" s="12" t="s">
        <v>1</v>
      </c>
      <c r="BZ3072" s="12"/>
      <c r="CA3072" s="12">
        <f t="shared" si="8073"/>
        <v>0</v>
      </c>
      <c r="CB3072" s="124"/>
    </row>
    <row r="3073" spans="1:80" ht="69.75" customHeight="1" thickBot="1" x14ac:dyDescent="0.3">
      <c r="A3073" s="133" t="s">
        <v>1</v>
      </c>
      <c r="B3073" s="133" t="s">
        <v>1</v>
      </c>
      <c r="C3073" s="133" t="s">
        <v>1</v>
      </c>
      <c r="D3073" s="135" t="s">
        <v>1</v>
      </c>
      <c r="E3073" s="135" t="s">
        <v>1</v>
      </c>
      <c r="F3073" s="135" t="s">
        <v>1</v>
      </c>
      <c r="G3073" s="137" t="s">
        <v>1</v>
      </c>
      <c r="H3073" s="5" t="s">
        <v>84</v>
      </c>
      <c r="I3073" s="5" t="s">
        <v>11</v>
      </c>
      <c r="J3073" s="5" t="s">
        <v>1809</v>
      </c>
      <c r="K3073" s="5" t="s">
        <v>12</v>
      </c>
      <c r="L3073" s="5" t="s">
        <v>13</v>
      </c>
      <c r="M3073" s="5" t="s">
        <v>14</v>
      </c>
      <c r="N3073" s="5" t="s">
        <v>15</v>
      </c>
      <c r="O3073" s="5" t="s">
        <v>16</v>
      </c>
      <c r="P3073" s="5" t="s">
        <v>17</v>
      </c>
      <c r="Q3073" s="5" t="s">
        <v>18</v>
      </c>
      <c r="R3073" s="71" t="s">
        <v>14</v>
      </c>
      <c r="S3073" s="71" t="s">
        <v>1843</v>
      </c>
      <c r="T3073" s="71" t="s">
        <v>1797</v>
      </c>
      <c r="U3073" s="71" t="s">
        <v>1832</v>
      </c>
      <c r="V3073" s="71" t="s">
        <v>1833</v>
      </c>
      <c r="W3073" s="71" t="s">
        <v>1834</v>
      </c>
      <c r="X3073" s="71" t="s">
        <v>1847</v>
      </c>
      <c r="Y3073" s="71" t="s">
        <v>1844</v>
      </c>
      <c r="Z3073" s="71" t="s">
        <v>1835</v>
      </c>
      <c r="AA3073" s="71" t="s">
        <v>1836</v>
      </c>
      <c r="AB3073" s="71" t="s">
        <v>1837</v>
      </c>
      <c r="AC3073" s="71" t="s">
        <v>1838</v>
      </c>
      <c r="AD3073" s="71" t="s">
        <v>1839</v>
      </c>
      <c r="AE3073" s="71" t="s">
        <v>1840</v>
      </c>
      <c r="AF3073" s="71" t="s">
        <v>1845</v>
      </c>
      <c r="AG3073" s="71" t="s">
        <v>1846</v>
      </c>
      <c r="AH3073" s="71" t="s">
        <v>1841</v>
      </c>
      <c r="AI3073" s="71" t="s">
        <v>1842</v>
      </c>
      <c r="AJ3073" s="72" t="s">
        <v>15</v>
      </c>
      <c r="AK3073" s="72" t="s">
        <v>1843</v>
      </c>
      <c r="AL3073" s="72" t="s">
        <v>1797</v>
      </c>
      <c r="AM3073" s="72" t="s">
        <v>1832</v>
      </c>
      <c r="AN3073" s="72" t="s">
        <v>1833</v>
      </c>
      <c r="AO3073" s="72" t="s">
        <v>1834</v>
      </c>
      <c r="AP3073" s="72" t="s">
        <v>1848</v>
      </c>
      <c r="AQ3073" s="72" t="s">
        <v>1844</v>
      </c>
      <c r="AR3073" s="72" t="s">
        <v>1835</v>
      </c>
      <c r="AS3073" s="72" t="s">
        <v>1836</v>
      </c>
      <c r="AT3073" s="72" t="s">
        <v>1837</v>
      </c>
      <c r="AU3073" s="72" t="s">
        <v>1838</v>
      </c>
      <c r="AV3073" s="72" t="s">
        <v>1839</v>
      </c>
      <c r="AW3073" s="72" t="s">
        <v>1840</v>
      </c>
      <c r="AX3073" s="72" t="s">
        <v>1845</v>
      </c>
      <c r="AY3073" s="72" t="s">
        <v>1846</v>
      </c>
      <c r="AZ3073" s="72" t="s">
        <v>1841</v>
      </c>
      <c r="BA3073" s="72" t="s">
        <v>1842</v>
      </c>
      <c r="BB3073" s="73" t="s">
        <v>16</v>
      </c>
      <c r="BC3073" s="73" t="s">
        <v>1843</v>
      </c>
      <c r="BD3073" s="73" t="s">
        <v>1797</v>
      </c>
      <c r="BE3073" s="73" t="s">
        <v>1832</v>
      </c>
      <c r="BF3073" s="73" t="s">
        <v>1833</v>
      </c>
      <c r="BG3073" s="73" t="s">
        <v>1834</v>
      </c>
      <c r="BH3073" s="73" t="s">
        <v>1849</v>
      </c>
      <c r="BI3073" s="73" t="s">
        <v>1844</v>
      </c>
      <c r="BJ3073" s="73" t="s">
        <v>1835</v>
      </c>
      <c r="BK3073" s="73" t="s">
        <v>1836</v>
      </c>
      <c r="BL3073" s="73" t="s">
        <v>1837</v>
      </c>
      <c r="BM3073" s="73" t="s">
        <v>1838</v>
      </c>
      <c r="BN3073" s="73" t="s">
        <v>1839</v>
      </c>
      <c r="BO3073" s="73" t="s">
        <v>1840</v>
      </c>
      <c r="BP3073" s="73" t="s">
        <v>1845</v>
      </c>
      <c r="BQ3073" s="73" t="s">
        <v>1846</v>
      </c>
      <c r="BR3073" s="73" t="s">
        <v>1841</v>
      </c>
      <c r="BS3073" s="73" t="s">
        <v>1842</v>
      </c>
      <c r="BT3073" s="5" t="s">
        <v>1911</v>
      </c>
      <c r="BU3073" s="5" t="s">
        <v>1942</v>
      </c>
      <c r="BV3073" s="5" t="s">
        <v>1943</v>
      </c>
      <c r="BW3073" s="5" t="s">
        <v>1944</v>
      </c>
      <c r="BX3073" s="5" t="s">
        <v>1945</v>
      </c>
      <c r="BY3073" s="5" t="s">
        <v>1946</v>
      </c>
      <c r="BZ3073" s="5" t="s">
        <v>1947</v>
      </c>
      <c r="CA3073" s="5" t="s">
        <v>1948</v>
      </c>
      <c r="CB3073" s="120" t="s">
        <v>1916</v>
      </c>
    </row>
    <row r="3074" spans="1:80" x14ac:dyDescent="0.25">
      <c r="A3074" s="134"/>
      <c r="B3074" s="134"/>
      <c r="C3074" s="134"/>
      <c r="D3074" s="136"/>
      <c r="E3074" s="136"/>
      <c r="F3074" s="136"/>
      <c r="G3074" s="138"/>
      <c r="H3074" s="15" t="s">
        <v>1</v>
      </c>
      <c r="I3074" s="9" t="s">
        <v>19</v>
      </c>
      <c r="J3074" s="9">
        <v>1</v>
      </c>
      <c r="K3074" s="9" t="s">
        <v>20</v>
      </c>
      <c r="L3074" s="9" t="s">
        <v>21</v>
      </c>
      <c r="M3074" s="9" t="s">
        <v>22</v>
      </c>
      <c r="N3074" s="9" t="s">
        <v>23</v>
      </c>
      <c r="O3074" s="9" t="s">
        <v>24</v>
      </c>
      <c r="P3074" s="9" t="s">
        <v>25</v>
      </c>
      <c r="Q3074" s="9" t="s">
        <v>26</v>
      </c>
      <c r="R3074" s="9">
        <v>1</v>
      </c>
      <c r="S3074" s="9">
        <v>2</v>
      </c>
      <c r="T3074" s="9">
        <v>3</v>
      </c>
      <c r="U3074" s="9">
        <v>4</v>
      </c>
      <c r="V3074" s="9">
        <v>5</v>
      </c>
      <c r="W3074" s="9">
        <v>6</v>
      </c>
      <c r="X3074" s="9">
        <v>7</v>
      </c>
      <c r="Y3074" s="9">
        <v>8</v>
      </c>
      <c r="Z3074" s="9">
        <v>9</v>
      </c>
      <c r="AA3074" s="9">
        <v>10</v>
      </c>
      <c r="AB3074" s="9">
        <v>11</v>
      </c>
      <c r="AC3074" s="9">
        <v>12</v>
      </c>
      <c r="AD3074" s="9">
        <v>13</v>
      </c>
      <c r="AE3074" s="9">
        <v>14</v>
      </c>
      <c r="AF3074" s="9">
        <v>15</v>
      </c>
      <c r="AG3074" s="9">
        <v>16</v>
      </c>
      <c r="AH3074" s="9">
        <v>20</v>
      </c>
      <c r="AI3074" s="9">
        <v>21</v>
      </c>
      <c r="AJ3074" s="9">
        <v>1</v>
      </c>
      <c r="AK3074" s="9">
        <v>2</v>
      </c>
      <c r="AL3074" s="9">
        <v>3</v>
      </c>
      <c r="AM3074" s="9">
        <v>4</v>
      </c>
      <c r="AN3074" s="9">
        <v>5</v>
      </c>
      <c r="AO3074" s="9">
        <v>6</v>
      </c>
      <c r="AP3074" s="9">
        <v>7</v>
      </c>
      <c r="AQ3074" s="9">
        <v>8</v>
      </c>
      <c r="AR3074" s="9">
        <v>9</v>
      </c>
      <c r="AS3074" s="9">
        <v>10</v>
      </c>
      <c r="AT3074" s="9">
        <v>11</v>
      </c>
      <c r="AU3074" s="9">
        <v>12</v>
      </c>
      <c r="AV3074" s="9">
        <v>13</v>
      </c>
      <c r="AW3074" s="9">
        <v>14</v>
      </c>
      <c r="AX3074" s="9">
        <v>15</v>
      </c>
      <c r="AY3074" s="9">
        <v>16</v>
      </c>
      <c r="AZ3074" s="9">
        <v>20</v>
      </c>
      <c r="BA3074" s="9">
        <v>21</v>
      </c>
      <c r="BB3074" s="9">
        <v>1</v>
      </c>
      <c r="BC3074" s="9">
        <v>2</v>
      </c>
      <c r="BD3074" s="9">
        <v>3</v>
      </c>
      <c r="BE3074" s="9">
        <v>4</v>
      </c>
      <c r="BF3074" s="9">
        <v>5</v>
      </c>
      <c r="BG3074" s="9">
        <v>6</v>
      </c>
      <c r="BH3074" s="9">
        <v>7</v>
      </c>
      <c r="BI3074" s="9">
        <v>8</v>
      </c>
      <c r="BJ3074" s="9">
        <v>9</v>
      </c>
      <c r="BK3074" s="9">
        <v>10</v>
      </c>
      <c r="BL3074" s="9">
        <v>11</v>
      </c>
      <c r="BM3074" s="9">
        <v>12</v>
      </c>
      <c r="BN3074" s="9">
        <v>13</v>
      </c>
      <c r="BO3074" s="9">
        <v>14</v>
      </c>
      <c r="BP3074" s="9">
        <v>15</v>
      </c>
      <c r="BQ3074" s="9">
        <v>16</v>
      </c>
      <c r="BR3074" s="9">
        <v>20</v>
      </c>
      <c r="BS3074" s="9">
        <v>21</v>
      </c>
      <c r="BT3074" s="9">
        <v>1</v>
      </c>
      <c r="BU3074" s="9">
        <v>2</v>
      </c>
      <c r="BV3074" s="9">
        <v>3</v>
      </c>
      <c r="BW3074" s="9" t="s">
        <v>1798</v>
      </c>
      <c r="BX3074" s="9">
        <v>5</v>
      </c>
      <c r="BY3074" s="9">
        <v>6</v>
      </c>
      <c r="BZ3074" s="9">
        <v>7</v>
      </c>
      <c r="CA3074" s="9" t="s">
        <v>1917</v>
      </c>
      <c r="CB3074" s="121">
        <v>9</v>
      </c>
    </row>
    <row r="3075" spans="1:80" x14ac:dyDescent="0.25">
      <c r="A3075" s="134"/>
      <c r="B3075" s="134"/>
      <c r="C3075" s="134"/>
      <c r="D3075" s="136"/>
      <c r="E3075" s="136"/>
      <c r="F3075" s="136"/>
      <c r="G3075" s="138"/>
      <c r="H3075" s="16" t="s">
        <v>1015</v>
      </c>
      <c r="I3075" s="17">
        <f>SUM(I3071)</f>
        <v>2958923</v>
      </c>
      <c r="J3075" s="17">
        <f t="shared" ref="J3075:J3076" si="8157">SUM(K3075,L3075,P3075,Q3075)</f>
        <v>3159688</v>
      </c>
      <c r="K3075" s="17">
        <f t="shared" ref="K3075" si="8158">SUM(K3071)</f>
        <v>2953838</v>
      </c>
      <c r="L3075" s="17">
        <f t="shared" ref="L3075:L3076" si="8159">SUM(M3075:O3075)</f>
        <v>205850</v>
      </c>
      <c r="M3075" s="17">
        <f t="shared" ref="M3075:Q3075" si="8160">SUM(M3071)</f>
        <v>200350</v>
      </c>
      <c r="N3075" s="17">
        <f t="shared" si="8160"/>
        <v>0</v>
      </c>
      <c r="O3075" s="17">
        <f t="shared" si="8160"/>
        <v>5500</v>
      </c>
      <c r="P3075" s="17">
        <f t="shared" si="8160"/>
        <v>0</v>
      </c>
      <c r="Q3075" s="17">
        <f t="shared" si="8160"/>
        <v>0</v>
      </c>
      <c r="R3075" s="17">
        <f t="shared" ref="R3075:AG3075" si="8161">SUM(R3071)</f>
        <v>200350</v>
      </c>
      <c r="S3075" s="17">
        <f t="shared" si="8161"/>
        <v>0</v>
      </c>
      <c r="T3075" s="17">
        <f t="shared" si="8161"/>
        <v>0</v>
      </c>
      <c r="U3075" s="17">
        <f t="shared" si="8161"/>
        <v>0</v>
      </c>
      <c r="V3075" s="17">
        <f t="shared" si="8161"/>
        <v>0</v>
      </c>
      <c r="W3075" s="17">
        <f t="shared" si="8161"/>
        <v>0</v>
      </c>
      <c r="X3075" s="17">
        <f t="shared" ref="X3075" si="8162">SUM(X3071)</f>
        <v>200350</v>
      </c>
      <c r="Y3075" s="17">
        <f t="shared" si="8161"/>
        <v>1932</v>
      </c>
      <c r="Z3075" s="17">
        <f t="shared" si="8161"/>
        <v>26993</v>
      </c>
      <c r="AA3075" s="17">
        <f t="shared" si="8161"/>
        <v>28222</v>
      </c>
      <c r="AB3075" s="17">
        <f t="shared" si="8161"/>
        <v>25292</v>
      </c>
      <c r="AC3075" s="17">
        <f t="shared" si="8161"/>
        <v>21453</v>
      </c>
      <c r="AD3075" s="17">
        <f t="shared" si="8161"/>
        <v>13679</v>
      </c>
      <c r="AE3075" s="17">
        <f t="shared" si="8161"/>
        <v>0</v>
      </c>
      <c r="AF3075" s="17">
        <f t="shared" si="8161"/>
        <v>1748</v>
      </c>
      <c r="AG3075" s="17">
        <f t="shared" si="8161"/>
        <v>13150</v>
      </c>
      <c r="AH3075" s="17">
        <v>132469</v>
      </c>
      <c r="AI3075" s="17">
        <v>67881</v>
      </c>
      <c r="AJ3075" s="17">
        <f t="shared" ref="AJ3075:AY3075" si="8163">SUM(AJ3071)</f>
        <v>0</v>
      </c>
      <c r="AK3075" s="17">
        <f t="shared" si="8163"/>
        <v>0</v>
      </c>
      <c r="AL3075" s="17">
        <f t="shared" si="8163"/>
        <v>0</v>
      </c>
      <c r="AM3075" s="17">
        <f t="shared" si="8163"/>
        <v>0</v>
      </c>
      <c r="AN3075" s="17">
        <f t="shared" si="8163"/>
        <v>0</v>
      </c>
      <c r="AO3075" s="17">
        <f t="shared" si="8163"/>
        <v>0</v>
      </c>
      <c r="AP3075" s="17">
        <f t="shared" ref="AP3075" si="8164">SUM(AP3071)</f>
        <v>0</v>
      </c>
      <c r="AQ3075" s="17">
        <f t="shared" si="8163"/>
        <v>0</v>
      </c>
      <c r="AR3075" s="17">
        <f t="shared" si="8163"/>
        <v>0</v>
      </c>
      <c r="AS3075" s="17">
        <f t="shared" si="8163"/>
        <v>0</v>
      </c>
      <c r="AT3075" s="17">
        <f t="shared" si="8163"/>
        <v>0</v>
      </c>
      <c r="AU3075" s="17">
        <f t="shared" si="8163"/>
        <v>0</v>
      </c>
      <c r="AV3075" s="17">
        <f t="shared" si="8163"/>
        <v>0</v>
      </c>
      <c r="AW3075" s="17">
        <f t="shared" si="8163"/>
        <v>0</v>
      </c>
      <c r="AX3075" s="17">
        <f t="shared" si="8163"/>
        <v>0</v>
      </c>
      <c r="AY3075" s="17">
        <f t="shared" si="8163"/>
        <v>0</v>
      </c>
      <c r="AZ3075" s="17">
        <v>0</v>
      </c>
      <c r="BA3075" s="17">
        <v>0</v>
      </c>
      <c r="BB3075" s="17">
        <f t="shared" ref="BB3075:BQ3075" si="8165">SUM(BB3071)</f>
        <v>5500</v>
      </c>
      <c r="BC3075" s="17">
        <f t="shared" si="8165"/>
        <v>7620</v>
      </c>
      <c r="BD3075" s="17">
        <f t="shared" si="8165"/>
        <v>0</v>
      </c>
      <c r="BE3075" s="17">
        <f t="shared" si="8165"/>
        <v>24254</v>
      </c>
      <c r="BF3075" s="17">
        <f t="shared" si="8165"/>
        <v>0</v>
      </c>
      <c r="BG3075" s="17">
        <f t="shared" si="8165"/>
        <v>0</v>
      </c>
      <c r="BH3075" s="17">
        <f t="shared" ref="BH3075" si="8166">SUM(BH3071)</f>
        <v>37374</v>
      </c>
      <c r="BI3075" s="17">
        <f t="shared" si="8165"/>
        <v>2740</v>
      </c>
      <c r="BJ3075" s="17">
        <f t="shared" si="8165"/>
        <v>2760</v>
      </c>
      <c r="BK3075" s="17">
        <f t="shared" si="8165"/>
        <v>7620</v>
      </c>
      <c r="BL3075" s="17">
        <f t="shared" si="8165"/>
        <v>0</v>
      </c>
      <c r="BM3075" s="17">
        <f t="shared" si="8165"/>
        <v>12000</v>
      </c>
      <c r="BN3075" s="17">
        <f t="shared" si="8165"/>
        <v>0</v>
      </c>
      <c r="BO3075" s="17">
        <f t="shared" si="8165"/>
        <v>254</v>
      </c>
      <c r="BP3075" s="17">
        <f t="shared" si="8165"/>
        <v>11371</v>
      </c>
      <c r="BQ3075" s="17">
        <f t="shared" si="8165"/>
        <v>629</v>
      </c>
      <c r="BR3075" s="17">
        <v>37374</v>
      </c>
      <c r="BS3075" s="17">
        <v>0</v>
      </c>
      <c r="BT3075" s="17">
        <f t="shared" ref="BT3075:BW3075" si="8167">SUM(BT3071)</f>
        <v>3329223</v>
      </c>
      <c r="BU3075" s="17">
        <f t="shared" ref="BU3075:BV3075" si="8168">SUM(BU3071)</f>
        <v>3125600</v>
      </c>
      <c r="BV3075" s="17">
        <f t="shared" si="8168"/>
        <v>1882532</v>
      </c>
      <c r="BW3075" s="17">
        <f t="shared" si="8167"/>
        <v>735380</v>
      </c>
      <c r="BX3075" s="17">
        <f t="shared" ref="BX3075:BZ3075" si="8169">SUM(BX3071)</f>
        <v>275350</v>
      </c>
      <c r="BY3075" s="17">
        <f t="shared" si="8169"/>
        <v>230015</v>
      </c>
      <c r="BZ3075" s="17">
        <f t="shared" si="8169"/>
        <v>230015</v>
      </c>
      <c r="CA3075" s="17">
        <f>BV3075+BW3075</f>
        <v>2617912</v>
      </c>
      <c r="CB3075" s="125">
        <f>IF(BU3075=0,"-",CA3075/BU3075*100)</f>
        <v>83.757102636293837</v>
      </c>
    </row>
    <row r="3076" spans="1:80" x14ac:dyDescent="0.25">
      <c r="A3076" s="134"/>
      <c r="B3076" s="134"/>
      <c r="C3076" s="134"/>
      <c r="D3076" s="136"/>
      <c r="E3076" s="136"/>
      <c r="F3076" s="136"/>
      <c r="G3076" s="138"/>
      <c r="H3076" s="18" t="s">
        <v>86</v>
      </c>
      <c r="I3076" s="17">
        <f>SUM(I3075)</f>
        <v>2958923</v>
      </c>
      <c r="J3076" s="17">
        <f t="shared" si="8157"/>
        <v>3159688</v>
      </c>
      <c r="K3076" s="17">
        <f t="shared" ref="K3076" si="8170">SUM(K3075)</f>
        <v>2953838</v>
      </c>
      <c r="L3076" s="17">
        <f t="shared" si="8159"/>
        <v>205850</v>
      </c>
      <c r="M3076" s="17">
        <f t="shared" ref="M3076:Q3076" si="8171">SUM(M3075)</f>
        <v>200350</v>
      </c>
      <c r="N3076" s="17">
        <f t="shared" si="8171"/>
        <v>0</v>
      </c>
      <c r="O3076" s="17">
        <f t="shared" si="8171"/>
        <v>5500</v>
      </c>
      <c r="P3076" s="17">
        <f t="shared" si="8171"/>
        <v>0</v>
      </c>
      <c r="Q3076" s="17">
        <f t="shared" si="8171"/>
        <v>0</v>
      </c>
      <c r="R3076" s="17">
        <f t="shared" ref="R3076:AG3076" si="8172">SUM(R3075)</f>
        <v>200350</v>
      </c>
      <c r="S3076" s="17">
        <f t="shared" si="8172"/>
        <v>0</v>
      </c>
      <c r="T3076" s="17">
        <f t="shared" si="8172"/>
        <v>0</v>
      </c>
      <c r="U3076" s="17">
        <f t="shared" si="8172"/>
        <v>0</v>
      </c>
      <c r="V3076" s="17">
        <f t="shared" si="8172"/>
        <v>0</v>
      </c>
      <c r="W3076" s="17">
        <f t="shared" si="8172"/>
        <v>0</v>
      </c>
      <c r="X3076" s="17">
        <f t="shared" ref="X3076" si="8173">SUM(X3075)</f>
        <v>200350</v>
      </c>
      <c r="Y3076" s="17">
        <f t="shared" si="8172"/>
        <v>1932</v>
      </c>
      <c r="Z3076" s="17">
        <f t="shared" si="8172"/>
        <v>26993</v>
      </c>
      <c r="AA3076" s="17">
        <f t="shared" si="8172"/>
        <v>28222</v>
      </c>
      <c r="AB3076" s="17">
        <f t="shared" si="8172"/>
        <v>25292</v>
      </c>
      <c r="AC3076" s="17">
        <f t="shared" si="8172"/>
        <v>21453</v>
      </c>
      <c r="AD3076" s="17">
        <f t="shared" si="8172"/>
        <v>13679</v>
      </c>
      <c r="AE3076" s="17">
        <f t="shared" si="8172"/>
        <v>0</v>
      </c>
      <c r="AF3076" s="17">
        <f t="shared" si="8172"/>
        <v>1748</v>
      </c>
      <c r="AG3076" s="17">
        <f t="shared" si="8172"/>
        <v>13150</v>
      </c>
      <c r="AH3076" s="17">
        <v>132469</v>
      </c>
      <c r="AI3076" s="17">
        <v>67881</v>
      </c>
      <c r="AJ3076" s="17">
        <f t="shared" ref="AJ3076:AY3076" si="8174">SUM(AJ3075)</f>
        <v>0</v>
      </c>
      <c r="AK3076" s="17">
        <f t="shared" si="8174"/>
        <v>0</v>
      </c>
      <c r="AL3076" s="17">
        <f t="shared" si="8174"/>
        <v>0</v>
      </c>
      <c r="AM3076" s="17">
        <f t="shared" si="8174"/>
        <v>0</v>
      </c>
      <c r="AN3076" s="17">
        <f t="shared" si="8174"/>
        <v>0</v>
      </c>
      <c r="AO3076" s="17">
        <f t="shared" si="8174"/>
        <v>0</v>
      </c>
      <c r="AP3076" s="17">
        <f t="shared" ref="AP3076" si="8175">SUM(AP3075)</f>
        <v>0</v>
      </c>
      <c r="AQ3076" s="17">
        <f t="shared" si="8174"/>
        <v>0</v>
      </c>
      <c r="AR3076" s="17">
        <f t="shared" si="8174"/>
        <v>0</v>
      </c>
      <c r="AS3076" s="17">
        <f t="shared" si="8174"/>
        <v>0</v>
      </c>
      <c r="AT3076" s="17">
        <f t="shared" si="8174"/>
        <v>0</v>
      </c>
      <c r="AU3076" s="17">
        <f t="shared" si="8174"/>
        <v>0</v>
      </c>
      <c r="AV3076" s="17">
        <f t="shared" si="8174"/>
        <v>0</v>
      </c>
      <c r="AW3076" s="17">
        <f t="shared" si="8174"/>
        <v>0</v>
      </c>
      <c r="AX3076" s="17">
        <f t="shared" si="8174"/>
        <v>0</v>
      </c>
      <c r="AY3076" s="17">
        <f t="shared" si="8174"/>
        <v>0</v>
      </c>
      <c r="AZ3076" s="17">
        <v>0</v>
      </c>
      <c r="BA3076" s="17">
        <v>0</v>
      </c>
      <c r="BB3076" s="17">
        <f t="shared" ref="BB3076:BQ3076" si="8176">SUM(BB3075)</f>
        <v>5500</v>
      </c>
      <c r="BC3076" s="17">
        <f t="shared" si="8176"/>
        <v>7620</v>
      </c>
      <c r="BD3076" s="17">
        <f t="shared" si="8176"/>
        <v>0</v>
      </c>
      <c r="BE3076" s="17">
        <f t="shared" si="8176"/>
        <v>24254</v>
      </c>
      <c r="BF3076" s="17">
        <f t="shared" si="8176"/>
        <v>0</v>
      </c>
      <c r="BG3076" s="17">
        <f t="shared" si="8176"/>
        <v>0</v>
      </c>
      <c r="BH3076" s="17">
        <f t="shared" ref="BH3076" si="8177">SUM(BH3075)</f>
        <v>37374</v>
      </c>
      <c r="BI3076" s="17">
        <f t="shared" si="8176"/>
        <v>2740</v>
      </c>
      <c r="BJ3076" s="17">
        <f t="shared" si="8176"/>
        <v>2760</v>
      </c>
      <c r="BK3076" s="17">
        <f t="shared" si="8176"/>
        <v>7620</v>
      </c>
      <c r="BL3076" s="17">
        <f t="shared" si="8176"/>
        <v>0</v>
      </c>
      <c r="BM3076" s="17">
        <f t="shared" si="8176"/>
        <v>12000</v>
      </c>
      <c r="BN3076" s="17">
        <f t="shared" si="8176"/>
        <v>0</v>
      </c>
      <c r="BO3076" s="17">
        <f t="shared" si="8176"/>
        <v>254</v>
      </c>
      <c r="BP3076" s="17">
        <f t="shared" si="8176"/>
        <v>11371</v>
      </c>
      <c r="BQ3076" s="17">
        <f t="shared" si="8176"/>
        <v>629</v>
      </c>
      <c r="BR3076" s="17">
        <v>37374</v>
      </c>
      <c r="BS3076" s="17">
        <v>0</v>
      </c>
      <c r="BT3076" s="17">
        <f t="shared" ref="BT3076:BW3076" si="8178">SUM(BT3075)</f>
        <v>3329223</v>
      </c>
      <c r="BU3076" s="17">
        <f t="shared" ref="BU3076:BV3076" si="8179">SUM(BU3075)</f>
        <v>3125600</v>
      </c>
      <c r="BV3076" s="17">
        <f t="shared" si="8179"/>
        <v>1882532</v>
      </c>
      <c r="BW3076" s="17">
        <f t="shared" si="8178"/>
        <v>735380</v>
      </c>
      <c r="BX3076" s="17">
        <f t="shared" ref="BX3076" si="8180">SUM(BX3075)</f>
        <v>275350</v>
      </c>
      <c r="BY3076" s="17">
        <f t="shared" ref="BY3076" si="8181">SUM(BY3075)</f>
        <v>230015</v>
      </c>
      <c r="BZ3076" s="17">
        <f t="shared" ref="BZ3076" si="8182">SUM(BZ3075)</f>
        <v>230015</v>
      </c>
      <c r="CA3076" s="17">
        <f>BV3076+BW3076</f>
        <v>2617912</v>
      </c>
      <c r="CB3076" s="125">
        <f>IF(BU3076=0,"-",CA3076/BU3076*100)</f>
        <v>83.757102636293837</v>
      </c>
    </row>
    <row r="3077" spans="1:80" x14ac:dyDescent="0.25">
      <c r="A3077" s="139"/>
      <c r="B3077" s="139"/>
      <c r="C3077" s="139"/>
      <c r="D3077" s="140"/>
      <c r="E3077" s="140"/>
      <c r="F3077" s="140"/>
      <c r="G3077" s="141"/>
      <c r="X3077">
        <f t="shared" si="8069"/>
        <v>0</v>
      </c>
      <c r="AH3077">
        <v>0</v>
      </c>
      <c r="AI3077">
        <v>0</v>
      </c>
      <c r="AP3077">
        <f t="shared" si="8070"/>
        <v>0</v>
      </c>
      <c r="AZ3077">
        <v>0</v>
      </c>
      <c r="BA3077">
        <v>0</v>
      </c>
      <c r="BH3077">
        <f t="shared" si="8071"/>
        <v>0</v>
      </c>
      <c r="BR3077">
        <v>0</v>
      </c>
      <c r="BS3077">
        <v>0</v>
      </c>
      <c r="BU3077">
        <v>0</v>
      </c>
      <c r="BV3077">
        <v>0</v>
      </c>
      <c r="BW3077">
        <f t="shared" si="8022"/>
        <v>0</v>
      </c>
      <c r="CA3077">
        <f>BV3077+BW3077</f>
        <v>0</v>
      </c>
      <c r="CB3077" s="126" t="str">
        <f>IF(BU3077=0,"-",CA3077/BU3077*100)</f>
        <v>-</v>
      </c>
    </row>
    <row r="3078" spans="1:80" ht="15.75" thickBot="1" x14ac:dyDescent="0.3">
      <c r="A3078" s="13" t="s">
        <v>1</v>
      </c>
      <c r="B3078" s="13" t="s">
        <v>1</v>
      </c>
      <c r="C3078" s="13" t="s">
        <v>1</v>
      </c>
      <c r="D3078" s="74" t="s">
        <v>1</v>
      </c>
      <c r="E3078" s="74" t="s">
        <v>1</v>
      </c>
      <c r="F3078" s="74" t="s">
        <v>1</v>
      </c>
      <c r="G3078" s="13" t="s">
        <v>1</v>
      </c>
      <c r="H3078" s="19" t="s">
        <v>1</v>
      </c>
      <c r="I3078" s="19" t="s">
        <v>1</v>
      </c>
      <c r="J3078" s="19"/>
      <c r="K3078" s="19" t="s">
        <v>1</v>
      </c>
      <c r="L3078" s="19"/>
      <c r="M3078" s="19" t="s">
        <v>1</v>
      </c>
      <c r="N3078" s="19" t="s">
        <v>1</v>
      </c>
      <c r="O3078" s="19" t="s">
        <v>1</v>
      </c>
      <c r="P3078" s="31"/>
      <c r="Q3078" s="19" t="s">
        <v>1</v>
      </c>
      <c r="R3078" s="19" t="s">
        <v>1</v>
      </c>
      <c r="S3078" s="19"/>
      <c r="T3078" s="19"/>
      <c r="U3078" s="19"/>
      <c r="V3078" s="19"/>
      <c r="W3078" s="19"/>
      <c r="X3078" s="19"/>
      <c r="Y3078" s="19"/>
      <c r="Z3078" s="19"/>
      <c r="AA3078" s="19"/>
      <c r="AB3078" s="19"/>
      <c r="AC3078" s="19"/>
      <c r="AD3078" s="19"/>
      <c r="AE3078" s="19"/>
      <c r="AF3078" s="19"/>
      <c r="AG3078" s="19"/>
      <c r="AH3078" s="19">
        <v>0</v>
      </c>
      <c r="AI3078" s="19">
        <v>0</v>
      </c>
      <c r="AJ3078" s="19" t="s">
        <v>1</v>
      </c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>
        <v>0</v>
      </c>
      <c r="BA3078" s="19">
        <v>0</v>
      </c>
      <c r="BB3078" s="19" t="s">
        <v>1</v>
      </c>
      <c r="BC3078" s="19"/>
      <c r="BD3078" s="19"/>
      <c r="BE3078" s="19"/>
      <c r="BF3078" s="19"/>
      <c r="BG3078" s="19"/>
      <c r="BH3078" s="19"/>
      <c r="BI3078" s="19"/>
      <c r="BJ3078" s="19"/>
      <c r="BK3078" s="19"/>
      <c r="BL3078" s="19"/>
      <c r="BM3078" s="19"/>
      <c r="BN3078" s="19"/>
      <c r="BO3078" s="19"/>
      <c r="BP3078" s="19"/>
      <c r="BQ3078" s="19"/>
      <c r="BR3078" s="19">
        <v>0</v>
      </c>
      <c r="BS3078" s="19">
        <v>0</v>
      </c>
      <c r="BT3078" s="19"/>
      <c r="BU3078" s="19"/>
      <c r="BV3078" s="19"/>
      <c r="BW3078" s="19"/>
      <c r="BX3078" s="19" t="s">
        <v>1</v>
      </c>
      <c r="BY3078" s="19" t="s">
        <v>1</v>
      </c>
      <c r="BZ3078" s="19"/>
      <c r="CA3078" s="19">
        <f>BV3078+BW3078</f>
        <v>0</v>
      </c>
      <c r="CB3078" s="127"/>
    </row>
    <row r="3079" spans="1:80" ht="69.75" customHeight="1" thickBot="1" x14ac:dyDescent="0.3">
      <c r="A3079" s="5" t="s">
        <v>4</v>
      </c>
      <c r="B3079" s="5" t="s">
        <v>5</v>
      </c>
      <c r="C3079" s="5" t="s">
        <v>6</v>
      </c>
      <c r="D3079" s="80" t="s">
        <v>1</v>
      </c>
      <c r="E3079" s="88" t="s">
        <v>7</v>
      </c>
      <c r="F3079" s="88" t="s">
        <v>8</v>
      </c>
      <c r="G3079" s="5" t="s">
        <v>9</v>
      </c>
      <c r="H3079" s="5" t="s">
        <v>10</v>
      </c>
      <c r="I3079" s="5" t="s">
        <v>11</v>
      </c>
      <c r="J3079" s="5" t="s">
        <v>1809</v>
      </c>
      <c r="K3079" s="5" t="s">
        <v>12</v>
      </c>
      <c r="L3079" s="5" t="s">
        <v>13</v>
      </c>
      <c r="M3079" s="5" t="s">
        <v>14</v>
      </c>
      <c r="N3079" s="5" t="s">
        <v>15</v>
      </c>
      <c r="O3079" s="5" t="s">
        <v>16</v>
      </c>
      <c r="P3079" s="5" t="s">
        <v>17</v>
      </c>
      <c r="Q3079" s="5" t="s">
        <v>18</v>
      </c>
      <c r="R3079" s="71" t="s">
        <v>14</v>
      </c>
      <c r="S3079" s="71" t="s">
        <v>1843</v>
      </c>
      <c r="T3079" s="71" t="s">
        <v>1797</v>
      </c>
      <c r="U3079" s="71" t="s">
        <v>1832</v>
      </c>
      <c r="V3079" s="71" t="s">
        <v>1833</v>
      </c>
      <c r="W3079" s="71" t="s">
        <v>1834</v>
      </c>
      <c r="X3079" s="71" t="s">
        <v>1847</v>
      </c>
      <c r="Y3079" s="71" t="s">
        <v>1844</v>
      </c>
      <c r="Z3079" s="71" t="s">
        <v>1835</v>
      </c>
      <c r="AA3079" s="71" t="s">
        <v>1836</v>
      </c>
      <c r="AB3079" s="71" t="s">
        <v>1837</v>
      </c>
      <c r="AC3079" s="71" t="s">
        <v>1838</v>
      </c>
      <c r="AD3079" s="71" t="s">
        <v>1839</v>
      </c>
      <c r="AE3079" s="71" t="s">
        <v>1840</v>
      </c>
      <c r="AF3079" s="71" t="s">
        <v>1845</v>
      </c>
      <c r="AG3079" s="71" t="s">
        <v>1846</v>
      </c>
      <c r="AH3079" s="71" t="s">
        <v>1841</v>
      </c>
      <c r="AI3079" s="71" t="s">
        <v>1842</v>
      </c>
      <c r="AJ3079" s="72" t="s">
        <v>15</v>
      </c>
      <c r="AK3079" s="72" t="s">
        <v>1843</v>
      </c>
      <c r="AL3079" s="72" t="s">
        <v>1797</v>
      </c>
      <c r="AM3079" s="72" t="s">
        <v>1832</v>
      </c>
      <c r="AN3079" s="72" t="s">
        <v>1833</v>
      </c>
      <c r="AO3079" s="72" t="s">
        <v>1834</v>
      </c>
      <c r="AP3079" s="72" t="s">
        <v>1848</v>
      </c>
      <c r="AQ3079" s="72" t="s">
        <v>1844</v>
      </c>
      <c r="AR3079" s="72" t="s">
        <v>1835</v>
      </c>
      <c r="AS3079" s="72" t="s">
        <v>1836</v>
      </c>
      <c r="AT3079" s="72" t="s">
        <v>1837</v>
      </c>
      <c r="AU3079" s="72" t="s">
        <v>1838</v>
      </c>
      <c r="AV3079" s="72" t="s">
        <v>1839</v>
      </c>
      <c r="AW3079" s="72" t="s">
        <v>1840</v>
      </c>
      <c r="AX3079" s="72" t="s">
        <v>1845</v>
      </c>
      <c r="AY3079" s="72" t="s">
        <v>1846</v>
      </c>
      <c r="AZ3079" s="72" t="s">
        <v>1841</v>
      </c>
      <c r="BA3079" s="72" t="s">
        <v>1842</v>
      </c>
      <c r="BB3079" s="73" t="s">
        <v>16</v>
      </c>
      <c r="BC3079" s="73" t="s">
        <v>1843</v>
      </c>
      <c r="BD3079" s="73" t="s">
        <v>1797</v>
      </c>
      <c r="BE3079" s="73" t="s">
        <v>1832</v>
      </c>
      <c r="BF3079" s="73" t="s">
        <v>1833</v>
      </c>
      <c r="BG3079" s="73" t="s">
        <v>1834</v>
      </c>
      <c r="BH3079" s="73" t="s">
        <v>1849</v>
      </c>
      <c r="BI3079" s="73" t="s">
        <v>1844</v>
      </c>
      <c r="BJ3079" s="73" t="s">
        <v>1835</v>
      </c>
      <c r="BK3079" s="73" t="s">
        <v>1836</v>
      </c>
      <c r="BL3079" s="73" t="s">
        <v>1837</v>
      </c>
      <c r="BM3079" s="73" t="s">
        <v>1838</v>
      </c>
      <c r="BN3079" s="73" t="s">
        <v>1839</v>
      </c>
      <c r="BO3079" s="73" t="s">
        <v>1840</v>
      </c>
      <c r="BP3079" s="73" t="s">
        <v>1845</v>
      </c>
      <c r="BQ3079" s="73" t="s">
        <v>1846</v>
      </c>
      <c r="BR3079" s="73" t="s">
        <v>1841</v>
      </c>
      <c r="BS3079" s="73" t="s">
        <v>1842</v>
      </c>
      <c r="BT3079" s="5" t="s">
        <v>1911</v>
      </c>
      <c r="BU3079" s="5" t="s">
        <v>1942</v>
      </c>
      <c r="BV3079" s="5" t="s">
        <v>1943</v>
      </c>
      <c r="BW3079" s="5" t="s">
        <v>1944</v>
      </c>
      <c r="BX3079" s="5" t="s">
        <v>1945</v>
      </c>
      <c r="BY3079" s="5" t="s">
        <v>1946</v>
      </c>
      <c r="BZ3079" s="5" t="s">
        <v>1947</v>
      </c>
      <c r="CA3079" s="5" t="s">
        <v>1948</v>
      </c>
      <c r="CB3079" s="120" t="s">
        <v>1916</v>
      </c>
    </row>
    <row r="3080" spans="1:80" x14ac:dyDescent="0.25">
      <c r="A3080" s="6" t="s">
        <v>1</v>
      </c>
      <c r="B3080" s="6" t="s">
        <v>1</v>
      </c>
      <c r="C3080" s="6" t="s">
        <v>1</v>
      </c>
      <c r="D3080" s="81" t="s">
        <v>1</v>
      </c>
      <c r="E3080" s="81" t="s">
        <v>1</v>
      </c>
      <c r="F3080" s="94" t="s">
        <v>1</v>
      </c>
      <c r="G3080" s="7" t="s">
        <v>1</v>
      </c>
      <c r="H3080" s="8" t="s">
        <v>1</v>
      </c>
      <c r="I3080" s="9" t="s">
        <v>19</v>
      </c>
      <c r="J3080" s="9">
        <v>1</v>
      </c>
      <c r="K3080" s="9" t="s">
        <v>20</v>
      </c>
      <c r="L3080" s="9" t="s">
        <v>21</v>
      </c>
      <c r="M3080" s="9" t="s">
        <v>22</v>
      </c>
      <c r="N3080" s="9" t="s">
        <v>23</v>
      </c>
      <c r="O3080" s="9" t="s">
        <v>24</v>
      </c>
      <c r="P3080" s="9" t="s">
        <v>25</v>
      </c>
      <c r="Q3080" s="9" t="s">
        <v>26</v>
      </c>
      <c r="R3080" s="9">
        <v>1</v>
      </c>
      <c r="S3080" s="9">
        <v>2</v>
      </c>
      <c r="T3080" s="9">
        <v>3</v>
      </c>
      <c r="U3080" s="9">
        <v>4</v>
      </c>
      <c r="V3080" s="9">
        <v>5</v>
      </c>
      <c r="W3080" s="9">
        <v>6</v>
      </c>
      <c r="X3080" s="9">
        <v>7</v>
      </c>
      <c r="Y3080" s="9">
        <v>8</v>
      </c>
      <c r="Z3080" s="9">
        <v>9</v>
      </c>
      <c r="AA3080" s="9">
        <v>10</v>
      </c>
      <c r="AB3080" s="9">
        <v>11</v>
      </c>
      <c r="AC3080" s="9">
        <v>12</v>
      </c>
      <c r="AD3080" s="9">
        <v>13</v>
      </c>
      <c r="AE3080" s="9">
        <v>14</v>
      </c>
      <c r="AF3080" s="9">
        <v>15</v>
      </c>
      <c r="AG3080" s="9">
        <v>16</v>
      </c>
      <c r="AH3080" s="9">
        <v>20</v>
      </c>
      <c r="AI3080" s="9">
        <v>21</v>
      </c>
      <c r="AJ3080" s="9">
        <v>1</v>
      </c>
      <c r="AK3080" s="9">
        <v>2</v>
      </c>
      <c r="AL3080" s="9">
        <v>3</v>
      </c>
      <c r="AM3080" s="9">
        <v>4</v>
      </c>
      <c r="AN3080" s="9">
        <v>5</v>
      </c>
      <c r="AO3080" s="9">
        <v>6</v>
      </c>
      <c r="AP3080" s="9">
        <v>7</v>
      </c>
      <c r="AQ3080" s="9">
        <v>8</v>
      </c>
      <c r="AR3080" s="9">
        <v>9</v>
      </c>
      <c r="AS3080" s="9">
        <v>10</v>
      </c>
      <c r="AT3080" s="9">
        <v>11</v>
      </c>
      <c r="AU3080" s="9">
        <v>12</v>
      </c>
      <c r="AV3080" s="9">
        <v>13</v>
      </c>
      <c r="AW3080" s="9">
        <v>14</v>
      </c>
      <c r="AX3080" s="9">
        <v>15</v>
      </c>
      <c r="AY3080" s="9">
        <v>16</v>
      </c>
      <c r="AZ3080" s="9">
        <v>20</v>
      </c>
      <c r="BA3080" s="9">
        <v>21</v>
      </c>
      <c r="BB3080" s="9">
        <v>1</v>
      </c>
      <c r="BC3080" s="9">
        <v>2</v>
      </c>
      <c r="BD3080" s="9">
        <v>3</v>
      </c>
      <c r="BE3080" s="9">
        <v>4</v>
      </c>
      <c r="BF3080" s="9">
        <v>5</v>
      </c>
      <c r="BG3080" s="9">
        <v>6</v>
      </c>
      <c r="BH3080" s="9">
        <v>7</v>
      </c>
      <c r="BI3080" s="9">
        <v>8</v>
      </c>
      <c r="BJ3080" s="9">
        <v>9</v>
      </c>
      <c r="BK3080" s="9">
        <v>10</v>
      </c>
      <c r="BL3080" s="9">
        <v>11</v>
      </c>
      <c r="BM3080" s="9">
        <v>12</v>
      </c>
      <c r="BN3080" s="9">
        <v>13</v>
      </c>
      <c r="BO3080" s="9">
        <v>14</v>
      </c>
      <c r="BP3080" s="9">
        <v>15</v>
      </c>
      <c r="BQ3080" s="9">
        <v>16</v>
      </c>
      <c r="BR3080" s="9">
        <v>20</v>
      </c>
      <c r="BS3080" s="9">
        <v>21</v>
      </c>
      <c r="BT3080" s="9">
        <v>1</v>
      </c>
      <c r="BU3080" s="9">
        <v>2</v>
      </c>
      <c r="BV3080" s="9">
        <v>3</v>
      </c>
      <c r="BW3080" s="9" t="s">
        <v>1798</v>
      </c>
      <c r="BX3080" s="9">
        <v>5</v>
      </c>
      <c r="BY3080" s="9">
        <v>6</v>
      </c>
      <c r="BZ3080" s="9">
        <v>7</v>
      </c>
      <c r="CA3080" s="9" t="s">
        <v>1917</v>
      </c>
      <c r="CB3080" s="121">
        <v>9</v>
      </c>
    </row>
    <row r="3081" spans="1:80" x14ac:dyDescent="0.25">
      <c r="A3081" s="1" t="s">
        <v>928</v>
      </c>
      <c r="B3081" s="1" t="s">
        <v>88</v>
      </c>
      <c r="C3081" s="4" t="s">
        <v>1400</v>
      </c>
      <c r="D3081" s="79" t="s">
        <v>1401</v>
      </c>
      <c r="E3081" s="78" t="s">
        <v>1</v>
      </c>
      <c r="F3081" s="78" t="s">
        <v>1</v>
      </c>
      <c r="G3081" s="2" t="s">
        <v>1</v>
      </c>
      <c r="H3081" s="2" t="s">
        <v>1402</v>
      </c>
      <c r="I3081" s="3" t="s">
        <v>1</v>
      </c>
      <c r="J3081" s="3">
        <f t="shared" ref="J3081:J3114" si="8183">SUM(K3081,L3081,P3081,Q3081)</f>
        <v>0</v>
      </c>
      <c r="K3081" s="3" t="s">
        <v>1</v>
      </c>
      <c r="L3081" s="3"/>
      <c r="M3081" s="3" t="s">
        <v>1</v>
      </c>
      <c r="N3081" s="3" t="s">
        <v>1</v>
      </c>
      <c r="O3081" s="3" t="s">
        <v>1</v>
      </c>
      <c r="P3081" s="26"/>
      <c r="Q3081" s="3" t="s">
        <v>1</v>
      </c>
      <c r="R3081" s="3" t="s">
        <v>1</v>
      </c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>
        <v>0</v>
      </c>
      <c r="AI3081" s="3">
        <v>0</v>
      </c>
      <c r="AJ3081" s="3" t="s">
        <v>1</v>
      </c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  <c r="AX3081" s="3"/>
      <c r="AY3081" s="3"/>
      <c r="AZ3081" s="3">
        <v>0</v>
      </c>
      <c r="BA3081" s="3">
        <v>0</v>
      </c>
      <c r="BB3081" s="3" t="s">
        <v>1</v>
      </c>
      <c r="BC3081" s="3"/>
      <c r="BD3081" s="3"/>
      <c r="BE3081" s="3"/>
      <c r="BF3081" s="3"/>
      <c r="BG3081" s="3"/>
      <c r="BH3081" s="3"/>
      <c r="BI3081" s="3"/>
      <c r="BJ3081" s="3"/>
      <c r="BK3081" s="3"/>
      <c r="BL3081" s="3"/>
      <c r="BM3081" s="3"/>
      <c r="BN3081" s="3"/>
      <c r="BO3081" s="3"/>
      <c r="BP3081" s="3"/>
      <c r="BQ3081" s="3"/>
      <c r="BR3081" s="3">
        <v>0</v>
      </c>
      <c r="BS3081" s="3">
        <v>0</v>
      </c>
      <c r="BT3081" s="3">
        <v>0</v>
      </c>
      <c r="BU3081" s="3"/>
      <c r="BV3081" s="3"/>
      <c r="BW3081" s="3"/>
      <c r="BX3081" s="3" t="s">
        <v>1</v>
      </c>
      <c r="BY3081" s="3" t="s">
        <v>1</v>
      </c>
      <c r="BZ3081" s="3"/>
      <c r="CA3081" s="3">
        <f t="shared" ref="CA3081:CA3114" si="8184">BV3081+BW3081</f>
        <v>0</v>
      </c>
      <c r="CB3081" s="122"/>
    </row>
    <row r="3082" spans="1:80" ht="33.75" x14ac:dyDescent="0.25">
      <c r="A3082" s="1" t="s">
        <v>1</v>
      </c>
      <c r="B3082" s="1" t="s">
        <v>1</v>
      </c>
      <c r="C3082" s="1" t="s">
        <v>1</v>
      </c>
      <c r="D3082" s="78" t="s">
        <v>1</v>
      </c>
      <c r="E3082" s="78" t="s">
        <v>1</v>
      </c>
      <c r="F3082" s="78" t="s">
        <v>1</v>
      </c>
      <c r="G3082" s="2" t="s">
        <v>1</v>
      </c>
      <c r="H3082" s="10" t="s">
        <v>30</v>
      </c>
      <c r="I3082" s="11">
        <f>SUM(I3083,I3091,I3093)</f>
        <v>2384632</v>
      </c>
      <c r="J3082" s="11">
        <f t="shared" si="8183"/>
        <v>2609897</v>
      </c>
      <c r="K3082" s="11">
        <f t="shared" ref="K3082" si="8185">SUM(K3083,K3091,K3093)</f>
        <v>2579897</v>
      </c>
      <c r="L3082" s="11">
        <f t="shared" ref="L3082:L3113" si="8186">SUM(M3082:O3082)</f>
        <v>30000</v>
      </c>
      <c r="M3082" s="11">
        <f t="shared" ref="M3082:Q3082" si="8187">SUM(M3083,M3091,M3093)</f>
        <v>16800</v>
      </c>
      <c r="N3082" s="11">
        <f t="shared" si="8187"/>
        <v>0</v>
      </c>
      <c r="O3082" s="11">
        <f t="shared" si="8187"/>
        <v>13200</v>
      </c>
      <c r="P3082" s="11">
        <f t="shared" si="8187"/>
        <v>0</v>
      </c>
      <c r="Q3082" s="11">
        <f t="shared" si="8187"/>
        <v>0</v>
      </c>
      <c r="R3082" s="11">
        <f t="shared" ref="R3082:AG3082" si="8188">SUM(R3083,R3091,R3093)</f>
        <v>16800</v>
      </c>
      <c r="S3082" s="11">
        <f t="shared" si="8188"/>
        <v>0</v>
      </c>
      <c r="T3082" s="11">
        <f t="shared" si="8188"/>
        <v>0</v>
      </c>
      <c r="U3082" s="11">
        <f t="shared" si="8188"/>
        <v>0</v>
      </c>
      <c r="V3082" s="11">
        <f t="shared" si="8188"/>
        <v>0</v>
      </c>
      <c r="W3082" s="11">
        <f t="shared" si="8188"/>
        <v>0</v>
      </c>
      <c r="X3082" s="11">
        <f t="shared" ref="X3082" si="8189">SUM(X3083,X3091,X3093)</f>
        <v>16800</v>
      </c>
      <c r="Y3082" s="11">
        <f t="shared" si="8188"/>
        <v>0</v>
      </c>
      <c r="Z3082" s="11">
        <f t="shared" si="8188"/>
        <v>0</v>
      </c>
      <c r="AA3082" s="11">
        <f t="shared" si="8188"/>
        <v>0</v>
      </c>
      <c r="AB3082" s="11">
        <f t="shared" si="8188"/>
        <v>0</v>
      </c>
      <c r="AC3082" s="11">
        <f t="shared" si="8188"/>
        <v>2185</v>
      </c>
      <c r="AD3082" s="11">
        <f t="shared" si="8188"/>
        <v>4955</v>
      </c>
      <c r="AE3082" s="11">
        <f t="shared" si="8188"/>
        <v>0</v>
      </c>
      <c r="AF3082" s="11">
        <f t="shared" si="8188"/>
        <v>0</v>
      </c>
      <c r="AG3082" s="11">
        <f t="shared" si="8188"/>
        <v>0</v>
      </c>
      <c r="AH3082" s="11">
        <v>7140</v>
      </c>
      <c r="AI3082" s="11">
        <v>9660</v>
      </c>
      <c r="AJ3082" s="11">
        <f t="shared" ref="AJ3082:AY3082" si="8190">SUM(AJ3083,AJ3091,AJ3093)</f>
        <v>0</v>
      </c>
      <c r="AK3082" s="11">
        <f t="shared" si="8190"/>
        <v>500</v>
      </c>
      <c r="AL3082" s="11">
        <f t="shared" si="8190"/>
        <v>0</v>
      </c>
      <c r="AM3082" s="11">
        <f t="shared" si="8190"/>
        <v>0</v>
      </c>
      <c r="AN3082" s="11">
        <f t="shared" si="8190"/>
        <v>0</v>
      </c>
      <c r="AO3082" s="11">
        <f t="shared" si="8190"/>
        <v>0</v>
      </c>
      <c r="AP3082" s="11">
        <f t="shared" ref="AP3082" si="8191">SUM(AP3083,AP3091,AP3093)</f>
        <v>500</v>
      </c>
      <c r="AQ3082" s="11">
        <f t="shared" si="8190"/>
        <v>0</v>
      </c>
      <c r="AR3082" s="11">
        <f t="shared" si="8190"/>
        <v>0</v>
      </c>
      <c r="AS3082" s="11">
        <f t="shared" si="8190"/>
        <v>500</v>
      </c>
      <c r="AT3082" s="11">
        <f t="shared" si="8190"/>
        <v>0</v>
      </c>
      <c r="AU3082" s="11">
        <f t="shared" si="8190"/>
        <v>0</v>
      </c>
      <c r="AV3082" s="11">
        <f t="shared" si="8190"/>
        <v>0</v>
      </c>
      <c r="AW3082" s="11">
        <f t="shared" si="8190"/>
        <v>0</v>
      </c>
      <c r="AX3082" s="11">
        <f t="shared" si="8190"/>
        <v>0</v>
      </c>
      <c r="AY3082" s="11">
        <f t="shared" si="8190"/>
        <v>0</v>
      </c>
      <c r="AZ3082" s="11">
        <v>500</v>
      </c>
      <c r="BA3082" s="11">
        <v>0</v>
      </c>
      <c r="BB3082" s="11">
        <f t="shared" ref="BB3082:BQ3082" si="8192">SUM(BB3083,BB3091,BB3093)</f>
        <v>13200</v>
      </c>
      <c r="BC3082" s="11">
        <f t="shared" si="8192"/>
        <v>15791</v>
      </c>
      <c r="BD3082" s="11">
        <f t="shared" si="8192"/>
        <v>0</v>
      </c>
      <c r="BE3082" s="11">
        <f t="shared" si="8192"/>
        <v>12000</v>
      </c>
      <c r="BF3082" s="11">
        <f t="shared" si="8192"/>
        <v>0</v>
      </c>
      <c r="BG3082" s="11">
        <f t="shared" si="8192"/>
        <v>0</v>
      </c>
      <c r="BH3082" s="11">
        <f t="shared" ref="BH3082" si="8193">SUM(BH3083,BH3091,BH3093)</f>
        <v>40991</v>
      </c>
      <c r="BI3082" s="11">
        <f t="shared" si="8192"/>
        <v>0</v>
      </c>
      <c r="BJ3082" s="11">
        <f t="shared" si="8192"/>
        <v>4000</v>
      </c>
      <c r="BK3082" s="11">
        <f t="shared" si="8192"/>
        <v>15791</v>
      </c>
      <c r="BL3082" s="11">
        <f t="shared" si="8192"/>
        <v>0</v>
      </c>
      <c r="BM3082" s="11">
        <f t="shared" si="8192"/>
        <v>4000</v>
      </c>
      <c r="BN3082" s="11">
        <f t="shared" si="8192"/>
        <v>0</v>
      </c>
      <c r="BO3082" s="11">
        <f t="shared" si="8192"/>
        <v>0</v>
      </c>
      <c r="BP3082" s="11">
        <f t="shared" si="8192"/>
        <v>0</v>
      </c>
      <c r="BQ3082" s="11">
        <f t="shared" si="8192"/>
        <v>4000</v>
      </c>
      <c r="BR3082" s="11">
        <v>27791</v>
      </c>
      <c r="BS3082" s="11">
        <v>13200</v>
      </c>
      <c r="BT3082" s="11">
        <f t="shared" ref="BT3082:BZ3082" si="8194">SUM(BT3083,BT3091,BT3093)</f>
        <v>2735930</v>
      </c>
      <c r="BU3082" s="11">
        <f t="shared" si="8194"/>
        <v>2707418</v>
      </c>
      <c r="BV3082" s="11">
        <f t="shared" si="8194"/>
        <v>1453608</v>
      </c>
      <c r="BW3082" s="11">
        <f t="shared" si="8194"/>
        <v>653469</v>
      </c>
      <c r="BX3082" s="11">
        <f t="shared" si="8194"/>
        <v>233189</v>
      </c>
      <c r="BY3082" s="11">
        <f t="shared" si="8194"/>
        <v>210140</v>
      </c>
      <c r="BZ3082" s="11">
        <f t="shared" si="8194"/>
        <v>210140</v>
      </c>
      <c r="CA3082" s="11">
        <f t="shared" si="8184"/>
        <v>2107077</v>
      </c>
      <c r="CB3082" s="123">
        <f t="shared" ref="CB3082:CB3113" si="8195">IF(BU3082=0,"-",CA3082/BU3082*100)</f>
        <v>77.826068970509908</v>
      </c>
    </row>
    <row r="3083" spans="1:80" x14ac:dyDescent="0.25">
      <c r="A3083" s="4" t="s">
        <v>928</v>
      </c>
      <c r="B3083" s="4" t="s">
        <v>88</v>
      </c>
      <c r="C3083" s="4" t="s">
        <v>1400</v>
      </c>
      <c r="D3083" s="79" t="s">
        <v>1401</v>
      </c>
      <c r="E3083" s="78" t="s">
        <v>31</v>
      </c>
      <c r="F3083" s="78" t="s">
        <v>1</v>
      </c>
      <c r="G3083" s="2" t="s">
        <v>1</v>
      </c>
      <c r="H3083" s="2" t="s">
        <v>32</v>
      </c>
      <c r="I3083" s="12">
        <f>SUM(I3084,I3085)</f>
        <v>2011705</v>
      </c>
      <c r="J3083" s="12">
        <f t="shared" si="8183"/>
        <v>2220079</v>
      </c>
      <c r="K3083" s="12">
        <f t="shared" ref="K3083" si="8196">SUM(K3084,K3085)</f>
        <v>2220079</v>
      </c>
      <c r="L3083" s="12">
        <f t="shared" si="8186"/>
        <v>0</v>
      </c>
      <c r="M3083" s="12">
        <f t="shared" ref="M3083:Q3083" si="8197">SUM(M3084,M3085)</f>
        <v>0</v>
      </c>
      <c r="N3083" s="12">
        <f t="shared" si="8197"/>
        <v>0</v>
      </c>
      <c r="O3083" s="12">
        <f t="shared" si="8197"/>
        <v>0</v>
      </c>
      <c r="P3083" s="12">
        <f t="shared" si="8197"/>
        <v>0</v>
      </c>
      <c r="Q3083" s="12">
        <f t="shared" si="8197"/>
        <v>0</v>
      </c>
      <c r="R3083" s="12">
        <f t="shared" ref="R3083:AG3083" si="8198">SUM(R3084,R3085)</f>
        <v>0</v>
      </c>
      <c r="S3083" s="12">
        <f t="shared" si="8198"/>
        <v>0</v>
      </c>
      <c r="T3083" s="12">
        <f t="shared" si="8198"/>
        <v>0</v>
      </c>
      <c r="U3083" s="12">
        <f t="shared" si="8198"/>
        <v>0</v>
      </c>
      <c r="V3083" s="12">
        <f t="shared" si="8198"/>
        <v>0</v>
      </c>
      <c r="W3083" s="12">
        <f t="shared" si="8198"/>
        <v>0</v>
      </c>
      <c r="X3083" s="12">
        <f t="shared" ref="X3083" si="8199">SUM(X3084,X3085)</f>
        <v>0</v>
      </c>
      <c r="Y3083" s="12">
        <f t="shared" si="8198"/>
        <v>0</v>
      </c>
      <c r="Z3083" s="12">
        <f t="shared" si="8198"/>
        <v>0</v>
      </c>
      <c r="AA3083" s="12">
        <f t="shared" si="8198"/>
        <v>0</v>
      </c>
      <c r="AB3083" s="12">
        <f t="shared" si="8198"/>
        <v>0</v>
      </c>
      <c r="AC3083" s="12">
        <f t="shared" si="8198"/>
        <v>0</v>
      </c>
      <c r="AD3083" s="12">
        <f t="shared" si="8198"/>
        <v>0</v>
      </c>
      <c r="AE3083" s="12">
        <f t="shared" si="8198"/>
        <v>0</v>
      </c>
      <c r="AF3083" s="12">
        <f t="shared" si="8198"/>
        <v>0</v>
      </c>
      <c r="AG3083" s="12">
        <f t="shared" si="8198"/>
        <v>0</v>
      </c>
      <c r="AH3083" s="12">
        <v>0</v>
      </c>
      <c r="AI3083" s="12">
        <v>0</v>
      </c>
      <c r="AJ3083" s="12">
        <f t="shared" ref="AJ3083:AY3083" si="8200">SUM(AJ3084,AJ3085)</f>
        <v>0</v>
      </c>
      <c r="AK3083" s="12">
        <f t="shared" si="8200"/>
        <v>0</v>
      </c>
      <c r="AL3083" s="12">
        <f t="shared" si="8200"/>
        <v>0</v>
      </c>
      <c r="AM3083" s="12">
        <f t="shared" si="8200"/>
        <v>0</v>
      </c>
      <c r="AN3083" s="12">
        <f t="shared" si="8200"/>
        <v>0</v>
      </c>
      <c r="AO3083" s="12">
        <f t="shared" si="8200"/>
        <v>0</v>
      </c>
      <c r="AP3083" s="12">
        <f t="shared" ref="AP3083" si="8201">SUM(AP3084,AP3085)</f>
        <v>0</v>
      </c>
      <c r="AQ3083" s="12">
        <f t="shared" si="8200"/>
        <v>0</v>
      </c>
      <c r="AR3083" s="12">
        <f t="shared" si="8200"/>
        <v>0</v>
      </c>
      <c r="AS3083" s="12">
        <f t="shared" si="8200"/>
        <v>0</v>
      </c>
      <c r="AT3083" s="12">
        <f t="shared" si="8200"/>
        <v>0</v>
      </c>
      <c r="AU3083" s="12">
        <f t="shared" si="8200"/>
        <v>0</v>
      </c>
      <c r="AV3083" s="12">
        <f t="shared" si="8200"/>
        <v>0</v>
      </c>
      <c r="AW3083" s="12">
        <f t="shared" si="8200"/>
        <v>0</v>
      </c>
      <c r="AX3083" s="12">
        <f t="shared" si="8200"/>
        <v>0</v>
      </c>
      <c r="AY3083" s="12">
        <f t="shared" si="8200"/>
        <v>0</v>
      </c>
      <c r="AZ3083" s="12">
        <v>0</v>
      </c>
      <c r="BA3083" s="12">
        <v>0</v>
      </c>
      <c r="BB3083" s="12">
        <f t="shared" ref="BB3083:BQ3083" si="8202">SUM(BB3084,BB3085)</f>
        <v>0</v>
      </c>
      <c r="BC3083" s="12">
        <f t="shared" si="8202"/>
        <v>0</v>
      </c>
      <c r="BD3083" s="12">
        <f t="shared" si="8202"/>
        <v>0</v>
      </c>
      <c r="BE3083" s="12">
        <f t="shared" si="8202"/>
        <v>0</v>
      </c>
      <c r="BF3083" s="12">
        <f t="shared" si="8202"/>
        <v>0</v>
      </c>
      <c r="BG3083" s="12">
        <f t="shared" si="8202"/>
        <v>0</v>
      </c>
      <c r="BH3083" s="12">
        <f t="shared" ref="BH3083" si="8203">SUM(BH3084,BH3085)</f>
        <v>0</v>
      </c>
      <c r="BI3083" s="12">
        <f t="shared" si="8202"/>
        <v>0</v>
      </c>
      <c r="BJ3083" s="12">
        <f t="shared" si="8202"/>
        <v>0</v>
      </c>
      <c r="BK3083" s="12">
        <f t="shared" si="8202"/>
        <v>0</v>
      </c>
      <c r="BL3083" s="12">
        <f t="shared" si="8202"/>
        <v>0</v>
      </c>
      <c r="BM3083" s="12">
        <f t="shared" si="8202"/>
        <v>0</v>
      </c>
      <c r="BN3083" s="12">
        <f t="shared" si="8202"/>
        <v>0</v>
      </c>
      <c r="BO3083" s="12">
        <f t="shared" si="8202"/>
        <v>0</v>
      </c>
      <c r="BP3083" s="12">
        <f t="shared" si="8202"/>
        <v>0</v>
      </c>
      <c r="BQ3083" s="12">
        <f t="shared" si="8202"/>
        <v>0</v>
      </c>
      <c r="BR3083" s="12">
        <v>0</v>
      </c>
      <c r="BS3083" s="12">
        <v>0</v>
      </c>
      <c r="BT3083" s="12">
        <f t="shared" ref="BT3083:BZ3083" si="8204">SUM(BT3084,BT3085)</f>
        <v>2316663</v>
      </c>
      <c r="BU3083" s="12">
        <f t="shared" si="8204"/>
        <v>2318151</v>
      </c>
      <c r="BV3083" s="12">
        <f t="shared" si="8204"/>
        <v>1255470</v>
      </c>
      <c r="BW3083" s="12">
        <f t="shared" si="8204"/>
        <v>562800</v>
      </c>
      <c r="BX3083" s="12">
        <f t="shared" si="8204"/>
        <v>197600</v>
      </c>
      <c r="BY3083" s="12">
        <f t="shared" si="8204"/>
        <v>182600</v>
      </c>
      <c r="BZ3083" s="12">
        <f t="shared" si="8204"/>
        <v>182600</v>
      </c>
      <c r="CA3083" s="12">
        <f t="shared" si="8184"/>
        <v>1818270</v>
      </c>
      <c r="CB3083" s="124">
        <f t="shared" si="8195"/>
        <v>78.436219210914217</v>
      </c>
    </row>
    <row r="3084" spans="1:80" x14ac:dyDescent="0.25">
      <c r="A3084" s="4" t="s">
        <v>928</v>
      </c>
      <c r="B3084" s="4" t="s">
        <v>88</v>
      </c>
      <c r="C3084" s="4" t="s">
        <v>1400</v>
      </c>
      <c r="D3084" s="79" t="s">
        <v>1401</v>
      </c>
      <c r="E3084" s="89">
        <v>6111</v>
      </c>
      <c r="F3084" s="79"/>
      <c r="G3084" s="75" t="s">
        <v>1906</v>
      </c>
      <c r="H3084" s="13" t="s">
        <v>33</v>
      </c>
      <c r="I3084" s="14">
        <v>1777405</v>
      </c>
      <c r="J3084" s="14">
        <f t="shared" si="8183"/>
        <v>1931679</v>
      </c>
      <c r="K3084" s="14">
        <v>1931679</v>
      </c>
      <c r="L3084" s="14">
        <f t="shared" si="8186"/>
        <v>0</v>
      </c>
      <c r="M3084" s="14">
        <v>0</v>
      </c>
      <c r="N3084" s="14">
        <v>0</v>
      </c>
      <c r="O3084" s="14">
        <v>0</v>
      </c>
      <c r="P3084" s="14">
        <v>0</v>
      </c>
      <c r="Q3084" s="14">
        <v>0</v>
      </c>
      <c r="R3084" s="14">
        <v>0</v>
      </c>
      <c r="S3084" s="14"/>
      <c r="T3084" s="14"/>
      <c r="U3084" s="14"/>
      <c r="V3084" s="14"/>
      <c r="W3084" s="14"/>
      <c r="X3084" s="14">
        <f t="shared" si="8069"/>
        <v>0</v>
      </c>
      <c r="Y3084" s="14"/>
      <c r="Z3084" s="14"/>
      <c r="AA3084" s="14"/>
      <c r="AB3084" s="14"/>
      <c r="AC3084" s="14"/>
      <c r="AD3084" s="14"/>
      <c r="AE3084" s="14"/>
      <c r="AF3084" s="14"/>
      <c r="AG3084" s="14"/>
      <c r="AH3084" s="14">
        <v>0</v>
      </c>
      <c r="AI3084" s="14">
        <v>0</v>
      </c>
      <c r="AJ3084" s="14">
        <v>0</v>
      </c>
      <c r="AK3084" s="14"/>
      <c r="AL3084" s="14"/>
      <c r="AM3084" s="14"/>
      <c r="AN3084" s="14"/>
      <c r="AO3084" s="14"/>
      <c r="AP3084" s="14">
        <f t="shared" si="8070"/>
        <v>0</v>
      </c>
      <c r="AQ3084" s="14"/>
      <c r="AR3084" s="14"/>
      <c r="AS3084" s="14"/>
      <c r="AT3084" s="14"/>
      <c r="AU3084" s="14"/>
      <c r="AV3084" s="14"/>
      <c r="AW3084" s="14"/>
      <c r="AX3084" s="14"/>
      <c r="AY3084" s="14"/>
      <c r="AZ3084" s="14">
        <v>0</v>
      </c>
      <c r="BA3084" s="14">
        <v>0</v>
      </c>
      <c r="BB3084" s="14">
        <v>0</v>
      </c>
      <c r="BC3084" s="14"/>
      <c r="BD3084" s="14"/>
      <c r="BE3084" s="14"/>
      <c r="BF3084" s="14"/>
      <c r="BG3084" s="14"/>
      <c r="BH3084" s="14">
        <f t="shared" si="8071"/>
        <v>0</v>
      </c>
      <c r="BI3084" s="14"/>
      <c r="BJ3084" s="14"/>
      <c r="BK3084" s="14"/>
      <c r="BL3084" s="14"/>
      <c r="BM3084" s="14"/>
      <c r="BN3084" s="14"/>
      <c r="BO3084" s="14"/>
      <c r="BP3084" s="14"/>
      <c r="BQ3084" s="14"/>
      <c r="BR3084" s="14">
        <v>0</v>
      </c>
      <c r="BS3084" s="14">
        <v>0</v>
      </c>
      <c r="BT3084" s="14">
        <v>2028263</v>
      </c>
      <c r="BU3084" s="14">
        <v>2028263</v>
      </c>
      <c r="BV3084" s="14">
        <v>1068083</v>
      </c>
      <c r="BW3084" s="14">
        <f t="shared" si="8022"/>
        <v>510000</v>
      </c>
      <c r="BX3084" s="14">
        <v>180000</v>
      </c>
      <c r="BY3084" s="14">
        <v>165000</v>
      </c>
      <c r="BZ3084" s="14">
        <v>165000</v>
      </c>
      <c r="CA3084" s="14">
        <f t="shared" si="8184"/>
        <v>1578083</v>
      </c>
      <c r="CB3084" s="122">
        <f t="shared" si="8195"/>
        <v>77.804653538520398</v>
      </c>
    </row>
    <row r="3085" spans="1:80" x14ac:dyDescent="0.25">
      <c r="A3085" s="1" t="s">
        <v>928</v>
      </c>
      <c r="B3085" s="1" t="s">
        <v>88</v>
      </c>
      <c r="C3085" s="1" t="s">
        <v>1400</v>
      </c>
      <c r="D3085" s="82" t="s">
        <v>1401</v>
      </c>
      <c r="E3085" s="82" t="s">
        <v>34</v>
      </c>
      <c r="F3085" s="79" t="s">
        <v>1</v>
      </c>
      <c r="G3085" s="13" t="s">
        <v>1</v>
      </c>
      <c r="H3085" s="2" t="s">
        <v>35</v>
      </c>
      <c r="I3085" s="12">
        <f>SUM(I3086:I3090)</f>
        <v>234300</v>
      </c>
      <c r="J3085" s="12">
        <f t="shared" si="8183"/>
        <v>288400</v>
      </c>
      <c r="K3085" s="12">
        <f t="shared" ref="K3085" si="8205">SUM(K3086:K3090)</f>
        <v>288400</v>
      </c>
      <c r="L3085" s="12">
        <f t="shared" si="8186"/>
        <v>0</v>
      </c>
      <c r="M3085" s="12">
        <f t="shared" ref="M3085:Q3085" si="8206">SUM(M3086:M3090)</f>
        <v>0</v>
      </c>
      <c r="N3085" s="12">
        <f t="shared" si="8206"/>
        <v>0</v>
      </c>
      <c r="O3085" s="12">
        <f t="shared" si="8206"/>
        <v>0</v>
      </c>
      <c r="P3085" s="12">
        <f t="shared" si="8206"/>
        <v>0</v>
      </c>
      <c r="Q3085" s="12">
        <f t="shared" si="8206"/>
        <v>0</v>
      </c>
      <c r="R3085" s="12">
        <f t="shared" ref="R3085:AG3085" si="8207">SUM(R3086:R3090)</f>
        <v>0</v>
      </c>
      <c r="S3085" s="12">
        <f t="shared" si="8207"/>
        <v>0</v>
      </c>
      <c r="T3085" s="12">
        <f t="shared" si="8207"/>
        <v>0</v>
      </c>
      <c r="U3085" s="12">
        <f t="shared" si="8207"/>
        <v>0</v>
      </c>
      <c r="V3085" s="12">
        <f t="shared" si="8207"/>
        <v>0</v>
      </c>
      <c r="W3085" s="12">
        <f t="shared" si="8207"/>
        <v>0</v>
      </c>
      <c r="X3085" s="12">
        <f t="shared" si="8207"/>
        <v>0</v>
      </c>
      <c r="Y3085" s="12">
        <f t="shared" si="8207"/>
        <v>0</v>
      </c>
      <c r="Z3085" s="12">
        <f t="shared" si="8207"/>
        <v>0</v>
      </c>
      <c r="AA3085" s="12">
        <f t="shared" si="8207"/>
        <v>0</v>
      </c>
      <c r="AB3085" s="12">
        <f t="shared" si="8207"/>
        <v>0</v>
      </c>
      <c r="AC3085" s="12">
        <f t="shared" si="8207"/>
        <v>0</v>
      </c>
      <c r="AD3085" s="12">
        <f t="shared" si="8207"/>
        <v>0</v>
      </c>
      <c r="AE3085" s="12">
        <f t="shared" si="8207"/>
        <v>0</v>
      </c>
      <c r="AF3085" s="12">
        <f t="shared" si="8207"/>
        <v>0</v>
      </c>
      <c r="AG3085" s="12">
        <f t="shared" si="8207"/>
        <v>0</v>
      </c>
      <c r="AH3085" s="12">
        <v>0</v>
      </c>
      <c r="AI3085" s="12">
        <v>0</v>
      </c>
      <c r="AJ3085" s="12">
        <f t="shared" ref="AJ3085:AY3085" si="8208">SUM(AJ3086:AJ3090)</f>
        <v>0</v>
      </c>
      <c r="AK3085" s="12">
        <f t="shared" si="8208"/>
        <v>0</v>
      </c>
      <c r="AL3085" s="12">
        <f t="shared" si="8208"/>
        <v>0</v>
      </c>
      <c r="AM3085" s="12">
        <f t="shared" si="8208"/>
        <v>0</v>
      </c>
      <c r="AN3085" s="12">
        <f t="shared" si="8208"/>
        <v>0</v>
      </c>
      <c r="AO3085" s="12">
        <f t="shared" si="8208"/>
        <v>0</v>
      </c>
      <c r="AP3085" s="12">
        <f t="shared" si="8208"/>
        <v>0</v>
      </c>
      <c r="AQ3085" s="12">
        <f t="shared" si="8208"/>
        <v>0</v>
      </c>
      <c r="AR3085" s="12">
        <f t="shared" si="8208"/>
        <v>0</v>
      </c>
      <c r="AS3085" s="12">
        <f t="shared" si="8208"/>
        <v>0</v>
      </c>
      <c r="AT3085" s="12">
        <f t="shared" si="8208"/>
        <v>0</v>
      </c>
      <c r="AU3085" s="12">
        <f t="shared" si="8208"/>
        <v>0</v>
      </c>
      <c r="AV3085" s="12">
        <f t="shared" si="8208"/>
        <v>0</v>
      </c>
      <c r="AW3085" s="12">
        <f t="shared" si="8208"/>
        <v>0</v>
      </c>
      <c r="AX3085" s="12">
        <f t="shared" si="8208"/>
        <v>0</v>
      </c>
      <c r="AY3085" s="12">
        <f t="shared" si="8208"/>
        <v>0</v>
      </c>
      <c r="AZ3085" s="12">
        <v>0</v>
      </c>
      <c r="BA3085" s="12">
        <v>0</v>
      </c>
      <c r="BB3085" s="12">
        <f t="shared" ref="BB3085:BQ3085" si="8209">SUM(BB3086:BB3090)</f>
        <v>0</v>
      </c>
      <c r="BC3085" s="12">
        <f t="shared" si="8209"/>
        <v>0</v>
      </c>
      <c r="BD3085" s="12">
        <f t="shared" si="8209"/>
        <v>0</v>
      </c>
      <c r="BE3085" s="12">
        <f t="shared" si="8209"/>
        <v>0</v>
      </c>
      <c r="BF3085" s="12">
        <f t="shared" si="8209"/>
        <v>0</v>
      </c>
      <c r="BG3085" s="12">
        <f t="shared" si="8209"/>
        <v>0</v>
      </c>
      <c r="BH3085" s="12">
        <f t="shared" si="8209"/>
        <v>0</v>
      </c>
      <c r="BI3085" s="12">
        <f t="shared" si="8209"/>
        <v>0</v>
      </c>
      <c r="BJ3085" s="12">
        <f t="shared" si="8209"/>
        <v>0</v>
      </c>
      <c r="BK3085" s="12">
        <f t="shared" si="8209"/>
        <v>0</v>
      </c>
      <c r="BL3085" s="12">
        <f t="shared" si="8209"/>
        <v>0</v>
      </c>
      <c r="BM3085" s="12">
        <f t="shared" si="8209"/>
        <v>0</v>
      </c>
      <c r="BN3085" s="12">
        <f t="shared" si="8209"/>
        <v>0</v>
      </c>
      <c r="BO3085" s="12">
        <f t="shared" si="8209"/>
        <v>0</v>
      </c>
      <c r="BP3085" s="12">
        <f t="shared" si="8209"/>
        <v>0</v>
      </c>
      <c r="BQ3085" s="12">
        <f t="shared" si="8209"/>
        <v>0</v>
      </c>
      <c r="BR3085" s="12">
        <v>0</v>
      </c>
      <c r="BS3085" s="12">
        <v>0</v>
      </c>
      <c r="BT3085" s="12">
        <f t="shared" ref="BT3085:BX3085" si="8210">SUM(BT3086:BT3090)</f>
        <v>288400</v>
      </c>
      <c r="BU3085" s="12">
        <f t="shared" si="8210"/>
        <v>289888</v>
      </c>
      <c r="BV3085" s="12">
        <f t="shared" si="8210"/>
        <v>187387</v>
      </c>
      <c r="BW3085" s="12">
        <f t="shared" si="8210"/>
        <v>52800</v>
      </c>
      <c r="BX3085" s="12">
        <f t="shared" si="8210"/>
        <v>17600</v>
      </c>
      <c r="BY3085" s="12">
        <f t="shared" ref="BY3085" si="8211">SUM(BY3086:BY3090)</f>
        <v>17600</v>
      </c>
      <c r="BZ3085" s="12">
        <f>SUM(BZ3086:BZ3090)</f>
        <v>17600</v>
      </c>
      <c r="CA3085" s="12">
        <f t="shared" si="8184"/>
        <v>240187</v>
      </c>
      <c r="CB3085" s="124">
        <f t="shared" si="8195"/>
        <v>82.855102660337792</v>
      </c>
    </row>
    <row r="3086" spans="1:80" x14ac:dyDescent="0.25">
      <c r="A3086" s="4" t="s">
        <v>928</v>
      </c>
      <c r="B3086" s="4" t="s">
        <v>88</v>
      </c>
      <c r="C3086" s="4" t="s">
        <v>1400</v>
      </c>
      <c r="D3086" s="79" t="s">
        <v>1401</v>
      </c>
      <c r="E3086" s="89">
        <v>6112</v>
      </c>
      <c r="F3086" s="79" t="s">
        <v>1403</v>
      </c>
      <c r="G3086" s="75" t="s">
        <v>1906</v>
      </c>
      <c r="H3086" s="13" t="s">
        <v>92</v>
      </c>
      <c r="I3086" s="14">
        <v>39900</v>
      </c>
      <c r="J3086" s="14">
        <f t="shared" si="8183"/>
        <v>43890</v>
      </c>
      <c r="K3086" s="14">
        <v>43890</v>
      </c>
      <c r="L3086" s="14">
        <f t="shared" si="8186"/>
        <v>0</v>
      </c>
      <c r="M3086" s="14">
        <v>0</v>
      </c>
      <c r="N3086" s="14">
        <v>0</v>
      </c>
      <c r="O3086" s="14">
        <v>0</v>
      </c>
      <c r="P3086" s="14">
        <v>0</v>
      </c>
      <c r="Q3086" s="14">
        <v>0</v>
      </c>
      <c r="R3086" s="14">
        <v>0</v>
      </c>
      <c r="S3086" s="14"/>
      <c r="T3086" s="14"/>
      <c r="U3086" s="14"/>
      <c r="V3086" s="14"/>
      <c r="W3086" s="14"/>
      <c r="X3086" s="14">
        <f t="shared" si="8069"/>
        <v>0</v>
      </c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>
        <v>0</v>
      </c>
      <c r="AI3086" s="14">
        <v>0</v>
      </c>
      <c r="AJ3086" s="14">
        <v>0</v>
      </c>
      <c r="AK3086" s="14"/>
      <c r="AL3086" s="14"/>
      <c r="AM3086" s="14"/>
      <c r="AN3086" s="14"/>
      <c r="AO3086" s="14"/>
      <c r="AP3086" s="14">
        <f t="shared" si="8070"/>
        <v>0</v>
      </c>
      <c r="AQ3086" s="14"/>
      <c r="AR3086" s="14"/>
      <c r="AS3086" s="14"/>
      <c r="AT3086" s="14"/>
      <c r="AU3086" s="14"/>
      <c r="AV3086" s="14"/>
      <c r="AW3086" s="14"/>
      <c r="AX3086" s="14"/>
      <c r="AY3086" s="14"/>
      <c r="AZ3086" s="14">
        <v>0</v>
      </c>
      <c r="BA3086" s="14">
        <v>0</v>
      </c>
      <c r="BB3086" s="14">
        <v>0</v>
      </c>
      <c r="BC3086" s="14"/>
      <c r="BD3086" s="14"/>
      <c r="BE3086" s="14"/>
      <c r="BF3086" s="14"/>
      <c r="BG3086" s="14"/>
      <c r="BH3086" s="14">
        <f t="shared" si="8071"/>
        <v>0</v>
      </c>
      <c r="BI3086" s="14"/>
      <c r="BJ3086" s="14"/>
      <c r="BK3086" s="14"/>
      <c r="BL3086" s="14"/>
      <c r="BM3086" s="14"/>
      <c r="BN3086" s="14"/>
      <c r="BO3086" s="14"/>
      <c r="BP3086" s="14"/>
      <c r="BQ3086" s="14"/>
      <c r="BR3086" s="14">
        <v>0</v>
      </c>
      <c r="BS3086" s="14">
        <v>0</v>
      </c>
      <c r="BT3086" s="14">
        <v>43890</v>
      </c>
      <c r="BU3086" s="14">
        <v>43890</v>
      </c>
      <c r="BV3086" s="14">
        <v>22200</v>
      </c>
      <c r="BW3086" s="14">
        <f t="shared" ref="BW3086:BW3146" si="8212">BX3086+BY3086+BZ3086</f>
        <v>11100</v>
      </c>
      <c r="BX3086" s="14">
        <v>3700</v>
      </c>
      <c r="BY3086" s="14">
        <v>3700</v>
      </c>
      <c r="BZ3086" s="14">
        <v>3700</v>
      </c>
      <c r="CA3086" s="14">
        <f t="shared" si="8184"/>
        <v>33300</v>
      </c>
      <c r="CB3086" s="122">
        <f t="shared" si="8195"/>
        <v>75.871496924128508</v>
      </c>
    </row>
    <row r="3087" spans="1:80" x14ac:dyDescent="0.25">
      <c r="A3087" s="4" t="s">
        <v>928</v>
      </c>
      <c r="B3087" s="4" t="s">
        <v>88</v>
      </c>
      <c r="C3087" s="4" t="s">
        <v>1400</v>
      </c>
      <c r="D3087" s="79" t="s">
        <v>1401</v>
      </c>
      <c r="E3087" s="89">
        <v>6112</v>
      </c>
      <c r="F3087" s="79" t="s">
        <v>1404</v>
      </c>
      <c r="G3087" s="75" t="s">
        <v>1906</v>
      </c>
      <c r="H3087" s="13" t="s">
        <v>39</v>
      </c>
      <c r="I3087" s="14">
        <v>147100</v>
      </c>
      <c r="J3087" s="14">
        <f t="shared" si="8183"/>
        <v>165810</v>
      </c>
      <c r="K3087" s="14">
        <v>165810</v>
      </c>
      <c r="L3087" s="14">
        <f t="shared" si="8186"/>
        <v>0</v>
      </c>
      <c r="M3087" s="14">
        <v>0</v>
      </c>
      <c r="N3087" s="14">
        <v>0</v>
      </c>
      <c r="O3087" s="14">
        <v>0</v>
      </c>
      <c r="P3087" s="14">
        <v>0</v>
      </c>
      <c r="Q3087" s="14">
        <v>0</v>
      </c>
      <c r="R3087" s="14">
        <v>0</v>
      </c>
      <c r="S3087" s="14"/>
      <c r="T3087" s="14"/>
      <c r="U3087" s="14"/>
      <c r="V3087" s="14"/>
      <c r="W3087" s="14"/>
      <c r="X3087" s="14">
        <f t="shared" si="8069"/>
        <v>0</v>
      </c>
      <c r="Y3087" s="14"/>
      <c r="Z3087" s="14"/>
      <c r="AA3087" s="14"/>
      <c r="AB3087" s="14"/>
      <c r="AC3087" s="14"/>
      <c r="AD3087" s="14"/>
      <c r="AE3087" s="14"/>
      <c r="AF3087" s="14"/>
      <c r="AG3087" s="14"/>
      <c r="AH3087" s="14">
        <v>0</v>
      </c>
      <c r="AI3087" s="14">
        <v>0</v>
      </c>
      <c r="AJ3087" s="14">
        <v>0</v>
      </c>
      <c r="AK3087" s="14"/>
      <c r="AL3087" s="14"/>
      <c r="AM3087" s="14"/>
      <c r="AN3087" s="14"/>
      <c r="AO3087" s="14"/>
      <c r="AP3087" s="14">
        <f t="shared" si="8070"/>
        <v>0</v>
      </c>
      <c r="AQ3087" s="14"/>
      <c r="AR3087" s="14"/>
      <c r="AS3087" s="14"/>
      <c r="AT3087" s="14"/>
      <c r="AU3087" s="14"/>
      <c r="AV3087" s="14"/>
      <c r="AW3087" s="14"/>
      <c r="AX3087" s="14"/>
      <c r="AY3087" s="14"/>
      <c r="AZ3087" s="14">
        <v>0</v>
      </c>
      <c r="BA3087" s="14">
        <v>0</v>
      </c>
      <c r="BB3087" s="14">
        <v>0</v>
      </c>
      <c r="BC3087" s="14"/>
      <c r="BD3087" s="14"/>
      <c r="BE3087" s="14"/>
      <c r="BF3087" s="14"/>
      <c r="BG3087" s="14"/>
      <c r="BH3087" s="14">
        <f t="shared" si="8071"/>
        <v>0</v>
      </c>
      <c r="BI3087" s="14"/>
      <c r="BJ3087" s="14"/>
      <c r="BK3087" s="14"/>
      <c r="BL3087" s="14"/>
      <c r="BM3087" s="14"/>
      <c r="BN3087" s="14"/>
      <c r="BO3087" s="14"/>
      <c r="BP3087" s="14"/>
      <c r="BQ3087" s="14"/>
      <c r="BR3087" s="14">
        <v>0</v>
      </c>
      <c r="BS3087" s="14">
        <v>0</v>
      </c>
      <c r="BT3087" s="14">
        <v>165810</v>
      </c>
      <c r="BU3087" s="14">
        <v>165810</v>
      </c>
      <c r="BV3087" s="14">
        <v>91959</v>
      </c>
      <c r="BW3087" s="14">
        <f t="shared" si="8212"/>
        <v>41700</v>
      </c>
      <c r="BX3087" s="14">
        <v>13900</v>
      </c>
      <c r="BY3087" s="14">
        <v>13900</v>
      </c>
      <c r="BZ3087" s="14">
        <v>13900</v>
      </c>
      <c r="CA3087" s="14">
        <f t="shared" si="8184"/>
        <v>133659</v>
      </c>
      <c r="CB3087" s="122">
        <f t="shared" si="8195"/>
        <v>80.609734032929254</v>
      </c>
    </row>
    <row r="3088" spans="1:80" x14ac:dyDescent="0.25">
      <c r="A3088" s="4" t="s">
        <v>928</v>
      </c>
      <c r="B3088" s="4" t="s">
        <v>88</v>
      </c>
      <c r="C3088" s="4" t="s">
        <v>1400</v>
      </c>
      <c r="D3088" s="79" t="s">
        <v>1401</v>
      </c>
      <c r="E3088" s="89">
        <v>6112</v>
      </c>
      <c r="F3088" s="79" t="s">
        <v>1405</v>
      </c>
      <c r="G3088" s="75" t="s">
        <v>1906</v>
      </c>
      <c r="H3088" s="13" t="s">
        <v>41</v>
      </c>
      <c r="I3088" s="14">
        <v>27500</v>
      </c>
      <c r="J3088" s="14">
        <f t="shared" si="8183"/>
        <v>37000</v>
      </c>
      <c r="K3088" s="14">
        <v>37000</v>
      </c>
      <c r="L3088" s="14">
        <f t="shared" si="8186"/>
        <v>0</v>
      </c>
      <c r="M3088" s="14">
        <v>0</v>
      </c>
      <c r="N3088" s="14">
        <v>0</v>
      </c>
      <c r="O3088" s="14">
        <v>0</v>
      </c>
      <c r="P3088" s="14">
        <v>0</v>
      </c>
      <c r="Q3088" s="14">
        <v>0</v>
      </c>
      <c r="R3088" s="14">
        <v>0</v>
      </c>
      <c r="S3088" s="14"/>
      <c r="T3088" s="14"/>
      <c r="U3088" s="14"/>
      <c r="V3088" s="14"/>
      <c r="W3088" s="14"/>
      <c r="X3088" s="14">
        <f t="shared" si="8069"/>
        <v>0</v>
      </c>
      <c r="Y3088" s="14"/>
      <c r="Z3088" s="14"/>
      <c r="AA3088" s="14"/>
      <c r="AB3088" s="14"/>
      <c r="AC3088" s="14"/>
      <c r="AD3088" s="14"/>
      <c r="AE3088" s="14"/>
      <c r="AF3088" s="14"/>
      <c r="AG3088" s="14"/>
      <c r="AH3088" s="14">
        <v>0</v>
      </c>
      <c r="AI3088" s="14">
        <v>0</v>
      </c>
      <c r="AJ3088" s="14">
        <v>0</v>
      </c>
      <c r="AK3088" s="14"/>
      <c r="AL3088" s="14"/>
      <c r="AM3088" s="14"/>
      <c r="AN3088" s="14"/>
      <c r="AO3088" s="14"/>
      <c r="AP3088" s="14">
        <f t="shared" si="8070"/>
        <v>0</v>
      </c>
      <c r="AQ3088" s="14"/>
      <c r="AR3088" s="14"/>
      <c r="AS3088" s="14"/>
      <c r="AT3088" s="14"/>
      <c r="AU3088" s="14"/>
      <c r="AV3088" s="14"/>
      <c r="AW3088" s="14"/>
      <c r="AX3088" s="14"/>
      <c r="AY3088" s="14"/>
      <c r="AZ3088" s="14">
        <v>0</v>
      </c>
      <c r="BA3088" s="14">
        <v>0</v>
      </c>
      <c r="BB3088" s="14">
        <v>0</v>
      </c>
      <c r="BC3088" s="14"/>
      <c r="BD3088" s="14"/>
      <c r="BE3088" s="14"/>
      <c r="BF3088" s="14"/>
      <c r="BG3088" s="14"/>
      <c r="BH3088" s="14">
        <f t="shared" si="8071"/>
        <v>0</v>
      </c>
      <c r="BI3088" s="14"/>
      <c r="BJ3088" s="14"/>
      <c r="BK3088" s="14"/>
      <c r="BL3088" s="14"/>
      <c r="BM3088" s="14"/>
      <c r="BN3088" s="14"/>
      <c r="BO3088" s="14"/>
      <c r="BP3088" s="14"/>
      <c r="BQ3088" s="14"/>
      <c r="BR3088" s="14">
        <v>0</v>
      </c>
      <c r="BS3088" s="14">
        <v>0</v>
      </c>
      <c r="BT3088" s="14">
        <v>37000</v>
      </c>
      <c r="BU3088" s="14">
        <v>38488</v>
      </c>
      <c r="BV3088" s="14">
        <v>38488</v>
      </c>
      <c r="BW3088" s="14">
        <f t="shared" si="8212"/>
        <v>0</v>
      </c>
      <c r="BX3088" s="14"/>
      <c r="BY3088" s="14"/>
      <c r="BZ3088" s="14"/>
      <c r="CA3088" s="14">
        <f t="shared" si="8184"/>
        <v>38488</v>
      </c>
      <c r="CB3088" s="122">
        <f t="shared" si="8195"/>
        <v>100</v>
      </c>
    </row>
    <row r="3089" spans="1:80" x14ac:dyDescent="0.25">
      <c r="A3089" s="4" t="s">
        <v>928</v>
      </c>
      <c r="B3089" s="4" t="s">
        <v>88</v>
      </c>
      <c r="C3089" s="4" t="s">
        <v>1400</v>
      </c>
      <c r="D3089" s="79" t="s">
        <v>1401</v>
      </c>
      <c r="E3089" s="89">
        <v>6112</v>
      </c>
      <c r="F3089" s="79" t="s">
        <v>1406</v>
      </c>
      <c r="G3089" s="75" t="s">
        <v>1906</v>
      </c>
      <c r="H3089" s="13" t="s">
        <v>37</v>
      </c>
      <c r="I3089" s="14">
        <v>0</v>
      </c>
      <c r="J3089" s="14">
        <f t="shared" si="8183"/>
        <v>6700</v>
      </c>
      <c r="K3089" s="14">
        <v>6700</v>
      </c>
      <c r="L3089" s="14">
        <f t="shared" si="8186"/>
        <v>0</v>
      </c>
      <c r="M3089" s="14">
        <v>0</v>
      </c>
      <c r="N3089" s="14">
        <v>0</v>
      </c>
      <c r="O3089" s="14">
        <v>0</v>
      </c>
      <c r="P3089" s="14">
        <v>0</v>
      </c>
      <c r="Q3089" s="14">
        <v>0</v>
      </c>
      <c r="R3089" s="14">
        <v>0</v>
      </c>
      <c r="S3089" s="14"/>
      <c r="T3089" s="14"/>
      <c r="U3089" s="14"/>
      <c r="V3089" s="14"/>
      <c r="W3089" s="14"/>
      <c r="X3089" s="14">
        <f t="shared" si="8069"/>
        <v>0</v>
      </c>
      <c r="Y3089" s="14"/>
      <c r="Z3089" s="14"/>
      <c r="AA3089" s="14"/>
      <c r="AB3089" s="14"/>
      <c r="AC3089" s="14"/>
      <c r="AD3089" s="14"/>
      <c r="AE3089" s="14"/>
      <c r="AF3089" s="14"/>
      <c r="AG3089" s="14"/>
      <c r="AH3089" s="14">
        <v>0</v>
      </c>
      <c r="AI3089" s="14">
        <v>0</v>
      </c>
      <c r="AJ3089" s="14">
        <v>0</v>
      </c>
      <c r="AK3089" s="14"/>
      <c r="AL3089" s="14"/>
      <c r="AM3089" s="14"/>
      <c r="AN3089" s="14"/>
      <c r="AO3089" s="14"/>
      <c r="AP3089" s="14">
        <f t="shared" si="8070"/>
        <v>0</v>
      </c>
      <c r="AQ3089" s="14"/>
      <c r="AR3089" s="14"/>
      <c r="AS3089" s="14"/>
      <c r="AT3089" s="14"/>
      <c r="AU3089" s="14"/>
      <c r="AV3089" s="14"/>
      <c r="AW3089" s="14"/>
      <c r="AX3089" s="14"/>
      <c r="AY3089" s="14"/>
      <c r="AZ3089" s="14">
        <v>0</v>
      </c>
      <c r="BA3089" s="14">
        <v>0</v>
      </c>
      <c r="BB3089" s="14">
        <v>0</v>
      </c>
      <c r="BC3089" s="14"/>
      <c r="BD3089" s="14"/>
      <c r="BE3089" s="14"/>
      <c r="BF3089" s="14"/>
      <c r="BG3089" s="14"/>
      <c r="BH3089" s="14">
        <f t="shared" si="8071"/>
        <v>0</v>
      </c>
      <c r="BI3089" s="14"/>
      <c r="BJ3089" s="14"/>
      <c r="BK3089" s="14"/>
      <c r="BL3089" s="14"/>
      <c r="BM3089" s="14"/>
      <c r="BN3089" s="14"/>
      <c r="BO3089" s="14"/>
      <c r="BP3089" s="14"/>
      <c r="BQ3089" s="14"/>
      <c r="BR3089" s="14">
        <v>0</v>
      </c>
      <c r="BS3089" s="14">
        <v>0</v>
      </c>
      <c r="BT3089" s="14">
        <v>6700</v>
      </c>
      <c r="BU3089" s="14">
        <v>6700</v>
      </c>
      <c r="BV3089" s="14">
        <v>6700</v>
      </c>
      <c r="BW3089" s="14">
        <f t="shared" si="8212"/>
        <v>0</v>
      </c>
      <c r="BX3089" s="14"/>
      <c r="BY3089" s="14"/>
      <c r="BZ3089" s="14"/>
      <c r="CA3089" s="14">
        <f t="shared" si="8184"/>
        <v>6700</v>
      </c>
      <c r="CB3089" s="122">
        <f t="shared" si="8195"/>
        <v>100</v>
      </c>
    </row>
    <row r="3090" spans="1:80" x14ac:dyDescent="0.25">
      <c r="A3090" s="4" t="s">
        <v>928</v>
      </c>
      <c r="B3090" s="4" t="s">
        <v>88</v>
      </c>
      <c r="C3090" s="4" t="s">
        <v>1400</v>
      </c>
      <c r="D3090" s="79" t="s">
        <v>1401</v>
      </c>
      <c r="E3090" s="89">
        <v>6112</v>
      </c>
      <c r="F3090" s="79" t="s">
        <v>1407</v>
      </c>
      <c r="G3090" s="75" t="s">
        <v>1906</v>
      </c>
      <c r="H3090" s="13" t="s">
        <v>43</v>
      </c>
      <c r="I3090" s="14">
        <v>19800</v>
      </c>
      <c r="J3090" s="14">
        <f t="shared" si="8183"/>
        <v>35000</v>
      </c>
      <c r="K3090" s="14">
        <v>35000</v>
      </c>
      <c r="L3090" s="14">
        <f t="shared" si="8186"/>
        <v>0</v>
      </c>
      <c r="M3090" s="14">
        <v>0</v>
      </c>
      <c r="N3090" s="14">
        <v>0</v>
      </c>
      <c r="O3090" s="14">
        <v>0</v>
      </c>
      <c r="P3090" s="14">
        <v>0</v>
      </c>
      <c r="Q3090" s="14">
        <v>0</v>
      </c>
      <c r="R3090" s="14">
        <v>0</v>
      </c>
      <c r="S3090" s="14"/>
      <c r="T3090" s="14"/>
      <c r="U3090" s="14"/>
      <c r="V3090" s="14"/>
      <c r="W3090" s="14"/>
      <c r="X3090" s="14">
        <f t="shared" si="8069"/>
        <v>0</v>
      </c>
      <c r="Y3090" s="14"/>
      <c r="Z3090" s="14"/>
      <c r="AA3090" s="14"/>
      <c r="AB3090" s="14"/>
      <c r="AC3090" s="14"/>
      <c r="AD3090" s="14"/>
      <c r="AE3090" s="14"/>
      <c r="AF3090" s="14"/>
      <c r="AG3090" s="14"/>
      <c r="AH3090" s="14">
        <v>0</v>
      </c>
      <c r="AI3090" s="14">
        <v>0</v>
      </c>
      <c r="AJ3090" s="14">
        <v>0</v>
      </c>
      <c r="AK3090" s="14"/>
      <c r="AL3090" s="14"/>
      <c r="AM3090" s="14"/>
      <c r="AN3090" s="14"/>
      <c r="AO3090" s="14"/>
      <c r="AP3090" s="14">
        <f t="shared" si="8070"/>
        <v>0</v>
      </c>
      <c r="AQ3090" s="14"/>
      <c r="AR3090" s="14"/>
      <c r="AS3090" s="14"/>
      <c r="AT3090" s="14"/>
      <c r="AU3090" s="14"/>
      <c r="AV3090" s="14"/>
      <c r="AW3090" s="14"/>
      <c r="AX3090" s="14"/>
      <c r="AY3090" s="14"/>
      <c r="AZ3090" s="14">
        <v>0</v>
      </c>
      <c r="BA3090" s="14">
        <v>0</v>
      </c>
      <c r="BB3090" s="14">
        <v>0</v>
      </c>
      <c r="BC3090" s="14"/>
      <c r="BD3090" s="14"/>
      <c r="BE3090" s="14"/>
      <c r="BF3090" s="14"/>
      <c r="BG3090" s="14"/>
      <c r="BH3090" s="14">
        <f t="shared" si="8071"/>
        <v>0</v>
      </c>
      <c r="BI3090" s="14"/>
      <c r="BJ3090" s="14"/>
      <c r="BK3090" s="14"/>
      <c r="BL3090" s="14"/>
      <c r="BM3090" s="14"/>
      <c r="BN3090" s="14"/>
      <c r="BO3090" s="14"/>
      <c r="BP3090" s="14"/>
      <c r="BQ3090" s="14"/>
      <c r="BR3090" s="14">
        <v>0</v>
      </c>
      <c r="BS3090" s="14">
        <v>0</v>
      </c>
      <c r="BT3090" s="14">
        <v>35000</v>
      </c>
      <c r="BU3090" s="14">
        <v>35000</v>
      </c>
      <c r="BV3090" s="14">
        <v>28040</v>
      </c>
      <c r="BW3090" s="14">
        <f t="shared" si="8212"/>
        <v>0</v>
      </c>
      <c r="BX3090" s="14"/>
      <c r="BY3090" s="14"/>
      <c r="BZ3090" s="14"/>
      <c r="CA3090" s="14">
        <f t="shared" si="8184"/>
        <v>28040</v>
      </c>
      <c r="CB3090" s="122">
        <f t="shared" si="8195"/>
        <v>80.114285714285714</v>
      </c>
    </row>
    <row r="3091" spans="1:80" x14ac:dyDescent="0.25">
      <c r="A3091" s="4" t="s">
        <v>928</v>
      </c>
      <c r="B3091" s="4" t="s">
        <v>88</v>
      </c>
      <c r="C3091" s="4" t="s">
        <v>1400</v>
      </c>
      <c r="D3091" s="79" t="s">
        <v>1401</v>
      </c>
      <c r="E3091" s="78" t="s">
        <v>44</v>
      </c>
      <c r="F3091" s="78" t="s">
        <v>1</v>
      </c>
      <c r="G3091" s="2" t="s">
        <v>1</v>
      </c>
      <c r="H3091" s="2" t="s">
        <v>45</v>
      </c>
      <c r="I3091" s="12">
        <f>SUM(I3092)</f>
        <v>186627</v>
      </c>
      <c r="J3091" s="12">
        <f t="shared" si="8183"/>
        <v>202826</v>
      </c>
      <c r="K3091" s="12">
        <f t="shared" ref="K3091:Q3091" si="8213">SUM(K3092)</f>
        <v>202826</v>
      </c>
      <c r="L3091" s="12">
        <f t="shared" si="8186"/>
        <v>0</v>
      </c>
      <c r="M3091" s="12">
        <f t="shared" si="8213"/>
        <v>0</v>
      </c>
      <c r="N3091" s="12">
        <f t="shared" si="8213"/>
        <v>0</v>
      </c>
      <c r="O3091" s="12">
        <f t="shared" si="8213"/>
        <v>0</v>
      </c>
      <c r="P3091" s="12">
        <f t="shared" si="8213"/>
        <v>0</v>
      </c>
      <c r="Q3091" s="12">
        <f t="shared" si="8213"/>
        <v>0</v>
      </c>
      <c r="R3091" s="12">
        <f t="shared" ref="R3091:AG3091" si="8214">SUM(R3092)</f>
        <v>0</v>
      </c>
      <c r="S3091" s="12">
        <f t="shared" si="8214"/>
        <v>0</v>
      </c>
      <c r="T3091" s="12">
        <f t="shared" si="8214"/>
        <v>0</v>
      </c>
      <c r="U3091" s="12">
        <f t="shared" si="8214"/>
        <v>0</v>
      </c>
      <c r="V3091" s="12">
        <f t="shared" si="8214"/>
        <v>0</v>
      </c>
      <c r="W3091" s="12">
        <f t="shared" si="8214"/>
        <v>0</v>
      </c>
      <c r="X3091" s="12">
        <f t="shared" si="8214"/>
        <v>0</v>
      </c>
      <c r="Y3091" s="12">
        <f t="shared" si="8214"/>
        <v>0</v>
      </c>
      <c r="Z3091" s="12">
        <f t="shared" si="8214"/>
        <v>0</v>
      </c>
      <c r="AA3091" s="12">
        <f t="shared" si="8214"/>
        <v>0</v>
      </c>
      <c r="AB3091" s="12">
        <f t="shared" si="8214"/>
        <v>0</v>
      </c>
      <c r="AC3091" s="12">
        <f t="shared" si="8214"/>
        <v>0</v>
      </c>
      <c r="AD3091" s="12">
        <f t="shared" si="8214"/>
        <v>0</v>
      </c>
      <c r="AE3091" s="12">
        <f t="shared" si="8214"/>
        <v>0</v>
      </c>
      <c r="AF3091" s="12">
        <f t="shared" si="8214"/>
        <v>0</v>
      </c>
      <c r="AG3091" s="12">
        <f t="shared" si="8214"/>
        <v>0</v>
      </c>
      <c r="AH3091" s="12">
        <v>0</v>
      </c>
      <c r="AI3091" s="12">
        <v>0</v>
      </c>
      <c r="AJ3091" s="12">
        <f t="shared" ref="AJ3091:AY3091" si="8215">SUM(AJ3092)</f>
        <v>0</v>
      </c>
      <c r="AK3091" s="12">
        <f t="shared" si="8215"/>
        <v>0</v>
      </c>
      <c r="AL3091" s="12">
        <f t="shared" si="8215"/>
        <v>0</v>
      </c>
      <c r="AM3091" s="12">
        <f t="shared" si="8215"/>
        <v>0</v>
      </c>
      <c r="AN3091" s="12">
        <f t="shared" si="8215"/>
        <v>0</v>
      </c>
      <c r="AO3091" s="12">
        <f t="shared" si="8215"/>
        <v>0</v>
      </c>
      <c r="AP3091" s="12">
        <f t="shared" si="8215"/>
        <v>0</v>
      </c>
      <c r="AQ3091" s="12">
        <f t="shared" si="8215"/>
        <v>0</v>
      </c>
      <c r="AR3091" s="12">
        <f t="shared" si="8215"/>
        <v>0</v>
      </c>
      <c r="AS3091" s="12">
        <f t="shared" si="8215"/>
        <v>0</v>
      </c>
      <c r="AT3091" s="12">
        <f t="shared" si="8215"/>
        <v>0</v>
      </c>
      <c r="AU3091" s="12">
        <f t="shared" si="8215"/>
        <v>0</v>
      </c>
      <c r="AV3091" s="12">
        <f t="shared" si="8215"/>
        <v>0</v>
      </c>
      <c r="AW3091" s="12">
        <f t="shared" si="8215"/>
        <v>0</v>
      </c>
      <c r="AX3091" s="12">
        <f t="shared" si="8215"/>
        <v>0</v>
      </c>
      <c r="AY3091" s="12">
        <f t="shared" si="8215"/>
        <v>0</v>
      </c>
      <c r="AZ3091" s="12">
        <v>0</v>
      </c>
      <c r="BA3091" s="12">
        <v>0</v>
      </c>
      <c r="BB3091" s="12">
        <f t="shared" ref="BB3091:BQ3091" si="8216">SUM(BB3092)</f>
        <v>0</v>
      </c>
      <c r="BC3091" s="12">
        <f t="shared" si="8216"/>
        <v>0</v>
      </c>
      <c r="BD3091" s="12">
        <f t="shared" si="8216"/>
        <v>0</v>
      </c>
      <c r="BE3091" s="12">
        <f t="shared" si="8216"/>
        <v>0</v>
      </c>
      <c r="BF3091" s="12">
        <f t="shared" si="8216"/>
        <v>0</v>
      </c>
      <c r="BG3091" s="12">
        <f t="shared" si="8216"/>
        <v>0</v>
      </c>
      <c r="BH3091" s="12">
        <f t="shared" si="8216"/>
        <v>0</v>
      </c>
      <c r="BI3091" s="12">
        <f t="shared" si="8216"/>
        <v>0</v>
      </c>
      <c r="BJ3091" s="12">
        <f t="shared" si="8216"/>
        <v>0</v>
      </c>
      <c r="BK3091" s="12">
        <f t="shared" si="8216"/>
        <v>0</v>
      </c>
      <c r="BL3091" s="12">
        <f t="shared" si="8216"/>
        <v>0</v>
      </c>
      <c r="BM3091" s="12">
        <f t="shared" si="8216"/>
        <v>0</v>
      </c>
      <c r="BN3091" s="12">
        <f t="shared" si="8216"/>
        <v>0</v>
      </c>
      <c r="BO3091" s="12">
        <f t="shared" si="8216"/>
        <v>0</v>
      </c>
      <c r="BP3091" s="12">
        <f t="shared" si="8216"/>
        <v>0</v>
      </c>
      <c r="BQ3091" s="12">
        <f t="shared" si="8216"/>
        <v>0</v>
      </c>
      <c r="BR3091" s="12">
        <v>0</v>
      </c>
      <c r="BS3091" s="12">
        <v>0</v>
      </c>
      <c r="BT3091" s="12">
        <f t="shared" ref="BT3091:BZ3091" si="8217">SUM(BT3092)</f>
        <v>212967</v>
      </c>
      <c r="BU3091" s="12">
        <f t="shared" si="8217"/>
        <v>212967</v>
      </c>
      <c r="BV3091" s="12">
        <f t="shared" si="8217"/>
        <v>112201</v>
      </c>
      <c r="BW3091" s="12">
        <f t="shared" si="8217"/>
        <v>50000</v>
      </c>
      <c r="BX3091" s="12">
        <f t="shared" si="8217"/>
        <v>19000</v>
      </c>
      <c r="BY3091" s="12">
        <f t="shared" si="8217"/>
        <v>15500</v>
      </c>
      <c r="BZ3091" s="12">
        <f t="shared" si="8217"/>
        <v>15500</v>
      </c>
      <c r="CA3091" s="12">
        <f t="shared" si="8184"/>
        <v>162201</v>
      </c>
      <c r="CB3091" s="124">
        <f t="shared" si="8195"/>
        <v>76.162504049923228</v>
      </c>
    </row>
    <row r="3092" spans="1:80" x14ac:dyDescent="0.25">
      <c r="A3092" s="4" t="s">
        <v>928</v>
      </c>
      <c r="B3092" s="4" t="s">
        <v>88</v>
      </c>
      <c r="C3092" s="4" t="s">
        <v>1400</v>
      </c>
      <c r="D3092" s="79" t="s">
        <v>1401</v>
      </c>
      <c r="E3092" s="89">
        <v>6121</v>
      </c>
      <c r="F3092" s="79"/>
      <c r="G3092" s="75" t="s">
        <v>1906</v>
      </c>
      <c r="H3092" s="13" t="s">
        <v>46</v>
      </c>
      <c r="I3092" s="14">
        <v>186627</v>
      </c>
      <c r="J3092" s="14">
        <f t="shared" si="8183"/>
        <v>202826</v>
      </c>
      <c r="K3092" s="14">
        <v>202826</v>
      </c>
      <c r="L3092" s="14">
        <f t="shared" si="8186"/>
        <v>0</v>
      </c>
      <c r="M3092" s="14">
        <v>0</v>
      </c>
      <c r="N3092" s="14">
        <v>0</v>
      </c>
      <c r="O3092" s="14">
        <v>0</v>
      </c>
      <c r="P3092" s="14">
        <v>0</v>
      </c>
      <c r="Q3092" s="14">
        <v>0</v>
      </c>
      <c r="R3092" s="14">
        <v>0</v>
      </c>
      <c r="S3092" s="14"/>
      <c r="T3092" s="14"/>
      <c r="U3092" s="14"/>
      <c r="V3092" s="14"/>
      <c r="W3092" s="14"/>
      <c r="X3092" s="14">
        <f t="shared" si="8069"/>
        <v>0</v>
      </c>
      <c r="Y3092" s="14"/>
      <c r="Z3092" s="14"/>
      <c r="AA3092" s="14"/>
      <c r="AB3092" s="14"/>
      <c r="AC3092" s="14"/>
      <c r="AD3092" s="14"/>
      <c r="AE3092" s="14"/>
      <c r="AF3092" s="14"/>
      <c r="AG3092" s="14"/>
      <c r="AH3092" s="14">
        <v>0</v>
      </c>
      <c r="AI3092" s="14">
        <v>0</v>
      </c>
      <c r="AJ3092" s="14">
        <v>0</v>
      </c>
      <c r="AK3092" s="14"/>
      <c r="AL3092" s="14"/>
      <c r="AM3092" s="14"/>
      <c r="AN3092" s="14"/>
      <c r="AO3092" s="14"/>
      <c r="AP3092" s="14">
        <f t="shared" si="8070"/>
        <v>0</v>
      </c>
      <c r="AQ3092" s="14"/>
      <c r="AR3092" s="14"/>
      <c r="AS3092" s="14"/>
      <c r="AT3092" s="14"/>
      <c r="AU3092" s="14"/>
      <c r="AV3092" s="14"/>
      <c r="AW3092" s="14"/>
      <c r="AX3092" s="14"/>
      <c r="AY3092" s="14"/>
      <c r="AZ3092" s="14">
        <v>0</v>
      </c>
      <c r="BA3092" s="14">
        <v>0</v>
      </c>
      <c r="BB3092" s="14">
        <v>0</v>
      </c>
      <c r="BC3092" s="14"/>
      <c r="BD3092" s="14"/>
      <c r="BE3092" s="14"/>
      <c r="BF3092" s="14"/>
      <c r="BG3092" s="14"/>
      <c r="BH3092" s="14">
        <f t="shared" si="8071"/>
        <v>0</v>
      </c>
      <c r="BI3092" s="14"/>
      <c r="BJ3092" s="14"/>
      <c r="BK3092" s="14"/>
      <c r="BL3092" s="14"/>
      <c r="BM3092" s="14"/>
      <c r="BN3092" s="14"/>
      <c r="BO3092" s="14"/>
      <c r="BP3092" s="14"/>
      <c r="BQ3092" s="14"/>
      <c r="BR3092" s="14">
        <v>0</v>
      </c>
      <c r="BS3092" s="14">
        <v>0</v>
      </c>
      <c r="BT3092" s="14">
        <v>212967</v>
      </c>
      <c r="BU3092" s="14">
        <v>212967</v>
      </c>
      <c r="BV3092" s="14">
        <v>112201</v>
      </c>
      <c r="BW3092" s="14">
        <f t="shared" si="8212"/>
        <v>50000</v>
      </c>
      <c r="BX3092" s="14">
        <v>19000</v>
      </c>
      <c r="BY3092" s="14">
        <v>15500</v>
      </c>
      <c r="BZ3092" s="14">
        <v>15500</v>
      </c>
      <c r="CA3092" s="14">
        <f t="shared" si="8184"/>
        <v>162201</v>
      </c>
      <c r="CB3092" s="122">
        <f t="shared" si="8195"/>
        <v>76.162504049923228</v>
      </c>
    </row>
    <row r="3093" spans="1:80" x14ac:dyDescent="0.25">
      <c r="A3093" s="4" t="s">
        <v>928</v>
      </c>
      <c r="B3093" s="4" t="s">
        <v>88</v>
      </c>
      <c r="C3093" s="4" t="s">
        <v>1400</v>
      </c>
      <c r="D3093" s="79" t="s">
        <v>1401</v>
      </c>
      <c r="E3093" s="78" t="s">
        <v>47</v>
      </c>
      <c r="F3093" s="78" t="s">
        <v>1</v>
      </c>
      <c r="G3093" s="2" t="s">
        <v>1</v>
      </c>
      <c r="H3093" s="2" t="s">
        <v>48</v>
      </c>
      <c r="I3093" s="12">
        <f>SUM(I3094:I3102)</f>
        <v>186300</v>
      </c>
      <c r="J3093" s="12">
        <f t="shared" si="8183"/>
        <v>186992</v>
      </c>
      <c r="K3093" s="12">
        <f t="shared" ref="K3093" si="8218">SUM(K3094:K3102)</f>
        <v>156992</v>
      </c>
      <c r="L3093" s="12">
        <f t="shared" si="8186"/>
        <v>30000</v>
      </c>
      <c r="M3093" s="12">
        <f t="shared" ref="M3093:Q3093" si="8219">SUM(M3094:M3102)</f>
        <v>16800</v>
      </c>
      <c r="N3093" s="12">
        <f t="shared" si="8219"/>
        <v>0</v>
      </c>
      <c r="O3093" s="12">
        <f t="shared" si="8219"/>
        <v>13200</v>
      </c>
      <c r="P3093" s="12">
        <f t="shared" si="8219"/>
        <v>0</v>
      </c>
      <c r="Q3093" s="12">
        <f t="shared" si="8219"/>
        <v>0</v>
      </c>
      <c r="R3093" s="12">
        <f t="shared" ref="R3093:AG3093" si="8220">SUM(R3094:R3102)</f>
        <v>16800</v>
      </c>
      <c r="S3093" s="12">
        <f t="shared" si="8220"/>
        <v>0</v>
      </c>
      <c r="T3093" s="12">
        <f t="shared" si="8220"/>
        <v>0</v>
      </c>
      <c r="U3093" s="12">
        <f t="shared" si="8220"/>
        <v>0</v>
      </c>
      <c r="V3093" s="12">
        <f t="shared" si="8220"/>
        <v>0</v>
      </c>
      <c r="W3093" s="12">
        <f t="shared" si="8220"/>
        <v>0</v>
      </c>
      <c r="X3093" s="12">
        <f t="shared" si="8220"/>
        <v>16800</v>
      </c>
      <c r="Y3093" s="12">
        <f t="shared" si="8220"/>
        <v>0</v>
      </c>
      <c r="Z3093" s="12">
        <f t="shared" si="8220"/>
        <v>0</v>
      </c>
      <c r="AA3093" s="12">
        <f t="shared" si="8220"/>
        <v>0</v>
      </c>
      <c r="AB3093" s="12">
        <f t="shared" si="8220"/>
        <v>0</v>
      </c>
      <c r="AC3093" s="12">
        <f t="shared" si="8220"/>
        <v>2185</v>
      </c>
      <c r="AD3093" s="12">
        <f t="shared" si="8220"/>
        <v>4955</v>
      </c>
      <c r="AE3093" s="12">
        <f t="shared" si="8220"/>
        <v>0</v>
      </c>
      <c r="AF3093" s="12">
        <f t="shared" si="8220"/>
        <v>0</v>
      </c>
      <c r="AG3093" s="12">
        <f t="shared" si="8220"/>
        <v>0</v>
      </c>
      <c r="AH3093" s="12">
        <v>7140</v>
      </c>
      <c r="AI3093" s="12">
        <v>9660</v>
      </c>
      <c r="AJ3093" s="12">
        <f t="shared" ref="AJ3093:AY3093" si="8221">SUM(AJ3094:AJ3102)</f>
        <v>0</v>
      </c>
      <c r="AK3093" s="12">
        <f t="shared" si="8221"/>
        <v>500</v>
      </c>
      <c r="AL3093" s="12">
        <f t="shared" si="8221"/>
        <v>0</v>
      </c>
      <c r="AM3093" s="12">
        <f t="shared" si="8221"/>
        <v>0</v>
      </c>
      <c r="AN3093" s="12">
        <f t="shared" si="8221"/>
        <v>0</v>
      </c>
      <c r="AO3093" s="12">
        <f t="shared" si="8221"/>
        <v>0</v>
      </c>
      <c r="AP3093" s="12">
        <f t="shared" si="8221"/>
        <v>500</v>
      </c>
      <c r="AQ3093" s="12">
        <f t="shared" si="8221"/>
        <v>0</v>
      </c>
      <c r="AR3093" s="12">
        <f t="shared" si="8221"/>
        <v>0</v>
      </c>
      <c r="AS3093" s="12">
        <f t="shared" si="8221"/>
        <v>500</v>
      </c>
      <c r="AT3093" s="12">
        <f t="shared" si="8221"/>
        <v>0</v>
      </c>
      <c r="AU3093" s="12">
        <f t="shared" si="8221"/>
        <v>0</v>
      </c>
      <c r="AV3093" s="12">
        <f t="shared" si="8221"/>
        <v>0</v>
      </c>
      <c r="AW3093" s="12">
        <f t="shared" si="8221"/>
        <v>0</v>
      </c>
      <c r="AX3093" s="12">
        <f t="shared" si="8221"/>
        <v>0</v>
      </c>
      <c r="AY3093" s="12">
        <f t="shared" si="8221"/>
        <v>0</v>
      </c>
      <c r="AZ3093" s="12">
        <v>500</v>
      </c>
      <c r="BA3093" s="12">
        <v>0</v>
      </c>
      <c r="BB3093" s="12">
        <f t="shared" ref="BB3093:BQ3093" si="8222">SUM(BB3094:BB3102)</f>
        <v>13200</v>
      </c>
      <c r="BC3093" s="12">
        <f t="shared" si="8222"/>
        <v>15791</v>
      </c>
      <c r="BD3093" s="12">
        <f t="shared" si="8222"/>
        <v>0</v>
      </c>
      <c r="BE3093" s="12">
        <f t="shared" si="8222"/>
        <v>12000</v>
      </c>
      <c r="BF3093" s="12">
        <f t="shared" si="8222"/>
        <v>0</v>
      </c>
      <c r="BG3093" s="12">
        <f t="shared" si="8222"/>
        <v>0</v>
      </c>
      <c r="BH3093" s="12">
        <f t="shared" si="8222"/>
        <v>40991</v>
      </c>
      <c r="BI3093" s="12">
        <f t="shared" si="8222"/>
        <v>0</v>
      </c>
      <c r="BJ3093" s="12">
        <f t="shared" si="8222"/>
        <v>4000</v>
      </c>
      <c r="BK3093" s="12">
        <f t="shared" si="8222"/>
        <v>15791</v>
      </c>
      <c r="BL3093" s="12">
        <f t="shared" si="8222"/>
        <v>0</v>
      </c>
      <c r="BM3093" s="12">
        <f t="shared" si="8222"/>
        <v>4000</v>
      </c>
      <c r="BN3093" s="12">
        <f t="shared" si="8222"/>
        <v>0</v>
      </c>
      <c r="BO3093" s="12">
        <f t="shared" si="8222"/>
        <v>0</v>
      </c>
      <c r="BP3093" s="12">
        <f t="shared" si="8222"/>
        <v>0</v>
      </c>
      <c r="BQ3093" s="12">
        <f t="shared" si="8222"/>
        <v>4000</v>
      </c>
      <c r="BR3093" s="12">
        <v>27791</v>
      </c>
      <c r="BS3093" s="12">
        <v>13200</v>
      </c>
      <c r="BT3093" s="12">
        <f t="shared" ref="BT3093:BZ3093" si="8223">SUM(BT3094:BT3102)</f>
        <v>206300</v>
      </c>
      <c r="BU3093" s="12">
        <f t="shared" si="8223"/>
        <v>176300</v>
      </c>
      <c r="BV3093" s="12">
        <f t="shared" si="8223"/>
        <v>85937</v>
      </c>
      <c r="BW3093" s="12">
        <f t="shared" si="8223"/>
        <v>40669</v>
      </c>
      <c r="BX3093" s="12">
        <f t="shared" si="8223"/>
        <v>16589</v>
      </c>
      <c r="BY3093" s="12">
        <f t="shared" si="8223"/>
        <v>12040</v>
      </c>
      <c r="BZ3093" s="12">
        <f t="shared" si="8223"/>
        <v>12040</v>
      </c>
      <c r="CA3093" s="12">
        <f t="shared" si="8184"/>
        <v>126606</v>
      </c>
      <c r="CB3093" s="124">
        <f t="shared" si="8195"/>
        <v>71.812819058423145</v>
      </c>
    </row>
    <row r="3094" spans="1:80" x14ac:dyDescent="0.25">
      <c r="A3094" s="4" t="s">
        <v>928</v>
      </c>
      <c r="B3094" s="4" t="s">
        <v>88</v>
      </c>
      <c r="C3094" s="4" t="s">
        <v>1400</v>
      </c>
      <c r="D3094" s="79" t="s">
        <v>1401</v>
      </c>
      <c r="E3094" s="89">
        <v>6131</v>
      </c>
      <c r="F3094" s="79"/>
      <c r="G3094" s="75" t="s">
        <v>1906</v>
      </c>
      <c r="H3094" s="13" t="s">
        <v>49</v>
      </c>
      <c r="I3094" s="14">
        <v>4000</v>
      </c>
      <c r="J3094" s="14">
        <f t="shared" si="8183"/>
        <v>4400</v>
      </c>
      <c r="K3094" s="14">
        <v>2200</v>
      </c>
      <c r="L3094" s="14">
        <f t="shared" si="8186"/>
        <v>2200</v>
      </c>
      <c r="M3094" s="14">
        <v>2200</v>
      </c>
      <c r="N3094" s="14">
        <v>0</v>
      </c>
      <c r="O3094" s="14">
        <v>0</v>
      </c>
      <c r="P3094" s="14">
        <v>0</v>
      </c>
      <c r="Q3094" s="14">
        <v>0</v>
      </c>
      <c r="R3094" s="14">
        <v>2200</v>
      </c>
      <c r="S3094" s="14"/>
      <c r="T3094" s="14"/>
      <c r="U3094" s="14"/>
      <c r="V3094" s="14"/>
      <c r="W3094" s="14"/>
      <c r="X3094" s="14">
        <f t="shared" si="8069"/>
        <v>2200</v>
      </c>
      <c r="Y3094" s="14"/>
      <c r="Z3094" s="14"/>
      <c r="AA3094" s="14"/>
      <c r="AB3094" s="14"/>
      <c r="AC3094" s="14">
        <v>2185</v>
      </c>
      <c r="AD3094" s="14">
        <v>15</v>
      </c>
      <c r="AE3094" s="14"/>
      <c r="AF3094" s="14"/>
      <c r="AG3094" s="14"/>
      <c r="AH3094" s="14">
        <v>2200</v>
      </c>
      <c r="AI3094" s="14">
        <v>0</v>
      </c>
      <c r="AJ3094" s="14">
        <v>0</v>
      </c>
      <c r="AK3094" s="14"/>
      <c r="AL3094" s="14"/>
      <c r="AM3094" s="14"/>
      <c r="AN3094" s="14"/>
      <c r="AO3094" s="14"/>
      <c r="AP3094" s="14">
        <f t="shared" si="8070"/>
        <v>0</v>
      </c>
      <c r="AQ3094" s="14"/>
      <c r="AR3094" s="14"/>
      <c r="AS3094" s="14"/>
      <c r="AT3094" s="14"/>
      <c r="AU3094" s="14"/>
      <c r="AV3094" s="14"/>
      <c r="AW3094" s="14"/>
      <c r="AX3094" s="14"/>
      <c r="AY3094" s="14"/>
      <c r="AZ3094" s="14">
        <v>0</v>
      </c>
      <c r="BA3094" s="14">
        <v>0</v>
      </c>
      <c r="BB3094" s="14">
        <v>0</v>
      </c>
      <c r="BC3094" s="14"/>
      <c r="BD3094" s="14"/>
      <c r="BE3094" s="14"/>
      <c r="BF3094" s="14"/>
      <c r="BG3094" s="14"/>
      <c r="BH3094" s="14">
        <f t="shared" si="8071"/>
        <v>0</v>
      </c>
      <c r="BI3094" s="14"/>
      <c r="BJ3094" s="14"/>
      <c r="BK3094" s="14"/>
      <c r="BL3094" s="14"/>
      <c r="BM3094" s="14"/>
      <c r="BN3094" s="14"/>
      <c r="BO3094" s="14"/>
      <c r="BP3094" s="14"/>
      <c r="BQ3094" s="14"/>
      <c r="BR3094" s="14">
        <v>0</v>
      </c>
      <c r="BS3094" s="14">
        <v>0</v>
      </c>
      <c r="BT3094" s="14">
        <v>4400</v>
      </c>
      <c r="BU3094" s="14">
        <v>2200</v>
      </c>
      <c r="BV3094" s="14">
        <v>1100</v>
      </c>
      <c r="BW3094" s="14">
        <f t="shared" si="8212"/>
        <v>1100</v>
      </c>
      <c r="BX3094" s="14">
        <v>1100</v>
      </c>
      <c r="BY3094" s="14"/>
      <c r="BZ3094" s="14"/>
      <c r="CA3094" s="14">
        <f t="shared" si="8184"/>
        <v>2200</v>
      </c>
      <c r="CB3094" s="122">
        <f t="shared" si="8195"/>
        <v>100</v>
      </c>
    </row>
    <row r="3095" spans="1:80" x14ac:dyDescent="0.25">
      <c r="A3095" s="4" t="s">
        <v>928</v>
      </c>
      <c r="B3095" s="4" t="s">
        <v>88</v>
      </c>
      <c r="C3095" s="4" t="s">
        <v>1400</v>
      </c>
      <c r="D3095" s="79" t="s">
        <v>1401</v>
      </c>
      <c r="E3095" s="89">
        <v>6132</v>
      </c>
      <c r="F3095" s="79"/>
      <c r="G3095" s="75" t="s">
        <v>1906</v>
      </c>
      <c r="H3095" s="13" t="s">
        <v>196</v>
      </c>
      <c r="I3095" s="14">
        <v>42000</v>
      </c>
      <c r="J3095" s="14">
        <f t="shared" si="8183"/>
        <v>46200</v>
      </c>
      <c r="K3095" s="14">
        <v>46200</v>
      </c>
      <c r="L3095" s="14">
        <f t="shared" si="8186"/>
        <v>0</v>
      </c>
      <c r="M3095" s="14">
        <v>0</v>
      </c>
      <c r="N3095" s="14">
        <v>0</v>
      </c>
      <c r="O3095" s="14">
        <v>0</v>
      </c>
      <c r="P3095" s="14">
        <v>0</v>
      </c>
      <c r="Q3095" s="14">
        <v>0</v>
      </c>
      <c r="R3095" s="14">
        <v>0</v>
      </c>
      <c r="S3095" s="14"/>
      <c r="T3095" s="14"/>
      <c r="U3095" s="14"/>
      <c r="V3095" s="14"/>
      <c r="W3095" s="14"/>
      <c r="X3095" s="14">
        <f t="shared" si="8069"/>
        <v>0</v>
      </c>
      <c r="Y3095" s="14"/>
      <c r="Z3095" s="14"/>
      <c r="AA3095" s="14"/>
      <c r="AB3095" s="14"/>
      <c r="AC3095" s="14"/>
      <c r="AD3095" s="14"/>
      <c r="AE3095" s="14"/>
      <c r="AF3095" s="14"/>
      <c r="AG3095" s="14"/>
      <c r="AH3095" s="14">
        <v>0</v>
      </c>
      <c r="AI3095" s="14">
        <v>0</v>
      </c>
      <c r="AJ3095" s="14">
        <v>0</v>
      </c>
      <c r="AK3095" s="14"/>
      <c r="AL3095" s="14"/>
      <c r="AM3095" s="14"/>
      <c r="AN3095" s="14"/>
      <c r="AO3095" s="14"/>
      <c r="AP3095" s="14">
        <f t="shared" si="8070"/>
        <v>0</v>
      </c>
      <c r="AQ3095" s="14"/>
      <c r="AR3095" s="14"/>
      <c r="AS3095" s="14"/>
      <c r="AT3095" s="14"/>
      <c r="AU3095" s="14"/>
      <c r="AV3095" s="14"/>
      <c r="AW3095" s="14"/>
      <c r="AX3095" s="14"/>
      <c r="AY3095" s="14"/>
      <c r="AZ3095" s="14">
        <v>0</v>
      </c>
      <c r="BA3095" s="14">
        <v>0</v>
      </c>
      <c r="BB3095" s="14">
        <v>0</v>
      </c>
      <c r="BC3095" s="14"/>
      <c r="BD3095" s="14"/>
      <c r="BE3095" s="14"/>
      <c r="BF3095" s="14"/>
      <c r="BG3095" s="14"/>
      <c r="BH3095" s="14">
        <f t="shared" si="8071"/>
        <v>0</v>
      </c>
      <c r="BI3095" s="14"/>
      <c r="BJ3095" s="14"/>
      <c r="BK3095" s="14"/>
      <c r="BL3095" s="14"/>
      <c r="BM3095" s="14"/>
      <c r="BN3095" s="14"/>
      <c r="BO3095" s="14"/>
      <c r="BP3095" s="14"/>
      <c r="BQ3095" s="14"/>
      <c r="BR3095" s="14">
        <v>0</v>
      </c>
      <c r="BS3095" s="14">
        <v>0</v>
      </c>
      <c r="BT3095" s="14">
        <v>46200</v>
      </c>
      <c r="BU3095" s="14">
        <v>46200</v>
      </c>
      <c r="BV3095" s="14">
        <v>23100</v>
      </c>
      <c r="BW3095" s="14">
        <f t="shared" si="8212"/>
        <v>10250</v>
      </c>
      <c r="BX3095" s="14">
        <v>3850</v>
      </c>
      <c r="BY3095" s="14">
        <v>3200</v>
      </c>
      <c r="BZ3095" s="14">
        <v>3200</v>
      </c>
      <c r="CA3095" s="14">
        <f t="shared" si="8184"/>
        <v>33350</v>
      </c>
      <c r="CB3095" s="122">
        <f t="shared" si="8195"/>
        <v>72.186147186147181</v>
      </c>
    </row>
    <row r="3096" spans="1:80" x14ac:dyDescent="0.25">
      <c r="A3096" s="4" t="s">
        <v>928</v>
      </c>
      <c r="B3096" s="4" t="s">
        <v>88</v>
      </c>
      <c r="C3096" s="4" t="s">
        <v>1400</v>
      </c>
      <c r="D3096" s="79" t="s">
        <v>1401</v>
      </c>
      <c r="E3096" s="89">
        <v>6133</v>
      </c>
      <c r="F3096" s="79"/>
      <c r="G3096" s="75" t="s">
        <v>1906</v>
      </c>
      <c r="H3096" s="13" t="s">
        <v>198</v>
      </c>
      <c r="I3096" s="14">
        <v>10300</v>
      </c>
      <c r="J3096" s="14">
        <f t="shared" si="8183"/>
        <v>11330</v>
      </c>
      <c r="K3096" s="14">
        <v>11330</v>
      </c>
      <c r="L3096" s="14">
        <f t="shared" si="8186"/>
        <v>0</v>
      </c>
      <c r="M3096" s="14">
        <v>0</v>
      </c>
      <c r="N3096" s="14">
        <v>0</v>
      </c>
      <c r="O3096" s="14">
        <v>0</v>
      </c>
      <c r="P3096" s="14">
        <v>0</v>
      </c>
      <c r="Q3096" s="14">
        <v>0</v>
      </c>
      <c r="R3096" s="14">
        <v>0</v>
      </c>
      <c r="S3096" s="14"/>
      <c r="T3096" s="14"/>
      <c r="U3096" s="14"/>
      <c r="V3096" s="14"/>
      <c r="W3096" s="14"/>
      <c r="X3096" s="14">
        <f t="shared" si="8069"/>
        <v>0</v>
      </c>
      <c r="Y3096" s="14"/>
      <c r="Z3096" s="14"/>
      <c r="AA3096" s="14"/>
      <c r="AB3096" s="14"/>
      <c r="AC3096" s="14"/>
      <c r="AD3096" s="14"/>
      <c r="AE3096" s="14"/>
      <c r="AF3096" s="14"/>
      <c r="AG3096" s="14"/>
      <c r="AH3096" s="14">
        <v>0</v>
      </c>
      <c r="AI3096" s="14">
        <v>0</v>
      </c>
      <c r="AJ3096" s="14">
        <v>0</v>
      </c>
      <c r="AK3096" s="14"/>
      <c r="AL3096" s="14"/>
      <c r="AM3096" s="14"/>
      <c r="AN3096" s="14"/>
      <c r="AO3096" s="14"/>
      <c r="AP3096" s="14">
        <f t="shared" si="8070"/>
        <v>0</v>
      </c>
      <c r="AQ3096" s="14"/>
      <c r="AR3096" s="14"/>
      <c r="AS3096" s="14"/>
      <c r="AT3096" s="14"/>
      <c r="AU3096" s="14"/>
      <c r="AV3096" s="14"/>
      <c r="AW3096" s="14"/>
      <c r="AX3096" s="14"/>
      <c r="AY3096" s="14"/>
      <c r="AZ3096" s="14">
        <v>0</v>
      </c>
      <c r="BA3096" s="14">
        <v>0</v>
      </c>
      <c r="BB3096" s="14">
        <v>0</v>
      </c>
      <c r="BC3096" s="14"/>
      <c r="BD3096" s="14"/>
      <c r="BE3096" s="14"/>
      <c r="BF3096" s="14"/>
      <c r="BG3096" s="14"/>
      <c r="BH3096" s="14">
        <f t="shared" si="8071"/>
        <v>0</v>
      </c>
      <c r="BI3096" s="14"/>
      <c r="BJ3096" s="14"/>
      <c r="BK3096" s="14"/>
      <c r="BL3096" s="14"/>
      <c r="BM3096" s="14"/>
      <c r="BN3096" s="14"/>
      <c r="BO3096" s="14"/>
      <c r="BP3096" s="14"/>
      <c r="BQ3096" s="14"/>
      <c r="BR3096" s="14">
        <v>0</v>
      </c>
      <c r="BS3096" s="14">
        <v>0</v>
      </c>
      <c r="BT3096" s="14">
        <v>11330</v>
      </c>
      <c r="BU3096" s="14">
        <v>11330</v>
      </c>
      <c r="BV3096" s="14">
        <v>5670</v>
      </c>
      <c r="BW3096" s="14">
        <f t="shared" si="8212"/>
        <v>2545</v>
      </c>
      <c r="BX3096" s="14">
        <v>945</v>
      </c>
      <c r="BY3096" s="14">
        <v>800</v>
      </c>
      <c r="BZ3096" s="14">
        <v>800</v>
      </c>
      <c r="CA3096" s="14">
        <f t="shared" si="8184"/>
        <v>8215</v>
      </c>
      <c r="CB3096" s="122">
        <f t="shared" si="8195"/>
        <v>72.506619593998238</v>
      </c>
    </row>
    <row r="3097" spans="1:80" x14ac:dyDescent="0.25">
      <c r="A3097" s="4" t="s">
        <v>928</v>
      </c>
      <c r="B3097" s="4" t="s">
        <v>88</v>
      </c>
      <c r="C3097" s="4" t="s">
        <v>1400</v>
      </c>
      <c r="D3097" s="79" t="s">
        <v>1401</v>
      </c>
      <c r="E3097" s="89">
        <v>6134</v>
      </c>
      <c r="F3097" s="79"/>
      <c r="G3097" s="75" t="s">
        <v>1906</v>
      </c>
      <c r="H3097" s="13" t="s">
        <v>200</v>
      </c>
      <c r="I3097" s="14">
        <v>22000</v>
      </c>
      <c r="J3097" s="14">
        <f t="shared" si="8183"/>
        <v>22300</v>
      </c>
      <c r="K3097" s="14">
        <v>19000</v>
      </c>
      <c r="L3097" s="14">
        <f t="shared" si="8186"/>
        <v>3300</v>
      </c>
      <c r="M3097" s="14">
        <v>3300</v>
      </c>
      <c r="N3097" s="14">
        <v>0</v>
      </c>
      <c r="O3097" s="14">
        <v>0</v>
      </c>
      <c r="P3097" s="14">
        <v>0</v>
      </c>
      <c r="Q3097" s="14">
        <v>0</v>
      </c>
      <c r="R3097" s="14">
        <v>3300</v>
      </c>
      <c r="S3097" s="14"/>
      <c r="T3097" s="14"/>
      <c r="U3097" s="14"/>
      <c r="V3097" s="14"/>
      <c r="W3097" s="14"/>
      <c r="X3097" s="14">
        <f t="shared" si="8069"/>
        <v>3300</v>
      </c>
      <c r="Y3097" s="14"/>
      <c r="Z3097" s="14"/>
      <c r="AA3097" s="14"/>
      <c r="AB3097" s="14"/>
      <c r="AC3097" s="14"/>
      <c r="AD3097" s="14"/>
      <c r="AE3097" s="14"/>
      <c r="AF3097" s="14"/>
      <c r="AG3097" s="14"/>
      <c r="AH3097" s="14">
        <v>0</v>
      </c>
      <c r="AI3097" s="14">
        <v>3300</v>
      </c>
      <c r="AJ3097" s="14">
        <v>0</v>
      </c>
      <c r="AK3097" s="14"/>
      <c r="AL3097" s="14"/>
      <c r="AM3097" s="14"/>
      <c r="AN3097" s="14"/>
      <c r="AO3097" s="14"/>
      <c r="AP3097" s="14">
        <f t="shared" si="8070"/>
        <v>0</v>
      </c>
      <c r="AQ3097" s="14"/>
      <c r="AR3097" s="14"/>
      <c r="AS3097" s="14"/>
      <c r="AT3097" s="14"/>
      <c r="AU3097" s="14"/>
      <c r="AV3097" s="14"/>
      <c r="AW3097" s="14"/>
      <c r="AX3097" s="14"/>
      <c r="AY3097" s="14"/>
      <c r="AZ3097" s="14">
        <v>0</v>
      </c>
      <c r="BA3097" s="14">
        <v>0</v>
      </c>
      <c r="BB3097" s="14">
        <v>0</v>
      </c>
      <c r="BC3097" s="14"/>
      <c r="BD3097" s="14"/>
      <c r="BE3097" s="14"/>
      <c r="BF3097" s="14"/>
      <c r="BG3097" s="14"/>
      <c r="BH3097" s="14">
        <f t="shared" si="8071"/>
        <v>0</v>
      </c>
      <c r="BI3097" s="14"/>
      <c r="BJ3097" s="14"/>
      <c r="BK3097" s="14"/>
      <c r="BL3097" s="14"/>
      <c r="BM3097" s="14"/>
      <c r="BN3097" s="14"/>
      <c r="BO3097" s="14"/>
      <c r="BP3097" s="14"/>
      <c r="BQ3097" s="14"/>
      <c r="BR3097" s="14">
        <v>0</v>
      </c>
      <c r="BS3097" s="14">
        <v>0</v>
      </c>
      <c r="BT3097" s="14">
        <v>41300</v>
      </c>
      <c r="BU3097" s="14">
        <v>38000</v>
      </c>
      <c r="BV3097" s="14">
        <v>19200</v>
      </c>
      <c r="BW3097" s="14">
        <f t="shared" si="8212"/>
        <v>8800</v>
      </c>
      <c r="BX3097" s="14">
        <v>3200</v>
      </c>
      <c r="BY3097" s="14">
        <v>2800</v>
      </c>
      <c r="BZ3097" s="14">
        <v>2800</v>
      </c>
      <c r="CA3097" s="14">
        <f t="shared" si="8184"/>
        <v>28000</v>
      </c>
      <c r="CB3097" s="122">
        <f t="shared" si="8195"/>
        <v>73.68421052631578</v>
      </c>
    </row>
    <row r="3098" spans="1:80" x14ac:dyDescent="0.25">
      <c r="A3098" s="4" t="s">
        <v>928</v>
      </c>
      <c r="B3098" s="4" t="s">
        <v>88</v>
      </c>
      <c r="C3098" s="4" t="s">
        <v>1400</v>
      </c>
      <c r="D3098" s="79" t="s">
        <v>1401</v>
      </c>
      <c r="E3098" s="89">
        <v>6135</v>
      </c>
      <c r="F3098" s="79"/>
      <c r="G3098" s="75" t="s">
        <v>1906</v>
      </c>
      <c r="H3098" s="13" t="s">
        <v>201</v>
      </c>
      <c r="I3098" s="14">
        <v>8000</v>
      </c>
      <c r="J3098" s="14">
        <f t="shared" si="8183"/>
        <v>6300</v>
      </c>
      <c r="K3098" s="14">
        <v>3300</v>
      </c>
      <c r="L3098" s="14">
        <f t="shared" si="8186"/>
        <v>3000</v>
      </c>
      <c r="M3098" s="14">
        <v>3000</v>
      </c>
      <c r="N3098" s="14">
        <v>0</v>
      </c>
      <c r="O3098" s="14">
        <v>0</v>
      </c>
      <c r="P3098" s="14">
        <v>0</v>
      </c>
      <c r="Q3098" s="14">
        <v>0</v>
      </c>
      <c r="R3098" s="14">
        <v>3000</v>
      </c>
      <c r="S3098" s="14"/>
      <c r="T3098" s="14"/>
      <c r="U3098" s="14"/>
      <c r="V3098" s="14"/>
      <c r="W3098" s="14"/>
      <c r="X3098" s="14">
        <f t="shared" ref="X3098:X3160" si="8224">R3098+S3098+T3098+U3098+V3098+W3098</f>
        <v>3000</v>
      </c>
      <c r="Y3098" s="14"/>
      <c r="Z3098" s="14"/>
      <c r="AA3098" s="14"/>
      <c r="AB3098" s="14"/>
      <c r="AC3098" s="14"/>
      <c r="AD3098" s="14"/>
      <c r="AE3098" s="14"/>
      <c r="AF3098" s="14"/>
      <c r="AG3098" s="14"/>
      <c r="AH3098" s="14">
        <v>0</v>
      </c>
      <c r="AI3098" s="14">
        <v>3000</v>
      </c>
      <c r="AJ3098" s="14">
        <v>0</v>
      </c>
      <c r="AK3098" s="14">
        <v>500</v>
      </c>
      <c r="AL3098" s="14"/>
      <c r="AM3098" s="14"/>
      <c r="AN3098" s="14"/>
      <c r="AO3098" s="14"/>
      <c r="AP3098" s="14">
        <f t="shared" ref="AP3098:AP3160" si="8225">AJ3098+AK3098+AL3098+AM3098+AN3098+AO3098</f>
        <v>500</v>
      </c>
      <c r="AQ3098" s="14"/>
      <c r="AR3098" s="14"/>
      <c r="AS3098" s="14">
        <v>500</v>
      </c>
      <c r="AT3098" s="14"/>
      <c r="AU3098" s="14"/>
      <c r="AV3098" s="14"/>
      <c r="AW3098" s="14"/>
      <c r="AX3098" s="14"/>
      <c r="AY3098" s="14"/>
      <c r="AZ3098" s="14">
        <v>500</v>
      </c>
      <c r="BA3098" s="14">
        <v>0</v>
      </c>
      <c r="BB3098" s="14">
        <v>0</v>
      </c>
      <c r="BC3098" s="14"/>
      <c r="BD3098" s="14"/>
      <c r="BE3098" s="14"/>
      <c r="BF3098" s="14"/>
      <c r="BG3098" s="14"/>
      <c r="BH3098" s="14">
        <f t="shared" ref="BH3098:BH3160" si="8226">BB3098+BC3098+BD3098+BE3098+BF3098+BG3098</f>
        <v>0</v>
      </c>
      <c r="BI3098" s="14"/>
      <c r="BJ3098" s="14"/>
      <c r="BK3098" s="14"/>
      <c r="BL3098" s="14"/>
      <c r="BM3098" s="14"/>
      <c r="BN3098" s="14"/>
      <c r="BO3098" s="14"/>
      <c r="BP3098" s="14"/>
      <c r="BQ3098" s="14"/>
      <c r="BR3098" s="14">
        <v>0</v>
      </c>
      <c r="BS3098" s="14">
        <v>0</v>
      </c>
      <c r="BT3098" s="14">
        <v>6300</v>
      </c>
      <c r="BU3098" s="14">
        <v>3300</v>
      </c>
      <c r="BV3098" s="14">
        <v>1650</v>
      </c>
      <c r="BW3098" s="14">
        <f t="shared" si="8212"/>
        <v>1650</v>
      </c>
      <c r="BX3098" s="14">
        <v>1650</v>
      </c>
      <c r="BY3098" s="14"/>
      <c r="BZ3098" s="14"/>
      <c r="CA3098" s="14">
        <f t="shared" si="8184"/>
        <v>3300</v>
      </c>
      <c r="CB3098" s="122">
        <f t="shared" si="8195"/>
        <v>100</v>
      </c>
    </row>
    <row r="3099" spans="1:80" x14ac:dyDescent="0.25">
      <c r="A3099" s="4" t="s">
        <v>928</v>
      </c>
      <c r="B3099" s="4" t="s">
        <v>88</v>
      </c>
      <c r="C3099" s="4" t="s">
        <v>1400</v>
      </c>
      <c r="D3099" s="79" t="s">
        <v>1401</v>
      </c>
      <c r="E3099" s="89">
        <v>6136</v>
      </c>
      <c r="F3099" s="79"/>
      <c r="G3099" s="75" t="s">
        <v>1906</v>
      </c>
      <c r="H3099" s="13" t="s">
        <v>202</v>
      </c>
      <c r="I3099" s="14">
        <v>17000</v>
      </c>
      <c r="J3099" s="14">
        <f t="shared" si="8183"/>
        <v>18700</v>
      </c>
      <c r="K3099" s="14">
        <v>5500</v>
      </c>
      <c r="L3099" s="14">
        <f t="shared" si="8186"/>
        <v>13200</v>
      </c>
      <c r="M3099" s="14">
        <v>0</v>
      </c>
      <c r="N3099" s="14">
        <v>0</v>
      </c>
      <c r="O3099" s="14">
        <v>13200</v>
      </c>
      <c r="P3099" s="14">
        <v>0</v>
      </c>
      <c r="Q3099" s="14">
        <v>0</v>
      </c>
      <c r="R3099" s="14">
        <v>0</v>
      </c>
      <c r="S3099" s="14"/>
      <c r="T3099" s="14"/>
      <c r="U3099" s="14"/>
      <c r="V3099" s="14"/>
      <c r="W3099" s="14"/>
      <c r="X3099" s="14">
        <f t="shared" si="8224"/>
        <v>0</v>
      </c>
      <c r="Y3099" s="14"/>
      <c r="Z3099" s="14"/>
      <c r="AA3099" s="14"/>
      <c r="AB3099" s="14"/>
      <c r="AC3099" s="14"/>
      <c r="AD3099" s="14"/>
      <c r="AE3099" s="14"/>
      <c r="AF3099" s="14"/>
      <c r="AG3099" s="14"/>
      <c r="AH3099" s="14">
        <v>0</v>
      </c>
      <c r="AI3099" s="14">
        <v>0</v>
      </c>
      <c r="AJ3099" s="14">
        <v>0</v>
      </c>
      <c r="AK3099" s="14"/>
      <c r="AL3099" s="14"/>
      <c r="AM3099" s="14"/>
      <c r="AN3099" s="14"/>
      <c r="AO3099" s="14"/>
      <c r="AP3099" s="14">
        <f t="shared" si="8225"/>
        <v>0</v>
      </c>
      <c r="AQ3099" s="14"/>
      <c r="AR3099" s="14"/>
      <c r="AS3099" s="14"/>
      <c r="AT3099" s="14"/>
      <c r="AU3099" s="14"/>
      <c r="AV3099" s="14"/>
      <c r="AW3099" s="14"/>
      <c r="AX3099" s="14"/>
      <c r="AY3099" s="14"/>
      <c r="AZ3099" s="14">
        <v>0</v>
      </c>
      <c r="BA3099" s="14">
        <v>0</v>
      </c>
      <c r="BB3099" s="14">
        <v>13200</v>
      </c>
      <c r="BC3099" s="14">
        <v>12750</v>
      </c>
      <c r="BD3099" s="14"/>
      <c r="BE3099" s="14">
        <f>4000+4000</f>
        <v>8000</v>
      </c>
      <c r="BF3099" s="14"/>
      <c r="BG3099" s="14"/>
      <c r="BH3099" s="14">
        <f t="shared" si="8226"/>
        <v>33950</v>
      </c>
      <c r="BI3099" s="14"/>
      <c r="BJ3099" s="14">
        <v>4000</v>
      </c>
      <c r="BK3099" s="14">
        <v>12750</v>
      </c>
      <c r="BL3099" s="14"/>
      <c r="BM3099" s="14"/>
      <c r="BN3099" s="14"/>
      <c r="BO3099" s="14"/>
      <c r="BP3099" s="14"/>
      <c r="BQ3099" s="14">
        <v>4000</v>
      </c>
      <c r="BR3099" s="14">
        <v>20750</v>
      </c>
      <c r="BS3099" s="14">
        <v>13200</v>
      </c>
      <c r="BT3099" s="14">
        <v>18700</v>
      </c>
      <c r="BU3099" s="14">
        <v>5500</v>
      </c>
      <c r="BV3099" s="14">
        <v>0</v>
      </c>
      <c r="BW3099" s="14">
        <f t="shared" si="8212"/>
        <v>0</v>
      </c>
      <c r="BX3099" s="14"/>
      <c r="BY3099" s="14"/>
      <c r="BZ3099" s="14"/>
      <c r="CA3099" s="14">
        <f t="shared" si="8184"/>
        <v>0</v>
      </c>
      <c r="CB3099" s="122">
        <f t="shared" si="8195"/>
        <v>0</v>
      </c>
    </row>
    <row r="3100" spans="1:80" x14ac:dyDescent="0.25">
      <c r="A3100" s="4" t="s">
        <v>928</v>
      </c>
      <c r="B3100" s="4" t="s">
        <v>88</v>
      </c>
      <c r="C3100" s="4" t="s">
        <v>1400</v>
      </c>
      <c r="D3100" s="79" t="s">
        <v>1401</v>
      </c>
      <c r="E3100" s="89">
        <v>6137</v>
      </c>
      <c r="F3100" s="79"/>
      <c r="G3100" s="75" t="s">
        <v>1906</v>
      </c>
      <c r="H3100" s="13" t="s">
        <v>204</v>
      </c>
      <c r="I3100" s="14">
        <v>14000</v>
      </c>
      <c r="J3100" s="14">
        <f t="shared" si="8183"/>
        <v>16300</v>
      </c>
      <c r="K3100" s="14">
        <v>13000</v>
      </c>
      <c r="L3100" s="14">
        <f t="shared" si="8186"/>
        <v>3300</v>
      </c>
      <c r="M3100" s="14">
        <v>3300</v>
      </c>
      <c r="N3100" s="14">
        <v>0</v>
      </c>
      <c r="O3100" s="14">
        <v>0</v>
      </c>
      <c r="P3100" s="14">
        <v>0</v>
      </c>
      <c r="Q3100" s="14">
        <v>0</v>
      </c>
      <c r="R3100" s="14">
        <v>3300</v>
      </c>
      <c r="S3100" s="14"/>
      <c r="T3100" s="14"/>
      <c r="U3100" s="14"/>
      <c r="V3100" s="14"/>
      <c r="W3100" s="14"/>
      <c r="X3100" s="14">
        <f t="shared" si="8224"/>
        <v>3300</v>
      </c>
      <c r="Y3100" s="14"/>
      <c r="Z3100" s="14"/>
      <c r="AA3100" s="14"/>
      <c r="AB3100" s="14"/>
      <c r="AC3100" s="14"/>
      <c r="AD3100" s="14"/>
      <c r="AE3100" s="14"/>
      <c r="AF3100" s="14"/>
      <c r="AG3100" s="14"/>
      <c r="AH3100" s="14">
        <v>0</v>
      </c>
      <c r="AI3100" s="14">
        <v>3300</v>
      </c>
      <c r="AJ3100" s="14">
        <v>0</v>
      </c>
      <c r="AK3100" s="14"/>
      <c r="AL3100" s="14"/>
      <c r="AM3100" s="14"/>
      <c r="AN3100" s="14"/>
      <c r="AO3100" s="14"/>
      <c r="AP3100" s="14">
        <f t="shared" si="8225"/>
        <v>0</v>
      </c>
      <c r="AQ3100" s="14"/>
      <c r="AR3100" s="14"/>
      <c r="AS3100" s="14"/>
      <c r="AT3100" s="14"/>
      <c r="AU3100" s="14"/>
      <c r="AV3100" s="14"/>
      <c r="AW3100" s="14"/>
      <c r="AX3100" s="14"/>
      <c r="AY3100" s="14"/>
      <c r="AZ3100" s="14">
        <v>0</v>
      </c>
      <c r="BA3100" s="14">
        <v>0</v>
      </c>
      <c r="BB3100" s="14">
        <v>0</v>
      </c>
      <c r="BC3100" s="14">
        <v>3041</v>
      </c>
      <c r="BD3100" s="14"/>
      <c r="BE3100" s="14">
        <v>4000</v>
      </c>
      <c r="BF3100" s="14"/>
      <c r="BG3100" s="14"/>
      <c r="BH3100" s="14">
        <f t="shared" si="8226"/>
        <v>7041</v>
      </c>
      <c r="BI3100" s="14"/>
      <c r="BJ3100" s="14"/>
      <c r="BK3100" s="14">
        <v>3041</v>
      </c>
      <c r="BL3100" s="14"/>
      <c r="BM3100" s="14">
        <v>4000</v>
      </c>
      <c r="BN3100" s="14"/>
      <c r="BO3100" s="14"/>
      <c r="BP3100" s="14"/>
      <c r="BQ3100" s="14"/>
      <c r="BR3100" s="14">
        <v>7041</v>
      </c>
      <c r="BS3100" s="14">
        <v>0</v>
      </c>
      <c r="BT3100" s="14">
        <v>16300</v>
      </c>
      <c r="BU3100" s="14">
        <v>13000</v>
      </c>
      <c r="BV3100" s="14">
        <v>6600</v>
      </c>
      <c r="BW3100" s="14">
        <f t="shared" si="8212"/>
        <v>2700</v>
      </c>
      <c r="BX3100" s="14">
        <v>1100</v>
      </c>
      <c r="BY3100" s="14">
        <v>800</v>
      </c>
      <c r="BZ3100" s="14">
        <v>800</v>
      </c>
      <c r="CA3100" s="14">
        <f t="shared" si="8184"/>
        <v>9300</v>
      </c>
      <c r="CB3100" s="122">
        <f t="shared" si="8195"/>
        <v>71.538461538461533</v>
      </c>
    </row>
    <row r="3101" spans="1:80" x14ac:dyDescent="0.25">
      <c r="A3101" s="4" t="s">
        <v>928</v>
      </c>
      <c r="B3101" s="4" t="s">
        <v>88</v>
      </c>
      <c r="C3101" s="4" t="s">
        <v>1400</v>
      </c>
      <c r="D3101" s="79" t="s">
        <v>1401</v>
      </c>
      <c r="E3101" s="89">
        <v>6138</v>
      </c>
      <c r="F3101" s="79"/>
      <c r="G3101" s="75" t="s">
        <v>1906</v>
      </c>
      <c r="H3101" s="13" t="s">
        <v>205</v>
      </c>
      <c r="I3101" s="14">
        <v>0</v>
      </c>
      <c r="J3101" s="14">
        <f t="shared" si="8183"/>
        <v>50</v>
      </c>
      <c r="K3101" s="14">
        <v>50</v>
      </c>
      <c r="L3101" s="14">
        <f t="shared" si="8186"/>
        <v>0</v>
      </c>
      <c r="M3101" s="14">
        <v>0</v>
      </c>
      <c r="N3101" s="14">
        <v>0</v>
      </c>
      <c r="O3101" s="14">
        <v>0</v>
      </c>
      <c r="P3101" s="14">
        <v>0</v>
      </c>
      <c r="Q3101" s="14">
        <v>0</v>
      </c>
      <c r="R3101" s="14">
        <v>0</v>
      </c>
      <c r="S3101" s="14"/>
      <c r="T3101" s="14"/>
      <c r="U3101" s="14"/>
      <c r="V3101" s="14"/>
      <c r="W3101" s="14"/>
      <c r="X3101" s="14">
        <f t="shared" si="8224"/>
        <v>0</v>
      </c>
      <c r="Y3101" s="14"/>
      <c r="Z3101" s="14"/>
      <c r="AA3101" s="14"/>
      <c r="AB3101" s="14"/>
      <c r="AC3101" s="14"/>
      <c r="AD3101" s="14"/>
      <c r="AE3101" s="14"/>
      <c r="AF3101" s="14"/>
      <c r="AG3101" s="14"/>
      <c r="AH3101" s="14">
        <v>0</v>
      </c>
      <c r="AI3101" s="14">
        <v>0</v>
      </c>
      <c r="AJ3101" s="14">
        <v>0</v>
      </c>
      <c r="AK3101" s="14"/>
      <c r="AL3101" s="14"/>
      <c r="AM3101" s="14"/>
      <c r="AN3101" s="14"/>
      <c r="AO3101" s="14"/>
      <c r="AP3101" s="14">
        <f t="shared" si="8225"/>
        <v>0</v>
      </c>
      <c r="AQ3101" s="14"/>
      <c r="AR3101" s="14"/>
      <c r="AS3101" s="14"/>
      <c r="AT3101" s="14"/>
      <c r="AU3101" s="14"/>
      <c r="AV3101" s="14"/>
      <c r="AW3101" s="14"/>
      <c r="AX3101" s="14"/>
      <c r="AY3101" s="14"/>
      <c r="AZ3101" s="14">
        <v>0</v>
      </c>
      <c r="BA3101" s="14">
        <v>0</v>
      </c>
      <c r="BB3101" s="14">
        <v>0</v>
      </c>
      <c r="BC3101" s="14"/>
      <c r="BD3101" s="14"/>
      <c r="BE3101" s="14"/>
      <c r="BF3101" s="14"/>
      <c r="BG3101" s="14"/>
      <c r="BH3101" s="14">
        <f t="shared" si="8226"/>
        <v>0</v>
      </c>
      <c r="BI3101" s="14"/>
      <c r="BJ3101" s="14"/>
      <c r="BK3101" s="14"/>
      <c r="BL3101" s="14"/>
      <c r="BM3101" s="14"/>
      <c r="BN3101" s="14"/>
      <c r="BO3101" s="14"/>
      <c r="BP3101" s="14"/>
      <c r="BQ3101" s="14"/>
      <c r="BR3101" s="14">
        <v>0</v>
      </c>
      <c r="BS3101" s="14">
        <v>0</v>
      </c>
      <c r="BT3101" s="14">
        <v>50</v>
      </c>
      <c r="BU3101" s="14">
        <v>50</v>
      </c>
      <c r="BV3101" s="14">
        <v>0</v>
      </c>
      <c r="BW3101" s="14">
        <f t="shared" si="8212"/>
        <v>0</v>
      </c>
      <c r="BX3101" s="14"/>
      <c r="BY3101" s="14"/>
      <c r="BZ3101" s="14"/>
      <c r="CA3101" s="14">
        <f t="shared" si="8184"/>
        <v>0</v>
      </c>
      <c r="CB3101" s="122">
        <f t="shared" si="8195"/>
        <v>0</v>
      </c>
    </row>
    <row r="3102" spans="1:80" x14ac:dyDescent="0.25">
      <c r="A3102" s="1" t="s">
        <v>928</v>
      </c>
      <c r="B3102" s="1" t="s">
        <v>88</v>
      </c>
      <c r="C3102" s="1" t="s">
        <v>1400</v>
      </c>
      <c r="D3102" s="82" t="s">
        <v>1401</v>
      </c>
      <c r="E3102" s="82" t="s">
        <v>50</v>
      </c>
      <c r="F3102" s="79" t="s">
        <v>1</v>
      </c>
      <c r="G3102" s="13" t="s">
        <v>1</v>
      </c>
      <c r="H3102" s="2" t="s">
        <v>51</v>
      </c>
      <c r="I3102" s="12">
        <f>SUM(I3103:I3105)</f>
        <v>69000</v>
      </c>
      <c r="J3102" s="12">
        <f t="shared" si="8183"/>
        <v>61412</v>
      </c>
      <c r="K3102" s="12">
        <f t="shared" ref="K3102" si="8227">SUM(K3103:K3105)</f>
        <v>56412</v>
      </c>
      <c r="L3102" s="12">
        <f t="shared" si="8186"/>
        <v>5000</v>
      </c>
      <c r="M3102" s="12">
        <f t="shared" ref="M3102:Q3102" si="8228">SUM(M3103:M3105)</f>
        <v>5000</v>
      </c>
      <c r="N3102" s="12">
        <f t="shared" si="8228"/>
        <v>0</v>
      </c>
      <c r="O3102" s="12">
        <f t="shared" si="8228"/>
        <v>0</v>
      </c>
      <c r="P3102" s="12">
        <f t="shared" si="8228"/>
        <v>0</v>
      </c>
      <c r="Q3102" s="12">
        <f t="shared" si="8228"/>
        <v>0</v>
      </c>
      <c r="R3102" s="12">
        <f t="shared" ref="R3102:AG3102" si="8229">SUM(R3103:R3105)</f>
        <v>5000</v>
      </c>
      <c r="S3102" s="12">
        <f t="shared" si="8229"/>
        <v>0</v>
      </c>
      <c r="T3102" s="12">
        <f t="shared" si="8229"/>
        <v>0</v>
      </c>
      <c r="U3102" s="12">
        <f t="shared" si="8229"/>
        <v>0</v>
      </c>
      <c r="V3102" s="12">
        <f t="shared" si="8229"/>
        <v>0</v>
      </c>
      <c r="W3102" s="12">
        <f t="shared" si="8229"/>
        <v>0</v>
      </c>
      <c r="X3102" s="12">
        <f t="shared" si="8229"/>
        <v>5000</v>
      </c>
      <c r="Y3102" s="12">
        <f t="shared" si="8229"/>
        <v>0</v>
      </c>
      <c r="Z3102" s="12">
        <f t="shared" si="8229"/>
        <v>0</v>
      </c>
      <c r="AA3102" s="12">
        <f t="shared" si="8229"/>
        <v>0</v>
      </c>
      <c r="AB3102" s="12">
        <f t="shared" si="8229"/>
        <v>0</v>
      </c>
      <c r="AC3102" s="12">
        <f t="shared" si="8229"/>
        <v>0</v>
      </c>
      <c r="AD3102" s="12">
        <f t="shared" si="8229"/>
        <v>4940</v>
      </c>
      <c r="AE3102" s="12">
        <f t="shared" si="8229"/>
        <v>0</v>
      </c>
      <c r="AF3102" s="12">
        <f t="shared" si="8229"/>
        <v>0</v>
      </c>
      <c r="AG3102" s="12">
        <f t="shared" si="8229"/>
        <v>0</v>
      </c>
      <c r="AH3102" s="12">
        <v>4940</v>
      </c>
      <c r="AI3102" s="12">
        <v>60</v>
      </c>
      <c r="AJ3102" s="12">
        <f t="shared" ref="AJ3102:AY3102" si="8230">SUM(AJ3103:AJ3105)</f>
        <v>0</v>
      </c>
      <c r="AK3102" s="12">
        <f t="shared" si="8230"/>
        <v>0</v>
      </c>
      <c r="AL3102" s="12">
        <f t="shared" si="8230"/>
        <v>0</v>
      </c>
      <c r="AM3102" s="12">
        <f t="shared" si="8230"/>
        <v>0</v>
      </c>
      <c r="AN3102" s="12">
        <f t="shared" si="8230"/>
        <v>0</v>
      </c>
      <c r="AO3102" s="12">
        <f t="shared" si="8230"/>
        <v>0</v>
      </c>
      <c r="AP3102" s="12">
        <f t="shared" si="8230"/>
        <v>0</v>
      </c>
      <c r="AQ3102" s="12">
        <f t="shared" si="8230"/>
        <v>0</v>
      </c>
      <c r="AR3102" s="12">
        <f t="shared" si="8230"/>
        <v>0</v>
      </c>
      <c r="AS3102" s="12">
        <f t="shared" si="8230"/>
        <v>0</v>
      </c>
      <c r="AT3102" s="12">
        <f t="shared" si="8230"/>
        <v>0</v>
      </c>
      <c r="AU3102" s="12">
        <f t="shared" si="8230"/>
        <v>0</v>
      </c>
      <c r="AV3102" s="12">
        <f t="shared" si="8230"/>
        <v>0</v>
      </c>
      <c r="AW3102" s="12">
        <f t="shared" si="8230"/>
        <v>0</v>
      </c>
      <c r="AX3102" s="12">
        <f t="shared" si="8230"/>
        <v>0</v>
      </c>
      <c r="AY3102" s="12">
        <f t="shared" si="8230"/>
        <v>0</v>
      </c>
      <c r="AZ3102" s="12">
        <v>0</v>
      </c>
      <c r="BA3102" s="12">
        <v>0</v>
      </c>
      <c r="BB3102" s="12">
        <f t="shared" ref="BB3102:BQ3102" si="8231">SUM(BB3103:BB3105)</f>
        <v>0</v>
      </c>
      <c r="BC3102" s="12">
        <f t="shared" si="8231"/>
        <v>0</v>
      </c>
      <c r="BD3102" s="12">
        <f t="shared" si="8231"/>
        <v>0</v>
      </c>
      <c r="BE3102" s="12">
        <f t="shared" si="8231"/>
        <v>0</v>
      </c>
      <c r="BF3102" s="12">
        <f t="shared" si="8231"/>
        <v>0</v>
      </c>
      <c r="BG3102" s="12">
        <f t="shared" si="8231"/>
        <v>0</v>
      </c>
      <c r="BH3102" s="12">
        <f t="shared" si="8231"/>
        <v>0</v>
      </c>
      <c r="BI3102" s="12">
        <f t="shared" si="8231"/>
        <v>0</v>
      </c>
      <c r="BJ3102" s="12">
        <f t="shared" si="8231"/>
        <v>0</v>
      </c>
      <c r="BK3102" s="12">
        <f t="shared" si="8231"/>
        <v>0</v>
      </c>
      <c r="BL3102" s="12">
        <f t="shared" si="8231"/>
        <v>0</v>
      </c>
      <c r="BM3102" s="12">
        <f t="shared" si="8231"/>
        <v>0</v>
      </c>
      <c r="BN3102" s="12">
        <f t="shared" si="8231"/>
        <v>0</v>
      </c>
      <c r="BO3102" s="12">
        <f t="shared" si="8231"/>
        <v>0</v>
      </c>
      <c r="BP3102" s="12">
        <f t="shared" si="8231"/>
        <v>0</v>
      </c>
      <c r="BQ3102" s="12">
        <f t="shared" si="8231"/>
        <v>0</v>
      </c>
      <c r="BR3102" s="12">
        <v>0</v>
      </c>
      <c r="BS3102" s="12">
        <v>0</v>
      </c>
      <c r="BT3102" s="12">
        <f t="shared" ref="BT3102:BZ3102" si="8232">SUM(BT3103:BT3105)</f>
        <v>61720</v>
      </c>
      <c r="BU3102" s="12">
        <f t="shared" si="8232"/>
        <v>56720</v>
      </c>
      <c r="BV3102" s="12">
        <f t="shared" si="8232"/>
        <v>28617</v>
      </c>
      <c r="BW3102" s="12">
        <f t="shared" si="8232"/>
        <v>13624</v>
      </c>
      <c r="BX3102" s="12">
        <f t="shared" si="8232"/>
        <v>4744</v>
      </c>
      <c r="BY3102" s="12">
        <f t="shared" si="8232"/>
        <v>4440</v>
      </c>
      <c r="BZ3102" s="12">
        <f t="shared" si="8232"/>
        <v>4440</v>
      </c>
      <c r="CA3102" s="12">
        <f t="shared" si="8184"/>
        <v>42241</v>
      </c>
      <c r="CB3102" s="124">
        <f t="shared" si="8195"/>
        <v>74.472849083215792</v>
      </c>
    </row>
    <row r="3103" spans="1:80" x14ac:dyDescent="0.25">
      <c r="A3103" s="4" t="s">
        <v>928</v>
      </c>
      <c r="B3103" s="4" t="s">
        <v>88</v>
      </c>
      <c r="C3103" s="4" t="s">
        <v>1400</v>
      </c>
      <c r="D3103" s="79" t="s">
        <v>1401</v>
      </c>
      <c r="E3103" s="89">
        <v>6139</v>
      </c>
      <c r="F3103" s="79"/>
      <c r="G3103" s="75" t="s">
        <v>1906</v>
      </c>
      <c r="H3103" s="13" t="s">
        <v>51</v>
      </c>
      <c r="I3103" s="14">
        <v>52100</v>
      </c>
      <c r="J3103" s="14">
        <f t="shared" si="8183"/>
        <v>42250</v>
      </c>
      <c r="K3103" s="14">
        <v>37250</v>
      </c>
      <c r="L3103" s="14">
        <f t="shared" si="8186"/>
        <v>5000</v>
      </c>
      <c r="M3103" s="14">
        <v>5000</v>
      </c>
      <c r="N3103" s="14">
        <v>0</v>
      </c>
      <c r="O3103" s="14">
        <v>0</v>
      </c>
      <c r="P3103" s="14">
        <v>0</v>
      </c>
      <c r="Q3103" s="14">
        <v>0</v>
      </c>
      <c r="R3103" s="14">
        <v>5000</v>
      </c>
      <c r="S3103" s="14"/>
      <c r="T3103" s="14"/>
      <c r="U3103" s="14"/>
      <c r="V3103" s="14"/>
      <c r="W3103" s="14"/>
      <c r="X3103" s="14">
        <f t="shared" si="8224"/>
        <v>5000</v>
      </c>
      <c r="Y3103" s="14"/>
      <c r="Z3103" s="14"/>
      <c r="AA3103" s="14"/>
      <c r="AB3103" s="14"/>
      <c r="AC3103" s="14"/>
      <c r="AD3103" s="14">
        <v>4940</v>
      </c>
      <c r="AE3103" s="14"/>
      <c r="AF3103" s="14"/>
      <c r="AG3103" s="14"/>
      <c r="AH3103" s="14">
        <v>4940</v>
      </c>
      <c r="AI3103" s="14">
        <v>60</v>
      </c>
      <c r="AJ3103" s="14">
        <v>0</v>
      </c>
      <c r="AK3103" s="14"/>
      <c r="AL3103" s="14"/>
      <c r="AM3103" s="14"/>
      <c r="AN3103" s="14"/>
      <c r="AO3103" s="14"/>
      <c r="AP3103" s="14">
        <f t="shared" si="8225"/>
        <v>0</v>
      </c>
      <c r="AQ3103" s="14"/>
      <c r="AR3103" s="14"/>
      <c r="AS3103" s="14"/>
      <c r="AT3103" s="14"/>
      <c r="AU3103" s="14"/>
      <c r="AV3103" s="14"/>
      <c r="AW3103" s="14"/>
      <c r="AX3103" s="14"/>
      <c r="AY3103" s="14"/>
      <c r="AZ3103" s="14">
        <v>0</v>
      </c>
      <c r="BA3103" s="14">
        <v>0</v>
      </c>
      <c r="BB3103" s="14">
        <v>0</v>
      </c>
      <c r="BC3103" s="14"/>
      <c r="BD3103" s="14"/>
      <c r="BE3103" s="14"/>
      <c r="BF3103" s="14"/>
      <c r="BG3103" s="14"/>
      <c r="BH3103" s="14">
        <f t="shared" si="8226"/>
        <v>0</v>
      </c>
      <c r="BI3103" s="14"/>
      <c r="BJ3103" s="14"/>
      <c r="BK3103" s="14"/>
      <c r="BL3103" s="14"/>
      <c r="BM3103" s="14"/>
      <c r="BN3103" s="14"/>
      <c r="BO3103" s="14"/>
      <c r="BP3103" s="14"/>
      <c r="BQ3103" s="14"/>
      <c r="BR3103" s="14">
        <v>0</v>
      </c>
      <c r="BS3103" s="14">
        <v>0</v>
      </c>
      <c r="BT3103" s="14">
        <v>42250</v>
      </c>
      <c r="BU3103" s="14">
        <v>37250</v>
      </c>
      <c r="BV3103" s="14">
        <v>18624</v>
      </c>
      <c r="BW3103" s="14">
        <f t="shared" si="8212"/>
        <v>8704</v>
      </c>
      <c r="BX3103" s="14">
        <v>3104</v>
      </c>
      <c r="BY3103" s="14">
        <v>2800</v>
      </c>
      <c r="BZ3103" s="14">
        <v>2800</v>
      </c>
      <c r="CA3103" s="14">
        <f t="shared" si="8184"/>
        <v>27328</v>
      </c>
      <c r="CB3103" s="122">
        <f t="shared" si="8195"/>
        <v>73.363758389261747</v>
      </c>
    </row>
    <row r="3104" spans="1:80" ht="22.5" x14ac:dyDescent="0.25">
      <c r="A3104" s="4" t="s">
        <v>928</v>
      </c>
      <c r="B3104" s="4" t="s">
        <v>88</v>
      </c>
      <c r="C3104" s="4" t="s">
        <v>1400</v>
      </c>
      <c r="D3104" s="79" t="s">
        <v>1401</v>
      </c>
      <c r="E3104" s="89">
        <v>6139</v>
      </c>
      <c r="F3104" s="79" t="s">
        <v>1408</v>
      </c>
      <c r="G3104" s="75" t="s">
        <v>1906</v>
      </c>
      <c r="H3104" s="13" t="s">
        <v>59</v>
      </c>
      <c r="I3104" s="14">
        <v>5400</v>
      </c>
      <c r="J3104" s="14">
        <f t="shared" si="8183"/>
        <v>6162</v>
      </c>
      <c r="K3104" s="14">
        <v>6162</v>
      </c>
      <c r="L3104" s="14">
        <f t="shared" si="8186"/>
        <v>0</v>
      </c>
      <c r="M3104" s="14">
        <v>0</v>
      </c>
      <c r="N3104" s="14">
        <v>0</v>
      </c>
      <c r="O3104" s="14">
        <v>0</v>
      </c>
      <c r="P3104" s="14">
        <v>0</v>
      </c>
      <c r="Q3104" s="14">
        <v>0</v>
      </c>
      <c r="R3104" s="14">
        <v>0</v>
      </c>
      <c r="S3104" s="14"/>
      <c r="T3104" s="14"/>
      <c r="U3104" s="14"/>
      <c r="V3104" s="14"/>
      <c r="W3104" s="14"/>
      <c r="X3104" s="14">
        <f t="shared" si="8224"/>
        <v>0</v>
      </c>
      <c r="Y3104" s="14"/>
      <c r="Z3104" s="14"/>
      <c r="AA3104" s="14"/>
      <c r="AB3104" s="14"/>
      <c r="AC3104" s="14"/>
      <c r="AD3104" s="14"/>
      <c r="AE3104" s="14"/>
      <c r="AF3104" s="14"/>
      <c r="AG3104" s="14"/>
      <c r="AH3104" s="14">
        <v>0</v>
      </c>
      <c r="AI3104" s="14">
        <v>0</v>
      </c>
      <c r="AJ3104" s="14">
        <v>0</v>
      </c>
      <c r="AK3104" s="14"/>
      <c r="AL3104" s="14"/>
      <c r="AM3104" s="14"/>
      <c r="AN3104" s="14"/>
      <c r="AO3104" s="14"/>
      <c r="AP3104" s="14">
        <f t="shared" si="8225"/>
        <v>0</v>
      </c>
      <c r="AQ3104" s="14"/>
      <c r="AR3104" s="14"/>
      <c r="AS3104" s="14"/>
      <c r="AT3104" s="14"/>
      <c r="AU3104" s="14"/>
      <c r="AV3104" s="14"/>
      <c r="AW3104" s="14"/>
      <c r="AX3104" s="14"/>
      <c r="AY3104" s="14"/>
      <c r="AZ3104" s="14">
        <v>0</v>
      </c>
      <c r="BA3104" s="14">
        <v>0</v>
      </c>
      <c r="BB3104" s="14">
        <v>0</v>
      </c>
      <c r="BC3104" s="14"/>
      <c r="BD3104" s="14"/>
      <c r="BE3104" s="14"/>
      <c r="BF3104" s="14"/>
      <c r="BG3104" s="14"/>
      <c r="BH3104" s="14">
        <f t="shared" si="8226"/>
        <v>0</v>
      </c>
      <c r="BI3104" s="14"/>
      <c r="BJ3104" s="14"/>
      <c r="BK3104" s="14"/>
      <c r="BL3104" s="14"/>
      <c r="BM3104" s="14"/>
      <c r="BN3104" s="14"/>
      <c r="BO3104" s="14"/>
      <c r="BP3104" s="14"/>
      <c r="BQ3104" s="14"/>
      <c r="BR3104" s="14">
        <v>0</v>
      </c>
      <c r="BS3104" s="14">
        <v>0</v>
      </c>
      <c r="BT3104" s="14">
        <v>6470</v>
      </c>
      <c r="BU3104" s="14">
        <v>6470</v>
      </c>
      <c r="BV3104" s="14">
        <v>3393</v>
      </c>
      <c r="BW3104" s="14">
        <f t="shared" si="8212"/>
        <v>1620</v>
      </c>
      <c r="BX3104" s="14">
        <v>540</v>
      </c>
      <c r="BY3104" s="14">
        <v>540</v>
      </c>
      <c r="BZ3104" s="14">
        <v>540</v>
      </c>
      <c r="CA3104" s="14">
        <f t="shared" si="8184"/>
        <v>5013</v>
      </c>
      <c r="CB3104" s="122">
        <f t="shared" si="8195"/>
        <v>77.480680061823804</v>
      </c>
    </row>
    <row r="3105" spans="1:80" ht="22.5" x14ac:dyDescent="0.25">
      <c r="A3105" s="4" t="s">
        <v>928</v>
      </c>
      <c r="B3105" s="4" t="s">
        <v>88</v>
      </c>
      <c r="C3105" s="4" t="s">
        <v>1400</v>
      </c>
      <c r="D3105" s="79" t="s">
        <v>1401</v>
      </c>
      <c r="E3105" s="89">
        <v>6139</v>
      </c>
      <c r="F3105" s="79" t="s">
        <v>1409</v>
      </c>
      <c r="G3105" s="75" t="s">
        <v>1906</v>
      </c>
      <c r="H3105" s="13" t="s">
        <v>65</v>
      </c>
      <c r="I3105" s="14">
        <v>11500</v>
      </c>
      <c r="J3105" s="14">
        <f t="shared" si="8183"/>
        <v>13000</v>
      </c>
      <c r="K3105" s="14">
        <v>13000</v>
      </c>
      <c r="L3105" s="14">
        <f t="shared" si="8186"/>
        <v>0</v>
      </c>
      <c r="M3105" s="14">
        <v>0</v>
      </c>
      <c r="N3105" s="14">
        <v>0</v>
      </c>
      <c r="O3105" s="14">
        <v>0</v>
      </c>
      <c r="P3105" s="14">
        <v>0</v>
      </c>
      <c r="Q3105" s="14">
        <v>0</v>
      </c>
      <c r="R3105" s="14">
        <v>0</v>
      </c>
      <c r="S3105" s="14"/>
      <c r="T3105" s="14"/>
      <c r="U3105" s="14"/>
      <c r="V3105" s="14"/>
      <c r="W3105" s="14"/>
      <c r="X3105" s="14">
        <f t="shared" si="8224"/>
        <v>0</v>
      </c>
      <c r="Y3105" s="14"/>
      <c r="Z3105" s="14"/>
      <c r="AA3105" s="14"/>
      <c r="AB3105" s="14"/>
      <c r="AC3105" s="14"/>
      <c r="AD3105" s="14"/>
      <c r="AE3105" s="14"/>
      <c r="AF3105" s="14"/>
      <c r="AG3105" s="14"/>
      <c r="AH3105" s="14">
        <v>0</v>
      </c>
      <c r="AI3105" s="14">
        <v>0</v>
      </c>
      <c r="AJ3105" s="14">
        <v>0</v>
      </c>
      <c r="AK3105" s="14"/>
      <c r="AL3105" s="14"/>
      <c r="AM3105" s="14"/>
      <c r="AN3105" s="14"/>
      <c r="AO3105" s="14"/>
      <c r="AP3105" s="14">
        <f t="shared" si="8225"/>
        <v>0</v>
      </c>
      <c r="AQ3105" s="14"/>
      <c r="AR3105" s="14"/>
      <c r="AS3105" s="14"/>
      <c r="AT3105" s="14"/>
      <c r="AU3105" s="14"/>
      <c r="AV3105" s="14"/>
      <c r="AW3105" s="14"/>
      <c r="AX3105" s="14"/>
      <c r="AY3105" s="14"/>
      <c r="AZ3105" s="14">
        <v>0</v>
      </c>
      <c r="BA3105" s="14">
        <v>0</v>
      </c>
      <c r="BB3105" s="14">
        <v>0</v>
      </c>
      <c r="BC3105" s="14"/>
      <c r="BD3105" s="14"/>
      <c r="BE3105" s="14"/>
      <c r="BF3105" s="14"/>
      <c r="BG3105" s="14"/>
      <c r="BH3105" s="14">
        <f t="shared" si="8226"/>
        <v>0</v>
      </c>
      <c r="BI3105" s="14"/>
      <c r="BJ3105" s="14"/>
      <c r="BK3105" s="14"/>
      <c r="BL3105" s="14"/>
      <c r="BM3105" s="14"/>
      <c r="BN3105" s="14"/>
      <c r="BO3105" s="14"/>
      <c r="BP3105" s="14"/>
      <c r="BQ3105" s="14"/>
      <c r="BR3105" s="14">
        <v>0</v>
      </c>
      <c r="BS3105" s="14">
        <v>0</v>
      </c>
      <c r="BT3105" s="14">
        <v>13000</v>
      </c>
      <c r="BU3105" s="14">
        <v>13000</v>
      </c>
      <c r="BV3105" s="14">
        <v>6600</v>
      </c>
      <c r="BW3105" s="14">
        <f t="shared" si="8212"/>
        <v>3300</v>
      </c>
      <c r="BX3105" s="14">
        <v>1100</v>
      </c>
      <c r="BY3105" s="14">
        <v>1100</v>
      </c>
      <c r="BZ3105" s="14">
        <v>1100</v>
      </c>
      <c r="CA3105" s="14">
        <f t="shared" si="8184"/>
        <v>9900</v>
      </c>
      <c r="CB3105" s="122">
        <f t="shared" si="8195"/>
        <v>76.153846153846146</v>
      </c>
    </row>
    <row r="3106" spans="1:80" ht="22.5" x14ac:dyDescent="0.25">
      <c r="A3106" s="1" t="s">
        <v>1</v>
      </c>
      <c r="B3106" s="1" t="s">
        <v>1</v>
      </c>
      <c r="C3106" s="1" t="s">
        <v>1</v>
      </c>
      <c r="D3106" s="78" t="s">
        <v>1</v>
      </c>
      <c r="E3106" s="78" t="s">
        <v>1</v>
      </c>
      <c r="F3106" s="78" t="s">
        <v>1</v>
      </c>
      <c r="G3106" s="2" t="s">
        <v>1</v>
      </c>
      <c r="H3106" s="10" t="s">
        <v>66</v>
      </c>
      <c r="I3106" s="11">
        <f>SUM(I3107)</f>
        <v>100</v>
      </c>
      <c r="J3106" s="11">
        <f t="shared" si="8183"/>
        <v>110</v>
      </c>
      <c r="K3106" s="11">
        <f t="shared" ref="K3106:Q3107" si="8233">SUM(K3107)</f>
        <v>110</v>
      </c>
      <c r="L3106" s="11">
        <f t="shared" si="8186"/>
        <v>0</v>
      </c>
      <c r="M3106" s="11">
        <f t="shared" si="8233"/>
        <v>0</v>
      </c>
      <c r="N3106" s="11">
        <f t="shared" si="8233"/>
        <v>0</v>
      </c>
      <c r="O3106" s="11">
        <f t="shared" si="8233"/>
        <v>0</v>
      </c>
      <c r="P3106" s="11">
        <f t="shared" si="8233"/>
        <v>0</v>
      </c>
      <c r="Q3106" s="11">
        <f t="shared" si="8233"/>
        <v>0</v>
      </c>
      <c r="R3106" s="11">
        <f t="shared" ref="R3106:AG3107" si="8234">SUM(R3107)</f>
        <v>0</v>
      </c>
      <c r="S3106" s="11">
        <f t="shared" si="8234"/>
        <v>0</v>
      </c>
      <c r="T3106" s="11">
        <f t="shared" si="8234"/>
        <v>0</v>
      </c>
      <c r="U3106" s="11">
        <f t="shared" si="8234"/>
        <v>0</v>
      </c>
      <c r="V3106" s="11">
        <f t="shared" si="8234"/>
        <v>0</v>
      </c>
      <c r="W3106" s="11">
        <f t="shared" si="8234"/>
        <v>0</v>
      </c>
      <c r="X3106" s="11">
        <f t="shared" si="8234"/>
        <v>0</v>
      </c>
      <c r="Y3106" s="11">
        <f t="shared" si="8234"/>
        <v>0</v>
      </c>
      <c r="Z3106" s="11">
        <f t="shared" si="8234"/>
        <v>0</v>
      </c>
      <c r="AA3106" s="11">
        <f t="shared" si="8234"/>
        <v>0</v>
      </c>
      <c r="AB3106" s="11">
        <f t="shared" si="8234"/>
        <v>0</v>
      </c>
      <c r="AC3106" s="11">
        <f t="shared" si="8234"/>
        <v>0</v>
      </c>
      <c r="AD3106" s="11">
        <f t="shared" si="8234"/>
        <v>0</v>
      </c>
      <c r="AE3106" s="11">
        <f t="shared" si="8234"/>
        <v>0</v>
      </c>
      <c r="AF3106" s="11">
        <f t="shared" si="8234"/>
        <v>0</v>
      </c>
      <c r="AG3106" s="11">
        <f t="shared" si="8234"/>
        <v>0</v>
      </c>
      <c r="AH3106" s="11">
        <v>0</v>
      </c>
      <c r="AI3106" s="11">
        <v>0</v>
      </c>
      <c r="AJ3106" s="11">
        <f t="shared" ref="AJ3106:AY3107" si="8235">SUM(AJ3107)</f>
        <v>0</v>
      </c>
      <c r="AK3106" s="11">
        <f t="shared" si="8235"/>
        <v>0</v>
      </c>
      <c r="AL3106" s="11">
        <f t="shared" si="8235"/>
        <v>0</v>
      </c>
      <c r="AM3106" s="11">
        <f t="shared" si="8235"/>
        <v>0</v>
      </c>
      <c r="AN3106" s="11">
        <f t="shared" si="8235"/>
        <v>0</v>
      </c>
      <c r="AO3106" s="11">
        <f t="shared" si="8235"/>
        <v>0</v>
      </c>
      <c r="AP3106" s="11">
        <f t="shared" si="8235"/>
        <v>0</v>
      </c>
      <c r="AQ3106" s="11">
        <f t="shared" si="8235"/>
        <v>0</v>
      </c>
      <c r="AR3106" s="11">
        <f t="shared" si="8235"/>
        <v>0</v>
      </c>
      <c r="AS3106" s="11">
        <f t="shared" si="8235"/>
        <v>0</v>
      </c>
      <c r="AT3106" s="11">
        <f t="shared" si="8235"/>
        <v>0</v>
      </c>
      <c r="AU3106" s="11">
        <f t="shared" si="8235"/>
        <v>0</v>
      </c>
      <c r="AV3106" s="11">
        <f t="shared" si="8235"/>
        <v>0</v>
      </c>
      <c r="AW3106" s="11">
        <f t="shared" si="8235"/>
        <v>0</v>
      </c>
      <c r="AX3106" s="11">
        <f t="shared" si="8235"/>
        <v>0</v>
      </c>
      <c r="AY3106" s="11">
        <f t="shared" si="8235"/>
        <v>0</v>
      </c>
      <c r="AZ3106" s="11">
        <v>0</v>
      </c>
      <c r="BA3106" s="11">
        <v>0</v>
      </c>
      <c r="BB3106" s="11">
        <f t="shared" ref="BB3106:BQ3107" si="8236">SUM(BB3107)</f>
        <v>0</v>
      </c>
      <c r="BC3106" s="11">
        <f t="shared" si="8236"/>
        <v>0</v>
      </c>
      <c r="BD3106" s="11">
        <f t="shared" si="8236"/>
        <v>0</v>
      </c>
      <c r="BE3106" s="11">
        <f t="shared" si="8236"/>
        <v>0</v>
      </c>
      <c r="BF3106" s="11">
        <f t="shared" si="8236"/>
        <v>0</v>
      </c>
      <c r="BG3106" s="11">
        <f t="shared" si="8236"/>
        <v>0</v>
      </c>
      <c r="BH3106" s="11">
        <f t="shared" si="8236"/>
        <v>0</v>
      </c>
      <c r="BI3106" s="11">
        <f t="shared" si="8236"/>
        <v>0</v>
      </c>
      <c r="BJ3106" s="11">
        <f t="shared" si="8236"/>
        <v>0</v>
      </c>
      <c r="BK3106" s="11">
        <f t="shared" si="8236"/>
        <v>0</v>
      </c>
      <c r="BL3106" s="11">
        <f t="shared" si="8236"/>
        <v>0</v>
      </c>
      <c r="BM3106" s="11">
        <f t="shared" si="8236"/>
        <v>0</v>
      </c>
      <c r="BN3106" s="11">
        <f t="shared" si="8236"/>
        <v>0</v>
      </c>
      <c r="BO3106" s="11">
        <f t="shared" si="8236"/>
        <v>0</v>
      </c>
      <c r="BP3106" s="11">
        <f t="shared" si="8236"/>
        <v>0</v>
      </c>
      <c r="BQ3106" s="11">
        <f t="shared" si="8236"/>
        <v>0</v>
      </c>
      <c r="BR3106" s="11">
        <v>0</v>
      </c>
      <c r="BS3106" s="11">
        <v>0</v>
      </c>
      <c r="BT3106" s="11">
        <f t="shared" ref="BT3106:BZ3107" si="8237">SUM(BT3107)</f>
        <v>110</v>
      </c>
      <c r="BU3106" s="11">
        <f t="shared" si="8237"/>
        <v>110</v>
      </c>
      <c r="BV3106" s="11">
        <f t="shared" si="8237"/>
        <v>0</v>
      </c>
      <c r="BW3106" s="11">
        <f t="shared" si="8237"/>
        <v>0</v>
      </c>
      <c r="BX3106" s="11">
        <f t="shared" si="8237"/>
        <v>0</v>
      </c>
      <c r="BY3106" s="11">
        <f t="shared" si="8237"/>
        <v>0</v>
      </c>
      <c r="BZ3106" s="11">
        <f t="shared" si="8237"/>
        <v>0</v>
      </c>
      <c r="CA3106" s="11">
        <f t="shared" si="8184"/>
        <v>0</v>
      </c>
      <c r="CB3106" s="123">
        <f t="shared" si="8195"/>
        <v>0</v>
      </c>
    </row>
    <row r="3107" spans="1:80" x14ac:dyDescent="0.25">
      <c r="A3107" s="4" t="s">
        <v>928</v>
      </c>
      <c r="B3107" s="4" t="s">
        <v>88</v>
      </c>
      <c r="C3107" s="4" t="s">
        <v>1400</v>
      </c>
      <c r="D3107" s="79" t="s">
        <v>1401</v>
      </c>
      <c r="E3107" s="78" t="s">
        <v>67</v>
      </c>
      <c r="F3107" s="78" t="s">
        <v>1</v>
      </c>
      <c r="G3107" s="2" t="s">
        <v>1</v>
      </c>
      <c r="H3107" s="2" t="s">
        <v>68</v>
      </c>
      <c r="I3107" s="12">
        <f>SUM(I3108)</f>
        <v>100</v>
      </c>
      <c r="J3107" s="12">
        <f t="shared" si="8183"/>
        <v>110</v>
      </c>
      <c r="K3107" s="12">
        <f t="shared" si="8233"/>
        <v>110</v>
      </c>
      <c r="L3107" s="12">
        <f t="shared" si="8186"/>
        <v>0</v>
      </c>
      <c r="M3107" s="12">
        <f t="shared" si="8233"/>
        <v>0</v>
      </c>
      <c r="N3107" s="12">
        <f t="shared" si="8233"/>
        <v>0</v>
      </c>
      <c r="O3107" s="12">
        <f t="shared" si="8233"/>
        <v>0</v>
      </c>
      <c r="P3107" s="12">
        <f t="shared" si="8233"/>
        <v>0</v>
      </c>
      <c r="Q3107" s="12">
        <f t="shared" si="8233"/>
        <v>0</v>
      </c>
      <c r="R3107" s="12">
        <f t="shared" si="8234"/>
        <v>0</v>
      </c>
      <c r="S3107" s="12">
        <f t="shared" ref="S3107:AG3107" si="8238">SUM(S3108)</f>
        <v>0</v>
      </c>
      <c r="T3107" s="12">
        <f t="shared" si="8238"/>
        <v>0</v>
      </c>
      <c r="U3107" s="12">
        <f t="shared" si="8238"/>
        <v>0</v>
      </c>
      <c r="V3107" s="12">
        <f t="shared" si="8238"/>
        <v>0</v>
      </c>
      <c r="W3107" s="12">
        <f t="shared" si="8238"/>
        <v>0</v>
      </c>
      <c r="X3107" s="12">
        <f t="shared" si="8238"/>
        <v>0</v>
      </c>
      <c r="Y3107" s="12">
        <f t="shared" si="8238"/>
        <v>0</v>
      </c>
      <c r="Z3107" s="12">
        <f t="shared" si="8238"/>
        <v>0</v>
      </c>
      <c r="AA3107" s="12">
        <f t="shared" si="8238"/>
        <v>0</v>
      </c>
      <c r="AB3107" s="12">
        <f t="shared" si="8238"/>
        <v>0</v>
      </c>
      <c r="AC3107" s="12">
        <f t="shared" si="8238"/>
        <v>0</v>
      </c>
      <c r="AD3107" s="12">
        <f t="shared" si="8238"/>
        <v>0</v>
      </c>
      <c r="AE3107" s="12">
        <f t="shared" si="8238"/>
        <v>0</v>
      </c>
      <c r="AF3107" s="12">
        <f t="shared" si="8238"/>
        <v>0</v>
      </c>
      <c r="AG3107" s="12">
        <f t="shared" si="8238"/>
        <v>0</v>
      </c>
      <c r="AH3107" s="12">
        <v>0</v>
      </c>
      <c r="AI3107" s="12">
        <v>0</v>
      </c>
      <c r="AJ3107" s="12">
        <f t="shared" si="8235"/>
        <v>0</v>
      </c>
      <c r="AK3107" s="12">
        <f t="shared" ref="AK3107:AY3107" si="8239">SUM(AK3108)</f>
        <v>0</v>
      </c>
      <c r="AL3107" s="12">
        <f t="shared" si="8239"/>
        <v>0</v>
      </c>
      <c r="AM3107" s="12">
        <f t="shared" si="8239"/>
        <v>0</v>
      </c>
      <c r="AN3107" s="12">
        <f t="shared" si="8239"/>
        <v>0</v>
      </c>
      <c r="AO3107" s="12">
        <f t="shared" si="8239"/>
        <v>0</v>
      </c>
      <c r="AP3107" s="12">
        <f t="shared" si="8239"/>
        <v>0</v>
      </c>
      <c r="AQ3107" s="12">
        <f t="shared" si="8239"/>
        <v>0</v>
      </c>
      <c r="AR3107" s="12">
        <f t="shared" si="8239"/>
        <v>0</v>
      </c>
      <c r="AS3107" s="12">
        <f t="shared" si="8239"/>
        <v>0</v>
      </c>
      <c r="AT3107" s="12">
        <f t="shared" si="8239"/>
        <v>0</v>
      </c>
      <c r="AU3107" s="12">
        <f t="shared" si="8239"/>
        <v>0</v>
      </c>
      <c r="AV3107" s="12">
        <f t="shared" si="8239"/>
        <v>0</v>
      </c>
      <c r="AW3107" s="12">
        <f t="shared" si="8239"/>
        <v>0</v>
      </c>
      <c r="AX3107" s="12">
        <f t="shared" si="8239"/>
        <v>0</v>
      </c>
      <c r="AY3107" s="12">
        <f t="shared" si="8239"/>
        <v>0</v>
      </c>
      <c r="AZ3107" s="12">
        <v>0</v>
      </c>
      <c r="BA3107" s="12">
        <v>0</v>
      </c>
      <c r="BB3107" s="12">
        <f t="shared" si="8236"/>
        <v>0</v>
      </c>
      <c r="BC3107" s="12">
        <f t="shared" ref="BC3107:BQ3107" si="8240">SUM(BC3108)</f>
        <v>0</v>
      </c>
      <c r="BD3107" s="12">
        <f t="shared" si="8240"/>
        <v>0</v>
      </c>
      <c r="BE3107" s="12">
        <f t="shared" si="8240"/>
        <v>0</v>
      </c>
      <c r="BF3107" s="12">
        <f t="shared" si="8240"/>
        <v>0</v>
      </c>
      <c r="BG3107" s="12">
        <f t="shared" si="8240"/>
        <v>0</v>
      </c>
      <c r="BH3107" s="12">
        <f t="shared" si="8240"/>
        <v>0</v>
      </c>
      <c r="BI3107" s="12">
        <f t="shared" si="8240"/>
        <v>0</v>
      </c>
      <c r="BJ3107" s="12">
        <f t="shared" si="8240"/>
        <v>0</v>
      </c>
      <c r="BK3107" s="12">
        <f t="shared" si="8240"/>
        <v>0</v>
      </c>
      <c r="BL3107" s="12">
        <f t="shared" si="8240"/>
        <v>0</v>
      </c>
      <c r="BM3107" s="12">
        <f t="shared" si="8240"/>
        <v>0</v>
      </c>
      <c r="BN3107" s="12">
        <f t="shared" si="8240"/>
        <v>0</v>
      </c>
      <c r="BO3107" s="12">
        <f t="shared" si="8240"/>
        <v>0</v>
      </c>
      <c r="BP3107" s="12">
        <f t="shared" si="8240"/>
        <v>0</v>
      </c>
      <c r="BQ3107" s="12">
        <f t="shared" si="8240"/>
        <v>0</v>
      </c>
      <c r="BR3107" s="12">
        <v>0</v>
      </c>
      <c r="BS3107" s="12">
        <v>0</v>
      </c>
      <c r="BT3107" s="12">
        <f t="shared" si="8237"/>
        <v>110</v>
      </c>
      <c r="BU3107" s="12">
        <f t="shared" si="8237"/>
        <v>110</v>
      </c>
      <c r="BV3107" s="12">
        <f t="shared" si="8237"/>
        <v>0</v>
      </c>
      <c r="BW3107" s="12">
        <f t="shared" si="8237"/>
        <v>0</v>
      </c>
      <c r="BX3107" s="12">
        <f t="shared" si="8237"/>
        <v>0</v>
      </c>
      <c r="BY3107" s="12">
        <f t="shared" si="8237"/>
        <v>0</v>
      </c>
      <c r="BZ3107" s="12">
        <f t="shared" si="8237"/>
        <v>0</v>
      </c>
      <c r="CA3107" s="12">
        <f t="shared" si="8184"/>
        <v>0</v>
      </c>
      <c r="CB3107" s="124">
        <f t="shared" si="8195"/>
        <v>0</v>
      </c>
    </row>
    <row r="3108" spans="1:80" x14ac:dyDescent="0.25">
      <c r="A3108" s="4" t="s">
        <v>928</v>
      </c>
      <c r="B3108" s="4" t="s">
        <v>88</v>
      </c>
      <c r="C3108" s="4" t="s">
        <v>1400</v>
      </c>
      <c r="D3108" s="79" t="s">
        <v>1401</v>
      </c>
      <c r="E3108" s="89">
        <v>6148</v>
      </c>
      <c r="F3108" s="79"/>
      <c r="G3108" s="75" t="s">
        <v>1906</v>
      </c>
      <c r="H3108" s="13" t="s">
        <v>76</v>
      </c>
      <c r="I3108" s="14">
        <v>100</v>
      </c>
      <c r="J3108" s="14">
        <f t="shared" si="8183"/>
        <v>110</v>
      </c>
      <c r="K3108" s="14">
        <v>110</v>
      </c>
      <c r="L3108" s="14">
        <f t="shared" si="8186"/>
        <v>0</v>
      </c>
      <c r="M3108" s="14">
        <v>0</v>
      </c>
      <c r="N3108" s="14">
        <v>0</v>
      </c>
      <c r="O3108" s="14">
        <v>0</v>
      </c>
      <c r="P3108" s="14">
        <v>0</v>
      </c>
      <c r="Q3108" s="14">
        <v>0</v>
      </c>
      <c r="R3108" s="14">
        <v>0</v>
      </c>
      <c r="S3108" s="14"/>
      <c r="T3108" s="14"/>
      <c r="U3108" s="14"/>
      <c r="V3108" s="14"/>
      <c r="W3108" s="14"/>
      <c r="X3108" s="14">
        <f t="shared" si="8224"/>
        <v>0</v>
      </c>
      <c r="Y3108" s="14"/>
      <c r="Z3108" s="14"/>
      <c r="AA3108" s="14"/>
      <c r="AB3108" s="14"/>
      <c r="AC3108" s="14"/>
      <c r="AD3108" s="14"/>
      <c r="AE3108" s="14"/>
      <c r="AF3108" s="14"/>
      <c r="AG3108" s="14"/>
      <c r="AH3108" s="14">
        <v>0</v>
      </c>
      <c r="AI3108" s="14">
        <v>0</v>
      </c>
      <c r="AJ3108" s="14">
        <v>0</v>
      </c>
      <c r="AK3108" s="14"/>
      <c r="AL3108" s="14"/>
      <c r="AM3108" s="14"/>
      <c r="AN3108" s="14"/>
      <c r="AO3108" s="14"/>
      <c r="AP3108" s="14">
        <f t="shared" si="8225"/>
        <v>0</v>
      </c>
      <c r="AQ3108" s="14"/>
      <c r="AR3108" s="14"/>
      <c r="AS3108" s="14"/>
      <c r="AT3108" s="14"/>
      <c r="AU3108" s="14"/>
      <c r="AV3108" s="14"/>
      <c r="AW3108" s="14"/>
      <c r="AX3108" s="14"/>
      <c r="AY3108" s="14"/>
      <c r="AZ3108" s="14">
        <v>0</v>
      </c>
      <c r="BA3108" s="14">
        <v>0</v>
      </c>
      <c r="BB3108" s="14">
        <v>0</v>
      </c>
      <c r="BC3108" s="14"/>
      <c r="BD3108" s="14"/>
      <c r="BE3108" s="14"/>
      <c r="BF3108" s="14"/>
      <c r="BG3108" s="14"/>
      <c r="BH3108" s="14">
        <f t="shared" si="8226"/>
        <v>0</v>
      </c>
      <c r="BI3108" s="14"/>
      <c r="BJ3108" s="14"/>
      <c r="BK3108" s="14"/>
      <c r="BL3108" s="14"/>
      <c r="BM3108" s="14"/>
      <c r="BN3108" s="14"/>
      <c r="BO3108" s="14"/>
      <c r="BP3108" s="14"/>
      <c r="BQ3108" s="14"/>
      <c r="BR3108" s="14">
        <v>0</v>
      </c>
      <c r="BS3108" s="14">
        <v>0</v>
      </c>
      <c r="BT3108" s="14">
        <v>110</v>
      </c>
      <c r="BU3108" s="14">
        <v>110</v>
      </c>
      <c r="BV3108" s="14">
        <v>0</v>
      </c>
      <c r="BW3108" s="14">
        <f t="shared" si="8212"/>
        <v>0</v>
      </c>
      <c r="BX3108" s="14"/>
      <c r="BY3108" s="14"/>
      <c r="BZ3108" s="14"/>
      <c r="CA3108" s="14">
        <f t="shared" si="8184"/>
        <v>0</v>
      </c>
      <c r="CB3108" s="122">
        <f t="shared" si="8195"/>
        <v>0</v>
      </c>
    </row>
    <row r="3109" spans="1:80" ht="22.5" x14ac:dyDescent="0.25">
      <c r="A3109" s="1" t="s">
        <v>1</v>
      </c>
      <c r="B3109" s="1" t="s">
        <v>1</v>
      </c>
      <c r="C3109" s="1" t="s">
        <v>1</v>
      </c>
      <c r="D3109" s="78" t="s">
        <v>1</v>
      </c>
      <c r="E3109" s="78" t="s">
        <v>1</v>
      </c>
      <c r="F3109" s="78" t="s">
        <v>1</v>
      </c>
      <c r="G3109" s="2" t="s">
        <v>1</v>
      </c>
      <c r="H3109" s="10" t="s">
        <v>77</v>
      </c>
      <c r="I3109" s="11">
        <f>SUM(I3110)</f>
        <v>40000</v>
      </c>
      <c r="J3109" s="11">
        <f t="shared" si="8183"/>
        <v>38000</v>
      </c>
      <c r="K3109" s="11">
        <f t="shared" ref="K3109:Q3109" si="8241">SUM(K3110)</f>
        <v>30000</v>
      </c>
      <c r="L3109" s="11">
        <f t="shared" si="8186"/>
        <v>8000</v>
      </c>
      <c r="M3109" s="11">
        <f t="shared" si="8241"/>
        <v>8000</v>
      </c>
      <c r="N3109" s="11">
        <f t="shared" si="8241"/>
        <v>0</v>
      </c>
      <c r="O3109" s="11">
        <f t="shared" si="8241"/>
        <v>0</v>
      </c>
      <c r="P3109" s="11">
        <f t="shared" si="8241"/>
        <v>0</v>
      </c>
      <c r="Q3109" s="11">
        <f t="shared" si="8241"/>
        <v>0</v>
      </c>
      <c r="R3109" s="11">
        <f t="shared" ref="R3109:AG3109" si="8242">SUM(R3110)</f>
        <v>8000</v>
      </c>
      <c r="S3109" s="11">
        <f t="shared" si="8242"/>
        <v>0</v>
      </c>
      <c r="T3109" s="11">
        <f t="shared" si="8242"/>
        <v>0</v>
      </c>
      <c r="U3109" s="11">
        <f t="shared" si="8242"/>
        <v>0</v>
      </c>
      <c r="V3109" s="11">
        <f t="shared" si="8242"/>
        <v>0</v>
      </c>
      <c r="W3109" s="11">
        <f t="shared" si="8242"/>
        <v>0</v>
      </c>
      <c r="X3109" s="11">
        <f t="shared" si="8242"/>
        <v>8000</v>
      </c>
      <c r="Y3109" s="11">
        <f t="shared" si="8242"/>
        <v>0</v>
      </c>
      <c r="Z3109" s="11">
        <f t="shared" si="8242"/>
        <v>0</v>
      </c>
      <c r="AA3109" s="11">
        <f t="shared" si="8242"/>
        <v>0</v>
      </c>
      <c r="AB3109" s="11">
        <f t="shared" si="8242"/>
        <v>0</v>
      </c>
      <c r="AC3109" s="11">
        <f t="shared" si="8242"/>
        <v>6000</v>
      </c>
      <c r="AD3109" s="11">
        <f t="shared" si="8242"/>
        <v>0</v>
      </c>
      <c r="AE3109" s="11">
        <f t="shared" si="8242"/>
        <v>0</v>
      </c>
      <c r="AF3109" s="11">
        <f t="shared" si="8242"/>
        <v>0</v>
      </c>
      <c r="AG3109" s="11">
        <f t="shared" si="8242"/>
        <v>0</v>
      </c>
      <c r="AH3109" s="11">
        <v>6000</v>
      </c>
      <c r="AI3109" s="11">
        <v>2000</v>
      </c>
      <c r="AJ3109" s="11">
        <f t="shared" ref="AJ3109:AY3109" si="8243">SUM(AJ3110)</f>
        <v>0</v>
      </c>
      <c r="AK3109" s="11">
        <f t="shared" si="8243"/>
        <v>0</v>
      </c>
      <c r="AL3109" s="11">
        <f t="shared" si="8243"/>
        <v>0</v>
      </c>
      <c r="AM3109" s="11">
        <f t="shared" si="8243"/>
        <v>0</v>
      </c>
      <c r="AN3109" s="11">
        <f t="shared" si="8243"/>
        <v>0</v>
      </c>
      <c r="AO3109" s="11">
        <f t="shared" si="8243"/>
        <v>0</v>
      </c>
      <c r="AP3109" s="11">
        <f t="shared" si="8243"/>
        <v>0</v>
      </c>
      <c r="AQ3109" s="11">
        <f t="shared" si="8243"/>
        <v>0</v>
      </c>
      <c r="AR3109" s="11">
        <f t="shared" si="8243"/>
        <v>0</v>
      </c>
      <c r="AS3109" s="11">
        <f t="shared" si="8243"/>
        <v>0</v>
      </c>
      <c r="AT3109" s="11">
        <f t="shared" si="8243"/>
        <v>0</v>
      </c>
      <c r="AU3109" s="11">
        <f t="shared" si="8243"/>
        <v>0</v>
      </c>
      <c r="AV3109" s="11">
        <f t="shared" si="8243"/>
        <v>0</v>
      </c>
      <c r="AW3109" s="11">
        <f t="shared" si="8243"/>
        <v>0</v>
      </c>
      <c r="AX3109" s="11">
        <f t="shared" si="8243"/>
        <v>0</v>
      </c>
      <c r="AY3109" s="11">
        <f t="shared" si="8243"/>
        <v>0</v>
      </c>
      <c r="AZ3109" s="11">
        <v>0</v>
      </c>
      <c r="BA3109" s="11">
        <v>0</v>
      </c>
      <c r="BB3109" s="11">
        <f t="shared" ref="BB3109:BQ3109" si="8244">SUM(BB3110)</f>
        <v>0</v>
      </c>
      <c r="BC3109" s="11">
        <f t="shared" si="8244"/>
        <v>0</v>
      </c>
      <c r="BD3109" s="11">
        <f t="shared" si="8244"/>
        <v>0</v>
      </c>
      <c r="BE3109" s="11">
        <f t="shared" si="8244"/>
        <v>12000</v>
      </c>
      <c r="BF3109" s="11">
        <f t="shared" si="8244"/>
        <v>0</v>
      </c>
      <c r="BG3109" s="11">
        <f t="shared" si="8244"/>
        <v>0</v>
      </c>
      <c r="BH3109" s="11">
        <f t="shared" si="8244"/>
        <v>12000</v>
      </c>
      <c r="BI3109" s="11">
        <f t="shared" si="8244"/>
        <v>0</v>
      </c>
      <c r="BJ3109" s="11">
        <f t="shared" si="8244"/>
        <v>0</v>
      </c>
      <c r="BK3109" s="11">
        <f t="shared" si="8244"/>
        <v>0</v>
      </c>
      <c r="BL3109" s="11">
        <f t="shared" si="8244"/>
        <v>0</v>
      </c>
      <c r="BM3109" s="11">
        <f t="shared" si="8244"/>
        <v>12000</v>
      </c>
      <c r="BN3109" s="11">
        <f t="shared" si="8244"/>
        <v>0</v>
      </c>
      <c r="BO3109" s="11">
        <f t="shared" si="8244"/>
        <v>0</v>
      </c>
      <c r="BP3109" s="11">
        <f t="shared" si="8244"/>
        <v>0</v>
      </c>
      <c r="BQ3109" s="11">
        <f t="shared" si="8244"/>
        <v>0</v>
      </c>
      <c r="BR3109" s="11">
        <v>12000</v>
      </c>
      <c r="BS3109" s="11">
        <v>0</v>
      </c>
      <c r="BT3109" s="11">
        <f t="shared" ref="BT3109:BZ3109" si="8245">SUM(BT3110)</f>
        <v>65000</v>
      </c>
      <c r="BU3109" s="11">
        <f t="shared" si="8245"/>
        <v>57000</v>
      </c>
      <c r="BV3109" s="11">
        <f t="shared" si="8245"/>
        <v>28500</v>
      </c>
      <c r="BW3109" s="11">
        <f t="shared" si="8245"/>
        <v>28500</v>
      </c>
      <c r="BX3109" s="11">
        <f t="shared" si="8245"/>
        <v>28500</v>
      </c>
      <c r="BY3109" s="11">
        <f t="shared" si="8245"/>
        <v>0</v>
      </c>
      <c r="BZ3109" s="11">
        <f t="shared" si="8245"/>
        <v>0</v>
      </c>
      <c r="CA3109" s="11">
        <f t="shared" si="8184"/>
        <v>57000</v>
      </c>
      <c r="CB3109" s="123">
        <f t="shared" si="8195"/>
        <v>100</v>
      </c>
    </row>
    <row r="3110" spans="1:80" x14ac:dyDescent="0.25">
      <c r="A3110" s="4" t="s">
        <v>928</v>
      </c>
      <c r="B3110" s="4" t="s">
        <v>88</v>
      </c>
      <c r="C3110" s="4" t="s">
        <v>1400</v>
      </c>
      <c r="D3110" s="79" t="s">
        <v>1401</v>
      </c>
      <c r="E3110" s="78" t="s">
        <v>78</v>
      </c>
      <c r="F3110" s="78" t="s">
        <v>1</v>
      </c>
      <c r="G3110" s="2" t="s">
        <v>1</v>
      </c>
      <c r="H3110" s="2" t="s">
        <v>79</v>
      </c>
      <c r="I3110" s="12">
        <f>SUM(I3111:I3112)</f>
        <v>40000</v>
      </c>
      <c r="J3110" s="12">
        <f t="shared" si="8183"/>
        <v>38000</v>
      </c>
      <c r="K3110" s="12">
        <f t="shared" ref="K3110" si="8246">SUM(K3111:K3112)</f>
        <v>30000</v>
      </c>
      <c r="L3110" s="12">
        <f t="shared" si="8186"/>
        <v>8000</v>
      </c>
      <c r="M3110" s="12">
        <f t="shared" ref="M3110:Q3110" si="8247">SUM(M3111:M3112)</f>
        <v>8000</v>
      </c>
      <c r="N3110" s="12">
        <f t="shared" si="8247"/>
        <v>0</v>
      </c>
      <c r="O3110" s="12">
        <f t="shared" si="8247"/>
        <v>0</v>
      </c>
      <c r="P3110" s="12">
        <f t="shared" si="8247"/>
        <v>0</v>
      </c>
      <c r="Q3110" s="12">
        <f t="shared" si="8247"/>
        <v>0</v>
      </c>
      <c r="R3110" s="12">
        <f t="shared" ref="R3110:AG3110" si="8248">SUM(R3111:R3112)</f>
        <v>8000</v>
      </c>
      <c r="S3110" s="12">
        <f t="shared" si="8248"/>
        <v>0</v>
      </c>
      <c r="T3110" s="12">
        <f t="shared" si="8248"/>
        <v>0</v>
      </c>
      <c r="U3110" s="12">
        <f t="shared" si="8248"/>
        <v>0</v>
      </c>
      <c r="V3110" s="12">
        <f t="shared" si="8248"/>
        <v>0</v>
      </c>
      <c r="W3110" s="12">
        <f t="shared" si="8248"/>
        <v>0</v>
      </c>
      <c r="X3110" s="12">
        <f t="shared" ref="X3110" si="8249">SUM(X3111:X3112)</f>
        <v>8000</v>
      </c>
      <c r="Y3110" s="12">
        <f t="shared" si="8248"/>
        <v>0</v>
      </c>
      <c r="Z3110" s="12">
        <f t="shared" si="8248"/>
        <v>0</v>
      </c>
      <c r="AA3110" s="12">
        <f t="shared" si="8248"/>
        <v>0</v>
      </c>
      <c r="AB3110" s="12">
        <f t="shared" si="8248"/>
        <v>0</v>
      </c>
      <c r="AC3110" s="12">
        <f t="shared" si="8248"/>
        <v>6000</v>
      </c>
      <c r="AD3110" s="12">
        <f t="shared" si="8248"/>
        <v>0</v>
      </c>
      <c r="AE3110" s="12">
        <f t="shared" si="8248"/>
        <v>0</v>
      </c>
      <c r="AF3110" s="12">
        <f t="shared" si="8248"/>
        <v>0</v>
      </c>
      <c r="AG3110" s="12">
        <f t="shared" si="8248"/>
        <v>0</v>
      </c>
      <c r="AH3110" s="12">
        <v>6000</v>
      </c>
      <c r="AI3110" s="12">
        <v>2000</v>
      </c>
      <c r="AJ3110" s="12">
        <f t="shared" ref="AJ3110:AY3110" si="8250">SUM(AJ3111:AJ3112)</f>
        <v>0</v>
      </c>
      <c r="AK3110" s="12">
        <f t="shared" si="8250"/>
        <v>0</v>
      </c>
      <c r="AL3110" s="12">
        <f t="shared" si="8250"/>
        <v>0</v>
      </c>
      <c r="AM3110" s="12">
        <f t="shared" si="8250"/>
        <v>0</v>
      </c>
      <c r="AN3110" s="12">
        <f t="shared" si="8250"/>
        <v>0</v>
      </c>
      <c r="AO3110" s="12">
        <f t="shared" si="8250"/>
        <v>0</v>
      </c>
      <c r="AP3110" s="12">
        <f t="shared" ref="AP3110" si="8251">SUM(AP3111:AP3112)</f>
        <v>0</v>
      </c>
      <c r="AQ3110" s="12">
        <f t="shared" si="8250"/>
        <v>0</v>
      </c>
      <c r="AR3110" s="12">
        <f t="shared" si="8250"/>
        <v>0</v>
      </c>
      <c r="AS3110" s="12">
        <f t="shared" si="8250"/>
        <v>0</v>
      </c>
      <c r="AT3110" s="12">
        <f t="shared" si="8250"/>
        <v>0</v>
      </c>
      <c r="AU3110" s="12">
        <f t="shared" si="8250"/>
        <v>0</v>
      </c>
      <c r="AV3110" s="12">
        <f t="shared" si="8250"/>
        <v>0</v>
      </c>
      <c r="AW3110" s="12">
        <f t="shared" si="8250"/>
        <v>0</v>
      </c>
      <c r="AX3110" s="12">
        <f t="shared" si="8250"/>
        <v>0</v>
      </c>
      <c r="AY3110" s="12">
        <f t="shared" si="8250"/>
        <v>0</v>
      </c>
      <c r="AZ3110" s="12">
        <v>0</v>
      </c>
      <c r="BA3110" s="12">
        <v>0</v>
      </c>
      <c r="BB3110" s="12">
        <f t="shared" ref="BB3110:BQ3110" si="8252">SUM(BB3111:BB3112)</f>
        <v>0</v>
      </c>
      <c r="BC3110" s="12">
        <f t="shared" si="8252"/>
        <v>0</v>
      </c>
      <c r="BD3110" s="12">
        <f t="shared" si="8252"/>
        <v>0</v>
      </c>
      <c r="BE3110" s="12">
        <f t="shared" si="8252"/>
        <v>12000</v>
      </c>
      <c r="BF3110" s="12">
        <f t="shared" si="8252"/>
        <v>0</v>
      </c>
      <c r="BG3110" s="12">
        <f t="shared" si="8252"/>
        <v>0</v>
      </c>
      <c r="BH3110" s="12">
        <f t="shared" ref="BH3110" si="8253">SUM(BH3111:BH3112)</f>
        <v>12000</v>
      </c>
      <c r="BI3110" s="12">
        <f t="shared" si="8252"/>
        <v>0</v>
      </c>
      <c r="BJ3110" s="12">
        <f t="shared" si="8252"/>
        <v>0</v>
      </c>
      <c r="BK3110" s="12">
        <f t="shared" si="8252"/>
        <v>0</v>
      </c>
      <c r="BL3110" s="12">
        <f t="shared" si="8252"/>
        <v>0</v>
      </c>
      <c r="BM3110" s="12">
        <f t="shared" si="8252"/>
        <v>12000</v>
      </c>
      <c r="BN3110" s="12">
        <f t="shared" si="8252"/>
        <v>0</v>
      </c>
      <c r="BO3110" s="12">
        <f t="shared" si="8252"/>
        <v>0</v>
      </c>
      <c r="BP3110" s="12">
        <f t="shared" si="8252"/>
        <v>0</v>
      </c>
      <c r="BQ3110" s="12">
        <f t="shared" si="8252"/>
        <v>0</v>
      </c>
      <c r="BR3110" s="12">
        <v>12000</v>
      </c>
      <c r="BS3110" s="12">
        <v>0</v>
      </c>
      <c r="BT3110" s="12">
        <f t="shared" ref="BT3110:BZ3110" si="8254">SUM(BT3111:BT3112)</f>
        <v>65000</v>
      </c>
      <c r="BU3110" s="12">
        <f t="shared" si="8254"/>
        <v>57000</v>
      </c>
      <c r="BV3110" s="12">
        <f t="shared" si="8254"/>
        <v>28500</v>
      </c>
      <c r="BW3110" s="12">
        <f t="shared" si="8254"/>
        <v>28500</v>
      </c>
      <c r="BX3110" s="12">
        <f t="shared" si="8254"/>
        <v>28500</v>
      </c>
      <c r="BY3110" s="12">
        <f t="shared" si="8254"/>
        <v>0</v>
      </c>
      <c r="BZ3110" s="12">
        <f t="shared" si="8254"/>
        <v>0</v>
      </c>
      <c r="CA3110" s="12">
        <f t="shared" si="8184"/>
        <v>57000</v>
      </c>
      <c r="CB3110" s="124">
        <f t="shared" si="8195"/>
        <v>100</v>
      </c>
    </row>
    <row r="3111" spans="1:80" x14ac:dyDescent="0.25">
      <c r="A3111" s="4" t="s">
        <v>928</v>
      </c>
      <c r="B3111" s="4" t="s">
        <v>88</v>
      </c>
      <c r="C3111" s="4" t="s">
        <v>1400</v>
      </c>
      <c r="D3111" s="79" t="s">
        <v>1401</v>
      </c>
      <c r="E3111" s="89">
        <v>8213</v>
      </c>
      <c r="F3111" s="79"/>
      <c r="G3111" s="75" t="s">
        <v>1906</v>
      </c>
      <c r="H3111" s="13" t="s">
        <v>81</v>
      </c>
      <c r="I3111" s="14">
        <v>30000</v>
      </c>
      <c r="J3111" s="14">
        <f t="shared" si="8183"/>
        <v>23000</v>
      </c>
      <c r="K3111" s="14">
        <v>15000</v>
      </c>
      <c r="L3111" s="14">
        <f t="shared" si="8186"/>
        <v>8000</v>
      </c>
      <c r="M3111" s="14">
        <v>8000</v>
      </c>
      <c r="N3111" s="14">
        <v>0</v>
      </c>
      <c r="O3111" s="14">
        <v>0</v>
      </c>
      <c r="P3111" s="14">
        <v>0</v>
      </c>
      <c r="Q3111" s="14">
        <v>0</v>
      </c>
      <c r="R3111" s="14">
        <v>8000</v>
      </c>
      <c r="S3111" s="14"/>
      <c r="T3111" s="14"/>
      <c r="U3111" s="14"/>
      <c r="V3111" s="14"/>
      <c r="W3111" s="14"/>
      <c r="X3111" s="14">
        <f t="shared" si="8224"/>
        <v>8000</v>
      </c>
      <c r="Y3111" s="14"/>
      <c r="Z3111" s="14"/>
      <c r="AA3111" s="14"/>
      <c r="AB3111" s="14"/>
      <c r="AC3111" s="14">
        <v>6000</v>
      </c>
      <c r="AD3111" s="14"/>
      <c r="AE3111" s="14"/>
      <c r="AF3111" s="14"/>
      <c r="AG3111" s="14"/>
      <c r="AH3111" s="14">
        <v>6000</v>
      </c>
      <c r="AI3111" s="14">
        <v>2000</v>
      </c>
      <c r="AJ3111" s="14">
        <v>0</v>
      </c>
      <c r="AK3111" s="14"/>
      <c r="AL3111" s="14"/>
      <c r="AM3111" s="14"/>
      <c r="AN3111" s="14"/>
      <c r="AO3111" s="14"/>
      <c r="AP3111" s="14">
        <f t="shared" si="8225"/>
        <v>0</v>
      </c>
      <c r="AQ3111" s="14"/>
      <c r="AR3111" s="14"/>
      <c r="AS3111" s="14"/>
      <c r="AT3111" s="14"/>
      <c r="AU3111" s="14"/>
      <c r="AV3111" s="14"/>
      <c r="AW3111" s="14"/>
      <c r="AX3111" s="14"/>
      <c r="AY3111" s="14"/>
      <c r="AZ3111" s="14">
        <v>0</v>
      </c>
      <c r="BA3111" s="14">
        <v>0</v>
      </c>
      <c r="BB3111" s="14">
        <v>0</v>
      </c>
      <c r="BC3111" s="14"/>
      <c r="BD3111" s="14"/>
      <c r="BE3111" s="14">
        <v>12000</v>
      </c>
      <c r="BF3111" s="14"/>
      <c r="BG3111" s="14"/>
      <c r="BH3111" s="14">
        <f t="shared" si="8226"/>
        <v>12000</v>
      </c>
      <c r="BI3111" s="14"/>
      <c r="BJ3111" s="14"/>
      <c r="BK3111" s="14"/>
      <c r="BL3111" s="14"/>
      <c r="BM3111" s="14">
        <v>12000</v>
      </c>
      <c r="BN3111" s="14"/>
      <c r="BO3111" s="14"/>
      <c r="BP3111" s="14"/>
      <c r="BQ3111" s="14"/>
      <c r="BR3111" s="14">
        <v>12000</v>
      </c>
      <c r="BS3111" s="14">
        <v>0</v>
      </c>
      <c r="BT3111" s="14">
        <v>30000</v>
      </c>
      <c r="BU3111" s="14">
        <v>22000</v>
      </c>
      <c r="BV3111" s="14">
        <v>11000</v>
      </c>
      <c r="BW3111" s="14">
        <f t="shared" si="8212"/>
        <v>11000</v>
      </c>
      <c r="BX3111" s="14">
        <v>11000</v>
      </c>
      <c r="BY3111" s="14"/>
      <c r="BZ3111" s="14"/>
      <c r="CA3111" s="14">
        <f t="shared" si="8184"/>
        <v>22000</v>
      </c>
      <c r="CB3111" s="122">
        <f t="shared" si="8195"/>
        <v>100</v>
      </c>
    </row>
    <row r="3112" spans="1:80" x14ac:dyDescent="0.25">
      <c r="A3112" s="4" t="s">
        <v>928</v>
      </c>
      <c r="B3112" s="4" t="s">
        <v>88</v>
      </c>
      <c r="C3112" s="4" t="s">
        <v>1400</v>
      </c>
      <c r="D3112" s="79" t="s">
        <v>1401</v>
      </c>
      <c r="E3112" s="89">
        <v>8216</v>
      </c>
      <c r="F3112" s="79"/>
      <c r="G3112" s="75" t="s">
        <v>1906</v>
      </c>
      <c r="H3112" s="13" t="s">
        <v>319</v>
      </c>
      <c r="I3112" s="14">
        <v>10000</v>
      </c>
      <c r="J3112" s="14">
        <f t="shared" si="8183"/>
        <v>15000</v>
      </c>
      <c r="K3112" s="14">
        <v>15000</v>
      </c>
      <c r="L3112" s="14">
        <f t="shared" si="8186"/>
        <v>0</v>
      </c>
      <c r="M3112" s="14">
        <v>0</v>
      </c>
      <c r="N3112" s="14">
        <v>0</v>
      </c>
      <c r="O3112" s="14">
        <v>0</v>
      </c>
      <c r="P3112" s="14">
        <v>0</v>
      </c>
      <c r="Q3112" s="14">
        <v>0</v>
      </c>
      <c r="R3112" s="14">
        <v>0</v>
      </c>
      <c r="S3112" s="14"/>
      <c r="T3112" s="14"/>
      <c r="U3112" s="14"/>
      <c r="V3112" s="14"/>
      <c r="W3112" s="14"/>
      <c r="X3112" s="14">
        <f t="shared" si="8224"/>
        <v>0</v>
      </c>
      <c r="Y3112" s="14"/>
      <c r="Z3112" s="14"/>
      <c r="AA3112" s="14"/>
      <c r="AB3112" s="14"/>
      <c r="AC3112" s="14"/>
      <c r="AD3112" s="14"/>
      <c r="AE3112" s="14"/>
      <c r="AF3112" s="14"/>
      <c r="AG3112" s="14"/>
      <c r="AH3112" s="14">
        <v>0</v>
      </c>
      <c r="AI3112" s="14">
        <v>0</v>
      </c>
      <c r="AJ3112" s="14">
        <v>0</v>
      </c>
      <c r="AK3112" s="14"/>
      <c r="AL3112" s="14"/>
      <c r="AM3112" s="14"/>
      <c r="AN3112" s="14"/>
      <c r="AO3112" s="14"/>
      <c r="AP3112" s="14">
        <f t="shared" si="8225"/>
        <v>0</v>
      </c>
      <c r="AQ3112" s="14"/>
      <c r="AR3112" s="14"/>
      <c r="AS3112" s="14"/>
      <c r="AT3112" s="14"/>
      <c r="AU3112" s="14"/>
      <c r="AV3112" s="14"/>
      <c r="AW3112" s="14"/>
      <c r="AX3112" s="14"/>
      <c r="AY3112" s="14"/>
      <c r="AZ3112" s="14">
        <v>0</v>
      </c>
      <c r="BA3112" s="14">
        <v>0</v>
      </c>
      <c r="BB3112" s="14">
        <v>0</v>
      </c>
      <c r="BC3112" s="14"/>
      <c r="BD3112" s="14"/>
      <c r="BE3112" s="14"/>
      <c r="BF3112" s="14"/>
      <c r="BG3112" s="14"/>
      <c r="BH3112" s="14">
        <f t="shared" si="8226"/>
        <v>0</v>
      </c>
      <c r="BI3112" s="14"/>
      <c r="BJ3112" s="14"/>
      <c r="BK3112" s="14"/>
      <c r="BL3112" s="14"/>
      <c r="BM3112" s="14"/>
      <c r="BN3112" s="14"/>
      <c r="BO3112" s="14"/>
      <c r="BP3112" s="14"/>
      <c r="BQ3112" s="14"/>
      <c r="BR3112" s="14">
        <v>0</v>
      </c>
      <c r="BS3112" s="14">
        <v>0</v>
      </c>
      <c r="BT3112" s="14">
        <v>35000</v>
      </c>
      <c r="BU3112" s="14">
        <v>35000</v>
      </c>
      <c r="BV3112" s="14">
        <v>17500</v>
      </c>
      <c r="BW3112" s="14">
        <f t="shared" si="8212"/>
        <v>17500</v>
      </c>
      <c r="BX3112" s="14">
        <v>17500</v>
      </c>
      <c r="BY3112" s="14"/>
      <c r="BZ3112" s="14"/>
      <c r="CA3112" s="14">
        <f t="shared" si="8184"/>
        <v>35000</v>
      </c>
      <c r="CB3112" s="122">
        <f t="shared" si="8195"/>
        <v>100</v>
      </c>
    </row>
    <row r="3113" spans="1:80" ht="22.5" x14ac:dyDescent="0.25">
      <c r="A3113" s="13" t="s">
        <v>1</v>
      </c>
      <c r="B3113" s="13" t="s">
        <v>1</v>
      </c>
      <c r="C3113" s="13" t="s">
        <v>1</v>
      </c>
      <c r="D3113" s="74" t="s">
        <v>1</v>
      </c>
      <c r="E3113" s="74" t="s">
        <v>1</v>
      </c>
      <c r="F3113" s="74" t="s">
        <v>1</v>
      </c>
      <c r="G3113" s="13" t="s">
        <v>1</v>
      </c>
      <c r="H3113" s="10" t="s">
        <v>1410</v>
      </c>
      <c r="I3113" s="11">
        <f>SUM(I3082,I3106,I3109)</f>
        <v>2424732</v>
      </c>
      <c r="J3113" s="11">
        <f t="shared" si="8183"/>
        <v>2648007</v>
      </c>
      <c r="K3113" s="11">
        <f t="shared" ref="K3113" si="8255">SUM(K3082,K3106,K3109)</f>
        <v>2610007</v>
      </c>
      <c r="L3113" s="11">
        <f t="shared" si="8186"/>
        <v>38000</v>
      </c>
      <c r="M3113" s="11">
        <f t="shared" ref="M3113:Q3113" si="8256">SUM(M3082,M3106,M3109)</f>
        <v>24800</v>
      </c>
      <c r="N3113" s="11">
        <f t="shared" si="8256"/>
        <v>0</v>
      </c>
      <c r="O3113" s="11">
        <f t="shared" si="8256"/>
        <v>13200</v>
      </c>
      <c r="P3113" s="11">
        <f t="shared" si="8256"/>
        <v>0</v>
      </c>
      <c r="Q3113" s="11">
        <f t="shared" si="8256"/>
        <v>0</v>
      </c>
      <c r="R3113" s="11">
        <f t="shared" ref="R3113:AG3113" si="8257">SUM(R3082,R3106,R3109)</f>
        <v>24800</v>
      </c>
      <c r="S3113" s="11">
        <f t="shared" si="8257"/>
        <v>0</v>
      </c>
      <c r="T3113" s="11">
        <f t="shared" si="8257"/>
        <v>0</v>
      </c>
      <c r="U3113" s="11">
        <f t="shared" si="8257"/>
        <v>0</v>
      </c>
      <c r="V3113" s="11">
        <f t="shared" si="8257"/>
        <v>0</v>
      </c>
      <c r="W3113" s="11">
        <f t="shared" si="8257"/>
        <v>0</v>
      </c>
      <c r="X3113" s="11">
        <f t="shared" si="8257"/>
        <v>24800</v>
      </c>
      <c r="Y3113" s="11">
        <f t="shared" si="8257"/>
        <v>0</v>
      </c>
      <c r="Z3113" s="11">
        <f t="shared" si="8257"/>
        <v>0</v>
      </c>
      <c r="AA3113" s="11">
        <f t="shared" si="8257"/>
        <v>0</v>
      </c>
      <c r="AB3113" s="11">
        <f t="shared" si="8257"/>
        <v>0</v>
      </c>
      <c r="AC3113" s="11">
        <f t="shared" si="8257"/>
        <v>8185</v>
      </c>
      <c r="AD3113" s="11">
        <f t="shared" si="8257"/>
        <v>4955</v>
      </c>
      <c r="AE3113" s="11">
        <f t="shared" si="8257"/>
        <v>0</v>
      </c>
      <c r="AF3113" s="11">
        <f t="shared" si="8257"/>
        <v>0</v>
      </c>
      <c r="AG3113" s="11">
        <f t="shared" si="8257"/>
        <v>0</v>
      </c>
      <c r="AH3113" s="11">
        <v>13140</v>
      </c>
      <c r="AI3113" s="11">
        <v>11660</v>
      </c>
      <c r="AJ3113" s="11">
        <f t="shared" ref="AJ3113:AY3113" si="8258">SUM(AJ3082,AJ3106,AJ3109)</f>
        <v>0</v>
      </c>
      <c r="AK3113" s="11">
        <f t="shared" si="8258"/>
        <v>500</v>
      </c>
      <c r="AL3113" s="11">
        <f t="shared" si="8258"/>
        <v>0</v>
      </c>
      <c r="AM3113" s="11">
        <f t="shared" si="8258"/>
        <v>0</v>
      </c>
      <c r="AN3113" s="11">
        <f t="shared" si="8258"/>
        <v>0</v>
      </c>
      <c r="AO3113" s="11">
        <f t="shared" si="8258"/>
        <v>0</v>
      </c>
      <c r="AP3113" s="11">
        <f t="shared" si="8258"/>
        <v>500</v>
      </c>
      <c r="AQ3113" s="11">
        <f t="shared" si="8258"/>
        <v>0</v>
      </c>
      <c r="AR3113" s="11">
        <f t="shared" si="8258"/>
        <v>0</v>
      </c>
      <c r="AS3113" s="11">
        <f t="shared" si="8258"/>
        <v>500</v>
      </c>
      <c r="AT3113" s="11">
        <f t="shared" si="8258"/>
        <v>0</v>
      </c>
      <c r="AU3113" s="11">
        <f t="shared" si="8258"/>
        <v>0</v>
      </c>
      <c r="AV3113" s="11">
        <f t="shared" si="8258"/>
        <v>0</v>
      </c>
      <c r="AW3113" s="11">
        <f t="shared" si="8258"/>
        <v>0</v>
      </c>
      <c r="AX3113" s="11">
        <f t="shared" si="8258"/>
        <v>0</v>
      </c>
      <c r="AY3113" s="11">
        <f t="shared" si="8258"/>
        <v>0</v>
      </c>
      <c r="AZ3113" s="11">
        <v>500</v>
      </c>
      <c r="BA3113" s="11">
        <v>0</v>
      </c>
      <c r="BB3113" s="11">
        <f t="shared" ref="BB3113:BQ3113" si="8259">SUM(BB3082,BB3106,BB3109)</f>
        <v>13200</v>
      </c>
      <c r="BC3113" s="11">
        <f t="shared" si="8259"/>
        <v>15791</v>
      </c>
      <c r="BD3113" s="11">
        <f t="shared" si="8259"/>
        <v>0</v>
      </c>
      <c r="BE3113" s="11">
        <f t="shared" si="8259"/>
        <v>24000</v>
      </c>
      <c r="BF3113" s="11">
        <f t="shared" si="8259"/>
        <v>0</v>
      </c>
      <c r="BG3113" s="11">
        <f t="shared" si="8259"/>
        <v>0</v>
      </c>
      <c r="BH3113" s="11">
        <f t="shared" si="8259"/>
        <v>52991</v>
      </c>
      <c r="BI3113" s="11">
        <f t="shared" si="8259"/>
        <v>0</v>
      </c>
      <c r="BJ3113" s="11">
        <f t="shared" si="8259"/>
        <v>4000</v>
      </c>
      <c r="BK3113" s="11">
        <f t="shared" si="8259"/>
        <v>15791</v>
      </c>
      <c r="BL3113" s="11">
        <f t="shared" si="8259"/>
        <v>0</v>
      </c>
      <c r="BM3113" s="11">
        <f t="shared" si="8259"/>
        <v>16000</v>
      </c>
      <c r="BN3113" s="11">
        <f t="shared" si="8259"/>
        <v>0</v>
      </c>
      <c r="BO3113" s="11">
        <f t="shared" si="8259"/>
        <v>0</v>
      </c>
      <c r="BP3113" s="11">
        <f t="shared" si="8259"/>
        <v>0</v>
      </c>
      <c r="BQ3113" s="11">
        <f t="shared" si="8259"/>
        <v>4000</v>
      </c>
      <c r="BR3113" s="11">
        <v>39791</v>
      </c>
      <c r="BS3113" s="11">
        <v>13200</v>
      </c>
      <c r="BT3113" s="11">
        <f t="shared" ref="BT3113:BZ3113" si="8260">SUM(BT3082,BT3106,BT3109)</f>
        <v>2801040</v>
      </c>
      <c r="BU3113" s="11">
        <f t="shared" si="8260"/>
        <v>2764528</v>
      </c>
      <c r="BV3113" s="11">
        <f t="shared" si="8260"/>
        <v>1482108</v>
      </c>
      <c r="BW3113" s="11">
        <f t="shared" si="8260"/>
        <v>681969</v>
      </c>
      <c r="BX3113" s="11">
        <f t="shared" si="8260"/>
        <v>261689</v>
      </c>
      <c r="BY3113" s="11">
        <f t="shared" si="8260"/>
        <v>210140</v>
      </c>
      <c r="BZ3113" s="11">
        <f t="shared" si="8260"/>
        <v>210140</v>
      </c>
      <c r="CA3113" s="11">
        <f t="shared" si="8184"/>
        <v>2164077</v>
      </c>
      <c r="CB3113" s="123">
        <f t="shared" si="8195"/>
        <v>78.280162110855812</v>
      </c>
    </row>
    <row r="3114" spans="1:80" ht="15.75" thickBot="1" x14ac:dyDescent="0.3">
      <c r="A3114" s="13" t="s">
        <v>1</v>
      </c>
      <c r="B3114" s="13" t="s">
        <v>1</v>
      </c>
      <c r="C3114" s="13" t="s">
        <v>1</v>
      </c>
      <c r="D3114" s="74" t="s">
        <v>1</v>
      </c>
      <c r="E3114" s="74" t="s">
        <v>1</v>
      </c>
      <c r="F3114" s="74" t="s">
        <v>1</v>
      </c>
      <c r="G3114" s="13" t="s">
        <v>1</v>
      </c>
      <c r="H3114" s="2" t="s">
        <v>83</v>
      </c>
      <c r="I3114" s="12">
        <v>56</v>
      </c>
      <c r="J3114" s="12">
        <f t="shared" si="8183"/>
        <v>56</v>
      </c>
      <c r="K3114" s="12">
        <v>56</v>
      </c>
      <c r="L3114" s="13"/>
      <c r="M3114" s="13" t="s">
        <v>1</v>
      </c>
      <c r="N3114" s="13" t="s">
        <v>1</v>
      </c>
      <c r="O3114" s="13" t="s">
        <v>1</v>
      </c>
      <c r="P3114" s="27"/>
      <c r="Q3114" s="13" t="s">
        <v>1</v>
      </c>
      <c r="R3114" s="13" t="s">
        <v>1</v>
      </c>
      <c r="S3114" s="13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>
        <v>0</v>
      </c>
      <c r="AI3114" s="13">
        <v>0</v>
      </c>
      <c r="AJ3114" s="13" t="s">
        <v>1</v>
      </c>
      <c r="AK3114" s="13"/>
      <c r="AL3114" s="13"/>
      <c r="AM3114" s="13"/>
      <c r="AN3114" s="13"/>
      <c r="AO3114" s="13"/>
      <c r="AP3114" s="13"/>
      <c r="AQ3114" s="13"/>
      <c r="AR3114" s="13"/>
      <c r="AS3114" s="13"/>
      <c r="AT3114" s="13"/>
      <c r="AU3114" s="13"/>
      <c r="AV3114" s="13"/>
      <c r="AW3114" s="13"/>
      <c r="AX3114" s="13"/>
      <c r="AY3114" s="13"/>
      <c r="AZ3114" s="13">
        <v>0</v>
      </c>
      <c r="BA3114" s="13">
        <v>0</v>
      </c>
      <c r="BB3114" s="13" t="s">
        <v>1</v>
      </c>
      <c r="BC3114" s="13"/>
      <c r="BD3114" s="13"/>
      <c r="BE3114" s="13"/>
      <c r="BF3114" s="13"/>
      <c r="BG3114" s="13"/>
      <c r="BH3114" s="13"/>
      <c r="BI3114" s="13"/>
      <c r="BJ3114" s="13"/>
      <c r="BK3114" s="13"/>
      <c r="BL3114" s="13"/>
      <c r="BM3114" s="13"/>
      <c r="BN3114" s="13"/>
      <c r="BO3114" s="13"/>
      <c r="BP3114" s="13"/>
      <c r="BQ3114" s="13"/>
      <c r="BR3114" s="13">
        <v>0</v>
      </c>
      <c r="BS3114" s="13">
        <v>0</v>
      </c>
      <c r="BT3114" s="12">
        <v>56</v>
      </c>
      <c r="BU3114" s="12">
        <v>56</v>
      </c>
      <c r="BV3114" s="12"/>
      <c r="BW3114" s="12"/>
      <c r="BX3114" s="12" t="s">
        <v>1</v>
      </c>
      <c r="BY3114" s="12" t="s">
        <v>1</v>
      </c>
      <c r="BZ3114" s="12"/>
      <c r="CA3114" s="12">
        <f t="shared" si="8184"/>
        <v>0</v>
      </c>
      <c r="CB3114" s="124"/>
    </row>
    <row r="3115" spans="1:80" ht="69.75" customHeight="1" thickBot="1" x14ac:dyDescent="0.3">
      <c r="A3115" s="133" t="s">
        <v>1</v>
      </c>
      <c r="B3115" s="133" t="s">
        <v>1</v>
      </c>
      <c r="C3115" s="133" t="s">
        <v>1</v>
      </c>
      <c r="D3115" s="135" t="s">
        <v>1</v>
      </c>
      <c r="E3115" s="135" t="s">
        <v>1</v>
      </c>
      <c r="F3115" s="135" t="s">
        <v>1</v>
      </c>
      <c r="G3115" s="137" t="s">
        <v>1</v>
      </c>
      <c r="H3115" s="5" t="s">
        <v>84</v>
      </c>
      <c r="I3115" s="5" t="s">
        <v>11</v>
      </c>
      <c r="J3115" s="5" t="s">
        <v>1809</v>
      </c>
      <c r="K3115" s="5" t="s">
        <v>12</v>
      </c>
      <c r="L3115" s="5" t="s">
        <v>13</v>
      </c>
      <c r="M3115" s="5" t="s">
        <v>14</v>
      </c>
      <c r="N3115" s="5" t="s">
        <v>15</v>
      </c>
      <c r="O3115" s="5" t="s">
        <v>16</v>
      </c>
      <c r="P3115" s="5" t="s">
        <v>17</v>
      </c>
      <c r="Q3115" s="5" t="s">
        <v>18</v>
      </c>
      <c r="R3115" s="71" t="s">
        <v>14</v>
      </c>
      <c r="S3115" s="71" t="s">
        <v>1843</v>
      </c>
      <c r="T3115" s="71" t="s">
        <v>1797</v>
      </c>
      <c r="U3115" s="71" t="s">
        <v>1832</v>
      </c>
      <c r="V3115" s="71" t="s">
        <v>1833</v>
      </c>
      <c r="W3115" s="71" t="s">
        <v>1834</v>
      </c>
      <c r="X3115" s="71" t="s">
        <v>1847</v>
      </c>
      <c r="Y3115" s="71" t="s">
        <v>1844</v>
      </c>
      <c r="Z3115" s="71" t="s">
        <v>1835</v>
      </c>
      <c r="AA3115" s="71" t="s">
        <v>1836</v>
      </c>
      <c r="AB3115" s="71" t="s">
        <v>1837</v>
      </c>
      <c r="AC3115" s="71" t="s">
        <v>1838</v>
      </c>
      <c r="AD3115" s="71" t="s">
        <v>1839</v>
      </c>
      <c r="AE3115" s="71" t="s">
        <v>1840</v>
      </c>
      <c r="AF3115" s="71" t="s">
        <v>1845</v>
      </c>
      <c r="AG3115" s="71" t="s">
        <v>1846</v>
      </c>
      <c r="AH3115" s="71" t="s">
        <v>1841</v>
      </c>
      <c r="AI3115" s="71" t="s">
        <v>1842</v>
      </c>
      <c r="AJ3115" s="72" t="s">
        <v>15</v>
      </c>
      <c r="AK3115" s="72" t="s">
        <v>1843</v>
      </c>
      <c r="AL3115" s="72" t="s">
        <v>1797</v>
      </c>
      <c r="AM3115" s="72" t="s">
        <v>1832</v>
      </c>
      <c r="AN3115" s="72" t="s">
        <v>1833</v>
      </c>
      <c r="AO3115" s="72" t="s">
        <v>1834</v>
      </c>
      <c r="AP3115" s="72" t="s">
        <v>1848</v>
      </c>
      <c r="AQ3115" s="72" t="s">
        <v>1844</v>
      </c>
      <c r="AR3115" s="72" t="s">
        <v>1835</v>
      </c>
      <c r="AS3115" s="72" t="s">
        <v>1836</v>
      </c>
      <c r="AT3115" s="72" t="s">
        <v>1837</v>
      </c>
      <c r="AU3115" s="72" t="s">
        <v>1838</v>
      </c>
      <c r="AV3115" s="72" t="s">
        <v>1839</v>
      </c>
      <c r="AW3115" s="72" t="s">
        <v>1840</v>
      </c>
      <c r="AX3115" s="72" t="s">
        <v>1845</v>
      </c>
      <c r="AY3115" s="72" t="s">
        <v>1846</v>
      </c>
      <c r="AZ3115" s="72" t="s">
        <v>1841</v>
      </c>
      <c r="BA3115" s="72" t="s">
        <v>1842</v>
      </c>
      <c r="BB3115" s="73" t="s">
        <v>16</v>
      </c>
      <c r="BC3115" s="73" t="s">
        <v>1843</v>
      </c>
      <c r="BD3115" s="73" t="s">
        <v>1797</v>
      </c>
      <c r="BE3115" s="73" t="s">
        <v>1832</v>
      </c>
      <c r="BF3115" s="73" t="s">
        <v>1833</v>
      </c>
      <c r="BG3115" s="73" t="s">
        <v>1834</v>
      </c>
      <c r="BH3115" s="73" t="s">
        <v>1849</v>
      </c>
      <c r="BI3115" s="73" t="s">
        <v>1844</v>
      </c>
      <c r="BJ3115" s="73" t="s">
        <v>1835</v>
      </c>
      <c r="BK3115" s="73" t="s">
        <v>1836</v>
      </c>
      <c r="BL3115" s="73" t="s">
        <v>1837</v>
      </c>
      <c r="BM3115" s="73" t="s">
        <v>1838</v>
      </c>
      <c r="BN3115" s="73" t="s">
        <v>1839</v>
      </c>
      <c r="BO3115" s="73" t="s">
        <v>1840</v>
      </c>
      <c r="BP3115" s="73" t="s">
        <v>1845</v>
      </c>
      <c r="BQ3115" s="73" t="s">
        <v>1846</v>
      </c>
      <c r="BR3115" s="73" t="s">
        <v>1841</v>
      </c>
      <c r="BS3115" s="73" t="s">
        <v>1842</v>
      </c>
      <c r="BT3115" s="5" t="s">
        <v>1911</v>
      </c>
      <c r="BU3115" s="5" t="s">
        <v>1942</v>
      </c>
      <c r="BV3115" s="5" t="s">
        <v>1943</v>
      </c>
      <c r="BW3115" s="5" t="s">
        <v>1944</v>
      </c>
      <c r="BX3115" s="5" t="s">
        <v>1945</v>
      </c>
      <c r="BY3115" s="5" t="s">
        <v>1946</v>
      </c>
      <c r="BZ3115" s="5" t="s">
        <v>1947</v>
      </c>
      <c r="CA3115" s="5" t="s">
        <v>1948</v>
      </c>
      <c r="CB3115" s="120" t="s">
        <v>1916</v>
      </c>
    </row>
    <row r="3116" spans="1:80" x14ac:dyDescent="0.25">
      <c r="A3116" s="134"/>
      <c r="B3116" s="134"/>
      <c r="C3116" s="134"/>
      <c r="D3116" s="136"/>
      <c r="E3116" s="136"/>
      <c r="F3116" s="136"/>
      <c r="G3116" s="138"/>
      <c r="H3116" s="15" t="s">
        <v>1</v>
      </c>
      <c r="I3116" s="9" t="s">
        <v>19</v>
      </c>
      <c r="J3116" s="9">
        <v>1</v>
      </c>
      <c r="K3116" s="9" t="s">
        <v>20</v>
      </c>
      <c r="L3116" s="9" t="s">
        <v>21</v>
      </c>
      <c r="M3116" s="9" t="s">
        <v>22</v>
      </c>
      <c r="N3116" s="9" t="s">
        <v>23</v>
      </c>
      <c r="O3116" s="9" t="s">
        <v>24</v>
      </c>
      <c r="P3116" s="9" t="s">
        <v>25</v>
      </c>
      <c r="Q3116" s="9" t="s">
        <v>26</v>
      </c>
      <c r="R3116" s="9">
        <v>1</v>
      </c>
      <c r="S3116" s="9">
        <v>2</v>
      </c>
      <c r="T3116" s="9">
        <v>3</v>
      </c>
      <c r="U3116" s="9">
        <v>4</v>
      </c>
      <c r="V3116" s="9">
        <v>5</v>
      </c>
      <c r="W3116" s="9">
        <v>6</v>
      </c>
      <c r="X3116" s="9">
        <v>7</v>
      </c>
      <c r="Y3116" s="9">
        <v>8</v>
      </c>
      <c r="Z3116" s="9">
        <v>9</v>
      </c>
      <c r="AA3116" s="9">
        <v>10</v>
      </c>
      <c r="AB3116" s="9">
        <v>11</v>
      </c>
      <c r="AC3116" s="9">
        <v>12</v>
      </c>
      <c r="AD3116" s="9">
        <v>13</v>
      </c>
      <c r="AE3116" s="9">
        <v>14</v>
      </c>
      <c r="AF3116" s="9">
        <v>15</v>
      </c>
      <c r="AG3116" s="9">
        <v>16</v>
      </c>
      <c r="AH3116" s="9">
        <v>20</v>
      </c>
      <c r="AI3116" s="9">
        <v>21</v>
      </c>
      <c r="AJ3116" s="9">
        <v>1</v>
      </c>
      <c r="AK3116" s="9">
        <v>2</v>
      </c>
      <c r="AL3116" s="9">
        <v>3</v>
      </c>
      <c r="AM3116" s="9">
        <v>4</v>
      </c>
      <c r="AN3116" s="9">
        <v>5</v>
      </c>
      <c r="AO3116" s="9">
        <v>6</v>
      </c>
      <c r="AP3116" s="9">
        <v>7</v>
      </c>
      <c r="AQ3116" s="9">
        <v>8</v>
      </c>
      <c r="AR3116" s="9">
        <v>9</v>
      </c>
      <c r="AS3116" s="9">
        <v>10</v>
      </c>
      <c r="AT3116" s="9">
        <v>11</v>
      </c>
      <c r="AU3116" s="9">
        <v>12</v>
      </c>
      <c r="AV3116" s="9">
        <v>13</v>
      </c>
      <c r="AW3116" s="9">
        <v>14</v>
      </c>
      <c r="AX3116" s="9">
        <v>15</v>
      </c>
      <c r="AY3116" s="9">
        <v>16</v>
      </c>
      <c r="AZ3116" s="9">
        <v>20</v>
      </c>
      <c r="BA3116" s="9">
        <v>21</v>
      </c>
      <c r="BB3116" s="9">
        <v>1</v>
      </c>
      <c r="BC3116" s="9">
        <v>2</v>
      </c>
      <c r="BD3116" s="9">
        <v>3</v>
      </c>
      <c r="BE3116" s="9">
        <v>4</v>
      </c>
      <c r="BF3116" s="9">
        <v>5</v>
      </c>
      <c r="BG3116" s="9">
        <v>6</v>
      </c>
      <c r="BH3116" s="9">
        <v>7</v>
      </c>
      <c r="BI3116" s="9">
        <v>8</v>
      </c>
      <c r="BJ3116" s="9">
        <v>9</v>
      </c>
      <c r="BK3116" s="9">
        <v>10</v>
      </c>
      <c r="BL3116" s="9">
        <v>11</v>
      </c>
      <c r="BM3116" s="9">
        <v>12</v>
      </c>
      <c r="BN3116" s="9">
        <v>13</v>
      </c>
      <c r="BO3116" s="9">
        <v>14</v>
      </c>
      <c r="BP3116" s="9">
        <v>15</v>
      </c>
      <c r="BQ3116" s="9">
        <v>16</v>
      </c>
      <c r="BR3116" s="9">
        <v>20</v>
      </c>
      <c r="BS3116" s="9">
        <v>21</v>
      </c>
      <c r="BT3116" s="9">
        <v>1</v>
      </c>
      <c r="BU3116" s="9">
        <v>2</v>
      </c>
      <c r="BV3116" s="9">
        <v>3</v>
      </c>
      <c r="BW3116" s="9" t="s">
        <v>1798</v>
      </c>
      <c r="BX3116" s="9">
        <v>5</v>
      </c>
      <c r="BY3116" s="9">
        <v>6</v>
      </c>
      <c r="BZ3116" s="9">
        <v>7</v>
      </c>
      <c r="CA3116" s="9" t="s">
        <v>1917</v>
      </c>
      <c r="CB3116" s="121">
        <v>9</v>
      </c>
    </row>
    <row r="3117" spans="1:80" x14ac:dyDescent="0.25">
      <c r="A3117" s="134"/>
      <c r="B3117" s="134"/>
      <c r="C3117" s="134"/>
      <c r="D3117" s="136"/>
      <c r="E3117" s="136"/>
      <c r="F3117" s="136"/>
      <c r="G3117" s="138"/>
      <c r="H3117" s="16" t="s">
        <v>1015</v>
      </c>
      <c r="I3117" s="17">
        <f>SUM(I3113)</f>
        <v>2424732</v>
      </c>
      <c r="J3117" s="17">
        <f t="shared" ref="J3117:J3118" si="8261">SUM(K3117,L3117,P3117,Q3117)</f>
        <v>2648007</v>
      </c>
      <c r="K3117" s="17">
        <f t="shared" ref="K3117" si="8262">SUM(K3113)</f>
        <v>2610007</v>
      </c>
      <c r="L3117" s="17">
        <f t="shared" ref="L3117:L3118" si="8263">SUM(M3117:O3117)</f>
        <v>38000</v>
      </c>
      <c r="M3117" s="17">
        <f t="shared" ref="M3117:Q3117" si="8264">SUM(M3113)</f>
        <v>24800</v>
      </c>
      <c r="N3117" s="17">
        <f t="shared" si="8264"/>
        <v>0</v>
      </c>
      <c r="O3117" s="17">
        <f t="shared" si="8264"/>
        <v>13200</v>
      </c>
      <c r="P3117" s="17">
        <f t="shared" si="8264"/>
        <v>0</v>
      </c>
      <c r="Q3117" s="17">
        <f t="shared" si="8264"/>
        <v>0</v>
      </c>
      <c r="R3117" s="17">
        <f t="shared" ref="R3117:AG3117" si="8265">SUM(R3113)</f>
        <v>24800</v>
      </c>
      <c r="S3117" s="17">
        <f t="shared" si="8265"/>
        <v>0</v>
      </c>
      <c r="T3117" s="17">
        <f t="shared" si="8265"/>
        <v>0</v>
      </c>
      <c r="U3117" s="17">
        <f t="shared" si="8265"/>
        <v>0</v>
      </c>
      <c r="V3117" s="17">
        <f t="shared" si="8265"/>
        <v>0</v>
      </c>
      <c r="W3117" s="17">
        <f t="shared" si="8265"/>
        <v>0</v>
      </c>
      <c r="X3117" s="17">
        <f t="shared" ref="X3117" si="8266">SUM(X3113)</f>
        <v>24800</v>
      </c>
      <c r="Y3117" s="17">
        <f t="shared" si="8265"/>
        <v>0</v>
      </c>
      <c r="Z3117" s="17">
        <f t="shared" si="8265"/>
        <v>0</v>
      </c>
      <c r="AA3117" s="17">
        <f t="shared" si="8265"/>
        <v>0</v>
      </c>
      <c r="AB3117" s="17">
        <f t="shared" si="8265"/>
        <v>0</v>
      </c>
      <c r="AC3117" s="17">
        <f t="shared" si="8265"/>
        <v>8185</v>
      </c>
      <c r="AD3117" s="17">
        <f t="shared" si="8265"/>
        <v>4955</v>
      </c>
      <c r="AE3117" s="17">
        <f t="shared" si="8265"/>
        <v>0</v>
      </c>
      <c r="AF3117" s="17">
        <f t="shared" si="8265"/>
        <v>0</v>
      </c>
      <c r="AG3117" s="17">
        <f t="shared" si="8265"/>
        <v>0</v>
      </c>
      <c r="AH3117" s="17">
        <v>13140</v>
      </c>
      <c r="AI3117" s="17">
        <v>11660</v>
      </c>
      <c r="AJ3117" s="17">
        <f t="shared" ref="AJ3117:AY3117" si="8267">SUM(AJ3113)</f>
        <v>0</v>
      </c>
      <c r="AK3117" s="17">
        <f t="shared" si="8267"/>
        <v>500</v>
      </c>
      <c r="AL3117" s="17">
        <f t="shared" si="8267"/>
        <v>0</v>
      </c>
      <c r="AM3117" s="17">
        <f t="shared" si="8267"/>
        <v>0</v>
      </c>
      <c r="AN3117" s="17">
        <f t="shared" si="8267"/>
        <v>0</v>
      </c>
      <c r="AO3117" s="17">
        <f t="shared" si="8267"/>
        <v>0</v>
      </c>
      <c r="AP3117" s="17">
        <f t="shared" ref="AP3117" si="8268">SUM(AP3113)</f>
        <v>500</v>
      </c>
      <c r="AQ3117" s="17">
        <f t="shared" si="8267"/>
        <v>0</v>
      </c>
      <c r="AR3117" s="17">
        <f t="shared" si="8267"/>
        <v>0</v>
      </c>
      <c r="AS3117" s="17">
        <f t="shared" si="8267"/>
        <v>500</v>
      </c>
      <c r="AT3117" s="17">
        <f t="shared" si="8267"/>
        <v>0</v>
      </c>
      <c r="AU3117" s="17">
        <f t="shared" si="8267"/>
        <v>0</v>
      </c>
      <c r="AV3117" s="17">
        <f t="shared" si="8267"/>
        <v>0</v>
      </c>
      <c r="AW3117" s="17">
        <f t="shared" si="8267"/>
        <v>0</v>
      </c>
      <c r="AX3117" s="17">
        <f t="shared" si="8267"/>
        <v>0</v>
      </c>
      <c r="AY3117" s="17">
        <f t="shared" si="8267"/>
        <v>0</v>
      </c>
      <c r="AZ3117" s="17">
        <v>500</v>
      </c>
      <c r="BA3117" s="17">
        <v>0</v>
      </c>
      <c r="BB3117" s="17">
        <f t="shared" ref="BB3117:BQ3117" si="8269">SUM(BB3113)</f>
        <v>13200</v>
      </c>
      <c r="BC3117" s="17">
        <f t="shared" si="8269"/>
        <v>15791</v>
      </c>
      <c r="BD3117" s="17">
        <f t="shared" si="8269"/>
        <v>0</v>
      </c>
      <c r="BE3117" s="17">
        <f t="shared" si="8269"/>
        <v>24000</v>
      </c>
      <c r="BF3117" s="17">
        <f t="shared" si="8269"/>
        <v>0</v>
      </c>
      <c r="BG3117" s="17">
        <f t="shared" si="8269"/>
        <v>0</v>
      </c>
      <c r="BH3117" s="17">
        <f t="shared" ref="BH3117" si="8270">SUM(BH3113)</f>
        <v>52991</v>
      </c>
      <c r="BI3117" s="17">
        <f t="shared" si="8269"/>
        <v>0</v>
      </c>
      <c r="BJ3117" s="17">
        <f t="shared" si="8269"/>
        <v>4000</v>
      </c>
      <c r="BK3117" s="17">
        <f t="shared" si="8269"/>
        <v>15791</v>
      </c>
      <c r="BL3117" s="17">
        <f t="shared" si="8269"/>
        <v>0</v>
      </c>
      <c r="BM3117" s="17">
        <f t="shared" si="8269"/>
        <v>16000</v>
      </c>
      <c r="BN3117" s="17">
        <f t="shared" si="8269"/>
        <v>0</v>
      </c>
      <c r="BO3117" s="17">
        <f t="shared" si="8269"/>
        <v>0</v>
      </c>
      <c r="BP3117" s="17">
        <f t="shared" si="8269"/>
        <v>0</v>
      </c>
      <c r="BQ3117" s="17">
        <f t="shared" si="8269"/>
        <v>4000</v>
      </c>
      <c r="BR3117" s="17">
        <v>39791</v>
      </c>
      <c r="BS3117" s="17">
        <v>13200</v>
      </c>
      <c r="BT3117" s="17">
        <f t="shared" ref="BT3117:BW3117" si="8271">SUM(BT3113)</f>
        <v>2801040</v>
      </c>
      <c r="BU3117" s="17">
        <f t="shared" ref="BU3117:BV3117" si="8272">SUM(BU3113)</f>
        <v>2764528</v>
      </c>
      <c r="BV3117" s="17">
        <f t="shared" si="8272"/>
        <v>1482108</v>
      </c>
      <c r="BW3117" s="17">
        <f t="shared" si="8271"/>
        <v>681969</v>
      </c>
      <c r="BX3117" s="17">
        <f t="shared" ref="BX3117:BZ3117" si="8273">SUM(BX3113)</f>
        <v>261689</v>
      </c>
      <c r="BY3117" s="17">
        <f t="shared" si="8273"/>
        <v>210140</v>
      </c>
      <c r="BZ3117" s="17">
        <f t="shared" si="8273"/>
        <v>210140</v>
      </c>
      <c r="CA3117" s="17">
        <f>BV3117+BW3117</f>
        <v>2164077</v>
      </c>
      <c r="CB3117" s="125">
        <f>IF(BU3117=0,"-",CA3117/BU3117*100)</f>
        <v>78.280162110855812</v>
      </c>
    </row>
    <row r="3118" spans="1:80" x14ac:dyDescent="0.25">
      <c r="A3118" s="134"/>
      <c r="B3118" s="134"/>
      <c r="C3118" s="134"/>
      <c r="D3118" s="136"/>
      <c r="E3118" s="136"/>
      <c r="F3118" s="136"/>
      <c r="G3118" s="138"/>
      <c r="H3118" s="18" t="s">
        <v>86</v>
      </c>
      <c r="I3118" s="17">
        <f>SUM(I3117)</f>
        <v>2424732</v>
      </c>
      <c r="J3118" s="17">
        <f t="shared" si="8261"/>
        <v>2648007</v>
      </c>
      <c r="K3118" s="17">
        <f t="shared" ref="K3118" si="8274">SUM(K3117)</f>
        <v>2610007</v>
      </c>
      <c r="L3118" s="17">
        <f t="shared" si="8263"/>
        <v>38000</v>
      </c>
      <c r="M3118" s="17">
        <f t="shared" ref="M3118:Q3118" si="8275">SUM(M3117)</f>
        <v>24800</v>
      </c>
      <c r="N3118" s="17">
        <f t="shared" si="8275"/>
        <v>0</v>
      </c>
      <c r="O3118" s="17">
        <f t="shared" si="8275"/>
        <v>13200</v>
      </c>
      <c r="P3118" s="17">
        <f t="shared" si="8275"/>
        <v>0</v>
      </c>
      <c r="Q3118" s="17">
        <f t="shared" si="8275"/>
        <v>0</v>
      </c>
      <c r="R3118" s="17">
        <f t="shared" ref="R3118:AG3118" si="8276">SUM(R3117)</f>
        <v>24800</v>
      </c>
      <c r="S3118" s="17">
        <f t="shared" si="8276"/>
        <v>0</v>
      </c>
      <c r="T3118" s="17">
        <f t="shared" si="8276"/>
        <v>0</v>
      </c>
      <c r="U3118" s="17">
        <f t="shared" si="8276"/>
        <v>0</v>
      </c>
      <c r="V3118" s="17">
        <f t="shared" si="8276"/>
        <v>0</v>
      </c>
      <c r="W3118" s="17">
        <f t="shared" si="8276"/>
        <v>0</v>
      </c>
      <c r="X3118" s="17">
        <f t="shared" ref="X3118" si="8277">SUM(X3117)</f>
        <v>24800</v>
      </c>
      <c r="Y3118" s="17">
        <f t="shared" si="8276"/>
        <v>0</v>
      </c>
      <c r="Z3118" s="17">
        <f t="shared" si="8276"/>
        <v>0</v>
      </c>
      <c r="AA3118" s="17">
        <f t="shared" si="8276"/>
        <v>0</v>
      </c>
      <c r="AB3118" s="17">
        <f t="shared" si="8276"/>
        <v>0</v>
      </c>
      <c r="AC3118" s="17">
        <f t="shared" si="8276"/>
        <v>8185</v>
      </c>
      <c r="AD3118" s="17">
        <f t="shared" si="8276"/>
        <v>4955</v>
      </c>
      <c r="AE3118" s="17">
        <f t="shared" si="8276"/>
        <v>0</v>
      </c>
      <c r="AF3118" s="17">
        <f t="shared" si="8276"/>
        <v>0</v>
      </c>
      <c r="AG3118" s="17">
        <f t="shared" si="8276"/>
        <v>0</v>
      </c>
      <c r="AH3118" s="17">
        <v>13140</v>
      </c>
      <c r="AI3118" s="17">
        <v>11660</v>
      </c>
      <c r="AJ3118" s="17">
        <f t="shared" ref="AJ3118:AY3118" si="8278">SUM(AJ3117)</f>
        <v>0</v>
      </c>
      <c r="AK3118" s="17">
        <f t="shared" si="8278"/>
        <v>500</v>
      </c>
      <c r="AL3118" s="17">
        <f t="shared" si="8278"/>
        <v>0</v>
      </c>
      <c r="AM3118" s="17">
        <f t="shared" si="8278"/>
        <v>0</v>
      </c>
      <c r="AN3118" s="17">
        <f t="shared" si="8278"/>
        <v>0</v>
      </c>
      <c r="AO3118" s="17">
        <f t="shared" si="8278"/>
        <v>0</v>
      </c>
      <c r="AP3118" s="17">
        <f t="shared" ref="AP3118" si="8279">SUM(AP3117)</f>
        <v>500</v>
      </c>
      <c r="AQ3118" s="17">
        <f t="shared" si="8278"/>
        <v>0</v>
      </c>
      <c r="AR3118" s="17">
        <f t="shared" si="8278"/>
        <v>0</v>
      </c>
      <c r="AS3118" s="17">
        <f t="shared" si="8278"/>
        <v>500</v>
      </c>
      <c r="AT3118" s="17">
        <f t="shared" si="8278"/>
        <v>0</v>
      </c>
      <c r="AU3118" s="17">
        <f t="shared" si="8278"/>
        <v>0</v>
      </c>
      <c r="AV3118" s="17">
        <f t="shared" si="8278"/>
        <v>0</v>
      </c>
      <c r="AW3118" s="17">
        <f t="shared" si="8278"/>
        <v>0</v>
      </c>
      <c r="AX3118" s="17">
        <f t="shared" si="8278"/>
        <v>0</v>
      </c>
      <c r="AY3118" s="17">
        <f t="shared" si="8278"/>
        <v>0</v>
      </c>
      <c r="AZ3118" s="17">
        <v>500</v>
      </c>
      <c r="BA3118" s="17">
        <v>0</v>
      </c>
      <c r="BB3118" s="17">
        <f t="shared" ref="BB3118:BQ3118" si="8280">SUM(BB3117)</f>
        <v>13200</v>
      </c>
      <c r="BC3118" s="17">
        <f t="shared" si="8280"/>
        <v>15791</v>
      </c>
      <c r="BD3118" s="17">
        <f t="shared" si="8280"/>
        <v>0</v>
      </c>
      <c r="BE3118" s="17">
        <f t="shared" si="8280"/>
        <v>24000</v>
      </c>
      <c r="BF3118" s="17">
        <f t="shared" si="8280"/>
        <v>0</v>
      </c>
      <c r="BG3118" s="17">
        <f t="shared" si="8280"/>
        <v>0</v>
      </c>
      <c r="BH3118" s="17">
        <f t="shared" ref="BH3118" si="8281">SUM(BH3117)</f>
        <v>52991</v>
      </c>
      <c r="BI3118" s="17">
        <f t="shared" si="8280"/>
        <v>0</v>
      </c>
      <c r="BJ3118" s="17">
        <f t="shared" si="8280"/>
        <v>4000</v>
      </c>
      <c r="BK3118" s="17">
        <f t="shared" si="8280"/>
        <v>15791</v>
      </c>
      <c r="BL3118" s="17">
        <f t="shared" si="8280"/>
        <v>0</v>
      </c>
      <c r="BM3118" s="17">
        <f t="shared" si="8280"/>
        <v>16000</v>
      </c>
      <c r="BN3118" s="17">
        <f t="shared" si="8280"/>
        <v>0</v>
      </c>
      <c r="BO3118" s="17">
        <f t="shared" si="8280"/>
        <v>0</v>
      </c>
      <c r="BP3118" s="17">
        <f t="shared" si="8280"/>
        <v>0</v>
      </c>
      <c r="BQ3118" s="17">
        <f t="shared" si="8280"/>
        <v>4000</v>
      </c>
      <c r="BR3118" s="17">
        <v>39791</v>
      </c>
      <c r="BS3118" s="17">
        <v>13200</v>
      </c>
      <c r="BT3118" s="17">
        <f t="shared" ref="BT3118:BW3118" si="8282">SUM(BT3117)</f>
        <v>2801040</v>
      </c>
      <c r="BU3118" s="17">
        <f t="shared" ref="BU3118:BV3118" si="8283">SUM(BU3117)</f>
        <v>2764528</v>
      </c>
      <c r="BV3118" s="17">
        <f t="shared" si="8283"/>
        <v>1482108</v>
      </c>
      <c r="BW3118" s="17">
        <f t="shared" si="8282"/>
        <v>681969</v>
      </c>
      <c r="BX3118" s="17">
        <f t="shared" ref="BX3118" si="8284">SUM(BX3117)</f>
        <v>261689</v>
      </c>
      <c r="BY3118" s="17">
        <f t="shared" ref="BY3118" si="8285">SUM(BY3117)</f>
        <v>210140</v>
      </c>
      <c r="BZ3118" s="17">
        <f t="shared" ref="BZ3118" si="8286">SUM(BZ3117)</f>
        <v>210140</v>
      </c>
      <c r="CA3118" s="17">
        <f>BV3118+BW3118</f>
        <v>2164077</v>
      </c>
      <c r="CB3118" s="125">
        <f>IF(BU3118=0,"-",CA3118/BU3118*100)</f>
        <v>78.280162110855812</v>
      </c>
    </row>
    <row r="3119" spans="1:80" x14ac:dyDescent="0.25">
      <c r="A3119" s="139"/>
      <c r="B3119" s="139"/>
      <c r="C3119" s="139"/>
      <c r="D3119" s="140"/>
      <c r="E3119" s="140"/>
      <c r="F3119" s="140"/>
      <c r="G3119" s="141"/>
      <c r="X3119">
        <f t="shared" si="8224"/>
        <v>0</v>
      </c>
      <c r="AH3119">
        <v>0</v>
      </c>
      <c r="AI3119">
        <v>0</v>
      </c>
      <c r="AP3119">
        <f t="shared" si="8225"/>
        <v>0</v>
      </c>
      <c r="AZ3119">
        <v>0</v>
      </c>
      <c r="BA3119">
        <v>0</v>
      </c>
      <c r="BH3119">
        <f t="shared" si="8226"/>
        <v>0</v>
      </c>
      <c r="BR3119">
        <v>0</v>
      </c>
      <c r="BS3119">
        <v>0</v>
      </c>
      <c r="BU3119">
        <v>0</v>
      </c>
      <c r="BV3119">
        <v>0</v>
      </c>
      <c r="BW3119">
        <f t="shared" si="8212"/>
        <v>0</v>
      </c>
      <c r="CA3119">
        <f>BV3119+BW3119</f>
        <v>0</v>
      </c>
      <c r="CB3119" s="126" t="str">
        <f>IF(BU3119=0,"-",CA3119/BU3119*100)</f>
        <v>-</v>
      </c>
    </row>
    <row r="3120" spans="1:80" ht="15.75" thickBot="1" x14ac:dyDescent="0.3">
      <c r="A3120" s="13" t="s">
        <v>1</v>
      </c>
      <c r="B3120" s="13" t="s">
        <v>1</v>
      </c>
      <c r="C3120" s="13" t="s">
        <v>1</v>
      </c>
      <c r="D3120" s="74" t="s">
        <v>1</v>
      </c>
      <c r="E3120" s="74" t="s">
        <v>1</v>
      </c>
      <c r="F3120" s="74" t="s">
        <v>1</v>
      </c>
      <c r="G3120" s="13" t="s">
        <v>1</v>
      </c>
      <c r="H3120" s="19" t="s">
        <v>1</v>
      </c>
      <c r="I3120" s="19" t="s">
        <v>1</v>
      </c>
      <c r="J3120" s="19"/>
      <c r="K3120" s="19" t="s">
        <v>1</v>
      </c>
      <c r="L3120" s="19"/>
      <c r="M3120" s="19" t="s">
        <v>1</v>
      </c>
      <c r="N3120" s="19" t="s">
        <v>1</v>
      </c>
      <c r="O3120" s="19" t="s">
        <v>1</v>
      </c>
      <c r="P3120" s="31"/>
      <c r="Q3120" s="19" t="s">
        <v>1</v>
      </c>
      <c r="R3120" s="19" t="s">
        <v>1</v>
      </c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">
        <v>0</v>
      </c>
      <c r="AI3120" s="19">
        <v>0</v>
      </c>
      <c r="AJ3120" s="19" t="s">
        <v>1</v>
      </c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>
        <v>0</v>
      </c>
      <c r="BA3120" s="19">
        <v>0</v>
      </c>
      <c r="BB3120" s="19" t="s">
        <v>1</v>
      </c>
      <c r="BC3120" s="19"/>
      <c r="BD3120" s="19"/>
      <c r="BE3120" s="19"/>
      <c r="BF3120" s="19"/>
      <c r="BG3120" s="19"/>
      <c r="BH3120" s="19"/>
      <c r="BI3120" s="19"/>
      <c r="BJ3120" s="19"/>
      <c r="BK3120" s="19"/>
      <c r="BL3120" s="19"/>
      <c r="BM3120" s="19"/>
      <c r="BN3120" s="19"/>
      <c r="BO3120" s="19"/>
      <c r="BP3120" s="19"/>
      <c r="BQ3120" s="19"/>
      <c r="BR3120" s="19">
        <v>0</v>
      </c>
      <c r="BS3120" s="19">
        <v>0</v>
      </c>
      <c r="BT3120" s="19"/>
      <c r="BU3120" s="19"/>
      <c r="BV3120" s="19"/>
      <c r="BW3120" s="19"/>
      <c r="BX3120" s="19" t="s">
        <v>1</v>
      </c>
      <c r="BY3120" s="19" t="s">
        <v>1</v>
      </c>
      <c r="BZ3120" s="19"/>
      <c r="CA3120" s="19">
        <f>BV3120+BW3120</f>
        <v>0</v>
      </c>
      <c r="CB3120" s="127"/>
    </row>
    <row r="3121" spans="1:80" ht="69.75" customHeight="1" thickBot="1" x14ac:dyDescent="0.3">
      <c r="A3121" s="5" t="s">
        <v>4</v>
      </c>
      <c r="B3121" s="5" t="s">
        <v>5</v>
      </c>
      <c r="C3121" s="5" t="s">
        <v>6</v>
      </c>
      <c r="D3121" s="80" t="s">
        <v>1</v>
      </c>
      <c r="E3121" s="88" t="s">
        <v>7</v>
      </c>
      <c r="F3121" s="88" t="s">
        <v>8</v>
      </c>
      <c r="G3121" s="5" t="s">
        <v>9</v>
      </c>
      <c r="H3121" s="5" t="s">
        <v>10</v>
      </c>
      <c r="I3121" s="5" t="s">
        <v>11</v>
      </c>
      <c r="J3121" s="5" t="s">
        <v>1809</v>
      </c>
      <c r="K3121" s="5" t="s">
        <v>12</v>
      </c>
      <c r="L3121" s="5" t="s">
        <v>13</v>
      </c>
      <c r="M3121" s="5" t="s">
        <v>14</v>
      </c>
      <c r="N3121" s="5" t="s">
        <v>15</v>
      </c>
      <c r="O3121" s="5" t="s">
        <v>16</v>
      </c>
      <c r="P3121" s="5" t="s">
        <v>17</v>
      </c>
      <c r="Q3121" s="5" t="s">
        <v>18</v>
      </c>
      <c r="R3121" s="71" t="s">
        <v>14</v>
      </c>
      <c r="S3121" s="71" t="s">
        <v>1843</v>
      </c>
      <c r="T3121" s="71" t="s">
        <v>1797</v>
      </c>
      <c r="U3121" s="71" t="s">
        <v>1832</v>
      </c>
      <c r="V3121" s="71" t="s">
        <v>1833</v>
      </c>
      <c r="W3121" s="71" t="s">
        <v>1834</v>
      </c>
      <c r="X3121" s="71" t="s">
        <v>1847</v>
      </c>
      <c r="Y3121" s="71" t="s">
        <v>1844</v>
      </c>
      <c r="Z3121" s="71" t="s">
        <v>1835</v>
      </c>
      <c r="AA3121" s="71" t="s">
        <v>1836</v>
      </c>
      <c r="AB3121" s="71" t="s">
        <v>1837</v>
      </c>
      <c r="AC3121" s="71" t="s">
        <v>1838</v>
      </c>
      <c r="AD3121" s="71" t="s">
        <v>1839</v>
      </c>
      <c r="AE3121" s="71" t="s">
        <v>1840</v>
      </c>
      <c r="AF3121" s="71" t="s">
        <v>1845</v>
      </c>
      <c r="AG3121" s="71" t="s">
        <v>1846</v>
      </c>
      <c r="AH3121" s="71" t="s">
        <v>1841</v>
      </c>
      <c r="AI3121" s="71" t="s">
        <v>1842</v>
      </c>
      <c r="AJ3121" s="72" t="s">
        <v>15</v>
      </c>
      <c r="AK3121" s="72" t="s">
        <v>1843</v>
      </c>
      <c r="AL3121" s="72" t="s">
        <v>1797</v>
      </c>
      <c r="AM3121" s="72" t="s">
        <v>1832</v>
      </c>
      <c r="AN3121" s="72" t="s">
        <v>1833</v>
      </c>
      <c r="AO3121" s="72" t="s">
        <v>1834</v>
      </c>
      <c r="AP3121" s="72" t="s">
        <v>1848</v>
      </c>
      <c r="AQ3121" s="72" t="s">
        <v>1844</v>
      </c>
      <c r="AR3121" s="72" t="s">
        <v>1835</v>
      </c>
      <c r="AS3121" s="72" t="s">
        <v>1836</v>
      </c>
      <c r="AT3121" s="72" t="s">
        <v>1837</v>
      </c>
      <c r="AU3121" s="72" t="s">
        <v>1838</v>
      </c>
      <c r="AV3121" s="72" t="s">
        <v>1839</v>
      </c>
      <c r="AW3121" s="72" t="s">
        <v>1840</v>
      </c>
      <c r="AX3121" s="72" t="s">
        <v>1845</v>
      </c>
      <c r="AY3121" s="72" t="s">
        <v>1846</v>
      </c>
      <c r="AZ3121" s="72" t="s">
        <v>1841</v>
      </c>
      <c r="BA3121" s="72" t="s">
        <v>1842</v>
      </c>
      <c r="BB3121" s="73" t="s">
        <v>16</v>
      </c>
      <c r="BC3121" s="73" t="s">
        <v>1843</v>
      </c>
      <c r="BD3121" s="73" t="s">
        <v>1797</v>
      </c>
      <c r="BE3121" s="73" t="s">
        <v>1832</v>
      </c>
      <c r="BF3121" s="73" t="s">
        <v>1833</v>
      </c>
      <c r="BG3121" s="73" t="s">
        <v>1834</v>
      </c>
      <c r="BH3121" s="73" t="s">
        <v>1849</v>
      </c>
      <c r="BI3121" s="73" t="s">
        <v>1844</v>
      </c>
      <c r="BJ3121" s="73" t="s">
        <v>1835</v>
      </c>
      <c r="BK3121" s="73" t="s">
        <v>1836</v>
      </c>
      <c r="BL3121" s="73" t="s">
        <v>1837</v>
      </c>
      <c r="BM3121" s="73" t="s">
        <v>1838</v>
      </c>
      <c r="BN3121" s="73" t="s">
        <v>1839</v>
      </c>
      <c r="BO3121" s="73" t="s">
        <v>1840</v>
      </c>
      <c r="BP3121" s="73" t="s">
        <v>1845</v>
      </c>
      <c r="BQ3121" s="73" t="s">
        <v>1846</v>
      </c>
      <c r="BR3121" s="73" t="s">
        <v>1841</v>
      </c>
      <c r="BS3121" s="73" t="s">
        <v>1842</v>
      </c>
      <c r="BT3121" s="5" t="s">
        <v>1911</v>
      </c>
      <c r="BU3121" s="5" t="s">
        <v>1942</v>
      </c>
      <c r="BV3121" s="5" t="s">
        <v>1943</v>
      </c>
      <c r="BW3121" s="5" t="s">
        <v>1944</v>
      </c>
      <c r="BX3121" s="5" t="s">
        <v>1945</v>
      </c>
      <c r="BY3121" s="5" t="s">
        <v>1946</v>
      </c>
      <c r="BZ3121" s="5" t="s">
        <v>1947</v>
      </c>
      <c r="CA3121" s="5" t="s">
        <v>1948</v>
      </c>
      <c r="CB3121" s="120" t="s">
        <v>1916</v>
      </c>
    </row>
    <row r="3122" spans="1:80" x14ac:dyDescent="0.25">
      <c r="A3122" s="6" t="s">
        <v>1</v>
      </c>
      <c r="B3122" s="6" t="s">
        <v>1</v>
      </c>
      <c r="C3122" s="6" t="s">
        <v>1</v>
      </c>
      <c r="D3122" s="81" t="s">
        <v>1</v>
      </c>
      <c r="E3122" s="81" t="s">
        <v>1</v>
      </c>
      <c r="F3122" s="94" t="s">
        <v>1</v>
      </c>
      <c r="G3122" s="7" t="s">
        <v>1</v>
      </c>
      <c r="H3122" s="8" t="s">
        <v>1</v>
      </c>
      <c r="I3122" s="9" t="s">
        <v>19</v>
      </c>
      <c r="J3122" s="9">
        <v>1</v>
      </c>
      <c r="K3122" s="9" t="s">
        <v>20</v>
      </c>
      <c r="L3122" s="9" t="s">
        <v>21</v>
      </c>
      <c r="M3122" s="9" t="s">
        <v>22</v>
      </c>
      <c r="N3122" s="9" t="s">
        <v>23</v>
      </c>
      <c r="O3122" s="9" t="s">
        <v>24</v>
      </c>
      <c r="P3122" s="9" t="s">
        <v>25</v>
      </c>
      <c r="Q3122" s="9" t="s">
        <v>26</v>
      </c>
      <c r="R3122" s="9">
        <v>1</v>
      </c>
      <c r="S3122" s="9">
        <v>2</v>
      </c>
      <c r="T3122" s="9">
        <v>3</v>
      </c>
      <c r="U3122" s="9">
        <v>4</v>
      </c>
      <c r="V3122" s="9">
        <v>5</v>
      </c>
      <c r="W3122" s="9">
        <v>6</v>
      </c>
      <c r="X3122" s="9">
        <v>7</v>
      </c>
      <c r="Y3122" s="9">
        <v>8</v>
      </c>
      <c r="Z3122" s="9">
        <v>9</v>
      </c>
      <c r="AA3122" s="9">
        <v>10</v>
      </c>
      <c r="AB3122" s="9">
        <v>11</v>
      </c>
      <c r="AC3122" s="9">
        <v>12</v>
      </c>
      <c r="AD3122" s="9">
        <v>13</v>
      </c>
      <c r="AE3122" s="9">
        <v>14</v>
      </c>
      <c r="AF3122" s="9">
        <v>15</v>
      </c>
      <c r="AG3122" s="9">
        <v>16</v>
      </c>
      <c r="AH3122" s="9">
        <v>20</v>
      </c>
      <c r="AI3122" s="9">
        <v>21</v>
      </c>
      <c r="AJ3122" s="9">
        <v>1</v>
      </c>
      <c r="AK3122" s="9">
        <v>2</v>
      </c>
      <c r="AL3122" s="9">
        <v>3</v>
      </c>
      <c r="AM3122" s="9">
        <v>4</v>
      </c>
      <c r="AN3122" s="9">
        <v>5</v>
      </c>
      <c r="AO3122" s="9">
        <v>6</v>
      </c>
      <c r="AP3122" s="9">
        <v>7</v>
      </c>
      <c r="AQ3122" s="9">
        <v>8</v>
      </c>
      <c r="AR3122" s="9">
        <v>9</v>
      </c>
      <c r="AS3122" s="9">
        <v>10</v>
      </c>
      <c r="AT3122" s="9">
        <v>11</v>
      </c>
      <c r="AU3122" s="9">
        <v>12</v>
      </c>
      <c r="AV3122" s="9">
        <v>13</v>
      </c>
      <c r="AW3122" s="9">
        <v>14</v>
      </c>
      <c r="AX3122" s="9">
        <v>15</v>
      </c>
      <c r="AY3122" s="9">
        <v>16</v>
      </c>
      <c r="AZ3122" s="9">
        <v>20</v>
      </c>
      <c r="BA3122" s="9">
        <v>21</v>
      </c>
      <c r="BB3122" s="9">
        <v>1</v>
      </c>
      <c r="BC3122" s="9">
        <v>2</v>
      </c>
      <c r="BD3122" s="9">
        <v>3</v>
      </c>
      <c r="BE3122" s="9">
        <v>4</v>
      </c>
      <c r="BF3122" s="9">
        <v>5</v>
      </c>
      <c r="BG3122" s="9">
        <v>6</v>
      </c>
      <c r="BH3122" s="9">
        <v>7</v>
      </c>
      <c r="BI3122" s="9">
        <v>8</v>
      </c>
      <c r="BJ3122" s="9">
        <v>9</v>
      </c>
      <c r="BK3122" s="9">
        <v>10</v>
      </c>
      <c r="BL3122" s="9">
        <v>11</v>
      </c>
      <c r="BM3122" s="9">
        <v>12</v>
      </c>
      <c r="BN3122" s="9">
        <v>13</v>
      </c>
      <c r="BO3122" s="9">
        <v>14</v>
      </c>
      <c r="BP3122" s="9">
        <v>15</v>
      </c>
      <c r="BQ3122" s="9">
        <v>16</v>
      </c>
      <c r="BR3122" s="9">
        <v>20</v>
      </c>
      <c r="BS3122" s="9">
        <v>21</v>
      </c>
      <c r="BT3122" s="9">
        <v>1</v>
      </c>
      <c r="BU3122" s="9">
        <v>2</v>
      </c>
      <c r="BV3122" s="9">
        <v>3</v>
      </c>
      <c r="BW3122" s="9" t="s">
        <v>1798</v>
      </c>
      <c r="BX3122" s="9">
        <v>5</v>
      </c>
      <c r="BY3122" s="9">
        <v>6</v>
      </c>
      <c r="BZ3122" s="9">
        <v>7</v>
      </c>
      <c r="CA3122" s="9" t="s">
        <v>1917</v>
      </c>
      <c r="CB3122" s="121">
        <v>9</v>
      </c>
    </row>
    <row r="3123" spans="1:80" ht="22.5" x14ac:dyDescent="0.25">
      <c r="A3123" s="1" t="s">
        <v>928</v>
      </c>
      <c r="B3123" s="1" t="s">
        <v>88</v>
      </c>
      <c r="C3123" s="4" t="s">
        <v>1411</v>
      </c>
      <c r="D3123" s="79" t="s">
        <v>1412</v>
      </c>
      <c r="E3123" s="78" t="s">
        <v>1</v>
      </c>
      <c r="F3123" s="78" t="s">
        <v>1</v>
      </c>
      <c r="G3123" s="2" t="s">
        <v>1</v>
      </c>
      <c r="H3123" s="2" t="s">
        <v>1413</v>
      </c>
      <c r="I3123" s="3" t="s">
        <v>1</v>
      </c>
      <c r="J3123" s="3">
        <f t="shared" ref="J3123:J3155" si="8287">SUM(K3123,L3123,P3123,Q3123)</f>
        <v>0</v>
      </c>
      <c r="K3123" s="3" t="s">
        <v>1</v>
      </c>
      <c r="L3123" s="3"/>
      <c r="M3123" s="3" t="s">
        <v>1</v>
      </c>
      <c r="N3123" s="3" t="s">
        <v>1</v>
      </c>
      <c r="O3123" s="3" t="s">
        <v>1</v>
      </c>
      <c r="P3123" s="26"/>
      <c r="Q3123" s="3" t="s">
        <v>1</v>
      </c>
      <c r="R3123" s="3" t="s">
        <v>1</v>
      </c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>
        <v>0</v>
      </c>
      <c r="AI3123" s="3">
        <v>0</v>
      </c>
      <c r="AJ3123" s="3" t="s">
        <v>1</v>
      </c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>
        <v>0</v>
      </c>
      <c r="BA3123" s="3">
        <v>0</v>
      </c>
      <c r="BB3123" s="3" t="s">
        <v>1</v>
      </c>
      <c r="BC3123" s="3"/>
      <c r="BD3123" s="3"/>
      <c r="BE3123" s="3"/>
      <c r="BF3123" s="3"/>
      <c r="BG3123" s="3"/>
      <c r="BH3123" s="3"/>
      <c r="BI3123" s="3"/>
      <c r="BJ3123" s="3"/>
      <c r="BK3123" s="3"/>
      <c r="BL3123" s="3"/>
      <c r="BM3123" s="3"/>
      <c r="BN3123" s="3"/>
      <c r="BO3123" s="3"/>
      <c r="BP3123" s="3"/>
      <c r="BQ3123" s="3"/>
      <c r="BR3123" s="3">
        <v>0</v>
      </c>
      <c r="BS3123" s="3">
        <v>0</v>
      </c>
      <c r="BT3123" s="3">
        <v>0</v>
      </c>
      <c r="BU3123" s="3"/>
      <c r="BV3123" s="3"/>
      <c r="BW3123" s="3"/>
      <c r="BX3123" s="3" t="s">
        <v>1</v>
      </c>
      <c r="BY3123" s="3" t="s">
        <v>1</v>
      </c>
      <c r="BZ3123" s="3"/>
      <c r="CA3123" s="3">
        <f t="shared" ref="CA3123:CA3155" si="8288">BV3123+BW3123</f>
        <v>0</v>
      </c>
      <c r="CB3123" s="122"/>
    </row>
    <row r="3124" spans="1:80" ht="33.75" x14ac:dyDescent="0.25">
      <c r="A3124" s="1" t="s">
        <v>1</v>
      </c>
      <c r="B3124" s="1" t="s">
        <v>1</v>
      </c>
      <c r="C3124" s="1" t="s">
        <v>1</v>
      </c>
      <c r="D3124" s="78" t="s">
        <v>1</v>
      </c>
      <c r="E3124" s="78" t="s">
        <v>1</v>
      </c>
      <c r="F3124" s="78" t="s">
        <v>1</v>
      </c>
      <c r="G3124" s="2" t="s">
        <v>1</v>
      </c>
      <c r="H3124" s="10" t="s">
        <v>30</v>
      </c>
      <c r="I3124" s="11">
        <f>SUM(I3125,I3133,I3135)</f>
        <v>4661279</v>
      </c>
      <c r="J3124" s="11">
        <f t="shared" si="8287"/>
        <v>5367217</v>
      </c>
      <c r="K3124" s="11">
        <f t="shared" ref="K3124" si="8289">SUM(K3125,K3133,K3135)</f>
        <v>5245717</v>
      </c>
      <c r="L3124" s="11">
        <f t="shared" ref="L3124:L3154" si="8290">SUM(M3124:O3124)</f>
        <v>121500</v>
      </c>
      <c r="M3124" s="11">
        <f t="shared" ref="M3124:Q3124" si="8291">SUM(M3125,M3133,M3135)</f>
        <v>77500</v>
      </c>
      <c r="N3124" s="11">
        <f t="shared" si="8291"/>
        <v>0</v>
      </c>
      <c r="O3124" s="11">
        <f t="shared" si="8291"/>
        <v>44000</v>
      </c>
      <c r="P3124" s="11">
        <f t="shared" si="8291"/>
        <v>0</v>
      </c>
      <c r="Q3124" s="11">
        <f t="shared" si="8291"/>
        <v>0</v>
      </c>
      <c r="R3124" s="11">
        <f t="shared" ref="R3124:AG3124" si="8292">SUM(R3125,R3133,R3135)</f>
        <v>77500</v>
      </c>
      <c r="S3124" s="11">
        <f t="shared" si="8292"/>
        <v>0</v>
      </c>
      <c r="T3124" s="11">
        <f t="shared" si="8292"/>
        <v>0</v>
      </c>
      <c r="U3124" s="11">
        <f t="shared" si="8292"/>
        <v>0</v>
      </c>
      <c r="V3124" s="11">
        <f t="shared" si="8292"/>
        <v>0</v>
      </c>
      <c r="W3124" s="11">
        <f t="shared" si="8292"/>
        <v>0</v>
      </c>
      <c r="X3124" s="11">
        <f t="shared" ref="X3124" si="8293">SUM(X3125,X3133,X3135)</f>
        <v>77500</v>
      </c>
      <c r="Y3124" s="11">
        <f t="shared" si="8292"/>
        <v>10211</v>
      </c>
      <c r="Z3124" s="11">
        <f t="shared" si="8292"/>
        <v>17218</v>
      </c>
      <c r="AA3124" s="11">
        <f t="shared" si="8292"/>
        <v>17330</v>
      </c>
      <c r="AB3124" s="11">
        <f t="shared" si="8292"/>
        <v>16974</v>
      </c>
      <c r="AC3124" s="11">
        <f t="shared" si="8292"/>
        <v>15767</v>
      </c>
      <c r="AD3124" s="11">
        <f t="shared" si="8292"/>
        <v>0</v>
      </c>
      <c r="AE3124" s="11">
        <f t="shared" si="8292"/>
        <v>0</v>
      </c>
      <c r="AF3124" s="11">
        <f t="shared" si="8292"/>
        <v>0</v>
      </c>
      <c r="AG3124" s="11">
        <f t="shared" si="8292"/>
        <v>0</v>
      </c>
      <c r="AH3124" s="11">
        <v>77500</v>
      </c>
      <c r="AI3124" s="11">
        <v>0</v>
      </c>
      <c r="AJ3124" s="11">
        <f t="shared" ref="AJ3124:AY3124" si="8294">SUM(AJ3125,AJ3133,AJ3135)</f>
        <v>0</v>
      </c>
      <c r="AK3124" s="11">
        <f t="shared" si="8294"/>
        <v>0</v>
      </c>
      <c r="AL3124" s="11">
        <f t="shared" si="8294"/>
        <v>0</v>
      </c>
      <c r="AM3124" s="11">
        <f t="shared" si="8294"/>
        <v>0</v>
      </c>
      <c r="AN3124" s="11">
        <f t="shared" si="8294"/>
        <v>0</v>
      </c>
      <c r="AO3124" s="11">
        <f t="shared" si="8294"/>
        <v>0</v>
      </c>
      <c r="AP3124" s="11">
        <f t="shared" ref="AP3124" si="8295">SUM(AP3125,AP3133,AP3135)</f>
        <v>0</v>
      </c>
      <c r="AQ3124" s="11">
        <f t="shared" si="8294"/>
        <v>0</v>
      </c>
      <c r="AR3124" s="11">
        <f t="shared" si="8294"/>
        <v>0</v>
      </c>
      <c r="AS3124" s="11">
        <f t="shared" si="8294"/>
        <v>0</v>
      </c>
      <c r="AT3124" s="11">
        <f t="shared" si="8294"/>
        <v>0</v>
      </c>
      <c r="AU3124" s="11">
        <f t="shared" si="8294"/>
        <v>0</v>
      </c>
      <c r="AV3124" s="11">
        <f t="shared" si="8294"/>
        <v>0</v>
      </c>
      <c r="AW3124" s="11">
        <f t="shared" si="8294"/>
        <v>0</v>
      </c>
      <c r="AX3124" s="11">
        <f t="shared" si="8294"/>
        <v>0</v>
      </c>
      <c r="AY3124" s="11">
        <f t="shared" si="8294"/>
        <v>0</v>
      </c>
      <c r="AZ3124" s="11">
        <v>0</v>
      </c>
      <c r="BA3124" s="11">
        <v>0</v>
      </c>
      <c r="BB3124" s="11">
        <f t="shared" ref="BB3124:BQ3124" si="8296">SUM(BB3125,BB3133,BB3135)</f>
        <v>44000</v>
      </c>
      <c r="BC3124" s="11">
        <f t="shared" si="8296"/>
        <v>6023</v>
      </c>
      <c r="BD3124" s="11">
        <f t="shared" si="8296"/>
        <v>0</v>
      </c>
      <c r="BE3124" s="11">
        <f t="shared" si="8296"/>
        <v>6000</v>
      </c>
      <c r="BF3124" s="11">
        <f t="shared" si="8296"/>
        <v>0</v>
      </c>
      <c r="BG3124" s="11">
        <f t="shared" si="8296"/>
        <v>0</v>
      </c>
      <c r="BH3124" s="11">
        <f t="shared" ref="BH3124" si="8297">SUM(BH3125,BH3133,BH3135)</f>
        <v>56023</v>
      </c>
      <c r="BI3124" s="11">
        <f t="shared" si="8296"/>
        <v>5860</v>
      </c>
      <c r="BJ3124" s="11">
        <f t="shared" si="8296"/>
        <v>2968</v>
      </c>
      <c r="BK3124" s="11">
        <f t="shared" si="8296"/>
        <v>6023</v>
      </c>
      <c r="BL3124" s="11">
        <f t="shared" si="8296"/>
        <v>921</v>
      </c>
      <c r="BM3124" s="11">
        <f t="shared" si="8296"/>
        <v>7536</v>
      </c>
      <c r="BN3124" s="11">
        <f t="shared" si="8296"/>
        <v>0</v>
      </c>
      <c r="BO3124" s="11">
        <f t="shared" si="8296"/>
        <v>0</v>
      </c>
      <c r="BP3124" s="11">
        <f t="shared" si="8296"/>
        <v>7588</v>
      </c>
      <c r="BQ3124" s="11">
        <f t="shared" si="8296"/>
        <v>4636</v>
      </c>
      <c r="BR3124" s="11">
        <v>35532</v>
      </c>
      <c r="BS3124" s="11">
        <v>20491</v>
      </c>
      <c r="BT3124" s="11">
        <f t="shared" ref="BT3124:BZ3124" si="8298">SUM(BT3125,BT3133,BT3135)</f>
        <v>5609990</v>
      </c>
      <c r="BU3124" s="11">
        <f t="shared" si="8298"/>
        <v>5497142</v>
      </c>
      <c r="BV3124" s="11">
        <f t="shared" si="8298"/>
        <v>3072021</v>
      </c>
      <c r="BW3124" s="11">
        <f t="shared" si="8298"/>
        <v>1420485</v>
      </c>
      <c r="BX3124" s="11">
        <f t="shared" si="8298"/>
        <v>511595</v>
      </c>
      <c r="BY3124" s="11">
        <f t="shared" si="8298"/>
        <v>454445</v>
      </c>
      <c r="BZ3124" s="11">
        <f t="shared" si="8298"/>
        <v>454445</v>
      </c>
      <c r="CA3124" s="11">
        <f t="shared" si="8288"/>
        <v>4492506</v>
      </c>
      <c r="CB3124" s="123">
        <f t="shared" ref="CB3124:CB3154" si="8299">IF(BU3124=0,"-",CA3124/BU3124*100)</f>
        <v>81.724394239770419</v>
      </c>
    </row>
    <row r="3125" spans="1:80" x14ac:dyDescent="0.25">
      <c r="A3125" s="4" t="s">
        <v>928</v>
      </c>
      <c r="B3125" s="4" t="s">
        <v>88</v>
      </c>
      <c r="C3125" s="4" t="s">
        <v>1411</v>
      </c>
      <c r="D3125" s="79" t="s">
        <v>1412</v>
      </c>
      <c r="E3125" s="78" t="s">
        <v>31</v>
      </c>
      <c r="F3125" s="78" t="s">
        <v>1</v>
      </c>
      <c r="G3125" s="2" t="s">
        <v>1</v>
      </c>
      <c r="H3125" s="2" t="s">
        <v>32</v>
      </c>
      <c r="I3125" s="12">
        <f>SUM(I3126,I3127)</f>
        <v>3924864</v>
      </c>
      <c r="J3125" s="12">
        <f t="shared" si="8287"/>
        <v>4525333</v>
      </c>
      <c r="K3125" s="12">
        <f t="shared" ref="K3125" si="8300">SUM(K3126,K3127)</f>
        <v>4520333</v>
      </c>
      <c r="L3125" s="12">
        <f t="shared" si="8290"/>
        <v>5000</v>
      </c>
      <c r="M3125" s="12">
        <f t="shared" ref="M3125:Q3125" si="8301">SUM(M3126,M3127)</f>
        <v>5000</v>
      </c>
      <c r="N3125" s="12">
        <f t="shared" si="8301"/>
        <v>0</v>
      </c>
      <c r="O3125" s="12">
        <f t="shared" si="8301"/>
        <v>0</v>
      </c>
      <c r="P3125" s="12">
        <f t="shared" si="8301"/>
        <v>0</v>
      </c>
      <c r="Q3125" s="12">
        <f t="shared" si="8301"/>
        <v>0</v>
      </c>
      <c r="R3125" s="12">
        <f t="shared" ref="R3125:AG3125" si="8302">SUM(R3126,R3127)</f>
        <v>5000</v>
      </c>
      <c r="S3125" s="12">
        <f t="shared" si="8302"/>
        <v>0</v>
      </c>
      <c r="T3125" s="12">
        <f t="shared" si="8302"/>
        <v>0</v>
      </c>
      <c r="U3125" s="12">
        <f t="shared" si="8302"/>
        <v>0</v>
      </c>
      <c r="V3125" s="12">
        <f t="shared" si="8302"/>
        <v>0</v>
      </c>
      <c r="W3125" s="12">
        <f t="shared" si="8302"/>
        <v>0</v>
      </c>
      <c r="X3125" s="12">
        <f t="shared" ref="X3125" si="8303">SUM(X3126,X3127)</f>
        <v>5000</v>
      </c>
      <c r="Y3125" s="12">
        <f t="shared" si="8302"/>
        <v>5000</v>
      </c>
      <c r="Z3125" s="12">
        <f t="shared" si="8302"/>
        <v>0</v>
      </c>
      <c r="AA3125" s="12">
        <f t="shared" si="8302"/>
        <v>0</v>
      </c>
      <c r="AB3125" s="12">
        <f t="shared" si="8302"/>
        <v>0</v>
      </c>
      <c r="AC3125" s="12">
        <f t="shared" si="8302"/>
        <v>0</v>
      </c>
      <c r="AD3125" s="12">
        <f t="shared" si="8302"/>
        <v>0</v>
      </c>
      <c r="AE3125" s="12">
        <f t="shared" si="8302"/>
        <v>0</v>
      </c>
      <c r="AF3125" s="12">
        <f t="shared" si="8302"/>
        <v>0</v>
      </c>
      <c r="AG3125" s="12">
        <f t="shared" si="8302"/>
        <v>0</v>
      </c>
      <c r="AH3125" s="12">
        <v>5000</v>
      </c>
      <c r="AI3125" s="12">
        <v>0</v>
      </c>
      <c r="AJ3125" s="12">
        <f t="shared" ref="AJ3125:AY3125" si="8304">SUM(AJ3126,AJ3127)</f>
        <v>0</v>
      </c>
      <c r="AK3125" s="12">
        <f t="shared" si="8304"/>
        <v>0</v>
      </c>
      <c r="AL3125" s="12">
        <f t="shared" si="8304"/>
        <v>0</v>
      </c>
      <c r="AM3125" s="12">
        <f t="shared" si="8304"/>
        <v>0</v>
      </c>
      <c r="AN3125" s="12">
        <f t="shared" si="8304"/>
        <v>0</v>
      </c>
      <c r="AO3125" s="12">
        <f t="shared" si="8304"/>
        <v>0</v>
      </c>
      <c r="AP3125" s="12">
        <f t="shared" ref="AP3125" si="8305">SUM(AP3126,AP3127)</f>
        <v>0</v>
      </c>
      <c r="AQ3125" s="12">
        <f t="shared" si="8304"/>
        <v>0</v>
      </c>
      <c r="AR3125" s="12">
        <f t="shared" si="8304"/>
        <v>0</v>
      </c>
      <c r="AS3125" s="12">
        <f t="shared" si="8304"/>
        <v>0</v>
      </c>
      <c r="AT3125" s="12">
        <f t="shared" si="8304"/>
        <v>0</v>
      </c>
      <c r="AU3125" s="12">
        <f t="shared" si="8304"/>
        <v>0</v>
      </c>
      <c r="AV3125" s="12">
        <f t="shared" si="8304"/>
        <v>0</v>
      </c>
      <c r="AW3125" s="12">
        <f t="shared" si="8304"/>
        <v>0</v>
      </c>
      <c r="AX3125" s="12">
        <f t="shared" si="8304"/>
        <v>0</v>
      </c>
      <c r="AY3125" s="12">
        <f t="shared" si="8304"/>
        <v>0</v>
      </c>
      <c r="AZ3125" s="12">
        <v>0</v>
      </c>
      <c r="BA3125" s="12">
        <v>0</v>
      </c>
      <c r="BB3125" s="12">
        <f t="shared" ref="BB3125:BQ3125" si="8306">SUM(BB3126,BB3127)</f>
        <v>0</v>
      </c>
      <c r="BC3125" s="12">
        <f t="shared" si="8306"/>
        <v>0</v>
      </c>
      <c r="BD3125" s="12">
        <f t="shared" si="8306"/>
        <v>0</v>
      </c>
      <c r="BE3125" s="12">
        <f t="shared" si="8306"/>
        <v>0</v>
      </c>
      <c r="BF3125" s="12">
        <f t="shared" si="8306"/>
        <v>0</v>
      </c>
      <c r="BG3125" s="12">
        <f t="shared" si="8306"/>
        <v>0</v>
      </c>
      <c r="BH3125" s="12">
        <f t="shared" ref="BH3125" si="8307">SUM(BH3126,BH3127)</f>
        <v>0</v>
      </c>
      <c r="BI3125" s="12">
        <f t="shared" si="8306"/>
        <v>0</v>
      </c>
      <c r="BJ3125" s="12">
        <f t="shared" si="8306"/>
        <v>0</v>
      </c>
      <c r="BK3125" s="12">
        <f t="shared" si="8306"/>
        <v>0</v>
      </c>
      <c r="BL3125" s="12">
        <f t="shared" si="8306"/>
        <v>0</v>
      </c>
      <c r="BM3125" s="12">
        <f t="shared" si="8306"/>
        <v>0</v>
      </c>
      <c r="BN3125" s="12">
        <f t="shared" si="8306"/>
        <v>0</v>
      </c>
      <c r="BO3125" s="12">
        <f t="shared" si="8306"/>
        <v>0</v>
      </c>
      <c r="BP3125" s="12">
        <f t="shared" si="8306"/>
        <v>0</v>
      </c>
      <c r="BQ3125" s="12">
        <f t="shared" si="8306"/>
        <v>0</v>
      </c>
      <c r="BR3125" s="12">
        <v>0</v>
      </c>
      <c r="BS3125" s="12">
        <v>0</v>
      </c>
      <c r="BT3125" s="12">
        <f t="shared" ref="BT3125:BZ3125" si="8308">SUM(BT3126,BT3127)</f>
        <v>4727440</v>
      </c>
      <c r="BU3125" s="12">
        <f t="shared" si="8308"/>
        <v>4731092</v>
      </c>
      <c r="BV3125" s="12">
        <f t="shared" si="8308"/>
        <v>2669789</v>
      </c>
      <c r="BW3125" s="12">
        <f t="shared" si="8308"/>
        <v>1236000</v>
      </c>
      <c r="BX3125" s="12">
        <f t="shared" si="8308"/>
        <v>442000</v>
      </c>
      <c r="BY3125" s="12">
        <f t="shared" si="8308"/>
        <v>397000</v>
      </c>
      <c r="BZ3125" s="12">
        <f t="shared" si="8308"/>
        <v>397000</v>
      </c>
      <c r="CA3125" s="12">
        <f t="shared" si="8288"/>
        <v>3905789</v>
      </c>
      <c r="CB3125" s="124">
        <f t="shared" si="8299"/>
        <v>82.55576091101166</v>
      </c>
    </row>
    <row r="3126" spans="1:80" x14ac:dyDescent="0.25">
      <c r="A3126" s="4" t="s">
        <v>928</v>
      </c>
      <c r="B3126" s="4" t="s">
        <v>88</v>
      </c>
      <c r="C3126" s="4" t="s">
        <v>1411</v>
      </c>
      <c r="D3126" s="79" t="s">
        <v>1412</v>
      </c>
      <c r="E3126" s="89">
        <v>6111</v>
      </c>
      <c r="F3126" s="79"/>
      <c r="G3126" s="75" t="s">
        <v>1906</v>
      </c>
      <c r="H3126" s="13" t="s">
        <v>33</v>
      </c>
      <c r="I3126" s="14">
        <v>3493954</v>
      </c>
      <c r="J3126" s="14">
        <f t="shared" si="8287"/>
        <v>4042143</v>
      </c>
      <c r="K3126" s="14">
        <v>4037143</v>
      </c>
      <c r="L3126" s="14">
        <f t="shared" si="8290"/>
        <v>5000</v>
      </c>
      <c r="M3126" s="14">
        <v>5000</v>
      </c>
      <c r="N3126" s="14">
        <v>0</v>
      </c>
      <c r="O3126" s="14">
        <v>0</v>
      </c>
      <c r="P3126" s="14">
        <v>0</v>
      </c>
      <c r="Q3126" s="14">
        <v>0</v>
      </c>
      <c r="R3126" s="14">
        <v>5000</v>
      </c>
      <c r="S3126" s="14"/>
      <c r="T3126" s="14"/>
      <c r="U3126" s="14"/>
      <c r="V3126" s="14"/>
      <c r="W3126" s="14"/>
      <c r="X3126" s="14">
        <f t="shared" si="8224"/>
        <v>5000</v>
      </c>
      <c r="Y3126" s="14">
        <v>5000</v>
      </c>
      <c r="Z3126" s="14"/>
      <c r="AA3126" s="14"/>
      <c r="AB3126" s="14"/>
      <c r="AC3126" s="14"/>
      <c r="AD3126" s="14"/>
      <c r="AE3126" s="14"/>
      <c r="AF3126" s="14"/>
      <c r="AG3126" s="14"/>
      <c r="AH3126" s="14">
        <v>5000</v>
      </c>
      <c r="AI3126" s="14">
        <v>0</v>
      </c>
      <c r="AJ3126" s="14">
        <v>0</v>
      </c>
      <c r="AK3126" s="14"/>
      <c r="AL3126" s="14"/>
      <c r="AM3126" s="14"/>
      <c r="AN3126" s="14"/>
      <c r="AO3126" s="14"/>
      <c r="AP3126" s="14">
        <f t="shared" si="8225"/>
        <v>0</v>
      </c>
      <c r="AQ3126" s="14"/>
      <c r="AR3126" s="14"/>
      <c r="AS3126" s="14"/>
      <c r="AT3126" s="14"/>
      <c r="AU3126" s="14"/>
      <c r="AV3126" s="14"/>
      <c r="AW3126" s="14"/>
      <c r="AX3126" s="14"/>
      <c r="AY3126" s="14"/>
      <c r="AZ3126" s="14">
        <v>0</v>
      </c>
      <c r="BA3126" s="14">
        <v>0</v>
      </c>
      <c r="BB3126" s="14">
        <v>0</v>
      </c>
      <c r="BC3126" s="14"/>
      <c r="BD3126" s="14"/>
      <c r="BE3126" s="14"/>
      <c r="BF3126" s="14"/>
      <c r="BG3126" s="14"/>
      <c r="BH3126" s="14">
        <f t="shared" si="8226"/>
        <v>0</v>
      </c>
      <c r="BI3126" s="14"/>
      <c r="BJ3126" s="14"/>
      <c r="BK3126" s="14"/>
      <c r="BL3126" s="14"/>
      <c r="BM3126" s="14"/>
      <c r="BN3126" s="14"/>
      <c r="BO3126" s="14"/>
      <c r="BP3126" s="14"/>
      <c r="BQ3126" s="14"/>
      <c r="BR3126" s="14">
        <v>0</v>
      </c>
      <c r="BS3126" s="14">
        <v>0</v>
      </c>
      <c r="BT3126" s="14">
        <v>4244250</v>
      </c>
      <c r="BU3126" s="14">
        <v>4239250</v>
      </c>
      <c r="BV3126" s="14">
        <v>2329192</v>
      </c>
      <c r="BW3126" s="14">
        <f t="shared" si="8212"/>
        <v>1125000</v>
      </c>
      <c r="BX3126" s="14">
        <v>405000</v>
      </c>
      <c r="BY3126" s="14">
        <v>360000</v>
      </c>
      <c r="BZ3126" s="14">
        <v>360000</v>
      </c>
      <c r="CA3126" s="14">
        <f t="shared" si="8288"/>
        <v>3454192</v>
      </c>
      <c r="CB3126" s="122">
        <f t="shared" si="8299"/>
        <v>81.481205401898933</v>
      </c>
    </row>
    <row r="3127" spans="1:80" x14ac:dyDescent="0.25">
      <c r="A3127" s="1" t="s">
        <v>928</v>
      </c>
      <c r="B3127" s="1" t="s">
        <v>88</v>
      </c>
      <c r="C3127" s="1" t="s">
        <v>1411</v>
      </c>
      <c r="D3127" s="82" t="s">
        <v>1412</v>
      </c>
      <c r="E3127" s="82" t="s">
        <v>34</v>
      </c>
      <c r="F3127" s="79" t="s">
        <v>1</v>
      </c>
      <c r="G3127" s="13" t="s">
        <v>1</v>
      </c>
      <c r="H3127" s="2" t="s">
        <v>35</v>
      </c>
      <c r="I3127" s="12">
        <f>SUM(I3128:I3132)</f>
        <v>430910</v>
      </c>
      <c r="J3127" s="12">
        <f t="shared" si="8287"/>
        <v>483190</v>
      </c>
      <c r="K3127" s="12">
        <f t="shared" ref="K3127" si="8309">SUM(K3128:K3132)</f>
        <v>483190</v>
      </c>
      <c r="L3127" s="12">
        <f t="shared" si="8290"/>
        <v>0</v>
      </c>
      <c r="M3127" s="12">
        <f t="shared" ref="M3127:Q3127" si="8310">SUM(M3128:M3132)</f>
        <v>0</v>
      </c>
      <c r="N3127" s="12">
        <f t="shared" si="8310"/>
        <v>0</v>
      </c>
      <c r="O3127" s="12">
        <f t="shared" si="8310"/>
        <v>0</v>
      </c>
      <c r="P3127" s="12">
        <f t="shared" si="8310"/>
        <v>0</v>
      </c>
      <c r="Q3127" s="12">
        <f t="shared" si="8310"/>
        <v>0</v>
      </c>
      <c r="R3127" s="12">
        <f t="shared" ref="R3127:AG3127" si="8311">SUM(R3128:R3132)</f>
        <v>0</v>
      </c>
      <c r="S3127" s="12">
        <f t="shared" si="8311"/>
        <v>0</v>
      </c>
      <c r="T3127" s="12">
        <f t="shared" si="8311"/>
        <v>0</v>
      </c>
      <c r="U3127" s="12">
        <f t="shared" si="8311"/>
        <v>0</v>
      </c>
      <c r="V3127" s="12">
        <f t="shared" si="8311"/>
        <v>0</v>
      </c>
      <c r="W3127" s="12">
        <f t="shared" si="8311"/>
        <v>0</v>
      </c>
      <c r="X3127" s="12">
        <f t="shared" si="8311"/>
        <v>0</v>
      </c>
      <c r="Y3127" s="12">
        <f t="shared" si="8311"/>
        <v>0</v>
      </c>
      <c r="Z3127" s="12">
        <f t="shared" si="8311"/>
        <v>0</v>
      </c>
      <c r="AA3127" s="12">
        <f t="shared" si="8311"/>
        <v>0</v>
      </c>
      <c r="AB3127" s="12">
        <f t="shared" si="8311"/>
        <v>0</v>
      </c>
      <c r="AC3127" s="12">
        <f t="shared" si="8311"/>
        <v>0</v>
      </c>
      <c r="AD3127" s="12">
        <f t="shared" si="8311"/>
        <v>0</v>
      </c>
      <c r="AE3127" s="12">
        <f t="shared" si="8311"/>
        <v>0</v>
      </c>
      <c r="AF3127" s="12">
        <f t="shared" si="8311"/>
        <v>0</v>
      </c>
      <c r="AG3127" s="12">
        <f t="shared" si="8311"/>
        <v>0</v>
      </c>
      <c r="AH3127" s="12">
        <v>0</v>
      </c>
      <c r="AI3127" s="12">
        <v>0</v>
      </c>
      <c r="AJ3127" s="12">
        <f t="shared" ref="AJ3127:AY3127" si="8312">SUM(AJ3128:AJ3132)</f>
        <v>0</v>
      </c>
      <c r="AK3127" s="12">
        <f t="shared" si="8312"/>
        <v>0</v>
      </c>
      <c r="AL3127" s="12">
        <f t="shared" si="8312"/>
        <v>0</v>
      </c>
      <c r="AM3127" s="12">
        <f t="shared" si="8312"/>
        <v>0</v>
      </c>
      <c r="AN3127" s="12">
        <f t="shared" si="8312"/>
        <v>0</v>
      </c>
      <c r="AO3127" s="12">
        <f t="shared" si="8312"/>
        <v>0</v>
      </c>
      <c r="AP3127" s="12">
        <f t="shared" si="8312"/>
        <v>0</v>
      </c>
      <c r="AQ3127" s="12">
        <f t="shared" si="8312"/>
        <v>0</v>
      </c>
      <c r="AR3127" s="12">
        <f t="shared" si="8312"/>
        <v>0</v>
      </c>
      <c r="AS3127" s="12">
        <f t="shared" si="8312"/>
        <v>0</v>
      </c>
      <c r="AT3127" s="12">
        <f t="shared" si="8312"/>
        <v>0</v>
      </c>
      <c r="AU3127" s="12">
        <f t="shared" si="8312"/>
        <v>0</v>
      </c>
      <c r="AV3127" s="12">
        <f t="shared" si="8312"/>
        <v>0</v>
      </c>
      <c r="AW3127" s="12">
        <f t="shared" si="8312"/>
        <v>0</v>
      </c>
      <c r="AX3127" s="12">
        <f t="shared" si="8312"/>
        <v>0</v>
      </c>
      <c r="AY3127" s="12">
        <f t="shared" si="8312"/>
        <v>0</v>
      </c>
      <c r="AZ3127" s="12">
        <v>0</v>
      </c>
      <c r="BA3127" s="12">
        <v>0</v>
      </c>
      <c r="BB3127" s="12">
        <f t="shared" ref="BB3127:BQ3127" si="8313">SUM(BB3128:BB3132)</f>
        <v>0</v>
      </c>
      <c r="BC3127" s="12">
        <f t="shared" si="8313"/>
        <v>0</v>
      </c>
      <c r="BD3127" s="12">
        <f t="shared" si="8313"/>
        <v>0</v>
      </c>
      <c r="BE3127" s="12">
        <f t="shared" si="8313"/>
        <v>0</v>
      </c>
      <c r="BF3127" s="12">
        <f t="shared" si="8313"/>
        <v>0</v>
      </c>
      <c r="BG3127" s="12">
        <f t="shared" si="8313"/>
        <v>0</v>
      </c>
      <c r="BH3127" s="12">
        <f t="shared" si="8313"/>
        <v>0</v>
      </c>
      <c r="BI3127" s="12">
        <f t="shared" si="8313"/>
        <v>0</v>
      </c>
      <c r="BJ3127" s="12">
        <f t="shared" si="8313"/>
        <v>0</v>
      </c>
      <c r="BK3127" s="12">
        <f t="shared" si="8313"/>
        <v>0</v>
      </c>
      <c r="BL3127" s="12">
        <f t="shared" si="8313"/>
        <v>0</v>
      </c>
      <c r="BM3127" s="12">
        <f t="shared" si="8313"/>
        <v>0</v>
      </c>
      <c r="BN3127" s="12">
        <f t="shared" si="8313"/>
        <v>0</v>
      </c>
      <c r="BO3127" s="12">
        <f t="shared" si="8313"/>
        <v>0</v>
      </c>
      <c r="BP3127" s="12">
        <f t="shared" si="8313"/>
        <v>0</v>
      </c>
      <c r="BQ3127" s="12">
        <f t="shared" si="8313"/>
        <v>0</v>
      </c>
      <c r="BR3127" s="12">
        <v>0</v>
      </c>
      <c r="BS3127" s="12">
        <v>0</v>
      </c>
      <c r="BT3127" s="12">
        <f t="shared" ref="BT3127:BX3127" si="8314">SUM(BT3128:BT3132)</f>
        <v>483190</v>
      </c>
      <c r="BU3127" s="12">
        <f t="shared" si="8314"/>
        <v>491842</v>
      </c>
      <c r="BV3127" s="12">
        <f t="shared" si="8314"/>
        <v>340597</v>
      </c>
      <c r="BW3127" s="12">
        <f t="shared" si="8314"/>
        <v>111000</v>
      </c>
      <c r="BX3127" s="12">
        <f t="shared" si="8314"/>
        <v>37000</v>
      </c>
      <c r="BY3127" s="12">
        <f t="shared" ref="BY3127" si="8315">SUM(BY3128:BY3132)</f>
        <v>37000</v>
      </c>
      <c r="BZ3127" s="12">
        <f t="shared" ref="BZ3127" si="8316">SUM(BZ3128:BZ3132)</f>
        <v>37000</v>
      </c>
      <c r="CA3127" s="12">
        <f t="shared" si="8288"/>
        <v>451597</v>
      </c>
      <c r="CB3127" s="124">
        <f t="shared" si="8299"/>
        <v>91.817494235953816</v>
      </c>
    </row>
    <row r="3128" spans="1:80" x14ac:dyDescent="0.25">
      <c r="A3128" s="4" t="s">
        <v>928</v>
      </c>
      <c r="B3128" s="4" t="s">
        <v>88</v>
      </c>
      <c r="C3128" s="4" t="s">
        <v>1411</v>
      </c>
      <c r="D3128" s="79" t="s">
        <v>1412</v>
      </c>
      <c r="E3128" s="89">
        <v>6112</v>
      </c>
      <c r="F3128" s="79" t="s">
        <v>1414</v>
      </c>
      <c r="G3128" s="75" t="s">
        <v>1906</v>
      </c>
      <c r="H3128" s="13" t="s">
        <v>92</v>
      </c>
      <c r="I3128" s="14">
        <v>86500</v>
      </c>
      <c r="J3128" s="14">
        <f t="shared" si="8287"/>
        <v>95150</v>
      </c>
      <c r="K3128" s="14">
        <v>95150</v>
      </c>
      <c r="L3128" s="14">
        <f t="shared" si="8290"/>
        <v>0</v>
      </c>
      <c r="M3128" s="14">
        <v>0</v>
      </c>
      <c r="N3128" s="14">
        <v>0</v>
      </c>
      <c r="O3128" s="14">
        <v>0</v>
      </c>
      <c r="P3128" s="14">
        <v>0</v>
      </c>
      <c r="Q3128" s="14">
        <v>0</v>
      </c>
      <c r="R3128" s="14">
        <v>0</v>
      </c>
      <c r="S3128" s="14"/>
      <c r="T3128" s="14"/>
      <c r="U3128" s="14"/>
      <c r="V3128" s="14"/>
      <c r="W3128" s="14"/>
      <c r="X3128" s="14">
        <f t="shared" si="8224"/>
        <v>0</v>
      </c>
      <c r="Y3128" s="14"/>
      <c r="Z3128" s="14"/>
      <c r="AA3128" s="14"/>
      <c r="AB3128" s="14"/>
      <c r="AC3128" s="14"/>
      <c r="AD3128" s="14"/>
      <c r="AE3128" s="14"/>
      <c r="AF3128" s="14"/>
      <c r="AG3128" s="14"/>
      <c r="AH3128" s="14">
        <v>0</v>
      </c>
      <c r="AI3128" s="14">
        <v>0</v>
      </c>
      <c r="AJ3128" s="14">
        <v>0</v>
      </c>
      <c r="AK3128" s="14"/>
      <c r="AL3128" s="14"/>
      <c r="AM3128" s="14"/>
      <c r="AN3128" s="14"/>
      <c r="AO3128" s="14"/>
      <c r="AP3128" s="14">
        <f t="shared" si="8225"/>
        <v>0</v>
      </c>
      <c r="AQ3128" s="14"/>
      <c r="AR3128" s="14"/>
      <c r="AS3128" s="14"/>
      <c r="AT3128" s="14"/>
      <c r="AU3128" s="14"/>
      <c r="AV3128" s="14"/>
      <c r="AW3128" s="14"/>
      <c r="AX3128" s="14"/>
      <c r="AY3128" s="14"/>
      <c r="AZ3128" s="14">
        <v>0</v>
      </c>
      <c r="BA3128" s="14">
        <v>0</v>
      </c>
      <c r="BB3128" s="14">
        <v>0</v>
      </c>
      <c r="BC3128" s="14"/>
      <c r="BD3128" s="14"/>
      <c r="BE3128" s="14"/>
      <c r="BF3128" s="14"/>
      <c r="BG3128" s="14"/>
      <c r="BH3128" s="14">
        <f t="shared" si="8226"/>
        <v>0</v>
      </c>
      <c r="BI3128" s="14"/>
      <c r="BJ3128" s="14"/>
      <c r="BK3128" s="14"/>
      <c r="BL3128" s="14"/>
      <c r="BM3128" s="14"/>
      <c r="BN3128" s="14"/>
      <c r="BO3128" s="14"/>
      <c r="BP3128" s="14"/>
      <c r="BQ3128" s="14"/>
      <c r="BR3128" s="14">
        <v>0</v>
      </c>
      <c r="BS3128" s="14">
        <v>0</v>
      </c>
      <c r="BT3128" s="14">
        <v>95150</v>
      </c>
      <c r="BU3128" s="14">
        <v>95150</v>
      </c>
      <c r="BV3128" s="14">
        <v>48000</v>
      </c>
      <c r="BW3128" s="14">
        <f t="shared" si="8212"/>
        <v>24000</v>
      </c>
      <c r="BX3128" s="14">
        <v>8000</v>
      </c>
      <c r="BY3128" s="14">
        <v>8000</v>
      </c>
      <c r="BZ3128" s="14">
        <v>8000</v>
      </c>
      <c r="CA3128" s="14">
        <f t="shared" si="8288"/>
        <v>72000</v>
      </c>
      <c r="CB3128" s="122">
        <f t="shared" si="8299"/>
        <v>75.669994745139263</v>
      </c>
    </row>
    <row r="3129" spans="1:80" x14ac:dyDescent="0.25">
      <c r="A3129" s="4" t="s">
        <v>928</v>
      </c>
      <c r="B3129" s="4" t="s">
        <v>88</v>
      </c>
      <c r="C3129" s="4" t="s">
        <v>1411</v>
      </c>
      <c r="D3129" s="79" t="s">
        <v>1412</v>
      </c>
      <c r="E3129" s="89">
        <v>6112</v>
      </c>
      <c r="F3129" s="79" t="s">
        <v>1415</v>
      </c>
      <c r="G3129" s="75" t="s">
        <v>1906</v>
      </c>
      <c r="H3129" s="13" t="s">
        <v>39</v>
      </c>
      <c r="I3129" s="14">
        <v>272300</v>
      </c>
      <c r="J3129" s="14">
        <f t="shared" si="8287"/>
        <v>272300</v>
      </c>
      <c r="K3129" s="14">
        <v>272300</v>
      </c>
      <c r="L3129" s="14">
        <f t="shared" si="8290"/>
        <v>0</v>
      </c>
      <c r="M3129" s="14">
        <v>0</v>
      </c>
      <c r="N3129" s="14">
        <v>0</v>
      </c>
      <c r="O3129" s="14">
        <v>0</v>
      </c>
      <c r="P3129" s="14">
        <v>0</v>
      </c>
      <c r="Q3129" s="14">
        <v>0</v>
      </c>
      <c r="R3129" s="14">
        <v>0</v>
      </c>
      <c r="S3129" s="14"/>
      <c r="T3129" s="14"/>
      <c r="U3129" s="14"/>
      <c r="V3129" s="14"/>
      <c r="W3129" s="14"/>
      <c r="X3129" s="14">
        <f t="shared" si="8224"/>
        <v>0</v>
      </c>
      <c r="Y3129" s="14"/>
      <c r="Z3129" s="14"/>
      <c r="AA3129" s="14"/>
      <c r="AB3129" s="14"/>
      <c r="AC3129" s="14"/>
      <c r="AD3129" s="14"/>
      <c r="AE3129" s="14"/>
      <c r="AF3129" s="14"/>
      <c r="AG3129" s="14"/>
      <c r="AH3129" s="14">
        <v>0</v>
      </c>
      <c r="AI3129" s="14">
        <v>0</v>
      </c>
      <c r="AJ3129" s="14">
        <v>0</v>
      </c>
      <c r="AK3129" s="14"/>
      <c r="AL3129" s="14"/>
      <c r="AM3129" s="14"/>
      <c r="AN3129" s="14"/>
      <c r="AO3129" s="14"/>
      <c r="AP3129" s="14">
        <f t="shared" si="8225"/>
        <v>0</v>
      </c>
      <c r="AQ3129" s="14"/>
      <c r="AR3129" s="14"/>
      <c r="AS3129" s="14"/>
      <c r="AT3129" s="14"/>
      <c r="AU3129" s="14"/>
      <c r="AV3129" s="14"/>
      <c r="AW3129" s="14"/>
      <c r="AX3129" s="14"/>
      <c r="AY3129" s="14"/>
      <c r="AZ3129" s="14">
        <v>0</v>
      </c>
      <c r="BA3129" s="14">
        <v>0</v>
      </c>
      <c r="BB3129" s="14">
        <v>0</v>
      </c>
      <c r="BC3129" s="14"/>
      <c r="BD3129" s="14"/>
      <c r="BE3129" s="14"/>
      <c r="BF3129" s="14"/>
      <c r="BG3129" s="14"/>
      <c r="BH3129" s="14">
        <f t="shared" si="8226"/>
        <v>0</v>
      </c>
      <c r="BI3129" s="14"/>
      <c r="BJ3129" s="14"/>
      <c r="BK3129" s="14"/>
      <c r="BL3129" s="14"/>
      <c r="BM3129" s="14"/>
      <c r="BN3129" s="14"/>
      <c r="BO3129" s="14"/>
      <c r="BP3129" s="14"/>
      <c r="BQ3129" s="14"/>
      <c r="BR3129" s="14">
        <v>0</v>
      </c>
      <c r="BS3129" s="14">
        <v>0</v>
      </c>
      <c r="BT3129" s="14">
        <v>272300</v>
      </c>
      <c r="BU3129" s="14">
        <v>272300</v>
      </c>
      <c r="BV3129" s="14">
        <v>176130</v>
      </c>
      <c r="BW3129" s="14">
        <f t="shared" si="8212"/>
        <v>87000</v>
      </c>
      <c r="BX3129" s="14">
        <v>29000</v>
      </c>
      <c r="BY3129" s="14">
        <v>29000</v>
      </c>
      <c r="BZ3129" s="14">
        <v>29000</v>
      </c>
      <c r="CA3129" s="14">
        <f t="shared" si="8288"/>
        <v>263130</v>
      </c>
      <c r="CB3129" s="122">
        <f t="shared" si="8299"/>
        <v>96.632390745501283</v>
      </c>
    </row>
    <row r="3130" spans="1:80" x14ac:dyDescent="0.25">
      <c r="A3130" s="4" t="s">
        <v>928</v>
      </c>
      <c r="B3130" s="4" t="s">
        <v>88</v>
      </c>
      <c r="C3130" s="4" t="s">
        <v>1411</v>
      </c>
      <c r="D3130" s="79" t="s">
        <v>1412</v>
      </c>
      <c r="E3130" s="89">
        <v>6112</v>
      </c>
      <c r="F3130" s="79" t="s">
        <v>1416</v>
      </c>
      <c r="G3130" s="75" t="s">
        <v>1906</v>
      </c>
      <c r="H3130" s="13" t="s">
        <v>41</v>
      </c>
      <c r="I3130" s="14">
        <v>47200</v>
      </c>
      <c r="J3130" s="14">
        <f t="shared" si="8287"/>
        <v>75740</v>
      </c>
      <c r="K3130" s="14">
        <v>75740</v>
      </c>
      <c r="L3130" s="14">
        <f t="shared" si="8290"/>
        <v>0</v>
      </c>
      <c r="M3130" s="14">
        <v>0</v>
      </c>
      <c r="N3130" s="14">
        <v>0</v>
      </c>
      <c r="O3130" s="14">
        <v>0</v>
      </c>
      <c r="P3130" s="14">
        <v>0</v>
      </c>
      <c r="Q3130" s="14">
        <v>0</v>
      </c>
      <c r="R3130" s="14">
        <v>0</v>
      </c>
      <c r="S3130" s="14"/>
      <c r="T3130" s="14"/>
      <c r="U3130" s="14"/>
      <c r="V3130" s="14"/>
      <c r="W3130" s="14"/>
      <c r="X3130" s="14">
        <f t="shared" si="8224"/>
        <v>0</v>
      </c>
      <c r="Y3130" s="14"/>
      <c r="Z3130" s="14"/>
      <c r="AA3130" s="14"/>
      <c r="AB3130" s="14"/>
      <c r="AC3130" s="14"/>
      <c r="AD3130" s="14"/>
      <c r="AE3130" s="14"/>
      <c r="AF3130" s="14"/>
      <c r="AG3130" s="14"/>
      <c r="AH3130" s="14">
        <v>0</v>
      </c>
      <c r="AI3130" s="14">
        <v>0</v>
      </c>
      <c r="AJ3130" s="14">
        <v>0</v>
      </c>
      <c r="AK3130" s="14"/>
      <c r="AL3130" s="14"/>
      <c r="AM3130" s="14"/>
      <c r="AN3130" s="14"/>
      <c r="AO3130" s="14"/>
      <c r="AP3130" s="14">
        <f t="shared" si="8225"/>
        <v>0</v>
      </c>
      <c r="AQ3130" s="14"/>
      <c r="AR3130" s="14"/>
      <c r="AS3130" s="14"/>
      <c r="AT3130" s="14"/>
      <c r="AU3130" s="14"/>
      <c r="AV3130" s="14"/>
      <c r="AW3130" s="14"/>
      <c r="AX3130" s="14"/>
      <c r="AY3130" s="14"/>
      <c r="AZ3130" s="14">
        <v>0</v>
      </c>
      <c r="BA3130" s="14">
        <v>0</v>
      </c>
      <c r="BB3130" s="14">
        <v>0</v>
      </c>
      <c r="BC3130" s="14"/>
      <c r="BD3130" s="14"/>
      <c r="BE3130" s="14"/>
      <c r="BF3130" s="14"/>
      <c r="BG3130" s="14"/>
      <c r="BH3130" s="14">
        <f t="shared" si="8226"/>
        <v>0</v>
      </c>
      <c r="BI3130" s="14"/>
      <c r="BJ3130" s="14"/>
      <c r="BK3130" s="14"/>
      <c r="BL3130" s="14"/>
      <c r="BM3130" s="14"/>
      <c r="BN3130" s="14"/>
      <c r="BO3130" s="14"/>
      <c r="BP3130" s="14"/>
      <c r="BQ3130" s="14"/>
      <c r="BR3130" s="14">
        <v>0</v>
      </c>
      <c r="BS3130" s="14">
        <v>0</v>
      </c>
      <c r="BT3130" s="14">
        <v>75740</v>
      </c>
      <c r="BU3130" s="14">
        <v>84392</v>
      </c>
      <c r="BV3130" s="14">
        <v>84392</v>
      </c>
      <c r="BW3130" s="14">
        <f t="shared" si="8212"/>
        <v>0</v>
      </c>
      <c r="BX3130" s="14"/>
      <c r="BY3130" s="14"/>
      <c r="BZ3130" s="14"/>
      <c r="CA3130" s="14">
        <f t="shared" si="8288"/>
        <v>84392</v>
      </c>
      <c r="CB3130" s="122">
        <f t="shared" si="8299"/>
        <v>100</v>
      </c>
    </row>
    <row r="3131" spans="1:80" x14ac:dyDescent="0.25">
      <c r="A3131" s="4" t="s">
        <v>928</v>
      </c>
      <c r="B3131" s="4" t="s">
        <v>88</v>
      </c>
      <c r="C3131" s="4" t="s">
        <v>1411</v>
      </c>
      <c r="D3131" s="79" t="s">
        <v>1412</v>
      </c>
      <c r="E3131" s="89">
        <v>6112</v>
      </c>
      <c r="F3131" s="79" t="s">
        <v>1417</v>
      </c>
      <c r="G3131" s="75" t="s">
        <v>1906</v>
      </c>
      <c r="H3131" s="13" t="s">
        <v>37</v>
      </c>
      <c r="I3131" s="14">
        <v>7000</v>
      </c>
      <c r="J3131" s="14">
        <f t="shared" si="8287"/>
        <v>9000</v>
      </c>
      <c r="K3131" s="14">
        <v>9000</v>
      </c>
      <c r="L3131" s="14">
        <f t="shared" si="8290"/>
        <v>0</v>
      </c>
      <c r="M3131" s="14">
        <v>0</v>
      </c>
      <c r="N3131" s="14">
        <v>0</v>
      </c>
      <c r="O3131" s="14">
        <v>0</v>
      </c>
      <c r="P3131" s="14">
        <v>0</v>
      </c>
      <c r="Q3131" s="14">
        <v>0</v>
      </c>
      <c r="R3131" s="14">
        <v>0</v>
      </c>
      <c r="S3131" s="14"/>
      <c r="T3131" s="14"/>
      <c r="U3131" s="14"/>
      <c r="V3131" s="14"/>
      <c r="W3131" s="14"/>
      <c r="X3131" s="14">
        <f t="shared" si="8224"/>
        <v>0</v>
      </c>
      <c r="Y3131" s="14"/>
      <c r="Z3131" s="14"/>
      <c r="AA3131" s="14"/>
      <c r="AB3131" s="14"/>
      <c r="AC3131" s="14"/>
      <c r="AD3131" s="14"/>
      <c r="AE3131" s="14"/>
      <c r="AF3131" s="14"/>
      <c r="AG3131" s="14"/>
      <c r="AH3131" s="14">
        <v>0</v>
      </c>
      <c r="AI3131" s="14">
        <v>0</v>
      </c>
      <c r="AJ3131" s="14">
        <v>0</v>
      </c>
      <c r="AK3131" s="14"/>
      <c r="AL3131" s="14"/>
      <c r="AM3131" s="14"/>
      <c r="AN3131" s="14"/>
      <c r="AO3131" s="14"/>
      <c r="AP3131" s="14">
        <f t="shared" si="8225"/>
        <v>0</v>
      </c>
      <c r="AQ3131" s="14"/>
      <c r="AR3131" s="14"/>
      <c r="AS3131" s="14"/>
      <c r="AT3131" s="14"/>
      <c r="AU3131" s="14"/>
      <c r="AV3131" s="14"/>
      <c r="AW3131" s="14"/>
      <c r="AX3131" s="14"/>
      <c r="AY3131" s="14"/>
      <c r="AZ3131" s="14">
        <v>0</v>
      </c>
      <c r="BA3131" s="14">
        <v>0</v>
      </c>
      <c r="BB3131" s="14">
        <v>0</v>
      </c>
      <c r="BC3131" s="14"/>
      <c r="BD3131" s="14"/>
      <c r="BE3131" s="14"/>
      <c r="BF3131" s="14"/>
      <c r="BG3131" s="14"/>
      <c r="BH3131" s="14">
        <f t="shared" si="8226"/>
        <v>0</v>
      </c>
      <c r="BI3131" s="14"/>
      <c r="BJ3131" s="14"/>
      <c r="BK3131" s="14"/>
      <c r="BL3131" s="14"/>
      <c r="BM3131" s="14"/>
      <c r="BN3131" s="14"/>
      <c r="BO3131" s="14"/>
      <c r="BP3131" s="14"/>
      <c r="BQ3131" s="14"/>
      <c r="BR3131" s="14">
        <v>0</v>
      </c>
      <c r="BS3131" s="14">
        <v>0</v>
      </c>
      <c r="BT3131" s="14">
        <v>9000</v>
      </c>
      <c r="BU3131" s="14">
        <v>9000</v>
      </c>
      <c r="BV3131" s="14">
        <v>9000</v>
      </c>
      <c r="BW3131" s="14">
        <f t="shared" si="8212"/>
        <v>0</v>
      </c>
      <c r="BX3131" s="14"/>
      <c r="BY3131" s="14"/>
      <c r="BZ3131" s="14"/>
      <c r="CA3131" s="14">
        <f t="shared" si="8288"/>
        <v>9000</v>
      </c>
      <c r="CB3131" s="122">
        <f t="shared" si="8299"/>
        <v>100</v>
      </c>
    </row>
    <row r="3132" spans="1:80" x14ac:dyDescent="0.25">
      <c r="A3132" s="4" t="s">
        <v>928</v>
      </c>
      <c r="B3132" s="4" t="s">
        <v>88</v>
      </c>
      <c r="C3132" s="4" t="s">
        <v>1411</v>
      </c>
      <c r="D3132" s="79" t="s">
        <v>1412</v>
      </c>
      <c r="E3132" s="89">
        <v>6112</v>
      </c>
      <c r="F3132" s="79" t="s">
        <v>1418</v>
      </c>
      <c r="G3132" s="75" t="s">
        <v>1906</v>
      </c>
      <c r="H3132" s="13" t="s">
        <v>43</v>
      </c>
      <c r="I3132" s="14">
        <v>17910</v>
      </c>
      <c r="J3132" s="14">
        <f t="shared" si="8287"/>
        <v>31000</v>
      </c>
      <c r="K3132" s="14">
        <v>31000</v>
      </c>
      <c r="L3132" s="14">
        <f t="shared" si="8290"/>
        <v>0</v>
      </c>
      <c r="M3132" s="14">
        <v>0</v>
      </c>
      <c r="N3132" s="14">
        <v>0</v>
      </c>
      <c r="O3132" s="14">
        <v>0</v>
      </c>
      <c r="P3132" s="14">
        <v>0</v>
      </c>
      <c r="Q3132" s="14">
        <v>0</v>
      </c>
      <c r="R3132" s="14">
        <v>0</v>
      </c>
      <c r="S3132" s="14"/>
      <c r="T3132" s="14"/>
      <c r="U3132" s="14"/>
      <c r="V3132" s="14"/>
      <c r="W3132" s="14"/>
      <c r="X3132" s="14">
        <f t="shared" si="8224"/>
        <v>0</v>
      </c>
      <c r="Y3132" s="14"/>
      <c r="Z3132" s="14"/>
      <c r="AA3132" s="14"/>
      <c r="AB3132" s="14"/>
      <c r="AC3132" s="14"/>
      <c r="AD3132" s="14"/>
      <c r="AE3132" s="14"/>
      <c r="AF3132" s="14"/>
      <c r="AG3132" s="14"/>
      <c r="AH3132" s="14">
        <v>0</v>
      </c>
      <c r="AI3132" s="14">
        <v>0</v>
      </c>
      <c r="AJ3132" s="14">
        <v>0</v>
      </c>
      <c r="AK3132" s="14"/>
      <c r="AL3132" s="14"/>
      <c r="AM3132" s="14"/>
      <c r="AN3132" s="14"/>
      <c r="AO3132" s="14"/>
      <c r="AP3132" s="14">
        <f t="shared" si="8225"/>
        <v>0</v>
      </c>
      <c r="AQ3132" s="14"/>
      <c r="AR3132" s="14"/>
      <c r="AS3132" s="14"/>
      <c r="AT3132" s="14"/>
      <c r="AU3132" s="14"/>
      <c r="AV3132" s="14"/>
      <c r="AW3132" s="14"/>
      <c r="AX3132" s="14"/>
      <c r="AY3132" s="14"/>
      <c r="AZ3132" s="14">
        <v>0</v>
      </c>
      <c r="BA3132" s="14">
        <v>0</v>
      </c>
      <c r="BB3132" s="14">
        <v>0</v>
      </c>
      <c r="BC3132" s="14"/>
      <c r="BD3132" s="14"/>
      <c r="BE3132" s="14"/>
      <c r="BF3132" s="14"/>
      <c r="BG3132" s="14"/>
      <c r="BH3132" s="14">
        <f t="shared" si="8226"/>
        <v>0</v>
      </c>
      <c r="BI3132" s="14"/>
      <c r="BJ3132" s="14"/>
      <c r="BK3132" s="14"/>
      <c r="BL3132" s="14"/>
      <c r="BM3132" s="14"/>
      <c r="BN3132" s="14"/>
      <c r="BO3132" s="14"/>
      <c r="BP3132" s="14"/>
      <c r="BQ3132" s="14"/>
      <c r="BR3132" s="14">
        <v>0</v>
      </c>
      <c r="BS3132" s="14">
        <v>0</v>
      </c>
      <c r="BT3132" s="14">
        <v>31000</v>
      </c>
      <c r="BU3132" s="14">
        <v>31000</v>
      </c>
      <c r="BV3132" s="14">
        <v>23075</v>
      </c>
      <c r="BW3132" s="14">
        <f t="shared" si="8212"/>
        <v>0</v>
      </c>
      <c r="BX3132" s="14"/>
      <c r="BY3132" s="14"/>
      <c r="BZ3132" s="14"/>
      <c r="CA3132" s="14">
        <f t="shared" si="8288"/>
        <v>23075</v>
      </c>
      <c r="CB3132" s="122">
        <f t="shared" si="8299"/>
        <v>74.435483870967744</v>
      </c>
    </row>
    <row r="3133" spans="1:80" x14ac:dyDescent="0.25">
      <c r="A3133" s="4" t="s">
        <v>928</v>
      </c>
      <c r="B3133" s="4" t="s">
        <v>88</v>
      </c>
      <c r="C3133" s="4" t="s">
        <v>1411</v>
      </c>
      <c r="D3133" s="79" t="s">
        <v>1412</v>
      </c>
      <c r="E3133" s="78" t="s">
        <v>44</v>
      </c>
      <c r="F3133" s="78" t="s">
        <v>1</v>
      </c>
      <c r="G3133" s="2" t="s">
        <v>1</v>
      </c>
      <c r="H3133" s="2" t="s">
        <v>45</v>
      </c>
      <c r="I3133" s="12">
        <f>SUM(I3134)</f>
        <v>366865</v>
      </c>
      <c r="J3133" s="12">
        <f t="shared" si="8287"/>
        <v>424425</v>
      </c>
      <c r="K3133" s="12">
        <f t="shared" ref="K3133:Q3133" si="8317">SUM(K3134)</f>
        <v>423925</v>
      </c>
      <c r="L3133" s="12">
        <f t="shared" si="8290"/>
        <v>500</v>
      </c>
      <c r="M3133" s="12">
        <f t="shared" si="8317"/>
        <v>500</v>
      </c>
      <c r="N3133" s="12">
        <f t="shared" si="8317"/>
        <v>0</v>
      </c>
      <c r="O3133" s="12">
        <f t="shared" si="8317"/>
        <v>0</v>
      </c>
      <c r="P3133" s="12">
        <f t="shared" si="8317"/>
        <v>0</v>
      </c>
      <c r="Q3133" s="12">
        <f t="shared" si="8317"/>
        <v>0</v>
      </c>
      <c r="R3133" s="12">
        <f t="shared" ref="R3133:AG3133" si="8318">SUM(R3134)</f>
        <v>500</v>
      </c>
      <c r="S3133" s="12">
        <f t="shared" si="8318"/>
        <v>0</v>
      </c>
      <c r="T3133" s="12">
        <f t="shared" si="8318"/>
        <v>0</v>
      </c>
      <c r="U3133" s="12">
        <f t="shared" si="8318"/>
        <v>0</v>
      </c>
      <c r="V3133" s="12">
        <f t="shared" si="8318"/>
        <v>0</v>
      </c>
      <c r="W3133" s="12">
        <f t="shared" si="8318"/>
        <v>0</v>
      </c>
      <c r="X3133" s="12">
        <f t="shared" si="8318"/>
        <v>500</v>
      </c>
      <c r="Y3133" s="12">
        <f t="shared" si="8318"/>
        <v>500</v>
      </c>
      <c r="Z3133" s="12">
        <f t="shared" si="8318"/>
        <v>0</v>
      </c>
      <c r="AA3133" s="12">
        <f t="shared" si="8318"/>
        <v>0</v>
      </c>
      <c r="AB3133" s="12">
        <f t="shared" si="8318"/>
        <v>0</v>
      </c>
      <c r="AC3133" s="12">
        <f t="shared" si="8318"/>
        <v>0</v>
      </c>
      <c r="AD3133" s="12">
        <f t="shared" si="8318"/>
        <v>0</v>
      </c>
      <c r="AE3133" s="12">
        <f t="shared" si="8318"/>
        <v>0</v>
      </c>
      <c r="AF3133" s="12">
        <f t="shared" si="8318"/>
        <v>0</v>
      </c>
      <c r="AG3133" s="12">
        <f t="shared" si="8318"/>
        <v>0</v>
      </c>
      <c r="AH3133" s="12">
        <v>500</v>
      </c>
      <c r="AI3133" s="12">
        <v>0</v>
      </c>
      <c r="AJ3133" s="12">
        <f t="shared" ref="AJ3133:AY3133" si="8319">SUM(AJ3134)</f>
        <v>0</v>
      </c>
      <c r="AK3133" s="12">
        <f t="shared" si="8319"/>
        <v>0</v>
      </c>
      <c r="AL3133" s="12">
        <f t="shared" si="8319"/>
        <v>0</v>
      </c>
      <c r="AM3133" s="12">
        <f t="shared" si="8319"/>
        <v>0</v>
      </c>
      <c r="AN3133" s="12">
        <f t="shared" si="8319"/>
        <v>0</v>
      </c>
      <c r="AO3133" s="12">
        <f t="shared" si="8319"/>
        <v>0</v>
      </c>
      <c r="AP3133" s="12">
        <f t="shared" si="8319"/>
        <v>0</v>
      </c>
      <c r="AQ3133" s="12">
        <f t="shared" si="8319"/>
        <v>0</v>
      </c>
      <c r="AR3133" s="12">
        <f t="shared" si="8319"/>
        <v>0</v>
      </c>
      <c r="AS3133" s="12">
        <f t="shared" si="8319"/>
        <v>0</v>
      </c>
      <c r="AT3133" s="12">
        <f t="shared" si="8319"/>
        <v>0</v>
      </c>
      <c r="AU3133" s="12">
        <f t="shared" si="8319"/>
        <v>0</v>
      </c>
      <c r="AV3133" s="12">
        <f t="shared" si="8319"/>
        <v>0</v>
      </c>
      <c r="AW3133" s="12">
        <f t="shared" si="8319"/>
        <v>0</v>
      </c>
      <c r="AX3133" s="12">
        <f t="shared" si="8319"/>
        <v>0</v>
      </c>
      <c r="AY3133" s="12">
        <f t="shared" si="8319"/>
        <v>0</v>
      </c>
      <c r="AZ3133" s="12">
        <v>0</v>
      </c>
      <c r="BA3133" s="12">
        <v>0</v>
      </c>
      <c r="BB3133" s="12">
        <f t="shared" ref="BB3133:BQ3133" si="8320">SUM(BB3134)</f>
        <v>0</v>
      </c>
      <c r="BC3133" s="12">
        <f t="shared" si="8320"/>
        <v>0</v>
      </c>
      <c r="BD3133" s="12">
        <f t="shared" si="8320"/>
        <v>0</v>
      </c>
      <c r="BE3133" s="12">
        <f t="shared" si="8320"/>
        <v>0</v>
      </c>
      <c r="BF3133" s="12">
        <f t="shared" si="8320"/>
        <v>0</v>
      </c>
      <c r="BG3133" s="12">
        <f t="shared" si="8320"/>
        <v>0</v>
      </c>
      <c r="BH3133" s="12">
        <f t="shared" si="8320"/>
        <v>0</v>
      </c>
      <c r="BI3133" s="12">
        <f t="shared" si="8320"/>
        <v>0</v>
      </c>
      <c r="BJ3133" s="12">
        <f t="shared" si="8320"/>
        <v>0</v>
      </c>
      <c r="BK3133" s="12">
        <f t="shared" si="8320"/>
        <v>0</v>
      </c>
      <c r="BL3133" s="12">
        <f t="shared" si="8320"/>
        <v>0</v>
      </c>
      <c r="BM3133" s="12">
        <f t="shared" si="8320"/>
        <v>0</v>
      </c>
      <c r="BN3133" s="12">
        <f t="shared" si="8320"/>
        <v>0</v>
      </c>
      <c r="BO3133" s="12">
        <f t="shared" si="8320"/>
        <v>0</v>
      </c>
      <c r="BP3133" s="12">
        <f t="shared" si="8320"/>
        <v>0</v>
      </c>
      <c r="BQ3133" s="12">
        <f t="shared" si="8320"/>
        <v>0</v>
      </c>
      <c r="BR3133" s="12">
        <v>0</v>
      </c>
      <c r="BS3133" s="12">
        <v>0</v>
      </c>
      <c r="BT3133" s="12">
        <f t="shared" ref="BT3133:BZ3133" si="8321">SUM(BT3134)</f>
        <v>445646</v>
      </c>
      <c r="BU3133" s="12">
        <f t="shared" si="8321"/>
        <v>445146</v>
      </c>
      <c r="BV3133" s="12">
        <f t="shared" si="8321"/>
        <v>241301</v>
      </c>
      <c r="BW3133" s="12">
        <f t="shared" si="8321"/>
        <v>113000</v>
      </c>
      <c r="BX3133" s="12">
        <f t="shared" si="8321"/>
        <v>41000</v>
      </c>
      <c r="BY3133" s="12">
        <f t="shared" si="8321"/>
        <v>36000</v>
      </c>
      <c r="BZ3133" s="12">
        <f t="shared" si="8321"/>
        <v>36000</v>
      </c>
      <c r="CA3133" s="12">
        <f t="shared" si="8288"/>
        <v>354301</v>
      </c>
      <c r="CB3133" s="124">
        <f t="shared" si="8299"/>
        <v>79.592088887690778</v>
      </c>
    </row>
    <row r="3134" spans="1:80" x14ac:dyDescent="0.25">
      <c r="A3134" s="4" t="s">
        <v>928</v>
      </c>
      <c r="B3134" s="4" t="s">
        <v>88</v>
      </c>
      <c r="C3134" s="4" t="s">
        <v>1411</v>
      </c>
      <c r="D3134" s="79" t="s">
        <v>1412</v>
      </c>
      <c r="E3134" s="89">
        <v>6121</v>
      </c>
      <c r="F3134" s="79"/>
      <c r="G3134" s="75" t="s">
        <v>1906</v>
      </c>
      <c r="H3134" s="13" t="s">
        <v>46</v>
      </c>
      <c r="I3134" s="14">
        <v>366865</v>
      </c>
      <c r="J3134" s="14">
        <f t="shared" si="8287"/>
        <v>424425</v>
      </c>
      <c r="K3134" s="14">
        <v>423925</v>
      </c>
      <c r="L3134" s="14">
        <f t="shared" si="8290"/>
        <v>500</v>
      </c>
      <c r="M3134" s="14">
        <v>500</v>
      </c>
      <c r="N3134" s="14">
        <v>0</v>
      </c>
      <c r="O3134" s="14">
        <v>0</v>
      </c>
      <c r="P3134" s="14">
        <v>0</v>
      </c>
      <c r="Q3134" s="14">
        <v>0</v>
      </c>
      <c r="R3134" s="14">
        <v>500</v>
      </c>
      <c r="S3134" s="14"/>
      <c r="T3134" s="14"/>
      <c r="U3134" s="14"/>
      <c r="V3134" s="14"/>
      <c r="W3134" s="14"/>
      <c r="X3134" s="14">
        <f t="shared" si="8224"/>
        <v>500</v>
      </c>
      <c r="Y3134" s="14">
        <v>500</v>
      </c>
      <c r="Z3134" s="14"/>
      <c r="AA3134" s="14"/>
      <c r="AB3134" s="14"/>
      <c r="AC3134" s="14"/>
      <c r="AD3134" s="14"/>
      <c r="AE3134" s="14"/>
      <c r="AF3134" s="14"/>
      <c r="AG3134" s="14"/>
      <c r="AH3134" s="14">
        <v>500</v>
      </c>
      <c r="AI3134" s="14">
        <v>0</v>
      </c>
      <c r="AJ3134" s="14">
        <v>0</v>
      </c>
      <c r="AK3134" s="14"/>
      <c r="AL3134" s="14"/>
      <c r="AM3134" s="14"/>
      <c r="AN3134" s="14"/>
      <c r="AO3134" s="14"/>
      <c r="AP3134" s="14">
        <f t="shared" si="8225"/>
        <v>0</v>
      </c>
      <c r="AQ3134" s="14"/>
      <c r="AR3134" s="14"/>
      <c r="AS3134" s="14"/>
      <c r="AT3134" s="14"/>
      <c r="AU3134" s="14"/>
      <c r="AV3134" s="14"/>
      <c r="AW3134" s="14"/>
      <c r="AX3134" s="14"/>
      <c r="AY3134" s="14"/>
      <c r="AZ3134" s="14">
        <v>0</v>
      </c>
      <c r="BA3134" s="14">
        <v>0</v>
      </c>
      <c r="BB3134" s="14">
        <v>0</v>
      </c>
      <c r="BC3134" s="14"/>
      <c r="BD3134" s="14"/>
      <c r="BE3134" s="14"/>
      <c r="BF3134" s="14"/>
      <c r="BG3134" s="14"/>
      <c r="BH3134" s="14">
        <f t="shared" si="8226"/>
        <v>0</v>
      </c>
      <c r="BI3134" s="14"/>
      <c r="BJ3134" s="14"/>
      <c r="BK3134" s="14"/>
      <c r="BL3134" s="14"/>
      <c r="BM3134" s="14"/>
      <c r="BN3134" s="14"/>
      <c r="BO3134" s="14"/>
      <c r="BP3134" s="14"/>
      <c r="BQ3134" s="14"/>
      <c r="BR3134" s="14">
        <v>0</v>
      </c>
      <c r="BS3134" s="14">
        <v>0</v>
      </c>
      <c r="BT3134" s="14">
        <v>445646</v>
      </c>
      <c r="BU3134" s="14">
        <v>445146</v>
      </c>
      <c r="BV3134" s="14">
        <v>241301</v>
      </c>
      <c r="BW3134" s="14">
        <f t="shared" si="8212"/>
        <v>113000</v>
      </c>
      <c r="BX3134" s="14">
        <v>41000</v>
      </c>
      <c r="BY3134" s="14">
        <v>36000</v>
      </c>
      <c r="BZ3134" s="14">
        <v>36000</v>
      </c>
      <c r="CA3134" s="14">
        <f t="shared" si="8288"/>
        <v>354301</v>
      </c>
      <c r="CB3134" s="122">
        <f t="shared" si="8299"/>
        <v>79.592088887690778</v>
      </c>
    </row>
    <row r="3135" spans="1:80" x14ac:dyDescent="0.25">
      <c r="A3135" s="4" t="s">
        <v>928</v>
      </c>
      <c r="B3135" s="4" t="s">
        <v>88</v>
      </c>
      <c r="C3135" s="4" t="s">
        <v>1411</v>
      </c>
      <c r="D3135" s="79" t="s">
        <v>1412</v>
      </c>
      <c r="E3135" s="78" t="s">
        <v>47</v>
      </c>
      <c r="F3135" s="78" t="s">
        <v>1</v>
      </c>
      <c r="G3135" s="2" t="s">
        <v>1</v>
      </c>
      <c r="H3135" s="2" t="s">
        <v>48</v>
      </c>
      <c r="I3135" s="12">
        <f>SUM(I3136:I3143)</f>
        <v>369550</v>
      </c>
      <c r="J3135" s="12">
        <f t="shared" si="8287"/>
        <v>417459</v>
      </c>
      <c r="K3135" s="12">
        <f t="shared" ref="K3135" si="8322">SUM(K3136:K3143)</f>
        <v>301459</v>
      </c>
      <c r="L3135" s="12">
        <f t="shared" si="8290"/>
        <v>116000</v>
      </c>
      <c r="M3135" s="12">
        <f t="shared" ref="M3135:Q3135" si="8323">SUM(M3136:M3143)</f>
        <v>72000</v>
      </c>
      <c r="N3135" s="12">
        <f t="shared" si="8323"/>
        <v>0</v>
      </c>
      <c r="O3135" s="12">
        <f t="shared" si="8323"/>
        <v>44000</v>
      </c>
      <c r="P3135" s="12">
        <f t="shared" si="8323"/>
        <v>0</v>
      </c>
      <c r="Q3135" s="12">
        <f t="shared" si="8323"/>
        <v>0</v>
      </c>
      <c r="R3135" s="12">
        <f t="shared" ref="R3135:AG3135" si="8324">SUM(R3136:R3143)</f>
        <v>72000</v>
      </c>
      <c r="S3135" s="12">
        <f t="shared" si="8324"/>
        <v>0</v>
      </c>
      <c r="T3135" s="12">
        <f t="shared" si="8324"/>
        <v>0</v>
      </c>
      <c r="U3135" s="12">
        <f t="shared" si="8324"/>
        <v>0</v>
      </c>
      <c r="V3135" s="12">
        <f t="shared" si="8324"/>
        <v>0</v>
      </c>
      <c r="W3135" s="12">
        <f t="shared" si="8324"/>
        <v>0</v>
      </c>
      <c r="X3135" s="12">
        <f t="shared" si="8324"/>
        <v>72000</v>
      </c>
      <c r="Y3135" s="12">
        <f t="shared" si="8324"/>
        <v>4711</v>
      </c>
      <c r="Z3135" s="12">
        <f t="shared" si="8324"/>
        <v>17218</v>
      </c>
      <c r="AA3135" s="12">
        <f t="shared" si="8324"/>
        <v>17330</v>
      </c>
      <c r="AB3135" s="12">
        <f t="shared" si="8324"/>
        <v>16974</v>
      </c>
      <c r="AC3135" s="12">
        <f t="shared" si="8324"/>
        <v>15767</v>
      </c>
      <c r="AD3135" s="12">
        <f t="shared" si="8324"/>
        <v>0</v>
      </c>
      <c r="AE3135" s="12">
        <f t="shared" si="8324"/>
        <v>0</v>
      </c>
      <c r="AF3135" s="12">
        <f t="shared" si="8324"/>
        <v>0</v>
      </c>
      <c r="AG3135" s="12">
        <f t="shared" si="8324"/>
        <v>0</v>
      </c>
      <c r="AH3135" s="12">
        <v>72000</v>
      </c>
      <c r="AI3135" s="12">
        <v>0</v>
      </c>
      <c r="AJ3135" s="12">
        <f t="shared" ref="AJ3135:AY3135" si="8325">SUM(AJ3136:AJ3143)</f>
        <v>0</v>
      </c>
      <c r="AK3135" s="12">
        <f t="shared" si="8325"/>
        <v>0</v>
      </c>
      <c r="AL3135" s="12">
        <f t="shared" si="8325"/>
        <v>0</v>
      </c>
      <c r="AM3135" s="12">
        <f t="shared" si="8325"/>
        <v>0</v>
      </c>
      <c r="AN3135" s="12">
        <f t="shared" si="8325"/>
        <v>0</v>
      </c>
      <c r="AO3135" s="12">
        <f t="shared" si="8325"/>
        <v>0</v>
      </c>
      <c r="AP3135" s="12">
        <f t="shared" si="8325"/>
        <v>0</v>
      </c>
      <c r="AQ3135" s="12">
        <f t="shared" si="8325"/>
        <v>0</v>
      </c>
      <c r="AR3135" s="12">
        <f t="shared" si="8325"/>
        <v>0</v>
      </c>
      <c r="AS3135" s="12">
        <f t="shared" si="8325"/>
        <v>0</v>
      </c>
      <c r="AT3135" s="12">
        <f t="shared" si="8325"/>
        <v>0</v>
      </c>
      <c r="AU3135" s="12">
        <f t="shared" si="8325"/>
        <v>0</v>
      </c>
      <c r="AV3135" s="12">
        <f t="shared" si="8325"/>
        <v>0</v>
      </c>
      <c r="AW3135" s="12">
        <f t="shared" si="8325"/>
        <v>0</v>
      </c>
      <c r="AX3135" s="12">
        <f t="shared" si="8325"/>
        <v>0</v>
      </c>
      <c r="AY3135" s="12">
        <f t="shared" si="8325"/>
        <v>0</v>
      </c>
      <c r="AZ3135" s="12">
        <v>0</v>
      </c>
      <c r="BA3135" s="12">
        <v>0</v>
      </c>
      <c r="BB3135" s="12">
        <f t="shared" ref="BB3135:BQ3135" si="8326">SUM(BB3136:BB3143)</f>
        <v>44000</v>
      </c>
      <c r="BC3135" s="12">
        <f t="shared" si="8326"/>
        <v>6023</v>
      </c>
      <c r="BD3135" s="12">
        <f t="shared" si="8326"/>
        <v>0</v>
      </c>
      <c r="BE3135" s="12">
        <f t="shared" si="8326"/>
        <v>6000</v>
      </c>
      <c r="BF3135" s="12">
        <f t="shared" si="8326"/>
        <v>0</v>
      </c>
      <c r="BG3135" s="12">
        <f t="shared" si="8326"/>
        <v>0</v>
      </c>
      <c r="BH3135" s="12">
        <f t="shared" si="8326"/>
        <v>56023</v>
      </c>
      <c r="BI3135" s="12">
        <f t="shared" si="8326"/>
        <v>5860</v>
      </c>
      <c r="BJ3135" s="12">
        <f t="shared" si="8326"/>
        <v>2968</v>
      </c>
      <c r="BK3135" s="12">
        <f t="shared" si="8326"/>
        <v>6023</v>
      </c>
      <c r="BL3135" s="12">
        <f t="shared" si="8326"/>
        <v>921</v>
      </c>
      <c r="BM3135" s="12">
        <f t="shared" si="8326"/>
        <v>7536</v>
      </c>
      <c r="BN3135" s="12">
        <f t="shared" si="8326"/>
        <v>0</v>
      </c>
      <c r="BO3135" s="12">
        <f t="shared" si="8326"/>
        <v>0</v>
      </c>
      <c r="BP3135" s="12">
        <f t="shared" si="8326"/>
        <v>7588</v>
      </c>
      <c r="BQ3135" s="12">
        <f t="shared" si="8326"/>
        <v>4636</v>
      </c>
      <c r="BR3135" s="12">
        <v>35532</v>
      </c>
      <c r="BS3135" s="12">
        <v>20491</v>
      </c>
      <c r="BT3135" s="12">
        <f t="shared" ref="BT3135:BZ3135" si="8327">SUM(BT3136:BT3143)</f>
        <v>436904</v>
      </c>
      <c r="BU3135" s="12">
        <f t="shared" si="8327"/>
        <v>320904</v>
      </c>
      <c r="BV3135" s="12">
        <f t="shared" si="8327"/>
        <v>160931</v>
      </c>
      <c r="BW3135" s="12">
        <f t="shared" si="8327"/>
        <v>71485</v>
      </c>
      <c r="BX3135" s="12">
        <f t="shared" si="8327"/>
        <v>28595</v>
      </c>
      <c r="BY3135" s="12">
        <f t="shared" si="8327"/>
        <v>21445</v>
      </c>
      <c r="BZ3135" s="12">
        <f t="shared" si="8327"/>
        <v>21445</v>
      </c>
      <c r="CA3135" s="12">
        <f t="shared" si="8288"/>
        <v>232416</v>
      </c>
      <c r="CB3135" s="124">
        <f t="shared" si="8299"/>
        <v>72.42539824994391</v>
      </c>
    </row>
    <row r="3136" spans="1:80" x14ac:dyDescent="0.25">
      <c r="A3136" s="4" t="s">
        <v>928</v>
      </c>
      <c r="B3136" s="4" t="s">
        <v>88</v>
      </c>
      <c r="C3136" s="4" t="s">
        <v>1411</v>
      </c>
      <c r="D3136" s="79" t="s">
        <v>1412</v>
      </c>
      <c r="E3136" s="89">
        <v>6131</v>
      </c>
      <c r="F3136" s="79"/>
      <c r="G3136" s="75" t="s">
        <v>1906</v>
      </c>
      <c r="H3136" s="13" t="s">
        <v>49</v>
      </c>
      <c r="I3136" s="14">
        <v>4000</v>
      </c>
      <c r="J3136" s="14">
        <f t="shared" si="8287"/>
        <v>6100</v>
      </c>
      <c r="K3136" s="14">
        <v>2100</v>
      </c>
      <c r="L3136" s="14">
        <f t="shared" si="8290"/>
        <v>4000</v>
      </c>
      <c r="M3136" s="14">
        <v>4000</v>
      </c>
      <c r="N3136" s="14">
        <v>0</v>
      </c>
      <c r="O3136" s="14">
        <v>0</v>
      </c>
      <c r="P3136" s="14">
        <v>0</v>
      </c>
      <c r="Q3136" s="14">
        <v>0</v>
      </c>
      <c r="R3136" s="14">
        <v>4000</v>
      </c>
      <c r="S3136" s="14"/>
      <c r="T3136" s="14"/>
      <c r="U3136" s="14"/>
      <c r="V3136" s="14"/>
      <c r="W3136" s="14"/>
      <c r="X3136" s="14">
        <f t="shared" si="8224"/>
        <v>4000</v>
      </c>
      <c r="Y3136" s="14"/>
      <c r="Z3136" s="14"/>
      <c r="AA3136" s="14">
        <v>1330</v>
      </c>
      <c r="AB3136" s="14"/>
      <c r="AC3136" s="14">
        <v>2670</v>
      </c>
      <c r="AD3136" s="14"/>
      <c r="AE3136" s="14"/>
      <c r="AF3136" s="14"/>
      <c r="AG3136" s="14"/>
      <c r="AH3136" s="14">
        <v>4000</v>
      </c>
      <c r="AI3136" s="14">
        <v>0</v>
      </c>
      <c r="AJ3136" s="14">
        <v>0</v>
      </c>
      <c r="AK3136" s="14"/>
      <c r="AL3136" s="14"/>
      <c r="AM3136" s="14"/>
      <c r="AN3136" s="14"/>
      <c r="AO3136" s="14"/>
      <c r="AP3136" s="14">
        <f t="shared" si="8225"/>
        <v>0</v>
      </c>
      <c r="AQ3136" s="14"/>
      <c r="AR3136" s="14"/>
      <c r="AS3136" s="14"/>
      <c r="AT3136" s="14"/>
      <c r="AU3136" s="14"/>
      <c r="AV3136" s="14"/>
      <c r="AW3136" s="14"/>
      <c r="AX3136" s="14"/>
      <c r="AY3136" s="14"/>
      <c r="AZ3136" s="14">
        <v>0</v>
      </c>
      <c r="BA3136" s="14">
        <v>0</v>
      </c>
      <c r="BB3136" s="14">
        <v>0</v>
      </c>
      <c r="BC3136" s="14"/>
      <c r="BD3136" s="14"/>
      <c r="BE3136" s="14"/>
      <c r="BF3136" s="14"/>
      <c r="BG3136" s="14"/>
      <c r="BH3136" s="14">
        <f t="shared" si="8226"/>
        <v>0</v>
      </c>
      <c r="BI3136" s="14"/>
      <c r="BJ3136" s="14"/>
      <c r="BK3136" s="14"/>
      <c r="BL3136" s="14"/>
      <c r="BM3136" s="14"/>
      <c r="BN3136" s="14"/>
      <c r="BO3136" s="14"/>
      <c r="BP3136" s="14"/>
      <c r="BQ3136" s="14"/>
      <c r="BR3136" s="14">
        <v>0</v>
      </c>
      <c r="BS3136" s="14">
        <v>0</v>
      </c>
      <c r="BT3136" s="14">
        <v>6100</v>
      </c>
      <c r="BU3136" s="14">
        <v>2100</v>
      </c>
      <c r="BV3136" s="14">
        <v>1100</v>
      </c>
      <c r="BW3136" s="14">
        <f t="shared" si="8212"/>
        <v>1000</v>
      </c>
      <c r="BX3136" s="14">
        <v>1000</v>
      </c>
      <c r="BY3136" s="14"/>
      <c r="BZ3136" s="14"/>
      <c r="CA3136" s="14">
        <f t="shared" si="8288"/>
        <v>2100</v>
      </c>
      <c r="CB3136" s="122">
        <f t="shared" si="8299"/>
        <v>100</v>
      </c>
    </row>
    <row r="3137" spans="1:80" x14ac:dyDescent="0.25">
      <c r="A3137" s="4" t="s">
        <v>928</v>
      </c>
      <c r="B3137" s="4" t="s">
        <v>88</v>
      </c>
      <c r="C3137" s="4" t="s">
        <v>1411</v>
      </c>
      <c r="D3137" s="79" t="s">
        <v>1412</v>
      </c>
      <c r="E3137" s="89">
        <v>6132</v>
      </c>
      <c r="F3137" s="79"/>
      <c r="G3137" s="75" t="s">
        <v>1906</v>
      </c>
      <c r="H3137" s="13" t="s">
        <v>196</v>
      </c>
      <c r="I3137" s="14">
        <v>141000</v>
      </c>
      <c r="J3137" s="14">
        <f t="shared" si="8287"/>
        <v>150510</v>
      </c>
      <c r="K3137" s="14">
        <v>150510</v>
      </c>
      <c r="L3137" s="14">
        <f t="shared" si="8290"/>
        <v>0</v>
      </c>
      <c r="M3137" s="14">
        <v>0</v>
      </c>
      <c r="N3137" s="14">
        <v>0</v>
      </c>
      <c r="O3137" s="14">
        <v>0</v>
      </c>
      <c r="P3137" s="14">
        <v>0</v>
      </c>
      <c r="Q3137" s="14">
        <v>0</v>
      </c>
      <c r="R3137" s="14">
        <v>0</v>
      </c>
      <c r="S3137" s="14"/>
      <c r="T3137" s="14"/>
      <c r="U3137" s="14"/>
      <c r="V3137" s="14"/>
      <c r="W3137" s="14"/>
      <c r="X3137" s="14">
        <f t="shared" si="8224"/>
        <v>0</v>
      </c>
      <c r="Y3137" s="14"/>
      <c r="Z3137" s="14"/>
      <c r="AA3137" s="14"/>
      <c r="AB3137" s="14"/>
      <c r="AC3137" s="14"/>
      <c r="AD3137" s="14"/>
      <c r="AE3137" s="14"/>
      <c r="AF3137" s="14"/>
      <c r="AG3137" s="14"/>
      <c r="AH3137" s="14">
        <v>0</v>
      </c>
      <c r="AI3137" s="14">
        <v>0</v>
      </c>
      <c r="AJ3137" s="14">
        <v>0</v>
      </c>
      <c r="AK3137" s="14"/>
      <c r="AL3137" s="14"/>
      <c r="AM3137" s="14"/>
      <c r="AN3137" s="14"/>
      <c r="AO3137" s="14"/>
      <c r="AP3137" s="14">
        <f t="shared" si="8225"/>
        <v>0</v>
      </c>
      <c r="AQ3137" s="14"/>
      <c r="AR3137" s="14"/>
      <c r="AS3137" s="14"/>
      <c r="AT3137" s="14"/>
      <c r="AU3137" s="14"/>
      <c r="AV3137" s="14"/>
      <c r="AW3137" s="14"/>
      <c r="AX3137" s="14"/>
      <c r="AY3137" s="14"/>
      <c r="AZ3137" s="14">
        <v>0</v>
      </c>
      <c r="BA3137" s="14">
        <v>0</v>
      </c>
      <c r="BB3137" s="14">
        <v>0</v>
      </c>
      <c r="BC3137" s="14"/>
      <c r="BD3137" s="14"/>
      <c r="BE3137" s="14"/>
      <c r="BF3137" s="14"/>
      <c r="BG3137" s="14"/>
      <c r="BH3137" s="14">
        <f t="shared" si="8226"/>
        <v>0</v>
      </c>
      <c r="BI3137" s="14"/>
      <c r="BJ3137" s="14"/>
      <c r="BK3137" s="14"/>
      <c r="BL3137" s="14"/>
      <c r="BM3137" s="14"/>
      <c r="BN3137" s="14"/>
      <c r="BO3137" s="14"/>
      <c r="BP3137" s="14"/>
      <c r="BQ3137" s="14"/>
      <c r="BR3137" s="14">
        <v>0</v>
      </c>
      <c r="BS3137" s="14">
        <v>0</v>
      </c>
      <c r="BT3137" s="14">
        <v>150510</v>
      </c>
      <c r="BU3137" s="14">
        <v>150510</v>
      </c>
      <c r="BV3137" s="14">
        <v>75000</v>
      </c>
      <c r="BW3137" s="14">
        <f t="shared" si="8212"/>
        <v>32500</v>
      </c>
      <c r="BX3137" s="14">
        <v>12500</v>
      </c>
      <c r="BY3137" s="14">
        <v>10000</v>
      </c>
      <c r="BZ3137" s="14">
        <v>10000</v>
      </c>
      <c r="CA3137" s="14">
        <f t="shared" si="8288"/>
        <v>107500</v>
      </c>
      <c r="CB3137" s="122">
        <f t="shared" si="8299"/>
        <v>71.423825659424622</v>
      </c>
    </row>
    <row r="3138" spans="1:80" x14ac:dyDescent="0.25">
      <c r="A3138" s="4" t="s">
        <v>928</v>
      </c>
      <c r="B3138" s="4" t="s">
        <v>88</v>
      </c>
      <c r="C3138" s="4" t="s">
        <v>1411</v>
      </c>
      <c r="D3138" s="79" t="s">
        <v>1412</v>
      </c>
      <c r="E3138" s="89">
        <v>6133</v>
      </c>
      <c r="F3138" s="79"/>
      <c r="G3138" s="75" t="s">
        <v>1906</v>
      </c>
      <c r="H3138" s="13" t="s">
        <v>198</v>
      </c>
      <c r="I3138" s="14">
        <v>19000</v>
      </c>
      <c r="J3138" s="14">
        <f t="shared" si="8287"/>
        <v>20900</v>
      </c>
      <c r="K3138" s="14">
        <v>20900</v>
      </c>
      <c r="L3138" s="14">
        <f t="shared" si="8290"/>
        <v>0</v>
      </c>
      <c r="M3138" s="14">
        <v>0</v>
      </c>
      <c r="N3138" s="14">
        <v>0</v>
      </c>
      <c r="O3138" s="14">
        <v>0</v>
      </c>
      <c r="P3138" s="14">
        <v>0</v>
      </c>
      <c r="Q3138" s="14">
        <v>0</v>
      </c>
      <c r="R3138" s="14">
        <v>0</v>
      </c>
      <c r="S3138" s="14"/>
      <c r="T3138" s="14"/>
      <c r="U3138" s="14"/>
      <c r="V3138" s="14"/>
      <c r="W3138" s="14"/>
      <c r="X3138" s="14">
        <f t="shared" si="8224"/>
        <v>0</v>
      </c>
      <c r="Y3138" s="14"/>
      <c r="Z3138" s="14"/>
      <c r="AA3138" s="14"/>
      <c r="AB3138" s="14"/>
      <c r="AC3138" s="14"/>
      <c r="AD3138" s="14"/>
      <c r="AE3138" s="14"/>
      <c r="AF3138" s="14"/>
      <c r="AG3138" s="14"/>
      <c r="AH3138" s="14">
        <v>0</v>
      </c>
      <c r="AI3138" s="14">
        <v>0</v>
      </c>
      <c r="AJ3138" s="14">
        <v>0</v>
      </c>
      <c r="AK3138" s="14"/>
      <c r="AL3138" s="14"/>
      <c r="AM3138" s="14"/>
      <c r="AN3138" s="14"/>
      <c r="AO3138" s="14"/>
      <c r="AP3138" s="14">
        <f t="shared" si="8225"/>
        <v>0</v>
      </c>
      <c r="AQ3138" s="14"/>
      <c r="AR3138" s="14"/>
      <c r="AS3138" s="14"/>
      <c r="AT3138" s="14"/>
      <c r="AU3138" s="14"/>
      <c r="AV3138" s="14"/>
      <c r="AW3138" s="14"/>
      <c r="AX3138" s="14"/>
      <c r="AY3138" s="14"/>
      <c r="AZ3138" s="14">
        <v>0</v>
      </c>
      <c r="BA3138" s="14">
        <v>0</v>
      </c>
      <c r="BB3138" s="14">
        <v>0</v>
      </c>
      <c r="BC3138" s="14"/>
      <c r="BD3138" s="14"/>
      <c r="BE3138" s="14"/>
      <c r="BF3138" s="14"/>
      <c r="BG3138" s="14"/>
      <c r="BH3138" s="14">
        <f t="shared" si="8226"/>
        <v>0</v>
      </c>
      <c r="BI3138" s="14"/>
      <c r="BJ3138" s="14"/>
      <c r="BK3138" s="14"/>
      <c r="BL3138" s="14"/>
      <c r="BM3138" s="14"/>
      <c r="BN3138" s="14"/>
      <c r="BO3138" s="14"/>
      <c r="BP3138" s="14"/>
      <c r="BQ3138" s="14"/>
      <c r="BR3138" s="14">
        <v>0</v>
      </c>
      <c r="BS3138" s="14">
        <v>0</v>
      </c>
      <c r="BT3138" s="14">
        <v>20900</v>
      </c>
      <c r="BU3138" s="14">
        <v>20900</v>
      </c>
      <c r="BV3138" s="14">
        <v>10400</v>
      </c>
      <c r="BW3138" s="14">
        <f t="shared" si="8212"/>
        <v>4600</v>
      </c>
      <c r="BX3138" s="14">
        <v>1800</v>
      </c>
      <c r="BY3138" s="14">
        <v>1400</v>
      </c>
      <c r="BZ3138" s="14">
        <v>1400</v>
      </c>
      <c r="CA3138" s="14">
        <f t="shared" si="8288"/>
        <v>15000</v>
      </c>
      <c r="CB3138" s="122">
        <f t="shared" si="8299"/>
        <v>71.770334928229659</v>
      </c>
    </row>
    <row r="3139" spans="1:80" x14ac:dyDescent="0.25">
      <c r="A3139" s="4" t="s">
        <v>928</v>
      </c>
      <c r="B3139" s="4" t="s">
        <v>88</v>
      </c>
      <c r="C3139" s="4" t="s">
        <v>1411</v>
      </c>
      <c r="D3139" s="79" t="s">
        <v>1412</v>
      </c>
      <c r="E3139" s="89">
        <v>6134</v>
      </c>
      <c r="F3139" s="79"/>
      <c r="G3139" s="75" t="s">
        <v>1906</v>
      </c>
      <c r="H3139" s="13" t="s">
        <v>200</v>
      </c>
      <c r="I3139" s="14">
        <v>58000</v>
      </c>
      <c r="J3139" s="14">
        <f t="shared" si="8287"/>
        <v>80800</v>
      </c>
      <c r="K3139" s="14">
        <v>18800</v>
      </c>
      <c r="L3139" s="14">
        <f t="shared" si="8290"/>
        <v>62000</v>
      </c>
      <c r="M3139" s="14">
        <v>40000</v>
      </c>
      <c r="N3139" s="14">
        <v>0</v>
      </c>
      <c r="O3139" s="14">
        <v>22000</v>
      </c>
      <c r="P3139" s="14">
        <v>0</v>
      </c>
      <c r="Q3139" s="14">
        <v>0</v>
      </c>
      <c r="R3139" s="14">
        <v>40000</v>
      </c>
      <c r="S3139" s="14"/>
      <c r="T3139" s="14"/>
      <c r="U3139" s="14"/>
      <c r="V3139" s="14"/>
      <c r="W3139" s="14"/>
      <c r="X3139" s="14">
        <f t="shared" si="8224"/>
        <v>40000</v>
      </c>
      <c r="Y3139" s="14">
        <v>4711</v>
      </c>
      <c r="Z3139" s="14">
        <v>10718</v>
      </c>
      <c r="AA3139" s="14">
        <v>10000</v>
      </c>
      <c r="AB3139" s="14">
        <v>14571</v>
      </c>
      <c r="AC3139" s="14"/>
      <c r="AD3139" s="14"/>
      <c r="AE3139" s="14"/>
      <c r="AF3139" s="14"/>
      <c r="AG3139" s="14"/>
      <c r="AH3139" s="14">
        <v>40000</v>
      </c>
      <c r="AI3139" s="14">
        <v>0</v>
      </c>
      <c r="AJ3139" s="14">
        <v>0</v>
      </c>
      <c r="AK3139" s="14"/>
      <c r="AL3139" s="14"/>
      <c r="AM3139" s="14"/>
      <c r="AN3139" s="14"/>
      <c r="AO3139" s="14"/>
      <c r="AP3139" s="14">
        <f t="shared" si="8225"/>
        <v>0</v>
      </c>
      <c r="AQ3139" s="14"/>
      <c r="AR3139" s="14"/>
      <c r="AS3139" s="14"/>
      <c r="AT3139" s="14"/>
      <c r="AU3139" s="14"/>
      <c r="AV3139" s="14"/>
      <c r="AW3139" s="14"/>
      <c r="AX3139" s="14"/>
      <c r="AY3139" s="14"/>
      <c r="AZ3139" s="14">
        <v>0</v>
      </c>
      <c r="BA3139" s="14">
        <v>0</v>
      </c>
      <c r="BB3139" s="14">
        <v>22000</v>
      </c>
      <c r="BC3139" s="14">
        <v>414</v>
      </c>
      <c r="BD3139" s="14"/>
      <c r="BE3139" s="14"/>
      <c r="BF3139" s="14"/>
      <c r="BG3139" s="14"/>
      <c r="BH3139" s="14">
        <f t="shared" si="8226"/>
        <v>22414</v>
      </c>
      <c r="BI3139" s="14">
        <v>5860</v>
      </c>
      <c r="BJ3139" s="14">
        <v>2968</v>
      </c>
      <c r="BK3139" s="14">
        <v>414</v>
      </c>
      <c r="BL3139" s="14">
        <v>921</v>
      </c>
      <c r="BM3139" s="14">
        <v>1536</v>
      </c>
      <c r="BN3139" s="14"/>
      <c r="BO3139" s="14"/>
      <c r="BP3139" s="14">
        <v>7588</v>
      </c>
      <c r="BQ3139" s="14">
        <v>2713</v>
      </c>
      <c r="BR3139" s="14">
        <v>22000</v>
      </c>
      <c r="BS3139" s="14">
        <v>414</v>
      </c>
      <c r="BT3139" s="14">
        <v>99600</v>
      </c>
      <c r="BU3139" s="14">
        <v>37600</v>
      </c>
      <c r="BV3139" s="14">
        <v>19200</v>
      </c>
      <c r="BW3139" s="14">
        <f t="shared" si="8212"/>
        <v>8800</v>
      </c>
      <c r="BX3139" s="14">
        <v>3200</v>
      </c>
      <c r="BY3139" s="14">
        <v>2800</v>
      </c>
      <c r="BZ3139" s="14">
        <v>2800</v>
      </c>
      <c r="CA3139" s="14">
        <f t="shared" si="8288"/>
        <v>28000</v>
      </c>
      <c r="CB3139" s="122">
        <f t="shared" si="8299"/>
        <v>74.468085106382972</v>
      </c>
    </row>
    <row r="3140" spans="1:80" x14ac:dyDescent="0.25">
      <c r="A3140" s="4" t="s">
        <v>928</v>
      </c>
      <c r="B3140" s="4" t="s">
        <v>88</v>
      </c>
      <c r="C3140" s="4" t="s">
        <v>1411</v>
      </c>
      <c r="D3140" s="79" t="s">
        <v>1412</v>
      </c>
      <c r="E3140" s="89">
        <v>6135</v>
      </c>
      <c r="F3140" s="79"/>
      <c r="G3140" s="75" t="s">
        <v>1906</v>
      </c>
      <c r="H3140" s="13" t="s">
        <v>201</v>
      </c>
      <c r="I3140" s="14">
        <v>23000</v>
      </c>
      <c r="J3140" s="14">
        <f t="shared" si="8287"/>
        <v>24300</v>
      </c>
      <c r="K3140" s="14">
        <v>3300</v>
      </c>
      <c r="L3140" s="14">
        <f t="shared" si="8290"/>
        <v>21000</v>
      </c>
      <c r="M3140" s="14">
        <v>10000</v>
      </c>
      <c r="N3140" s="14">
        <v>0</v>
      </c>
      <c r="O3140" s="14">
        <v>11000</v>
      </c>
      <c r="P3140" s="14">
        <v>0</v>
      </c>
      <c r="Q3140" s="14">
        <v>0</v>
      </c>
      <c r="R3140" s="14">
        <v>10000</v>
      </c>
      <c r="S3140" s="14"/>
      <c r="T3140" s="14"/>
      <c r="U3140" s="14"/>
      <c r="V3140" s="14"/>
      <c r="W3140" s="14"/>
      <c r="X3140" s="14">
        <f t="shared" si="8224"/>
        <v>10000</v>
      </c>
      <c r="Y3140" s="14"/>
      <c r="Z3140" s="14">
        <v>2000</v>
      </c>
      <c r="AA3140" s="14">
        <v>2000</v>
      </c>
      <c r="AB3140" s="14">
        <v>500</v>
      </c>
      <c r="AC3140" s="14">
        <v>5500</v>
      </c>
      <c r="AD3140" s="14"/>
      <c r="AE3140" s="14"/>
      <c r="AF3140" s="14"/>
      <c r="AG3140" s="14"/>
      <c r="AH3140" s="14">
        <v>10000</v>
      </c>
      <c r="AI3140" s="14">
        <v>0</v>
      </c>
      <c r="AJ3140" s="14">
        <v>0</v>
      </c>
      <c r="AK3140" s="14"/>
      <c r="AL3140" s="14"/>
      <c r="AM3140" s="14"/>
      <c r="AN3140" s="14"/>
      <c r="AO3140" s="14"/>
      <c r="AP3140" s="14">
        <f t="shared" si="8225"/>
        <v>0</v>
      </c>
      <c r="AQ3140" s="14"/>
      <c r="AR3140" s="14"/>
      <c r="AS3140" s="14"/>
      <c r="AT3140" s="14"/>
      <c r="AU3140" s="14"/>
      <c r="AV3140" s="14"/>
      <c r="AW3140" s="14"/>
      <c r="AX3140" s="14"/>
      <c r="AY3140" s="14"/>
      <c r="AZ3140" s="14">
        <v>0</v>
      </c>
      <c r="BA3140" s="14">
        <v>0</v>
      </c>
      <c r="BB3140" s="14">
        <v>11000</v>
      </c>
      <c r="BC3140" s="14"/>
      <c r="BD3140" s="14"/>
      <c r="BE3140" s="14"/>
      <c r="BF3140" s="14"/>
      <c r="BG3140" s="14"/>
      <c r="BH3140" s="14">
        <f t="shared" si="8226"/>
        <v>11000</v>
      </c>
      <c r="BI3140" s="14"/>
      <c r="BJ3140" s="14"/>
      <c r="BK3140" s="14"/>
      <c r="BL3140" s="14"/>
      <c r="BM3140" s="14"/>
      <c r="BN3140" s="14"/>
      <c r="BO3140" s="14"/>
      <c r="BP3140" s="14"/>
      <c r="BQ3140" s="14">
        <v>1923</v>
      </c>
      <c r="BR3140" s="14">
        <v>1923</v>
      </c>
      <c r="BS3140" s="14">
        <v>9077</v>
      </c>
      <c r="BT3140" s="14">
        <v>24300</v>
      </c>
      <c r="BU3140" s="14">
        <v>3300</v>
      </c>
      <c r="BV3140" s="14">
        <v>1650</v>
      </c>
      <c r="BW3140" s="14">
        <f t="shared" si="8212"/>
        <v>1650</v>
      </c>
      <c r="BX3140" s="14">
        <v>1650</v>
      </c>
      <c r="BY3140" s="14"/>
      <c r="BZ3140" s="14"/>
      <c r="CA3140" s="14">
        <f t="shared" si="8288"/>
        <v>3300</v>
      </c>
      <c r="CB3140" s="122">
        <f t="shared" si="8299"/>
        <v>100</v>
      </c>
    </row>
    <row r="3141" spans="1:80" x14ac:dyDescent="0.25">
      <c r="A3141" s="4" t="s">
        <v>928</v>
      </c>
      <c r="B3141" s="4" t="s">
        <v>88</v>
      </c>
      <c r="C3141" s="4" t="s">
        <v>1411</v>
      </c>
      <c r="D3141" s="79" t="s">
        <v>1412</v>
      </c>
      <c r="E3141" s="89">
        <v>6137</v>
      </c>
      <c r="F3141" s="79"/>
      <c r="G3141" s="75" t="s">
        <v>1906</v>
      </c>
      <c r="H3141" s="13" t="s">
        <v>204</v>
      </c>
      <c r="I3141" s="14">
        <v>19000</v>
      </c>
      <c r="J3141" s="14">
        <f t="shared" si="8287"/>
        <v>22400</v>
      </c>
      <c r="K3141" s="14">
        <v>15400</v>
      </c>
      <c r="L3141" s="14">
        <f t="shared" si="8290"/>
        <v>7000</v>
      </c>
      <c r="M3141" s="14">
        <v>7000</v>
      </c>
      <c r="N3141" s="14">
        <v>0</v>
      </c>
      <c r="O3141" s="14">
        <v>0</v>
      </c>
      <c r="P3141" s="14">
        <v>0</v>
      </c>
      <c r="Q3141" s="14">
        <v>0</v>
      </c>
      <c r="R3141" s="14">
        <v>7000</v>
      </c>
      <c r="S3141" s="14"/>
      <c r="T3141" s="14"/>
      <c r="U3141" s="14"/>
      <c r="V3141" s="14"/>
      <c r="W3141" s="14"/>
      <c r="X3141" s="14">
        <f t="shared" si="8224"/>
        <v>7000</v>
      </c>
      <c r="Y3141" s="14"/>
      <c r="Z3141" s="14">
        <v>4500</v>
      </c>
      <c r="AA3141" s="14">
        <v>2000</v>
      </c>
      <c r="AB3141" s="14">
        <v>500</v>
      </c>
      <c r="AC3141" s="14"/>
      <c r="AD3141" s="14"/>
      <c r="AE3141" s="14"/>
      <c r="AF3141" s="14"/>
      <c r="AG3141" s="14"/>
      <c r="AH3141" s="14">
        <v>7000</v>
      </c>
      <c r="AI3141" s="14">
        <v>0</v>
      </c>
      <c r="AJ3141" s="14">
        <v>0</v>
      </c>
      <c r="AK3141" s="14"/>
      <c r="AL3141" s="14"/>
      <c r="AM3141" s="14"/>
      <c r="AN3141" s="14"/>
      <c r="AO3141" s="14"/>
      <c r="AP3141" s="14">
        <f t="shared" si="8225"/>
        <v>0</v>
      </c>
      <c r="AQ3141" s="14"/>
      <c r="AR3141" s="14"/>
      <c r="AS3141" s="14"/>
      <c r="AT3141" s="14"/>
      <c r="AU3141" s="14"/>
      <c r="AV3141" s="14"/>
      <c r="AW3141" s="14"/>
      <c r="AX3141" s="14"/>
      <c r="AY3141" s="14"/>
      <c r="AZ3141" s="14">
        <v>0</v>
      </c>
      <c r="BA3141" s="14">
        <v>0</v>
      </c>
      <c r="BB3141" s="14">
        <v>0</v>
      </c>
      <c r="BC3141" s="14"/>
      <c r="BD3141" s="14"/>
      <c r="BE3141" s="14">
        <v>6000</v>
      </c>
      <c r="BF3141" s="14"/>
      <c r="BG3141" s="14"/>
      <c r="BH3141" s="14">
        <f t="shared" si="8226"/>
        <v>6000</v>
      </c>
      <c r="BI3141" s="14"/>
      <c r="BJ3141" s="14"/>
      <c r="BK3141" s="14"/>
      <c r="BL3141" s="14"/>
      <c r="BM3141" s="14">
        <v>6000</v>
      </c>
      <c r="BN3141" s="14"/>
      <c r="BO3141" s="14"/>
      <c r="BP3141" s="14"/>
      <c r="BQ3141" s="14"/>
      <c r="BR3141" s="14">
        <v>6000</v>
      </c>
      <c r="BS3141" s="14">
        <v>0</v>
      </c>
      <c r="BT3141" s="14">
        <v>22400</v>
      </c>
      <c r="BU3141" s="14">
        <v>15400</v>
      </c>
      <c r="BV3141" s="14">
        <v>8800</v>
      </c>
      <c r="BW3141" s="14">
        <f t="shared" si="8212"/>
        <v>2600</v>
      </c>
      <c r="BX3141" s="14">
        <v>1000</v>
      </c>
      <c r="BY3141" s="14">
        <v>800</v>
      </c>
      <c r="BZ3141" s="14">
        <v>800</v>
      </c>
      <c r="CA3141" s="14">
        <f t="shared" si="8288"/>
        <v>11400</v>
      </c>
      <c r="CB3141" s="122">
        <f t="shared" si="8299"/>
        <v>74.025974025974023</v>
      </c>
    </row>
    <row r="3142" spans="1:80" x14ac:dyDescent="0.25">
      <c r="A3142" s="4" t="s">
        <v>928</v>
      </c>
      <c r="B3142" s="4" t="s">
        <v>88</v>
      </c>
      <c r="C3142" s="4" t="s">
        <v>1411</v>
      </c>
      <c r="D3142" s="79" t="s">
        <v>1412</v>
      </c>
      <c r="E3142" s="89">
        <v>6138</v>
      </c>
      <c r="F3142" s="79"/>
      <c r="G3142" s="75" t="s">
        <v>1906</v>
      </c>
      <c r="H3142" s="13" t="s">
        <v>205</v>
      </c>
      <c r="I3142" s="14">
        <v>1850</v>
      </c>
      <c r="J3142" s="14">
        <f t="shared" si="8287"/>
        <v>2035</v>
      </c>
      <c r="K3142" s="14">
        <v>2035</v>
      </c>
      <c r="L3142" s="14">
        <f t="shared" si="8290"/>
        <v>0</v>
      </c>
      <c r="M3142" s="14">
        <v>0</v>
      </c>
      <c r="N3142" s="14">
        <v>0</v>
      </c>
      <c r="O3142" s="14">
        <v>0</v>
      </c>
      <c r="P3142" s="14">
        <v>0</v>
      </c>
      <c r="Q3142" s="14">
        <v>0</v>
      </c>
      <c r="R3142" s="14">
        <v>0</v>
      </c>
      <c r="S3142" s="14"/>
      <c r="T3142" s="14"/>
      <c r="U3142" s="14"/>
      <c r="V3142" s="14"/>
      <c r="W3142" s="14"/>
      <c r="X3142" s="14">
        <f t="shared" si="8224"/>
        <v>0</v>
      </c>
      <c r="Y3142" s="14"/>
      <c r="Z3142" s="14"/>
      <c r="AA3142" s="14"/>
      <c r="AB3142" s="14"/>
      <c r="AC3142" s="14"/>
      <c r="AD3142" s="14"/>
      <c r="AE3142" s="14"/>
      <c r="AF3142" s="14"/>
      <c r="AG3142" s="14"/>
      <c r="AH3142" s="14">
        <v>0</v>
      </c>
      <c r="AI3142" s="14">
        <v>0</v>
      </c>
      <c r="AJ3142" s="14">
        <v>0</v>
      </c>
      <c r="AK3142" s="14"/>
      <c r="AL3142" s="14"/>
      <c r="AM3142" s="14"/>
      <c r="AN3142" s="14"/>
      <c r="AO3142" s="14"/>
      <c r="AP3142" s="14">
        <f t="shared" si="8225"/>
        <v>0</v>
      </c>
      <c r="AQ3142" s="14"/>
      <c r="AR3142" s="14"/>
      <c r="AS3142" s="14"/>
      <c r="AT3142" s="14"/>
      <c r="AU3142" s="14"/>
      <c r="AV3142" s="14"/>
      <c r="AW3142" s="14"/>
      <c r="AX3142" s="14"/>
      <c r="AY3142" s="14"/>
      <c r="AZ3142" s="14">
        <v>0</v>
      </c>
      <c r="BA3142" s="14">
        <v>0</v>
      </c>
      <c r="BB3142" s="14">
        <v>0</v>
      </c>
      <c r="BC3142" s="14"/>
      <c r="BD3142" s="14"/>
      <c r="BE3142" s="14"/>
      <c r="BF3142" s="14"/>
      <c r="BG3142" s="14"/>
      <c r="BH3142" s="14">
        <f t="shared" si="8226"/>
        <v>0</v>
      </c>
      <c r="BI3142" s="14"/>
      <c r="BJ3142" s="14"/>
      <c r="BK3142" s="14"/>
      <c r="BL3142" s="14"/>
      <c r="BM3142" s="14"/>
      <c r="BN3142" s="14"/>
      <c r="BO3142" s="14"/>
      <c r="BP3142" s="14"/>
      <c r="BQ3142" s="14"/>
      <c r="BR3142" s="14">
        <v>0</v>
      </c>
      <c r="BS3142" s="14">
        <v>0</v>
      </c>
      <c r="BT3142" s="14">
        <v>2035</v>
      </c>
      <c r="BU3142" s="14">
        <v>2035</v>
      </c>
      <c r="BV3142" s="14">
        <v>0</v>
      </c>
      <c r="BW3142" s="14">
        <f t="shared" si="8212"/>
        <v>0</v>
      </c>
      <c r="BX3142" s="14"/>
      <c r="BY3142" s="14"/>
      <c r="BZ3142" s="14"/>
      <c r="CA3142" s="14">
        <f t="shared" si="8288"/>
        <v>0</v>
      </c>
      <c r="CB3142" s="122">
        <f t="shared" si="8299"/>
        <v>0</v>
      </c>
    </row>
    <row r="3143" spans="1:80" x14ac:dyDescent="0.25">
      <c r="A3143" s="1" t="s">
        <v>928</v>
      </c>
      <c r="B3143" s="1" t="s">
        <v>88</v>
      </c>
      <c r="C3143" s="1" t="s">
        <v>1411</v>
      </c>
      <c r="D3143" s="82" t="s">
        <v>1412</v>
      </c>
      <c r="E3143" s="82" t="s">
        <v>50</v>
      </c>
      <c r="F3143" s="79" t="s">
        <v>1</v>
      </c>
      <c r="G3143" s="13" t="s">
        <v>1</v>
      </c>
      <c r="H3143" s="2" t="s">
        <v>51</v>
      </c>
      <c r="I3143" s="12">
        <f>SUM(I3144:I3146)</f>
        <v>103700</v>
      </c>
      <c r="J3143" s="12">
        <f t="shared" si="8287"/>
        <v>110414</v>
      </c>
      <c r="K3143" s="12">
        <f t="shared" ref="K3143" si="8328">SUM(K3144:K3146)</f>
        <v>88414</v>
      </c>
      <c r="L3143" s="12">
        <f t="shared" si="8290"/>
        <v>22000</v>
      </c>
      <c r="M3143" s="12">
        <f t="shared" ref="M3143:Q3143" si="8329">SUM(M3144:M3146)</f>
        <v>11000</v>
      </c>
      <c r="N3143" s="12">
        <f t="shared" si="8329"/>
        <v>0</v>
      </c>
      <c r="O3143" s="12">
        <f t="shared" si="8329"/>
        <v>11000</v>
      </c>
      <c r="P3143" s="12">
        <f t="shared" si="8329"/>
        <v>0</v>
      </c>
      <c r="Q3143" s="12">
        <f t="shared" si="8329"/>
        <v>0</v>
      </c>
      <c r="R3143" s="12">
        <f t="shared" ref="R3143:AG3143" si="8330">SUM(R3144:R3146)</f>
        <v>11000</v>
      </c>
      <c r="S3143" s="12">
        <f t="shared" si="8330"/>
        <v>0</v>
      </c>
      <c r="T3143" s="12">
        <f t="shared" si="8330"/>
        <v>0</v>
      </c>
      <c r="U3143" s="12">
        <f t="shared" si="8330"/>
        <v>0</v>
      </c>
      <c r="V3143" s="12">
        <f t="shared" si="8330"/>
        <v>0</v>
      </c>
      <c r="W3143" s="12">
        <f t="shared" si="8330"/>
        <v>0</v>
      </c>
      <c r="X3143" s="12">
        <f t="shared" si="8330"/>
        <v>11000</v>
      </c>
      <c r="Y3143" s="12">
        <f t="shared" si="8330"/>
        <v>0</v>
      </c>
      <c r="Z3143" s="12">
        <f t="shared" si="8330"/>
        <v>0</v>
      </c>
      <c r="AA3143" s="12">
        <f t="shared" si="8330"/>
        <v>2000</v>
      </c>
      <c r="AB3143" s="12">
        <f t="shared" si="8330"/>
        <v>1403</v>
      </c>
      <c r="AC3143" s="12">
        <f t="shared" si="8330"/>
        <v>7597</v>
      </c>
      <c r="AD3143" s="12">
        <f t="shared" si="8330"/>
        <v>0</v>
      </c>
      <c r="AE3143" s="12">
        <f t="shared" si="8330"/>
        <v>0</v>
      </c>
      <c r="AF3143" s="12">
        <f t="shared" si="8330"/>
        <v>0</v>
      </c>
      <c r="AG3143" s="12">
        <f t="shared" si="8330"/>
        <v>0</v>
      </c>
      <c r="AH3143" s="12">
        <v>11000</v>
      </c>
      <c r="AI3143" s="12">
        <v>0</v>
      </c>
      <c r="AJ3143" s="12">
        <f t="shared" ref="AJ3143:AY3143" si="8331">SUM(AJ3144:AJ3146)</f>
        <v>0</v>
      </c>
      <c r="AK3143" s="12">
        <f t="shared" si="8331"/>
        <v>0</v>
      </c>
      <c r="AL3143" s="12">
        <f t="shared" si="8331"/>
        <v>0</v>
      </c>
      <c r="AM3143" s="12">
        <f t="shared" si="8331"/>
        <v>0</v>
      </c>
      <c r="AN3143" s="12">
        <f t="shared" si="8331"/>
        <v>0</v>
      </c>
      <c r="AO3143" s="12">
        <f t="shared" si="8331"/>
        <v>0</v>
      </c>
      <c r="AP3143" s="12">
        <f t="shared" si="8331"/>
        <v>0</v>
      </c>
      <c r="AQ3143" s="12">
        <f t="shared" si="8331"/>
        <v>0</v>
      </c>
      <c r="AR3143" s="12">
        <f t="shared" si="8331"/>
        <v>0</v>
      </c>
      <c r="AS3143" s="12">
        <f t="shared" si="8331"/>
        <v>0</v>
      </c>
      <c r="AT3143" s="12">
        <f t="shared" si="8331"/>
        <v>0</v>
      </c>
      <c r="AU3143" s="12">
        <f t="shared" si="8331"/>
        <v>0</v>
      </c>
      <c r="AV3143" s="12">
        <f t="shared" si="8331"/>
        <v>0</v>
      </c>
      <c r="AW3143" s="12">
        <f t="shared" si="8331"/>
        <v>0</v>
      </c>
      <c r="AX3143" s="12">
        <f t="shared" si="8331"/>
        <v>0</v>
      </c>
      <c r="AY3143" s="12">
        <f t="shared" si="8331"/>
        <v>0</v>
      </c>
      <c r="AZ3143" s="12">
        <v>0</v>
      </c>
      <c r="BA3143" s="12">
        <v>0</v>
      </c>
      <c r="BB3143" s="12">
        <f t="shared" ref="BB3143:BQ3143" si="8332">SUM(BB3144:BB3146)</f>
        <v>11000</v>
      </c>
      <c r="BC3143" s="12">
        <f t="shared" si="8332"/>
        <v>5609</v>
      </c>
      <c r="BD3143" s="12">
        <f t="shared" si="8332"/>
        <v>0</v>
      </c>
      <c r="BE3143" s="12">
        <f t="shared" si="8332"/>
        <v>0</v>
      </c>
      <c r="BF3143" s="12">
        <f t="shared" si="8332"/>
        <v>0</v>
      </c>
      <c r="BG3143" s="12">
        <f t="shared" si="8332"/>
        <v>0</v>
      </c>
      <c r="BH3143" s="12">
        <f t="shared" si="8332"/>
        <v>16609</v>
      </c>
      <c r="BI3143" s="12">
        <f t="shared" si="8332"/>
        <v>0</v>
      </c>
      <c r="BJ3143" s="12">
        <f t="shared" si="8332"/>
        <v>0</v>
      </c>
      <c r="BK3143" s="12">
        <f t="shared" si="8332"/>
        <v>5609</v>
      </c>
      <c r="BL3143" s="12">
        <f t="shared" si="8332"/>
        <v>0</v>
      </c>
      <c r="BM3143" s="12">
        <f t="shared" si="8332"/>
        <v>0</v>
      </c>
      <c r="BN3143" s="12">
        <f t="shared" si="8332"/>
        <v>0</v>
      </c>
      <c r="BO3143" s="12">
        <f t="shared" si="8332"/>
        <v>0</v>
      </c>
      <c r="BP3143" s="12">
        <f t="shared" si="8332"/>
        <v>0</v>
      </c>
      <c r="BQ3143" s="12">
        <f t="shared" si="8332"/>
        <v>0</v>
      </c>
      <c r="BR3143" s="12">
        <v>5609</v>
      </c>
      <c r="BS3143" s="12">
        <v>11000</v>
      </c>
      <c r="BT3143" s="12">
        <f t="shared" ref="BT3143:BZ3143" si="8333">SUM(BT3144:BT3146)</f>
        <v>111059</v>
      </c>
      <c r="BU3143" s="12">
        <f t="shared" si="8333"/>
        <v>89059</v>
      </c>
      <c r="BV3143" s="12">
        <f t="shared" si="8333"/>
        <v>44781</v>
      </c>
      <c r="BW3143" s="12">
        <f t="shared" si="8333"/>
        <v>20335</v>
      </c>
      <c r="BX3143" s="12">
        <f t="shared" si="8333"/>
        <v>7445</v>
      </c>
      <c r="BY3143" s="12">
        <f t="shared" si="8333"/>
        <v>6445</v>
      </c>
      <c r="BZ3143" s="12">
        <f t="shared" si="8333"/>
        <v>6445</v>
      </c>
      <c r="CA3143" s="12">
        <f t="shared" si="8288"/>
        <v>65116</v>
      </c>
      <c r="CB3143" s="124">
        <f t="shared" si="8299"/>
        <v>73.115575068213218</v>
      </c>
    </row>
    <row r="3144" spans="1:80" x14ac:dyDescent="0.25">
      <c r="A3144" s="4" t="s">
        <v>928</v>
      </c>
      <c r="B3144" s="4" t="s">
        <v>88</v>
      </c>
      <c r="C3144" s="4" t="s">
        <v>1411</v>
      </c>
      <c r="D3144" s="79" t="s">
        <v>1412</v>
      </c>
      <c r="E3144" s="89">
        <v>6139</v>
      </c>
      <c r="F3144" s="79"/>
      <c r="G3144" s="75" t="s">
        <v>1906</v>
      </c>
      <c r="H3144" s="13" t="s">
        <v>51</v>
      </c>
      <c r="I3144" s="14">
        <v>81800</v>
      </c>
      <c r="J3144" s="14">
        <f t="shared" si="8287"/>
        <v>84980</v>
      </c>
      <c r="K3144" s="14">
        <v>62980</v>
      </c>
      <c r="L3144" s="14">
        <f t="shared" si="8290"/>
        <v>22000</v>
      </c>
      <c r="M3144" s="14">
        <v>11000</v>
      </c>
      <c r="N3144" s="14">
        <v>0</v>
      </c>
      <c r="O3144" s="14">
        <v>11000</v>
      </c>
      <c r="P3144" s="14">
        <v>0</v>
      </c>
      <c r="Q3144" s="14">
        <v>0</v>
      </c>
      <c r="R3144" s="14">
        <v>11000</v>
      </c>
      <c r="S3144" s="14"/>
      <c r="T3144" s="14"/>
      <c r="U3144" s="14"/>
      <c r="V3144" s="14"/>
      <c r="W3144" s="14"/>
      <c r="X3144" s="14">
        <f t="shared" si="8224"/>
        <v>11000</v>
      </c>
      <c r="Y3144" s="14"/>
      <c r="Z3144" s="14"/>
      <c r="AA3144" s="14">
        <v>2000</v>
      </c>
      <c r="AB3144" s="14">
        <v>1403</v>
      </c>
      <c r="AC3144" s="14">
        <v>7597</v>
      </c>
      <c r="AD3144" s="14"/>
      <c r="AE3144" s="14"/>
      <c r="AF3144" s="14"/>
      <c r="AG3144" s="14"/>
      <c r="AH3144" s="14">
        <v>11000</v>
      </c>
      <c r="AI3144" s="14">
        <v>0</v>
      </c>
      <c r="AJ3144" s="14">
        <v>0</v>
      </c>
      <c r="AK3144" s="14"/>
      <c r="AL3144" s="14"/>
      <c r="AM3144" s="14"/>
      <c r="AN3144" s="14"/>
      <c r="AO3144" s="14"/>
      <c r="AP3144" s="14">
        <f t="shared" si="8225"/>
        <v>0</v>
      </c>
      <c r="AQ3144" s="14"/>
      <c r="AR3144" s="14"/>
      <c r="AS3144" s="14"/>
      <c r="AT3144" s="14"/>
      <c r="AU3144" s="14"/>
      <c r="AV3144" s="14"/>
      <c r="AW3144" s="14"/>
      <c r="AX3144" s="14"/>
      <c r="AY3144" s="14"/>
      <c r="AZ3144" s="14">
        <v>0</v>
      </c>
      <c r="BA3144" s="14">
        <v>0</v>
      </c>
      <c r="BB3144" s="14">
        <v>11000</v>
      </c>
      <c r="BC3144" s="14">
        <v>5609</v>
      </c>
      <c r="BD3144" s="14"/>
      <c r="BE3144" s="14"/>
      <c r="BF3144" s="14"/>
      <c r="BG3144" s="14"/>
      <c r="BH3144" s="14">
        <f t="shared" si="8226"/>
        <v>16609</v>
      </c>
      <c r="BI3144" s="14"/>
      <c r="BJ3144" s="14"/>
      <c r="BK3144" s="14">
        <v>5609</v>
      </c>
      <c r="BL3144" s="14"/>
      <c r="BM3144" s="14"/>
      <c r="BN3144" s="14"/>
      <c r="BO3144" s="14"/>
      <c r="BP3144" s="14"/>
      <c r="BQ3144" s="14"/>
      <c r="BR3144" s="14">
        <v>5609</v>
      </c>
      <c r="BS3144" s="14">
        <v>11000</v>
      </c>
      <c r="BT3144" s="14">
        <v>84980</v>
      </c>
      <c r="BU3144" s="14">
        <v>62980</v>
      </c>
      <c r="BV3144" s="14">
        <v>31200</v>
      </c>
      <c r="BW3144" s="14">
        <f t="shared" si="8212"/>
        <v>13600</v>
      </c>
      <c r="BX3144" s="14">
        <v>5200</v>
      </c>
      <c r="BY3144" s="14">
        <v>4200</v>
      </c>
      <c r="BZ3144" s="14">
        <v>4200</v>
      </c>
      <c r="CA3144" s="14">
        <f t="shared" si="8288"/>
        <v>44800</v>
      </c>
      <c r="CB3144" s="122">
        <f t="shared" si="8299"/>
        <v>71.133693235947916</v>
      </c>
    </row>
    <row r="3145" spans="1:80" ht="22.5" x14ac:dyDescent="0.25">
      <c r="A3145" s="4" t="s">
        <v>928</v>
      </c>
      <c r="B3145" s="4" t="s">
        <v>88</v>
      </c>
      <c r="C3145" s="4" t="s">
        <v>1411</v>
      </c>
      <c r="D3145" s="79" t="s">
        <v>1412</v>
      </c>
      <c r="E3145" s="89">
        <v>6139</v>
      </c>
      <c r="F3145" s="79" t="s">
        <v>1419</v>
      </c>
      <c r="G3145" s="75" t="s">
        <v>1906</v>
      </c>
      <c r="H3145" s="13" t="s">
        <v>59</v>
      </c>
      <c r="I3145" s="14">
        <v>10500</v>
      </c>
      <c r="J3145" s="14">
        <f t="shared" si="8287"/>
        <v>12894</v>
      </c>
      <c r="K3145" s="14">
        <v>12894</v>
      </c>
      <c r="L3145" s="14">
        <f t="shared" si="8290"/>
        <v>0</v>
      </c>
      <c r="M3145" s="14">
        <v>0</v>
      </c>
      <c r="N3145" s="14">
        <v>0</v>
      </c>
      <c r="O3145" s="14">
        <v>0</v>
      </c>
      <c r="P3145" s="14">
        <v>0</v>
      </c>
      <c r="Q3145" s="14">
        <v>0</v>
      </c>
      <c r="R3145" s="14">
        <v>0</v>
      </c>
      <c r="S3145" s="14"/>
      <c r="T3145" s="14"/>
      <c r="U3145" s="14"/>
      <c r="V3145" s="14"/>
      <c r="W3145" s="14"/>
      <c r="X3145" s="14">
        <f t="shared" si="8224"/>
        <v>0</v>
      </c>
      <c r="Y3145" s="14"/>
      <c r="Z3145" s="14"/>
      <c r="AA3145" s="14"/>
      <c r="AB3145" s="14"/>
      <c r="AC3145" s="14"/>
      <c r="AD3145" s="14"/>
      <c r="AE3145" s="14"/>
      <c r="AF3145" s="14"/>
      <c r="AG3145" s="14"/>
      <c r="AH3145" s="14">
        <v>0</v>
      </c>
      <c r="AI3145" s="14">
        <v>0</v>
      </c>
      <c r="AJ3145" s="14">
        <v>0</v>
      </c>
      <c r="AK3145" s="14"/>
      <c r="AL3145" s="14"/>
      <c r="AM3145" s="14"/>
      <c r="AN3145" s="14"/>
      <c r="AO3145" s="14"/>
      <c r="AP3145" s="14">
        <f t="shared" si="8225"/>
        <v>0</v>
      </c>
      <c r="AQ3145" s="14"/>
      <c r="AR3145" s="14"/>
      <c r="AS3145" s="14"/>
      <c r="AT3145" s="14"/>
      <c r="AU3145" s="14"/>
      <c r="AV3145" s="14"/>
      <c r="AW3145" s="14"/>
      <c r="AX3145" s="14"/>
      <c r="AY3145" s="14"/>
      <c r="AZ3145" s="14">
        <v>0</v>
      </c>
      <c r="BA3145" s="14">
        <v>0</v>
      </c>
      <c r="BB3145" s="14">
        <v>0</v>
      </c>
      <c r="BC3145" s="14"/>
      <c r="BD3145" s="14"/>
      <c r="BE3145" s="14"/>
      <c r="BF3145" s="14"/>
      <c r="BG3145" s="14"/>
      <c r="BH3145" s="14">
        <f t="shared" si="8226"/>
        <v>0</v>
      </c>
      <c r="BI3145" s="14"/>
      <c r="BJ3145" s="14"/>
      <c r="BK3145" s="14"/>
      <c r="BL3145" s="14"/>
      <c r="BM3145" s="14"/>
      <c r="BN3145" s="14"/>
      <c r="BO3145" s="14"/>
      <c r="BP3145" s="14"/>
      <c r="BQ3145" s="14"/>
      <c r="BR3145" s="14">
        <v>0</v>
      </c>
      <c r="BS3145" s="14">
        <v>0</v>
      </c>
      <c r="BT3145" s="14">
        <v>13539</v>
      </c>
      <c r="BU3145" s="14">
        <v>13539</v>
      </c>
      <c r="BV3145" s="14">
        <v>7311</v>
      </c>
      <c r="BW3145" s="14">
        <f t="shared" si="8212"/>
        <v>3600</v>
      </c>
      <c r="BX3145" s="14">
        <v>1200</v>
      </c>
      <c r="BY3145" s="14">
        <v>1200</v>
      </c>
      <c r="BZ3145" s="14">
        <v>1200</v>
      </c>
      <c r="CA3145" s="14">
        <f t="shared" si="8288"/>
        <v>10911</v>
      </c>
      <c r="CB3145" s="122">
        <f t="shared" si="8299"/>
        <v>80.589408375803245</v>
      </c>
    </row>
    <row r="3146" spans="1:80" ht="22.5" x14ac:dyDescent="0.25">
      <c r="A3146" s="4" t="s">
        <v>928</v>
      </c>
      <c r="B3146" s="4" t="s">
        <v>88</v>
      </c>
      <c r="C3146" s="4" t="s">
        <v>1411</v>
      </c>
      <c r="D3146" s="79" t="s">
        <v>1412</v>
      </c>
      <c r="E3146" s="89">
        <v>6139</v>
      </c>
      <c r="F3146" s="79" t="s">
        <v>1420</v>
      </c>
      <c r="G3146" s="75" t="s">
        <v>1906</v>
      </c>
      <c r="H3146" s="13" t="s">
        <v>65</v>
      </c>
      <c r="I3146" s="14">
        <v>11400</v>
      </c>
      <c r="J3146" s="14">
        <f t="shared" si="8287"/>
        <v>12540</v>
      </c>
      <c r="K3146" s="14">
        <v>12540</v>
      </c>
      <c r="L3146" s="14">
        <f t="shared" si="8290"/>
        <v>0</v>
      </c>
      <c r="M3146" s="14">
        <v>0</v>
      </c>
      <c r="N3146" s="14">
        <v>0</v>
      </c>
      <c r="O3146" s="14">
        <v>0</v>
      </c>
      <c r="P3146" s="14">
        <v>0</v>
      </c>
      <c r="Q3146" s="14">
        <v>0</v>
      </c>
      <c r="R3146" s="14">
        <v>0</v>
      </c>
      <c r="S3146" s="14"/>
      <c r="T3146" s="14"/>
      <c r="U3146" s="14"/>
      <c r="V3146" s="14"/>
      <c r="W3146" s="14"/>
      <c r="X3146" s="14">
        <f t="shared" si="8224"/>
        <v>0</v>
      </c>
      <c r="Y3146" s="14"/>
      <c r="Z3146" s="14"/>
      <c r="AA3146" s="14"/>
      <c r="AB3146" s="14"/>
      <c r="AC3146" s="14"/>
      <c r="AD3146" s="14"/>
      <c r="AE3146" s="14"/>
      <c r="AF3146" s="14"/>
      <c r="AG3146" s="14"/>
      <c r="AH3146" s="14">
        <v>0</v>
      </c>
      <c r="AI3146" s="14">
        <v>0</v>
      </c>
      <c r="AJ3146" s="14">
        <v>0</v>
      </c>
      <c r="AK3146" s="14"/>
      <c r="AL3146" s="14"/>
      <c r="AM3146" s="14"/>
      <c r="AN3146" s="14"/>
      <c r="AO3146" s="14"/>
      <c r="AP3146" s="14">
        <f t="shared" si="8225"/>
        <v>0</v>
      </c>
      <c r="AQ3146" s="14"/>
      <c r="AR3146" s="14"/>
      <c r="AS3146" s="14"/>
      <c r="AT3146" s="14"/>
      <c r="AU3146" s="14"/>
      <c r="AV3146" s="14"/>
      <c r="AW3146" s="14"/>
      <c r="AX3146" s="14"/>
      <c r="AY3146" s="14"/>
      <c r="AZ3146" s="14">
        <v>0</v>
      </c>
      <c r="BA3146" s="14">
        <v>0</v>
      </c>
      <c r="BB3146" s="14">
        <v>0</v>
      </c>
      <c r="BC3146" s="14"/>
      <c r="BD3146" s="14"/>
      <c r="BE3146" s="14"/>
      <c r="BF3146" s="14"/>
      <c r="BG3146" s="14"/>
      <c r="BH3146" s="14">
        <f t="shared" si="8226"/>
        <v>0</v>
      </c>
      <c r="BI3146" s="14"/>
      <c r="BJ3146" s="14"/>
      <c r="BK3146" s="14"/>
      <c r="BL3146" s="14"/>
      <c r="BM3146" s="14"/>
      <c r="BN3146" s="14"/>
      <c r="BO3146" s="14"/>
      <c r="BP3146" s="14"/>
      <c r="BQ3146" s="14"/>
      <c r="BR3146" s="14">
        <v>0</v>
      </c>
      <c r="BS3146" s="14">
        <v>0</v>
      </c>
      <c r="BT3146" s="14">
        <v>12540</v>
      </c>
      <c r="BU3146" s="14">
        <v>12540</v>
      </c>
      <c r="BV3146" s="14">
        <v>6270</v>
      </c>
      <c r="BW3146" s="14">
        <f t="shared" si="8212"/>
        <v>3135</v>
      </c>
      <c r="BX3146" s="14">
        <v>1045</v>
      </c>
      <c r="BY3146" s="14">
        <v>1045</v>
      </c>
      <c r="BZ3146" s="14">
        <v>1045</v>
      </c>
      <c r="CA3146" s="14">
        <f t="shared" si="8288"/>
        <v>9405</v>
      </c>
      <c r="CB3146" s="122">
        <f t="shared" si="8299"/>
        <v>75</v>
      </c>
    </row>
    <row r="3147" spans="1:80" ht="22.5" x14ac:dyDescent="0.25">
      <c r="A3147" s="1" t="s">
        <v>1</v>
      </c>
      <c r="B3147" s="1" t="s">
        <v>1</v>
      </c>
      <c r="C3147" s="1" t="s">
        <v>1</v>
      </c>
      <c r="D3147" s="78" t="s">
        <v>1</v>
      </c>
      <c r="E3147" s="78" t="s">
        <v>1</v>
      </c>
      <c r="F3147" s="78" t="s">
        <v>1</v>
      </c>
      <c r="G3147" s="2" t="s">
        <v>1</v>
      </c>
      <c r="H3147" s="10" t="s">
        <v>66</v>
      </c>
      <c r="I3147" s="11">
        <f>SUM(I3148)</f>
        <v>100</v>
      </c>
      <c r="J3147" s="11">
        <f t="shared" si="8287"/>
        <v>100</v>
      </c>
      <c r="K3147" s="11">
        <f t="shared" ref="K3147:Q3148" si="8334">SUM(K3148)</f>
        <v>100</v>
      </c>
      <c r="L3147" s="11">
        <f t="shared" si="8290"/>
        <v>0</v>
      </c>
      <c r="M3147" s="11">
        <f t="shared" si="8334"/>
        <v>0</v>
      </c>
      <c r="N3147" s="11">
        <f t="shared" si="8334"/>
        <v>0</v>
      </c>
      <c r="O3147" s="11">
        <f t="shared" si="8334"/>
        <v>0</v>
      </c>
      <c r="P3147" s="11">
        <f t="shared" si="8334"/>
        <v>0</v>
      </c>
      <c r="Q3147" s="11">
        <f t="shared" si="8334"/>
        <v>0</v>
      </c>
      <c r="R3147" s="11">
        <f t="shared" ref="R3147:AG3148" si="8335">SUM(R3148)</f>
        <v>0</v>
      </c>
      <c r="S3147" s="11">
        <f t="shared" si="8335"/>
        <v>0</v>
      </c>
      <c r="T3147" s="11">
        <f t="shared" si="8335"/>
        <v>0</v>
      </c>
      <c r="U3147" s="11">
        <f t="shared" si="8335"/>
        <v>0</v>
      </c>
      <c r="V3147" s="11">
        <f t="shared" si="8335"/>
        <v>0</v>
      </c>
      <c r="W3147" s="11">
        <f t="shared" si="8335"/>
        <v>0</v>
      </c>
      <c r="X3147" s="11">
        <f t="shared" si="8335"/>
        <v>0</v>
      </c>
      <c r="Y3147" s="11">
        <f t="shared" si="8335"/>
        <v>0</v>
      </c>
      <c r="Z3147" s="11">
        <f t="shared" si="8335"/>
        <v>0</v>
      </c>
      <c r="AA3147" s="11">
        <f t="shared" si="8335"/>
        <v>0</v>
      </c>
      <c r="AB3147" s="11">
        <f t="shared" si="8335"/>
        <v>0</v>
      </c>
      <c r="AC3147" s="11">
        <f t="shared" si="8335"/>
        <v>0</v>
      </c>
      <c r="AD3147" s="11">
        <f t="shared" si="8335"/>
        <v>0</v>
      </c>
      <c r="AE3147" s="11">
        <f t="shared" si="8335"/>
        <v>0</v>
      </c>
      <c r="AF3147" s="11">
        <f t="shared" si="8335"/>
        <v>0</v>
      </c>
      <c r="AG3147" s="11">
        <f t="shared" si="8335"/>
        <v>0</v>
      </c>
      <c r="AH3147" s="11">
        <v>0</v>
      </c>
      <c r="AI3147" s="11">
        <v>0</v>
      </c>
      <c r="AJ3147" s="11">
        <f t="shared" ref="AJ3147:AY3148" si="8336">SUM(AJ3148)</f>
        <v>0</v>
      </c>
      <c r="AK3147" s="11">
        <f t="shared" si="8336"/>
        <v>0</v>
      </c>
      <c r="AL3147" s="11">
        <f t="shared" si="8336"/>
        <v>0</v>
      </c>
      <c r="AM3147" s="11">
        <f t="shared" si="8336"/>
        <v>0</v>
      </c>
      <c r="AN3147" s="11">
        <f t="shared" si="8336"/>
        <v>0</v>
      </c>
      <c r="AO3147" s="11">
        <f t="shared" si="8336"/>
        <v>0</v>
      </c>
      <c r="AP3147" s="11">
        <f t="shared" si="8336"/>
        <v>0</v>
      </c>
      <c r="AQ3147" s="11">
        <f t="shared" si="8336"/>
        <v>0</v>
      </c>
      <c r="AR3147" s="11">
        <f t="shared" si="8336"/>
        <v>0</v>
      </c>
      <c r="AS3147" s="11">
        <f t="shared" si="8336"/>
        <v>0</v>
      </c>
      <c r="AT3147" s="11">
        <f t="shared" si="8336"/>
        <v>0</v>
      </c>
      <c r="AU3147" s="11">
        <f t="shared" si="8336"/>
        <v>0</v>
      </c>
      <c r="AV3147" s="11">
        <f t="shared" si="8336"/>
        <v>0</v>
      </c>
      <c r="AW3147" s="11">
        <f t="shared" si="8336"/>
        <v>0</v>
      </c>
      <c r="AX3147" s="11">
        <f t="shared" si="8336"/>
        <v>0</v>
      </c>
      <c r="AY3147" s="11">
        <f t="shared" si="8336"/>
        <v>0</v>
      </c>
      <c r="AZ3147" s="11">
        <v>0</v>
      </c>
      <c r="BA3147" s="11">
        <v>0</v>
      </c>
      <c r="BB3147" s="11">
        <f t="shared" ref="BB3147:BQ3148" si="8337">SUM(BB3148)</f>
        <v>0</v>
      </c>
      <c r="BC3147" s="11">
        <f t="shared" si="8337"/>
        <v>0</v>
      </c>
      <c r="BD3147" s="11">
        <f t="shared" si="8337"/>
        <v>0</v>
      </c>
      <c r="BE3147" s="11">
        <f t="shared" si="8337"/>
        <v>0</v>
      </c>
      <c r="BF3147" s="11">
        <f t="shared" si="8337"/>
        <v>0</v>
      </c>
      <c r="BG3147" s="11">
        <f t="shared" si="8337"/>
        <v>0</v>
      </c>
      <c r="BH3147" s="11">
        <f t="shared" si="8337"/>
        <v>0</v>
      </c>
      <c r="BI3147" s="11">
        <f t="shared" si="8337"/>
        <v>0</v>
      </c>
      <c r="BJ3147" s="11">
        <f t="shared" si="8337"/>
        <v>0</v>
      </c>
      <c r="BK3147" s="11">
        <f t="shared" si="8337"/>
        <v>0</v>
      </c>
      <c r="BL3147" s="11">
        <f t="shared" si="8337"/>
        <v>0</v>
      </c>
      <c r="BM3147" s="11">
        <f t="shared" si="8337"/>
        <v>0</v>
      </c>
      <c r="BN3147" s="11">
        <f t="shared" si="8337"/>
        <v>0</v>
      </c>
      <c r="BO3147" s="11">
        <f t="shared" si="8337"/>
        <v>0</v>
      </c>
      <c r="BP3147" s="11">
        <f t="shared" si="8337"/>
        <v>0</v>
      </c>
      <c r="BQ3147" s="11">
        <f t="shared" si="8337"/>
        <v>0</v>
      </c>
      <c r="BR3147" s="11">
        <v>0</v>
      </c>
      <c r="BS3147" s="11">
        <v>0</v>
      </c>
      <c r="BT3147" s="11">
        <f t="shared" ref="BT3147:BZ3148" si="8338">SUM(BT3148)</f>
        <v>100</v>
      </c>
      <c r="BU3147" s="11">
        <f t="shared" si="8338"/>
        <v>100</v>
      </c>
      <c r="BV3147" s="11">
        <f t="shared" si="8338"/>
        <v>0</v>
      </c>
      <c r="BW3147" s="11">
        <f t="shared" si="8338"/>
        <v>0</v>
      </c>
      <c r="BX3147" s="11">
        <f t="shared" si="8338"/>
        <v>0</v>
      </c>
      <c r="BY3147" s="11">
        <f t="shared" si="8338"/>
        <v>0</v>
      </c>
      <c r="BZ3147" s="11">
        <f t="shared" si="8338"/>
        <v>0</v>
      </c>
      <c r="CA3147" s="11">
        <f t="shared" si="8288"/>
        <v>0</v>
      </c>
      <c r="CB3147" s="123">
        <f t="shared" si="8299"/>
        <v>0</v>
      </c>
    </row>
    <row r="3148" spans="1:80" x14ac:dyDescent="0.25">
      <c r="A3148" s="4" t="s">
        <v>928</v>
      </c>
      <c r="B3148" s="4" t="s">
        <v>88</v>
      </c>
      <c r="C3148" s="4" t="s">
        <v>1411</v>
      </c>
      <c r="D3148" s="79" t="s">
        <v>1412</v>
      </c>
      <c r="E3148" s="78" t="s">
        <v>67</v>
      </c>
      <c r="F3148" s="78" t="s">
        <v>1</v>
      </c>
      <c r="G3148" s="2" t="s">
        <v>1</v>
      </c>
      <c r="H3148" s="2" t="s">
        <v>68</v>
      </c>
      <c r="I3148" s="12">
        <f>SUM(I3149)</f>
        <v>100</v>
      </c>
      <c r="J3148" s="12">
        <f t="shared" si="8287"/>
        <v>100</v>
      </c>
      <c r="K3148" s="12">
        <f t="shared" si="8334"/>
        <v>100</v>
      </c>
      <c r="L3148" s="12">
        <f t="shared" si="8290"/>
        <v>0</v>
      </c>
      <c r="M3148" s="12">
        <f t="shared" si="8334"/>
        <v>0</v>
      </c>
      <c r="N3148" s="12">
        <f t="shared" si="8334"/>
        <v>0</v>
      </c>
      <c r="O3148" s="12">
        <f t="shared" si="8334"/>
        <v>0</v>
      </c>
      <c r="P3148" s="12">
        <f t="shared" si="8334"/>
        <v>0</v>
      </c>
      <c r="Q3148" s="12">
        <f t="shared" si="8334"/>
        <v>0</v>
      </c>
      <c r="R3148" s="12">
        <f t="shared" si="8335"/>
        <v>0</v>
      </c>
      <c r="S3148" s="12">
        <f t="shared" ref="S3148:AG3148" si="8339">SUM(S3149)</f>
        <v>0</v>
      </c>
      <c r="T3148" s="12">
        <f t="shared" si="8339"/>
        <v>0</v>
      </c>
      <c r="U3148" s="12">
        <f t="shared" si="8339"/>
        <v>0</v>
      </c>
      <c r="V3148" s="12">
        <f t="shared" si="8339"/>
        <v>0</v>
      </c>
      <c r="W3148" s="12">
        <f t="shared" si="8339"/>
        <v>0</v>
      </c>
      <c r="X3148" s="12">
        <f t="shared" si="8339"/>
        <v>0</v>
      </c>
      <c r="Y3148" s="12">
        <f t="shared" si="8339"/>
        <v>0</v>
      </c>
      <c r="Z3148" s="12">
        <f t="shared" si="8339"/>
        <v>0</v>
      </c>
      <c r="AA3148" s="12">
        <f t="shared" si="8339"/>
        <v>0</v>
      </c>
      <c r="AB3148" s="12">
        <f t="shared" si="8339"/>
        <v>0</v>
      </c>
      <c r="AC3148" s="12">
        <f t="shared" si="8339"/>
        <v>0</v>
      </c>
      <c r="AD3148" s="12">
        <f t="shared" si="8339"/>
        <v>0</v>
      </c>
      <c r="AE3148" s="12">
        <f t="shared" si="8339"/>
        <v>0</v>
      </c>
      <c r="AF3148" s="12">
        <f t="shared" si="8339"/>
        <v>0</v>
      </c>
      <c r="AG3148" s="12">
        <f t="shared" si="8339"/>
        <v>0</v>
      </c>
      <c r="AH3148" s="12">
        <v>0</v>
      </c>
      <c r="AI3148" s="12">
        <v>0</v>
      </c>
      <c r="AJ3148" s="12">
        <f t="shared" si="8336"/>
        <v>0</v>
      </c>
      <c r="AK3148" s="12">
        <f t="shared" ref="AK3148:AY3148" si="8340">SUM(AK3149)</f>
        <v>0</v>
      </c>
      <c r="AL3148" s="12">
        <f t="shared" si="8340"/>
        <v>0</v>
      </c>
      <c r="AM3148" s="12">
        <f t="shared" si="8340"/>
        <v>0</v>
      </c>
      <c r="AN3148" s="12">
        <f t="shared" si="8340"/>
        <v>0</v>
      </c>
      <c r="AO3148" s="12">
        <f t="shared" si="8340"/>
        <v>0</v>
      </c>
      <c r="AP3148" s="12">
        <f t="shared" si="8340"/>
        <v>0</v>
      </c>
      <c r="AQ3148" s="12">
        <f t="shared" si="8340"/>
        <v>0</v>
      </c>
      <c r="AR3148" s="12">
        <f t="shared" si="8340"/>
        <v>0</v>
      </c>
      <c r="AS3148" s="12">
        <f t="shared" si="8340"/>
        <v>0</v>
      </c>
      <c r="AT3148" s="12">
        <f t="shared" si="8340"/>
        <v>0</v>
      </c>
      <c r="AU3148" s="12">
        <f t="shared" si="8340"/>
        <v>0</v>
      </c>
      <c r="AV3148" s="12">
        <f t="shared" si="8340"/>
        <v>0</v>
      </c>
      <c r="AW3148" s="12">
        <f t="shared" si="8340"/>
        <v>0</v>
      </c>
      <c r="AX3148" s="12">
        <f t="shared" si="8340"/>
        <v>0</v>
      </c>
      <c r="AY3148" s="12">
        <f t="shared" si="8340"/>
        <v>0</v>
      </c>
      <c r="AZ3148" s="12">
        <v>0</v>
      </c>
      <c r="BA3148" s="12">
        <v>0</v>
      </c>
      <c r="BB3148" s="12">
        <f t="shared" si="8337"/>
        <v>0</v>
      </c>
      <c r="BC3148" s="12">
        <f t="shared" ref="BC3148:BQ3148" si="8341">SUM(BC3149)</f>
        <v>0</v>
      </c>
      <c r="BD3148" s="12">
        <f t="shared" si="8341"/>
        <v>0</v>
      </c>
      <c r="BE3148" s="12">
        <f t="shared" si="8341"/>
        <v>0</v>
      </c>
      <c r="BF3148" s="12">
        <f t="shared" si="8341"/>
        <v>0</v>
      </c>
      <c r="BG3148" s="12">
        <f t="shared" si="8341"/>
        <v>0</v>
      </c>
      <c r="BH3148" s="12">
        <f t="shared" si="8341"/>
        <v>0</v>
      </c>
      <c r="BI3148" s="12">
        <f t="shared" si="8341"/>
        <v>0</v>
      </c>
      <c r="BJ3148" s="12">
        <f t="shared" si="8341"/>
        <v>0</v>
      </c>
      <c r="BK3148" s="12">
        <f t="shared" si="8341"/>
        <v>0</v>
      </c>
      <c r="BL3148" s="12">
        <f t="shared" si="8341"/>
        <v>0</v>
      </c>
      <c r="BM3148" s="12">
        <f t="shared" si="8341"/>
        <v>0</v>
      </c>
      <c r="BN3148" s="12">
        <f t="shared" si="8341"/>
        <v>0</v>
      </c>
      <c r="BO3148" s="12">
        <f t="shared" si="8341"/>
        <v>0</v>
      </c>
      <c r="BP3148" s="12">
        <f t="shared" si="8341"/>
        <v>0</v>
      </c>
      <c r="BQ3148" s="12">
        <f t="shared" si="8341"/>
        <v>0</v>
      </c>
      <c r="BR3148" s="12">
        <v>0</v>
      </c>
      <c r="BS3148" s="12">
        <v>0</v>
      </c>
      <c r="BT3148" s="12">
        <f t="shared" si="8338"/>
        <v>100</v>
      </c>
      <c r="BU3148" s="12">
        <f t="shared" si="8338"/>
        <v>100</v>
      </c>
      <c r="BV3148" s="12">
        <f t="shared" si="8338"/>
        <v>0</v>
      </c>
      <c r="BW3148" s="12">
        <f t="shared" si="8338"/>
        <v>0</v>
      </c>
      <c r="BX3148" s="12">
        <f t="shared" si="8338"/>
        <v>0</v>
      </c>
      <c r="BY3148" s="12">
        <f t="shared" si="8338"/>
        <v>0</v>
      </c>
      <c r="BZ3148" s="12">
        <f t="shared" si="8338"/>
        <v>0</v>
      </c>
      <c r="CA3148" s="12">
        <f t="shared" si="8288"/>
        <v>0</v>
      </c>
      <c r="CB3148" s="124">
        <f t="shared" si="8299"/>
        <v>0</v>
      </c>
    </row>
    <row r="3149" spans="1:80" x14ac:dyDescent="0.25">
      <c r="A3149" s="4" t="s">
        <v>928</v>
      </c>
      <c r="B3149" s="4" t="s">
        <v>88</v>
      </c>
      <c r="C3149" s="4" t="s">
        <v>1411</v>
      </c>
      <c r="D3149" s="79" t="s">
        <v>1412</v>
      </c>
      <c r="E3149" s="89">
        <v>6148</v>
      </c>
      <c r="F3149" s="79"/>
      <c r="G3149" s="75" t="s">
        <v>1906</v>
      </c>
      <c r="H3149" s="13" t="s">
        <v>76</v>
      </c>
      <c r="I3149" s="14">
        <v>100</v>
      </c>
      <c r="J3149" s="14">
        <f t="shared" si="8287"/>
        <v>100</v>
      </c>
      <c r="K3149" s="14">
        <v>100</v>
      </c>
      <c r="L3149" s="14">
        <f t="shared" si="8290"/>
        <v>0</v>
      </c>
      <c r="M3149" s="14">
        <v>0</v>
      </c>
      <c r="N3149" s="14">
        <v>0</v>
      </c>
      <c r="O3149" s="14">
        <v>0</v>
      </c>
      <c r="P3149" s="14">
        <v>0</v>
      </c>
      <c r="Q3149" s="14">
        <v>0</v>
      </c>
      <c r="R3149" s="14">
        <v>0</v>
      </c>
      <c r="S3149" s="14"/>
      <c r="T3149" s="14"/>
      <c r="U3149" s="14"/>
      <c r="V3149" s="14"/>
      <c r="W3149" s="14"/>
      <c r="X3149" s="14">
        <f t="shared" si="8224"/>
        <v>0</v>
      </c>
      <c r="Y3149" s="14"/>
      <c r="Z3149" s="14"/>
      <c r="AA3149" s="14"/>
      <c r="AB3149" s="14"/>
      <c r="AC3149" s="14"/>
      <c r="AD3149" s="14"/>
      <c r="AE3149" s="14"/>
      <c r="AF3149" s="14"/>
      <c r="AG3149" s="14"/>
      <c r="AH3149" s="14">
        <v>0</v>
      </c>
      <c r="AI3149" s="14">
        <v>0</v>
      </c>
      <c r="AJ3149" s="14">
        <v>0</v>
      </c>
      <c r="AK3149" s="14"/>
      <c r="AL3149" s="14"/>
      <c r="AM3149" s="14"/>
      <c r="AN3149" s="14"/>
      <c r="AO3149" s="14"/>
      <c r="AP3149" s="14">
        <f t="shared" si="8225"/>
        <v>0</v>
      </c>
      <c r="AQ3149" s="14"/>
      <c r="AR3149" s="14"/>
      <c r="AS3149" s="14"/>
      <c r="AT3149" s="14"/>
      <c r="AU3149" s="14"/>
      <c r="AV3149" s="14"/>
      <c r="AW3149" s="14"/>
      <c r="AX3149" s="14"/>
      <c r="AY3149" s="14"/>
      <c r="AZ3149" s="14">
        <v>0</v>
      </c>
      <c r="BA3149" s="14">
        <v>0</v>
      </c>
      <c r="BB3149" s="14">
        <v>0</v>
      </c>
      <c r="BC3149" s="14"/>
      <c r="BD3149" s="14"/>
      <c r="BE3149" s="14"/>
      <c r="BF3149" s="14"/>
      <c r="BG3149" s="14"/>
      <c r="BH3149" s="14">
        <f t="shared" si="8226"/>
        <v>0</v>
      </c>
      <c r="BI3149" s="14"/>
      <c r="BJ3149" s="14"/>
      <c r="BK3149" s="14"/>
      <c r="BL3149" s="14"/>
      <c r="BM3149" s="14"/>
      <c r="BN3149" s="14"/>
      <c r="BO3149" s="14"/>
      <c r="BP3149" s="14"/>
      <c r="BQ3149" s="14"/>
      <c r="BR3149" s="14">
        <v>0</v>
      </c>
      <c r="BS3149" s="14">
        <v>0</v>
      </c>
      <c r="BT3149" s="14">
        <v>100</v>
      </c>
      <c r="BU3149" s="14">
        <v>100</v>
      </c>
      <c r="BV3149" s="14">
        <v>0</v>
      </c>
      <c r="BW3149" s="14">
        <f t="shared" ref="BW3149:BW3212" si="8342">BX3149+BY3149+BZ3149</f>
        <v>0</v>
      </c>
      <c r="BX3149" s="14"/>
      <c r="BY3149" s="14"/>
      <c r="BZ3149" s="14"/>
      <c r="CA3149" s="14">
        <f t="shared" si="8288"/>
        <v>0</v>
      </c>
      <c r="CB3149" s="122">
        <f t="shared" si="8299"/>
        <v>0</v>
      </c>
    </row>
    <row r="3150" spans="1:80" ht="22.5" x14ac:dyDescent="0.25">
      <c r="A3150" s="1" t="s">
        <v>1</v>
      </c>
      <c r="B3150" s="1" t="s">
        <v>1</v>
      </c>
      <c r="C3150" s="1" t="s">
        <v>1</v>
      </c>
      <c r="D3150" s="78" t="s">
        <v>1</v>
      </c>
      <c r="E3150" s="78" t="s">
        <v>1</v>
      </c>
      <c r="F3150" s="78" t="s">
        <v>1</v>
      </c>
      <c r="G3150" s="2" t="s">
        <v>1</v>
      </c>
      <c r="H3150" s="10" t="s">
        <v>77</v>
      </c>
      <c r="I3150" s="11">
        <f>SUM(I3151)</f>
        <v>52000</v>
      </c>
      <c r="J3150" s="11">
        <f t="shared" si="8287"/>
        <v>54200</v>
      </c>
      <c r="K3150" s="11">
        <f t="shared" ref="K3150:Q3150" si="8343">SUM(K3151)</f>
        <v>30000</v>
      </c>
      <c r="L3150" s="11">
        <f t="shared" si="8290"/>
        <v>24200</v>
      </c>
      <c r="M3150" s="11">
        <f t="shared" si="8343"/>
        <v>24200</v>
      </c>
      <c r="N3150" s="11">
        <f t="shared" si="8343"/>
        <v>0</v>
      </c>
      <c r="O3150" s="11">
        <f t="shared" si="8343"/>
        <v>0</v>
      </c>
      <c r="P3150" s="11">
        <f t="shared" si="8343"/>
        <v>0</v>
      </c>
      <c r="Q3150" s="11">
        <f t="shared" si="8343"/>
        <v>0</v>
      </c>
      <c r="R3150" s="11">
        <f t="shared" ref="R3150:AG3150" si="8344">SUM(R3151)</f>
        <v>24200</v>
      </c>
      <c r="S3150" s="11">
        <f t="shared" si="8344"/>
        <v>0</v>
      </c>
      <c r="T3150" s="11">
        <f t="shared" si="8344"/>
        <v>0</v>
      </c>
      <c r="U3150" s="11">
        <f t="shared" si="8344"/>
        <v>0</v>
      </c>
      <c r="V3150" s="11">
        <f t="shared" si="8344"/>
        <v>0</v>
      </c>
      <c r="W3150" s="11">
        <f t="shared" si="8344"/>
        <v>0</v>
      </c>
      <c r="X3150" s="11">
        <f t="shared" si="8344"/>
        <v>24200</v>
      </c>
      <c r="Y3150" s="11">
        <f t="shared" si="8344"/>
        <v>0</v>
      </c>
      <c r="Z3150" s="11">
        <f t="shared" si="8344"/>
        <v>1400</v>
      </c>
      <c r="AA3150" s="11">
        <f t="shared" si="8344"/>
        <v>3488</v>
      </c>
      <c r="AB3150" s="11">
        <f t="shared" si="8344"/>
        <v>0</v>
      </c>
      <c r="AC3150" s="11">
        <f t="shared" si="8344"/>
        <v>1121</v>
      </c>
      <c r="AD3150" s="11">
        <f t="shared" si="8344"/>
        <v>17307</v>
      </c>
      <c r="AE3150" s="11">
        <f t="shared" si="8344"/>
        <v>0</v>
      </c>
      <c r="AF3150" s="11">
        <f t="shared" si="8344"/>
        <v>884</v>
      </c>
      <c r="AG3150" s="11">
        <f t="shared" si="8344"/>
        <v>0</v>
      </c>
      <c r="AH3150" s="11">
        <v>24200</v>
      </c>
      <c r="AI3150" s="11">
        <v>0</v>
      </c>
      <c r="AJ3150" s="11">
        <f t="shared" ref="AJ3150:AY3150" si="8345">SUM(AJ3151)</f>
        <v>0</v>
      </c>
      <c r="AK3150" s="11">
        <f t="shared" si="8345"/>
        <v>0</v>
      </c>
      <c r="AL3150" s="11">
        <f t="shared" si="8345"/>
        <v>0</v>
      </c>
      <c r="AM3150" s="11">
        <f t="shared" si="8345"/>
        <v>0</v>
      </c>
      <c r="AN3150" s="11">
        <f t="shared" si="8345"/>
        <v>0</v>
      </c>
      <c r="AO3150" s="11">
        <f t="shared" si="8345"/>
        <v>0</v>
      </c>
      <c r="AP3150" s="11">
        <f t="shared" si="8345"/>
        <v>0</v>
      </c>
      <c r="AQ3150" s="11">
        <f t="shared" si="8345"/>
        <v>0</v>
      </c>
      <c r="AR3150" s="11">
        <f t="shared" si="8345"/>
        <v>0</v>
      </c>
      <c r="AS3150" s="11">
        <f t="shared" si="8345"/>
        <v>0</v>
      </c>
      <c r="AT3150" s="11">
        <f t="shared" si="8345"/>
        <v>0</v>
      </c>
      <c r="AU3150" s="11">
        <f t="shared" si="8345"/>
        <v>0</v>
      </c>
      <c r="AV3150" s="11">
        <f t="shared" si="8345"/>
        <v>0</v>
      </c>
      <c r="AW3150" s="11">
        <f t="shared" si="8345"/>
        <v>0</v>
      </c>
      <c r="AX3150" s="11">
        <f t="shared" si="8345"/>
        <v>0</v>
      </c>
      <c r="AY3150" s="11">
        <f t="shared" si="8345"/>
        <v>0</v>
      </c>
      <c r="AZ3150" s="11">
        <v>0</v>
      </c>
      <c r="BA3150" s="11">
        <v>0</v>
      </c>
      <c r="BB3150" s="11">
        <f t="shared" ref="BB3150:BQ3150" si="8346">SUM(BB3151)</f>
        <v>0</v>
      </c>
      <c r="BC3150" s="11">
        <f t="shared" si="8346"/>
        <v>0</v>
      </c>
      <c r="BD3150" s="11">
        <f t="shared" si="8346"/>
        <v>0</v>
      </c>
      <c r="BE3150" s="11">
        <f t="shared" si="8346"/>
        <v>6000</v>
      </c>
      <c r="BF3150" s="11">
        <f t="shared" si="8346"/>
        <v>0</v>
      </c>
      <c r="BG3150" s="11">
        <f t="shared" si="8346"/>
        <v>0</v>
      </c>
      <c r="BH3150" s="11">
        <f t="shared" si="8346"/>
        <v>6000</v>
      </c>
      <c r="BI3150" s="11">
        <f t="shared" si="8346"/>
        <v>0</v>
      </c>
      <c r="BJ3150" s="11">
        <f t="shared" si="8346"/>
        <v>0</v>
      </c>
      <c r="BK3150" s="11">
        <f t="shared" si="8346"/>
        <v>0</v>
      </c>
      <c r="BL3150" s="11">
        <f t="shared" si="8346"/>
        <v>0</v>
      </c>
      <c r="BM3150" s="11">
        <f t="shared" si="8346"/>
        <v>6000</v>
      </c>
      <c r="BN3150" s="11">
        <f t="shared" si="8346"/>
        <v>0</v>
      </c>
      <c r="BO3150" s="11">
        <f t="shared" si="8346"/>
        <v>0</v>
      </c>
      <c r="BP3150" s="11">
        <f t="shared" si="8346"/>
        <v>0</v>
      </c>
      <c r="BQ3150" s="11">
        <f t="shared" si="8346"/>
        <v>0</v>
      </c>
      <c r="BR3150" s="11">
        <v>6000</v>
      </c>
      <c r="BS3150" s="11">
        <v>0</v>
      </c>
      <c r="BT3150" s="11">
        <f t="shared" ref="BT3150:BZ3150" si="8347">SUM(BT3151)</f>
        <v>71200</v>
      </c>
      <c r="BU3150" s="11">
        <f t="shared" si="8347"/>
        <v>47000</v>
      </c>
      <c r="BV3150" s="11">
        <f t="shared" si="8347"/>
        <v>30500</v>
      </c>
      <c r="BW3150" s="11">
        <f t="shared" si="8347"/>
        <v>16500</v>
      </c>
      <c r="BX3150" s="11">
        <f t="shared" si="8347"/>
        <v>16500</v>
      </c>
      <c r="BY3150" s="11">
        <f t="shared" si="8347"/>
        <v>0</v>
      </c>
      <c r="BZ3150" s="11">
        <f t="shared" si="8347"/>
        <v>0</v>
      </c>
      <c r="CA3150" s="11">
        <f t="shared" si="8288"/>
        <v>47000</v>
      </c>
      <c r="CB3150" s="123">
        <f t="shared" si="8299"/>
        <v>100</v>
      </c>
    </row>
    <row r="3151" spans="1:80" x14ac:dyDescent="0.25">
      <c r="A3151" s="4" t="s">
        <v>928</v>
      </c>
      <c r="B3151" s="4" t="s">
        <v>88</v>
      </c>
      <c r="C3151" s="4" t="s">
        <v>1411</v>
      </c>
      <c r="D3151" s="79" t="s">
        <v>1412</v>
      </c>
      <c r="E3151" s="78" t="s">
        <v>78</v>
      </c>
      <c r="F3151" s="78" t="s">
        <v>1</v>
      </c>
      <c r="G3151" s="2" t="s">
        <v>1</v>
      </c>
      <c r="H3151" s="2" t="s">
        <v>79</v>
      </c>
      <c r="I3151" s="12">
        <f>SUM(I3152:I3153)</f>
        <v>52000</v>
      </c>
      <c r="J3151" s="12">
        <f t="shared" si="8287"/>
        <v>54200</v>
      </c>
      <c r="K3151" s="12">
        <f t="shared" ref="K3151" si="8348">SUM(K3152:K3153)</f>
        <v>30000</v>
      </c>
      <c r="L3151" s="12">
        <f t="shared" si="8290"/>
        <v>24200</v>
      </c>
      <c r="M3151" s="12">
        <f t="shared" ref="M3151:Q3151" si="8349">SUM(M3152:M3153)</f>
        <v>24200</v>
      </c>
      <c r="N3151" s="12">
        <f t="shared" si="8349"/>
        <v>0</v>
      </c>
      <c r="O3151" s="12">
        <f t="shared" si="8349"/>
        <v>0</v>
      </c>
      <c r="P3151" s="12">
        <f t="shared" si="8349"/>
        <v>0</v>
      </c>
      <c r="Q3151" s="12">
        <f t="shared" si="8349"/>
        <v>0</v>
      </c>
      <c r="R3151" s="12">
        <f t="shared" ref="R3151:AG3151" si="8350">SUM(R3152:R3153)</f>
        <v>24200</v>
      </c>
      <c r="S3151" s="12">
        <f t="shared" si="8350"/>
        <v>0</v>
      </c>
      <c r="T3151" s="12">
        <f t="shared" si="8350"/>
        <v>0</v>
      </c>
      <c r="U3151" s="12">
        <f t="shared" si="8350"/>
        <v>0</v>
      </c>
      <c r="V3151" s="12">
        <f t="shared" si="8350"/>
        <v>0</v>
      </c>
      <c r="W3151" s="12">
        <f t="shared" si="8350"/>
        <v>0</v>
      </c>
      <c r="X3151" s="12">
        <f t="shared" ref="X3151" si="8351">SUM(X3152:X3153)</f>
        <v>24200</v>
      </c>
      <c r="Y3151" s="12">
        <f t="shared" si="8350"/>
        <v>0</v>
      </c>
      <c r="Z3151" s="12">
        <f t="shared" si="8350"/>
        <v>1400</v>
      </c>
      <c r="AA3151" s="12">
        <f t="shared" si="8350"/>
        <v>3488</v>
      </c>
      <c r="AB3151" s="12">
        <f t="shared" si="8350"/>
        <v>0</v>
      </c>
      <c r="AC3151" s="12">
        <f t="shared" si="8350"/>
        <v>1121</v>
      </c>
      <c r="AD3151" s="12">
        <f t="shared" si="8350"/>
        <v>17307</v>
      </c>
      <c r="AE3151" s="12">
        <f t="shared" si="8350"/>
        <v>0</v>
      </c>
      <c r="AF3151" s="12">
        <f t="shared" si="8350"/>
        <v>884</v>
      </c>
      <c r="AG3151" s="12">
        <f t="shared" si="8350"/>
        <v>0</v>
      </c>
      <c r="AH3151" s="12">
        <v>24200</v>
      </c>
      <c r="AI3151" s="12">
        <v>0</v>
      </c>
      <c r="AJ3151" s="12">
        <f t="shared" ref="AJ3151:AY3151" si="8352">SUM(AJ3152:AJ3153)</f>
        <v>0</v>
      </c>
      <c r="AK3151" s="12">
        <f t="shared" si="8352"/>
        <v>0</v>
      </c>
      <c r="AL3151" s="12">
        <f t="shared" si="8352"/>
        <v>0</v>
      </c>
      <c r="AM3151" s="12">
        <f t="shared" si="8352"/>
        <v>0</v>
      </c>
      <c r="AN3151" s="12">
        <f t="shared" si="8352"/>
        <v>0</v>
      </c>
      <c r="AO3151" s="12">
        <f t="shared" si="8352"/>
        <v>0</v>
      </c>
      <c r="AP3151" s="12">
        <f t="shared" ref="AP3151" si="8353">SUM(AP3152:AP3153)</f>
        <v>0</v>
      </c>
      <c r="AQ3151" s="12">
        <f t="shared" si="8352"/>
        <v>0</v>
      </c>
      <c r="AR3151" s="12">
        <f t="shared" si="8352"/>
        <v>0</v>
      </c>
      <c r="AS3151" s="12">
        <f t="shared" si="8352"/>
        <v>0</v>
      </c>
      <c r="AT3151" s="12">
        <f t="shared" si="8352"/>
        <v>0</v>
      </c>
      <c r="AU3151" s="12">
        <f t="shared" si="8352"/>
        <v>0</v>
      </c>
      <c r="AV3151" s="12">
        <f t="shared" si="8352"/>
        <v>0</v>
      </c>
      <c r="AW3151" s="12">
        <f t="shared" si="8352"/>
        <v>0</v>
      </c>
      <c r="AX3151" s="12">
        <f t="shared" si="8352"/>
        <v>0</v>
      </c>
      <c r="AY3151" s="12">
        <f t="shared" si="8352"/>
        <v>0</v>
      </c>
      <c r="AZ3151" s="12">
        <v>0</v>
      </c>
      <c r="BA3151" s="12">
        <v>0</v>
      </c>
      <c r="BB3151" s="12">
        <f t="shared" ref="BB3151:BQ3151" si="8354">SUM(BB3152:BB3153)</f>
        <v>0</v>
      </c>
      <c r="BC3151" s="12">
        <f t="shared" si="8354"/>
        <v>0</v>
      </c>
      <c r="BD3151" s="12">
        <f t="shared" si="8354"/>
        <v>0</v>
      </c>
      <c r="BE3151" s="12">
        <f t="shared" si="8354"/>
        <v>6000</v>
      </c>
      <c r="BF3151" s="12">
        <f t="shared" si="8354"/>
        <v>0</v>
      </c>
      <c r="BG3151" s="12">
        <f t="shared" si="8354"/>
        <v>0</v>
      </c>
      <c r="BH3151" s="12">
        <f t="shared" ref="BH3151" si="8355">SUM(BH3152:BH3153)</f>
        <v>6000</v>
      </c>
      <c r="BI3151" s="12">
        <f t="shared" si="8354"/>
        <v>0</v>
      </c>
      <c r="BJ3151" s="12">
        <f t="shared" si="8354"/>
        <v>0</v>
      </c>
      <c r="BK3151" s="12">
        <f t="shared" si="8354"/>
        <v>0</v>
      </c>
      <c r="BL3151" s="12">
        <f t="shared" si="8354"/>
        <v>0</v>
      </c>
      <c r="BM3151" s="12">
        <f t="shared" si="8354"/>
        <v>6000</v>
      </c>
      <c r="BN3151" s="12">
        <f t="shared" si="8354"/>
        <v>0</v>
      </c>
      <c r="BO3151" s="12">
        <f t="shared" si="8354"/>
        <v>0</v>
      </c>
      <c r="BP3151" s="12">
        <f t="shared" si="8354"/>
        <v>0</v>
      </c>
      <c r="BQ3151" s="12">
        <f t="shared" si="8354"/>
        <v>0</v>
      </c>
      <c r="BR3151" s="12">
        <v>6000</v>
      </c>
      <c r="BS3151" s="12">
        <v>0</v>
      </c>
      <c r="BT3151" s="12">
        <f t="shared" ref="BT3151:BZ3151" si="8356">SUM(BT3152:BT3153)</f>
        <v>71200</v>
      </c>
      <c r="BU3151" s="12">
        <f t="shared" si="8356"/>
        <v>47000</v>
      </c>
      <c r="BV3151" s="12">
        <f t="shared" si="8356"/>
        <v>30500</v>
      </c>
      <c r="BW3151" s="12">
        <f t="shared" si="8356"/>
        <v>16500</v>
      </c>
      <c r="BX3151" s="12">
        <f t="shared" si="8356"/>
        <v>16500</v>
      </c>
      <c r="BY3151" s="12">
        <f t="shared" si="8356"/>
        <v>0</v>
      </c>
      <c r="BZ3151" s="12">
        <f t="shared" si="8356"/>
        <v>0</v>
      </c>
      <c r="CA3151" s="12">
        <f t="shared" si="8288"/>
        <v>47000</v>
      </c>
      <c r="CB3151" s="124">
        <f t="shared" si="8299"/>
        <v>100</v>
      </c>
    </row>
    <row r="3152" spans="1:80" x14ac:dyDescent="0.25">
      <c r="A3152" s="4" t="s">
        <v>928</v>
      </c>
      <c r="B3152" s="4" t="s">
        <v>88</v>
      </c>
      <c r="C3152" s="4" t="s">
        <v>1411</v>
      </c>
      <c r="D3152" s="79" t="s">
        <v>1412</v>
      </c>
      <c r="E3152" s="89">
        <v>8213</v>
      </c>
      <c r="F3152" s="79"/>
      <c r="G3152" s="75" t="s">
        <v>1906</v>
      </c>
      <c r="H3152" s="13" t="s">
        <v>81</v>
      </c>
      <c r="I3152" s="14">
        <v>32000</v>
      </c>
      <c r="J3152" s="14">
        <f t="shared" si="8287"/>
        <v>28200</v>
      </c>
      <c r="K3152" s="14">
        <v>15000</v>
      </c>
      <c r="L3152" s="14">
        <f t="shared" si="8290"/>
        <v>13200</v>
      </c>
      <c r="M3152" s="14">
        <v>13200</v>
      </c>
      <c r="N3152" s="14">
        <v>0</v>
      </c>
      <c r="O3152" s="14">
        <v>0</v>
      </c>
      <c r="P3152" s="14">
        <v>0</v>
      </c>
      <c r="Q3152" s="14">
        <v>0</v>
      </c>
      <c r="R3152" s="14">
        <v>13200</v>
      </c>
      <c r="S3152" s="14"/>
      <c r="T3152" s="14"/>
      <c r="U3152" s="14"/>
      <c r="V3152" s="14"/>
      <c r="W3152" s="14"/>
      <c r="X3152" s="14">
        <f t="shared" si="8224"/>
        <v>13200</v>
      </c>
      <c r="Y3152" s="14"/>
      <c r="Z3152" s="14">
        <v>1400</v>
      </c>
      <c r="AA3152" s="14">
        <v>2540</v>
      </c>
      <c r="AB3152" s="14"/>
      <c r="AC3152" s="14">
        <v>1121</v>
      </c>
      <c r="AD3152" s="14">
        <v>8139</v>
      </c>
      <c r="AE3152" s="14"/>
      <c r="AF3152" s="14"/>
      <c r="AG3152" s="14"/>
      <c r="AH3152" s="14">
        <v>13200</v>
      </c>
      <c r="AI3152" s="14">
        <v>0</v>
      </c>
      <c r="AJ3152" s="14">
        <v>0</v>
      </c>
      <c r="AK3152" s="14"/>
      <c r="AL3152" s="14"/>
      <c r="AM3152" s="14"/>
      <c r="AN3152" s="14"/>
      <c r="AO3152" s="14"/>
      <c r="AP3152" s="14">
        <f t="shared" si="8225"/>
        <v>0</v>
      </c>
      <c r="AQ3152" s="14"/>
      <c r="AR3152" s="14"/>
      <c r="AS3152" s="14"/>
      <c r="AT3152" s="14"/>
      <c r="AU3152" s="14"/>
      <c r="AV3152" s="14"/>
      <c r="AW3152" s="14"/>
      <c r="AX3152" s="14"/>
      <c r="AY3152" s="14"/>
      <c r="AZ3152" s="14">
        <v>0</v>
      </c>
      <c r="BA3152" s="14">
        <v>0</v>
      </c>
      <c r="BB3152" s="14">
        <v>0</v>
      </c>
      <c r="BC3152" s="14"/>
      <c r="BD3152" s="14"/>
      <c r="BE3152" s="14">
        <v>6000</v>
      </c>
      <c r="BF3152" s="14"/>
      <c r="BG3152" s="14"/>
      <c r="BH3152" s="14">
        <f t="shared" si="8226"/>
        <v>6000</v>
      </c>
      <c r="BI3152" s="14"/>
      <c r="BJ3152" s="14"/>
      <c r="BK3152" s="14"/>
      <c r="BL3152" s="14"/>
      <c r="BM3152" s="14">
        <v>6000</v>
      </c>
      <c r="BN3152" s="14"/>
      <c r="BO3152" s="14"/>
      <c r="BP3152" s="14"/>
      <c r="BQ3152" s="14"/>
      <c r="BR3152" s="14">
        <v>6000</v>
      </c>
      <c r="BS3152" s="14">
        <v>0</v>
      </c>
      <c r="BT3152" s="14">
        <v>35200</v>
      </c>
      <c r="BU3152" s="14">
        <v>22000</v>
      </c>
      <c r="BV3152" s="14">
        <v>18000</v>
      </c>
      <c r="BW3152" s="14">
        <f t="shared" si="8342"/>
        <v>4000</v>
      </c>
      <c r="BX3152" s="14">
        <v>4000</v>
      </c>
      <c r="BY3152" s="14"/>
      <c r="BZ3152" s="14"/>
      <c r="CA3152" s="14">
        <f t="shared" si="8288"/>
        <v>22000</v>
      </c>
      <c r="CB3152" s="122">
        <f t="shared" si="8299"/>
        <v>100</v>
      </c>
    </row>
    <row r="3153" spans="1:80" x14ac:dyDescent="0.25">
      <c r="A3153" s="4" t="s">
        <v>928</v>
      </c>
      <c r="B3153" s="4" t="s">
        <v>88</v>
      </c>
      <c r="C3153" s="4" t="s">
        <v>1411</v>
      </c>
      <c r="D3153" s="79" t="s">
        <v>1412</v>
      </c>
      <c r="E3153" s="89">
        <v>8216</v>
      </c>
      <c r="F3153" s="79"/>
      <c r="G3153" s="75" t="s">
        <v>1906</v>
      </c>
      <c r="H3153" s="13" t="s">
        <v>319</v>
      </c>
      <c r="I3153" s="14">
        <v>20000</v>
      </c>
      <c r="J3153" s="14">
        <f t="shared" si="8287"/>
        <v>26000</v>
      </c>
      <c r="K3153" s="14">
        <v>15000</v>
      </c>
      <c r="L3153" s="14">
        <f t="shared" si="8290"/>
        <v>11000</v>
      </c>
      <c r="M3153" s="14">
        <v>11000</v>
      </c>
      <c r="N3153" s="14">
        <v>0</v>
      </c>
      <c r="O3153" s="14">
        <v>0</v>
      </c>
      <c r="P3153" s="14">
        <v>0</v>
      </c>
      <c r="Q3153" s="14">
        <v>0</v>
      </c>
      <c r="R3153" s="14">
        <v>11000</v>
      </c>
      <c r="S3153" s="14"/>
      <c r="T3153" s="14"/>
      <c r="U3153" s="14"/>
      <c r="V3153" s="14"/>
      <c r="W3153" s="14"/>
      <c r="X3153" s="14">
        <f t="shared" si="8224"/>
        <v>11000</v>
      </c>
      <c r="Y3153" s="14"/>
      <c r="Z3153" s="14"/>
      <c r="AA3153" s="14">
        <v>948</v>
      </c>
      <c r="AB3153" s="14"/>
      <c r="AC3153" s="14"/>
      <c r="AD3153" s="14">
        <v>9168</v>
      </c>
      <c r="AE3153" s="14"/>
      <c r="AF3153" s="14">
        <v>884</v>
      </c>
      <c r="AG3153" s="14"/>
      <c r="AH3153" s="14">
        <v>11000</v>
      </c>
      <c r="AI3153" s="14">
        <v>0</v>
      </c>
      <c r="AJ3153" s="14">
        <v>0</v>
      </c>
      <c r="AK3153" s="14"/>
      <c r="AL3153" s="14"/>
      <c r="AM3153" s="14"/>
      <c r="AN3153" s="14"/>
      <c r="AO3153" s="14"/>
      <c r="AP3153" s="14">
        <f t="shared" si="8225"/>
        <v>0</v>
      </c>
      <c r="AQ3153" s="14"/>
      <c r="AR3153" s="14"/>
      <c r="AS3153" s="14"/>
      <c r="AT3153" s="14"/>
      <c r="AU3153" s="14"/>
      <c r="AV3153" s="14"/>
      <c r="AW3153" s="14"/>
      <c r="AX3153" s="14"/>
      <c r="AY3153" s="14"/>
      <c r="AZ3153" s="14">
        <v>0</v>
      </c>
      <c r="BA3153" s="14">
        <v>0</v>
      </c>
      <c r="BB3153" s="14">
        <v>0</v>
      </c>
      <c r="BC3153" s="14"/>
      <c r="BD3153" s="14"/>
      <c r="BE3153" s="14"/>
      <c r="BF3153" s="14"/>
      <c r="BG3153" s="14"/>
      <c r="BH3153" s="14">
        <f t="shared" si="8226"/>
        <v>0</v>
      </c>
      <c r="BI3153" s="14"/>
      <c r="BJ3153" s="14"/>
      <c r="BK3153" s="14"/>
      <c r="BL3153" s="14"/>
      <c r="BM3153" s="14"/>
      <c r="BN3153" s="14"/>
      <c r="BO3153" s="14"/>
      <c r="BP3153" s="14"/>
      <c r="BQ3153" s="14"/>
      <c r="BR3153" s="14">
        <v>0</v>
      </c>
      <c r="BS3153" s="14">
        <v>0</v>
      </c>
      <c r="BT3153" s="14">
        <v>36000</v>
      </c>
      <c r="BU3153" s="14">
        <v>25000</v>
      </c>
      <c r="BV3153" s="14">
        <v>12500</v>
      </c>
      <c r="BW3153" s="14">
        <f t="shared" si="8342"/>
        <v>12500</v>
      </c>
      <c r="BX3153" s="14">
        <v>12500</v>
      </c>
      <c r="BY3153" s="14"/>
      <c r="BZ3153" s="14"/>
      <c r="CA3153" s="14">
        <f t="shared" si="8288"/>
        <v>25000</v>
      </c>
      <c r="CB3153" s="122">
        <f t="shared" si="8299"/>
        <v>100</v>
      </c>
    </row>
    <row r="3154" spans="1:80" ht="22.5" x14ac:dyDescent="0.25">
      <c r="A3154" s="13" t="s">
        <v>1</v>
      </c>
      <c r="B3154" s="13" t="s">
        <v>1</v>
      </c>
      <c r="C3154" s="13" t="s">
        <v>1</v>
      </c>
      <c r="D3154" s="74" t="s">
        <v>1</v>
      </c>
      <c r="E3154" s="74" t="s">
        <v>1</v>
      </c>
      <c r="F3154" s="74" t="s">
        <v>1</v>
      </c>
      <c r="G3154" s="13" t="s">
        <v>1</v>
      </c>
      <c r="H3154" s="10" t="s">
        <v>1421</v>
      </c>
      <c r="I3154" s="11">
        <f>SUM(I3124,I3147,I3150)</f>
        <v>4713379</v>
      </c>
      <c r="J3154" s="11">
        <f t="shared" si="8287"/>
        <v>5421517</v>
      </c>
      <c r="K3154" s="11">
        <f t="shared" ref="K3154" si="8357">SUM(K3124,K3147,K3150)</f>
        <v>5275817</v>
      </c>
      <c r="L3154" s="11">
        <f t="shared" si="8290"/>
        <v>145700</v>
      </c>
      <c r="M3154" s="11">
        <f t="shared" ref="M3154:Q3154" si="8358">SUM(M3124,M3147,M3150)</f>
        <v>101700</v>
      </c>
      <c r="N3154" s="11">
        <f t="shared" si="8358"/>
        <v>0</v>
      </c>
      <c r="O3154" s="11">
        <f t="shared" si="8358"/>
        <v>44000</v>
      </c>
      <c r="P3154" s="11">
        <f t="shared" si="8358"/>
        <v>0</v>
      </c>
      <c r="Q3154" s="11">
        <f t="shared" si="8358"/>
        <v>0</v>
      </c>
      <c r="R3154" s="11">
        <f t="shared" ref="R3154:AG3154" si="8359">SUM(R3124,R3147,R3150)</f>
        <v>101700</v>
      </c>
      <c r="S3154" s="11">
        <f t="shared" si="8359"/>
        <v>0</v>
      </c>
      <c r="T3154" s="11">
        <f t="shared" si="8359"/>
        <v>0</v>
      </c>
      <c r="U3154" s="11">
        <f t="shared" si="8359"/>
        <v>0</v>
      </c>
      <c r="V3154" s="11">
        <f t="shared" si="8359"/>
        <v>0</v>
      </c>
      <c r="W3154" s="11">
        <f t="shared" si="8359"/>
        <v>0</v>
      </c>
      <c r="X3154" s="11">
        <f t="shared" si="8359"/>
        <v>101700</v>
      </c>
      <c r="Y3154" s="11">
        <f t="shared" si="8359"/>
        <v>10211</v>
      </c>
      <c r="Z3154" s="11">
        <f t="shared" si="8359"/>
        <v>18618</v>
      </c>
      <c r="AA3154" s="11">
        <f t="shared" si="8359"/>
        <v>20818</v>
      </c>
      <c r="AB3154" s="11">
        <f t="shared" si="8359"/>
        <v>16974</v>
      </c>
      <c r="AC3154" s="11">
        <f t="shared" si="8359"/>
        <v>16888</v>
      </c>
      <c r="AD3154" s="11">
        <f t="shared" si="8359"/>
        <v>17307</v>
      </c>
      <c r="AE3154" s="11">
        <f t="shared" si="8359"/>
        <v>0</v>
      </c>
      <c r="AF3154" s="11">
        <f t="shared" si="8359"/>
        <v>884</v>
      </c>
      <c r="AG3154" s="11">
        <f t="shared" si="8359"/>
        <v>0</v>
      </c>
      <c r="AH3154" s="11">
        <v>101700</v>
      </c>
      <c r="AI3154" s="11">
        <v>0</v>
      </c>
      <c r="AJ3154" s="11">
        <f t="shared" ref="AJ3154:AY3154" si="8360">SUM(AJ3124,AJ3147,AJ3150)</f>
        <v>0</v>
      </c>
      <c r="AK3154" s="11">
        <f t="shared" si="8360"/>
        <v>0</v>
      </c>
      <c r="AL3154" s="11">
        <f t="shared" si="8360"/>
        <v>0</v>
      </c>
      <c r="AM3154" s="11">
        <f t="shared" si="8360"/>
        <v>0</v>
      </c>
      <c r="AN3154" s="11">
        <f t="shared" si="8360"/>
        <v>0</v>
      </c>
      <c r="AO3154" s="11">
        <f t="shared" si="8360"/>
        <v>0</v>
      </c>
      <c r="AP3154" s="11">
        <f t="shared" si="8360"/>
        <v>0</v>
      </c>
      <c r="AQ3154" s="11">
        <f t="shared" si="8360"/>
        <v>0</v>
      </c>
      <c r="AR3154" s="11">
        <f t="shared" si="8360"/>
        <v>0</v>
      </c>
      <c r="AS3154" s="11">
        <f t="shared" si="8360"/>
        <v>0</v>
      </c>
      <c r="AT3154" s="11">
        <f t="shared" si="8360"/>
        <v>0</v>
      </c>
      <c r="AU3154" s="11">
        <f t="shared" si="8360"/>
        <v>0</v>
      </c>
      <c r="AV3154" s="11">
        <f t="shared" si="8360"/>
        <v>0</v>
      </c>
      <c r="AW3154" s="11">
        <f t="shared" si="8360"/>
        <v>0</v>
      </c>
      <c r="AX3154" s="11">
        <f t="shared" si="8360"/>
        <v>0</v>
      </c>
      <c r="AY3154" s="11">
        <f t="shared" si="8360"/>
        <v>0</v>
      </c>
      <c r="AZ3154" s="11">
        <v>0</v>
      </c>
      <c r="BA3154" s="11">
        <v>0</v>
      </c>
      <c r="BB3154" s="11">
        <f t="shared" ref="BB3154:BQ3154" si="8361">SUM(BB3124,BB3147,BB3150)</f>
        <v>44000</v>
      </c>
      <c r="BC3154" s="11">
        <f t="shared" si="8361"/>
        <v>6023</v>
      </c>
      <c r="BD3154" s="11">
        <f t="shared" si="8361"/>
        <v>0</v>
      </c>
      <c r="BE3154" s="11">
        <f t="shared" si="8361"/>
        <v>12000</v>
      </c>
      <c r="BF3154" s="11">
        <f t="shared" si="8361"/>
        <v>0</v>
      </c>
      <c r="BG3154" s="11">
        <f t="shared" si="8361"/>
        <v>0</v>
      </c>
      <c r="BH3154" s="11">
        <f t="shared" si="8361"/>
        <v>62023</v>
      </c>
      <c r="BI3154" s="11">
        <f t="shared" si="8361"/>
        <v>5860</v>
      </c>
      <c r="BJ3154" s="11">
        <f t="shared" si="8361"/>
        <v>2968</v>
      </c>
      <c r="BK3154" s="11">
        <f t="shared" si="8361"/>
        <v>6023</v>
      </c>
      <c r="BL3154" s="11">
        <f t="shared" si="8361"/>
        <v>921</v>
      </c>
      <c r="BM3154" s="11">
        <f t="shared" si="8361"/>
        <v>13536</v>
      </c>
      <c r="BN3154" s="11">
        <f t="shared" si="8361"/>
        <v>0</v>
      </c>
      <c r="BO3154" s="11">
        <f t="shared" si="8361"/>
        <v>0</v>
      </c>
      <c r="BP3154" s="11">
        <f t="shared" si="8361"/>
        <v>7588</v>
      </c>
      <c r="BQ3154" s="11">
        <f t="shared" si="8361"/>
        <v>4636</v>
      </c>
      <c r="BR3154" s="11">
        <v>41532</v>
      </c>
      <c r="BS3154" s="11">
        <v>20491</v>
      </c>
      <c r="BT3154" s="11">
        <f t="shared" ref="BT3154:BZ3154" si="8362">SUM(BT3124,BT3147,BT3150)</f>
        <v>5681290</v>
      </c>
      <c r="BU3154" s="11">
        <f t="shared" si="8362"/>
        <v>5544242</v>
      </c>
      <c r="BV3154" s="11">
        <f t="shared" si="8362"/>
        <v>3102521</v>
      </c>
      <c r="BW3154" s="11">
        <f t="shared" si="8362"/>
        <v>1436985</v>
      </c>
      <c r="BX3154" s="11">
        <f t="shared" si="8362"/>
        <v>528095</v>
      </c>
      <c r="BY3154" s="11">
        <f t="shared" si="8362"/>
        <v>454445</v>
      </c>
      <c r="BZ3154" s="11">
        <f t="shared" si="8362"/>
        <v>454445</v>
      </c>
      <c r="CA3154" s="11">
        <f t="shared" si="8288"/>
        <v>4539506</v>
      </c>
      <c r="CB3154" s="123">
        <f t="shared" si="8299"/>
        <v>81.877847323403273</v>
      </c>
    </row>
    <row r="3155" spans="1:80" ht="15.75" thickBot="1" x14ac:dyDescent="0.3">
      <c r="A3155" s="13" t="s">
        <v>1</v>
      </c>
      <c r="B3155" s="13" t="s">
        <v>1</v>
      </c>
      <c r="C3155" s="13" t="s">
        <v>1</v>
      </c>
      <c r="D3155" s="74" t="s">
        <v>1</v>
      </c>
      <c r="E3155" s="74" t="s">
        <v>1</v>
      </c>
      <c r="F3155" s="74" t="s">
        <v>1</v>
      </c>
      <c r="G3155" s="13" t="s">
        <v>1</v>
      </c>
      <c r="H3155" s="2" t="s">
        <v>83</v>
      </c>
      <c r="I3155" s="12">
        <v>102</v>
      </c>
      <c r="J3155" s="12">
        <f t="shared" si="8287"/>
        <v>116</v>
      </c>
      <c r="K3155" s="12">
        <v>116</v>
      </c>
      <c r="L3155" s="13"/>
      <c r="M3155" s="13" t="s">
        <v>1</v>
      </c>
      <c r="N3155" s="13" t="s">
        <v>1</v>
      </c>
      <c r="O3155" s="13" t="s">
        <v>1</v>
      </c>
      <c r="P3155" s="27"/>
      <c r="Q3155" s="13" t="s">
        <v>1</v>
      </c>
      <c r="R3155" s="13" t="s">
        <v>1</v>
      </c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>
        <v>0</v>
      </c>
      <c r="AI3155" s="13">
        <v>0</v>
      </c>
      <c r="AJ3155" s="13" t="s">
        <v>1</v>
      </c>
      <c r="AK3155" s="13"/>
      <c r="AL3155" s="13"/>
      <c r="AM3155" s="13"/>
      <c r="AN3155" s="13"/>
      <c r="AO3155" s="13"/>
      <c r="AP3155" s="13"/>
      <c r="AQ3155" s="13"/>
      <c r="AR3155" s="13"/>
      <c r="AS3155" s="13"/>
      <c r="AT3155" s="13"/>
      <c r="AU3155" s="13"/>
      <c r="AV3155" s="13"/>
      <c r="AW3155" s="13"/>
      <c r="AX3155" s="13"/>
      <c r="AY3155" s="13"/>
      <c r="AZ3155" s="13">
        <v>0</v>
      </c>
      <c r="BA3155" s="13">
        <v>0</v>
      </c>
      <c r="BB3155" s="13" t="s">
        <v>1</v>
      </c>
      <c r="BC3155" s="13"/>
      <c r="BD3155" s="13"/>
      <c r="BE3155" s="13"/>
      <c r="BF3155" s="13"/>
      <c r="BG3155" s="13"/>
      <c r="BH3155" s="13"/>
      <c r="BI3155" s="13"/>
      <c r="BJ3155" s="13"/>
      <c r="BK3155" s="13"/>
      <c r="BL3155" s="13"/>
      <c r="BM3155" s="13"/>
      <c r="BN3155" s="13"/>
      <c r="BO3155" s="13"/>
      <c r="BP3155" s="13"/>
      <c r="BQ3155" s="13"/>
      <c r="BR3155" s="13">
        <v>0</v>
      </c>
      <c r="BS3155" s="13">
        <v>0</v>
      </c>
      <c r="BT3155" s="12">
        <v>116</v>
      </c>
      <c r="BU3155" s="12">
        <v>116</v>
      </c>
      <c r="BV3155" s="12"/>
      <c r="BW3155" s="12">
        <f t="shared" si="8342"/>
        <v>0</v>
      </c>
      <c r="BX3155" s="12"/>
      <c r="BY3155" s="12"/>
      <c r="BZ3155" s="12"/>
      <c r="CA3155" s="12">
        <f t="shared" si="8288"/>
        <v>0</v>
      </c>
      <c r="CB3155" s="124"/>
    </row>
    <row r="3156" spans="1:80" ht="69.75" customHeight="1" thickBot="1" x14ac:dyDescent="0.3">
      <c r="A3156" s="133" t="s">
        <v>1</v>
      </c>
      <c r="B3156" s="133" t="s">
        <v>1</v>
      </c>
      <c r="C3156" s="133" t="s">
        <v>1</v>
      </c>
      <c r="D3156" s="135" t="s">
        <v>1</v>
      </c>
      <c r="E3156" s="135" t="s">
        <v>1</v>
      </c>
      <c r="F3156" s="135" t="s">
        <v>1</v>
      </c>
      <c r="G3156" s="137" t="s">
        <v>1</v>
      </c>
      <c r="H3156" s="5" t="s">
        <v>84</v>
      </c>
      <c r="I3156" s="5" t="s">
        <v>11</v>
      </c>
      <c r="J3156" s="5" t="s">
        <v>1809</v>
      </c>
      <c r="K3156" s="5" t="s">
        <v>12</v>
      </c>
      <c r="L3156" s="5" t="s">
        <v>13</v>
      </c>
      <c r="M3156" s="5" t="s">
        <v>14</v>
      </c>
      <c r="N3156" s="5" t="s">
        <v>15</v>
      </c>
      <c r="O3156" s="5" t="s">
        <v>16</v>
      </c>
      <c r="P3156" s="5" t="s">
        <v>17</v>
      </c>
      <c r="Q3156" s="5" t="s">
        <v>18</v>
      </c>
      <c r="R3156" s="71" t="s">
        <v>14</v>
      </c>
      <c r="S3156" s="71" t="s">
        <v>1843</v>
      </c>
      <c r="T3156" s="71" t="s">
        <v>1797</v>
      </c>
      <c r="U3156" s="71" t="s">
        <v>1832</v>
      </c>
      <c r="V3156" s="71" t="s">
        <v>1833</v>
      </c>
      <c r="W3156" s="71" t="s">
        <v>1834</v>
      </c>
      <c r="X3156" s="71" t="s">
        <v>1847</v>
      </c>
      <c r="Y3156" s="71" t="s">
        <v>1844</v>
      </c>
      <c r="Z3156" s="71" t="s">
        <v>1835</v>
      </c>
      <c r="AA3156" s="71" t="s">
        <v>1836</v>
      </c>
      <c r="AB3156" s="71" t="s">
        <v>1837</v>
      </c>
      <c r="AC3156" s="71" t="s">
        <v>1838</v>
      </c>
      <c r="AD3156" s="71" t="s">
        <v>1839</v>
      </c>
      <c r="AE3156" s="71" t="s">
        <v>1840</v>
      </c>
      <c r="AF3156" s="71" t="s">
        <v>1845</v>
      </c>
      <c r="AG3156" s="71" t="s">
        <v>1846</v>
      </c>
      <c r="AH3156" s="71" t="s">
        <v>1841</v>
      </c>
      <c r="AI3156" s="71" t="s">
        <v>1842</v>
      </c>
      <c r="AJ3156" s="72" t="s">
        <v>15</v>
      </c>
      <c r="AK3156" s="72" t="s">
        <v>1843</v>
      </c>
      <c r="AL3156" s="72" t="s">
        <v>1797</v>
      </c>
      <c r="AM3156" s="72" t="s">
        <v>1832</v>
      </c>
      <c r="AN3156" s="72" t="s">
        <v>1833</v>
      </c>
      <c r="AO3156" s="72" t="s">
        <v>1834</v>
      </c>
      <c r="AP3156" s="72" t="s">
        <v>1848</v>
      </c>
      <c r="AQ3156" s="72" t="s">
        <v>1844</v>
      </c>
      <c r="AR3156" s="72" t="s">
        <v>1835</v>
      </c>
      <c r="AS3156" s="72" t="s">
        <v>1836</v>
      </c>
      <c r="AT3156" s="72" t="s">
        <v>1837</v>
      </c>
      <c r="AU3156" s="72" t="s">
        <v>1838</v>
      </c>
      <c r="AV3156" s="72" t="s">
        <v>1839</v>
      </c>
      <c r="AW3156" s="72" t="s">
        <v>1840</v>
      </c>
      <c r="AX3156" s="72" t="s">
        <v>1845</v>
      </c>
      <c r="AY3156" s="72" t="s">
        <v>1846</v>
      </c>
      <c r="AZ3156" s="72" t="s">
        <v>1841</v>
      </c>
      <c r="BA3156" s="72" t="s">
        <v>1842</v>
      </c>
      <c r="BB3156" s="73" t="s">
        <v>16</v>
      </c>
      <c r="BC3156" s="73" t="s">
        <v>1843</v>
      </c>
      <c r="BD3156" s="73" t="s">
        <v>1797</v>
      </c>
      <c r="BE3156" s="73" t="s">
        <v>1832</v>
      </c>
      <c r="BF3156" s="73" t="s">
        <v>1833</v>
      </c>
      <c r="BG3156" s="73" t="s">
        <v>1834</v>
      </c>
      <c r="BH3156" s="73" t="s">
        <v>1849</v>
      </c>
      <c r="BI3156" s="73" t="s">
        <v>1844</v>
      </c>
      <c r="BJ3156" s="73" t="s">
        <v>1835</v>
      </c>
      <c r="BK3156" s="73" t="s">
        <v>1836</v>
      </c>
      <c r="BL3156" s="73" t="s">
        <v>1837</v>
      </c>
      <c r="BM3156" s="73" t="s">
        <v>1838</v>
      </c>
      <c r="BN3156" s="73" t="s">
        <v>1839</v>
      </c>
      <c r="BO3156" s="73" t="s">
        <v>1840</v>
      </c>
      <c r="BP3156" s="73" t="s">
        <v>1845</v>
      </c>
      <c r="BQ3156" s="73" t="s">
        <v>1846</v>
      </c>
      <c r="BR3156" s="73" t="s">
        <v>1841</v>
      </c>
      <c r="BS3156" s="73" t="s">
        <v>1842</v>
      </c>
      <c r="BT3156" s="5" t="s">
        <v>1911</v>
      </c>
      <c r="BU3156" s="5" t="s">
        <v>1942</v>
      </c>
      <c r="BV3156" s="5" t="s">
        <v>1943</v>
      </c>
      <c r="BW3156" s="5" t="s">
        <v>1944</v>
      </c>
      <c r="BX3156" s="5" t="s">
        <v>1945</v>
      </c>
      <c r="BY3156" s="5" t="s">
        <v>1946</v>
      </c>
      <c r="BZ3156" s="5" t="s">
        <v>1947</v>
      </c>
      <c r="CA3156" s="5" t="s">
        <v>1948</v>
      </c>
      <c r="CB3156" s="120" t="s">
        <v>1916</v>
      </c>
    </row>
    <row r="3157" spans="1:80" x14ac:dyDescent="0.25">
      <c r="A3157" s="134"/>
      <c r="B3157" s="134"/>
      <c r="C3157" s="134"/>
      <c r="D3157" s="136"/>
      <c r="E3157" s="136"/>
      <c r="F3157" s="136"/>
      <c r="G3157" s="138"/>
      <c r="H3157" s="15" t="s">
        <v>1</v>
      </c>
      <c r="I3157" s="9" t="s">
        <v>19</v>
      </c>
      <c r="J3157" s="9">
        <v>1</v>
      </c>
      <c r="K3157" s="9" t="s">
        <v>20</v>
      </c>
      <c r="L3157" s="9" t="s">
        <v>21</v>
      </c>
      <c r="M3157" s="9" t="s">
        <v>22</v>
      </c>
      <c r="N3157" s="9" t="s">
        <v>23</v>
      </c>
      <c r="O3157" s="9" t="s">
        <v>24</v>
      </c>
      <c r="P3157" s="9" t="s">
        <v>25</v>
      </c>
      <c r="Q3157" s="9" t="s">
        <v>26</v>
      </c>
      <c r="R3157" s="9">
        <v>1</v>
      </c>
      <c r="S3157" s="9">
        <v>2</v>
      </c>
      <c r="T3157" s="9">
        <v>3</v>
      </c>
      <c r="U3157" s="9">
        <v>4</v>
      </c>
      <c r="V3157" s="9">
        <v>5</v>
      </c>
      <c r="W3157" s="9">
        <v>6</v>
      </c>
      <c r="X3157" s="9">
        <v>7</v>
      </c>
      <c r="Y3157" s="9">
        <v>8</v>
      </c>
      <c r="Z3157" s="9">
        <v>9</v>
      </c>
      <c r="AA3157" s="9">
        <v>10</v>
      </c>
      <c r="AB3157" s="9">
        <v>11</v>
      </c>
      <c r="AC3157" s="9">
        <v>12</v>
      </c>
      <c r="AD3157" s="9">
        <v>13</v>
      </c>
      <c r="AE3157" s="9">
        <v>14</v>
      </c>
      <c r="AF3157" s="9">
        <v>15</v>
      </c>
      <c r="AG3157" s="9">
        <v>16</v>
      </c>
      <c r="AH3157" s="9">
        <v>20</v>
      </c>
      <c r="AI3157" s="9">
        <v>21</v>
      </c>
      <c r="AJ3157" s="9">
        <v>1</v>
      </c>
      <c r="AK3157" s="9">
        <v>2</v>
      </c>
      <c r="AL3157" s="9">
        <v>3</v>
      </c>
      <c r="AM3157" s="9">
        <v>4</v>
      </c>
      <c r="AN3157" s="9">
        <v>5</v>
      </c>
      <c r="AO3157" s="9">
        <v>6</v>
      </c>
      <c r="AP3157" s="9">
        <v>7</v>
      </c>
      <c r="AQ3157" s="9">
        <v>8</v>
      </c>
      <c r="AR3157" s="9">
        <v>9</v>
      </c>
      <c r="AS3157" s="9">
        <v>10</v>
      </c>
      <c r="AT3157" s="9">
        <v>11</v>
      </c>
      <c r="AU3157" s="9">
        <v>12</v>
      </c>
      <c r="AV3157" s="9">
        <v>13</v>
      </c>
      <c r="AW3157" s="9">
        <v>14</v>
      </c>
      <c r="AX3157" s="9">
        <v>15</v>
      </c>
      <c r="AY3157" s="9">
        <v>16</v>
      </c>
      <c r="AZ3157" s="9">
        <v>20</v>
      </c>
      <c r="BA3157" s="9">
        <v>21</v>
      </c>
      <c r="BB3157" s="9">
        <v>1</v>
      </c>
      <c r="BC3157" s="9">
        <v>2</v>
      </c>
      <c r="BD3157" s="9">
        <v>3</v>
      </c>
      <c r="BE3157" s="9">
        <v>4</v>
      </c>
      <c r="BF3157" s="9">
        <v>5</v>
      </c>
      <c r="BG3157" s="9">
        <v>6</v>
      </c>
      <c r="BH3157" s="9">
        <v>7</v>
      </c>
      <c r="BI3157" s="9">
        <v>8</v>
      </c>
      <c r="BJ3157" s="9">
        <v>9</v>
      </c>
      <c r="BK3157" s="9">
        <v>10</v>
      </c>
      <c r="BL3157" s="9">
        <v>11</v>
      </c>
      <c r="BM3157" s="9">
        <v>12</v>
      </c>
      <c r="BN3157" s="9">
        <v>13</v>
      </c>
      <c r="BO3157" s="9">
        <v>14</v>
      </c>
      <c r="BP3157" s="9">
        <v>15</v>
      </c>
      <c r="BQ3157" s="9">
        <v>16</v>
      </c>
      <c r="BR3157" s="9">
        <v>20</v>
      </c>
      <c r="BS3157" s="9">
        <v>21</v>
      </c>
      <c r="BT3157" s="9">
        <v>1</v>
      </c>
      <c r="BU3157" s="9">
        <v>2</v>
      </c>
      <c r="BV3157" s="9">
        <v>3</v>
      </c>
      <c r="BW3157" s="9" t="s">
        <v>1798</v>
      </c>
      <c r="BX3157" s="9">
        <v>5</v>
      </c>
      <c r="BY3157" s="9">
        <v>6</v>
      </c>
      <c r="BZ3157" s="9">
        <v>7</v>
      </c>
      <c r="CA3157" s="9" t="s">
        <v>1917</v>
      </c>
      <c r="CB3157" s="121">
        <v>9</v>
      </c>
    </row>
    <row r="3158" spans="1:80" x14ac:dyDescent="0.25">
      <c r="A3158" s="134"/>
      <c r="B3158" s="134"/>
      <c r="C3158" s="134"/>
      <c r="D3158" s="136"/>
      <c r="E3158" s="136"/>
      <c r="F3158" s="136"/>
      <c r="G3158" s="138"/>
      <c r="H3158" s="16" t="s">
        <v>1015</v>
      </c>
      <c r="I3158" s="17">
        <f>SUM(I3154)</f>
        <v>4713379</v>
      </c>
      <c r="J3158" s="17">
        <f t="shared" ref="J3158:J3159" si="8363">SUM(K3158,L3158,P3158,Q3158)</f>
        <v>5421517</v>
      </c>
      <c r="K3158" s="17">
        <f t="shared" ref="K3158" si="8364">SUM(K3154)</f>
        <v>5275817</v>
      </c>
      <c r="L3158" s="17">
        <f t="shared" ref="L3158:L3159" si="8365">SUM(M3158:O3158)</f>
        <v>145700</v>
      </c>
      <c r="M3158" s="17">
        <f t="shared" ref="M3158:Q3158" si="8366">SUM(M3154)</f>
        <v>101700</v>
      </c>
      <c r="N3158" s="17">
        <f t="shared" si="8366"/>
        <v>0</v>
      </c>
      <c r="O3158" s="17">
        <f t="shared" si="8366"/>
        <v>44000</v>
      </c>
      <c r="P3158" s="17">
        <f t="shared" si="8366"/>
        <v>0</v>
      </c>
      <c r="Q3158" s="17">
        <f t="shared" si="8366"/>
        <v>0</v>
      </c>
      <c r="R3158" s="17">
        <f t="shared" ref="R3158:AG3158" si="8367">SUM(R3154)</f>
        <v>101700</v>
      </c>
      <c r="S3158" s="17">
        <f t="shared" si="8367"/>
        <v>0</v>
      </c>
      <c r="T3158" s="17">
        <f t="shared" si="8367"/>
        <v>0</v>
      </c>
      <c r="U3158" s="17">
        <f t="shared" si="8367"/>
        <v>0</v>
      </c>
      <c r="V3158" s="17">
        <f t="shared" si="8367"/>
        <v>0</v>
      </c>
      <c r="W3158" s="17">
        <f t="shared" si="8367"/>
        <v>0</v>
      </c>
      <c r="X3158" s="17">
        <f t="shared" ref="X3158" si="8368">SUM(X3154)</f>
        <v>101700</v>
      </c>
      <c r="Y3158" s="17">
        <f t="shared" si="8367"/>
        <v>10211</v>
      </c>
      <c r="Z3158" s="17">
        <f t="shared" si="8367"/>
        <v>18618</v>
      </c>
      <c r="AA3158" s="17">
        <f t="shared" si="8367"/>
        <v>20818</v>
      </c>
      <c r="AB3158" s="17">
        <f t="shared" si="8367"/>
        <v>16974</v>
      </c>
      <c r="AC3158" s="17">
        <f t="shared" si="8367"/>
        <v>16888</v>
      </c>
      <c r="AD3158" s="17">
        <f t="shared" si="8367"/>
        <v>17307</v>
      </c>
      <c r="AE3158" s="17">
        <f t="shared" si="8367"/>
        <v>0</v>
      </c>
      <c r="AF3158" s="17">
        <f t="shared" si="8367"/>
        <v>884</v>
      </c>
      <c r="AG3158" s="17">
        <f t="shared" si="8367"/>
        <v>0</v>
      </c>
      <c r="AH3158" s="17">
        <v>101700</v>
      </c>
      <c r="AI3158" s="17">
        <v>0</v>
      </c>
      <c r="AJ3158" s="17">
        <f t="shared" ref="AJ3158:AY3158" si="8369">SUM(AJ3154)</f>
        <v>0</v>
      </c>
      <c r="AK3158" s="17">
        <f t="shared" si="8369"/>
        <v>0</v>
      </c>
      <c r="AL3158" s="17">
        <f t="shared" si="8369"/>
        <v>0</v>
      </c>
      <c r="AM3158" s="17">
        <f t="shared" si="8369"/>
        <v>0</v>
      </c>
      <c r="AN3158" s="17">
        <f t="shared" si="8369"/>
        <v>0</v>
      </c>
      <c r="AO3158" s="17">
        <f t="shared" si="8369"/>
        <v>0</v>
      </c>
      <c r="AP3158" s="17">
        <f t="shared" ref="AP3158" si="8370">SUM(AP3154)</f>
        <v>0</v>
      </c>
      <c r="AQ3158" s="17">
        <f t="shared" si="8369"/>
        <v>0</v>
      </c>
      <c r="AR3158" s="17">
        <f t="shared" si="8369"/>
        <v>0</v>
      </c>
      <c r="AS3158" s="17">
        <f t="shared" si="8369"/>
        <v>0</v>
      </c>
      <c r="AT3158" s="17">
        <f t="shared" si="8369"/>
        <v>0</v>
      </c>
      <c r="AU3158" s="17">
        <f t="shared" si="8369"/>
        <v>0</v>
      </c>
      <c r="AV3158" s="17">
        <f t="shared" si="8369"/>
        <v>0</v>
      </c>
      <c r="AW3158" s="17">
        <f t="shared" si="8369"/>
        <v>0</v>
      </c>
      <c r="AX3158" s="17">
        <f t="shared" si="8369"/>
        <v>0</v>
      </c>
      <c r="AY3158" s="17">
        <f t="shared" si="8369"/>
        <v>0</v>
      </c>
      <c r="AZ3158" s="17">
        <v>0</v>
      </c>
      <c r="BA3158" s="17">
        <v>0</v>
      </c>
      <c r="BB3158" s="17">
        <f t="shared" ref="BB3158:BQ3158" si="8371">SUM(BB3154)</f>
        <v>44000</v>
      </c>
      <c r="BC3158" s="17">
        <f t="shared" si="8371"/>
        <v>6023</v>
      </c>
      <c r="BD3158" s="17">
        <f t="shared" si="8371"/>
        <v>0</v>
      </c>
      <c r="BE3158" s="17">
        <f t="shared" si="8371"/>
        <v>12000</v>
      </c>
      <c r="BF3158" s="17">
        <f t="shared" si="8371"/>
        <v>0</v>
      </c>
      <c r="BG3158" s="17">
        <f t="shared" si="8371"/>
        <v>0</v>
      </c>
      <c r="BH3158" s="17">
        <f t="shared" ref="BH3158" si="8372">SUM(BH3154)</f>
        <v>62023</v>
      </c>
      <c r="BI3158" s="17">
        <f t="shared" si="8371"/>
        <v>5860</v>
      </c>
      <c r="BJ3158" s="17">
        <f t="shared" si="8371"/>
        <v>2968</v>
      </c>
      <c r="BK3158" s="17">
        <f t="shared" si="8371"/>
        <v>6023</v>
      </c>
      <c r="BL3158" s="17">
        <f t="shared" si="8371"/>
        <v>921</v>
      </c>
      <c r="BM3158" s="17">
        <f t="shared" si="8371"/>
        <v>13536</v>
      </c>
      <c r="BN3158" s="17">
        <f t="shared" si="8371"/>
        <v>0</v>
      </c>
      <c r="BO3158" s="17">
        <f t="shared" si="8371"/>
        <v>0</v>
      </c>
      <c r="BP3158" s="17">
        <f t="shared" si="8371"/>
        <v>7588</v>
      </c>
      <c r="BQ3158" s="17">
        <f t="shared" si="8371"/>
        <v>4636</v>
      </c>
      <c r="BR3158" s="17">
        <v>41532</v>
      </c>
      <c r="BS3158" s="17">
        <v>20491</v>
      </c>
      <c r="BT3158" s="17">
        <f t="shared" ref="BT3158:BW3158" si="8373">SUM(BT3154)</f>
        <v>5681290</v>
      </c>
      <c r="BU3158" s="17">
        <f t="shared" ref="BU3158:BV3158" si="8374">SUM(BU3154)</f>
        <v>5544242</v>
      </c>
      <c r="BV3158" s="17">
        <f t="shared" si="8374"/>
        <v>3102521</v>
      </c>
      <c r="BW3158" s="17">
        <f t="shared" si="8373"/>
        <v>1436985</v>
      </c>
      <c r="BX3158" s="17">
        <f t="shared" ref="BX3158:BZ3158" si="8375">SUM(BX3154)</f>
        <v>528095</v>
      </c>
      <c r="BY3158" s="17">
        <f t="shared" si="8375"/>
        <v>454445</v>
      </c>
      <c r="BZ3158" s="17">
        <f t="shared" si="8375"/>
        <v>454445</v>
      </c>
      <c r="CA3158" s="17">
        <f>BV3158+BW3158</f>
        <v>4539506</v>
      </c>
      <c r="CB3158" s="125">
        <f>IF(BU3158=0,"-",CA3158/BU3158*100)</f>
        <v>81.877847323403273</v>
      </c>
    </row>
    <row r="3159" spans="1:80" x14ac:dyDescent="0.25">
      <c r="A3159" s="134"/>
      <c r="B3159" s="134"/>
      <c r="C3159" s="134"/>
      <c r="D3159" s="136"/>
      <c r="E3159" s="136"/>
      <c r="F3159" s="136"/>
      <c r="G3159" s="138"/>
      <c r="H3159" s="18" t="s">
        <v>86</v>
      </c>
      <c r="I3159" s="17">
        <f>SUM(I3158)</f>
        <v>4713379</v>
      </c>
      <c r="J3159" s="17">
        <f t="shared" si="8363"/>
        <v>5421517</v>
      </c>
      <c r="K3159" s="17">
        <f t="shared" ref="K3159" si="8376">SUM(K3158)</f>
        <v>5275817</v>
      </c>
      <c r="L3159" s="17">
        <f t="shared" si="8365"/>
        <v>145700</v>
      </c>
      <c r="M3159" s="17">
        <f t="shared" ref="M3159:Q3159" si="8377">SUM(M3158)</f>
        <v>101700</v>
      </c>
      <c r="N3159" s="17">
        <f t="shared" si="8377"/>
        <v>0</v>
      </c>
      <c r="O3159" s="17">
        <f t="shared" si="8377"/>
        <v>44000</v>
      </c>
      <c r="P3159" s="17">
        <f t="shared" si="8377"/>
        <v>0</v>
      </c>
      <c r="Q3159" s="17">
        <f t="shared" si="8377"/>
        <v>0</v>
      </c>
      <c r="R3159" s="17">
        <f t="shared" ref="R3159:AG3159" si="8378">SUM(R3158)</f>
        <v>101700</v>
      </c>
      <c r="S3159" s="17">
        <f t="shared" si="8378"/>
        <v>0</v>
      </c>
      <c r="T3159" s="17">
        <f t="shared" si="8378"/>
        <v>0</v>
      </c>
      <c r="U3159" s="17">
        <f t="shared" si="8378"/>
        <v>0</v>
      </c>
      <c r="V3159" s="17">
        <f t="shared" si="8378"/>
        <v>0</v>
      </c>
      <c r="W3159" s="17">
        <f t="shared" si="8378"/>
        <v>0</v>
      </c>
      <c r="X3159" s="17">
        <f t="shared" ref="X3159" si="8379">SUM(X3158)</f>
        <v>101700</v>
      </c>
      <c r="Y3159" s="17">
        <f t="shared" si="8378"/>
        <v>10211</v>
      </c>
      <c r="Z3159" s="17">
        <f t="shared" si="8378"/>
        <v>18618</v>
      </c>
      <c r="AA3159" s="17">
        <f t="shared" si="8378"/>
        <v>20818</v>
      </c>
      <c r="AB3159" s="17">
        <f t="shared" si="8378"/>
        <v>16974</v>
      </c>
      <c r="AC3159" s="17">
        <f t="shared" si="8378"/>
        <v>16888</v>
      </c>
      <c r="AD3159" s="17">
        <f t="shared" si="8378"/>
        <v>17307</v>
      </c>
      <c r="AE3159" s="17">
        <f t="shared" si="8378"/>
        <v>0</v>
      </c>
      <c r="AF3159" s="17">
        <f t="shared" si="8378"/>
        <v>884</v>
      </c>
      <c r="AG3159" s="17">
        <f t="shared" si="8378"/>
        <v>0</v>
      </c>
      <c r="AH3159" s="17">
        <v>101700</v>
      </c>
      <c r="AI3159" s="17">
        <v>0</v>
      </c>
      <c r="AJ3159" s="17">
        <f t="shared" ref="AJ3159:AY3159" si="8380">SUM(AJ3158)</f>
        <v>0</v>
      </c>
      <c r="AK3159" s="17">
        <f t="shared" si="8380"/>
        <v>0</v>
      </c>
      <c r="AL3159" s="17">
        <f t="shared" si="8380"/>
        <v>0</v>
      </c>
      <c r="AM3159" s="17">
        <f t="shared" si="8380"/>
        <v>0</v>
      </c>
      <c r="AN3159" s="17">
        <f t="shared" si="8380"/>
        <v>0</v>
      </c>
      <c r="AO3159" s="17">
        <f t="shared" si="8380"/>
        <v>0</v>
      </c>
      <c r="AP3159" s="17">
        <f t="shared" ref="AP3159" si="8381">SUM(AP3158)</f>
        <v>0</v>
      </c>
      <c r="AQ3159" s="17">
        <f t="shared" si="8380"/>
        <v>0</v>
      </c>
      <c r="AR3159" s="17">
        <f t="shared" si="8380"/>
        <v>0</v>
      </c>
      <c r="AS3159" s="17">
        <f t="shared" si="8380"/>
        <v>0</v>
      </c>
      <c r="AT3159" s="17">
        <f t="shared" si="8380"/>
        <v>0</v>
      </c>
      <c r="AU3159" s="17">
        <f t="shared" si="8380"/>
        <v>0</v>
      </c>
      <c r="AV3159" s="17">
        <f t="shared" si="8380"/>
        <v>0</v>
      </c>
      <c r="AW3159" s="17">
        <f t="shared" si="8380"/>
        <v>0</v>
      </c>
      <c r="AX3159" s="17">
        <f t="shared" si="8380"/>
        <v>0</v>
      </c>
      <c r="AY3159" s="17">
        <f t="shared" si="8380"/>
        <v>0</v>
      </c>
      <c r="AZ3159" s="17">
        <v>0</v>
      </c>
      <c r="BA3159" s="17">
        <v>0</v>
      </c>
      <c r="BB3159" s="17">
        <f t="shared" ref="BB3159:BQ3159" si="8382">SUM(BB3158)</f>
        <v>44000</v>
      </c>
      <c r="BC3159" s="17">
        <f t="shared" si="8382"/>
        <v>6023</v>
      </c>
      <c r="BD3159" s="17">
        <f t="shared" si="8382"/>
        <v>0</v>
      </c>
      <c r="BE3159" s="17">
        <f t="shared" si="8382"/>
        <v>12000</v>
      </c>
      <c r="BF3159" s="17">
        <f t="shared" si="8382"/>
        <v>0</v>
      </c>
      <c r="BG3159" s="17">
        <f t="shared" si="8382"/>
        <v>0</v>
      </c>
      <c r="BH3159" s="17">
        <f t="shared" ref="BH3159" si="8383">SUM(BH3158)</f>
        <v>62023</v>
      </c>
      <c r="BI3159" s="17">
        <f t="shared" si="8382"/>
        <v>5860</v>
      </c>
      <c r="BJ3159" s="17">
        <f t="shared" si="8382"/>
        <v>2968</v>
      </c>
      <c r="BK3159" s="17">
        <f t="shared" si="8382"/>
        <v>6023</v>
      </c>
      <c r="BL3159" s="17">
        <f t="shared" si="8382"/>
        <v>921</v>
      </c>
      <c r="BM3159" s="17">
        <f t="shared" si="8382"/>
        <v>13536</v>
      </c>
      <c r="BN3159" s="17">
        <f t="shared" si="8382"/>
        <v>0</v>
      </c>
      <c r="BO3159" s="17">
        <f t="shared" si="8382"/>
        <v>0</v>
      </c>
      <c r="BP3159" s="17">
        <f t="shared" si="8382"/>
        <v>7588</v>
      </c>
      <c r="BQ3159" s="17">
        <f t="shared" si="8382"/>
        <v>4636</v>
      </c>
      <c r="BR3159" s="17">
        <v>41532</v>
      </c>
      <c r="BS3159" s="17">
        <v>20491</v>
      </c>
      <c r="BT3159" s="17">
        <f t="shared" ref="BT3159:BW3159" si="8384">SUM(BT3158)</f>
        <v>5681290</v>
      </c>
      <c r="BU3159" s="17">
        <f t="shared" ref="BU3159:BV3159" si="8385">SUM(BU3158)</f>
        <v>5544242</v>
      </c>
      <c r="BV3159" s="17">
        <f t="shared" si="8385"/>
        <v>3102521</v>
      </c>
      <c r="BW3159" s="17">
        <f t="shared" si="8384"/>
        <v>1436985</v>
      </c>
      <c r="BX3159" s="17">
        <f t="shared" ref="BX3159" si="8386">SUM(BX3158)</f>
        <v>528095</v>
      </c>
      <c r="BY3159" s="17">
        <f t="shared" ref="BY3159" si="8387">SUM(BY3158)</f>
        <v>454445</v>
      </c>
      <c r="BZ3159" s="17">
        <f t="shared" ref="BZ3159" si="8388">SUM(BZ3158)</f>
        <v>454445</v>
      </c>
      <c r="CA3159" s="17">
        <f>BV3159+BW3159</f>
        <v>4539506</v>
      </c>
      <c r="CB3159" s="125">
        <f>IF(BU3159=0,"-",CA3159/BU3159*100)</f>
        <v>81.877847323403273</v>
      </c>
    </row>
    <row r="3160" spans="1:80" x14ac:dyDescent="0.25">
      <c r="A3160" s="139"/>
      <c r="B3160" s="139"/>
      <c r="C3160" s="139"/>
      <c r="D3160" s="140"/>
      <c r="E3160" s="140"/>
      <c r="F3160" s="140"/>
      <c r="G3160" s="141"/>
      <c r="X3160">
        <f t="shared" si="8224"/>
        <v>0</v>
      </c>
      <c r="AH3160">
        <v>0</v>
      </c>
      <c r="AI3160">
        <v>0</v>
      </c>
      <c r="AP3160">
        <f t="shared" si="8225"/>
        <v>0</v>
      </c>
      <c r="AZ3160">
        <v>0</v>
      </c>
      <c r="BA3160">
        <v>0</v>
      </c>
      <c r="BH3160">
        <f t="shared" si="8226"/>
        <v>0</v>
      </c>
      <c r="BR3160">
        <v>0</v>
      </c>
      <c r="BS3160">
        <v>0</v>
      </c>
      <c r="BU3160">
        <v>0</v>
      </c>
      <c r="BV3160">
        <v>0</v>
      </c>
      <c r="BW3160">
        <f t="shared" si="8342"/>
        <v>0</v>
      </c>
      <c r="CA3160">
        <f>BV3160+BW3160</f>
        <v>0</v>
      </c>
      <c r="CB3160" s="126" t="str">
        <f>IF(BU3160=0,"-",CA3160/BU3160*100)</f>
        <v>-</v>
      </c>
    </row>
    <row r="3161" spans="1:80" ht="15.75" thickBot="1" x14ac:dyDescent="0.3">
      <c r="A3161" s="13" t="s">
        <v>1</v>
      </c>
      <c r="B3161" s="13" t="s">
        <v>1</v>
      </c>
      <c r="C3161" s="13" t="s">
        <v>1</v>
      </c>
      <c r="D3161" s="74" t="s">
        <v>1</v>
      </c>
      <c r="E3161" s="74" t="s">
        <v>1</v>
      </c>
      <c r="F3161" s="74" t="s">
        <v>1</v>
      </c>
      <c r="G3161" s="13" t="s">
        <v>1</v>
      </c>
      <c r="H3161" s="19" t="s">
        <v>1</v>
      </c>
      <c r="I3161" s="19" t="s">
        <v>1</v>
      </c>
      <c r="J3161" s="19"/>
      <c r="K3161" s="19" t="s">
        <v>1</v>
      </c>
      <c r="L3161" s="19"/>
      <c r="M3161" s="19" t="s">
        <v>1</v>
      </c>
      <c r="N3161" s="19" t="s">
        <v>1</v>
      </c>
      <c r="O3161" s="19" t="s">
        <v>1</v>
      </c>
      <c r="P3161" s="31"/>
      <c r="Q3161" s="19" t="s">
        <v>1</v>
      </c>
      <c r="R3161" s="19" t="s">
        <v>1</v>
      </c>
      <c r="S3161" s="19"/>
      <c r="T3161" s="19"/>
      <c r="U3161" s="19"/>
      <c r="V3161" s="19"/>
      <c r="W3161" s="19"/>
      <c r="X3161" s="19"/>
      <c r="Y3161" s="19"/>
      <c r="Z3161" s="19"/>
      <c r="AA3161" s="19"/>
      <c r="AB3161" s="19"/>
      <c r="AC3161" s="19"/>
      <c r="AD3161" s="19"/>
      <c r="AE3161" s="19"/>
      <c r="AF3161" s="19"/>
      <c r="AG3161" s="19"/>
      <c r="AH3161" s="19">
        <v>0</v>
      </c>
      <c r="AI3161" s="19">
        <v>0</v>
      </c>
      <c r="AJ3161" s="19" t="s">
        <v>1</v>
      </c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>
        <v>0</v>
      </c>
      <c r="BA3161" s="19">
        <v>0</v>
      </c>
      <c r="BB3161" s="19" t="s">
        <v>1</v>
      </c>
      <c r="BC3161" s="19"/>
      <c r="BD3161" s="19"/>
      <c r="BE3161" s="19"/>
      <c r="BF3161" s="19"/>
      <c r="BG3161" s="19"/>
      <c r="BH3161" s="19"/>
      <c r="BI3161" s="19"/>
      <c r="BJ3161" s="19"/>
      <c r="BK3161" s="19"/>
      <c r="BL3161" s="19"/>
      <c r="BM3161" s="19"/>
      <c r="BN3161" s="19"/>
      <c r="BO3161" s="19"/>
      <c r="BP3161" s="19"/>
      <c r="BQ3161" s="19"/>
      <c r="BR3161" s="19">
        <v>0</v>
      </c>
      <c r="BS3161" s="19">
        <v>0</v>
      </c>
      <c r="BT3161" s="19"/>
      <c r="BU3161" s="19"/>
      <c r="BV3161" s="19"/>
      <c r="BW3161" s="19">
        <f t="shared" si="8342"/>
        <v>0</v>
      </c>
      <c r="BX3161" s="19"/>
      <c r="BY3161" s="19"/>
      <c r="BZ3161" s="19"/>
      <c r="CA3161" s="19">
        <f>BV3161+BW3161</f>
        <v>0</v>
      </c>
      <c r="CB3161" s="127"/>
    </row>
    <row r="3162" spans="1:80" ht="69.75" customHeight="1" thickBot="1" x14ac:dyDescent="0.3">
      <c r="A3162" s="5" t="s">
        <v>4</v>
      </c>
      <c r="B3162" s="5" t="s">
        <v>5</v>
      </c>
      <c r="C3162" s="5" t="s">
        <v>6</v>
      </c>
      <c r="D3162" s="80" t="s">
        <v>1</v>
      </c>
      <c r="E3162" s="88" t="s">
        <v>7</v>
      </c>
      <c r="F3162" s="88" t="s">
        <v>8</v>
      </c>
      <c r="G3162" s="5" t="s">
        <v>9</v>
      </c>
      <c r="H3162" s="5" t="s">
        <v>10</v>
      </c>
      <c r="I3162" s="5" t="s">
        <v>11</v>
      </c>
      <c r="J3162" s="5" t="s">
        <v>1809</v>
      </c>
      <c r="K3162" s="5" t="s">
        <v>12</v>
      </c>
      <c r="L3162" s="5" t="s">
        <v>13</v>
      </c>
      <c r="M3162" s="5" t="s">
        <v>14</v>
      </c>
      <c r="N3162" s="5" t="s">
        <v>15</v>
      </c>
      <c r="O3162" s="5" t="s">
        <v>16</v>
      </c>
      <c r="P3162" s="5" t="s">
        <v>17</v>
      </c>
      <c r="Q3162" s="5" t="s">
        <v>18</v>
      </c>
      <c r="R3162" s="71" t="s">
        <v>14</v>
      </c>
      <c r="S3162" s="71" t="s">
        <v>1843</v>
      </c>
      <c r="T3162" s="71" t="s">
        <v>1797</v>
      </c>
      <c r="U3162" s="71" t="s">
        <v>1832</v>
      </c>
      <c r="V3162" s="71" t="s">
        <v>1833</v>
      </c>
      <c r="W3162" s="71" t="s">
        <v>1834</v>
      </c>
      <c r="X3162" s="71" t="s">
        <v>1847</v>
      </c>
      <c r="Y3162" s="71" t="s">
        <v>1844</v>
      </c>
      <c r="Z3162" s="71" t="s">
        <v>1835</v>
      </c>
      <c r="AA3162" s="71" t="s">
        <v>1836</v>
      </c>
      <c r="AB3162" s="71" t="s">
        <v>1837</v>
      </c>
      <c r="AC3162" s="71" t="s">
        <v>1838</v>
      </c>
      <c r="AD3162" s="71" t="s">
        <v>1839</v>
      </c>
      <c r="AE3162" s="71" t="s">
        <v>1840</v>
      </c>
      <c r="AF3162" s="71" t="s">
        <v>1845</v>
      </c>
      <c r="AG3162" s="71" t="s">
        <v>1846</v>
      </c>
      <c r="AH3162" s="71" t="s">
        <v>1841</v>
      </c>
      <c r="AI3162" s="71" t="s">
        <v>1842</v>
      </c>
      <c r="AJ3162" s="72" t="s">
        <v>15</v>
      </c>
      <c r="AK3162" s="72" t="s">
        <v>1843</v>
      </c>
      <c r="AL3162" s="72" t="s">
        <v>1797</v>
      </c>
      <c r="AM3162" s="72" t="s">
        <v>1832</v>
      </c>
      <c r="AN3162" s="72" t="s">
        <v>1833</v>
      </c>
      <c r="AO3162" s="72" t="s">
        <v>1834</v>
      </c>
      <c r="AP3162" s="72" t="s">
        <v>1848</v>
      </c>
      <c r="AQ3162" s="72" t="s">
        <v>1844</v>
      </c>
      <c r="AR3162" s="72" t="s">
        <v>1835</v>
      </c>
      <c r="AS3162" s="72" t="s">
        <v>1836</v>
      </c>
      <c r="AT3162" s="72" t="s">
        <v>1837</v>
      </c>
      <c r="AU3162" s="72" t="s">
        <v>1838</v>
      </c>
      <c r="AV3162" s="72" t="s">
        <v>1839</v>
      </c>
      <c r="AW3162" s="72" t="s">
        <v>1840</v>
      </c>
      <c r="AX3162" s="72" t="s">
        <v>1845</v>
      </c>
      <c r="AY3162" s="72" t="s">
        <v>1846</v>
      </c>
      <c r="AZ3162" s="72" t="s">
        <v>1841</v>
      </c>
      <c r="BA3162" s="72" t="s">
        <v>1842</v>
      </c>
      <c r="BB3162" s="73" t="s">
        <v>16</v>
      </c>
      <c r="BC3162" s="73" t="s">
        <v>1843</v>
      </c>
      <c r="BD3162" s="73" t="s">
        <v>1797</v>
      </c>
      <c r="BE3162" s="73" t="s">
        <v>1832</v>
      </c>
      <c r="BF3162" s="73" t="s">
        <v>1833</v>
      </c>
      <c r="BG3162" s="73" t="s">
        <v>1834</v>
      </c>
      <c r="BH3162" s="73" t="s">
        <v>1849</v>
      </c>
      <c r="BI3162" s="73" t="s">
        <v>1844</v>
      </c>
      <c r="BJ3162" s="73" t="s">
        <v>1835</v>
      </c>
      <c r="BK3162" s="73" t="s">
        <v>1836</v>
      </c>
      <c r="BL3162" s="73" t="s">
        <v>1837</v>
      </c>
      <c r="BM3162" s="73" t="s">
        <v>1838</v>
      </c>
      <c r="BN3162" s="73" t="s">
        <v>1839</v>
      </c>
      <c r="BO3162" s="73" t="s">
        <v>1840</v>
      </c>
      <c r="BP3162" s="73" t="s">
        <v>1845</v>
      </c>
      <c r="BQ3162" s="73" t="s">
        <v>1846</v>
      </c>
      <c r="BR3162" s="73" t="s">
        <v>1841</v>
      </c>
      <c r="BS3162" s="73" t="s">
        <v>1842</v>
      </c>
      <c r="BT3162" s="5" t="s">
        <v>1911</v>
      </c>
      <c r="BU3162" s="5" t="s">
        <v>1942</v>
      </c>
      <c r="BV3162" s="5" t="s">
        <v>1943</v>
      </c>
      <c r="BW3162" s="5" t="s">
        <v>1944</v>
      </c>
      <c r="BX3162" s="5" t="s">
        <v>1945</v>
      </c>
      <c r="BY3162" s="5" t="s">
        <v>1946</v>
      </c>
      <c r="BZ3162" s="5" t="s">
        <v>1947</v>
      </c>
      <c r="CA3162" s="5" t="s">
        <v>1948</v>
      </c>
      <c r="CB3162" s="120" t="s">
        <v>1916</v>
      </c>
    </row>
    <row r="3163" spans="1:80" x14ac:dyDescent="0.25">
      <c r="A3163" s="6" t="s">
        <v>1</v>
      </c>
      <c r="B3163" s="6" t="s">
        <v>1</v>
      </c>
      <c r="C3163" s="6" t="s">
        <v>1</v>
      </c>
      <c r="D3163" s="81" t="s">
        <v>1</v>
      </c>
      <c r="E3163" s="81" t="s">
        <v>1</v>
      </c>
      <c r="F3163" s="94" t="s">
        <v>1</v>
      </c>
      <c r="G3163" s="7" t="s">
        <v>1</v>
      </c>
      <c r="H3163" s="8" t="s">
        <v>1</v>
      </c>
      <c r="I3163" s="9" t="s">
        <v>19</v>
      </c>
      <c r="J3163" s="9">
        <v>1</v>
      </c>
      <c r="K3163" s="9" t="s">
        <v>20</v>
      </c>
      <c r="L3163" s="9" t="s">
        <v>21</v>
      </c>
      <c r="M3163" s="9" t="s">
        <v>22</v>
      </c>
      <c r="N3163" s="9" t="s">
        <v>23</v>
      </c>
      <c r="O3163" s="9" t="s">
        <v>24</v>
      </c>
      <c r="P3163" s="9" t="s">
        <v>25</v>
      </c>
      <c r="Q3163" s="9" t="s">
        <v>26</v>
      </c>
      <c r="R3163" s="9">
        <v>1</v>
      </c>
      <c r="S3163" s="9">
        <v>2</v>
      </c>
      <c r="T3163" s="9">
        <v>3</v>
      </c>
      <c r="U3163" s="9">
        <v>4</v>
      </c>
      <c r="V3163" s="9">
        <v>5</v>
      </c>
      <c r="W3163" s="9">
        <v>6</v>
      </c>
      <c r="X3163" s="9">
        <v>7</v>
      </c>
      <c r="Y3163" s="9">
        <v>8</v>
      </c>
      <c r="Z3163" s="9">
        <v>9</v>
      </c>
      <c r="AA3163" s="9">
        <v>10</v>
      </c>
      <c r="AB3163" s="9">
        <v>11</v>
      </c>
      <c r="AC3163" s="9">
        <v>12</v>
      </c>
      <c r="AD3163" s="9">
        <v>13</v>
      </c>
      <c r="AE3163" s="9">
        <v>14</v>
      </c>
      <c r="AF3163" s="9">
        <v>15</v>
      </c>
      <c r="AG3163" s="9">
        <v>16</v>
      </c>
      <c r="AH3163" s="9">
        <v>20</v>
      </c>
      <c r="AI3163" s="9">
        <v>21</v>
      </c>
      <c r="AJ3163" s="9">
        <v>1</v>
      </c>
      <c r="AK3163" s="9">
        <v>2</v>
      </c>
      <c r="AL3163" s="9">
        <v>3</v>
      </c>
      <c r="AM3163" s="9">
        <v>4</v>
      </c>
      <c r="AN3163" s="9">
        <v>5</v>
      </c>
      <c r="AO3163" s="9">
        <v>6</v>
      </c>
      <c r="AP3163" s="9">
        <v>7</v>
      </c>
      <c r="AQ3163" s="9">
        <v>8</v>
      </c>
      <c r="AR3163" s="9">
        <v>9</v>
      </c>
      <c r="AS3163" s="9">
        <v>10</v>
      </c>
      <c r="AT3163" s="9">
        <v>11</v>
      </c>
      <c r="AU3163" s="9">
        <v>12</v>
      </c>
      <c r="AV3163" s="9">
        <v>13</v>
      </c>
      <c r="AW3163" s="9">
        <v>14</v>
      </c>
      <c r="AX3163" s="9">
        <v>15</v>
      </c>
      <c r="AY3163" s="9">
        <v>16</v>
      </c>
      <c r="AZ3163" s="9">
        <v>20</v>
      </c>
      <c r="BA3163" s="9">
        <v>21</v>
      </c>
      <c r="BB3163" s="9">
        <v>1</v>
      </c>
      <c r="BC3163" s="9">
        <v>2</v>
      </c>
      <c r="BD3163" s="9">
        <v>3</v>
      </c>
      <c r="BE3163" s="9">
        <v>4</v>
      </c>
      <c r="BF3163" s="9">
        <v>5</v>
      </c>
      <c r="BG3163" s="9">
        <v>6</v>
      </c>
      <c r="BH3163" s="9">
        <v>7</v>
      </c>
      <c r="BI3163" s="9">
        <v>8</v>
      </c>
      <c r="BJ3163" s="9">
        <v>9</v>
      </c>
      <c r="BK3163" s="9">
        <v>10</v>
      </c>
      <c r="BL3163" s="9">
        <v>11</v>
      </c>
      <c r="BM3163" s="9">
        <v>12</v>
      </c>
      <c r="BN3163" s="9">
        <v>13</v>
      </c>
      <c r="BO3163" s="9">
        <v>14</v>
      </c>
      <c r="BP3163" s="9">
        <v>15</v>
      </c>
      <c r="BQ3163" s="9">
        <v>16</v>
      </c>
      <c r="BR3163" s="9">
        <v>20</v>
      </c>
      <c r="BS3163" s="9">
        <v>21</v>
      </c>
      <c r="BT3163" s="9">
        <v>1</v>
      </c>
      <c r="BU3163" s="9">
        <v>2</v>
      </c>
      <c r="BV3163" s="9">
        <v>3</v>
      </c>
      <c r="BW3163" s="9" t="s">
        <v>1798</v>
      </c>
      <c r="BX3163" s="9">
        <v>5</v>
      </c>
      <c r="BY3163" s="9">
        <v>6</v>
      </c>
      <c r="BZ3163" s="9">
        <v>7</v>
      </c>
      <c r="CA3163" s="9" t="s">
        <v>1917</v>
      </c>
      <c r="CB3163" s="121">
        <v>9</v>
      </c>
    </row>
    <row r="3164" spans="1:80" x14ac:dyDescent="0.25">
      <c r="A3164" s="1" t="s">
        <v>928</v>
      </c>
      <c r="B3164" s="1" t="s">
        <v>88</v>
      </c>
      <c r="C3164" s="4" t="s">
        <v>1422</v>
      </c>
      <c r="D3164" s="79" t="s">
        <v>1423</v>
      </c>
      <c r="E3164" s="78" t="s">
        <v>1</v>
      </c>
      <c r="F3164" s="78" t="s">
        <v>1</v>
      </c>
      <c r="G3164" s="2" t="s">
        <v>1</v>
      </c>
      <c r="H3164" s="2" t="s">
        <v>1424</v>
      </c>
      <c r="I3164" s="3" t="s">
        <v>1</v>
      </c>
      <c r="J3164" s="3">
        <f t="shared" ref="J3164:J3196" si="8389">SUM(K3164,L3164,P3164,Q3164)</f>
        <v>0</v>
      </c>
      <c r="K3164" s="3" t="s">
        <v>1</v>
      </c>
      <c r="L3164" s="3"/>
      <c r="M3164" s="3" t="s">
        <v>1</v>
      </c>
      <c r="N3164" s="3" t="s">
        <v>1</v>
      </c>
      <c r="O3164" s="3" t="s">
        <v>1</v>
      </c>
      <c r="P3164" s="26"/>
      <c r="Q3164" s="3" t="s">
        <v>1</v>
      </c>
      <c r="R3164" s="3" t="s">
        <v>1</v>
      </c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>
        <v>0</v>
      </c>
      <c r="AI3164" s="3">
        <v>0</v>
      </c>
      <c r="AJ3164" s="3" t="s">
        <v>1</v>
      </c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  <c r="AX3164" s="3"/>
      <c r="AY3164" s="3"/>
      <c r="AZ3164" s="3">
        <v>0</v>
      </c>
      <c r="BA3164" s="3">
        <v>0</v>
      </c>
      <c r="BB3164" s="3" t="s">
        <v>1</v>
      </c>
      <c r="BC3164" s="3"/>
      <c r="BD3164" s="3"/>
      <c r="BE3164" s="3"/>
      <c r="BF3164" s="3"/>
      <c r="BG3164" s="3"/>
      <c r="BH3164" s="3"/>
      <c r="BI3164" s="3"/>
      <c r="BJ3164" s="3"/>
      <c r="BK3164" s="3"/>
      <c r="BL3164" s="3"/>
      <c r="BM3164" s="3"/>
      <c r="BN3164" s="3"/>
      <c r="BO3164" s="3"/>
      <c r="BP3164" s="3"/>
      <c r="BQ3164" s="3"/>
      <c r="BR3164" s="3">
        <v>0</v>
      </c>
      <c r="BS3164" s="3">
        <v>0</v>
      </c>
      <c r="BT3164" s="3">
        <v>0</v>
      </c>
      <c r="BU3164" s="3"/>
      <c r="BV3164" s="3"/>
      <c r="BW3164" s="3">
        <f t="shared" si="8342"/>
        <v>0</v>
      </c>
      <c r="BX3164" s="3"/>
      <c r="BY3164" s="3"/>
      <c r="BZ3164" s="3"/>
      <c r="CA3164" s="3">
        <f t="shared" ref="CA3164:CA3196" si="8390">BV3164+BW3164</f>
        <v>0</v>
      </c>
      <c r="CB3164" s="122"/>
    </row>
    <row r="3165" spans="1:80" ht="33.75" x14ac:dyDescent="0.25">
      <c r="A3165" s="1" t="s">
        <v>1</v>
      </c>
      <c r="B3165" s="1" t="s">
        <v>1</v>
      </c>
      <c r="C3165" s="1" t="s">
        <v>1</v>
      </c>
      <c r="D3165" s="78" t="s">
        <v>1</v>
      </c>
      <c r="E3165" s="78" t="s">
        <v>1</v>
      </c>
      <c r="F3165" s="78" t="s">
        <v>1</v>
      </c>
      <c r="G3165" s="2" t="s">
        <v>1</v>
      </c>
      <c r="H3165" s="10" t="s">
        <v>30</v>
      </c>
      <c r="I3165" s="11">
        <f>SUM(I3166,I3174,I3176)</f>
        <v>3106602</v>
      </c>
      <c r="J3165" s="11">
        <f t="shared" si="8389"/>
        <v>3416270</v>
      </c>
      <c r="K3165" s="11">
        <f t="shared" ref="K3165" si="8391">SUM(K3166,K3174,K3176)</f>
        <v>3410220</v>
      </c>
      <c r="L3165" s="11">
        <f t="shared" ref="L3165:L3195" si="8392">SUM(M3165:O3165)</f>
        <v>6050</v>
      </c>
      <c r="M3165" s="11">
        <f t="shared" ref="M3165:Q3165" si="8393">SUM(M3166,M3174,M3176)</f>
        <v>4200</v>
      </c>
      <c r="N3165" s="11">
        <f t="shared" si="8393"/>
        <v>0</v>
      </c>
      <c r="O3165" s="11">
        <f t="shared" si="8393"/>
        <v>1850</v>
      </c>
      <c r="P3165" s="11">
        <f t="shared" si="8393"/>
        <v>0</v>
      </c>
      <c r="Q3165" s="11">
        <f t="shared" si="8393"/>
        <v>0</v>
      </c>
      <c r="R3165" s="11">
        <f t="shared" ref="R3165:AG3165" si="8394">SUM(R3166,R3174,R3176)</f>
        <v>4200</v>
      </c>
      <c r="S3165" s="11">
        <f t="shared" si="8394"/>
        <v>0</v>
      </c>
      <c r="T3165" s="11">
        <f t="shared" si="8394"/>
        <v>0</v>
      </c>
      <c r="U3165" s="11">
        <f t="shared" si="8394"/>
        <v>0</v>
      </c>
      <c r="V3165" s="11">
        <f t="shared" si="8394"/>
        <v>0</v>
      </c>
      <c r="W3165" s="11">
        <f t="shared" si="8394"/>
        <v>0</v>
      </c>
      <c r="X3165" s="11">
        <f t="shared" ref="X3165" si="8395">SUM(X3166,X3174,X3176)</f>
        <v>4200</v>
      </c>
      <c r="Y3165" s="11">
        <f t="shared" si="8394"/>
        <v>0</v>
      </c>
      <c r="Z3165" s="11">
        <f t="shared" si="8394"/>
        <v>0</v>
      </c>
      <c r="AA3165" s="11">
        <f t="shared" si="8394"/>
        <v>1025</v>
      </c>
      <c r="AB3165" s="11">
        <f t="shared" si="8394"/>
        <v>950</v>
      </c>
      <c r="AC3165" s="11">
        <f t="shared" si="8394"/>
        <v>0</v>
      </c>
      <c r="AD3165" s="11">
        <f t="shared" si="8394"/>
        <v>1225</v>
      </c>
      <c r="AE3165" s="11">
        <f t="shared" si="8394"/>
        <v>0</v>
      </c>
      <c r="AF3165" s="11">
        <f t="shared" si="8394"/>
        <v>0</v>
      </c>
      <c r="AG3165" s="11">
        <f t="shared" si="8394"/>
        <v>0</v>
      </c>
      <c r="AH3165" s="11">
        <v>3200</v>
      </c>
      <c r="AI3165" s="11">
        <v>1000</v>
      </c>
      <c r="AJ3165" s="11">
        <f t="shared" ref="AJ3165:AY3165" si="8396">SUM(AJ3166,AJ3174,AJ3176)</f>
        <v>0</v>
      </c>
      <c r="AK3165" s="11">
        <f t="shared" si="8396"/>
        <v>0</v>
      </c>
      <c r="AL3165" s="11">
        <f t="shared" si="8396"/>
        <v>0</v>
      </c>
      <c r="AM3165" s="11">
        <f t="shared" si="8396"/>
        <v>0</v>
      </c>
      <c r="AN3165" s="11">
        <f t="shared" si="8396"/>
        <v>0</v>
      </c>
      <c r="AO3165" s="11">
        <f t="shared" si="8396"/>
        <v>0</v>
      </c>
      <c r="AP3165" s="11">
        <f t="shared" ref="AP3165" si="8397">SUM(AP3166,AP3174,AP3176)</f>
        <v>0</v>
      </c>
      <c r="AQ3165" s="11">
        <f t="shared" si="8396"/>
        <v>0</v>
      </c>
      <c r="AR3165" s="11">
        <f t="shared" si="8396"/>
        <v>0</v>
      </c>
      <c r="AS3165" s="11">
        <f t="shared" si="8396"/>
        <v>0</v>
      </c>
      <c r="AT3165" s="11">
        <f t="shared" si="8396"/>
        <v>0</v>
      </c>
      <c r="AU3165" s="11">
        <f t="shared" si="8396"/>
        <v>0</v>
      </c>
      <c r="AV3165" s="11">
        <f t="shared" si="8396"/>
        <v>0</v>
      </c>
      <c r="AW3165" s="11">
        <f t="shared" si="8396"/>
        <v>0</v>
      </c>
      <c r="AX3165" s="11">
        <f t="shared" si="8396"/>
        <v>0</v>
      </c>
      <c r="AY3165" s="11">
        <f t="shared" si="8396"/>
        <v>0</v>
      </c>
      <c r="AZ3165" s="11">
        <v>0</v>
      </c>
      <c r="BA3165" s="11">
        <v>0</v>
      </c>
      <c r="BB3165" s="11">
        <f t="shared" ref="BB3165:BQ3165" si="8398">SUM(BB3166,BB3174,BB3176)</f>
        <v>1850</v>
      </c>
      <c r="BC3165" s="11">
        <f t="shared" si="8398"/>
        <v>0</v>
      </c>
      <c r="BD3165" s="11">
        <f t="shared" si="8398"/>
        <v>0</v>
      </c>
      <c r="BE3165" s="11">
        <f t="shared" si="8398"/>
        <v>0</v>
      </c>
      <c r="BF3165" s="11">
        <f t="shared" si="8398"/>
        <v>0</v>
      </c>
      <c r="BG3165" s="11">
        <f t="shared" si="8398"/>
        <v>0</v>
      </c>
      <c r="BH3165" s="11">
        <f t="shared" ref="BH3165" si="8399">SUM(BH3166,BH3174,BH3176)</f>
        <v>1850</v>
      </c>
      <c r="BI3165" s="11">
        <f t="shared" si="8398"/>
        <v>0</v>
      </c>
      <c r="BJ3165" s="11">
        <f t="shared" si="8398"/>
        <v>1200</v>
      </c>
      <c r="BK3165" s="11">
        <f t="shared" si="8398"/>
        <v>0</v>
      </c>
      <c r="BL3165" s="11">
        <f t="shared" si="8398"/>
        <v>0</v>
      </c>
      <c r="BM3165" s="11">
        <f t="shared" si="8398"/>
        <v>0</v>
      </c>
      <c r="BN3165" s="11">
        <f t="shared" si="8398"/>
        <v>0</v>
      </c>
      <c r="BO3165" s="11">
        <f t="shared" si="8398"/>
        <v>0</v>
      </c>
      <c r="BP3165" s="11">
        <f t="shared" si="8398"/>
        <v>0</v>
      </c>
      <c r="BQ3165" s="11">
        <f t="shared" si="8398"/>
        <v>0</v>
      </c>
      <c r="BR3165" s="11">
        <v>1200</v>
      </c>
      <c r="BS3165" s="11">
        <v>650</v>
      </c>
      <c r="BT3165" s="11">
        <f t="shared" ref="BT3165:BZ3165" si="8400">SUM(BT3166,BT3174,BT3176)</f>
        <v>3586453</v>
      </c>
      <c r="BU3165" s="11">
        <f t="shared" si="8400"/>
        <v>3581938</v>
      </c>
      <c r="BV3165" s="11">
        <f t="shared" si="8400"/>
        <v>1915519</v>
      </c>
      <c r="BW3165" s="11">
        <f t="shared" si="8400"/>
        <v>814234</v>
      </c>
      <c r="BX3165" s="11">
        <f t="shared" si="8400"/>
        <v>310405</v>
      </c>
      <c r="BY3165" s="11">
        <f t="shared" si="8400"/>
        <v>244553</v>
      </c>
      <c r="BZ3165" s="11">
        <f t="shared" si="8400"/>
        <v>259276</v>
      </c>
      <c r="CA3165" s="11">
        <f t="shared" si="8390"/>
        <v>2729753</v>
      </c>
      <c r="CB3165" s="123">
        <f t="shared" ref="CB3165:CB3195" si="8401">IF(BU3165=0,"-",CA3165/BU3165*100)</f>
        <v>76.208828851867338</v>
      </c>
    </row>
    <row r="3166" spans="1:80" x14ac:dyDescent="0.25">
      <c r="A3166" s="4" t="s">
        <v>928</v>
      </c>
      <c r="B3166" s="4" t="s">
        <v>88</v>
      </c>
      <c r="C3166" s="4" t="s">
        <v>1422</v>
      </c>
      <c r="D3166" s="79" t="s">
        <v>1423</v>
      </c>
      <c r="E3166" s="78" t="s">
        <v>31</v>
      </c>
      <c r="F3166" s="78" t="s">
        <v>1</v>
      </c>
      <c r="G3166" s="2" t="s">
        <v>1</v>
      </c>
      <c r="H3166" s="2" t="s">
        <v>32</v>
      </c>
      <c r="I3166" s="12">
        <f>SUM(I3167,I3168)</f>
        <v>2701634</v>
      </c>
      <c r="J3166" s="12">
        <f t="shared" si="8389"/>
        <v>2989544</v>
      </c>
      <c r="K3166" s="12">
        <f t="shared" ref="K3166" si="8402">SUM(K3167,K3168)</f>
        <v>2989544</v>
      </c>
      <c r="L3166" s="12">
        <f t="shared" si="8392"/>
        <v>0</v>
      </c>
      <c r="M3166" s="12">
        <f t="shared" ref="M3166:Q3166" si="8403">SUM(M3167,M3168)</f>
        <v>0</v>
      </c>
      <c r="N3166" s="12">
        <f t="shared" si="8403"/>
        <v>0</v>
      </c>
      <c r="O3166" s="12">
        <f t="shared" si="8403"/>
        <v>0</v>
      </c>
      <c r="P3166" s="12">
        <f t="shared" si="8403"/>
        <v>0</v>
      </c>
      <c r="Q3166" s="12">
        <f t="shared" si="8403"/>
        <v>0</v>
      </c>
      <c r="R3166" s="12">
        <f t="shared" ref="R3166:AG3166" si="8404">SUM(R3167,R3168)</f>
        <v>0</v>
      </c>
      <c r="S3166" s="12">
        <f t="shared" si="8404"/>
        <v>0</v>
      </c>
      <c r="T3166" s="12">
        <f t="shared" si="8404"/>
        <v>0</v>
      </c>
      <c r="U3166" s="12">
        <f t="shared" si="8404"/>
        <v>0</v>
      </c>
      <c r="V3166" s="12">
        <f t="shared" si="8404"/>
        <v>0</v>
      </c>
      <c r="W3166" s="12">
        <f t="shared" si="8404"/>
        <v>0</v>
      </c>
      <c r="X3166" s="12">
        <f t="shared" ref="X3166" si="8405">SUM(X3167,X3168)</f>
        <v>0</v>
      </c>
      <c r="Y3166" s="12">
        <f t="shared" si="8404"/>
        <v>0</v>
      </c>
      <c r="Z3166" s="12">
        <f t="shared" si="8404"/>
        <v>0</v>
      </c>
      <c r="AA3166" s="12">
        <f t="shared" si="8404"/>
        <v>0</v>
      </c>
      <c r="AB3166" s="12">
        <f t="shared" si="8404"/>
        <v>0</v>
      </c>
      <c r="AC3166" s="12">
        <f t="shared" si="8404"/>
        <v>0</v>
      </c>
      <c r="AD3166" s="12">
        <f t="shared" si="8404"/>
        <v>0</v>
      </c>
      <c r="AE3166" s="12">
        <f t="shared" si="8404"/>
        <v>0</v>
      </c>
      <c r="AF3166" s="12">
        <f t="shared" si="8404"/>
        <v>0</v>
      </c>
      <c r="AG3166" s="12">
        <f t="shared" si="8404"/>
        <v>0</v>
      </c>
      <c r="AH3166" s="12">
        <v>0</v>
      </c>
      <c r="AI3166" s="12">
        <v>0</v>
      </c>
      <c r="AJ3166" s="12">
        <f t="shared" ref="AJ3166:AY3166" si="8406">SUM(AJ3167,AJ3168)</f>
        <v>0</v>
      </c>
      <c r="AK3166" s="12">
        <f t="shared" si="8406"/>
        <v>0</v>
      </c>
      <c r="AL3166" s="12">
        <f t="shared" si="8406"/>
        <v>0</v>
      </c>
      <c r="AM3166" s="12">
        <f t="shared" si="8406"/>
        <v>0</v>
      </c>
      <c r="AN3166" s="12">
        <f t="shared" si="8406"/>
        <v>0</v>
      </c>
      <c r="AO3166" s="12">
        <f t="shared" si="8406"/>
        <v>0</v>
      </c>
      <c r="AP3166" s="12">
        <f t="shared" ref="AP3166" si="8407">SUM(AP3167,AP3168)</f>
        <v>0</v>
      </c>
      <c r="AQ3166" s="12">
        <f t="shared" si="8406"/>
        <v>0</v>
      </c>
      <c r="AR3166" s="12">
        <f t="shared" si="8406"/>
        <v>0</v>
      </c>
      <c r="AS3166" s="12">
        <f t="shared" si="8406"/>
        <v>0</v>
      </c>
      <c r="AT3166" s="12">
        <f t="shared" si="8406"/>
        <v>0</v>
      </c>
      <c r="AU3166" s="12">
        <f t="shared" si="8406"/>
        <v>0</v>
      </c>
      <c r="AV3166" s="12">
        <f t="shared" si="8406"/>
        <v>0</v>
      </c>
      <c r="AW3166" s="12">
        <f t="shared" si="8406"/>
        <v>0</v>
      </c>
      <c r="AX3166" s="12">
        <f t="shared" si="8406"/>
        <v>0</v>
      </c>
      <c r="AY3166" s="12">
        <f t="shared" si="8406"/>
        <v>0</v>
      </c>
      <c r="AZ3166" s="12">
        <v>0</v>
      </c>
      <c r="BA3166" s="12">
        <v>0</v>
      </c>
      <c r="BB3166" s="12">
        <f t="shared" ref="BB3166:BQ3166" si="8408">SUM(BB3167,BB3168)</f>
        <v>0</v>
      </c>
      <c r="BC3166" s="12">
        <f t="shared" si="8408"/>
        <v>0</v>
      </c>
      <c r="BD3166" s="12">
        <f t="shared" si="8408"/>
        <v>0</v>
      </c>
      <c r="BE3166" s="12">
        <f t="shared" si="8408"/>
        <v>0</v>
      </c>
      <c r="BF3166" s="12">
        <f t="shared" si="8408"/>
        <v>0</v>
      </c>
      <c r="BG3166" s="12">
        <f t="shared" si="8408"/>
        <v>0</v>
      </c>
      <c r="BH3166" s="12">
        <f t="shared" ref="BH3166" si="8409">SUM(BH3167,BH3168)</f>
        <v>0</v>
      </c>
      <c r="BI3166" s="12">
        <f t="shared" si="8408"/>
        <v>0</v>
      </c>
      <c r="BJ3166" s="12">
        <f t="shared" si="8408"/>
        <v>0</v>
      </c>
      <c r="BK3166" s="12">
        <f t="shared" si="8408"/>
        <v>0</v>
      </c>
      <c r="BL3166" s="12">
        <f t="shared" si="8408"/>
        <v>0</v>
      </c>
      <c r="BM3166" s="12">
        <f t="shared" si="8408"/>
        <v>0</v>
      </c>
      <c r="BN3166" s="12">
        <f t="shared" si="8408"/>
        <v>0</v>
      </c>
      <c r="BO3166" s="12">
        <f t="shared" si="8408"/>
        <v>0</v>
      </c>
      <c r="BP3166" s="12">
        <f t="shared" si="8408"/>
        <v>0</v>
      </c>
      <c r="BQ3166" s="12">
        <f t="shared" si="8408"/>
        <v>0</v>
      </c>
      <c r="BR3166" s="12">
        <v>0</v>
      </c>
      <c r="BS3166" s="12">
        <v>0</v>
      </c>
      <c r="BT3166" s="12">
        <f t="shared" ref="BT3166:BZ3166" si="8410">SUM(BT3167,BT3168)</f>
        <v>3120553</v>
      </c>
      <c r="BU3166" s="12">
        <f t="shared" si="8410"/>
        <v>3122088</v>
      </c>
      <c r="BV3166" s="12">
        <f t="shared" si="8410"/>
        <v>1661268</v>
      </c>
      <c r="BW3166" s="12">
        <f t="shared" si="8410"/>
        <v>716725</v>
      </c>
      <c r="BX3166" s="12">
        <f t="shared" si="8410"/>
        <v>274000</v>
      </c>
      <c r="BY3166" s="12">
        <f t="shared" si="8410"/>
        <v>214000</v>
      </c>
      <c r="BZ3166" s="12">
        <f t="shared" si="8410"/>
        <v>228725</v>
      </c>
      <c r="CA3166" s="12">
        <f t="shared" si="8390"/>
        <v>2377993</v>
      </c>
      <c r="CB3166" s="124">
        <f t="shared" si="8401"/>
        <v>76.166751225461937</v>
      </c>
    </row>
    <row r="3167" spans="1:80" x14ac:dyDescent="0.25">
      <c r="A3167" s="4" t="s">
        <v>928</v>
      </c>
      <c r="B3167" s="4" t="s">
        <v>88</v>
      </c>
      <c r="C3167" s="4" t="s">
        <v>1422</v>
      </c>
      <c r="D3167" s="79" t="s">
        <v>1423</v>
      </c>
      <c r="E3167" s="89">
        <v>6111</v>
      </c>
      <c r="F3167" s="79"/>
      <c r="G3167" s="75" t="s">
        <v>1906</v>
      </c>
      <c r="H3167" s="13" t="s">
        <v>33</v>
      </c>
      <c r="I3167" s="14">
        <v>2363164</v>
      </c>
      <c r="J3167" s="14">
        <f t="shared" si="8389"/>
        <v>2620174</v>
      </c>
      <c r="K3167" s="14">
        <v>2620174</v>
      </c>
      <c r="L3167" s="14">
        <f t="shared" si="8392"/>
        <v>0</v>
      </c>
      <c r="M3167" s="14">
        <v>0</v>
      </c>
      <c r="N3167" s="14">
        <v>0</v>
      </c>
      <c r="O3167" s="14">
        <v>0</v>
      </c>
      <c r="P3167" s="14">
        <v>0</v>
      </c>
      <c r="Q3167" s="14">
        <v>0</v>
      </c>
      <c r="R3167" s="14">
        <v>0</v>
      </c>
      <c r="S3167" s="14"/>
      <c r="T3167" s="14"/>
      <c r="U3167" s="14"/>
      <c r="V3167" s="14"/>
      <c r="W3167" s="14"/>
      <c r="X3167" s="14">
        <f t="shared" ref="X3167:X3225" si="8411">R3167+S3167+T3167+U3167+V3167+W3167</f>
        <v>0</v>
      </c>
      <c r="Y3167" s="14"/>
      <c r="Z3167" s="14"/>
      <c r="AA3167" s="14"/>
      <c r="AB3167" s="14"/>
      <c r="AC3167" s="14"/>
      <c r="AD3167" s="14"/>
      <c r="AE3167" s="14"/>
      <c r="AF3167" s="14"/>
      <c r="AG3167" s="14"/>
      <c r="AH3167" s="14">
        <v>0</v>
      </c>
      <c r="AI3167" s="14">
        <v>0</v>
      </c>
      <c r="AJ3167" s="14">
        <v>0</v>
      </c>
      <c r="AK3167" s="14"/>
      <c r="AL3167" s="14"/>
      <c r="AM3167" s="14"/>
      <c r="AN3167" s="14"/>
      <c r="AO3167" s="14"/>
      <c r="AP3167" s="14">
        <f t="shared" ref="AP3167:AP3225" si="8412">AJ3167+AK3167+AL3167+AM3167+AN3167+AO3167</f>
        <v>0</v>
      </c>
      <c r="AQ3167" s="14"/>
      <c r="AR3167" s="14"/>
      <c r="AS3167" s="14"/>
      <c r="AT3167" s="14"/>
      <c r="AU3167" s="14"/>
      <c r="AV3167" s="14"/>
      <c r="AW3167" s="14"/>
      <c r="AX3167" s="14"/>
      <c r="AY3167" s="14"/>
      <c r="AZ3167" s="14">
        <v>0</v>
      </c>
      <c r="BA3167" s="14">
        <v>0</v>
      </c>
      <c r="BB3167" s="14">
        <v>0</v>
      </c>
      <c r="BC3167" s="14"/>
      <c r="BD3167" s="14"/>
      <c r="BE3167" s="14"/>
      <c r="BF3167" s="14"/>
      <c r="BG3167" s="14"/>
      <c r="BH3167" s="14">
        <f t="shared" ref="BH3167:BH3225" si="8413">BB3167+BC3167+BD3167+BE3167+BF3167+BG3167</f>
        <v>0</v>
      </c>
      <c r="BI3167" s="14"/>
      <c r="BJ3167" s="14"/>
      <c r="BK3167" s="14"/>
      <c r="BL3167" s="14"/>
      <c r="BM3167" s="14"/>
      <c r="BN3167" s="14"/>
      <c r="BO3167" s="14"/>
      <c r="BP3167" s="14"/>
      <c r="BQ3167" s="14"/>
      <c r="BR3167" s="14">
        <v>0</v>
      </c>
      <c r="BS3167" s="14">
        <v>0</v>
      </c>
      <c r="BT3167" s="14">
        <v>2751183</v>
      </c>
      <c r="BU3167" s="14">
        <v>2751183</v>
      </c>
      <c r="BV3167" s="14">
        <v>1446313</v>
      </c>
      <c r="BW3167" s="14">
        <f t="shared" si="8342"/>
        <v>670000</v>
      </c>
      <c r="BX3167" s="14">
        <v>250000</v>
      </c>
      <c r="BY3167" s="14">
        <v>210000</v>
      </c>
      <c r="BZ3167" s="14">
        <v>210000</v>
      </c>
      <c r="CA3167" s="14">
        <f t="shared" si="8390"/>
        <v>2116313</v>
      </c>
      <c r="CB3167" s="122">
        <f t="shared" si="8401"/>
        <v>76.923745167079034</v>
      </c>
    </row>
    <row r="3168" spans="1:80" x14ac:dyDescent="0.25">
      <c r="A3168" s="1" t="s">
        <v>928</v>
      </c>
      <c r="B3168" s="1" t="s">
        <v>88</v>
      </c>
      <c r="C3168" s="1" t="s">
        <v>1422</v>
      </c>
      <c r="D3168" s="82" t="s">
        <v>1423</v>
      </c>
      <c r="E3168" s="82" t="s">
        <v>34</v>
      </c>
      <c r="F3168" s="79" t="s">
        <v>1</v>
      </c>
      <c r="G3168" s="13" t="s">
        <v>1</v>
      </c>
      <c r="H3168" s="2" t="s">
        <v>35</v>
      </c>
      <c r="I3168" s="12">
        <f>SUM(I3169:I3173)</f>
        <v>338470</v>
      </c>
      <c r="J3168" s="12">
        <f t="shared" si="8389"/>
        <v>369370</v>
      </c>
      <c r="K3168" s="12">
        <f t="shared" ref="K3168" si="8414">SUM(K3169:K3173)</f>
        <v>369370</v>
      </c>
      <c r="L3168" s="12">
        <f t="shared" si="8392"/>
        <v>0</v>
      </c>
      <c r="M3168" s="12">
        <f t="shared" ref="M3168:Q3168" si="8415">SUM(M3169:M3173)</f>
        <v>0</v>
      </c>
      <c r="N3168" s="12">
        <f t="shared" si="8415"/>
        <v>0</v>
      </c>
      <c r="O3168" s="12">
        <f t="shared" si="8415"/>
        <v>0</v>
      </c>
      <c r="P3168" s="12">
        <f t="shared" si="8415"/>
        <v>0</v>
      </c>
      <c r="Q3168" s="12">
        <f t="shared" si="8415"/>
        <v>0</v>
      </c>
      <c r="R3168" s="12">
        <f t="shared" ref="R3168:AG3168" si="8416">SUM(R3169:R3173)</f>
        <v>0</v>
      </c>
      <c r="S3168" s="12">
        <f t="shared" si="8416"/>
        <v>0</v>
      </c>
      <c r="T3168" s="12">
        <f t="shared" si="8416"/>
        <v>0</v>
      </c>
      <c r="U3168" s="12">
        <f t="shared" si="8416"/>
        <v>0</v>
      </c>
      <c r="V3168" s="12">
        <f t="shared" si="8416"/>
        <v>0</v>
      </c>
      <c r="W3168" s="12">
        <f t="shared" si="8416"/>
        <v>0</v>
      </c>
      <c r="X3168" s="12">
        <f t="shared" si="8416"/>
        <v>0</v>
      </c>
      <c r="Y3168" s="12">
        <f t="shared" si="8416"/>
        <v>0</v>
      </c>
      <c r="Z3168" s="12">
        <f t="shared" si="8416"/>
        <v>0</v>
      </c>
      <c r="AA3168" s="12">
        <f t="shared" si="8416"/>
        <v>0</v>
      </c>
      <c r="AB3168" s="12">
        <f t="shared" si="8416"/>
        <v>0</v>
      </c>
      <c r="AC3168" s="12">
        <f t="shared" si="8416"/>
        <v>0</v>
      </c>
      <c r="AD3168" s="12">
        <f t="shared" si="8416"/>
        <v>0</v>
      </c>
      <c r="AE3168" s="12">
        <f t="shared" si="8416"/>
        <v>0</v>
      </c>
      <c r="AF3168" s="12">
        <f t="shared" si="8416"/>
        <v>0</v>
      </c>
      <c r="AG3168" s="12">
        <f t="shared" si="8416"/>
        <v>0</v>
      </c>
      <c r="AH3168" s="12">
        <v>0</v>
      </c>
      <c r="AI3168" s="12">
        <v>0</v>
      </c>
      <c r="AJ3168" s="12">
        <f t="shared" ref="AJ3168:AY3168" si="8417">SUM(AJ3169:AJ3173)</f>
        <v>0</v>
      </c>
      <c r="AK3168" s="12">
        <f t="shared" si="8417"/>
        <v>0</v>
      </c>
      <c r="AL3168" s="12">
        <f t="shared" si="8417"/>
        <v>0</v>
      </c>
      <c r="AM3168" s="12">
        <f t="shared" si="8417"/>
        <v>0</v>
      </c>
      <c r="AN3168" s="12">
        <f t="shared" si="8417"/>
        <v>0</v>
      </c>
      <c r="AO3168" s="12">
        <f t="shared" si="8417"/>
        <v>0</v>
      </c>
      <c r="AP3168" s="12">
        <f t="shared" si="8417"/>
        <v>0</v>
      </c>
      <c r="AQ3168" s="12">
        <f t="shared" si="8417"/>
        <v>0</v>
      </c>
      <c r="AR3168" s="12">
        <f t="shared" si="8417"/>
        <v>0</v>
      </c>
      <c r="AS3168" s="12">
        <f t="shared" si="8417"/>
        <v>0</v>
      </c>
      <c r="AT3168" s="12">
        <f t="shared" si="8417"/>
        <v>0</v>
      </c>
      <c r="AU3168" s="12">
        <f t="shared" si="8417"/>
        <v>0</v>
      </c>
      <c r="AV3168" s="12">
        <f t="shared" si="8417"/>
        <v>0</v>
      </c>
      <c r="AW3168" s="12">
        <f t="shared" si="8417"/>
        <v>0</v>
      </c>
      <c r="AX3168" s="12">
        <f t="shared" si="8417"/>
        <v>0</v>
      </c>
      <c r="AY3168" s="12">
        <f t="shared" si="8417"/>
        <v>0</v>
      </c>
      <c r="AZ3168" s="12">
        <v>0</v>
      </c>
      <c r="BA3168" s="12">
        <v>0</v>
      </c>
      <c r="BB3168" s="12">
        <f t="shared" ref="BB3168:BQ3168" si="8418">SUM(BB3169:BB3173)</f>
        <v>0</v>
      </c>
      <c r="BC3168" s="12">
        <f t="shared" si="8418"/>
        <v>0</v>
      </c>
      <c r="BD3168" s="12">
        <f t="shared" si="8418"/>
        <v>0</v>
      </c>
      <c r="BE3168" s="12">
        <f t="shared" si="8418"/>
        <v>0</v>
      </c>
      <c r="BF3168" s="12">
        <f t="shared" si="8418"/>
        <v>0</v>
      </c>
      <c r="BG3168" s="12">
        <f t="shared" si="8418"/>
        <v>0</v>
      </c>
      <c r="BH3168" s="12">
        <f t="shared" si="8418"/>
        <v>0</v>
      </c>
      <c r="BI3168" s="12">
        <f t="shared" si="8418"/>
        <v>0</v>
      </c>
      <c r="BJ3168" s="12">
        <f t="shared" si="8418"/>
        <v>0</v>
      </c>
      <c r="BK3168" s="12">
        <f t="shared" si="8418"/>
        <v>0</v>
      </c>
      <c r="BL3168" s="12">
        <f t="shared" si="8418"/>
        <v>0</v>
      </c>
      <c r="BM3168" s="12">
        <f t="shared" si="8418"/>
        <v>0</v>
      </c>
      <c r="BN3168" s="12">
        <f t="shared" si="8418"/>
        <v>0</v>
      </c>
      <c r="BO3168" s="12">
        <f t="shared" si="8418"/>
        <v>0</v>
      </c>
      <c r="BP3168" s="12">
        <f t="shared" si="8418"/>
        <v>0</v>
      </c>
      <c r="BQ3168" s="12">
        <f t="shared" si="8418"/>
        <v>0</v>
      </c>
      <c r="BR3168" s="12">
        <v>0</v>
      </c>
      <c r="BS3168" s="12">
        <v>0</v>
      </c>
      <c r="BT3168" s="12">
        <f t="shared" ref="BT3168:BX3168" si="8419">SUM(BT3169:BT3173)</f>
        <v>369370</v>
      </c>
      <c r="BU3168" s="12">
        <f t="shared" si="8419"/>
        <v>370905</v>
      </c>
      <c r="BV3168" s="12">
        <f t="shared" si="8419"/>
        <v>214955</v>
      </c>
      <c r="BW3168" s="12">
        <f t="shared" si="8419"/>
        <v>46725</v>
      </c>
      <c r="BX3168" s="12">
        <f t="shared" si="8419"/>
        <v>24000</v>
      </c>
      <c r="BY3168" s="12">
        <f t="shared" ref="BY3168" si="8420">SUM(BY3169:BY3173)</f>
        <v>4000</v>
      </c>
      <c r="BZ3168" s="12">
        <f t="shared" ref="BZ3168" si="8421">SUM(BZ3169:BZ3173)</f>
        <v>18725</v>
      </c>
      <c r="CA3168" s="12">
        <f t="shared" si="8390"/>
        <v>261680</v>
      </c>
      <c r="CB3168" s="124">
        <f t="shared" si="8401"/>
        <v>70.551758536552484</v>
      </c>
    </row>
    <row r="3169" spans="1:80" x14ac:dyDescent="0.25">
      <c r="A3169" s="4" t="s">
        <v>928</v>
      </c>
      <c r="B3169" s="4" t="s">
        <v>88</v>
      </c>
      <c r="C3169" s="4" t="s">
        <v>1422</v>
      </c>
      <c r="D3169" s="79" t="s">
        <v>1423</v>
      </c>
      <c r="E3169" s="89">
        <v>6112</v>
      </c>
      <c r="F3169" s="79" t="s">
        <v>1425</v>
      </c>
      <c r="G3169" s="75" t="s">
        <v>1906</v>
      </c>
      <c r="H3169" s="13" t="s">
        <v>92</v>
      </c>
      <c r="I3169" s="14">
        <v>44700</v>
      </c>
      <c r="J3169" s="14">
        <f t="shared" si="8389"/>
        <v>44700</v>
      </c>
      <c r="K3169" s="14">
        <v>44700</v>
      </c>
      <c r="L3169" s="14">
        <f t="shared" si="8392"/>
        <v>0</v>
      </c>
      <c r="M3169" s="14">
        <v>0</v>
      </c>
      <c r="N3169" s="14">
        <v>0</v>
      </c>
      <c r="O3169" s="14">
        <v>0</v>
      </c>
      <c r="P3169" s="14">
        <v>0</v>
      </c>
      <c r="Q3169" s="14">
        <v>0</v>
      </c>
      <c r="R3169" s="14">
        <v>0</v>
      </c>
      <c r="S3169" s="14"/>
      <c r="T3169" s="14"/>
      <c r="U3169" s="14"/>
      <c r="V3169" s="14"/>
      <c r="W3169" s="14"/>
      <c r="X3169" s="14">
        <f t="shared" si="8411"/>
        <v>0</v>
      </c>
      <c r="Y3169" s="14"/>
      <c r="Z3169" s="14"/>
      <c r="AA3169" s="14"/>
      <c r="AB3169" s="14"/>
      <c r="AC3169" s="14"/>
      <c r="AD3169" s="14"/>
      <c r="AE3169" s="14"/>
      <c r="AF3169" s="14"/>
      <c r="AG3169" s="14"/>
      <c r="AH3169" s="14">
        <v>0</v>
      </c>
      <c r="AI3169" s="14">
        <v>0</v>
      </c>
      <c r="AJ3169" s="14">
        <v>0</v>
      </c>
      <c r="AK3169" s="14"/>
      <c r="AL3169" s="14"/>
      <c r="AM3169" s="14"/>
      <c r="AN3169" s="14"/>
      <c r="AO3169" s="14"/>
      <c r="AP3169" s="14">
        <f t="shared" si="8412"/>
        <v>0</v>
      </c>
      <c r="AQ3169" s="14"/>
      <c r="AR3169" s="14"/>
      <c r="AS3169" s="14"/>
      <c r="AT3169" s="14"/>
      <c r="AU3169" s="14"/>
      <c r="AV3169" s="14"/>
      <c r="AW3169" s="14"/>
      <c r="AX3169" s="14"/>
      <c r="AY3169" s="14"/>
      <c r="AZ3169" s="14">
        <v>0</v>
      </c>
      <c r="BA3169" s="14">
        <v>0</v>
      </c>
      <c r="BB3169" s="14">
        <v>0</v>
      </c>
      <c r="BC3169" s="14"/>
      <c r="BD3169" s="14"/>
      <c r="BE3169" s="14"/>
      <c r="BF3169" s="14"/>
      <c r="BG3169" s="14"/>
      <c r="BH3169" s="14">
        <f t="shared" si="8413"/>
        <v>0</v>
      </c>
      <c r="BI3169" s="14"/>
      <c r="BJ3169" s="14"/>
      <c r="BK3169" s="14"/>
      <c r="BL3169" s="14"/>
      <c r="BM3169" s="14"/>
      <c r="BN3169" s="14"/>
      <c r="BO3169" s="14"/>
      <c r="BP3169" s="14"/>
      <c r="BQ3169" s="14"/>
      <c r="BR3169" s="14">
        <v>0</v>
      </c>
      <c r="BS3169" s="14">
        <v>0</v>
      </c>
      <c r="BT3169" s="14">
        <v>44700</v>
      </c>
      <c r="BU3169" s="14">
        <v>44700</v>
      </c>
      <c r="BV3169" s="14">
        <v>22350</v>
      </c>
      <c r="BW3169" s="14">
        <f t="shared" si="8342"/>
        <v>6725</v>
      </c>
      <c r="BX3169" s="14">
        <v>3000</v>
      </c>
      <c r="BY3169" s="14">
        <v>0</v>
      </c>
      <c r="BZ3169" s="14">
        <v>3725</v>
      </c>
      <c r="CA3169" s="14">
        <f t="shared" si="8390"/>
        <v>29075</v>
      </c>
      <c r="CB3169" s="122">
        <f t="shared" si="8401"/>
        <v>65.044742729306492</v>
      </c>
    </row>
    <row r="3170" spans="1:80" x14ac:dyDescent="0.25">
      <c r="A3170" s="4" t="s">
        <v>928</v>
      </c>
      <c r="B3170" s="4" t="s">
        <v>88</v>
      </c>
      <c r="C3170" s="4" t="s">
        <v>1422</v>
      </c>
      <c r="D3170" s="79" t="s">
        <v>1423</v>
      </c>
      <c r="E3170" s="89">
        <v>6112</v>
      </c>
      <c r="F3170" s="79" t="s">
        <v>1426</v>
      </c>
      <c r="G3170" s="75" t="s">
        <v>1906</v>
      </c>
      <c r="H3170" s="13" t="s">
        <v>39</v>
      </c>
      <c r="I3170" s="14">
        <v>219120</v>
      </c>
      <c r="J3170" s="14">
        <f t="shared" si="8389"/>
        <v>237380</v>
      </c>
      <c r="K3170" s="14">
        <v>237380</v>
      </c>
      <c r="L3170" s="14">
        <f t="shared" si="8392"/>
        <v>0</v>
      </c>
      <c r="M3170" s="14">
        <v>0</v>
      </c>
      <c r="N3170" s="14">
        <v>0</v>
      </c>
      <c r="O3170" s="14">
        <v>0</v>
      </c>
      <c r="P3170" s="14">
        <v>0</v>
      </c>
      <c r="Q3170" s="14">
        <v>0</v>
      </c>
      <c r="R3170" s="14">
        <v>0</v>
      </c>
      <c r="S3170" s="14"/>
      <c r="T3170" s="14"/>
      <c r="U3170" s="14"/>
      <c r="V3170" s="14"/>
      <c r="W3170" s="14"/>
      <c r="X3170" s="14">
        <f t="shared" si="8411"/>
        <v>0</v>
      </c>
      <c r="Y3170" s="14"/>
      <c r="Z3170" s="14"/>
      <c r="AA3170" s="14"/>
      <c r="AB3170" s="14"/>
      <c r="AC3170" s="14"/>
      <c r="AD3170" s="14"/>
      <c r="AE3170" s="14"/>
      <c r="AF3170" s="14"/>
      <c r="AG3170" s="14"/>
      <c r="AH3170" s="14">
        <v>0</v>
      </c>
      <c r="AI3170" s="14">
        <v>0</v>
      </c>
      <c r="AJ3170" s="14">
        <v>0</v>
      </c>
      <c r="AK3170" s="14"/>
      <c r="AL3170" s="14"/>
      <c r="AM3170" s="14"/>
      <c r="AN3170" s="14"/>
      <c r="AO3170" s="14"/>
      <c r="AP3170" s="14">
        <f t="shared" si="8412"/>
        <v>0</v>
      </c>
      <c r="AQ3170" s="14"/>
      <c r="AR3170" s="14"/>
      <c r="AS3170" s="14"/>
      <c r="AT3170" s="14"/>
      <c r="AU3170" s="14"/>
      <c r="AV3170" s="14"/>
      <c r="AW3170" s="14"/>
      <c r="AX3170" s="14"/>
      <c r="AY3170" s="14"/>
      <c r="AZ3170" s="14">
        <v>0</v>
      </c>
      <c r="BA3170" s="14">
        <v>0</v>
      </c>
      <c r="BB3170" s="14">
        <v>0</v>
      </c>
      <c r="BC3170" s="14"/>
      <c r="BD3170" s="14"/>
      <c r="BE3170" s="14"/>
      <c r="BF3170" s="14"/>
      <c r="BG3170" s="14"/>
      <c r="BH3170" s="14">
        <f t="shared" si="8413"/>
        <v>0</v>
      </c>
      <c r="BI3170" s="14"/>
      <c r="BJ3170" s="14"/>
      <c r="BK3170" s="14"/>
      <c r="BL3170" s="14"/>
      <c r="BM3170" s="14"/>
      <c r="BN3170" s="14"/>
      <c r="BO3170" s="14"/>
      <c r="BP3170" s="14"/>
      <c r="BQ3170" s="14"/>
      <c r="BR3170" s="14">
        <v>0</v>
      </c>
      <c r="BS3170" s="14">
        <v>0</v>
      </c>
      <c r="BT3170" s="14">
        <v>237380</v>
      </c>
      <c r="BU3170" s="14">
        <v>237380</v>
      </c>
      <c r="BV3170" s="14">
        <v>122346</v>
      </c>
      <c r="BW3170" s="14">
        <f t="shared" si="8342"/>
        <v>40000</v>
      </c>
      <c r="BX3170" s="14">
        <v>21000</v>
      </c>
      <c r="BY3170" s="14">
        <v>4000</v>
      </c>
      <c r="BZ3170" s="14">
        <v>15000</v>
      </c>
      <c r="CA3170" s="14">
        <f t="shared" si="8390"/>
        <v>162346</v>
      </c>
      <c r="CB3170" s="122">
        <f t="shared" si="8401"/>
        <v>68.390765860645374</v>
      </c>
    </row>
    <row r="3171" spans="1:80" x14ac:dyDescent="0.25">
      <c r="A3171" s="4" t="s">
        <v>928</v>
      </c>
      <c r="B3171" s="4" t="s">
        <v>88</v>
      </c>
      <c r="C3171" s="4" t="s">
        <v>1422</v>
      </c>
      <c r="D3171" s="79" t="s">
        <v>1423</v>
      </c>
      <c r="E3171" s="89">
        <v>6112</v>
      </c>
      <c r="F3171" s="79" t="s">
        <v>1427</v>
      </c>
      <c r="G3171" s="75" t="s">
        <v>1906</v>
      </c>
      <c r="H3171" s="13" t="s">
        <v>41</v>
      </c>
      <c r="I3171" s="14">
        <v>45650</v>
      </c>
      <c r="J3171" s="14">
        <f t="shared" si="8389"/>
        <v>52290</v>
      </c>
      <c r="K3171" s="14">
        <v>52290</v>
      </c>
      <c r="L3171" s="14">
        <f t="shared" si="8392"/>
        <v>0</v>
      </c>
      <c r="M3171" s="14">
        <v>0</v>
      </c>
      <c r="N3171" s="14">
        <v>0</v>
      </c>
      <c r="O3171" s="14">
        <v>0</v>
      </c>
      <c r="P3171" s="14">
        <v>0</v>
      </c>
      <c r="Q3171" s="14">
        <v>0</v>
      </c>
      <c r="R3171" s="14">
        <v>0</v>
      </c>
      <c r="S3171" s="14"/>
      <c r="T3171" s="14"/>
      <c r="U3171" s="14"/>
      <c r="V3171" s="14"/>
      <c r="W3171" s="14"/>
      <c r="X3171" s="14">
        <f t="shared" si="8411"/>
        <v>0</v>
      </c>
      <c r="Y3171" s="14"/>
      <c r="Z3171" s="14"/>
      <c r="AA3171" s="14"/>
      <c r="AB3171" s="14"/>
      <c r="AC3171" s="14"/>
      <c r="AD3171" s="14"/>
      <c r="AE3171" s="14"/>
      <c r="AF3171" s="14"/>
      <c r="AG3171" s="14"/>
      <c r="AH3171" s="14">
        <v>0</v>
      </c>
      <c r="AI3171" s="14">
        <v>0</v>
      </c>
      <c r="AJ3171" s="14">
        <v>0</v>
      </c>
      <c r="AK3171" s="14"/>
      <c r="AL3171" s="14"/>
      <c r="AM3171" s="14"/>
      <c r="AN3171" s="14"/>
      <c r="AO3171" s="14"/>
      <c r="AP3171" s="14">
        <f t="shared" si="8412"/>
        <v>0</v>
      </c>
      <c r="AQ3171" s="14"/>
      <c r="AR3171" s="14"/>
      <c r="AS3171" s="14"/>
      <c r="AT3171" s="14"/>
      <c r="AU3171" s="14"/>
      <c r="AV3171" s="14"/>
      <c r="AW3171" s="14"/>
      <c r="AX3171" s="14"/>
      <c r="AY3171" s="14"/>
      <c r="AZ3171" s="14">
        <v>0</v>
      </c>
      <c r="BA3171" s="14">
        <v>0</v>
      </c>
      <c r="BB3171" s="14">
        <v>0</v>
      </c>
      <c r="BC3171" s="14"/>
      <c r="BD3171" s="14"/>
      <c r="BE3171" s="14"/>
      <c r="BF3171" s="14"/>
      <c r="BG3171" s="14"/>
      <c r="BH3171" s="14">
        <f t="shared" si="8413"/>
        <v>0</v>
      </c>
      <c r="BI3171" s="14"/>
      <c r="BJ3171" s="14"/>
      <c r="BK3171" s="14"/>
      <c r="BL3171" s="14"/>
      <c r="BM3171" s="14"/>
      <c r="BN3171" s="14"/>
      <c r="BO3171" s="14"/>
      <c r="BP3171" s="14"/>
      <c r="BQ3171" s="14"/>
      <c r="BR3171" s="14">
        <v>0</v>
      </c>
      <c r="BS3171" s="14">
        <v>0</v>
      </c>
      <c r="BT3171" s="14">
        <v>52290</v>
      </c>
      <c r="BU3171" s="14">
        <v>53825</v>
      </c>
      <c r="BV3171" s="14">
        <v>53825</v>
      </c>
      <c r="BW3171" s="14">
        <f t="shared" si="8342"/>
        <v>0</v>
      </c>
      <c r="BX3171" s="14">
        <v>0</v>
      </c>
      <c r="BY3171" s="14">
        <v>0</v>
      </c>
      <c r="BZ3171" s="14">
        <v>0</v>
      </c>
      <c r="CA3171" s="14">
        <f t="shared" si="8390"/>
        <v>53825</v>
      </c>
      <c r="CB3171" s="122">
        <f t="shared" si="8401"/>
        <v>100</v>
      </c>
    </row>
    <row r="3172" spans="1:80" x14ac:dyDescent="0.25">
      <c r="A3172" s="4" t="s">
        <v>928</v>
      </c>
      <c r="B3172" s="4" t="s">
        <v>88</v>
      </c>
      <c r="C3172" s="4" t="s">
        <v>1422</v>
      </c>
      <c r="D3172" s="79" t="s">
        <v>1423</v>
      </c>
      <c r="E3172" s="89">
        <v>6112</v>
      </c>
      <c r="F3172" s="79" t="s">
        <v>1428</v>
      </c>
      <c r="G3172" s="75" t="s">
        <v>1906</v>
      </c>
      <c r="H3172" s="13" t="s">
        <v>37</v>
      </c>
      <c r="I3172" s="14">
        <v>9000</v>
      </c>
      <c r="J3172" s="14">
        <f t="shared" si="8389"/>
        <v>10000</v>
      </c>
      <c r="K3172" s="14">
        <v>10000</v>
      </c>
      <c r="L3172" s="14">
        <f t="shared" si="8392"/>
        <v>0</v>
      </c>
      <c r="M3172" s="14">
        <v>0</v>
      </c>
      <c r="N3172" s="14">
        <v>0</v>
      </c>
      <c r="O3172" s="14">
        <v>0</v>
      </c>
      <c r="P3172" s="14">
        <v>0</v>
      </c>
      <c r="Q3172" s="14">
        <v>0</v>
      </c>
      <c r="R3172" s="14">
        <v>0</v>
      </c>
      <c r="S3172" s="14"/>
      <c r="T3172" s="14"/>
      <c r="U3172" s="14"/>
      <c r="V3172" s="14"/>
      <c r="W3172" s="14"/>
      <c r="X3172" s="14">
        <f t="shared" si="8411"/>
        <v>0</v>
      </c>
      <c r="Y3172" s="14"/>
      <c r="Z3172" s="14"/>
      <c r="AA3172" s="14"/>
      <c r="AB3172" s="14"/>
      <c r="AC3172" s="14"/>
      <c r="AD3172" s="14"/>
      <c r="AE3172" s="14"/>
      <c r="AF3172" s="14"/>
      <c r="AG3172" s="14"/>
      <c r="AH3172" s="14">
        <v>0</v>
      </c>
      <c r="AI3172" s="14">
        <v>0</v>
      </c>
      <c r="AJ3172" s="14">
        <v>0</v>
      </c>
      <c r="AK3172" s="14"/>
      <c r="AL3172" s="14"/>
      <c r="AM3172" s="14"/>
      <c r="AN3172" s="14"/>
      <c r="AO3172" s="14"/>
      <c r="AP3172" s="14">
        <f t="shared" si="8412"/>
        <v>0</v>
      </c>
      <c r="AQ3172" s="14"/>
      <c r="AR3172" s="14"/>
      <c r="AS3172" s="14"/>
      <c r="AT3172" s="14"/>
      <c r="AU3172" s="14"/>
      <c r="AV3172" s="14"/>
      <c r="AW3172" s="14"/>
      <c r="AX3172" s="14"/>
      <c r="AY3172" s="14"/>
      <c r="AZ3172" s="14">
        <v>0</v>
      </c>
      <c r="BA3172" s="14">
        <v>0</v>
      </c>
      <c r="BB3172" s="14">
        <v>0</v>
      </c>
      <c r="BC3172" s="14"/>
      <c r="BD3172" s="14"/>
      <c r="BE3172" s="14"/>
      <c r="BF3172" s="14"/>
      <c r="BG3172" s="14"/>
      <c r="BH3172" s="14">
        <f t="shared" si="8413"/>
        <v>0</v>
      </c>
      <c r="BI3172" s="14"/>
      <c r="BJ3172" s="14"/>
      <c r="BK3172" s="14"/>
      <c r="BL3172" s="14"/>
      <c r="BM3172" s="14"/>
      <c r="BN3172" s="14"/>
      <c r="BO3172" s="14"/>
      <c r="BP3172" s="14"/>
      <c r="BQ3172" s="14"/>
      <c r="BR3172" s="14">
        <v>0</v>
      </c>
      <c r="BS3172" s="14">
        <v>0</v>
      </c>
      <c r="BT3172" s="14">
        <v>10000</v>
      </c>
      <c r="BU3172" s="14">
        <v>10000</v>
      </c>
      <c r="BV3172" s="14">
        <v>0</v>
      </c>
      <c r="BW3172" s="14">
        <f t="shared" si="8342"/>
        <v>0</v>
      </c>
      <c r="BX3172" s="14">
        <v>0</v>
      </c>
      <c r="BY3172" s="14">
        <v>0</v>
      </c>
      <c r="BZ3172" s="14">
        <v>0</v>
      </c>
      <c r="CA3172" s="14">
        <f t="shared" si="8390"/>
        <v>0</v>
      </c>
      <c r="CB3172" s="122">
        <f t="shared" si="8401"/>
        <v>0</v>
      </c>
    </row>
    <row r="3173" spans="1:80" x14ac:dyDescent="0.25">
      <c r="A3173" s="4" t="s">
        <v>928</v>
      </c>
      <c r="B3173" s="4" t="s">
        <v>88</v>
      </c>
      <c r="C3173" s="4" t="s">
        <v>1422</v>
      </c>
      <c r="D3173" s="79" t="s">
        <v>1423</v>
      </c>
      <c r="E3173" s="89">
        <v>6112</v>
      </c>
      <c r="F3173" s="79" t="s">
        <v>1429</v>
      </c>
      <c r="G3173" s="75" t="s">
        <v>1906</v>
      </c>
      <c r="H3173" s="13" t="s">
        <v>43</v>
      </c>
      <c r="I3173" s="14">
        <v>20000</v>
      </c>
      <c r="J3173" s="14">
        <f t="shared" si="8389"/>
        <v>25000</v>
      </c>
      <c r="K3173" s="14">
        <v>25000</v>
      </c>
      <c r="L3173" s="14">
        <f t="shared" si="8392"/>
        <v>0</v>
      </c>
      <c r="M3173" s="14">
        <v>0</v>
      </c>
      <c r="N3173" s="14">
        <v>0</v>
      </c>
      <c r="O3173" s="14">
        <v>0</v>
      </c>
      <c r="P3173" s="14">
        <v>0</v>
      </c>
      <c r="Q3173" s="14">
        <v>0</v>
      </c>
      <c r="R3173" s="14">
        <v>0</v>
      </c>
      <c r="S3173" s="14"/>
      <c r="T3173" s="14"/>
      <c r="U3173" s="14"/>
      <c r="V3173" s="14"/>
      <c r="W3173" s="14"/>
      <c r="X3173" s="14">
        <f t="shared" si="8411"/>
        <v>0</v>
      </c>
      <c r="Y3173" s="14"/>
      <c r="Z3173" s="14"/>
      <c r="AA3173" s="14"/>
      <c r="AB3173" s="14"/>
      <c r="AC3173" s="14"/>
      <c r="AD3173" s="14"/>
      <c r="AE3173" s="14"/>
      <c r="AF3173" s="14"/>
      <c r="AG3173" s="14"/>
      <c r="AH3173" s="14">
        <v>0</v>
      </c>
      <c r="AI3173" s="14">
        <v>0</v>
      </c>
      <c r="AJ3173" s="14">
        <v>0</v>
      </c>
      <c r="AK3173" s="14"/>
      <c r="AL3173" s="14"/>
      <c r="AM3173" s="14"/>
      <c r="AN3173" s="14"/>
      <c r="AO3173" s="14"/>
      <c r="AP3173" s="14">
        <f t="shared" si="8412"/>
        <v>0</v>
      </c>
      <c r="AQ3173" s="14"/>
      <c r="AR3173" s="14"/>
      <c r="AS3173" s="14"/>
      <c r="AT3173" s="14"/>
      <c r="AU3173" s="14"/>
      <c r="AV3173" s="14"/>
      <c r="AW3173" s="14"/>
      <c r="AX3173" s="14"/>
      <c r="AY3173" s="14"/>
      <c r="AZ3173" s="14">
        <v>0</v>
      </c>
      <c r="BA3173" s="14">
        <v>0</v>
      </c>
      <c r="BB3173" s="14">
        <v>0</v>
      </c>
      <c r="BC3173" s="14"/>
      <c r="BD3173" s="14"/>
      <c r="BE3173" s="14"/>
      <c r="BF3173" s="14"/>
      <c r="BG3173" s="14"/>
      <c r="BH3173" s="14">
        <f t="shared" si="8413"/>
        <v>0</v>
      </c>
      <c r="BI3173" s="14"/>
      <c r="BJ3173" s="14"/>
      <c r="BK3173" s="14"/>
      <c r="BL3173" s="14"/>
      <c r="BM3173" s="14"/>
      <c r="BN3173" s="14"/>
      <c r="BO3173" s="14"/>
      <c r="BP3173" s="14"/>
      <c r="BQ3173" s="14"/>
      <c r="BR3173" s="14">
        <v>0</v>
      </c>
      <c r="BS3173" s="14">
        <v>0</v>
      </c>
      <c r="BT3173" s="14">
        <v>25000</v>
      </c>
      <c r="BU3173" s="14">
        <v>25000</v>
      </c>
      <c r="BV3173" s="14">
        <v>16434</v>
      </c>
      <c r="BW3173" s="14">
        <f t="shared" si="8342"/>
        <v>0</v>
      </c>
      <c r="BX3173" s="14">
        <v>0</v>
      </c>
      <c r="BY3173" s="14">
        <v>0</v>
      </c>
      <c r="BZ3173" s="14">
        <v>0</v>
      </c>
      <c r="CA3173" s="14">
        <f t="shared" si="8390"/>
        <v>16434</v>
      </c>
      <c r="CB3173" s="122">
        <f t="shared" si="8401"/>
        <v>65.736000000000004</v>
      </c>
    </row>
    <row r="3174" spans="1:80" x14ac:dyDescent="0.25">
      <c r="A3174" s="4" t="s">
        <v>928</v>
      </c>
      <c r="B3174" s="4" t="s">
        <v>88</v>
      </c>
      <c r="C3174" s="4" t="s">
        <v>1422</v>
      </c>
      <c r="D3174" s="79" t="s">
        <v>1423</v>
      </c>
      <c r="E3174" s="78" t="s">
        <v>44</v>
      </c>
      <c r="F3174" s="78" t="s">
        <v>1</v>
      </c>
      <c r="G3174" s="2" t="s">
        <v>1</v>
      </c>
      <c r="H3174" s="2" t="s">
        <v>45</v>
      </c>
      <c r="I3174" s="12">
        <f>SUM(I3175)</f>
        <v>248132</v>
      </c>
      <c r="J3174" s="12">
        <f t="shared" si="8389"/>
        <v>275118</v>
      </c>
      <c r="K3174" s="12">
        <f t="shared" ref="K3174:Q3174" si="8422">SUM(K3175)</f>
        <v>275118</v>
      </c>
      <c r="L3174" s="12">
        <f t="shared" si="8392"/>
        <v>0</v>
      </c>
      <c r="M3174" s="12">
        <f t="shared" si="8422"/>
        <v>0</v>
      </c>
      <c r="N3174" s="12">
        <f t="shared" si="8422"/>
        <v>0</v>
      </c>
      <c r="O3174" s="12">
        <f t="shared" si="8422"/>
        <v>0</v>
      </c>
      <c r="P3174" s="12">
        <f t="shared" si="8422"/>
        <v>0</v>
      </c>
      <c r="Q3174" s="12">
        <f t="shared" si="8422"/>
        <v>0</v>
      </c>
      <c r="R3174" s="12">
        <f t="shared" ref="R3174:AG3174" si="8423">SUM(R3175)</f>
        <v>0</v>
      </c>
      <c r="S3174" s="12">
        <f t="shared" si="8423"/>
        <v>0</v>
      </c>
      <c r="T3174" s="12">
        <f t="shared" si="8423"/>
        <v>0</v>
      </c>
      <c r="U3174" s="12">
        <f t="shared" si="8423"/>
        <v>0</v>
      </c>
      <c r="V3174" s="12">
        <f t="shared" si="8423"/>
        <v>0</v>
      </c>
      <c r="W3174" s="12">
        <f t="shared" si="8423"/>
        <v>0</v>
      </c>
      <c r="X3174" s="12">
        <f t="shared" si="8423"/>
        <v>0</v>
      </c>
      <c r="Y3174" s="12">
        <f t="shared" si="8423"/>
        <v>0</v>
      </c>
      <c r="Z3174" s="12">
        <f t="shared" si="8423"/>
        <v>0</v>
      </c>
      <c r="AA3174" s="12">
        <f t="shared" si="8423"/>
        <v>0</v>
      </c>
      <c r="AB3174" s="12">
        <f t="shared" si="8423"/>
        <v>0</v>
      </c>
      <c r="AC3174" s="12">
        <f t="shared" si="8423"/>
        <v>0</v>
      </c>
      <c r="AD3174" s="12">
        <f t="shared" si="8423"/>
        <v>0</v>
      </c>
      <c r="AE3174" s="12">
        <f t="shared" si="8423"/>
        <v>0</v>
      </c>
      <c r="AF3174" s="12">
        <f t="shared" si="8423"/>
        <v>0</v>
      </c>
      <c r="AG3174" s="12">
        <f t="shared" si="8423"/>
        <v>0</v>
      </c>
      <c r="AH3174" s="12">
        <v>0</v>
      </c>
      <c r="AI3174" s="12">
        <v>0</v>
      </c>
      <c r="AJ3174" s="12">
        <f t="shared" ref="AJ3174:AY3174" si="8424">SUM(AJ3175)</f>
        <v>0</v>
      </c>
      <c r="AK3174" s="12">
        <f t="shared" si="8424"/>
        <v>0</v>
      </c>
      <c r="AL3174" s="12">
        <f t="shared" si="8424"/>
        <v>0</v>
      </c>
      <c r="AM3174" s="12">
        <f t="shared" si="8424"/>
        <v>0</v>
      </c>
      <c r="AN3174" s="12">
        <f t="shared" si="8424"/>
        <v>0</v>
      </c>
      <c r="AO3174" s="12">
        <f t="shared" si="8424"/>
        <v>0</v>
      </c>
      <c r="AP3174" s="12">
        <f t="shared" si="8424"/>
        <v>0</v>
      </c>
      <c r="AQ3174" s="12">
        <f t="shared" si="8424"/>
        <v>0</v>
      </c>
      <c r="AR3174" s="12">
        <f t="shared" si="8424"/>
        <v>0</v>
      </c>
      <c r="AS3174" s="12">
        <f t="shared" si="8424"/>
        <v>0</v>
      </c>
      <c r="AT3174" s="12">
        <f t="shared" si="8424"/>
        <v>0</v>
      </c>
      <c r="AU3174" s="12">
        <f t="shared" si="8424"/>
        <v>0</v>
      </c>
      <c r="AV3174" s="12">
        <f t="shared" si="8424"/>
        <v>0</v>
      </c>
      <c r="AW3174" s="12">
        <f t="shared" si="8424"/>
        <v>0</v>
      </c>
      <c r="AX3174" s="12">
        <f t="shared" si="8424"/>
        <v>0</v>
      </c>
      <c r="AY3174" s="12">
        <f t="shared" si="8424"/>
        <v>0</v>
      </c>
      <c r="AZ3174" s="12">
        <v>0</v>
      </c>
      <c r="BA3174" s="12">
        <v>0</v>
      </c>
      <c r="BB3174" s="12">
        <f t="shared" ref="BB3174:BQ3174" si="8425">SUM(BB3175)</f>
        <v>0</v>
      </c>
      <c r="BC3174" s="12">
        <f t="shared" si="8425"/>
        <v>0</v>
      </c>
      <c r="BD3174" s="12">
        <f t="shared" si="8425"/>
        <v>0</v>
      </c>
      <c r="BE3174" s="12">
        <f t="shared" si="8425"/>
        <v>0</v>
      </c>
      <c r="BF3174" s="12">
        <f t="shared" si="8425"/>
        <v>0</v>
      </c>
      <c r="BG3174" s="12">
        <f t="shared" si="8425"/>
        <v>0</v>
      </c>
      <c r="BH3174" s="12">
        <f t="shared" si="8425"/>
        <v>0</v>
      </c>
      <c r="BI3174" s="12">
        <f t="shared" si="8425"/>
        <v>0</v>
      </c>
      <c r="BJ3174" s="12">
        <f t="shared" si="8425"/>
        <v>0</v>
      </c>
      <c r="BK3174" s="12">
        <f t="shared" si="8425"/>
        <v>0</v>
      </c>
      <c r="BL3174" s="12">
        <f t="shared" si="8425"/>
        <v>0</v>
      </c>
      <c r="BM3174" s="12">
        <f t="shared" si="8425"/>
        <v>0</v>
      </c>
      <c r="BN3174" s="12">
        <f t="shared" si="8425"/>
        <v>0</v>
      </c>
      <c r="BO3174" s="12">
        <f t="shared" si="8425"/>
        <v>0</v>
      </c>
      <c r="BP3174" s="12">
        <f t="shared" si="8425"/>
        <v>0</v>
      </c>
      <c r="BQ3174" s="12">
        <f t="shared" si="8425"/>
        <v>0</v>
      </c>
      <c r="BR3174" s="12">
        <v>0</v>
      </c>
      <c r="BS3174" s="12">
        <v>0</v>
      </c>
      <c r="BT3174" s="12">
        <f t="shared" ref="BT3174:BZ3174" si="8426">SUM(BT3175)</f>
        <v>288874</v>
      </c>
      <c r="BU3174" s="12">
        <f t="shared" si="8426"/>
        <v>288874</v>
      </c>
      <c r="BV3174" s="12">
        <f t="shared" si="8426"/>
        <v>152360</v>
      </c>
      <c r="BW3174" s="12">
        <f t="shared" si="8426"/>
        <v>68250</v>
      </c>
      <c r="BX3174" s="12">
        <f t="shared" si="8426"/>
        <v>26250</v>
      </c>
      <c r="BY3174" s="12">
        <f t="shared" si="8426"/>
        <v>21000</v>
      </c>
      <c r="BZ3174" s="12">
        <f t="shared" si="8426"/>
        <v>21000</v>
      </c>
      <c r="CA3174" s="12">
        <f t="shared" si="8390"/>
        <v>220610</v>
      </c>
      <c r="CB3174" s="124">
        <f t="shared" si="8401"/>
        <v>76.36893593746754</v>
      </c>
    </row>
    <row r="3175" spans="1:80" x14ac:dyDescent="0.25">
      <c r="A3175" s="4" t="s">
        <v>928</v>
      </c>
      <c r="B3175" s="4" t="s">
        <v>88</v>
      </c>
      <c r="C3175" s="4" t="s">
        <v>1422</v>
      </c>
      <c r="D3175" s="79" t="s">
        <v>1423</v>
      </c>
      <c r="E3175" s="89">
        <v>6121</v>
      </c>
      <c r="F3175" s="79"/>
      <c r="G3175" s="75" t="s">
        <v>1906</v>
      </c>
      <c r="H3175" s="13" t="s">
        <v>46</v>
      </c>
      <c r="I3175" s="14">
        <v>248132</v>
      </c>
      <c r="J3175" s="14">
        <f t="shared" si="8389"/>
        <v>275118</v>
      </c>
      <c r="K3175" s="14">
        <v>275118</v>
      </c>
      <c r="L3175" s="14">
        <f t="shared" si="8392"/>
        <v>0</v>
      </c>
      <c r="M3175" s="14">
        <v>0</v>
      </c>
      <c r="N3175" s="14">
        <v>0</v>
      </c>
      <c r="O3175" s="14">
        <v>0</v>
      </c>
      <c r="P3175" s="14">
        <v>0</v>
      </c>
      <c r="Q3175" s="14">
        <v>0</v>
      </c>
      <c r="R3175" s="14">
        <v>0</v>
      </c>
      <c r="S3175" s="14"/>
      <c r="T3175" s="14"/>
      <c r="U3175" s="14"/>
      <c r="V3175" s="14"/>
      <c r="W3175" s="14"/>
      <c r="X3175" s="14">
        <f t="shared" si="8411"/>
        <v>0</v>
      </c>
      <c r="Y3175" s="14"/>
      <c r="Z3175" s="14"/>
      <c r="AA3175" s="14"/>
      <c r="AB3175" s="14"/>
      <c r="AC3175" s="14"/>
      <c r="AD3175" s="14"/>
      <c r="AE3175" s="14"/>
      <c r="AF3175" s="14"/>
      <c r="AG3175" s="14"/>
      <c r="AH3175" s="14">
        <v>0</v>
      </c>
      <c r="AI3175" s="14">
        <v>0</v>
      </c>
      <c r="AJ3175" s="14">
        <v>0</v>
      </c>
      <c r="AK3175" s="14"/>
      <c r="AL3175" s="14"/>
      <c r="AM3175" s="14"/>
      <c r="AN3175" s="14"/>
      <c r="AO3175" s="14"/>
      <c r="AP3175" s="14">
        <f t="shared" si="8412"/>
        <v>0</v>
      </c>
      <c r="AQ3175" s="14"/>
      <c r="AR3175" s="14"/>
      <c r="AS3175" s="14"/>
      <c r="AT3175" s="14"/>
      <c r="AU3175" s="14"/>
      <c r="AV3175" s="14"/>
      <c r="AW3175" s="14"/>
      <c r="AX3175" s="14"/>
      <c r="AY3175" s="14"/>
      <c r="AZ3175" s="14">
        <v>0</v>
      </c>
      <c r="BA3175" s="14">
        <v>0</v>
      </c>
      <c r="BB3175" s="14">
        <v>0</v>
      </c>
      <c r="BC3175" s="14"/>
      <c r="BD3175" s="14"/>
      <c r="BE3175" s="14"/>
      <c r="BF3175" s="14"/>
      <c r="BG3175" s="14"/>
      <c r="BH3175" s="14">
        <f t="shared" si="8413"/>
        <v>0</v>
      </c>
      <c r="BI3175" s="14"/>
      <c r="BJ3175" s="14"/>
      <c r="BK3175" s="14"/>
      <c r="BL3175" s="14"/>
      <c r="BM3175" s="14"/>
      <c r="BN3175" s="14"/>
      <c r="BO3175" s="14"/>
      <c r="BP3175" s="14"/>
      <c r="BQ3175" s="14"/>
      <c r="BR3175" s="14">
        <v>0</v>
      </c>
      <c r="BS3175" s="14">
        <v>0</v>
      </c>
      <c r="BT3175" s="14">
        <v>288874</v>
      </c>
      <c r="BU3175" s="14">
        <v>288874</v>
      </c>
      <c r="BV3175" s="14">
        <v>152360</v>
      </c>
      <c r="BW3175" s="14">
        <f t="shared" si="8342"/>
        <v>68250</v>
      </c>
      <c r="BX3175" s="14">
        <v>26250</v>
      </c>
      <c r="BY3175" s="14">
        <v>21000</v>
      </c>
      <c r="BZ3175" s="14">
        <v>21000</v>
      </c>
      <c r="CA3175" s="14">
        <f t="shared" si="8390"/>
        <v>220610</v>
      </c>
      <c r="CB3175" s="122">
        <f t="shared" si="8401"/>
        <v>76.36893593746754</v>
      </c>
    </row>
    <row r="3176" spans="1:80" x14ac:dyDescent="0.25">
      <c r="A3176" s="4" t="s">
        <v>928</v>
      </c>
      <c r="B3176" s="4" t="s">
        <v>88</v>
      </c>
      <c r="C3176" s="4" t="s">
        <v>1422</v>
      </c>
      <c r="D3176" s="79" t="s">
        <v>1423</v>
      </c>
      <c r="E3176" s="78" t="s">
        <v>47</v>
      </c>
      <c r="F3176" s="78" t="s">
        <v>1</v>
      </c>
      <c r="G3176" s="2" t="s">
        <v>1</v>
      </c>
      <c r="H3176" s="2" t="s">
        <v>48</v>
      </c>
      <c r="I3176" s="12">
        <f>SUM(I3177:I3184)</f>
        <v>156836</v>
      </c>
      <c r="J3176" s="12">
        <f t="shared" si="8389"/>
        <v>151608</v>
      </c>
      <c r="K3176" s="12">
        <f t="shared" ref="K3176" si="8427">SUM(K3177:K3184)</f>
        <v>145558</v>
      </c>
      <c r="L3176" s="12">
        <f t="shared" si="8392"/>
        <v>6050</v>
      </c>
      <c r="M3176" s="12">
        <f t="shared" ref="M3176:Q3176" si="8428">SUM(M3177:M3184)</f>
        <v>4200</v>
      </c>
      <c r="N3176" s="12">
        <f t="shared" si="8428"/>
        <v>0</v>
      </c>
      <c r="O3176" s="12">
        <f t="shared" si="8428"/>
        <v>1850</v>
      </c>
      <c r="P3176" s="12">
        <f t="shared" si="8428"/>
        <v>0</v>
      </c>
      <c r="Q3176" s="12">
        <f t="shared" si="8428"/>
        <v>0</v>
      </c>
      <c r="R3176" s="12">
        <f t="shared" ref="R3176:AG3176" si="8429">SUM(R3177:R3184)</f>
        <v>4200</v>
      </c>
      <c r="S3176" s="12">
        <f t="shared" si="8429"/>
        <v>0</v>
      </c>
      <c r="T3176" s="12">
        <f t="shared" si="8429"/>
        <v>0</v>
      </c>
      <c r="U3176" s="12">
        <f t="shared" si="8429"/>
        <v>0</v>
      </c>
      <c r="V3176" s="12">
        <f t="shared" si="8429"/>
        <v>0</v>
      </c>
      <c r="W3176" s="12">
        <f t="shared" si="8429"/>
        <v>0</v>
      </c>
      <c r="X3176" s="12">
        <f t="shared" si="8429"/>
        <v>4200</v>
      </c>
      <c r="Y3176" s="12">
        <f t="shared" si="8429"/>
        <v>0</v>
      </c>
      <c r="Z3176" s="12">
        <f t="shared" si="8429"/>
        <v>0</v>
      </c>
      <c r="AA3176" s="12">
        <f t="shared" si="8429"/>
        <v>1025</v>
      </c>
      <c r="AB3176" s="12">
        <f t="shared" si="8429"/>
        <v>950</v>
      </c>
      <c r="AC3176" s="12">
        <f t="shared" si="8429"/>
        <v>0</v>
      </c>
      <c r="AD3176" s="12">
        <f t="shared" si="8429"/>
        <v>1225</v>
      </c>
      <c r="AE3176" s="12">
        <f t="shared" si="8429"/>
        <v>0</v>
      </c>
      <c r="AF3176" s="12">
        <f t="shared" si="8429"/>
        <v>0</v>
      </c>
      <c r="AG3176" s="12">
        <f t="shared" si="8429"/>
        <v>0</v>
      </c>
      <c r="AH3176" s="12">
        <v>3200</v>
      </c>
      <c r="AI3176" s="12">
        <v>1000</v>
      </c>
      <c r="AJ3176" s="12">
        <f t="shared" ref="AJ3176:AY3176" si="8430">SUM(AJ3177:AJ3184)</f>
        <v>0</v>
      </c>
      <c r="AK3176" s="12">
        <f t="shared" si="8430"/>
        <v>0</v>
      </c>
      <c r="AL3176" s="12">
        <f t="shared" si="8430"/>
        <v>0</v>
      </c>
      <c r="AM3176" s="12">
        <f t="shared" si="8430"/>
        <v>0</v>
      </c>
      <c r="AN3176" s="12">
        <f t="shared" si="8430"/>
        <v>0</v>
      </c>
      <c r="AO3176" s="12">
        <f t="shared" si="8430"/>
        <v>0</v>
      </c>
      <c r="AP3176" s="12">
        <f t="shared" si="8430"/>
        <v>0</v>
      </c>
      <c r="AQ3176" s="12">
        <f t="shared" si="8430"/>
        <v>0</v>
      </c>
      <c r="AR3176" s="12">
        <f t="shared" si="8430"/>
        <v>0</v>
      </c>
      <c r="AS3176" s="12">
        <f t="shared" si="8430"/>
        <v>0</v>
      </c>
      <c r="AT3176" s="12">
        <f t="shared" si="8430"/>
        <v>0</v>
      </c>
      <c r="AU3176" s="12">
        <f t="shared" si="8430"/>
        <v>0</v>
      </c>
      <c r="AV3176" s="12">
        <f t="shared" si="8430"/>
        <v>0</v>
      </c>
      <c r="AW3176" s="12">
        <f t="shared" si="8430"/>
        <v>0</v>
      </c>
      <c r="AX3176" s="12">
        <f t="shared" si="8430"/>
        <v>0</v>
      </c>
      <c r="AY3176" s="12">
        <f t="shared" si="8430"/>
        <v>0</v>
      </c>
      <c r="AZ3176" s="12">
        <v>0</v>
      </c>
      <c r="BA3176" s="12">
        <v>0</v>
      </c>
      <c r="BB3176" s="12">
        <f t="shared" ref="BB3176:BQ3176" si="8431">SUM(BB3177:BB3184)</f>
        <v>1850</v>
      </c>
      <c r="BC3176" s="12">
        <f t="shared" si="8431"/>
        <v>0</v>
      </c>
      <c r="BD3176" s="12">
        <f t="shared" si="8431"/>
        <v>0</v>
      </c>
      <c r="BE3176" s="12">
        <f t="shared" si="8431"/>
        <v>0</v>
      </c>
      <c r="BF3176" s="12">
        <f t="shared" si="8431"/>
        <v>0</v>
      </c>
      <c r="BG3176" s="12">
        <f t="shared" si="8431"/>
        <v>0</v>
      </c>
      <c r="BH3176" s="12">
        <f t="shared" si="8431"/>
        <v>1850</v>
      </c>
      <c r="BI3176" s="12">
        <f t="shared" si="8431"/>
        <v>0</v>
      </c>
      <c r="BJ3176" s="12">
        <f t="shared" si="8431"/>
        <v>1200</v>
      </c>
      <c r="BK3176" s="12">
        <f t="shared" si="8431"/>
        <v>0</v>
      </c>
      <c r="BL3176" s="12">
        <f t="shared" si="8431"/>
        <v>0</v>
      </c>
      <c r="BM3176" s="12">
        <f t="shared" si="8431"/>
        <v>0</v>
      </c>
      <c r="BN3176" s="12">
        <f t="shared" si="8431"/>
        <v>0</v>
      </c>
      <c r="BO3176" s="12">
        <f t="shared" si="8431"/>
        <v>0</v>
      </c>
      <c r="BP3176" s="12">
        <f t="shared" si="8431"/>
        <v>0</v>
      </c>
      <c r="BQ3176" s="12">
        <f t="shared" si="8431"/>
        <v>0</v>
      </c>
      <c r="BR3176" s="12">
        <v>1200</v>
      </c>
      <c r="BS3176" s="12">
        <v>650</v>
      </c>
      <c r="BT3176" s="12">
        <f t="shared" ref="BT3176:BZ3176" si="8432">SUM(BT3177:BT3184)</f>
        <v>177026</v>
      </c>
      <c r="BU3176" s="12">
        <f t="shared" si="8432"/>
        <v>170976</v>
      </c>
      <c r="BV3176" s="12">
        <f t="shared" si="8432"/>
        <v>101891</v>
      </c>
      <c r="BW3176" s="12">
        <f t="shared" si="8432"/>
        <v>29259</v>
      </c>
      <c r="BX3176" s="12">
        <f t="shared" si="8432"/>
        <v>10155</v>
      </c>
      <c r="BY3176" s="12">
        <f t="shared" si="8432"/>
        <v>9553</v>
      </c>
      <c r="BZ3176" s="12">
        <f t="shared" si="8432"/>
        <v>9551</v>
      </c>
      <c r="CA3176" s="12">
        <f t="shared" si="8390"/>
        <v>131150</v>
      </c>
      <c r="CB3176" s="124">
        <f t="shared" si="8401"/>
        <v>76.706672281489801</v>
      </c>
    </row>
    <row r="3177" spans="1:80" x14ac:dyDescent="0.25">
      <c r="A3177" s="4" t="s">
        <v>928</v>
      </c>
      <c r="B3177" s="4" t="s">
        <v>88</v>
      </c>
      <c r="C3177" s="4" t="s">
        <v>1422</v>
      </c>
      <c r="D3177" s="79" t="s">
        <v>1423</v>
      </c>
      <c r="E3177" s="89">
        <v>6131</v>
      </c>
      <c r="F3177" s="79"/>
      <c r="G3177" s="75" t="s">
        <v>1906</v>
      </c>
      <c r="H3177" s="13" t="s">
        <v>49</v>
      </c>
      <c r="I3177" s="14">
        <v>2000</v>
      </c>
      <c r="J3177" s="14">
        <f t="shared" si="8389"/>
        <v>2000</v>
      </c>
      <c r="K3177" s="14">
        <v>2000</v>
      </c>
      <c r="L3177" s="14">
        <f t="shared" si="8392"/>
        <v>0</v>
      </c>
      <c r="M3177" s="14">
        <v>0</v>
      </c>
      <c r="N3177" s="14">
        <v>0</v>
      </c>
      <c r="O3177" s="14">
        <v>0</v>
      </c>
      <c r="P3177" s="14">
        <v>0</v>
      </c>
      <c r="Q3177" s="14">
        <v>0</v>
      </c>
      <c r="R3177" s="14">
        <v>0</v>
      </c>
      <c r="S3177" s="14"/>
      <c r="T3177" s="14"/>
      <c r="U3177" s="14"/>
      <c r="V3177" s="14"/>
      <c r="W3177" s="14"/>
      <c r="X3177" s="14">
        <f t="shared" si="8411"/>
        <v>0</v>
      </c>
      <c r="Y3177" s="14"/>
      <c r="Z3177" s="14"/>
      <c r="AA3177" s="14"/>
      <c r="AB3177" s="14"/>
      <c r="AC3177" s="14"/>
      <c r="AD3177" s="14"/>
      <c r="AE3177" s="14"/>
      <c r="AF3177" s="14"/>
      <c r="AG3177" s="14"/>
      <c r="AH3177" s="14">
        <v>0</v>
      </c>
      <c r="AI3177" s="14">
        <v>0</v>
      </c>
      <c r="AJ3177" s="14">
        <v>0</v>
      </c>
      <c r="AK3177" s="14"/>
      <c r="AL3177" s="14"/>
      <c r="AM3177" s="14"/>
      <c r="AN3177" s="14"/>
      <c r="AO3177" s="14"/>
      <c r="AP3177" s="14">
        <f t="shared" si="8412"/>
        <v>0</v>
      </c>
      <c r="AQ3177" s="14"/>
      <c r="AR3177" s="14"/>
      <c r="AS3177" s="14"/>
      <c r="AT3177" s="14"/>
      <c r="AU3177" s="14"/>
      <c r="AV3177" s="14"/>
      <c r="AW3177" s="14"/>
      <c r="AX3177" s="14"/>
      <c r="AY3177" s="14"/>
      <c r="AZ3177" s="14">
        <v>0</v>
      </c>
      <c r="BA3177" s="14">
        <v>0</v>
      </c>
      <c r="BB3177" s="14">
        <v>0</v>
      </c>
      <c r="BC3177" s="14"/>
      <c r="BD3177" s="14"/>
      <c r="BE3177" s="14"/>
      <c r="BF3177" s="14"/>
      <c r="BG3177" s="14"/>
      <c r="BH3177" s="14">
        <f t="shared" si="8413"/>
        <v>0</v>
      </c>
      <c r="BI3177" s="14"/>
      <c r="BJ3177" s="14"/>
      <c r="BK3177" s="14"/>
      <c r="BL3177" s="14"/>
      <c r="BM3177" s="14"/>
      <c r="BN3177" s="14"/>
      <c r="BO3177" s="14"/>
      <c r="BP3177" s="14"/>
      <c r="BQ3177" s="14"/>
      <c r="BR3177" s="14">
        <v>0</v>
      </c>
      <c r="BS3177" s="14">
        <v>0</v>
      </c>
      <c r="BT3177" s="14">
        <v>2000</v>
      </c>
      <c r="BU3177" s="14">
        <v>2000</v>
      </c>
      <c r="BV3177" s="14">
        <v>1002</v>
      </c>
      <c r="BW3177" s="14">
        <f t="shared" si="8342"/>
        <v>367</v>
      </c>
      <c r="BX3177" s="14">
        <v>167</v>
      </c>
      <c r="BY3177" s="14">
        <v>100</v>
      </c>
      <c r="BZ3177" s="14">
        <v>100</v>
      </c>
      <c r="CA3177" s="14">
        <f t="shared" si="8390"/>
        <v>1369</v>
      </c>
      <c r="CB3177" s="122">
        <f t="shared" si="8401"/>
        <v>68.45</v>
      </c>
    </row>
    <row r="3178" spans="1:80" x14ac:dyDescent="0.25">
      <c r="A3178" s="4" t="s">
        <v>928</v>
      </c>
      <c r="B3178" s="4" t="s">
        <v>88</v>
      </c>
      <c r="C3178" s="4" t="s">
        <v>1422</v>
      </c>
      <c r="D3178" s="79" t="s">
        <v>1423</v>
      </c>
      <c r="E3178" s="89">
        <v>6132</v>
      </c>
      <c r="F3178" s="79"/>
      <c r="G3178" s="75" t="s">
        <v>1906</v>
      </c>
      <c r="H3178" s="13" t="s">
        <v>196</v>
      </c>
      <c r="I3178" s="14">
        <v>48000</v>
      </c>
      <c r="J3178" s="14">
        <f t="shared" si="8389"/>
        <v>48000</v>
      </c>
      <c r="K3178" s="14">
        <v>48000</v>
      </c>
      <c r="L3178" s="14">
        <f t="shared" si="8392"/>
        <v>0</v>
      </c>
      <c r="M3178" s="14">
        <v>0</v>
      </c>
      <c r="N3178" s="14">
        <v>0</v>
      </c>
      <c r="O3178" s="14">
        <v>0</v>
      </c>
      <c r="P3178" s="14">
        <v>0</v>
      </c>
      <c r="Q3178" s="14">
        <v>0</v>
      </c>
      <c r="R3178" s="14">
        <v>0</v>
      </c>
      <c r="S3178" s="14"/>
      <c r="T3178" s="14"/>
      <c r="U3178" s="14"/>
      <c r="V3178" s="14"/>
      <c r="W3178" s="14"/>
      <c r="X3178" s="14">
        <f t="shared" si="8411"/>
        <v>0</v>
      </c>
      <c r="Y3178" s="14"/>
      <c r="Z3178" s="14"/>
      <c r="AA3178" s="14"/>
      <c r="AB3178" s="14"/>
      <c r="AC3178" s="14"/>
      <c r="AD3178" s="14"/>
      <c r="AE3178" s="14"/>
      <c r="AF3178" s="14"/>
      <c r="AG3178" s="14"/>
      <c r="AH3178" s="14">
        <v>0</v>
      </c>
      <c r="AI3178" s="14">
        <v>0</v>
      </c>
      <c r="AJ3178" s="14">
        <v>0</v>
      </c>
      <c r="AK3178" s="14"/>
      <c r="AL3178" s="14"/>
      <c r="AM3178" s="14"/>
      <c r="AN3178" s="14"/>
      <c r="AO3178" s="14"/>
      <c r="AP3178" s="14">
        <f t="shared" si="8412"/>
        <v>0</v>
      </c>
      <c r="AQ3178" s="14"/>
      <c r="AR3178" s="14"/>
      <c r="AS3178" s="14"/>
      <c r="AT3178" s="14"/>
      <c r="AU3178" s="14"/>
      <c r="AV3178" s="14"/>
      <c r="AW3178" s="14"/>
      <c r="AX3178" s="14"/>
      <c r="AY3178" s="14"/>
      <c r="AZ3178" s="14">
        <v>0</v>
      </c>
      <c r="BA3178" s="14">
        <v>0</v>
      </c>
      <c r="BB3178" s="14">
        <v>0</v>
      </c>
      <c r="BC3178" s="14"/>
      <c r="BD3178" s="14"/>
      <c r="BE3178" s="14"/>
      <c r="BF3178" s="14"/>
      <c r="BG3178" s="14"/>
      <c r="BH3178" s="14">
        <f t="shared" si="8413"/>
        <v>0</v>
      </c>
      <c r="BI3178" s="14"/>
      <c r="BJ3178" s="14"/>
      <c r="BK3178" s="14"/>
      <c r="BL3178" s="14"/>
      <c r="BM3178" s="14"/>
      <c r="BN3178" s="14"/>
      <c r="BO3178" s="14"/>
      <c r="BP3178" s="14"/>
      <c r="BQ3178" s="14"/>
      <c r="BR3178" s="14">
        <v>0</v>
      </c>
      <c r="BS3178" s="14">
        <v>0</v>
      </c>
      <c r="BT3178" s="14">
        <v>48000</v>
      </c>
      <c r="BU3178" s="14">
        <v>48000</v>
      </c>
      <c r="BV3178" s="14">
        <v>27000</v>
      </c>
      <c r="BW3178" s="14">
        <f t="shared" si="8342"/>
        <v>6000</v>
      </c>
      <c r="BX3178" s="14">
        <v>2000</v>
      </c>
      <c r="BY3178" s="14">
        <v>2000</v>
      </c>
      <c r="BZ3178" s="14">
        <v>2000</v>
      </c>
      <c r="CA3178" s="14">
        <f t="shared" si="8390"/>
        <v>33000</v>
      </c>
      <c r="CB3178" s="122">
        <f t="shared" si="8401"/>
        <v>68.75</v>
      </c>
    </row>
    <row r="3179" spans="1:80" x14ac:dyDescent="0.25">
      <c r="A3179" s="4" t="s">
        <v>928</v>
      </c>
      <c r="B3179" s="4" t="s">
        <v>88</v>
      </c>
      <c r="C3179" s="4" t="s">
        <v>1422</v>
      </c>
      <c r="D3179" s="79" t="s">
        <v>1423</v>
      </c>
      <c r="E3179" s="89">
        <v>6133</v>
      </c>
      <c r="F3179" s="79"/>
      <c r="G3179" s="75" t="s">
        <v>1906</v>
      </c>
      <c r="H3179" s="13" t="s">
        <v>198</v>
      </c>
      <c r="I3179" s="14">
        <v>14000</v>
      </c>
      <c r="J3179" s="14">
        <f t="shared" si="8389"/>
        <v>14000</v>
      </c>
      <c r="K3179" s="14">
        <v>14000</v>
      </c>
      <c r="L3179" s="14">
        <f t="shared" si="8392"/>
        <v>0</v>
      </c>
      <c r="M3179" s="14">
        <v>0</v>
      </c>
      <c r="N3179" s="14">
        <v>0</v>
      </c>
      <c r="O3179" s="14">
        <v>0</v>
      </c>
      <c r="P3179" s="14">
        <v>0</v>
      </c>
      <c r="Q3179" s="14">
        <v>0</v>
      </c>
      <c r="R3179" s="14">
        <v>0</v>
      </c>
      <c r="S3179" s="14"/>
      <c r="T3179" s="14"/>
      <c r="U3179" s="14"/>
      <c r="V3179" s="14"/>
      <c r="W3179" s="14"/>
      <c r="X3179" s="14">
        <f t="shared" si="8411"/>
        <v>0</v>
      </c>
      <c r="Y3179" s="14"/>
      <c r="Z3179" s="14"/>
      <c r="AA3179" s="14"/>
      <c r="AB3179" s="14"/>
      <c r="AC3179" s="14"/>
      <c r="AD3179" s="14"/>
      <c r="AE3179" s="14"/>
      <c r="AF3179" s="14"/>
      <c r="AG3179" s="14"/>
      <c r="AH3179" s="14">
        <v>0</v>
      </c>
      <c r="AI3179" s="14">
        <v>0</v>
      </c>
      <c r="AJ3179" s="14">
        <v>0</v>
      </c>
      <c r="AK3179" s="14"/>
      <c r="AL3179" s="14"/>
      <c r="AM3179" s="14"/>
      <c r="AN3179" s="14"/>
      <c r="AO3179" s="14"/>
      <c r="AP3179" s="14">
        <f t="shared" si="8412"/>
        <v>0</v>
      </c>
      <c r="AQ3179" s="14"/>
      <c r="AR3179" s="14"/>
      <c r="AS3179" s="14"/>
      <c r="AT3179" s="14"/>
      <c r="AU3179" s="14"/>
      <c r="AV3179" s="14"/>
      <c r="AW3179" s="14"/>
      <c r="AX3179" s="14"/>
      <c r="AY3179" s="14"/>
      <c r="AZ3179" s="14">
        <v>0</v>
      </c>
      <c r="BA3179" s="14">
        <v>0</v>
      </c>
      <c r="BB3179" s="14">
        <v>0</v>
      </c>
      <c r="BC3179" s="14"/>
      <c r="BD3179" s="14"/>
      <c r="BE3179" s="14"/>
      <c r="BF3179" s="14"/>
      <c r="BG3179" s="14"/>
      <c r="BH3179" s="14">
        <f t="shared" si="8413"/>
        <v>0</v>
      </c>
      <c r="BI3179" s="14"/>
      <c r="BJ3179" s="14"/>
      <c r="BK3179" s="14"/>
      <c r="BL3179" s="14"/>
      <c r="BM3179" s="14"/>
      <c r="BN3179" s="14"/>
      <c r="BO3179" s="14"/>
      <c r="BP3179" s="14"/>
      <c r="BQ3179" s="14"/>
      <c r="BR3179" s="14">
        <v>0</v>
      </c>
      <c r="BS3179" s="14">
        <v>0</v>
      </c>
      <c r="BT3179" s="14">
        <v>14000</v>
      </c>
      <c r="BU3179" s="14">
        <v>14000</v>
      </c>
      <c r="BV3179" s="14">
        <v>7000</v>
      </c>
      <c r="BW3179" s="14">
        <f t="shared" si="8342"/>
        <v>3167</v>
      </c>
      <c r="BX3179" s="14">
        <v>1167</v>
      </c>
      <c r="BY3179" s="14">
        <v>1000</v>
      </c>
      <c r="BZ3179" s="14">
        <v>1000</v>
      </c>
      <c r="CA3179" s="14">
        <f t="shared" si="8390"/>
        <v>10167</v>
      </c>
      <c r="CB3179" s="122">
        <f t="shared" si="8401"/>
        <v>72.621428571428567</v>
      </c>
    </row>
    <row r="3180" spans="1:80" x14ac:dyDescent="0.25">
      <c r="A3180" s="4" t="s">
        <v>928</v>
      </c>
      <c r="B3180" s="4" t="s">
        <v>88</v>
      </c>
      <c r="C3180" s="4" t="s">
        <v>1422</v>
      </c>
      <c r="D3180" s="79" t="s">
        <v>1423</v>
      </c>
      <c r="E3180" s="89">
        <v>6134</v>
      </c>
      <c r="F3180" s="79"/>
      <c r="G3180" s="75" t="s">
        <v>1906</v>
      </c>
      <c r="H3180" s="13" t="s">
        <v>200</v>
      </c>
      <c r="I3180" s="14">
        <v>25900</v>
      </c>
      <c r="J3180" s="14">
        <f t="shared" si="8389"/>
        <v>25200</v>
      </c>
      <c r="K3180" s="14">
        <v>25000</v>
      </c>
      <c r="L3180" s="14">
        <f t="shared" si="8392"/>
        <v>200</v>
      </c>
      <c r="M3180" s="14">
        <v>200</v>
      </c>
      <c r="N3180" s="14">
        <v>0</v>
      </c>
      <c r="O3180" s="14">
        <v>0</v>
      </c>
      <c r="P3180" s="14">
        <v>0</v>
      </c>
      <c r="Q3180" s="14">
        <v>0</v>
      </c>
      <c r="R3180" s="14">
        <v>200</v>
      </c>
      <c r="S3180" s="14"/>
      <c r="T3180" s="14"/>
      <c r="U3180" s="14"/>
      <c r="V3180" s="14"/>
      <c r="W3180" s="14"/>
      <c r="X3180" s="14">
        <f t="shared" si="8411"/>
        <v>200</v>
      </c>
      <c r="Y3180" s="14"/>
      <c r="Z3180" s="14"/>
      <c r="AA3180" s="14"/>
      <c r="AB3180" s="14">
        <v>200</v>
      </c>
      <c r="AC3180" s="14"/>
      <c r="AD3180" s="14"/>
      <c r="AE3180" s="14"/>
      <c r="AF3180" s="14"/>
      <c r="AG3180" s="14"/>
      <c r="AH3180" s="14">
        <v>200</v>
      </c>
      <c r="AI3180" s="14">
        <v>0</v>
      </c>
      <c r="AJ3180" s="14">
        <v>0</v>
      </c>
      <c r="AK3180" s="14"/>
      <c r="AL3180" s="14"/>
      <c r="AM3180" s="14"/>
      <c r="AN3180" s="14"/>
      <c r="AO3180" s="14"/>
      <c r="AP3180" s="14">
        <f t="shared" si="8412"/>
        <v>0</v>
      </c>
      <c r="AQ3180" s="14"/>
      <c r="AR3180" s="14"/>
      <c r="AS3180" s="14"/>
      <c r="AT3180" s="14"/>
      <c r="AU3180" s="14"/>
      <c r="AV3180" s="14"/>
      <c r="AW3180" s="14"/>
      <c r="AX3180" s="14"/>
      <c r="AY3180" s="14"/>
      <c r="AZ3180" s="14">
        <v>0</v>
      </c>
      <c r="BA3180" s="14">
        <v>0</v>
      </c>
      <c r="BB3180" s="14">
        <v>0</v>
      </c>
      <c r="BC3180" s="14"/>
      <c r="BD3180" s="14"/>
      <c r="BE3180" s="14"/>
      <c r="BF3180" s="14"/>
      <c r="BG3180" s="14"/>
      <c r="BH3180" s="14">
        <f t="shared" si="8413"/>
        <v>0</v>
      </c>
      <c r="BI3180" s="14"/>
      <c r="BJ3180" s="14"/>
      <c r="BK3180" s="14"/>
      <c r="BL3180" s="14"/>
      <c r="BM3180" s="14"/>
      <c r="BN3180" s="14"/>
      <c r="BO3180" s="14"/>
      <c r="BP3180" s="14"/>
      <c r="BQ3180" s="14"/>
      <c r="BR3180" s="14">
        <v>0</v>
      </c>
      <c r="BS3180" s="14">
        <v>0</v>
      </c>
      <c r="BT3180" s="14">
        <v>50200</v>
      </c>
      <c r="BU3180" s="14">
        <v>50000</v>
      </c>
      <c r="BV3180" s="14">
        <v>25000</v>
      </c>
      <c r="BW3180" s="14">
        <f t="shared" si="8342"/>
        <v>11767</v>
      </c>
      <c r="BX3180" s="14">
        <v>4167</v>
      </c>
      <c r="BY3180" s="14">
        <v>3800</v>
      </c>
      <c r="BZ3180" s="14">
        <v>3800</v>
      </c>
      <c r="CA3180" s="14">
        <f t="shared" si="8390"/>
        <v>36767</v>
      </c>
      <c r="CB3180" s="122">
        <f t="shared" si="8401"/>
        <v>73.534000000000006</v>
      </c>
    </row>
    <row r="3181" spans="1:80" x14ac:dyDescent="0.25">
      <c r="A3181" s="4" t="s">
        <v>928</v>
      </c>
      <c r="B3181" s="4" t="s">
        <v>88</v>
      </c>
      <c r="C3181" s="4" t="s">
        <v>1422</v>
      </c>
      <c r="D3181" s="79" t="s">
        <v>1423</v>
      </c>
      <c r="E3181" s="89">
        <v>6135</v>
      </c>
      <c r="F3181" s="79"/>
      <c r="G3181" s="75" t="s">
        <v>1906</v>
      </c>
      <c r="H3181" s="13" t="s">
        <v>201</v>
      </c>
      <c r="I3181" s="14">
        <v>500</v>
      </c>
      <c r="J3181" s="14">
        <f t="shared" si="8389"/>
        <v>500</v>
      </c>
      <c r="K3181" s="14">
        <v>500</v>
      </c>
      <c r="L3181" s="14">
        <f t="shared" si="8392"/>
        <v>0</v>
      </c>
      <c r="M3181" s="14">
        <v>0</v>
      </c>
      <c r="N3181" s="14">
        <v>0</v>
      </c>
      <c r="O3181" s="14">
        <v>0</v>
      </c>
      <c r="P3181" s="14">
        <v>0</v>
      </c>
      <c r="Q3181" s="14">
        <v>0</v>
      </c>
      <c r="R3181" s="14">
        <v>0</v>
      </c>
      <c r="S3181" s="14"/>
      <c r="T3181" s="14"/>
      <c r="U3181" s="14"/>
      <c r="V3181" s="14"/>
      <c r="W3181" s="14"/>
      <c r="X3181" s="14">
        <f t="shared" si="8411"/>
        <v>0</v>
      </c>
      <c r="Y3181" s="14"/>
      <c r="Z3181" s="14"/>
      <c r="AA3181" s="14"/>
      <c r="AB3181" s="14"/>
      <c r="AC3181" s="14"/>
      <c r="AD3181" s="14"/>
      <c r="AE3181" s="14"/>
      <c r="AF3181" s="14"/>
      <c r="AG3181" s="14"/>
      <c r="AH3181" s="14">
        <v>0</v>
      </c>
      <c r="AI3181" s="14">
        <v>0</v>
      </c>
      <c r="AJ3181" s="14">
        <v>0</v>
      </c>
      <c r="AK3181" s="14"/>
      <c r="AL3181" s="14"/>
      <c r="AM3181" s="14"/>
      <c r="AN3181" s="14"/>
      <c r="AO3181" s="14"/>
      <c r="AP3181" s="14">
        <f t="shared" si="8412"/>
        <v>0</v>
      </c>
      <c r="AQ3181" s="14"/>
      <c r="AR3181" s="14"/>
      <c r="AS3181" s="14"/>
      <c r="AT3181" s="14"/>
      <c r="AU3181" s="14"/>
      <c r="AV3181" s="14"/>
      <c r="AW3181" s="14"/>
      <c r="AX3181" s="14"/>
      <c r="AY3181" s="14"/>
      <c r="AZ3181" s="14">
        <v>0</v>
      </c>
      <c r="BA3181" s="14">
        <v>0</v>
      </c>
      <c r="BB3181" s="14">
        <v>0</v>
      </c>
      <c r="BC3181" s="14"/>
      <c r="BD3181" s="14"/>
      <c r="BE3181" s="14"/>
      <c r="BF3181" s="14"/>
      <c r="BG3181" s="14"/>
      <c r="BH3181" s="14">
        <f t="shared" si="8413"/>
        <v>0</v>
      </c>
      <c r="BI3181" s="14"/>
      <c r="BJ3181" s="14"/>
      <c r="BK3181" s="14"/>
      <c r="BL3181" s="14"/>
      <c r="BM3181" s="14"/>
      <c r="BN3181" s="14"/>
      <c r="BO3181" s="14"/>
      <c r="BP3181" s="14"/>
      <c r="BQ3181" s="14"/>
      <c r="BR3181" s="14">
        <v>0</v>
      </c>
      <c r="BS3181" s="14">
        <v>0</v>
      </c>
      <c r="BT3181" s="14">
        <v>500</v>
      </c>
      <c r="BU3181" s="14">
        <v>500</v>
      </c>
      <c r="BV3181" s="14">
        <v>250</v>
      </c>
      <c r="BW3181" s="14">
        <f t="shared" si="8342"/>
        <v>124</v>
      </c>
      <c r="BX3181" s="14">
        <v>42</v>
      </c>
      <c r="BY3181" s="14">
        <v>41</v>
      </c>
      <c r="BZ3181" s="14">
        <v>41</v>
      </c>
      <c r="CA3181" s="14">
        <f t="shared" si="8390"/>
        <v>374</v>
      </c>
      <c r="CB3181" s="122">
        <f t="shared" si="8401"/>
        <v>74.8</v>
      </c>
    </row>
    <row r="3182" spans="1:80" x14ac:dyDescent="0.25">
      <c r="A3182" s="4" t="s">
        <v>928</v>
      </c>
      <c r="B3182" s="4" t="s">
        <v>88</v>
      </c>
      <c r="C3182" s="4" t="s">
        <v>1422</v>
      </c>
      <c r="D3182" s="79" t="s">
        <v>1423</v>
      </c>
      <c r="E3182" s="89">
        <v>6137</v>
      </c>
      <c r="F3182" s="79"/>
      <c r="G3182" s="75" t="s">
        <v>1906</v>
      </c>
      <c r="H3182" s="13" t="s">
        <v>204</v>
      </c>
      <c r="I3182" s="14">
        <v>9500</v>
      </c>
      <c r="J3182" s="14">
        <f t="shared" si="8389"/>
        <v>9500</v>
      </c>
      <c r="K3182" s="14">
        <v>8000</v>
      </c>
      <c r="L3182" s="14">
        <f t="shared" si="8392"/>
        <v>1500</v>
      </c>
      <c r="M3182" s="14">
        <v>1500</v>
      </c>
      <c r="N3182" s="14">
        <v>0</v>
      </c>
      <c r="O3182" s="14">
        <v>0</v>
      </c>
      <c r="P3182" s="14">
        <v>0</v>
      </c>
      <c r="Q3182" s="14">
        <v>0</v>
      </c>
      <c r="R3182" s="14">
        <v>1500</v>
      </c>
      <c r="S3182" s="14"/>
      <c r="T3182" s="14"/>
      <c r="U3182" s="14"/>
      <c r="V3182" s="14"/>
      <c r="W3182" s="14"/>
      <c r="X3182" s="14">
        <f t="shared" si="8411"/>
        <v>1500</v>
      </c>
      <c r="Y3182" s="14"/>
      <c r="Z3182" s="14"/>
      <c r="AA3182" s="14"/>
      <c r="AB3182" s="14"/>
      <c r="AC3182" s="14"/>
      <c r="AD3182" s="14">
        <v>500</v>
      </c>
      <c r="AE3182" s="14"/>
      <c r="AF3182" s="14"/>
      <c r="AG3182" s="14"/>
      <c r="AH3182" s="14">
        <v>500</v>
      </c>
      <c r="AI3182" s="14">
        <v>1000</v>
      </c>
      <c r="AJ3182" s="14">
        <v>0</v>
      </c>
      <c r="AK3182" s="14"/>
      <c r="AL3182" s="14"/>
      <c r="AM3182" s="14"/>
      <c r="AN3182" s="14"/>
      <c r="AO3182" s="14"/>
      <c r="AP3182" s="14">
        <f t="shared" si="8412"/>
        <v>0</v>
      </c>
      <c r="AQ3182" s="14"/>
      <c r="AR3182" s="14"/>
      <c r="AS3182" s="14"/>
      <c r="AT3182" s="14"/>
      <c r="AU3182" s="14"/>
      <c r="AV3182" s="14"/>
      <c r="AW3182" s="14"/>
      <c r="AX3182" s="14"/>
      <c r="AY3182" s="14"/>
      <c r="AZ3182" s="14">
        <v>0</v>
      </c>
      <c r="BA3182" s="14">
        <v>0</v>
      </c>
      <c r="BB3182" s="14">
        <v>0</v>
      </c>
      <c r="BC3182" s="14"/>
      <c r="BD3182" s="14"/>
      <c r="BE3182" s="14"/>
      <c r="BF3182" s="14"/>
      <c r="BG3182" s="14"/>
      <c r="BH3182" s="14">
        <f t="shared" si="8413"/>
        <v>0</v>
      </c>
      <c r="BI3182" s="14"/>
      <c r="BJ3182" s="14"/>
      <c r="BK3182" s="14"/>
      <c r="BL3182" s="14"/>
      <c r="BM3182" s="14"/>
      <c r="BN3182" s="14"/>
      <c r="BO3182" s="14"/>
      <c r="BP3182" s="14"/>
      <c r="BQ3182" s="14"/>
      <c r="BR3182" s="14">
        <v>0</v>
      </c>
      <c r="BS3182" s="14">
        <v>0</v>
      </c>
      <c r="BT3182" s="14">
        <v>9500</v>
      </c>
      <c r="BU3182" s="14">
        <v>8000</v>
      </c>
      <c r="BV3182" s="14">
        <v>4000</v>
      </c>
      <c r="BW3182" s="14">
        <f t="shared" si="8342"/>
        <v>1999</v>
      </c>
      <c r="BX3182" s="14">
        <v>667</v>
      </c>
      <c r="BY3182" s="14">
        <v>667</v>
      </c>
      <c r="BZ3182" s="14">
        <v>665</v>
      </c>
      <c r="CA3182" s="14">
        <f t="shared" si="8390"/>
        <v>5999</v>
      </c>
      <c r="CB3182" s="122">
        <f t="shared" si="8401"/>
        <v>74.987499999999997</v>
      </c>
    </row>
    <row r="3183" spans="1:80" x14ac:dyDescent="0.25">
      <c r="A3183" s="4" t="s">
        <v>928</v>
      </c>
      <c r="B3183" s="4" t="s">
        <v>88</v>
      </c>
      <c r="C3183" s="4" t="s">
        <v>1422</v>
      </c>
      <c r="D3183" s="79" t="s">
        <v>1423</v>
      </c>
      <c r="E3183" s="89">
        <v>6138</v>
      </c>
      <c r="F3183" s="79"/>
      <c r="G3183" s="75" t="s">
        <v>1906</v>
      </c>
      <c r="H3183" s="13" t="s">
        <v>205</v>
      </c>
      <c r="I3183" s="14">
        <v>4700</v>
      </c>
      <c r="J3183" s="14">
        <f t="shared" si="8389"/>
        <v>0</v>
      </c>
      <c r="K3183" s="14">
        <v>0</v>
      </c>
      <c r="L3183" s="14">
        <f t="shared" si="8392"/>
        <v>0</v>
      </c>
      <c r="M3183" s="14">
        <v>0</v>
      </c>
      <c r="N3183" s="14">
        <v>0</v>
      </c>
      <c r="O3183" s="14">
        <v>0</v>
      </c>
      <c r="P3183" s="14">
        <v>0</v>
      </c>
      <c r="Q3183" s="14">
        <v>0</v>
      </c>
      <c r="R3183" s="14">
        <v>0</v>
      </c>
      <c r="S3183" s="14"/>
      <c r="T3183" s="14"/>
      <c r="U3183" s="14"/>
      <c r="V3183" s="14"/>
      <c r="W3183" s="14"/>
      <c r="X3183" s="14">
        <f t="shared" si="8411"/>
        <v>0</v>
      </c>
      <c r="Y3183" s="14"/>
      <c r="Z3183" s="14"/>
      <c r="AA3183" s="14"/>
      <c r="AB3183" s="14"/>
      <c r="AC3183" s="14"/>
      <c r="AD3183" s="14"/>
      <c r="AE3183" s="14"/>
      <c r="AF3183" s="14"/>
      <c r="AG3183" s="14"/>
      <c r="AH3183" s="14">
        <v>0</v>
      </c>
      <c r="AI3183" s="14">
        <v>0</v>
      </c>
      <c r="AJ3183" s="14">
        <v>0</v>
      </c>
      <c r="AK3183" s="14"/>
      <c r="AL3183" s="14"/>
      <c r="AM3183" s="14"/>
      <c r="AN3183" s="14"/>
      <c r="AO3183" s="14"/>
      <c r="AP3183" s="14">
        <f t="shared" si="8412"/>
        <v>0</v>
      </c>
      <c r="AQ3183" s="14"/>
      <c r="AR3183" s="14"/>
      <c r="AS3183" s="14"/>
      <c r="AT3183" s="14"/>
      <c r="AU3183" s="14"/>
      <c r="AV3183" s="14"/>
      <c r="AW3183" s="14"/>
      <c r="AX3183" s="14"/>
      <c r="AY3183" s="14"/>
      <c r="AZ3183" s="14">
        <v>0</v>
      </c>
      <c r="BA3183" s="14">
        <v>0</v>
      </c>
      <c r="BB3183" s="14">
        <v>0</v>
      </c>
      <c r="BC3183" s="14"/>
      <c r="BD3183" s="14"/>
      <c r="BE3183" s="14"/>
      <c r="BF3183" s="14"/>
      <c r="BG3183" s="14"/>
      <c r="BH3183" s="14">
        <f t="shared" si="8413"/>
        <v>0</v>
      </c>
      <c r="BI3183" s="14"/>
      <c r="BJ3183" s="14"/>
      <c r="BK3183" s="14"/>
      <c r="BL3183" s="14"/>
      <c r="BM3183" s="14"/>
      <c r="BN3183" s="14"/>
      <c r="BO3183" s="14"/>
      <c r="BP3183" s="14"/>
      <c r="BQ3183" s="14"/>
      <c r="BR3183" s="14">
        <v>0</v>
      </c>
      <c r="BS3183" s="14">
        <v>0</v>
      </c>
      <c r="BT3183" s="14">
        <v>0</v>
      </c>
      <c r="BU3183" s="14">
        <v>0</v>
      </c>
      <c r="BV3183" s="14">
        <v>0</v>
      </c>
      <c r="BW3183" s="14">
        <f t="shared" si="8342"/>
        <v>0</v>
      </c>
      <c r="BX3183" s="14">
        <v>0</v>
      </c>
      <c r="BY3183" s="14">
        <v>0</v>
      </c>
      <c r="BZ3183" s="14">
        <v>0</v>
      </c>
      <c r="CA3183" s="14">
        <f t="shared" si="8390"/>
        <v>0</v>
      </c>
      <c r="CB3183" s="122" t="str">
        <f t="shared" si="8401"/>
        <v>-</v>
      </c>
    </row>
    <row r="3184" spans="1:80" x14ac:dyDescent="0.25">
      <c r="A3184" s="1" t="s">
        <v>928</v>
      </c>
      <c r="B3184" s="1" t="s">
        <v>88</v>
      </c>
      <c r="C3184" s="1" t="s">
        <v>1422</v>
      </c>
      <c r="D3184" s="82" t="s">
        <v>1423</v>
      </c>
      <c r="E3184" s="82" t="s">
        <v>50</v>
      </c>
      <c r="F3184" s="79" t="s">
        <v>1</v>
      </c>
      <c r="G3184" s="13" t="s">
        <v>1</v>
      </c>
      <c r="H3184" s="2" t="s">
        <v>51</v>
      </c>
      <c r="I3184" s="12">
        <f>SUM(I3185:I3187)</f>
        <v>52236</v>
      </c>
      <c r="J3184" s="12">
        <f t="shared" si="8389"/>
        <v>52408</v>
      </c>
      <c r="K3184" s="12">
        <f t="shared" ref="K3184" si="8433">SUM(K3185:K3187)</f>
        <v>48058</v>
      </c>
      <c r="L3184" s="12">
        <f t="shared" si="8392"/>
        <v>4350</v>
      </c>
      <c r="M3184" s="12">
        <f t="shared" ref="M3184:Q3184" si="8434">SUM(M3185:M3187)</f>
        <v>2500</v>
      </c>
      <c r="N3184" s="12">
        <f t="shared" si="8434"/>
        <v>0</v>
      </c>
      <c r="O3184" s="12">
        <f t="shared" si="8434"/>
        <v>1850</v>
      </c>
      <c r="P3184" s="12">
        <f t="shared" si="8434"/>
        <v>0</v>
      </c>
      <c r="Q3184" s="12">
        <f t="shared" si="8434"/>
        <v>0</v>
      </c>
      <c r="R3184" s="12">
        <f t="shared" ref="R3184:AG3184" si="8435">SUM(R3185:R3187)</f>
        <v>2500</v>
      </c>
      <c r="S3184" s="12">
        <f t="shared" si="8435"/>
        <v>0</v>
      </c>
      <c r="T3184" s="12">
        <f t="shared" si="8435"/>
        <v>0</v>
      </c>
      <c r="U3184" s="12">
        <f t="shared" si="8435"/>
        <v>0</v>
      </c>
      <c r="V3184" s="12">
        <f t="shared" si="8435"/>
        <v>0</v>
      </c>
      <c r="W3184" s="12">
        <f t="shared" si="8435"/>
        <v>0</v>
      </c>
      <c r="X3184" s="12">
        <f t="shared" si="8435"/>
        <v>2500</v>
      </c>
      <c r="Y3184" s="12">
        <f t="shared" si="8435"/>
        <v>0</v>
      </c>
      <c r="Z3184" s="12">
        <f t="shared" si="8435"/>
        <v>0</v>
      </c>
      <c r="AA3184" s="12">
        <f t="shared" si="8435"/>
        <v>1025</v>
      </c>
      <c r="AB3184" s="12">
        <f t="shared" si="8435"/>
        <v>750</v>
      </c>
      <c r="AC3184" s="12">
        <f t="shared" si="8435"/>
        <v>0</v>
      </c>
      <c r="AD3184" s="12">
        <f t="shared" si="8435"/>
        <v>725</v>
      </c>
      <c r="AE3184" s="12">
        <f t="shared" si="8435"/>
        <v>0</v>
      </c>
      <c r="AF3184" s="12">
        <f t="shared" si="8435"/>
        <v>0</v>
      </c>
      <c r="AG3184" s="12">
        <f t="shared" si="8435"/>
        <v>0</v>
      </c>
      <c r="AH3184" s="12">
        <v>2500</v>
      </c>
      <c r="AI3184" s="12">
        <v>0</v>
      </c>
      <c r="AJ3184" s="12">
        <f t="shared" ref="AJ3184:AY3184" si="8436">SUM(AJ3185:AJ3187)</f>
        <v>0</v>
      </c>
      <c r="AK3184" s="12">
        <f t="shared" si="8436"/>
        <v>0</v>
      </c>
      <c r="AL3184" s="12">
        <f t="shared" si="8436"/>
        <v>0</v>
      </c>
      <c r="AM3184" s="12">
        <f t="shared" si="8436"/>
        <v>0</v>
      </c>
      <c r="AN3184" s="12">
        <f t="shared" si="8436"/>
        <v>0</v>
      </c>
      <c r="AO3184" s="12">
        <f t="shared" si="8436"/>
        <v>0</v>
      </c>
      <c r="AP3184" s="12">
        <f t="shared" si="8436"/>
        <v>0</v>
      </c>
      <c r="AQ3184" s="12">
        <f t="shared" si="8436"/>
        <v>0</v>
      </c>
      <c r="AR3184" s="12">
        <f t="shared" si="8436"/>
        <v>0</v>
      </c>
      <c r="AS3184" s="12">
        <f t="shared" si="8436"/>
        <v>0</v>
      </c>
      <c r="AT3184" s="12">
        <f t="shared" si="8436"/>
        <v>0</v>
      </c>
      <c r="AU3184" s="12">
        <f t="shared" si="8436"/>
        <v>0</v>
      </c>
      <c r="AV3184" s="12">
        <f t="shared" si="8436"/>
        <v>0</v>
      </c>
      <c r="AW3184" s="12">
        <f t="shared" si="8436"/>
        <v>0</v>
      </c>
      <c r="AX3184" s="12">
        <f t="shared" si="8436"/>
        <v>0</v>
      </c>
      <c r="AY3184" s="12">
        <f t="shared" si="8436"/>
        <v>0</v>
      </c>
      <c r="AZ3184" s="12">
        <v>0</v>
      </c>
      <c r="BA3184" s="12">
        <v>0</v>
      </c>
      <c r="BB3184" s="12">
        <f t="shared" ref="BB3184:BQ3184" si="8437">SUM(BB3185:BB3187)</f>
        <v>1850</v>
      </c>
      <c r="BC3184" s="12">
        <f t="shared" si="8437"/>
        <v>0</v>
      </c>
      <c r="BD3184" s="12">
        <f t="shared" si="8437"/>
        <v>0</v>
      </c>
      <c r="BE3184" s="12">
        <f t="shared" si="8437"/>
        <v>0</v>
      </c>
      <c r="BF3184" s="12">
        <f t="shared" si="8437"/>
        <v>0</v>
      </c>
      <c r="BG3184" s="12">
        <f t="shared" si="8437"/>
        <v>0</v>
      </c>
      <c r="BH3184" s="12">
        <f t="shared" si="8437"/>
        <v>1850</v>
      </c>
      <c r="BI3184" s="12">
        <f t="shared" si="8437"/>
        <v>0</v>
      </c>
      <c r="BJ3184" s="12">
        <f t="shared" si="8437"/>
        <v>1200</v>
      </c>
      <c r="BK3184" s="12">
        <f t="shared" si="8437"/>
        <v>0</v>
      </c>
      <c r="BL3184" s="12">
        <f t="shared" si="8437"/>
        <v>0</v>
      </c>
      <c r="BM3184" s="12">
        <f t="shared" si="8437"/>
        <v>0</v>
      </c>
      <c r="BN3184" s="12">
        <f t="shared" si="8437"/>
        <v>0</v>
      </c>
      <c r="BO3184" s="12">
        <f t="shared" si="8437"/>
        <v>0</v>
      </c>
      <c r="BP3184" s="12">
        <f t="shared" si="8437"/>
        <v>0</v>
      </c>
      <c r="BQ3184" s="12">
        <f t="shared" si="8437"/>
        <v>0</v>
      </c>
      <c r="BR3184" s="12">
        <v>1200</v>
      </c>
      <c r="BS3184" s="12">
        <v>650</v>
      </c>
      <c r="BT3184" s="12">
        <f t="shared" ref="BT3184:BZ3184" si="8438">SUM(BT3185:BT3187)</f>
        <v>52826</v>
      </c>
      <c r="BU3184" s="12">
        <f t="shared" si="8438"/>
        <v>48476</v>
      </c>
      <c r="BV3184" s="12">
        <f t="shared" si="8438"/>
        <v>37639</v>
      </c>
      <c r="BW3184" s="12">
        <f t="shared" si="8438"/>
        <v>5835</v>
      </c>
      <c r="BX3184" s="12">
        <f t="shared" si="8438"/>
        <v>1945</v>
      </c>
      <c r="BY3184" s="12">
        <f t="shared" si="8438"/>
        <v>1945</v>
      </c>
      <c r="BZ3184" s="12">
        <f t="shared" si="8438"/>
        <v>1945</v>
      </c>
      <c r="CA3184" s="12">
        <f t="shared" si="8390"/>
        <v>43474</v>
      </c>
      <c r="CB3184" s="124">
        <f t="shared" si="8401"/>
        <v>89.68149187226669</v>
      </c>
    </row>
    <row r="3185" spans="1:80" x14ac:dyDescent="0.25">
      <c r="A3185" s="4" t="s">
        <v>928</v>
      </c>
      <c r="B3185" s="4" t="s">
        <v>88</v>
      </c>
      <c r="C3185" s="4" t="s">
        <v>1422</v>
      </c>
      <c r="D3185" s="79" t="s">
        <v>1423</v>
      </c>
      <c r="E3185" s="89">
        <v>6139</v>
      </c>
      <c r="F3185" s="79"/>
      <c r="G3185" s="75" t="s">
        <v>1906</v>
      </c>
      <c r="H3185" s="13" t="s">
        <v>51</v>
      </c>
      <c r="I3185" s="14">
        <v>31650</v>
      </c>
      <c r="J3185" s="14">
        <f t="shared" si="8389"/>
        <v>30550</v>
      </c>
      <c r="K3185" s="14">
        <v>26200</v>
      </c>
      <c r="L3185" s="14">
        <f t="shared" si="8392"/>
        <v>4350</v>
      </c>
      <c r="M3185" s="14">
        <v>2500</v>
      </c>
      <c r="N3185" s="14">
        <v>0</v>
      </c>
      <c r="O3185" s="14">
        <v>1850</v>
      </c>
      <c r="P3185" s="14">
        <v>0</v>
      </c>
      <c r="Q3185" s="14">
        <v>0</v>
      </c>
      <c r="R3185" s="14">
        <v>2500</v>
      </c>
      <c r="S3185" s="14"/>
      <c r="T3185" s="14"/>
      <c r="U3185" s="14"/>
      <c r="V3185" s="14"/>
      <c r="W3185" s="14"/>
      <c r="X3185" s="14">
        <f t="shared" si="8411"/>
        <v>2500</v>
      </c>
      <c r="Y3185" s="14"/>
      <c r="Z3185" s="14"/>
      <c r="AA3185" s="14">
        <v>1025</v>
      </c>
      <c r="AB3185" s="14">
        <v>750</v>
      </c>
      <c r="AC3185" s="14"/>
      <c r="AD3185" s="14">
        <v>725</v>
      </c>
      <c r="AE3185" s="14"/>
      <c r="AF3185" s="14"/>
      <c r="AG3185" s="14"/>
      <c r="AH3185" s="14">
        <v>2500</v>
      </c>
      <c r="AI3185" s="14">
        <v>0</v>
      </c>
      <c r="AJ3185" s="14">
        <v>0</v>
      </c>
      <c r="AK3185" s="14"/>
      <c r="AL3185" s="14"/>
      <c r="AM3185" s="14"/>
      <c r="AN3185" s="14"/>
      <c r="AO3185" s="14"/>
      <c r="AP3185" s="14">
        <f t="shared" si="8412"/>
        <v>0</v>
      </c>
      <c r="AQ3185" s="14"/>
      <c r="AR3185" s="14"/>
      <c r="AS3185" s="14"/>
      <c r="AT3185" s="14"/>
      <c r="AU3185" s="14"/>
      <c r="AV3185" s="14"/>
      <c r="AW3185" s="14"/>
      <c r="AX3185" s="14"/>
      <c r="AY3185" s="14"/>
      <c r="AZ3185" s="14">
        <v>0</v>
      </c>
      <c r="BA3185" s="14">
        <v>0</v>
      </c>
      <c r="BB3185" s="14">
        <v>1850</v>
      </c>
      <c r="BC3185" s="14"/>
      <c r="BD3185" s="14"/>
      <c r="BE3185" s="14"/>
      <c r="BF3185" s="14"/>
      <c r="BG3185" s="14"/>
      <c r="BH3185" s="14">
        <f t="shared" si="8413"/>
        <v>1850</v>
      </c>
      <c r="BI3185" s="14"/>
      <c r="BJ3185" s="14">
        <v>1200</v>
      </c>
      <c r="BK3185" s="14"/>
      <c r="BL3185" s="14"/>
      <c r="BM3185" s="14"/>
      <c r="BN3185" s="14"/>
      <c r="BO3185" s="14"/>
      <c r="BP3185" s="14"/>
      <c r="BQ3185" s="14"/>
      <c r="BR3185" s="14">
        <v>1200</v>
      </c>
      <c r="BS3185" s="14">
        <v>650</v>
      </c>
      <c r="BT3185" s="14">
        <v>30550</v>
      </c>
      <c r="BU3185" s="14">
        <v>26200</v>
      </c>
      <c r="BV3185" s="14">
        <v>26200</v>
      </c>
      <c r="BW3185" s="14">
        <f t="shared" si="8342"/>
        <v>0</v>
      </c>
      <c r="BX3185" s="14">
        <v>0</v>
      </c>
      <c r="BY3185" s="14">
        <v>0</v>
      </c>
      <c r="BZ3185" s="14">
        <v>0</v>
      </c>
      <c r="CA3185" s="14">
        <f t="shared" si="8390"/>
        <v>26200</v>
      </c>
      <c r="CB3185" s="122">
        <f t="shared" si="8401"/>
        <v>100</v>
      </c>
    </row>
    <row r="3186" spans="1:80" ht="22.5" x14ac:dyDescent="0.25">
      <c r="A3186" s="4" t="s">
        <v>928</v>
      </c>
      <c r="B3186" s="4" t="s">
        <v>88</v>
      </c>
      <c r="C3186" s="4" t="s">
        <v>1422</v>
      </c>
      <c r="D3186" s="79" t="s">
        <v>1423</v>
      </c>
      <c r="E3186" s="89">
        <v>6139</v>
      </c>
      <c r="F3186" s="79" t="s">
        <v>1430</v>
      </c>
      <c r="G3186" s="75" t="s">
        <v>1906</v>
      </c>
      <c r="H3186" s="13" t="s">
        <v>59</v>
      </c>
      <c r="I3186" s="14">
        <v>7086</v>
      </c>
      <c r="J3186" s="14">
        <f t="shared" si="8389"/>
        <v>8358</v>
      </c>
      <c r="K3186" s="14">
        <v>8358</v>
      </c>
      <c r="L3186" s="14">
        <f t="shared" si="8392"/>
        <v>0</v>
      </c>
      <c r="M3186" s="14">
        <v>0</v>
      </c>
      <c r="N3186" s="14">
        <v>0</v>
      </c>
      <c r="O3186" s="14">
        <v>0</v>
      </c>
      <c r="P3186" s="14">
        <v>0</v>
      </c>
      <c r="Q3186" s="14">
        <v>0</v>
      </c>
      <c r="R3186" s="14">
        <v>0</v>
      </c>
      <c r="S3186" s="14"/>
      <c r="T3186" s="14"/>
      <c r="U3186" s="14"/>
      <c r="V3186" s="14"/>
      <c r="W3186" s="14"/>
      <c r="X3186" s="14">
        <f t="shared" si="8411"/>
        <v>0</v>
      </c>
      <c r="Y3186" s="14"/>
      <c r="Z3186" s="14"/>
      <c r="AA3186" s="14"/>
      <c r="AB3186" s="14"/>
      <c r="AC3186" s="14"/>
      <c r="AD3186" s="14"/>
      <c r="AE3186" s="14"/>
      <c r="AF3186" s="14"/>
      <c r="AG3186" s="14"/>
      <c r="AH3186" s="14">
        <v>0</v>
      </c>
      <c r="AI3186" s="14">
        <v>0</v>
      </c>
      <c r="AJ3186" s="14">
        <v>0</v>
      </c>
      <c r="AK3186" s="14"/>
      <c r="AL3186" s="14"/>
      <c r="AM3186" s="14"/>
      <c r="AN3186" s="14"/>
      <c r="AO3186" s="14"/>
      <c r="AP3186" s="14">
        <f t="shared" si="8412"/>
        <v>0</v>
      </c>
      <c r="AQ3186" s="14"/>
      <c r="AR3186" s="14"/>
      <c r="AS3186" s="14"/>
      <c r="AT3186" s="14"/>
      <c r="AU3186" s="14"/>
      <c r="AV3186" s="14"/>
      <c r="AW3186" s="14"/>
      <c r="AX3186" s="14"/>
      <c r="AY3186" s="14"/>
      <c r="AZ3186" s="14">
        <v>0</v>
      </c>
      <c r="BA3186" s="14">
        <v>0</v>
      </c>
      <c r="BB3186" s="14">
        <v>0</v>
      </c>
      <c r="BC3186" s="14"/>
      <c r="BD3186" s="14"/>
      <c r="BE3186" s="14"/>
      <c r="BF3186" s="14"/>
      <c r="BG3186" s="14"/>
      <c r="BH3186" s="14">
        <f t="shared" si="8413"/>
        <v>0</v>
      </c>
      <c r="BI3186" s="14"/>
      <c r="BJ3186" s="14"/>
      <c r="BK3186" s="14"/>
      <c r="BL3186" s="14"/>
      <c r="BM3186" s="14"/>
      <c r="BN3186" s="14"/>
      <c r="BO3186" s="14"/>
      <c r="BP3186" s="14"/>
      <c r="BQ3186" s="14"/>
      <c r="BR3186" s="14">
        <v>0</v>
      </c>
      <c r="BS3186" s="14">
        <v>0</v>
      </c>
      <c r="BT3186" s="14">
        <v>8776</v>
      </c>
      <c r="BU3186" s="14">
        <v>8776</v>
      </c>
      <c r="BV3186" s="14">
        <v>4689</v>
      </c>
      <c r="BW3186" s="14">
        <f t="shared" si="8342"/>
        <v>2460</v>
      </c>
      <c r="BX3186" s="14">
        <v>820</v>
      </c>
      <c r="BY3186" s="14">
        <v>820</v>
      </c>
      <c r="BZ3186" s="14">
        <v>820</v>
      </c>
      <c r="CA3186" s="14">
        <f t="shared" si="8390"/>
        <v>7149</v>
      </c>
      <c r="CB3186" s="122">
        <f t="shared" si="8401"/>
        <v>81.460802187784864</v>
      </c>
    </row>
    <row r="3187" spans="1:80" ht="22.5" x14ac:dyDescent="0.25">
      <c r="A3187" s="4" t="s">
        <v>928</v>
      </c>
      <c r="B3187" s="4" t="s">
        <v>88</v>
      </c>
      <c r="C3187" s="4" t="s">
        <v>1422</v>
      </c>
      <c r="D3187" s="79" t="s">
        <v>1423</v>
      </c>
      <c r="E3187" s="89">
        <v>6139</v>
      </c>
      <c r="F3187" s="79" t="s">
        <v>1431</v>
      </c>
      <c r="G3187" s="75" t="s">
        <v>1906</v>
      </c>
      <c r="H3187" s="13" t="s">
        <v>65</v>
      </c>
      <c r="I3187" s="14">
        <v>13500</v>
      </c>
      <c r="J3187" s="14">
        <f t="shared" si="8389"/>
        <v>13500</v>
      </c>
      <c r="K3187" s="14">
        <v>13500</v>
      </c>
      <c r="L3187" s="14">
        <f t="shared" si="8392"/>
        <v>0</v>
      </c>
      <c r="M3187" s="14">
        <v>0</v>
      </c>
      <c r="N3187" s="14">
        <v>0</v>
      </c>
      <c r="O3187" s="14">
        <v>0</v>
      </c>
      <c r="P3187" s="14">
        <v>0</v>
      </c>
      <c r="Q3187" s="14">
        <v>0</v>
      </c>
      <c r="R3187" s="14">
        <v>0</v>
      </c>
      <c r="S3187" s="14"/>
      <c r="T3187" s="14"/>
      <c r="U3187" s="14"/>
      <c r="V3187" s="14"/>
      <c r="W3187" s="14"/>
      <c r="X3187" s="14">
        <f t="shared" si="8411"/>
        <v>0</v>
      </c>
      <c r="Y3187" s="14"/>
      <c r="Z3187" s="14"/>
      <c r="AA3187" s="14"/>
      <c r="AB3187" s="14"/>
      <c r="AC3187" s="14"/>
      <c r="AD3187" s="14"/>
      <c r="AE3187" s="14"/>
      <c r="AF3187" s="14"/>
      <c r="AG3187" s="14"/>
      <c r="AH3187" s="14">
        <v>0</v>
      </c>
      <c r="AI3187" s="14">
        <v>0</v>
      </c>
      <c r="AJ3187" s="14">
        <v>0</v>
      </c>
      <c r="AK3187" s="14"/>
      <c r="AL3187" s="14"/>
      <c r="AM3187" s="14"/>
      <c r="AN3187" s="14"/>
      <c r="AO3187" s="14"/>
      <c r="AP3187" s="14">
        <f t="shared" si="8412"/>
        <v>0</v>
      </c>
      <c r="AQ3187" s="14"/>
      <c r="AR3187" s="14"/>
      <c r="AS3187" s="14"/>
      <c r="AT3187" s="14"/>
      <c r="AU3187" s="14"/>
      <c r="AV3187" s="14"/>
      <c r="AW3187" s="14"/>
      <c r="AX3187" s="14"/>
      <c r="AY3187" s="14"/>
      <c r="AZ3187" s="14">
        <v>0</v>
      </c>
      <c r="BA3187" s="14">
        <v>0</v>
      </c>
      <c r="BB3187" s="14">
        <v>0</v>
      </c>
      <c r="BC3187" s="14"/>
      <c r="BD3187" s="14"/>
      <c r="BE3187" s="14"/>
      <c r="BF3187" s="14"/>
      <c r="BG3187" s="14"/>
      <c r="BH3187" s="14">
        <f t="shared" si="8413"/>
        <v>0</v>
      </c>
      <c r="BI3187" s="14"/>
      <c r="BJ3187" s="14"/>
      <c r="BK3187" s="14"/>
      <c r="BL3187" s="14"/>
      <c r="BM3187" s="14"/>
      <c r="BN3187" s="14"/>
      <c r="BO3187" s="14"/>
      <c r="BP3187" s="14"/>
      <c r="BQ3187" s="14"/>
      <c r="BR3187" s="14">
        <v>0</v>
      </c>
      <c r="BS3187" s="14">
        <v>0</v>
      </c>
      <c r="BT3187" s="14">
        <v>13500</v>
      </c>
      <c r="BU3187" s="14">
        <v>13500</v>
      </c>
      <c r="BV3187" s="14">
        <v>6750</v>
      </c>
      <c r="BW3187" s="14">
        <f t="shared" si="8342"/>
        <v>3375</v>
      </c>
      <c r="BX3187" s="14">
        <v>1125</v>
      </c>
      <c r="BY3187" s="14">
        <v>1125</v>
      </c>
      <c r="BZ3187" s="14">
        <v>1125</v>
      </c>
      <c r="CA3187" s="14">
        <f t="shared" si="8390"/>
        <v>10125</v>
      </c>
      <c r="CB3187" s="122">
        <f t="shared" si="8401"/>
        <v>75</v>
      </c>
    </row>
    <row r="3188" spans="1:80" ht="22.5" x14ac:dyDescent="0.25">
      <c r="A3188" s="1" t="s">
        <v>1</v>
      </c>
      <c r="B3188" s="1" t="s">
        <v>1</v>
      </c>
      <c r="C3188" s="1" t="s">
        <v>1</v>
      </c>
      <c r="D3188" s="78" t="s">
        <v>1</v>
      </c>
      <c r="E3188" s="78" t="s">
        <v>1</v>
      </c>
      <c r="F3188" s="78" t="s">
        <v>1</v>
      </c>
      <c r="G3188" s="2" t="s">
        <v>1</v>
      </c>
      <c r="H3188" s="10" t="s">
        <v>66</v>
      </c>
      <c r="I3188" s="11">
        <f>SUM(I3189)</f>
        <v>100</v>
      </c>
      <c r="J3188" s="11">
        <f t="shared" si="8389"/>
        <v>100</v>
      </c>
      <c r="K3188" s="11">
        <f t="shared" ref="K3188:Q3189" si="8439">SUM(K3189)</f>
        <v>100</v>
      </c>
      <c r="L3188" s="11">
        <f t="shared" si="8392"/>
        <v>0</v>
      </c>
      <c r="M3188" s="11">
        <f t="shared" si="8439"/>
        <v>0</v>
      </c>
      <c r="N3188" s="11">
        <f t="shared" si="8439"/>
        <v>0</v>
      </c>
      <c r="O3188" s="11">
        <f t="shared" si="8439"/>
        <v>0</v>
      </c>
      <c r="P3188" s="11">
        <f t="shared" si="8439"/>
        <v>0</v>
      </c>
      <c r="Q3188" s="11">
        <f t="shared" si="8439"/>
        <v>0</v>
      </c>
      <c r="R3188" s="11">
        <f t="shared" ref="R3188:AG3189" si="8440">SUM(R3189)</f>
        <v>0</v>
      </c>
      <c r="S3188" s="11">
        <f t="shared" si="8440"/>
        <v>0</v>
      </c>
      <c r="T3188" s="11">
        <f t="shared" si="8440"/>
        <v>0</v>
      </c>
      <c r="U3188" s="11">
        <f t="shared" si="8440"/>
        <v>0</v>
      </c>
      <c r="V3188" s="11">
        <f t="shared" si="8440"/>
        <v>0</v>
      </c>
      <c r="W3188" s="11">
        <f t="shared" si="8440"/>
        <v>0</v>
      </c>
      <c r="X3188" s="11">
        <f t="shared" si="8440"/>
        <v>0</v>
      </c>
      <c r="Y3188" s="11">
        <f t="shared" si="8440"/>
        <v>0</v>
      </c>
      <c r="Z3188" s="11">
        <f t="shared" si="8440"/>
        <v>0</v>
      </c>
      <c r="AA3188" s="11">
        <f t="shared" si="8440"/>
        <v>0</v>
      </c>
      <c r="AB3188" s="11">
        <f t="shared" si="8440"/>
        <v>0</v>
      </c>
      <c r="AC3188" s="11">
        <f t="shared" si="8440"/>
        <v>0</v>
      </c>
      <c r="AD3188" s="11">
        <f t="shared" si="8440"/>
        <v>0</v>
      </c>
      <c r="AE3188" s="11">
        <f t="shared" si="8440"/>
        <v>0</v>
      </c>
      <c r="AF3188" s="11">
        <f t="shared" si="8440"/>
        <v>0</v>
      </c>
      <c r="AG3188" s="11">
        <f t="shared" si="8440"/>
        <v>0</v>
      </c>
      <c r="AH3188" s="11">
        <v>0</v>
      </c>
      <c r="AI3188" s="11">
        <v>0</v>
      </c>
      <c r="AJ3188" s="11">
        <f t="shared" ref="AJ3188:AY3189" si="8441">SUM(AJ3189)</f>
        <v>0</v>
      </c>
      <c r="AK3188" s="11">
        <f t="shared" si="8441"/>
        <v>0</v>
      </c>
      <c r="AL3188" s="11">
        <f t="shared" si="8441"/>
        <v>0</v>
      </c>
      <c r="AM3188" s="11">
        <f t="shared" si="8441"/>
        <v>0</v>
      </c>
      <c r="AN3188" s="11">
        <f t="shared" si="8441"/>
        <v>0</v>
      </c>
      <c r="AO3188" s="11">
        <f t="shared" si="8441"/>
        <v>0</v>
      </c>
      <c r="AP3188" s="11">
        <f t="shared" si="8441"/>
        <v>0</v>
      </c>
      <c r="AQ3188" s="11">
        <f t="shared" si="8441"/>
        <v>0</v>
      </c>
      <c r="AR3188" s="11">
        <f t="shared" si="8441"/>
        <v>0</v>
      </c>
      <c r="AS3188" s="11">
        <f t="shared" si="8441"/>
        <v>0</v>
      </c>
      <c r="AT3188" s="11">
        <f t="shared" si="8441"/>
        <v>0</v>
      </c>
      <c r="AU3188" s="11">
        <f t="shared" si="8441"/>
        <v>0</v>
      </c>
      <c r="AV3188" s="11">
        <f t="shared" si="8441"/>
        <v>0</v>
      </c>
      <c r="AW3188" s="11">
        <f t="shared" si="8441"/>
        <v>0</v>
      </c>
      <c r="AX3188" s="11">
        <f t="shared" si="8441"/>
        <v>0</v>
      </c>
      <c r="AY3188" s="11">
        <f t="shared" si="8441"/>
        <v>0</v>
      </c>
      <c r="AZ3188" s="11">
        <v>0</v>
      </c>
      <c r="BA3188" s="11">
        <v>0</v>
      </c>
      <c r="BB3188" s="11">
        <f t="shared" ref="BB3188:BQ3189" si="8442">SUM(BB3189)</f>
        <v>0</v>
      </c>
      <c r="BC3188" s="11">
        <f t="shared" si="8442"/>
        <v>0</v>
      </c>
      <c r="BD3188" s="11">
        <f t="shared" si="8442"/>
        <v>0</v>
      </c>
      <c r="BE3188" s="11">
        <f t="shared" si="8442"/>
        <v>0</v>
      </c>
      <c r="BF3188" s="11">
        <f t="shared" si="8442"/>
        <v>0</v>
      </c>
      <c r="BG3188" s="11">
        <f t="shared" si="8442"/>
        <v>0</v>
      </c>
      <c r="BH3188" s="11">
        <f t="shared" si="8442"/>
        <v>0</v>
      </c>
      <c r="BI3188" s="11">
        <f t="shared" si="8442"/>
        <v>0</v>
      </c>
      <c r="BJ3188" s="11">
        <f t="shared" si="8442"/>
        <v>0</v>
      </c>
      <c r="BK3188" s="11">
        <f t="shared" si="8442"/>
        <v>0</v>
      </c>
      <c r="BL3188" s="11">
        <f t="shared" si="8442"/>
        <v>0</v>
      </c>
      <c r="BM3188" s="11">
        <f t="shared" si="8442"/>
        <v>0</v>
      </c>
      <c r="BN3188" s="11">
        <f t="shared" si="8442"/>
        <v>0</v>
      </c>
      <c r="BO3188" s="11">
        <f t="shared" si="8442"/>
        <v>0</v>
      </c>
      <c r="BP3188" s="11">
        <f t="shared" si="8442"/>
        <v>0</v>
      </c>
      <c r="BQ3188" s="11">
        <f t="shared" si="8442"/>
        <v>0</v>
      </c>
      <c r="BR3188" s="11">
        <v>0</v>
      </c>
      <c r="BS3188" s="11">
        <v>0</v>
      </c>
      <c r="BT3188" s="11">
        <f t="shared" ref="BT3188:BX3189" si="8443">SUM(BT3189)</f>
        <v>100</v>
      </c>
      <c r="BU3188" s="11">
        <f t="shared" si="8443"/>
        <v>100</v>
      </c>
      <c r="BV3188" s="11">
        <f t="shared" si="8443"/>
        <v>0</v>
      </c>
      <c r="BW3188" s="11">
        <f t="shared" si="8443"/>
        <v>0</v>
      </c>
      <c r="BX3188" s="11">
        <f t="shared" si="8443"/>
        <v>0</v>
      </c>
      <c r="BY3188" s="11">
        <f t="shared" ref="BY3188:BY3189" si="8444">SUM(BY3189)</f>
        <v>0</v>
      </c>
      <c r="BZ3188" s="11">
        <f t="shared" ref="BZ3188:BZ3189" si="8445">SUM(BZ3189)</f>
        <v>0</v>
      </c>
      <c r="CA3188" s="11">
        <f t="shared" si="8390"/>
        <v>0</v>
      </c>
      <c r="CB3188" s="123">
        <f t="shared" si="8401"/>
        <v>0</v>
      </c>
    </row>
    <row r="3189" spans="1:80" x14ac:dyDescent="0.25">
      <c r="A3189" s="4" t="s">
        <v>928</v>
      </c>
      <c r="B3189" s="4" t="s">
        <v>88</v>
      </c>
      <c r="C3189" s="4" t="s">
        <v>1422</v>
      </c>
      <c r="D3189" s="79" t="s">
        <v>1423</v>
      </c>
      <c r="E3189" s="78" t="s">
        <v>67</v>
      </c>
      <c r="F3189" s="78" t="s">
        <v>1</v>
      </c>
      <c r="G3189" s="2" t="s">
        <v>1</v>
      </c>
      <c r="H3189" s="2" t="s">
        <v>68</v>
      </c>
      <c r="I3189" s="12">
        <f>SUM(I3190)</f>
        <v>100</v>
      </c>
      <c r="J3189" s="12">
        <f t="shared" si="8389"/>
        <v>100</v>
      </c>
      <c r="K3189" s="12">
        <f t="shared" si="8439"/>
        <v>100</v>
      </c>
      <c r="L3189" s="12">
        <f t="shared" si="8392"/>
        <v>0</v>
      </c>
      <c r="M3189" s="12">
        <f t="shared" si="8439"/>
        <v>0</v>
      </c>
      <c r="N3189" s="12">
        <f t="shared" si="8439"/>
        <v>0</v>
      </c>
      <c r="O3189" s="12">
        <f t="shared" si="8439"/>
        <v>0</v>
      </c>
      <c r="P3189" s="12">
        <f t="shared" si="8439"/>
        <v>0</v>
      </c>
      <c r="Q3189" s="12">
        <f t="shared" si="8439"/>
        <v>0</v>
      </c>
      <c r="R3189" s="12">
        <f t="shared" si="8440"/>
        <v>0</v>
      </c>
      <c r="S3189" s="12">
        <f t="shared" ref="S3189:AG3189" si="8446">SUM(S3190)</f>
        <v>0</v>
      </c>
      <c r="T3189" s="12">
        <f t="shared" si="8446"/>
        <v>0</v>
      </c>
      <c r="U3189" s="12">
        <f t="shared" si="8446"/>
        <v>0</v>
      </c>
      <c r="V3189" s="12">
        <f t="shared" si="8446"/>
        <v>0</v>
      </c>
      <c r="W3189" s="12">
        <f t="shared" si="8446"/>
        <v>0</v>
      </c>
      <c r="X3189" s="12">
        <f t="shared" si="8446"/>
        <v>0</v>
      </c>
      <c r="Y3189" s="12">
        <f t="shared" si="8446"/>
        <v>0</v>
      </c>
      <c r="Z3189" s="12">
        <f t="shared" si="8446"/>
        <v>0</v>
      </c>
      <c r="AA3189" s="12">
        <f t="shared" si="8446"/>
        <v>0</v>
      </c>
      <c r="AB3189" s="12">
        <f t="shared" si="8446"/>
        <v>0</v>
      </c>
      <c r="AC3189" s="12">
        <f t="shared" si="8446"/>
        <v>0</v>
      </c>
      <c r="AD3189" s="12">
        <f t="shared" si="8446"/>
        <v>0</v>
      </c>
      <c r="AE3189" s="12">
        <f t="shared" si="8446"/>
        <v>0</v>
      </c>
      <c r="AF3189" s="12">
        <f t="shared" si="8446"/>
        <v>0</v>
      </c>
      <c r="AG3189" s="12">
        <f t="shared" si="8446"/>
        <v>0</v>
      </c>
      <c r="AH3189" s="12">
        <v>0</v>
      </c>
      <c r="AI3189" s="12">
        <v>0</v>
      </c>
      <c r="AJ3189" s="12">
        <f t="shared" si="8441"/>
        <v>0</v>
      </c>
      <c r="AK3189" s="12">
        <f t="shared" ref="AK3189:AY3189" si="8447">SUM(AK3190)</f>
        <v>0</v>
      </c>
      <c r="AL3189" s="12">
        <f t="shared" si="8447"/>
        <v>0</v>
      </c>
      <c r="AM3189" s="12">
        <f t="shared" si="8447"/>
        <v>0</v>
      </c>
      <c r="AN3189" s="12">
        <f t="shared" si="8447"/>
        <v>0</v>
      </c>
      <c r="AO3189" s="12">
        <f t="shared" si="8447"/>
        <v>0</v>
      </c>
      <c r="AP3189" s="12">
        <f t="shared" si="8447"/>
        <v>0</v>
      </c>
      <c r="AQ3189" s="12">
        <f t="shared" si="8447"/>
        <v>0</v>
      </c>
      <c r="AR3189" s="12">
        <f t="shared" si="8447"/>
        <v>0</v>
      </c>
      <c r="AS3189" s="12">
        <f t="shared" si="8447"/>
        <v>0</v>
      </c>
      <c r="AT3189" s="12">
        <f t="shared" si="8447"/>
        <v>0</v>
      </c>
      <c r="AU3189" s="12">
        <f t="shared" si="8447"/>
        <v>0</v>
      </c>
      <c r="AV3189" s="12">
        <f t="shared" si="8447"/>
        <v>0</v>
      </c>
      <c r="AW3189" s="12">
        <f t="shared" si="8447"/>
        <v>0</v>
      </c>
      <c r="AX3189" s="12">
        <f t="shared" si="8447"/>
        <v>0</v>
      </c>
      <c r="AY3189" s="12">
        <f t="shared" si="8447"/>
        <v>0</v>
      </c>
      <c r="AZ3189" s="12">
        <v>0</v>
      </c>
      <c r="BA3189" s="12">
        <v>0</v>
      </c>
      <c r="BB3189" s="12">
        <f t="shared" si="8442"/>
        <v>0</v>
      </c>
      <c r="BC3189" s="12">
        <f t="shared" ref="BC3189:BQ3189" si="8448">SUM(BC3190)</f>
        <v>0</v>
      </c>
      <c r="BD3189" s="12">
        <f t="shared" si="8448"/>
        <v>0</v>
      </c>
      <c r="BE3189" s="12">
        <f t="shared" si="8448"/>
        <v>0</v>
      </c>
      <c r="BF3189" s="12">
        <f t="shared" si="8448"/>
        <v>0</v>
      </c>
      <c r="BG3189" s="12">
        <f t="shared" si="8448"/>
        <v>0</v>
      </c>
      <c r="BH3189" s="12">
        <f t="shared" si="8448"/>
        <v>0</v>
      </c>
      <c r="BI3189" s="12">
        <f t="shared" si="8448"/>
        <v>0</v>
      </c>
      <c r="BJ3189" s="12">
        <f t="shared" si="8448"/>
        <v>0</v>
      </c>
      <c r="BK3189" s="12">
        <f t="shared" si="8448"/>
        <v>0</v>
      </c>
      <c r="BL3189" s="12">
        <f t="shared" si="8448"/>
        <v>0</v>
      </c>
      <c r="BM3189" s="12">
        <f t="shared" si="8448"/>
        <v>0</v>
      </c>
      <c r="BN3189" s="12">
        <f t="shared" si="8448"/>
        <v>0</v>
      </c>
      <c r="BO3189" s="12">
        <f t="shared" si="8448"/>
        <v>0</v>
      </c>
      <c r="BP3189" s="12">
        <f t="shared" si="8448"/>
        <v>0</v>
      </c>
      <c r="BQ3189" s="12">
        <f t="shared" si="8448"/>
        <v>0</v>
      </c>
      <c r="BR3189" s="12">
        <v>0</v>
      </c>
      <c r="BS3189" s="12">
        <v>0</v>
      </c>
      <c r="BT3189" s="12">
        <f t="shared" si="8443"/>
        <v>100</v>
      </c>
      <c r="BU3189" s="12">
        <f t="shared" si="8443"/>
        <v>100</v>
      </c>
      <c r="BV3189" s="12">
        <f t="shared" si="8443"/>
        <v>0</v>
      </c>
      <c r="BW3189" s="12">
        <f t="shared" si="8443"/>
        <v>0</v>
      </c>
      <c r="BX3189" s="12">
        <f t="shared" si="8443"/>
        <v>0</v>
      </c>
      <c r="BY3189" s="12">
        <f t="shared" si="8444"/>
        <v>0</v>
      </c>
      <c r="BZ3189" s="12">
        <f t="shared" si="8445"/>
        <v>0</v>
      </c>
      <c r="CA3189" s="12">
        <f t="shared" si="8390"/>
        <v>0</v>
      </c>
      <c r="CB3189" s="124">
        <f t="shared" si="8401"/>
        <v>0</v>
      </c>
    </row>
    <row r="3190" spans="1:80" x14ac:dyDescent="0.25">
      <c r="A3190" s="4" t="s">
        <v>928</v>
      </c>
      <c r="B3190" s="4" t="s">
        <v>88</v>
      </c>
      <c r="C3190" s="4" t="s">
        <v>1422</v>
      </c>
      <c r="D3190" s="79" t="s">
        <v>1423</v>
      </c>
      <c r="E3190" s="89">
        <v>6148</v>
      </c>
      <c r="F3190" s="79"/>
      <c r="G3190" s="75" t="s">
        <v>1906</v>
      </c>
      <c r="H3190" s="13" t="s">
        <v>76</v>
      </c>
      <c r="I3190" s="14">
        <v>100</v>
      </c>
      <c r="J3190" s="14">
        <f t="shared" si="8389"/>
        <v>100</v>
      </c>
      <c r="K3190" s="14">
        <v>100</v>
      </c>
      <c r="L3190" s="14">
        <f t="shared" si="8392"/>
        <v>0</v>
      </c>
      <c r="M3190" s="14">
        <v>0</v>
      </c>
      <c r="N3190" s="14">
        <v>0</v>
      </c>
      <c r="O3190" s="14">
        <v>0</v>
      </c>
      <c r="P3190" s="14">
        <v>0</v>
      </c>
      <c r="Q3190" s="14">
        <v>0</v>
      </c>
      <c r="R3190" s="14">
        <v>0</v>
      </c>
      <c r="S3190" s="14"/>
      <c r="T3190" s="14"/>
      <c r="U3190" s="14"/>
      <c r="V3190" s="14"/>
      <c r="W3190" s="14"/>
      <c r="X3190" s="14">
        <f t="shared" si="8411"/>
        <v>0</v>
      </c>
      <c r="Y3190" s="14"/>
      <c r="Z3190" s="14"/>
      <c r="AA3190" s="14"/>
      <c r="AB3190" s="14"/>
      <c r="AC3190" s="14"/>
      <c r="AD3190" s="14"/>
      <c r="AE3190" s="14"/>
      <c r="AF3190" s="14"/>
      <c r="AG3190" s="14"/>
      <c r="AH3190" s="14">
        <v>0</v>
      </c>
      <c r="AI3190" s="14">
        <v>0</v>
      </c>
      <c r="AJ3190" s="14">
        <v>0</v>
      </c>
      <c r="AK3190" s="14"/>
      <c r="AL3190" s="14"/>
      <c r="AM3190" s="14"/>
      <c r="AN3190" s="14"/>
      <c r="AO3190" s="14"/>
      <c r="AP3190" s="14">
        <f t="shared" si="8412"/>
        <v>0</v>
      </c>
      <c r="AQ3190" s="14"/>
      <c r="AR3190" s="14"/>
      <c r="AS3190" s="14"/>
      <c r="AT3190" s="14"/>
      <c r="AU3190" s="14"/>
      <c r="AV3190" s="14"/>
      <c r="AW3190" s="14"/>
      <c r="AX3190" s="14"/>
      <c r="AY3190" s="14"/>
      <c r="AZ3190" s="14">
        <v>0</v>
      </c>
      <c r="BA3190" s="14">
        <v>0</v>
      </c>
      <c r="BB3190" s="14">
        <v>0</v>
      </c>
      <c r="BC3190" s="14"/>
      <c r="BD3190" s="14"/>
      <c r="BE3190" s="14"/>
      <c r="BF3190" s="14"/>
      <c r="BG3190" s="14"/>
      <c r="BH3190" s="14">
        <f t="shared" si="8413"/>
        <v>0</v>
      </c>
      <c r="BI3190" s="14"/>
      <c r="BJ3190" s="14"/>
      <c r="BK3190" s="14"/>
      <c r="BL3190" s="14"/>
      <c r="BM3190" s="14"/>
      <c r="BN3190" s="14"/>
      <c r="BO3190" s="14"/>
      <c r="BP3190" s="14"/>
      <c r="BQ3190" s="14"/>
      <c r="BR3190" s="14">
        <v>0</v>
      </c>
      <c r="BS3190" s="14">
        <v>0</v>
      </c>
      <c r="BT3190" s="14">
        <v>100</v>
      </c>
      <c r="BU3190" s="14">
        <v>100</v>
      </c>
      <c r="BV3190" s="14">
        <v>0</v>
      </c>
      <c r="BW3190" s="14">
        <f t="shared" si="8342"/>
        <v>0</v>
      </c>
      <c r="BX3190" s="14">
        <v>0</v>
      </c>
      <c r="BY3190" s="14">
        <v>0</v>
      </c>
      <c r="BZ3190" s="14">
        <v>0</v>
      </c>
      <c r="CA3190" s="14">
        <f t="shared" si="8390"/>
        <v>0</v>
      </c>
      <c r="CB3190" s="122">
        <f t="shared" si="8401"/>
        <v>0</v>
      </c>
    </row>
    <row r="3191" spans="1:80" ht="22.5" x14ac:dyDescent="0.25">
      <c r="A3191" s="1" t="s">
        <v>1</v>
      </c>
      <c r="B3191" s="1" t="s">
        <v>1</v>
      </c>
      <c r="C3191" s="1" t="s">
        <v>1</v>
      </c>
      <c r="D3191" s="78" t="s">
        <v>1</v>
      </c>
      <c r="E3191" s="78" t="s">
        <v>1</v>
      </c>
      <c r="F3191" s="78" t="s">
        <v>1</v>
      </c>
      <c r="G3191" s="2" t="s">
        <v>1</v>
      </c>
      <c r="H3191" s="10" t="s">
        <v>77</v>
      </c>
      <c r="I3191" s="11">
        <f>SUM(I3192)</f>
        <v>36000</v>
      </c>
      <c r="J3191" s="11">
        <f t="shared" si="8389"/>
        <v>39800</v>
      </c>
      <c r="K3191" s="11">
        <f t="shared" ref="K3191:Q3191" si="8449">SUM(K3192)</f>
        <v>30000</v>
      </c>
      <c r="L3191" s="11">
        <f t="shared" si="8392"/>
        <v>9800</v>
      </c>
      <c r="M3191" s="11">
        <f t="shared" si="8449"/>
        <v>9800</v>
      </c>
      <c r="N3191" s="11">
        <f t="shared" si="8449"/>
        <v>0</v>
      </c>
      <c r="O3191" s="11">
        <f t="shared" si="8449"/>
        <v>0</v>
      </c>
      <c r="P3191" s="11">
        <f t="shared" si="8449"/>
        <v>0</v>
      </c>
      <c r="Q3191" s="11">
        <f t="shared" si="8449"/>
        <v>0</v>
      </c>
      <c r="R3191" s="11">
        <f t="shared" ref="R3191:AG3191" si="8450">SUM(R3192)</f>
        <v>9800</v>
      </c>
      <c r="S3191" s="11">
        <f t="shared" si="8450"/>
        <v>0</v>
      </c>
      <c r="T3191" s="11">
        <f t="shared" si="8450"/>
        <v>0</v>
      </c>
      <c r="U3191" s="11">
        <f t="shared" si="8450"/>
        <v>0</v>
      </c>
      <c r="V3191" s="11">
        <f t="shared" si="8450"/>
        <v>0</v>
      </c>
      <c r="W3191" s="11">
        <f t="shared" si="8450"/>
        <v>0</v>
      </c>
      <c r="X3191" s="11">
        <f t="shared" si="8450"/>
        <v>9800</v>
      </c>
      <c r="Y3191" s="11">
        <f t="shared" si="8450"/>
        <v>240</v>
      </c>
      <c r="Z3191" s="11">
        <f t="shared" si="8450"/>
        <v>3015</v>
      </c>
      <c r="AA3191" s="11">
        <f t="shared" si="8450"/>
        <v>0</v>
      </c>
      <c r="AB3191" s="11">
        <f t="shared" si="8450"/>
        <v>0</v>
      </c>
      <c r="AC3191" s="11">
        <f t="shared" si="8450"/>
        <v>0</v>
      </c>
      <c r="AD3191" s="11">
        <f t="shared" si="8450"/>
        <v>3250</v>
      </c>
      <c r="AE3191" s="11">
        <f t="shared" si="8450"/>
        <v>210</v>
      </c>
      <c r="AF3191" s="11">
        <f t="shared" si="8450"/>
        <v>270</v>
      </c>
      <c r="AG3191" s="11">
        <f t="shared" si="8450"/>
        <v>320</v>
      </c>
      <c r="AH3191" s="11">
        <v>7305</v>
      </c>
      <c r="AI3191" s="11">
        <v>2495</v>
      </c>
      <c r="AJ3191" s="11">
        <f t="shared" ref="AJ3191:AY3191" si="8451">SUM(AJ3192)</f>
        <v>0</v>
      </c>
      <c r="AK3191" s="11">
        <f t="shared" si="8451"/>
        <v>0</v>
      </c>
      <c r="AL3191" s="11">
        <f t="shared" si="8451"/>
        <v>0</v>
      </c>
      <c r="AM3191" s="11">
        <f t="shared" si="8451"/>
        <v>0</v>
      </c>
      <c r="AN3191" s="11">
        <f t="shared" si="8451"/>
        <v>0</v>
      </c>
      <c r="AO3191" s="11">
        <f t="shared" si="8451"/>
        <v>0</v>
      </c>
      <c r="AP3191" s="11">
        <f t="shared" si="8451"/>
        <v>0</v>
      </c>
      <c r="AQ3191" s="11">
        <f t="shared" si="8451"/>
        <v>0</v>
      </c>
      <c r="AR3191" s="11">
        <f t="shared" si="8451"/>
        <v>0</v>
      </c>
      <c r="AS3191" s="11">
        <f t="shared" si="8451"/>
        <v>0</v>
      </c>
      <c r="AT3191" s="11">
        <f t="shared" si="8451"/>
        <v>0</v>
      </c>
      <c r="AU3191" s="11">
        <f t="shared" si="8451"/>
        <v>0</v>
      </c>
      <c r="AV3191" s="11">
        <f t="shared" si="8451"/>
        <v>0</v>
      </c>
      <c r="AW3191" s="11">
        <f t="shared" si="8451"/>
        <v>0</v>
      </c>
      <c r="AX3191" s="11">
        <f t="shared" si="8451"/>
        <v>0</v>
      </c>
      <c r="AY3191" s="11">
        <f t="shared" si="8451"/>
        <v>0</v>
      </c>
      <c r="AZ3191" s="11">
        <v>0</v>
      </c>
      <c r="BA3191" s="11">
        <v>0</v>
      </c>
      <c r="BB3191" s="11">
        <f t="shared" ref="BB3191:BQ3191" si="8452">SUM(BB3192)</f>
        <v>0</v>
      </c>
      <c r="BC3191" s="11">
        <f t="shared" si="8452"/>
        <v>0</v>
      </c>
      <c r="BD3191" s="11">
        <f t="shared" si="8452"/>
        <v>0</v>
      </c>
      <c r="BE3191" s="11">
        <f t="shared" si="8452"/>
        <v>0</v>
      </c>
      <c r="BF3191" s="11">
        <f t="shared" si="8452"/>
        <v>0</v>
      </c>
      <c r="BG3191" s="11">
        <f t="shared" si="8452"/>
        <v>0</v>
      </c>
      <c r="BH3191" s="11">
        <f t="shared" si="8452"/>
        <v>0</v>
      </c>
      <c r="BI3191" s="11">
        <f t="shared" si="8452"/>
        <v>0</v>
      </c>
      <c r="BJ3191" s="11">
        <f t="shared" si="8452"/>
        <v>0</v>
      </c>
      <c r="BK3191" s="11">
        <f t="shared" si="8452"/>
        <v>0</v>
      </c>
      <c r="BL3191" s="11">
        <f t="shared" si="8452"/>
        <v>0</v>
      </c>
      <c r="BM3191" s="11">
        <f t="shared" si="8452"/>
        <v>0</v>
      </c>
      <c r="BN3191" s="11">
        <f t="shared" si="8452"/>
        <v>0</v>
      </c>
      <c r="BO3191" s="11">
        <f t="shared" si="8452"/>
        <v>0</v>
      </c>
      <c r="BP3191" s="11">
        <f t="shared" si="8452"/>
        <v>0</v>
      </c>
      <c r="BQ3191" s="11">
        <f t="shared" si="8452"/>
        <v>0</v>
      </c>
      <c r="BR3191" s="11">
        <v>0</v>
      </c>
      <c r="BS3191" s="11">
        <v>0</v>
      </c>
      <c r="BT3191" s="11">
        <f t="shared" ref="BT3191:BX3191" si="8453">SUM(BT3192)</f>
        <v>89800</v>
      </c>
      <c r="BU3191" s="11">
        <f t="shared" si="8453"/>
        <v>80000</v>
      </c>
      <c r="BV3191" s="11">
        <f t="shared" si="8453"/>
        <v>40000</v>
      </c>
      <c r="BW3191" s="11">
        <f t="shared" si="8453"/>
        <v>21000</v>
      </c>
      <c r="BX3191" s="11">
        <f t="shared" si="8453"/>
        <v>15000</v>
      </c>
      <c r="BY3191" s="11">
        <f t="shared" ref="BY3191" si="8454">SUM(BY3192)</f>
        <v>5500</v>
      </c>
      <c r="BZ3191" s="11">
        <f t="shared" ref="BZ3191" si="8455">SUM(BZ3192)</f>
        <v>500</v>
      </c>
      <c r="CA3191" s="11">
        <f t="shared" si="8390"/>
        <v>61000</v>
      </c>
      <c r="CB3191" s="123">
        <f t="shared" si="8401"/>
        <v>76.25</v>
      </c>
    </row>
    <row r="3192" spans="1:80" x14ac:dyDescent="0.25">
      <c r="A3192" s="4" t="s">
        <v>928</v>
      </c>
      <c r="B3192" s="4" t="s">
        <v>88</v>
      </c>
      <c r="C3192" s="4" t="s">
        <v>1422</v>
      </c>
      <c r="D3192" s="79" t="s">
        <v>1423</v>
      </c>
      <c r="E3192" s="78" t="s">
        <v>78</v>
      </c>
      <c r="F3192" s="78" t="s">
        <v>1</v>
      </c>
      <c r="G3192" s="2" t="s">
        <v>1</v>
      </c>
      <c r="H3192" s="2" t="s">
        <v>79</v>
      </c>
      <c r="I3192" s="12">
        <f>SUM(I3193:I3194)</f>
        <v>36000</v>
      </c>
      <c r="J3192" s="12">
        <f t="shared" si="8389"/>
        <v>39800</v>
      </c>
      <c r="K3192" s="12">
        <f t="shared" ref="K3192" si="8456">SUM(K3193:K3194)</f>
        <v>30000</v>
      </c>
      <c r="L3192" s="12">
        <f t="shared" si="8392"/>
        <v>9800</v>
      </c>
      <c r="M3192" s="12">
        <f t="shared" ref="M3192:Q3192" si="8457">SUM(M3193:M3194)</f>
        <v>9800</v>
      </c>
      <c r="N3192" s="12">
        <f t="shared" si="8457"/>
        <v>0</v>
      </c>
      <c r="O3192" s="12">
        <f t="shared" si="8457"/>
        <v>0</v>
      </c>
      <c r="P3192" s="12">
        <f t="shared" si="8457"/>
        <v>0</v>
      </c>
      <c r="Q3192" s="12">
        <f t="shared" si="8457"/>
        <v>0</v>
      </c>
      <c r="R3192" s="12">
        <f t="shared" ref="R3192:AG3192" si="8458">SUM(R3193:R3194)</f>
        <v>9800</v>
      </c>
      <c r="S3192" s="12">
        <f t="shared" si="8458"/>
        <v>0</v>
      </c>
      <c r="T3192" s="12">
        <f t="shared" si="8458"/>
        <v>0</v>
      </c>
      <c r="U3192" s="12">
        <f t="shared" si="8458"/>
        <v>0</v>
      </c>
      <c r="V3192" s="12">
        <f t="shared" si="8458"/>
        <v>0</v>
      </c>
      <c r="W3192" s="12">
        <f t="shared" si="8458"/>
        <v>0</v>
      </c>
      <c r="X3192" s="12">
        <f t="shared" ref="X3192" si="8459">SUM(X3193:X3194)</f>
        <v>9800</v>
      </c>
      <c r="Y3192" s="12">
        <f t="shared" si="8458"/>
        <v>240</v>
      </c>
      <c r="Z3192" s="12">
        <f t="shared" si="8458"/>
        <v>3015</v>
      </c>
      <c r="AA3192" s="12">
        <f t="shared" si="8458"/>
        <v>0</v>
      </c>
      <c r="AB3192" s="12">
        <f t="shared" si="8458"/>
        <v>0</v>
      </c>
      <c r="AC3192" s="12">
        <f t="shared" si="8458"/>
        <v>0</v>
      </c>
      <c r="AD3192" s="12">
        <f t="shared" si="8458"/>
        <v>3250</v>
      </c>
      <c r="AE3192" s="12">
        <f t="shared" si="8458"/>
        <v>210</v>
      </c>
      <c r="AF3192" s="12">
        <f t="shared" si="8458"/>
        <v>270</v>
      </c>
      <c r="AG3192" s="12">
        <f t="shared" si="8458"/>
        <v>320</v>
      </c>
      <c r="AH3192" s="12">
        <v>7305</v>
      </c>
      <c r="AI3192" s="12">
        <v>2495</v>
      </c>
      <c r="AJ3192" s="12">
        <f t="shared" ref="AJ3192:AY3192" si="8460">SUM(AJ3193:AJ3194)</f>
        <v>0</v>
      </c>
      <c r="AK3192" s="12">
        <f t="shared" si="8460"/>
        <v>0</v>
      </c>
      <c r="AL3192" s="12">
        <f t="shared" si="8460"/>
        <v>0</v>
      </c>
      <c r="AM3192" s="12">
        <f t="shared" si="8460"/>
        <v>0</v>
      </c>
      <c r="AN3192" s="12">
        <f t="shared" si="8460"/>
        <v>0</v>
      </c>
      <c r="AO3192" s="12">
        <f t="shared" si="8460"/>
        <v>0</v>
      </c>
      <c r="AP3192" s="12">
        <f t="shared" ref="AP3192" si="8461">SUM(AP3193:AP3194)</f>
        <v>0</v>
      </c>
      <c r="AQ3192" s="12">
        <f t="shared" si="8460"/>
        <v>0</v>
      </c>
      <c r="AR3192" s="12">
        <f t="shared" si="8460"/>
        <v>0</v>
      </c>
      <c r="AS3192" s="12">
        <f t="shared" si="8460"/>
        <v>0</v>
      </c>
      <c r="AT3192" s="12">
        <f t="shared" si="8460"/>
        <v>0</v>
      </c>
      <c r="AU3192" s="12">
        <f t="shared" si="8460"/>
        <v>0</v>
      </c>
      <c r="AV3192" s="12">
        <f t="shared" si="8460"/>
        <v>0</v>
      </c>
      <c r="AW3192" s="12">
        <f t="shared" si="8460"/>
        <v>0</v>
      </c>
      <c r="AX3192" s="12">
        <f t="shared" si="8460"/>
        <v>0</v>
      </c>
      <c r="AY3192" s="12">
        <f t="shared" si="8460"/>
        <v>0</v>
      </c>
      <c r="AZ3192" s="12">
        <v>0</v>
      </c>
      <c r="BA3192" s="12">
        <v>0</v>
      </c>
      <c r="BB3192" s="12">
        <f t="shared" ref="BB3192:BQ3192" si="8462">SUM(BB3193:BB3194)</f>
        <v>0</v>
      </c>
      <c r="BC3192" s="12">
        <f t="shared" si="8462"/>
        <v>0</v>
      </c>
      <c r="BD3192" s="12">
        <f t="shared" si="8462"/>
        <v>0</v>
      </c>
      <c r="BE3192" s="12">
        <f t="shared" si="8462"/>
        <v>0</v>
      </c>
      <c r="BF3192" s="12">
        <f t="shared" si="8462"/>
        <v>0</v>
      </c>
      <c r="BG3192" s="12">
        <f t="shared" si="8462"/>
        <v>0</v>
      </c>
      <c r="BH3192" s="12">
        <f t="shared" ref="BH3192" si="8463">SUM(BH3193:BH3194)</f>
        <v>0</v>
      </c>
      <c r="BI3192" s="12">
        <f t="shared" si="8462"/>
        <v>0</v>
      </c>
      <c r="BJ3192" s="12">
        <f t="shared" si="8462"/>
        <v>0</v>
      </c>
      <c r="BK3192" s="12">
        <f t="shared" si="8462"/>
        <v>0</v>
      </c>
      <c r="BL3192" s="12">
        <f t="shared" si="8462"/>
        <v>0</v>
      </c>
      <c r="BM3192" s="12">
        <f t="shared" si="8462"/>
        <v>0</v>
      </c>
      <c r="BN3192" s="12">
        <f t="shared" si="8462"/>
        <v>0</v>
      </c>
      <c r="BO3192" s="12">
        <f t="shared" si="8462"/>
        <v>0</v>
      </c>
      <c r="BP3192" s="12">
        <f t="shared" si="8462"/>
        <v>0</v>
      </c>
      <c r="BQ3192" s="12">
        <f t="shared" si="8462"/>
        <v>0</v>
      </c>
      <c r="BR3192" s="12">
        <v>0</v>
      </c>
      <c r="BS3192" s="12">
        <v>0</v>
      </c>
      <c r="BT3192" s="12">
        <f t="shared" ref="BT3192:BZ3192" si="8464">SUM(BT3193:BT3194)</f>
        <v>89800</v>
      </c>
      <c r="BU3192" s="12">
        <f t="shared" si="8464"/>
        <v>80000</v>
      </c>
      <c r="BV3192" s="12">
        <f t="shared" si="8464"/>
        <v>40000</v>
      </c>
      <c r="BW3192" s="12">
        <f t="shared" si="8464"/>
        <v>21000</v>
      </c>
      <c r="BX3192" s="12">
        <f t="shared" si="8464"/>
        <v>15000</v>
      </c>
      <c r="BY3192" s="12">
        <f t="shared" si="8464"/>
        <v>5500</v>
      </c>
      <c r="BZ3192" s="12">
        <f t="shared" si="8464"/>
        <v>500</v>
      </c>
      <c r="CA3192" s="12">
        <f t="shared" si="8390"/>
        <v>61000</v>
      </c>
      <c r="CB3192" s="124">
        <f t="shared" si="8401"/>
        <v>76.25</v>
      </c>
    </row>
    <row r="3193" spans="1:80" x14ac:dyDescent="0.25">
      <c r="A3193" s="4" t="s">
        <v>928</v>
      </c>
      <c r="B3193" s="4" t="s">
        <v>88</v>
      </c>
      <c r="C3193" s="4" t="s">
        <v>1422</v>
      </c>
      <c r="D3193" s="79" t="s">
        <v>1423</v>
      </c>
      <c r="E3193" s="89">
        <v>8213</v>
      </c>
      <c r="F3193" s="79"/>
      <c r="G3193" s="75" t="s">
        <v>1906</v>
      </c>
      <c r="H3193" s="13" t="s">
        <v>81</v>
      </c>
      <c r="I3193" s="14">
        <v>26000</v>
      </c>
      <c r="J3193" s="14">
        <f t="shared" si="8389"/>
        <v>29800</v>
      </c>
      <c r="K3193" s="14">
        <v>20000</v>
      </c>
      <c r="L3193" s="14">
        <f t="shared" si="8392"/>
        <v>9800</v>
      </c>
      <c r="M3193" s="14">
        <v>9800</v>
      </c>
      <c r="N3193" s="14">
        <v>0</v>
      </c>
      <c r="O3193" s="14">
        <v>0</v>
      </c>
      <c r="P3193" s="14">
        <v>0</v>
      </c>
      <c r="Q3193" s="14">
        <v>0</v>
      </c>
      <c r="R3193" s="14">
        <v>9800</v>
      </c>
      <c r="S3193" s="14"/>
      <c r="T3193" s="14"/>
      <c r="U3193" s="14"/>
      <c r="V3193" s="14"/>
      <c r="W3193" s="14"/>
      <c r="X3193" s="14">
        <f t="shared" si="8411"/>
        <v>9800</v>
      </c>
      <c r="Y3193" s="14">
        <v>240</v>
      </c>
      <c r="Z3193" s="14">
        <v>3015</v>
      </c>
      <c r="AA3193" s="14"/>
      <c r="AB3193" s="14"/>
      <c r="AC3193" s="14"/>
      <c r="AD3193" s="14">
        <f>2420+830</f>
        <v>3250</v>
      </c>
      <c r="AE3193" s="14">
        <v>210</v>
      </c>
      <c r="AF3193" s="14">
        <v>270</v>
      </c>
      <c r="AG3193" s="14">
        <v>320</v>
      </c>
      <c r="AH3193" s="14">
        <v>7305</v>
      </c>
      <c r="AI3193" s="14">
        <v>2495</v>
      </c>
      <c r="AJ3193" s="14">
        <v>0</v>
      </c>
      <c r="AK3193" s="14"/>
      <c r="AL3193" s="14"/>
      <c r="AM3193" s="14"/>
      <c r="AN3193" s="14"/>
      <c r="AO3193" s="14"/>
      <c r="AP3193" s="14">
        <f t="shared" si="8412"/>
        <v>0</v>
      </c>
      <c r="AQ3193" s="14"/>
      <c r="AR3193" s="14"/>
      <c r="AS3193" s="14"/>
      <c r="AT3193" s="14"/>
      <c r="AU3193" s="14"/>
      <c r="AV3193" s="14"/>
      <c r="AW3193" s="14"/>
      <c r="AX3193" s="14"/>
      <c r="AY3193" s="14"/>
      <c r="AZ3193" s="14">
        <v>0</v>
      </c>
      <c r="BA3193" s="14">
        <v>0</v>
      </c>
      <c r="BB3193" s="14">
        <v>0</v>
      </c>
      <c r="BC3193" s="14"/>
      <c r="BD3193" s="14"/>
      <c r="BE3193" s="14"/>
      <c r="BF3193" s="14"/>
      <c r="BG3193" s="14"/>
      <c r="BH3193" s="14">
        <f t="shared" si="8413"/>
        <v>0</v>
      </c>
      <c r="BI3193" s="14"/>
      <c r="BJ3193" s="14"/>
      <c r="BK3193" s="14"/>
      <c r="BL3193" s="14"/>
      <c r="BM3193" s="14"/>
      <c r="BN3193" s="14"/>
      <c r="BO3193" s="14"/>
      <c r="BP3193" s="14"/>
      <c r="BQ3193" s="14"/>
      <c r="BR3193" s="14">
        <v>0</v>
      </c>
      <c r="BS3193" s="14">
        <v>0</v>
      </c>
      <c r="BT3193" s="14">
        <v>39800</v>
      </c>
      <c r="BU3193" s="14">
        <v>30000</v>
      </c>
      <c r="BV3193" s="14">
        <v>15000</v>
      </c>
      <c r="BW3193" s="14">
        <f t="shared" si="8342"/>
        <v>6000</v>
      </c>
      <c r="BX3193" s="14">
        <v>5000</v>
      </c>
      <c r="BY3193" s="14">
        <v>500</v>
      </c>
      <c r="BZ3193" s="14">
        <v>500</v>
      </c>
      <c r="CA3193" s="14">
        <f t="shared" si="8390"/>
        <v>21000</v>
      </c>
      <c r="CB3193" s="122">
        <f t="shared" si="8401"/>
        <v>70</v>
      </c>
    </row>
    <row r="3194" spans="1:80" x14ac:dyDescent="0.25">
      <c r="A3194" s="4" t="s">
        <v>928</v>
      </c>
      <c r="B3194" s="4" t="s">
        <v>88</v>
      </c>
      <c r="C3194" s="4" t="s">
        <v>1422</v>
      </c>
      <c r="D3194" s="79" t="s">
        <v>1423</v>
      </c>
      <c r="E3194" s="89">
        <v>8216</v>
      </c>
      <c r="F3194" s="79"/>
      <c r="G3194" s="75" t="s">
        <v>1906</v>
      </c>
      <c r="H3194" s="13" t="s">
        <v>319</v>
      </c>
      <c r="I3194" s="14">
        <v>10000</v>
      </c>
      <c r="J3194" s="14">
        <f t="shared" si="8389"/>
        <v>10000</v>
      </c>
      <c r="K3194" s="14">
        <v>10000</v>
      </c>
      <c r="L3194" s="14">
        <f t="shared" si="8392"/>
        <v>0</v>
      </c>
      <c r="M3194" s="14">
        <v>0</v>
      </c>
      <c r="N3194" s="14">
        <v>0</v>
      </c>
      <c r="O3194" s="14">
        <v>0</v>
      </c>
      <c r="P3194" s="14">
        <v>0</v>
      </c>
      <c r="Q3194" s="14">
        <v>0</v>
      </c>
      <c r="R3194" s="14">
        <v>0</v>
      </c>
      <c r="S3194" s="14"/>
      <c r="T3194" s="14"/>
      <c r="U3194" s="14"/>
      <c r="V3194" s="14"/>
      <c r="W3194" s="14"/>
      <c r="X3194" s="14">
        <f t="shared" si="8411"/>
        <v>0</v>
      </c>
      <c r="Y3194" s="14"/>
      <c r="Z3194" s="14"/>
      <c r="AA3194" s="14"/>
      <c r="AB3194" s="14"/>
      <c r="AC3194" s="14"/>
      <c r="AD3194" s="14"/>
      <c r="AE3194" s="14"/>
      <c r="AF3194" s="14"/>
      <c r="AG3194" s="14"/>
      <c r="AH3194" s="14">
        <v>0</v>
      </c>
      <c r="AI3194" s="14">
        <v>0</v>
      </c>
      <c r="AJ3194" s="14">
        <v>0</v>
      </c>
      <c r="AK3194" s="14"/>
      <c r="AL3194" s="14"/>
      <c r="AM3194" s="14"/>
      <c r="AN3194" s="14"/>
      <c r="AO3194" s="14"/>
      <c r="AP3194" s="14">
        <f t="shared" si="8412"/>
        <v>0</v>
      </c>
      <c r="AQ3194" s="14"/>
      <c r="AR3194" s="14"/>
      <c r="AS3194" s="14"/>
      <c r="AT3194" s="14"/>
      <c r="AU3194" s="14"/>
      <c r="AV3194" s="14"/>
      <c r="AW3194" s="14"/>
      <c r="AX3194" s="14"/>
      <c r="AY3194" s="14"/>
      <c r="AZ3194" s="14">
        <v>0</v>
      </c>
      <c r="BA3194" s="14">
        <v>0</v>
      </c>
      <c r="BB3194" s="14">
        <v>0</v>
      </c>
      <c r="BC3194" s="14"/>
      <c r="BD3194" s="14"/>
      <c r="BE3194" s="14"/>
      <c r="BF3194" s="14"/>
      <c r="BG3194" s="14"/>
      <c r="BH3194" s="14">
        <f t="shared" si="8413"/>
        <v>0</v>
      </c>
      <c r="BI3194" s="14"/>
      <c r="BJ3194" s="14"/>
      <c r="BK3194" s="14"/>
      <c r="BL3194" s="14"/>
      <c r="BM3194" s="14"/>
      <c r="BN3194" s="14"/>
      <c r="BO3194" s="14"/>
      <c r="BP3194" s="14"/>
      <c r="BQ3194" s="14"/>
      <c r="BR3194" s="14">
        <v>0</v>
      </c>
      <c r="BS3194" s="14">
        <v>0</v>
      </c>
      <c r="BT3194" s="14">
        <v>50000</v>
      </c>
      <c r="BU3194" s="14">
        <v>50000</v>
      </c>
      <c r="BV3194" s="14">
        <v>25000</v>
      </c>
      <c r="BW3194" s="14">
        <f t="shared" si="8342"/>
        <v>15000</v>
      </c>
      <c r="BX3194" s="14">
        <v>10000</v>
      </c>
      <c r="BY3194" s="14">
        <v>5000</v>
      </c>
      <c r="BZ3194" s="14"/>
      <c r="CA3194" s="14">
        <f t="shared" si="8390"/>
        <v>40000</v>
      </c>
      <c r="CB3194" s="122">
        <f t="shared" si="8401"/>
        <v>80</v>
      </c>
    </row>
    <row r="3195" spans="1:80" x14ac:dyDescent="0.25">
      <c r="A3195" s="13" t="s">
        <v>1</v>
      </c>
      <c r="B3195" s="13" t="s">
        <v>1</v>
      </c>
      <c r="C3195" s="13" t="s">
        <v>1</v>
      </c>
      <c r="D3195" s="74" t="s">
        <v>1</v>
      </c>
      <c r="E3195" s="74" t="s">
        <v>1</v>
      </c>
      <c r="F3195" s="74" t="s">
        <v>1</v>
      </c>
      <c r="G3195" s="13" t="s">
        <v>1</v>
      </c>
      <c r="H3195" s="10" t="s">
        <v>1432</v>
      </c>
      <c r="I3195" s="11">
        <f>SUM(I3165,I3188,I3191)</f>
        <v>3142702</v>
      </c>
      <c r="J3195" s="11">
        <f t="shared" si="8389"/>
        <v>3456170</v>
      </c>
      <c r="K3195" s="11">
        <f t="shared" ref="K3195" si="8465">SUM(K3165,K3188,K3191)</f>
        <v>3440320</v>
      </c>
      <c r="L3195" s="11">
        <f t="shared" si="8392"/>
        <v>15850</v>
      </c>
      <c r="M3195" s="11">
        <f t="shared" ref="M3195:Q3195" si="8466">SUM(M3165,M3188,M3191)</f>
        <v>14000</v>
      </c>
      <c r="N3195" s="11">
        <f t="shared" si="8466"/>
        <v>0</v>
      </c>
      <c r="O3195" s="11">
        <f t="shared" si="8466"/>
        <v>1850</v>
      </c>
      <c r="P3195" s="11">
        <f t="shared" si="8466"/>
        <v>0</v>
      </c>
      <c r="Q3195" s="11">
        <f t="shared" si="8466"/>
        <v>0</v>
      </c>
      <c r="R3195" s="11">
        <f t="shared" ref="R3195:AG3195" si="8467">SUM(R3165,R3188,R3191)</f>
        <v>14000</v>
      </c>
      <c r="S3195" s="11">
        <f t="shared" si="8467"/>
        <v>0</v>
      </c>
      <c r="T3195" s="11">
        <f t="shared" si="8467"/>
        <v>0</v>
      </c>
      <c r="U3195" s="11">
        <f t="shared" si="8467"/>
        <v>0</v>
      </c>
      <c r="V3195" s="11">
        <f t="shared" si="8467"/>
        <v>0</v>
      </c>
      <c r="W3195" s="11">
        <f t="shared" si="8467"/>
        <v>0</v>
      </c>
      <c r="X3195" s="11">
        <f t="shared" si="8467"/>
        <v>14000</v>
      </c>
      <c r="Y3195" s="11">
        <f t="shared" si="8467"/>
        <v>240</v>
      </c>
      <c r="Z3195" s="11">
        <f t="shared" si="8467"/>
        <v>3015</v>
      </c>
      <c r="AA3195" s="11">
        <f t="shared" si="8467"/>
        <v>1025</v>
      </c>
      <c r="AB3195" s="11">
        <f t="shared" si="8467"/>
        <v>950</v>
      </c>
      <c r="AC3195" s="11">
        <f t="shared" si="8467"/>
        <v>0</v>
      </c>
      <c r="AD3195" s="11">
        <f t="shared" si="8467"/>
        <v>4475</v>
      </c>
      <c r="AE3195" s="11">
        <f t="shared" si="8467"/>
        <v>210</v>
      </c>
      <c r="AF3195" s="11">
        <f t="shared" si="8467"/>
        <v>270</v>
      </c>
      <c r="AG3195" s="11">
        <f t="shared" si="8467"/>
        <v>320</v>
      </c>
      <c r="AH3195" s="11">
        <v>10505</v>
      </c>
      <c r="AI3195" s="11">
        <v>3495</v>
      </c>
      <c r="AJ3195" s="11">
        <f t="shared" ref="AJ3195:AY3195" si="8468">SUM(AJ3165,AJ3188,AJ3191)</f>
        <v>0</v>
      </c>
      <c r="AK3195" s="11">
        <f t="shared" si="8468"/>
        <v>0</v>
      </c>
      <c r="AL3195" s="11">
        <f t="shared" si="8468"/>
        <v>0</v>
      </c>
      <c r="AM3195" s="11">
        <f t="shared" si="8468"/>
        <v>0</v>
      </c>
      <c r="AN3195" s="11">
        <f t="shared" si="8468"/>
        <v>0</v>
      </c>
      <c r="AO3195" s="11">
        <f t="shared" si="8468"/>
        <v>0</v>
      </c>
      <c r="AP3195" s="11">
        <f t="shared" si="8468"/>
        <v>0</v>
      </c>
      <c r="AQ3195" s="11">
        <f t="shared" si="8468"/>
        <v>0</v>
      </c>
      <c r="AR3195" s="11">
        <f t="shared" si="8468"/>
        <v>0</v>
      </c>
      <c r="AS3195" s="11">
        <f t="shared" si="8468"/>
        <v>0</v>
      </c>
      <c r="AT3195" s="11">
        <f t="shared" si="8468"/>
        <v>0</v>
      </c>
      <c r="AU3195" s="11">
        <f t="shared" si="8468"/>
        <v>0</v>
      </c>
      <c r="AV3195" s="11">
        <f t="shared" si="8468"/>
        <v>0</v>
      </c>
      <c r="AW3195" s="11">
        <f t="shared" si="8468"/>
        <v>0</v>
      </c>
      <c r="AX3195" s="11">
        <f t="shared" si="8468"/>
        <v>0</v>
      </c>
      <c r="AY3195" s="11">
        <f t="shared" si="8468"/>
        <v>0</v>
      </c>
      <c r="AZ3195" s="11">
        <v>0</v>
      </c>
      <c r="BA3195" s="11">
        <v>0</v>
      </c>
      <c r="BB3195" s="11">
        <f t="shared" ref="BB3195:BQ3195" si="8469">SUM(BB3165,BB3188,BB3191)</f>
        <v>1850</v>
      </c>
      <c r="BC3195" s="11">
        <f t="shared" si="8469"/>
        <v>0</v>
      </c>
      <c r="BD3195" s="11">
        <f t="shared" si="8469"/>
        <v>0</v>
      </c>
      <c r="BE3195" s="11">
        <f t="shared" si="8469"/>
        <v>0</v>
      </c>
      <c r="BF3195" s="11">
        <f t="shared" si="8469"/>
        <v>0</v>
      </c>
      <c r="BG3195" s="11">
        <f t="shared" si="8469"/>
        <v>0</v>
      </c>
      <c r="BH3195" s="11">
        <f t="shared" si="8469"/>
        <v>1850</v>
      </c>
      <c r="BI3195" s="11">
        <f t="shared" si="8469"/>
        <v>0</v>
      </c>
      <c r="BJ3195" s="11">
        <f t="shared" si="8469"/>
        <v>1200</v>
      </c>
      <c r="BK3195" s="11">
        <f t="shared" si="8469"/>
        <v>0</v>
      </c>
      <c r="BL3195" s="11">
        <f t="shared" si="8469"/>
        <v>0</v>
      </c>
      <c r="BM3195" s="11">
        <f t="shared" si="8469"/>
        <v>0</v>
      </c>
      <c r="BN3195" s="11">
        <f t="shared" si="8469"/>
        <v>0</v>
      </c>
      <c r="BO3195" s="11">
        <f t="shared" si="8469"/>
        <v>0</v>
      </c>
      <c r="BP3195" s="11">
        <f t="shared" si="8469"/>
        <v>0</v>
      </c>
      <c r="BQ3195" s="11">
        <f t="shared" si="8469"/>
        <v>0</v>
      </c>
      <c r="BR3195" s="11">
        <v>1200</v>
      </c>
      <c r="BS3195" s="11">
        <v>650</v>
      </c>
      <c r="BT3195" s="11">
        <f t="shared" ref="BT3195:BZ3195" si="8470">SUM(BT3165,BT3188,BT3191)</f>
        <v>3676353</v>
      </c>
      <c r="BU3195" s="11">
        <f t="shared" si="8470"/>
        <v>3662038</v>
      </c>
      <c r="BV3195" s="11">
        <f t="shared" si="8470"/>
        <v>1955519</v>
      </c>
      <c r="BW3195" s="11">
        <f t="shared" si="8470"/>
        <v>835234</v>
      </c>
      <c r="BX3195" s="11">
        <f t="shared" si="8470"/>
        <v>325405</v>
      </c>
      <c r="BY3195" s="11">
        <f t="shared" si="8470"/>
        <v>250053</v>
      </c>
      <c r="BZ3195" s="11">
        <f t="shared" si="8470"/>
        <v>259776</v>
      </c>
      <c r="CA3195" s="11">
        <f t="shared" si="8390"/>
        <v>2790753</v>
      </c>
      <c r="CB3195" s="123">
        <f t="shared" si="8401"/>
        <v>76.207647217205292</v>
      </c>
    </row>
    <row r="3196" spans="1:80" ht="15.75" thickBot="1" x14ac:dyDescent="0.3">
      <c r="A3196" s="13" t="s">
        <v>1</v>
      </c>
      <c r="B3196" s="13" t="s">
        <v>1</v>
      </c>
      <c r="C3196" s="13" t="s">
        <v>1</v>
      </c>
      <c r="D3196" s="74" t="s">
        <v>1</v>
      </c>
      <c r="E3196" s="74" t="s">
        <v>1</v>
      </c>
      <c r="F3196" s="74" t="s">
        <v>1</v>
      </c>
      <c r="G3196" s="13" t="s">
        <v>1</v>
      </c>
      <c r="H3196" s="2" t="s">
        <v>83</v>
      </c>
      <c r="I3196" s="12">
        <v>83</v>
      </c>
      <c r="J3196" s="12">
        <f t="shared" si="8389"/>
        <v>83</v>
      </c>
      <c r="K3196" s="12">
        <v>83</v>
      </c>
      <c r="L3196" s="13"/>
      <c r="M3196" s="13" t="s">
        <v>1</v>
      </c>
      <c r="N3196" s="13" t="s">
        <v>1</v>
      </c>
      <c r="O3196" s="13" t="s">
        <v>1</v>
      </c>
      <c r="P3196" s="27"/>
      <c r="Q3196" s="13" t="s">
        <v>1</v>
      </c>
      <c r="R3196" s="13" t="s">
        <v>1</v>
      </c>
      <c r="S3196" s="13"/>
      <c r="T3196" s="1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>
        <v>0</v>
      </c>
      <c r="AI3196" s="13">
        <v>0</v>
      </c>
      <c r="AJ3196" s="13" t="s">
        <v>1</v>
      </c>
      <c r="AK3196" s="13"/>
      <c r="AL3196" s="13"/>
      <c r="AM3196" s="13"/>
      <c r="AN3196" s="13"/>
      <c r="AO3196" s="13"/>
      <c r="AP3196" s="13"/>
      <c r="AQ3196" s="13"/>
      <c r="AR3196" s="13"/>
      <c r="AS3196" s="13"/>
      <c r="AT3196" s="13"/>
      <c r="AU3196" s="13"/>
      <c r="AV3196" s="13"/>
      <c r="AW3196" s="13"/>
      <c r="AX3196" s="13"/>
      <c r="AY3196" s="13"/>
      <c r="AZ3196" s="13">
        <v>0</v>
      </c>
      <c r="BA3196" s="13">
        <v>0</v>
      </c>
      <c r="BB3196" s="13" t="s">
        <v>1</v>
      </c>
      <c r="BC3196" s="13"/>
      <c r="BD3196" s="13"/>
      <c r="BE3196" s="13"/>
      <c r="BF3196" s="13"/>
      <c r="BG3196" s="13"/>
      <c r="BH3196" s="13"/>
      <c r="BI3196" s="13"/>
      <c r="BJ3196" s="13"/>
      <c r="BK3196" s="13"/>
      <c r="BL3196" s="13"/>
      <c r="BM3196" s="13"/>
      <c r="BN3196" s="13"/>
      <c r="BO3196" s="13"/>
      <c r="BP3196" s="13"/>
      <c r="BQ3196" s="13"/>
      <c r="BR3196" s="13">
        <v>0</v>
      </c>
      <c r="BS3196" s="13">
        <v>0</v>
      </c>
      <c r="BT3196" s="12">
        <v>83</v>
      </c>
      <c r="BU3196" s="12">
        <v>83</v>
      </c>
      <c r="BV3196" s="12"/>
      <c r="BW3196" s="12">
        <f t="shared" si="8342"/>
        <v>0</v>
      </c>
      <c r="BX3196" s="12"/>
      <c r="BY3196" s="12"/>
      <c r="BZ3196" s="12"/>
      <c r="CA3196" s="12">
        <f t="shared" si="8390"/>
        <v>0</v>
      </c>
      <c r="CB3196" s="124"/>
    </row>
    <row r="3197" spans="1:80" ht="69.75" customHeight="1" thickBot="1" x14ac:dyDescent="0.3">
      <c r="A3197" s="133" t="s">
        <v>1</v>
      </c>
      <c r="B3197" s="133" t="s">
        <v>1</v>
      </c>
      <c r="C3197" s="133" t="s">
        <v>1</v>
      </c>
      <c r="D3197" s="135" t="s">
        <v>1</v>
      </c>
      <c r="E3197" s="135" t="s">
        <v>1</v>
      </c>
      <c r="F3197" s="135" t="s">
        <v>1</v>
      </c>
      <c r="G3197" s="137" t="s">
        <v>1</v>
      </c>
      <c r="H3197" s="5" t="s">
        <v>84</v>
      </c>
      <c r="I3197" s="5" t="s">
        <v>11</v>
      </c>
      <c r="J3197" s="5" t="s">
        <v>1809</v>
      </c>
      <c r="K3197" s="5" t="s">
        <v>12</v>
      </c>
      <c r="L3197" s="5" t="s">
        <v>13</v>
      </c>
      <c r="M3197" s="5" t="s">
        <v>14</v>
      </c>
      <c r="N3197" s="5" t="s">
        <v>15</v>
      </c>
      <c r="O3197" s="5" t="s">
        <v>16</v>
      </c>
      <c r="P3197" s="5" t="s">
        <v>17</v>
      </c>
      <c r="Q3197" s="5" t="s">
        <v>18</v>
      </c>
      <c r="R3197" s="71" t="s">
        <v>14</v>
      </c>
      <c r="S3197" s="71" t="s">
        <v>1843</v>
      </c>
      <c r="T3197" s="71" t="s">
        <v>1797</v>
      </c>
      <c r="U3197" s="71" t="s">
        <v>1832</v>
      </c>
      <c r="V3197" s="71" t="s">
        <v>1833</v>
      </c>
      <c r="W3197" s="71" t="s">
        <v>1834</v>
      </c>
      <c r="X3197" s="71" t="s">
        <v>1847</v>
      </c>
      <c r="Y3197" s="71" t="s">
        <v>1844</v>
      </c>
      <c r="Z3197" s="71" t="s">
        <v>1835</v>
      </c>
      <c r="AA3197" s="71" t="s">
        <v>1836</v>
      </c>
      <c r="AB3197" s="71" t="s">
        <v>1837</v>
      </c>
      <c r="AC3197" s="71" t="s">
        <v>1838</v>
      </c>
      <c r="AD3197" s="71" t="s">
        <v>1839</v>
      </c>
      <c r="AE3197" s="71" t="s">
        <v>1840</v>
      </c>
      <c r="AF3197" s="71" t="s">
        <v>1845</v>
      </c>
      <c r="AG3197" s="71" t="s">
        <v>1846</v>
      </c>
      <c r="AH3197" s="71" t="s">
        <v>1841</v>
      </c>
      <c r="AI3197" s="71" t="s">
        <v>1842</v>
      </c>
      <c r="AJ3197" s="72" t="s">
        <v>15</v>
      </c>
      <c r="AK3197" s="72" t="s">
        <v>1843</v>
      </c>
      <c r="AL3197" s="72" t="s">
        <v>1797</v>
      </c>
      <c r="AM3197" s="72" t="s">
        <v>1832</v>
      </c>
      <c r="AN3197" s="72" t="s">
        <v>1833</v>
      </c>
      <c r="AO3197" s="72" t="s">
        <v>1834</v>
      </c>
      <c r="AP3197" s="72" t="s">
        <v>1848</v>
      </c>
      <c r="AQ3197" s="72" t="s">
        <v>1844</v>
      </c>
      <c r="AR3197" s="72" t="s">
        <v>1835</v>
      </c>
      <c r="AS3197" s="72" t="s">
        <v>1836</v>
      </c>
      <c r="AT3197" s="72" t="s">
        <v>1837</v>
      </c>
      <c r="AU3197" s="72" t="s">
        <v>1838</v>
      </c>
      <c r="AV3197" s="72" t="s">
        <v>1839</v>
      </c>
      <c r="AW3197" s="72" t="s">
        <v>1840</v>
      </c>
      <c r="AX3197" s="72" t="s">
        <v>1845</v>
      </c>
      <c r="AY3197" s="72" t="s">
        <v>1846</v>
      </c>
      <c r="AZ3197" s="72" t="s">
        <v>1841</v>
      </c>
      <c r="BA3197" s="72" t="s">
        <v>1842</v>
      </c>
      <c r="BB3197" s="73" t="s">
        <v>16</v>
      </c>
      <c r="BC3197" s="73" t="s">
        <v>1843</v>
      </c>
      <c r="BD3197" s="73" t="s">
        <v>1797</v>
      </c>
      <c r="BE3197" s="73" t="s">
        <v>1832</v>
      </c>
      <c r="BF3197" s="73" t="s">
        <v>1833</v>
      </c>
      <c r="BG3197" s="73" t="s">
        <v>1834</v>
      </c>
      <c r="BH3197" s="73" t="s">
        <v>1849</v>
      </c>
      <c r="BI3197" s="73" t="s">
        <v>1844</v>
      </c>
      <c r="BJ3197" s="73" t="s">
        <v>1835</v>
      </c>
      <c r="BK3197" s="73" t="s">
        <v>1836</v>
      </c>
      <c r="BL3197" s="73" t="s">
        <v>1837</v>
      </c>
      <c r="BM3197" s="73" t="s">
        <v>1838</v>
      </c>
      <c r="BN3197" s="73" t="s">
        <v>1839</v>
      </c>
      <c r="BO3197" s="73" t="s">
        <v>1840</v>
      </c>
      <c r="BP3197" s="73" t="s">
        <v>1845</v>
      </c>
      <c r="BQ3197" s="73" t="s">
        <v>1846</v>
      </c>
      <c r="BR3197" s="73" t="s">
        <v>1841</v>
      </c>
      <c r="BS3197" s="73" t="s">
        <v>1842</v>
      </c>
      <c r="BT3197" s="5" t="s">
        <v>1911</v>
      </c>
      <c r="BU3197" s="5" t="s">
        <v>1942</v>
      </c>
      <c r="BV3197" s="5" t="s">
        <v>1943</v>
      </c>
      <c r="BW3197" s="5" t="s">
        <v>1944</v>
      </c>
      <c r="BX3197" s="5" t="s">
        <v>1945</v>
      </c>
      <c r="BY3197" s="5" t="s">
        <v>1946</v>
      </c>
      <c r="BZ3197" s="5" t="s">
        <v>1947</v>
      </c>
      <c r="CA3197" s="5" t="s">
        <v>1948</v>
      </c>
      <c r="CB3197" s="120" t="s">
        <v>1916</v>
      </c>
    </row>
    <row r="3198" spans="1:80" x14ac:dyDescent="0.25">
      <c r="A3198" s="134"/>
      <c r="B3198" s="134"/>
      <c r="C3198" s="134"/>
      <c r="D3198" s="136"/>
      <c r="E3198" s="136"/>
      <c r="F3198" s="136"/>
      <c r="G3198" s="138"/>
      <c r="H3198" s="15" t="s">
        <v>1</v>
      </c>
      <c r="I3198" s="9" t="s">
        <v>19</v>
      </c>
      <c r="J3198" s="9">
        <v>1</v>
      </c>
      <c r="K3198" s="9" t="s">
        <v>20</v>
      </c>
      <c r="L3198" s="9" t="s">
        <v>21</v>
      </c>
      <c r="M3198" s="9" t="s">
        <v>22</v>
      </c>
      <c r="N3198" s="9" t="s">
        <v>23</v>
      </c>
      <c r="O3198" s="9" t="s">
        <v>24</v>
      </c>
      <c r="P3198" s="9" t="s">
        <v>25</v>
      </c>
      <c r="Q3198" s="9" t="s">
        <v>26</v>
      </c>
      <c r="R3198" s="9">
        <v>1</v>
      </c>
      <c r="S3198" s="9">
        <v>2</v>
      </c>
      <c r="T3198" s="9">
        <v>3</v>
      </c>
      <c r="U3198" s="9">
        <v>4</v>
      </c>
      <c r="V3198" s="9">
        <v>5</v>
      </c>
      <c r="W3198" s="9">
        <v>6</v>
      </c>
      <c r="X3198" s="9">
        <v>7</v>
      </c>
      <c r="Y3198" s="9">
        <v>8</v>
      </c>
      <c r="Z3198" s="9">
        <v>9</v>
      </c>
      <c r="AA3198" s="9">
        <v>10</v>
      </c>
      <c r="AB3198" s="9">
        <v>11</v>
      </c>
      <c r="AC3198" s="9">
        <v>12</v>
      </c>
      <c r="AD3198" s="9">
        <v>13</v>
      </c>
      <c r="AE3198" s="9">
        <v>14</v>
      </c>
      <c r="AF3198" s="9">
        <v>15</v>
      </c>
      <c r="AG3198" s="9">
        <v>16</v>
      </c>
      <c r="AH3198" s="9">
        <v>20</v>
      </c>
      <c r="AI3198" s="9">
        <v>21</v>
      </c>
      <c r="AJ3198" s="9">
        <v>1</v>
      </c>
      <c r="AK3198" s="9">
        <v>2</v>
      </c>
      <c r="AL3198" s="9">
        <v>3</v>
      </c>
      <c r="AM3198" s="9">
        <v>4</v>
      </c>
      <c r="AN3198" s="9">
        <v>5</v>
      </c>
      <c r="AO3198" s="9">
        <v>6</v>
      </c>
      <c r="AP3198" s="9">
        <v>7</v>
      </c>
      <c r="AQ3198" s="9">
        <v>8</v>
      </c>
      <c r="AR3198" s="9">
        <v>9</v>
      </c>
      <c r="AS3198" s="9">
        <v>10</v>
      </c>
      <c r="AT3198" s="9">
        <v>11</v>
      </c>
      <c r="AU3198" s="9">
        <v>12</v>
      </c>
      <c r="AV3198" s="9">
        <v>13</v>
      </c>
      <c r="AW3198" s="9">
        <v>14</v>
      </c>
      <c r="AX3198" s="9">
        <v>15</v>
      </c>
      <c r="AY3198" s="9">
        <v>16</v>
      </c>
      <c r="AZ3198" s="9">
        <v>20</v>
      </c>
      <c r="BA3198" s="9">
        <v>21</v>
      </c>
      <c r="BB3198" s="9">
        <v>1</v>
      </c>
      <c r="BC3198" s="9">
        <v>2</v>
      </c>
      <c r="BD3198" s="9">
        <v>3</v>
      </c>
      <c r="BE3198" s="9">
        <v>4</v>
      </c>
      <c r="BF3198" s="9">
        <v>5</v>
      </c>
      <c r="BG3198" s="9">
        <v>6</v>
      </c>
      <c r="BH3198" s="9">
        <v>7</v>
      </c>
      <c r="BI3198" s="9">
        <v>8</v>
      </c>
      <c r="BJ3198" s="9">
        <v>9</v>
      </c>
      <c r="BK3198" s="9">
        <v>10</v>
      </c>
      <c r="BL3198" s="9">
        <v>11</v>
      </c>
      <c r="BM3198" s="9">
        <v>12</v>
      </c>
      <c r="BN3198" s="9">
        <v>13</v>
      </c>
      <c r="BO3198" s="9">
        <v>14</v>
      </c>
      <c r="BP3198" s="9">
        <v>15</v>
      </c>
      <c r="BQ3198" s="9">
        <v>16</v>
      </c>
      <c r="BR3198" s="9">
        <v>20</v>
      </c>
      <c r="BS3198" s="9">
        <v>21</v>
      </c>
      <c r="BT3198" s="9">
        <v>1</v>
      </c>
      <c r="BU3198" s="9">
        <v>2</v>
      </c>
      <c r="BV3198" s="9">
        <v>3</v>
      </c>
      <c r="BW3198" s="9" t="s">
        <v>1798</v>
      </c>
      <c r="BX3198" s="9">
        <v>5</v>
      </c>
      <c r="BY3198" s="9">
        <v>6</v>
      </c>
      <c r="BZ3198" s="9">
        <v>7</v>
      </c>
      <c r="CA3198" s="9" t="s">
        <v>1917</v>
      </c>
      <c r="CB3198" s="121">
        <v>9</v>
      </c>
    </row>
    <row r="3199" spans="1:80" x14ac:dyDescent="0.25">
      <c r="A3199" s="134"/>
      <c r="B3199" s="134"/>
      <c r="C3199" s="134"/>
      <c r="D3199" s="136"/>
      <c r="E3199" s="136"/>
      <c r="F3199" s="136"/>
      <c r="G3199" s="138"/>
      <c r="H3199" s="16" t="s">
        <v>1015</v>
      </c>
      <c r="I3199" s="17">
        <f>SUM(I3195)</f>
        <v>3142702</v>
      </c>
      <c r="J3199" s="17">
        <f t="shared" ref="J3199:J3200" si="8471">SUM(K3199,L3199,P3199,Q3199)</f>
        <v>3456170</v>
      </c>
      <c r="K3199" s="17">
        <f t="shared" ref="K3199" si="8472">SUM(K3195)</f>
        <v>3440320</v>
      </c>
      <c r="L3199" s="17">
        <f t="shared" ref="L3199:L3200" si="8473">SUM(M3199:O3199)</f>
        <v>15850</v>
      </c>
      <c r="M3199" s="17">
        <f t="shared" ref="M3199:Q3199" si="8474">SUM(M3195)</f>
        <v>14000</v>
      </c>
      <c r="N3199" s="17">
        <f t="shared" si="8474"/>
        <v>0</v>
      </c>
      <c r="O3199" s="17">
        <f t="shared" si="8474"/>
        <v>1850</v>
      </c>
      <c r="P3199" s="17">
        <f t="shared" si="8474"/>
        <v>0</v>
      </c>
      <c r="Q3199" s="17">
        <f t="shared" si="8474"/>
        <v>0</v>
      </c>
      <c r="R3199" s="17">
        <f t="shared" ref="R3199:AG3199" si="8475">SUM(R3195)</f>
        <v>14000</v>
      </c>
      <c r="S3199" s="17">
        <f t="shared" si="8475"/>
        <v>0</v>
      </c>
      <c r="T3199" s="17">
        <f t="shared" si="8475"/>
        <v>0</v>
      </c>
      <c r="U3199" s="17">
        <f t="shared" si="8475"/>
        <v>0</v>
      </c>
      <c r="V3199" s="17">
        <f t="shared" si="8475"/>
        <v>0</v>
      </c>
      <c r="W3199" s="17">
        <f t="shared" si="8475"/>
        <v>0</v>
      </c>
      <c r="X3199" s="17">
        <f t="shared" ref="X3199" si="8476">SUM(X3195)</f>
        <v>14000</v>
      </c>
      <c r="Y3199" s="17">
        <f t="shared" si="8475"/>
        <v>240</v>
      </c>
      <c r="Z3199" s="17">
        <f t="shared" si="8475"/>
        <v>3015</v>
      </c>
      <c r="AA3199" s="17">
        <f t="shared" si="8475"/>
        <v>1025</v>
      </c>
      <c r="AB3199" s="17">
        <f t="shared" si="8475"/>
        <v>950</v>
      </c>
      <c r="AC3199" s="17">
        <f t="shared" si="8475"/>
        <v>0</v>
      </c>
      <c r="AD3199" s="17">
        <f t="shared" si="8475"/>
        <v>4475</v>
      </c>
      <c r="AE3199" s="17">
        <f t="shared" si="8475"/>
        <v>210</v>
      </c>
      <c r="AF3199" s="17">
        <f t="shared" si="8475"/>
        <v>270</v>
      </c>
      <c r="AG3199" s="17">
        <f t="shared" si="8475"/>
        <v>320</v>
      </c>
      <c r="AH3199" s="17">
        <v>10505</v>
      </c>
      <c r="AI3199" s="17">
        <v>3495</v>
      </c>
      <c r="AJ3199" s="17">
        <f t="shared" ref="AJ3199:AY3199" si="8477">SUM(AJ3195)</f>
        <v>0</v>
      </c>
      <c r="AK3199" s="17">
        <f t="shared" si="8477"/>
        <v>0</v>
      </c>
      <c r="AL3199" s="17">
        <f t="shared" si="8477"/>
        <v>0</v>
      </c>
      <c r="AM3199" s="17">
        <f t="shared" si="8477"/>
        <v>0</v>
      </c>
      <c r="AN3199" s="17">
        <f t="shared" si="8477"/>
        <v>0</v>
      </c>
      <c r="AO3199" s="17">
        <f t="shared" si="8477"/>
        <v>0</v>
      </c>
      <c r="AP3199" s="17">
        <f t="shared" ref="AP3199" si="8478">SUM(AP3195)</f>
        <v>0</v>
      </c>
      <c r="AQ3199" s="17">
        <f t="shared" si="8477"/>
        <v>0</v>
      </c>
      <c r="AR3199" s="17">
        <f t="shared" si="8477"/>
        <v>0</v>
      </c>
      <c r="AS3199" s="17">
        <f t="shared" si="8477"/>
        <v>0</v>
      </c>
      <c r="AT3199" s="17">
        <f t="shared" si="8477"/>
        <v>0</v>
      </c>
      <c r="AU3199" s="17">
        <f t="shared" si="8477"/>
        <v>0</v>
      </c>
      <c r="AV3199" s="17">
        <f t="shared" si="8477"/>
        <v>0</v>
      </c>
      <c r="AW3199" s="17">
        <f t="shared" si="8477"/>
        <v>0</v>
      </c>
      <c r="AX3199" s="17">
        <f t="shared" si="8477"/>
        <v>0</v>
      </c>
      <c r="AY3199" s="17">
        <f t="shared" si="8477"/>
        <v>0</v>
      </c>
      <c r="AZ3199" s="17">
        <v>0</v>
      </c>
      <c r="BA3199" s="17">
        <v>0</v>
      </c>
      <c r="BB3199" s="17">
        <f t="shared" ref="BB3199:BQ3199" si="8479">SUM(BB3195)</f>
        <v>1850</v>
      </c>
      <c r="BC3199" s="17">
        <f t="shared" si="8479"/>
        <v>0</v>
      </c>
      <c r="BD3199" s="17">
        <f t="shared" si="8479"/>
        <v>0</v>
      </c>
      <c r="BE3199" s="17">
        <f t="shared" si="8479"/>
        <v>0</v>
      </c>
      <c r="BF3199" s="17">
        <f t="shared" si="8479"/>
        <v>0</v>
      </c>
      <c r="BG3199" s="17">
        <f t="shared" si="8479"/>
        <v>0</v>
      </c>
      <c r="BH3199" s="17">
        <f t="shared" ref="BH3199" si="8480">SUM(BH3195)</f>
        <v>1850</v>
      </c>
      <c r="BI3199" s="17">
        <f t="shared" si="8479"/>
        <v>0</v>
      </c>
      <c r="BJ3199" s="17">
        <f t="shared" si="8479"/>
        <v>1200</v>
      </c>
      <c r="BK3199" s="17">
        <f t="shared" si="8479"/>
        <v>0</v>
      </c>
      <c r="BL3199" s="17">
        <f t="shared" si="8479"/>
        <v>0</v>
      </c>
      <c r="BM3199" s="17">
        <f t="shared" si="8479"/>
        <v>0</v>
      </c>
      <c r="BN3199" s="17">
        <f t="shared" si="8479"/>
        <v>0</v>
      </c>
      <c r="BO3199" s="17">
        <f t="shared" si="8479"/>
        <v>0</v>
      </c>
      <c r="BP3199" s="17">
        <f t="shared" si="8479"/>
        <v>0</v>
      </c>
      <c r="BQ3199" s="17">
        <f t="shared" si="8479"/>
        <v>0</v>
      </c>
      <c r="BR3199" s="17">
        <v>1200</v>
      </c>
      <c r="BS3199" s="17">
        <v>650</v>
      </c>
      <c r="BT3199" s="17">
        <f t="shared" ref="BT3199:BW3199" si="8481">SUM(BT3195)</f>
        <v>3676353</v>
      </c>
      <c r="BU3199" s="17">
        <f t="shared" ref="BU3199:BV3199" si="8482">SUM(BU3195)</f>
        <v>3662038</v>
      </c>
      <c r="BV3199" s="17">
        <f t="shared" si="8482"/>
        <v>1955519</v>
      </c>
      <c r="BW3199" s="17">
        <f t="shared" si="8481"/>
        <v>835234</v>
      </c>
      <c r="BX3199" s="17">
        <f t="shared" ref="BX3199:BZ3199" si="8483">SUM(BX3195)</f>
        <v>325405</v>
      </c>
      <c r="BY3199" s="17">
        <f t="shared" si="8483"/>
        <v>250053</v>
      </c>
      <c r="BZ3199" s="17">
        <f t="shared" si="8483"/>
        <v>259776</v>
      </c>
      <c r="CA3199" s="17">
        <f>BV3199+BW3199</f>
        <v>2790753</v>
      </c>
      <c r="CB3199" s="125">
        <f>IF(BU3199=0,"-",CA3199/BU3199*100)</f>
        <v>76.207647217205292</v>
      </c>
    </row>
    <row r="3200" spans="1:80" x14ac:dyDescent="0.25">
      <c r="A3200" s="134"/>
      <c r="B3200" s="134"/>
      <c r="C3200" s="134"/>
      <c r="D3200" s="136"/>
      <c r="E3200" s="136"/>
      <c r="F3200" s="136"/>
      <c r="G3200" s="138"/>
      <c r="H3200" s="18" t="s">
        <v>86</v>
      </c>
      <c r="I3200" s="17">
        <f>SUM(I3199)</f>
        <v>3142702</v>
      </c>
      <c r="J3200" s="17">
        <f t="shared" si="8471"/>
        <v>3456170</v>
      </c>
      <c r="K3200" s="17">
        <f t="shared" ref="K3200" si="8484">SUM(K3199)</f>
        <v>3440320</v>
      </c>
      <c r="L3200" s="17">
        <f t="shared" si="8473"/>
        <v>15850</v>
      </c>
      <c r="M3200" s="17">
        <f t="shared" ref="M3200:Q3200" si="8485">SUM(M3199)</f>
        <v>14000</v>
      </c>
      <c r="N3200" s="17">
        <f t="shared" si="8485"/>
        <v>0</v>
      </c>
      <c r="O3200" s="17">
        <f t="shared" si="8485"/>
        <v>1850</v>
      </c>
      <c r="P3200" s="17">
        <f t="shared" si="8485"/>
        <v>0</v>
      </c>
      <c r="Q3200" s="17">
        <f t="shared" si="8485"/>
        <v>0</v>
      </c>
      <c r="R3200" s="17">
        <f t="shared" ref="R3200:AG3200" si="8486">SUM(R3199)</f>
        <v>14000</v>
      </c>
      <c r="S3200" s="17">
        <f t="shared" si="8486"/>
        <v>0</v>
      </c>
      <c r="T3200" s="17">
        <f t="shared" si="8486"/>
        <v>0</v>
      </c>
      <c r="U3200" s="17">
        <f t="shared" si="8486"/>
        <v>0</v>
      </c>
      <c r="V3200" s="17">
        <f t="shared" si="8486"/>
        <v>0</v>
      </c>
      <c r="W3200" s="17">
        <f t="shared" si="8486"/>
        <v>0</v>
      </c>
      <c r="X3200" s="17">
        <f t="shared" ref="X3200" si="8487">SUM(X3199)</f>
        <v>14000</v>
      </c>
      <c r="Y3200" s="17">
        <f t="shared" si="8486"/>
        <v>240</v>
      </c>
      <c r="Z3200" s="17">
        <f t="shared" si="8486"/>
        <v>3015</v>
      </c>
      <c r="AA3200" s="17">
        <f t="shared" si="8486"/>
        <v>1025</v>
      </c>
      <c r="AB3200" s="17">
        <f t="shared" si="8486"/>
        <v>950</v>
      </c>
      <c r="AC3200" s="17">
        <f t="shared" si="8486"/>
        <v>0</v>
      </c>
      <c r="AD3200" s="17">
        <f t="shared" si="8486"/>
        <v>4475</v>
      </c>
      <c r="AE3200" s="17">
        <f t="shared" si="8486"/>
        <v>210</v>
      </c>
      <c r="AF3200" s="17">
        <f t="shared" si="8486"/>
        <v>270</v>
      </c>
      <c r="AG3200" s="17">
        <f t="shared" si="8486"/>
        <v>320</v>
      </c>
      <c r="AH3200" s="17">
        <v>10505</v>
      </c>
      <c r="AI3200" s="17">
        <v>3495</v>
      </c>
      <c r="AJ3200" s="17">
        <f t="shared" ref="AJ3200:AY3200" si="8488">SUM(AJ3199)</f>
        <v>0</v>
      </c>
      <c r="AK3200" s="17">
        <f t="shared" si="8488"/>
        <v>0</v>
      </c>
      <c r="AL3200" s="17">
        <f t="shared" si="8488"/>
        <v>0</v>
      </c>
      <c r="AM3200" s="17">
        <f t="shared" si="8488"/>
        <v>0</v>
      </c>
      <c r="AN3200" s="17">
        <f t="shared" si="8488"/>
        <v>0</v>
      </c>
      <c r="AO3200" s="17">
        <f t="shared" si="8488"/>
        <v>0</v>
      </c>
      <c r="AP3200" s="17">
        <f t="shared" ref="AP3200" si="8489">SUM(AP3199)</f>
        <v>0</v>
      </c>
      <c r="AQ3200" s="17">
        <f t="shared" si="8488"/>
        <v>0</v>
      </c>
      <c r="AR3200" s="17">
        <f t="shared" si="8488"/>
        <v>0</v>
      </c>
      <c r="AS3200" s="17">
        <f t="shared" si="8488"/>
        <v>0</v>
      </c>
      <c r="AT3200" s="17">
        <f t="shared" si="8488"/>
        <v>0</v>
      </c>
      <c r="AU3200" s="17">
        <f t="shared" si="8488"/>
        <v>0</v>
      </c>
      <c r="AV3200" s="17">
        <f t="shared" si="8488"/>
        <v>0</v>
      </c>
      <c r="AW3200" s="17">
        <f t="shared" si="8488"/>
        <v>0</v>
      </c>
      <c r="AX3200" s="17">
        <f t="shared" si="8488"/>
        <v>0</v>
      </c>
      <c r="AY3200" s="17">
        <f t="shared" si="8488"/>
        <v>0</v>
      </c>
      <c r="AZ3200" s="17">
        <v>0</v>
      </c>
      <c r="BA3200" s="17">
        <v>0</v>
      </c>
      <c r="BB3200" s="17">
        <f t="shared" ref="BB3200:BQ3200" si="8490">SUM(BB3199)</f>
        <v>1850</v>
      </c>
      <c r="BC3200" s="17">
        <f t="shared" si="8490"/>
        <v>0</v>
      </c>
      <c r="BD3200" s="17">
        <f t="shared" si="8490"/>
        <v>0</v>
      </c>
      <c r="BE3200" s="17">
        <f t="shared" si="8490"/>
        <v>0</v>
      </c>
      <c r="BF3200" s="17">
        <f t="shared" si="8490"/>
        <v>0</v>
      </c>
      <c r="BG3200" s="17">
        <f t="shared" si="8490"/>
        <v>0</v>
      </c>
      <c r="BH3200" s="17">
        <f t="shared" ref="BH3200" si="8491">SUM(BH3199)</f>
        <v>1850</v>
      </c>
      <c r="BI3200" s="17">
        <f t="shared" si="8490"/>
        <v>0</v>
      </c>
      <c r="BJ3200" s="17">
        <f t="shared" si="8490"/>
        <v>1200</v>
      </c>
      <c r="BK3200" s="17">
        <f t="shared" si="8490"/>
        <v>0</v>
      </c>
      <c r="BL3200" s="17">
        <f t="shared" si="8490"/>
        <v>0</v>
      </c>
      <c r="BM3200" s="17">
        <f t="shared" si="8490"/>
        <v>0</v>
      </c>
      <c r="BN3200" s="17">
        <f t="shared" si="8490"/>
        <v>0</v>
      </c>
      <c r="BO3200" s="17">
        <f t="shared" si="8490"/>
        <v>0</v>
      </c>
      <c r="BP3200" s="17">
        <f t="shared" si="8490"/>
        <v>0</v>
      </c>
      <c r="BQ3200" s="17">
        <f t="shared" si="8490"/>
        <v>0</v>
      </c>
      <c r="BR3200" s="17">
        <v>1200</v>
      </c>
      <c r="BS3200" s="17">
        <v>650</v>
      </c>
      <c r="BT3200" s="17">
        <f t="shared" ref="BT3200:BW3200" si="8492">SUM(BT3199)</f>
        <v>3676353</v>
      </c>
      <c r="BU3200" s="17">
        <f t="shared" ref="BU3200:BV3200" si="8493">SUM(BU3199)</f>
        <v>3662038</v>
      </c>
      <c r="BV3200" s="17">
        <f t="shared" si="8493"/>
        <v>1955519</v>
      </c>
      <c r="BW3200" s="17">
        <f t="shared" si="8492"/>
        <v>835234</v>
      </c>
      <c r="BX3200" s="17">
        <f t="shared" ref="BX3200" si="8494">SUM(BX3199)</f>
        <v>325405</v>
      </c>
      <c r="BY3200" s="17">
        <f t="shared" ref="BY3200" si="8495">SUM(BY3199)</f>
        <v>250053</v>
      </c>
      <c r="BZ3200" s="17">
        <f t="shared" ref="BZ3200" si="8496">SUM(BZ3199)</f>
        <v>259776</v>
      </c>
      <c r="CA3200" s="17">
        <f>BV3200+BW3200</f>
        <v>2790753</v>
      </c>
      <c r="CB3200" s="125">
        <f>IF(BU3200=0,"-",CA3200/BU3200*100)</f>
        <v>76.207647217205292</v>
      </c>
    </row>
    <row r="3201" spans="1:80" x14ac:dyDescent="0.25">
      <c r="A3201" s="139"/>
      <c r="B3201" s="139"/>
      <c r="C3201" s="139"/>
      <c r="D3201" s="140"/>
      <c r="E3201" s="140"/>
      <c r="F3201" s="140"/>
      <c r="G3201" s="141"/>
      <c r="X3201">
        <f t="shared" si="8411"/>
        <v>0</v>
      </c>
      <c r="AH3201">
        <v>0</v>
      </c>
      <c r="AI3201">
        <v>0</v>
      </c>
      <c r="AP3201">
        <f t="shared" si="8412"/>
        <v>0</v>
      </c>
      <c r="AZ3201">
        <v>0</v>
      </c>
      <c r="BA3201">
        <v>0</v>
      </c>
      <c r="BH3201">
        <f t="shared" si="8413"/>
        <v>0</v>
      </c>
      <c r="BR3201">
        <v>0</v>
      </c>
      <c r="BS3201">
        <v>0</v>
      </c>
      <c r="BU3201">
        <v>0</v>
      </c>
      <c r="BV3201">
        <v>0</v>
      </c>
      <c r="BW3201">
        <f t="shared" si="8342"/>
        <v>0</v>
      </c>
      <c r="CA3201">
        <f>BV3201+BW3201</f>
        <v>0</v>
      </c>
      <c r="CB3201" s="126" t="str">
        <f>IF(BU3201=0,"-",CA3201/BU3201*100)</f>
        <v>-</v>
      </c>
    </row>
    <row r="3202" spans="1:80" ht="15.75" thickBot="1" x14ac:dyDescent="0.3">
      <c r="A3202" s="13" t="s">
        <v>1</v>
      </c>
      <c r="B3202" s="13" t="s">
        <v>1</v>
      </c>
      <c r="C3202" s="13" t="s">
        <v>1</v>
      </c>
      <c r="D3202" s="74" t="s">
        <v>1</v>
      </c>
      <c r="E3202" s="74" t="s">
        <v>1</v>
      </c>
      <c r="F3202" s="74" t="s">
        <v>1</v>
      </c>
      <c r="G3202" s="13" t="s">
        <v>1</v>
      </c>
      <c r="H3202" s="19" t="s">
        <v>1</v>
      </c>
      <c r="I3202" s="19" t="s">
        <v>1</v>
      </c>
      <c r="J3202" s="19"/>
      <c r="K3202" s="19" t="s">
        <v>1</v>
      </c>
      <c r="L3202" s="19"/>
      <c r="M3202" s="19" t="s">
        <v>1</v>
      </c>
      <c r="N3202" s="19" t="s">
        <v>1</v>
      </c>
      <c r="O3202" s="19" t="s">
        <v>1</v>
      </c>
      <c r="P3202" s="31"/>
      <c r="Q3202" s="19" t="s">
        <v>1</v>
      </c>
      <c r="R3202" s="19" t="s">
        <v>1</v>
      </c>
      <c r="S3202" s="19"/>
      <c r="T3202" s="19"/>
      <c r="U3202" s="19"/>
      <c r="V3202" s="19"/>
      <c r="W3202" s="19"/>
      <c r="X3202" s="19"/>
      <c r="Y3202" s="19"/>
      <c r="Z3202" s="19"/>
      <c r="AA3202" s="19"/>
      <c r="AB3202" s="19"/>
      <c r="AC3202" s="19"/>
      <c r="AD3202" s="19"/>
      <c r="AE3202" s="19"/>
      <c r="AF3202" s="19"/>
      <c r="AG3202" s="19"/>
      <c r="AH3202" s="19">
        <v>0</v>
      </c>
      <c r="AI3202" s="19">
        <v>0</v>
      </c>
      <c r="AJ3202" s="19" t="s">
        <v>1</v>
      </c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>
        <v>0</v>
      </c>
      <c r="BA3202" s="19">
        <v>0</v>
      </c>
      <c r="BB3202" s="19" t="s">
        <v>1</v>
      </c>
      <c r="BC3202" s="19"/>
      <c r="BD3202" s="19"/>
      <c r="BE3202" s="19"/>
      <c r="BF3202" s="19"/>
      <c r="BG3202" s="19"/>
      <c r="BH3202" s="19"/>
      <c r="BI3202" s="19"/>
      <c r="BJ3202" s="19"/>
      <c r="BK3202" s="19"/>
      <c r="BL3202" s="19"/>
      <c r="BM3202" s="19"/>
      <c r="BN3202" s="19"/>
      <c r="BO3202" s="19"/>
      <c r="BP3202" s="19"/>
      <c r="BQ3202" s="19"/>
      <c r="BR3202" s="19">
        <v>0</v>
      </c>
      <c r="BS3202" s="19">
        <v>0</v>
      </c>
      <c r="BT3202" s="19"/>
      <c r="BU3202" s="19"/>
      <c r="BV3202" s="19"/>
      <c r="BW3202" s="19">
        <f t="shared" si="8342"/>
        <v>0</v>
      </c>
      <c r="BX3202" s="19"/>
      <c r="BY3202" s="19"/>
      <c r="BZ3202" s="19"/>
      <c r="CA3202" s="19">
        <f>BV3202+BW3202</f>
        <v>0</v>
      </c>
      <c r="CB3202" s="127"/>
    </row>
    <row r="3203" spans="1:80" ht="69.75" customHeight="1" thickBot="1" x14ac:dyDescent="0.3">
      <c r="A3203" s="5" t="s">
        <v>4</v>
      </c>
      <c r="B3203" s="5" t="s">
        <v>5</v>
      </c>
      <c r="C3203" s="5" t="s">
        <v>6</v>
      </c>
      <c r="D3203" s="80" t="s">
        <v>1</v>
      </c>
      <c r="E3203" s="88" t="s">
        <v>7</v>
      </c>
      <c r="F3203" s="88" t="s">
        <v>8</v>
      </c>
      <c r="G3203" s="5" t="s">
        <v>9</v>
      </c>
      <c r="H3203" s="5" t="s">
        <v>10</v>
      </c>
      <c r="I3203" s="5" t="s">
        <v>11</v>
      </c>
      <c r="J3203" s="5" t="s">
        <v>1809</v>
      </c>
      <c r="K3203" s="5" t="s">
        <v>12</v>
      </c>
      <c r="L3203" s="5" t="s">
        <v>13</v>
      </c>
      <c r="M3203" s="5" t="s">
        <v>14</v>
      </c>
      <c r="N3203" s="5" t="s">
        <v>15</v>
      </c>
      <c r="O3203" s="5" t="s">
        <v>16</v>
      </c>
      <c r="P3203" s="5" t="s">
        <v>17</v>
      </c>
      <c r="Q3203" s="5" t="s">
        <v>18</v>
      </c>
      <c r="R3203" s="71" t="s">
        <v>14</v>
      </c>
      <c r="S3203" s="71" t="s">
        <v>1843</v>
      </c>
      <c r="T3203" s="71" t="s">
        <v>1797</v>
      </c>
      <c r="U3203" s="71" t="s">
        <v>1832</v>
      </c>
      <c r="V3203" s="71" t="s">
        <v>1833</v>
      </c>
      <c r="W3203" s="71" t="s">
        <v>1834</v>
      </c>
      <c r="X3203" s="71" t="s">
        <v>1847</v>
      </c>
      <c r="Y3203" s="71" t="s">
        <v>1844</v>
      </c>
      <c r="Z3203" s="71" t="s">
        <v>1835</v>
      </c>
      <c r="AA3203" s="71" t="s">
        <v>1836</v>
      </c>
      <c r="AB3203" s="71" t="s">
        <v>1837</v>
      </c>
      <c r="AC3203" s="71" t="s">
        <v>1838</v>
      </c>
      <c r="AD3203" s="71" t="s">
        <v>1839</v>
      </c>
      <c r="AE3203" s="71" t="s">
        <v>1840</v>
      </c>
      <c r="AF3203" s="71" t="s">
        <v>1845</v>
      </c>
      <c r="AG3203" s="71" t="s">
        <v>1846</v>
      </c>
      <c r="AH3203" s="71" t="s">
        <v>1841</v>
      </c>
      <c r="AI3203" s="71" t="s">
        <v>1842</v>
      </c>
      <c r="AJ3203" s="72" t="s">
        <v>15</v>
      </c>
      <c r="AK3203" s="72" t="s">
        <v>1843</v>
      </c>
      <c r="AL3203" s="72" t="s">
        <v>1797</v>
      </c>
      <c r="AM3203" s="72" t="s">
        <v>1832</v>
      </c>
      <c r="AN3203" s="72" t="s">
        <v>1833</v>
      </c>
      <c r="AO3203" s="72" t="s">
        <v>1834</v>
      </c>
      <c r="AP3203" s="72" t="s">
        <v>1848</v>
      </c>
      <c r="AQ3203" s="72" t="s">
        <v>1844</v>
      </c>
      <c r="AR3203" s="72" t="s">
        <v>1835</v>
      </c>
      <c r="AS3203" s="72" t="s">
        <v>1836</v>
      </c>
      <c r="AT3203" s="72" t="s">
        <v>1837</v>
      </c>
      <c r="AU3203" s="72" t="s">
        <v>1838</v>
      </c>
      <c r="AV3203" s="72" t="s">
        <v>1839</v>
      </c>
      <c r="AW3203" s="72" t="s">
        <v>1840</v>
      </c>
      <c r="AX3203" s="72" t="s">
        <v>1845</v>
      </c>
      <c r="AY3203" s="72" t="s">
        <v>1846</v>
      </c>
      <c r="AZ3203" s="72" t="s">
        <v>1841</v>
      </c>
      <c r="BA3203" s="72" t="s">
        <v>1842</v>
      </c>
      <c r="BB3203" s="73" t="s">
        <v>16</v>
      </c>
      <c r="BC3203" s="73" t="s">
        <v>1843</v>
      </c>
      <c r="BD3203" s="73" t="s">
        <v>1797</v>
      </c>
      <c r="BE3203" s="73" t="s">
        <v>1832</v>
      </c>
      <c r="BF3203" s="73" t="s">
        <v>1833</v>
      </c>
      <c r="BG3203" s="73" t="s">
        <v>1834</v>
      </c>
      <c r="BH3203" s="73" t="s">
        <v>1849</v>
      </c>
      <c r="BI3203" s="73" t="s">
        <v>1844</v>
      </c>
      <c r="BJ3203" s="73" t="s">
        <v>1835</v>
      </c>
      <c r="BK3203" s="73" t="s">
        <v>1836</v>
      </c>
      <c r="BL3203" s="73" t="s">
        <v>1837</v>
      </c>
      <c r="BM3203" s="73" t="s">
        <v>1838</v>
      </c>
      <c r="BN3203" s="73" t="s">
        <v>1839</v>
      </c>
      <c r="BO3203" s="73" t="s">
        <v>1840</v>
      </c>
      <c r="BP3203" s="73" t="s">
        <v>1845</v>
      </c>
      <c r="BQ3203" s="73" t="s">
        <v>1846</v>
      </c>
      <c r="BR3203" s="73" t="s">
        <v>1841</v>
      </c>
      <c r="BS3203" s="73" t="s">
        <v>1842</v>
      </c>
      <c r="BT3203" s="5" t="s">
        <v>1911</v>
      </c>
      <c r="BU3203" s="5" t="s">
        <v>1942</v>
      </c>
      <c r="BV3203" s="5" t="s">
        <v>1943</v>
      </c>
      <c r="BW3203" s="5" t="s">
        <v>1944</v>
      </c>
      <c r="BX3203" s="5" t="s">
        <v>1945</v>
      </c>
      <c r="BY3203" s="5" t="s">
        <v>1946</v>
      </c>
      <c r="BZ3203" s="5" t="s">
        <v>1947</v>
      </c>
      <c r="CA3203" s="5" t="s">
        <v>1948</v>
      </c>
      <c r="CB3203" s="120" t="s">
        <v>1916</v>
      </c>
    </row>
    <row r="3204" spans="1:80" x14ac:dyDescent="0.25">
      <c r="A3204" s="6" t="s">
        <v>1</v>
      </c>
      <c r="B3204" s="6" t="s">
        <v>1</v>
      </c>
      <c r="C3204" s="6" t="s">
        <v>1</v>
      </c>
      <c r="D3204" s="81" t="s">
        <v>1</v>
      </c>
      <c r="E3204" s="81" t="s">
        <v>1</v>
      </c>
      <c r="F3204" s="94" t="s">
        <v>1</v>
      </c>
      <c r="G3204" s="7" t="s">
        <v>1</v>
      </c>
      <c r="H3204" s="8" t="s">
        <v>1</v>
      </c>
      <c r="I3204" s="9" t="s">
        <v>19</v>
      </c>
      <c r="J3204" s="9">
        <v>1</v>
      </c>
      <c r="K3204" s="9" t="s">
        <v>20</v>
      </c>
      <c r="L3204" s="9" t="s">
        <v>21</v>
      </c>
      <c r="M3204" s="9" t="s">
        <v>22</v>
      </c>
      <c r="N3204" s="9" t="s">
        <v>23</v>
      </c>
      <c r="O3204" s="9" t="s">
        <v>24</v>
      </c>
      <c r="P3204" s="9" t="s">
        <v>25</v>
      </c>
      <c r="Q3204" s="9" t="s">
        <v>26</v>
      </c>
      <c r="R3204" s="9">
        <v>1</v>
      </c>
      <c r="S3204" s="9">
        <v>2</v>
      </c>
      <c r="T3204" s="9">
        <v>3</v>
      </c>
      <c r="U3204" s="9">
        <v>4</v>
      </c>
      <c r="V3204" s="9">
        <v>5</v>
      </c>
      <c r="W3204" s="9">
        <v>6</v>
      </c>
      <c r="X3204" s="9">
        <v>7</v>
      </c>
      <c r="Y3204" s="9">
        <v>8</v>
      </c>
      <c r="Z3204" s="9">
        <v>9</v>
      </c>
      <c r="AA3204" s="9">
        <v>10</v>
      </c>
      <c r="AB3204" s="9">
        <v>11</v>
      </c>
      <c r="AC3204" s="9">
        <v>12</v>
      </c>
      <c r="AD3204" s="9">
        <v>13</v>
      </c>
      <c r="AE3204" s="9">
        <v>14</v>
      </c>
      <c r="AF3204" s="9">
        <v>15</v>
      </c>
      <c r="AG3204" s="9">
        <v>16</v>
      </c>
      <c r="AH3204" s="9">
        <v>20</v>
      </c>
      <c r="AI3204" s="9">
        <v>21</v>
      </c>
      <c r="AJ3204" s="9">
        <v>1</v>
      </c>
      <c r="AK3204" s="9">
        <v>2</v>
      </c>
      <c r="AL3204" s="9">
        <v>3</v>
      </c>
      <c r="AM3204" s="9">
        <v>4</v>
      </c>
      <c r="AN3204" s="9">
        <v>5</v>
      </c>
      <c r="AO3204" s="9">
        <v>6</v>
      </c>
      <c r="AP3204" s="9">
        <v>7</v>
      </c>
      <c r="AQ3204" s="9">
        <v>8</v>
      </c>
      <c r="AR3204" s="9">
        <v>9</v>
      </c>
      <c r="AS3204" s="9">
        <v>10</v>
      </c>
      <c r="AT3204" s="9">
        <v>11</v>
      </c>
      <c r="AU3204" s="9">
        <v>12</v>
      </c>
      <c r="AV3204" s="9">
        <v>13</v>
      </c>
      <c r="AW3204" s="9">
        <v>14</v>
      </c>
      <c r="AX3204" s="9">
        <v>15</v>
      </c>
      <c r="AY3204" s="9">
        <v>16</v>
      </c>
      <c r="AZ3204" s="9">
        <v>20</v>
      </c>
      <c r="BA3204" s="9">
        <v>21</v>
      </c>
      <c r="BB3204" s="9">
        <v>1</v>
      </c>
      <c r="BC3204" s="9">
        <v>2</v>
      </c>
      <c r="BD3204" s="9">
        <v>3</v>
      </c>
      <c r="BE3204" s="9">
        <v>4</v>
      </c>
      <c r="BF3204" s="9">
        <v>5</v>
      </c>
      <c r="BG3204" s="9">
        <v>6</v>
      </c>
      <c r="BH3204" s="9">
        <v>7</v>
      </c>
      <c r="BI3204" s="9">
        <v>8</v>
      </c>
      <c r="BJ3204" s="9">
        <v>9</v>
      </c>
      <c r="BK3204" s="9">
        <v>10</v>
      </c>
      <c r="BL3204" s="9">
        <v>11</v>
      </c>
      <c r="BM3204" s="9">
        <v>12</v>
      </c>
      <c r="BN3204" s="9">
        <v>13</v>
      </c>
      <c r="BO3204" s="9">
        <v>14</v>
      </c>
      <c r="BP3204" s="9">
        <v>15</v>
      </c>
      <c r="BQ3204" s="9">
        <v>16</v>
      </c>
      <c r="BR3204" s="9">
        <v>20</v>
      </c>
      <c r="BS3204" s="9">
        <v>21</v>
      </c>
      <c r="BT3204" s="9">
        <v>1</v>
      </c>
      <c r="BU3204" s="9">
        <v>2</v>
      </c>
      <c r="BV3204" s="9">
        <v>3</v>
      </c>
      <c r="BW3204" s="9" t="s">
        <v>1798</v>
      </c>
      <c r="BX3204" s="9">
        <v>5</v>
      </c>
      <c r="BY3204" s="9">
        <v>6</v>
      </c>
      <c r="BZ3204" s="9">
        <v>7</v>
      </c>
      <c r="CA3204" s="9" t="s">
        <v>1917</v>
      </c>
      <c r="CB3204" s="121">
        <v>9</v>
      </c>
    </row>
    <row r="3205" spans="1:80" x14ac:dyDescent="0.25">
      <c r="A3205" s="1" t="s">
        <v>928</v>
      </c>
      <c r="B3205" s="1" t="s">
        <v>88</v>
      </c>
      <c r="C3205" s="4" t="s">
        <v>1433</v>
      </c>
      <c r="D3205" s="79" t="s">
        <v>1434</v>
      </c>
      <c r="E3205" s="78" t="s">
        <v>1</v>
      </c>
      <c r="F3205" s="78" t="s">
        <v>1</v>
      </c>
      <c r="G3205" s="2" t="s">
        <v>1</v>
      </c>
      <c r="H3205" s="2" t="s">
        <v>1435</v>
      </c>
      <c r="I3205" s="3" t="s">
        <v>1</v>
      </c>
      <c r="J3205" s="3">
        <f t="shared" ref="J3205:J3238" si="8497">SUM(K3205,L3205,P3205,Q3205)</f>
        <v>0</v>
      </c>
      <c r="K3205" s="3" t="s">
        <v>1</v>
      </c>
      <c r="L3205" s="3"/>
      <c r="M3205" s="3" t="s">
        <v>1</v>
      </c>
      <c r="N3205" s="3" t="s">
        <v>1</v>
      </c>
      <c r="O3205" s="3" t="s">
        <v>1</v>
      </c>
      <c r="P3205" s="26"/>
      <c r="Q3205" s="3" t="s">
        <v>1</v>
      </c>
      <c r="R3205" s="3" t="s">
        <v>1</v>
      </c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>
        <v>0</v>
      </c>
      <c r="AI3205" s="3">
        <v>0</v>
      </c>
      <c r="AJ3205" s="3" t="s">
        <v>1</v>
      </c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  <c r="AX3205" s="3"/>
      <c r="AY3205" s="3"/>
      <c r="AZ3205" s="3">
        <v>0</v>
      </c>
      <c r="BA3205" s="3">
        <v>0</v>
      </c>
      <c r="BB3205" s="3" t="s">
        <v>1</v>
      </c>
      <c r="BC3205" s="3"/>
      <c r="BD3205" s="3"/>
      <c r="BE3205" s="3"/>
      <c r="BF3205" s="3"/>
      <c r="BG3205" s="3"/>
      <c r="BH3205" s="3"/>
      <c r="BI3205" s="3"/>
      <c r="BJ3205" s="3"/>
      <c r="BK3205" s="3"/>
      <c r="BL3205" s="3"/>
      <c r="BM3205" s="3"/>
      <c r="BN3205" s="3"/>
      <c r="BO3205" s="3"/>
      <c r="BP3205" s="3"/>
      <c r="BQ3205" s="3"/>
      <c r="BR3205" s="3">
        <v>0</v>
      </c>
      <c r="BS3205" s="3">
        <v>0</v>
      </c>
      <c r="BT3205" s="3">
        <v>0</v>
      </c>
      <c r="BU3205" s="3"/>
      <c r="BV3205" s="3"/>
      <c r="BW3205" s="3">
        <f t="shared" si="8342"/>
        <v>0</v>
      </c>
      <c r="BX3205" s="3"/>
      <c r="BY3205" s="3"/>
      <c r="BZ3205" s="3"/>
      <c r="CA3205" s="3">
        <f t="shared" ref="CA3205:CA3238" si="8498">BV3205+BW3205</f>
        <v>0</v>
      </c>
      <c r="CB3205" s="122"/>
    </row>
    <row r="3206" spans="1:80" ht="33.75" x14ac:dyDescent="0.25">
      <c r="A3206" s="1" t="s">
        <v>1</v>
      </c>
      <c r="B3206" s="1" t="s">
        <v>1</v>
      </c>
      <c r="C3206" s="1" t="s">
        <v>1</v>
      </c>
      <c r="D3206" s="78" t="s">
        <v>1</v>
      </c>
      <c r="E3206" s="78" t="s">
        <v>1</v>
      </c>
      <c r="F3206" s="78" t="s">
        <v>1</v>
      </c>
      <c r="G3206" s="2" t="s">
        <v>1</v>
      </c>
      <c r="H3206" s="10" t="s">
        <v>30</v>
      </c>
      <c r="I3206" s="11">
        <f>SUM(I3207,I3215,I3217)</f>
        <v>2855295</v>
      </c>
      <c r="J3206" s="11">
        <f t="shared" si="8497"/>
        <v>3051038</v>
      </c>
      <c r="K3206" s="11">
        <f t="shared" ref="K3206" si="8499">SUM(K3207,K3215,K3217)</f>
        <v>3041738</v>
      </c>
      <c r="L3206" s="11">
        <f t="shared" ref="L3206:L3237" si="8500">SUM(M3206:O3206)</f>
        <v>9300</v>
      </c>
      <c r="M3206" s="11">
        <f t="shared" ref="M3206:Q3206" si="8501">SUM(M3207,M3215,M3217)</f>
        <v>7500</v>
      </c>
      <c r="N3206" s="11">
        <f t="shared" si="8501"/>
        <v>500</v>
      </c>
      <c r="O3206" s="11">
        <f t="shared" si="8501"/>
        <v>1300</v>
      </c>
      <c r="P3206" s="11">
        <f t="shared" si="8501"/>
        <v>0</v>
      </c>
      <c r="Q3206" s="11">
        <f t="shared" si="8501"/>
        <v>0</v>
      </c>
      <c r="R3206" s="11">
        <f t="shared" ref="R3206:AG3206" si="8502">SUM(R3207,R3215,R3217)</f>
        <v>7500</v>
      </c>
      <c r="S3206" s="11">
        <f t="shared" si="8502"/>
        <v>0</v>
      </c>
      <c r="T3206" s="11">
        <f t="shared" si="8502"/>
        <v>0</v>
      </c>
      <c r="U3206" s="11">
        <f t="shared" si="8502"/>
        <v>0</v>
      </c>
      <c r="V3206" s="11">
        <f t="shared" si="8502"/>
        <v>0</v>
      </c>
      <c r="W3206" s="11">
        <f t="shared" si="8502"/>
        <v>0</v>
      </c>
      <c r="X3206" s="11">
        <f t="shared" ref="X3206" si="8503">SUM(X3207,X3215,X3217)</f>
        <v>7500</v>
      </c>
      <c r="Y3206" s="11">
        <f t="shared" si="8502"/>
        <v>0</v>
      </c>
      <c r="Z3206" s="11">
        <f t="shared" si="8502"/>
        <v>0</v>
      </c>
      <c r="AA3206" s="11">
        <f t="shared" si="8502"/>
        <v>0</v>
      </c>
      <c r="AB3206" s="11">
        <f t="shared" si="8502"/>
        <v>0</v>
      </c>
      <c r="AC3206" s="11">
        <f t="shared" si="8502"/>
        <v>0</v>
      </c>
      <c r="AD3206" s="11">
        <f t="shared" si="8502"/>
        <v>0</v>
      </c>
      <c r="AE3206" s="11">
        <f t="shared" si="8502"/>
        <v>0</v>
      </c>
      <c r="AF3206" s="11">
        <f t="shared" si="8502"/>
        <v>0</v>
      </c>
      <c r="AG3206" s="11">
        <f t="shared" si="8502"/>
        <v>0</v>
      </c>
      <c r="AH3206" s="11">
        <v>0</v>
      </c>
      <c r="AI3206" s="11">
        <v>7500</v>
      </c>
      <c r="AJ3206" s="11">
        <f t="shared" ref="AJ3206:AY3206" si="8504">SUM(AJ3207,AJ3215,AJ3217)</f>
        <v>500</v>
      </c>
      <c r="AK3206" s="11">
        <f t="shared" si="8504"/>
        <v>0</v>
      </c>
      <c r="AL3206" s="11">
        <f t="shared" si="8504"/>
        <v>0</v>
      </c>
      <c r="AM3206" s="11">
        <f t="shared" si="8504"/>
        <v>0</v>
      </c>
      <c r="AN3206" s="11">
        <f t="shared" si="8504"/>
        <v>0</v>
      </c>
      <c r="AO3206" s="11">
        <f t="shared" si="8504"/>
        <v>0</v>
      </c>
      <c r="AP3206" s="11">
        <f t="shared" ref="AP3206" si="8505">SUM(AP3207,AP3215,AP3217)</f>
        <v>500</v>
      </c>
      <c r="AQ3206" s="11">
        <f t="shared" si="8504"/>
        <v>0</v>
      </c>
      <c r="AR3206" s="11">
        <f t="shared" si="8504"/>
        <v>0</v>
      </c>
      <c r="AS3206" s="11">
        <f t="shared" si="8504"/>
        <v>0</v>
      </c>
      <c r="AT3206" s="11">
        <f t="shared" si="8504"/>
        <v>0</v>
      </c>
      <c r="AU3206" s="11">
        <f t="shared" si="8504"/>
        <v>0</v>
      </c>
      <c r="AV3206" s="11">
        <f t="shared" si="8504"/>
        <v>0</v>
      </c>
      <c r="AW3206" s="11">
        <f t="shared" si="8504"/>
        <v>0</v>
      </c>
      <c r="AX3206" s="11">
        <f t="shared" si="8504"/>
        <v>0</v>
      </c>
      <c r="AY3206" s="11">
        <f t="shared" si="8504"/>
        <v>0</v>
      </c>
      <c r="AZ3206" s="11">
        <v>0</v>
      </c>
      <c r="BA3206" s="11">
        <v>500</v>
      </c>
      <c r="BB3206" s="11">
        <f t="shared" ref="BB3206:BQ3206" si="8506">SUM(BB3207,BB3215,BB3217)</f>
        <v>1300</v>
      </c>
      <c r="BC3206" s="11">
        <f t="shared" si="8506"/>
        <v>0</v>
      </c>
      <c r="BD3206" s="11">
        <f t="shared" si="8506"/>
        <v>0</v>
      </c>
      <c r="BE3206" s="11">
        <f t="shared" si="8506"/>
        <v>0</v>
      </c>
      <c r="BF3206" s="11">
        <f t="shared" si="8506"/>
        <v>0</v>
      </c>
      <c r="BG3206" s="11">
        <f t="shared" si="8506"/>
        <v>0</v>
      </c>
      <c r="BH3206" s="11">
        <f t="shared" ref="BH3206" si="8507">SUM(BH3207,BH3215,BH3217)</f>
        <v>1300</v>
      </c>
      <c r="BI3206" s="11">
        <f t="shared" si="8506"/>
        <v>0</v>
      </c>
      <c r="BJ3206" s="11">
        <f t="shared" si="8506"/>
        <v>0</v>
      </c>
      <c r="BK3206" s="11">
        <f t="shared" si="8506"/>
        <v>0</v>
      </c>
      <c r="BL3206" s="11">
        <f t="shared" si="8506"/>
        <v>0</v>
      </c>
      <c r="BM3206" s="11">
        <f t="shared" si="8506"/>
        <v>1200</v>
      </c>
      <c r="BN3206" s="11">
        <f t="shared" si="8506"/>
        <v>0</v>
      </c>
      <c r="BO3206" s="11">
        <f t="shared" si="8506"/>
        <v>0</v>
      </c>
      <c r="BP3206" s="11">
        <f t="shared" si="8506"/>
        <v>0</v>
      </c>
      <c r="BQ3206" s="11">
        <f t="shared" si="8506"/>
        <v>0</v>
      </c>
      <c r="BR3206" s="11">
        <v>1200</v>
      </c>
      <c r="BS3206" s="11">
        <v>100</v>
      </c>
      <c r="BT3206" s="11">
        <f t="shared" ref="BT3206:BZ3206" si="8508">SUM(BT3207,BT3215,BT3217)</f>
        <v>3200540</v>
      </c>
      <c r="BU3206" s="11">
        <f t="shared" si="8508"/>
        <v>3194433</v>
      </c>
      <c r="BV3206" s="11">
        <f t="shared" si="8508"/>
        <v>1788304</v>
      </c>
      <c r="BW3206" s="11">
        <f t="shared" si="8508"/>
        <v>810700</v>
      </c>
      <c r="BX3206" s="11">
        <f t="shared" si="8508"/>
        <v>286800</v>
      </c>
      <c r="BY3206" s="11">
        <f t="shared" si="8508"/>
        <v>260950</v>
      </c>
      <c r="BZ3206" s="11">
        <f t="shared" si="8508"/>
        <v>262950</v>
      </c>
      <c r="CA3206" s="11">
        <f t="shared" si="8498"/>
        <v>2599004</v>
      </c>
      <c r="CB3206" s="123">
        <f t="shared" ref="CB3206:CB3237" si="8509">IF(BU3206=0,"-",CA3206/BU3206*100)</f>
        <v>81.360416699927654</v>
      </c>
    </row>
    <row r="3207" spans="1:80" x14ac:dyDescent="0.25">
      <c r="A3207" s="4" t="s">
        <v>928</v>
      </c>
      <c r="B3207" s="4" t="s">
        <v>88</v>
      </c>
      <c r="C3207" s="4" t="s">
        <v>1433</v>
      </c>
      <c r="D3207" s="79" t="s">
        <v>1434</v>
      </c>
      <c r="E3207" s="78" t="s">
        <v>31</v>
      </c>
      <c r="F3207" s="78" t="s">
        <v>1</v>
      </c>
      <c r="G3207" s="2" t="s">
        <v>1</v>
      </c>
      <c r="H3207" s="2" t="s">
        <v>32</v>
      </c>
      <c r="I3207" s="12">
        <f>SUM(I3208,I3209)</f>
        <v>2482118</v>
      </c>
      <c r="J3207" s="12">
        <f t="shared" si="8497"/>
        <v>2642280</v>
      </c>
      <c r="K3207" s="12">
        <f t="shared" ref="K3207" si="8510">SUM(K3208,K3209)</f>
        <v>2642280</v>
      </c>
      <c r="L3207" s="12">
        <f t="shared" si="8500"/>
        <v>0</v>
      </c>
      <c r="M3207" s="12">
        <f t="shared" ref="M3207:Q3207" si="8511">SUM(M3208,M3209)</f>
        <v>0</v>
      </c>
      <c r="N3207" s="12">
        <f t="shared" si="8511"/>
        <v>0</v>
      </c>
      <c r="O3207" s="12">
        <f t="shared" si="8511"/>
        <v>0</v>
      </c>
      <c r="P3207" s="12">
        <f t="shared" si="8511"/>
        <v>0</v>
      </c>
      <c r="Q3207" s="12">
        <f t="shared" si="8511"/>
        <v>0</v>
      </c>
      <c r="R3207" s="12">
        <f t="shared" ref="R3207:AG3207" si="8512">SUM(R3208,R3209)</f>
        <v>0</v>
      </c>
      <c r="S3207" s="12">
        <f t="shared" si="8512"/>
        <v>0</v>
      </c>
      <c r="T3207" s="12">
        <f t="shared" si="8512"/>
        <v>0</v>
      </c>
      <c r="U3207" s="12">
        <f t="shared" si="8512"/>
        <v>0</v>
      </c>
      <c r="V3207" s="12">
        <f t="shared" si="8512"/>
        <v>0</v>
      </c>
      <c r="W3207" s="12">
        <f t="shared" si="8512"/>
        <v>0</v>
      </c>
      <c r="X3207" s="12">
        <f t="shared" ref="X3207" si="8513">SUM(X3208,X3209)</f>
        <v>0</v>
      </c>
      <c r="Y3207" s="12">
        <f t="shared" si="8512"/>
        <v>0</v>
      </c>
      <c r="Z3207" s="12">
        <f t="shared" si="8512"/>
        <v>0</v>
      </c>
      <c r="AA3207" s="12">
        <f t="shared" si="8512"/>
        <v>0</v>
      </c>
      <c r="AB3207" s="12">
        <f t="shared" si="8512"/>
        <v>0</v>
      </c>
      <c r="AC3207" s="12">
        <f t="shared" si="8512"/>
        <v>0</v>
      </c>
      <c r="AD3207" s="12">
        <f t="shared" si="8512"/>
        <v>0</v>
      </c>
      <c r="AE3207" s="12">
        <f t="shared" si="8512"/>
        <v>0</v>
      </c>
      <c r="AF3207" s="12">
        <f t="shared" si="8512"/>
        <v>0</v>
      </c>
      <c r="AG3207" s="12">
        <f t="shared" si="8512"/>
        <v>0</v>
      </c>
      <c r="AH3207" s="12">
        <v>0</v>
      </c>
      <c r="AI3207" s="12">
        <v>0</v>
      </c>
      <c r="AJ3207" s="12">
        <f t="shared" ref="AJ3207:AY3207" si="8514">SUM(AJ3208,AJ3209)</f>
        <v>0</v>
      </c>
      <c r="AK3207" s="12">
        <f t="shared" si="8514"/>
        <v>0</v>
      </c>
      <c r="AL3207" s="12">
        <f t="shared" si="8514"/>
        <v>0</v>
      </c>
      <c r="AM3207" s="12">
        <f t="shared" si="8514"/>
        <v>0</v>
      </c>
      <c r="AN3207" s="12">
        <f t="shared" si="8514"/>
        <v>0</v>
      </c>
      <c r="AO3207" s="12">
        <f t="shared" si="8514"/>
        <v>0</v>
      </c>
      <c r="AP3207" s="12">
        <f t="shared" ref="AP3207" si="8515">SUM(AP3208,AP3209)</f>
        <v>0</v>
      </c>
      <c r="AQ3207" s="12">
        <f t="shared" si="8514"/>
        <v>0</v>
      </c>
      <c r="AR3207" s="12">
        <f t="shared" si="8514"/>
        <v>0</v>
      </c>
      <c r="AS3207" s="12">
        <f t="shared" si="8514"/>
        <v>0</v>
      </c>
      <c r="AT3207" s="12">
        <f t="shared" si="8514"/>
        <v>0</v>
      </c>
      <c r="AU3207" s="12">
        <f t="shared" si="8514"/>
        <v>0</v>
      </c>
      <c r="AV3207" s="12">
        <f t="shared" si="8514"/>
        <v>0</v>
      </c>
      <c r="AW3207" s="12">
        <f t="shared" si="8514"/>
        <v>0</v>
      </c>
      <c r="AX3207" s="12">
        <f t="shared" si="8514"/>
        <v>0</v>
      </c>
      <c r="AY3207" s="12">
        <f t="shared" si="8514"/>
        <v>0</v>
      </c>
      <c r="AZ3207" s="12">
        <v>0</v>
      </c>
      <c r="BA3207" s="12">
        <v>0</v>
      </c>
      <c r="BB3207" s="12">
        <f t="shared" ref="BB3207:BQ3207" si="8516">SUM(BB3208,BB3209)</f>
        <v>0</v>
      </c>
      <c r="BC3207" s="12">
        <f t="shared" si="8516"/>
        <v>0</v>
      </c>
      <c r="BD3207" s="12">
        <f t="shared" si="8516"/>
        <v>0</v>
      </c>
      <c r="BE3207" s="12">
        <f t="shared" si="8516"/>
        <v>0</v>
      </c>
      <c r="BF3207" s="12">
        <f t="shared" si="8516"/>
        <v>0</v>
      </c>
      <c r="BG3207" s="12">
        <f t="shared" si="8516"/>
        <v>0</v>
      </c>
      <c r="BH3207" s="12">
        <f t="shared" ref="BH3207" si="8517">SUM(BH3208,BH3209)</f>
        <v>0</v>
      </c>
      <c r="BI3207" s="12">
        <f t="shared" si="8516"/>
        <v>0</v>
      </c>
      <c r="BJ3207" s="12">
        <f t="shared" si="8516"/>
        <v>0</v>
      </c>
      <c r="BK3207" s="12">
        <f t="shared" si="8516"/>
        <v>0</v>
      </c>
      <c r="BL3207" s="12">
        <f t="shared" si="8516"/>
        <v>0</v>
      </c>
      <c r="BM3207" s="12">
        <f t="shared" si="8516"/>
        <v>0</v>
      </c>
      <c r="BN3207" s="12">
        <f t="shared" si="8516"/>
        <v>0</v>
      </c>
      <c r="BO3207" s="12">
        <f t="shared" si="8516"/>
        <v>0</v>
      </c>
      <c r="BP3207" s="12">
        <f t="shared" si="8516"/>
        <v>0</v>
      </c>
      <c r="BQ3207" s="12">
        <f t="shared" si="8516"/>
        <v>0</v>
      </c>
      <c r="BR3207" s="12">
        <v>0</v>
      </c>
      <c r="BS3207" s="12">
        <v>0</v>
      </c>
      <c r="BT3207" s="12">
        <f t="shared" ref="BT3207:BZ3207" si="8518">SUM(BT3208,BT3209)</f>
        <v>2759139</v>
      </c>
      <c r="BU3207" s="12">
        <f t="shared" si="8518"/>
        <v>2762332</v>
      </c>
      <c r="BV3207" s="12">
        <f t="shared" si="8518"/>
        <v>1551760</v>
      </c>
      <c r="BW3207" s="12">
        <f t="shared" si="8518"/>
        <v>711300</v>
      </c>
      <c r="BX3207" s="12">
        <f t="shared" si="8518"/>
        <v>248000</v>
      </c>
      <c r="BY3207" s="12">
        <f t="shared" si="8518"/>
        <v>231650</v>
      </c>
      <c r="BZ3207" s="12">
        <f t="shared" si="8518"/>
        <v>231650</v>
      </c>
      <c r="CA3207" s="12">
        <f t="shared" si="8498"/>
        <v>2263060</v>
      </c>
      <c r="CB3207" s="124">
        <f t="shared" si="8509"/>
        <v>81.925706251095093</v>
      </c>
    </row>
    <row r="3208" spans="1:80" x14ac:dyDescent="0.25">
      <c r="A3208" s="4" t="s">
        <v>928</v>
      </c>
      <c r="B3208" s="4" t="s">
        <v>88</v>
      </c>
      <c r="C3208" s="4" t="s">
        <v>1433</v>
      </c>
      <c r="D3208" s="79" t="s">
        <v>1434</v>
      </c>
      <c r="E3208" s="89">
        <v>6111</v>
      </c>
      <c r="F3208" s="79"/>
      <c r="G3208" s="75" t="s">
        <v>1906</v>
      </c>
      <c r="H3208" s="13" t="s">
        <v>33</v>
      </c>
      <c r="I3208" s="14">
        <v>2207694</v>
      </c>
      <c r="J3208" s="14">
        <f t="shared" si="8497"/>
        <v>2337180</v>
      </c>
      <c r="K3208" s="14">
        <v>2337180</v>
      </c>
      <c r="L3208" s="14">
        <f t="shared" si="8500"/>
        <v>0</v>
      </c>
      <c r="M3208" s="14">
        <v>0</v>
      </c>
      <c r="N3208" s="14">
        <v>0</v>
      </c>
      <c r="O3208" s="14">
        <v>0</v>
      </c>
      <c r="P3208" s="14">
        <v>0</v>
      </c>
      <c r="Q3208" s="14">
        <v>0</v>
      </c>
      <c r="R3208" s="14">
        <v>0</v>
      </c>
      <c r="S3208" s="14"/>
      <c r="T3208" s="14"/>
      <c r="U3208" s="14"/>
      <c r="V3208" s="14"/>
      <c r="W3208" s="14"/>
      <c r="X3208" s="14">
        <f t="shared" si="8411"/>
        <v>0</v>
      </c>
      <c r="Y3208" s="14"/>
      <c r="Z3208" s="14"/>
      <c r="AA3208" s="14"/>
      <c r="AB3208" s="14"/>
      <c r="AC3208" s="14"/>
      <c r="AD3208" s="14"/>
      <c r="AE3208" s="14"/>
      <c r="AF3208" s="14"/>
      <c r="AG3208" s="14"/>
      <c r="AH3208" s="14">
        <v>0</v>
      </c>
      <c r="AI3208" s="14">
        <v>0</v>
      </c>
      <c r="AJ3208" s="14">
        <v>0</v>
      </c>
      <c r="AK3208" s="14"/>
      <c r="AL3208" s="14"/>
      <c r="AM3208" s="14"/>
      <c r="AN3208" s="14"/>
      <c r="AO3208" s="14"/>
      <c r="AP3208" s="14">
        <f t="shared" si="8412"/>
        <v>0</v>
      </c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>
        <v>0</v>
      </c>
      <c r="BA3208" s="14">
        <v>0</v>
      </c>
      <c r="BB3208" s="14">
        <v>0</v>
      </c>
      <c r="BC3208" s="14"/>
      <c r="BD3208" s="14"/>
      <c r="BE3208" s="14"/>
      <c r="BF3208" s="14"/>
      <c r="BG3208" s="14"/>
      <c r="BH3208" s="14">
        <f t="shared" si="8413"/>
        <v>0</v>
      </c>
      <c r="BI3208" s="14"/>
      <c r="BJ3208" s="14"/>
      <c r="BK3208" s="14"/>
      <c r="BL3208" s="14"/>
      <c r="BM3208" s="14"/>
      <c r="BN3208" s="14"/>
      <c r="BO3208" s="14"/>
      <c r="BP3208" s="14"/>
      <c r="BQ3208" s="14"/>
      <c r="BR3208" s="14">
        <v>0</v>
      </c>
      <c r="BS3208" s="14">
        <v>0</v>
      </c>
      <c r="BT3208" s="14">
        <v>2454039</v>
      </c>
      <c r="BU3208" s="14">
        <v>2454039</v>
      </c>
      <c r="BV3208" s="14">
        <v>1342490</v>
      </c>
      <c r="BW3208" s="14">
        <f t="shared" si="8342"/>
        <v>660000</v>
      </c>
      <c r="BX3208" s="14">
        <v>240000</v>
      </c>
      <c r="BY3208" s="14">
        <v>210000</v>
      </c>
      <c r="BZ3208" s="14">
        <v>210000</v>
      </c>
      <c r="CA3208" s="14">
        <f t="shared" si="8498"/>
        <v>2002490</v>
      </c>
      <c r="CB3208" s="122">
        <f t="shared" si="8509"/>
        <v>81.599762676958278</v>
      </c>
    </row>
    <row r="3209" spans="1:80" x14ac:dyDescent="0.25">
      <c r="A3209" s="1" t="s">
        <v>928</v>
      </c>
      <c r="B3209" s="1" t="s">
        <v>88</v>
      </c>
      <c r="C3209" s="1" t="s">
        <v>1433</v>
      </c>
      <c r="D3209" s="82" t="s">
        <v>1434</v>
      </c>
      <c r="E3209" s="82" t="s">
        <v>34</v>
      </c>
      <c r="F3209" s="79" t="s">
        <v>1</v>
      </c>
      <c r="G3209" s="13" t="s">
        <v>1</v>
      </c>
      <c r="H3209" s="2" t="s">
        <v>35</v>
      </c>
      <c r="I3209" s="12">
        <f>SUM(I3210:I3214)</f>
        <v>274424</v>
      </c>
      <c r="J3209" s="12">
        <f t="shared" si="8497"/>
        <v>305100</v>
      </c>
      <c r="K3209" s="12">
        <f t="shared" ref="K3209" si="8519">SUM(K3210:K3214)</f>
        <v>305100</v>
      </c>
      <c r="L3209" s="12">
        <f t="shared" si="8500"/>
        <v>0</v>
      </c>
      <c r="M3209" s="12">
        <f t="shared" ref="M3209:Q3209" si="8520">SUM(M3210:M3214)</f>
        <v>0</v>
      </c>
      <c r="N3209" s="12">
        <f t="shared" si="8520"/>
        <v>0</v>
      </c>
      <c r="O3209" s="12">
        <f t="shared" si="8520"/>
        <v>0</v>
      </c>
      <c r="P3209" s="12">
        <f t="shared" si="8520"/>
        <v>0</v>
      </c>
      <c r="Q3209" s="12">
        <f t="shared" si="8520"/>
        <v>0</v>
      </c>
      <c r="R3209" s="12">
        <f t="shared" ref="R3209:AG3209" si="8521">SUM(R3210:R3214)</f>
        <v>0</v>
      </c>
      <c r="S3209" s="12">
        <f t="shared" si="8521"/>
        <v>0</v>
      </c>
      <c r="T3209" s="12">
        <f t="shared" si="8521"/>
        <v>0</v>
      </c>
      <c r="U3209" s="12">
        <f t="shared" si="8521"/>
        <v>0</v>
      </c>
      <c r="V3209" s="12">
        <f t="shared" si="8521"/>
        <v>0</v>
      </c>
      <c r="W3209" s="12">
        <f t="shared" si="8521"/>
        <v>0</v>
      </c>
      <c r="X3209" s="12">
        <f t="shared" si="8521"/>
        <v>0</v>
      </c>
      <c r="Y3209" s="12">
        <f t="shared" si="8521"/>
        <v>0</v>
      </c>
      <c r="Z3209" s="12">
        <f t="shared" si="8521"/>
        <v>0</v>
      </c>
      <c r="AA3209" s="12">
        <f t="shared" si="8521"/>
        <v>0</v>
      </c>
      <c r="AB3209" s="12">
        <f t="shared" si="8521"/>
        <v>0</v>
      </c>
      <c r="AC3209" s="12">
        <f t="shared" si="8521"/>
        <v>0</v>
      </c>
      <c r="AD3209" s="12">
        <f t="shared" si="8521"/>
        <v>0</v>
      </c>
      <c r="AE3209" s="12">
        <f t="shared" si="8521"/>
        <v>0</v>
      </c>
      <c r="AF3209" s="12">
        <f t="shared" si="8521"/>
        <v>0</v>
      </c>
      <c r="AG3209" s="12">
        <f t="shared" si="8521"/>
        <v>0</v>
      </c>
      <c r="AH3209" s="12">
        <v>0</v>
      </c>
      <c r="AI3209" s="12">
        <v>0</v>
      </c>
      <c r="AJ3209" s="12">
        <f t="shared" ref="AJ3209:AY3209" si="8522">SUM(AJ3210:AJ3214)</f>
        <v>0</v>
      </c>
      <c r="AK3209" s="12">
        <f t="shared" si="8522"/>
        <v>0</v>
      </c>
      <c r="AL3209" s="12">
        <f t="shared" si="8522"/>
        <v>0</v>
      </c>
      <c r="AM3209" s="12">
        <f t="shared" si="8522"/>
        <v>0</v>
      </c>
      <c r="AN3209" s="12">
        <f t="shared" si="8522"/>
        <v>0</v>
      </c>
      <c r="AO3209" s="12">
        <f t="shared" si="8522"/>
        <v>0</v>
      </c>
      <c r="AP3209" s="12">
        <f t="shared" si="8522"/>
        <v>0</v>
      </c>
      <c r="AQ3209" s="12">
        <f t="shared" si="8522"/>
        <v>0</v>
      </c>
      <c r="AR3209" s="12">
        <f t="shared" si="8522"/>
        <v>0</v>
      </c>
      <c r="AS3209" s="12">
        <f t="shared" si="8522"/>
        <v>0</v>
      </c>
      <c r="AT3209" s="12">
        <f t="shared" si="8522"/>
        <v>0</v>
      </c>
      <c r="AU3209" s="12">
        <f t="shared" si="8522"/>
        <v>0</v>
      </c>
      <c r="AV3209" s="12">
        <f t="shared" si="8522"/>
        <v>0</v>
      </c>
      <c r="AW3209" s="12">
        <f t="shared" si="8522"/>
        <v>0</v>
      </c>
      <c r="AX3209" s="12">
        <f t="shared" si="8522"/>
        <v>0</v>
      </c>
      <c r="AY3209" s="12">
        <f t="shared" si="8522"/>
        <v>0</v>
      </c>
      <c r="AZ3209" s="12">
        <v>0</v>
      </c>
      <c r="BA3209" s="12">
        <v>0</v>
      </c>
      <c r="BB3209" s="12">
        <f t="shared" ref="BB3209:BQ3209" si="8523">SUM(BB3210:BB3214)</f>
        <v>0</v>
      </c>
      <c r="BC3209" s="12">
        <f t="shared" si="8523"/>
        <v>0</v>
      </c>
      <c r="BD3209" s="12">
        <f t="shared" si="8523"/>
        <v>0</v>
      </c>
      <c r="BE3209" s="12">
        <f t="shared" si="8523"/>
        <v>0</v>
      </c>
      <c r="BF3209" s="12">
        <f t="shared" si="8523"/>
        <v>0</v>
      </c>
      <c r="BG3209" s="12">
        <f t="shared" si="8523"/>
        <v>0</v>
      </c>
      <c r="BH3209" s="12">
        <f t="shared" si="8523"/>
        <v>0</v>
      </c>
      <c r="BI3209" s="12">
        <f t="shared" si="8523"/>
        <v>0</v>
      </c>
      <c r="BJ3209" s="12">
        <f t="shared" si="8523"/>
        <v>0</v>
      </c>
      <c r="BK3209" s="12">
        <f t="shared" si="8523"/>
        <v>0</v>
      </c>
      <c r="BL3209" s="12">
        <f t="shared" si="8523"/>
        <v>0</v>
      </c>
      <c r="BM3209" s="12">
        <f t="shared" si="8523"/>
        <v>0</v>
      </c>
      <c r="BN3209" s="12">
        <f t="shared" si="8523"/>
        <v>0</v>
      </c>
      <c r="BO3209" s="12">
        <f t="shared" si="8523"/>
        <v>0</v>
      </c>
      <c r="BP3209" s="12">
        <f t="shared" si="8523"/>
        <v>0</v>
      </c>
      <c r="BQ3209" s="12">
        <f t="shared" si="8523"/>
        <v>0</v>
      </c>
      <c r="BR3209" s="12">
        <v>0</v>
      </c>
      <c r="BS3209" s="12">
        <v>0</v>
      </c>
      <c r="BT3209" s="12">
        <f t="shared" ref="BT3209:BX3209" si="8524">SUM(BT3210:BT3214)</f>
        <v>305100</v>
      </c>
      <c r="BU3209" s="12">
        <f t="shared" si="8524"/>
        <v>308293</v>
      </c>
      <c r="BV3209" s="12">
        <f t="shared" si="8524"/>
        <v>209270</v>
      </c>
      <c r="BW3209" s="12">
        <f t="shared" si="8524"/>
        <v>51300</v>
      </c>
      <c r="BX3209" s="12">
        <f t="shared" si="8524"/>
        <v>8000</v>
      </c>
      <c r="BY3209" s="12">
        <f t="shared" ref="BY3209" si="8525">SUM(BY3210:BY3214)</f>
        <v>21650</v>
      </c>
      <c r="BZ3209" s="12">
        <f t="shared" ref="BZ3209" si="8526">SUM(BZ3210:BZ3214)</f>
        <v>21650</v>
      </c>
      <c r="CA3209" s="12">
        <f t="shared" si="8498"/>
        <v>260570</v>
      </c>
      <c r="CB3209" s="124">
        <f t="shared" si="8509"/>
        <v>84.520245351013472</v>
      </c>
    </row>
    <row r="3210" spans="1:80" x14ac:dyDescent="0.25">
      <c r="A3210" s="4" t="s">
        <v>928</v>
      </c>
      <c r="B3210" s="4" t="s">
        <v>88</v>
      </c>
      <c r="C3210" s="4" t="s">
        <v>1433</v>
      </c>
      <c r="D3210" s="79" t="s">
        <v>1434</v>
      </c>
      <c r="E3210" s="89">
        <v>6112</v>
      </c>
      <c r="F3210" s="79" t="s">
        <v>1436</v>
      </c>
      <c r="G3210" s="75" t="s">
        <v>1906</v>
      </c>
      <c r="H3210" s="13" t="s">
        <v>92</v>
      </c>
      <c r="I3210" s="14">
        <v>29100</v>
      </c>
      <c r="J3210" s="14">
        <f t="shared" si="8497"/>
        <v>29100</v>
      </c>
      <c r="K3210" s="14">
        <v>29100</v>
      </c>
      <c r="L3210" s="14">
        <f t="shared" si="8500"/>
        <v>0</v>
      </c>
      <c r="M3210" s="14">
        <v>0</v>
      </c>
      <c r="N3210" s="14">
        <v>0</v>
      </c>
      <c r="O3210" s="14">
        <v>0</v>
      </c>
      <c r="P3210" s="14">
        <v>0</v>
      </c>
      <c r="Q3210" s="14">
        <v>0</v>
      </c>
      <c r="R3210" s="14">
        <v>0</v>
      </c>
      <c r="S3210" s="14"/>
      <c r="T3210" s="14"/>
      <c r="U3210" s="14"/>
      <c r="V3210" s="14"/>
      <c r="W3210" s="14"/>
      <c r="X3210" s="14">
        <f t="shared" si="8411"/>
        <v>0</v>
      </c>
      <c r="Y3210" s="14"/>
      <c r="Z3210" s="14"/>
      <c r="AA3210" s="14"/>
      <c r="AB3210" s="14"/>
      <c r="AC3210" s="14"/>
      <c r="AD3210" s="14"/>
      <c r="AE3210" s="14"/>
      <c r="AF3210" s="14"/>
      <c r="AG3210" s="14"/>
      <c r="AH3210" s="14">
        <v>0</v>
      </c>
      <c r="AI3210" s="14">
        <v>0</v>
      </c>
      <c r="AJ3210" s="14">
        <v>0</v>
      </c>
      <c r="AK3210" s="14"/>
      <c r="AL3210" s="14"/>
      <c r="AM3210" s="14"/>
      <c r="AN3210" s="14"/>
      <c r="AO3210" s="14"/>
      <c r="AP3210" s="14">
        <f t="shared" si="8412"/>
        <v>0</v>
      </c>
      <c r="AQ3210" s="14"/>
      <c r="AR3210" s="14"/>
      <c r="AS3210" s="14"/>
      <c r="AT3210" s="14"/>
      <c r="AU3210" s="14"/>
      <c r="AV3210" s="14"/>
      <c r="AW3210" s="14"/>
      <c r="AX3210" s="14"/>
      <c r="AY3210" s="14"/>
      <c r="AZ3210" s="14">
        <v>0</v>
      </c>
      <c r="BA3210" s="14">
        <v>0</v>
      </c>
      <c r="BB3210" s="14">
        <v>0</v>
      </c>
      <c r="BC3210" s="14"/>
      <c r="BD3210" s="14"/>
      <c r="BE3210" s="14"/>
      <c r="BF3210" s="14"/>
      <c r="BG3210" s="14"/>
      <c r="BH3210" s="14">
        <f t="shared" si="8413"/>
        <v>0</v>
      </c>
      <c r="BI3210" s="14"/>
      <c r="BJ3210" s="14"/>
      <c r="BK3210" s="14"/>
      <c r="BL3210" s="14"/>
      <c r="BM3210" s="14"/>
      <c r="BN3210" s="14"/>
      <c r="BO3210" s="14"/>
      <c r="BP3210" s="14"/>
      <c r="BQ3210" s="14"/>
      <c r="BR3210" s="14">
        <v>0</v>
      </c>
      <c r="BS3210" s="14">
        <v>0</v>
      </c>
      <c r="BT3210" s="14">
        <v>29100</v>
      </c>
      <c r="BU3210" s="14">
        <v>29100</v>
      </c>
      <c r="BV3210" s="14">
        <v>20670</v>
      </c>
      <c r="BW3210" s="14">
        <f t="shared" si="8342"/>
        <v>8300</v>
      </c>
      <c r="BX3210" s="14">
        <v>1000</v>
      </c>
      <c r="BY3210" s="14">
        <v>3650</v>
      </c>
      <c r="BZ3210" s="14">
        <v>3650</v>
      </c>
      <c r="CA3210" s="14">
        <f t="shared" si="8498"/>
        <v>28970</v>
      </c>
      <c r="CB3210" s="122">
        <f t="shared" si="8509"/>
        <v>99.553264604811005</v>
      </c>
    </row>
    <row r="3211" spans="1:80" x14ac:dyDescent="0.25">
      <c r="A3211" s="4" t="s">
        <v>928</v>
      </c>
      <c r="B3211" s="4" t="s">
        <v>88</v>
      </c>
      <c r="C3211" s="4" t="s">
        <v>1433</v>
      </c>
      <c r="D3211" s="79" t="s">
        <v>1434</v>
      </c>
      <c r="E3211" s="89">
        <v>6112</v>
      </c>
      <c r="F3211" s="79" t="s">
        <v>1437</v>
      </c>
      <c r="G3211" s="75" t="s">
        <v>1906</v>
      </c>
      <c r="H3211" s="13" t="s">
        <v>39</v>
      </c>
      <c r="I3211" s="14">
        <v>162600</v>
      </c>
      <c r="J3211" s="14">
        <f t="shared" si="8497"/>
        <v>188000</v>
      </c>
      <c r="K3211" s="14">
        <v>188000</v>
      </c>
      <c r="L3211" s="14">
        <f t="shared" si="8500"/>
        <v>0</v>
      </c>
      <c r="M3211" s="14">
        <v>0</v>
      </c>
      <c r="N3211" s="14">
        <v>0</v>
      </c>
      <c r="O3211" s="14">
        <v>0</v>
      </c>
      <c r="P3211" s="14">
        <v>0</v>
      </c>
      <c r="Q3211" s="14">
        <v>0</v>
      </c>
      <c r="R3211" s="14">
        <v>0</v>
      </c>
      <c r="S3211" s="14"/>
      <c r="T3211" s="14"/>
      <c r="U3211" s="14"/>
      <c r="V3211" s="14"/>
      <c r="W3211" s="14"/>
      <c r="X3211" s="14">
        <f t="shared" si="8411"/>
        <v>0</v>
      </c>
      <c r="Y3211" s="14"/>
      <c r="Z3211" s="14"/>
      <c r="AA3211" s="14"/>
      <c r="AB3211" s="14"/>
      <c r="AC3211" s="14"/>
      <c r="AD3211" s="14"/>
      <c r="AE3211" s="14"/>
      <c r="AF3211" s="14"/>
      <c r="AG3211" s="14"/>
      <c r="AH3211" s="14">
        <v>0</v>
      </c>
      <c r="AI3211" s="14">
        <v>0</v>
      </c>
      <c r="AJ3211" s="14">
        <v>0</v>
      </c>
      <c r="AK3211" s="14"/>
      <c r="AL3211" s="14"/>
      <c r="AM3211" s="14"/>
      <c r="AN3211" s="14"/>
      <c r="AO3211" s="14"/>
      <c r="AP3211" s="14">
        <f t="shared" si="8412"/>
        <v>0</v>
      </c>
      <c r="AQ3211" s="14"/>
      <c r="AR3211" s="14"/>
      <c r="AS3211" s="14"/>
      <c r="AT3211" s="14"/>
      <c r="AU3211" s="14"/>
      <c r="AV3211" s="14"/>
      <c r="AW3211" s="14"/>
      <c r="AX3211" s="14"/>
      <c r="AY3211" s="14"/>
      <c r="AZ3211" s="14">
        <v>0</v>
      </c>
      <c r="BA3211" s="14">
        <v>0</v>
      </c>
      <c r="BB3211" s="14">
        <v>0</v>
      </c>
      <c r="BC3211" s="14"/>
      <c r="BD3211" s="14"/>
      <c r="BE3211" s="14"/>
      <c r="BF3211" s="14"/>
      <c r="BG3211" s="14"/>
      <c r="BH3211" s="14">
        <f t="shared" si="8413"/>
        <v>0</v>
      </c>
      <c r="BI3211" s="14"/>
      <c r="BJ3211" s="14"/>
      <c r="BK3211" s="14"/>
      <c r="BL3211" s="14"/>
      <c r="BM3211" s="14"/>
      <c r="BN3211" s="14"/>
      <c r="BO3211" s="14"/>
      <c r="BP3211" s="14"/>
      <c r="BQ3211" s="14"/>
      <c r="BR3211" s="14">
        <v>0</v>
      </c>
      <c r="BS3211" s="14">
        <v>0</v>
      </c>
      <c r="BT3211" s="14">
        <v>188000</v>
      </c>
      <c r="BU3211" s="14">
        <v>188000</v>
      </c>
      <c r="BV3211" s="14">
        <v>105000</v>
      </c>
      <c r="BW3211" s="14">
        <f t="shared" si="8342"/>
        <v>39000</v>
      </c>
      <c r="BX3211" s="14">
        <v>3000</v>
      </c>
      <c r="BY3211" s="14">
        <v>18000</v>
      </c>
      <c r="BZ3211" s="14">
        <v>18000</v>
      </c>
      <c r="CA3211" s="14">
        <f t="shared" si="8498"/>
        <v>144000</v>
      </c>
      <c r="CB3211" s="122">
        <f t="shared" si="8509"/>
        <v>76.59574468085107</v>
      </c>
    </row>
    <row r="3212" spans="1:80" x14ac:dyDescent="0.25">
      <c r="A3212" s="4" t="s">
        <v>928</v>
      </c>
      <c r="B3212" s="4" t="s">
        <v>88</v>
      </c>
      <c r="C3212" s="4" t="s">
        <v>1433</v>
      </c>
      <c r="D3212" s="79" t="s">
        <v>1434</v>
      </c>
      <c r="E3212" s="89">
        <v>6112</v>
      </c>
      <c r="F3212" s="79" t="s">
        <v>1438</v>
      </c>
      <c r="G3212" s="75" t="s">
        <v>1906</v>
      </c>
      <c r="H3212" s="13" t="s">
        <v>41</v>
      </c>
      <c r="I3212" s="14">
        <v>30839</v>
      </c>
      <c r="J3212" s="14">
        <f t="shared" si="8497"/>
        <v>40000</v>
      </c>
      <c r="K3212" s="14">
        <v>40000</v>
      </c>
      <c r="L3212" s="14">
        <f t="shared" si="8500"/>
        <v>0</v>
      </c>
      <c r="M3212" s="14">
        <v>0</v>
      </c>
      <c r="N3212" s="14">
        <v>0</v>
      </c>
      <c r="O3212" s="14">
        <v>0</v>
      </c>
      <c r="P3212" s="14">
        <v>0</v>
      </c>
      <c r="Q3212" s="14">
        <v>0</v>
      </c>
      <c r="R3212" s="14">
        <v>0</v>
      </c>
      <c r="S3212" s="14"/>
      <c r="T3212" s="14"/>
      <c r="U3212" s="14"/>
      <c r="V3212" s="14"/>
      <c r="W3212" s="14"/>
      <c r="X3212" s="14">
        <f t="shared" si="8411"/>
        <v>0</v>
      </c>
      <c r="Y3212" s="14"/>
      <c r="Z3212" s="14"/>
      <c r="AA3212" s="14"/>
      <c r="AB3212" s="14"/>
      <c r="AC3212" s="14"/>
      <c r="AD3212" s="14"/>
      <c r="AE3212" s="14"/>
      <c r="AF3212" s="14"/>
      <c r="AG3212" s="14"/>
      <c r="AH3212" s="14">
        <v>0</v>
      </c>
      <c r="AI3212" s="14">
        <v>0</v>
      </c>
      <c r="AJ3212" s="14">
        <v>0</v>
      </c>
      <c r="AK3212" s="14"/>
      <c r="AL3212" s="14"/>
      <c r="AM3212" s="14"/>
      <c r="AN3212" s="14"/>
      <c r="AO3212" s="14"/>
      <c r="AP3212" s="14">
        <f t="shared" si="8412"/>
        <v>0</v>
      </c>
      <c r="AQ3212" s="14"/>
      <c r="AR3212" s="14"/>
      <c r="AS3212" s="14"/>
      <c r="AT3212" s="14"/>
      <c r="AU3212" s="14"/>
      <c r="AV3212" s="14"/>
      <c r="AW3212" s="14"/>
      <c r="AX3212" s="14"/>
      <c r="AY3212" s="14"/>
      <c r="AZ3212" s="14">
        <v>0</v>
      </c>
      <c r="BA3212" s="14">
        <v>0</v>
      </c>
      <c r="BB3212" s="14">
        <v>0</v>
      </c>
      <c r="BC3212" s="14"/>
      <c r="BD3212" s="14"/>
      <c r="BE3212" s="14"/>
      <c r="BF3212" s="14"/>
      <c r="BG3212" s="14"/>
      <c r="BH3212" s="14">
        <f t="shared" si="8413"/>
        <v>0</v>
      </c>
      <c r="BI3212" s="14"/>
      <c r="BJ3212" s="14"/>
      <c r="BK3212" s="14"/>
      <c r="BL3212" s="14"/>
      <c r="BM3212" s="14"/>
      <c r="BN3212" s="14"/>
      <c r="BO3212" s="14"/>
      <c r="BP3212" s="14"/>
      <c r="BQ3212" s="14"/>
      <c r="BR3212" s="14">
        <v>0</v>
      </c>
      <c r="BS3212" s="14">
        <v>0</v>
      </c>
      <c r="BT3212" s="14">
        <v>40000</v>
      </c>
      <c r="BU3212" s="14">
        <v>43193</v>
      </c>
      <c r="BV3212" s="14">
        <v>43193</v>
      </c>
      <c r="BW3212" s="14">
        <f t="shared" si="8342"/>
        <v>0</v>
      </c>
      <c r="BX3212" s="14">
        <v>0</v>
      </c>
      <c r="BY3212" s="14">
        <v>0</v>
      </c>
      <c r="BZ3212" s="14">
        <v>0</v>
      </c>
      <c r="CA3212" s="14">
        <f t="shared" si="8498"/>
        <v>43193</v>
      </c>
      <c r="CB3212" s="122">
        <f t="shared" si="8509"/>
        <v>100</v>
      </c>
    </row>
    <row r="3213" spans="1:80" x14ac:dyDescent="0.25">
      <c r="A3213" s="4" t="s">
        <v>928</v>
      </c>
      <c r="B3213" s="4" t="s">
        <v>88</v>
      </c>
      <c r="C3213" s="4" t="s">
        <v>1433</v>
      </c>
      <c r="D3213" s="79" t="s">
        <v>1434</v>
      </c>
      <c r="E3213" s="89">
        <v>6112</v>
      </c>
      <c r="F3213" s="79" t="s">
        <v>1439</v>
      </c>
      <c r="G3213" s="75" t="s">
        <v>1906</v>
      </c>
      <c r="H3213" s="13" t="s">
        <v>37</v>
      </c>
      <c r="I3213" s="14">
        <v>35000</v>
      </c>
      <c r="J3213" s="14">
        <f t="shared" si="8497"/>
        <v>23000</v>
      </c>
      <c r="K3213" s="14">
        <v>23000</v>
      </c>
      <c r="L3213" s="14">
        <f t="shared" si="8500"/>
        <v>0</v>
      </c>
      <c r="M3213" s="14">
        <v>0</v>
      </c>
      <c r="N3213" s="14">
        <v>0</v>
      </c>
      <c r="O3213" s="14">
        <v>0</v>
      </c>
      <c r="P3213" s="14">
        <v>0</v>
      </c>
      <c r="Q3213" s="14">
        <v>0</v>
      </c>
      <c r="R3213" s="14">
        <v>0</v>
      </c>
      <c r="S3213" s="14"/>
      <c r="T3213" s="14"/>
      <c r="U3213" s="14"/>
      <c r="V3213" s="14"/>
      <c r="W3213" s="14"/>
      <c r="X3213" s="14">
        <f t="shared" si="8411"/>
        <v>0</v>
      </c>
      <c r="Y3213" s="14"/>
      <c r="Z3213" s="14"/>
      <c r="AA3213" s="14"/>
      <c r="AB3213" s="14"/>
      <c r="AC3213" s="14"/>
      <c r="AD3213" s="14"/>
      <c r="AE3213" s="14"/>
      <c r="AF3213" s="14"/>
      <c r="AG3213" s="14"/>
      <c r="AH3213" s="14">
        <v>0</v>
      </c>
      <c r="AI3213" s="14">
        <v>0</v>
      </c>
      <c r="AJ3213" s="14">
        <v>0</v>
      </c>
      <c r="AK3213" s="14"/>
      <c r="AL3213" s="14"/>
      <c r="AM3213" s="14"/>
      <c r="AN3213" s="14"/>
      <c r="AO3213" s="14"/>
      <c r="AP3213" s="14">
        <f t="shared" si="8412"/>
        <v>0</v>
      </c>
      <c r="AQ3213" s="14"/>
      <c r="AR3213" s="14"/>
      <c r="AS3213" s="14"/>
      <c r="AT3213" s="14"/>
      <c r="AU3213" s="14"/>
      <c r="AV3213" s="14"/>
      <c r="AW3213" s="14"/>
      <c r="AX3213" s="14"/>
      <c r="AY3213" s="14"/>
      <c r="AZ3213" s="14">
        <v>0</v>
      </c>
      <c r="BA3213" s="14">
        <v>0</v>
      </c>
      <c r="BB3213" s="14">
        <v>0</v>
      </c>
      <c r="BC3213" s="14"/>
      <c r="BD3213" s="14"/>
      <c r="BE3213" s="14"/>
      <c r="BF3213" s="14"/>
      <c r="BG3213" s="14"/>
      <c r="BH3213" s="14">
        <f t="shared" si="8413"/>
        <v>0</v>
      </c>
      <c r="BI3213" s="14"/>
      <c r="BJ3213" s="14"/>
      <c r="BK3213" s="14"/>
      <c r="BL3213" s="14"/>
      <c r="BM3213" s="14"/>
      <c r="BN3213" s="14"/>
      <c r="BO3213" s="14"/>
      <c r="BP3213" s="14"/>
      <c r="BQ3213" s="14"/>
      <c r="BR3213" s="14">
        <v>0</v>
      </c>
      <c r="BS3213" s="14">
        <v>0</v>
      </c>
      <c r="BT3213" s="14">
        <v>23000</v>
      </c>
      <c r="BU3213" s="14">
        <v>23000</v>
      </c>
      <c r="BV3213" s="14">
        <v>19407</v>
      </c>
      <c r="BW3213" s="14">
        <f t="shared" ref="BW3213:BW3276" si="8527">BX3213+BY3213+BZ3213</f>
        <v>0</v>
      </c>
      <c r="BX3213" s="14">
        <v>0</v>
      </c>
      <c r="BY3213" s="14">
        <v>0</v>
      </c>
      <c r="BZ3213" s="14">
        <v>0</v>
      </c>
      <c r="CA3213" s="14">
        <f t="shared" si="8498"/>
        <v>19407</v>
      </c>
      <c r="CB3213" s="122">
        <f t="shared" si="8509"/>
        <v>84.37826086956521</v>
      </c>
    </row>
    <row r="3214" spans="1:80" x14ac:dyDescent="0.25">
      <c r="A3214" s="4" t="s">
        <v>928</v>
      </c>
      <c r="B3214" s="4" t="s">
        <v>88</v>
      </c>
      <c r="C3214" s="4" t="s">
        <v>1433</v>
      </c>
      <c r="D3214" s="79" t="s">
        <v>1434</v>
      </c>
      <c r="E3214" s="89">
        <v>6112</v>
      </c>
      <c r="F3214" s="79" t="s">
        <v>1440</v>
      </c>
      <c r="G3214" s="75" t="s">
        <v>1906</v>
      </c>
      <c r="H3214" s="13" t="s">
        <v>43</v>
      </c>
      <c r="I3214" s="14">
        <v>16885</v>
      </c>
      <c r="J3214" s="14">
        <f t="shared" si="8497"/>
        <v>25000</v>
      </c>
      <c r="K3214" s="14">
        <v>25000</v>
      </c>
      <c r="L3214" s="14">
        <f t="shared" si="8500"/>
        <v>0</v>
      </c>
      <c r="M3214" s="14">
        <v>0</v>
      </c>
      <c r="N3214" s="14">
        <v>0</v>
      </c>
      <c r="O3214" s="14">
        <v>0</v>
      </c>
      <c r="P3214" s="14">
        <v>0</v>
      </c>
      <c r="Q3214" s="14">
        <v>0</v>
      </c>
      <c r="R3214" s="14">
        <v>0</v>
      </c>
      <c r="S3214" s="14"/>
      <c r="T3214" s="14"/>
      <c r="U3214" s="14"/>
      <c r="V3214" s="14"/>
      <c r="W3214" s="14"/>
      <c r="X3214" s="14">
        <f t="shared" si="8411"/>
        <v>0</v>
      </c>
      <c r="Y3214" s="14"/>
      <c r="Z3214" s="14"/>
      <c r="AA3214" s="14"/>
      <c r="AB3214" s="14"/>
      <c r="AC3214" s="14"/>
      <c r="AD3214" s="14"/>
      <c r="AE3214" s="14"/>
      <c r="AF3214" s="14"/>
      <c r="AG3214" s="14"/>
      <c r="AH3214" s="14">
        <v>0</v>
      </c>
      <c r="AI3214" s="14">
        <v>0</v>
      </c>
      <c r="AJ3214" s="14">
        <v>0</v>
      </c>
      <c r="AK3214" s="14"/>
      <c r="AL3214" s="14"/>
      <c r="AM3214" s="14"/>
      <c r="AN3214" s="14"/>
      <c r="AO3214" s="14"/>
      <c r="AP3214" s="14">
        <f t="shared" si="8412"/>
        <v>0</v>
      </c>
      <c r="AQ3214" s="14"/>
      <c r="AR3214" s="14"/>
      <c r="AS3214" s="14"/>
      <c r="AT3214" s="14"/>
      <c r="AU3214" s="14"/>
      <c r="AV3214" s="14"/>
      <c r="AW3214" s="14"/>
      <c r="AX3214" s="14"/>
      <c r="AY3214" s="14"/>
      <c r="AZ3214" s="14">
        <v>0</v>
      </c>
      <c r="BA3214" s="14">
        <v>0</v>
      </c>
      <c r="BB3214" s="14">
        <v>0</v>
      </c>
      <c r="BC3214" s="14"/>
      <c r="BD3214" s="14"/>
      <c r="BE3214" s="14"/>
      <c r="BF3214" s="14"/>
      <c r="BG3214" s="14"/>
      <c r="BH3214" s="14">
        <f t="shared" si="8413"/>
        <v>0</v>
      </c>
      <c r="BI3214" s="14"/>
      <c r="BJ3214" s="14"/>
      <c r="BK3214" s="14"/>
      <c r="BL3214" s="14"/>
      <c r="BM3214" s="14"/>
      <c r="BN3214" s="14"/>
      <c r="BO3214" s="14"/>
      <c r="BP3214" s="14"/>
      <c r="BQ3214" s="14"/>
      <c r="BR3214" s="14">
        <v>0</v>
      </c>
      <c r="BS3214" s="14">
        <v>0</v>
      </c>
      <c r="BT3214" s="14">
        <v>25000</v>
      </c>
      <c r="BU3214" s="14">
        <v>25000</v>
      </c>
      <c r="BV3214" s="14">
        <v>21000</v>
      </c>
      <c r="BW3214" s="14">
        <f t="shared" si="8527"/>
        <v>4000</v>
      </c>
      <c r="BX3214" s="14">
        <v>4000</v>
      </c>
      <c r="BY3214" s="14">
        <v>0</v>
      </c>
      <c r="BZ3214" s="14">
        <v>0</v>
      </c>
      <c r="CA3214" s="14">
        <f t="shared" si="8498"/>
        <v>25000</v>
      </c>
      <c r="CB3214" s="122">
        <f t="shared" si="8509"/>
        <v>100</v>
      </c>
    </row>
    <row r="3215" spans="1:80" x14ac:dyDescent="0.25">
      <c r="A3215" s="4" t="s">
        <v>928</v>
      </c>
      <c r="B3215" s="4" t="s">
        <v>88</v>
      </c>
      <c r="C3215" s="4" t="s">
        <v>1433</v>
      </c>
      <c r="D3215" s="79" t="s">
        <v>1434</v>
      </c>
      <c r="E3215" s="78" t="s">
        <v>44</v>
      </c>
      <c r="F3215" s="78" t="s">
        <v>1</v>
      </c>
      <c r="G3215" s="2" t="s">
        <v>1</v>
      </c>
      <c r="H3215" s="2" t="s">
        <v>45</v>
      </c>
      <c r="I3215" s="12">
        <f>SUM(I3216)</f>
        <v>231807</v>
      </c>
      <c r="J3215" s="12">
        <f t="shared" si="8497"/>
        <v>245403</v>
      </c>
      <c r="K3215" s="12">
        <f t="shared" ref="K3215:Q3215" si="8528">SUM(K3216)</f>
        <v>245403</v>
      </c>
      <c r="L3215" s="12">
        <f t="shared" si="8500"/>
        <v>0</v>
      </c>
      <c r="M3215" s="12">
        <f t="shared" si="8528"/>
        <v>0</v>
      </c>
      <c r="N3215" s="12">
        <f t="shared" si="8528"/>
        <v>0</v>
      </c>
      <c r="O3215" s="12">
        <f t="shared" si="8528"/>
        <v>0</v>
      </c>
      <c r="P3215" s="12">
        <f t="shared" si="8528"/>
        <v>0</v>
      </c>
      <c r="Q3215" s="12">
        <f t="shared" si="8528"/>
        <v>0</v>
      </c>
      <c r="R3215" s="12">
        <f t="shared" ref="R3215:AG3215" si="8529">SUM(R3216)</f>
        <v>0</v>
      </c>
      <c r="S3215" s="12">
        <f t="shared" si="8529"/>
        <v>0</v>
      </c>
      <c r="T3215" s="12">
        <f t="shared" si="8529"/>
        <v>0</v>
      </c>
      <c r="U3215" s="12">
        <f t="shared" si="8529"/>
        <v>0</v>
      </c>
      <c r="V3215" s="12">
        <f t="shared" si="8529"/>
        <v>0</v>
      </c>
      <c r="W3215" s="12">
        <f t="shared" si="8529"/>
        <v>0</v>
      </c>
      <c r="X3215" s="12">
        <f t="shared" si="8529"/>
        <v>0</v>
      </c>
      <c r="Y3215" s="12">
        <f t="shared" si="8529"/>
        <v>0</v>
      </c>
      <c r="Z3215" s="12">
        <f t="shared" si="8529"/>
        <v>0</v>
      </c>
      <c r="AA3215" s="12">
        <f t="shared" si="8529"/>
        <v>0</v>
      </c>
      <c r="AB3215" s="12">
        <f t="shared" si="8529"/>
        <v>0</v>
      </c>
      <c r="AC3215" s="12">
        <f t="shared" si="8529"/>
        <v>0</v>
      </c>
      <c r="AD3215" s="12">
        <f t="shared" si="8529"/>
        <v>0</v>
      </c>
      <c r="AE3215" s="12">
        <f t="shared" si="8529"/>
        <v>0</v>
      </c>
      <c r="AF3215" s="12">
        <f t="shared" si="8529"/>
        <v>0</v>
      </c>
      <c r="AG3215" s="12">
        <f t="shared" si="8529"/>
        <v>0</v>
      </c>
      <c r="AH3215" s="12">
        <v>0</v>
      </c>
      <c r="AI3215" s="12">
        <v>0</v>
      </c>
      <c r="AJ3215" s="12">
        <f t="shared" ref="AJ3215:AY3215" si="8530">SUM(AJ3216)</f>
        <v>0</v>
      </c>
      <c r="AK3215" s="12">
        <f t="shared" si="8530"/>
        <v>0</v>
      </c>
      <c r="AL3215" s="12">
        <f t="shared" si="8530"/>
        <v>0</v>
      </c>
      <c r="AM3215" s="12">
        <f t="shared" si="8530"/>
        <v>0</v>
      </c>
      <c r="AN3215" s="12">
        <f t="shared" si="8530"/>
        <v>0</v>
      </c>
      <c r="AO3215" s="12">
        <f t="shared" si="8530"/>
        <v>0</v>
      </c>
      <c r="AP3215" s="12">
        <f t="shared" si="8530"/>
        <v>0</v>
      </c>
      <c r="AQ3215" s="12">
        <f t="shared" si="8530"/>
        <v>0</v>
      </c>
      <c r="AR3215" s="12">
        <f t="shared" si="8530"/>
        <v>0</v>
      </c>
      <c r="AS3215" s="12">
        <f t="shared" si="8530"/>
        <v>0</v>
      </c>
      <c r="AT3215" s="12">
        <f t="shared" si="8530"/>
        <v>0</v>
      </c>
      <c r="AU3215" s="12">
        <f t="shared" si="8530"/>
        <v>0</v>
      </c>
      <c r="AV3215" s="12">
        <f t="shared" si="8530"/>
        <v>0</v>
      </c>
      <c r="AW3215" s="12">
        <f t="shared" si="8530"/>
        <v>0</v>
      </c>
      <c r="AX3215" s="12">
        <f t="shared" si="8530"/>
        <v>0</v>
      </c>
      <c r="AY3215" s="12">
        <f t="shared" si="8530"/>
        <v>0</v>
      </c>
      <c r="AZ3215" s="12">
        <v>0</v>
      </c>
      <c r="BA3215" s="12">
        <v>0</v>
      </c>
      <c r="BB3215" s="12">
        <f t="shared" ref="BB3215:BQ3215" si="8531">SUM(BB3216)</f>
        <v>0</v>
      </c>
      <c r="BC3215" s="12">
        <f t="shared" si="8531"/>
        <v>0</v>
      </c>
      <c r="BD3215" s="12">
        <f t="shared" si="8531"/>
        <v>0</v>
      </c>
      <c r="BE3215" s="12">
        <f t="shared" si="8531"/>
        <v>0</v>
      </c>
      <c r="BF3215" s="12">
        <f t="shared" si="8531"/>
        <v>0</v>
      </c>
      <c r="BG3215" s="12">
        <f t="shared" si="8531"/>
        <v>0</v>
      </c>
      <c r="BH3215" s="12">
        <f t="shared" si="8531"/>
        <v>0</v>
      </c>
      <c r="BI3215" s="12">
        <f t="shared" si="8531"/>
        <v>0</v>
      </c>
      <c r="BJ3215" s="12">
        <f t="shared" si="8531"/>
        <v>0</v>
      </c>
      <c r="BK3215" s="12">
        <f t="shared" si="8531"/>
        <v>0</v>
      </c>
      <c r="BL3215" s="12">
        <f t="shared" si="8531"/>
        <v>0</v>
      </c>
      <c r="BM3215" s="12">
        <f t="shared" si="8531"/>
        <v>0</v>
      </c>
      <c r="BN3215" s="12">
        <f t="shared" si="8531"/>
        <v>0</v>
      </c>
      <c r="BO3215" s="12">
        <f t="shared" si="8531"/>
        <v>0</v>
      </c>
      <c r="BP3215" s="12">
        <f t="shared" si="8531"/>
        <v>0</v>
      </c>
      <c r="BQ3215" s="12">
        <f t="shared" si="8531"/>
        <v>0</v>
      </c>
      <c r="BR3215" s="12">
        <v>0</v>
      </c>
      <c r="BS3215" s="12">
        <v>0</v>
      </c>
      <c r="BT3215" s="12">
        <f t="shared" ref="BT3215:BZ3215" si="8532">SUM(BT3216)</f>
        <v>257673</v>
      </c>
      <c r="BU3215" s="12">
        <f t="shared" si="8532"/>
        <v>257673</v>
      </c>
      <c r="BV3215" s="12">
        <f t="shared" si="8532"/>
        <v>140962</v>
      </c>
      <c r="BW3215" s="12">
        <f t="shared" si="8532"/>
        <v>67200</v>
      </c>
      <c r="BX3215" s="12">
        <f t="shared" si="8532"/>
        <v>25200</v>
      </c>
      <c r="BY3215" s="12">
        <f t="shared" si="8532"/>
        <v>21000</v>
      </c>
      <c r="BZ3215" s="12">
        <f t="shared" si="8532"/>
        <v>21000</v>
      </c>
      <c r="CA3215" s="12">
        <f t="shared" si="8498"/>
        <v>208162</v>
      </c>
      <c r="CB3215" s="124">
        <f t="shared" si="8509"/>
        <v>80.785336453567112</v>
      </c>
    </row>
    <row r="3216" spans="1:80" x14ac:dyDescent="0.25">
      <c r="A3216" s="4" t="s">
        <v>928</v>
      </c>
      <c r="B3216" s="4" t="s">
        <v>88</v>
      </c>
      <c r="C3216" s="4" t="s">
        <v>1433</v>
      </c>
      <c r="D3216" s="79" t="s">
        <v>1434</v>
      </c>
      <c r="E3216" s="89">
        <v>6121</v>
      </c>
      <c r="F3216" s="79"/>
      <c r="G3216" s="75" t="s">
        <v>1906</v>
      </c>
      <c r="H3216" s="13" t="s">
        <v>46</v>
      </c>
      <c r="I3216" s="14">
        <v>231807</v>
      </c>
      <c r="J3216" s="14">
        <f t="shared" si="8497"/>
        <v>245403</v>
      </c>
      <c r="K3216" s="14">
        <v>245403</v>
      </c>
      <c r="L3216" s="14">
        <f t="shared" si="8500"/>
        <v>0</v>
      </c>
      <c r="M3216" s="14">
        <v>0</v>
      </c>
      <c r="N3216" s="14">
        <v>0</v>
      </c>
      <c r="O3216" s="14">
        <v>0</v>
      </c>
      <c r="P3216" s="14">
        <v>0</v>
      </c>
      <c r="Q3216" s="14">
        <v>0</v>
      </c>
      <c r="R3216" s="14">
        <v>0</v>
      </c>
      <c r="S3216" s="14"/>
      <c r="T3216" s="14"/>
      <c r="U3216" s="14"/>
      <c r="V3216" s="14"/>
      <c r="W3216" s="14"/>
      <c r="X3216" s="14">
        <f t="shared" si="8411"/>
        <v>0</v>
      </c>
      <c r="Y3216" s="14"/>
      <c r="Z3216" s="14"/>
      <c r="AA3216" s="14"/>
      <c r="AB3216" s="14"/>
      <c r="AC3216" s="14"/>
      <c r="AD3216" s="14"/>
      <c r="AE3216" s="14"/>
      <c r="AF3216" s="14"/>
      <c r="AG3216" s="14"/>
      <c r="AH3216" s="14">
        <v>0</v>
      </c>
      <c r="AI3216" s="14">
        <v>0</v>
      </c>
      <c r="AJ3216" s="14">
        <v>0</v>
      </c>
      <c r="AK3216" s="14"/>
      <c r="AL3216" s="14"/>
      <c r="AM3216" s="14"/>
      <c r="AN3216" s="14"/>
      <c r="AO3216" s="14"/>
      <c r="AP3216" s="14">
        <f t="shared" si="8412"/>
        <v>0</v>
      </c>
      <c r="AQ3216" s="14"/>
      <c r="AR3216" s="14"/>
      <c r="AS3216" s="14"/>
      <c r="AT3216" s="14"/>
      <c r="AU3216" s="14"/>
      <c r="AV3216" s="14"/>
      <c r="AW3216" s="14"/>
      <c r="AX3216" s="14"/>
      <c r="AY3216" s="14"/>
      <c r="AZ3216" s="14">
        <v>0</v>
      </c>
      <c r="BA3216" s="14">
        <v>0</v>
      </c>
      <c r="BB3216" s="14">
        <v>0</v>
      </c>
      <c r="BC3216" s="14"/>
      <c r="BD3216" s="14"/>
      <c r="BE3216" s="14"/>
      <c r="BF3216" s="14"/>
      <c r="BG3216" s="14"/>
      <c r="BH3216" s="14">
        <f t="shared" si="8413"/>
        <v>0</v>
      </c>
      <c r="BI3216" s="14"/>
      <c r="BJ3216" s="14"/>
      <c r="BK3216" s="14"/>
      <c r="BL3216" s="14"/>
      <c r="BM3216" s="14"/>
      <c r="BN3216" s="14"/>
      <c r="BO3216" s="14"/>
      <c r="BP3216" s="14"/>
      <c r="BQ3216" s="14"/>
      <c r="BR3216" s="14">
        <v>0</v>
      </c>
      <c r="BS3216" s="14">
        <v>0</v>
      </c>
      <c r="BT3216" s="14">
        <v>257673</v>
      </c>
      <c r="BU3216" s="14">
        <v>257673</v>
      </c>
      <c r="BV3216" s="14">
        <v>140962</v>
      </c>
      <c r="BW3216" s="14">
        <f t="shared" si="8527"/>
        <v>67200</v>
      </c>
      <c r="BX3216" s="14">
        <v>25200</v>
      </c>
      <c r="BY3216" s="14">
        <v>21000</v>
      </c>
      <c r="BZ3216" s="14">
        <v>21000</v>
      </c>
      <c r="CA3216" s="14">
        <f t="shared" si="8498"/>
        <v>208162</v>
      </c>
      <c r="CB3216" s="122">
        <f t="shared" si="8509"/>
        <v>80.785336453567112</v>
      </c>
    </row>
    <row r="3217" spans="1:80" x14ac:dyDescent="0.25">
      <c r="A3217" s="4" t="s">
        <v>928</v>
      </c>
      <c r="B3217" s="4" t="s">
        <v>88</v>
      </c>
      <c r="C3217" s="4" t="s">
        <v>1433</v>
      </c>
      <c r="D3217" s="79" t="s">
        <v>1434</v>
      </c>
      <c r="E3217" s="78" t="s">
        <v>47</v>
      </c>
      <c r="F3217" s="78" t="s">
        <v>1</v>
      </c>
      <c r="G3217" s="2" t="s">
        <v>1</v>
      </c>
      <c r="H3217" s="2" t="s">
        <v>48</v>
      </c>
      <c r="I3217" s="12">
        <f>SUM(I3218:I3226)</f>
        <v>141370</v>
      </c>
      <c r="J3217" s="12">
        <f t="shared" si="8497"/>
        <v>163355</v>
      </c>
      <c r="K3217" s="12">
        <f t="shared" ref="K3217" si="8533">SUM(K3218:K3226)</f>
        <v>154055</v>
      </c>
      <c r="L3217" s="12">
        <f t="shared" si="8500"/>
        <v>9300</v>
      </c>
      <c r="M3217" s="12">
        <f t="shared" ref="M3217:Q3217" si="8534">SUM(M3218:M3226)</f>
        <v>7500</v>
      </c>
      <c r="N3217" s="12">
        <f t="shared" si="8534"/>
        <v>500</v>
      </c>
      <c r="O3217" s="12">
        <f t="shared" si="8534"/>
        <v>1300</v>
      </c>
      <c r="P3217" s="12">
        <f t="shared" si="8534"/>
        <v>0</v>
      </c>
      <c r="Q3217" s="12">
        <f t="shared" si="8534"/>
        <v>0</v>
      </c>
      <c r="R3217" s="12">
        <f t="shared" ref="R3217:AG3217" si="8535">SUM(R3218:R3226)</f>
        <v>7500</v>
      </c>
      <c r="S3217" s="12">
        <f t="shared" si="8535"/>
        <v>0</v>
      </c>
      <c r="T3217" s="12">
        <f t="shared" si="8535"/>
        <v>0</v>
      </c>
      <c r="U3217" s="12">
        <f t="shared" si="8535"/>
        <v>0</v>
      </c>
      <c r="V3217" s="12">
        <f t="shared" si="8535"/>
        <v>0</v>
      </c>
      <c r="W3217" s="12">
        <f t="shared" si="8535"/>
        <v>0</v>
      </c>
      <c r="X3217" s="12">
        <f t="shared" si="8535"/>
        <v>7500</v>
      </c>
      <c r="Y3217" s="12">
        <f t="shared" si="8535"/>
        <v>0</v>
      </c>
      <c r="Z3217" s="12">
        <f t="shared" si="8535"/>
        <v>0</v>
      </c>
      <c r="AA3217" s="12">
        <f t="shared" si="8535"/>
        <v>0</v>
      </c>
      <c r="AB3217" s="12">
        <f t="shared" si="8535"/>
        <v>0</v>
      </c>
      <c r="AC3217" s="12">
        <f t="shared" si="8535"/>
        <v>0</v>
      </c>
      <c r="AD3217" s="12">
        <f t="shared" si="8535"/>
        <v>0</v>
      </c>
      <c r="AE3217" s="12">
        <f t="shared" si="8535"/>
        <v>0</v>
      </c>
      <c r="AF3217" s="12">
        <f t="shared" si="8535"/>
        <v>0</v>
      </c>
      <c r="AG3217" s="12">
        <f t="shared" si="8535"/>
        <v>0</v>
      </c>
      <c r="AH3217" s="12">
        <v>0</v>
      </c>
      <c r="AI3217" s="12">
        <v>7500</v>
      </c>
      <c r="AJ3217" s="12">
        <f t="shared" ref="AJ3217:AY3217" si="8536">SUM(AJ3218:AJ3226)</f>
        <v>500</v>
      </c>
      <c r="AK3217" s="12">
        <f t="shared" si="8536"/>
        <v>0</v>
      </c>
      <c r="AL3217" s="12">
        <f t="shared" si="8536"/>
        <v>0</v>
      </c>
      <c r="AM3217" s="12">
        <f t="shared" si="8536"/>
        <v>0</v>
      </c>
      <c r="AN3217" s="12">
        <f t="shared" si="8536"/>
        <v>0</v>
      </c>
      <c r="AO3217" s="12">
        <f t="shared" si="8536"/>
        <v>0</v>
      </c>
      <c r="AP3217" s="12">
        <f t="shared" si="8536"/>
        <v>500</v>
      </c>
      <c r="AQ3217" s="12">
        <f t="shared" si="8536"/>
        <v>0</v>
      </c>
      <c r="AR3217" s="12">
        <f t="shared" si="8536"/>
        <v>0</v>
      </c>
      <c r="AS3217" s="12">
        <f t="shared" si="8536"/>
        <v>0</v>
      </c>
      <c r="AT3217" s="12">
        <f t="shared" si="8536"/>
        <v>0</v>
      </c>
      <c r="AU3217" s="12">
        <f t="shared" si="8536"/>
        <v>0</v>
      </c>
      <c r="AV3217" s="12">
        <f t="shared" si="8536"/>
        <v>0</v>
      </c>
      <c r="AW3217" s="12">
        <f t="shared" si="8536"/>
        <v>0</v>
      </c>
      <c r="AX3217" s="12">
        <f t="shared" si="8536"/>
        <v>0</v>
      </c>
      <c r="AY3217" s="12">
        <f t="shared" si="8536"/>
        <v>0</v>
      </c>
      <c r="AZ3217" s="12">
        <v>0</v>
      </c>
      <c r="BA3217" s="12">
        <v>500</v>
      </c>
      <c r="BB3217" s="12">
        <f t="shared" ref="BB3217:BQ3217" si="8537">SUM(BB3218:BB3226)</f>
        <v>1300</v>
      </c>
      <c r="BC3217" s="12">
        <f t="shared" si="8537"/>
        <v>0</v>
      </c>
      <c r="BD3217" s="12">
        <f t="shared" si="8537"/>
        <v>0</v>
      </c>
      <c r="BE3217" s="12">
        <f t="shared" si="8537"/>
        <v>0</v>
      </c>
      <c r="BF3217" s="12">
        <f t="shared" si="8537"/>
        <v>0</v>
      </c>
      <c r="BG3217" s="12">
        <f t="shared" si="8537"/>
        <v>0</v>
      </c>
      <c r="BH3217" s="12">
        <f t="shared" si="8537"/>
        <v>1300</v>
      </c>
      <c r="BI3217" s="12">
        <f t="shared" si="8537"/>
        <v>0</v>
      </c>
      <c r="BJ3217" s="12">
        <f t="shared" si="8537"/>
        <v>0</v>
      </c>
      <c r="BK3217" s="12">
        <f t="shared" si="8537"/>
        <v>0</v>
      </c>
      <c r="BL3217" s="12">
        <f t="shared" si="8537"/>
        <v>0</v>
      </c>
      <c r="BM3217" s="12">
        <f t="shared" si="8537"/>
        <v>1200</v>
      </c>
      <c r="BN3217" s="12">
        <f t="shared" si="8537"/>
        <v>0</v>
      </c>
      <c r="BO3217" s="12">
        <f t="shared" si="8537"/>
        <v>0</v>
      </c>
      <c r="BP3217" s="12">
        <f t="shared" si="8537"/>
        <v>0</v>
      </c>
      <c r="BQ3217" s="12">
        <f t="shared" si="8537"/>
        <v>0</v>
      </c>
      <c r="BR3217" s="12">
        <v>1200</v>
      </c>
      <c r="BS3217" s="12">
        <v>100</v>
      </c>
      <c r="BT3217" s="12">
        <f t="shared" ref="BT3217:BZ3217" si="8538">SUM(BT3218:BT3226)</f>
        <v>183728</v>
      </c>
      <c r="BU3217" s="12">
        <f t="shared" si="8538"/>
        <v>174428</v>
      </c>
      <c r="BV3217" s="12">
        <f t="shared" si="8538"/>
        <v>95582</v>
      </c>
      <c r="BW3217" s="12">
        <f t="shared" si="8538"/>
        <v>32200</v>
      </c>
      <c r="BX3217" s="12">
        <f t="shared" si="8538"/>
        <v>13600</v>
      </c>
      <c r="BY3217" s="12">
        <f t="shared" si="8538"/>
        <v>8300</v>
      </c>
      <c r="BZ3217" s="12">
        <f t="shared" si="8538"/>
        <v>10300</v>
      </c>
      <c r="CA3217" s="12">
        <f t="shared" si="8498"/>
        <v>127782</v>
      </c>
      <c r="CB3217" s="124">
        <f t="shared" si="8509"/>
        <v>73.25773385006994</v>
      </c>
    </row>
    <row r="3218" spans="1:80" x14ac:dyDescent="0.25">
      <c r="A3218" s="4" t="s">
        <v>928</v>
      </c>
      <c r="B3218" s="4" t="s">
        <v>88</v>
      </c>
      <c r="C3218" s="4" t="s">
        <v>1433</v>
      </c>
      <c r="D3218" s="79" t="s">
        <v>1434</v>
      </c>
      <c r="E3218" s="89">
        <v>6131</v>
      </c>
      <c r="F3218" s="79"/>
      <c r="G3218" s="75" t="s">
        <v>1906</v>
      </c>
      <c r="H3218" s="13" t="s">
        <v>49</v>
      </c>
      <c r="I3218" s="14">
        <v>700</v>
      </c>
      <c r="J3218" s="14">
        <f t="shared" si="8497"/>
        <v>1500</v>
      </c>
      <c r="K3218" s="14">
        <v>1500</v>
      </c>
      <c r="L3218" s="14">
        <f t="shared" si="8500"/>
        <v>0</v>
      </c>
      <c r="M3218" s="14">
        <v>0</v>
      </c>
      <c r="N3218" s="14">
        <v>0</v>
      </c>
      <c r="O3218" s="14">
        <v>0</v>
      </c>
      <c r="P3218" s="14">
        <v>0</v>
      </c>
      <c r="Q3218" s="14">
        <v>0</v>
      </c>
      <c r="R3218" s="14">
        <v>0</v>
      </c>
      <c r="S3218" s="14"/>
      <c r="T3218" s="14"/>
      <c r="U3218" s="14"/>
      <c r="V3218" s="14"/>
      <c r="W3218" s="14"/>
      <c r="X3218" s="14">
        <f t="shared" si="8411"/>
        <v>0</v>
      </c>
      <c r="Y3218" s="14"/>
      <c r="Z3218" s="14"/>
      <c r="AA3218" s="14"/>
      <c r="AB3218" s="14"/>
      <c r="AC3218" s="14"/>
      <c r="AD3218" s="14"/>
      <c r="AE3218" s="14"/>
      <c r="AF3218" s="14"/>
      <c r="AG3218" s="14"/>
      <c r="AH3218" s="14">
        <v>0</v>
      </c>
      <c r="AI3218" s="14">
        <v>0</v>
      </c>
      <c r="AJ3218" s="14">
        <v>0</v>
      </c>
      <c r="AK3218" s="14"/>
      <c r="AL3218" s="14"/>
      <c r="AM3218" s="14"/>
      <c r="AN3218" s="14"/>
      <c r="AO3218" s="14"/>
      <c r="AP3218" s="14">
        <f t="shared" si="8412"/>
        <v>0</v>
      </c>
      <c r="AQ3218" s="14"/>
      <c r="AR3218" s="14"/>
      <c r="AS3218" s="14"/>
      <c r="AT3218" s="14"/>
      <c r="AU3218" s="14"/>
      <c r="AV3218" s="14"/>
      <c r="AW3218" s="14"/>
      <c r="AX3218" s="14"/>
      <c r="AY3218" s="14"/>
      <c r="AZ3218" s="14">
        <v>0</v>
      </c>
      <c r="BA3218" s="14">
        <v>0</v>
      </c>
      <c r="BB3218" s="14">
        <v>0</v>
      </c>
      <c r="BC3218" s="14"/>
      <c r="BD3218" s="14"/>
      <c r="BE3218" s="14"/>
      <c r="BF3218" s="14"/>
      <c r="BG3218" s="14"/>
      <c r="BH3218" s="14">
        <f t="shared" si="8413"/>
        <v>0</v>
      </c>
      <c r="BI3218" s="14"/>
      <c r="BJ3218" s="14"/>
      <c r="BK3218" s="14"/>
      <c r="BL3218" s="14"/>
      <c r="BM3218" s="14"/>
      <c r="BN3218" s="14"/>
      <c r="BO3218" s="14"/>
      <c r="BP3218" s="14"/>
      <c r="BQ3218" s="14"/>
      <c r="BR3218" s="14">
        <v>0</v>
      </c>
      <c r="BS3218" s="14">
        <v>0</v>
      </c>
      <c r="BT3218" s="14">
        <v>1500</v>
      </c>
      <c r="BU3218" s="14">
        <v>1500</v>
      </c>
      <c r="BV3218" s="14">
        <v>1000</v>
      </c>
      <c r="BW3218" s="14">
        <f t="shared" si="8527"/>
        <v>500</v>
      </c>
      <c r="BX3218" s="14">
        <v>500</v>
      </c>
      <c r="BY3218" s="14">
        <v>0</v>
      </c>
      <c r="BZ3218" s="14">
        <v>0</v>
      </c>
      <c r="CA3218" s="14">
        <f t="shared" si="8498"/>
        <v>1500</v>
      </c>
      <c r="CB3218" s="122">
        <f t="shared" si="8509"/>
        <v>100</v>
      </c>
    </row>
    <row r="3219" spans="1:80" x14ac:dyDescent="0.25">
      <c r="A3219" s="4" t="s">
        <v>928</v>
      </c>
      <c r="B3219" s="4" t="s">
        <v>88</v>
      </c>
      <c r="C3219" s="4" t="s">
        <v>1433</v>
      </c>
      <c r="D3219" s="79" t="s">
        <v>1434</v>
      </c>
      <c r="E3219" s="89">
        <v>6132</v>
      </c>
      <c r="F3219" s="79"/>
      <c r="G3219" s="75" t="s">
        <v>1906</v>
      </c>
      <c r="H3219" s="13" t="s">
        <v>196</v>
      </c>
      <c r="I3219" s="14">
        <v>33000</v>
      </c>
      <c r="J3219" s="14">
        <f t="shared" si="8497"/>
        <v>40000</v>
      </c>
      <c r="K3219" s="14">
        <v>40000</v>
      </c>
      <c r="L3219" s="14">
        <f t="shared" si="8500"/>
        <v>0</v>
      </c>
      <c r="M3219" s="14">
        <v>0</v>
      </c>
      <c r="N3219" s="14">
        <v>0</v>
      </c>
      <c r="O3219" s="14">
        <v>0</v>
      </c>
      <c r="P3219" s="14">
        <v>0</v>
      </c>
      <c r="Q3219" s="14">
        <v>0</v>
      </c>
      <c r="R3219" s="14">
        <v>0</v>
      </c>
      <c r="S3219" s="14"/>
      <c r="T3219" s="14"/>
      <c r="U3219" s="14"/>
      <c r="V3219" s="14"/>
      <c r="W3219" s="14"/>
      <c r="X3219" s="14">
        <f t="shared" si="8411"/>
        <v>0</v>
      </c>
      <c r="Y3219" s="14"/>
      <c r="Z3219" s="14"/>
      <c r="AA3219" s="14"/>
      <c r="AB3219" s="14"/>
      <c r="AC3219" s="14"/>
      <c r="AD3219" s="14"/>
      <c r="AE3219" s="14"/>
      <c r="AF3219" s="14"/>
      <c r="AG3219" s="14"/>
      <c r="AH3219" s="14">
        <v>0</v>
      </c>
      <c r="AI3219" s="14">
        <v>0</v>
      </c>
      <c r="AJ3219" s="14">
        <v>0</v>
      </c>
      <c r="AK3219" s="14"/>
      <c r="AL3219" s="14"/>
      <c r="AM3219" s="14"/>
      <c r="AN3219" s="14"/>
      <c r="AO3219" s="14"/>
      <c r="AP3219" s="14">
        <f t="shared" si="8412"/>
        <v>0</v>
      </c>
      <c r="AQ3219" s="14"/>
      <c r="AR3219" s="14"/>
      <c r="AS3219" s="14"/>
      <c r="AT3219" s="14"/>
      <c r="AU3219" s="14"/>
      <c r="AV3219" s="14"/>
      <c r="AW3219" s="14"/>
      <c r="AX3219" s="14"/>
      <c r="AY3219" s="14"/>
      <c r="AZ3219" s="14">
        <v>0</v>
      </c>
      <c r="BA3219" s="14">
        <v>0</v>
      </c>
      <c r="BB3219" s="14">
        <v>0</v>
      </c>
      <c r="BC3219" s="14"/>
      <c r="BD3219" s="14"/>
      <c r="BE3219" s="14"/>
      <c r="BF3219" s="14"/>
      <c r="BG3219" s="14"/>
      <c r="BH3219" s="14">
        <f t="shared" si="8413"/>
        <v>0</v>
      </c>
      <c r="BI3219" s="14"/>
      <c r="BJ3219" s="14"/>
      <c r="BK3219" s="14"/>
      <c r="BL3219" s="14"/>
      <c r="BM3219" s="14"/>
      <c r="BN3219" s="14"/>
      <c r="BO3219" s="14"/>
      <c r="BP3219" s="14"/>
      <c r="BQ3219" s="14"/>
      <c r="BR3219" s="14">
        <v>0</v>
      </c>
      <c r="BS3219" s="14">
        <v>0</v>
      </c>
      <c r="BT3219" s="14">
        <v>40000</v>
      </c>
      <c r="BU3219" s="14">
        <v>40000</v>
      </c>
      <c r="BV3219" s="14">
        <v>24200</v>
      </c>
      <c r="BW3219" s="14">
        <f t="shared" si="8527"/>
        <v>4600</v>
      </c>
      <c r="BX3219" s="14">
        <v>1000</v>
      </c>
      <c r="BY3219" s="14">
        <v>1800</v>
      </c>
      <c r="BZ3219" s="14">
        <v>1800</v>
      </c>
      <c r="CA3219" s="14">
        <f t="shared" si="8498"/>
        <v>28800</v>
      </c>
      <c r="CB3219" s="122">
        <f t="shared" si="8509"/>
        <v>72</v>
      </c>
    </row>
    <row r="3220" spans="1:80" x14ac:dyDescent="0.25">
      <c r="A3220" s="4" t="s">
        <v>928</v>
      </c>
      <c r="B3220" s="4" t="s">
        <v>88</v>
      </c>
      <c r="C3220" s="4" t="s">
        <v>1433</v>
      </c>
      <c r="D3220" s="79" t="s">
        <v>1434</v>
      </c>
      <c r="E3220" s="89">
        <v>6133</v>
      </c>
      <c r="F3220" s="79"/>
      <c r="G3220" s="75" t="s">
        <v>1906</v>
      </c>
      <c r="H3220" s="13" t="s">
        <v>198</v>
      </c>
      <c r="I3220" s="14">
        <v>15000</v>
      </c>
      <c r="J3220" s="14">
        <f t="shared" si="8497"/>
        <v>15000</v>
      </c>
      <c r="K3220" s="14">
        <v>15000</v>
      </c>
      <c r="L3220" s="14">
        <f t="shared" si="8500"/>
        <v>0</v>
      </c>
      <c r="M3220" s="14">
        <v>0</v>
      </c>
      <c r="N3220" s="14">
        <v>0</v>
      </c>
      <c r="O3220" s="14">
        <v>0</v>
      </c>
      <c r="P3220" s="14">
        <v>0</v>
      </c>
      <c r="Q3220" s="14">
        <v>0</v>
      </c>
      <c r="R3220" s="14">
        <v>0</v>
      </c>
      <c r="S3220" s="14"/>
      <c r="T3220" s="14"/>
      <c r="U3220" s="14"/>
      <c r="V3220" s="14"/>
      <c r="W3220" s="14"/>
      <c r="X3220" s="14">
        <f t="shared" si="8411"/>
        <v>0</v>
      </c>
      <c r="Y3220" s="14"/>
      <c r="Z3220" s="14"/>
      <c r="AA3220" s="14"/>
      <c r="AB3220" s="14"/>
      <c r="AC3220" s="14"/>
      <c r="AD3220" s="14"/>
      <c r="AE3220" s="14"/>
      <c r="AF3220" s="14"/>
      <c r="AG3220" s="14"/>
      <c r="AH3220" s="14">
        <v>0</v>
      </c>
      <c r="AI3220" s="14">
        <v>0</v>
      </c>
      <c r="AJ3220" s="14">
        <v>0</v>
      </c>
      <c r="AK3220" s="14"/>
      <c r="AL3220" s="14"/>
      <c r="AM3220" s="14"/>
      <c r="AN3220" s="14"/>
      <c r="AO3220" s="14"/>
      <c r="AP3220" s="14">
        <f t="shared" si="8412"/>
        <v>0</v>
      </c>
      <c r="AQ3220" s="14"/>
      <c r="AR3220" s="14"/>
      <c r="AS3220" s="14"/>
      <c r="AT3220" s="14"/>
      <c r="AU3220" s="14"/>
      <c r="AV3220" s="14"/>
      <c r="AW3220" s="14"/>
      <c r="AX3220" s="14"/>
      <c r="AY3220" s="14"/>
      <c r="AZ3220" s="14">
        <v>0</v>
      </c>
      <c r="BA3220" s="14">
        <v>0</v>
      </c>
      <c r="BB3220" s="14">
        <v>0</v>
      </c>
      <c r="BC3220" s="14"/>
      <c r="BD3220" s="14"/>
      <c r="BE3220" s="14"/>
      <c r="BF3220" s="14"/>
      <c r="BG3220" s="14"/>
      <c r="BH3220" s="14">
        <f t="shared" si="8413"/>
        <v>0</v>
      </c>
      <c r="BI3220" s="14"/>
      <c r="BJ3220" s="14"/>
      <c r="BK3220" s="14"/>
      <c r="BL3220" s="14"/>
      <c r="BM3220" s="14"/>
      <c r="BN3220" s="14"/>
      <c r="BO3220" s="14"/>
      <c r="BP3220" s="14"/>
      <c r="BQ3220" s="14"/>
      <c r="BR3220" s="14">
        <v>0</v>
      </c>
      <c r="BS3220" s="14">
        <v>0</v>
      </c>
      <c r="BT3220" s="14">
        <v>15000</v>
      </c>
      <c r="BU3220" s="14">
        <v>15000</v>
      </c>
      <c r="BV3220" s="14">
        <v>7500</v>
      </c>
      <c r="BW3220" s="14">
        <f t="shared" si="8527"/>
        <v>3250</v>
      </c>
      <c r="BX3220" s="14">
        <v>1250</v>
      </c>
      <c r="BY3220" s="14">
        <v>1000</v>
      </c>
      <c r="BZ3220" s="14">
        <v>1000</v>
      </c>
      <c r="CA3220" s="14">
        <f t="shared" si="8498"/>
        <v>10750</v>
      </c>
      <c r="CB3220" s="122">
        <f t="shared" si="8509"/>
        <v>71.666666666666671</v>
      </c>
    </row>
    <row r="3221" spans="1:80" x14ac:dyDescent="0.25">
      <c r="A3221" s="4" t="s">
        <v>928</v>
      </c>
      <c r="B3221" s="4" t="s">
        <v>88</v>
      </c>
      <c r="C3221" s="4" t="s">
        <v>1433</v>
      </c>
      <c r="D3221" s="79" t="s">
        <v>1434</v>
      </c>
      <c r="E3221" s="89">
        <v>6134</v>
      </c>
      <c r="F3221" s="79"/>
      <c r="G3221" s="75" t="s">
        <v>1906</v>
      </c>
      <c r="H3221" s="13" t="s">
        <v>200</v>
      </c>
      <c r="I3221" s="14">
        <v>19500</v>
      </c>
      <c r="J3221" s="14">
        <f t="shared" si="8497"/>
        <v>22500</v>
      </c>
      <c r="K3221" s="14">
        <v>20000</v>
      </c>
      <c r="L3221" s="14">
        <f t="shared" si="8500"/>
        <v>2500</v>
      </c>
      <c r="M3221" s="14">
        <v>2500</v>
      </c>
      <c r="N3221" s="14">
        <v>0</v>
      </c>
      <c r="O3221" s="14">
        <v>0</v>
      </c>
      <c r="P3221" s="14">
        <v>0</v>
      </c>
      <c r="Q3221" s="14">
        <v>0</v>
      </c>
      <c r="R3221" s="14">
        <v>2500</v>
      </c>
      <c r="S3221" s="14"/>
      <c r="T3221" s="14"/>
      <c r="U3221" s="14"/>
      <c r="V3221" s="14"/>
      <c r="W3221" s="14"/>
      <c r="X3221" s="14">
        <f t="shared" si="8411"/>
        <v>2500</v>
      </c>
      <c r="Y3221" s="14"/>
      <c r="Z3221" s="14"/>
      <c r="AA3221" s="14"/>
      <c r="AB3221" s="14"/>
      <c r="AC3221" s="14"/>
      <c r="AD3221" s="14"/>
      <c r="AE3221" s="14"/>
      <c r="AF3221" s="14"/>
      <c r="AG3221" s="14"/>
      <c r="AH3221" s="14">
        <v>0</v>
      </c>
      <c r="AI3221" s="14">
        <v>2500</v>
      </c>
      <c r="AJ3221" s="14">
        <v>0</v>
      </c>
      <c r="AK3221" s="14"/>
      <c r="AL3221" s="14"/>
      <c r="AM3221" s="14"/>
      <c r="AN3221" s="14"/>
      <c r="AO3221" s="14"/>
      <c r="AP3221" s="14">
        <f t="shared" si="8412"/>
        <v>0</v>
      </c>
      <c r="AQ3221" s="14"/>
      <c r="AR3221" s="14"/>
      <c r="AS3221" s="14"/>
      <c r="AT3221" s="14"/>
      <c r="AU3221" s="14"/>
      <c r="AV3221" s="14"/>
      <c r="AW3221" s="14"/>
      <c r="AX3221" s="14"/>
      <c r="AY3221" s="14"/>
      <c r="AZ3221" s="14">
        <v>0</v>
      </c>
      <c r="BA3221" s="14">
        <v>0</v>
      </c>
      <c r="BB3221" s="14">
        <v>0</v>
      </c>
      <c r="BC3221" s="14"/>
      <c r="BD3221" s="14"/>
      <c r="BE3221" s="14"/>
      <c r="BF3221" s="14"/>
      <c r="BG3221" s="14"/>
      <c r="BH3221" s="14">
        <f t="shared" si="8413"/>
        <v>0</v>
      </c>
      <c r="BI3221" s="14"/>
      <c r="BJ3221" s="14"/>
      <c r="BK3221" s="14"/>
      <c r="BL3221" s="14"/>
      <c r="BM3221" s="14"/>
      <c r="BN3221" s="14"/>
      <c r="BO3221" s="14"/>
      <c r="BP3221" s="14"/>
      <c r="BQ3221" s="14"/>
      <c r="BR3221" s="14">
        <v>0</v>
      </c>
      <c r="BS3221" s="14">
        <v>0</v>
      </c>
      <c r="BT3221" s="14">
        <v>42500</v>
      </c>
      <c r="BU3221" s="14">
        <v>40000</v>
      </c>
      <c r="BV3221" s="14">
        <v>19800</v>
      </c>
      <c r="BW3221" s="14">
        <f t="shared" si="8527"/>
        <v>8900</v>
      </c>
      <c r="BX3221" s="14">
        <v>3300</v>
      </c>
      <c r="BY3221" s="14">
        <v>2800</v>
      </c>
      <c r="BZ3221" s="14">
        <v>2800</v>
      </c>
      <c r="CA3221" s="14">
        <f t="shared" si="8498"/>
        <v>28700</v>
      </c>
      <c r="CB3221" s="122">
        <f t="shared" si="8509"/>
        <v>71.75</v>
      </c>
    </row>
    <row r="3222" spans="1:80" x14ac:dyDescent="0.25">
      <c r="A3222" s="4" t="s">
        <v>928</v>
      </c>
      <c r="B3222" s="4" t="s">
        <v>88</v>
      </c>
      <c r="C3222" s="4" t="s">
        <v>1433</v>
      </c>
      <c r="D3222" s="79" t="s">
        <v>1434</v>
      </c>
      <c r="E3222" s="89">
        <v>6135</v>
      </c>
      <c r="F3222" s="79"/>
      <c r="G3222" s="75" t="s">
        <v>1906</v>
      </c>
      <c r="H3222" s="13" t="s">
        <v>201</v>
      </c>
      <c r="I3222" s="14">
        <v>4300</v>
      </c>
      <c r="J3222" s="14">
        <f t="shared" si="8497"/>
        <v>4300</v>
      </c>
      <c r="K3222" s="14">
        <v>3000</v>
      </c>
      <c r="L3222" s="14">
        <f t="shared" si="8500"/>
        <v>1300</v>
      </c>
      <c r="M3222" s="14">
        <v>0</v>
      </c>
      <c r="N3222" s="14">
        <v>0</v>
      </c>
      <c r="O3222" s="14">
        <v>1300</v>
      </c>
      <c r="P3222" s="14">
        <v>0</v>
      </c>
      <c r="Q3222" s="14">
        <v>0</v>
      </c>
      <c r="R3222" s="14">
        <v>0</v>
      </c>
      <c r="S3222" s="14"/>
      <c r="T3222" s="14"/>
      <c r="U3222" s="14"/>
      <c r="V3222" s="14"/>
      <c r="W3222" s="14"/>
      <c r="X3222" s="14">
        <f t="shared" si="8411"/>
        <v>0</v>
      </c>
      <c r="Y3222" s="14"/>
      <c r="Z3222" s="14"/>
      <c r="AA3222" s="14"/>
      <c r="AB3222" s="14"/>
      <c r="AC3222" s="14"/>
      <c r="AD3222" s="14"/>
      <c r="AE3222" s="14"/>
      <c r="AF3222" s="14"/>
      <c r="AG3222" s="14"/>
      <c r="AH3222" s="14">
        <v>0</v>
      </c>
      <c r="AI3222" s="14">
        <v>0</v>
      </c>
      <c r="AJ3222" s="14">
        <v>0</v>
      </c>
      <c r="AK3222" s="14"/>
      <c r="AL3222" s="14"/>
      <c r="AM3222" s="14"/>
      <c r="AN3222" s="14"/>
      <c r="AO3222" s="14"/>
      <c r="AP3222" s="14">
        <f t="shared" si="8412"/>
        <v>0</v>
      </c>
      <c r="AQ3222" s="14"/>
      <c r="AR3222" s="14"/>
      <c r="AS3222" s="14"/>
      <c r="AT3222" s="14"/>
      <c r="AU3222" s="14"/>
      <c r="AV3222" s="14"/>
      <c r="AW3222" s="14"/>
      <c r="AX3222" s="14"/>
      <c r="AY3222" s="14"/>
      <c r="AZ3222" s="14">
        <v>0</v>
      </c>
      <c r="BA3222" s="14">
        <v>0</v>
      </c>
      <c r="BB3222" s="14">
        <v>1300</v>
      </c>
      <c r="BC3222" s="14"/>
      <c r="BD3222" s="14"/>
      <c r="BE3222" s="14"/>
      <c r="BF3222" s="14"/>
      <c r="BG3222" s="14"/>
      <c r="BH3222" s="14">
        <f t="shared" si="8413"/>
        <v>1300</v>
      </c>
      <c r="BI3222" s="14"/>
      <c r="BJ3222" s="14"/>
      <c r="BK3222" s="14"/>
      <c r="BL3222" s="14"/>
      <c r="BM3222" s="14">
        <v>1200</v>
      </c>
      <c r="BN3222" s="14"/>
      <c r="BO3222" s="14"/>
      <c r="BP3222" s="14"/>
      <c r="BQ3222" s="14"/>
      <c r="BR3222" s="14">
        <v>1200</v>
      </c>
      <c r="BS3222" s="14">
        <v>100</v>
      </c>
      <c r="BT3222" s="14">
        <v>4300</v>
      </c>
      <c r="BU3222" s="14">
        <v>3000</v>
      </c>
      <c r="BV3222" s="14">
        <v>1500</v>
      </c>
      <c r="BW3222" s="14">
        <f t="shared" si="8527"/>
        <v>700</v>
      </c>
      <c r="BX3222" s="14">
        <v>500</v>
      </c>
      <c r="BY3222" s="14">
        <v>100</v>
      </c>
      <c r="BZ3222" s="14">
        <v>100</v>
      </c>
      <c r="CA3222" s="14">
        <f t="shared" si="8498"/>
        <v>2200</v>
      </c>
      <c r="CB3222" s="122">
        <f t="shared" si="8509"/>
        <v>73.333333333333329</v>
      </c>
    </row>
    <row r="3223" spans="1:80" x14ac:dyDescent="0.25">
      <c r="A3223" s="4" t="s">
        <v>928</v>
      </c>
      <c r="B3223" s="4" t="s">
        <v>88</v>
      </c>
      <c r="C3223" s="4" t="s">
        <v>1433</v>
      </c>
      <c r="D3223" s="79" t="s">
        <v>1434</v>
      </c>
      <c r="E3223" s="89">
        <v>6136</v>
      </c>
      <c r="F3223" s="79"/>
      <c r="G3223" s="75" t="s">
        <v>1906</v>
      </c>
      <c r="H3223" s="13" t="s">
        <v>202</v>
      </c>
      <c r="I3223" s="14">
        <v>24570</v>
      </c>
      <c r="J3223" s="14">
        <f t="shared" si="8497"/>
        <v>27000</v>
      </c>
      <c r="K3223" s="14">
        <v>27000</v>
      </c>
      <c r="L3223" s="14">
        <f t="shared" si="8500"/>
        <v>0</v>
      </c>
      <c r="M3223" s="14">
        <v>0</v>
      </c>
      <c r="N3223" s="14">
        <v>0</v>
      </c>
      <c r="O3223" s="14">
        <v>0</v>
      </c>
      <c r="P3223" s="14">
        <v>0</v>
      </c>
      <c r="Q3223" s="14">
        <v>0</v>
      </c>
      <c r="R3223" s="14">
        <v>0</v>
      </c>
      <c r="S3223" s="14"/>
      <c r="T3223" s="14"/>
      <c r="U3223" s="14"/>
      <c r="V3223" s="14"/>
      <c r="W3223" s="14"/>
      <c r="X3223" s="14">
        <f t="shared" si="8411"/>
        <v>0</v>
      </c>
      <c r="Y3223" s="14"/>
      <c r="Z3223" s="14"/>
      <c r="AA3223" s="14"/>
      <c r="AB3223" s="14"/>
      <c r="AC3223" s="14"/>
      <c r="AD3223" s="14"/>
      <c r="AE3223" s="14"/>
      <c r="AF3223" s="14"/>
      <c r="AG3223" s="14"/>
      <c r="AH3223" s="14">
        <v>0</v>
      </c>
      <c r="AI3223" s="14">
        <v>0</v>
      </c>
      <c r="AJ3223" s="14">
        <v>0</v>
      </c>
      <c r="AK3223" s="14"/>
      <c r="AL3223" s="14"/>
      <c r="AM3223" s="14"/>
      <c r="AN3223" s="14"/>
      <c r="AO3223" s="14"/>
      <c r="AP3223" s="14">
        <f t="shared" si="8412"/>
        <v>0</v>
      </c>
      <c r="AQ3223" s="14"/>
      <c r="AR3223" s="14"/>
      <c r="AS3223" s="14"/>
      <c r="AT3223" s="14"/>
      <c r="AU3223" s="14"/>
      <c r="AV3223" s="14"/>
      <c r="AW3223" s="14"/>
      <c r="AX3223" s="14"/>
      <c r="AY3223" s="14"/>
      <c r="AZ3223" s="14">
        <v>0</v>
      </c>
      <c r="BA3223" s="14">
        <v>0</v>
      </c>
      <c r="BB3223" s="14">
        <v>0</v>
      </c>
      <c r="BC3223" s="14"/>
      <c r="BD3223" s="14"/>
      <c r="BE3223" s="14"/>
      <c r="BF3223" s="14"/>
      <c r="BG3223" s="14"/>
      <c r="BH3223" s="14">
        <f t="shared" si="8413"/>
        <v>0</v>
      </c>
      <c r="BI3223" s="14"/>
      <c r="BJ3223" s="14"/>
      <c r="BK3223" s="14"/>
      <c r="BL3223" s="14"/>
      <c r="BM3223" s="14"/>
      <c r="BN3223" s="14"/>
      <c r="BO3223" s="14"/>
      <c r="BP3223" s="14"/>
      <c r="BQ3223" s="14"/>
      <c r="BR3223" s="14">
        <v>0</v>
      </c>
      <c r="BS3223" s="14">
        <v>0</v>
      </c>
      <c r="BT3223" s="14">
        <v>27000</v>
      </c>
      <c r="BU3223" s="14">
        <v>27000</v>
      </c>
      <c r="BV3223" s="14">
        <v>16700</v>
      </c>
      <c r="BW3223" s="14">
        <f t="shared" si="8527"/>
        <v>2000</v>
      </c>
      <c r="BX3223" s="14">
        <v>0</v>
      </c>
      <c r="BY3223" s="14">
        <v>0</v>
      </c>
      <c r="BZ3223" s="14">
        <v>2000</v>
      </c>
      <c r="CA3223" s="14">
        <f t="shared" si="8498"/>
        <v>18700</v>
      </c>
      <c r="CB3223" s="122">
        <f t="shared" si="8509"/>
        <v>69.259259259259252</v>
      </c>
    </row>
    <row r="3224" spans="1:80" x14ac:dyDescent="0.25">
      <c r="A3224" s="4" t="s">
        <v>928</v>
      </c>
      <c r="B3224" s="4" t="s">
        <v>88</v>
      </c>
      <c r="C3224" s="4" t="s">
        <v>1433</v>
      </c>
      <c r="D3224" s="79" t="s">
        <v>1434</v>
      </c>
      <c r="E3224" s="89">
        <v>6137</v>
      </c>
      <c r="F3224" s="79"/>
      <c r="G3224" s="75" t="s">
        <v>1906</v>
      </c>
      <c r="H3224" s="13" t="s">
        <v>204</v>
      </c>
      <c r="I3224" s="14">
        <v>14500</v>
      </c>
      <c r="J3224" s="14">
        <f t="shared" si="8497"/>
        <v>17500</v>
      </c>
      <c r="K3224" s="14">
        <v>15000</v>
      </c>
      <c r="L3224" s="14">
        <f t="shared" si="8500"/>
        <v>2500</v>
      </c>
      <c r="M3224" s="14">
        <v>2000</v>
      </c>
      <c r="N3224" s="14">
        <v>500</v>
      </c>
      <c r="O3224" s="14">
        <v>0</v>
      </c>
      <c r="P3224" s="14">
        <v>0</v>
      </c>
      <c r="Q3224" s="14">
        <v>0</v>
      </c>
      <c r="R3224" s="14">
        <v>2000</v>
      </c>
      <c r="S3224" s="14"/>
      <c r="T3224" s="14"/>
      <c r="U3224" s="14"/>
      <c r="V3224" s="14"/>
      <c r="W3224" s="14"/>
      <c r="X3224" s="14">
        <f t="shared" si="8411"/>
        <v>2000</v>
      </c>
      <c r="Y3224" s="14"/>
      <c r="Z3224" s="14"/>
      <c r="AA3224" s="14"/>
      <c r="AB3224" s="14"/>
      <c r="AC3224" s="14"/>
      <c r="AD3224" s="14"/>
      <c r="AE3224" s="14"/>
      <c r="AF3224" s="14"/>
      <c r="AG3224" s="14"/>
      <c r="AH3224" s="14">
        <v>0</v>
      </c>
      <c r="AI3224" s="14">
        <v>2000</v>
      </c>
      <c r="AJ3224" s="14">
        <v>500</v>
      </c>
      <c r="AK3224" s="14"/>
      <c r="AL3224" s="14"/>
      <c r="AM3224" s="14"/>
      <c r="AN3224" s="14"/>
      <c r="AO3224" s="14"/>
      <c r="AP3224" s="14">
        <f t="shared" si="8412"/>
        <v>500</v>
      </c>
      <c r="AQ3224" s="14"/>
      <c r="AR3224" s="14"/>
      <c r="AS3224" s="14"/>
      <c r="AT3224" s="14"/>
      <c r="AU3224" s="14"/>
      <c r="AV3224" s="14"/>
      <c r="AW3224" s="14"/>
      <c r="AX3224" s="14"/>
      <c r="AY3224" s="14"/>
      <c r="AZ3224" s="14">
        <v>0</v>
      </c>
      <c r="BA3224" s="14">
        <v>500</v>
      </c>
      <c r="BB3224" s="14">
        <v>0</v>
      </c>
      <c r="BC3224" s="14"/>
      <c r="BD3224" s="14"/>
      <c r="BE3224" s="14"/>
      <c r="BF3224" s="14"/>
      <c r="BG3224" s="14"/>
      <c r="BH3224" s="14">
        <f t="shared" si="8413"/>
        <v>0</v>
      </c>
      <c r="BI3224" s="14"/>
      <c r="BJ3224" s="14"/>
      <c r="BK3224" s="14"/>
      <c r="BL3224" s="14"/>
      <c r="BM3224" s="14"/>
      <c r="BN3224" s="14"/>
      <c r="BO3224" s="14"/>
      <c r="BP3224" s="14"/>
      <c r="BQ3224" s="14"/>
      <c r="BR3224" s="14">
        <v>0</v>
      </c>
      <c r="BS3224" s="14">
        <v>0</v>
      </c>
      <c r="BT3224" s="14">
        <v>17500</v>
      </c>
      <c r="BU3224" s="14">
        <v>15000</v>
      </c>
      <c r="BV3224" s="14">
        <v>7500</v>
      </c>
      <c r="BW3224" s="14">
        <f t="shared" si="8527"/>
        <v>3250</v>
      </c>
      <c r="BX3224" s="14">
        <v>1250</v>
      </c>
      <c r="BY3224" s="14">
        <v>1000</v>
      </c>
      <c r="BZ3224" s="14">
        <v>1000</v>
      </c>
      <c r="CA3224" s="14">
        <f t="shared" si="8498"/>
        <v>10750</v>
      </c>
      <c r="CB3224" s="122">
        <f t="shared" si="8509"/>
        <v>71.666666666666671</v>
      </c>
    </row>
    <row r="3225" spans="1:80" x14ac:dyDescent="0.25">
      <c r="A3225" s="4" t="s">
        <v>928</v>
      </c>
      <c r="B3225" s="4" t="s">
        <v>88</v>
      </c>
      <c r="C3225" s="4" t="s">
        <v>1433</v>
      </c>
      <c r="D3225" s="79" t="s">
        <v>1434</v>
      </c>
      <c r="E3225" s="89">
        <v>6138</v>
      </c>
      <c r="F3225" s="79"/>
      <c r="G3225" s="75" t="s">
        <v>1906</v>
      </c>
      <c r="H3225" s="13" t="s">
        <v>205</v>
      </c>
      <c r="I3225" s="14">
        <v>3000</v>
      </c>
      <c r="J3225" s="14">
        <f t="shared" si="8497"/>
        <v>3000</v>
      </c>
      <c r="K3225" s="14">
        <v>0</v>
      </c>
      <c r="L3225" s="14">
        <f t="shared" si="8500"/>
        <v>3000</v>
      </c>
      <c r="M3225" s="14">
        <v>3000</v>
      </c>
      <c r="N3225" s="14">
        <v>0</v>
      </c>
      <c r="O3225" s="14">
        <v>0</v>
      </c>
      <c r="P3225" s="14">
        <v>0</v>
      </c>
      <c r="Q3225" s="14">
        <v>0</v>
      </c>
      <c r="R3225" s="14">
        <v>3000</v>
      </c>
      <c r="S3225" s="14"/>
      <c r="T3225" s="14"/>
      <c r="U3225" s="14"/>
      <c r="V3225" s="14"/>
      <c r="W3225" s="14"/>
      <c r="X3225" s="14">
        <f t="shared" si="8411"/>
        <v>3000</v>
      </c>
      <c r="Y3225" s="14"/>
      <c r="Z3225" s="14"/>
      <c r="AA3225" s="14"/>
      <c r="AB3225" s="14"/>
      <c r="AC3225" s="14"/>
      <c r="AD3225" s="14"/>
      <c r="AE3225" s="14"/>
      <c r="AF3225" s="14"/>
      <c r="AG3225" s="14"/>
      <c r="AH3225" s="14">
        <v>0</v>
      </c>
      <c r="AI3225" s="14">
        <v>3000</v>
      </c>
      <c r="AJ3225" s="14">
        <v>0</v>
      </c>
      <c r="AK3225" s="14"/>
      <c r="AL3225" s="14"/>
      <c r="AM3225" s="14"/>
      <c r="AN3225" s="14"/>
      <c r="AO3225" s="14"/>
      <c r="AP3225" s="14">
        <f t="shared" si="8412"/>
        <v>0</v>
      </c>
      <c r="AQ3225" s="14"/>
      <c r="AR3225" s="14"/>
      <c r="AS3225" s="14"/>
      <c r="AT3225" s="14"/>
      <c r="AU3225" s="14"/>
      <c r="AV3225" s="14"/>
      <c r="AW3225" s="14"/>
      <c r="AX3225" s="14"/>
      <c r="AY3225" s="14"/>
      <c r="AZ3225" s="14">
        <v>0</v>
      </c>
      <c r="BA3225" s="14">
        <v>0</v>
      </c>
      <c r="BB3225" s="14">
        <v>0</v>
      </c>
      <c r="BC3225" s="14"/>
      <c r="BD3225" s="14"/>
      <c r="BE3225" s="14"/>
      <c r="BF3225" s="14"/>
      <c r="BG3225" s="14"/>
      <c r="BH3225" s="14">
        <f t="shared" si="8413"/>
        <v>0</v>
      </c>
      <c r="BI3225" s="14"/>
      <c r="BJ3225" s="14"/>
      <c r="BK3225" s="14"/>
      <c r="BL3225" s="14"/>
      <c r="BM3225" s="14"/>
      <c r="BN3225" s="14"/>
      <c r="BO3225" s="14"/>
      <c r="BP3225" s="14"/>
      <c r="BQ3225" s="14"/>
      <c r="BR3225" s="14">
        <v>0</v>
      </c>
      <c r="BS3225" s="14">
        <v>0</v>
      </c>
      <c r="BT3225" s="14">
        <v>3000</v>
      </c>
      <c r="BU3225" s="14">
        <v>0</v>
      </c>
      <c r="BV3225" s="14">
        <v>0</v>
      </c>
      <c r="BW3225" s="14">
        <f t="shared" si="8527"/>
        <v>0</v>
      </c>
      <c r="BX3225" s="14">
        <v>0</v>
      </c>
      <c r="BY3225" s="14">
        <v>0</v>
      </c>
      <c r="BZ3225" s="14">
        <v>0</v>
      </c>
      <c r="CA3225" s="14">
        <f t="shared" si="8498"/>
        <v>0</v>
      </c>
      <c r="CB3225" s="122" t="str">
        <f t="shared" si="8509"/>
        <v>-</v>
      </c>
    </row>
    <row r="3226" spans="1:80" x14ac:dyDescent="0.25">
      <c r="A3226" s="1" t="s">
        <v>928</v>
      </c>
      <c r="B3226" s="1" t="s">
        <v>88</v>
      </c>
      <c r="C3226" s="1" t="s">
        <v>1433</v>
      </c>
      <c r="D3226" s="82" t="s">
        <v>1434</v>
      </c>
      <c r="E3226" s="82" t="s">
        <v>50</v>
      </c>
      <c r="F3226" s="79" t="s">
        <v>1</v>
      </c>
      <c r="G3226" s="13" t="s">
        <v>1</v>
      </c>
      <c r="H3226" s="2" t="s">
        <v>51</v>
      </c>
      <c r="I3226" s="12">
        <f>SUM(I3227:I3229)</f>
        <v>26800</v>
      </c>
      <c r="J3226" s="12">
        <f t="shared" si="8497"/>
        <v>32555</v>
      </c>
      <c r="K3226" s="12">
        <f t="shared" ref="K3226" si="8539">SUM(K3227:K3229)</f>
        <v>32555</v>
      </c>
      <c r="L3226" s="12">
        <f t="shared" si="8500"/>
        <v>0</v>
      </c>
      <c r="M3226" s="12">
        <f t="shared" ref="M3226:Q3226" si="8540">SUM(M3227:M3229)</f>
        <v>0</v>
      </c>
      <c r="N3226" s="12">
        <f t="shared" si="8540"/>
        <v>0</v>
      </c>
      <c r="O3226" s="12">
        <f t="shared" si="8540"/>
        <v>0</v>
      </c>
      <c r="P3226" s="12">
        <f t="shared" si="8540"/>
        <v>0</v>
      </c>
      <c r="Q3226" s="12">
        <f t="shared" si="8540"/>
        <v>0</v>
      </c>
      <c r="R3226" s="12">
        <f t="shared" ref="R3226:AG3226" si="8541">SUM(R3227:R3229)</f>
        <v>0</v>
      </c>
      <c r="S3226" s="12">
        <f t="shared" si="8541"/>
        <v>0</v>
      </c>
      <c r="T3226" s="12">
        <f t="shared" si="8541"/>
        <v>0</v>
      </c>
      <c r="U3226" s="12">
        <f t="shared" si="8541"/>
        <v>0</v>
      </c>
      <c r="V3226" s="12">
        <f t="shared" si="8541"/>
        <v>0</v>
      </c>
      <c r="W3226" s="12">
        <f t="shared" si="8541"/>
        <v>0</v>
      </c>
      <c r="X3226" s="12">
        <f t="shared" si="8541"/>
        <v>0</v>
      </c>
      <c r="Y3226" s="12">
        <f t="shared" si="8541"/>
        <v>0</v>
      </c>
      <c r="Z3226" s="12">
        <f t="shared" si="8541"/>
        <v>0</v>
      </c>
      <c r="AA3226" s="12">
        <f t="shared" si="8541"/>
        <v>0</v>
      </c>
      <c r="AB3226" s="12">
        <f t="shared" si="8541"/>
        <v>0</v>
      </c>
      <c r="AC3226" s="12">
        <f t="shared" si="8541"/>
        <v>0</v>
      </c>
      <c r="AD3226" s="12">
        <f t="shared" si="8541"/>
        <v>0</v>
      </c>
      <c r="AE3226" s="12">
        <f t="shared" si="8541"/>
        <v>0</v>
      </c>
      <c r="AF3226" s="12">
        <f t="shared" si="8541"/>
        <v>0</v>
      </c>
      <c r="AG3226" s="12">
        <f t="shared" si="8541"/>
        <v>0</v>
      </c>
      <c r="AH3226" s="12">
        <v>0</v>
      </c>
      <c r="AI3226" s="12">
        <v>0</v>
      </c>
      <c r="AJ3226" s="12">
        <f t="shared" ref="AJ3226:AY3226" si="8542">SUM(AJ3227:AJ3229)</f>
        <v>0</v>
      </c>
      <c r="AK3226" s="12">
        <f t="shared" si="8542"/>
        <v>0</v>
      </c>
      <c r="AL3226" s="12">
        <f t="shared" si="8542"/>
        <v>0</v>
      </c>
      <c r="AM3226" s="12">
        <f t="shared" si="8542"/>
        <v>0</v>
      </c>
      <c r="AN3226" s="12">
        <f t="shared" si="8542"/>
        <v>0</v>
      </c>
      <c r="AO3226" s="12">
        <f t="shared" si="8542"/>
        <v>0</v>
      </c>
      <c r="AP3226" s="12">
        <f t="shared" si="8542"/>
        <v>0</v>
      </c>
      <c r="AQ3226" s="12">
        <f t="shared" si="8542"/>
        <v>0</v>
      </c>
      <c r="AR3226" s="12">
        <f t="shared" si="8542"/>
        <v>0</v>
      </c>
      <c r="AS3226" s="12">
        <f t="shared" si="8542"/>
        <v>0</v>
      </c>
      <c r="AT3226" s="12">
        <f t="shared" si="8542"/>
        <v>0</v>
      </c>
      <c r="AU3226" s="12">
        <f t="shared" si="8542"/>
        <v>0</v>
      </c>
      <c r="AV3226" s="12">
        <f t="shared" si="8542"/>
        <v>0</v>
      </c>
      <c r="AW3226" s="12">
        <f t="shared" si="8542"/>
        <v>0</v>
      </c>
      <c r="AX3226" s="12">
        <f t="shared" si="8542"/>
        <v>0</v>
      </c>
      <c r="AY3226" s="12">
        <f t="shared" si="8542"/>
        <v>0</v>
      </c>
      <c r="AZ3226" s="12">
        <v>0</v>
      </c>
      <c r="BA3226" s="12">
        <v>0</v>
      </c>
      <c r="BB3226" s="12">
        <f t="shared" ref="BB3226:BQ3226" si="8543">SUM(BB3227:BB3229)</f>
        <v>0</v>
      </c>
      <c r="BC3226" s="12">
        <f t="shared" si="8543"/>
        <v>0</v>
      </c>
      <c r="BD3226" s="12">
        <f t="shared" si="8543"/>
        <v>0</v>
      </c>
      <c r="BE3226" s="12">
        <f t="shared" si="8543"/>
        <v>0</v>
      </c>
      <c r="BF3226" s="12">
        <f t="shared" si="8543"/>
        <v>0</v>
      </c>
      <c r="BG3226" s="12">
        <f t="shared" si="8543"/>
        <v>0</v>
      </c>
      <c r="BH3226" s="12">
        <f t="shared" si="8543"/>
        <v>0</v>
      </c>
      <c r="BI3226" s="12">
        <f t="shared" si="8543"/>
        <v>0</v>
      </c>
      <c r="BJ3226" s="12">
        <f t="shared" si="8543"/>
        <v>0</v>
      </c>
      <c r="BK3226" s="12">
        <f t="shared" si="8543"/>
        <v>0</v>
      </c>
      <c r="BL3226" s="12">
        <f t="shared" si="8543"/>
        <v>0</v>
      </c>
      <c r="BM3226" s="12">
        <f t="shared" si="8543"/>
        <v>0</v>
      </c>
      <c r="BN3226" s="12">
        <f t="shared" si="8543"/>
        <v>0</v>
      </c>
      <c r="BO3226" s="12">
        <f t="shared" si="8543"/>
        <v>0</v>
      </c>
      <c r="BP3226" s="12">
        <f t="shared" si="8543"/>
        <v>0</v>
      </c>
      <c r="BQ3226" s="12">
        <f t="shared" si="8543"/>
        <v>0</v>
      </c>
      <c r="BR3226" s="12">
        <v>0</v>
      </c>
      <c r="BS3226" s="12">
        <v>0</v>
      </c>
      <c r="BT3226" s="12">
        <f t="shared" ref="BT3226:BZ3226" si="8544">SUM(BT3227:BT3229)</f>
        <v>32928</v>
      </c>
      <c r="BU3226" s="12">
        <f t="shared" si="8544"/>
        <v>32928</v>
      </c>
      <c r="BV3226" s="12">
        <f t="shared" si="8544"/>
        <v>17382</v>
      </c>
      <c r="BW3226" s="12">
        <f t="shared" si="8544"/>
        <v>9000</v>
      </c>
      <c r="BX3226" s="12">
        <f t="shared" si="8544"/>
        <v>5800</v>
      </c>
      <c r="BY3226" s="12">
        <f t="shared" si="8544"/>
        <v>1600</v>
      </c>
      <c r="BZ3226" s="12">
        <f t="shared" si="8544"/>
        <v>1600</v>
      </c>
      <c r="CA3226" s="12">
        <f t="shared" si="8498"/>
        <v>26382</v>
      </c>
      <c r="CB3226" s="124">
        <f t="shared" si="8509"/>
        <v>80.120262390670547</v>
      </c>
    </row>
    <row r="3227" spans="1:80" x14ac:dyDescent="0.25">
      <c r="A3227" s="4" t="s">
        <v>928</v>
      </c>
      <c r="B3227" s="4" t="s">
        <v>88</v>
      </c>
      <c r="C3227" s="4" t="s">
        <v>1433</v>
      </c>
      <c r="D3227" s="79" t="s">
        <v>1434</v>
      </c>
      <c r="E3227" s="89">
        <v>6139</v>
      </c>
      <c r="F3227" s="79"/>
      <c r="G3227" s="75" t="s">
        <v>1906</v>
      </c>
      <c r="H3227" s="13" t="s">
        <v>51</v>
      </c>
      <c r="I3227" s="14">
        <v>20100</v>
      </c>
      <c r="J3227" s="14">
        <f t="shared" si="8497"/>
        <v>25000</v>
      </c>
      <c r="K3227" s="14">
        <v>25000</v>
      </c>
      <c r="L3227" s="14">
        <f t="shared" si="8500"/>
        <v>0</v>
      </c>
      <c r="M3227" s="14">
        <v>0</v>
      </c>
      <c r="N3227" s="14">
        <v>0</v>
      </c>
      <c r="O3227" s="14">
        <v>0</v>
      </c>
      <c r="P3227" s="14">
        <v>0</v>
      </c>
      <c r="Q3227" s="14">
        <v>0</v>
      </c>
      <c r="R3227" s="14">
        <v>0</v>
      </c>
      <c r="S3227" s="14"/>
      <c r="T3227" s="14"/>
      <c r="U3227" s="14"/>
      <c r="V3227" s="14"/>
      <c r="W3227" s="14"/>
      <c r="X3227" s="14">
        <f t="shared" ref="X3227:X3284" si="8545">R3227+S3227+T3227+U3227+V3227+W3227</f>
        <v>0</v>
      </c>
      <c r="Y3227" s="14"/>
      <c r="Z3227" s="14"/>
      <c r="AA3227" s="14"/>
      <c r="AB3227" s="14"/>
      <c r="AC3227" s="14"/>
      <c r="AD3227" s="14"/>
      <c r="AE3227" s="14"/>
      <c r="AF3227" s="14"/>
      <c r="AG3227" s="14"/>
      <c r="AH3227" s="14">
        <v>0</v>
      </c>
      <c r="AI3227" s="14">
        <v>0</v>
      </c>
      <c r="AJ3227" s="14">
        <v>0</v>
      </c>
      <c r="AK3227" s="14"/>
      <c r="AL3227" s="14"/>
      <c r="AM3227" s="14"/>
      <c r="AN3227" s="14"/>
      <c r="AO3227" s="14"/>
      <c r="AP3227" s="14">
        <f t="shared" ref="AP3227:AP3284" si="8546">AJ3227+AK3227+AL3227+AM3227+AN3227+AO3227</f>
        <v>0</v>
      </c>
      <c r="AQ3227" s="14"/>
      <c r="AR3227" s="14"/>
      <c r="AS3227" s="14"/>
      <c r="AT3227" s="14"/>
      <c r="AU3227" s="14"/>
      <c r="AV3227" s="14"/>
      <c r="AW3227" s="14"/>
      <c r="AX3227" s="14"/>
      <c r="AY3227" s="14"/>
      <c r="AZ3227" s="14">
        <v>0</v>
      </c>
      <c r="BA3227" s="14">
        <v>0</v>
      </c>
      <c r="BB3227" s="14">
        <v>0</v>
      </c>
      <c r="BC3227" s="14"/>
      <c r="BD3227" s="14"/>
      <c r="BE3227" s="14"/>
      <c r="BF3227" s="14"/>
      <c r="BG3227" s="14"/>
      <c r="BH3227" s="14">
        <f t="shared" ref="BH3227:BH3284" si="8547">BB3227+BC3227+BD3227+BE3227+BF3227+BG3227</f>
        <v>0</v>
      </c>
      <c r="BI3227" s="14"/>
      <c r="BJ3227" s="14"/>
      <c r="BK3227" s="14"/>
      <c r="BL3227" s="14"/>
      <c r="BM3227" s="14"/>
      <c r="BN3227" s="14"/>
      <c r="BO3227" s="14"/>
      <c r="BP3227" s="14"/>
      <c r="BQ3227" s="14"/>
      <c r="BR3227" s="14">
        <v>0</v>
      </c>
      <c r="BS3227" s="14">
        <v>0</v>
      </c>
      <c r="BT3227" s="14">
        <v>25000</v>
      </c>
      <c r="BU3227" s="14">
        <v>25000</v>
      </c>
      <c r="BV3227" s="14">
        <v>13000</v>
      </c>
      <c r="BW3227" s="14">
        <f t="shared" si="8527"/>
        <v>6600</v>
      </c>
      <c r="BX3227" s="14">
        <v>5000</v>
      </c>
      <c r="BY3227" s="14">
        <v>800</v>
      </c>
      <c r="BZ3227" s="14">
        <v>800</v>
      </c>
      <c r="CA3227" s="14">
        <f t="shared" si="8498"/>
        <v>19600</v>
      </c>
      <c r="CB3227" s="122">
        <f t="shared" si="8509"/>
        <v>78.400000000000006</v>
      </c>
    </row>
    <row r="3228" spans="1:80" ht="22.5" x14ac:dyDescent="0.25">
      <c r="A3228" s="4" t="s">
        <v>928</v>
      </c>
      <c r="B3228" s="4" t="s">
        <v>88</v>
      </c>
      <c r="C3228" s="4" t="s">
        <v>1433</v>
      </c>
      <c r="D3228" s="79" t="s">
        <v>1434</v>
      </c>
      <c r="E3228" s="89">
        <v>6139</v>
      </c>
      <c r="F3228" s="79" t="s">
        <v>1441</v>
      </c>
      <c r="G3228" s="75" t="s">
        <v>1906</v>
      </c>
      <c r="H3228" s="13" t="s">
        <v>59</v>
      </c>
      <c r="I3228" s="14">
        <v>6600</v>
      </c>
      <c r="J3228" s="14">
        <f t="shared" si="8497"/>
        <v>7455</v>
      </c>
      <c r="K3228" s="14">
        <v>7455</v>
      </c>
      <c r="L3228" s="14">
        <f t="shared" si="8500"/>
        <v>0</v>
      </c>
      <c r="M3228" s="14">
        <v>0</v>
      </c>
      <c r="N3228" s="14">
        <v>0</v>
      </c>
      <c r="O3228" s="14">
        <v>0</v>
      </c>
      <c r="P3228" s="14">
        <v>0</v>
      </c>
      <c r="Q3228" s="14">
        <v>0</v>
      </c>
      <c r="R3228" s="14">
        <v>0</v>
      </c>
      <c r="S3228" s="14"/>
      <c r="T3228" s="14"/>
      <c r="U3228" s="14"/>
      <c r="V3228" s="14"/>
      <c r="W3228" s="14"/>
      <c r="X3228" s="14">
        <f t="shared" si="8545"/>
        <v>0</v>
      </c>
      <c r="Y3228" s="14"/>
      <c r="Z3228" s="14"/>
      <c r="AA3228" s="14"/>
      <c r="AB3228" s="14"/>
      <c r="AC3228" s="14"/>
      <c r="AD3228" s="14"/>
      <c r="AE3228" s="14"/>
      <c r="AF3228" s="14"/>
      <c r="AG3228" s="14"/>
      <c r="AH3228" s="14">
        <v>0</v>
      </c>
      <c r="AI3228" s="14">
        <v>0</v>
      </c>
      <c r="AJ3228" s="14">
        <v>0</v>
      </c>
      <c r="AK3228" s="14"/>
      <c r="AL3228" s="14"/>
      <c r="AM3228" s="14"/>
      <c r="AN3228" s="14"/>
      <c r="AO3228" s="14"/>
      <c r="AP3228" s="14">
        <f t="shared" si="8546"/>
        <v>0</v>
      </c>
      <c r="AQ3228" s="14"/>
      <c r="AR3228" s="14"/>
      <c r="AS3228" s="14"/>
      <c r="AT3228" s="14"/>
      <c r="AU3228" s="14"/>
      <c r="AV3228" s="14"/>
      <c r="AW3228" s="14"/>
      <c r="AX3228" s="14"/>
      <c r="AY3228" s="14"/>
      <c r="AZ3228" s="14">
        <v>0</v>
      </c>
      <c r="BA3228" s="14">
        <v>0</v>
      </c>
      <c r="BB3228" s="14">
        <v>0</v>
      </c>
      <c r="BC3228" s="14"/>
      <c r="BD3228" s="14"/>
      <c r="BE3228" s="14"/>
      <c r="BF3228" s="14"/>
      <c r="BG3228" s="14"/>
      <c r="BH3228" s="14">
        <f t="shared" si="8547"/>
        <v>0</v>
      </c>
      <c r="BI3228" s="14"/>
      <c r="BJ3228" s="14"/>
      <c r="BK3228" s="14"/>
      <c r="BL3228" s="14"/>
      <c r="BM3228" s="14"/>
      <c r="BN3228" s="14"/>
      <c r="BO3228" s="14"/>
      <c r="BP3228" s="14"/>
      <c r="BQ3228" s="14"/>
      <c r="BR3228" s="14">
        <v>0</v>
      </c>
      <c r="BS3228" s="14">
        <v>0</v>
      </c>
      <c r="BT3228" s="14">
        <v>7828</v>
      </c>
      <c r="BU3228" s="14">
        <v>7828</v>
      </c>
      <c r="BV3228" s="14">
        <v>4382</v>
      </c>
      <c r="BW3228" s="14">
        <f t="shared" si="8527"/>
        <v>2400</v>
      </c>
      <c r="BX3228" s="14">
        <v>800</v>
      </c>
      <c r="BY3228" s="14">
        <v>800</v>
      </c>
      <c r="BZ3228" s="14">
        <v>800</v>
      </c>
      <c r="CA3228" s="14">
        <f t="shared" si="8498"/>
        <v>6782</v>
      </c>
      <c r="CB3228" s="122">
        <f t="shared" si="8509"/>
        <v>86.637710781808892</v>
      </c>
    </row>
    <row r="3229" spans="1:80" ht="22.5" x14ac:dyDescent="0.25">
      <c r="A3229" s="4" t="s">
        <v>928</v>
      </c>
      <c r="B3229" s="4" t="s">
        <v>88</v>
      </c>
      <c r="C3229" s="4" t="s">
        <v>1433</v>
      </c>
      <c r="D3229" s="79" t="s">
        <v>1434</v>
      </c>
      <c r="E3229" s="89">
        <v>6139</v>
      </c>
      <c r="F3229" s="79" t="s">
        <v>1442</v>
      </c>
      <c r="G3229" s="75" t="s">
        <v>1906</v>
      </c>
      <c r="H3229" s="13" t="s">
        <v>65</v>
      </c>
      <c r="I3229" s="14">
        <v>100</v>
      </c>
      <c r="J3229" s="14">
        <f t="shared" si="8497"/>
        <v>100</v>
      </c>
      <c r="K3229" s="14">
        <v>100</v>
      </c>
      <c r="L3229" s="14">
        <f t="shared" si="8500"/>
        <v>0</v>
      </c>
      <c r="M3229" s="14">
        <v>0</v>
      </c>
      <c r="N3229" s="14">
        <v>0</v>
      </c>
      <c r="O3229" s="14">
        <v>0</v>
      </c>
      <c r="P3229" s="14">
        <v>0</v>
      </c>
      <c r="Q3229" s="14">
        <v>0</v>
      </c>
      <c r="R3229" s="14">
        <v>0</v>
      </c>
      <c r="S3229" s="14"/>
      <c r="T3229" s="14"/>
      <c r="U3229" s="14"/>
      <c r="V3229" s="14"/>
      <c r="W3229" s="14"/>
      <c r="X3229" s="14">
        <f t="shared" si="8545"/>
        <v>0</v>
      </c>
      <c r="Y3229" s="14"/>
      <c r="Z3229" s="14"/>
      <c r="AA3229" s="14"/>
      <c r="AB3229" s="14"/>
      <c r="AC3229" s="14"/>
      <c r="AD3229" s="14"/>
      <c r="AE3229" s="14"/>
      <c r="AF3229" s="14"/>
      <c r="AG3229" s="14"/>
      <c r="AH3229" s="14">
        <v>0</v>
      </c>
      <c r="AI3229" s="14">
        <v>0</v>
      </c>
      <c r="AJ3229" s="14">
        <v>0</v>
      </c>
      <c r="AK3229" s="14"/>
      <c r="AL3229" s="14"/>
      <c r="AM3229" s="14"/>
      <c r="AN3229" s="14"/>
      <c r="AO3229" s="14"/>
      <c r="AP3229" s="14">
        <f t="shared" si="8546"/>
        <v>0</v>
      </c>
      <c r="AQ3229" s="14"/>
      <c r="AR3229" s="14"/>
      <c r="AS3229" s="14"/>
      <c r="AT3229" s="14"/>
      <c r="AU3229" s="14"/>
      <c r="AV3229" s="14"/>
      <c r="AW3229" s="14"/>
      <c r="AX3229" s="14"/>
      <c r="AY3229" s="14"/>
      <c r="AZ3229" s="14">
        <v>0</v>
      </c>
      <c r="BA3229" s="14">
        <v>0</v>
      </c>
      <c r="BB3229" s="14">
        <v>0</v>
      </c>
      <c r="BC3229" s="14"/>
      <c r="BD3229" s="14"/>
      <c r="BE3229" s="14"/>
      <c r="BF3229" s="14"/>
      <c r="BG3229" s="14"/>
      <c r="BH3229" s="14">
        <f t="shared" si="8547"/>
        <v>0</v>
      </c>
      <c r="BI3229" s="14"/>
      <c r="BJ3229" s="14"/>
      <c r="BK3229" s="14"/>
      <c r="BL3229" s="14"/>
      <c r="BM3229" s="14"/>
      <c r="BN3229" s="14"/>
      <c r="BO3229" s="14"/>
      <c r="BP3229" s="14"/>
      <c r="BQ3229" s="14"/>
      <c r="BR3229" s="14">
        <v>0</v>
      </c>
      <c r="BS3229" s="14">
        <v>0</v>
      </c>
      <c r="BT3229" s="14">
        <v>100</v>
      </c>
      <c r="BU3229" s="14">
        <v>100</v>
      </c>
      <c r="BV3229" s="14">
        <v>0</v>
      </c>
      <c r="BW3229" s="14">
        <f t="shared" si="8527"/>
        <v>0</v>
      </c>
      <c r="BX3229" s="14">
        <v>0</v>
      </c>
      <c r="BY3229" s="14">
        <v>0</v>
      </c>
      <c r="BZ3229" s="14">
        <v>0</v>
      </c>
      <c r="CA3229" s="14">
        <f t="shared" si="8498"/>
        <v>0</v>
      </c>
      <c r="CB3229" s="122">
        <f t="shared" si="8509"/>
        <v>0</v>
      </c>
    </row>
    <row r="3230" spans="1:80" ht="22.5" x14ac:dyDescent="0.25">
      <c r="A3230" s="1" t="s">
        <v>1</v>
      </c>
      <c r="B3230" s="1" t="s">
        <v>1</v>
      </c>
      <c r="C3230" s="1" t="s">
        <v>1</v>
      </c>
      <c r="D3230" s="78" t="s">
        <v>1</v>
      </c>
      <c r="E3230" s="78" t="s">
        <v>1</v>
      </c>
      <c r="F3230" s="78" t="s">
        <v>1</v>
      </c>
      <c r="G3230" s="2" t="s">
        <v>1</v>
      </c>
      <c r="H3230" s="10" t="s">
        <v>66</v>
      </c>
      <c r="I3230" s="11">
        <f>SUM(I3231)</f>
        <v>100</v>
      </c>
      <c r="J3230" s="11">
        <f t="shared" si="8497"/>
        <v>100</v>
      </c>
      <c r="K3230" s="11">
        <f t="shared" ref="K3230:Q3231" si="8548">SUM(K3231)</f>
        <v>100</v>
      </c>
      <c r="L3230" s="11">
        <f t="shared" si="8500"/>
        <v>0</v>
      </c>
      <c r="M3230" s="11">
        <f t="shared" si="8548"/>
        <v>0</v>
      </c>
      <c r="N3230" s="11">
        <f t="shared" si="8548"/>
        <v>0</v>
      </c>
      <c r="O3230" s="11">
        <f t="shared" si="8548"/>
        <v>0</v>
      </c>
      <c r="P3230" s="11">
        <f t="shared" si="8548"/>
        <v>0</v>
      </c>
      <c r="Q3230" s="11">
        <f t="shared" si="8548"/>
        <v>0</v>
      </c>
      <c r="R3230" s="11">
        <f t="shared" ref="R3230:AG3231" si="8549">SUM(R3231)</f>
        <v>0</v>
      </c>
      <c r="S3230" s="11">
        <f t="shared" si="8549"/>
        <v>0</v>
      </c>
      <c r="T3230" s="11">
        <f t="shared" si="8549"/>
        <v>0</v>
      </c>
      <c r="U3230" s="11">
        <f t="shared" si="8549"/>
        <v>0</v>
      </c>
      <c r="V3230" s="11">
        <f t="shared" si="8549"/>
        <v>0</v>
      </c>
      <c r="W3230" s="11">
        <f t="shared" si="8549"/>
        <v>0</v>
      </c>
      <c r="X3230" s="11">
        <f t="shared" si="8549"/>
        <v>0</v>
      </c>
      <c r="Y3230" s="11">
        <f t="shared" si="8549"/>
        <v>0</v>
      </c>
      <c r="Z3230" s="11">
        <f t="shared" si="8549"/>
        <v>0</v>
      </c>
      <c r="AA3230" s="11">
        <f t="shared" si="8549"/>
        <v>0</v>
      </c>
      <c r="AB3230" s="11">
        <f t="shared" si="8549"/>
        <v>0</v>
      </c>
      <c r="AC3230" s="11">
        <f t="shared" si="8549"/>
        <v>0</v>
      </c>
      <c r="AD3230" s="11">
        <f t="shared" si="8549"/>
        <v>0</v>
      </c>
      <c r="AE3230" s="11">
        <f t="shared" si="8549"/>
        <v>0</v>
      </c>
      <c r="AF3230" s="11">
        <f t="shared" si="8549"/>
        <v>0</v>
      </c>
      <c r="AG3230" s="11">
        <f t="shared" si="8549"/>
        <v>0</v>
      </c>
      <c r="AH3230" s="11">
        <v>0</v>
      </c>
      <c r="AI3230" s="11">
        <v>0</v>
      </c>
      <c r="AJ3230" s="11">
        <f t="shared" ref="AJ3230:AY3231" si="8550">SUM(AJ3231)</f>
        <v>0</v>
      </c>
      <c r="AK3230" s="11">
        <f t="shared" si="8550"/>
        <v>0</v>
      </c>
      <c r="AL3230" s="11">
        <f t="shared" si="8550"/>
        <v>0</v>
      </c>
      <c r="AM3230" s="11">
        <f t="shared" si="8550"/>
        <v>0</v>
      </c>
      <c r="AN3230" s="11">
        <f t="shared" si="8550"/>
        <v>0</v>
      </c>
      <c r="AO3230" s="11">
        <f t="shared" si="8550"/>
        <v>0</v>
      </c>
      <c r="AP3230" s="11">
        <f t="shared" si="8550"/>
        <v>0</v>
      </c>
      <c r="AQ3230" s="11">
        <f t="shared" si="8550"/>
        <v>0</v>
      </c>
      <c r="AR3230" s="11">
        <f t="shared" si="8550"/>
        <v>0</v>
      </c>
      <c r="AS3230" s="11">
        <f t="shared" si="8550"/>
        <v>0</v>
      </c>
      <c r="AT3230" s="11">
        <f t="shared" si="8550"/>
        <v>0</v>
      </c>
      <c r="AU3230" s="11">
        <f t="shared" si="8550"/>
        <v>0</v>
      </c>
      <c r="AV3230" s="11">
        <f t="shared" si="8550"/>
        <v>0</v>
      </c>
      <c r="AW3230" s="11">
        <f t="shared" si="8550"/>
        <v>0</v>
      </c>
      <c r="AX3230" s="11">
        <f t="shared" si="8550"/>
        <v>0</v>
      </c>
      <c r="AY3230" s="11">
        <f t="shared" si="8550"/>
        <v>0</v>
      </c>
      <c r="AZ3230" s="11">
        <v>0</v>
      </c>
      <c r="BA3230" s="11">
        <v>0</v>
      </c>
      <c r="BB3230" s="11">
        <f t="shared" ref="BB3230:BQ3231" si="8551">SUM(BB3231)</f>
        <v>0</v>
      </c>
      <c r="BC3230" s="11">
        <f t="shared" si="8551"/>
        <v>0</v>
      </c>
      <c r="BD3230" s="11">
        <f t="shared" si="8551"/>
        <v>0</v>
      </c>
      <c r="BE3230" s="11">
        <f t="shared" si="8551"/>
        <v>0</v>
      </c>
      <c r="BF3230" s="11">
        <f t="shared" si="8551"/>
        <v>0</v>
      </c>
      <c r="BG3230" s="11">
        <f t="shared" si="8551"/>
        <v>0</v>
      </c>
      <c r="BH3230" s="11">
        <f t="shared" si="8551"/>
        <v>0</v>
      </c>
      <c r="BI3230" s="11">
        <f t="shared" si="8551"/>
        <v>0</v>
      </c>
      <c r="BJ3230" s="11">
        <f t="shared" si="8551"/>
        <v>0</v>
      </c>
      <c r="BK3230" s="11">
        <f t="shared" si="8551"/>
        <v>0</v>
      </c>
      <c r="BL3230" s="11">
        <f t="shared" si="8551"/>
        <v>0</v>
      </c>
      <c r="BM3230" s="11">
        <f t="shared" si="8551"/>
        <v>0</v>
      </c>
      <c r="BN3230" s="11">
        <f t="shared" si="8551"/>
        <v>0</v>
      </c>
      <c r="BO3230" s="11">
        <f t="shared" si="8551"/>
        <v>0</v>
      </c>
      <c r="BP3230" s="11">
        <f t="shared" si="8551"/>
        <v>0</v>
      </c>
      <c r="BQ3230" s="11">
        <f t="shared" si="8551"/>
        <v>0</v>
      </c>
      <c r="BR3230" s="11">
        <v>0</v>
      </c>
      <c r="BS3230" s="11">
        <v>0</v>
      </c>
      <c r="BT3230" s="11">
        <f t="shared" ref="BT3230:BZ3231" si="8552">SUM(BT3231)</f>
        <v>100</v>
      </c>
      <c r="BU3230" s="11">
        <f t="shared" si="8552"/>
        <v>100</v>
      </c>
      <c r="BV3230" s="11">
        <f t="shared" si="8552"/>
        <v>0</v>
      </c>
      <c r="BW3230" s="11">
        <f t="shared" si="8552"/>
        <v>0</v>
      </c>
      <c r="BX3230" s="11">
        <f t="shared" si="8552"/>
        <v>0</v>
      </c>
      <c r="BY3230" s="11">
        <f t="shared" si="8552"/>
        <v>0</v>
      </c>
      <c r="BZ3230" s="11">
        <f t="shared" si="8552"/>
        <v>0</v>
      </c>
      <c r="CA3230" s="11">
        <f t="shared" si="8498"/>
        <v>0</v>
      </c>
      <c r="CB3230" s="123">
        <f t="shared" si="8509"/>
        <v>0</v>
      </c>
    </row>
    <row r="3231" spans="1:80" x14ac:dyDescent="0.25">
      <c r="A3231" s="4" t="s">
        <v>928</v>
      </c>
      <c r="B3231" s="4" t="s">
        <v>88</v>
      </c>
      <c r="C3231" s="4" t="s">
        <v>1433</v>
      </c>
      <c r="D3231" s="79" t="s">
        <v>1434</v>
      </c>
      <c r="E3231" s="78" t="s">
        <v>67</v>
      </c>
      <c r="F3231" s="78" t="s">
        <v>1</v>
      </c>
      <c r="G3231" s="2" t="s">
        <v>1</v>
      </c>
      <c r="H3231" s="2" t="s">
        <v>68</v>
      </c>
      <c r="I3231" s="12">
        <f>SUM(I3232)</f>
        <v>100</v>
      </c>
      <c r="J3231" s="12">
        <f t="shared" si="8497"/>
        <v>100</v>
      </c>
      <c r="K3231" s="12">
        <f t="shared" si="8548"/>
        <v>100</v>
      </c>
      <c r="L3231" s="12">
        <f t="shared" si="8500"/>
        <v>0</v>
      </c>
      <c r="M3231" s="12">
        <f t="shared" si="8548"/>
        <v>0</v>
      </c>
      <c r="N3231" s="12">
        <f t="shared" si="8548"/>
        <v>0</v>
      </c>
      <c r="O3231" s="12">
        <f t="shared" si="8548"/>
        <v>0</v>
      </c>
      <c r="P3231" s="12">
        <f t="shared" si="8548"/>
        <v>0</v>
      </c>
      <c r="Q3231" s="12">
        <f t="shared" si="8548"/>
        <v>0</v>
      </c>
      <c r="R3231" s="12">
        <f t="shared" si="8549"/>
        <v>0</v>
      </c>
      <c r="S3231" s="12">
        <f t="shared" ref="S3231:AG3231" si="8553">SUM(S3232)</f>
        <v>0</v>
      </c>
      <c r="T3231" s="12">
        <f t="shared" si="8553"/>
        <v>0</v>
      </c>
      <c r="U3231" s="12">
        <f t="shared" si="8553"/>
        <v>0</v>
      </c>
      <c r="V3231" s="12">
        <f t="shared" si="8553"/>
        <v>0</v>
      </c>
      <c r="W3231" s="12">
        <f t="shared" si="8553"/>
        <v>0</v>
      </c>
      <c r="X3231" s="12">
        <f t="shared" si="8553"/>
        <v>0</v>
      </c>
      <c r="Y3231" s="12">
        <f t="shared" si="8553"/>
        <v>0</v>
      </c>
      <c r="Z3231" s="12">
        <f t="shared" si="8553"/>
        <v>0</v>
      </c>
      <c r="AA3231" s="12">
        <f t="shared" si="8553"/>
        <v>0</v>
      </c>
      <c r="AB3231" s="12">
        <f t="shared" si="8553"/>
        <v>0</v>
      </c>
      <c r="AC3231" s="12">
        <f t="shared" si="8553"/>
        <v>0</v>
      </c>
      <c r="AD3231" s="12">
        <f t="shared" si="8553"/>
        <v>0</v>
      </c>
      <c r="AE3231" s="12">
        <f t="shared" si="8553"/>
        <v>0</v>
      </c>
      <c r="AF3231" s="12">
        <f t="shared" si="8553"/>
        <v>0</v>
      </c>
      <c r="AG3231" s="12">
        <f t="shared" si="8553"/>
        <v>0</v>
      </c>
      <c r="AH3231" s="12">
        <v>0</v>
      </c>
      <c r="AI3231" s="12">
        <v>0</v>
      </c>
      <c r="AJ3231" s="12">
        <f t="shared" si="8550"/>
        <v>0</v>
      </c>
      <c r="AK3231" s="12">
        <f t="shared" ref="AK3231:AY3231" si="8554">SUM(AK3232)</f>
        <v>0</v>
      </c>
      <c r="AL3231" s="12">
        <f t="shared" si="8554"/>
        <v>0</v>
      </c>
      <c r="AM3231" s="12">
        <f t="shared" si="8554"/>
        <v>0</v>
      </c>
      <c r="AN3231" s="12">
        <f t="shared" si="8554"/>
        <v>0</v>
      </c>
      <c r="AO3231" s="12">
        <f t="shared" si="8554"/>
        <v>0</v>
      </c>
      <c r="AP3231" s="12">
        <f t="shared" si="8554"/>
        <v>0</v>
      </c>
      <c r="AQ3231" s="12">
        <f t="shared" si="8554"/>
        <v>0</v>
      </c>
      <c r="AR3231" s="12">
        <f t="shared" si="8554"/>
        <v>0</v>
      </c>
      <c r="AS3231" s="12">
        <f t="shared" si="8554"/>
        <v>0</v>
      </c>
      <c r="AT3231" s="12">
        <f t="shared" si="8554"/>
        <v>0</v>
      </c>
      <c r="AU3231" s="12">
        <f t="shared" si="8554"/>
        <v>0</v>
      </c>
      <c r="AV3231" s="12">
        <f t="shared" si="8554"/>
        <v>0</v>
      </c>
      <c r="AW3231" s="12">
        <f t="shared" si="8554"/>
        <v>0</v>
      </c>
      <c r="AX3231" s="12">
        <f t="shared" si="8554"/>
        <v>0</v>
      </c>
      <c r="AY3231" s="12">
        <f t="shared" si="8554"/>
        <v>0</v>
      </c>
      <c r="AZ3231" s="12">
        <v>0</v>
      </c>
      <c r="BA3231" s="12">
        <v>0</v>
      </c>
      <c r="BB3231" s="12">
        <f t="shared" si="8551"/>
        <v>0</v>
      </c>
      <c r="BC3231" s="12">
        <f t="shared" ref="BC3231:BQ3231" si="8555">SUM(BC3232)</f>
        <v>0</v>
      </c>
      <c r="BD3231" s="12">
        <f t="shared" si="8555"/>
        <v>0</v>
      </c>
      <c r="BE3231" s="12">
        <f t="shared" si="8555"/>
        <v>0</v>
      </c>
      <c r="BF3231" s="12">
        <f t="shared" si="8555"/>
        <v>0</v>
      </c>
      <c r="BG3231" s="12">
        <f t="shared" si="8555"/>
        <v>0</v>
      </c>
      <c r="BH3231" s="12">
        <f t="shared" si="8555"/>
        <v>0</v>
      </c>
      <c r="BI3231" s="12">
        <f t="shared" si="8555"/>
        <v>0</v>
      </c>
      <c r="BJ3231" s="12">
        <f t="shared" si="8555"/>
        <v>0</v>
      </c>
      <c r="BK3231" s="12">
        <f t="shared" si="8555"/>
        <v>0</v>
      </c>
      <c r="BL3231" s="12">
        <f t="shared" si="8555"/>
        <v>0</v>
      </c>
      <c r="BM3231" s="12">
        <f t="shared" si="8555"/>
        <v>0</v>
      </c>
      <c r="BN3231" s="12">
        <f t="shared" si="8555"/>
        <v>0</v>
      </c>
      <c r="BO3231" s="12">
        <f t="shared" si="8555"/>
        <v>0</v>
      </c>
      <c r="BP3231" s="12">
        <f t="shared" si="8555"/>
        <v>0</v>
      </c>
      <c r="BQ3231" s="12">
        <f t="shared" si="8555"/>
        <v>0</v>
      </c>
      <c r="BR3231" s="12">
        <v>0</v>
      </c>
      <c r="BS3231" s="12">
        <v>0</v>
      </c>
      <c r="BT3231" s="12">
        <f t="shared" si="8552"/>
        <v>100</v>
      </c>
      <c r="BU3231" s="12">
        <f t="shared" si="8552"/>
        <v>100</v>
      </c>
      <c r="BV3231" s="12">
        <f t="shared" si="8552"/>
        <v>0</v>
      </c>
      <c r="BW3231" s="12">
        <f t="shared" si="8552"/>
        <v>0</v>
      </c>
      <c r="BX3231" s="12">
        <f t="shared" si="8552"/>
        <v>0</v>
      </c>
      <c r="BY3231" s="12">
        <f t="shared" si="8552"/>
        <v>0</v>
      </c>
      <c r="BZ3231" s="12">
        <f t="shared" si="8552"/>
        <v>0</v>
      </c>
      <c r="CA3231" s="12">
        <f t="shared" si="8498"/>
        <v>0</v>
      </c>
      <c r="CB3231" s="124">
        <f t="shared" si="8509"/>
        <v>0</v>
      </c>
    </row>
    <row r="3232" spans="1:80" x14ac:dyDescent="0.25">
      <c r="A3232" s="4" t="s">
        <v>928</v>
      </c>
      <c r="B3232" s="4" t="s">
        <v>88</v>
      </c>
      <c r="C3232" s="4" t="s">
        <v>1433</v>
      </c>
      <c r="D3232" s="79" t="s">
        <v>1434</v>
      </c>
      <c r="E3232" s="89">
        <v>6148</v>
      </c>
      <c r="F3232" s="79"/>
      <c r="G3232" s="75" t="s">
        <v>1906</v>
      </c>
      <c r="H3232" s="13" t="s">
        <v>76</v>
      </c>
      <c r="I3232" s="14">
        <v>100</v>
      </c>
      <c r="J3232" s="14">
        <f t="shared" si="8497"/>
        <v>100</v>
      </c>
      <c r="K3232" s="14">
        <v>100</v>
      </c>
      <c r="L3232" s="14">
        <f t="shared" si="8500"/>
        <v>0</v>
      </c>
      <c r="M3232" s="14">
        <v>0</v>
      </c>
      <c r="N3232" s="14">
        <v>0</v>
      </c>
      <c r="O3232" s="14">
        <v>0</v>
      </c>
      <c r="P3232" s="14">
        <v>0</v>
      </c>
      <c r="Q3232" s="14">
        <v>0</v>
      </c>
      <c r="R3232" s="14">
        <v>0</v>
      </c>
      <c r="S3232" s="14"/>
      <c r="T3232" s="14"/>
      <c r="U3232" s="14"/>
      <c r="V3232" s="14"/>
      <c r="W3232" s="14"/>
      <c r="X3232" s="14">
        <f t="shared" si="8545"/>
        <v>0</v>
      </c>
      <c r="Y3232" s="14"/>
      <c r="Z3232" s="14"/>
      <c r="AA3232" s="14"/>
      <c r="AB3232" s="14"/>
      <c r="AC3232" s="14"/>
      <c r="AD3232" s="14"/>
      <c r="AE3232" s="14"/>
      <c r="AF3232" s="14"/>
      <c r="AG3232" s="14"/>
      <c r="AH3232" s="14">
        <v>0</v>
      </c>
      <c r="AI3232" s="14">
        <v>0</v>
      </c>
      <c r="AJ3232" s="14">
        <v>0</v>
      </c>
      <c r="AK3232" s="14"/>
      <c r="AL3232" s="14"/>
      <c r="AM3232" s="14"/>
      <c r="AN3232" s="14"/>
      <c r="AO3232" s="14"/>
      <c r="AP3232" s="14">
        <f t="shared" si="8546"/>
        <v>0</v>
      </c>
      <c r="AQ3232" s="14"/>
      <c r="AR3232" s="14"/>
      <c r="AS3232" s="14"/>
      <c r="AT3232" s="14"/>
      <c r="AU3232" s="14"/>
      <c r="AV3232" s="14"/>
      <c r="AW3232" s="14"/>
      <c r="AX3232" s="14"/>
      <c r="AY3232" s="14"/>
      <c r="AZ3232" s="14">
        <v>0</v>
      </c>
      <c r="BA3232" s="14">
        <v>0</v>
      </c>
      <c r="BB3232" s="14">
        <v>0</v>
      </c>
      <c r="BC3232" s="14"/>
      <c r="BD3232" s="14"/>
      <c r="BE3232" s="14"/>
      <c r="BF3232" s="14"/>
      <c r="BG3232" s="14"/>
      <c r="BH3232" s="14">
        <f t="shared" si="8547"/>
        <v>0</v>
      </c>
      <c r="BI3232" s="14"/>
      <c r="BJ3232" s="14"/>
      <c r="BK3232" s="14"/>
      <c r="BL3232" s="14"/>
      <c r="BM3232" s="14"/>
      <c r="BN3232" s="14"/>
      <c r="BO3232" s="14"/>
      <c r="BP3232" s="14"/>
      <c r="BQ3232" s="14"/>
      <c r="BR3232" s="14">
        <v>0</v>
      </c>
      <c r="BS3232" s="14">
        <v>0</v>
      </c>
      <c r="BT3232" s="14">
        <v>100</v>
      </c>
      <c r="BU3232" s="14">
        <v>100</v>
      </c>
      <c r="BV3232" s="14">
        <v>0</v>
      </c>
      <c r="BW3232" s="14">
        <f t="shared" si="8527"/>
        <v>0</v>
      </c>
      <c r="BX3232" s="14"/>
      <c r="BY3232" s="14"/>
      <c r="BZ3232" s="14"/>
      <c r="CA3232" s="14">
        <f t="shared" si="8498"/>
        <v>0</v>
      </c>
      <c r="CB3232" s="122">
        <f t="shared" si="8509"/>
        <v>0</v>
      </c>
    </row>
    <row r="3233" spans="1:80" ht="22.5" x14ac:dyDescent="0.25">
      <c r="A3233" s="1" t="s">
        <v>1</v>
      </c>
      <c r="B3233" s="1" t="s">
        <v>1</v>
      </c>
      <c r="C3233" s="1" t="s">
        <v>1</v>
      </c>
      <c r="D3233" s="78" t="s">
        <v>1</v>
      </c>
      <c r="E3233" s="78" t="s">
        <v>1</v>
      </c>
      <c r="F3233" s="78" t="s">
        <v>1</v>
      </c>
      <c r="G3233" s="2" t="s">
        <v>1</v>
      </c>
      <c r="H3233" s="10" t="s">
        <v>77</v>
      </c>
      <c r="I3233" s="11">
        <f>SUM(I3234)</f>
        <v>32500</v>
      </c>
      <c r="J3233" s="11">
        <f t="shared" si="8497"/>
        <v>32500</v>
      </c>
      <c r="K3233" s="11">
        <f t="shared" ref="K3233:Q3233" si="8556">SUM(K3234)</f>
        <v>30000</v>
      </c>
      <c r="L3233" s="11">
        <f t="shared" si="8500"/>
        <v>2500</v>
      </c>
      <c r="M3233" s="11">
        <f t="shared" si="8556"/>
        <v>1000</v>
      </c>
      <c r="N3233" s="11">
        <f t="shared" si="8556"/>
        <v>500</v>
      </c>
      <c r="O3233" s="11">
        <f t="shared" si="8556"/>
        <v>1000</v>
      </c>
      <c r="P3233" s="11">
        <f t="shared" si="8556"/>
        <v>0</v>
      </c>
      <c r="Q3233" s="11">
        <f t="shared" si="8556"/>
        <v>0</v>
      </c>
      <c r="R3233" s="11">
        <f t="shared" ref="R3233:AG3233" si="8557">SUM(R3234)</f>
        <v>1000</v>
      </c>
      <c r="S3233" s="11">
        <f t="shared" si="8557"/>
        <v>0</v>
      </c>
      <c r="T3233" s="11">
        <f t="shared" si="8557"/>
        <v>0</v>
      </c>
      <c r="U3233" s="11">
        <f t="shared" si="8557"/>
        <v>0</v>
      </c>
      <c r="V3233" s="11">
        <f t="shared" si="8557"/>
        <v>0</v>
      </c>
      <c r="W3233" s="11">
        <f t="shared" si="8557"/>
        <v>0</v>
      </c>
      <c r="X3233" s="11">
        <f t="shared" si="8557"/>
        <v>1000</v>
      </c>
      <c r="Y3233" s="11">
        <f t="shared" si="8557"/>
        <v>0</v>
      </c>
      <c r="Z3233" s="11">
        <f t="shared" si="8557"/>
        <v>0</v>
      </c>
      <c r="AA3233" s="11">
        <f t="shared" si="8557"/>
        <v>0</v>
      </c>
      <c r="AB3233" s="11">
        <f t="shared" si="8557"/>
        <v>0</v>
      </c>
      <c r="AC3233" s="11">
        <f t="shared" si="8557"/>
        <v>0</v>
      </c>
      <c r="AD3233" s="11">
        <f t="shared" si="8557"/>
        <v>0</v>
      </c>
      <c r="AE3233" s="11">
        <f t="shared" si="8557"/>
        <v>0</v>
      </c>
      <c r="AF3233" s="11">
        <f t="shared" si="8557"/>
        <v>0</v>
      </c>
      <c r="AG3233" s="11">
        <f t="shared" si="8557"/>
        <v>0</v>
      </c>
      <c r="AH3233" s="11">
        <v>0</v>
      </c>
      <c r="AI3233" s="11">
        <v>1000</v>
      </c>
      <c r="AJ3233" s="11">
        <f t="shared" ref="AJ3233:AY3233" si="8558">SUM(AJ3234)</f>
        <v>500</v>
      </c>
      <c r="AK3233" s="11">
        <f t="shared" si="8558"/>
        <v>0</v>
      </c>
      <c r="AL3233" s="11">
        <f t="shared" si="8558"/>
        <v>0</v>
      </c>
      <c r="AM3233" s="11">
        <f t="shared" si="8558"/>
        <v>0</v>
      </c>
      <c r="AN3233" s="11">
        <f t="shared" si="8558"/>
        <v>0</v>
      </c>
      <c r="AO3233" s="11">
        <f t="shared" si="8558"/>
        <v>0</v>
      </c>
      <c r="AP3233" s="11">
        <f t="shared" si="8558"/>
        <v>500</v>
      </c>
      <c r="AQ3233" s="11">
        <f t="shared" si="8558"/>
        <v>0</v>
      </c>
      <c r="AR3233" s="11">
        <f t="shared" si="8558"/>
        <v>0</v>
      </c>
      <c r="AS3233" s="11">
        <f t="shared" si="8558"/>
        <v>0</v>
      </c>
      <c r="AT3233" s="11">
        <f t="shared" si="8558"/>
        <v>0</v>
      </c>
      <c r="AU3233" s="11">
        <f t="shared" si="8558"/>
        <v>0</v>
      </c>
      <c r="AV3233" s="11">
        <f t="shared" si="8558"/>
        <v>0</v>
      </c>
      <c r="AW3233" s="11">
        <f t="shared" si="8558"/>
        <v>0</v>
      </c>
      <c r="AX3233" s="11">
        <f t="shared" si="8558"/>
        <v>0</v>
      </c>
      <c r="AY3233" s="11">
        <f t="shared" si="8558"/>
        <v>0</v>
      </c>
      <c r="AZ3233" s="11">
        <v>0</v>
      </c>
      <c r="BA3233" s="11">
        <v>500</v>
      </c>
      <c r="BB3233" s="11">
        <f t="shared" ref="BB3233:BQ3233" si="8559">SUM(BB3234)</f>
        <v>1000</v>
      </c>
      <c r="BC3233" s="11">
        <f t="shared" si="8559"/>
        <v>0</v>
      </c>
      <c r="BD3233" s="11">
        <f t="shared" si="8559"/>
        <v>0</v>
      </c>
      <c r="BE3233" s="11">
        <f t="shared" si="8559"/>
        <v>0</v>
      </c>
      <c r="BF3233" s="11">
        <f t="shared" si="8559"/>
        <v>0</v>
      </c>
      <c r="BG3233" s="11">
        <f t="shared" si="8559"/>
        <v>0</v>
      </c>
      <c r="BH3233" s="11">
        <f t="shared" si="8559"/>
        <v>1000</v>
      </c>
      <c r="BI3233" s="11">
        <f t="shared" si="8559"/>
        <v>0</v>
      </c>
      <c r="BJ3233" s="11">
        <f t="shared" si="8559"/>
        <v>0</v>
      </c>
      <c r="BK3233" s="11">
        <f t="shared" si="8559"/>
        <v>0</v>
      </c>
      <c r="BL3233" s="11">
        <f t="shared" si="8559"/>
        <v>0</v>
      </c>
      <c r="BM3233" s="11">
        <f t="shared" si="8559"/>
        <v>0</v>
      </c>
      <c r="BN3233" s="11">
        <f t="shared" si="8559"/>
        <v>0</v>
      </c>
      <c r="BO3233" s="11">
        <f t="shared" si="8559"/>
        <v>0</v>
      </c>
      <c r="BP3233" s="11">
        <f t="shared" si="8559"/>
        <v>0</v>
      </c>
      <c r="BQ3233" s="11">
        <f t="shared" si="8559"/>
        <v>0</v>
      </c>
      <c r="BR3233" s="11">
        <v>0</v>
      </c>
      <c r="BS3233" s="11">
        <v>1000</v>
      </c>
      <c r="BT3233" s="11">
        <f t="shared" ref="BT3233:BZ3233" si="8560">SUM(BT3234)</f>
        <v>69500</v>
      </c>
      <c r="BU3233" s="11">
        <f t="shared" si="8560"/>
        <v>67000</v>
      </c>
      <c r="BV3233" s="11">
        <f t="shared" si="8560"/>
        <v>42750</v>
      </c>
      <c r="BW3233" s="11">
        <f t="shared" si="8560"/>
        <v>24250</v>
      </c>
      <c r="BX3233" s="11">
        <f t="shared" si="8560"/>
        <v>24250</v>
      </c>
      <c r="BY3233" s="11">
        <f t="shared" si="8560"/>
        <v>0</v>
      </c>
      <c r="BZ3233" s="11">
        <f t="shared" si="8560"/>
        <v>0</v>
      </c>
      <c r="CA3233" s="11">
        <f t="shared" si="8498"/>
        <v>67000</v>
      </c>
      <c r="CB3233" s="123">
        <f t="shared" si="8509"/>
        <v>100</v>
      </c>
    </row>
    <row r="3234" spans="1:80" x14ac:dyDescent="0.25">
      <c r="A3234" s="4" t="s">
        <v>928</v>
      </c>
      <c r="B3234" s="4" t="s">
        <v>88</v>
      </c>
      <c r="C3234" s="4" t="s">
        <v>1433</v>
      </c>
      <c r="D3234" s="79" t="s">
        <v>1434</v>
      </c>
      <c r="E3234" s="78" t="s">
        <v>78</v>
      </c>
      <c r="F3234" s="78" t="s">
        <v>1</v>
      </c>
      <c r="G3234" s="2" t="s">
        <v>1</v>
      </c>
      <c r="H3234" s="2" t="s">
        <v>79</v>
      </c>
      <c r="I3234" s="12">
        <f>SUM(I3235:I3236)</f>
        <v>32500</v>
      </c>
      <c r="J3234" s="12">
        <f t="shared" si="8497"/>
        <v>32500</v>
      </c>
      <c r="K3234" s="12">
        <f t="shared" ref="K3234" si="8561">SUM(K3235:K3236)</f>
        <v>30000</v>
      </c>
      <c r="L3234" s="12">
        <f t="shared" si="8500"/>
        <v>2500</v>
      </c>
      <c r="M3234" s="12">
        <f t="shared" ref="M3234:Q3234" si="8562">SUM(M3235:M3236)</f>
        <v>1000</v>
      </c>
      <c r="N3234" s="12">
        <f t="shared" si="8562"/>
        <v>500</v>
      </c>
      <c r="O3234" s="12">
        <f t="shared" si="8562"/>
        <v>1000</v>
      </c>
      <c r="P3234" s="12">
        <f t="shared" si="8562"/>
        <v>0</v>
      </c>
      <c r="Q3234" s="12">
        <f t="shared" si="8562"/>
        <v>0</v>
      </c>
      <c r="R3234" s="12">
        <f t="shared" ref="R3234:AG3234" si="8563">SUM(R3235:R3236)</f>
        <v>1000</v>
      </c>
      <c r="S3234" s="12">
        <f t="shared" si="8563"/>
        <v>0</v>
      </c>
      <c r="T3234" s="12">
        <f t="shared" si="8563"/>
        <v>0</v>
      </c>
      <c r="U3234" s="12">
        <f t="shared" si="8563"/>
        <v>0</v>
      </c>
      <c r="V3234" s="12">
        <f t="shared" si="8563"/>
        <v>0</v>
      </c>
      <c r="W3234" s="12">
        <f t="shared" si="8563"/>
        <v>0</v>
      </c>
      <c r="X3234" s="12">
        <f t="shared" ref="X3234" si="8564">SUM(X3235:X3236)</f>
        <v>1000</v>
      </c>
      <c r="Y3234" s="12">
        <f t="shared" si="8563"/>
        <v>0</v>
      </c>
      <c r="Z3234" s="12">
        <f t="shared" si="8563"/>
        <v>0</v>
      </c>
      <c r="AA3234" s="12">
        <f t="shared" si="8563"/>
        <v>0</v>
      </c>
      <c r="AB3234" s="12">
        <f t="shared" si="8563"/>
        <v>0</v>
      </c>
      <c r="AC3234" s="12">
        <f t="shared" si="8563"/>
        <v>0</v>
      </c>
      <c r="AD3234" s="12">
        <f t="shared" si="8563"/>
        <v>0</v>
      </c>
      <c r="AE3234" s="12">
        <f t="shared" si="8563"/>
        <v>0</v>
      </c>
      <c r="AF3234" s="12">
        <f t="shared" si="8563"/>
        <v>0</v>
      </c>
      <c r="AG3234" s="12">
        <f t="shared" si="8563"/>
        <v>0</v>
      </c>
      <c r="AH3234" s="12">
        <v>0</v>
      </c>
      <c r="AI3234" s="12">
        <v>1000</v>
      </c>
      <c r="AJ3234" s="12">
        <f t="shared" ref="AJ3234:AY3234" si="8565">SUM(AJ3235:AJ3236)</f>
        <v>500</v>
      </c>
      <c r="AK3234" s="12">
        <f t="shared" si="8565"/>
        <v>0</v>
      </c>
      <c r="AL3234" s="12">
        <f t="shared" si="8565"/>
        <v>0</v>
      </c>
      <c r="AM3234" s="12">
        <f t="shared" si="8565"/>
        <v>0</v>
      </c>
      <c r="AN3234" s="12">
        <f t="shared" si="8565"/>
        <v>0</v>
      </c>
      <c r="AO3234" s="12">
        <f t="shared" si="8565"/>
        <v>0</v>
      </c>
      <c r="AP3234" s="12">
        <f t="shared" ref="AP3234" si="8566">SUM(AP3235:AP3236)</f>
        <v>500</v>
      </c>
      <c r="AQ3234" s="12">
        <f t="shared" si="8565"/>
        <v>0</v>
      </c>
      <c r="AR3234" s="12">
        <f t="shared" si="8565"/>
        <v>0</v>
      </c>
      <c r="AS3234" s="12">
        <f t="shared" si="8565"/>
        <v>0</v>
      </c>
      <c r="AT3234" s="12">
        <f t="shared" si="8565"/>
        <v>0</v>
      </c>
      <c r="AU3234" s="12">
        <f t="shared" si="8565"/>
        <v>0</v>
      </c>
      <c r="AV3234" s="12">
        <f t="shared" si="8565"/>
        <v>0</v>
      </c>
      <c r="AW3234" s="12">
        <f t="shared" si="8565"/>
        <v>0</v>
      </c>
      <c r="AX3234" s="12">
        <f t="shared" si="8565"/>
        <v>0</v>
      </c>
      <c r="AY3234" s="12">
        <f t="shared" si="8565"/>
        <v>0</v>
      </c>
      <c r="AZ3234" s="12">
        <v>0</v>
      </c>
      <c r="BA3234" s="12">
        <v>500</v>
      </c>
      <c r="BB3234" s="12">
        <f t="shared" ref="BB3234:BQ3234" si="8567">SUM(BB3235:BB3236)</f>
        <v>1000</v>
      </c>
      <c r="BC3234" s="12">
        <f t="shared" si="8567"/>
        <v>0</v>
      </c>
      <c r="BD3234" s="12">
        <f t="shared" si="8567"/>
        <v>0</v>
      </c>
      <c r="BE3234" s="12">
        <f t="shared" si="8567"/>
        <v>0</v>
      </c>
      <c r="BF3234" s="12">
        <f t="shared" si="8567"/>
        <v>0</v>
      </c>
      <c r="BG3234" s="12">
        <f t="shared" si="8567"/>
        <v>0</v>
      </c>
      <c r="BH3234" s="12">
        <f t="shared" ref="BH3234" si="8568">SUM(BH3235:BH3236)</f>
        <v>1000</v>
      </c>
      <c r="BI3234" s="12">
        <f t="shared" si="8567"/>
        <v>0</v>
      </c>
      <c r="BJ3234" s="12">
        <f t="shared" si="8567"/>
        <v>0</v>
      </c>
      <c r="BK3234" s="12">
        <f t="shared" si="8567"/>
        <v>0</v>
      </c>
      <c r="BL3234" s="12">
        <f t="shared" si="8567"/>
        <v>0</v>
      </c>
      <c r="BM3234" s="12">
        <f t="shared" si="8567"/>
        <v>0</v>
      </c>
      <c r="BN3234" s="12">
        <f t="shared" si="8567"/>
        <v>0</v>
      </c>
      <c r="BO3234" s="12">
        <f t="shared" si="8567"/>
        <v>0</v>
      </c>
      <c r="BP3234" s="12">
        <f t="shared" si="8567"/>
        <v>0</v>
      </c>
      <c r="BQ3234" s="12">
        <f t="shared" si="8567"/>
        <v>0</v>
      </c>
      <c r="BR3234" s="12">
        <v>0</v>
      </c>
      <c r="BS3234" s="12">
        <v>1000</v>
      </c>
      <c r="BT3234" s="12">
        <f t="shared" ref="BT3234:BZ3234" si="8569">SUM(BT3235:BT3236)</f>
        <v>69500</v>
      </c>
      <c r="BU3234" s="12">
        <f t="shared" si="8569"/>
        <v>67000</v>
      </c>
      <c r="BV3234" s="12">
        <f t="shared" si="8569"/>
        <v>42750</v>
      </c>
      <c r="BW3234" s="12">
        <f t="shared" si="8569"/>
        <v>24250</v>
      </c>
      <c r="BX3234" s="12">
        <f t="shared" si="8569"/>
        <v>24250</v>
      </c>
      <c r="BY3234" s="12">
        <f t="shared" si="8569"/>
        <v>0</v>
      </c>
      <c r="BZ3234" s="12">
        <f t="shared" si="8569"/>
        <v>0</v>
      </c>
      <c r="CA3234" s="12">
        <f t="shared" si="8498"/>
        <v>67000</v>
      </c>
      <c r="CB3234" s="124">
        <f t="shared" si="8509"/>
        <v>100</v>
      </c>
    </row>
    <row r="3235" spans="1:80" x14ac:dyDescent="0.25">
      <c r="A3235" s="4" t="s">
        <v>928</v>
      </c>
      <c r="B3235" s="4" t="s">
        <v>88</v>
      </c>
      <c r="C3235" s="4" t="s">
        <v>1433</v>
      </c>
      <c r="D3235" s="79" t="s">
        <v>1434</v>
      </c>
      <c r="E3235" s="89">
        <v>8213</v>
      </c>
      <c r="F3235" s="79"/>
      <c r="G3235" s="75" t="s">
        <v>1906</v>
      </c>
      <c r="H3235" s="13" t="s">
        <v>81</v>
      </c>
      <c r="I3235" s="14">
        <v>21500</v>
      </c>
      <c r="J3235" s="14">
        <f t="shared" si="8497"/>
        <v>21500</v>
      </c>
      <c r="K3235" s="14">
        <v>20000</v>
      </c>
      <c r="L3235" s="14">
        <f t="shared" si="8500"/>
        <v>1500</v>
      </c>
      <c r="M3235" s="14">
        <v>1000</v>
      </c>
      <c r="N3235" s="14">
        <v>500</v>
      </c>
      <c r="O3235" s="14">
        <v>0</v>
      </c>
      <c r="P3235" s="14">
        <v>0</v>
      </c>
      <c r="Q3235" s="14">
        <v>0</v>
      </c>
      <c r="R3235" s="14">
        <v>1000</v>
      </c>
      <c r="S3235" s="14"/>
      <c r="T3235" s="14"/>
      <c r="U3235" s="14"/>
      <c r="V3235" s="14"/>
      <c r="W3235" s="14"/>
      <c r="X3235" s="14">
        <f t="shared" si="8545"/>
        <v>1000</v>
      </c>
      <c r="Y3235" s="14"/>
      <c r="Z3235" s="14"/>
      <c r="AA3235" s="14"/>
      <c r="AB3235" s="14"/>
      <c r="AC3235" s="14"/>
      <c r="AD3235" s="14"/>
      <c r="AE3235" s="14"/>
      <c r="AF3235" s="14"/>
      <c r="AG3235" s="14"/>
      <c r="AH3235" s="14">
        <v>0</v>
      </c>
      <c r="AI3235" s="14">
        <v>1000</v>
      </c>
      <c r="AJ3235" s="14">
        <v>500</v>
      </c>
      <c r="AK3235" s="14"/>
      <c r="AL3235" s="14"/>
      <c r="AM3235" s="14"/>
      <c r="AN3235" s="14"/>
      <c r="AO3235" s="14"/>
      <c r="AP3235" s="14">
        <f t="shared" si="8546"/>
        <v>500</v>
      </c>
      <c r="AQ3235" s="14"/>
      <c r="AR3235" s="14"/>
      <c r="AS3235" s="14"/>
      <c r="AT3235" s="14"/>
      <c r="AU3235" s="14"/>
      <c r="AV3235" s="14"/>
      <c r="AW3235" s="14"/>
      <c r="AX3235" s="14"/>
      <c r="AY3235" s="14"/>
      <c r="AZ3235" s="14">
        <v>0</v>
      </c>
      <c r="BA3235" s="14">
        <v>500</v>
      </c>
      <c r="BB3235" s="14">
        <v>0</v>
      </c>
      <c r="BC3235" s="14"/>
      <c r="BD3235" s="14"/>
      <c r="BE3235" s="14"/>
      <c r="BF3235" s="14"/>
      <c r="BG3235" s="14"/>
      <c r="BH3235" s="14">
        <f t="shared" si="8547"/>
        <v>0</v>
      </c>
      <c r="BI3235" s="14"/>
      <c r="BJ3235" s="14"/>
      <c r="BK3235" s="14"/>
      <c r="BL3235" s="14"/>
      <c r="BM3235" s="14"/>
      <c r="BN3235" s="14"/>
      <c r="BO3235" s="14"/>
      <c r="BP3235" s="14"/>
      <c r="BQ3235" s="14"/>
      <c r="BR3235" s="14">
        <v>0</v>
      </c>
      <c r="BS3235" s="14">
        <v>0</v>
      </c>
      <c r="BT3235" s="14">
        <v>28500</v>
      </c>
      <c r="BU3235" s="14">
        <v>27000</v>
      </c>
      <c r="BV3235" s="14">
        <v>16250</v>
      </c>
      <c r="BW3235" s="14">
        <f t="shared" si="8527"/>
        <v>10750</v>
      </c>
      <c r="BX3235" s="14">
        <v>10750</v>
      </c>
      <c r="BY3235" s="14">
        <v>0</v>
      </c>
      <c r="BZ3235" s="14">
        <v>0</v>
      </c>
      <c r="CA3235" s="14">
        <f t="shared" si="8498"/>
        <v>27000</v>
      </c>
      <c r="CB3235" s="122">
        <f t="shared" si="8509"/>
        <v>100</v>
      </c>
    </row>
    <row r="3236" spans="1:80" x14ac:dyDescent="0.25">
      <c r="A3236" s="4" t="s">
        <v>928</v>
      </c>
      <c r="B3236" s="4" t="s">
        <v>88</v>
      </c>
      <c r="C3236" s="4" t="s">
        <v>1433</v>
      </c>
      <c r="D3236" s="79" t="s">
        <v>1434</v>
      </c>
      <c r="E3236" s="89">
        <v>8216</v>
      </c>
      <c r="F3236" s="79"/>
      <c r="G3236" s="75" t="s">
        <v>1906</v>
      </c>
      <c r="H3236" s="13" t="s">
        <v>319</v>
      </c>
      <c r="I3236" s="14">
        <v>11000</v>
      </c>
      <c r="J3236" s="14">
        <f t="shared" si="8497"/>
        <v>11000</v>
      </c>
      <c r="K3236" s="14">
        <v>10000</v>
      </c>
      <c r="L3236" s="14">
        <f t="shared" si="8500"/>
        <v>1000</v>
      </c>
      <c r="M3236" s="14">
        <v>0</v>
      </c>
      <c r="N3236" s="14">
        <v>0</v>
      </c>
      <c r="O3236" s="14">
        <v>1000</v>
      </c>
      <c r="P3236" s="14">
        <v>0</v>
      </c>
      <c r="Q3236" s="14">
        <v>0</v>
      </c>
      <c r="R3236" s="14">
        <v>0</v>
      </c>
      <c r="S3236" s="14"/>
      <c r="T3236" s="14"/>
      <c r="U3236" s="14"/>
      <c r="V3236" s="14"/>
      <c r="W3236" s="14"/>
      <c r="X3236" s="14">
        <f t="shared" si="8545"/>
        <v>0</v>
      </c>
      <c r="Y3236" s="14"/>
      <c r="Z3236" s="14"/>
      <c r="AA3236" s="14"/>
      <c r="AB3236" s="14"/>
      <c r="AC3236" s="14"/>
      <c r="AD3236" s="14"/>
      <c r="AE3236" s="14"/>
      <c r="AF3236" s="14"/>
      <c r="AG3236" s="14"/>
      <c r="AH3236" s="14">
        <v>0</v>
      </c>
      <c r="AI3236" s="14">
        <v>0</v>
      </c>
      <c r="AJ3236" s="14">
        <v>0</v>
      </c>
      <c r="AK3236" s="14"/>
      <c r="AL3236" s="14"/>
      <c r="AM3236" s="14"/>
      <c r="AN3236" s="14"/>
      <c r="AO3236" s="14"/>
      <c r="AP3236" s="14">
        <f t="shared" si="8546"/>
        <v>0</v>
      </c>
      <c r="AQ3236" s="14"/>
      <c r="AR3236" s="14"/>
      <c r="AS3236" s="14"/>
      <c r="AT3236" s="14"/>
      <c r="AU3236" s="14"/>
      <c r="AV3236" s="14"/>
      <c r="AW3236" s="14"/>
      <c r="AX3236" s="14"/>
      <c r="AY3236" s="14"/>
      <c r="AZ3236" s="14">
        <v>0</v>
      </c>
      <c r="BA3236" s="14">
        <v>0</v>
      </c>
      <c r="BB3236" s="14">
        <v>1000</v>
      </c>
      <c r="BC3236" s="14"/>
      <c r="BD3236" s="14"/>
      <c r="BE3236" s="14"/>
      <c r="BF3236" s="14"/>
      <c r="BG3236" s="14"/>
      <c r="BH3236" s="14">
        <f t="shared" si="8547"/>
        <v>1000</v>
      </c>
      <c r="BI3236" s="14"/>
      <c r="BJ3236" s="14"/>
      <c r="BK3236" s="14"/>
      <c r="BL3236" s="14"/>
      <c r="BM3236" s="14"/>
      <c r="BN3236" s="14"/>
      <c r="BO3236" s="14"/>
      <c r="BP3236" s="14"/>
      <c r="BQ3236" s="14"/>
      <c r="BR3236" s="14">
        <v>0</v>
      </c>
      <c r="BS3236" s="14">
        <v>1000</v>
      </c>
      <c r="BT3236" s="14">
        <v>41000</v>
      </c>
      <c r="BU3236" s="14">
        <v>40000</v>
      </c>
      <c r="BV3236" s="14">
        <v>26500</v>
      </c>
      <c r="BW3236" s="14">
        <f t="shared" si="8527"/>
        <v>13500</v>
      </c>
      <c r="BX3236" s="14">
        <v>13500</v>
      </c>
      <c r="BY3236" s="14">
        <v>0</v>
      </c>
      <c r="BZ3236" s="14">
        <v>0</v>
      </c>
      <c r="CA3236" s="14">
        <f t="shared" si="8498"/>
        <v>40000</v>
      </c>
      <c r="CB3236" s="122">
        <f t="shared" si="8509"/>
        <v>100</v>
      </c>
    </row>
    <row r="3237" spans="1:80" x14ac:dyDescent="0.25">
      <c r="A3237" s="13" t="s">
        <v>1</v>
      </c>
      <c r="B3237" s="13" t="s">
        <v>1</v>
      </c>
      <c r="C3237" s="13" t="s">
        <v>1</v>
      </c>
      <c r="D3237" s="74" t="s">
        <v>1</v>
      </c>
      <c r="E3237" s="74" t="s">
        <v>1</v>
      </c>
      <c r="F3237" s="74" t="s">
        <v>1</v>
      </c>
      <c r="G3237" s="13" t="s">
        <v>1</v>
      </c>
      <c r="H3237" s="10" t="s">
        <v>1443</v>
      </c>
      <c r="I3237" s="11">
        <f>SUM(I3206,I3230,I3233)</f>
        <v>2887895</v>
      </c>
      <c r="J3237" s="11">
        <f t="shared" si="8497"/>
        <v>3083638</v>
      </c>
      <c r="K3237" s="11">
        <f t="shared" ref="K3237" si="8570">SUM(K3206,K3230,K3233)</f>
        <v>3071838</v>
      </c>
      <c r="L3237" s="11">
        <f t="shared" si="8500"/>
        <v>11800</v>
      </c>
      <c r="M3237" s="11">
        <f t="shared" ref="M3237:Q3237" si="8571">SUM(M3206,M3230,M3233)</f>
        <v>8500</v>
      </c>
      <c r="N3237" s="11">
        <f t="shared" si="8571"/>
        <v>1000</v>
      </c>
      <c r="O3237" s="11">
        <f t="shared" si="8571"/>
        <v>2300</v>
      </c>
      <c r="P3237" s="11">
        <f t="shared" si="8571"/>
        <v>0</v>
      </c>
      <c r="Q3237" s="11">
        <f t="shared" si="8571"/>
        <v>0</v>
      </c>
      <c r="R3237" s="11">
        <f t="shared" ref="R3237:AG3237" si="8572">SUM(R3206,R3230,R3233)</f>
        <v>8500</v>
      </c>
      <c r="S3237" s="11">
        <f t="shared" si="8572"/>
        <v>0</v>
      </c>
      <c r="T3237" s="11">
        <f t="shared" si="8572"/>
        <v>0</v>
      </c>
      <c r="U3237" s="11">
        <f t="shared" si="8572"/>
        <v>0</v>
      </c>
      <c r="V3237" s="11">
        <f t="shared" si="8572"/>
        <v>0</v>
      </c>
      <c r="W3237" s="11">
        <f t="shared" si="8572"/>
        <v>0</v>
      </c>
      <c r="X3237" s="11">
        <f t="shared" si="8572"/>
        <v>8500</v>
      </c>
      <c r="Y3237" s="11">
        <f t="shared" si="8572"/>
        <v>0</v>
      </c>
      <c r="Z3237" s="11">
        <f t="shared" si="8572"/>
        <v>0</v>
      </c>
      <c r="AA3237" s="11">
        <f t="shared" si="8572"/>
        <v>0</v>
      </c>
      <c r="AB3237" s="11">
        <f t="shared" si="8572"/>
        <v>0</v>
      </c>
      <c r="AC3237" s="11">
        <f t="shared" si="8572"/>
        <v>0</v>
      </c>
      <c r="AD3237" s="11">
        <f t="shared" si="8572"/>
        <v>0</v>
      </c>
      <c r="AE3237" s="11">
        <f t="shared" si="8572"/>
        <v>0</v>
      </c>
      <c r="AF3237" s="11">
        <f t="shared" si="8572"/>
        <v>0</v>
      </c>
      <c r="AG3237" s="11">
        <f t="shared" si="8572"/>
        <v>0</v>
      </c>
      <c r="AH3237" s="11">
        <v>0</v>
      </c>
      <c r="AI3237" s="11">
        <v>8500</v>
      </c>
      <c r="AJ3237" s="11">
        <f t="shared" ref="AJ3237:AY3237" si="8573">SUM(AJ3206,AJ3230,AJ3233)</f>
        <v>1000</v>
      </c>
      <c r="AK3237" s="11">
        <f t="shared" si="8573"/>
        <v>0</v>
      </c>
      <c r="AL3237" s="11">
        <f t="shared" si="8573"/>
        <v>0</v>
      </c>
      <c r="AM3237" s="11">
        <f t="shared" si="8573"/>
        <v>0</v>
      </c>
      <c r="AN3237" s="11">
        <f t="shared" si="8573"/>
        <v>0</v>
      </c>
      <c r="AO3237" s="11">
        <f t="shared" si="8573"/>
        <v>0</v>
      </c>
      <c r="AP3237" s="11">
        <f t="shared" si="8573"/>
        <v>1000</v>
      </c>
      <c r="AQ3237" s="11">
        <f t="shared" si="8573"/>
        <v>0</v>
      </c>
      <c r="AR3237" s="11">
        <f t="shared" si="8573"/>
        <v>0</v>
      </c>
      <c r="AS3237" s="11">
        <f t="shared" si="8573"/>
        <v>0</v>
      </c>
      <c r="AT3237" s="11">
        <f t="shared" si="8573"/>
        <v>0</v>
      </c>
      <c r="AU3237" s="11">
        <f t="shared" si="8573"/>
        <v>0</v>
      </c>
      <c r="AV3237" s="11">
        <f t="shared" si="8573"/>
        <v>0</v>
      </c>
      <c r="AW3237" s="11">
        <f t="shared" si="8573"/>
        <v>0</v>
      </c>
      <c r="AX3237" s="11">
        <f t="shared" si="8573"/>
        <v>0</v>
      </c>
      <c r="AY3237" s="11">
        <f t="shared" si="8573"/>
        <v>0</v>
      </c>
      <c r="AZ3237" s="11">
        <v>0</v>
      </c>
      <c r="BA3237" s="11">
        <v>1000</v>
      </c>
      <c r="BB3237" s="11">
        <f t="shared" ref="BB3237:BQ3237" si="8574">SUM(BB3206,BB3230,BB3233)</f>
        <v>2300</v>
      </c>
      <c r="BC3237" s="11">
        <f t="shared" si="8574"/>
        <v>0</v>
      </c>
      <c r="BD3237" s="11">
        <f t="shared" si="8574"/>
        <v>0</v>
      </c>
      <c r="BE3237" s="11">
        <f t="shared" si="8574"/>
        <v>0</v>
      </c>
      <c r="BF3237" s="11">
        <f t="shared" si="8574"/>
        <v>0</v>
      </c>
      <c r="BG3237" s="11">
        <f t="shared" si="8574"/>
        <v>0</v>
      </c>
      <c r="BH3237" s="11">
        <f t="shared" si="8574"/>
        <v>2300</v>
      </c>
      <c r="BI3237" s="11">
        <f t="shared" si="8574"/>
        <v>0</v>
      </c>
      <c r="BJ3237" s="11">
        <f t="shared" si="8574"/>
        <v>0</v>
      </c>
      <c r="BK3237" s="11">
        <f t="shared" si="8574"/>
        <v>0</v>
      </c>
      <c r="BL3237" s="11">
        <f t="shared" si="8574"/>
        <v>0</v>
      </c>
      <c r="BM3237" s="11">
        <f t="shared" si="8574"/>
        <v>1200</v>
      </c>
      <c r="BN3237" s="11">
        <f t="shared" si="8574"/>
        <v>0</v>
      </c>
      <c r="BO3237" s="11">
        <f t="shared" si="8574"/>
        <v>0</v>
      </c>
      <c r="BP3237" s="11">
        <f t="shared" si="8574"/>
        <v>0</v>
      </c>
      <c r="BQ3237" s="11">
        <f t="shared" si="8574"/>
        <v>0</v>
      </c>
      <c r="BR3237" s="11">
        <v>1200</v>
      </c>
      <c r="BS3237" s="11">
        <v>1100</v>
      </c>
      <c r="BT3237" s="11">
        <f t="shared" ref="BT3237:BZ3237" si="8575">SUM(BT3206,BT3230,BT3233)</f>
        <v>3270140</v>
      </c>
      <c r="BU3237" s="11">
        <f t="shared" si="8575"/>
        <v>3261533</v>
      </c>
      <c r="BV3237" s="11">
        <f t="shared" si="8575"/>
        <v>1831054</v>
      </c>
      <c r="BW3237" s="11">
        <f t="shared" si="8575"/>
        <v>834950</v>
      </c>
      <c r="BX3237" s="11">
        <f t="shared" si="8575"/>
        <v>311050</v>
      </c>
      <c r="BY3237" s="11">
        <f t="shared" si="8575"/>
        <v>260950</v>
      </c>
      <c r="BZ3237" s="11">
        <f t="shared" si="8575"/>
        <v>262950</v>
      </c>
      <c r="CA3237" s="11">
        <f t="shared" si="8498"/>
        <v>2666004</v>
      </c>
      <c r="CB3237" s="123">
        <f t="shared" si="8509"/>
        <v>81.740825556571096</v>
      </c>
    </row>
    <row r="3238" spans="1:80" ht="15.75" thickBot="1" x14ac:dyDescent="0.3">
      <c r="A3238" s="13" t="s">
        <v>1</v>
      </c>
      <c r="B3238" s="13" t="s">
        <v>1</v>
      </c>
      <c r="C3238" s="13" t="s">
        <v>1</v>
      </c>
      <c r="D3238" s="74" t="s">
        <v>1</v>
      </c>
      <c r="E3238" s="74" t="s">
        <v>1</v>
      </c>
      <c r="F3238" s="74" t="s">
        <v>1</v>
      </c>
      <c r="G3238" s="13" t="s">
        <v>1</v>
      </c>
      <c r="H3238" s="2" t="s">
        <v>83</v>
      </c>
      <c r="I3238" s="12">
        <v>66</v>
      </c>
      <c r="J3238" s="12">
        <f t="shared" si="8497"/>
        <v>82</v>
      </c>
      <c r="K3238" s="12">
        <v>82</v>
      </c>
      <c r="L3238" s="13"/>
      <c r="M3238" s="13" t="s">
        <v>1</v>
      </c>
      <c r="N3238" s="13" t="s">
        <v>1</v>
      </c>
      <c r="O3238" s="13" t="s">
        <v>1</v>
      </c>
      <c r="P3238" s="27"/>
      <c r="Q3238" s="13" t="s">
        <v>1</v>
      </c>
      <c r="R3238" s="13" t="s">
        <v>1</v>
      </c>
      <c r="S3238" s="13"/>
      <c r="T3238" s="1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>
        <v>0</v>
      </c>
      <c r="AI3238" s="13">
        <v>0</v>
      </c>
      <c r="AJ3238" s="13" t="s">
        <v>1</v>
      </c>
      <c r="AK3238" s="13"/>
      <c r="AL3238" s="13"/>
      <c r="AM3238" s="13"/>
      <c r="AN3238" s="13"/>
      <c r="AO3238" s="13"/>
      <c r="AP3238" s="13"/>
      <c r="AQ3238" s="13"/>
      <c r="AR3238" s="13"/>
      <c r="AS3238" s="13"/>
      <c r="AT3238" s="13"/>
      <c r="AU3238" s="13"/>
      <c r="AV3238" s="13"/>
      <c r="AW3238" s="13"/>
      <c r="AX3238" s="13"/>
      <c r="AY3238" s="13"/>
      <c r="AZ3238" s="13">
        <v>0</v>
      </c>
      <c r="BA3238" s="13">
        <v>0</v>
      </c>
      <c r="BB3238" s="13" t="s">
        <v>1</v>
      </c>
      <c r="BC3238" s="13"/>
      <c r="BD3238" s="13"/>
      <c r="BE3238" s="13"/>
      <c r="BF3238" s="13"/>
      <c r="BG3238" s="13"/>
      <c r="BH3238" s="13"/>
      <c r="BI3238" s="13"/>
      <c r="BJ3238" s="13"/>
      <c r="BK3238" s="13"/>
      <c r="BL3238" s="13"/>
      <c r="BM3238" s="13"/>
      <c r="BN3238" s="13"/>
      <c r="BO3238" s="13"/>
      <c r="BP3238" s="13"/>
      <c r="BQ3238" s="13"/>
      <c r="BR3238" s="13">
        <v>0</v>
      </c>
      <c r="BS3238" s="13">
        <v>0</v>
      </c>
      <c r="BT3238" s="12">
        <v>82</v>
      </c>
      <c r="BU3238" s="12">
        <v>82</v>
      </c>
      <c r="BV3238" s="12"/>
      <c r="BW3238" s="12">
        <f t="shared" si="8527"/>
        <v>0</v>
      </c>
      <c r="BX3238" s="12"/>
      <c r="BY3238" s="12"/>
      <c r="BZ3238" s="12"/>
      <c r="CA3238" s="12">
        <f t="shared" si="8498"/>
        <v>0</v>
      </c>
      <c r="CB3238" s="124"/>
    </row>
    <row r="3239" spans="1:80" ht="69.75" customHeight="1" thickBot="1" x14ac:dyDescent="0.3">
      <c r="A3239" s="133" t="s">
        <v>1</v>
      </c>
      <c r="B3239" s="133" t="s">
        <v>1</v>
      </c>
      <c r="C3239" s="133" t="s">
        <v>1</v>
      </c>
      <c r="D3239" s="135" t="s">
        <v>1</v>
      </c>
      <c r="E3239" s="135" t="s">
        <v>1</v>
      </c>
      <c r="F3239" s="135" t="s">
        <v>1</v>
      </c>
      <c r="G3239" s="137" t="s">
        <v>1</v>
      </c>
      <c r="H3239" s="5" t="s">
        <v>84</v>
      </c>
      <c r="I3239" s="5" t="s">
        <v>11</v>
      </c>
      <c r="J3239" s="5" t="s">
        <v>1809</v>
      </c>
      <c r="K3239" s="5" t="s">
        <v>12</v>
      </c>
      <c r="L3239" s="5" t="s">
        <v>13</v>
      </c>
      <c r="M3239" s="5" t="s">
        <v>14</v>
      </c>
      <c r="N3239" s="5" t="s">
        <v>15</v>
      </c>
      <c r="O3239" s="5" t="s">
        <v>16</v>
      </c>
      <c r="P3239" s="5" t="s">
        <v>17</v>
      </c>
      <c r="Q3239" s="5" t="s">
        <v>18</v>
      </c>
      <c r="R3239" s="71" t="s">
        <v>14</v>
      </c>
      <c r="S3239" s="71" t="s">
        <v>1843</v>
      </c>
      <c r="T3239" s="71" t="s">
        <v>1797</v>
      </c>
      <c r="U3239" s="71" t="s">
        <v>1832</v>
      </c>
      <c r="V3239" s="71" t="s">
        <v>1833</v>
      </c>
      <c r="W3239" s="71" t="s">
        <v>1834</v>
      </c>
      <c r="X3239" s="71" t="s">
        <v>1847</v>
      </c>
      <c r="Y3239" s="71" t="s">
        <v>1844</v>
      </c>
      <c r="Z3239" s="71" t="s">
        <v>1835</v>
      </c>
      <c r="AA3239" s="71" t="s">
        <v>1836</v>
      </c>
      <c r="AB3239" s="71" t="s">
        <v>1837</v>
      </c>
      <c r="AC3239" s="71" t="s">
        <v>1838</v>
      </c>
      <c r="AD3239" s="71" t="s">
        <v>1839</v>
      </c>
      <c r="AE3239" s="71" t="s">
        <v>1840</v>
      </c>
      <c r="AF3239" s="71" t="s">
        <v>1845</v>
      </c>
      <c r="AG3239" s="71" t="s">
        <v>1846</v>
      </c>
      <c r="AH3239" s="71" t="s">
        <v>1841</v>
      </c>
      <c r="AI3239" s="71" t="s">
        <v>1842</v>
      </c>
      <c r="AJ3239" s="72" t="s">
        <v>15</v>
      </c>
      <c r="AK3239" s="72" t="s">
        <v>1843</v>
      </c>
      <c r="AL3239" s="72" t="s">
        <v>1797</v>
      </c>
      <c r="AM3239" s="72" t="s">
        <v>1832</v>
      </c>
      <c r="AN3239" s="72" t="s">
        <v>1833</v>
      </c>
      <c r="AO3239" s="72" t="s">
        <v>1834</v>
      </c>
      <c r="AP3239" s="72" t="s">
        <v>1848</v>
      </c>
      <c r="AQ3239" s="72" t="s">
        <v>1844</v>
      </c>
      <c r="AR3239" s="72" t="s">
        <v>1835</v>
      </c>
      <c r="AS3239" s="72" t="s">
        <v>1836</v>
      </c>
      <c r="AT3239" s="72" t="s">
        <v>1837</v>
      </c>
      <c r="AU3239" s="72" t="s">
        <v>1838</v>
      </c>
      <c r="AV3239" s="72" t="s">
        <v>1839</v>
      </c>
      <c r="AW3239" s="72" t="s">
        <v>1840</v>
      </c>
      <c r="AX3239" s="72" t="s">
        <v>1845</v>
      </c>
      <c r="AY3239" s="72" t="s">
        <v>1846</v>
      </c>
      <c r="AZ3239" s="72" t="s">
        <v>1841</v>
      </c>
      <c r="BA3239" s="72" t="s">
        <v>1842</v>
      </c>
      <c r="BB3239" s="73" t="s">
        <v>16</v>
      </c>
      <c r="BC3239" s="73" t="s">
        <v>1843</v>
      </c>
      <c r="BD3239" s="73" t="s">
        <v>1797</v>
      </c>
      <c r="BE3239" s="73" t="s">
        <v>1832</v>
      </c>
      <c r="BF3239" s="73" t="s">
        <v>1833</v>
      </c>
      <c r="BG3239" s="73" t="s">
        <v>1834</v>
      </c>
      <c r="BH3239" s="73" t="s">
        <v>1849</v>
      </c>
      <c r="BI3239" s="73" t="s">
        <v>1844</v>
      </c>
      <c r="BJ3239" s="73" t="s">
        <v>1835</v>
      </c>
      <c r="BK3239" s="73" t="s">
        <v>1836</v>
      </c>
      <c r="BL3239" s="73" t="s">
        <v>1837</v>
      </c>
      <c r="BM3239" s="73" t="s">
        <v>1838</v>
      </c>
      <c r="BN3239" s="73" t="s">
        <v>1839</v>
      </c>
      <c r="BO3239" s="73" t="s">
        <v>1840</v>
      </c>
      <c r="BP3239" s="73" t="s">
        <v>1845</v>
      </c>
      <c r="BQ3239" s="73" t="s">
        <v>1846</v>
      </c>
      <c r="BR3239" s="73" t="s">
        <v>1841</v>
      </c>
      <c r="BS3239" s="73" t="s">
        <v>1842</v>
      </c>
      <c r="BT3239" s="5" t="s">
        <v>1911</v>
      </c>
      <c r="BU3239" s="5" t="s">
        <v>1942</v>
      </c>
      <c r="BV3239" s="5" t="s">
        <v>1943</v>
      </c>
      <c r="BW3239" s="5" t="s">
        <v>1944</v>
      </c>
      <c r="BX3239" s="5" t="s">
        <v>1945</v>
      </c>
      <c r="BY3239" s="5" t="s">
        <v>1946</v>
      </c>
      <c r="BZ3239" s="5" t="s">
        <v>1947</v>
      </c>
      <c r="CA3239" s="5" t="s">
        <v>1948</v>
      </c>
      <c r="CB3239" s="120" t="s">
        <v>1916</v>
      </c>
    </row>
    <row r="3240" spans="1:80" x14ac:dyDescent="0.25">
      <c r="A3240" s="134"/>
      <c r="B3240" s="134"/>
      <c r="C3240" s="134"/>
      <c r="D3240" s="136"/>
      <c r="E3240" s="136"/>
      <c r="F3240" s="136"/>
      <c r="G3240" s="138"/>
      <c r="H3240" s="15" t="s">
        <v>1</v>
      </c>
      <c r="I3240" s="9" t="s">
        <v>19</v>
      </c>
      <c r="J3240" s="9">
        <v>1</v>
      </c>
      <c r="K3240" s="9" t="s">
        <v>20</v>
      </c>
      <c r="L3240" s="9" t="s">
        <v>21</v>
      </c>
      <c r="M3240" s="9" t="s">
        <v>22</v>
      </c>
      <c r="N3240" s="9" t="s">
        <v>23</v>
      </c>
      <c r="O3240" s="9" t="s">
        <v>24</v>
      </c>
      <c r="P3240" s="9" t="s">
        <v>25</v>
      </c>
      <c r="Q3240" s="9" t="s">
        <v>26</v>
      </c>
      <c r="R3240" s="9">
        <v>1</v>
      </c>
      <c r="S3240" s="9">
        <v>2</v>
      </c>
      <c r="T3240" s="9">
        <v>3</v>
      </c>
      <c r="U3240" s="9">
        <v>4</v>
      </c>
      <c r="V3240" s="9">
        <v>5</v>
      </c>
      <c r="W3240" s="9">
        <v>6</v>
      </c>
      <c r="X3240" s="9">
        <v>7</v>
      </c>
      <c r="Y3240" s="9">
        <v>8</v>
      </c>
      <c r="Z3240" s="9">
        <v>9</v>
      </c>
      <c r="AA3240" s="9">
        <v>10</v>
      </c>
      <c r="AB3240" s="9">
        <v>11</v>
      </c>
      <c r="AC3240" s="9">
        <v>12</v>
      </c>
      <c r="AD3240" s="9">
        <v>13</v>
      </c>
      <c r="AE3240" s="9">
        <v>14</v>
      </c>
      <c r="AF3240" s="9">
        <v>15</v>
      </c>
      <c r="AG3240" s="9">
        <v>16</v>
      </c>
      <c r="AH3240" s="9">
        <v>20</v>
      </c>
      <c r="AI3240" s="9">
        <v>21</v>
      </c>
      <c r="AJ3240" s="9">
        <v>1</v>
      </c>
      <c r="AK3240" s="9">
        <v>2</v>
      </c>
      <c r="AL3240" s="9">
        <v>3</v>
      </c>
      <c r="AM3240" s="9">
        <v>4</v>
      </c>
      <c r="AN3240" s="9">
        <v>5</v>
      </c>
      <c r="AO3240" s="9">
        <v>6</v>
      </c>
      <c r="AP3240" s="9">
        <v>7</v>
      </c>
      <c r="AQ3240" s="9">
        <v>8</v>
      </c>
      <c r="AR3240" s="9">
        <v>9</v>
      </c>
      <c r="AS3240" s="9">
        <v>10</v>
      </c>
      <c r="AT3240" s="9">
        <v>11</v>
      </c>
      <c r="AU3240" s="9">
        <v>12</v>
      </c>
      <c r="AV3240" s="9">
        <v>13</v>
      </c>
      <c r="AW3240" s="9">
        <v>14</v>
      </c>
      <c r="AX3240" s="9">
        <v>15</v>
      </c>
      <c r="AY3240" s="9">
        <v>16</v>
      </c>
      <c r="AZ3240" s="9">
        <v>20</v>
      </c>
      <c r="BA3240" s="9">
        <v>21</v>
      </c>
      <c r="BB3240" s="9">
        <v>1</v>
      </c>
      <c r="BC3240" s="9">
        <v>2</v>
      </c>
      <c r="BD3240" s="9">
        <v>3</v>
      </c>
      <c r="BE3240" s="9">
        <v>4</v>
      </c>
      <c r="BF3240" s="9">
        <v>5</v>
      </c>
      <c r="BG3240" s="9">
        <v>6</v>
      </c>
      <c r="BH3240" s="9">
        <v>7</v>
      </c>
      <c r="BI3240" s="9">
        <v>8</v>
      </c>
      <c r="BJ3240" s="9">
        <v>9</v>
      </c>
      <c r="BK3240" s="9">
        <v>10</v>
      </c>
      <c r="BL3240" s="9">
        <v>11</v>
      </c>
      <c r="BM3240" s="9">
        <v>12</v>
      </c>
      <c r="BN3240" s="9">
        <v>13</v>
      </c>
      <c r="BO3240" s="9">
        <v>14</v>
      </c>
      <c r="BP3240" s="9">
        <v>15</v>
      </c>
      <c r="BQ3240" s="9">
        <v>16</v>
      </c>
      <c r="BR3240" s="9">
        <v>20</v>
      </c>
      <c r="BS3240" s="9">
        <v>21</v>
      </c>
      <c r="BT3240" s="9">
        <v>1</v>
      </c>
      <c r="BU3240" s="9">
        <v>2</v>
      </c>
      <c r="BV3240" s="9">
        <v>3</v>
      </c>
      <c r="BW3240" s="9" t="s">
        <v>1798</v>
      </c>
      <c r="BX3240" s="9">
        <v>5</v>
      </c>
      <c r="BY3240" s="9">
        <v>6</v>
      </c>
      <c r="BZ3240" s="9">
        <v>7</v>
      </c>
      <c r="CA3240" s="9" t="s">
        <v>1917</v>
      </c>
      <c r="CB3240" s="121">
        <v>9</v>
      </c>
    </row>
    <row r="3241" spans="1:80" x14ac:dyDescent="0.25">
      <c r="A3241" s="134"/>
      <c r="B3241" s="134"/>
      <c r="C3241" s="134"/>
      <c r="D3241" s="136"/>
      <c r="E3241" s="136"/>
      <c r="F3241" s="136"/>
      <c r="G3241" s="138"/>
      <c r="H3241" s="16" t="s">
        <v>1015</v>
      </c>
      <c r="I3241" s="17">
        <f>SUM(I3237)</f>
        <v>2887895</v>
      </c>
      <c r="J3241" s="17">
        <f t="shared" ref="J3241:J3242" si="8576">SUM(K3241,L3241,P3241,Q3241)</f>
        <v>3083638</v>
      </c>
      <c r="K3241" s="17">
        <f t="shared" ref="K3241" si="8577">SUM(K3237)</f>
        <v>3071838</v>
      </c>
      <c r="L3241" s="17">
        <f t="shared" ref="L3241:L3242" si="8578">SUM(M3241:O3241)</f>
        <v>11800</v>
      </c>
      <c r="M3241" s="17">
        <f t="shared" ref="M3241:Q3241" si="8579">SUM(M3237)</f>
        <v>8500</v>
      </c>
      <c r="N3241" s="17">
        <f t="shared" si="8579"/>
        <v>1000</v>
      </c>
      <c r="O3241" s="17">
        <f t="shared" si="8579"/>
        <v>2300</v>
      </c>
      <c r="P3241" s="17">
        <f t="shared" si="8579"/>
        <v>0</v>
      </c>
      <c r="Q3241" s="17">
        <f t="shared" si="8579"/>
        <v>0</v>
      </c>
      <c r="R3241" s="17">
        <f t="shared" ref="R3241:AG3241" si="8580">SUM(R3237)</f>
        <v>8500</v>
      </c>
      <c r="S3241" s="17">
        <f t="shared" si="8580"/>
        <v>0</v>
      </c>
      <c r="T3241" s="17">
        <f t="shared" si="8580"/>
        <v>0</v>
      </c>
      <c r="U3241" s="17">
        <f t="shared" si="8580"/>
        <v>0</v>
      </c>
      <c r="V3241" s="17">
        <f t="shared" si="8580"/>
        <v>0</v>
      </c>
      <c r="W3241" s="17">
        <f t="shared" si="8580"/>
        <v>0</v>
      </c>
      <c r="X3241" s="17">
        <f t="shared" ref="X3241" si="8581">SUM(X3237)</f>
        <v>8500</v>
      </c>
      <c r="Y3241" s="17">
        <f t="shared" si="8580"/>
        <v>0</v>
      </c>
      <c r="Z3241" s="17">
        <f t="shared" si="8580"/>
        <v>0</v>
      </c>
      <c r="AA3241" s="17">
        <f t="shared" si="8580"/>
        <v>0</v>
      </c>
      <c r="AB3241" s="17">
        <f t="shared" si="8580"/>
        <v>0</v>
      </c>
      <c r="AC3241" s="17">
        <f t="shared" si="8580"/>
        <v>0</v>
      </c>
      <c r="AD3241" s="17">
        <f t="shared" si="8580"/>
        <v>0</v>
      </c>
      <c r="AE3241" s="17">
        <f t="shared" si="8580"/>
        <v>0</v>
      </c>
      <c r="AF3241" s="17">
        <f t="shared" si="8580"/>
        <v>0</v>
      </c>
      <c r="AG3241" s="17">
        <f t="shared" si="8580"/>
        <v>0</v>
      </c>
      <c r="AH3241" s="17">
        <v>0</v>
      </c>
      <c r="AI3241" s="17">
        <v>8500</v>
      </c>
      <c r="AJ3241" s="17">
        <f t="shared" ref="AJ3241:AY3241" si="8582">SUM(AJ3237)</f>
        <v>1000</v>
      </c>
      <c r="AK3241" s="17">
        <f t="shared" si="8582"/>
        <v>0</v>
      </c>
      <c r="AL3241" s="17">
        <f t="shared" si="8582"/>
        <v>0</v>
      </c>
      <c r="AM3241" s="17">
        <f t="shared" si="8582"/>
        <v>0</v>
      </c>
      <c r="AN3241" s="17">
        <f t="shared" si="8582"/>
        <v>0</v>
      </c>
      <c r="AO3241" s="17">
        <f t="shared" si="8582"/>
        <v>0</v>
      </c>
      <c r="AP3241" s="17">
        <f t="shared" ref="AP3241" si="8583">SUM(AP3237)</f>
        <v>1000</v>
      </c>
      <c r="AQ3241" s="17">
        <f t="shared" si="8582"/>
        <v>0</v>
      </c>
      <c r="AR3241" s="17">
        <f t="shared" si="8582"/>
        <v>0</v>
      </c>
      <c r="AS3241" s="17">
        <f t="shared" si="8582"/>
        <v>0</v>
      </c>
      <c r="AT3241" s="17">
        <f t="shared" si="8582"/>
        <v>0</v>
      </c>
      <c r="AU3241" s="17">
        <f t="shared" si="8582"/>
        <v>0</v>
      </c>
      <c r="AV3241" s="17">
        <f t="shared" si="8582"/>
        <v>0</v>
      </c>
      <c r="AW3241" s="17">
        <f t="shared" si="8582"/>
        <v>0</v>
      </c>
      <c r="AX3241" s="17">
        <f t="shared" si="8582"/>
        <v>0</v>
      </c>
      <c r="AY3241" s="17">
        <f t="shared" si="8582"/>
        <v>0</v>
      </c>
      <c r="AZ3241" s="17">
        <v>0</v>
      </c>
      <c r="BA3241" s="17">
        <v>1000</v>
      </c>
      <c r="BB3241" s="17">
        <f t="shared" ref="BB3241:BQ3241" si="8584">SUM(BB3237)</f>
        <v>2300</v>
      </c>
      <c r="BC3241" s="17">
        <f t="shared" si="8584"/>
        <v>0</v>
      </c>
      <c r="BD3241" s="17">
        <f t="shared" si="8584"/>
        <v>0</v>
      </c>
      <c r="BE3241" s="17">
        <f t="shared" si="8584"/>
        <v>0</v>
      </c>
      <c r="BF3241" s="17">
        <f t="shared" si="8584"/>
        <v>0</v>
      </c>
      <c r="BG3241" s="17">
        <f t="shared" si="8584"/>
        <v>0</v>
      </c>
      <c r="BH3241" s="17">
        <f t="shared" ref="BH3241" si="8585">SUM(BH3237)</f>
        <v>2300</v>
      </c>
      <c r="BI3241" s="17">
        <f t="shared" si="8584"/>
        <v>0</v>
      </c>
      <c r="BJ3241" s="17">
        <f t="shared" si="8584"/>
        <v>0</v>
      </c>
      <c r="BK3241" s="17">
        <f t="shared" si="8584"/>
        <v>0</v>
      </c>
      <c r="BL3241" s="17">
        <f t="shared" si="8584"/>
        <v>0</v>
      </c>
      <c r="BM3241" s="17">
        <f t="shared" si="8584"/>
        <v>1200</v>
      </c>
      <c r="BN3241" s="17">
        <f t="shared" si="8584"/>
        <v>0</v>
      </c>
      <c r="BO3241" s="17">
        <f t="shared" si="8584"/>
        <v>0</v>
      </c>
      <c r="BP3241" s="17">
        <f t="shared" si="8584"/>
        <v>0</v>
      </c>
      <c r="BQ3241" s="17">
        <f t="shared" si="8584"/>
        <v>0</v>
      </c>
      <c r="BR3241" s="17">
        <v>1200</v>
      </c>
      <c r="BS3241" s="17">
        <v>1100</v>
      </c>
      <c r="BT3241" s="17">
        <f t="shared" ref="BT3241:BW3241" si="8586">SUM(BT3237)</f>
        <v>3270140</v>
      </c>
      <c r="BU3241" s="17">
        <f t="shared" ref="BU3241:BV3241" si="8587">SUM(BU3237)</f>
        <v>3261533</v>
      </c>
      <c r="BV3241" s="17">
        <f t="shared" si="8587"/>
        <v>1831054</v>
      </c>
      <c r="BW3241" s="17">
        <f t="shared" si="8586"/>
        <v>834950</v>
      </c>
      <c r="BX3241" s="17">
        <f t="shared" ref="BX3241:BZ3241" si="8588">SUM(BX3237)</f>
        <v>311050</v>
      </c>
      <c r="BY3241" s="17">
        <f t="shared" si="8588"/>
        <v>260950</v>
      </c>
      <c r="BZ3241" s="17">
        <f t="shared" si="8588"/>
        <v>262950</v>
      </c>
      <c r="CA3241" s="17">
        <f>BV3241+BW3241</f>
        <v>2666004</v>
      </c>
      <c r="CB3241" s="125">
        <f>IF(BU3241=0,"-",CA3241/BU3241*100)</f>
        <v>81.740825556571096</v>
      </c>
    </row>
    <row r="3242" spans="1:80" x14ac:dyDescent="0.25">
      <c r="A3242" s="134"/>
      <c r="B3242" s="134"/>
      <c r="C3242" s="134"/>
      <c r="D3242" s="136"/>
      <c r="E3242" s="136"/>
      <c r="F3242" s="136"/>
      <c r="G3242" s="138"/>
      <c r="H3242" s="18" t="s">
        <v>86</v>
      </c>
      <c r="I3242" s="17">
        <f>SUM(I3241)</f>
        <v>2887895</v>
      </c>
      <c r="J3242" s="17">
        <f t="shared" si="8576"/>
        <v>3083638</v>
      </c>
      <c r="K3242" s="17">
        <f t="shared" ref="K3242" si="8589">SUM(K3241)</f>
        <v>3071838</v>
      </c>
      <c r="L3242" s="17">
        <f t="shared" si="8578"/>
        <v>11800</v>
      </c>
      <c r="M3242" s="17">
        <f t="shared" ref="M3242:Q3242" si="8590">SUM(M3241)</f>
        <v>8500</v>
      </c>
      <c r="N3242" s="17">
        <f t="shared" si="8590"/>
        <v>1000</v>
      </c>
      <c r="O3242" s="17">
        <f t="shared" si="8590"/>
        <v>2300</v>
      </c>
      <c r="P3242" s="17">
        <f t="shared" si="8590"/>
        <v>0</v>
      </c>
      <c r="Q3242" s="17">
        <f t="shared" si="8590"/>
        <v>0</v>
      </c>
      <c r="R3242" s="17">
        <f t="shared" ref="R3242:AG3242" si="8591">SUM(R3241)</f>
        <v>8500</v>
      </c>
      <c r="S3242" s="17">
        <f t="shared" si="8591"/>
        <v>0</v>
      </c>
      <c r="T3242" s="17">
        <f t="shared" si="8591"/>
        <v>0</v>
      </c>
      <c r="U3242" s="17">
        <f t="shared" si="8591"/>
        <v>0</v>
      </c>
      <c r="V3242" s="17">
        <f t="shared" si="8591"/>
        <v>0</v>
      </c>
      <c r="W3242" s="17">
        <f t="shared" si="8591"/>
        <v>0</v>
      </c>
      <c r="X3242" s="17">
        <f t="shared" ref="X3242" si="8592">SUM(X3241)</f>
        <v>8500</v>
      </c>
      <c r="Y3242" s="17">
        <f t="shared" si="8591"/>
        <v>0</v>
      </c>
      <c r="Z3242" s="17">
        <f t="shared" si="8591"/>
        <v>0</v>
      </c>
      <c r="AA3242" s="17">
        <f t="shared" si="8591"/>
        <v>0</v>
      </c>
      <c r="AB3242" s="17">
        <f t="shared" si="8591"/>
        <v>0</v>
      </c>
      <c r="AC3242" s="17">
        <f t="shared" si="8591"/>
        <v>0</v>
      </c>
      <c r="AD3242" s="17">
        <f t="shared" si="8591"/>
        <v>0</v>
      </c>
      <c r="AE3242" s="17">
        <f t="shared" si="8591"/>
        <v>0</v>
      </c>
      <c r="AF3242" s="17">
        <f t="shared" si="8591"/>
        <v>0</v>
      </c>
      <c r="AG3242" s="17">
        <f t="shared" si="8591"/>
        <v>0</v>
      </c>
      <c r="AH3242" s="17">
        <v>0</v>
      </c>
      <c r="AI3242" s="17">
        <v>8500</v>
      </c>
      <c r="AJ3242" s="17">
        <f t="shared" ref="AJ3242:AY3242" si="8593">SUM(AJ3241)</f>
        <v>1000</v>
      </c>
      <c r="AK3242" s="17">
        <f t="shared" si="8593"/>
        <v>0</v>
      </c>
      <c r="AL3242" s="17">
        <f t="shared" si="8593"/>
        <v>0</v>
      </c>
      <c r="AM3242" s="17">
        <f t="shared" si="8593"/>
        <v>0</v>
      </c>
      <c r="AN3242" s="17">
        <f t="shared" si="8593"/>
        <v>0</v>
      </c>
      <c r="AO3242" s="17">
        <f t="shared" si="8593"/>
        <v>0</v>
      </c>
      <c r="AP3242" s="17">
        <f t="shared" ref="AP3242" si="8594">SUM(AP3241)</f>
        <v>1000</v>
      </c>
      <c r="AQ3242" s="17">
        <f t="shared" si="8593"/>
        <v>0</v>
      </c>
      <c r="AR3242" s="17">
        <f t="shared" si="8593"/>
        <v>0</v>
      </c>
      <c r="AS3242" s="17">
        <f t="shared" si="8593"/>
        <v>0</v>
      </c>
      <c r="AT3242" s="17">
        <f t="shared" si="8593"/>
        <v>0</v>
      </c>
      <c r="AU3242" s="17">
        <f t="shared" si="8593"/>
        <v>0</v>
      </c>
      <c r="AV3242" s="17">
        <f t="shared" si="8593"/>
        <v>0</v>
      </c>
      <c r="AW3242" s="17">
        <f t="shared" si="8593"/>
        <v>0</v>
      </c>
      <c r="AX3242" s="17">
        <f t="shared" si="8593"/>
        <v>0</v>
      </c>
      <c r="AY3242" s="17">
        <f t="shared" si="8593"/>
        <v>0</v>
      </c>
      <c r="AZ3242" s="17">
        <v>0</v>
      </c>
      <c r="BA3242" s="17">
        <v>1000</v>
      </c>
      <c r="BB3242" s="17">
        <f t="shared" ref="BB3242:BQ3242" si="8595">SUM(BB3241)</f>
        <v>2300</v>
      </c>
      <c r="BC3242" s="17">
        <f t="shared" si="8595"/>
        <v>0</v>
      </c>
      <c r="BD3242" s="17">
        <f t="shared" si="8595"/>
        <v>0</v>
      </c>
      <c r="BE3242" s="17">
        <f t="shared" si="8595"/>
        <v>0</v>
      </c>
      <c r="BF3242" s="17">
        <f t="shared" si="8595"/>
        <v>0</v>
      </c>
      <c r="BG3242" s="17">
        <f t="shared" si="8595"/>
        <v>0</v>
      </c>
      <c r="BH3242" s="17">
        <f t="shared" ref="BH3242" si="8596">SUM(BH3241)</f>
        <v>2300</v>
      </c>
      <c r="BI3242" s="17">
        <f t="shared" si="8595"/>
        <v>0</v>
      </c>
      <c r="BJ3242" s="17">
        <f t="shared" si="8595"/>
        <v>0</v>
      </c>
      <c r="BK3242" s="17">
        <f t="shared" si="8595"/>
        <v>0</v>
      </c>
      <c r="BL3242" s="17">
        <f t="shared" si="8595"/>
        <v>0</v>
      </c>
      <c r="BM3242" s="17">
        <f t="shared" si="8595"/>
        <v>1200</v>
      </c>
      <c r="BN3242" s="17">
        <f t="shared" si="8595"/>
        <v>0</v>
      </c>
      <c r="BO3242" s="17">
        <f t="shared" si="8595"/>
        <v>0</v>
      </c>
      <c r="BP3242" s="17">
        <f t="shared" si="8595"/>
        <v>0</v>
      </c>
      <c r="BQ3242" s="17">
        <f t="shared" si="8595"/>
        <v>0</v>
      </c>
      <c r="BR3242" s="17">
        <v>1200</v>
      </c>
      <c r="BS3242" s="17">
        <v>1100</v>
      </c>
      <c r="BT3242" s="17">
        <f t="shared" ref="BT3242:BW3242" si="8597">SUM(BT3241)</f>
        <v>3270140</v>
      </c>
      <c r="BU3242" s="17">
        <f t="shared" ref="BU3242:BV3242" si="8598">SUM(BU3241)</f>
        <v>3261533</v>
      </c>
      <c r="BV3242" s="17">
        <f t="shared" si="8598"/>
        <v>1831054</v>
      </c>
      <c r="BW3242" s="17">
        <f t="shared" si="8597"/>
        <v>834950</v>
      </c>
      <c r="BX3242" s="17">
        <f t="shared" ref="BX3242" si="8599">SUM(BX3241)</f>
        <v>311050</v>
      </c>
      <c r="BY3242" s="17">
        <f t="shared" ref="BY3242" si="8600">SUM(BY3241)</f>
        <v>260950</v>
      </c>
      <c r="BZ3242" s="17">
        <f t="shared" ref="BZ3242" si="8601">SUM(BZ3241)</f>
        <v>262950</v>
      </c>
      <c r="CA3242" s="17">
        <f>BV3242+BW3242</f>
        <v>2666004</v>
      </c>
      <c r="CB3242" s="125">
        <f>IF(BU3242=0,"-",CA3242/BU3242*100)</f>
        <v>81.740825556571096</v>
      </c>
    </row>
    <row r="3243" spans="1:80" x14ac:dyDescent="0.25">
      <c r="A3243" s="139"/>
      <c r="B3243" s="139"/>
      <c r="C3243" s="139"/>
      <c r="D3243" s="140"/>
      <c r="E3243" s="140"/>
      <c r="F3243" s="140"/>
      <c r="G3243" s="141"/>
      <c r="X3243">
        <f t="shared" si="8545"/>
        <v>0</v>
      </c>
      <c r="AH3243">
        <v>0</v>
      </c>
      <c r="AI3243">
        <v>0</v>
      </c>
      <c r="AP3243">
        <f t="shared" si="8546"/>
        <v>0</v>
      </c>
      <c r="AZ3243">
        <v>0</v>
      </c>
      <c r="BA3243">
        <v>0</v>
      </c>
      <c r="BH3243">
        <f t="shared" si="8547"/>
        <v>0</v>
      </c>
      <c r="BR3243">
        <v>0</v>
      </c>
      <c r="BS3243">
        <v>0</v>
      </c>
      <c r="BU3243">
        <v>0</v>
      </c>
      <c r="BV3243">
        <v>0</v>
      </c>
      <c r="BW3243">
        <f t="shared" si="8527"/>
        <v>0</v>
      </c>
      <c r="CA3243">
        <f>BV3243+BW3243</f>
        <v>0</v>
      </c>
      <c r="CB3243" s="126" t="str">
        <f>IF(BU3243=0,"-",CA3243/BU3243*100)</f>
        <v>-</v>
      </c>
    </row>
    <row r="3244" spans="1:80" ht="15.75" thickBot="1" x14ac:dyDescent="0.3">
      <c r="A3244" s="13" t="s">
        <v>1</v>
      </c>
      <c r="B3244" s="13" t="s">
        <v>1</v>
      </c>
      <c r="C3244" s="13" t="s">
        <v>1</v>
      </c>
      <c r="D3244" s="74" t="s">
        <v>1</v>
      </c>
      <c r="E3244" s="74" t="s">
        <v>1</v>
      </c>
      <c r="F3244" s="74" t="s">
        <v>1</v>
      </c>
      <c r="G3244" s="13" t="s">
        <v>1</v>
      </c>
      <c r="H3244" s="19" t="s">
        <v>1</v>
      </c>
      <c r="I3244" s="19" t="s">
        <v>1</v>
      </c>
      <c r="J3244" s="19"/>
      <c r="K3244" s="19" t="s">
        <v>1</v>
      </c>
      <c r="L3244" s="19"/>
      <c r="M3244" s="19" t="s">
        <v>1</v>
      </c>
      <c r="N3244" s="19" t="s">
        <v>1</v>
      </c>
      <c r="O3244" s="19" t="s">
        <v>1</v>
      </c>
      <c r="P3244" s="31"/>
      <c r="Q3244" s="19" t="s">
        <v>1</v>
      </c>
      <c r="R3244" s="19" t="s">
        <v>1</v>
      </c>
      <c r="S3244" s="19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D3244" s="19"/>
      <c r="AE3244" s="19"/>
      <c r="AF3244" s="19"/>
      <c r="AG3244" s="19"/>
      <c r="AH3244" s="19">
        <v>0</v>
      </c>
      <c r="AI3244" s="19">
        <v>0</v>
      </c>
      <c r="AJ3244" s="19" t="s">
        <v>1</v>
      </c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>
        <v>0</v>
      </c>
      <c r="BA3244" s="19">
        <v>0</v>
      </c>
      <c r="BB3244" s="19" t="s">
        <v>1</v>
      </c>
      <c r="BC3244" s="19"/>
      <c r="BD3244" s="19"/>
      <c r="BE3244" s="19"/>
      <c r="BF3244" s="19"/>
      <c r="BG3244" s="19"/>
      <c r="BH3244" s="19"/>
      <c r="BI3244" s="19"/>
      <c r="BJ3244" s="19"/>
      <c r="BK3244" s="19"/>
      <c r="BL3244" s="19"/>
      <c r="BM3244" s="19"/>
      <c r="BN3244" s="19"/>
      <c r="BO3244" s="19"/>
      <c r="BP3244" s="19"/>
      <c r="BQ3244" s="19"/>
      <c r="BR3244" s="19">
        <v>0</v>
      </c>
      <c r="BS3244" s="19">
        <v>0</v>
      </c>
      <c r="BT3244" s="19"/>
      <c r="BU3244" s="19"/>
      <c r="BV3244" s="19"/>
      <c r="BW3244" s="19">
        <f t="shared" si="8527"/>
        <v>0</v>
      </c>
      <c r="BX3244" s="19"/>
      <c r="BY3244" s="19"/>
      <c r="BZ3244" s="19"/>
      <c r="CA3244" s="19">
        <f>BV3244+BW3244</f>
        <v>0</v>
      </c>
      <c r="CB3244" s="127"/>
    </row>
    <row r="3245" spans="1:80" ht="69.75" customHeight="1" thickBot="1" x14ac:dyDescent="0.3">
      <c r="A3245" s="5" t="s">
        <v>4</v>
      </c>
      <c r="B3245" s="5" t="s">
        <v>5</v>
      </c>
      <c r="C3245" s="5" t="s">
        <v>6</v>
      </c>
      <c r="D3245" s="80" t="s">
        <v>1</v>
      </c>
      <c r="E3245" s="88" t="s">
        <v>7</v>
      </c>
      <c r="F3245" s="88" t="s">
        <v>8</v>
      </c>
      <c r="G3245" s="5" t="s">
        <v>9</v>
      </c>
      <c r="H3245" s="5" t="s">
        <v>10</v>
      </c>
      <c r="I3245" s="5" t="s">
        <v>11</v>
      </c>
      <c r="J3245" s="5" t="s">
        <v>1809</v>
      </c>
      <c r="K3245" s="5" t="s">
        <v>12</v>
      </c>
      <c r="L3245" s="5" t="s">
        <v>13</v>
      </c>
      <c r="M3245" s="5" t="s">
        <v>14</v>
      </c>
      <c r="N3245" s="5" t="s">
        <v>15</v>
      </c>
      <c r="O3245" s="5" t="s">
        <v>16</v>
      </c>
      <c r="P3245" s="5" t="s">
        <v>17</v>
      </c>
      <c r="Q3245" s="5" t="s">
        <v>18</v>
      </c>
      <c r="R3245" s="71" t="s">
        <v>14</v>
      </c>
      <c r="S3245" s="71" t="s">
        <v>1843</v>
      </c>
      <c r="T3245" s="71" t="s">
        <v>1797</v>
      </c>
      <c r="U3245" s="71" t="s">
        <v>1832</v>
      </c>
      <c r="V3245" s="71" t="s">
        <v>1833</v>
      </c>
      <c r="W3245" s="71" t="s">
        <v>1834</v>
      </c>
      <c r="X3245" s="71" t="s">
        <v>1847</v>
      </c>
      <c r="Y3245" s="71" t="s">
        <v>1844</v>
      </c>
      <c r="Z3245" s="71" t="s">
        <v>1835</v>
      </c>
      <c r="AA3245" s="71" t="s">
        <v>1836</v>
      </c>
      <c r="AB3245" s="71" t="s">
        <v>1837</v>
      </c>
      <c r="AC3245" s="71" t="s">
        <v>1838</v>
      </c>
      <c r="AD3245" s="71" t="s">
        <v>1839</v>
      </c>
      <c r="AE3245" s="71" t="s">
        <v>1840</v>
      </c>
      <c r="AF3245" s="71" t="s">
        <v>1845</v>
      </c>
      <c r="AG3245" s="71" t="s">
        <v>1846</v>
      </c>
      <c r="AH3245" s="71" t="s">
        <v>1841</v>
      </c>
      <c r="AI3245" s="71" t="s">
        <v>1842</v>
      </c>
      <c r="AJ3245" s="72" t="s">
        <v>15</v>
      </c>
      <c r="AK3245" s="72" t="s">
        <v>1843</v>
      </c>
      <c r="AL3245" s="72" t="s">
        <v>1797</v>
      </c>
      <c r="AM3245" s="72" t="s">
        <v>1832</v>
      </c>
      <c r="AN3245" s="72" t="s">
        <v>1833</v>
      </c>
      <c r="AO3245" s="72" t="s">
        <v>1834</v>
      </c>
      <c r="AP3245" s="72" t="s">
        <v>1848</v>
      </c>
      <c r="AQ3245" s="72" t="s">
        <v>1844</v>
      </c>
      <c r="AR3245" s="72" t="s">
        <v>1835</v>
      </c>
      <c r="AS3245" s="72" t="s">
        <v>1836</v>
      </c>
      <c r="AT3245" s="72" t="s">
        <v>1837</v>
      </c>
      <c r="AU3245" s="72" t="s">
        <v>1838</v>
      </c>
      <c r="AV3245" s="72" t="s">
        <v>1839</v>
      </c>
      <c r="AW3245" s="72" t="s">
        <v>1840</v>
      </c>
      <c r="AX3245" s="72" t="s">
        <v>1845</v>
      </c>
      <c r="AY3245" s="72" t="s">
        <v>1846</v>
      </c>
      <c r="AZ3245" s="72" t="s">
        <v>1841</v>
      </c>
      <c r="BA3245" s="72" t="s">
        <v>1842</v>
      </c>
      <c r="BB3245" s="73" t="s">
        <v>16</v>
      </c>
      <c r="BC3245" s="73" t="s">
        <v>1843</v>
      </c>
      <c r="BD3245" s="73" t="s">
        <v>1797</v>
      </c>
      <c r="BE3245" s="73" t="s">
        <v>1832</v>
      </c>
      <c r="BF3245" s="73" t="s">
        <v>1833</v>
      </c>
      <c r="BG3245" s="73" t="s">
        <v>1834</v>
      </c>
      <c r="BH3245" s="73" t="s">
        <v>1849</v>
      </c>
      <c r="BI3245" s="73" t="s">
        <v>1844</v>
      </c>
      <c r="BJ3245" s="73" t="s">
        <v>1835</v>
      </c>
      <c r="BK3245" s="73" t="s">
        <v>1836</v>
      </c>
      <c r="BL3245" s="73" t="s">
        <v>1837</v>
      </c>
      <c r="BM3245" s="73" t="s">
        <v>1838</v>
      </c>
      <c r="BN3245" s="73" t="s">
        <v>1839</v>
      </c>
      <c r="BO3245" s="73" t="s">
        <v>1840</v>
      </c>
      <c r="BP3245" s="73" t="s">
        <v>1845</v>
      </c>
      <c r="BQ3245" s="73" t="s">
        <v>1846</v>
      </c>
      <c r="BR3245" s="73" t="s">
        <v>1841</v>
      </c>
      <c r="BS3245" s="73" t="s">
        <v>1842</v>
      </c>
      <c r="BT3245" s="5" t="s">
        <v>1911</v>
      </c>
      <c r="BU3245" s="5" t="s">
        <v>1942</v>
      </c>
      <c r="BV3245" s="5" t="s">
        <v>1943</v>
      </c>
      <c r="BW3245" s="5" t="s">
        <v>1944</v>
      </c>
      <c r="BX3245" s="5" t="s">
        <v>1945</v>
      </c>
      <c r="BY3245" s="5" t="s">
        <v>1946</v>
      </c>
      <c r="BZ3245" s="5" t="s">
        <v>1947</v>
      </c>
      <c r="CA3245" s="5" t="s">
        <v>1948</v>
      </c>
      <c r="CB3245" s="120" t="s">
        <v>1916</v>
      </c>
    </row>
    <row r="3246" spans="1:80" x14ac:dyDescent="0.25">
      <c r="A3246" s="6" t="s">
        <v>1</v>
      </c>
      <c r="B3246" s="6" t="s">
        <v>1</v>
      </c>
      <c r="C3246" s="6" t="s">
        <v>1</v>
      </c>
      <c r="D3246" s="81" t="s">
        <v>1</v>
      </c>
      <c r="E3246" s="81" t="s">
        <v>1</v>
      </c>
      <c r="F3246" s="94" t="s">
        <v>1</v>
      </c>
      <c r="G3246" s="7" t="s">
        <v>1</v>
      </c>
      <c r="H3246" s="8" t="s">
        <v>1</v>
      </c>
      <c r="I3246" s="9" t="s">
        <v>19</v>
      </c>
      <c r="J3246" s="9">
        <v>1</v>
      </c>
      <c r="K3246" s="9" t="s">
        <v>20</v>
      </c>
      <c r="L3246" s="9" t="s">
        <v>21</v>
      </c>
      <c r="M3246" s="9" t="s">
        <v>22</v>
      </c>
      <c r="N3246" s="9" t="s">
        <v>23</v>
      </c>
      <c r="O3246" s="9" t="s">
        <v>24</v>
      </c>
      <c r="P3246" s="9" t="s">
        <v>25</v>
      </c>
      <c r="Q3246" s="9" t="s">
        <v>26</v>
      </c>
      <c r="R3246" s="9">
        <v>1</v>
      </c>
      <c r="S3246" s="9">
        <v>2</v>
      </c>
      <c r="T3246" s="9">
        <v>3</v>
      </c>
      <c r="U3246" s="9">
        <v>4</v>
      </c>
      <c r="V3246" s="9">
        <v>5</v>
      </c>
      <c r="W3246" s="9">
        <v>6</v>
      </c>
      <c r="X3246" s="9">
        <v>7</v>
      </c>
      <c r="Y3246" s="9">
        <v>8</v>
      </c>
      <c r="Z3246" s="9">
        <v>9</v>
      </c>
      <c r="AA3246" s="9">
        <v>10</v>
      </c>
      <c r="AB3246" s="9">
        <v>11</v>
      </c>
      <c r="AC3246" s="9">
        <v>12</v>
      </c>
      <c r="AD3246" s="9">
        <v>13</v>
      </c>
      <c r="AE3246" s="9">
        <v>14</v>
      </c>
      <c r="AF3246" s="9">
        <v>15</v>
      </c>
      <c r="AG3246" s="9">
        <v>16</v>
      </c>
      <c r="AH3246" s="9">
        <v>20</v>
      </c>
      <c r="AI3246" s="9">
        <v>21</v>
      </c>
      <c r="AJ3246" s="9">
        <v>1</v>
      </c>
      <c r="AK3246" s="9">
        <v>2</v>
      </c>
      <c r="AL3246" s="9">
        <v>3</v>
      </c>
      <c r="AM3246" s="9">
        <v>4</v>
      </c>
      <c r="AN3246" s="9">
        <v>5</v>
      </c>
      <c r="AO3246" s="9">
        <v>6</v>
      </c>
      <c r="AP3246" s="9">
        <v>7</v>
      </c>
      <c r="AQ3246" s="9">
        <v>8</v>
      </c>
      <c r="AR3246" s="9">
        <v>9</v>
      </c>
      <c r="AS3246" s="9">
        <v>10</v>
      </c>
      <c r="AT3246" s="9">
        <v>11</v>
      </c>
      <c r="AU3246" s="9">
        <v>12</v>
      </c>
      <c r="AV3246" s="9">
        <v>13</v>
      </c>
      <c r="AW3246" s="9">
        <v>14</v>
      </c>
      <c r="AX3246" s="9">
        <v>15</v>
      </c>
      <c r="AY3246" s="9">
        <v>16</v>
      </c>
      <c r="AZ3246" s="9">
        <v>20</v>
      </c>
      <c r="BA3246" s="9">
        <v>21</v>
      </c>
      <c r="BB3246" s="9">
        <v>1</v>
      </c>
      <c r="BC3246" s="9">
        <v>2</v>
      </c>
      <c r="BD3246" s="9">
        <v>3</v>
      </c>
      <c r="BE3246" s="9">
        <v>4</v>
      </c>
      <c r="BF3246" s="9">
        <v>5</v>
      </c>
      <c r="BG3246" s="9">
        <v>6</v>
      </c>
      <c r="BH3246" s="9">
        <v>7</v>
      </c>
      <c r="BI3246" s="9">
        <v>8</v>
      </c>
      <c r="BJ3246" s="9">
        <v>9</v>
      </c>
      <c r="BK3246" s="9">
        <v>10</v>
      </c>
      <c r="BL3246" s="9">
        <v>11</v>
      </c>
      <c r="BM3246" s="9">
        <v>12</v>
      </c>
      <c r="BN3246" s="9">
        <v>13</v>
      </c>
      <c r="BO3246" s="9">
        <v>14</v>
      </c>
      <c r="BP3246" s="9">
        <v>15</v>
      </c>
      <c r="BQ3246" s="9">
        <v>16</v>
      </c>
      <c r="BR3246" s="9">
        <v>20</v>
      </c>
      <c r="BS3246" s="9">
        <v>21</v>
      </c>
      <c r="BT3246" s="9">
        <v>1</v>
      </c>
      <c r="BU3246" s="9">
        <v>2</v>
      </c>
      <c r="BV3246" s="9">
        <v>3</v>
      </c>
      <c r="BW3246" s="9" t="s">
        <v>1798</v>
      </c>
      <c r="BX3246" s="9">
        <v>5</v>
      </c>
      <c r="BY3246" s="9">
        <v>6</v>
      </c>
      <c r="BZ3246" s="9">
        <v>7</v>
      </c>
      <c r="CA3246" s="9" t="s">
        <v>1917</v>
      </c>
      <c r="CB3246" s="121">
        <v>9</v>
      </c>
    </row>
    <row r="3247" spans="1:80" x14ac:dyDescent="0.25">
      <c r="A3247" s="1" t="s">
        <v>928</v>
      </c>
      <c r="B3247" s="1" t="s">
        <v>88</v>
      </c>
      <c r="C3247" s="4" t="s">
        <v>1444</v>
      </c>
      <c r="D3247" s="79" t="s">
        <v>1445</v>
      </c>
      <c r="E3247" s="78" t="s">
        <v>1</v>
      </c>
      <c r="F3247" s="78" t="s">
        <v>1</v>
      </c>
      <c r="G3247" s="2" t="s">
        <v>1</v>
      </c>
      <c r="H3247" s="2" t="s">
        <v>1446</v>
      </c>
      <c r="I3247" s="3" t="s">
        <v>1</v>
      </c>
      <c r="J3247" s="3">
        <f t="shared" ref="J3247:J3279" si="8602">SUM(K3247,L3247,P3247,Q3247)</f>
        <v>0</v>
      </c>
      <c r="K3247" s="3" t="s">
        <v>1</v>
      </c>
      <c r="L3247" s="3"/>
      <c r="M3247" s="3" t="s">
        <v>1</v>
      </c>
      <c r="N3247" s="3" t="s">
        <v>1</v>
      </c>
      <c r="O3247" s="3" t="s">
        <v>1</v>
      </c>
      <c r="P3247" s="26"/>
      <c r="Q3247" s="3" t="s">
        <v>1</v>
      </c>
      <c r="R3247" s="3" t="s">
        <v>1</v>
      </c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>
        <v>0</v>
      </c>
      <c r="AI3247" s="3">
        <v>0</v>
      </c>
      <c r="AJ3247" s="3" t="s">
        <v>1</v>
      </c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3"/>
      <c r="AZ3247" s="3">
        <v>0</v>
      </c>
      <c r="BA3247" s="3">
        <v>0</v>
      </c>
      <c r="BB3247" s="3" t="s">
        <v>1</v>
      </c>
      <c r="BC3247" s="3"/>
      <c r="BD3247" s="3"/>
      <c r="BE3247" s="3"/>
      <c r="BF3247" s="3"/>
      <c r="BG3247" s="3"/>
      <c r="BH3247" s="3"/>
      <c r="BI3247" s="3"/>
      <c r="BJ3247" s="3"/>
      <c r="BK3247" s="3"/>
      <c r="BL3247" s="3"/>
      <c r="BM3247" s="3"/>
      <c r="BN3247" s="3"/>
      <c r="BO3247" s="3"/>
      <c r="BP3247" s="3"/>
      <c r="BQ3247" s="3"/>
      <c r="BR3247" s="3">
        <v>0</v>
      </c>
      <c r="BS3247" s="3">
        <v>0</v>
      </c>
      <c r="BT3247" s="3">
        <v>0</v>
      </c>
      <c r="BU3247" s="3"/>
      <c r="BV3247" s="3"/>
      <c r="BW3247" s="3">
        <f t="shared" si="8527"/>
        <v>0</v>
      </c>
      <c r="BX3247" s="3"/>
      <c r="BY3247" s="3"/>
      <c r="BZ3247" s="3"/>
      <c r="CA3247" s="3">
        <f t="shared" ref="CA3247:CA3279" si="8603">BV3247+BW3247</f>
        <v>0</v>
      </c>
      <c r="CB3247" s="122"/>
    </row>
    <row r="3248" spans="1:80" ht="33.75" x14ac:dyDescent="0.25">
      <c r="A3248" s="1" t="s">
        <v>1</v>
      </c>
      <c r="B3248" s="1" t="s">
        <v>1</v>
      </c>
      <c r="C3248" s="1" t="s">
        <v>1</v>
      </c>
      <c r="D3248" s="78" t="s">
        <v>1</v>
      </c>
      <c r="E3248" s="78" t="s">
        <v>1</v>
      </c>
      <c r="F3248" s="78" t="s">
        <v>1</v>
      </c>
      <c r="G3248" s="2" t="s">
        <v>1</v>
      </c>
      <c r="H3248" s="10" t="s">
        <v>30</v>
      </c>
      <c r="I3248" s="11">
        <f>SUM(I3249,I3257,I3259)</f>
        <v>2078617</v>
      </c>
      <c r="J3248" s="11">
        <f t="shared" si="8602"/>
        <v>2304157</v>
      </c>
      <c r="K3248" s="11">
        <f t="shared" ref="K3248" si="8604">SUM(K3249,K3257,K3259)</f>
        <v>2255257</v>
      </c>
      <c r="L3248" s="11">
        <f t="shared" ref="L3248:L3278" si="8605">SUM(M3248:O3248)</f>
        <v>48900</v>
      </c>
      <c r="M3248" s="11">
        <f t="shared" ref="M3248:Q3248" si="8606">SUM(M3249,M3257,M3259)</f>
        <v>48900</v>
      </c>
      <c r="N3248" s="11">
        <f t="shared" si="8606"/>
        <v>0</v>
      </c>
      <c r="O3248" s="11">
        <f t="shared" si="8606"/>
        <v>0</v>
      </c>
      <c r="P3248" s="11">
        <f t="shared" si="8606"/>
        <v>0</v>
      </c>
      <c r="Q3248" s="11">
        <f t="shared" si="8606"/>
        <v>0</v>
      </c>
      <c r="R3248" s="11">
        <f t="shared" ref="R3248:AG3248" si="8607">SUM(R3249,R3257,R3259)</f>
        <v>48900</v>
      </c>
      <c r="S3248" s="11">
        <f t="shared" si="8607"/>
        <v>0</v>
      </c>
      <c r="T3248" s="11">
        <f t="shared" si="8607"/>
        <v>0</v>
      </c>
      <c r="U3248" s="11">
        <f t="shared" si="8607"/>
        <v>0</v>
      </c>
      <c r="V3248" s="11">
        <f t="shared" si="8607"/>
        <v>0</v>
      </c>
      <c r="W3248" s="11">
        <f t="shared" si="8607"/>
        <v>0</v>
      </c>
      <c r="X3248" s="11">
        <f t="shared" ref="X3248" si="8608">SUM(X3249,X3257,X3259)</f>
        <v>48900</v>
      </c>
      <c r="Y3248" s="11">
        <f t="shared" si="8607"/>
        <v>1070</v>
      </c>
      <c r="Z3248" s="11">
        <f t="shared" si="8607"/>
        <v>120</v>
      </c>
      <c r="AA3248" s="11">
        <f t="shared" si="8607"/>
        <v>14600</v>
      </c>
      <c r="AB3248" s="11">
        <f t="shared" si="8607"/>
        <v>9160</v>
      </c>
      <c r="AC3248" s="11">
        <f t="shared" si="8607"/>
        <v>9619</v>
      </c>
      <c r="AD3248" s="11">
        <f t="shared" si="8607"/>
        <v>530</v>
      </c>
      <c r="AE3248" s="11">
        <f t="shared" si="8607"/>
        <v>0</v>
      </c>
      <c r="AF3248" s="11">
        <f t="shared" si="8607"/>
        <v>0</v>
      </c>
      <c r="AG3248" s="11">
        <f t="shared" si="8607"/>
        <v>6911</v>
      </c>
      <c r="AH3248" s="11">
        <v>42010</v>
      </c>
      <c r="AI3248" s="11">
        <v>6890</v>
      </c>
      <c r="AJ3248" s="11">
        <f t="shared" ref="AJ3248:AY3248" si="8609">SUM(AJ3249,AJ3257,AJ3259)</f>
        <v>0</v>
      </c>
      <c r="AK3248" s="11">
        <f t="shared" si="8609"/>
        <v>0</v>
      </c>
      <c r="AL3248" s="11">
        <f t="shared" si="8609"/>
        <v>0</v>
      </c>
      <c r="AM3248" s="11">
        <f t="shared" si="8609"/>
        <v>0</v>
      </c>
      <c r="AN3248" s="11">
        <f t="shared" si="8609"/>
        <v>0</v>
      </c>
      <c r="AO3248" s="11">
        <f t="shared" si="8609"/>
        <v>0</v>
      </c>
      <c r="AP3248" s="11">
        <f t="shared" ref="AP3248" si="8610">SUM(AP3249,AP3257,AP3259)</f>
        <v>0</v>
      </c>
      <c r="AQ3248" s="11">
        <f t="shared" si="8609"/>
        <v>0</v>
      </c>
      <c r="AR3248" s="11">
        <f t="shared" si="8609"/>
        <v>0</v>
      </c>
      <c r="AS3248" s="11">
        <f t="shared" si="8609"/>
        <v>0</v>
      </c>
      <c r="AT3248" s="11">
        <f t="shared" si="8609"/>
        <v>0</v>
      </c>
      <c r="AU3248" s="11">
        <f t="shared" si="8609"/>
        <v>0</v>
      </c>
      <c r="AV3248" s="11">
        <f t="shared" si="8609"/>
        <v>0</v>
      </c>
      <c r="AW3248" s="11">
        <f t="shared" si="8609"/>
        <v>0</v>
      </c>
      <c r="AX3248" s="11">
        <f t="shared" si="8609"/>
        <v>0</v>
      </c>
      <c r="AY3248" s="11">
        <f t="shared" si="8609"/>
        <v>0</v>
      </c>
      <c r="AZ3248" s="11">
        <v>0</v>
      </c>
      <c r="BA3248" s="11">
        <v>0</v>
      </c>
      <c r="BB3248" s="11">
        <f t="shared" ref="BB3248:BQ3248" si="8611">SUM(BB3249,BB3257,BB3259)</f>
        <v>0</v>
      </c>
      <c r="BC3248" s="11">
        <f t="shared" si="8611"/>
        <v>0</v>
      </c>
      <c r="BD3248" s="11">
        <f t="shared" si="8611"/>
        <v>0</v>
      </c>
      <c r="BE3248" s="11">
        <f t="shared" si="8611"/>
        <v>1200</v>
      </c>
      <c r="BF3248" s="11">
        <f t="shared" si="8611"/>
        <v>0</v>
      </c>
      <c r="BG3248" s="11">
        <f t="shared" si="8611"/>
        <v>0</v>
      </c>
      <c r="BH3248" s="11">
        <f t="shared" ref="BH3248" si="8612">SUM(BH3249,BH3257,BH3259)</f>
        <v>1200</v>
      </c>
      <c r="BI3248" s="11">
        <f t="shared" si="8611"/>
        <v>0</v>
      </c>
      <c r="BJ3248" s="11">
        <f t="shared" si="8611"/>
        <v>0</v>
      </c>
      <c r="BK3248" s="11">
        <f t="shared" si="8611"/>
        <v>0</v>
      </c>
      <c r="BL3248" s="11">
        <f t="shared" si="8611"/>
        <v>1200</v>
      </c>
      <c r="BM3248" s="11">
        <f t="shared" si="8611"/>
        <v>0</v>
      </c>
      <c r="BN3248" s="11">
        <f t="shared" si="8611"/>
        <v>0</v>
      </c>
      <c r="BO3248" s="11">
        <f t="shared" si="8611"/>
        <v>0</v>
      </c>
      <c r="BP3248" s="11">
        <f t="shared" si="8611"/>
        <v>0</v>
      </c>
      <c r="BQ3248" s="11">
        <f t="shared" si="8611"/>
        <v>0</v>
      </c>
      <c r="BR3248" s="11">
        <v>1200</v>
      </c>
      <c r="BS3248" s="11">
        <v>0</v>
      </c>
      <c r="BT3248" s="11">
        <f t="shared" ref="BT3248:BZ3248" si="8613">SUM(BT3249,BT3257,BT3259)</f>
        <v>2410368</v>
      </c>
      <c r="BU3248" s="11">
        <f t="shared" si="8613"/>
        <v>2367593</v>
      </c>
      <c r="BV3248" s="11">
        <f t="shared" si="8613"/>
        <v>1293843</v>
      </c>
      <c r="BW3248" s="11">
        <f t="shared" si="8613"/>
        <v>549240</v>
      </c>
      <c r="BX3248" s="11">
        <f t="shared" si="8613"/>
        <v>192100</v>
      </c>
      <c r="BY3248" s="11">
        <f t="shared" si="8613"/>
        <v>181700</v>
      </c>
      <c r="BZ3248" s="11">
        <f t="shared" si="8613"/>
        <v>175440</v>
      </c>
      <c r="CA3248" s="11">
        <f t="shared" si="8603"/>
        <v>1843083</v>
      </c>
      <c r="CB3248" s="123">
        <f t="shared" ref="CB3248:CB3278" si="8614">IF(BU3248=0,"-",CA3248/BU3248*100)</f>
        <v>77.846276788282438</v>
      </c>
    </row>
    <row r="3249" spans="1:80" x14ac:dyDescent="0.25">
      <c r="A3249" s="4" t="s">
        <v>928</v>
      </c>
      <c r="B3249" s="4" t="s">
        <v>88</v>
      </c>
      <c r="C3249" s="4" t="s">
        <v>1444</v>
      </c>
      <c r="D3249" s="79" t="s">
        <v>1445</v>
      </c>
      <c r="E3249" s="78" t="s">
        <v>31</v>
      </c>
      <c r="F3249" s="78" t="s">
        <v>1</v>
      </c>
      <c r="G3249" s="2" t="s">
        <v>1</v>
      </c>
      <c r="H3249" s="2" t="s">
        <v>32</v>
      </c>
      <c r="I3249" s="12">
        <f>SUM(I3250,I3251)</f>
        <v>1800940</v>
      </c>
      <c r="J3249" s="12">
        <f t="shared" si="8602"/>
        <v>2002090</v>
      </c>
      <c r="K3249" s="12">
        <f t="shared" ref="K3249" si="8615">SUM(K3250,K3251)</f>
        <v>1983490</v>
      </c>
      <c r="L3249" s="12">
        <f t="shared" si="8605"/>
        <v>18600</v>
      </c>
      <c r="M3249" s="12">
        <f t="shared" ref="M3249:Q3249" si="8616">SUM(M3250,M3251)</f>
        <v>18600</v>
      </c>
      <c r="N3249" s="12">
        <f t="shared" si="8616"/>
        <v>0</v>
      </c>
      <c r="O3249" s="12">
        <f t="shared" si="8616"/>
        <v>0</v>
      </c>
      <c r="P3249" s="12">
        <f t="shared" si="8616"/>
        <v>0</v>
      </c>
      <c r="Q3249" s="12">
        <f t="shared" si="8616"/>
        <v>0</v>
      </c>
      <c r="R3249" s="12">
        <f t="shared" ref="R3249:AG3249" si="8617">SUM(R3250,R3251)</f>
        <v>18600</v>
      </c>
      <c r="S3249" s="12">
        <f t="shared" si="8617"/>
        <v>0</v>
      </c>
      <c r="T3249" s="12">
        <f t="shared" si="8617"/>
        <v>0</v>
      </c>
      <c r="U3249" s="12">
        <f t="shared" si="8617"/>
        <v>0</v>
      </c>
      <c r="V3249" s="12">
        <f t="shared" si="8617"/>
        <v>0</v>
      </c>
      <c r="W3249" s="12">
        <f t="shared" si="8617"/>
        <v>0</v>
      </c>
      <c r="X3249" s="12">
        <f t="shared" ref="X3249" si="8618">SUM(X3250,X3251)</f>
        <v>18600</v>
      </c>
      <c r="Y3249" s="12">
        <f t="shared" si="8617"/>
        <v>0</v>
      </c>
      <c r="Z3249" s="12">
        <f t="shared" si="8617"/>
        <v>0</v>
      </c>
      <c r="AA3249" s="12">
        <f t="shared" si="8617"/>
        <v>5000</v>
      </c>
      <c r="AB3249" s="12">
        <f t="shared" si="8617"/>
        <v>0</v>
      </c>
      <c r="AC3249" s="12">
        <f t="shared" si="8617"/>
        <v>3309</v>
      </c>
      <c r="AD3249" s="12">
        <f t="shared" si="8617"/>
        <v>0</v>
      </c>
      <c r="AE3249" s="12">
        <f t="shared" si="8617"/>
        <v>0</v>
      </c>
      <c r="AF3249" s="12">
        <f t="shared" si="8617"/>
        <v>0</v>
      </c>
      <c r="AG3249" s="12">
        <f t="shared" si="8617"/>
        <v>3401</v>
      </c>
      <c r="AH3249" s="12">
        <v>11710</v>
      </c>
      <c r="AI3249" s="12">
        <v>6890</v>
      </c>
      <c r="AJ3249" s="12">
        <f t="shared" ref="AJ3249:AY3249" si="8619">SUM(AJ3250,AJ3251)</f>
        <v>0</v>
      </c>
      <c r="AK3249" s="12">
        <f t="shared" si="8619"/>
        <v>0</v>
      </c>
      <c r="AL3249" s="12">
        <f t="shared" si="8619"/>
        <v>0</v>
      </c>
      <c r="AM3249" s="12">
        <f t="shared" si="8619"/>
        <v>0</v>
      </c>
      <c r="AN3249" s="12">
        <f t="shared" si="8619"/>
        <v>0</v>
      </c>
      <c r="AO3249" s="12">
        <f t="shared" si="8619"/>
        <v>0</v>
      </c>
      <c r="AP3249" s="12">
        <f t="shared" ref="AP3249" si="8620">SUM(AP3250,AP3251)</f>
        <v>0</v>
      </c>
      <c r="AQ3249" s="12">
        <f t="shared" si="8619"/>
        <v>0</v>
      </c>
      <c r="AR3249" s="12">
        <f t="shared" si="8619"/>
        <v>0</v>
      </c>
      <c r="AS3249" s="12">
        <f t="shared" si="8619"/>
        <v>0</v>
      </c>
      <c r="AT3249" s="12">
        <f t="shared" si="8619"/>
        <v>0</v>
      </c>
      <c r="AU3249" s="12">
        <f t="shared" si="8619"/>
        <v>0</v>
      </c>
      <c r="AV3249" s="12">
        <f t="shared" si="8619"/>
        <v>0</v>
      </c>
      <c r="AW3249" s="12">
        <f t="shared" si="8619"/>
        <v>0</v>
      </c>
      <c r="AX3249" s="12">
        <f t="shared" si="8619"/>
        <v>0</v>
      </c>
      <c r="AY3249" s="12">
        <f t="shared" si="8619"/>
        <v>0</v>
      </c>
      <c r="AZ3249" s="12">
        <v>0</v>
      </c>
      <c r="BA3249" s="12">
        <v>0</v>
      </c>
      <c r="BB3249" s="12">
        <f t="shared" ref="BB3249:BQ3249" si="8621">SUM(BB3250,BB3251)</f>
        <v>0</v>
      </c>
      <c r="BC3249" s="12">
        <f t="shared" si="8621"/>
        <v>0</v>
      </c>
      <c r="BD3249" s="12">
        <f t="shared" si="8621"/>
        <v>0</v>
      </c>
      <c r="BE3249" s="12">
        <f t="shared" si="8621"/>
        <v>0</v>
      </c>
      <c r="BF3249" s="12">
        <f t="shared" si="8621"/>
        <v>0</v>
      </c>
      <c r="BG3249" s="12">
        <f t="shared" si="8621"/>
        <v>0</v>
      </c>
      <c r="BH3249" s="12">
        <f t="shared" ref="BH3249" si="8622">SUM(BH3250,BH3251)</f>
        <v>0</v>
      </c>
      <c r="BI3249" s="12">
        <f t="shared" si="8621"/>
        <v>0</v>
      </c>
      <c r="BJ3249" s="12">
        <f t="shared" si="8621"/>
        <v>0</v>
      </c>
      <c r="BK3249" s="12">
        <f t="shared" si="8621"/>
        <v>0</v>
      </c>
      <c r="BL3249" s="12">
        <f t="shared" si="8621"/>
        <v>0</v>
      </c>
      <c r="BM3249" s="12">
        <f t="shared" si="8621"/>
        <v>0</v>
      </c>
      <c r="BN3249" s="12">
        <f t="shared" si="8621"/>
        <v>0</v>
      </c>
      <c r="BO3249" s="12">
        <f t="shared" si="8621"/>
        <v>0</v>
      </c>
      <c r="BP3249" s="12">
        <f t="shared" si="8621"/>
        <v>0</v>
      </c>
      <c r="BQ3249" s="12">
        <f t="shared" si="8621"/>
        <v>0</v>
      </c>
      <c r="BR3249" s="12">
        <v>0</v>
      </c>
      <c r="BS3249" s="12">
        <v>0</v>
      </c>
      <c r="BT3249" s="12">
        <f t="shared" ref="BT3249:BZ3249" si="8623">SUM(BT3250,BT3251)</f>
        <v>2091525</v>
      </c>
      <c r="BU3249" s="12">
        <f t="shared" si="8623"/>
        <v>2079050</v>
      </c>
      <c r="BV3249" s="12">
        <f t="shared" si="8623"/>
        <v>1130853</v>
      </c>
      <c r="BW3249" s="12">
        <f t="shared" si="8623"/>
        <v>494000</v>
      </c>
      <c r="BX3249" s="12">
        <f t="shared" si="8623"/>
        <v>171000</v>
      </c>
      <c r="BY3249" s="12">
        <f t="shared" si="8623"/>
        <v>164500</v>
      </c>
      <c r="BZ3249" s="12">
        <f t="shared" si="8623"/>
        <v>158500</v>
      </c>
      <c r="CA3249" s="12">
        <f t="shared" si="8603"/>
        <v>1624853</v>
      </c>
      <c r="CB3249" s="124">
        <f t="shared" si="8614"/>
        <v>78.153627858877854</v>
      </c>
    </row>
    <row r="3250" spans="1:80" x14ac:dyDescent="0.25">
      <c r="A3250" s="4" t="s">
        <v>928</v>
      </c>
      <c r="B3250" s="4" t="s">
        <v>88</v>
      </c>
      <c r="C3250" s="4" t="s">
        <v>1444</v>
      </c>
      <c r="D3250" s="79" t="s">
        <v>1445</v>
      </c>
      <c r="E3250" s="89">
        <v>6111</v>
      </c>
      <c r="F3250" s="79"/>
      <c r="G3250" s="75" t="s">
        <v>1906</v>
      </c>
      <c r="H3250" s="13" t="s">
        <v>33</v>
      </c>
      <c r="I3250" s="14">
        <v>1597322</v>
      </c>
      <c r="J3250" s="14">
        <f t="shared" si="8602"/>
        <v>1788690</v>
      </c>
      <c r="K3250" s="14">
        <v>1770690</v>
      </c>
      <c r="L3250" s="14">
        <f t="shared" si="8605"/>
        <v>18000</v>
      </c>
      <c r="M3250" s="14">
        <v>18000</v>
      </c>
      <c r="N3250" s="14">
        <v>0</v>
      </c>
      <c r="O3250" s="14">
        <v>0</v>
      </c>
      <c r="P3250" s="14">
        <v>0</v>
      </c>
      <c r="Q3250" s="14">
        <v>0</v>
      </c>
      <c r="R3250" s="14">
        <v>18000</v>
      </c>
      <c r="S3250" s="14"/>
      <c r="T3250" s="14"/>
      <c r="U3250" s="14"/>
      <c r="V3250" s="14"/>
      <c r="W3250" s="14"/>
      <c r="X3250" s="14">
        <f t="shared" si="8545"/>
        <v>18000</v>
      </c>
      <c r="Y3250" s="14"/>
      <c r="Z3250" s="14"/>
      <c r="AA3250" s="14">
        <f>2558+2442</f>
        <v>5000</v>
      </c>
      <c r="AB3250" s="14"/>
      <c r="AC3250" s="14">
        <f>9+3300</f>
        <v>3309</v>
      </c>
      <c r="AD3250" s="14"/>
      <c r="AE3250" s="14"/>
      <c r="AF3250" s="14"/>
      <c r="AG3250" s="14">
        <v>3401</v>
      </c>
      <c r="AH3250" s="14">
        <v>11710</v>
      </c>
      <c r="AI3250" s="14">
        <v>6290</v>
      </c>
      <c r="AJ3250" s="14">
        <v>0</v>
      </c>
      <c r="AK3250" s="14"/>
      <c r="AL3250" s="14"/>
      <c r="AM3250" s="14"/>
      <c r="AN3250" s="14"/>
      <c r="AO3250" s="14"/>
      <c r="AP3250" s="14">
        <f t="shared" si="8546"/>
        <v>0</v>
      </c>
      <c r="AQ3250" s="14"/>
      <c r="AR3250" s="14"/>
      <c r="AS3250" s="14"/>
      <c r="AT3250" s="14"/>
      <c r="AU3250" s="14"/>
      <c r="AV3250" s="14"/>
      <c r="AW3250" s="14"/>
      <c r="AX3250" s="14"/>
      <c r="AY3250" s="14"/>
      <c r="AZ3250" s="14">
        <v>0</v>
      </c>
      <c r="BA3250" s="14">
        <v>0</v>
      </c>
      <c r="BB3250" s="14">
        <v>0</v>
      </c>
      <c r="BC3250" s="14"/>
      <c r="BD3250" s="14"/>
      <c r="BE3250" s="14"/>
      <c r="BF3250" s="14"/>
      <c r="BG3250" s="14"/>
      <c r="BH3250" s="14">
        <f t="shared" si="8547"/>
        <v>0</v>
      </c>
      <c r="BI3250" s="14"/>
      <c r="BJ3250" s="14"/>
      <c r="BK3250" s="14"/>
      <c r="BL3250" s="14"/>
      <c r="BM3250" s="14"/>
      <c r="BN3250" s="14"/>
      <c r="BO3250" s="14"/>
      <c r="BP3250" s="14"/>
      <c r="BQ3250" s="14"/>
      <c r="BR3250" s="14">
        <v>0</v>
      </c>
      <c r="BS3250" s="14">
        <v>0</v>
      </c>
      <c r="BT3250" s="14">
        <v>1878125</v>
      </c>
      <c r="BU3250" s="14">
        <v>1860125</v>
      </c>
      <c r="BV3250" s="14">
        <v>987000</v>
      </c>
      <c r="BW3250" s="14">
        <f t="shared" si="8527"/>
        <v>445000</v>
      </c>
      <c r="BX3250" s="14">
        <v>165000</v>
      </c>
      <c r="BY3250" s="14">
        <v>140000</v>
      </c>
      <c r="BZ3250" s="14">
        <v>140000</v>
      </c>
      <c r="CA3250" s="14">
        <f t="shared" si="8603"/>
        <v>1432000</v>
      </c>
      <c r="CB3250" s="122">
        <f t="shared" si="8614"/>
        <v>76.984073650964319</v>
      </c>
    </row>
    <row r="3251" spans="1:80" x14ac:dyDescent="0.25">
      <c r="A3251" s="1" t="s">
        <v>928</v>
      </c>
      <c r="B3251" s="1" t="s">
        <v>88</v>
      </c>
      <c r="C3251" s="1" t="s">
        <v>1444</v>
      </c>
      <c r="D3251" s="82" t="s">
        <v>1445</v>
      </c>
      <c r="E3251" s="82" t="s">
        <v>34</v>
      </c>
      <c r="F3251" s="79" t="s">
        <v>1</v>
      </c>
      <c r="G3251" s="13" t="s">
        <v>1</v>
      </c>
      <c r="H3251" s="2" t="s">
        <v>35</v>
      </c>
      <c r="I3251" s="12">
        <f>SUM(I3252:I3256)</f>
        <v>203618</v>
      </c>
      <c r="J3251" s="12">
        <f t="shared" si="8602"/>
        <v>213400</v>
      </c>
      <c r="K3251" s="12">
        <f t="shared" ref="K3251" si="8624">SUM(K3252:K3256)</f>
        <v>212800</v>
      </c>
      <c r="L3251" s="12">
        <f t="shared" si="8605"/>
        <v>600</v>
      </c>
      <c r="M3251" s="12">
        <f t="shared" ref="M3251:Q3251" si="8625">SUM(M3252:M3256)</f>
        <v>600</v>
      </c>
      <c r="N3251" s="12">
        <f t="shared" si="8625"/>
        <v>0</v>
      </c>
      <c r="O3251" s="12">
        <f t="shared" si="8625"/>
        <v>0</v>
      </c>
      <c r="P3251" s="12">
        <f t="shared" si="8625"/>
        <v>0</v>
      </c>
      <c r="Q3251" s="12">
        <f t="shared" si="8625"/>
        <v>0</v>
      </c>
      <c r="R3251" s="12">
        <f t="shared" ref="R3251:AG3251" si="8626">SUM(R3252:R3256)</f>
        <v>600</v>
      </c>
      <c r="S3251" s="12">
        <f t="shared" si="8626"/>
        <v>0</v>
      </c>
      <c r="T3251" s="12">
        <f t="shared" si="8626"/>
        <v>0</v>
      </c>
      <c r="U3251" s="12">
        <f t="shared" si="8626"/>
        <v>0</v>
      </c>
      <c r="V3251" s="12">
        <f t="shared" si="8626"/>
        <v>0</v>
      </c>
      <c r="W3251" s="12">
        <f t="shared" si="8626"/>
        <v>0</v>
      </c>
      <c r="X3251" s="12">
        <f t="shared" si="8626"/>
        <v>600</v>
      </c>
      <c r="Y3251" s="12">
        <f t="shared" si="8626"/>
        <v>0</v>
      </c>
      <c r="Z3251" s="12">
        <f t="shared" si="8626"/>
        <v>0</v>
      </c>
      <c r="AA3251" s="12">
        <f t="shared" si="8626"/>
        <v>0</v>
      </c>
      <c r="AB3251" s="12">
        <f t="shared" si="8626"/>
        <v>0</v>
      </c>
      <c r="AC3251" s="12">
        <f t="shared" si="8626"/>
        <v>0</v>
      </c>
      <c r="AD3251" s="12">
        <f t="shared" si="8626"/>
        <v>0</v>
      </c>
      <c r="AE3251" s="12">
        <f t="shared" si="8626"/>
        <v>0</v>
      </c>
      <c r="AF3251" s="12">
        <f t="shared" si="8626"/>
        <v>0</v>
      </c>
      <c r="AG3251" s="12">
        <f t="shared" si="8626"/>
        <v>0</v>
      </c>
      <c r="AH3251" s="12">
        <v>0</v>
      </c>
      <c r="AI3251" s="12">
        <v>600</v>
      </c>
      <c r="AJ3251" s="12">
        <f t="shared" ref="AJ3251:AY3251" si="8627">SUM(AJ3252:AJ3256)</f>
        <v>0</v>
      </c>
      <c r="AK3251" s="12">
        <f t="shared" si="8627"/>
        <v>0</v>
      </c>
      <c r="AL3251" s="12">
        <f t="shared" si="8627"/>
        <v>0</v>
      </c>
      <c r="AM3251" s="12">
        <f t="shared" si="8627"/>
        <v>0</v>
      </c>
      <c r="AN3251" s="12">
        <f t="shared" si="8627"/>
        <v>0</v>
      </c>
      <c r="AO3251" s="12">
        <f t="shared" si="8627"/>
        <v>0</v>
      </c>
      <c r="AP3251" s="12">
        <f t="shared" si="8627"/>
        <v>0</v>
      </c>
      <c r="AQ3251" s="12">
        <f t="shared" si="8627"/>
        <v>0</v>
      </c>
      <c r="AR3251" s="12">
        <f t="shared" si="8627"/>
        <v>0</v>
      </c>
      <c r="AS3251" s="12">
        <f t="shared" si="8627"/>
        <v>0</v>
      </c>
      <c r="AT3251" s="12">
        <f t="shared" si="8627"/>
        <v>0</v>
      </c>
      <c r="AU3251" s="12">
        <f t="shared" si="8627"/>
        <v>0</v>
      </c>
      <c r="AV3251" s="12">
        <f t="shared" si="8627"/>
        <v>0</v>
      </c>
      <c r="AW3251" s="12">
        <f t="shared" si="8627"/>
        <v>0</v>
      </c>
      <c r="AX3251" s="12">
        <f t="shared" si="8627"/>
        <v>0</v>
      </c>
      <c r="AY3251" s="12">
        <f t="shared" si="8627"/>
        <v>0</v>
      </c>
      <c r="AZ3251" s="12">
        <v>0</v>
      </c>
      <c r="BA3251" s="12">
        <v>0</v>
      </c>
      <c r="BB3251" s="12">
        <f t="shared" ref="BB3251:BQ3251" si="8628">SUM(BB3252:BB3256)</f>
        <v>0</v>
      </c>
      <c r="BC3251" s="12">
        <f t="shared" si="8628"/>
        <v>0</v>
      </c>
      <c r="BD3251" s="12">
        <f t="shared" si="8628"/>
        <v>0</v>
      </c>
      <c r="BE3251" s="12">
        <f t="shared" si="8628"/>
        <v>0</v>
      </c>
      <c r="BF3251" s="12">
        <f t="shared" si="8628"/>
        <v>0</v>
      </c>
      <c r="BG3251" s="12">
        <f t="shared" si="8628"/>
        <v>0</v>
      </c>
      <c r="BH3251" s="12">
        <f t="shared" si="8628"/>
        <v>0</v>
      </c>
      <c r="BI3251" s="12">
        <f t="shared" si="8628"/>
        <v>0</v>
      </c>
      <c r="BJ3251" s="12">
        <f t="shared" si="8628"/>
        <v>0</v>
      </c>
      <c r="BK3251" s="12">
        <f t="shared" si="8628"/>
        <v>0</v>
      </c>
      <c r="BL3251" s="12">
        <f t="shared" si="8628"/>
        <v>0</v>
      </c>
      <c r="BM3251" s="12">
        <f t="shared" si="8628"/>
        <v>0</v>
      </c>
      <c r="BN3251" s="12">
        <f t="shared" si="8628"/>
        <v>0</v>
      </c>
      <c r="BO3251" s="12">
        <f t="shared" si="8628"/>
        <v>0</v>
      </c>
      <c r="BP3251" s="12">
        <f t="shared" si="8628"/>
        <v>0</v>
      </c>
      <c r="BQ3251" s="12">
        <f t="shared" si="8628"/>
        <v>0</v>
      </c>
      <c r="BR3251" s="12">
        <v>0</v>
      </c>
      <c r="BS3251" s="12">
        <v>0</v>
      </c>
      <c r="BT3251" s="12">
        <f t="shared" ref="BT3251:BX3251" si="8629">SUM(BT3252:BT3256)</f>
        <v>213400</v>
      </c>
      <c r="BU3251" s="12">
        <f t="shared" si="8629"/>
        <v>218925</v>
      </c>
      <c r="BV3251" s="12">
        <f t="shared" si="8629"/>
        <v>143853</v>
      </c>
      <c r="BW3251" s="12">
        <f t="shared" si="8629"/>
        <v>49000</v>
      </c>
      <c r="BX3251" s="12">
        <f t="shared" si="8629"/>
        <v>6000</v>
      </c>
      <c r="BY3251" s="12">
        <f t="shared" ref="BY3251" si="8630">SUM(BY3252:BY3256)</f>
        <v>24500</v>
      </c>
      <c r="BZ3251" s="12">
        <f t="shared" ref="BZ3251" si="8631">SUM(BZ3252:BZ3256)</f>
        <v>18500</v>
      </c>
      <c r="CA3251" s="12">
        <f t="shared" si="8603"/>
        <v>192853</v>
      </c>
      <c r="CB3251" s="124">
        <f t="shared" si="8614"/>
        <v>88.090898709603749</v>
      </c>
    </row>
    <row r="3252" spans="1:80" x14ac:dyDescent="0.25">
      <c r="A3252" s="4" t="s">
        <v>928</v>
      </c>
      <c r="B3252" s="4" t="s">
        <v>88</v>
      </c>
      <c r="C3252" s="4" t="s">
        <v>1444</v>
      </c>
      <c r="D3252" s="79" t="s">
        <v>1445</v>
      </c>
      <c r="E3252" s="89">
        <v>6112</v>
      </c>
      <c r="F3252" s="79" t="s">
        <v>1447</v>
      </c>
      <c r="G3252" s="75" t="s">
        <v>1906</v>
      </c>
      <c r="H3252" s="13" t="s">
        <v>92</v>
      </c>
      <c r="I3252" s="14">
        <v>23900</v>
      </c>
      <c r="J3252" s="14">
        <f t="shared" si="8602"/>
        <v>25100</v>
      </c>
      <c r="K3252" s="14">
        <v>25100</v>
      </c>
      <c r="L3252" s="14">
        <f t="shared" si="8605"/>
        <v>0</v>
      </c>
      <c r="M3252" s="14">
        <v>0</v>
      </c>
      <c r="N3252" s="14">
        <v>0</v>
      </c>
      <c r="O3252" s="14">
        <v>0</v>
      </c>
      <c r="P3252" s="14">
        <v>0</v>
      </c>
      <c r="Q3252" s="14">
        <v>0</v>
      </c>
      <c r="R3252" s="14">
        <v>0</v>
      </c>
      <c r="S3252" s="14"/>
      <c r="T3252" s="14"/>
      <c r="U3252" s="14"/>
      <c r="V3252" s="14"/>
      <c r="W3252" s="14"/>
      <c r="X3252" s="14">
        <f t="shared" si="8545"/>
        <v>0</v>
      </c>
      <c r="Y3252" s="14"/>
      <c r="Z3252" s="14"/>
      <c r="AA3252" s="14"/>
      <c r="AB3252" s="14"/>
      <c r="AC3252" s="14"/>
      <c r="AD3252" s="14"/>
      <c r="AE3252" s="14"/>
      <c r="AF3252" s="14"/>
      <c r="AG3252" s="14"/>
      <c r="AH3252" s="14">
        <v>0</v>
      </c>
      <c r="AI3252" s="14">
        <v>0</v>
      </c>
      <c r="AJ3252" s="14">
        <v>0</v>
      </c>
      <c r="AK3252" s="14"/>
      <c r="AL3252" s="14"/>
      <c r="AM3252" s="14"/>
      <c r="AN3252" s="14"/>
      <c r="AO3252" s="14"/>
      <c r="AP3252" s="14">
        <f t="shared" si="8546"/>
        <v>0</v>
      </c>
      <c r="AQ3252" s="14"/>
      <c r="AR3252" s="14"/>
      <c r="AS3252" s="14"/>
      <c r="AT3252" s="14"/>
      <c r="AU3252" s="14"/>
      <c r="AV3252" s="14"/>
      <c r="AW3252" s="14"/>
      <c r="AX3252" s="14"/>
      <c r="AY3252" s="14"/>
      <c r="AZ3252" s="14">
        <v>0</v>
      </c>
      <c r="BA3252" s="14">
        <v>0</v>
      </c>
      <c r="BB3252" s="14">
        <v>0</v>
      </c>
      <c r="BC3252" s="14"/>
      <c r="BD3252" s="14"/>
      <c r="BE3252" s="14"/>
      <c r="BF3252" s="14"/>
      <c r="BG3252" s="14"/>
      <c r="BH3252" s="14">
        <f t="shared" si="8547"/>
        <v>0</v>
      </c>
      <c r="BI3252" s="14"/>
      <c r="BJ3252" s="14"/>
      <c r="BK3252" s="14"/>
      <c r="BL3252" s="14"/>
      <c r="BM3252" s="14"/>
      <c r="BN3252" s="14"/>
      <c r="BO3252" s="14"/>
      <c r="BP3252" s="14"/>
      <c r="BQ3252" s="14"/>
      <c r="BR3252" s="14">
        <v>0</v>
      </c>
      <c r="BS3252" s="14">
        <v>0</v>
      </c>
      <c r="BT3252" s="14">
        <v>25100</v>
      </c>
      <c r="BU3252" s="14">
        <v>25100</v>
      </c>
      <c r="BV3252" s="14">
        <v>15000</v>
      </c>
      <c r="BW3252" s="14">
        <f t="shared" si="8527"/>
        <v>6000</v>
      </c>
      <c r="BX3252" s="14">
        <v>1000</v>
      </c>
      <c r="BY3252" s="14">
        <v>2500</v>
      </c>
      <c r="BZ3252" s="14">
        <v>2500</v>
      </c>
      <c r="CA3252" s="14">
        <f t="shared" si="8603"/>
        <v>21000</v>
      </c>
      <c r="CB3252" s="122">
        <f t="shared" si="8614"/>
        <v>83.665338645418331</v>
      </c>
    </row>
    <row r="3253" spans="1:80" x14ac:dyDescent="0.25">
      <c r="A3253" s="4" t="s">
        <v>928</v>
      </c>
      <c r="B3253" s="4" t="s">
        <v>88</v>
      </c>
      <c r="C3253" s="4" t="s">
        <v>1444</v>
      </c>
      <c r="D3253" s="79" t="s">
        <v>1445</v>
      </c>
      <c r="E3253" s="89">
        <v>6112</v>
      </c>
      <c r="F3253" s="79" t="s">
        <v>1448</v>
      </c>
      <c r="G3253" s="75" t="s">
        <v>1906</v>
      </c>
      <c r="H3253" s="13" t="s">
        <v>39</v>
      </c>
      <c r="I3253" s="14">
        <v>130100</v>
      </c>
      <c r="J3253" s="14">
        <f t="shared" si="8602"/>
        <v>136600</v>
      </c>
      <c r="K3253" s="14">
        <v>136600</v>
      </c>
      <c r="L3253" s="14">
        <f t="shared" si="8605"/>
        <v>0</v>
      </c>
      <c r="M3253" s="14">
        <v>0</v>
      </c>
      <c r="N3253" s="14">
        <v>0</v>
      </c>
      <c r="O3253" s="14">
        <v>0</v>
      </c>
      <c r="P3253" s="14">
        <v>0</v>
      </c>
      <c r="Q3253" s="14">
        <v>0</v>
      </c>
      <c r="R3253" s="14">
        <v>0</v>
      </c>
      <c r="S3253" s="14"/>
      <c r="T3253" s="14"/>
      <c r="U3253" s="14"/>
      <c r="V3253" s="14"/>
      <c r="W3253" s="14"/>
      <c r="X3253" s="14">
        <f t="shared" si="8545"/>
        <v>0</v>
      </c>
      <c r="Y3253" s="14"/>
      <c r="Z3253" s="14"/>
      <c r="AA3253" s="14"/>
      <c r="AB3253" s="14"/>
      <c r="AC3253" s="14"/>
      <c r="AD3253" s="14"/>
      <c r="AE3253" s="14"/>
      <c r="AF3253" s="14"/>
      <c r="AG3253" s="14"/>
      <c r="AH3253" s="14">
        <v>0</v>
      </c>
      <c r="AI3253" s="14">
        <v>0</v>
      </c>
      <c r="AJ3253" s="14">
        <v>0</v>
      </c>
      <c r="AK3253" s="14"/>
      <c r="AL3253" s="14"/>
      <c r="AM3253" s="14"/>
      <c r="AN3253" s="14"/>
      <c r="AO3253" s="14"/>
      <c r="AP3253" s="14">
        <f t="shared" si="8546"/>
        <v>0</v>
      </c>
      <c r="AQ3253" s="14"/>
      <c r="AR3253" s="14"/>
      <c r="AS3253" s="14"/>
      <c r="AT3253" s="14"/>
      <c r="AU3253" s="14"/>
      <c r="AV3253" s="14"/>
      <c r="AW3253" s="14"/>
      <c r="AX3253" s="14"/>
      <c r="AY3253" s="14"/>
      <c r="AZ3253" s="14">
        <v>0</v>
      </c>
      <c r="BA3253" s="14">
        <v>0</v>
      </c>
      <c r="BB3253" s="14">
        <v>0</v>
      </c>
      <c r="BC3253" s="14"/>
      <c r="BD3253" s="14"/>
      <c r="BE3253" s="14"/>
      <c r="BF3253" s="14"/>
      <c r="BG3253" s="14"/>
      <c r="BH3253" s="14">
        <f t="shared" si="8547"/>
        <v>0</v>
      </c>
      <c r="BI3253" s="14"/>
      <c r="BJ3253" s="14"/>
      <c r="BK3253" s="14"/>
      <c r="BL3253" s="14"/>
      <c r="BM3253" s="14"/>
      <c r="BN3253" s="14"/>
      <c r="BO3253" s="14"/>
      <c r="BP3253" s="14"/>
      <c r="BQ3253" s="14"/>
      <c r="BR3253" s="14">
        <v>0</v>
      </c>
      <c r="BS3253" s="14">
        <v>0</v>
      </c>
      <c r="BT3253" s="14">
        <v>136600</v>
      </c>
      <c r="BU3253" s="14">
        <v>136600</v>
      </c>
      <c r="BV3253" s="14">
        <v>84000</v>
      </c>
      <c r="BW3253" s="14">
        <f t="shared" si="8527"/>
        <v>31000</v>
      </c>
      <c r="BX3253" s="14">
        <v>5000</v>
      </c>
      <c r="BY3253" s="14">
        <v>10000</v>
      </c>
      <c r="BZ3253" s="14">
        <v>16000</v>
      </c>
      <c r="CA3253" s="14">
        <f t="shared" si="8603"/>
        <v>115000</v>
      </c>
      <c r="CB3253" s="122">
        <f t="shared" si="8614"/>
        <v>84.187408491947295</v>
      </c>
    </row>
    <row r="3254" spans="1:80" x14ac:dyDescent="0.25">
      <c r="A3254" s="4" t="s">
        <v>928</v>
      </c>
      <c r="B3254" s="4" t="s">
        <v>88</v>
      </c>
      <c r="C3254" s="4" t="s">
        <v>1444</v>
      </c>
      <c r="D3254" s="79" t="s">
        <v>1445</v>
      </c>
      <c r="E3254" s="89">
        <v>6112</v>
      </c>
      <c r="F3254" s="79" t="s">
        <v>1449</v>
      </c>
      <c r="G3254" s="75" t="s">
        <v>1906</v>
      </c>
      <c r="H3254" s="13" t="s">
        <v>41</v>
      </c>
      <c r="I3254" s="14">
        <v>26418</v>
      </c>
      <c r="J3254" s="14">
        <f t="shared" si="8602"/>
        <v>27700</v>
      </c>
      <c r="K3254" s="14">
        <v>27100</v>
      </c>
      <c r="L3254" s="14">
        <f t="shared" si="8605"/>
        <v>600</v>
      </c>
      <c r="M3254" s="14">
        <v>600</v>
      </c>
      <c r="N3254" s="14">
        <v>0</v>
      </c>
      <c r="O3254" s="14">
        <v>0</v>
      </c>
      <c r="P3254" s="14">
        <v>0</v>
      </c>
      <c r="Q3254" s="14">
        <v>0</v>
      </c>
      <c r="R3254" s="14">
        <v>600</v>
      </c>
      <c r="S3254" s="14"/>
      <c r="T3254" s="14"/>
      <c r="U3254" s="14"/>
      <c r="V3254" s="14"/>
      <c r="W3254" s="14"/>
      <c r="X3254" s="14">
        <f t="shared" si="8545"/>
        <v>600</v>
      </c>
      <c r="Y3254" s="14"/>
      <c r="Z3254" s="14"/>
      <c r="AA3254" s="14"/>
      <c r="AB3254" s="14"/>
      <c r="AC3254" s="14"/>
      <c r="AD3254" s="14"/>
      <c r="AE3254" s="14"/>
      <c r="AF3254" s="14"/>
      <c r="AG3254" s="14"/>
      <c r="AH3254" s="14">
        <v>0</v>
      </c>
      <c r="AI3254" s="14">
        <v>600</v>
      </c>
      <c r="AJ3254" s="14">
        <v>0</v>
      </c>
      <c r="AK3254" s="14"/>
      <c r="AL3254" s="14"/>
      <c r="AM3254" s="14"/>
      <c r="AN3254" s="14"/>
      <c r="AO3254" s="14"/>
      <c r="AP3254" s="14">
        <f t="shared" si="8546"/>
        <v>0</v>
      </c>
      <c r="AQ3254" s="14"/>
      <c r="AR3254" s="14"/>
      <c r="AS3254" s="14"/>
      <c r="AT3254" s="14"/>
      <c r="AU3254" s="14"/>
      <c r="AV3254" s="14"/>
      <c r="AW3254" s="14"/>
      <c r="AX3254" s="14"/>
      <c r="AY3254" s="14"/>
      <c r="AZ3254" s="14">
        <v>0</v>
      </c>
      <c r="BA3254" s="14">
        <v>0</v>
      </c>
      <c r="BB3254" s="14">
        <v>0</v>
      </c>
      <c r="BC3254" s="14"/>
      <c r="BD3254" s="14"/>
      <c r="BE3254" s="14"/>
      <c r="BF3254" s="14"/>
      <c r="BG3254" s="14"/>
      <c r="BH3254" s="14">
        <f t="shared" si="8547"/>
        <v>0</v>
      </c>
      <c r="BI3254" s="14"/>
      <c r="BJ3254" s="14"/>
      <c r="BK3254" s="14"/>
      <c r="BL3254" s="14"/>
      <c r="BM3254" s="14"/>
      <c r="BN3254" s="14"/>
      <c r="BO3254" s="14"/>
      <c r="BP3254" s="14"/>
      <c r="BQ3254" s="14"/>
      <c r="BR3254" s="14">
        <v>0</v>
      </c>
      <c r="BS3254" s="14">
        <v>0</v>
      </c>
      <c r="BT3254" s="14">
        <v>27700</v>
      </c>
      <c r="BU3254" s="14">
        <v>33225</v>
      </c>
      <c r="BV3254" s="14">
        <v>33225</v>
      </c>
      <c r="BW3254" s="14">
        <f t="shared" si="8527"/>
        <v>0</v>
      </c>
      <c r="BX3254" s="14">
        <v>0</v>
      </c>
      <c r="BY3254" s="14">
        <v>0</v>
      </c>
      <c r="BZ3254" s="14">
        <v>0</v>
      </c>
      <c r="CA3254" s="14">
        <f t="shared" si="8603"/>
        <v>33225</v>
      </c>
      <c r="CB3254" s="122">
        <f t="shared" si="8614"/>
        <v>100</v>
      </c>
    </row>
    <row r="3255" spans="1:80" x14ac:dyDescent="0.25">
      <c r="A3255" s="4" t="s">
        <v>928</v>
      </c>
      <c r="B3255" s="4" t="s">
        <v>88</v>
      </c>
      <c r="C3255" s="4" t="s">
        <v>1444</v>
      </c>
      <c r="D3255" s="79" t="s">
        <v>1445</v>
      </c>
      <c r="E3255" s="89">
        <v>6112</v>
      </c>
      <c r="F3255" s="79" t="s">
        <v>1450</v>
      </c>
      <c r="G3255" s="75" t="s">
        <v>1906</v>
      </c>
      <c r="H3255" s="13" t="s">
        <v>37</v>
      </c>
      <c r="I3255" s="14">
        <v>13200</v>
      </c>
      <c r="J3255" s="14">
        <f t="shared" si="8602"/>
        <v>12000</v>
      </c>
      <c r="K3255" s="14">
        <v>12000</v>
      </c>
      <c r="L3255" s="14">
        <f t="shared" si="8605"/>
        <v>0</v>
      </c>
      <c r="M3255" s="14">
        <v>0</v>
      </c>
      <c r="N3255" s="14">
        <v>0</v>
      </c>
      <c r="O3255" s="14">
        <v>0</v>
      </c>
      <c r="P3255" s="14">
        <v>0</v>
      </c>
      <c r="Q3255" s="14">
        <v>0</v>
      </c>
      <c r="R3255" s="14">
        <v>0</v>
      </c>
      <c r="S3255" s="14"/>
      <c r="T3255" s="14"/>
      <c r="U3255" s="14"/>
      <c r="V3255" s="14"/>
      <c r="W3255" s="14"/>
      <c r="X3255" s="14">
        <f t="shared" si="8545"/>
        <v>0</v>
      </c>
      <c r="Y3255" s="14"/>
      <c r="Z3255" s="14"/>
      <c r="AA3255" s="14"/>
      <c r="AB3255" s="14"/>
      <c r="AC3255" s="14"/>
      <c r="AD3255" s="14"/>
      <c r="AE3255" s="14"/>
      <c r="AF3255" s="14"/>
      <c r="AG3255" s="14"/>
      <c r="AH3255" s="14">
        <v>0</v>
      </c>
      <c r="AI3255" s="14">
        <v>0</v>
      </c>
      <c r="AJ3255" s="14">
        <v>0</v>
      </c>
      <c r="AK3255" s="14"/>
      <c r="AL3255" s="14"/>
      <c r="AM3255" s="14"/>
      <c r="AN3255" s="14"/>
      <c r="AO3255" s="14"/>
      <c r="AP3255" s="14">
        <f t="shared" si="8546"/>
        <v>0</v>
      </c>
      <c r="AQ3255" s="14"/>
      <c r="AR3255" s="14"/>
      <c r="AS3255" s="14"/>
      <c r="AT3255" s="14"/>
      <c r="AU3255" s="14"/>
      <c r="AV3255" s="14"/>
      <c r="AW3255" s="14"/>
      <c r="AX3255" s="14"/>
      <c r="AY3255" s="14"/>
      <c r="AZ3255" s="14">
        <v>0</v>
      </c>
      <c r="BA3255" s="14">
        <v>0</v>
      </c>
      <c r="BB3255" s="14">
        <v>0</v>
      </c>
      <c r="BC3255" s="14"/>
      <c r="BD3255" s="14"/>
      <c r="BE3255" s="14"/>
      <c r="BF3255" s="14"/>
      <c r="BG3255" s="14"/>
      <c r="BH3255" s="14">
        <f t="shared" si="8547"/>
        <v>0</v>
      </c>
      <c r="BI3255" s="14"/>
      <c r="BJ3255" s="14"/>
      <c r="BK3255" s="14"/>
      <c r="BL3255" s="14"/>
      <c r="BM3255" s="14"/>
      <c r="BN3255" s="14"/>
      <c r="BO3255" s="14"/>
      <c r="BP3255" s="14"/>
      <c r="BQ3255" s="14"/>
      <c r="BR3255" s="14">
        <v>0</v>
      </c>
      <c r="BS3255" s="14">
        <v>0</v>
      </c>
      <c r="BT3255" s="14">
        <v>12000</v>
      </c>
      <c r="BU3255" s="14">
        <v>12000</v>
      </c>
      <c r="BV3255" s="14">
        <v>0</v>
      </c>
      <c r="BW3255" s="14">
        <f t="shared" si="8527"/>
        <v>12000</v>
      </c>
      <c r="BX3255" s="14">
        <v>0</v>
      </c>
      <c r="BY3255" s="14">
        <v>12000</v>
      </c>
      <c r="BZ3255" s="14">
        <v>0</v>
      </c>
      <c r="CA3255" s="14">
        <f t="shared" si="8603"/>
        <v>12000</v>
      </c>
      <c r="CB3255" s="122">
        <f t="shared" si="8614"/>
        <v>100</v>
      </c>
    </row>
    <row r="3256" spans="1:80" x14ac:dyDescent="0.25">
      <c r="A3256" s="4" t="s">
        <v>928</v>
      </c>
      <c r="B3256" s="4" t="s">
        <v>88</v>
      </c>
      <c r="C3256" s="4" t="s">
        <v>1444</v>
      </c>
      <c r="D3256" s="79" t="s">
        <v>1445</v>
      </c>
      <c r="E3256" s="89">
        <v>6112</v>
      </c>
      <c r="F3256" s="79" t="s">
        <v>1451</v>
      </c>
      <c r="G3256" s="75" t="s">
        <v>1906</v>
      </c>
      <c r="H3256" s="13" t="s">
        <v>43</v>
      </c>
      <c r="I3256" s="14">
        <v>10000</v>
      </c>
      <c r="J3256" s="14">
        <f t="shared" si="8602"/>
        <v>12000</v>
      </c>
      <c r="K3256" s="14">
        <v>12000</v>
      </c>
      <c r="L3256" s="14">
        <f t="shared" si="8605"/>
        <v>0</v>
      </c>
      <c r="M3256" s="14">
        <v>0</v>
      </c>
      <c r="N3256" s="14">
        <v>0</v>
      </c>
      <c r="O3256" s="14">
        <v>0</v>
      </c>
      <c r="P3256" s="14">
        <v>0</v>
      </c>
      <c r="Q3256" s="14">
        <v>0</v>
      </c>
      <c r="R3256" s="14">
        <v>0</v>
      </c>
      <c r="S3256" s="14"/>
      <c r="T3256" s="14"/>
      <c r="U3256" s="14"/>
      <c r="V3256" s="14"/>
      <c r="W3256" s="14"/>
      <c r="X3256" s="14">
        <f t="shared" si="8545"/>
        <v>0</v>
      </c>
      <c r="Y3256" s="14"/>
      <c r="Z3256" s="14"/>
      <c r="AA3256" s="14"/>
      <c r="AB3256" s="14"/>
      <c r="AC3256" s="14"/>
      <c r="AD3256" s="14"/>
      <c r="AE3256" s="14"/>
      <c r="AF3256" s="14"/>
      <c r="AG3256" s="14"/>
      <c r="AH3256" s="14">
        <v>0</v>
      </c>
      <c r="AI3256" s="14">
        <v>0</v>
      </c>
      <c r="AJ3256" s="14">
        <v>0</v>
      </c>
      <c r="AK3256" s="14"/>
      <c r="AL3256" s="14"/>
      <c r="AM3256" s="14"/>
      <c r="AN3256" s="14"/>
      <c r="AO3256" s="14"/>
      <c r="AP3256" s="14">
        <f t="shared" si="8546"/>
        <v>0</v>
      </c>
      <c r="AQ3256" s="14"/>
      <c r="AR3256" s="14"/>
      <c r="AS3256" s="14"/>
      <c r="AT3256" s="14"/>
      <c r="AU3256" s="14"/>
      <c r="AV3256" s="14"/>
      <c r="AW3256" s="14"/>
      <c r="AX3256" s="14"/>
      <c r="AY3256" s="14"/>
      <c r="AZ3256" s="14">
        <v>0</v>
      </c>
      <c r="BA3256" s="14">
        <v>0</v>
      </c>
      <c r="BB3256" s="14">
        <v>0</v>
      </c>
      <c r="BC3256" s="14"/>
      <c r="BD3256" s="14"/>
      <c r="BE3256" s="14"/>
      <c r="BF3256" s="14"/>
      <c r="BG3256" s="14"/>
      <c r="BH3256" s="14">
        <f t="shared" si="8547"/>
        <v>0</v>
      </c>
      <c r="BI3256" s="14"/>
      <c r="BJ3256" s="14"/>
      <c r="BK3256" s="14"/>
      <c r="BL3256" s="14"/>
      <c r="BM3256" s="14"/>
      <c r="BN3256" s="14"/>
      <c r="BO3256" s="14"/>
      <c r="BP3256" s="14"/>
      <c r="BQ3256" s="14"/>
      <c r="BR3256" s="14">
        <v>0</v>
      </c>
      <c r="BS3256" s="14">
        <v>0</v>
      </c>
      <c r="BT3256" s="14">
        <v>12000</v>
      </c>
      <c r="BU3256" s="14">
        <v>12000</v>
      </c>
      <c r="BV3256" s="14">
        <v>11628</v>
      </c>
      <c r="BW3256" s="14">
        <f t="shared" si="8527"/>
        <v>0</v>
      </c>
      <c r="BX3256" s="14">
        <v>0</v>
      </c>
      <c r="BY3256" s="14">
        <v>0</v>
      </c>
      <c r="BZ3256" s="14">
        <v>0</v>
      </c>
      <c r="CA3256" s="14">
        <f t="shared" si="8603"/>
        <v>11628</v>
      </c>
      <c r="CB3256" s="122">
        <f t="shared" si="8614"/>
        <v>96.899999999999991</v>
      </c>
    </row>
    <row r="3257" spans="1:80" x14ac:dyDescent="0.25">
      <c r="A3257" s="4" t="s">
        <v>928</v>
      </c>
      <c r="B3257" s="4" t="s">
        <v>88</v>
      </c>
      <c r="C3257" s="4" t="s">
        <v>1444</v>
      </c>
      <c r="D3257" s="79" t="s">
        <v>1445</v>
      </c>
      <c r="E3257" s="78" t="s">
        <v>44</v>
      </c>
      <c r="F3257" s="78" t="s">
        <v>1</v>
      </c>
      <c r="G3257" s="2" t="s">
        <v>1</v>
      </c>
      <c r="H3257" s="2" t="s">
        <v>45</v>
      </c>
      <c r="I3257" s="12">
        <f>SUM(I3258)</f>
        <v>167718</v>
      </c>
      <c r="J3257" s="12">
        <f t="shared" si="8602"/>
        <v>187812</v>
      </c>
      <c r="K3257" s="12">
        <f t="shared" ref="K3257:Q3257" si="8632">SUM(K3258)</f>
        <v>185712</v>
      </c>
      <c r="L3257" s="12">
        <f t="shared" si="8605"/>
        <v>2100</v>
      </c>
      <c r="M3257" s="12">
        <f t="shared" si="8632"/>
        <v>2100</v>
      </c>
      <c r="N3257" s="12">
        <f t="shared" si="8632"/>
        <v>0</v>
      </c>
      <c r="O3257" s="12">
        <f t="shared" si="8632"/>
        <v>0</v>
      </c>
      <c r="P3257" s="12">
        <f t="shared" si="8632"/>
        <v>0</v>
      </c>
      <c r="Q3257" s="12">
        <f t="shared" si="8632"/>
        <v>0</v>
      </c>
      <c r="R3257" s="12">
        <f t="shared" ref="R3257:AG3257" si="8633">SUM(R3258)</f>
        <v>2100</v>
      </c>
      <c r="S3257" s="12">
        <f t="shared" si="8633"/>
        <v>0</v>
      </c>
      <c r="T3257" s="12">
        <f t="shared" si="8633"/>
        <v>0</v>
      </c>
      <c r="U3257" s="12">
        <f t="shared" si="8633"/>
        <v>0</v>
      </c>
      <c r="V3257" s="12">
        <f t="shared" si="8633"/>
        <v>0</v>
      </c>
      <c r="W3257" s="12">
        <f t="shared" si="8633"/>
        <v>0</v>
      </c>
      <c r="X3257" s="12">
        <f t="shared" si="8633"/>
        <v>2100</v>
      </c>
      <c r="Y3257" s="12">
        <f t="shared" si="8633"/>
        <v>0</v>
      </c>
      <c r="Z3257" s="12">
        <f t="shared" si="8633"/>
        <v>0</v>
      </c>
      <c r="AA3257" s="12">
        <f t="shared" si="8633"/>
        <v>600</v>
      </c>
      <c r="AB3257" s="12">
        <f t="shared" si="8633"/>
        <v>0</v>
      </c>
      <c r="AC3257" s="12">
        <f t="shared" si="8633"/>
        <v>300</v>
      </c>
      <c r="AD3257" s="12">
        <f t="shared" si="8633"/>
        <v>0</v>
      </c>
      <c r="AE3257" s="12">
        <f t="shared" si="8633"/>
        <v>0</v>
      </c>
      <c r="AF3257" s="12">
        <f t="shared" si="8633"/>
        <v>0</v>
      </c>
      <c r="AG3257" s="12">
        <f t="shared" si="8633"/>
        <v>1200</v>
      </c>
      <c r="AH3257" s="12">
        <v>2100</v>
      </c>
      <c r="AI3257" s="12">
        <v>0</v>
      </c>
      <c r="AJ3257" s="12">
        <f t="shared" ref="AJ3257:AY3257" si="8634">SUM(AJ3258)</f>
        <v>0</v>
      </c>
      <c r="AK3257" s="12">
        <f t="shared" si="8634"/>
        <v>0</v>
      </c>
      <c r="AL3257" s="12">
        <f t="shared" si="8634"/>
        <v>0</v>
      </c>
      <c r="AM3257" s="12">
        <f t="shared" si="8634"/>
        <v>0</v>
      </c>
      <c r="AN3257" s="12">
        <f t="shared" si="8634"/>
        <v>0</v>
      </c>
      <c r="AO3257" s="12">
        <f t="shared" si="8634"/>
        <v>0</v>
      </c>
      <c r="AP3257" s="12">
        <f t="shared" si="8634"/>
        <v>0</v>
      </c>
      <c r="AQ3257" s="12">
        <f t="shared" si="8634"/>
        <v>0</v>
      </c>
      <c r="AR3257" s="12">
        <f t="shared" si="8634"/>
        <v>0</v>
      </c>
      <c r="AS3257" s="12">
        <f t="shared" si="8634"/>
        <v>0</v>
      </c>
      <c r="AT3257" s="12">
        <f t="shared" si="8634"/>
        <v>0</v>
      </c>
      <c r="AU3257" s="12">
        <f t="shared" si="8634"/>
        <v>0</v>
      </c>
      <c r="AV3257" s="12">
        <f t="shared" si="8634"/>
        <v>0</v>
      </c>
      <c r="AW3257" s="12">
        <f t="shared" si="8634"/>
        <v>0</v>
      </c>
      <c r="AX3257" s="12">
        <f t="shared" si="8634"/>
        <v>0</v>
      </c>
      <c r="AY3257" s="12">
        <f t="shared" si="8634"/>
        <v>0</v>
      </c>
      <c r="AZ3257" s="12">
        <v>0</v>
      </c>
      <c r="BA3257" s="12">
        <v>0</v>
      </c>
      <c r="BB3257" s="12">
        <f t="shared" ref="BB3257:BQ3257" si="8635">SUM(BB3258)</f>
        <v>0</v>
      </c>
      <c r="BC3257" s="12">
        <f t="shared" si="8635"/>
        <v>0</v>
      </c>
      <c r="BD3257" s="12">
        <f t="shared" si="8635"/>
        <v>0</v>
      </c>
      <c r="BE3257" s="12">
        <f t="shared" si="8635"/>
        <v>0</v>
      </c>
      <c r="BF3257" s="12">
        <f t="shared" si="8635"/>
        <v>0</v>
      </c>
      <c r="BG3257" s="12">
        <f t="shared" si="8635"/>
        <v>0</v>
      </c>
      <c r="BH3257" s="12">
        <f t="shared" si="8635"/>
        <v>0</v>
      </c>
      <c r="BI3257" s="12">
        <f t="shared" si="8635"/>
        <v>0</v>
      </c>
      <c r="BJ3257" s="12">
        <f t="shared" si="8635"/>
        <v>0</v>
      </c>
      <c r="BK3257" s="12">
        <f t="shared" si="8635"/>
        <v>0</v>
      </c>
      <c r="BL3257" s="12">
        <f t="shared" si="8635"/>
        <v>0</v>
      </c>
      <c r="BM3257" s="12">
        <f t="shared" si="8635"/>
        <v>0</v>
      </c>
      <c r="BN3257" s="12">
        <f t="shared" si="8635"/>
        <v>0</v>
      </c>
      <c r="BO3257" s="12">
        <f t="shared" si="8635"/>
        <v>0</v>
      </c>
      <c r="BP3257" s="12">
        <f t="shared" si="8635"/>
        <v>0</v>
      </c>
      <c r="BQ3257" s="12">
        <f t="shared" si="8635"/>
        <v>0</v>
      </c>
      <c r="BR3257" s="12">
        <v>0</v>
      </c>
      <c r="BS3257" s="12">
        <v>0</v>
      </c>
      <c r="BT3257" s="12">
        <f t="shared" ref="BT3257:BZ3257" si="8636">SUM(BT3258)</f>
        <v>197203</v>
      </c>
      <c r="BU3257" s="12">
        <f t="shared" si="8636"/>
        <v>195103</v>
      </c>
      <c r="BV3257" s="12">
        <f t="shared" si="8636"/>
        <v>101890</v>
      </c>
      <c r="BW3257" s="12">
        <f t="shared" si="8636"/>
        <v>44000</v>
      </c>
      <c r="BX3257" s="12">
        <f t="shared" si="8636"/>
        <v>16000</v>
      </c>
      <c r="BY3257" s="12">
        <f t="shared" si="8636"/>
        <v>14000</v>
      </c>
      <c r="BZ3257" s="12">
        <f t="shared" si="8636"/>
        <v>14000</v>
      </c>
      <c r="CA3257" s="12">
        <f t="shared" si="8603"/>
        <v>145890</v>
      </c>
      <c r="CB3257" s="124">
        <f t="shared" si="8614"/>
        <v>74.775887608083934</v>
      </c>
    </row>
    <row r="3258" spans="1:80" x14ac:dyDescent="0.25">
      <c r="A3258" s="4" t="s">
        <v>928</v>
      </c>
      <c r="B3258" s="4" t="s">
        <v>88</v>
      </c>
      <c r="C3258" s="4" t="s">
        <v>1444</v>
      </c>
      <c r="D3258" s="79" t="s">
        <v>1445</v>
      </c>
      <c r="E3258" s="89">
        <v>6121</v>
      </c>
      <c r="F3258" s="79"/>
      <c r="G3258" s="75" t="s">
        <v>1906</v>
      </c>
      <c r="H3258" s="13" t="s">
        <v>46</v>
      </c>
      <c r="I3258" s="14">
        <v>167718</v>
      </c>
      <c r="J3258" s="14">
        <f t="shared" si="8602"/>
        <v>187812</v>
      </c>
      <c r="K3258" s="14">
        <v>185712</v>
      </c>
      <c r="L3258" s="14">
        <f t="shared" si="8605"/>
        <v>2100</v>
      </c>
      <c r="M3258" s="14">
        <v>2100</v>
      </c>
      <c r="N3258" s="14">
        <v>0</v>
      </c>
      <c r="O3258" s="14">
        <v>0</v>
      </c>
      <c r="P3258" s="14">
        <v>0</v>
      </c>
      <c r="Q3258" s="14">
        <v>0</v>
      </c>
      <c r="R3258" s="14">
        <v>2100</v>
      </c>
      <c r="S3258" s="14"/>
      <c r="T3258" s="14"/>
      <c r="U3258" s="14"/>
      <c r="V3258" s="14"/>
      <c r="W3258" s="14"/>
      <c r="X3258" s="14">
        <f t="shared" si="8545"/>
        <v>2100</v>
      </c>
      <c r="Y3258" s="14"/>
      <c r="Z3258" s="14"/>
      <c r="AA3258" s="14">
        <f>269+331</f>
        <v>600</v>
      </c>
      <c r="AB3258" s="14"/>
      <c r="AC3258" s="14">
        <v>300</v>
      </c>
      <c r="AD3258" s="14"/>
      <c r="AE3258" s="14"/>
      <c r="AF3258" s="14"/>
      <c r="AG3258" s="14">
        <v>1200</v>
      </c>
      <c r="AH3258" s="14">
        <v>2100</v>
      </c>
      <c r="AI3258" s="14">
        <v>0</v>
      </c>
      <c r="AJ3258" s="14">
        <v>0</v>
      </c>
      <c r="AK3258" s="14"/>
      <c r="AL3258" s="14"/>
      <c r="AM3258" s="14"/>
      <c r="AN3258" s="14"/>
      <c r="AO3258" s="14"/>
      <c r="AP3258" s="14">
        <f t="shared" si="8546"/>
        <v>0</v>
      </c>
      <c r="AQ3258" s="14"/>
      <c r="AR3258" s="14"/>
      <c r="AS3258" s="14"/>
      <c r="AT3258" s="14"/>
      <c r="AU3258" s="14"/>
      <c r="AV3258" s="14"/>
      <c r="AW3258" s="14"/>
      <c r="AX3258" s="14"/>
      <c r="AY3258" s="14"/>
      <c r="AZ3258" s="14">
        <v>0</v>
      </c>
      <c r="BA3258" s="14">
        <v>0</v>
      </c>
      <c r="BB3258" s="14">
        <v>0</v>
      </c>
      <c r="BC3258" s="14"/>
      <c r="BD3258" s="14"/>
      <c r="BE3258" s="14"/>
      <c r="BF3258" s="14"/>
      <c r="BG3258" s="14"/>
      <c r="BH3258" s="14">
        <f t="shared" si="8547"/>
        <v>0</v>
      </c>
      <c r="BI3258" s="14"/>
      <c r="BJ3258" s="14"/>
      <c r="BK3258" s="14"/>
      <c r="BL3258" s="14"/>
      <c r="BM3258" s="14"/>
      <c r="BN3258" s="14"/>
      <c r="BO3258" s="14"/>
      <c r="BP3258" s="14"/>
      <c r="BQ3258" s="14"/>
      <c r="BR3258" s="14">
        <v>0</v>
      </c>
      <c r="BS3258" s="14">
        <v>0</v>
      </c>
      <c r="BT3258" s="14">
        <v>197203</v>
      </c>
      <c r="BU3258" s="14">
        <v>195103</v>
      </c>
      <c r="BV3258" s="14">
        <v>101890</v>
      </c>
      <c r="BW3258" s="14">
        <f t="shared" si="8527"/>
        <v>44000</v>
      </c>
      <c r="BX3258" s="14">
        <v>16000</v>
      </c>
      <c r="BY3258" s="14">
        <v>14000</v>
      </c>
      <c r="BZ3258" s="14">
        <v>14000</v>
      </c>
      <c r="CA3258" s="14">
        <f t="shared" si="8603"/>
        <v>145890</v>
      </c>
      <c r="CB3258" s="122">
        <f t="shared" si="8614"/>
        <v>74.775887608083934</v>
      </c>
    </row>
    <row r="3259" spans="1:80" x14ac:dyDescent="0.25">
      <c r="A3259" s="4" t="s">
        <v>928</v>
      </c>
      <c r="B3259" s="4" t="s">
        <v>88</v>
      </c>
      <c r="C3259" s="4" t="s">
        <v>1444</v>
      </c>
      <c r="D3259" s="79" t="s">
        <v>1445</v>
      </c>
      <c r="E3259" s="78" t="s">
        <v>47</v>
      </c>
      <c r="F3259" s="78" t="s">
        <v>1</v>
      </c>
      <c r="G3259" s="2" t="s">
        <v>1</v>
      </c>
      <c r="H3259" s="2" t="s">
        <v>48</v>
      </c>
      <c r="I3259" s="12">
        <f>SUM(I3260:I3267)</f>
        <v>109959</v>
      </c>
      <c r="J3259" s="12">
        <f t="shared" si="8602"/>
        <v>114255</v>
      </c>
      <c r="K3259" s="12">
        <f t="shared" ref="K3259" si="8637">SUM(K3260:K3267)</f>
        <v>86055</v>
      </c>
      <c r="L3259" s="12">
        <f t="shared" si="8605"/>
        <v>28200</v>
      </c>
      <c r="M3259" s="12">
        <f t="shared" ref="M3259:Q3259" si="8638">SUM(M3260:M3267)</f>
        <v>28200</v>
      </c>
      <c r="N3259" s="12">
        <f t="shared" si="8638"/>
        <v>0</v>
      </c>
      <c r="O3259" s="12">
        <f t="shared" si="8638"/>
        <v>0</v>
      </c>
      <c r="P3259" s="12">
        <f t="shared" si="8638"/>
        <v>0</v>
      </c>
      <c r="Q3259" s="12">
        <f t="shared" si="8638"/>
        <v>0</v>
      </c>
      <c r="R3259" s="12">
        <f t="shared" ref="R3259:AG3259" si="8639">SUM(R3260:R3267)</f>
        <v>28200</v>
      </c>
      <c r="S3259" s="12">
        <f t="shared" si="8639"/>
        <v>0</v>
      </c>
      <c r="T3259" s="12">
        <f t="shared" si="8639"/>
        <v>0</v>
      </c>
      <c r="U3259" s="12">
        <f t="shared" si="8639"/>
        <v>0</v>
      </c>
      <c r="V3259" s="12">
        <f t="shared" si="8639"/>
        <v>0</v>
      </c>
      <c r="W3259" s="12">
        <f t="shared" si="8639"/>
        <v>0</v>
      </c>
      <c r="X3259" s="12">
        <f t="shared" si="8639"/>
        <v>28200</v>
      </c>
      <c r="Y3259" s="12">
        <f t="shared" si="8639"/>
        <v>1070</v>
      </c>
      <c r="Z3259" s="12">
        <f t="shared" si="8639"/>
        <v>120</v>
      </c>
      <c r="AA3259" s="12">
        <f t="shared" si="8639"/>
        <v>9000</v>
      </c>
      <c r="AB3259" s="12">
        <f t="shared" si="8639"/>
        <v>9160</v>
      </c>
      <c r="AC3259" s="12">
        <f t="shared" si="8639"/>
        <v>6010</v>
      </c>
      <c r="AD3259" s="12">
        <f t="shared" si="8639"/>
        <v>530</v>
      </c>
      <c r="AE3259" s="12">
        <f t="shared" si="8639"/>
        <v>0</v>
      </c>
      <c r="AF3259" s="12">
        <f t="shared" si="8639"/>
        <v>0</v>
      </c>
      <c r="AG3259" s="12">
        <f t="shared" si="8639"/>
        <v>2310</v>
      </c>
      <c r="AH3259" s="12">
        <v>28200</v>
      </c>
      <c r="AI3259" s="12">
        <v>0</v>
      </c>
      <c r="AJ3259" s="12">
        <f t="shared" ref="AJ3259:AY3259" si="8640">SUM(AJ3260:AJ3267)</f>
        <v>0</v>
      </c>
      <c r="AK3259" s="12">
        <f t="shared" si="8640"/>
        <v>0</v>
      </c>
      <c r="AL3259" s="12">
        <f t="shared" si="8640"/>
        <v>0</v>
      </c>
      <c r="AM3259" s="12">
        <f t="shared" si="8640"/>
        <v>0</v>
      </c>
      <c r="AN3259" s="12">
        <f t="shared" si="8640"/>
        <v>0</v>
      </c>
      <c r="AO3259" s="12">
        <f t="shared" si="8640"/>
        <v>0</v>
      </c>
      <c r="AP3259" s="12">
        <f t="shared" si="8640"/>
        <v>0</v>
      </c>
      <c r="AQ3259" s="12">
        <f t="shared" si="8640"/>
        <v>0</v>
      </c>
      <c r="AR3259" s="12">
        <f t="shared" si="8640"/>
        <v>0</v>
      </c>
      <c r="AS3259" s="12">
        <f t="shared" si="8640"/>
        <v>0</v>
      </c>
      <c r="AT3259" s="12">
        <f t="shared" si="8640"/>
        <v>0</v>
      </c>
      <c r="AU3259" s="12">
        <f t="shared" si="8640"/>
        <v>0</v>
      </c>
      <c r="AV3259" s="12">
        <f t="shared" si="8640"/>
        <v>0</v>
      </c>
      <c r="AW3259" s="12">
        <f t="shared" si="8640"/>
        <v>0</v>
      </c>
      <c r="AX3259" s="12">
        <f t="shared" si="8640"/>
        <v>0</v>
      </c>
      <c r="AY3259" s="12">
        <f t="shared" si="8640"/>
        <v>0</v>
      </c>
      <c r="AZ3259" s="12">
        <v>0</v>
      </c>
      <c r="BA3259" s="12">
        <v>0</v>
      </c>
      <c r="BB3259" s="12">
        <f t="shared" ref="BB3259:BQ3259" si="8641">SUM(BB3260:BB3267)</f>
        <v>0</v>
      </c>
      <c r="BC3259" s="12">
        <f t="shared" si="8641"/>
        <v>0</v>
      </c>
      <c r="BD3259" s="12">
        <f t="shared" si="8641"/>
        <v>0</v>
      </c>
      <c r="BE3259" s="12">
        <f t="shared" si="8641"/>
        <v>1200</v>
      </c>
      <c r="BF3259" s="12">
        <f t="shared" si="8641"/>
        <v>0</v>
      </c>
      <c r="BG3259" s="12">
        <f t="shared" si="8641"/>
        <v>0</v>
      </c>
      <c r="BH3259" s="12">
        <f t="shared" si="8641"/>
        <v>1200</v>
      </c>
      <c r="BI3259" s="12">
        <f t="shared" si="8641"/>
        <v>0</v>
      </c>
      <c r="BJ3259" s="12">
        <f t="shared" si="8641"/>
        <v>0</v>
      </c>
      <c r="BK3259" s="12">
        <f t="shared" si="8641"/>
        <v>0</v>
      </c>
      <c r="BL3259" s="12">
        <f t="shared" si="8641"/>
        <v>1200</v>
      </c>
      <c r="BM3259" s="12">
        <f t="shared" si="8641"/>
        <v>0</v>
      </c>
      <c r="BN3259" s="12">
        <f t="shared" si="8641"/>
        <v>0</v>
      </c>
      <c r="BO3259" s="12">
        <f t="shared" si="8641"/>
        <v>0</v>
      </c>
      <c r="BP3259" s="12">
        <f t="shared" si="8641"/>
        <v>0</v>
      </c>
      <c r="BQ3259" s="12">
        <f t="shared" si="8641"/>
        <v>0</v>
      </c>
      <c r="BR3259" s="12">
        <v>1200</v>
      </c>
      <c r="BS3259" s="12">
        <v>0</v>
      </c>
      <c r="BT3259" s="12">
        <f t="shared" ref="BT3259:BZ3259" si="8642">SUM(BT3260:BT3267)</f>
        <v>121640</v>
      </c>
      <c r="BU3259" s="12">
        <f t="shared" si="8642"/>
        <v>93440</v>
      </c>
      <c r="BV3259" s="12">
        <f t="shared" si="8642"/>
        <v>61100</v>
      </c>
      <c r="BW3259" s="12">
        <f t="shared" si="8642"/>
        <v>11240</v>
      </c>
      <c r="BX3259" s="12">
        <f t="shared" si="8642"/>
        <v>5100</v>
      </c>
      <c r="BY3259" s="12">
        <f t="shared" si="8642"/>
        <v>3200</v>
      </c>
      <c r="BZ3259" s="12">
        <f t="shared" si="8642"/>
        <v>2940</v>
      </c>
      <c r="CA3259" s="12">
        <f t="shared" si="8603"/>
        <v>72340</v>
      </c>
      <c r="CB3259" s="124">
        <f t="shared" si="8614"/>
        <v>77.418664383561648</v>
      </c>
    </row>
    <row r="3260" spans="1:80" x14ac:dyDescent="0.25">
      <c r="A3260" s="4" t="s">
        <v>928</v>
      </c>
      <c r="B3260" s="4" t="s">
        <v>88</v>
      </c>
      <c r="C3260" s="4" t="s">
        <v>1444</v>
      </c>
      <c r="D3260" s="79" t="s">
        <v>1445</v>
      </c>
      <c r="E3260" s="89">
        <v>6131</v>
      </c>
      <c r="F3260" s="79"/>
      <c r="G3260" s="75" t="s">
        <v>1906</v>
      </c>
      <c r="H3260" s="13" t="s">
        <v>49</v>
      </c>
      <c r="I3260" s="14">
        <v>800</v>
      </c>
      <c r="J3260" s="14">
        <f t="shared" si="8602"/>
        <v>800</v>
      </c>
      <c r="K3260" s="14">
        <v>0</v>
      </c>
      <c r="L3260" s="14">
        <f t="shared" si="8605"/>
        <v>800</v>
      </c>
      <c r="M3260" s="14">
        <v>800</v>
      </c>
      <c r="N3260" s="14">
        <v>0</v>
      </c>
      <c r="O3260" s="14">
        <v>0</v>
      </c>
      <c r="P3260" s="14">
        <v>0</v>
      </c>
      <c r="Q3260" s="14">
        <v>0</v>
      </c>
      <c r="R3260" s="14">
        <v>800</v>
      </c>
      <c r="S3260" s="14"/>
      <c r="T3260" s="14"/>
      <c r="U3260" s="14"/>
      <c r="V3260" s="14"/>
      <c r="W3260" s="14"/>
      <c r="X3260" s="14">
        <f t="shared" si="8545"/>
        <v>800</v>
      </c>
      <c r="Y3260" s="14"/>
      <c r="Z3260" s="14"/>
      <c r="AA3260" s="14"/>
      <c r="AB3260" s="14"/>
      <c r="AC3260" s="14">
        <v>800</v>
      </c>
      <c r="AD3260" s="14"/>
      <c r="AE3260" s="14"/>
      <c r="AF3260" s="14"/>
      <c r="AG3260" s="14"/>
      <c r="AH3260" s="14">
        <v>800</v>
      </c>
      <c r="AI3260" s="14">
        <v>0</v>
      </c>
      <c r="AJ3260" s="14">
        <v>0</v>
      </c>
      <c r="AK3260" s="14"/>
      <c r="AL3260" s="14"/>
      <c r="AM3260" s="14"/>
      <c r="AN3260" s="14"/>
      <c r="AO3260" s="14"/>
      <c r="AP3260" s="14">
        <f t="shared" si="8546"/>
        <v>0</v>
      </c>
      <c r="AQ3260" s="14"/>
      <c r="AR3260" s="14"/>
      <c r="AS3260" s="14"/>
      <c r="AT3260" s="14"/>
      <c r="AU3260" s="14"/>
      <c r="AV3260" s="14"/>
      <c r="AW3260" s="14"/>
      <c r="AX3260" s="14"/>
      <c r="AY3260" s="14"/>
      <c r="AZ3260" s="14">
        <v>0</v>
      </c>
      <c r="BA3260" s="14">
        <v>0</v>
      </c>
      <c r="BB3260" s="14">
        <v>0</v>
      </c>
      <c r="BC3260" s="14"/>
      <c r="BD3260" s="14"/>
      <c r="BE3260" s="14"/>
      <c r="BF3260" s="14"/>
      <c r="BG3260" s="14"/>
      <c r="BH3260" s="14">
        <f t="shared" si="8547"/>
        <v>0</v>
      </c>
      <c r="BI3260" s="14"/>
      <c r="BJ3260" s="14"/>
      <c r="BK3260" s="14"/>
      <c r="BL3260" s="14"/>
      <c r="BM3260" s="14"/>
      <c r="BN3260" s="14"/>
      <c r="BO3260" s="14"/>
      <c r="BP3260" s="14"/>
      <c r="BQ3260" s="14"/>
      <c r="BR3260" s="14">
        <v>0</v>
      </c>
      <c r="BS3260" s="14">
        <v>0</v>
      </c>
      <c r="BT3260" s="14">
        <v>800</v>
      </c>
      <c r="BU3260" s="14">
        <v>0</v>
      </c>
      <c r="BV3260" s="14">
        <v>0</v>
      </c>
      <c r="BW3260" s="14">
        <f t="shared" si="8527"/>
        <v>0</v>
      </c>
      <c r="BX3260" s="14">
        <v>0</v>
      </c>
      <c r="BY3260" s="14">
        <v>0</v>
      </c>
      <c r="BZ3260" s="14">
        <v>0</v>
      </c>
      <c r="CA3260" s="14">
        <f t="shared" si="8603"/>
        <v>0</v>
      </c>
      <c r="CB3260" s="122" t="str">
        <f t="shared" si="8614"/>
        <v>-</v>
      </c>
    </row>
    <row r="3261" spans="1:80" x14ac:dyDescent="0.25">
      <c r="A3261" s="4" t="s">
        <v>928</v>
      </c>
      <c r="B3261" s="4" t="s">
        <v>88</v>
      </c>
      <c r="C3261" s="4" t="s">
        <v>1444</v>
      </c>
      <c r="D3261" s="79" t="s">
        <v>1445</v>
      </c>
      <c r="E3261" s="89">
        <v>6132</v>
      </c>
      <c r="F3261" s="79"/>
      <c r="G3261" s="75" t="s">
        <v>1906</v>
      </c>
      <c r="H3261" s="13" t="s">
        <v>196</v>
      </c>
      <c r="I3261" s="14">
        <v>45000</v>
      </c>
      <c r="J3261" s="14">
        <f t="shared" si="8602"/>
        <v>48000</v>
      </c>
      <c r="K3261" s="14">
        <v>48000</v>
      </c>
      <c r="L3261" s="14">
        <f t="shared" si="8605"/>
        <v>0</v>
      </c>
      <c r="M3261" s="14">
        <v>0</v>
      </c>
      <c r="N3261" s="14">
        <v>0</v>
      </c>
      <c r="O3261" s="14">
        <v>0</v>
      </c>
      <c r="P3261" s="14">
        <v>0</v>
      </c>
      <c r="Q3261" s="14">
        <v>0</v>
      </c>
      <c r="R3261" s="14">
        <v>0</v>
      </c>
      <c r="S3261" s="14"/>
      <c r="T3261" s="14"/>
      <c r="U3261" s="14"/>
      <c r="V3261" s="14"/>
      <c r="W3261" s="14"/>
      <c r="X3261" s="14">
        <f t="shared" si="8545"/>
        <v>0</v>
      </c>
      <c r="Y3261" s="14"/>
      <c r="Z3261" s="14"/>
      <c r="AA3261" s="14"/>
      <c r="AB3261" s="14"/>
      <c r="AC3261" s="14"/>
      <c r="AD3261" s="14"/>
      <c r="AE3261" s="14"/>
      <c r="AF3261" s="14"/>
      <c r="AG3261" s="14"/>
      <c r="AH3261" s="14">
        <v>0</v>
      </c>
      <c r="AI3261" s="14">
        <v>0</v>
      </c>
      <c r="AJ3261" s="14">
        <v>0</v>
      </c>
      <c r="AK3261" s="14"/>
      <c r="AL3261" s="14"/>
      <c r="AM3261" s="14"/>
      <c r="AN3261" s="14"/>
      <c r="AO3261" s="14"/>
      <c r="AP3261" s="14">
        <f t="shared" si="8546"/>
        <v>0</v>
      </c>
      <c r="AQ3261" s="14"/>
      <c r="AR3261" s="14"/>
      <c r="AS3261" s="14"/>
      <c r="AT3261" s="14"/>
      <c r="AU3261" s="14"/>
      <c r="AV3261" s="14"/>
      <c r="AW3261" s="14"/>
      <c r="AX3261" s="14"/>
      <c r="AY3261" s="14"/>
      <c r="AZ3261" s="14">
        <v>0</v>
      </c>
      <c r="BA3261" s="14">
        <v>0</v>
      </c>
      <c r="BB3261" s="14">
        <v>0</v>
      </c>
      <c r="BC3261" s="14"/>
      <c r="BD3261" s="14"/>
      <c r="BE3261" s="14"/>
      <c r="BF3261" s="14"/>
      <c r="BG3261" s="14"/>
      <c r="BH3261" s="14">
        <f t="shared" si="8547"/>
        <v>0</v>
      </c>
      <c r="BI3261" s="14"/>
      <c r="BJ3261" s="14"/>
      <c r="BK3261" s="14"/>
      <c r="BL3261" s="14"/>
      <c r="BM3261" s="14"/>
      <c r="BN3261" s="14"/>
      <c r="BO3261" s="14"/>
      <c r="BP3261" s="14"/>
      <c r="BQ3261" s="14"/>
      <c r="BR3261" s="14">
        <v>0</v>
      </c>
      <c r="BS3261" s="14">
        <v>0</v>
      </c>
      <c r="BT3261" s="14">
        <v>48000</v>
      </c>
      <c r="BU3261" s="14">
        <v>48000</v>
      </c>
      <c r="BV3261" s="14">
        <v>34000</v>
      </c>
      <c r="BW3261" s="14">
        <f t="shared" si="8527"/>
        <v>2400</v>
      </c>
      <c r="BX3261" s="14">
        <v>1000</v>
      </c>
      <c r="BY3261" s="14">
        <v>700</v>
      </c>
      <c r="BZ3261" s="14">
        <v>700</v>
      </c>
      <c r="CA3261" s="14">
        <f t="shared" si="8603"/>
        <v>36400</v>
      </c>
      <c r="CB3261" s="122">
        <f t="shared" si="8614"/>
        <v>75.833333333333329</v>
      </c>
    </row>
    <row r="3262" spans="1:80" x14ac:dyDescent="0.25">
      <c r="A3262" s="4" t="s">
        <v>928</v>
      </c>
      <c r="B3262" s="4" t="s">
        <v>88</v>
      </c>
      <c r="C3262" s="4" t="s">
        <v>1444</v>
      </c>
      <c r="D3262" s="79" t="s">
        <v>1445</v>
      </c>
      <c r="E3262" s="89">
        <v>6133</v>
      </c>
      <c r="F3262" s="79"/>
      <c r="G3262" s="75" t="s">
        <v>1906</v>
      </c>
      <c r="H3262" s="13" t="s">
        <v>198</v>
      </c>
      <c r="I3262" s="14">
        <v>9100</v>
      </c>
      <c r="J3262" s="14">
        <f t="shared" si="8602"/>
        <v>9500</v>
      </c>
      <c r="K3262" s="14">
        <v>9500</v>
      </c>
      <c r="L3262" s="14">
        <f t="shared" si="8605"/>
        <v>0</v>
      </c>
      <c r="M3262" s="14">
        <v>0</v>
      </c>
      <c r="N3262" s="14">
        <v>0</v>
      </c>
      <c r="O3262" s="14">
        <v>0</v>
      </c>
      <c r="P3262" s="14">
        <v>0</v>
      </c>
      <c r="Q3262" s="14">
        <v>0</v>
      </c>
      <c r="R3262" s="14">
        <v>0</v>
      </c>
      <c r="S3262" s="14"/>
      <c r="T3262" s="14"/>
      <c r="U3262" s="14"/>
      <c r="V3262" s="14"/>
      <c r="W3262" s="14"/>
      <c r="X3262" s="14">
        <f t="shared" si="8545"/>
        <v>0</v>
      </c>
      <c r="Y3262" s="14"/>
      <c r="Z3262" s="14"/>
      <c r="AA3262" s="14"/>
      <c r="AB3262" s="14"/>
      <c r="AC3262" s="14"/>
      <c r="AD3262" s="14"/>
      <c r="AE3262" s="14"/>
      <c r="AF3262" s="14"/>
      <c r="AG3262" s="14"/>
      <c r="AH3262" s="14">
        <v>0</v>
      </c>
      <c r="AI3262" s="14">
        <v>0</v>
      </c>
      <c r="AJ3262" s="14">
        <v>0</v>
      </c>
      <c r="AK3262" s="14"/>
      <c r="AL3262" s="14"/>
      <c r="AM3262" s="14"/>
      <c r="AN3262" s="14"/>
      <c r="AO3262" s="14"/>
      <c r="AP3262" s="14">
        <f t="shared" si="8546"/>
        <v>0</v>
      </c>
      <c r="AQ3262" s="14"/>
      <c r="AR3262" s="14"/>
      <c r="AS3262" s="14"/>
      <c r="AT3262" s="14"/>
      <c r="AU3262" s="14"/>
      <c r="AV3262" s="14"/>
      <c r="AW3262" s="14"/>
      <c r="AX3262" s="14"/>
      <c r="AY3262" s="14"/>
      <c r="AZ3262" s="14">
        <v>0</v>
      </c>
      <c r="BA3262" s="14">
        <v>0</v>
      </c>
      <c r="BB3262" s="14">
        <v>0</v>
      </c>
      <c r="BC3262" s="14"/>
      <c r="BD3262" s="14"/>
      <c r="BE3262" s="14"/>
      <c r="BF3262" s="14"/>
      <c r="BG3262" s="14"/>
      <c r="BH3262" s="14">
        <f t="shared" si="8547"/>
        <v>0</v>
      </c>
      <c r="BI3262" s="14"/>
      <c r="BJ3262" s="14"/>
      <c r="BK3262" s="14"/>
      <c r="BL3262" s="14"/>
      <c r="BM3262" s="14"/>
      <c r="BN3262" s="14"/>
      <c r="BO3262" s="14"/>
      <c r="BP3262" s="14"/>
      <c r="BQ3262" s="14"/>
      <c r="BR3262" s="14">
        <v>0</v>
      </c>
      <c r="BS3262" s="14">
        <v>0</v>
      </c>
      <c r="BT3262" s="14">
        <v>9500</v>
      </c>
      <c r="BU3262" s="14">
        <v>9500</v>
      </c>
      <c r="BV3262" s="14">
        <v>6200</v>
      </c>
      <c r="BW3262" s="14">
        <f t="shared" si="8527"/>
        <v>2000</v>
      </c>
      <c r="BX3262" s="14">
        <v>1000</v>
      </c>
      <c r="BY3262" s="14">
        <v>500</v>
      </c>
      <c r="BZ3262" s="14">
        <v>500</v>
      </c>
      <c r="CA3262" s="14">
        <f t="shared" si="8603"/>
        <v>8200</v>
      </c>
      <c r="CB3262" s="122">
        <f t="shared" si="8614"/>
        <v>86.31578947368422</v>
      </c>
    </row>
    <row r="3263" spans="1:80" x14ac:dyDescent="0.25">
      <c r="A3263" s="4" t="s">
        <v>928</v>
      </c>
      <c r="B3263" s="4" t="s">
        <v>88</v>
      </c>
      <c r="C3263" s="4" t="s">
        <v>1444</v>
      </c>
      <c r="D3263" s="79" t="s">
        <v>1445</v>
      </c>
      <c r="E3263" s="89">
        <v>6134</v>
      </c>
      <c r="F3263" s="79"/>
      <c r="G3263" s="75" t="s">
        <v>1906</v>
      </c>
      <c r="H3263" s="13" t="s">
        <v>200</v>
      </c>
      <c r="I3263" s="14">
        <v>24600</v>
      </c>
      <c r="J3263" s="14">
        <f t="shared" si="8602"/>
        <v>24600</v>
      </c>
      <c r="K3263" s="14">
        <v>7100</v>
      </c>
      <c r="L3263" s="14">
        <f t="shared" si="8605"/>
        <v>17500</v>
      </c>
      <c r="M3263" s="14">
        <v>17500</v>
      </c>
      <c r="N3263" s="14">
        <v>0</v>
      </c>
      <c r="O3263" s="14">
        <v>0</v>
      </c>
      <c r="P3263" s="14">
        <v>0</v>
      </c>
      <c r="Q3263" s="14">
        <v>0</v>
      </c>
      <c r="R3263" s="14">
        <v>17500</v>
      </c>
      <c r="S3263" s="14"/>
      <c r="T3263" s="14"/>
      <c r="U3263" s="14"/>
      <c r="V3263" s="14"/>
      <c r="W3263" s="14"/>
      <c r="X3263" s="14">
        <f t="shared" si="8545"/>
        <v>17500</v>
      </c>
      <c r="Y3263" s="14">
        <v>950</v>
      </c>
      <c r="Z3263" s="14"/>
      <c r="AA3263" s="14">
        <v>3500</v>
      </c>
      <c r="AB3263" s="14">
        <v>8500</v>
      </c>
      <c r="AC3263" s="14">
        <v>4550</v>
      </c>
      <c r="AD3263" s="14"/>
      <c r="AE3263" s="14"/>
      <c r="AF3263" s="14"/>
      <c r="AG3263" s="14"/>
      <c r="AH3263" s="14">
        <v>17500</v>
      </c>
      <c r="AI3263" s="14">
        <v>0</v>
      </c>
      <c r="AJ3263" s="14">
        <v>0</v>
      </c>
      <c r="AK3263" s="14"/>
      <c r="AL3263" s="14"/>
      <c r="AM3263" s="14"/>
      <c r="AN3263" s="14"/>
      <c r="AO3263" s="14"/>
      <c r="AP3263" s="14">
        <f t="shared" si="8546"/>
        <v>0</v>
      </c>
      <c r="AQ3263" s="14"/>
      <c r="AR3263" s="14"/>
      <c r="AS3263" s="14"/>
      <c r="AT3263" s="14"/>
      <c r="AU3263" s="14"/>
      <c r="AV3263" s="14"/>
      <c r="AW3263" s="14"/>
      <c r="AX3263" s="14"/>
      <c r="AY3263" s="14"/>
      <c r="AZ3263" s="14">
        <v>0</v>
      </c>
      <c r="BA3263" s="14">
        <v>0</v>
      </c>
      <c r="BB3263" s="14">
        <v>0</v>
      </c>
      <c r="BC3263" s="14"/>
      <c r="BD3263" s="14"/>
      <c r="BE3263" s="14"/>
      <c r="BF3263" s="14"/>
      <c r="BG3263" s="14"/>
      <c r="BH3263" s="14">
        <f t="shared" si="8547"/>
        <v>0</v>
      </c>
      <c r="BI3263" s="14"/>
      <c r="BJ3263" s="14"/>
      <c r="BK3263" s="14"/>
      <c r="BL3263" s="14"/>
      <c r="BM3263" s="14"/>
      <c r="BN3263" s="14"/>
      <c r="BO3263" s="14"/>
      <c r="BP3263" s="14"/>
      <c r="BQ3263" s="14"/>
      <c r="BR3263" s="14">
        <v>0</v>
      </c>
      <c r="BS3263" s="14">
        <v>0</v>
      </c>
      <c r="BT3263" s="14">
        <v>31700</v>
      </c>
      <c r="BU3263" s="14">
        <v>14200</v>
      </c>
      <c r="BV3263" s="14">
        <v>7500</v>
      </c>
      <c r="BW3263" s="14">
        <f t="shared" si="8527"/>
        <v>3500</v>
      </c>
      <c r="BX3263" s="14">
        <v>1500</v>
      </c>
      <c r="BY3263" s="14">
        <v>1000</v>
      </c>
      <c r="BZ3263" s="14">
        <v>1000</v>
      </c>
      <c r="CA3263" s="14">
        <f t="shared" si="8603"/>
        <v>11000</v>
      </c>
      <c r="CB3263" s="122">
        <f t="shared" si="8614"/>
        <v>77.464788732394368</v>
      </c>
    </row>
    <row r="3264" spans="1:80" x14ac:dyDescent="0.25">
      <c r="A3264" s="4" t="s">
        <v>928</v>
      </c>
      <c r="B3264" s="4" t="s">
        <v>88</v>
      </c>
      <c r="C3264" s="4" t="s">
        <v>1444</v>
      </c>
      <c r="D3264" s="79" t="s">
        <v>1445</v>
      </c>
      <c r="E3264" s="89">
        <v>6135</v>
      </c>
      <c r="F3264" s="79"/>
      <c r="G3264" s="75" t="s">
        <v>1906</v>
      </c>
      <c r="H3264" s="13" t="s">
        <v>201</v>
      </c>
      <c r="I3264" s="14">
        <v>500</v>
      </c>
      <c r="J3264" s="14">
        <f t="shared" si="8602"/>
        <v>500</v>
      </c>
      <c r="K3264" s="14">
        <v>150</v>
      </c>
      <c r="L3264" s="14">
        <f t="shared" si="8605"/>
        <v>350</v>
      </c>
      <c r="M3264" s="14">
        <v>350</v>
      </c>
      <c r="N3264" s="14">
        <v>0</v>
      </c>
      <c r="O3264" s="14">
        <v>0</v>
      </c>
      <c r="P3264" s="14">
        <v>0</v>
      </c>
      <c r="Q3264" s="14">
        <v>0</v>
      </c>
      <c r="R3264" s="14">
        <v>350</v>
      </c>
      <c r="S3264" s="14"/>
      <c r="T3264" s="14"/>
      <c r="U3264" s="14"/>
      <c r="V3264" s="14"/>
      <c r="W3264" s="14"/>
      <c r="X3264" s="14">
        <f t="shared" si="8545"/>
        <v>350</v>
      </c>
      <c r="Y3264" s="14"/>
      <c r="Z3264" s="14"/>
      <c r="AA3264" s="14">
        <v>350</v>
      </c>
      <c r="AB3264" s="14"/>
      <c r="AC3264" s="14"/>
      <c r="AD3264" s="14"/>
      <c r="AE3264" s="14"/>
      <c r="AF3264" s="14"/>
      <c r="AG3264" s="14"/>
      <c r="AH3264" s="14">
        <v>350</v>
      </c>
      <c r="AI3264" s="14">
        <v>0</v>
      </c>
      <c r="AJ3264" s="14">
        <v>0</v>
      </c>
      <c r="AK3264" s="14"/>
      <c r="AL3264" s="14"/>
      <c r="AM3264" s="14"/>
      <c r="AN3264" s="14"/>
      <c r="AO3264" s="14"/>
      <c r="AP3264" s="14">
        <f t="shared" si="8546"/>
        <v>0</v>
      </c>
      <c r="AQ3264" s="14"/>
      <c r="AR3264" s="14"/>
      <c r="AS3264" s="14"/>
      <c r="AT3264" s="14"/>
      <c r="AU3264" s="14"/>
      <c r="AV3264" s="14"/>
      <c r="AW3264" s="14"/>
      <c r="AX3264" s="14"/>
      <c r="AY3264" s="14"/>
      <c r="AZ3264" s="14">
        <v>0</v>
      </c>
      <c r="BA3264" s="14">
        <v>0</v>
      </c>
      <c r="BB3264" s="14">
        <v>0</v>
      </c>
      <c r="BC3264" s="14"/>
      <c r="BD3264" s="14"/>
      <c r="BE3264" s="14"/>
      <c r="BF3264" s="14"/>
      <c r="BG3264" s="14"/>
      <c r="BH3264" s="14">
        <f t="shared" si="8547"/>
        <v>0</v>
      </c>
      <c r="BI3264" s="14"/>
      <c r="BJ3264" s="14"/>
      <c r="BK3264" s="14"/>
      <c r="BL3264" s="14"/>
      <c r="BM3264" s="14"/>
      <c r="BN3264" s="14"/>
      <c r="BO3264" s="14"/>
      <c r="BP3264" s="14"/>
      <c r="BQ3264" s="14"/>
      <c r="BR3264" s="14">
        <v>0</v>
      </c>
      <c r="BS3264" s="14">
        <v>0</v>
      </c>
      <c r="BT3264" s="14">
        <v>500</v>
      </c>
      <c r="BU3264" s="14">
        <v>150</v>
      </c>
      <c r="BV3264" s="14">
        <v>150</v>
      </c>
      <c r="BW3264" s="14">
        <f t="shared" si="8527"/>
        <v>0</v>
      </c>
      <c r="BX3264" s="14">
        <v>0</v>
      </c>
      <c r="BY3264" s="14">
        <v>0</v>
      </c>
      <c r="BZ3264" s="14">
        <v>0</v>
      </c>
      <c r="CA3264" s="14">
        <f t="shared" si="8603"/>
        <v>150</v>
      </c>
      <c r="CB3264" s="122">
        <f t="shared" si="8614"/>
        <v>100</v>
      </c>
    </row>
    <row r="3265" spans="1:80" x14ac:dyDescent="0.25">
      <c r="A3265" s="4" t="s">
        <v>928</v>
      </c>
      <c r="B3265" s="4" t="s">
        <v>88</v>
      </c>
      <c r="C3265" s="4" t="s">
        <v>1444</v>
      </c>
      <c r="D3265" s="79" t="s">
        <v>1445</v>
      </c>
      <c r="E3265" s="89">
        <v>6137</v>
      </c>
      <c r="F3265" s="79"/>
      <c r="G3265" s="75" t="s">
        <v>1906</v>
      </c>
      <c r="H3265" s="13" t="s">
        <v>204</v>
      </c>
      <c r="I3265" s="14">
        <v>8000</v>
      </c>
      <c r="J3265" s="14">
        <f t="shared" si="8602"/>
        <v>8000</v>
      </c>
      <c r="K3265" s="14">
        <v>3500</v>
      </c>
      <c r="L3265" s="14">
        <f t="shared" si="8605"/>
        <v>4500</v>
      </c>
      <c r="M3265" s="14">
        <v>4500</v>
      </c>
      <c r="N3265" s="14">
        <v>0</v>
      </c>
      <c r="O3265" s="14">
        <v>0</v>
      </c>
      <c r="P3265" s="14">
        <v>0</v>
      </c>
      <c r="Q3265" s="14">
        <v>0</v>
      </c>
      <c r="R3265" s="14">
        <v>4500</v>
      </c>
      <c r="S3265" s="14"/>
      <c r="T3265" s="14"/>
      <c r="U3265" s="14"/>
      <c r="V3265" s="14"/>
      <c r="W3265" s="14"/>
      <c r="X3265" s="14">
        <f t="shared" si="8545"/>
        <v>4500</v>
      </c>
      <c r="Y3265" s="14"/>
      <c r="Z3265" s="14"/>
      <c r="AA3265" s="14">
        <v>2650</v>
      </c>
      <c r="AB3265" s="14">
        <v>660</v>
      </c>
      <c r="AC3265" s="14">
        <v>660</v>
      </c>
      <c r="AD3265" s="14">
        <v>530</v>
      </c>
      <c r="AE3265" s="14"/>
      <c r="AF3265" s="14"/>
      <c r="AG3265" s="14"/>
      <c r="AH3265" s="14">
        <v>4500</v>
      </c>
      <c r="AI3265" s="14">
        <v>0</v>
      </c>
      <c r="AJ3265" s="14">
        <v>0</v>
      </c>
      <c r="AK3265" s="14"/>
      <c r="AL3265" s="14"/>
      <c r="AM3265" s="14"/>
      <c r="AN3265" s="14"/>
      <c r="AO3265" s="14"/>
      <c r="AP3265" s="14">
        <f t="shared" si="8546"/>
        <v>0</v>
      </c>
      <c r="AQ3265" s="14"/>
      <c r="AR3265" s="14"/>
      <c r="AS3265" s="14"/>
      <c r="AT3265" s="14"/>
      <c r="AU3265" s="14"/>
      <c r="AV3265" s="14"/>
      <c r="AW3265" s="14"/>
      <c r="AX3265" s="14"/>
      <c r="AY3265" s="14"/>
      <c r="AZ3265" s="14">
        <v>0</v>
      </c>
      <c r="BA3265" s="14">
        <v>0</v>
      </c>
      <c r="BB3265" s="14">
        <v>0</v>
      </c>
      <c r="BC3265" s="14"/>
      <c r="BD3265" s="14"/>
      <c r="BE3265" s="14"/>
      <c r="BF3265" s="14"/>
      <c r="BG3265" s="14"/>
      <c r="BH3265" s="14">
        <f t="shared" si="8547"/>
        <v>0</v>
      </c>
      <c r="BI3265" s="14"/>
      <c r="BJ3265" s="14"/>
      <c r="BK3265" s="14"/>
      <c r="BL3265" s="14"/>
      <c r="BM3265" s="14"/>
      <c r="BN3265" s="14"/>
      <c r="BO3265" s="14"/>
      <c r="BP3265" s="14"/>
      <c r="BQ3265" s="14"/>
      <c r="BR3265" s="14">
        <v>0</v>
      </c>
      <c r="BS3265" s="14">
        <v>0</v>
      </c>
      <c r="BT3265" s="14">
        <v>8000</v>
      </c>
      <c r="BU3265" s="14">
        <v>3500</v>
      </c>
      <c r="BV3265" s="14">
        <v>3200</v>
      </c>
      <c r="BW3265" s="14">
        <f t="shared" si="8527"/>
        <v>100</v>
      </c>
      <c r="BX3265" s="14">
        <v>100</v>
      </c>
      <c r="BY3265" s="14">
        <v>0</v>
      </c>
      <c r="BZ3265" s="14">
        <v>0</v>
      </c>
      <c r="CA3265" s="14">
        <f t="shared" si="8603"/>
        <v>3300</v>
      </c>
      <c r="CB3265" s="122">
        <f t="shared" si="8614"/>
        <v>94.285714285714278</v>
      </c>
    </row>
    <row r="3266" spans="1:80" x14ac:dyDescent="0.25">
      <c r="A3266" s="4" t="s">
        <v>928</v>
      </c>
      <c r="B3266" s="4" t="s">
        <v>88</v>
      </c>
      <c r="C3266" s="4" t="s">
        <v>1444</v>
      </c>
      <c r="D3266" s="79" t="s">
        <v>1445</v>
      </c>
      <c r="E3266" s="89">
        <v>6138</v>
      </c>
      <c r="F3266" s="79"/>
      <c r="G3266" s="75" t="s">
        <v>1906</v>
      </c>
      <c r="H3266" s="13" t="s">
        <v>205</v>
      </c>
      <c r="I3266" s="14">
        <v>2550</v>
      </c>
      <c r="J3266" s="14">
        <f t="shared" si="8602"/>
        <v>2550</v>
      </c>
      <c r="K3266" s="14">
        <v>0</v>
      </c>
      <c r="L3266" s="14">
        <f t="shared" si="8605"/>
        <v>2550</v>
      </c>
      <c r="M3266" s="14">
        <v>2550</v>
      </c>
      <c r="N3266" s="14">
        <v>0</v>
      </c>
      <c r="O3266" s="14">
        <v>0</v>
      </c>
      <c r="P3266" s="14">
        <v>0</v>
      </c>
      <c r="Q3266" s="14">
        <v>0</v>
      </c>
      <c r="R3266" s="14">
        <v>2550</v>
      </c>
      <c r="S3266" s="14"/>
      <c r="T3266" s="14"/>
      <c r="U3266" s="14"/>
      <c r="V3266" s="14">
        <v>-120</v>
      </c>
      <c r="W3266" s="14"/>
      <c r="X3266" s="14">
        <f t="shared" si="8545"/>
        <v>2430</v>
      </c>
      <c r="Y3266" s="14">
        <v>120</v>
      </c>
      <c r="Z3266" s="14"/>
      <c r="AA3266" s="14"/>
      <c r="AB3266" s="14"/>
      <c r="AC3266" s="14"/>
      <c r="AD3266" s="14"/>
      <c r="AE3266" s="14"/>
      <c r="AF3266" s="14"/>
      <c r="AG3266" s="14">
        <v>2310</v>
      </c>
      <c r="AH3266" s="14">
        <v>2430</v>
      </c>
      <c r="AI3266" s="14">
        <v>0</v>
      </c>
      <c r="AJ3266" s="14">
        <v>0</v>
      </c>
      <c r="AK3266" s="14"/>
      <c r="AL3266" s="14"/>
      <c r="AM3266" s="14"/>
      <c r="AN3266" s="14"/>
      <c r="AO3266" s="14"/>
      <c r="AP3266" s="14">
        <f t="shared" si="8546"/>
        <v>0</v>
      </c>
      <c r="AQ3266" s="14"/>
      <c r="AR3266" s="14"/>
      <c r="AS3266" s="14"/>
      <c r="AT3266" s="14"/>
      <c r="AU3266" s="14"/>
      <c r="AV3266" s="14"/>
      <c r="AW3266" s="14"/>
      <c r="AX3266" s="14"/>
      <c r="AY3266" s="14"/>
      <c r="AZ3266" s="14">
        <v>0</v>
      </c>
      <c r="BA3266" s="14">
        <v>0</v>
      </c>
      <c r="BB3266" s="14">
        <v>0</v>
      </c>
      <c r="BC3266" s="14"/>
      <c r="BD3266" s="14"/>
      <c r="BE3266" s="14"/>
      <c r="BF3266" s="14"/>
      <c r="BG3266" s="14"/>
      <c r="BH3266" s="14">
        <f t="shared" si="8547"/>
        <v>0</v>
      </c>
      <c r="BI3266" s="14"/>
      <c r="BJ3266" s="14"/>
      <c r="BK3266" s="14"/>
      <c r="BL3266" s="14"/>
      <c r="BM3266" s="14"/>
      <c r="BN3266" s="14"/>
      <c r="BO3266" s="14"/>
      <c r="BP3266" s="14"/>
      <c r="BQ3266" s="14"/>
      <c r="BR3266" s="14">
        <v>0</v>
      </c>
      <c r="BS3266" s="14">
        <v>0</v>
      </c>
      <c r="BT3266" s="14">
        <v>2550</v>
      </c>
      <c r="BU3266" s="14">
        <v>0</v>
      </c>
      <c r="BV3266" s="14">
        <v>0</v>
      </c>
      <c r="BW3266" s="14">
        <f t="shared" si="8527"/>
        <v>0</v>
      </c>
      <c r="BX3266" s="14">
        <v>0</v>
      </c>
      <c r="BY3266" s="14">
        <v>0</v>
      </c>
      <c r="BZ3266" s="14">
        <v>0</v>
      </c>
      <c r="CA3266" s="14">
        <f t="shared" si="8603"/>
        <v>0</v>
      </c>
      <c r="CB3266" s="122" t="str">
        <f t="shared" si="8614"/>
        <v>-</v>
      </c>
    </row>
    <row r="3267" spans="1:80" x14ac:dyDescent="0.25">
      <c r="A3267" s="1" t="s">
        <v>928</v>
      </c>
      <c r="B3267" s="1" t="s">
        <v>88</v>
      </c>
      <c r="C3267" s="1" t="s">
        <v>1444</v>
      </c>
      <c r="D3267" s="82" t="s">
        <v>1445</v>
      </c>
      <c r="E3267" s="82" t="s">
        <v>50</v>
      </c>
      <c r="F3267" s="79" t="s">
        <v>1</v>
      </c>
      <c r="G3267" s="13" t="s">
        <v>1</v>
      </c>
      <c r="H3267" s="2" t="s">
        <v>51</v>
      </c>
      <c r="I3267" s="12">
        <f>SUM(I3268:I3270)</f>
        <v>19409</v>
      </c>
      <c r="J3267" s="12">
        <f t="shared" si="8602"/>
        <v>20305</v>
      </c>
      <c r="K3267" s="12">
        <f t="shared" ref="K3267" si="8643">SUM(K3268:K3270)</f>
        <v>17805</v>
      </c>
      <c r="L3267" s="12">
        <f t="shared" si="8605"/>
        <v>2500</v>
      </c>
      <c r="M3267" s="12">
        <f t="shared" ref="M3267:Q3267" si="8644">SUM(M3268:M3270)</f>
        <v>2500</v>
      </c>
      <c r="N3267" s="12">
        <f t="shared" si="8644"/>
        <v>0</v>
      </c>
      <c r="O3267" s="12">
        <f t="shared" si="8644"/>
        <v>0</v>
      </c>
      <c r="P3267" s="12">
        <f t="shared" si="8644"/>
        <v>0</v>
      </c>
      <c r="Q3267" s="12">
        <f t="shared" si="8644"/>
        <v>0</v>
      </c>
      <c r="R3267" s="12">
        <f t="shared" ref="R3267:AG3267" si="8645">SUM(R3268:R3270)</f>
        <v>2500</v>
      </c>
      <c r="S3267" s="12">
        <f t="shared" si="8645"/>
        <v>0</v>
      </c>
      <c r="T3267" s="12">
        <f t="shared" si="8645"/>
        <v>0</v>
      </c>
      <c r="U3267" s="12">
        <f t="shared" si="8645"/>
        <v>0</v>
      </c>
      <c r="V3267" s="12">
        <f t="shared" si="8645"/>
        <v>120</v>
      </c>
      <c r="W3267" s="12">
        <f t="shared" si="8645"/>
        <v>0</v>
      </c>
      <c r="X3267" s="12">
        <f t="shared" si="8645"/>
        <v>2620</v>
      </c>
      <c r="Y3267" s="12">
        <f t="shared" si="8645"/>
        <v>0</v>
      </c>
      <c r="Z3267" s="12">
        <f t="shared" si="8645"/>
        <v>120</v>
      </c>
      <c r="AA3267" s="12">
        <f t="shared" si="8645"/>
        <v>2500</v>
      </c>
      <c r="AB3267" s="12">
        <f t="shared" si="8645"/>
        <v>0</v>
      </c>
      <c r="AC3267" s="12">
        <f t="shared" si="8645"/>
        <v>0</v>
      </c>
      <c r="AD3267" s="12">
        <f t="shared" si="8645"/>
        <v>0</v>
      </c>
      <c r="AE3267" s="12">
        <f t="shared" si="8645"/>
        <v>0</v>
      </c>
      <c r="AF3267" s="12">
        <f t="shared" si="8645"/>
        <v>0</v>
      </c>
      <c r="AG3267" s="12">
        <f t="shared" si="8645"/>
        <v>0</v>
      </c>
      <c r="AH3267" s="12">
        <v>2620</v>
      </c>
      <c r="AI3267" s="12">
        <v>0</v>
      </c>
      <c r="AJ3267" s="12">
        <f t="shared" ref="AJ3267:AY3267" si="8646">SUM(AJ3268:AJ3270)</f>
        <v>0</v>
      </c>
      <c r="AK3267" s="12">
        <f t="shared" si="8646"/>
        <v>0</v>
      </c>
      <c r="AL3267" s="12">
        <f t="shared" si="8646"/>
        <v>0</v>
      </c>
      <c r="AM3267" s="12">
        <f t="shared" si="8646"/>
        <v>0</v>
      </c>
      <c r="AN3267" s="12">
        <f t="shared" si="8646"/>
        <v>0</v>
      </c>
      <c r="AO3267" s="12">
        <f t="shared" si="8646"/>
        <v>0</v>
      </c>
      <c r="AP3267" s="12">
        <f t="shared" si="8646"/>
        <v>0</v>
      </c>
      <c r="AQ3267" s="12">
        <f t="shared" si="8646"/>
        <v>0</v>
      </c>
      <c r="AR3267" s="12">
        <f t="shared" si="8646"/>
        <v>0</v>
      </c>
      <c r="AS3267" s="12">
        <f t="shared" si="8646"/>
        <v>0</v>
      </c>
      <c r="AT3267" s="12">
        <f t="shared" si="8646"/>
        <v>0</v>
      </c>
      <c r="AU3267" s="12">
        <f t="shared" si="8646"/>
        <v>0</v>
      </c>
      <c r="AV3267" s="12">
        <f t="shared" si="8646"/>
        <v>0</v>
      </c>
      <c r="AW3267" s="12">
        <f t="shared" si="8646"/>
        <v>0</v>
      </c>
      <c r="AX3267" s="12">
        <f t="shared" si="8646"/>
        <v>0</v>
      </c>
      <c r="AY3267" s="12">
        <f t="shared" si="8646"/>
        <v>0</v>
      </c>
      <c r="AZ3267" s="12">
        <v>0</v>
      </c>
      <c r="BA3267" s="12">
        <v>0</v>
      </c>
      <c r="BB3267" s="12">
        <f t="shared" ref="BB3267:BQ3267" si="8647">SUM(BB3268:BB3270)</f>
        <v>0</v>
      </c>
      <c r="BC3267" s="12">
        <f t="shared" si="8647"/>
        <v>0</v>
      </c>
      <c r="BD3267" s="12">
        <f t="shared" si="8647"/>
        <v>0</v>
      </c>
      <c r="BE3267" s="12">
        <f t="shared" si="8647"/>
        <v>1200</v>
      </c>
      <c r="BF3267" s="12">
        <f t="shared" si="8647"/>
        <v>0</v>
      </c>
      <c r="BG3267" s="12">
        <f t="shared" si="8647"/>
        <v>0</v>
      </c>
      <c r="BH3267" s="12">
        <f t="shared" si="8647"/>
        <v>1200</v>
      </c>
      <c r="BI3267" s="12">
        <f t="shared" si="8647"/>
        <v>0</v>
      </c>
      <c r="BJ3267" s="12">
        <f t="shared" si="8647"/>
        <v>0</v>
      </c>
      <c r="BK3267" s="12">
        <f t="shared" si="8647"/>
        <v>0</v>
      </c>
      <c r="BL3267" s="12">
        <f t="shared" si="8647"/>
        <v>1200</v>
      </c>
      <c r="BM3267" s="12">
        <f t="shared" si="8647"/>
        <v>0</v>
      </c>
      <c r="BN3267" s="12">
        <f t="shared" si="8647"/>
        <v>0</v>
      </c>
      <c r="BO3267" s="12">
        <f t="shared" si="8647"/>
        <v>0</v>
      </c>
      <c r="BP3267" s="12">
        <f t="shared" si="8647"/>
        <v>0</v>
      </c>
      <c r="BQ3267" s="12">
        <f t="shared" si="8647"/>
        <v>0</v>
      </c>
      <c r="BR3267" s="12">
        <v>1200</v>
      </c>
      <c r="BS3267" s="12">
        <v>0</v>
      </c>
      <c r="BT3267" s="12">
        <f t="shared" ref="BT3267:BZ3267" si="8648">SUM(BT3268:BT3270)</f>
        <v>20590</v>
      </c>
      <c r="BU3267" s="12">
        <f t="shared" si="8648"/>
        <v>18090</v>
      </c>
      <c r="BV3267" s="12">
        <f t="shared" si="8648"/>
        <v>10050</v>
      </c>
      <c r="BW3267" s="12">
        <f t="shared" si="8648"/>
        <v>3240</v>
      </c>
      <c r="BX3267" s="12">
        <f t="shared" si="8648"/>
        <v>1500</v>
      </c>
      <c r="BY3267" s="12">
        <f t="shared" si="8648"/>
        <v>1000</v>
      </c>
      <c r="BZ3267" s="12">
        <f t="shared" si="8648"/>
        <v>740</v>
      </c>
      <c r="CA3267" s="12">
        <f t="shared" si="8603"/>
        <v>13290</v>
      </c>
      <c r="CB3267" s="124">
        <f t="shared" si="8614"/>
        <v>73.466003316749578</v>
      </c>
    </row>
    <row r="3268" spans="1:80" x14ac:dyDescent="0.25">
      <c r="A3268" s="4" t="s">
        <v>928</v>
      </c>
      <c r="B3268" s="4" t="s">
        <v>88</v>
      </c>
      <c r="C3268" s="4" t="s">
        <v>1444</v>
      </c>
      <c r="D3268" s="79" t="s">
        <v>1445</v>
      </c>
      <c r="E3268" s="89">
        <v>6139</v>
      </c>
      <c r="F3268" s="79"/>
      <c r="G3268" s="75" t="s">
        <v>1906</v>
      </c>
      <c r="H3268" s="13" t="s">
        <v>51</v>
      </c>
      <c r="I3268" s="14">
        <v>14500</v>
      </c>
      <c r="J3268" s="14">
        <f t="shared" si="8602"/>
        <v>14500</v>
      </c>
      <c r="K3268" s="14">
        <v>12000</v>
      </c>
      <c r="L3268" s="14">
        <f t="shared" si="8605"/>
        <v>2500</v>
      </c>
      <c r="M3268" s="14">
        <v>2500</v>
      </c>
      <c r="N3268" s="14">
        <v>0</v>
      </c>
      <c r="O3268" s="14">
        <v>0</v>
      </c>
      <c r="P3268" s="14">
        <v>0</v>
      </c>
      <c r="Q3268" s="14">
        <v>0</v>
      </c>
      <c r="R3268" s="14">
        <v>2500</v>
      </c>
      <c r="S3268" s="14"/>
      <c r="T3268" s="14"/>
      <c r="U3268" s="14"/>
      <c r="V3268" s="14"/>
      <c r="W3268" s="14"/>
      <c r="X3268" s="14">
        <f t="shared" si="8545"/>
        <v>2500</v>
      </c>
      <c r="Y3268" s="14"/>
      <c r="Z3268" s="14"/>
      <c r="AA3268" s="14">
        <v>2500</v>
      </c>
      <c r="AB3268" s="14"/>
      <c r="AC3268" s="14"/>
      <c r="AD3268" s="14"/>
      <c r="AE3268" s="14"/>
      <c r="AF3268" s="14"/>
      <c r="AG3268" s="14"/>
      <c r="AH3268" s="14">
        <v>2500</v>
      </c>
      <c r="AI3268" s="14">
        <v>0</v>
      </c>
      <c r="AJ3268" s="14">
        <v>0</v>
      </c>
      <c r="AK3268" s="14"/>
      <c r="AL3268" s="14"/>
      <c r="AM3268" s="14"/>
      <c r="AN3268" s="14"/>
      <c r="AO3268" s="14"/>
      <c r="AP3268" s="14">
        <f t="shared" si="8546"/>
        <v>0</v>
      </c>
      <c r="AQ3268" s="14"/>
      <c r="AR3268" s="14"/>
      <c r="AS3268" s="14"/>
      <c r="AT3268" s="14"/>
      <c r="AU3268" s="14"/>
      <c r="AV3268" s="14"/>
      <c r="AW3268" s="14"/>
      <c r="AX3268" s="14"/>
      <c r="AY3268" s="14"/>
      <c r="AZ3268" s="14">
        <v>0</v>
      </c>
      <c r="BA3268" s="14">
        <v>0</v>
      </c>
      <c r="BB3268" s="14">
        <v>0</v>
      </c>
      <c r="BC3268" s="14"/>
      <c r="BD3268" s="14"/>
      <c r="BE3268" s="14">
        <v>1200</v>
      </c>
      <c r="BF3268" s="14"/>
      <c r="BG3268" s="14"/>
      <c r="BH3268" s="14">
        <f t="shared" si="8547"/>
        <v>1200</v>
      </c>
      <c r="BI3268" s="14"/>
      <c r="BJ3268" s="14"/>
      <c r="BK3268" s="14"/>
      <c r="BL3268" s="14">
        <v>1200</v>
      </c>
      <c r="BM3268" s="14"/>
      <c r="BN3268" s="14"/>
      <c r="BO3268" s="14"/>
      <c r="BP3268" s="14"/>
      <c r="BQ3268" s="14"/>
      <c r="BR3268" s="14">
        <v>1200</v>
      </c>
      <c r="BS3268" s="14">
        <v>0</v>
      </c>
      <c r="BT3268" s="14">
        <v>14500</v>
      </c>
      <c r="BU3268" s="14">
        <v>12000</v>
      </c>
      <c r="BV3268" s="14">
        <v>6000</v>
      </c>
      <c r="BW3268" s="14">
        <f t="shared" si="8527"/>
        <v>2100</v>
      </c>
      <c r="BX3268" s="14">
        <v>1000</v>
      </c>
      <c r="BY3268" s="14">
        <v>500</v>
      </c>
      <c r="BZ3268" s="14">
        <v>600</v>
      </c>
      <c r="CA3268" s="14">
        <f t="shared" si="8603"/>
        <v>8100</v>
      </c>
      <c r="CB3268" s="122">
        <f t="shared" si="8614"/>
        <v>67.5</v>
      </c>
    </row>
    <row r="3269" spans="1:80" ht="22.5" x14ac:dyDescent="0.25">
      <c r="A3269" s="4" t="s">
        <v>928</v>
      </c>
      <c r="B3269" s="4" t="s">
        <v>88</v>
      </c>
      <c r="C3269" s="4" t="s">
        <v>1444</v>
      </c>
      <c r="D3269" s="79" t="s">
        <v>1445</v>
      </c>
      <c r="E3269" s="89">
        <v>6139</v>
      </c>
      <c r="F3269" s="79" t="s">
        <v>1452</v>
      </c>
      <c r="G3269" s="75" t="s">
        <v>1906</v>
      </c>
      <c r="H3269" s="13" t="s">
        <v>59</v>
      </c>
      <c r="I3269" s="14">
        <v>4809</v>
      </c>
      <c r="J3269" s="14">
        <f t="shared" si="8602"/>
        <v>5705</v>
      </c>
      <c r="K3269" s="14">
        <v>5705</v>
      </c>
      <c r="L3269" s="14">
        <f t="shared" si="8605"/>
        <v>0</v>
      </c>
      <c r="M3269" s="14">
        <v>0</v>
      </c>
      <c r="N3269" s="14">
        <v>0</v>
      </c>
      <c r="O3269" s="14">
        <v>0</v>
      </c>
      <c r="P3269" s="14">
        <v>0</v>
      </c>
      <c r="Q3269" s="14">
        <v>0</v>
      </c>
      <c r="R3269" s="14">
        <v>0</v>
      </c>
      <c r="S3269" s="14"/>
      <c r="T3269" s="14"/>
      <c r="U3269" s="14"/>
      <c r="V3269" s="14">
        <v>120</v>
      </c>
      <c r="W3269" s="14"/>
      <c r="X3269" s="14">
        <f t="shared" si="8545"/>
        <v>120</v>
      </c>
      <c r="Y3269" s="14"/>
      <c r="Z3269" s="14">
        <v>120</v>
      </c>
      <c r="AA3269" s="14"/>
      <c r="AB3269" s="14"/>
      <c r="AC3269" s="14"/>
      <c r="AD3269" s="14"/>
      <c r="AE3269" s="14"/>
      <c r="AF3269" s="14"/>
      <c r="AG3269" s="14"/>
      <c r="AH3269" s="14">
        <v>120</v>
      </c>
      <c r="AI3269" s="14">
        <v>0</v>
      </c>
      <c r="AJ3269" s="14">
        <v>0</v>
      </c>
      <c r="AK3269" s="14"/>
      <c r="AL3269" s="14"/>
      <c r="AM3269" s="14"/>
      <c r="AN3269" s="14"/>
      <c r="AO3269" s="14"/>
      <c r="AP3269" s="14">
        <f t="shared" si="8546"/>
        <v>0</v>
      </c>
      <c r="AQ3269" s="14"/>
      <c r="AR3269" s="14"/>
      <c r="AS3269" s="14"/>
      <c r="AT3269" s="14"/>
      <c r="AU3269" s="14"/>
      <c r="AV3269" s="14"/>
      <c r="AW3269" s="14"/>
      <c r="AX3269" s="14"/>
      <c r="AY3269" s="14"/>
      <c r="AZ3269" s="14">
        <v>0</v>
      </c>
      <c r="BA3269" s="14">
        <v>0</v>
      </c>
      <c r="BB3269" s="14">
        <v>0</v>
      </c>
      <c r="BC3269" s="14"/>
      <c r="BD3269" s="14"/>
      <c r="BE3269" s="14"/>
      <c r="BF3269" s="14"/>
      <c r="BG3269" s="14"/>
      <c r="BH3269" s="14">
        <f t="shared" si="8547"/>
        <v>0</v>
      </c>
      <c r="BI3269" s="14"/>
      <c r="BJ3269" s="14"/>
      <c r="BK3269" s="14"/>
      <c r="BL3269" s="14"/>
      <c r="BM3269" s="14"/>
      <c r="BN3269" s="14"/>
      <c r="BO3269" s="14"/>
      <c r="BP3269" s="14"/>
      <c r="BQ3269" s="14"/>
      <c r="BR3269" s="14">
        <v>0</v>
      </c>
      <c r="BS3269" s="14">
        <v>0</v>
      </c>
      <c r="BT3269" s="14">
        <v>5990</v>
      </c>
      <c r="BU3269" s="14">
        <v>5990</v>
      </c>
      <c r="BV3269" s="14">
        <v>4050</v>
      </c>
      <c r="BW3269" s="14">
        <f t="shared" si="8527"/>
        <v>1140</v>
      </c>
      <c r="BX3269" s="14">
        <v>500</v>
      </c>
      <c r="BY3269" s="14">
        <v>500</v>
      </c>
      <c r="BZ3269" s="14">
        <v>140</v>
      </c>
      <c r="CA3269" s="14">
        <f t="shared" si="8603"/>
        <v>5190</v>
      </c>
      <c r="CB3269" s="122">
        <f t="shared" si="8614"/>
        <v>86.644407345575956</v>
      </c>
    </row>
    <row r="3270" spans="1:80" ht="22.5" x14ac:dyDescent="0.25">
      <c r="A3270" s="4" t="s">
        <v>928</v>
      </c>
      <c r="B3270" s="4" t="s">
        <v>88</v>
      </c>
      <c r="C3270" s="4" t="s">
        <v>1444</v>
      </c>
      <c r="D3270" s="79" t="s">
        <v>1445</v>
      </c>
      <c r="E3270" s="89">
        <v>6139</v>
      </c>
      <c r="F3270" s="79" t="s">
        <v>1453</v>
      </c>
      <c r="G3270" s="75" t="s">
        <v>1906</v>
      </c>
      <c r="H3270" s="13" t="s">
        <v>65</v>
      </c>
      <c r="I3270" s="14">
        <v>100</v>
      </c>
      <c r="J3270" s="14">
        <f t="shared" si="8602"/>
        <v>100</v>
      </c>
      <c r="K3270" s="14">
        <v>100</v>
      </c>
      <c r="L3270" s="14">
        <f t="shared" si="8605"/>
        <v>0</v>
      </c>
      <c r="M3270" s="14">
        <v>0</v>
      </c>
      <c r="N3270" s="14">
        <v>0</v>
      </c>
      <c r="O3270" s="14">
        <v>0</v>
      </c>
      <c r="P3270" s="14">
        <v>0</v>
      </c>
      <c r="Q3270" s="14">
        <v>0</v>
      </c>
      <c r="R3270" s="14">
        <v>0</v>
      </c>
      <c r="S3270" s="14"/>
      <c r="T3270" s="14"/>
      <c r="U3270" s="14"/>
      <c r="V3270" s="14"/>
      <c r="W3270" s="14"/>
      <c r="X3270" s="14">
        <f t="shared" si="8545"/>
        <v>0</v>
      </c>
      <c r="Y3270" s="14"/>
      <c r="Z3270" s="14"/>
      <c r="AA3270" s="14"/>
      <c r="AB3270" s="14"/>
      <c r="AC3270" s="14"/>
      <c r="AD3270" s="14"/>
      <c r="AE3270" s="14"/>
      <c r="AF3270" s="14"/>
      <c r="AG3270" s="14"/>
      <c r="AH3270" s="14">
        <v>0</v>
      </c>
      <c r="AI3270" s="14">
        <v>0</v>
      </c>
      <c r="AJ3270" s="14">
        <v>0</v>
      </c>
      <c r="AK3270" s="14"/>
      <c r="AL3270" s="14"/>
      <c r="AM3270" s="14"/>
      <c r="AN3270" s="14"/>
      <c r="AO3270" s="14"/>
      <c r="AP3270" s="14">
        <f t="shared" si="8546"/>
        <v>0</v>
      </c>
      <c r="AQ3270" s="14"/>
      <c r="AR3270" s="14"/>
      <c r="AS3270" s="14"/>
      <c r="AT3270" s="14"/>
      <c r="AU3270" s="14"/>
      <c r="AV3270" s="14"/>
      <c r="AW3270" s="14"/>
      <c r="AX3270" s="14"/>
      <c r="AY3270" s="14"/>
      <c r="AZ3270" s="14">
        <v>0</v>
      </c>
      <c r="BA3270" s="14">
        <v>0</v>
      </c>
      <c r="BB3270" s="14">
        <v>0</v>
      </c>
      <c r="BC3270" s="14"/>
      <c r="BD3270" s="14"/>
      <c r="BE3270" s="14"/>
      <c r="BF3270" s="14"/>
      <c r="BG3270" s="14"/>
      <c r="BH3270" s="14">
        <f t="shared" si="8547"/>
        <v>0</v>
      </c>
      <c r="BI3270" s="14"/>
      <c r="BJ3270" s="14"/>
      <c r="BK3270" s="14"/>
      <c r="BL3270" s="14"/>
      <c r="BM3270" s="14"/>
      <c r="BN3270" s="14"/>
      <c r="BO3270" s="14"/>
      <c r="BP3270" s="14"/>
      <c r="BQ3270" s="14"/>
      <c r="BR3270" s="14">
        <v>0</v>
      </c>
      <c r="BS3270" s="14">
        <v>0</v>
      </c>
      <c r="BT3270" s="14">
        <v>100</v>
      </c>
      <c r="BU3270" s="14">
        <v>100</v>
      </c>
      <c r="BV3270" s="14">
        <v>0</v>
      </c>
      <c r="BW3270" s="14">
        <f t="shared" si="8527"/>
        <v>0</v>
      </c>
      <c r="BX3270" s="14"/>
      <c r="BY3270" s="14"/>
      <c r="BZ3270" s="14"/>
      <c r="CA3270" s="14">
        <f t="shared" si="8603"/>
        <v>0</v>
      </c>
      <c r="CB3270" s="122">
        <f t="shared" si="8614"/>
        <v>0</v>
      </c>
    </row>
    <row r="3271" spans="1:80" ht="22.5" x14ac:dyDescent="0.25">
      <c r="A3271" s="1" t="s">
        <v>1</v>
      </c>
      <c r="B3271" s="1" t="s">
        <v>1</v>
      </c>
      <c r="C3271" s="1" t="s">
        <v>1</v>
      </c>
      <c r="D3271" s="78" t="s">
        <v>1</v>
      </c>
      <c r="E3271" s="78" t="s">
        <v>1</v>
      </c>
      <c r="F3271" s="78" t="s">
        <v>1</v>
      </c>
      <c r="G3271" s="2" t="s">
        <v>1</v>
      </c>
      <c r="H3271" s="10" t="s">
        <v>66</v>
      </c>
      <c r="I3271" s="11">
        <f>SUM(I3272)</f>
        <v>100</v>
      </c>
      <c r="J3271" s="11">
        <f t="shared" si="8602"/>
        <v>100</v>
      </c>
      <c r="K3271" s="11">
        <f t="shared" ref="K3271:Q3272" si="8649">SUM(K3272)</f>
        <v>100</v>
      </c>
      <c r="L3271" s="11">
        <f t="shared" si="8605"/>
        <v>0</v>
      </c>
      <c r="M3271" s="11">
        <f t="shared" si="8649"/>
        <v>0</v>
      </c>
      <c r="N3271" s="11">
        <f t="shared" si="8649"/>
        <v>0</v>
      </c>
      <c r="O3271" s="11">
        <f t="shared" si="8649"/>
        <v>0</v>
      </c>
      <c r="P3271" s="11">
        <f t="shared" si="8649"/>
        <v>0</v>
      </c>
      <c r="Q3271" s="11">
        <f t="shared" si="8649"/>
        <v>0</v>
      </c>
      <c r="R3271" s="11">
        <f t="shared" ref="R3271:AG3272" si="8650">SUM(R3272)</f>
        <v>0</v>
      </c>
      <c r="S3271" s="11">
        <f t="shared" si="8650"/>
        <v>0</v>
      </c>
      <c r="T3271" s="11">
        <f t="shared" si="8650"/>
        <v>0</v>
      </c>
      <c r="U3271" s="11">
        <f t="shared" si="8650"/>
        <v>0</v>
      </c>
      <c r="V3271" s="11">
        <f t="shared" si="8650"/>
        <v>0</v>
      </c>
      <c r="W3271" s="11">
        <f t="shared" si="8650"/>
        <v>0</v>
      </c>
      <c r="X3271" s="11">
        <f t="shared" si="8650"/>
        <v>0</v>
      </c>
      <c r="Y3271" s="11">
        <f t="shared" si="8650"/>
        <v>0</v>
      </c>
      <c r="Z3271" s="11">
        <f t="shared" si="8650"/>
        <v>0</v>
      </c>
      <c r="AA3271" s="11">
        <f t="shared" si="8650"/>
        <v>0</v>
      </c>
      <c r="AB3271" s="11">
        <f t="shared" si="8650"/>
        <v>0</v>
      </c>
      <c r="AC3271" s="11">
        <f t="shared" si="8650"/>
        <v>0</v>
      </c>
      <c r="AD3271" s="11">
        <f t="shared" si="8650"/>
        <v>0</v>
      </c>
      <c r="AE3271" s="11">
        <f t="shared" si="8650"/>
        <v>0</v>
      </c>
      <c r="AF3271" s="11">
        <f t="shared" si="8650"/>
        <v>0</v>
      </c>
      <c r="AG3271" s="11">
        <f t="shared" si="8650"/>
        <v>0</v>
      </c>
      <c r="AH3271" s="11">
        <v>0</v>
      </c>
      <c r="AI3271" s="11">
        <v>0</v>
      </c>
      <c r="AJ3271" s="11">
        <f t="shared" ref="AJ3271:AY3272" si="8651">SUM(AJ3272)</f>
        <v>0</v>
      </c>
      <c r="AK3271" s="11">
        <f t="shared" si="8651"/>
        <v>0</v>
      </c>
      <c r="AL3271" s="11">
        <f t="shared" si="8651"/>
        <v>0</v>
      </c>
      <c r="AM3271" s="11">
        <f t="shared" si="8651"/>
        <v>0</v>
      </c>
      <c r="AN3271" s="11">
        <f t="shared" si="8651"/>
        <v>0</v>
      </c>
      <c r="AO3271" s="11">
        <f t="shared" si="8651"/>
        <v>0</v>
      </c>
      <c r="AP3271" s="11">
        <f t="shared" si="8651"/>
        <v>0</v>
      </c>
      <c r="AQ3271" s="11">
        <f t="shared" si="8651"/>
        <v>0</v>
      </c>
      <c r="AR3271" s="11">
        <f t="shared" si="8651"/>
        <v>0</v>
      </c>
      <c r="AS3271" s="11">
        <f t="shared" si="8651"/>
        <v>0</v>
      </c>
      <c r="AT3271" s="11">
        <f t="shared" si="8651"/>
        <v>0</v>
      </c>
      <c r="AU3271" s="11">
        <f t="shared" si="8651"/>
        <v>0</v>
      </c>
      <c r="AV3271" s="11">
        <f t="shared" si="8651"/>
        <v>0</v>
      </c>
      <c r="AW3271" s="11">
        <f t="shared" si="8651"/>
        <v>0</v>
      </c>
      <c r="AX3271" s="11">
        <f t="shared" si="8651"/>
        <v>0</v>
      </c>
      <c r="AY3271" s="11">
        <f t="shared" si="8651"/>
        <v>0</v>
      </c>
      <c r="AZ3271" s="11">
        <v>0</v>
      </c>
      <c r="BA3271" s="11">
        <v>0</v>
      </c>
      <c r="BB3271" s="11">
        <f t="shared" ref="BB3271:BQ3272" si="8652">SUM(BB3272)</f>
        <v>0</v>
      </c>
      <c r="BC3271" s="11">
        <f t="shared" si="8652"/>
        <v>0</v>
      </c>
      <c r="BD3271" s="11">
        <f t="shared" si="8652"/>
        <v>0</v>
      </c>
      <c r="BE3271" s="11">
        <f t="shared" si="8652"/>
        <v>0</v>
      </c>
      <c r="BF3271" s="11">
        <f t="shared" si="8652"/>
        <v>0</v>
      </c>
      <c r="BG3271" s="11">
        <f t="shared" si="8652"/>
        <v>0</v>
      </c>
      <c r="BH3271" s="11">
        <f t="shared" si="8652"/>
        <v>0</v>
      </c>
      <c r="BI3271" s="11">
        <f t="shared" si="8652"/>
        <v>0</v>
      </c>
      <c r="BJ3271" s="11">
        <f t="shared" si="8652"/>
        <v>0</v>
      </c>
      <c r="BK3271" s="11">
        <f t="shared" si="8652"/>
        <v>0</v>
      </c>
      <c r="BL3271" s="11">
        <f t="shared" si="8652"/>
        <v>0</v>
      </c>
      <c r="BM3271" s="11">
        <f t="shared" si="8652"/>
        <v>0</v>
      </c>
      <c r="BN3271" s="11">
        <f t="shared" si="8652"/>
        <v>0</v>
      </c>
      <c r="BO3271" s="11">
        <f t="shared" si="8652"/>
        <v>0</v>
      </c>
      <c r="BP3271" s="11">
        <f t="shared" si="8652"/>
        <v>0</v>
      </c>
      <c r="BQ3271" s="11">
        <f t="shared" si="8652"/>
        <v>0</v>
      </c>
      <c r="BR3271" s="11">
        <v>0</v>
      </c>
      <c r="BS3271" s="11">
        <v>0</v>
      </c>
      <c r="BT3271" s="11">
        <f t="shared" ref="BT3271:BZ3272" si="8653">SUM(BT3272)</f>
        <v>100</v>
      </c>
      <c r="BU3271" s="11">
        <f t="shared" si="8653"/>
        <v>100</v>
      </c>
      <c r="BV3271" s="11">
        <f t="shared" si="8653"/>
        <v>0</v>
      </c>
      <c r="BW3271" s="11">
        <f t="shared" si="8653"/>
        <v>0</v>
      </c>
      <c r="BX3271" s="11">
        <f t="shared" si="8653"/>
        <v>0</v>
      </c>
      <c r="BY3271" s="11">
        <f t="shared" si="8653"/>
        <v>0</v>
      </c>
      <c r="BZ3271" s="11">
        <f t="shared" si="8653"/>
        <v>0</v>
      </c>
      <c r="CA3271" s="11">
        <f t="shared" si="8603"/>
        <v>0</v>
      </c>
      <c r="CB3271" s="123">
        <f t="shared" si="8614"/>
        <v>0</v>
      </c>
    </row>
    <row r="3272" spans="1:80" x14ac:dyDescent="0.25">
      <c r="A3272" s="4" t="s">
        <v>928</v>
      </c>
      <c r="B3272" s="4" t="s">
        <v>88</v>
      </c>
      <c r="C3272" s="4" t="s">
        <v>1444</v>
      </c>
      <c r="D3272" s="79" t="s">
        <v>1445</v>
      </c>
      <c r="E3272" s="78" t="s">
        <v>67</v>
      </c>
      <c r="F3272" s="78" t="s">
        <v>1</v>
      </c>
      <c r="G3272" s="2" t="s">
        <v>1</v>
      </c>
      <c r="H3272" s="2" t="s">
        <v>68</v>
      </c>
      <c r="I3272" s="12">
        <f>SUM(I3273)</f>
        <v>100</v>
      </c>
      <c r="J3272" s="12">
        <f t="shared" si="8602"/>
        <v>100</v>
      </c>
      <c r="K3272" s="12">
        <f t="shared" si="8649"/>
        <v>100</v>
      </c>
      <c r="L3272" s="12">
        <f t="shared" si="8605"/>
        <v>0</v>
      </c>
      <c r="M3272" s="12">
        <f t="shared" si="8649"/>
        <v>0</v>
      </c>
      <c r="N3272" s="12">
        <f t="shared" si="8649"/>
        <v>0</v>
      </c>
      <c r="O3272" s="12">
        <f t="shared" si="8649"/>
        <v>0</v>
      </c>
      <c r="P3272" s="12">
        <f t="shared" si="8649"/>
        <v>0</v>
      </c>
      <c r="Q3272" s="12">
        <f t="shared" si="8649"/>
        <v>0</v>
      </c>
      <c r="R3272" s="12">
        <f t="shared" si="8650"/>
        <v>0</v>
      </c>
      <c r="S3272" s="12">
        <f t="shared" ref="S3272:AG3272" si="8654">SUM(S3273)</f>
        <v>0</v>
      </c>
      <c r="T3272" s="12">
        <f t="shared" si="8654"/>
        <v>0</v>
      </c>
      <c r="U3272" s="12">
        <f t="shared" si="8654"/>
        <v>0</v>
      </c>
      <c r="V3272" s="12">
        <f t="shared" si="8654"/>
        <v>0</v>
      </c>
      <c r="W3272" s="12">
        <f t="shared" si="8654"/>
        <v>0</v>
      </c>
      <c r="X3272" s="12">
        <f t="shared" si="8654"/>
        <v>0</v>
      </c>
      <c r="Y3272" s="12">
        <f t="shared" si="8654"/>
        <v>0</v>
      </c>
      <c r="Z3272" s="12">
        <f t="shared" si="8654"/>
        <v>0</v>
      </c>
      <c r="AA3272" s="12">
        <f t="shared" si="8654"/>
        <v>0</v>
      </c>
      <c r="AB3272" s="12">
        <f t="shared" si="8654"/>
        <v>0</v>
      </c>
      <c r="AC3272" s="12">
        <f t="shared" si="8654"/>
        <v>0</v>
      </c>
      <c r="AD3272" s="12">
        <f t="shared" si="8654"/>
        <v>0</v>
      </c>
      <c r="AE3272" s="12">
        <f t="shared" si="8654"/>
        <v>0</v>
      </c>
      <c r="AF3272" s="12">
        <f t="shared" si="8654"/>
        <v>0</v>
      </c>
      <c r="AG3272" s="12">
        <f t="shared" si="8654"/>
        <v>0</v>
      </c>
      <c r="AH3272" s="12">
        <v>0</v>
      </c>
      <c r="AI3272" s="12">
        <v>0</v>
      </c>
      <c r="AJ3272" s="12">
        <f t="shared" si="8651"/>
        <v>0</v>
      </c>
      <c r="AK3272" s="12">
        <f t="shared" ref="AK3272:AY3272" si="8655">SUM(AK3273)</f>
        <v>0</v>
      </c>
      <c r="AL3272" s="12">
        <f t="shared" si="8655"/>
        <v>0</v>
      </c>
      <c r="AM3272" s="12">
        <f t="shared" si="8655"/>
        <v>0</v>
      </c>
      <c r="AN3272" s="12">
        <f t="shared" si="8655"/>
        <v>0</v>
      </c>
      <c r="AO3272" s="12">
        <f t="shared" si="8655"/>
        <v>0</v>
      </c>
      <c r="AP3272" s="12">
        <f t="shared" si="8655"/>
        <v>0</v>
      </c>
      <c r="AQ3272" s="12">
        <f t="shared" si="8655"/>
        <v>0</v>
      </c>
      <c r="AR3272" s="12">
        <f t="shared" si="8655"/>
        <v>0</v>
      </c>
      <c r="AS3272" s="12">
        <f t="shared" si="8655"/>
        <v>0</v>
      </c>
      <c r="AT3272" s="12">
        <f t="shared" si="8655"/>
        <v>0</v>
      </c>
      <c r="AU3272" s="12">
        <f t="shared" si="8655"/>
        <v>0</v>
      </c>
      <c r="AV3272" s="12">
        <f t="shared" si="8655"/>
        <v>0</v>
      </c>
      <c r="AW3272" s="12">
        <f t="shared" si="8655"/>
        <v>0</v>
      </c>
      <c r="AX3272" s="12">
        <f t="shared" si="8655"/>
        <v>0</v>
      </c>
      <c r="AY3272" s="12">
        <f t="shared" si="8655"/>
        <v>0</v>
      </c>
      <c r="AZ3272" s="12">
        <v>0</v>
      </c>
      <c r="BA3272" s="12">
        <v>0</v>
      </c>
      <c r="BB3272" s="12">
        <f t="shared" si="8652"/>
        <v>0</v>
      </c>
      <c r="BC3272" s="12">
        <f t="shared" ref="BC3272:BQ3272" si="8656">SUM(BC3273)</f>
        <v>0</v>
      </c>
      <c r="BD3272" s="12">
        <f t="shared" si="8656"/>
        <v>0</v>
      </c>
      <c r="BE3272" s="12">
        <f t="shared" si="8656"/>
        <v>0</v>
      </c>
      <c r="BF3272" s="12">
        <f t="shared" si="8656"/>
        <v>0</v>
      </c>
      <c r="BG3272" s="12">
        <f t="shared" si="8656"/>
        <v>0</v>
      </c>
      <c r="BH3272" s="12">
        <f t="shared" si="8656"/>
        <v>0</v>
      </c>
      <c r="BI3272" s="12">
        <f t="shared" si="8656"/>
        <v>0</v>
      </c>
      <c r="BJ3272" s="12">
        <f t="shared" si="8656"/>
        <v>0</v>
      </c>
      <c r="BK3272" s="12">
        <f t="shared" si="8656"/>
        <v>0</v>
      </c>
      <c r="BL3272" s="12">
        <f t="shared" si="8656"/>
        <v>0</v>
      </c>
      <c r="BM3272" s="12">
        <f t="shared" si="8656"/>
        <v>0</v>
      </c>
      <c r="BN3272" s="12">
        <f t="shared" si="8656"/>
        <v>0</v>
      </c>
      <c r="BO3272" s="12">
        <f t="shared" si="8656"/>
        <v>0</v>
      </c>
      <c r="BP3272" s="12">
        <f t="shared" si="8656"/>
        <v>0</v>
      </c>
      <c r="BQ3272" s="12">
        <f t="shared" si="8656"/>
        <v>0</v>
      </c>
      <c r="BR3272" s="12">
        <v>0</v>
      </c>
      <c r="BS3272" s="12">
        <v>0</v>
      </c>
      <c r="BT3272" s="12">
        <f t="shared" si="8653"/>
        <v>100</v>
      </c>
      <c r="BU3272" s="12">
        <f t="shared" si="8653"/>
        <v>100</v>
      </c>
      <c r="BV3272" s="12">
        <f t="shared" si="8653"/>
        <v>0</v>
      </c>
      <c r="BW3272" s="12">
        <f t="shared" si="8653"/>
        <v>0</v>
      </c>
      <c r="BX3272" s="12">
        <f t="shared" si="8653"/>
        <v>0</v>
      </c>
      <c r="BY3272" s="12">
        <f t="shared" si="8653"/>
        <v>0</v>
      </c>
      <c r="BZ3272" s="12">
        <f t="shared" si="8653"/>
        <v>0</v>
      </c>
      <c r="CA3272" s="12">
        <f t="shared" si="8603"/>
        <v>0</v>
      </c>
      <c r="CB3272" s="124">
        <f t="shared" si="8614"/>
        <v>0</v>
      </c>
    </row>
    <row r="3273" spans="1:80" x14ac:dyDescent="0.25">
      <c r="A3273" s="4" t="s">
        <v>928</v>
      </c>
      <c r="B3273" s="4" t="s">
        <v>88</v>
      </c>
      <c r="C3273" s="4" t="s">
        <v>1444</v>
      </c>
      <c r="D3273" s="79" t="s">
        <v>1445</v>
      </c>
      <c r="E3273" s="89">
        <v>6148</v>
      </c>
      <c r="F3273" s="79"/>
      <c r="G3273" s="75" t="s">
        <v>1906</v>
      </c>
      <c r="H3273" s="13" t="s">
        <v>76</v>
      </c>
      <c r="I3273" s="14">
        <v>100</v>
      </c>
      <c r="J3273" s="14">
        <f t="shared" si="8602"/>
        <v>100</v>
      </c>
      <c r="K3273" s="14">
        <v>100</v>
      </c>
      <c r="L3273" s="14">
        <f t="shared" si="8605"/>
        <v>0</v>
      </c>
      <c r="M3273" s="14">
        <v>0</v>
      </c>
      <c r="N3273" s="14">
        <v>0</v>
      </c>
      <c r="O3273" s="14">
        <v>0</v>
      </c>
      <c r="P3273" s="14">
        <v>0</v>
      </c>
      <c r="Q3273" s="14">
        <v>0</v>
      </c>
      <c r="R3273" s="14">
        <v>0</v>
      </c>
      <c r="S3273" s="14"/>
      <c r="T3273" s="14"/>
      <c r="U3273" s="14"/>
      <c r="V3273" s="14"/>
      <c r="W3273" s="14"/>
      <c r="X3273" s="14">
        <f t="shared" si="8545"/>
        <v>0</v>
      </c>
      <c r="Y3273" s="14"/>
      <c r="Z3273" s="14"/>
      <c r="AA3273" s="14"/>
      <c r="AB3273" s="14"/>
      <c r="AC3273" s="14"/>
      <c r="AD3273" s="14"/>
      <c r="AE3273" s="14"/>
      <c r="AF3273" s="14"/>
      <c r="AG3273" s="14"/>
      <c r="AH3273" s="14">
        <v>0</v>
      </c>
      <c r="AI3273" s="14">
        <v>0</v>
      </c>
      <c r="AJ3273" s="14">
        <v>0</v>
      </c>
      <c r="AK3273" s="14"/>
      <c r="AL3273" s="14"/>
      <c r="AM3273" s="14"/>
      <c r="AN3273" s="14"/>
      <c r="AO3273" s="14"/>
      <c r="AP3273" s="14">
        <f t="shared" si="8546"/>
        <v>0</v>
      </c>
      <c r="AQ3273" s="14"/>
      <c r="AR3273" s="14"/>
      <c r="AS3273" s="14"/>
      <c r="AT3273" s="14"/>
      <c r="AU3273" s="14"/>
      <c r="AV3273" s="14"/>
      <c r="AW3273" s="14"/>
      <c r="AX3273" s="14"/>
      <c r="AY3273" s="14"/>
      <c r="AZ3273" s="14">
        <v>0</v>
      </c>
      <c r="BA3273" s="14">
        <v>0</v>
      </c>
      <c r="BB3273" s="14">
        <v>0</v>
      </c>
      <c r="BC3273" s="14"/>
      <c r="BD3273" s="14"/>
      <c r="BE3273" s="14"/>
      <c r="BF3273" s="14"/>
      <c r="BG3273" s="14"/>
      <c r="BH3273" s="14">
        <f t="shared" si="8547"/>
        <v>0</v>
      </c>
      <c r="BI3273" s="14"/>
      <c r="BJ3273" s="14"/>
      <c r="BK3273" s="14"/>
      <c r="BL3273" s="14"/>
      <c r="BM3273" s="14"/>
      <c r="BN3273" s="14"/>
      <c r="BO3273" s="14"/>
      <c r="BP3273" s="14"/>
      <c r="BQ3273" s="14"/>
      <c r="BR3273" s="14">
        <v>0</v>
      </c>
      <c r="BS3273" s="14">
        <v>0</v>
      </c>
      <c r="BT3273" s="14">
        <v>100</v>
      </c>
      <c r="BU3273" s="14">
        <v>100</v>
      </c>
      <c r="BV3273" s="14">
        <v>0</v>
      </c>
      <c r="BW3273" s="14">
        <f t="shared" si="8527"/>
        <v>0</v>
      </c>
      <c r="BX3273" s="14"/>
      <c r="BY3273" s="14"/>
      <c r="BZ3273" s="14"/>
      <c r="CA3273" s="14">
        <f t="shared" si="8603"/>
        <v>0</v>
      </c>
      <c r="CB3273" s="122">
        <f t="shared" si="8614"/>
        <v>0</v>
      </c>
    </row>
    <row r="3274" spans="1:80" ht="22.5" x14ac:dyDescent="0.25">
      <c r="A3274" s="1" t="s">
        <v>1</v>
      </c>
      <c r="B3274" s="1" t="s">
        <v>1</v>
      </c>
      <c r="C3274" s="1" t="s">
        <v>1</v>
      </c>
      <c r="D3274" s="78" t="s">
        <v>1</v>
      </c>
      <c r="E3274" s="78" t="s">
        <v>1</v>
      </c>
      <c r="F3274" s="78" t="s">
        <v>1</v>
      </c>
      <c r="G3274" s="2" t="s">
        <v>1</v>
      </c>
      <c r="H3274" s="10" t="s">
        <v>77</v>
      </c>
      <c r="I3274" s="11">
        <f>SUM(I3275)</f>
        <v>35000</v>
      </c>
      <c r="J3274" s="11">
        <f t="shared" si="8602"/>
        <v>30000</v>
      </c>
      <c r="K3274" s="11">
        <f t="shared" ref="K3274:Q3274" si="8657">SUM(K3275)</f>
        <v>25000</v>
      </c>
      <c r="L3274" s="11">
        <f t="shared" si="8605"/>
        <v>5000</v>
      </c>
      <c r="M3274" s="11">
        <f t="shared" si="8657"/>
        <v>5000</v>
      </c>
      <c r="N3274" s="11">
        <f t="shared" si="8657"/>
        <v>0</v>
      </c>
      <c r="O3274" s="11">
        <f t="shared" si="8657"/>
        <v>0</v>
      </c>
      <c r="P3274" s="11">
        <f t="shared" si="8657"/>
        <v>0</v>
      </c>
      <c r="Q3274" s="11">
        <f t="shared" si="8657"/>
        <v>0</v>
      </c>
      <c r="R3274" s="11">
        <f t="shared" ref="R3274:AG3274" si="8658">SUM(R3275)</f>
        <v>5000</v>
      </c>
      <c r="S3274" s="11">
        <f t="shared" si="8658"/>
        <v>0</v>
      </c>
      <c r="T3274" s="11">
        <f t="shared" si="8658"/>
        <v>0</v>
      </c>
      <c r="U3274" s="11">
        <f t="shared" si="8658"/>
        <v>0</v>
      </c>
      <c r="V3274" s="11">
        <f t="shared" si="8658"/>
        <v>0</v>
      </c>
      <c r="W3274" s="11">
        <f t="shared" si="8658"/>
        <v>0</v>
      </c>
      <c r="X3274" s="11">
        <f t="shared" si="8658"/>
        <v>5000</v>
      </c>
      <c r="Y3274" s="11">
        <f t="shared" si="8658"/>
        <v>0</v>
      </c>
      <c r="Z3274" s="11">
        <f t="shared" si="8658"/>
        <v>0</v>
      </c>
      <c r="AA3274" s="11">
        <f t="shared" si="8658"/>
        <v>0</v>
      </c>
      <c r="AB3274" s="11">
        <f t="shared" si="8658"/>
        <v>0</v>
      </c>
      <c r="AC3274" s="11">
        <f t="shared" si="8658"/>
        <v>0</v>
      </c>
      <c r="AD3274" s="11">
        <f t="shared" si="8658"/>
        <v>2101</v>
      </c>
      <c r="AE3274" s="11">
        <f t="shared" si="8658"/>
        <v>0</v>
      </c>
      <c r="AF3274" s="11">
        <f t="shared" si="8658"/>
        <v>0</v>
      </c>
      <c r="AG3274" s="11">
        <f t="shared" si="8658"/>
        <v>2899</v>
      </c>
      <c r="AH3274" s="11">
        <v>5000</v>
      </c>
      <c r="AI3274" s="11">
        <v>0</v>
      </c>
      <c r="AJ3274" s="11">
        <f t="shared" ref="AJ3274:AY3274" si="8659">SUM(AJ3275)</f>
        <v>0</v>
      </c>
      <c r="AK3274" s="11">
        <f t="shared" si="8659"/>
        <v>0</v>
      </c>
      <c r="AL3274" s="11">
        <f t="shared" si="8659"/>
        <v>0</v>
      </c>
      <c r="AM3274" s="11">
        <f t="shared" si="8659"/>
        <v>0</v>
      </c>
      <c r="AN3274" s="11">
        <f t="shared" si="8659"/>
        <v>0</v>
      </c>
      <c r="AO3274" s="11">
        <f t="shared" si="8659"/>
        <v>0</v>
      </c>
      <c r="AP3274" s="11">
        <f t="shared" si="8659"/>
        <v>0</v>
      </c>
      <c r="AQ3274" s="11">
        <f t="shared" si="8659"/>
        <v>0</v>
      </c>
      <c r="AR3274" s="11">
        <f t="shared" si="8659"/>
        <v>0</v>
      </c>
      <c r="AS3274" s="11">
        <f t="shared" si="8659"/>
        <v>0</v>
      </c>
      <c r="AT3274" s="11">
        <f t="shared" si="8659"/>
        <v>0</v>
      </c>
      <c r="AU3274" s="11">
        <f t="shared" si="8659"/>
        <v>0</v>
      </c>
      <c r="AV3274" s="11">
        <f t="shared" si="8659"/>
        <v>0</v>
      </c>
      <c r="AW3274" s="11">
        <f t="shared" si="8659"/>
        <v>0</v>
      </c>
      <c r="AX3274" s="11">
        <f t="shared" si="8659"/>
        <v>0</v>
      </c>
      <c r="AY3274" s="11">
        <f t="shared" si="8659"/>
        <v>0</v>
      </c>
      <c r="AZ3274" s="11">
        <v>0</v>
      </c>
      <c r="BA3274" s="11">
        <v>0</v>
      </c>
      <c r="BB3274" s="11">
        <f t="shared" ref="BB3274:BQ3274" si="8660">SUM(BB3275)</f>
        <v>0</v>
      </c>
      <c r="BC3274" s="11">
        <f t="shared" si="8660"/>
        <v>0</v>
      </c>
      <c r="BD3274" s="11">
        <f t="shared" si="8660"/>
        <v>0</v>
      </c>
      <c r="BE3274" s="11">
        <f t="shared" si="8660"/>
        <v>0</v>
      </c>
      <c r="BF3274" s="11">
        <f t="shared" si="8660"/>
        <v>0</v>
      </c>
      <c r="BG3274" s="11">
        <f t="shared" si="8660"/>
        <v>0</v>
      </c>
      <c r="BH3274" s="11">
        <f t="shared" si="8660"/>
        <v>0</v>
      </c>
      <c r="BI3274" s="11">
        <f t="shared" si="8660"/>
        <v>0</v>
      </c>
      <c r="BJ3274" s="11">
        <f t="shared" si="8660"/>
        <v>0</v>
      </c>
      <c r="BK3274" s="11">
        <f t="shared" si="8660"/>
        <v>0</v>
      </c>
      <c r="BL3274" s="11">
        <f t="shared" si="8660"/>
        <v>0</v>
      </c>
      <c r="BM3274" s="11">
        <f t="shared" si="8660"/>
        <v>0</v>
      </c>
      <c r="BN3274" s="11">
        <f t="shared" si="8660"/>
        <v>0</v>
      </c>
      <c r="BO3274" s="11">
        <f t="shared" si="8660"/>
        <v>0</v>
      </c>
      <c r="BP3274" s="11">
        <f t="shared" si="8660"/>
        <v>0</v>
      </c>
      <c r="BQ3274" s="11">
        <f t="shared" si="8660"/>
        <v>0</v>
      </c>
      <c r="BR3274" s="11">
        <v>0</v>
      </c>
      <c r="BS3274" s="11">
        <v>0</v>
      </c>
      <c r="BT3274" s="11">
        <f t="shared" ref="BT3274:BZ3274" si="8661">SUM(BT3275)</f>
        <v>57000</v>
      </c>
      <c r="BU3274" s="11">
        <f t="shared" si="8661"/>
        <v>52000</v>
      </c>
      <c r="BV3274" s="11">
        <f t="shared" si="8661"/>
        <v>14500</v>
      </c>
      <c r="BW3274" s="11">
        <f t="shared" si="8661"/>
        <v>0</v>
      </c>
      <c r="BX3274" s="11">
        <f t="shared" si="8661"/>
        <v>0</v>
      </c>
      <c r="BY3274" s="11">
        <f t="shared" si="8661"/>
        <v>0</v>
      </c>
      <c r="BZ3274" s="11">
        <f t="shared" si="8661"/>
        <v>0</v>
      </c>
      <c r="CA3274" s="11">
        <f t="shared" si="8603"/>
        <v>14500</v>
      </c>
      <c r="CB3274" s="123">
        <f t="shared" si="8614"/>
        <v>27.884615384615387</v>
      </c>
    </row>
    <row r="3275" spans="1:80" x14ac:dyDescent="0.25">
      <c r="A3275" s="4" t="s">
        <v>928</v>
      </c>
      <c r="B3275" s="4" t="s">
        <v>88</v>
      </c>
      <c r="C3275" s="4" t="s">
        <v>1444</v>
      </c>
      <c r="D3275" s="79" t="s">
        <v>1445</v>
      </c>
      <c r="E3275" s="78" t="s">
        <v>78</v>
      </c>
      <c r="F3275" s="78" t="s">
        <v>1</v>
      </c>
      <c r="G3275" s="2" t="s">
        <v>1</v>
      </c>
      <c r="H3275" s="2" t="s">
        <v>79</v>
      </c>
      <c r="I3275" s="12">
        <f>SUM(I3276:I3277)</f>
        <v>35000</v>
      </c>
      <c r="J3275" s="12">
        <f t="shared" si="8602"/>
        <v>30000</v>
      </c>
      <c r="K3275" s="12">
        <f t="shared" ref="K3275" si="8662">SUM(K3276:K3277)</f>
        <v>25000</v>
      </c>
      <c r="L3275" s="12">
        <f t="shared" si="8605"/>
        <v>5000</v>
      </c>
      <c r="M3275" s="12">
        <f t="shared" ref="M3275:Q3275" si="8663">SUM(M3276:M3277)</f>
        <v>5000</v>
      </c>
      <c r="N3275" s="12">
        <f t="shared" si="8663"/>
        <v>0</v>
      </c>
      <c r="O3275" s="12">
        <f t="shared" si="8663"/>
        <v>0</v>
      </c>
      <c r="P3275" s="12">
        <f t="shared" si="8663"/>
        <v>0</v>
      </c>
      <c r="Q3275" s="12">
        <f t="shared" si="8663"/>
        <v>0</v>
      </c>
      <c r="R3275" s="12">
        <f t="shared" ref="R3275:AG3275" si="8664">SUM(R3276:R3277)</f>
        <v>5000</v>
      </c>
      <c r="S3275" s="12">
        <f t="shared" si="8664"/>
        <v>0</v>
      </c>
      <c r="T3275" s="12">
        <f t="shared" si="8664"/>
        <v>0</v>
      </c>
      <c r="U3275" s="12">
        <f t="shared" si="8664"/>
        <v>0</v>
      </c>
      <c r="V3275" s="12">
        <f t="shared" si="8664"/>
        <v>0</v>
      </c>
      <c r="W3275" s="12">
        <f t="shared" si="8664"/>
        <v>0</v>
      </c>
      <c r="X3275" s="12">
        <f t="shared" ref="X3275" si="8665">SUM(X3276:X3277)</f>
        <v>5000</v>
      </c>
      <c r="Y3275" s="12">
        <f t="shared" si="8664"/>
        <v>0</v>
      </c>
      <c r="Z3275" s="12">
        <f t="shared" si="8664"/>
        <v>0</v>
      </c>
      <c r="AA3275" s="12">
        <f t="shared" si="8664"/>
        <v>0</v>
      </c>
      <c r="AB3275" s="12">
        <f t="shared" si="8664"/>
        <v>0</v>
      </c>
      <c r="AC3275" s="12">
        <f t="shared" si="8664"/>
        <v>0</v>
      </c>
      <c r="AD3275" s="12">
        <f t="shared" si="8664"/>
        <v>2101</v>
      </c>
      <c r="AE3275" s="12">
        <f t="shared" si="8664"/>
        <v>0</v>
      </c>
      <c r="AF3275" s="12">
        <f t="shared" si="8664"/>
        <v>0</v>
      </c>
      <c r="AG3275" s="12">
        <f t="shared" si="8664"/>
        <v>2899</v>
      </c>
      <c r="AH3275" s="12">
        <v>5000</v>
      </c>
      <c r="AI3275" s="12">
        <v>0</v>
      </c>
      <c r="AJ3275" s="12">
        <f t="shared" ref="AJ3275:AY3275" si="8666">SUM(AJ3276:AJ3277)</f>
        <v>0</v>
      </c>
      <c r="AK3275" s="12">
        <f t="shared" si="8666"/>
        <v>0</v>
      </c>
      <c r="AL3275" s="12">
        <f t="shared" si="8666"/>
        <v>0</v>
      </c>
      <c r="AM3275" s="12">
        <f t="shared" si="8666"/>
        <v>0</v>
      </c>
      <c r="AN3275" s="12">
        <f t="shared" si="8666"/>
        <v>0</v>
      </c>
      <c r="AO3275" s="12">
        <f t="shared" si="8666"/>
        <v>0</v>
      </c>
      <c r="AP3275" s="12">
        <f t="shared" ref="AP3275" si="8667">SUM(AP3276:AP3277)</f>
        <v>0</v>
      </c>
      <c r="AQ3275" s="12">
        <f t="shared" si="8666"/>
        <v>0</v>
      </c>
      <c r="AR3275" s="12">
        <f t="shared" si="8666"/>
        <v>0</v>
      </c>
      <c r="AS3275" s="12">
        <f t="shared" si="8666"/>
        <v>0</v>
      </c>
      <c r="AT3275" s="12">
        <f t="shared" si="8666"/>
        <v>0</v>
      </c>
      <c r="AU3275" s="12">
        <f t="shared" si="8666"/>
        <v>0</v>
      </c>
      <c r="AV3275" s="12">
        <f t="shared" si="8666"/>
        <v>0</v>
      </c>
      <c r="AW3275" s="12">
        <f t="shared" si="8666"/>
        <v>0</v>
      </c>
      <c r="AX3275" s="12">
        <f t="shared" si="8666"/>
        <v>0</v>
      </c>
      <c r="AY3275" s="12">
        <f t="shared" si="8666"/>
        <v>0</v>
      </c>
      <c r="AZ3275" s="12">
        <v>0</v>
      </c>
      <c r="BA3275" s="12">
        <v>0</v>
      </c>
      <c r="BB3275" s="12">
        <f t="shared" ref="BB3275:BQ3275" si="8668">SUM(BB3276:BB3277)</f>
        <v>0</v>
      </c>
      <c r="BC3275" s="12">
        <f t="shared" si="8668"/>
        <v>0</v>
      </c>
      <c r="BD3275" s="12">
        <f t="shared" si="8668"/>
        <v>0</v>
      </c>
      <c r="BE3275" s="12">
        <f t="shared" si="8668"/>
        <v>0</v>
      </c>
      <c r="BF3275" s="12">
        <f t="shared" si="8668"/>
        <v>0</v>
      </c>
      <c r="BG3275" s="12">
        <f t="shared" si="8668"/>
        <v>0</v>
      </c>
      <c r="BH3275" s="12">
        <f t="shared" ref="BH3275" si="8669">SUM(BH3276:BH3277)</f>
        <v>0</v>
      </c>
      <c r="BI3275" s="12">
        <f t="shared" si="8668"/>
        <v>0</v>
      </c>
      <c r="BJ3275" s="12">
        <f t="shared" si="8668"/>
        <v>0</v>
      </c>
      <c r="BK3275" s="12">
        <f t="shared" si="8668"/>
        <v>0</v>
      </c>
      <c r="BL3275" s="12">
        <f t="shared" si="8668"/>
        <v>0</v>
      </c>
      <c r="BM3275" s="12">
        <f t="shared" si="8668"/>
        <v>0</v>
      </c>
      <c r="BN3275" s="12">
        <f t="shared" si="8668"/>
        <v>0</v>
      </c>
      <c r="BO3275" s="12">
        <f t="shared" si="8668"/>
        <v>0</v>
      </c>
      <c r="BP3275" s="12">
        <f t="shared" si="8668"/>
        <v>0</v>
      </c>
      <c r="BQ3275" s="12">
        <f t="shared" si="8668"/>
        <v>0</v>
      </c>
      <c r="BR3275" s="12">
        <v>0</v>
      </c>
      <c r="BS3275" s="12">
        <v>0</v>
      </c>
      <c r="BT3275" s="12">
        <f t="shared" ref="BT3275:BZ3275" si="8670">SUM(BT3276:BT3277)</f>
        <v>57000</v>
      </c>
      <c r="BU3275" s="12">
        <f t="shared" si="8670"/>
        <v>52000</v>
      </c>
      <c r="BV3275" s="12">
        <f t="shared" si="8670"/>
        <v>14500</v>
      </c>
      <c r="BW3275" s="12">
        <f t="shared" si="8670"/>
        <v>0</v>
      </c>
      <c r="BX3275" s="12">
        <f t="shared" si="8670"/>
        <v>0</v>
      </c>
      <c r="BY3275" s="12">
        <f t="shared" si="8670"/>
        <v>0</v>
      </c>
      <c r="BZ3275" s="12">
        <f t="shared" si="8670"/>
        <v>0</v>
      </c>
      <c r="CA3275" s="12">
        <f t="shared" si="8603"/>
        <v>14500</v>
      </c>
      <c r="CB3275" s="124">
        <f t="shared" si="8614"/>
        <v>27.884615384615387</v>
      </c>
    </row>
    <row r="3276" spans="1:80" x14ac:dyDescent="0.25">
      <c r="A3276" s="4" t="s">
        <v>928</v>
      </c>
      <c r="B3276" s="4" t="s">
        <v>88</v>
      </c>
      <c r="C3276" s="4" t="s">
        <v>1444</v>
      </c>
      <c r="D3276" s="79" t="s">
        <v>1445</v>
      </c>
      <c r="E3276" s="89">
        <v>8213</v>
      </c>
      <c r="F3276" s="79"/>
      <c r="G3276" s="75" t="s">
        <v>1906</v>
      </c>
      <c r="H3276" s="13" t="s">
        <v>81</v>
      </c>
      <c r="I3276" s="14">
        <v>25000</v>
      </c>
      <c r="J3276" s="14">
        <f t="shared" si="8602"/>
        <v>20000</v>
      </c>
      <c r="K3276" s="14">
        <v>15000</v>
      </c>
      <c r="L3276" s="14">
        <f t="shared" si="8605"/>
        <v>5000</v>
      </c>
      <c r="M3276" s="14">
        <v>5000</v>
      </c>
      <c r="N3276" s="14">
        <v>0</v>
      </c>
      <c r="O3276" s="14">
        <v>0</v>
      </c>
      <c r="P3276" s="14">
        <v>0</v>
      </c>
      <c r="Q3276" s="14">
        <v>0</v>
      </c>
      <c r="R3276" s="14">
        <v>5000</v>
      </c>
      <c r="S3276" s="14"/>
      <c r="T3276" s="14"/>
      <c r="U3276" s="14"/>
      <c r="V3276" s="14"/>
      <c r="W3276" s="14"/>
      <c r="X3276" s="14">
        <f t="shared" si="8545"/>
        <v>5000</v>
      </c>
      <c r="Y3276" s="14"/>
      <c r="Z3276" s="14"/>
      <c r="AA3276" s="14"/>
      <c r="AB3276" s="14"/>
      <c r="AC3276" s="14"/>
      <c r="AD3276" s="14">
        <v>2101</v>
      </c>
      <c r="AE3276" s="14"/>
      <c r="AF3276" s="14"/>
      <c r="AG3276" s="14">
        <v>2899</v>
      </c>
      <c r="AH3276" s="14">
        <v>5000</v>
      </c>
      <c r="AI3276" s="14">
        <v>0</v>
      </c>
      <c r="AJ3276" s="14">
        <v>0</v>
      </c>
      <c r="AK3276" s="14"/>
      <c r="AL3276" s="14"/>
      <c r="AM3276" s="14"/>
      <c r="AN3276" s="14"/>
      <c r="AO3276" s="14"/>
      <c r="AP3276" s="14">
        <f t="shared" si="8546"/>
        <v>0</v>
      </c>
      <c r="AQ3276" s="14"/>
      <c r="AR3276" s="14"/>
      <c r="AS3276" s="14"/>
      <c r="AT3276" s="14"/>
      <c r="AU3276" s="14"/>
      <c r="AV3276" s="14"/>
      <c r="AW3276" s="14"/>
      <c r="AX3276" s="14"/>
      <c r="AY3276" s="14"/>
      <c r="AZ3276" s="14">
        <v>0</v>
      </c>
      <c r="BA3276" s="14">
        <v>0</v>
      </c>
      <c r="BB3276" s="14">
        <v>0</v>
      </c>
      <c r="BC3276" s="14"/>
      <c r="BD3276" s="14"/>
      <c r="BE3276" s="14"/>
      <c r="BF3276" s="14"/>
      <c r="BG3276" s="14"/>
      <c r="BH3276" s="14">
        <f t="shared" si="8547"/>
        <v>0</v>
      </c>
      <c r="BI3276" s="14"/>
      <c r="BJ3276" s="14"/>
      <c r="BK3276" s="14"/>
      <c r="BL3276" s="14"/>
      <c r="BM3276" s="14"/>
      <c r="BN3276" s="14"/>
      <c r="BO3276" s="14"/>
      <c r="BP3276" s="14"/>
      <c r="BQ3276" s="14"/>
      <c r="BR3276" s="14">
        <v>0</v>
      </c>
      <c r="BS3276" s="14">
        <v>0</v>
      </c>
      <c r="BT3276" s="14">
        <v>27000</v>
      </c>
      <c r="BU3276" s="14">
        <v>22000</v>
      </c>
      <c r="BV3276" s="14">
        <v>7000</v>
      </c>
      <c r="BW3276" s="14">
        <f t="shared" si="8527"/>
        <v>0</v>
      </c>
      <c r="BX3276" s="14"/>
      <c r="BY3276" s="14"/>
      <c r="BZ3276" s="14"/>
      <c r="CA3276" s="14">
        <f t="shared" si="8603"/>
        <v>7000</v>
      </c>
      <c r="CB3276" s="122">
        <f t="shared" si="8614"/>
        <v>31.818181818181817</v>
      </c>
    </row>
    <row r="3277" spans="1:80" x14ac:dyDescent="0.25">
      <c r="A3277" s="4" t="s">
        <v>928</v>
      </c>
      <c r="B3277" s="4" t="s">
        <v>88</v>
      </c>
      <c r="C3277" s="4" t="s">
        <v>1444</v>
      </c>
      <c r="D3277" s="79" t="s">
        <v>1445</v>
      </c>
      <c r="E3277" s="89">
        <v>8216</v>
      </c>
      <c r="F3277" s="79"/>
      <c r="G3277" s="75" t="s">
        <v>1906</v>
      </c>
      <c r="H3277" s="13" t="s">
        <v>319</v>
      </c>
      <c r="I3277" s="14">
        <v>10000</v>
      </c>
      <c r="J3277" s="14">
        <f t="shared" si="8602"/>
        <v>10000</v>
      </c>
      <c r="K3277" s="14">
        <v>10000</v>
      </c>
      <c r="L3277" s="14">
        <f t="shared" si="8605"/>
        <v>0</v>
      </c>
      <c r="M3277" s="14">
        <v>0</v>
      </c>
      <c r="N3277" s="14">
        <v>0</v>
      </c>
      <c r="O3277" s="14">
        <v>0</v>
      </c>
      <c r="P3277" s="14">
        <v>0</v>
      </c>
      <c r="Q3277" s="14">
        <v>0</v>
      </c>
      <c r="R3277" s="14">
        <v>0</v>
      </c>
      <c r="S3277" s="14"/>
      <c r="T3277" s="14"/>
      <c r="U3277" s="14"/>
      <c r="V3277" s="14"/>
      <c r="W3277" s="14"/>
      <c r="X3277" s="14">
        <f t="shared" si="8545"/>
        <v>0</v>
      </c>
      <c r="Y3277" s="14"/>
      <c r="Z3277" s="14"/>
      <c r="AA3277" s="14"/>
      <c r="AB3277" s="14"/>
      <c r="AC3277" s="14"/>
      <c r="AD3277" s="14"/>
      <c r="AE3277" s="14"/>
      <c r="AF3277" s="14"/>
      <c r="AG3277" s="14"/>
      <c r="AH3277" s="14">
        <v>0</v>
      </c>
      <c r="AI3277" s="14">
        <v>0</v>
      </c>
      <c r="AJ3277" s="14">
        <v>0</v>
      </c>
      <c r="AK3277" s="14"/>
      <c r="AL3277" s="14"/>
      <c r="AM3277" s="14"/>
      <c r="AN3277" s="14"/>
      <c r="AO3277" s="14"/>
      <c r="AP3277" s="14">
        <f t="shared" si="8546"/>
        <v>0</v>
      </c>
      <c r="AQ3277" s="14"/>
      <c r="AR3277" s="14"/>
      <c r="AS3277" s="14"/>
      <c r="AT3277" s="14"/>
      <c r="AU3277" s="14"/>
      <c r="AV3277" s="14"/>
      <c r="AW3277" s="14"/>
      <c r="AX3277" s="14"/>
      <c r="AY3277" s="14"/>
      <c r="AZ3277" s="14">
        <v>0</v>
      </c>
      <c r="BA3277" s="14">
        <v>0</v>
      </c>
      <c r="BB3277" s="14">
        <v>0</v>
      </c>
      <c r="BC3277" s="14"/>
      <c r="BD3277" s="14"/>
      <c r="BE3277" s="14"/>
      <c r="BF3277" s="14"/>
      <c r="BG3277" s="14"/>
      <c r="BH3277" s="14">
        <f t="shared" si="8547"/>
        <v>0</v>
      </c>
      <c r="BI3277" s="14"/>
      <c r="BJ3277" s="14"/>
      <c r="BK3277" s="14"/>
      <c r="BL3277" s="14"/>
      <c r="BM3277" s="14"/>
      <c r="BN3277" s="14"/>
      <c r="BO3277" s="14"/>
      <c r="BP3277" s="14"/>
      <c r="BQ3277" s="14"/>
      <c r="BR3277" s="14">
        <v>0</v>
      </c>
      <c r="BS3277" s="14">
        <v>0</v>
      </c>
      <c r="BT3277" s="14">
        <v>30000</v>
      </c>
      <c r="BU3277" s="14">
        <v>30000</v>
      </c>
      <c r="BV3277" s="14">
        <v>7500</v>
      </c>
      <c r="BW3277" s="14">
        <f t="shared" ref="BW3277:BW3340" si="8671">BX3277+BY3277+BZ3277</f>
        <v>0</v>
      </c>
      <c r="BX3277" s="14"/>
      <c r="BY3277" s="14"/>
      <c r="BZ3277" s="14"/>
      <c r="CA3277" s="14">
        <f t="shared" si="8603"/>
        <v>7500</v>
      </c>
      <c r="CB3277" s="122">
        <f t="shared" si="8614"/>
        <v>25</v>
      </c>
    </row>
    <row r="3278" spans="1:80" x14ac:dyDescent="0.25">
      <c r="A3278" s="13" t="s">
        <v>1</v>
      </c>
      <c r="B3278" s="13" t="s">
        <v>1</v>
      </c>
      <c r="C3278" s="13" t="s">
        <v>1</v>
      </c>
      <c r="D3278" s="74" t="s">
        <v>1</v>
      </c>
      <c r="E3278" s="74" t="s">
        <v>1</v>
      </c>
      <c r="F3278" s="74" t="s">
        <v>1</v>
      </c>
      <c r="G3278" s="13" t="s">
        <v>1</v>
      </c>
      <c r="H3278" s="10" t="s">
        <v>1454</v>
      </c>
      <c r="I3278" s="11">
        <f>SUM(I3248,I3271,I3274)</f>
        <v>2113717</v>
      </c>
      <c r="J3278" s="11">
        <f t="shared" si="8602"/>
        <v>2334257</v>
      </c>
      <c r="K3278" s="11">
        <f t="shared" ref="K3278" si="8672">SUM(K3248,K3271,K3274)</f>
        <v>2280357</v>
      </c>
      <c r="L3278" s="11">
        <f t="shared" si="8605"/>
        <v>53900</v>
      </c>
      <c r="M3278" s="11">
        <f t="shared" ref="M3278:Q3278" si="8673">SUM(M3248,M3271,M3274)</f>
        <v>53900</v>
      </c>
      <c r="N3278" s="11">
        <f t="shared" si="8673"/>
        <v>0</v>
      </c>
      <c r="O3278" s="11">
        <f t="shared" si="8673"/>
        <v>0</v>
      </c>
      <c r="P3278" s="11">
        <f t="shared" si="8673"/>
        <v>0</v>
      </c>
      <c r="Q3278" s="11">
        <f t="shared" si="8673"/>
        <v>0</v>
      </c>
      <c r="R3278" s="11">
        <f t="shared" ref="R3278:AG3278" si="8674">SUM(R3248,R3271,R3274)</f>
        <v>53900</v>
      </c>
      <c r="S3278" s="11">
        <f t="shared" si="8674"/>
        <v>0</v>
      </c>
      <c r="T3278" s="11">
        <f t="shared" si="8674"/>
        <v>0</v>
      </c>
      <c r="U3278" s="11">
        <f t="shared" si="8674"/>
        <v>0</v>
      </c>
      <c r="V3278" s="11">
        <f t="shared" si="8674"/>
        <v>0</v>
      </c>
      <c r="W3278" s="11">
        <f t="shared" si="8674"/>
        <v>0</v>
      </c>
      <c r="X3278" s="11">
        <f t="shared" si="8674"/>
        <v>53900</v>
      </c>
      <c r="Y3278" s="11">
        <f t="shared" si="8674"/>
        <v>1070</v>
      </c>
      <c r="Z3278" s="11">
        <f t="shared" si="8674"/>
        <v>120</v>
      </c>
      <c r="AA3278" s="11">
        <f t="shared" si="8674"/>
        <v>14600</v>
      </c>
      <c r="AB3278" s="11">
        <f t="shared" si="8674"/>
        <v>9160</v>
      </c>
      <c r="AC3278" s="11">
        <f t="shared" si="8674"/>
        <v>9619</v>
      </c>
      <c r="AD3278" s="11">
        <f t="shared" si="8674"/>
        <v>2631</v>
      </c>
      <c r="AE3278" s="11">
        <f t="shared" si="8674"/>
        <v>0</v>
      </c>
      <c r="AF3278" s="11">
        <f t="shared" si="8674"/>
        <v>0</v>
      </c>
      <c r="AG3278" s="11">
        <f t="shared" si="8674"/>
        <v>9810</v>
      </c>
      <c r="AH3278" s="11">
        <v>47010</v>
      </c>
      <c r="AI3278" s="11">
        <v>6890</v>
      </c>
      <c r="AJ3278" s="11">
        <f t="shared" ref="AJ3278:AY3278" si="8675">SUM(AJ3248,AJ3271,AJ3274)</f>
        <v>0</v>
      </c>
      <c r="AK3278" s="11">
        <f t="shared" si="8675"/>
        <v>0</v>
      </c>
      <c r="AL3278" s="11">
        <f t="shared" si="8675"/>
        <v>0</v>
      </c>
      <c r="AM3278" s="11">
        <f t="shared" si="8675"/>
        <v>0</v>
      </c>
      <c r="AN3278" s="11">
        <f t="shared" si="8675"/>
        <v>0</v>
      </c>
      <c r="AO3278" s="11">
        <f t="shared" si="8675"/>
        <v>0</v>
      </c>
      <c r="AP3278" s="11">
        <f t="shared" si="8675"/>
        <v>0</v>
      </c>
      <c r="AQ3278" s="11">
        <f t="shared" si="8675"/>
        <v>0</v>
      </c>
      <c r="AR3278" s="11">
        <f t="shared" si="8675"/>
        <v>0</v>
      </c>
      <c r="AS3278" s="11">
        <f t="shared" si="8675"/>
        <v>0</v>
      </c>
      <c r="AT3278" s="11">
        <f t="shared" si="8675"/>
        <v>0</v>
      </c>
      <c r="AU3278" s="11">
        <f t="shared" si="8675"/>
        <v>0</v>
      </c>
      <c r="AV3278" s="11">
        <f t="shared" si="8675"/>
        <v>0</v>
      </c>
      <c r="AW3278" s="11">
        <f t="shared" si="8675"/>
        <v>0</v>
      </c>
      <c r="AX3278" s="11">
        <f t="shared" si="8675"/>
        <v>0</v>
      </c>
      <c r="AY3278" s="11">
        <f t="shared" si="8675"/>
        <v>0</v>
      </c>
      <c r="AZ3278" s="11">
        <v>0</v>
      </c>
      <c r="BA3278" s="11">
        <v>0</v>
      </c>
      <c r="BB3278" s="11">
        <f t="shared" ref="BB3278:BQ3278" si="8676">SUM(BB3248,BB3271,BB3274)</f>
        <v>0</v>
      </c>
      <c r="BC3278" s="11">
        <f t="shared" si="8676"/>
        <v>0</v>
      </c>
      <c r="BD3278" s="11">
        <f t="shared" si="8676"/>
        <v>0</v>
      </c>
      <c r="BE3278" s="11">
        <f t="shared" si="8676"/>
        <v>1200</v>
      </c>
      <c r="BF3278" s="11">
        <f t="shared" si="8676"/>
        <v>0</v>
      </c>
      <c r="BG3278" s="11">
        <f t="shared" si="8676"/>
        <v>0</v>
      </c>
      <c r="BH3278" s="11">
        <f t="shared" si="8676"/>
        <v>1200</v>
      </c>
      <c r="BI3278" s="11">
        <f t="shared" si="8676"/>
        <v>0</v>
      </c>
      <c r="BJ3278" s="11">
        <f t="shared" si="8676"/>
        <v>0</v>
      </c>
      <c r="BK3278" s="11">
        <f t="shared" si="8676"/>
        <v>0</v>
      </c>
      <c r="BL3278" s="11">
        <f t="shared" si="8676"/>
        <v>1200</v>
      </c>
      <c r="BM3278" s="11">
        <f t="shared" si="8676"/>
        <v>0</v>
      </c>
      <c r="BN3278" s="11">
        <f t="shared" si="8676"/>
        <v>0</v>
      </c>
      <c r="BO3278" s="11">
        <f t="shared" si="8676"/>
        <v>0</v>
      </c>
      <c r="BP3278" s="11">
        <f t="shared" si="8676"/>
        <v>0</v>
      </c>
      <c r="BQ3278" s="11">
        <f t="shared" si="8676"/>
        <v>0</v>
      </c>
      <c r="BR3278" s="11">
        <v>1200</v>
      </c>
      <c r="BS3278" s="11">
        <v>0</v>
      </c>
      <c r="BT3278" s="11">
        <f t="shared" ref="BT3278:BZ3278" si="8677">SUM(BT3248,BT3271,BT3274)</f>
        <v>2467468</v>
      </c>
      <c r="BU3278" s="11">
        <f t="shared" si="8677"/>
        <v>2419693</v>
      </c>
      <c r="BV3278" s="11">
        <f t="shared" si="8677"/>
        <v>1308343</v>
      </c>
      <c r="BW3278" s="11">
        <f t="shared" si="8677"/>
        <v>549240</v>
      </c>
      <c r="BX3278" s="11">
        <f t="shared" si="8677"/>
        <v>192100</v>
      </c>
      <c r="BY3278" s="11">
        <f t="shared" si="8677"/>
        <v>181700</v>
      </c>
      <c r="BZ3278" s="11">
        <f t="shared" si="8677"/>
        <v>175440</v>
      </c>
      <c r="CA3278" s="11">
        <f t="shared" si="8603"/>
        <v>1857583</v>
      </c>
      <c r="CB3278" s="123">
        <f t="shared" si="8614"/>
        <v>76.769367023006637</v>
      </c>
    </row>
    <row r="3279" spans="1:80" ht="15.75" thickBot="1" x14ac:dyDescent="0.3">
      <c r="A3279" s="13" t="s">
        <v>1</v>
      </c>
      <c r="B3279" s="13" t="s">
        <v>1</v>
      </c>
      <c r="C3279" s="13" t="s">
        <v>1</v>
      </c>
      <c r="D3279" s="74" t="s">
        <v>1</v>
      </c>
      <c r="E3279" s="74" t="s">
        <v>1</v>
      </c>
      <c r="F3279" s="74" t="s">
        <v>1</v>
      </c>
      <c r="G3279" s="13" t="s">
        <v>1</v>
      </c>
      <c r="H3279" s="2" t="s">
        <v>83</v>
      </c>
      <c r="I3279" s="12">
        <v>60</v>
      </c>
      <c r="J3279" s="12">
        <f t="shared" si="8602"/>
        <v>63</v>
      </c>
      <c r="K3279" s="12">
        <v>63</v>
      </c>
      <c r="L3279" s="13"/>
      <c r="M3279" s="13" t="s">
        <v>1</v>
      </c>
      <c r="N3279" s="13" t="s">
        <v>1</v>
      </c>
      <c r="O3279" s="13" t="s">
        <v>1</v>
      </c>
      <c r="P3279" s="27"/>
      <c r="Q3279" s="13" t="s">
        <v>1</v>
      </c>
      <c r="R3279" s="13" t="s">
        <v>1</v>
      </c>
      <c r="S3279" s="13"/>
      <c r="T3279" s="13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>
        <v>0</v>
      </c>
      <c r="AI3279" s="13">
        <v>0</v>
      </c>
      <c r="AJ3279" s="13" t="s">
        <v>1</v>
      </c>
      <c r="AK3279" s="13"/>
      <c r="AL3279" s="13"/>
      <c r="AM3279" s="13"/>
      <c r="AN3279" s="13"/>
      <c r="AO3279" s="13"/>
      <c r="AP3279" s="13"/>
      <c r="AQ3279" s="13"/>
      <c r="AR3279" s="13"/>
      <c r="AS3279" s="13"/>
      <c r="AT3279" s="13"/>
      <c r="AU3279" s="13"/>
      <c r="AV3279" s="13"/>
      <c r="AW3279" s="13"/>
      <c r="AX3279" s="13"/>
      <c r="AY3279" s="13"/>
      <c r="AZ3279" s="13">
        <v>0</v>
      </c>
      <c r="BA3279" s="13">
        <v>0</v>
      </c>
      <c r="BB3279" s="13" t="s">
        <v>1</v>
      </c>
      <c r="BC3279" s="13"/>
      <c r="BD3279" s="13"/>
      <c r="BE3279" s="13"/>
      <c r="BF3279" s="13"/>
      <c r="BG3279" s="13"/>
      <c r="BH3279" s="13"/>
      <c r="BI3279" s="13"/>
      <c r="BJ3279" s="13"/>
      <c r="BK3279" s="13"/>
      <c r="BL3279" s="13"/>
      <c r="BM3279" s="13"/>
      <c r="BN3279" s="13"/>
      <c r="BO3279" s="13"/>
      <c r="BP3279" s="13"/>
      <c r="BQ3279" s="13"/>
      <c r="BR3279" s="13">
        <v>0</v>
      </c>
      <c r="BS3279" s="13">
        <v>0</v>
      </c>
      <c r="BT3279" s="12">
        <v>63</v>
      </c>
      <c r="BU3279" s="12">
        <v>63</v>
      </c>
      <c r="BV3279" s="12"/>
      <c r="BW3279" s="12">
        <f t="shared" si="8671"/>
        <v>0</v>
      </c>
      <c r="BX3279" s="12"/>
      <c r="BY3279" s="12"/>
      <c r="BZ3279" s="12"/>
      <c r="CA3279" s="12">
        <f t="shared" si="8603"/>
        <v>0</v>
      </c>
      <c r="CB3279" s="124"/>
    </row>
    <row r="3280" spans="1:80" ht="69.75" customHeight="1" thickBot="1" x14ac:dyDescent="0.3">
      <c r="A3280" s="133" t="s">
        <v>1</v>
      </c>
      <c r="B3280" s="133" t="s">
        <v>1</v>
      </c>
      <c r="C3280" s="133" t="s">
        <v>1</v>
      </c>
      <c r="D3280" s="135" t="s">
        <v>1</v>
      </c>
      <c r="E3280" s="135" t="s">
        <v>1</v>
      </c>
      <c r="F3280" s="135" t="s">
        <v>1</v>
      </c>
      <c r="G3280" s="137" t="s">
        <v>1</v>
      </c>
      <c r="H3280" s="5" t="s">
        <v>84</v>
      </c>
      <c r="I3280" s="5" t="s">
        <v>11</v>
      </c>
      <c r="J3280" s="5" t="s">
        <v>1809</v>
      </c>
      <c r="K3280" s="5" t="s">
        <v>12</v>
      </c>
      <c r="L3280" s="5" t="s">
        <v>13</v>
      </c>
      <c r="M3280" s="5" t="s">
        <v>14</v>
      </c>
      <c r="N3280" s="5" t="s">
        <v>15</v>
      </c>
      <c r="O3280" s="5" t="s">
        <v>16</v>
      </c>
      <c r="P3280" s="5" t="s">
        <v>17</v>
      </c>
      <c r="Q3280" s="5" t="s">
        <v>18</v>
      </c>
      <c r="R3280" s="71" t="s">
        <v>14</v>
      </c>
      <c r="S3280" s="71" t="s">
        <v>1843</v>
      </c>
      <c r="T3280" s="71" t="s">
        <v>1797</v>
      </c>
      <c r="U3280" s="71" t="s">
        <v>1832</v>
      </c>
      <c r="V3280" s="71" t="s">
        <v>1833</v>
      </c>
      <c r="W3280" s="71" t="s">
        <v>1834</v>
      </c>
      <c r="X3280" s="71" t="s">
        <v>1847</v>
      </c>
      <c r="Y3280" s="71" t="s">
        <v>1844</v>
      </c>
      <c r="Z3280" s="71" t="s">
        <v>1835</v>
      </c>
      <c r="AA3280" s="71" t="s">
        <v>1836</v>
      </c>
      <c r="AB3280" s="71" t="s">
        <v>1837</v>
      </c>
      <c r="AC3280" s="71" t="s">
        <v>1838</v>
      </c>
      <c r="AD3280" s="71" t="s">
        <v>1839</v>
      </c>
      <c r="AE3280" s="71" t="s">
        <v>1840</v>
      </c>
      <c r="AF3280" s="71" t="s">
        <v>1845</v>
      </c>
      <c r="AG3280" s="71" t="s">
        <v>1846</v>
      </c>
      <c r="AH3280" s="71" t="s">
        <v>1841</v>
      </c>
      <c r="AI3280" s="71" t="s">
        <v>1842</v>
      </c>
      <c r="AJ3280" s="72" t="s">
        <v>15</v>
      </c>
      <c r="AK3280" s="72" t="s">
        <v>1843</v>
      </c>
      <c r="AL3280" s="72" t="s">
        <v>1797</v>
      </c>
      <c r="AM3280" s="72" t="s">
        <v>1832</v>
      </c>
      <c r="AN3280" s="72" t="s">
        <v>1833</v>
      </c>
      <c r="AO3280" s="72" t="s">
        <v>1834</v>
      </c>
      <c r="AP3280" s="72" t="s">
        <v>1848</v>
      </c>
      <c r="AQ3280" s="72" t="s">
        <v>1844</v>
      </c>
      <c r="AR3280" s="72" t="s">
        <v>1835</v>
      </c>
      <c r="AS3280" s="72" t="s">
        <v>1836</v>
      </c>
      <c r="AT3280" s="72" t="s">
        <v>1837</v>
      </c>
      <c r="AU3280" s="72" t="s">
        <v>1838</v>
      </c>
      <c r="AV3280" s="72" t="s">
        <v>1839</v>
      </c>
      <c r="AW3280" s="72" t="s">
        <v>1840</v>
      </c>
      <c r="AX3280" s="72" t="s">
        <v>1845</v>
      </c>
      <c r="AY3280" s="72" t="s">
        <v>1846</v>
      </c>
      <c r="AZ3280" s="72" t="s">
        <v>1841</v>
      </c>
      <c r="BA3280" s="72" t="s">
        <v>1842</v>
      </c>
      <c r="BB3280" s="73" t="s">
        <v>16</v>
      </c>
      <c r="BC3280" s="73" t="s">
        <v>1843</v>
      </c>
      <c r="BD3280" s="73" t="s">
        <v>1797</v>
      </c>
      <c r="BE3280" s="73" t="s">
        <v>1832</v>
      </c>
      <c r="BF3280" s="73" t="s">
        <v>1833</v>
      </c>
      <c r="BG3280" s="73" t="s">
        <v>1834</v>
      </c>
      <c r="BH3280" s="73" t="s">
        <v>1849</v>
      </c>
      <c r="BI3280" s="73" t="s">
        <v>1844</v>
      </c>
      <c r="BJ3280" s="73" t="s">
        <v>1835</v>
      </c>
      <c r="BK3280" s="73" t="s">
        <v>1836</v>
      </c>
      <c r="BL3280" s="73" t="s">
        <v>1837</v>
      </c>
      <c r="BM3280" s="73" t="s">
        <v>1838</v>
      </c>
      <c r="BN3280" s="73" t="s">
        <v>1839</v>
      </c>
      <c r="BO3280" s="73" t="s">
        <v>1840</v>
      </c>
      <c r="BP3280" s="73" t="s">
        <v>1845</v>
      </c>
      <c r="BQ3280" s="73" t="s">
        <v>1846</v>
      </c>
      <c r="BR3280" s="73" t="s">
        <v>1841</v>
      </c>
      <c r="BS3280" s="73" t="s">
        <v>1842</v>
      </c>
      <c r="BT3280" s="5" t="s">
        <v>1911</v>
      </c>
      <c r="BU3280" s="5" t="s">
        <v>1942</v>
      </c>
      <c r="BV3280" s="5" t="s">
        <v>1943</v>
      </c>
      <c r="BW3280" s="5" t="s">
        <v>1944</v>
      </c>
      <c r="BX3280" s="5" t="s">
        <v>1945</v>
      </c>
      <c r="BY3280" s="5" t="s">
        <v>1946</v>
      </c>
      <c r="BZ3280" s="5" t="s">
        <v>1947</v>
      </c>
      <c r="CA3280" s="5" t="s">
        <v>1948</v>
      </c>
      <c r="CB3280" s="120" t="s">
        <v>1916</v>
      </c>
    </row>
    <row r="3281" spans="1:80" x14ac:dyDescent="0.25">
      <c r="A3281" s="134"/>
      <c r="B3281" s="134"/>
      <c r="C3281" s="134"/>
      <c r="D3281" s="136"/>
      <c r="E3281" s="136"/>
      <c r="F3281" s="136"/>
      <c r="G3281" s="138"/>
      <c r="H3281" s="15" t="s">
        <v>1</v>
      </c>
      <c r="I3281" s="9" t="s">
        <v>19</v>
      </c>
      <c r="J3281" s="9">
        <v>1</v>
      </c>
      <c r="K3281" s="9" t="s">
        <v>20</v>
      </c>
      <c r="L3281" s="9" t="s">
        <v>21</v>
      </c>
      <c r="M3281" s="9" t="s">
        <v>22</v>
      </c>
      <c r="N3281" s="9" t="s">
        <v>23</v>
      </c>
      <c r="O3281" s="9" t="s">
        <v>24</v>
      </c>
      <c r="P3281" s="9" t="s">
        <v>25</v>
      </c>
      <c r="Q3281" s="9" t="s">
        <v>26</v>
      </c>
      <c r="R3281" s="9">
        <v>1</v>
      </c>
      <c r="S3281" s="9">
        <v>2</v>
      </c>
      <c r="T3281" s="9">
        <v>3</v>
      </c>
      <c r="U3281" s="9">
        <v>4</v>
      </c>
      <c r="V3281" s="9">
        <v>5</v>
      </c>
      <c r="W3281" s="9">
        <v>6</v>
      </c>
      <c r="X3281" s="9">
        <v>7</v>
      </c>
      <c r="Y3281" s="9">
        <v>8</v>
      </c>
      <c r="Z3281" s="9">
        <v>9</v>
      </c>
      <c r="AA3281" s="9">
        <v>10</v>
      </c>
      <c r="AB3281" s="9">
        <v>11</v>
      </c>
      <c r="AC3281" s="9">
        <v>12</v>
      </c>
      <c r="AD3281" s="9">
        <v>13</v>
      </c>
      <c r="AE3281" s="9">
        <v>14</v>
      </c>
      <c r="AF3281" s="9">
        <v>15</v>
      </c>
      <c r="AG3281" s="9">
        <v>16</v>
      </c>
      <c r="AH3281" s="9">
        <v>20</v>
      </c>
      <c r="AI3281" s="9">
        <v>21</v>
      </c>
      <c r="AJ3281" s="9">
        <v>1</v>
      </c>
      <c r="AK3281" s="9">
        <v>2</v>
      </c>
      <c r="AL3281" s="9">
        <v>3</v>
      </c>
      <c r="AM3281" s="9">
        <v>4</v>
      </c>
      <c r="AN3281" s="9">
        <v>5</v>
      </c>
      <c r="AO3281" s="9">
        <v>6</v>
      </c>
      <c r="AP3281" s="9">
        <v>7</v>
      </c>
      <c r="AQ3281" s="9">
        <v>8</v>
      </c>
      <c r="AR3281" s="9">
        <v>9</v>
      </c>
      <c r="AS3281" s="9">
        <v>10</v>
      </c>
      <c r="AT3281" s="9">
        <v>11</v>
      </c>
      <c r="AU3281" s="9">
        <v>12</v>
      </c>
      <c r="AV3281" s="9">
        <v>13</v>
      </c>
      <c r="AW3281" s="9">
        <v>14</v>
      </c>
      <c r="AX3281" s="9">
        <v>15</v>
      </c>
      <c r="AY3281" s="9">
        <v>16</v>
      </c>
      <c r="AZ3281" s="9">
        <v>20</v>
      </c>
      <c r="BA3281" s="9">
        <v>21</v>
      </c>
      <c r="BB3281" s="9">
        <v>1</v>
      </c>
      <c r="BC3281" s="9">
        <v>2</v>
      </c>
      <c r="BD3281" s="9">
        <v>3</v>
      </c>
      <c r="BE3281" s="9">
        <v>4</v>
      </c>
      <c r="BF3281" s="9">
        <v>5</v>
      </c>
      <c r="BG3281" s="9">
        <v>6</v>
      </c>
      <c r="BH3281" s="9">
        <v>7</v>
      </c>
      <c r="BI3281" s="9">
        <v>8</v>
      </c>
      <c r="BJ3281" s="9">
        <v>9</v>
      </c>
      <c r="BK3281" s="9">
        <v>10</v>
      </c>
      <c r="BL3281" s="9">
        <v>11</v>
      </c>
      <c r="BM3281" s="9">
        <v>12</v>
      </c>
      <c r="BN3281" s="9">
        <v>13</v>
      </c>
      <c r="BO3281" s="9">
        <v>14</v>
      </c>
      <c r="BP3281" s="9">
        <v>15</v>
      </c>
      <c r="BQ3281" s="9">
        <v>16</v>
      </c>
      <c r="BR3281" s="9">
        <v>20</v>
      </c>
      <c r="BS3281" s="9">
        <v>21</v>
      </c>
      <c r="BT3281" s="9">
        <v>1</v>
      </c>
      <c r="BU3281" s="9">
        <v>2</v>
      </c>
      <c r="BV3281" s="9">
        <v>3</v>
      </c>
      <c r="BW3281" s="9" t="s">
        <v>1798</v>
      </c>
      <c r="BX3281" s="9">
        <v>5</v>
      </c>
      <c r="BY3281" s="9">
        <v>6</v>
      </c>
      <c r="BZ3281" s="9">
        <v>7</v>
      </c>
      <c r="CA3281" s="9" t="s">
        <v>1917</v>
      </c>
      <c r="CB3281" s="121">
        <v>9</v>
      </c>
    </row>
    <row r="3282" spans="1:80" x14ac:dyDescent="0.25">
      <c r="A3282" s="134"/>
      <c r="B3282" s="134"/>
      <c r="C3282" s="134"/>
      <c r="D3282" s="136"/>
      <c r="E3282" s="136"/>
      <c r="F3282" s="136"/>
      <c r="G3282" s="138"/>
      <c r="H3282" s="16" t="s">
        <v>1015</v>
      </c>
      <c r="I3282" s="17">
        <f>SUM(I3278)</f>
        <v>2113717</v>
      </c>
      <c r="J3282" s="17">
        <f t="shared" ref="J3282:J3283" si="8678">SUM(K3282,L3282,P3282,Q3282)</f>
        <v>2334257</v>
      </c>
      <c r="K3282" s="17">
        <f t="shared" ref="K3282" si="8679">SUM(K3278)</f>
        <v>2280357</v>
      </c>
      <c r="L3282" s="17">
        <f t="shared" ref="L3282:L3283" si="8680">SUM(M3282:O3282)</f>
        <v>53900</v>
      </c>
      <c r="M3282" s="17">
        <f t="shared" ref="M3282:Q3282" si="8681">SUM(M3278)</f>
        <v>53900</v>
      </c>
      <c r="N3282" s="17">
        <f t="shared" si="8681"/>
        <v>0</v>
      </c>
      <c r="O3282" s="17">
        <f t="shared" si="8681"/>
        <v>0</v>
      </c>
      <c r="P3282" s="17">
        <f t="shared" si="8681"/>
        <v>0</v>
      </c>
      <c r="Q3282" s="17">
        <f t="shared" si="8681"/>
        <v>0</v>
      </c>
      <c r="R3282" s="17">
        <f t="shared" ref="R3282:AG3282" si="8682">SUM(R3278)</f>
        <v>53900</v>
      </c>
      <c r="S3282" s="17">
        <f t="shared" si="8682"/>
        <v>0</v>
      </c>
      <c r="T3282" s="17">
        <f t="shared" si="8682"/>
        <v>0</v>
      </c>
      <c r="U3282" s="17">
        <f t="shared" si="8682"/>
        <v>0</v>
      </c>
      <c r="V3282" s="17">
        <f t="shared" si="8682"/>
        <v>0</v>
      </c>
      <c r="W3282" s="17">
        <f t="shared" si="8682"/>
        <v>0</v>
      </c>
      <c r="X3282" s="17">
        <f t="shared" ref="X3282" si="8683">SUM(X3278)</f>
        <v>53900</v>
      </c>
      <c r="Y3282" s="17">
        <f t="shared" si="8682"/>
        <v>1070</v>
      </c>
      <c r="Z3282" s="17">
        <f t="shared" si="8682"/>
        <v>120</v>
      </c>
      <c r="AA3282" s="17">
        <f t="shared" si="8682"/>
        <v>14600</v>
      </c>
      <c r="AB3282" s="17">
        <f t="shared" si="8682"/>
        <v>9160</v>
      </c>
      <c r="AC3282" s="17">
        <f t="shared" si="8682"/>
        <v>9619</v>
      </c>
      <c r="AD3282" s="17">
        <f t="shared" si="8682"/>
        <v>2631</v>
      </c>
      <c r="AE3282" s="17">
        <f t="shared" si="8682"/>
        <v>0</v>
      </c>
      <c r="AF3282" s="17">
        <f t="shared" si="8682"/>
        <v>0</v>
      </c>
      <c r="AG3282" s="17">
        <f t="shared" si="8682"/>
        <v>9810</v>
      </c>
      <c r="AH3282" s="17">
        <v>47010</v>
      </c>
      <c r="AI3282" s="17">
        <v>6890</v>
      </c>
      <c r="AJ3282" s="17">
        <f t="shared" ref="AJ3282:AY3282" si="8684">SUM(AJ3278)</f>
        <v>0</v>
      </c>
      <c r="AK3282" s="17">
        <f t="shared" si="8684"/>
        <v>0</v>
      </c>
      <c r="AL3282" s="17">
        <f t="shared" si="8684"/>
        <v>0</v>
      </c>
      <c r="AM3282" s="17">
        <f t="shared" si="8684"/>
        <v>0</v>
      </c>
      <c r="AN3282" s="17">
        <f t="shared" si="8684"/>
        <v>0</v>
      </c>
      <c r="AO3282" s="17">
        <f t="shared" si="8684"/>
        <v>0</v>
      </c>
      <c r="AP3282" s="17">
        <f t="shared" ref="AP3282" si="8685">SUM(AP3278)</f>
        <v>0</v>
      </c>
      <c r="AQ3282" s="17">
        <f t="shared" si="8684"/>
        <v>0</v>
      </c>
      <c r="AR3282" s="17">
        <f t="shared" si="8684"/>
        <v>0</v>
      </c>
      <c r="AS3282" s="17">
        <f t="shared" si="8684"/>
        <v>0</v>
      </c>
      <c r="AT3282" s="17">
        <f t="shared" si="8684"/>
        <v>0</v>
      </c>
      <c r="AU3282" s="17">
        <f t="shared" si="8684"/>
        <v>0</v>
      </c>
      <c r="AV3282" s="17">
        <f t="shared" si="8684"/>
        <v>0</v>
      </c>
      <c r="AW3282" s="17">
        <f t="shared" si="8684"/>
        <v>0</v>
      </c>
      <c r="AX3282" s="17">
        <f t="shared" si="8684"/>
        <v>0</v>
      </c>
      <c r="AY3282" s="17">
        <f t="shared" si="8684"/>
        <v>0</v>
      </c>
      <c r="AZ3282" s="17">
        <v>0</v>
      </c>
      <c r="BA3282" s="17">
        <v>0</v>
      </c>
      <c r="BB3282" s="17">
        <f t="shared" ref="BB3282:BQ3282" si="8686">SUM(BB3278)</f>
        <v>0</v>
      </c>
      <c r="BC3282" s="17">
        <f t="shared" si="8686"/>
        <v>0</v>
      </c>
      <c r="BD3282" s="17">
        <f t="shared" si="8686"/>
        <v>0</v>
      </c>
      <c r="BE3282" s="17">
        <f t="shared" si="8686"/>
        <v>1200</v>
      </c>
      <c r="BF3282" s="17">
        <f t="shared" si="8686"/>
        <v>0</v>
      </c>
      <c r="BG3282" s="17">
        <f t="shared" si="8686"/>
        <v>0</v>
      </c>
      <c r="BH3282" s="17">
        <f t="shared" ref="BH3282" si="8687">SUM(BH3278)</f>
        <v>1200</v>
      </c>
      <c r="BI3282" s="17">
        <f t="shared" si="8686"/>
        <v>0</v>
      </c>
      <c r="BJ3282" s="17">
        <f t="shared" si="8686"/>
        <v>0</v>
      </c>
      <c r="BK3282" s="17">
        <f t="shared" si="8686"/>
        <v>0</v>
      </c>
      <c r="BL3282" s="17">
        <f t="shared" si="8686"/>
        <v>1200</v>
      </c>
      <c r="BM3282" s="17">
        <f t="shared" si="8686"/>
        <v>0</v>
      </c>
      <c r="BN3282" s="17">
        <f t="shared" si="8686"/>
        <v>0</v>
      </c>
      <c r="BO3282" s="17">
        <f t="shared" si="8686"/>
        <v>0</v>
      </c>
      <c r="BP3282" s="17">
        <f t="shared" si="8686"/>
        <v>0</v>
      </c>
      <c r="BQ3282" s="17">
        <f t="shared" si="8686"/>
        <v>0</v>
      </c>
      <c r="BR3282" s="17">
        <v>1200</v>
      </c>
      <c r="BS3282" s="17">
        <v>0</v>
      </c>
      <c r="BT3282" s="17">
        <f t="shared" ref="BT3282:BW3282" si="8688">SUM(BT3278)</f>
        <v>2467468</v>
      </c>
      <c r="BU3282" s="17">
        <f t="shared" ref="BU3282:BV3282" si="8689">SUM(BU3278)</f>
        <v>2419693</v>
      </c>
      <c r="BV3282" s="17">
        <f t="shared" si="8689"/>
        <v>1308343</v>
      </c>
      <c r="BW3282" s="17">
        <f t="shared" si="8688"/>
        <v>549240</v>
      </c>
      <c r="BX3282" s="17">
        <f t="shared" ref="BX3282:BZ3282" si="8690">SUM(BX3278)</f>
        <v>192100</v>
      </c>
      <c r="BY3282" s="17">
        <f t="shared" si="8690"/>
        <v>181700</v>
      </c>
      <c r="BZ3282" s="17">
        <f t="shared" si="8690"/>
        <v>175440</v>
      </c>
      <c r="CA3282" s="17">
        <f>BV3282+BW3282</f>
        <v>1857583</v>
      </c>
      <c r="CB3282" s="125">
        <f>IF(BU3282=0,"-",CA3282/BU3282*100)</f>
        <v>76.769367023006637</v>
      </c>
    </row>
    <row r="3283" spans="1:80" x14ac:dyDescent="0.25">
      <c r="A3283" s="134"/>
      <c r="B3283" s="134"/>
      <c r="C3283" s="134"/>
      <c r="D3283" s="136"/>
      <c r="E3283" s="136"/>
      <c r="F3283" s="136"/>
      <c r="G3283" s="138"/>
      <c r="H3283" s="18" t="s">
        <v>86</v>
      </c>
      <c r="I3283" s="17">
        <f>SUM(I3282)</f>
        <v>2113717</v>
      </c>
      <c r="J3283" s="17">
        <f t="shared" si="8678"/>
        <v>2334257</v>
      </c>
      <c r="K3283" s="17">
        <f t="shared" ref="K3283" si="8691">SUM(K3282)</f>
        <v>2280357</v>
      </c>
      <c r="L3283" s="17">
        <f t="shared" si="8680"/>
        <v>53900</v>
      </c>
      <c r="M3283" s="17">
        <f t="shared" ref="M3283:Q3283" si="8692">SUM(M3282)</f>
        <v>53900</v>
      </c>
      <c r="N3283" s="17">
        <f t="shared" si="8692"/>
        <v>0</v>
      </c>
      <c r="O3283" s="17">
        <f t="shared" si="8692"/>
        <v>0</v>
      </c>
      <c r="P3283" s="17">
        <f t="shared" si="8692"/>
        <v>0</v>
      </c>
      <c r="Q3283" s="17">
        <f t="shared" si="8692"/>
        <v>0</v>
      </c>
      <c r="R3283" s="17">
        <f t="shared" ref="R3283:AG3283" si="8693">SUM(R3282)</f>
        <v>53900</v>
      </c>
      <c r="S3283" s="17">
        <f t="shared" si="8693"/>
        <v>0</v>
      </c>
      <c r="T3283" s="17">
        <f t="shared" si="8693"/>
        <v>0</v>
      </c>
      <c r="U3283" s="17">
        <f t="shared" si="8693"/>
        <v>0</v>
      </c>
      <c r="V3283" s="17">
        <f t="shared" si="8693"/>
        <v>0</v>
      </c>
      <c r="W3283" s="17">
        <f t="shared" si="8693"/>
        <v>0</v>
      </c>
      <c r="X3283" s="17">
        <f t="shared" ref="X3283" si="8694">SUM(X3282)</f>
        <v>53900</v>
      </c>
      <c r="Y3283" s="17">
        <f t="shared" si="8693"/>
        <v>1070</v>
      </c>
      <c r="Z3283" s="17">
        <f t="shared" si="8693"/>
        <v>120</v>
      </c>
      <c r="AA3283" s="17">
        <f t="shared" si="8693"/>
        <v>14600</v>
      </c>
      <c r="AB3283" s="17">
        <f t="shared" si="8693"/>
        <v>9160</v>
      </c>
      <c r="AC3283" s="17">
        <f t="shared" si="8693"/>
        <v>9619</v>
      </c>
      <c r="AD3283" s="17">
        <f t="shared" si="8693"/>
        <v>2631</v>
      </c>
      <c r="AE3283" s="17">
        <f t="shared" si="8693"/>
        <v>0</v>
      </c>
      <c r="AF3283" s="17">
        <f t="shared" si="8693"/>
        <v>0</v>
      </c>
      <c r="AG3283" s="17">
        <f t="shared" si="8693"/>
        <v>9810</v>
      </c>
      <c r="AH3283" s="17">
        <v>47010</v>
      </c>
      <c r="AI3283" s="17">
        <v>6890</v>
      </c>
      <c r="AJ3283" s="17">
        <f t="shared" ref="AJ3283:AY3283" si="8695">SUM(AJ3282)</f>
        <v>0</v>
      </c>
      <c r="AK3283" s="17">
        <f t="shared" si="8695"/>
        <v>0</v>
      </c>
      <c r="AL3283" s="17">
        <f t="shared" si="8695"/>
        <v>0</v>
      </c>
      <c r="AM3283" s="17">
        <f t="shared" si="8695"/>
        <v>0</v>
      </c>
      <c r="AN3283" s="17">
        <f t="shared" si="8695"/>
        <v>0</v>
      </c>
      <c r="AO3283" s="17">
        <f t="shared" si="8695"/>
        <v>0</v>
      </c>
      <c r="AP3283" s="17">
        <f t="shared" ref="AP3283" si="8696">SUM(AP3282)</f>
        <v>0</v>
      </c>
      <c r="AQ3283" s="17">
        <f t="shared" si="8695"/>
        <v>0</v>
      </c>
      <c r="AR3283" s="17">
        <f t="shared" si="8695"/>
        <v>0</v>
      </c>
      <c r="AS3283" s="17">
        <f t="shared" si="8695"/>
        <v>0</v>
      </c>
      <c r="AT3283" s="17">
        <f t="shared" si="8695"/>
        <v>0</v>
      </c>
      <c r="AU3283" s="17">
        <f t="shared" si="8695"/>
        <v>0</v>
      </c>
      <c r="AV3283" s="17">
        <f t="shared" si="8695"/>
        <v>0</v>
      </c>
      <c r="AW3283" s="17">
        <f t="shared" si="8695"/>
        <v>0</v>
      </c>
      <c r="AX3283" s="17">
        <f t="shared" si="8695"/>
        <v>0</v>
      </c>
      <c r="AY3283" s="17">
        <f t="shared" si="8695"/>
        <v>0</v>
      </c>
      <c r="AZ3283" s="17">
        <v>0</v>
      </c>
      <c r="BA3283" s="17">
        <v>0</v>
      </c>
      <c r="BB3283" s="17">
        <f t="shared" ref="BB3283:BQ3283" si="8697">SUM(BB3282)</f>
        <v>0</v>
      </c>
      <c r="BC3283" s="17">
        <f t="shared" si="8697"/>
        <v>0</v>
      </c>
      <c r="BD3283" s="17">
        <f t="shared" si="8697"/>
        <v>0</v>
      </c>
      <c r="BE3283" s="17">
        <f t="shared" si="8697"/>
        <v>1200</v>
      </c>
      <c r="BF3283" s="17">
        <f t="shared" si="8697"/>
        <v>0</v>
      </c>
      <c r="BG3283" s="17">
        <f t="shared" si="8697"/>
        <v>0</v>
      </c>
      <c r="BH3283" s="17">
        <f t="shared" ref="BH3283" si="8698">SUM(BH3282)</f>
        <v>1200</v>
      </c>
      <c r="BI3283" s="17">
        <f t="shared" si="8697"/>
        <v>0</v>
      </c>
      <c r="BJ3283" s="17">
        <f t="shared" si="8697"/>
        <v>0</v>
      </c>
      <c r="BK3283" s="17">
        <f t="shared" si="8697"/>
        <v>0</v>
      </c>
      <c r="BL3283" s="17">
        <f t="shared" si="8697"/>
        <v>1200</v>
      </c>
      <c r="BM3283" s="17">
        <f t="shared" si="8697"/>
        <v>0</v>
      </c>
      <c r="BN3283" s="17">
        <f t="shared" si="8697"/>
        <v>0</v>
      </c>
      <c r="BO3283" s="17">
        <f t="shared" si="8697"/>
        <v>0</v>
      </c>
      <c r="BP3283" s="17">
        <f t="shared" si="8697"/>
        <v>0</v>
      </c>
      <c r="BQ3283" s="17">
        <f t="shared" si="8697"/>
        <v>0</v>
      </c>
      <c r="BR3283" s="17">
        <v>1200</v>
      </c>
      <c r="BS3283" s="17">
        <v>0</v>
      </c>
      <c r="BT3283" s="17">
        <f t="shared" ref="BT3283:BW3283" si="8699">SUM(BT3282)</f>
        <v>2467468</v>
      </c>
      <c r="BU3283" s="17">
        <f t="shared" ref="BU3283:BV3283" si="8700">SUM(BU3282)</f>
        <v>2419693</v>
      </c>
      <c r="BV3283" s="17">
        <f t="shared" si="8700"/>
        <v>1308343</v>
      </c>
      <c r="BW3283" s="17">
        <f t="shared" si="8699"/>
        <v>549240</v>
      </c>
      <c r="BX3283" s="17">
        <f t="shared" ref="BX3283" si="8701">SUM(BX3282)</f>
        <v>192100</v>
      </c>
      <c r="BY3283" s="17">
        <f t="shared" ref="BY3283" si="8702">SUM(BY3282)</f>
        <v>181700</v>
      </c>
      <c r="BZ3283" s="17">
        <f t="shared" ref="BZ3283" si="8703">SUM(BZ3282)</f>
        <v>175440</v>
      </c>
      <c r="CA3283" s="17">
        <f>BV3283+BW3283</f>
        <v>1857583</v>
      </c>
      <c r="CB3283" s="125">
        <f>IF(BU3283=0,"-",CA3283/BU3283*100)</f>
        <v>76.769367023006637</v>
      </c>
    </row>
    <row r="3284" spans="1:80" x14ac:dyDescent="0.25">
      <c r="A3284" s="139"/>
      <c r="B3284" s="139"/>
      <c r="C3284" s="139"/>
      <c r="D3284" s="140"/>
      <c r="E3284" s="140"/>
      <c r="F3284" s="140"/>
      <c r="G3284" s="141"/>
      <c r="X3284">
        <f t="shared" si="8545"/>
        <v>0</v>
      </c>
      <c r="AH3284">
        <v>0</v>
      </c>
      <c r="AI3284">
        <v>0</v>
      </c>
      <c r="AP3284">
        <f t="shared" si="8546"/>
        <v>0</v>
      </c>
      <c r="AZ3284">
        <v>0</v>
      </c>
      <c r="BA3284">
        <v>0</v>
      </c>
      <c r="BH3284">
        <f t="shared" si="8547"/>
        <v>0</v>
      </c>
      <c r="BR3284">
        <v>0</v>
      </c>
      <c r="BS3284">
        <v>0</v>
      </c>
      <c r="BU3284">
        <v>0</v>
      </c>
      <c r="BV3284">
        <v>0</v>
      </c>
      <c r="BW3284">
        <f t="shared" si="8671"/>
        <v>0</v>
      </c>
      <c r="CA3284">
        <f>BV3284+BW3284</f>
        <v>0</v>
      </c>
      <c r="CB3284" s="126" t="str">
        <f>IF(BU3284=0,"-",CA3284/BU3284*100)</f>
        <v>-</v>
      </c>
    </row>
    <row r="3285" spans="1:80" ht="15.75" thickBot="1" x14ac:dyDescent="0.3">
      <c r="A3285" s="13" t="s">
        <v>1</v>
      </c>
      <c r="B3285" s="13" t="s">
        <v>1</v>
      </c>
      <c r="C3285" s="13" t="s">
        <v>1</v>
      </c>
      <c r="D3285" s="74" t="s">
        <v>1</v>
      </c>
      <c r="E3285" s="74" t="s">
        <v>1</v>
      </c>
      <c r="F3285" s="74" t="s">
        <v>1</v>
      </c>
      <c r="G3285" s="13" t="s">
        <v>1</v>
      </c>
      <c r="H3285" s="19" t="s">
        <v>1</v>
      </c>
      <c r="I3285" s="19" t="s">
        <v>1</v>
      </c>
      <c r="J3285" s="19"/>
      <c r="K3285" s="19" t="s">
        <v>1</v>
      </c>
      <c r="L3285" s="19"/>
      <c r="M3285" s="19" t="s">
        <v>1</v>
      </c>
      <c r="N3285" s="19" t="s">
        <v>1</v>
      </c>
      <c r="O3285" s="19" t="s">
        <v>1</v>
      </c>
      <c r="P3285" s="31"/>
      <c r="Q3285" s="19" t="s">
        <v>1</v>
      </c>
      <c r="R3285" s="19" t="s">
        <v>1</v>
      </c>
      <c r="S3285" s="19"/>
      <c r="T3285" s="19"/>
      <c r="U3285" s="19"/>
      <c r="V3285" s="19"/>
      <c r="W3285" s="19"/>
      <c r="X3285" s="19"/>
      <c r="Y3285" s="19"/>
      <c r="Z3285" s="19"/>
      <c r="AA3285" s="19"/>
      <c r="AB3285" s="19"/>
      <c r="AC3285" s="19"/>
      <c r="AD3285" s="19"/>
      <c r="AE3285" s="19"/>
      <c r="AF3285" s="19"/>
      <c r="AG3285" s="19"/>
      <c r="AH3285" s="19">
        <v>0</v>
      </c>
      <c r="AI3285" s="19">
        <v>0</v>
      </c>
      <c r="AJ3285" s="19" t="s">
        <v>1</v>
      </c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>
        <v>0</v>
      </c>
      <c r="BA3285" s="19">
        <v>0</v>
      </c>
      <c r="BB3285" s="19" t="s">
        <v>1</v>
      </c>
      <c r="BC3285" s="19"/>
      <c r="BD3285" s="19"/>
      <c r="BE3285" s="19"/>
      <c r="BF3285" s="19"/>
      <c r="BG3285" s="19"/>
      <c r="BH3285" s="19"/>
      <c r="BI3285" s="19"/>
      <c r="BJ3285" s="19"/>
      <c r="BK3285" s="19"/>
      <c r="BL3285" s="19"/>
      <c r="BM3285" s="19"/>
      <c r="BN3285" s="19"/>
      <c r="BO3285" s="19"/>
      <c r="BP3285" s="19"/>
      <c r="BQ3285" s="19"/>
      <c r="BR3285" s="19">
        <v>0</v>
      </c>
      <c r="BS3285" s="19">
        <v>0</v>
      </c>
      <c r="BT3285" s="19"/>
      <c r="BU3285" s="19"/>
      <c r="BV3285" s="19"/>
      <c r="BW3285" s="19">
        <f t="shared" si="8671"/>
        <v>0</v>
      </c>
      <c r="BX3285" s="19"/>
      <c r="BY3285" s="19"/>
      <c r="BZ3285" s="19"/>
      <c r="CA3285" s="19">
        <f>BV3285+BW3285</f>
        <v>0</v>
      </c>
      <c r="CB3285" s="127"/>
    </row>
    <row r="3286" spans="1:80" ht="69.75" customHeight="1" thickBot="1" x14ac:dyDescent="0.3">
      <c r="A3286" s="5" t="s">
        <v>4</v>
      </c>
      <c r="B3286" s="5" t="s">
        <v>5</v>
      </c>
      <c r="C3286" s="5" t="s">
        <v>6</v>
      </c>
      <c r="D3286" s="80" t="s">
        <v>1</v>
      </c>
      <c r="E3286" s="88" t="s">
        <v>7</v>
      </c>
      <c r="F3286" s="88" t="s">
        <v>8</v>
      </c>
      <c r="G3286" s="5" t="s">
        <v>9</v>
      </c>
      <c r="H3286" s="5" t="s">
        <v>10</v>
      </c>
      <c r="I3286" s="5" t="s">
        <v>11</v>
      </c>
      <c r="J3286" s="5" t="s">
        <v>1809</v>
      </c>
      <c r="K3286" s="5" t="s">
        <v>12</v>
      </c>
      <c r="L3286" s="5" t="s">
        <v>13</v>
      </c>
      <c r="M3286" s="5" t="s">
        <v>14</v>
      </c>
      <c r="N3286" s="5" t="s">
        <v>15</v>
      </c>
      <c r="O3286" s="5" t="s">
        <v>16</v>
      </c>
      <c r="P3286" s="5" t="s">
        <v>17</v>
      </c>
      <c r="Q3286" s="5" t="s">
        <v>18</v>
      </c>
      <c r="R3286" s="71" t="s">
        <v>14</v>
      </c>
      <c r="S3286" s="71" t="s">
        <v>1843</v>
      </c>
      <c r="T3286" s="71" t="s">
        <v>1797</v>
      </c>
      <c r="U3286" s="71" t="s">
        <v>1832</v>
      </c>
      <c r="V3286" s="71" t="s">
        <v>1833</v>
      </c>
      <c r="W3286" s="71" t="s">
        <v>1834</v>
      </c>
      <c r="X3286" s="71" t="s">
        <v>1847</v>
      </c>
      <c r="Y3286" s="71" t="s">
        <v>1844</v>
      </c>
      <c r="Z3286" s="71" t="s">
        <v>1835</v>
      </c>
      <c r="AA3286" s="71" t="s">
        <v>1836</v>
      </c>
      <c r="AB3286" s="71" t="s">
        <v>1837</v>
      </c>
      <c r="AC3286" s="71" t="s">
        <v>1838</v>
      </c>
      <c r="AD3286" s="71" t="s">
        <v>1839</v>
      </c>
      <c r="AE3286" s="71" t="s">
        <v>1840</v>
      </c>
      <c r="AF3286" s="71" t="s">
        <v>1845</v>
      </c>
      <c r="AG3286" s="71" t="s">
        <v>1846</v>
      </c>
      <c r="AH3286" s="71" t="s">
        <v>1841</v>
      </c>
      <c r="AI3286" s="71" t="s">
        <v>1842</v>
      </c>
      <c r="AJ3286" s="72" t="s">
        <v>15</v>
      </c>
      <c r="AK3286" s="72" t="s">
        <v>1843</v>
      </c>
      <c r="AL3286" s="72" t="s">
        <v>1797</v>
      </c>
      <c r="AM3286" s="72" t="s">
        <v>1832</v>
      </c>
      <c r="AN3286" s="72" t="s">
        <v>1833</v>
      </c>
      <c r="AO3286" s="72" t="s">
        <v>1834</v>
      </c>
      <c r="AP3286" s="72" t="s">
        <v>1848</v>
      </c>
      <c r="AQ3286" s="72" t="s">
        <v>1844</v>
      </c>
      <c r="AR3286" s="72" t="s">
        <v>1835</v>
      </c>
      <c r="AS3286" s="72" t="s">
        <v>1836</v>
      </c>
      <c r="AT3286" s="72" t="s">
        <v>1837</v>
      </c>
      <c r="AU3286" s="72" t="s">
        <v>1838</v>
      </c>
      <c r="AV3286" s="72" t="s">
        <v>1839</v>
      </c>
      <c r="AW3286" s="72" t="s">
        <v>1840</v>
      </c>
      <c r="AX3286" s="72" t="s">
        <v>1845</v>
      </c>
      <c r="AY3286" s="72" t="s">
        <v>1846</v>
      </c>
      <c r="AZ3286" s="72" t="s">
        <v>1841</v>
      </c>
      <c r="BA3286" s="72" t="s">
        <v>1842</v>
      </c>
      <c r="BB3286" s="73" t="s">
        <v>16</v>
      </c>
      <c r="BC3286" s="73" t="s">
        <v>1843</v>
      </c>
      <c r="BD3286" s="73" t="s">
        <v>1797</v>
      </c>
      <c r="BE3286" s="73" t="s">
        <v>1832</v>
      </c>
      <c r="BF3286" s="73" t="s">
        <v>1833</v>
      </c>
      <c r="BG3286" s="73" t="s">
        <v>1834</v>
      </c>
      <c r="BH3286" s="73" t="s">
        <v>1849</v>
      </c>
      <c r="BI3286" s="73" t="s">
        <v>1844</v>
      </c>
      <c r="BJ3286" s="73" t="s">
        <v>1835</v>
      </c>
      <c r="BK3286" s="73" t="s">
        <v>1836</v>
      </c>
      <c r="BL3286" s="73" t="s">
        <v>1837</v>
      </c>
      <c r="BM3286" s="73" t="s">
        <v>1838</v>
      </c>
      <c r="BN3286" s="73" t="s">
        <v>1839</v>
      </c>
      <c r="BO3286" s="73" t="s">
        <v>1840</v>
      </c>
      <c r="BP3286" s="73" t="s">
        <v>1845</v>
      </c>
      <c r="BQ3286" s="73" t="s">
        <v>1846</v>
      </c>
      <c r="BR3286" s="73" t="s">
        <v>1841</v>
      </c>
      <c r="BS3286" s="73" t="s">
        <v>1842</v>
      </c>
      <c r="BT3286" s="5" t="s">
        <v>1911</v>
      </c>
      <c r="BU3286" s="5" t="s">
        <v>1942</v>
      </c>
      <c r="BV3286" s="5" t="s">
        <v>1943</v>
      </c>
      <c r="BW3286" s="5" t="s">
        <v>1944</v>
      </c>
      <c r="BX3286" s="5" t="s">
        <v>1945</v>
      </c>
      <c r="BY3286" s="5" t="s">
        <v>1946</v>
      </c>
      <c r="BZ3286" s="5" t="s">
        <v>1947</v>
      </c>
      <c r="CA3286" s="5" t="s">
        <v>1948</v>
      </c>
      <c r="CB3286" s="120" t="s">
        <v>1916</v>
      </c>
    </row>
    <row r="3287" spans="1:80" x14ac:dyDescent="0.25">
      <c r="A3287" s="6" t="s">
        <v>1</v>
      </c>
      <c r="B3287" s="6" t="s">
        <v>1</v>
      </c>
      <c r="C3287" s="6" t="s">
        <v>1</v>
      </c>
      <c r="D3287" s="81" t="s">
        <v>1</v>
      </c>
      <c r="E3287" s="81" t="s">
        <v>1</v>
      </c>
      <c r="F3287" s="94" t="s">
        <v>1</v>
      </c>
      <c r="G3287" s="7" t="s">
        <v>1</v>
      </c>
      <c r="H3287" s="8" t="s">
        <v>1</v>
      </c>
      <c r="I3287" s="9" t="s">
        <v>19</v>
      </c>
      <c r="J3287" s="9">
        <v>1</v>
      </c>
      <c r="K3287" s="9" t="s">
        <v>20</v>
      </c>
      <c r="L3287" s="9" t="s">
        <v>21</v>
      </c>
      <c r="M3287" s="9" t="s">
        <v>22</v>
      </c>
      <c r="N3287" s="9" t="s">
        <v>23</v>
      </c>
      <c r="O3287" s="9" t="s">
        <v>24</v>
      </c>
      <c r="P3287" s="9" t="s">
        <v>25</v>
      </c>
      <c r="Q3287" s="9" t="s">
        <v>26</v>
      </c>
      <c r="R3287" s="9">
        <v>1</v>
      </c>
      <c r="S3287" s="9">
        <v>2</v>
      </c>
      <c r="T3287" s="9">
        <v>3</v>
      </c>
      <c r="U3287" s="9">
        <v>4</v>
      </c>
      <c r="V3287" s="9">
        <v>5</v>
      </c>
      <c r="W3287" s="9">
        <v>6</v>
      </c>
      <c r="X3287" s="9">
        <v>7</v>
      </c>
      <c r="Y3287" s="9">
        <v>8</v>
      </c>
      <c r="Z3287" s="9">
        <v>9</v>
      </c>
      <c r="AA3287" s="9">
        <v>10</v>
      </c>
      <c r="AB3287" s="9">
        <v>11</v>
      </c>
      <c r="AC3287" s="9">
        <v>12</v>
      </c>
      <c r="AD3287" s="9">
        <v>13</v>
      </c>
      <c r="AE3287" s="9">
        <v>14</v>
      </c>
      <c r="AF3287" s="9">
        <v>15</v>
      </c>
      <c r="AG3287" s="9">
        <v>16</v>
      </c>
      <c r="AH3287" s="9">
        <v>20</v>
      </c>
      <c r="AI3287" s="9">
        <v>21</v>
      </c>
      <c r="AJ3287" s="9">
        <v>1</v>
      </c>
      <c r="AK3287" s="9">
        <v>2</v>
      </c>
      <c r="AL3287" s="9">
        <v>3</v>
      </c>
      <c r="AM3287" s="9">
        <v>4</v>
      </c>
      <c r="AN3287" s="9">
        <v>5</v>
      </c>
      <c r="AO3287" s="9">
        <v>6</v>
      </c>
      <c r="AP3287" s="9">
        <v>7</v>
      </c>
      <c r="AQ3287" s="9">
        <v>8</v>
      </c>
      <c r="AR3287" s="9">
        <v>9</v>
      </c>
      <c r="AS3287" s="9">
        <v>10</v>
      </c>
      <c r="AT3287" s="9">
        <v>11</v>
      </c>
      <c r="AU3287" s="9">
        <v>12</v>
      </c>
      <c r="AV3287" s="9">
        <v>13</v>
      </c>
      <c r="AW3287" s="9">
        <v>14</v>
      </c>
      <c r="AX3287" s="9">
        <v>15</v>
      </c>
      <c r="AY3287" s="9">
        <v>16</v>
      </c>
      <c r="AZ3287" s="9">
        <v>20</v>
      </c>
      <c r="BA3287" s="9">
        <v>21</v>
      </c>
      <c r="BB3287" s="9">
        <v>1</v>
      </c>
      <c r="BC3287" s="9">
        <v>2</v>
      </c>
      <c r="BD3287" s="9">
        <v>3</v>
      </c>
      <c r="BE3287" s="9">
        <v>4</v>
      </c>
      <c r="BF3287" s="9">
        <v>5</v>
      </c>
      <c r="BG3287" s="9">
        <v>6</v>
      </c>
      <c r="BH3287" s="9">
        <v>7</v>
      </c>
      <c r="BI3287" s="9">
        <v>8</v>
      </c>
      <c r="BJ3287" s="9">
        <v>9</v>
      </c>
      <c r="BK3287" s="9">
        <v>10</v>
      </c>
      <c r="BL3287" s="9">
        <v>11</v>
      </c>
      <c r="BM3287" s="9">
        <v>12</v>
      </c>
      <c r="BN3287" s="9">
        <v>13</v>
      </c>
      <c r="BO3287" s="9">
        <v>14</v>
      </c>
      <c r="BP3287" s="9">
        <v>15</v>
      </c>
      <c r="BQ3287" s="9">
        <v>16</v>
      </c>
      <c r="BR3287" s="9">
        <v>20</v>
      </c>
      <c r="BS3287" s="9">
        <v>21</v>
      </c>
      <c r="BT3287" s="9">
        <v>1</v>
      </c>
      <c r="BU3287" s="9">
        <v>2</v>
      </c>
      <c r="BV3287" s="9">
        <v>3</v>
      </c>
      <c r="BW3287" s="9" t="s">
        <v>1798</v>
      </c>
      <c r="BX3287" s="9">
        <v>5</v>
      </c>
      <c r="BY3287" s="9">
        <v>6</v>
      </c>
      <c r="BZ3287" s="9">
        <v>7</v>
      </c>
      <c r="CA3287" s="9" t="s">
        <v>1917</v>
      </c>
      <c r="CB3287" s="121">
        <v>9</v>
      </c>
    </row>
    <row r="3288" spans="1:80" x14ac:dyDescent="0.25">
      <c r="A3288" s="1" t="s">
        <v>928</v>
      </c>
      <c r="B3288" s="1" t="s">
        <v>88</v>
      </c>
      <c r="C3288" s="4" t="s">
        <v>1455</v>
      </c>
      <c r="D3288" s="79" t="s">
        <v>1456</v>
      </c>
      <c r="E3288" s="78" t="s">
        <v>1</v>
      </c>
      <c r="F3288" s="78" t="s">
        <v>1</v>
      </c>
      <c r="G3288" s="2" t="s">
        <v>1</v>
      </c>
      <c r="H3288" s="2" t="s">
        <v>1457</v>
      </c>
      <c r="I3288" s="3" t="s">
        <v>1</v>
      </c>
      <c r="J3288" s="3">
        <f t="shared" ref="J3288:J3317" si="8704">SUM(K3288,L3288,P3288,Q3288)</f>
        <v>0</v>
      </c>
      <c r="K3288" s="3" t="s">
        <v>1</v>
      </c>
      <c r="L3288" s="3"/>
      <c r="M3288" s="3" t="s">
        <v>1</v>
      </c>
      <c r="N3288" s="3" t="s">
        <v>1</v>
      </c>
      <c r="O3288" s="3" t="s">
        <v>1</v>
      </c>
      <c r="P3288" s="26"/>
      <c r="Q3288" s="3" t="s">
        <v>1</v>
      </c>
      <c r="R3288" s="3" t="s">
        <v>1</v>
      </c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>
        <v>0</v>
      </c>
      <c r="AI3288" s="3">
        <v>0</v>
      </c>
      <c r="AJ3288" s="3" t="s">
        <v>1</v>
      </c>
      <c r="AK3288" s="3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  <c r="AX3288" s="3"/>
      <c r="AY3288" s="3"/>
      <c r="AZ3288" s="3">
        <v>0</v>
      </c>
      <c r="BA3288" s="3">
        <v>0</v>
      </c>
      <c r="BB3288" s="3" t="s">
        <v>1</v>
      </c>
      <c r="BC3288" s="3"/>
      <c r="BD3288" s="3"/>
      <c r="BE3288" s="3"/>
      <c r="BF3288" s="3"/>
      <c r="BG3288" s="3"/>
      <c r="BH3288" s="3"/>
      <c r="BI3288" s="3"/>
      <c r="BJ3288" s="3"/>
      <c r="BK3288" s="3"/>
      <c r="BL3288" s="3"/>
      <c r="BM3288" s="3"/>
      <c r="BN3288" s="3"/>
      <c r="BO3288" s="3"/>
      <c r="BP3288" s="3"/>
      <c r="BQ3288" s="3"/>
      <c r="BR3288" s="3">
        <v>0</v>
      </c>
      <c r="BS3288" s="3">
        <v>0</v>
      </c>
      <c r="BT3288" s="3">
        <v>0</v>
      </c>
      <c r="BU3288" s="3"/>
      <c r="BV3288" s="3"/>
      <c r="BW3288" s="3">
        <f t="shared" si="8671"/>
        <v>0</v>
      </c>
      <c r="BX3288" s="3"/>
      <c r="BY3288" s="3"/>
      <c r="BZ3288" s="3"/>
      <c r="CA3288" s="3">
        <f t="shared" ref="CA3288:CA3317" si="8705">BV3288+BW3288</f>
        <v>0</v>
      </c>
      <c r="CB3288" s="122"/>
    </row>
    <row r="3289" spans="1:80" ht="33.75" x14ac:dyDescent="0.25">
      <c r="A3289" s="1" t="s">
        <v>1</v>
      </c>
      <c r="B3289" s="1" t="s">
        <v>1</v>
      </c>
      <c r="C3289" s="1" t="s">
        <v>1</v>
      </c>
      <c r="D3289" s="78" t="s">
        <v>1</v>
      </c>
      <c r="E3289" s="78" t="s">
        <v>1</v>
      </c>
      <c r="F3289" s="78" t="s">
        <v>1</v>
      </c>
      <c r="G3289" s="2" t="s">
        <v>1</v>
      </c>
      <c r="H3289" s="10" t="s">
        <v>30</v>
      </c>
      <c r="I3289" s="11">
        <f>SUM(I3290,I3298,I3300)</f>
        <v>1998143</v>
      </c>
      <c r="J3289" s="11">
        <f t="shared" si="8704"/>
        <v>1998454</v>
      </c>
      <c r="K3289" s="11">
        <f t="shared" ref="K3289" si="8706">SUM(K3290,K3298,K3300)</f>
        <v>1993154</v>
      </c>
      <c r="L3289" s="11">
        <f t="shared" ref="L3289:L3316" si="8707">SUM(M3289:O3289)</f>
        <v>5300</v>
      </c>
      <c r="M3289" s="11">
        <f t="shared" ref="M3289:Q3289" si="8708">SUM(M3290,M3298,M3300)</f>
        <v>4500</v>
      </c>
      <c r="N3289" s="11">
        <f t="shared" si="8708"/>
        <v>0</v>
      </c>
      <c r="O3289" s="11">
        <f t="shared" si="8708"/>
        <v>800</v>
      </c>
      <c r="P3289" s="11">
        <f t="shared" si="8708"/>
        <v>0</v>
      </c>
      <c r="Q3289" s="11">
        <f t="shared" si="8708"/>
        <v>0</v>
      </c>
      <c r="R3289" s="11">
        <f t="shared" ref="R3289:AG3289" si="8709">SUM(R3290,R3298,R3300)</f>
        <v>4500</v>
      </c>
      <c r="S3289" s="11">
        <f t="shared" si="8709"/>
        <v>0</v>
      </c>
      <c r="T3289" s="11">
        <f t="shared" si="8709"/>
        <v>0</v>
      </c>
      <c r="U3289" s="11">
        <f t="shared" si="8709"/>
        <v>0</v>
      </c>
      <c r="V3289" s="11">
        <f t="shared" si="8709"/>
        <v>0</v>
      </c>
      <c r="W3289" s="11">
        <f t="shared" si="8709"/>
        <v>0</v>
      </c>
      <c r="X3289" s="11">
        <f t="shared" ref="X3289" si="8710">SUM(X3290,X3298,X3300)</f>
        <v>4500</v>
      </c>
      <c r="Y3289" s="11">
        <f t="shared" si="8709"/>
        <v>0</v>
      </c>
      <c r="Z3289" s="11">
        <f t="shared" si="8709"/>
        <v>0</v>
      </c>
      <c r="AA3289" s="11">
        <f t="shared" si="8709"/>
        <v>0</v>
      </c>
      <c r="AB3289" s="11">
        <f t="shared" si="8709"/>
        <v>0</v>
      </c>
      <c r="AC3289" s="11">
        <f t="shared" si="8709"/>
        <v>0</v>
      </c>
      <c r="AD3289" s="11">
        <f t="shared" si="8709"/>
        <v>0</v>
      </c>
      <c r="AE3289" s="11">
        <f t="shared" si="8709"/>
        <v>0</v>
      </c>
      <c r="AF3289" s="11">
        <f t="shared" si="8709"/>
        <v>0</v>
      </c>
      <c r="AG3289" s="11">
        <f t="shared" si="8709"/>
        <v>0</v>
      </c>
      <c r="AH3289" s="11">
        <v>0</v>
      </c>
      <c r="AI3289" s="11">
        <v>4500</v>
      </c>
      <c r="AJ3289" s="11">
        <f t="shared" ref="AJ3289:AY3289" si="8711">SUM(AJ3290,AJ3298,AJ3300)</f>
        <v>0</v>
      </c>
      <c r="AK3289" s="11">
        <f t="shared" si="8711"/>
        <v>0</v>
      </c>
      <c r="AL3289" s="11">
        <f t="shared" si="8711"/>
        <v>0</v>
      </c>
      <c r="AM3289" s="11">
        <f t="shared" si="8711"/>
        <v>792</v>
      </c>
      <c r="AN3289" s="11">
        <f t="shared" si="8711"/>
        <v>0</v>
      </c>
      <c r="AO3289" s="11">
        <f t="shared" si="8711"/>
        <v>0</v>
      </c>
      <c r="AP3289" s="11">
        <f t="shared" ref="AP3289" si="8712">SUM(AP3290,AP3298,AP3300)</f>
        <v>792</v>
      </c>
      <c r="AQ3289" s="11">
        <f t="shared" si="8711"/>
        <v>0</v>
      </c>
      <c r="AR3289" s="11">
        <f t="shared" si="8711"/>
        <v>0</v>
      </c>
      <c r="AS3289" s="11">
        <f t="shared" si="8711"/>
        <v>0</v>
      </c>
      <c r="AT3289" s="11">
        <f t="shared" si="8711"/>
        <v>0</v>
      </c>
      <c r="AU3289" s="11">
        <f t="shared" si="8711"/>
        <v>0</v>
      </c>
      <c r="AV3289" s="11">
        <f t="shared" si="8711"/>
        <v>592</v>
      </c>
      <c r="AW3289" s="11">
        <f t="shared" si="8711"/>
        <v>200</v>
      </c>
      <c r="AX3289" s="11">
        <f t="shared" si="8711"/>
        <v>0</v>
      </c>
      <c r="AY3289" s="11">
        <f t="shared" si="8711"/>
        <v>0</v>
      </c>
      <c r="AZ3289" s="11">
        <v>792</v>
      </c>
      <c r="BA3289" s="11">
        <v>0</v>
      </c>
      <c r="BB3289" s="11">
        <f t="shared" ref="BB3289:BQ3289" si="8713">SUM(BB3290,BB3298,BB3300)</f>
        <v>800</v>
      </c>
      <c r="BC3289" s="11">
        <f t="shared" si="8713"/>
        <v>0</v>
      </c>
      <c r="BD3289" s="11">
        <f t="shared" si="8713"/>
        <v>0</v>
      </c>
      <c r="BE3289" s="11">
        <f t="shared" si="8713"/>
        <v>900</v>
      </c>
      <c r="BF3289" s="11">
        <f t="shared" si="8713"/>
        <v>0</v>
      </c>
      <c r="BG3289" s="11">
        <f t="shared" si="8713"/>
        <v>0</v>
      </c>
      <c r="BH3289" s="11">
        <f t="shared" ref="BH3289" si="8714">SUM(BH3290,BH3298,BH3300)</f>
        <v>1700</v>
      </c>
      <c r="BI3289" s="11">
        <f t="shared" si="8713"/>
        <v>0</v>
      </c>
      <c r="BJ3289" s="11">
        <f t="shared" si="8713"/>
        <v>0</v>
      </c>
      <c r="BK3289" s="11">
        <f t="shared" si="8713"/>
        <v>800</v>
      </c>
      <c r="BL3289" s="11">
        <f t="shared" si="8713"/>
        <v>400</v>
      </c>
      <c r="BM3289" s="11">
        <f t="shared" si="8713"/>
        <v>0</v>
      </c>
      <c r="BN3289" s="11">
        <f t="shared" si="8713"/>
        <v>0</v>
      </c>
      <c r="BO3289" s="11">
        <f t="shared" si="8713"/>
        <v>500</v>
      </c>
      <c r="BP3289" s="11">
        <f t="shared" si="8713"/>
        <v>0</v>
      </c>
      <c r="BQ3289" s="11">
        <f t="shared" si="8713"/>
        <v>0</v>
      </c>
      <c r="BR3289" s="11">
        <v>1700</v>
      </c>
      <c r="BS3289" s="11">
        <v>0</v>
      </c>
      <c r="BT3289" s="11">
        <f t="shared" ref="BT3289:BZ3289" si="8715">SUM(BT3290,BT3298,BT3300)</f>
        <v>2096973</v>
      </c>
      <c r="BU3289" s="11">
        <f t="shared" si="8715"/>
        <v>2089411</v>
      </c>
      <c r="BV3289" s="11">
        <f t="shared" si="8715"/>
        <v>1321538</v>
      </c>
      <c r="BW3289" s="11">
        <f t="shared" si="8715"/>
        <v>472000</v>
      </c>
      <c r="BX3289" s="11">
        <f t="shared" si="8715"/>
        <v>156600</v>
      </c>
      <c r="BY3289" s="11">
        <f t="shared" si="8715"/>
        <v>155700</v>
      </c>
      <c r="BZ3289" s="11">
        <f t="shared" si="8715"/>
        <v>159700</v>
      </c>
      <c r="CA3289" s="11">
        <f t="shared" si="8705"/>
        <v>1793538</v>
      </c>
      <c r="CB3289" s="123">
        <f t="shared" ref="CB3289:CB3316" si="8716">IF(BU3289=0,"-",CA3289/BU3289*100)</f>
        <v>85.839406416449421</v>
      </c>
    </row>
    <row r="3290" spans="1:80" x14ac:dyDescent="0.25">
      <c r="A3290" s="4" t="s">
        <v>928</v>
      </c>
      <c r="B3290" s="4" t="s">
        <v>88</v>
      </c>
      <c r="C3290" s="4" t="s">
        <v>1455</v>
      </c>
      <c r="D3290" s="79" t="s">
        <v>1456</v>
      </c>
      <c r="E3290" s="78" t="s">
        <v>31</v>
      </c>
      <c r="F3290" s="78" t="s">
        <v>1</v>
      </c>
      <c r="G3290" s="2" t="s">
        <v>1</v>
      </c>
      <c r="H3290" s="2" t="s">
        <v>32</v>
      </c>
      <c r="I3290" s="12">
        <f>SUM(I3291,I3292)</f>
        <v>1739543</v>
      </c>
      <c r="J3290" s="12">
        <f t="shared" si="8704"/>
        <v>1725977</v>
      </c>
      <c r="K3290" s="12">
        <f t="shared" ref="K3290" si="8717">SUM(K3291,K3292)</f>
        <v>1725977</v>
      </c>
      <c r="L3290" s="12">
        <f t="shared" si="8707"/>
        <v>0</v>
      </c>
      <c r="M3290" s="12">
        <f t="shared" ref="M3290:Q3290" si="8718">SUM(M3291,M3292)</f>
        <v>0</v>
      </c>
      <c r="N3290" s="12">
        <f t="shared" si="8718"/>
        <v>0</v>
      </c>
      <c r="O3290" s="12">
        <f t="shared" si="8718"/>
        <v>0</v>
      </c>
      <c r="P3290" s="12">
        <f t="shared" si="8718"/>
        <v>0</v>
      </c>
      <c r="Q3290" s="12">
        <f t="shared" si="8718"/>
        <v>0</v>
      </c>
      <c r="R3290" s="12">
        <f t="shared" ref="R3290:AG3290" si="8719">SUM(R3291,R3292)</f>
        <v>0</v>
      </c>
      <c r="S3290" s="12">
        <f t="shared" si="8719"/>
        <v>0</v>
      </c>
      <c r="T3290" s="12">
        <f t="shared" si="8719"/>
        <v>0</v>
      </c>
      <c r="U3290" s="12">
        <f t="shared" si="8719"/>
        <v>0</v>
      </c>
      <c r="V3290" s="12">
        <f t="shared" si="8719"/>
        <v>0</v>
      </c>
      <c r="W3290" s="12">
        <f t="shared" si="8719"/>
        <v>0</v>
      </c>
      <c r="X3290" s="12">
        <f t="shared" ref="X3290" si="8720">SUM(X3291,X3292)</f>
        <v>0</v>
      </c>
      <c r="Y3290" s="12">
        <f t="shared" si="8719"/>
        <v>0</v>
      </c>
      <c r="Z3290" s="12">
        <f t="shared" si="8719"/>
        <v>0</v>
      </c>
      <c r="AA3290" s="12">
        <f t="shared" si="8719"/>
        <v>0</v>
      </c>
      <c r="AB3290" s="12">
        <f t="shared" si="8719"/>
        <v>0</v>
      </c>
      <c r="AC3290" s="12">
        <f t="shared" si="8719"/>
        <v>0</v>
      </c>
      <c r="AD3290" s="12">
        <f t="shared" si="8719"/>
        <v>0</v>
      </c>
      <c r="AE3290" s="12">
        <f t="shared" si="8719"/>
        <v>0</v>
      </c>
      <c r="AF3290" s="12">
        <f t="shared" si="8719"/>
        <v>0</v>
      </c>
      <c r="AG3290" s="12">
        <f t="shared" si="8719"/>
        <v>0</v>
      </c>
      <c r="AH3290" s="12">
        <v>0</v>
      </c>
      <c r="AI3290" s="12">
        <v>0</v>
      </c>
      <c r="AJ3290" s="12">
        <f t="shared" ref="AJ3290:AY3290" si="8721">SUM(AJ3291,AJ3292)</f>
        <v>0</v>
      </c>
      <c r="AK3290" s="12">
        <f t="shared" si="8721"/>
        <v>0</v>
      </c>
      <c r="AL3290" s="12">
        <f t="shared" si="8721"/>
        <v>0</v>
      </c>
      <c r="AM3290" s="12">
        <f t="shared" si="8721"/>
        <v>0</v>
      </c>
      <c r="AN3290" s="12">
        <f t="shared" si="8721"/>
        <v>0</v>
      </c>
      <c r="AO3290" s="12">
        <f t="shared" si="8721"/>
        <v>0</v>
      </c>
      <c r="AP3290" s="12">
        <f t="shared" ref="AP3290" si="8722">SUM(AP3291,AP3292)</f>
        <v>0</v>
      </c>
      <c r="AQ3290" s="12">
        <f t="shared" si="8721"/>
        <v>0</v>
      </c>
      <c r="AR3290" s="12">
        <f t="shared" si="8721"/>
        <v>0</v>
      </c>
      <c r="AS3290" s="12">
        <f t="shared" si="8721"/>
        <v>0</v>
      </c>
      <c r="AT3290" s="12">
        <f t="shared" si="8721"/>
        <v>0</v>
      </c>
      <c r="AU3290" s="12">
        <f t="shared" si="8721"/>
        <v>0</v>
      </c>
      <c r="AV3290" s="12">
        <f t="shared" si="8721"/>
        <v>0</v>
      </c>
      <c r="AW3290" s="12">
        <f t="shared" si="8721"/>
        <v>0</v>
      </c>
      <c r="AX3290" s="12">
        <f t="shared" si="8721"/>
        <v>0</v>
      </c>
      <c r="AY3290" s="12">
        <f t="shared" si="8721"/>
        <v>0</v>
      </c>
      <c r="AZ3290" s="12">
        <v>0</v>
      </c>
      <c r="BA3290" s="12">
        <v>0</v>
      </c>
      <c r="BB3290" s="12">
        <f t="shared" ref="BB3290:BQ3290" si="8723">SUM(BB3291,BB3292)</f>
        <v>0</v>
      </c>
      <c r="BC3290" s="12">
        <f t="shared" si="8723"/>
        <v>0</v>
      </c>
      <c r="BD3290" s="12">
        <f t="shared" si="8723"/>
        <v>0</v>
      </c>
      <c r="BE3290" s="12">
        <f t="shared" si="8723"/>
        <v>0</v>
      </c>
      <c r="BF3290" s="12">
        <f t="shared" si="8723"/>
        <v>0</v>
      </c>
      <c r="BG3290" s="12">
        <f t="shared" si="8723"/>
        <v>0</v>
      </c>
      <c r="BH3290" s="12">
        <f t="shared" ref="BH3290" si="8724">SUM(BH3291,BH3292)</f>
        <v>0</v>
      </c>
      <c r="BI3290" s="12">
        <f t="shared" si="8723"/>
        <v>0</v>
      </c>
      <c r="BJ3290" s="12">
        <f t="shared" si="8723"/>
        <v>0</v>
      </c>
      <c r="BK3290" s="12">
        <f t="shared" si="8723"/>
        <v>0</v>
      </c>
      <c r="BL3290" s="12">
        <f t="shared" si="8723"/>
        <v>0</v>
      </c>
      <c r="BM3290" s="12">
        <f t="shared" si="8723"/>
        <v>0</v>
      </c>
      <c r="BN3290" s="12">
        <f t="shared" si="8723"/>
        <v>0</v>
      </c>
      <c r="BO3290" s="12">
        <f t="shared" si="8723"/>
        <v>0</v>
      </c>
      <c r="BP3290" s="12">
        <f t="shared" si="8723"/>
        <v>0</v>
      </c>
      <c r="BQ3290" s="12">
        <f t="shared" si="8723"/>
        <v>0</v>
      </c>
      <c r="BR3290" s="12">
        <v>0</v>
      </c>
      <c r="BS3290" s="12">
        <v>0</v>
      </c>
      <c r="BT3290" s="12">
        <f t="shared" ref="BT3290:BZ3290" si="8725">SUM(BT3291,BT3292)</f>
        <v>1801343</v>
      </c>
      <c r="BU3290" s="12">
        <f t="shared" si="8725"/>
        <v>1799081</v>
      </c>
      <c r="BV3290" s="12">
        <f t="shared" si="8725"/>
        <v>1120038</v>
      </c>
      <c r="BW3290" s="12">
        <f t="shared" si="8725"/>
        <v>421000</v>
      </c>
      <c r="BX3290" s="12">
        <f t="shared" si="8725"/>
        <v>136000</v>
      </c>
      <c r="BY3290" s="12">
        <f t="shared" si="8725"/>
        <v>140500</v>
      </c>
      <c r="BZ3290" s="12">
        <f t="shared" si="8725"/>
        <v>144500</v>
      </c>
      <c r="CA3290" s="12">
        <f t="shared" si="8705"/>
        <v>1541038</v>
      </c>
      <c r="CB3290" s="124">
        <f t="shared" si="8716"/>
        <v>85.656954856396126</v>
      </c>
    </row>
    <row r="3291" spans="1:80" x14ac:dyDescent="0.25">
      <c r="A3291" s="4" t="s">
        <v>928</v>
      </c>
      <c r="B3291" s="4" t="s">
        <v>88</v>
      </c>
      <c r="C3291" s="4" t="s">
        <v>1455</v>
      </c>
      <c r="D3291" s="79" t="s">
        <v>1456</v>
      </c>
      <c r="E3291" s="89">
        <v>6111</v>
      </c>
      <c r="F3291" s="79"/>
      <c r="G3291" s="75" t="s">
        <v>1906</v>
      </c>
      <c r="H3291" s="13" t="s">
        <v>33</v>
      </c>
      <c r="I3291" s="14">
        <v>1541595</v>
      </c>
      <c r="J3291" s="14">
        <f t="shared" si="8704"/>
        <v>1507327</v>
      </c>
      <c r="K3291" s="14">
        <v>1507327</v>
      </c>
      <c r="L3291" s="14">
        <f t="shared" si="8707"/>
        <v>0</v>
      </c>
      <c r="M3291" s="14">
        <v>0</v>
      </c>
      <c r="N3291" s="14">
        <v>0</v>
      </c>
      <c r="O3291" s="14">
        <v>0</v>
      </c>
      <c r="P3291" s="14">
        <v>0</v>
      </c>
      <c r="Q3291" s="14">
        <v>0</v>
      </c>
      <c r="R3291" s="14">
        <v>0</v>
      </c>
      <c r="S3291" s="14"/>
      <c r="T3291" s="14"/>
      <c r="U3291" s="14"/>
      <c r="V3291" s="14"/>
      <c r="W3291" s="14"/>
      <c r="X3291" s="14">
        <f t="shared" ref="X3291:X3351" si="8726">R3291+S3291+T3291+U3291+V3291+W3291</f>
        <v>0</v>
      </c>
      <c r="Y3291" s="14"/>
      <c r="Z3291" s="14"/>
      <c r="AA3291" s="14"/>
      <c r="AB3291" s="14"/>
      <c r="AC3291" s="14"/>
      <c r="AD3291" s="14"/>
      <c r="AE3291" s="14"/>
      <c r="AF3291" s="14"/>
      <c r="AG3291" s="14"/>
      <c r="AH3291" s="14">
        <v>0</v>
      </c>
      <c r="AI3291" s="14">
        <v>0</v>
      </c>
      <c r="AJ3291" s="14">
        <v>0</v>
      </c>
      <c r="AK3291" s="14"/>
      <c r="AL3291" s="14"/>
      <c r="AM3291" s="14"/>
      <c r="AN3291" s="14"/>
      <c r="AO3291" s="14"/>
      <c r="AP3291" s="14">
        <f t="shared" ref="AP3291:AP3351" si="8727">AJ3291+AK3291+AL3291+AM3291+AN3291+AO3291</f>
        <v>0</v>
      </c>
      <c r="AQ3291" s="14"/>
      <c r="AR3291" s="14"/>
      <c r="AS3291" s="14"/>
      <c r="AT3291" s="14"/>
      <c r="AU3291" s="14"/>
      <c r="AV3291" s="14"/>
      <c r="AW3291" s="14"/>
      <c r="AX3291" s="14"/>
      <c r="AY3291" s="14"/>
      <c r="AZ3291" s="14">
        <v>0</v>
      </c>
      <c r="BA3291" s="14">
        <v>0</v>
      </c>
      <c r="BB3291" s="14">
        <v>0</v>
      </c>
      <c r="BC3291" s="14"/>
      <c r="BD3291" s="14"/>
      <c r="BE3291" s="14"/>
      <c r="BF3291" s="14"/>
      <c r="BG3291" s="14"/>
      <c r="BH3291" s="14">
        <f t="shared" ref="BH3291:BH3351" si="8728">BB3291+BC3291+BD3291+BE3291+BF3291+BG3291</f>
        <v>0</v>
      </c>
      <c r="BI3291" s="14"/>
      <c r="BJ3291" s="14"/>
      <c r="BK3291" s="14"/>
      <c r="BL3291" s="14"/>
      <c r="BM3291" s="14"/>
      <c r="BN3291" s="14"/>
      <c r="BO3291" s="14"/>
      <c r="BP3291" s="14"/>
      <c r="BQ3291" s="14"/>
      <c r="BR3291" s="14">
        <v>0</v>
      </c>
      <c r="BS3291" s="14">
        <v>0</v>
      </c>
      <c r="BT3291" s="14">
        <v>1582693</v>
      </c>
      <c r="BU3291" s="14">
        <v>1582693</v>
      </c>
      <c r="BV3291" s="14">
        <v>980000</v>
      </c>
      <c r="BW3291" s="14">
        <f t="shared" si="8671"/>
        <v>390000</v>
      </c>
      <c r="BX3291" s="14">
        <v>130000</v>
      </c>
      <c r="BY3291" s="14">
        <v>130000</v>
      </c>
      <c r="BZ3291" s="14">
        <v>130000</v>
      </c>
      <c r="CA3291" s="14">
        <f t="shared" si="8705"/>
        <v>1370000</v>
      </c>
      <c r="CB3291" s="122">
        <f t="shared" si="8716"/>
        <v>86.561323010842912</v>
      </c>
    </row>
    <row r="3292" spans="1:80" x14ac:dyDescent="0.25">
      <c r="A3292" s="1" t="s">
        <v>928</v>
      </c>
      <c r="B3292" s="1" t="s">
        <v>88</v>
      </c>
      <c r="C3292" s="1" t="s">
        <v>1455</v>
      </c>
      <c r="D3292" s="82" t="s">
        <v>1456</v>
      </c>
      <c r="E3292" s="82" t="s">
        <v>34</v>
      </c>
      <c r="F3292" s="79" t="s">
        <v>1</v>
      </c>
      <c r="G3292" s="13" t="s">
        <v>1</v>
      </c>
      <c r="H3292" s="2" t="s">
        <v>35</v>
      </c>
      <c r="I3292" s="12">
        <f>SUM(I3293:I3297)</f>
        <v>197948</v>
      </c>
      <c r="J3292" s="12">
        <f t="shared" si="8704"/>
        <v>218650</v>
      </c>
      <c r="K3292" s="12">
        <f t="shared" ref="K3292" si="8729">SUM(K3293:K3297)</f>
        <v>218650</v>
      </c>
      <c r="L3292" s="12">
        <f t="shared" si="8707"/>
        <v>0</v>
      </c>
      <c r="M3292" s="12">
        <f t="shared" ref="M3292:Q3292" si="8730">SUM(M3293:M3297)</f>
        <v>0</v>
      </c>
      <c r="N3292" s="12">
        <f t="shared" si="8730"/>
        <v>0</v>
      </c>
      <c r="O3292" s="12">
        <f t="shared" si="8730"/>
        <v>0</v>
      </c>
      <c r="P3292" s="12">
        <f t="shared" si="8730"/>
        <v>0</v>
      </c>
      <c r="Q3292" s="12">
        <f t="shared" si="8730"/>
        <v>0</v>
      </c>
      <c r="R3292" s="12">
        <f t="shared" ref="R3292:AG3292" si="8731">SUM(R3293:R3297)</f>
        <v>0</v>
      </c>
      <c r="S3292" s="12">
        <f t="shared" si="8731"/>
        <v>0</v>
      </c>
      <c r="T3292" s="12">
        <f t="shared" si="8731"/>
        <v>0</v>
      </c>
      <c r="U3292" s="12">
        <f t="shared" si="8731"/>
        <v>0</v>
      </c>
      <c r="V3292" s="12">
        <f t="shared" si="8731"/>
        <v>0</v>
      </c>
      <c r="W3292" s="12">
        <f t="shared" si="8731"/>
        <v>0</v>
      </c>
      <c r="X3292" s="12">
        <f t="shared" si="8731"/>
        <v>0</v>
      </c>
      <c r="Y3292" s="12">
        <f t="shared" si="8731"/>
        <v>0</v>
      </c>
      <c r="Z3292" s="12">
        <f t="shared" si="8731"/>
        <v>0</v>
      </c>
      <c r="AA3292" s="12">
        <f t="shared" si="8731"/>
        <v>0</v>
      </c>
      <c r="AB3292" s="12">
        <f t="shared" si="8731"/>
        <v>0</v>
      </c>
      <c r="AC3292" s="12">
        <f t="shared" si="8731"/>
        <v>0</v>
      </c>
      <c r="AD3292" s="12">
        <f t="shared" si="8731"/>
        <v>0</v>
      </c>
      <c r="AE3292" s="12">
        <f t="shared" si="8731"/>
        <v>0</v>
      </c>
      <c r="AF3292" s="12">
        <f t="shared" si="8731"/>
        <v>0</v>
      </c>
      <c r="AG3292" s="12">
        <f t="shared" si="8731"/>
        <v>0</v>
      </c>
      <c r="AH3292" s="12">
        <v>0</v>
      </c>
      <c r="AI3292" s="12">
        <v>0</v>
      </c>
      <c r="AJ3292" s="12">
        <f t="shared" ref="AJ3292:AY3292" si="8732">SUM(AJ3293:AJ3297)</f>
        <v>0</v>
      </c>
      <c r="AK3292" s="12">
        <f t="shared" si="8732"/>
        <v>0</v>
      </c>
      <c r="AL3292" s="12">
        <f t="shared" si="8732"/>
        <v>0</v>
      </c>
      <c r="AM3292" s="12">
        <f t="shared" si="8732"/>
        <v>0</v>
      </c>
      <c r="AN3292" s="12">
        <f t="shared" si="8732"/>
        <v>0</v>
      </c>
      <c r="AO3292" s="12">
        <f t="shared" si="8732"/>
        <v>0</v>
      </c>
      <c r="AP3292" s="12">
        <f t="shared" si="8732"/>
        <v>0</v>
      </c>
      <c r="AQ3292" s="12">
        <f t="shared" si="8732"/>
        <v>0</v>
      </c>
      <c r="AR3292" s="12">
        <f t="shared" si="8732"/>
        <v>0</v>
      </c>
      <c r="AS3292" s="12">
        <f t="shared" si="8732"/>
        <v>0</v>
      </c>
      <c r="AT3292" s="12">
        <f t="shared" si="8732"/>
        <v>0</v>
      </c>
      <c r="AU3292" s="12">
        <f t="shared" si="8732"/>
        <v>0</v>
      </c>
      <c r="AV3292" s="12">
        <f t="shared" si="8732"/>
        <v>0</v>
      </c>
      <c r="AW3292" s="12">
        <f t="shared" si="8732"/>
        <v>0</v>
      </c>
      <c r="AX3292" s="12">
        <f t="shared" si="8732"/>
        <v>0</v>
      </c>
      <c r="AY3292" s="12">
        <f t="shared" si="8732"/>
        <v>0</v>
      </c>
      <c r="AZ3292" s="12">
        <v>0</v>
      </c>
      <c r="BA3292" s="12">
        <v>0</v>
      </c>
      <c r="BB3292" s="12">
        <f t="shared" ref="BB3292:BQ3292" si="8733">SUM(BB3293:BB3297)</f>
        <v>0</v>
      </c>
      <c r="BC3292" s="12">
        <f t="shared" si="8733"/>
        <v>0</v>
      </c>
      <c r="BD3292" s="12">
        <f t="shared" si="8733"/>
        <v>0</v>
      </c>
      <c r="BE3292" s="12">
        <f t="shared" si="8733"/>
        <v>0</v>
      </c>
      <c r="BF3292" s="12">
        <f t="shared" si="8733"/>
        <v>0</v>
      </c>
      <c r="BG3292" s="12">
        <f t="shared" si="8733"/>
        <v>0</v>
      </c>
      <c r="BH3292" s="12">
        <f t="shared" si="8733"/>
        <v>0</v>
      </c>
      <c r="BI3292" s="12">
        <f t="shared" si="8733"/>
        <v>0</v>
      </c>
      <c r="BJ3292" s="12">
        <f t="shared" si="8733"/>
        <v>0</v>
      </c>
      <c r="BK3292" s="12">
        <f t="shared" si="8733"/>
        <v>0</v>
      </c>
      <c r="BL3292" s="12">
        <f t="shared" si="8733"/>
        <v>0</v>
      </c>
      <c r="BM3292" s="12">
        <f t="shared" si="8733"/>
        <v>0</v>
      </c>
      <c r="BN3292" s="12">
        <f t="shared" si="8733"/>
        <v>0</v>
      </c>
      <c r="BO3292" s="12">
        <f t="shared" si="8733"/>
        <v>0</v>
      </c>
      <c r="BP3292" s="12">
        <f t="shared" si="8733"/>
        <v>0</v>
      </c>
      <c r="BQ3292" s="12">
        <f t="shared" si="8733"/>
        <v>0</v>
      </c>
      <c r="BR3292" s="12">
        <v>0</v>
      </c>
      <c r="BS3292" s="12">
        <v>0</v>
      </c>
      <c r="BT3292" s="12">
        <f t="shared" ref="BT3292:BX3292" si="8734">SUM(BT3293:BT3297)</f>
        <v>218650</v>
      </c>
      <c r="BU3292" s="12">
        <f t="shared" si="8734"/>
        <v>216388</v>
      </c>
      <c r="BV3292" s="12">
        <f t="shared" si="8734"/>
        <v>140038</v>
      </c>
      <c r="BW3292" s="12">
        <f t="shared" si="8734"/>
        <v>31000</v>
      </c>
      <c r="BX3292" s="12">
        <f t="shared" si="8734"/>
        <v>6000</v>
      </c>
      <c r="BY3292" s="12">
        <f t="shared" ref="BY3292" si="8735">SUM(BY3293:BY3297)</f>
        <v>10500</v>
      </c>
      <c r="BZ3292" s="12">
        <f t="shared" ref="BZ3292" si="8736">SUM(BZ3293:BZ3297)</f>
        <v>14500</v>
      </c>
      <c r="CA3292" s="12">
        <f t="shared" si="8705"/>
        <v>171038</v>
      </c>
      <c r="CB3292" s="124">
        <f t="shared" si="8716"/>
        <v>79.042275911788082</v>
      </c>
    </row>
    <row r="3293" spans="1:80" x14ac:dyDescent="0.25">
      <c r="A3293" s="4" t="s">
        <v>928</v>
      </c>
      <c r="B3293" s="4" t="s">
        <v>88</v>
      </c>
      <c r="C3293" s="4" t="s">
        <v>1455</v>
      </c>
      <c r="D3293" s="79" t="s">
        <v>1456</v>
      </c>
      <c r="E3293" s="89">
        <v>6112</v>
      </c>
      <c r="F3293" s="79" t="s">
        <v>1458</v>
      </c>
      <c r="G3293" s="75" t="s">
        <v>1906</v>
      </c>
      <c r="H3293" s="13" t="s">
        <v>92</v>
      </c>
      <c r="I3293" s="14">
        <v>27150</v>
      </c>
      <c r="J3293" s="14">
        <f t="shared" si="8704"/>
        <v>27150</v>
      </c>
      <c r="K3293" s="14">
        <v>27150</v>
      </c>
      <c r="L3293" s="14">
        <f t="shared" si="8707"/>
        <v>0</v>
      </c>
      <c r="M3293" s="14">
        <v>0</v>
      </c>
      <c r="N3293" s="14">
        <v>0</v>
      </c>
      <c r="O3293" s="14">
        <v>0</v>
      </c>
      <c r="P3293" s="14">
        <v>0</v>
      </c>
      <c r="Q3293" s="14">
        <v>0</v>
      </c>
      <c r="R3293" s="14">
        <v>0</v>
      </c>
      <c r="S3293" s="14"/>
      <c r="T3293" s="14"/>
      <c r="U3293" s="14"/>
      <c r="V3293" s="14"/>
      <c r="W3293" s="14"/>
      <c r="X3293" s="14">
        <f t="shared" si="8726"/>
        <v>0</v>
      </c>
      <c r="Y3293" s="14"/>
      <c r="Z3293" s="14"/>
      <c r="AA3293" s="14"/>
      <c r="AB3293" s="14"/>
      <c r="AC3293" s="14"/>
      <c r="AD3293" s="14"/>
      <c r="AE3293" s="14"/>
      <c r="AF3293" s="14"/>
      <c r="AG3293" s="14"/>
      <c r="AH3293" s="14">
        <v>0</v>
      </c>
      <c r="AI3293" s="14">
        <v>0</v>
      </c>
      <c r="AJ3293" s="14">
        <v>0</v>
      </c>
      <c r="AK3293" s="14"/>
      <c r="AL3293" s="14"/>
      <c r="AM3293" s="14"/>
      <c r="AN3293" s="14"/>
      <c r="AO3293" s="14"/>
      <c r="AP3293" s="14">
        <f t="shared" si="8727"/>
        <v>0</v>
      </c>
      <c r="AQ3293" s="14"/>
      <c r="AR3293" s="14"/>
      <c r="AS3293" s="14"/>
      <c r="AT3293" s="14"/>
      <c r="AU3293" s="14"/>
      <c r="AV3293" s="14"/>
      <c r="AW3293" s="14"/>
      <c r="AX3293" s="14"/>
      <c r="AY3293" s="14"/>
      <c r="AZ3293" s="14">
        <v>0</v>
      </c>
      <c r="BA3293" s="14">
        <v>0</v>
      </c>
      <c r="BB3293" s="14">
        <v>0</v>
      </c>
      <c r="BC3293" s="14"/>
      <c r="BD3293" s="14"/>
      <c r="BE3293" s="14"/>
      <c r="BF3293" s="14"/>
      <c r="BG3293" s="14"/>
      <c r="BH3293" s="14">
        <f t="shared" si="8728"/>
        <v>0</v>
      </c>
      <c r="BI3293" s="14"/>
      <c r="BJ3293" s="14"/>
      <c r="BK3293" s="14"/>
      <c r="BL3293" s="14"/>
      <c r="BM3293" s="14"/>
      <c r="BN3293" s="14"/>
      <c r="BO3293" s="14"/>
      <c r="BP3293" s="14"/>
      <c r="BQ3293" s="14"/>
      <c r="BR3293" s="14">
        <v>0</v>
      </c>
      <c r="BS3293" s="14">
        <v>0</v>
      </c>
      <c r="BT3293" s="14">
        <v>27150</v>
      </c>
      <c r="BU3293" s="14">
        <v>27150</v>
      </c>
      <c r="BV3293" s="14">
        <v>19800</v>
      </c>
      <c r="BW3293" s="14">
        <f t="shared" si="8671"/>
        <v>6000</v>
      </c>
      <c r="BX3293" s="14">
        <v>1000</v>
      </c>
      <c r="BY3293" s="14">
        <v>2500</v>
      </c>
      <c r="BZ3293" s="14">
        <v>2500</v>
      </c>
      <c r="CA3293" s="14">
        <f t="shared" si="8705"/>
        <v>25800</v>
      </c>
      <c r="CB3293" s="122">
        <f t="shared" si="8716"/>
        <v>95.027624309392266</v>
      </c>
    </row>
    <row r="3294" spans="1:80" x14ac:dyDescent="0.25">
      <c r="A3294" s="4" t="s">
        <v>928</v>
      </c>
      <c r="B3294" s="4" t="s">
        <v>88</v>
      </c>
      <c r="C3294" s="4" t="s">
        <v>1455</v>
      </c>
      <c r="D3294" s="79" t="s">
        <v>1456</v>
      </c>
      <c r="E3294" s="89">
        <v>6112</v>
      </c>
      <c r="F3294" s="79" t="s">
        <v>1459</v>
      </c>
      <c r="G3294" s="75" t="s">
        <v>1906</v>
      </c>
      <c r="H3294" s="13" t="s">
        <v>39</v>
      </c>
      <c r="I3294" s="14">
        <v>117117</v>
      </c>
      <c r="J3294" s="14">
        <f t="shared" si="8704"/>
        <v>130000</v>
      </c>
      <c r="K3294" s="14">
        <v>130000</v>
      </c>
      <c r="L3294" s="14">
        <f t="shared" si="8707"/>
        <v>0</v>
      </c>
      <c r="M3294" s="14">
        <v>0</v>
      </c>
      <c r="N3294" s="14">
        <v>0</v>
      </c>
      <c r="O3294" s="14">
        <v>0</v>
      </c>
      <c r="P3294" s="14">
        <v>0</v>
      </c>
      <c r="Q3294" s="14">
        <v>0</v>
      </c>
      <c r="R3294" s="14">
        <v>0</v>
      </c>
      <c r="S3294" s="14"/>
      <c r="T3294" s="14"/>
      <c r="U3294" s="14"/>
      <c r="V3294" s="14"/>
      <c r="W3294" s="14"/>
      <c r="X3294" s="14">
        <f t="shared" si="8726"/>
        <v>0</v>
      </c>
      <c r="Y3294" s="14"/>
      <c r="Z3294" s="14"/>
      <c r="AA3294" s="14"/>
      <c r="AB3294" s="14"/>
      <c r="AC3294" s="14"/>
      <c r="AD3294" s="14"/>
      <c r="AE3294" s="14"/>
      <c r="AF3294" s="14"/>
      <c r="AG3294" s="14"/>
      <c r="AH3294" s="14">
        <v>0</v>
      </c>
      <c r="AI3294" s="14">
        <v>0</v>
      </c>
      <c r="AJ3294" s="14">
        <v>0</v>
      </c>
      <c r="AK3294" s="14"/>
      <c r="AL3294" s="14"/>
      <c r="AM3294" s="14"/>
      <c r="AN3294" s="14"/>
      <c r="AO3294" s="14"/>
      <c r="AP3294" s="14">
        <f t="shared" si="8727"/>
        <v>0</v>
      </c>
      <c r="AQ3294" s="14"/>
      <c r="AR3294" s="14"/>
      <c r="AS3294" s="14"/>
      <c r="AT3294" s="14"/>
      <c r="AU3294" s="14"/>
      <c r="AV3294" s="14"/>
      <c r="AW3294" s="14"/>
      <c r="AX3294" s="14"/>
      <c r="AY3294" s="14"/>
      <c r="AZ3294" s="14">
        <v>0</v>
      </c>
      <c r="BA3294" s="14">
        <v>0</v>
      </c>
      <c r="BB3294" s="14">
        <v>0</v>
      </c>
      <c r="BC3294" s="14"/>
      <c r="BD3294" s="14"/>
      <c r="BE3294" s="14"/>
      <c r="BF3294" s="14"/>
      <c r="BG3294" s="14"/>
      <c r="BH3294" s="14">
        <f t="shared" si="8728"/>
        <v>0</v>
      </c>
      <c r="BI3294" s="14"/>
      <c r="BJ3294" s="14"/>
      <c r="BK3294" s="14"/>
      <c r="BL3294" s="14"/>
      <c r="BM3294" s="14"/>
      <c r="BN3294" s="14"/>
      <c r="BO3294" s="14"/>
      <c r="BP3294" s="14"/>
      <c r="BQ3294" s="14"/>
      <c r="BR3294" s="14">
        <v>0</v>
      </c>
      <c r="BS3294" s="14">
        <v>0</v>
      </c>
      <c r="BT3294" s="14">
        <v>130000</v>
      </c>
      <c r="BU3294" s="14">
        <v>130000</v>
      </c>
      <c r="BV3294" s="14">
        <v>91000</v>
      </c>
      <c r="BW3294" s="14">
        <f t="shared" si="8671"/>
        <v>25000</v>
      </c>
      <c r="BX3294" s="14">
        <v>5000</v>
      </c>
      <c r="BY3294" s="14">
        <v>8000</v>
      </c>
      <c r="BZ3294" s="14">
        <v>12000</v>
      </c>
      <c r="CA3294" s="14">
        <f t="shared" si="8705"/>
        <v>116000</v>
      </c>
      <c r="CB3294" s="122">
        <f t="shared" si="8716"/>
        <v>89.230769230769241</v>
      </c>
    </row>
    <row r="3295" spans="1:80" x14ac:dyDescent="0.25">
      <c r="A3295" s="4" t="s">
        <v>928</v>
      </c>
      <c r="B3295" s="4" t="s">
        <v>88</v>
      </c>
      <c r="C3295" s="4" t="s">
        <v>1455</v>
      </c>
      <c r="D3295" s="79" t="s">
        <v>1456</v>
      </c>
      <c r="E3295" s="89">
        <v>6112</v>
      </c>
      <c r="F3295" s="79" t="s">
        <v>1460</v>
      </c>
      <c r="G3295" s="75" t="s">
        <v>1906</v>
      </c>
      <c r="H3295" s="13" t="s">
        <v>41</v>
      </c>
      <c r="I3295" s="14">
        <v>18681</v>
      </c>
      <c r="J3295" s="14">
        <f t="shared" si="8704"/>
        <v>31500</v>
      </c>
      <c r="K3295" s="14">
        <v>31500</v>
      </c>
      <c r="L3295" s="14">
        <f t="shared" si="8707"/>
        <v>0</v>
      </c>
      <c r="M3295" s="14">
        <v>0</v>
      </c>
      <c r="N3295" s="14">
        <v>0</v>
      </c>
      <c r="O3295" s="14">
        <v>0</v>
      </c>
      <c r="P3295" s="14">
        <v>0</v>
      </c>
      <c r="Q3295" s="14">
        <v>0</v>
      </c>
      <c r="R3295" s="14">
        <v>0</v>
      </c>
      <c r="S3295" s="14"/>
      <c r="T3295" s="14"/>
      <c r="U3295" s="14"/>
      <c r="V3295" s="14"/>
      <c r="W3295" s="14"/>
      <c r="X3295" s="14">
        <f t="shared" si="8726"/>
        <v>0</v>
      </c>
      <c r="Y3295" s="14"/>
      <c r="Z3295" s="14"/>
      <c r="AA3295" s="14"/>
      <c r="AB3295" s="14"/>
      <c r="AC3295" s="14"/>
      <c r="AD3295" s="14"/>
      <c r="AE3295" s="14"/>
      <c r="AF3295" s="14"/>
      <c r="AG3295" s="14"/>
      <c r="AH3295" s="14">
        <v>0</v>
      </c>
      <c r="AI3295" s="14">
        <v>0</v>
      </c>
      <c r="AJ3295" s="14">
        <v>0</v>
      </c>
      <c r="AK3295" s="14"/>
      <c r="AL3295" s="14"/>
      <c r="AM3295" s="14"/>
      <c r="AN3295" s="14"/>
      <c r="AO3295" s="14"/>
      <c r="AP3295" s="14">
        <f t="shared" si="8727"/>
        <v>0</v>
      </c>
      <c r="AQ3295" s="14"/>
      <c r="AR3295" s="14"/>
      <c r="AS3295" s="14"/>
      <c r="AT3295" s="14"/>
      <c r="AU3295" s="14"/>
      <c r="AV3295" s="14"/>
      <c r="AW3295" s="14"/>
      <c r="AX3295" s="14"/>
      <c r="AY3295" s="14"/>
      <c r="AZ3295" s="14">
        <v>0</v>
      </c>
      <c r="BA3295" s="14">
        <v>0</v>
      </c>
      <c r="BB3295" s="14">
        <v>0</v>
      </c>
      <c r="BC3295" s="14"/>
      <c r="BD3295" s="14"/>
      <c r="BE3295" s="14"/>
      <c r="BF3295" s="14"/>
      <c r="BG3295" s="14"/>
      <c r="BH3295" s="14">
        <f t="shared" si="8728"/>
        <v>0</v>
      </c>
      <c r="BI3295" s="14"/>
      <c r="BJ3295" s="14"/>
      <c r="BK3295" s="14"/>
      <c r="BL3295" s="14"/>
      <c r="BM3295" s="14"/>
      <c r="BN3295" s="14"/>
      <c r="BO3295" s="14"/>
      <c r="BP3295" s="14"/>
      <c r="BQ3295" s="14"/>
      <c r="BR3295" s="14">
        <v>0</v>
      </c>
      <c r="BS3295" s="14">
        <v>0</v>
      </c>
      <c r="BT3295" s="14">
        <v>31500</v>
      </c>
      <c r="BU3295" s="14">
        <v>29238</v>
      </c>
      <c r="BV3295" s="14">
        <v>29238</v>
      </c>
      <c r="BW3295" s="14">
        <f t="shared" si="8671"/>
        <v>0</v>
      </c>
      <c r="BX3295" s="14"/>
      <c r="BY3295" s="14"/>
      <c r="BZ3295" s="14"/>
      <c r="CA3295" s="14">
        <f t="shared" si="8705"/>
        <v>29238</v>
      </c>
      <c r="CB3295" s="122">
        <f t="shared" si="8716"/>
        <v>100</v>
      </c>
    </row>
    <row r="3296" spans="1:80" x14ac:dyDescent="0.25">
      <c r="A3296" s="4" t="s">
        <v>928</v>
      </c>
      <c r="B3296" s="4" t="s">
        <v>88</v>
      </c>
      <c r="C3296" s="4" t="s">
        <v>1455</v>
      </c>
      <c r="D3296" s="79" t="s">
        <v>1456</v>
      </c>
      <c r="E3296" s="89">
        <v>6112</v>
      </c>
      <c r="F3296" s="79" t="s">
        <v>1461</v>
      </c>
      <c r="G3296" s="75" t="s">
        <v>1906</v>
      </c>
      <c r="H3296" s="13" t="s">
        <v>37</v>
      </c>
      <c r="I3296" s="14">
        <v>9000</v>
      </c>
      <c r="J3296" s="14">
        <f t="shared" si="8704"/>
        <v>0</v>
      </c>
      <c r="K3296" s="14">
        <v>0</v>
      </c>
      <c r="L3296" s="14">
        <f t="shared" si="8707"/>
        <v>0</v>
      </c>
      <c r="M3296" s="14">
        <v>0</v>
      </c>
      <c r="N3296" s="14">
        <v>0</v>
      </c>
      <c r="O3296" s="14">
        <v>0</v>
      </c>
      <c r="P3296" s="14">
        <v>0</v>
      </c>
      <c r="Q3296" s="14">
        <v>0</v>
      </c>
      <c r="R3296" s="14">
        <v>0</v>
      </c>
      <c r="S3296" s="14"/>
      <c r="T3296" s="14"/>
      <c r="U3296" s="14"/>
      <c r="V3296" s="14"/>
      <c r="W3296" s="14"/>
      <c r="X3296" s="14">
        <f t="shared" si="8726"/>
        <v>0</v>
      </c>
      <c r="Y3296" s="14"/>
      <c r="Z3296" s="14"/>
      <c r="AA3296" s="14"/>
      <c r="AB3296" s="14"/>
      <c r="AC3296" s="14"/>
      <c r="AD3296" s="14"/>
      <c r="AE3296" s="14"/>
      <c r="AF3296" s="14"/>
      <c r="AG3296" s="14"/>
      <c r="AH3296" s="14">
        <v>0</v>
      </c>
      <c r="AI3296" s="14">
        <v>0</v>
      </c>
      <c r="AJ3296" s="14">
        <v>0</v>
      </c>
      <c r="AK3296" s="14"/>
      <c r="AL3296" s="14"/>
      <c r="AM3296" s="14"/>
      <c r="AN3296" s="14"/>
      <c r="AO3296" s="14"/>
      <c r="AP3296" s="14">
        <f t="shared" si="8727"/>
        <v>0</v>
      </c>
      <c r="AQ3296" s="14"/>
      <c r="AR3296" s="14"/>
      <c r="AS3296" s="14"/>
      <c r="AT3296" s="14"/>
      <c r="AU3296" s="14"/>
      <c r="AV3296" s="14"/>
      <c r="AW3296" s="14"/>
      <c r="AX3296" s="14"/>
      <c r="AY3296" s="14"/>
      <c r="AZ3296" s="14">
        <v>0</v>
      </c>
      <c r="BA3296" s="14">
        <v>0</v>
      </c>
      <c r="BB3296" s="14">
        <v>0</v>
      </c>
      <c r="BC3296" s="14"/>
      <c r="BD3296" s="14"/>
      <c r="BE3296" s="14"/>
      <c r="BF3296" s="14"/>
      <c r="BG3296" s="14"/>
      <c r="BH3296" s="14">
        <f t="shared" si="8728"/>
        <v>0</v>
      </c>
      <c r="BI3296" s="14"/>
      <c r="BJ3296" s="14"/>
      <c r="BK3296" s="14"/>
      <c r="BL3296" s="14"/>
      <c r="BM3296" s="14"/>
      <c r="BN3296" s="14"/>
      <c r="BO3296" s="14"/>
      <c r="BP3296" s="14"/>
      <c r="BQ3296" s="14"/>
      <c r="BR3296" s="14">
        <v>0</v>
      </c>
      <c r="BS3296" s="14">
        <v>0</v>
      </c>
      <c r="BT3296" s="14">
        <v>0</v>
      </c>
      <c r="BU3296" s="14">
        <v>0</v>
      </c>
      <c r="BV3296" s="14">
        <v>0</v>
      </c>
      <c r="BW3296" s="14">
        <f t="shared" si="8671"/>
        <v>0</v>
      </c>
      <c r="BX3296" s="14"/>
      <c r="BY3296" s="14"/>
      <c r="BZ3296" s="14"/>
      <c r="CA3296" s="14">
        <f t="shared" si="8705"/>
        <v>0</v>
      </c>
      <c r="CB3296" s="122" t="str">
        <f t="shared" si="8716"/>
        <v>-</v>
      </c>
    </row>
    <row r="3297" spans="1:80" x14ac:dyDescent="0.25">
      <c r="A3297" s="4" t="s">
        <v>928</v>
      </c>
      <c r="B3297" s="4" t="s">
        <v>88</v>
      </c>
      <c r="C3297" s="4" t="s">
        <v>1455</v>
      </c>
      <c r="D3297" s="79" t="s">
        <v>1456</v>
      </c>
      <c r="E3297" s="89">
        <v>6112</v>
      </c>
      <c r="F3297" s="79" t="s">
        <v>1462</v>
      </c>
      <c r="G3297" s="75" t="s">
        <v>1906</v>
      </c>
      <c r="H3297" s="13" t="s">
        <v>43</v>
      </c>
      <c r="I3297" s="14">
        <v>26000</v>
      </c>
      <c r="J3297" s="14">
        <f t="shared" si="8704"/>
        <v>30000</v>
      </c>
      <c r="K3297" s="14">
        <v>30000</v>
      </c>
      <c r="L3297" s="14">
        <f t="shared" si="8707"/>
        <v>0</v>
      </c>
      <c r="M3297" s="14">
        <v>0</v>
      </c>
      <c r="N3297" s="14">
        <v>0</v>
      </c>
      <c r="O3297" s="14">
        <v>0</v>
      </c>
      <c r="P3297" s="14">
        <v>0</v>
      </c>
      <c r="Q3297" s="14">
        <v>0</v>
      </c>
      <c r="R3297" s="14">
        <v>0</v>
      </c>
      <c r="S3297" s="14"/>
      <c r="T3297" s="14"/>
      <c r="U3297" s="14"/>
      <c r="V3297" s="14"/>
      <c r="W3297" s="14"/>
      <c r="X3297" s="14">
        <f t="shared" si="8726"/>
        <v>0</v>
      </c>
      <c r="Y3297" s="14"/>
      <c r="Z3297" s="14"/>
      <c r="AA3297" s="14"/>
      <c r="AB3297" s="14"/>
      <c r="AC3297" s="14"/>
      <c r="AD3297" s="14"/>
      <c r="AE3297" s="14"/>
      <c r="AF3297" s="14"/>
      <c r="AG3297" s="14"/>
      <c r="AH3297" s="14">
        <v>0</v>
      </c>
      <c r="AI3297" s="14">
        <v>0</v>
      </c>
      <c r="AJ3297" s="14">
        <v>0</v>
      </c>
      <c r="AK3297" s="14"/>
      <c r="AL3297" s="14"/>
      <c r="AM3297" s="14"/>
      <c r="AN3297" s="14"/>
      <c r="AO3297" s="14"/>
      <c r="AP3297" s="14">
        <f t="shared" si="8727"/>
        <v>0</v>
      </c>
      <c r="AQ3297" s="14"/>
      <c r="AR3297" s="14"/>
      <c r="AS3297" s="14"/>
      <c r="AT3297" s="14"/>
      <c r="AU3297" s="14"/>
      <c r="AV3297" s="14"/>
      <c r="AW3297" s="14"/>
      <c r="AX3297" s="14"/>
      <c r="AY3297" s="14"/>
      <c r="AZ3297" s="14">
        <v>0</v>
      </c>
      <c r="BA3297" s="14">
        <v>0</v>
      </c>
      <c r="BB3297" s="14">
        <v>0</v>
      </c>
      <c r="BC3297" s="14"/>
      <c r="BD3297" s="14"/>
      <c r="BE3297" s="14"/>
      <c r="BF3297" s="14"/>
      <c r="BG3297" s="14"/>
      <c r="BH3297" s="14">
        <f t="shared" si="8728"/>
        <v>0</v>
      </c>
      <c r="BI3297" s="14"/>
      <c r="BJ3297" s="14"/>
      <c r="BK3297" s="14"/>
      <c r="BL3297" s="14"/>
      <c r="BM3297" s="14"/>
      <c r="BN3297" s="14"/>
      <c r="BO3297" s="14"/>
      <c r="BP3297" s="14"/>
      <c r="BQ3297" s="14"/>
      <c r="BR3297" s="14">
        <v>0</v>
      </c>
      <c r="BS3297" s="14">
        <v>0</v>
      </c>
      <c r="BT3297" s="14">
        <v>30000</v>
      </c>
      <c r="BU3297" s="14">
        <v>30000</v>
      </c>
      <c r="BV3297" s="14">
        <v>0</v>
      </c>
      <c r="BW3297" s="14">
        <f t="shared" si="8671"/>
        <v>0</v>
      </c>
      <c r="BX3297" s="14"/>
      <c r="BY3297" s="14"/>
      <c r="BZ3297" s="14"/>
      <c r="CA3297" s="14">
        <f t="shared" si="8705"/>
        <v>0</v>
      </c>
      <c r="CB3297" s="122">
        <f t="shared" si="8716"/>
        <v>0</v>
      </c>
    </row>
    <row r="3298" spans="1:80" x14ac:dyDescent="0.25">
      <c r="A3298" s="4" t="s">
        <v>928</v>
      </c>
      <c r="B3298" s="4" t="s">
        <v>88</v>
      </c>
      <c r="C3298" s="4" t="s">
        <v>1455</v>
      </c>
      <c r="D3298" s="79" t="s">
        <v>1456</v>
      </c>
      <c r="E3298" s="78" t="s">
        <v>44</v>
      </c>
      <c r="F3298" s="78" t="s">
        <v>1</v>
      </c>
      <c r="G3298" s="2" t="s">
        <v>1</v>
      </c>
      <c r="H3298" s="2" t="s">
        <v>45</v>
      </c>
      <c r="I3298" s="12">
        <f>SUM(I3299)</f>
        <v>161867</v>
      </c>
      <c r="J3298" s="12">
        <f t="shared" si="8704"/>
        <v>158269</v>
      </c>
      <c r="K3298" s="12">
        <f t="shared" ref="K3298:Q3298" si="8737">SUM(K3299)</f>
        <v>158269</v>
      </c>
      <c r="L3298" s="12">
        <f t="shared" si="8707"/>
        <v>0</v>
      </c>
      <c r="M3298" s="12">
        <f t="shared" si="8737"/>
        <v>0</v>
      </c>
      <c r="N3298" s="12">
        <f t="shared" si="8737"/>
        <v>0</v>
      </c>
      <c r="O3298" s="12">
        <f t="shared" si="8737"/>
        <v>0</v>
      </c>
      <c r="P3298" s="12">
        <f t="shared" si="8737"/>
        <v>0</v>
      </c>
      <c r="Q3298" s="12">
        <f t="shared" si="8737"/>
        <v>0</v>
      </c>
      <c r="R3298" s="12">
        <f t="shared" ref="R3298:AG3298" si="8738">SUM(R3299)</f>
        <v>0</v>
      </c>
      <c r="S3298" s="12">
        <f t="shared" si="8738"/>
        <v>0</v>
      </c>
      <c r="T3298" s="12">
        <f t="shared" si="8738"/>
        <v>0</v>
      </c>
      <c r="U3298" s="12">
        <f t="shared" si="8738"/>
        <v>0</v>
      </c>
      <c r="V3298" s="12">
        <f t="shared" si="8738"/>
        <v>0</v>
      </c>
      <c r="W3298" s="12">
        <f t="shared" si="8738"/>
        <v>0</v>
      </c>
      <c r="X3298" s="12">
        <f t="shared" si="8738"/>
        <v>0</v>
      </c>
      <c r="Y3298" s="12">
        <f t="shared" si="8738"/>
        <v>0</v>
      </c>
      <c r="Z3298" s="12">
        <f t="shared" si="8738"/>
        <v>0</v>
      </c>
      <c r="AA3298" s="12">
        <f t="shared" si="8738"/>
        <v>0</v>
      </c>
      <c r="AB3298" s="12">
        <f t="shared" si="8738"/>
        <v>0</v>
      </c>
      <c r="AC3298" s="12">
        <f t="shared" si="8738"/>
        <v>0</v>
      </c>
      <c r="AD3298" s="12">
        <f t="shared" si="8738"/>
        <v>0</v>
      </c>
      <c r="AE3298" s="12">
        <f t="shared" si="8738"/>
        <v>0</v>
      </c>
      <c r="AF3298" s="12">
        <f t="shared" si="8738"/>
        <v>0</v>
      </c>
      <c r="AG3298" s="12">
        <f t="shared" si="8738"/>
        <v>0</v>
      </c>
      <c r="AH3298" s="12">
        <v>0</v>
      </c>
      <c r="AI3298" s="12">
        <v>0</v>
      </c>
      <c r="AJ3298" s="12">
        <f t="shared" ref="AJ3298:AY3298" si="8739">SUM(AJ3299)</f>
        <v>0</v>
      </c>
      <c r="AK3298" s="12">
        <f t="shared" si="8739"/>
        <v>0</v>
      </c>
      <c r="AL3298" s="12">
        <f t="shared" si="8739"/>
        <v>0</v>
      </c>
      <c r="AM3298" s="12">
        <f t="shared" si="8739"/>
        <v>0</v>
      </c>
      <c r="AN3298" s="12">
        <f t="shared" si="8739"/>
        <v>0</v>
      </c>
      <c r="AO3298" s="12">
        <f t="shared" si="8739"/>
        <v>0</v>
      </c>
      <c r="AP3298" s="12">
        <f t="shared" si="8739"/>
        <v>0</v>
      </c>
      <c r="AQ3298" s="12">
        <f t="shared" si="8739"/>
        <v>0</v>
      </c>
      <c r="AR3298" s="12">
        <f t="shared" si="8739"/>
        <v>0</v>
      </c>
      <c r="AS3298" s="12">
        <f t="shared" si="8739"/>
        <v>0</v>
      </c>
      <c r="AT3298" s="12">
        <f t="shared" si="8739"/>
        <v>0</v>
      </c>
      <c r="AU3298" s="12">
        <f t="shared" si="8739"/>
        <v>0</v>
      </c>
      <c r="AV3298" s="12">
        <f t="shared" si="8739"/>
        <v>0</v>
      </c>
      <c r="AW3298" s="12">
        <f t="shared" si="8739"/>
        <v>0</v>
      </c>
      <c r="AX3298" s="12">
        <f t="shared" si="8739"/>
        <v>0</v>
      </c>
      <c r="AY3298" s="12">
        <f t="shared" si="8739"/>
        <v>0</v>
      </c>
      <c r="AZ3298" s="12">
        <v>0</v>
      </c>
      <c r="BA3298" s="12">
        <v>0</v>
      </c>
      <c r="BB3298" s="12">
        <f t="shared" ref="BB3298:BQ3298" si="8740">SUM(BB3299)</f>
        <v>0</v>
      </c>
      <c r="BC3298" s="12">
        <f t="shared" si="8740"/>
        <v>0</v>
      </c>
      <c r="BD3298" s="12">
        <f t="shared" si="8740"/>
        <v>0</v>
      </c>
      <c r="BE3298" s="12">
        <f t="shared" si="8740"/>
        <v>0</v>
      </c>
      <c r="BF3298" s="12">
        <f t="shared" si="8740"/>
        <v>0</v>
      </c>
      <c r="BG3298" s="12">
        <f t="shared" si="8740"/>
        <v>0</v>
      </c>
      <c r="BH3298" s="12">
        <f t="shared" si="8740"/>
        <v>0</v>
      </c>
      <c r="BI3298" s="12">
        <f t="shared" si="8740"/>
        <v>0</v>
      </c>
      <c r="BJ3298" s="12">
        <f t="shared" si="8740"/>
        <v>0</v>
      </c>
      <c r="BK3298" s="12">
        <f t="shared" si="8740"/>
        <v>0</v>
      </c>
      <c r="BL3298" s="12">
        <f t="shared" si="8740"/>
        <v>0</v>
      </c>
      <c r="BM3298" s="12">
        <f t="shared" si="8740"/>
        <v>0</v>
      </c>
      <c r="BN3298" s="12">
        <f t="shared" si="8740"/>
        <v>0</v>
      </c>
      <c r="BO3298" s="12">
        <f t="shared" si="8740"/>
        <v>0</v>
      </c>
      <c r="BP3298" s="12">
        <f t="shared" si="8740"/>
        <v>0</v>
      </c>
      <c r="BQ3298" s="12">
        <f t="shared" si="8740"/>
        <v>0</v>
      </c>
      <c r="BR3298" s="12">
        <v>0</v>
      </c>
      <c r="BS3298" s="12">
        <v>0</v>
      </c>
      <c r="BT3298" s="12">
        <f t="shared" ref="BT3298:BZ3298" si="8741">SUM(BT3299)</f>
        <v>166182</v>
      </c>
      <c r="BU3298" s="12">
        <f t="shared" si="8741"/>
        <v>166182</v>
      </c>
      <c r="BV3298" s="12">
        <f t="shared" si="8741"/>
        <v>122000</v>
      </c>
      <c r="BW3298" s="12">
        <f t="shared" si="8741"/>
        <v>32000</v>
      </c>
      <c r="BX3298" s="12">
        <f t="shared" si="8741"/>
        <v>12000</v>
      </c>
      <c r="BY3298" s="12">
        <f t="shared" si="8741"/>
        <v>10000</v>
      </c>
      <c r="BZ3298" s="12">
        <f t="shared" si="8741"/>
        <v>10000</v>
      </c>
      <c r="CA3298" s="12">
        <f t="shared" si="8705"/>
        <v>154000</v>
      </c>
      <c r="CB3298" s="124">
        <f t="shared" si="8716"/>
        <v>92.669482856145663</v>
      </c>
    </row>
    <row r="3299" spans="1:80" x14ac:dyDescent="0.25">
      <c r="A3299" s="4" t="s">
        <v>928</v>
      </c>
      <c r="B3299" s="4" t="s">
        <v>88</v>
      </c>
      <c r="C3299" s="4" t="s">
        <v>1455</v>
      </c>
      <c r="D3299" s="79" t="s">
        <v>1456</v>
      </c>
      <c r="E3299" s="89">
        <v>6121</v>
      </c>
      <c r="F3299" s="79"/>
      <c r="G3299" s="75" t="s">
        <v>1906</v>
      </c>
      <c r="H3299" s="13" t="s">
        <v>46</v>
      </c>
      <c r="I3299" s="14">
        <v>161867</v>
      </c>
      <c r="J3299" s="14">
        <f t="shared" si="8704"/>
        <v>158269</v>
      </c>
      <c r="K3299" s="14">
        <v>158269</v>
      </c>
      <c r="L3299" s="14">
        <f t="shared" si="8707"/>
        <v>0</v>
      </c>
      <c r="M3299" s="14">
        <v>0</v>
      </c>
      <c r="N3299" s="14">
        <v>0</v>
      </c>
      <c r="O3299" s="14">
        <v>0</v>
      </c>
      <c r="P3299" s="14">
        <v>0</v>
      </c>
      <c r="Q3299" s="14">
        <v>0</v>
      </c>
      <c r="R3299" s="14">
        <v>0</v>
      </c>
      <c r="S3299" s="14"/>
      <c r="T3299" s="14"/>
      <c r="U3299" s="14"/>
      <c r="V3299" s="14"/>
      <c r="W3299" s="14"/>
      <c r="X3299" s="14">
        <f t="shared" si="8726"/>
        <v>0</v>
      </c>
      <c r="Y3299" s="14"/>
      <c r="Z3299" s="14"/>
      <c r="AA3299" s="14"/>
      <c r="AB3299" s="14"/>
      <c r="AC3299" s="14"/>
      <c r="AD3299" s="14"/>
      <c r="AE3299" s="14"/>
      <c r="AF3299" s="14"/>
      <c r="AG3299" s="14"/>
      <c r="AH3299" s="14">
        <v>0</v>
      </c>
      <c r="AI3299" s="14">
        <v>0</v>
      </c>
      <c r="AJ3299" s="14">
        <v>0</v>
      </c>
      <c r="AK3299" s="14"/>
      <c r="AL3299" s="14"/>
      <c r="AM3299" s="14"/>
      <c r="AN3299" s="14"/>
      <c r="AO3299" s="14"/>
      <c r="AP3299" s="14">
        <f t="shared" si="8727"/>
        <v>0</v>
      </c>
      <c r="AQ3299" s="14"/>
      <c r="AR3299" s="14"/>
      <c r="AS3299" s="14"/>
      <c r="AT3299" s="14"/>
      <c r="AU3299" s="14"/>
      <c r="AV3299" s="14"/>
      <c r="AW3299" s="14"/>
      <c r="AX3299" s="14"/>
      <c r="AY3299" s="14"/>
      <c r="AZ3299" s="14">
        <v>0</v>
      </c>
      <c r="BA3299" s="14">
        <v>0</v>
      </c>
      <c r="BB3299" s="14">
        <v>0</v>
      </c>
      <c r="BC3299" s="14"/>
      <c r="BD3299" s="14"/>
      <c r="BE3299" s="14"/>
      <c r="BF3299" s="14"/>
      <c r="BG3299" s="14"/>
      <c r="BH3299" s="14">
        <f t="shared" si="8728"/>
        <v>0</v>
      </c>
      <c r="BI3299" s="14"/>
      <c r="BJ3299" s="14"/>
      <c r="BK3299" s="14"/>
      <c r="BL3299" s="14"/>
      <c r="BM3299" s="14"/>
      <c r="BN3299" s="14"/>
      <c r="BO3299" s="14"/>
      <c r="BP3299" s="14"/>
      <c r="BQ3299" s="14"/>
      <c r="BR3299" s="14">
        <v>0</v>
      </c>
      <c r="BS3299" s="14">
        <v>0</v>
      </c>
      <c r="BT3299" s="14">
        <v>166182</v>
      </c>
      <c r="BU3299" s="14">
        <v>166182</v>
      </c>
      <c r="BV3299" s="14">
        <v>122000</v>
      </c>
      <c r="BW3299" s="14">
        <f t="shared" si="8671"/>
        <v>32000</v>
      </c>
      <c r="BX3299" s="14">
        <v>12000</v>
      </c>
      <c r="BY3299" s="14">
        <v>10000</v>
      </c>
      <c r="BZ3299" s="14">
        <v>10000</v>
      </c>
      <c r="CA3299" s="14">
        <f t="shared" si="8705"/>
        <v>154000</v>
      </c>
      <c r="CB3299" s="122">
        <f t="shared" si="8716"/>
        <v>92.669482856145663</v>
      </c>
    </row>
    <row r="3300" spans="1:80" x14ac:dyDescent="0.25">
      <c r="A3300" s="4" t="s">
        <v>928</v>
      </c>
      <c r="B3300" s="4" t="s">
        <v>88</v>
      </c>
      <c r="C3300" s="4" t="s">
        <v>1455</v>
      </c>
      <c r="D3300" s="79" t="s">
        <v>1456</v>
      </c>
      <c r="E3300" s="78" t="s">
        <v>47</v>
      </c>
      <c r="F3300" s="78" t="s">
        <v>1</v>
      </c>
      <c r="G3300" s="2" t="s">
        <v>1</v>
      </c>
      <c r="H3300" s="2" t="s">
        <v>48</v>
      </c>
      <c r="I3300" s="12">
        <f>SUM(I3301:I3308)</f>
        <v>96733</v>
      </c>
      <c r="J3300" s="12">
        <f t="shared" si="8704"/>
        <v>114208</v>
      </c>
      <c r="K3300" s="12">
        <f t="shared" ref="K3300" si="8742">SUM(K3301:K3308)</f>
        <v>108908</v>
      </c>
      <c r="L3300" s="12">
        <f t="shared" si="8707"/>
        <v>5300</v>
      </c>
      <c r="M3300" s="12">
        <f t="shared" ref="M3300:Q3300" si="8743">SUM(M3301:M3308)</f>
        <v>4500</v>
      </c>
      <c r="N3300" s="12">
        <f t="shared" si="8743"/>
        <v>0</v>
      </c>
      <c r="O3300" s="12">
        <f t="shared" si="8743"/>
        <v>800</v>
      </c>
      <c r="P3300" s="12">
        <f t="shared" si="8743"/>
        <v>0</v>
      </c>
      <c r="Q3300" s="12">
        <f t="shared" si="8743"/>
        <v>0</v>
      </c>
      <c r="R3300" s="12">
        <f t="shared" ref="R3300:AG3300" si="8744">SUM(R3301:R3308)</f>
        <v>4500</v>
      </c>
      <c r="S3300" s="12">
        <f t="shared" si="8744"/>
        <v>0</v>
      </c>
      <c r="T3300" s="12">
        <f t="shared" si="8744"/>
        <v>0</v>
      </c>
      <c r="U3300" s="12">
        <f t="shared" si="8744"/>
        <v>0</v>
      </c>
      <c r="V3300" s="12">
        <f t="shared" si="8744"/>
        <v>0</v>
      </c>
      <c r="W3300" s="12">
        <f t="shared" si="8744"/>
        <v>0</v>
      </c>
      <c r="X3300" s="12">
        <f t="shared" si="8744"/>
        <v>4500</v>
      </c>
      <c r="Y3300" s="12">
        <f t="shared" si="8744"/>
        <v>0</v>
      </c>
      <c r="Z3300" s="12">
        <f t="shared" si="8744"/>
        <v>0</v>
      </c>
      <c r="AA3300" s="12">
        <f t="shared" si="8744"/>
        <v>0</v>
      </c>
      <c r="AB3300" s="12">
        <f t="shared" si="8744"/>
        <v>0</v>
      </c>
      <c r="AC3300" s="12">
        <f t="shared" si="8744"/>
        <v>0</v>
      </c>
      <c r="AD3300" s="12">
        <f t="shared" si="8744"/>
        <v>0</v>
      </c>
      <c r="AE3300" s="12">
        <f t="shared" si="8744"/>
        <v>0</v>
      </c>
      <c r="AF3300" s="12">
        <f t="shared" si="8744"/>
        <v>0</v>
      </c>
      <c r="AG3300" s="12">
        <f t="shared" si="8744"/>
        <v>0</v>
      </c>
      <c r="AH3300" s="12">
        <v>0</v>
      </c>
      <c r="AI3300" s="12">
        <v>4500</v>
      </c>
      <c r="AJ3300" s="12">
        <f t="shared" ref="AJ3300:AY3300" si="8745">SUM(AJ3301:AJ3308)</f>
        <v>0</v>
      </c>
      <c r="AK3300" s="12">
        <f t="shared" si="8745"/>
        <v>0</v>
      </c>
      <c r="AL3300" s="12">
        <f t="shared" si="8745"/>
        <v>0</v>
      </c>
      <c r="AM3300" s="12">
        <f t="shared" si="8745"/>
        <v>792</v>
      </c>
      <c r="AN3300" s="12">
        <f t="shared" si="8745"/>
        <v>0</v>
      </c>
      <c r="AO3300" s="12">
        <f t="shared" si="8745"/>
        <v>0</v>
      </c>
      <c r="AP3300" s="12">
        <f t="shared" si="8745"/>
        <v>792</v>
      </c>
      <c r="AQ3300" s="12">
        <f t="shared" si="8745"/>
        <v>0</v>
      </c>
      <c r="AR3300" s="12">
        <f t="shared" si="8745"/>
        <v>0</v>
      </c>
      <c r="AS3300" s="12">
        <f t="shared" si="8745"/>
        <v>0</v>
      </c>
      <c r="AT3300" s="12">
        <f t="shared" si="8745"/>
        <v>0</v>
      </c>
      <c r="AU3300" s="12">
        <f t="shared" si="8745"/>
        <v>0</v>
      </c>
      <c r="AV3300" s="12">
        <f t="shared" si="8745"/>
        <v>592</v>
      </c>
      <c r="AW3300" s="12">
        <f t="shared" si="8745"/>
        <v>200</v>
      </c>
      <c r="AX3300" s="12">
        <f t="shared" si="8745"/>
        <v>0</v>
      </c>
      <c r="AY3300" s="12">
        <f t="shared" si="8745"/>
        <v>0</v>
      </c>
      <c r="AZ3300" s="12">
        <v>792</v>
      </c>
      <c r="BA3300" s="12">
        <v>0</v>
      </c>
      <c r="BB3300" s="12">
        <f t="shared" ref="BB3300:BQ3300" si="8746">SUM(BB3301:BB3308)</f>
        <v>800</v>
      </c>
      <c r="BC3300" s="12">
        <f t="shared" si="8746"/>
        <v>0</v>
      </c>
      <c r="BD3300" s="12">
        <f t="shared" si="8746"/>
        <v>0</v>
      </c>
      <c r="BE3300" s="12">
        <f t="shared" si="8746"/>
        <v>900</v>
      </c>
      <c r="BF3300" s="12">
        <f t="shared" si="8746"/>
        <v>0</v>
      </c>
      <c r="BG3300" s="12">
        <f t="shared" si="8746"/>
        <v>0</v>
      </c>
      <c r="BH3300" s="12">
        <f t="shared" si="8746"/>
        <v>1700</v>
      </c>
      <c r="BI3300" s="12">
        <f t="shared" si="8746"/>
        <v>0</v>
      </c>
      <c r="BJ3300" s="12">
        <f t="shared" si="8746"/>
        <v>0</v>
      </c>
      <c r="BK3300" s="12">
        <f t="shared" si="8746"/>
        <v>800</v>
      </c>
      <c r="BL3300" s="12">
        <f t="shared" si="8746"/>
        <v>400</v>
      </c>
      <c r="BM3300" s="12">
        <f t="shared" si="8746"/>
        <v>0</v>
      </c>
      <c r="BN3300" s="12">
        <f t="shared" si="8746"/>
        <v>0</v>
      </c>
      <c r="BO3300" s="12">
        <f t="shared" si="8746"/>
        <v>500</v>
      </c>
      <c r="BP3300" s="12">
        <f t="shared" si="8746"/>
        <v>0</v>
      </c>
      <c r="BQ3300" s="12">
        <f t="shared" si="8746"/>
        <v>0</v>
      </c>
      <c r="BR3300" s="12">
        <v>1700</v>
      </c>
      <c r="BS3300" s="12">
        <v>0</v>
      </c>
      <c r="BT3300" s="12">
        <f t="shared" ref="BT3300:BZ3300" si="8747">SUM(BT3301:BT3308)</f>
        <v>129448</v>
      </c>
      <c r="BU3300" s="12">
        <f t="shared" si="8747"/>
        <v>124148</v>
      </c>
      <c r="BV3300" s="12">
        <f t="shared" si="8747"/>
        <v>79500</v>
      </c>
      <c r="BW3300" s="12">
        <f t="shared" si="8747"/>
        <v>19000</v>
      </c>
      <c r="BX3300" s="12">
        <f t="shared" si="8747"/>
        <v>8600</v>
      </c>
      <c r="BY3300" s="12">
        <f t="shared" si="8747"/>
        <v>5200</v>
      </c>
      <c r="BZ3300" s="12">
        <f t="shared" si="8747"/>
        <v>5200</v>
      </c>
      <c r="CA3300" s="12">
        <f t="shared" si="8705"/>
        <v>98500</v>
      </c>
      <c r="CB3300" s="124">
        <f t="shared" si="8716"/>
        <v>79.340786802848214</v>
      </c>
    </row>
    <row r="3301" spans="1:80" x14ac:dyDescent="0.25">
      <c r="A3301" s="4" t="s">
        <v>928</v>
      </c>
      <c r="B3301" s="4" t="s">
        <v>88</v>
      </c>
      <c r="C3301" s="4" t="s">
        <v>1455</v>
      </c>
      <c r="D3301" s="79" t="s">
        <v>1456</v>
      </c>
      <c r="E3301" s="89">
        <v>6131</v>
      </c>
      <c r="F3301" s="79"/>
      <c r="G3301" s="75" t="s">
        <v>1906</v>
      </c>
      <c r="H3301" s="13" t="s">
        <v>49</v>
      </c>
      <c r="I3301" s="14">
        <v>500</v>
      </c>
      <c r="J3301" s="14">
        <f t="shared" si="8704"/>
        <v>1000</v>
      </c>
      <c r="K3301" s="14">
        <v>1000</v>
      </c>
      <c r="L3301" s="14">
        <f t="shared" si="8707"/>
        <v>0</v>
      </c>
      <c r="M3301" s="14">
        <v>0</v>
      </c>
      <c r="N3301" s="14">
        <v>0</v>
      </c>
      <c r="O3301" s="14">
        <v>0</v>
      </c>
      <c r="P3301" s="14">
        <v>0</v>
      </c>
      <c r="Q3301" s="14">
        <v>0</v>
      </c>
      <c r="R3301" s="14">
        <v>0</v>
      </c>
      <c r="S3301" s="14"/>
      <c r="T3301" s="14"/>
      <c r="U3301" s="14"/>
      <c r="V3301" s="14"/>
      <c r="W3301" s="14"/>
      <c r="X3301" s="14">
        <f t="shared" si="8726"/>
        <v>0</v>
      </c>
      <c r="Y3301" s="14"/>
      <c r="Z3301" s="14"/>
      <c r="AA3301" s="14"/>
      <c r="AB3301" s="14"/>
      <c r="AC3301" s="14"/>
      <c r="AD3301" s="14"/>
      <c r="AE3301" s="14"/>
      <c r="AF3301" s="14"/>
      <c r="AG3301" s="14"/>
      <c r="AH3301" s="14">
        <v>0</v>
      </c>
      <c r="AI3301" s="14">
        <v>0</v>
      </c>
      <c r="AJ3301" s="14">
        <v>0</v>
      </c>
      <c r="AK3301" s="14"/>
      <c r="AL3301" s="14"/>
      <c r="AM3301" s="14"/>
      <c r="AN3301" s="14"/>
      <c r="AO3301" s="14"/>
      <c r="AP3301" s="14">
        <f t="shared" si="8727"/>
        <v>0</v>
      </c>
      <c r="AQ3301" s="14"/>
      <c r="AR3301" s="14"/>
      <c r="AS3301" s="14"/>
      <c r="AT3301" s="14"/>
      <c r="AU3301" s="14"/>
      <c r="AV3301" s="14"/>
      <c r="AW3301" s="14"/>
      <c r="AX3301" s="14"/>
      <c r="AY3301" s="14"/>
      <c r="AZ3301" s="14">
        <v>0</v>
      </c>
      <c r="BA3301" s="14">
        <v>0</v>
      </c>
      <c r="BB3301" s="14">
        <v>0</v>
      </c>
      <c r="BC3301" s="14"/>
      <c r="BD3301" s="14"/>
      <c r="BE3301" s="14"/>
      <c r="BF3301" s="14"/>
      <c r="BG3301" s="14"/>
      <c r="BH3301" s="14">
        <f t="shared" si="8728"/>
        <v>0</v>
      </c>
      <c r="BI3301" s="14"/>
      <c r="BJ3301" s="14"/>
      <c r="BK3301" s="14"/>
      <c r="BL3301" s="14"/>
      <c r="BM3301" s="14"/>
      <c r="BN3301" s="14"/>
      <c r="BO3301" s="14"/>
      <c r="BP3301" s="14"/>
      <c r="BQ3301" s="14"/>
      <c r="BR3301" s="14">
        <v>0</v>
      </c>
      <c r="BS3301" s="14">
        <v>0</v>
      </c>
      <c r="BT3301" s="14">
        <v>1000</v>
      </c>
      <c r="BU3301" s="14">
        <v>1000</v>
      </c>
      <c r="BV3301" s="14">
        <v>1000</v>
      </c>
      <c r="BW3301" s="14">
        <f t="shared" si="8671"/>
        <v>0</v>
      </c>
      <c r="BX3301" s="14"/>
      <c r="BY3301" s="14"/>
      <c r="BZ3301" s="14"/>
      <c r="CA3301" s="14">
        <f t="shared" si="8705"/>
        <v>1000</v>
      </c>
      <c r="CB3301" s="122">
        <f t="shared" si="8716"/>
        <v>100</v>
      </c>
    </row>
    <row r="3302" spans="1:80" x14ac:dyDescent="0.25">
      <c r="A3302" s="4" t="s">
        <v>928</v>
      </c>
      <c r="B3302" s="4" t="s">
        <v>88</v>
      </c>
      <c r="C3302" s="4" t="s">
        <v>1455</v>
      </c>
      <c r="D3302" s="79" t="s">
        <v>1456</v>
      </c>
      <c r="E3302" s="89">
        <v>6132</v>
      </c>
      <c r="F3302" s="79"/>
      <c r="G3302" s="75" t="s">
        <v>1906</v>
      </c>
      <c r="H3302" s="13" t="s">
        <v>196</v>
      </c>
      <c r="I3302" s="14">
        <v>33365</v>
      </c>
      <c r="J3302" s="14">
        <f t="shared" si="8704"/>
        <v>45000</v>
      </c>
      <c r="K3302" s="14">
        <v>45000</v>
      </c>
      <c r="L3302" s="14">
        <f t="shared" si="8707"/>
        <v>0</v>
      </c>
      <c r="M3302" s="14">
        <v>0</v>
      </c>
      <c r="N3302" s="14">
        <v>0</v>
      </c>
      <c r="O3302" s="14">
        <v>0</v>
      </c>
      <c r="P3302" s="14">
        <v>0</v>
      </c>
      <c r="Q3302" s="14">
        <v>0</v>
      </c>
      <c r="R3302" s="14">
        <v>0</v>
      </c>
      <c r="S3302" s="14"/>
      <c r="T3302" s="14"/>
      <c r="U3302" s="14"/>
      <c r="V3302" s="14"/>
      <c r="W3302" s="14"/>
      <c r="X3302" s="14">
        <f t="shared" si="8726"/>
        <v>0</v>
      </c>
      <c r="Y3302" s="14"/>
      <c r="Z3302" s="14"/>
      <c r="AA3302" s="14"/>
      <c r="AB3302" s="14"/>
      <c r="AC3302" s="14"/>
      <c r="AD3302" s="14"/>
      <c r="AE3302" s="14"/>
      <c r="AF3302" s="14"/>
      <c r="AG3302" s="14"/>
      <c r="AH3302" s="14">
        <v>0</v>
      </c>
      <c r="AI3302" s="14">
        <v>0</v>
      </c>
      <c r="AJ3302" s="14">
        <v>0</v>
      </c>
      <c r="AK3302" s="14"/>
      <c r="AL3302" s="14"/>
      <c r="AM3302" s="14"/>
      <c r="AN3302" s="14"/>
      <c r="AO3302" s="14"/>
      <c r="AP3302" s="14">
        <f t="shared" si="8727"/>
        <v>0</v>
      </c>
      <c r="AQ3302" s="14"/>
      <c r="AR3302" s="14"/>
      <c r="AS3302" s="14"/>
      <c r="AT3302" s="14"/>
      <c r="AU3302" s="14"/>
      <c r="AV3302" s="14"/>
      <c r="AW3302" s="14"/>
      <c r="AX3302" s="14"/>
      <c r="AY3302" s="14"/>
      <c r="AZ3302" s="14">
        <v>0</v>
      </c>
      <c r="BA3302" s="14">
        <v>0</v>
      </c>
      <c r="BB3302" s="14">
        <v>0</v>
      </c>
      <c r="BC3302" s="14"/>
      <c r="BD3302" s="14"/>
      <c r="BE3302" s="14"/>
      <c r="BF3302" s="14"/>
      <c r="BG3302" s="14"/>
      <c r="BH3302" s="14">
        <f t="shared" si="8728"/>
        <v>0</v>
      </c>
      <c r="BI3302" s="14"/>
      <c r="BJ3302" s="14"/>
      <c r="BK3302" s="14"/>
      <c r="BL3302" s="14"/>
      <c r="BM3302" s="14"/>
      <c r="BN3302" s="14"/>
      <c r="BO3302" s="14"/>
      <c r="BP3302" s="14"/>
      <c r="BQ3302" s="14"/>
      <c r="BR3302" s="14">
        <v>0</v>
      </c>
      <c r="BS3302" s="14">
        <v>0</v>
      </c>
      <c r="BT3302" s="14">
        <v>45000</v>
      </c>
      <c r="BU3302" s="14">
        <v>45000</v>
      </c>
      <c r="BV3302" s="14">
        <v>30000</v>
      </c>
      <c r="BW3302" s="14">
        <f t="shared" si="8671"/>
        <v>3000</v>
      </c>
      <c r="BX3302" s="14">
        <v>1000</v>
      </c>
      <c r="BY3302" s="14">
        <v>1000</v>
      </c>
      <c r="BZ3302" s="14">
        <v>1000</v>
      </c>
      <c r="CA3302" s="14">
        <f t="shared" si="8705"/>
        <v>33000</v>
      </c>
      <c r="CB3302" s="122">
        <f t="shared" si="8716"/>
        <v>73.333333333333329</v>
      </c>
    </row>
    <row r="3303" spans="1:80" x14ac:dyDescent="0.25">
      <c r="A3303" s="4" t="s">
        <v>928</v>
      </c>
      <c r="B3303" s="4" t="s">
        <v>88</v>
      </c>
      <c r="C3303" s="4" t="s">
        <v>1455</v>
      </c>
      <c r="D3303" s="79" t="s">
        <v>1456</v>
      </c>
      <c r="E3303" s="89">
        <v>6133</v>
      </c>
      <c r="F3303" s="79"/>
      <c r="G3303" s="75" t="s">
        <v>1906</v>
      </c>
      <c r="H3303" s="13" t="s">
        <v>198</v>
      </c>
      <c r="I3303" s="14">
        <v>8500</v>
      </c>
      <c r="J3303" s="14">
        <f t="shared" si="8704"/>
        <v>10000</v>
      </c>
      <c r="K3303" s="14">
        <v>10000</v>
      </c>
      <c r="L3303" s="14">
        <f t="shared" si="8707"/>
        <v>0</v>
      </c>
      <c r="M3303" s="14">
        <v>0</v>
      </c>
      <c r="N3303" s="14">
        <v>0</v>
      </c>
      <c r="O3303" s="14">
        <v>0</v>
      </c>
      <c r="P3303" s="14">
        <v>0</v>
      </c>
      <c r="Q3303" s="14">
        <v>0</v>
      </c>
      <c r="R3303" s="14">
        <v>0</v>
      </c>
      <c r="S3303" s="14"/>
      <c r="T3303" s="14"/>
      <c r="U3303" s="14"/>
      <c r="V3303" s="14"/>
      <c r="W3303" s="14"/>
      <c r="X3303" s="14">
        <f t="shared" si="8726"/>
        <v>0</v>
      </c>
      <c r="Y3303" s="14"/>
      <c r="Z3303" s="14"/>
      <c r="AA3303" s="14"/>
      <c r="AB3303" s="14"/>
      <c r="AC3303" s="14"/>
      <c r="AD3303" s="14"/>
      <c r="AE3303" s="14"/>
      <c r="AF3303" s="14"/>
      <c r="AG3303" s="14"/>
      <c r="AH3303" s="14">
        <v>0</v>
      </c>
      <c r="AI3303" s="14">
        <v>0</v>
      </c>
      <c r="AJ3303" s="14">
        <v>0</v>
      </c>
      <c r="AK3303" s="14"/>
      <c r="AL3303" s="14"/>
      <c r="AM3303" s="14"/>
      <c r="AN3303" s="14"/>
      <c r="AO3303" s="14"/>
      <c r="AP3303" s="14">
        <f t="shared" si="8727"/>
        <v>0</v>
      </c>
      <c r="AQ3303" s="14"/>
      <c r="AR3303" s="14"/>
      <c r="AS3303" s="14"/>
      <c r="AT3303" s="14"/>
      <c r="AU3303" s="14"/>
      <c r="AV3303" s="14"/>
      <c r="AW3303" s="14"/>
      <c r="AX3303" s="14"/>
      <c r="AY3303" s="14"/>
      <c r="AZ3303" s="14">
        <v>0</v>
      </c>
      <c r="BA3303" s="14">
        <v>0</v>
      </c>
      <c r="BB3303" s="14">
        <v>0</v>
      </c>
      <c r="BC3303" s="14"/>
      <c r="BD3303" s="14"/>
      <c r="BE3303" s="14"/>
      <c r="BF3303" s="14"/>
      <c r="BG3303" s="14"/>
      <c r="BH3303" s="14">
        <f t="shared" si="8728"/>
        <v>0</v>
      </c>
      <c r="BI3303" s="14"/>
      <c r="BJ3303" s="14"/>
      <c r="BK3303" s="14"/>
      <c r="BL3303" s="14"/>
      <c r="BM3303" s="14"/>
      <c r="BN3303" s="14"/>
      <c r="BO3303" s="14"/>
      <c r="BP3303" s="14"/>
      <c r="BQ3303" s="14"/>
      <c r="BR3303" s="14">
        <v>0</v>
      </c>
      <c r="BS3303" s="14">
        <v>0</v>
      </c>
      <c r="BT3303" s="14">
        <v>10000</v>
      </c>
      <c r="BU3303" s="14">
        <v>10000</v>
      </c>
      <c r="BV3303" s="14">
        <v>6000</v>
      </c>
      <c r="BW3303" s="14">
        <f t="shared" si="8671"/>
        <v>2200</v>
      </c>
      <c r="BX3303" s="14">
        <v>1000</v>
      </c>
      <c r="BY3303" s="14">
        <v>600</v>
      </c>
      <c r="BZ3303" s="14">
        <v>600</v>
      </c>
      <c r="CA3303" s="14">
        <f t="shared" si="8705"/>
        <v>8200</v>
      </c>
      <c r="CB3303" s="122">
        <f t="shared" si="8716"/>
        <v>82</v>
      </c>
    </row>
    <row r="3304" spans="1:80" x14ac:dyDescent="0.25">
      <c r="A3304" s="4" t="s">
        <v>928</v>
      </c>
      <c r="B3304" s="4" t="s">
        <v>88</v>
      </c>
      <c r="C3304" s="4" t="s">
        <v>1455</v>
      </c>
      <c r="D3304" s="79" t="s">
        <v>1456</v>
      </c>
      <c r="E3304" s="89">
        <v>6134</v>
      </c>
      <c r="F3304" s="79"/>
      <c r="G3304" s="75" t="s">
        <v>1906</v>
      </c>
      <c r="H3304" s="13" t="s">
        <v>200</v>
      </c>
      <c r="I3304" s="14">
        <v>16100</v>
      </c>
      <c r="J3304" s="14">
        <f t="shared" si="8704"/>
        <v>18000</v>
      </c>
      <c r="K3304" s="14">
        <v>15000</v>
      </c>
      <c r="L3304" s="14">
        <f t="shared" si="8707"/>
        <v>3000</v>
      </c>
      <c r="M3304" s="14">
        <v>3000</v>
      </c>
      <c r="N3304" s="14">
        <v>0</v>
      </c>
      <c r="O3304" s="14">
        <v>0</v>
      </c>
      <c r="P3304" s="14">
        <v>0</v>
      </c>
      <c r="Q3304" s="14">
        <v>0</v>
      </c>
      <c r="R3304" s="14">
        <v>3000</v>
      </c>
      <c r="S3304" s="14"/>
      <c r="T3304" s="14"/>
      <c r="U3304" s="14"/>
      <c r="V3304" s="14"/>
      <c r="W3304" s="14"/>
      <c r="X3304" s="14">
        <f t="shared" si="8726"/>
        <v>3000</v>
      </c>
      <c r="Y3304" s="14"/>
      <c r="Z3304" s="14"/>
      <c r="AA3304" s="14"/>
      <c r="AB3304" s="14"/>
      <c r="AC3304" s="14"/>
      <c r="AD3304" s="14"/>
      <c r="AE3304" s="14"/>
      <c r="AF3304" s="14"/>
      <c r="AG3304" s="14"/>
      <c r="AH3304" s="14">
        <v>0</v>
      </c>
      <c r="AI3304" s="14">
        <v>3000</v>
      </c>
      <c r="AJ3304" s="14">
        <v>0</v>
      </c>
      <c r="AK3304" s="14"/>
      <c r="AL3304" s="14"/>
      <c r="AM3304" s="14"/>
      <c r="AN3304" s="14"/>
      <c r="AO3304" s="14"/>
      <c r="AP3304" s="14">
        <f t="shared" si="8727"/>
        <v>0</v>
      </c>
      <c r="AQ3304" s="14"/>
      <c r="AR3304" s="14"/>
      <c r="AS3304" s="14"/>
      <c r="AT3304" s="14"/>
      <c r="AU3304" s="14"/>
      <c r="AV3304" s="14"/>
      <c r="AW3304" s="14"/>
      <c r="AX3304" s="14"/>
      <c r="AY3304" s="14"/>
      <c r="AZ3304" s="14">
        <v>0</v>
      </c>
      <c r="BA3304" s="14">
        <v>0</v>
      </c>
      <c r="BB3304" s="14">
        <v>0</v>
      </c>
      <c r="BC3304" s="14"/>
      <c r="BD3304" s="14"/>
      <c r="BE3304" s="14"/>
      <c r="BF3304" s="14"/>
      <c r="BG3304" s="14"/>
      <c r="BH3304" s="14">
        <f t="shared" si="8728"/>
        <v>0</v>
      </c>
      <c r="BI3304" s="14"/>
      <c r="BJ3304" s="14"/>
      <c r="BK3304" s="14"/>
      <c r="BL3304" s="14"/>
      <c r="BM3304" s="14"/>
      <c r="BN3304" s="14"/>
      <c r="BO3304" s="14"/>
      <c r="BP3304" s="14"/>
      <c r="BQ3304" s="14"/>
      <c r="BR3304" s="14">
        <v>0</v>
      </c>
      <c r="BS3304" s="14">
        <v>0</v>
      </c>
      <c r="BT3304" s="14">
        <v>33000</v>
      </c>
      <c r="BU3304" s="14">
        <v>30000</v>
      </c>
      <c r="BV3304" s="14">
        <v>17900</v>
      </c>
      <c r="BW3304" s="14">
        <f t="shared" si="8671"/>
        <v>6000</v>
      </c>
      <c r="BX3304" s="14">
        <v>3000</v>
      </c>
      <c r="BY3304" s="14">
        <v>1500</v>
      </c>
      <c r="BZ3304" s="14">
        <v>1500</v>
      </c>
      <c r="CA3304" s="14">
        <f t="shared" si="8705"/>
        <v>23900</v>
      </c>
      <c r="CB3304" s="122">
        <f t="shared" si="8716"/>
        <v>79.666666666666657</v>
      </c>
    </row>
    <row r="3305" spans="1:80" x14ac:dyDescent="0.25">
      <c r="A3305" s="4" t="s">
        <v>928</v>
      </c>
      <c r="B3305" s="4" t="s">
        <v>88</v>
      </c>
      <c r="C3305" s="4" t="s">
        <v>1455</v>
      </c>
      <c r="D3305" s="79" t="s">
        <v>1456</v>
      </c>
      <c r="E3305" s="89">
        <v>6135</v>
      </c>
      <c r="F3305" s="79"/>
      <c r="G3305" s="75" t="s">
        <v>1906</v>
      </c>
      <c r="H3305" s="13" t="s">
        <v>201</v>
      </c>
      <c r="I3305" s="14">
        <v>1000</v>
      </c>
      <c r="J3305" s="14">
        <f t="shared" si="8704"/>
        <v>1800</v>
      </c>
      <c r="K3305" s="14">
        <v>1000</v>
      </c>
      <c r="L3305" s="14">
        <f t="shared" si="8707"/>
        <v>800</v>
      </c>
      <c r="M3305" s="14">
        <v>0</v>
      </c>
      <c r="N3305" s="14">
        <v>0</v>
      </c>
      <c r="O3305" s="14">
        <v>800</v>
      </c>
      <c r="P3305" s="14">
        <v>0</v>
      </c>
      <c r="Q3305" s="14">
        <v>0</v>
      </c>
      <c r="R3305" s="14">
        <v>0</v>
      </c>
      <c r="S3305" s="14"/>
      <c r="T3305" s="14"/>
      <c r="U3305" s="14"/>
      <c r="V3305" s="14"/>
      <c r="W3305" s="14"/>
      <c r="X3305" s="14">
        <f t="shared" si="8726"/>
        <v>0</v>
      </c>
      <c r="Y3305" s="14"/>
      <c r="Z3305" s="14"/>
      <c r="AA3305" s="14"/>
      <c r="AB3305" s="14"/>
      <c r="AC3305" s="14"/>
      <c r="AD3305" s="14"/>
      <c r="AE3305" s="14"/>
      <c r="AF3305" s="14"/>
      <c r="AG3305" s="14"/>
      <c r="AH3305" s="14">
        <v>0</v>
      </c>
      <c r="AI3305" s="14">
        <v>0</v>
      </c>
      <c r="AJ3305" s="14">
        <v>0</v>
      </c>
      <c r="AK3305" s="14"/>
      <c r="AL3305" s="14"/>
      <c r="AM3305" s="14">
        <v>200</v>
      </c>
      <c r="AN3305" s="14"/>
      <c r="AO3305" s="14"/>
      <c r="AP3305" s="14">
        <f t="shared" si="8727"/>
        <v>200</v>
      </c>
      <c r="AQ3305" s="14"/>
      <c r="AR3305" s="14"/>
      <c r="AS3305" s="14"/>
      <c r="AT3305" s="14"/>
      <c r="AU3305" s="14"/>
      <c r="AV3305" s="14"/>
      <c r="AW3305" s="14">
        <v>200</v>
      </c>
      <c r="AX3305" s="14"/>
      <c r="AY3305" s="14"/>
      <c r="AZ3305" s="14">
        <v>200</v>
      </c>
      <c r="BA3305" s="14">
        <v>0</v>
      </c>
      <c r="BB3305" s="14">
        <v>800</v>
      </c>
      <c r="BC3305" s="14"/>
      <c r="BD3305" s="14"/>
      <c r="BE3305" s="14">
        <f>400+70</f>
        <v>470</v>
      </c>
      <c r="BF3305" s="14"/>
      <c r="BG3305" s="14"/>
      <c r="BH3305" s="14">
        <f t="shared" si="8728"/>
        <v>1270</v>
      </c>
      <c r="BI3305" s="14"/>
      <c r="BJ3305" s="14"/>
      <c r="BK3305" s="14">
        <v>800</v>
      </c>
      <c r="BL3305" s="14">
        <v>400</v>
      </c>
      <c r="BM3305" s="14"/>
      <c r="BN3305" s="14"/>
      <c r="BO3305" s="14">
        <v>70</v>
      </c>
      <c r="BP3305" s="14"/>
      <c r="BQ3305" s="14"/>
      <c r="BR3305" s="14">
        <v>1270</v>
      </c>
      <c r="BS3305" s="14">
        <v>0</v>
      </c>
      <c r="BT3305" s="14">
        <v>1800</v>
      </c>
      <c r="BU3305" s="14">
        <v>1000</v>
      </c>
      <c r="BV3305" s="14">
        <v>1000</v>
      </c>
      <c r="BW3305" s="14">
        <f t="shared" si="8671"/>
        <v>0</v>
      </c>
      <c r="BX3305" s="14">
        <v>0</v>
      </c>
      <c r="BY3305" s="14">
        <v>0</v>
      </c>
      <c r="BZ3305" s="14">
        <v>0</v>
      </c>
      <c r="CA3305" s="14">
        <f t="shared" si="8705"/>
        <v>1000</v>
      </c>
      <c r="CB3305" s="122">
        <f t="shared" si="8716"/>
        <v>100</v>
      </c>
    </row>
    <row r="3306" spans="1:80" x14ac:dyDescent="0.25">
      <c r="A3306" s="4" t="s">
        <v>928</v>
      </c>
      <c r="B3306" s="4" t="s">
        <v>88</v>
      </c>
      <c r="C3306" s="4" t="s">
        <v>1455</v>
      </c>
      <c r="D3306" s="79" t="s">
        <v>1456</v>
      </c>
      <c r="E3306" s="89">
        <v>6137</v>
      </c>
      <c r="F3306" s="79"/>
      <c r="G3306" s="75" t="s">
        <v>1906</v>
      </c>
      <c r="H3306" s="13" t="s">
        <v>204</v>
      </c>
      <c r="I3306" s="14">
        <v>6000</v>
      </c>
      <c r="J3306" s="14">
        <f t="shared" si="8704"/>
        <v>9500</v>
      </c>
      <c r="K3306" s="14">
        <v>8000</v>
      </c>
      <c r="L3306" s="14">
        <f t="shared" si="8707"/>
        <v>1500</v>
      </c>
      <c r="M3306" s="14">
        <v>1500</v>
      </c>
      <c r="N3306" s="14">
        <v>0</v>
      </c>
      <c r="O3306" s="14">
        <v>0</v>
      </c>
      <c r="P3306" s="14">
        <v>0</v>
      </c>
      <c r="Q3306" s="14">
        <v>0</v>
      </c>
      <c r="R3306" s="14">
        <v>1500</v>
      </c>
      <c r="S3306" s="14"/>
      <c r="T3306" s="14"/>
      <c r="U3306" s="14"/>
      <c r="V3306" s="14"/>
      <c r="W3306" s="14"/>
      <c r="X3306" s="14">
        <f t="shared" si="8726"/>
        <v>1500</v>
      </c>
      <c r="Y3306" s="14"/>
      <c r="Z3306" s="14"/>
      <c r="AA3306" s="14"/>
      <c r="AB3306" s="14"/>
      <c r="AC3306" s="14"/>
      <c r="AD3306" s="14"/>
      <c r="AE3306" s="14"/>
      <c r="AF3306" s="14"/>
      <c r="AG3306" s="14"/>
      <c r="AH3306" s="14">
        <v>0</v>
      </c>
      <c r="AI3306" s="14">
        <v>1500</v>
      </c>
      <c r="AJ3306" s="14">
        <v>0</v>
      </c>
      <c r="AK3306" s="14"/>
      <c r="AL3306" s="14"/>
      <c r="AM3306" s="14"/>
      <c r="AN3306" s="14"/>
      <c r="AO3306" s="14"/>
      <c r="AP3306" s="14">
        <f t="shared" si="8727"/>
        <v>0</v>
      </c>
      <c r="AQ3306" s="14"/>
      <c r="AR3306" s="14"/>
      <c r="AS3306" s="14"/>
      <c r="AT3306" s="14"/>
      <c r="AU3306" s="14"/>
      <c r="AV3306" s="14"/>
      <c r="AW3306" s="14"/>
      <c r="AX3306" s="14"/>
      <c r="AY3306" s="14"/>
      <c r="AZ3306" s="14">
        <v>0</v>
      </c>
      <c r="BA3306" s="14">
        <v>0</v>
      </c>
      <c r="BB3306" s="14">
        <v>0</v>
      </c>
      <c r="BC3306" s="14"/>
      <c r="BD3306" s="14"/>
      <c r="BE3306" s="14"/>
      <c r="BF3306" s="14"/>
      <c r="BG3306" s="14"/>
      <c r="BH3306" s="14">
        <f t="shared" si="8728"/>
        <v>0</v>
      </c>
      <c r="BI3306" s="14"/>
      <c r="BJ3306" s="14"/>
      <c r="BK3306" s="14"/>
      <c r="BL3306" s="14"/>
      <c r="BM3306" s="14"/>
      <c r="BN3306" s="14"/>
      <c r="BO3306" s="14"/>
      <c r="BP3306" s="14"/>
      <c r="BQ3306" s="14"/>
      <c r="BR3306" s="14">
        <v>0</v>
      </c>
      <c r="BS3306" s="14">
        <v>0</v>
      </c>
      <c r="BT3306" s="14">
        <v>9500</v>
      </c>
      <c r="BU3306" s="14">
        <v>8000</v>
      </c>
      <c r="BV3306" s="14">
        <v>5000</v>
      </c>
      <c r="BW3306" s="14">
        <f t="shared" si="8671"/>
        <v>2000</v>
      </c>
      <c r="BX3306" s="14">
        <v>1000</v>
      </c>
      <c r="BY3306" s="14">
        <v>500</v>
      </c>
      <c r="BZ3306" s="14">
        <v>500</v>
      </c>
      <c r="CA3306" s="14">
        <f t="shared" si="8705"/>
        <v>7000</v>
      </c>
      <c r="CB3306" s="122">
        <f t="shared" si="8716"/>
        <v>87.5</v>
      </c>
    </row>
    <row r="3307" spans="1:80" x14ac:dyDescent="0.25">
      <c r="A3307" s="4" t="s">
        <v>928</v>
      </c>
      <c r="B3307" s="4" t="s">
        <v>88</v>
      </c>
      <c r="C3307" s="4" t="s">
        <v>1455</v>
      </c>
      <c r="D3307" s="79" t="s">
        <v>1456</v>
      </c>
      <c r="E3307" s="89">
        <v>6138</v>
      </c>
      <c r="F3307" s="79"/>
      <c r="G3307" s="75" t="s">
        <v>1906</v>
      </c>
      <c r="H3307" s="13" t="s">
        <v>205</v>
      </c>
      <c r="I3307" s="14">
        <v>2500</v>
      </c>
      <c r="J3307" s="14">
        <f t="shared" si="8704"/>
        <v>0</v>
      </c>
      <c r="K3307" s="14">
        <v>0</v>
      </c>
      <c r="L3307" s="14">
        <f t="shared" si="8707"/>
        <v>0</v>
      </c>
      <c r="M3307" s="14">
        <v>0</v>
      </c>
      <c r="N3307" s="14">
        <v>0</v>
      </c>
      <c r="O3307" s="14">
        <v>0</v>
      </c>
      <c r="P3307" s="14">
        <v>0</v>
      </c>
      <c r="Q3307" s="14">
        <v>0</v>
      </c>
      <c r="R3307" s="14">
        <v>0</v>
      </c>
      <c r="S3307" s="14"/>
      <c r="T3307" s="14"/>
      <c r="U3307" s="14"/>
      <c r="V3307" s="14"/>
      <c r="W3307" s="14"/>
      <c r="X3307" s="14">
        <f t="shared" si="8726"/>
        <v>0</v>
      </c>
      <c r="Y3307" s="14"/>
      <c r="Z3307" s="14"/>
      <c r="AA3307" s="14"/>
      <c r="AB3307" s="14"/>
      <c r="AC3307" s="14"/>
      <c r="AD3307" s="14"/>
      <c r="AE3307" s="14"/>
      <c r="AF3307" s="14"/>
      <c r="AG3307" s="14"/>
      <c r="AH3307" s="14">
        <v>0</v>
      </c>
      <c r="AI3307" s="14">
        <v>0</v>
      </c>
      <c r="AJ3307" s="14">
        <v>0</v>
      </c>
      <c r="AK3307" s="14"/>
      <c r="AL3307" s="14"/>
      <c r="AM3307" s="14"/>
      <c r="AN3307" s="14"/>
      <c r="AO3307" s="14"/>
      <c r="AP3307" s="14">
        <f t="shared" si="8727"/>
        <v>0</v>
      </c>
      <c r="AQ3307" s="14"/>
      <c r="AR3307" s="14"/>
      <c r="AS3307" s="14"/>
      <c r="AT3307" s="14"/>
      <c r="AU3307" s="14"/>
      <c r="AV3307" s="14"/>
      <c r="AW3307" s="14"/>
      <c r="AX3307" s="14"/>
      <c r="AY3307" s="14"/>
      <c r="AZ3307" s="14">
        <v>0</v>
      </c>
      <c r="BA3307" s="14">
        <v>0</v>
      </c>
      <c r="BB3307" s="14">
        <v>0</v>
      </c>
      <c r="BC3307" s="14"/>
      <c r="BD3307" s="14"/>
      <c r="BE3307" s="14"/>
      <c r="BF3307" s="14"/>
      <c r="BG3307" s="14"/>
      <c r="BH3307" s="14">
        <f t="shared" si="8728"/>
        <v>0</v>
      </c>
      <c r="BI3307" s="14"/>
      <c r="BJ3307" s="14"/>
      <c r="BK3307" s="14"/>
      <c r="BL3307" s="14"/>
      <c r="BM3307" s="14"/>
      <c r="BN3307" s="14"/>
      <c r="BO3307" s="14"/>
      <c r="BP3307" s="14"/>
      <c r="BQ3307" s="14"/>
      <c r="BR3307" s="14">
        <v>0</v>
      </c>
      <c r="BS3307" s="14">
        <v>0</v>
      </c>
      <c r="BT3307" s="14">
        <v>0</v>
      </c>
      <c r="BU3307" s="14">
        <v>0</v>
      </c>
      <c r="BV3307" s="14">
        <v>0</v>
      </c>
      <c r="BW3307" s="14">
        <f t="shared" si="8671"/>
        <v>0</v>
      </c>
      <c r="BX3307" s="14"/>
      <c r="BY3307" s="14"/>
      <c r="BZ3307" s="14"/>
      <c r="CA3307" s="14">
        <f t="shared" si="8705"/>
        <v>0</v>
      </c>
      <c r="CB3307" s="122" t="str">
        <f t="shared" si="8716"/>
        <v>-</v>
      </c>
    </row>
    <row r="3308" spans="1:80" x14ac:dyDescent="0.25">
      <c r="A3308" s="1" t="s">
        <v>928</v>
      </c>
      <c r="B3308" s="1" t="s">
        <v>88</v>
      </c>
      <c r="C3308" s="1" t="s">
        <v>1455</v>
      </c>
      <c r="D3308" s="82" t="s">
        <v>1456</v>
      </c>
      <c r="E3308" s="82" t="s">
        <v>50</v>
      </c>
      <c r="F3308" s="79" t="s">
        <v>1</v>
      </c>
      <c r="G3308" s="13" t="s">
        <v>1</v>
      </c>
      <c r="H3308" s="2" t="s">
        <v>51</v>
      </c>
      <c r="I3308" s="12">
        <f>SUM(I3309:I3311)</f>
        <v>28768</v>
      </c>
      <c r="J3308" s="12">
        <f t="shared" si="8704"/>
        <v>28908</v>
      </c>
      <c r="K3308" s="12">
        <f t="shared" ref="K3308" si="8748">SUM(K3309:K3311)</f>
        <v>28908</v>
      </c>
      <c r="L3308" s="12">
        <f t="shared" si="8707"/>
        <v>0</v>
      </c>
      <c r="M3308" s="12">
        <f t="shared" ref="M3308:Q3308" si="8749">SUM(M3309:M3311)</f>
        <v>0</v>
      </c>
      <c r="N3308" s="12">
        <f t="shared" si="8749"/>
        <v>0</v>
      </c>
      <c r="O3308" s="12">
        <f t="shared" si="8749"/>
        <v>0</v>
      </c>
      <c r="P3308" s="12">
        <f t="shared" si="8749"/>
        <v>0</v>
      </c>
      <c r="Q3308" s="12">
        <f t="shared" si="8749"/>
        <v>0</v>
      </c>
      <c r="R3308" s="12">
        <f t="shared" ref="R3308:AG3308" si="8750">SUM(R3309:R3311)</f>
        <v>0</v>
      </c>
      <c r="S3308" s="12">
        <f t="shared" si="8750"/>
        <v>0</v>
      </c>
      <c r="T3308" s="12">
        <f t="shared" si="8750"/>
        <v>0</v>
      </c>
      <c r="U3308" s="12">
        <f t="shared" si="8750"/>
        <v>0</v>
      </c>
      <c r="V3308" s="12">
        <f t="shared" si="8750"/>
        <v>0</v>
      </c>
      <c r="W3308" s="12">
        <f t="shared" si="8750"/>
        <v>0</v>
      </c>
      <c r="X3308" s="12">
        <f t="shared" si="8750"/>
        <v>0</v>
      </c>
      <c r="Y3308" s="12">
        <f t="shared" si="8750"/>
        <v>0</v>
      </c>
      <c r="Z3308" s="12">
        <f t="shared" si="8750"/>
        <v>0</v>
      </c>
      <c r="AA3308" s="12">
        <f t="shared" si="8750"/>
        <v>0</v>
      </c>
      <c r="AB3308" s="12">
        <f t="shared" si="8750"/>
        <v>0</v>
      </c>
      <c r="AC3308" s="12">
        <f t="shared" si="8750"/>
        <v>0</v>
      </c>
      <c r="AD3308" s="12">
        <f t="shared" si="8750"/>
        <v>0</v>
      </c>
      <c r="AE3308" s="12">
        <f t="shared" si="8750"/>
        <v>0</v>
      </c>
      <c r="AF3308" s="12">
        <f t="shared" si="8750"/>
        <v>0</v>
      </c>
      <c r="AG3308" s="12">
        <f t="shared" si="8750"/>
        <v>0</v>
      </c>
      <c r="AH3308" s="12">
        <v>0</v>
      </c>
      <c r="AI3308" s="12">
        <v>0</v>
      </c>
      <c r="AJ3308" s="12">
        <f t="shared" ref="AJ3308:AY3308" si="8751">SUM(AJ3309:AJ3311)</f>
        <v>0</v>
      </c>
      <c r="AK3308" s="12">
        <f t="shared" si="8751"/>
        <v>0</v>
      </c>
      <c r="AL3308" s="12">
        <f t="shared" si="8751"/>
        <v>0</v>
      </c>
      <c r="AM3308" s="12">
        <f t="shared" si="8751"/>
        <v>592</v>
      </c>
      <c r="AN3308" s="12">
        <f t="shared" si="8751"/>
        <v>0</v>
      </c>
      <c r="AO3308" s="12">
        <f t="shared" si="8751"/>
        <v>0</v>
      </c>
      <c r="AP3308" s="12">
        <f t="shared" si="8751"/>
        <v>592</v>
      </c>
      <c r="AQ3308" s="12">
        <f t="shared" si="8751"/>
        <v>0</v>
      </c>
      <c r="AR3308" s="12">
        <f t="shared" si="8751"/>
        <v>0</v>
      </c>
      <c r="AS3308" s="12">
        <f t="shared" si="8751"/>
        <v>0</v>
      </c>
      <c r="AT3308" s="12">
        <f t="shared" si="8751"/>
        <v>0</v>
      </c>
      <c r="AU3308" s="12">
        <f t="shared" si="8751"/>
        <v>0</v>
      </c>
      <c r="AV3308" s="12">
        <f t="shared" si="8751"/>
        <v>592</v>
      </c>
      <c r="AW3308" s="12">
        <f t="shared" si="8751"/>
        <v>0</v>
      </c>
      <c r="AX3308" s="12">
        <f t="shared" si="8751"/>
        <v>0</v>
      </c>
      <c r="AY3308" s="12">
        <f t="shared" si="8751"/>
        <v>0</v>
      </c>
      <c r="AZ3308" s="12">
        <v>592</v>
      </c>
      <c r="BA3308" s="12">
        <v>0</v>
      </c>
      <c r="BB3308" s="12">
        <f t="shared" ref="BB3308:BQ3308" si="8752">SUM(BB3309:BB3311)</f>
        <v>0</v>
      </c>
      <c r="BC3308" s="12">
        <f t="shared" si="8752"/>
        <v>0</v>
      </c>
      <c r="BD3308" s="12">
        <f t="shared" si="8752"/>
        <v>0</v>
      </c>
      <c r="BE3308" s="12">
        <f t="shared" si="8752"/>
        <v>430</v>
      </c>
      <c r="BF3308" s="12">
        <f t="shared" si="8752"/>
        <v>0</v>
      </c>
      <c r="BG3308" s="12">
        <f t="shared" si="8752"/>
        <v>0</v>
      </c>
      <c r="BH3308" s="12">
        <f t="shared" si="8752"/>
        <v>430</v>
      </c>
      <c r="BI3308" s="12">
        <f t="shared" si="8752"/>
        <v>0</v>
      </c>
      <c r="BJ3308" s="12">
        <f t="shared" si="8752"/>
        <v>0</v>
      </c>
      <c r="BK3308" s="12">
        <f t="shared" si="8752"/>
        <v>0</v>
      </c>
      <c r="BL3308" s="12">
        <f t="shared" si="8752"/>
        <v>0</v>
      </c>
      <c r="BM3308" s="12">
        <f t="shared" si="8752"/>
        <v>0</v>
      </c>
      <c r="BN3308" s="12">
        <f t="shared" si="8752"/>
        <v>0</v>
      </c>
      <c r="BO3308" s="12">
        <f t="shared" si="8752"/>
        <v>430</v>
      </c>
      <c r="BP3308" s="12">
        <f t="shared" si="8752"/>
        <v>0</v>
      </c>
      <c r="BQ3308" s="12">
        <f t="shared" si="8752"/>
        <v>0</v>
      </c>
      <c r="BR3308" s="12">
        <v>430</v>
      </c>
      <c r="BS3308" s="12">
        <v>0</v>
      </c>
      <c r="BT3308" s="12">
        <f t="shared" ref="BT3308:BZ3308" si="8753">SUM(BT3309:BT3311)</f>
        <v>29148</v>
      </c>
      <c r="BU3308" s="12">
        <f t="shared" si="8753"/>
        <v>29148</v>
      </c>
      <c r="BV3308" s="12">
        <f t="shared" si="8753"/>
        <v>18600</v>
      </c>
      <c r="BW3308" s="12">
        <f t="shared" si="8753"/>
        <v>5800</v>
      </c>
      <c r="BX3308" s="12">
        <f t="shared" si="8753"/>
        <v>2600</v>
      </c>
      <c r="BY3308" s="12">
        <f t="shared" si="8753"/>
        <v>1600</v>
      </c>
      <c r="BZ3308" s="12">
        <f t="shared" si="8753"/>
        <v>1600</v>
      </c>
      <c r="CA3308" s="12">
        <f t="shared" si="8705"/>
        <v>24400</v>
      </c>
      <c r="CB3308" s="124">
        <f t="shared" si="8716"/>
        <v>83.710717716481412</v>
      </c>
    </row>
    <row r="3309" spans="1:80" x14ac:dyDescent="0.25">
      <c r="A3309" s="4" t="s">
        <v>928</v>
      </c>
      <c r="B3309" s="4" t="s">
        <v>88</v>
      </c>
      <c r="C3309" s="4" t="s">
        <v>1455</v>
      </c>
      <c r="D3309" s="79" t="s">
        <v>1456</v>
      </c>
      <c r="E3309" s="89">
        <v>6139</v>
      </c>
      <c r="F3309" s="79"/>
      <c r="G3309" s="75" t="s">
        <v>1906</v>
      </c>
      <c r="H3309" s="13" t="s">
        <v>51</v>
      </c>
      <c r="I3309" s="14">
        <v>18100</v>
      </c>
      <c r="J3309" s="14">
        <f t="shared" si="8704"/>
        <v>18100</v>
      </c>
      <c r="K3309" s="14">
        <v>18100</v>
      </c>
      <c r="L3309" s="14">
        <f t="shared" si="8707"/>
        <v>0</v>
      </c>
      <c r="M3309" s="14">
        <v>0</v>
      </c>
      <c r="N3309" s="14">
        <v>0</v>
      </c>
      <c r="O3309" s="14">
        <v>0</v>
      </c>
      <c r="P3309" s="14">
        <v>0</v>
      </c>
      <c r="Q3309" s="14">
        <v>0</v>
      </c>
      <c r="R3309" s="14">
        <v>0</v>
      </c>
      <c r="S3309" s="14"/>
      <c r="T3309" s="14"/>
      <c r="U3309" s="14"/>
      <c r="V3309" s="14"/>
      <c r="W3309" s="14"/>
      <c r="X3309" s="14">
        <f t="shared" si="8726"/>
        <v>0</v>
      </c>
      <c r="Y3309" s="14"/>
      <c r="Z3309" s="14"/>
      <c r="AA3309" s="14"/>
      <c r="AB3309" s="14"/>
      <c r="AC3309" s="14"/>
      <c r="AD3309" s="14"/>
      <c r="AE3309" s="14"/>
      <c r="AF3309" s="14"/>
      <c r="AG3309" s="14"/>
      <c r="AH3309" s="14">
        <v>0</v>
      </c>
      <c r="AI3309" s="14">
        <v>0</v>
      </c>
      <c r="AJ3309" s="14">
        <v>0</v>
      </c>
      <c r="AK3309" s="14"/>
      <c r="AL3309" s="14"/>
      <c r="AM3309" s="14">
        <v>592</v>
      </c>
      <c r="AN3309" s="14"/>
      <c r="AO3309" s="14"/>
      <c r="AP3309" s="14">
        <f t="shared" si="8727"/>
        <v>592</v>
      </c>
      <c r="AQ3309" s="14"/>
      <c r="AR3309" s="14"/>
      <c r="AS3309" s="14"/>
      <c r="AT3309" s="14"/>
      <c r="AU3309" s="14"/>
      <c r="AV3309" s="14">
        <v>592</v>
      </c>
      <c r="AW3309" s="14"/>
      <c r="AX3309" s="14"/>
      <c r="AY3309" s="14"/>
      <c r="AZ3309" s="14">
        <v>592</v>
      </c>
      <c r="BA3309" s="14">
        <v>0</v>
      </c>
      <c r="BB3309" s="14">
        <v>0</v>
      </c>
      <c r="BC3309" s="14"/>
      <c r="BD3309" s="14"/>
      <c r="BE3309" s="14">
        <v>430</v>
      </c>
      <c r="BF3309" s="14"/>
      <c r="BG3309" s="14"/>
      <c r="BH3309" s="14">
        <f t="shared" si="8728"/>
        <v>430</v>
      </c>
      <c r="BI3309" s="14"/>
      <c r="BJ3309" s="14"/>
      <c r="BK3309" s="14"/>
      <c r="BL3309" s="14"/>
      <c r="BM3309" s="14"/>
      <c r="BN3309" s="14"/>
      <c r="BO3309" s="14">
        <v>430</v>
      </c>
      <c r="BP3309" s="14"/>
      <c r="BQ3309" s="14"/>
      <c r="BR3309" s="14">
        <v>430</v>
      </c>
      <c r="BS3309" s="14">
        <v>0</v>
      </c>
      <c r="BT3309" s="14">
        <v>18100</v>
      </c>
      <c r="BU3309" s="14">
        <v>18100</v>
      </c>
      <c r="BV3309" s="14">
        <v>12000</v>
      </c>
      <c r="BW3309" s="14">
        <f t="shared" si="8671"/>
        <v>2500</v>
      </c>
      <c r="BX3309" s="14">
        <v>1500</v>
      </c>
      <c r="BY3309" s="14">
        <v>500</v>
      </c>
      <c r="BZ3309" s="14">
        <v>500</v>
      </c>
      <c r="CA3309" s="14">
        <f t="shared" si="8705"/>
        <v>14500</v>
      </c>
      <c r="CB3309" s="122">
        <f t="shared" si="8716"/>
        <v>80.110497237569049</v>
      </c>
    </row>
    <row r="3310" spans="1:80" ht="22.5" x14ac:dyDescent="0.25">
      <c r="A3310" s="4" t="s">
        <v>928</v>
      </c>
      <c r="B3310" s="4" t="s">
        <v>88</v>
      </c>
      <c r="C3310" s="4" t="s">
        <v>1455</v>
      </c>
      <c r="D3310" s="79" t="s">
        <v>1456</v>
      </c>
      <c r="E3310" s="89">
        <v>6139</v>
      </c>
      <c r="F3310" s="79" t="s">
        <v>1463</v>
      </c>
      <c r="G3310" s="75" t="s">
        <v>1906</v>
      </c>
      <c r="H3310" s="13" t="s">
        <v>59</v>
      </c>
      <c r="I3310" s="14">
        <v>4668</v>
      </c>
      <c r="J3310" s="14">
        <f t="shared" si="8704"/>
        <v>4808</v>
      </c>
      <c r="K3310" s="14">
        <v>4808</v>
      </c>
      <c r="L3310" s="14">
        <f t="shared" si="8707"/>
        <v>0</v>
      </c>
      <c r="M3310" s="14">
        <v>0</v>
      </c>
      <c r="N3310" s="14">
        <v>0</v>
      </c>
      <c r="O3310" s="14">
        <v>0</v>
      </c>
      <c r="P3310" s="14">
        <v>0</v>
      </c>
      <c r="Q3310" s="14">
        <v>0</v>
      </c>
      <c r="R3310" s="14">
        <v>0</v>
      </c>
      <c r="S3310" s="14"/>
      <c r="T3310" s="14"/>
      <c r="U3310" s="14"/>
      <c r="V3310" s="14"/>
      <c r="W3310" s="14"/>
      <c r="X3310" s="14">
        <f t="shared" si="8726"/>
        <v>0</v>
      </c>
      <c r="Y3310" s="14"/>
      <c r="Z3310" s="14"/>
      <c r="AA3310" s="14"/>
      <c r="AB3310" s="14"/>
      <c r="AC3310" s="14"/>
      <c r="AD3310" s="14"/>
      <c r="AE3310" s="14"/>
      <c r="AF3310" s="14"/>
      <c r="AG3310" s="14"/>
      <c r="AH3310" s="14">
        <v>0</v>
      </c>
      <c r="AI3310" s="14">
        <v>0</v>
      </c>
      <c r="AJ3310" s="14">
        <v>0</v>
      </c>
      <c r="AK3310" s="14"/>
      <c r="AL3310" s="14"/>
      <c r="AM3310" s="14"/>
      <c r="AN3310" s="14"/>
      <c r="AO3310" s="14"/>
      <c r="AP3310" s="14">
        <f t="shared" si="8727"/>
        <v>0</v>
      </c>
      <c r="AQ3310" s="14"/>
      <c r="AR3310" s="14"/>
      <c r="AS3310" s="14"/>
      <c r="AT3310" s="14"/>
      <c r="AU3310" s="14"/>
      <c r="AV3310" s="14"/>
      <c r="AW3310" s="14"/>
      <c r="AX3310" s="14"/>
      <c r="AY3310" s="14"/>
      <c r="AZ3310" s="14">
        <v>0</v>
      </c>
      <c r="BA3310" s="14">
        <v>0</v>
      </c>
      <c r="BB3310" s="14">
        <v>0</v>
      </c>
      <c r="BC3310" s="14"/>
      <c r="BD3310" s="14"/>
      <c r="BE3310" s="14"/>
      <c r="BF3310" s="14"/>
      <c r="BG3310" s="14"/>
      <c r="BH3310" s="14">
        <f t="shared" si="8728"/>
        <v>0</v>
      </c>
      <c r="BI3310" s="14"/>
      <c r="BJ3310" s="14"/>
      <c r="BK3310" s="14"/>
      <c r="BL3310" s="14"/>
      <c r="BM3310" s="14"/>
      <c r="BN3310" s="14"/>
      <c r="BO3310" s="14"/>
      <c r="BP3310" s="14"/>
      <c r="BQ3310" s="14"/>
      <c r="BR3310" s="14">
        <v>0</v>
      </c>
      <c r="BS3310" s="14">
        <v>0</v>
      </c>
      <c r="BT3310" s="14">
        <v>5048</v>
      </c>
      <c r="BU3310" s="14">
        <v>5048</v>
      </c>
      <c r="BV3310" s="14">
        <v>3000</v>
      </c>
      <c r="BW3310" s="14">
        <f t="shared" si="8671"/>
        <v>1500</v>
      </c>
      <c r="BX3310" s="14">
        <v>500</v>
      </c>
      <c r="BY3310" s="14">
        <v>500</v>
      </c>
      <c r="BZ3310" s="14">
        <v>500</v>
      </c>
      <c r="CA3310" s="14">
        <f t="shared" si="8705"/>
        <v>4500</v>
      </c>
      <c r="CB3310" s="122">
        <f t="shared" si="8716"/>
        <v>89.144215530903324</v>
      </c>
    </row>
    <row r="3311" spans="1:80" ht="22.5" x14ac:dyDescent="0.25">
      <c r="A3311" s="4" t="s">
        <v>928</v>
      </c>
      <c r="B3311" s="4" t="s">
        <v>88</v>
      </c>
      <c r="C3311" s="4" t="s">
        <v>1455</v>
      </c>
      <c r="D3311" s="79" t="s">
        <v>1456</v>
      </c>
      <c r="E3311" s="89">
        <v>6139</v>
      </c>
      <c r="F3311" s="79" t="s">
        <v>1464</v>
      </c>
      <c r="G3311" s="75" t="s">
        <v>1906</v>
      </c>
      <c r="H3311" s="13" t="s">
        <v>65</v>
      </c>
      <c r="I3311" s="14">
        <v>6000</v>
      </c>
      <c r="J3311" s="14">
        <f t="shared" si="8704"/>
        <v>6000</v>
      </c>
      <c r="K3311" s="14">
        <v>6000</v>
      </c>
      <c r="L3311" s="14">
        <f t="shared" si="8707"/>
        <v>0</v>
      </c>
      <c r="M3311" s="14">
        <v>0</v>
      </c>
      <c r="N3311" s="14">
        <v>0</v>
      </c>
      <c r="O3311" s="14">
        <v>0</v>
      </c>
      <c r="P3311" s="14">
        <v>0</v>
      </c>
      <c r="Q3311" s="14">
        <v>0</v>
      </c>
      <c r="R3311" s="14">
        <v>0</v>
      </c>
      <c r="S3311" s="14"/>
      <c r="T3311" s="14"/>
      <c r="U3311" s="14"/>
      <c r="V3311" s="14"/>
      <c r="W3311" s="14"/>
      <c r="X3311" s="14">
        <f t="shared" si="8726"/>
        <v>0</v>
      </c>
      <c r="Y3311" s="14"/>
      <c r="Z3311" s="14"/>
      <c r="AA3311" s="14"/>
      <c r="AB3311" s="14"/>
      <c r="AC3311" s="14"/>
      <c r="AD3311" s="14"/>
      <c r="AE3311" s="14"/>
      <c r="AF3311" s="14"/>
      <c r="AG3311" s="14"/>
      <c r="AH3311" s="14">
        <v>0</v>
      </c>
      <c r="AI3311" s="14">
        <v>0</v>
      </c>
      <c r="AJ3311" s="14">
        <v>0</v>
      </c>
      <c r="AK3311" s="14"/>
      <c r="AL3311" s="14"/>
      <c r="AM3311" s="14"/>
      <c r="AN3311" s="14"/>
      <c r="AO3311" s="14"/>
      <c r="AP3311" s="14">
        <f t="shared" si="8727"/>
        <v>0</v>
      </c>
      <c r="AQ3311" s="14"/>
      <c r="AR3311" s="14"/>
      <c r="AS3311" s="14"/>
      <c r="AT3311" s="14"/>
      <c r="AU3311" s="14"/>
      <c r="AV3311" s="14"/>
      <c r="AW3311" s="14"/>
      <c r="AX3311" s="14"/>
      <c r="AY3311" s="14"/>
      <c r="AZ3311" s="14">
        <v>0</v>
      </c>
      <c r="BA3311" s="14">
        <v>0</v>
      </c>
      <c r="BB3311" s="14">
        <v>0</v>
      </c>
      <c r="BC3311" s="14"/>
      <c r="BD3311" s="14"/>
      <c r="BE3311" s="14"/>
      <c r="BF3311" s="14"/>
      <c r="BG3311" s="14"/>
      <c r="BH3311" s="14">
        <f t="shared" si="8728"/>
        <v>0</v>
      </c>
      <c r="BI3311" s="14"/>
      <c r="BJ3311" s="14"/>
      <c r="BK3311" s="14"/>
      <c r="BL3311" s="14"/>
      <c r="BM3311" s="14"/>
      <c r="BN3311" s="14"/>
      <c r="BO3311" s="14"/>
      <c r="BP3311" s="14"/>
      <c r="BQ3311" s="14"/>
      <c r="BR3311" s="14">
        <v>0</v>
      </c>
      <c r="BS3311" s="14">
        <v>0</v>
      </c>
      <c r="BT3311" s="14">
        <v>6000</v>
      </c>
      <c r="BU3311" s="14">
        <v>6000</v>
      </c>
      <c r="BV3311" s="14">
        <v>3600</v>
      </c>
      <c r="BW3311" s="14">
        <f t="shared" si="8671"/>
        <v>1800</v>
      </c>
      <c r="BX3311" s="14">
        <v>600</v>
      </c>
      <c r="BY3311" s="14">
        <v>600</v>
      </c>
      <c r="BZ3311" s="14">
        <v>600</v>
      </c>
      <c r="CA3311" s="14">
        <f t="shared" si="8705"/>
        <v>5400</v>
      </c>
      <c r="CB3311" s="122">
        <f t="shared" si="8716"/>
        <v>90</v>
      </c>
    </row>
    <row r="3312" spans="1:80" ht="22.5" x14ac:dyDescent="0.25">
      <c r="A3312" s="1" t="s">
        <v>1</v>
      </c>
      <c r="B3312" s="1" t="s">
        <v>1</v>
      </c>
      <c r="C3312" s="1" t="s">
        <v>1</v>
      </c>
      <c r="D3312" s="78" t="s">
        <v>1</v>
      </c>
      <c r="E3312" s="78" t="s">
        <v>1</v>
      </c>
      <c r="F3312" s="78" t="s">
        <v>1</v>
      </c>
      <c r="G3312" s="2" t="s">
        <v>1</v>
      </c>
      <c r="H3312" s="10" t="s">
        <v>77</v>
      </c>
      <c r="I3312" s="11">
        <f>SUM(I3313)</f>
        <v>33000</v>
      </c>
      <c r="J3312" s="11">
        <f t="shared" si="8704"/>
        <v>35500</v>
      </c>
      <c r="K3312" s="11">
        <f t="shared" ref="K3312:Q3312" si="8754">SUM(K3313)</f>
        <v>30000</v>
      </c>
      <c r="L3312" s="11">
        <f t="shared" si="8707"/>
        <v>5500</v>
      </c>
      <c r="M3312" s="11">
        <f t="shared" si="8754"/>
        <v>5500</v>
      </c>
      <c r="N3312" s="11">
        <f t="shared" si="8754"/>
        <v>0</v>
      </c>
      <c r="O3312" s="11">
        <f t="shared" si="8754"/>
        <v>0</v>
      </c>
      <c r="P3312" s="11">
        <f t="shared" si="8754"/>
        <v>0</v>
      </c>
      <c r="Q3312" s="11">
        <f t="shared" si="8754"/>
        <v>0</v>
      </c>
      <c r="R3312" s="11">
        <f t="shared" ref="R3312:AG3312" si="8755">SUM(R3313)</f>
        <v>5500</v>
      </c>
      <c r="S3312" s="11">
        <f t="shared" si="8755"/>
        <v>0</v>
      </c>
      <c r="T3312" s="11">
        <f t="shared" si="8755"/>
        <v>0</v>
      </c>
      <c r="U3312" s="11">
        <f t="shared" si="8755"/>
        <v>0</v>
      </c>
      <c r="V3312" s="11">
        <f t="shared" si="8755"/>
        <v>0</v>
      </c>
      <c r="W3312" s="11">
        <f t="shared" si="8755"/>
        <v>0</v>
      </c>
      <c r="X3312" s="11">
        <f t="shared" si="8755"/>
        <v>5500</v>
      </c>
      <c r="Y3312" s="11">
        <f t="shared" si="8755"/>
        <v>0</v>
      </c>
      <c r="Z3312" s="11">
        <f t="shared" si="8755"/>
        <v>0</v>
      </c>
      <c r="AA3312" s="11">
        <f t="shared" si="8755"/>
        <v>0</v>
      </c>
      <c r="AB3312" s="11">
        <f t="shared" si="8755"/>
        <v>0</v>
      </c>
      <c r="AC3312" s="11">
        <f t="shared" si="8755"/>
        <v>0</v>
      </c>
      <c r="AD3312" s="11">
        <f t="shared" si="8755"/>
        <v>0</v>
      </c>
      <c r="AE3312" s="11">
        <f t="shared" si="8755"/>
        <v>0</v>
      </c>
      <c r="AF3312" s="11">
        <f t="shared" si="8755"/>
        <v>0</v>
      </c>
      <c r="AG3312" s="11">
        <f t="shared" si="8755"/>
        <v>0</v>
      </c>
      <c r="AH3312" s="11">
        <v>0</v>
      </c>
      <c r="AI3312" s="11">
        <v>5500</v>
      </c>
      <c r="AJ3312" s="11">
        <f t="shared" ref="AJ3312:AY3312" si="8756">SUM(AJ3313)</f>
        <v>0</v>
      </c>
      <c r="AK3312" s="11">
        <f t="shared" si="8756"/>
        <v>0</v>
      </c>
      <c r="AL3312" s="11">
        <f t="shared" si="8756"/>
        <v>0</v>
      </c>
      <c r="AM3312" s="11">
        <f t="shared" si="8756"/>
        <v>0</v>
      </c>
      <c r="AN3312" s="11">
        <f t="shared" si="8756"/>
        <v>0</v>
      </c>
      <c r="AO3312" s="11">
        <f t="shared" si="8756"/>
        <v>0</v>
      </c>
      <c r="AP3312" s="11">
        <f t="shared" si="8756"/>
        <v>0</v>
      </c>
      <c r="AQ3312" s="11">
        <f t="shared" si="8756"/>
        <v>0</v>
      </c>
      <c r="AR3312" s="11">
        <f t="shared" si="8756"/>
        <v>0</v>
      </c>
      <c r="AS3312" s="11">
        <f t="shared" si="8756"/>
        <v>0</v>
      </c>
      <c r="AT3312" s="11">
        <f t="shared" si="8756"/>
        <v>0</v>
      </c>
      <c r="AU3312" s="11">
        <f t="shared" si="8756"/>
        <v>0</v>
      </c>
      <c r="AV3312" s="11">
        <f t="shared" si="8756"/>
        <v>0</v>
      </c>
      <c r="AW3312" s="11">
        <f t="shared" si="8756"/>
        <v>0</v>
      </c>
      <c r="AX3312" s="11">
        <f t="shared" si="8756"/>
        <v>0</v>
      </c>
      <c r="AY3312" s="11">
        <f t="shared" si="8756"/>
        <v>0</v>
      </c>
      <c r="AZ3312" s="11">
        <v>0</v>
      </c>
      <c r="BA3312" s="11">
        <v>0</v>
      </c>
      <c r="BB3312" s="11">
        <f t="shared" ref="BB3312:BQ3312" si="8757">SUM(BB3313)</f>
        <v>0</v>
      </c>
      <c r="BC3312" s="11">
        <f t="shared" si="8757"/>
        <v>0</v>
      </c>
      <c r="BD3312" s="11">
        <f t="shared" si="8757"/>
        <v>0</v>
      </c>
      <c r="BE3312" s="11">
        <f t="shared" si="8757"/>
        <v>0</v>
      </c>
      <c r="BF3312" s="11">
        <f t="shared" si="8757"/>
        <v>0</v>
      </c>
      <c r="BG3312" s="11">
        <f t="shared" si="8757"/>
        <v>0</v>
      </c>
      <c r="BH3312" s="11">
        <f t="shared" si="8757"/>
        <v>0</v>
      </c>
      <c r="BI3312" s="11">
        <f t="shared" si="8757"/>
        <v>0</v>
      </c>
      <c r="BJ3312" s="11">
        <f t="shared" si="8757"/>
        <v>0</v>
      </c>
      <c r="BK3312" s="11">
        <f t="shared" si="8757"/>
        <v>0</v>
      </c>
      <c r="BL3312" s="11">
        <f t="shared" si="8757"/>
        <v>0</v>
      </c>
      <c r="BM3312" s="11">
        <f t="shared" si="8757"/>
        <v>0</v>
      </c>
      <c r="BN3312" s="11">
        <f t="shared" si="8757"/>
        <v>0</v>
      </c>
      <c r="BO3312" s="11">
        <f t="shared" si="8757"/>
        <v>0</v>
      </c>
      <c r="BP3312" s="11">
        <f t="shared" si="8757"/>
        <v>0</v>
      </c>
      <c r="BQ3312" s="11">
        <f t="shared" si="8757"/>
        <v>0</v>
      </c>
      <c r="BR3312" s="11">
        <v>0</v>
      </c>
      <c r="BS3312" s="11">
        <v>0</v>
      </c>
      <c r="BT3312" s="11">
        <f t="shared" ref="BT3312:BZ3312" si="8758">SUM(BT3313)</f>
        <v>72500</v>
      </c>
      <c r="BU3312" s="11">
        <f t="shared" si="8758"/>
        <v>67000</v>
      </c>
      <c r="BV3312" s="11">
        <f t="shared" si="8758"/>
        <v>56000</v>
      </c>
      <c r="BW3312" s="11">
        <f t="shared" si="8758"/>
        <v>11000</v>
      </c>
      <c r="BX3312" s="11">
        <f t="shared" si="8758"/>
        <v>11000</v>
      </c>
      <c r="BY3312" s="11">
        <f t="shared" si="8758"/>
        <v>0</v>
      </c>
      <c r="BZ3312" s="11">
        <f t="shared" si="8758"/>
        <v>0</v>
      </c>
      <c r="CA3312" s="11">
        <f t="shared" si="8705"/>
        <v>67000</v>
      </c>
      <c r="CB3312" s="123">
        <f t="shared" si="8716"/>
        <v>100</v>
      </c>
    </row>
    <row r="3313" spans="1:80" x14ac:dyDescent="0.25">
      <c r="A3313" s="4" t="s">
        <v>928</v>
      </c>
      <c r="B3313" s="4" t="s">
        <v>88</v>
      </c>
      <c r="C3313" s="4" t="s">
        <v>1455</v>
      </c>
      <c r="D3313" s="79" t="s">
        <v>1456</v>
      </c>
      <c r="E3313" s="78" t="s">
        <v>78</v>
      </c>
      <c r="F3313" s="78" t="s">
        <v>1</v>
      </c>
      <c r="G3313" s="2" t="s">
        <v>1</v>
      </c>
      <c r="H3313" s="2" t="s">
        <v>79</v>
      </c>
      <c r="I3313" s="12">
        <f>SUM(I3314:I3315)</f>
        <v>33000</v>
      </c>
      <c r="J3313" s="12">
        <f t="shared" si="8704"/>
        <v>35500</v>
      </c>
      <c r="K3313" s="12">
        <f t="shared" ref="K3313" si="8759">SUM(K3314:K3315)</f>
        <v>30000</v>
      </c>
      <c r="L3313" s="12">
        <f t="shared" si="8707"/>
        <v>5500</v>
      </c>
      <c r="M3313" s="12">
        <f t="shared" ref="M3313:Q3313" si="8760">SUM(M3314:M3315)</f>
        <v>5500</v>
      </c>
      <c r="N3313" s="12">
        <f t="shared" si="8760"/>
        <v>0</v>
      </c>
      <c r="O3313" s="12">
        <f t="shared" si="8760"/>
        <v>0</v>
      </c>
      <c r="P3313" s="12">
        <f t="shared" si="8760"/>
        <v>0</v>
      </c>
      <c r="Q3313" s="12">
        <f t="shared" si="8760"/>
        <v>0</v>
      </c>
      <c r="R3313" s="12">
        <f t="shared" ref="R3313:AG3313" si="8761">SUM(R3314:R3315)</f>
        <v>5500</v>
      </c>
      <c r="S3313" s="12">
        <f t="shared" si="8761"/>
        <v>0</v>
      </c>
      <c r="T3313" s="12">
        <f t="shared" si="8761"/>
        <v>0</v>
      </c>
      <c r="U3313" s="12">
        <f t="shared" si="8761"/>
        <v>0</v>
      </c>
      <c r="V3313" s="12">
        <f t="shared" si="8761"/>
        <v>0</v>
      </c>
      <c r="W3313" s="12">
        <f t="shared" si="8761"/>
        <v>0</v>
      </c>
      <c r="X3313" s="12">
        <f t="shared" ref="X3313" si="8762">SUM(X3314:X3315)</f>
        <v>5500</v>
      </c>
      <c r="Y3313" s="12">
        <f t="shared" si="8761"/>
        <v>0</v>
      </c>
      <c r="Z3313" s="12">
        <f t="shared" si="8761"/>
        <v>0</v>
      </c>
      <c r="AA3313" s="12">
        <f t="shared" si="8761"/>
        <v>0</v>
      </c>
      <c r="AB3313" s="12">
        <f t="shared" si="8761"/>
        <v>0</v>
      </c>
      <c r="AC3313" s="12">
        <f t="shared" si="8761"/>
        <v>0</v>
      </c>
      <c r="AD3313" s="12">
        <f t="shared" si="8761"/>
        <v>0</v>
      </c>
      <c r="AE3313" s="12">
        <f t="shared" si="8761"/>
        <v>0</v>
      </c>
      <c r="AF3313" s="12">
        <f t="shared" si="8761"/>
        <v>0</v>
      </c>
      <c r="AG3313" s="12">
        <f t="shared" si="8761"/>
        <v>0</v>
      </c>
      <c r="AH3313" s="12">
        <v>0</v>
      </c>
      <c r="AI3313" s="12">
        <v>5500</v>
      </c>
      <c r="AJ3313" s="12">
        <f t="shared" ref="AJ3313:AY3313" si="8763">SUM(AJ3314:AJ3315)</f>
        <v>0</v>
      </c>
      <c r="AK3313" s="12">
        <f t="shared" si="8763"/>
        <v>0</v>
      </c>
      <c r="AL3313" s="12">
        <f t="shared" si="8763"/>
        <v>0</v>
      </c>
      <c r="AM3313" s="12">
        <f t="shared" si="8763"/>
        <v>0</v>
      </c>
      <c r="AN3313" s="12">
        <f t="shared" si="8763"/>
        <v>0</v>
      </c>
      <c r="AO3313" s="12">
        <f t="shared" si="8763"/>
        <v>0</v>
      </c>
      <c r="AP3313" s="12">
        <f t="shared" ref="AP3313" si="8764">SUM(AP3314:AP3315)</f>
        <v>0</v>
      </c>
      <c r="AQ3313" s="12">
        <f t="shared" si="8763"/>
        <v>0</v>
      </c>
      <c r="AR3313" s="12">
        <f t="shared" si="8763"/>
        <v>0</v>
      </c>
      <c r="AS3313" s="12">
        <f t="shared" si="8763"/>
        <v>0</v>
      </c>
      <c r="AT3313" s="12">
        <f t="shared" si="8763"/>
        <v>0</v>
      </c>
      <c r="AU3313" s="12">
        <f t="shared" si="8763"/>
        <v>0</v>
      </c>
      <c r="AV3313" s="12">
        <f t="shared" si="8763"/>
        <v>0</v>
      </c>
      <c r="AW3313" s="12">
        <f t="shared" si="8763"/>
        <v>0</v>
      </c>
      <c r="AX3313" s="12">
        <f t="shared" si="8763"/>
        <v>0</v>
      </c>
      <c r="AY3313" s="12">
        <f t="shared" si="8763"/>
        <v>0</v>
      </c>
      <c r="AZ3313" s="12">
        <v>0</v>
      </c>
      <c r="BA3313" s="12">
        <v>0</v>
      </c>
      <c r="BB3313" s="12">
        <f t="shared" ref="BB3313:BQ3313" si="8765">SUM(BB3314:BB3315)</f>
        <v>0</v>
      </c>
      <c r="BC3313" s="12">
        <f t="shared" si="8765"/>
        <v>0</v>
      </c>
      <c r="BD3313" s="12">
        <f t="shared" si="8765"/>
        <v>0</v>
      </c>
      <c r="BE3313" s="12">
        <f t="shared" si="8765"/>
        <v>0</v>
      </c>
      <c r="BF3313" s="12">
        <f t="shared" si="8765"/>
        <v>0</v>
      </c>
      <c r="BG3313" s="12">
        <f t="shared" si="8765"/>
        <v>0</v>
      </c>
      <c r="BH3313" s="12">
        <f t="shared" ref="BH3313" si="8766">SUM(BH3314:BH3315)</f>
        <v>0</v>
      </c>
      <c r="BI3313" s="12">
        <f t="shared" si="8765"/>
        <v>0</v>
      </c>
      <c r="BJ3313" s="12">
        <f t="shared" si="8765"/>
        <v>0</v>
      </c>
      <c r="BK3313" s="12">
        <f t="shared" si="8765"/>
        <v>0</v>
      </c>
      <c r="BL3313" s="12">
        <f t="shared" si="8765"/>
        <v>0</v>
      </c>
      <c r="BM3313" s="12">
        <f t="shared" si="8765"/>
        <v>0</v>
      </c>
      <c r="BN3313" s="12">
        <f t="shared" si="8765"/>
        <v>0</v>
      </c>
      <c r="BO3313" s="12">
        <f t="shared" si="8765"/>
        <v>0</v>
      </c>
      <c r="BP3313" s="12">
        <f t="shared" si="8765"/>
        <v>0</v>
      </c>
      <c r="BQ3313" s="12">
        <f t="shared" si="8765"/>
        <v>0</v>
      </c>
      <c r="BR3313" s="12">
        <v>0</v>
      </c>
      <c r="BS3313" s="12">
        <v>0</v>
      </c>
      <c r="BT3313" s="12">
        <f t="shared" ref="BT3313:BZ3313" si="8767">SUM(BT3314:BT3315)</f>
        <v>72500</v>
      </c>
      <c r="BU3313" s="12">
        <f t="shared" si="8767"/>
        <v>67000</v>
      </c>
      <c r="BV3313" s="12">
        <f t="shared" si="8767"/>
        <v>56000</v>
      </c>
      <c r="BW3313" s="12">
        <f t="shared" si="8767"/>
        <v>11000</v>
      </c>
      <c r="BX3313" s="12">
        <f t="shared" si="8767"/>
        <v>11000</v>
      </c>
      <c r="BY3313" s="12">
        <f t="shared" si="8767"/>
        <v>0</v>
      </c>
      <c r="BZ3313" s="12">
        <f t="shared" si="8767"/>
        <v>0</v>
      </c>
      <c r="CA3313" s="12">
        <f t="shared" si="8705"/>
        <v>67000</v>
      </c>
      <c r="CB3313" s="124">
        <f t="shared" si="8716"/>
        <v>100</v>
      </c>
    </row>
    <row r="3314" spans="1:80" x14ac:dyDescent="0.25">
      <c r="A3314" s="4" t="s">
        <v>928</v>
      </c>
      <c r="B3314" s="4" t="s">
        <v>88</v>
      </c>
      <c r="C3314" s="4" t="s">
        <v>1455</v>
      </c>
      <c r="D3314" s="79" t="s">
        <v>1456</v>
      </c>
      <c r="E3314" s="89">
        <v>8213</v>
      </c>
      <c r="F3314" s="79"/>
      <c r="G3314" s="75" t="s">
        <v>1906</v>
      </c>
      <c r="H3314" s="13" t="s">
        <v>81</v>
      </c>
      <c r="I3314" s="14">
        <v>22000</v>
      </c>
      <c r="J3314" s="14">
        <f t="shared" si="8704"/>
        <v>24500</v>
      </c>
      <c r="K3314" s="14">
        <v>20000</v>
      </c>
      <c r="L3314" s="14">
        <f t="shared" si="8707"/>
        <v>4500</v>
      </c>
      <c r="M3314" s="14">
        <v>4500</v>
      </c>
      <c r="N3314" s="14">
        <v>0</v>
      </c>
      <c r="O3314" s="14">
        <v>0</v>
      </c>
      <c r="P3314" s="14">
        <v>0</v>
      </c>
      <c r="Q3314" s="14">
        <v>0</v>
      </c>
      <c r="R3314" s="14">
        <v>4500</v>
      </c>
      <c r="S3314" s="14"/>
      <c r="T3314" s="14"/>
      <c r="U3314" s="14"/>
      <c r="V3314" s="14"/>
      <c r="W3314" s="14"/>
      <c r="X3314" s="14">
        <f t="shared" si="8726"/>
        <v>4500</v>
      </c>
      <c r="Y3314" s="14"/>
      <c r="Z3314" s="14"/>
      <c r="AA3314" s="14"/>
      <c r="AB3314" s="14"/>
      <c r="AC3314" s="14"/>
      <c r="AD3314" s="14"/>
      <c r="AE3314" s="14"/>
      <c r="AF3314" s="14"/>
      <c r="AG3314" s="14"/>
      <c r="AH3314" s="14">
        <v>0</v>
      </c>
      <c r="AI3314" s="14">
        <v>4500</v>
      </c>
      <c r="AJ3314" s="14">
        <v>0</v>
      </c>
      <c r="AK3314" s="14"/>
      <c r="AL3314" s="14"/>
      <c r="AM3314" s="14"/>
      <c r="AN3314" s="14"/>
      <c r="AO3314" s="14"/>
      <c r="AP3314" s="14">
        <f t="shared" si="8727"/>
        <v>0</v>
      </c>
      <c r="AQ3314" s="14"/>
      <c r="AR3314" s="14"/>
      <c r="AS3314" s="14"/>
      <c r="AT3314" s="14"/>
      <c r="AU3314" s="14"/>
      <c r="AV3314" s="14"/>
      <c r="AW3314" s="14"/>
      <c r="AX3314" s="14"/>
      <c r="AY3314" s="14"/>
      <c r="AZ3314" s="14">
        <v>0</v>
      </c>
      <c r="BA3314" s="14">
        <v>0</v>
      </c>
      <c r="BB3314" s="14">
        <v>0</v>
      </c>
      <c r="BC3314" s="14"/>
      <c r="BD3314" s="14"/>
      <c r="BE3314" s="14"/>
      <c r="BF3314" s="14"/>
      <c r="BG3314" s="14"/>
      <c r="BH3314" s="14">
        <f t="shared" si="8728"/>
        <v>0</v>
      </c>
      <c r="BI3314" s="14"/>
      <c r="BJ3314" s="14"/>
      <c r="BK3314" s="14"/>
      <c r="BL3314" s="14"/>
      <c r="BM3314" s="14"/>
      <c r="BN3314" s="14"/>
      <c r="BO3314" s="14"/>
      <c r="BP3314" s="14"/>
      <c r="BQ3314" s="14"/>
      <c r="BR3314" s="14">
        <v>0</v>
      </c>
      <c r="BS3314" s="14">
        <v>0</v>
      </c>
      <c r="BT3314" s="14">
        <v>31500</v>
      </c>
      <c r="BU3314" s="14">
        <v>27000</v>
      </c>
      <c r="BV3314" s="14">
        <v>24000</v>
      </c>
      <c r="BW3314" s="14">
        <f t="shared" si="8671"/>
        <v>3000</v>
      </c>
      <c r="BX3314" s="14">
        <v>3000</v>
      </c>
      <c r="BY3314" s="14"/>
      <c r="BZ3314" s="14"/>
      <c r="CA3314" s="14">
        <f t="shared" si="8705"/>
        <v>27000</v>
      </c>
      <c r="CB3314" s="122">
        <f t="shared" si="8716"/>
        <v>100</v>
      </c>
    </row>
    <row r="3315" spans="1:80" x14ac:dyDescent="0.25">
      <c r="A3315" s="4" t="s">
        <v>928</v>
      </c>
      <c r="B3315" s="4" t="s">
        <v>88</v>
      </c>
      <c r="C3315" s="4" t="s">
        <v>1455</v>
      </c>
      <c r="D3315" s="79" t="s">
        <v>1456</v>
      </c>
      <c r="E3315" s="89">
        <v>8216</v>
      </c>
      <c r="F3315" s="79"/>
      <c r="G3315" s="75" t="s">
        <v>1906</v>
      </c>
      <c r="H3315" s="13" t="s">
        <v>319</v>
      </c>
      <c r="I3315" s="14">
        <v>11000</v>
      </c>
      <c r="J3315" s="14">
        <f t="shared" si="8704"/>
        <v>11000</v>
      </c>
      <c r="K3315" s="14">
        <v>10000</v>
      </c>
      <c r="L3315" s="14">
        <f t="shared" si="8707"/>
        <v>1000</v>
      </c>
      <c r="M3315" s="14">
        <v>1000</v>
      </c>
      <c r="N3315" s="14">
        <v>0</v>
      </c>
      <c r="O3315" s="14">
        <v>0</v>
      </c>
      <c r="P3315" s="14">
        <v>0</v>
      </c>
      <c r="Q3315" s="14">
        <v>0</v>
      </c>
      <c r="R3315" s="14">
        <v>1000</v>
      </c>
      <c r="S3315" s="14"/>
      <c r="T3315" s="14"/>
      <c r="U3315" s="14"/>
      <c r="V3315" s="14"/>
      <c r="W3315" s="14"/>
      <c r="X3315" s="14">
        <f t="shared" si="8726"/>
        <v>1000</v>
      </c>
      <c r="Y3315" s="14"/>
      <c r="Z3315" s="14"/>
      <c r="AA3315" s="14"/>
      <c r="AB3315" s="14"/>
      <c r="AC3315" s="14"/>
      <c r="AD3315" s="14"/>
      <c r="AE3315" s="14"/>
      <c r="AF3315" s="14"/>
      <c r="AG3315" s="14"/>
      <c r="AH3315" s="14">
        <v>0</v>
      </c>
      <c r="AI3315" s="14">
        <v>1000</v>
      </c>
      <c r="AJ3315" s="14">
        <v>0</v>
      </c>
      <c r="AK3315" s="14"/>
      <c r="AL3315" s="14"/>
      <c r="AM3315" s="14"/>
      <c r="AN3315" s="14"/>
      <c r="AO3315" s="14"/>
      <c r="AP3315" s="14">
        <f t="shared" si="8727"/>
        <v>0</v>
      </c>
      <c r="AQ3315" s="14"/>
      <c r="AR3315" s="14"/>
      <c r="AS3315" s="14"/>
      <c r="AT3315" s="14"/>
      <c r="AU3315" s="14"/>
      <c r="AV3315" s="14"/>
      <c r="AW3315" s="14"/>
      <c r="AX3315" s="14"/>
      <c r="AY3315" s="14"/>
      <c r="AZ3315" s="14">
        <v>0</v>
      </c>
      <c r="BA3315" s="14">
        <v>0</v>
      </c>
      <c r="BB3315" s="14">
        <v>0</v>
      </c>
      <c r="BC3315" s="14"/>
      <c r="BD3315" s="14"/>
      <c r="BE3315" s="14"/>
      <c r="BF3315" s="14"/>
      <c r="BG3315" s="14"/>
      <c r="BH3315" s="14">
        <f t="shared" si="8728"/>
        <v>0</v>
      </c>
      <c r="BI3315" s="14"/>
      <c r="BJ3315" s="14"/>
      <c r="BK3315" s="14"/>
      <c r="BL3315" s="14"/>
      <c r="BM3315" s="14"/>
      <c r="BN3315" s="14"/>
      <c r="BO3315" s="14"/>
      <c r="BP3315" s="14"/>
      <c r="BQ3315" s="14"/>
      <c r="BR3315" s="14">
        <v>0</v>
      </c>
      <c r="BS3315" s="14">
        <v>0</v>
      </c>
      <c r="BT3315" s="14">
        <v>41000</v>
      </c>
      <c r="BU3315" s="14">
        <v>40000</v>
      </c>
      <c r="BV3315" s="14">
        <v>32000</v>
      </c>
      <c r="BW3315" s="14">
        <f t="shared" si="8671"/>
        <v>8000</v>
      </c>
      <c r="BX3315" s="14">
        <v>8000</v>
      </c>
      <c r="BY3315" s="14">
        <v>0</v>
      </c>
      <c r="BZ3315" s="14">
        <v>0</v>
      </c>
      <c r="CA3315" s="14">
        <f t="shared" si="8705"/>
        <v>40000</v>
      </c>
      <c r="CB3315" s="122">
        <f t="shared" si="8716"/>
        <v>100</v>
      </c>
    </row>
    <row r="3316" spans="1:80" x14ac:dyDescent="0.25">
      <c r="A3316" s="13" t="s">
        <v>1</v>
      </c>
      <c r="B3316" s="13" t="s">
        <v>1</v>
      </c>
      <c r="C3316" s="13" t="s">
        <v>1</v>
      </c>
      <c r="D3316" s="74" t="s">
        <v>1</v>
      </c>
      <c r="E3316" s="74" t="s">
        <v>1</v>
      </c>
      <c r="F3316" s="74" t="s">
        <v>1</v>
      </c>
      <c r="G3316" s="13" t="s">
        <v>1</v>
      </c>
      <c r="H3316" s="10" t="s">
        <v>1465</v>
      </c>
      <c r="I3316" s="11">
        <f>SUM(I3289,I3312)</f>
        <v>2031143</v>
      </c>
      <c r="J3316" s="11">
        <f t="shared" si="8704"/>
        <v>2033954</v>
      </c>
      <c r="K3316" s="11">
        <f t="shared" ref="K3316" si="8768">SUM(K3289,K3312)</f>
        <v>2023154</v>
      </c>
      <c r="L3316" s="11">
        <f t="shared" si="8707"/>
        <v>10800</v>
      </c>
      <c r="M3316" s="11">
        <f t="shared" ref="M3316:Q3316" si="8769">SUM(M3289,M3312)</f>
        <v>10000</v>
      </c>
      <c r="N3316" s="11">
        <f t="shared" si="8769"/>
        <v>0</v>
      </c>
      <c r="O3316" s="11">
        <f t="shared" si="8769"/>
        <v>800</v>
      </c>
      <c r="P3316" s="11">
        <f t="shared" si="8769"/>
        <v>0</v>
      </c>
      <c r="Q3316" s="11">
        <f t="shared" si="8769"/>
        <v>0</v>
      </c>
      <c r="R3316" s="11">
        <f t="shared" ref="R3316:AG3316" si="8770">SUM(R3289,R3312)</f>
        <v>10000</v>
      </c>
      <c r="S3316" s="11">
        <f t="shared" si="8770"/>
        <v>0</v>
      </c>
      <c r="T3316" s="11">
        <f t="shared" si="8770"/>
        <v>0</v>
      </c>
      <c r="U3316" s="11">
        <f t="shared" si="8770"/>
        <v>0</v>
      </c>
      <c r="V3316" s="11">
        <f t="shared" si="8770"/>
        <v>0</v>
      </c>
      <c r="W3316" s="11">
        <f t="shared" si="8770"/>
        <v>0</v>
      </c>
      <c r="X3316" s="11">
        <f t="shared" si="8770"/>
        <v>10000</v>
      </c>
      <c r="Y3316" s="11">
        <f t="shared" si="8770"/>
        <v>0</v>
      </c>
      <c r="Z3316" s="11">
        <f t="shared" si="8770"/>
        <v>0</v>
      </c>
      <c r="AA3316" s="11">
        <f t="shared" si="8770"/>
        <v>0</v>
      </c>
      <c r="AB3316" s="11">
        <f t="shared" si="8770"/>
        <v>0</v>
      </c>
      <c r="AC3316" s="11">
        <f t="shared" si="8770"/>
        <v>0</v>
      </c>
      <c r="AD3316" s="11">
        <f t="shared" si="8770"/>
        <v>0</v>
      </c>
      <c r="AE3316" s="11">
        <f t="shared" si="8770"/>
        <v>0</v>
      </c>
      <c r="AF3316" s="11">
        <f t="shared" si="8770"/>
        <v>0</v>
      </c>
      <c r="AG3316" s="11">
        <f t="shared" si="8770"/>
        <v>0</v>
      </c>
      <c r="AH3316" s="11">
        <v>0</v>
      </c>
      <c r="AI3316" s="11">
        <v>10000</v>
      </c>
      <c r="AJ3316" s="11">
        <f t="shared" ref="AJ3316:AY3316" si="8771">SUM(AJ3289,AJ3312)</f>
        <v>0</v>
      </c>
      <c r="AK3316" s="11">
        <f t="shared" si="8771"/>
        <v>0</v>
      </c>
      <c r="AL3316" s="11">
        <f t="shared" si="8771"/>
        <v>0</v>
      </c>
      <c r="AM3316" s="11">
        <f t="shared" si="8771"/>
        <v>792</v>
      </c>
      <c r="AN3316" s="11">
        <f t="shared" si="8771"/>
        <v>0</v>
      </c>
      <c r="AO3316" s="11">
        <f t="shared" si="8771"/>
        <v>0</v>
      </c>
      <c r="AP3316" s="11">
        <f t="shared" si="8771"/>
        <v>792</v>
      </c>
      <c r="AQ3316" s="11">
        <f t="shared" si="8771"/>
        <v>0</v>
      </c>
      <c r="AR3316" s="11">
        <f t="shared" si="8771"/>
        <v>0</v>
      </c>
      <c r="AS3316" s="11">
        <f t="shared" si="8771"/>
        <v>0</v>
      </c>
      <c r="AT3316" s="11">
        <f t="shared" si="8771"/>
        <v>0</v>
      </c>
      <c r="AU3316" s="11">
        <f t="shared" si="8771"/>
        <v>0</v>
      </c>
      <c r="AV3316" s="11">
        <f t="shared" si="8771"/>
        <v>592</v>
      </c>
      <c r="AW3316" s="11">
        <f t="shared" si="8771"/>
        <v>200</v>
      </c>
      <c r="AX3316" s="11">
        <f t="shared" si="8771"/>
        <v>0</v>
      </c>
      <c r="AY3316" s="11">
        <f t="shared" si="8771"/>
        <v>0</v>
      </c>
      <c r="AZ3316" s="11">
        <v>792</v>
      </c>
      <c r="BA3316" s="11">
        <v>0</v>
      </c>
      <c r="BB3316" s="11">
        <f t="shared" ref="BB3316:BQ3316" si="8772">SUM(BB3289,BB3312)</f>
        <v>800</v>
      </c>
      <c r="BC3316" s="11">
        <f t="shared" si="8772"/>
        <v>0</v>
      </c>
      <c r="BD3316" s="11">
        <f t="shared" si="8772"/>
        <v>0</v>
      </c>
      <c r="BE3316" s="11">
        <f t="shared" si="8772"/>
        <v>900</v>
      </c>
      <c r="BF3316" s="11">
        <f t="shared" si="8772"/>
        <v>0</v>
      </c>
      <c r="BG3316" s="11">
        <f t="shared" si="8772"/>
        <v>0</v>
      </c>
      <c r="BH3316" s="11">
        <f t="shared" si="8772"/>
        <v>1700</v>
      </c>
      <c r="BI3316" s="11">
        <f t="shared" si="8772"/>
        <v>0</v>
      </c>
      <c r="BJ3316" s="11">
        <f t="shared" si="8772"/>
        <v>0</v>
      </c>
      <c r="BK3316" s="11">
        <f t="shared" si="8772"/>
        <v>800</v>
      </c>
      <c r="BL3316" s="11">
        <f t="shared" si="8772"/>
        <v>400</v>
      </c>
      <c r="BM3316" s="11">
        <f t="shared" si="8772"/>
        <v>0</v>
      </c>
      <c r="BN3316" s="11">
        <f t="shared" si="8772"/>
        <v>0</v>
      </c>
      <c r="BO3316" s="11">
        <f t="shared" si="8772"/>
        <v>500</v>
      </c>
      <c r="BP3316" s="11">
        <f t="shared" si="8772"/>
        <v>0</v>
      </c>
      <c r="BQ3316" s="11">
        <f t="shared" si="8772"/>
        <v>0</v>
      </c>
      <c r="BR3316" s="11">
        <v>1700</v>
      </c>
      <c r="BS3316" s="11">
        <v>0</v>
      </c>
      <c r="BT3316" s="11">
        <f t="shared" ref="BT3316:BZ3316" si="8773">SUM(BT3289,BT3312)</f>
        <v>2169473</v>
      </c>
      <c r="BU3316" s="11">
        <f t="shared" si="8773"/>
        <v>2156411</v>
      </c>
      <c r="BV3316" s="11">
        <f t="shared" si="8773"/>
        <v>1377538</v>
      </c>
      <c r="BW3316" s="11">
        <f t="shared" si="8773"/>
        <v>483000</v>
      </c>
      <c r="BX3316" s="11">
        <f t="shared" si="8773"/>
        <v>167600</v>
      </c>
      <c r="BY3316" s="11">
        <f t="shared" si="8773"/>
        <v>155700</v>
      </c>
      <c r="BZ3316" s="11">
        <f t="shared" si="8773"/>
        <v>159700</v>
      </c>
      <c r="CA3316" s="11">
        <f t="shared" si="8705"/>
        <v>1860538</v>
      </c>
      <c r="CB3316" s="123">
        <f t="shared" si="8716"/>
        <v>86.279378096290543</v>
      </c>
    </row>
    <row r="3317" spans="1:80" ht="15.75" thickBot="1" x14ac:dyDescent="0.3">
      <c r="A3317" s="13" t="s">
        <v>1</v>
      </c>
      <c r="B3317" s="13" t="s">
        <v>1</v>
      </c>
      <c r="C3317" s="13" t="s">
        <v>1</v>
      </c>
      <c r="D3317" s="74" t="s">
        <v>1</v>
      </c>
      <c r="E3317" s="74" t="s">
        <v>1</v>
      </c>
      <c r="F3317" s="74" t="s">
        <v>1</v>
      </c>
      <c r="G3317" s="13" t="s">
        <v>1</v>
      </c>
      <c r="H3317" s="2" t="s">
        <v>83</v>
      </c>
      <c r="I3317" s="12">
        <v>41</v>
      </c>
      <c r="J3317" s="12">
        <f t="shared" si="8704"/>
        <v>50</v>
      </c>
      <c r="K3317" s="12">
        <v>50</v>
      </c>
      <c r="L3317" s="13"/>
      <c r="M3317" s="13" t="s">
        <v>1</v>
      </c>
      <c r="N3317" s="13" t="s">
        <v>1</v>
      </c>
      <c r="O3317" s="13" t="s">
        <v>1</v>
      </c>
      <c r="P3317" s="27"/>
      <c r="Q3317" s="13" t="s">
        <v>1</v>
      </c>
      <c r="R3317" s="13" t="s">
        <v>1</v>
      </c>
      <c r="S3317" s="13"/>
      <c r="T3317" s="1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>
        <v>0</v>
      </c>
      <c r="AI3317" s="13">
        <v>0</v>
      </c>
      <c r="AJ3317" s="13" t="s">
        <v>1</v>
      </c>
      <c r="AK3317" s="13"/>
      <c r="AL3317" s="13"/>
      <c r="AM3317" s="13"/>
      <c r="AN3317" s="13"/>
      <c r="AO3317" s="13"/>
      <c r="AP3317" s="13"/>
      <c r="AQ3317" s="13"/>
      <c r="AR3317" s="13"/>
      <c r="AS3317" s="13"/>
      <c r="AT3317" s="13"/>
      <c r="AU3317" s="13"/>
      <c r="AV3317" s="13"/>
      <c r="AW3317" s="13"/>
      <c r="AX3317" s="13"/>
      <c r="AY3317" s="13"/>
      <c r="AZ3317" s="13">
        <v>0</v>
      </c>
      <c r="BA3317" s="13">
        <v>0</v>
      </c>
      <c r="BB3317" s="13" t="s">
        <v>1</v>
      </c>
      <c r="BC3317" s="13"/>
      <c r="BD3317" s="13"/>
      <c r="BE3317" s="13"/>
      <c r="BF3317" s="13"/>
      <c r="BG3317" s="13"/>
      <c r="BH3317" s="13"/>
      <c r="BI3317" s="13"/>
      <c r="BJ3317" s="13"/>
      <c r="BK3317" s="13"/>
      <c r="BL3317" s="13"/>
      <c r="BM3317" s="13"/>
      <c r="BN3317" s="13"/>
      <c r="BO3317" s="13"/>
      <c r="BP3317" s="13"/>
      <c r="BQ3317" s="13"/>
      <c r="BR3317" s="13">
        <v>0</v>
      </c>
      <c r="BS3317" s="13">
        <v>0</v>
      </c>
      <c r="BT3317" s="12">
        <v>50</v>
      </c>
      <c r="BU3317" s="12">
        <v>50</v>
      </c>
      <c r="BV3317" s="12"/>
      <c r="BW3317" s="12">
        <f t="shared" si="8671"/>
        <v>0</v>
      </c>
      <c r="BX3317" s="12"/>
      <c r="BY3317" s="12"/>
      <c r="BZ3317" s="12"/>
      <c r="CA3317" s="12">
        <f t="shared" si="8705"/>
        <v>0</v>
      </c>
      <c r="CB3317" s="124"/>
    </row>
    <row r="3318" spans="1:80" ht="69.75" customHeight="1" thickBot="1" x14ac:dyDescent="0.3">
      <c r="A3318" s="133" t="s">
        <v>1</v>
      </c>
      <c r="B3318" s="133" t="s">
        <v>1</v>
      </c>
      <c r="C3318" s="133" t="s">
        <v>1</v>
      </c>
      <c r="D3318" s="135" t="s">
        <v>1</v>
      </c>
      <c r="E3318" s="135" t="s">
        <v>1</v>
      </c>
      <c r="F3318" s="135" t="s">
        <v>1</v>
      </c>
      <c r="G3318" s="137" t="s">
        <v>1</v>
      </c>
      <c r="H3318" s="5" t="s">
        <v>84</v>
      </c>
      <c r="I3318" s="5" t="s">
        <v>11</v>
      </c>
      <c r="J3318" s="5" t="s">
        <v>1809</v>
      </c>
      <c r="K3318" s="5" t="s">
        <v>12</v>
      </c>
      <c r="L3318" s="5" t="s">
        <v>13</v>
      </c>
      <c r="M3318" s="5" t="s">
        <v>14</v>
      </c>
      <c r="N3318" s="5" t="s">
        <v>15</v>
      </c>
      <c r="O3318" s="5" t="s">
        <v>16</v>
      </c>
      <c r="P3318" s="5" t="s">
        <v>17</v>
      </c>
      <c r="Q3318" s="5" t="s">
        <v>18</v>
      </c>
      <c r="R3318" s="71" t="s">
        <v>14</v>
      </c>
      <c r="S3318" s="71" t="s">
        <v>1843</v>
      </c>
      <c r="T3318" s="71" t="s">
        <v>1797</v>
      </c>
      <c r="U3318" s="71" t="s">
        <v>1832</v>
      </c>
      <c r="V3318" s="71" t="s">
        <v>1833</v>
      </c>
      <c r="W3318" s="71" t="s">
        <v>1834</v>
      </c>
      <c r="X3318" s="71" t="s">
        <v>1847</v>
      </c>
      <c r="Y3318" s="71" t="s">
        <v>1844</v>
      </c>
      <c r="Z3318" s="71" t="s">
        <v>1835</v>
      </c>
      <c r="AA3318" s="71" t="s">
        <v>1836</v>
      </c>
      <c r="AB3318" s="71" t="s">
        <v>1837</v>
      </c>
      <c r="AC3318" s="71" t="s">
        <v>1838</v>
      </c>
      <c r="AD3318" s="71" t="s">
        <v>1839</v>
      </c>
      <c r="AE3318" s="71" t="s">
        <v>1840</v>
      </c>
      <c r="AF3318" s="71" t="s">
        <v>1845</v>
      </c>
      <c r="AG3318" s="71" t="s">
        <v>1846</v>
      </c>
      <c r="AH3318" s="71" t="s">
        <v>1841</v>
      </c>
      <c r="AI3318" s="71" t="s">
        <v>1842</v>
      </c>
      <c r="AJ3318" s="72" t="s">
        <v>15</v>
      </c>
      <c r="AK3318" s="72" t="s">
        <v>1843</v>
      </c>
      <c r="AL3318" s="72" t="s">
        <v>1797</v>
      </c>
      <c r="AM3318" s="72" t="s">
        <v>1832</v>
      </c>
      <c r="AN3318" s="72" t="s">
        <v>1833</v>
      </c>
      <c r="AO3318" s="72" t="s">
        <v>1834</v>
      </c>
      <c r="AP3318" s="72" t="s">
        <v>1848</v>
      </c>
      <c r="AQ3318" s="72" t="s">
        <v>1844</v>
      </c>
      <c r="AR3318" s="72" t="s">
        <v>1835</v>
      </c>
      <c r="AS3318" s="72" t="s">
        <v>1836</v>
      </c>
      <c r="AT3318" s="72" t="s">
        <v>1837</v>
      </c>
      <c r="AU3318" s="72" t="s">
        <v>1838</v>
      </c>
      <c r="AV3318" s="72" t="s">
        <v>1839</v>
      </c>
      <c r="AW3318" s="72" t="s">
        <v>1840</v>
      </c>
      <c r="AX3318" s="72" t="s">
        <v>1845</v>
      </c>
      <c r="AY3318" s="72" t="s">
        <v>1846</v>
      </c>
      <c r="AZ3318" s="72" t="s">
        <v>1841</v>
      </c>
      <c r="BA3318" s="72" t="s">
        <v>1842</v>
      </c>
      <c r="BB3318" s="73" t="s">
        <v>16</v>
      </c>
      <c r="BC3318" s="73" t="s">
        <v>1843</v>
      </c>
      <c r="BD3318" s="73" t="s">
        <v>1797</v>
      </c>
      <c r="BE3318" s="73" t="s">
        <v>1832</v>
      </c>
      <c r="BF3318" s="73" t="s">
        <v>1833</v>
      </c>
      <c r="BG3318" s="73" t="s">
        <v>1834</v>
      </c>
      <c r="BH3318" s="73" t="s">
        <v>1849</v>
      </c>
      <c r="BI3318" s="73" t="s">
        <v>1844</v>
      </c>
      <c r="BJ3318" s="73" t="s">
        <v>1835</v>
      </c>
      <c r="BK3318" s="73" t="s">
        <v>1836</v>
      </c>
      <c r="BL3318" s="73" t="s">
        <v>1837</v>
      </c>
      <c r="BM3318" s="73" t="s">
        <v>1838</v>
      </c>
      <c r="BN3318" s="73" t="s">
        <v>1839</v>
      </c>
      <c r="BO3318" s="73" t="s">
        <v>1840</v>
      </c>
      <c r="BP3318" s="73" t="s">
        <v>1845</v>
      </c>
      <c r="BQ3318" s="73" t="s">
        <v>1846</v>
      </c>
      <c r="BR3318" s="73" t="s">
        <v>1841</v>
      </c>
      <c r="BS3318" s="73" t="s">
        <v>1842</v>
      </c>
      <c r="BT3318" s="5" t="s">
        <v>1911</v>
      </c>
      <c r="BU3318" s="5" t="s">
        <v>1942</v>
      </c>
      <c r="BV3318" s="5" t="s">
        <v>1943</v>
      </c>
      <c r="BW3318" s="5" t="s">
        <v>1944</v>
      </c>
      <c r="BX3318" s="5" t="s">
        <v>1945</v>
      </c>
      <c r="BY3318" s="5" t="s">
        <v>1946</v>
      </c>
      <c r="BZ3318" s="5" t="s">
        <v>1947</v>
      </c>
      <c r="CA3318" s="5" t="s">
        <v>1948</v>
      </c>
      <c r="CB3318" s="120" t="s">
        <v>1916</v>
      </c>
    </row>
    <row r="3319" spans="1:80" x14ac:dyDescent="0.25">
      <c r="A3319" s="134"/>
      <c r="B3319" s="134"/>
      <c r="C3319" s="134"/>
      <c r="D3319" s="136"/>
      <c r="E3319" s="136"/>
      <c r="F3319" s="136"/>
      <c r="G3319" s="138"/>
      <c r="H3319" s="15" t="s">
        <v>1</v>
      </c>
      <c r="I3319" s="9" t="s">
        <v>19</v>
      </c>
      <c r="J3319" s="9">
        <v>1</v>
      </c>
      <c r="K3319" s="9" t="s">
        <v>20</v>
      </c>
      <c r="L3319" s="9" t="s">
        <v>21</v>
      </c>
      <c r="M3319" s="9" t="s">
        <v>22</v>
      </c>
      <c r="N3319" s="9" t="s">
        <v>23</v>
      </c>
      <c r="O3319" s="9" t="s">
        <v>24</v>
      </c>
      <c r="P3319" s="9" t="s">
        <v>25</v>
      </c>
      <c r="Q3319" s="9" t="s">
        <v>26</v>
      </c>
      <c r="R3319" s="9">
        <v>1</v>
      </c>
      <c r="S3319" s="9">
        <v>2</v>
      </c>
      <c r="T3319" s="9">
        <v>3</v>
      </c>
      <c r="U3319" s="9">
        <v>4</v>
      </c>
      <c r="V3319" s="9">
        <v>5</v>
      </c>
      <c r="W3319" s="9">
        <v>6</v>
      </c>
      <c r="X3319" s="9">
        <v>7</v>
      </c>
      <c r="Y3319" s="9">
        <v>8</v>
      </c>
      <c r="Z3319" s="9">
        <v>9</v>
      </c>
      <c r="AA3319" s="9">
        <v>10</v>
      </c>
      <c r="AB3319" s="9">
        <v>11</v>
      </c>
      <c r="AC3319" s="9">
        <v>12</v>
      </c>
      <c r="AD3319" s="9">
        <v>13</v>
      </c>
      <c r="AE3319" s="9">
        <v>14</v>
      </c>
      <c r="AF3319" s="9">
        <v>15</v>
      </c>
      <c r="AG3319" s="9">
        <v>16</v>
      </c>
      <c r="AH3319" s="9">
        <v>20</v>
      </c>
      <c r="AI3319" s="9">
        <v>21</v>
      </c>
      <c r="AJ3319" s="9">
        <v>1</v>
      </c>
      <c r="AK3319" s="9">
        <v>2</v>
      </c>
      <c r="AL3319" s="9">
        <v>3</v>
      </c>
      <c r="AM3319" s="9">
        <v>4</v>
      </c>
      <c r="AN3319" s="9">
        <v>5</v>
      </c>
      <c r="AO3319" s="9">
        <v>6</v>
      </c>
      <c r="AP3319" s="9">
        <v>7</v>
      </c>
      <c r="AQ3319" s="9">
        <v>8</v>
      </c>
      <c r="AR3319" s="9">
        <v>9</v>
      </c>
      <c r="AS3319" s="9">
        <v>10</v>
      </c>
      <c r="AT3319" s="9">
        <v>11</v>
      </c>
      <c r="AU3319" s="9">
        <v>12</v>
      </c>
      <c r="AV3319" s="9">
        <v>13</v>
      </c>
      <c r="AW3319" s="9">
        <v>14</v>
      </c>
      <c r="AX3319" s="9">
        <v>15</v>
      </c>
      <c r="AY3319" s="9">
        <v>16</v>
      </c>
      <c r="AZ3319" s="9">
        <v>20</v>
      </c>
      <c r="BA3319" s="9">
        <v>21</v>
      </c>
      <c r="BB3319" s="9">
        <v>1</v>
      </c>
      <c r="BC3319" s="9">
        <v>2</v>
      </c>
      <c r="BD3319" s="9">
        <v>3</v>
      </c>
      <c r="BE3319" s="9">
        <v>4</v>
      </c>
      <c r="BF3319" s="9">
        <v>5</v>
      </c>
      <c r="BG3319" s="9">
        <v>6</v>
      </c>
      <c r="BH3319" s="9">
        <v>7</v>
      </c>
      <c r="BI3319" s="9">
        <v>8</v>
      </c>
      <c r="BJ3319" s="9">
        <v>9</v>
      </c>
      <c r="BK3319" s="9">
        <v>10</v>
      </c>
      <c r="BL3319" s="9">
        <v>11</v>
      </c>
      <c r="BM3319" s="9">
        <v>12</v>
      </c>
      <c r="BN3319" s="9">
        <v>13</v>
      </c>
      <c r="BO3319" s="9">
        <v>14</v>
      </c>
      <c r="BP3319" s="9">
        <v>15</v>
      </c>
      <c r="BQ3319" s="9">
        <v>16</v>
      </c>
      <c r="BR3319" s="9">
        <v>20</v>
      </c>
      <c r="BS3319" s="9">
        <v>21</v>
      </c>
      <c r="BT3319" s="9">
        <v>1</v>
      </c>
      <c r="BU3319" s="9">
        <v>2</v>
      </c>
      <c r="BV3319" s="9">
        <v>3</v>
      </c>
      <c r="BW3319" s="9" t="s">
        <v>1798</v>
      </c>
      <c r="BX3319" s="9">
        <v>5</v>
      </c>
      <c r="BY3319" s="9">
        <v>6</v>
      </c>
      <c r="BZ3319" s="9">
        <v>7</v>
      </c>
      <c r="CA3319" s="9" t="s">
        <v>1917</v>
      </c>
      <c r="CB3319" s="121">
        <v>9</v>
      </c>
    </row>
    <row r="3320" spans="1:80" x14ac:dyDescent="0.25">
      <c r="A3320" s="134"/>
      <c r="B3320" s="134"/>
      <c r="C3320" s="134"/>
      <c r="D3320" s="136"/>
      <c r="E3320" s="136"/>
      <c r="F3320" s="136"/>
      <c r="G3320" s="138"/>
      <c r="H3320" s="16" t="s">
        <v>1015</v>
      </c>
      <c r="I3320" s="17">
        <f>SUM(I3316)</f>
        <v>2031143</v>
      </c>
      <c r="J3320" s="17">
        <f t="shared" ref="J3320:J3321" si="8774">SUM(K3320,L3320,P3320,Q3320)</f>
        <v>2033954</v>
      </c>
      <c r="K3320" s="17">
        <f t="shared" ref="K3320" si="8775">SUM(K3316)</f>
        <v>2023154</v>
      </c>
      <c r="L3320" s="17">
        <f t="shared" ref="L3320:L3321" si="8776">SUM(M3320:O3320)</f>
        <v>10800</v>
      </c>
      <c r="M3320" s="17">
        <f t="shared" ref="M3320:Q3320" si="8777">SUM(M3316)</f>
        <v>10000</v>
      </c>
      <c r="N3320" s="17">
        <f t="shared" si="8777"/>
        <v>0</v>
      </c>
      <c r="O3320" s="17">
        <f t="shared" si="8777"/>
        <v>800</v>
      </c>
      <c r="P3320" s="17">
        <f t="shared" si="8777"/>
        <v>0</v>
      </c>
      <c r="Q3320" s="17">
        <f t="shared" si="8777"/>
        <v>0</v>
      </c>
      <c r="R3320" s="17">
        <f t="shared" ref="R3320:AG3320" si="8778">SUM(R3316)</f>
        <v>10000</v>
      </c>
      <c r="S3320" s="17">
        <f t="shared" si="8778"/>
        <v>0</v>
      </c>
      <c r="T3320" s="17">
        <f t="shared" si="8778"/>
        <v>0</v>
      </c>
      <c r="U3320" s="17">
        <f t="shared" si="8778"/>
        <v>0</v>
      </c>
      <c r="V3320" s="17">
        <f t="shared" si="8778"/>
        <v>0</v>
      </c>
      <c r="W3320" s="17">
        <f t="shared" si="8778"/>
        <v>0</v>
      </c>
      <c r="X3320" s="17">
        <f t="shared" ref="X3320" si="8779">SUM(X3316)</f>
        <v>10000</v>
      </c>
      <c r="Y3320" s="17">
        <f t="shared" si="8778"/>
        <v>0</v>
      </c>
      <c r="Z3320" s="17">
        <f t="shared" si="8778"/>
        <v>0</v>
      </c>
      <c r="AA3320" s="17">
        <f t="shared" si="8778"/>
        <v>0</v>
      </c>
      <c r="AB3320" s="17">
        <f t="shared" si="8778"/>
        <v>0</v>
      </c>
      <c r="AC3320" s="17">
        <f t="shared" si="8778"/>
        <v>0</v>
      </c>
      <c r="AD3320" s="17">
        <f t="shared" si="8778"/>
        <v>0</v>
      </c>
      <c r="AE3320" s="17">
        <f t="shared" si="8778"/>
        <v>0</v>
      </c>
      <c r="AF3320" s="17">
        <f t="shared" si="8778"/>
        <v>0</v>
      </c>
      <c r="AG3320" s="17">
        <f t="shared" si="8778"/>
        <v>0</v>
      </c>
      <c r="AH3320" s="17">
        <v>0</v>
      </c>
      <c r="AI3320" s="17">
        <v>10000</v>
      </c>
      <c r="AJ3320" s="17">
        <f t="shared" ref="AJ3320:AY3320" si="8780">SUM(AJ3316)</f>
        <v>0</v>
      </c>
      <c r="AK3320" s="17">
        <f t="shared" si="8780"/>
        <v>0</v>
      </c>
      <c r="AL3320" s="17">
        <f t="shared" si="8780"/>
        <v>0</v>
      </c>
      <c r="AM3320" s="17">
        <f t="shared" si="8780"/>
        <v>792</v>
      </c>
      <c r="AN3320" s="17">
        <f t="shared" si="8780"/>
        <v>0</v>
      </c>
      <c r="AO3320" s="17">
        <f t="shared" si="8780"/>
        <v>0</v>
      </c>
      <c r="AP3320" s="17">
        <f t="shared" ref="AP3320" si="8781">SUM(AP3316)</f>
        <v>792</v>
      </c>
      <c r="AQ3320" s="17">
        <f t="shared" si="8780"/>
        <v>0</v>
      </c>
      <c r="AR3320" s="17">
        <f t="shared" si="8780"/>
        <v>0</v>
      </c>
      <c r="AS3320" s="17">
        <f t="shared" si="8780"/>
        <v>0</v>
      </c>
      <c r="AT3320" s="17">
        <f t="shared" si="8780"/>
        <v>0</v>
      </c>
      <c r="AU3320" s="17">
        <f t="shared" si="8780"/>
        <v>0</v>
      </c>
      <c r="AV3320" s="17">
        <f t="shared" si="8780"/>
        <v>592</v>
      </c>
      <c r="AW3320" s="17">
        <f t="shared" si="8780"/>
        <v>200</v>
      </c>
      <c r="AX3320" s="17">
        <f t="shared" si="8780"/>
        <v>0</v>
      </c>
      <c r="AY3320" s="17">
        <f t="shared" si="8780"/>
        <v>0</v>
      </c>
      <c r="AZ3320" s="17">
        <v>792</v>
      </c>
      <c r="BA3320" s="17">
        <v>0</v>
      </c>
      <c r="BB3320" s="17">
        <f t="shared" ref="BB3320:BQ3320" si="8782">SUM(BB3316)</f>
        <v>800</v>
      </c>
      <c r="BC3320" s="17">
        <f t="shared" si="8782"/>
        <v>0</v>
      </c>
      <c r="BD3320" s="17">
        <f t="shared" si="8782"/>
        <v>0</v>
      </c>
      <c r="BE3320" s="17">
        <f t="shared" si="8782"/>
        <v>900</v>
      </c>
      <c r="BF3320" s="17">
        <f t="shared" si="8782"/>
        <v>0</v>
      </c>
      <c r="BG3320" s="17">
        <f t="shared" si="8782"/>
        <v>0</v>
      </c>
      <c r="BH3320" s="17">
        <f t="shared" ref="BH3320" si="8783">SUM(BH3316)</f>
        <v>1700</v>
      </c>
      <c r="BI3320" s="17">
        <f t="shared" si="8782"/>
        <v>0</v>
      </c>
      <c r="BJ3320" s="17">
        <f t="shared" si="8782"/>
        <v>0</v>
      </c>
      <c r="BK3320" s="17">
        <f t="shared" si="8782"/>
        <v>800</v>
      </c>
      <c r="BL3320" s="17">
        <f t="shared" si="8782"/>
        <v>400</v>
      </c>
      <c r="BM3320" s="17">
        <f t="shared" si="8782"/>
        <v>0</v>
      </c>
      <c r="BN3320" s="17">
        <f t="shared" si="8782"/>
        <v>0</v>
      </c>
      <c r="BO3320" s="17">
        <f t="shared" si="8782"/>
        <v>500</v>
      </c>
      <c r="BP3320" s="17">
        <f t="shared" si="8782"/>
        <v>0</v>
      </c>
      <c r="BQ3320" s="17">
        <f t="shared" si="8782"/>
        <v>0</v>
      </c>
      <c r="BR3320" s="17">
        <v>1700</v>
      </c>
      <c r="BS3320" s="17">
        <v>0</v>
      </c>
      <c r="BT3320" s="17">
        <f t="shared" ref="BT3320:BW3320" si="8784">SUM(BT3316)</f>
        <v>2169473</v>
      </c>
      <c r="BU3320" s="17">
        <f t="shared" ref="BU3320:BV3320" si="8785">SUM(BU3316)</f>
        <v>2156411</v>
      </c>
      <c r="BV3320" s="17">
        <f t="shared" si="8785"/>
        <v>1377538</v>
      </c>
      <c r="BW3320" s="17">
        <f t="shared" si="8784"/>
        <v>483000</v>
      </c>
      <c r="BX3320" s="17">
        <f t="shared" ref="BX3320:BZ3320" si="8786">SUM(BX3316)</f>
        <v>167600</v>
      </c>
      <c r="BY3320" s="17">
        <f t="shared" si="8786"/>
        <v>155700</v>
      </c>
      <c r="BZ3320" s="17">
        <f t="shared" si="8786"/>
        <v>159700</v>
      </c>
      <c r="CA3320" s="17">
        <f>BV3320+BW3320</f>
        <v>1860538</v>
      </c>
      <c r="CB3320" s="125">
        <f>IF(BU3320=0,"-",CA3320/BU3320*100)</f>
        <v>86.279378096290543</v>
      </c>
    </row>
    <row r="3321" spans="1:80" x14ac:dyDescent="0.25">
      <c r="A3321" s="134"/>
      <c r="B3321" s="134"/>
      <c r="C3321" s="134"/>
      <c r="D3321" s="136"/>
      <c r="E3321" s="136"/>
      <c r="F3321" s="136"/>
      <c r="G3321" s="138"/>
      <c r="H3321" s="18" t="s">
        <v>86</v>
      </c>
      <c r="I3321" s="17">
        <f>SUM(I3320)</f>
        <v>2031143</v>
      </c>
      <c r="J3321" s="17">
        <f t="shared" si="8774"/>
        <v>2033954</v>
      </c>
      <c r="K3321" s="17">
        <f t="shared" ref="K3321" si="8787">SUM(K3320)</f>
        <v>2023154</v>
      </c>
      <c r="L3321" s="17">
        <f t="shared" si="8776"/>
        <v>10800</v>
      </c>
      <c r="M3321" s="17">
        <f t="shared" ref="M3321:Q3321" si="8788">SUM(M3320)</f>
        <v>10000</v>
      </c>
      <c r="N3321" s="17">
        <f t="shared" si="8788"/>
        <v>0</v>
      </c>
      <c r="O3321" s="17">
        <f t="shared" si="8788"/>
        <v>800</v>
      </c>
      <c r="P3321" s="17">
        <f t="shared" si="8788"/>
        <v>0</v>
      </c>
      <c r="Q3321" s="17">
        <f t="shared" si="8788"/>
        <v>0</v>
      </c>
      <c r="R3321" s="17">
        <f t="shared" ref="R3321:AG3321" si="8789">SUM(R3320)</f>
        <v>10000</v>
      </c>
      <c r="S3321" s="17">
        <f t="shared" si="8789"/>
        <v>0</v>
      </c>
      <c r="T3321" s="17">
        <f t="shared" si="8789"/>
        <v>0</v>
      </c>
      <c r="U3321" s="17">
        <f t="shared" si="8789"/>
        <v>0</v>
      </c>
      <c r="V3321" s="17">
        <f t="shared" si="8789"/>
        <v>0</v>
      </c>
      <c r="W3321" s="17">
        <f t="shared" si="8789"/>
        <v>0</v>
      </c>
      <c r="X3321" s="17">
        <f t="shared" ref="X3321" si="8790">SUM(X3320)</f>
        <v>10000</v>
      </c>
      <c r="Y3321" s="17">
        <f t="shared" si="8789"/>
        <v>0</v>
      </c>
      <c r="Z3321" s="17">
        <f t="shared" si="8789"/>
        <v>0</v>
      </c>
      <c r="AA3321" s="17">
        <f t="shared" si="8789"/>
        <v>0</v>
      </c>
      <c r="AB3321" s="17">
        <f t="shared" si="8789"/>
        <v>0</v>
      </c>
      <c r="AC3321" s="17">
        <f t="shared" si="8789"/>
        <v>0</v>
      </c>
      <c r="AD3321" s="17">
        <f t="shared" si="8789"/>
        <v>0</v>
      </c>
      <c r="AE3321" s="17">
        <f t="shared" si="8789"/>
        <v>0</v>
      </c>
      <c r="AF3321" s="17">
        <f t="shared" si="8789"/>
        <v>0</v>
      </c>
      <c r="AG3321" s="17">
        <f t="shared" si="8789"/>
        <v>0</v>
      </c>
      <c r="AH3321" s="17">
        <v>0</v>
      </c>
      <c r="AI3321" s="17">
        <v>10000</v>
      </c>
      <c r="AJ3321" s="17">
        <f t="shared" ref="AJ3321:AY3321" si="8791">SUM(AJ3320)</f>
        <v>0</v>
      </c>
      <c r="AK3321" s="17">
        <f t="shared" si="8791"/>
        <v>0</v>
      </c>
      <c r="AL3321" s="17">
        <f t="shared" si="8791"/>
        <v>0</v>
      </c>
      <c r="AM3321" s="17">
        <f t="shared" si="8791"/>
        <v>792</v>
      </c>
      <c r="AN3321" s="17">
        <f t="shared" si="8791"/>
        <v>0</v>
      </c>
      <c r="AO3321" s="17">
        <f t="shared" si="8791"/>
        <v>0</v>
      </c>
      <c r="AP3321" s="17">
        <f t="shared" ref="AP3321" si="8792">SUM(AP3320)</f>
        <v>792</v>
      </c>
      <c r="AQ3321" s="17">
        <f t="shared" si="8791"/>
        <v>0</v>
      </c>
      <c r="AR3321" s="17">
        <f t="shared" si="8791"/>
        <v>0</v>
      </c>
      <c r="AS3321" s="17">
        <f t="shared" si="8791"/>
        <v>0</v>
      </c>
      <c r="AT3321" s="17">
        <f t="shared" si="8791"/>
        <v>0</v>
      </c>
      <c r="AU3321" s="17">
        <f t="shared" si="8791"/>
        <v>0</v>
      </c>
      <c r="AV3321" s="17">
        <f t="shared" si="8791"/>
        <v>592</v>
      </c>
      <c r="AW3321" s="17">
        <f t="shared" si="8791"/>
        <v>200</v>
      </c>
      <c r="AX3321" s="17">
        <f t="shared" si="8791"/>
        <v>0</v>
      </c>
      <c r="AY3321" s="17">
        <f t="shared" si="8791"/>
        <v>0</v>
      </c>
      <c r="AZ3321" s="17">
        <v>792</v>
      </c>
      <c r="BA3321" s="17">
        <v>0</v>
      </c>
      <c r="BB3321" s="17">
        <f t="shared" ref="BB3321:BQ3321" si="8793">SUM(BB3320)</f>
        <v>800</v>
      </c>
      <c r="BC3321" s="17">
        <f t="shared" si="8793"/>
        <v>0</v>
      </c>
      <c r="BD3321" s="17">
        <f t="shared" si="8793"/>
        <v>0</v>
      </c>
      <c r="BE3321" s="17">
        <f t="shared" si="8793"/>
        <v>900</v>
      </c>
      <c r="BF3321" s="17">
        <f t="shared" si="8793"/>
        <v>0</v>
      </c>
      <c r="BG3321" s="17">
        <f t="shared" si="8793"/>
        <v>0</v>
      </c>
      <c r="BH3321" s="17">
        <f t="shared" ref="BH3321" si="8794">SUM(BH3320)</f>
        <v>1700</v>
      </c>
      <c r="BI3321" s="17">
        <f t="shared" si="8793"/>
        <v>0</v>
      </c>
      <c r="BJ3321" s="17">
        <f t="shared" si="8793"/>
        <v>0</v>
      </c>
      <c r="BK3321" s="17">
        <f t="shared" si="8793"/>
        <v>800</v>
      </c>
      <c r="BL3321" s="17">
        <f t="shared" si="8793"/>
        <v>400</v>
      </c>
      <c r="BM3321" s="17">
        <f t="shared" si="8793"/>
        <v>0</v>
      </c>
      <c r="BN3321" s="17">
        <f t="shared" si="8793"/>
        <v>0</v>
      </c>
      <c r="BO3321" s="17">
        <f t="shared" si="8793"/>
        <v>500</v>
      </c>
      <c r="BP3321" s="17">
        <f t="shared" si="8793"/>
        <v>0</v>
      </c>
      <c r="BQ3321" s="17">
        <f t="shared" si="8793"/>
        <v>0</v>
      </c>
      <c r="BR3321" s="17">
        <v>1700</v>
      </c>
      <c r="BS3321" s="17">
        <v>0</v>
      </c>
      <c r="BT3321" s="17">
        <f t="shared" ref="BT3321:BW3321" si="8795">SUM(BT3320)</f>
        <v>2169473</v>
      </c>
      <c r="BU3321" s="17">
        <f t="shared" ref="BU3321:BV3321" si="8796">SUM(BU3320)</f>
        <v>2156411</v>
      </c>
      <c r="BV3321" s="17">
        <f t="shared" si="8796"/>
        <v>1377538</v>
      </c>
      <c r="BW3321" s="17">
        <f t="shared" si="8795"/>
        <v>483000</v>
      </c>
      <c r="BX3321" s="17">
        <f t="shared" ref="BX3321" si="8797">SUM(BX3320)</f>
        <v>167600</v>
      </c>
      <c r="BY3321" s="17">
        <f t="shared" ref="BY3321" si="8798">SUM(BY3320)</f>
        <v>155700</v>
      </c>
      <c r="BZ3321" s="17">
        <f t="shared" ref="BZ3321" si="8799">SUM(BZ3320)</f>
        <v>159700</v>
      </c>
      <c r="CA3321" s="17">
        <f>BV3321+BW3321</f>
        <v>1860538</v>
      </c>
      <c r="CB3321" s="125">
        <f>IF(BU3321=0,"-",CA3321/BU3321*100)</f>
        <v>86.279378096290543</v>
      </c>
    </row>
    <row r="3322" spans="1:80" x14ac:dyDescent="0.25">
      <c r="A3322" s="139"/>
      <c r="B3322" s="139"/>
      <c r="C3322" s="139"/>
      <c r="D3322" s="140"/>
      <c r="E3322" s="140"/>
      <c r="F3322" s="140"/>
      <c r="G3322" s="141"/>
      <c r="X3322">
        <f t="shared" si="8726"/>
        <v>0</v>
      </c>
      <c r="AH3322">
        <v>0</v>
      </c>
      <c r="AI3322">
        <v>0</v>
      </c>
      <c r="AP3322">
        <f t="shared" si="8727"/>
        <v>0</v>
      </c>
      <c r="AZ3322">
        <v>0</v>
      </c>
      <c r="BA3322">
        <v>0</v>
      </c>
      <c r="BH3322">
        <f t="shared" si="8728"/>
        <v>0</v>
      </c>
      <c r="BR3322">
        <v>0</v>
      </c>
      <c r="BS3322">
        <v>0</v>
      </c>
      <c r="BU3322">
        <v>0</v>
      </c>
      <c r="BV3322">
        <v>0</v>
      </c>
      <c r="BW3322">
        <f t="shared" si="8671"/>
        <v>0</v>
      </c>
      <c r="CA3322">
        <f>BV3322+BW3322</f>
        <v>0</v>
      </c>
      <c r="CB3322" s="126" t="str">
        <f>IF(BU3322=0,"-",CA3322/BU3322*100)</f>
        <v>-</v>
      </c>
    </row>
    <row r="3323" spans="1:80" ht="15.75" thickBot="1" x14ac:dyDescent="0.3">
      <c r="A3323" s="13" t="s">
        <v>1</v>
      </c>
      <c r="B3323" s="13" t="s">
        <v>1</v>
      </c>
      <c r="C3323" s="13" t="s">
        <v>1</v>
      </c>
      <c r="D3323" s="74" t="s">
        <v>1</v>
      </c>
      <c r="E3323" s="74" t="s">
        <v>1</v>
      </c>
      <c r="F3323" s="74" t="s">
        <v>1</v>
      </c>
      <c r="G3323" s="13" t="s">
        <v>1</v>
      </c>
      <c r="H3323" s="19" t="s">
        <v>1</v>
      </c>
      <c r="I3323" s="19" t="s">
        <v>1</v>
      </c>
      <c r="J3323" s="19"/>
      <c r="K3323" s="19" t="s">
        <v>1</v>
      </c>
      <c r="L3323" s="19"/>
      <c r="M3323" s="19" t="s">
        <v>1</v>
      </c>
      <c r="N3323" s="19" t="s">
        <v>1</v>
      </c>
      <c r="O3323" s="19" t="s">
        <v>1</v>
      </c>
      <c r="P3323" s="31"/>
      <c r="Q3323" s="19" t="s">
        <v>1</v>
      </c>
      <c r="R3323" s="19" t="s">
        <v>1</v>
      </c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D3323" s="19"/>
      <c r="AE3323" s="19"/>
      <c r="AF3323" s="19"/>
      <c r="AG3323" s="19"/>
      <c r="AH3323" s="19">
        <v>0</v>
      </c>
      <c r="AI3323" s="19">
        <v>0</v>
      </c>
      <c r="AJ3323" s="19" t="s">
        <v>1</v>
      </c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>
        <v>0</v>
      </c>
      <c r="BA3323" s="19">
        <v>0</v>
      </c>
      <c r="BB3323" s="19" t="s">
        <v>1</v>
      </c>
      <c r="BC3323" s="19"/>
      <c r="BD3323" s="19"/>
      <c r="BE3323" s="19"/>
      <c r="BF3323" s="19"/>
      <c r="BG3323" s="19"/>
      <c r="BH3323" s="19"/>
      <c r="BI3323" s="19"/>
      <c r="BJ3323" s="19"/>
      <c r="BK3323" s="19"/>
      <c r="BL3323" s="19"/>
      <c r="BM3323" s="19"/>
      <c r="BN3323" s="19"/>
      <c r="BO3323" s="19"/>
      <c r="BP3323" s="19"/>
      <c r="BQ3323" s="19"/>
      <c r="BR3323" s="19">
        <v>0</v>
      </c>
      <c r="BS3323" s="19">
        <v>0</v>
      </c>
      <c r="BT3323" s="19"/>
      <c r="BU3323" s="19"/>
      <c r="BV3323" s="19"/>
      <c r="BW3323" s="19">
        <f t="shared" si="8671"/>
        <v>0</v>
      </c>
      <c r="BX3323" s="19"/>
      <c r="BY3323" s="19"/>
      <c r="BZ3323" s="19"/>
      <c r="CA3323" s="19">
        <f>BV3323+BW3323</f>
        <v>0</v>
      </c>
      <c r="CB3323" s="127"/>
    </row>
    <row r="3324" spans="1:80" ht="69.75" customHeight="1" thickBot="1" x14ac:dyDescent="0.3">
      <c r="A3324" s="5" t="s">
        <v>4</v>
      </c>
      <c r="B3324" s="5" t="s">
        <v>5</v>
      </c>
      <c r="C3324" s="5" t="s">
        <v>6</v>
      </c>
      <c r="D3324" s="80" t="s">
        <v>1</v>
      </c>
      <c r="E3324" s="88" t="s">
        <v>7</v>
      </c>
      <c r="F3324" s="88" t="s">
        <v>8</v>
      </c>
      <c r="G3324" s="5" t="s">
        <v>9</v>
      </c>
      <c r="H3324" s="5" t="s">
        <v>10</v>
      </c>
      <c r="I3324" s="5" t="s">
        <v>11</v>
      </c>
      <c r="J3324" s="5" t="s">
        <v>1809</v>
      </c>
      <c r="K3324" s="5" t="s">
        <v>12</v>
      </c>
      <c r="L3324" s="5" t="s">
        <v>13</v>
      </c>
      <c r="M3324" s="5" t="s">
        <v>14</v>
      </c>
      <c r="N3324" s="5" t="s">
        <v>15</v>
      </c>
      <c r="O3324" s="5" t="s">
        <v>16</v>
      </c>
      <c r="P3324" s="5" t="s">
        <v>17</v>
      </c>
      <c r="Q3324" s="5" t="s">
        <v>18</v>
      </c>
      <c r="R3324" s="71" t="s">
        <v>14</v>
      </c>
      <c r="S3324" s="71" t="s">
        <v>1843</v>
      </c>
      <c r="T3324" s="71" t="s">
        <v>1797</v>
      </c>
      <c r="U3324" s="71" t="s">
        <v>1832</v>
      </c>
      <c r="V3324" s="71" t="s">
        <v>1833</v>
      </c>
      <c r="W3324" s="71" t="s">
        <v>1834</v>
      </c>
      <c r="X3324" s="71" t="s">
        <v>1847</v>
      </c>
      <c r="Y3324" s="71" t="s">
        <v>1844</v>
      </c>
      <c r="Z3324" s="71" t="s">
        <v>1835</v>
      </c>
      <c r="AA3324" s="71" t="s">
        <v>1836</v>
      </c>
      <c r="AB3324" s="71" t="s">
        <v>1837</v>
      </c>
      <c r="AC3324" s="71" t="s">
        <v>1838</v>
      </c>
      <c r="AD3324" s="71" t="s">
        <v>1839</v>
      </c>
      <c r="AE3324" s="71" t="s">
        <v>1840</v>
      </c>
      <c r="AF3324" s="71" t="s">
        <v>1845</v>
      </c>
      <c r="AG3324" s="71" t="s">
        <v>1846</v>
      </c>
      <c r="AH3324" s="71" t="s">
        <v>1841</v>
      </c>
      <c r="AI3324" s="71" t="s">
        <v>1842</v>
      </c>
      <c r="AJ3324" s="72" t="s">
        <v>15</v>
      </c>
      <c r="AK3324" s="72" t="s">
        <v>1843</v>
      </c>
      <c r="AL3324" s="72" t="s">
        <v>1797</v>
      </c>
      <c r="AM3324" s="72" t="s">
        <v>1832</v>
      </c>
      <c r="AN3324" s="72" t="s">
        <v>1833</v>
      </c>
      <c r="AO3324" s="72" t="s">
        <v>1834</v>
      </c>
      <c r="AP3324" s="72" t="s">
        <v>1848</v>
      </c>
      <c r="AQ3324" s="72" t="s">
        <v>1844</v>
      </c>
      <c r="AR3324" s="72" t="s">
        <v>1835</v>
      </c>
      <c r="AS3324" s="72" t="s">
        <v>1836</v>
      </c>
      <c r="AT3324" s="72" t="s">
        <v>1837</v>
      </c>
      <c r="AU3324" s="72" t="s">
        <v>1838</v>
      </c>
      <c r="AV3324" s="72" t="s">
        <v>1839</v>
      </c>
      <c r="AW3324" s="72" t="s">
        <v>1840</v>
      </c>
      <c r="AX3324" s="72" t="s">
        <v>1845</v>
      </c>
      <c r="AY3324" s="72" t="s">
        <v>1846</v>
      </c>
      <c r="AZ3324" s="72" t="s">
        <v>1841</v>
      </c>
      <c r="BA3324" s="72" t="s">
        <v>1842</v>
      </c>
      <c r="BB3324" s="73" t="s">
        <v>16</v>
      </c>
      <c r="BC3324" s="73" t="s">
        <v>1843</v>
      </c>
      <c r="BD3324" s="73" t="s">
        <v>1797</v>
      </c>
      <c r="BE3324" s="73" t="s">
        <v>1832</v>
      </c>
      <c r="BF3324" s="73" t="s">
        <v>1833</v>
      </c>
      <c r="BG3324" s="73" t="s">
        <v>1834</v>
      </c>
      <c r="BH3324" s="73" t="s">
        <v>1849</v>
      </c>
      <c r="BI3324" s="73" t="s">
        <v>1844</v>
      </c>
      <c r="BJ3324" s="73" t="s">
        <v>1835</v>
      </c>
      <c r="BK3324" s="73" t="s">
        <v>1836</v>
      </c>
      <c r="BL3324" s="73" t="s">
        <v>1837</v>
      </c>
      <c r="BM3324" s="73" t="s">
        <v>1838</v>
      </c>
      <c r="BN3324" s="73" t="s">
        <v>1839</v>
      </c>
      <c r="BO3324" s="73" t="s">
        <v>1840</v>
      </c>
      <c r="BP3324" s="73" t="s">
        <v>1845</v>
      </c>
      <c r="BQ3324" s="73" t="s">
        <v>1846</v>
      </c>
      <c r="BR3324" s="73" t="s">
        <v>1841</v>
      </c>
      <c r="BS3324" s="73" t="s">
        <v>1842</v>
      </c>
      <c r="BT3324" s="5" t="s">
        <v>1911</v>
      </c>
      <c r="BU3324" s="5" t="s">
        <v>1942</v>
      </c>
      <c r="BV3324" s="5" t="s">
        <v>1943</v>
      </c>
      <c r="BW3324" s="5" t="s">
        <v>1944</v>
      </c>
      <c r="BX3324" s="5" t="s">
        <v>1945</v>
      </c>
      <c r="BY3324" s="5" t="s">
        <v>1946</v>
      </c>
      <c r="BZ3324" s="5" t="s">
        <v>1947</v>
      </c>
      <c r="CA3324" s="5" t="s">
        <v>1948</v>
      </c>
      <c r="CB3324" s="120" t="s">
        <v>1916</v>
      </c>
    </row>
    <row r="3325" spans="1:80" x14ac:dyDescent="0.25">
      <c r="A3325" s="6" t="s">
        <v>1</v>
      </c>
      <c r="B3325" s="6" t="s">
        <v>1</v>
      </c>
      <c r="C3325" s="6" t="s">
        <v>1</v>
      </c>
      <c r="D3325" s="81" t="s">
        <v>1</v>
      </c>
      <c r="E3325" s="81" t="s">
        <v>1</v>
      </c>
      <c r="F3325" s="94" t="s">
        <v>1</v>
      </c>
      <c r="G3325" s="7" t="s">
        <v>1</v>
      </c>
      <c r="H3325" s="8" t="s">
        <v>1</v>
      </c>
      <c r="I3325" s="9" t="s">
        <v>19</v>
      </c>
      <c r="J3325" s="9">
        <v>1</v>
      </c>
      <c r="K3325" s="9" t="s">
        <v>20</v>
      </c>
      <c r="L3325" s="9" t="s">
        <v>21</v>
      </c>
      <c r="M3325" s="9" t="s">
        <v>22</v>
      </c>
      <c r="N3325" s="9" t="s">
        <v>23</v>
      </c>
      <c r="O3325" s="9" t="s">
        <v>24</v>
      </c>
      <c r="P3325" s="9" t="s">
        <v>25</v>
      </c>
      <c r="Q3325" s="9" t="s">
        <v>26</v>
      </c>
      <c r="R3325" s="9">
        <v>1</v>
      </c>
      <c r="S3325" s="9">
        <v>2</v>
      </c>
      <c r="T3325" s="9">
        <v>3</v>
      </c>
      <c r="U3325" s="9">
        <v>4</v>
      </c>
      <c r="V3325" s="9">
        <v>5</v>
      </c>
      <c r="W3325" s="9">
        <v>6</v>
      </c>
      <c r="X3325" s="9">
        <v>7</v>
      </c>
      <c r="Y3325" s="9">
        <v>8</v>
      </c>
      <c r="Z3325" s="9">
        <v>9</v>
      </c>
      <c r="AA3325" s="9">
        <v>10</v>
      </c>
      <c r="AB3325" s="9">
        <v>11</v>
      </c>
      <c r="AC3325" s="9">
        <v>12</v>
      </c>
      <c r="AD3325" s="9">
        <v>13</v>
      </c>
      <c r="AE3325" s="9">
        <v>14</v>
      </c>
      <c r="AF3325" s="9">
        <v>15</v>
      </c>
      <c r="AG3325" s="9">
        <v>16</v>
      </c>
      <c r="AH3325" s="9">
        <v>20</v>
      </c>
      <c r="AI3325" s="9">
        <v>21</v>
      </c>
      <c r="AJ3325" s="9">
        <v>1</v>
      </c>
      <c r="AK3325" s="9">
        <v>2</v>
      </c>
      <c r="AL3325" s="9">
        <v>3</v>
      </c>
      <c r="AM3325" s="9">
        <v>4</v>
      </c>
      <c r="AN3325" s="9">
        <v>5</v>
      </c>
      <c r="AO3325" s="9">
        <v>6</v>
      </c>
      <c r="AP3325" s="9">
        <v>7</v>
      </c>
      <c r="AQ3325" s="9">
        <v>8</v>
      </c>
      <c r="AR3325" s="9">
        <v>9</v>
      </c>
      <c r="AS3325" s="9">
        <v>10</v>
      </c>
      <c r="AT3325" s="9">
        <v>11</v>
      </c>
      <c r="AU3325" s="9">
        <v>12</v>
      </c>
      <c r="AV3325" s="9">
        <v>13</v>
      </c>
      <c r="AW3325" s="9">
        <v>14</v>
      </c>
      <c r="AX3325" s="9">
        <v>15</v>
      </c>
      <c r="AY3325" s="9">
        <v>16</v>
      </c>
      <c r="AZ3325" s="9">
        <v>20</v>
      </c>
      <c r="BA3325" s="9">
        <v>21</v>
      </c>
      <c r="BB3325" s="9">
        <v>1</v>
      </c>
      <c r="BC3325" s="9">
        <v>2</v>
      </c>
      <c r="BD3325" s="9">
        <v>3</v>
      </c>
      <c r="BE3325" s="9">
        <v>4</v>
      </c>
      <c r="BF3325" s="9">
        <v>5</v>
      </c>
      <c r="BG3325" s="9">
        <v>6</v>
      </c>
      <c r="BH3325" s="9">
        <v>7</v>
      </c>
      <c r="BI3325" s="9">
        <v>8</v>
      </c>
      <c r="BJ3325" s="9">
        <v>9</v>
      </c>
      <c r="BK3325" s="9">
        <v>10</v>
      </c>
      <c r="BL3325" s="9">
        <v>11</v>
      </c>
      <c r="BM3325" s="9">
        <v>12</v>
      </c>
      <c r="BN3325" s="9">
        <v>13</v>
      </c>
      <c r="BO3325" s="9">
        <v>14</v>
      </c>
      <c r="BP3325" s="9">
        <v>15</v>
      </c>
      <c r="BQ3325" s="9">
        <v>16</v>
      </c>
      <c r="BR3325" s="9">
        <v>20</v>
      </c>
      <c r="BS3325" s="9">
        <v>21</v>
      </c>
      <c r="BT3325" s="9">
        <v>1</v>
      </c>
      <c r="BU3325" s="9">
        <v>2</v>
      </c>
      <c r="BV3325" s="9">
        <v>3</v>
      </c>
      <c r="BW3325" s="9" t="s">
        <v>1798</v>
      </c>
      <c r="BX3325" s="9">
        <v>5</v>
      </c>
      <c r="BY3325" s="9">
        <v>6</v>
      </c>
      <c r="BZ3325" s="9">
        <v>7</v>
      </c>
      <c r="CA3325" s="9" t="s">
        <v>1917</v>
      </c>
      <c r="CB3325" s="121">
        <v>9</v>
      </c>
    </row>
    <row r="3326" spans="1:80" x14ac:dyDescent="0.25">
      <c r="A3326" s="1" t="s">
        <v>928</v>
      </c>
      <c r="B3326" s="1" t="s">
        <v>88</v>
      </c>
      <c r="C3326" s="4" t="s">
        <v>1466</v>
      </c>
      <c r="D3326" s="79" t="s">
        <v>1467</v>
      </c>
      <c r="E3326" s="78" t="s">
        <v>1</v>
      </c>
      <c r="F3326" s="78" t="s">
        <v>1</v>
      </c>
      <c r="G3326" s="2" t="s">
        <v>1</v>
      </c>
      <c r="H3326" s="2" t="s">
        <v>1468</v>
      </c>
      <c r="I3326" s="3" t="s">
        <v>1</v>
      </c>
      <c r="J3326" s="3">
        <f t="shared" ref="J3326:J3357" si="8800">SUM(K3326,L3326,P3326,Q3326)</f>
        <v>0</v>
      </c>
      <c r="K3326" s="3" t="s">
        <v>1</v>
      </c>
      <c r="L3326" s="3"/>
      <c r="M3326" s="3" t="s">
        <v>1</v>
      </c>
      <c r="N3326" s="3" t="s">
        <v>1</v>
      </c>
      <c r="O3326" s="3" t="s">
        <v>1</v>
      </c>
      <c r="P3326" s="26"/>
      <c r="Q3326" s="3" t="s">
        <v>1</v>
      </c>
      <c r="R3326" s="3" t="s">
        <v>1</v>
      </c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>
        <v>0</v>
      </c>
      <c r="AI3326" s="3">
        <v>0</v>
      </c>
      <c r="AJ3326" s="3" t="s">
        <v>1</v>
      </c>
      <c r="AK3326" s="3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  <c r="AX3326" s="3"/>
      <c r="AY3326" s="3"/>
      <c r="AZ3326" s="3">
        <v>0</v>
      </c>
      <c r="BA3326" s="3">
        <v>0</v>
      </c>
      <c r="BB3326" s="3" t="s">
        <v>1</v>
      </c>
      <c r="BC3326" s="3"/>
      <c r="BD3326" s="3"/>
      <c r="BE3326" s="3"/>
      <c r="BF3326" s="3"/>
      <c r="BG3326" s="3"/>
      <c r="BH3326" s="3"/>
      <c r="BI3326" s="3"/>
      <c r="BJ3326" s="3"/>
      <c r="BK3326" s="3"/>
      <c r="BL3326" s="3"/>
      <c r="BM3326" s="3"/>
      <c r="BN3326" s="3"/>
      <c r="BO3326" s="3"/>
      <c r="BP3326" s="3"/>
      <c r="BQ3326" s="3"/>
      <c r="BR3326" s="3">
        <v>0</v>
      </c>
      <c r="BS3326" s="3">
        <v>0</v>
      </c>
      <c r="BT3326" s="3">
        <v>0</v>
      </c>
      <c r="BU3326" s="3"/>
      <c r="BV3326" s="3"/>
      <c r="BW3326" s="3">
        <f t="shared" si="8671"/>
        <v>0</v>
      </c>
      <c r="BX3326" s="3"/>
      <c r="BY3326" s="3"/>
      <c r="BZ3326" s="3"/>
      <c r="CA3326" s="3">
        <f t="shared" ref="CA3326:CA3357" si="8801">BV3326+BW3326</f>
        <v>0</v>
      </c>
      <c r="CB3326" s="122"/>
    </row>
    <row r="3327" spans="1:80" ht="33.75" x14ac:dyDescent="0.25">
      <c r="A3327" s="1" t="s">
        <v>1</v>
      </c>
      <c r="B3327" s="1" t="s">
        <v>1</v>
      </c>
      <c r="C3327" s="1" t="s">
        <v>1</v>
      </c>
      <c r="D3327" s="78" t="s">
        <v>1</v>
      </c>
      <c r="E3327" s="78" t="s">
        <v>1</v>
      </c>
      <c r="F3327" s="78" t="s">
        <v>1</v>
      </c>
      <c r="G3327" s="2" t="s">
        <v>1</v>
      </c>
      <c r="H3327" s="10" t="s">
        <v>30</v>
      </c>
      <c r="I3327" s="11">
        <f>SUM(I3328,I3336,I3338)</f>
        <v>1661744</v>
      </c>
      <c r="J3327" s="11">
        <f t="shared" si="8800"/>
        <v>1778690</v>
      </c>
      <c r="K3327" s="11">
        <f t="shared" ref="K3327" si="8802">SUM(K3328,K3336,K3338)</f>
        <v>1767075</v>
      </c>
      <c r="L3327" s="11">
        <f t="shared" ref="L3327:L3356" si="8803">SUM(M3327:O3327)</f>
        <v>11615</v>
      </c>
      <c r="M3327" s="11">
        <f t="shared" ref="M3327:Q3327" si="8804">SUM(M3328,M3336,M3338)</f>
        <v>10615</v>
      </c>
      <c r="N3327" s="11">
        <f t="shared" si="8804"/>
        <v>0</v>
      </c>
      <c r="O3327" s="11">
        <f t="shared" si="8804"/>
        <v>1000</v>
      </c>
      <c r="P3327" s="11">
        <f t="shared" si="8804"/>
        <v>0</v>
      </c>
      <c r="Q3327" s="11">
        <f t="shared" si="8804"/>
        <v>0</v>
      </c>
      <c r="R3327" s="11">
        <f t="shared" ref="R3327:AG3327" si="8805">SUM(R3328,R3336,R3338)</f>
        <v>10615</v>
      </c>
      <c r="S3327" s="11">
        <f t="shared" si="8805"/>
        <v>0</v>
      </c>
      <c r="T3327" s="11">
        <f t="shared" si="8805"/>
        <v>0</v>
      </c>
      <c r="U3327" s="11">
        <f t="shared" si="8805"/>
        <v>0</v>
      </c>
      <c r="V3327" s="11">
        <f t="shared" si="8805"/>
        <v>0</v>
      </c>
      <c r="W3327" s="11">
        <f t="shared" si="8805"/>
        <v>0</v>
      </c>
      <c r="X3327" s="11">
        <f t="shared" ref="X3327" si="8806">SUM(X3328,X3336,X3338)</f>
        <v>10615</v>
      </c>
      <c r="Y3327" s="11">
        <f t="shared" si="8805"/>
        <v>0</v>
      </c>
      <c r="Z3327" s="11">
        <f t="shared" si="8805"/>
        <v>2300</v>
      </c>
      <c r="AA3327" s="11">
        <f t="shared" si="8805"/>
        <v>0</v>
      </c>
      <c r="AB3327" s="11">
        <f t="shared" si="8805"/>
        <v>2050</v>
      </c>
      <c r="AC3327" s="11">
        <f t="shared" si="8805"/>
        <v>0</v>
      </c>
      <c r="AD3327" s="11">
        <f t="shared" si="8805"/>
        <v>950</v>
      </c>
      <c r="AE3327" s="11">
        <f t="shared" si="8805"/>
        <v>0</v>
      </c>
      <c r="AF3327" s="11">
        <f t="shared" si="8805"/>
        <v>1350</v>
      </c>
      <c r="AG3327" s="11">
        <f t="shared" si="8805"/>
        <v>1000</v>
      </c>
      <c r="AH3327" s="11">
        <v>7650</v>
      </c>
      <c r="AI3327" s="11">
        <v>2965</v>
      </c>
      <c r="AJ3327" s="11">
        <f t="shared" ref="AJ3327:AY3327" si="8807">SUM(AJ3328,AJ3336,AJ3338)</f>
        <v>0</v>
      </c>
      <c r="AK3327" s="11">
        <f t="shared" si="8807"/>
        <v>0</v>
      </c>
      <c r="AL3327" s="11">
        <f t="shared" si="8807"/>
        <v>0</v>
      </c>
      <c r="AM3327" s="11">
        <f t="shared" si="8807"/>
        <v>0</v>
      </c>
      <c r="AN3327" s="11">
        <f t="shared" si="8807"/>
        <v>0</v>
      </c>
      <c r="AO3327" s="11">
        <f t="shared" si="8807"/>
        <v>0</v>
      </c>
      <c r="AP3327" s="11">
        <f t="shared" ref="AP3327" si="8808">SUM(AP3328,AP3336,AP3338)</f>
        <v>0</v>
      </c>
      <c r="AQ3327" s="11">
        <f t="shared" si="8807"/>
        <v>0</v>
      </c>
      <c r="AR3327" s="11">
        <f t="shared" si="8807"/>
        <v>0</v>
      </c>
      <c r="AS3327" s="11">
        <f t="shared" si="8807"/>
        <v>0</v>
      </c>
      <c r="AT3327" s="11">
        <f t="shared" si="8807"/>
        <v>0</v>
      </c>
      <c r="AU3327" s="11">
        <f t="shared" si="8807"/>
        <v>0</v>
      </c>
      <c r="AV3327" s="11">
        <f t="shared" si="8807"/>
        <v>0</v>
      </c>
      <c r="AW3327" s="11">
        <f t="shared" si="8807"/>
        <v>0</v>
      </c>
      <c r="AX3327" s="11">
        <f t="shared" si="8807"/>
        <v>0</v>
      </c>
      <c r="AY3327" s="11">
        <f t="shared" si="8807"/>
        <v>0</v>
      </c>
      <c r="AZ3327" s="11">
        <v>0</v>
      </c>
      <c r="BA3327" s="11">
        <v>0</v>
      </c>
      <c r="BB3327" s="11">
        <f t="shared" ref="BB3327:BQ3327" si="8809">SUM(BB3328,BB3336,BB3338)</f>
        <v>1000</v>
      </c>
      <c r="BC3327" s="11">
        <f t="shared" si="8809"/>
        <v>0</v>
      </c>
      <c r="BD3327" s="11">
        <f t="shared" si="8809"/>
        <v>0</v>
      </c>
      <c r="BE3327" s="11">
        <f t="shared" si="8809"/>
        <v>200</v>
      </c>
      <c r="BF3327" s="11">
        <f t="shared" si="8809"/>
        <v>0</v>
      </c>
      <c r="BG3327" s="11">
        <f t="shared" si="8809"/>
        <v>0</v>
      </c>
      <c r="BH3327" s="11">
        <f t="shared" ref="BH3327" si="8810">SUM(BH3328,BH3336,BH3338)</f>
        <v>1200</v>
      </c>
      <c r="BI3327" s="11">
        <f t="shared" si="8809"/>
        <v>0</v>
      </c>
      <c r="BJ3327" s="11">
        <f t="shared" si="8809"/>
        <v>1000</v>
      </c>
      <c r="BK3327" s="11">
        <f t="shared" si="8809"/>
        <v>200</v>
      </c>
      <c r="BL3327" s="11">
        <f t="shared" si="8809"/>
        <v>0</v>
      </c>
      <c r="BM3327" s="11">
        <f t="shared" si="8809"/>
        <v>0</v>
      </c>
      <c r="BN3327" s="11">
        <f t="shared" si="8809"/>
        <v>0</v>
      </c>
      <c r="BO3327" s="11">
        <f t="shared" si="8809"/>
        <v>0</v>
      </c>
      <c r="BP3327" s="11">
        <f t="shared" si="8809"/>
        <v>0</v>
      </c>
      <c r="BQ3327" s="11">
        <f t="shared" si="8809"/>
        <v>0</v>
      </c>
      <c r="BR3327" s="11">
        <v>1200</v>
      </c>
      <c r="BS3327" s="11">
        <v>0</v>
      </c>
      <c r="BT3327" s="11">
        <f t="shared" ref="BT3327:BZ3327" si="8811">SUM(BT3328,BT3336,BT3338)</f>
        <v>1882425</v>
      </c>
      <c r="BU3327" s="11">
        <f t="shared" si="8811"/>
        <v>1870719</v>
      </c>
      <c r="BV3327" s="11">
        <f t="shared" si="8811"/>
        <v>1060638</v>
      </c>
      <c r="BW3327" s="11">
        <f t="shared" si="8811"/>
        <v>407400</v>
      </c>
      <c r="BX3327" s="11">
        <f t="shared" si="8811"/>
        <v>156500</v>
      </c>
      <c r="BY3327" s="11">
        <f t="shared" si="8811"/>
        <v>122950</v>
      </c>
      <c r="BZ3327" s="11">
        <f t="shared" si="8811"/>
        <v>127950</v>
      </c>
      <c r="CA3327" s="11">
        <f t="shared" si="8801"/>
        <v>1468038</v>
      </c>
      <c r="CB3327" s="123">
        <f t="shared" ref="CB3327:CB3356" si="8812">IF(BU3327=0,"-",CA3327/BU3327*100)</f>
        <v>78.474533053868583</v>
      </c>
    </row>
    <row r="3328" spans="1:80" x14ac:dyDescent="0.25">
      <c r="A3328" s="4" t="s">
        <v>928</v>
      </c>
      <c r="B3328" s="4" t="s">
        <v>88</v>
      </c>
      <c r="C3328" s="4" t="s">
        <v>1466</v>
      </c>
      <c r="D3328" s="79" t="s">
        <v>1467</v>
      </c>
      <c r="E3328" s="78" t="s">
        <v>31</v>
      </c>
      <c r="F3328" s="78" t="s">
        <v>1</v>
      </c>
      <c r="G3328" s="2" t="s">
        <v>1</v>
      </c>
      <c r="H3328" s="2" t="s">
        <v>32</v>
      </c>
      <c r="I3328" s="12">
        <f>SUM(I3329,I3330)</f>
        <v>1416974</v>
      </c>
      <c r="J3328" s="12">
        <f t="shared" si="8800"/>
        <v>1524631</v>
      </c>
      <c r="K3328" s="12">
        <f t="shared" ref="K3328" si="8813">SUM(K3329,K3330)</f>
        <v>1524631</v>
      </c>
      <c r="L3328" s="12">
        <f t="shared" si="8803"/>
        <v>0</v>
      </c>
      <c r="M3328" s="12">
        <f t="shared" ref="M3328:Q3328" si="8814">SUM(M3329,M3330)</f>
        <v>0</v>
      </c>
      <c r="N3328" s="12">
        <f t="shared" si="8814"/>
        <v>0</v>
      </c>
      <c r="O3328" s="12">
        <f t="shared" si="8814"/>
        <v>0</v>
      </c>
      <c r="P3328" s="12">
        <f t="shared" si="8814"/>
        <v>0</v>
      </c>
      <c r="Q3328" s="12">
        <f t="shared" si="8814"/>
        <v>0</v>
      </c>
      <c r="R3328" s="12">
        <f t="shared" ref="R3328:AG3328" si="8815">SUM(R3329,R3330)</f>
        <v>0</v>
      </c>
      <c r="S3328" s="12">
        <f t="shared" si="8815"/>
        <v>0</v>
      </c>
      <c r="T3328" s="12">
        <f t="shared" si="8815"/>
        <v>0</v>
      </c>
      <c r="U3328" s="12">
        <f t="shared" si="8815"/>
        <v>0</v>
      </c>
      <c r="V3328" s="12">
        <f t="shared" si="8815"/>
        <v>0</v>
      </c>
      <c r="W3328" s="12">
        <f t="shared" si="8815"/>
        <v>0</v>
      </c>
      <c r="X3328" s="12">
        <f t="shared" ref="X3328" si="8816">SUM(X3329,X3330)</f>
        <v>0</v>
      </c>
      <c r="Y3328" s="12">
        <f t="shared" si="8815"/>
        <v>0</v>
      </c>
      <c r="Z3328" s="12">
        <f t="shared" si="8815"/>
        <v>0</v>
      </c>
      <c r="AA3328" s="12">
        <f t="shared" si="8815"/>
        <v>0</v>
      </c>
      <c r="AB3328" s="12">
        <f t="shared" si="8815"/>
        <v>0</v>
      </c>
      <c r="AC3328" s="12">
        <f t="shared" si="8815"/>
        <v>0</v>
      </c>
      <c r="AD3328" s="12">
        <f t="shared" si="8815"/>
        <v>0</v>
      </c>
      <c r="AE3328" s="12">
        <f t="shared" si="8815"/>
        <v>0</v>
      </c>
      <c r="AF3328" s="12">
        <f t="shared" si="8815"/>
        <v>0</v>
      </c>
      <c r="AG3328" s="12">
        <f t="shared" si="8815"/>
        <v>0</v>
      </c>
      <c r="AH3328" s="12">
        <v>0</v>
      </c>
      <c r="AI3328" s="12">
        <v>0</v>
      </c>
      <c r="AJ3328" s="12">
        <f t="shared" ref="AJ3328:AY3328" si="8817">SUM(AJ3329,AJ3330)</f>
        <v>0</v>
      </c>
      <c r="AK3328" s="12">
        <f t="shared" si="8817"/>
        <v>0</v>
      </c>
      <c r="AL3328" s="12">
        <f t="shared" si="8817"/>
        <v>0</v>
      </c>
      <c r="AM3328" s="12">
        <f t="shared" si="8817"/>
        <v>0</v>
      </c>
      <c r="AN3328" s="12">
        <f t="shared" si="8817"/>
        <v>0</v>
      </c>
      <c r="AO3328" s="12">
        <f t="shared" si="8817"/>
        <v>0</v>
      </c>
      <c r="AP3328" s="12">
        <f t="shared" ref="AP3328" si="8818">SUM(AP3329,AP3330)</f>
        <v>0</v>
      </c>
      <c r="AQ3328" s="12">
        <f t="shared" si="8817"/>
        <v>0</v>
      </c>
      <c r="AR3328" s="12">
        <f t="shared" si="8817"/>
        <v>0</v>
      </c>
      <c r="AS3328" s="12">
        <f t="shared" si="8817"/>
        <v>0</v>
      </c>
      <c r="AT3328" s="12">
        <f t="shared" si="8817"/>
        <v>0</v>
      </c>
      <c r="AU3328" s="12">
        <f t="shared" si="8817"/>
        <v>0</v>
      </c>
      <c r="AV3328" s="12">
        <f t="shared" si="8817"/>
        <v>0</v>
      </c>
      <c r="AW3328" s="12">
        <f t="shared" si="8817"/>
        <v>0</v>
      </c>
      <c r="AX3328" s="12">
        <f t="shared" si="8817"/>
        <v>0</v>
      </c>
      <c r="AY3328" s="12">
        <f t="shared" si="8817"/>
        <v>0</v>
      </c>
      <c r="AZ3328" s="12">
        <v>0</v>
      </c>
      <c r="BA3328" s="12">
        <v>0</v>
      </c>
      <c r="BB3328" s="12">
        <f t="shared" ref="BB3328:BQ3328" si="8819">SUM(BB3329,BB3330)</f>
        <v>0</v>
      </c>
      <c r="BC3328" s="12">
        <f t="shared" si="8819"/>
        <v>0</v>
      </c>
      <c r="BD3328" s="12">
        <f t="shared" si="8819"/>
        <v>0</v>
      </c>
      <c r="BE3328" s="12">
        <f t="shared" si="8819"/>
        <v>0</v>
      </c>
      <c r="BF3328" s="12">
        <f t="shared" si="8819"/>
        <v>0</v>
      </c>
      <c r="BG3328" s="12">
        <f t="shared" si="8819"/>
        <v>0</v>
      </c>
      <c r="BH3328" s="12">
        <f t="shared" ref="BH3328" si="8820">SUM(BH3329,BH3330)</f>
        <v>0</v>
      </c>
      <c r="BI3328" s="12">
        <f t="shared" si="8819"/>
        <v>0</v>
      </c>
      <c r="BJ3328" s="12">
        <f t="shared" si="8819"/>
        <v>0</v>
      </c>
      <c r="BK3328" s="12">
        <f t="shared" si="8819"/>
        <v>0</v>
      </c>
      <c r="BL3328" s="12">
        <f t="shared" si="8819"/>
        <v>0</v>
      </c>
      <c r="BM3328" s="12">
        <f t="shared" si="8819"/>
        <v>0</v>
      </c>
      <c r="BN3328" s="12">
        <f t="shared" si="8819"/>
        <v>0</v>
      </c>
      <c r="BO3328" s="12">
        <f t="shared" si="8819"/>
        <v>0</v>
      </c>
      <c r="BP3328" s="12">
        <f t="shared" si="8819"/>
        <v>0</v>
      </c>
      <c r="BQ3328" s="12">
        <f t="shared" si="8819"/>
        <v>0</v>
      </c>
      <c r="BR3328" s="12">
        <v>0</v>
      </c>
      <c r="BS3328" s="12">
        <v>0</v>
      </c>
      <c r="BT3328" s="12">
        <f t="shared" ref="BT3328:BZ3328" si="8821">SUM(BT3329,BT3330)</f>
        <v>1608168</v>
      </c>
      <c r="BU3328" s="12">
        <f t="shared" si="8821"/>
        <v>1608077</v>
      </c>
      <c r="BV3328" s="12">
        <f t="shared" si="8821"/>
        <v>904909</v>
      </c>
      <c r="BW3328" s="12">
        <f t="shared" si="8821"/>
        <v>359000</v>
      </c>
      <c r="BX3328" s="12">
        <f t="shared" si="8821"/>
        <v>134000</v>
      </c>
      <c r="BY3328" s="12">
        <f t="shared" si="8821"/>
        <v>110000</v>
      </c>
      <c r="BZ3328" s="12">
        <f t="shared" si="8821"/>
        <v>115000</v>
      </c>
      <c r="CA3328" s="12">
        <f t="shared" si="8801"/>
        <v>1263909</v>
      </c>
      <c r="CB3328" s="124">
        <f t="shared" si="8812"/>
        <v>78.597542281868343</v>
      </c>
    </row>
    <row r="3329" spans="1:80" x14ac:dyDescent="0.25">
      <c r="A3329" s="4" t="s">
        <v>928</v>
      </c>
      <c r="B3329" s="4" t="s">
        <v>88</v>
      </c>
      <c r="C3329" s="4" t="s">
        <v>1466</v>
      </c>
      <c r="D3329" s="79" t="s">
        <v>1467</v>
      </c>
      <c r="E3329" s="89">
        <v>6111</v>
      </c>
      <c r="F3329" s="79"/>
      <c r="G3329" s="75" t="s">
        <v>1906</v>
      </c>
      <c r="H3329" s="13" t="s">
        <v>33</v>
      </c>
      <c r="I3329" s="14">
        <v>1247074</v>
      </c>
      <c r="J3329" s="14">
        <f t="shared" si="8800"/>
        <v>1330731</v>
      </c>
      <c r="K3329" s="14">
        <v>1330731</v>
      </c>
      <c r="L3329" s="14">
        <f t="shared" si="8803"/>
        <v>0</v>
      </c>
      <c r="M3329" s="14">
        <v>0</v>
      </c>
      <c r="N3329" s="14">
        <v>0</v>
      </c>
      <c r="O3329" s="14">
        <v>0</v>
      </c>
      <c r="P3329" s="14">
        <v>0</v>
      </c>
      <c r="Q3329" s="14">
        <v>0</v>
      </c>
      <c r="R3329" s="14">
        <v>0</v>
      </c>
      <c r="S3329" s="14"/>
      <c r="T3329" s="14"/>
      <c r="U3329" s="14"/>
      <c r="V3329" s="14"/>
      <c r="W3329" s="14"/>
      <c r="X3329" s="14">
        <f t="shared" si="8726"/>
        <v>0</v>
      </c>
      <c r="Y3329" s="14"/>
      <c r="Z3329" s="14"/>
      <c r="AA3329" s="14"/>
      <c r="AB3329" s="14"/>
      <c r="AC3329" s="14"/>
      <c r="AD3329" s="14"/>
      <c r="AE3329" s="14"/>
      <c r="AF3329" s="14"/>
      <c r="AG3329" s="14"/>
      <c r="AH3329" s="14">
        <v>0</v>
      </c>
      <c r="AI3329" s="14">
        <v>0</v>
      </c>
      <c r="AJ3329" s="14">
        <v>0</v>
      </c>
      <c r="AK3329" s="14"/>
      <c r="AL3329" s="14"/>
      <c r="AM3329" s="14"/>
      <c r="AN3329" s="14"/>
      <c r="AO3329" s="14"/>
      <c r="AP3329" s="14">
        <f t="shared" si="8727"/>
        <v>0</v>
      </c>
      <c r="AQ3329" s="14"/>
      <c r="AR3329" s="14"/>
      <c r="AS3329" s="14"/>
      <c r="AT3329" s="14"/>
      <c r="AU3329" s="14"/>
      <c r="AV3329" s="14"/>
      <c r="AW3329" s="14"/>
      <c r="AX3329" s="14"/>
      <c r="AY3329" s="14"/>
      <c r="AZ3329" s="14">
        <v>0</v>
      </c>
      <c r="BA3329" s="14">
        <v>0</v>
      </c>
      <c r="BB3329" s="14">
        <v>0</v>
      </c>
      <c r="BC3329" s="14"/>
      <c r="BD3329" s="14"/>
      <c r="BE3329" s="14"/>
      <c r="BF3329" s="14"/>
      <c r="BG3329" s="14"/>
      <c r="BH3329" s="14">
        <f t="shared" si="8728"/>
        <v>0</v>
      </c>
      <c r="BI3329" s="14"/>
      <c r="BJ3329" s="14"/>
      <c r="BK3329" s="14"/>
      <c r="BL3329" s="14"/>
      <c r="BM3329" s="14"/>
      <c r="BN3329" s="14"/>
      <c r="BO3329" s="14"/>
      <c r="BP3329" s="14"/>
      <c r="BQ3329" s="14"/>
      <c r="BR3329" s="14">
        <v>0</v>
      </c>
      <c r="BS3329" s="14">
        <v>0</v>
      </c>
      <c r="BT3329" s="14">
        <v>1397268</v>
      </c>
      <c r="BU3329" s="14">
        <v>1397268</v>
      </c>
      <c r="BV3329" s="14">
        <v>738000</v>
      </c>
      <c r="BW3329" s="14">
        <f t="shared" si="8671"/>
        <v>330000</v>
      </c>
      <c r="BX3329" s="14">
        <v>130000</v>
      </c>
      <c r="BY3329" s="14">
        <v>100000</v>
      </c>
      <c r="BZ3329" s="14">
        <v>100000</v>
      </c>
      <c r="CA3329" s="14">
        <f t="shared" si="8801"/>
        <v>1068000</v>
      </c>
      <c r="CB3329" s="122">
        <f t="shared" si="8812"/>
        <v>76.434871477769477</v>
      </c>
    </row>
    <row r="3330" spans="1:80" x14ac:dyDescent="0.25">
      <c r="A3330" s="1" t="s">
        <v>928</v>
      </c>
      <c r="B3330" s="1" t="s">
        <v>88</v>
      </c>
      <c r="C3330" s="1" t="s">
        <v>1466</v>
      </c>
      <c r="D3330" s="82" t="s">
        <v>1467</v>
      </c>
      <c r="E3330" s="82" t="s">
        <v>34</v>
      </c>
      <c r="F3330" s="79" t="s">
        <v>1</v>
      </c>
      <c r="G3330" s="13" t="s">
        <v>1</v>
      </c>
      <c r="H3330" s="2" t="s">
        <v>35</v>
      </c>
      <c r="I3330" s="12">
        <f>SUM(I3331:I3335)</f>
        <v>169900</v>
      </c>
      <c r="J3330" s="12">
        <f t="shared" si="8800"/>
        <v>193900</v>
      </c>
      <c r="K3330" s="12">
        <f t="shared" ref="K3330" si="8822">SUM(K3331:K3335)</f>
        <v>193900</v>
      </c>
      <c r="L3330" s="12">
        <f t="shared" si="8803"/>
        <v>0</v>
      </c>
      <c r="M3330" s="12">
        <f t="shared" ref="M3330:Q3330" si="8823">SUM(M3331:M3335)</f>
        <v>0</v>
      </c>
      <c r="N3330" s="12">
        <f t="shared" si="8823"/>
        <v>0</v>
      </c>
      <c r="O3330" s="12">
        <f t="shared" si="8823"/>
        <v>0</v>
      </c>
      <c r="P3330" s="12">
        <f t="shared" si="8823"/>
        <v>0</v>
      </c>
      <c r="Q3330" s="12">
        <f t="shared" si="8823"/>
        <v>0</v>
      </c>
      <c r="R3330" s="12">
        <f t="shared" ref="R3330:AG3330" si="8824">SUM(R3331:R3335)</f>
        <v>0</v>
      </c>
      <c r="S3330" s="12">
        <f t="shared" si="8824"/>
        <v>0</v>
      </c>
      <c r="T3330" s="12">
        <f t="shared" si="8824"/>
        <v>0</v>
      </c>
      <c r="U3330" s="12">
        <f t="shared" si="8824"/>
        <v>0</v>
      </c>
      <c r="V3330" s="12">
        <f t="shared" si="8824"/>
        <v>0</v>
      </c>
      <c r="W3330" s="12">
        <f t="shared" si="8824"/>
        <v>0</v>
      </c>
      <c r="X3330" s="12">
        <f t="shared" si="8824"/>
        <v>0</v>
      </c>
      <c r="Y3330" s="12">
        <f t="shared" si="8824"/>
        <v>0</v>
      </c>
      <c r="Z3330" s="12">
        <f t="shared" si="8824"/>
        <v>0</v>
      </c>
      <c r="AA3330" s="12">
        <f t="shared" si="8824"/>
        <v>0</v>
      </c>
      <c r="AB3330" s="12">
        <f t="shared" si="8824"/>
        <v>0</v>
      </c>
      <c r="AC3330" s="12">
        <f t="shared" si="8824"/>
        <v>0</v>
      </c>
      <c r="AD3330" s="12">
        <f t="shared" si="8824"/>
        <v>0</v>
      </c>
      <c r="AE3330" s="12">
        <f t="shared" si="8824"/>
        <v>0</v>
      </c>
      <c r="AF3330" s="12">
        <f t="shared" si="8824"/>
        <v>0</v>
      </c>
      <c r="AG3330" s="12">
        <f t="shared" si="8824"/>
        <v>0</v>
      </c>
      <c r="AH3330" s="12">
        <v>0</v>
      </c>
      <c r="AI3330" s="12">
        <v>0</v>
      </c>
      <c r="AJ3330" s="12">
        <f t="shared" ref="AJ3330:AY3330" si="8825">SUM(AJ3331:AJ3335)</f>
        <v>0</v>
      </c>
      <c r="AK3330" s="12">
        <f t="shared" si="8825"/>
        <v>0</v>
      </c>
      <c r="AL3330" s="12">
        <f t="shared" si="8825"/>
        <v>0</v>
      </c>
      <c r="AM3330" s="12">
        <f t="shared" si="8825"/>
        <v>0</v>
      </c>
      <c r="AN3330" s="12">
        <f t="shared" si="8825"/>
        <v>0</v>
      </c>
      <c r="AO3330" s="12">
        <f t="shared" si="8825"/>
        <v>0</v>
      </c>
      <c r="AP3330" s="12">
        <f t="shared" si="8825"/>
        <v>0</v>
      </c>
      <c r="AQ3330" s="12">
        <f t="shared" si="8825"/>
        <v>0</v>
      </c>
      <c r="AR3330" s="12">
        <f t="shared" si="8825"/>
        <v>0</v>
      </c>
      <c r="AS3330" s="12">
        <f t="shared" si="8825"/>
        <v>0</v>
      </c>
      <c r="AT3330" s="12">
        <f t="shared" si="8825"/>
        <v>0</v>
      </c>
      <c r="AU3330" s="12">
        <f t="shared" si="8825"/>
        <v>0</v>
      </c>
      <c r="AV3330" s="12">
        <f t="shared" si="8825"/>
        <v>0</v>
      </c>
      <c r="AW3330" s="12">
        <f t="shared" si="8825"/>
        <v>0</v>
      </c>
      <c r="AX3330" s="12">
        <f t="shared" si="8825"/>
        <v>0</v>
      </c>
      <c r="AY3330" s="12">
        <f t="shared" si="8825"/>
        <v>0</v>
      </c>
      <c r="AZ3330" s="12">
        <v>0</v>
      </c>
      <c r="BA3330" s="12">
        <v>0</v>
      </c>
      <c r="BB3330" s="12">
        <f t="shared" ref="BB3330:BQ3330" si="8826">SUM(BB3331:BB3335)</f>
        <v>0</v>
      </c>
      <c r="BC3330" s="12">
        <f t="shared" si="8826"/>
        <v>0</v>
      </c>
      <c r="BD3330" s="12">
        <f t="shared" si="8826"/>
        <v>0</v>
      </c>
      <c r="BE3330" s="12">
        <f t="shared" si="8826"/>
        <v>0</v>
      </c>
      <c r="BF3330" s="12">
        <f t="shared" si="8826"/>
        <v>0</v>
      </c>
      <c r="BG3330" s="12">
        <f t="shared" si="8826"/>
        <v>0</v>
      </c>
      <c r="BH3330" s="12">
        <f t="shared" si="8826"/>
        <v>0</v>
      </c>
      <c r="BI3330" s="12">
        <f t="shared" si="8826"/>
        <v>0</v>
      </c>
      <c r="BJ3330" s="12">
        <f t="shared" si="8826"/>
        <v>0</v>
      </c>
      <c r="BK3330" s="12">
        <f t="shared" si="8826"/>
        <v>0</v>
      </c>
      <c r="BL3330" s="12">
        <f t="shared" si="8826"/>
        <v>0</v>
      </c>
      <c r="BM3330" s="12">
        <f t="shared" si="8826"/>
        <v>0</v>
      </c>
      <c r="BN3330" s="12">
        <f t="shared" si="8826"/>
        <v>0</v>
      </c>
      <c r="BO3330" s="12">
        <f t="shared" si="8826"/>
        <v>0</v>
      </c>
      <c r="BP3330" s="12">
        <f t="shared" si="8826"/>
        <v>0</v>
      </c>
      <c r="BQ3330" s="12">
        <f t="shared" si="8826"/>
        <v>0</v>
      </c>
      <c r="BR3330" s="12">
        <v>0</v>
      </c>
      <c r="BS3330" s="12">
        <v>0</v>
      </c>
      <c r="BT3330" s="12">
        <f t="shared" ref="BT3330:BX3330" si="8827">SUM(BT3331:BT3335)</f>
        <v>210900</v>
      </c>
      <c r="BU3330" s="12">
        <f t="shared" si="8827"/>
        <v>210809</v>
      </c>
      <c r="BV3330" s="12">
        <f t="shared" si="8827"/>
        <v>166909</v>
      </c>
      <c r="BW3330" s="12">
        <f t="shared" si="8827"/>
        <v>29000</v>
      </c>
      <c r="BX3330" s="12">
        <f t="shared" si="8827"/>
        <v>4000</v>
      </c>
      <c r="BY3330" s="12">
        <f t="shared" ref="BY3330" si="8828">SUM(BY3331:BY3335)</f>
        <v>10000</v>
      </c>
      <c r="BZ3330" s="12">
        <f t="shared" ref="BZ3330" si="8829">SUM(BZ3331:BZ3335)</f>
        <v>15000</v>
      </c>
      <c r="CA3330" s="12">
        <f t="shared" si="8801"/>
        <v>195909</v>
      </c>
      <c r="CB3330" s="124">
        <f t="shared" si="8812"/>
        <v>92.931990569662588</v>
      </c>
    </row>
    <row r="3331" spans="1:80" x14ac:dyDescent="0.25">
      <c r="A3331" s="4" t="s">
        <v>928</v>
      </c>
      <c r="B3331" s="4" t="s">
        <v>88</v>
      </c>
      <c r="C3331" s="4" t="s">
        <v>1466</v>
      </c>
      <c r="D3331" s="79" t="s">
        <v>1467</v>
      </c>
      <c r="E3331" s="89">
        <v>6112</v>
      </c>
      <c r="F3331" s="79" t="s">
        <v>1469</v>
      </c>
      <c r="G3331" s="75" t="s">
        <v>1906</v>
      </c>
      <c r="H3331" s="13" t="s">
        <v>92</v>
      </c>
      <c r="I3331" s="14">
        <v>28900</v>
      </c>
      <c r="J3331" s="14">
        <f t="shared" si="8800"/>
        <v>28400</v>
      </c>
      <c r="K3331" s="14">
        <v>28400</v>
      </c>
      <c r="L3331" s="14">
        <f t="shared" si="8803"/>
        <v>0</v>
      </c>
      <c r="M3331" s="14">
        <v>0</v>
      </c>
      <c r="N3331" s="14">
        <v>0</v>
      </c>
      <c r="O3331" s="14">
        <v>0</v>
      </c>
      <c r="P3331" s="14">
        <v>0</v>
      </c>
      <c r="Q3331" s="14">
        <v>0</v>
      </c>
      <c r="R3331" s="14">
        <v>0</v>
      </c>
      <c r="S3331" s="14"/>
      <c r="T3331" s="14"/>
      <c r="U3331" s="14"/>
      <c r="V3331" s="14"/>
      <c r="W3331" s="14"/>
      <c r="X3331" s="14">
        <f t="shared" si="8726"/>
        <v>0</v>
      </c>
      <c r="Y3331" s="14"/>
      <c r="Z3331" s="14"/>
      <c r="AA3331" s="14"/>
      <c r="AB3331" s="14"/>
      <c r="AC3331" s="14"/>
      <c r="AD3331" s="14"/>
      <c r="AE3331" s="14"/>
      <c r="AF3331" s="14"/>
      <c r="AG3331" s="14"/>
      <c r="AH3331" s="14">
        <v>0</v>
      </c>
      <c r="AI3331" s="14">
        <v>0</v>
      </c>
      <c r="AJ3331" s="14">
        <v>0</v>
      </c>
      <c r="AK3331" s="14"/>
      <c r="AL3331" s="14"/>
      <c r="AM3331" s="14"/>
      <c r="AN3331" s="14"/>
      <c r="AO3331" s="14"/>
      <c r="AP3331" s="14">
        <f t="shared" si="8727"/>
        <v>0</v>
      </c>
      <c r="AQ3331" s="14"/>
      <c r="AR3331" s="14"/>
      <c r="AS3331" s="14"/>
      <c r="AT3331" s="14"/>
      <c r="AU3331" s="14"/>
      <c r="AV3331" s="14"/>
      <c r="AW3331" s="14"/>
      <c r="AX3331" s="14"/>
      <c r="AY3331" s="14"/>
      <c r="AZ3331" s="14">
        <v>0</v>
      </c>
      <c r="BA3331" s="14">
        <v>0</v>
      </c>
      <c r="BB3331" s="14">
        <v>0</v>
      </c>
      <c r="BC3331" s="14"/>
      <c r="BD3331" s="14"/>
      <c r="BE3331" s="14"/>
      <c r="BF3331" s="14"/>
      <c r="BG3331" s="14"/>
      <c r="BH3331" s="14">
        <f t="shared" si="8728"/>
        <v>0</v>
      </c>
      <c r="BI3331" s="14"/>
      <c r="BJ3331" s="14"/>
      <c r="BK3331" s="14"/>
      <c r="BL3331" s="14"/>
      <c r="BM3331" s="14"/>
      <c r="BN3331" s="14"/>
      <c r="BO3331" s="14"/>
      <c r="BP3331" s="14"/>
      <c r="BQ3331" s="14"/>
      <c r="BR3331" s="14">
        <v>0</v>
      </c>
      <c r="BS3331" s="14">
        <v>0</v>
      </c>
      <c r="BT3331" s="14">
        <v>28400</v>
      </c>
      <c r="BU3331" s="14">
        <v>28400</v>
      </c>
      <c r="BV3331" s="14">
        <v>16500</v>
      </c>
      <c r="BW3331" s="14">
        <f t="shared" si="8671"/>
        <v>9000</v>
      </c>
      <c r="BX3331" s="14">
        <v>3000</v>
      </c>
      <c r="BY3331" s="14">
        <v>3000</v>
      </c>
      <c r="BZ3331" s="14">
        <v>3000</v>
      </c>
      <c r="CA3331" s="14">
        <f t="shared" si="8801"/>
        <v>25500</v>
      </c>
      <c r="CB3331" s="122">
        <f t="shared" si="8812"/>
        <v>89.788732394366207</v>
      </c>
    </row>
    <row r="3332" spans="1:80" x14ac:dyDescent="0.25">
      <c r="A3332" s="4" t="s">
        <v>928</v>
      </c>
      <c r="B3332" s="4" t="s">
        <v>88</v>
      </c>
      <c r="C3332" s="4" t="s">
        <v>1466</v>
      </c>
      <c r="D3332" s="79" t="s">
        <v>1467</v>
      </c>
      <c r="E3332" s="89">
        <v>6112</v>
      </c>
      <c r="F3332" s="79" t="s">
        <v>1470</v>
      </c>
      <c r="G3332" s="75" t="s">
        <v>1906</v>
      </c>
      <c r="H3332" s="13" t="s">
        <v>39</v>
      </c>
      <c r="I3332" s="14">
        <v>104000</v>
      </c>
      <c r="J3332" s="14">
        <f t="shared" si="8800"/>
        <v>104000</v>
      </c>
      <c r="K3332" s="14">
        <v>104000</v>
      </c>
      <c r="L3332" s="14">
        <f t="shared" si="8803"/>
        <v>0</v>
      </c>
      <c r="M3332" s="14">
        <v>0</v>
      </c>
      <c r="N3332" s="14">
        <v>0</v>
      </c>
      <c r="O3332" s="14">
        <v>0</v>
      </c>
      <c r="P3332" s="14">
        <v>0</v>
      </c>
      <c r="Q3332" s="14">
        <v>0</v>
      </c>
      <c r="R3332" s="14">
        <v>0</v>
      </c>
      <c r="S3332" s="14"/>
      <c r="T3332" s="14"/>
      <c r="U3332" s="14"/>
      <c r="V3332" s="14"/>
      <c r="W3332" s="14"/>
      <c r="X3332" s="14">
        <f t="shared" si="8726"/>
        <v>0</v>
      </c>
      <c r="Y3332" s="14"/>
      <c r="Z3332" s="14"/>
      <c r="AA3332" s="14"/>
      <c r="AB3332" s="14"/>
      <c r="AC3332" s="14"/>
      <c r="AD3332" s="14"/>
      <c r="AE3332" s="14"/>
      <c r="AF3332" s="14"/>
      <c r="AG3332" s="14"/>
      <c r="AH3332" s="14">
        <v>0</v>
      </c>
      <c r="AI3332" s="14">
        <v>0</v>
      </c>
      <c r="AJ3332" s="14">
        <v>0</v>
      </c>
      <c r="AK3332" s="14"/>
      <c r="AL3332" s="14"/>
      <c r="AM3332" s="14"/>
      <c r="AN3332" s="14"/>
      <c r="AO3332" s="14"/>
      <c r="AP3332" s="14">
        <f t="shared" si="8727"/>
        <v>0</v>
      </c>
      <c r="AQ3332" s="14"/>
      <c r="AR3332" s="14"/>
      <c r="AS3332" s="14"/>
      <c r="AT3332" s="14"/>
      <c r="AU3332" s="14"/>
      <c r="AV3332" s="14"/>
      <c r="AW3332" s="14"/>
      <c r="AX3332" s="14"/>
      <c r="AY3332" s="14"/>
      <c r="AZ3332" s="14">
        <v>0</v>
      </c>
      <c r="BA3332" s="14">
        <v>0</v>
      </c>
      <c r="BB3332" s="14">
        <v>0</v>
      </c>
      <c r="BC3332" s="14"/>
      <c r="BD3332" s="14"/>
      <c r="BE3332" s="14"/>
      <c r="BF3332" s="14"/>
      <c r="BG3332" s="14"/>
      <c r="BH3332" s="14">
        <f t="shared" si="8728"/>
        <v>0</v>
      </c>
      <c r="BI3332" s="14"/>
      <c r="BJ3332" s="14"/>
      <c r="BK3332" s="14"/>
      <c r="BL3332" s="14"/>
      <c r="BM3332" s="14"/>
      <c r="BN3332" s="14"/>
      <c r="BO3332" s="14"/>
      <c r="BP3332" s="14"/>
      <c r="BQ3332" s="14"/>
      <c r="BR3332" s="14">
        <v>0</v>
      </c>
      <c r="BS3332" s="14">
        <v>0</v>
      </c>
      <c r="BT3332" s="14">
        <v>104000</v>
      </c>
      <c r="BU3332" s="14">
        <v>104000</v>
      </c>
      <c r="BV3332" s="14">
        <v>72000</v>
      </c>
      <c r="BW3332" s="14">
        <f t="shared" si="8671"/>
        <v>20000</v>
      </c>
      <c r="BX3332" s="14">
        <v>1000</v>
      </c>
      <c r="BY3332" s="14">
        <v>7000</v>
      </c>
      <c r="BZ3332" s="14">
        <v>12000</v>
      </c>
      <c r="CA3332" s="14">
        <f t="shared" si="8801"/>
        <v>92000</v>
      </c>
      <c r="CB3332" s="122">
        <f t="shared" si="8812"/>
        <v>88.461538461538453</v>
      </c>
    </row>
    <row r="3333" spans="1:80" x14ac:dyDescent="0.25">
      <c r="A3333" s="4" t="s">
        <v>928</v>
      </c>
      <c r="B3333" s="4" t="s">
        <v>88</v>
      </c>
      <c r="C3333" s="4" t="s">
        <v>1466</v>
      </c>
      <c r="D3333" s="79" t="s">
        <v>1467</v>
      </c>
      <c r="E3333" s="89">
        <v>6112</v>
      </c>
      <c r="F3333" s="79" t="s">
        <v>1471</v>
      </c>
      <c r="G3333" s="75" t="s">
        <v>1906</v>
      </c>
      <c r="H3333" s="13" t="s">
        <v>41</v>
      </c>
      <c r="I3333" s="14">
        <v>22000</v>
      </c>
      <c r="J3333" s="14">
        <f t="shared" si="8800"/>
        <v>22000</v>
      </c>
      <c r="K3333" s="14">
        <v>22000</v>
      </c>
      <c r="L3333" s="14">
        <f t="shared" si="8803"/>
        <v>0</v>
      </c>
      <c r="M3333" s="14">
        <v>0</v>
      </c>
      <c r="N3333" s="14">
        <v>0</v>
      </c>
      <c r="O3333" s="14">
        <v>0</v>
      </c>
      <c r="P3333" s="14">
        <v>0</v>
      </c>
      <c r="Q3333" s="14">
        <v>0</v>
      </c>
      <c r="R3333" s="14">
        <v>0</v>
      </c>
      <c r="S3333" s="14"/>
      <c r="T3333" s="14"/>
      <c r="U3333" s="14"/>
      <c r="V3333" s="14"/>
      <c r="W3333" s="14"/>
      <c r="X3333" s="14">
        <f t="shared" si="8726"/>
        <v>0</v>
      </c>
      <c r="Y3333" s="14"/>
      <c r="Z3333" s="14"/>
      <c r="AA3333" s="14"/>
      <c r="AB3333" s="14"/>
      <c r="AC3333" s="14"/>
      <c r="AD3333" s="14"/>
      <c r="AE3333" s="14"/>
      <c r="AF3333" s="14"/>
      <c r="AG3333" s="14"/>
      <c r="AH3333" s="14">
        <v>0</v>
      </c>
      <c r="AI3333" s="14">
        <v>0</v>
      </c>
      <c r="AJ3333" s="14">
        <v>0</v>
      </c>
      <c r="AK3333" s="14"/>
      <c r="AL3333" s="14"/>
      <c r="AM3333" s="14"/>
      <c r="AN3333" s="14"/>
      <c r="AO3333" s="14"/>
      <c r="AP3333" s="14">
        <f t="shared" si="8727"/>
        <v>0</v>
      </c>
      <c r="AQ3333" s="14"/>
      <c r="AR3333" s="14"/>
      <c r="AS3333" s="14"/>
      <c r="AT3333" s="14"/>
      <c r="AU3333" s="14"/>
      <c r="AV3333" s="14"/>
      <c r="AW3333" s="14"/>
      <c r="AX3333" s="14"/>
      <c r="AY3333" s="14"/>
      <c r="AZ3333" s="14">
        <v>0</v>
      </c>
      <c r="BA3333" s="14">
        <v>0</v>
      </c>
      <c r="BB3333" s="14">
        <v>0</v>
      </c>
      <c r="BC3333" s="14"/>
      <c r="BD3333" s="14"/>
      <c r="BE3333" s="14"/>
      <c r="BF3333" s="14"/>
      <c r="BG3333" s="14"/>
      <c r="BH3333" s="14">
        <f t="shared" si="8728"/>
        <v>0</v>
      </c>
      <c r="BI3333" s="14"/>
      <c r="BJ3333" s="14"/>
      <c r="BK3333" s="14"/>
      <c r="BL3333" s="14"/>
      <c r="BM3333" s="14"/>
      <c r="BN3333" s="14"/>
      <c r="BO3333" s="14"/>
      <c r="BP3333" s="14"/>
      <c r="BQ3333" s="14"/>
      <c r="BR3333" s="14">
        <v>0</v>
      </c>
      <c r="BS3333" s="14">
        <v>0</v>
      </c>
      <c r="BT3333" s="14">
        <v>28000</v>
      </c>
      <c r="BU3333" s="14">
        <v>27909</v>
      </c>
      <c r="BV3333" s="14">
        <v>27909</v>
      </c>
      <c r="BW3333" s="14">
        <f t="shared" si="8671"/>
        <v>0</v>
      </c>
      <c r="BX3333" s="14"/>
      <c r="BY3333" s="14"/>
      <c r="BZ3333" s="14"/>
      <c r="CA3333" s="14">
        <f t="shared" si="8801"/>
        <v>27909</v>
      </c>
      <c r="CB3333" s="122">
        <f t="shared" si="8812"/>
        <v>100</v>
      </c>
    </row>
    <row r="3334" spans="1:80" x14ac:dyDescent="0.25">
      <c r="A3334" s="4" t="s">
        <v>928</v>
      </c>
      <c r="B3334" s="4" t="s">
        <v>88</v>
      </c>
      <c r="C3334" s="4" t="s">
        <v>1466</v>
      </c>
      <c r="D3334" s="79" t="s">
        <v>1467</v>
      </c>
      <c r="E3334" s="89">
        <v>6112</v>
      </c>
      <c r="F3334" s="79" t="s">
        <v>1472</v>
      </c>
      <c r="G3334" s="75" t="s">
        <v>1906</v>
      </c>
      <c r="H3334" s="13" t="s">
        <v>37</v>
      </c>
      <c r="I3334" s="14">
        <v>0</v>
      </c>
      <c r="J3334" s="14">
        <f t="shared" si="8800"/>
        <v>19500</v>
      </c>
      <c r="K3334" s="14">
        <v>19500</v>
      </c>
      <c r="L3334" s="14">
        <f t="shared" si="8803"/>
        <v>0</v>
      </c>
      <c r="M3334" s="14">
        <v>0</v>
      </c>
      <c r="N3334" s="14">
        <v>0</v>
      </c>
      <c r="O3334" s="14">
        <v>0</v>
      </c>
      <c r="P3334" s="14">
        <v>0</v>
      </c>
      <c r="Q3334" s="14">
        <v>0</v>
      </c>
      <c r="R3334" s="14">
        <v>0</v>
      </c>
      <c r="S3334" s="14"/>
      <c r="T3334" s="14"/>
      <c r="U3334" s="14"/>
      <c r="V3334" s="14"/>
      <c r="W3334" s="14"/>
      <c r="X3334" s="14">
        <f t="shared" si="8726"/>
        <v>0</v>
      </c>
      <c r="Y3334" s="14"/>
      <c r="Z3334" s="14"/>
      <c r="AA3334" s="14"/>
      <c r="AB3334" s="14"/>
      <c r="AC3334" s="14"/>
      <c r="AD3334" s="14"/>
      <c r="AE3334" s="14"/>
      <c r="AF3334" s="14"/>
      <c r="AG3334" s="14"/>
      <c r="AH3334" s="14">
        <v>0</v>
      </c>
      <c r="AI3334" s="14">
        <v>0</v>
      </c>
      <c r="AJ3334" s="14">
        <v>0</v>
      </c>
      <c r="AK3334" s="14"/>
      <c r="AL3334" s="14"/>
      <c r="AM3334" s="14"/>
      <c r="AN3334" s="14"/>
      <c r="AO3334" s="14"/>
      <c r="AP3334" s="14">
        <f t="shared" si="8727"/>
        <v>0</v>
      </c>
      <c r="AQ3334" s="14"/>
      <c r="AR3334" s="14"/>
      <c r="AS3334" s="14"/>
      <c r="AT3334" s="14"/>
      <c r="AU3334" s="14"/>
      <c r="AV3334" s="14"/>
      <c r="AW3334" s="14"/>
      <c r="AX3334" s="14"/>
      <c r="AY3334" s="14"/>
      <c r="AZ3334" s="14">
        <v>0</v>
      </c>
      <c r="BA3334" s="14">
        <v>0</v>
      </c>
      <c r="BB3334" s="14">
        <v>0</v>
      </c>
      <c r="BC3334" s="14"/>
      <c r="BD3334" s="14"/>
      <c r="BE3334" s="14"/>
      <c r="BF3334" s="14"/>
      <c r="BG3334" s="14"/>
      <c r="BH3334" s="14">
        <f t="shared" si="8728"/>
        <v>0</v>
      </c>
      <c r="BI3334" s="14"/>
      <c r="BJ3334" s="14"/>
      <c r="BK3334" s="14"/>
      <c r="BL3334" s="14"/>
      <c r="BM3334" s="14"/>
      <c r="BN3334" s="14"/>
      <c r="BO3334" s="14"/>
      <c r="BP3334" s="14"/>
      <c r="BQ3334" s="14"/>
      <c r="BR3334" s="14">
        <v>0</v>
      </c>
      <c r="BS3334" s="14">
        <v>0</v>
      </c>
      <c r="BT3334" s="14">
        <v>20500</v>
      </c>
      <c r="BU3334" s="14">
        <v>20500</v>
      </c>
      <c r="BV3334" s="14">
        <v>20500</v>
      </c>
      <c r="BW3334" s="14">
        <f t="shared" si="8671"/>
        <v>0</v>
      </c>
      <c r="BX3334" s="14"/>
      <c r="BY3334" s="14"/>
      <c r="BZ3334" s="14"/>
      <c r="CA3334" s="14">
        <f t="shared" si="8801"/>
        <v>20500</v>
      </c>
      <c r="CB3334" s="122">
        <f t="shared" si="8812"/>
        <v>100</v>
      </c>
    </row>
    <row r="3335" spans="1:80" x14ac:dyDescent="0.25">
      <c r="A3335" s="4" t="s">
        <v>928</v>
      </c>
      <c r="B3335" s="4" t="s">
        <v>88</v>
      </c>
      <c r="C3335" s="4" t="s">
        <v>1466</v>
      </c>
      <c r="D3335" s="79" t="s">
        <v>1467</v>
      </c>
      <c r="E3335" s="89">
        <v>6112</v>
      </c>
      <c r="F3335" s="79" t="s">
        <v>1473</v>
      </c>
      <c r="G3335" s="75" t="s">
        <v>1906</v>
      </c>
      <c r="H3335" s="13" t="s">
        <v>43</v>
      </c>
      <c r="I3335" s="14">
        <v>15000</v>
      </c>
      <c r="J3335" s="14">
        <f t="shared" si="8800"/>
        <v>20000</v>
      </c>
      <c r="K3335" s="14">
        <v>20000</v>
      </c>
      <c r="L3335" s="14">
        <f t="shared" si="8803"/>
        <v>0</v>
      </c>
      <c r="M3335" s="14">
        <v>0</v>
      </c>
      <c r="N3335" s="14">
        <v>0</v>
      </c>
      <c r="O3335" s="14">
        <v>0</v>
      </c>
      <c r="P3335" s="14">
        <v>0</v>
      </c>
      <c r="Q3335" s="14">
        <v>0</v>
      </c>
      <c r="R3335" s="14">
        <v>0</v>
      </c>
      <c r="S3335" s="14"/>
      <c r="T3335" s="14"/>
      <c r="U3335" s="14"/>
      <c r="V3335" s="14"/>
      <c r="W3335" s="14"/>
      <c r="X3335" s="14">
        <f t="shared" si="8726"/>
        <v>0</v>
      </c>
      <c r="Y3335" s="14"/>
      <c r="Z3335" s="14"/>
      <c r="AA3335" s="14"/>
      <c r="AB3335" s="14"/>
      <c r="AC3335" s="14"/>
      <c r="AD3335" s="14"/>
      <c r="AE3335" s="14"/>
      <c r="AF3335" s="14"/>
      <c r="AG3335" s="14"/>
      <c r="AH3335" s="14">
        <v>0</v>
      </c>
      <c r="AI3335" s="14">
        <v>0</v>
      </c>
      <c r="AJ3335" s="14">
        <v>0</v>
      </c>
      <c r="AK3335" s="14"/>
      <c r="AL3335" s="14"/>
      <c r="AM3335" s="14"/>
      <c r="AN3335" s="14"/>
      <c r="AO3335" s="14"/>
      <c r="AP3335" s="14">
        <f t="shared" si="8727"/>
        <v>0</v>
      </c>
      <c r="AQ3335" s="14"/>
      <c r="AR3335" s="14"/>
      <c r="AS3335" s="14"/>
      <c r="AT3335" s="14"/>
      <c r="AU3335" s="14"/>
      <c r="AV3335" s="14"/>
      <c r="AW3335" s="14"/>
      <c r="AX3335" s="14"/>
      <c r="AY3335" s="14"/>
      <c r="AZ3335" s="14">
        <v>0</v>
      </c>
      <c r="BA3335" s="14">
        <v>0</v>
      </c>
      <c r="BB3335" s="14">
        <v>0</v>
      </c>
      <c r="BC3335" s="14"/>
      <c r="BD3335" s="14"/>
      <c r="BE3335" s="14"/>
      <c r="BF3335" s="14"/>
      <c r="BG3335" s="14"/>
      <c r="BH3335" s="14">
        <f t="shared" si="8728"/>
        <v>0</v>
      </c>
      <c r="BI3335" s="14"/>
      <c r="BJ3335" s="14"/>
      <c r="BK3335" s="14"/>
      <c r="BL3335" s="14"/>
      <c r="BM3335" s="14"/>
      <c r="BN3335" s="14"/>
      <c r="BO3335" s="14"/>
      <c r="BP3335" s="14"/>
      <c r="BQ3335" s="14"/>
      <c r="BR3335" s="14">
        <v>0</v>
      </c>
      <c r="BS3335" s="14">
        <v>0</v>
      </c>
      <c r="BT3335" s="14">
        <v>30000</v>
      </c>
      <c r="BU3335" s="14">
        <v>30000</v>
      </c>
      <c r="BV3335" s="14">
        <v>30000</v>
      </c>
      <c r="BW3335" s="14">
        <f t="shared" si="8671"/>
        <v>0</v>
      </c>
      <c r="BX3335" s="14"/>
      <c r="BY3335" s="14"/>
      <c r="BZ3335" s="14"/>
      <c r="CA3335" s="14">
        <f t="shared" si="8801"/>
        <v>30000</v>
      </c>
      <c r="CB3335" s="122">
        <f t="shared" si="8812"/>
        <v>100</v>
      </c>
    </row>
    <row r="3336" spans="1:80" x14ac:dyDescent="0.25">
      <c r="A3336" s="4" t="s">
        <v>928</v>
      </c>
      <c r="B3336" s="4" t="s">
        <v>88</v>
      </c>
      <c r="C3336" s="4" t="s">
        <v>1466</v>
      </c>
      <c r="D3336" s="79" t="s">
        <v>1467</v>
      </c>
      <c r="E3336" s="78" t="s">
        <v>44</v>
      </c>
      <c r="F3336" s="78" t="s">
        <v>1</v>
      </c>
      <c r="G3336" s="2" t="s">
        <v>1</v>
      </c>
      <c r="H3336" s="2" t="s">
        <v>45</v>
      </c>
      <c r="I3336" s="12">
        <f>SUM(I3337)</f>
        <v>130942</v>
      </c>
      <c r="J3336" s="12">
        <f t="shared" si="8800"/>
        <v>139726</v>
      </c>
      <c r="K3336" s="12">
        <f t="shared" ref="K3336:Q3336" si="8830">SUM(K3337)</f>
        <v>139726</v>
      </c>
      <c r="L3336" s="12">
        <f t="shared" si="8803"/>
        <v>0</v>
      </c>
      <c r="M3336" s="12">
        <f t="shared" si="8830"/>
        <v>0</v>
      </c>
      <c r="N3336" s="12">
        <f t="shared" si="8830"/>
        <v>0</v>
      </c>
      <c r="O3336" s="12">
        <f t="shared" si="8830"/>
        <v>0</v>
      </c>
      <c r="P3336" s="12">
        <f t="shared" si="8830"/>
        <v>0</v>
      </c>
      <c r="Q3336" s="12">
        <f t="shared" si="8830"/>
        <v>0</v>
      </c>
      <c r="R3336" s="12">
        <f t="shared" ref="R3336:AG3336" si="8831">SUM(R3337)</f>
        <v>0</v>
      </c>
      <c r="S3336" s="12">
        <f t="shared" si="8831"/>
        <v>0</v>
      </c>
      <c r="T3336" s="12">
        <f t="shared" si="8831"/>
        <v>0</v>
      </c>
      <c r="U3336" s="12">
        <f t="shared" si="8831"/>
        <v>0</v>
      </c>
      <c r="V3336" s="12">
        <f t="shared" si="8831"/>
        <v>0</v>
      </c>
      <c r="W3336" s="12">
        <f t="shared" si="8831"/>
        <v>0</v>
      </c>
      <c r="X3336" s="12">
        <f t="shared" si="8831"/>
        <v>0</v>
      </c>
      <c r="Y3336" s="12">
        <f t="shared" si="8831"/>
        <v>0</v>
      </c>
      <c r="Z3336" s="12">
        <f t="shared" si="8831"/>
        <v>0</v>
      </c>
      <c r="AA3336" s="12">
        <f t="shared" si="8831"/>
        <v>0</v>
      </c>
      <c r="AB3336" s="12">
        <f t="shared" si="8831"/>
        <v>0</v>
      </c>
      <c r="AC3336" s="12">
        <f t="shared" si="8831"/>
        <v>0</v>
      </c>
      <c r="AD3336" s="12">
        <f t="shared" si="8831"/>
        <v>0</v>
      </c>
      <c r="AE3336" s="12">
        <f t="shared" si="8831"/>
        <v>0</v>
      </c>
      <c r="AF3336" s="12">
        <f t="shared" si="8831"/>
        <v>0</v>
      </c>
      <c r="AG3336" s="12">
        <f t="shared" si="8831"/>
        <v>0</v>
      </c>
      <c r="AH3336" s="12">
        <v>0</v>
      </c>
      <c r="AI3336" s="12">
        <v>0</v>
      </c>
      <c r="AJ3336" s="12">
        <f t="shared" ref="AJ3336:AY3336" si="8832">SUM(AJ3337)</f>
        <v>0</v>
      </c>
      <c r="AK3336" s="12">
        <f t="shared" si="8832"/>
        <v>0</v>
      </c>
      <c r="AL3336" s="12">
        <f t="shared" si="8832"/>
        <v>0</v>
      </c>
      <c r="AM3336" s="12">
        <f t="shared" si="8832"/>
        <v>0</v>
      </c>
      <c r="AN3336" s="12">
        <f t="shared" si="8832"/>
        <v>0</v>
      </c>
      <c r="AO3336" s="12">
        <f t="shared" si="8832"/>
        <v>0</v>
      </c>
      <c r="AP3336" s="12">
        <f t="shared" si="8832"/>
        <v>0</v>
      </c>
      <c r="AQ3336" s="12">
        <f t="shared" si="8832"/>
        <v>0</v>
      </c>
      <c r="AR3336" s="12">
        <f t="shared" si="8832"/>
        <v>0</v>
      </c>
      <c r="AS3336" s="12">
        <f t="shared" si="8832"/>
        <v>0</v>
      </c>
      <c r="AT3336" s="12">
        <f t="shared" si="8832"/>
        <v>0</v>
      </c>
      <c r="AU3336" s="12">
        <f t="shared" si="8832"/>
        <v>0</v>
      </c>
      <c r="AV3336" s="12">
        <f t="shared" si="8832"/>
        <v>0</v>
      </c>
      <c r="AW3336" s="12">
        <f t="shared" si="8832"/>
        <v>0</v>
      </c>
      <c r="AX3336" s="12">
        <f t="shared" si="8832"/>
        <v>0</v>
      </c>
      <c r="AY3336" s="12">
        <f t="shared" si="8832"/>
        <v>0</v>
      </c>
      <c r="AZ3336" s="12">
        <v>0</v>
      </c>
      <c r="BA3336" s="12">
        <v>0</v>
      </c>
      <c r="BB3336" s="12">
        <f t="shared" ref="BB3336:BQ3336" si="8833">SUM(BB3337)</f>
        <v>0</v>
      </c>
      <c r="BC3336" s="12">
        <f t="shared" si="8833"/>
        <v>0</v>
      </c>
      <c r="BD3336" s="12">
        <f t="shared" si="8833"/>
        <v>0</v>
      </c>
      <c r="BE3336" s="12">
        <f t="shared" si="8833"/>
        <v>0</v>
      </c>
      <c r="BF3336" s="12">
        <f t="shared" si="8833"/>
        <v>0</v>
      </c>
      <c r="BG3336" s="12">
        <f t="shared" si="8833"/>
        <v>0</v>
      </c>
      <c r="BH3336" s="12">
        <f t="shared" si="8833"/>
        <v>0</v>
      </c>
      <c r="BI3336" s="12">
        <f t="shared" si="8833"/>
        <v>0</v>
      </c>
      <c r="BJ3336" s="12">
        <f t="shared" si="8833"/>
        <v>0</v>
      </c>
      <c r="BK3336" s="12">
        <f t="shared" si="8833"/>
        <v>0</v>
      </c>
      <c r="BL3336" s="12">
        <f t="shared" si="8833"/>
        <v>0</v>
      </c>
      <c r="BM3336" s="12">
        <f t="shared" si="8833"/>
        <v>0</v>
      </c>
      <c r="BN3336" s="12">
        <f t="shared" si="8833"/>
        <v>0</v>
      </c>
      <c r="BO3336" s="12">
        <f t="shared" si="8833"/>
        <v>0</v>
      </c>
      <c r="BP3336" s="12">
        <f t="shared" si="8833"/>
        <v>0</v>
      </c>
      <c r="BQ3336" s="12">
        <f t="shared" si="8833"/>
        <v>0</v>
      </c>
      <c r="BR3336" s="12">
        <v>0</v>
      </c>
      <c r="BS3336" s="12">
        <v>0</v>
      </c>
      <c r="BT3336" s="12">
        <f t="shared" ref="BT3336:BZ3336" si="8834">SUM(BT3337)</f>
        <v>146712</v>
      </c>
      <c r="BU3336" s="12">
        <f t="shared" si="8834"/>
        <v>146712</v>
      </c>
      <c r="BV3336" s="12">
        <f t="shared" si="8834"/>
        <v>75854</v>
      </c>
      <c r="BW3336" s="12">
        <f t="shared" si="8834"/>
        <v>33000</v>
      </c>
      <c r="BX3336" s="12">
        <f t="shared" si="8834"/>
        <v>13000</v>
      </c>
      <c r="BY3336" s="12">
        <f t="shared" si="8834"/>
        <v>10000</v>
      </c>
      <c r="BZ3336" s="12">
        <f t="shared" si="8834"/>
        <v>10000</v>
      </c>
      <c r="CA3336" s="12">
        <f t="shared" si="8801"/>
        <v>108854</v>
      </c>
      <c r="CB3336" s="124">
        <f t="shared" si="8812"/>
        <v>74.195703146300232</v>
      </c>
    </row>
    <row r="3337" spans="1:80" x14ac:dyDescent="0.25">
      <c r="A3337" s="4" t="s">
        <v>928</v>
      </c>
      <c r="B3337" s="4" t="s">
        <v>88</v>
      </c>
      <c r="C3337" s="4" t="s">
        <v>1466</v>
      </c>
      <c r="D3337" s="79" t="s">
        <v>1467</v>
      </c>
      <c r="E3337" s="89">
        <v>6121</v>
      </c>
      <c r="F3337" s="79"/>
      <c r="G3337" s="75" t="s">
        <v>1906</v>
      </c>
      <c r="H3337" s="13" t="s">
        <v>46</v>
      </c>
      <c r="I3337" s="14">
        <v>130942</v>
      </c>
      <c r="J3337" s="14">
        <f t="shared" si="8800"/>
        <v>139726</v>
      </c>
      <c r="K3337" s="14">
        <v>139726</v>
      </c>
      <c r="L3337" s="14">
        <f t="shared" si="8803"/>
        <v>0</v>
      </c>
      <c r="M3337" s="14">
        <v>0</v>
      </c>
      <c r="N3337" s="14">
        <v>0</v>
      </c>
      <c r="O3337" s="14">
        <v>0</v>
      </c>
      <c r="P3337" s="14">
        <v>0</v>
      </c>
      <c r="Q3337" s="14">
        <v>0</v>
      </c>
      <c r="R3337" s="14">
        <v>0</v>
      </c>
      <c r="S3337" s="14"/>
      <c r="T3337" s="14"/>
      <c r="U3337" s="14"/>
      <c r="V3337" s="14"/>
      <c r="W3337" s="14"/>
      <c r="X3337" s="14">
        <f t="shared" si="8726"/>
        <v>0</v>
      </c>
      <c r="Y3337" s="14"/>
      <c r="Z3337" s="14"/>
      <c r="AA3337" s="14"/>
      <c r="AB3337" s="14"/>
      <c r="AC3337" s="14"/>
      <c r="AD3337" s="14"/>
      <c r="AE3337" s="14"/>
      <c r="AF3337" s="14"/>
      <c r="AG3337" s="14"/>
      <c r="AH3337" s="14">
        <v>0</v>
      </c>
      <c r="AI3337" s="14">
        <v>0</v>
      </c>
      <c r="AJ3337" s="14">
        <v>0</v>
      </c>
      <c r="AK3337" s="14"/>
      <c r="AL3337" s="14"/>
      <c r="AM3337" s="14"/>
      <c r="AN3337" s="14"/>
      <c r="AO3337" s="14"/>
      <c r="AP3337" s="14">
        <f t="shared" si="8727"/>
        <v>0</v>
      </c>
      <c r="AQ3337" s="14"/>
      <c r="AR3337" s="14"/>
      <c r="AS3337" s="14"/>
      <c r="AT3337" s="14"/>
      <c r="AU3337" s="14"/>
      <c r="AV3337" s="14"/>
      <c r="AW3337" s="14"/>
      <c r="AX3337" s="14"/>
      <c r="AY3337" s="14"/>
      <c r="AZ3337" s="14">
        <v>0</v>
      </c>
      <c r="BA3337" s="14">
        <v>0</v>
      </c>
      <c r="BB3337" s="14">
        <v>0</v>
      </c>
      <c r="BC3337" s="14"/>
      <c r="BD3337" s="14"/>
      <c r="BE3337" s="14"/>
      <c r="BF3337" s="14"/>
      <c r="BG3337" s="14"/>
      <c r="BH3337" s="14">
        <f t="shared" si="8728"/>
        <v>0</v>
      </c>
      <c r="BI3337" s="14"/>
      <c r="BJ3337" s="14"/>
      <c r="BK3337" s="14"/>
      <c r="BL3337" s="14"/>
      <c r="BM3337" s="14"/>
      <c r="BN3337" s="14"/>
      <c r="BO3337" s="14"/>
      <c r="BP3337" s="14"/>
      <c r="BQ3337" s="14"/>
      <c r="BR3337" s="14">
        <v>0</v>
      </c>
      <c r="BS3337" s="14">
        <v>0</v>
      </c>
      <c r="BT3337" s="14">
        <v>146712</v>
      </c>
      <c r="BU3337" s="14">
        <v>146712</v>
      </c>
      <c r="BV3337" s="14">
        <v>75854</v>
      </c>
      <c r="BW3337" s="14">
        <f t="shared" si="8671"/>
        <v>33000</v>
      </c>
      <c r="BX3337" s="14">
        <v>13000</v>
      </c>
      <c r="BY3337" s="14">
        <v>10000</v>
      </c>
      <c r="BZ3337" s="14">
        <v>10000</v>
      </c>
      <c r="CA3337" s="14">
        <f t="shared" si="8801"/>
        <v>108854</v>
      </c>
      <c r="CB3337" s="122">
        <f t="shared" si="8812"/>
        <v>74.195703146300232</v>
      </c>
    </row>
    <row r="3338" spans="1:80" x14ac:dyDescent="0.25">
      <c r="A3338" s="4" t="s">
        <v>928</v>
      </c>
      <c r="B3338" s="4" t="s">
        <v>88</v>
      </c>
      <c r="C3338" s="4" t="s">
        <v>1466</v>
      </c>
      <c r="D3338" s="79" t="s">
        <v>1467</v>
      </c>
      <c r="E3338" s="78" t="s">
        <v>47</v>
      </c>
      <c r="F3338" s="78" t="s">
        <v>1</v>
      </c>
      <c r="G3338" s="2" t="s">
        <v>1</v>
      </c>
      <c r="H3338" s="2" t="s">
        <v>48</v>
      </c>
      <c r="I3338" s="12">
        <f>SUM(I3339:I3345)</f>
        <v>113828</v>
      </c>
      <c r="J3338" s="12">
        <f t="shared" si="8800"/>
        <v>114333</v>
      </c>
      <c r="K3338" s="12">
        <f t="shared" ref="K3338" si="8835">SUM(K3339:K3345)</f>
        <v>102718</v>
      </c>
      <c r="L3338" s="12">
        <f t="shared" si="8803"/>
        <v>11615</v>
      </c>
      <c r="M3338" s="12">
        <f t="shared" ref="M3338:Q3338" si="8836">SUM(M3339:M3345)</f>
        <v>10615</v>
      </c>
      <c r="N3338" s="12">
        <f t="shared" si="8836"/>
        <v>0</v>
      </c>
      <c r="O3338" s="12">
        <f t="shared" si="8836"/>
        <v>1000</v>
      </c>
      <c r="P3338" s="12">
        <f t="shared" si="8836"/>
        <v>0</v>
      </c>
      <c r="Q3338" s="12">
        <f t="shared" si="8836"/>
        <v>0</v>
      </c>
      <c r="R3338" s="12">
        <f t="shared" ref="R3338:AG3338" si="8837">SUM(R3339:R3345)</f>
        <v>10615</v>
      </c>
      <c r="S3338" s="12">
        <f t="shared" si="8837"/>
        <v>0</v>
      </c>
      <c r="T3338" s="12">
        <f t="shared" si="8837"/>
        <v>0</v>
      </c>
      <c r="U3338" s="12">
        <f t="shared" si="8837"/>
        <v>0</v>
      </c>
      <c r="V3338" s="12">
        <f t="shared" si="8837"/>
        <v>0</v>
      </c>
      <c r="W3338" s="12">
        <f t="shared" si="8837"/>
        <v>0</v>
      </c>
      <c r="X3338" s="12">
        <f t="shared" si="8837"/>
        <v>10615</v>
      </c>
      <c r="Y3338" s="12">
        <f t="shared" si="8837"/>
        <v>0</v>
      </c>
      <c r="Z3338" s="12">
        <f t="shared" si="8837"/>
        <v>2300</v>
      </c>
      <c r="AA3338" s="12">
        <f t="shared" si="8837"/>
        <v>0</v>
      </c>
      <c r="AB3338" s="12">
        <f t="shared" si="8837"/>
        <v>2050</v>
      </c>
      <c r="AC3338" s="12">
        <f t="shared" si="8837"/>
        <v>0</v>
      </c>
      <c r="AD3338" s="12">
        <f t="shared" si="8837"/>
        <v>950</v>
      </c>
      <c r="AE3338" s="12">
        <f t="shared" si="8837"/>
        <v>0</v>
      </c>
      <c r="AF3338" s="12">
        <f t="shared" si="8837"/>
        <v>1350</v>
      </c>
      <c r="AG3338" s="12">
        <f t="shared" si="8837"/>
        <v>1000</v>
      </c>
      <c r="AH3338" s="12">
        <v>7650</v>
      </c>
      <c r="AI3338" s="12">
        <v>2965</v>
      </c>
      <c r="AJ3338" s="12">
        <f t="shared" ref="AJ3338:AY3338" si="8838">SUM(AJ3339:AJ3345)</f>
        <v>0</v>
      </c>
      <c r="AK3338" s="12">
        <f t="shared" si="8838"/>
        <v>0</v>
      </c>
      <c r="AL3338" s="12">
        <f t="shared" si="8838"/>
        <v>0</v>
      </c>
      <c r="AM3338" s="12">
        <f t="shared" si="8838"/>
        <v>0</v>
      </c>
      <c r="AN3338" s="12">
        <f t="shared" si="8838"/>
        <v>0</v>
      </c>
      <c r="AO3338" s="12">
        <f t="shared" si="8838"/>
        <v>0</v>
      </c>
      <c r="AP3338" s="12">
        <f t="shared" si="8838"/>
        <v>0</v>
      </c>
      <c r="AQ3338" s="12">
        <f t="shared" si="8838"/>
        <v>0</v>
      </c>
      <c r="AR3338" s="12">
        <f t="shared" si="8838"/>
        <v>0</v>
      </c>
      <c r="AS3338" s="12">
        <f t="shared" si="8838"/>
        <v>0</v>
      </c>
      <c r="AT3338" s="12">
        <f t="shared" si="8838"/>
        <v>0</v>
      </c>
      <c r="AU3338" s="12">
        <f t="shared" si="8838"/>
        <v>0</v>
      </c>
      <c r="AV3338" s="12">
        <f t="shared" si="8838"/>
        <v>0</v>
      </c>
      <c r="AW3338" s="12">
        <f t="shared" si="8838"/>
        <v>0</v>
      </c>
      <c r="AX3338" s="12">
        <f t="shared" si="8838"/>
        <v>0</v>
      </c>
      <c r="AY3338" s="12">
        <f t="shared" si="8838"/>
        <v>0</v>
      </c>
      <c r="AZ3338" s="12">
        <v>0</v>
      </c>
      <c r="BA3338" s="12">
        <v>0</v>
      </c>
      <c r="BB3338" s="12">
        <f t="shared" ref="BB3338:BQ3338" si="8839">SUM(BB3339:BB3345)</f>
        <v>1000</v>
      </c>
      <c r="BC3338" s="12">
        <f t="shared" si="8839"/>
        <v>0</v>
      </c>
      <c r="BD3338" s="12">
        <f t="shared" si="8839"/>
        <v>0</v>
      </c>
      <c r="BE3338" s="12">
        <f t="shared" si="8839"/>
        <v>200</v>
      </c>
      <c r="BF3338" s="12">
        <f t="shared" si="8839"/>
        <v>0</v>
      </c>
      <c r="BG3338" s="12">
        <f t="shared" si="8839"/>
        <v>0</v>
      </c>
      <c r="BH3338" s="12">
        <f t="shared" si="8839"/>
        <v>1200</v>
      </c>
      <c r="BI3338" s="12">
        <f t="shared" si="8839"/>
        <v>0</v>
      </c>
      <c r="BJ3338" s="12">
        <f t="shared" si="8839"/>
        <v>1000</v>
      </c>
      <c r="BK3338" s="12">
        <f t="shared" si="8839"/>
        <v>200</v>
      </c>
      <c r="BL3338" s="12">
        <f t="shared" si="8839"/>
        <v>0</v>
      </c>
      <c r="BM3338" s="12">
        <f t="shared" si="8839"/>
        <v>0</v>
      </c>
      <c r="BN3338" s="12">
        <f t="shared" si="8839"/>
        <v>0</v>
      </c>
      <c r="BO3338" s="12">
        <f t="shared" si="8839"/>
        <v>0</v>
      </c>
      <c r="BP3338" s="12">
        <f t="shared" si="8839"/>
        <v>0</v>
      </c>
      <c r="BQ3338" s="12">
        <f t="shared" si="8839"/>
        <v>0</v>
      </c>
      <c r="BR3338" s="12">
        <v>1200</v>
      </c>
      <c r="BS3338" s="12">
        <v>0</v>
      </c>
      <c r="BT3338" s="12">
        <f t="shared" ref="BT3338:BZ3338" si="8840">SUM(BT3339:BT3345)</f>
        <v>127545</v>
      </c>
      <c r="BU3338" s="12">
        <f t="shared" si="8840"/>
        <v>115930</v>
      </c>
      <c r="BV3338" s="12">
        <f t="shared" si="8840"/>
        <v>79875</v>
      </c>
      <c r="BW3338" s="12">
        <f t="shared" si="8840"/>
        <v>15400</v>
      </c>
      <c r="BX3338" s="12">
        <f t="shared" si="8840"/>
        <v>9500</v>
      </c>
      <c r="BY3338" s="12">
        <f t="shared" si="8840"/>
        <v>2950</v>
      </c>
      <c r="BZ3338" s="12">
        <f t="shared" si="8840"/>
        <v>2950</v>
      </c>
      <c r="CA3338" s="12">
        <f t="shared" si="8801"/>
        <v>95275</v>
      </c>
      <c r="CB3338" s="124">
        <f t="shared" si="8812"/>
        <v>82.183214008453376</v>
      </c>
    </row>
    <row r="3339" spans="1:80" x14ac:dyDescent="0.25">
      <c r="A3339" s="4" t="s">
        <v>928</v>
      </c>
      <c r="B3339" s="4" t="s">
        <v>88</v>
      </c>
      <c r="C3339" s="4" t="s">
        <v>1466</v>
      </c>
      <c r="D3339" s="79" t="s">
        <v>1467</v>
      </c>
      <c r="E3339" s="89">
        <v>6131</v>
      </c>
      <c r="F3339" s="79"/>
      <c r="G3339" s="75" t="s">
        <v>1906</v>
      </c>
      <c r="H3339" s="13" t="s">
        <v>49</v>
      </c>
      <c r="I3339" s="14">
        <v>200</v>
      </c>
      <c r="J3339" s="14">
        <f t="shared" si="8800"/>
        <v>550</v>
      </c>
      <c r="K3339" s="14">
        <v>550</v>
      </c>
      <c r="L3339" s="14">
        <f t="shared" si="8803"/>
        <v>0</v>
      </c>
      <c r="M3339" s="14">
        <v>0</v>
      </c>
      <c r="N3339" s="14">
        <v>0</v>
      </c>
      <c r="O3339" s="14">
        <v>0</v>
      </c>
      <c r="P3339" s="14">
        <v>0</v>
      </c>
      <c r="Q3339" s="14">
        <v>0</v>
      </c>
      <c r="R3339" s="14">
        <v>0</v>
      </c>
      <c r="S3339" s="14"/>
      <c r="T3339" s="14"/>
      <c r="U3339" s="14"/>
      <c r="V3339" s="14"/>
      <c r="W3339" s="14"/>
      <c r="X3339" s="14">
        <f t="shared" si="8726"/>
        <v>0</v>
      </c>
      <c r="Y3339" s="14"/>
      <c r="Z3339" s="14"/>
      <c r="AA3339" s="14"/>
      <c r="AB3339" s="14"/>
      <c r="AC3339" s="14"/>
      <c r="AD3339" s="14"/>
      <c r="AE3339" s="14"/>
      <c r="AF3339" s="14"/>
      <c r="AG3339" s="14"/>
      <c r="AH3339" s="14">
        <v>0</v>
      </c>
      <c r="AI3339" s="14">
        <v>0</v>
      </c>
      <c r="AJ3339" s="14">
        <v>0</v>
      </c>
      <c r="AK3339" s="14"/>
      <c r="AL3339" s="14"/>
      <c r="AM3339" s="14"/>
      <c r="AN3339" s="14"/>
      <c r="AO3339" s="14"/>
      <c r="AP3339" s="14">
        <f t="shared" si="8727"/>
        <v>0</v>
      </c>
      <c r="AQ3339" s="14"/>
      <c r="AR3339" s="14"/>
      <c r="AS3339" s="14"/>
      <c r="AT3339" s="14"/>
      <c r="AU3339" s="14"/>
      <c r="AV3339" s="14"/>
      <c r="AW3339" s="14"/>
      <c r="AX3339" s="14"/>
      <c r="AY3339" s="14"/>
      <c r="AZ3339" s="14">
        <v>0</v>
      </c>
      <c r="BA3339" s="14">
        <v>0</v>
      </c>
      <c r="BB3339" s="14">
        <v>0</v>
      </c>
      <c r="BC3339" s="14"/>
      <c r="BD3339" s="14"/>
      <c r="BE3339" s="14"/>
      <c r="BF3339" s="14"/>
      <c r="BG3339" s="14"/>
      <c r="BH3339" s="14">
        <f t="shared" si="8728"/>
        <v>0</v>
      </c>
      <c r="BI3339" s="14"/>
      <c r="BJ3339" s="14"/>
      <c r="BK3339" s="14"/>
      <c r="BL3339" s="14"/>
      <c r="BM3339" s="14"/>
      <c r="BN3339" s="14"/>
      <c r="BO3339" s="14"/>
      <c r="BP3339" s="14"/>
      <c r="BQ3339" s="14"/>
      <c r="BR3339" s="14">
        <v>0</v>
      </c>
      <c r="BS3339" s="14">
        <v>0</v>
      </c>
      <c r="BT3339" s="14">
        <v>550</v>
      </c>
      <c r="BU3339" s="14">
        <v>550</v>
      </c>
      <c r="BV3339" s="14">
        <v>550</v>
      </c>
      <c r="BW3339" s="14">
        <f t="shared" si="8671"/>
        <v>0</v>
      </c>
      <c r="BX3339" s="14"/>
      <c r="BY3339" s="14"/>
      <c r="BZ3339" s="14"/>
      <c r="CA3339" s="14">
        <f t="shared" si="8801"/>
        <v>550</v>
      </c>
      <c r="CB3339" s="122">
        <f t="shared" si="8812"/>
        <v>100</v>
      </c>
    </row>
    <row r="3340" spans="1:80" x14ac:dyDescent="0.25">
      <c r="A3340" s="4" t="s">
        <v>928</v>
      </c>
      <c r="B3340" s="4" t="s">
        <v>88</v>
      </c>
      <c r="C3340" s="4" t="s">
        <v>1466</v>
      </c>
      <c r="D3340" s="79" t="s">
        <v>1467</v>
      </c>
      <c r="E3340" s="89">
        <v>6132</v>
      </c>
      <c r="F3340" s="79"/>
      <c r="G3340" s="75" t="s">
        <v>1906</v>
      </c>
      <c r="H3340" s="13" t="s">
        <v>196</v>
      </c>
      <c r="I3340" s="14">
        <v>60025</v>
      </c>
      <c r="J3340" s="14">
        <f t="shared" si="8800"/>
        <v>59675</v>
      </c>
      <c r="K3340" s="14">
        <v>54000</v>
      </c>
      <c r="L3340" s="14">
        <f t="shared" si="8803"/>
        <v>5675</v>
      </c>
      <c r="M3340" s="14">
        <v>5675</v>
      </c>
      <c r="N3340" s="14">
        <v>0</v>
      </c>
      <c r="O3340" s="14">
        <v>0</v>
      </c>
      <c r="P3340" s="14">
        <v>0</v>
      </c>
      <c r="Q3340" s="14">
        <v>0</v>
      </c>
      <c r="R3340" s="14">
        <v>5675</v>
      </c>
      <c r="S3340" s="14"/>
      <c r="T3340" s="14"/>
      <c r="U3340" s="14"/>
      <c r="V3340" s="14"/>
      <c r="W3340" s="14"/>
      <c r="X3340" s="14">
        <f t="shared" si="8726"/>
        <v>5675</v>
      </c>
      <c r="Y3340" s="14"/>
      <c r="Z3340" s="14"/>
      <c r="AA3340" s="14"/>
      <c r="AB3340" s="14"/>
      <c r="AC3340" s="14"/>
      <c r="AD3340" s="14">
        <v>400</v>
      </c>
      <c r="AE3340" s="14"/>
      <c r="AF3340" s="14">
        <v>1350</v>
      </c>
      <c r="AG3340" s="14">
        <f>300+700</f>
        <v>1000</v>
      </c>
      <c r="AH3340" s="14">
        <v>2750</v>
      </c>
      <c r="AI3340" s="14">
        <v>2925</v>
      </c>
      <c r="AJ3340" s="14">
        <v>0</v>
      </c>
      <c r="AK3340" s="14"/>
      <c r="AL3340" s="14"/>
      <c r="AM3340" s="14"/>
      <c r="AN3340" s="14"/>
      <c r="AO3340" s="14"/>
      <c r="AP3340" s="14">
        <f t="shared" si="8727"/>
        <v>0</v>
      </c>
      <c r="AQ3340" s="14"/>
      <c r="AR3340" s="14"/>
      <c r="AS3340" s="14"/>
      <c r="AT3340" s="14"/>
      <c r="AU3340" s="14"/>
      <c r="AV3340" s="14"/>
      <c r="AW3340" s="14"/>
      <c r="AX3340" s="14"/>
      <c r="AY3340" s="14"/>
      <c r="AZ3340" s="14">
        <v>0</v>
      </c>
      <c r="BA3340" s="14">
        <v>0</v>
      </c>
      <c r="BB3340" s="14">
        <v>0</v>
      </c>
      <c r="BC3340" s="14"/>
      <c r="BD3340" s="14"/>
      <c r="BE3340" s="14"/>
      <c r="BF3340" s="14"/>
      <c r="BG3340" s="14"/>
      <c r="BH3340" s="14">
        <f t="shared" si="8728"/>
        <v>0</v>
      </c>
      <c r="BI3340" s="14"/>
      <c r="BJ3340" s="14"/>
      <c r="BK3340" s="14"/>
      <c r="BL3340" s="14"/>
      <c r="BM3340" s="14"/>
      <c r="BN3340" s="14"/>
      <c r="BO3340" s="14"/>
      <c r="BP3340" s="14"/>
      <c r="BQ3340" s="14"/>
      <c r="BR3340" s="14">
        <v>0</v>
      </c>
      <c r="BS3340" s="14">
        <v>0</v>
      </c>
      <c r="BT3340" s="14">
        <v>59675</v>
      </c>
      <c r="BU3340" s="14">
        <v>54000</v>
      </c>
      <c r="BV3340" s="14">
        <v>39000</v>
      </c>
      <c r="BW3340" s="14">
        <f t="shared" si="8671"/>
        <v>5000</v>
      </c>
      <c r="BX3340" s="14">
        <v>5000</v>
      </c>
      <c r="BY3340" s="14"/>
      <c r="BZ3340" s="14"/>
      <c r="CA3340" s="14">
        <f t="shared" si="8801"/>
        <v>44000</v>
      </c>
      <c r="CB3340" s="122">
        <f t="shared" si="8812"/>
        <v>81.481481481481481</v>
      </c>
    </row>
    <row r="3341" spans="1:80" x14ac:dyDescent="0.25">
      <c r="A3341" s="4" t="s">
        <v>928</v>
      </c>
      <c r="B3341" s="4" t="s">
        <v>88</v>
      </c>
      <c r="C3341" s="4" t="s">
        <v>1466</v>
      </c>
      <c r="D3341" s="79" t="s">
        <v>1467</v>
      </c>
      <c r="E3341" s="89">
        <v>6133</v>
      </c>
      <c r="F3341" s="79"/>
      <c r="G3341" s="75" t="s">
        <v>1906</v>
      </c>
      <c r="H3341" s="13" t="s">
        <v>198</v>
      </c>
      <c r="I3341" s="14">
        <v>12000</v>
      </c>
      <c r="J3341" s="14">
        <f t="shared" si="8800"/>
        <v>12000</v>
      </c>
      <c r="K3341" s="14">
        <v>12000</v>
      </c>
      <c r="L3341" s="14">
        <f t="shared" si="8803"/>
        <v>0</v>
      </c>
      <c r="M3341" s="14">
        <v>0</v>
      </c>
      <c r="N3341" s="14">
        <v>0</v>
      </c>
      <c r="O3341" s="14">
        <v>0</v>
      </c>
      <c r="P3341" s="14">
        <v>0</v>
      </c>
      <c r="Q3341" s="14">
        <v>0</v>
      </c>
      <c r="R3341" s="14">
        <v>0</v>
      </c>
      <c r="S3341" s="14"/>
      <c r="T3341" s="14"/>
      <c r="U3341" s="14"/>
      <c r="V3341" s="14"/>
      <c r="W3341" s="14"/>
      <c r="X3341" s="14">
        <f t="shared" si="8726"/>
        <v>0</v>
      </c>
      <c r="Y3341" s="14"/>
      <c r="Z3341" s="14"/>
      <c r="AA3341" s="14"/>
      <c r="AB3341" s="14"/>
      <c r="AC3341" s="14"/>
      <c r="AD3341" s="14"/>
      <c r="AE3341" s="14"/>
      <c r="AF3341" s="14"/>
      <c r="AG3341" s="14"/>
      <c r="AH3341" s="14">
        <v>0</v>
      </c>
      <c r="AI3341" s="14">
        <v>0</v>
      </c>
      <c r="AJ3341" s="14">
        <v>0</v>
      </c>
      <c r="AK3341" s="14"/>
      <c r="AL3341" s="14"/>
      <c r="AM3341" s="14"/>
      <c r="AN3341" s="14"/>
      <c r="AO3341" s="14"/>
      <c r="AP3341" s="14">
        <f t="shared" si="8727"/>
        <v>0</v>
      </c>
      <c r="AQ3341" s="14"/>
      <c r="AR3341" s="14"/>
      <c r="AS3341" s="14"/>
      <c r="AT3341" s="14"/>
      <c r="AU3341" s="14"/>
      <c r="AV3341" s="14"/>
      <c r="AW3341" s="14"/>
      <c r="AX3341" s="14"/>
      <c r="AY3341" s="14"/>
      <c r="AZ3341" s="14">
        <v>0</v>
      </c>
      <c r="BA3341" s="14">
        <v>0</v>
      </c>
      <c r="BB3341" s="14">
        <v>0</v>
      </c>
      <c r="BC3341" s="14"/>
      <c r="BD3341" s="14"/>
      <c r="BE3341" s="14"/>
      <c r="BF3341" s="14"/>
      <c r="BG3341" s="14"/>
      <c r="BH3341" s="14">
        <f t="shared" si="8728"/>
        <v>0</v>
      </c>
      <c r="BI3341" s="14"/>
      <c r="BJ3341" s="14"/>
      <c r="BK3341" s="14"/>
      <c r="BL3341" s="14"/>
      <c r="BM3341" s="14"/>
      <c r="BN3341" s="14"/>
      <c r="BO3341" s="14"/>
      <c r="BP3341" s="14"/>
      <c r="BQ3341" s="14"/>
      <c r="BR3341" s="14">
        <v>0</v>
      </c>
      <c r="BS3341" s="14">
        <v>0</v>
      </c>
      <c r="BT3341" s="14">
        <v>12000</v>
      </c>
      <c r="BU3341" s="14">
        <v>12000</v>
      </c>
      <c r="BV3341" s="14">
        <v>6000</v>
      </c>
      <c r="BW3341" s="14">
        <f t="shared" ref="BW3341:BW3403" si="8841">BX3341+BY3341+BZ3341</f>
        <v>2600</v>
      </c>
      <c r="BX3341" s="14">
        <v>1200</v>
      </c>
      <c r="BY3341" s="14">
        <v>700</v>
      </c>
      <c r="BZ3341" s="14">
        <v>700</v>
      </c>
      <c r="CA3341" s="14">
        <f t="shared" si="8801"/>
        <v>8600</v>
      </c>
      <c r="CB3341" s="122">
        <f t="shared" si="8812"/>
        <v>71.666666666666671</v>
      </c>
    </row>
    <row r="3342" spans="1:80" x14ac:dyDescent="0.25">
      <c r="A3342" s="4" t="s">
        <v>928</v>
      </c>
      <c r="B3342" s="4" t="s">
        <v>88</v>
      </c>
      <c r="C3342" s="4" t="s">
        <v>1466</v>
      </c>
      <c r="D3342" s="79" t="s">
        <v>1467</v>
      </c>
      <c r="E3342" s="89">
        <v>6134</v>
      </c>
      <c r="F3342" s="79"/>
      <c r="G3342" s="75" t="s">
        <v>1906</v>
      </c>
      <c r="H3342" s="13" t="s">
        <v>200</v>
      </c>
      <c r="I3342" s="14">
        <v>13000</v>
      </c>
      <c r="J3342" s="14">
        <f t="shared" si="8800"/>
        <v>13000</v>
      </c>
      <c r="K3342" s="14">
        <v>13000</v>
      </c>
      <c r="L3342" s="14">
        <f t="shared" si="8803"/>
        <v>0</v>
      </c>
      <c r="M3342" s="14">
        <v>0</v>
      </c>
      <c r="N3342" s="14">
        <v>0</v>
      </c>
      <c r="O3342" s="14">
        <v>0</v>
      </c>
      <c r="P3342" s="14">
        <v>0</v>
      </c>
      <c r="Q3342" s="14">
        <v>0</v>
      </c>
      <c r="R3342" s="14">
        <v>0</v>
      </c>
      <c r="S3342" s="14"/>
      <c r="T3342" s="14"/>
      <c r="U3342" s="14"/>
      <c r="V3342" s="14"/>
      <c r="W3342" s="14"/>
      <c r="X3342" s="14">
        <f t="shared" si="8726"/>
        <v>0</v>
      </c>
      <c r="Y3342" s="14"/>
      <c r="Z3342" s="14"/>
      <c r="AA3342" s="14"/>
      <c r="AB3342" s="14"/>
      <c r="AC3342" s="14"/>
      <c r="AD3342" s="14"/>
      <c r="AE3342" s="14"/>
      <c r="AF3342" s="14"/>
      <c r="AG3342" s="14"/>
      <c r="AH3342" s="14">
        <v>0</v>
      </c>
      <c r="AI3342" s="14">
        <v>0</v>
      </c>
      <c r="AJ3342" s="14">
        <v>0</v>
      </c>
      <c r="AK3342" s="14"/>
      <c r="AL3342" s="14"/>
      <c r="AM3342" s="14"/>
      <c r="AN3342" s="14"/>
      <c r="AO3342" s="14"/>
      <c r="AP3342" s="14">
        <f t="shared" si="8727"/>
        <v>0</v>
      </c>
      <c r="AQ3342" s="14"/>
      <c r="AR3342" s="14"/>
      <c r="AS3342" s="14"/>
      <c r="AT3342" s="14"/>
      <c r="AU3342" s="14"/>
      <c r="AV3342" s="14"/>
      <c r="AW3342" s="14"/>
      <c r="AX3342" s="14"/>
      <c r="AY3342" s="14"/>
      <c r="AZ3342" s="14">
        <v>0</v>
      </c>
      <c r="BA3342" s="14">
        <v>0</v>
      </c>
      <c r="BB3342" s="14">
        <v>0</v>
      </c>
      <c r="BC3342" s="14"/>
      <c r="BD3342" s="14"/>
      <c r="BE3342" s="14"/>
      <c r="BF3342" s="14"/>
      <c r="BG3342" s="14"/>
      <c r="BH3342" s="14">
        <f t="shared" si="8728"/>
        <v>0</v>
      </c>
      <c r="BI3342" s="14"/>
      <c r="BJ3342" s="14"/>
      <c r="BK3342" s="14"/>
      <c r="BL3342" s="14"/>
      <c r="BM3342" s="14"/>
      <c r="BN3342" s="14"/>
      <c r="BO3342" s="14"/>
      <c r="BP3342" s="14"/>
      <c r="BQ3342" s="14"/>
      <c r="BR3342" s="14">
        <v>0</v>
      </c>
      <c r="BS3342" s="14">
        <v>0</v>
      </c>
      <c r="BT3342" s="14">
        <v>26000</v>
      </c>
      <c r="BU3342" s="14">
        <v>26000</v>
      </c>
      <c r="BV3342" s="14">
        <v>15000</v>
      </c>
      <c r="BW3342" s="14">
        <f t="shared" si="8841"/>
        <v>6100</v>
      </c>
      <c r="BX3342" s="14">
        <v>2500</v>
      </c>
      <c r="BY3342" s="14">
        <v>1800</v>
      </c>
      <c r="BZ3342" s="14">
        <v>1800</v>
      </c>
      <c r="CA3342" s="14">
        <f t="shared" si="8801"/>
        <v>21100</v>
      </c>
      <c r="CB3342" s="122">
        <f t="shared" si="8812"/>
        <v>81.15384615384616</v>
      </c>
    </row>
    <row r="3343" spans="1:80" x14ac:dyDescent="0.25">
      <c r="A3343" s="4" t="s">
        <v>928</v>
      </c>
      <c r="B3343" s="4" t="s">
        <v>88</v>
      </c>
      <c r="C3343" s="4" t="s">
        <v>1466</v>
      </c>
      <c r="D3343" s="79" t="s">
        <v>1467</v>
      </c>
      <c r="E3343" s="89">
        <v>6135</v>
      </c>
      <c r="F3343" s="79"/>
      <c r="G3343" s="75" t="s">
        <v>1906</v>
      </c>
      <c r="H3343" s="13" t="s">
        <v>201</v>
      </c>
      <c r="I3343" s="14">
        <v>225</v>
      </c>
      <c r="J3343" s="14">
        <f t="shared" si="8800"/>
        <v>225</v>
      </c>
      <c r="K3343" s="14">
        <v>225</v>
      </c>
      <c r="L3343" s="14">
        <f t="shared" si="8803"/>
        <v>0</v>
      </c>
      <c r="M3343" s="14">
        <v>0</v>
      </c>
      <c r="N3343" s="14">
        <v>0</v>
      </c>
      <c r="O3343" s="14">
        <v>0</v>
      </c>
      <c r="P3343" s="14">
        <v>0</v>
      </c>
      <c r="Q3343" s="14">
        <v>0</v>
      </c>
      <c r="R3343" s="14">
        <v>0</v>
      </c>
      <c r="S3343" s="14"/>
      <c r="T3343" s="14"/>
      <c r="U3343" s="14"/>
      <c r="V3343" s="14"/>
      <c r="W3343" s="14"/>
      <c r="X3343" s="14">
        <f t="shared" si="8726"/>
        <v>0</v>
      </c>
      <c r="Y3343" s="14"/>
      <c r="Z3343" s="14"/>
      <c r="AA3343" s="14"/>
      <c r="AB3343" s="14"/>
      <c r="AC3343" s="14"/>
      <c r="AD3343" s="14"/>
      <c r="AE3343" s="14"/>
      <c r="AF3343" s="14"/>
      <c r="AG3343" s="14"/>
      <c r="AH3343" s="14">
        <v>0</v>
      </c>
      <c r="AI3343" s="14">
        <v>0</v>
      </c>
      <c r="AJ3343" s="14">
        <v>0</v>
      </c>
      <c r="AK3343" s="14"/>
      <c r="AL3343" s="14"/>
      <c r="AM3343" s="14"/>
      <c r="AN3343" s="14"/>
      <c r="AO3343" s="14"/>
      <c r="AP3343" s="14">
        <f t="shared" si="8727"/>
        <v>0</v>
      </c>
      <c r="AQ3343" s="14"/>
      <c r="AR3343" s="14"/>
      <c r="AS3343" s="14"/>
      <c r="AT3343" s="14"/>
      <c r="AU3343" s="14"/>
      <c r="AV3343" s="14"/>
      <c r="AW3343" s="14"/>
      <c r="AX3343" s="14"/>
      <c r="AY3343" s="14"/>
      <c r="AZ3343" s="14">
        <v>0</v>
      </c>
      <c r="BA3343" s="14">
        <v>0</v>
      </c>
      <c r="BB3343" s="14">
        <v>0</v>
      </c>
      <c r="BC3343" s="14"/>
      <c r="BD3343" s="14"/>
      <c r="BE3343" s="14"/>
      <c r="BF3343" s="14"/>
      <c r="BG3343" s="14"/>
      <c r="BH3343" s="14">
        <f t="shared" si="8728"/>
        <v>0</v>
      </c>
      <c r="BI3343" s="14"/>
      <c r="BJ3343" s="14"/>
      <c r="BK3343" s="14"/>
      <c r="BL3343" s="14"/>
      <c r="BM3343" s="14"/>
      <c r="BN3343" s="14"/>
      <c r="BO3343" s="14"/>
      <c r="BP3343" s="14"/>
      <c r="BQ3343" s="14"/>
      <c r="BR3343" s="14">
        <v>0</v>
      </c>
      <c r="BS3343" s="14">
        <v>0</v>
      </c>
      <c r="BT3343" s="14">
        <v>225</v>
      </c>
      <c r="BU3343" s="14">
        <v>225</v>
      </c>
      <c r="BV3343" s="14">
        <v>225</v>
      </c>
      <c r="BW3343" s="14">
        <f t="shared" si="8841"/>
        <v>0</v>
      </c>
      <c r="BX3343" s="14"/>
      <c r="BY3343" s="14"/>
      <c r="BZ3343" s="14"/>
      <c r="CA3343" s="14">
        <f t="shared" si="8801"/>
        <v>225</v>
      </c>
      <c r="CB3343" s="122">
        <f t="shared" si="8812"/>
        <v>100</v>
      </c>
    </row>
    <row r="3344" spans="1:80" x14ac:dyDescent="0.25">
      <c r="A3344" s="4" t="s">
        <v>928</v>
      </c>
      <c r="B3344" s="4" t="s">
        <v>88</v>
      </c>
      <c r="C3344" s="4" t="s">
        <v>1466</v>
      </c>
      <c r="D3344" s="79" t="s">
        <v>1467</v>
      </c>
      <c r="E3344" s="89">
        <v>6137</v>
      </c>
      <c r="F3344" s="79"/>
      <c r="G3344" s="75" t="s">
        <v>1906</v>
      </c>
      <c r="H3344" s="13" t="s">
        <v>204</v>
      </c>
      <c r="I3344" s="14">
        <v>4000</v>
      </c>
      <c r="J3344" s="14">
        <f t="shared" si="8800"/>
        <v>4000</v>
      </c>
      <c r="K3344" s="14">
        <v>4000</v>
      </c>
      <c r="L3344" s="14">
        <f t="shared" si="8803"/>
        <v>0</v>
      </c>
      <c r="M3344" s="14">
        <v>0</v>
      </c>
      <c r="N3344" s="14">
        <v>0</v>
      </c>
      <c r="O3344" s="14">
        <v>0</v>
      </c>
      <c r="P3344" s="14">
        <v>0</v>
      </c>
      <c r="Q3344" s="14">
        <v>0</v>
      </c>
      <c r="R3344" s="14">
        <v>0</v>
      </c>
      <c r="S3344" s="14"/>
      <c r="T3344" s="14"/>
      <c r="U3344" s="14"/>
      <c r="V3344" s="14"/>
      <c r="W3344" s="14"/>
      <c r="X3344" s="14">
        <f t="shared" si="8726"/>
        <v>0</v>
      </c>
      <c r="Y3344" s="14"/>
      <c r="Z3344" s="14"/>
      <c r="AA3344" s="14"/>
      <c r="AB3344" s="14"/>
      <c r="AC3344" s="14"/>
      <c r="AD3344" s="14"/>
      <c r="AE3344" s="14"/>
      <c r="AF3344" s="14"/>
      <c r="AG3344" s="14"/>
      <c r="AH3344" s="14">
        <v>0</v>
      </c>
      <c r="AI3344" s="14">
        <v>0</v>
      </c>
      <c r="AJ3344" s="14">
        <v>0</v>
      </c>
      <c r="AK3344" s="14"/>
      <c r="AL3344" s="14"/>
      <c r="AM3344" s="14"/>
      <c r="AN3344" s="14"/>
      <c r="AO3344" s="14"/>
      <c r="AP3344" s="14">
        <f t="shared" si="8727"/>
        <v>0</v>
      </c>
      <c r="AQ3344" s="14"/>
      <c r="AR3344" s="14"/>
      <c r="AS3344" s="14"/>
      <c r="AT3344" s="14"/>
      <c r="AU3344" s="14"/>
      <c r="AV3344" s="14"/>
      <c r="AW3344" s="14"/>
      <c r="AX3344" s="14"/>
      <c r="AY3344" s="14"/>
      <c r="AZ3344" s="14">
        <v>0</v>
      </c>
      <c r="BA3344" s="14">
        <v>0</v>
      </c>
      <c r="BB3344" s="14">
        <v>0</v>
      </c>
      <c r="BC3344" s="14"/>
      <c r="BD3344" s="14"/>
      <c r="BE3344" s="14"/>
      <c r="BF3344" s="14"/>
      <c r="BG3344" s="14"/>
      <c r="BH3344" s="14">
        <f t="shared" si="8728"/>
        <v>0</v>
      </c>
      <c r="BI3344" s="14"/>
      <c r="BJ3344" s="14"/>
      <c r="BK3344" s="14"/>
      <c r="BL3344" s="14"/>
      <c r="BM3344" s="14"/>
      <c r="BN3344" s="14"/>
      <c r="BO3344" s="14"/>
      <c r="BP3344" s="14"/>
      <c r="BQ3344" s="14"/>
      <c r="BR3344" s="14">
        <v>0</v>
      </c>
      <c r="BS3344" s="14">
        <v>0</v>
      </c>
      <c r="BT3344" s="14">
        <v>4000</v>
      </c>
      <c r="BU3344" s="14">
        <v>4000</v>
      </c>
      <c r="BV3344" s="14">
        <v>4000</v>
      </c>
      <c r="BW3344" s="14">
        <f t="shared" si="8841"/>
        <v>0</v>
      </c>
      <c r="BX3344" s="14"/>
      <c r="BY3344" s="14"/>
      <c r="BZ3344" s="14"/>
      <c r="CA3344" s="14">
        <f t="shared" si="8801"/>
        <v>4000</v>
      </c>
      <c r="CB3344" s="122">
        <f t="shared" si="8812"/>
        <v>100</v>
      </c>
    </row>
    <row r="3345" spans="1:80" x14ac:dyDescent="0.25">
      <c r="A3345" s="1" t="s">
        <v>928</v>
      </c>
      <c r="B3345" s="1" t="s">
        <v>88</v>
      </c>
      <c r="C3345" s="1" t="s">
        <v>1466</v>
      </c>
      <c r="D3345" s="82" t="s">
        <v>1467</v>
      </c>
      <c r="E3345" s="82" t="s">
        <v>50</v>
      </c>
      <c r="F3345" s="79" t="s">
        <v>1</v>
      </c>
      <c r="G3345" s="13" t="s">
        <v>1</v>
      </c>
      <c r="H3345" s="2" t="s">
        <v>51</v>
      </c>
      <c r="I3345" s="12">
        <f>SUM(I3346:I3348)</f>
        <v>24378</v>
      </c>
      <c r="J3345" s="12">
        <f t="shared" si="8800"/>
        <v>24883</v>
      </c>
      <c r="K3345" s="12">
        <f t="shared" ref="K3345" si="8842">SUM(K3346:K3348)</f>
        <v>18943</v>
      </c>
      <c r="L3345" s="12">
        <f t="shared" si="8803"/>
        <v>5940</v>
      </c>
      <c r="M3345" s="12">
        <f t="shared" ref="M3345:Q3345" si="8843">SUM(M3346:M3348)</f>
        <v>4940</v>
      </c>
      <c r="N3345" s="12">
        <f t="shared" si="8843"/>
        <v>0</v>
      </c>
      <c r="O3345" s="12">
        <f t="shared" si="8843"/>
        <v>1000</v>
      </c>
      <c r="P3345" s="12">
        <f t="shared" si="8843"/>
        <v>0</v>
      </c>
      <c r="Q3345" s="12">
        <f t="shared" si="8843"/>
        <v>0</v>
      </c>
      <c r="R3345" s="12">
        <f t="shared" ref="R3345:AG3345" si="8844">SUM(R3346:R3348)</f>
        <v>4940</v>
      </c>
      <c r="S3345" s="12">
        <f t="shared" si="8844"/>
        <v>0</v>
      </c>
      <c r="T3345" s="12">
        <f t="shared" si="8844"/>
        <v>0</v>
      </c>
      <c r="U3345" s="12">
        <f t="shared" si="8844"/>
        <v>0</v>
      </c>
      <c r="V3345" s="12">
        <f t="shared" si="8844"/>
        <v>0</v>
      </c>
      <c r="W3345" s="12">
        <f t="shared" si="8844"/>
        <v>0</v>
      </c>
      <c r="X3345" s="12">
        <f t="shared" si="8844"/>
        <v>4940</v>
      </c>
      <c r="Y3345" s="12">
        <f t="shared" si="8844"/>
        <v>0</v>
      </c>
      <c r="Z3345" s="12">
        <f t="shared" si="8844"/>
        <v>2300</v>
      </c>
      <c r="AA3345" s="12">
        <f t="shared" si="8844"/>
        <v>0</v>
      </c>
      <c r="AB3345" s="12">
        <f t="shared" si="8844"/>
        <v>2050</v>
      </c>
      <c r="AC3345" s="12">
        <f t="shared" si="8844"/>
        <v>0</v>
      </c>
      <c r="AD3345" s="12">
        <f t="shared" si="8844"/>
        <v>550</v>
      </c>
      <c r="AE3345" s="12">
        <f t="shared" si="8844"/>
        <v>0</v>
      </c>
      <c r="AF3345" s="12">
        <f t="shared" si="8844"/>
        <v>0</v>
      </c>
      <c r="AG3345" s="12">
        <f t="shared" si="8844"/>
        <v>0</v>
      </c>
      <c r="AH3345" s="12">
        <v>4900</v>
      </c>
      <c r="AI3345" s="12">
        <v>40</v>
      </c>
      <c r="AJ3345" s="12">
        <f t="shared" ref="AJ3345:AY3345" si="8845">SUM(AJ3346:AJ3348)</f>
        <v>0</v>
      </c>
      <c r="AK3345" s="12">
        <f t="shared" si="8845"/>
        <v>0</v>
      </c>
      <c r="AL3345" s="12">
        <f t="shared" si="8845"/>
        <v>0</v>
      </c>
      <c r="AM3345" s="12">
        <f t="shared" si="8845"/>
        <v>0</v>
      </c>
      <c r="AN3345" s="12">
        <f t="shared" si="8845"/>
        <v>0</v>
      </c>
      <c r="AO3345" s="12">
        <f t="shared" si="8845"/>
        <v>0</v>
      </c>
      <c r="AP3345" s="12">
        <f t="shared" si="8845"/>
        <v>0</v>
      </c>
      <c r="AQ3345" s="12">
        <f t="shared" si="8845"/>
        <v>0</v>
      </c>
      <c r="AR3345" s="12">
        <f t="shared" si="8845"/>
        <v>0</v>
      </c>
      <c r="AS3345" s="12">
        <f t="shared" si="8845"/>
        <v>0</v>
      </c>
      <c r="AT3345" s="12">
        <f t="shared" si="8845"/>
        <v>0</v>
      </c>
      <c r="AU3345" s="12">
        <f t="shared" si="8845"/>
        <v>0</v>
      </c>
      <c r="AV3345" s="12">
        <f t="shared" si="8845"/>
        <v>0</v>
      </c>
      <c r="AW3345" s="12">
        <f t="shared" si="8845"/>
        <v>0</v>
      </c>
      <c r="AX3345" s="12">
        <f t="shared" si="8845"/>
        <v>0</v>
      </c>
      <c r="AY3345" s="12">
        <f t="shared" si="8845"/>
        <v>0</v>
      </c>
      <c r="AZ3345" s="12">
        <v>0</v>
      </c>
      <c r="BA3345" s="12">
        <v>0</v>
      </c>
      <c r="BB3345" s="12">
        <f t="shared" ref="BB3345:BQ3345" si="8846">SUM(BB3346:BB3348)</f>
        <v>1000</v>
      </c>
      <c r="BC3345" s="12">
        <f t="shared" si="8846"/>
        <v>0</v>
      </c>
      <c r="BD3345" s="12">
        <f t="shared" si="8846"/>
        <v>0</v>
      </c>
      <c r="BE3345" s="12">
        <f t="shared" si="8846"/>
        <v>200</v>
      </c>
      <c r="BF3345" s="12">
        <f t="shared" si="8846"/>
        <v>0</v>
      </c>
      <c r="BG3345" s="12">
        <f t="shared" si="8846"/>
        <v>0</v>
      </c>
      <c r="BH3345" s="12">
        <f t="shared" si="8846"/>
        <v>1200</v>
      </c>
      <c r="BI3345" s="12">
        <f t="shared" si="8846"/>
        <v>0</v>
      </c>
      <c r="BJ3345" s="12">
        <f t="shared" si="8846"/>
        <v>1000</v>
      </c>
      <c r="BK3345" s="12">
        <f t="shared" si="8846"/>
        <v>200</v>
      </c>
      <c r="BL3345" s="12">
        <f t="shared" si="8846"/>
        <v>0</v>
      </c>
      <c r="BM3345" s="12">
        <f t="shared" si="8846"/>
        <v>0</v>
      </c>
      <c r="BN3345" s="12">
        <f t="shared" si="8846"/>
        <v>0</v>
      </c>
      <c r="BO3345" s="12">
        <f t="shared" si="8846"/>
        <v>0</v>
      </c>
      <c r="BP3345" s="12">
        <f t="shared" si="8846"/>
        <v>0</v>
      </c>
      <c r="BQ3345" s="12">
        <f t="shared" si="8846"/>
        <v>0</v>
      </c>
      <c r="BR3345" s="12">
        <v>1200</v>
      </c>
      <c r="BS3345" s="12">
        <v>0</v>
      </c>
      <c r="BT3345" s="12">
        <f t="shared" ref="BT3345:BZ3345" si="8847">SUM(BT3346:BT3348)</f>
        <v>25095</v>
      </c>
      <c r="BU3345" s="12">
        <f t="shared" si="8847"/>
        <v>19155</v>
      </c>
      <c r="BV3345" s="12">
        <f t="shared" si="8847"/>
        <v>15100</v>
      </c>
      <c r="BW3345" s="12">
        <f t="shared" si="8847"/>
        <v>1700</v>
      </c>
      <c r="BX3345" s="12">
        <f t="shared" si="8847"/>
        <v>800</v>
      </c>
      <c r="BY3345" s="12">
        <f t="shared" si="8847"/>
        <v>450</v>
      </c>
      <c r="BZ3345" s="12">
        <f t="shared" si="8847"/>
        <v>450</v>
      </c>
      <c r="CA3345" s="12">
        <f t="shared" si="8801"/>
        <v>16800</v>
      </c>
      <c r="CB3345" s="124">
        <f t="shared" si="8812"/>
        <v>87.705559906029762</v>
      </c>
    </row>
    <row r="3346" spans="1:80" x14ac:dyDescent="0.25">
      <c r="A3346" s="4" t="s">
        <v>928</v>
      </c>
      <c r="B3346" s="4" t="s">
        <v>88</v>
      </c>
      <c r="C3346" s="4" t="s">
        <v>1466</v>
      </c>
      <c r="D3346" s="79" t="s">
        <v>1467</v>
      </c>
      <c r="E3346" s="89">
        <v>6139</v>
      </c>
      <c r="F3346" s="79"/>
      <c r="G3346" s="75" t="s">
        <v>1906</v>
      </c>
      <c r="H3346" s="13" t="s">
        <v>51</v>
      </c>
      <c r="I3346" s="14">
        <v>20538</v>
      </c>
      <c r="J3346" s="14">
        <f t="shared" si="8800"/>
        <v>20538</v>
      </c>
      <c r="K3346" s="14">
        <v>14598</v>
      </c>
      <c r="L3346" s="14">
        <f t="shared" si="8803"/>
        <v>5940</v>
      </c>
      <c r="M3346" s="14">
        <v>4940</v>
      </c>
      <c r="N3346" s="14">
        <v>0</v>
      </c>
      <c r="O3346" s="14">
        <v>1000</v>
      </c>
      <c r="P3346" s="14">
        <v>0</v>
      </c>
      <c r="Q3346" s="14">
        <v>0</v>
      </c>
      <c r="R3346" s="14">
        <v>4940</v>
      </c>
      <c r="S3346" s="14"/>
      <c r="T3346" s="14"/>
      <c r="U3346" s="14"/>
      <c r="V3346" s="14"/>
      <c r="W3346" s="14"/>
      <c r="X3346" s="14">
        <f t="shared" si="8726"/>
        <v>4940</v>
      </c>
      <c r="Y3346" s="14"/>
      <c r="Z3346" s="14">
        <v>2300</v>
      </c>
      <c r="AA3346" s="14"/>
      <c r="AB3346" s="14">
        <v>2050</v>
      </c>
      <c r="AC3346" s="14"/>
      <c r="AD3346" s="14">
        <v>550</v>
      </c>
      <c r="AE3346" s="14"/>
      <c r="AF3346" s="14"/>
      <c r="AG3346" s="14"/>
      <c r="AH3346" s="14">
        <v>4900</v>
      </c>
      <c r="AI3346" s="14">
        <v>40</v>
      </c>
      <c r="AJ3346" s="14">
        <v>0</v>
      </c>
      <c r="AK3346" s="14"/>
      <c r="AL3346" s="14"/>
      <c r="AM3346" s="14"/>
      <c r="AN3346" s="14"/>
      <c r="AO3346" s="14"/>
      <c r="AP3346" s="14">
        <f t="shared" si="8727"/>
        <v>0</v>
      </c>
      <c r="AQ3346" s="14"/>
      <c r="AR3346" s="14"/>
      <c r="AS3346" s="14"/>
      <c r="AT3346" s="14"/>
      <c r="AU3346" s="14"/>
      <c r="AV3346" s="14"/>
      <c r="AW3346" s="14"/>
      <c r="AX3346" s="14"/>
      <c r="AY3346" s="14"/>
      <c r="AZ3346" s="14">
        <v>0</v>
      </c>
      <c r="BA3346" s="14">
        <v>0</v>
      </c>
      <c r="BB3346" s="14">
        <v>1000</v>
      </c>
      <c r="BC3346" s="14"/>
      <c r="BD3346" s="14"/>
      <c r="BE3346" s="14">
        <v>200</v>
      </c>
      <c r="BF3346" s="14"/>
      <c r="BG3346" s="14"/>
      <c r="BH3346" s="14">
        <f t="shared" si="8728"/>
        <v>1200</v>
      </c>
      <c r="BI3346" s="14"/>
      <c r="BJ3346" s="14">
        <v>1000</v>
      </c>
      <c r="BK3346" s="14">
        <v>200</v>
      </c>
      <c r="BL3346" s="14"/>
      <c r="BM3346" s="14"/>
      <c r="BN3346" s="14"/>
      <c r="BO3346" s="14"/>
      <c r="BP3346" s="14"/>
      <c r="BQ3346" s="14"/>
      <c r="BR3346" s="14">
        <v>1200</v>
      </c>
      <c r="BS3346" s="14">
        <v>0</v>
      </c>
      <c r="BT3346" s="14">
        <v>20538</v>
      </c>
      <c r="BU3346" s="14">
        <v>14598</v>
      </c>
      <c r="BV3346" s="14">
        <v>12000</v>
      </c>
      <c r="BW3346" s="14">
        <f t="shared" si="8841"/>
        <v>800</v>
      </c>
      <c r="BX3346" s="14">
        <v>500</v>
      </c>
      <c r="BY3346" s="14">
        <v>150</v>
      </c>
      <c r="BZ3346" s="14">
        <v>150</v>
      </c>
      <c r="CA3346" s="14">
        <f t="shared" si="8801"/>
        <v>12800</v>
      </c>
      <c r="CB3346" s="122">
        <f t="shared" si="8812"/>
        <v>87.683244280038366</v>
      </c>
    </row>
    <row r="3347" spans="1:80" ht="22.5" x14ac:dyDescent="0.25">
      <c r="A3347" s="4" t="s">
        <v>928</v>
      </c>
      <c r="B3347" s="4" t="s">
        <v>88</v>
      </c>
      <c r="C3347" s="4" t="s">
        <v>1466</v>
      </c>
      <c r="D3347" s="79" t="s">
        <v>1467</v>
      </c>
      <c r="E3347" s="89">
        <v>6139</v>
      </c>
      <c r="F3347" s="79" t="s">
        <v>1474</v>
      </c>
      <c r="G3347" s="75" t="s">
        <v>1906</v>
      </c>
      <c r="H3347" s="13" t="s">
        <v>59</v>
      </c>
      <c r="I3347" s="14">
        <v>3740</v>
      </c>
      <c r="J3347" s="14">
        <f t="shared" si="8800"/>
        <v>4245</v>
      </c>
      <c r="K3347" s="14">
        <v>4245</v>
      </c>
      <c r="L3347" s="14">
        <f t="shared" si="8803"/>
        <v>0</v>
      </c>
      <c r="M3347" s="14">
        <v>0</v>
      </c>
      <c r="N3347" s="14">
        <v>0</v>
      </c>
      <c r="O3347" s="14">
        <v>0</v>
      </c>
      <c r="P3347" s="14">
        <v>0</v>
      </c>
      <c r="Q3347" s="14">
        <v>0</v>
      </c>
      <c r="R3347" s="14">
        <v>0</v>
      </c>
      <c r="S3347" s="14"/>
      <c r="T3347" s="14"/>
      <c r="U3347" s="14"/>
      <c r="V3347" s="14"/>
      <c r="W3347" s="14"/>
      <c r="X3347" s="14">
        <f t="shared" si="8726"/>
        <v>0</v>
      </c>
      <c r="Y3347" s="14"/>
      <c r="Z3347" s="14"/>
      <c r="AA3347" s="14"/>
      <c r="AB3347" s="14"/>
      <c r="AC3347" s="14"/>
      <c r="AD3347" s="14"/>
      <c r="AE3347" s="14"/>
      <c r="AF3347" s="14"/>
      <c r="AG3347" s="14"/>
      <c r="AH3347" s="14">
        <v>0</v>
      </c>
      <c r="AI3347" s="14">
        <v>0</v>
      </c>
      <c r="AJ3347" s="14">
        <v>0</v>
      </c>
      <c r="AK3347" s="14"/>
      <c r="AL3347" s="14"/>
      <c r="AM3347" s="14"/>
      <c r="AN3347" s="14"/>
      <c r="AO3347" s="14"/>
      <c r="AP3347" s="14">
        <f t="shared" si="8727"/>
        <v>0</v>
      </c>
      <c r="AQ3347" s="14"/>
      <c r="AR3347" s="14"/>
      <c r="AS3347" s="14"/>
      <c r="AT3347" s="14"/>
      <c r="AU3347" s="14"/>
      <c r="AV3347" s="14"/>
      <c r="AW3347" s="14"/>
      <c r="AX3347" s="14"/>
      <c r="AY3347" s="14"/>
      <c r="AZ3347" s="14">
        <v>0</v>
      </c>
      <c r="BA3347" s="14">
        <v>0</v>
      </c>
      <c r="BB3347" s="14">
        <v>0</v>
      </c>
      <c r="BC3347" s="14"/>
      <c r="BD3347" s="14"/>
      <c r="BE3347" s="14"/>
      <c r="BF3347" s="14"/>
      <c r="BG3347" s="14"/>
      <c r="BH3347" s="14">
        <f t="shared" si="8728"/>
        <v>0</v>
      </c>
      <c r="BI3347" s="14"/>
      <c r="BJ3347" s="14"/>
      <c r="BK3347" s="14"/>
      <c r="BL3347" s="14"/>
      <c r="BM3347" s="14"/>
      <c r="BN3347" s="14"/>
      <c r="BO3347" s="14"/>
      <c r="BP3347" s="14"/>
      <c r="BQ3347" s="14"/>
      <c r="BR3347" s="14">
        <v>0</v>
      </c>
      <c r="BS3347" s="14">
        <v>0</v>
      </c>
      <c r="BT3347" s="14">
        <v>4457</v>
      </c>
      <c r="BU3347" s="14">
        <v>4457</v>
      </c>
      <c r="BV3347" s="14">
        <v>3000</v>
      </c>
      <c r="BW3347" s="14">
        <f t="shared" si="8841"/>
        <v>900</v>
      </c>
      <c r="BX3347" s="14">
        <v>300</v>
      </c>
      <c r="BY3347" s="14">
        <v>300</v>
      </c>
      <c r="BZ3347" s="14">
        <v>300</v>
      </c>
      <c r="CA3347" s="14">
        <f t="shared" si="8801"/>
        <v>3900</v>
      </c>
      <c r="CB3347" s="122">
        <f t="shared" si="8812"/>
        <v>87.502804577069782</v>
      </c>
    </row>
    <row r="3348" spans="1:80" ht="22.5" x14ac:dyDescent="0.25">
      <c r="A3348" s="4" t="s">
        <v>928</v>
      </c>
      <c r="B3348" s="4" t="s">
        <v>88</v>
      </c>
      <c r="C3348" s="4" t="s">
        <v>1466</v>
      </c>
      <c r="D3348" s="79" t="s">
        <v>1467</v>
      </c>
      <c r="E3348" s="89">
        <v>6139</v>
      </c>
      <c r="F3348" s="79" t="s">
        <v>1475</v>
      </c>
      <c r="G3348" s="75" t="s">
        <v>1906</v>
      </c>
      <c r="H3348" s="13" t="s">
        <v>65</v>
      </c>
      <c r="I3348" s="14">
        <v>100</v>
      </c>
      <c r="J3348" s="14">
        <f t="shared" si="8800"/>
        <v>100</v>
      </c>
      <c r="K3348" s="14">
        <v>100</v>
      </c>
      <c r="L3348" s="14">
        <f t="shared" si="8803"/>
        <v>0</v>
      </c>
      <c r="M3348" s="14">
        <v>0</v>
      </c>
      <c r="N3348" s="14">
        <v>0</v>
      </c>
      <c r="O3348" s="14">
        <v>0</v>
      </c>
      <c r="P3348" s="14">
        <v>0</v>
      </c>
      <c r="Q3348" s="14">
        <v>0</v>
      </c>
      <c r="R3348" s="14">
        <v>0</v>
      </c>
      <c r="S3348" s="14"/>
      <c r="T3348" s="14"/>
      <c r="U3348" s="14"/>
      <c r="V3348" s="14"/>
      <c r="W3348" s="14"/>
      <c r="X3348" s="14">
        <f t="shared" si="8726"/>
        <v>0</v>
      </c>
      <c r="Y3348" s="14"/>
      <c r="Z3348" s="14"/>
      <c r="AA3348" s="14"/>
      <c r="AB3348" s="14"/>
      <c r="AC3348" s="14"/>
      <c r="AD3348" s="14"/>
      <c r="AE3348" s="14"/>
      <c r="AF3348" s="14"/>
      <c r="AG3348" s="14"/>
      <c r="AH3348" s="14">
        <v>0</v>
      </c>
      <c r="AI3348" s="14">
        <v>0</v>
      </c>
      <c r="AJ3348" s="14">
        <v>0</v>
      </c>
      <c r="AK3348" s="14"/>
      <c r="AL3348" s="14"/>
      <c r="AM3348" s="14"/>
      <c r="AN3348" s="14"/>
      <c r="AO3348" s="14"/>
      <c r="AP3348" s="14">
        <f t="shared" si="8727"/>
        <v>0</v>
      </c>
      <c r="AQ3348" s="14"/>
      <c r="AR3348" s="14"/>
      <c r="AS3348" s="14"/>
      <c r="AT3348" s="14"/>
      <c r="AU3348" s="14"/>
      <c r="AV3348" s="14"/>
      <c r="AW3348" s="14"/>
      <c r="AX3348" s="14"/>
      <c r="AY3348" s="14"/>
      <c r="AZ3348" s="14">
        <v>0</v>
      </c>
      <c r="BA3348" s="14">
        <v>0</v>
      </c>
      <c r="BB3348" s="14">
        <v>0</v>
      </c>
      <c r="BC3348" s="14"/>
      <c r="BD3348" s="14"/>
      <c r="BE3348" s="14"/>
      <c r="BF3348" s="14"/>
      <c r="BG3348" s="14"/>
      <c r="BH3348" s="14">
        <f t="shared" si="8728"/>
        <v>0</v>
      </c>
      <c r="BI3348" s="14"/>
      <c r="BJ3348" s="14"/>
      <c r="BK3348" s="14"/>
      <c r="BL3348" s="14"/>
      <c r="BM3348" s="14"/>
      <c r="BN3348" s="14"/>
      <c r="BO3348" s="14"/>
      <c r="BP3348" s="14"/>
      <c r="BQ3348" s="14"/>
      <c r="BR3348" s="14">
        <v>0</v>
      </c>
      <c r="BS3348" s="14">
        <v>0</v>
      </c>
      <c r="BT3348" s="14">
        <v>100</v>
      </c>
      <c r="BU3348" s="14">
        <v>100</v>
      </c>
      <c r="BV3348" s="14">
        <v>100</v>
      </c>
      <c r="BW3348" s="14">
        <f t="shared" si="8841"/>
        <v>0</v>
      </c>
      <c r="BX3348" s="14"/>
      <c r="BY3348" s="14"/>
      <c r="BZ3348" s="14"/>
      <c r="CA3348" s="14">
        <f t="shared" si="8801"/>
        <v>100</v>
      </c>
      <c r="CB3348" s="122">
        <f t="shared" si="8812"/>
        <v>100</v>
      </c>
    </row>
    <row r="3349" spans="1:80" ht="22.5" x14ac:dyDescent="0.25">
      <c r="A3349" s="1" t="s">
        <v>1</v>
      </c>
      <c r="B3349" s="1" t="s">
        <v>1</v>
      </c>
      <c r="C3349" s="1" t="s">
        <v>1</v>
      </c>
      <c r="D3349" s="78" t="s">
        <v>1</v>
      </c>
      <c r="E3349" s="78" t="s">
        <v>1</v>
      </c>
      <c r="F3349" s="78" t="s">
        <v>1</v>
      </c>
      <c r="G3349" s="2" t="s">
        <v>1</v>
      </c>
      <c r="H3349" s="10" t="s">
        <v>66</v>
      </c>
      <c r="I3349" s="11">
        <f>SUM(I3350)</f>
        <v>100</v>
      </c>
      <c r="J3349" s="11">
        <f t="shared" si="8800"/>
        <v>100</v>
      </c>
      <c r="K3349" s="11">
        <f t="shared" ref="K3349:Q3350" si="8848">SUM(K3350)</f>
        <v>100</v>
      </c>
      <c r="L3349" s="11">
        <f t="shared" si="8803"/>
        <v>0</v>
      </c>
      <c r="M3349" s="11">
        <f t="shared" si="8848"/>
        <v>0</v>
      </c>
      <c r="N3349" s="11">
        <f t="shared" si="8848"/>
        <v>0</v>
      </c>
      <c r="O3349" s="11">
        <f t="shared" si="8848"/>
        <v>0</v>
      </c>
      <c r="P3349" s="11">
        <f t="shared" si="8848"/>
        <v>0</v>
      </c>
      <c r="Q3349" s="11">
        <f t="shared" si="8848"/>
        <v>0</v>
      </c>
      <c r="R3349" s="11">
        <f t="shared" ref="R3349:AG3350" si="8849">SUM(R3350)</f>
        <v>0</v>
      </c>
      <c r="S3349" s="11">
        <f t="shared" si="8849"/>
        <v>0</v>
      </c>
      <c r="T3349" s="11">
        <f t="shared" si="8849"/>
        <v>0</v>
      </c>
      <c r="U3349" s="11">
        <f t="shared" si="8849"/>
        <v>0</v>
      </c>
      <c r="V3349" s="11">
        <f t="shared" si="8849"/>
        <v>0</v>
      </c>
      <c r="W3349" s="11">
        <f t="shared" si="8849"/>
        <v>0</v>
      </c>
      <c r="X3349" s="11">
        <f t="shared" si="8849"/>
        <v>0</v>
      </c>
      <c r="Y3349" s="11">
        <f t="shared" si="8849"/>
        <v>0</v>
      </c>
      <c r="Z3349" s="11">
        <f t="shared" si="8849"/>
        <v>0</v>
      </c>
      <c r="AA3349" s="11">
        <f t="shared" si="8849"/>
        <v>0</v>
      </c>
      <c r="AB3349" s="11">
        <f t="shared" si="8849"/>
        <v>0</v>
      </c>
      <c r="AC3349" s="11">
        <f t="shared" si="8849"/>
        <v>0</v>
      </c>
      <c r="AD3349" s="11">
        <f t="shared" si="8849"/>
        <v>0</v>
      </c>
      <c r="AE3349" s="11">
        <f t="shared" si="8849"/>
        <v>0</v>
      </c>
      <c r="AF3349" s="11">
        <f t="shared" si="8849"/>
        <v>0</v>
      </c>
      <c r="AG3349" s="11">
        <f t="shared" si="8849"/>
        <v>0</v>
      </c>
      <c r="AH3349" s="11">
        <v>0</v>
      </c>
      <c r="AI3349" s="11">
        <v>0</v>
      </c>
      <c r="AJ3349" s="11">
        <f t="shared" ref="AJ3349:AY3350" si="8850">SUM(AJ3350)</f>
        <v>0</v>
      </c>
      <c r="AK3349" s="11">
        <f t="shared" si="8850"/>
        <v>0</v>
      </c>
      <c r="AL3349" s="11">
        <f t="shared" si="8850"/>
        <v>0</v>
      </c>
      <c r="AM3349" s="11">
        <f t="shared" si="8850"/>
        <v>0</v>
      </c>
      <c r="AN3349" s="11">
        <f t="shared" si="8850"/>
        <v>0</v>
      </c>
      <c r="AO3349" s="11">
        <f t="shared" si="8850"/>
        <v>0</v>
      </c>
      <c r="AP3349" s="11">
        <f t="shared" si="8850"/>
        <v>0</v>
      </c>
      <c r="AQ3349" s="11">
        <f t="shared" si="8850"/>
        <v>0</v>
      </c>
      <c r="AR3349" s="11">
        <f t="shared" si="8850"/>
        <v>0</v>
      </c>
      <c r="AS3349" s="11">
        <f t="shared" si="8850"/>
        <v>0</v>
      </c>
      <c r="AT3349" s="11">
        <f t="shared" si="8850"/>
        <v>0</v>
      </c>
      <c r="AU3349" s="11">
        <f t="shared" si="8850"/>
        <v>0</v>
      </c>
      <c r="AV3349" s="11">
        <f t="shared" si="8850"/>
        <v>0</v>
      </c>
      <c r="AW3349" s="11">
        <f t="shared" si="8850"/>
        <v>0</v>
      </c>
      <c r="AX3349" s="11">
        <f t="shared" si="8850"/>
        <v>0</v>
      </c>
      <c r="AY3349" s="11">
        <f t="shared" si="8850"/>
        <v>0</v>
      </c>
      <c r="AZ3349" s="11">
        <v>0</v>
      </c>
      <c r="BA3349" s="11">
        <v>0</v>
      </c>
      <c r="BB3349" s="11">
        <f t="shared" ref="BB3349:BQ3350" si="8851">SUM(BB3350)</f>
        <v>0</v>
      </c>
      <c r="BC3349" s="11">
        <f t="shared" si="8851"/>
        <v>0</v>
      </c>
      <c r="BD3349" s="11">
        <f t="shared" si="8851"/>
        <v>0</v>
      </c>
      <c r="BE3349" s="11">
        <f t="shared" si="8851"/>
        <v>0</v>
      </c>
      <c r="BF3349" s="11">
        <f t="shared" si="8851"/>
        <v>0</v>
      </c>
      <c r="BG3349" s="11">
        <f t="shared" si="8851"/>
        <v>0</v>
      </c>
      <c r="BH3349" s="11">
        <f t="shared" si="8851"/>
        <v>0</v>
      </c>
      <c r="BI3349" s="11">
        <f t="shared" si="8851"/>
        <v>0</v>
      </c>
      <c r="BJ3349" s="11">
        <f t="shared" si="8851"/>
        <v>0</v>
      </c>
      <c r="BK3349" s="11">
        <f t="shared" si="8851"/>
        <v>0</v>
      </c>
      <c r="BL3349" s="11">
        <f t="shared" si="8851"/>
        <v>0</v>
      </c>
      <c r="BM3349" s="11">
        <f t="shared" si="8851"/>
        <v>0</v>
      </c>
      <c r="BN3349" s="11">
        <f t="shared" si="8851"/>
        <v>0</v>
      </c>
      <c r="BO3349" s="11">
        <f t="shared" si="8851"/>
        <v>0</v>
      </c>
      <c r="BP3349" s="11">
        <f t="shared" si="8851"/>
        <v>0</v>
      </c>
      <c r="BQ3349" s="11">
        <f t="shared" si="8851"/>
        <v>0</v>
      </c>
      <c r="BR3349" s="11">
        <v>0</v>
      </c>
      <c r="BS3349" s="11">
        <v>0</v>
      </c>
      <c r="BT3349" s="11">
        <f t="shared" ref="BT3349:BZ3350" si="8852">SUM(BT3350)</f>
        <v>100</v>
      </c>
      <c r="BU3349" s="11">
        <f t="shared" si="8852"/>
        <v>100</v>
      </c>
      <c r="BV3349" s="11">
        <f t="shared" si="8852"/>
        <v>100</v>
      </c>
      <c r="BW3349" s="11">
        <f t="shared" si="8852"/>
        <v>0</v>
      </c>
      <c r="BX3349" s="11">
        <f t="shared" si="8852"/>
        <v>0</v>
      </c>
      <c r="BY3349" s="11">
        <f t="shared" si="8852"/>
        <v>0</v>
      </c>
      <c r="BZ3349" s="11">
        <f t="shared" si="8852"/>
        <v>0</v>
      </c>
      <c r="CA3349" s="11">
        <f t="shared" si="8801"/>
        <v>100</v>
      </c>
      <c r="CB3349" s="123">
        <f t="shared" si="8812"/>
        <v>100</v>
      </c>
    </row>
    <row r="3350" spans="1:80" x14ac:dyDescent="0.25">
      <c r="A3350" s="4" t="s">
        <v>928</v>
      </c>
      <c r="B3350" s="4" t="s">
        <v>88</v>
      </c>
      <c r="C3350" s="4" t="s">
        <v>1466</v>
      </c>
      <c r="D3350" s="79" t="s">
        <v>1467</v>
      </c>
      <c r="E3350" s="78" t="s">
        <v>67</v>
      </c>
      <c r="F3350" s="78" t="s">
        <v>1</v>
      </c>
      <c r="G3350" s="2" t="s">
        <v>1</v>
      </c>
      <c r="H3350" s="2" t="s">
        <v>68</v>
      </c>
      <c r="I3350" s="12">
        <f>SUM(I3351)</f>
        <v>100</v>
      </c>
      <c r="J3350" s="12">
        <f t="shared" si="8800"/>
        <v>100</v>
      </c>
      <c r="K3350" s="12">
        <f t="shared" si="8848"/>
        <v>100</v>
      </c>
      <c r="L3350" s="12">
        <f t="shared" si="8803"/>
        <v>0</v>
      </c>
      <c r="M3350" s="12">
        <f t="shared" si="8848"/>
        <v>0</v>
      </c>
      <c r="N3350" s="12">
        <f t="shared" si="8848"/>
        <v>0</v>
      </c>
      <c r="O3350" s="12">
        <f t="shared" si="8848"/>
        <v>0</v>
      </c>
      <c r="P3350" s="12">
        <f t="shared" si="8848"/>
        <v>0</v>
      </c>
      <c r="Q3350" s="12">
        <f t="shared" si="8848"/>
        <v>0</v>
      </c>
      <c r="R3350" s="12">
        <f t="shared" si="8849"/>
        <v>0</v>
      </c>
      <c r="S3350" s="12">
        <f t="shared" ref="S3350:AG3350" si="8853">SUM(S3351)</f>
        <v>0</v>
      </c>
      <c r="T3350" s="12">
        <f t="shared" si="8853"/>
        <v>0</v>
      </c>
      <c r="U3350" s="12">
        <f t="shared" si="8853"/>
        <v>0</v>
      </c>
      <c r="V3350" s="12">
        <f t="shared" si="8853"/>
        <v>0</v>
      </c>
      <c r="W3350" s="12">
        <f t="shared" si="8853"/>
        <v>0</v>
      </c>
      <c r="X3350" s="12">
        <f t="shared" si="8853"/>
        <v>0</v>
      </c>
      <c r="Y3350" s="12">
        <f t="shared" si="8853"/>
        <v>0</v>
      </c>
      <c r="Z3350" s="12">
        <f t="shared" si="8853"/>
        <v>0</v>
      </c>
      <c r="AA3350" s="12">
        <f t="shared" si="8853"/>
        <v>0</v>
      </c>
      <c r="AB3350" s="12">
        <f t="shared" si="8853"/>
        <v>0</v>
      </c>
      <c r="AC3350" s="12">
        <f t="shared" si="8853"/>
        <v>0</v>
      </c>
      <c r="AD3350" s="12">
        <f t="shared" si="8853"/>
        <v>0</v>
      </c>
      <c r="AE3350" s="12">
        <f t="shared" si="8853"/>
        <v>0</v>
      </c>
      <c r="AF3350" s="12">
        <f t="shared" si="8853"/>
        <v>0</v>
      </c>
      <c r="AG3350" s="12">
        <f t="shared" si="8853"/>
        <v>0</v>
      </c>
      <c r="AH3350" s="12">
        <v>0</v>
      </c>
      <c r="AI3350" s="12">
        <v>0</v>
      </c>
      <c r="AJ3350" s="12">
        <f t="shared" si="8850"/>
        <v>0</v>
      </c>
      <c r="AK3350" s="12">
        <f t="shared" ref="AK3350:AY3350" si="8854">SUM(AK3351)</f>
        <v>0</v>
      </c>
      <c r="AL3350" s="12">
        <f t="shared" si="8854"/>
        <v>0</v>
      </c>
      <c r="AM3350" s="12">
        <f t="shared" si="8854"/>
        <v>0</v>
      </c>
      <c r="AN3350" s="12">
        <f t="shared" si="8854"/>
        <v>0</v>
      </c>
      <c r="AO3350" s="12">
        <f t="shared" si="8854"/>
        <v>0</v>
      </c>
      <c r="AP3350" s="12">
        <f t="shared" si="8854"/>
        <v>0</v>
      </c>
      <c r="AQ3350" s="12">
        <f t="shared" si="8854"/>
        <v>0</v>
      </c>
      <c r="AR3350" s="12">
        <f t="shared" si="8854"/>
        <v>0</v>
      </c>
      <c r="AS3350" s="12">
        <f t="shared" si="8854"/>
        <v>0</v>
      </c>
      <c r="AT3350" s="12">
        <f t="shared" si="8854"/>
        <v>0</v>
      </c>
      <c r="AU3350" s="12">
        <f t="shared" si="8854"/>
        <v>0</v>
      </c>
      <c r="AV3350" s="12">
        <f t="shared" si="8854"/>
        <v>0</v>
      </c>
      <c r="AW3350" s="12">
        <f t="shared" si="8854"/>
        <v>0</v>
      </c>
      <c r="AX3350" s="12">
        <f t="shared" si="8854"/>
        <v>0</v>
      </c>
      <c r="AY3350" s="12">
        <f t="shared" si="8854"/>
        <v>0</v>
      </c>
      <c r="AZ3350" s="12">
        <v>0</v>
      </c>
      <c r="BA3350" s="12">
        <v>0</v>
      </c>
      <c r="BB3350" s="12">
        <f t="shared" si="8851"/>
        <v>0</v>
      </c>
      <c r="BC3350" s="12">
        <f t="shared" ref="BC3350:BQ3350" si="8855">SUM(BC3351)</f>
        <v>0</v>
      </c>
      <c r="BD3350" s="12">
        <f t="shared" si="8855"/>
        <v>0</v>
      </c>
      <c r="BE3350" s="12">
        <f t="shared" si="8855"/>
        <v>0</v>
      </c>
      <c r="BF3350" s="12">
        <f t="shared" si="8855"/>
        <v>0</v>
      </c>
      <c r="BG3350" s="12">
        <f t="shared" si="8855"/>
        <v>0</v>
      </c>
      <c r="BH3350" s="12">
        <f t="shared" si="8855"/>
        <v>0</v>
      </c>
      <c r="BI3350" s="12">
        <f t="shared" si="8855"/>
        <v>0</v>
      </c>
      <c r="BJ3350" s="12">
        <f t="shared" si="8855"/>
        <v>0</v>
      </c>
      <c r="BK3350" s="12">
        <f t="shared" si="8855"/>
        <v>0</v>
      </c>
      <c r="BL3350" s="12">
        <f t="shared" si="8855"/>
        <v>0</v>
      </c>
      <c r="BM3350" s="12">
        <f t="shared" si="8855"/>
        <v>0</v>
      </c>
      <c r="BN3350" s="12">
        <f t="shared" si="8855"/>
        <v>0</v>
      </c>
      <c r="BO3350" s="12">
        <f t="shared" si="8855"/>
        <v>0</v>
      </c>
      <c r="BP3350" s="12">
        <f t="shared" si="8855"/>
        <v>0</v>
      </c>
      <c r="BQ3350" s="12">
        <f t="shared" si="8855"/>
        <v>0</v>
      </c>
      <c r="BR3350" s="12">
        <v>0</v>
      </c>
      <c r="BS3350" s="12">
        <v>0</v>
      </c>
      <c r="BT3350" s="12">
        <f t="shared" si="8852"/>
        <v>100</v>
      </c>
      <c r="BU3350" s="12">
        <f t="shared" si="8852"/>
        <v>100</v>
      </c>
      <c r="BV3350" s="12">
        <f t="shared" si="8852"/>
        <v>100</v>
      </c>
      <c r="BW3350" s="12">
        <f t="shared" si="8852"/>
        <v>0</v>
      </c>
      <c r="BX3350" s="12">
        <f t="shared" si="8852"/>
        <v>0</v>
      </c>
      <c r="BY3350" s="12">
        <f t="shared" si="8852"/>
        <v>0</v>
      </c>
      <c r="BZ3350" s="12">
        <f t="shared" si="8852"/>
        <v>0</v>
      </c>
      <c r="CA3350" s="12">
        <f t="shared" si="8801"/>
        <v>100</v>
      </c>
      <c r="CB3350" s="124">
        <f t="shared" si="8812"/>
        <v>100</v>
      </c>
    </row>
    <row r="3351" spans="1:80" x14ac:dyDescent="0.25">
      <c r="A3351" s="4" t="s">
        <v>928</v>
      </c>
      <c r="B3351" s="4" t="s">
        <v>88</v>
      </c>
      <c r="C3351" s="4" t="s">
        <v>1466</v>
      </c>
      <c r="D3351" s="79" t="s">
        <v>1467</v>
      </c>
      <c r="E3351" s="89">
        <v>6148</v>
      </c>
      <c r="F3351" s="79"/>
      <c r="G3351" s="75" t="s">
        <v>1906</v>
      </c>
      <c r="H3351" s="13" t="s">
        <v>76</v>
      </c>
      <c r="I3351" s="14">
        <v>100</v>
      </c>
      <c r="J3351" s="14">
        <f t="shared" si="8800"/>
        <v>100</v>
      </c>
      <c r="K3351" s="14">
        <v>100</v>
      </c>
      <c r="L3351" s="14">
        <f t="shared" si="8803"/>
        <v>0</v>
      </c>
      <c r="M3351" s="14">
        <v>0</v>
      </c>
      <c r="N3351" s="14">
        <v>0</v>
      </c>
      <c r="O3351" s="14">
        <v>0</v>
      </c>
      <c r="P3351" s="14">
        <v>0</v>
      </c>
      <c r="Q3351" s="14">
        <v>0</v>
      </c>
      <c r="R3351" s="14">
        <v>0</v>
      </c>
      <c r="S3351" s="14"/>
      <c r="T3351" s="14"/>
      <c r="U3351" s="14"/>
      <c r="V3351" s="14"/>
      <c r="W3351" s="14"/>
      <c r="X3351" s="14">
        <f t="shared" si="8726"/>
        <v>0</v>
      </c>
      <c r="Y3351" s="14"/>
      <c r="Z3351" s="14"/>
      <c r="AA3351" s="14"/>
      <c r="AB3351" s="14"/>
      <c r="AC3351" s="14"/>
      <c r="AD3351" s="14"/>
      <c r="AE3351" s="14"/>
      <c r="AF3351" s="14"/>
      <c r="AG3351" s="14"/>
      <c r="AH3351" s="14">
        <v>0</v>
      </c>
      <c r="AI3351" s="14">
        <v>0</v>
      </c>
      <c r="AJ3351" s="14">
        <v>0</v>
      </c>
      <c r="AK3351" s="14"/>
      <c r="AL3351" s="14"/>
      <c r="AM3351" s="14"/>
      <c r="AN3351" s="14"/>
      <c r="AO3351" s="14"/>
      <c r="AP3351" s="14">
        <f t="shared" si="8727"/>
        <v>0</v>
      </c>
      <c r="AQ3351" s="14"/>
      <c r="AR3351" s="14"/>
      <c r="AS3351" s="14"/>
      <c r="AT3351" s="14"/>
      <c r="AU3351" s="14"/>
      <c r="AV3351" s="14"/>
      <c r="AW3351" s="14"/>
      <c r="AX3351" s="14"/>
      <c r="AY3351" s="14"/>
      <c r="AZ3351" s="14">
        <v>0</v>
      </c>
      <c r="BA3351" s="14">
        <v>0</v>
      </c>
      <c r="BB3351" s="14">
        <v>0</v>
      </c>
      <c r="BC3351" s="14"/>
      <c r="BD3351" s="14"/>
      <c r="BE3351" s="14"/>
      <c r="BF3351" s="14"/>
      <c r="BG3351" s="14"/>
      <c r="BH3351" s="14">
        <f t="shared" si="8728"/>
        <v>0</v>
      </c>
      <c r="BI3351" s="14"/>
      <c r="BJ3351" s="14"/>
      <c r="BK3351" s="14"/>
      <c r="BL3351" s="14"/>
      <c r="BM3351" s="14"/>
      <c r="BN3351" s="14"/>
      <c r="BO3351" s="14"/>
      <c r="BP3351" s="14"/>
      <c r="BQ3351" s="14"/>
      <c r="BR3351" s="14">
        <v>0</v>
      </c>
      <c r="BS3351" s="14">
        <v>0</v>
      </c>
      <c r="BT3351" s="14">
        <v>100</v>
      </c>
      <c r="BU3351" s="14">
        <v>100</v>
      </c>
      <c r="BV3351" s="14">
        <v>100</v>
      </c>
      <c r="BW3351" s="14">
        <f t="shared" si="8841"/>
        <v>0</v>
      </c>
      <c r="BX3351" s="14"/>
      <c r="BY3351" s="14"/>
      <c r="BZ3351" s="14"/>
      <c r="CA3351" s="14">
        <f t="shared" si="8801"/>
        <v>100</v>
      </c>
      <c r="CB3351" s="122">
        <f t="shared" si="8812"/>
        <v>100</v>
      </c>
    </row>
    <row r="3352" spans="1:80" ht="22.5" x14ac:dyDescent="0.25">
      <c r="A3352" s="1" t="s">
        <v>1</v>
      </c>
      <c r="B3352" s="1" t="s">
        <v>1</v>
      </c>
      <c r="C3352" s="1" t="s">
        <v>1</v>
      </c>
      <c r="D3352" s="78" t="s">
        <v>1</v>
      </c>
      <c r="E3352" s="78" t="s">
        <v>1</v>
      </c>
      <c r="F3352" s="78" t="s">
        <v>1</v>
      </c>
      <c r="G3352" s="2" t="s">
        <v>1</v>
      </c>
      <c r="H3352" s="10" t="s">
        <v>77</v>
      </c>
      <c r="I3352" s="11">
        <f>SUM(I3353)</f>
        <v>33000</v>
      </c>
      <c r="J3352" s="11">
        <f t="shared" si="8800"/>
        <v>2000</v>
      </c>
      <c r="K3352" s="11">
        <f t="shared" ref="K3352:Q3352" si="8856">SUM(K3353)</f>
        <v>0</v>
      </c>
      <c r="L3352" s="11">
        <f t="shared" si="8803"/>
        <v>2000</v>
      </c>
      <c r="M3352" s="11">
        <f t="shared" si="8856"/>
        <v>2000</v>
      </c>
      <c r="N3352" s="11">
        <f t="shared" si="8856"/>
        <v>0</v>
      </c>
      <c r="O3352" s="11">
        <f t="shared" si="8856"/>
        <v>0</v>
      </c>
      <c r="P3352" s="11">
        <f t="shared" si="8856"/>
        <v>0</v>
      </c>
      <c r="Q3352" s="11">
        <f t="shared" si="8856"/>
        <v>0</v>
      </c>
      <c r="R3352" s="11">
        <f t="shared" ref="R3352:AG3352" si="8857">SUM(R3353)</f>
        <v>5000</v>
      </c>
      <c r="S3352" s="11">
        <f t="shared" si="8857"/>
        <v>0</v>
      </c>
      <c r="T3352" s="11">
        <f t="shared" si="8857"/>
        <v>0</v>
      </c>
      <c r="U3352" s="11">
        <f t="shared" si="8857"/>
        <v>0</v>
      </c>
      <c r="V3352" s="11">
        <f t="shared" si="8857"/>
        <v>0</v>
      </c>
      <c r="W3352" s="11">
        <f t="shared" si="8857"/>
        <v>0</v>
      </c>
      <c r="X3352" s="11">
        <f t="shared" si="8857"/>
        <v>5000</v>
      </c>
      <c r="Y3352" s="11">
        <f t="shared" si="8857"/>
        <v>0</v>
      </c>
      <c r="Z3352" s="11">
        <f t="shared" si="8857"/>
        <v>3200</v>
      </c>
      <c r="AA3352" s="11">
        <f t="shared" si="8857"/>
        <v>1450</v>
      </c>
      <c r="AB3352" s="11">
        <f t="shared" si="8857"/>
        <v>0</v>
      </c>
      <c r="AC3352" s="11">
        <f t="shared" si="8857"/>
        <v>0</v>
      </c>
      <c r="AD3352" s="11">
        <f t="shared" si="8857"/>
        <v>350</v>
      </c>
      <c r="AE3352" s="11">
        <f t="shared" si="8857"/>
        <v>0</v>
      </c>
      <c r="AF3352" s="11">
        <f t="shared" si="8857"/>
        <v>0</v>
      </c>
      <c r="AG3352" s="11">
        <f t="shared" si="8857"/>
        <v>0</v>
      </c>
      <c r="AH3352" s="11">
        <v>5000</v>
      </c>
      <c r="AI3352" s="11">
        <v>0</v>
      </c>
      <c r="AJ3352" s="11">
        <f t="shared" ref="AJ3352:AY3352" si="8858">SUM(AJ3353)</f>
        <v>0</v>
      </c>
      <c r="AK3352" s="11">
        <f t="shared" si="8858"/>
        <v>0</v>
      </c>
      <c r="AL3352" s="11">
        <f t="shared" si="8858"/>
        <v>0</v>
      </c>
      <c r="AM3352" s="11">
        <f t="shared" si="8858"/>
        <v>0</v>
      </c>
      <c r="AN3352" s="11">
        <f t="shared" si="8858"/>
        <v>0</v>
      </c>
      <c r="AO3352" s="11">
        <f t="shared" si="8858"/>
        <v>0</v>
      </c>
      <c r="AP3352" s="11">
        <f t="shared" si="8858"/>
        <v>0</v>
      </c>
      <c r="AQ3352" s="11">
        <f t="shared" si="8858"/>
        <v>0</v>
      </c>
      <c r="AR3352" s="11">
        <f t="shared" si="8858"/>
        <v>0</v>
      </c>
      <c r="AS3352" s="11">
        <f t="shared" si="8858"/>
        <v>0</v>
      </c>
      <c r="AT3352" s="11">
        <f t="shared" si="8858"/>
        <v>0</v>
      </c>
      <c r="AU3352" s="11">
        <f t="shared" si="8858"/>
        <v>0</v>
      </c>
      <c r="AV3352" s="11">
        <f t="shared" si="8858"/>
        <v>0</v>
      </c>
      <c r="AW3352" s="11">
        <f t="shared" si="8858"/>
        <v>0</v>
      </c>
      <c r="AX3352" s="11">
        <f t="shared" si="8858"/>
        <v>0</v>
      </c>
      <c r="AY3352" s="11">
        <f t="shared" si="8858"/>
        <v>0</v>
      </c>
      <c r="AZ3352" s="11">
        <v>0</v>
      </c>
      <c r="BA3352" s="11">
        <v>0</v>
      </c>
      <c r="BB3352" s="11">
        <f t="shared" ref="BB3352:BQ3352" si="8859">SUM(BB3353)</f>
        <v>0</v>
      </c>
      <c r="BC3352" s="11">
        <f t="shared" si="8859"/>
        <v>0</v>
      </c>
      <c r="BD3352" s="11">
        <f t="shared" si="8859"/>
        <v>0</v>
      </c>
      <c r="BE3352" s="11">
        <f t="shared" si="8859"/>
        <v>0</v>
      </c>
      <c r="BF3352" s="11">
        <f t="shared" si="8859"/>
        <v>0</v>
      </c>
      <c r="BG3352" s="11">
        <f t="shared" si="8859"/>
        <v>0</v>
      </c>
      <c r="BH3352" s="11">
        <f t="shared" si="8859"/>
        <v>0</v>
      </c>
      <c r="BI3352" s="11">
        <f t="shared" si="8859"/>
        <v>0</v>
      </c>
      <c r="BJ3352" s="11">
        <f t="shared" si="8859"/>
        <v>0</v>
      </c>
      <c r="BK3352" s="11">
        <f t="shared" si="8859"/>
        <v>0</v>
      </c>
      <c r="BL3352" s="11">
        <f t="shared" si="8859"/>
        <v>0</v>
      </c>
      <c r="BM3352" s="11">
        <f t="shared" si="8859"/>
        <v>0</v>
      </c>
      <c r="BN3352" s="11">
        <f t="shared" si="8859"/>
        <v>0</v>
      </c>
      <c r="BO3352" s="11">
        <f t="shared" si="8859"/>
        <v>0</v>
      </c>
      <c r="BP3352" s="11">
        <f t="shared" si="8859"/>
        <v>0</v>
      </c>
      <c r="BQ3352" s="11">
        <f t="shared" si="8859"/>
        <v>0</v>
      </c>
      <c r="BR3352" s="11">
        <v>0</v>
      </c>
      <c r="BS3352" s="11">
        <v>0</v>
      </c>
      <c r="BT3352" s="11">
        <f t="shared" ref="BT3352:BZ3352" si="8860">SUM(BT3353)</f>
        <v>70000</v>
      </c>
      <c r="BU3352" s="11">
        <f t="shared" si="8860"/>
        <v>65000</v>
      </c>
      <c r="BV3352" s="11">
        <f t="shared" si="8860"/>
        <v>65000</v>
      </c>
      <c r="BW3352" s="11">
        <f t="shared" si="8860"/>
        <v>0</v>
      </c>
      <c r="BX3352" s="11">
        <f t="shared" si="8860"/>
        <v>0</v>
      </c>
      <c r="BY3352" s="11">
        <f t="shared" si="8860"/>
        <v>0</v>
      </c>
      <c r="BZ3352" s="11">
        <f t="shared" si="8860"/>
        <v>0</v>
      </c>
      <c r="CA3352" s="11">
        <f t="shared" si="8801"/>
        <v>65000</v>
      </c>
      <c r="CB3352" s="123">
        <f t="shared" si="8812"/>
        <v>100</v>
      </c>
    </row>
    <row r="3353" spans="1:80" x14ac:dyDescent="0.25">
      <c r="A3353" s="4" t="s">
        <v>928</v>
      </c>
      <c r="B3353" s="4" t="s">
        <v>88</v>
      </c>
      <c r="C3353" s="4" t="s">
        <v>1466</v>
      </c>
      <c r="D3353" s="79" t="s">
        <v>1467</v>
      </c>
      <c r="E3353" s="78" t="s">
        <v>78</v>
      </c>
      <c r="F3353" s="78" t="s">
        <v>1</v>
      </c>
      <c r="G3353" s="2" t="s">
        <v>1</v>
      </c>
      <c r="H3353" s="2" t="s">
        <v>79</v>
      </c>
      <c r="I3353" s="12">
        <f>SUM(I3354:I3355)</f>
        <v>33000</v>
      </c>
      <c r="J3353" s="12">
        <f t="shared" si="8800"/>
        <v>2000</v>
      </c>
      <c r="K3353" s="12">
        <f t="shared" ref="K3353" si="8861">SUM(K3354:K3355)</f>
        <v>0</v>
      </c>
      <c r="L3353" s="12">
        <f t="shared" si="8803"/>
        <v>2000</v>
      </c>
      <c r="M3353" s="12">
        <f t="shared" ref="M3353:Q3353" si="8862">SUM(M3354:M3355)</f>
        <v>2000</v>
      </c>
      <c r="N3353" s="12">
        <f t="shared" si="8862"/>
        <v>0</v>
      </c>
      <c r="O3353" s="12">
        <f t="shared" si="8862"/>
        <v>0</v>
      </c>
      <c r="P3353" s="12">
        <f t="shared" si="8862"/>
        <v>0</v>
      </c>
      <c r="Q3353" s="12">
        <f t="shared" si="8862"/>
        <v>0</v>
      </c>
      <c r="R3353" s="12">
        <f t="shared" ref="R3353:AG3353" si="8863">SUM(R3354:R3355)</f>
        <v>5000</v>
      </c>
      <c r="S3353" s="12">
        <f t="shared" si="8863"/>
        <v>0</v>
      </c>
      <c r="T3353" s="12">
        <f t="shared" si="8863"/>
        <v>0</v>
      </c>
      <c r="U3353" s="12">
        <f t="shared" si="8863"/>
        <v>0</v>
      </c>
      <c r="V3353" s="12">
        <f t="shared" si="8863"/>
        <v>0</v>
      </c>
      <c r="W3353" s="12">
        <f t="shared" si="8863"/>
        <v>0</v>
      </c>
      <c r="X3353" s="12">
        <f t="shared" ref="X3353" si="8864">SUM(X3354:X3355)</f>
        <v>5000</v>
      </c>
      <c r="Y3353" s="12">
        <f t="shared" si="8863"/>
        <v>0</v>
      </c>
      <c r="Z3353" s="12">
        <f t="shared" si="8863"/>
        <v>3200</v>
      </c>
      <c r="AA3353" s="12">
        <f t="shared" si="8863"/>
        <v>1450</v>
      </c>
      <c r="AB3353" s="12">
        <f t="shared" si="8863"/>
        <v>0</v>
      </c>
      <c r="AC3353" s="12">
        <f t="shared" si="8863"/>
        <v>0</v>
      </c>
      <c r="AD3353" s="12">
        <f t="shared" si="8863"/>
        <v>350</v>
      </c>
      <c r="AE3353" s="12">
        <f t="shared" si="8863"/>
        <v>0</v>
      </c>
      <c r="AF3353" s="12">
        <f t="shared" si="8863"/>
        <v>0</v>
      </c>
      <c r="AG3353" s="12">
        <f t="shared" si="8863"/>
        <v>0</v>
      </c>
      <c r="AH3353" s="12">
        <v>5000</v>
      </c>
      <c r="AI3353" s="12">
        <v>0</v>
      </c>
      <c r="AJ3353" s="12">
        <f t="shared" ref="AJ3353:AY3353" si="8865">SUM(AJ3354:AJ3355)</f>
        <v>0</v>
      </c>
      <c r="AK3353" s="12">
        <f t="shared" si="8865"/>
        <v>0</v>
      </c>
      <c r="AL3353" s="12">
        <f t="shared" si="8865"/>
        <v>0</v>
      </c>
      <c r="AM3353" s="12">
        <f t="shared" si="8865"/>
        <v>0</v>
      </c>
      <c r="AN3353" s="12">
        <f t="shared" si="8865"/>
        <v>0</v>
      </c>
      <c r="AO3353" s="12">
        <f t="shared" si="8865"/>
        <v>0</v>
      </c>
      <c r="AP3353" s="12">
        <f t="shared" ref="AP3353" si="8866">SUM(AP3354:AP3355)</f>
        <v>0</v>
      </c>
      <c r="AQ3353" s="12">
        <f t="shared" si="8865"/>
        <v>0</v>
      </c>
      <c r="AR3353" s="12">
        <f t="shared" si="8865"/>
        <v>0</v>
      </c>
      <c r="AS3353" s="12">
        <f t="shared" si="8865"/>
        <v>0</v>
      </c>
      <c r="AT3353" s="12">
        <f t="shared" si="8865"/>
        <v>0</v>
      </c>
      <c r="AU3353" s="12">
        <f t="shared" si="8865"/>
        <v>0</v>
      </c>
      <c r="AV3353" s="12">
        <f t="shared" si="8865"/>
        <v>0</v>
      </c>
      <c r="AW3353" s="12">
        <f t="shared" si="8865"/>
        <v>0</v>
      </c>
      <c r="AX3353" s="12">
        <f t="shared" si="8865"/>
        <v>0</v>
      </c>
      <c r="AY3353" s="12">
        <f t="shared" si="8865"/>
        <v>0</v>
      </c>
      <c r="AZ3353" s="12">
        <v>0</v>
      </c>
      <c r="BA3353" s="12">
        <v>0</v>
      </c>
      <c r="BB3353" s="12">
        <f t="shared" ref="BB3353:BQ3353" si="8867">SUM(BB3354:BB3355)</f>
        <v>0</v>
      </c>
      <c r="BC3353" s="12">
        <f t="shared" si="8867"/>
        <v>0</v>
      </c>
      <c r="BD3353" s="12">
        <f t="shared" si="8867"/>
        <v>0</v>
      </c>
      <c r="BE3353" s="12">
        <f t="shared" si="8867"/>
        <v>0</v>
      </c>
      <c r="BF3353" s="12">
        <f t="shared" si="8867"/>
        <v>0</v>
      </c>
      <c r="BG3353" s="12">
        <f t="shared" si="8867"/>
        <v>0</v>
      </c>
      <c r="BH3353" s="12">
        <f t="shared" ref="BH3353" si="8868">SUM(BH3354:BH3355)</f>
        <v>0</v>
      </c>
      <c r="BI3353" s="12">
        <f t="shared" si="8867"/>
        <v>0</v>
      </c>
      <c r="BJ3353" s="12">
        <f t="shared" si="8867"/>
        <v>0</v>
      </c>
      <c r="BK3353" s="12">
        <f t="shared" si="8867"/>
        <v>0</v>
      </c>
      <c r="BL3353" s="12">
        <f t="shared" si="8867"/>
        <v>0</v>
      </c>
      <c r="BM3353" s="12">
        <f t="shared" si="8867"/>
        <v>0</v>
      </c>
      <c r="BN3353" s="12">
        <f t="shared" si="8867"/>
        <v>0</v>
      </c>
      <c r="BO3353" s="12">
        <f t="shared" si="8867"/>
        <v>0</v>
      </c>
      <c r="BP3353" s="12">
        <f t="shared" si="8867"/>
        <v>0</v>
      </c>
      <c r="BQ3353" s="12">
        <f t="shared" si="8867"/>
        <v>0</v>
      </c>
      <c r="BR3353" s="12">
        <v>0</v>
      </c>
      <c r="BS3353" s="12">
        <v>0</v>
      </c>
      <c r="BT3353" s="12">
        <f t="shared" ref="BT3353:BZ3353" si="8869">SUM(BT3354:BT3355)</f>
        <v>70000</v>
      </c>
      <c r="BU3353" s="12">
        <f t="shared" si="8869"/>
        <v>65000</v>
      </c>
      <c r="BV3353" s="12">
        <f t="shared" si="8869"/>
        <v>65000</v>
      </c>
      <c r="BW3353" s="12">
        <f t="shared" si="8869"/>
        <v>0</v>
      </c>
      <c r="BX3353" s="12">
        <f t="shared" si="8869"/>
        <v>0</v>
      </c>
      <c r="BY3353" s="12">
        <f t="shared" si="8869"/>
        <v>0</v>
      </c>
      <c r="BZ3353" s="12">
        <f t="shared" si="8869"/>
        <v>0</v>
      </c>
      <c r="CA3353" s="12">
        <f t="shared" si="8801"/>
        <v>65000</v>
      </c>
      <c r="CB3353" s="124">
        <f t="shared" si="8812"/>
        <v>100</v>
      </c>
    </row>
    <row r="3354" spans="1:80" x14ac:dyDescent="0.25">
      <c r="A3354" s="4" t="s">
        <v>928</v>
      </c>
      <c r="B3354" s="4" t="s">
        <v>88</v>
      </c>
      <c r="C3354" s="4" t="s">
        <v>1466</v>
      </c>
      <c r="D3354" s="79" t="s">
        <v>1467</v>
      </c>
      <c r="E3354" s="89">
        <v>8213</v>
      </c>
      <c r="F3354" s="79"/>
      <c r="G3354" s="75" t="s">
        <v>1906</v>
      </c>
      <c r="H3354" s="13" t="s">
        <v>81</v>
      </c>
      <c r="I3354" s="14">
        <v>23000</v>
      </c>
      <c r="J3354" s="14">
        <f t="shared" si="8800"/>
        <v>2000</v>
      </c>
      <c r="K3354" s="14">
        <v>0</v>
      </c>
      <c r="L3354" s="14">
        <f t="shared" si="8803"/>
        <v>2000</v>
      </c>
      <c r="M3354" s="14">
        <v>2000</v>
      </c>
      <c r="N3354" s="14">
        <v>0</v>
      </c>
      <c r="O3354" s="14">
        <v>0</v>
      </c>
      <c r="P3354" s="14">
        <v>0</v>
      </c>
      <c r="Q3354" s="14">
        <v>0</v>
      </c>
      <c r="R3354" s="14">
        <v>5000</v>
      </c>
      <c r="S3354" s="14"/>
      <c r="T3354" s="14"/>
      <c r="U3354" s="14"/>
      <c r="V3354" s="14"/>
      <c r="W3354" s="14"/>
      <c r="X3354" s="14">
        <f t="shared" ref="X3354:X3416" si="8870">R3354+S3354+T3354+U3354+V3354+W3354</f>
        <v>5000</v>
      </c>
      <c r="Y3354" s="14"/>
      <c r="Z3354" s="14">
        <v>3200</v>
      </c>
      <c r="AA3354" s="14">
        <v>1450</v>
      </c>
      <c r="AB3354" s="14"/>
      <c r="AC3354" s="14"/>
      <c r="AD3354" s="14">
        <v>350</v>
      </c>
      <c r="AE3354" s="14"/>
      <c r="AF3354" s="14"/>
      <c r="AG3354" s="14"/>
      <c r="AH3354" s="14">
        <v>5000</v>
      </c>
      <c r="AI3354" s="14">
        <v>0</v>
      </c>
      <c r="AJ3354" s="14">
        <v>0</v>
      </c>
      <c r="AK3354" s="14"/>
      <c r="AL3354" s="14"/>
      <c r="AM3354" s="14"/>
      <c r="AN3354" s="14"/>
      <c r="AO3354" s="14"/>
      <c r="AP3354" s="14">
        <f t="shared" ref="AP3354:AP3416" si="8871">AJ3354+AK3354+AL3354+AM3354+AN3354+AO3354</f>
        <v>0</v>
      </c>
      <c r="AQ3354" s="14"/>
      <c r="AR3354" s="14"/>
      <c r="AS3354" s="14"/>
      <c r="AT3354" s="14"/>
      <c r="AU3354" s="14"/>
      <c r="AV3354" s="14"/>
      <c r="AW3354" s="14"/>
      <c r="AX3354" s="14"/>
      <c r="AY3354" s="14"/>
      <c r="AZ3354" s="14">
        <v>0</v>
      </c>
      <c r="BA3354" s="14">
        <v>0</v>
      </c>
      <c r="BB3354" s="14">
        <v>0</v>
      </c>
      <c r="BC3354" s="14"/>
      <c r="BD3354" s="14"/>
      <c r="BE3354" s="14"/>
      <c r="BF3354" s="14"/>
      <c r="BG3354" s="14"/>
      <c r="BH3354" s="14">
        <f t="shared" ref="BH3354:BH3416" si="8872">BB3354+BC3354+BD3354+BE3354+BF3354+BG3354</f>
        <v>0</v>
      </c>
      <c r="BI3354" s="14"/>
      <c r="BJ3354" s="14"/>
      <c r="BK3354" s="14"/>
      <c r="BL3354" s="14"/>
      <c r="BM3354" s="14"/>
      <c r="BN3354" s="14"/>
      <c r="BO3354" s="14"/>
      <c r="BP3354" s="14"/>
      <c r="BQ3354" s="14"/>
      <c r="BR3354" s="14">
        <v>0</v>
      </c>
      <c r="BS3354" s="14">
        <v>0</v>
      </c>
      <c r="BT3354" s="14">
        <v>55000</v>
      </c>
      <c r="BU3354" s="14">
        <v>50000</v>
      </c>
      <c r="BV3354" s="14">
        <v>50000</v>
      </c>
      <c r="BW3354" s="14">
        <f t="shared" si="8841"/>
        <v>0</v>
      </c>
      <c r="BX3354" s="14"/>
      <c r="BY3354" s="14"/>
      <c r="BZ3354" s="14"/>
      <c r="CA3354" s="14">
        <f t="shared" si="8801"/>
        <v>50000</v>
      </c>
      <c r="CB3354" s="122">
        <f t="shared" si="8812"/>
        <v>100</v>
      </c>
    </row>
    <row r="3355" spans="1:80" x14ac:dyDescent="0.25">
      <c r="A3355" s="4" t="s">
        <v>928</v>
      </c>
      <c r="B3355" s="4" t="s">
        <v>88</v>
      </c>
      <c r="C3355" s="4" t="s">
        <v>1466</v>
      </c>
      <c r="D3355" s="79" t="s">
        <v>1467</v>
      </c>
      <c r="E3355" s="89">
        <v>8216</v>
      </c>
      <c r="F3355" s="79"/>
      <c r="G3355" s="75" t="s">
        <v>1906</v>
      </c>
      <c r="H3355" s="13" t="s">
        <v>319</v>
      </c>
      <c r="I3355" s="14">
        <v>10000</v>
      </c>
      <c r="J3355" s="14">
        <f t="shared" si="8800"/>
        <v>0</v>
      </c>
      <c r="K3355" s="14">
        <v>0</v>
      </c>
      <c r="L3355" s="14">
        <f t="shared" si="8803"/>
        <v>0</v>
      </c>
      <c r="M3355" s="14">
        <v>0</v>
      </c>
      <c r="N3355" s="14">
        <v>0</v>
      </c>
      <c r="O3355" s="14">
        <v>0</v>
      </c>
      <c r="P3355" s="14">
        <v>0</v>
      </c>
      <c r="Q3355" s="14">
        <v>0</v>
      </c>
      <c r="R3355" s="14">
        <v>0</v>
      </c>
      <c r="S3355" s="14"/>
      <c r="T3355" s="14"/>
      <c r="U3355" s="14"/>
      <c r="V3355" s="14"/>
      <c r="W3355" s="14"/>
      <c r="X3355" s="14">
        <f t="shared" si="8870"/>
        <v>0</v>
      </c>
      <c r="Y3355" s="14"/>
      <c r="Z3355" s="14"/>
      <c r="AA3355" s="14"/>
      <c r="AB3355" s="14"/>
      <c r="AC3355" s="14"/>
      <c r="AD3355" s="14"/>
      <c r="AE3355" s="14"/>
      <c r="AF3355" s="14"/>
      <c r="AG3355" s="14"/>
      <c r="AH3355" s="14">
        <v>0</v>
      </c>
      <c r="AI3355" s="14">
        <v>0</v>
      </c>
      <c r="AJ3355" s="14">
        <v>0</v>
      </c>
      <c r="AK3355" s="14"/>
      <c r="AL3355" s="14"/>
      <c r="AM3355" s="14"/>
      <c r="AN3355" s="14"/>
      <c r="AO3355" s="14"/>
      <c r="AP3355" s="14">
        <f t="shared" si="8871"/>
        <v>0</v>
      </c>
      <c r="AQ3355" s="14"/>
      <c r="AR3355" s="14"/>
      <c r="AS3355" s="14"/>
      <c r="AT3355" s="14"/>
      <c r="AU3355" s="14"/>
      <c r="AV3355" s="14"/>
      <c r="AW3355" s="14"/>
      <c r="AX3355" s="14"/>
      <c r="AY3355" s="14"/>
      <c r="AZ3355" s="14">
        <v>0</v>
      </c>
      <c r="BA3355" s="14">
        <v>0</v>
      </c>
      <c r="BB3355" s="14">
        <v>0</v>
      </c>
      <c r="BC3355" s="14"/>
      <c r="BD3355" s="14"/>
      <c r="BE3355" s="14"/>
      <c r="BF3355" s="14"/>
      <c r="BG3355" s="14"/>
      <c r="BH3355" s="14">
        <f t="shared" si="8872"/>
        <v>0</v>
      </c>
      <c r="BI3355" s="14"/>
      <c r="BJ3355" s="14"/>
      <c r="BK3355" s="14"/>
      <c r="BL3355" s="14"/>
      <c r="BM3355" s="14"/>
      <c r="BN3355" s="14"/>
      <c r="BO3355" s="14"/>
      <c r="BP3355" s="14"/>
      <c r="BQ3355" s="14"/>
      <c r="BR3355" s="14">
        <v>0</v>
      </c>
      <c r="BS3355" s="14">
        <v>0</v>
      </c>
      <c r="BT3355" s="14">
        <v>15000</v>
      </c>
      <c r="BU3355" s="14">
        <v>15000</v>
      </c>
      <c r="BV3355" s="14">
        <v>15000</v>
      </c>
      <c r="BW3355" s="14">
        <f t="shared" si="8841"/>
        <v>0</v>
      </c>
      <c r="BX3355" s="14"/>
      <c r="BY3355" s="14"/>
      <c r="BZ3355" s="14"/>
      <c r="CA3355" s="14">
        <f t="shared" si="8801"/>
        <v>15000</v>
      </c>
      <c r="CB3355" s="122">
        <f t="shared" si="8812"/>
        <v>100</v>
      </c>
    </row>
    <row r="3356" spans="1:80" x14ac:dyDescent="0.25">
      <c r="A3356" s="13" t="s">
        <v>1</v>
      </c>
      <c r="B3356" s="13" t="s">
        <v>1</v>
      </c>
      <c r="C3356" s="13" t="s">
        <v>1</v>
      </c>
      <c r="D3356" s="74" t="s">
        <v>1</v>
      </c>
      <c r="E3356" s="74" t="s">
        <v>1</v>
      </c>
      <c r="F3356" s="74" t="s">
        <v>1</v>
      </c>
      <c r="G3356" s="13" t="s">
        <v>1</v>
      </c>
      <c r="H3356" s="10" t="s">
        <v>1476</v>
      </c>
      <c r="I3356" s="11">
        <f>SUM(I3327,I3349,I3352)</f>
        <v>1694844</v>
      </c>
      <c r="J3356" s="11">
        <f t="shared" si="8800"/>
        <v>1780790</v>
      </c>
      <c r="K3356" s="11">
        <f t="shared" ref="K3356" si="8873">SUM(K3327,K3349,K3352)</f>
        <v>1767175</v>
      </c>
      <c r="L3356" s="11">
        <f t="shared" si="8803"/>
        <v>13615</v>
      </c>
      <c r="M3356" s="11">
        <f t="shared" ref="M3356:Q3356" si="8874">SUM(M3327,M3349,M3352)</f>
        <v>12615</v>
      </c>
      <c r="N3356" s="11">
        <f t="shared" si="8874"/>
        <v>0</v>
      </c>
      <c r="O3356" s="11">
        <f t="shared" si="8874"/>
        <v>1000</v>
      </c>
      <c r="P3356" s="11">
        <f t="shared" si="8874"/>
        <v>0</v>
      </c>
      <c r="Q3356" s="11">
        <f t="shared" si="8874"/>
        <v>0</v>
      </c>
      <c r="R3356" s="11">
        <f t="shared" ref="R3356:AG3356" si="8875">SUM(R3327,R3349,R3352)</f>
        <v>15615</v>
      </c>
      <c r="S3356" s="11">
        <f t="shared" si="8875"/>
        <v>0</v>
      </c>
      <c r="T3356" s="11">
        <f t="shared" si="8875"/>
        <v>0</v>
      </c>
      <c r="U3356" s="11">
        <f t="shared" si="8875"/>
        <v>0</v>
      </c>
      <c r="V3356" s="11">
        <f t="shared" si="8875"/>
        <v>0</v>
      </c>
      <c r="W3356" s="11">
        <f t="shared" si="8875"/>
        <v>0</v>
      </c>
      <c r="X3356" s="11">
        <f t="shared" si="8875"/>
        <v>15615</v>
      </c>
      <c r="Y3356" s="11">
        <f t="shared" si="8875"/>
        <v>0</v>
      </c>
      <c r="Z3356" s="11">
        <f t="shared" si="8875"/>
        <v>5500</v>
      </c>
      <c r="AA3356" s="11">
        <f t="shared" si="8875"/>
        <v>1450</v>
      </c>
      <c r="AB3356" s="11">
        <f t="shared" si="8875"/>
        <v>2050</v>
      </c>
      <c r="AC3356" s="11">
        <f t="shared" si="8875"/>
        <v>0</v>
      </c>
      <c r="AD3356" s="11">
        <f t="shared" si="8875"/>
        <v>1300</v>
      </c>
      <c r="AE3356" s="11">
        <f t="shared" si="8875"/>
        <v>0</v>
      </c>
      <c r="AF3356" s="11">
        <f t="shared" si="8875"/>
        <v>1350</v>
      </c>
      <c r="AG3356" s="11">
        <f t="shared" si="8875"/>
        <v>1000</v>
      </c>
      <c r="AH3356" s="11">
        <v>12650</v>
      </c>
      <c r="AI3356" s="11">
        <v>2965</v>
      </c>
      <c r="AJ3356" s="11">
        <f t="shared" ref="AJ3356:AY3356" si="8876">SUM(AJ3327,AJ3349,AJ3352)</f>
        <v>0</v>
      </c>
      <c r="AK3356" s="11">
        <f t="shared" si="8876"/>
        <v>0</v>
      </c>
      <c r="AL3356" s="11">
        <f t="shared" si="8876"/>
        <v>0</v>
      </c>
      <c r="AM3356" s="11">
        <f t="shared" si="8876"/>
        <v>0</v>
      </c>
      <c r="AN3356" s="11">
        <f t="shared" si="8876"/>
        <v>0</v>
      </c>
      <c r="AO3356" s="11">
        <f t="shared" si="8876"/>
        <v>0</v>
      </c>
      <c r="AP3356" s="11">
        <f t="shared" si="8876"/>
        <v>0</v>
      </c>
      <c r="AQ3356" s="11">
        <f t="shared" si="8876"/>
        <v>0</v>
      </c>
      <c r="AR3356" s="11">
        <f t="shared" si="8876"/>
        <v>0</v>
      </c>
      <c r="AS3356" s="11">
        <f t="shared" si="8876"/>
        <v>0</v>
      </c>
      <c r="AT3356" s="11">
        <f t="shared" si="8876"/>
        <v>0</v>
      </c>
      <c r="AU3356" s="11">
        <f t="shared" si="8876"/>
        <v>0</v>
      </c>
      <c r="AV3356" s="11">
        <f t="shared" si="8876"/>
        <v>0</v>
      </c>
      <c r="AW3356" s="11">
        <f t="shared" si="8876"/>
        <v>0</v>
      </c>
      <c r="AX3356" s="11">
        <f t="shared" si="8876"/>
        <v>0</v>
      </c>
      <c r="AY3356" s="11">
        <f t="shared" si="8876"/>
        <v>0</v>
      </c>
      <c r="AZ3356" s="11">
        <v>0</v>
      </c>
      <c r="BA3356" s="11">
        <v>0</v>
      </c>
      <c r="BB3356" s="11">
        <f t="shared" ref="BB3356:BQ3356" si="8877">SUM(BB3327,BB3349,BB3352)</f>
        <v>1000</v>
      </c>
      <c r="BC3356" s="11">
        <f t="shared" si="8877"/>
        <v>0</v>
      </c>
      <c r="BD3356" s="11">
        <f t="shared" si="8877"/>
        <v>0</v>
      </c>
      <c r="BE3356" s="11">
        <f t="shared" si="8877"/>
        <v>200</v>
      </c>
      <c r="BF3356" s="11">
        <f t="shared" si="8877"/>
        <v>0</v>
      </c>
      <c r="BG3356" s="11">
        <f t="shared" si="8877"/>
        <v>0</v>
      </c>
      <c r="BH3356" s="11">
        <f t="shared" si="8877"/>
        <v>1200</v>
      </c>
      <c r="BI3356" s="11">
        <f t="shared" si="8877"/>
        <v>0</v>
      </c>
      <c r="BJ3356" s="11">
        <f t="shared" si="8877"/>
        <v>1000</v>
      </c>
      <c r="BK3356" s="11">
        <f t="shared" si="8877"/>
        <v>200</v>
      </c>
      <c r="BL3356" s="11">
        <f t="shared" si="8877"/>
        <v>0</v>
      </c>
      <c r="BM3356" s="11">
        <f t="shared" si="8877"/>
        <v>0</v>
      </c>
      <c r="BN3356" s="11">
        <f t="shared" si="8877"/>
        <v>0</v>
      </c>
      <c r="BO3356" s="11">
        <f t="shared" si="8877"/>
        <v>0</v>
      </c>
      <c r="BP3356" s="11">
        <f t="shared" si="8877"/>
        <v>0</v>
      </c>
      <c r="BQ3356" s="11">
        <f t="shared" si="8877"/>
        <v>0</v>
      </c>
      <c r="BR3356" s="11">
        <v>1200</v>
      </c>
      <c r="BS3356" s="11">
        <v>0</v>
      </c>
      <c r="BT3356" s="11">
        <f t="shared" ref="BT3356:BZ3356" si="8878">SUM(BT3327,BT3349,BT3352)</f>
        <v>1952525</v>
      </c>
      <c r="BU3356" s="11">
        <f t="shared" si="8878"/>
        <v>1935819</v>
      </c>
      <c r="BV3356" s="11">
        <f t="shared" si="8878"/>
        <v>1125738</v>
      </c>
      <c r="BW3356" s="11">
        <f t="shared" si="8878"/>
        <v>407400</v>
      </c>
      <c r="BX3356" s="11">
        <f t="shared" si="8878"/>
        <v>156500</v>
      </c>
      <c r="BY3356" s="11">
        <f t="shared" si="8878"/>
        <v>122950</v>
      </c>
      <c r="BZ3356" s="11">
        <f t="shared" si="8878"/>
        <v>127950</v>
      </c>
      <c r="CA3356" s="11">
        <f t="shared" si="8801"/>
        <v>1533138</v>
      </c>
      <c r="CB3356" s="123">
        <f t="shared" si="8812"/>
        <v>79.1984167941321</v>
      </c>
    </row>
    <row r="3357" spans="1:80" ht="15.75" thickBot="1" x14ac:dyDescent="0.3">
      <c r="A3357" s="13" t="s">
        <v>1</v>
      </c>
      <c r="B3357" s="13" t="s">
        <v>1</v>
      </c>
      <c r="C3357" s="13" t="s">
        <v>1</v>
      </c>
      <c r="D3357" s="74" t="s">
        <v>1</v>
      </c>
      <c r="E3357" s="74" t="s">
        <v>1</v>
      </c>
      <c r="F3357" s="74" t="s">
        <v>1</v>
      </c>
      <c r="G3357" s="13" t="s">
        <v>1</v>
      </c>
      <c r="H3357" s="2" t="s">
        <v>83</v>
      </c>
      <c r="I3357" s="12">
        <v>40</v>
      </c>
      <c r="J3357" s="12">
        <f t="shared" si="8800"/>
        <v>40</v>
      </c>
      <c r="K3357" s="12">
        <v>40</v>
      </c>
      <c r="L3357" s="13"/>
      <c r="M3357" s="13" t="s">
        <v>1</v>
      </c>
      <c r="N3357" s="13" t="s">
        <v>1</v>
      </c>
      <c r="O3357" s="13" t="s">
        <v>1</v>
      </c>
      <c r="P3357" s="27"/>
      <c r="Q3357" s="13" t="s">
        <v>1</v>
      </c>
      <c r="R3357" s="13" t="s">
        <v>1</v>
      </c>
      <c r="S3357" s="13"/>
      <c r="T3357" s="13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>
        <v>0</v>
      </c>
      <c r="AI3357" s="13">
        <v>0</v>
      </c>
      <c r="AJ3357" s="13" t="s">
        <v>1</v>
      </c>
      <c r="AK3357" s="13"/>
      <c r="AL3357" s="13"/>
      <c r="AM3357" s="13"/>
      <c r="AN3357" s="13"/>
      <c r="AO3357" s="13"/>
      <c r="AP3357" s="13"/>
      <c r="AQ3357" s="13"/>
      <c r="AR3357" s="13"/>
      <c r="AS3357" s="13"/>
      <c r="AT3357" s="13"/>
      <c r="AU3357" s="13"/>
      <c r="AV3357" s="13"/>
      <c r="AW3357" s="13"/>
      <c r="AX3357" s="13"/>
      <c r="AY3357" s="13"/>
      <c r="AZ3357" s="13">
        <v>0</v>
      </c>
      <c r="BA3357" s="13">
        <v>0</v>
      </c>
      <c r="BB3357" s="13" t="s">
        <v>1</v>
      </c>
      <c r="BC3357" s="13"/>
      <c r="BD3357" s="13"/>
      <c r="BE3357" s="13"/>
      <c r="BF3357" s="13"/>
      <c r="BG3357" s="13"/>
      <c r="BH3357" s="13"/>
      <c r="BI3357" s="13"/>
      <c r="BJ3357" s="13"/>
      <c r="BK3357" s="13"/>
      <c r="BL3357" s="13"/>
      <c r="BM3357" s="13"/>
      <c r="BN3357" s="13"/>
      <c r="BO3357" s="13"/>
      <c r="BP3357" s="13"/>
      <c r="BQ3357" s="13"/>
      <c r="BR3357" s="13">
        <v>0</v>
      </c>
      <c r="BS3357" s="13">
        <v>0</v>
      </c>
      <c r="BT3357" s="12">
        <v>40</v>
      </c>
      <c r="BU3357" s="12">
        <v>40</v>
      </c>
      <c r="BV3357" s="12"/>
      <c r="BW3357" s="12">
        <f t="shared" si="8841"/>
        <v>0</v>
      </c>
      <c r="BX3357" s="12"/>
      <c r="BY3357" s="12"/>
      <c r="BZ3357" s="12"/>
      <c r="CA3357" s="12">
        <f t="shared" si="8801"/>
        <v>0</v>
      </c>
      <c r="CB3357" s="124"/>
    </row>
    <row r="3358" spans="1:80" ht="69.75" customHeight="1" thickBot="1" x14ac:dyDescent="0.3">
      <c r="A3358" s="133" t="s">
        <v>1</v>
      </c>
      <c r="B3358" s="133" t="s">
        <v>1</v>
      </c>
      <c r="C3358" s="133" t="s">
        <v>1</v>
      </c>
      <c r="D3358" s="135" t="s">
        <v>1</v>
      </c>
      <c r="E3358" s="135" t="s">
        <v>1</v>
      </c>
      <c r="F3358" s="135" t="s">
        <v>1</v>
      </c>
      <c r="G3358" s="137" t="s">
        <v>1</v>
      </c>
      <c r="H3358" s="5" t="s">
        <v>84</v>
      </c>
      <c r="I3358" s="5" t="s">
        <v>11</v>
      </c>
      <c r="J3358" s="5" t="s">
        <v>1809</v>
      </c>
      <c r="K3358" s="5" t="s">
        <v>12</v>
      </c>
      <c r="L3358" s="5" t="s">
        <v>13</v>
      </c>
      <c r="M3358" s="5" t="s">
        <v>14</v>
      </c>
      <c r="N3358" s="5" t="s">
        <v>15</v>
      </c>
      <c r="O3358" s="5" t="s">
        <v>16</v>
      </c>
      <c r="P3358" s="5" t="s">
        <v>17</v>
      </c>
      <c r="Q3358" s="5" t="s">
        <v>18</v>
      </c>
      <c r="R3358" s="71" t="s">
        <v>14</v>
      </c>
      <c r="S3358" s="71" t="s">
        <v>1843</v>
      </c>
      <c r="T3358" s="71" t="s">
        <v>1797</v>
      </c>
      <c r="U3358" s="71" t="s">
        <v>1832</v>
      </c>
      <c r="V3358" s="71" t="s">
        <v>1833</v>
      </c>
      <c r="W3358" s="71" t="s">
        <v>1834</v>
      </c>
      <c r="X3358" s="71" t="s">
        <v>1847</v>
      </c>
      <c r="Y3358" s="71" t="s">
        <v>1844</v>
      </c>
      <c r="Z3358" s="71" t="s">
        <v>1835</v>
      </c>
      <c r="AA3358" s="71" t="s">
        <v>1836</v>
      </c>
      <c r="AB3358" s="71" t="s">
        <v>1837</v>
      </c>
      <c r="AC3358" s="71" t="s">
        <v>1838</v>
      </c>
      <c r="AD3358" s="71" t="s">
        <v>1839</v>
      </c>
      <c r="AE3358" s="71" t="s">
        <v>1840</v>
      </c>
      <c r="AF3358" s="71" t="s">
        <v>1845</v>
      </c>
      <c r="AG3358" s="71" t="s">
        <v>1846</v>
      </c>
      <c r="AH3358" s="71" t="s">
        <v>1841</v>
      </c>
      <c r="AI3358" s="71" t="s">
        <v>1842</v>
      </c>
      <c r="AJ3358" s="72" t="s">
        <v>15</v>
      </c>
      <c r="AK3358" s="72" t="s">
        <v>1843</v>
      </c>
      <c r="AL3358" s="72" t="s">
        <v>1797</v>
      </c>
      <c r="AM3358" s="72" t="s">
        <v>1832</v>
      </c>
      <c r="AN3358" s="72" t="s">
        <v>1833</v>
      </c>
      <c r="AO3358" s="72" t="s">
        <v>1834</v>
      </c>
      <c r="AP3358" s="72" t="s">
        <v>1848</v>
      </c>
      <c r="AQ3358" s="72" t="s">
        <v>1844</v>
      </c>
      <c r="AR3358" s="72" t="s">
        <v>1835</v>
      </c>
      <c r="AS3358" s="72" t="s">
        <v>1836</v>
      </c>
      <c r="AT3358" s="72" t="s">
        <v>1837</v>
      </c>
      <c r="AU3358" s="72" t="s">
        <v>1838</v>
      </c>
      <c r="AV3358" s="72" t="s">
        <v>1839</v>
      </c>
      <c r="AW3358" s="72" t="s">
        <v>1840</v>
      </c>
      <c r="AX3358" s="72" t="s">
        <v>1845</v>
      </c>
      <c r="AY3358" s="72" t="s">
        <v>1846</v>
      </c>
      <c r="AZ3358" s="72" t="s">
        <v>1841</v>
      </c>
      <c r="BA3358" s="72" t="s">
        <v>1842</v>
      </c>
      <c r="BB3358" s="73" t="s">
        <v>16</v>
      </c>
      <c r="BC3358" s="73" t="s">
        <v>1843</v>
      </c>
      <c r="BD3358" s="73" t="s">
        <v>1797</v>
      </c>
      <c r="BE3358" s="73" t="s">
        <v>1832</v>
      </c>
      <c r="BF3358" s="73" t="s">
        <v>1833</v>
      </c>
      <c r="BG3358" s="73" t="s">
        <v>1834</v>
      </c>
      <c r="BH3358" s="73" t="s">
        <v>1849</v>
      </c>
      <c r="BI3358" s="73" t="s">
        <v>1844</v>
      </c>
      <c r="BJ3358" s="73" t="s">
        <v>1835</v>
      </c>
      <c r="BK3358" s="73" t="s">
        <v>1836</v>
      </c>
      <c r="BL3358" s="73" t="s">
        <v>1837</v>
      </c>
      <c r="BM3358" s="73" t="s">
        <v>1838</v>
      </c>
      <c r="BN3358" s="73" t="s">
        <v>1839</v>
      </c>
      <c r="BO3358" s="73" t="s">
        <v>1840</v>
      </c>
      <c r="BP3358" s="73" t="s">
        <v>1845</v>
      </c>
      <c r="BQ3358" s="73" t="s">
        <v>1846</v>
      </c>
      <c r="BR3358" s="73" t="s">
        <v>1841</v>
      </c>
      <c r="BS3358" s="73" t="s">
        <v>1842</v>
      </c>
      <c r="BT3358" s="5" t="s">
        <v>1911</v>
      </c>
      <c r="BU3358" s="5" t="s">
        <v>1942</v>
      </c>
      <c r="BV3358" s="5" t="s">
        <v>1943</v>
      </c>
      <c r="BW3358" s="5" t="s">
        <v>1944</v>
      </c>
      <c r="BX3358" s="5" t="s">
        <v>1945</v>
      </c>
      <c r="BY3358" s="5" t="s">
        <v>1946</v>
      </c>
      <c r="BZ3358" s="5" t="s">
        <v>1947</v>
      </c>
      <c r="CA3358" s="5" t="s">
        <v>1948</v>
      </c>
      <c r="CB3358" s="120" t="s">
        <v>1916</v>
      </c>
    </row>
    <row r="3359" spans="1:80" x14ac:dyDescent="0.25">
      <c r="A3359" s="134"/>
      <c r="B3359" s="134"/>
      <c r="C3359" s="134"/>
      <c r="D3359" s="136"/>
      <c r="E3359" s="136"/>
      <c r="F3359" s="136"/>
      <c r="G3359" s="138"/>
      <c r="H3359" s="15" t="s">
        <v>1</v>
      </c>
      <c r="I3359" s="9" t="s">
        <v>19</v>
      </c>
      <c r="J3359" s="9">
        <v>1</v>
      </c>
      <c r="K3359" s="9" t="s">
        <v>20</v>
      </c>
      <c r="L3359" s="9" t="s">
        <v>21</v>
      </c>
      <c r="M3359" s="9" t="s">
        <v>22</v>
      </c>
      <c r="N3359" s="9" t="s">
        <v>23</v>
      </c>
      <c r="O3359" s="9" t="s">
        <v>24</v>
      </c>
      <c r="P3359" s="9" t="s">
        <v>25</v>
      </c>
      <c r="Q3359" s="9" t="s">
        <v>26</v>
      </c>
      <c r="R3359" s="9">
        <v>1</v>
      </c>
      <c r="S3359" s="9">
        <v>2</v>
      </c>
      <c r="T3359" s="9">
        <v>3</v>
      </c>
      <c r="U3359" s="9">
        <v>4</v>
      </c>
      <c r="V3359" s="9">
        <v>5</v>
      </c>
      <c r="W3359" s="9">
        <v>6</v>
      </c>
      <c r="X3359" s="9">
        <v>7</v>
      </c>
      <c r="Y3359" s="9">
        <v>8</v>
      </c>
      <c r="Z3359" s="9">
        <v>9</v>
      </c>
      <c r="AA3359" s="9">
        <v>10</v>
      </c>
      <c r="AB3359" s="9">
        <v>11</v>
      </c>
      <c r="AC3359" s="9">
        <v>12</v>
      </c>
      <c r="AD3359" s="9">
        <v>13</v>
      </c>
      <c r="AE3359" s="9">
        <v>14</v>
      </c>
      <c r="AF3359" s="9">
        <v>15</v>
      </c>
      <c r="AG3359" s="9">
        <v>16</v>
      </c>
      <c r="AH3359" s="9">
        <v>20</v>
      </c>
      <c r="AI3359" s="9">
        <v>21</v>
      </c>
      <c r="AJ3359" s="9">
        <v>1</v>
      </c>
      <c r="AK3359" s="9">
        <v>2</v>
      </c>
      <c r="AL3359" s="9">
        <v>3</v>
      </c>
      <c r="AM3359" s="9">
        <v>4</v>
      </c>
      <c r="AN3359" s="9">
        <v>5</v>
      </c>
      <c r="AO3359" s="9">
        <v>6</v>
      </c>
      <c r="AP3359" s="9">
        <v>7</v>
      </c>
      <c r="AQ3359" s="9">
        <v>8</v>
      </c>
      <c r="AR3359" s="9">
        <v>9</v>
      </c>
      <c r="AS3359" s="9">
        <v>10</v>
      </c>
      <c r="AT3359" s="9">
        <v>11</v>
      </c>
      <c r="AU3359" s="9">
        <v>12</v>
      </c>
      <c r="AV3359" s="9">
        <v>13</v>
      </c>
      <c r="AW3359" s="9">
        <v>14</v>
      </c>
      <c r="AX3359" s="9">
        <v>15</v>
      </c>
      <c r="AY3359" s="9">
        <v>16</v>
      </c>
      <c r="AZ3359" s="9">
        <v>20</v>
      </c>
      <c r="BA3359" s="9">
        <v>21</v>
      </c>
      <c r="BB3359" s="9">
        <v>1</v>
      </c>
      <c r="BC3359" s="9">
        <v>2</v>
      </c>
      <c r="BD3359" s="9">
        <v>3</v>
      </c>
      <c r="BE3359" s="9">
        <v>4</v>
      </c>
      <c r="BF3359" s="9">
        <v>5</v>
      </c>
      <c r="BG3359" s="9">
        <v>6</v>
      </c>
      <c r="BH3359" s="9">
        <v>7</v>
      </c>
      <c r="BI3359" s="9">
        <v>8</v>
      </c>
      <c r="BJ3359" s="9">
        <v>9</v>
      </c>
      <c r="BK3359" s="9">
        <v>10</v>
      </c>
      <c r="BL3359" s="9">
        <v>11</v>
      </c>
      <c r="BM3359" s="9">
        <v>12</v>
      </c>
      <c r="BN3359" s="9">
        <v>13</v>
      </c>
      <c r="BO3359" s="9">
        <v>14</v>
      </c>
      <c r="BP3359" s="9">
        <v>15</v>
      </c>
      <c r="BQ3359" s="9">
        <v>16</v>
      </c>
      <c r="BR3359" s="9">
        <v>20</v>
      </c>
      <c r="BS3359" s="9">
        <v>21</v>
      </c>
      <c r="BT3359" s="9">
        <v>1</v>
      </c>
      <c r="BU3359" s="9">
        <v>2</v>
      </c>
      <c r="BV3359" s="9">
        <v>3</v>
      </c>
      <c r="BW3359" s="9" t="s">
        <v>1798</v>
      </c>
      <c r="BX3359" s="9">
        <v>5</v>
      </c>
      <c r="BY3359" s="9">
        <v>6</v>
      </c>
      <c r="BZ3359" s="9">
        <v>7</v>
      </c>
      <c r="CA3359" s="9" t="s">
        <v>1917</v>
      </c>
      <c r="CB3359" s="121">
        <v>9</v>
      </c>
    </row>
    <row r="3360" spans="1:80" x14ac:dyDescent="0.25">
      <c r="A3360" s="134"/>
      <c r="B3360" s="134"/>
      <c r="C3360" s="134"/>
      <c r="D3360" s="136"/>
      <c r="E3360" s="136"/>
      <c r="F3360" s="136"/>
      <c r="G3360" s="138"/>
      <c r="H3360" s="16" t="s">
        <v>1015</v>
      </c>
      <c r="I3360" s="17">
        <f>SUM(I3356)</f>
        <v>1694844</v>
      </c>
      <c r="J3360" s="17">
        <f t="shared" ref="J3360:J3361" si="8879">SUM(K3360,L3360,P3360,Q3360)</f>
        <v>1780790</v>
      </c>
      <c r="K3360" s="17">
        <f t="shared" ref="K3360" si="8880">SUM(K3356)</f>
        <v>1767175</v>
      </c>
      <c r="L3360" s="17">
        <f t="shared" ref="L3360:L3361" si="8881">SUM(M3360:O3360)</f>
        <v>13615</v>
      </c>
      <c r="M3360" s="17">
        <f t="shared" ref="M3360:Q3360" si="8882">SUM(M3356)</f>
        <v>12615</v>
      </c>
      <c r="N3360" s="17">
        <f t="shared" si="8882"/>
        <v>0</v>
      </c>
      <c r="O3360" s="17">
        <f t="shared" si="8882"/>
        <v>1000</v>
      </c>
      <c r="P3360" s="17">
        <f t="shared" si="8882"/>
        <v>0</v>
      </c>
      <c r="Q3360" s="17">
        <f t="shared" si="8882"/>
        <v>0</v>
      </c>
      <c r="R3360" s="17">
        <f t="shared" ref="R3360:AG3360" si="8883">SUM(R3356)</f>
        <v>15615</v>
      </c>
      <c r="S3360" s="17">
        <f t="shared" si="8883"/>
        <v>0</v>
      </c>
      <c r="T3360" s="17">
        <f t="shared" si="8883"/>
        <v>0</v>
      </c>
      <c r="U3360" s="17">
        <f t="shared" si="8883"/>
        <v>0</v>
      </c>
      <c r="V3360" s="17">
        <f t="shared" si="8883"/>
        <v>0</v>
      </c>
      <c r="W3360" s="17">
        <f t="shared" si="8883"/>
        <v>0</v>
      </c>
      <c r="X3360" s="17">
        <f t="shared" ref="X3360" si="8884">SUM(X3356)</f>
        <v>15615</v>
      </c>
      <c r="Y3360" s="17">
        <f t="shared" si="8883"/>
        <v>0</v>
      </c>
      <c r="Z3360" s="17">
        <f t="shared" si="8883"/>
        <v>5500</v>
      </c>
      <c r="AA3360" s="17">
        <f t="shared" si="8883"/>
        <v>1450</v>
      </c>
      <c r="AB3360" s="17">
        <f t="shared" si="8883"/>
        <v>2050</v>
      </c>
      <c r="AC3360" s="17">
        <f t="shared" si="8883"/>
        <v>0</v>
      </c>
      <c r="AD3360" s="17">
        <f t="shared" si="8883"/>
        <v>1300</v>
      </c>
      <c r="AE3360" s="17">
        <f t="shared" si="8883"/>
        <v>0</v>
      </c>
      <c r="AF3360" s="17">
        <f t="shared" si="8883"/>
        <v>1350</v>
      </c>
      <c r="AG3360" s="17">
        <f t="shared" si="8883"/>
        <v>1000</v>
      </c>
      <c r="AH3360" s="17">
        <v>12650</v>
      </c>
      <c r="AI3360" s="17">
        <v>2965</v>
      </c>
      <c r="AJ3360" s="17">
        <f t="shared" ref="AJ3360:AY3360" si="8885">SUM(AJ3356)</f>
        <v>0</v>
      </c>
      <c r="AK3360" s="17">
        <f t="shared" si="8885"/>
        <v>0</v>
      </c>
      <c r="AL3360" s="17">
        <f t="shared" si="8885"/>
        <v>0</v>
      </c>
      <c r="AM3360" s="17">
        <f t="shared" si="8885"/>
        <v>0</v>
      </c>
      <c r="AN3360" s="17">
        <f t="shared" si="8885"/>
        <v>0</v>
      </c>
      <c r="AO3360" s="17">
        <f t="shared" si="8885"/>
        <v>0</v>
      </c>
      <c r="AP3360" s="17">
        <f t="shared" ref="AP3360" si="8886">SUM(AP3356)</f>
        <v>0</v>
      </c>
      <c r="AQ3360" s="17">
        <f t="shared" si="8885"/>
        <v>0</v>
      </c>
      <c r="AR3360" s="17">
        <f t="shared" si="8885"/>
        <v>0</v>
      </c>
      <c r="AS3360" s="17">
        <f t="shared" si="8885"/>
        <v>0</v>
      </c>
      <c r="AT3360" s="17">
        <f t="shared" si="8885"/>
        <v>0</v>
      </c>
      <c r="AU3360" s="17">
        <f t="shared" si="8885"/>
        <v>0</v>
      </c>
      <c r="AV3360" s="17">
        <f t="shared" si="8885"/>
        <v>0</v>
      </c>
      <c r="AW3360" s="17">
        <f t="shared" si="8885"/>
        <v>0</v>
      </c>
      <c r="AX3360" s="17">
        <f t="shared" si="8885"/>
        <v>0</v>
      </c>
      <c r="AY3360" s="17">
        <f t="shared" si="8885"/>
        <v>0</v>
      </c>
      <c r="AZ3360" s="17">
        <v>0</v>
      </c>
      <c r="BA3360" s="17">
        <v>0</v>
      </c>
      <c r="BB3360" s="17">
        <f t="shared" ref="BB3360:BQ3360" si="8887">SUM(BB3356)</f>
        <v>1000</v>
      </c>
      <c r="BC3360" s="17">
        <f t="shared" si="8887"/>
        <v>0</v>
      </c>
      <c r="BD3360" s="17">
        <f t="shared" si="8887"/>
        <v>0</v>
      </c>
      <c r="BE3360" s="17">
        <f t="shared" si="8887"/>
        <v>200</v>
      </c>
      <c r="BF3360" s="17">
        <f t="shared" si="8887"/>
        <v>0</v>
      </c>
      <c r="BG3360" s="17">
        <f t="shared" si="8887"/>
        <v>0</v>
      </c>
      <c r="BH3360" s="17">
        <f t="shared" ref="BH3360" si="8888">SUM(BH3356)</f>
        <v>1200</v>
      </c>
      <c r="BI3360" s="17">
        <f t="shared" si="8887"/>
        <v>0</v>
      </c>
      <c r="BJ3360" s="17">
        <f t="shared" si="8887"/>
        <v>1000</v>
      </c>
      <c r="BK3360" s="17">
        <f t="shared" si="8887"/>
        <v>200</v>
      </c>
      <c r="BL3360" s="17">
        <f t="shared" si="8887"/>
        <v>0</v>
      </c>
      <c r="BM3360" s="17">
        <f t="shared" si="8887"/>
        <v>0</v>
      </c>
      <c r="BN3360" s="17">
        <f t="shared" si="8887"/>
        <v>0</v>
      </c>
      <c r="BO3360" s="17">
        <f t="shared" si="8887"/>
        <v>0</v>
      </c>
      <c r="BP3360" s="17">
        <f t="shared" si="8887"/>
        <v>0</v>
      </c>
      <c r="BQ3360" s="17">
        <f t="shared" si="8887"/>
        <v>0</v>
      </c>
      <c r="BR3360" s="17">
        <v>1200</v>
      </c>
      <c r="BS3360" s="17">
        <v>0</v>
      </c>
      <c r="BT3360" s="17">
        <f t="shared" ref="BT3360:BW3360" si="8889">SUM(BT3356)</f>
        <v>1952525</v>
      </c>
      <c r="BU3360" s="17">
        <f t="shared" ref="BU3360:BV3360" si="8890">SUM(BU3356)</f>
        <v>1935819</v>
      </c>
      <c r="BV3360" s="17">
        <f t="shared" si="8890"/>
        <v>1125738</v>
      </c>
      <c r="BW3360" s="17">
        <f t="shared" si="8889"/>
        <v>407400</v>
      </c>
      <c r="BX3360" s="17">
        <f t="shared" ref="BX3360:BZ3360" si="8891">SUM(BX3356)</f>
        <v>156500</v>
      </c>
      <c r="BY3360" s="17">
        <f t="shared" si="8891"/>
        <v>122950</v>
      </c>
      <c r="BZ3360" s="17">
        <f t="shared" si="8891"/>
        <v>127950</v>
      </c>
      <c r="CA3360" s="17">
        <f>BV3360+BW3360</f>
        <v>1533138</v>
      </c>
      <c r="CB3360" s="125">
        <f>IF(BU3360=0,"-",CA3360/BU3360*100)</f>
        <v>79.1984167941321</v>
      </c>
    </row>
    <row r="3361" spans="1:80" x14ac:dyDescent="0.25">
      <c r="A3361" s="134"/>
      <c r="B3361" s="134"/>
      <c r="C3361" s="134"/>
      <c r="D3361" s="136"/>
      <c r="E3361" s="136"/>
      <c r="F3361" s="136"/>
      <c r="G3361" s="138"/>
      <c r="H3361" s="18" t="s">
        <v>86</v>
      </c>
      <c r="I3361" s="17">
        <f>SUM(I3360)</f>
        <v>1694844</v>
      </c>
      <c r="J3361" s="17">
        <f t="shared" si="8879"/>
        <v>1780790</v>
      </c>
      <c r="K3361" s="17">
        <f t="shared" ref="K3361" si="8892">SUM(K3360)</f>
        <v>1767175</v>
      </c>
      <c r="L3361" s="17">
        <f t="shared" si="8881"/>
        <v>13615</v>
      </c>
      <c r="M3361" s="17">
        <f t="shared" ref="M3361:Q3361" si="8893">SUM(M3360)</f>
        <v>12615</v>
      </c>
      <c r="N3361" s="17">
        <f t="shared" si="8893"/>
        <v>0</v>
      </c>
      <c r="O3361" s="17">
        <f t="shared" si="8893"/>
        <v>1000</v>
      </c>
      <c r="P3361" s="17">
        <f t="shared" si="8893"/>
        <v>0</v>
      </c>
      <c r="Q3361" s="17">
        <f t="shared" si="8893"/>
        <v>0</v>
      </c>
      <c r="R3361" s="17">
        <f t="shared" ref="R3361:AG3361" si="8894">SUM(R3360)</f>
        <v>15615</v>
      </c>
      <c r="S3361" s="17">
        <f t="shared" si="8894"/>
        <v>0</v>
      </c>
      <c r="T3361" s="17">
        <f t="shared" si="8894"/>
        <v>0</v>
      </c>
      <c r="U3361" s="17">
        <f t="shared" si="8894"/>
        <v>0</v>
      </c>
      <c r="V3361" s="17">
        <f t="shared" si="8894"/>
        <v>0</v>
      </c>
      <c r="W3361" s="17">
        <f t="shared" si="8894"/>
        <v>0</v>
      </c>
      <c r="X3361" s="17">
        <f t="shared" ref="X3361" si="8895">SUM(X3360)</f>
        <v>15615</v>
      </c>
      <c r="Y3361" s="17">
        <f t="shared" si="8894"/>
        <v>0</v>
      </c>
      <c r="Z3361" s="17">
        <f t="shared" si="8894"/>
        <v>5500</v>
      </c>
      <c r="AA3361" s="17">
        <f t="shared" si="8894"/>
        <v>1450</v>
      </c>
      <c r="AB3361" s="17">
        <f t="shared" si="8894"/>
        <v>2050</v>
      </c>
      <c r="AC3361" s="17">
        <f t="shared" si="8894"/>
        <v>0</v>
      </c>
      <c r="AD3361" s="17">
        <f t="shared" si="8894"/>
        <v>1300</v>
      </c>
      <c r="AE3361" s="17">
        <f t="shared" si="8894"/>
        <v>0</v>
      </c>
      <c r="AF3361" s="17">
        <f t="shared" si="8894"/>
        <v>1350</v>
      </c>
      <c r="AG3361" s="17">
        <f t="shared" si="8894"/>
        <v>1000</v>
      </c>
      <c r="AH3361" s="17">
        <v>12650</v>
      </c>
      <c r="AI3361" s="17">
        <v>2965</v>
      </c>
      <c r="AJ3361" s="17">
        <f t="shared" ref="AJ3361:AY3361" si="8896">SUM(AJ3360)</f>
        <v>0</v>
      </c>
      <c r="AK3361" s="17">
        <f t="shared" si="8896"/>
        <v>0</v>
      </c>
      <c r="AL3361" s="17">
        <f t="shared" si="8896"/>
        <v>0</v>
      </c>
      <c r="AM3361" s="17">
        <f t="shared" si="8896"/>
        <v>0</v>
      </c>
      <c r="AN3361" s="17">
        <f t="shared" si="8896"/>
        <v>0</v>
      </c>
      <c r="AO3361" s="17">
        <f t="shared" si="8896"/>
        <v>0</v>
      </c>
      <c r="AP3361" s="17">
        <f t="shared" ref="AP3361" si="8897">SUM(AP3360)</f>
        <v>0</v>
      </c>
      <c r="AQ3361" s="17">
        <f t="shared" si="8896"/>
        <v>0</v>
      </c>
      <c r="AR3361" s="17">
        <f t="shared" si="8896"/>
        <v>0</v>
      </c>
      <c r="AS3361" s="17">
        <f t="shared" si="8896"/>
        <v>0</v>
      </c>
      <c r="AT3361" s="17">
        <f t="shared" si="8896"/>
        <v>0</v>
      </c>
      <c r="AU3361" s="17">
        <f t="shared" si="8896"/>
        <v>0</v>
      </c>
      <c r="AV3361" s="17">
        <f t="shared" si="8896"/>
        <v>0</v>
      </c>
      <c r="AW3361" s="17">
        <f t="shared" si="8896"/>
        <v>0</v>
      </c>
      <c r="AX3361" s="17">
        <f t="shared" si="8896"/>
        <v>0</v>
      </c>
      <c r="AY3361" s="17">
        <f t="shared" si="8896"/>
        <v>0</v>
      </c>
      <c r="AZ3361" s="17">
        <v>0</v>
      </c>
      <c r="BA3361" s="17">
        <v>0</v>
      </c>
      <c r="BB3361" s="17">
        <f t="shared" ref="BB3361:BQ3361" si="8898">SUM(BB3360)</f>
        <v>1000</v>
      </c>
      <c r="BC3361" s="17">
        <f t="shared" si="8898"/>
        <v>0</v>
      </c>
      <c r="BD3361" s="17">
        <f t="shared" si="8898"/>
        <v>0</v>
      </c>
      <c r="BE3361" s="17">
        <f t="shared" si="8898"/>
        <v>200</v>
      </c>
      <c r="BF3361" s="17">
        <f t="shared" si="8898"/>
        <v>0</v>
      </c>
      <c r="BG3361" s="17">
        <f t="shared" si="8898"/>
        <v>0</v>
      </c>
      <c r="BH3361" s="17">
        <f t="shared" ref="BH3361" si="8899">SUM(BH3360)</f>
        <v>1200</v>
      </c>
      <c r="BI3361" s="17">
        <f t="shared" si="8898"/>
        <v>0</v>
      </c>
      <c r="BJ3361" s="17">
        <f t="shared" si="8898"/>
        <v>1000</v>
      </c>
      <c r="BK3361" s="17">
        <f t="shared" si="8898"/>
        <v>200</v>
      </c>
      <c r="BL3361" s="17">
        <f t="shared" si="8898"/>
        <v>0</v>
      </c>
      <c r="BM3361" s="17">
        <f t="shared" si="8898"/>
        <v>0</v>
      </c>
      <c r="BN3361" s="17">
        <f t="shared" si="8898"/>
        <v>0</v>
      </c>
      <c r="BO3361" s="17">
        <f t="shared" si="8898"/>
        <v>0</v>
      </c>
      <c r="BP3361" s="17">
        <f t="shared" si="8898"/>
        <v>0</v>
      </c>
      <c r="BQ3361" s="17">
        <f t="shared" si="8898"/>
        <v>0</v>
      </c>
      <c r="BR3361" s="17">
        <v>1200</v>
      </c>
      <c r="BS3361" s="17">
        <v>0</v>
      </c>
      <c r="BT3361" s="17">
        <f t="shared" ref="BT3361:BW3361" si="8900">SUM(BT3360)</f>
        <v>1952525</v>
      </c>
      <c r="BU3361" s="17">
        <f t="shared" ref="BU3361:BV3361" si="8901">SUM(BU3360)</f>
        <v>1935819</v>
      </c>
      <c r="BV3361" s="17">
        <f t="shared" si="8901"/>
        <v>1125738</v>
      </c>
      <c r="BW3361" s="17">
        <f t="shared" si="8900"/>
        <v>407400</v>
      </c>
      <c r="BX3361" s="17">
        <f t="shared" ref="BX3361" si="8902">SUM(BX3360)</f>
        <v>156500</v>
      </c>
      <c r="BY3361" s="17">
        <f t="shared" ref="BY3361" si="8903">SUM(BY3360)</f>
        <v>122950</v>
      </c>
      <c r="BZ3361" s="17">
        <f t="shared" ref="BZ3361" si="8904">SUM(BZ3360)</f>
        <v>127950</v>
      </c>
      <c r="CA3361" s="17">
        <f>BV3361+BW3361</f>
        <v>1533138</v>
      </c>
      <c r="CB3361" s="125">
        <f>IF(BU3361=0,"-",CA3361/BU3361*100)</f>
        <v>79.1984167941321</v>
      </c>
    </row>
    <row r="3362" spans="1:80" x14ac:dyDescent="0.25">
      <c r="A3362" s="139"/>
      <c r="B3362" s="139"/>
      <c r="C3362" s="139"/>
      <c r="D3362" s="140"/>
      <c r="E3362" s="140"/>
      <c r="F3362" s="140"/>
      <c r="G3362" s="141"/>
      <c r="X3362">
        <f t="shared" si="8870"/>
        <v>0</v>
      </c>
      <c r="AH3362">
        <v>0</v>
      </c>
      <c r="AI3362">
        <v>0</v>
      </c>
      <c r="AP3362">
        <f t="shared" si="8871"/>
        <v>0</v>
      </c>
      <c r="AZ3362">
        <v>0</v>
      </c>
      <c r="BA3362">
        <v>0</v>
      </c>
      <c r="BH3362">
        <f t="shared" si="8872"/>
        <v>0</v>
      </c>
      <c r="BR3362">
        <v>0</v>
      </c>
      <c r="BS3362">
        <v>0</v>
      </c>
      <c r="BU3362">
        <v>0</v>
      </c>
      <c r="BV3362">
        <v>0</v>
      </c>
      <c r="BW3362">
        <f t="shared" si="8841"/>
        <v>0</v>
      </c>
      <c r="CA3362">
        <f>BV3362+BW3362</f>
        <v>0</v>
      </c>
      <c r="CB3362" s="126" t="str">
        <f>IF(BU3362=0,"-",CA3362/BU3362*100)</f>
        <v>-</v>
      </c>
    </row>
    <row r="3363" spans="1:80" ht="15.75" thickBot="1" x14ac:dyDescent="0.3">
      <c r="A3363" s="13" t="s">
        <v>1</v>
      </c>
      <c r="B3363" s="13" t="s">
        <v>1</v>
      </c>
      <c r="C3363" s="13" t="s">
        <v>1</v>
      </c>
      <c r="D3363" s="74" t="s">
        <v>1</v>
      </c>
      <c r="E3363" s="74" t="s">
        <v>1</v>
      </c>
      <c r="F3363" s="74" t="s">
        <v>1</v>
      </c>
      <c r="G3363" s="13" t="s">
        <v>1</v>
      </c>
      <c r="H3363" s="19" t="s">
        <v>1</v>
      </c>
      <c r="I3363" s="19" t="s">
        <v>1</v>
      </c>
      <c r="J3363" s="19"/>
      <c r="K3363" s="19" t="s">
        <v>1</v>
      </c>
      <c r="L3363" s="19"/>
      <c r="M3363" s="19" t="s">
        <v>1</v>
      </c>
      <c r="N3363" s="19" t="s">
        <v>1</v>
      </c>
      <c r="O3363" s="19" t="s">
        <v>1</v>
      </c>
      <c r="P3363" s="31"/>
      <c r="Q3363" s="19" t="s">
        <v>1</v>
      </c>
      <c r="R3363" s="19" t="s">
        <v>1</v>
      </c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/>
      <c r="AF3363" s="19"/>
      <c r="AG3363" s="19"/>
      <c r="AH3363" s="19">
        <v>0</v>
      </c>
      <c r="AI3363" s="19">
        <v>0</v>
      </c>
      <c r="AJ3363" s="19" t="s">
        <v>1</v>
      </c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>
        <v>0</v>
      </c>
      <c r="BA3363" s="19">
        <v>0</v>
      </c>
      <c r="BB3363" s="19" t="s">
        <v>1</v>
      </c>
      <c r="BC3363" s="19"/>
      <c r="BD3363" s="19"/>
      <c r="BE3363" s="19"/>
      <c r="BF3363" s="19"/>
      <c r="BG3363" s="19"/>
      <c r="BH3363" s="19"/>
      <c r="BI3363" s="19"/>
      <c r="BJ3363" s="19"/>
      <c r="BK3363" s="19"/>
      <c r="BL3363" s="19"/>
      <c r="BM3363" s="19"/>
      <c r="BN3363" s="19"/>
      <c r="BO3363" s="19"/>
      <c r="BP3363" s="19"/>
      <c r="BQ3363" s="19"/>
      <c r="BR3363" s="19">
        <v>0</v>
      </c>
      <c r="BS3363" s="19">
        <v>0</v>
      </c>
      <c r="BT3363" s="19"/>
      <c r="BU3363" s="19"/>
      <c r="BV3363" s="19"/>
      <c r="BW3363" s="19">
        <f t="shared" si="8841"/>
        <v>0</v>
      </c>
      <c r="BX3363" s="19"/>
      <c r="BY3363" s="19"/>
      <c r="BZ3363" s="19"/>
      <c r="CA3363" s="19">
        <f>BV3363+BW3363</f>
        <v>0</v>
      </c>
      <c r="CB3363" s="127"/>
    </row>
    <row r="3364" spans="1:80" ht="69.75" customHeight="1" thickBot="1" x14ac:dyDescent="0.3">
      <c r="A3364" s="5" t="s">
        <v>4</v>
      </c>
      <c r="B3364" s="5" t="s">
        <v>5</v>
      </c>
      <c r="C3364" s="5" t="s">
        <v>6</v>
      </c>
      <c r="D3364" s="80" t="s">
        <v>1</v>
      </c>
      <c r="E3364" s="88" t="s">
        <v>7</v>
      </c>
      <c r="F3364" s="88" t="s">
        <v>8</v>
      </c>
      <c r="G3364" s="5" t="s">
        <v>9</v>
      </c>
      <c r="H3364" s="5" t="s">
        <v>10</v>
      </c>
      <c r="I3364" s="5" t="s">
        <v>11</v>
      </c>
      <c r="J3364" s="5" t="s">
        <v>1809</v>
      </c>
      <c r="K3364" s="5" t="s">
        <v>12</v>
      </c>
      <c r="L3364" s="5" t="s">
        <v>13</v>
      </c>
      <c r="M3364" s="5" t="s">
        <v>14</v>
      </c>
      <c r="N3364" s="5" t="s">
        <v>15</v>
      </c>
      <c r="O3364" s="5" t="s">
        <v>16</v>
      </c>
      <c r="P3364" s="5" t="s">
        <v>17</v>
      </c>
      <c r="Q3364" s="5" t="s">
        <v>18</v>
      </c>
      <c r="R3364" s="71" t="s">
        <v>14</v>
      </c>
      <c r="S3364" s="71" t="s">
        <v>1843</v>
      </c>
      <c r="T3364" s="71" t="s">
        <v>1797</v>
      </c>
      <c r="U3364" s="71" t="s">
        <v>1832</v>
      </c>
      <c r="V3364" s="71" t="s">
        <v>1833</v>
      </c>
      <c r="W3364" s="71" t="s">
        <v>1834</v>
      </c>
      <c r="X3364" s="71" t="s">
        <v>1847</v>
      </c>
      <c r="Y3364" s="71" t="s">
        <v>1844</v>
      </c>
      <c r="Z3364" s="71" t="s">
        <v>1835</v>
      </c>
      <c r="AA3364" s="71" t="s">
        <v>1836</v>
      </c>
      <c r="AB3364" s="71" t="s">
        <v>1837</v>
      </c>
      <c r="AC3364" s="71" t="s">
        <v>1838</v>
      </c>
      <c r="AD3364" s="71" t="s">
        <v>1839</v>
      </c>
      <c r="AE3364" s="71" t="s">
        <v>1840</v>
      </c>
      <c r="AF3364" s="71" t="s">
        <v>1845</v>
      </c>
      <c r="AG3364" s="71" t="s">
        <v>1846</v>
      </c>
      <c r="AH3364" s="71" t="s">
        <v>1841</v>
      </c>
      <c r="AI3364" s="71" t="s">
        <v>1842</v>
      </c>
      <c r="AJ3364" s="72" t="s">
        <v>15</v>
      </c>
      <c r="AK3364" s="72" t="s">
        <v>1843</v>
      </c>
      <c r="AL3364" s="72" t="s">
        <v>1797</v>
      </c>
      <c r="AM3364" s="72" t="s">
        <v>1832</v>
      </c>
      <c r="AN3364" s="72" t="s">
        <v>1833</v>
      </c>
      <c r="AO3364" s="72" t="s">
        <v>1834</v>
      </c>
      <c r="AP3364" s="72" t="s">
        <v>1848</v>
      </c>
      <c r="AQ3364" s="72" t="s">
        <v>1844</v>
      </c>
      <c r="AR3364" s="72" t="s">
        <v>1835</v>
      </c>
      <c r="AS3364" s="72" t="s">
        <v>1836</v>
      </c>
      <c r="AT3364" s="72" t="s">
        <v>1837</v>
      </c>
      <c r="AU3364" s="72" t="s">
        <v>1838</v>
      </c>
      <c r="AV3364" s="72" t="s">
        <v>1839</v>
      </c>
      <c r="AW3364" s="72" t="s">
        <v>1840</v>
      </c>
      <c r="AX3364" s="72" t="s">
        <v>1845</v>
      </c>
      <c r="AY3364" s="72" t="s">
        <v>1846</v>
      </c>
      <c r="AZ3364" s="72" t="s">
        <v>1841</v>
      </c>
      <c r="BA3364" s="72" t="s">
        <v>1842</v>
      </c>
      <c r="BB3364" s="73" t="s">
        <v>16</v>
      </c>
      <c r="BC3364" s="73" t="s">
        <v>1843</v>
      </c>
      <c r="BD3364" s="73" t="s">
        <v>1797</v>
      </c>
      <c r="BE3364" s="73" t="s">
        <v>1832</v>
      </c>
      <c r="BF3364" s="73" t="s">
        <v>1833</v>
      </c>
      <c r="BG3364" s="73" t="s">
        <v>1834</v>
      </c>
      <c r="BH3364" s="73" t="s">
        <v>1849</v>
      </c>
      <c r="BI3364" s="73" t="s">
        <v>1844</v>
      </c>
      <c r="BJ3364" s="73" t="s">
        <v>1835</v>
      </c>
      <c r="BK3364" s="73" t="s">
        <v>1836</v>
      </c>
      <c r="BL3364" s="73" t="s">
        <v>1837</v>
      </c>
      <c r="BM3364" s="73" t="s">
        <v>1838</v>
      </c>
      <c r="BN3364" s="73" t="s">
        <v>1839</v>
      </c>
      <c r="BO3364" s="73" t="s">
        <v>1840</v>
      </c>
      <c r="BP3364" s="73" t="s">
        <v>1845</v>
      </c>
      <c r="BQ3364" s="73" t="s">
        <v>1846</v>
      </c>
      <c r="BR3364" s="73" t="s">
        <v>1841</v>
      </c>
      <c r="BS3364" s="73" t="s">
        <v>1842</v>
      </c>
      <c r="BT3364" s="5" t="s">
        <v>1911</v>
      </c>
      <c r="BU3364" s="5" t="s">
        <v>1942</v>
      </c>
      <c r="BV3364" s="5" t="s">
        <v>1943</v>
      </c>
      <c r="BW3364" s="5" t="s">
        <v>1944</v>
      </c>
      <c r="BX3364" s="5" t="s">
        <v>1945</v>
      </c>
      <c r="BY3364" s="5" t="s">
        <v>1946</v>
      </c>
      <c r="BZ3364" s="5" t="s">
        <v>1947</v>
      </c>
      <c r="CA3364" s="5" t="s">
        <v>1948</v>
      </c>
      <c r="CB3364" s="120" t="s">
        <v>1916</v>
      </c>
    </row>
    <row r="3365" spans="1:80" x14ac:dyDescent="0.25">
      <c r="A3365" s="6" t="s">
        <v>1</v>
      </c>
      <c r="B3365" s="6" t="s">
        <v>1</v>
      </c>
      <c r="C3365" s="6" t="s">
        <v>1</v>
      </c>
      <c r="D3365" s="81" t="s">
        <v>1</v>
      </c>
      <c r="E3365" s="81" t="s">
        <v>1</v>
      </c>
      <c r="F3365" s="94" t="s">
        <v>1</v>
      </c>
      <c r="G3365" s="7" t="s">
        <v>1</v>
      </c>
      <c r="H3365" s="8" t="s">
        <v>1</v>
      </c>
      <c r="I3365" s="9" t="s">
        <v>19</v>
      </c>
      <c r="J3365" s="9">
        <v>1</v>
      </c>
      <c r="K3365" s="9" t="s">
        <v>20</v>
      </c>
      <c r="L3365" s="9" t="s">
        <v>21</v>
      </c>
      <c r="M3365" s="9" t="s">
        <v>22</v>
      </c>
      <c r="N3365" s="9" t="s">
        <v>23</v>
      </c>
      <c r="O3365" s="9" t="s">
        <v>24</v>
      </c>
      <c r="P3365" s="9" t="s">
        <v>25</v>
      </c>
      <c r="Q3365" s="9" t="s">
        <v>26</v>
      </c>
      <c r="R3365" s="9">
        <v>1</v>
      </c>
      <c r="S3365" s="9">
        <v>2</v>
      </c>
      <c r="T3365" s="9">
        <v>3</v>
      </c>
      <c r="U3365" s="9">
        <v>4</v>
      </c>
      <c r="V3365" s="9">
        <v>5</v>
      </c>
      <c r="W3365" s="9">
        <v>6</v>
      </c>
      <c r="X3365" s="9">
        <v>7</v>
      </c>
      <c r="Y3365" s="9">
        <v>8</v>
      </c>
      <c r="Z3365" s="9">
        <v>9</v>
      </c>
      <c r="AA3365" s="9">
        <v>10</v>
      </c>
      <c r="AB3365" s="9">
        <v>11</v>
      </c>
      <c r="AC3365" s="9">
        <v>12</v>
      </c>
      <c r="AD3365" s="9">
        <v>13</v>
      </c>
      <c r="AE3365" s="9">
        <v>14</v>
      </c>
      <c r="AF3365" s="9">
        <v>15</v>
      </c>
      <c r="AG3365" s="9">
        <v>16</v>
      </c>
      <c r="AH3365" s="9">
        <v>20</v>
      </c>
      <c r="AI3365" s="9">
        <v>21</v>
      </c>
      <c r="AJ3365" s="9">
        <v>1</v>
      </c>
      <c r="AK3365" s="9">
        <v>2</v>
      </c>
      <c r="AL3365" s="9">
        <v>3</v>
      </c>
      <c r="AM3365" s="9">
        <v>4</v>
      </c>
      <c r="AN3365" s="9">
        <v>5</v>
      </c>
      <c r="AO3365" s="9">
        <v>6</v>
      </c>
      <c r="AP3365" s="9">
        <v>7</v>
      </c>
      <c r="AQ3365" s="9">
        <v>8</v>
      </c>
      <c r="AR3365" s="9">
        <v>9</v>
      </c>
      <c r="AS3365" s="9">
        <v>10</v>
      </c>
      <c r="AT3365" s="9">
        <v>11</v>
      </c>
      <c r="AU3365" s="9">
        <v>12</v>
      </c>
      <c r="AV3365" s="9">
        <v>13</v>
      </c>
      <c r="AW3365" s="9">
        <v>14</v>
      </c>
      <c r="AX3365" s="9">
        <v>15</v>
      </c>
      <c r="AY3365" s="9">
        <v>16</v>
      </c>
      <c r="AZ3365" s="9">
        <v>20</v>
      </c>
      <c r="BA3365" s="9">
        <v>21</v>
      </c>
      <c r="BB3365" s="9">
        <v>1</v>
      </c>
      <c r="BC3365" s="9">
        <v>2</v>
      </c>
      <c r="BD3365" s="9">
        <v>3</v>
      </c>
      <c r="BE3365" s="9">
        <v>4</v>
      </c>
      <c r="BF3365" s="9">
        <v>5</v>
      </c>
      <c r="BG3365" s="9">
        <v>6</v>
      </c>
      <c r="BH3365" s="9">
        <v>7</v>
      </c>
      <c r="BI3365" s="9">
        <v>8</v>
      </c>
      <c r="BJ3365" s="9">
        <v>9</v>
      </c>
      <c r="BK3365" s="9">
        <v>10</v>
      </c>
      <c r="BL3365" s="9">
        <v>11</v>
      </c>
      <c r="BM3365" s="9">
        <v>12</v>
      </c>
      <c r="BN3365" s="9">
        <v>13</v>
      </c>
      <c r="BO3365" s="9">
        <v>14</v>
      </c>
      <c r="BP3365" s="9">
        <v>15</v>
      </c>
      <c r="BQ3365" s="9">
        <v>16</v>
      </c>
      <c r="BR3365" s="9">
        <v>20</v>
      </c>
      <c r="BS3365" s="9">
        <v>21</v>
      </c>
      <c r="BT3365" s="9">
        <v>1</v>
      </c>
      <c r="BU3365" s="9">
        <v>2</v>
      </c>
      <c r="BV3365" s="9">
        <v>3</v>
      </c>
      <c r="BW3365" s="9" t="s">
        <v>1798</v>
      </c>
      <c r="BX3365" s="9">
        <v>5</v>
      </c>
      <c r="BY3365" s="9">
        <v>6</v>
      </c>
      <c r="BZ3365" s="9">
        <v>7</v>
      </c>
      <c r="CA3365" s="9" t="s">
        <v>1917</v>
      </c>
      <c r="CB3365" s="121">
        <v>9</v>
      </c>
    </row>
    <row r="3366" spans="1:80" x14ac:dyDescent="0.25">
      <c r="A3366" s="1" t="s">
        <v>928</v>
      </c>
      <c r="B3366" s="1" t="s">
        <v>88</v>
      </c>
      <c r="C3366" s="4" t="s">
        <v>1477</v>
      </c>
      <c r="D3366" s="79" t="s">
        <v>1478</v>
      </c>
      <c r="E3366" s="78" t="s">
        <v>1</v>
      </c>
      <c r="F3366" s="78" t="s">
        <v>1</v>
      </c>
      <c r="G3366" s="2" t="s">
        <v>1</v>
      </c>
      <c r="H3366" s="2" t="s">
        <v>1479</v>
      </c>
      <c r="I3366" s="3" t="s">
        <v>1</v>
      </c>
      <c r="J3366" s="3">
        <f t="shared" ref="J3366:J3398" si="8905">SUM(K3366,L3366,P3366,Q3366)</f>
        <v>0</v>
      </c>
      <c r="K3366" s="3" t="s">
        <v>1</v>
      </c>
      <c r="L3366" s="3"/>
      <c r="M3366" s="3" t="s">
        <v>1</v>
      </c>
      <c r="N3366" s="3" t="s">
        <v>1</v>
      </c>
      <c r="O3366" s="3" t="s">
        <v>1</v>
      </c>
      <c r="P3366" s="26"/>
      <c r="Q3366" s="3" t="s">
        <v>1</v>
      </c>
      <c r="R3366" s="3" t="s">
        <v>1</v>
      </c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>
        <v>0</v>
      </c>
      <c r="AI3366" s="3">
        <v>0</v>
      </c>
      <c r="AJ3366" s="3" t="s">
        <v>1</v>
      </c>
      <c r="AK3366" s="3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  <c r="AX3366" s="3"/>
      <c r="AY3366" s="3"/>
      <c r="AZ3366" s="3">
        <v>0</v>
      </c>
      <c r="BA3366" s="3">
        <v>0</v>
      </c>
      <c r="BB3366" s="3" t="s">
        <v>1</v>
      </c>
      <c r="BC3366" s="3"/>
      <c r="BD3366" s="3"/>
      <c r="BE3366" s="3"/>
      <c r="BF3366" s="3"/>
      <c r="BG3366" s="3"/>
      <c r="BH3366" s="3"/>
      <c r="BI3366" s="3"/>
      <c r="BJ3366" s="3"/>
      <c r="BK3366" s="3"/>
      <c r="BL3366" s="3"/>
      <c r="BM3366" s="3"/>
      <c r="BN3366" s="3"/>
      <c r="BO3366" s="3"/>
      <c r="BP3366" s="3"/>
      <c r="BQ3366" s="3"/>
      <c r="BR3366" s="3">
        <v>0</v>
      </c>
      <c r="BS3366" s="3">
        <v>0</v>
      </c>
      <c r="BT3366" s="3">
        <v>0</v>
      </c>
      <c r="BU3366" s="3"/>
      <c r="BV3366" s="3"/>
      <c r="BW3366" s="3">
        <f t="shared" si="8841"/>
        <v>0</v>
      </c>
      <c r="BX3366" s="3"/>
      <c r="BY3366" s="3"/>
      <c r="BZ3366" s="3"/>
      <c r="CA3366" s="3">
        <f t="shared" ref="CA3366:CA3398" si="8906">BV3366+BW3366</f>
        <v>0</v>
      </c>
      <c r="CB3366" s="122"/>
    </row>
    <row r="3367" spans="1:80" ht="33.75" x14ac:dyDescent="0.25">
      <c r="A3367" s="1" t="s">
        <v>1</v>
      </c>
      <c r="B3367" s="1" t="s">
        <v>1</v>
      </c>
      <c r="C3367" s="1" t="s">
        <v>1</v>
      </c>
      <c r="D3367" s="78" t="s">
        <v>1</v>
      </c>
      <c r="E3367" s="78" t="s">
        <v>1</v>
      </c>
      <c r="F3367" s="78" t="s">
        <v>1</v>
      </c>
      <c r="G3367" s="2" t="s">
        <v>1</v>
      </c>
      <c r="H3367" s="10" t="s">
        <v>30</v>
      </c>
      <c r="I3367" s="11">
        <f>SUM(I3368,I3376,I3378)</f>
        <v>1012656</v>
      </c>
      <c r="J3367" s="11">
        <f t="shared" si="8905"/>
        <v>1115770</v>
      </c>
      <c r="K3367" s="11">
        <f t="shared" ref="K3367" si="8907">SUM(K3368,K3376,K3378)</f>
        <v>1109770</v>
      </c>
      <c r="L3367" s="11">
        <f t="shared" ref="L3367:L3397" si="8908">SUM(M3367:O3367)</f>
        <v>6000</v>
      </c>
      <c r="M3367" s="11">
        <f t="shared" ref="M3367:Q3367" si="8909">SUM(M3368,M3376,M3378)</f>
        <v>6000</v>
      </c>
      <c r="N3367" s="11">
        <f t="shared" si="8909"/>
        <v>0</v>
      </c>
      <c r="O3367" s="11">
        <f t="shared" si="8909"/>
        <v>0</v>
      </c>
      <c r="P3367" s="11">
        <f t="shared" si="8909"/>
        <v>0</v>
      </c>
      <c r="Q3367" s="11">
        <f t="shared" si="8909"/>
        <v>0</v>
      </c>
      <c r="R3367" s="11">
        <f t="shared" ref="R3367:AG3367" si="8910">SUM(R3368,R3376,R3378)</f>
        <v>6000</v>
      </c>
      <c r="S3367" s="11">
        <f t="shared" si="8910"/>
        <v>0</v>
      </c>
      <c r="T3367" s="11">
        <f t="shared" si="8910"/>
        <v>0</v>
      </c>
      <c r="U3367" s="11">
        <f t="shared" si="8910"/>
        <v>0</v>
      </c>
      <c r="V3367" s="11">
        <f t="shared" si="8910"/>
        <v>0</v>
      </c>
      <c r="W3367" s="11">
        <f t="shared" si="8910"/>
        <v>0</v>
      </c>
      <c r="X3367" s="11">
        <f t="shared" ref="X3367" si="8911">SUM(X3368,X3376,X3378)</f>
        <v>6000</v>
      </c>
      <c r="Y3367" s="11">
        <f t="shared" si="8910"/>
        <v>0</v>
      </c>
      <c r="Z3367" s="11">
        <f t="shared" si="8910"/>
        <v>0</v>
      </c>
      <c r="AA3367" s="11">
        <f t="shared" si="8910"/>
        <v>0</v>
      </c>
      <c r="AB3367" s="11">
        <f t="shared" si="8910"/>
        <v>0</v>
      </c>
      <c r="AC3367" s="11">
        <f t="shared" si="8910"/>
        <v>0</v>
      </c>
      <c r="AD3367" s="11">
        <f t="shared" si="8910"/>
        <v>0</v>
      </c>
      <c r="AE3367" s="11">
        <f t="shared" si="8910"/>
        <v>0</v>
      </c>
      <c r="AF3367" s="11">
        <f t="shared" si="8910"/>
        <v>0</v>
      </c>
      <c r="AG3367" s="11">
        <f t="shared" si="8910"/>
        <v>0</v>
      </c>
      <c r="AH3367" s="11">
        <v>0</v>
      </c>
      <c r="AI3367" s="11">
        <v>6000</v>
      </c>
      <c r="AJ3367" s="11">
        <f t="shared" ref="AJ3367:AY3367" si="8912">SUM(AJ3368,AJ3376,AJ3378)</f>
        <v>0</v>
      </c>
      <c r="AK3367" s="11">
        <f t="shared" si="8912"/>
        <v>0</v>
      </c>
      <c r="AL3367" s="11">
        <f t="shared" si="8912"/>
        <v>0</v>
      </c>
      <c r="AM3367" s="11">
        <f t="shared" si="8912"/>
        <v>0</v>
      </c>
      <c r="AN3367" s="11">
        <f t="shared" si="8912"/>
        <v>0</v>
      </c>
      <c r="AO3367" s="11">
        <f t="shared" si="8912"/>
        <v>0</v>
      </c>
      <c r="AP3367" s="11">
        <f t="shared" ref="AP3367" si="8913">SUM(AP3368,AP3376,AP3378)</f>
        <v>0</v>
      </c>
      <c r="AQ3367" s="11">
        <f t="shared" si="8912"/>
        <v>0</v>
      </c>
      <c r="AR3367" s="11">
        <f t="shared" si="8912"/>
        <v>0</v>
      </c>
      <c r="AS3367" s="11">
        <f t="shared" si="8912"/>
        <v>0</v>
      </c>
      <c r="AT3367" s="11">
        <f t="shared" si="8912"/>
        <v>0</v>
      </c>
      <c r="AU3367" s="11">
        <f t="shared" si="8912"/>
        <v>0</v>
      </c>
      <c r="AV3367" s="11">
        <f t="shared" si="8912"/>
        <v>0</v>
      </c>
      <c r="AW3367" s="11">
        <f t="shared" si="8912"/>
        <v>0</v>
      </c>
      <c r="AX3367" s="11">
        <f t="shared" si="8912"/>
        <v>0</v>
      </c>
      <c r="AY3367" s="11">
        <f t="shared" si="8912"/>
        <v>0</v>
      </c>
      <c r="AZ3367" s="11">
        <v>0</v>
      </c>
      <c r="BA3367" s="11">
        <v>0</v>
      </c>
      <c r="BB3367" s="11">
        <f t="shared" ref="BB3367:BQ3367" si="8914">SUM(BB3368,BB3376,BB3378)</f>
        <v>0</v>
      </c>
      <c r="BC3367" s="11">
        <f t="shared" si="8914"/>
        <v>0</v>
      </c>
      <c r="BD3367" s="11">
        <f t="shared" si="8914"/>
        <v>0</v>
      </c>
      <c r="BE3367" s="11">
        <f t="shared" si="8914"/>
        <v>1800</v>
      </c>
      <c r="BF3367" s="11">
        <f t="shared" si="8914"/>
        <v>0</v>
      </c>
      <c r="BG3367" s="11">
        <f t="shared" si="8914"/>
        <v>0</v>
      </c>
      <c r="BH3367" s="11">
        <f t="shared" ref="BH3367" si="8915">SUM(BH3368,BH3376,BH3378)</f>
        <v>1800</v>
      </c>
      <c r="BI3367" s="11">
        <f t="shared" si="8914"/>
        <v>0</v>
      </c>
      <c r="BJ3367" s="11">
        <f t="shared" si="8914"/>
        <v>0</v>
      </c>
      <c r="BK3367" s="11">
        <f t="shared" si="8914"/>
        <v>0</v>
      </c>
      <c r="BL3367" s="11">
        <f t="shared" si="8914"/>
        <v>0</v>
      </c>
      <c r="BM3367" s="11">
        <f t="shared" si="8914"/>
        <v>1800</v>
      </c>
      <c r="BN3367" s="11">
        <f t="shared" si="8914"/>
        <v>0</v>
      </c>
      <c r="BO3367" s="11">
        <f t="shared" si="8914"/>
        <v>0</v>
      </c>
      <c r="BP3367" s="11">
        <f t="shared" si="8914"/>
        <v>0</v>
      </c>
      <c r="BQ3367" s="11">
        <f t="shared" si="8914"/>
        <v>0</v>
      </c>
      <c r="BR3367" s="11">
        <v>1800</v>
      </c>
      <c r="BS3367" s="11">
        <v>0</v>
      </c>
      <c r="BT3367" s="11">
        <f t="shared" ref="BT3367:BZ3367" si="8916">SUM(BT3368,BT3376,BT3378)</f>
        <v>1174167</v>
      </c>
      <c r="BU3367" s="11">
        <f t="shared" si="8916"/>
        <v>1165816</v>
      </c>
      <c r="BV3367" s="11">
        <f t="shared" si="8916"/>
        <v>600925</v>
      </c>
      <c r="BW3367" s="11">
        <f t="shared" si="8916"/>
        <v>289854</v>
      </c>
      <c r="BX3367" s="11">
        <f t="shared" si="8916"/>
        <v>99948</v>
      </c>
      <c r="BY3367" s="11">
        <f t="shared" si="8916"/>
        <v>94953</v>
      </c>
      <c r="BZ3367" s="11">
        <f t="shared" si="8916"/>
        <v>94953</v>
      </c>
      <c r="CA3367" s="11">
        <f t="shared" si="8906"/>
        <v>890779</v>
      </c>
      <c r="CB3367" s="123">
        <f t="shared" ref="CB3367:CB3397" si="8917">IF(BU3367=0,"-",CA3367/BU3367*100)</f>
        <v>76.408198206234943</v>
      </c>
    </row>
    <row r="3368" spans="1:80" x14ac:dyDescent="0.25">
      <c r="A3368" s="4" t="s">
        <v>928</v>
      </c>
      <c r="B3368" s="4" t="s">
        <v>88</v>
      </c>
      <c r="C3368" s="4" t="s">
        <v>1477</v>
      </c>
      <c r="D3368" s="79" t="s">
        <v>1478</v>
      </c>
      <c r="E3368" s="78" t="s">
        <v>31</v>
      </c>
      <c r="F3368" s="78" t="s">
        <v>1</v>
      </c>
      <c r="G3368" s="2" t="s">
        <v>1</v>
      </c>
      <c r="H3368" s="2" t="s">
        <v>32</v>
      </c>
      <c r="I3368" s="12">
        <f>SUM(I3369,I3370)</f>
        <v>818252</v>
      </c>
      <c r="J3368" s="12">
        <f t="shared" si="8905"/>
        <v>902376</v>
      </c>
      <c r="K3368" s="12">
        <f t="shared" ref="K3368" si="8918">SUM(K3369,K3370)</f>
        <v>902376</v>
      </c>
      <c r="L3368" s="12">
        <f t="shared" si="8908"/>
        <v>0</v>
      </c>
      <c r="M3368" s="12">
        <f t="shared" ref="M3368:Q3368" si="8919">SUM(M3369,M3370)</f>
        <v>0</v>
      </c>
      <c r="N3368" s="12">
        <f t="shared" si="8919"/>
        <v>0</v>
      </c>
      <c r="O3368" s="12">
        <f t="shared" si="8919"/>
        <v>0</v>
      </c>
      <c r="P3368" s="12">
        <f t="shared" si="8919"/>
        <v>0</v>
      </c>
      <c r="Q3368" s="12">
        <f t="shared" si="8919"/>
        <v>0</v>
      </c>
      <c r="R3368" s="12">
        <f t="shared" ref="R3368:AG3368" si="8920">SUM(R3369,R3370)</f>
        <v>0</v>
      </c>
      <c r="S3368" s="12">
        <f t="shared" si="8920"/>
        <v>0</v>
      </c>
      <c r="T3368" s="12">
        <f t="shared" si="8920"/>
        <v>0</v>
      </c>
      <c r="U3368" s="12">
        <f t="shared" si="8920"/>
        <v>0</v>
      </c>
      <c r="V3368" s="12">
        <f t="shared" si="8920"/>
        <v>0</v>
      </c>
      <c r="W3368" s="12">
        <f t="shared" si="8920"/>
        <v>0</v>
      </c>
      <c r="X3368" s="12">
        <f t="shared" ref="X3368" si="8921">SUM(X3369,X3370)</f>
        <v>0</v>
      </c>
      <c r="Y3368" s="12">
        <f t="shared" si="8920"/>
        <v>0</v>
      </c>
      <c r="Z3368" s="12">
        <f t="shared" si="8920"/>
        <v>0</v>
      </c>
      <c r="AA3368" s="12">
        <f t="shared" si="8920"/>
        <v>0</v>
      </c>
      <c r="AB3368" s="12">
        <f t="shared" si="8920"/>
        <v>0</v>
      </c>
      <c r="AC3368" s="12">
        <f t="shared" si="8920"/>
        <v>0</v>
      </c>
      <c r="AD3368" s="12">
        <f t="shared" si="8920"/>
        <v>0</v>
      </c>
      <c r="AE3368" s="12">
        <f t="shared" si="8920"/>
        <v>0</v>
      </c>
      <c r="AF3368" s="12">
        <f t="shared" si="8920"/>
        <v>0</v>
      </c>
      <c r="AG3368" s="12">
        <f t="shared" si="8920"/>
        <v>0</v>
      </c>
      <c r="AH3368" s="12">
        <v>0</v>
      </c>
      <c r="AI3368" s="12">
        <v>0</v>
      </c>
      <c r="AJ3368" s="12">
        <f t="shared" ref="AJ3368:AY3368" si="8922">SUM(AJ3369,AJ3370)</f>
        <v>0</v>
      </c>
      <c r="AK3368" s="12">
        <f t="shared" si="8922"/>
        <v>0</v>
      </c>
      <c r="AL3368" s="12">
        <f t="shared" si="8922"/>
        <v>0</v>
      </c>
      <c r="AM3368" s="12">
        <f t="shared" si="8922"/>
        <v>0</v>
      </c>
      <c r="AN3368" s="12">
        <f t="shared" si="8922"/>
        <v>0</v>
      </c>
      <c r="AO3368" s="12">
        <f t="shared" si="8922"/>
        <v>0</v>
      </c>
      <c r="AP3368" s="12">
        <f t="shared" ref="AP3368" si="8923">SUM(AP3369,AP3370)</f>
        <v>0</v>
      </c>
      <c r="AQ3368" s="12">
        <f t="shared" si="8922"/>
        <v>0</v>
      </c>
      <c r="AR3368" s="12">
        <f t="shared" si="8922"/>
        <v>0</v>
      </c>
      <c r="AS3368" s="12">
        <f t="shared" si="8922"/>
        <v>0</v>
      </c>
      <c r="AT3368" s="12">
        <f t="shared" si="8922"/>
        <v>0</v>
      </c>
      <c r="AU3368" s="12">
        <f t="shared" si="8922"/>
        <v>0</v>
      </c>
      <c r="AV3368" s="12">
        <f t="shared" si="8922"/>
        <v>0</v>
      </c>
      <c r="AW3368" s="12">
        <f t="shared" si="8922"/>
        <v>0</v>
      </c>
      <c r="AX3368" s="12">
        <f t="shared" si="8922"/>
        <v>0</v>
      </c>
      <c r="AY3368" s="12">
        <f t="shared" si="8922"/>
        <v>0</v>
      </c>
      <c r="AZ3368" s="12">
        <v>0</v>
      </c>
      <c r="BA3368" s="12">
        <v>0</v>
      </c>
      <c r="BB3368" s="12">
        <f t="shared" ref="BB3368:BQ3368" si="8924">SUM(BB3369,BB3370)</f>
        <v>0</v>
      </c>
      <c r="BC3368" s="12">
        <f t="shared" si="8924"/>
        <v>0</v>
      </c>
      <c r="BD3368" s="12">
        <f t="shared" si="8924"/>
        <v>0</v>
      </c>
      <c r="BE3368" s="12">
        <f t="shared" si="8924"/>
        <v>0</v>
      </c>
      <c r="BF3368" s="12">
        <f t="shared" si="8924"/>
        <v>0</v>
      </c>
      <c r="BG3368" s="12">
        <f t="shared" si="8924"/>
        <v>0</v>
      </c>
      <c r="BH3368" s="12">
        <f t="shared" ref="BH3368" si="8925">SUM(BH3369,BH3370)</f>
        <v>0</v>
      </c>
      <c r="BI3368" s="12">
        <f t="shared" si="8924"/>
        <v>0</v>
      </c>
      <c r="BJ3368" s="12">
        <f t="shared" si="8924"/>
        <v>0</v>
      </c>
      <c r="BK3368" s="12">
        <f t="shared" si="8924"/>
        <v>0</v>
      </c>
      <c r="BL3368" s="12">
        <f t="shared" si="8924"/>
        <v>0</v>
      </c>
      <c r="BM3368" s="12">
        <f t="shared" si="8924"/>
        <v>0</v>
      </c>
      <c r="BN3368" s="12">
        <f t="shared" si="8924"/>
        <v>0</v>
      </c>
      <c r="BO3368" s="12">
        <f t="shared" si="8924"/>
        <v>0</v>
      </c>
      <c r="BP3368" s="12">
        <f t="shared" si="8924"/>
        <v>0</v>
      </c>
      <c r="BQ3368" s="12">
        <f t="shared" si="8924"/>
        <v>0</v>
      </c>
      <c r="BR3368" s="12">
        <v>0</v>
      </c>
      <c r="BS3368" s="12">
        <v>0</v>
      </c>
      <c r="BT3368" s="12">
        <f t="shared" ref="BT3368:BZ3368" si="8926">SUM(BT3369,BT3370)</f>
        <v>940182</v>
      </c>
      <c r="BU3368" s="12">
        <f t="shared" si="8926"/>
        <v>937831</v>
      </c>
      <c r="BV3368" s="12">
        <f t="shared" si="8926"/>
        <v>486787</v>
      </c>
      <c r="BW3368" s="12">
        <f t="shared" si="8926"/>
        <v>237825</v>
      </c>
      <c r="BX3368" s="12">
        <f t="shared" si="8926"/>
        <v>79275</v>
      </c>
      <c r="BY3368" s="12">
        <f t="shared" si="8926"/>
        <v>79275</v>
      </c>
      <c r="BZ3368" s="12">
        <f t="shared" si="8926"/>
        <v>79275</v>
      </c>
      <c r="CA3368" s="12">
        <f t="shared" si="8906"/>
        <v>724612</v>
      </c>
      <c r="CB3368" s="124">
        <f t="shared" si="8917"/>
        <v>77.264667088206735</v>
      </c>
    </row>
    <row r="3369" spans="1:80" x14ac:dyDescent="0.25">
      <c r="A3369" s="4" t="s">
        <v>928</v>
      </c>
      <c r="B3369" s="4" t="s">
        <v>88</v>
      </c>
      <c r="C3369" s="4" t="s">
        <v>1477</v>
      </c>
      <c r="D3369" s="79" t="s">
        <v>1478</v>
      </c>
      <c r="E3369" s="89">
        <v>6111</v>
      </c>
      <c r="F3369" s="79"/>
      <c r="G3369" s="75" t="s">
        <v>1906</v>
      </c>
      <c r="H3369" s="13" t="s">
        <v>33</v>
      </c>
      <c r="I3369" s="14">
        <v>693852</v>
      </c>
      <c r="J3369" s="14">
        <f t="shared" si="8905"/>
        <v>756117</v>
      </c>
      <c r="K3369" s="14">
        <v>756117</v>
      </c>
      <c r="L3369" s="14">
        <f t="shared" si="8908"/>
        <v>0</v>
      </c>
      <c r="M3369" s="14">
        <v>0</v>
      </c>
      <c r="N3369" s="14">
        <v>0</v>
      </c>
      <c r="O3369" s="14">
        <v>0</v>
      </c>
      <c r="P3369" s="14">
        <v>0</v>
      </c>
      <c r="Q3369" s="14">
        <v>0</v>
      </c>
      <c r="R3369" s="14">
        <v>0</v>
      </c>
      <c r="S3369" s="14"/>
      <c r="T3369" s="14"/>
      <c r="U3369" s="14"/>
      <c r="V3369" s="14"/>
      <c r="W3369" s="14"/>
      <c r="X3369" s="14">
        <f t="shared" si="8870"/>
        <v>0</v>
      </c>
      <c r="Y3369" s="14"/>
      <c r="Z3369" s="14"/>
      <c r="AA3369" s="14"/>
      <c r="AB3369" s="14"/>
      <c r="AC3369" s="14"/>
      <c r="AD3369" s="14"/>
      <c r="AE3369" s="14"/>
      <c r="AF3369" s="14"/>
      <c r="AG3369" s="14"/>
      <c r="AH3369" s="14">
        <v>0</v>
      </c>
      <c r="AI3369" s="14">
        <v>0</v>
      </c>
      <c r="AJ3369" s="14">
        <v>0</v>
      </c>
      <c r="AK3369" s="14"/>
      <c r="AL3369" s="14"/>
      <c r="AM3369" s="14"/>
      <c r="AN3369" s="14"/>
      <c r="AO3369" s="14"/>
      <c r="AP3369" s="14">
        <f t="shared" si="8871"/>
        <v>0</v>
      </c>
      <c r="AQ3369" s="14"/>
      <c r="AR3369" s="14"/>
      <c r="AS3369" s="14"/>
      <c r="AT3369" s="14"/>
      <c r="AU3369" s="14"/>
      <c r="AV3369" s="14"/>
      <c r="AW3369" s="14"/>
      <c r="AX3369" s="14"/>
      <c r="AY3369" s="14"/>
      <c r="AZ3369" s="14">
        <v>0</v>
      </c>
      <c r="BA3369" s="14">
        <v>0</v>
      </c>
      <c r="BB3369" s="14">
        <v>0</v>
      </c>
      <c r="BC3369" s="14"/>
      <c r="BD3369" s="14"/>
      <c r="BE3369" s="14"/>
      <c r="BF3369" s="14"/>
      <c r="BG3369" s="14"/>
      <c r="BH3369" s="14">
        <f t="shared" si="8872"/>
        <v>0</v>
      </c>
      <c r="BI3369" s="14"/>
      <c r="BJ3369" s="14"/>
      <c r="BK3369" s="14"/>
      <c r="BL3369" s="14"/>
      <c r="BM3369" s="14"/>
      <c r="BN3369" s="14"/>
      <c r="BO3369" s="14"/>
      <c r="BP3369" s="14"/>
      <c r="BQ3369" s="14"/>
      <c r="BR3369" s="14">
        <v>0</v>
      </c>
      <c r="BS3369" s="14">
        <v>0</v>
      </c>
      <c r="BT3369" s="14">
        <v>793923</v>
      </c>
      <c r="BU3369" s="14">
        <v>793923</v>
      </c>
      <c r="BV3369" s="14">
        <v>411000</v>
      </c>
      <c r="BW3369" s="14">
        <f t="shared" si="8841"/>
        <v>210000</v>
      </c>
      <c r="BX3369" s="14">
        <v>70000</v>
      </c>
      <c r="BY3369" s="14">
        <v>70000</v>
      </c>
      <c r="BZ3369" s="14">
        <v>70000</v>
      </c>
      <c r="CA3369" s="14">
        <f t="shared" si="8906"/>
        <v>621000</v>
      </c>
      <c r="CB3369" s="122">
        <f t="shared" si="8917"/>
        <v>78.219172388254279</v>
      </c>
    </row>
    <row r="3370" spans="1:80" x14ac:dyDescent="0.25">
      <c r="A3370" s="1" t="s">
        <v>928</v>
      </c>
      <c r="B3370" s="1" t="s">
        <v>88</v>
      </c>
      <c r="C3370" s="1" t="s">
        <v>1477</v>
      </c>
      <c r="D3370" s="82" t="s">
        <v>1478</v>
      </c>
      <c r="E3370" s="82" t="s">
        <v>34</v>
      </c>
      <c r="F3370" s="79" t="s">
        <v>1</v>
      </c>
      <c r="G3370" s="13" t="s">
        <v>1</v>
      </c>
      <c r="H3370" s="2" t="s">
        <v>35</v>
      </c>
      <c r="I3370" s="12">
        <f>SUM(I3371:I3375)</f>
        <v>124400</v>
      </c>
      <c r="J3370" s="12">
        <f t="shared" si="8905"/>
        <v>146259</v>
      </c>
      <c r="K3370" s="12">
        <f t="shared" ref="K3370" si="8927">SUM(K3371:K3375)</f>
        <v>146259</v>
      </c>
      <c r="L3370" s="12">
        <f t="shared" si="8908"/>
        <v>0</v>
      </c>
      <c r="M3370" s="12">
        <f t="shared" ref="M3370:Q3370" si="8928">SUM(M3371:M3375)</f>
        <v>0</v>
      </c>
      <c r="N3370" s="12">
        <f t="shared" si="8928"/>
        <v>0</v>
      </c>
      <c r="O3370" s="12">
        <f t="shared" si="8928"/>
        <v>0</v>
      </c>
      <c r="P3370" s="12">
        <f t="shared" si="8928"/>
        <v>0</v>
      </c>
      <c r="Q3370" s="12">
        <f t="shared" si="8928"/>
        <v>0</v>
      </c>
      <c r="R3370" s="12">
        <f t="shared" ref="R3370:AG3370" si="8929">SUM(R3371:R3375)</f>
        <v>0</v>
      </c>
      <c r="S3370" s="12">
        <f t="shared" si="8929"/>
        <v>0</v>
      </c>
      <c r="T3370" s="12">
        <f t="shared" si="8929"/>
        <v>0</v>
      </c>
      <c r="U3370" s="12">
        <f t="shared" si="8929"/>
        <v>0</v>
      </c>
      <c r="V3370" s="12">
        <f t="shared" si="8929"/>
        <v>0</v>
      </c>
      <c r="W3370" s="12">
        <f t="shared" si="8929"/>
        <v>0</v>
      </c>
      <c r="X3370" s="12">
        <f t="shared" si="8929"/>
        <v>0</v>
      </c>
      <c r="Y3370" s="12">
        <f t="shared" si="8929"/>
        <v>0</v>
      </c>
      <c r="Z3370" s="12">
        <f t="shared" si="8929"/>
        <v>0</v>
      </c>
      <c r="AA3370" s="12">
        <f t="shared" si="8929"/>
        <v>0</v>
      </c>
      <c r="AB3370" s="12">
        <f t="shared" si="8929"/>
        <v>0</v>
      </c>
      <c r="AC3370" s="12">
        <f t="shared" si="8929"/>
        <v>0</v>
      </c>
      <c r="AD3370" s="12">
        <f t="shared" si="8929"/>
        <v>0</v>
      </c>
      <c r="AE3370" s="12">
        <f t="shared" si="8929"/>
        <v>0</v>
      </c>
      <c r="AF3370" s="12">
        <f t="shared" si="8929"/>
        <v>0</v>
      </c>
      <c r="AG3370" s="12">
        <f t="shared" si="8929"/>
        <v>0</v>
      </c>
      <c r="AH3370" s="12">
        <v>0</v>
      </c>
      <c r="AI3370" s="12">
        <v>0</v>
      </c>
      <c r="AJ3370" s="12">
        <f t="shared" ref="AJ3370:AY3370" si="8930">SUM(AJ3371:AJ3375)</f>
        <v>0</v>
      </c>
      <c r="AK3370" s="12">
        <f t="shared" si="8930"/>
        <v>0</v>
      </c>
      <c r="AL3370" s="12">
        <f t="shared" si="8930"/>
        <v>0</v>
      </c>
      <c r="AM3370" s="12">
        <f t="shared" si="8930"/>
        <v>0</v>
      </c>
      <c r="AN3370" s="12">
        <f t="shared" si="8930"/>
        <v>0</v>
      </c>
      <c r="AO3370" s="12">
        <f t="shared" si="8930"/>
        <v>0</v>
      </c>
      <c r="AP3370" s="12">
        <f t="shared" si="8930"/>
        <v>0</v>
      </c>
      <c r="AQ3370" s="12">
        <f t="shared" si="8930"/>
        <v>0</v>
      </c>
      <c r="AR3370" s="12">
        <f t="shared" si="8930"/>
        <v>0</v>
      </c>
      <c r="AS3370" s="12">
        <f t="shared" si="8930"/>
        <v>0</v>
      </c>
      <c r="AT3370" s="12">
        <f t="shared" si="8930"/>
        <v>0</v>
      </c>
      <c r="AU3370" s="12">
        <f t="shared" si="8930"/>
        <v>0</v>
      </c>
      <c r="AV3370" s="12">
        <f t="shared" si="8930"/>
        <v>0</v>
      </c>
      <c r="AW3370" s="12">
        <f t="shared" si="8930"/>
        <v>0</v>
      </c>
      <c r="AX3370" s="12">
        <f t="shared" si="8930"/>
        <v>0</v>
      </c>
      <c r="AY3370" s="12">
        <f t="shared" si="8930"/>
        <v>0</v>
      </c>
      <c r="AZ3370" s="12">
        <v>0</v>
      </c>
      <c r="BA3370" s="12">
        <v>0</v>
      </c>
      <c r="BB3370" s="12">
        <f t="shared" ref="BB3370:BQ3370" si="8931">SUM(BB3371:BB3375)</f>
        <v>0</v>
      </c>
      <c r="BC3370" s="12">
        <f t="shared" si="8931"/>
        <v>0</v>
      </c>
      <c r="BD3370" s="12">
        <f t="shared" si="8931"/>
        <v>0</v>
      </c>
      <c r="BE3370" s="12">
        <f t="shared" si="8931"/>
        <v>0</v>
      </c>
      <c r="BF3370" s="12">
        <f t="shared" si="8931"/>
        <v>0</v>
      </c>
      <c r="BG3370" s="12">
        <f t="shared" si="8931"/>
        <v>0</v>
      </c>
      <c r="BH3370" s="12">
        <f t="shared" si="8931"/>
        <v>0</v>
      </c>
      <c r="BI3370" s="12">
        <f t="shared" si="8931"/>
        <v>0</v>
      </c>
      <c r="BJ3370" s="12">
        <f t="shared" si="8931"/>
        <v>0</v>
      </c>
      <c r="BK3370" s="12">
        <f t="shared" si="8931"/>
        <v>0</v>
      </c>
      <c r="BL3370" s="12">
        <f t="shared" si="8931"/>
        <v>0</v>
      </c>
      <c r="BM3370" s="12">
        <f t="shared" si="8931"/>
        <v>0</v>
      </c>
      <c r="BN3370" s="12">
        <f t="shared" si="8931"/>
        <v>0</v>
      </c>
      <c r="BO3370" s="12">
        <f t="shared" si="8931"/>
        <v>0</v>
      </c>
      <c r="BP3370" s="12">
        <f t="shared" si="8931"/>
        <v>0</v>
      </c>
      <c r="BQ3370" s="12">
        <f t="shared" si="8931"/>
        <v>0</v>
      </c>
      <c r="BR3370" s="12">
        <v>0</v>
      </c>
      <c r="BS3370" s="12">
        <v>0</v>
      </c>
      <c r="BT3370" s="12">
        <f t="shared" ref="BT3370:BX3370" si="8932">SUM(BT3371:BT3375)</f>
        <v>146259</v>
      </c>
      <c r="BU3370" s="12">
        <f t="shared" si="8932"/>
        <v>143908</v>
      </c>
      <c r="BV3370" s="12">
        <f t="shared" si="8932"/>
        <v>75787</v>
      </c>
      <c r="BW3370" s="12">
        <f t="shared" si="8932"/>
        <v>27825</v>
      </c>
      <c r="BX3370" s="12">
        <f t="shared" si="8932"/>
        <v>9275</v>
      </c>
      <c r="BY3370" s="12">
        <f t="shared" ref="BY3370" si="8933">SUM(BY3371:BY3375)</f>
        <v>9275</v>
      </c>
      <c r="BZ3370" s="12">
        <f t="shared" ref="BZ3370" si="8934">SUM(BZ3371:BZ3375)</f>
        <v>9275</v>
      </c>
      <c r="CA3370" s="12">
        <f t="shared" si="8906"/>
        <v>103612</v>
      </c>
      <c r="CB3370" s="124">
        <f t="shared" si="8917"/>
        <v>71.998776996414364</v>
      </c>
    </row>
    <row r="3371" spans="1:80" x14ac:dyDescent="0.25">
      <c r="A3371" s="4" t="s">
        <v>928</v>
      </c>
      <c r="B3371" s="4" t="s">
        <v>88</v>
      </c>
      <c r="C3371" s="4" t="s">
        <v>1477</v>
      </c>
      <c r="D3371" s="79" t="s">
        <v>1478</v>
      </c>
      <c r="E3371" s="89">
        <v>6112</v>
      </c>
      <c r="F3371" s="79" t="s">
        <v>1480</v>
      </c>
      <c r="G3371" s="75" t="s">
        <v>1906</v>
      </c>
      <c r="H3371" s="13" t="s">
        <v>92</v>
      </c>
      <c r="I3371" s="14">
        <v>39300</v>
      </c>
      <c r="J3371" s="14">
        <f t="shared" si="8905"/>
        <v>39300</v>
      </c>
      <c r="K3371" s="14">
        <v>39300</v>
      </c>
      <c r="L3371" s="14">
        <f t="shared" si="8908"/>
        <v>0</v>
      </c>
      <c r="M3371" s="14">
        <v>0</v>
      </c>
      <c r="N3371" s="14">
        <v>0</v>
      </c>
      <c r="O3371" s="14">
        <v>0</v>
      </c>
      <c r="P3371" s="14">
        <v>0</v>
      </c>
      <c r="Q3371" s="14">
        <v>0</v>
      </c>
      <c r="R3371" s="14">
        <v>0</v>
      </c>
      <c r="S3371" s="14"/>
      <c r="T3371" s="14"/>
      <c r="U3371" s="14"/>
      <c r="V3371" s="14"/>
      <c r="W3371" s="14"/>
      <c r="X3371" s="14">
        <f t="shared" si="8870"/>
        <v>0</v>
      </c>
      <c r="Y3371" s="14"/>
      <c r="Z3371" s="14"/>
      <c r="AA3371" s="14"/>
      <c r="AB3371" s="14"/>
      <c r="AC3371" s="14"/>
      <c r="AD3371" s="14"/>
      <c r="AE3371" s="14"/>
      <c r="AF3371" s="14"/>
      <c r="AG3371" s="14"/>
      <c r="AH3371" s="14">
        <v>0</v>
      </c>
      <c r="AI3371" s="14">
        <v>0</v>
      </c>
      <c r="AJ3371" s="14">
        <v>0</v>
      </c>
      <c r="AK3371" s="14"/>
      <c r="AL3371" s="14"/>
      <c r="AM3371" s="14"/>
      <c r="AN3371" s="14"/>
      <c r="AO3371" s="14"/>
      <c r="AP3371" s="14">
        <f t="shared" si="8871"/>
        <v>0</v>
      </c>
      <c r="AQ3371" s="14"/>
      <c r="AR3371" s="14"/>
      <c r="AS3371" s="14"/>
      <c r="AT3371" s="14"/>
      <c r="AU3371" s="14"/>
      <c r="AV3371" s="14"/>
      <c r="AW3371" s="14"/>
      <c r="AX3371" s="14"/>
      <c r="AY3371" s="14"/>
      <c r="AZ3371" s="14">
        <v>0</v>
      </c>
      <c r="BA3371" s="14">
        <v>0</v>
      </c>
      <c r="BB3371" s="14">
        <v>0</v>
      </c>
      <c r="BC3371" s="14"/>
      <c r="BD3371" s="14"/>
      <c r="BE3371" s="14"/>
      <c r="BF3371" s="14"/>
      <c r="BG3371" s="14"/>
      <c r="BH3371" s="14">
        <f t="shared" si="8872"/>
        <v>0</v>
      </c>
      <c r="BI3371" s="14"/>
      <c r="BJ3371" s="14"/>
      <c r="BK3371" s="14"/>
      <c r="BL3371" s="14"/>
      <c r="BM3371" s="14"/>
      <c r="BN3371" s="14"/>
      <c r="BO3371" s="14"/>
      <c r="BP3371" s="14"/>
      <c r="BQ3371" s="14"/>
      <c r="BR3371" s="14">
        <v>0</v>
      </c>
      <c r="BS3371" s="14">
        <v>0</v>
      </c>
      <c r="BT3371" s="14">
        <v>39300</v>
      </c>
      <c r="BU3371" s="14">
        <v>39300</v>
      </c>
      <c r="BV3371" s="14">
        <v>19650</v>
      </c>
      <c r="BW3371" s="14">
        <f t="shared" si="8841"/>
        <v>9825</v>
      </c>
      <c r="BX3371" s="14">
        <v>3275</v>
      </c>
      <c r="BY3371" s="14">
        <v>3275</v>
      </c>
      <c r="BZ3371" s="14">
        <v>3275</v>
      </c>
      <c r="CA3371" s="14">
        <f t="shared" si="8906"/>
        <v>29475</v>
      </c>
      <c r="CB3371" s="122">
        <f t="shared" si="8917"/>
        <v>75</v>
      </c>
    </row>
    <row r="3372" spans="1:80" x14ac:dyDescent="0.25">
      <c r="A3372" s="4" t="s">
        <v>928</v>
      </c>
      <c r="B3372" s="4" t="s">
        <v>88</v>
      </c>
      <c r="C3372" s="4" t="s">
        <v>1477</v>
      </c>
      <c r="D3372" s="79" t="s">
        <v>1478</v>
      </c>
      <c r="E3372" s="89">
        <v>6112</v>
      </c>
      <c r="F3372" s="79" t="s">
        <v>1481</v>
      </c>
      <c r="G3372" s="75" t="s">
        <v>1906</v>
      </c>
      <c r="H3372" s="13" t="s">
        <v>39</v>
      </c>
      <c r="I3372" s="14">
        <v>55700</v>
      </c>
      <c r="J3372" s="14">
        <f t="shared" si="8905"/>
        <v>61270</v>
      </c>
      <c r="K3372" s="14">
        <v>61270</v>
      </c>
      <c r="L3372" s="14">
        <f t="shared" si="8908"/>
        <v>0</v>
      </c>
      <c r="M3372" s="14">
        <v>0</v>
      </c>
      <c r="N3372" s="14">
        <v>0</v>
      </c>
      <c r="O3372" s="14">
        <v>0</v>
      </c>
      <c r="P3372" s="14">
        <v>0</v>
      </c>
      <c r="Q3372" s="14">
        <v>0</v>
      </c>
      <c r="R3372" s="14">
        <v>0</v>
      </c>
      <c r="S3372" s="14"/>
      <c r="T3372" s="14"/>
      <c r="U3372" s="14"/>
      <c r="V3372" s="14"/>
      <c r="W3372" s="14"/>
      <c r="X3372" s="14">
        <f t="shared" si="8870"/>
        <v>0</v>
      </c>
      <c r="Y3372" s="14"/>
      <c r="Z3372" s="14"/>
      <c r="AA3372" s="14"/>
      <c r="AB3372" s="14"/>
      <c r="AC3372" s="14"/>
      <c r="AD3372" s="14"/>
      <c r="AE3372" s="14"/>
      <c r="AF3372" s="14"/>
      <c r="AG3372" s="14"/>
      <c r="AH3372" s="14">
        <v>0</v>
      </c>
      <c r="AI3372" s="14">
        <v>0</v>
      </c>
      <c r="AJ3372" s="14">
        <v>0</v>
      </c>
      <c r="AK3372" s="14"/>
      <c r="AL3372" s="14"/>
      <c r="AM3372" s="14"/>
      <c r="AN3372" s="14"/>
      <c r="AO3372" s="14"/>
      <c r="AP3372" s="14">
        <f t="shared" si="8871"/>
        <v>0</v>
      </c>
      <c r="AQ3372" s="14"/>
      <c r="AR3372" s="14"/>
      <c r="AS3372" s="14"/>
      <c r="AT3372" s="14"/>
      <c r="AU3372" s="14"/>
      <c r="AV3372" s="14"/>
      <c r="AW3372" s="14"/>
      <c r="AX3372" s="14"/>
      <c r="AY3372" s="14"/>
      <c r="AZ3372" s="14">
        <v>0</v>
      </c>
      <c r="BA3372" s="14">
        <v>0</v>
      </c>
      <c r="BB3372" s="14">
        <v>0</v>
      </c>
      <c r="BC3372" s="14"/>
      <c r="BD3372" s="14"/>
      <c r="BE3372" s="14"/>
      <c r="BF3372" s="14"/>
      <c r="BG3372" s="14"/>
      <c r="BH3372" s="14">
        <f t="shared" si="8872"/>
        <v>0</v>
      </c>
      <c r="BI3372" s="14"/>
      <c r="BJ3372" s="14"/>
      <c r="BK3372" s="14"/>
      <c r="BL3372" s="14"/>
      <c r="BM3372" s="14"/>
      <c r="BN3372" s="14"/>
      <c r="BO3372" s="14"/>
      <c r="BP3372" s="14"/>
      <c r="BQ3372" s="14"/>
      <c r="BR3372" s="14">
        <v>0</v>
      </c>
      <c r="BS3372" s="14">
        <v>0</v>
      </c>
      <c r="BT3372" s="14">
        <v>61270</v>
      </c>
      <c r="BU3372" s="14">
        <v>61270</v>
      </c>
      <c r="BV3372" s="14">
        <v>34769</v>
      </c>
      <c r="BW3372" s="14">
        <f t="shared" si="8841"/>
        <v>18000</v>
      </c>
      <c r="BX3372" s="14">
        <v>6000</v>
      </c>
      <c r="BY3372" s="14">
        <v>6000</v>
      </c>
      <c r="BZ3372" s="14">
        <v>6000</v>
      </c>
      <c r="CA3372" s="14">
        <f t="shared" si="8906"/>
        <v>52769</v>
      </c>
      <c r="CB3372" s="122">
        <f t="shared" si="8917"/>
        <v>86.125346825526364</v>
      </c>
    </row>
    <row r="3373" spans="1:80" x14ac:dyDescent="0.25">
      <c r="A3373" s="4" t="s">
        <v>928</v>
      </c>
      <c r="B3373" s="4" t="s">
        <v>88</v>
      </c>
      <c r="C3373" s="4" t="s">
        <v>1477</v>
      </c>
      <c r="D3373" s="79" t="s">
        <v>1478</v>
      </c>
      <c r="E3373" s="89">
        <v>6112</v>
      </c>
      <c r="F3373" s="79" t="s">
        <v>1482</v>
      </c>
      <c r="G3373" s="75" t="s">
        <v>1906</v>
      </c>
      <c r="H3373" s="13" t="s">
        <v>41</v>
      </c>
      <c r="I3373" s="14">
        <v>14500</v>
      </c>
      <c r="J3373" s="14">
        <f t="shared" si="8905"/>
        <v>18299</v>
      </c>
      <c r="K3373" s="14">
        <v>18299</v>
      </c>
      <c r="L3373" s="14">
        <f t="shared" si="8908"/>
        <v>0</v>
      </c>
      <c r="M3373" s="14">
        <v>0</v>
      </c>
      <c r="N3373" s="14">
        <v>0</v>
      </c>
      <c r="O3373" s="14">
        <v>0</v>
      </c>
      <c r="P3373" s="14">
        <v>0</v>
      </c>
      <c r="Q3373" s="14">
        <v>0</v>
      </c>
      <c r="R3373" s="14">
        <v>0</v>
      </c>
      <c r="S3373" s="14"/>
      <c r="T3373" s="14"/>
      <c r="U3373" s="14"/>
      <c r="V3373" s="14"/>
      <c r="W3373" s="14"/>
      <c r="X3373" s="14">
        <f t="shared" si="8870"/>
        <v>0</v>
      </c>
      <c r="Y3373" s="14"/>
      <c r="Z3373" s="14"/>
      <c r="AA3373" s="14"/>
      <c r="AB3373" s="14"/>
      <c r="AC3373" s="14"/>
      <c r="AD3373" s="14"/>
      <c r="AE3373" s="14"/>
      <c r="AF3373" s="14"/>
      <c r="AG3373" s="14"/>
      <c r="AH3373" s="14">
        <v>0</v>
      </c>
      <c r="AI3373" s="14">
        <v>0</v>
      </c>
      <c r="AJ3373" s="14">
        <v>0</v>
      </c>
      <c r="AK3373" s="14"/>
      <c r="AL3373" s="14"/>
      <c r="AM3373" s="14"/>
      <c r="AN3373" s="14"/>
      <c r="AO3373" s="14"/>
      <c r="AP3373" s="14">
        <f t="shared" si="8871"/>
        <v>0</v>
      </c>
      <c r="AQ3373" s="14"/>
      <c r="AR3373" s="14"/>
      <c r="AS3373" s="14"/>
      <c r="AT3373" s="14"/>
      <c r="AU3373" s="14"/>
      <c r="AV3373" s="14"/>
      <c r="AW3373" s="14"/>
      <c r="AX3373" s="14"/>
      <c r="AY3373" s="14"/>
      <c r="AZ3373" s="14">
        <v>0</v>
      </c>
      <c r="BA3373" s="14">
        <v>0</v>
      </c>
      <c r="BB3373" s="14">
        <v>0</v>
      </c>
      <c r="BC3373" s="14"/>
      <c r="BD3373" s="14"/>
      <c r="BE3373" s="14"/>
      <c r="BF3373" s="14"/>
      <c r="BG3373" s="14"/>
      <c r="BH3373" s="14">
        <f t="shared" si="8872"/>
        <v>0</v>
      </c>
      <c r="BI3373" s="14"/>
      <c r="BJ3373" s="14"/>
      <c r="BK3373" s="14"/>
      <c r="BL3373" s="14"/>
      <c r="BM3373" s="14"/>
      <c r="BN3373" s="14"/>
      <c r="BO3373" s="14"/>
      <c r="BP3373" s="14"/>
      <c r="BQ3373" s="14"/>
      <c r="BR3373" s="14">
        <v>0</v>
      </c>
      <c r="BS3373" s="14">
        <v>0</v>
      </c>
      <c r="BT3373" s="14">
        <v>18299</v>
      </c>
      <c r="BU3373" s="14">
        <v>15948</v>
      </c>
      <c r="BV3373" s="14">
        <v>15948</v>
      </c>
      <c r="BW3373" s="14">
        <f t="shared" si="8841"/>
        <v>0</v>
      </c>
      <c r="BX3373" s="14"/>
      <c r="BY3373" s="14"/>
      <c r="BZ3373" s="14"/>
      <c r="CA3373" s="14">
        <f t="shared" si="8906"/>
        <v>15948</v>
      </c>
      <c r="CB3373" s="122">
        <f t="shared" si="8917"/>
        <v>100</v>
      </c>
    </row>
    <row r="3374" spans="1:80" x14ac:dyDescent="0.25">
      <c r="A3374" s="4" t="s">
        <v>928</v>
      </c>
      <c r="B3374" s="4" t="s">
        <v>88</v>
      </c>
      <c r="C3374" s="4" t="s">
        <v>1477</v>
      </c>
      <c r="D3374" s="79" t="s">
        <v>1478</v>
      </c>
      <c r="E3374" s="89">
        <v>6112</v>
      </c>
      <c r="F3374" s="79" t="s">
        <v>1483</v>
      </c>
      <c r="G3374" s="75" t="s">
        <v>1906</v>
      </c>
      <c r="H3374" s="13" t="s">
        <v>37</v>
      </c>
      <c r="I3374" s="14">
        <v>0</v>
      </c>
      <c r="J3374" s="14">
        <f t="shared" si="8905"/>
        <v>11000</v>
      </c>
      <c r="K3374" s="14">
        <v>11000</v>
      </c>
      <c r="L3374" s="14">
        <f t="shared" si="8908"/>
        <v>0</v>
      </c>
      <c r="M3374" s="14">
        <v>0</v>
      </c>
      <c r="N3374" s="14">
        <v>0</v>
      </c>
      <c r="O3374" s="14">
        <v>0</v>
      </c>
      <c r="P3374" s="14">
        <v>0</v>
      </c>
      <c r="Q3374" s="14">
        <v>0</v>
      </c>
      <c r="R3374" s="14">
        <v>0</v>
      </c>
      <c r="S3374" s="14"/>
      <c r="T3374" s="14"/>
      <c r="U3374" s="14"/>
      <c r="V3374" s="14"/>
      <c r="W3374" s="14"/>
      <c r="X3374" s="14">
        <f t="shared" si="8870"/>
        <v>0</v>
      </c>
      <c r="Y3374" s="14"/>
      <c r="Z3374" s="14"/>
      <c r="AA3374" s="14"/>
      <c r="AB3374" s="14"/>
      <c r="AC3374" s="14"/>
      <c r="AD3374" s="14"/>
      <c r="AE3374" s="14"/>
      <c r="AF3374" s="14"/>
      <c r="AG3374" s="14"/>
      <c r="AH3374" s="14">
        <v>0</v>
      </c>
      <c r="AI3374" s="14">
        <v>0</v>
      </c>
      <c r="AJ3374" s="14">
        <v>0</v>
      </c>
      <c r="AK3374" s="14"/>
      <c r="AL3374" s="14"/>
      <c r="AM3374" s="14"/>
      <c r="AN3374" s="14"/>
      <c r="AO3374" s="14"/>
      <c r="AP3374" s="14">
        <f t="shared" si="8871"/>
        <v>0</v>
      </c>
      <c r="AQ3374" s="14"/>
      <c r="AR3374" s="14"/>
      <c r="AS3374" s="14"/>
      <c r="AT3374" s="14"/>
      <c r="AU3374" s="14"/>
      <c r="AV3374" s="14"/>
      <c r="AW3374" s="14"/>
      <c r="AX3374" s="14"/>
      <c r="AY3374" s="14"/>
      <c r="AZ3374" s="14">
        <v>0</v>
      </c>
      <c r="BA3374" s="14">
        <v>0</v>
      </c>
      <c r="BB3374" s="14">
        <v>0</v>
      </c>
      <c r="BC3374" s="14"/>
      <c r="BD3374" s="14"/>
      <c r="BE3374" s="14"/>
      <c r="BF3374" s="14"/>
      <c r="BG3374" s="14"/>
      <c r="BH3374" s="14">
        <f t="shared" si="8872"/>
        <v>0</v>
      </c>
      <c r="BI3374" s="14"/>
      <c r="BJ3374" s="14"/>
      <c r="BK3374" s="14"/>
      <c r="BL3374" s="14"/>
      <c r="BM3374" s="14"/>
      <c r="BN3374" s="14"/>
      <c r="BO3374" s="14"/>
      <c r="BP3374" s="14"/>
      <c r="BQ3374" s="14"/>
      <c r="BR3374" s="14">
        <v>0</v>
      </c>
      <c r="BS3374" s="14">
        <v>0</v>
      </c>
      <c r="BT3374" s="14">
        <v>11000</v>
      </c>
      <c r="BU3374" s="14">
        <v>11000</v>
      </c>
      <c r="BV3374" s="14">
        <v>0</v>
      </c>
      <c r="BW3374" s="14">
        <f t="shared" si="8841"/>
        <v>0</v>
      </c>
      <c r="BX3374" s="14"/>
      <c r="BY3374" s="14"/>
      <c r="BZ3374" s="14"/>
      <c r="CA3374" s="14">
        <f t="shared" si="8906"/>
        <v>0</v>
      </c>
      <c r="CB3374" s="122">
        <f t="shared" si="8917"/>
        <v>0</v>
      </c>
    </row>
    <row r="3375" spans="1:80" x14ac:dyDescent="0.25">
      <c r="A3375" s="4" t="s">
        <v>928</v>
      </c>
      <c r="B3375" s="4" t="s">
        <v>88</v>
      </c>
      <c r="C3375" s="4" t="s">
        <v>1477</v>
      </c>
      <c r="D3375" s="79" t="s">
        <v>1478</v>
      </c>
      <c r="E3375" s="89">
        <v>6112</v>
      </c>
      <c r="F3375" s="79" t="s">
        <v>1484</v>
      </c>
      <c r="G3375" s="75" t="s">
        <v>1906</v>
      </c>
      <c r="H3375" s="13" t="s">
        <v>43</v>
      </c>
      <c r="I3375" s="14">
        <v>14900</v>
      </c>
      <c r="J3375" s="14">
        <f t="shared" si="8905"/>
        <v>16390</v>
      </c>
      <c r="K3375" s="14">
        <v>16390</v>
      </c>
      <c r="L3375" s="14">
        <f t="shared" si="8908"/>
        <v>0</v>
      </c>
      <c r="M3375" s="14">
        <v>0</v>
      </c>
      <c r="N3375" s="14">
        <v>0</v>
      </c>
      <c r="O3375" s="14">
        <v>0</v>
      </c>
      <c r="P3375" s="14">
        <v>0</v>
      </c>
      <c r="Q3375" s="14">
        <v>0</v>
      </c>
      <c r="R3375" s="14">
        <v>0</v>
      </c>
      <c r="S3375" s="14"/>
      <c r="T3375" s="14"/>
      <c r="U3375" s="14"/>
      <c r="V3375" s="14"/>
      <c r="W3375" s="14"/>
      <c r="X3375" s="14">
        <f t="shared" si="8870"/>
        <v>0</v>
      </c>
      <c r="Y3375" s="14"/>
      <c r="Z3375" s="14"/>
      <c r="AA3375" s="14"/>
      <c r="AB3375" s="14"/>
      <c r="AC3375" s="14"/>
      <c r="AD3375" s="14"/>
      <c r="AE3375" s="14"/>
      <c r="AF3375" s="14"/>
      <c r="AG3375" s="14"/>
      <c r="AH3375" s="14">
        <v>0</v>
      </c>
      <c r="AI3375" s="14">
        <v>0</v>
      </c>
      <c r="AJ3375" s="14">
        <v>0</v>
      </c>
      <c r="AK3375" s="14"/>
      <c r="AL3375" s="14"/>
      <c r="AM3375" s="14"/>
      <c r="AN3375" s="14"/>
      <c r="AO3375" s="14"/>
      <c r="AP3375" s="14">
        <f t="shared" si="8871"/>
        <v>0</v>
      </c>
      <c r="AQ3375" s="14"/>
      <c r="AR3375" s="14"/>
      <c r="AS3375" s="14"/>
      <c r="AT3375" s="14"/>
      <c r="AU3375" s="14"/>
      <c r="AV3375" s="14"/>
      <c r="AW3375" s="14"/>
      <c r="AX3375" s="14"/>
      <c r="AY3375" s="14"/>
      <c r="AZ3375" s="14">
        <v>0</v>
      </c>
      <c r="BA3375" s="14">
        <v>0</v>
      </c>
      <c r="BB3375" s="14">
        <v>0</v>
      </c>
      <c r="BC3375" s="14"/>
      <c r="BD3375" s="14"/>
      <c r="BE3375" s="14"/>
      <c r="BF3375" s="14"/>
      <c r="BG3375" s="14"/>
      <c r="BH3375" s="14">
        <f t="shared" si="8872"/>
        <v>0</v>
      </c>
      <c r="BI3375" s="14"/>
      <c r="BJ3375" s="14"/>
      <c r="BK3375" s="14"/>
      <c r="BL3375" s="14"/>
      <c r="BM3375" s="14"/>
      <c r="BN3375" s="14"/>
      <c r="BO3375" s="14"/>
      <c r="BP3375" s="14"/>
      <c r="BQ3375" s="14"/>
      <c r="BR3375" s="14">
        <v>0</v>
      </c>
      <c r="BS3375" s="14">
        <v>0</v>
      </c>
      <c r="BT3375" s="14">
        <v>16390</v>
      </c>
      <c r="BU3375" s="14">
        <v>16390</v>
      </c>
      <c r="BV3375" s="14">
        <v>5420</v>
      </c>
      <c r="BW3375" s="14">
        <f t="shared" si="8841"/>
        <v>0</v>
      </c>
      <c r="BX3375" s="14"/>
      <c r="BY3375" s="14"/>
      <c r="BZ3375" s="14"/>
      <c r="CA3375" s="14">
        <f t="shared" si="8906"/>
        <v>5420</v>
      </c>
      <c r="CB3375" s="122">
        <f t="shared" si="8917"/>
        <v>33.068944478340448</v>
      </c>
    </row>
    <row r="3376" spans="1:80" x14ac:dyDescent="0.25">
      <c r="A3376" s="4" t="s">
        <v>928</v>
      </c>
      <c r="B3376" s="4" t="s">
        <v>88</v>
      </c>
      <c r="C3376" s="4" t="s">
        <v>1477</v>
      </c>
      <c r="D3376" s="79" t="s">
        <v>1478</v>
      </c>
      <c r="E3376" s="78" t="s">
        <v>44</v>
      </c>
      <c r="F3376" s="78" t="s">
        <v>1</v>
      </c>
      <c r="G3376" s="2" t="s">
        <v>1</v>
      </c>
      <c r="H3376" s="2" t="s">
        <v>45</v>
      </c>
      <c r="I3376" s="12">
        <f>SUM(I3377)</f>
        <v>72854</v>
      </c>
      <c r="J3376" s="12">
        <f t="shared" si="8905"/>
        <v>79392</v>
      </c>
      <c r="K3376" s="12">
        <f t="shared" ref="K3376:Q3376" si="8935">SUM(K3377)</f>
        <v>79392</v>
      </c>
      <c r="L3376" s="12">
        <f t="shared" si="8908"/>
        <v>0</v>
      </c>
      <c r="M3376" s="12">
        <f t="shared" si="8935"/>
        <v>0</v>
      </c>
      <c r="N3376" s="12">
        <f t="shared" si="8935"/>
        <v>0</v>
      </c>
      <c r="O3376" s="12">
        <f t="shared" si="8935"/>
        <v>0</v>
      </c>
      <c r="P3376" s="12">
        <f t="shared" si="8935"/>
        <v>0</v>
      </c>
      <c r="Q3376" s="12">
        <f t="shared" si="8935"/>
        <v>0</v>
      </c>
      <c r="R3376" s="12">
        <f t="shared" ref="R3376:AG3376" si="8936">SUM(R3377)</f>
        <v>0</v>
      </c>
      <c r="S3376" s="12">
        <f t="shared" si="8936"/>
        <v>0</v>
      </c>
      <c r="T3376" s="12">
        <f t="shared" si="8936"/>
        <v>0</v>
      </c>
      <c r="U3376" s="12">
        <f t="shared" si="8936"/>
        <v>0</v>
      </c>
      <c r="V3376" s="12">
        <f t="shared" si="8936"/>
        <v>0</v>
      </c>
      <c r="W3376" s="12">
        <f t="shared" si="8936"/>
        <v>0</v>
      </c>
      <c r="X3376" s="12">
        <f t="shared" si="8936"/>
        <v>0</v>
      </c>
      <c r="Y3376" s="12">
        <f t="shared" si="8936"/>
        <v>0</v>
      </c>
      <c r="Z3376" s="12">
        <f t="shared" si="8936"/>
        <v>0</v>
      </c>
      <c r="AA3376" s="12">
        <f t="shared" si="8936"/>
        <v>0</v>
      </c>
      <c r="AB3376" s="12">
        <f t="shared" si="8936"/>
        <v>0</v>
      </c>
      <c r="AC3376" s="12">
        <f t="shared" si="8936"/>
        <v>0</v>
      </c>
      <c r="AD3376" s="12">
        <f t="shared" si="8936"/>
        <v>0</v>
      </c>
      <c r="AE3376" s="12">
        <f t="shared" si="8936"/>
        <v>0</v>
      </c>
      <c r="AF3376" s="12">
        <f t="shared" si="8936"/>
        <v>0</v>
      </c>
      <c r="AG3376" s="12">
        <f t="shared" si="8936"/>
        <v>0</v>
      </c>
      <c r="AH3376" s="12">
        <v>0</v>
      </c>
      <c r="AI3376" s="12">
        <v>0</v>
      </c>
      <c r="AJ3376" s="12">
        <f t="shared" ref="AJ3376:AY3376" si="8937">SUM(AJ3377)</f>
        <v>0</v>
      </c>
      <c r="AK3376" s="12">
        <f t="shared" si="8937"/>
        <v>0</v>
      </c>
      <c r="AL3376" s="12">
        <f t="shared" si="8937"/>
        <v>0</v>
      </c>
      <c r="AM3376" s="12">
        <f t="shared" si="8937"/>
        <v>0</v>
      </c>
      <c r="AN3376" s="12">
        <f t="shared" si="8937"/>
        <v>0</v>
      </c>
      <c r="AO3376" s="12">
        <f t="shared" si="8937"/>
        <v>0</v>
      </c>
      <c r="AP3376" s="12">
        <f t="shared" si="8937"/>
        <v>0</v>
      </c>
      <c r="AQ3376" s="12">
        <f t="shared" si="8937"/>
        <v>0</v>
      </c>
      <c r="AR3376" s="12">
        <f t="shared" si="8937"/>
        <v>0</v>
      </c>
      <c r="AS3376" s="12">
        <f t="shared" si="8937"/>
        <v>0</v>
      </c>
      <c r="AT3376" s="12">
        <f t="shared" si="8937"/>
        <v>0</v>
      </c>
      <c r="AU3376" s="12">
        <f t="shared" si="8937"/>
        <v>0</v>
      </c>
      <c r="AV3376" s="12">
        <f t="shared" si="8937"/>
        <v>0</v>
      </c>
      <c r="AW3376" s="12">
        <f t="shared" si="8937"/>
        <v>0</v>
      </c>
      <c r="AX3376" s="12">
        <f t="shared" si="8937"/>
        <v>0</v>
      </c>
      <c r="AY3376" s="12">
        <f t="shared" si="8937"/>
        <v>0</v>
      </c>
      <c r="AZ3376" s="12">
        <v>0</v>
      </c>
      <c r="BA3376" s="12">
        <v>0</v>
      </c>
      <c r="BB3376" s="12">
        <f t="shared" ref="BB3376:BQ3376" si="8938">SUM(BB3377)</f>
        <v>0</v>
      </c>
      <c r="BC3376" s="12">
        <f t="shared" si="8938"/>
        <v>0</v>
      </c>
      <c r="BD3376" s="12">
        <f t="shared" si="8938"/>
        <v>0</v>
      </c>
      <c r="BE3376" s="12">
        <f t="shared" si="8938"/>
        <v>0</v>
      </c>
      <c r="BF3376" s="12">
        <f t="shared" si="8938"/>
        <v>0</v>
      </c>
      <c r="BG3376" s="12">
        <f t="shared" si="8938"/>
        <v>0</v>
      </c>
      <c r="BH3376" s="12">
        <f t="shared" si="8938"/>
        <v>0</v>
      </c>
      <c r="BI3376" s="12">
        <f t="shared" si="8938"/>
        <v>0</v>
      </c>
      <c r="BJ3376" s="12">
        <f t="shared" si="8938"/>
        <v>0</v>
      </c>
      <c r="BK3376" s="12">
        <f t="shared" si="8938"/>
        <v>0</v>
      </c>
      <c r="BL3376" s="12">
        <f t="shared" si="8938"/>
        <v>0</v>
      </c>
      <c r="BM3376" s="12">
        <f t="shared" si="8938"/>
        <v>0</v>
      </c>
      <c r="BN3376" s="12">
        <f t="shared" si="8938"/>
        <v>0</v>
      </c>
      <c r="BO3376" s="12">
        <f t="shared" si="8938"/>
        <v>0</v>
      </c>
      <c r="BP3376" s="12">
        <f t="shared" si="8938"/>
        <v>0</v>
      </c>
      <c r="BQ3376" s="12">
        <f t="shared" si="8938"/>
        <v>0</v>
      </c>
      <c r="BR3376" s="12">
        <v>0</v>
      </c>
      <c r="BS3376" s="12">
        <v>0</v>
      </c>
      <c r="BT3376" s="12">
        <f t="shared" ref="BT3376:BZ3376" si="8939">SUM(BT3377)</f>
        <v>83362</v>
      </c>
      <c r="BU3376" s="12">
        <f t="shared" si="8939"/>
        <v>83362</v>
      </c>
      <c r="BV3376" s="12">
        <f t="shared" si="8939"/>
        <v>42000</v>
      </c>
      <c r="BW3376" s="12">
        <f t="shared" si="8939"/>
        <v>21000</v>
      </c>
      <c r="BX3376" s="12">
        <f t="shared" si="8939"/>
        <v>7000</v>
      </c>
      <c r="BY3376" s="12">
        <f t="shared" si="8939"/>
        <v>7000</v>
      </c>
      <c r="BZ3376" s="12">
        <f t="shared" si="8939"/>
        <v>7000</v>
      </c>
      <c r="CA3376" s="12">
        <f t="shared" si="8906"/>
        <v>63000</v>
      </c>
      <c r="CB3376" s="124">
        <f t="shared" si="8917"/>
        <v>75.574002543125161</v>
      </c>
    </row>
    <row r="3377" spans="1:80" x14ac:dyDescent="0.25">
      <c r="A3377" s="4" t="s">
        <v>928</v>
      </c>
      <c r="B3377" s="4" t="s">
        <v>88</v>
      </c>
      <c r="C3377" s="4" t="s">
        <v>1477</v>
      </c>
      <c r="D3377" s="79" t="s">
        <v>1478</v>
      </c>
      <c r="E3377" s="89">
        <v>6121</v>
      </c>
      <c r="F3377" s="79"/>
      <c r="G3377" s="75" t="s">
        <v>1906</v>
      </c>
      <c r="H3377" s="13" t="s">
        <v>46</v>
      </c>
      <c r="I3377" s="14">
        <v>72854</v>
      </c>
      <c r="J3377" s="14">
        <f t="shared" si="8905"/>
        <v>79392</v>
      </c>
      <c r="K3377" s="14">
        <v>79392</v>
      </c>
      <c r="L3377" s="14">
        <f t="shared" si="8908"/>
        <v>0</v>
      </c>
      <c r="M3377" s="14">
        <v>0</v>
      </c>
      <c r="N3377" s="14">
        <v>0</v>
      </c>
      <c r="O3377" s="14">
        <v>0</v>
      </c>
      <c r="P3377" s="14">
        <v>0</v>
      </c>
      <c r="Q3377" s="14">
        <v>0</v>
      </c>
      <c r="R3377" s="14">
        <v>0</v>
      </c>
      <c r="S3377" s="14"/>
      <c r="T3377" s="14"/>
      <c r="U3377" s="14"/>
      <c r="V3377" s="14"/>
      <c r="W3377" s="14"/>
      <c r="X3377" s="14">
        <f t="shared" si="8870"/>
        <v>0</v>
      </c>
      <c r="Y3377" s="14"/>
      <c r="Z3377" s="14"/>
      <c r="AA3377" s="14"/>
      <c r="AB3377" s="14"/>
      <c r="AC3377" s="14"/>
      <c r="AD3377" s="14"/>
      <c r="AE3377" s="14"/>
      <c r="AF3377" s="14"/>
      <c r="AG3377" s="14"/>
      <c r="AH3377" s="14">
        <v>0</v>
      </c>
      <c r="AI3377" s="14">
        <v>0</v>
      </c>
      <c r="AJ3377" s="14">
        <v>0</v>
      </c>
      <c r="AK3377" s="14"/>
      <c r="AL3377" s="14"/>
      <c r="AM3377" s="14"/>
      <c r="AN3377" s="14"/>
      <c r="AO3377" s="14"/>
      <c r="AP3377" s="14">
        <f t="shared" si="8871"/>
        <v>0</v>
      </c>
      <c r="AQ3377" s="14"/>
      <c r="AR3377" s="14"/>
      <c r="AS3377" s="14"/>
      <c r="AT3377" s="14"/>
      <c r="AU3377" s="14"/>
      <c r="AV3377" s="14"/>
      <c r="AW3377" s="14"/>
      <c r="AX3377" s="14"/>
      <c r="AY3377" s="14"/>
      <c r="AZ3377" s="14">
        <v>0</v>
      </c>
      <c r="BA3377" s="14">
        <v>0</v>
      </c>
      <c r="BB3377" s="14">
        <v>0</v>
      </c>
      <c r="BC3377" s="14"/>
      <c r="BD3377" s="14"/>
      <c r="BE3377" s="14"/>
      <c r="BF3377" s="14"/>
      <c r="BG3377" s="14"/>
      <c r="BH3377" s="14">
        <f t="shared" si="8872"/>
        <v>0</v>
      </c>
      <c r="BI3377" s="14"/>
      <c r="BJ3377" s="14"/>
      <c r="BK3377" s="14"/>
      <c r="BL3377" s="14"/>
      <c r="BM3377" s="14"/>
      <c r="BN3377" s="14"/>
      <c r="BO3377" s="14"/>
      <c r="BP3377" s="14"/>
      <c r="BQ3377" s="14"/>
      <c r="BR3377" s="14">
        <v>0</v>
      </c>
      <c r="BS3377" s="14">
        <v>0</v>
      </c>
      <c r="BT3377" s="14">
        <v>83362</v>
      </c>
      <c r="BU3377" s="14">
        <v>83362</v>
      </c>
      <c r="BV3377" s="14">
        <v>42000</v>
      </c>
      <c r="BW3377" s="14">
        <f t="shared" si="8841"/>
        <v>21000</v>
      </c>
      <c r="BX3377" s="14">
        <v>7000</v>
      </c>
      <c r="BY3377" s="14">
        <v>7000</v>
      </c>
      <c r="BZ3377" s="14">
        <v>7000</v>
      </c>
      <c r="CA3377" s="14">
        <f t="shared" si="8906"/>
        <v>63000</v>
      </c>
      <c r="CB3377" s="122">
        <f t="shared" si="8917"/>
        <v>75.574002543125161</v>
      </c>
    </row>
    <row r="3378" spans="1:80" x14ac:dyDescent="0.25">
      <c r="A3378" s="4" t="s">
        <v>928</v>
      </c>
      <c r="B3378" s="4" t="s">
        <v>88</v>
      </c>
      <c r="C3378" s="4" t="s">
        <v>1477</v>
      </c>
      <c r="D3378" s="79" t="s">
        <v>1478</v>
      </c>
      <c r="E3378" s="78" t="s">
        <v>47</v>
      </c>
      <c r="F3378" s="78" t="s">
        <v>1</v>
      </c>
      <c r="G3378" s="2" t="s">
        <v>1</v>
      </c>
      <c r="H3378" s="2" t="s">
        <v>48</v>
      </c>
      <c r="I3378" s="12">
        <f>SUM(I3379:I3386)</f>
        <v>121550</v>
      </c>
      <c r="J3378" s="12">
        <f t="shared" si="8905"/>
        <v>134002</v>
      </c>
      <c r="K3378" s="12">
        <f t="shared" ref="K3378" si="8940">SUM(K3379:K3386)</f>
        <v>128002</v>
      </c>
      <c r="L3378" s="12">
        <f t="shared" si="8908"/>
        <v>6000</v>
      </c>
      <c r="M3378" s="12">
        <f t="shared" ref="M3378:Q3378" si="8941">SUM(M3379:M3386)</f>
        <v>6000</v>
      </c>
      <c r="N3378" s="12">
        <f t="shared" si="8941"/>
        <v>0</v>
      </c>
      <c r="O3378" s="12">
        <f t="shared" si="8941"/>
        <v>0</v>
      </c>
      <c r="P3378" s="12">
        <f t="shared" si="8941"/>
        <v>0</v>
      </c>
      <c r="Q3378" s="12">
        <f t="shared" si="8941"/>
        <v>0</v>
      </c>
      <c r="R3378" s="12">
        <f t="shared" ref="R3378:AG3378" si="8942">SUM(R3379:R3386)</f>
        <v>6000</v>
      </c>
      <c r="S3378" s="12">
        <f t="shared" si="8942"/>
        <v>0</v>
      </c>
      <c r="T3378" s="12">
        <f t="shared" si="8942"/>
        <v>0</v>
      </c>
      <c r="U3378" s="12">
        <f t="shared" si="8942"/>
        <v>0</v>
      </c>
      <c r="V3378" s="12">
        <f t="shared" si="8942"/>
        <v>0</v>
      </c>
      <c r="W3378" s="12">
        <f t="shared" si="8942"/>
        <v>0</v>
      </c>
      <c r="X3378" s="12">
        <f t="shared" si="8942"/>
        <v>6000</v>
      </c>
      <c r="Y3378" s="12">
        <f t="shared" si="8942"/>
        <v>0</v>
      </c>
      <c r="Z3378" s="12">
        <f t="shared" si="8942"/>
        <v>0</v>
      </c>
      <c r="AA3378" s="12">
        <f t="shared" si="8942"/>
        <v>0</v>
      </c>
      <c r="AB3378" s="12">
        <f t="shared" si="8942"/>
        <v>0</v>
      </c>
      <c r="AC3378" s="12">
        <f t="shared" si="8942"/>
        <v>0</v>
      </c>
      <c r="AD3378" s="12">
        <f t="shared" si="8942"/>
        <v>0</v>
      </c>
      <c r="AE3378" s="12">
        <f t="shared" si="8942"/>
        <v>0</v>
      </c>
      <c r="AF3378" s="12">
        <f t="shared" si="8942"/>
        <v>0</v>
      </c>
      <c r="AG3378" s="12">
        <f t="shared" si="8942"/>
        <v>0</v>
      </c>
      <c r="AH3378" s="12">
        <v>0</v>
      </c>
      <c r="AI3378" s="12">
        <v>6000</v>
      </c>
      <c r="AJ3378" s="12">
        <f t="shared" ref="AJ3378:AY3378" si="8943">SUM(AJ3379:AJ3386)</f>
        <v>0</v>
      </c>
      <c r="AK3378" s="12">
        <f t="shared" si="8943"/>
        <v>0</v>
      </c>
      <c r="AL3378" s="12">
        <f t="shared" si="8943"/>
        <v>0</v>
      </c>
      <c r="AM3378" s="12">
        <f t="shared" si="8943"/>
        <v>0</v>
      </c>
      <c r="AN3378" s="12">
        <f t="shared" si="8943"/>
        <v>0</v>
      </c>
      <c r="AO3378" s="12">
        <f t="shared" si="8943"/>
        <v>0</v>
      </c>
      <c r="AP3378" s="12">
        <f t="shared" si="8943"/>
        <v>0</v>
      </c>
      <c r="AQ3378" s="12">
        <f t="shared" si="8943"/>
        <v>0</v>
      </c>
      <c r="AR3378" s="12">
        <f t="shared" si="8943"/>
        <v>0</v>
      </c>
      <c r="AS3378" s="12">
        <f t="shared" si="8943"/>
        <v>0</v>
      </c>
      <c r="AT3378" s="12">
        <f t="shared" si="8943"/>
        <v>0</v>
      </c>
      <c r="AU3378" s="12">
        <f t="shared" si="8943"/>
        <v>0</v>
      </c>
      <c r="AV3378" s="12">
        <f t="shared" si="8943"/>
        <v>0</v>
      </c>
      <c r="AW3378" s="12">
        <f t="shared" si="8943"/>
        <v>0</v>
      </c>
      <c r="AX3378" s="12">
        <f t="shared" si="8943"/>
        <v>0</v>
      </c>
      <c r="AY3378" s="12">
        <f t="shared" si="8943"/>
        <v>0</v>
      </c>
      <c r="AZ3378" s="12">
        <v>0</v>
      </c>
      <c r="BA3378" s="12">
        <v>0</v>
      </c>
      <c r="BB3378" s="12">
        <f t="shared" ref="BB3378:BQ3378" si="8944">SUM(BB3379:BB3386)</f>
        <v>0</v>
      </c>
      <c r="BC3378" s="12">
        <f t="shared" si="8944"/>
        <v>0</v>
      </c>
      <c r="BD3378" s="12">
        <f t="shared" si="8944"/>
        <v>0</v>
      </c>
      <c r="BE3378" s="12">
        <f t="shared" si="8944"/>
        <v>1800</v>
      </c>
      <c r="BF3378" s="12">
        <f t="shared" si="8944"/>
        <v>0</v>
      </c>
      <c r="BG3378" s="12">
        <f t="shared" si="8944"/>
        <v>0</v>
      </c>
      <c r="BH3378" s="12">
        <f t="shared" si="8944"/>
        <v>1800</v>
      </c>
      <c r="BI3378" s="12">
        <f t="shared" si="8944"/>
        <v>0</v>
      </c>
      <c r="BJ3378" s="12">
        <f t="shared" si="8944"/>
        <v>0</v>
      </c>
      <c r="BK3378" s="12">
        <f t="shared" si="8944"/>
        <v>0</v>
      </c>
      <c r="BL3378" s="12">
        <f t="shared" si="8944"/>
        <v>0</v>
      </c>
      <c r="BM3378" s="12">
        <f t="shared" si="8944"/>
        <v>1800</v>
      </c>
      <c r="BN3378" s="12">
        <f t="shared" si="8944"/>
        <v>0</v>
      </c>
      <c r="BO3378" s="12">
        <f t="shared" si="8944"/>
        <v>0</v>
      </c>
      <c r="BP3378" s="12">
        <f t="shared" si="8944"/>
        <v>0</v>
      </c>
      <c r="BQ3378" s="12">
        <f t="shared" si="8944"/>
        <v>0</v>
      </c>
      <c r="BR3378" s="12">
        <v>1800</v>
      </c>
      <c r="BS3378" s="12">
        <v>0</v>
      </c>
      <c r="BT3378" s="12">
        <f t="shared" ref="BT3378:BZ3378" si="8945">SUM(BT3379:BT3386)</f>
        <v>150623</v>
      </c>
      <c r="BU3378" s="12">
        <f t="shared" si="8945"/>
        <v>144623</v>
      </c>
      <c r="BV3378" s="12">
        <f t="shared" si="8945"/>
        <v>72138</v>
      </c>
      <c r="BW3378" s="12">
        <f t="shared" si="8945"/>
        <v>31029</v>
      </c>
      <c r="BX3378" s="12">
        <f t="shared" si="8945"/>
        <v>13673</v>
      </c>
      <c r="BY3378" s="12">
        <f t="shared" si="8945"/>
        <v>8678</v>
      </c>
      <c r="BZ3378" s="12">
        <f t="shared" si="8945"/>
        <v>8678</v>
      </c>
      <c r="CA3378" s="12">
        <f t="shared" si="8906"/>
        <v>103167</v>
      </c>
      <c r="CB3378" s="124">
        <f t="shared" si="8917"/>
        <v>71.33512650131722</v>
      </c>
    </row>
    <row r="3379" spans="1:80" x14ac:dyDescent="0.25">
      <c r="A3379" s="4" t="s">
        <v>928</v>
      </c>
      <c r="B3379" s="4" t="s">
        <v>88</v>
      </c>
      <c r="C3379" s="4" t="s">
        <v>1477</v>
      </c>
      <c r="D3379" s="79" t="s">
        <v>1478</v>
      </c>
      <c r="E3379" s="89">
        <v>6131</v>
      </c>
      <c r="F3379" s="79"/>
      <c r="G3379" s="75" t="s">
        <v>1906</v>
      </c>
      <c r="H3379" s="13" t="s">
        <v>49</v>
      </c>
      <c r="I3379" s="14">
        <v>1500</v>
      </c>
      <c r="J3379" s="14">
        <f t="shared" si="8905"/>
        <v>2400</v>
      </c>
      <c r="K3379" s="14">
        <v>1900</v>
      </c>
      <c r="L3379" s="14">
        <f t="shared" si="8908"/>
        <v>500</v>
      </c>
      <c r="M3379" s="14">
        <v>500</v>
      </c>
      <c r="N3379" s="14">
        <v>0</v>
      </c>
      <c r="O3379" s="14">
        <v>0</v>
      </c>
      <c r="P3379" s="14">
        <v>0</v>
      </c>
      <c r="Q3379" s="14">
        <v>0</v>
      </c>
      <c r="R3379" s="14">
        <v>500</v>
      </c>
      <c r="S3379" s="14"/>
      <c r="T3379" s="14"/>
      <c r="U3379" s="14"/>
      <c r="V3379" s="14"/>
      <c r="W3379" s="14"/>
      <c r="X3379" s="14">
        <f t="shared" si="8870"/>
        <v>500</v>
      </c>
      <c r="Y3379" s="14"/>
      <c r="Z3379" s="14"/>
      <c r="AA3379" s="14"/>
      <c r="AB3379" s="14"/>
      <c r="AC3379" s="14"/>
      <c r="AD3379" s="14"/>
      <c r="AE3379" s="14"/>
      <c r="AF3379" s="14"/>
      <c r="AG3379" s="14"/>
      <c r="AH3379" s="14">
        <v>0</v>
      </c>
      <c r="AI3379" s="14">
        <v>500</v>
      </c>
      <c r="AJ3379" s="14">
        <v>0</v>
      </c>
      <c r="AK3379" s="14"/>
      <c r="AL3379" s="14"/>
      <c r="AM3379" s="14"/>
      <c r="AN3379" s="14"/>
      <c r="AO3379" s="14"/>
      <c r="AP3379" s="14">
        <f t="shared" si="8871"/>
        <v>0</v>
      </c>
      <c r="AQ3379" s="14"/>
      <c r="AR3379" s="14"/>
      <c r="AS3379" s="14"/>
      <c r="AT3379" s="14"/>
      <c r="AU3379" s="14"/>
      <c r="AV3379" s="14"/>
      <c r="AW3379" s="14"/>
      <c r="AX3379" s="14"/>
      <c r="AY3379" s="14"/>
      <c r="AZ3379" s="14">
        <v>0</v>
      </c>
      <c r="BA3379" s="14">
        <v>0</v>
      </c>
      <c r="BB3379" s="14">
        <v>0</v>
      </c>
      <c r="BC3379" s="14"/>
      <c r="BD3379" s="14"/>
      <c r="BE3379" s="14"/>
      <c r="BF3379" s="14"/>
      <c r="BG3379" s="14"/>
      <c r="BH3379" s="14">
        <f t="shared" si="8872"/>
        <v>0</v>
      </c>
      <c r="BI3379" s="14"/>
      <c r="BJ3379" s="14"/>
      <c r="BK3379" s="14"/>
      <c r="BL3379" s="14"/>
      <c r="BM3379" s="14"/>
      <c r="BN3379" s="14"/>
      <c r="BO3379" s="14"/>
      <c r="BP3379" s="14"/>
      <c r="BQ3379" s="14"/>
      <c r="BR3379" s="14">
        <v>0</v>
      </c>
      <c r="BS3379" s="14">
        <v>0</v>
      </c>
      <c r="BT3379" s="14">
        <v>2400</v>
      </c>
      <c r="BU3379" s="14">
        <v>1900</v>
      </c>
      <c r="BV3379" s="14">
        <v>1000</v>
      </c>
      <c r="BW3379" s="14">
        <f t="shared" si="8841"/>
        <v>900</v>
      </c>
      <c r="BX3379" s="14">
        <v>900</v>
      </c>
      <c r="BY3379" s="14"/>
      <c r="BZ3379" s="14"/>
      <c r="CA3379" s="14">
        <f t="shared" si="8906"/>
        <v>1900</v>
      </c>
      <c r="CB3379" s="122">
        <f t="shared" si="8917"/>
        <v>100</v>
      </c>
    </row>
    <row r="3380" spans="1:80" x14ac:dyDescent="0.25">
      <c r="A3380" s="4" t="s">
        <v>928</v>
      </c>
      <c r="B3380" s="4" t="s">
        <v>88</v>
      </c>
      <c r="C3380" s="4" t="s">
        <v>1477</v>
      </c>
      <c r="D3380" s="79" t="s">
        <v>1478</v>
      </c>
      <c r="E3380" s="89">
        <v>6132</v>
      </c>
      <c r="F3380" s="79"/>
      <c r="G3380" s="75" t="s">
        <v>1906</v>
      </c>
      <c r="H3380" s="13" t="s">
        <v>196</v>
      </c>
      <c r="I3380" s="14">
        <v>44000</v>
      </c>
      <c r="J3380" s="14">
        <f t="shared" si="8905"/>
        <v>48400</v>
      </c>
      <c r="K3380" s="14">
        <v>48400</v>
      </c>
      <c r="L3380" s="14">
        <f t="shared" si="8908"/>
        <v>0</v>
      </c>
      <c r="M3380" s="14">
        <v>0</v>
      </c>
      <c r="N3380" s="14">
        <v>0</v>
      </c>
      <c r="O3380" s="14">
        <v>0</v>
      </c>
      <c r="P3380" s="14">
        <v>0</v>
      </c>
      <c r="Q3380" s="14">
        <v>0</v>
      </c>
      <c r="R3380" s="14">
        <v>0</v>
      </c>
      <c r="S3380" s="14"/>
      <c r="T3380" s="14"/>
      <c r="U3380" s="14"/>
      <c r="V3380" s="14"/>
      <c r="W3380" s="14"/>
      <c r="X3380" s="14">
        <f t="shared" si="8870"/>
        <v>0</v>
      </c>
      <c r="Y3380" s="14"/>
      <c r="Z3380" s="14"/>
      <c r="AA3380" s="14"/>
      <c r="AB3380" s="14"/>
      <c r="AC3380" s="14"/>
      <c r="AD3380" s="14"/>
      <c r="AE3380" s="14"/>
      <c r="AF3380" s="14"/>
      <c r="AG3380" s="14"/>
      <c r="AH3380" s="14">
        <v>0</v>
      </c>
      <c r="AI3380" s="14">
        <v>0</v>
      </c>
      <c r="AJ3380" s="14">
        <v>0</v>
      </c>
      <c r="AK3380" s="14"/>
      <c r="AL3380" s="14"/>
      <c r="AM3380" s="14"/>
      <c r="AN3380" s="14"/>
      <c r="AO3380" s="14"/>
      <c r="AP3380" s="14">
        <f t="shared" si="8871"/>
        <v>0</v>
      </c>
      <c r="AQ3380" s="14"/>
      <c r="AR3380" s="14"/>
      <c r="AS3380" s="14"/>
      <c r="AT3380" s="14"/>
      <c r="AU3380" s="14"/>
      <c r="AV3380" s="14"/>
      <c r="AW3380" s="14"/>
      <c r="AX3380" s="14"/>
      <c r="AY3380" s="14"/>
      <c r="AZ3380" s="14">
        <v>0</v>
      </c>
      <c r="BA3380" s="14">
        <v>0</v>
      </c>
      <c r="BB3380" s="14">
        <v>0</v>
      </c>
      <c r="BC3380" s="14"/>
      <c r="BD3380" s="14"/>
      <c r="BE3380" s="14"/>
      <c r="BF3380" s="14"/>
      <c r="BG3380" s="14"/>
      <c r="BH3380" s="14">
        <f t="shared" si="8872"/>
        <v>0</v>
      </c>
      <c r="BI3380" s="14"/>
      <c r="BJ3380" s="14"/>
      <c r="BK3380" s="14"/>
      <c r="BL3380" s="14"/>
      <c r="BM3380" s="14"/>
      <c r="BN3380" s="14"/>
      <c r="BO3380" s="14"/>
      <c r="BP3380" s="14"/>
      <c r="BQ3380" s="14"/>
      <c r="BR3380" s="14">
        <v>0</v>
      </c>
      <c r="BS3380" s="14">
        <v>0</v>
      </c>
      <c r="BT3380" s="14">
        <v>48400</v>
      </c>
      <c r="BU3380" s="14">
        <v>48400</v>
      </c>
      <c r="BV3380" s="14">
        <v>24000</v>
      </c>
      <c r="BW3380" s="14">
        <f t="shared" si="8841"/>
        <v>10000</v>
      </c>
      <c r="BX3380" s="14">
        <v>4000</v>
      </c>
      <c r="BY3380" s="14">
        <v>3000</v>
      </c>
      <c r="BZ3380" s="14">
        <v>3000</v>
      </c>
      <c r="CA3380" s="14">
        <f t="shared" si="8906"/>
        <v>34000</v>
      </c>
      <c r="CB3380" s="122">
        <f t="shared" si="8917"/>
        <v>70.247933884297524</v>
      </c>
    </row>
    <row r="3381" spans="1:80" x14ac:dyDescent="0.25">
      <c r="A3381" s="4" t="s">
        <v>928</v>
      </c>
      <c r="B3381" s="4" t="s">
        <v>88</v>
      </c>
      <c r="C3381" s="4" t="s">
        <v>1477</v>
      </c>
      <c r="D3381" s="79" t="s">
        <v>1478</v>
      </c>
      <c r="E3381" s="89">
        <v>6133</v>
      </c>
      <c r="F3381" s="79"/>
      <c r="G3381" s="75" t="s">
        <v>1906</v>
      </c>
      <c r="H3381" s="13" t="s">
        <v>198</v>
      </c>
      <c r="I3381" s="14">
        <v>10000</v>
      </c>
      <c r="J3381" s="14">
        <f t="shared" si="8905"/>
        <v>11000</v>
      </c>
      <c r="K3381" s="14">
        <v>11000</v>
      </c>
      <c r="L3381" s="14">
        <f t="shared" si="8908"/>
        <v>0</v>
      </c>
      <c r="M3381" s="14">
        <v>0</v>
      </c>
      <c r="N3381" s="14">
        <v>0</v>
      </c>
      <c r="O3381" s="14">
        <v>0</v>
      </c>
      <c r="P3381" s="14">
        <v>0</v>
      </c>
      <c r="Q3381" s="14">
        <v>0</v>
      </c>
      <c r="R3381" s="14">
        <v>0</v>
      </c>
      <c r="S3381" s="14"/>
      <c r="T3381" s="14"/>
      <c r="U3381" s="14"/>
      <c r="V3381" s="14"/>
      <c r="W3381" s="14"/>
      <c r="X3381" s="14">
        <f t="shared" si="8870"/>
        <v>0</v>
      </c>
      <c r="Y3381" s="14"/>
      <c r="Z3381" s="14"/>
      <c r="AA3381" s="14"/>
      <c r="AB3381" s="14"/>
      <c r="AC3381" s="14"/>
      <c r="AD3381" s="14"/>
      <c r="AE3381" s="14"/>
      <c r="AF3381" s="14"/>
      <c r="AG3381" s="14"/>
      <c r="AH3381" s="14">
        <v>0</v>
      </c>
      <c r="AI3381" s="14">
        <v>0</v>
      </c>
      <c r="AJ3381" s="14">
        <v>0</v>
      </c>
      <c r="AK3381" s="14"/>
      <c r="AL3381" s="14"/>
      <c r="AM3381" s="14"/>
      <c r="AN3381" s="14"/>
      <c r="AO3381" s="14"/>
      <c r="AP3381" s="14">
        <f t="shared" si="8871"/>
        <v>0</v>
      </c>
      <c r="AQ3381" s="14"/>
      <c r="AR3381" s="14"/>
      <c r="AS3381" s="14"/>
      <c r="AT3381" s="14"/>
      <c r="AU3381" s="14"/>
      <c r="AV3381" s="14"/>
      <c r="AW3381" s="14"/>
      <c r="AX3381" s="14"/>
      <c r="AY3381" s="14"/>
      <c r="AZ3381" s="14">
        <v>0</v>
      </c>
      <c r="BA3381" s="14">
        <v>0</v>
      </c>
      <c r="BB3381" s="14">
        <v>0</v>
      </c>
      <c r="BC3381" s="14"/>
      <c r="BD3381" s="14"/>
      <c r="BE3381" s="14"/>
      <c r="BF3381" s="14"/>
      <c r="BG3381" s="14"/>
      <c r="BH3381" s="14">
        <f t="shared" si="8872"/>
        <v>0</v>
      </c>
      <c r="BI3381" s="14"/>
      <c r="BJ3381" s="14"/>
      <c r="BK3381" s="14"/>
      <c r="BL3381" s="14"/>
      <c r="BM3381" s="14"/>
      <c r="BN3381" s="14"/>
      <c r="BO3381" s="14"/>
      <c r="BP3381" s="14"/>
      <c r="BQ3381" s="14"/>
      <c r="BR3381" s="14">
        <v>0</v>
      </c>
      <c r="BS3381" s="14">
        <v>0</v>
      </c>
      <c r="BT3381" s="14">
        <v>11000</v>
      </c>
      <c r="BU3381" s="14">
        <v>11000</v>
      </c>
      <c r="BV3381" s="14">
        <v>5520</v>
      </c>
      <c r="BW3381" s="14">
        <f t="shared" si="8841"/>
        <v>1920</v>
      </c>
      <c r="BX3381" s="14">
        <v>920</v>
      </c>
      <c r="BY3381" s="14">
        <v>500</v>
      </c>
      <c r="BZ3381" s="14">
        <v>500</v>
      </c>
      <c r="CA3381" s="14">
        <f t="shared" si="8906"/>
        <v>7440</v>
      </c>
      <c r="CB3381" s="122">
        <f t="shared" si="8917"/>
        <v>67.63636363636364</v>
      </c>
    </row>
    <row r="3382" spans="1:80" x14ac:dyDescent="0.25">
      <c r="A3382" s="4" t="s">
        <v>928</v>
      </c>
      <c r="B3382" s="4" t="s">
        <v>88</v>
      </c>
      <c r="C3382" s="4" t="s">
        <v>1477</v>
      </c>
      <c r="D3382" s="79" t="s">
        <v>1478</v>
      </c>
      <c r="E3382" s="89">
        <v>6134</v>
      </c>
      <c r="F3382" s="79"/>
      <c r="G3382" s="75" t="s">
        <v>1906</v>
      </c>
      <c r="H3382" s="13" t="s">
        <v>200</v>
      </c>
      <c r="I3382" s="14">
        <v>17000</v>
      </c>
      <c r="J3382" s="14">
        <f t="shared" si="8905"/>
        <v>18500</v>
      </c>
      <c r="K3382" s="14">
        <v>16500</v>
      </c>
      <c r="L3382" s="14">
        <f t="shared" si="8908"/>
        <v>2000</v>
      </c>
      <c r="M3382" s="14">
        <v>2000</v>
      </c>
      <c r="N3382" s="14">
        <v>0</v>
      </c>
      <c r="O3382" s="14">
        <v>0</v>
      </c>
      <c r="P3382" s="14">
        <v>0</v>
      </c>
      <c r="Q3382" s="14">
        <v>0</v>
      </c>
      <c r="R3382" s="14">
        <v>2000</v>
      </c>
      <c r="S3382" s="14"/>
      <c r="T3382" s="14"/>
      <c r="U3382" s="14"/>
      <c r="V3382" s="14"/>
      <c r="W3382" s="14"/>
      <c r="X3382" s="14">
        <f t="shared" si="8870"/>
        <v>2000</v>
      </c>
      <c r="Y3382" s="14"/>
      <c r="Z3382" s="14"/>
      <c r="AA3382" s="14"/>
      <c r="AB3382" s="14"/>
      <c r="AC3382" s="14"/>
      <c r="AD3382" s="14"/>
      <c r="AE3382" s="14"/>
      <c r="AF3382" s="14"/>
      <c r="AG3382" s="14"/>
      <c r="AH3382" s="14">
        <v>0</v>
      </c>
      <c r="AI3382" s="14">
        <v>2000</v>
      </c>
      <c r="AJ3382" s="14">
        <v>0</v>
      </c>
      <c r="AK3382" s="14"/>
      <c r="AL3382" s="14"/>
      <c r="AM3382" s="14"/>
      <c r="AN3382" s="14"/>
      <c r="AO3382" s="14"/>
      <c r="AP3382" s="14">
        <f t="shared" si="8871"/>
        <v>0</v>
      </c>
      <c r="AQ3382" s="14"/>
      <c r="AR3382" s="14"/>
      <c r="AS3382" s="14"/>
      <c r="AT3382" s="14"/>
      <c r="AU3382" s="14"/>
      <c r="AV3382" s="14"/>
      <c r="AW3382" s="14"/>
      <c r="AX3382" s="14"/>
      <c r="AY3382" s="14"/>
      <c r="AZ3382" s="14">
        <v>0</v>
      </c>
      <c r="BA3382" s="14">
        <v>0</v>
      </c>
      <c r="BB3382" s="14">
        <v>0</v>
      </c>
      <c r="BC3382" s="14"/>
      <c r="BD3382" s="14"/>
      <c r="BE3382" s="14"/>
      <c r="BF3382" s="14"/>
      <c r="BG3382" s="14"/>
      <c r="BH3382" s="14">
        <f t="shared" si="8872"/>
        <v>0</v>
      </c>
      <c r="BI3382" s="14"/>
      <c r="BJ3382" s="14"/>
      <c r="BK3382" s="14"/>
      <c r="BL3382" s="14"/>
      <c r="BM3382" s="14"/>
      <c r="BN3382" s="14"/>
      <c r="BO3382" s="14"/>
      <c r="BP3382" s="14"/>
      <c r="BQ3382" s="14"/>
      <c r="BR3382" s="14">
        <v>0</v>
      </c>
      <c r="BS3382" s="14">
        <v>0</v>
      </c>
      <c r="BT3382" s="14">
        <v>35000</v>
      </c>
      <c r="BU3382" s="14">
        <v>33000</v>
      </c>
      <c r="BV3382" s="14">
        <v>16500</v>
      </c>
      <c r="BW3382" s="14">
        <f t="shared" si="8841"/>
        <v>6550</v>
      </c>
      <c r="BX3382" s="14">
        <v>2750</v>
      </c>
      <c r="BY3382" s="14">
        <v>1900</v>
      </c>
      <c r="BZ3382" s="14">
        <v>1900</v>
      </c>
      <c r="CA3382" s="14">
        <f t="shared" si="8906"/>
        <v>23050</v>
      </c>
      <c r="CB3382" s="122">
        <f t="shared" si="8917"/>
        <v>69.848484848484844</v>
      </c>
    </row>
    <row r="3383" spans="1:80" x14ac:dyDescent="0.25">
      <c r="A3383" s="4" t="s">
        <v>928</v>
      </c>
      <c r="B3383" s="4" t="s">
        <v>88</v>
      </c>
      <c r="C3383" s="4" t="s">
        <v>1477</v>
      </c>
      <c r="D3383" s="79" t="s">
        <v>1478</v>
      </c>
      <c r="E3383" s="89">
        <v>6135</v>
      </c>
      <c r="F3383" s="79"/>
      <c r="G3383" s="75" t="s">
        <v>1906</v>
      </c>
      <c r="H3383" s="13" t="s">
        <v>201</v>
      </c>
      <c r="I3383" s="14">
        <v>3000</v>
      </c>
      <c r="J3383" s="14">
        <f t="shared" si="8905"/>
        <v>3200</v>
      </c>
      <c r="K3383" s="14">
        <v>2200</v>
      </c>
      <c r="L3383" s="14">
        <f t="shared" si="8908"/>
        <v>1000</v>
      </c>
      <c r="M3383" s="14">
        <v>1000</v>
      </c>
      <c r="N3383" s="14">
        <v>0</v>
      </c>
      <c r="O3383" s="14">
        <v>0</v>
      </c>
      <c r="P3383" s="14">
        <v>0</v>
      </c>
      <c r="Q3383" s="14">
        <v>0</v>
      </c>
      <c r="R3383" s="14">
        <v>1000</v>
      </c>
      <c r="S3383" s="14"/>
      <c r="T3383" s="14"/>
      <c r="U3383" s="14"/>
      <c r="V3383" s="14"/>
      <c r="W3383" s="14"/>
      <c r="X3383" s="14">
        <f t="shared" si="8870"/>
        <v>1000</v>
      </c>
      <c r="Y3383" s="14"/>
      <c r="Z3383" s="14"/>
      <c r="AA3383" s="14"/>
      <c r="AB3383" s="14"/>
      <c r="AC3383" s="14"/>
      <c r="AD3383" s="14"/>
      <c r="AE3383" s="14"/>
      <c r="AF3383" s="14"/>
      <c r="AG3383" s="14"/>
      <c r="AH3383" s="14">
        <v>0</v>
      </c>
      <c r="AI3383" s="14">
        <v>1000</v>
      </c>
      <c r="AJ3383" s="14">
        <v>0</v>
      </c>
      <c r="AK3383" s="14"/>
      <c r="AL3383" s="14"/>
      <c r="AM3383" s="14"/>
      <c r="AN3383" s="14"/>
      <c r="AO3383" s="14"/>
      <c r="AP3383" s="14">
        <f t="shared" si="8871"/>
        <v>0</v>
      </c>
      <c r="AQ3383" s="14"/>
      <c r="AR3383" s="14"/>
      <c r="AS3383" s="14"/>
      <c r="AT3383" s="14"/>
      <c r="AU3383" s="14"/>
      <c r="AV3383" s="14"/>
      <c r="AW3383" s="14"/>
      <c r="AX3383" s="14"/>
      <c r="AY3383" s="14"/>
      <c r="AZ3383" s="14">
        <v>0</v>
      </c>
      <c r="BA3383" s="14">
        <v>0</v>
      </c>
      <c r="BB3383" s="14">
        <v>0</v>
      </c>
      <c r="BC3383" s="14"/>
      <c r="BD3383" s="14"/>
      <c r="BE3383" s="14">
        <v>1800</v>
      </c>
      <c r="BF3383" s="14"/>
      <c r="BG3383" s="14"/>
      <c r="BH3383" s="14">
        <f t="shared" si="8872"/>
        <v>1800</v>
      </c>
      <c r="BI3383" s="14"/>
      <c r="BJ3383" s="14"/>
      <c r="BK3383" s="14"/>
      <c r="BL3383" s="14"/>
      <c r="BM3383" s="14">
        <v>1800</v>
      </c>
      <c r="BN3383" s="14"/>
      <c r="BO3383" s="14"/>
      <c r="BP3383" s="14"/>
      <c r="BQ3383" s="14"/>
      <c r="BR3383" s="14">
        <v>1800</v>
      </c>
      <c r="BS3383" s="14">
        <v>0</v>
      </c>
      <c r="BT3383" s="14">
        <v>3200</v>
      </c>
      <c r="BU3383" s="14">
        <v>2200</v>
      </c>
      <c r="BV3383" s="14">
        <v>1100</v>
      </c>
      <c r="BW3383" s="14">
        <f t="shared" si="8841"/>
        <v>1100</v>
      </c>
      <c r="BX3383" s="14">
        <v>1100</v>
      </c>
      <c r="BY3383" s="14"/>
      <c r="BZ3383" s="14"/>
      <c r="CA3383" s="14">
        <f t="shared" si="8906"/>
        <v>2200</v>
      </c>
      <c r="CB3383" s="122">
        <f t="shared" si="8917"/>
        <v>100</v>
      </c>
    </row>
    <row r="3384" spans="1:80" x14ac:dyDescent="0.25">
      <c r="A3384" s="4" t="s">
        <v>928</v>
      </c>
      <c r="B3384" s="4" t="s">
        <v>88</v>
      </c>
      <c r="C3384" s="4" t="s">
        <v>1477</v>
      </c>
      <c r="D3384" s="79" t="s">
        <v>1478</v>
      </c>
      <c r="E3384" s="89">
        <v>6137</v>
      </c>
      <c r="F3384" s="79"/>
      <c r="G3384" s="75" t="s">
        <v>1906</v>
      </c>
      <c r="H3384" s="13" t="s">
        <v>204</v>
      </c>
      <c r="I3384" s="14">
        <v>10000</v>
      </c>
      <c r="J3384" s="14">
        <f t="shared" si="8905"/>
        <v>10900</v>
      </c>
      <c r="K3384" s="14">
        <v>9900</v>
      </c>
      <c r="L3384" s="14">
        <f t="shared" si="8908"/>
        <v>1000</v>
      </c>
      <c r="M3384" s="14">
        <v>1000</v>
      </c>
      <c r="N3384" s="14">
        <v>0</v>
      </c>
      <c r="O3384" s="14">
        <v>0</v>
      </c>
      <c r="P3384" s="14">
        <v>0</v>
      </c>
      <c r="Q3384" s="14">
        <v>0</v>
      </c>
      <c r="R3384" s="14">
        <v>1000</v>
      </c>
      <c r="S3384" s="14"/>
      <c r="T3384" s="14"/>
      <c r="U3384" s="14"/>
      <c r="V3384" s="14"/>
      <c r="W3384" s="14"/>
      <c r="X3384" s="14">
        <f t="shared" si="8870"/>
        <v>1000</v>
      </c>
      <c r="Y3384" s="14"/>
      <c r="Z3384" s="14"/>
      <c r="AA3384" s="14"/>
      <c r="AB3384" s="14"/>
      <c r="AC3384" s="14"/>
      <c r="AD3384" s="14"/>
      <c r="AE3384" s="14"/>
      <c r="AF3384" s="14"/>
      <c r="AG3384" s="14"/>
      <c r="AH3384" s="14">
        <v>0</v>
      </c>
      <c r="AI3384" s="14">
        <v>1000</v>
      </c>
      <c r="AJ3384" s="14">
        <v>0</v>
      </c>
      <c r="AK3384" s="14"/>
      <c r="AL3384" s="14"/>
      <c r="AM3384" s="14"/>
      <c r="AN3384" s="14"/>
      <c r="AO3384" s="14"/>
      <c r="AP3384" s="14">
        <f t="shared" si="8871"/>
        <v>0</v>
      </c>
      <c r="AQ3384" s="14"/>
      <c r="AR3384" s="14"/>
      <c r="AS3384" s="14"/>
      <c r="AT3384" s="14"/>
      <c r="AU3384" s="14"/>
      <c r="AV3384" s="14"/>
      <c r="AW3384" s="14"/>
      <c r="AX3384" s="14"/>
      <c r="AY3384" s="14"/>
      <c r="AZ3384" s="14">
        <v>0</v>
      </c>
      <c r="BA3384" s="14">
        <v>0</v>
      </c>
      <c r="BB3384" s="14">
        <v>0</v>
      </c>
      <c r="BC3384" s="14"/>
      <c r="BD3384" s="14"/>
      <c r="BE3384" s="14"/>
      <c r="BF3384" s="14"/>
      <c r="BG3384" s="14"/>
      <c r="BH3384" s="14">
        <f t="shared" si="8872"/>
        <v>0</v>
      </c>
      <c r="BI3384" s="14"/>
      <c r="BJ3384" s="14"/>
      <c r="BK3384" s="14"/>
      <c r="BL3384" s="14"/>
      <c r="BM3384" s="14"/>
      <c r="BN3384" s="14"/>
      <c r="BO3384" s="14"/>
      <c r="BP3384" s="14"/>
      <c r="BQ3384" s="14"/>
      <c r="BR3384" s="14">
        <v>0</v>
      </c>
      <c r="BS3384" s="14">
        <v>0</v>
      </c>
      <c r="BT3384" s="14">
        <v>10900</v>
      </c>
      <c r="BU3384" s="14">
        <v>9900</v>
      </c>
      <c r="BV3384" s="14">
        <v>4950</v>
      </c>
      <c r="BW3384" s="14">
        <f t="shared" si="8841"/>
        <v>2025</v>
      </c>
      <c r="BX3384" s="14">
        <v>825</v>
      </c>
      <c r="BY3384" s="14">
        <v>600</v>
      </c>
      <c r="BZ3384" s="14">
        <v>600</v>
      </c>
      <c r="CA3384" s="14">
        <f t="shared" si="8906"/>
        <v>6975</v>
      </c>
      <c r="CB3384" s="122">
        <f t="shared" si="8917"/>
        <v>70.454545454545453</v>
      </c>
    </row>
    <row r="3385" spans="1:80" x14ac:dyDescent="0.25">
      <c r="A3385" s="4" t="s">
        <v>928</v>
      </c>
      <c r="B3385" s="4" t="s">
        <v>88</v>
      </c>
      <c r="C3385" s="4" t="s">
        <v>1477</v>
      </c>
      <c r="D3385" s="79" t="s">
        <v>1478</v>
      </c>
      <c r="E3385" s="89">
        <v>6138</v>
      </c>
      <c r="F3385" s="79"/>
      <c r="G3385" s="75" t="s">
        <v>1906</v>
      </c>
      <c r="H3385" s="13" t="s">
        <v>205</v>
      </c>
      <c r="I3385" s="14">
        <v>0</v>
      </c>
      <c r="J3385" s="14">
        <f t="shared" si="8905"/>
        <v>50</v>
      </c>
      <c r="K3385" s="14">
        <v>50</v>
      </c>
      <c r="L3385" s="14">
        <f t="shared" si="8908"/>
        <v>0</v>
      </c>
      <c r="M3385" s="14">
        <v>0</v>
      </c>
      <c r="N3385" s="14">
        <v>0</v>
      </c>
      <c r="O3385" s="14">
        <v>0</v>
      </c>
      <c r="P3385" s="14">
        <v>0</v>
      </c>
      <c r="Q3385" s="14">
        <v>0</v>
      </c>
      <c r="R3385" s="14">
        <v>0</v>
      </c>
      <c r="S3385" s="14"/>
      <c r="T3385" s="14"/>
      <c r="U3385" s="14"/>
      <c r="V3385" s="14"/>
      <c r="W3385" s="14"/>
      <c r="X3385" s="14">
        <f t="shared" si="8870"/>
        <v>0</v>
      </c>
      <c r="Y3385" s="14"/>
      <c r="Z3385" s="14"/>
      <c r="AA3385" s="14"/>
      <c r="AB3385" s="14"/>
      <c r="AC3385" s="14"/>
      <c r="AD3385" s="14"/>
      <c r="AE3385" s="14"/>
      <c r="AF3385" s="14"/>
      <c r="AG3385" s="14"/>
      <c r="AH3385" s="14">
        <v>0</v>
      </c>
      <c r="AI3385" s="14">
        <v>0</v>
      </c>
      <c r="AJ3385" s="14">
        <v>0</v>
      </c>
      <c r="AK3385" s="14"/>
      <c r="AL3385" s="14"/>
      <c r="AM3385" s="14"/>
      <c r="AN3385" s="14"/>
      <c r="AO3385" s="14"/>
      <c r="AP3385" s="14">
        <f t="shared" si="8871"/>
        <v>0</v>
      </c>
      <c r="AQ3385" s="14"/>
      <c r="AR3385" s="14"/>
      <c r="AS3385" s="14"/>
      <c r="AT3385" s="14"/>
      <c r="AU3385" s="14"/>
      <c r="AV3385" s="14"/>
      <c r="AW3385" s="14"/>
      <c r="AX3385" s="14"/>
      <c r="AY3385" s="14"/>
      <c r="AZ3385" s="14">
        <v>0</v>
      </c>
      <c r="BA3385" s="14">
        <v>0</v>
      </c>
      <c r="BB3385" s="14">
        <v>0</v>
      </c>
      <c r="BC3385" s="14"/>
      <c r="BD3385" s="14"/>
      <c r="BE3385" s="14"/>
      <c r="BF3385" s="14"/>
      <c r="BG3385" s="14"/>
      <c r="BH3385" s="14">
        <f t="shared" si="8872"/>
        <v>0</v>
      </c>
      <c r="BI3385" s="14"/>
      <c r="BJ3385" s="14"/>
      <c r="BK3385" s="14"/>
      <c r="BL3385" s="14"/>
      <c r="BM3385" s="14"/>
      <c r="BN3385" s="14"/>
      <c r="BO3385" s="14"/>
      <c r="BP3385" s="14"/>
      <c r="BQ3385" s="14"/>
      <c r="BR3385" s="14">
        <v>0</v>
      </c>
      <c r="BS3385" s="14">
        <v>0</v>
      </c>
      <c r="BT3385" s="14">
        <v>50</v>
      </c>
      <c r="BU3385" s="14">
        <v>50</v>
      </c>
      <c r="BV3385" s="14">
        <v>0</v>
      </c>
      <c r="BW3385" s="14">
        <f t="shared" si="8841"/>
        <v>0</v>
      </c>
      <c r="BX3385" s="14"/>
      <c r="BY3385" s="14"/>
      <c r="BZ3385" s="14"/>
      <c r="CA3385" s="14">
        <f t="shared" si="8906"/>
        <v>0</v>
      </c>
      <c r="CB3385" s="122">
        <f t="shared" si="8917"/>
        <v>0</v>
      </c>
    </row>
    <row r="3386" spans="1:80" x14ac:dyDescent="0.25">
      <c r="A3386" s="1" t="s">
        <v>928</v>
      </c>
      <c r="B3386" s="1" t="s">
        <v>88</v>
      </c>
      <c r="C3386" s="1" t="s">
        <v>1477</v>
      </c>
      <c r="D3386" s="82" t="s">
        <v>1478</v>
      </c>
      <c r="E3386" s="82" t="s">
        <v>50</v>
      </c>
      <c r="F3386" s="79" t="s">
        <v>1</v>
      </c>
      <c r="G3386" s="13" t="s">
        <v>1</v>
      </c>
      <c r="H3386" s="2" t="s">
        <v>51</v>
      </c>
      <c r="I3386" s="12">
        <f>SUM(I3387:I3389)</f>
        <v>36050</v>
      </c>
      <c r="J3386" s="12">
        <f t="shared" si="8905"/>
        <v>39552</v>
      </c>
      <c r="K3386" s="12">
        <f t="shared" ref="K3386" si="8946">SUM(K3387:K3389)</f>
        <v>38052</v>
      </c>
      <c r="L3386" s="12">
        <f t="shared" si="8908"/>
        <v>1500</v>
      </c>
      <c r="M3386" s="12">
        <f t="shared" ref="M3386:Q3386" si="8947">SUM(M3387:M3389)</f>
        <v>1500</v>
      </c>
      <c r="N3386" s="12">
        <f t="shared" si="8947"/>
        <v>0</v>
      </c>
      <c r="O3386" s="12">
        <f t="shared" si="8947"/>
        <v>0</v>
      </c>
      <c r="P3386" s="12">
        <f t="shared" si="8947"/>
        <v>0</v>
      </c>
      <c r="Q3386" s="12">
        <f t="shared" si="8947"/>
        <v>0</v>
      </c>
      <c r="R3386" s="12">
        <f t="shared" ref="R3386:AG3386" si="8948">SUM(R3387:R3389)</f>
        <v>1500</v>
      </c>
      <c r="S3386" s="12">
        <f t="shared" si="8948"/>
        <v>0</v>
      </c>
      <c r="T3386" s="12">
        <f t="shared" si="8948"/>
        <v>0</v>
      </c>
      <c r="U3386" s="12">
        <f t="shared" si="8948"/>
        <v>0</v>
      </c>
      <c r="V3386" s="12">
        <f t="shared" si="8948"/>
        <v>0</v>
      </c>
      <c r="W3386" s="12">
        <f t="shared" si="8948"/>
        <v>0</v>
      </c>
      <c r="X3386" s="12">
        <f t="shared" si="8948"/>
        <v>1500</v>
      </c>
      <c r="Y3386" s="12">
        <f t="shared" si="8948"/>
        <v>0</v>
      </c>
      <c r="Z3386" s="12">
        <f t="shared" si="8948"/>
        <v>0</v>
      </c>
      <c r="AA3386" s="12">
        <f t="shared" si="8948"/>
        <v>0</v>
      </c>
      <c r="AB3386" s="12">
        <f t="shared" si="8948"/>
        <v>0</v>
      </c>
      <c r="AC3386" s="12">
        <f t="shared" si="8948"/>
        <v>0</v>
      </c>
      <c r="AD3386" s="12">
        <f t="shared" si="8948"/>
        <v>0</v>
      </c>
      <c r="AE3386" s="12">
        <f t="shared" si="8948"/>
        <v>0</v>
      </c>
      <c r="AF3386" s="12">
        <f t="shared" si="8948"/>
        <v>0</v>
      </c>
      <c r="AG3386" s="12">
        <f t="shared" si="8948"/>
        <v>0</v>
      </c>
      <c r="AH3386" s="12">
        <v>0</v>
      </c>
      <c r="AI3386" s="12">
        <v>1500</v>
      </c>
      <c r="AJ3386" s="12">
        <f t="shared" ref="AJ3386:AY3386" si="8949">SUM(AJ3387:AJ3389)</f>
        <v>0</v>
      </c>
      <c r="AK3386" s="12">
        <f t="shared" si="8949"/>
        <v>0</v>
      </c>
      <c r="AL3386" s="12">
        <f t="shared" si="8949"/>
        <v>0</v>
      </c>
      <c r="AM3386" s="12">
        <f t="shared" si="8949"/>
        <v>0</v>
      </c>
      <c r="AN3386" s="12">
        <f t="shared" si="8949"/>
        <v>0</v>
      </c>
      <c r="AO3386" s="12">
        <f t="shared" si="8949"/>
        <v>0</v>
      </c>
      <c r="AP3386" s="12">
        <f t="shared" si="8949"/>
        <v>0</v>
      </c>
      <c r="AQ3386" s="12">
        <f t="shared" si="8949"/>
        <v>0</v>
      </c>
      <c r="AR3386" s="12">
        <f t="shared" si="8949"/>
        <v>0</v>
      </c>
      <c r="AS3386" s="12">
        <f t="shared" si="8949"/>
        <v>0</v>
      </c>
      <c r="AT3386" s="12">
        <f t="shared" si="8949"/>
        <v>0</v>
      </c>
      <c r="AU3386" s="12">
        <f t="shared" si="8949"/>
        <v>0</v>
      </c>
      <c r="AV3386" s="12">
        <f t="shared" si="8949"/>
        <v>0</v>
      </c>
      <c r="AW3386" s="12">
        <f t="shared" si="8949"/>
        <v>0</v>
      </c>
      <c r="AX3386" s="12">
        <f t="shared" si="8949"/>
        <v>0</v>
      </c>
      <c r="AY3386" s="12">
        <f t="shared" si="8949"/>
        <v>0</v>
      </c>
      <c r="AZ3386" s="12">
        <v>0</v>
      </c>
      <c r="BA3386" s="12">
        <v>0</v>
      </c>
      <c r="BB3386" s="12">
        <f t="shared" ref="BB3386:BQ3386" si="8950">SUM(BB3387:BB3389)</f>
        <v>0</v>
      </c>
      <c r="BC3386" s="12">
        <f t="shared" si="8950"/>
        <v>0</v>
      </c>
      <c r="BD3386" s="12">
        <f t="shared" si="8950"/>
        <v>0</v>
      </c>
      <c r="BE3386" s="12">
        <f t="shared" si="8950"/>
        <v>0</v>
      </c>
      <c r="BF3386" s="12">
        <f t="shared" si="8950"/>
        <v>0</v>
      </c>
      <c r="BG3386" s="12">
        <f t="shared" si="8950"/>
        <v>0</v>
      </c>
      <c r="BH3386" s="12">
        <f t="shared" si="8950"/>
        <v>0</v>
      </c>
      <c r="BI3386" s="12">
        <f t="shared" si="8950"/>
        <v>0</v>
      </c>
      <c r="BJ3386" s="12">
        <f t="shared" si="8950"/>
        <v>0</v>
      </c>
      <c r="BK3386" s="12">
        <f t="shared" si="8950"/>
        <v>0</v>
      </c>
      <c r="BL3386" s="12">
        <f t="shared" si="8950"/>
        <v>0</v>
      </c>
      <c r="BM3386" s="12">
        <f t="shared" si="8950"/>
        <v>0</v>
      </c>
      <c r="BN3386" s="12">
        <f t="shared" si="8950"/>
        <v>0</v>
      </c>
      <c r="BO3386" s="12">
        <f t="shared" si="8950"/>
        <v>0</v>
      </c>
      <c r="BP3386" s="12">
        <f t="shared" si="8950"/>
        <v>0</v>
      </c>
      <c r="BQ3386" s="12">
        <f t="shared" si="8950"/>
        <v>0</v>
      </c>
      <c r="BR3386" s="12">
        <v>0</v>
      </c>
      <c r="BS3386" s="12">
        <v>0</v>
      </c>
      <c r="BT3386" s="12">
        <f t="shared" ref="BT3386:BZ3386" si="8951">SUM(BT3387:BT3389)</f>
        <v>39673</v>
      </c>
      <c r="BU3386" s="12">
        <f t="shared" si="8951"/>
        <v>38173</v>
      </c>
      <c r="BV3386" s="12">
        <f t="shared" si="8951"/>
        <v>19068</v>
      </c>
      <c r="BW3386" s="12">
        <f t="shared" si="8951"/>
        <v>8534</v>
      </c>
      <c r="BX3386" s="12">
        <f t="shared" si="8951"/>
        <v>3178</v>
      </c>
      <c r="BY3386" s="12">
        <f t="shared" si="8951"/>
        <v>2678</v>
      </c>
      <c r="BZ3386" s="12">
        <f t="shared" si="8951"/>
        <v>2678</v>
      </c>
      <c r="CA3386" s="12">
        <f t="shared" si="8906"/>
        <v>27602</v>
      </c>
      <c r="CB3386" s="124">
        <f t="shared" si="8917"/>
        <v>72.307652005344096</v>
      </c>
    </row>
    <row r="3387" spans="1:80" x14ac:dyDescent="0.25">
      <c r="A3387" s="4" t="s">
        <v>928</v>
      </c>
      <c r="B3387" s="4" t="s">
        <v>88</v>
      </c>
      <c r="C3387" s="4" t="s">
        <v>1477</v>
      </c>
      <c r="D3387" s="79" t="s">
        <v>1478</v>
      </c>
      <c r="E3387" s="89">
        <v>6139</v>
      </c>
      <c r="F3387" s="79"/>
      <c r="G3387" s="75" t="s">
        <v>1906</v>
      </c>
      <c r="H3387" s="13" t="s">
        <v>51</v>
      </c>
      <c r="I3387" s="14">
        <v>28900</v>
      </c>
      <c r="J3387" s="14">
        <f t="shared" si="8905"/>
        <v>31640</v>
      </c>
      <c r="K3387" s="14">
        <v>30140</v>
      </c>
      <c r="L3387" s="14">
        <f t="shared" si="8908"/>
        <v>1500</v>
      </c>
      <c r="M3387" s="14">
        <v>1500</v>
      </c>
      <c r="N3387" s="14">
        <v>0</v>
      </c>
      <c r="O3387" s="14">
        <v>0</v>
      </c>
      <c r="P3387" s="14">
        <v>0</v>
      </c>
      <c r="Q3387" s="14">
        <v>0</v>
      </c>
      <c r="R3387" s="14">
        <v>1500</v>
      </c>
      <c r="S3387" s="14"/>
      <c r="T3387" s="14"/>
      <c r="U3387" s="14"/>
      <c r="V3387" s="14"/>
      <c r="W3387" s="14"/>
      <c r="X3387" s="14">
        <f t="shared" si="8870"/>
        <v>1500</v>
      </c>
      <c r="Y3387" s="14"/>
      <c r="Z3387" s="14"/>
      <c r="AA3387" s="14"/>
      <c r="AB3387" s="14"/>
      <c r="AC3387" s="14"/>
      <c r="AD3387" s="14"/>
      <c r="AE3387" s="14"/>
      <c r="AF3387" s="14"/>
      <c r="AG3387" s="14"/>
      <c r="AH3387" s="14">
        <v>0</v>
      </c>
      <c r="AI3387" s="14">
        <v>1500</v>
      </c>
      <c r="AJ3387" s="14">
        <v>0</v>
      </c>
      <c r="AK3387" s="14"/>
      <c r="AL3387" s="14"/>
      <c r="AM3387" s="14"/>
      <c r="AN3387" s="14"/>
      <c r="AO3387" s="14"/>
      <c r="AP3387" s="14">
        <f t="shared" si="8871"/>
        <v>0</v>
      </c>
      <c r="AQ3387" s="14"/>
      <c r="AR3387" s="14"/>
      <c r="AS3387" s="14"/>
      <c r="AT3387" s="14"/>
      <c r="AU3387" s="14"/>
      <c r="AV3387" s="14"/>
      <c r="AW3387" s="14"/>
      <c r="AX3387" s="14"/>
      <c r="AY3387" s="14"/>
      <c r="AZ3387" s="14">
        <v>0</v>
      </c>
      <c r="BA3387" s="14">
        <v>0</v>
      </c>
      <c r="BB3387" s="14">
        <v>0</v>
      </c>
      <c r="BC3387" s="14"/>
      <c r="BD3387" s="14"/>
      <c r="BE3387" s="14"/>
      <c r="BF3387" s="14"/>
      <c r="BG3387" s="14"/>
      <c r="BH3387" s="14">
        <f t="shared" si="8872"/>
        <v>0</v>
      </c>
      <c r="BI3387" s="14"/>
      <c r="BJ3387" s="14"/>
      <c r="BK3387" s="14"/>
      <c r="BL3387" s="14"/>
      <c r="BM3387" s="14"/>
      <c r="BN3387" s="14"/>
      <c r="BO3387" s="14"/>
      <c r="BP3387" s="14"/>
      <c r="BQ3387" s="14"/>
      <c r="BR3387" s="14">
        <v>0</v>
      </c>
      <c r="BS3387" s="14">
        <v>0</v>
      </c>
      <c r="BT3387" s="14">
        <v>31640</v>
      </c>
      <c r="BU3387" s="14">
        <v>30140</v>
      </c>
      <c r="BV3387" s="14">
        <v>15000</v>
      </c>
      <c r="BW3387" s="14">
        <f t="shared" si="8841"/>
        <v>6500</v>
      </c>
      <c r="BX3387" s="14">
        <v>2500</v>
      </c>
      <c r="BY3387" s="14">
        <v>2000</v>
      </c>
      <c r="BZ3387" s="14">
        <v>2000</v>
      </c>
      <c r="CA3387" s="14">
        <f t="shared" si="8906"/>
        <v>21500</v>
      </c>
      <c r="CB3387" s="122">
        <f t="shared" si="8917"/>
        <v>71.333775713337758</v>
      </c>
    </row>
    <row r="3388" spans="1:80" ht="22.5" x14ac:dyDescent="0.25">
      <c r="A3388" s="4" t="s">
        <v>928</v>
      </c>
      <c r="B3388" s="4" t="s">
        <v>88</v>
      </c>
      <c r="C3388" s="4" t="s">
        <v>1477</v>
      </c>
      <c r="D3388" s="79" t="s">
        <v>1478</v>
      </c>
      <c r="E3388" s="89">
        <v>6139</v>
      </c>
      <c r="F3388" s="79" t="s">
        <v>1485</v>
      </c>
      <c r="G3388" s="75" t="s">
        <v>1906</v>
      </c>
      <c r="H3388" s="13" t="s">
        <v>59</v>
      </c>
      <c r="I3388" s="14">
        <v>2150</v>
      </c>
      <c r="J3388" s="14">
        <f t="shared" si="8905"/>
        <v>2412</v>
      </c>
      <c r="K3388" s="14">
        <v>2412</v>
      </c>
      <c r="L3388" s="14">
        <f t="shared" si="8908"/>
        <v>0</v>
      </c>
      <c r="M3388" s="14">
        <v>0</v>
      </c>
      <c r="N3388" s="14">
        <v>0</v>
      </c>
      <c r="O3388" s="14">
        <v>0</v>
      </c>
      <c r="P3388" s="14">
        <v>0</v>
      </c>
      <c r="Q3388" s="14">
        <v>0</v>
      </c>
      <c r="R3388" s="14">
        <v>0</v>
      </c>
      <c r="S3388" s="14"/>
      <c r="T3388" s="14"/>
      <c r="U3388" s="14"/>
      <c r="V3388" s="14"/>
      <c r="W3388" s="14"/>
      <c r="X3388" s="14">
        <f t="shared" si="8870"/>
        <v>0</v>
      </c>
      <c r="Y3388" s="14"/>
      <c r="Z3388" s="14"/>
      <c r="AA3388" s="14"/>
      <c r="AB3388" s="14"/>
      <c r="AC3388" s="14"/>
      <c r="AD3388" s="14"/>
      <c r="AE3388" s="14"/>
      <c r="AF3388" s="14"/>
      <c r="AG3388" s="14"/>
      <c r="AH3388" s="14">
        <v>0</v>
      </c>
      <c r="AI3388" s="14">
        <v>0</v>
      </c>
      <c r="AJ3388" s="14">
        <v>0</v>
      </c>
      <c r="AK3388" s="14"/>
      <c r="AL3388" s="14"/>
      <c r="AM3388" s="14"/>
      <c r="AN3388" s="14"/>
      <c r="AO3388" s="14"/>
      <c r="AP3388" s="14">
        <f t="shared" si="8871"/>
        <v>0</v>
      </c>
      <c r="AQ3388" s="14"/>
      <c r="AR3388" s="14"/>
      <c r="AS3388" s="14"/>
      <c r="AT3388" s="14"/>
      <c r="AU3388" s="14"/>
      <c r="AV3388" s="14"/>
      <c r="AW3388" s="14"/>
      <c r="AX3388" s="14"/>
      <c r="AY3388" s="14"/>
      <c r="AZ3388" s="14">
        <v>0</v>
      </c>
      <c r="BA3388" s="14">
        <v>0</v>
      </c>
      <c r="BB3388" s="14">
        <v>0</v>
      </c>
      <c r="BC3388" s="14"/>
      <c r="BD3388" s="14"/>
      <c r="BE3388" s="14"/>
      <c r="BF3388" s="14"/>
      <c r="BG3388" s="14"/>
      <c r="BH3388" s="14">
        <f t="shared" si="8872"/>
        <v>0</v>
      </c>
      <c r="BI3388" s="14"/>
      <c r="BJ3388" s="14"/>
      <c r="BK3388" s="14"/>
      <c r="BL3388" s="14"/>
      <c r="BM3388" s="14"/>
      <c r="BN3388" s="14"/>
      <c r="BO3388" s="14"/>
      <c r="BP3388" s="14"/>
      <c r="BQ3388" s="14"/>
      <c r="BR3388" s="14">
        <v>0</v>
      </c>
      <c r="BS3388" s="14">
        <v>0</v>
      </c>
      <c r="BT3388" s="14">
        <v>2533</v>
      </c>
      <c r="BU3388" s="14">
        <v>2533</v>
      </c>
      <c r="BV3388" s="14">
        <v>1320</v>
      </c>
      <c r="BW3388" s="14">
        <f t="shared" si="8841"/>
        <v>660</v>
      </c>
      <c r="BX3388" s="14">
        <v>220</v>
      </c>
      <c r="BY3388" s="14">
        <v>220</v>
      </c>
      <c r="BZ3388" s="14">
        <v>220</v>
      </c>
      <c r="CA3388" s="14">
        <f t="shared" si="8906"/>
        <v>1980</v>
      </c>
      <c r="CB3388" s="122">
        <f t="shared" si="8917"/>
        <v>78.168180023687327</v>
      </c>
    </row>
    <row r="3389" spans="1:80" ht="22.5" x14ac:dyDescent="0.25">
      <c r="A3389" s="4" t="s">
        <v>928</v>
      </c>
      <c r="B3389" s="4" t="s">
        <v>88</v>
      </c>
      <c r="C3389" s="4" t="s">
        <v>1477</v>
      </c>
      <c r="D3389" s="79" t="s">
        <v>1478</v>
      </c>
      <c r="E3389" s="89">
        <v>6139</v>
      </c>
      <c r="F3389" s="79" t="s">
        <v>1486</v>
      </c>
      <c r="G3389" s="75" t="s">
        <v>1906</v>
      </c>
      <c r="H3389" s="13" t="s">
        <v>65</v>
      </c>
      <c r="I3389" s="14">
        <v>5000</v>
      </c>
      <c r="J3389" s="14">
        <f t="shared" si="8905"/>
        <v>5500</v>
      </c>
      <c r="K3389" s="14">
        <v>5500</v>
      </c>
      <c r="L3389" s="14">
        <f t="shared" si="8908"/>
        <v>0</v>
      </c>
      <c r="M3389" s="14">
        <v>0</v>
      </c>
      <c r="N3389" s="14">
        <v>0</v>
      </c>
      <c r="O3389" s="14">
        <v>0</v>
      </c>
      <c r="P3389" s="14">
        <v>0</v>
      </c>
      <c r="Q3389" s="14">
        <v>0</v>
      </c>
      <c r="R3389" s="14">
        <v>0</v>
      </c>
      <c r="S3389" s="14"/>
      <c r="T3389" s="14"/>
      <c r="U3389" s="14"/>
      <c r="V3389" s="14"/>
      <c r="W3389" s="14"/>
      <c r="X3389" s="14">
        <f t="shared" si="8870"/>
        <v>0</v>
      </c>
      <c r="Y3389" s="14"/>
      <c r="Z3389" s="14"/>
      <c r="AA3389" s="14"/>
      <c r="AB3389" s="14"/>
      <c r="AC3389" s="14"/>
      <c r="AD3389" s="14"/>
      <c r="AE3389" s="14"/>
      <c r="AF3389" s="14"/>
      <c r="AG3389" s="14"/>
      <c r="AH3389" s="14">
        <v>0</v>
      </c>
      <c r="AI3389" s="14">
        <v>0</v>
      </c>
      <c r="AJ3389" s="14">
        <v>0</v>
      </c>
      <c r="AK3389" s="14"/>
      <c r="AL3389" s="14"/>
      <c r="AM3389" s="14"/>
      <c r="AN3389" s="14"/>
      <c r="AO3389" s="14"/>
      <c r="AP3389" s="14">
        <f t="shared" si="8871"/>
        <v>0</v>
      </c>
      <c r="AQ3389" s="14"/>
      <c r="AR3389" s="14"/>
      <c r="AS3389" s="14"/>
      <c r="AT3389" s="14"/>
      <c r="AU3389" s="14"/>
      <c r="AV3389" s="14"/>
      <c r="AW3389" s="14"/>
      <c r="AX3389" s="14"/>
      <c r="AY3389" s="14"/>
      <c r="AZ3389" s="14">
        <v>0</v>
      </c>
      <c r="BA3389" s="14">
        <v>0</v>
      </c>
      <c r="BB3389" s="14">
        <v>0</v>
      </c>
      <c r="BC3389" s="14"/>
      <c r="BD3389" s="14"/>
      <c r="BE3389" s="14"/>
      <c r="BF3389" s="14"/>
      <c r="BG3389" s="14"/>
      <c r="BH3389" s="14">
        <f t="shared" si="8872"/>
        <v>0</v>
      </c>
      <c r="BI3389" s="14"/>
      <c r="BJ3389" s="14"/>
      <c r="BK3389" s="14"/>
      <c r="BL3389" s="14"/>
      <c r="BM3389" s="14"/>
      <c r="BN3389" s="14"/>
      <c r="BO3389" s="14"/>
      <c r="BP3389" s="14"/>
      <c r="BQ3389" s="14"/>
      <c r="BR3389" s="14">
        <v>0</v>
      </c>
      <c r="BS3389" s="14">
        <v>0</v>
      </c>
      <c r="BT3389" s="14">
        <v>5500</v>
      </c>
      <c r="BU3389" s="14">
        <v>5500</v>
      </c>
      <c r="BV3389" s="14">
        <v>2748</v>
      </c>
      <c r="BW3389" s="14">
        <f t="shared" si="8841"/>
        <v>1374</v>
      </c>
      <c r="BX3389" s="14">
        <v>458</v>
      </c>
      <c r="BY3389" s="14">
        <v>458</v>
      </c>
      <c r="BZ3389" s="14">
        <v>458</v>
      </c>
      <c r="CA3389" s="14">
        <f t="shared" si="8906"/>
        <v>4122</v>
      </c>
      <c r="CB3389" s="122">
        <f t="shared" si="8917"/>
        <v>74.945454545454552</v>
      </c>
    </row>
    <row r="3390" spans="1:80" ht="22.5" x14ac:dyDescent="0.25">
      <c r="A3390" s="1" t="s">
        <v>1</v>
      </c>
      <c r="B3390" s="1" t="s">
        <v>1</v>
      </c>
      <c r="C3390" s="1" t="s">
        <v>1</v>
      </c>
      <c r="D3390" s="78" t="s">
        <v>1</v>
      </c>
      <c r="E3390" s="78" t="s">
        <v>1</v>
      </c>
      <c r="F3390" s="78" t="s">
        <v>1</v>
      </c>
      <c r="G3390" s="2" t="s">
        <v>1</v>
      </c>
      <c r="H3390" s="10" t="s">
        <v>66</v>
      </c>
      <c r="I3390" s="11">
        <f>SUM(I3391)</f>
        <v>100</v>
      </c>
      <c r="J3390" s="11">
        <f t="shared" si="8905"/>
        <v>110</v>
      </c>
      <c r="K3390" s="11">
        <f t="shared" ref="K3390:Q3391" si="8952">SUM(K3391)</f>
        <v>110</v>
      </c>
      <c r="L3390" s="11">
        <f t="shared" si="8908"/>
        <v>0</v>
      </c>
      <c r="M3390" s="11">
        <f t="shared" si="8952"/>
        <v>0</v>
      </c>
      <c r="N3390" s="11">
        <f t="shared" si="8952"/>
        <v>0</v>
      </c>
      <c r="O3390" s="11">
        <f t="shared" si="8952"/>
        <v>0</v>
      </c>
      <c r="P3390" s="11">
        <f t="shared" si="8952"/>
        <v>0</v>
      </c>
      <c r="Q3390" s="11">
        <f t="shared" si="8952"/>
        <v>0</v>
      </c>
      <c r="R3390" s="11">
        <f t="shared" ref="R3390:AG3391" si="8953">SUM(R3391)</f>
        <v>0</v>
      </c>
      <c r="S3390" s="11">
        <f t="shared" si="8953"/>
        <v>0</v>
      </c>
      <c r="T3390" s="11">
        <f t="shared" si="8953"/>
        <v>0</v>
      </c>
      <c r="U3390" s="11">
        <f t="shared" si="8953"/>
        <v>0</v>
      </c>
      <c r="V3390" s="11">
        <f t="shared" si="8953"/>
        <v>0</v>
      </c>
      <c r="W3390" s="11">
        <f t="shared" si="8953"/>
        <v>0</v>
      </c>
      <c r="X3390" s="11">
        <f t="shared" si="8953"/>
        <v>0</v>
      </c>
      <c r="Y3390" s="11">
        <f t="shared" si="8953"/>
        <v>0</v>
      </c>
      <c r="Z3390" s="11">
        <f t="shared" si="8953"/>
        <v>0</v>
      </c>
      <c r="AA3390" s="11">
        <f t="shared" si="8953"/>
        <v>0</v>
      </c>
      <c r="AB3390" s="11">
        <f t="shared" si="8953"/>
        <v>0</v>
      </c>
      <c r="AC3390" s="11">
        <f t="shared" si="8953"/>
        <v>0</v>
      </c>
      <c r="AD3390" s="11">
        <f t="shared" si="8953"/>
        <v>0</v>
      </c>
      <c r="AE3390" s="11">
        <f t="shared" si="8953"/>
        <v>0</v>
      </c>
      <c r="AF3390" s="11">
        <f t="shared" si="8953"/>
        <v>0</v>
      </c>
      <c r="AG3390" s="11">
        <f t="shared" si="8953"/>
        <v>0</v>
      </c>
      <c r="AH3390" s="11">
        <v>0</v>
      </c>
      <c r="AI3390" s="11">
        <v>0</v>
      </c>
      <c r="AJ3390" s="11">
        <f t="shared" ref="AJ3390:AY3391" si="8954">SUM(AJ3391)</f>
        <v>0</v>
      </c>
      <c r="AK3390" s="11">
        <f t="shared" si="8954"/>
        <v>0</v>
      </c>
      <c r="AL3390" s="11">
        <f t="shared" si="8954"/>
        <v>0</v>
      </c>
      <c r="AM3390" s="11">
        <f t="shared" si="8954"/>
        <v>0</v>
      </c>
      <c r="AN3390" s="11">
        <f t="shared" si="8954"/>
        <v>0</v>
      </c>
      <c r="AO3390" s="11">
        <f t="shared" si="8954"/>
        <v>0</v>
      </c>
      <c r="AP3390" s="11">
        <f t="shared" si="8954"/>
        <v>0</v>
      </c>
      <c r="AQ3390" s="11">
        <f t="shared" si="8954"/>
        <v>0</v>
      </c>
      <c r="AR3390" s="11">
        <f t="shared" si="8954"/>
        <v>0</v>
      </c>
      <c r="AS3390" s="11">
        <f t="shared" si="8954"/>
        <v>0</v>
      </c>
      <c r="AT3390" s="11">
        <f t="shared" si="8954"/>
        <v>0</v>
      </c>
      <c r="AU3390" s="11">
        <f t="shared" si="8954"/>
        <v>0</v>
      </c>
      <c r="AV3390" s="11">
        <f t="shared" si="8954"/>
        <v>0</v>
      </c>
      <c r="AW3390" s="11">
        <f t="shared" si="8954"/>
        <v>0</v>
      </c>
      <c r="AX3390" s="11">
        <f t="shared" si="8954"/>
        <v>0</v>
      </c>
      <c r="AY3390" s="11">
        <f t="shared" si="8954"/>
        <v>0</v>
      </c>
      <c r="AZ3390" s="11">
        <v>0</v>
      </c>
      <c r="BA3390" s="11">
        <v>0</v>
      </c>
      <c r="BB3390" s="11">
        <f t="shared" ref="BB3390:BQ3391" si="8955">SUM(BB3391)</f>
        <v>0</v>
      </c>
      <c r="BC3390" s="11">
        <f t="shared" si="8955"/>
        <v>0</v>
      </c>
      <c r="BD3390" s="11">
        <f t="shared" si="8955"/>
        <v>0</v>
      </c>
      <c r="BE3390" s="11">
        <f t="shared" si="8955"/>
        <v>0</v>
      </c>
      <c r="BF3390" s="11">
        <f t="shared" si="8955"/>
        <v>0</v>
      </c>
      <c r="BG3390" s="11">
        <f t="shared" si="8955"/>
        <v>0</v>
      </c>
      <c r="BH3390" s="11">
        <f t="shared" si="8955"/>
        <v>0</v>
      </c>
      <c r="BI3390" s="11">
        <f t="shared" si="8955"/>
        <v>0</v>
      </c>
      <c r="BJ3390" s="11">
        <f t="shared" si="8955"/>
        <v>0</v>
      </c>
      <c r="BK3390" s="11">
        <f t="shared" si="8955"/>
        <v>0</v>
      </c>
      <c r="BL3390" s="11">
        <f t="shared" si="8955"/>
        <v>0</v>
      </c>
      <c r="BM3390" s="11">
        <f t="shared" si="8955"/>
        <v>0</v>
      </c>
      <c r="BN3390" s="11">
        <f t="shared" si="8955"/>
        <v>0</v>
      </c>
      <c r="BO3390" s="11">
        <f t="shared" si="8955"/>
        <v>0</v>
      </c>
      <c r="BP3390" s="11">
        <f t="shared" si="8955"/>
        <v>0</v>
      </c>
      <c r="BQ3390" s="11">
        <f t="shared" si="8955"/>
        <v>0</v>
      </c>
      <c r="BR3390" s="11">
        <v>0</v>
      </c>
      <c r="BS3390" s="11">
        <v>0</v>
      </c>
      <c r="BT3390" s="11">
        <f t="shared" ref="BT3390:BZ3391" si="8956">SUM(BT3391)</f>
        <v>110</v>
      </c>
      <c r="BU3390" s="11">
        <f t="shared" si="8956"/>
        <v>110</v>
      </c>
      <c r="BV3390" s="11">
        <f t="shared" si="8956"/>
        <v>0</v>
      </c>
      <c r="BW3390" s="11">
        <f t="shared" si="8956"/>
        <v>0</v>
      </c>
      <c r="BX3390" s="11">
        <f t="shared" si="8956"/>
        <v>0</v>
      </c>
      <c r="BY3390" s="11">
        <f t="shared" si="8956"/>
        <v>0</v>
      </c>
      <c r="BZ3390" s="11">
        <f t="shared" si="8956"/>
        <v>0</v>
      </c>
      <c r="CA3390" s="11">
        <f t="shared" si="8906"/>
        <v>0</v>
      </c>
      <c r="CB3390" s="123">
        <f t="shared" si="8917"/>
        <v>0</v>
      </c>
    </row>
    <row r="3391" spans="1:80" x14ac:dyDescent="0.25">
      <c r="A3391" s="4" t="s">
        <v>928</v>
      </c>
      <c r="B3391" s="4" t="s">
        <v>88</v>
      </c>
      <c r="C3391" s="4" t="s">
        <v>1477</v>
      </c>
      <c r="D3391" s="79" t="s">
        <v>1478</v>
      </c>
      <c r="E3391" s="78" t="s">
        <v>67</v>
      </c>
      <c r="F3391" s="78" t="s">
        <v>1</v>
      </c>
      <c r="G3391" s="2" t="s">
        <v>1</v>
      </c>
      <c r="H3391" s="2" t="s">
        <v>68</v>
      </c>
      <c r="I3391" s="12">
        <f>SUM(I3392)</f>
        <v>100</v>
      </c>
      <c r="J3391" s="12">
        <f t="shared" si="8905"/>
        <v>110</v>
      </c>
      <c r="K3391" s="12">
        <f t="shared" si="8952"/>
        <v>110</v>
      </c>
      <c r="L3391" s="12">
        <f t="shared" si="8908"/>
        <v>0</v>
      </c>
      <c r="M3391" s="12">
        <f t="shared" si="8952"/>
        <v>0</v>
      </c>
      <c r="N3391" s="12">
        <f t="shared" si="8952"/>
        <v>0</v>
      </c>
      <c r="O3391" s="12">
        <f t="shared" si="8952"/>
        <v>0</v>
      </c>
      <c r="P3391" s="12">
        <f t="shared" si="8952"/>
        <v>0</v>
      </c>
      <c r="Q3391" s="12">
        <f t="shared" si="8952"/>
        <v>0</v>
      </c>
      <c r="R3391" s="12">
        <f t="shared" si="8953"/>
        <v>0</v>
      </c>
      <c r="S3391" s="12">
        <f t="shared" ref="S3391:AG3391" si="8957">SUM(S3392)</f>
        <v>0</v>
      </c>
      <c r="T3391" s="12">
        <f t="shared" si="8957"/>
        <v>0</v>
      </c>
      <c r="U3391" s="12">
        <f t="shared" si="8957"/>
        <v>0</v>
      </c>
      <c r="V3391" s="12">
        <f t="shared" si="8957"/>
        <v>0</v>
      </c>
      <c r="W3391" s="12">
        <f t="shared" si="8957"/>
        <v>0</v>
      </c>
      <c r="X3391" s="12">
        <f t="shared" si="8957"/>
        <v>0</v>
      </c>
      <c r="Y3391" s="12">
        <f t="shared" si="8957"/>
        <v>0</v>
      </c>
      <c r="Z3391" s="12">
        <f t="shared" si="8957"/>
        <v>0</v>
      </c>
      <c r="AA3391" s="12">
        <f t="shared" si="8957"/>
        <v>0</v>
      </c>
      <c r="AB3391" s="12">
        <f t="shared" si="8957"/>
        <v>0</v>
      </c>
      <c r="AC3391" s="12">
        <f t="shared" si="8957"/>
        <v>0</v>
      </c>
      <c r="AD3391" s="12">
        <f t="shared" si="8957"/>
        <v>0</v>
      </c>
      <c r="AE3391" s="12">
        <f t="shared" si="8957"/>
        <v>0</v>
      </c>
      <c r="AF3391" s="12">
        <f t="shared" si="8957"/>
        <v>0</v>
      </c>
      <c r="AG3391" s="12">
        <f t="shared" si="8957"/>
        <v>0</v>
      </c>
      <c r="AH3391" s="12">
        <v>0</v>
      </c>
      <c r="AI3391" s="12">
        <v>0</v>
      </c>
      <c r="AJ3391" s="12">
        <f t="shared" si="8954"/>
        <v>0</v>
      </c>
      <c r="AK3391" s="12">
        <f t="shared" ref="AK3391:AY3391" si="8958">SUM(AK3392)</f>
        <v>0</v>
      </c>
      <c r="AL3391" s="12">
        <f t="shared" si="8958"/>
        <v>0</v>
      </c>
      <c r="AM3391" s="12">
        <f t="shared" si="8958"/>
        <v>0</v>
      </c>
      <c r="AN3391" s="12">
        <f t="shared" si="8958"/>
        <v>0</v>
      </c>
      <c r="AO3391" s="12">
        <f t="shared" si="8958"/>
        <v>0</v>
      </c>
      <c r="AP3391" s="12">
        <f t="shared" si="8958"/>
        <v>0</v>
      </c>
      <c r="AQ3391" s="12">
        <f t="shared" si="8958"/>
        <v>0</v>
      </c>
      <c r="AR3391" s="12">
        <f t="shared" si="8958"/>
        <v>0</v>
      </c>
      <c r="AS3391" s="12">
        <f t="shared" si="8958"/>
        <v>0</v>
      </c>
      <c r="AT3391" s="12">
        <f t="shared" si="8958"/>
        <v>0</v>
      </c>
      <c r="AU3391" s="12">
        <f t="shared" si="8958"/>
        <v>0</v>
      </c>
      <c r="AV3391" s="12">
        <f t="shared" si="8958"/>
        <v>0</v>
      </c>
      <c r="AW3391" s="12">
        <f t="shared" si="8958"/>
        <v>0</v>
      </c>
      <c r="AX3391" s="12">
        <f t="shared" si="8958"/>
        <v>0</v>
      </c>
      <c r="AY3391" s="12">
        <f t="shared" si="8958"/>
        <v>0</v>
      </c>
      <c r="AZ3391" s="12">
        <v>0</v>
      </c>
      <c r="BA3391" s="12">
        <v>0</v>
      </c>
      <c r="BB3391" s="12">
        <f t="shared" si="8955"/>
        <v>0</v>
      </c>
      <c r="BC3391" s="12">
        <f t="shared" ref="BC3391:BQ3391" si="8959">SUM(BC3392)</f>
        <v>0</v>
      </c>
      <c r="BD3391" s="12">
        <f t="shared" si="8959"/>
        <v>0</v>
      </c>
      <c r="BE3391" s="12">
        <f t="shared" si="8959"/>
        <v>0</v>
      </c>
      <c r="BF3391" s="12">
        <f t="shared" si="8959"/>
        <v>0</v>
      </c>
      <c r="BG3391" s="12">
        <f t="shared" si="8959"/>
        <v>0</v>
      </c>
      <c r="BH3391" s="12">
        <f t="shared" si="8959"/>
        <v>0</v>
      </c>
      <c r="BI3391" s="12">
        <f t="shared" si="8959"/>
        <v>0</v>
      </c>
      <c r="BJ3391" s="12">
        <f t="shared" si="8959"/>
        <v>0</v>
      </c>
      <c r="BK3391" s="12">
        <f t="shared" si="8959"/>
        <v>0</v>
      </c>
      <c r="BL3391" s="12">
        <f t="shared" si="8959"/>
        <v>0</v>
      </c>
      <c r="BM3391" s="12">
        <f t="shared" si="8959"/>
        <v>0</v>
      </c>
      <c r="BN3391" s="12">
        <f t="shared" si="8959"/>
        <v>0</v>
      </c>
      <c r="BO3391" s="12">
        <f t="shared" si="8959"/>
        <v>0</v>
      </c>
      <c r="BP3391" s="12">
        <f t="shared" si="8959"/>
        <v>0</v>
      </c>
      <c r="BQ3391" s="12">
        <f t="shared" si="8959"/>
        <v>0</v>
      </c>
      <c r="BR3391" s="12">
        <v>0</v>
      </c>
      <c r="BS3391" s="12">
        <v>0</v>
      </c>
      <c r="BT3391" s="12">
        <f t="shared" si="8956"/>
        <v>110</v>
      </c>
      <c r="BU3391" s="12">
        <f t="shared" si="8956"/>
        <v>110</v>
      </c>
      <c r="BV3391" s="12">
        <f t="shared" si="8956"/>
        <v>0</v>
      </c>
      <c r="BW3391" s="12">
        <f t="shared" si="8956"/>
        <v>0</v>
      </c>
      <c r="BX3391" s="12">
        <f t="shared" si="8956"/>
        <v>0</v>
      </c>
      <c r="BY3391" s="12">
        <f t="shared" si="8956"/>
        <v>0</v>
      </c>
      <c r="BZ3391" s="12">
        <f t="shared" si="8956"/>
        <v>0</v>
      </c>
      <c r="CA3391" s="12">
        <f t="shared" si="8906"/>
        <v>0</v>
      </c>
      <c r="CB3391" s="124">
        <f t="shared" si="8917"/>
        <v>0</v>
      </c>
    </row>
    <row r="3392" spans="1:80" x14ac:dyDescent="0.25">
      <c r="A3392" s="4" t="s">
        <v>928</v>
      </c>
      <c r="B3392" s="4" t="s">
        <v>88</v>
      </c>
      <c r="C3392" s="4" t="s">
        <v>1477</v>
      </c>
      <c r="D3392" s="79" t="s">
        <v>1478</v>
      </c>
      <c r="E3392" s="89">
        <v>6148</v>
      </c>
      <c r="F3392" s="79"/>
      <c r="G3392" s="75" t="s">
        <v>1906</v>
      </c>
      <c r="H3392" s="13" t="s">
        <v>76</v>
      </c>
      <c r="I3392" s="14">
        <v>100</v>
      </c>
      <c r="J3392" s="14">
        <f t="shared" si="8905"/>
        <v>110</v>
      </c>
      <c r="K3392" s="14">
        <v>110</v>
      </c>
      <c r="L3392" s="14">
        <f t="shared" si="8908"/>
        <v>0</v>
      </c>
      <c r="M3392" s="14">
        <v>0</v>
      </c>
      <c r="N3392" s="14">
        <v>0</v>
      </c>
      <c r="O3392" s="14">
        <v>0</v>
      </c>
      <c r="P3392" s="14">
        <v>0</v>
      </c>
      <c r="Q3392" s="14">
        <v>0</v>
      </c>
      <c r="R3392" s="14">
        <v>0</v>
      </c>
      <c r="S3392" s="14"/>
      <c r="T3392" s="14"/>
      <c r="U3392" s="14"/>
      <c r="V3392" s="14"/>
      <c r="W3392" s="14"/>
      <c r="X3392" s="14">
        <f t="shared" si="8870"/>
        <v>0</v>
      </c>
      <c r="Y3392" s="14"/>
      <c r="Z3392" s="14"/>
      <c r="AA3392" s="14"/>
      <c r="AB3392" s="14"/>
      <c r="AC3392" s="14"/>
      <c r="AD3392" s="14"/>
      <c r="AE3392" s="14"/>
      <c r="AF3392" s="14"/>
      <c r="AG3392" s="14"/>
      <c r="AH3392" s="14">
        <v>0</v>
      </c>
      <c r="AI3392" s="14">
        <v>0</v>
      </c>
      <c r="AJ3392" s="14">
        <v>0</v>
      </c>
      <c r="AK3392" s="14"/>
      <c r="AL3392" s="14"/>
      <c r="AM3392" s="14"/>
      <c r="AN3392" s="14"/>
      <c r="AO3392" s="14"/>
      <c r="AP3392" s="14">
        <f t="shared" si="8871"/>
        <v>0</v>
      </c>
      <c r="AQ3392" s="14"/>
      <c r="AR3392" s="14"/>
      <c r="AS3392" s="14"/>
      <c r="AT3392" s="14"/>
      <c r="AU3392" s="14"/>
      <c r="AV3392" s="14"/>
      <c r="AW3392" s="14"/>
      <c r="AX3392" s="14"/>
      <c r="AY3392" s="14"/>
      <c r="AZ3392" s="14">
        <v>0</v>
      </c>
      <c r="BA3392" s="14">
        <v>0</v>
      </c>
      <c r="BB3392" s="14">
        <v>0</v>
      </c>
      <c r="BC3392" s="14"/>
      <c r="BD3392" s="14"/>
      <c r="BE3392" s="14"/>
      <c r="BF3392" s="14"/>
      <c r="BG3392" s="14"/>
      <c r="BH3392" s="14">
        <f t="shared" si="8872"/>
        <v>0</v>
      </c>
      <c r="BI3392" s="14"/>
      <c r="BJ3392" s="14"/>
      <c r="BK3392" s="14"/>
      <c r="BL3392" s="14"/>
      <c r="BM3392" s="14"/>
      <c r="BN3392" s="14"/>
      <c r="BO3392" s="14"/>
      <c r="BP3392" s="14"/>
      <c r="BQ3392" s="14"/>
      <c r="BR3392" s="14">
        <v>0</v>
      </c>
      <c r="BS3392" s="14">
        <v>0</v>
      </c>
      <c r="BT3392" s="14">
        <v>110</v>
      </c>
      <c r="BU3392" s="14">
        <v>110</v>
      </c>
      <c r="BV3392" s="14">
        <v>0</v>
      </c>
      <c r="BW3392" s="14">
        <f t="shared" si="8841"/>
        <v>0</v>
      </c>
      <c r="BX3392" s="14"/>
      <c r="BY3392" s="14"/>
      <c r="BZ3392" s="14"/>
      <c r="CA3392" s="14">
        <f t="shared" si="8906"/>
        <v>0</v>
      </c>
      <c r="CB3392" s="122">
        <f t="shared" si="8917"/>
        <v>0</v>
      </c>
    </row>
    <row r="3393" spans="1:80" ht="22.5" x14ac:dyDescent="0.25">
      <c r="A3393" s="1" t="s">
        <v>1</v>
      </c>
      <c r="B3393" s="1" t="s">
        <v>1</v>
      </c>
      <c r="C3393" s="1" t="s">
        <v>1</v>
      </c>
      <c r="D3393" s="78" t="s">
        <v>1</v>
      </c>
      <c r="E3393" s="78" t="s">
        <v>1</v>
      </c>
      <c r="F3393" s="78" t="s">
        <v>1</v>
      </c>
      <c r="G3393" s="2" t="s">
        <v>1</v>
      </c>
      <c r="H3393" s="10" t="s">
        <v>77</v>
      </c>
      <c r="I3393" s="11">
        <f>SUM(I3394)</f>
        <v>33000</v>
      </c>
      <c r="J3393" s="11">
        <f t="shared" si="8905"/>
        <v>33000</v>
      </c>
      <c r="K3393" s="11">
        <f t="shared" ref="K3393:Q3393" si="8960">SUM(K3394)</f>
        <v>30000</v>
      </c>
      <c r="L3393" s="11">
        <f t="shared" si="8908"/>
        <v>3000</v>
      </c>
      <c r="M3393" s="11">
        <f t="shared" si="8960"/>
        <v>3000</v>
      </c>
      <c r="N3393" s="11">
        <f t="shared" si="8960"/>
        <v>0</v>
      </c>
      <c r="O3393" s="11">
        <f t="shared" si="8960"/>
        <v>0</v>
      </c>
      <c r="P3393" s="11">
        <f t="shared" si="8960"/>
        <v>0</v>
      </c>
      <c r="Q3393" s="11">
        <f t="shared" si="8960"/>
        <v>0</v>
      </c>
      <c r="R3393" s="11">
        <f t="shared" ref="R3393:AG3393" si="8961">SUM(R3394)</f>
        <v>3000</v>
      </c>
      <c r="S3393" s="11">
        <f t="shared" si="8961"/>
        <v>0</v>
      </c>
      <c r="T3393" s="11">
        <f t="shared" si="8961"/>
        <v>0</v>
      </c>
      <c r="U3393" s="11">
        <f t="shared" si="8961"/>
        <v>0</v>
      </c>
      <c r="V3393" s="11">
        <f t="shared" si="8961"/>
        <v>0</v>
      </c>
      <c r="W3393" s="11">
        <f t="shared" si="8961"/>
        <v>0</v>
      </c>
      <c r="X3393" s="11">
        <f t="shared" si="8961"/>
        <v>3000</v>
      </c>
      <c r="Y3393" s="11">
        <f t="shared" si="8961"/>
        <v>0</v>
      </c>
      <c r="Z3393" s="11">
        <f t="shared" si="8961"/>
        <v>0</v>
      </c>
      <c r="AA3393" s="11">
        <f t="shared" si="8961"/>
        <v>0</v>
      </c>
      <c r="AB3393" s="11">
        <f t="shared" si="8961"/>
        <v>0</v>
      </c>
      <c r="AC3393" s="11">
        <f t="shared" si="8961"/>
        <v>0</v>
      </c>
      <c r="AD3393" s="11">
        <f t="shared" si="8961"/>
        <v>0</v>
      </c>
      <c r="AE3393" s="11">
        <f t="shared" si="8961"/>
        <v>0</v>
      </c>
      <c r="AF3393" s="11">
        <f t="shared" si="8961"/>
        <v>0</v>
      </c>
      <c r="AG3393" s="11">
        <f t="shared" si="8961"/>
        <v>0</v>
      </c>
      <c r="AH3393" s="11">
        <v>0</v>
      </c>
      <c r="AI3393" s="11">
        <v>3000</v>
      </c>
      <c r="AJ3393" s="11">
        <f t="shared" ref="AJ3393:AY3393" si="8962">SUM(AJ3394)</f>
        <v>0</v>
      </c>
      <c r="AK3393" s="11">
        <f t="shared" si="8962"/>
        <v>0</v>
      </c>
      <c r="AL3393" s="11">
        <f t="shared" si="8962"/>
        <v>0</v>
      </c>
      <c r="AM3393" s="11">
        <f t="shared" si="8962"/>
        <v>0</v>
      </c>
      <c r="AN3393" s="11">
        <f t="shared" si="8962"/>
        <v>0</v>
      </c>
      <c r="AO3393" s="11">
        <f t="shared" si="8962"/>
        <v>0</v>
      </c>
      <c r="AP3393" s="11">
        <f t="shared" si="8962"/>
        <v>0</v>
      </c>
      <c r="AQ3393" s="11">
        <f t="shared" si="8962"/>
        <v>0</v>
      </c>
      <c r="AR3393" s="11">
        <f t="shared" si="8962"/>
        <v>0</v>
      </c>
      <c r="AS3393" s="11">
        <f t="shared" si="8962"/>
        <v>0</v>
      </c>
      <c r="AT3393" s="11">
        <f t="shared" si="8962"/>
        <v>0</v>
      </c>
      <c r="AU3393" s="11">
        <f t="shared" si="8962"/>
        <v>0</v>
      </c>
      <c r="AV3393" s="11">
        <f t="shared" si="8962"/>
        <v>0</v>
      </c>
      <c r="AW3393" s="11">
        <f t="shared" si="8962"/>
        <v>0</v>
      </c>
      <c r="AX3393" s="11">
        <f t="shared" si="8962"/>
        <v>0</v>
      </c>
      <c r="AY3393" s="11">
        <f t="shared" si="8962"/>
        <v>0</v>
      </c>
      <c r="AZ3393" s="11">
        <v>0</v>
      </c>
      <c r="BA3393" s="11">
        <v>0</v>
      </c>
      <c r="BB3393" s="11">
        <f t="shared" ref="BB3393:BQ3393" si="8963">SUM(BB3394)</f>
        <v>0</v>
      </c>
      <c r="BC3393" s="11">
        <f t="shared" si="8963"/>
        <v>0</v>
      </c>
      <c r="BD3393" s="11">
        <f t="shared" si="8963"/>
        <v>0</v>
      </c>
      <c r="BE3393" s="11">
        <f t="shared" si="8963"/>
        <v>0</v>
      </c>
      <c r="BF3393" s="11">
        <f t="shared" si="8963"/>
        <v>0</v>
      </c>
      <c r="BG3393" s="11">
        <f t="shared" si="8963"/>
        <v>0</v>
      </c>
      <c r="BH3393" s="11">
        <f t="shared" si="8963"/>
        <v>0</v>
      </c>
      <c r="BI3393" s="11">
        <f t="shared" si="8963"/>
        <v>0</v>
      </c>
      <c r="BJ3393" s="11">
        <f t="shared" si="8963"/>
        <v>0</v>
      </c>
      <c r="BK3393" s="11">
        <f t="shared" si="8963"/>
        <v>0</v>
      </c>
      <c r="BL3393" s="11">
        <f t="shared" si="8963"/>
        <v>0</v>
      </c>
      <c r="BM3393" s="11">
        <f t="shared" si="8963"/>
        <v>0</v>
      </c>
      <c r="BN3393" s="11">
        <f t="shared" si="8963"/>
        <v>0</v>
      </c>
      <c r="BO3393" s="11">
        <f t="shared" si="8963"/>
        <v>0</v>
      </c>
      <c r="BP3393" s="11">
        <f t="shared" si="8963"/>
        <v>0</v>
      </c>
      <c r="BQ3393" s="11">
        <f t="shared" si="8963"/>
        <v>0</v>
      </c>
      <c r="BR3393" s="11">
        <v>0</v>
      </c>
      <c r="BS3393" s="11">
        <v>0</v>
      </c>
      <c r="BT3393" s="11">
        <f t="shared" ref="BT3393:BZ3393" si="8964">SUM(BT3394)</f>
        <v>47000</v>
      </c>
      <c r="BU3393" s="11">
        <f t="shared" si="8964"/>
        <v>44000</v>
      </c>
      <c r="BV3393" s="11">
        <f t="shared" si="8964"/>
        <v>22000</v>
      </c>
      <c r="BW3393" s="11">
        <f t="shared" si="8964"/>
        <v>22000</v>
      </c>
      <c r="BX3393" s="11">
        <f t="shared" si="8964"/>
        <v>22000</v>
      </c>
      <c r="BY3393" s="11">
        <f t="shared" si="8964"/>
        <v>0</v>
      </c>
      <c r="BZ3393" s="11">
        <f t="shared" si="8964"/>
        <v>0</v>
      </c>
      <c r="CA3393" s="11">
        <f t="shared" si="8906"/>
        <v>44000</v>
      </c>
      <c r="CB3393" s="123">
        <f t="shared" si="8917"/>
        <v>100</v>
      </c>
    </row>
    <row r="3394" spans="1:80" x14ac:dyDescent="0.25">
      <c r="A3394" s="4" t="s">
        <v>928</v>
      </c>
      <c r="B3394" s="4" t="s">
        <v>88</v>
      </c>
      <c r="C3394" s="4" t="s">
        <v>1477</v>
      </c>
      <c r="D3394" s="79" t="s">
        <v>1478</v>
      </c>
      <c r="E3394" s="78" t="s">
        <v>78</v>
      </c>
      <c r="F3394" s="78" t="s">
        <v>1</v>
      </c>
      <c r="G3394" s="2" t="s">
        <v>1</v>
      </c>
      <c r="H3394" s="2" t="s">
        <v>79</v>
      </c>
      <c r="I3394" s="12">
        <f>SUM(I3395:I3396)</f>
        <v>33000</v>
      </c>
      <c r="J3394" s="12">
        <f t="shared" si="8905"/>
        <v>33000</v>
      </c>
      <c r="K3394" s="12">
        <f t="shared" ref="K3394" si="8965">SUM(K3395:K3396)</f>
        <v>30000</v>
      </c>
      <c r="L3394" s="12">
        <f t="shared" si="8908"/>
        <v>3000</v>
      </c>
      <c r="M3394" s="12">
        <f t="shared" ref="M3394:Q3394" si="8966">SUM(M3395:M3396)</f>
        <v>3000</v>
      </c>
      <c r="N3394" s="12">
        <f t="shared" si="8966"/>
        <v>0</v>
      </c>
      <c r="O3394" s="12">
        <f t="shared" si="8966"/>
        <v>0</v>
      </c>
      <c r="P3394" s="12">
        <f t="shared" si="8966"/>
        <v>0</v>
      </c>
      <c r="Q3394" s="12">
        <f t="shared" si="8966"/>
        <v>0</v>
      </c>
      <c r="R3394" s="12">
        <f t="shared" ref="R3394:AG3394" si="8967">SUM(R3395:R3396)</f>
        <v>3000</v>
      </c>
      <c r="S3394" s="12">
        <f t="shared" si="8967"/>
        <v>0</v>
      </c>
      <c r="T3394" s="12">
        <f t="shared" si="8967"/>
        <v>0</v>
      </c>
      <c r="U3394" s="12">
        <f t="shared" si="8967"/>
        <v>0</v>
      </c>
      <c r="V3394" s="12">
        <f t="shared" si="8967"/>
        <v>0</v>
      </c>
      <c r="W3394" s="12">
        <f t="shared" si="8967"/>
        <v>0</v>
      </c>
      <c r="X3394" s="12">
        <f t="shared" ref="X3394" si="8968">SUM(X3395:X3396)</f>
        <v>3000</v>
      </c>
      <c r="Y3394" s="12">
        <f t="shared" si="8967"/>
        <v>0</v>
      </c>
      <c r="Z3394" s="12">
        <f t="shared" si="8967"/>
        <v>0</v>
      </c>
      <c r="AA3394" s="12">
        <f t="shared" si="8967"/>
        <v>0</v>
      </c>
      <c r="AB3394" s="12">
        <f t="shared" si="8967"/>
        <v>0</v>
      </c>
      <c r="AC3394" s="12">
        <f t="shared" si="8967"/>
        <v>0</v>
      </c>
      <c r="AD3394" s="12">
        <f t="shared" si="8967"/>
        <v>0</v>
      </c>
      <c r="AE3394" s="12">
        <f t="shared" si="8967"/>
        <v>0</v>
      </c>
      <c r="AF3394" s="12">
        <f t="shared" si="8967"/>
        <v>0</v>
      </c>
      <c r="AG3394" s="12">
        <f t="shared" si="8967"/>
        <v>0</v>
      </c>
      <c r="AH3394" s="12">
        <v>0</v>
      </c>
      <c r="AI3394" s="12">
        <v>3000</v>
      </c>
      <c r="AJ3394" s="12">
        <f t="shared" ref="AJ3394:AY3394" si="8969">SUM(AJ3395:AJ3396)</f>
        <v>0</v>
      </c>
      <c r="AK3394" s="12">
        <f t="shared" si="8969"/>
        <v>0</v>
      </c>
      <c r="AL3394" s="12">
        <f t="shared" si="8969"/>
        <v>0</v>
      </c>
      <c r="AM3394" s="12">
        <f t="shared" si="8969"/>
        <v>0</v>
      </c>
      <c r="AN3394" s="12">
        <f t="shared" si="8969"/>
        <v>0</v>
      </c>
      <c r="AO3394" s="12">
        <f t="shared" si="8969"/>
        <v>0</v>
      </c>
      <c r="AP3394" s="12">
        <f t="shared" ref="AP3394" si="8970">SUM(AP3395:AP3396)</f>
        <v>0</v>
      </c>
      <c r="AQ3394" s="12">
        <f t="shared" si="8969"/>
        <v>0</v>
      </c>
      <c r="AR3394" s="12">
        <f t="shared" si="8969"/>
        <v>0</v>
      </c>
      <c r="AS3394" s="12">
        <f t="shared" si="8969"/>
        <v>0</v>
      </c>
      <c r="AT3394" s="12">
        <f t="shared" si="8969"/>
        <v>0</v>
      </c>
      <c r="AU3394" s="12">
        <f t="shared" si="8969"/>
        <v>0</v>
      </c>
      <c r="AV3394" s="12">
        <f t="shared" si="8969"/>
        <v>0</v>
      </c>
      <c r="AW3394" s="12">
        <f t="shared" si="8969"/>
        <v>0</v>
      </c>
      <c r="AX3394" s="12">
        <f t="shared" si="8969"/>
        <v>0</v>
      </c>
      <c r="AY3394" s="12">
        <f t="shared" si="8969"/>
        <v>0</v>
      </c>
      <c r="AZ3394" s="12">
        <v>0</v>
      </c>
      <c r="BA3394" s="12">
        <v>0</v>
      </c>
      <c r="BB3394" s="12">
        <f t="shared" ref="BB3394:BQ3394" si="8971">SUM(BB3395:BB3396)</f>
        <v>0</v>
      </c>
      <c r="BC3394" s="12">
        <f t="shared" si="8971"/>
        <v>0</v>
      </c>
      <c r="BD3394" s="12">
        <f t="shared" si="8971"/>
        <v>0</v>
      </c>
      <c r="BE3394" s="12">
        <f t="shared" si="8971"/>
        <v>0</v>
      </c>
      <c r="BF3394" s="12">
        <f t="shared" si="8971"/>
        <v>0</v>
      </c>
      <c r="BG3394" s="12">
        <f t="shared" si="8971"/>
        <v>0</v>
      </c>
      <c r="BH3394" s="12">
        <f t="shared" ref="BH3394" si="8972">SUM(BH3395:BH3396)</f>
        <v>0</v>
      </c>
      <c r="BI3394" s="12">
        <f t="shared" si="8971"/>
        <v>0</v>
      </c>
      <c r="BJ3394" s="12">
        <f t="shared" si="8971"/>
        <v>0</v>
      </c>
      <c r="BK3394" s="12">
        <f t="shared" si="8971"/>
        <v>0</v>
      </c>
      <c r="BL3394" s="12">
        <f t="shared" si="8971"/>
        <v>0</v>
      </c>
      <c r="BM3394" s="12">
        <f t="shared" si="8971"/>
        <v>0</v>
      </c>
      <c r="BN3394" s="12">
        <f t="shared" si="8971"/>
        <v>0</v>
      </c>
      <c r="BO3394" s="12">
        <f t="shared" si="8971"/>
        <v>0</v>
      </c>
      <c r="BP3394" s="12">
        <f t="shared" si="8971"/>
        <v>0</v>
      </c>
      <c r="BQ3394" s="12">
        <f t="shared" si="8971"/>
        <v>0</v>
      </c>
      <c r="BR3394" s="12">
        <v>0</v>
      </c>
      <c r="BS3394" s="12">
        <v>0</v>
      </c>
      <c r="BT3394" s="12">
        <f t="shared" ref="BT3394:BZ3394" si="8973">SUM(BT3395:BT3396)</f>
        <v>47000</v>
      </c>
      <c r="BU3394" s="12">
        <f t="shared" si="8973"/>
        <v>44000</v>
      </c>
      <c r="BV3394" s="12">
        <f t="shared" si="8973"/>
        <v>22000</v>
      </c>
      <c r="BW3394" s="12">
        <f t="shared" si="8973"/>
        <v>22000</v>
      </c>
      <c r="BX3394" s="12">
        <f t="shared" si="8973"/>
        <v>22000</v>
      </c>
      <c r="BY3394" s="12">
        <f t="shared" si="8973"/>
        <v>0</v>
      </c>
      <c r="BZ3394" s="12">
        <f t="shared" si="8973"/>
        <v>0</v>
      </c>
      <c r="CA3394" s="12">
        <f t="shared" si="8906"/>
        <v>44000</v>
      </c>
      <c r="CB3394" s="124">
        <f t="shared" si="8917"/>
        <v>100</v>
      </c>
    </row>
    <row r="3395" spans="1:80" x14ac:dyDescent="0.25">
      <c r="A3395" s="4" t="s">
        <v>928</v>
      </c>
      <c r="B3395" s="4" t="s">
        <v>88</v>
      </c>
      <c r="C3395" s="4" t="s">
        <v>1477</v>
      </c>
      <c r="D3395" s="79" t="s">
        <v>1478</v>
      </c>
      <c r="E3395" s="89">
        <v>8213</v>
      </c>
      <c r="F3395" s="79"/>
      <c r="G3395" s="75" t="s">
        <v>1906</v>
      </c>
      <c r="H3395" s="13" t="s">
        <v>81</v>
      </c>
      <c r="I3395" s="14">
        <v>22000</v>
      </c>
      <c r="J3395" s="14">
        <f t="shared" si="8905"/>
        <v>17000</v>
      </c>
      <c r="K3395" s="14">
        <v>15000</v>
      </c>
      <c r="L3395" s="14">
        <f t="shared" si="8908"/>
        <v>2000</v>
      </c>
      <c r="M3395" s="14">
        <v>2000</v>
      </c>
      <c r="N3395" s="14">
        <v>0</v>
      </c>
      <c r="O3395" s="14">
        <v>0</v>
      </c>
      <c r="P3395" s="14">
        <v>0</v>
      </c>
      <c r="Q3395" s="14">
        <v>0</v>
      </c>
      <c r="R3395" s="14">
        <v>2000</v>
      </c>
      <c r="S3395" s="14"/>
      <c r="T3395" s="14"/>
      <c r="U3395" s="14"/>
      <c r="V3395" s="14"/>
      <c r="W3395" s="14"/>
      <c r="X3395" s="14">
        <f t="shared" si="8870"/>
        <v>2000</v>
      </c>
      <c r="Y3395" s="14"/>
      <c r="Z3395" s="14"/>
      <c r="AA3395" s="14"/>
      <c r="AB3395" s="14"/>
      <c r="AC3395" s="14"/>
      <c r="AD3395" s="14"/>
      <c r="AE3395" s="14"/>
      <c r="AF3395" s="14"/>
      <c r="AG3395" s="14"/>
      <c r="AH3395" s="14">
        <v>0</v>
      </c>
      <c r="AI3395" s="14">
        <v>2000</v>
      </c>
      <c r="AJ3395" s="14">
        <v>0</v>
      </c>
      <c r="AK3395" s="14"/>
      <c r="AL3395" s="14"/>
      <c r="AM3395" s="14"/>
      <c r="AN3395" s="14"/>
      <c r="AO3395" s="14"/>
      <c r="AP3395" s="14">
        <f t="shared" si="8871"/>
        <v>0</v>
      </c>
      <c r="AQ3395" s="14"/>
      <c r="AR3395" s="14"/>
      <c r="AS3395" s="14"/>
      <c r="AT3395" s="14"/>
      <c r="AU3395" s="14"/>
      <c r="AV3395" s="14"/>
      <c r="AW3395" s="14"/>
      <c r="AX3395" s="14"/>
      <c r="AY3395" s="14"/>
      <c r="AZ3395" s="14">
        <v>0</v>
      </c>
      <c r="BA3395" s="14">
        <v>0</v>
      </c>
      <c r="BB3395" s="14">
        <v>0</v>
      </c>
      <c r="BC3395" s="14"/>
      <c r="BD3395" s="14"/>
      <c r="BE3395" s="14"/>
      <c r="BF3395" s="14"/>
      <c r="BG3395" s="14"/>
      <c r="BH3395" s="14">
        <f t="shared" si="8872"/>
        <v>0</v>
      </c>
      <c r="BI3395" s="14"/>
      <c r="BJ3395" s="14"/>
      <c r="BK3395" s="14"/>
      <c r="BL3395" s="14"/>
      <c r="BM3395" s="14"/>
      <c r="BN3395" s="14"/>
      <c r="BO3395" s="14"/>
      <c r="BP3395" s="14"/>
      <c r="BQ3395" s="14"/>
      <c r="BR3395" s="14">
        <v>0</v>
      </c>
      <c r="BS3395" s="14">
        <v>0</v>
      </c>
      <c r="BT3395" s="14">
        <v>24000</v>
      </c>
      <c r="BU3395" s="14">
        <v>22000</v>
      </c>
      <c r="BV3395" s="14">
        <v>11000</v>
      </c>
      <c r="BW3395" s="14">
        <f t="shared" si="8841"/>
        <v>11000</v>
      </c>
      <c r="BX3395" s="14">
        <v>11000</v>
      </c>
      <c r="BY3395" s="14"/>
      <c r="BZ3395" s="14"/>
      <c r="CA3395" s="14">
        <f t="shared" si="8906"/>
        <v>22000</v>
      </c>
      <c r="CB3395" s="122">
        <f t="shared" si="8917"/>
        <v>100</v>
      </c>
    </row>
    <row r="3396" spans="1:80" x14ac:dyDescent="0.25">
      <c r="A3396" s="4" t="s">
        <v>928</v>
      </c>
      <c r="B3396" s="4" t="s">
        <v>88</v>
      </c>
      <c r="C3396" s="4" t="s">
        <v>1477</v>
      </c>
      <c r="D3396" s="79" t="s">
        <v>1478</v>
      </c>
      <c r="E3396" s="89">
        <v>8216</v>
      </c>
      <c r="F3396" s="79"/>
      <c r="G3396" s="75" t="s">
        <v>1906</v>
      </c>
      <c r="H3396" s="13" t="s">
        <v>319</v>
      </c>
      <c r="I3396" s="14">
        <v>11000</v>
      </c>
      <c r="J3396" s="14">
        <f t="shared" si="8905"/>
        <v>16000</v>
      </c>
      <c r="K3396" s="14">
        <v>15000</v>
      </c>
      <c r="L3396" s="14">
        <f t="shared" si="8908"/>
        <v>1000</v>
      </c>
      <c r="M3396" s="14">
        <v>1000</v>
      </c>
      <c r="N3396" s="14">
        <v>0</v>
      </c>
      <c r="O3396" s="14">
        <v>0</v>
      </c>
      <c r="P3396" s="14">
        <v>0</v>
      </c>
      <c r="Q3396" s="14">
        <v>0</v>
      </c>
      <c r="R3396" s="14">
        <v>1000</v>
      </c>
      <c r="S3396" s="14"/>
      <c r="T3396" s="14"/>
      <c r="U3396" s="14"/>
      <c r="V3396" s="14"/>
      <c r="W3396" s="14"/>
      <c r="X3396" s="14">
        <f t="shared" si="8870"/>
        <v>1000</v>
      </c>
      <c r="Y3396" s="14"/>
      <c r="Z3396" s="14"/>
      <c r="AA3396" s="14"/>
      <c r="AB3396" s="14"/>
      <c r="AC3396" s="14"/>
      <c r="AD3396" s="14"/>
      <c r="AE3396" s="14"/>
      <c r="AF3396" s="14"/>
      <c r="AG3396" s="14"/>
      <c r="AH3396" s="14">
        <v>0</v>
      </c>
      <c r="AI3396" s="14">
        <v>1000</v>
      </c>
      <c r="AJ3396" s="14">
        <v>0</v>
      </c>
      <c r="AK3396" s="14"/>
      <c r="AL3396" s="14"/>
      <c r="AM3396" s="14"/>
      <c r="AN3396" s="14"/>
      <c r="AO3396" s="14"/>
      <c r="AP3396" s="14">
        <f t="shared" si="8871"/>
        <v>0</v>
      </c>
      <c r="AQ3396" s="14"/>
      <c r="AR3396" s="14"/>
      <c r="AS3396" s="14"/>
      <c r="AT3396" s="14"/>
      <c r="AU3396" s="14"/>
      <c r="AV3396" s="14"/>
      <c r="AW3396" s="14"/>
      <c r="AX3396" s="14"/>
      <c r="AY3396" s="14"/>
      <c r="AZ3396" s="14">
        <v>0</v>
      </c>
      <c r="BA3396" s="14">
        <v>0</v>
      </c>
      <c r="BB3396" s="14">
        <v>0</v>
      </c>
      <c r="BC3396" s="14"/>
      <c r="BD3396" s="14"/>
      <c r="BE3396" s="14"/>
      <c r="BF3396" s="14"/>
      <c r="BG3396" s="14"/>
      <c r="BH3396" s="14">
        <f t="shared" si="8872"/>
        <v>0</v>
      </c>
      <c r="BI3396" s="14"/>
      <c r="BJ3396" s="14"/>
      <c r="BK3396" s="14"/>
      <c r="BL3396" s="14"/>
      <c r="BM3396" s="14"/>
      <c r="BN3396" s="14"/>
      <c r="BO3396" s="14"/>
      <c r="BP3396" s="14"/>
      <c r="BQ3396" s="14"/>
      <c r="BR3396" s="14">
        <v>0</v>
      </c>
      <c r="BS3396" s="14">
        <v>0</v>
      </c>
      <c r="BT3396" s="14">
        <v>23000</v>
      </c>
      <c r="BU3396" s="14">
        <v>22000</v>
      </c>
      <c r="BV3396" s="14">
        <v>11000</v>
      </c>
      <c r="BW3396" s="14">
        <f t="shared" si="8841"/>
        <v>11000</v>
      </c>
      <c r="BX3396" s="14">
        <v>11000</v>
      </c>
      <c r="BY3396" s="14"/>
      <c r="BZ3396" s="14"/>
      <c r="CA3396" s="14">
        <f t="shared" si="8906"/>
        <v>22000</v>
      </c>
      <c r="CB3396" s="122">
        <f t="shared" si="8917"/>
        <v>100</v>
      </c>
    </row>
    <row r="3397" spans="1:80" x14ac:dyDescent="0.25">
      <c r="A3397" s="13" t="s">
        <v>1</v>
      </c>
      <c r="B3397" s="13" t="s">
        <v>1</v>
      </c>
      <c r="C3397" s="13" t="s">
        <v>1</v>
      </c>
      <c r="D3397" s="74" t="s">
        <v>1</v>
      </c>
      <c r="E3397" s="74" t="s">
        <v>1</v>
      </c>
      <c r="F3397" s="74" t="s">
        <v>1</v>
      </c>
      <c r="G3397" s="13" t="s">
        <v>1</v>
      </c>
      <c r="H3397" s="10" t="s">
        <v>1487</v>
      </c>
      <c r="I3397" s="11">
        <f>SUM(I3367,I3390,I3393)</f>
        <v>1045756</v>
      </c>
      <c r="J3397" s="11">
        <f t="shared" si="8905"/>
        <v>1148880</v>
      </c>
      <c r="K3397" s="11">
        <f t="shared" ref="K3397" si="8974">SUM(K3367,K3390,K3393)</f>
        <v>1139880</v>
      </c>
      <c r="L3397" s="11">
        <f t="shared" si="8908"/>
        <v>9000</v>
      </c>
      <c r="M3397" s="11">
        <f t="shared" ref="M3397:Q3397" si="8975">SUM(M3367,M3390,M3393)</f>
        <v>9000</v>
      </c>
      <c r="N3397" s="11">
        <f t="shared" si="8975"/>
        <v>0</v>
      </c>
      <c r="O3397" s="11">
        <f t="shared" si="8975"/>
        <v>0</v>
      </c>
      <c r="P3397" s="11">
        <f t="shared" si="8975"/>
        <v>0</v>
      </c>
      <c r="Q3397" s="11">
        <f t="shared" si="8975"/>
        <v>0</v>
      </c>
      <c r="R3397" s="11">
        <f t="shared" ref="R3397:AG3397" si="8976">SUM(R3367,R3390,R3393)</f>
        <v>9000</v>
      </c>
      <c r="S3397" s="11">
        <f t="shared" si="8976"/>
        <v>0</v>
      </c>
      <c r="T3397" s="11">
        <f t="shared" si="8976"/>
        <v>0</v>
      </c>
      <c r="U3397" s="11">
        <f t="shared" si="8976"/>
        <v>0</v>
      </c>
      <c r="V3397" s="11">
        <f t="shared" si="8976"/>
        <v>0</v>
      </c>
      <c r="W3397" s="11">
        <f t="shared" si="8976"/>
        <v>0</v>
      </c>
      <c r="X3397" s="11">
        <f t="shared" si="8976"/>
        <v>9000</v>
      </c>
      <c r="Y3397" s="11">
        <f t="shared" si="8976"/>
        <v>0</v>
      </c>
      <c r="Z3397" s="11">
        <f t="shared" si="8976"/>
        <v>0</v>
      </c>
      <c r="AA3397" s="11">
        <f t="shared" si="8976"/>
        <v>0</v>
      </c>
      <c r="AB3397" s="11">
        <f t="shared" si="8976"/>
        <v>0</v>
      </c>
      <c r="AC3397" s="11">
        <f t="shared" si="8976"/>
        <v>0</v>
      </c>
      <c r="AD3397" s="11">
        <f t="shared" si="8976"/>
        <v>0</v>
      </c>
      <c r="AE3397" s="11">
        <f t="shared" si="8976"/>
        <v>0</v>
      </c>
      <c r="AF3397" s="11">
        <f t="shared" si="8976"/>
        <v>0</v>
      </c>
      <c r="AG3397" s="11">
        <f t="shared" si="8976"/>
        <v>0</v>
      </c>
      <c r="AH3397" s="11">
        <v>0</v>
      </c>
      <c r="AI3397" s="11">
        <v>9000</v>
      </c>
      <c r="AJ3397" s="11">
        <f t="shared" ref="AJ3397:AY3397" si="8977">SUM(AJ3367,AJ3390,AJ3393)</f>
        <v>0</v>
      </c>
      <c r="AK3397" s="11">
        <f t="shared" si="8977"/>
        <v>0</v>
      </c>
      <c r="AL3397" s="11">
        <f t="shared" si="8977"/>
        <v>0</v>
      </c>
      <c r="AM3397" s="11">
        <f t="shared" si="8977"/>
        <v>0</v>
      </c>
      <c r="AN3397" s="11">
        <f t="shared" si="8977"/>
        <v>0</v>
      </c>
      <c r="AO3397" s="11">
        <f t="shared" si="8977"/>
        <v>0</v>
      </c>
      <c r="AP3397" s="11">
        <f t="shared" si="8977"/>
        <v>0</v>
      </c>
      <c r="AQ3397" s="11">
        <f t="shared" si="8977"/>
        <v>0</v>
      </c>
      <c r="AR3397" s="11">
        <f t="shared" si="8977"/>
        <v>0</v>
      </c>
      <c r="AS3397" s="11">
        <f t="shared" si="8977"/>
        <v>0</v>
      </c>
      <c r="AT3397" s="11">
        <f t="shared" si="8977"/>
        <v>0</v>
      </c>
      <c r="AU3397" s="11">
        <f t="shared" si="8977"/>
        <v>0</v>
      </c>
      <c r="AV3397" s="11">
        <f t="shared" si="8977"/>
        <v>0</v>
      </c>
      <c r="AW3397" s="11">
        <f t="shared" si="8977"/>
        <v>0</v>
      </c>
      <c r="AX3397" s="11">
        <f t="shared" si="8977"/>
        <v>0</v>
      </c>
      <c r="AY3397" s="11">
        <f t="shared" si="8977"/>
        <v>0</v>
      </c>
      <c r="AZ3397" s="11">
        <v>0</v>
      </c>
      <c r="BA3397" s="11">
        <v>0</v>
      </c>
      <c r="BB3397" s="11">
        <f t="shared" ref="BB3397:BQ3397" si="8978">SUM(BB3367,BB3390,BB3393)</f>
        <v>0</v>
      </c>
      <c r="BC3397" s="11">
        <f t="shared" si="8978"/>
        <v>0</v>
      </c>
      <c r="BD3397" s="11">
        <f t="shared" si="8978"/>
        <v>0</v>
      </c>
      <c r="BE3397" s="11">
        <f t="shared" si="8978"/>
        <v>1800</v>
      </c>
      <c r="BF3397" s="11">
        <f t="shared" si="8978"/>
        <v>0</v>
      </c>
      <c r="BG3397" s="11">
        <f t="shared" si="8978"/>
        <v>0</v>
      </c>
      <c r="BH3397" s="11">
        <f t="shared" si="8978"/>
        <v>1800</v>
      </c>
      <c r="BI3397" s="11">
        <f t="shared" si="8978"/>
        <v>0</v>
      </c>
      <c r="BJ3397" s="11">
        <f t="shared" si="8978"/>
        <v>0</v>
      </c>
      <c r="BK3397" s="11">
        <f t="shared" si="8978"/>
        <v>0</v>
      </c>
      <c r="BL3397" s="11">
        <f t="shared" si="8978"/>
        <v>0</v>
      </c>
      <c r="BM3397" s="11">
        <f t="shared" si="8978"/>
        <v>1800</v>
      </c>
      <c r="BN3397" s="11">
        <f t="shared" si="8978"/>
        <v>0</v>
      </c>
      <c r="BO3397" s="11">
        <f t="shared" si="8978"/>
        <v>0</v>
      </c>
      <c r="BP3397" s="11">
        <f t="shared" si="8978"/>
        <v>0</v>
      </c>
      <c r="BQ3397" s="11">
        <f t="shared" si="8978"/>
        <v>0</v>
      </c>
      <c r="BR3397" s="11">
        <v>1800</v>
      </c>
      <c r="BS3397" s="11">
        <v>0</v>
      </c>
      <c r="BT3397" s="11">
        <f t="shared" ref="BT3397:BZ3397" si="8979">SUM(BT3367,BT3390,BT3393)</f>
        <v>1221277</v>
      </c>
      <c r="BU3397" s="11">
        <f t="shared" si="8979"/>
        <v>1209926</v>
      </c>
      <c r="BV3397" s="11">
        <f t="shared" si="8979"/>
        <v>622925</v>
      </c>
      <c r="BW3397" s="11">
        <f t="shared" si="8979"/>
        <v>311854</v>
      </c>
      <c r="BX3397" s="11">
        <f t="shared" si="8979"/>
        <v>121948</v>
      </c>
      <c r="BY3397" s="11">
        <f t="shared" si="8979"/>
        <v>94953</v>
      </c>
      <c r="BZ3397" s="11">
        <f t="shared" si="8979"/>
        <v>94953</v>
      </c>
      <c r="CA3397" s="11">
        <f t="shared" si="8906"/>
        <v>934779</v>
      </c>
      <c r="CB3397" s="123">
        <f t="shared" si="8917"/>
        <v>77.259187751978217</v>
      </c>
    </row>
    <row r="3398" spans="1:80" ht="15.75" thickBot="1" x14ac:dyDescent="0.3">
      <c r="A3398" s="13" t="s">
        <v>1</v>
      </c>
      <c r="B3398" s="13" t="s">
        <v>1</v>
      </c>
      <c r="C3398" s="13" t="s">
        <v>1</v>
      </c>
      <c r="D3398" s="74" t="s">
        <v>1</v>
      </c>
      <c r="E3398" s="74" t="s">
        <v>1</v>
      </c>
      <c r="F3398" s="74" t="s">
        <v>1</v>
      </c>
      <c r="G3398" s="13" t="s">
        <v>1</v>
      </c>
      <c r="H3398" s="2" t="s">
        <v>83</v>
      </c>
      <c r="I3398" s="12">
        <v>29</v>
      </c>
      <c r="J3398" s="12">
        <f t="shared" si="8905"/>
        <v>29</v>
      </c>
      <c r="K3398" s="12">
        <v>29</v>
      </c>
      <c r="L3398" s="13"/>
      <c r="M3398" s="13" t="s">
        <v>1</v>
      </c>
      <c r="N3398" s="13" t="s">
        <v>1</v>
      </c>
      <c r="O3398" s="13" t="s">
        <v>1</v>
      </c>
      <c r="P3398" s="27"/>
      <c r="Q3398" s="13" t="s">
        <v>1</v>
      </c>
      <c r="R3398" s="13" t="s">
        <v>1</v>
      </c>
      <c r="S3398" s="13"/>
      <c r="T3398" s="13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>
        <v>0</v>
      </c>
      <c r="AI3398" s="13">
        <v>0</v>
      </c>
      <c r="AJ3398" s="13" t="s">
        <v>1</v>
      </c>
      <c r="AK3398" s="13"/>
      <c r="AL3398" s="13"/>
      <c r="AM3398" s="13"/>
      <c r="AN3398" s="13"/>
      <c r="AO3398" s="13"/>
      <c r="AP3398" s="13"/>
      <c r="AQ3398" s="13"/>
      <c r="AR3398" s="13"/>
      <c r="AS3398" s="13"/>
      <c r="AT3398" s="13"/>
      <c r="AU3398" s="13"/>
      <c r="AV3398" s="13"/>
      <c r="AW3398" s="13"/>
      <c r="AX3398" s="13"/>
      <c r="AY3398" s="13"/>
      <c r="AZ3398" s="13">
        <v>0</v>
      </c>
      <c r="BA3398" s="13">
        <v>0</v>
      </c>
      <c r="BB3398" s="13" t="s">
        <v>1</v>
      </c>
      <c r="BC3398" s="13"/>
      <c r="BD3398" s="13"/>
      <c r="BE3398" s="13"/>
      <c r="BF3398" s="13"/>
      <c r="BG3398" s="13"/>
      <c r="BH3398" s="13"/>
      <c r="BI3398" s="13"/>
      <c r="BJ3398" s="13"/>
      <c r="BK3398" s="13"/>
      <c r="BL3398" s="13"/>
      <c r="BM3398" s="13"/>
      <c r="BN3398" s="13"/>
      <c r="BO3398" s="13"/>
      <c r="BP3398" s="13"/>
      <c r="BQ3398" s="13"/>
      <c r="BR3398" s="13">
        <v>0</v>
      </c>
      <c r="BS3398" s="13">
        <v>0</v>
      </c>
      <c r="BT3398" s="12">
        <v>29</v>
      </c>
      <c r="BU3398" s="12">
        <v>29</v>
      </c>
      <c r="BV3398" s="12"/>
      <c r="BW3398" s="12"/>
      <c r="BX3398" s="12" t="s">
        <v>1</v>
      </c>
      <c r="BY3398" s="12" t="s">
        <v>1</v>
      </c>
      <c r="BZ3398" s="12"/>
      <c r="CA3398" s="12">
        <f t="shared" si="8906"/>
        <v>0</v>
      </c>
      <c r="CB3398" s="124"/>
    </row>
    <row r="3399" spans="1:80" ht="69.75" customHeight="1" thickBot="1" x14ac:dyDescent="0.3">
      <c r="A3399" s="133" t="s">
        <v>1</v>
      </c>
      <c r="B3399" s="133" t="s">
        <v>1</v>
      </c>
      <c r="C3399" s="133" t="s">
        <v>1</v>
      </c>
      <c r="D3399" s="135" t="s">
        <v>1</v>
      </c>
      <c r="E3399" s="135" t="s">
        <v>1</v>
      </c>
      <c r="F3399" s="135" t="s">
        <v>1</v>
      </c>
      <c r="G3399" s="137" t="s">
        <v>1</v>
      </c>
      <c r="H3399" s="5" t="s">
        <v>84</v>
      </c>
      <c r="I3399" s="5" t="s">
        <v>11</v>
      </c>
      <c r="J3399" s="5" t="s">
        <v>1809</v>
      </c>
      <c r="K3399" s="5" t="s">
        <v>12</v>
      </c>
      <c r="L3399" s="5" t="s">
        <v>13</v>
      </c>
      <c r="M3399" s="5" t="s">
        <v>14</v>
      </c>
      <c r="N3399" s="5" t="s">
        <v>15</v>
      </c>
      <c r="O3399" s="5" t="s">
        <v>16</v>
      </c>
      <c r="P3399" s="5" t="s">
        <v>17</v>
      </c>
      <c r="Q3399" s="5" t="s">
        <v>18</v>
      </c>
      <c r="R3399" s="71" t="s">
        <v>14</v>
      </c>
      <c r="S3399" s="71" t="s">
        <v>1843</v>
      </c>
      <c r="T3399" s="71" t="s">
        <v>1797</v>
      </c>
      <c r="U3399" s="71" t="s">
        <v>1832</v>
      </c>
      <c r="V3399" s="71" t="s">
        <v>1833</v>
      </c>
      <c r="W3399" s="71" t="s">
        <v>1834</v>
      </c>
      <c r="X3399" s="71" t="s">
        <v>1847</v>
      </c>
      <c r="Y3399" s="71" t="s">
        <v>1844</v>
      </c>
      <c r="Z3399" s="71" t="s">
        <v>1835</v>
      </c>
      <c r="AA3399" s="71" t="s">
        <v>1836</v>
      </c>
      <c r="AB3399" s="71" t="s">
        <v>1837</v>
      </c>
      <c r="AC3399" s="71" t="s">
        <v>1838</v>
      </c>
      <c r="AD3399" s="71" t="s">
        <v>1839</v>
      </c>
      <c r="AE3399" s="71" t="s">
        <v>1840</v>
      </c>
      <c r="AF3399" s="71" t="s">
        <v>1845</v>
      </c>
      <c r="AG3399" s="71" t="s">
        <v>1846</v>
      </c>
      <c r="AH3399" s="71" t="s">
        <v>1841</v>
      </c>
      <c r="AI3399" s="71" t="s">
        <v>1842</v>
      </c>
      <c r="AJ3399" s="72" t="s">
        <v>15</v>
      </c>
      <c r="AK3399" s="72" t="s">
        <v>1843</v>
      </c>
      <c r="AL3399" s="72" t="s">
        <v>1797</v>
      </c>
      <c r="AM3399" s="72" t="s">
        <v>1832</v>
      </c>
      <c r="AN3399" s="72" t="s">
        <v>1833</v>
      </c>
      <c r="AO3399" s="72" t="s">
        <v>1834</v>
      </c>
      <c r="AP3399" s="72" t="s">
        <v>1848</v>
      </c>
      <c r="AQ3399" s="72" t="s">
        <v>1844</v>
      </c>
      <c r="AR3399" s="72" t="s">
        <v>1835</v>
      </c>
      <c r="AS3399" s="72" t="s">
        <v>1836</v>
      </c>
      <c r="AT3399" s="72" t="s">
        <v>1837</v>
      </c>
      <c r="AU3399" s="72" t="s">
        <v>1838</v>
      </c>
      <c r="AV3399" s="72" t="s">
        <v>1839</v>
      </c>
      <c r="AW3399" s="72" t="s">
        <v>1840</v>
      </c>
      <c r="AX3399" s="72" t="s">
        <v>1845</v>
      </c>
      <c r="AY3399" s="72" t="s">
        <v>1846</v>
      </c>
      <c r="AZ3399" s="72" t="s">
        <v>1841</v>
      </c>
      <c r="BA3399" s="72" t="s">
        <v>1842</v>
      </c>
      <c r="BB3399" s="73" t="s">
        <v>16</v>
      </c>
      <c r="BC3399" s="73" t="s">
        <v>1843</v>
      </c>
      <c r="BD3399" s="73" t="s">
        <v>1797</v>
      </c>
      <c r="BE3399" s="73" t="s">
        <v>1832</v>
      </c>
      <c r="BF3399" s="73" t="s">
        <v>1833</v>
      </c>
      <c r="BG3399" s="73" t="s">
        <v>1834</v>
      </c>
      <c r="BH3399" s="73" t="s">
        <v>1849</v>
      </c>
      <c r="BI3399" s="73" t="s">
        <v>1844</v>
      </c>
      <c r="BJ3399" s="73" t="s">
        <v>1835</v>
      </c>
      <c r="BK3399" s="73" t="s">
        <v>1836</v>
      </c>
      <c r="BL3399" s="73" t="s">
        <v>1837</v>
      </c>
      <c r="BM3399" s="73" t="s">
        <v>1838</v>
      </c>
      <c r="BN3399" s="73" t="s">
        <v>1839</v>
      </c>
      <c r="BO3399" s="73" t="s">
        <v>1840</v>
      </c>
      <c r="BP3399" s="73" t="s">
        <v>1845</v>
      </c>
      <c r="BQ3399" s="73" t="s">
        <v>1846</v>
      </c>
      <c r="BR3399" s="73" t="s">
        <v>1841</v>
      </c>
      <c r="BS3399" s="73" t="s">
        <v>1842</v>
      </c>
      <c r="BT3399" s="5" t="s">
        <v>1911</v>
      </c>
      <c r="BU3399" s="5" t="s">
        <v>1942</v>
      </c>
      <c r="BV3399" s="5" t="s">
        <v>1943</v>
      </c>
      <c r="BW3399" s="5" t="s">
        <v>1944</v>
      </c>
      <c r="BX3399" s="5" t="s">
        <v>1945</v>
      </c>
      <c r="BY3399" s="5" t="s">
        <v>1946</v>
      </c>
      <c r="BZ3399" s="5" t="s">
        <v>1947</v>
      </c>
      <c r="CA3399" s="5" t="s">
        <v>1948</v>
      </c>
      <c r="CB3399" s="120" t="s">
        <v>1916</v>
      </c>
    </row>
    <row r="3400" spans="1:80" x14ac:dyDescent="0.25">
      <c r="A3400" s="134"/>
      <c r="B3400" s="134"/>
      <c r="C3400" s="134"/>
      <c r="D3400" s="136"/>
      <c r="E3400" s="136"/>
      <c r="F3400" s="136"/>
      <c r="G3400" s="138"/>
      <c r="H3400" s="15" t="s">
        <v>1</v>
      </c>
      <c r="I3400" s="9" t="s">
        <v>19</v>
      </c>
      <c r="J3400" s="9">
        <v>1</v>
      </c>
      <c r="K3400" s="9" t="s">
        <v>20</v>
      </c>
      <c r="L3400" s="9" t="s">
        <v>21</v>
      </c>
      <c r="M3400" s="9" t="s">
        <v>22</v>
      </c>
      <c r="N3400" s="9" t="s">
        <v>23</v>
      </c>
      <c r="O3400" s="9" t="s">
        <v>24</v>
      </c>
      <c r="P3400" s="9" t="s">
        <v>25</v>
      </c>
      <c r="Q3400" s="9" t="s">
        <v>26</v>
      </c>
      <c r="R3400" s="9">
        <v>1</v>
      </c>
      <c r="S3400" s="9">
        <v>2</v>
      </c>
      <c r="T3400" s="9">
        <v>3</v>
      </c>
      <c r="U3400" s="9">
        <v>4</v>
      </c>
      <c r="V3400" s="9">
        <v>5</v>
      </c>
      <c r="W3400" s="9">
        <v>6</v>
      </c>
      <c r="X3400" s="9">
        <v>7</v>
      </c>
      <c r="Y3400" s="9">
        <v>8</v>
      </c>
      <c r="Z3400" s="9">
        <v>9</v>
      </c>
      <c r="AA3400" s="9">
        <v>10</v>
      </c>
      <c r="AB3400" s="9">
        <v>11</v>
      </c>
      <c r="AC3400" s="9">
        <v>12</v>
      </c>
      <c r="AD3400" s="9">
        <v>13</v>
      </c>
      <c r="AE3400" s="9">
        <v>14</v>
      </c>
      <c r="AF3400" s="9">
        <v>15</v>
      </c>
      <c r="AG3400" s="9">
        <v>16</v>
      </c>
      <c r="AH3400" s="9">
        <v>20</v>
      </c>
      <c r="AI3400" s="9">
        <v>21</v>
      </c>
      <c r="AJ3400" s="9">
        <v>1</v>
      </c>
      <c r="AK3400" s="9">
        <v>2</v>
      </c>
      <c r="AL3400" s="9">
        <v>3</v>
      </c>
      <c r="AM3400" s="9">
        <v>4</v>
      </c>
      <c r="AN3400" s="9">
        <v>5</v>
      </c>
      <c r="AO3400" s="9">
        <v>6</v>
      </c>
      <c r="AP3400" s="9">
        <v>7</v>
      </c>
      <c r="AQ3400" s="9">
        <v>8</v>
      </c>
      <c r="AR3400" s="9">
        <v>9</v>
      </c>
      <c r="AS3400" s="9">
        <v>10</v>
      </c>
      <c r="AT3400" s="9">
        <v>11</v>
      </c>
      <c r="AU3400" s="9">
        <v>12</v>
      </c>
      <c r="AV3400" s="9">
        <v>13</v>
      </c>
      <c r="AW3400" s="9">
        <v>14</v>
      </c>
      <c r="AX3400" s="9">
        <v>15</v>
      </c>
      <c r="AY3400" s="9">
        <v>16</v>
      </c>
      <c r="AZ3400" s="9">
        <v>20</v>
      </c>
      <c r="BA3400" s="9">
        <v>21</v>
      </c>
      <c r="BB3400" s="9">
        <v>1</v>
      </c>
      <c r="BC3400" s="9">
        <v>2</v>
      </c>
      <c r="BD3400" s="9">
        <v>3</v>
      </c>
      <c r="BE3400" s="9">
        <v>4</v>
      </c>
      <c r="BF3400" s="9">
        <v>5</v>
      </c>
      <c r="BG3400" s="9">
        <v>6</v>
      </c>
      <c r="BH3400" s="9">
        <v>7</v>
      </c>
      <c r="BI3400" s="9">
        <v>8</v>
      </c>
      <c r="BJ3400" s="9">
        <v>9</v>
      </c>
      <c r="BK3400" s="9">
        <v>10</v>
      </c>
      <c r="BL3400" s="9">
        <v>11</v>
      </c>
      <c r="BM3400" s="9">
        <v>12</v>
      </c>
      <c r="BN3400" s="9">
        <v>13</v>
      </c>
      <c r="BO3400" s="9">
        <v>14</v>
      </c>
      <c r="BP3400" s="9">
        <v>15</v>
      </c>
      <c r="BQ3400" s="9">
        <v>16</v>
      </c>
      <c r="BR3400" s="9">
        <v>20</v>
      </c>
      <c r="BS3400" s="9">
        <v>21</v>
      </c>
      <c r="BT3400" s="9">
        <v>1</v>
      </c>
      <c r="BU3400" s="9">
        <v>2</v>
      </c>
      <c r="BV3400" s="9">
        <v>3</v>
      </c>
      <c r="BW3400" s="9" t="s">
        <v>1798</v>
      </c>
      <c r="BX3400" s="9">
        <v>5</v>
      </c>
      <c r="BY3400" s="9">
        <v>6</v>
      </c>
      <c r="BZ3400" s="9">
        <v>7</v>
      </c>
      <c r="CA3400" s="9" t="s">
        <v>1917</v>
      </c>
      <c r="CB3400" s="121">
        <v>9</v>
      </c>
    </row>
    <row r="3401" spans="1:80" x14ac:dyDescent="0.25">
      <c r="A3401" s="134"/>
      <c r="B3401" s="134"/>
      <c r="C3401" s="134"/>
      <c r="D3401" s="136"/>
      <c r="E3401" s="136"/>
      <c r="F3401" s="136"/>
      <c r="G3401" s="138"/>
      <c r="H3401" s="16" t="s">
        <v>1015</v>
      </c>
      <c r="I3401" s="17">
        <f>SUM(I3397)</f>
        <v>1045756</v>
      </c>
      <c r="J3401" s="17">
        <f t="shared" ref="J3401:J3402" si="8980">SUM(K3401,L3401,P3401,Q3401)</f>
        <v>1148880</v>
      </c>
      <c r="K3401" s="17">
        <f t="shared" ref="K3401" si="8981">SUM(K3397)</f>
        <v>1139880</v>
      </c>
      <c r="L3401" s="17">
        <f t="shared" ref="L3401:L3402" si="8982">SUM(M3401:O3401)</f>
        <v>9000</v>
      </c>
      <c r="M3401" s="17">
        <f t="shared" ref="M3401:Q3401" si="8983">SUM(M3397)</f>
        <v>9000</v>
      </c>
      <c r="N3401" s="17">
        <f t="shared" si="8983"/>
        <v>0</v>
      </c>
      <c r="O3401" s="17">
        <f t="shared" si="8983"/>
        <v>0</v>
      </c>
      <c r="P3401" s="17">
        <f t="shared" si="8983"/>
        <v>0</v>
      </c>
      <c r="Q3401" s="17">
        <f t="shared" si="8983"/>
        <v>0</v>
      </c>
      <c r="R3401" s="17">
        <f t="shared" ref="R3401:AG3401" si="8984">SUM(R3397)</f>
        <v>9000</v>
      </c>
      <c r="S3401" s="17">
        <f t="shared" si="8984"/>
        <v>0</v>
      </c>
      <c r="T3401" s="17">
        <f t="shared" si="8984"/>
        <v>0</v>
      </c>
      <c r="U3401" s="17">
        <f t="shared" si="8984"/>
        <v>0</v>
      </c>
      <c r="V3401" s="17">
        <f t="shared" si="8984"/>
        <v>0</v>
      </c>
      <c r="W3401" s="17">
        <f t="shared" si="8984"/>
        <v>0</v>
      </c>
      <c r="X3401" s="17">
        <f t="shared" ref="X3401" si="8985">SUM(X3397)</f>
        <v>9000</v>
      </c>
      <c r="Y3401" s="17">
        <f t="shared" si="8984"/>
        <v>0</v>
      </c>
      <c r="Z3401" s="17">
        <f t="shared" si="8984"/>
        <v>0</v>
      </c>
      <c r="AA3401" s="17">
        <f t="shared" si="8984"/>
        <v>0</v>
      </c>
      <c r="AB3401" s="17">
        <f t="shared" si="8984"/>
        <v>0</v>
      </c>
      <c r="AC3401" s="17">
        <f t="shared" si="8984"/>
        <v>0</v>
      </c>
      <c r="AD3401" s="17">
        <f t="shared" si="8984"/>
        <v>0</v>
      </c>
      <c r="AE3401" s="17">
        <f t="shared" si="8984"/>
        <v>0</v>
      </c>
      <c r="AF3401" s="17">
        <f t="shared" si="8984"/>
        <v>0</v>
      </c>
      <c r="AG3401" s="17">
        <f t="shared" si="8984"/>
        <v>0</v>
      </c>
      <c r="AH3401" s="17">
        <v>0</v>
      </c>
      <c r="AI3401" s="17">
        <v>9000</v>
      </c>
      <c r="AJ3401" s="17">
        <f t="shared" ref="AJ3401:AY3401" si="8986">SUM(AJ3397)</f>
        <v>0</v>
      </c>
      <c r="AK3401" s="17">
        <f t="shared" si="8986"/>
        <v>0</v>
      </c>
      <c r="AL3401" s="17">
        <f t="shared" si="8986"/>
        <v>0</v>
      </c>
      <c r="AM3401" s="17">
        <f t="shared" si="8986"/>
        <v>0</v>
      </c>
      <c r="AN3401" s="17">
        <f t="shared" si="8986"/>
        <v>0</v>
      </c>
      <c r="AO3401" s="17">
        <f t="shared" si="8986"/>
        <v>0</v>
      </c>
      <c r="AP3401" s="17">
        <f t="shared" ref="AP3401" si="8987">SUM(AP3397)</f>
        <v>0</v>
      </c>
      <c r="AQ3401" s="17">
        <f t="shared" si="8986"/>
        <v>0</v>
      </c>
      <c r="AR3401" s="17">
        <f t="shared" si="8986"/>
        <v>0</v>
      </c>
      <c r="AS3401" s="17">
        <f t="shared" si="8986"/>
        <v>0</v>
      </c>
      <c r="AT3401" s="17">
        <f t="shared" si="8986"/>
        <v>0</v>
      </c>
      <c r="AU3401" s="17">
        <f t="shared" si="8986"/>
        <v>0</v>
      </c>
      <c r="AV3401" s="17">
        <f t="shared" si="8986"/>
        <v>0</v>
      </c>
      <c r="AW3401" s="17">
        <f t="shared" si="8986"/>
        <v>0</v>
      </c>
      <c r="AX3401" s="17">
        <f t="shared" si="8986"/>
        <v>0</v>
      </c>
      <c r="AY3401" s="17">
        <f t="shared" si="8986"/>
        <v>0</v>
      </c>
      <c r="AZ3401" s="17">
        <v>0</v>
      </c>
      <c r="BA3401" s="17">
        <v>0</v>
      </c>
      <c r="BB3401" s="17">
        <f t="shared" ref="BB3401:BQ3401" si="8988">SUM(BB3397)</f>
        <v>0</v>
      </c>
      <c r="BC3401" s="17">
        <f t="shared" si="8988"/>
        <v>0</v>
      </c>
      <c r="BD3401" s="17">
        <f t="shared" si="8988"/>
        <v>0</v>
      </c>
      <c r="BE3401" s="17">
        <f t="shared" si="8988"/>
        <v>1800</v>
      </c>
      <c r="BF3401" s="17">
        <f t="shared" si="8988"/>
        <v>0</v>
      </c>
      <c r="BG3401" s="17">
        <f t="shared" si="8988"/>
        <v>0</v>
      </c>
      <c r="BH3401" s="17">
        <f t="shared" ref="BH3401" si="8989">SUM(BH3397)</f>
        <v>1800</v>
      </c>
      <c r="BI3401" s="17">
        <f t="shared" si="8988"/>
        <v>0</v>
      </c>
      <c r="BJ3401" s="17">
        <f t="shared" si="8988"/>
        <v>0</v>
      </c>
      <c r="BK3401" s="17">
        <f t="shared" si="8988"/>
        <v>0</v>
      </c>
      <c r="BL3401" s="17">
        <f t="shared" si="8988"/>
        <v>0</v>
      </c>
      <c r="BM3401" s="17">
        <f t="shared" si="8988"/>
        <v>1800</v>
      </c>
      <c r="BN3401" s="17">
        <f t="shared" si="8988"/>
        <v>0</v>
      </c>
      <c r="BO3401" s="17">
        <f t="shared" si="8988"/>
        <v>0</v>
      </c>
      <c r="BP3401" s="17">
        <f t="shared" si="8988"/>
        <v>0</v>
      </c>
      <c r="BQ3401" s="17">
        <f t="shared" si="8988"/>
        <v>0</v>
      </c>
      <c r="BR3401" s="17">
        <v>1800</v>
      </c>
      <c r="BS3401" s="17">
        <v>0</v>
      </c>
      <c r="BT3401" s="17">
        <f t="shared" ref="BT3401:BW3401" si="8990">SUM(BT3397)</f>
        <v>1221277</v>
      </c>
      <c r="BU3401" s="17">
        <f t="shared" ref="BU3401:BV3401" si="8991">SUM(BU3397)</f>
        <v>1209926</v>
      </c>
      <c r="BV3401" s="17">
        <f t="shared" si="8991"/>
        <v>622925</v>
      </c>
      <c r="BW3401" s="17">
        <f t="shared" si="8990"/>
        <v>311854</v>
      </c>
      <c r="BX3401" s="17">
        <f t="shared" ref="BX3401:BZ3401" si="8992">SUM(BX3397)</f>
        <v>121948</v>
      </c>
      <c r="BY3401" s="17">
        <f t="shared" si="8992"/>
        <v>94953</v>
      </c>
      <c r="BZ3401" s="17">
        <f t="shared" si="8992"/>
        <v>94953</v>
      </c>
      <c r="CA3401" s="17">
        <f>BV3401+BW3401</f>
        <v>934779</v>
      </c>
      <c r="CB3401" s="125">
        <f>IF(BU3401=0,"-",CA3401/BU3401*100)</f>
        <v>77.259187751978217</v>
      </c>
    </row>
    <row r="3402" spans="1:80" x14ac:dyDescent="0.25">
      <c r="A3402" s="134"/>
      <c r="B3402" s="134"/>
      <c r="C3402" s="134"/>
      <c r="D3402" s="136"/>
      <c r="E3402" s="136"/>
      <c r="F3402" s="136"/>
      <c r="G3402" s="138"/>
      <c r="H3402" s="18" t="s">
        <v>86</v>
      </c>
      <c r="I3402" s="17">
        <f>SUM(I3401)</f>
        <v>1045756</v>
      </c>
      <c r="J3402" s="17">
        <f t="shared" si="8980"/>
        <v>1148880</v>
      </c>
      <c r="K3402" s="17">
        <f t="shared" ref="K3402" si="8993">SUM(K3401)</f>
        <v>1139880</v>
      </c>
      <c r="L3402" s="17">
        <f t="shared" si="8982"/>
        <v>9000</v>
      </c>
      <c r="M3402" s="17">
        <f t="shared" ref="M3402:Q3402" si="8994">SUM(M3401)</f>
        <v>9000</v>
      </c>
      <c r="N3402" s="17">
        <f t="shared" si="8994"/>
        <v>0</v>
      </c>
      <c r="O3402" s="17">
        <f t="shared" si="8994"/>
        <v>0</v>
      </c>
      <c r="P3402" s="17">
        <f t="shared" si="8994"/>
        <v>0</v>
      </c>
      <c r="Q3402" s="17">
        <f t="shared" si="8994"/>
        <v>0</v>
      </c>
      <c r="R3402" s="17">
        <f t="shared" ref="R3402:AG3402" si="8995">SUM(R3401)</f>
        <v>9000</v>
      </c>
      <c r="S3402" s="17">
        <f t="shared" si="8995"/>
        <v>0</v>
      </c>
      <c r="T3402" s="17">
        <f t="shared" si="8995"/>
        <v>0</v>
      </c>
      <c r="U3402" s="17">
        <f t="shared" si="8995"/>
        <v>0</v>
      </c>
      <c r="V3402" s="17">
        <f t="shared" si="8995"/>
        <v>0</v>
      </c>
      <c r="W3402" s="17">
        <f t="shared" si="8995"/>
        <v>0</v>
      </c>
      <c r="X3402" s="17">
        <f t="shared" ref="X3402" si="8996">SUM(X3401)</f>
        <v>9000</v>
      </c>
      <c r="Y3402" s="17">
        <f t="shared" si="8995"/>
        <v>0</v>
      </c>
      <c r="Z3402" s="17">
        <f t="shared" si="8995"/>
        <v>0</v>
      </c>
      <c r="AA3402" s="17">
        <f t="shared" si="8995"/>
        <v>0</v>
      </c>
      <c r="AB3402" s="17">
        <f t="shared" si="8995"/>
        <v>0</v>
      </c>
      <c r="AC3402" s="17">
        <f t="shared" si="8995"/>
        <v>0</v>
      </c>
      <c r="AD3402" s="17">
        <f t="shared" si="8995"/>
        <v>0</v>
      </c>
      <c r="AE3402" s="17">
        <f t="shared" si="8995"/>
        <v>0</v>
      </c>
      <c r="AF3402" s="17">
        <f t="shared" si="8995"/>
        <v>0</v>
      </c>
      <c r="AG3402" s="17">
        <f t="shared" si="8995"/>
        <v>0</v>
      </c>
      <c r="AH3402" s="17">
        <v>0</v>
      </c>
      <c r="AI3402" s="17">
        <v>9000</v>
      </c>
      <c r="AJ3402" s="17">
        <f t="shared" ref="AJ3402:AY3402" si="8997">SUM(AJ3401)</f>
        <v>0</v>
      </c>
      <c r="AK3402" s="17">
        <f t="shared" si="8997"/>
        <v>0</v>
      </c>
      <c r="AL3402" s="17">
        <f t="shared" si="8997"/>
        <v>0</v>
      </c>
      <c r="AM3402" s="17">
        <f t="shared" si="8997"/>
        <v>0</v>
      </c>
      <c r="AN3402" s="17">
        <f t="shared" si="8997"/>
        <v>0</v>
      </c>
      <c r="AO3402" s="17">
        <f t="shared" si="8997"/>
        <v>0</v>
      </c>
      <c r="AP3402" s="17">
        <f t="shared" ref="AP3402" si="8998">SUM(AP3401)</f>
        <v>0</v>
      </c>
      <c r="AQ3402" s="17">
        <f t="shared" si="8997"/>
        <v>0</v>
      </c>
      <c r="AR3402" s="17">
        <f t="shared" si="8997"/>
        <v>0</v>
      </c>
      <c r="AS3402" s="17">
        <f t="shared" si="8997"/>
        <v>0</v>
      </c>
      <c r="AT3402" s="17">
        <f t="shared" si="8997"/>
        <v>0</v>
      </c>
      <c r="AU3402" s="17">
        <f t="shared" si="8997"/>
        <v>0</v>
      </c>
      <c r="AV3402" s="17">
        <f t="shared" si="8997"/>
        <v>0</v>
      </c>
      <c r="AW3402" s="17">
        <f t="shared" si="8997"/>
        <v>0</v>
      </c>
      <c r="AX3402" s="17">
        <f t="shared" si="8997"/>
        <v>0</v>
      </c>
      <c r="AY3402" s="17">
        <f t="shared" si="8997"/>
        <v>0</v>
      </c>
      <c r="AZ3402" s="17">
        <v>0</v>
      </c>
      <c r="BA3402" s="17">
        <v>0</v>
      </c>
      <c r="BB3402" s="17">
        <f t="shared" ref="BB3402:BQ3402" si="8999">SUM(BB3401)</f>
        <v>0</v>
      </c>
      <c r="BC3402" s="17">
        <f t="shared" si="8999"/>
        <v>0</v>
      </c>
      <c r="BD3402" s="17">
        <f t="shared" si="8999"/>
        <v>0</v>
      </c>
      <c r="BE3402" s="17">
        <f t="shared" si="8999"/>
        <v>1800</v>
      </c>
      <c r="BF3402" s="17">
        <f t="shared" si="8999"/>
        <v>0</v>
      </c>
      <c r="BG3402" s="17">
        <f t="shared" si="8999"/>
        <v>0</v>
      </c>
      <c r="BH3402" s="17">
        <f t="shared" ref="BH3402" si="9000">SUM(BH3401)</f>
        <v>1800</v>
      </c>
      <c r="BI3402" s="17">
        <f t="shared" si="8999"/>
        <v>0</v>
      </c>
      <c r="BJ3402" s="17">
        <f t="shared" si="8999"/>
        <v>0</v>
      </c>
      <c r="BK3402" s="17">
        <f t="shared" si="8999"/>
        <v>0</v>
      </c>
      <c r="BL3402" s="17">
        <f t="shared" si="8999"/>
        <v>0</v>
      </c>
      <c r="BM3402" s="17">
        <f t="shared" si="8999"/>
        <v>1800</v>
      </c>
      <c r="BN3402" s="17">
        <f t="shared" si="8999"/>
        <v>0</v>
      </c>
      <c r="BO3402" s="17">
        <f t="shared" si="8999"/>
        <v>0</v>
      </c>
      <c r="BP3402" s="17">
        <f t="shared" si="8999"/>
        <v>0</v>
      </c>
      <c r="BQ3402" s="17">
        <f t="shared" si="8999"/>
        <v>0</v>
      </c>
      <c r="BR3402" s="17">
        <v>1800</v>
      </c>
      <c r="BS3402" s="17">
        <v>0</v>
      </c>
      <c r="BT3402" s="17">
        <f t="shared" ref="BT3402:BW3402" si="9001">SUM(BT3401)</f>
        <v>1221277</v>
      </c>
      <c r="BU3402" s="17">
        <f t="shared" ref="BU3402:BV3402" si="9002">SUM(BU3401)</f>
        <v>1209926</v>
      </c>
      <c r="BV3402" s="17">
        <f t="shared" si="9002"/>
        <v>622925</v>
      </c>
      <c r="BW3402" s="17">
        <f t="shared" si="9001"/>
        <v>311854</v>
      </c>
      <c r="BX3402" s="17">
        <f t="shared" ref="BX3402" si="9003">SUM(BX3401)</f>
        <v>121948</v>
      </c>
      <c r="BY3402" s="17">
        <f t="shared" ref="BY3402" si="9004">SUM(BY3401)</f>
        <v>94953</v>
      </c>
      <c r="BZ3402" s="17">
        <f t="shared" ref="BZ3402" si="9005">SUM(BZ3401)</f>
        <v>94953</v>
      </c>
      <c r="CA3402" s="17">
        <f>BV3402+BW3402</f>
        <v>934779</v>
      </c>
      <c r="CB3402" s="125">
        <f>IF(BU3402=0,"-",CA3402/BU3402*100)</f>
        <v>77.259187751978217</v>
      </c>
    </row>
    <row r="3403" spans="1:80" x14ac:dyDescent="0.25">
      <c r="A3403" s="139"/>
      <c r="B3403" s="139"/>
      <c r="C3403" s="139"/>
      <c r="D3403" s="140"/>
      <c r="E3403" s="140"/>
      <c r="F3403" s="140"/>
      <c r="G3403" s="141"/>
      <c r="X3403">
        <f t="shared" si="8870"/>
        <v>0</v>
      </c>
      <c r="AH3403">
        <v>0</v>
      </c>
      <c r="AI3403">
        <v>0</v>
      </c>
      <c r="AP3403">
        <f t="shared" si="8871"/>
        <v>0</v>
      </c>
      <c r="AZ3403">
        <v>0</v>
      </c>
      <c r="BA3403">
        <v>0</v>
      </c>
      <c r="BH3403">
        <f t="shared" si="8872"/>
        <v>0</v>
      </c>
      <c r="BR3403">
        <v>0</v>
      </c>
      <c r="BS3403">
        <v>0</v>
      </c>
      <c r="BU3403">
        <v>0</v>
      </c>
      <c r="BV3403">
        <v>0</v>
      </c>
      <c r="BW3403">
        <f t="shared" si="8841"/>
        <v>0</v>
      </c>
      <c r="CA3403">
        <f>BV3403+BW3403</f>
        <v>0</v>
      </c>
      <c r="CB3403" s="126" t="str">
        <f>IF(BU3403=0,"-",CA3403/BU3403*100)</f>
        <v>-</v>
      </c>
    </row>
    <row r="3404" spans="1:80" ht="15.75" thickBot="1" x14ac:dyDescent="0.3">
      <c r="A3404" s="13" t="s">
        <v>1</v>
      </c>
      <c r="B3404" s="13" t="s">
        <v>1</v>
      </c>
      <c r="C3404" s="13" t="s">
        <v>1</v>
      </c>
      <c r="D3404" s="74" t="s">
        <v>1</v>
      </c>
      <c r="E3404" s="74" t="s">
        <v>1</v>
      </c>
      <c r="F3404" s="74" t="s">
        <v>1</v>
      </c>
      <c r="G3404" s="13" t="s">
        <v>1</v>
      </c>
      <c r="H3404" s="19" t="s">
        <v>1</v>
      </c>
      <c r="I3404" s="19" t="s">
        <v>1</v>
      </c>
      <c r="J3404" s="19"/>
      <c r="K3404" s="19" t="s">
        <v>1</v>
      </c>
      <c r="L3404" s="19"/>
      <c r="M3404" s="19" t="s">
        <v>1</v>
      </c>
      <c r="N3404" s="19" t="s">
        <v>1</v>
      </c>
      <c r="O3404" s="19" t="s">
        <v>1</v>
      </c>
      <c r="P3404" s="31"/>
      <c r="Q3404" s="19" t="s">
        <v>1</v>
      </c>
      <c r="R3404" s="19" t="s">
        <v>1</v>
      </c>
      <c r="S3404" s="19"/>
      <c r="T3404" s="19"/>
      <c r="U3404" s="19"/>
      <c r="V3404" s="19"/>
      <c r="W3404" s="19"/>
      <c r="X3404" s="19"/>
      <c r="Y3404" s="19"/>
      <c r="Z3404" s="19"/>
      <c r="AA3404" s="19"/>
      <c r="AB3404" s="19"/>
      <c r="AC3404" s="19"/>
      <c r="AD3404" s="19"/>
      <c r="AE3404" s="19"/>
      <c r="AF3404" s="19"/>
      <c r="AG3404" s="19"/>
      <c r="AH3404" s="19">
        <v>0</v>
      </c>
      <c r="AI3404" s="19">
        <v>0</v>
      </c>
      <c r="AJ3404" s="19" t="s">
        <v>1</v>
      </c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>
        <v>0</v>
      </c>
      <c r="BA3404" s="19">
        <v>0</v>
      </c>
      <c r="BB3404" s="19" t="s">
        <v>1</v>
      </c>
      <c r="BC3404" s="19"/>
      <c r="BD3404" s="19"/>
      <c r="BE3404" s="19"/>
      <c r="BF3404" s="19"/>
      <c r="BG3404" s="19"/>
      <c r="BH3404" s="19"/>
      <c r="BI3404" s="19"/>
      <c r="BJ3404" s="19"/>
      <c r="BK3404" s="19"/>
      <c r="BL3404" s="19"/>
      <c r="BM3404" s="19"/>
      <c r="BN3404" s="19"/>
      <c r="BO3404" s="19"/>
      <c r="BP3404" s="19"/>
      <c r="BQ3404" s="19"/>
      <c r="BR3404" s="19">
        <v>0</v>
      </c>
      <c r="BS3404" s="19">
        <v>0</v>
      </c>
      <c r="BT3404" s="19"/>
      <c r="BU3404" s="19"/>
      <c r="BV3404" s="19"/>
      <c r="BW3404" s="19"/>
      <c r="BX3404" s="19" t="s">
        <v>1</v>
      </c>
      <c r="BY3404" s="19" t="s">
        <v>1</v>
      </c>
      <c r="BZ3404" s="19"/>
      <c r="CA3404" s="19">
        <f>BV3404+BW3404</f>
        <v>0</v>
      </c>
      <c r="CB3404" s="127"/>
    </row>
    <row r="3405" spans="1:80" ht="69.75" customHeight="1" thickBot="1" x14ac:dyDescent="0.3">
      <c r="A3405" s="5" t="s">
        <v>4</v>
      </c>
      <c r="B3405" s="5" t="s">
        <v>5</v>
      </c>
      <c r="C3405" s="5" t="s">
        <v>6</v>
      </c>
      <c r="D3405" s="80" t="s">
        <v>1</v>
      </c>
      <c r="E3405" s="88" t="s">
        <v>7</v>
      </c>
      <c r="F3405" s="88" t="s">
        <v>8</v>
      </c>
      <c r="G3405" s="5" t="s">
        <v>9</v>
      </c>
      <c r="H3405" s="5" t="s">
        <v>10</v>
      </c>
      <c r="I3405" s="5" t="s">
        <v>11</v>
      </c>
      <c r="J3405" s="5" t="s">
        <v>1809</v>
      </c>
      <c r="K3405" s="5" t="s">
        <v>12</v>
      </c>
      <c r="L3405" s="5" t="s">
        <v>13</v>
      </c>
      <c r="M3405" s="5" t="s">
        <v>14</v>
      </c>
      <c r="N3405" s="5" t="s">
        <v>15</v>
      </c>
      <c r="O3405" s="5" t="s">
        <v>16</v>
      </c>
      <c r="P3405" s="5" t="s">
        <v>17</v>
      </c>
      <c r="Q3405" s="5" t="s">
        <v>18</v>
      </c>
      <c r="R3405" s="71" t="s">
        <v>14</v>
      </c>
      <c r="S3405" s="71" t="s">
        <v>1843</v>
      </c>
      <c r="T3405" s="71" t="s">
        <v>1797</v>
      </c>
      <c r="U3405" s="71" t="s">
        <v>1832</v>
      </c>
      <c r="V3405" s="71" t="s">
        <v>1833</v>
      </c>
      <c r="W3405" s="71" t="s">
        <v>1834</v>
      </c>
      <c r="X3405" s="71" t="s">
        <v>1847</v>
      </c>
      <c r="Y3405" s="71" t="s">
        <v>1844</v>
      </c>
      <c r="Z3405" s="71" t="s">
        <v>1835</v>
      </c>
      <c r="AA3405" s="71" t="s">
        <v>1836</v>
      </c>
      <c r="AB3405" s="71" t="s">
        <v>1837</v>
      </c>
      <c r="AC3405" s="71" t="s">
        <v>1838</v>
      </c>
      <c r="AD3405" s="71" t="s">
        <v>1839</v>
      </c>
      <c r="AE3405" s="71" t="s">
        <v>1840</v>
      </c>
      <c r="AF3405" s="71" t="s">
        <v>1845</v>
      </c>
      <c r="AG3405" s="71" t="s">
        <v>1846</v>
      </c>
      <c r="AH3405" s="71" t="s">
        <v>1841</v>
      </c>
      <c r="AI3405" s="71" t="s">
        <v>1842</v>
      </c>
      <c r="AJ3405" s="72" t="s">
        <v>15</v>
      </c>
      <c r="AK3405" s="72" t="s">
        <v>1843</v>
      </c>
      <c r="AL3405" s="72" t="s">
        <v>1797</v>
      </c>
      <c r="AM3405" s="72" t="s">
        <v>1832</v>
      </c>
      <c r="AN3405" s="72" t="s">
        <v>1833</v>
      </c>
      <c r="AO3405" s="72" t="s">
        <v>1834</v>
      </c>
      <c r="AP3405" s="72" t="s">
        <v>1848</v>
      </c>
      <c r="AQ3405" s="72" t="s">
        <v>1844</v>
      </c>
      <c r="AR3405" s="72" t="s">
        <v>1835</v>
      </c>
      <c r="AS3405" s="72" t="s">
        <v>1836</v>
      </c>
      <c r="AT3405" s="72" t="s">
        <v>1837</v>
      </c>
      <c r="AU3405" s="72" t="s">
        <v>1838</v>
      </c>
      <c r="AV3405" s="72" t="s">
        <v>1839</v>
      </c>
      <c r="AW3405" s="72" t="s">
        <v>1840</v>
      </c>
      <c r="AX3405" s="72" t="s">
        <v>1845</v>
      </c>
      <c r="AY3405" s="72" t="s">
        <v>1846</v>
      </c>
      <c r="AZ3405" s="72" t="s">
        <v>1841</v>
      </c>
      <c r="BA3405" s="72" t="s">
        <v>1842</v>
      </c>
      <c r="BB3405" s="73" t="s">
        <v>16</v>
      </c>
      <c r="BC3405" s="73" t="s">
        <v>1843</v>
      </c>
      <c r="BD3405" s="73" t="s">
        <v>1797</v>
      </c>
      <c r="BE3405" s="73" t="s">
        <v>1832</v>
      </c>
      <c r="BF3405" s="73" t="s">
        <v>1833</v>
      </c>
      <c r="BG3405" s="73" t="s">
        <v>1834</v>
      </c>
      <c r="BH3405" s="73" t="s">
        <v>1849</v>
      </c>
      <c r="BI3405" s="73" t="s">
        <v>1844</v>
      </c>
      <c r="BJ3405" s="73" t="s">
        <v>1835</v>
      </c>
      <c r="BK3405" s="73" t="s">
        <v>1836</v>
      </c>
      <c r="BL3405" s="73" t="s">
        <v>1837</v>
      </c>
      <c r="BM3405" s="73" t="s">
        <v>1838</v>
      </c>
      <c r="BN3405" s="73" t="s">
        <v>1839</v>
      </c>
      <c r="BO3405" s="73" t="s">
        <v>1840</v>
      </c>
      <c r="BP3405" s="73" t="s">
        <v>1845</v>
      </c>
      <c r="BQ3405" s="73" t="s">
        <v>1846</v>
      </c>
      <c r="BR3405" s="73" t="s">
        <v>1841</v>
      </c>
      <c r="BS3405" s="73" t="s">
        <v>1842</v>
      </c>
      <c r="BT3405" s="5" t="s">
        <v>1911</v>
      </c>
      <c r="BU3405" s="5" t="s">
        <v>1942</v>
      </c>
      <c r="BV3405" s="5" t="s">
        <v>1943</v>
      </c>
      <c r="BW3405" s="5" t="s">
        <v>1944</v>
      </c>
      <c r="BX3405" s="5" t="s">
        <v>1945</v>
      </c>
      <c r="BY3405" s="5" t="s">
        <v>1946</v>
      </c>
      <c r="BZ3405" s="5" t="s">
        <v>1947</v>
      </c>
      <c r="CA3405" s="5" t="s">
        <v>1948</v>
      </c>
      <c r="CB3405" s="120" t="s">
        <v>1916</v>
      </c>
    </row>
    <row r="3406" spans="1:80" x14ac:dyDescent="0.25">
      <c r="A3406" s="6" t="s">
        <v>1</v>
      </c>
      <c r="B3406" s="6" t="s">
        <v>1</v>
      </c>
      <c r="C3406" s="6" t="s">
        <v>1</v>
      </c>
      <c r="D3406" s="81" t="s">
        <v>1</v>
      </c>
      <c r="E3406" s="81" t="s">
        <v>1</v>
      </c>
      <c r="F3406" s="94" t="s">
        <v>1</v>
      </c>
      <c r="G3406" s="7" t="s">
        <v>1</v>
      </c>
      <c r="H3406" s="8" t="s">
        <v>1</v>
      </c>
      <c r="I3406" s="9" t="s">
        <v>19</v>
      </c>
      <c r="J3406" s="9">
        <v>1</v>
      </c>
      <c r="K3406" s="9" t="s">
        <v>20</v>
      </c>
      <c r="L3406" s="9" t="s">
        <v>21</v>
      </c>
      <c r="M3406" s="9" t="s">
        <v>22</v>
      </c>
      <c r="N3406" s="9" t="s">
        <v>23</v>
      </c>
      <c r="O3406" s="9" t="s">
        <v>24</v>
      </c>
      <c r="P3406" s="9" t="s">
        <v>25</v>
      </c>
      <c r="Q3406" s="9" t="s">
        <v>26</v>
      </c>
      <c r="R3406" s="9">
        <v>1</v>
      </c>
      <c r="S3406" s="9">
        <v>2</v>
      </c>
      <c r="T3406" s="9">
        <v>3</v>
      </c>
      <c r="U3406" s="9">
        <v>4</v>
      </c>
      <c r="V3406" s="9">
        <v>5</v>
      </c>
      <c r="W3406" s="9">
        <v>6</v>
      </c>
      <c r="X3406" s="9">
        <v>7</v>
      </c>
      <c r="Y3406" s="9">
        <v>8</v>
      </c>
      <c r="Z3406" s="9">
        <v>9</v>
      </c>
      <c r="AA3406" s="9">
        <v>10</v>
      </c>
      <c r="AB3406" s="9">
        <v>11</v>
      </c>
      <c r="AC3406" s="9">
        <v>12</v>
      </c>
      <c r="AD3406" s="9">
        <v>13</v>
      </c>
      <c r="AE3406" s="9">
        <v>14</v>
      </c>
      <c r="AF3406" s="9">
        <v>15</v>
      </c>
      <c r="AG3406" s="9">
        <v>16</v>
      </c>
      <c r="AH3406" s="9">
        <v>20</v>
      </c>
      <c r="AI3406" s="9">
        <v>21</v>
      </c>
      <c r="AJ3406" s="9">
        <v>1</v>
      </c>
      <c r="AK3406" s="9">
        <v>2</v>
      </c>
      <c r="AL3406" s="9">
        <v>3</v>
      </c>
      <c r="AM3406" s="9">
        <v>4</v>
      </c>
      <c r="AN3406" s="9">
        <v>5</v>
      </c>
      <c r="AO3406" s="9">
        <v>6</v>
      </c>
      <c r="AP3406" s="9">
        <v>7</v>
      </c>
      <c r="AQ3406" s="9">
        <v>8</v>
      </c>
      <c r="AR3406" s="9">
        <v>9</v>
      </c>
      <c r="AS3406" s="9">
        <v>10</v>
      </c>
      <c r="AT3406" s="9">
        <v>11</v>
      </c>
      <c r="AU3406" s="9">
        <v>12</v>
      </c>
      <c r="AV3406" s="9">
        <v>13</v>
      </c>
      <c r="AW3406" s="9">
        <v>14</v>
      </c>
      <c r="AX3406" s="9">
        <v>15</v>
      </c>
      <c r="AY3406" s="9">
        <v>16</v>
      </c>
      <c r="AZ3406" s="9">
        <v>20</v>
      </c>
      <c r="BA3406" s="9">
        <v>21</v>
      </c>
      <c r="BB3406" s="9">
        <v>1</v>
      </c>
      <c r="BC3406" s="9">
        <v>2</v>
      </c>
      <c r="BD3406" s="9">
        <v>3</v>
      </c>
      <c r="BE3406" s="9">
        <v>4</v>
      </c>
      <c r="BF3406" s="9">
        <v>5</v>
      </c>
      <c r="BG3406" s="9">
        <v>6</v>
      </c>
      <c r="BH3406" s="9">
        <v>7</v>
      </c>
      <c r="BI3406" s="9">
        <v>8</v>
      </c>
      <c r="BJ3406" s="9">
        <v>9</v>
      </c>
      <c r="BK3406" s="9">
        <v>10</v>
      </c>
      <c r="BL3406" s="9">
        <v>11</v>
      </c>
      <c r="BM3406" s="9">
        <v>12</v>
      </c>
      <c r="BN3406" s="9">
        <v>13</v>
      </c>
      <c r="BO3406" s="9">
        <v>14</v>
      </c>
      <c r="BP3406" s="9">
        <v>15</v>
      </c>
      <c r="BQ3406" s="9">
        <v>16</v>
      </c>
      <c r="BR3406" s="9">
        <v>20</v>
      </c>
      <c r="BS3406" s="9">
        <v>21</v>
      </c>
      <c r="BT3406" s="9">
        <v>1</v>
      </c>
      <c r="BU3406" s="9">
        <v>2</v>
      </c>
      <c r="BV3406" s="9">
        <v>3</v>
      </c>
      <c r="BW3406" s="9" t="s">
        <v>1798</v>
      </c>
      <c r="BX3406" s="9">
        <v>5</v>
      </c>
      <c r="BY3406" s="9">
        <v>6</v>
      </c>
      <c r="BZ3406" s="9">
        <v>7</v>
      </c>
      <c r="CA3406" s="9" t="s">
        <v>1917</v>
      </c>
      <c r="CB3406" s="121">
        <v>9</v>
      </c>
    </row>
    <row r="3407" spans="1:80" x14ac:dyDescent="0.25">
      <c r="A3407" s="1" t="s">
        <v>928</v>
      </c>
      <c r="B3407" s="1" t="s">
        <v>88</v>
      </c>
      <c r="C3407" s="4" t="s">
        <v>1488</v>
      </c>
      <c r="D3407" s="79" t="s">
        <v>1489</v>
      </c>
      <c r="E3407" s="78" t="s">
        <v>1</v>
      </c>
      <c r="F3407" s="78" t="s">
        <v>1</v>
      </c>
      <c r="G3407" s="2" t="s">
        <v>1</v>
      </c>
      <c r="H3407" s="2" t="s">
        <v>1490</v>
      </c>
      <c r="I3407" s="3" t="s">
        <v>1</v>
      </c>
      <c r="J3407" s="3">
        <f t="shared" ref="J3407:J3439" si="9006">SUM(K3407,L3407,P3407,Q3407)</f>
        <v>0</v>
      </c>
      <c r="K3407" s="3" t="s">
        <v>1</v>
      </c>
      <c r="L3407" s="3"/>
      <c r="M3407" s="3" t="s">
        <v>1</v>
      </c>
      <c r="N3407" s="3" t="s">
        <v>1</v>
      </c>
      <c r="O3407" s="3" t="s">
        <v>1</v>
      </c>
      <c r="P3407" s="26"/>
      <c r="Q3407" s="3" t="s">
        <v>1</v>
      </c>
      <c r="R3407" s="3" t="s">
        <v>1</v>
      </c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>
        <v>0</v>
      </c>
      <c r="AI3407" s="3">
        <v>0</v>
      </c>
      <c r="AJ3407" s="3" t="s">
        <v>1</v>
      </c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  <c r="AX3407" s="3"/>
      <c r="AY3407" s="3"/>
      <c r="AZ3407" s="3">
        <v>0</v>
      </c>
      <c r="BA3407" s="3">
        <v>0</v>
      </c>
      <c r="BB3407" s="3" t="s">
        <v>1</v>
      </c>
      <c r="BC3407" s="3"/>
      <c r="BD3407" s="3"/>
      <c r="BE3407" s="3"/>
      <c r="BF3407" s="3"/>
      <c r="BG3407" s="3"/>
      <c r="BH3407" s="3"/>
      <c r="BI3407" s="3"/>
      <c r="BJ3407" s="3"/>
      <c r="BK3407" s="3"/>
      <c r="BL3407" s="3"/>
      <c r="BM3407" s="3"/>
      <c r="BN3407" s="3"/>
      <c r="BO3407" s="3"/>
      <c r="BP3407" s="3"/>
      <c r="BQ3407" s="3"/>
      <c r="BR3407" s="3">
        <v>0</v>
      </c>
      <c r="BS3407" s="3">
        <v>0</v>
      </c>
      <c r="BT3407" s="3">
        <v>0</v>
      </c>
      <c r="BU3407" s="3"/>
      <c r="BV3407" s="3"/>
      <c r="BW3407" s="3"/>
      <c r="BX3407" s="3" t="s">
        <v>1</v>
      </c>
      <c r="BY3407" s="3" t="s">
        <v>1</v>
      </c>
      <c r="BZ3407" s="3"/>
      <c r="CA3407" s="3">
        <f t="shared" ref="CA3407:CA3439" si="9007">BV3407+BW3407</f>
        <v>0</v>
      </c>
      <c r="CB3407" s="122"/>
    </row>
    <row r="3408" spans="1:80" ht="33.75" x14ac:dyDescent="0.25">
      <c r="A3408" s="1" t="s">
        <v>1</v>
      </c>
      <c r="B3408" s="1" t="s">
        <v>1</v>
      </c>
      <c r="C3408" s="1" t="s">
        <v>1</v>
      </c>
      <c r="D3408" s="78" t="s">
        <v>1</v>
      </c>
      <c r="E3408" s="78" t="s">
        <v>1</v>
      </c>
      <c r="F3408" s="78" t="s">
        <v>1</v>
      </c>
      <c r="G3408" s="2" t="s">
        <v>1</v>
      </c>
      <c r="H3408" s="10" t="s">
        <v>30</v>
      </c>
      <c r="I3408" s="11">
        <f>SUM(I3409,I3417,I3419)</f>
        <v>2493007</v>
      </c>
      <c r="J3408" s="11">
        <f t="shared" si="9006"/>
        <v>2526526</v>
      </c>
      <c r="K3408" s="11">
        <f t="shared" ref="K3408" si="9008">SUM(K3409,K3417,K3419)</f>
        <v>2367026</v>
      </c>
      <c r="L3408" s="11">
        <f t="shared" ref="L3408:L3438" si="9009">SUM(M3408:O3408)</f>
        <v>159500</v>
      </c>
      <c r="M3408" s="11">
        <f t="shared" ref="M3408:Q3408" si="9010">SUM(M3409,M3417,M3419)</f>
        <v>154000</v>
      </c>
      <c r="N3408" s="11">
        <f t="shared" si="9010"/>
        <v>0</v>
      </c>
      <c r="O3408" s="11">
        <f t="shared" si="9010"/>
        <v>5500</v>
      </c>
      <c r="P3408" s="11">
        <f t="shared" si="9010"/>
        <v>0</v>
      </c>
      <c r="Q3408" s="11">
        <f t="shared" si="9010"/>
        <v>0</v>
      </c>
      <c r="R3408" s="11">
        <f t="shared" ref="R3408:AG3408" si="9011">SUM(R3409,R3417,R3419)</f>
        <v>154000</v>
      </c>
      <c r="S3408" s="11">
        <f t="shared" si="9011"/>
        <v>0</v>
      </c>
      <c r="T3408" s="11">
        <f t="shared" si="9011"/>
        <v>0</v>
      </c>
      <c r="U3408" s="11">
        <f t="shared" si="9011"/>
        <v>0</v>
      </c>
      <c r="V3408" s="11">
        <f t="shared" si="9011"/>
        <v>0</v>
      </c>
      <c r="W3408" s="11">
        <f t="shared" si="9011"/>
        <v>0</v>
      </c>
      <c r="X3408" s="11">
        <f t="shared" ref="X3408" si="9012">SUM(X3409,X3417,X3419)</f>
        <v>154000</v>
      </c>
      <c r="Y3408" s="11">
        <f t="shared" si="9011"/>
        <v>6168</v>
      </c>
      <c r="Z3408" s="11">
        <f t="shared" si="9011"/>
        <v>15989</v>
      </c>
      <c r="AA3408" s="11">
        <f t="shared" si="9011"/>
        <v>15302</v>
      </c>
      <c r="AB3408" s="11">
        <f t="shared" si="9011"/>
        <v>13940</v>
      </c>
      <c r="AC3408" s="11">
        <f t="shared" si="9011"/>
        <v>26</v>
      </c>
      <c r="AD3408" s="11">
        <f t="shared" si="9011"/>
        <v>13131</v>
      </c>
      <c r="AE3408" s="11">
        <f t="shared" si="9011"/>
        <v>0</v>
      </c>
      <c r="AF3408" s="11">
        <f t="shared" si="9011"/>
        <v>1979</v>
      </c>
      <c r="AG3408" s="11">
        <f t="shared" si="9011"/>
        <v>14040</v>
      </c>
      <c r="AH3408" s="11">
        <v>80575</v>
      </c>
      <c r="AI3408" s="11">
        <v>73425</v>
      </c>
      <c r="AJ3408" s="11">
        <f t="shared" ref="AJ3408:AY3408" si="9013">SUM(AJ3409,AJ3417,AJ3419)</f>
        <v>0</v>
      </c>
      <c r="AK3408" s="11">
        <f t="shared" si="9013"/>
        <v>2000</v>
      </c>
      <c r="AL3408" s="11">
        <f t="shared" si="9013"/>
        <v>0</v>
      </c>
      <c r="AM3408" s="11">
        <f t="shared" si="9013"/>
        <v>0</v>
      </c>
      <c r="AN3408" s="11">
        <f t="shared" si="9013"/>
        <v>0</v>
      </c>
      <c r="AO3408" s="11">
        <f t="shared" si="9013"/>
        <v>0</v>
      </c>
      <c r="AP3408" s="11">
        <f t="shared" ref="AP3408" si="9014">SUM(AP3409,AP3417,AP3419)</f>
        <v>2000</v>
      </c>
      <c r="AQ3408" s="11">
        <f t="shared" si="9013"/>
        <v>0</v>
      </c>
      <c r="AR3408" s="11">
        <f t="shared" si="9013"/>
        <v>0</v>
      </c>
      <c r="AS3408" s="11">
        <f t="shared" si="9013"/>
        <v>2000</v>
      </c>
      <c r="AT3408" s="11">
        <f t="shared" si="9013"/>
        <v>0</v>
      </c>
      <c r="AU3408" s="11">
        <f t="shared" si="9013"/>
        <v>0</v>
      </c>
      <c r="AV3408" s="11">
        <f t="shared" si="9013"/>
        <v>0</v>
      </c>
      <c r="AW3408" s="11">
        <f t="shared" si="9013"/>
        <v>0</v>
      </c>
      <c r="AX3408" s="11">
        <f t="shared" si="9013"/>
        <v>0</v>
      </c>
      <c r="AY3408" s="11">
        <f t="shared" si="9013"/>
        <v>0</v>
      </c>
      <c r="AZ3408" s="11">
        <v>2000</v>
      </c>
      <c r="BA3408" s="11">
        <v>0</v>
      </c>
      <c r="BB3408" s="11">
        <f t="shared" ref="BB3408:BQ3408" si="9015">SUM(BB3409,BB3417,BB3419)</f>
        <v>5500</v>
      </c>
      <c r="BC3408" s="11">
        <f t="shared" si="9015"/>
        <v>9068</v>
      </c>
      <c r="BD3408" s="11">
        <f t="shared" si="9015"/>
        <v>0</v>
      </c>
      <c r="BE3408" s="11">
        <f t="shared" si="9015"/>
        <v>16030</v>
      </c>
      <c r="BF3408" s="11">
        <f t="shared" si="9015"/>
        <v>0</v>
      </c>
      <c r="BG3408" s="11">
        <f t="shared" si="9015"/>
        <v>0</v>
      </c>
      <c r="BH3408" s="11">
        <f t="shared" ref="BH3408" si="9016">SUM(BH3409,BH3417,BH3419)</f>
        <v>30598</v>
      </c>
      <c r="BI3408" s="11">
        <f t="shared" si="9015"/>
        <v>4095</v>
      </c>
      <c r="BJ3408" s="11">
        <f t="shared" si="9015"/>
        <v>1300</v>
      </c>
      <c r="BK3408" s="11">
        <f t="shared" si="9015"/>
        <v>9068</v>
      </c>
      <c r="BL3408" s="11">
        <f t="shared" si="9015"/>
        <v>0</v>
      </c>
      <c r="BM3408" s="11">
        <f t="shared" si="9015"/>
        <v>0</v>
      </c>
      <c r="BN3408" s="11">
        <f t="shared" si="9015"/>
        <v>0</v>
      </c>
      <c r="BO3408" s="11">
        <f t="shared" si="9015"/>
        <v>3115</v>
      </c>
      <c r="BP3408" s="11">
        <f t="shared" si="9015"/>
        <v>12915</v>
      </c>
      <c r="BQ3408" s="11">
        <f t="shared" si="9015"/>
        <v>0</v>
      </c>
      <c r="BR3408" s="11">
        <v>30493</v>
      </c>
      <c r="BS3408" s="11">
        <v>105</v>
      </c>
      <c r="BT3408" s="11">
        <f t="shared" ref="BT3408:BZ3408" si="9017">SUM(BT3409,BT3417,BT3419)</f>
        <v>2639391</v>
      </c>
      <c r="BU3408" s="11">
        <f t="shared" si="9017"/>
        <v>2479032</v>
      </c>
      <c r="BV3408" s="11">
        <f t="shared" si="9017"/>
        <v>1406104</v>
      </c>
      <c r="BW3408" s="11">
        <f t="shared" si="9017"/>
        <v>683525</v>
      </c>
      <c r="BX3408" s="11">
        <f t="shared" si="9017"/>
        <v>239325</v>
      </c>
      <c r="BY3408" s="11">
        <f t="shared" si="9017"/>
        <v>222100</v>
      </c>
      <c r="BZ3408" s="11">
        <f t="shared" si="9017"/>
        <v>222100</v>
      </c>
      <c r="CA3408" s="11">
        <f t="shared" si="9007"/>
        <v>2089629</v>
      </c>
      <c r="CB3408" s="123">
        <f t="shared" ref="CB3408:CB3438" si="9018">IF(BU3408=0,"-",CA3408/BU3408*100)</f>
        <v>84.292134994626934</v>
      </c>
    </row>
    <row r="3409" spans="1:80" x14ac:dyDescent="0.25">
      <c r="A3409" s="4" t="s">
        <v>928</v>
      </c>
      <c r="B3409" s="4" t="s">
        <v>88</v>
      </c>
      <c r="C3409" s="4" t="s">
        <v>1488</v>
      </c>
      <c r="D3409" s="79" t="s">
        <v>1489</v>
      </c>
      <c r="E3409" s="78" t="s">
        <v>31</v>
      </c>
      <c r="F3409" s="78" t="s">
        <v>1</v>
      </c>
      <c r="G3409" s="2" t="s">
        <v>1</v>
      </c>
      <c r="H3409" s="2" t="s">
        <v>32</v>
      </c>
      <c r="I3409" s="12">
        <f>SUM(I3410,I3411)</f>
        <v>1990550</v>
      </c>
      <c r="J3409" s="12">
        <f t="shared" si="9006"/>
        <v>1997013</v>
      </c>
      <c r="K3409" s="12">
        <f t="shared" ref="K3409" si="9019">SUM(K3410,K3411)</f>
        <v>1946013</v>
      </c>
      <c r="L3409" s="12">
        <f t="shared" si="9009"/>
        <v>51000</v>
      </c>
      <c r="M3409" s="12">
        <f t="shared" ref="M3409:Q3409" si="9020">SUM(M3410,M3411)</f>
        <v>51000</v>
      </c>
      <c r="N3409" s="12">
        <f t="shared" si="9020"/>
        <v>0</v>
      </c>
      <c r="O3409" s="12">
        <f t="shared" si="9020"/>
        <v>0</v>
      </c>
      <c r="P3409" s="12">
        <f t="shared" si="9020"/>
        <v>0</v>
      </c>
      <c r="Q3409" s="12">
        <f t="shared" si="9020"/>
        <v>0</v>
      </c>
      <c r="R3409" s="12">
        <f t="shared" ref="R3409:AG3409" si="9021">SUM(R3410,R3411)</f>
        <v>51000</v>
      </c>
      <c r="S3409" s="12">
        <f t="shared" si="9021"/>
        <v>0</v>
      </c>
      <c r="T3409" s="12">
        <f t="shared" si="9021"/>
        <v>0</v>
      </c>
      <c r="U3409" s="12">
        <f t="shared" si="9021"/>
        <v>0</v>
      </c>
      <c r="V3409" s="12">
        <f t="shared" si="9021"/>
        <v>0</v>
      </c>
      <c r="W3409" s="12">
        <f t="shared" si="9021"/>
        <v>0</v>
      </c>
      <c r="X3409" s="12">
        <f t="shared" ref="X3409" si="9022">SUM(X3410,X3411)</f>
        <v>51000</v>
      </c>
      <c r="Y3409" s="12">
        <f t="shared" si="9021"/>
        <v>5000</v>
      </c>
      <c r="Z3409" s="12">
        <f t="shared" si="9021"/>
        <v>5000</v>
      </c>
      <c r="AA3409" s="12">
        <f t="shared" si="9021"/>
        <v>7000</v>
      </c>
      <c r="AB3409" s="12">
        <f t="shared" si="9021"/>
        <v>6000</v>
      </c>
      <c r="AC3409" s="12">
        <f t="shared" si="9021"/>
        <v>26</v>
      </c>
      <c r="AD3409" s="12">
        <f t="shared" si="9021"/>
        <v>2836</v>
      </c>
      <c r="AE3409" s="12">
        <f t="shared" si="9021"/>
        <v>0</v>
      </c>
      <c r="AF3409" s="12">
        <f t="shared" si="9021"/>
        <v>0</v>
      </c>
      <c r="AG3409" s="12">
        <f t="shared" si="9021"/>
        <v>0</v>
      </c>
      <c r="AH3409" s="12">
        <v>25862</v>
      </c>
      <c r="AI3409" s="12">
        <v>25138</v>
      </c>
      <c r="AJ3409" s="12">
        <f t="shared" ref="AJ3409:AY3409" si="9023">SUM(AJ3410,AJ3411)</f>
        <v>0</v>
      </c>
      <c r="AK3409" s="12">
        <f t="shared" si="9023"/>
        <v>0</v>
      </c>
      <c r="AL3409" s="12">
        <f t="shared" si="9023"/>
        <v>0</v>
      </c>
      <c r="AM3409" s="12">
        <f t="shared" si="9023"/>
        <v>0</v>
      </c>
      <c r="AN3409" s="12">
        <f t="shared" si="9023"/>
        <v>0</v>
      </c>
      <c r="AO3409" s="12">
        <f t="shared" si="9023"/>
        <v>0</v>
      </c>
      <c r="AP3409" s="12">
        <f t="shared" ref="AP3409" si="9024">SUM(AP3410,AP3411)</f>
        <v>0</v>
      </c>
      <c r="AQ3409" s="12">
        <f t="shared" si="9023"/>
        <v>0</v>
      </c>
      <c r="AR3409" s="12">
        <f t="shared" si="9023"/>
        <v>0</v>
      </c>
      <c r="AS3409" s="12">
        <f t="shared" si="9023"/>
        <v>0</v>
      </c>
      <c r="AT3409" s="12">
        <f t="shared" si="9023"/>
        <v>0</v>
      </c>
      <c r="AU3409" s="12">
        <f t="shared" si="9023"/>
        <v>0</v>
      </c>
      <c r="AV3409" s="12">
        <f t="shared" si="9023"/>
        <v>0</v>
      </c>
      <c r="AW3409" s="12">
        <f t="shared" si="9023"/>
        <v>0</v>
      </c>
      <c r="AX3409" s="12">
        <f t="shared" si="9023"/>
        <v>0</v>
      </c>
      <c r="AY3409" s="12">
        <f t="shared" si="9023"/>
        <v>0</v>
      </c>
      <c r="AZ3409" s="12">
        <v>0</v>
      </c>
      <c r="BA3409" s="12">
        <v>0</v>
      </c>
      <c r="BB3409" s="12">
        <f t="shared" ref="BB3409:BQ3409" si="9025">SUM(BB3410,BB3411)</f>
        <v>0</v>
      </c>
      <c r="BC3409" s="12">
        <f t="shared" si="9025"/>
        <v>0</v>
      </c>
      <c r="BD3409" s="12">
        <f t="shared" si="9025"/>
        <v>0</v>
      </c>
      <c r="BE3409" s="12">
        <f t="shared" si="9025"/>
        <v>0</v>
      </c>
      <c r="BF3409" s="12">
        <f t="shared" si="9025"/>
        <v>0</v>
      </c>
      <c r="BG3409" s="12">
        <f t="shared" si="9025"/>
        <v>0</v>
      </c>
      <c r="BH3409" s="12">
        <f t="shared" ref="BH3409" si="9026">SUM(BH3410,BH3411)</f>
        <v>0</v>
      </c>
      <c r="BI3409" s="12">
        <f t="shared" si="9025"/>
        <v>0</v>
      </c>
      <c r="BJ3409" s="12">
        <f t="shared" si="9025"/>
        <v>0</v>
      </c>
      <c r="BK3409" s="12">
        <f t="shared" si="9025"/>
        <v>0</v>
      </c>
      <c r="BL3409" s="12">
        <f t="shared" si="9025"/>
        <v>0</v>
      </c>
      <c r="BM3409" s="12">
        <f t="shared" si="9025"/>
        <v>0</v>
      </c>
      <c r="BN3409" s="12">
        <f t="shared" si="9025"/>
        <v>0</v>
      </c>
      <c r="BO3409" s="12">
        <f t="shared" si="9025"/>
        <v>0</v>
      </c>
      <c r="BP3409" s="12">
        <f t="shared" si="9025"/>
        <v>0</v>
      </c>
      <c r="BQ3409" s="12">
        <f t="shared" si="9025"/>
        <v>0</v>
      </c>
      <c r="BR3409" s="12">
        <v>0</v>
      </c>
      <c r="BS3409" s="12">
        <v>0</v>
      </c>
      <c r="BT3409" s="12">
        <f t="shared" ref="BT3409:BZ3409" si="9027">SUM(BT3410,BT3411)</f>
        <v>2084962</v>
      </c>
      <c r="BU3409" s="12">
        <f t="shared" si="9027"/>
        <v>2033103</v>
      </c>
      <c r="BV3409" s="12">
        <f t="shared" si="9027"/>
        <v>1167863</v>
      </c>
      <c r="BW3409" s="12">
        <f t="shared" si="9027"/>
        <v>571900</v>
      </c>
      <c r="BX3409" s="12">
        <f t="shared" si="9027"/>
        <v>197300</v>
      </c>
      <c r="BY3409" s="12">
        <f t="shared" si="9027"/>
        <v>187300</v>
      </c>
      <c r="BZ3409" s="12">
        <f t="shared" si="9027"/>
        <v>187300</v>
      </c>
      <c r="CA3409" s="12">
        <f t="shared" si="9007"/>
        <v>1739763</v>
      </c>
      <c r="CB3409" s="124">
        <f t="shared" si="9018"/>
        <v>85.571808216307772</v>
      </c>
    </row>
    <row r="3410" spans="1:80" x14ac:dyDescent="0.25">
      <c r="A3410" s="4" t="s">
        <v>928</v>
      </c>
      <c r="B3410" s="4" t="s">
        <v>88</v>
      </c>
      <c r="C3410" s="4" t="s">
        <v>1488</v>
      </c>
      <c r="D3410" s="79" t="s">
        <v>1489</v>
      </c>
      <c r="E3410" s="89">
        <v>6111</v>
      </c>
      <c r="F3410" s="79"/>
      <c r="G3410" s="75" t="s">
        <v>1906</v>
      </c>
      <c r="H3410" s="13" t="s">
        <v>33</v>
      </c>
      <c r="I3410" s="14">
        <v>1780550</v>
      </c>
      <c r="J3410" s="14">
        <f t="shared" si="9006"/>
        <v>1758979</v>
      </c>
      <c r="K3410" s="14">
        <v>1713979</v>
      </c>
      <c r="L3410" s="14">
        <f t="shared" si="9009"/>
        <v>45000</v>
      </c>
      <c r="M3410" s="14">
        <v>45000</v>
      </c>
      <c r="N3410" s="14">
        <v>0</v>
      </c>
      <c r="O3410" s="14">
        <v>0</v>
      </c>
      <c r="P3410" s="14">
        <v>0</v>
      </c>
      <c r="Q3410" s="14">
        <v>0</v>
      </c>
      <c r="R3410" s="14">
        <v>45000</v>
      </c>
      <c r="S3410" s="14"/>
      <c r="T3410" s="14"/>
      <c r="U3410" s="14"/>
      <c r="V3410" s="14"/>
      <c r="W3410" s="14"/>
      <c r="X3410" s="14">
        <f t="shared" si="8870"/>
        <v>45000</v>
      </c>
      <c r="Y3410" s="14">
        <f>959+4041</f>
        <v>5000</v>
      </c>
      <c r="Z3410" s="14">
        <v>5000</v>
      </c>
      <c r="AA3410" s="14">
        <v>7000</v>
      </c>
      <c r="AB3410" s="14">
        <v>6000</v>
      </c>
      <c r="AC3410" s="14">
        <v>26</v>
      </c>
      <c r="AD3410" s="14">
        <v>2836</v>
      </c>
      <c r="AE3410" s="14"/>
      <c r="AF3410" s="14"/>
      <c r="AG3410" s="14"/>
      <c r="AH3410" s="14">
        <v>25862</v>
      </c>
      <c r="AI3410" s="14">
        <v>19138</v>
      </c>
      <c r="AJ3410" s="14">
        <v>0</v>
      </c>
      <c r="AK3410" s="14"/>
      <c r="AL3410" s="14"/>
      <c r="AM3410" s="14"/>
      <c r="AN3410" s="14"/>
      <c r="AO3410" s="14"/>
      <c r="AP3410" s="14">
        <f t="shared" si="8871"/>
        <v>0</v>
      </c>
      <c r="AQ3410" s="14"/>
      <c r="AR3410" s="14"/>
      <c r="AS3410" s="14"/>
      <c r="AT3410" s="14"/>
      <c r="AU3410" s="14"/>
      <c r="AV3410" s="14"/>
      <c r="AW3410" s="14"/>
      <c r="AX3410" s="14"/>
      <c r="AY3410" s="14"/>
      <c r="AZ3410" s="14">
        <v>0</v>
      </c>
      <c r="BA3410" s="14">
        <v>0</v>
      </c>
      <c r="BB3410" s="14">
        <v>0</v>
      </c>
      <c r="BC3410" s="14"/>
      <c r="BD3410" s="14"/>
      <c r="BE3410" s="14"/>
      <c r="BF3410" s="14"/>
      <c r="BG3410" s="14"/>
      <c r="BH3410" s="14">
        <f t="shared" si="8872"/>
        <v>0</v>
      </c>
      <c r="BI3410" s="14"/>
      <c r="BJ3410" s="14"/>
      <c r="BK3410" s="14"/>
      <c r="BL3410" s="14"/>
      <c r="BM3410" s="14"/>
      <c r="BN3410" s="14"/>
      <c r="BO3410" s="14"/>
      <c r="BP3410" s="14"/>
      <c r="BQ3410" s="14"/>
      <c r="BR3410" s="14">
        <v>0</v>
      </c>
      <c r="BS3410" s="14">
        <v>0</v>
      </c>
      <c r="BT3410" s="14">
        <v>1846928</v>
      </c>
      <c r="BU3410" s="14">
        <v>1801928</v>
      </c>
      <c r="BV3410" s="14">
        <v>1029457</v>
      </c>
      <c r="BW3410" s="14">
        <f t="shared" ref="BW3410:BW3473" si="9028">BX3410+BY3410+BZ3410</f>
        <v>520000</v>
      </c>
      <c r="BX3410" s="14">
        <v>180000</v>
      </c>
      <c r="BY3410" s="14">
        <v>170000</v>
      </c>
      <c r="BZ3410" s="14">
        <v>170000</v>
      </c>
      <c r="CA3410" s="14">
        <f t="shared" si="9007"/>
        <v>1549457</v>
      </c>
      <c r="CB3410" s="122">
        <f t="shared" si="9018"/>
        <v>85.988840841587461</v>
      </c>
    </row>
    <row r="3411" spans="1:80" x14ac:dyDescent="0.25">
      <c r="A3411" s="1" t="s">
        <v>928</v>
      </c>
      <c r="B3411" s="1" t="s">
        <v>88</v>
      </c>
      <c r="C3411" s="1" t="s">
        <v>1488</v>
      </c>
      <c r="D3411" s="82" t="s">
        <v>1489</v>
      </c>
      <c r="E3411" s="82" t="s">
        <v>34</v>
      </c>
      <c r="F3411" s="79" t="s">
        <v>1</v>
      </c>
      <c r="G3411" s="13" t="s">
        <v>1</v>
      </c>
      <c r="H3411" s="2" t="s">
        <v>35</v>
      </c>
      <c r="I3411" s="12">
        <f>SUM(I3412:I3416)</f>
        <v>210000</v>
      </c>
      <c r="J3411" s="12">
        <f t="shared" si="9006"/>
        <v>238034</v>
      </c>
      <c r="K3411" s="12">
        <f t="shared" ref="K3411" si="9029">SUM(K3412:K3416)</f>
        <v>232034</v>
      </c>
      <c r="L3411" s="12">
        <f t="shared" si="9009"/>
        <v>6000</v>
      </c>
      <c r="M3411" s="12">
        <f t="shared" ref="M3411:Q3411" si="9030">SUM(M3412:M3416)</f>
        <v>6000</v>
      </c>
      <c r="N3411" s="12">
        <f t="shared" si="9030"/>
        <v>0</v>
      </c>
      <c r="O3411" s="12">
        <f t="shared" si="9030"/>
        <v>0</v>
      </c>
      <c r="P3411" s="12">
        <f t="shared" si="9030"/>
        <v>0</v>
      </c>
      <c r="Q3411" s="12">
        <f t="shared" si="9030"/>
        <v>0</v>
      </c>
      <c r="R3411" s="12">
        <f t="shared" ref="R3411:AG3411" si="9031">SUM(R3412:R3416)</f>
        <v>6000</v>
      </c>
      <c r="S3411" s="12">
        <f t="shared" si="9031"/>
        <v>0</v>
      </c>
      <c r="T3411" s="12">
        <f t="shared" si="9031"/>
        <v>0</v>
      </c>
      <c r="U3411" s="12">
        <f t="shared" si="9031"/>
        <v>0</v>
      </c>
      <c r="V3411" s="12">
        <f t="shared" si="9031"/>
        <v>0</v>
      </c>
      <c r="W3411" s="12">
        <f t="shared" si="9031"/>
        <v>0</v>
      </c>
      <c r="X3411" s="12">
        <f t="shared" si="9031"/>
        <v>6000</v>
      </c>
      <c r="Y3411" s="12">
        <f t="shared" si="9031"/>
        <v>0</v>
      </c>
      <c r="Z3411" s="12">
        <f t="shared" si="9031"/>
        <v>0</v>
      </c>
      <c r="AA3411" s="12">
        <f t="shared" si="9031"/>
        <v>0</v>
      </c>
      <c r="AB3411" s="12">
        <f t="shared" si="9031"/>
        <v>0</v>
      </c>
      <c r="AC3411" s="12">
        <f t="shared" si="9031"/>
        <v>0</v>
      </c>
      <c r="AD3411" s="12">
        <f t="shared" si="9031"/>
        <v>0</v>
      </c>
      <c r="AE3411" s="12">
        <f t="shared" si="9031"/>
        <v>0</v>
      </c>
      <c r="AF3411" s="12">
        <f t="shared" si="9031"/>
        <v>0</v>
      </c>
      <c r="AG3411" s="12">
        <f t="shared" si="9031"/>
        <v>0</v>
      </c>
      <c r="AH3411" s="12">
        <v>0</v>
      </c>
      <c r="AI3411" s="12">
        <v>6000</v>
      </c>
      <c r="AJ3411" s="12">
        <f t="shared" ref="AJ3411:AY3411" si="9032">SUM(AJ3412:AJ3416)</f>
        <v>0</v>
      </c>
      <c r="AK3411" s="12">
        <f t="shared" si="9032"/>
        <v>0</v>
      </c>
      <c r="AL3411" s="12">
        <f t="shared" si="9032"/>
        <v>0</v>
      </c>
      <c r="AM3411" s="12">
        <f t="shared" si="9032"/>
        <v>0</v>
      </c>
      <c r="AN3411" s="12">
        <f t="shared" si="9032"/>
        <v>0</v>
      </c>
      <c r="AO3411" s="12">
        <f t="shared" si="9032"/>
        <v>0</v>
      </c>
      <c r="AP3411" s="12">
        <f t="shared" si="9032"/>
        <v>0</v>
      </c>
      <c r="AQ3411" s="12">
        <f t="shared" si="9032"/>
        <v>0</v>
      </c>
      <c r="AR3411" s="12">
        <f t="shared" si="9032"/>
        <v>0</v>
      </c>
      <c r="AS3411" s="12">
        <f t="shared" si="9032"/>
        <v>0</v>
      </c>
      <c r="AT3411" s="12">
        <f t="shared" si="9032"/>
        <v>0</v>
      </c>
      <c r="AU3411" s="12">
        <f t="shared" si="9032"/>
        <v>0</v>
      </c>
      <c r="AV3411" s="12">
        <f t="shared" si="9032"/>
        <v>0</v>
      </c>
      <c r="AW3411" s="12">
        <f t="shared" si="9032"/>
        <v>0</v>
      </c>
      <c r="AX3411" s="12">
        <f t="shared" si="9032"/>
        <v>0</v>
      </c>
      <c r="AY3411" s="12">
        <f t="shared" si="9032"/>
        <v>0</v>
      </c>
      <c r="AZ3411" s="12">
        <v>0</v>
      </c>
      <c r="BA3411" s="12">
        <v>0</v>
      </c>
      <c r="BB3411" s="12">
        <f t="shared" ref="BB3411:BQ3411" si="9033">SUM(BB3412:BB3416)</f>
        <v>0</v>
      </c>
      <c r="BC3411" s="12">
        <f t="shared" si="9033"/>
        <v>0</v>
      </c>
      <c r="BD3411" s="12">
        <f t="shared" si="9033"/>
        <v>0</v>
      </c>
      <c r="BE3411" s="12">
        <f t="shared" si="9033"/>
        <v>0</v>
      </c>
      <c r="BF3411" s="12">
        <f t="shared" si="9033"/>
        <v>0</v>
      </c>
      <c r="BG3411" s="12">
        <f t="shared" si="9033"/>
        <v>0</v>
      </c>
      <c r="BH3411" s="12">
        <f t="shared" si="9033"/>
        <v>0</v>
      </c>
      <c r="BI3411" s="12">
        <f t="shared" si="9033"/>
        <v>0</v>
      </c>
      <c r="BJ3411" s="12">
        <f t="shared" si="9033"/>
        <v>0</v>
      </c>
      <c r="BK3411" s="12">
        <f t="shared" si="9033"/>
        <v>0</v>
      </c>
      <c r="BL3411" s="12">
        <f t="shared" si="9033"/>
        <v>0</v>
      </c>
      <c r="BM3411" s="12">
        <f t="shared" si="9033"/>
        <v>0</v>
      </c>
      <c r="BN3411" s="12">
        <f t="shared" si="9033"/>
        <v>0</v>
      </c>
      <c r="BO3411" s="12">
        <f t="shared" si="9033"/>
        <v>0</v>
      </c>
      <c r="BP3411" s="12">
        <f t="shared" si="9033"/>
        <v>0</v>
      </c>
      <c r="BQ3411" s="12">
        <f t="shared" si="9033"/>
        <v>0</v>
      </c>
      <c r="BR3411" s="12">
        <v>0</v>
      </c>
      <c r="BS3411" s="12">
        <v>0</v>
      </c>
      <c r="BT3411" s="12">
        <f t="shared" ref="BT3411:BZ3411" si="9034">SUM(BT3412:BT3416)</f>
        <v>238034</v>
      </c>
      <c r="BU3411" s="12">
        <f t="shared" si="9034"/>
        <v>231175</v>
      </c>
      <c r="BV3411" s="12">
        <f t="shared" si="9034"/>
        <v>138406</v>
      </c>
      <c r="BW3411" s="12">
        <f t="shared" si="9034"/>
        <v>51900</v>
      </c>
      <c r="BX3411" s="12">
        <f t="shared" si="9034"/>
        <v>17300</v>
      </c>
      <c r="BY3411" s="12">
        <f t="shared" si="9034"/>
        <v>17300</v>
      </c>
      <c r="BZ3411" s="12">
        <f t="shared" si="9034"/>
        <v>17300</v>
      </c>
      <c r="CA3411" s="12">
        <f t="shared" si="9007"/>
        <v>190306</v>
      </c>
      <c r="CB3411" s="124">
        <f t="shared" si="9018"/>
        <v>82.32118524927003</v>
      </c>
    </row>
    <row r="3412" spans="1:80" x14ac:dyDescent="0.25">
      <c r="A3412" s="4" t="s">
        <v>928</v>
      </c>
      <c r="B3412" s="4" t="s">
        <v>88</v>
      </c>
      <c r="C3412" s="4" t="s">
        <v>1488</v>
      </c>
      <c r="D3412" s="79" t="s">
        <v>1489</v>
      </c>
      <c r="E3412" s="89">
        <v>6112</v>
      </c>
      <c r="F3412" s="79" t="s">
        <v>1491</v>
      </c>
      <c r="G3412" s="75" t="s">
        <v>1906</v>
      </c>
      <c r="H3412" s="13" t="s">
        <v>92</v>
      </c>
      <c r="I3412" s="14">
        <v>35800</v>
      </c>
      <c r="J3412" s="14">
        <f t="shared" si="9006"/>
        <v>39380</v>
      </c>
      <c r="K3412" s="14">
        <v>39380</v>
      </c>
      <c r="L3412" s="14">
        <f t="shared" si="9009"/>
        <v>0</v>
      </c>
      <c r="M3412" s="14">
        <v>0</v>
      </c>
      <c r="N3412" s="14">
        <v>0</v>
      </c>
      <c r="O3412" s="14">
        <v>0</v>
      </c>
      <c r="P3412" s="14">
        <v>0</v>
      </c>
      <c r="Q3412" s="14">
        <v>0</v>
      </c>
      <c r="R3412" s="14">
        <v>0</v>
      </c>
      <c r="S3412" s="14"/>
      <c r="T3412" s="14"/>
      <c r="U3412" s="14"/>
      <c r="V3412" s="14"/>
      <c r="W3412" s="14"/>
      <c r="X3412" s="14">
        <f t="shared" si="8870"/>
        <v>0</v>
      </c>
      <c r="Y3412" s="14"/>
      <c r="Z3412" s="14"/>
      <c r="AA3412" s="14"/>
      <c r="AB3412" s="14"/>
      <c r="AC3412" s="14"/>
      <c r="AD3412" s="14"/>
      <c r="AE3412" s="14"/>
      <c r="AF3412" s="14"/>
      <c r="AG3412" s="14"/>
      <c r="AH3412" s="14">
        <v>0</v>
      </c>
      <c r="AI3412" s="14">
        <v>0</v>
      </c>
      <c r="AJ3412" s="14">
        <v>0</v>
      </c>
      <c r="AK3412" s="14"/>
      <c r="AL3412" s="14"/>
      <c r="AM3412" s="14"/>
      <c r="AN3412" s="14"/>
      <c r="AO3412" s="14"/>
      <c r="AP3412" s="14">
        <f t="shared" si="8871"/>
        <v>0</v>
      </c>
      <c r="AQ3412" s="14"/>
      <c r="AR3412" s="14"/>
      <c r="AS3412" s="14"/>
      <c r="AT3412" s="14"/>
      <c r="AU3412" s="14"/>
      <c r="AV3412" s="14"/>
      <c r="AW3412" s="14"/>
      <c r="AX3412" s="14"/>
      <c r="AY3412" s="14"/>
      <c r="AZ3412" s="14">
        <v>0</v>
      </c>
      <c r="BA3412" s="14">
        <v>0</v>
      </c>
      <c r="BB3412" s="14">
        <v>0</v>
      </c>
      <c r="BC3412" s="14"/>
      <c r="BD3412" s="14"/>
      <c r="BE3412" s="14"/>
      <c r="BF3412" s="14"/>
      <c r="BG3412" s="14"/>
      <c r="BH3412" s="14">
        <f t="shared" si="8872"/>
        <v>0</v>
      </c>
      <c r="BI3412" s="14"/>
      <c r="BJ3412" s="14"/>
      <c r="BK3412" s="14"/>
      <c r="BL3412" s="14"/>
      <c r="BM3412" s="14"/>
      <c r="BN3412" s="14"/>
      <c r="BO3412" s="14"/>
      <c r="BP3412" s="14"/>
      <c r="BQ3412" s="14"/>
      <c r="BR3412" s="14">
        <v>0</v>
      </c>
      <c r="BS3412" s="14">
        <v>0</v>
      </c>
      <c r="BT3412" s="14">
        <v>39380</v>
      </c>
      <c r="BU3412" s="14">
        <v>39380</v>
      </c>
      <c r="BV3412" s="14">
        <v>19800</v>
      </c>
      <c r="BW3412" s="14">
        <f t="shared" si="9028"/>
        <v>9900</v>
      </c>
      <c r="BX3412" s="14">
        <v>3300</v>
      </c>
      <c r="BY3412" s="14">
        <v>3300</v>
      </c>
      <c r="BZ3412" s="14">
        <v>3300</v>
      </c>
      <c r="CA3412" s="14">
        <f t="shared" si="9007"/>
        <v>29700</v>
      </c>
      <c r="CB3412" s="122">
        <f t="shared" si="9018"/>
        <v>75.41899441340783</v>
      </c>
    </row>
    <row r="3413" spans="1:80" x14ac:dyDescent="0.25">
      <c r="A3413" s="4" t="s">
        <v>928</v>
      </c>
      <c r="B3413" s="4" t="s">
        <v>88</v>
      </c>
      <c r="C3413" s="4" t="s">
        <v>1488</v>
      </c>
      <c r="D3413" s="79" t="s">
        <v>1489</v>
      </c>
      <c r="E3413" s="89">
        <v>6112</v>
      </c>
      <c r="F3413" s="79" t="s">
        <v>1492</v>
      </c>
      <c r="G3413" s="75" t="s">
        <v>1906</v>
      </c>
      <c r="H3413" s="13" t="s">
        <v>39</v>
      </c>
      <c r="I3413" s="14">
        <v>134200</v>
      </c>
      <c r="J3413" s="14">
        <f t="shared" si="9006"/>
        <v>147170</v>
      </c>
      <c r="K3413" s="14">
        <v>142670</v>
      </c>
      <c r="L3413" s="14">
        <f t="shared" si="9009"/>
        <v>4500</v>
      </c>
      <c r="M3413" s="14">
        <v>4500</v>
      </c>
      <c r="N3413" s="14">
        <v>0</v>
      </c>
      <c r="O3413" s="14">
        <v>0</v>
      </c>
      <c r="P3413" s="14">
        <v>0</v>
      </c>
      <c r="Q3413" s="14">
        <v>0</v>
      </c>
      <c r="R3413" s="14">
        <v>4500</v>
      </c>
      <c r="S3413" s="14"/>
      <c r="T3413" s="14"/>
      <c r="U3413" s="14"/>
      <c r="V3413" s="14"/>
      <c r="W3413" s="14"/>
      <c r="X3413" s="14">
        <f t="shared" si="8870"/>
        <v>4500</v>
      </c>
      <c r="Y3413" s="14"/>
      <c r="Z3413" s="14"/>
      <c r="AA3413" s="14"/>
      <c r="AB3413" s="14"/>
      <c r="AC3413" s="14"/>
      <c r="AD3413" s="14"/>
      <c r="AE3413" s="14"/>
      <c r="AF3413" s="14"/>
      <c r="AG3413" s="14"/>
      <c r="AH3413" s="14">
        <v>0</v>
      </c>
      <c r="AI3413" s="14">
        <v>4500</v>
      </c>
      <c r="AJ3413" s="14">
        <v>0</v>
      </c>
      <c r="AK3413" s="14"/>
      <c r="AL3413" s="14"/>
      <c r="AM3413" s="14"/>
      <c r="AN3413" s="14"/>
      <c r="AO3413" s="14"/>
      <c r="AP3413" s="14">
        <f t="shared" si="8871"/>
        <v>0</v>
      </c>
      <c r="AQ3413" s="14"/>
      <c r="AR3413" s="14"/>
      <c r="AS3413" s="14"/>
      <c r="AT3413" s="14"/>
      <c r="AU3413" s="14"/>
      <c r="AV3413" s="14"/>
      <c r="AW3413" s="14"/>
      <c r="AX3413" s="14"/>
      <c r="AY3413" s="14"/>
      <c r="AZ3413" s="14">
        <v>0</v>
      </c>
      <c r="BA3413" s="14">
        <v>0</v>
      </c>
      <c r="BB3413" s="14">
        <v>0</v>
      </c>
      <c r="BC3413" s="14"/>
      <c r="BD3413" s="14"/>
      <c r="BE3413" s="14"/>
      <c r="BF3413" s="14"/>
      <c r="BG3413" s="14"/>
      <c r="BH3413" s="14">
        <f t="shared" si="8872"/>
        <v>0</v>
      </c>
      <c r="BI3413" s="14"/>
      <c r="BJ3413" s="14"/>
      <c r="BK3413" s="14"/>
      <c r="BL3413" s="14"/>
      <c r="BM3413" s="14"/>
      <c r="BN3413" s="14"/>
      <c r="BO3413" s="14"/>
      <c r="BP3413" s="14"/>
      <c r="BQ3413" s="14"/>
      <c r="BR3413" s="14">
        <v>0</v>
      </c>
      <c r="BS3413" s="14">
        <v>0</v>
      </c>
      <c r="BT3413" s="14">
        <v>147170</v>
      </c>
      <c r="BU3413" s="14">
        <v>142670</v>
      </c>
      <c r="BV3413" s="14">
        <v>85381</v>
      </c>
      <c r="BW3413" s="14">
        <f t="shared" si="9028"/>
        <v>42000</v>
      </c>
      <c r="BX3413" s="14">
        <v>14000</v>
      </c>
      <c r="BY3413" s="14">
        <v>14000</v>
      </c>
      <c r="BZ3413" s="14">
        <v>14000</v>
      </c>
      <c r="CA3413" s="14">
        <f t="shared" si="9007"/>
        <v>127381</v>
      </c>
      <c r="CB3413" s="122">
        <f t="shared" si="9018"/>
        <v>89.283661596691672</v>
      </c>
    </row>
    <row r="3414" spans="1:80" x14ac:dyDescent="0.25">
      <c r="A3414" s="4" t="s">
        <v>928</v>
      </c>
      <c r="B3414" s="4" t="s">
        <v>88</v>
      </c>
      <c r="C3414" s="4" t="s">
        <v>1488</v>
      </c>
      <c r="D3414" s="79" t="s">
        <v>1489</v>
      </c>
      <c r="E3414" s="89">
        <v>6112</v>
      </c>
      <c r="F3414" s="79" t="s">
        <v>1493</v>
      </c>
      <c r="G3414" s="75" t="s">
        <v>1906</v>
      </c>
      <c r="H3414" s="13" t="s">
        <v>41</v>
      </c>
      <c r="I3414" s="14">
        <v>24100</v>
      </c>
      <c r="J3414" s="14">
        <f t="shared" si="9006"/>
        <v>35584</v>
      </c>
      <c r="K3414" s="14">
        <v>34084</v>
      </c>
      <c r="L3414" s="14">
        <f t="shared" si="9009"/>
        <v>1500</v>
      </c>
      <c r="M3414" s="14">
        <v>1500</v>
      </c>
      <c r="N3414" s="14">
        <v>0</v>
      </c>
      <c r="O3414" s="14">
        <v>0</v>
      </c>
      <c r="P3414" s="14">
        <v>0</v>
      </c>
      <c r="Q3414" s="14">
        <v>0</v>
      </c>
      <c r="R3414" s="14">
        <v>1500</v>
      </c>
      <c r="S3414" s="14"/>
      <c r="T3414" s="14"/>
      <c r="U3414" s="14"/>
      <c r="V3414" s="14"/>
      <c r="W3414" s="14"/>
      <c r="X3414" s="14">
        <f t="shared" si="8870"/>
        <v>1500</v>
      </c>
      <c r="Y3414" s="14"/>
      <c r="Z3414" s="14"/>
      <c r="AA3414" s="14"/>
      <c r="AB3414" s="14"/>
      <c r="AC3414" s="14"/>
      <c r="AD3414" s="14"/>
      <c r="AE3414" s="14"/>
      <c r="AF3414" s="14"/>
      <c r="AG3414" s="14"/>
      <c r="AH3414" s="14">
        <v>0</v>
      </c>
      <c r="AI3414" s="14">
        <v>1500</v>
      </c>
      <c r="AJ3414" s="14">
        <v>0</v>
      </c>
      <c r="AK3414" s="14"/>
      <c r="AL3414" s="14"/>
      <c r="AM3414" s="14"/>
      <c r="AN3414" s="14"/>
      <c r="AO3414" s="14"/>
      <c r="AP3414" s="14">
        <f t="shared" si="8871"/>
        <v>0</v>
      </c>
      <c r="AQ3414" s="14"/>
      <c r="AR3414" s="14"/>
      <c r="AS3414" s="14"/>
      <c r="AT3414" s="14"/>
      <c r="AU3414" s="14"/>
      <c r="AV3414" s="14"/>
      <c r="AW3414" s="14"/>
      <c r="AX3414" s="14"/>
      <c r="AY3414" s="14"/>
      <c r="AZ3414" s="14">
        <v>0</v>
      </c>
      <c r="BA3414" s="14">
        <v>0</v>
      </c>
      <c r="BB3414" s="14">
        <v>0</v>
      </c>
      <c r="BC3414" s="14"/>
      <c r="BD3414" s="14"/>
      <c r="BE3414" s="14"/>
      <c r="BF3414" s="14"/>
      <c r="BG3414" s="14"/>
      <c r="BH3414" s="14">
        <f t="shared" si="8872"/>
        <v>0</v>
      </c>
      <c r="BI3414" s="14"/>
      <c r="BJ3414" s="14"/>
      <c r="BK3414" s="14"/>
      <c r="BL3414" s="14"/>
      <c r="BM3414" s="14"/>
      <c r="BN3414" s="14"/>
      <c r="BO3414" s="14"/>
      <c r="BP3414" s="14"/>
      <c r="BQ3414" s="14"/>
      <c r="BR3414" s="14">
        <v>0</v>
      </c>
      <c r="BS3414" s="14">
        <v>0</v>
      </c>
      <c r="BT3414" s="14">
        <v>35584</v>
      </c>
      <c r="BU3414" s="14">
        <v>33225</v>
      </c>
      <c r="BV3414" s="14">
        <v>33225</v>
      </c>
      <c r="BW3414" s="14">
        <f t="shared" si="9028"/>
        <v>0</v>
      </c>
      <c r="BX3414" s="14"/>
      <c r="BY3414" s="14"/>
      <c r="BZ3414" s="14"/>
      <c r="CA3414" s="14">
        <f t="shared" si="9007"/>
        <v>33225</v>
      </c>
      <c r="CB3414" s="122">
        <f t="shared" si="9018"/>
        <v>100</v>
      </c>
    </row>
    <row r="3415" spans="1:80" x14ac:dyDescent="0.25">
      <c r="A3415" s="4" t="s">
        <v>928</v>
      </c>
      <c r="B3415" s="4" t="s">
        <v>88</v>
      </c>
      <c r="C3415" s="4" t="s">
        <v>1488</v>
      </c>
      <c r="D3415" s="79" t="s">
        <v>1489</v>
      </c>
      <c r="E3415" s="89">
        <v>6112</v>
      </c>
      <c r="F3415" s="79" t="s">
        <v>1494</v>
      </c>
      <c r="G3415" s="75" t="s">
        <v>1906</v>
      </c>
      <c r="H3415" s="13" t="s">
        <v>37</v>
      </c>
      <c r="I3415" s="14">
        <v>0</v>
      </c>
      <c r="J3415" s="14">
        <f t="shared" si="9006"/>
        <v>0</v>
      </c>
      <c r="K3415" s="14">
        <v>0</v>
      </c>
      <c r="L3415" s="14">
        <f t="shared" si="9009"/>
        <v>0</v>
      </c>
      <c r="M3415" s="14">
        <v>0</v>
      </c>
      <c r="N3415" s="14">
        <v>0</v>
      </c>
      <c r="O3415" s="14">
        <v>0</v>
      </c>
      <c r="P3415" s="14">
        <v>0</v>
      </c>
      <c r="Q3415" s="14">
        <v>0</v>
      </c>
      <c r="R3415" s="14">
        <v>0</v>
      </c>
      <c r="S3415" s="14"/>
      <c r="T3415" s="14"/>
      <c r="U3415" s="14"/>
      <c r="V3415" s="14"/>
      <c r="W3415" s="14"/>
      <c r="X3415" s="14">
        <f t="shared" si="8870"/>
        <v>0</v>
      </c>
      <c r="Y3415" s="14"/>
      <c r="Z3415" s="14"/>
      <c r="AA3415" s="14"/>
      <c r="AB3415" s="14"/>
      <c r="AC3415" s="14"/>
      <c r="AD3415" s="14"/>
      <c r="AE3415" s="14"/>
      <c r="AF3415" s="14"/>
      <c r="AG3415" s="14"/>
      <c r="AH3415" s="14">
        <v>0</v>
      </c>
      <c r="AI3415" s="14">
        <v>0</v>
      </c>
      <c r="AJ3415" s="14">
        <v>0</v>
      </c>
      <c r="AK3415" s="14"/>
      <c r="AL3415" s="14"/>
      <c r="AM3415" s="14"/>
      <c r="AN3415" s="14"/>
      <c r="AO3415" s="14"/>
      <c r="AP3415" s="14">
        <f t="shared" si="8871"/>
        <v>0</v>
      </c>
      <c r="AQ3415" s="14"/>
      <c r="AR3415" s="14"/>
      <c r="AS3415" s="14"/>
      <c r="AT3415" s="14"/>
      <c r="AU3415" s="14"/>
      <c r="AV3415" s="14"/>
      <c r="AW3415" s="14"/>
      <c r="AX3415" s="14"/>
      <c r="AY3415" s="14"/>
      <c r="AZ3415" s="14">
        <v>0</v>
      </c>
      <c r="BA3415" s="14">
        <v>0</v>
      </c>
      <c r="BB3415" s="14">
        <v>0</v>
      </c>
      <c r="BC3415" s="14"/>
      <c r="BD3415" s="14"/>
      <c r="BE3415" s="14"/>
      <c r="BF3415" s="14"/>
      <c r="BG3415" s="14"/>
      <c r="BH3415" s="14">
        <f t="shared" si="8872"/>
        <v>0</v>
      </c>
      <c r="BI3415" s="14"/>
      <c r="BJ3415" s="14"/>
      <c r="BK3415" s="14"/>
      <c r="BL3415" s="14"/>
      <c r="BM3415" s="14"/>
      <c r="BN3415" s="14"/>
      <c r="BO3415" s="14"/>
      <c r="BP3415" s="14"/>
      <c r="BQ3415" s="14"/>
      <c r="BR3415" s="14">
        <v>0</v>
      </c>
      <c r="BS3415" s="14">
        <v>0</v>
      </c>
      <c r="BT3415" s="14">
        <v>0</v>
      </c>
      <c r="BU3415" s="14">
        <v>0</v>
      </c>
      <c r="BV3415" s="14">
        <v>0</v>
      </c>
      <c r="BW3415" s="14">
        <f t="shared" si="9028"/>
        <v>0</v>
      </c>
      <c r="BX3415" s="14"/>
      <c r="BY3415" s="14"/>
      <c r="BZ3415" s="14"/>
      <c r="CA3415" s="14">
        <f t="shared" si="9007"/>
        <v>0</v>
      </c>
      <c r="CB3415" s="122" t="str">
        <f t="shared" si="9018"/>
        <v>-</v>
      </c>
    </row>
    <row r="3416" spans="1:80" x14ac:dyDescent="0.25">
      <c r="A3416" s="4" t="s">
        <v>928</v>
      </c>
      <c r="B3416" s="4" t="s">
        <v>88</v>
      </c>
      <c r="C3416" s="4" t="s">
        <v>1488</v>
      </c>
      <c r="D3416" s="79" t="s">
        <v>1489</v>
      </c>
      <c r="E3416" s="89">
        <v>6112</v>
      </c>
      <c r="F3416" s="79" t="s">
        <v>1495</v>
      </c>
      <c r="G3416" s="75" t="s">
        <v>1906</v>
      </c>
      <c r="H3416" s="13" t="s">
        <v>43</v>
      </c>
      <c r="I3416" s="14">
        <v>15900</v>
      </c>
      <c r="J3416" s="14">
        <f t="shared" si="9006"/>
        <v>15900</v>
      </c>
      <c r="K3416" s="14">
        <v>15900</v>
      </c>
      <c r="L3416" s="14">
        <f t="shared" si="9009"/>
        <v>0</v>
      </c>
      <c r="M3416" s="14">
        <v>0</v>
      </c>
      <c r="N3416" s="14">
        <v>0</v>
      </c>
      <c r="O3416" s="14">
        <v>0</v>
      </c>
      <c r="P3416" s="14">
        <v>0</v>
      </c>
      <c r="Q3416" s="14">
        <v>0</v>
      </c>
      <c r="R3416" s="14">
        <v>0</v>
      </c>
      <c r="S3416" s="14"/>
      <c r="T3416" s="14"/>
      <c r="U3416" s="14"/>
      <c r="V3416" s="14"/>
      <c r="W3416" s="14"/>
      <c r="X3416" s="14">
        <f t="shared" si="8870"/>
        <v>0</v>
      </c>
      <c r="Y3416" s="14"/>
      <c r="Z3416" s="14"/>
      <c r="AA3416" s="14"/>
      <c r="AB3416" s="14"/>
      <c r="AC3416" s="14"/>
      <c r="AD3416" s="14"/>
      <c r="AE3416" s="14"/>
      <c r="AF3416" s="14"/>
      <c r="AG3416" s="14"/>
      <c r="AH3416" s="14">
        <v>0</v>
      </c>
      <c r="AI3416" s="14">
        <v>0</v>
      </c>
      <c r="AJ3416" s="14">
        <v>0</v>
      </c>
      <c r="AK3416" s="14"/>
      <c r="AL3416" s="14"/>
      <c r="AM3416" s="14"/>
      <c r="AN3416" s="14"/>
      <c r="AO3416" s="14"/>
      <c r="AP3416" s="14">
        <f t="shared" si="8871"/>
        <v>0</v>
      </c>
      <c r="AQ3416" s="14"/>
      <c r="AR3416" s="14"/>
      <c r="AS3416" s="14"/>
      <c r="AT3416" s="14"/>
      <c r="AU3416" s="14"/>
      <c r="AV3416" s="14"/>
      <c r="AW3416" s="14"/>
      <c r="AX3416" s="14"/>
      <c r="AY3416" s="14"/>
      <c r="AZ3416" s="14">
        <v>0</v>
      </c>
      <c r="BA3416" s="14">
        <v>0</v>
      </c>
      <c r="BB3416" s="14">
        <v>0</v>
      </c>
      <c r="BC3416" s="14"/>
      <c r="BD3416" s="14"/>
      <c r="BE3416" s="14"/>
      <c r="BF3416" s="14"/>
      <c r="BG3416" s="14"/>
      <c r="BH3416" s="14">
        <f t="shared" si="8872"/>
        <v>0</v>
      </c>
      <c r="BI3416" s="14"/>
      <c r="BJ3416" s="14"/>
      <c r="BK3416" s="14"/>
      <c r="BL3416" s="14"/>
      <c r="BM3416" s="14"/>
      <c r="BN3416" s="14"/>
      <c r="BO3416" s="14"/>
      <c r="BP3416" s="14"/>
      <c r="BQ3416" s="14"/>
      <c r="BR3416" s="14">
        <v>0</v>
      </c>
      <c r="BS3416" s="14">
        <v>0</v>
      </c>
      <c r="BT3416" s="14">
        <v>15900</v>
      </c>
      <c r="BU3416" s="14">
        <v>15900</v>
      </c>
      <c r="BV3416" s="14">
        <v>0</v>
      </c>
      <c r="BW3416" s="14">
        <f t="shared" si="9028"/>
        <v>0</v>
      </c>
      <c r="BX3416" s="14"/>
      <c r="BY3416" s="14"/>
      <c r="BZ3416" s="14"/>
      <c r="CA3416" s="14">
        <f t="shared" si="9007"/>
        <v>0</v>
      </c>
      <c r="CB3416" s="122">
        <f t="shared" si="9018"/>
        <v>0</v>
      </c>
    </row>
    <row r="3417" spans="1:80" x14ac:dyDescent="0.25">
      <c r="A3417" s="4" t="s">
        <v>928</v>
      </c>
      <c r="B3417" s="4" t="s">
        <v>88</v>
      </c>
      <c r="C3417" s="4" t="s">
        <v>1488</v>
      </c>
      <c r="D3417" s="79" t="s">
        <v>1489</v>
      </c>
      <c r="E3417" s="78" t="s">
        <v>44</v>
      </c>
      <c r="F3417" s="78" t="s">
        <v>1</v>
      </c>
      <c r="G3417" s="2" t="s">
        <v>1</v>
      </c>
      <c r="H3417" s="2" t="s">
        <v>45</v>
      </c>
      <c r="I3417" s="12">
        <f>SUM(I3418)</f>
        <v>186957</v>
      </c>
      <c r="J3417" s="12">
        <f t="shared" si="9006"/>
        <v>184692</v>
      </c>
      <c r="K3417" s="12">
        <f t="shared" ref="K3417:Q3417" si="9035">SUM(K3418)</f>
        <v>180192</v>
      </c>
      <c r="L3417" s="12">
        <f t="shared" si="9009"/>
        <v>4500</v>
      </c>
      <c r="M3417" s="12">
        <f t="shared" si="9035"/>
        <v>4500</v>
      </c>
      <c r="N3417" s="12">
        <f t="shared" si="9035"/>
        <v>0</v>
      </c>
      <c r="O3417" s="12">
        <f t="shared" si="9035"/>
        <v>0</v>
      </c>
      <c r="P3417" s="12">
        <f t="shared" si="9035"/>
        <v>0</v>
      </c>
      <c r="Q3417" s="12">
        <f t="shared" si="9035"/>
        <v>0</v>
      </c>
      <c r="R3417" s="12">
        <f t="shared" ref="R3417:AG3417" si="9036">SUM(R3418)</f>
        <v>4500</v>
      </c>
      <c r="S3417" s="12">
        <f t="shared" si="9036"/>
        <v>0</v>
      </c>
      <c r="T3417" s="12">
        <f t="shared" si="9036"/>
        <v>0</v>
      </c>
      <c r="U3417" s="12">
        <f t="shared" si="9036"/>
        <v>0</v>
      </c>
      <c r="V3417" s="12">
        <f t="shared" si="9036"/>
        <v>0</v>
      </c>
      <c r="W3417" s="12">
        <f t="shared" si="9036"/>
        <v>0</v>
      </c>
      <c r="X3417" s="12">
        <f t="shared" si="9036"/>
        <v>4500</v>
      </c>
      <c r="Y3417" s="12">
        <f t="shared" si="9036"/>
        <v>1168</v>
      </c>
      <c r="Z3417" s="12">
        <f t="shared" si="9036"/>
        <v>0</v>
      </c>
      <c r="AA3417" s="12">
        <f t="shared" si="9036"/>
        <v>700</v>
      </c>
      <c r="AB3417" s="12">
        <f t="shared" si="9036"/>
        <v>600</v>
      </c>
      <c r="AC3417" s="12">
        <f t="shared" si="9036"/>
        <v>0</v>
      </c>
      <c r="AD3417" s="12">
        <f t="shared" si="9036"/>
        <v>248</v>
      </c>
      <c r="AE3417" s="12">
        <f t="shared" si="9036"/>
        <v>0</v>
      </c>
      <c r="AF3417" s="12">
        <f t="shared" si="9036"/>
        <v>0</v>
      </c>
      <c r="AG3417" s="12">
        <f t="shared" si="9036"/>
        <v>0</v>
      </c>
      <c r="AH3417" s="12">
        <v>2716</v>
      </c>
      <c r="AI3417" s="12">
        <v>1784</v>
      </c>
      <c r="AJ3417" s="12">
        <f t="shared" ref="AJ3417:AY3417" si="9037">SUM(AJ3418)</f>
        <v>0</v>
      </c>
      <c r="AK3417" s="12">
        <f t="shared" si="9037"/>
        <v>0</v>
      </c>
      <c r="AL3417" s="12">
        <f t="shared" si="9037"/>
        <v>0</v>
      </c>
      <c r="AM3417" s="12">
        <f t="shared" si="9037"/>
        <v>0</v>
      </c>
      <c r="AN3417" s="12">
        <f t="shared" si="9037"/>
        <v>0</v>
      </c>
      <c r="AO3417" s="12">
        <f t="shared" si="9037"/>
        <v>0</v>
      </c>
      <c r="AP3417" s="12">
        <f t="shared" si="9037"/>
        <v>0</v>
      </c>
      <c r="AQ3417" s="12">
        <f t="shared" si="9037"/>
        <v>0</v>
      </c>
      <c r="AR3417" s="12">
        <f t="shared" si="9037"/>
        <v>0</v>
      </c>
      <c r="AS3417" s="12">
        <f t="shared" si="9037"/>
        <v>0</v>
      </c>
      <c r="AT3417" s="12">
        <f t="shared" si="9037"/>
        <v>0</v>
      </c>
      <c r="AU3417" s="12">
        <f t="shared" si="9037"/>
        <v>0</v>
      </c>
      <c r="AV3417" s="12">
        <f t="shared" si="9037"/>
        <v>0</v>
      </c>
      <c r="AW3417" s="12">
        <f t="shared" si="9037"/>
        <v>0</v>
      </c>
      <c r="AX3417" s="12">
        <f t="shared" si="9037"/>
        <v>0</v>
      </c>
      <c r="AY3417" s="12">
        <f t="shared" si="9037"/>
        <v>0</v>
      </c>
      <c r="AZ3417" s="12">
        <v>0</v>
      </c>
      <c r="BA3417" s="12">
        <v>0</v>
      </c>
      <c r="BB3417" s="12">
        <f t="shared" ref="BB3417:BQ3417" si="9038">SUM(BB3418)</f>
        <v>0</v>
      </c>
      <c r="BC3417" s="12">
        <f t="shared" si="9038"/>
        <v>0</v>
      </c>
      <c r="BD3417" s="12">
        <f t="shared" si="9038"/>
        <v>0</v>
      </c>
      <c r="BE3417" s="12">
        <f t="shared" si="9038"/>
        <v>0</v>
      </c>
      <c r="BF3417" s="12">
        <f t="shared" si="9038"/>
        <v>0</v>
      </c>
      <c r="BG3417" s="12">
        <f t="shared" si="9038"/>
        <v>0</v>
      </c>
      <c r="BH3417" s="12">
        <f t="shared" si="9038"/>
        <v>0</v>
      </c>
      <c r="BI3417" s="12">
        <f t="shared" si="9038"/>
        <v>0</v>
      </c>
      <c r="BJ3417" s="12">
        <f t="shared" si="9038"/>
        <v>0</v>
      </c>
      <c r="BK3417" s="12">
        <f t="shared" si="9038"/>
        <v>0</v>
      </c>
      <c r="BL3417" s="12">
        <f t="shared" si="9038"/>
        <v>0</v>
      </c>
      <c r="BM3417" s="12">
        <f t="shared" si="9038"/>
        <v>0</v>
      </c>
      <c r="BN3417" s="12">
        <f t="shared" si="9038"/>
        <v>0</v>
      </c>
      <c r="BO3417" s="12">
        <f t="shared" si="9038"/>
        <v>0</v>
      </c>
      <c r="BP3417" s="12">
        <f t="shared" si="9038"/>
        <v>0</v>
      </c>
      <c r="BQ3417" s="12">
        <f t="shared" si="9038"/>
        <v>0</v>
      </c>
      <c r="BR3417" s="12">
        <v>0</v>
      </c>
      <c r="BS3417" s="12">
        <v>0</v>
      </c>
      <c r="BT3417" s="12">
        <f t="shared" ref="BT3417:BZ3417" si="9039">SUM(BT3418)</f>
        <v>193927</v>
      </c>
      <c r="BU3417" s="12">
        <f t="shared" si="9039"/>
        <v>189427</v>
      </c>
      <c r="BV3417" s="12">
        <f t="shared" si="9039"/>
        <v>108415</v>
      </c>
      <c r="BW3417" s="12">
        <f t="shared" si="9039"/>
        <v>53000</v>
      </c>
      <c r="BX3417" s="12">
        <f t="shared" si="9039"/>
        <v>19000</v>
      </c>
      <c r="BY3417" s="12">
        <f t="shared" si="9039"/>
        <v>17000</v>
      </c>
      <c r="BZ3417" s="12">
        <f t="shared" si="9039"/>
        <v>17000</v>
      </c>
      <c r="CA3417" s="12">
        <f t="shared" si="9007"/>
        <v>161415</v>
      </c>
      <c r="CB3417" s="124">
        <f t="shared" si="9018"/>
        <v>85.212245350451624</v>
      </c>
    </row>
    <row r="3418" spans="1:80" x14ac:dyDescent="0.25">
      <c r="A3418" s="4" t="s">
        <v>928</v>
      </c>
      <c r="B3418" s="4" t="s">
        <v>88</v>
      </c>
      <c r="C3418" s="4" t="s">
        <v>1488</v>
      </c>
      <c r="D3418" s="79" t="s">
        <v>1489</v>
      </c>
      <c r="E3418" s="89">
        <v>6121</v>
      </c>
      <c r="F3418" s="79"/>
      <c r="G3418" s="75" t="s">
        <v>1906</v>
      </c>
      <c r="H3418" s="13" t="s">
        <v>46</v>
      </c>
      <c r="I3418" s="14">
        <v>186957</v>
      </c>
      <c r="J3418" s="14">
        <f t="shared" si="9006"/>
        <v>184692</v>
      </c>
      <c r="K3418" s="14">
        <v>180192</v>
      </c>
      <c r="L3418" s="14">
        <f t="shared" si="9009"/>
        <v>4500</v>
      </c>
      <c r="M3418" s="14">
        <v>4500</v>
      </c>
      <c r="N3418" s="14">
        <v>0</v>
      </c>
      <c r="O3418" s="14">
        <v>0</v>
      </c>
      <c r="P3418" s="14">
        <v>0</v>
      </c>
      <c r="Q3418" s="14">
        <v>0</v>
      </c>
      <c r="R3418" s="14">
        <v>4500</v>
      </c>
      <c r="S3418" s="14"/>
      <c r="T3418" s="14"/>
      <c r="U3418" s="14"/>
      <c r="V3418" s="14"/>
      <c r="W3418" s="14"/>
      <c r="X3418" s="14">
        <f t="shared" ref="X3418:X3477" si="9040">R3418+S3418+T3418+U3418+V3418+W3418</f>
        <v>4500</v>
      </c>
      <c r="Y3418" s="14">
        <f>101+294+773</f>
        <v>1168</v>
      </c>
      <c r="Z3418" s="14"/>
      <c r="AA3418" s="14">
        <v>700</v>
      </c>
      <c r="AB3418" s="14">
        <v>600</v>
      </c>
      <c r="AC3418" s="14"/>
      <c r="AD3418" s="14">
        <v>248</v>
      </c>
      <c r="AE3418" s="14"/>
      <c r="AF3418" s="14"/>
      <c r="AG3418" s="14"/>
      <c r="AH3418" s="14">
        <v>2716</v>
      </c>
      <c r="AI3418" s="14">
        <v>1784</v>
      </c>
      <c r="AJ3418" s="14">
        <v>0</v>
      </c>
      <c r="AK3418" s="14"/>
      <c r="AL3418" s="14"/>
      <c r="AM3418" s="14"/>
      <c r="AN3418" s="14"/>
      <c r="AO3418" s="14"/>
      <c r="AP3418" s="14">
        <f t="shared" ref="AP3418:AP3477" si="9041">AJ3418+AK3418+AL3418+AM3418+AN3418+AO3418</f>
        <v>0</v>
      </c>
      <c r="AQ3418" s="14"/>
      <c r="AR3418" s="14"/>
      <c r="AS3418" s="14"/>
      <c r="AT3418" s="14"/>
      <c r="AU3418" s="14"/>
      <c r="AV3418" s="14"/>
      <c r="AW3418" s="14"/>
      <c r="AX3418" s="14"/>
      <c r="AY3418" s="14"/>
      <c r="AZ3418" s="14">
        <v>0</v>
      </c>
      <c r="BA3418" s="14">
        <v>0</v>
      </c>
      <c r="BB3418" s="14">
        <v>0</v>
      </c>
      <c r="BC3418" s="14"/>
      <c r="BD3418" s="14"/>
      <c r="BE3418" s="14"/>
      <c r="BF3418" s="14"/>
      <c r="BG3418" s="14"/>
      <c r="BH3418" s="14">
        <f t="shared" ref="BH3418:BH3477" si="9042">BB3418+BC3418+BD3418+BE3418+BF3418+BG3418</f>
        <v>0</v>
      </c>
      <c r="BI3418" s="14"/>
      <c r="BJ3418" s="14"/>
      <c r="BK3418" s="14"/>
      <c r="BL3418" s="14"/>
      <c r="BM3418" s="14"/>
      <c r="BN3418" s="14"/>
      <c r="BO3418" s="14"/>
      <c r="BP3418" s="14"/>
      <c r="BQ3418" s="14"/>
      <c r="BR3418" s="14">
        <v>0</v>
      </c>
      <c r="BS3418" s="14">
        <v>0</v>
      </c>
      <c r="BT3418" s="14">
        <v>193927</v>
      </c>
      <c r="BU3418" s="14">
        <v>189427</v>
      </c>
      <c r="BV3418" s="14">
        <v>108415</v>
      </c>
      <c r="BW3418" s="14">
        <f t="shared" si="9028"/>
        <v>53000</v>
      </c>
      <c r="BX3418" s="14">
        <v>19000</v>
      </c>
      <c r="BY3418" s="14">
        <v>17000</v>
      </c>
      <c r="BZ3418" s="14">
        <v>17000</v>
      </c>
      <c r="CA3418" s="14">
        <f t="shared" si="9007"/>
        <v>161415</v>
      </c>
      <c r="CB3418" s="122">
        <f t="shared" si="9018"/>
        <v>85.212245350451624</v>
      </c>
    </row>
    <row r="3419" spans="1:80" x14ac:dyDescent="0.25">
      <c r="A3419" s="4" t="s">
        <v>928</v>
      </c>
      <c r="B3419" s="4" t="s">
        <v>88</v>
      </c>
      <c r="C3419" s="4" t="s">
        <v>1488</v>
      </c>
      <c r="D3419" s="79" t="s">
        <v>1489</v>
      </c>
      <c r="E3419" s="78" t="s">
        <v>47</v>
      </c>
      <c r="F3419" s="78" t="s">
        <v>1</v>
      </c>
      <c r="G3419" s="2" t="s">
        <v>1</v>
      </c>
      <c r="H3419" s="2" t="s">
        <v>48</v>
      </c>
      <c r="I3419" s="12">
        <f>SUM(I3420:I3427)</f>
        <v>315500</v>
      </c>
      <c r="J3419" s="12">
        <f t="shared" si="9006"/>
        <v>344821</v>
      </c>
      <c r="K3419" s="12">
        <f t="shared" ref="K3419" si="9043">SUM(K3420:K3427)</f>
        <v>240821</v>
      </c>
      <c r="L3419" s="12">
        <f t="shared" si="9009"/>
        <v>104000</v>
      </c>
      <c r="M3419" s="12">
        <f t="shared" ref="M3419:Q3419" si="9044">SUM(M3420:M3427)</f>
        <v>98500</v>
      </c>
      <c r="N3419" s="12">
        <f t="shared" si="9044"/>
        <v>0</v>
      </c>
      <c r="O3419" s="12">
        <f t="shared" si="9044"/>
        <v>5500</v>
      </c>
      <c r="P3419" s="12">
        <f t="shared" si="9044"/>
        <v>0</v>
      </c>
      <c r="Q3419" s="12">
        <f t="shared" si="9044"/>
        <v>0</v>
      </c>
      <c r="R3419" s="12">
        <f t="shared" ref="R3419:AG3419" si="9045">SUM(R3420:R3427)</f>
        <v>98500</v>
      </c>
      <c r="S3419" s="12">
        <f t="shared" si="9045"/>
        <v>0</v>
      </c>
      <c r="T3419" s="12">
        <f t="shared" si="9045"/>
        <v>0</v>
      </c>
      <c r="U3419" s="12">
        <f t="shared" si="9045"/>
        <v>0</v>
      </c>
      <c r="V3419" s="12">
        <f t="shared" si="9045"/>
        <v>0</v>
      </c>
      <c r="W3419" s="12">
        <f t="shared" si="9045"/>
        <v>0</v>
      </c>
      <c r="X3419" s="12">
        <f t="shared" si="9045"/>
        <v>98500</v>
      </c>
      <c r="Y3419" s="12">
        <f t="shared" si="9045"/>
        <v>0</v>
      </c>
      <c r="Z3419" s="12">
        <f t="shared" si="9045"/>
        <v>10989</v>
      </c>
      <c r="AA3419" s="12">
        <f t="shared" si="9045"/>
        <v>7602</v>
      </c>
      <c r="AB3419" s="12">
        <f t="shared" si="9045"/>
        <v>7340</v>
      </c>
      <c r="AC3419" s="12">
        <f t="shared" si="9045"/>
        <v>0</v>
      </c>
      <c r="AD3419" s="12">
        <f t="shared" si="9045"/>
        <v>10047</v>
      </c>
      <c r="AE3419" s="12">
        <f t="shared" si="9045"/>
        <v>0</v>
      </c>
      <c r="AF3419" s="12">
        <f t="shared" si="9045"/>
        <v>1979</v>
      </c>
      <c r="AG3419" s="12">
        <f t="shared" si="9045"/>
        <v>14040</v>
      </c>
      <c r="AH3419" s="12">
        <v>51997</v>
      </c>
      <c r="AI3419" s="12">
        <v>46503</v>
      </c>
      <c r="AJ3419" s="12">
        <f t="shared" ref="AJ3419:AY3419" si="9046">SUM(AJ3420:AJ3427)</f>
        <v>0</v>
      </c>
      <c r="AK3419" s="12">
        <f t="shared" si="9046"/>
        <v>2000</v>
      </c>
      <c r="AL3419" s="12">
        <f t="shared" si="9046"/>
        <v>0</v>
      </c>
      <c r="AM3419" s="12">
        <f t="shared" si="9046"/>
        <v>0</v>
      </c>
      <c r="AN3419" s="12">
        <f t="shared" si="9046"/>
        <v>0</v>
      </c>
      <c r="AO3419" s="12">
        <f t="shared" si="9046"/>
        <v>0</v>
      </c>
      <c r="AP3419" s="12">
        <f t="shared" si="9046"/>
        <v>2000</v>
      </c>
      <c r="AQ3419" s="12">
        <f t="shared" si="9046"/>
        <v>0</v>
      </c>
      <c r="AR3419" s="12">
        <f t="shared" si="9046"/>
        <v>0</v>
      </c>
      <c r="AS3419" s="12">
        <f t="shared" si="9046"/>
        <v>2000</v>
      </c>
      <c r="AT3419" s="12">
        <f t="shared" si="9046"/>
        <v>0</v>
      </c>
      <c r="AU3419" s="12">
        <f t="shared" si="9046"/>
        <v>0</v>
      </c>
      <c r="AV3419" s="12">
        <f t="shared" si="9046"/>
        <v>0</v>
      </c>
      <c r="AW3419" s="12">
        <f t="shared" si="9046"/>
        <v>0</v>
      </c>
      <c r="AX3419" s="12">
        <f t="shared" si="9046"/>
        <v>0</v>
      </c>
      <c r="AY3419" s="12">
        <f t="shared" si="9046"/>
        <v>0</v>
      </c>
      <c r="AZ3419" s="12">
        <v>2000</v>
      </c>
      <c r="BA3419" s="12">
        <v>0</v>
      </c>
      <c r="BB3419" s="12">
        <f t="shared" ref="BB3419:BQ3419" si="9047">SUM(BB3420:BB3427)</f>
        <v>5500</v>
      </c>
      <c r="BC3419" s="12">
        <f t="shared" si="9047"/>
        <v>9068</v>
      </c>
      <c r="BD3419" s="12">
        <f t="shared" si="9047"/>
        <v>0</v>
      </c>
      <c r="BE3419" s="12">
        <f t="shared" si="9047"/>
        <v>16030</v>
      </c>
      <c r="BF3419" s="12">
        <f t="shared" si="9047"/>
        <v>0</v>
      </c>
      <c r="BG3419" s="12">
        <f t="shared" si="9047"/>
        <v>0</v>
      </c>
      <c r="BH3419" s="12">
        <f t="shared" si="9047"/>
        <v>30598</v>
      </c>
      <c r="BI3419" s="12">
        <f t="shared" si="9047"/>
        <v>4095</v>
      </c>
      <c r="BJ3419" s="12">
        <f t="shared" si="9047"/>
        <v>1300</v>
      </c>
      <c r="BK3419" s="12">
        <f t="shared" si="9047"/>
        <v>9068</v>
      </c>
      <c r="BL3419" s="12">
        <f t="shared" si="9047"/>
        <v>0</v>
      </c>
      <c r="BM3419" s="12">
        <f t="shared" si="9047"/>
        <v>0</v>
      </c>
      <c r="BN3419" s="12">
        <f t="shared" si="9047"/>
        <v>0</v>
      </c>
      <c r="BO3419" s="12">
        <f t="shared" si="9047"/>
        <v>3115</v>
      </c>
      <c r="BP3419" s="12">
        <f t="shared" si="9047"/>
        <v>12915</v>
      </c>
      <c r="BQ3419" s="12">
        <f t="shared" si="9047"/>
        <v>0</v>
      </c>
      <c r="BR3419" s="12">
        <v>30493</v>
      </c>
      <c r="BS3419" s="12">
        <v>105</v>
      </c>
      <c r="BT3419" s="12">
        <f t="shared" ref="BT3419:BZ3419" si="9048">SUM(BT3420:BT3427)</f>
        <v>360502</v>
      </c>
      <c r="BU3419" s="12">
        <f t="shared" si="9048"/>
        <v>256502</v>
      </c>
      <c r="BV3419" s="12">
        <f t="shared" si="9048"/>
        <v>129826</v>
      </c>
      <c r="BW3419" s="12">
        <f t="shared" si="9048"/>
        <v>58625</v>
      </c>
      <c r="BX3419" s="12">
        <f t="shared" si="9048"/>
        <v>23025</v>
      </c>
      <c r="BY3419" s="12">
        <f t="shared" si="9048"/>
        <v>17800</v>
      </c>
      <c r="BZ3419" s="12">
        <f t="shared" si="9048"/>
        <v>17800</v>
      </c>
      <c r="CA3419" s="12">
        <f t="shared" si="9007"/>
        <v>188451</v>
      </c>
      <c r="CB3419" s="124">
        <f t="shared" si="9018"/>
        <v>73.469602576198241</v>
      </c>
    </row>
    <row r="3420" spans="1:80" x14ac:dyDescent="0.25">
      <c r="A3420" s="4" t="s">
        <v>928</v>
      </c>
      <c r="B3420" s="4" t="s">
        <v>88</v>
      </c>
      <c r="C3420" s="4" t="s">
        <v>1488</v>
      </c>
      <c r="D3420" s="79" t="s">
        <v>1489</v>
      </c>
      <c r="E3420" s="89">
        <v>6131</v>
      </c>
      <c r="F3420" s="79"/>
      <c r="G3420" s="75" t="s">
        <v>1906</v>
      </c>
      <c r="H3420" s="13" t="s">
        <v>49</v>
      </c>
      <c r="I3420" s="14">
        <v>2000</v>
      </c>
      <c r="J3420" s="14">
        <f t="shared" si="9006"/>
        <v>3100</v>
      </c>
      <c r="K3420" s="14">
        <v>2100</v>
      </c>
      <c r="L3420" s="14">
        <f t="shared" si="9009"/>
        <v>1000</v>
      </c>
      <c r="M3420" s="14">
        <v>1000</v>
      </c>
      <c r="N3420" s="14">
        <v>0</v>
      </c>
      <c r="O3420" s="14">
        <v>0</v>
      </c>
      <c r="P3420" s="14">
        <v>0</v>
      </c>
      <c r="Q3420" s="14">
        <v>0</v>
      </c>
      <c r="R3420" s="14">
        <v>1000</v>
      </c>
      <c r="S3420" s="14"/>
      <c r="T3420" s="14"/>
      <c r="U3420" s="14"/>
      <c r="V3420" s="14"/>
      <c r="W3420" s="14"/>
      <c r="X3420" s="14">
        <f t="shared" si="9040"/>
        <v>1000</v>
      </c>
      <c r="Y3420" s="14"/>
      <c r="Z3420" s="14">
        <v>289</v>
      </c>
      <c r="AA3420" s="14"/>
      <c r="AB3420" s="14"/>
      <c r="AC3420" s="14"/>
      <c r="AD3420" s="14"/>
      <c r="AE3420" s="14"/>
      <c r="AF3420" s="14"/>
      <c r="AG3420" s="14"/>
      <c r="AH3420" s="14">
        <v>289</v>
      </c>
      <c r="AI3420" s="14">
        <v>711</v>
      </c>
      <c r="AJ3420" s="14">
        <v>0</v>
      </c>
      <c r="AK3420" s="14"/>
      <c r="AL3420" s="14"/>
      <c r="AM3420" s="14"/>
      <c r="AN3420" s="14"/>
      <c r="AO3420" s="14"/>
      <c r="AP3420" s="14">
        <f t="shared" si="9041"/>
        <v>0</v>
      </c>
      <c r="AQ3420" s="14"/>
      <c r="AR3420" s="14"/>
      <c r="AS3420" s="14"/>
      <c r="AT3420" s="14"/>
      <c r="AU3420" s="14"/>
      <c r="AV3420" s="14"/>
      <c r="AW3420" s="14"/>
      <c r="AX3420" s="14"/>
      <c r="AY3420" s="14"/>
      <c r="AZ3420" s="14">
        <v>0</v>
      </c>
      <c r="BA3420" s="14">
        <v>0</v>
      </c>
      <c r="BB3420" s="14">
        <v>0</v>
      </c>
      <c r="BC3420" s="14"/>
      <c r="BD3420" s="14"/>
      <c r="BE3420" s="14"/>
      <c r="BF3420" s="14"/>
      <c r="BG3420" s="14"/>
      <c r="BH3420" s="14">
        <f t="shared" si="9042"/>
        <v>0</v>
      </c>
      <c r="BI3420" s="14"/>
      <c r="BJ3420" s="14"/>
      <c r="BK3420" s="14"/>
      <c r="BL3420" s="14"/>
      <c r="BM3420" s="14"/>
      <c r="BN3420" s="14"/>
      <c r="BO3420" s="14"/>
      <c r="BP3420" s="14"/>
      <c r="BQ3420" s="14"/>
      <c r="BR3420" s="14">
        <v>0</v>
      </c>
      <c r="BS3420" s="14">
        <v>0</v>
      </c>
      <c r="BT3420" s="14">
        <v>3100</v>
      </c>
      <c r="BU3420" s="14">
        <v>2100</v>
      </c>
      <c r="BV3420" s="14">
        <v>1000</v>
      </c>
      <c r="BW3420" s="14">
        <f t="shared" si="9028"/>
        <v>1100</v>
      </c>
      <c r="BX3420" s="14">
        <v>1100</v>
      </c>
      <c r="BY3420" s="14"/>
      <c r="BZ3420" s="14"/>
      <c r="CA3420" s="14">
        <f t="shared" si="9007"/>
        <v>2100</v>
      </c>
      <c r="CB3420" s="122">
        <f t="shared" si="9018"/>
        <v>100</v>
      </c>
    </row>
    <row r="3421" spans="1:80" x14ac:dyDescent="0.25">
      <c r="A3421" s="4" t="s">
        <v>928</v>
      </c>
      <c r="B3421" s="4" t="s">
        <v>88</v>
      </c>
      <c r="C3421" s="4" t="s">
        <v>1488</v>
      </c>
      <c r="D3421" s="79" t="s">
        <v>1489</v>
      </c>
      <c r="E3421" s="89">
        <v>6132</v>
      </c>
      <c r="F3421" s="79"/>
      <c r="G3421" s="75" t="s">
        <v>1906</v>
      </c>
      <c r="H3421" s="13" t="s">
        <v>196</v>
      </c>
      <c r="I3421" s="14">
        <v>128000</v>
      </c>
      <c r="J3421" s="14">
        <f t="shared" si="9006"/>
        <v>140800</v>
      </c>
      <c r="K3421" s="14">
        <v>140800</v>
      </c>
      <c r="L3421" s="14">
        <f t="shared" si="9009"/>
        <v>0</v>
      </c>
      <c r="M3421" s="14">
        <v>0</v>
      </c>
      <c r="N3421" s="14">
        <v>0</v>
      </c>
      <c r="O3421" s="14">
        <v>0</v>
      </c>
      <c r="P3421" s="14">
        <v>0</v>
      </c>
      <c r="Q3421" s="14">
        <v>0</v>
      </c>
      <c r="R3421" s="14">
        <v>0</v>
      </c>
      <c r="S3421" s="14"/>
      <c r="T3421" s="14"/>
      <c r="U3421" s="14"/>
      <c r="V3421" s="14"/>
      <c r="W3421" s="14"/>
      <c r="X3421" s="14">
        <f t="shared" si="9040"/>
        <v>0</v>
      </c>
      <c r="Y3421" s="14"/>
      <c r="Z3421" s="14"/>
      <c r="AA3421" s="14"/>
      <c r="AB3421" s="14"/>
      <c r="AC3421" s="14"/>
      <c r="AD3421" s="14"/>
      <c r="AE3421" s="14"/>
      <c r="AF3421" s="14"/>
      <c r="AG3421" s="14"/>
      <c r="AH3421" s="14">
        <v>0</v>
      </c>
      <c r="AI3421" s="14">
        <v>0</v>
      </c>
      <c r="AJ3421" s="14">
        <v>0</v>
      </c>
      <c r="AK3421" s="14"/>
      <c r="AL3421" s="14"/>
      <c r="AM3421" s="14"/>
      <c r="AN3421" s="14"/>
      <c r="AO3421" s="14"/>
      <c r="AP3421" s="14">
        <f t="shared" si="9041"/>
        <v>0</v>
      </c>
      <c r="AQ3421" s="14"/>
      <c r="AR3421" s="14"/>
      <c r="AS3421" s="14"/>
      <c r="AT3421" s="14"/>
      <c r="AU3421" s="14"/>
      <c r="AV3421" s="14"/>
      <c r="AW3421" s="14"/>
      <c r="AX3421" s="14"/>
      <c r="AY3421" s="14"/>
      <c r="AZ3421" s="14">
        <v>0</v>
      </c>
      <c r="BA3421" s="14">
        <v>0</v>
      </c>
      <c r="BB3421" s="14">
        <v>0</v>
      </c>
      <c r="BC3421" s="14"/>
      <c r="BD3421" s="14"/>
      <c r="BE3421" s="14"/>
      <c r="BF3421" s="14"/>
      <c r="BG3421" s="14"/>
      <c r="BH3421" s="14">
        <f t="shared" si="9042"/>
        <v>0</v>
      </c>
      <c r="BI3421" s="14"/>
      <c r="BJ3421" s="14"/>
      <c r="BK3421" s="14"/>
      <c r="BL3421" s="14"/>
      <c r="BM3421" s="14"/>
      <c r="BN3421" s="14"/>
      <c r="BO3421" s="14"/>
      <c r="BP3421" s="14"/>
      <c r="BQ3421" s="14"/>
      <c r="BR3421" s="14">
        <v>0</v>
      </c>
      <c r="BS3421" s="14">
        <v>0</v>
      </c>
      <c r="BT3421" s="14">
        <v>140800</v>
      </c>
      <c r="BU3421" s="14">
        <v>140800</v>
      </c>
      <c r="BV3421" s="14">
        <v>70800</v>
      </c>
      <c r="BW3421" s="14">
        <f t="shared" si="9028"/>
        <v>31800</v>
      </c>
      <c r="BX3421" s="14">
        <v>11800</v>
      </c>
      <c r="BY3421" s="14">
        <v>10000</v>
      </c>
      <c r="BZ3421" s="14">
        <v>10000</v>
      </c>
      <c r="CA3421" s="14">
        <f t="shared" si="9007"/>
        <v>102600</v>
      </c>
      <c r="CB3421" s="122">
        <f t="shared" si="9018"/>
        <v>72.869318181818173</v>
      </c>
    </row>
    <row r="3422" spans="1:80" x14ac:dyDescent="0.25">
      <c r="A3422" s="4" t="s">
        <v>928</v>
      </c>
      <c r="B3422" s="4" t="s">
        <v>88</v>
      </c>
      <c r="C3422" s="4" t="s">
        <v>1488</v>
      </c>
      <c r="D3422" s="79" t="s">
        <v>1489</v>
      </c>
      <c r="E3422" s="89">
        <v>6133</v>
      </c>
      <c r="F3422" s="79"/>
      <c r="G3422" s="75" t="s">
        <v>1906</v>
      </c>
      <c r="H3422" s="13" t="s">
        <v>198</v>
      </c>
      <c r="I3422" s="14">
        <v>12000</v>
      </c>
      <c r="J3422" s="14">
        <f t="shared" si="9006"/>
        <v>14000</v>
      </c>
      <c r="K3422" s="14">
        <v>14000</v>
      </c>
      <c r="L3422" s="14">
        <f t="shared" si="9009"/>
        <v>0</v>
      </c>
      <c r="M3422" s="14">
        <v>0</v>
      </c>
      <c r="N3422" s="14">
        <v>0</v>
      </c>
      <c r="O3422" s="14">
        <v>0</v>
      </c>
      <c r="P3422" s="14">
        <v>0</v>
      </c>
      <c r="Q3422" s="14">
        <v>0</v>
      </c>
      <c r="R3422" s="14">
        <v>0</v>
      </c>
      <c r="S3422" s="14"/>
      <c r="T3422" s="14"/>
      <c r="U3422" s="14"/>
      <c r="V3422" s="14"/>
      <c r="W3422" s="14"/>
      <c r="X3422" s="14">
        <f t="shared" si="9040"/>
        <v>0</v>
      </c>
      <c r="Y3422" s="14"/>
      <c r="Z3422" s="14"/>
      <c r="AA3422" s="14"/>
      <c r="AB3422" s="14"/>
      <c r="AC3422" s="14"/>
      <c r="AD3422" s="14"/>
      <c r="AE3422" s="14"/>
      <c r="AF3422" s="14"/>
      <c r="AG3422" s="14"/>
      <c r="AH3422" s="14">
        <v>0</v>
      </c>
      <c r="AI3422" s="14">
        <v>0</v>
      </c>
      <c r="AJ3422" s="14">
        <v>0</v>
      </c>
      <c r="AK3422" s="14"/>
      <c r="AL3422" s="14"/>
      <c r="AM3422" s="14"/>
      <c r="AN3422" s="14"/>
      <c r="AO3422" s="14"/>
      <c r="AP3422" s="14">
        <f t="shared" si="9041"/>
        <v>0</v>
      </c>
      <c r="AQ3422" s="14"/>
      <c r="AR3422" s="14"/>
      <c r="AS3422" s="14"/>
      <c r="AT3422" s="14"/>
      <c r="AU3422" s="14"/>
      <c r="AV3422" s="14"/>
      <c r="AW3422" s="14"/>
      <c r="AX3422" s="14"/>
      <c r="AY3422" s="14"/>
      <c r="AZ3422" s="14">
        <v>0</v>
      </c>
      <c r="BA3422" s="14">
        <v>0</v>
      </c>
      <c r="BB3422" s="14">
        <v>0</v>
      </c>
      <c r="BC3422" s="14"/>
      <c r="BD3422" s="14"/>
      <c r="BE3422" s="14"/>
      <c r="BF3422" s="14"/>
      <c r="BG3422" s="14"/>
      <c r="BH3422" s="14">
        <f t="shared" si="9042"/>
        <v>0</v>
      </c>
      <c r="BI3422" s="14"/>
      <c r="BJ3422" s="14"/>
      <c r="BK3422" s="14"/>
      <c r="BL3422" s="14"/>
      <c r="BM3422" s="14"/>
      <c r="BN3422" s="14"/>
      <c r="BO3422" s="14"/>
      <c r="BP3422" s="14"/>
      <c r="BQ3422" s="14"/>
      <c r="BR3422" s="14">
        <v>0</v>
      </c>
      <c r="BS3422" s="14">
        <v>0</v>
      </c>
      <c r="BT3422" s="14">
        <v>14000</v>
      </c>
      <c r="BU3422" s="14">
        <v>14000</v>
      </c>
      <c r="BV3422" s="14">
        <v>7200</v>
      </c>
      <c r="BW3422" s="14">
        <f t="shared" si="9028"/>
        <v>3000</v>
      </c>
      <c r="BX3422" s="14">
        <v>1200</v>
      </c>
      <c r="BY3422" s="14">
        <v>900</v>
      </c>
      <c r="BZ3422" s="14">
        <v>900</v>
      </c>
      <c r="CA3422" s="14">
        <f t="shared" si="9007"/>
        <v>10200</v>
      </c>
      <c r="CB3422" s="122">
        <f t="shared" si="9018"/>
        <v>72.857142857142847</v>
      </c>
    </row>
    <row r="3423" spans="1:80" x14ac:dyDescent="0.25">
      <c r="A3423" s="4" t="s">
        <v>928</v>
      </c>
      <c r="B3423" s="4" t="s">
        <v>88</v>
      </c>
      <c r="C3423" s="4" t="s">
        <v>1488</v>
      </c>
      <c r="D3423" s="79" t="s">
        <v>1489</v>
      </c>
      <c r="E3423" s="89">
        <v>6134</v>
      </c>
      <c r="F3423" s="79"/>
      <c r="G3423" s="75" t="s">
        <v>1906</v>
      </c>
      <c r="H3423" s="13" t="s">
        <v>200</v>
      </c>
      <c r="I3423" s="14">
        <v>110000</v>
      </c>
      <c r="J3423" s="14">
        <f t="shared" si="9006"/>
        <v>111900</v>
      </c>
      <c r="K3423" s="14">
        <v>15400</v>
      </c>
      <c r="L3423" s="14">
        <f t="shared" si="9009"/>
        <v>96500</v>
      </c>
      <c r="M3423" s="14">
        <v>91000</v>
      </c>
      <c r="N3423" s="14">
        <v>0</v>
      </c>
      <c r="O3423" s="14">
        <v>5500</v>
      </c>
      <c r="P3423" s="14">
        <v>0</v>
      </c>
      <c r="Q3423" s="14">
        <v>0</v>
      </c>
      <c r="R3423" s="14">
        <v>91000</v>
      </c>
      <c r="S3423" s="14"/>
      <c r="T3423" s="14"/>
      <c r="U3423" s="14"/>
      <c r="V3423" s="14"/>
      <c r="W3423" s="14"/>
      <c r="X3423" s="14">
        <f t="shared" si="9040"/>
        <v>91000</v>
      </c>
      <c r="Y3423" s="14"/>
      <c r="Z3423" s="14">
        <v>10700</v>
      </c>
      <c r="AA3423" s="14">
        <v>7602</v>
      </c>
      <c r="AB3423" s="14">
        <v>7340</v>
      </c>
      <c r="AC3423" s="14"/>
      <c r="AD3423" s="14">
        <v>10047</v>
      </c>
      <c r="AE3423" s="14"/>
      <c r="AF3423" s="14">
        <v>1979</v>
      </c>
      <c r="AG3423" s="14">
        <v>14040</v>
      </c>
      <c r="AH3423" s="14">
        <v>51708</v>
      </c>
      <c r="AI3423" s="14">
        <v>39292</v>
      </c>
      <c r="AJ3423" s="14">
        <v>0</v>
      </c>
      <c r="AK3423" s="14"/>
      <c r="AL3423" s="14"/>
      <c r="AM3423" s="14"/>
      <c r="AN3423" s="14"/>
      <c r="AO3423" s="14"/>
      <c r="AP3423" s="14">
        <f t="shared" si="9041"/>
        <v>0</v>
      </c>
      <c r="AQ3423" s="14"/>
      <c r="AR3423" s="14"/>
      <c r="AS3423" s="14"/>
      <c r="AT3423" s="14"/>
      <c r="AU3423" s="14"/>
      <c r="AV3423" s="14"/>
      <c r="AW3423" s="14"/>
      <c r="AX3423" s="14"/>
      <c r="AY3423" s="14"/>
      <c r="AZ3423" s="14">
        <v>0</v>
      </c>
      <c r="BA3423" s="14">
        <v>0</v>
      </c>
      <c r="BB3423" s="14">
        <v>5500</v>
      </c>
      <c r="BC3423" s="14">
        <v>3768</v>
      </c>
      <c r="BD3423" s="14"/>
      <c r="BE3423" s="14">
        <f>2900+5915</f>
        <v>8815</v>
      </c>
      <c r="BF3423" s="14"/>
      <c r="BG3423" s="14"/>
      <c r="BH3423" s="14">
        <f t="shared" si="9042"/>
        <v>18083</v>
      </c>
      <c r="BI3423" s="14">
        <v>4095</v>
      </c>
      <c r="BJ3423" s="14">
        <v>1300</v>
      </c>
      <c r="BK3423" s="14">
        <v>3768</v>
      </c>
      <c r="BL3423" s="14"/>
      <c r="BM3423" s="14"/>
      <c r="BN3423" s="14"/>
      <c r="BO3423" s="14">
        <v>2900</v>
      </c>
      <c r="BP3423" s="14">
        <v>5915</v>
      </c>
      <c r="BQ3423" s="14"/>
      <c r="BR3423" s="14">
        <v>17978</v>
      </c>
      <c r="BS3423" s="14">
        <v>105</v>
      </c>
      <c r="BT3423" s="14">
        <v>127300</v>
      </c>
      <c r="BU3423" s="14">
        <v>30800</v>
      </c>
      <c r="BV3423" s="14">
        <v>15600</v>
      </c>
      <c r="BW3423" s="14">
        <f t="shared" si="9028"/>
        <v>6600</v>
      </c>
      <c r="BX3423" s="14">
        <v>2600</v>
      </c>
      <c r="BY3423" s="14">
        <v>2000</v>
      </c>
      <c r="BZ3423" s="14">
        <v>2000</v>
      </c>
      <c r="CA3423" s="14">
        <f t="shared" si="9007"/>
        <v>22200</v>
      </c>
      <c r="CB3423" s="122">
        <f t="shared" si="9018"/>
        <v>72.077922077922068</v>
      </c>
    </row>
    <row r="3424" spans="1:80" x14ac:dyDescent="0.25">
      <c r="A3424" s="4" t="s">
        <v>928</v>
      </c>
      <c r="B3424" s="4" t="s">
        <v>88</v>
      </c>
      <c r="C3424" s="4" t="s">
        <v>1488</v>
      </c>
      <c r="D3424" s="79" t="s">
        <v>1489</v>
      </c>
      <c r="E3424" s="89">
        <v>6135</v>
      </c>
      <c r="F3424" s="79"/>
      <c r="G3424" s="75" t="s">
        <v>1906</v>
      </c>
      <c r="H3424" s="13" t="s">
        <v>201</v>
      </c>
      <c r="I3424" s="14">
        <v>2000</v>
      </c>
      <c r="J3424" s="14">
        <f t="shared" si="9006"/>
        <v>2200</v>
      </c>
      <c r="K3424" s="14">
        <v>1200</v>
      </c>
      <c r="L3424" s="14">
        <f t="shared" si="9009"/>
        <v>1000</v>
      </c>
      <c r="M3424" s="14">
        <v>1000</v>
      </c>
      <c r="N3424" s="14">
        <v>0</v>
      </c>
      <c r="O3424" s="14">
        <v>0</v>
      </c>
      <c r="P3424" s="14">
        <v>0</v>
      </c>
      <c r="Q3424" s="14">
        <v>0</v>
      </c>
      <c r="R3424" s="14">
        <v>1000</v>
      </c>
      <c r="S3424" s="14"/>
      <c r="T3424" s="14"/>
      <c r="U3424" s="14"/>
      <c r="V3424" s="14"/>
      <c r="W3424" s="14"/>
      <c r="X3424" s="14">
        <f t="shared" si="9040"/>
        <v>1000</v>
      </c>
      <c r="Y3424" s="14"/>
      <c r="Z3424" s="14"/>
      <c r="AA3424" s="14"/>
      <c r="AB3424" s="14"/>
      <c r="AC3424" s="14"/>
      <c r="AD3424" s="14"/>
      <c r="AE3424" s="14"/>
      <c r="AF3424" s="14"/>
      <c r="AG3424" s="14"/>
      <c r="AH3424" s="14">
        <v>0</v>
      </c>
      <c r="AI3424" s="14">
        <v>1000</v>
      </c>
      <c r="AJ3424" s="14">
        <v>0</v>
      </c>
      <c r="AK3424" s="14"/>
      <c r="AL3424" s="14"/>
      <c r="AM3424" s="14"/>
      <c r="AN3424" s="14"/>
      <c r="AO3424" s="14"/>
      <c r="AP3424" s="14">
        <f t="shared" si="9041"/>
        <v>0</v>
      </c>
      <c r="AQ3424" s="14"/>
      <c r="AR3424" s="14"/>
      <c r="AS3424" s="14"/>
      <c r="AT3424" s="14"/>
      <c r="AU3424" s="14"/>
      <c r="AV3424" s="14"/>
      <c r="AW3424" s="14"/>
      <c r="AX3424" s="14"/>
      <c r="AY3424" s="14"/>
      <c r="AZ3424" s="14">
        <v>0</v>
      </c>
      <c r="BA3424" s="14">
        <v>0</v>
      </c>
      <c r="BB3424" s="14">
        <v>0</v>
      </c>
      <c r="BC3424" s="14"/>
      <c r="BD3424" s="14"/>
      <c r="BE3424" s="14"/>
      <c r="BF3424" s="14"/>
      <c r="BG3424" s="14"/>
      <c r="BH3424" s="14">
        <f t="shared" si="9042"/>
        <v>0</v>
      </c>
      <c r="BI3424" s="14"/>
      <c r="BJ3424" s="14"/>
      <c r="BK3424" s="14"/>
      <c r="BL3424" s="14"/>
      <c r="BM3424" s="14"/>
      <c r="BN3424" s="14"/>
      <c r="BO3424" s="14"/>
      <c r="BP3424" s="14"/>
      <c r="BQ3424" s="14"/>
      <c r="BR3424" s="14">
        <v>0</v>
      </c>
      <c r="BS3424" s="14">
        <v>0</v>
      </c>
      <c r="BT3424" s="14">
        <v>2200</v>
      </c>
      <c r="BU3424" s="14">
        <v>1200</v>
      </c>
      <c r="BV3424" s="14">
        <v>600</v>
      </c>
      <c r="BW3424" s="14">
        <f t="shared" si="9028"/>
        <v>600</v>
      </c>
      <c r="BX3424" s="14">
        <v>600</v>
      </c>
      <c r="BY3424" s="14"/>
      <c r="BZ3424" s="14"/>
      <c r="CA3424" s="14">
        <f t="shared" si="9007"/>
        <v>1200</v>
      </c>
      <c r="CB3424" s="122">
        <f t="shared" si="9018"/>
        <v>100</v>
      </c>
    </row>
    <row r="3425" spans="1:80" x14ac:dyDescent="0.25">
      <c r="A3425" s="4" t="s">
        <v>928</v>
      </c>
      <c r="B3425" s="4" t="s">
        <v>88</v>
      </c>
      <c r="C3425" s="4" t="s">
        <v>1488</v>
      </c>
      <c r="D3425" s="79" t="s">
        <v>1489</v>
      </c>
      <c r="E3425" s="89">
        <v>6137</v>
      </c>
      <c r="F3425" s="79"/>
      <c r="G3425" s="75" t="s">
        <v>1906</v>
      </c>
      <c r="H3425" s="13" t="s">
        <v>204</v>
      </c>
      <c r="I3425" s="14">
        <v>13000</v>
      </c>
      <c r="J3425" s="14">
        <f t="shared" si="9006"/>
        <v>20000</v>
      </c>
      <c r="K3425" s="14">
        <v>17000</v>
      </c>
      <c r="L3425" s="14">
        <f t="shared" si="9009"/>
        <v>3000</v>
      </c>
      <c r="M3425" s="14">
        <v>3000</v>
      </c>
      <c r="N3425" s="14">
        <v>0</v>
      </c>
      <c r="O3425" s="14">
        <v>0</v>
      </c>
      <c r="P3425" s="14">
        <v>0</v>
      </c>
      <c r="Q3425" s="14">
        <v>0</v>
      </c>
      <c r="R3425" s="14">
        <v>3000</v>
      </c>
      <c r="S3425" s="14"/>
      <c r="T3425" s="14"/>
      <c r="U3425" s="14"/>
      <c r="V3425" s="14"/>
      <c r="W3425" s="14"/>
      <c r="X3425" s="14">
        <f t="shared" si="9040"/>
        <v>3000</v>
      </c>
      <c r="Y3425" s="14"/>
      <c r="Z3425" s="14"/>
      <c r="AA3425" s="14"/>
      <c r="AB3425" s="14"/>
      <c r="AC3425" s="14"/>
      <c r="AD3425" s="14"/>
      <c r="AE3425" s="14"/>
      <c r="AF3425" s="14"/>
      <c r="AG3425" s="14"/>
      <c r="AH3425" s="14">
        <v>0</v>
      </c>
      <c r="AI3425" s="14">
        <v>3000</v>
      </c>
      <c r="AJ3425" s="14">
        <v>0</v>
      </c>
      <c r="AK3425" s="14"/>
      <c r="AL3425" s="14"/>
      <c r="AM3425" s="14"/>
      <c r="AN3425" s="14"/>
      <c r="AO3425" s="14"/>
      <c r="AP3425" s="14">
        <f t="shared" si="9041"/>
        <v>0</v>
      </c>
      <c r="AQ3425" s="14"/>
      <c r="AR3425" s="14"/>
      <c r="AS3425" s="14"/>
      <c r="AT3425" s="14"/>
      <c r="AU3425" s="14"/>
      <c r="AV3425" s="14"/>
      <c r="AW3425" s="14"/>
      <c r="AX3425" s="14"/>
      <c r="AY3425" s="14"/>
      <c r="AZ3425" s="14">
        <v>0</v>
      </c>
      <c r="BA3425" s="14">
        <v>0</v>
      </c>
      <c r="BB3425" s="14">
        <v>0</v>
      </c>
      <c r="BC3425" s="14">
        <v>5300</v>
      </c>
      <c r="BD3425" s="14"/>
      <c r="BE3425" s="14">
        <v>7000</v>
      </c>
      <c r="BF3425" s="14"/>
      <c r="BG3425" s="14"/>
      <c r="BH3425" s="14">
        <f t="shared" si="9042"/>
        <v>12300</v>
      </c>
      <c r="BI3425" s="14"/>
      <c r="BJ3425" s="14"/>
      <c r="BK3425" s="14">
        <v>5300</v>
      </c>
      <c r="BL3425" s="14"/>
      <c r="BM3425" s="14"/>
      <c r="BN3425" s="14"/>
      <c r="BO3425" s="14"/>
      <c r="BP3425" s="14">
        <v>7000</v>
      </c>
      <c r="BQ3425" s="14"/>
      <c r="BR3425" s="14">
        <v>12300</v>
      </c>
      <c r="BS3425" s="14">
        <v>0</v>
      </c>
      <c r="BT3425" s="14">
        <v>20000</v>
      </c>
      <c r="BU3425" s="14">
        <v>17000</v>
      </c>
      <c r="BV3425" s="14">
        <v>9000</v>
      </c>
      <c r="BW3425" s="14">
        <f t="shared" si="9028"/>
        <v>3900</v>
      </c>
      <c r="BX3425" s="14">
        <v>1500</v>
      </c>
      <c r="BY3425" s="14">
        <v>1200</v>
      </c>
      <c r="BZ3425" s="14">
        <v>1200</v>
      </c>
      <c r="CA3425" s="14">
        <f t="shared" si="9007"/>
        <v>12900</v>
      </c>
      <c r="CB3425" s="122">
        <f t="shared" si="9018"/>
        <v>75.882352941176464</v>
      </c>
    </row>
    <row r="3426" spans="1:80" x14ac:dyDescent="0.25">
      <c r="A3426" s="4" t="s">
        <v>928</v>
      </c>
      <c r="B3426" s="4" t="s">
        <v>88</v>
      </c>
      <c r="C3426" s="4" t="s">
        <v>1488</v>
      </c>
      <c r="D3426" s="79" t="s">
        <v>1489</v>
      </c>
      <c r="E3426" s="89">
        <v>6138</v>
      </c>
      <c r="F3426" s="79"/>
      <c r="G3426" s="75" t="s">
        <v>1906</v>
      </c>
      <c r="H3426" s="13" t="s">
        <v>205</v>
      </c>
      <c r="I3426" s="14">
        <v>0</v>
      </c>
      <c r="J3426" s="14">
        <f t="shared" si="9006"/>
        <v>50</v>
      </c>
      <c r="K3426" s="14">
        <v>50</v>
      </c>
      <c r="L3426" s="14">
        <f t="shared" si="9009"/>
        <v>0</v>
      </c>
      <c r="M3426" s="14">
        <v>0</v>
      </c>
      <c r="N3426" s="14">
        <v>0</v>
      </c>
      <c r="O3426" s="14">
        <v>0</v>
      </c>
      <c r="P3426" s="14">
        <v>0</v>
      </c>
      <c r="Q3426" s="14">
        <v>0</v>
      </c>
      <c r="R3426" s="14">
        <v>0</v>
      </c>
      <c r="S3426" s="14"/>
      <c r="T3426" s="14"/>
      <c r="U3426" s="14"/>
      <c r="V3426" s="14"/>
      <c r="W3426" s="14"/>
      <c r="X3426" s="14">
        <f t="shared" si="9040"/>
        <v>0</v>
      </c>
      <c r="Y3426" s="14"/>
      <c r="Z3426" s="14"/>
      <c r="AA3426" s="14"/>
      <c r="AB3426" s="14"/>
      <c r="AC3426" s="14"/>
      <c r="AD3426" s="14"/>
      <c r="AE3426" s="14"/>
      <c r="AF3426" s="14"/>
      <c r="AG3426" s="14"/>
      <c r="AH3426" s="14">
        <v>0</v>
      </c>
      <c r="AI3426" s="14">
        <v>0</v>
      </c>
      <c r="AJ3426" s="14">
        <v>0</v>
      </c>
      <c r="AK3426" s="14"/>
      <c r="AL3426" s="14"/>
      <c r="AM3426" s="14"/>
      <c r="AN3426" s="14"/>
      <c r="AO3426" s="14"/>
      <c r="AP3426" s="14">
        <f t="shared" si="9041"/>
        <v>0</v>
      </c>
      <c r="AQ3426" s="14"/>
      <c r="AR3426" s="14"/>
      <c r="AS3426" s="14"/>
      <c r="AT3426" s="14"/>
      <c r="AU3426" s="14"/>
      <c r="AV3426" s="14"/>
      <c r="AW3426" s="14"/>
      <c r="AX3426" s="14"/>
      <c r="AY3426" s="14"/>
      <c r="AZ3426" s="14">
        <v>0</v>
      </c>
      <c r="BA3426" s="14">
        <v>0</v>
      </c>
      <c r="BB3426" s="14">
        <v>0</v>
      </c>
      <c r="BC3426" s="14"/>
      <c r="BD3426" s="14"/>
      <c r="BE3426" s="14"/>
      <c r="BF3426" s="14"/>
      <c r="BG3426" s="14"/>
      <c r="BH3426" s="14">
        <f t="shared" si="9042"/>
        <v>0</v>
      </c>
      <c r="BI3426" s="14"/>
      <c r="BJ3426" s="14"/>
      <c r="BK3426" s="14"/>
      <c r="BL3426" s="14"/>
      <c r="BM3426" s="14"/>
      <c r="BN3426" s="14"/>
      <c r="BO3426" s="14"/>
      <c r="BP3426" s="14"/>
      <c r="BQ3426" s="14"/>
      <c r="BR3426" s="14">
        <v>0</v>
      </c>
      <c r="BS3426" s="14">
        <v>0</v>
      </c>
      <c r="BT3426" s="14">
        <v>50</v>
      </c>
      <c r="BU3426" s="14">
        <v>50</v>
      </c>
      <c r="BV3426" s="14">
        <v>0</v>
      </c>
      <c r="BW3426" s="14">
        <f t="shared" si="9028"/>
        <v>0</v>
      </c>
      <c r="BX3426" s="14"/>
      <c r="BY3426" s="14"/>
      <c r="BZ3426" s="14"/>
      <c r="CA3426" s="14">
        <f t="shared" si="9007"/>
        <v>0</v>
      </c>
      <c r="CB3426" s="122">
        <f t="shared" si="9018"/>
        <v>0</v>
      </c>
    </row>
    <row r="3427" spans="1:80" x14ac:dyDescent="0.25">
      <c r="A3427" s="1" t="s">
        <v>928</v>
      </c>
      <c r="B3427" s="1" t="s">
        <v>88</v>
      </c>
      <c r="C3427" s="1" t="s">
        <v>1488</v>
      </c>
      <c r="D3427" s="82" t="s">
        <v>1489</v>
      </c>
      <c r="E3427" s="82" t="s">
        <v>50</v>
      </c>
      <c r="F3427" s="79" t="s">
        <v>1</v>
      </c>
      <c r="G3427" s="13" t="s">
        <v>1</v>
      </c>
      <c r="H3427" s="2" t="s">
        <v>51</v>
      </c>
      <c r="I3427" s="12">
        <f>SUM(I3428:I3430)</f>
        <v>48500</v>
      </c>
      <c r="J3427" s="12">
        <f t="shared" si="9006"/>
        <v>52771</v>
      </c>
      <c r="K3427" s="12">
        <f t="shared" ref="K3427" si="9049">SUM(K3428:K3430)</f>
        <v>50271</v>
      </c>
      <c r="L3427" s="12">
        <f t="shared" si="9009"/>
        <v>2500</v>
      </c>
      <c r="M3427" s="12">
        <f t="shared" ref="M3427:Q3427" si="9050">SUM(M3428:M3430)</f>
        <v>2500</v>
      </c>
      <c r="N3427" s="12">
        <f t="shared" si="9050"/>
        <v>0</v>
      </c>
      <c r="O3427" s="12">
        <f t="shared" si="9050"/>
        <v>0</v>
      </c>
      <c r="P3427" s="12">
        <f t="shared" si="9050"/>
        <v>0</v>
      </c>
      <c r="Q3427" s="12">
        <f t="shared" si="9050"/>
        <v>0</v>
      </c>
      <c r="R3427" s="12">
        <f t="shared" ref="R3427:AG3427" si="9051">SUM(R3428:R3430)</f>
        <v>2500</v>
      </c>
      <c r="S3427" s="12">
        <f t="shared" si="9051"/>
        <v>0</v>
      </c>
      <c r="T3427" s="12">
        <f t="shared" si="9051"/>
        <v>0</v>
      </c>
      <c r="U3427" s="12">
        <f t="shared" si="9051"/>
        <v>0</v>
      </c>
      <c r="V3427" s="12">
        <f t="shared" si="9051"/>
        <v>0</v>
      </c>
      <c r="W3427" s="12">
        <f t="shared" si="9051"/>
        <v>0</v>
      </c>
      <c r="X3427" s="12">
        <f t="shared" si="9051"/>
        <v>2500</v>
      </c>
      <c r="Y3427" s="12">
        <f t="shared" si="9051"/>
        <v>0</v>
      </c>
      <c r="Z3427" s="12">
        <f t="shared" si="9051"/>
        <v>0</v>
      </c>
      <c r="AA3427" s="12">
        <f t="shared" si="9051"/>
        <v>0</v>
      </c>
      <c r="AB3427" s="12">
        <f t="shared" si="9051"/>
        <v>0</v>
      </c>
      <c r="AC3427" s="12">
        <f t="shared" si="9051"/>
        <v>0</v>
      </c>
      <c r="AD3427" s="12">
        <f t="shared" si="9051"/>
        <v>0</v>
      </c>
      <c r="AE3427" s="12">
        <f t="shared" si="9051"/>
        <v>0</v>
      </c>
      <c r="AF3427" s="12">
        <f t="shared" si="9051"/>
        <v>0</v>
      </c>
      <c r="AG3427" s="12">
        <f t="shared" si="9051"/>
        <v>0</v>
      </c>
      <c r="AH3427" s="12">
        <v>0</v>
      </c>
      <c r="AI3427" s="12">
        <v>2500</v>
      </c>
      <c r="AJ3427" s="12">
        <f t="shared" ref="AJ3427:AY3427" si="9052">SUM(AJ3428:AJ3430)</f>
        <v>0</v>
      </c>
      <c r="AK3427" s="12">
        <f t="shared" si="9052"/>
        <v>2000</v>
      </c>
      <c r="AL3427" s="12">
        <f t="shared" si="9052"/>
        <v>0</v>
      </c>
      <c r="AM3427" s="12">
        <f t="shared" si="9052"/>
        <v>0</v>
      </c>
      <c r="AN3427" s="12">
        <f t="shared" si="9052"/>
        <v>0</v>
      </c>
      <c r="AO3427" s="12">
        <f t="shared" si="9052"/>
        <v>0</v>
      </c>
      <c r="AP3427" s="12">
        <f t="shared" si="9052"/>
        <v>2000</v>
      </c>
      <c r="AQ3427" s="12">
        <f t="shared" si="9052"/>
        <v>0</v>
      </c>
      <c r="AR3427" s="12">
        <f t="shared" si="9052"/>
        <v>0</v>
      </c>
      <c r="AS3427" s="12">
        <f t="shared" si="9052"/>
        <v>2000</v>
      </c>
      <c r="AT3427" s="12">
        <f t="shared" si="9052"/>
        <v>0</v>
      </c>
      <c r="AU3427" s="12">
        <f t="shared" si="9052"/>
        <v>0</v>
      </c>
      <c r="AV3427" s="12">
        <f t="shared" si="9052"/>
        <v>0</v>
      </c>
      <c r="AW3427" s="12">
        <f t="shared" si="9052"/>
        <v>0</v>
      </c>
      <c r="AX3427" s="12">
        <f t="shared" si="9052"/>
        <v>0</v>
      </c>
      <c r="AY3427" s="12">
        <f t="shared" si="9052"/>
        <v>0</v>
      </c>
      <c r="AZ3427" s="12">
        <v>2000</v>
      </c>
      <c r="BA3427" s="12">
        <v>0</v>
      </c>
      <c r="BB3427" s="12">
        <f t="shared" ref="BB3427:BQ3427" si="9053">SUM(BB3428:BB3430)</f>
        <v>0</v>
      </c>
      <c r="BC3427" s="12">
        <f t="shared" si="9053"/>
        <v>0</v>
      </c>
      <c r="BD3427" s="12">
        <f t="shared" si="9053"/>
        <v>0</v>
      </c>
      <c r="BE3427" s="12">
        <f t="shared" si="9053"/>
        <v>215</v>
      </c>
      <c r="BF3427" s="12">
        <f t="shared" si="9053"/>
        <v>0</v>
      </c>
      <c r="BG3427" s="12">
        <f t="shared" si="9053"/>
        <v>0</v>
      </c>
      <c r="BH3427" s="12">
        <f t="shared" si="9053"/>
        <v>215</v>
      </c>
      <c r="BI3427" s="12">
        <f t="shared" si="9053"/>
        <v>0</v>
      </c>
      <c r="BJ3427" s="12">
        <f t="shared" si="9053"/>
        <v>0</v>
      </c>
      <c r="BK3427" s="12">
        <f t="shared" si="9053"/>
        <v>0</v>
      </c>
      <c r="BL3427" s="12">
        <f t="shared" si="9053"/>
        <v>0</v>
      </c>
      <c r="BM3427" s="12">
        <f t="shared" si="9053"/>
        <v>0</v>
      </c>
      <c r="BN3427" s="12">
        <f t="shared" si="9053"/>
        <v>0</v>
      </c>
      <c r="BO3427" s="12">
        <f t="shared" si="9053"/>
        <v>215</v>
      </c>
      <c r="BP3427" s="12">
        <f t="shared" si="9053"/>
        <v>0</v>
      </c>
      <c r="BQ3427" s="12">
        <f t="shared" si="9053"/>
        <v>0</v>
      </c>
      <c r="BR3427" s="12">
        <v>215</v>
      </c>
      <c r="BS3427" s="12">
        <v>0</v>
      </c>
      <c r="BT3427" s="12">
        <f t="shared" ref="BT3427:BZ3427" si="9054">SUM(BT3428:BT3430)</f>
        <v>53052</v>
      </c>
      <c r="BU3427" s="12">
        <f t="shared" si="9054"/>
        <v>50552</v>
      </c>
      <c r="BV3427" s="12">
        <f t="shared" si="9054"/>
        <v>25626</v>
      </c>
      <c r="BW3427" s="12">
        <f t="shared" si="9054"/>
        <v>11625</v>
      </c>
      <c r="BX3427" s="12">
        <f t="shared" si="9054"/>
        <v>4225</v>
      </c>
      <c r="BY3427" s="12">
        <f t="shared" si="9054"/>
        <v>3700</v>
      </c>
      <c r="BZ3427" s="12">
        <f t="shared" si="9054"/>
        <v>3700</v>
      </c>
      <c r="CA3427" s="12">
        <f t="shared" si="9007"/>
        <v>37251</v>
      </c>
      <c r="CB3427" s="124">
        <f t="shared" si="9018"/>
        <v>73.688479189745209</v>
      </c>
    </row>
    <row r="3428" spans="1:80" x14ac:dyDescent="0.25">
      <c r="A3428" s="4" t="s">
        <v>928</v>
      </c>
      <c r="B3428" s="4" t="s">
        <v>88</v>
      </c>
      <c r="C3428" s="4" t="s">
        <v>1488</v>
      </c>
      <c r="D3428" s="79" t="s">
        <v>1489</v>
      </c>
      <c r="E3428" s="89">
        <v>6139</v>
      </c>
      <c r="F3428" s="79"/>
      <c r="G3428" s="75" t="s">
        <v>1906</v>
      </c>
      <c r="H3428" s="13" t="s">
        <v>51</v>
      </c>
      <c r="I3428" s="14">
        <v>35500</v>
      </c>
      <c r="J3428" s="14">
        <f t="shared" si="9006"/>
        <v>38800</v>
      </c>
      <c r="K3428" s="14">
        <v>36300</v>
      </c>
      <c r="L3428" s="14">
        <f t="shared" si="9009"/>
        <v>2500</v>
      </c>
      <c r="M3428" s="14">
        <v>2500</v>
      </c>
      <c r="N3428" s="14">
        <v>0</v>
      </c>
      <c r="O3428" s="14">
        <v>0</v>
      </c>
      <c r="P3428" s="14">
        <v>0</v>
      </c>
      <c r="Q3428" s="14">
        <v>0</v>
      </c>
      <c r="R3428" s="14">
        <v>2500</v>
      </c>
      <c r="S3428" s="14"/>
      <c r="T3428" s="14"/>
      <c r="U3428" s="14"/>
      <c r="V3428" s="14"/>
      <c r="W3428" s="14"/>
      <c r="X3428" s="14">
        <f t="shared" si="9040"/>
        <v>2500</v>
      </c>
      <c r="Y3428" s="14"/>
      <c r="Z3428" s="14"/>
      <c r="AA3428" s="14"/>
      <c r="AB3428" s="14"/>
      <c r="AC3428" s="14"/>
      <c r="AD3428" s="14"/>
      <c r="AE3428" s="14"/>
      <c r="AF3428" s="14"/>
      <c r="AG3428" s="14"/>
      <c r="AH3428" s="14">
        <v>0</v>
      </c>
      <c r="AI3428" s="14">
        <v>2500</v>
      </c>
      <c r="AJ3428" s="14">
        <v>0</v>
      </c>
      <c r="AK3428" s="14">
        <v>2000</v>
      </c>
      <c r="AL3428" s="14"/>
      <c r="AM3428" s="14"/>
      <c r="AN3428" s="14"/>
      <c r="AO3428" s="14"/>
      <c r="AP3428" s="14">
        <f t="shared" si="9041"/>
        <v>2000</v>
      </c>
      <c r="AQ3428" s="14"/>
      <c r="AR3428" s="14"/>
      <c r="AS3428" s="14">
        <v>2000</v>
      </c>
      <c r="AT3428" s="14"/>
      <c r="AU3428" s="14"/>
      <c r="AV3428" s="14"/>
      <c r="AW3428" s="14"/>
      <c r="AX3428" s="14"/>
      <c r="AY3428" s="14"/>
      <c r="AZ3428" s="14">
        <v>2000</v>
      </c>
      <c r="BA3428" s="14">
        <v>0</v>
      </c>
      <c r="BB3428" s="14">
        <v>0</v>
      </c>
      <c r="BC3428" s="14"/>
      <c r="BD3428" s="14"/>
      <c r="BE3428" s="14">
        <v>215</v>
      </c>
      <c r="BF3428" s="14"/>
      <c r="BG3428" s="14"/>
      <c r="BH3428" s="14">
        <f t="shared" si="9042"/>
        <v>215</v>
      </c>
      <c r="BI3428" s="14"/>
      <c r="BJ3428" s="14"/>
      <c r="BK3428" s="14"/>
      <c r="BL3428" s="14"/>
      <c r="BM3428" s="14"/>
      <c r="BN3428" s="14"/>
      <c r="BO3428" s="14">
        <v>215</v>
      </c>
      <c r="BP3428" s="14"/>
      <c r="BQ3428" s="14"/>
      <c r="BR3428" s="14">
        <v>215</v>
      </c>
      <c r="BS3428" s="14">
        <v>0</v>
      </c>
      <c r="BT3428" s="14">
        <v>38800</v>
      </c>
      <c r="BU3428" s="14">
        <v>36300</v>
      </c>
      <c r="BV3428" s="14">
        <v>18150</v>
      </c>
      <c r="BW3428" s="14">
        <f t="shared" si="9028"/>
        <v>8025</v>
      </c>
      <c r="BX3428" s="14">
        <v>3025</v>
      </c>
      <c r="BY3428" s="14">
        <v>2500</v>
      </c>
      <c r="BZ3428" s="14">
        <v>2500</v>
      </c>
      <c r="CA3428" s="14">
        <f t="shared" si="9007"/>
        <v>26175</v>
      </c>
      <c r="CB3428" s="122">
        <f t="shared" si="9018"/>
        <v>72.107438016528931</v>
      </c>
    </row>
    <row r="3429" spans="1:80" ht="22.5" x14ac:dyDescent="0.25">
      <c r="A3429" s="4" t="s">
        <v>928</v>
      </c>
      <c r="B3429" s="4" t="s">
        <v>88</v>
      </c>
      <c r="C3429" s="4" t="s">
        <v>1488</v>
      </c>
      <c r="D3429" s="79" t="s">
        <v>1489</v>
      </c>
      <c r="E3429" s="89">
        <v>6139</v>
      </c>
      <c r="F3429" s="79" t="s">
        <v>1496</v>
      </c>
      <c r="G3429" s="75" t="s">
        <v>1906</v>
      </c>
      <c r="H3429" s="13" t="s">
        <v>59</v>
      </c>
      <c r="I3429" s="14">
        <v>5400</v>
      </c>
      <c r="J3429" s="14">
        <f t="shared" si="9006"/>
        <v>5611</v>
      </c>
      <c r="K3429" s="14">
        <v>5611</v>
      </c>
      <c r="L3429" s="14">
        <f t="shared" si="9009"/>
        <v>0</v>
      </c>
      <c r="M3429" s="14">
        <v>0</v>
      </c>
      <c r="N3429" s="14">
        <v>0</v>
      </c>
      <c r="O3429" s="14">
        <v>0</v>
      </c>
      <c r="P3429" s="14">
        <v>0</v>
      </c>
      <c r="Q3429" s="14">
        <v>0</v>
      </c>
      <c r="R3429" s="14">
        <v>0</v>
      </c>
      <c r="S3429" s="14"/>
      <c r="T3429" s="14"/>
      <c r="U3429" s="14"/>
      <c r="V3429" s="14"/>
      <c r="W3429" s="14"/>
      <c r="X3429" s="14">
        <f t="shared" si="9040"/>
        <v>0</v>
      </c>
      <c r="Y3429" s="14"/>
      <c r="Z3429" s="14"/>
      <c r="AA3429" s="14"/>
      <c r="AB3429" s="14"/>
      <c r="AC3429" s="14"/>
      <c r="AD3429" s="14"/>
      <c r="AE3429" s="14"/>
      <c r="AF3429" s="14"/>
      <c r="AG3429" s="14"/>
      <c r="AH3429" s="14">
        <v>0</v>
      </c>
      <c r="AI3429" s="14">
        <v>0</v>
      </c>
      <c r="AJ3429" s="14">
        <v>0</v>
      </c>
      <c r="AK3429" s="14"/>
      <c r="AL3429" s="14"/>
      <c r="AM3429" s="14"/>
      <c r="AN3429" s="14"/>
      <c r="AO3429" s="14"/>
      <c r="AP3429" s="14">
        <f t="shared" si="9041"/>
        <v>0</v>
      </c>
      <c r="AQ3429" s="14"/>
      <c r="AR3429" s="14"/>
      <c r="AS3429" s="14"/>
      <c r="AT3429" s="14"/>
      <c r="AU3429" s="14"/>
      <c r="AV3429" s="14"/>
      <c r="AW3429" s="14"/>
      <c r="AX3429" s="14"/>
      <c r="AY3429" s="14"/>
      <c r="AZ3429" s="14">
        <v>0</v>
      </c>
      <c r="BA3429" s="14">
        <v>0</v>
      </c>
      <c r="BB3429" s="14">
        <v>0</v>
      </c>
      <c r="BC3429" s="14"/>
      <c r="BD3429" s="14"/>
      <c r="BE3429" s="14"/>
      <c r="BF3429" s="14"/>
      <c r="BG3429" s="14"/>
      <c r="BH3429" s="14">
        <f t="shared" si="9042"/>
        <v>0</v>
      </c>
      <c r="BI3429" s="14"/>
      <c r="BJ3429" s="14"/>
      <c r="BK3429" s="14"/>
      <c r="BL3429" s="14"/>
      <c r="BM3429" s="14"/>
      <c r="BN3429" s="14"/>
      <c r="BO3429" s="14"/>
      <c r="BP3429" s="14"/>
      <c r="BQ3429" s="14"/>
      <c r="BR3429" s="14">
        <v>0</v>
      </c>
      <c r="BS3429" s="14">
        <v>0</v>
      </c>
      <c r="BT3429" s="14">
        <v>5892</v>
      </c>
      <c r="BU3429" s="14">
        <v>5892</v>
      </c>
      <c r="BV3429" s="14">
        <v>3276</v>
      </c>
      <c r="BW3429" s="14">
        <f t="shared" si="9028"/>
        <v>1500</v>
      </c>
      <c r="BX3429" s="14">
        <v>500</v>
      </c>
      <c r="BY3429" s="14">
        <v>500</v>
      </c>
      <c r="BZ3429" s="14">
        <v>500</v>
      </c>
      <c r="CA3429" s="14">
        <f t="shared" si="9007"/>
        <v>4776</v>
      </c>
      <c r="CB3429" s="122">
        <f t="shared" si="9018"/>
        <v>81.059063136456217</v>
      </c>
    </row>
    <row r="3430" spans="1:80" ht="22.5" x14ac:dyDescent="0.25">
      <c r="A3430" s="4" t="s">
        <v>928</v>
      </c>
      <c r="B3430" s="4" t="s">
        <v>88</v>
      </c>
      <c r="C3430" s="4" t="s">
        <v>1488</v>
      </c>
      <c r="D3430" s="79" t="s">
        <v>1489</v>
      </c>
      <c r="E3430" s="89">
        <v>6139</v>
      </c>
      <c r="F3430" s="79" t="s">
        <v>1497</v>
      </c>
      <c r="G3430" s="75" t="s">
        <v>1906</v>
      </c>
      <c r="H3430" s="13" t="s">
        <v>65</v>
      </c>
      <c r="I3430" s="14">
        <v>7600</v>
      </c>
      <c r="J3430" s="14">
        <f t="shared" si="9006"/>
        <v>8360</v>
      </c>
      <c r="K3430" s="14">
        <v>8360</v>
      </c>
      <c r="L3430" s="14">
        <f t="shared" si="9009"/>
        <v>0</v>
      </c>
      <c r="M3430" s="14">
        <v>0</v>
      </c>
      <c r="N3430" s="14">
        <v>0</v>
      </c>
      <c r="O3430" s="14">
        <v>0</v>
      </c>
      <c r="P3430" s="14">
        <v>0</v>
      </c>
      <c r="Q3430" s="14">
        <v>0</v>
      </c>
      <c r="R3430" s="14">
        <v>0</v>
      </c>
      <c r="S3430" s="14"/>
      <c r="T3430" s="14"/>
      <c r="U3430" s="14"/>
      <c r="V3430" s="14"/>
      <c r="W3430" s="14"/>
      <c r="X3430" s="14">
        <f t="shared" si="9040"/>
        <v>0</v>
      </c>
      <c r="Y3430" s="14"/>
      <c r="Z3430" s="14"/>
      <c r="AA3430" s="14"/>
      <c r="AB3430" s="14"/>
      <c r="AC3430" s="14"/>
      <c r="AD3430" s="14"/>
      <c r="AE3430" s="14"/>
      <c r="AF3430" s="14"/>
      <c r="AG3430" s="14"/>
      <c r="AH3430" s="14">
        <v>0</v>
      </c>
      <c r="AI3430" s="14">
        <v>0</v>
      </c>
      <c r="AJ3430" s="14">
        <v>0</v>
      </c>
      <c r="AK3430" s="14"/>
      <c r="AL3430" s="14"/>
      <c r="AM3430" s="14"/>
      <c r="AN3430" s="14"/>
      <c r="AO3430" s="14"/>
      <c r="AP3430" s="14">
        <f t="shared" si="9041"/>
        <v>0</v>
      </c>
      <c r="AQ3430" s="14"/>
      <c r="AR3430" s="14"/>
      <c r="AS3430" s="14"/>
      <c r="AT3430" s="14"/>
      <c r="AU3430" s="14"/>
      <c r="AV3430" s="14"/>
      <c r="AW3430" s="14"/>
      <c r="AX3430" s="14"/>
      <c r="AY3430" s="14"/>
      <c r="AZ3430" s="14">
        <v>0</v>
      </c>
      <c r="BA3430" s="14">
        <v>0</v>
      </c>
      <c r="BB3430" s="14">
        <v>0</v>
      </c>
      <c r="BC3430" s="14"/>
      <c r="BD3430" s="14"/>
      <c r="BE3430" s="14"/>
      <c r="BF3430" s="14"/>
      <c r="BG3430" s="14"/>
      <c r="BH3430" s="14">
        <f t="shared" si="9042"/>
        <v>0</v>
      </c>
      <c r="BI3430" s="14"/>
      <c r="BJ3430" s="14"/>
      <c r="BK3430" s="14"/>
      <c r="BL3430" s="14"/>
      <c r="BM3430" s="14"/>
      <c r="BN3430" s="14"/>
      <c r="BO3430" s="14"/>
      <c r="BP3430" s="14"/>
      <c r="BQ3430" s="14"/>
      <c r="BR3430" s="14">
        <v>0</v>
      </c>
      <c r="BS3430" s="14">
        <v>0</v>
      </c>
      <c r="BT3430" s="14">
        <v>8360</v>
      </c>
      <c r="BU3430" s="14">
        <v>8360</v>
      </c>
      <c r="BV3430" s="14">
        <v>4200</v>
      </c>
      <c r="BW3430" s="14">
        <f t="shared" si="9028"/>
        <v>2100</v>
      </c>
      <c r="BX3430" s="14">
        <v>700</v>
      </c>
      <c r="BY3430" s="14">
        <v>700</v>
      </c>
      <c r="BZ3430" s="14">
        <v>700</v>
      </c>
      <c r="CA3430" s="14">
        <f t="shared" si="9007"/>
        <v>6300</v>
      </c>
      <c r="CB3430" s="122">
        <f t="shared" si="9018"/>
        <v>75.358851674641144</v>
      </c>
    </row>
    <row r="3431" spans="1:80" ht="22.5" x14ac:dyDescent="0.25">
      <c r="A3431" s="1" t="s">
        <v>1</v>
      </c>
      <c r="B3431" s="1" t="s">
        <v>1</v>
      </c>
      <c r="C3431" s="1" t="s">
        <v>1</v>
      </c>
      <c r="D3431" s="78" t="s">
        <v>1</v>
      </c>
      <c r="E3431" s="78" t="s">
        <v>1</v>
      </c>
      <c r="F3431" s="78" t="s">
        <v>1</v>
      </c>
      <c r="G3431" s="2" t="s">
        <v>1</v>
      </c>
      <c r="H3431" s="10" t="s">
        <v>66</v>
      </c>
      <c r="I3431" s="11">
        <f>SUM(I3432)</f>
        <v>100</v>
      </c>
      <c r="J3431" s="11">
        <f t="shared" si="9006"/>
        <v>110</v>
      </c>
      <c r="K3431" s="11">
        <f t="shared" ref="K3431:Q3432" si="9055">SUM(K3432)</f>
        <v>110</v>
      </c>
      <c r="L3431" s="11">
        <f t="shared" si="9009"/>
        <v>0</v>
      </c>
      <c r="M3431" s="11">
        <f t="shared" si="9055"/>
        <v>0</v>
      </c>
      <c r="N3431" s="11">
        <f t="shared" si="9055"/>
        <v>0</v>
      </c>
      <c r="O3431" s="11">
        <f t="shared" si="9055"/>
        <v>0</v>
      </c>
      <c r="P3431" s="11">
        <f t="shared" si="9055"/>
        <v>0</v>
      </c>
      <c r="Q3431" s="11">
        <f t="shared" si="9055"/>
        <v>0</v>
      </c>
      <c r="R3431" s="11">
        <f t="shared" ref="R3431:AG3432" si="9056">SUM(R3432)</f>
        <v>0</v>
      </c>
      <c r="S3431" s="11">
        <f t="shared" si="9056"/>
        <v>0</v>
      </c>
      <c r="T3431" s="11">
        <f t="shared" si="9056"/>
        <v>0</v>
      </c>
      <c r="U3431" s="11">
        <f t="shared" si="9056"/>
        <v>0</v>
      </c>
      <c r="V3431" s="11">
        <f t="shared" si="9056"/>
        <v>0</v>
      </c>
      <c r="W3431" s="11">
        <f t="shared" si="9056"/>
        <v>0</v>
      </c>
      <c r="X3431" s="11">
        <f t="shared" si="9056"/>
        <v>0</v>
      </c>
      <c r="Y3431" s="11">
        <f t="shared" si="9056"/>
        <v>0</v>
      </c>
      <c r="Z3431" s="11">
        <f t="shared" si="9056"/>
        <v>0</v>
      </c>
      <c r="AA3431" s="11">
        <f t="shared" si="9056"/>
        <v>0</v>
      </c>
      <c r="AB3431" s="11">
        <f t="shared" si="9056"/>
        <v>0</v>
      </c>
      <c r="AC3431" s="11">
        <f t="shared" si="9056"/>
        <v>0</v>
      </c>
      <c r="AD3431" s="11">
        <f t="shared" si="9056"/>
        <v>0</v>
      </c>
      <c r="AE3431" s="11">
        <f t="shared" si="9056"/>
        <v>0</v>
      </c>
      <c r="AF3431" s="11">
        <f t="shared" si="9056"/>
        <v>0</v>
      </c>
      <c r="AG3431" s="11">
        <f t="shared" si="9056"/>
        <v>0</v>
      </c>
      <c r="AH3431" s="11">
        <v>0</v>
      </c>
      <c r="AI3431" s="11">
        <v>0</v>
      </c>
      <c r="AJ3431" s="11">
        <f t="shared" ref="AJ3431:AY3432" si="9057">SUM(AJ3432)</f>
        <v>0</v>
      </c>
      <c r="AK3431" s="11">
        <f t="shared" si="9057"/>
        <v>0</v>
      </c>
      <c r="AL3431" s="11">
        <f t="shared" si="9057"/>
        <v>0</v>
      </c>
      <c r="AM3431" s="11">
        <f t="shared" si="9057"/>
        <v>0</v>
      </c>
      <c r="AN3431" s="11">
        <f t="shared" si="9057"/>
        <v>0</v>
      </c>
      <c r="AO3431" s="11">
        <f t="shared" si="9057"/>
        <v>0</v>
      </c>
      <c r="AP3431" s="11">
        <f t="shared" si="9057"/>
        <v>0</v>
      </c>
      <c r="AQ3431" s="11">
        <f t="shared" si="9057"/>
        <v>0</v>
      </c>
      <c r="AR3431" s="11">
        <f t="shared" si="9057"/>
        <v>0</v>
      </c>
      <c r="AS3431" s="11">
        <f t="shared" si="9057"/>
        <v>0</v>
      </c>
      <c r="AT3431" s="11">
        <f t="shared" si="9057"/>
        <v>0</v>
      </c>
      <c r="AU3431" s="11">
        <f t="shared" si="9057"/>
        <v>0</v>
      </c>
      <c r="AV3431" s="11">
        <f t="shared" si="9057"/>
        <v>0</v>
      </c>
      <c r="AW3431" s="11">
        <f t="shared" si="9057"/>
        <v>0</v>
      </c>
      <c r="AX3431" s="11">
        <f t="shared" si="9057"/>
        <v>0</v>
      </c>
      <c r="AY3431" s="11">
        <f t="shared" si="9057"/>
        <v>0</v>
      </c>
      <c r="AZ3431" s="11">
        <v>0</v>
      </c>
      <c r="BA3431" s="11">
        <v>0</v>
      </c>
      <c r="BB3431" s="11">
        <f t="shared" ref="BB3431:BQ3432" si="9058">SUM(BB3432)</f>
        <v>0</v>
      </c>
      <c r="BC3431" s="11">
        <f t="shared" si="9058"/>
        <v>0</v>
      </c>
      <c r="BD3431" s="11">
        <f t="shared" si="9058"/>
        <v>0</v>
      </c>
      <c r="BE3431" s="11">
        <f t="shared" si="9058"/>
        <v>0</v>
      </c>
      <c r="BF3431" s="11">
        <f t="shared" si="9058"/>
        <v>0</v>
      </c>
      <c r="BG3431" s="11">
        <f t="shared" si="9058"/>
        <v>0</v>
      </c>
      <c r="BH3431" s="11">
        <f t="shared" si="9058"/>
        <v>0</v>
      </c>
      <c r="BI3431" s="11">
        <f t="shared" si="9058"/>
        <v>0</v>
      </c>
      <c r="BJ3431" s="11">
        <f t="shared" si="9058"/>
        <v>0</v>
      </c>
      <c r="BK3431" s="11">
        <f t="shared" si="9058"/>
        <v>0</v>
      </c>
      <c r="BL3431" s="11">
        <f t="shared" si="9058"/>
        <v>0</v>
      </c>
      <c r="BM3431" s="11">
        <f t="shared" si="9058"/>
        <v>0</v>
      </c>
      <c r="BN3431" s="11">
        <f t="shared" si="9058"/>
        <v>0</v>
      </c>
      <c r="BO3431" s="11">
        <f t="shared" si="9058"/>
        <v>0</v>
      </c>
      <c r="BP3431" s="11">
        <f t="shared" si="9058"/>
        <v>0</v>
      </c>
      <c r="BQ3431" s="11">
        <f t="shared" si="9058"/>
        <v>0</v>
      </c>
      <c r="BR3431" s="11">
        <v>0</v>
      </c>
      <c r="BS3431" s="11">
        <v>0</v>
      </c>
      <c r="BT3431" s="11">
        <f t="shared" ref="BT3431:BZ3432" si="9059">SUM(BT3432)</f>
        <v>110</v>
      </c>
      <c r="BU3431" s="11">
        <f t="shared" si="9059"/>
        <v>110</v>
      </c>
      <c r="BV3431" s="11">
        <f t="shared" si="9059"/>
        <v>0</v>
      </c>
      <c r="BW3431" s="11">
        <f t="shared" si="9059"/>
        <v>0</v>
      </c>
      <c r="BX3431" s="11">
        <f t="shared" si="9059"/>
        <v>0</v>
      </c>
      <c r="BY3431" s="11">
        <f t="shared" si="9059"/>
        <v>0</v>
      </c>
      <c r="BZ3431" s="11">
        <f t="shared" si="9059"/>
        <v>0</v>
      </c>
      <c r="CA3431" s="11">
        <f t="shared" si="9007"/>
        <v>0</v>
      </c>
      <c r="CB3431" s="123">
        <f t="shared" si="9018"/>
        <v>0</v>
      </c>
    </row>
    <row r="3432" spans="1:80" x14ac:dyDescent="0.25">
      <c r="A3432" s="4" t="s">
        <v>928</v>
      </c>
      <c r="B3432" s="4" t="s">
        <v>88</v>
      </c>
      <c r="C3432" s="4" t="s">
        <v>1488</v>
      </c>
      <c r="D3432" s="79" t="s">
        <v>1489</v>
      </c>
      <c r="E3432" s="78" t="s">
        <v>67</v>
      </c>
      <c r="F3432" s="78" t="s">
        <v>1</v>
      </c>
      <c r="G3432" s="2" t="s">
        <v>1</v>
      </c>
      <c r="H3432" s="2" t="s">
        <v>68</v>
      </c>
      <c r="I3432" s="12">
        <f>SUM(I3433)</f>
        <v>100</v>
      </c>
      <c r="J3432" s="12">
        <f t="shared" si="9006"/>
        <v>110</v>
      </c>
      <c r="K3432" s="12">
        <f t="shared" si="9055"/>
        <v>110</v>
      </c>
      <c r="L3432" s="12">
        <f t="shared" si="9009"/>
        <v>0</v>
      </c>
      <c r="M3432" s="12">
        <f t="shared" si="9055"/>
        <v>0</v>
      </c>
      <c r="N3432" s="12">
        <f t="shared" si="9055"/>
        <v>0</v>
      </c>
      <c r="O3432" s="12">
        <f t="shared" si="9055"/>
        <v>0</v>
      </c>
      <c r="P3432" s="12">
        <f t="shared" si="9055"/>
        <v>0</v>
      </c>
      <c r="Q3432" s="12">
        <f t="shared" si="9055"/>
        <v>0</v>
      </c>
      <c r="R3432" s="12">
        <f t="shared" si="9056"/>
        <v>0</v>
      </c>
      <c r="S3432" s="12">
        <f t="shared" ref="S3432:AG3432" si="9060">SUM(S3433)</f>
        <v>0</v>
      </c>
      <c r="T3432" s="12">
        <f t="shared" si="9060"/>
        <v>0</v>
      </c>
      <c r="U3432" s="12">
        <f t="shared" si="9060"/>
        <v>0</v>
      </c>
      <c r="V3432" s="12">
        <f t="shared" si="9060"/>
        <v>0</v>
      </c>
      <c r="W3432" s="12">
        <f t="shared" si="9060"/>
        <v>0</v>
      </c>
      <c r="X3432" s="12">
        <f t="shared" si="9060"/>
        <v>0</v>
      </c>
      <c r="Y3432" s="12">
        <f t="shared" si="9060"/>
        <v>0</v>
      </c>
      <c r="Z3432" s="12">
        <f t="shared" si="9060"/>
        <v>0</v>
      </c>
      <c r="AA3432" s="12">
        <f t="shared" si="9060"/>
        <v>0</v>
      </c>
      <c r="AB3432" s="12">
        <f t="shared" si="9060"/>
        <v>0</v>
      </c>
      <c r="AC3432" s="12">
        <f t="shared" si="9060"/>
        <v>0</v>
      </c>
      <c r="AD3432" s="12">
        <f t="shared" si="9060"/>
        <v>0</v>
      </c>
      <c r="AE3432" s="12">
        <f t="shared" si="9060"/>
        <v>0</v>
      </c>
      <c r="AF3432" s="12">
        <f t="shared" si="9060"/>
        <v>0</v>
      </c>
      <c r="AG3432" s="12">
        <f t="shared" si="9060"/>
        <v>0</v>
      </c>
      <c r="AH3432" s="12">
        <v>0</v>
      </c>
      <c r="AI3432" s="12">
        <v>0</v>
      </c>
      <c r="AJ3432" s="12">
        <f t="shared" si="9057"/>
        <v>0</v>
      </c>
      <c r="AK3432" s="12">
        <f t="shared" ref="AK3432:AY3432" si="9061">SUM(AK3433)</f>
        <v>0</v>
      </c>
      <c r="AL3432" s="12">
        <f t="shared" si="9061"/>
        <v>0</v>
      </c>
      <c r="AM3432" s="12">
        <f t="shared" si="9061"/>
        <v>0</v>
      </c>
      <c r="AN3432" s="12">
        <f t="shared" si="9061"/>
        <v>0</v>
      </c>
      <c r="AO3432" s="12">
        <f t="shared" si="9061"/>
        <v>0</v>
      </c>
      <c r="AP3432" s="12">
        <f t="shared" si="9061"/>
        <v>0</v>
      </c>
      <c r="AQ3432" s="12">
        <f t="shared" si="9061"/>
        <v>0</v>
      </c>
      <c r="AR3432" s="12">
        <f t="shared" si="9061"/>
        <v>0</v>
      </c>
      <c r="AS3432" s="12">
        <f t="shared" si="9061"/>
        <v>0</v>
      </c>
      <c r="AT3432" s="12">
        <f t="shared" si="9061"/>
        <v>0</v>
      </c>
      <c r="AU3432" s="12">
        <f t="shared" si="9061"/>
        <v>0</v>
      </c>
      <c r="AV3432" s="12">
        <f t="shared" si="9061"/>
        <v>0</v>
      </c>
      <c r="AW3432" s="12">
        <f t="shared" si="9061"/>
        <v>0</v>
      </c>
      <c r="AX3432" s="12">
        <f t="shared" si="9061"/>
        <v>0</v>
      </c>
      <c r="AY3432" s="12">
        <f t="shared" si="9061"/>
        <v>0</v>
      </c>
      <c r="AZ3432" s="12">
        <v>0</v>
      </c>
      <c r="BA3432" s="12">
        <v>0</v>
      </c>
      <c r="BB3432" s="12">
        <f t="shared" si="9058"/>
        <v>0</v>
      </c>
      <c r="BC3432" s="12">
        <f t="shared" ref="BC3432:BQ3432" si="9062">SUM(BC3433)</f>
        <v>0</v>
      </c>
      <c r="BD3432" s="12">
        <f t="shared" si="9062"/>
        <v>0</v>
      </c>
      <c r="BE3432" s="12">
        <f t="shared" si="9062"/>
        <v>0</v>
      </c>
      <c r="BF3432" s="12">
        <f t="shared" si="9062"/>
        <v>0</v>
      </c>
      <c r="BG3432" s="12">
        <f t="shared" si="9062"/>
        <v>0</v>
      </c>
      <c r="BH3432" s="12">
        <f t="shared" si="9062"/>
        <v>0</v>
      </c>
      <c r="BI3432" s="12">
        <f t="shared" si="9062"/>
        <v>0</v>
      </c>
      <c r="BJ3432" s="12">
        <f t="shared" si="9062"/>
        <v>0</v>
      </c>
      <c r="BK3432" s="12">
        <f t="shared" si="9062"/>
        <v>0</v>
      </c>
      <c r="BL3432" s="12">
        <f t="shared" si="9062"/>
        <v>0</v>
      </c>
      <c r="BM3432" s="12">
        <f t="shared" si="9062"/>
        <v>0</v>
      </c>
      <c r="BN3432" s="12">
        <f t="shared" si="9062"/>
        <v>0</v>
      </c>
      <c r="BO3432" s="12">
        <f t="shared" si="9062"/>
        <v>0</v>
      </c>
      <c r="BP3432" s="12">
        <f t="shared" si="9062"/>
        <v>0</v>
      </c>
      <c r="BQ3432" s="12">
        <f t="shared" si="9062"/>
        <v>0</v>
      </c>
      <c r="BR3432" s="12">
        <v>0</v>
      </c>
      <c r="BS3432" s="12">
        <v>0</v>
      </c>
      <c r="BT3432" s="12">
        <f t="shared" si="9059"/>
        <v>110</v>
      </c>
      <c r="BU3432" s="12">
        <f t="shared" si="9059"/>
        <v>110</v>
      </c>
      <c r="BV3432" s="12">
        <f t="shared" si="9059"/>
        <v>0</v>
      </c>
      <c r="BW3432" s="12">
        <f t="shared" si="9059"/>
        <v>0</v>
      </c>
      <c r="BX3432" s="12">
        <f t="shared" si="9059"/>
        <v>0</v>
      </c>
      <c r="BY3432" s="12">
        <f t="shared" si="9059"/>
        <v>0</v>
      </c>
      <c r="BZ3432" s="12">
        <f t="shared" si="9059"/>
        <v>0</v>
      </c>
      <c r="CA3432" s="12">
        <f t="shared" si="9007"/>
        <v>0</v>
      </c>
      <c r="CB3432" s="124">
        <f t="shared" si="9018"/>
        <v>0</v>
      </c>
    </row>
    <row r="3433" spans="1:80" x14ac:dyDescent="0.25">
      <c r="A3433" s="4" t="s">
        <v>928</v>
      </c>
      <c r="B3433" s="4" t="s">
        <v>88</v>
      </c>
      <c r="C3433" s="4" t="s">
        <v>1488</v>
      </c>
      <c r="D3433" s="79" t="s">
        <v>1489</v>
      </c>
      <c r="E3433" s="89">
        <v>6148</v>
      </c>
      <c r="F3433" s="79"/>
      <c r="G3433" s="75" t="s">
        <v>1906</v>
      </c>
      <c r="H3433" s="13" t="s">
        <v>76</v>
      </c>
      <c r="I3433" s="14">
        <v>100</v>
      </c>
      <c r="J3433" s="14">
        <f t="shared" si="9006"/>
        <v>110</v>
      </c>
      <c r="K3433" s="14">
        <v>110</v>
      </c>
      <c r="L3433" s="14">
        <f t="shared" si="9009"/>
        <v>0</v>
      </c>
      <c r="M3433" s="14">
        <v>0</v>
      </c>
      <c r="N3433" s="14">
        <v>0</v>
      </c>
      <c r="O3433" s="14">
        <v>0</v>
      </c>
      <c r="P3433" s="14">
        <v>0</v>
      </c>
      <c r="Q3433" s="14">
        <v>0</v>
      </c>
      <c r="R3433" s="14">
        <v>0</v>
      </c>
      <c r="S3433" s="14"/>
      <c r="T3433" s="14"/>
      <c r="U3433" s="14"/>
      <c r="V3433" s="14"/>
      <c r="W3433" s="14"/>
      <c r="X3433" s="14">
        <f t="shared" si="9040"/>
        <v>0</v>
      </c>
      <c r="Y3433" s="14"/>
      <c r="Z3433" s="14"/>
      <c r="AA3433" s="14"/>
      <c r="AB3433" s="14"/>
      <c r="AC3433" s="14"/>
      <c r="AD3433" s="14"/>
      <c r="AE3433" s="14"/>
      <c r="AF3433" s="14"/>
      <c r="AG3433" s="14"/>
      <c r="AH3433" s="14">
        <v>0</v>
      </c>
      <c r="AI3433" s="14">
        <v>0</v>
      </c>
      <c r="AJ3433" s="14">
        <v>0</v>
      </c>
      <c r="AK3433" s="14"/>
      <c r="AL3433" s="14"/>
      <c r="AM3433" s="14"/>
      <c r="AN3433" s="14"/>
      <c r="AO3433" s="14"/>
      <c r="AP3433" s="14">
        <f t="shared" si="9041"/>
        <v>0</v>
      </c>
      <c r="AQ3433" s="14"/>
      <c r="AR3433" s="14"/>
      <c r="AS3433" s="14"/>
      <c r="AT3433" s="14"/>
      <c r="AU3433" s="14"/>
      <c r="AV3433" s="14"/>
      <c r="AW3433" s="14"/>
      <c r="AX3433" s="14"/>
      <c r="AY3433" s="14"/>
      <c r="AZ3433" s="14">
        <v>0</v>
      </c>
      <c r="BA3433" s="14">
        <v>0</v>
      </c>
      <c r="BB3433" s="14">
        <v>0</v>
      </c>
      <c r="BC3433" s="14"/>
      <c r="BD3433" s="14"/>
      <c r="BE3433" s="14"/>
      <c r="BF3433" s="14"/>
      <c r="BG3433" s="14"/>
      <c r="BH3433" s="14">
        <f t="shared" si="9042"/>
        <v>0</v>
      </c>
      <c r="BI3433" s="14"/>
      <c r="BJ3433" s="14"/>
      <c r="BK3433" s="14"/>
      <c r="BL3433" s="14"/>
      <c r="BM3433" s="14"/>
      <c r="BN3433" s="14"/>
      <c r="BO3433" s="14"/>
      <c r="BP3433" s="14"/>
      <c r="BQ3433" s="14"/>
      <c r="BR3433" s="14">
        <v>0</v>
      </c>
      <c r="BS3433" s="14">
        <v>0</v>
      </c>
      <c r="BT3433" s="14">
        <v>110</v>
      </c>
      <c r="BU3433" s="14">
        <v>110</v>
      </c>
      <c r="BV3433" s="14">
        <v>0</v>
      </c>
      <c r="BW3433" s="14">
        <f t="shared" si="9028"/>
        <v>0</v>
      </c>
      <c r="BX3433" s="14"/>
      <c r="BY3433" s="14"/>
      <c r="BZ3433" s="14"/>
      <c r="CA3433" s="14">
        <f t="shared" si="9007"/>
        <v>0</v>
      </c>
      <c r="CB3433" s="122">
        <f t="shared" si="9018"/>
        <v>0</v>
      </c>
    </row>
    <row r="3434" spans="1:80" ht="22.5" x14ac:dyDescent="0.25">
      <c r="A3434" s="1" t="s">
        <v>1</v>
      </c>
      <c r="B3434" s="1" t="s">
        <v>1</v>
      </c>
      <c r="C3434" s="1" t="s">
        <v>1</v>
      </c>
      <c r="D3434" s="78" t="s">
        <v>1</v>
      </c>
      <c r="E3434" s="78" t="s">
        <v>1</v>
      </c>
      <c r="F3434" s="78" t="s">
        <v>1</v>
      </c>
      <c r="G3434" s="2" t="s">
        <v>1</v>
      </c>
      <c r="H3434" s="10" t="s">
        <v>77</v>
      </c>
      <c r="I3434" s="11">
        <f>SUM(I3435)</f>
        <v>42000</v>
      </c>
      <c r="J3434" s="11">
        <f t="shared" si="9006"/>
        <v>42000</v>
      </c>
      <c r="K3434" s="11">
        <f t="shared" ref="K3434:Q3434" si="9063">SUM(K3435)</f>
        <v>30000</v>
      </c>
      <c r="L3434" s="11">
        <f t="shared" si="9009"/>
        <v>12000</v>
      </c>
      <c r="M3434" s="11">
        <f t="shared" si="9063"/>
        <v>12000</v>
      </c>
      <c r="N3434" s="11">
        <f t="shared" si="9063"/>
        <v>0</v>
      </c>
      <c r="O3434" s="11">
        <f t="shared" si="9063"/>
        <v>0</v>
      </c>
      <c r="P3434" s="11">
        <f t="shared" si="9063"/>
        <v>0</v>
      </c>
      <c r="Q3434" s="11">
        <f t="shared" si="9063"/>
        <v>0</v>
      </c>
      <c r="R3434" s="11">
        <f t="shared" ref="R3434:AG3434" si="9064">SUM(R3435)</f>
        <v>12000</v>
      </c>
      <c r="S3434" s="11">
        <f t="shared" si="9064"/>
        <v>0</v>
      </c>
      <c r="T3434" s="11">
        <f t="shared" si="9064"/>
        <v>0</v>
      </c>
      <c r="U3434" s="11">
        <f t="shared" si="9064"/>
        <v>0</v>
      </c>
      <c r="V3434" s="11">
        <f t="shared" si="9064"/>
        <v>0</v>
      </c>
      <c r="W3434" s="11">
        <f t="shared" si="9064"/>
        <v>0</v>
      </c>
      <c r="X3434" s="11">
        <f t="shared" si="9064"/>
        <v>12000</v>
      </c>
      <c r="Y3434" s="11">
        <f t="shared" si="9064"/>
        <v>0</v>
      </c>
      <c r="Z3434" s="11">
        <f t="shared" si="9064"/>
        <v>0</v>
      </c>
      <c r="AA3434" s="11">
        <f t="shared" si="9064"/>
        <v>0</v>
      </c>
      <c r="AB3434" s="11">
        <f t="shared" si="9064"/>
        <v>0</v>
      </c>
      <c r="AC3434" s="11">
        <f t="shared" si="9064"/>
        <v>0</v>
      </c>
      <c r="AD3434" s="11">
        <f t="shared" si="9064"/>
        <v>0</v>
      </c>
      <c r="AE3434" s="11">
        <f t="shared" si="9064"/>
        <v>0</v>
      </c>
      <c r="AF3434" s="11">
        <f t="shared" si="9064"/>
        <v>0</v>
      </c>
      <c r="AG3434" s="11">
        <f t="shared" si="9064"/>
        <v>0</v>
      </c>
      <c r="AH3434" s="11">
        <v>0</v>
      </c>
      <c r="AI3434" s="11">
        <v>12000</v>
      </c>
      <c r="AJ3434" s="11">
        <f t="shared" ref="AJ3434:AY3434" si="9065">SUM(AJ3435)</f>
        <v>0</v>
      </c>
      <c r="AK3434" s="11">
        <f t="shared" si="9065"/>
        <v>456</v>
      </c>
      <c r="AL3434" s="11">
        <f t="shared" si="9065"/>
        <v>0</v>
      </c>
      <c r="AM3434" s="11">
        <f t="shared" si="9065"/>
        <v>0</v>
      </c>
      <c r="AN3434" s="11">
        <f t="shared" si="9065"/>
        <v>0</v>
      </c>
      <c r="AO3434" s="11">
        <f t="shared" si="9065"/>
        <v>0</v>
      </c>
      <c r="AP3434" s="11">
        <f t="shared" si="9065"/>
        <v>456</v>
      </c>
      <c r="AQ3434" s="11">
        <f t="shared" si="9065"/>
        <v>0</v>
      </c>
      <c r="AR3434" s="11">
        <f t="shared" si="9065"/>
        <v>0</v>
      </c>
      <c r="AS3434" s="11">
        <f t="shared" si="9065"/>
        <v>456</v>
      </c>
      <c r="AT3434" s="11">
        <f t="shared" si="9065"/>
        <v>0</v>
      </c>
      <c r="AU3434" s="11">
        <f t="shared" si="9065"/>
        <v>0</v>
      </c>
      <c r="AV3434" s="11">
        <f t="shared" si="9065"/>
        <v>0</v>
      </c>
      <c r="AW3434" s="11">
        <f t="shared" si="9065"/>
        <v>0</v>
      </c>
      <c r="AX3434" s="11">
        <f t="shared" si="9065"/>
        <v>0</v>
      </c>
      <c r="AY3434" s="11">
        <f t="shared" si="9065"/>
        <v>0</v>
      </c>
      <c r="AZ3434" s="11">
        <v>456</v>
      </c>
      <c r="BA3434" s="11">
        <v>0</v>
      </c>
      <c r="BB3434" s="11">
        <f t="shared" ref="BB3434:BQ3434" si="9066">SUM(BB3435)</f>
        <v>0</v>
      </c>
      <c r="BC3434" s="11">
        <f t="shared" si="9066"/>
        <v>0</v>
      </c>
      <c r="BD3434" s="11">
        <f t="shared" si="9066"/>
        <v>0</v>
      </c>
      <c r="BE3434" s="11">
        <f t="shared" si="9066"/>
        <v>2085</v>
      </c>
      <c r="BF3434" s="11">
        <f t="shared" si="9066"/>
        <v>0</v>
      </c>
      <c r="BG3434" s="11">
        <f t="shared" si="9066"/>
        <v>0</v>
      </c>
      <c r="BH3434" s="11">
        <f t="shared" si="9066"/>
        <v>2085</v>
      </c>
      <c r="BI3434" s="11">
        <f t="shared" si="9066"/>
        <v>0</v>
      </c>
      <c r="BJ3434" s="11">
        <f t="shared" si="9066"/>
        <v>0</v>
      </c>
      <c r="BK3434" s="11">
        <f t="shared" si="9066"/>
        <v>0</v>
      </c>
      <c r="BL3434" s="11">
        <f t="shared" si="9066"/>
        <v>0</v>
      </c>
      <c r="BM3434" s="11">
        <f t="shared" si="9066"/>
        <v>0</v>
      </c>
      <c r="BN3434" s="11">
        <f t="shared" si="9066"/>
        <v>0</v>
      </c>
      <c r="BO3434" s="11">
        <f t="shared" si="9066"/>
        <v>385</v>
      </c>
      <c r="BP3434" s="11">
        <f t="shared" si="9066"/>
        <v>1700</v>
      </c>
      <c r="BQ3434" s="11">
        <f t="shared" si="9066"/>
        <v>0</v>
      </c>
      <c r="BR3434" s="11">
        <v>2085</v>
      </c>
      <c r="BS3434" s="11">
        <v>0</v>
      </c>
      <c r="BT3434" s="11">
        <f t="shared" ref="BT3434:BZ3434" si="9067">SUM(BT3435)</f>
        <v>79000</v>
      </c>
      <c r="BU3434" s="11">
        <f t="shared" si="9067"/>
        <v>67000</v>
      </c>
      <c r="BV3434" s="11">
        <f t="shared" si="9067"/>
        <v>33500</v>
      </c>
      <c r="BW3434" s="11">
        <f t="shared" si="9067"/>
        <v>33500</v>
      </c>
      <c r="BX3434" s="11">
        <f t="shared" si="9067"/>
        <v>33500</v>
      </c>
      <c r="BY3434" s="11">
        <f t="shared" si="9067"/>
        <v>0</v>
      </c>
      <c r="BZ3434" s="11">
        <f t="shared" si="9067"/>
        <v>0</v>
      </c>
      <c r="CA3434" s="11">
        <f t="shared" si="9007"/>
        <v>67000</v>
      </c>
      <c r="CB3434" s="123">
        <f t="shared" si="9018"/>
        <v>100</v>
      </c>
    </row>
    <row r="3435" spans="1:80" x14ac:dyDescent="0.25">
      <c r="A3435" s="4" t="s">
        <v>928</v>
      </c>
      <c r="B3435" s="4" t="s">
        <v>88</v>
      </c>
      <c r="C3435" s="4" t="s">
        <v>1488</v>
      </c>
      <c r="D3435" s="79" t="s">
        <v>1489</v>
      </c>
      <c r="E3435" s="78" t="s">
        <v>78</v>
      </c>
      <c r="F3435" s="78" t="s">
        <v>1</v>
      </c>
      <c r="G3435" s="2" t="s">
        <v>1</v>
      </c>
      <c r="H3435" s="2" t="s">
        <v>79</v>
      </c>
      <c r="I3435" s="12">
        <f>SUM(I3436:I3437)</f>
        <v>42000</v>
      </c>
      <c r="J3435" s="12">
        <f t="shared" si="9006"/>
        <v>42000</v>
      </c>
      <c r="K3435" s="12">
        <f t="shared" ref="K3435" si="9068">SUM(K3436:K3437)</f>
        <v>30000</v>
      </c>
      <c r="L3435" s="12">
        <f t="shared" si="9009"/>
        <v>12000</v>
      </c>
      <c r="M3435" s="12">
        <f t="shared" ref="M3435:Q3435" si="9069">SUM(M3436:M3437)</f>
        <v>12000</v>
      </c>
      <c r="N3435" s="12">
        <f t="shared" si="9069"/>
        <v>0</v>
      </c>
      <c r="O3435" s="12">
        <f t="shared" si="9069"/>
        <v>0</v>
      </c>
      <c r="P3435" s="12">
        <f t="shared" si="9069"/>
        <v>0</v>
      </c>
      <c r="Q3435" s="12">
        <f t="shared" si="9069"/>
        <v>0</v>
      </c>
      <c r="R3435" s="12">
        <f t="shared" ref="R3435:AG3435" si="9070">SUM(R3436:R3437)</f>
        <v>12000</v>
      </c>
      <c r="S3435" s="12">
        <f t="shared" si="9070"/>
        <v>0</v>
      </c>
      <c r="T3435" s="12">
        <f t="shared" si="9070"/>
        <v>0</v>
      </c>
      <c r="U3435" s="12">
        <f t="shared" si="9070"/>
        <v>0</v>
      </c>
      <c r="V3435" s="12">
        <f t="shared" si="9070"/>
        <v>0</v>
      </c>
      <c r="W3435" s="12">
        <f t="shared" si="9070"/>
        <v>0</v>
      </c>
      <c r="X3435" s="12">
        <f t="shared" ref="X3435" si="9071">SUM(X3436:X3437)</f>
        <v>12000</v>
      </c>
      <c r="Y3435" s="12">
        <f t="shared" si="9070"/>
        <v>0</v>
      </c>
      <c r="Z3435" s="12">
        <f t="shared" si="9070"/>
        <v>0</v>
      </c>
      <c r="AA3435" s="12">
        <f t="shared" si="9070"/>
        <v>0</v>
      </c>
      <c r="AB3435" s="12">
        <f t="shared" si="9070"/>
        <v>0</v>
      </c>
      <c r="AC3435" s="12">
        <f t="shared" si="9070"/>
        <v>0</v>
      </c>
      <c r="AD3435" s="12">
        <f t="shared" si="9070"/>
        <v>0</v>
      </c>
      <c r="AE3435" s="12">
        <f t="shared" si="9070"/>
        <v>0</v>
      </c>
      <c r="AF3435" s="12">
        <f t="shared" si="9070"/>
        <v>0</v>
      </c>
      <c r="AG3435" s="12">
        <f t="shared" si="9070"/>
        <v>0</v>
      </c>
      <c r="AH3435" s="12">
        <v>0</v>
      </c>
      <c r="AI3435" s="12">
        <v>12000</v>
      </c>
      <c r="AJ3435" s="12">
        <f t="shared" ref="AJ3435:AY3435" si="9072">SUM(AJ3436:AJ3437)</f>
        <v>0</v>
      </c>
      <c r="AK3435" s="12">
        <f t="shared" si="9072"/>
        <v>456</v>
      </c>
      <c r="AL3435" s="12">
        <f t="shared" si="9072"/>
        <v>0</v>
      </c>
      <c r="AM3435" s="12">
        <f t="shared" si="9072"/>
        <v>0</v>
      </c>
      <c r="AN3435" s="12">
        <f t="shared" si="9072"/>
        <v>0</v>
      </c>
      <c r="AO3435" s="12">
        <f t="shared" si="9072"/>
        <v>0</v>
      </c>
      <c r="AP3435" s="12">
        <f t="shared" ref="AP3435" si="9073">SUM(AP3436:AP3437)</f>
        <v>456</v>
      </c>
      <c r="AQ3435" s="12">
        <f t="shared" si="9072"/>
        <v>0</v>
      </c>
      <c r="AR3435" s="12">
        <f t="shared" si="9072"/>
        <v>0</v>
      </c>
      <c r="AS3435" s="12">
        <f t="shared" si="9072"/>
        <v>456</v>
      </c>
      <c r="AT3435" s="12">
        <f t="shared" si="9072"/>
        <v>0</v>
      </c>
      <c r="AU3435" s="12">
        <f t="shared" si="9072"/>
        <v>0</v>
      </c>
      <c r="AV3435" s="12">
        <f t="shared" si="9072"/>
        <v>0</v>
      </c>
      <c r="AW3435" s="12">
        <f t="shared" si="9072"/>
        <v>0</v>
      </c>
      <c r="AX3435" s="12">
        <f t="shared" si="9072"/>
        <v>0</v>
      </c>
      <c r="AY3435" s="12">
        <f t="shared" si="9072"/>
        <v>0</v>
      </c>
      <c r="AZ3435" s="12">
        <v>456</v>
      </c>
      <c r="BA3435" s="12">
        <v>0</v>
      </c>
      <c r="BB3435" s="12">
        <f t="shared" ref="BB3435:BQ3435" si="9074">SUM(BB3436:BB3437)</f>
        <v>0</v>
      </c>
      <c r="BC3435" s="12">
        <f t="shared" si="9074"/>
        <v>0</v>
      </c>
      <c r="BD3435" s="12">
        <f t="shared" si="9074"/>
        <v>0</v>
      </c>
      <c r="BE3435" s="12">
        <f t="shared" si="9074"/>
        <v>2085</v>
      </c>
      <c r="BF3435" s="12">
        <f t="shared" si="9074"/>
        <v>0</v>
      </c>
      <c r="BG3435" s="12">
        <f t="shared" si="9074"/>
        <v>0</v>
      </c>
      <c r="BH3435" s="12">
        <f t="shared" ref="BH3435" si="9075">SUM(BH3436:BH3437)</f>
        <v>2085</v>
      </c>
      <c r="BI3435" s="12">
        <f t="shared" si="9074"/>
        <v>0</v>
      </c>
      <c r="BJ3435" s="12">
        <f t="shared" si="9074"/>
        <v>0</v>
      </c>
      <c r="BK3435" s="12">
        <f t="shared" si="9074"/>
        <v>0</v>
      </c>
      <c r="BL3435" s="12">
        <f t="shared" si="9074"/>
        <v>0</v>
      </c>
      <c r="BM3435" s="12">
        <f t="shared" si="9074"/>
        <v>0</v>
      </c>
      <c r="BN3435" s="12">
        <f t="shared" si="9074"/>
        <v>0</v>
      </c>
      <c r="BO3435" s="12">
        <f t="shared" si="9074"/>
        <v>385</v>
      </c>
      <c r="BP3435" s="12">
        <f t="shared" si="9074"/>
        <v>1700</v>
      </c>
      <c r="BQ3435" s="12">
        <f t="shared" si="9074"/>
        <v>0</v>
      </c>
      <c r="BR3435" s="12">
        <v>2085</v>
      </c>
      <c r="BS3435" s="12">
        <v>0</v>
      </c>
      <c r="BT3435" s="12">
        <f t="shared" ref="BT3435:BZ3435" si="9076">SUM(BT3436:BT3437)</f>
        <v>79000</v>
      </c>
      <c r="BU3435" s="12">
        <f t="shared" si="9076"/>
        <v>67000</v>
      </c>
      <c r="BV3435" s="12">
        <f t="shared" si="9076"/>
        <v>33500</v>
      </c>
      <c r="BW3435" s="12">
        <f t="shared" si="9076"/>
        <v>33500</v>
      </c>
      <c r="BX3435" s="12">
        <f t="shared" si="9076"/>
        <v>33500</v>
      </c>
      <c r="BY3435" s="12">
        <f t="shared" si="9076"/>
        <v>0</v>
      </c>
      <c r="BZ3435" s="12">
        <f t="shared" si="9076"/>
        <v>0</v>
      </c>
      <c r="CA3435" s="12">
        <f t="shared" si="9007"/>
        <v>67000</v>
      </c>
      <c r="CB3435" s="124">
        <f t="shared" si="9018"/>
        <v>100</v>
      </c>
    </row>
    <row r="3436" spans="1:80" x14ac:dyDescent="0.25">
      <c r="A3436" s="4" t="s">
        <v>928</v>
      </c>
      <c r="B3436" s="4" t="s">
        <v>88</v>
      </c>
      <c r="C3436" s="4" t="s">
        <v>1488</v>
      </c>
      <c r="D3436" s="79" t="s">
        <v>1489</v>
      </c>
      <c r="E3436" s="89">
        <v>8213</v>
      </c>
      <c r="F3436" s="79"/>
      <c r="G3436" s="75" t="s">
        <v>1906</v>
      </c>
      <c r="H3436" s="13" t="s">
        <v>81</v>
      </c>
      <c r="I3436" s="14">
        <v>30000</v>
      </c>
      <c r="J3436" s="14">
        <f t="shared" si="9006"/>
        <v>25000</v>
      </c>
      <c r="K3436" s="14">
        <v>15000</v>
      </c>
      <c r="L3436" s="14">
        <f t="shared" si="9009"/>
        <v>10000</v>
      </c>
      <c r="M3436" s="14">
        <v>10000</v>
      </c>
      <c r="N3436" s="14">
        <v>0</v>
      </c>
      <c r="O3436" s="14">
        <v>0</v>
      </c>
      <c r="P3436" s="14">
        <v>0</v>
      </c>
      <c r="Q3436" s="14">
        <v>0</v>
      </c>
      <c r="R3436" s="14">
        <v>10000</v>
      </c>
      <c r="S3436" s="14"/>
      <c r="T3436" s="14"/>
      <c r="U3436" s="14"/>
      <c r="V3436" s="14"/>
      <c r="W3436" s="14"/>
      <c r="X3436" s="14">
        <f t="shared" si="9040"/>
        <v>10000</v>
      </c>
      <c r="Y3436" s="14"/>
      <c r="Z3436" s="14"/>
      <c r="AA3436" s="14"/>
      <c r="AB3436" s="14"/>
      <c r="AC3436" s="14"/>
      <c r="AD3436" s="14"/>
      <c r="AE3436" s="14"/>
      <c r="AF3436" s="14"/>
      <c r="AG3436" s="14"/>
      <c r="AH3436" s="14">
        <v>0</v>
      </c>
      <c r="AI3436" s="14">
        <v>10000</v>
      </c>
      <c r="AJ3436" s="14">
        <v>0</v>
      </c>
      <c r="AK3436" s="14">
        <v>456</v>
      </c>
      <c r="AL3436" s="14"/>
      <c r="AM3436" s="14"/>
      <c r="AN3436" s="14"/>
      <c r="AO3436" s="14"/>
      <c r="AP3436" s="14">
        <f t="shared" si="9041"/>
        <v>456</v>
      </c>
      <c r="AQ3436" s="14"/>
      <c r="AR3436" s="14"/>
      <c r="AS3436" s="14">
        <v>456</v>
      </c>
      <c r="AT3436" s="14"/>
      <c r="AU3436" s="14"/>
      <c r="AV3436" s="14"/>
      <c r="AW3436" s="14"/>
      <c r="AX3436" s="14"/>
      <c r="AY3436" s="14"/>
      <c r="AZ3436" s="14">
        <v>456</v>
      </c>
      <c r="BA3436" s="14">
        <v>0</v>
      </c>
      <c r="BB3436" s="14">
        <v>0</v>
      </c>
      <c r="BC3436" s="14"/>
      <c r="BD3436" s="14"/>
      <c r="BE3436" s="14">
        <f>385+1700</f>
        <v>2085</v>
      </c>
      <c r="BF3436" s="14"/>
      <c r="BG3436" s="14"/>
      <c r="BH3436" s="14">
        <f t="shared" si="9042"/>
        <v>2085</v>
      </c>
      <c r="BI3436" s="14"/>
      <c r="BJ3436" s="14"/>
      <c r="BK3436" s="14"/>
      <c r="BL3436" s="14"/>
      <c r="BM3436" s="14"/>
      <c r="BN3436" s="14"/>
      <c r="BO3436" s="14">
        <v>385</v>
      </c>
      <c r="BP3436" s="14">
        <v>1700</v>
      </c>
      <c r="BQ3436" s="14"/>
      <c r="BR3436" s="14">
        <v>2085</v>
      </c>
      <c r="BS3436" s="14">
        <v>0</v>
      </c>
      <c r="BT3436" s="14">
        <v>32000</v>
      </c>
      <c r="BU3436" s="14">
        <v>22000</v>
      </c>
      <c r="BV3436" s="14">
        <v>11000</v>
      </c>
      <c r="BW3436" s="14">
        <f t="shared" si="9028"/>
        <v>11000</v>
      </c>
      <c r="BX3436" s="14">
        <v>11000</v>
      </c>
      <c r="BY3436" s="14"/>
      <c r="BZ3436" s="14"/>
      <c r="CA3436" s="14">
        <f t="shared" si="9007"/>
        <v>22000</v>
      </c>
      <c r="CB3436" s="122">
        <f t="shared" si="9018"/>
        <v>100</v>
      </c>
    </row>
    <row r="3437" spans="1:80" x14ac:dyDescent="0.25">
      <c r="A3437" s="4" t="s">
        <v>928</v>
      </c>
      <c r="B3437" s="4" t="s">
        <v>88</v>
      </c>
      <c r="C3437" s="4" t="s">
        <v>1488</v>
      </c>
      <c r="D3437" s="79" t="s">
        <v>1489</v>
      </c>
      <c r="E3437" s="89">
        <v>8216</v>
      </c>
      <c r="F3437" s="79"/>
      <c r="G3437" s="75" t="s">
        <v>1906</v>
      </c>
      <c r="H3437" s="13" t="s">
        <v>319</v>
      </c>
      <c r="I3437" s="14">
        <v>12000</v>
      </c>
      <c r="J3437" s="14">
        <f t="shared" si="9006"/>
        <v>17000</v>
      </c>
      <c r="K3437" s="14">
        <v>15000</v>
      </c>
      <c r="L3437" s="14">
        <f t="shared" si="9009"/>
        <v>2000</v>
      </c>
      <c r="M3437" s="14">
        <v>2000</v>
      </c>
      <c r="N3437" s="14">
        <v>0</v>
      </c>
      <c r="O3437" s="14">
        <v>0</v>
      </c>
      <c r="P3437" s="14">
        <v>0</v>
      </c>
      <c r="Q3437" s="14">
        <v>0</v>
      </c>
      <c r="R3437" s="14">
        <v>2000</v>
      </c>
      <c r="S3437" s="14"/>
      <c r="T3437" s="14"/>
      <c r="U3437" s="14"/>
      <c r="V3437" s="14"/>
      <c r="W3437" s="14"/>
      <c r="X3437" s="14">
        <f t="shared" si="9040"/>
        <v>2000</v>
      </c>
      <c r="Y3437" s="14"/>
      <c r="Z3437" s="14"/>
      <c r="AA3437" s="14"/>
      <c r="AB3437" s="14"/>
      <c r="AC3437" s="14"/>
      <c r="AD3437" s="14"/>
      <c r="AE3437" s="14"/>
      <c r="AF3437" s="14"/>
      <c r="AG3437" s="14"/>
      <c r="AH3437" s="14">
        <v>0</v>
      </c>
      <c r="AI3437" s="14">
        <v>2000</v>
      </c>
      <c r="AJ3437" s="14">
        <v>0</v>
      </c>
      <c r="AK3437" s="14"/>
      <c r="AL3437" s="14"/>
      <c r="AM3437" s="14"/>
      <c r="AN3437" s="14"/>
      <c r="AO3437" s="14"/>
      <c r="AP3437" s="14">
        <f t="shared" si="9041"/>
        <v>0</v>
      </c>
      <c r="AQ3437" s="14"/>
      <c r="AR3437" s="14"/>
      <c r="AS3437" s="14"/>
      <c r="AT3437" s="14"/>
      <c r="AU3437" s="14"/>
      <c r="AV3437" s="14"/>
      <c r="AW3437" s="14"/>
      <c r="AX3437" s="14"/>
      <c r="AY3437" s="14"/>
      <c r="AZ3437" s="14">
        <v>0</v>
      </c>
      <c r="BA3437" s="14">
        <v>0</v>
      </c>
      <c r="BB3437" s="14">
        <v>0</v>
      </c>
      <c r="BC3437" s="14"/>
      <c r="BD3437" s="14"/>
      <c r="BE3437" s="14"/>
      <c r="BF3437" s="14"/>
      <c r="BG3437" s="14"/>
      <c r="BH3437" s="14">
        <f t="shared" si="9042"/>
        <v>0</v>
      </c>
      <c r="BI3437" s="14"/>
      <c r="BJ3437" s="14"/>
      <c r="BK3437" s="14"/>
      <c r="BL3437" s="14"/>
      <c r="BM3437" s="14"/>
      <c r="BN3437" s="14"/>
      <c r="BO3437" s="14"/>
      <c r="BP3437" s="14"/>
      <c r="BQ3437" s="14"/>
      <c r="BR3437" s="14">
        <v>0</v>
      </c>
      <c r="BS3437" s="14">
        <v>0</v>
      </c>
      <c r="BT3437" s="14">
        <v>47000</v>
      </c>
      <c r="BU3437" s="14">
        <v>45000</v>
      </c>
      <c r="BV3437" s="14">
        <v>22500</v>
      </c>
      <c r="BW3437" s="14">
        <f t="shared" si="9028"/>
        <v>22500</v>
      </c>
      <c r="BX3437" s="14">
        <v>22500</v>
      </c>
      <c r="BY3437" s="14"/>
      <c r="BZ3437" s="14"/>
      <c r="CA3437" s="14">
        <f t="shared" si="9007"/>
        <v>45000</v>
      </c>
      <c r="CB3437" s="122">
        <f t="shared" si="9018"/>
        <v>100</v>
      </c>
    </row>
    <row r="3438" spans="1:80" x14ac:dyDescent="0.25">
      <c r="A3438" s="13" t="s">
        <v>1</v>
      </c>
      <c r="B3438" s="13" t="s">
        <v>1</v>
      </c>
      <c r="C3438" s="13" t="s">
        <v>1</v>
      </c>
      <c r="D3438" s="74" t="s">
        <v>1</v>
      </c>
      <c r="E3438" s="74" t="s">
        <v>1</v>
      </c>
      <c r="F3438" s="74" t="s">
        <v>1</v>
      </c>
      <c r="G3438" s="13" t="s">
        <v>1</v>
      </c>
      <c r="H3438" s="10" t="s">
        <v>1498</v>
      </c>
      <c r="I3438" s="11">
        <f>SUM(I3408,I3431,I3434)</f>
        <v>2535107</v>
      </c>
      <c r="J3438" s="11">
        <f t="shared" si="9006"/>
        <v>2568636</v>
      </c>
      <c r="K3438" s="11">
        <f t="shared" ref="K3438" si="9077">SUM(K3408,K3431,K3434)</f>
        <v>2397136</v>
      </c>
      <c r="L3438" s="11">
        <f t="shared" si="9009"/>
        <v>171500</v>
      </c>
      <c r="M3438" s="11">
        <f t="shared" ref="M3438:Q3438" si="9078">SUM(M3408,M3431,M3434)</f>
        <v>166000</v>
      </c>
      <c r="N3438" s="11">
        <f t="shared" si="9078"/>
        <v>0</v>
      </c>
      <c r="O3438" s="11">
        <f t="shared" si="9078"/>
        <v>5500</v>
      </c>
      <c r="P3438" s="11">
        <f t="shared" si="9078"/>
        <v>0</v>
      </c>
      <c r="Q3438" s="11">
        <f t="shared" si="9078"/>
        <v>0</v>
      </c>
      <c r="R3438" s="11">
        <f t="shared" ref="R3438:AG3438" si="9079">SUM(R3408,R3431,R3434)</f>
        <v>166000</v>
      </c>
      <c r="S3438" s="11">
        <f t="shared" si="9079"/>
        <v>0</v>
      </c>
      <c r="T3438" s="11">
        <f t="shared" si="9079"/>
        <v>0</v>
      </c>
      <c r="U3438" s="11">
        <f t="shared" si="9079"/>
        <v>0</v>
      </c>
      <c r="V3438" s="11">
        <f t="shared" si="9079"/>
        <v>0</v>
      </c>
      <c r="W3438" s="11">
        <f t="shared" si="9079"/>
        <v>0</v>
      </c>
      <c r="X3438" s="11">
        <f t="shared" si="9079"/>
        <v>166000</v>
      </c>
      <c r="Y3438" s="11">
        <f t="shared" si="9079"/>
        <v>6168</v>
      </c>
      <c r="Z3438" s="11">
        <f t="shared" si="9079"/>
        <v>15989</v>
      </c>
      <c r="AA3438" s="11">
        <f t="shared" si="9079"/>
        <v>15302</v>
      </c>
      <c r="AB3438" s="11">
        <f t="shared" si="9079"/>
        <v>13940</v>
      </c>
      <c r="AC3438" s="11">
        <f t="shared" si="9079"/>
        <v>26</v>
      </c>
      <c r="AD3438" s="11">
        <f t="shared" si="9079"/>
        <v>13131</v>
      </c>
      <c r="AE3438" s="11">
        <f t="shared" si="9079"/>
        <v>0</v>
      </c>
      <c r="AF3438" s="11">
        <f t="shared" si="9079"/>
        <v>1979</v>
      </c>
      <c r="AG3438" s="11">
        <f t="shared" si="9079"/>
        <v>14040</v>
      </c>
      <c r="AH3438" s="11">
        <v>80575</v>
      </c>
      <c r="AI3438" s="11">
        <v>85425</v>
      </c>
      <c r="AJ3438" s="11">
        <f t="shared" ref="AJ3438:AY3438" si="9080">SUM(AJ3408,AJ3431,AJ3434)</f>
        <v>0</v>
      </c>
      <c r="AK3438" s="11">
        <f t="shared" si="9080"/>
        <v>2456</v>
      </c>
      <c r="AL3438" s="11">
        <f t="shared" si="9080"/>
        <v>0</v>
      </c>
      <c r="AM3438" s="11">
        <f t="shared" si="9080"/>
        <v>0</v>
      </c>
      <c r="AN3438" s="11">
        <f t="shared" si="9080"/>
        <v>0</v>
      </c>
      <c r="AO3438" s="11">
        <f t="shared" si="9080"/>
        <v>0</v>
      </c>
      <c r="AP3438" s="11">
        <f t="shared" si="9080"/>
        <v>2456</v>
      </c>
      <c r="AQ3438" s="11">
        <f t="shared" si="9080"/>
        <v>0</v>
      </c>
      <c r="AR3438" s="11">
        <f t="shared" si="9080"/>
        <v>0</v>
      </c>
      <c r="AS3438" s="11">
        <f t="shared" si="9080"/>
        <v>2456</v>
      </c>
      <c r="AT3438" s="11">
        <f t="shared" si="9080"/>
        <v>0</v>
      </c>
      <c r="AU3438" s="11">
        <f t="shared" si="9080"/>
        <v>0</v>
      </c>
      <c r="AV3438" s="11">
        <f t="shared" si="9080"/>
        <v>0</v>
      </c>
      <c r="AW3438" s="11">
        <f t="shared" si="9080"/>
        <v>0</v>
      </c>
      <c r="AX3438" s="11">
        <f t="shared" si="9080"/>
        <v>0</v>
      </c>
      <c r="AY3438" s="11">
        <f t="shared" si="9080"/>
        <v>0</v>
      </c>
      <c r="AZ3438" s="11">
        <v>2456</v>
      </c>
      <c r="BA3438" s="11">
        <v>0</v>
      </c>
      <c r="BB3438" s="11">
        <f t="shared" ref="BB3438:BQ3438" si="9081">SUM(BB3408,BB3431,BB3434)</f>
        <v>5500</v>
      </c>
      <c r="BC3438" s="11">
        <f t="shared" si="9081"/>
        <v>9068</v>
      </c>
      <c r="BD3438" s="11">
        <f t="shared" si="9081"/>
        <v>0</v>
      </c>
      <c r="BE3438" s="11">
        <f t="shared" si="9081"/>
        <v>18115</v>
      </c>
      <c r="BF3438" s="11">
        <f t="shared" si="9081"/>
        <v>0</v>
      </c>
      <c r="BG3438" s="11">
        <f t="shared" si="9081"/>
        <v>0</v>
      </c>
      <c r="BH3438" s="11">
        <f t="shared" si="9081"/>
        <v>32683</v>
      </c>
      <c r="BI3438" s="11">
        <f t="shared" si="9081"/>
        <v>4095</v>
      </c>
      <c r="BJ3438" s="11">
        <f t="shared" si="9081"/>
        <v>1300</v>
      </c>
      <c r="BK3438" s="11">
        <f t="shared" si="9081"/>
        <v>9068</v>
      </c>
      <c r="BL3438" s="11">
        <f t="shared" si="9081"/>
        <v>0</v>
      </c>
      <c r="BM3438" s="11">
        <f t="shared" si="9081"/>
        <v>0</v>
      </c>
      <c r="BN3438" s="11">
        <f t="shared" si="9081"/>
        <v>0</v>
      </c>
      <c r="BO3438" s="11">
        <f t="shared" si="9081"/>
        <v>3500</v>
      </c>
      <c r="BP3438" s="11">
        <f t="shared" si="9081"/>
        <v>14615</v>
      </c>
      <c r="BQ3438" s="11">
        <f t="shared" si="9081"/>
        <v>0</v>
      </c>
      <c r="BR3438" s="11">
        <v>32578</v>
      </c>
      <c r="BS3438" s="11">
        <v>105</v>
      </c>
      <c r="BT3438" s="11">
        <f t="shared" ref="BT3438:BZ3438" si="9082">SUM(BT3408,BT3431,BT3434)</f>
        <v>2718501</v>
      </c>
      <c r="BU3438" s="11">
        <f t="shared" si="9082"/>
        <v>2546142</v>
      </c>
      <c r="BV3438" s="11">
        <f t="shared" si="9082"/>
        <v>1439604</v>
      </c>
      <c r="BW3438" s="11">
        <f t="shared" si="9082"/>
        <v>717025</v>
      </c>
      <c r="BX3438" s="11">
        <f t="shared" si="9082"/>
        <v>272825</v>
      </c>
      <c r="BY3438" s="11">
        <f t="shared" si="9082"/>
        <v>222100</v>
      </c>
      <c r="BZ3438" s="11">
        <f t="shared" si="9082"/>
        <v>222100</v>
      </c>
      <c r="CA3438" s="11">
        <f t="shared" si="9007"/>
        <v>2156629</v>
      </c>
      <c r="CB3438" s="123">
        <f t="shared" si="9018"/>
        <v>84.701835168659088</v>
      </c>
    </row>
    <row r="3439" spans="1:80" ht="15.75" thickBot="1" x14ac:dyDescent="0.3">
      <c r="A3439" s="13" t="s">
        <v>1</v>
      </c>
      <c r="B3439" s="13" t="s">
        <v>1</v>
      </c>
      <c r="C3439" s="13" t="s">
        <v>1</v>
      </c>
      <c r="D3439" s="74" t="s">
        <v>1</v>
      </c>
      <c r="E3439" s="74" t="s">
        <v>1</v>
      </c>
      <c r="F3439" s="74" t="s">
        <v>1</v>
      </c>
      <c r="G3439" s="13" t="s">
        <v>1</v>
      </c>
      <c r="H3439" s="2" t="s">
        <v>83</v>
      </c>
      <c r="I3439" s="12">
        <v>55</v>
      </c>
      <c r="J3439" s="12">
        <f t="shared" si="9006"/>
        <v>50</v>
      </c>
      <c r="K3439" s="12">
        <v>50</v>
      </c>
      <c r="L3439" s="13"/>
      <c r="M3439" s="13" t="s">
        <v>1</v>
      </c>
      <c r="N3439" s="13" t="s">
        <v>1</v>
      </c>
      <c r="O3439" s="13" t="s">
        <v>1</v>
      </c>
      <c r="P3439" s="27"/>
      <c r="Q3439" s="13" t="s">
        <v>1</v>
      </c>
      <c r="R3439" s="13" t="s">
        <v>1</v>
      </c>
      <c r="S3439" s="13"/>
      <c r="T3439" s="13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>
        <v>0</v>
      </c>
      <c r="AI3439" s="13">
        <v>0</v>
      </c>
      <c r="AJ3439" s="13" t="s">
        <v>1</v>
      </c>
      <c r="AK3439" s="13"/>
      <c r="AL3439" s="13"/>
      <c r="AM3439" s="13"/>
      <c r="AN3439" s="13"/>
      <c r="AO3439" s="13"/>
      <c r="AP3439" s="13"/>
      <c r="AQ3439" s="13"/>
      <c r="AR3439" s="13"/>
      <c r="AS3439" s="13"/>
      <c r="AT3439" s="13"/>
      <c r="AU3439" s="13"/>
      <c r="AV3439" s="13"/>
      <c r="AW3439" s="13"/>
      <c r="AX3439" s="13"/>
      <c r="AY3439" s="13"/>
      <c r="AZ3439" s="13">
        <v>0</v>
      </c>
      <c r="BA3439" s="13">
        <v>0</v>
      </c>
      <c r="BB3439" s="13" t="s">
        <v>1</v>
      </c>
      <c r="BC3439" s="13"/>
      <c r="BD3439" s="13"/>
      <c r="BE3439" s="13"/>
      <c r="BF3439" s="13"/>
      <c r="BG3439" s="13"/>
      <c r="BH3439" s="13"/>
      <c r="BI3439" s="13"/>
      <c r="BJ3439" s="13"/>
      <c r="BK3439" s="13"/>
      <c r="BL3439" s="13"/>
      <c r="BM3439" s="13"/>
      <c r="BN3439" s="13"/>
      <c r="BO3439" s="13"/>
      <c r="BP3439" s="13"/>
      <c r="BQ3439" s="13"/>
      <c r="BR3439" s="13">
        <v>0</v>
      </c>
      <c r="BS3439" s="13">
        <v>0</v>
      </c>
      <c r="BT3439" s="12">
        <v>50</v>
      </c>
      <c r="BU3439" s="12">
        <v>50</v>
      </c>
      <c r="BV3439" s="12"/>
      <c r="BW3439" s="12">
        <f t="shared" si="9028"/>
        <v>0</v>
      </c>
      <c r="BX3439" s="12"/>
      <c r="BY3439" s="12"/>
      <c r="BZ3439" s="12"/>
      <c r="CA3439" s="12">
        <f t="shared" si="9007"/>
        <v>0</v>
      </c>
      <c r="CB3439" s="124"/>
    </row>
    <row r="3440" spans="1:80" ht="69.75" customHeight="1" thickBot="1" x14ac:dyDescent="0.3">
      <c r="A3440" s="133" t="s">
        <v>1</v>
      </c>
      <c r="B3440" s="133" t="s">
        <v>1</v>
      </c>
      <c r="C3440" s="133" t="s">
        <v>1</v>
      </c>
      <c r="D3440" s="135" t="s">
        <v>1</v>
      </c>
      <c r="E3440" s="135" t="s">
        <v>1</v>
      </c>
      <c r="F3440" s="135" t="s">
        <v>1</v>
      </c>
      <c r="G3440" s="137" t="s">
        <v>1</v>
      </c>
      <c r="H3440" s="5" t="s">
        <v>84</v>
      </c>
      <c r="I3440" s="5" t="s">
        <v>11</v>
      </c>
      <c r="J3440" s="5" t="s">
        <v>1809</v>
      </c>
      <c r="K3440" s="5" t="s">
        <v>12</v>
      </c>
      <c r="L3440" s="5" t="s">
        <v>13</v>
      </c>
      <c r="M3440" s="5" t="s">
        <v>14</v>
      </c>
      <c r="N3440" s="5" t="s">
        <v>15</v>
      </c>
      <c r="O3440" s="5" t="s">
        <v>16</v>
      </c>
      <c r="P3440" s="5" t="s">
        <v>17</v>
      </c>
      <c r="Q3440" s="5" t="s">
        <v>18</v>
      </c>
      <c r="R3440" s="71" t="s">
        <v>14</v>
      </c>
      <c r="S3440" s="71" t="s">
        <v>1843</v>
      </c>
      <c r="T3440" s="71" t="s">
        <v>1797</v>
      </c>
      <c r="U3440" s="71" t="s">
        <v>1832</v>
      </c>
      <c r="V3440" s="71" t="s">
        <v>1833</v>
      </c>
      <c r="W3440" s="71" t="s">
        <v>1834</v>
      </c>
      <c r="X3440" s="71" t="s">
        <v>1847</v>
      </c>
      <c r="Y3440" s="71" t="s">
        <v>1844</v>
      </c>
      <c r="Z3440" s="71" t="s">
        <v>1835</v>
      </c>
      <c r="AA3440" s="71" t="s">
        <v>1836</v>
      </c>
      <c r="AB3440" s="71" t="s">
        <v>1837</v>
      </c>
      <c r="AC3440" s="71" t="s">
        <v>1838</v>
      </c>
      <c r="AD3440" s="71" t="s">
        <v>1839</v>
      </c>
      <c r="AE3440" s="71" t="s">
        <v>1840</v>
      </c>
      <c r="AF3440" s="71" t="s">
        <v>1845</v>
      </c>
      <c r="AG3440" s="71" t="s">
        <v>1846</v>
      </c>
      <c r="AH3440" s="71" t="s">
        <v>1841</v>
      </c>
      <c r="AI3440" s="71" t="s">
        <v>1842</v>
      </c>
      <c r="AJ3440" s="72" t="s">
        <v>15</v>
      </c>
      <c r="AK3440" s="72" t="s">
        <v>1843</v>
      </c>
      <c r="AL3440" s="72" t="s">
        <v>1797</v>
      </c>
      <c r="AM3440" s="72" t="s">
        <v>1832</v>
      </c>
      <c r="AN3440" s="72" t="s">
        <v>1833</v>
      </c>
      <c r="AO3440" s="72" t="s">
        <v>1834</v>
      </c>
      <c r="AP3440" s="72" t="s">
        <v>1848</v>
      </c>
      <c r="AQ3440" s="72" t="s">
        <v>1844</v>
      </c>
      <c r="AR3440" s="72" t="s">
        <v>1835</v>
      </c>
      <c r="AS3440" s="72" t="s">
        <v>1836</v>
      </c>
      <c r="AT3440" s="72" t="s">
        <v>1837</v>
      </c>
      <c r="AU3440" s="72" t="s">
        <v>1838</v>
      </c>
      <c r="AV3440" s="72" t="s">
        <v>1839</v>
      </c>
      <c r="AW3440" s="72" t="s">
        <v>1840</v>
      </c>
      <c r="AX3440" s="72" t="s">
        <v>1845</v>
      </c>
      <c r="AY3440" s="72" t="s">
        <v>1846</v>
      </c>
      <c r="AZ3440" s="72" t="s">
        <v>1841</v>
      </c>
      <c r="BA3440" s="72" t="s">
        <v>1842</v>
      </c>
      <c r="BB3440" s="73" t="s">
        <v>16</v>
      </c>
      <c r="BC3440" s="73" t="s">
        <v>1843</v>
      </c>
      <c r="BD3440" s="73" t="s">
        <v>1797</v>
      </c>
      <c r="BE3440" s="73" t="s">
        <v>1832</v>
      </c>
      <c r="BF3440" s="73" t="s">
        <v>1833</v>
      </c>
      <c r="BG3440" s="73" t="s">
        <v>1834</v>
      </c>
      <c r="BH3440" s="73" t="s">
        <v>1849</v>
      </c>
      <c r="BI3440" s="73" t="s">
        <v>1844</v>
      </c>
      <c r="BJ3440" s="73" t="s">
        <v>1835</v>
      </c>
      <c r="BK3440" s="73" t="s">
        <v>1836</v>
      </c>
      <c r="BL3440" s="73" t="s">
        <v>1837</v>
      </c>
      <c r="BM3440" s="73" t="s">
        <v>1838</v>
      </c>
      <c r="BN3440" s="73" t="s">
        <v>1839</v>
      </c>
      <c r="BO3440" s="73" t="s">
        <v>1840</v>
      </c>
      <c r="BP3440" s="73" t="s">
        <v>1845</v>
      </c>
      <c r="BQ3440" s="73" t="s">
        <v>1846</v>
      </c>
      <c r="BR3440" s="73" t="s">
        <v>1841</v>
      </c>
      <c r="BS3440" s="73" t="s">
        <v>1842</v>
      </c>
      <c r="BT3440" s="5" t="s">
        <v>1911</v>
      </c>
      <c r="BU3440" s="5" t="s">
        <v>1942</v>
      </c>
      <c r="BV3440" s="5" t="s">
        <v>1943</v>
      </c>
      <c r="BW3440" s="5" t="s">
        <v>1944</v>
      </c>
      <c r="BX3440" s="5" t="s">
        <v>1945</v>
      </c>
      <c r="BY3440" s="5" t="s">
        <v>1946</v>
      </c>
      <c r="BZ3440" s="5" t="s">
        <v>1947</v>
      </c>
      <c r="CA3440" s="5" t="s">
        <v>1948</v>
      </c>
      <c r="CB3440" s="120" t="s">
        <v>1916</v>
      </c>
    </row>
    <row r="3441" spans="1:80" x14ac:dyDescent="0.25">
      <c r="A3441" s="134"/>
      <c r="B3441" s="134"/>
      <c r="C3441" s="134"/>
      <c r="D3441" s="136"/>
      <c r="E3441" s="136"/>
      <c r="F3441" s="136"/>
      <c r="G3441" s="138"/>
      <c r="H3441" s="15" t="s">
        <v>1</v>
      </c>
      <c r="I3441" s="9" t="s">
        <v>19</v>
      </c>
      <c r="J3441" s="9">
        <v>1</v>
      </c>
      <c r="K3441" s="9" t="s">
        <v>20</v>
      </c>
      <c r="L3441" s="9" t="s">
        <v>21</v>
      </c>
      <c r="M3441" s="9" t="s">
        <v>22</v>
      </c>
      <c r="N3441" s="9" t="s">
        <v>23</v>
      </c>
      <c r="O3441" s="9" t="s">
        <v>24</v>
      </c>
      <c r="P3441" s="9" t="s">
        <v>25</v>
      </c>
      <c r="Q3441" s="9" t="s">
        <v>26</v>
      </c>
      <c r="R3441" s="9">
        <v>1</v>
      </c>
      <c r="S3441" s="9">
        <v>2</v>
      </c>
      <c r="T3441" s="9">
        <v>3</v>
      </c>
      <c r="U3441" s="9">
        <v>4</v>
      </c>
      <c r="V3441" s="9">
        <v>5</v>
      </c>
      <c r="W3441" s="9">
        <v>6</v>
      </c>
      <c r="X3441" s="9">
        <v>7</v>
      </c>
      <c r="Y3441" s="9">
        <v>8</v>
      </c>
      <c r="Z3441" s="9">
        <v>9</v>
      </c>
      <c r="AA3441" s="9">
        <v>10</v>
      </c>
      <c r="AB3441" s="9">
        <v>11</v>
      </c>
      <c r="AC3441" s="9">
        <v>12</v>
      </c>
      <c r="AD3441" s="9">
        <v>13</v>
      </c>
      <c r="AE3441" s="9">
        <v>14</v>
      </c>
      <c r="AF3441" s="9">
        <v>15</v>
      </c>
      <c r="AG3441" s="9">
        <v>16</v>
      </c>
      <c r="AH3441" s="9">
        <v>20</v>
      </c>
      <c r="AI3441" s="9">
        <v>21</v>
      </c>
      <c r="AJ3441" s="9">
        <v>1</v>
      </c>
      <c r="AK3441" s="9">
        <v>2</v>
      </c>
      <c r="AL3441" s="9">
        <v>3</v>
      </c>
      <c r="AM3441" s="9">
        <v>4</v>
      </c>
      <c r="AN3441" s="9">
        <v>5</v>
      </c>
      <c r="AO3441" s="9">
        <v>6</v>
      </c>
      <c r="AP3441" s="9">
        <v>7</v>
      </c>
      <c r="AQ3441" s="9">
        <v>8</v>
      </c>
      <c r="AR3441" s="9">
        <v>9</v>
      </c>
      <c r="AS3441" s="9">
        <v>10</v>
      </c>
      <c r="AT3441" s="9">
        <v>11</v>
      </c>
      <c r="AU3441" s="9">
        <v>12</v>
      </c>
      <c r="AV3441" s="9">
        <v>13</v>
      </c>
      <c r="AW3441" s="9">
        <v>14</v>
      </c>
      <c r="AX3441" s="9">
        <v>15</v>
      </c>
      <c r="AY3441" s="9">
        <v>16</v>
      </c>
      <c r="AZ3441" s="9">
        <v>20</v>
      </c>
      <c r="BA3441" s="9">
        <v>21</v>
      </c>
      <c r="BB3441" s="9">
        <v>1</v>
      </c>
      <c r="BC3441" s="9">
        <v>2</v>
      </c>
      <c r="BD3441" s="9">
        <v>3</v>
      </c>
      <c r="BE3441" s="9">
        <v>4</v>
      </c>
      <c r="BF3441" s="9">
        <v>5</v>
      </c>
      <c r="BG3441" s="9">
        <v>6</v>
      </c>
      <c r="BH3441" s="9">
        <v>7</v>
      </c>
      <c r="BI3441" s="9">
        <v>8</v>
      </c>
      <c r="BJ3441" s="9">
        <v>9</v>
      </c>
      <c r="BK3441" s="9">
        <v>10</v>
      </c>
      <c r="BL3441" s="9">
        <v>11</v>
      </c>
      <c r="BM3441" s="9">
        <v>12</v>
      </c>
      <c r="BN3441" s="9">
        <v>13</v>
      </c>
      <c r="BO3441" s="9">
        <v>14</v>
      </c>
      <c r="BP3441" s="9">
        <v>15</v>
      </c>
      <c r="BQ3441" s="9">
        <v>16</v>
      </c>
      <c r="BR3441" s="9">
        <v>20</v>
      </c>
      <c r="BS3441" s="9">
        <v>21</v>
      </c>
      <c r="BT3441" s="9">
        <v>1</v>
      </c>
      <c r="BU3441" s="9">
        <v>2</v>
      </c>
      <c r="BV3441" s="9">
        <v>3</v>
      </c>
      <c r="BW3441" s="9" t="s">
        <v>1798</v>
      </c>
      <c r="BX3441" s="9">
        <v>5</v>
      </c>
      <c r="BY3441" s="9">
        <v>6</v>
      </c>
      <c r="BZ3441" s="9">
        <v>7</v>
      </c>
      <c r="CA3441" s="9" t="s">
        <v>1917</v>
      </c>
      <c r="CB3441" s="121">
        <v>9</v>
      </c>
    </row>
    <row r="3442" spans="1:80" x14ac:dyDescent="0.25">
      <c r="A3442" s="134"/>
      <c r="B3442" s="134"/>
      <c r="C3442" s="134"/>
      <c r="D3442" s="136"/>
      <c r="E3442" s="136"/>
      <c r="F3442" s="136"/>
      <c r="G3442" s="138"/>
      <c r="H3442" s="16" t="s">
        <v>1015</v>
      </c>
      <c r="I3442" s="17">
        <f>SUM(I3438)</f>
        <v>2535107</v>
      </c>
      <c r="J3442" s="17">
        <f t="shared" ref="J3442:J3443" si="9083">SUM(K3442,L3442,P3442,Q3442)</f>
        <v>2568636</v>
      </c>
      <c r="K3442" s="17">
        <f t="shared" ref="K3442" si="9084">SUM(K3438)</f>
        <v>2397136</v>
      </c>
      <c r="L3442" s="17">
        <f t="shared" ref="L3442:L3443" si="9085">SUM(M3442:O3442)</f>
        <v>171500</v>
      </c>
      <c r="M3442" s="17">
        <f t="shared" ref="M3442:Q3442" si="9086">SUM(M3438)</f>
        <v>166000</v>
      </c>
      <c r="N3442" s="17">
        <f t="shared" si="9086"/>
        <v>0</v>
      </c>
      <c r="O3442" s="17">
        <f t="shared" si="9086"/>
        <v>5500</v>
      </c>
      <c r="P3442" s="17">
        <f t="shared" si="9086"/>
        <v>0</v>
      </c>
      <c r="Q3442" s="17">
        <f t="shared" si="9086"/>
        <v>0</v>
      </c>
      <c r="R3442" s="17">
        <f t="shared" ref="R3442:AG3442" si="9087">SUM(R3438)</f>
        <v>166000</v>
      </c>
      <c r="S3442" s="17">
        <f t="shared" si="9087"/>
        <v>0</v>
      </c>
      <c r="T3442" s="17">
        <f t="shared" si="9087"/>
        <v>0</v>
      </c>
      <c r="U3442" s="17">
        <f t="shared" si="9087"/>
        <v>0</v>
      </c>
      <c r="V3442" s="17">
        <f t="shared" si="9087"/>
        <v>0</v>
      </c>
      <c r="W3442" s="17">
        <f t="shared" si="9087"/>
        <v>0</v>
      </c>
      <c r="X3442" s="17">
        <f t="shared" ref="X3442" si="9088">SUM(X3438)</f>
        <v>166000</v>
      </c>
      <c r="Y3442" s="17">
        <f t="shared" si="9087"/>
        <v>6168</v>
      </c>
      <c r="Z3442" s="17">
        <f t="shared" si="9087"/>
        <v>15989</v>
      </c>
      <c r="AA3442" s="17">
        <f t="shared" si="9087"/>
        <v>15302</v>
      </c>
      <c r="AB3442" s="17">
        <f t="shared" si="9087"/>
        <v>13940</v>
      </c>
      <c r="AC3442" s="17">
        <f t="shared" si="9087"/>
        <v>26</v>
      </c>
      <c r="AD3442" s="17">
        <f t="shared" si="9087"/>
        <v>13131</v>
      </c>
      <c r="AE3442" s="17">
        <f t="shared" si="9087"/>
        <v>0</v>
      </c>
      <c r="AF3442" s="17">
        <f t="shared" si="9087"/>
        <v>1979</v>
      </c>
      <c r="AG3442" s="17">
        <f t="shared" si="9087"/>
        <v>14040</v>
      </c>
      <c r="AH3442" s="17">
        <v>80575</v>
      </c>
      <c r="AI3442" s="17">
        <v>85425</v>
      </c>
      <c r="AJ3442" s="17">
        <f t="shared" ref="AJ3442:AY3442" si="9089">SUM(AJ3438)</f>
        <v>0</v>
      </c>
      <c r="AK3442" s="17">
        <f t="shared" si="9089"/>
        <v>2456</v>
      </c>
      <c r="AL3442" s="17">
        <f t="shared" si="9089"/>
        <v>0</v>
      </c>
      <c r="AM3442" s="17">
        <f t="shared" si="9089"/>
        <v>0</v>
      </c>
      <c r="AN3442" s="17">
        <f t="shared" si="9089"/>
        <v>0</v>
      </c>
      <c r="AO3442" s="17">
        <f t="shared" si="9089"/>
        <v>0</v>
      </c>
      <c r="AP3442" s="17">
        <f t="shared" ref="AP3442" si="9090">SUM(AP3438)</f>
        <v>2456</v>
      </c>
      <c r="AQ3442" s="17">
        <f t="shared" si="9089"/>
        <v>0</v>
      </c>
      <c r="AR3442" s="17">
        <f t="shared" si="9089"/>
        <v>0</v>
      </c>
      <c r="AS3442" s="17">
        <f t="shared" si="9089"/>
        <v>2456</v>
      </c>
      <c r="AT3442" s="17">
        <f t="shared" si="9089"/>
        <v>0</v>
      </c>
      <c r="AU3442" s="17">
        <f t="shared" si="9089"/>
        <v>0</v>
      </c>
      <c r="AV3442" s="17">
        <f t="shared" si="9089"/>
        <v>0</v>
      </c>
      <c r="AW3442" s="17">
        <f t="shared" si="9089"/>
        <v>0</v>
      </c>
      <c r="AX3442" s="17">
        <f t="shared" si="9089"/>
        <v>0</v>
      </c>
      <c r="AY3442" s="17">
        <f t="shared" si="9089"/>
        <v>0</v>
      </c>
      <c r="AZ3442" s="17">
        <v>2456</v>
      </c>
      <c r="BA3442" s="17">
        <v>0</v>
      </c>
      <c r="BB3442" s="17">
        <f t="shared" ref="BB3442:BQ3442" si="9091">SUM(BB3438)</f>
        <v>5500</v>
      </c>
      <c r="BC3442" s="17">
        <f t="shared" si="9091"/>
        <v>9068</v>
      </c>
      <c r="BD3442" s="17">
        <f t="shared" si="9091"/>
        <v>0</v>
      </c>
      <c r="BE3442" s="17">
        <f t="shared" si="9091"/>
        <v>18115</v>
      </c>
      <c r="BF3442" s="17">
        <f t="shared" si="9091"/>
        <v>0</v>
      </c>
      <c r="BG3442" s="17">
        <f t="shared" si="9091"/>
        <v>0</v>
      </c>
      <c r="BH3442" s="17">
        <f t="shared" ref="BH3442" si="9092">SUM(BH3438)</f>
        <v>32683</v>
      </c>
      <c r="BI3442" s="17">
        <f t="shared" si="9091"/>
        <v>4095</v>
      </c>
      <c r="BJ3442" s="17">
        <f t="shared" si="9091"/>
        <v>1300</v>
      </c>
      <c r="BK3442" s="17">
        <f t="shared" si="9091"/>
        <v>9068</v>
      </c>
      <c r="BL3442" s="17">
        <f t="shared" si="9091"/>
        <v>0</v>
      </c>
      <c r="BM3442" s="17">
        <f t="shared" si="9091"/>
        <v>0</v>
      </c>
      <c r="BN3442" s="17">
        <f t="shared" si="9091"/>
        <v>0</v>
      </c>
      <c r="BO3442" s="17">
        <f t="shared" si="9091"/>
        <v>3500</v>
      </c>
      <c r="BP3442" s="17">
        <f t="shared" si="9091"/>
        <v>14615</v>
      </c>
      <c r="BQ3442" s="17">
        <f t="shared" si="9091"/>
        <v>0</v>
      </c>
      <c r="BR3442" s="17">
        <v>32578</v>
      </c>
      <c r="BS3442" s="17">
        <v>105</v>
      </c>
      <c r="BT3442" s="17">
        <f t="shared" ref="BT3442:BW3442" si="9093">SUM(BT3438)</f>
        <v>2718501</v>
      </c>
      <c r="BU3442" s="17">
        <f t="shared" ref="BU3442:BV3442" si="9094">SUM(BU3438)</f>
        <v>2546142</v>
      </c>
      <c r="BV3442" s="17">
        <f t="shared" si="9094"/>
        <v>1439604</v>
      </c>
      <c r="BW3442" s="17">
        <f t="shared" si="9093"/>
        <v>717025</v>
      </c>
      <c r="BX3442" s="17">
        <f t="shared" ref="BX3442:BZ3442" si="9095">SUM(BX3438)</f>
        <v>272825</v>
      </c>
      <c r="BY3442" s="17">
        <f t="shared" si="9095"/>
        <v>222100</v>
      </c>
      <c r="BZ3442" s="17">
        <f t="shared" si="9095"/>
        <v>222100</v>
      </c>
      <c r="CA3442" s="17">
        <f>BV3442+BW3442</f>
        <v>2156629</v>
      </c>
      <c r="CB3442" s="125">
        <f>IF(BU3442=0,"-",CA3442/BU3442*100)</f>
        <v>84.701835168659088</v>
      </c>
    </row>
    <row r="3443" spans="1:80" x14ac:dyDescent="0.25">
      <c r="A3443" s="134"/>
      <c r="B3443" s="134"/>
      <c r="C3443" s="134"/>
      <c r="D3443" s="136"/>
      <c r="E3443" s="136"/>
      <c r="F3443" s="136"/>
      <c r="G3443" s="138"/>
      <c r="H3443" s="18" t="s">
        <v>86</v>
      </c>
      <c r="I3443" s="17">
        <f>SUM(I3442)</f>
        <v>2535107</v>
      </c>
      <c r="J3443" s="17">
        <f t="shared" si="9083"/>
        <v>2568636</v>
      </c>
      <c r="K3443" s="17">
        <f t="shared" ref="K3443" si="9096">SUM(K3442)</f>
        <v>2397136</v>
      </c>
      <c r="L3443" s="17">
        <f t="shared" si="9085"/>
        <v>171500</v>
      </c>
      <c r="M3443" s="17">
        <f t="shared" ref="M3443:Q3443" si="9097">SUM(M3442)</f>
        <v>166000</v>
      </c>
      <c r="N3443" s="17">
        <f t="shared" si="9097"/>
        <v>0</v>
      </c>
      <c r="O3443" s="17">
        <f t="shared" si="9097"/>
        <v>5500</v>
      </c>
      <c r="P3443" s="17">
        <f t="shared" si="9097"/>
        <v>0</v>
      </c>
      <c r="Q3443" s="17">
        <f t="shared" si="9097"/>
        <v>0</v>
      </c>
      <c r="R3443" s="17">
        <f t="shared" ref="R3443:AG3443" si="9098">SUM(R3442)</f>
        <v>166000</v>
      </c>
      <c r="S3443" s="17">
        <f t="shared" si="9098"/>
        <v>0</v>
      </c>
      <c r="T3443" s="17">
        <f t="shared" si="9098"/>
        <v>0</v>
      </c>
      <c r="U3443" s="17">
        <f t="shared" si="9098"/>
        <v>0</v>
      </c>
      <c r="V3443" s="17">
        <f t="shared" si="9098"/>
        <v>0</v>
      </c>
      <c r="W3443" s="17">
        <f t="shared" si="9098"/>
        <v>0</v>
      </c>
      <c r="X3443" s="17">
        <f t="shared" ref="X3443" si="9099">SUM(X3442)</f>
        <v>166000</v>
      </c>
      <c r="Y3443" s="17">
        <f t="shared" si="9098"/>
        <v>6168</v>
      </c>
      <c r="Z3443" s="17">
        <f t="shared" si="9098"/>
        <v>15989</v>
      </c>
      <c r="AA3443" s="17">
        <f t="shared" si="9098"/>
        <v>15302</v>
      </c>
      <c r="AB3443" s="17">
        <f t="shared" si="9098"/>
        <v>13940</v>
      </c>
      <c r="AC3443" s="17">
        <f t="shared" si="9098"/>
        <v>26</v>
      </c>
      <c r="AD3443" s="17">
        <f t="shared" si="9098"/>
        <v>13131</v>
      </c>
      <c r="AE3443" s="17">
        <f t="shared" si="9098"/>
        <v>0</v>
      </c>
      <c r="AF3443" s="17">
        <f t="shared" si="9098"/>
        <v>1979</v>
      </c>
      <c r="AG3443" s="17">
        <f t="shared" si="9098"/>
        <v>14040</v>
      </c>
      <c r="AH3443" s="17">
        <v>80575</v>
      </c>
      <c r="AI3443" s="17">
        <v>85425</v>
      </c>
      <c r="AJ3443" s="17">
        <f t="shared" ref="AJ3443:AY3443" si="9100">SUM(AJ3442)</f>
        <v>0</v>
      </c>
      <c r="AK3443" s="17">
        <f t="shared" si="9100"/>
        <v>2456</v>
      </c>
      <c r="AL3443" s="17">
        <f t="shared" si="9100"/>
        <v>0</v>
      </c>
      <c r="AM3443" s="17">
        <f t="shared" si="9100"/>
        <v>0</v>
      </c>
      <c r="AN3443" s="17">
        <f t="shared" si="9100"/>
        <v>0</v>
      </c>
      <c r="AO3443" s="17">
        <f t="shared" si="9100"/>
        <v>0</v>
      </c>
      <c r="AP3443" s="17">
        <f t="shared" ref="AP3443" si="9101">SUM(AP3442)</f>
        <v>2456</v>
      </c>
      <c r="AQ3443" s="17">
        <f t="shared" si="9100"/>
        <v>0</v>
      </c>
      <c r="AR3443" s="17">
        <f t="shared" si="9100"/>
        <v>0</v>
      </c>
      <c r="AS3443" s="17">
        <f t="shared" si="9100"/>
        <v>2456</v>
      </c>
      <c r="AT3443" s="17">
        <f t="shared" si="9100"/>
        <v>0</v>
      </c>
      <c r="AU3443" s="17">
        <f t="shared" si="9100"/>
        <v>0</v>
      </c>
      <c r="AV3443" s="17">
        <f t="shared" si="9100"/>
        <v>0</v>
      </c>
      <c r="AW3443" s="17">
        <f t="shared" si="9100"/>
        <v>0</v>
      </c>
      <c r="AX3443" s="17">
        <f t="shared" si="9100"/>
        <v>0</v>
      </c>
      <c r="AY3443" s="17">
        <f t="shared" si="9100"/>
        <v>0</v>
      </c>
      <c r="AZ3443" s="17">
        <v>2456</v>
      </c>
      <c r="BA3443" s="17">
        <v>0</v>
      </c>
      <c r="BB3443" s="17">
        <f t="shared" ref="BB3443:BQ3443" si="9102">SUM(BB3442)</f>
        <v>5500</v>
      </c>
      <c r="BC3443" s="17">
        <f t="shared" si="9102"/>
        <v>9068</v>
      </c>
      <c r="BD3443" s="17">
        <f t="shared" si="9102"/>
        <v>0</v>
      </c>
      <c r="BE3443" s="17">
        <f t="shared" si="9102"/>
        <v>18115</v>
      </c>
      <c r="BF3443" s="17">
        <f t="shared" si="9102"/>
        <v>0</v>
      </c>
      <c r="BG3443" s="17">
        <f t="shared" si="9102"/>
        <v>0</v>
      </c>
      <c r="BH3443" s="17">
        <f t="shared" ref="BH3443" si="9103">SUM(BH3442)</f>
        <v>32683</v>
      </c>
      <c r="BI3443" s="17">
        <f t="shared" si="9102"/>
        <v>4095</v>
      </c>
      <c r="BJ3443" s="17">
        <f t="shared" si="9102"/>
        <v>1300</v>
      </c>
      <c r="BK3443" s="17">
        <f t="shared" si="9102"/>
        <v>9068</v>
      </c>
      <c r="BL3443" s="17">
        <f t="shared" si="9102"/>
        <v>0</v>
      </c>
      <c r="BM3443" s="17">
        <f t="shared" si="9102"/>
        <v>0</v>
      </c>
      <c r="BN3443" s="17">
        <f t="shared" si="9102"/>
        <v>0</v>
      </c>
      <c r="BO3443" s="17">
        <f t="shared" si="9102"/>
        <v>3500</v>
      </c>
      <c r="BP3443" s="17">
        <f t="shared" si="9102"/>
        <v>14615</v>
      </c>
      <c r="BQ3443" s="17">
        <f t="shared" si="9102"/>
        <v>0</v>
      </c>
      <c r="BR3443" s="17">
        <v>32578</v>
      </c>
      <c r="BS3443" s="17">
        <v>105</v>
      </c>
      <c r="BT3443" s="17">
        <f t="shared" ref="BT3443:BW3443" si="9104">SUM(BT3442)</f>
        <v>2718501</v>
      </c>
      <c r="BU3443" s="17">
        <f t="shared" ref="BU3443:BV3443" si="9105">SUM(BU3442)</f>
        <v>2546142</v>
      </c>
      <c r="BV3443" s="17">
        <f t="shared" si="9105"/>
        <v>1439604</v>
      </c>
      <c r="BW3443" s="17">
        <f t="shared" si="9104"/>
        <v>717025</v>
      </c>
      <c r="BX3443" s="17">
        <f t="shared" ref="BX3443" si="9106">SUM(BX3442)</f>
        <v>272825</v>
      </c>
      <c r="BY3443" s="17">
        <f t="shared" ref="BY3443" si="9107">SUM(BY3442)</f>
        <v>222100</v>
      </c>
      <c r="BZ3443" s="17">
        <f t="shared" ref="BZ3443" si="9108">SUM(BZ3442)</f>
        <v>222100</v>
      </c>
      <c r="CA3443" s="17">
        <f>BV3443+BW3443</f>
        <v>2156629</v>
      </c>
      <c r="CB3443" s="125">
        <f>IF(BU3443=0,"-",CA3443/BU3443*100)</f>
        <v>84.701835168659088</v>
      </c>
    </row>
    <row r="3444" spans="1:80" x14ac:dyDescent="0.25">
      <c r="A3444" s="139"/>
      <c r="B3444" s="139"/>
      <c r="C3444" s="139"/>
      <c r="D3444" s="140"/>
      <c r="E3444" s="140"/>
      <c r="F3444" s="140"/>
      <c r="G3444" s="141"/>
      <c r="X3444">
        <f t="shared" si="9040"/>
        <v>0</v>
      </c>
      <c r="AH3444">
        <v>0</v>
      </c>
      <c r="AI3444">
        <v>0</v>
      </c>
      <c r="AP3444">
        <f t="shared" si="9041"/>
        <v>0</v>
      </c>
      <c r="AZ3444">
        <v>0</v>
      </c>
      <c r="BA3444">
        <v>0</v>
      </c>
      <c r="BH3444">
        <f t="shared" si="9042"/>
        <v>0</v>
      </c>
      <c r="BR3444">
        <v>0</v>
      </c>
      <c r="BS3444">
        <v>0</v>
      </c>
      <c r="BU3444">
        <v>0</v>
      </c>
      <c r="BV3444">
        <v>0</v>
      </c>
      <c r="BW3444">
        <f t="shared" si="9028"/>
        <v>0</v>
      </c>
      <c r="CA3444">
        <f>BV3444+BW3444</f>
        <v>0</v>
      </c>
      <c r="CB3444" s="126" t="str">
        <f>IF(BU3444=0,"-",CA3444/BU3444*100)</f>
        <v>-</v>
      </c>
    </row>
    <row r="3445" spans="1:80" ht="15.75" thickBot="1" x14ac:dyDescent="0.3">
      <c r="A3445" s="13" t="s">
        <v>1</v>
      </c>
      <c r="B3445" s="13" t="s">
        <v>1</v>
      </c>
      <c r="C3445" s="13" t="s">
        <v>1</v>
      </c>
      <c r="D3445" s="74" t="s">
        <v>1</v>
      </c>
      <c r="E3445" s="74" t="s">
        <v>1</v>
      </c>
      <c r="F3445" s="74" t="s">
        <v>1</v>
      </c>
      <c r="G3445" s="13" t="s">
        <v>1</v>
      </c>
      <c r="H3445" s="19" t="s">
        <v>1</v>
      </c>
      <c r="I3445" s="19" t="s">
        <v>1</v>
      </c>
      <c r="J3445" s="19"/>
      <c r="K3445" s="19" t="s">
        <v>1</v>
      </c>
      <c r="L3445" s="19"/>
      <c r="M3445" s="19" t="s">
        <v>1</v>
      </c>
      <c r="N3445" s="19" t="s">
        <v>1</v>
      </c>
      <c r="O3445" s="19" t="s">
        <v>1</v>
      </c>
      <c r="P3445" s="31"/>
      <c r="Q3445" s="19" t="s">
        <v>1</v>
      </c>
      <c r="R3445" s="19" t="s">
        <v>1</v>
      </c>
      <c r="S3445" s="19"/>
      <c r="T3445" s="19"/>
      <c r="U3445" s="19"/>
      <c r="V3445" s="19"/>
      <c r="W3445" s="19"/>
      <c r="X3445" s="19"/>
      <c r="Y3445" s="19"/>
      <c r="Z3445" s="19"/>
      <c r="AA3445" s="19"/>
      <c r="AB3445" s="19"/>
      <c r="AC3445" s="19"/>
      <c r="AD3445" s="19"/>
      <c r="AE3445" s="19"/>
      <c r="AF3445" s="19"/>
      <c r="AG3445" s="19"/>
      <c r="AH3445" s="19">
        <v>0</v>
      </c>
      <c r="AI3445" s="19">
        <v>0</v>
      </c>
      <c r="AJ3445" s="19" t="s">
        <v>1</v>
      </c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>
        <v>0</v>
      </c>
      <c r="BA3445" s="19">
        <v>0</v>
      </c>
      <c r="BB3445" s="19" t="s">
        <v>1</v>
      </c>
      <c r="BC3445" s="19"/>
      <c r="BD3445" s="19"/>
      <c r="BE3445" s="19"/>
      <c r="BF3445" s="19"/>
      <c r="BG3445" s="19"/>
      <c r="BH3445" s="19"/>
      <c r="BI3445" s="19"/>
      <c r="BJ3445" s="19"/>
      <c r="BK3445" s="19"/>
      <c r="BL3445" s="19"/>
      <c r="BM3445" s="19"/>
      <c r="BN3445" s="19"/>
      <c r="BO3445" s="19"/>
      <c r="BP3445" s="19"/>
      <c r="BQ3445" s="19"/>
      <c r="BR3445" s="19">
        <v>0</v>
      </c>
      <c r="BS3445" s="19">
        <v>0</v>
      </c>
      <c r="BT3445" s="19"/>
      <c r="BU3445" s="19"/>
      <c r="BV3445" s="19"/>
      <c r="BW3445" s="19">
        <f t="shared" si="9028"/>
        <v>0</v>
      </c>
      <c r="BX3445" s="19"/>
      <c r="BY3445" s="19"/>
      <c r="BZ3445" s="19"/>
      <c r="CA3445" s="19">
        <f>BV3445+BW3445</f>
        <v>0</v>
      </c>
      <c r="CB3445" s="127"/>
    </row>
    <row r="3446" spans="1:80" ht="69.75" customHeight="1" thickBot="1" x14ac:dyDescent="0.3">
      <c r="A3446" s="5" t="s">
        <v>4</v>
      </c>
      <c r="B3446" s="5" t="s">
        <v>5</v>
      </c>
      <c r="C3446" s="5" t="s">
        <v>6</v>
      </c>
      <c r="D3446" s="80" t="s">
        <v>1</v>
      </c>
      <c r="E3446" s="88" t="s">
        <v>7</v>
      </c>
      <c r="F3446" s="88" t="s">
        <v>8</v>
      </c>
      <c r="G3446" s="5" t="s">
        <v>9</v>
      </c>
      <c r="H3446" s="5" t="s">
        <v>10</v>
      </c>
      <c r="I3446" s="5" t="s">
        <v>11</v>
      </c>
      <c r="J3446" s="5" t="s">
        <v>1809</v>
      </c>
      <c r="K3446" s="5" t="s">
        <v>12</v>
      </c>
      <c r="L3446" s="5" t="s">
        <v>13</v>
      </c>
      <c r="M3446" s="5" t="s">
        <v>14</v>
      </c>
      <c r="N3446" s="5" t="s">
        <v>15</v>
      </c>
      <c r="O3446" s="5" t="s">
        <v>16</v>
      </c>
      <c r="P3446" s="5" t="s">
        <v>17</v>
      </c>
      <c r="Q3446" s="5" t="s">
        <v>18</v>
      </c>
      <c r="R3446" s="71" t="s">
        <v>14</v>
      </c>
      <c r="S3446" s="71" t="s">
        <v>1843</v>
      </c>
      <c r="T3446" s="71" t="s">
        <v>1797</v>
      </c>
      <c r="U3446" s="71" t="s">
        <v>1832</v>
      </c>
      <c r="V3446" s="71" t="s">
        <v>1833</v>
      </c>
      <c r="W3446" s="71" t="s">
        <v>1834</v>
      </c>
      <c r="X3446" s="71" t="s">
        <v>1847</v>
      </c>
      <c r="Y3446" s="71" t="s">
        <v>1844</v>
      </c>
      <c r="Z3446" s="71" t="s">
        <v>1835</v>
      </c>
      <c r="AA3446" s="71" t="s">
        <v>1836</v>
      </c>
      <c r="AB3446" s="71" t="s">
        <v>1837</v>
      </c>
      <c r="AC3446" s="71" t="s">
        <v>1838</v>
      </c>
      <c r="AD3446" s="71" t="s">
        <v>1839</v>
      </c>
      <c r="AE3446" s="71" t="s">
        <v>1840</v>
      </c>
      <c r="AF3446" s="71" t="s">
        <v>1845</v>
      </c>
      <c r="AG3446" s="71" t="s">
        <v>1846</v>
      </c>
      <c r="AH3446" s="71" t="s">
        <v>1841</v>
      </c>
      <c r="AI3446" s="71" t="s">
        <v>1842</v>
      </c>
      <c r="AJ3446" s="72" t="s">
        <v>15</v>
      </c>
      <c r="AK3446" s="72" t="s">
        <v>1843</v>
      </c>
      <c r="AL3446" s="72" t="s">
        <v>1797</v>
      </c>
      <c r="AM3446" s="72" t="s">
        <v>1832</v>
      </c>
      <c r="AN3446" s="72" t="s">
        <v>1833</v>
      </c>
      <c r="AO3446" s="72" t="s">
        <v>1834</v>
      </c>
      <c r="AP3446" s="72" t="s">
        <v>1848</v>
      </c>
      <c r="AQ3446" s="72" t="s">
        <v>1844</v>
      </c>
      <c r="AR3446" s="72" t="s">
        <v>1835</v>
      </c>
      <c r="AS3446" s="72" t="s">
        <v>1836</v>
      </c>
      <c r="AT3446" s="72" t="s">
        <v>1837</v>
      </c>
      <c r="AU3446" s="72" t="s">
        <v>1838</v>
      </c>
      <c r="AV3446" s="72" t="s">
        <v>1839</v>
      </c>
      <c r="AW3446" s="72" t="s">
        <v>1840</v>
      </c>
      <c r="AX3446" s="72" t="s">
        <v>1845</v>
      </c>
      <c r="AY3446" s="72" t="s">
        <v>1846</v>
      </c>
      <c r="AZ3446" s="72" t="s">
        <v>1841</v>
      </c>
      <c r="BA3446" s="72" t="s">
        <v>1842</v>
      </c>
      <c r="BB3446" s="73" t="s">
        <v>16</v>
      </c>
      <c r="BC3446" s="73" t="s">
        <v>1843</v>
      </c>
      <c r="BD3446" s="73" t="s">
        <v>1797</v>
      </c>
      <c r="BE3446" s="73" t="s">
        <v>1832</v>
      </c>
      <c r="BF3446" s="73" t="s">
        <v>1833</v>
      </c>
      <c r="BG3446" s="73" t="s">
        <v>1834</v>
      </c>
      <c r="BH3446" s="73" t="s">
        <v>1849</v>
      </c>
      <c r="BI3446" s="73" t="s">
        <v>1844</v>
      </c>
      <c r="BJ3446" s="73" t="s">
        <v>1835</v>
      </c>
      <c r="BK3446" s="73" t="s">
        <v>1836</v>
      </c>
      <c r="BL3446" s="73" t="s">
        <v>1837</v>
      </c>
      <c r="BM3446" s="73" t="s">
        <v>1838</v>
      </c>
      <c r="BN3446" s="73" t="s">
        <v>1839</v>
      </c>
      <c r="BO3446" s="73" t="s">
        <v>1840</v>
      </c>
      <c r="BP3446" s="73" t="s">
        <v>1845</v>
      </c>
      <c r="BQ3446" s="73" t="s">
        <v>1846</v>
      </c>
      <c r="BR3446" s="73" t="s">
        <v>1841</v>
      </c>
      <c r="BS3446" s="73" t="s">
        <v>1842</v>
      </c>
      <c r="BT3446" s="5" t="s">
        <v>1911</v>
      </c>
      <c r="BU3446" s="5" t="s">
        <v>1942</v>
      </c>
      <c r="BV3446" s="5" t="s">
        <v>1943</v>
      </c>
      <c r="BW3446" s="5" t="s">
        <v>1944</v>
      </c>
      <c r="BX3446" s="5" t="s">
        <v>1945</v>
      </c>
      <c r="BY3446" s="5" t="s">
        <v>1946</v>
      </c>
      <c r="BZ3446" s="5" t="s">
        <v>1947</v>
      </c>
      <c r="CA3446" s="5" t="s">
        <v>1948</v>
      </c>
      <c r="CB3446" s="120" t="s">
        <v>1916</v>
      </c>
    </row>
    <row r="3447" spans="1:80" x14ac:dyDescent="0.25">
      <c r="A3447" s="6" t="s">
        <v>1</v>
      </c>
      <c r="B3447" s="6" t="s">
        <v>1</v>
      </c>
      <c r="C3447" s="6" t="s">
        <v>1</v>
      </c>
      <c r="D3447" s="81" t="s">
        <v>1</v>
      </c>
      <c r="E3447" s="81" t="s">
        <v>1</v>
      </c>
      <c r="F3447" s="94" t="s">
        <v>1</v>
      </c>
      <c r="G3447" s="7" t="s">
        <v>1</v>
      </c>
      <c r="H3447" s="8" t="s">
        <v>1</v>
      </c>
      <c r="I3447" s="9" t="s">
        <v>19</v>
      </c>
      <c r="J3447" s="9">
        <v>1</v>
      </c>
      <c r="K3447" s="9" t="s">
        <v>20</v>
      </c>
      <c r="L3447" s="9" t="s">
        <v>21</v>
      </c>
      <c r="M3447" s="9" t="s">
        <v>22</v>
      </c>
      <c r="N3447" s="9" t="s">
        <v>23</v>
      </c>
      <c r="O3447" s="9" t="s">
        <v>24</v>
      </c>
      <c r="P3447" s="9" t="s">
        <v>25</v>
      </c>
      <c r="Q3447" s="9" t="s">
        <v>26</v>
      </c>
      <c r="R3447" s="9">
        <v>1</v>
      </c>
      <c r="S3447" s="9">
        <v>2</v>
      </c>
      <c r="T3447" s="9">
        <v>3</v>
      </c>
      <c r="U3447" s="9">
        <v>4</v>
      </c>
      <c r="V3447" s="9">
        <v>5</v>
      </c>
      <c r="W3447" s="9">
        <v>6</v>
      </c>
      <c r="X3447" s="9">
        <v>7</v>
      </c>
      <c r="Y3447" s="9">
        <v>8</v>
      </c>
      <c r="Z3447" s="9">
        <v>9</v>
      </c>
      <c r="AA3447" s="9">
        <v>10</v>
      </c>
      <c r="AB3447" s="9">
        <v>11</v>
      </c>
      <c r="AC3447" s="9">
        <v>12</v>
      </c>
      <c r="AD3447" s="9">
        <v>13</v>
      </c>
      <c r="AE3447" s="9">
        <v>14</v>
      </c>
      <c r="AF3447" s="9">
        <v>15</v>
      </c>
      <c r="AG3447" s="9">
        <v>16</v>
      </c>
      <c r="AH3447" s="9">
        <v>20</v>
      </c>
      <c r="AI3447" s="9">
        <v>21</v>
      </c>
      <c r="AJ3447" s="9">
        <v>1</v>
      </c>
      <c r="AK3447" s="9">
        <v>2</v>
      </c>
      <c r="AL3447" s="9">
        <v>3</v>
      </c>
      <c r="AM3447" s="9">
        <v>4</v>
      </c>
      <c r="AN3447" s="9">
        <v>5</v>
      </c>
      <c r="AO3447" s="9">
        <v>6</v>
      </c>
      <c r="AP3447" s="9">
        <v>7</v>
      </c>
      <c r="AQ3447" s="9">
        <v>8</v>
      </c>
      <c r="AR3447" s="9">
        <v>9</v>
      </c>
      <c r="AS3447" s="9">
        <v>10</v>
      </c>
      <c r="AT3447" s="9">
        <v>11</v>
      </c>
      <c r="AU3447" s="9">
        <v>12</v>
      </c>
      <c r="AV3447" s="9">
        <v>13</v>
      </c>
      <c r="AW3447" s="9">
        <v>14</v>
      </c>
      <c r="AX3447" s="9">
        <v>15</v>
      </c>
      <c r="AY3447" s="9">
        <v>16</v>
      </c>
      <c r="AZ3447" s="9">
        <v>20</v>
      </c>
      <c r="BA3447" s="9">
        <v>21</v>
      </c>
      <c r="BB3447" s="9">
        <v>1</v>
      </c>
      <c r="BC3447" s="9">
        <v>2</v>
      </c>
      <c r="BD3447" s="9">
        <v>3</v>
      </c>
      <c r="BE3447" s="9">
        <v>4</v>
      </c>
      <c r="BF3447" s="9">
        <v>5</v>
      </c>
      <c r="BG3447" s="9">
        <v>6</v>
      </c>
      <c r="BH3447" s="9">
        <v>7</v>
      </c>
      <c r="BI3447" s="9">
        <v>8</v>
      </c>
      <c r="BJ3447" s="9">
        <v>9</v>
      </c>
      <c r="BK3447" s="9">
        <v>10</v>
      </c>
      <c r="BL3447" s="9">
        <v>11</v>
      </c>
      <c r="BM3447" s="9">
        <v>12</v>
      </c>
      <c r="BN3447" s="9">
        <v>13</v>
      </c>
      <c r="BO3447" s="9">
        <v>14</v>
      </c>
      <c r="BP3447" s="9">
        <v>15</v>
      </c>
      <c r="BQ3447" s="9">
        <v>16</v>
      </c>
      <c r="BR3447" s="9">
        <v>20</v>
      </c>
      <c r="BS3447" s="9">
        <v>21</v>
      </c>
      <c r="BT3447" s="9">
        <v>1</v>
      </c>
      <c r="BU3447" s="9">
        <v>2</v>
      </c>
      <c r="BV3447" s="9">
        <v>3</v>
      </c>
      <c r="BW3447" s="9" t="s">
        <v>1798</v>
      </c>
      <c r="BX3447" s="9">
        <v>5</v>
      </c>
      <c r="BY3447" s="9">
        <v>6</v>
      </c>
      <c r="BZ3447" s="9">
        <v>7</v>
      </c>
      <c r="CA3447" s="9" t="s">
        <v>1917</v>
      </c>
      <c r="CB3447" s="121">
        <v>9</v>
      </c>
    </row>
    <row r="3448" spans="1:80" x14ac:dyDescent="0.25">
      <c r="A3448" s="1" t="s">
        <v>928</v>
      </c>
      <c r="B3448" s="1" t="s">
        <v>88</v>
      </c>
      <c r="C3448" s="4" t="s">
        <v>1499</v>
      </c>
      <c r="D3448" s="79" t="s">
        <v>1500</v>
      </c>
      <c r="E3448" s="78" t="s">
        <v>1</v>
      </c>
      <c r="F3448" s="78" t="s">
        <v>1</v>
      </c>
      <c r="G3448" s="2" t="s">
        <v>1</v>
      </c>
      <c r="H3448" s="2" t="s">
        <v>1501</v>
      </c>
      <c r="I3448" s="3" t="s">
        <v>1</v>
      </c>
      <c r="J3448" s="3">
        <f t="shared" ref="J3448:J3479" si="9109">SUM(K3448,L3448,P3448,Q3448)</f>
        <v>0</v>
      </c>
      <c r="K3448" s="3" t="s">
        <v>1</v>
      </c>
      <c r="L3448" s="3"/>
      <c r="M3448" s="3" t="s">
        <v>1</v>
      </c>
      <c r="N3448" s="3" t="s">
        <v>1</v>
      </c>
      <c r="O3448" s="3" t="s">
        <v>1</v>
      </c>
      <c r="P3448" s="26"/>
      <c r="Q3448" s="3" t="s">
        <v>1</v>
      </c>
      <c r="R3448" s="3" t="s">
        <v>1</v>
      </c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>
        <v>0</v>
      </c>
      <c r="AI3448" s="3">
        <v>0</v>
      </c>
      <c r="AJ3448" s="3" t="s">
        <v>1</v>
      </c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3"/>
      <c r="AZ3448" s="3">
        <v>0</v>
      </c>
      <c r="BA3448" s="3">
        <v>0</v>
      </c>
      <c r="BB3448" s="3" t="s">
        <v>1</v>
      </c>
      <c r="BC3448" s="3"/>
      <c r="BD3448" s="3"/>
      <c r="BE3448" s="3"/>
      <c r="BF3448" s="3"/>
      <c r="BG3448" s="3"/>
      <c r="BH3448" s="3"/>
      <c r="BI3448" s="3"/>
      <c r="BJ3448" s="3"/>
      <c r="BK3448" s="3"/>
      <c r="BL3448" s="3"/>
      <c r="BM3448" s="3"/>
      <c r="BN3448" s="3"/>
      <c r="BO3448" s="3"/>
      <c r="BP3448" s="3"/>
      <c r="BQ3448" s="3"/>
      <c r="BR3448" s="3">
        <v>0</v>
      </c>
      <c r="BS3448" s="3">
        <v>0</v>
      </c>
      <c r="BT3448" s="3">
        <v>0</v>
      </c>
      <c r="BU3448" s="3"/>
      <c r="BV3448" s="3"/>
      <c r="BW3448" s="3">
        <f t="shared" si="9028"/>
        <v>0</v>
      </c>
      <c r="BX3448" s="3"/>
      <c r="BY3448" s="3"/>
      <c r="BZ3448" s="3"/>
      <c r="CA3448" s="3">
        <f t="shared" ref="CA3448:CA3479" si="9110">BV3448+BW3448</f>
        <v>0</v>
      </c>
      <c r="CB3448" s="122"/>
    </row>
    <row r="3449" spans="1:80" ht="33.75" x14ac:dyDescent="0.25">
      <c r="A3449" s="1" t="s">
        <v>1</v>
      </c>
      <c r="B3449" s="1" t="s">
        <v>1</v>
      </c>
      <c r="C3449" s="1" t="s">
        <v>1</v>
      </c>
      <c r="D3449" s="78" t="s">
        <v>1</v>
      </c>
      <c r="E3449" s="78" t="s">
        <v>1</v>
      </c>
      <c r="F3449" s="78" t="s">
        <v>1</v>
      </c>
      <c r="G3449" s="2" t="s">
        <v>1</v>
      </c>
      <c r="H3449" s="10" t="s">
        <v>30</v>
      </c>
      <c r="I3449" s="11">
        <f>SUM(I3450,I3458,I3460)</f>
        <v>2133704</v>
      </c>
      <c r="J3449" s="11">
        <f t="shared" si="9109"/>
        <v>2513483</v>
      </c>
      <c r="K3449" s="11">
        <f t="shared" ref="K3449" si="9111">SUM(K3450,K3458,K3460)</f>
        <v>2394708</v>
      </c>
      <c r="L3449" s="11">
        <f t="shared" ref="L3449:L3478" si="9112">SUM(M3449:O3449)</f>
        <v>118775</v>
      </c>
      <c r="M3449" s="11">
        <f t="shared" ref="M3449:Q3449" si="9113">SUM(M3450,M3458,M3460)</f>
        <v>118775</v>
      </c>
      <c r="N3449" s="11">
        <f t="shared" si="9113"/>
        <v>0</v>
      </c>
      <c r="O3449" s="11">
        <f t="shared" si="9113"/>
        <v>0</v>
      </c>
      <c r="P3449" s="11">
        <f t="shared" si="9113"/>
        <v>0</v>
      </c>
      <c r="Q3449" s="11">
        <f t="shared" si="9113"/>
        <v>0</v>
      </c>
      <c r="R3449" s="11">
        <f t="shared" ref="R3449:AG3449" si="9114">SUM(R3450,R3458,R3460)</f>
        <v>119075</v>
      </c>
      <c r="S3449" s="11">
        <f t="shared" si="9114"/>
        <v>0</v>
      </c>
      <c r="T3449" s="11">
        <f t="shared" si="9114"/>
        <v>0</v>
      </c>
      <c r="U3449" s="11">
        <f t="shared" si="9114"/>
        <v>0</v>
      </c>
      <c r="V3449" s="11">
        <f t="shared" si="9114"/>
        <v>0</v>
      </c>
      <c r="W3449" s="11">
        <f t="shared" si="9114"/>
        <v>0</v>
      </c>
      <c r="X3449" s="11">
        <f t="shared" ref="X3449" si="9115">SUM(X3450,X3458,X3460)</f>
        <v>119075</v>
      </c>
      <c r="Y3449" s="11">
        <f t="shared" si="9114"/>
        <v>1059</v>
      </c>
      <c r="Z3449" s="11">
        <f t="shared" si="9114"/>
        <v>26543</v>
      </c>
      <c r="AA3449" s="11">
        <f t="shared" si="9114"/>
        <v>8500</v>
      </c>
      <c r="AB3449" s="11">
        <f t="shared" si="9114"/>
        <v>33256</v>
      </c>
      <c r="AC3449" s="11">
        <f t="shared" si="9114"/>
        <v>0</v>
      </c>
      <c r="AD3449" s="11">
        <f t="shared" si="9114"/>
        <v>38239</v>
      </c>
      <c r="AE3449" s="11">
        <f t="shared" si="9114"/>
        <v>0</v>
      </c>
      <c r="AF3449" s="11">
        <f t="shared" si="9114"/>
        <v>0</v>
      </c>
      <c r="AG3449" s="11">
        <f t="shared" si="9114"/>
        <v>0</v>
      </c>
      <c r="AH3449" s="11">
        <v>107597</v>
      </c>
      <c r="AI3449" s="11">
        <v>11478</v>
      </c>
      <c r="AJ3449" s="11">
        <f t="shared" ref="AJ3449:AY3449" si="9116">SUM(AJ3450,AJ3458,AJ3460)</f>
        <v>0</v>
      </c>
      <c r="AK3449" s="11">
        <f t="shared" si="9116"/>
        <v>186</v>
      </c>
      <c r="AL3449" s="11">
        <f t="shared" si="9116"/>
        <v>0</v>
      </c>
      <c r="AM3449" s="11">
        <f t="shared" si="9116"/>
        <v>9541</v>
      </c>
      <c r="AN3449" s="11">
        <f t="shared" si="9116"/>
        <v>0</v>
      </c>
      <c r="AO3449" s="11">
        <f t="shared" si="9116"/>
        <v>0</v>
      </c>
      <c r="AP3449" s="11">
        <f t="shared" ref="AP3449" si="9117">SUM(AP3450,AP3458,AP3460)</f>
        <v>9727</v>
      </c>
      <c r="AQ3449" s="11">
        <f t="shared" si="9116"/>
        <v>0</v>
      </c>
      <c r="AR3449" s="11">
        <f t="shared" si="9116"/>
        <v>0</v>
      </c>
      <c r="AS3449" s="11">
        <f t="shared" si="9116"/>
        <v>186</v>
      </c>
      <c r="AT3449" s="11">
        <f t="shared" si="9116"/>
        <v>4100</v>
      </c>
      <c r="AU3449" s="11">
        <f t="shared" si="9116"/>
        <v>4500</v>
      </c>
      <c r="AV3449" s="11">
        <f t="shared" si="9116"/>
        <v>0</v>
      </c>
      <c r="AW3449" s="11">
        <f t="shared" si="9116"/>
        <v>941</v>
      </c>
      <c r="AX3449" s="11">
        <f t="shared" si="9116"/>
        <v>0</v>
      </c>
      <c r="AY3449" s="11">
        <f t="shared" si="9116"/>
        <v>0</v>
      </c>
      <c r="AZ3449" s="11">
        <v>9727</v>
      </c>
      <c r="BA3449" s="11">
        <v>0</v>
      </c>
      <c r="BB3449" s="11">
        <f t="shared" ref="BB3449:BQ3449" si="9118">SUM(BB3450,BB3458,BB3460)</f>
        <v>0</v>
      </c>
      <c r="BC3449" s="11">
        <f t="shared" si="9118"/>
        <v>4173</v>
      </c>
      <c r="BD3449" s="11">
        <f t="shared" si="9118"/>
        <v>0</v>
      </c>
      <c r="BE3449" s="11">
        <f t="shared" si="9118"/>
        <v>16590</v>
      </c>
      <c r="BF3449" s="11">
        <f t="shared" si="9118"/>
        <v>0</v>
      </c>
      <c r="BG3449" s="11">
        <f t="shared" si="9118"/>
        <v>0</v>
      </c>
      <c r="BH3449" s="11">
        <f t="shared" ref="BH3449" si="9119">SUM(BH3450,BH3458,BH3460)</f>
        <v>20763</v>
      </c>
      <c r="BI3449" s="11">
        <f t="shared" si="9118"/>
        <v>0</v>
      </c>
      <c r="BJ3449" s="11">
        <f t="shared" si="9118"/>
        <v>0</v>
      </c>
      <c r="BK3449" s="11">
        <f t="shared" si="9118"/>
        <v>4173</v>
      </c>
      <c r="BL3449" s="11">
        <f t="shared" si="9118"/>
        <v>8065</v>
      </c>
      <c r="BM3449" s="11">
        <f t="shared" si="9118"/>
        <v>0</v>
      </c>
      <c r="BN3449" s="11">
        <f t="shared" si="9118"/>
        <v>0</v>
      </c>
      <c r="BO3449" s="11">
        <f t="shared" si="9118"/>
        <v>3500</v>
      </c>
      <c r="BP3449" s="11">
        <f t="shared" si="9118"/>
        <v>5025</v>
      </c>
      <c r="BQ3449" s="11">
        <f t="shared" si="9118"/>
        <v>0</v>
      </c>
      <c r="BR3449" s="11">
        <v>20763</v>
      </c>
      <c r="BS3449" s="11">
        <v>0</v>
      </c>
      <c r="BT3449" s="11">
        <f t="shared" ref="BT3449:BZ3449" si="9120">SUM(BT3450,BT3458,BT3460)</f>
        <v>2627104</v>
      </c>
      <c r="BU3449" s="11">
        <f t="shared" si="9120"/>
        <v>2519390</v>
      </c>
      <c r="BV3449" s="11">
        <f t="shared" si="9120"/>
        <v>1441781</v>
      </c>
      <c r="BW3449" s="11">
        <f t="shared" si="9120"/>
        <v>623300</v>
      </c>
      <c r="BX3449" s="11">
        <f t="shared" si="9120"/>
        <v>232000</v>
      </c>
      <c r="BY3449" s="11">
        <f t="shared" si="9120"/>
        <v>191900</v>
      </c>
      <c r="BZ3449" s="11">
        <f t="shared" si="9120"/>
        <v>199400</v>
      </c>
      <c r="CA3449" s="11">
        <f t="shared" si="9110"/>
        <v>2065081</v>
      </c>
      <c r="CB3449" s="123">
        <f t="shared" ref="CB3449:CB3478" si="9121">IF(BU3449=0,"-",CA3449/BU3449*100)</f>
        <v>81.967500069461266</v>
      </c>
    </row>
    <row r="3450" spans="1:80" x14ac:dyDescent="0.25">
      <c r="A3450" s="4" t="s">
        <v>928</v>
      </c>
      <c r="B3450" s="4" t="s">
        <v>88</v>
      </c>
      <c r="C3450" s="4" t="s">
        <v>1499</v>
      </c>
      <c r="D3450" s="79" t="s">
        <v>1500</v>
      </c>
      <c r="E3450" s="78" t="s">
        <v>31</v>
      </c>
      <c r="F3450" s="78" t="s">
        <v>1</v>
      </c>
      <c r="G3450" s="2" t="s">
        <v>1</v>
      </c>
      <c r="H3450" s="2" t="s">
        <v>32</v>
      </c>
      <c r="I3450" s="12">
        <f>SUM(I3451,I3452)</f>
        <v>1741767</v>
      </c>
      <c r="J3450" s="12">
        <f t="shared" si="9109"/>
        <v>2110020</v>
      </c>
      <c r="K3450" s="12">
        <f t="shared" ref="K3450" si="9122">SUM(K3451,K3452)</f>
        <v>2059970</v>
      </c>
      <c r="L3450" s="12">
        <f t="shared" si="9112"/>
        <v>50050</v>
      </c>
      <c r="M3450" s="12">
        <f t="shared" ref="M3450:Q3450" si="9123">SUM(M3451,M3452)</f>
        <v>50050</v>
      </c>
      <c r="N3450" s="12">
        <f t="shared" si="9123"/>
        <v>0</v>
      </c>
      <c r="O3450" s="12">
        <f t="shared" si="9123"/>
        <v>0</v>
      </c>
      <c r="P3450" s="12">
        <f t="shared" si="9123"/>
        <v>0</v>
      </c>
      <c r="Q3450" s="12">
        <f t="shared" si="9123"/>
        <v>0</v>
      </c>
      <c r="R3450" s="12">
        <f t="shared" ref="R3450:AG3450" si="9124">SUM(R3451,R3452)</f>
        <v>50050</v>
      </c>
      <c r="S3450" s="12">
        <f t="shared" si="9124"/>
        <v>0</v>
      </c>
      <c r="T3450" s="12">
        <f t="shared" si="9124"/>
        <v>0</v>
      </c>
      <c r="U3450" s="12">
        <f t="shared" si="9124"/>
        <v>0</v>
      </c>
      <c r="V3450" s="12">
        <f t="shared" si="9124"/>
        <v>0</v>
      </c>
      <c r="W3450" s="12">
        <f t="shared" si="9124"/>
        <v>0</v>
      </c>
      <c r="X3450" s="12">
        <f t="shared" ref="X3450" si="9125">SUM(X3451,X3452)</f>
        <v>50050</v>
      </c>
      <c r="Y3450" s="12">
        <f t="shared" si="9124"/>
        <v>955</v>
      </c>
      <c r="Z3450" s="12">
        <f t="shared" si="9124"/>
        <v>9092</v>
      </c>
      <c r="AA3450" s="12">
        <f t="shared" si="9124"/>
        <v>7671</v>
      </c>
      <c r="AB3450" s="12">
        <f t="shared" si="9124"/>
        <v>15385</v>
      </c>
      <c r="AC3450" s="12">
        <f t="shared" si="9124"/>
        <v>0</v>
      </c>
      <c r="AD3450" s="12">
        <f t="shared" si="9124"/>
        <v>8079</v>
      </c>
      <c r="AE3450" s="12">
        <f t="shared" si="9124"/>
        <v>0</v>
      </c>
      <c r="AF3450" s="12">
        <f t="shared" si="9124"/>
        <v>0</v>
      </c>
      <c r="AG3450" s="12">
        <f t="shared" si="9124"/>
        <v>0</v>
      </c>
      <c r="AH3450" s="12">
        <v>41182</v>
      </c>
      <c r="AI3450" s="12">
        <v>8868</v>
      </c>
      <c r="AJ3450" s="12">
        <f t="shared" ref="AJ3450:AY3450" si="9126">SUM(AJ3451,AJ3452)</f>
        <v>0</v>
      </c>
      <c r="AK3450" s="12">
        <f t="shared" si="9126"/>
        <v>0</v>
      </c>
      <c r="AL3450" s="12">
        <f t="shared" si="9126"/>
        <v>0</v>
      </c>
      <c r="AM3450" s="12">
        <f t="shared" si="9126"/>
        <v>0</v>
      </c>
      <c r="AN3450" s="12">
        <f t="shared" si="9126"/>
        <v>0</v>
      </c>
      <c r="AO3450" s="12">
        <f t="shared" si="9126"/>
        <v>0</v>
      </c>
      <c r="AP3450" s="12">
        <f t="shared" ref="AP3450" si="9127">SUM(AP3451,AP3452)</f>
        <v>0</v>
      </c>
      <c r="AQ3450" s="12">
        <f t="shared" si="9126"/>
        <v>0</v>
      </c>
      <c r="AR3450" s="12">
        <f t="shared" si="9126"/>
        <v>0</v>
      </c>
      <c r="AS3450" s="12">
        <f t="shared" si="9126"/>
        <v>0</v>
      </c>
      <c r="AT3450" s="12">
        <f t="shared" si="9126"/>
        <v>0</v>
      </c>
      <c r="AU3450" s="12">
        <f t="shared" si="9126"/>
        <v>0</v>
      </c>
      <c r="AV3450" s="12">
        <f t="shared" si="9126"/>
        <v>0</v>
      </c>
      <c r="AW3450" s="12">
        <f t="shared" si="9126"/>
        <v>0</v>
      </c>
      <c r="AX3450" s="12">
        <f t="shared" si="9126"/>
        <v>0</v>
      </c>
      <c r="AY3450" s="12">
        <f t="shared" si="9126"/>
        <v>0</v>
      </c>
      <c r="AZ3450" s="12">
        <v>0</v>
      </c>
      <c r="BA3450" s="12">
        <v>0</v>
      </c>
      <c r="BB3450" s="12">
        <f t="shared" ref="BB3450:BQ3450" si="9128">SUM(BB3451,BB3452)</f>
        <v>0</v>
      </c>
      <c r="BC3450" s="12">
        <f t="shared" si="9128"/>
        <v>0</v>
      </c>
      <c r="BD3450" s="12">
        <f t="shared" si="9128"/>
        <v>0</v>
      </c>
      <c r="BE3450" s="12">
        <f t="shared" si="9128"/>
        <v>0</v>
      </c>
      <c r="BF3450" s="12">
        <f t="shared" si="9128"/>
        <v>0</v>
      </c>
      <c r="BG3450" s="12">
        <f t="shared" si="9128"/>
        <v>0</v>
      </c>
      <c r="BH3450" s="12">
        <f t="shared" ref="BH3450" si="9129">SUM(BH3451,BH3452)</f>
        <v>0</v>
      </c>
      <c r="BI3450" s="12">
        <f t="shared" si="9128"/>
        <v>0</v>
      </c>
      <c r="BJ3450" s="12">
        <f t="shared" si="9128"/>
        <v>0</v>
      </c>
      <c r="BK3450" s="12">
        <f t="shared" si="9128"/>
        <v>0</v>
      </c>
      <c r="BL3450" s="12">
        <f t="shared" si="9128"/>
        <v>0</v>
      </c>
      <c r="BM3450" s="12">
        <f t="shared" si="9128"/>
        <v>0</v>
      </c>
      <c r="BN3450" s="12">
        <f t="shared" si="9128"/>
        <v>0</v>
      </c>
      <c r="BO3450" s="12">
        <f t="shared" si="9128"/>
        <v>0</v>
      </c>
      <c r="BP3450" s="12">
        <f t="shared" si="9128"/>
        <v>0</v>
      </c>
      <c r="BQ3450" s="12">
        <f t="shared" si="9128"/>
        <v>0</v>
      </c>
      <c r="BR3450" s="12">
        <v>0</v>
      </c>
      <c r="BS3450" s="12">
        <v>0</v>
      </c>
      <c r="BT3450" s="12">
        <f t="shared" ref="BT3450:BZ3450" si="9130">SUM(BT3451,BT3452)</f>
        <v>2205059</v>
      </c>
      <c r="BU3450" s="12">
        <f t="shared" si="9130"/>
        <v>2166370</v>
      </c>
      <c r="BV3450" s="12">
        <f t="shared" si="9130"/>
        <v>1246061</v>
      </c>
      <c r="BW3450" s="12">
        <f t="shared" si="9130"/>
        <v>538500</v>
      </c>
      <c r="BX3450" s="12">
        <f t="shared" si="9130"/>
        <v>192000</v>
      </c>
      <c r="BY3450" s="12">
        <f t="shared" si="9130"/>
        <v>169500</v>
      </c>
      <c r="BZ3450" s="12">
        <f t="shared" si="9130"/>
        <v>177000</v>
      </c>
      <c r="CA3450" s="12">
        <f t="shared" si="9110"/>
        <v>1784561</v>
      </c>
      <c r="CB3450" s="124">
        <f t="shared" si="9121"/>
        <v>82.375632971283764</v>
      </c>
    </row>
    <row r="3451" spans="1:80" x14ac:dyDescent="0.25">
      <c r="A3451" s="4" t="s">
        <v>928</v>
      </c>
      <c r="B3451" s="4" t="s">
        <v>88</v>
      </c>
      <c r="C3451" s="4" t="s">
        <v>1499</v>
      </c>
      <c r="D3451" s="79" t="s">
        <v>1500</v>
      </c>
      <c r="E3451" s="89">
        <v>6111</v>
      </c>
      <c r="F3451" s="79"/>
      <c r="G3451" s="75" t="s">
        <v>1906</v>
      </c>
      <c r="H3451" s="13" t="s">
        <v>33</v>
      </c>
      <c r="I3451" s="14">
        <v>1543217</v>
      </c>
      <c r="J3451" s="14">
        <f t="shared" si="9109"/>
        <v>1900770</v>
      </c>
      <c r="K3451" s="14">
        <v>1855770</v>
      </c>
      <c r="L3451" s="14">
        <f t="shared" si="9112"/>
        <v>45000</v>
      </c>
      <c r="M3451" s="14">
        <v>45000</v>
      </c>
      <c r="N3451" s="14">
        <v>0</v>
      </c>
      <c r="O3451" s="14">
        <v>0</v>
      </c>
      <c r="P3451" s="14">
        <v>0</v>
      </c>
      <c r="Q3451" s="14">
        <v>0</v>
      </c>
      <c r="R3451" s="14">
        <v>45000</v>
      </c>
      <c r="S3451" s="14"/>
      <c r="T3451" s="14"/>
      <c r="U3451" s="14"/>
      <c r="V3451" s="14"/>
      <c r="W3451" s="14"/>
      <c r="X3451" s="14">
        <f t="shared" si="9040"/>
        <v>45000</v>
      </c>
      <c r="Y3451" s="14">
        <v>955</v>
      </c>
      <c r="Z3451" s="14">
        <v>6621</v>
      </c>
      <c r="AA3451" s="14">
        <v>7671</v>
      </c>
      <c r="AB3451" s="14">
        <f>7705+7680</f>
        <v>15385</v>
      </c>
      <c r="AC3451" s="14"/>
      <c r="AD3451" s="14">
        <v>5500</v>
      </c>
      <c r="AE3451" s="14"/>
      <c r="AF3451" s="14"/>
      <c r="AG3451" s="14"/>
      <c r="AH3451" s="14">
        <v>36132</v>
      </c>
      <c r="AI3451" s="14">
        <v>8868</v>
      </c>
      <c r="AJ3451" s="14">
        <v>0</v>
      </c>
      <c r="AK3451" s="14"/>
      <c r="AL3451" s="14"/>
      <c r="AM3451" s="14"/>
      <c r="AN3451" s="14"/>
      <c r="AO3451" s="14"/>
      <c r="AP3451" s="14">
        <f t="shared" si="9041"/>
        <v>0</v>
      </c>
      <c r="AQ3451" s="14"/>
      <c r="AR3451" s="14"/>
      <c r="AS3451" s="14"/>
      <c r="AT3451" s="14"/>
      <c r="AU3451" s="14"/>
      <c r="AV3451" s="14"/>
      <c r="AW3451" s="14"/>
      <c r="AX3451" s="14"/>
      <c r="AY3451" s="14"/>
      <c r="AZ3451" s="14">
        <v>0</v>
      </c>
      <c r="BA3451" s="14">
        <v>0</v>
      </c>
      <c r="BB3451" s="14">
        <v>0</v>
      </c>
      <c r="BC3451" s="14"/>
      <c r="BD3451" s="14"/>
      <c r="BE3451" s="14"/>
      <c r="BF3451" s="14"/>
      <c r="BG3451" s="14"/>
      <c r="BH3451" s="14">
        <f t="shared" si="9042"/>
        <v>0</v>
      </c>
      <c r="BI3451" s="14"/>
      <c r="BJ3451" s="14"/>
      <c r="BK3451" s="14"/>
      <c r="BL3451" s="14"/>
      <c r="BM3451" s="14"/>
      <c r="BN3451" s="14"/>
      <c r="BO3451" s="14"/>
      <c r="BP3451" s="14"/>
      <c r="BQ3451" s="14"/>
      <c r="BR3451" s="14">
        <v>0</v>
      </c>
      <c r="BS3451" s="14">
        <v>0</v>
      </c>
      <c r="BT3451" s="14">
        <v>1995809</v>
      </c>
      <c r="BU3451" s="14">
        <v>1950809</v>
      </c>
      <c r="BV3451" s="14">
        <v>1080000</v>
      </c>
      <c r="BW3451" s="14">
        <f t="shared" si="9028"/>
        <v>500000</v>
      </c>
      <c r="BX3451" s="14">
        <v>180000</v>
      </c>
      <c r="BY3451" s="14">
        <v>160000</v>
      </c>
      <c r="BZ3451" s="14">
        <v>160000</v>
      </c>
      <c r="CA3451" s="14">
        <f t="shared" si="9110"/>
        <v>1580000</v>
      </c>
      <c r="CB3451" s="122">
        <f t="shared" si="9121"/>
        <v>80.992039712755073</v>
      </c>
    </row>
    <row r="3452" spans="1:80" x14ac:dyDescent="0.25">
      <c r="A3452" s="1" t="s">
        <v>928</v>
      </c>
      <c r="B3452" s="1" t="s">
        <v>88</v>
      </c>
      <c r="C3452" s="1" t="s">
        <v>1499</v>
      </c>
      <c r="D3452" s="82" t="s">
        <v>1500</v>
      </c>
      <c r="E3452" s="82" t="s">
        <v>34</v>
      </c>
      <c r="F3452" s="79" t="s">
        <v>1</v>
      </c>
      <c r="G3452" s="13" t="s">
        <v>1</v>
      </c>
      <c r="H3452" s="2" t="s">
        <v>35</v>
      </c>
      <c r="I3452" s="12">
        <f>SUM(I3453:I3457)</f>
        <v>198550</v>
      </c>
      <c r="J3452" s="12">
        <f t="shared" si="9109"/>
        <v>209250</v>
      </c>
      <c r="K3452" s="12">
        <f t="shared" ref="K3452" si="9131">SUM(K3453:K3457)</f>
        <v>204200</v>
      </c>
      <c r="L3452" s="12">
        <f t="shared" si="9112"/>
        <v>5050</v>
      </c>
      <c r="M3452" s="12">
        <f t="shared" ref="M3452:Q3452" si="9132">SUM(M3453:M3457)</f>
        <v>5050</v>
      </c>
      <c r="N3452" s="12">
        <f t="shared" si="9132"/>
        <v>0</v>
      </c>
      <c r="O3452" s="12">
        <f t="shared" si="9132"/>
        <v>0</v>
      </c>
      <c r="P3452" s="12">
        <f t="shared" si="9132"/>
        <v>0</v>
      </c>
      <c r="Q3452" s="12">
        <f t="shared" si="9132"/>
        <v>0</v>
      </c>
      <c r="R3452" s="12">
        <f t="shared" ref="R3452:AG3452" si="9133">SUM(R3453:R3457)</f>
        <v>5050</v>
      </c>
      <c r="S3452" s="12">
        <f t="shared" si="9133"/>
        <v>0</v>
      </c>
      <c r="T3452" s="12">
        <f t="shared" si="9133"/>
        <v>0</v>
      </c>
      <c r="U3452" s="12">
        <f t="shared" si="9133"/>
        <v>0</v>
      </c>
      <c r="V3452" s="12">
        <f t="shared" si="9133"/>
        <v>0</v>
      </c>
      <c r="W3452" s="12">
        <f t="shared" si="9133"/>
        <v>0</v>
      </c>
      <c r="X3452" s="12">
        <f t="shared" si="9133"/>
        <v>5050</v>
      </c>
      <c r="Y3452" s="12">
        <f t="shared" si="9133"/>
        <v>0</v>
      </c>
      <c r="Z3452" s="12">
        <f t="shared" si="9133"/>
        <v>2471</v>
      </c>
      <c r="AA3452" s="12">
        <f t="shared" si="9133"/>
        <v>0</v>
      </c>
      <c r="AB3452" s="12">
        <f t="shared" si="9133"/>
        <v>0</v>
      </c>
      <c r="AC3452" s="12">
        <f t="shared" si="9133"/>
        <v>0</v>
      </c>
      <c r="AD3452" s="12">
        <f t="shared" si="9133"/>
        <v>2579</v>
      </c>
      <c r="AE3452" s="12">
        <f t="shared" si="9133"/>
        <v>0</v>
      </c>
      <c r="AF3452" s="12">
        <f t="shared" si="9133"/>
        <v>0</v>
      </c>
      <c r="AG3452" s="12">
        <f t="shared" si="9133"/>
        <v>0</v>
      </c>
      <c r="AH3452" s="12">
        <v>5050</v>
      </c>
      <c r="AI3452" s="12">
        <v>0</v>
      </c>
      <c r="AJ3452" s="12">
        <f t="shared" ref="AJ3452:AY3452" si="9134">SUM(AJ3453:AJ3457)</f>
        <v>0</v>
      </c>
      <c r="AK3452" s="12">
        <f t="shared" si="9134"/>
        <v>0</v>
      </c>
      <c r="AL3452" s="12">
        <f t="shared" si="9134"/>
        <v>0</v>
      </c>
      <c r="AM3452" s="12">
        <f t="shared" si="9134"/>
        <v>0</v>
      </c>
      <c r="AN3452" s="12">
        <f t="shared" si="9134"/>
        <v>0</v>
      </c>
      <c r="AO3452" s="12">
        <f t="shared" si="9134"/>
        <v>0</v>
      </c>
      <c r="AP3452" s="12">
        <f t="shared" si="9134"/>
        <v>0</v>
      </c>
      <c r="AQ3452" s="12">
        <f t="shared" si="9134"/>
        <v>0</v>
      </c>
      <c r="AR3452" s="12">
        <f t="shared" si="9134"/>
        <v>0</v>
      </c>
      <c r="AS3452" s="12">
        <f t="shared" si="9134"/>
        <v>0</v>
      </c>
      <c r="AT3452" s="12">
        <f t="shared" si="9134"/>
        <v>0</v>
      </c>
      <c r="AU3452" s="12">
        <f t="shared" si="9134"/>
        <v>0</v>
      </c>
      <c r="AV3452" s="12">
        <f t="shared" si="9134"/>
        <v>0</v>
      </c>
      <c r="AW3452" s="12">
        <f t="shared" si="9134"/>
        <v>0</v>
      </c>
      <c r="AX3452" s="12">
        <f t="shared" si="9134"/>
        <v>0</v>
      </c>
      <c r="AY3452" s="12">
        <f t="shared" si="9134"/>
        <v>0</v>
      </c>
      <c r="AZ3452" s="12">
        <v>0</v>
      </c>
      <c r="BA3452" s="12">
        <v>0</v>
      </c>
      <c r="BB3452" s="12">
        <f t="shared" ref="BB3452:BQ3452" si="9135">SUM(BB3453:BB3457)</f>
        <v>0</v>
      </c>
      <c r="BC3452" s="12">
        <f t="shared" si="9135"/>
        <v>0</v>
      </c>
      <c r="BD3452" s="12">
        <f t="shared" si="9135"/>
        <v>0</v>
      </c>
      <c r="BE3452" s="12">
        <f t="shared" si="9135"/>
        <v>0</v>
      </c>
      <c r="BF3452" s="12">
        <f t="shared" si="9135"/>
        <v>0</v>
      </c>
      <c r="BG3452" s="12">
        <f t="shared" si="9135"/>
        <v>0</v>
      </c>
      <c r="BH3452" s="12">
        <f t="shared" si="9135"/>
        <v>0</v>
      </c>
      <c r="BI3452" s="12">
        <f t="shared" si="9135"/>
        <v>0</v>
      </c>
      <c r="BJ3452" s="12">
        <f t="shared" si="9135"/>
        <v>0</v>
      </c>
      <c r="BK3452" s="12">
        <f t="shared" si="9135"/>
        <v>0</v>
      </c>
      <c r="BL3452" s="12">
        <f t="shared" si="9135"/>
        <v>0</v>
      </c>
      <c r="BM3452" s="12">
        <f t="shared" si="9135"/>
        <v>0</v>
      </c>
      <c r="BN3452" s="12">
        <f t="shared" si="9135"/>
        <v>0</v>
      </c>
      <c r="BO3452" s="12">
        <f t="shared" si="9135"/>
        <v>0</v>
      </c>
      <c r="BP3452" s="12">
        <f t="shared" si="9135"/>
        <v>0</v>
      </c>
      <c r="BQ3452" s="12">
        <f t="shared" si="9135"/>
        <v>0</v>
      </c>
      <c r="BR3452" s="12">
        <v>0</v>
      </c>
      <c r="BS3452" s="12">
        <v>0</v>
      </c>
      <c r="BT3452" s="12">
        <f t="shared" ref="BT3452:BX3452" si="9136">SUM(BT3453:BT3457)</f>
        <v>209250</v>
      </c>
      <c r="BU3452" s="12">
        <f t="shared" si="9136"/>
        <v>215561</v>
      </c>
      <c r="BV3452" s="12">
        <f t="shared" si="9136"/>
        <v>166061</v>
      </c>
      <c r="BW3452" s="12">
        <f t="shared" si="9136"/>
        <v>38500</v>
      </c>
      <c r="BX3452" s="12">
        <f t="shared" si="9136"/>
        <v>12000</v>
      </c>
      <c r="BY3452" s="12">
        <f t="shared" ref="BY3452" si="9137">SUM(BY3453:BY3457)</f>
        <v>9500</v>
      </c>
      <c r="BZ3452" s="12">
        <f t="shared" ref="BZ3452" si="9138">SUM(BZ3453:BZ3457)</f>
        <v>17000</v>
      </c>
      <c r="CA3452" s="12">
        <f t="shared" si="9110"/>
        <v>204561</v>
      </c>
      <c r="CB3452" s="124">
        <f t="shared" si="9121"/>
        <v>94.897036105789084</v>
      </c>
    </row>
    <row r="3453" spans="1:80" x14ac:dyDescent="0.25">
      <c r="A3453" s="4" t="s">
        <v>928</v>
      </c>
      <c r="B3453" s="4" t="s">
        <v>88</v>
      </c>
      <c r="C3453" s="4" t="s">
        <v>1499</v>
      </c>
      <c r="D3453" s="79" t="s">
        <v>1500</v>
      </c>
      <c r="E3453" s="89">
        <v>6112</v>
      </c>
      <c r="F3453" s="79" t="s">
        <v>1502</v>
      </c>
      <c r="G3453" s="75" t="s">
        <v>1906</v>
      </c>
      <c r="H3453" s="13" t="s">
        <v>92</v>
      </c>
      <c r="I3453" s="14">
        <v>29650</v>
      </c>
      <c r="J3453" s="14">
        <f t="shared" si="9109"/>
        <v>27850</v>
      </c>
      <c r="K3453" s="14">
        <v>27000</v>
      </c>
      <c r="L3453" s="14">
        <f t="shared" si="9112"/>
        <v>850</v>
      </c>
      <c r="M3453" s="14">
        <v>850</v>
      </c>
      <c r="N3453" s="14">
        <v>0</v>
      </c>
      <c r="O3453" s="14">
        <v>0</v>
      </c>
      <c r="P3453" s="14">
        <v>0</v>
      </c>
      <c r="Q3453" s="14">
        <v>0</v>
      </c>
      <c r="R3453" s="14">
        <v>850</v>
      </c>
      <c r="S3453" s="14"/>
      <c r="T3453" s="14"/>
      <c r="U3453" s="14"/>
      <c r="V3453" s="14"/>
      <c r="W3453" s="14"/>
      <c r="X3453" s="14">
        <f t="shared" si="9040"/>
        <v>850</v>
      </c>
      <c r="Y3453" s="14"/>
      <c r="Z3453" s="14">
        <v>795</v>
      </c>
      <c r="AA3453" s="14"/>
      <c r="AB3453" s="14"/>
      <c r="AC3453" s="14"/>
      <c r="AD3453" s="14">
        <v>55</v>
      </c>
      <c r="AE3453" s="14"/>
      <c r="AF3453" s="14"/>
      <c r="AG3453" s="14"/>
      <c r="AH3453" s="14">
        <v>850</v>
      </c>
      <c r="AI3453" s="14">
        <v>0</v>
      </c>
      <c r="AJ3453" s="14">
        <v>0</v>
      </c>
      <c r="AK3453" s="14"/>
      <c r="AL3453" s="14"/>
      <c r="AM3453" s="14"/>
      <c r="AN3453" s="14"/>
      <c r="AO3453" s="14"/>
      <c r="AP3453" s="14">
        <f t="shared" si="9041"/>
        <v>0</v>
      </c>
      <c r="AQ3453" s="14"/>
      <c r="AR3453" s="14"/>
      <c r="AS3453" s="14"/>
      <c r="AT3453" s="14"/>
      <c r="AU3453" s="14"/>
      <c r="AV3453" s="14"/>
      <c r="AW3453" s="14"/>
      <c r="AX3453" s="14"/>
      <c r="AY3453" s="14"/>
      <c r="AZ3453" s="14">
        <v>0</v>
      </c>
      <c r="BA3453" s="14">
        <v>0</v>
      </c>
      <c r="BB3453" s="14">
        <v>0</v>
      </c>
      <c r="BC3453" s="14"/>
      <c r="BD3453" s="14"/>
      <c r="BE3453" s="14"/>
      <c r="BF3453" s="14"/>
      <c r="BG3453" s="14"/>
      <c r="BH3453" s="14">
        <f t="shared" si="9042"/>
        <v>0</v>
      </c>
      <c r="BI3453" s="14"/>
      <c r="BJ3453" s="14"/>
      <c r="BK3453" s="14"/>
      <c r="BL3453" s="14"/>
      <c r="BM3453" s="14"/>
      <c r="BN3453" s="14"/>
      <c r="BO3453" s="14"/>
      <c r="BP3453" s="14"/>
      <c r="BQ3453" s="14"/>
      <c r="BR3453" s="14">
        <v>0</v>
      </c>
      <c r="BS3453" s="14">
        <v>0</v>
      </c>
      <c r="BT3453" s="14">
        <v>27850</v>
      </c>
      <c r="BU3453" s="14">
        <v>27000</v>
      </c>
      <c r="BV3453" s="14">
        <v>19500</v>
      </c>
      <c r="BW3453" s="14">
        <f t="shared" si="9028"/>
        <v>3500</v>
      </c>
      <c r="BX3453" s="14"/>
      <c r="BY3453" s="14">
        <v>1500</v>
      </c>
      <c r="BZ3453" s="14">
        <v>2000</v>
      </c>
      <c r="CA3453" s="14">
        <f t="shared" si="9110"/>
        <v>23000</v>
      </c>
      <c r="CB3453" s="122">
        <f t="shared" si="9121"/>
        <v>85.18518518518519</v>
      </c>
    </row>
    <row r="3454" spans="1:80" x14ac:dyDescent="0.25">
      <c r="A3454" s="4" t="s">
        <v>928</v>
      </c>
      <c r="B3454" s="4" t="s">
        <v>88</v>
      </c>
      <c r="C3454" s="4" t="s">
        <v>1499</v>
      </c>
      <c r="D3454" s="79" t="s">
        <v>1500</v>
      </c>
      <c r="E3454" s="89">
        <v>6112</v>
      </c>
      <c r="F3454" s="79" t="s">
        <v>1503</v>
      </c>
      <c r="G3454" s="75" t="s">
        <v>1906</v>
      </c>
      <c r="H3454" s="13" t="s">
        <v>39</v>
      </c>
      <c r="I3454" s="14">
        <v>130700</v>
      </c>
      <c r="J3454" s="14">
        <f t="shared" si="9109"/>
        <v>130200</v>
      </c>
      <c r="K3454" s="14">
        <v>126000</v>
      </c>
      <c r="L3454" s="14">
        <f t="shared" si="9112"/>
        <v>4200</v>
      </c>
      <c r="M3454" s="14">
        <v>4200</v>
      </c>
      <c r="N3454" s="14">
        <v>0</v>
      </c>
      <c r="O3454" s="14">
        <v>0</v>
      </c>
      <c r="P3454" s="14">
        <v>0</v>
      </c>
      <c r="Q3454" s="14">
        <v>0</v>
      </c>
      <c r="R3454" s="14">
        <v>4200</v>
      </c>
      <c r="S3454" s="14"/>
      <c r="T3454" s="14"/>
      <c r="U3454" s="14"/>
      <c r="V3454" s="14"/>
      <c r="W3454" s="14"/>
      <c r="X3454" s="14">
        <f t="shared" si="9040"/>
        <v>4200</v>
      </c>
      <c r="Y3454" s="14"/>
      <c r="Z3454" s="14">
        <v>1676</v>
      </c>
      <c r="AA3454" s="14"/>
      <c r="AB3454" s="14"/>
      <c r="AC3454" s="14"/>
      <c r="AD3454" s="14">
        <v>2524</v>
      </c>
      <c r="AE3454" s="14"/>
      <c r="AF3454" s="14"/>
      <c r="AG3454" s="14"/>
      <c r="AH3454" s="14">
        <v>4200</v>
      </c>
      <c r="AI3454" s="14">
        <v>0</v>
      </c>
      <c r="AJ3454" s="14">
        <v>0</v>
      </c>
      <c r="AK3454" s="14"/>
      <c r="AL3454" s="14"/>
      <c r="AM3454" s="14"/>
      <c r="AN3454" s="14"/>
      <c r="AO3454" s="14"/>
      <c r="AP3454" s="14">
        <f t="shared" si="9041"/>
        <v>0</v>
      </c>
      <c r="AQ3454" s="14"/>
      <c r="AR3454" s="14"/>
      <c r="AS3454" s="14"/>
      <c r="AT3454" s="14"/>
      <c r="AU3454" s="14"/>
      <c r="AV3454" s="14"/>
      <c r="AW3454" s="14"/>
      <c r="AX3454" s="14"/>
      <c r="AY3454" s="14"/>
      <c r="AZ3454" s="14">
        <v>0</v>
      </c>
      <c r="BA3454" s="14">
        <v>0</v>
      </c>
      <c r="BB3454" s="14">
        <v>0</v>
      </c>
      <c r="BC3454" s="14"/>
      <c r="BD3454" s="14"/>
      <c r="BE3454" s="14"/>
      <c r="BF3454" s="14"/>
      <c r="BG3454" s="14"/>
      <c r="BH3454" s="14">
        <f t="shared" si="9042"/>
        <v>0</v>
      </c>
      <c r="BI3454" s="14"/>
      <c r="BJ3454" s="14"/>
      <c r="BK3454" s="14"/>
      <c r="BL3454" s="14"/>
      <c r="BM3454" s="14"/>
      <c r="BN3454" s="14"/>
      <c r="BO3454" s="14"/>
      <c r="BP3454" s="14"/>
      <c r="BQ3454" s="14"/>
      <c r="BR3454" s="14">
        <v>0</v>
      </c>
      <c r="BS3454" s="14">
        <v>0</v>
      </c>
      <c r="BT3454" s="14">
        <v>130200</v>
      </c>
      <c r="BU3454" s="14">
        <v>126000</v>
      </c>
      <c r="BV3454" s="14">
        <v>94000</v>
      </c>
      <c r="BW3454" s="14">
        <f t="shared" si="9028"/>
        <v>25000</v>
      </c>
      <c r="BX3454" s="14">
        <v>2000</v>
      </c>
      <c r="BY3454" s="14">
        <v>8000</v>
      </c>
      <c r="BZ3454" s="14">
        <v>15000</v>
      </c>
      <c r="CA3454" s="14">
        <f t="shared" si="9110"/>
        <v>119000</v>
      </c>
      <c r="CB3454" s="122">
        <f t="shared" si="9121"/>
        <v>94.444444444444443</v>
      </c>
    </row>
    <row r="3455" spans="1:80" x14ac:dyDescent="0.25">
      <c r="A3455" s="4" t="s">
        <v>928</v>
      </c>
      <c r="B3455" s="4" t="s">
        <v>88</v>
      </c>
      <c r="C3455" s="4" t="s">
        <v>1499</v>
      </c>
      <c r="D3455" s="79" t="s">
        <v>1500</v>
      </c>
      <c r="E3455" s="89">
        <v>6112</v>
      </c>
      <c r="F3455" s="79" t="s">
        <v>1504</v>
      </c>
      <c r="G3455" s="75" t="s">
        <v>1906</v>
      </c>
      <c r="H3455" s="13" t="s">
        <v>41</v>
      </c>
      <c r="I3455" s="14">
        <v>21200</v>
      </c>
      <c r="J3455" s="14">
        <f t="shared" si="9109"/>
        <v>21200</v>
      </c>
      <c r="K3455" s="14">
        <v>21200</v>
      </c>
      <c r="L3455" s="14">
        <f t="shared" si="9112"/>
        <v>0</v>
      </c>
      <c r="M3455" s="14">
        <v>0</v>
      </c>
      <c r="N3455" s="14">
        <v>0</v>
      </c>
      <c r="O3455" s="14">
        <v>0</v>
      </c>
      <c r="P3455" s="14">
        <v>0</v>
      </c>
      <c r="Q3455" s="14">
        <v>0</v>
      </c>
      <c r="R3455" s="14">
        <v>0</v>
      </c>
      <c r="S3455" s="14"/>
      <c r="T3455" s="14"/>
      <c r="U3455" s="14"/>
      <c r="V3455" s="14"/>
      <c r="W3455" s="14"/>
      <c r="X3455" s="14">
        <f t="shared" si="9040"/>
        <v>0</v>
      </c>
      <c r="Y3455" s="14"/>
      <c r="Z3455" s="14"/>
      <c r="AA3455" s="14"/>
      <c r="AB3455" s="14"/>
      <c r="AC3455" s="14"/>
      <c r="AD3455" s="14"/>
      <c r="AE3455" s="14"/>
      <c r="AF3455" s="14"/>
      <c r="AG3455" s="14"/>
      <c r="AH3455" s="14">
        <v>0</v>
      </c>
      <c r="AI3455" s="14">
        <v>0</v>
      </c>
      <c r="AJ3455" s="14">
        <v>0</v>
      </c>
      <c r="AK3455" s="14"/>
      <c r="AL3455" s="14"/>
      <c r="AM3455" s="14"/>
      <c r="AN3455" s="14"/>
      <c r="AO3455" s="14"/>
      <c r="AP3455" s="14">
        <f t="shared" si="9041"/>
        <v>0</v>
      </c>
      <c r="AQ3455" s="14"/>
      <c r="AR3455" s="14"/>
      <c r="AS3455" s="14"/>
      <c r="AT3455" s="14"/>
      <c r="AU3455" s="14"/>
      <c r="AV3455" s="14"/>
      <c r="AW3455" s="14"/>
      <c r="AX3455" s="14"/>
      <c r="AY3455" s="14"/>
      <c r="AZ3455" s="14">
        <v>0</v>
      </c>
      <c r="BA3455" s="14">
        <v>0</v>
      </c>
      <c r="BB3455" s="14">
        <v>0</v>
      </c>
      <c r="BC3455" s="14"/>
      <c r="BD3455" s="14"/>
      <c r="BE3455" s="14"/>
      <c r="BF3455" s="14"/>
      <c r="BG3455" s="14"/>
      <c r="BH3455" s="14">
        <f t="shared" si="9042"/>
        <v>0</v>
      </c>
      <c r="BI3455" s="14"/>
      <c r="BJ3455" s="14"/>
      <c r="BK3455" s="14"/>
      <c r="BL3455" s="14"/>
      <c r="BM3455" s="14"/>
      <c r="BN3455" s="14"/>
      <c r="BO3455" s="14"/>
      <c r="BP3455" s="14"/>
      <c r="BQ3455" s="14"/>
      <c r="BR3455" s="14">
        <v>0</v>
      </c>
      <c r="BS3455" s="14">
        <v>0</v>
      </c>
      <c r="BT3455" s="14">
        <v>21200</v>
      </c>
      <c r="BU3455" s="14">
        <v>32561</v>
      </c>
      <c r="BV3455" s="14">
        <v>32561</v>
      </c>
      <c r="BW3455" s="14">
        <f t="shared" si="9028"/>
        <v>0</v>
      </c>
      <c r="BX3455" s="14"/>
      <c r="BY3455" s="14"/>
      <c r="BZ3455" s="14"/>
      <c r="CA3455" s="14">
        <f t="shared" si="9110"/>
        <v>32561</v>
      </c>
      <c r="CB3455" s="122">
        <f t="shared" si="9121"/>
        <v>100</v>
      </c>
    </row>
    <row r="3456" spans="1:80" x14ac:dyDescent="0.25">
      <c r="A3456" s="4" t="s">
        <v>928</v>
      </c>
      <c r="B3456" s="4" t="s">
        <v>88</v>
      </c>
      <c r="C3456" s="4" t="s">
        <v>1499</v>
      </c>
      <c r="D3456" s="79" t="s">
        <v>1500</v>
      </c>
      <c r="E3456" s="89">
        <v>6112</v>
      </c>
      <c r="F3456" s="79" t="s">
        <v>1505</v>
      </c>
      <c r="G3456" s="75" t="s">
        <v>1906</v>
      </c>
      <c r="H3456" s="13" t="s">
        <v>37</v>
      </c>
      <c r="I3456" s="14">
        <v>5000</v>
      </c>
      <c r="J3456" s="14">
        <f t="shared" si="9109"/>
        <v>18000</v>
      </c>
      <c r="K3456" s="14">
        <v>18000</v>
      </c>
      <c r="L3456" s="14">
        <f t="shared" si="9112"/>
        <v>0</v>
      </c>
      <c r="M3456" s="14">
        <v>0</v>
      </c>
      <c r="N3456" s="14">
        <v>0</v>
      </c>
      <c r="O3456" s="14">
        <v>0</v>
      </c>
      <c r="P3456" s="14">
        <v>0</v>
      </c>
      <c r="Q3456" s="14">
        <v>0</v>
      </c>
      <c r="R3456" s="14">
        <v>0</v>
      </c>
      <c r="S3456" s="14"/>
      <c r="T3456" s="14"/>
      <c r="U3456" s="14"/>
      <c r="V3456" s="14"/>
      <c r="W3456" s="14"/>
      <c r="X3456" s="14">
        <f t="shared" si="9040"/>
        <v>0</v>
      </c>
      <c r="Y3456" s="14"/>
      <c r="Z3456" s="14"/>
      <c r="AA3456" s="14"/>
      <c r="AB3456" s="14"/>
      <c r="AC3456" s="14"/>
      <c r="AD3456" s="14"/>
      <c r="AE3456" s="14"/>
      <c r="AF3456" s="14"/>
      <c r="AG3456" s="14"/>
      <c r="AH3456" s="14">
        <v>0</v>
      </c>
      <c r="AI3456" s="14">
        <v>0</v>
      </c>
      <c r="AJ3456" s="14">
        <v>0</v>
      </c>
      <c r="AK3456" s="14"/>
      <c r="AL3456" s="14"/>
      <c r="AM3456" s="14"/>
      <c r="AN3456" s="14"/>
      <c r="AO3456" s="14"/>
      <c r="AP3456" s="14">
        <f t="shared" si="9041"/>
        <v>0</v>
      </c>
      <c r="AQ3456" s="14"/>
      <c r="AR3456" s="14"/>
      <c r="AS3456" s="14"/>
      <c r="AT3456" s="14"/>
      <c r="AU3456" s="14"/>
      <c r="AV3456" s="14"/>
      <c r="AW3456" s="14"/>
      <c r="AX3456" s="14"/>
      <c r="AY3456" s="14"/>
      <c r="AZ3456" s="14">
        <v>0</v>
      </c>
      <c r="BA3456" s="14">
        <v>0</v>
      </c>
      <c r="BB3456" s="14">
        <v>0</v>
      </c>
      <c r="BC3456" s="14"/>
      <c r="BD3456" s="14"/>
      <c r="BE3456" s="14"/>
      <c r="BF3456" s="14"/>
      <c r="BG3456" s="14"/>
      <c r="BH3456" s="14">
        <f t="shared" si="9042"/>
        <v>0</v>
      </c>
      <c r="BI3456" s="14"/>
      <c r="BJ3456" s="14"/>
      <c r="BK3456" s="14"/>
      <c r="BL3456" s="14"/>
      <c r="BM3456" s="14"/>
      <c r="BN3456" s="14"/>
      <c r="BO3456" s="14"/>
      <c r="BP3456" s="14"/>
      <c r="BQ3456" s="14"/>
      <c r="BR3456" s="14">
        <v>0</v>
      </c>
      <c r="BS3456" s="14">
        <v>0</v>
      </c>
      <c r="BT3456" s="14">
        <v>18000</v>
      </c>
      <c r="BU3456" s="14">
        <v>18000</v>
      </c>
      <c r="BV3456" s="14">
        <v>8000</v>
      </c>
      <c r="BW3456" s="14">
        <f t="shared" si="9028"/>
        <v>10000</v>
      </c>
      <c r="BX3456" s="14">
        <v>10000</v>
      </c>
      <c r="BY3456" s="14"/>
      <c r="BZ3456" s="14"/>
      <c r="CA3456" s="14">
        <f t="shared" si="9110"/>
        <v>18000</v>
      </c>
      <c r="CB3456" s="122">
        <f t="shared" si="9121"/>
        <v>100</v>
      </c>
    </row>
    <row r="3457" spans="1:80" x14ac:dyDescent="0.25">
      <c r="A3457" s="4" t="s">
        <v>928</v>
      </c>
      <c r="B3457" s="4" t="s">
        <v>88</v>
      </c>
      <c r="C3457" s="4" t="s">
        <v>1499</v>
      </c>
      <c r="D3457" s="79" t="s">
        <v>1500</v>
      </c>
      <c r="E3457" s="89">
        <v>6112</v>
      </c>
      <c r="F3457" s="79" t="s">
        <v>1506</v>
      </c>
      <c r="G3457" s="75" t="s">
        <v>1906</v>
      </c>
      <c r="H3457" s="13" t="s">
        <v>43</v>
      </c>
      <c r="I3457" s="14">
        <v>12000</v>
      </c>
      <c r="J3457" s="14">
        <f t="shared" si="9109"/>
        <v>12000</v>
      </c>
      <c r="K3457" s="14">
        <v>12000</v>
      </c>
      <c r="L3457" s="14">
        <f t="shared" si="9112"/>
        <v>0</v>
      </c>
      <c r="M3457" s="14">
        <v>0</v>
      </c>
      <c r="N3457" s="14">
        <v>0</v>
      </c>
      <c r="O3457" s="14">
        <v>0</v>
      </c>
      <c r="P3457" s="14">
        <v>0</v>
      </c>
      <c r="Q3457" s="14">
        <v>0</v>
      </c>
      <c r="R3457" s="14">
        <v>0</v>
      </c>
      <c r="S3457" s="14"/>
      <c r="T3457" s="14"/>
      <c r="U3457" s="14"/>
      <c r="V3457" s="14"/>
      <c r="W3457" s="14"/>
      <c r="X3457" s="14">
        <f t="shared" si="9040"/>
        <v>0</v>
      </c>
      <c r="Y3457" s="14"/>
      <c r="Z3457" s="14"/>
      <c r="AA3457" s="14"/>
      <c r="AB3457" s="14"/>
      <c r="AC3457" s="14"/>
      <c r="AD3457" s="14"/>
      <c r="AE3457" s="14"/>
      <c r="AF3457" s="14"/>
      <c r="AG3457" s="14"/>
      <c r="AH3457" s="14">
        <v>0</v>
      </c>
      <c r="AI3457" s="14">
        <v>0</v>
      </c>
      <c r="AJ3457" s="14">
        <v>0</v>
      </c>
      <c r="AK3457" s="14"/>
      <c r="AL3457" s="14"/>
      <c r="AM3457" s="14"/>
      <c r="AN3457" s="14"/>
      <c r="AO3457" s="14"/>
      <c r="AP3457" s="14">
        <f t="shared" si="9041"/>
        <v>0</v>
      </c>
      <c r="AQ3457" s="14"/>
      <c r="AR3457" s="14"/>
      <c r="AS3457" s="14"/>
      <c r="AT3457" s="14"/>
      <c r="AU3457" s="14"/>
      <c r="AV3457" s="14"/>
      <c r="AW3457" s="14"/>
      <c r="AX3457" s="14"/>
      <c r="AY3457" s="14"/>
      <c r="AZ3457" s="14">
        <v>0</v>
      </c>
      <c r="BA3457" s="14">
        <v>0</v>
      </c>
      <c r="BB3457" s="14">
        <v>0</v>
      </c>
      <c r="BC3457" s="14"/>
      <c r="BD3457" s="14"/>
      <c r="BE3457" s="14"/>
      <c r="BF3457" s="14"/>
      <c r="BG3457" s="14"/>
      <c r="BH3457" s="14">
        <f t="shared" si="9042"/>
        <v>0</v>
      </c>
      <c r="BI3457" s="14"/>
      <c r="BJ3457" s="14"/>
      <c r="BK3457" s="14"/>
      <c r="BL3457" s="14"/>
      <c r="BM3457" s="14"/>
      <c r="BN3457" s="14"/>
      <c r="BO3457" s="14"/>
      <c r="BP3457" s="14"/>
      <c r="BQ3457" s="14"/>
      <c r="BR3457" s="14">
        <v>0</v>
      </c>
      <c r="BS3457" s="14">
        <v>0</v>
      </c>
      <c r="BT3457" s="14">
        <v>12000</v>
      </c>
      <c r="BU3457" s="14">
        <v>12000</v>
      </c>
      <c r="BV3457" s="14">
        <v>12000</v>
      </c>
      <c r="BW3457" s="14">
        <f t="shared" si="9028"/>
        <v>0</v>
      </c>
      <c r="BX3457" s="14"/>
      <c r="BY3457" s="14"/>
      <c r="BZ3457" s="14"/>
      <c r="CA3457" s="14">
        <f t="shared" si="9110"/>
        <v>12000</v>
      </c>
      <c r="CB3457" s="122">
        <f t="shared" si="9121"/>
        <v>100</v>
      </c>
    </row>
    <row r="3458" spans="1:80" x14ac:dyDescent="0.25">
      <c r="A3458" s="4" t="s">
        <v>928</v>
      </c>
      <c r="B3458" s="4" t="s">
        <v>88</v>
      </c>
      <c r="C3458" s="4" t="s">
        <v>1499</v>
      </c>
      <c r="D3458" s="79" t="s">
        <v>1500</v>
      </c>
      <c r="E3458" s="78" t="s">
        <v>44</v>
      </c>
      <c r="F3458" s="78" t="s">
        <v>1</v>
      </c>
      <c r="G3458" s="2" t="s">
        <v>1</v>
      </c>
      <c r="H3458" s="2" t="s">
        <v>45</v>
      </c>
      <c r="I3458" s="12">
        <f>SUM(I3459)</f>
        <v>162037</v>
      </c>
      <c r="J3458" s="12">
        <f t="shared" si="9109"/>
        <v>199580</v>
      </c>
      <c r="K3458" s="12">
        <f t="shared" ref="K3458:Q3458" si="9139">SUM(K3459)</f>
        <v>194855</v>
      </c>
      <c r="L3458" s="12">
        <f t="shared" si="9112"/>
        <v>4725</v>
      </c>
      <c r="M3458" s="12">
        <f t="shared" si="9139"/>
        <v>4725</v>
      </c>
      <c r="N3458" s="12">
        <f t="shared" si="9139"/>
        <v>0</v>
      </c>
      <c r="O3458" s="12">
        <f t="shared" si="9139"/>
        <v>0</v>
      </c>
      <c r="P3458" s="12">
        <f t="shared" si="9139"/>
        <v>0</v>
      </c>
      <c r="Q3458" s="12">
        <f t="shared" si="9139"/>
        <v>0</v>
      </c>
      <c r="R3458" s="12">
        <f t="shared" ref="R3458:AG3458" si="9140">SUM(R3459)</f>
        <v>4725</v>
      </c>
      <c r="S3458" s="12">
        <f t="shared" si="9140"/>
        <v>0</v>
      </c>
      <c r="T3458" s="12">
        <f t="shared" si="9140"/>
        <v>0</v>
      </c>
      <c r="U3458" s="12">
        <f t="shared" si="9140"/>
        <v>0</v>
      </c>
      <c r="V3458" s="12">
        <f t="shared" si="9140"/>
        <v>0</v>
      </c>
      <c r="W3458" s="12">
        <f t="shared" si="9140"/>
        <v>0</v>
      </c>
      <c r="X3458" s="12">
        <f t="shared" si="9140"/>
        <v>4725</v>
      </c>
      <c r="Y3458" s="12">
        <f t="shared" si="9140"/>
        <v>101</v>
      </c>
      <c r="Z3458" s="12">
        <f t="shared" si="9140"/>
        <v>695</v>
      </c>
      <c r="AA3458" s="12">
        <f t="shared" si="9140"/>
        <v>805</v>
      </c>
      <c r="AB3458" s="12">
        <f t="shared" si="9140"/>
        <v>1619</v>
      </c>
      <c r="AC3458" s="12">
        <f t="shared" si="9140"/>
        <v>0</v>
      </c>
      <c r="AD3458" s="12">
        <f t="shared" si="9140"/>
        <v>800</v>
      </c>
      <c r="AE3458" s="12">
        <f t="shared" si="9140"/>
        <v>0</v>
      </c>
      <c r="AF3458" s="12">
        <f t="shared" si="9140"/>
        <v>0</v>
      </c>
      <c r="AG3458" s="12">
        <f t="shared" si="9140"/>
        <v>0</v>
      </c>
      <c r="AH3458" s="12">
        <v>4020</v>
      </c>
      <c r="AI3458" s="12">
        <v>705</v>
      </c>
      <c r="AJ3458" s="12">
        <f t="shared" ref="AJ3458:AY3458" si="9141">SUM(AJ3459)</f>
        <v>0</v>
      </c>
      <c r="AK3458" s="12">
        <f t="shared" si="9141"/>
        <v>0</v>
      </c>
      <c r="AL3458" s="12">
        <f t="shared" si="9141"/>
        <v>0</v>
      </c>
      <c r="AM3458" s="12">
        <f t="shared" si="9141"/>
        <v>0</v>
      </c>
      <c r="AN3458" s="12">
        <f t="shared" si="9141"/>
        <v>0</v>
      </c>
      <c r="AO3458" s="12">
        <f t="shared" si="9141"/>
        <v>0</v>
      </c>
      <c r="AP3458" s="12">
        <f t="shared" si="9141"/>
        <v>0</v>
      </c>
      <c r="AQ3458" s="12">
        <f t="shared" si="9141"/>
        <v>0</v>
      </c>
      <c r="AR3458" s="12">
        <f t="shared" si="9141"/>
        <v>0</v>
      </c>
      <c r="AS3458" s="12">
        <f t="shared" si="9141"/>
        <v>0</v>
      </c>
      <c r="AT3458" s="12">
        <f t="shared" si="9141"/>
        <v>0</v>
      </c>
      <c r="AU3458" s="12">
        <f t="shared" si="9141"/>
        <v>0</v>
      </c>
      <c r="AV3458" s="12">
        <f t="shared" si="9141"/>
        <v>0</v>
      </c>
      <c r="AW3458" s="12">
        <f t="shared" si="9141"/>
        <v>0</v>
      </c>
      <c r="AX3458" s="12">
        <f t="shared" si="9141"/>
        <v>0</v>
      </c>
      <c r="AY3458" s="12">
        <f t="shared" si="9141"/>
        <v>0</v>
      </c>
      <c r="AZ3458" s="12">
        <v>0</v>
      </c>
      <c r="BA3458" s="12">
        <v>0</v>
      </c>
      <c r="BB3458" s="12">
        <f t="shared" ref="BB3458:BQ3458" si="9142">SUM(BB3459)</f>
        <v>0</v>
      </c>
      <c r="BC3458" s="12">
        <f t="shared" si="9142"/>
        <v>0</v>
      </c>
      <c r="BD3458" s="12">
        <f t="shared" si="9142"/>
        <v>0</v>
      </c>
      <c r="BE3458" s="12">
        <f t="shared" si="9142"/>
        <v>0</v>
      </c>
      <c r="BF3458" s="12">
        <f t="shared" si="9142"/>
        <v>0</v>
      </c>
      <c r="BG3458" s="12">
        <f t="shared" si="9142"/>
        <v>0</v>
      </c>
      <c r="BH3458" s="12">
        <f t="shared" si="9142"/>
        <v>0</v>
      </c>
      <c r="BI3458" s="12">
        <f t="shared" si="9142"/>
        <v>0</v>
      </c>
      <c r="BJ3458" s="12">
        <f t="shared" si="9142"/>
        <v>0</v>
      </c>
      <c r="BK3458" s="12">
        <f t="shared" si="9142"/>
        <v>0</v>
      </c>
      <c r="BL3458" s="12">
        <f t="shared" si="9142"/>
        <v>0</v>
      </c>
      <c r="BM3458" s="12">
        <f t="shared" si="9142"/>
        <v>0</v>
      </c>
      <c r="BN3458" s="12">
        <f t="shared" si="9142"/>
        <v>0</v>
      </c>
      <c r="BO3458" s="12">
        <f t="shared" si="9142"/>
        <v>0</v>
      </c>
      <c r="BP3458" s="12">
        <f t="shared" si="9142"/>
        <v>0</v>
      </c>
      <c r="BQ3458" s="12">
        <f t="shared" si="9142"/>
        <v>0</v>
      </c>
      <c r="BR3458" s="12">
        <v>0</v>
      </c>
      <c r="BS3458" s="12">
        <v>0</v>
      </c>
      <c r="BT3458" s="12">
        <f t="shared" ref="BT3458:BZ3458" si="9143">SUM(BT3459)</f>
        <v>209559</v>
      </c>
      <c r="BU3458" s="12">
        <f t="shared" si="9143"/>
        <v>204834</v>
      </c>
      <c r="BV3458" s="12">
        <f t="shared" si="9143"/>
        <v>113400</v>
      </c>
      <c r="BW3458" s="12">
        <f t="shared" si="9143"/>
        <v>50900</v>
      </c>
      <c r="BX3458" s="12">
        <f t="shared" si="9143"/>
        <v>18900</v>
      </c>
      <c r="BY3458" s="12">
        <f t="shared" si="9143"/>
        <v>16000</v>
      </c>
      <c r="BZ3458" s="12">
        <f t="shared" si="9143"/>
        <v>16000</v>
      </c>
      <c r="CA3458" s="12">
        <f t="shared" si="9110"/>
        <v>164300</v>
      </c>
      <c r="CB3458" s="124">
        <f t="shared" si="9121"/>
        <v>80.211293047052735</v>
      </c>
    </row>
    <row r="3459" spans="1:80" x14ac:dyDescent="0.25">
      <c r="A3459" s="4" t="s">
        <v>928</v>
      </c>
      <c r="B3459" s="4" t="s">
        <v>88</v>
      </c>
      <c r="C3459" s="4" t="s">
        <v>1499</v>
      </c>
      <c r="D3459" s="79" t="s">
        <v>1500</v>
      </c>
      <c r="E3459" s="89">
        <v>6121</v>
      </c>
      <c r="F3459" s="79"/>
      <c r="G3459" s="75" t="s">
        <v>1906</v>
      </c>
      <c r="H3459" s="13" t="s">
        <v>46</v>
      </c>
      <c r="I3459" s="14">
        <v>162037</v>
      </c>
      <c r="J3459" s="14">
        <f t="shared" si="9109"/>
        <v>199580</v>
      </c>
      <c r="K3459" s="14">
        <v>194855</v>
      </c>
      <c r="L3459" s="14">
        <f t="shared" si="9112"/>
        <v>4725</v>
      </c>
      <c r="M3459" s="14">
        <v>4725</v>
      </c>
      <c r="N3459" s="14">
        <v>0</v>
      </c>
      <c r="O3459" s="14">
        <v>0</v>
      </c>
      <c r="P3459" s="14">
        <v>0</v>
      </c>
      <c r="Q3459" s="14">
        <v>0</v>
      </c>
      <c r="R3459" s="14">
        <v>4725</v>
      </c>
      <c r="S3459" s="14"/>
      <c r="T3459" s="14"/>
      <c r="U3459" s="14"/>
      <c r="V3459" s="14"/>
      <c r="W3459" s="14"/>
      <c r="X3459" s="14">
        <f t="shared" si="9040"/>
        <v>4725</v>
      </c>
      <c r="Y3459" s="14">
        <v>101</v>
      </c>
      <c r="Z3459" s="14">
        <v>695</v>
      </c>
      <c r="AA3459" s="14">
        <v>805</v>
      </c>
      <c r="AB3459" s="14">
        <f>809+810</f>
        <v>1619</v>
      </c>
      <c r="AC3459" s="14"/>
      <c r="AD3459" s="14">
        <v>800</v>
      </c>
      <c r="AE3459" s="14"/>
      <c r="AF3459" s="14"/>
      <c r="AG3459" s="14"/>
      <c r="AH3459" s="14">
        <v>4020</v>
      </c>
      <c r="AI3459" s="14">
        <v>705</v>
      </c>
      <c r="AJ3459" s="14">
        <v>0</v>
      </c>
      <c r="AK3459" s="14"/>
      <c r="AL3459" s="14"/>
      <c r="AM3459" s="14"/>
      <c r="AN3459" s="14"/>
      <c r="AO3459" s="14"/>
      <c r="AP3459" s="14">
        <f t="shared" si="9041"/>
        <v>0</v>
      </c>
      <c r="AQ3459" s="14"/>
      <c r="AR3459" s="14"/>
      <c r="AS3459" s="14"/>
      <c r="AT3459" s="14"/>
      <c r="AU3459" s="14"/>
      <c r="AV3459" s="14"/>
      <c r="AW3459" s="14"/>
      <c r="AX3459" s="14"/>
      <c r="AY3459" s="14"/>
      <c r="AZ3459" s="14">
        <v>0</v>
      </c>
      <c r="BA3459" s="14">
        <v>0</v>
      </c>
      <c r="BB3459" s="14">
        <v>0</v>
      </c>
      <c r="BC3459" s="14"/>
      <c r="BD3459" s="14"/>
      <c r="BE3459" s="14"/>
      <c r="BF3459" s="14"/>
      <c r="BG3459" s="14"/>
      <c r="BH3459" s="14">
        <f t="shared" si="9042"/>
        <v>0</v>
      </c>
      <c r="BI3459" s="14"/>
      <c r="BJ3459" s="14"/>
      <c r="BK3459" s="14"/>
      <c r="BL3459" s="14"/>
      <c r="BM3459" s="14"/>
      <c r="BN3459" s="14"/>
      <c r="BO3459" s="14"/>
      <c r="BP3459" s="14"/>
      <c r="BQ3459" s="14"/>
      <c r="BR3459" s="14">
        <v>0</v>
      </c>
      <c r="BS3459" s="14">
        <v>0</v>
      </c>
      <c r="BT3459" s="14">
        <v>209559</v>
      </c>
      <c r="BU3459" s="14">
        <v>204834</v>
      </c>
      <c r="BV3459" s="14">
        <v>113400</v>
      </c>
      <c r="BW3459" s="14">
        <f t="shared" si="9028"/>
        <v>50900</v>
      </c>
      <c r="BX3459" s="14">
        <v>18900</v>
      </c>
      <c r="BY3459" s="14">
        <v>16000</v>
      </c>
      <c r="BZ3459" s="14">
        <v>16000</v>
      </c>
      <c r="CA3459" s="14">
        <f t="shared" si="9110"/>
        <v>164300</v>
      </c>
      <c r="CB3459" s="122">
        <f t="shared" si="9121"/>
        <v>80.211293047052735</v>
      </c>
    </row>
    <row r="3460" spans="1:80" x14ac:dyDescent="0.25">
      <c r="A3460" s="4" t="s">
        <v>928</v>
      </c>
      <c r="B3460" s="4" t="s">
        <v>88</v>
      </c>
      <c r="C3460" s="4" t="s">
        <v>1499</v>
      </c>
      <c r="D3460" s="79" t="s">
        <v>1500</v>
      </c>
      <c r="E3460" s="78" t="s">
        <v>47</v>
      </c>
      <c r="F3460" s="78" t="s">
        <v>1</v>
      </c>
      <c r="G3460" s="2" t="s">
        <v>1</v>
      </c>
      <c r="H3460" s="2" t="s">
        <v>48</v>
      </c>
      <c r="I3460" s="12">
        <f>SUM(I3461:I3467)</f>
        <v>229900</v>
      </c>
      <c r="J3460" s="12">
        <f t="shared" si="9109"/>
        <v>203883</v>
      </c>
      <c r="K3460" s="12">
        <f t="shared" ref="K3460" si="9144">SUM(K3461:K3467)</f>
        <v>139883</v>
      </c>
      <c r="L3460" s="12">
        <f t="shared" si="9112"/>
        <v>64000</v>
      </c>
      <c r="M3460" s="12">
        <f t="shared" ref="M3460:Q3460" si="9145">SUM(M3461:M3467)</f>
        <v>64000</v>
      </c>
      <c r="N3460" s="12">
        <f t="shared" si="9145"/>
        <v>0</v>
      </c>
      <c r="O3460" s="12">
        <f t="shared" si="9145"/>
        <v>0</v>
      </c>
      <c r="P3460" s="12">
        <f t="shared" si="9145"/>
        <v>0</v>
      </c>
      <c r="Q3460" s="12">
        <f t="shared" si="9145"/>
        <v>0</v>
      </c>
      <c r="R3460" s="12">
        <f t="shared" ref="R3460:AG3460" si="9146">SUM(R3461:R3467)</f>
        <v>64300</v>
      </c>
      <c r="S3460" s="12">
        <f t="shared" si="9146"/>
        <v>0</v>
      </c>
      <c r="T3460" s="12">
        <f t="shared" si="9146"/>
        <v>0</v>
      </c>
      <c r="U3460" s="12">
        <f t="shared" si="9146"/>
        <v>0</v>
      </c>
      <c r="V3460" s="12">
        <f t="shared" si="9146"/>
        <v>0</v>
      </c>
      <c r="W3460" s="12">
        <f t="shared" si="9146"/>
        <v>0</v>
      </c>
      <c r="X3460" s="12">
        <f t="shared" si="9146"/>
        <v>64300</v>
      </c>
      <c r="Y3460" s="12">
        <f t="shared" si="9146"/>
        <v>3</v>
      </c>
      <c r="Z3460" s="12">
        <f t="shared" si="9146"/>
        <v>16756</v>
      </c>
      <c r="AA3460" s="12">
        <f t="shared" si="9146"/>
        <v>24</v>
      </c>
      <c r="AB3460" s="12">
        <f t="shared" si="9146"/>
        <v>16252</v>
      </c>
      <c r="AC3460" s="12">
        <f t="shared" si="9146"/>
        <v>0</v>
      </c>
      <c r="AD3460" s="12">
        <f t="shared" si="9146"/>
        <v>29360</v>
      </c>
      <c r="AE3460" s="12">
        <f t="shared" si="9146"/>
        <v>0</v>
      </c>
      <c r="AF3460" s="12">
        <f t="shared" si="9146"/>
        <v>0</v>
      </c>
      <c r="AG3460" s="12">
        <f t="shared" si="9146"/>
        <v>0</v>
      </c>
      <c r="AH3460" s="12">
        <v>62395</v>
      </c>
      <c r="AI3460" s="12">
        <v>1905</v>
      </c>
      <c r="AJ3460" s="12">
        <f t="shared" ref="AJ3460:AY3460" si="9147">SUM(AJ3461:AJ3467)</f>
        <v>0</v>
      </c>
      <c r="AK3460" s="12">
        <f t="shared" si="9147"/>
        <v>186</v>
      </c>
      <c r="AL3460" s="12">
        <f t="shared" si="9147"/>
        <v>0</v>
      </c>
      <c r="AM3460" s="12">
        <f t="shared" si="9147"/>
        <v>9541</v>
      </c>
      <c r="AN3460" s="12">
        <f t="shared" si="9147"/>
        <v>0</v>
      </c>
      <c r="AO3460" s="12">
        <f t="shared" si="9147"/>
        <v>0</v>
      </c>
      <c r="AP3460" s="12">
        <f t="shared" si="9147"/>
        <v>9727</v>
      </c>
      <c r="AQ3460" s="12">
        <f t="shared" si="9147"/>
        <v>0</v>
      </c>
      <c r="AR3460" s="12">
        <f t="shared" si="9147"/>
        <v>0</v>
      </c>
      <c r="AS3460" s="12">
        <f t="shared" si="9147"/>
        <v>186</v>
      </c>
      <c r="AT3460" s="12">
        <f t="shared" si="9147"/>
        <v>4100</v>
      </c>
      <c r="AU3460" s="12">
        <f t="shared" si="9147"/>
        <v>4500</v>
      </c>
      <c r="AV3460" s="12">
        <f t="shared" si="9147"/>
        <v>0</v>
      </c>
      <c r="AW3460" s="12">
        <f t="shared" si="9147"/>
        <v>941</v>
      </c>
      <c r="AX3460" s="12">
        <f t="shared" si="9147"/>
        <v>0</v>
      </c>
      <c r="AY3460" s="12">
        <f t="shared" si="9147"/>
        <v>0</v>
      </c>
      <c r="AZ3460" s="12">
        <v>9727</v>
      </c>
      <c r="BA3460" s="12">
        <v>0</v>
      </c>
      <c r="BB3460" s="12">
        <f t="shared" ref="BB3460:BQ3460" si="9148">SUM(BB3461:BB3467)</f>
        <v>0</v>
      </c>
      <c r="BC3460" s="12">
        <f t="shared" si="9148"/>
        <v>4173</v>
      </c>
      <c r="BD3460" s="12">
        <f t="shared" si="9148"/>
        <v>0</v>
      </c>
      <c r="BE3460" s="12">
        <f t="shared" si="9148"/>
        <v>16590</v>
      </c>
      <c r="BF3460" s="12">
        <f t="shared" si="9148"/>
        <v>0</v>
      </c>
      <c r="BG3460" s="12">
        <f t="shared" si="9148"/>
        <v>0</v>
      </c>
      <c r="BH3460" s="12">
        <f t="shared" si="9148"/>
        <v>20763</v>
      </c>
      <c r="BI3460" s="12">
        <f t="shared" si="9148"/>
        <v>0</v>
      </c>
      <c r="BJ3460" s="12">
        <f t="shared" si="9148"/>
        <v>0</v>
      </c>
      <c r="BK3460" s="12">
        <f t="shared" si="9148"/>
        <v>4173</v>
      </c>
      <c r="BL3460" s="12">
        <f t="shared" si="9148"/>
        <v>8065</v>
      </c>
      <c r="BM3460" s="12">
        <f t="shared" si="9148"/>
        <v>0</v>
      </c>
      <c r="BN3460" s="12">
        <f t="shared" si="9148"/>
        <v>0</v>
      </c>
      <c r="BO3460" s="12">
        <f t="shared" si="9148"/>
        <v>3500</v>
      </c>
      <c r="BP3460" s="12">
        <f t="shared" si="9148"/>
        <v>5025</v>
      </c>
      <c r="BQ3460" s="12">
        <f t="shared" si="9148"/>
        <v>0</v>
      </c>
      <c r="BR3460" s="12">
        <v>20763</v>
      </c>
      <c r="BS3460" s="12">
        <v>0</v>
      </c>
      <c r="BT3460" s="12">
        <f t="shared" ref="BT3460:BZ3460" si="9149">SUM(BT3461:BT3467)</f>
        <v>212486</v>
      </c>
      <c r="BU3460" s="12">
        <f t="shared" si="9149"/>
        <v>148186</v>
      </c>
      <c r="BV3460" s="12">
        <f t="shared" si="9149"/>
        <v>82320</v>
      </c>
      <c r="BW3460" s="12">
        <f t="shared" si="9149"/>
        <v>33900</v>
      </c>
      <c r="BX3460" s="12">
        <f t="shared" si="9149"/>
        <v>21100</v>
      </c>
      <c r="BY3460" s="12">
        <f t="shared" si="9149"/>
        <v>6400</v>
      </c>
      <c r="BZ3460" s="12">
        <f t="shared" si="9149"/>
        <v>6400</v>
      </c>
      <c r="CA3460" s="12">
        <f t="shared" si="9110"/>
        <v>116220</v>
      </c>
      <c r="CB3460" s="124">
        <f t="shared" si="9121"/>
        <v>78.42846152807958</v>
      </c>
    </row>
    <row r="3461" spans="1:80" x14ac:dyDescent="0.25">
      <c r="A3461" s="4" t="s">
        <v>928</v>
      </c>
      <c r="B3461" s="4" t="s">
        <v>88</v>
      </c>
      <c r="C3461" s="4" t="s">
        <v>1499</v>
      </c>
      <c r="D3461" s="79" t="s">
        <v>1500</v>
      </c>
      <c r="E3461" s="89">
        <v>6131</v>
      </c>
      <c r="F3461" s="79"/>
      <c r="G3461" s="75" t="s">
        <v>1906</v>
      </c>
      <c r="H3461" s="13" t="s">
        <v>49</v>
      </c>
      <c r="I3461" s="14">
        <v>3000</v>
      </c>
      <c r="J3461" s="14">
        <f t="shared" si="9109"/>
        <v>3000</v>
      </c>
      <c r="K3461" s="14">
        <v>1000</v>
      </c>
      <c r="L3461" s="14">
        <f t="shared" si="9112"/>
        <v>2000</v>
      </c>
      <c r="M3461" s="14">
        <v>2000</v>
      </c>
      <c r="N3461" s="14">
        <v>0</v>
      </c>
      <c r="O3461" s="14">
        <v>0</v>
      </c>
      <c r="P3461" s="14">
        <v>0</v>
      </c>
      <c r="Q3461" s="14">
        <v>0</v>
      </c>
      <c r="R3461" s="14">
        <v>2000</v>
      </c>
      <c r="S3461" s="14"/>
      <c r="T3461" s="14"/>
      <c r="U3461" s="14"/>
      <c r="V3461" s="14"/>
      <c r="W3461" s="14"/>
      <c r="X3461" s="14">
        <f t="shared" si="9040"/>
        <v>2000</v>
      </c>
      <c r="Y3461" s="14"/>
      <c r="Z3461" s="14"/>
      <c r="AA3461" s="14"/>
      <c r="AB3461" s="14">
        <v>2000</v>
      </c>
      <c r="AC3461" s="14"/>
      <c r="AD3461" s="14"/>
      <c r="AE3461" s="14"/>
      <c r="AF3461" s="14"/>
      <c r="AG3461" s="14"/>
      <c r="AH3461" s="14">
        <v>2000</v>
      </c>
      <c r="AI3461" s="14">
        <v>0</v>
      </c>
      <c r="AJ3461" s="14">
        <v>0</v>
      </c>
      <c r="AK3461" s="14"/>
      <c r="AL3461" s="14"/>
      <c r="AM3461" s="14"/>
      <c r="AN3461" s="14"/>
      <c r="AO3461" s="14"/>
      <c r="AP3461" s="14">
        <f t="shared" si="9041"/>
        <v>0</v>
      </c>
      <c r="AQ3461" s="14"/>
      <c r="AR3461" s="14"/>
      <c r="AS3461" s="14"/>
      <c r="AT3461" s="14"/>
      <c r="AU3461" s="14"/>
      <c r="AV3461" s="14"/>
      <c r="AW3461" s="14"/>
      <c r="AX3461" s="14"/>
      <c r="AY3461" s="14"/>
      <c r="AZ3461" s="14">
        <v>0</v>
      </c>
      <c r="BA3461" s="14">
        <v>0</v>
      </c>
      <c r="BB3461" s="14">
        <v>0</v>
      </c>
      <c r="BC3461" s="14"/>
      <c r="BD3461" s="14"/>
      <c r="BE3461" s="14"/>
      <c r="BF3461" s="14"/>
      <c r="BG3461" s="14"/>
      <c r="BH3461" s="14">
        <f t="shared" si="9042"/>
        <v>0</v>
      </c>
      <c r="BI3461" s="14"/>
      <c r="BJ3461" s="14"/>
      <c r="BK3461" s="14"/>
      <c r="BL3461" s="14"/>
      <c r="BM3461" s="14"/>
      <c r="BN3461" s="14"/>
      <c r="BO3461" s="14"/>
      <c r="BP3461" s="14"/>
      <c r="BQ3461" s="14"/>
      <c r="BR3461" s="14">
        <v>0</v>
      </c>
      <c r="BS3461" s="14">
        <v>0</v>
      </c>
      <c r="BT3461" s="14">
        <v>3000</v>
      </c>
      <c r="BU3461" s="14">
        <v>1000</v>
      </c>
      <c r="BV3461" s="14">
        <v>1000</v>
      </c>
      <c r="BW3461" s="14">
        <f t="shared" si="9028"/>
        <v>0</v>
      </c>
      <c r="BX3461" s="14"/>
      <c r="BY3461" s="14"/>
      <c r="BZ3461" s="14"/>
      <c r="CA3461" s="14">
        <f t="shared" si="9110"/>
        <v>1000</v>
      </c>
      <c r="CB3461" s="122">
        <f t="shared" si="9121"/>
        <v>100</v>
      </c>
    </row>
    <row r="3462" spans="1:80" x14ac:dyDescent="0.25">
      <c r="A3462" s="4" t="s">
        <v>928</v>
      </c>
      <c r="B3462" s="4" t="s">
        <v>88</v>
      </c>
      <c r="C3462" s="4" t="s">
        <v>1499</v>
      </c>
      <c r="D3462" s="79" t="s">
        <v>1500</v>
      </c>
      <c r="E3462" s="89">
        <v>6132</v>
      </c>
      <c r="F3462" s="79"/>
      <c r="G3462" s="75" t="s">
        <v>1906</v>
      </c>
      <c r="H3462" s="13" t="s">
        <v>196</v>
      </c>
      <c r="I3462" s="14">
        <v>109000</v>
      </c>
      <c r="J3462" s="14">
        <f t="shared" si="9109"/>
        <v>93000</v>
      </c>
      <c r="K3462" s="14">
        <v>93000</v>
      </c>
      <c r="L3462" s="14">
        <f t="shared" si="9112"/>
        <v>0</v>
      </c>
      <c r="M3462" s="14">
        <v>0</v>
      </c>
      <c r="N3462" s="14">
        <v>0</v>
      </c>
      <c r="O3462" s="14">
        <v>0</v>
      </c>
      <c r="P3462" s="14">
        <v>0</v>
      </c>
      <c r="Q3462" s="14">
        <v>0</v>
      </c>
      <c r="R3462" s="14">
        <v>0</v>
      </c>
      <c r="S3462" s="14"/>
      <c r="T3462" s="14"/>
      <c r="U3462" s="14"/>
      <c r="V3462" s="14"/>
      <c r="W3462" s="14"/>
      <c r="X3462" s="14">
        <f t="shared" si="9040"/>
        <v>0</v>
      </c>
      <c r="Y3462" s="14"/>
      <c r="Z3462" s="14"/>
      <c r="AA3462" s="14"/>
      <c r="AB3462" s="14"/>
      <c r="AC3462" s="14"/>
      <c r="AD3462" s="14"/>
      <c r="AE3462" s="14"/>
      <c r="AF3462" s="14"/>
      <c r="AG3462" s="14"/>
      <c r="AH3462" s="14">
        <v>0</v>
      </c>
      <c r="AI3462" s="14">
        <v>0</v>
      </c>
      <c r="AJ3462" s="14">
        <v>0</v>
      </c>
      <c r="AK3462" s="14"/>
      <c r="AL3462" s="14"/>
      <c r="AM3462" s="14"/>
      <c r="AN3462" s="14"/>
      <c r="AO3462" s="14"/>
      <c r="AP3462" s="14">
        <f t="shared" si="9041"/>
        <v>0</v>
      </c>
      <c r="AQ3462" s="14"/>
      <c r="AR3462" s="14"/>
      <c r="AS3462" s="14"/>
      <c r="AT3462" s="14"/>
      <c r="AU3462" s="14"/>
      <c r="AV3462" s="14"/>
      <c r="AW3462" s="14"/>
      <c r="AX3462" s="14"/>
      <c r="AY3462" s="14"/>
      <c r="AZ3462" s="14">
        <v>0</v>
      </c>
      <c r="BA3462" s="14">
        <v>0</v>
      </c>
      <c r="BB3462" s="14">
        <v>0</v>
      </c>
      <c r="BC3462" s="14"/>
      <c r="BD3462" s="14"/>
      <c r="BE3462" s="14"/>
      <c r="BF3462" s="14"/>
      <c r="BG3462" s="14"/>
      <c r="BH3462" s="14">
        <f t="shared" si="9042"/>
        <v>0</v>
      </c>
      <c r="BI3462" s="14"/>
      <c r="BJ3462" s="14"/>
      <c r="BK3462" s="14"/>
      <c r="BL3462" s="14"/>
      <c r="BM3462" s="14"/>
      <c r="BN3462" s="14"/>
      <c r="BO3462" s="14"/>
      <c r="BP3462" s="14"/>
      <c r="BQ3462" s="14"/>
      <c r="BR3462" s="14">
        <v>0</v>
      </c>
      <c r="BS3462" s="14">
        <v>0</v>
      </c>
      <c r="BT3462" s="14">
        <v>93000</v>
      </c>
      <c r="BU3462" s="14">
        <v>93000</v>
      </c>
      <c r="BV3462" s="14">
        <v>53000</v>
      </c>
      <c r="BW3462" s="14">
        <f t="shared" si="9028"/>
        <v>16000</v>
      </c>
      <c r="BX3462" s="14">
        <v>9000</v>
      </c>
      <c r="BY3462" s="14">
        <v>3500</v>
      </c>
      <c r="BZ3462" s="14">
        <v>3500</v>
      </c>
      <c r="CA3462" s="14">
        <f t="shared" si="9110"/>
        <v>69000</v>
      </c>
      <c r="CB3462" s="122">
        <f t="shared" si="9121"/>
        <v>74.193548387096769</v>
      </c>
    </row>
    <row r="3463" spans="1:80" x14ac:dyDescent="0.25">
      <c r="A3463" s="4" t="s">
        <v>928</v>
      </c>
      <c r="B3463" s="4" t="s">
        <v>88</v>
      </c>
      <c r="C3463" s="4" t="s">
        <v>1499</v>
      </c>
      <c r="D3463" s="79" t="s">
        <v>1500</v>
      </c>
      <c r="E3463" s="89">
        <v>6133</v>
      </c>
      <c r="F3463" s="79"/>
      <c r="G3463" s="75" t="s">
        <v>1906</v>
      </c>
      <c r="H3463" s="13" t="s">
        <v>198</v>
      </c>
      <c r="I3463" s="14">
        <v>12000</v>
      </c>
      <c r="J3463" s="14">
        <f t="shared" si="9109"/>
        <v>12000</v>
      </c>
      <c r="K3463" s="14">
        <v>12000</v>
      </c>
      <c r="L3463" s="14">
        <f t="shared" si="9112"/>
        <v>0</v>
      </c>
      <c r="M3463" s="14">
        <v>0</v>
      </c>
      <c r="N3463" s="14">
        <v>0</v>
      </c>
      <c r="O3463" s="14">
        <v>0</v>
      </c>
      <c r="P3463" s="14">
        <v>0</v>
      </c>
      <c r="Q3463" s="14">
        <v>0</v>
      </c>
      <c r="R3463" s="14">
        <v>0</v>
      </c>
      <c r="S3463" s="14"/>
      <c r="T3463" s="14"/>
      <c r="U3463" s="14"/>
      <c r="V3463" s="14"/>
      <c r="W3463" s="14"/>
      <c r="X3463" s="14">
        <f t="shared" si="9040"/>
        <v>0</v>
      </c>
      <c r="Y3463" s="14"/>
      <c r="Z3463" s="14"/>
      <c r="AA3463" s="14"/>
      <c r="AB3463" s="14"/>
      <c r="AC3463" s="14"/>
      <c r="AD3463" s="14"/>
      <c r="AE3463" s="14"/>
      <c r="AF3463" s="14"/>
      <c r="AG3463" s="14"/>
      <c r="AH3463" s="14">
        <v>0</v>
      </c>
      <c r="AI3463" s="14">
        <v>0</v>
      </c>
      <c r="AJ3463" s="14">
        <v>0</v>
      </c>
      <c r="AK3463" s="14"/>
      <c r="AL3463" s="14"/>
      <c r="AM3463" s="14"/>
      <c r="AN3463" s="14"/>
      <c r="AO3463" s="14"/>
      <c r="AP3463" s="14">
        <f t="shared" si="9041"/>
        <v>0</v>
      </c>
      <c r="AQ3463" s="14"/>
      <c r="AR3463" s="14"/>
      <c r="AS3463" s="14"/>
      <c r="AT3463" s="14"/>
      <c r="AU3463" s="14"/>
      <c r="AV3463" s="14"/>
      <c r="AW3463" s="14"/>
      <c r="AX3463" s="14"/>
      <c r="AY3463" s="14"/>
      <c r="AZ3463" s="14">
        <v>0</v>
      </c>
      <c r="BA3463" s="14">
        <v>0</v>
      </c>
      <c r="BB3463" s="14">
        <v>0</v>
      </c>
      <c r="BC3463" s="14"/>
      <c r="BD3463" s="14"/>
      <c r="BE3463" s="14"/>
      <c r="BF3463" s="14"/>
      <c r="BG3463" s="14"/>
      <c r="BH3463" s="14">
        <f t="shared" si="9042"/>
        <v>0</v>
      </c>
      <c r="BI3463" s="14"/>
      <c r="BJ3463" s="14"/>
      <c r="BK3463" s="14"/>
      <c r="BL3463" s="14"/>
      <c r="BM3463" s="14"/>
      <c r="BN3463" s="14"/>
      <c r="BO3463" s="14"/>
      <c r="BP3463" s="14"/>
      <c r="BQ3463" s="14"/>
      <c r="BR3463" s="14">
        <v>0</v>
      </c>
      <c r="BS3463" s="14">
        <v>0</v>
      </c>
      <c r="BT3463" s="14">
        <v>12000</v>
      </c>
      <c r="BU3463" s="14">
        <v>12000</v>
      </c>
      <c r="BV3463" s="14">
        <v>6000</v>
      </c>
      <c r="BW3463" s="14">
        <f t="shared" si="9028"/>
        <v>2400</v>
      </c>
      <c r="BX3463" s="14">
        <v>1000</v>
      </c>
      <c r="BY3463" s="14">
        <v>700</v>
      </c>
      <c r="BZ3463" s="14">
        <v>700</v>
      </c>
      <c r="CA3463" s="14">
        <f t="shared" si="9110"/>
        <v>8400</v>
      </c>
      <c r="CB3463" s="122">
        <f t="shared" si="9121"/>
        <v>70</v>
      </c>
    </row>
    <row r="3464" spans="1:80" x14ac:dyDescent="0.25">
      <c r="A3464" s="4" t="s">
        <v>928</v>
      </c>
      <c r="B3464" s="4" t="s">
        <v>88</v>
      </c>
      <c r="C3464" s="4" t="s">
        <v>1499</v>
      </c>
      <c r="D3464" s="79" t="s">
        <v>1500</v>
      </c>
      <c r="E3464" s="89">
        <v>6134</v>
      </c>
      <c r="F3464" s="79"/>
      <c r="G3464" s="75" t="s">
        <v>1906</v>
      </c>
      <c r="H3464" s="13" t="s">
        <v>200</v>
      </c>
      <c r="I3464" s="14">
        <v>71000</v>
      </c>
      <c r="J3464" s="14">
        <f t="shared" si="9109"/>
        <v>58000</v>
      </c>
      <c r="K3464" s="14">
        <v>8000</v>
      </c>
      <c r="L3464" s="14">
        <f t="shared" si="9112"/>
        <v>50000</v>
      </c>
      <c r="M3464" s="14">
        <v>50000</v>
      </c>
      <c r="N3464" s="14">
        <v>0</v>
      </c>
      <c r="O3464" s="14">
        <v>0</v>
      </c>
      <c r="P3464" s="14">
        <v>0</v>
      </c>
      <c r="Q3464" s="14">
        <v>0</v>
      </c>
      <c r="R3464" s="14">
        <v>50000</v>
      </c>
      <c r="S3464" s="14"/>
      <c r="T3464" s="14"/>
      <c r="U3464" s="14"/>
      <c r="V3464" s="14"/>
      <c r="W3464" s="14"/>
      <c r="X3464" s="14">
        <f t="shared" si="9040"/>
        <v>50000</v>
      </c>
      <c r="Y3464" s="14"/>
      <c r="Z3464" s="14">
        <v>13595</v>
      </c>
      <c r="AA3464" s="14"/>
      <c r="AB3464" s="14">
        <v>12000</v>
      </c>
      <c r="AC3464" s="14"/>
      <c r="AD3464" s="14">
        <f>18500+4000</f>
        <v>22500</v>
      </c>
      <c r="AE3464" s="14"/>
      <c r="AF3464" s="14"/>
      <c r="AG3464" s="14"/>
      <c r="AH3464" s="14">
        <v>48095</v>
      </c>
      <c r="AI3464" s="14">
        <v>1905</v>
      </c>
      <c r="AJ3464" s="14">
        <v>0</v>
      </c>
      <c r="AK3464" s="14">
        <v>186</v>
      </c>
      <c r="AL3464" s="14"/>
      <c r="AM3464" s="14"/>
      <c r="AN3464" s="14"/>
      <c r="AO3464" s="14"/>
      <c r="AP3464" s="14">
        <f t="shared" si="9041"/>
        <v>186</v>
      </c>
      <c r="AQ3464" s="14"/>
      <c r="AR3464" s="14"/>
      <c r="AS3464" s="14">
        <v>186</v>
      </c>
      <c r="AT3464" s="14"/>
      <c r="AU3464" s="14"/>
      <c r="AV3464" s="14"/>
      <c r="AW3464" s="14"/>
      <c r="AX3464" s="14"/>
      <c r="AY3464" s="14"/>
      <c r="AZ3464" s="14">
        <v>186</v>
      </c>
      <c r="BA3464" s="14">
        <v>0</v>
      </c>
      <c r="BB3464" s="14">
        <v>0</v>
      </c>
      <c r="BC3464" s="14">
        <v>3573</v>
      </c>
      <c r="BD3464" s="14"/>
      <c r="BE3464" s="14">
        <f>1541+5192+1500+3525</f>
        <v>11758</v>
      </c>
      <c r="BF3464" s="14"/>
      <c r="BG3464" s="14"/>
      <c r="BH3464" s="14">
        <f t="shared" si="9042"/>
        <v>15331</v>
      </c>
      <c r="BI3464" s="14"/>
      <c r="BJ3464" s="14"/>
      <c r="BK3464" s="14">
        <v>3573</v>
      </c>
      <c r="BL3464" s="14">
        <f>1541+5192</f>
        <v>6733</v>
      </c>
      <c r="BM3464" s="14"/>
      <c r="BN3464" s="14"/>
      <c r="BO3464" s="14">
        <v>1500</v>
      </c>
      <c r="BP3464" s="14">
        <v>3525</v>
      </c>
      <c r="BQ3464" s="14"/>
      <c r="BR3464" s="14">
        <v>15331</v>
      </c>
      <c r="BS3464" s="14">
        <v>0</v>
      </c>
      <c r="BT3464" s="14">
        <v>66000</v>
      </c>
      <c r="BU3464" s="14">
        <v>16000</v>
      </c>
      <c r="BV3464" s="14">
        <v>7800</v>
      </c>
      <c r="BW3464" s="14">
        <f t="shared" si="9028"/>
        <v>5000</v>
      </c>
      <c r="BX3464" s="14">
        <v>3000</v>
      </c>
      <c r="BY3464" s="14">
        <v>1000</v>
      </c>
      <c r="BZ3464" s="14">
        <v>1000</v>
      </c>
      <c r="CA3464" s="14">
        <f t="shared" si="9110"/>
        <v>12800</v>
      </c>
      <c r="CB3464" s="122">
        <f t="shared" si="9121"/>
        <v>80</v>
      </c>
    </row>
    <row r="3465" spans="1:80" x14ac:dyDescent="0.25">
      <c r="A3465" s="4" t="s">
        <v>928</v>
      </c>
      <c r="B3465" s="4" t="s">
        <v>88</v>
      </c>
      <c r="C3465" s="4" t="s">
        <v>1499</v>
      </c>
      <c r="D3465" s="79" t="s">
        <v>1500</v>
      </c>
      <c r="E3465" s="89">
        <v>6135</v>
      </c>
      <c r="F3465" s="79"/>
      <c r="G3465" s="75" t="s">
        <v>1906</v>
      </c>
      <c r="H3465" s="13" t="s">
        <v>201</v>
      </c>
      <c r="I3465" s="14">
        <v>800</v>
      </c>
      <c r="J3465" s="14">
        <f t="shared" si="9109"/>
        <v>1000</v>
      </c>
      <c r="K3465" s="14">
        <v>0</v>
      </c>
      <c r="L3465" s="14">
        <f t="shared" si="9112"/>
        <v>1000</v>
      </c>
      <c r="M3465" s="14">
        <v>1000</v>
      </c>
      <c r="N3465" s="14">
        <v>0</v>
      </c>
      <c r="O3465" s="14">
        <v>0</v>
      </c>
      <c r="P3465" s="14">
        <v>0</v>
      </c>
      <c r="Q3465" s="14">
        <v>0</v>
      </c>
      <c r="R3465" s="14">
        <v>1000</v>
      </c>
      <c r="S3465" s="14"/>
      <c r="T3465" s="14"/>
      <c r="U3465" s="14"/>
      <c r="V3465" s="14"/>
      <c r="W3465" s="14"/>
      <c r="X3465" s="14">
        <f t="shared" si="9040"/>
        <v>1000</v>
      </c>
      <c r="Y3465" s="14"/>
      <c r="Z3465" s="14">
        <v>1000</v>
      </c>
      <c r="AA3465" s="14"/>
      <c r="AB3465" s="14"/>
      <c r="AC3465" s="14"/>
      <c r="AD3465" s="14"/>
      <c r="AE3465" s="14"/>
      <c r="AF3465" s="14"/>
      <c r="AG3465" s="14"/>
      <c r="AH3465" s="14">
        <v>1000</v>
      </c>
      <c r="AI3465" s="14">
        <v>0</v>
      </c>
      <c r="AJ3465" s="14">
        <v>0</v>
      </c>
      <c r="AK3465" s="14"/>
      <c r="AL3465" s="14"/>
      <c r="AM3465" s="14"/>
      <c r="AN3465" s="14"/>
      <c r="AO3465" s="14"/>
      <c r="AP3465" s="14">
        <f t="shared" si="9041"/>
        <v>0</v>
      </c>
      <c r="AQ3465" s="14"/>
      <c r="AR3465" s="14"/>
      <c r="AS3465" s="14"/>
      <c r="AT3465" s="14"/>
      <c r="AU3465" s="14"/>
      <c r="AV3465" s="14"/>
      <c r="AW3465" s="14"/>
      <c r="AX3465" s="14"/>
      <c r="AY3465" s="14"/>
      <c r="AZ3465" s="14">
        <v>0</v>
      </c>
      <c r="BA3465" s="14">
        <v>0</v>
      </c>
      <c r="BB3465" s="14">
        <v>0</v>
      </c>
      <c r="BC3465" s="14"/>
      <c r="BD3465" s="14"/>
      <c r="BE3465" s="14">
        <v>1332</v>
      </c>
      <c r="BF3465" s="14"/>
      <c r="BG3465" s="14"/>
      <c r="BH3465" s="14">
        <f t="shared" si="9042"/>
        <v>1332</v>
      </c>
      <c r="BI3465" s="14"/>
      <c r="BJ3465" s="14"/>
      <c r="BK3465" s="14"/>
      <c r="BL3465" s="14">
        <v>1332</v>
      </c>
      <c r="BM3465" s="14"/>
      <c r="BN3465" s="14"/>
      <c r="BO3465" s="14"/>
      <c r="BP3465" s="14"/>
      <c r="BQ3465" s="14"/>
      <c r="BR3465" s="14">
        <v>1332</v>
      </c>
      <c r="BS3465" s="14">
        <v>0</v>
      </c>
      <c r="BT3465" s="14">
        <v>1000</v>
      </c>
      <c r="BU3465" s="14">
        <v>0</v>
      </c>
      <c r="BV3465" s="14">
        <v>0</v>
      </c>
      <c r="BW3465" s="14">
        <f t="shared" si="9028"/>
        <v>0</v>
      </c>
      <c r="BX3465" s="14"/>
      <c r="BY3465" s="14"/>
      <c r="BZ3465" s="14"/>
      <c r="CA3465" s="14">
        <f t="shared" si="9110"/>
        <v>0</v>
      </c>
      <c r="CB3465" s="122" t="str">
        <f t="shared" si="9121"/>
        <v>-</v>
      </c>
    </row>
    <row r="3466" spans="1:80" x14ac:dyDescent="0.25">
      <c r="A3466" s="4" t="s">
        <v>928</v>
      </c>
      <c r="B3466" s="4" t="s">
        <v>88</v>
      </c>
      <c r="C3466" s="4" t="s">
        <v>1499</v>
      </c>
      <c r="D3466" s="79" t="s">
        <v>1500</v>
      </c>
      <c r="E3466" s="89">
        <v>6137</v>
      </c>
      <c r="F3466" s="79"/>
      <c r="G3466" s="75" t="s">
        <v>1906</v>
      </c>
      <c r="H3466" s="13" t="s">
        <v>204</v>
      </c>
      <c r="I3466" s="14">
        <v>9500</v>
      </c>
      <c r="J3466" s="14">
        <f t="shared" si="9109"/>
        <v>11500</v>
      </c>
      <c r="K3466" s="14">
        <v>4500</v>
      </c>
      <c r="L3466" s="14">
        <f t="shared" si="9112"/>
        <v>7000</v>
      </c>
      <c r="M3466" s="14">
        <v>7000</v>
      </c>
      <c r="N3466" s="14">
        <v>0</v>
      </c>
      <c r="O3466" s="14">
        <v>0</v>
      </c>
      <c r="P3466" s="14">
        <v>0</v>
      </c>
      <c r="Q3466" s="14">
        <v>0</v>
      </c>
      <c r="R3466" s="14">
        <v>7000</v>
      </c>
      <c r="S3466" s="14"/>
      <c r="T3466" s="14"/>
      <c r="U3466" s="14"/>
      <c r="V3466" s="14"/>
      <c r="W3466" s="14"/>
      <c r="X3466" s="14">
        <f t="shared" si="9040"/>
        <v>7000</v>
      </c>
      <c r="Y3466" s="14"/>
      <c r="Z3466" s="14">
        <v>2140</v>
      </c>
      <c r="AA3466" s="14"/>
      <c r="AB3466" s="14"/>
      <c r="AC3466" s="14"/>
      <c r="AD3466" s="14">
        <f>1440+3420</f>
        <v>4860</v>
      </c>
      <c r="AE3466" s="14"/>
      <c r="AF3466" s="14"/>
      <c r="AG3466" s="14"/>
      <c r="AH3466" s="14">
        <v>7000</v>
      </c>
      <c r="AI3466" s="14">
        <v>0</v>
      </c>
      <c r="AJ3466" s="14">
        <v>0</v>
      </c>
      <c r="AK3466" s="14"/>
      <c r="AL3466" s="14"/>
      <c r="AM3466" s="14"/>
      <c r="AN3466" s="14"/>
      <c r="AO3466" s="14"/>
      <c r="AP3466" s="14">
        <f t="shared" si="9041"/>
        <v>0</v>
      </c>
      <c r="AQ3466" s="14"/>
      <c r="AR3466" s="14"/>
      <c r="AS3466" s="14"/>
      <c r="AT3466" s="14"/>
      <c r="AU3466" s="14"/>
      <c r="AV3466" s="14"/>
      <c r="AW3466" s="14"/>
      <c r="AX3466" s="14"/>
      <c r="AY3466" s="14"/>
      <c r="AZ3466" s="14">
        <v>0</v>
      </c>
      <c r="BA3466" s="14">
        <v>0</v>
      </c>
      <c r="BB3466" s="14">
        <v>0</v>
      </c>
      <c r="BC3466" s="14"/>
      <c r="BD3466" s="14"/>
      <c r="BE3466" s="14"/>
      <c r="BF3466" s="14"/>
      <c r="BG3466" s="14"/>
      <c r="BH3466" s="14">
        <f t="shared" si="9042"/>
        <v>0</v>
      </c>
      <c r="BI3466" s="14"/>
      <c r="BJ3466" s="14"/>
      <c r="BK3466" s="14"/>
      <c r="BL3466" s="14"/>
      <c r="BM3466" s="14"/>
      <c r="BN3466" s="14"/>
      <c r="BO3466" s="14"/>
      <c r="BP3466" s="14"/>
      <c r="BQ3466" s="14"/>
      <c r="BR3466" s="14">
        <v>0</v>
      </c>
      <c r="BS3466" s="14">
        <v>0</v>
      </c>
      <c r="BT3466" s="14">
        <v>11500</v>
      </c>
      <c r="BU3466" s="14">
        <v>4500</v>
      </c>
      <c r="BV3466" s="14">
        <v>3500</v>
      </c>
      <c r="BW3466" s="14">
        <f t="shared" si="9028"/>
        <v>1000</v>
      </c>
      <c r="BX3466" s="14">
        <v>1000</v>
      </c>
      <c r="BY3466" s="14"/>
      <c r="BZ3466" s="14"/>
      <c r="CA3466" s="14">
        <f t="shared" si="9110"/>
        <v>4500</v>
      </c>
      <c r="CB3466" s="122">
        <f t="shared" si="9121"/>
        <v>100</v>
      </c>
    </row>
    <row r="3467" spans="1:80" x14ac:dyDescent="0.25">
      <c r="A3467" s="1" t="s">
        <v>928</v>
      </c>
      <c r="B3467" s="1" t="s">
        <v>88</v>
      </c>
      <c r="C3467" s="1" t="s">
        <v>1499</v>
      </c>
      <c r="D3467" s="82" t="s">
        <v>1500</v>
      </c>
      <c r="E3467" s="82" t="s">
        <v>50</v>
      </c>
      <c r="F3467" s="79" t="s">
        <v>1</v>
      </c>
      <c r="G3467" s="13" t="s">
        <v>1</v>
      </c>
      <c r="H3467" s="2" t="s">
        <v>51</v>
      </c>
      <c r="I3467" s="12">
        <f>SUM(I3468:I3470)</f>
        <v>24600</v>
      </c>
      <c r="J3467" s="12">
        <f t="shared" si="9109"/>
        <v>25383</v>
      </c>
      <c r="K3467" s="12">
        <f t="shared" ref="K3467" si="9150">SUM(K3468:K3470)</f>
        <v>21383</v>
      </c>
      <c r="L3467" s="12">
        <f t="shared" si="9112"/>
        <v>4000</v>
      </c>
      <c r="M3467" s="12">
        <f t="shared" ref="M3467:Q3467" si="9151">SUM(M3468:M3470)</f>
        <v>4000</v>
      </c>
      <c r="N3467" s="12">
        <f t="shared" si="9151"/>
        <v>0</v>
      </c>
      <c r="O3467" s="12">
        <f t="shared" si="9151"/>
        <v>0</v>
      </c>
      <c r="P3467" s="12">
        <f t="shared" si="9151"/>
        <v>0</v>
      </c>
      <c r="Q3467" s="12">
        <f t="shared" si="9151"/>
        <v>0</v>
      </c>
      <c r="R3467" s="12">
        <f t="shared" ref="R3467:AG3467" si="9152">SUM(R3468:R3470)</f>
        <v>4300</v>
      </c>
      <c r="S3467" s="12">
        <f t="shared" si="9152"/>
        <v>0</v>
      </c>
      <c r="T3467" s="12">
        <f t="shared" si="9152"/>
        <v>0</v>
      </c>
      <c r="U3467" s="12">
        <f t="shared" si="9152"/>
        <v>0</v>
      </c>
      <c r="V3467" s="12">
        <f t="shared" si="9152"/>
        <v>0</v>
      </c>
      <c r="W3467" s="12">
        <f t="shared" si="9152"/>
        <v>0</v>
      </c>
      <c r="X3467" s="12">
        <f t="shared" si="9152"/>
        <v>4300</v>
      </c>
      <c r="Y3467" s="12">
        <f t="shared" si="9152"/>
        <v>3</v>
      </c>
      <c r="Z3467" s="12">
        <f t="shared" si="9152"/>
        <v>21</v>
      </c>
      <c r="AA3467" s="12">
        <f t="shared" si="9152"/>
        <v>24</v>
      </c>
      <c r="AB3467" s="12">
        <f t="shared" si="9152"/>
        <v>2252</v>
      </c>
      <c r="AC3467" s="12">
        <f t="shared" si="9152"/>
        <v>0</v>
      </c>
      <c r="AD3467" s="12">
        <f t="shared" si="9152"/>
        <v>2000</v>
      </c>
      <c r="AE3467" s="12">
        <f t="shared" si="9152"/>
        <v>0</v>
      </c>
      <c r="AF3467" s="12">
        <f t="shared" si="9152"/>
        <v>0</v>
      </c>
      <c r="AG3467" s="12">
        <f t="shared" si="9152"/>
        <v>0</v>
      </c>
      <c r="AH3467" s="12">
        <v>4300</v>
      </c>
      <c r="AI3467" s="12">
        <v>0</v>
      </c>
      <c r="AJ3467" s="12">
        <f t="shared" ref="AJ3467:AY3467" si="9153">SUM(AJ3468:AJ3470)</f>
        <v>0</v>
      </c>
      <c r="AK3467" s="12">
        <f t="shared" si="9153"/>
        <v>0</v>
      </c>
      <c r="AL3467" s="12">
        <f t="shared" si="9153"/>
        <v>0</v>
      </c>
      <c r="AM3467" s="12">
        <f t="shared" si="9153"/>
        <v>9541</v>
      </c>
      <c r="AN3467" s="12">
        <f t="shared" si="9153"/>
        <v>0</v>
      </c>
      <c r="AO3467" s="12">
        <f t="shared" si="9153"/>
        <v>0</v>
      </c>
      <c r="AP3467" s="12">
        <f t="shared" si="9153"/>
        <v>9541</v>
      </c>
      <c r="AQ3467" s="12">
        <f t="shared" si="9153"/>
        <v>0</v>
      </c>
      <c r="AR3467" s="12">
        <f t="shared" si="9153"/>
        <v>0</v>
      </c>
      <c r="AS3467" s="12">
        <f t="shared" si="9153"/>
        <v>0</v>
      </c>
      <c r="AT3467" s="12">
        <f t="shared" si="9153"/>
        <v>4100</v>
      </c>
      <c r="AU3467" s="12">
        <f t="shared" si="9153"/>
        <v>4500</v>
      </c>
      <c r="AV3467" s="12">
        <f t="shared" si="9153"/>
        <v>0</v>
      </c>
      <c r="AW3467" s="12">
        <f t="shared" si="9153"/>
        <v>941</v>
      </c>
      <c r="AX3467" s="12">
        <f t="shared" si="9153"/>
        <v>0</v>
      </c>
      <c r="AY3467" s="12">
        <f t="shared" si="9153"/>
        <v>0</v>
      </c>
      <c r="AZ3467" s="12">
        <v>9541</v>
      </c>
      <c r="BA3467" s="12">
        <v>0</v>
      </c>
      <c r="BB3467" s="12">
        <f t="shared" ref="BB3467:BQ3467" si="9154">SUM(BB3468:BB3470)</f>
        <v>0</v>
      </c>
      <c r="BC3467" s="12">
        <f t="shared" si="9154"/>
        <v>600</v>
      </c>
      <c r="BD3467" s="12">
        <f t="shared" si="9154"/>
        <v>0</v>
      </c>
      <c r="BE3467" s="12">
        <f t="shared" si="9154"/>
        <v>3500</v>
      </c>
      <c r="BF3467" s="12">
        <f t="shared" si="9154"/>
        <v>0</v>
      </c>
      <c r="BG3467" s="12">
        <f t="shared" si="9154"/>
        <v>0</v>
      </c>
      <c r="BH3467" s="12">
        <f t="shared" si="9154"/>
        <v>4100</v>
      </c>
      <c r="BI3467" s="12">
        <f t="shared" si="9154"/>
        <v>0</v>
      </c>
      <c r="BJ3467" s="12">
        <f t="shared" si="9154"/>
        <v>0</v>
      </c>
      <c r="BK3467" s="12">
        <f t="shared" si="9154"/>
        <v>600</v>
      </c>
      <c r="BL3467" s="12">
        <f t="shared" si="9154"/>
        <v>0</v>
      </c>
      <c r="BM3467" s="12">
        <f t="shared" si="9154"/>
        <v>0</v>
      </c>
      <c r="BN3467" s="12">
        <f t="shared" si="9154"/>
        <v>0</v>
      </c>
      <c r="BO3467" s="12">
        <f t="shared" si="9154"/>
        <v>2000</v>
      </c>
      <c r="BP3467" s="12">
        <f t="shared" si="9154"/>
        <v>1500</v>
      </c>
      <c r="BQ3467" s="12">
        <f t="shared" si="9154"/>
        <v>0</v>
      </c>
      <c r="BR3467" s="12">
        <v>4100</v>
      </c>
      <c r="BS3467" s="12">
        <v>0</v>
      </c>
      <c r="BT3467" s="12">
        <f t="shared" ref="BT3467:BZ3467" si="9155">SUM(BT3468:BT3470)</f>
        <v>25986</v>
      </c>
      <c r="BU3467" s="12">
        <f t="shared" si="9155"/>
        <v>21686</v>
      </c>
      <c r="BV3467" s="12">
        <f t="shared" si="9155"/>
        <v>11020</v>
      </c>
      <c r="BW3467" s="12">
        <f t="shared" si="9155"/>
        <v>9500</v>
      </c>
      <c r="BX3467" s="12">
        <f t="shared" si="9155"/>
        <v>7100</v>
      </c>
      <c r="BY3467" s="12">
        <f t="shared" si="9155"/>
        <v>1200</v>
      </c>
      <c r="BZ3467" s="12">
        <f t="shared" si="9155"/>
        <v>1200</v>
      </c>
      <c r="CA3467" s="12">
        <f t="shared" si="9110"/>
        <v>20520</v>
      </c>
      <c r="CB3467" s="124">
        <f t="shared" si="9121"/>
        <v>94.62325924559623</v>
      </c>
    </row>
    <row r="3468" spans="1:80" x14ac:dyDescent="0.25">
      <c r="A3468" s="4" t="s">
        <v>928</v>
      </c>
      <c r="B3468" s="4" t="s">
        <v>88</v>
      </c>
      <c r="C3468" s="4" t="s">
        <v>1499</v>
      </c>
      <c r="D3468" s="79" t="s">
        <v>1500</v>
      </c>
      <c r="E3468" s="89">
        <v>6139</v>
      </c>
      <c r="F3468" s="79"/>
      <c r="G3468" s="75" t="s">
        <v>1906</v>
      </c>
      <c r="H3468" s="13" t="s">
        <v>51</v>
      </c>
      <c r="I3468" s="14">
        <v>16300</v>
      </c>
      <c r="J3468" s="14">
        <f t="shared" si="9109"/>
        <v>15720</v>
      </c>
      <c r="K3468" s="14">
        <v>11720</v>
      </c>
      <c r="L3468" s="14">
        <f t="shared" si="9112"/>
        <v>4000</v>
      </c>
      <c r="M3468" s="14">
        <v>4000</v>
      </c>
      <c r="N3468" s="14">
        <v>0</v>
      </c>
      <c r="O3468" s="14">
        <v>0</v>
      </c>
      <c r="P3468" s="14">
        <v>0</v>
      </c>
      <c r="Q3468" s="14">
        <v>0</v>
      </c>
      <c r="R3468" s="14">
        <v>4000</v>
      </c>
      <c r="S3468" s="14"/>
      <c r="T3468" s="14"/>
      <c r="U3468" s="14"/>
      <c r="V3468" s="14"/>
      <c r="W3468" s="14"/>
      <c r="X3468" s="14">
        <f t="shared" si="9040"/>
        <v>4000</v>
      </c>
      <c r="Y3468" s="14"/>
      <c r="Z3468" s="14"/>
      <c r="AA3468" s="14"/>
      <c r="AB3468" s="14">
        <v>2000</v>
      </c>
      <c r="AC3468" s="14"/>
      <c r="AD3468" s="14">
        <v>2000</v>
      </c>
      <c r="AE3468" s="14"/>
      <c r="AF3468" s="14"/>
      <c r="AG3468" s="14"/>
      <c r="AH3468" s="14">
        <v>4000</v>
      </c>
      <c r="AI3468" s="14">
        <v>0</v>
      </c>
      <c r="AJ3468" s="14">
        <v>0</v>
      </c>
      <c r="AK3468" s="14"/>
      <c r="AL3468" s="14"/>
      <c r="AM3468" s="14">
        <f>4100+4500+941</f>
        <v>9541</v>
      </c>
      <c r="AN3468" s="14"/>
      <c r="AO3468" s="14"/>
      <c r="AP3468" s="14">
        <f t="shared" si="9041"/>
        <v>9541</v>
      </c>
      <c r="AQ3468" s="14"/>
      <c r="AR3468" s="14"/>
      <c r="AS3468" s="14"/>
      <c r="AT3468" s="14">
        <v>4100</v>
      </c>
      <c r="AU3468" s="14">
        <v>4500</v>
      </c>
      <c r="AV3468" s="14"/>
      <c r="AW3468" s="14">
        <v>941</v>
      </c>
      <c r="AX3468" s="14"/>
      <c r="AY3468" s="14"/>
      <c r="AZ3468" s="14">
        <v>9541</v>
      </c>
      <c r="BA3468" s="14">
        <v>0</v>
      </c>
      <c r="BB3468" s="14">
        <v>0</v>
      </c>
      <c r="BC3468" s="14">
        <v>600</v>
      </c>
      <c r="BD3468" s="14"/>
      <c r="BE3468" s="14">
        <f>2000+1500</f>
        <v>3500</v>
      </c>
      <c r="BF3468" s="14"/>
      <c r="BG3468" s="14"/>
      <c r="BH3468" s="14">
        <f t="shared" si="9042"/>
        <v>4100</v>
      </c>
      <c r="BI3468" s="14"/>
      <c r="BJ3468" s="14"/>
      <c r="BK3468" s="14">
        <v>600</v>
      </c>
      <c r="BL3468" s="14"/>
      <c r="BM3468" s="14"/>
      <c r="BN3468" s="14"/>
      <c r="BO3468" s="14">
        <v>2000</v>
      </c>
      <c r="BP3468" s="14">
        <v>1500</v>
      </c>
      <c r="BQ3468" s="14"/>
      <c r="BR3468" s="14">
        <v>4100</v>
      </c>
      <c r="BS3468" s="14">
        <v>0</v>
      </c>
      <c r="BT3468" s="14">
        <v>15720</v>
      </c>
      <c r="BU3468" s="14">
        <v>11720</v>
      </c>
      <c r="BV3468" s="14">
        <v>5820</v>
      </c>
      <c r="BW3468" s="14">
        <f t="shared" si="9028"/>
        <v>5900</v>
      </c>
      <c r="BX3468" s="14">
        <v>5900</v>
      </c>
      <c r="BY3468" s="14"/>
      <c r="BZ3468" s="14"/>
      <c r="CA3468" s="14">
        <f t="shared" si="9110"/>
        <v>11720</v>
      </c>
      <c r="CB3468" s="122">
        <f t="shared" si="9121"/>
        <v>100</v>
      </c>
    </row>
    <row r="3469" spans="1:80" ht="22.5" x14ac:dyDescent="0.25">
      <c r="A3469" s="4" t="s">
        <v>928</v>
      </c>
      <c r="B3469" s="4" t="s">
        <v>88</v>
      </c>
      <c r="C3469" s="4" t="s">
        <v>1499</v>
      </c>
      <c r="D3469" s="79" t="s">
        <v>1500</v>
      </c>
      <c r="E3469" s="89">
        <v>6139</v>
      </c>
      <c r="F3469" s="79" t="s">
        <v>1507</v>
      </c>
      <c r="G3469" s="75" t="s">
        <v>1906</v>
      </c>
      <c r="H3469" s="13" t="s">
        <v>59</v>
      </c>
      <c r="I3469" s="14">
        <v>4700</v>
      </c>
      <c r="J3469" s="14">
        <f t="shared" si="9109"/>
        <v>6063</v>
      </c>
      <c r="K3469" s="14">
        <v>6063</v>
      </c>
      <c r="L3469" s="14">
        <f t="shared" si="9112"/>
        <v>0</v>
      </c>
      <c r="M3469" s="14">
        <v>0</v>
      </c>
      <c r="N3469" s="14">
        <v>0</v>
      </c>
      <c r="O3469" s="14">
        <v>0</v>
      </c>
      <c r="P3469" s="14">
        <v>0</v>
      </c>
      <c r="Q3469" s="14">
        <v>0</v>
      </c>
      <c r="R3469" s="14">
        <v>300</v>
      </c>
      <c r="S3469" s="14"/>
      <c r="T3469" s="14"/>
      <c r="U3469" s="14"/>
      <c r="V3469" s="14"/>
      <c r="W3469" s="14"/>
      <c r="X3469" s="14">
        <f t="shared" si="9040"/>
        <v>300</v>
      </c>
      <c r="Y3469" s="14">
        <v>3</v>
      </c>
      <c r="Z3469" s="14">
        <v>21</v>
      </c>
      <c r="AA3469" s="14">
        <v>24</v>
      </c>
      <c r="AB3469" s="14">
        <f>24+228</f>
        <v>252</v>
      </c>
      <c r="AC3469" s="14"/>
      <c r="AD3469" s="14"/>
      <c r="AE3469" s="14"/>
      <c r="AF3469" s="14"/>
      <c r="AG3469" s="14"/>
      <c r="AH3469" s="14">
        <v>300</v>
      </c>
      <c r="AI3469" s="14">
        <v>0</v>
      </c>
      <c r="AJ3469" s="14">
        <v>0</v>
      </c>
      <c r="AK3469" s="14"/>
      <c r="AL3469" s="14"/>
      <c r="AM3469" s="14"/>
      <c r="AN3469" s="14"/>
      <c r="AO3469" s="14"/>
      <c r="AP3469" s="14">
        <f t="shared" si="9041"/>
        <v>0</v>
      </c>
      <c r="AQ3469" s="14"/>
      <c r="AR3469" s="14"/>
      <c r="AS3469" s="14"/>
      <c r="AT3469" s="14"/>
      <c r="AU3469" s="14"/>
      <c r="AV3469" s="14"/>
      <c r="AW3469" s="14"/>
      <c r="AX3469" s="14"/>
      <c r="AY3469" s="14"/>
      <c r="AZ3469" s="14">
        <v>0</v>
      </c>
      <c r="BA3469" s="14">
        <v>0</v>
      </c>
      <c r="BB3469" s="14">
        <v>0</v>
      </c>
      <c r="BC3469" s="14"/>
      <c r="BD3469" s="14"/>
      <c r="BE3469" s="14"/>
      <c r="BF3469" s="14"/>
      <c r="BG3469" s="14"/>
      <c r="BH3469" s="14">
        <f t="shared" si="9042"/>
        <v>0</v>
      </c>
      <c r="BI3469" s="14"/>
      <c r="BJ3469" s="14"/>
      <c r="BK3469" s="14"/>
      <c r="BL3469" s="14"/>
      <c r="BM3469" s="14"/>
      <c r="BN3469" s="14"/>
      <c r="BO3469" s="14"/>
      <c r="BP3469" s="14"/>
      <c r="BQ3469" s="14"/>
      <c r="BR3469" s="14">
        <v>0</v>
      </c>
      <c r="BS3469" s="14">
        <v>0</v>
      </c>
      <c r="BT3469" s="14">
        <v>6666</v>
      </c>
      <c r="BU3469" s="14">
        <v>6366</v>
      </c>
      <c r="BV3469" s="14">
        <v>3400</v>
      </c>
      <c r="BW3469" s="14">
        <f t="shared" si="9028"/>
        <v>1800</v>
      </c>
      <c r="BX3469" s="14">
        <v>600</v>
      </c>
      <c r="BY3469" s="14">
        <v>600</v>
      </c>
      <c r="BZ3469" s="14">
        <v>600</v>
      </c>
      <c r="CA3469" s="14">
        <f t="shared" si="9110"/>
        <v>5200</v>
      </c>
      <c r="CB3469" s="122">
        <f t="shared" si="9121"/>
        <v>81.68394596292805</v>
      </c>
    </row>
    <row r="3470" spans="1:80" ht="22.5" x14ac:dyDescent="0.25">
      <c r="A3470" s="4" t="s">
        <v>928</v>
      </c>
      <c r="B3470" s="4" t="s">
        <v>88</v>
      </c>
      <c r="C3470" s="4" t="s">
        <v>1499</v>
      </c>
      <c r="D3470" s="79" t="s">
        <v>1500</v>
      </c>
      <c r="E3470" s="89">
        <v>6139</v>
      </c>
      <c r="F3470" s="79" t="s">
        <v>1508</v>
      </c>
      <c r="G3470" s="75" t="s">
        <v>1906</v>
      </c>
      <c r="H3470" s="13" t="s">
        <v>65</v>
      </c>
      <c r="I3470" s="14">
        <v>3600</v>
      </c>
      <c r="J3470" s="14">
        <f t="shared" si="9109"/>
        <v>3600</v>
      </c>
      <c r="K3470" s="14">
        <v>3600</v>
      </c>
      <c r="L3470" s="14">
        <f t="shared" si="9112"/>
        <v>0</v>
      </c>
      <c r="M3470" s="14">
        <v>0</v>
      </c>
      <c r="N3470" s="14">
        <v>0</v>
      </c>
      <c r="O3470" s="14">
        <v>0</v>
      </c>
      <c r="P3470" s="14">
        <v>0</v>
      </c>
      <c r="Q3470" s="14">
        <v>0</v>
      </c>
      <c r="R3470" s="14">
        <v>0</v>
      </c>
      <c r="S3470" s="14"/>
      <c r="T3470" s="14"/>
      <c r="U3470" s="14"/>
      <c r="V3470" s="14"/>
      <c r="W3470" s="14"/>
      <c r="X3470" s="14">
        <f t="shared" si="9040"/>
        <v>0</v>
      </c>
      <c r="Y3470" s="14"/>
      <c r="Z3470" s="14"/>
      <c r="AA3470" s="14"/>
      <c r="AB3470" s="14"/>
      <c r="AC3470" s="14"/>
      <c r="AD3470" s="14"/>
      <c r="AE3470" s="14"/>
      <c r="AF3470" s="14"/>
      <c r="AG3470" s="14"/>
      <c r="AH3470" s="14">
        <v>0</v>
      </c>
      <c r="AI3470" s="14">
        <v>0</v>
      </c>
      <c r="AJ3470" s="14">
        <v>0</v>
      </c>
      <c r="AK3470" s="14"/>
      <c r="AL3470" s="14"/>
      <c r="AM3470" s="14"/>
      <c r="AN3470" s="14"/>
      <c r="AO3470" s="14"/>
      <c r="AP3470" s="14">
        <f t="shared" si="9041"/>
        <v>0</v>
      </c>
      <c r="AQ3470" s="14"/>
      <c r="AR3470" s="14"/>
      <c r="AS3470" s="14"/>
      <c r="AT3470" s="14"/>
      <c r="AU3470" s="14"/>
      <c r="AV3470" s="14"/>
      <c r="AW3470" s="14"/>
      <c r="AX3470" s="14"/>
      <c r="AY3470" s="14"/>
      <c r="AZ3470" s="14">
        <v>0</v>
      </c>
      <c r="BA3470" s="14">
        <v>0</v>
      </c>
      <c r="BB3470" s="14">
        <v>0</v>
      </c>
      <c r="BC3470" s="14"/>
      <c r="BD3470" s="14"/>
      <c r="BE3470" s="14"/>
      <c r="BF3470" s="14"/>
      <c r="BG3470" s="14"/>
      <c r="BH3470" s="14">
        <f t="shared" si="9042"/>
        <v>0</v>
      </c>
      <c r="BI3470" s="14"/>
      <c r="BJ3470" s="14"/>
      <c r="BK3470" s="14"/>
      <c r="BL3470" s="14"/>
      <c r="BM3470" s="14"/>
      <c r="BN3470" s="14"/>
      <c r="BO3470" s="14"/>
      <c r="BP3470" s="14"/>
      <c r="BQ3470" s="14"/>
      <c r="BR3470" s="14">
        <v>0</v>
      </c>
      <c r="BS3470" s="14">
        <v>0</v>
      </c>
      <c r="BT3470" s="14">
        <v>3600</v>
      </c>
      <c r="BU3470" s="14">
        <v>3600</v>
      </c>
      <c r="BV3470" s="14">
        <v>1800</v>
      </c>
      <c r="BW3470" s="14">
        <f t="shared" si="9028"/>
        <v>1800</v>
      </c>
      <c r="BX3470" s="14">
        <v>600</v>
      </c>
      <c r="BY3470" s="14">
        <v>600</v>
      </c>
      <c r="BZ3470" s="14">
        <v>600</v>
      </c>
      <c r="CA3470" s="14">
        <f t="shared" si="9110"/>
        <v>3600</v>
      </c>
      <c r="CB3470" s="122">
        <f t="shared" si="9121"/>
        <v>100</v>
      </c>
    </row>
    <row r="3471" spans="1:80" ht="22.5" x14ac:dyDescent="0.25">
      <c r="A3471" s="1" t="s">
        <v>1</v>
      </c>
      <c r="B3471" s="1" t="s">
        <v>1</v>
      </c>
      <c r="C3471" s="1" t="s">
        <v>1</v>
      </c>
      <c r="D3471" s="78" t="s">
        <v>1</v>
      </c>
      <c r="E3471" s="78" t="s">
        <v>1</v>
      </c>
      <c r="F3471" s="78" t="s">
        <v>1</v>
      </c>
      <c r="G3471" s="2" t="s">
        <v>1</v>
      </c>
      <c r="H3471" s="10" t="s">
        <v>66</v>
      </c>
      <c r="I3471" s="11">
        <f>SUM(I3472)</f>
        <v>100</v>
      </c>
      <c r="J3471" s="11">
        <f t="shared" si="9109"/>
        <v>100</v>
      </c>
      <c r="K3471" s="11">
        <f t="shared" ref="K3471:Q3472" si="9156">SUM(K3472)</f>
        <v>100</v>
      </c>
      <c r="L3471" s="11">
        <f t="shared" si="9112"/>
        <v>0</v>
      </c>
      <c r="M3471" s="11">
        <f t="shared" si="9156"/>
        <v>0</v>
      </c>
      <c r="N3471" s="11">
        <f t="shared" si="9156"/>
        <v>0</v>
      </c>
      <c r="O3471" s="11">
        <f t="shared" si="9156"/>
        <v>0</v>
      </c>
      <c r="P3471" s="11">
        <f t="shared" si="9156"/>
        <v>0</v>
      </c>
      <c r="Q3471" s="11">
        <f t="shared" si="9156"/>
        <v>0</v>
      </c>
      <c r="R3471" s="11">
        <f t="shared" ref="R3471:AG3472" si="9157">SUM(R3472)</f>
        <v>0</v>
      </c>
      <c r="S3471" s="11">
        <f t="shared" si="9157"/>
        <v>0</v>
      </c>
      <c r="T3471" s="11">
        <f t="shared" si="9157"/>
        <v>0</v>
      </c>
      <c r="U3471" s="11">
        <f t="shared" si="9157"/>
        <v>0</v>
      </c>
      <c r="V3471" s="11">
        <f t="shared" si="9157"/>
        <v>0</v>
      </c>
      <c r="W3471" s="11">
        <f t="shared" si="9157"/>
        <v>0</v>
      </c>
      <c r="X3471" s="11">
        <f t="shared" si="9157"/>
        <v>0</v>
      </c>
      <c r="Y3471" s="11">
        <f t="shared" si="9157"/>
        <v>0</v>
      </c>
      <c r="Z3471" s="11">
        <f t="shared" si="9157"/>
        <v>0</v>
      </c>
      <c r="AA3471" s="11">
        <f t="shared" si="9157"/>
        <v>0</v>
      </c>
      <c r="AB3471" s="11">
        <f t="shared" si="9157"/>
        <v>0</v>
      </c>
      <c r="AC3471" s="11">
        <f t="shared" si="9157"/>
        <v>0</v>
      </c>
      <c r="AD3471" s="11">
        <f t="shared" si="9157"/>
        <v>0</v>
      </c>
      <c r="AE3471" s="11">
        <f t="shared" si="9157"/>
        <v>0</v>
      </c>
      <c r="AF3471" s="11">
        <f t="shared" si="9157"/>
        <v>0</v>
      </c>
      <c r="AG3471" s="11">
        <f t="shared" si="9157"/>
        <v>0</v>
      </c>
      <c r="AH3471" s="11">
        <v>0</v>
      </c>
      <c r="AI3471" s="11">
        <v>0</v>
      </c>
      <c r="AJ3471" s="11">
        <f t="shared" ref="AJ3471:AY3472" si="9158">SUM(AJ3472)</f>
        <v>0</v>
      </c>
      <c r="AK3471" s="11">
        <f t="shared" si="9158"/>
        <v>0</v>
      </c>
      <c r="AL3471" s="11">
        <f t="shared" si="9158"/>
        <v>0</v>
      </c>
      <c r="AM3471" s="11">
        <f t="shared" si="9158"/>
        <v>0</v>
      </c>
      <c r="AN3471" s="11">
        <f t="shared" si="9158"/>
        <v>0</v>
      </c>
      <c r="AO3471" s="11">
        <f t="shared" si="9158"/>
        <v>0</v>
      </c>
      <c r="AP3471" s="11">
        <f t="shared" si="9158"/>
        <v>0</v>
      </c>
      <c r="AQ3471" s="11">
        <f t="shared" si="9158"/>
        <v>0</v>
      </c>
      <c r="AR3471" s="11">
        <f t="shared" si="9158"/>
        <v>0</v>
      </c>
      <c r="AS3471" s="11">
        <f t="shared" si="9158"/>
        <v>0</v>
      </c>
      <c r="AT3471" s="11">
        <f t="shared" si="9158"/>
        <v>0</v>
      </c>
      <c r="AU3471" s="11">
        <f t="shared" si="9158"/>
        <v>0</v>
      </c>
      <c r="AV3471" s="11">
        <f t="shared" si="9158"/>
        <v>0</v>
      </c>
      <c r="AW3471" s="11">
        <f t="shared" si="9158"/>
        <v>0</v>
      </c>
      <c r="AX3471" s="11">
        <f t="shared" si="9158"/>
        <v>0</v>
      </c>
      <c r="AY3471" s="11">
        <f t="shared" si="9158"/>
        <v>0</v>
      </c>
      <c r="AZ3471" s="11">
        <v>0</v>
      </c>
      <c r="BA3471" s="11">
        <v>0</v>
      </c>
      <c r="BB3471" s="11">
        <f t="shared" ref="BB3471:BQ3472" si="9159">SUM(BB3472)</f>
        <v>0</v>
      </c>
      <c r="BC3471" s="11">
        <f t="shared" si="9159"/>
        <v>0</v>
      </c>
      <c r="BD3471" s="11">
        <f t="shared" si="9159"/>
        <v>0</v>
      </c>
      <c r="BE3471" s="11">
        <f t="shared" si="9159"/>
        <v>0</v>
      </c>
      <c r="BF3471" s="11">
        <f t="shared" si="9159"/>
        <v>0</v>
      </c>
      <c r="BG3471" s="11">
        <f t="shared" si="9159"/>
        <v>0</v>
      </c>
      <c r="BH3471" s="11">
        <f t="shared" si="9159"/>
        <v>0</v>
      </c>
      <c r="BI3471" s="11">
        <f t="shared" si="9159"/>
        <v>0</v>
      </c>
      <c r="BJ3471" s="11">
        <f t="shared" si="9159"/>
        <v>0</v>
      </c>
      <c r="BK3471" s="11">
        <f t="shared" si="9159"/>
        <v>0</v>
      </c>
      <c r="BL3471" s="11">
        <f t="shared" si="9159"/>
        <v>0</v>
      </c>
      <c r="BM3471" s="11">
        <f t="shared" si="9159"/>
        <v>0</v>
      </c>
      <c r="BN3471" s="11">
        <f t="shared" si="9159"/>
        <v>0</v>
      </c>
      <c r="BO3471" s="11">
        <f t="shared" si="9159"/>
        <v>0</v>
      </c>
      <c r="BP3471" s="11">
        <f t="shared" si="9159"/>
        <v>0</v>
      </c>
      <c r="BQ3471" s="11">
        <f t="shared" si="9159"/>
        <v>0</v>
      </c>
      <c r="BR3471" s="11">
        <v>0</v>
      </c>
      <c r="BS3471" s="11">
        <v>0</v>
      </c>
      <c r="BT3471" s="11">
        <f t="shared" ref="BT3471:BZ3472" si="9160">SUM(BT3472)</f>
        <v>100</v>
      </c>
      <c r="BU3471" s="11">
        <f t="shared" si="9160"/>
        <v>100</v>
      </c>
      <c r="BV3471" s="11">
        <f t="shared" si="9160"/>
        <v>0</v>
      </c>
      <c r="BW3471" s="11">
        <f t="shared" si="9160"/>
        <v>0</v>
      </c>
      <c r="BX3471" s="11">
        <f t="shared" si="9160"/>
        <v>0</v>
      </c>
      <c r="BY3471" s="11">
        <f t="shared" si="9160"/>
        <v>0</v>
      </c>
      <c r="BZ3471" s="11">
        <f t="shared" si="9160"/>
        <v>0</v>
      </c>
      <c r="CA3471" s="11">
        <f t="shared" si="9110"/>
        <v>0</v>
      </c>
      <c r="CB3471" s="123">
        <f t="shared" si="9121"/>
        <v>0</v>
      </c>
    </row>
    <row r="3472" spans="1:80" x14ac:dyDescent="0.25">
      <c r="A3472" s="4" t="s">
        <v>928</v>
      </c>
      <c r="B3472" s="4" t="s">
        <v>88</v>
      </c>
      <c r="C3472" s="4" t="s">
        <v>1499</v>
      </c>
      <c r="D3472" s="79" t="s">
        <v>1500</v>
      </c>
      <c r="E3472" s="78" t="s">
        <v>67</v>
      </c>
      <c r="F3472" s="78" t="s">
        <v>1</v>
      </c>
      <c r="G3472" s="2" t="s">
        <v>1</v>
      </c>
      <c r="H3472" s="2" t="s">
        <v>68</v>
      </c>
      <c r="I3472" s="12">
        <f>SUM(I3473)</f>
        <v>100</v>
      </c>
      <c r="J3472" s="12">
        <f t="shared" si="9109"/>
        <v>100</v>
      </c>
      <c r="K3472" s="12">
        <f t="shared" si="9156"/>
        <v>100</v>
      </c>
      <c r="L3472" s="12">
        <f t="shared" si="9112"/>
        <v>0</v>
      </c>
      <c r="M3472" s="12">
        <f t="shared" si="9156"/>
        <v>0</v>
      </c>
      <c r="N3472" s="12">
        <f t="shared" si="9156"/>
        <v>0</v>
      </c>
      <c r="O3472" s="12">
        <f t="shared" si="9156"/>
        <v>0</v>
      </c>
      <c r="P3472" s="12">
        <f t="shared" si="9156"/>
        <v>0</v>
      </c>
      <c r="Q3472" s="12">
        <f t="shared" si="9156"/>
        <v>0</v>
      </c>
      <c r="R3472" s="12">
        <f t="shared" si="9157"/>
        <v>0</v>
      </c>
      <c r="S3472" s="12">
        <f t="shared" ref="S3472:AG3472" si="9161">SUM(S3473)</f>
        <v>0</v>
      </c>
      <c r="T3472" s="12">
        <f t="shared" si="9161"/>
        <v>0</v>
      </c>
      <c r="U3472" s="12">
        <f t="shared" si="9161"/>
        <v>0</v>
      </c>
      <c r="V3472" s="12">
        <f t="shared" si="9161"/>
        <v>0</v>
      </c>
      <c r="W3472" s="12">
        <f t="shared" si="9161"/>
        <v>0</v>
      </c>
      <c r="X3472" s="12">
        <f t="shared" si="9161"/>
        <v>0</v>
      </c>
      <c r="Y3472" s="12">
        <f t="shared" si="9161"/>
        <v>0</v>
      </c>
      <c r="Z3472" s="12">
        <f t="shared" si="9161"/>
        <v>0</v>
      </c>
      <c r="AA3472" s="12">
        <f t="shared" si="9161"/>
        <v>0</v>
      </c>
      <c r="AB3472" s="12">
        <f t="shared" si="9161"/>
        <v>0</v>
      </c>
      <c r="AC3472" s="12">
        <f t="shared" si="9161"/>
        <v>0</v>
      </c>
      <c r="AD3472" s="12">
        <f t="shared" si="9161"/>
        <v>0</v>
      </c>
      <c r="AE3472" s="12">
        <f t="shared" si="9161"/>
        <v>0</v>
      </c>
      <c r="AF3472" s="12">
        <f t="shared" si="9161"/>
        <v>0</v>
      </c>
      <c r="AG3472" s="12">
        <f t="shared" si="9161"/>
        <v>0</v>
      </c>
      <c r="AH3472" s="12">
        <v>0</v>
      </c>
      <c r="AI3472" s="12">
        <v>0</v>
      </c>
      <c r="AJ3472" s="12">
        <f t="shared" si="9158"/>
        <v>0</v>
      </c>
      <c r="AK3472" s="12">
        <f t="shared" ref="AK3472:AY3472" si="9162">SUM(AK3473)</f>
        <v>0</v>
      </c>
      <c r="AL3472" s="12">
        <f t="shared" si="9162"/>
        <v>0</v>
      </c>
      <c r="AM3472" s="12">
        <f t="shared" si="9162"/>
        <v>0</v>
      </c>
      <c r="AN3472" s="12">
        <f t="shared" si="9162"/>
        <v>0</v>
      </c>
      <c r="AO3472" s="12">
        <f t="shared" si="9162"/>
        <v>0</v>
      </c>
      <c r="AP3472" s="12">
        <f t="shared" si="9162"/>
        <v>0</v>
      </c>
      <c r="AQ3472" s="12">
        <f t="shared" si="9162"/>
        <v>0</v>
      </c>
      <c r="AR3472" s="12">
        <f t="shared" si="9162"/>
        <v>0</v>
      </c>
      <c r="AS3472" s="12">
        <f t="shared" si="9162"/>
        <v>0</v>
      </c>
      <c r="AT3472" s="12">
        <f t="shared" si="9162"/>
        <v>0</v>
      </c>
      <c r="AU3472" s="12">
        <f t="shared" si="9162"/>
        <v>0</v>
      </c>
      <c r="AV3472" s="12">
        <f t="shared" si="9162"/>
        <v>0</v>
      </c>
      <c r="AW3472" s="12">
        <f t="shared" si="9162"/>
        <v>0</v>
      </c>
      <c r="AX3472" s="12">
        <f t="shared" si="9162"/>
        <v>0</v>
      </c>
      <c r="AY3472" s="12">
        <f t="shared" si="9162"/>
        <v>0</v>
      </c>
      <c r="AZ3472" s="12">
        <v>0</v>
      </c>
      <c r="BA3472" s="12">
        <v>0</v>
      </c>
      <c r="BB3472" s="12">
        <f t="shared" si="9159"/>
        <v>0</v>
      </c>
      <c r="BC3472" s="12">
        <f t="shared" ref="BC3472:BQ3472" si="9163">SUM(BC3473)</f>
        <v>0</v>
      </c>
      <c r="BD3472" s="12">
        <f t="shared" si="9163"/>
        <v>0</v>
      </c>
      <c r="BE3472" s="12">
        <f t="shared" si="9163"/>
        <v>0</v>
      </c>
      <c r="BF3472" s="12">
        <f t="shared" si="9163"/>
        <v>0</v>
      </c>
      <c r="BG3472" s="12">
        <f t="shared" si="9163"/>
        <v>0</v>
      </c>
      <c r="BH3472" s="12">
        <f t="shared" si="9163"/>
        <v>0</v>
      </c>
      <c r="BI3472" s="12">
        <f t="shared" si="9163"/>
        <v>0</v>
      </c>
      <c r="BJ3472" s="12">
        <f t="shared" si="9163"/>
        <v>0</v>
      </c>
      <c r="BK3472" s="12">
        <f t="shared" si="9163"/>
        <v>0</v>
      </c>
      <c r="BL3472" s="12">
        <f t="shared" si="9163"/>
        <v>0</v>
      </c>
      <c r="BM3472" s="12">
        <f t="shared" si="9163"/>
        <v>0</v>
      </c>
      <c r="BN3472" s="12">
        <f t="shared" si="9163"/>
        <v>0</v>
      </c>
      <c r="BO3472" s="12">
        <f t="shared" si="9163"/>
        <v>0</v>
      </c>
      <c r="BP3472" s="12">
        <f t="shared" si="9163"/>
        <v>0</v>
      </c>
      <c r="BQ3472" s="12">
        <f t="shared" si="9163"/>
        <v>0</v>
      </c>
      <c r="BR3472" s="12">
        <v>0</v>
      </c>
      <c r="BS3472" s="12">
        <v>0</v>
      </c>
      <c r="BT3472" s="12">
        <f t="shared" si="9160"/>
        <v>100</v>
      </c>
      <c r="BU3472" s="12">
        <f t="shared" si="9160"/>
        <v>100</v>
      </c>
      <c r="BV3472" s="12">
        <f t="shared" si="9160"/>
        <v>0</v>
      </c>
      <c r="BW3472" s="12">
        <f t="shared" si="9160"/>
        <v>0</v>
      </c>
      <c r="BX3472" s="12">
        <f t="shared" si="9160"/>
        <v>0</v>
      </c>
      <c r="BY3472" s="12">
        <f t="shared" si="9160"/>
        <v>0</v>
      </c>
      <c r="BZ3472" s="12">
        <f t="shared" si="9160"/>
        <v>0</v>
      </c>
      <c r="CA3472" s="12">
        <f t="shared" si="9110"/>
        <v>0</v>
      </c>
      <c r="CB3472" s="124">
        <f t="shared" si="9121"/>
        <v>0</v>
      </c>
    </row>
    <row r="3473" spans="1:80" x14ac:dyDescent="0.25">
      <c r="A3473" s="4" t="s">
        <v>928</v>
      </c>
      <c r="B3473" s="4" t="s">
        <v>88</v>
      </c>
      <c r="C3473" s="4" t="s">
        <v>1499</v>
      </c>
      <c r="D3473" s="79" t="s">
        <v>1500</v>
      </c>
      <c r="E3473" s="89">
        <v>6148</v>
      </c>
      <c r="F3473" s="79"/>
      <c r="G3473" s="75" t="s">
        <v>1906</v>
      </c>
      <c r="H3473" s="13" t="s">
        <v>76</v>
      </c>
      <c r="I3473" s="14">
        <v>100</v>
      </c>
      <c r="J3473" s="14">
        <f t="shared" si="9109"/>
        <v>100</v>
      </c>
      <c r="K3473" s="14">
        <v>100</v>
      </c>
      <c r="L3473" s="14">
        <f t="shared" si="9112"/>
        <v>0</v>
      </c>
      <c r="M3473" s="14">
        <v>0</v>
      </c>
      <c r="N3473" s="14">
        <v>0</v>
      </c>
      <c r="O3473" s="14">
        <v>0</v>
      </c>
      <c r="P3473" s="14">
        <v>0</v>
      </c>
      <c r="Q3473" s="14">
        <v>0</v>
      </c>
      <c r="R3473" s="14">
        <v>0</v>
      </c>
      <c r="S3473" s="14"/>
      <c r="T3473" s="14"/>
      <c r="U3473" s="14"/>
      <c r="V3473" s="14"/>
      <c r="W3473" s="14"/>
      <c r="X3473" s="14">
        <f t="shared" si="9040"/>
        <v>0</v>
      </c>
      <c r="Y3473" s="14"/>
      <c r="Z3473" s="14"/>
      <c r="AA3473" s="14"/>
      <c r="AB3473" s="14"/>
      <c r="AC3473" s="14"/>
      <c r="AD3473" s="14"/>
      <c r="AE3473" s="14"/>
      <c r="AF3473" s="14"/>
      <c r="AG3473" s="14"/>
      <c r="AH3473" s="14">
        <v>0</v>
      </c>
      <c r="AI3473" s="14">
        <v>0</v>
      </c>
      <c r="AJ3473" s="14">
        <v>0</v>
      </c>
      <c r="AK3473" s="14"/>
      <c r="AL3473" s="14"/>
      <c r="AM3473" s="14"/>
      <c r="AN3473" s="14"/>
      <c r="AO3473" s="14"/>
      <c r="AP3473" s="14">
        <f t="shared" si="9041"/>
        <v>0</v>
      </c>
      <c r="AQ3473" s="14"/>
      <c r="AR3473" s="14"/>
      <c r="AS3473" s="14"/>
      <c r="AT3473" s="14"/>
      <c r="AU3473" s="14"/>
      <c r="AV3473" s="14"/>
      <c r="AW3473" s="14"/>
      <c r="AX3473" s="14"/>
      <c r="AY3473" s="14"/>
      <c r="AZ3473" s="14">
        <v>0</v>
      </c>
      <c r="BA3473" s="14">
        <v>0</v>
      </c>
      <c r="BB3473" s="14">
        <v>0</v>
      </c>
      <c r="BC3473" s="14"/>
      <c r="BD3473" s="14"/>
      <c r="BE3473" s="14"/>
      <c r="BF3473" s="14"/>
      <c r="BG3473" s="14"/>
      <c r="BH3473" s="14">
        <f t="shared" si="9042"/>
        <v>0</v>
      </c>
      <c r="BI3473" s="14"/>
      <c r="BJ3473" s="14"/>
      <c r="BK3473" s="14"/>
      <c r="BL3473" s="14"/>
      <c r="BM3473" s="14"/>
      <c r="BN3473" s="14"/>
      <c r="BO3473" s="14"/>
      <c r="BP3473" s="14"/>
      <c r="BQ3473" s="14"/>
      <c r="BR3473" s="14">
        <v>0</v>
      </c>
      <c r="BS3473" s="14">
        <v>0</v>
      </c>
      <c r="BT3473" s="14">
        <v>100</v>
      </c>
      <c r="BU3473" s="14">
        <v>100</v>
      </c>
      <c r="BV3473" s="14">
        <v>0</v>
      </c>
      <c r="BW3473" s="14">
        <f t="shared" si="9028"/>
        <v>0</v>
      </c>
      <c r="BX3473" s="14"/>
      <c r="BY3473" s="14"/>
      <c r="BZ3473" s="14"/>
      <c r="CA3473" s="14">
        <f t="shared" si="9110"/>
        <v>0</v>
      </c>
      <c r="CB3473" s="122">
        <f t="shared" si="9121"/>
        <v>0</v>
      </c>
    </row>
    <row r="3474" spans="1:80" ht="22.5" x14ac:dyDescent="0.25">
      <c r="A3474" s="1" t="s">
        <v>1</v>
      </c>
      <c r="B3474" s="1" t="s">
        <v>1</v>
      </c>
      <c r="C3474" s="1" t="s">
        <v>1</v>
      </c>
      <c r="D3474" s="78" t="s">
        <v>1</v>
      </c>
      <c r="E3474" s="78" t="s">
        <v>1</v>
      </c>
      <c r="F3474" s="78" t="s">
        <v>1</v>
      </c>
      <c r="G3474" s="2" t="s">
        <v>1</v>
      </c>
      <c r="H3474" s="10" t="s">
        <v>77</v>
      </c>
      <c r="I3474" s="11">
        <f>SUM(I3475)</f>
        <v>35000</v>
      </c>
      <c r="J3474" s="11">
        <f t="shared" si="9109"/>
        <v>27000</v>
      </c>
      <c r="K3474" s="11">
        <f t="shared" ref="K3474:Q3474" si="9164">SUM(K3475)</f>
        <v>20000</v>
      </c>
      <c r="L3474" s="11">
        <f t="shared" si="9112"/>
        <v>7000</v>
      </c>
      <c r="M3474" s="11">
        <f t="shared" si="9164"/>
        <v>7000</v>
      </c>
      <c r="N3474" s="11">
        <f t="shared" si="9164"/>
        <v>0</v>
      </c>
      <c r="O3474" s="11">
        <f t="shared" si="9164"/>
        <v>0</v>
      </c>
      <c r="P3474" s="11">
        <f t="shared" si="9164"/>
        <v>0</v>
      </c>
      <c r="Q3474" s="11">
        <f t="shared" si="9164"/>
        <v>0</v>
      </c>
      <c r="R3474" s="11">
        <f t="shared" ref="R3474:AG3474" si="9165">SUM(R3475)</f>
        <v>7000</v>
      </c>
      <c r="S3474" s="11">
        <f t="shared" si="9165"/>
        <v>0</v>
      </c>
      <c r="T3474" s="11">
        <f t="shared" si="9165"/>
        <v>0</v>
      </c>
      <c r="U3474" s="11">
        <f t="shared" si="9165"/>
        <v>0</v>
      </c>
      <c r="V3474" s="11">
        <f t="shared" si="9165"/>
        <v>0</v>
      </c>
      <c r="W3474" s="11">
        <f t="shared" si="9165"/>
        <v>0</v>
      </c>
      <c r="X3474" s="11">
        <f t="shared" si="9165"/>
        <v>7000</v>
      </c>
      <c r="Y3474" s="11">
        <f t="shared" si="9165"/>
        <v>0</v>
      </c>
      <c r="Z3474" s="11">
        <f t="shared" si="9165"/>
        <v>0</v>
      </c>
      <c r="AA3474" s="11">
        <f t="shared" si="9165"/>
        <v>0</v>
      </c>
      <c r="AB3474" s="11">
        <f t="shared" si="9165"/>
        <v>0</v>
      </c>
      <c r="AC3474" s="11">
        <f t="shared" si="9165"/>
        <v>0</v>
      </c>
      <c r="AD3474" s="11">
        <f t="shared" si="9165"/>
        <v>2644</v>
      </c>
      <c r="AE3474" s="11">
        <f t="shared" si="9165"/>
        <v>0</v>
      </c>
      <c r="AF3474" s="11">
        <f t="shared" si="9165"/>
        <v>0</v>
      </c>
      <c r="AG3474" s="11">
        <f t="shared" si="9165"/>
        <v>0</v>
      </c>
      <c r="AH3474" s="11">
        <v>2644</v>
      </c>
      <c r="AI3474" s="11">
        <v>4356</v>
      </c>
      <c r="AJ3474" s="11">
        <f t="shared" ref="AJ3474:AY3474" si="9166">SUM(AJ3475)</f>
        <v>0</v>
      </c>
      <c r="AK3474" s="11">
        <f t="shared" si="9166"/>
        <v>0</v>
      </c>
      <c r="AL3474" s="11">
        <f t="shared" si="9166"/>
        <v>0</v>
      </c>
      <c r="AM3474" s="11">
        <f t="shared" si="9166"/>
        <v>0</v>
      </c>
      <c r="AN3474" s="11">
        <f t="shared" si="9166"/>
        <v>0</v>
      </c>
      <c r="AO3474" s="11">
        <f t="shared" si="9166"/>
        <v>0</v>
      </c>
      <c r="AP3474" s="11">
        <f t="shared" si="9166"/>
        <v>0</v>
      </c>
      <c r="AQ3474" s="11">
        <f t="shared" si="9166"/>
        <v>0</v>
      </c>
      <c r="AR3474" s="11">
        <f t="shared" si="9166"/>
        <v>0</v>
      </c>
      <c r="AS3474" s="11">
        <f t="shared" si="9166"/>
        <v>0</v>
      </c>
      <c r="AT3474" s="11">
        <f t="shared" si="9166"/>
        <v>0</v>
      </c>
      <c r="AU3474" s="11">
        <f t="shared" si="9166"/>
        <v>0</v>
      </c>
      <c r="AV3474" s="11">
        <f t="shared" si="9166"/>
        <v>0</v>
      </c>
      <c r="AW3474" s="11">
        <f t="shared" si="9166"/>
        <v>0</v>
      </c>
      <c r="AX3474" s="11">
        <f t="shared" si="9166"/>
        <v>0</v>
      </c>
      <c r="AY3474" s="11">
        <f t="shared" si="9166"/>
        <v>0</v>
      </c>
      <c r="AZ3474" s="11">
        <v>0</v>
      </c>
      <c r="BA3474" s="11">
        <v>0</v>
      </c>
      <c r="BB3474" s="11">
        <f t="shared" ref="BB3474:BQ3474" si="9167">SUM(BB3475)</f>
        <v>0</v>
      </c>
      <c r="BC3474" s="11">
        <f t="shared" si="9167"/>
        <v>10092</v>
      </c>
      <c r="BD3474" s="11">
        <f t="shared" si="9167"/>
        <v>0</v>
      </c>
      <c r="BE3474" s="11">
        <f t="shared" si="9167"/>
        <v>9907</v>
      </c>
      <c r="BF3474" s="11">
        <f t="shared" si="9167"/>
        <v>0</v>
      </c>
      <c r="BG3474" s="11">
        <f t="shared" si="9167"/>
        <v>0</v>
      </c>
      <c r="BH3474" s="11">
        <f t="shared" si="9167"/>
        <v>19999</v>
      </c>
      <c r="BI3474" s="11">
        <f t="shared" si="9167"/>
        <v>0</v>
      </c>
      <c r="BJ3474" s="11">
        <f t="shared" si="9167"/>
        <v>0</v>
      </c>
      <c r="BK3474" s="11">
        <f t="shared" si="9167"/>
        <v>10092</v>
      </c>
      <c r="BL3474" s="11">
        <f t="shared" si="9167"/>
        <v>1576</v>
      </c>
      <c r="BM3474" s="11">
        <f t="shared" si="9167"/>
        <v>0</v>
      </c>
      <c r="BN3474" s="11">
        <f t="shared" si="9167"/>
        <v>0</v>
      </c>
      <c r="BO3474" s="11">
        <f t="shared" si="9167"/>
        <v>0</v>
      </c>
      <c r="BP3474" s="11">
        <f t="shared" si="9167"/>
        <v>8331</v>
      </c>
      <c r="BQ3474" s="11">
        <f t="shared" si="9167"/>
        <v>0</v>
      </c>
      <c r="BR3474" s="11">
        <v>19999</v>
      </c>
      <c r="BS3474" s="11">
        <v>0</v>
      </c>
      <c r="BT3474" s="11">
        <f t="shared" ref="BT3474:BZ3474" si="9168">SUM(BT3475)</f>
        <v>54000</v>
      </c>
      <c r="BU3474" s="11">
        <f t="shared" si="9168"/>
        <v>47000</v>
      </c>
      <c r="BV3474" s="11">
        <f t="shared" si="9168"/>
        <v>37000</v>
      </c>
      <c r="BW3474" s="11">
        <f t="shared" si="9168"/>
        <v>10000</v>
      </c>
      <c r="BX3474" s="11">
        <f t="shared" si="9168"/>
        <v>10000</v>
      </c>
      <c r="BY3474" s="11">
        <f t="shared" si="9168"/>
        <v>0</v>
      </c>
      <c r="BZ3474" s="11">
        <f t="shared" si="9168"/>
        <v>0</v>
      </c>
      <c r="CA3474" s="11">
        <f t="shared" si="9110"/>
        <v>47000</v>
      </c>
      <c r="CB3474" s="123">
        <f t="shared" si="9121"/>
        <v>100</v>
      </c>
    </row>
    <row r="3475" spans="1:80" x14ac:dyDescent="0.25">
      <c r="A3475" s="4" t="s">
        <v>928</v>
      </c>
      <c r="B3475" s="4" t="s">
        <v>88</v>
      </c>
      <c r="C3475" s="4" t="s">
        <v>1499</v>
      </c>
      <c r="D3475" s="79" t="s">
        <v>1500</v>
      </c>
      <c r="E3475" s="78" t="s">
        <v>78</v>
      </c>
      <c r="F3475" s="78" t="s">
        <v>1</v>
      </c>
      <c r="G3475" s="2" t="s">
        <v>1</v>
      </c>
      <c r="H3475" s="2" t="s">
        <v>79</v>
      </c>
      <c r="I3475" s="12">
        <f>SUM(I3476:I3477)</f>
        <v>35000</v>
      </c>
      <c r="J3475" s="12">
        <f t="shared" si="9109"/>
        <v>27000</v>
      </c>
      <c r="K3475" s="12">
        <f t="shared" ref="K3475" si="9169">SUM(K3476:K3477)</f>
        <v>20000</v>
      </c>
      <c r="L3475" s="12">
        <f t="shared" si="9112"/>
        <v>7000</v>
      </c>
      <c r="M3475" s="12">
        <f t="shared" ref="M3475:Q3475" si="9170">SUM(M3476:M3477)</f>
        <v>7000</v>
      </c>
      <c r="N3475" s="12">
        <f t="shared" si="9170"/>
        <v>0</v>
      </c>
      <c r="O3475" s="12">
        <f t="shared" si="9170"/>
        <v>0</v>
      </c>
      <c r="P3475" s="12">
        <f t="shared" si="9170"/>
        <v>0</v>
      </c>
      <c r="Q3475" s="12">
        <f t="shared" si="9170"/>
        <v>0</v>
      </c>
      <c r="R3475" s="12">
        <f t="shared" ref="R3475:AG3475" si="9171">SUM(R3476:R3477)</f>
        <v>7000</v>
      </c>
      <c r="S3475" s="12">
        <f t="shared" si="9171"/>
        <v>0</v>
      </c>
      <c r="T3475" s="12">
        <f t="shared" si="9171"/>
        <v>0</v>
      </c>
      <c r="U3475" s="12">
        <f t="shared" si="9171"/>
        <v>0</v>
      </c>
      <c r="V3475" s="12">
        <f t="shared" si="9171"/>
        <v>0</v>
      </c>
      <c r="W3475" s="12">
        <f t="shared" si="9171"/>
        <v>0</v>
      </c>
      <c r="X3475" s="12">
        <f t="shared" ref="X3475" si="9172">SUM(X3476:X3477)</f>
        <v>7000</v>
      </c>
      <c r="Y3475" s="12">
        <f t="shared" si="9171"/>
        <v>0</v>
      </c>
      <c r="Z3475" s="12">
        <f t="shared" si="9171"/>
        <v>0</v>
      </c>
      <c r="AA3475" s="12">
        <f t="shared" si="9171"/>
        <v>0</v>
      </c>
      <c r="AB3475" s="12">
        <f t="shared" si="9171"/>
        <v>0</v>
      </c>
      <c r="AC3475" s="12">
        <f t="shared" si="9171"/>
        <v>0</v>
      </c>
      <c r="AD3475" s="12">
        <f t="shared" si="9171"/>
        <v>2644</v>
      </c>
      <c r="AE3475" s="12">
        <f t="shared" si="9171"/>
        <v>0</v>
      </c>
      <c r="AF3475" s="12">
        <f t="shared" si="9171"/>
        <v>0</v>
      </c>
      <c r="AG3475" s="12">
        <f t="shared" si="9171"/>
        <v>0</v>
      </c>
      <c r="AH3475" s="12">
        <v>2644</v>
      </c>
      <c r="AI3475" s="12">
        <v>4356</v>
      </c>
      <c r="AJ3475" s="12">
        <f t="shared" ref="AJ3475:AY3475" si="9173">SUM(AJ3476:AJ3477)</f>
        <v>0</v>
      </c>
      <c r="AK3475" s="12">
        <f t="shared" si="9173"/>
        <v>0</v>
      </c>
      <c r="AL3475" s="12">
        <f t="shared" si="9173"/>
        <v>0</v>
      </c>
      <c r="AM3475" s="12">
        <f t="shared" si="9173"/>
        <v>0</v>
      </c>
      <c r="AN3475" s="12">
        <f t="shared" si="9173"/>
        <v>0</v>
      </c>
      <c r="AO3475" s="12">
        <f t="shared" si="9173"/>
        <v>0</v>
      </c>
      <c r="AP3475" s="12">
        <f t="shared" ref="AP3475" si="9174">SUM(AP3476:AP3477)</f>
        <v>0</v>
      </c>
      <c r="AQ3475" s="12">
        <f t="shared" si="9173"/>
        <v>0</v>
      </c>
      <c r="AR3475" s="12">
        <f t="shared" si="9173"/>
        <v>0</v>
      </c>
      <c r="AS3475" s="12">
        <f t="shared" si="9173"/>
        <v>0</v>
      </c>
      <c r="AT3475" s="12">
        <f t="shared" si="9173"/>
        <v>0</v>
      </c>
      <c r="AU3475" s="12">
        <f t="shared" si="9173"/>
        <v>0</v>
      </c>
      <c r="AV3475" s="12">
        <f t="shared" si="9173"/>
        <v>0</v>
      </c>
      <c r="AW3475" s="12">
        <f t="shared" si="9173"/>
        <v>0</v>
      </c>
      <c r="AX3475" s="12">
        <f t="shared" si="9173"/>
        <v>0</v>
      </c>
      <c r="AY3475" s="12">
        <f t="shared" si="9173"/>
        <v>0</v>
      </c>
      <c r="AZ3475" s="12">
        <v>0</v>
      </c>
      <c r="BA3475" s="12">
        <v>0</v>
      </c>
      <c r="BB3475" s="12">
        <f t="shared" ref="BB3475:BQ3475" si="9175">SUM(BB3476:BB3477)</f>
        <v>0</v>
      </c>
      <c r="BC3475" s="12">
        <f t="shared" si="9175"/>
        <v>10092</v>
      </c>
      <c r="BD3475" s="12">
        <f t="shared" si="9175"/>
        <v>0</v>
      </c>
      <c r="BE3475" s="12">
        <f t="shared" si="9175"/>
        <v>9907</v>
      </c>
      <c r="BF3475" s="12">
        <f t="shared" si="9175"/>
        <v>0</v>
      </c>
      <c r="BG3475" s="12">
        <f t="shared" si="9175"/>
        <v>0</v>
      </c>
      <c r="BH3475" s="12">
        <f t="shared" ref="BH3475" si="9176">SUM(BH3476:BH3477)</f>
        <v>19999</v>
      </c>
      <c r="BI3475" s="12">
        <f t="shared" si="9175"/>
        <v>0</v>
      </c>
      <c r="BJ3475" s="12">
        <f t="shared" si="9175"/>
        <v>0</v>
      </c>
      <c r="BK3475" s="12">
        <f t="shared" si="9175"/>
        <v>10092</v>
      </c>
      <c r="BL3475" s="12">
        <f t="shared" si="9175"/>
        <v>1576</v>
      </c>
      <c r="BM3475" s="12">
        <f t="shared" si="9175"/>
        <v>0</v>
      </c>
      <c r="BN3475" s="12">
        <f t="shared" si="9175"/>
        <v>0</v>
      </c>
      <c r="BO3475" s="12">
        <f t="shared" si="9175"/>
        <v>0</v>
      </c>
      <c r="BP3475" s="12">
        <f t="shared" si="9175"/>
        <v>8331</v>
      </c>
      <c r="BQ3475" s="12">
        <f t="shared" si="9175"/>
        <v>0</v>
      </c>
      <c r="BR3475" s="12">
        <v>19999</v>
      </c>
      <c r="BS3475" s="12">
        <v>0</v>
      </c>
      <c r="BT3475" s="12">
        <f t="shared" ref="BT3475:BZ3475" si="9177">SUM(BT3476:BT3477)</f>
        <v>54000</v>
      </c>
      <c r="BU3475" s="12">
        <f t="shared" si="9177"/>
        <v>47000</v>
      </c>
      <c r="BV3475" s="12">
        <f t="shared" si="9177"/>
        <v>37000</v>
      </c>
      <c r="BW3475" s="12">
        <f t="shared" si="9177"/>
        <v>10000</v>
      </c>
      <c r="BX3475" s="12">
        <f t="shared" si="9177"/>
        <v>10000</v>
      </c>
      <c r="BY3475" s="12">
        <f t="shared" si="9177"/>
        <v>0</v>
      </c>
      <c r="BZ3475" s="12">
        <f t="shared" si="9177"/>
        <v>0</v>
      </c>
      <c r="CA3475" s="12">
        <f t="shared" si="9110"/>
        <v>47000</v>
      </c>
      <c r="CB3475" s="124">
        <f t="shared" si="9121"/>
        <v>100</v>
      </c>
    </row>
    <row r="3476" spans="1:80" x14ac:dyDescent="0.25">
      <c r="A3476" s="4" t="s">
        <v>928</v>
      </c>
      <c r="B3476" s="4" t="s">
        <v>88</v>
      </c>
      <c r="C3476" s="4" t="s">
        <v>1499</v>
      </c>
      <c r="D3476" s="79" t="s">
        <v>1500</v>
      </c>
      <c r="E3476" s="89">
        <v>8213</v>
      </c>
      <c r="F3476" s="79"/>
      <c r="G3476" s="75" t="s">
        <v>1906</v>
      </c>
      <c r="H3476" s="13" t="s">
        <v>81</v>
      </c>
      <c r="I3476" s="14">
        <v>25000</v>
      </c>
      <c r="J3476" s="14">
        <f t="shared" si="9109"/>
        <v>17000</v>
      </c>
      <c r="K3476" s="14">
        <v>10000</v>
      </c>
      <c r="L3476" s="14">
        <f t="shared" si="9112"/>
        <v>7000</v>
      </c>
      <c r="M3476" s="14">
        <v>7000</v>
      </c>
      <c r="N3476" s="14">
        <v>0</v>
      </c>
      <c r="O3476" s="14">
        <v>0</v>
      </c>
      <c r="P3476" s="14">
        <v>0</v>
      </c>
      <c r="Q3476" s="14">
        <v>0</v>
      </c>
      <c r="R3476" s="14">
        <v>7000</v>
      </c>
      <c r="S3476" s="14"/>
      <c r="T3476" s="14"/>
      <c r="U3476" s="14"/>
      <c r="V3476" s="14"/>
      <c r="W3476" s="14"/>
      <c r="X3476" s="14">
        <f t="shared" si="9040"/>
        <v>7000</v>
      </c>
      <c r="Y3476" s="14"/>
      <c r="Z3476" s="14"/>
      <c r="AA3476" s="14"/>
      <c r="AB3476" s="14"/>
      <c r="AC3476" s="14"/>
      <c r="AD3476" s="14">
        <v>2644</v>
      </c>
      <c r="AE3476" s="14"/>
      <c r="AF3476" s="14"/>
      <c r="AG3476" s="14"/>
      <c r="AH3476" s="14">
        <v>2644</v>
      </c>
      <c r="AI3476" s="14">
        <v>4356</v>
      </c>
      <c r="AJ3476" s="14">
        <v>0</v>
      </c>
      <c r="AK3476" s="14"/>
      <c r="AL3476" s="14"/>
      <c r="AM3476" s="14"/>
      <c r="AN3476" s="14"/>
      <c r="AO3476" s="14"/>
      <c r="AP3476" s="14">
        <f t="shared" si="9041"/>
        <v>0</v>
      </c>
      <c r="AQ3476" s="14"/>
      <c r="AR3476" s="14"/>
      <c r="AS3476" s="14"/>
      <c r="AT3476" s="14"/>
      <c r="AU3476" s="14"/>
      <c r="AV3476" s="14"/>
      <c r="AW3476" s="14"/>
      <c r="AX3476" s="14"/>
      <c r="AY3476" s="14"/>
      <c r="AZ3476" s="14">
        <v>0</v>
      </c>
      <c r="BA3476" s="14">
        <v>0</v>
      </c>
      <c r="BB3476" s="14">
        <v>0</v>
      </c>
      <c r="BC3476" s="14">
        <v>1500</v>
      </c>
      <c r="BD3476" s="14"/>
      <c r="BE3476" s="14">
        <f>1576+531</f>
        <v>2107</v>
      </c>
      <c r="BF3476" s="14"/>
      <c r="BG3476" s="14"/>
      <c r="BH3476" s="14">
        <f t="shared" si="9042"/>
        <v>3607</v>
      </c>
      <c r="BI3476" s="14"/>
      <c r="BJ3476" s="14"/>
      <c r="BK3476" s="14">
        <v>1500</v>
      </c>
      <c r="BL3476" s="14">
        <v>1576</v>
      </c>
      <c r="BM3476" s="14"/>
      <c r="BN3476" s="14"/>
      <c r="BO3476" s="14"/>
      <c r="BP3476" s="14">
        <v>531</v>
      </c>
      <c r="BQ3476" s="14"/>
      <c r="BR3476" s="14">
        <v>3607</v>
      </c>
      <c r="BS3476" s="14">
        <v>0</v>
      </c>
      <c r="BT3476" s="14">
        <v>24000</v>
      </c>
      <c r="BU3476" s="14">
        <v>17000</v>
      </c>
      <c r="BV3476" s="14">
        <v>7000</v>
      </c>
      <c r="BW3476" s="14">
        <f t="shared" ref="BW3476:BW3532" si="9178">BX3476+BY3476+BZ3476</f>
        <v>10000</v>
      </c>
      <c r="BX3476" s="14">
        <v>10000</v>
      </c>
      <c r="BY3476" s="14"/>
      <c r="BZ3476" s="14"/>
      <c r="CA3476" s="14">
        <f t="shared" si="9110"/>
        <v>17000</v>
      </c>
      <c r="CB3476" s="122">
        <f t="shared" si="9121"/>
        <v>100</v>
      </c>
    </row>
    <row r="3477" spans="1:80" x14ac:dyDescent="0.25">
      <c r="A3477" s="4" t="s">
        <v>928</v>
      </c>
      <c r="B3477" s="4" t="s">
        <v>88</v>
      </c>
      <c r="C3477" s="4" t="s">
        <v>1499</v>
      </c>
      <c r="D3477" s="79" t="s">
        <v>1500</v>
      </c>
      <c r="E3477" s="89">
        <v>8216</v>
      </c>
      <c r="F3477" s="79"/>
      <c r="G3477" s="75" t="s">
        <v>1906</v>
      </c>
      <c r="H3477" s="13" t="s">
        <v>319</v>
      </c>
      <c r="I3477" s="14">
        <v>10000</v>
      </c>
      <c r="J3477" s="14">
        <f t="shared" si="9109"/>
        <v>10000</v>
      </c>
      <c r="K3477" s="14">
        <v>10000</v>
      </c>
      <c r="L3477" s="14">
        <f t="shared" si="9112"/>
        <v>0</v>
      </c>
      <c r="M3477" s="14">
        <v>0</v>
      </c>
      <c r="N3477" s="14">
        <v>0</v>
      </c>
      <c r="O3477" s="14">
        <v>0</v>
      </c>
      <c r="P3477" s="14">
        <v>0</v>
      </c>
      <c r="Q3477" s="14">
        <v>0</v>
      </c>
      <c r="R3477" s="14">
        <v>0</v>
      </c>
      <c r="S3477" s="14"/>
      <c r="T3477" s="14"/>
      <c r="U3477" s="14"/>
      <c r="V3477" s="14"/>
      <c r="W3477" s="14"/>
      <c r="X3477" s="14">
        <f t="shared" si="9040"/>
        <v>0</v>
      </c>
      <c r="Y3477" s="14"/>
      <c r="Z3477" s="14"/>
      <c r="AA3477" s="14"/>
      <c r="AB3477" s="14"/>
      <c r="AC3477" s="14"/>
      <c r="AD3477" s="14"/>
      <c r="AE3477" s="14"/>
      <c r="AF3477" s="14"/>
      <c r="AG3477" s="14"/>
      <c r="AH3477" s="14">
        <v>0</v>
      </c>
      <c r="AI3477" s="14">
        <v>0</v>
      </c>
      <c r="AJ3477" s="14">
        <v>0</v>
      </c>
      <c r="AK3477" s="14"/>
      <c r="AL3477" s="14"/>
      <c r="AM3477" s="14"/>
      <c r="AN3477" s="14"/>
      <c r="AO3477" s="14"/>
      <c r="AP3477" s="14">
        <f t="shared" si="9041"/>
        <v>0</v>
      </c>
      <c r="AQ3477" s="14"/>
      <c r="AR3477" s="14"/>
      <c r="AS3477" s="14"/>
      <c r="AT3477" s="14"/>
      <c r="AU3477" s="14"/>
      <c r="AV3477" s="14"/>
      <c r="AW3477" s="14"/>
      <c r="AX3477" s="14"/>
      <c r="AY3477" s="14"/>
      <c r="AZ3477" s="14">
        <v>0</v>
      </c>
      <c r="BA3477" s="14">
        <v>0</v>
      </c>
      <c r="BB3477" s="14">
        <v>0</v>
      </c>
      <c r="BC3477" s="14">
        <v>8592</v>
      </c>
      <c r="BD3477" s="14"/>
      <c r="BE3477" s="14">
        <v>7800</v>
      </c>
      <c r="BF3477" s="14"/>
      <c r="BG3477" s="14"/>
      <c r="BH3477" s="14">
        <f t="shared" si="9042"/>
        <v>16392</v>
      </c>
      <c r="BI3477" s="14"/>
      <c r="BJ3477" s="14"/>
      <c r="BK3477" s="14">
        <v>8592</v>
      </c>
      <c r="BL3477" s="14"/>
      <c r="BM3477" s="14"/>
      <c r="BN3477" s="14"/>
      <c r="BO3477" s="14"/>
      <c r="BP3477" s="14">
        <v>7800</v>
      </c>
      <c r="BQ3477" s="14"/>
      <c r="BR3477" s="14">
        <v>16392</v>
      </c>
      <c r="BS3477" s="14">
        <v>0</v>
      </c>
      <c r="BT3477" s="14">
        <v>30000</v>
      </c>
      <c r="BU3477" s="14">
        <v>30000</v>
      </c>
      <c r="BV3477" s="14">
        <v>30000</v>
      </c>
      <c r="BW3477" s="14">
        <f t="shared" si="9178"/>
        <v>0</v>
      </c>
      <c r="BX3477" s="14"/>
      <c r="BY3477" s="14"/>
      <c r="BZ3477" s="14"/>
      <c r="CA3477" s="14">
        <f t="shared" si="9110"/>
        <v>30000</v>
      </c>
      <c r="CB3477" s="122">
        <f t="shared" si="9121"/>
        <v>100</v>
      </c>
    </row>
    <row r="3478" spans="1:80" x14ac:dyDescent="0.25">
      <c r="A3478" s="13" t="s">
        <v>1</v>
      </c>
      <c r="B3478" s="13" t="s">
        <v>1</v>
      </c>
      <c r="C3478" s="13" t="s">
        <v>1</v>
      </c>
      <c r="D3478" s="74" t="s">
        <v>1</v>
      </c>
      <c r="E3478" s="74" t="s">
        <v>1</v>
      </c>
      <c r="F3478" s="74" t="s">
        <v>1</v>
      </c>
      <c r="G3478" s="13" t="s">
        <v>1</v>
      </c>
      <c r="H3478" s="10" t="s">
        <v>1509</v>
      </c>
      <c r="I3478" s="11">
        <f>SUM(I3449,I3471,I3474)</f>
        <v>2168804</v>
      </c>
      <c r="J3478" s="11">
        <f t="shared" si="9109"/>
        <v>2540583</v>
      </c>
      <c r="K3478" s="11">
        <f t="shared" ref="K3478" si="9179">SUM(K3449,K3471,K3474)</f>
        <v>2414808</v>
      </c>
      <c r="L3478" s="11">
        <f t="shared" si="9112"/>
        <v>125775</v>
      </c>
      <c r="M3478" s="11">
        <f t="shared" ref="M3478:Q3478" si="9180">SUM(M3449,M3471,M3474)</f>
        <v>125775</v>
      </c>
      <c r="N3478" s="11">
        <f t="shared" si="9180"/>
        <v>0</v>
      </c>
      <c r="O3478" s="11">
        <f t="shared" si="9180"/>
        <v>0</v>
      </c>
      <c r="P3478" s="11">
        <f t="shared" si="9180"/>
        <v>0</v>
      </c>
      <c r="Q3478" s="11">
        <f t="shared" si="9180"/>
        <v>0</v>
      </c>
      <c r="R3478" s="11">
        <f t="shared" ref="R3478:AG3478" si="9181">SUM(R3449,R3471,R3474)</f>
        <v>126075</v>
      </c>
      <c r="S3478" s="11">
        <f t="shared" si="9181"/>
        <v>0</v>
      </c>
      <c r="T3478" s="11">
        <f t="shared" si="9181"/>
        <v>0</v>
      </c>
      <c r="U3478" s="11">
        <f t="shared" si="9181"/>
        <v>0</v>
      </c>
      <c r="V3478" s="11">
        <f t="shared" si="9181"/>
        <v>0</v>
      </c>
      <c r="W3478" s="11">
        <f t="shared" si="9181"/>
        <v>0</v>
      </c>
      <c r="X3478" s="11">
        <f t="shared" si="9181"/>
        <v>126075</v>
      </c>
      <c r="Y3478" s="11">
        <f t="shared" si="9181"/>
        <v>1059</v>
      </c>
      <c r="Z3478" s="11">
        <f t="shared" si="9181"/>
        <v>26543</v>
      </c>
      <c r="AA3478" s="11">
        <f t="shared" si="9181"/>
        <v>8500</v>
      </c>
      <c r="AB3478" s="11">
        <f t="shared" si="9181"/>
        <v>33256</v>
      </c>
      <c r="AC3478" s="11">
        <f t="shared" si="9181"/>
        <v>0</v>
      </c>
      <c r="AD3478" s="11">
        <f t="shared" si="9181"/>
        <v>40883</v>
      </c>
      <c r="AE3478" s="11">
        <f t="shared" si="9181"/>
        <v>0</v>
      </c>
      <c r="AF3478" s="11">
        <f t="shared" si="9181"/>
        <v>0</v>
      </c>
      <c r="AG3478" s="11">
        <f t="shared" si="9181"/>
        <v>0</v>
      </c>
      <c r="AH3478" s="11">
        <v>110241</v>
      </c>
      <c r="AI3478" s="11">
        <v>15834</v>
      </c>
      <c r="AJ3478" s="11">
        <f t="shared" ref="AJ3478:AY3478" si="9182">SUM(AJ3449,AJ3471,AJ3474)</f>
        <v>0</v>
      </c>
      <c r="AK3478" s="11">
        <f t="shared" si="9182"/>
        <v>186</v>
      </c>
      <c r="AL3478" s="11">
        <f t="shared" si="9182"/>
        <v>0</v>
      </c>
      <c r="AM3478" s="11">
        <f t="shared" si="9182"/>
        <v>9541</v>
      </c>
      <c r="AN3478" s="11">
        <f t="shared" si="9182"/>
        <v>0</v>
      </c>
      <c r="AO3478" s="11">
        <f t="shared" si="9182"/>
        <v>0</v>
      </c>
      <c r="AP3478" s="11">
        <f t="shared" si="9182"/>
        <v>9727</v>
      </c>
      <c r="AQ3478" s="11">
        <f t="shared" si="9182"/>
        <v>0</v>
      </c>
      <c r="AR3478" s="11">
        <f t="shared" si="9182"/>
        <v>0</v>
      </c>
      <c r="AS3478" s="11">
        <f t="shared" si="9182"/>
        <v>186</v>
      </c>
      <c r="AT3478" s="11">
        <f t="shared" si="9182"/>
        <v>4100</v>
      </c>
      <c r="AU3478" s="11">
        <f t="shared" si="9182"/>
        <v>4500</v>
      </c>
      <c r="AV3478" s="11">
        <f t="shared" si="9182"/>
        <v>0</v>
      </c>
      <c r="AW3478" s="11">
        <f t="shared" si="9182"/>
        <v>941</v>
      </c>
      <c r="AX3478" s="11">
        <f t="shared" si="9182"/>
        <v>0</v>
      </c>
      <c r="AY3478" s="11">
        <f t="shared" si="9182"/>
        <v>0</v>
      </c>
      <c r="AZ3478" s="11">
        <v>9727</v>
      </c>
      <c r="BA3478" s="11">
        <v>0</v>
      </c>
      <c r="BB3478" s="11">
        <f t="shared" ref="BB3478:BQ3478" si="9183">SUM(BB3449,BB3471,BB3474)</f>
        <v>0</v>
      </c>
      <c r="BC3478" s="11">
        <f t="shared" si="9183"/>
        <v>14265</v>
      </c>
      <c r="BD3478" s="11">
        <f t="shared" si="9183"/>
        <v>0</v>
      </c>
      <c r="BE3478" s="11">
        <f t="shared" si="9183"/>
        <v>26497</v>
      </c>
      <c r="BF3478" s="11">
        <f t="shared" si="9183"/>
        <v>0</v>
      </c>
      <c r="BG3478" s="11">
        <f t="shared" si="9183"/>
        <v>0</v>
      </c>
      <c r="BH3478" s="11">
        <f t="shared" si="9183"/>
        <v>40762</v>
      </c>
      <c r="BI3478" s="11">
        <f t="shared" si="9183"/>
        <v>0</v>
      </c>
      <c r="BJ3478" s="11">
        <f t="shared" si="9183"/>
        <v>0</v>
      </c>
      <c r="BK3478" s="11">
        <f t="shared" si="9183"/>
        <v>14265</v>
      </c>
      <c r="BL3478" s="11">
        <f t="shared" si="9183"/>
        <v>9641</v>
      </c>
      <c r="BM3478" s="11">
        <f t="shared" si="9183"/>
        <v>0</v>
      </c>
      <c r="BN3478" s="11">
        <f t="shared" si="9183"/>
        <v>0</v>
      </c>
      <c r="BO3478" s="11">
        <f t="shared" si="9183"/>
        <v>3500</v>
      </c>
      <c r="BP3478" s="11">
        <f t="shared" si="9183"/>
        <v>13356</v>
      </c>
      <c r="BQ3478" s="11">
        <f t="shared" si="9183"/>
        <v>0</v>
      </c>
      <c r="BR3478" s="11">
        <v>40762</v>
      </c>
      <c r="BS3478" s="11">
        <v>0</v>
      </c>
      <c r="BT3478" s="11">
        <f t="shared" ref="BT3478:BZ3478" si="9184">SUM(BT3449,BT3471,BT3474)</f>
        <v>2681204</v>
      </c>
      <c r="BU3478" s="11">
        <f t="shared" si="9184"/>
        <v>2566490</v>
      </c>
      <c r="BV3478" s="11">
        <f t="shared" si="9184"/>
        <v>1478781</v>
      </c>
      <c r="BW3478" s="11">
        <f t="shared" si="9184"/>
        <v>633300</v>
      </c>
      <c r="BX3478" s="11">
        <f t="shared" si="9184"/>
        <v>242000</v>
      </c>
      <c r="BY3478" s="11">
        <f t="shared" si="9184"/>
        <v>191900</v>
      </c>
      <c r="BZ3478" s="11">
        <f t="shared" si="9184"/>
        <v>199400</v>
      </c>
      <c r="CA3478" s="11">
        <f t="shared" si="9110"/>
        <v>2112081</v>
      </c>
      <c r="CB3478" s="123">
        <f t="shared" si="9121"/>
        <v>82.294534558872229</v>
      </c>
    </row>
    <row r="3479" spans="1:80" ht="15.75" thickBot="1" x14ac:dyDescent="0.3">
      <c r="A3479" s="13" t="s">
        <v>1</v>
      </c>
      <c r="B3479" s="13" t="s">
        <v>1</v>
      </c>
      <c r="C3479" s="13" t="s">
        <v>1</v>
      </c>
      <c r="D3479" s="74" t="s">
        <v>1</v>
      </c>
      <c r="E3479" s="74" t="s">
        <v>1</v>
      </c>
      <c r="F3479" s="74" t="s">
        <v>1</v>
      </c>
      <c r="G3479" s="13" t="s">
        <v>1</v>
      </c>
      <c r="H3479" s="2" t="s">
        <v>83</v>
      </c>
      <c r="I3479" s="12">
        <v>48</v>
      </c>
      <c r="J3479" s="12">
        <f t="shared" si="9109"/>
        <v>51</v>
      </c>
      <c r="K3479" s="12">
        <v>51</v>
      </c>
      <c r="L3479" s="13"/>
      <c r="M3479" s="13" t="s">
        <v>1</v>
      </c>
      <c r="N3479" s="13" t="s">
        <v>1</v>
      </c>
      <c r="O3479" s="13" t="s">
        <v>1</v>
      </c>
      <c r="P3479" s="27"/>
      <c r="Q3479" s="13" t="s">
        <v>1</v>
      </c>
      <c r="R3479" s="13" t="s">
        <v>1</v>
      </c>
      <c r="S3479" s="13"/>
      <c r="T3479" s="13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>
        <v>0</v>
      </c>
      <c r="AI3479" s="13">
        <v>0</v>
      </c>
      <c r="AJ3479" s="13" t="s">
        <v>1</v>
      </c>
      <c r="AK3479" s="13"/>
      <c r="AL3479" s="13"/>
      <c r="AM3479" s="13"/>
      <c r="AN3479" s="13"/>
      <c r="AO3479" s="13"/>
      <c r="AP3479" s="13"/>
      <c r="AQ3479" s="13"/>
      <c r="AR3479" s="13"/>
      <c r="AS3479" s="13"/>
      <c r="AT3479" s="13"/>
      <c r="AU3479" s="13"/>
      <c r="AV3479" s="13"/>
      <c r="AW3479" s="13"/>
      <c r="AX3479" s="13"/>
      <c r="AY3479" s="13"/>
      <c r="AZ3479" s="13">
        <v>0</v>
      </c>
      <c r="BA3479" s="13">
        <v>0</v>
      </c>
      <c r="BB3479" s="13" t="s">
        <v>1</v>
      </c>
      <c r="BC3479" s="13"/>
      <c r="BD3479" s="13"/>
      <c r="BE3479" s="13"/>
      <c r="BF3479" s="13"/>
      <c r="BG3479" s="13"/>
      <c r="BH3479" s="13"/>
      <c r="BI3479" s="13"/>
      <c r="BJ3479" s="13"/>
      <c r="BK3479" s="13"/>
      <c r="BL3479" s="13"/>
      <c r="BM3479" s="13"/>
      <c r="BN3479" s="13"/>
      <c r="BO3479" s="13"/>
      <c r="BP3479" s="13"/>
      <c r="BQ3479" s="13"/>
      <c r="BR3479" s="13">
        <v>0</v>
      </c>
      <c r="BS3479" s="13">
        <v>0</v>
      </c>
      <c r="BT3479" s="12">
        <v>51</v>
      </c>
      <c r="BU3479" s="12">
        <v>51</v>
      </c>
      <c r="BV3479" s="12"/>
      <c r="BW3479" s="12">
        <f t="shared" si="9178"/>
        <v>0</v>
      </c>
      <c r="BX3479" s="12"/>
      <c r="BY3479" s="12"/>
      <c r="BZ3479" s="12"/>
      <c r="CA3479" s="12">
        <f t="shared" si="9110"/>
        <v>0</v>
      </c>
      <c r="CB3479" s="124"/>
    </row>
    <row r="3480" spans="1:80" ht="69.75" customHeight="1" thickBot="1" x14ac:dyDescent="0.3">
      <c r="A3480" s="133" t="s">
        <v>1</v>
      </c>
      <c r="B3480" s="133" t="s">
        <v>1</v>
      </c>
      <c r="C3480" s="133" t="s">
        <v>1</v>
      </c>
      <c r="D3480" s="135" t="s">
        <v>1</v>
      </c>
      <c r="E3480" s="135" t="s">
        <v>1</v>
      </c>
      <c r="F3480" s="135" t="s">
        <v>1</v>
      </c>
      <c r="G3480" s="137" t="s">
        <v>1</v>
      </c>
      <c r="H3480" s="5" t="s">
        <v>84</v>
      </c>
      <c r="I3480" s="5" t="s">
        <v>11</v>
      </c>
      <c r="J3480" s="5" t="s">
        <v>1809</v>
      </c>
      <c r="K3480" s="5" t="s">
        <v>12</v>
      </c>
      <c r="L3480" s="5" t="s">
        <v>13</v>
      </c>
      <c r="M3480" s="5" t="s">
        <v>14</v>
      </c>
      <c r="N3480" s="5" t="s">
        <v>15</v>
      </c>
      <c r="O3480" s="5" t="s">
        <v>16</v>
      </c>
      <c r="P3480" s="5" t="s">
        <v>17</v>
      </c>
      <c r="Q3480" s="5" t="s">
        <v>18</v>
      </c>
      <c r="R3480" s="71" t="s">
        <v>14</v>
      </c>
      <c r="S3480" s="71" t="s">
        <v>1843</v>
      </c>
      <c r="T3480" s="71" t="s">
        <v>1797</v>
      </c>
      <c r="U3480" s="71" t="s">
        <v>1832</v>
      </c>
      <c r="V3480" s="71" t="s">
        <v>1833</v>
      </c>
      <c r="W3480" s="71" t="s">
        <v>1834</v>
      </c>
      <c r="X3480" s="71" t="s">
        <v>1847</v>
      </c>
      <c r="Y3480" s="71" t="s">
        <v>1844</v>
      </c>
      <c r="Z3480" s="71" t="s">
        <v>1835</v>
      </c>
      <c r="AA3480" s="71" t="s">
        <v>1836</v>
      </c>
      <c r="AB3480" s="71" t="s">
        <v>1837</v>
      </c>
      <c r="AC3480" s="71" t="s">
        <v>1838</v>
      </c>
      <c r="AD3480" s="71" t="s">
        <v>1839</v>
      </c>
      <c r="AE3480" s="71" t="s">
        <v>1840</v>
      </c>
      <c r="AF3480" s="71" t="s">
        <v>1845</v>
      </c>
      <c r="AG3480" s="71" t="s">
        <v>1846</v>
      </c>
      <c r="AH3480" s="71" t="s">
        <v>1841</v>
      </c>
      <c r="AI3480" s="71" t="s">
        <v>1842</v>
      </c>
      <c r="AJ3480" s="72" t="s">
        <v>15</v>
      </c>
      <c r="AK3480" s="72" t="s">
        <v>1843</v>
      </c>
      <c r="AL3480" s="72" t="s">
        <v>1797</v>
      </c>
      <c r="AM3480" s="72" t="s">
        <v>1832</v>
      </c>
      <c r="AN3480" s="72" t="s">
        <v>1833</v>
      </c>
      <c r="AO3480" s="72" t="s">
        <v>1834</v>
      </c>
      <c r="AP3480" s="72" t="s">
        <v>1848</v>
      </c>
      <c r="AQ3480" s="72" t="s">
        <v>1844</v>
      </c>
      <c r="AR3480" s="72" t="s">
        <v>1835</v>
      </c>
      <c r="AS3480" s="72" t="s">
        <v>1836</v>
      </c>
      <c r="AT3480" s="72" t="s">
        <v>1837</v>
      </c>
      <c r="AU3480" s="72" t="s">
        <v>1838</v>
      </c>
      <c r="AV3480" s="72" t="s">
        <v>1839</v>
      </c>
      <c r="AW3480" s="72" t="s">
        <v>1840</v>
      </c>
      <c r="AX3480" s="72" t="s">
        <v>1845</v>
      </c>
      <c r="AY3480" s="72" t="s">
        <v>1846</v>
      </c>
      <c r="AZ3480" s="72" t="s">
        <v>1841</v>
      </c>
      <c r="BA3480" s="72" t="s">
        <v>1842</v>
      </c>
      <c r="BB3480" s="73" t="s">
        <v>16</v>
      </c>
      <c r="BC3480" s="73" t="s">
        <v>1843</v>
      </c>
      <c r="BD3480" s="73" t="s">
        <v>1797</v>
      </c>
      <c r="BE3480" s="73" t="s">
        <v>1832</v>
      </c>
      <c r="BF3480" s="73" t="s">
        <v>1833</v>
      </c>
      <c r="BG3480" s="73" t="s">
        <v>1834</v>
      </c>
      <c r="BH3480" s="73" t="s">
        <v>1849</v>
      </c>
      <c r="BI3480" s="73" t="s">
        <v>1844</v>
      </c>
      <c r="BJ3480" s="73" t="s">
        <v>1835</v>
      </c>
      <c r="BK3480" s="73" t="s">
        <v>1836</v>
      </c>
      <c r="BL3480" s="73" t="s">
        <v>1837</v>
      </c>
      <c r="BM3480" s="73" t="s">
        <v>1838</v>
      </c>
      <c r="BN3480" s="73" t="s">
        <v>1839</v>
      </c>
      <c r="BO3480" s="73" t="s">
        <v>1840</v>
      </c>
      <c r="BP3480" s="73" t="s">
        <v>1845</v>
      </c>
      <c r="BQ3480" s="73" t="s">
        <v>1846</v>
      </c>
      <c r="BR3480" s="73" t="s">
        <v>1841</v>
      </c>
      <c r="BS3480" s="73" t="s">
        <v>1842</v>
      </c>
      <c r="BT3480" s="5" t="s">
        <v>1911</v>
      </c>
      <c r="BU3480" s="5" t="s">
        <v>1942</v>
      </c>
      <c r="BV3480" s="5" t="s">
        <v>1943</v>
      </c>
      <c r="BW3480" s="5" t="s">
        <v>1944</v>
      </c>
      <c r="BX3480" s="5" t="s">
        <v>1945</v>
      </c>
      <c r="BY3480" s="5" t="s">
        <v>1946</v>
      </c>
      <c r="BZ3480" s="5" t="s">
        <v>1947</v>
      </c>
      <c r="CA3480" s="5" t="s">
        <v>1948</v>
      </c>
      <c r="CB3480" s="120" t="s">
        <v>1916</v>
      </c>
    </row>
    <row r="3481" spans="1:80" x14ac:dyDescent="0.25">
      <c r="A3481" s="134"/>
      <c r="B3481" s="134"/>
      <c r="C3481" s="134"/>
      <c r="D3481" s="136"/>
      <c r="E3481" s="136"/>
      <c r="F3481" s="136"/>
      <c r="G3481" s="138"/>
      <c r="H3481" s="15" t="s">
        <v>1</v>
      </c>
      <c r="I3481" s="9" t="s">
        <v>19</v>
      </c>
      <c r="J3481" s="9">
        <v>1</v>
      </c>
      <c r="K3481" s="9" t="s">
        <v>20</v>
      </c>
      <c r="L3481" s="9" t="s">
        <v>21</v>
      </c>
      <c r="M3481" s="9" t="s">
        <v>22</v>
      </c>
      <c r="N3481" s="9" t="s">
        <v>23</v>
      </c>
      <c r="O3481" s="9" t="s">
        <v>24</v>
      </c>
      <c r="P3481" s="9" t="s">
        <v>25</v>
      </c>
      <c r="Q3481" s="9" t="s">
        <v>26</v>
      </c>
      <c r="R3481" s="9">
        <v>1</v>
      </c>
      <c r="S3481" s="9">
        <v>2</v>
      </c>
      <c r="T3481" s="9">
        <v>3</v>
      </c>
      <c r="U3481" s="9">
        <v>4</v>
      </c>
      <c r="V3481" s="9">
        <v>5</v>
      </c>
      <c r="W3481" s="9">
        <v>6</v>
      </c>
      <c r="X3481" s="9">
        <v>7</v>
      </c>
      <c r="Y3481" s="9">
        <v>8</v>
      </c>
      <c r="Z3481" s="9">
        <v>9</v>
      </c>
      <c r="AA3481" s="9">
        <v>10</v>
      </c>
      <c r="AB3481" s="9">
        <v>11</v>
      </c>
      <c r="AC3481" s="9">
        <v>12</v>
      </c>
      <c r="AD3481" s="9">
        <v>13</v>
      </c>
      <c r="AE3481" s="9">
        <v>14</v>
      </c>
      <c r="AF3481" s="9">
        <v>15</v>
      </c>
      <c r="AG3481" s="9">
        <v>16</v>
      </c>
      <c r="AH3481" s="9">
        <v>20</v>
      </c>
      <c r="AI3481" s="9">
        <v>21</v>
      </c>
      <c r="AJ3481" s="9">
        <v>1</v>
      </c>
      <c r="AK3481" s="9">
        <v>2</v>
      </c>
      <c r="AL3481" s="9">
        <v>3</v>
      </c>
      <c r="AM3481" s="9">
        <v>4</v>
      </c>
      <c r="AN3481" s="9">
        <v>5</v>
      </c>
      <c r="AO3481" s="9">
        <v>6</v>
      </c>
      <c r="AP3481" s="9">
        <v>7</v>
      </c>
      <c r="AQ3481" s="9">
        <v>8</v>
      </c>
      <c r="AR3481" s="9">
        <v>9</v>
      </c>
      <c r="AS3481" s="9">
        <v>10</v>
      </c>
      <c r="AT3481" s="9">
        <v>11</v>
      </c>
      <c r="AU3481" s="9">
        <v>12</v>
      </c>
      <c r="AV3481" s="9">
        <v>13</v>
      </c>
      <c r="AW3481" s="9">
        <v>14</v>
      </c>
      <c r="AX3481" s="9">
        <v>15</v>
      </c>
      <c r="AY3481" s="9">
        <v>16</v>
      </c>
      <c r="AZ3481" s="9">
        <v>20</v>
      </c>
      <c r="BA3481" s="9">
        <v>21</v>
      </c>
      <c r="BB3481" s="9">
        <v>1</v>
      </c>
      <c r="BC3481" s="9">
        <v>2</v>
      </c>
      <c r="BD3481" s="9">
        <v>3</v>
      </c>
      <c r="BE3481" s="9">
        <v>4</v>
      </c>
      <c r="BF3481" s="9">
        <v>5</v>
      </c>
      <c r="BG3481" s="9">
        <v>6</v>
      </c>
      <c r="BH3481" s="9">
        <v>7</v>
      </c>
      <c r="BI3481" s="9">
        <v>8</v>
      </c>
      <c r="BJ3481" s="9">
        <v>9</v>
      </c>
      <c r="BK3481" s="9">
        <v>10</v>
      </c>
      <c r="BL3481" s="9">
        <v>11</v>
      </c>
      <c r="BM3481" s="9">
        <v>12</v>
      </c>
      <c r="BN3481" s="9">
        <v>13</v>
      </c>
      <c r="BO3481" s="9">
        <v>14</v>
      </c>
      <c r="BP3481" s="9">
        <v>15</v>
      </c>
      <c r="BQ3481" s="9">
        <v>16</v>
      </c>
      <c r="BR3481" s="9">
        <v>20</v>
      </c>
      <c r="BS3481" s="9">
        <v>21</v>
      </c>
      <c r="BT3481" s="9">
        <v>1</v>
      </c>
      <c r="BU3481" s="9">
        <v>2</v>
      </c>
      <c r="BV3481" s="9">
        <v>3</v>
      </c>
      <c r="BW3481" s="9" t="s">
        <v>1798</v>
      </c>
      <c r="BX3481" s="9">
        <v>5</v>
      </c>
      <c r="BY3481" s="9">
        <v>6</v>
      </c>
      <c r="BZ3481" s="9">
        <v>7</v>
      </c>
      <c r="CA3481" s="9" t="s">
        <v>1917</v>
      </c>
      <c r="CB3481" s="121">
        <v>9</v>
      </c>
    </row>
    <row r="3482" spans="1:80" x14ac:dyDescent="0.25">
      <c r="A3482" s="134"/>
      <c r="B3482" s="134"/>
      <c r="C3482" s="134"/>
      <c r="D3482" s="136"/>
      <c r="E3482" s="136"/>
      <c r="F3482" s="136"/>
      <c r="G3482" s="138"/>
      <c r="H3482" s="16" t="s">
        <v>1015</v>
      </c>
      <c r="I3482" s="17">
        <f>SUM(I3478)</f>
        <v>2168804</v>
      </c>
      <c r="J3482" s="17">
        <f t="shared" ref="J3482:J3483" si="9185">SUM(K3482,L3482,P3482,Q3482)</f>
        <v>2540583</v>
      </c>
      <c r="K3482" s="17">
        <f t="shared" ref="K3482" si="9186">SUM(K3478)</f>
        <v>2414808</v>
      </c>
      <c r="L3482" s="17">
        <f t="shared" ref="L3482:L3483" si="9187">SUM(M3482:O3482)</f>
        <v>125775</v>
      </c>
      <c r="M3482" s="17">
        <f t="shared" ref="M3482:Q3482" si="9188">SUM(M3478)</f>
        <v>125775</v>
      </c>
      <c r="N3482" s="17">
        <f t="shared" si="9188"/>
        <v>0</v>
      </c>
      <c r="O3482" s="17">
        <f t="shared" si="9188"/>
        <v>0</v>
      </c>
      <c r="P3482" s="17">
        <f t="shared" si="9188"/>
        <v>0</v>
      </c>
      <c r="Q3482" s="17">
        <f t="shared" si="9188"/>
        <v>0</v>
      </c>
      <c r="R3482" s="17">
        <f t="shared" ref="R3482:AG3482" si="9189">SUM(R3478)</f>
        <v>126075</v>
      </c>
      <c r="S3482" s="17">
        <f t="shared" si="9189"/>
        <v>0</v>
      </c>
      <c r="T3482" s="17">
        <f t="shared" si="9189"/>
        <v>0</v>
      </c>
      <c r="U3482" s="17">
        <f t="shared" si="9189"/>
        <v>0</v>
      </c>
      <c r="V3482" s="17">
        <f t="shared" si="9189"/>
        <v>0</v>
      </c>
      <c r="W3482" s="17">
        <f t="shared" si="9189"/>
        <v>0</v>
      </c>
      <c r="X3482" s="17">
        <f t="shared" ref="X3482" si="9190">SUM(X3478)</f>
        <v>126075</v>
      </c>
      <c r="Y3482" s="17">
        <f t="shared" si="9189"/>
        <v>1059</v>
      </c>
      <c r="Z3482" s="17">
        <f t="shared" si="9189"/>
        <v>26543</v>
      </c>
      <c r="AA3482" s="17">
        <f t="shared" si="9189"/>
        <v>8500</v>
      </c>
      <c r="AB3482" s="17">
        <f t="shared" si="9189"/>
        <v>33256</v>
      </c>
      <c r="AC3482" s="17">
        <f t="shared" si="9189"/>
        <v>0</v>
      </c>
      <c r="AD3482" s="17">
        <f t="shared" si="9189"/>
        <v>40883</v>
      </c>
      <c r="AE3482" s="17">
        <f t="shared" si="9189"/>
        <v>0</v>
      </c>
      <c r="AF3482" s="17">
        <f t="shared" si="9189"/>
        <v>0</v>
      </c>
      <c r="AG3482" s="17">
        <f t="shared" si="9189"/>
        <v>0</v>
      </c>
      <c r="AH3482" s="17">
        <v>110241</v>
      </c>
      <c r="AI3482" s="17">
        <v>15834</v>
      </c>
      <c r="AJ3482" s="17">
        <f t="shared" ref="AJ3482:AY3482" si="9191">SUM(AJ3478)</f>
        <v>0</v>
      </c>
      <c r="AK3482" s="17">
        <f t="shared" si="9191"/>
        <v>186</v>
      </c>
      <c r="AL3482" s="17">
        <f t="shared" si="9191"/>
        <v>0</v>
      </c>
      <c r="AM3482" s="17">
        <f t="shared" si="9191"/>
        <v>9541</v>
      </c>
      <c r="AN3482" s="17">
        <f t="shared" si="9191"/>
        <v>0</v>
      </c>
      <c r="AO3482" s="17">
        <f t="shared" si="9191"/>
        <v>0</v>
      </c>
      <c r="AP3482" s="17">
        <f t="shared" ref="AP3482" si="9192">SUM(AP3478)</f>
        <v>9727</v>
      </c>
      <c r="AQ3482" s="17">
        <f t="shared" si="9191"/>
        <v>0</v>
      </c>
      <c r="AR3482" s="17">
        <f t="shared" si="9191"/>
        <v>0</v>
      </c>
      <c r="AS3482" s="17">
        <f t="shared" si="9191"/>
        <v>186</v>
      </c>
      <c r="AT3482" s="17">
        <f t="shared" si="9191"/>
        <v>4100</v>
      </c>
      <c r="AU3482" s="17">
        <f t="shared" si="9191"/>
        <v>4500</v>
      </c>
      <c r="AV3482" s="17">
        <f t="shared" si="9191"/>
        <v>0</v>
      </c>
      <c r="AW3482" s="17">
        <f t="shared" si="9191"/>
        <v>941</v>
      </c>
      <c r="AX3482" s="17">
        <f t="shared" si="9191"/>
        <v>0</v>
      </c>
      <c r="AY3482" s="17">
        <f t="shared" si="9191"/>
        <v>0</v>
      </c>
      <c r="AZ3482" s="17">
        <v>9727</v>
      </c>
      <c r="BA3482" s="17">
        <v>0</v>
      </c>
      <c r="BB3482" s="17">
        <f t="shared" ref="BB3482:BQ3482" si="9193">SUM(BB3478)</f>
        <v>0</v>
      </c>
      <c r="BC3482" s="17">
        <f t="shared" si="9193"/>
        <v>14265</v>
      </c>
      <c r="BD3482" s="17">
        <f t="shared" si="9193"/>
        <v>0</v>
      </c>
      <c r="BE3482" s="17">
        <f t="shared" si="9193"/>
        <v>26497</v>
      </c>
      <c r="BF3482" s="17">
        <f t="shared" si="9193"/>
        <v>0</v>
      </c>
      <c r="BG3482" s="17">
        <f t="shared" si="9193"/>
        <v>0</v>
      </c>
      <c r="BH3482" s="17">
        <f t="shared" ref="BH3482" si="9194">SUM(BH3478)</f>
        <v>40762</v>
      </c>
      <c r="BI3482" s="17">
        <f t="shared" si="9193"/>
        <v>0</v>
      </c>
      <c r="BJ3482" s="17">
        <f t="shared" si="9193"/>
        <v>0</v>
      </c>
      <c r="BK3482" s="17">
        <f t="shared" si="9193"/>
        <v>14265</v>
      </c>
      <c r="BL3482" s="17">
        <f t="shared" si="9193"/>
        <v>9641</v>
      </c>
      <c r="BM3482" s="17">
        <f t="shared" si="9193"/>
        <v>0</v>
      </c>
      <c r="BN3482" s="17">
        <f t="shared" si="9193"/>
        <v>0</v>
      </c>
      <c r="BO3482" s="17">
        <f t="shared" si="9193"/>
        <v>3500</v>
      </c>
      <c r="BP3482" s="17">
        <f t="shared" si="9193"/>
        <v>13356</v>
      </c>
      <c r="BQ3482" s="17">
        <f t="shared" si="9193"/>
        <v>0</v>
      </c>
      <c r="BR3482" s="17">
        <v>40762</v>
      </c>
      <c r="BS3482" s="17">
        <v>0</v>
      </c>
      <c r="BT3482" s="17">
        <f t="shared" ref="BT3482:BW3482" si="9195">SUM(BT3478)</f>
        <v>2681204</v>
      </c>
      <c r="BU3482" s="17">
        <f t="shared" ref="BU3482:BV3482" si="9196">SUM(BU3478)</f>
        <v>2566490</v>
      </c>
      <c r="BV3482" s="17">
        <f t="shared" si="9196"/>
        <v>1478781</v>
      </c>
      <c r="BW3482" s="17">
        <f t="shared" si="9195"/>
        <v>633300</v>
      </c>
      <c r="BX3482" s="17">
        <f t="shared" ref="BX3482:BZ3482" si="9197">SUM(BX3478)</f>
        <v>242000</v>
      </c>
      <c r="BY3482" s="17">
        <f t="shared" si="9197"/>
        <v>191900</v>
      </c>
      <c r="BZ3482" s="17">
        <f t="shared" si="9197"/>
        <v>199400</v>
      </c>
      <c r="CA3482" s="17">
        <f>BV3482+BW3482</f>
        <v>2112081</v>
      </c>
      <c r="CB3482" s="125">
        <f>IF(BU3482=0,"-",CA3482/BU3482*100)</f>
        <v>82.294534558872229</v>
      </c>
    </row>
    <row r="3483" spans="1:80" x14ac:dyDescent="0.25">
      <c r="A3483" s="134"/>
      <c r="B3483" s="134"/>
      <c r="C3483" s="134"/>
      <c r="D3483" s="136"/>
      <c r="E3483" s="136"/>
      <c r="F3483" s="136"/>
      <c r="G3483" s="138"/>
      <c r="H3483" s="18" t="s">
        <v>86</v>
      </c>
      <c r="I3483" s="17">
        <f>SUM(I3482)</f>
        <v>2168804</v>
      </c>
      <c r="J3483" s="17">
        <f t="shared" si="9185"/>
        <v>2540583</v>
      </c>
      <c r="K3483" s="17">
        <f t="shared" ref="K3483" si="9198">SUM(K3482)</f>
        <v>2414808</v>
      </c>
      <c r="L3483" s="17">
        <f t="shared" si="9187"/>
        <v>125775</v>
      </c>
      <c r="M3483" s="17">
        <f t="shared" ref="M3483:Q3483" si="9199">SUM(M3482)</f>
        <v>125775</v>
      </c>
      <c r="N3483" s="17">
        <f t="shared" si="9199"/>
        <v>0</v>
      </c>
      <c r="O3483" s="17">
        <f t="shared" si="9199"/>
        <v>0</v>
      </c>
      <c r="P3483" s="17">
        <f t="shared" si="9199"/>
        <v>0</v>
      </c>
      <c r="Q3483" s="17">
        <f t="shared" si="9199"/>
        <v>0</v>
      </c>
      <c r="R3483" s="17">
        <f t="shared" ref="R3483:AG3483" si="9200">SUM(R3482)</f>
        <v>126075</v>
      </c>
      <c r="S3483" s="17">
        <f t="shared" si="9200"/>
        <v>0</v>
      </c>
      <c r="T3483" s="17">
        <f t="shared" si="9200"/>
        <v>0</v>
      </c>
      <c r="U3483" s="17">
        <f t="shared" si="9200"/>
        <v>0</v>
      </c>
      <c r="V3483" s="17">
        <f t="shared" si="9200"/>
        <v>0</v>
      </c>
      <c r="W3483" s="17">
        <f t="shared" si="9200"/>
        <v>0</v>
      </c>
      <c r="X3483" s="17">
        <f t="shared" ref="X3483" si="9201">SUM(X3482)</f>
        <v>126075</v>
      </c>
      <c r="Y3483" s="17">
        <f t="shared" si="9200"/>
        <v>1059</v>
      </c>
      <c r="Z3483" s="17">
        <f t="shared" si="9200"/>
        <v>26543</v>
      </c>
      <c r="AA3483" s="17">
        <f t="shared" si="9200"/>
        <v>8500</v>
      </c>
      <c r="AB3483" s="17">
        <f t="shared" si="9200"/>
        <v>33256</v>
      </c>
      <c r="AC3483" s="17">
        <f t="shared" si="9200"/>
        <v>0</v>
      </c>
      <c r="AD3483" s="17">
        <f t="shared" si="9200"/>
        <v>40883</v>
      </c>
      <c r="AE3483" s="17">
        <f t="shared" si="9200"/>
        <v>0</v>
      </c>
      <c r="AF3483" s="17">
        <f t="shared" si="9200"/>
        <v>0</v>
      </c>
      <c r="AG3483" s="17">
        <f t="shared" si="9200"/>
        <v>0</v>
      </c>
      <c r="AH3483" s="17">
        <v>110241</v>
      </c>
      <c r="AI3483" s="17">
        <v>15834</v>
      </c>
      <c r="AJ3483" s="17">
        <f t="shared" ref="AJ3483:AY3483" si="9202">SUM(AJ3482)</f>
        <v>0</v>
      </c>
      <c r="AK3483" s="17">
        <f t="shared" si="9202"/>
        <v>186</v>
      </c>
      <c r="AL3483" s="17">
        <f t="shared" si="9202"/>
        <v>0</v>
      </c>
      <c r="AM3483" s="17">
        <f t="shared" si="9202"/>
        <v>9541</v>
      </c>
      <c r="AN3483" s="17">
        <f t="shared" si="9202"/>
        <v>0</v>
      </c>
      <c r="AO3483" s="17">
        <f t="shared" si="9202"/>
        <v>0</v>
      </c>
      <c r="AP3483" s="17">
        <f t="shared" ref="AP3483" si="9203">SUM(AP3482)</f>
        <v>9727</v>
      </c>
      <c r="AQ3483" s="17">
        <f t="shared" si="9202"/>
        <v>0</v>
      </c>
      <c r="AR3483" s="17">
        <f t="shared" si="9202"/>
        <v>0</v>
      </c>
      <c r="AS3483" s="17">
        <f t="shared" si="9202"/>
        <v>186</v>
      </c>
      <c r="AT3483" s="17">
        <f t="shared" si="9202"/>
        <v>4100</v>
      </c>
      <c r="AU3483" s="17">
        <f t="shared" si="9202"/>
        <v>4500</v>
      </c>
      <c r="AV3483" s="17">
        <f t="shared" si="9202"/>
        <v>0</v>
      </c>
      <c r="AW3483" s="17">
        <f t="shared" si="9202"/>
        <v>941</v>
      </c>
      <c r="AX3483" s="17">
        <f t="shared" si="9202"/>
        <v>0</v>
      </c>
      <c r="AY3483" s="17">
        <f t="shared" si="9202"/>
        <v>0</v>
      </c>
      <c r="AZ3483" s="17">
        <v>9727</v>
      </c>
      <c r="BA3483" s="17">
        <v>0</v>
      </c>
      <c r="BB3483" s="17">
        <f t="shared" ref="BB3483:BQ3483" si="9204">SUM(BB3482)</f>
        <v>0</v>
      </c>
      <c r="BC3483" s="17">
        <f t="shared" si="9204"/>
        <v>14265</v>
      </c>
      <c r="BD3483" s="17">
        <f t="shared" si="9204"/>
        <v>0</v>
      </c>
      <c r="BE3483" s="17">
        <f t="shared" si="9204"/>
        <v>26497</v>
      </c>
      <c r="BF3483" s="17">
        <f t="shared" si="9204"/>
        <v>0</v>
      </c>
      <c r="BG3483" s="17">
        <f t="shared" si="9204"/>
        <v>0</v>
      </c>
      <c r="BH3483" s="17">
        <f t="shared" ref="BH3483" si="9205">SUM(BH3482)</f>
        <v>40762</v>
      </c>
      <c r="BI3483" s="17">
        <f t="shared" si="9204"/>
        <v>0</v>
      </c>
      <c r="BJ3483" s="17">
        <f t="shared" si="9204"/>
        <v>0</v>
      </c>
      <c r="BK3483" s="17">
        <f t="shared" si="9204"/>
        <v>14265</v>
      </c>
      <c r="BL3483" s="17">
        <f t="shared" si="9204"/>
        <v>9641</v>
      </c>
      <c r="BM3483" s="17">
        <f t="shared" si="9204"/>
        <v>0</v>
      </c>
      <c r="BN3483" s="17">
        <f t="shared" si="9204"/>
        <v>0</v>
      </c>
      <c r="BO3483" s="17">
        <f t="shared" si="9204"/>
        <v>3500</v>
      </c>
      <c r="BP3483" s="17">
        <f t="shared" si="9204"/>
        <v>13356</v>
      </c>
      <c r="BQ3483" s="17">
        <f t="shared" si="9204"/>
        <v>0</v>
      </c>
      <c r="BR3483" s="17">
        <v>40762</v>
      </c>
      <c r="BS3483" s="17">
        <v>0</v>
      </c>
      <c r="BT3483" s="17">
        <f t="shared" ref="BT3483:BW3483" si="9206">SUM(BT3482)</f>
        <v>2681204</v>
      </c>
      <c r="BU3483" s="17">
        <f t="shared" ref="BU3483:BV3483" si="9207">SUM(BU3482)</f>
        <v>2566490</v>
      </c>
      <c r="BV3483" s="17">
        <f t="shared" si="9207"/>
        <v>1478781</v>
      </c>
      <c r="BW3483" s="17">
        <f t="shared" si="9206"/>
        <v>633300</v>
      </c>
      <c r="BX3483" s="17">
        <f t="shared" ref="BX3483" si="9208">SUM(BX3482)</f>
        <v>242000</v>
      </c>
      <c r="BY3483" s="17">
        <f t="shared" ref="BY3483" si="9209">SUM(BY3482)</f>
        <v>191900</v>
      </c>
      <c r="BZ3483" s="17">
        <f t="shared" ref="BZ3483" si="9210">SUM(BZ3482)</f>
        <v>199400</v>
      </c>
      <c r="CA3483" s="17">
        <f>BV3483+BW3483</f>
        <v>2112081</v>
      </c>
      <c r="CB3483" s="125">
        <f>IF(BU3483=0,"-",CA3483/BU3483*100)</f>
        <v>82.294534558872229</v>
      </c>
    </row>
    <row r="3484" spans="1:80" x14ac:dyDescent="0.25">
      <c r="A3484" s="139"/>
      <c r="B3484" s="139"/>
      <c r="C3484" s="139"/>
      <c r="D3484" s="140"/>
      <c r="E3484" s="140"/>
      <c r="F3484" s="140"/>
      <c r="G3484" s="141"/>
      <c r="X3484">
        <f t="shared" ref="X3484:X3545" si="9211">R3484+S3484+T3484+U3484+V3484+W3484</f>
        <v>0</v>
      </c>
      <c r="AH3484">
        <v>0</v>
      </c>
      <c r="AI3484">
        <v>0</v>
      </c>
      <c r="AP3484">
        <f t="shared" ref="AP3484:AP3545" si="9212">AJ3484+AK3484+AL3484+AM3484+AN3484+AO3484</f>
        <v>0</v>
      </c>
      <c r="AZ3484">
        <v>0</v>
      </c>
      <c r="BA3484">
        <v>0</v>
      </c>
      <c r="BH3484">
        <f t="shared" ref="BH3484:BH3545" si="9213">BB3484+BC3484+BD3484+BE3484+BF3484+BG3484</f>
        <v>0</v>
      </c>
      <c r="BR3484">
        <v>0</v>
      </c>
      <c r="BS3484">
        <v>0</v>
      </c>
      <c r="BU3484">
        <v>0</v>
      </c>
      <c r="BV3484">
        <v>0</v>
      </c>
      <c r="BW3484">
        <f t="shared" si="9178"/>
        <v>0</v>
      </c>
      <c r="CA3484">
        <f>BV3484+BW3484</f>
        <v>0</v>
      </c>
      <c r="CB3484" s="126" t="str">
        <f>IF(BU3484=0,"-",CA3484/BU3484*100)</f>
        <v>-</v>
      </c>
    </row>
    <row r="3485" spans="1:80" ht="15.75" thickBot="1" x14ac:dyDescent="0.3">
      <c r="A3485" s="13" t="s">
        <v>1</v>
      </c>
      <c r="B3485" s="13" t="s">
        <v>1</v>
      </c>
      <c r="C3485" s="13" t="s">
        <v>1</v>
      </c>
      <c r="D3485" s="74" t="s">
        <v>1</v>
      </c>
      <c r="E3485" s="74" t="s">
        <v>1</v>
      </c>
      <c r="F3485" s="74" t="s">
        <v>1</v>
      </c>
      <c r="G3485" s="13" t="s">
        <v>1</v>
      </c>
      <c r="H3485" s="19" t="s">
        <v>1</v>
      </c>
      <c r="I3485" s="19" t="s">
        <v>1</v>
      </c>
      <c r="J3485" s="19"/>
      <c r="K3485" s="19" t="s">
        <v>1</v>
      </c>
      <c r="L3485" s="19"/>
      <c r="M3485" s="19" t="s">
        <v>1</v>
      </c>
      <c r="N3485" s="19" t="s">
        <v>1</v>
      </c>
      <c r="O3485" s="19" t="s">
        <v>1</v>
      </c>
      <c r="P3485" s="31"/>
      <c r="Q3485" s="19" t="s">
        <v>1</v>
      </c>
      <c r="R3485" s="19" t="s">
        <v>1</v>
      </c>
      <c r="S3485" s="19"/>
      <c r="T3485" s="19"/>
      <c r="U3485" s="19"/>
      <c r="V3485" s="19"/>
      <c r="W3485" s="19"/>
      <c r="X3485" s="19"/>
      <c r="Y3485" s="19"/>
      <c r="Z3485" s="19"/>
      <c r="AA3485" s="19"/>
      <c r="AB3485" s="19"/>
      <c r="AC3485" s="19"/>
      <c r="AD3485" s="19"/>
      <c r="AE3485" s="19"/>
      <c r="AF3485" s="19"/>
      <c r="AG3485" s="19"/>
      <c r="AH3485" s="19">
        <v>0</v>
      </c>
      <c r="AI3485" s="19">
        <v>0</v>
      </c>
      <c r="AJ3485" s="19" t="s">
        <v>1</v>
      </c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>
        <v>0</v>
      </c>
      <c r="BA3485" s="19">
        <v>0</v>
      </c>
      <c r="BB3485" s="19" t="s">
        <v>1</v>
      </c>
      <c r="BC3485" s="19"/>
      <c r="BD3485" s="19"/>
      <c r="BE3485" s="19"/>
      <c r="BF3485" s="19"/>
      <c r="BG3485" s="19"/>
      <c r="BH3485" s="19"/>
      <c r="BI3485" s="19"/>
      <c r="BJ3485" s="19"/>
      <c r="BK3485" s="19"/>
      <c r="BL3485" s="19"/>
      <c r="BM3485" s="19"/>
      <c r="BN3485" s="19"/>
      <c r="BO3485" s="19"/>
      <c r="BP3485" s="19"/>
      <c r="BQ3485" s="19"/>
      <c r="BR3485" s="19">
        <v>0</v>
      </c>
      <c r="BS3485" s="19">
        <v>0</v>
      </c>
      <c r="BT3485" s="19"/>
      <c r="BU3485" s="19"/>
      <c r="BV3485" s="19"/>
      <c r="BW3485" s="19">
        <f t="shared" si="9178"/>
        <v>0</v>
      </c>
      <c r="BX3485" s="19"/>
      <c r="BY3485" s="19"/>
      <c r="BZ3485" s="19"/>
      <c r="CA3485" s="19">
        <f>BV3485+BW3485</f>
        <v>0</v>
      </c>
      <c r="CB3485" s="127"/>
    </row>
    <row r="3486" spans="1:80" ht="69.75" customHeight="1" thickBot="1" x14ac:dyDescent="0.3">
      <c r="A3486" s="5" t="s">
        <v>4</v>
      </c>
      <c r="B3486" s="5" t="s">
        <v>5</v>
      </c>
      <c r="C3486" s="5" t="s">
        <v>6</v>
      </c>
      <c r="D3486" s="80" t="s">
        <v>1</v>
      </c>
      <c r="E3486" s="88" t="s">
        <v>7</v>
      </c>
      <c r="F3486" s="88" t="s">
        <v>8</v>
      </c>
      <c r="G3486" s="5" t="s">
        <v>9</v>
      </c>
      <c r="H3486" s="5" t="s">
        <v>10</v>
      </c>
      <c r="I3486" s="5" t="s">
        <v>11</v>
      </c>
      <c r="J3486" s="5" t="s">
        <v>1809</v>
      </c>
      <c r="K3486" s="5" t="s">
        <v>12</v>
      </c>
      <c r="L3486" s="5" t="s">
        <v>13</v>
      </c>
      <c r="M3486" s="5" t="s">
        <v>14</v>
      </c>
      <c r="N3486" s="5" t="s">
        <v>15</v>
      </c>
      <c r="O3486" s="5" t="s">
        <v>16</v>
      </c>
      <c r="P3486" s="5" t="s">
        <v>17</v>
      </c>
      <c r="Q3486" s="5" t="s">
        <v>18</v>
      </c>
      <c r="R3486" s="71" t="s">
        <v>14</v>
      </c>
      <c r="S3486" s="71" t="s">
        <v>1843</v>
      </c>
      <c r="T3486" s="71" t="s">
        <v>1797</v>
      </c>
      <c r="U3486" s="71" t="s">
        <v>1832</v>
      </c>
      <c r="V3486" s="71" t="s">
        <v>1833</v>
      </c>
      <c r="W3486" s="71" t="s">
        <v>1834</v>
      </c>
      <c r="X3486" s="71" t="s">
        <v>1847</v>
      </c>
      <c r="Y3486" s="71" t="s">
        <v>1844</v>
      </c>
      <c r="Z3486" s="71" t="s">
        <v>1835</v>
      </c>
      <c r="AA3486" s="71" t="s">
        <v>1836</v>
      </c>
      <c r="AB3486" s="71" t="s">
        <v>1837</v>
      </c>
      <c r="AC3486" s="71" t="s">
        <v>1838</v>
      </c>
      <c r="AD3486" s="71" t="s">
        <v>1839</v>
      </c>
      <c r="AE3486" s="71" t="s">
        <v>1840</v>
      </c>
      <c r="AF3486" s="71" t="s">
        <v>1845</v>
      </c>
      <c r="AG3486" s="71" t="s">
        <v>1846</v>
      </c>
      <c r="AH3486" s="71" t="s">
        <v>1841</v>
      </c>
      <c r="AI3486" s="71" t="s">
        <v>1842</v>
      </c>
      <c r="AJ3486" s="72" t="s">
        <v>15</v>
      </c>
      <c r="AK3486" s="72" t="s">
        <v>1843</v>
      </c>
      <c r="AL3486" s="72" t="s">
        <v>1797</v>
      </c>
      <c r="AM3486" s="72" t="s">
        <v>1832</v>
      </c>
      <c r="AN3486" s="72" t="s">
        <v>1833</v>
      </c>
      <c r="AO3486" s="72" t="s">
        <v>1834</v>
      </c>
      <c r="AP3486" s="72" t="s">
        <v>1848</v>
      </c>
      <c r="AQ3486" s="72" t="s">
        <v>1844</v>
      </c>
      <c r="AR3486" s="72" t="s">
        <v>1835</v>
      </c>
      <c r="AS3486" s="72" t="s">
        <v>1836</v>
      </c>
      <c r="AT3486" s="72" t="s">
        <v>1837</v>
      </c>
      <c r="AU3486" s="72" t="s">
        <v>1838</v>
      </c>
      <c r="AV3486" s="72" t="s">
        <v>1839</v>
      </c>
      <c r="AW3486" s="72" t="s">
        <v>1840</v>
      </c>
      <c r="AX3486" s="72" t="s">
        <v>1845</v>
      </c>
      <c r="AY3486" s="72" t="s">
        <v>1846</v>
      </c>
      <c r="AZ3486" s="72" t="s">
        <v>1841</v>
      </c>
      <c r="BA3486" s="72" t="s">
        <v>1842</v>
      </c>
      <c r="BB3486" s="73" t="s">
        <v>16</v>
      </c>
      <c r="BC3486" s="73" t="s">
        <v>1843</v>
      </c>
      <c r="BD3486" s="73" t="s">
        <v>1797</v>
      </c>
      <c r="BE3486" s="73" t="s">
        <v>1832</v>
      </c>
      <c r="BF3486" s="73" t="s">
        <v>1833</v>
      </c>
      <c r="BG3486" s="73" t="s">
        <v>1834</v>
      </c>
      <c r="BH3486" s="73" t="s">
        <v>1849</v>
      </c>
      <c r="BI3486" s="73" t="s">
        <v>1844</v>
      </c>
      <c r="BJ3486" s="73" t="s">
        <v>1835</v>
      </c>
      <c r="BK3486" s="73" t="s">
        <v>1836</v>
      </c>
      <c r="BL3486" s="73" t="s">
        <v>1837</v>
      </c>
      <c r="BM3486" s="73" t="s">
        <v>1838</v>
      </c>
      <c r="BN3486" s="73" t="s">
        <v>1839</v>
      </c>
      <c r="BO3486" s="73" t="s">
        <v>1840</v>
      </c>
      <c r="BP3486" s="73" t="s">
        <v>1845</v>
      </c>
      <c r="BQ3486" s="73" t="s">
        <v>1846</v>
      </c>
      <c r="BR3486" s="73" t="s">
        <v>1841</v>
      </c>
      <c r="BS3486" s="73" t="s">
        <v>1842</v>
      </c>
      <c r="BT3486" s="5" t="s">
        <v>1911</v>
      </c>
      <c r="BU3486" s="5" t="s">
        <v>1942</v>
      </c>
      <c r="BV3486" s="5" t="s">
        <v>1943</v>
      </c>
      <c r="BW3486" s="5" t="s">
        <v>1944</v>
      </c>
      <c r="BX3486" s="5" t="s">
        <v>1945</v>
      </c>
      <c r="BY3486" s="5" t="s">
        <v>1946</v>
      </c>
      <c r="BZ3486" s="5" t="s">
        <v>1947</v>
      </c>
      <c r="CA3486" s="5" t="s">
        <v>1948</v>
      </c>
      <c r="CB3486" s="120" t="s">
        <v>1916</v>
      </c>
    </row>
    <row r="3487" spans="1:80" x14ac:dyDescent="0.25">
      <c r="A3487" s="6" t="s">
        <v>1</v>
      </c>
      <c r="B3487" s="6" t="s">
        <v>1</v>
      </c>
      <c r="C3487" s="6" t="s">
        <v>1</v>
      </c>
      <c r="D3487" s="81" t="s">
        <v>1</v>
      </c>
      <c r="E3487" s="81" t="s">
        <v>1</v>
      </c>
      <c r="F3487" s="94" t="s">
        <v>1</v>
      </c>
      <c r="G3487" s="7" t="s">
        <v>1</v>
      </c>
      <c r="H3487" s="8" t="s">
        <v>1</v>
      </c>
      <c r="I3487" s="9" t="s">
        <v>19</v>
      </c>
      <c r="J3487" s="9">
        <v>1</v>
      </c>
      <c r="K3487" s="9" t="s">
        <v>20</v>
      </c>
      <c r="L3487" s="9" t="s">
        <v>21</v>
      </c>
      <c r="M3487" s="9" t="s">
        <v>22</v>
      </c>
      <c r="N3487" s="9" t="s">
        <v>23</v>
      </c>
      <c r="O3487" s="9" t="s">
        <v>24</v>
      </c>
      <c r="P3487" s="9" t="s">
        <v>25</v>
      </c>
      <c r="Q3487" s="9" t="s">
        <v>26</v>
      </c>
      <c r="R3487" s="9">
        <v>1</v>
      </c>
      <c r="S3487" s="9">
        <v>2</v>
      </c>
      <c r="T3487" s="9">
        <v>3</v>
      </c>
      <c r="U3487" s="9">
        <v>4</v>
      </c>
      <c r="V3487" s="9">
        <v>5</v>
      </c>
      <c r="W3487" s="9">
        <v>6</v>
      </c>
      <c r="X3487" s="9">
        <v>7</v>
      </c>
      <c r="Y3487" s="9">
        <v>8</v>
      </c>
      <c r="Z3487" s="9">
        <v>9</v>
      </c>
      <c r="AA3487" s="9">
        <v>10</v>
      </c>
      <c r="AB3487" s="9">
        <v>11</v>
      </c>
      <c r="AC3487" s="9">
        <v>12</v>
      </c>
      <c r="AD3487" s="9">
        <v>13</v>
      </c>
      <c r="AE3487" s="9">
        <v>14</v>
      </c>
      <c r="AF3487" s="9">
        <v>15</v>
      </c>
      <c r="AG3487" s="9">
        <v>16</v>
      </c>
      <c r="AH3487" s="9">
        <v>20</v>
      </c>
      <c r="AI3487" s="9">
        <v>21</v>
      </c>
      <c r="AJ3487" s="9">
        <v>1</v>
      </c>
      <c r="AK3487" s="9">
        <v>2</v>
      </c>
      <c r="AL3487" s="9">
        <v>3</v>
      </c>
      <c r="AM3487" s="9">
        <v>4</v>
      </c>
      <c r="AN3487" s="9">
        <v>5</v>
      </c>
      <c r="AO3487" s="9">
        <v>6</v>
      </c>
      <c r="AP3487" s="9">
        <v>7</v>
      </c>
      <c r="AQ3487" s="9">
        <v>8</v>
      </c>
      <c r="AR3487" s="9">
        <v>9</v>
      </c>
      <c r="AS3487" s="9">
        <v>10</v>
      </c>
      <c r="AT3487" s="9">
        <v>11</v>
      </c>
      <c r="AU3487" s="9">
        <v>12</v>
      </c>
      <c r="AV3487" s="9">
        <v>13</v>
      </c>
      <c r="AW3487" s="9">
        <v>14</v>
      </c>
      <c r="AX3487" s="9">
        <v>15</v>
      </c>
      <c r="AY3487" s="9">
        <v>16</v>
      </c>
      <c r="AZ3487" s="9">
        <v>20</v>
      </c>
      <c r="BA3487" s="9">
        <v>21</v>
      </c>
      <c r="BB3487" s="9">
        <v>1</v>
      </c>
      <c r="BC3487" s="9">
        <v>2</v>
      </c>
      <c r="BD3487" s="9">
        <v>3</v>
      </c>
      <c r="BE3487" s="9">
        <v>4</v>
      </c>
      <c r="BF3487" s="9">
        <v>5</v>
      </c>
      <c r="BG3487" s="9">
        <v>6</v>
      </c>
      <c r="BH3487" s="9">
        <v>7</v>
      </c>
      <c r="BI3487" s="9">
        <v>8</v>
      </c>
      <c r="BJ3487" s="9">
        <v>9</v>
      </c>
      <c r="BK3487" s="9">
        <v>10</v>
      </c>
      <c r="BL3487" s="9">
        <v>11</v>
      </c>
      <c r="BM3487" s="9">
        <v>12</v>
      </c>
      <c r="BN3487" s="9">
        <v>13</v>
      </c>
      <c r="BO3487" s="9">
        <v>14</v>
      </c>
      <c r="BP3487" s="9">
        <v>15</v>
      </c>
      <c r="BQ3487" s="9">
        <v>16</v>
      </c>
      <c r="BR3487" s="9">
        <v>20</v>
      </c>
      <c r="BS3487" s="9">
        <v>21</v>
      </c>
      <c r="BT3487" s="9">
        <v>1</v>
      </c>
      <c r="BU3487" s="9">
        <v>2</v>
      </c>
      <c r="BV3487" s="9">
        <v>3</v>
      </c>
      <c r="BW3487" s="9" t="s">
        <v>1798</v>
      </c>
      <c r="BX3487" s="9">
        <v>5</v>
      </c>
      <c r="BY3487" s="9">
        <v>6</v>
      </c>
      <c r="BZ3487" s="9">
        <v>7</v>
      </c>
      <c r="CA3487" s="9" t="s">
        <v>1917</v>
      </c>
      <c r="CB3487" s="121">
        <v>9</v>
      </c>
    </row>
    <row r="3488" spans="1:80" x14ac:dyDescent="0.25">
      <c r="A3488" s="1" t="s">
        <v>928</v>
      </c>
      <c r="B3488" s="1" t="s">
        <v>88</v>
      </c>
      <c r="C3488" s="4" t="s">
        <v>1510</v>
      </c>
      <c r="D3488" s="79" t="s">
        <v>1511</v>
      </c>
      <c r="E3488" s="78" t="s">
        <v>1</v>
      </c>
      <c r="F3488" s="78" t="s">
        <v>1</v>
      </c>
      <c r="G3488" s="2" t="s">
        <v>1</v>
      </c>
      <c r="H3488" s="2" t="s">
        <v>1512</v>
      </c>
      <c r="I3488" s="3" t="s">
        <v>1</v>
      </c>
      <c r="J3488" s="3">
        <f t="shared" ref="J3488:J3520" si="9214">SUM(K3488,L3488,P3488,Q3488)</f>
        <v>0</v>
      </c>
      <c r="K3488" s="3" t="s">
        <v>1</v>
      </c>
      <c r="L3488" s="3"/>
      <c r="M3488" s="3" t="s">
        <v>1</v>
      </c>
      <c r="N3488" s="3" t="s">
        <v>1</v>
      </c>
      <c r="O3488" s="3" t="s">
        <v>1</v>
      </c>
      <c r="P3488" s="26"/>
      <c r="Q3488" s="3" t="s">
        <v>1</v>
      </c>
      <c r="R3488" s="3" t="s">
        <v>1</v>
      </c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>
        <v>0</v>
      </c>
      <c r="AI3488" s="3">
        <v>0</v>
      </c>
      <c r="AJ3488" s="3" t="s">
        <v>1</v>
      </c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  <c r="AY3488" s="3"/>
      <c r="AZ3488" s="3">
        <v>0</v>
      </c>
      <c r="BA3488" s="3">
        <v>0</v>
      </c>
      <c r="BB3488" s="3" t="s">
        <v>1</v>
      </c>
      <c r="BC3488" s="3"/>
      <c r="BD3488" s="3"/>
      <c r="BE3488" s="3"/>
      <c r="BF3488" s="3"/>
      <c r="BG3488" s="3"/>
      <c r="BH3488" s="3"/>
      <c r="BI3488" s="3"/>
      <c r="BJ3488" s="3"/>
      <c r="BK3488" s="3"/>
      <c r="BL3488" s="3"/>
      <c r="BM3488" s="3"/>
      <c r="BN3488" s="3"/>
      <c r="BO3488" s="3"/>
      <c r="BP3488" s="3"/>
      <c r="BQ3488" s="3"/>
      <c r="BR3488" s="3">
        <v>0</v>
      </c>
      <c r="BS3488" s="3">
        <v>0</v>
      </c>
      <c r="BT3488" s="3">
        <v>0</v>
      </c>
      <c r="BU3488" s="3"/>
      <c r="BV3488" s="3"/>
      <c r="BW3488" s="3">
        <f t="shared" si="9178"/>
        <v>0</v>
      </c>
      <c r="BX3488" s="3"/>
      <c r="BY3488" s="3"/>
      <c r="BZ3488" s="3"/>
      <c r="CA3488" s="3">
        <f t="shared" ref="CA3488:CA3520" si="9215">BV3488+BW3488</f>
        <v>0</v>
      </c>
      <c r="CB3488" s="122"/>
    </row>
    <row r="3489" spans="1:80" ht="33.75" x14ac:dyDescent="0.25">
      <c r="A3489" s="1" t="s">
        <v>1</v>
      </c>
      <c r="B3489" s="1" t="s">
        <v>1</v>
      </c>
      <c r="C3489" s="1" t="s">
        <v>1</v>
      </c>
      <c r="D3489" s="78" t="s">
        <v>1</v>
      </c>
      <c r="E3489" s="78" t="s">
        <v>1</v>
      </c>
      <c r="F3489" s="78" t="s">
        <v>1</v>
      </c>
      <c r="G3489" s="2" t="s">
        <v>1</v>
      </c>
      <c r="H3489" s="10" t="s">
        <v>30</v>
      </c>
      <c r="I3489" s="11">
        <f>SUM(I3490,I3498,I3500)</f>
        <v>2119982</v>
      </c>
      <c r="J3489" s="11">
        <f t="shared" si="9214"/>
        <v>2219250</v>
      </c>
      <c r="K3489" s="11">
        <f t="shared" ref="K3489" si="9216">SUM(K3490,K3498,K3500)</f>
        <v>2203250</v>
      </c>
      <c r="L3489" s="11">
        <f t="shared" ref="L3489:L3519" si="9217">SUM(M3489:O3489)</f>
        <v>16000</v>
      </c>
      <c r="M3489" s="11">
        <f t="shared" ref="M3489:Q3489" si="9218">SUM(M3490,M3498,M3500)</f>
        <v>10500</v>
      </c>
      <c r="N3489" s="11">
        <f t="shared" si="9218"/>
        <v>0</v>
      </c>
      <c r="O3489" s="11">
        <f t="shared" si="9218"/>
        <v>5500</v>
      </c>
      <c r="P3489" s="11">
        <f t="shared" si="9218"/>
        <v>0</v>
      </c>
      <c r="Q3489" s="11">
        <f t="shared" si="9218"/>
        <v>0</v>
      </c>
      <c r="R3489" s="11">
        <f t="shared" ref="R3489:AG3489" si="9219">SUM(R3490,R3498,R3500)</f>
        <v>10500</v>
      </c>
      <c r="S3489" s="11">
        <f t="shared" si="9219"/>
        <v>0</v>
      </c>
      <c r="T3489" s="11">
        <f t="shared" si="9219"/>
        <v>0</v>
      </c>
      <c r="U3489" s="11">
        <f t="shared" si="9219"/>
        <v>0</v>
      </c>
      <c r="V3489" s="11">
        <f t="shared" si="9219"/>
        <v>0</v>
      </c>
      <c r="W3489" s="11">
        <f t="shared" si="9219"/>
        <v>0</v>
      </c>
      <c r="X3489" s="11">
        <f t="shared" ref="X3489" si="9220">SUM(X3490,X3498,X3500)</f>
        <v>10500</v>
      </c>
      <c r="Y3489" s="11">
        <f t="shared" si="9219"/>
        <v>690</v>
      </c>
      <c r="Z3489" s="11">
        <f t="shared" si="9219"/>
        <v>0</v>
      </c>
      <c r="AA3489" s="11">
        <f t="shared" si="9219"/>
        <v>1060</v>
      </c>
      <c r="AB3489" s="11">
        <f t="shared" si="9219"/>
        <v>1210</v>
      </c>
      <c r="AC3489" s="11">
        <f t="shared" si="9219"/>
        <v>1120</v>
      </c>
      <c r="AD3489" s="11">
        <f t="shared" si="9219"/>
        <v>840</v>
      </c>
      <c r="AE3489" s="11">
        <f t="shared" si="9219"/>
        <v>0</v>
      </c>
      <c r="AF3489" s="11">
        <f t="shared" si="9219"/>
        <v>920</v>
      </c>
      <c r="AG3489" s="11">
        <f t="shared" si="9219"/>
        <v>0</v>
      </c>
      <c r="AH3489" s="11">
        <v>5840</v>
      </c>
      <c r="AI3489" s="11">
        <v>4660</v>
      </c>
      <c r="AJ3489" s="11">
        <f t="shared" ref="AJ3489:AY3489" si="9221">SUM(AJ3490,AJ3498,AJ3500)</f>
        <v>0</v>
      </c>
      <c r="AK3489" s="11">
        <f t="shared" si="9221"/>
        <v>0</v>
      </c>
      <c r="AL3489" s="11">
        <f t="shared" si="9221"/>
        <v>0</v>
      </c>
      <c r="AM3489" s="11">
        <f t="shared" si="9221"/>
        <v>0</v>
      </c>
      <c r="AN3489" s="11">
        <f t="shared" si="9221"/>
        <v>0</v>
      </c>
      <c r="AO3489" s="11">
        <f t="shared" si="9221"/>
        <v>0</v>
      </c>
      <c r="AP3489" s="11">
        <f t="shared" ref="AP3489" si="9222">SUM(AP3490,AP3498,AP3500)</f>
        <v>0</v>
      </c>
      <c r="AQ3489" s="11">
        <f t="shared" si="9221"/>
        <v>0</v>
      </c>
      <c r="AR3489" s="11">
        <f t="shared" si="9221"/>
        <v>0</v>
      </c>
      <c r="AS3489" s="11">
        <f t="shared" si="9221"/>
        <v>0</v>
      </c>
      <c r="AT3489" s="11">
        <f t="shared" si="9221"/>
        <v>0</v>
      </c>
      <c r="AU3489" s="11">
        <f t="shared" si="9221"/>
        <v>0</v>
      </c>
      <c r="AV3489" s="11">
        <f t="shared" si="9221"/>
        <v>0</v>
      </c>
      <c r="AW3489" s="11">
        <f t="shared" si="9221"/>
        <v>0</v>
      </c>
      <c r="AX3489" s="11">
        <f t="shared" si="9221"/>
        <v>0</v>
      </c>
      <c r="AY3489" s="11">
        <f t="shared" si="9221"/>
        <v>0</v>
      </c>
      <c r="AZ3489" s="11">
        <v>0</v>
      </c>
      <c r="BA3489" s="11">
        <v>0</v>
      </c>
      <c r="BB3489" s="11">
        <f t="shared" ref="BB3489:BQ3489" si="9223">SUM(BB3490,BB3498,BB3500)</f>
        <v>5500</v>
      </c>
      <c r="BC3489" s="11">
        <f t="shared" si="9223"/>
        <v>8802</v>
      </c>
      <c r="BD3489" s="11">
        <f t="shared" si="9223"/>
        <v>0</v>
      </c>
      <c r="BE3489" s="11">
        <f t="shared" si="9223"/>
        <v>7246</v>
      </c>
      <c r="BF3489" s="11">
        <f t="shared" si="9223"/>
        <v>0</v>
      </c>
      <c r="BG3489" s="11">
        <f t="shared" si="9223"/>
        <v>0</v>
      </c>
      <c r="BH3489" s="11">
        <f t="shared" ref="BH3489" si="9224">SUM(BH3490,BH3498,BH3500)</f>
        <v>21548</v>
      </c>
      <c r="BI3489" s="11">
        <f t="shared" si="9223"/>
        <v>2331</v>
      </c>
      <c r="BJ3489" s="11">
        <f t="shared" si="9223"/>
        <v>702</v>
      </c>
      <c r="BK3489" s="11">
        <f t="shared" si="9223"/>
        <v>8802</v>
      </c>
      <c r="BL3489" s="11">
        <f t="shared" si="9223"/>
        <v>1500</v>
      </c>
      <c r="BM3489" s="11">
        <f t="shared" si="9223"/>
        <v>0</v>
      </c>
      <c r="BN3489" s="11">
        <f t="shared" si="9223"/>
        <v>0</v>
      </c>
      <c r="BO3489" s="11">
        <f t="shared" si="9223"/>
        <v>2500</v>
      </c>
      <c r="BP3489" s="11">
        <f t="shared" si="9223"/>
        <v>2276</v>
      </c>
      <c r="BQ3489" s="11">
        <f t="shared" si="9223"/>
        <v>970</v>
      </c>
      <c r="BR3489" s="11">
        <v>19081</v>
      </c>
      <c r="BS3489" s="11">
        <v>2467</v>
      </c>
      <c r="BT3489" s="11">
        <f t="shared" ref="BT3489:BZ3489" si="9225">SUM(BT3490,BT3498,BT3500)</f>
        <v>2329318</v>
      </c>
      <c r="BU3489" s="11">
        <f t="shared" si="9225"/>
        <v>2313318</v>
      </c>
      <c r="BV3489" s="11">
        <f t="shared" si="9225"/>
        <v>1278854</v>
      </c>
      <c r="BW3489" s="11">
        <f t="shared" si="9225"/>
        <v>568151</v>
      </c>
      <c r="BX3489" s="11">
        <f t="shared" si="9225"/>
        <v>210301</v>
      </c>
      <c r="BY3489" s="11">
        <f t="shared" si="9225"/>
        <v>178675</v>
      </c>
      <c r="BZ3489" s="11">
        <f t="shared" si="9225"/>
        <v>179175</v>
      </c>
      <c r="CA3489" s="11">
        <f t="shared" si="9215"/>
        <v>1847005</v>
      </c>
      <c r="CB3489" s="123">
        <f t="shared" ref="CB3489:CB3519" si="9226">IF(BU3489=0,"-",CA3489/BU3489*100)</f>
        <v>79.842243911126786</v>
      </c>
    </row>
    <row r="3490" spans="1:80" x14ac:dyDescent="0.25">
      <c r="A3490" s="4" t="s">
        <v>928</v>
      </c>
      <c r="B3490" s="4" t="s">
        <v>88</v>
      </c>
      <c r="C3490" s="4" t="s">
        <v>1510</v>
      </c>
      <c r="D3490" s="79" t="s">
        <v>1511</v>
      </c>
      <c r="E3490" s="78" t="s">
        <v>31</v>
      </c>
      <c r="F3490" s="78" t="s">
        <v>1</v>
      </c>
      <c r="G3490" s="2" t="s">
        <v>1</v>
      </c>
      <c r="H3490" s="2" t="s">
        <v>32</v>
      </c>
      <c r="I3490" s="12">
        <f>SUM(I3491,I3492)</f>
        <v>1804702</v>
      </c>
      <c r="J3490" s="12">
        <f t="shared" si="9214"/>
        <v>1888832</v>
      </c>
      <c r="K3490" s="12">
        <f t="shared" ref="K3490" si="9227">SUM(K3491,K3492)</f>
        <v>1888832</v>
      </c>
      <c r="L3490" s="12">
        <f t="shared" si="9217"/>
        <v>0</v>
      </c>
      <c r="M3490" s="12">
        <f t="shared" ref="M3490:Q3490" si="9228">SUM(M3491,M3492)</f>
        <v>0</v>
      </c>
      <c r="N3490" s="12">
        <f t="shared" si="9228"/>
        <v>0</v>
      </c>
      <c r="O3490" s="12">
        <f t="shared" si="9228"/>
        <v>0</v>
      </c>
      <c r="P3490" s="12">
        <f t="shared" si="9228"/>
        <v>0</v>
      </c>
      <c r="Q3490" s="12">
        <f t="shared" si="9228"/>
        <v>0</v>
      </c>
      <c r="R3490" s="12">
        <f t="shared" ref="R3490:AG3490" si="9229">SUM(R3491,R3492)</f>
        <v>0</v>
      </c>
      <c r="S3490" s="12">
        <f t="shared" si="9229"/>
        <v>0</v>
      </c>
      <c r="T3490" s="12">
        <f t="shared" si="9229"/>
        <v>0</v>
      </c>
      <c r="U3490" s="12">
        <f t="shared" si="9229"/>
        <v>0</v>
      </c>
      <c r="V3490" s="12">
        <f t="shared" si="9229"/>
        <v>0</v>
      </c>
      <c r="W3490" s="12">
        <f t="shared" si="9229"/>
        <v>0</v>
      </c>
      <c r="X3490" s="12">
        <f t="shared" ref="X3490" si="9230">SUM(X3491,X3492)</f>
        <v>0</v>
      </c>
      <c r="Y3490" s="12">
        <f t="shared" si="9229"/>
        <v>0</v>
      </c>
      <c r="Z3490" s="12">
        <f t="shared" si="9229"/>
        <v>0</v>
      </c>
      <c r="AA3490" s="12">
        <f t="shared" si="9229"/>
        <v>0</v>
      </c>
      <c r="AB3490" s="12">
        <f t="shared" si="9229"/>
        <v>0</v>
      </c>
      <c r="AC3490" s="12">
        <f t="shared" si="9229"/>
        <v>0</v>
      </c>
      <c r="AD3490" s="12">
        <f t="shared" si="9229"/>
        <v>0</v>
      </c>
      <c r="AE3490" s="12">
        <f t="shared" si="9229"/>
        <v>0</v>
      </c>
      <c r="AF3490" s="12">
        <f t="shared" si="9229"/>
        <v>0</v>
      </c>
      <c r="AG3490" s="12">
        <f t="shared" si="9229"/>
        <v>0</v>
      </c>
      <c r="AH3490" s="12">
        <v>0</v>
      </c>
      <c r="AI3490" s="12">
        <v>0</v>
      </c>
      <c r="AJ3490" s="12">
        <f t="shared" ref="AJ3490:AY3490" si="9231">SUM(AJ3491,AJ3492)</f>
        <v>0</v>
      </c>
      <c r="AK3490" s="12">
        <f t="shared" si="9231"/>
        <v>0</v>
      </c>
      <c r="AL3490" s="12">
        <f t="shared" si="9231"/>
        <v>0</v>
      </c>
      <c r="AM3490" s="12">
        <f t="shared" si="9231"/>
        <v>0</v>
      </c>
      <c r="AN3490" s="12">
        <f t="shared" si="9231"/>
        <v>0</v>
      </c>
      <c r="AO3490" s="12">
        <f t="shared" si="9231"/>
        <v>0</v>
      </c>
      <c r="AP3490" s="12">
        <f t="shared" ref="AP3490" si="9232">SUM(AP3491,AP3492)</f>
        <v>0</v>
      </c>
      <c r="AQ3490" s="12">
        <f t="shared" si="9231"/>
        <v>0</v>
      </c>
      <c r="AR3490" s="12">
        <f t="shared" si="9231"/>
        <v>0</v>
      </c>
      <c r="AS3490" s="12">
        <f t="shared" si="9231"/>
        <v>0</v>
      </c>
      <c r="AT3490" s="12">
        <f t="shared" si="9231"/>
        <v>0</v>
      </c>
      <c r="AU3490" s="12">
        <f t="shared" si="9231"/>
        <v>0</v>
      </c>
      <c r="AV3490" s="12">
        <f t="shared" si="9231"/>
        <v>0</v>
      </c>
      <c r="AW3490" s="12">
        <f t="shared" si="9231"/>
        <v>0</v>
      </c>
      <c r="AX3490" s="12">
        <f t="shared" si="9231"/>
        <v>0</v>
      </c>
      <c r="AY3490" s="12">
        <f t="shared" si="9231"/>
        <v>0</v>
      </c>
      <c r="AZ3490" s="12">
        <v>0</v>
      </c>
      <c r="BA3490" s="12">
        <v>0</v>
      </c>
      <c r="BB3490" s="12">
        <f t="shared" ref="BB3490:BQ3490" si="9233">SUM(BB3491,BB3492)</f>
        <v>0</v>
      </c>
      <c r="BC3490" s="12">
        <f t="shared" si="9233"/>
        <v>0</v>
      </c>
      <c r="BD3490" s="12">
        <f t="shared" si="9233"/>
        <v>0</v>
      </c>
      <c r="BE3490" s="12">
        <f t="shared" si="9233"/>
        <v>0</v>
      </c>
      <c r="BF3490" s="12">
        <f t="shared" si="9233"/>
        <v>0</v>
      </c>
      <c r="BG3490" s="12">
        <f t="shared" si="9233"/>
        <v>0</v>
      </c>
      <c r="BH3490" s="12">
        <f t="shared" ref="BH3490" si="9234">SUM(BH3491,BH3492)</f>
        <v>0</v>
      </c>
      <c r="BI3490" s="12">
        <f t="shared" si="9233"/>
        <v>0</v>
      </c>
      <c r="BJ3490" s="12">
        <f t="shared" si="9233"/>
        <v>0</v>
      </c>
      <c r="BK3490" s="12">
        <f t="shared" si="9233"/>
        <v>0</v>
      </c>
      <c r="BL3490" s="12">
        <f t="shared" si="9233"/>
        <v>0</v>
      </c>
      <c r="BM3490" s="12">
        <f t="shared" si="9233"/>
        <v>0</v>
      </c>
      <c r="BN3490" s="12">
        <f t="shared" si="9233"/>
        <v>0</v>
      </c>
      <c r="BO3490" s="12">
        <f t="shared" si="9233"/>
        <v>0</v>
      </c>
      <c r="BP3490" s="12">
        <f t="shared" si="9233"/>
        <v>0</v>
      </c>
      <c r="BQ3490" s="12">
        <f t="shared" si="9233"/>
        <v>0</v>
      </c>
      <c r="BR3490" s="12">
        <v>0</v>
      </c>
      <c r="BS3490" s="12">
        <v>0</v>
      </c>
      <c r="BT3490" s="12">
        <f t="shared" ref="BT3490:BZ3490" si="9235">SUM(BT3491,BT3492)</f>
        <v>1972273</v>
      </c>
      <c r="BU3490" s="12">
        <f t="shared" si="9235"/>
        <v>1972273</v>
      </c>
      <c r="BV3490" s="12">
        <f t="shared" si="9235"/>
        <v>1096616</v>
      </c>
      <c r="BW3490" s="12">
        <f t="shared" si="9235"/>
        <v>488800</v>
      </c>
      <c r="BX3490" s="12">
        <f t="shared" si="9235"/>
        <v>179600</v>
      </c>
      <c r="BY3490" s="12">
        <f t="shared" si="9235"/>
        <v>154600</v>
      </c>
      <c r="BZ3490" s="12">
        <f t="shared" si="9235"/>
        <v>154600</v>
      </c>
      <c r="CA3490" s="12">
        <f t="shared" si="9215"/>
        <v>1585416</v>
      </c>
      <c r="CB3490" s="124">
        <f t="shared" si="9226"/>
        <v>80.385220504463632</v>
      </c>
    </row>
    <row r="3491" spans="1:80" x14ac:dyDescent="0.25">
      <c r="A3491" s="4" t="s">
        <v>928</v>
      </c>
      <c r="B3491" s="4" t="s">
        <v>88</v>
      </c>
      <c r="C3491" s="4" t="s">
        <v>1510</v>
      </c>
      <c r="D3491" s="79" t="s">
        <v>1511</v>
      </c>
      <c r="E3491" s="89">
        <v>6111</v>
      </c>
      <c r="F3491" s="79"/>
      <c r="G3491" s="75" t="s">
        <v>1906</v>
      </c>
      <c r="H3491" s="13" t="s">
        <v>33</v>
      </c>
      <c r="I3491" s="14">
        <v>1616002</v>
      </c>
      <c r="J3491" s="14">
        <f t="shared" si="9214"/>
        <v>1668812</v>
      </c>
      <c r="K3491" s="14">
        <v>1668812</v>
      </c>
      <c r="L3491" s="14">
        <f t="shared" si="9217"/>
        <v>0</v>
      </c>
      <c r="M3491" s="14">
        <v>0</v>
      </c>
      <c r="N3491" s="14">
        <v>0</v>
      </c>
      <c r="O3491" s="14">
        <v>0</v>
      </c>
      <c r="P3491" s="14">
        <v>0</v>
      </c>
      <c r="Q3491" s="14">
        <v>0</v>
      </c>
      <c r="R3491" s="14">
        <v>0</v>
      </c>
      <c r="S3491" s="14"/>
      <c r="T3491" s="14"/>
      <c r="U3491" s="14"/>
      <c r="V3491" s="14"/>
      <c r="W3491" s="14"/>
      <c r="X3491" s="14">
        <f t="shared" si="9211"/>
        <v>0</v>
      </c>
      <c r="Y3491" s="14"/>
      <c r="Z3491" s="14"/>
      <c r="AA3491" s="14"/>
      <c r="AB3491" s="14"/>
      <c r="AC3491" s="14"/>
      <c r="AD3491" s="14"/>
      <c r="AE3491" s="14"/>
      <c r="AF3491" s="14"/>
      <c r="AG3491" s="14"/>
      <c r="AH3491" s="14">
        <v>0</v>
      </c>
      <c r="AI3491" s="14">
        <v>0</v>
      </c>
      <c r="AJ3491" s="14">
        <v>0</v>
      </c>
      <c r="AK3491" s="14"/>
      <c r="AL3491" s="14"/>
      <c r="AM3491" s="14"/>
      <c r="AN3491" s="14"/>
      <c r="AO3491" s="14"/>
      <c r="AP3491" s="14">
        <f t="shared" si="9212"/>
        <v>0</v>
      </c>
      <c r="AQ3491" s="14"/>
      <c r="AR3491" s="14"/>
      <c r="AS3491" s="14"/>
      <c r="AT3491" s="14"/>
      <c r="AU3491" s="14"/>
      <c r="AV3491" s="14"/>
      <c r="AW3491" s="14"/>
      <c r="AX3491" s="14"/>
      <c r="AY3491" s="14"/>
      <c r="AZ3491" s="14">
        <v>0</v>
      </c>
      <c r="BA3491" s="14">
        <v>0</v>
      </c>
      <c r="BB3491" s="14">
        <v>0</v>
      </c>
      <c r="BC3491" s="14"/>
      <c r="BD3491" s="14"/>
      <c r="BE3491" s="14"/>
      <c r="BF3491" s="14"/>
      <c r="BG3491" s="14"/>
      <c r="BH3491" s="14">
        <f t="shared" si="9213"/>
        <v>0</v>
      </c>
      <c r="BI3491" s="14"/>
      <c r="BJ3491" s="14"/>
      <c r="BK3491" s="14"/>
      <c r="BL3491" s="14"/>
      <c r="BM3491" s="14"/>
      <c r="BN3491" s="14"/>
      <c r="BO3491" s="14"/>
      <c r="BP3491" s="14"/>
      <c r="BQ3491" s="14"/>
      <c r="BR3491" s="14">
        <v>0</v>
      </c>
      <c r="BS3491" s="14">
        <v>0</v>
      </c>
      <c r="BT3491" s="14">
        <v>1752253</v>
      </c>
      <c r="BU3491" s="14">
        <v>1752253</v>
      </c>
      <c r="BV3491" s="14">
        <v>944897</v>
      </c>
      <c r="BW3491" s="14">
        <f t="shared" si="9178"/>
        <v>445000</v>
      </c>
      <c r="BX3491" s="14">
        <v>165000</v>
      </c>
      <c r="BY3491" s="14">
        <v>140000</v>
      </c>
      <c r="BZ3491" s="14">
        <v>140000</v>
      </c>
      <c r="CA3491" s="14">
        <f t="shared" si="9215"/>
        <v>1389897</v>
      </c>
      <c r="CB3491" s="122">
        <f t="shared" si="9226"/>
        <v>79.320566151120872</v>
      </c>
    </row>
    <row r="3492" spans="1:80" x14ac:dyDescent="0.25">
      <c r="A3492" s="1" t="s">
        <v>928</v>
      </c>
      <c r="B3492" s="1" t="s">
        <v>88</v>
      </c>
      <c r="C3492" s="1" t="s">
        <v>1510</v>
      </c>
      <c r="D3492" s="82" t="s">
        <v>1511</v>
      </c>
      <c r="E3492" s="82" t="s">
        <v>34</v>
      </c>
      <c r="F3492" s="79" t="s">
        <v>1</v>
      </c>
      <c r="G3492" s="13" t="s">
        <v>1</v>
      </c>
      <c r="H3492" s="2" t="s">
        <v>35</v>
      </c>
      <c r="I3492" s="12">
        <f>SUM(I3493:I3497)</f>
        <v>188700</v>
      </c>
      <c r="J3492" s="12">
        <f t="shared" si="9214"/>
        <v>220020</v>
      </c>
      <c r="K3492" s="12">
        <f t="shared" ref="K3492" si="9236">SUM(K3493:K3497)</f>
        <v>220020</v>
      </c>
      <c r="L3492" s="12">
        <f t="shared" si="9217"/>
        <v>0</v>
      </c>
      <c r="M3492" s="12">
        <f t="shared" ref="M3492:Q3492" si="9237">SUM(M3493:M3497)</f>
        <v>0</v>
      </c>
      <c r="N3492" s="12">
        <f t="shared" si="9237"/>
        <v>0</v>
      </c>
      <c r="O3492" s="12">
        <f t="shared" si="9237"/>
        <v>0</v>
      </c>
      <c r="P3492" s="12">
        <f t="shared" si="9237"/>
        <v>0</v>
      </c>
      <c r="Q3492" s="12">
        <f t="shared" si="9237"/>
        <v>0</v>
      </c>
      <c r="R3492" s="12">
        <f t="shared" ref="R3492:AG3492" si="9238">SUM(R3493:R3497)</f>
        <v>0</v>
      </c>
      <c r="S3492" s="12">
        <f t="shared" si="9238"/>
        <v>0</v>
      </c>
      <c r="T3492" s="12">
        <f t="shared" si="9238"/>
        <v>0</v>
      </c>
      <c r="U3492" s="12">
        <f t="shared" si="9238"/>
        <v>0</v>
      </c>
      <c r="V3492" s="12">
        <f t="shared" si="9238"/>
        <v>0</v>
      </c>
      <c r="W3492" s="12">
        <f t="shared" si="9238"/>
        <v>0</v>
      </c>
      <c r="X3492" s="12">
        <f t="shared" si="9238"/>
        <v>0</v>
      </c>
      <c r="Y3492" s="12">
        <f t="shared" si="9238"/>
        <v>0</v>
      </c>
      <c r="Z3492" s="12">
        <f t="shared" si="9238"/>
        <v>0</v>
      </c>
      <c r="AA3492" s="12">
        <f t="shared" si="9238"/>
        <v>0</v>
      </c>
      <c r="AB3492" s="12">
        <f t="shared" si="9238"/>
        <v>0</v>
      </c>
      <c r="AC3492" s="12">
        <f t="shared" si="9238"/>
        <v>0</v>
      </c>
      <c r="AD3492" s="12">
        <f t="shared" si="9238"/>
        <v>0</v>
      </c>
      <c r="AE3492" s="12">
        <f t="shared" si="9238"/>
        <v>0</v>
      </c>
      <c r="AF3492" s="12">
        <f t="shared" si="9238"/>
        <v>0</v>
      </c>
      <c r="AG3492" s="12">
        <f t="shared" si="9238"/>
        <v>0</v>
      </c>
      <c r="AH3492" s="12">
        <v>0</v>
      </c>
      <c r="AI3492" s="12">
        <v>0</v>
      </c>
      <c r="AJ3492" s="12">
        <f t="shared" ref="AJ3492:AY3492" si="9239">SUM(AJ3493:AJ3497)</f>
        <v>0</v>
      </c>
      <c r="AK3492" s="12">
        <f t="shared" si="9239"/>
        <v>0</v>
      </c>
      <c r="AL3492" s="12">
        <f t="shared" si="9239"/>
        <v>0</v>
      </c>
      <c r="AM3492" s="12">
        <f t="shared" si="9239"/>
        <v>0</v>
      </c>
      <c r="AN3492" s="12">
        <f t="shared" si="9239"/>
        <v>0</v>
      </c>
      <c r="AO3492" s="12">
        <f t="shared" si="9239"/>
        <v>0</v>
      </c>
      <c r="AP3492" s="12">
        <f t="shared" si="9239"/>
        <v>0</v>
      </c>
      <c r="AQ3492" s="12">
        <f t="shared" si="9239"/>
        <v>0</v>
      </c>
      <c r="AR3492" s="12">
        <f t="shared" si="9239"/>
        <v>0</v>
      </c>
      <c r="AS3492" s="12">
        <f t="shared" si="9239"/>
        <v>0</v>
      </c>
      <c r="AT3492" s="12">
        <f t="shared" si="9239"/>
        <v>0</v>
      </c>
      <c r="AU3492" s="12">
        <f t="shared" si="9239"/>
        <v>0</v>
      </c>
      <c r="AV3492" s="12">
        <f t="shared" si="9239"/>
        <v>0</v>
      </c>
      <c r="AW3492" s="12">
        <f t="shared" si="9239"/>
        <v>0</v>
      </c>
      <c r="AX3492" s="12">
        <f t="shared" si="9239"/>
        <v>0</v>
      </c>
      <c r="AY3492" s="12">
        <f t="shared" si="9239"/>
        <v>0</v>
      </c>
      <c r="AZ3492" s="12">
        <v>0</v>
      </c>
      <c r="BA3492" s="12">
        <v>0</v>
      </c>
      <c r="BB3492" s="12">
        <f t="shared" ref="BB3492:BQ3492" si="9240">SUM(BB3493:BB3497)</f>
        <v>0</v>
      </c>
      <c r="BC3492" s="12">
        <f t="shared" si="9240"/>
        <v>0</v>
      </c>
      <c r="BD3492" s="12">
        <f t="shared" si="9240"/>
        <v>0</v>
      </c>
      <c r="BE3492" s="12">
        <f t="shared" si="9240"/>
        <v>0</v>
      </c>
      <c r="BF3492" s="12">
        <f t="shared" si="9240"/>
        <v>0</v>
      </c>
      <c r="BG3492" s="12">
        <f t="shared" si="9240"/>
        <v>0</v>
      </c>
      <c r="BH3492" s="12">
        <f t="shared" si="9240"/>
        <v>0</v>
      </c>
      <c r="BI3492" s="12">
        <f t="shared" si="9240"/>
        <v>0</v>
      </c>
      <c r="BJ3492" s="12">
        <f t="shared" si="9240"/>
        <v>0</v>
      </c>
      <c r="BK3492" s="12">
        <f t="shared" si="9240"/>
        <v>0</v>
      </c>
      <c r="BL3492" s="12">
        <f t="shared" si="9240"/>
        <v>0</v>
      </c>
      <c r="BM3492" s="12">
        <f t="shared" si="9240"/>
        <v>0</v>
      </c>
      <c r="BN3492" s="12">
        <f t="shared" si="9240"/>
        <v>0</v>
      </c>
      <c r="BO3492" s="12">
        <f t="shared" si="9240"/>
        <v>0</v>
      </c>
      <c r="BP3492" s="12">
        <f t="shared" si="9240"/>
        <v>0</v>
      </c>
      <c r="BQ3492" s="12">
        <f t="shared" si="9240"/>
        <v>0</v>
      </c>
      <c r="BR3492" s="12">
        <v>0</v>
      </c>
      <c r="BS3492" s="12">
        <v>0</v>
      </c>
      <c r="BT3492" s="12">
        <f t="shared" ref="BT3492:BX3492" si="9241">SUM(BT3493:BT3497)</f>
        <v>220020</v>
      </c>
      <c r="BU3492" s="12">
        <f t="shared" si="9241"/>
        <v>220020</v>
      </c>
      <c r="BV3492" s="12">
        <f t="shared" si="9241"/>
        <v>151719</v>
      </c>
      <c r="BW3492" s="12">
        <f t="shared" si="9241"/>
        <v>43800</v>
      </c>
      <c r="BX3492" s="12">
        <f t="shared" si="9241"/>
        <v>14600</v>
      </c>
      <c r="BY3492" s="12">
        <f t="shared" ref="BY3492" si="9242">SUM(BY3493:BY3497)</f>
        <v>14600</v>
      </c>
      <c r="BZ3492" s="12">
        <f t="shared" ref="BZ3492" si="9243">SUM(BZ3493:BZ3497)</f>
        <v>14600</v>
      </c>
      <c r="CA3492" s="12">
        <f t="shared" si="9215"/>
        <v>195519</v>
      </c>
      <c r="CB3492" s="124">
        <f t="shared" si="9226"/>
        <v>88.864194164166904</v>
      </c>
    </row>
    <row r="3493" spans="1:80" x14ac:dyDescent="0.25">
      <c r="A3493" s="4" t="s">
        <v>928</v>
      </c>
      <c r="B3493" s="4" t="s">
        <v>88</v>
      </c>
      <c r="C3493" s="4" t="s">
        <v>1510</v>
      </c>
      <c r="D3493" s="79" t="s">
        <v>1511</v>
      </c>
      <c r="E3493" s="89">
        <v>6112</v>
      </c>
      <c r="F3493" s="79" t="s">
        <v>1513</v>
      </c>
      <c r="G3493" s="75" t="s">
        <v>1906</v>
      </c>
      <c r="H3493" s="13" t="s">
        <v>92</v>
      </c>
      <c r="I3493" s="14">
        <v>24200</v>
      </c>
      <c r="J3493" s="14">
        <f t="shared" si="9214"/>
        <v>26620</v>
      </c>
      <c r="K3493" s="14">
        <v>26620</v>
      </c>
      <c r="L3493" s="14">
        <f t="shared" si="9217"/>
        <v>0</v>
      </c>
      <c r="M3493" s="14">
        <v>0</v>
      </c>
      <c r="N3493" s="14">
        <v>0</v>
      </c>
      <c r="O3493" s="14">
        <v>0</v>
      </c>
      <c r="P3493" s="14">
        <v>0</v>
      </c>
      <c r="Q3493" s="14">
        <v>0</v>
      </c>
      <c r="R3493" s="14">
        <v>0</v>
      </c>
      <c r="S3493" s="14"/>
      <c r="T3493" s="14"/>
      <c r="U3493" s="14"/>
      <c r="V3493" s="14"/>
      <c r="W3493" s="14"/>
      <c r="X3493" s="14">
        <f t="shared" si="9211"/>
        <v>0</v>
      </c>
      <c r="Y3493" s="14"/>
      <c r="Z3493" s="14"/>
      <c r="AA3493" s="14"/>
      <c r="AB3493" s="14"/>
      <c r="AC3493" s="14"/>
      <c r="AD3493" s="14"/>
      <c r="AE3493" s="14"/>
      <c r="AF3493" s="14"/>
      <c r="AG3493" s="14"/>
      <c r="AH3493" s="14">
        <v>0</v>
      </c>
      <c r="AI3493" s="14">
        <v>0</v>
      </c>
      <c r="AJ3493" s="14">
        <v>0</v>
      </c>
      <c r="AK3493" s="14"/>
      <c r="AL3493" s="14"/>
      <c r="AM3493" s="14"/>
      <c r="AN3493" s="14"/>
      <c r="AO3493" s="14"/>
      <c r="AP3493" s="14">
        <f t="shared" si="9212"/>
        <v>0</v>
      </c>
      <c r="AQ3493" s="14"/>
      <c r="AR3493" s="14"/>
      <c r="AS3493" s="14"/>
      <c r="AT3493" s="14"/>
      <c r="AU3493" s="14"/>
      <c r="AV3493" s="14"/>
      <c r="AW3493" s="14"/>
      <c r="AX3493" s="14"/>
      <c r="AY3493" s="14"/>
      <c r="AZ3493" s="14">
        <v>0</v>
      </c>
      <c r="BA3493" s="14">
        <v>0</v>
      </c>
      <c r="BB3493" s="14">
        <v>0</v>
      </c>
      <c r="BC3493" s="14"/>
      <c r="BD3493" s="14"/>
      <c r="BE3493" s="14"/>
      <c r="BF3493" s="14"/>
      <c r="BG3493" s="14"/>
      <c r="BH3493" s="14">
        <f t="shared" si="9213"/>
        <v>0</v>
      </c>
      <c r="BI3493" s="14"/>
      <c r="BJ3493" s="14"/>
      <c r="BK3493" s="14"/>
      <c r="BL3493" s="14"/>
      <c r="BM3493" s="14"/>
      <c r="BN3493" s="14"/>
      <c r="BO3493" s="14"/>
      <c r="BP3493" s="14"/>
      <c r="BQ3493" s="14"/>
      <c r="BR3493" s="14">
        <v>0</v>
      </c>
      <c r="BS3493" s="14">
        <v>0</v>
      </c>
      <c r="BT3493" s="14">
        <v>26620</v>
      </c>
      <c r="BU3493" s="14">
        <v>26620</v>
      </c>
      <c r="BV3493" s="14">
        <v>13800</v>
      </c>
      <c r="BW3493" s="14">
        <f t="shared" si="9178"/>
        <v>6900</v>
      </c>
      <c r="BX3493" s="14">
        <v>2300</v>
      </c>
      <c r="BY3493" s="14">
        <v>2300</v>
      </c>
      <c r="BZ3493" s="14">
        <v>2300</v>
      </c>
      <c r="CA3493" s="14">
        <f t="shared" si="9215"/>
        <v>20700</v>
      </c>
      <c r="CB3493" s="122">
        <f t="shared" si="9226"/>
        <v>77.761081893313303</v>
      </c>
    </row>
    <row r="3494" spans="1:80" x14ac:dyDescent="0.25">
      <c r="A3494" s="4" t="s">
        <v>928</v>
      </c>
      <c r="B3494" s="4" t="s">
        <v>88</v>
      </c>
      <c r="C3494" s="4" t="s">
        <v>1510</v>
      </c>
      <c r="D3494" s="79" t="s">
        <v>1511</v>
      </c>
      <c r="E3494" s="89">
        <v>6112</v>
      </c>
      <c r="F3494" s="79" t="s">
        <v>1514</v>
      </c>
      <c r="G3494" s="75" t="s">
        <v>1906</v>
      </c>
      <c r="H3494" s="13" t="s">
        <v>39</v>
      </c>
      <c r="I3494" s="14">
        <v>124500</v>
      </c>
      <c r="J3494" s="14">
        <f t="shared" si="9214"/>
        <v>124500</v>
      </c>
      <c r="K3494" s="14">
        <v>124500</v>
      </c>
      <c r="L3494" s="14">
        <f t="shared" si="9217"/>
        <v>0</v>
      </c>
      <c r="M3494" s="14">
        <v>0</v>
      </c>
      <c r="N3494" s="14">
        <v>0</v>
      </c>
      <c r="O3494" s="14">
        <v>0</v>
      </c>
      <c r="P3494" s="14">
        <v>0</v>
      </c>
      <c r="Q3494" s="14">
        <v>0</v>
      </c>
      <c r="R3494" s="14">
        <v>0</v>
      </c>
      <c r="S3494" s="14"/>
      <c r="T3494" s="14"/>
      <c r="U3494" s="14"/>
      <c r="V3494" s="14"/>
      <c r="W3494" s="14"/>
      <c r="X3494" s="14">
        <f t="shared" si="9211"/>
        <v>0</v>
      </c>
      <c r="Y3494" s="14"/>
      <c r="Z3494" s="14"/>
      <c r="AA3494" s="14"/>
      <c r="AB3494" s="14"/>
      <c r="AC3494" s="14"/>
      <c r="AD3494" s="14"/>
      <c r="AE3494" s="14"/>
      <c r="AF3494" s="14"/>
      <c r="AG3494" s="14"/>
      <c r="AH3494" s="14">
        <v>0</v>
      </c>
      <c r="AI3494" s="14">
        <v>0</v>
      </c>
      <c r="AJ3494" s="14">
        <v>0</v>
      </c>
      <c r="AK3494" s="14"/>
      <c r="AL3494" s="14"/>
      <c r="AM3494" s="14"/>
      <c r="AN3494" s="14"/>
      <c r="AO3494" s="14"/>
      <c r="AP3494" s="14">
        <f t="shared" si="9212"/>
        <v>0</v>
      </c>
      <c r="AQ3494" s="14"/>
      <c r="AR3494" s="14"/>
      <c r="AS3494" s="14"/>
      <c r="AT3494" s="14"/>
      <c r="AU3494" s="14"/>
      <c r="AV3494" s="14"/>
      <c r="AW3494" s="14"/>
      <c r="AX3494" s="14"/>
      <c r="AY3494" s="14"/>
      <c r="AZ3494" s="14">
        <v>0</v>
      </c>
      <c r="BA3494" s="14">
        <v>0</v>
      </c>
      <c r="BB3494" s="14">
        <v>0</v>
      </c>
      <c r="BC3494" s="14"/>
      <c r="BD3494" s="14"/>
      <c r="BE3494" s="14"/>
      <c r="BF3494" s="14"/>
      <c r="BG3494" s="14"/>
      <c r="BH3494" s="14">
        <f t="shared" si="9213"/>
        <v>0</v>
      </c>
      <c r="BI3494" s="14"/>
      <c r="BJ3494" s="14"/>
      <c r="BK3494" s="14"/>
      <c r="BL3494" s="14"/>
      <c r="BM3494" s="14"/>
      <c r="BN3494" s="14"/>
      <c r="BO3494" s="14"/>
      <c r="BP3494" s="14"/>
      <c r="BQ3494" s="14"/>
      <c r="BR3494" s="14">
        <v>0</v>
      </c>
      <c r="BS3494" s="14">
        <v>0</v>
      </c>
      <c r="BT3494" s="14">
        <v>124500</v>
      </c>
      <c r="BU3494" s="14">
        <v>124500</v>
      </c>
      <c r="BV3494" s="14">
        <v>75721</v>
      </c>
      <c r="BW3494" s="14">
        <f t="shared" si="9178"/>
        <v>36900</v>
      </c>
      <c r="BX3494" s="14">
        <v>12300</v>
      </c>
      <c r="BY3494" s="14">
        <v>12300</v>
      </c>
      <c r="BZ3494" s="14">
        <v>12300</v>
      </c>
      <c r="CA3494" s="14">
        <f t="shared" si="9215"/>
        <v>112621</v>
      </c>
      <c r="CB3494" s="122">
        <f t="shared" si="9226"/>
        <v>90.458634538152609</v>
      </c>
    </row>
    <row r="3495" spans="1:80" x14ac:dyDescent="0.25">
      <c r="A3495" s="4" t="s">
        <v>928</v>
      </c>
      <c r="B3495" s="4" t="s">
        <v>88</v>
      </c>
      <c r="C3495" s="4" t="s">
        <v>1510</v>
      </c>
      <c r="D3495" s="79" t="s">
        <v>1511</v>
      </c>
      <c r="E3495" s="89">
        <v>6112</v>
      </c>
      <c r="F3495" s="79" t="s">
        <v>1515</v>
      </c>
      <c r="G3495" s="75" t="s">
        <v>1906</v>
      </c>
      <c r="H3495" s="13" t="s">
        <v>41</v>
      </c>
      <c r="I3495" s="14">
        <v>21100</v>
      </c>
      <c r="J3495" s="14">
        <f t="shared" si="9214"/>
        <v>32500</v>
      </c>
      <c r="K3495" s="14">
        <v>32500</v>
      </c>
      <c r="L3495" s="14">
        <f t="shared" si="9217"/>
        <v>0</v>
      </c>
      <c r="M3495" s="14">
        <v>0</v>
      </c>
      <c r="N3495" s="14">
        <v>0</v>
      </c>
      <c r="O3495" s="14">
        <v>0</v>
      </c>
      <c r="P3495" s="14">
        <v>0</v>
      </c>
      <c r="Q3495" s="14">
        <v>0</v>
      </c>
      <c r="R3495" s="14">
        <v>0</v>
      </c>
      <c r="S3495" s="14"/>
      <c r="T3495" s="14"/>
      <c r="U3495" s="14"/>
      <c r="V3495" s="14"/>
      <c r="W3495" s="14"/>
      <c r="X3495" s="14">
        <f t="shared" si="9211"/>
        <v>0</v>
      </c>
      <c r="Y3495" s="14"/>
      <c r="Z3495" s="14"/>
      <c r="AA3495" s="14"/>
      <c r="AB3495" s="14"/>
      <c r="AC3495" s="14"/>
      <c r="AD3495" s="14"/>
      <c r="AE3495" s="14"/>
      <c r="AF3495" s="14"/>
      <c r="AG3495" s="14"/>
      <c r="AH3495" s="14">
        <v>0</v>
      </c>
      <c r="AI3495" s="14">
        <v>0</v>
      </c>
      <c r="AJ3495" s="14">
        <v>0</v>
      </c>
      <c r="AK3495" s="14"/>
      <c r="AL3495" s="14"/>
      <c r="AM3495" s="14"/>
      <c r="AN3495" s="14"/>
      <c r="AO3495" s="14"/>
      <c r="AP3495" s="14">
        <f t="shared" si="9212"/>
        <v>0</v>
      </c>
      <c r="AQ3495" s="14"/>
      <c r="AR3495" s="14"/>
      <c r="AS3495" s="14"/>
      <c r="AT3495" s="14"/>
      <c r="AU3495" s="14"/>
      <c r="AV3495" s="14"/>
      <c r="AW3495" s="14"/>
      <c r="AX3495" s="14"/>
      <c r="AY3495" s="14"/>
      <c r="AZ3495" s="14">
        <v>0</v>
      </c>
      <c r="BA3495" s="14">
        <v>0</v>
      </c>
      <c r="BB3495" s="14">
        <v>0</v>
      </c>
      <c r="BC3495" s="14"/>
      <c r="BD3495" s="14"/>
      <c r="BE3495" s="14"/>
      <c r="BF3495" s="14"/>
      <c r="BG3495" s="14"/>
      <c r="BH3495" s="14">
        <f t="shared" si="9213"/>
        <v>0</v>
      </c>
      <c r="BI3495" s="14"/>
      <c r="BJ3495" s="14"/>
      <c r="BK3495" s="14"/>
      <c r="BL3495" s="14"/>
      <c r="BM3495" s="14"/>
      <c r="BN3495" s="14"/>
      <c r="BO3495" s="14"/>
      <c r="BP3495" s="14"/>
      <c r="BQ3495" s="14"/>
      <c r="BR3495" s="14">
        <v>0</v>
      </c>
      <c r="BS3495" s="14">
        <v>0</v>
      </c>
      <c r="BT3495" s="14">
        <v>32500</v>
      </c>
      <c r="BU3495" s="14">
        <v>32500</v>
      </c>
      <c r="BV3495" s="14">
        <v>31896</v>
      </c>
      <c r="BW3495" s="14">
        <f t="shared" si="9178"/>
        <v>0</v>
      </c>
      <c r="BX3495" s="14"/>
      <c r="BY3495" s="14"/>
      <c r="BZ3495" s="14"/>
      <c r="CA3495" s="14">
        <f t="shared" si="9215"/>
        <v>31896</v>
      </c>
      <c r="CB3495" s="122">
        <f t="shared" si="9226"/>
        <v>98.14153846153846</v>
      </c>
    </row>
    <row r="3496" spans="1:80" x14ac:dyDescent="0.25">
      <c r="A3496" s="4" t="s">
        <v>928</v>
      </c>
      <c r="B3496" s="4" t="s">
        <v>88</v>
      </c>
      <c r="C3496" s="4" t="s">
        <v>1510</v>
      </c>
      <c r="D3496" s="79" t="s">
        <v>1511</v>
      </c>
      <c r="E3496" s="89">
        <v>6112</v>
      </c>
      <c r="F3496" s="79" t="s">
        <v>1516</v>
      </c>
      <c r="G3496" s="75" t="s">
        <v>1906</v>
      </c>
      <c r="H3496" s="13" t="s">
        <v>37</v>
      </c>
      <c r="I3496" s="14">
        <v>0</v>
      </c>
      <c r="J3496" s="14">
        <f t="shared" si="9214"/>
        <v>16400</v>
      </c>
      <c r="K3496" s="14">
        <v>16400</v>
      </c>
      <c r="L3496" s="14">
        <f t="shared" si="9217"/>
        <v>0</v>
      </c>
      <c r="M3496" s="14">
        <v>0</v>
      </c>
      <c r="N3496" s="14">
        <v>0</v>
      </c>
      <c r="O3496" s="14">
        <v>0</v>
      </c>
      <c r="P3496" s="14">
        <v>0</v>
      </c>
      <c r="Q3496" s="14">
        <v>0</v>
      </c>
      <c r="R3496" s="14">
        <v>0</v>
      </c>
      <c r="S3496" s="14"/>
      <c r="T3496" s="14"/>
      <c r="U3496" s="14"/>
      <c r="V3496" s="14"/>
      <c r="W3496" s="14"/>
      <c r="X3496" s="14">
        <f t="shared" si="9211"/>
        <v>0</v>
      </c>
      <c r="Y3496" s="14"/>
      <c r="Z3496" s="14"/>
      <c r="AA3496" s="14"/>
      <c r="AB3496" s="14"/>
      <c r="AC3496" s="14"/>
      <c r="AD3496" s="14"/>
      <c r="AE3496" s="14"/>
      <c r="AF3496" s="14"/>
      <c r="AG3496" s="14"/>
      <c r="AH3496" s="14">
        <v>0</v>
      </c>
      <c r="AI3496" s="14">
        <v>0</v>
      </c>
      <c r="AJ3496" s="14">
        <v>0</v>
      </c>
      <c r="AK3496" s="14"/>
      <c r="AL3496" s="14"/>
      <c r="AM3496" s="14"/>
      <c r="AN3496" s="14"/>
      <c r="AO3496" s="14"/>
      <c r="AP3496" s="14">
        <f t="shared" si="9212"/>
        <v>0</v>
      </c>
      <c r="AQ3496" s="14"/>
      <c r="AR3496" s="14"/>
      <c r="AS3496" s="14"/>
      <c r="AT3496" s="14"/>
      <c r="AU3496" s="14"/>
      <c r="AV3496" s="14"/>
      <c r="AW3496" s="14"/>
      <c r="AX3496" s="14"/>
      <c r="AY3496" s="14"/>
      <c r="AZ3496" s="14">
        <v>0</v>
      </c>
      <c r="BA3496" s="14">
        <v>0</v>
      </c>
      <c r="BB3496" s="14">
        <v>0</v>
      </c>
      <c r="BC3496" s="14"/>
      <c r="BD3496" s="14"/>
      <c r="BE3496" s="14"/>
      <c r="BF3496" s="14"/>
      <c r="BG3496" s="14"/>
      <c r="BH3496" s="14">
        <f t="shared" si="9213"/>
        <v>0</v>
      </c>
      <c r="BI3496" s="14"/>
      <c r="BJ3496" s="14"/>
      <c r="BK3496" s="14"/>
      <c r="BL3496" s="14"/>
      <c r="BM3496" s="14"/>
      <c r="BN3496" s="14"/>
      <c r="BO3496" s="14"/>
      <c r="BP3496" s="14"/>
      <c r="BQ3496" s="14"/>
      <c r="BR3496" s="14">
        <v>0</v>
      </c>
      <c r="BS3496" s="14">
        <v>0</v>
      </c>
      <c r="BT3496" s="14">
        <v>16400</v>
      </c>
      <c r="BU3496" s="14">
        <v>16400</v>
      </c>
      <c r="BV3496" s="14">
        <v>10302</v>
      </c>
      <c r="BW3496" s="14">
        <f t="shared" si="9178"/>
        <v>0</v>
      </c>
      <c r="BX3496" s="14"/>
      <c r="BY3496" s="14"/>
      <c r="BZ3496" s="14"/>
      <c r="CA3496" s="14">
        <f t="shared" si="9215"/>
        <v>10302</v>
      </c>
      <c r="CB3496" s="122">
        <f t="shared" si="9226"/>
        <v>62.81707317073171</v>
      </c>
    </row>
    <row r="3497" spans="1:80" x14ac:dyDescent="0.25">
      <c r="A3497" s="4" t="s">
        <v>928</v>
      </c>
      <c r="B3497" s="4" t="s">
        <v>88</v>
      </c>
      <c r="C3497" s="4" t="s">
        <v>1510</v>
      </c>
      <c r="D3497" s="79" t="s">
        <v>1511</v>
      </c>
      <c r="E3497" s="89">
        <v>6112</v>
      </c>
      <c r="F3497" s="79" t="s">
        <v>1517</v>
      </c>
      <c r="G3497" s="75" t="s">
        <v>1906</v>
      </c>
      <c r="H3497" s="13" t="s">
        <v>43</v>
      </c>
      <c r="I3497" s="14">
        <v>18900</v>
      </c>
      <c r="J3497" s="14">
        <f t="shared" si="9214"/>
        <v>20000</v>
      </c>
      <c r="K3497" s="14">
        <v>20000</v>
      </c>
      <c r="L3497" s="14">
        <f t="shared" si="9217"/>
        <v>0</v>
      </c>
      <c r="M3497" s="14">
        <v>0</v>
      </c>
      <c r="N3497" s="14">
        <v>0</v>
      </c>
      <c r="O3497" s="14">
        <v>0</v>
      </c>
      <c r="P3497" s="14">
        <v>0</v>
      </c>
      <c r="Q3497" s="14">
        <v>0</v>
      </c>
      <c r="R3497" s="14">
        <v>0</v>
      </c>
      <c r="S3497" s="14"/>
      <c r="T3497" s="14"/>
      <c r="U3497" s="14"/>
      <c r="V3497" s="14"/>
      <c r="W3497" s="14"/>
      <c r="X3497" s="14">
        <f t="shared" si="9211"/>
        <v>0</v>
      </c>
      <c r="Y3497" s="14"/>
      <c r="Z3497" s="14"/>
      <c r="AA3497" s="14"/>
      <c r="AB3497" s="14"/>
      <c r="AC3497" s="14"/>
      <c r="AD3497" s="14"/>
      <c r="AE3497" s="14"/>
      <c r="AF3497" s="14"/>
      <c r="AG3497" s="14"/>
      <c r="AH3497" s="14">
        <v>0</v>
      </c>
      <c r="AI3497" s="14">
        <v>0</v>
      </c>
      <c r="AJ3497" s="14">
        <v>0</v>
      </c>
      <c r="AK3497" s="14"/>
      <c r="AL3497" s="14"/>
      <c r="AM3497" s="14"/>
      <c r="AN3497" s="14"/>
      <c r="AO3497" s="14"/>
      <c r="AP3497" s="14">
        <f t="shared" si="9212"/>
        <v>0</v>
      </c>
      <c r="AQ3497" s="14"/>
      <c r="AR3497" s="14"/>
      <c r="AS3497" s="14"/>
      <c r="AT3497" s="14"/>
      <c r="AU3497" s="14"/>
      <c r="AV3497" s="14"/>
      <c r="AW3497" s="14"/>
      <c r="AX3497" s="14"/>
      <c r="AY3497" s="14"/>
      <c r="AZ3497" s="14">
        <v>0</v>
      </c>
      <c r="BA3497" s="14">
        <v>0</v>
      </c>
      <c r="BB3497" s="14">
        <v>0</v>
      </c>
      <c r="BC3497" s="14"/>
      <c r="BD3497" s="14"/>
      <c r="BE3497" s="14"/>
      <c r="BF3497" s="14"/>
      <c r="BG3497" s="14"/>
      <c r="BH3497" s="14">
        <f t="shared" si="9213"/>
        <v>0</v>
      </c>
      <c r="BI3497" s="14"/>
      <c r="BJ3497" s="14"/>
      <c r="BK3497" s="14"/>
      <c r="BL3497" s="14"/>
      <c r="BM3497" s="14"/>
      <c r="BN3497" s="14"/>
      <c r="BO3497" s="14"/>
      <c r="BP3497" s="14"/>
      <c r="BQ3497" s="14"/>
      <c r="BR3497" s="14">
        <v>0</v>
      </c>
      <c r="BS3497" s="14">
        <v>0</v>
      </c>
      <c r="BT3497" s="14">
        <v>20000</v>
      </c>
      <c r="BU3497" s="14">
        <v>20000</v>
      </c>
      <c r="BV3497" s="14">
        <v>20000</v>
      </c>
      <c r="BW3497" s="14">
        <f t="shared" si="9178"/>
        <v>0</v>
      </c>
      <c r="BX3497" s="14"/>
      <c r="BY3497" s="14"/>
      <c r="BZ3497" s="14"/>
      <c r="CA3497" s="14">
        <f t="shared" si="9215"/>
        <v>20000</v>
      </c>
      <c r="CB3497" s="122">
        <f t="shared" si="9226"/>
        <v>100</v>
      </c>
    </row>
    <row r="3498" spans="1:80" x14ac:dyDescent="0.25">
      <c r="A3498" s="4" t="s">
        <v>928</v>
      </c>
      <c r="B3498" s="4" t="s">
        <v>88</v>
      </c>
      <c r="C3498" s="4" t="s">
        <v>1510</v>
      </c>
      <c r="D3498" s="79" t="s">
        <v>1511</v>
      </c>
      <c r="E3498" s="78" t="s">
        <v>44</v>
      </c>
      <c r="F3498" s="78" t="s">
        <v>1</v>
      </c>
      <c r="G3498" s="2" t="s">
        <v>1</v>
      </c>
      <c r="H3498" s="2" t="s">
        <v>45</v>
      </c>
      <c r="I3498" s="12">
        <f>SUM(I3499)</f>
        <v>169680</v>
      </c>
      <c r="J3498" s="12">
        <f t="shared" si="9214"/>
        <v>175225</v>
      </c>
      <c r="K3498" s="12">
        <f t="shared" ref="K3498:Q3498" si="9244">SUM(K3499)</f>
        <v>175225</v>
      </c>
      <c r="L3498" s="12">
        <f t="shared" si="9217"/>
        <v>0</v>
      </c>
      <c r="M3498" s="12">
        <f t="shared" si="9244"/>
        <v>0</v>
      </c>
      <c r="N3498" s="12">
        <f t="shared" si="9244"/>
        <v>0</v>
      </c>
      <c r="O3498" s="12">
        <f t="shared" si="9244"/>
        <v>0</v>
      </c>
      <c r="P3498" s="12">
        <f t="shared" si="9244"/>
        <v>0</v>
      </c>
      <c r="Q3498" s="12">
        <f t="shared" si="9244"/>
        <v>0</v>
      </c>
      <c r="R3498" s="12">
        <f t="shared" ref="R3498:AG3498" si="9245">SUM(R3499)</f>
        <v>0</v>
      </c>
      <c r="S3498" s="12">
        <f t="shared" si="9245"/>
        <v>0</v>
      </c>
      <c r="T3498" s="12">
        <f t="shared" si="9245"/>
        <v>0</v>
      </c>
      <c r="U3498" s="12">
        <f t="shared" si="9245"/>
        <v>0</v>
      </c>
      <c r="V3498" s="12">
        <f t="shared" si="9245"/>
        <v>0</v>
      </c>
      <c r="W3498" s="12">
        <f t="shared" si="9245"/>
        <v>0</v>
      </c>
      <c r="X3498" s="12">
        <f t="shared" si="9245"/>
        <v>0</v>
      </c>
      <c r="Y3498" s="12">
        <f t="shared" si="9245"/>
        <v>0</v>
      </c>
      <c r="Z3498" s="12">
        <f t="shared" si="9245"/>
        <v>0</v>
      </c>
      <c r="AA3498" s="12">
        <f t="shared" si="9245"/>
        <v>0</v>
      </c>
      <c r="AB3498" s="12">
        <f t="shared" si="9245"/>
        <v>0</v>
      </c>
      <c r="AC3498" s="12">
        <f t="shared" si="9245"/>
        <v>0</v>
      </c>
      <c r="AD3498" s="12">
        <f t="shared" si="9245"/>
        <v>0</v>
      </c>
      <c r="AE3498" s="12">
        <f t="shared" si="9245"/>
        <v>0</v>
      </c>
      <c r="AF3498" s="12">
        <f t="shared" si="9245"/>
        <v>0</v>
      </c>
      <c r="AG3498" s="12">
        <f t="shared" si="9245"/>
        <v>0</v>
      </c>
      <c r="AH3498" s="12">
        <v>0</v>
      </c>
      <c r="AI3498" s="12">
        <v>0</v>
      </c>
      <c r="AJ3498" s="12">
        <f t="shared" ref="AJ3498:AY3498" si="9246">SUM(AJ3499)</f>
        <v>0</v>
      </c>
      <c r="AK3498" s="12">
        <f t="shared" si="9246"/>
        <v>0</v>
      </c>
      <c r="AL3498" s="12">
        <f t="shared" si="9246"/>
        <v>0</v>
      </c>
      <c r="AM3498" s="12">
        <f t="shared" si="9246"/>
        <v>0</v>
      </c>
      <c r="AN3498" s="12">
        <f t="shared" si="9246"/>
        <v>0</v>
      </c>
      <c r="AO3498" s="12">
        <f t="shared" si="9246"/>
        <v>0</v>
      </c>
      <c r="AP3498" s="12">
        <f t="shared" si="9246"/>
        <v>0</v>
      </c>
      <c r="AQ3498" s="12">
        <f t="shared" si="9246"/>
        <v>0</v>
      </c>
      <c r="AR3498" s="12">
        <f t="shared" si="9246"/>
        <v>0</v>
      </c>
      <c r="AS3498" s="12">
        <f t="shared" si="9246"/>
        <v>0</v>
      </c>
      <c r="AT3498" s="12">
        <f t="shared" si="9246"/>
        <v>0</v>
      </c>
      <c r="AU3498" s="12">
        <f t="shared" si="9246"/>
        <v>0</v>
      </c>
      <c r="AV3498" s="12">
        <f t="shared" si="9246"/>
        <v>0</v>
      </c>
      <c r="AW3498" s="12">
        <f t="shared" si="9246"/>
        <v>0</v>
      </c>
      <c r="AX3498" s="12">
        <f t="shared" si="9246"/>
        <v>0</v>
      </c>
      <c r="AY3498" s="12">
        <f t="shared" si="9246"/>
        <v>0</v>
      </c>
      <c r="AZ3498" s="12">
        <v>0</v>
      </c>
      <c r="BA3498" s="12">
        <v>0</v>
      </c>
      <c r="BB3498" s="12">
        <f t="shared" ref="BB3498:BQ3498" si="9247">SUM(BB3499)</f>
        <v>0</v>
      </c>
      <c r="BC3498" s="12">
        <f t="shared" si="9247"/>
        <v>0</v>
      </c>
      <c r="BD3498" s="12">
        <f t="shared" si="9247"/>
        <v>0</v>
      </c>
      <c r="BE3498" s="12">
        <f t="shared" si="9247"/>
        <v>0</v>
      </c>
      <c r="BF3498" s="12">
        <f t="shared" si="9247"/>
        <v>0</v>
      </c>
      <c r="BG3498" s="12">
        <f t="shared" si="9247"/>
        <v>0</v>
      </c>
      <c r="BH3498" s="12">
        <f t="shared" si="9247"/>
        <v>0</v>
      </c>
      <c r="BI3498" s="12">
        <f t="shared" si="9247"/>
        <v>0</v>
      </c>
      <c r="BJ3498" s="12">
        <f t="shared" si="9247"/>
        <v>0</v>
      </c>
      <c r="BK3498" s="12">
        <f t="shared" si="9247"/>
        <v>0</v>
      </c>
      <c r="BL3498" s="12">
        <f t="shared" si="9247"/>
        <v>0</v>
      </c>
      <c r="BM3498" s="12">
        <f t="shared" si="9247"/>
        <v>0</v>
      </c>
      <c r="BN3498" s="12">
        <f t="shared" si="9247"/>
        <v>0</v>
      </c>
      <c r="BO3498" s="12">
        <f t="shared" si="9247"/>
        <v>0</v>
      </c>
      <c r="BP3498" s="12">
        <f t="shared" si="9247"/>
        <v>0</v>
      </c>
      <c r="BQ3498" s="12">
        <f t="shared" si="9247"/>
        <v>0</v>
      </c>
      <c r="BR3498" s="12">
        <v>0</v>
      </c>
      <c r="BS3498" s="12">
        <v>0</v>
      </c>
      <c r="BT3498" s="12">
        <f t="shared" ref="BT3498:BZ3498" si="9248">SUM(BT3499)</f>
        <v>183986</v>
      </c>
      <c r="BU3498" s="12">
        <f t="shared" si="9248"/>
        <v>183986</v>
      </c>
      <c r="BV3498" s="12">
        <f t="shared" si="9248"/>
        <v>99732</v>
      </c>
      <c r="BW3498" s="12">
        <f t="shared" si="9248"/>
        <v>45500</v>
      </c>
      <c r="BX3498" s="12">
        <f t="shared" si="9248"/>
        <v>17500</v>
      </c>
      <c r="BY3498" s="12">
        <f t="shared" si="9248"/>
        <v>14000</v>
      </c>
      <c r="BZ3498" s="12">
        <f t="shared" si="9248"/>
        <v>14000</v>
      </c>
      <c r="CA3498" s="12">
        <f t="shared" si="9215"/>
        <v>145232</v>
      </c>
      <c r="CB3498" s="124">
        <f t="shared" si="9226"/>
        <v>78.936440816149059</v>
      </c>
    </row>
    <row r="3499" spans="1:80" x14ac:dyDescent="0.25">
      <c r="A3499" s="4" t="s">
        <v>928</v>
      </c>
      <c r="B3499" s="4" t="s">
        <v>88</v>
      </c>
      <c r="C3499" s="4" t="s">
        <v>1510</v>
      </c>
      <c r="D3499" s="79" t="s">
        <v>1511</v>
      </c>
      <c r="E3499" s="89">
        <v>6121</v>
      </c>
      <c r="F3499" s="79"/>
      <c r="G3499" s="75" t="s">
        <v>1906</v>
      </c>
      <c r="H3499" s="13" t="s">
        <v>46</v>
      </c>
      <c r="I3499" s="14">
        <v>169680</v>
      </c>
      <c r="J3499" s="14">
        <f t="shared" si="9214"/>
        <v>175225</v>
      </c>
      <c r="K3499" s="14">
        <v>175225</v>
      </c>
      <c r="L3499" s="14">
        <f t="shared" si="9217"/>
        <v>0</v>
      </c>
      <c r="M3499" s="14">
        <v>0</v>
      </c>
      <c r="N3499" s="14">
        <v>0</v>
      </c>
      <c r="O3499" s="14">
        <v>0</v>
      </c>
      <c r="P3499" s="14">
        <v>0</v>
      </c>
      <c r="Q3499" s="14">
        <v>0</v>
      </c>
      <c r="R3499" s="14">
        <v>0</v>
      </c>
      <c r="S3499" s="14"/>
      <c r="T3499" s="14"/>
      <c r="U3499" s="14"/>
      <c r="V3499" s="14"/>
      <c r="W3499" s="14"/>
      <c r="X3499" s="14">
        <f t="shared" si="9211"/>
        <v>0</v>
      </c>
      <c r="Y3499" s="14"/>
      <c r="Z3499" s="14"/>
      <c r="AA3499" s="14"/>
      <c r="AB3499" s="14"/>
      <c r="AC3499" s="14"/>
      <c r="AD3499" s="14"/>
      <c r="AE3499" s="14"/>
      <c r="AF3499" s="14"/>
      <c r="AG3499" s="14"/>
      <c r="AH3499" s="14">
        <v>0</v>
      </c>
      <c r="AI3499" s="14">
        <v>0</v>
      </c>
      <c r="AJ3499" s="14">
        <v>0</v>
      </c>
      <c r="AK3499" s="14"/>
      <c r="AL3499" s="14"/>
      <c r="AM3499" s="14"/>
      <c r="AN3499" s="14"/>
      <c r="AO3499" s="14"/>
      <c r="AP3499" s="14">
        <f t="shared" si="9212"/>
        <v>0</v>
      </c>
      <c r="AQ3499" s="14"/>
      <c r="AR3499" s="14"/>
      <c r="AS3499" s="14"/>
      <c r="AT3499" s="14"/>
      <c r="AU3499" s="14"/>
      <c r="AV3499" s="14"/>
      <c r="AW3499" s="14"/>
      <c r="AX3499" s="14"/>
      <c r="AY3499" s="14"/>
      <c r="AZ3499" s="14">
        <v>0</v>
      </c>
      <c r="BA3499" s="14">
        <v>0</v>
      </c>
      <c r="BB3499" s="14">
        <v>0</v>
      </c>
      <c r="BC3499" s="14"/>
      <c r="BD3499" s="14"/>
      <c r="BE3499" s="14"/>
      <c r="BF3499" s="14"/>
      <c r="BG3499" s="14"/>
      <c r="BH3499" s="14">
        <f t="shared" si="9213"/>
        <v>0</v>
      </c>
      <c r="BI3499" s="14"/>
      <c r="BJ3499" s="14"/>
      <c r="BK3499" s="14"/>
      <c r="BL3499" s="14"/>
      <c r="BM3499" s="14"/>
      <c r="BN3499" s="14"/>
      <c r="BO3499" s="14"/>
      <c r="BP3499" s="14"/>
      <c r="BQ3499" s="14"/>
      <c r="BR3499" s="14">
        <v>0</v>
      </c>
      <c r="BS3499" s="14">
        <v>0</v>
      </c>
      <c r="BT3499" s="14">
        <v>183986</v>
      </c>
      <c r="BU3499" s="14">
        <v>183986</v>
      </c>
      <c r="BV3499" s="14">
        <v>99732</v>
      </c>
      <c r="BW3499" s="14">
        <f t="shared" si="9178"/>
        <v>45500</v>
      </c>
      <c r="BX3499" s="14">
        <v>17500</v>
      </c>
      <c r="BY3499" s="14">
        <v>14000</v>
      </c>
      <c r="BZ3499" s="14">
        <v>14000</v>
      </c>
      <c r="CA3499" s="14">
        <f t="shared" si="9215"/>
        <v>145232</v>
      </c>
      <c r="CB3499" s="122">
        <f t="shared" si="9226"/>
        <v>78.936440816149059</v>
      </c>
    </row>
    <row r="3500" spans="1:80" x14ac:dyDescent="0.25">
      <c r="A3500" s="4" t="s">
        <v>928</v>
      </c>
      <c r="B3500" s="4" t="s">
        <v>88</v>
      </c>
      <c r="C3500" s="4" t="s">
        <v>1510</v>
      </c>
      <c r="D3500" s="79" t="s">
        <v>1511</v>
      </c>
      <c r="E3500" s="78" t="s">
        <v>47</v>
      </c>
      <c r="F3500" s="78" t="s">
        <v>1</v>
      </c>
      <c r="G3500" s="2" t="s">
        <v>1</v>
      </c>
      <c r="H3500" s="2" t="s">
        <v>48</v>
      </c>
      <c r="I3500" s="12">
        <f>SUM(I3501:I3508)</f>
        <v>145600</v>
      </c>
      <c r="J3500" s="12">
        <f t="shared" si="9214"/>
        <v>155193</v>
      </c>
      <c r="K3500" s="12">
        <f t="shared" ref="K3500" si="9249">SUM(K3501:K3508)</f>
        <v>139193</v>
      </c>
      <c r="L3500" s="12">
        <f t="shared" si="9217"/>
        <v>16000</v>
      </c>
      <c r="M3500" s="12">
        <f t="shared" ref="M3500:Q3500" si="9250">SUM(M3501:M3508)</f>
        <v>10500</v>
      </c>
      <c r="N3500" s="12">
        <f t="shared" si="9250"/>
        <v>0</v>
      </c>
      <c r="O3500" s="12">
        <f t="shared" si="9250"/>
        <v>5500</v>
      </c>
      <c r="P3500" s="12">
        <f t="shared" si="9250"/>
        <v>0</v>
      </c>
      <c r="Q3500" s="12">
        <f t="shared" si="9250"/>
        <v>0</v>
      </c>
      <c r="R3500" s="12">
        <f t="shared" ref="R3500:AG3500" si="9251">SUM(R3501:R3508)</f>
        <v>10500</v>
      </c>
      <c r="S3500" s="12">
        <f t="shared" si="9251"/>
        <v>0</v>
      </c>
      <c r="T3500" s="12">
        <f t="shared" si="9251"/>
        <v>0</v>
      </c>
      <c r="U3500" s="12">
        <f t="shared" si="9251"/>
        <v>0</v>
      </c>
      <c r="V3500" s="12">
        <f t="shared" si="9251"/>
        <v>0</v>
      </c>
      <c r="W3500" s="12">
        <f t="shared" si="9251"/>
        <v>0</v>
      </c>
      <c r="X3500" s="12">
        <f t="shared" si="9251"/>
        <v>10500</v>
      </c>
      <c r="Y3500" s="12">
        <f t="shared" si="9251"/>
        <v>690</v>
      </c>
      <c r="Z3500" s="12">
        <f t="shared" si="9251"/>
        <v>0</v>
      </c>
      <c r="AA3500" s="12">
        <f t="shared" si="9251"/>
        <v>1060</v>
      </c>
      <c r="AB3500" s="12">
        <f t="shared" si="9251"/>
        <v>1210</v>
      </c>
      <c r="AC3500" s="12">
        <f t="shared" si="9251"/>
        <v>1120</v>
      </c>
      <c r="AD3500" s="12">
        <f t="shared" si="9251"/>
        <v>840</v>
      </c>
      <c r="AE3500" s="12">
        <f t="shared" si="9251"/>
        <v>0</v>
      </c>
      <c r="AF3500" s="12">
        <f t="shared" si="9251"/>
        <v>920</v>
      </c>
      <c r="AG3500" s="12">
        <f t="shared" si="9251"/>
        <v>0</v>
      </c>
      <c r="AH3500" s="12">
        <v>5840</v>
      </c>
      <c r="AI3500" s="12">
        <v>4660</v>
      </c>
      <c r="AJ3500" s="12">
        <f t="shared" ref="AJ3500:AY3500" si="9252">SUM(AJ3501:AJ3508)</f>
        <v>0</v>
      </c>
      <c r="AK3500" s="12">
        <f t="shared" si="9252"/>
        <v>0</v>
      </c>
      <c r="AL3500" s="12">
        <f t="shared" si="9252"/>
        <v>0</v>
      </c>
      <c r="AM3500" s="12">
        <f t="shared" si="9252"/>
        <v>0</v>
      </c>
      <c r="AN3500" s="12">
        <f t="shared" si="9252"/>
        <v>0</v>
      </c>
      <c r="AO3500" s="12">
        <f t="shared" si="9252"/>
        <v>0</v>
      </c>
      <c r="AP3500" s="12">
        <f t="shared" si="9252"/>
        <v>0</v>
      </c>
      <c r="AQ3500" s="12">
        <f t="shared" si="9252"/>
        <v>0</v>
      </c>
      <c r="AR3500" s="12">
        <f t="shared" si="9252"/>
        <v>0</v>
      </c>
      <c r="AS3500" s="12">
        <f t="shared" si="9252"/>
        <v>0</v>
      </c>
      <c r="AT3500" s="12">
        <f t="shared" si="9252"/>
        <v>0</v>
      </c>
      <c r="AU3500" s="12">
        <f t="shared" si="9252"/>
        <v>0</v>
      </c>
      <c r="AV3500" s="12">
        <f t="shared" si="9252"/>
        <v>0</v>
      </c>
      <c r="AW3500" s="12">
        <f t="shared" si="9252"/>
        <v>0</v>
      </c>
      <c r="AX3500" s="12">
        <f t="shared" si="9252"/>
        <v>0</v>
      </c>
      <c r="AY3500" s="12">
        <f t="shared" si="9252"/>
        <v>0</v>
      </c>
      <c r="AZ3500" s="12">
        <v>0</v>
      </c>
      <c r="BA3500" s="12">
        <v>0</v>
      </c>
      <c r="BB3500" s="12">
        <f t="shared" ref="BB3500:BQ3500" si="9253">SUM(BB3501:BB3508)</f>
        <v>5500</v>
      </c>
      <c r="BC3500" s="12">
        <f t="shared" si="9253"/>
        <v>8802</v>
      </c>
      <c r="BD3500" s="12">
        <f t="shared" si="9253"/>
        <v>0</v>
      </c>
      <c r="BE3500" s="12">
        <f t="shared" si="9253"/>
        <v>7246</v>
      </c>
      <c r="BF3500" s="12">
        <f t="shared" si="9253"/>
        <v>0</v>
      </c>
      <c r="BG3500" s="12">
        <f t="shared" si="9253"/>
        <v>0</v>
      </c>
      <c r="BH3500" s="12">
        <f t="shared" si="9253"/>
        <v>21548</v>
      </c>
      <c r="BI3500" s="12">
        <f t="shared" si="9253"/>
        <v>2331</v>
      </c>
      <c r="BJ3500" s="12">
        <f t="shared" si="9253"/>
        <v>702</v>
      </c>
      <c r="BK3500" s="12">
        <f t="shared" si="9253"/>
        <v>8802</v>
      </c>
      <c r="BL3500" s="12">
        <f t="shared" si="9253"/>
        <v>1500</v>
      </c>
      <c r="BM3500" s="12">
        <f t="shared" si="9253"/>
        <v>0</v>
      </c>
      <c r="BN3500" s="12">
        <f t="shared" si="9253"/>
        <v>0</v>
      </c>
      <c r="BO3500" s="12">
        <f t="shared" si="9253"/>
        <v>2500</v>
      </c>
      <c r="BP3500" s="12">
        <f t="shared" si="9253"/>
        <v>2276</v>
      </c>
      <c r="BQ3500" s="12">
        <f t="shared" si="9253"/>
        <v>970</v>
      </c>
      <c r="BR3500" s="12">
        <v>19081</v>
      </c>
      <c r="BS3500" s="12">
        <v>2467</v>
      </c>
      <c r="BT3500" s="12">
        <f t="shared" ref="BT3500:BZ3500" si="9254">SUM(BT3501:BT3508)</f>
        <v>173059</v>
      </c>
      <c r="BU3500" s="12">
        <f t="shared" si="9254"/>
        <v>157059</v>
      </c>
      <c r="BV3500" s="12">
        <f t="shared" si="9254"/>
        <v>82506</v>
      </c>
      <c r="BW3500" s="12">
        <f t="shared" si="9254"/>
        <v>33851</v>
      </c>
      <c r="BX3500" s="12">
        <f t="shared" si="9254"/>
        <v>13201</v>
      </c>
      <c r="BY3500" s="12">
        <f t="shared" si="9254"/>
        <v>10075</v>
      </c>
      <c r="BZ3500" s="12">
        <f t="shared" si="9254"/>
        <v>10575</v>
      </c>
      <c r="CA3500" s="12">
        <f t="shared" si="9215"/>
        <v>116357</v>
      </c>
      <c r="CB3500" s="124">
        <f t="shared" si="9226"/>
        <v>74.084898031949777</v>
      </c>
    </row>
    <row r="3501" spans="1:80" x14ac:dyDescent="0.25">
      <c r="A3501" s="4" t="s">
        <v>928</v>
      </c>
      <c r="B3501" s="4" t="s">
        <v>88</v>
      </c>
      <c r="C3501" s="4" t="s">
        <v>1510</v>
      </c>
      <c r="D3501" s="79" t="s">
        <v>1511</v>
      </c>
      <c r="E3501" s="89">
        <v>6131</v>
      </c>
      <c r="F3501" s="79"/>
      <c r="G3501" s="75" t="s">
        <v>1906</v>
      </c>
      <c r="H3501" s="13" t="s">
        <v>49</v>
      </c>
      <c r="I3501" s="14">
        <v>1000</v>
      </c>
      <c r="J3501" s="14">
        <f t="shared" si="9214"/>
        <v>2600</v>
      </c>
      <c r="K3501" s="14">
        <v>2100</v>
      </c>
      <c r="L3501" s="14">
        <f t="shared" si="9217"/>
        <v>500</v>
      </c>
      <c r="M3501" s="14">
        <v>500</v>
      </c>
      <c r="N3501" s="14">
        <v>0</v>
      </c>
      <c r="O3501" s="14">
        <v>0</v>
      </c>
      <c r="P3501" s="14">
        <v>0</v>
      </c>
      <c r="Q3501" s="14">
        <v>0</v>
      </c>
      <c r="R3501" s="14">
        <v>500</v>
      </c>
      <c r="S3501" s="14"/>
      <c r="T3501" s="14"/>
      <c r="U3501" s="14"/>
      <c r="V3501" s="14"/>
      <c r="W3501" s="14"/>
      <c r="X3501" s="14">
        <f t="shared" si="9211"/>
        <v>500</v>
      </c>
      <c r="Y3501" s="14"/>
      <c r="Z3501" s="14"/>
      <c r="AA3501" s="14"/>
      <c r="AB3501" s="14"/>
      <c r="AC3501" s="14"/>
      <c r="AD3501" s="14"/>
      <c r="AE3501" s="14"/>
      <c r="AF3501" s="14"/>
      <c r="AG3501" s="14"/>
      <c r="AH3501" s="14">
        <v>0</v>
      </c>
      <c r="AI3501" s="14">
        <v>500</v>
      </c>
      <c r="AJ3501" s="14">
        <v>0</v>
      </c>
      <c r="AK3501" s="14"/>
      <c r="AL3501" s="14"/>
      <c r="AM3501" s="14"/>
      <c r="AN3501" s="14"/>
      <c r="AO3501" s="14"/>
      <c r="AP3501" s="14">
        <f t="shared" si="9212"/>
        <v>0</v>
      </c>
      <c r="AQ3501" s="14"/>
      <c r="AR3501" s="14"/>
      <c r="AS3501" s="14"/>
      <c r="AT3501" s="14"/>
      <c r="AU3501" s="14"/>
      <c r="AV3501" s="14"/>
      <c r="AW3501" s="14"/>
      <c r="AX3501" s="14"/>
      <c r="AY3501" s="14"/>
      <c r="AZ3501" s="14">
        <v>0</v>
      </c>
      <c r="BA3501" s="14">
        <v>0</v>
      </c>
      <c r="BB3501" s="14">
        <v>0</v>
      </c>
      <c r="BC3501" s="14"/>
      <c r="BD3501" s="14"/>
      <c r="BE3501" s="14"/>
      <c r="BF3501" s="14"/>
      <c r="BG3501" s="14"/>
      <c r="BH3501" s="14">
        <f t="shared" si="9213"/>
        <v>0</v>
      </c>
      <c r="BI3501" s="14"/>
      <c r="BJ3501" s="14"/>
      <c r="BK3501" s="14"/>
      <c r="BL3501" s="14"/>
      <c r="BM3501" s="14"/>
      <c r="BN3501" s="14"/>
      <c r="BO3501" s="14"/>
      <c r="BP3501" s="14"/>
      <c r="BQ3501" s="14"/>
      <c r="BR3501" s="14">
        <v>0</v>
      </c>
      <c r="BS3501" s="14">
        <v>0</v>
      </c>
      <c r="BT3501" s="14">
        <v>2600</v>
      </c>
      <c r="BU3501" s="14">
        <v>2100</v>
      </c>
      <c r="BV3501" s="14">
        <v>1050</v>
      </c>
      <c r="BW3501" s="14">
        <f t="shared" si="9178"/>
        <v>1050</v>
      </c>
      <c r="BX3501" s="14">
        <v>1050</v>
      </c>
      <c r="BY3501" s="14"/>
      <c r="BZ3501" s="14"/>
      <c r="CA3501" s="14">
        <f t="shared" si="9215"/>
        <v>2100</v>
      </c>
      <c r="CB3501" s="122">
        <f t="shared" si="9226"/>
        <v>100</v>
      </c>
    </row>
    <row r="3502" spans="1:80" x14ac:dyDescent="0.25">
      <c r="A3502" s="4" t="s">
        <v>928</v>
      </c>
      <c r="B3502" s="4" t="s">
        <v>88</v>
      </c>
      <c r="C3502" s="4" t="s">
        <v>1510</v>
      </c>
      <c r="D3502" s="79" t="s">
        <v>1511</v>
      </c>
      <c r="E3502" s="89">
        <v>6132</v>
      </c>
      <c r="F3502" s="79"/>
      <c r="G3502" s="75" t="s">
        <v>1906</v>
      </c>
      <c r="H3502" s="13" t="s">
        <v>196</v>
      </c>
      <c r="I3502" s="14">
        <v>51000</v>
      </c>
      <c r="J3502" s="14">
        <f t="shared" si="9214"/>
        <v>51000</v>
      </c>
      <c r="K3502" s="14">
        <v>51000</v>
      </c>
      <c r="L3502" s="14">
        <f t="shared" si="9217"/>
        <v>0</v>
      </c>
      <c r="M3502" s="14">
        <v>0</v>
      </c>
      <c r="N3502" s="14">
        <v>0</v>
      </c>
      <c r="O3502" s="14">
        <v>0</v>
      </c>
      <c r="P3502" s="14">
        <v>0</v>
      </c>
      <c r="Q3502" s="14">
        <v>0</v>
      </c>
      <c r="R3502" s="14">
        <v>0</v>
      </c>
      <c r="S3502" s="14"/>
      <c r="T3502" s="14"/>
      <c r="U3502" s="14"/>
      <c r="V3502" s="14"/>
      <c r="W3502" s="14"/>
      <c r="X3502" s="14">
        <f t="shared" si="9211"/>
        <v>0</v>
      </c>
      <c r="Y3502" s="14"/>
      <c r="Z3502" s="14"/>
      <c r="AA3502" s="14"/>
      <c r="AB3502" s="14"/>
      <c r="AC3502" s="14"/>
      <c r="AD3502" s="14"/>
      <c r="AE3502" s="14"/>
      <c r="AF3502" s="14"/>
      <c r="AG3502" s="14"/>
      <c r="AH3502" s="14">
        <v>0</v>
      </c>
      <c r="AI3502" s="14">
        <v>0</v>
      </c>
      <c r="AJ3502" s="14">
        <v>0</v>
      </c>
      <c r="AK3502" s="14"/>
      <c r="AL3502" s="14"/>
      <c r="AM3502" s="14"/>
      <c r="AN3502" s="14"/>
      <c r="AO3502" s="14"/>
      <c r="AP3502" s="14">
        <f t="shared" si="9212"/>
        <v>0</v>
      </c>
      <c r="AQ3502" s="14"/>
      <c r="AR3502" s="14"/>
      <c r="AS3502" s="14"/>
      <c r="AT3502" s="14"/>
      <c r="AU3502" s="14"/>
      <c r="AV3502" s="14"/>
      <c r="AW3502" s="14"/>
      <c r="AX3502" s="14"/>
      <c r="AY3502" s="14"/>
      <c r="AZ3502" s="14">
        <v>0</v>
      </c>
      <c r="BA3502" s="14">
        <v>0</v>
      </c>
      <c r="BB3502" s="14">
        <v>0</v>
      </c>
      <c r="BC3502" s="14"/>
      <c r="BD3502" s="14"/>
      <c r="BE3502" s="14"/>
      <c r="BF3502" s="14"/>
      <c r="BG3502" s="14"/>
      <c r="BH3502" s="14">
        <f t="shared" si="9213"/>
        <v>0</v>
      </c>
      <c r="BI3502" s="14"/>
      <c r="BJ3502" s="14"/>
      <c r="BK3502" s="14"/>
      <c r="BL3502" s="14"/>
      <c r="BM3502" s="14"/>
      <c r="BN3502" s="14"/>
      <c r="BO3502" s="14"/>
      <c r="BP3502" s="14"/>
      <c r="BQ3502" s="14"/>
      <c r="BR3502" s="14">
        <v>0</v>
      </c>
      <c r="BS3502" s="14">
        <v>0</v>
      </c>
      <c r="BT3502" s="14">
        <v>51000</v>
      </c>
      <c r="BU3502" s="14">
        <v>51000</v>
      </c>
      <c r="BV3502" s="14">
        <v>25500</v>
      </c>
      <c r="BW3502" s="14">
        <f t="shared" si="9178"/>
        <v>11850</v>
      </c>
      <c r="BX3502" s="14">
        <v>4250</v>
      </c>
      <c r="BY3502" s="14">
        <v>3800</v>
      </c>
      <c r="BZ3502" s="14">
        <v>3800</v>
      </c>
      <c r="CA3502" s="14">
        <f t="shared" si="9215"/>
        <v>37350</v>
      </c>
      <c r="CB3502" s="122">
        <f t="shared" si="9226"/>
        <v>73.235294117647058</v>
      </c>
    </row>
    <row r="3503" spans="1:80" x14ac:dyDescent="0.25">
      <c r="A3503" s="4" t="s">
        <v>928</v>
      </c>
      <c r="B3503" s="4" t="s">
        <v>88</v>
      </c>
      <c r="C3503" s="4" t="s">
        <v>1510</v>
      </c>
      <c r="D3503" s="79" t="s">
        <v>1511</v>
      </c>
      <c r="E3503" s="89">
        <v>6133</v>
      </c>
      <c r="F3503" s="79"/>
      <c r="G3503" s="75" t="s">
        <v>1906</v>
      </c>
      <c r="H3503" s="13" t="s">
        <v>198</v>
      </c>
      <c r="I3503" s="14">
        <v>9500</v>
      </c>
      <c r="J3503" s="14">
        <f t="shared" si="9214"/>
        <v>11500</v>
      </c>
      <c r="K3503" s="14">
        <v>11500</v>
      </c>
      <c r="L3503" s="14">
        <f t="shared" si="9217"/>
        <v>0</v>
      </c>
      <c r="M3503" s="14">
        <v>0</v>
      </c>
      <c r="N3503" s="14">
        <v>0</v>
      </c>
      <c r="O3503" s="14">
        <v>0</v>
      </c>
      <c r="P3503" s="14">
        <v>0</v>
      </c>
      <c r="Q3503" s="14">
        <v>0</v>
      </c>
      <c r="R3503" s="14">
        <v>0</v>
      </c>
      <c r="S3503" s="14"/>
      <c r="T3503" s="14"/>
      <c r="U3503" s="14"/>
      <c r="V3503" s="14"/>
      <c r="W3503" s="14"/>
      <c r="X3503" s="14">
        <f t="shared" si="9211"/>
        <v>0</v>
      </c>
      <c r="Y3503" s="14"/>
      <c r="Z3503" s="14"/>
      <c r="AA3503" s="14"/>
      <c r="AB3503" s="14"/>
      <c r="AC3503" s="14"/>
      <c r="AD3503" s="14"/>
      <c r="AE3503" s="14"/>
      <c r="AF3503" s="14"/>
      <c r="AG3503" s="14"/>
      <c r="AH3503" s="14">
        <v>0</v>
      </c>
      <c r="AI3503" s="14">
        <v>0</v>
      </c>
      <c r="AJ3503" s="14">
        <v>0</v>
      </c>
      <c r="AK3503" s="14"/>
      <c r="AL3503" s="14"/>
      <c r="AM3503" s="14"/>
      <c r="AN3503" s="14"/>
      <c r="AO3503" s="14"/>
      <c r="AP3503" s="14">
        <f t="shared" si="9212"/>
        <v>0</v>
      </c>
      <c r="AQ3503" s="14"/>
      <c r="AR3503" s="14"/>
      <c r="AS3503" s="14"/>
      <c r="AT3503" s="14"/>
      <c r="AU3503" s="14"/>
      <c r="AV3503" s="14"/>
      <c r="AW3503" s="14"/>
      <c r="AX3503" s="14"/>
      <c r="AY3503" s="14"/>
      <c r="AZ3503" s="14">
        <v>0</v>
      </c>
      <c r="BA3503" s="14">
        <v>0</v>
      </c>
      <c r="BB3503" s="14">
        <v>0</v>
      </c>
      <c r="BC3503" s="14"/>
      <c r="BD3503" s="14"/>
      <c r="BE3503" s="14"/>
      <c r="BF3503" s="14"/>
      <c r="BG3503" s="14"/>
      <c r="BH3503" s="14">
        <f t="shared" si="9213"/>
        <v>0</v>
      </c>
      <c r="BI3503" s="14"/>
      <c r="BJ3503" s="14"/>
      <c r="BK3503" s="14"/>
      <c r="BL3503" s="14"/>
      <c r="BM3503" s="14"/>
      <c r="BN3503" s="14"/>
      <c r="BO3503" s="14"/>
      <c r="BP3503" s="14"/>
      <c r="BQ3503" s="14"/>
      <c r="BR3503" s="14">
        <v>0</v>
      </c>
      <c r="BS3503" s="14">
        <v>0</v>
      </c>
      <c r="BT3503" s="14">
        <v>11500</v>
      </c>
      <c r="BU3503" s="14">
        <v>11500</v>
      </c>
      <c r="BV3503" s="14">
        <v>6000</v>
      </c>
      <c r="BW3503" s="14">
        <f t="shared" si="9178"/>
        <v>2400</v>
      </c>
      <c r="BX3503" s="14">
        <v>1000</v>
      </c>
      <c r="BY3503" s="14">
        <v>700</v>
      </c>
      <c r="BZ3503" s="14">
        <v>700</v>
      </c>
      <c r="CA3503" s="14">
        <f t="shared" si="9215"/>
        <v>8400</v>
      </c>
      <c r="CB3503" s="122">
        <f t="shared" si="9226"/>
        <v>73.043478260869563</v>
      </c>
    </row>
    <row r="3504" spans="1:80" x14ac:dyDescent="0.25">
      <c r="A3504" s="4" t="s">
        <v>928</v>
      </c>
      <c r="B3504" s="4" t="s">
        <v>88</v>
      </c>
      <c r="C3504" s="4" t="s">
        <v>1510</v>
      </c>
      <c r="D3504" s="79" t="s">
        <v>1511</v>
      </c>
      <c r="E3504" s="89">
        <v>6134</v>
      </c>
      <c r="F3504" s="79"/>
      <c r="G3504" s="75" t="s">
        <v>1906</v>
      </c>
      <c r="H3504" s="13" t="s">
        <v>200</v>
      </c>
      <c r="I3504" s="14">
        <v>23000</v>
      </c>
      <c r="J3504" s="14">
        <f t="shared" si="9214"/>
        <v>25100</v>
      </c>
      <c r="K3504" s="14">
        <v>17600</v>
      </c>
      <c r="L3504" s="14">
        <f t="shared" si="9217"/>
        <v>7500</v>
      </c>
      <c r="M3504" s="14">
        <v>2000</v>
      </c>
      <c r="N3504" s="14">
        <v>0</v>
      </c>
      <c r="O3504" s="14">
        <v>5500</v>
      </c>
      <c r="P3504" s="14">
        <v>0</v>
      </c>
      <c r="Q3504" s="14">
        <v>0</v>
      </c>
      <c r="R3504" s="14">
        <v>2000</v>
      </c>
      <c r="S3504" s="14"/>
      <c r="T3504" s="14"/>
      <c r="U3504" s="14"/>
      <c r="V3504" s="14"/>
      <c r="W3504" s="14"/>
      <c r="X3504" s="14">
        <f t="shared" si="9211"/>
        <v>2000</v>
      </c>
      <c r="Y3504" s="14">
        <v>690</v>
      </c>
      <c r="Z3504" s="14"/>
      <c r="AA3504" s="14"/>
      <c r="AB3504" s="14"/>
      <c r="AC3504" s="14"/>
      <c r="AD3504" s="14"/>
      <c r="AE3504" s="14"/>
      <c r="AF3504" s="14"/>
      <c r="AG3504" s="14"/>
      <c r="AH3504" s="14">
        <v>690</v>
      </c>
      <c r="AI3504" s="14">
        <v>1310</v>
      </c>
      <c r="AJ3504" s="14">
        <v>0</v>
      </c>
      <c r="AK3504" s="14"/>
      <c r="AL3504" s="14"/>
      <c r="AM3504" s="14"/>
      <c r="AN3504" s="14"/>
      <c r="AO3504" s="14"/>
      <c r="AP3504" s="14">
        <f t="shared" si="9212"/>
        <v>0</v>
      </c>
      <c r="AQ3504" s="14"/>
      <c r="AR3504" s="14"/>
      <c r="AS3504" s="14"/>
      <c r="AT3504" s="14"/>
      <c r="AU3504" s="14"/>
      <c r="AV3504" s="14"/>
      <c r="AW3504" s="14"/>
      <c r="AX3504" s="14"/>
      <c r="AY3504" s="14"/>
      <c r="AZ3504" s="14">
        <v>0</v>
      </c>
      <c r="BA3504" s="14">
        <v>0</v>
      </c>
      <c r="BB3504" s="14">
        <v>5500</v>
      </c>
      <c r="BC3504" s="14">
        <v>2802</v>
      </c>
      <c r="BD3504" s="14"/>
      <c r="BE3504" s="14">
        <f>2500+2276+970</f>
        <v>5746</v>
      </c>
      <c r="BF3504" s="14"/>
      <c r="BG3504" s="14"/>
      <c r="BH3504" s="14">
        <f t="shared" si="9213"/>
        <v>14048</v>
      </c>
      <c r="BI3504" s="14">
        <v>2331</v>
      </c>
      <c r="BJ3504" s="14">
        <v>702</v>
      </c>
      <c r="BK3504" s="14">
        <v>2802</v>
      </c>
      <c r="BL3504" s="14"/>
      <c r="BM3504" s="14"/>
      <c r="BN3504" s="14"/>
      <c r="BO3504" s="14">
        <v>2500</v>
      </c>
      <c r="BP3504" s="14">
        <v>2276</v>
      </c>
      <c r="BQ3504" s="14">
        <v>970</v>
      </c>
      <c r="BR3504" s="14">
        <v>11581</v>
      </c>
      <c r="BS3504" s="14">
        <v>2467</v>
      </c>
      <c r="BT3504" s="14">
        <v>42700</v>
      </c>
      <c r="BU3504" s="14">
        <v>35200</v>
      </c>
      <c r="BV3504" s="14">
        <v>17598</v>
      </c>
      <c r="BW3504" s="14">
        <f t="shared" si="9178"/>
        <v>7533</v>
      </c>
      <c r="BX3504" s="14">
        <v>2933</v>
      </c>
      <c r="BY3504" s="14">
        <v>2300</v>
      </c>
      <c r="BZ3504" s="14">
        <v>2300</v>
      </c>
      <c r="CA3504" s="14">
        <f t="shared" si="9215"/>
        <v>25131</v>
      </c>
      <c r="CB3504" s="122">
        <f t="shared" si="9226"/>
        <v>71.394886363636374</v>
      </c>
    </row>
    <row r="3505" spans="1:80" x14ac:dyDescent="0.25">
      <c r="A3505" s="4" t="s">
        <v>928</v>
      </c>
      <c r="B3505" s="4" t="s">
        <v>88</v>
      </c>
      <c r="C3505" s="4" t="s">
        <v>1510</v>
      </c>
      <c r="D3505" s="79" t="s">
        <v>1511</v>
      </c>
      <c r="E3505" s="89">
        <v>6135</v>
      </c>
      <c r="F3505" s="79"/>
      <c r="G3505" s="75" t="s">
        <v>1906</v>
      </c>
      <c r="H3505" s="13" t="s">
        <v>201</v>
      </c>
      <c r="I3505" s="14">
        <v>1500</v>
      </c>
      <c r="J3505" s="14">
        <f t="shared" si="9214"/>
        <v>1550</v>
      </c>
      <c r="K3505" s="14">
        <v>550</v>
      </c>
      <c r="L3505" s="14">
        <f t="shared" si="9217"/>
        <v>1000</v>
      </c>
      <c r="M3505" s="14">
        <v>1000</v>
      </c>
      <c r="N3505" s="14">
        <v>0</v>
      </c>
      <c r="O3505" s="14">
        <v>0</v>
      </c>
      <c r="P3505" s="14">
        <v>0</v>
      </c>
      <c r="Q3505" s="14">
        <v>0</v>
      </c>
      <c r="R3505" s="14">
        <v>1000</v>
      </c>
      <c r="S3505" s="14"/>
      <c r="T3505" s="14"/>
      <c r="U3505" s="14"/>
      <c r="V3505" s="14"/>
      <c r="W3505" s="14"/>
      <c r="X3505" s="14">
        <f t="shared" si="9211"/>
        <v>1000</v>
      </c>
      <c r="Y3505" s="14"/>
      <c r="Z3505" s="14"/>
      <c r="AA3505" s="14"/>
      <c r="AB3505" s="14">
        <v>270</v>
      </c>
      <c r="AC3505" s="14"/>
      <c r="AD3505" s="14"/>
      <c r="AE3505" s="14"/>
      <c r="AF3505" s="14"/>
      <c r="AG3505" s="14"/>
      <c r="AH3505" s="14">
        <v>270</v>
      </c>
      <c r="AI3505" s="14">
        <v>730</v>
      </c>
      <c r="AJ3505" s="14">
        <v>0</v>
      </c>
      <c r="AK3505" s="14"/>
      <c r="AL3505" s="14"/>
      <c r="AM3505" s="14"/>
      <c r="AN3505" s="14"/>
      <c r="AO3505" s="14"/>
      <c r="AP3505" s="14">
        <f t="shared" si="9212"/>
        <v>0</v>
      </c>
      <c r="AQ3505" s="14"/>
      <c r="AR3505" s="14"/>
      <c r="AS3505" s="14"/>
      <c r="AT3505" s="14"/>
      <c r="AU3505" s="14"/>
      <c r="AV3505" s="14"/>
      <c r="AW3505" s="14"/>
      <c r="AX3505" s="14"/>
      <c r="AY3505" s="14"/>
      <c r="AZ3505" s="14">
        <v>0</v>
      </c>
      <c r="BA3505" s="14">
        <v>0</v>
      </c>
      <c r="BB3505" s="14">
        <v>0</v>
      </c>
      <c r="BC3505" s="14"/>
      <c r="BD3505" s="14"/>
      <c r="BE3505" s="14">
        <v>1000</v>
      </c>
      <c r="BF3505" s="14"/>
      <c r="BG3505" s="14"/>
      <c r="BH3505" s="14">
        <f t="shared" si="9213"/>
        <v>1000</v>
      </c>
      <c r="BI3505" s="14"/>
      <c r="BJ3505" s="14"/>
      <c r="BK3505" s="14"/>
      <c r="BL3505" s="14">
        <v>1000</v>
      </c>
      <c r="BM3505" s="14"/>
      <c r="BN3505" s="14"/>
      <c r="BO3505" s="14"/>
      <c r="BP3505" s="14"/>
      <c r="BQ3505" s="14"/>
      <c r="BR3505" s="14">
        <v>1000</v>
      </c>
      <c r="BS3505" s="14">
        <v>0</v>
      </c>
      <c r="BT3505" s="14">
        <v>1550</v>
      </c>
      <c r="BU3505" s="14">
        <v>550</v>
      </c>
      <c r="BV3505" s="14">
        <v>550</v>
      </c>
      <c r="BW3505" s="14">
        <f t="shared" si="9178"/>
        <v>0</v>
      </c>
      <c r="BX3505" s="14"/>
      <c r="BY3505" s="14"/>
      <c r="BZ3505" s="14"/>
      <c r="CA3505" s="14">
        <f t="shared" si="9215"/>
        <v>550</v>
      </c>
      <c r="CB3505" s="122">
        <f t="shared" si="9226"/>
        <v>100</v>
      </c>
    </row>
    <row r="3506" spans="1:80" x14ac:dyDescent="0.25">
      <c r="A3506" s="4" t="s">
        <v>928</v>
      </c>
      <c r="B3506" s="4" t="s">
        <v>88</v>
      </c>
      <c r="C3506" s="4" t="s">
        <v>1510</v>
      </c>
      <c r="D3506" s="79" t="s">
        <v>1511</v>
      </c>
      <c r="E3506" s="89">
        <v>6137</v>
      </c>
      <c r="F3506" s="79"/>
      <c r="G3506" s="75" t="s">
        <v>1906</v>
      </c>
      <c r="H3506" s="13" t="s">
        <v>204</v>
      </c>
      <c r="I3506" s="14">
        <v>19000</v>
      </c>
      <c r="J3506" s="14">
        <f t="shared" si="9214"/>
        <v>19000</v>
      </c>
      <c r="K3506" s="14">
        <v>14000</v>
      </c>
      <c r="L3506" s="14">
        <f t="shared" si="9217"/>
        <v>5000</v>
      </c>
      <c r="M3506" s="14">
        <v>5000</v>
      </c>
      <c r="N3506" s="14">
        <v>0</v>
      </c>
      <c r="O3506" s="14">
        <v>0</v>
      </c>
      <c r="P3506" s="14">
        <v>0</v>
      </c>
      <c r="Q3506" s="14">
        <v>0</v>
      </c>
      <c r="R3506" s="14">
        <v>5000</v>
      </c>
      <c r="S3506" s="14"/>
      <c r="T3506" s="14"/>
      <c r="U3506" s="14"/>
      <c r="V3506" s="14"/>
      <c r="W3506" s="14"/>
      <c r="X3506" s="14">
        <f t="shared" si="9211"/>
        <v>5000</v>
      </c>
      <c r="Y3506" s="14"/>
      <c r="Z3506" s="14"/>
      <c r="AA3506" s="14"/>
      <c r="AB3506" s="14"/>
      <c r="AC3506" s="14">
        <v>1120</v>
      </c>
      <c r="AD3506" s="14">
        <v>840</v>
      </c>
      <c r="AE3506" s="14"/>
      <c r="AF3506" s="14">
        <v>920</v>
      </c>
      <c r="AG3506" s="14"/>
      <c r="AH3506" s="14">
        <v>2880</v>
      </c>
      <c r="AI3506" s="14">
        <v>2120</v>
      </c>
      <c r="AJ3506" s="14">
        <v>0</v>
      </c>
      <c r="AK3506" s="14"/>
      <c r="AL3506" s="14"/>
      <c r="AM3506" s="14"/>
      <c r="AN3506" s="14"/>
      <c r="AO3506" s="14"/>
      <c r="AP3506" s="14">
        <f t="shared" si="9212"/>
        <v>0</v>
      </c>
      <c r="AQ3506" s="14"/>
      <c r="AR3506" s="14"/>
      <c r="AS3506" s="14"/>
      <c r="AT3506" s="14"/>
      <c r="AU3506" s="14"/>
      <c r="AV3506" s="14"/>
      <c r="AW3506" s="14"/>
      <c r="AX3506" s="14"/>
      <c r="AY3506" s="14"/>
      <c r="AZ3506" s="14">
        <v>0</v>
      </c>
      <c r="BA3506" s="14">
        <v>0</v>
      </c>
      <c r="BB3506" s="14">
        <v>0</v>
      </c>
      <c r="BC3506" s="14">
        <v>6000</v>
      </c>
      <c r="BD3506" s="14"/>
      <c r="BE3506" s="14"/>
      <c r="BF3506" s="14"/>
      <c r="BG3506" s="14"/>
      <c r="BH3506" s="14">
        <f t="shared" si="9213"/>
        <v>6000</v>
      </c>
      <c r="BI3506" s="14"/>
      <c r="BJ3506" s="14"/>
      <c r="BK3506" s="14">
        <v>6000</v>
      </c>
      <c r="BL3506" s="14"/>
      <c r="BM3506" s="14"/>
      <c r="BN3506" s="14"/>
      <c r="BO3506" s="14"/>
      <c r="BP3506" s="14"/>
      <c r="BQ3506" s="14"/>
      <c r="BR3506" s="14">
        <v>6000</v>
      </c>
      <c r="BS3506" s="14">
        <v>0</v>
      </c>
      <c r="BT3506" s="14">
        <v>19000</v>
      </c>
      <c r="BU3506" s="14">
        <v>14000</v>
      </c>
      <c r="BV3506" s="14">
        <v>7200</v>
      </c>
      <c r="BW3506" s="14">
        <f t="shared" si="9178"/>
        <v>3200</v>
      </c>
      <c r="BX3506" s="14">
        <v>1200</v>
      </c>
      <c r="BY3506" s="14">
        <v>1000</v>
      </c>
      <c r="BZ3506" s="14">
        <v>1000</v>
      </c>
      <c r="CA3506" s="14">
        <f t="shared" si="9215"/>
        <v>10400</v>
      </c>
      <c r="CB3506" s="122">
        <f t="shared" si="9226"/>
        <v>74.285714285714292</v>
      </c>
    </row>
    <row r="3507" spans="1:80" x14ac:dyDescent="0.25">
      <c r="A3507" s="4" t="s">
        <v>928</v>
      </c>
      <c r="B3507" s="4" t="s">
        <v>88</v>
      </c>
      <c r="C3507" s="4" t="s">
        <v>1510</v>
      </c>
      <c r="D3507" s="79" t="s">
        <v>1511</v>
      </c>
      <c r="E3507" s="89">
        <v>6138</v>
      </c>
      <c r="F3507" s="79"/>
      <c r="G3507" s="75" t="s">
        <v>1906</v>
      </c>
      <c r="H3507" s="13" t="s">
        <v>205</v>
      </c>
      <c r="I3507" s="14">
        <v>0</v>
      </c>
      <c r="J3507" s="14">
        <f t="shared" si="9214"/>
        <v>50</v>
      </c>
      <c r="K3507" s="14">
        <v>50</v>
      </c>
      <c r="L3507" s="14">
        <f t="shared" si="9217"/>
        <v>0</v>
      </c>
      <c r="M3507" s="14">
        <v>0</v>
      </c>
      <c r="N3507" s="14">
        <v>0</v>
      </c>
      <c r="O3507" s="14">
        <v>0</v>
      </c>
      <c r="P3507" s="14">
        <v>0</v>
      </c>
      <c r="Q3507" s="14">
        <v>0</v>
      </c>
      <c r="R3507" s="14">
        <v>0</v>
      </c>
      <c r="S3507" s="14"/>
      <c r="T3507" s="14"/>
      <c r="U3507" s="14"/>
      <c r="V3507" s="14"/>
      <c r="W3507" s="14"/>
      <c r="X3507" s="14">
        <f t="shared" si="9211"/>
        <v>0</v>
      </c>
      <c r="Y3507" s="14"/>
      <c r="Z3507" s="14"/>
      <c r="AA3507" s="14"/>
      <c r="AB3507" s="14"/>
      <c r="AC3507" s="14"/>
      <c r="AD3507" s="14"/>
      <c r="AE3507" s="14"/>
      <c r="AF3507" s="14"/>
      <c r="AG3507" s="14"/>
      <c r="AH3507" s="14">
        <v>0</v>
      </c>
      <c r="AI3507" s="14">
        <v>0</v>
      </c>
      <c r="AJ3507" s="14">
        <v>0</v>
      </c>
      <c r="AK3507" s="14"/>
      <c r="AL3507" s="14"/>
      <c r="AM3507" s="14"/>
      <c r="AN3507" s="14"/>
      <c r="AO3507" s="14"/>
      <c r="AP3507" s="14">
        <f t="shared" si="9212"/>
        <v>0</v>
      </c>
      <c r="AQ3507" s="14"/>
      <c r="AR3507" s="14"/>
      <c r="AS3507" s="14"/>
      <c r="AT3507" s="14"/>
      <c r="AU3507" s="14"/>
      <c r="AV3507" s="14"/>
      <c r="AW3507" s="14"/>
      <c r="AX3507" s="14"/>
      <c r="AY3507" s="14"/>
      <c r="AZ3507" s="14">
        <v>0</v>
      </c>
      <c r="BA3507" s="14">
        <v>0</v>
      </c>
      <c r="BB3507" s="14">
        <v>0</v>
      </c>
      <c r="BC3507" s="14"/>
      <c r="BD3507" s="14"/>
      <c r="BE3507" s="14"/>
      <c r="BF3507" s="14"/>
      <c r="BG3507" s="14"/>
      <c r="BH3507" s="14">
        <f t="shared" si="9213"/>
        <v>0</v>
      </c>
      <c r="BI3507" s="14"/>
      <c r="BJ3507" s="14"/>
      <c r="BK3507" s="14"/>
      <c r="BL3507" s="14"/>
      <c r="BM3507" s="14"/>
      <c r="BN3507" s="14"/>
      <c r="BO3507" s="14"/>
      <c r="BP3507" s="14"/>
      <c r="BQ3507" s="14"/>
      <c r="BR3507" s="14">
        <v>0</v>
      </c>
      <c r="BS3507" s="14">
        <v>0</v>
      </c>
      <c r="BT3507" s="14">
        <v>50</v>
      </c>
      <c r="BU3507" s="14">
        <v>50</v>
      </c>
      <c r="BV3507" s="14">
        <v>0</v>
      </c>
      <c r="BW3507" s="14">
        <f t="shared" si="9178"/>
        <v>0</v>
      </c>
      <c r="BX3507" s="14"/>
      <c r="BY3507" s="14"/>
      <c r="BZ3507" s="14"/>
      <c r="CA3507" s="14">
        <f t="shared" si="9215"/>
        <v>0</v>
      </c>
      <c r="CB3507" s="122">
        <f t="shared" si="9226"/>
        <v>0</v>
      </c>
    </row>
    <row r="3508" spans="1:80" x14ac:dyDescent="0.25">
      <c r="A3508" s="1" t="s">
        <v>928</v>
      </c>
      <c r="B3508" s="1" t="s">
        <v>88</v>
      </c>
      <c r="C3508" s="1" t="s">
        <v>1510</v>
      </c>
      <c r="D3508" s="82" t="s">
        <v>1511</v>
      </c>
      <c r="E3508" s="82" t="s">
        <v>50</v>
      </c>
      <c r="F3508" s="79" t="s">
        <v>1</v>
      </c>
      <c r="G3508" s="13" t="s">
        <v>1</v>
      </c>
      <c r="H3508" s="2" t="s">
        <v>51</v>
      </c>
      <c r="I3508" s="12">
        <f>SUM(I3509:I3511)</f>
        <v>40600</v>
      </c>
      <c r="J3508" s="12">
        <f t="shared" si="9214"/>
        <v>44393</v>
      </c>
      <c r="K3508" s="12">
        <f t="shared" ref="K3508" si="9255">SUM(K3509:K3511)</f>
        <v>42393</v>
      </c>
      <c r="L3508" s="12">
        <f t="shared" si="9217"/>
        <v>2000</v>
      </c>
      <c r="M3508" s="12">
        <f t="shared" ref="M3508:Q3508" si="9256">SUM(M3509:M3511)</f>
        <v>2000</v>
      </c>
      <c r="N3508" s="12">
        <f t="shared" si="9256"/>
        <v>0</v>
      </c>
      <c r="O3508" s="12">
        <f t="shared" si="9256"/>
        <v>0</v>
      </c>
      <c r="P3508" s="12">
        <f t="shared" si="9256"/>
        <v>0</v>
      </c>
      <c r="Q3508" s="12">
        <f t="shared" si="9256"/>
        <v>0</v>
      </c>
      <c r="R3508" s="12">
        <f t="shared" ref="R3508:AG3508" si="9257">SUM(R3509:R3511)</f>
        <v>2000</v>
      </c>
      <c r="S3508" s="12">
        <f t="shared" si="9257"/>
        <v>0</v>
      </c>
      <c r="T3508" s="12">
        <f t="shared" si="9257"/>
        <v>0</v>
      </c>
      <c r="U3508" s="12">
        <f t="shared" si="9257"/>
        <v>0</v>
      </c>
      <c r="V3508" s="12">
        <f t="shared" si="9257"/>
        <v>0</v>
      </c>
      <c r="W3508" s="12">
        <f t="shared" si="9257"/>
        <v>0</v>
      </c>
      <c r="X3508" s="12">
        <f t="shared" si="9257"/>
        <v>2000</v>
      </c>
      <c r="Y3508" s="12">
        <f t="shared" si="9257"/>
        <v>0</v>
      </c>
      <c r="Z3508" s="12">
        <f t="shared" si="9257"/>
        <v>0</v>
      </c>
      <c r="AA3508" s="12">
        <f t="shared" si="9257"/>
        <v>1060</v>
      </c>
      <c r="AB3508" s="12">
        <f t="shared" si="9257"/>
        <v>940</v>
      </c>
      <c r="AC3508" s="12">
        <f t="shared" si="9257"/>
        <v>0</v>
      </c>
      <c r="AD3508" s="12">
        <f t="shared" si="9257"/>
        <v>0</v>
      </c>
      <c r="AE3508" s="12">
        <f t="shared" si="9257"/>
        <v>0</v>
      </c>
      <c r="AF3508" s="12">
        <f t="shared" si="9257"/>
        <v>0</v>
      </c>
      <c r="AG3508" s="12">
        <f t="shared" si="9257"/>
        <v>0</v>
      </c>
      <c r="AH3508" s="12">
        <v>2000</v>
      </c>
      <c r="AI3508" s="12">
        <v>0</v>
      </c>
      <c r="AJ3508" s="12">
        <f t="shared" ref="AJ3508:AY3508" si="9258">SUM(AJ3509:AJ3511)</f>
        <v>0</v>
      </c>
      <c r="AK3508" s="12">
        <f t="shared" si="9258"/>
        <v>0</v>
      </c>
      <c r="AL3508" s="12">
        <f t="shared" si="9258"/>
        <v>0</v>
      </c>
      <c r="AM3508" s="12">
        <f t="shared" si="9258"/>
        <v>0</v>
      </c>
      <c r="AN3508" s="12">
        <f t="shared" si="9258"/>
        <v>0</v>
      </c>
      <c r="AO3508" s="12">
        <f t="shared" si="9258"/>
        <v>0</v>
      </c>
      <c r="AP3508" s="12">
        <f t="shared" si="9258"/>
        <v>0</v>
      </c>
      <c r="AQ3508" s="12">
        <f t="shared" si="9258"/>
        <v>0</v>
      </c>
      <c r="AR3508" s="12">
        <f t="shared" si="9258"/>
        <v>0</v>
      </c>
      <c r="AS3508" s="12">
        <f t="shared" si="9258"/>
        <v>0</v>
      </c>
      <c r="AT3508" s="12">
        <f t="shared" si="9258"/>
        <v>0</v>
      </c>
      <c r="AU3508" s="12">
        <f t="shared" si="9258"/>
        <v>0</v>
      </c>
      <c r="AV3508" s="12">
        <f t="shared" si="9258"/>
        <v>0</v>
      </c>
      <c r="AW3508" s="12">
        <f t="shared" si="9258"/>
        <v>0</v>
      </c>
      <c r="AX3508" s="12">
        <f t="shared" si="9258"/>
        <v>0</v>
      </c>
      <c r="AY3508" s="12">
        <f t="shared" si="9258"/>
        <v>0</v>
      </c>
      <c r="AZ3508" s="12">
        <v>0</v>
      </c>
      <c r="BA3508" s="12">
        <v>0</v>
      </c>
      <c r="BB3508" s="12">
        <f t="shared" ref="BB3508:BQ3508" si="9259">SUM(BB3509:BB3511)</f>
        <v>0</v>
      </c>
      <c r="BC3508" s="12">
        <f t="shared" si="9259"/>
        <v>0</v>
      </c>
      <c r="BD3508" s="12">
        <f t="shared" si="9259"/>
        <v>0</v>
      </c>
      <c r="BE3508" s="12">
        <f t="shared" si="9259"/>
        <v>500</v>
      </c>
      <c r="BF3508" s="12">
        <f t="shared" si="9259"/>
        <v>0</v>
      </c>
      <c r="BG3508" s="12">
        <f t="shared" si="9259"/>
        <v>0</v>
      </c>
      <c r="BH3508" s="12">
        <f t="shared" si="9259"/>
        <v>500</v>
      </c>
      <c r="BI3508" s="12">
        <f t="shared" si="9259"/>
        <v>0</v>
      </c>
      <c r="BJ3508" s="12">
        <f t="shared" si="9259"/>
        <v>0</v>
      </c>
      <c r="BK3508" s="12">
        <f t="shared" si="9259"/>
        <v>0</v>
      </c>
      <c r="BL3508" s="12">
        <f t="shared" si="9259"/>
        <v>500</v>
      </c>
      <c r="BM3508" s="12">
        <f t="shared" si="9259"/>
        <v>0</v>
      </c>
      <c r="BN3508" s="12">
        <f t="shared" si="9259"/>
        <v>0</v>
      </c>
      <c r="BO3508" s="12">
        <f t="shared" si="9259"/>
        <v>0</v>
      </c>
      <c r="BP3508" s="12">
        <f t="shared" si="9259"/>
        <v>0</v>
      </c>
      <c r="BQ3508" s="12">
        <f t="shared" si="9259"/>
        <v>0</v>
      </c>
      <c r="BR3508" s="12">
        <v>500</v>
      </c>
      <c r="BS3508" s="12">
        <v>0</v>
      </c>
      <c r="BT3508" s="12">
        <f t="shared" ref="BT3508:BZ3508" si="9260">SUM(BT3509:BT3511)</f>
        <v>44659</v>
      </c>
      <c r="BU3508" s="12">
        <f t="shared" si="9260"/>
        <v>42659</v>
      </c>
      <c r="BV3508" s="12">
        <f t="shared" si="9260"/>
        <v>24608</v>
      </c>
      <c r="BW3508" s="12">
        <f t="shared" si="9260"/>
        <v>7818</v>
      </c>
      <c r="BX3508" s="12">
        <f t="shared" si="9260"/>
        <v>2768</v>
      </c>
      <c r="BY3508" s="12">
        <f t="shared" si="9260"/>
        <v>2275</v>
      </c>
      <c r="BZ3508" s="12">
        <f t="shared" si="9260"/>
        <v>2775</v>
      </c>
      <c r="CA3508" s="12">
        <f t="shared" si="9215"/>
        <v>32426</v>
      </c>
      <c r="CB3508" s="124">
        <f t="shared" si="9226"/>
        <v>76.012095923486257</v>
      </c>
    </row>
    <row r="3509" spans="1:80" x14ac:dyDescent="0.25">
      <c r="A3509" s="4" t="s">
        <v>928</v>
      </c>
      <c r="B3509" s="4" t="s">
        <v>88</v>
      </c>
      <c r="C3509" s="4" t="s">
        <v>1510</v>
      </c>
      <c r="D3509" s="79" t="s">
        <v>1511</v>
      </c>
      <c r="E3509" s="89">
        <v>6139</v>
      </c>
      <c r="F3509" s="79"/>
      <c r="G3509" s="75" t="s">
        <v>1906</v>
      </c>
      <c r="H3509" s="13" t="s">
        <v>51</v>
      </c>
      <c r="I3509" s="14">
        <v>32700</v>
      </c>
      <c r="J3509" s="14">
        <f t="shared" si="9214"/>
        <v>35770</v>
      </c>
      <c r="K3509" s="14">
        <v>33770</v>
      </c>
      <c r="L3509" s="14">
        <f t="shared" si="9217"/>
        <v>2000</v>
      </c>
      <c r="M3509" s="14">
        <v>2000</v>
      </c>
      <c r="N3509" s="14">
        <v>0</v>
      </c>
      <c r="O3509" s="14">
        <v>0</v>
      </c>
      <c r="P3509" s="14">
        <v>0</v>
      </c>
      <c r="Q3509" s="14">
        <v>0</v>
      </c>
      <c r="R3509" s="14">
        <v>2000</v>
      </c>
      <c r="S3509" s="14"/>
      <c r="T3509" s="14"/>
      <c r="U3509" s="14"/>
      <c r="V3509" s="14"/>
      <c r="W3509" s="14"/>
      <c r="X3509" s="14">
        <f t="shared" si="9211"/>
        <v>2000</v>
      </c>
      <c r="Y3509" s="14"/>
      <c r="Z3509" s="14"/>
      <c r="AA3509" s="14">
        <v>1060</v>
      </c>
      <c r="AB3509" s="14">
        <v>940</v>
      </c>
      <c r="AC3509" s="14"/>
      <c r="AD3509" s="14"/>
      <c r="AE3509" s="14"/>
      <c r="AF3509" s="14"/>
      <c r="AG3509" s="14"/>
      <c r="AH3509" s="14">
        <v>2000</v>
      </c>
      <c r="AI3509" s="14">
        <v>0</v>
      </c>
      <c r="AJ3509" s="14">
        <v>0</v>
      </c>
      <c r="AK3509" s="14"/>
      <c r="AL3509" s="14"/>
      <c r="AM3509" s="14"/>
      <c r="AN3509" s="14"/>
      <c r="AO3509" s="14"/>
      <c r="AP3509" s="14">
        <f t="shared" si="9212"/>
        <v>0</v>
      </c>
      <c r="AQ3509" s="14"/>
      <c r="AR3509" s="14"/>
      <c r="AS3509" s="14"/>
      <c r="AT3509" s="14"/>
      <c r="AU3509" s="14"/>
      <c r="AV3509" s="14"/>
      <c r="AW3509" s="14"/>
      <c r="AX3509" s="14"/>
      <c r="AY3509" s="14"/>
      <c r="AZ3509" s="14">
        <v>0</v>
      </c>
      <c r="BA3509" s="14">
        <v>0</v>
      </c>
      <c r="BB3509" s="14">
        <v>0</v>
      </c>
      <c r="BC3509" s="14"/>
      <c r="BD3509" s="14"/>
      <c r="BE3509" s="14">
        <v>500</v>
      </c>
      <c r="BF3509" s="14"/>
      <c r="BG3509" s="14"/>
      <c r="BH3509" s="14">
        <f t="shared" si="9213"/>
        <v>500</v>
      </c>
      <c r="BI3509" s="14"/>
      <c r="BJ3509" s="14"/>
      <c r="BK3509" s="14"/>
      <c r="BL3509" s="14">
        <v>500</v>
      </c>
      <c r="BM3509" s="14"/>
      <c r="BN3509" s="14"/>
      <c r="BO3509" s="14"/>
      <c r="BP3509" s="14"/>
      <c r="BQ3509" s="14"/>
      <c r="BR3509" s="14">
        <v>500</v>
      </c>
      <c r="BS3509" s="14">
        <v>0</v>
      </c>
      <c r="BT3509" s="14">
        <v>35770</v>
      </c>
      <c r="BU3509" s="14">
        <v>33770</v>
      </c>
      <c r="BV3509" s="14">
        <v>20000</v>
      </c>
      <c r="BW3509" s="14">
        <f t="shared" si="9178"/>
        <v>5500</v>
      </c>
      <c r="BX3509" s="14">
        <v>2000</v>
      </c>
      <c r="BY3509" s="14">
        <v>1500</v>
      </c>
      <c r="BZ3509" s="14">
        <v>2000</v>
      </c>
      <c r="CA3509" s="14">
        <f t="shared" si="9215"/>
        <v>25500</v>
      </c>
      <c r="CB3509" s="122">
        <f t="shared" si="9226"/>
        <v>75.510808409831213</v>
      </c>
    </row>
    <row r="3510" spans="1:80" ht="22.5" x14ac:dyDescent="0.25">
      <c r="A3510" s="4" t="s">
        <v>928</v>
      </c>
      <c r="B3510" s="4" t="s">
        <v>88</v>
      </c>
      <c r="C3510" s="4" t="s">
        <v>1510</v>
      </c>
      <c r="D3510" s="79" t="s">
        <v>1511</v>
      </c>
      <c r="E3510" s="89">
        <v>6139</v>
      </c>
      <c r="F3510" s="79" t="s">
        <v>1518</v>
      </c>
      <c r="G3510" s="75" t="s">
        <v>1906</v>
      </c>
      <c r="H3510" s="13" t="s">
        <v>59</v>
      </c>
      <c r="I3510" s="14">
        <v>4900</v>
      </c>
      <c r="J3510" s="14">
        <f t="shared" si="9214"/>
        <v>5323</v>
      </c>
      <c r="K3510" s="14">
        <v>5323</v>
      </c>
      <c r="L3510" s="14">
        <f t="shared" si="9217"/>
        <v>0</v>
      </c>
      <c r="M3510" s="14">
        <v>0</v>
      </c>
      <c r="N3510" s="14">
        <v>0</v>
      </c>
      <c r="O3510" s="14">
        <v>0</v>
      </c>
      <c r="P3510" s="14">
        <v>0</v>
      </c>
      <c r="Q3510" s="14">
        <v>0</v>
      </c>
      <c r="R3510" s="14">
        <v>0</v>
      </c>
      <c r="S3510" s="14"/>
      <c r="T3510" s="14"/>
      <c r="U3510" s="14"/>
      <c r="V3510" s="14"/>
      <c r="W3510" s="14"/>
      <c r="X3510" s="14">
        <f t="shared" si="9211"/>
        <v>0</v>
      </c>
      <c r="Y3510" s="14"/>
      <c r="Z3510" s="14"/>
      <c r="AA3510" s="14"/>
      <c r="AB3510" s="14"/>
      <c r="AC3510" s="14"/>
      <c r="AD3510" s="14"/>
      <c r="AE3510" s="14"/>
      <c r="AF3510" s="14"/>
      <c r="AG3510" s="14"/>
      <c r="AH3510" s="14">
        <v>0</v>
      </c>
      <c r="AI3510" s="14">
        <v>0</v>
      </c>
      <c r="AJ3510" s="14">
        <v>0</v>
      </c>
      <c r="AK3510" s="14"/>
      <c r="AL3510" s="14"/>
      <c r="AM3510" s="14"/>
      <c r="AN3510" s="14"/>
      <c r="AO3510" s="14"/>
      <c r="AP3510" s="14">
        <f t="shared" si="9212"/>
        <v>0</v>
      </c>
      <c r="AQ3510" s="14"/>
      <c r="AR3510" s="14"/>
      <c r="AS3510" s="14"/>
      <c r="AT3510" s="14"/>
      <c r="AU3510" s="14"/>
      <c r="AV3510" s="14"/>
      <c r="AW3510" s="14"/>
      <c r="AX3510" s="14"/>
      <c r="AY3510" s="14"/>
      <c r="AZ3510" s="14">
        <v>0</v>
      </c>
      <c r="BA3510" s="14">
        <v>0</v>
      </c>
      <c r="BB3510" s="14">
        <v>0</v>
      </c>
      <c r="BC3510" s="14"/>
      <c r="BD3510" s="14"/>
      <c r="BE3510" s="14"/>
      <c r="BF3510" s="14"/>
      <c r="BG3510" s="14"/>
      <c r="BH3510" s="14">
        <f t="shared" si="9213"/>
        <v>0</v>
      </c>
      <c r="BI3510" s="14"/>
      <c r="BJ3510" s="14"/>
      <c r="BK3510" s="14"/>
      <c r="BL3510" s="14"/>
      <c r="BM3510" s="14"/>
      <c r="BN3510" s="14"/>
      <c r="BO3510" s="14"/>
      <c r="BP3510" s="14"/>
      <c r="BQ3510" s="14"/>
      <c r="BR3510" s="14">
        <v>0</v>
      </c>
      <c r="BS3510" s="14">
        <v>0</v>
      </c>
      <c r="BT3510" s="14">
        <v>5589</v>
      </c>
      <c r="BU3510" s="14">
        <v>5589</v>
      </c>
      <c r="BV3510" s="14">
        <v>2958</v>
      </c>
      <c r="BW3510" s="14">
        <f t="shared" si="9178"/>
        <v>1493</v>
      </c>
      <c r="BX3510" s="14">
        <v>493</v>
      </c>
      <c r="BY3510" s="14">
        <v>500</v>
      </c>
      <c r="BZ3510" s="14">
        <v>500</v>
      </c>
      <c r="CA3510" s="14">
        <f t="shared" si="9215"/>
        <v>4451</v>
      </c>
      <c r="CB3510" s="122">
        <f t="shared" si="9226"/>
        <v>79.638575773841467</v>
      </c>
    </row>
    <row r="3511" spans="1:80" ht="22.5" x14ac:dyDescent="0.25">
      <c r="A3511" s="4" t="s">
        <v>928</v>
      </c>
      <c r="B3511" s="4" t="s">
        <v>88</v>
      </c>
      <c r="C3511" s="4" t="s">
        <v>1510</v>
      </c>
      <c r="D3511" s="79" t="s">
        <v>1511</v>
      </c>
      <c r="E3511" s="89">
        <v>6139</v>
      </c>
      <c r="F3511" s="79" t="s">
        <v>1519</v>
      </c>
      <c r="G3511" s="75" t="s">
        <v>1906</v>
      </c>
      <c r="H3511" s="13" t="s">
        <v>65</v>
      </c>
      <c r="I3511" s="14">
        <v>3000</v>
      </c>
      <c r="J3511" s="14">
        <f t="shared" si="9214"/>
        <v>3300</v>
      </c>
      <c r="K3511" s="14">
        <v>3300</v>
      </c>
      <c r="L3511" s="14">
        <f t="shared" si="9217"/>
        <v>0</v>
      </c>
      <c r="M3511" s="14">
        <v>0</v>
      </c>
      <c r="N3511" s="14">
        <v>0</v>
      </c>
      <c r="O3511" s="14">
        <v>0</v>
      </c>
      <c r="P3511" s="14">
        <v>0</v>
      </c>
      <c r="Q3511" s="14">
        <v>0</v>
      </c>
      <c r="R3511" s="14">
        <v>0</v>
      </c>
      <c r="S3511" s="14"/>
      <c r="T3511" s="14"/>
      <c r="U3511" s="14"/>
      <c r="V3511" s="14"/>
      <c r="W3511" s="14"/>
      <c r="X3511" s="14">
        <f t="shared" si="9211"/>
        <v>0</v>
      </c>
      <c r="Y3511" s="14"/>
      <c r="Z3511" s="14"/>
      <c r="AA3511" s="14"/>
      <c r="AB3511" s="14"/>
      <c r="AC3511" s="14"/>
      <c r="AD3511" s="14"/>
      <c r="AE3511" s="14"/>
      <c r="AF3511" s="14"/>
      <c r="AG3511" s="14"/>
      <c r="AH3511" s="14">
        <v>0</v>
      </c>
      <c r="AI3511" s="14">
        <v>0</v>
      </c>
      <c r="AJ3511" s="14">
        <v>0</v>
      </c>
      <c r="AK3511" s="14"/>
      <c r="AL3511" s="14"/>
      <c r="AM3511" s="14"/>
      <c r="AN3511" s="14"/>
      <c r="AO3511" s="14"/>
      <c r="AP3511" s="14">
        <f t="shared" si="9212"/>
        <v>0</v>
      </c>
      <c r="AQ3511" s="14"/>
      <c r="AR3511" s="14"/>
      <c r="AS3511" s="14"/>
      <c r="AT3511" s="14"/>
      <c r="AU3511" s="14"/>
      <c r="AV3511" s="14"/>
      <c r="AW3511" s="14"/>
      <c r="AX3511" s="14"/>
      <c r="AY3511" s="14"/>
      <c r="AZ3511" s="14">
        <v>0</v>
      </c>
      <c r="BA3511" s="14">
        <v>0</v>
      </c>
      <c r="BB3511" s="14">
        <v>0</v>
      </c>
      <c r="BC3511" s="14"/>
      <c r="BD3511" s="14"/>
      <c r="BE3511" s="14"/>
      <c r="BF3511" s="14"/>
      <c r="BG3511" s="14"/>
      <c r="BH3511" s="14">
        <f t="shared" si="9213"/>
        <v>0</v>
      </c>
      <c r="BI3511" s="14"/>
      <c r="BJ3511" s="14"/>
      <c r="BK3511" s="14"/>
      <c r="BL3511" s="14"/>
      <c r="BM3511" s="14"/>
      <c r="BN3511" s="14"/>
      <c r="BO3511" s="14"/>
      <c r="BP3511" s="14"/>
      <c r="BQ3511" s="14"/>
      <c r="BR3511" s="14">
        <v>0</v>
      </c>
      <c r="BS3511" s="14">
        <v>0</v>
      </c>
      <c r="BT3511" s="14">
        <v>3300</v>
      </c>
      <c r="BU3511" s="14">
        <v>3300</v>
      </c>
      <c r="BV3511" s="14">
        <v>1650</v>
      </c>
      <c r="BW3511" s="14">
        <f t="shared" si="9178"/>
        <v>825</v>
      </c>
      <c r="BX3511" s="14">
        <v>275</v>
      </c>
      <c r="BY3511" s="14">
        <v>275</v>
      </c>
      <c r="BZ3511" s="14">
        <v>275</v>
      </c>
      <c r="CA3511" s="14">
        <f t="shared" si="9215"/>
        <v>2475</v>
      </c>
      <c r="CB3511" s="122">
        <f t="shared" si="9226"/>
        <v>75</v>
      </c>
    </row>
    <row r="3512" spans="1:80" ht="22.5" x14ac:dyDescent="0.25">
      <c r="A3512" s="1" t="s">
        <v>1</v>
      </c>
      <c r="B3512" s="1" t="s">
        <v>1</v>
      </c>
      <c r="C3512" s="1" t="s">
        <v>1</v>
      </c>
      <c r="D3512" s="78" t="s">
        <v>1</v>
      </c>
      <c r="E3512" s="78" t="s">
        <v>1</v>
      </c>
      <c r="F3512" s="78" t="s">
        <v>1</v>
      </c>
      <c r="G3512" s="2" t="s">
        <v>1</v>
      </c>
      <c r="H3512" s="10" t="s">
        <v>66</v>
      </c>
      <c r="I3512" s="11">
        <f>SUM(I3513)</f>
        <v>100</v>
      </c>
      <c r="J3512" s="11">
        <f t="shared" si="9214"/>
        <v>110</v>
      </c>
      <c r="K3512" s="11">
        <f t="shared" ref="K3512:Q3513" si="9261">SUM(K3513)</f>
        <v>110</v>
      </c>
      <c r="L3512" s="11">
        <f t="shared" si="9217"/>
        <v>0</v>
      </c>
      <c r="M3512" s="11">
        <f t="shared" si="9261"/>
        <v>0</v>
      </c>
      <c r="N3512" s="11">
        <f t="shared" si="9261"/>
        <v>0</v>
      </c>
      <c r="O3512" s="11">
        <f t="shared" si="9261"/>
        <v>0</v>
      </c>
      <c r="P3512" s="11">
        <f t="shared" si="9261"/>
        <v>0</v>
      </c>
      <c r="Q3512" s="11">
        <f t="shared" si="9261"/>
        <v>0</v>
      </c>
      <c r="R3512" s="11">
        <f t="shared" ref="R3512:AG3513" si="9262">SUM(R3513)</f>
        <v>0</v>
      </c>
      <c r="S3512" s="11">
        <f t="shared" si="9262"/>
        <v>0</v>
      </c>
      <c r="T3512" s="11">
        <f t="shared" si="9262"/>
        <v>0</v>
      </c>
      <c r="U3512" s="11">
        <f t="shared" si="9262"/>
        <v>0</v>
      </c>
      <c r="V3512" s="11">
        <f t="shared" si="9262"/>
        <v>0</v>
      </c>
      <c r="W3512" s="11">
        <f t="shared" si="9262"/>
        <v>0</v>
      </c>
      <c r="X3512" s="11">
        <f t="shared" si="9262"/>
        <v>0</v>
      </c>
      <c r="Y3512" s="11">
        <f t="shared" si="9262"/>
        <v>0</v>
      </c>
      <c r="Z3512" s="11">
        <f t="shared" si="9262"/>
        <v>0</v>
      </c>
      <c r="AA3512" s="11">
        <f t="shared" si="9262"/>
        <v>0</v>
      </c>
      <c r="AB3512" s="11">
        <f t="shared" si="9262"/>
        <v>0</v>
      </c>
      <c r="AC3512" s="11">
        <f t="shared" si="9262"/>
        <v>0</v>
      </c>
      <c r="AD3512" s="11">
        <f t="shared" si="9262"/>
        <v>0</v>
      </c>
      <c r="AE3512" s="11">
        <f t="shared" si="9262"/>
        <v>0</v>
      </c>
      <c r="AF3512" s="11">
        <f t="shared" si="9262"/>
        <v>0</v>
      </c>
      <c r="AG3512" s="11">
        <f t="shared" si="9262"/>
        <v>0</v>
      </c>
      <c r="AH3512" s="11">
        <v>0</v>
      </c>
      <c r="AI3512" s="11">
        <v>0</v>
      </c>
      <c r="AJ3512" s="11">
        <f t="shared" ref="AJ3512:AY3513" si="9263">SUM(AJ3513)</f>
        <v>0</v>
      </c>
      <c r="AK3512" s="11">
        <f t="shared" si="9263"/>
        <v>0</v>
      </c>
      <c r="AL3512" s="11">
        <f t="shared" si="9263"/>
        <v>0</v>
      </c>
      <c r="AM3512" s="11">
        <f t="shared" si="9263"/>
        <v>0</v>
      </c>
      <c r="AN3512" s="11">
        <f t="shared" si="9263"/>
        <v>0</v>
      </c>
      <c r="AO3512" s="11">
        <f t="shared" si="9263"/>
        <v>0</v>
      </c>
      <c r="AP3512" s="11">
        <f t="shared" si="9263"/>
        <v>0</v>
      </c>
      <c r="AQ3512" s="11">
        <f t="shared" si="9263"/>
        <v>0</v>
      </c>
      <c r="AR3512" s="11">
        <f t="shared" si="9263"/>
        <v>0</v>
      </c>
      <c r="AS3512" s="11">
        <f t="shared" si="9263"/>
        <v>0</v>
      </c>
      <c r="AT3512" s="11">
        <f t="shared" si="9263"/>
        <v>0</v>
      </c>
      <c r="AU3512" s="11">
        <f t="shared" si="9263"/>
        <v>0</v>
      </c>
      <c r="AV3512" s="11">
        <f t="shared" si="9263"/>
        <v>0</v>
      </c>
      <c r="AW3512" s="11">
        <f t="shared" si="9263"/>
        <v>0</v>
      </c>
      <c r="AX3512" s="11">
        <f t="shared" si="9263"/>
        <v>0</v>
      </c>
      <c r="AY3512" s="11">
        <f t="shared" si="9263"/>
        <v>0</v>
      </c>
      <c r="AZ3512" s="11">
        <v>0</v>
      </c>
      <c r="BA3512" s="11">
        <v>0</v>
      </c>
      <c r="BB3512" s="11">
        <f t="shared" ref="BB3512:BQ3513" si="9264">SUM(BB3513)</f>
        <v>0</v>
      </c>
      <c r="BC3512" s="11">
        <f t="shared" si="9264"/>
        <v>0</v>
      </c>
      <c r="BD3512" s="11">
        <f t="shared" si="9264"/>
        <v>0</v>
      </c>
      <c r="BE3512" s="11">
        <f t="shared" si="9264"/>
        <v>0</v>
      </c>
      <c r="BF3512" s="11">
        <f t="shared" si="9264"/>
        <v>0</v>
      </c>
      <c r="BG3512" s="11">
        <f t="shared" si="9264"/>
        <v>0</v>
      </c>
      <c r="BH3512" s="11">
        <f t="shared" si="9264"/>
        <v>0</v>
      </c>
      <c r="BI3512" s="11">
        <f t="shared" si="9264"/>
        <v>0</v>
      </c>
      <c r="BJ3512" s="11">
        <f t="shared" si="9264"/>
        <v>0</v>
      </c>
      <c r="BK3512" s="11">
        <f t="shared" si="9264"/>
        <v>0</v>
      </c>
      <c r="BL3512" s="11">
        <f t="shared" si="9264"/>
        <v>0</v>
      </c>
      <c r="BM3512" s="11">
        <f t="shared" si="9264"/>
        <v>0</v>
      </c>
      <c r="BN3512" s="11">
        <f t="shared" si="9264"/>
        <v>0</v>
      </c>
      <c r="BO3512" s="11">
        <f t="shared" si="9264"/>
        <v>0</v>
      </c>
      <c r="BP3512" s="11">
        <f t="shared" si="9264"/>
        <v>0</v>
      </c>
      <c r="BQ3512" s="11">
        <f t="shared" si="9264"/>
        <v>0</v>
      </c>
      <c r="BR3512" s="11">
        <v>0</v>
      </c>
      <c r="BS3512" s="11">
        <v>0</v>
      </c>
      <c r="BT3512" s="11">
        <f t="shared" ref="BT3512:BZ3513" si="9265">SUM(BT3513)</f>
        <v>110</v>
      </c>
      <c r="BU3512" s="11">
        <f t="shared" si="9265"/>
        <v>110</v>
      </c>
      <c r="BV3512" s="11">
        <f t="shared" si="9265"/>
        <v>0</v>
      </c>
      <c r="BW3512" s="11">
        <f t="shared" si="9265"/>
        <v>0</v>
      </c>
      <c r="BX3512" s="11">
        <f t="shared" si="9265"/>
        <v>0</v>
      </c>
      <c r="BY3512" s="11">
        <f t="shared" si="9265"/>
        <v>0</v>
      </c>
      <c r="BZ3512" s="11">
        <f t="shared" si="9265"/>
        <v>0</v>
      </c>
      <c r="CA3512" s="11">
        <f t="shared" si="9215"/>
        <v>0</v>
      </c>
      <c r="CB3512" s="123">
        <f t="shared" si="9226"/>
        <v>0</v>
      </c>
    </row>
    <row r="3513" spans="1:80" x14ac:dyDescent="0.25">
      <c r="A3513" s="4" t="s">
        <v>928</v>
      </c>
      <c r="B3513" s="4" t="s">
        <v>88</v>
      </c>
      <c r="C3513" s="4" t="s">
        <v>1510</v>
      </c>
      <c r="D3513" s="79" t="s">
        <v>1511</v>
      </c>
      <c r="E3513" s="78" t="s">
        <v>67</v>
      </c>
      <c r="F3513" s="78" t="s">
        <v>1</v>
      </c>
      <c r="G3513" s="2" t="s">
        <v>1</v>
      </c>
      <c r="H3513" s="2" t="s">
        <v>68</v>
      </c>
      <c r="I3513" s="12">
        <f>SUM(I3514)</f>
        <v>100</v>
      </c>
      <c r="J3513" s="12">
        <f t="shared" si="9214"/>
        <v>110</v>
      </c>
      <c r="K3513" s="12">
        <f t="shared" si="9261"/>
        <v>110</v>
      </c>
      <c r="L3513" s="12">
        <f t="shared" si="9217"/>
        <v>0</v>
      </c>
      <c r="M3513" s="12">
        <f t="shared" si="9261"/>
        <v>0</v>
      </c>
      <c r="N3513" s="12">
        <f t="shared" si="9261"/>
        <v>0</v>
      </c>
      <c r="O3513" s="12">
        <f t="shared" si="9261"/>
        <v>0</v>
      </c>
      <c r="P3513" s="12">
        <f t="shared" si="9261"/>
        <v>0</v>
      </c>
      <c r="Q3513" s="12">
        <f t="shared" si="9261"/>
        <v>0</v>
      </c>
      <c r="R3513" s="12">
        <f t="shared" si="9262"/>
        <v>0</v>
      </c>
      <c r="S3513" s="12">
        <f t="shared" ref="S3513:AG3513" si="9266">SUM(S3514)</f>
        <v>0</v>
      </c>
      <c r="T3513" s="12">
        <f t="shared" si="9266"/>
        <v>0</v>
      </c>
      <c r="U3513" s="12">
        <f t="shared" si="9266"/>
        <v>0</v>
      </c>
      <c r="V3513" s="12">
        <f t="shared" si="9266"/>
        <v>0</v>
      </c>
      <c r="W3513" s="12">
        <f t="shared" si="9266"/>
        <v>0</v>
      </c>
      <c r="X3513" s="12">
        <f t="shared" si="9266"/>
        <v>0</v>
      </c>
      <c r="Y3513" s="12">
        <f t="shared" si="9266"/>
        <v>0</v>
      </c>
      <c r="Z3513" s="12">
        <f t="shared" si="9266"/>
        <v>0</v>
      </c>
      <c r="AA3513" s="12">
        <f t="shared" si="9266"/>
        <v>0</v>
      </c>
      <c r="AB3513" s="12">
        <f t="shared" si="9266"/>
        <v>0</v>
      </c>
      <c r="AC3513" s="12">
        <f t="shared" si="9266"/>
        <v>0</v>
      </c>
      <c r="AD3513" s="12">
        <f t="shared" si="9266"/>
        <v>0</v>
      </c>
      <c r="AE3513" s="12">
        <f t="shared" si="9266"/>
        <v>0</v>
      </c>
      <c r="AF3513" s="12">
        <f t="shared" si="9266"/>
        <v>0</v>
      </c>
      <c r="AG3513" s="12">
        <f t="shared" si="9266"/>
        <v>0</v>
      </c>
      <c r="AH3513" s="12">
        <v>0</v>
      </c>
      <c r="AI3513" s="12">
        <v>0</v>
      </c>
      <c r="AJ3513" s="12">
        <f t="shared" si="9263"/>
        <v>0</v>
      </c>
      <c r="AK3513" s="12">
        <f t="shared" ref="AK3513:AY3513" si="9267">SUM(AK3514)</f>
        <v>0</v>
      </c>
      <c r="AL3513" s="12">
        <f t="shared" si="9267"/>
        <v>0</v>
      </c>
      <c r="AM3513" s="12">
        <f t="shared" si="9267"/>
        <v>0</v>
      </c>
      <c r="AN3513" s="12">
        <f t="shared" si="9267"/>
        <v>0</v>
      </c>
      <c r="AO3513" s="12">
        <f t="shared" si="9267"/>
        <v>0</v>
      </c>
      <c r="AP3513" s="12">
        <f t="shared" si="9267"/>
        <v>0</v>
      </c>
      <c r="AQ3513" s="12">
        <f t="shared" si="9267"/>
        <v>0</v>
      </c>
      <c r="AR3513" s="12">
        <f t="shared" si="9267"/>
        <v>0</v>
      </c>
      <c r="AS3513" s="12">
        <f t="shared" si="9267"/>
        <v>0</v>
      </c>
      <c r="AT3513" s="12">
        <f t="shared" si="9267"/>
        <v>0</v>
      </c>
      <c r="AU3513" s="12">
        <f t="shared" si="9267"/>
        <v>0</v>
      </c>
      <c r="AV3513" s="12">
        <f t="shared" si="9267"/>
        <v>0</v>
      </c>
      <c r="AW3513" s="12">
        <f t="shared" si="9267"/>
        <v>0</v>
      </c>
      <c r="AX3513" s="12">
        <f t="shared" si="9267"/>
        <v>0</v>
      </c>
      <c r="AY3513" s="12">
        <f t="shared" si="9267"/>
        <v>0</v>
      </c>
      <c r="AZ3513" s="12">
        <v>0</v>
      </c>
      <c r="BA3513" s="12">
        <v>0</v>
      </c>
      <c r="BB3513" s="12">
        <f t="shared" si="9264"/>
        <v>0</v>
      </c>
      <c r="BC3513" s="12">
        <f t="shared" ref="BC3513:BQ3513" si="9268">SUM(BC3514)</f>
        <v>0</v>
      </c>
      <c r="BD3513" s="12">
        <f t="shared" si="9268"/>
        <v>0</v>
      </c>
      <c r="BE3513" s="12">
        <f t="shared" si="9268"/>
        <v>0</v>
      </c>
      <c r="BF3513" s="12">
        <f t="shared" si="9268"/>
        <v>0</v>
      </c>
      <c r="BG3513" s="12">
        <f t="shared" si="9268"/>
        <v>0</v>
      </c>
      <c r="BH3513" s="12">
        <f t="shared" si="9268"/>
        <v>0</v>
      </c>
      <c r="BI3513" s="12">
        <f t="shared" si="9268"/>
        <v>0</v>
      </c>
      <c r="BJ3513" s="12">
        <f t="shared" si="9268"/>
        <v>0</v>
      </c>
      <c r="BK3513" s="12">
        <f t="shared" si="9268"/>
        <v>0</v>
      </c>
      <c r="BL3513" s="12">
        <f t="shared" si="9268"/>
        <v>0</v>
      </c>
      <c r="BM3513" s="12">
        <f t="shared" si="9268"/>
        <v>0</v>
      </c>
      <c r="BN3513" s="12">
        <f t="shared" si="9268"/>
        <v>0</v>
      </c>
      <c r="BO3513" s="12">
        <f t="shared" si="9268"/>
        <v>0</v>
      </c>
      <c r="BP3513" s="12">
        <f t="shared" si="9268"/>
        <v>0</v>
      </c>
      <c r="BQ3513" s="12">
        <f t="shared" si="9268"/>
        <v>0</v>
      </c>
      <c r="BR3513" s="12">
        <v>0</v>
      </c>
      <c r="BS3513" s="12">
        <v>0</v>
      </c>
      <c r="BT3513" s="12">
        <f t="shared" si="9265"/>
        <v>110</v>
      </c>
      <c r="BU3513" s="12">
        <f t="shared" si="9265"/>
        <v>110</v>
      </c>
      <c r="BV3513" s="12">
        <f t="shared" si="9265"/>
        <v>0</v>
      </c>
      <c r="BW3513" s="12">
        <f t="shared" si="9265"/>
        <v>0</v>
      </c>
      <c r="BX3513" s="12">
        <f t="shared" si="9265"/>
        <v>0</v>
      </c>
      <c r="BY3513" s="12">
        <f t="shared" si="9265"/>
        <v>0</v>
      </c>
      <c r="BZ3513" s="12">
        <f t="shared" si="9265"/>
        <v>0</v>
      </c>
      <c r="CA3513" s="12">
        <f t="shared" si="9215"/>
        <v>0</v>
      </c>
      <c r="CB3513" s="124">
        <f t="shared" si="9226"/>
        <v>0</v>
      </c>
    </row>
    <row r="3514" spans="1:80" x14ac:dyDescent="0.25">
      <c r="A3514" s="4" t="s">
        <v>928</v>
      </c>
      <c r="B3514" s="4" t="s">
        <v>88</v>
      </c>
      <c r="C3514" s="4" t="s">
        <v>1510</v>
      </c>
      <c r="D3514" s="79" t="s">
        <v>1511</v>
      </c>
      <c r="E3514" s="89">
        <v>6148</v>
      </c>
      <c r="F3514" s="79"/>
      <c r="G3514" s="75" t="s">
        <v>1906</v>
      </c>
      <c r="H3514" s="13" t="s">
        <v>76</v>
      </c>
      <c r="I3514" s="14">
        <v>100</v>
      </c>
      <c r="J3514" s="14">
        <f t="shared" si="9214"/>
        <v>110</v>
      </c>
      <c r="K3514" s="14">
        <v>110</v>
      </c>
      <c r="L3514" s="14">
        <f t="shared" si="9217"/>
        <v>0</v>
      </c>
      <c r="M3514" s="14">
        <v>0</v>
      </c>
      <c r="N3514" s="14">
        <v>0</v>
      </c>
      <c r="O3514" s="14">
        <v>0</v>
      </c>
      <c r="P3514" s="14">
        <v>0</v>
      </c>
      <c r="Q3514" s="14">
        <v>0</v>
      </c>
      <c r="R3514" s="14">
        <v>0</v>
      </c>
      <c r="S3514" s="14"/>
      <c r="T3514" s="14"/>
      <c r="U3514" s="14"/>
      <c r="V3514" s="14"/>
      <c r="W3514" s="14"/>
      <c r="X3514" s="14">
        <f t="shared" si="9211"/>
        <v>0</v>
      </c>
      <c r="Y3514" s="14"/>
      <c r="Z3514" s="14"/>
      <c r="AA3514" s="14"/>
      <c r="AB3514" s="14"/>
      <c r="AC3514" s="14"/>
      <c r="AD3514" s="14"/>
      <c r="AE3514" s="14"/>
      <c r="AF3514" s="14"/>
      <c r="AG3514" s="14"/>
      <c r="AH3514" s="14">
        <v>0</v>
      </c>
      <c r="AI3514" s="14">
        <v>0</v>
      </c>
      <c r="AJ3514" s="14">
        <v>0</v>
      </c>
      <c r="AK3514" s="14"/>
      <c r="AL3514" s="14"/>
      <c r="AM3514" s="14"/>
      <c r="AN3514" s="14"/>
      <c r="AO3514" s="14"/>
      <c r="AP3514" s="14">
        <f t="shared" si="9212"/>
        <v>0</v>
      </c>
      <c r="AQ3514" s="14"/>
      <c r="AR3514" s="14"/>
      <c r="AS3514" s="14"/>
      <c r="AT3514" s="14"/>
      <c r="AU3514" s="14"/>
      <c r="AV3514" s="14"/>
      <c r="AW3514" s="14"/>
      <c r="AX3514" s="14"/>
      <c r="AY3514" s="14"/>
      <c r="AZ3514" s="14">
        <v>0</v>
      </c>
      <c r="BA3514" s="14">
        <v>0</v>
      </c>
      <c r="BB3514" s="14">
        <v>0</v>
      </c>
      <c r="BC3514" s="14"/>
      <c r="BD3514" s="14"/>
      <c r="BE3514" s="14"/>
      <c r="BF3514" s="14"/>
      <c r="BG3514" s="14"/>
      <c r="BH3514" s="14">
        <f t="shared" si="9213"/>
        <v>0</v>
      </c>
      <c r="BI3514" s="14"/>
      <c r="BJ3514" s="14"/>
      <c r="BK3514" s="14"/>
      <c r="BL3514" s="14"/>
      <c r="BM3514" s="14"/>
      <c r="BN3514" s="14"/>
      <c r="BO3514" s="14"/>
      <c r="BP3514" s="14"/>
      <c r="BQ3514" s="14"/>
      <c r="BR3514" s="14">
        <v>0</v>
      </c>
      <c r="BS3514" s="14">
        <v>0</v>
      </c>
      <c r="BT3514" s="14">
        <v>110</v>
      </c>
      <c r="BU3514" s="14">
        <v>110</v>
      </c>
      <c r="BV3514" s="14">
        <v>0</v>
      </c>
      <c r="BW3514" s="14">
        <f t="shared" si="9178"/>
        <v>0</v>
      </c>
      <c r="BX3514" s="14"/>
      <c r="BY3514" s="14"/>
      <c r="BZ3514" s="14"/>
      <c r="CA3514" s="14">
        <f t="shared" si="9215"/>
        <v>0</v>
      </c>
      <c r="CB3514" s="122">
        <f t="shared" si="9226"/>
        <v>0</v>
      </c>
    </row>
    <row r="3515" spans="1:80" ht="22.5" x14ac:dyDescent="0.25">
      <c r="A3515" s="1" t="s">
        <v>1</v>
      </c>
      <c r="B3515" s="1" t="s">
        <v>1</v>
      </c>
      <c r="C3515" s="1" t="s">
        <v>1</v>
      </c>
      <c r="D3515" s="78" t="s">
        <v>1</v>
      </c>
      <c r="E3515" s="78" t="s">
        <v>1</v>
      </c>
      <c r="F3515" s="78" t="s">
        <v>1</v>
      </c>
      <c r="G3515" s="2" t="s">
        <v>1</v>
      </c>
      <c r="H3515" s="10" t="s">
        <v>77</v>
      </c>
      <c r="I3515" s="11">
        <f>SUM(I3516)</f>
        <v>50000</v>
      </c>
      <c r="J3515" s="11">
        <f t="shared" si="9214"/>
        <v>36000</v>
      </c>
      <c r="K3515" s="11">
        <f t="shared" ref="K3515:Q3515" si="9269">SUM(K3516)</f>
        <v>30000</v>
      </c>
      <c r="L3515" s="11">
        <f t="shared" si="9217"/>
        <v>6000</v>
      </c>
      <c r="M3515" s="11">
        <f t="shared" si="9269"/>
        <v>6000</v>
      </c>
      <c r="N3515" s="11">
        <f t="shared" si="9269"/>
        <v>0</v>
      </c>
      <c r="O3515" s="11">
        <f t="shared" si="9269"/>
        <v>0</v>
      </c>
      <c r="P3515" s="11">
        <f t="shared" si="9269"/>
        <v>0</v>
      </c>
      <c r="Q3515" s="11">
        <f t="shared" si="9269"/>
        <v>0</v>
      </c>
      <c r="R3515" s="11">
        <f t="shared" ref="R3515:AG3515" si="9270">SUM(R3516)</f>
        <v>6000</v>
      </c>
      <c r="S3515" s="11">
        <f t="shared" si="9270"/>
        <v>0</v>
      </c>
      <c r="T3515" s="11">
        <f t="shared" si="9270"/>
        <v>0</v>
      </c>
      <c r="U3515" s="11">
        <f t="shared" si="9270"/>
        <v>0</v>
      </c>
      <c r="V3515" s="11">
        <f t="shared" si="9270"/>
        <v>0</v>
      </c>
      <c r="W3515" s="11">
        <f t="shared" si="9270"/>
        <v>0</v>
      </c>
      <c r="X3515" s="11">
        <f t="shared" si="9270"/>
        <v>6000</v>
      </c>
      <c r="Y3515" s="11">
        <f t="shared" si="9270"/>
        <v>0</v>
      </c>
      <c r="Z3515" s="11">
        <f t="shared" si="9270"/>
        <v>0</v>
      </c>
      <c r="AA3515" s="11">
        <f t="shared" si="9270"/>
        <v>0</v>
      </c>
      <c r="AB3515" s="11">
        <f t="shared" si="9270"/>
        <v>0</v>
      </c>
      <c r="AC3515" s="11">
        <f t="shared" si="9270"/>
        <v>0</v>
      </c>
      <c r="AD3515" s="11">
        <f t="shared" si="9270"/>
        <v>840</v>
      </c>
      <c r="AE3515" s="11">
        <f t="shared" si="9270"/>
        <v>0</v>
      </c>
      <c r="AF3515" s="11">
        <f t="shared" si="9270"/>
        <v>0</v>
      </c>
      <c r="AG3515" s="11">
        <f t="shared" si="9270"/>
        <v>0</v>
      </c>
      <c r="AH3515" s="11">
        <v>840</v>
      </c>
      <c r="AI3515" s="11">
        <v>5160</v>
      </c>
      <c r="AJ3515" s="11">
        <f t="shared" ref="AJ3515:AY3515" si="9271">SUM(AJ3516)</f>
        <v>0</v>
      </c>
      <c r="AK3515" s="11">
        <f t="shared" si="9271"/>
        <v>0</v>
      </c>
      <c r="AL3515" s="11">
        <f t="shared" si="9271"/>
        <v>0</v>
      </c>
      <c r="AM3515" s="11">
        <f t="shared" si="9271"/>
        <v>0</v>
      </c>
      <c r="AN3515" s="11">
        <f t="shared" si="9271"/>
        <v>0</v>
      </c>
      <c r="AO3515" s="11">
        <f t="shared" si="9271"/>
        <v>0</v>
      </c>
      <c r="AP3515" s="11">
        <f t="shared" si="9271"/>
        <v>0</v>
      </c>
      <c r="AQ3515" s="11">
        <f t="shared" si="9271"/>
        <v>0</v>
      </c>
      <c r="AR3515" s="11">
        <f t="shared" si="9271"/>
        <v>0</v>
      </c>
      <c r="AS3515" s="11">
        <f t="shared" si="9271"/>
        <v>0</v>
      </c>
      <c r="AT3515" s="11">
        <f t="shared" si="9271"/>
        <v>0</v>
      </c>
      <c r="AU3515" s="11">
        <f t="shared" si="9271"/>
        <v>0</v>
      </c>
      <c r="AV3515" s="11">
        <f t="shared" si="9271"/>
        <v>0</v>
      </c>
      <c r="AW3515" s="11">
        <f t="shared" si="9271"/>
        <v>0</v>
      </c>
      <c r="AX3515" s="11">
        <f t="shared" si="9271"/>
        <v>0</v>
      </c>
      <c r="AY3515" s="11">
        <f t="shared" si="9271"/>
        <v>0</v>
      </c>
      <c r="AZ3515" s="11">
        <v>0</v>
      </c>
      <c r="BA3515" s="11">
        <v>0</v>
      </c>
      <c r="BB3515" s="11">
        <f t="shared" ref="BB3515:BQ3515" si="9272">SUM(BB3516)</f>
        <v>0</v>
      </c>
      <c r="BC3515" s="11">
        <f t="shared" si="9272"/>
        <v>0</v>
      </c>
      <c r="BD3515" s="11">
        <f t="shared" si="9272"/>
        <v>0</v>
      </c>
      <c r="BE3515" s="11">
        <f t="shared" si="9272"/>
        <v>19800</v>
      </c>
      <c r="BF3515" s="11">
        <f t="shared" si="9272"/>
        <v>0</v>
      </c>
      <c r="BG3515" s="11">
        <f t="shared" si="9272"/>
        <v>0</v>
      </c>
      <c r="BH3515" s="11">
        <f t="shared" si="9272"/>
        <v>19800</v>
      </c>
      <c r="BI3515" s="11">
        <f t="shared" si="9272"/>
        <v>0</v>
      </c>
      <c r="BJ3515" s="11">
        <f t="shared" si="9272"/>
        <v>0</v>
      </c>
      <c r="BK3515" s="11">
        <f t="shared" si="9272"/>
        <v>0</v>
      </c>
      <c r="BL3515" s="11">
        <f t="shared" si="9272"/>
        <v>0</v>
      </c>
      <c r="BM3515" s="11">
        <f t="shared" si="9272"/>
        <v>0</v>
      </c>
      <c r="BN3515" s="11">
        <f t="shared" si="9272"/>
        <v>0</v>
      </c>
      <c r="BO3515" s="11">
        <f t="shared" si="9272"/>
        <v>0</v>
      </c>
      <c r="BP3515" s="11">
        <f t="shared" si="9272"/>
        <v>19800</v>
      </c>
      <c r="BQ3515" s="11">
        <f t="shared" si="9272"/>
        <v>0</v>
      </c>
      <c r="BR3515" s="11">
        <v>19800</v>
      </c>
      <c r="BS3515" s="11">
        <v>0</v>
      </c>
      <c r="BT3515" s="11">
        <f t="shared" ref="BT3515:BZ3515" si="9273">SUM(BT3516)</f>
        <v>76000</v>
      </c>
      <c r="BU3515" s="11">
        <f t="shared" si="9273"/>
        <v>70000</v>
      </c>
      <c r="BV3515" s="11">
        <f t="shared" si="9273"/>
        <v>55000</v>
      </c>
      <c r="BW3515" s="11">
        <f t="shared" si="9273"/>
        <v>15000</v>
      </c>
      <c r="BX3515" s="11">
        <f t="shared" si="9273"/>
        <v>15000</v>
      </c>
      <c r="BY3515" s="11">
        <f t="shared" si="9273"/>
        <v>0</v>
      </c>
      <c r="BZ3515" s="11">
        <f t="shared" si="9273"/>
        <v>0</v>
      </c>
      <c r="CA3515" s="11">
        <f t="shared" si="9215"/>
        <v>70000</v>
      </c>
      <c r="CB3515" s="123">
        <f t="shared" si="9226"/>
        <v>100</v>
      </c>
    </row>
    <row r="3516" spans="1:80" x14ac:dyDescent="0.25">
      <c r="A3516" s="4" t="s">
        <v>928</v>
      </c>
      <c r="B3516" s="4" t="s">
        <v>88</v>
      </c>
      <c r="C3516" s="4" t="s">
        <v>1510</v>
      </c>
      <c r="D3516" s="79" t="s">
        <v>1511</v>
      </c>
      <c r="E3516" s="78" t="s">
        <v>78</v>
      </c>
      <c r="F3516" s="78" t="s">
        <v>1</v>
      </c>
      <c r="G3516" s="2" t="s">
        <v>1</v>
      </c>
      <c r="H3516" s="2" t="s">
        <v>79</v>
      </c>
      <c r="I3516" s="12">
        <f>SUM(I3517:I3518)</f>
        <v>50000</v>
      </c>
      <c r="J3516" s="12">
        <f t="shared" si="9214"/>
        <v>36000</v>
      </c>
      <c r="K3516" s="12">
        <f t="shared" ref="K3516" si="9274">SUM(K3517:K3518)</f>
        <v>30000</v>
      </c>
      <c r="L3516" s="12">
        <f t="shared" si="9217"/>
        <v>6000</v>
      </c>
      <c r="M3516" s="12">
        <f t="shared" ref="M3516:Q3516" si="9275">SUM(M3517:M3518)</f>
        <v>6000</v>
      </c>
      <c r="N3516" s="12">
        <f t="shared" si="9275"/>
        <v>0</v>
      </c>
      <c r="O3516" s="12">
        <f t="shared" si="9275"/>
        <v>0</v>
      </c>
      <c r="P3516" s="12">
        <f t="shared" si="9275"/>
        <v>0</v>
      </c>
      <c r="Q3516" s="12">
        <f t="shared" si="9275"/>
        <v>0</v>
      </c>
      <c r="R3516" s="12">
        <f t="shared" ref="R3516:AG3516" si="9276">SUM(R3517:R3518)</f>
        <v>6000</v>
      </c>
      <c r="S3516" s="12">
        <f t="shared" si="9276"/>
        <v>0</v>
      </c>
      <c r="T3516" s="12">
        <f t="shared" si="9276"/>
        <v>0</v>
      </c>
      <c r="U3516" s="12">
        <f t="shared" si="9276"/>
        <v>0</v>
      </c>
      <c r="V3516" s="12">
        <f t="shared" si="9276"/>
        <v>0</v>
      </c>
      <c r="W3516" s="12">
        <f t="shared" si="9276"/>
        <v>0</v>
      </c>
      <c r="X3516" s="12">
        <f t="shared" ref="X3516" si="9277">SUM(X3517:X3518)</f>
        <v>6000</v>
      </c>
      <c r="Y3516" s="12">
        <f t="shared" si="9276"/>
        <v>0</v>
      </c>
      <c r="Z3516" s="12">
        <f t="shared" si="9276"/>
        <v>0</v>
      </c>
      <c r="AA3516" s="12">
        <f t="shared" si="9276"/>
        <v>0</v>
      </c>
      <c r="AB3516" s="12">
        <f t="shared" si="9276"/>
        <v>0</v>
      </c>
      <c r="AC3516" s="12">
        <f t="shared" si="9276"/>
        <v>0</v>
      </c>
      <c r="AD3516" s="12">
        <f t="shared" si="9276"/>
        <v>840</v>
      </c>
      <c r="AE3516" s="12">
        <f t="shared" si="9276"/>
        <v>0</v>
      </c>
      <c r="AF3516" s="12">
        <f t="shared" si="9276"/>
        <v>0</v>
      </c>
      <c r="AG3516" s="12">
        <f t="shared" si="9276"/>
        <v>0</v>
      </c>
      <c r="AH3516" s="12">
        <v>840</v>
      </c>
      <c r="AI3516" s="12">
        <v>5160</v>
      </c>
      <c r="AJ3516" s="12">
        <f t="shared" ref="AJ3516:AY3516" si="9278">SUM(AJ3517:AJ3518)</f>
        <v>0</v>
      </c>
      <c r="AK3516" s="12">
        <f t="shared" si="9278"/>
        <v>0</v>
      </c>
      <c r="AL3516" s="12">
        <f t="shared" si="9278"/>
        <v>0</v>
      </c>
      <c r="AM3516" s="12">
        <f t="shared" si="9278"/>
        <v>0</v>
      </c>
      <c r="AN3516" s="12">
        <f t="shared" si="9278"/>
        <v>0</v>
      </c>
      <c r="AO3516" s="12">
        <f t="shared" si="9278"/>
        <v>0</v>
      </c>
      <c r="AP3516" s="12">
        <f t="shared" ref="AP3516" si="9279">SUM(AP3517:AP3518)</f>
        <v>0</v>
      </c>
      <c r="AQ3516" s="12">
        <f t="shared" si="9278"/>
        <v>0</v>
      </c>
      <c r="AR3516" s="12">
        <f t="shared" si="9278"/>
        <v>0</v>
      </c>
      <c r="AS3516" s="12">
        <f t="shared" si="9278"/>
        <v>0</v>
      </c>
      <c r="AT3516" s="12">
        <f t="shared" si="9278"/>
        <v>0</v>
      </c>
      <c r="AU3516" s="12">
        <f t="shared" si="9278"/>
        <v>0</v>
      </c>
      <c r="AV3516" s="12">
        <f t="shared" si="9278"/>
        <v>0</v>
      </c>
      <c r="AW3516" s="12">
        <f t="shared" si="9278"/>
        <v>0</v>
      </c>
      <c r="AX3516" s="12">
        <f t="shared" si="9278"/>
        <v>0</v>
      </c>
      <c r="AY3516" s="12">
        <f t="shared" si="9278"/>
        <v>0</v>
      </c>
      <c r="AZ3516" s="12">
        <v>0</v>
      </c>
      <c r="BA3516" s="12">
        <v>0</v>
      </c>
      <c r="BB3516" s="12">
        <f t="shared" ref="BB3516:BQ3516" si="9280">SUM(BB3517:BB3518)</f>
        <v>0</v>
      </c>
      <c r="BC3516" s="12">
        <f t="shared" si="9280"/>
        <v>0</v>
      </c>
      <c r="BD3516" s="12">
        <f t="shared" si="9280"/>
        <v>0</v>
      </c>
      <c r="BE3516" s="12">
        <f t="shared" si="9280"/>
        <v>19800</v>
      </c>
      <c r="BF3516" s="12">
        <f t="shared" si="9280"/>
        <v>0</v>
      </c>
      <c r="BG3516" s="12">
        <f t="shared" si="9280"/>
        <v>0</v>
      </c>
      <c r="BH3516" s="12">
        <f t="shared" ref="BH3516" si="9281">SUM(BH3517:BH3518)</f>
        <v>19800</v>
      </c>
      <c r="BI3516" s="12">
        <f t="shared" si="9280"/>
        <v>0</v>
      </c>
      <c r="BJ3516" s="12">
        <f t="shared" si="9280"/>
        <v>0</v>
      </c>
      <c r="BK3516" s="12">
        <f t="shared" si="9280"/>
        <v>0</v>
      </c>
      <c r="BL3516" s="12">
        <f t="shared" si="9280"/>
        <v>0</v>
      </c>
      <c r="BM3516" s="12">
        <f t="shared" si="9280"/>
        <v>0</v>
      </c>
      <c r="BN3516" s="12">
        <f t="shared" si="9280"/>
        <v>0</v>
      </c>
      <c r="BO3516" s="12">
        <f t="shared" si="9280"/>
        <v>0</v>
      </c>
      <c r="BP3516" s="12">
        <f t="shared" si="9280"/>
        <v>19800</v>
      </c>
      <c r="BQ3516" s="12">
        <f t="shared" si="9280"/>
        <v>0</v>
      </c>
      <c r="BR3516" s="12">
        <v>19800</v>
      </c>
      <c r="BS3516" s="12">
        <v>0</v>
      </c>
      <c r="BT3516" s="12">
        <f t="shared" ref="BT3516:BZ3516" si="9282">SUM(BT3517:BT3518)</f>
        <v>76000</v>
      </c>
      <c r="BU3516" s="12">
        <f t="shared" si="9282"/>
        <v>70000</v>
      </c>
      <c r="BV3516" s="12">
        <f t="shared" si="9282"/>
        <v>55000</v>
      </c>
      <c r="BW3516" s="12">
        <f t="shared" si="9282"/>
        <v>15000</v>
      </c>
      <c r="BX3516" s="12">
        <f t="shared" si="9282"/>
        <v>15000</v>
      </c>
      <c r="BY3516" s="12">
        <f t="shared" si="9282"/>
        <v>0</v>
      </c>
      <c r="BZ3516" s="12">
        <f t="shared" si="9282"/>
        <v>0</v>
      </c>
      <c r="CA3516" s="12">
        <f t="shared" si="9215"/>
        <v>70000</v>
      </c>
      <c r="CB3516" s="124">
        <f t="shared" si="9226"/>
        <v>100</v>
      </c>
    </row>
    <row r="3517" spans="1:80" x14ac:dyDescent="0.25">
      <c r="A3517" s="4" t="s">
        <v>928</v>
      </c>
      <c r="B3517" s="4" t="s">
        <v>88</v>
      </c>
      <c r="C3517" s="4" t="s">
        <v>1510</v>
      </c>
      <c r="D3517" s="79" t="s">
        <v>1511</v>
      </c>
      <c r="E3517" s="89">
        <v>8213</v>
      </c>
      <c r="F3517" s="79"/>
      <c r="G3517" s="75" t="s">
        <v>1906</v>
      </c>
      <c r="H3517" s="13" t="s">
        <v>81</v>
      </c>
      <c r="I3517" s="14">
        <v>30000</v>
      </c>
      <c r="J3517" s="14">
        <f t="shared" si="9214"/>
        <v>18000</v>
      </c>
      <c r="K3517" s="14">
        <v>15000</v>
      </c>
      <c r="L3517" s="14">
        <f t="shared" si="9217"/>
        <v>3000</v>
      </c>
      <c r="M3517" s="14">
        <v>3000</v>
      </c>
      <c r="N3517" s="14">
        <v>0</v>
      </c>
      <c r="O3517" s="14">
        <v>0</v>
      </c>
      <c r="P3517" s="14">
        <v>0</v>
      </c>
      <c r="Q3517" s="14">
        <v>0</v>
      </c>
      <c r="R3517" s="14">
        <v>3000</v>
      </c>
      <c r="S3517" s="14"/>
      <c r="T3517" s="14"/>
      <c r="U3517" s="14"/>
      <c r="V3517" s="14"/>
      <c r="W3517" s="14"/>
      <c r="X3517" s="14">
        <f t="shared" si="9211"/>
        <v>3000</v>
      </c>
      <c r="Y3517" s="14"/>
      <c r="Z3517" s="14"/>
      <c r="AA3517" s="14"/>
      <c r="AB3517" s="14"/>
      <c r="AC3517" s="14"/>
      <c r="AD3517" s="14">
        <v>840</v>
      </c>
      <c r="AE3517" s="14"/>
      <c r="AF3517" s="14"/>
      <c r="AG3517" s="14"/>
      <c r="AH3517" s="14">
        <v>840</v>
      </c>
      <c r="AI3517" s="14">
        <v>2160</v>
      </c>
      <c r="AJ3517" s="14">
        <v>0</v>
      </c>
      <c r="AK3517" s="14"/>
      <c r="AL3517" s="14"/>
      <c r="AM3517" s="14"/>
      <c r="AN3517" s="14"/>
      <c r="AO3517" s="14"/>
      <c r="AP3517" s="14">
        <f t="shared" si="9212"/>
        <v>0</v>
      </c>
      <c r="AQ3517" s="14"/>
      <c r="AR3517" s="14"/>
      <c r="AS3517" s="14"/>
      <c r="AT3517" s="14"/>
      <c r="AU3517" s="14"/>
      <c r="AV3517" s="14"/>
      <c r="AW3517" s="14"/>
      <c r="AX3517" s="14"/>
      <c r="AY3517" s="14"/>
      <c r="AZ3517" s="14">
        <v>0</v>
      </c>
      <c r="BA3517" s="14">
        <v>0</v>
      </c>
      <c r="BB3517" s="14">
        <v>0</v>
      </c>
      <c r="BC3517" s="14"/>
      <c r="BD3517" s="14"/>
      <c r="BE3517" s="14">
        <v>19800</v>
      </c>
      <c r="BF3517" s="14"/>
      <c r="BG3517" s="14"/>
      <c r="BH3517" s="14">
        <f t="shared" si="9213"/>
        <v>19800</v>
      </c>
      <c r="BI3517" s="14"/>
      <c r="BJ3517" s="14"/>
      <c r="BK3517" s="14"/>
      <c r="BL3517" s="14"/>
      <c r="BM3517" s="14"/>
      <c r="BN3517" s="14"/>
      <c r="BO3517" s="14"/>
      <c r="BP3517" s="14">
        <v>19800</v>
      </c>
      <c r="BQ3517" s="14"/>
      <c r="BR3517" s="14">
        <v>19800</v>
      </c>
      <c r="BS3517" s="14">
        <v>0</v>
      </c>
      <c r="BT3517" s="14">
        <v>28000</v>
      </c>
      <c r="BU3517" s="14">
        <v>25000</v>
      </c>
      <c r="BV3517" s="14">
        <v>22500</v>
      </c>
      <c r="BW3517" s="14">
        <f t="shared" si="9178"/>
        <v>2500</v>
      </c>
      <c r="BX3517" s="14">
        <v>2500</v>
      </c>
      <c r="BY3517" s="14"/>
      <c r="BZ3517" s="14"/>
      <c r="CA3517" s="14">
        <f t="shared" si="9215"/>
        <v>25000</v>
      </c>
      <c r="CB3517" s="122">
        <f t="shared" si="9226"/>
        <v>100</v>
      </c>
    </row>
    <row r="3518" spans="1:80" x14ac:dyDescent="0.25">
      <c r="A3518" s="4" t="s">
        <v>928</v>
      </c>
      <c r="B3518" s="4" t="s">
        <v>88</v>
      </c>
      <c r="C3518" s="4" t="s">
        <v>1510</v>
      </c>
      <c r="D3518" s="79" t="s">
        <v>1511</v>
      </c>
      <c r="E3518" s="89">
        <v>8216</v>
      </c>
      <c r="F3518" s="79"/>
      <c r="G3518" s="75" t="s">
        <v>1906</v>
      </c>
      <c r="H3518" s="13" t="s">
        <v>319</v>
      </c>
      <c r="I3518" s="14">
        <v>20000</v>
      </c>
      <c r="J3518" s="14">
        <f t="shared" si="9214"/>
        <v>18000</v>
      </c>
      <c r="K3518" s="14">
        <v>15000</v>
      </c>
      <c r="L3518" s="14">
        <f t="shared" si="9217"/>
        <v>3000</v>
      </c>
      <c r="M3518" s="14">
        <v>3000</v>
      </c>
      <c r="N3518" s="14">
        <v>0</v>
      </c>
      <c r="O3518" s="14">
        <v>0</v>
      </c>
      <c r="P3518" s="14">
        <v>0</v>
      </c>
      <c r="Q3518" s="14">
        <v>0</v>
      </c>
      <c r="R3518" s="14">
        <v>3000</v>
      </c>
      <c r="S3518" s="14"/>
      <c r="T3518" s="14"/>
      <c r="U3518" s="14"/>
      <c r="V3518" s="14"/>
      <c r="W3518" s="14"/>
      <c r="X3518" s="14">
        <f t="shared" si="9211"/>
        <v>3000</v>
      </c>
      <c r="Y3518" s="14"/>
      <c r="Z3518" s="14"/>
      <c r="AA3518" s="14"/>
      <c r="AB3518" s="14"/>
      <c r="AC3518" s="14"/>
      <c r="AD3518" s="14"/>
      <c r="AE3518" s="14"/>
      <c r="AF3518" s="14"/>
      <c r="AG3518" s="14"/>
      <c r="AH3518" s="14">
        <v>0</v>
      </c>
      <c r="AI3518" s="14">
        <v>3000</v>
      </c>
      <c r="AJ3518" s="14">
        <v>0</v>
      </c>
      <c r="AK3518" s="14"/>
      <c r="AL3518" s="14"/>
      <c r="AM3518" s="14"/>
      <c r="AN3518" s="14"/>
      <c r="AO3518" s="14"/>
      <c r="AP3518" s="14">
        <f t="shared" si="9212"/>
        <v>0</v>
      </c>
      <c r="AQ3518" s="14"/>
      <c r="AR3518" s="14"/>
      <c r="AS3518" s="14"/>
      <c r="AT3518" s="14"/>
      <c r="AU3518" s="14"/>
      <c r="AV3518" s="14"/>
      <c r="AW3518" s="14"/>
      <c r="AX3518" s="14"/>
      <c r="AY3518" s="14"/>
      <c r="AZ3518" s="14">
        <v>0</v>
      </c>
      <c r="BA3518" s="14">
        <v>0</v>
      </c>
      <c r="BB3518" s="14">
        <v>0</v>
      </c>
      <c r="BC3518" s="14"/>
      <c r="BD3518" s="14"/>
      <c r="BE3518" s="14"/>
      <c r="BF3518" s="14"/>
      <c r="BG3518" s="14"/>
      <c r="BH3518" s="14">
        <f t="shared" si="9213"/>
        <v>0</v>
      </c>
      <c r="BI3518" s="14"/>
      <c r="BJ3518" s="14"/>
      <c r="BK3518" s="14"/>
      <c r="BL3518" s="14"/>
      <c r="BM3518" s="14"/>
      <c r="BN3518" s="14"/>
      <c r="BO3518" s="14"/>
      <c r="BP3518" s="14"/>
      <c r="BQ3518" s="14"/>
      <c r="BR3518" s="14">
        <v>0</v>
      </c>
      <c r="BS3518" s="14">
        <v>0</v>
      </c>
      <c r="BT3518" s="14">
        <v>48000</v>
      </c>
      <c r="BU3518" s="14">
        <v>45000</v>
      </c>
      <c r="BV3518" s="14">
        <v>32500</v>
      </c>
      <c r="BW3518" s="14">
        <f t="shared" si="9178"/>
        <v>12500</v>
      </c>
      <c r="BX3518" s="14">
        <v>12500</v>
      </c>
      <c r="BY3518" s="14"/>
      <c r="BZ3518" s="14"/>
      <c r="CA3518" s="14">
        <f t="shared" si="9215"/>
        <v>45000</v>
      </c>
      <c r="CB3518" s="122">
        <f t="shared" si="9226"/>
        <v>100</v>
      </c>
    </row>
    <row r="3519" spans="1:80" x14ac:dyDescent="0.25">
      <c r="A3519" s="13" t="s">
        <v>1</v>
      </c>
      <c r="B3519" s="13" t="s">
        <v>1</v>
      </c>
      <c r="C3519" s="13" t="s">
        <v>1</v>
      </c>
      <c r="D3519" s="74" t="s">
        <v>1</v>
      </c>
      <c r="E3519" s="74" t="s">
        <v>1</v>
      </c>
      <c r="F3519" s="74" t="s">
        <v>1</v>
      </c>
      <c r="G3519" s="13" t="s">
        <v>1</v>
      </c>
      <c r="H3519" s="10" t="s">
        <v>1520</v>
      </c>
      <c r="I3519" s="11">
        <f>SUM(I3489,I3512,I3515)</f>
        <v>2170082</v>
      </c>
      <c r="J3519" s="11">
        <f t="shared" si="9214"/>
        <v>2255360</v>
      </c>
      <c r="K3519" s="11">
        <f t="shared" ref="K3519" si="9283">SUM(K3489,K3512,K3515)</f>
        <v>2233360</v>
      </c>
      <c r="L3519" s="11">
        <f t="shared" si="9217"/>
        <v>22000</v>
      </c>
      <c r="M3519" s="11">
        <f t="shared" ref="M3519:Q3519" si="9284">SUM(M3489,M3512,M3515)</f>
        <v>16500</v>
      </c>
      <c r="N3519" s="11">
        <f t="shared" si="9284"/>
        <v>0</v>
      </c>
      <c r="O3519" s="11">
        <f t="shared" si="9284"/>
        <v>5500</v>
      </c>
      <c r="P3519" s="11">
        <f t="shared" si="9284"/>
        <v>0</v>
      </c>
      <c r="Q3519" s="11">
        <f t="shared" si="9284"/>
        <v>0</v>
      </c>
      <c r="R3519" s="11">
        <f t="shared" ref="R3519:AG3519" si="9285">SUM(R3489,R3512,R3515)</f>
        <v>16500</v>
      </c>
      <c r="S3519" s="11">
        <f t="shared" si="9285"/>
        <v>0</v>
      </c>
      <c r="T3519" s="11">
        <f t="shared" si="9285"/>
        <v>0</v>
      </c>
      <c r="U3519" s="11">
        <f t="shared" si="9285"/>
        <v>0</v>
      </c>
      <c r="V3519" s="11">
        <f t="shared" si="9285"/>
        <v>0</v>
      </c>
      <c r="W3519" s="11">
        <f t="shared" si="9285"/>
        <v>0</v>
      </c>
      <c r="X3519" s="11">
        <f t="shared" si="9285"/>
        <v>16500</v>
      </c>
      <c r="Y3519" s="11">
        <f t="shared" si="9285"/>
        <v>690</v>
      </c>
      <c r="Z3519" s="11">
        <f t="shared" si="9285"/>
        <v>0</v>
      </c>
      <c r="AA3519" s="11">
        <f t="shared" si="9285"/>
        <v>1060</v>
      </c>
      <c r="AB3519" s="11">
        <f t="shared" si="9285"/>
        <v>1210</v>
      </c>
      <c r="AC3519" s="11">
        <f t="shared" si="9285"/>
        <v>1120</v>
      </c>
      <c r="AD3519" s="11">
        <f t="shared" si="9285"/>
        <v>1680</v>
      </c>
      <c r="AE3519" s="11">
        <f t="shared" si="9285"/>
        <v>0</v>
      </c>
      <c r="AF3519" s="11">
        <f t="shared" si="9285"/>
        <v>920</v>
      </c>
      <c r="AG3519" s="11">
        <f t="shared" si="9285"/>
        <v>0</v>
      </c>
      <c r="AH3519" s="11">
        <v>6680</v>
      </c>
      <c r="AI3519" s="11">
        <v>9820</v>
      </c>
      <c r="AJ3519" s="11">
        <f t="shared" ref="AJ3519:AY3519" si="9286">SUM(AJ3489,AJ3512,AJ3515)</f>
        <v>0</v>
      </c>
      <c r="AK3519" s="11">
        <f t="shared" si="9286"/>
        <v>0</v>
      </c>
      <c r="AL3519" s="11">
        <f t="shared" si="9286"/>
        <v>0</v>
      </c>
      <c r="AM3519" s="11">
        <f t="shared" si="9286"/>
        <v>0</v>
      </c>
      <c r="AN3519" s="11">
        <f t="shared" si="9286"/>
        <v>0</v>
      </c>
      <c r="AO3519" s="11">
        <f t="shared" si="9286"/>
        <v>0</v>
      </c>
      <c r="AP3519" s="11">
        <f t="shared" si="9286"/>
        <v>0</v>
      </c>
      <c r="AQ3519" s="11">
        <f t="shared" si="9286"/>
        <v>0</v>
      </c>
      <c r="AR3519" s="11">
        <f t="shared" si="9286"/>
        <v>0</v>
      </c>
      <c r="AS3519" s="11">
        <f t="shared" si="9286"/>
        <v>0</v>
      </c>
      <c r="AT3519" s="11">
        <f t="shared" si="9286"/>
        <v>0</v>
      </c>
      <c r="AU3519" s="11">
        <f t="shared" si="9286"/>
        <v>0</v>
      </c>
      <c r="AV3519" s="11">
        <f t="shared" si="9286"/>
        <v>0</v>
      </c>
      <c r="AW3519" s="11">
        <f t="shared" si="9286"/>
        <v>0</v>
      </c>
      <c r="AX3519" s="11">
        <f t="shared" si="9286"/>
        <v>0</v>
      </c>
      <c r="AY3519" s="11">
        <f t="shared" si="9286"/>
        <v>0</v>
      </c>
      <c r="AZ3519" s="11">
        <v>0</v>
      </c>
      <c r="BA3519" s="11">
        <v>0</v>
      </c>
      <c r="BB3519" s="11">
        <f t="shared" ref="BB3519:BQ3519" si="9287">SUM(BB3489,BB3512,BB3515)</f>
        <v>5500</v>
      </c>
      <c r="BC3519" s="11">
        <f t="shared" si="9287"/>
        <v>8802</v>
      </c>
      <c r="BD3519" s="11">
        <f t="shared" si="9287"/>
        <v>0</v>
      </c>
      <c r="BE3519" s="11">
        <f t="shared" si="9287"/>
        <v>27046</v>
      </c>
      <c r="BF3519" s="11">
        <f t="shared" si="9287"/>
        <v>0</v>
      </c>
      <c r="BG3519" s="11">
        <f t="shared" si="9287"/>
        <v>0</v>
      </c>
      <c r="BH3519" s="11">
        <f t="shared" si="9287"/>
        <v>41348</v>
      </c>
      <c r="BI3519" s="11">
        <f t="shared" si="9287"/>
        <v>2331</v>
      </c>
      <c r="BJ3519" s="11">
        <f t="shared" si="9287"/>
        <v>702</v>
      </c>
      <c r="BK3519" s="11">
        <f t="shared" si="9287"/>
        <v>8802</v>
      </c>
      <c r="BL3519" s="11">
        <f t="shared" si="9287"/>
        <v>1500</v>
      </c>
      <c r="BM3519" s="11">
        <f t="shared" si="9287"/>
        <v>0</v>
      </c>
      <c r="BN3519" s="11">
        <f t="shared" si="9287"/>
        <v>0</v>
      </c>
      <c r="BO3519" s="11">
        <f t="shared" si="9287"/>
        <v>2500</v>
      </c>
      <c r="BP3519" s="11">
        <f t="shared" si="9287"/>
        <v>22076</v>
      </c>
      <c r="BQ3519" s="11">
        <f t="shared" si="9287"/>
        <v>970</v>
      </c>
      <c r="BR3519" s="11">
        <v>38881</v>
      </c>
      <c r="BS3519" s="11">
        <v>2467</v>
      </c>
      <c r="BT3519" s="11">
        <f t="shared" ref="BT3519:BZ3519" si="9288">SUM(BT3489,BT3512,BT3515)</f>
        <v>2405428</v>
      </c>
      <c r="BU3519" s="11">
        <f t="shared" si="9288"/>
        <v>2383428</v>
      </c>
      <c r="BV3519" s="11">
        <f t="shared" si="9288"/>
        <v>1333854</v>
      </c>
      <c r="BW3519" s="11">
        <f t="shared" si="9288"/>
        <v>583151</v>
      </c>
      <c r="BX3519" s="11">
        <f t="shared" si="9288"/>
        <v>225301</v>
      </c>
      <c r="BY3519" s="11">
        <f t="shared" si="9288"/>
        <v>178675</v>
      </c>
      <c r="BZ3519" s="11">
        <f t="shared" si="9288"/>
        <v>179175</v>
      </c>
      <c r="CA3519" s="11">
        <f t="shared" si="9215"/>
        <v>1917005</v>
      </c>
      <c r="CB3519" s="123">
        <f t="shared" si="9226"/>
        <v>80.430581498581034</v>
      </c>
    </row>
    <row r="3520" spans="1:80" ht="15.75" thickBot="1" x14ac:dyDescent="0.3">
      <c r="A3520" s="13" t="s">
        <v>1</v>
      </c>
      <c r="B3520" s="13" t="s">
        <v>1</v>
      </c>
      <c r="C3520" s="13" t="s">
        <v>1</v>
      </c>
      <c r="D3520" s="74" t="s">
        <v>1</v>
      </c>
      <c r="E3520" s="74" t="s">
        <v>1</v>
      </c>
      <c r="F3520" s="74" t="s">
        <v>1</v>
      </c>
      <c r="G3520" s="13" t="s">
        <v>1</v>
      </c>
      <c r="H3520" s="2" t="s">
        <v>83</v>
      </c>
      <c r="I3520" s="12">
        <v>52</v>
      </c>
      <c r="J3520" s="12">
        <f t="shared" si="9214"/>
        <v>52</v>
      </c>
      <c r="K3520" s="12">
        <v>52</v>
      </c>
      <c r="L3520" s="13"/>
      <c r="M3520" s="13" t="s">
        <v>1</v>
      </c>
      <c r="N3520" s="13" t="s">
        <v>1</v>
      </c>
      <c r="O3520" s="13" t="s">
        <v>1</v>
      </c>
      <c r="P3520" s="27"/>
      <c r="Q3520" s="13" t="s">
        <v>1</v>
      </c>
      <c r="R3520" s="13" t="s">
        <v>1</v>
      </c>
      <c r="S3520" s="13"/>
      <c r="T3520" s="13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>
        <v>0</v>
      </c>
      <c r="AI3520" s="13">
        <v>0</v>
      </c>
      <c r="AJ3520" s="13" t="s">
        <v>1</v>
      </c>
      <c r="AK3520" s="13"/>
      <c r="AL3520" s="13"/>
      <c r="AM3520" s="13"/>
      <c r="AN3520" s="13"/>
      <c r="AO3520" s="13"/>
      <c r="AP3520" s="13"/>
      <c r="AQ3520" s="13"/>
      <c r="AR3520" s="13"/>
      <c r="AS3520" s="13"/>
      <c r="AT3520" s="13"/>
      <c r="AU3520" s="13"/>
      <c r="AV3520" s="13"/>
      <c r="AW3520" s="13"/>
      <c r="AX3520" s="13"/>
      <c r="AY3520" s="13"/>
      <c r="AZ3520" s="13">
        <v>0</v>
      </c>
      <c r="BA3520" s="13">
        <v>0</v>
      </c>
      <c r="BB3520" s="13" t="s">
        <v>1</v>
      </c>
      <c r="BC3520" s="13"/>
      <c r="BD3520" s="13"/>
      <c r="BE3520" s="13"/>
      <c r="BF3520" s="13"/>
      <c r="BG3520" s="13"/>
      <c r="BH3520" s="13"/>
      <c r="BI3520" s="13"/>
      <c r="BJ3520" s="13"/>
      <c r="BK3520" s="13"/>
      <c r="BL3520" s="13"/>
      <c r="BM3520" s="13"/>
      <c r="BN3520" s="13"/>
      <c r="BO3520" s="13"/>
      <c r="BP3520" s="13"/>
      <c r="BQ3520" s="13"/>
      <c r="BR3520" s="13">
        <v>0</v>
      </c>
      <c r="BS3520" s="13">
        <v>0</v>
      </c>
      <c r="BT3520" s="12">
        <v>52</v>
      </c>
      <c r="BU3520" s="12">
        <v>52</v>
      </c>
      <c r="BV3520" s="12"/>
      <c r="BW3520" s="12"/>
      <c r="BX3520" s="12" t="s">
        <v>1</v>
      </c>
      <c r="BY3520" s="12" t="s">
        <v>1</v>
      </c>
      <c r="BZ3520" s="12"/>
      <c r="CA3520" s="12">
        <f t="shared" si="9215"/>
        <v>0</v>
      </c>
      <c r="CB3520" s="124"/>
    </row>
    <row r="3521" spans="1:80" ht="69.75" customHeight="1" thickBot="1" x14ac:dyDescent="0.3">
      <c r="A3521" s="133" t="s">
        <v>1</v>
      </c>
      <c r="B3521" s="133" t="s">
        <v>1</v>
      </c>
      <c r="C3521" s="133" t="s">
        <v>1</v>
      </c>
      <c r="D3521" s="135" t="s">
        <v>1</v>
      </c>
      <c r="E3521" s="135" t="s">
        <v>1</v>
      </c>
      <c r="F3521" s="135" t="s">
        <v>1</v>
      </c>
      <c r="G3521" s="137" t="s">
        <v>1</v>
      </c>
      <c r="H3521" s="5" t="s">
        <v>84</v>
      </c>
      <c r="I3521" s="5" t="s">
        <v>11</v>
      </c>
      <c r="J3521" s="5" t="s">
        <v>1809</v>
      </c>
      <c r="K3521" s="5" t="s">
        <v>12</v>
      </c>
      <c r="L3521" s="5" t="s">
        <v>13</v>
      </c>
      <c r="M3521" s="5" t="s">
        <v>14</v>
      </c>
      <c r="N3521" s="5" t="s">
        <v>15</v>
      </c>
      <c r="O3521" s="5" t="s">
        <v>16</v>
      </c>
      <c r="P3521" s="5" t="s">
        <v>17</v>
      </c>
      <c r="Q3521" s="5" t="s">
        <v>18</v>
      </c>
      <c r="R3521" s="71" t="s">
        <v>14</v>
      </c>
      <c r="S3521" s="71" t="s">
        <v>1843</v>
      </c>
      <c r="T3521" s="71" t="s">
        <v>1797</v>
      </c>
      <c r="U3521" s="71" t="s">
        <v>1832</v>
      </c>
      <c r="V3521" s="71" t="s">
        <v>1833</v>
      </c>
      <c r="W3521" s="71" t="s">
        <v>1834</v>
      </c>
      <c r="X3521" s="71" t="s">
        <v>1847</v>
      </c>
      <c r="Y3521" s="71" t="s">
        <v>1844</v>
      </c>
      <c r="Z3521" s="71" t="s">
        <v>1835</v>
      </c>
      <c r="AA3521" s="71" t="s">
        <v>1836</v>
      </c>
      <c r="AB3521" s="71" t="s">
        <v>1837</v>
      </c>
      <c r="AC3521" s="71" t="s">
        <v>1838</v>
      </c>
      <c r="AD3521" s="71" t="s">
        <v>1839</v>
      </c>
      <c r="AE3521" s="71" t="s">
        <v>1840</v>
      </c>
      <c r="AF3521" s="71" t="s">
        <v>1845</v>
      </c>
      <c r="AG3521" s="71" t="s">
        <v>1846</v>
      </c>
      <c r="AH3521" s="71" t="s">
        <v>1841</v>
      </c>
      <c r="AI3521" s="71" t="s">
        <v>1842</v>
      </c>
      <c r="AJ3521" s="72" t="s">
        <v>15</v>
      </c>
      <c r="AK3521" s="72" t="s">
        <v>1843</v>
      </c>
      <c r="AL3521" s="72" t="s">
        <v>1797</v>
      </c>
      <c r="AM3521" s="72" t="s">
        <v>1832</v>
      </c>
      <c r="AN3521" s="72" t="s">
        <v>1833</v>
      </c>
      <c r="AO3521" s="72" t="s">
        <v>1834</v>
      </c>
      <c r="AP3521" s="72" t="s">
        <v>1848</v>
      </c>
      <c r="AQ3521" s="72" t="s">
        <v>1844</v>
      </c>
      <c r="AR3521" s="72" t="s">
        <v>1835</v>
      </c>
      <c r="AS3521" s="72" t="s">
        <v>1836</v>
      </c>
      <c r="AT3521" s="72" t="s">
        <v>1837</v>
      </c>
      <c r="AU3521" s="72" t="s">
        <v>1838</v>
      </c>
      <c r="AV3521" s="72" t="s">
        <v>1839</v>
      </c>
      <c r="AW3521" s="72" t="s">
        <v>1840</v>
      </c>
      <c r="AX3521" s="72" t="s">
        <v>1845</v>
      </c>
      <c r="AY3521" s="72" t="s">
        <v>1846</v>
      </c>
      <c r="AZ3521" s="72" t="s">
        <v>1841</v>
      </c>
      <c r="BA3521" s="72" t="s">
        <v>1842</v>
      </c>
      <c r="BB3521" s="73" t="s">
        <v>16</v>
      </c>
      <c r="BC3521" s="73" t="s">
        <v>1843</v>
      </c>
      <c r="BD3521" s="73" t="s">
        <v>1797</v>
      </c>
      <c r="BE3521" s="73" t="s">
        <v>1832</v>
      </c>
      <c r="BF3521" s="73" t="s">
        <v>1833</v>
      </c>
      <c r="BG3521" s="73" t="s">
        <v>1834</v>
      </c>
      <c r="BH3521" s="73" t="s">
        <v>1849</v>
      </c>
      <c r="BI3521" s="73" t="s">
        <v>1844</v>
      </c>
      <c r="BJ3521" s="73" t="s">
        <v>1835</v>
      </c>
      <c r="BK3521" s="73" t="s">
        <v>1836</v>
      </c>
      <c r="BL3521" s="73" t="s">
        <v>1837</v>
      </c>
      <c r="BM3521" s="73" t="s">
        <v>1838</v>
      </c>
      <c r="BN3521" s="73" t="s">
        <v>1839</v>
      </c>
      <c r="BO3521" s="73" t="s">
        <v>1840</v>
      </c>
      <c r="BP3521" s="73" t="s">
        <v>1845</v>
      </c>
      <c r="BQ3521" s="73" t="s">
        <v>1846</v>
      </c>
      <c r="BR3521" s="73" t="s">
        <v>1841</v>
      </c>
      <c r="BS3521" s="73" t="s">
        <v>1842</v>
      </c>
      <c r="BT3521" s="5" t="s">
        <v>1911</v>
      </c>
      <c r="BU3521" s="5" t="s">
        <v>1942</v>
      </c>
      <c r="BV3521" s="5" t="s">
        <v>1943</v>
      </c>
      <c r="BW3521" s="5" t="s">
        <v>1944</v>
      </c>
      <c r="BX3521" s="5" t="s">
        <v>1945</v>
      </c>
      <c r="BY3521" s="5" t="s">
        <v>1946</v>
      </c>
      <c r="BZ3521" s="5" t="s">
        <v>1947</v>
      </c>
      <c r="CA3521" s="5" t="s">
        <v>1948</v>
      </c>
      <c r="CB3521" s="120" t="s">
        <v>1916</v>
      </c>
    </row>
    <row r="3522" spans="1:80" x14ac:dyDescent="0.25">
      <c r="A3522" s="134"/>
      <c r="B3522" s="134"/>
      <c r="C3522" s="134"/>
      <c r="D3522" s="136"/>
      <c r="E3522" s="136"/>
      <c r="F3522" s="136"/>
      <c r="G3522" s="138"/>
      <c r="H3522" s="15" t="s">
        <v>1</v>
      </c>
      <c r="I3522" s="9" t="s">
        <v>19</v>
      </c>
      <c r="J3522" s="9">
        <v>1</v>
      </c>
      <c r="K3522" s="9" t="s">
        <v>20</v>
      </c>
      <c r="L3522" s="9" t="s">
        <v>21</v>
      </c>
      <c r="M3522" s="9" t="s">
        <v>22</v>
      </c>
      <c r="N3522" s="9" t="s">
        <v>23</v>
      </c>
      <c r="O3522" s="9" t="s">
        <v>24</v>
      </c>
      <c r="P3522" s="9" t="s">
        <v>25</v>
      </c>
      <c r="Q3522" s="9" t="s">
        <v>26</v>
      </c>
      <c r="R3522" s="9">
        <v>1</v>
      </c>
      <c r="S3522" s="9">
        <v>2</v>
      </c>
      <c r="T3522" s="9">
        <v>3</v>
      </c>
      <c r="U3522" s="9">
        <v>4</v>
      </c>
      <c r="V3522" s="9">
        <v>5</v>
      </c>
      <c r="W3522" s="9">
        <v>6</v>
      </c>
      <c r="X3522" s="9">
        <v>7</v>
      </c>
      <c r="Y3522" s="9">
        <v>8</v>
      </c>
      <c r="Z3522" s="9">
        <v>9</v>
      </c>
      <c r="AA3522" s="9">
        <v>10</v>
      </c>
      <c r="AB3522" s="9">
        <v>11</v>
      </c>
      <c r="AC3522" s="9">
        <v>12</v>
      </c>
      <c r="AD3522" s="9">
        <v>13</v>
      </c>
      <c r="AE3522" s="9">
        <v>14</v>
      </c>
      <c r="AF3522" s="9">
        <v>15</v>
      </c>
      <c r="AG3522" s="9">
        <v>16</v>
      </c>
      <c r="AH3522" s="9">
        <v>20</v>
      </c>
      <c r="AI3522" s="9">
        <v>21</v>
      </c>
      <c r="AJ3522" s="9">
        <v>1</v>
      </c>
      <c r="AK3522" s="9">
        <v>2</v>
      </c>
      <c r="AL3522" s="9">
        <v>3</v>
      </c>
      <c r="AM3522" s="9">
        <v>4</v>
      </c>
      <c r="AN3522" s="9">
        <v>5</v>
      </c>
      <c r="AO3522" s="9">
        <v>6</v>
      </c>
      <c r="AP3522" s="9">
        <v>7</v>
      </c>
      <c r="AQ3522" s="9">
        <v>8</v>
      </c>
      <c r="AR3522" s="9">
        <v>9</v>
      </c>
      <c r="AS3522" s="9">
        <v>10</v>
      </c>
      <c r="AT3522" s="9">
        <v>11</v>
      </c>
      <c r="AU3522" s="9">
        <v>12</v>
      </c>
      <c r="AV3522" s="9">
        <v>13</v>
      </c>
      <c r="AW3522" s="9">
        <v>14</v>
      </c>
      <c r="AX3522" s="9">
        <v>15</v>
      </c>
      <c r="AY3522" s="9">
        <v>16</v>
      </c>
      <c r="AZ3522" s="9">
        <v>20</v>
      </c>
      <c r="BA3522" s="9">
        <v>21</v>
      </c>
      <c r="BB3522" s="9">
        <v>1</v>
      </c>
      <c r="BC3522" s="9">
        <v>2</v>
      </c>
      <c r="BD3522" s="9">
        <v>3</v>
      </c>
      <c r="BE3522" s="9">
        <v>4</v>
      </c>
      <c r="BF3522" s="9">
        <v>5</v>
      </c>
      <c r="BG3522" s="9">
        <v>6</v>
      </c>
      <c r="BH3522" s="9">
        <v>7</v>
      </c>
      <c r="BI3522" s="9">
        <v>8</v>
      </c>
      <c r="BJ3522" s="9">
        <v>9</v>
      </c>
      <c r="BK3522" s="9">
        <v>10</v>
      </c>
      <c r="BL3522" s="9">
        <v>11</v>
      </c>
      <c r="BM3522" s="9">
        <v>12</v>
      </c>
      <c r="BN3522" s="9">
        <v>13</v>
      </c>
      <c r="BO3522" s="9">
        <v>14</v>
      </c>
      <c r="BP3522" s="9">
        <v>15</v>
      </c>
      <c r="BQ3522" s="9">
        <v>16</v>
      </c>
      <c r="BR3522" s="9">
        <v>20</v>
      </c>
      <c r="BS3522" s="9">
        <v>21</v>
      </c>
      <c r="BT3522" s="9">
        <v>1</v>
      </c>
      <c r="BU3522" s="9">
        <v>2</v>
      </c>
      <c r="BV3522" s="9">
        <v>3</v>
      </c>
      <c r="BW3522" s="9" t="s">
        <v>1798</v>
      </c>
      <c r="BX3522" s="9">
        <v>5</v>
      </c>
      <c r="BY3522" s="9">
        <v>6</v>
      </c>
      <c r="BZ3522" s="9">
        <v>7</v>
      </c>
      <c r="CA3522" s="9" t="s">
        <v>1917</v>
      </c>
      <c r="CB3522" s="121">
        <v>9</v>
      </c>
    </row>
    <row r="3523" spans="1:80" x14ac:dyDescent="0.25">
      <c r="A3523" s="134"/>
      <c r="B3523" s="134"/>
      <c r="C3523" s="134"/>
      <c r="D3523" s="136"/>
      <c r="E3523" s="136"/>
      <c r="F3523" s="136"/>
      <c r="G3523" s="138"/>
      <c r="H3523" s="16" t="s">
        <v>1015</v>
      </c>
      <c r="I3523" s="17">
        <f>SUM(I3519)</f>
        <v>2170082</v>
      </c>
      <c r="J3523" s="17">
        <f t="shared" ref="J3523:J3524" si="9289">SUM(K3523,L3523,P3523,Q3523)</f>
        <v>2255360</v>
      </c>
      <c r="K3523" s="17">
        <f t="shared" ref="K3523" si="9290">SUM(K3519)</f>
        <v>2233360</v>
      </c>
      <c r="L3523" s="17">
        <f t="shared" ref="L3523:L3524" si="9291">SUM(M3523:O3523)</f>
        <v>22000</v>
      </c>
      <c r="M3523" s="17">
        <f t="shared" ref="M3523:Q3523" si="9292">SUM(M3519)</f>
        <v>16500</v>
      </c>
      <c r="N3523" s="17">
        <f t="shared" si="9292"/>
        <v>0</v>
      </c>
      <c r="O3523" s="17">
        <f t="shared" si="9292"/>
        <v>5500</v>
      </c>
      <c r="P3523" s="17">
        <f t="shared" si="9292"/>
        <v>0</v>
      </c>
      <c r="Q3523" s="17">
        <f t="shared" si="9292"/>
        <v>0</v>
      </c>
      <c r="R3523" s="17">
        <f t="shared" ref="R3523:AG3523" si="9293">SUM(R3519)</f>
        <v>16500</v>
      </c>
      <c r="S3523" s="17">
        <f t="shared" si="9293"/>
        <v>0</v>
      </c>
      <c r="T3523" s="17">
        <f t="shared" si="9293"/>
        <v>0</v>
      </c>
      <c r="U3523" s="17">
        <f t="shared" si="9293"/>
        <v>0</v>
      </c>
      <c r="V3523" s="17">
        <f t="shared" si="9293"/>
        <v>0</v>
      </c>
      <c r="W3523" s="17">
        <f t="shared" si="9293"/>
        <v>0</v>
      </c>
      <c r="X3523" s="17">
        <f t="shared" ref="X3523" si="9294">SUM(X3519)</f>
        <v>16500</v>
      </c>
      <c r="Y3523" s="17">
        <f t="shared" si="9293"/>
        <v>690</v>
      </c>
      <c r="Z3523" s="17">
        <f t="shared" si="9293"/>
        <v>0</v>
      </c>
      <c r="AA3523" s="17">
        <f t="shared" si="9293"/>
        <v>1060</v>
      </c>
      <c r="AB3523" s="17">
        <f t="shared" si="9293"/>
        <v>1210</v>
      </c>
      <c r="AC3523" s="17">
        <f t="shared" si="9293"/>
        <v>1120</v>
      </c>
      <c r="AD3523" s="17">
        <f t="shared" si="9293"/>
        <v>1680</v>
      </c>
      <c r="AE3523" s="17">
        <f t="shared" si="9293"/>
        <v>0</v>
      </c>
      <c r="AF3523" s="17">
        <f t="shared" si="9293"/>
        <v>920</v>
      </c>
      <c r="AG3523" s="17">
        <f t="shared" si="9293"/>
        <v>0</v>
      </c>
      <c r="AH3523" s="17">
        <v>6680</v>
      </c>
      <c r="AI3523" s="17">
        <v>9820</v>
      </c>
      <c r="AJ3523" s="17">
        <f t="shared" ref="AJ3523:AY3523" si="9295">SUM(AJ3519)</f>
        <v>0</v>
      </c>
      <c r="AK3523" s="17">
        <f t="shared" si="9295"/>
        <v>0</v>
      </c>
      <c r="AL3523" s="17">
        <f t="shared" si="9295"/>
        <v>0</v>
      </c>
      <c r="AM3523" s="17">
        <f t="shared" si="9295"/>
        <v>0</v>
      </c>
      <c r="AN3523" s="17">
        <f t="shared" si="9295"/>
        <v>0</v>
      </c>
      <c r="AO3523" s="17">
        <f t="shared" si="9295"/>
        <v>0</v>
      </c>
      <c r="AP3523" s="17">
        <f t="shared" ref="AP3523" si="9296">SUM(AP3519)</f>
        <v>0</v>
      </c>
      <c r="AQ3523" s="17">
        <f t="shared" si="9295"/>
        <v>0</v>
      </c>
      <c r="AR3523" s="17">
        <f t="shared" si="9295"/>
        <v>0</v>
      </c>
      <c r="AS3523" s="17">
        <f t="shared" si="9295"/>
        <v>0</v>
      </c>
      <c r="AT3523" s="17">
        <f t="shared" si="9295"/>
        <v>0</v>
      </c>
      <c r="AU3523" s="17">
        <f t="shared" si="9295"/>
        <v>0</v>
      </c>
      <c r="AV3523" s="17">
        <f t="shared" si="9295"/>
        <v>0</v>
      </c>
      <c r="AW3523" s="17">
        <f t="shared" si="9295"/>
        <v>0</v>
      </c>
      <c r="AX3523" s="17">
        <f t="shared" si="9295"/>
        <v>0</v>
      </c>
      <c r="AY3523" s="17">
        <f t="shared" si="9295"/>
        <v>0</v>
      </c>
      <c r="AZ3523" s="17">
        <v>0</v>
      </c>
      <c r="BA3523" s="17">
        <v>0</v>
      </c>
      <c r="BB3523" s="17">
        <f t="shared" ref="BB3523:BQ3523" si="9297">SUM(BB3519)</f>
        <v>5500</v>
      </c>
      <c r="BC3523" s="17">
        <f t="shared" si="9297"/>
        <v>8802</v>
      </c>
      <c r="BD3523" s="17">
        <f t="shared" si="9297"/>
        <v>0</v>
      </c>
      <c r="BE3523" s="17">
        <f t="shared" si="9297"/>
        <v>27046</v>
      </c>
      <c r="BF3523" s="17">
        <f t="shared" si="9297"/>
        <v>0</v>
      </c>
      <c r="BG3523" s="17">
        <f t="shared" si="9297"/>
        <v>0</v>
      </c>
      <c r="BH3523" s="17">
        <f t="shared" ref="BH3523" si="9298">SUM(BH3519)</f>
        <v>41348</v>
      </c>
      <c r="BI3523" s="17">
        <f t="shared" si="9297"/>
        <v>2331</v>
      </c>
      <c r="BJ3523" s="17">
        <f t="shared" si="9297"/>
        <v>702</v>
      </c>
      <c r="BK3523" s="17">
        <f t="shared" si="9297"/>
        <v>8802</v>
      </c>
      <c r="BL3523" s="17">
        <f t="shared" si="9297"/>
        <v>1500</v>
      </c>
      <c r="BM3523" s="17">
        <f t="shared" si="9297"/>
        <v>0</v>
      </c>
      <c r="BN3523" s="17">
        <f t="shared" si="9297"/>
        <v>0</v>
      </c>
      <c r="BO3523" s="17">
        <f t="shared" si="9297"/>
        <v>2500</v>
      </c>
      <c r="BP3523" s="17">
        <f t="shared" si="9297"/>
        <v>22076</v>
      </c>
      <c r="BQ3523" s="17">
        <f t="shared" si="9297"/>
        <v>970</v>
      </c>
      <c r="BR3523" s="17">
        <v>38881</v>
      </c>
      <c r="BS3523" s="17">
        <v>2467</v>
      </c>
      <c r="BT3523" s="17">
        <f t="shared" ref="BT3523:BW3523" si="9299">SUM(BT3519)</f>
        <v>2405428</v>
      </c>
      <c r="BU3523" s="17">
        <f t="shared" ref="BU3523:BV3523" si="9300">SUM(BU3519)</f>
        <v>2383428</v>
      </c>
      <c r="BV3523" s="17">
        <f t="shared" si="9300"/>
        <v>1333854</v>
      </c>
      <c r="BW3523" s="17">
        <f t="shared" si="9299"/>
        <v>583151</v>
      </c>
      <c r="BX3523" s="17">
        <f t="shared" ref="BX3523:BZ3523" si="9301">SUM(BX3519)</f>
        <v>225301</v>
      </c>
      <c r="BY3523" s="17">
        <f t="shared" si="9301"/>
        <v>178675</v>
      </c>
      <c r="BZ3523" s="17">
        <f t="shared" si="9301"/>
        <v>179175</v>
      </c>
      <c r="CA3523" s="17">
        <f>BV3523+BW3523</f>
        <v>1917005</v>
      </c>
      <c r="CB3523" s="125">
        <f>IF(BU3523=0,"-",CA3523/BU3523*100)</f>
        <v>80.430581498581034</v>
      </c>
    </row>
    <row r="3524" spans="1:80" x14ac:dyDescent="0.25">
      <c r="A3524" s="134"/>
      <c r="B3524" s="134"/>
      <c r="C3524" s="134"/>
      <c r="D3524" s="136"/>
      <c r="E3524" s="136"/>
      <c r="F3524" s="136"/>
      <c r="G3524" s="138"/>
      <c r="H3524" s="18" t="s">
        <v>86</v>
      </c>
      <c r="I3524" s="17">
        <f>SUM(I3523)</f>
        <v>2170082</v>
      </c>
      <c r="J3524" s="17">
        <f t="shared" si="9289"/>
        <v>2255360</v>
      </c>
      <c r="K3524" s="17">
        <f t="shared" ref="K3524" si="9302">SUM(K3523)</f>
        <v>2233360</v>
      </c>
      <c r="L3524" s="17">
        <f t="shared" si="9291"/>
        <v>22000</v>
      </c>
      <c r="M3524" s="17">
        <f t="shared" ref="M3524:Q3524" si="9303">SUM(M3523)</f>
        <v>16500</v>
      </c>
      <c r="N3524" s="17">
        <f t="shared" si="9303"/>
        <v>0</v>
      </c>
      <c r="O3524" s="17">
        <f t="shared" si="9303"/>
        <v>5500</v>
      </c>
      <c r="P3524" s="17">
        <f t="shared" si="9303"/>
        <v>0</v>
      </c>
      <c r="Q3524" s="17">
        <f t="shared" si="9303"/>
        <v>0</v>
      </c>
      <c r="R3524" s="17">
        <f t="shared" ref="R3524:AG3524" si="9304">SUM(R3523)</f>
        <v>16500</v>
      </c>
      <c r="S3524" s="17">
        <f t="shared" si="9304"/>
        <v>0</v>
      </c>
      <c r="T3524" s="17">
        <f t="shared" si="9304"/>
        <v>0</v>
      </c>
      <c r="U3524" s="17">
        <f t="shared" si="9304"/>
        <v>0</v>
      </c>
      <c r="V3524" s="17">
        <f t="shared" si="9304"/>
        <v>0</v>
      </c>
      <c r="W3524" s="17">
        <f t="shared" si="9304"/>
        <v>0</v>
      </c>
      <c r="X3524" s="17">
        <f t="shared" ref="X3524" si="9305">SUM(X3523)</f>
        <v>16500</v>
      </c>
      <c r="Y3524" s="17">
        <f t="shared" si="9304"/>
        <v>690</v>
      </c>
      <c r="Z3524" s="17">
        <f t="shared" si="9304"/>
        <v>0</v>
      </c>
      <c r="AA3524" s="17">
        <f t="shared" si="9304"/>
        <v>1060</v>
      </c>
      <c r="AB3524" s="17">
        <f t="shared" si="9304"/>
        <v>1210</v>
      </c>
      <c r="AC3524" s="17">
        <f t="shared" si="9304"/>
        <v>1120</v>
      </c>
      <c r="AD3524" s="17">
        <f t="shared" si="9304"/>
        <v>1680</v>
      </c>
      <c r="AE3524" s="17">
        <f t="shared" si="9304"/>
        <v>0</v>
      </c>
      <c r="AF3524" s="17">
        <f t="shared" si="9304"/>
        <v>920</v>
      </c>
      <c r="AG3524" s="17">
        <f t="shared" si="9304"/>
        <v>0</v>
      </c>
      <c r="AH3524" s="17">
        <v>6680</v>
      </c>
      <c r="AI3524" s="17">
        <v>9820</v>
      </c>
      <c r="AJ3524" s="17">
        <f t="shared" ref="AJ3524:AY3524" si="9306">SUM(AJ3523)</f>
        <v>0</v>
      </c>
      <c r="AK3524" s="17">
        <f t="shared" si="9306"/>
        <v>0</v>
      </c>
      <c r="AL3524" s="17">
        <f t="shared" si="9306"/>
        <v>0</v>
      </c>
      <c r="AM3524" s="17">
        <f t="shared" si="9306"/>
        <v>0</v>
      </c>
      <c r="AN3524" s="17">
        <f t="shared" si="9306"/>
        <v>0</v>
      </c>
      <c r="AO3524" s="17">
        <f t="shared" si="9306"/>
        <v>0</v>
      </c>
      <c r="AP3524" s="17">
        <f t="shared" ref="AP3524" si="9307">SUM(AP3523)</f>
        <v>0</v>
      </c>
      <c r="AQ3524" s="17">
        <f t="shared" si="9306"/>
        <v>0</v>
      </c>
      <c r="AR3524" s="17">
        <f t="shared" si="9306"/>
        <v>0</v>
      </c>
      <c r="AS3524" s="17">
        <f t="shared" si="9306"/>
        <v>0</v>
      </c>
      <c r="AT3524" s="17">
        <f t="shared" si="9306"/>
        <v>0</v>
      </c>
      <c r="AU3524" s="17">
        <f t="shared" si="9306"/>
        <v>0</v>
      </c>
      <c r="AV3524" s="17">
        <f t="shared" si="9306"/>
        <v>0</v>
      </c>
      <c r="AW3524" s="17">
        <f t="shared" si="9306"/>
        <v>0</v>
      </c>
      <c r="AX3524" s="17">
        <f t="shared" si="9306"/>
        <v>0</v>
      </c>
      <c r="AY3524" s="17">
        <f t="shared" si="9306"/>
        <v>0</v>
      </c>
      <c r="AZ3524" s="17">
        <v>0</v>
      </c>
      <c r="BA3524" s="17">
        <v>0</v>
      </c>
      <c r="BB3524" s="17">
        <f t="shared" ref="BB3524:BQ3524" si="9308">SUM(BB3523)</f>
        <v>5500</v>
      </c>
      <c r="BC3524" s="17">
        <f t="shared" si="9308"/>
        <v>8802</v>
      </c>
      <c r="BD3524" s="17">
        <f t="shared" si="9308"/>
        <v>0</v>
      </c>
      <c r="BE3524" s="17">
        <f t="shared" si="9308"/>
        <v>27046</v>
      </c>
      <c r="BF3524" s="17">
        <f t="shared" si="9308"/>
        <v>0</v>
      </c>
      <c r="BG3524" s="17">
        <f t="shared" si="9308"/>
        <v>0</v>
      </c>
      <c r="BH3524" s="17">
        <f t="shared" ref="BH3524" si="9309">SUM(BH3523)</f>
        <v>41348</v>
      </c>
      <c r="BI3524" s="17">
        <f t="shared" si="9308"/>
        <v>2331</v>
      </c>
      <c r="BJ3524" s="17">
        <f t="shared" si="9308"/>
        <v>702</v>
      </c>
      <c r="BK3524" s="17">
        <f t="shared" si="9308"/>
        <v>8802</v>
      </c>
      <c r="BL3524" s="17">
        <f t="shared" si="9308"/>
        <v>1500</v>
      </c>
      <c r="BM3524" s="17">
        <f t="shared" si="9308"/>
        <v>0</v>
      </c>
      <c r="BN3524" s="17">
        <f t="shared" si="9308"/>
        <v>0</v>
      </c>
      <c r="BO3524" s="17">
        <f t="shared" si="9308"/>
        <v>2500</v>
      </c>
      <c r="BP3524" s="17">
        <f t="shared" si="9308"/>
        <v>22076</v>
      </c>
      <c r="BQ3524" s="17">
        <f t="shared" si="9308"/>
        <v>970</v>
      </c>
      <c r="BR3524" s="17">
        <v>38881</v>
      </c>
      <c r="BS3524" s="17">
        <v>2467</v>
      </c>
      <c r="BT3524" s="17">
        <f t="shared" ref="BT3524:BW3524" si="9310">SUM(BT3523)</f>
        <v>2405428</v>
      </c>
      <c r="BU3524" s="17">
        <f t="shared" ref="BU3524:BV3524" si="9311">SUM(BU3523)</f>
        <v>2383428</v>
      </c>
      <c r="BV3524" s="17">
        <f t="shared" si="9311"/>
        <v>1333854</v>
      </c>
      <c r="BW3524" s="17">
        <f t="shared" si="9310"/>
        <v>583151</v>
      </c>
      <c r="BX3524" s="17">
        <f t="shared" ref="BX3524" si="9312">SUM(BX3523)</f>
        <v>225301</v>
      </c>
      <c r="BY3524" s="17">
        <f t="shared" ref="BY3524" si="9313">SUM(BY3523)</f>
        <v>178675</v>
      </c>
      <c r="BZ3524" s="17">
        <f t="shared" ref="BZ3524" si="9314">SUM(BZ3523)</f>
        <v>179175</v>
      </c>
      <c r="CA3524" s="17">
        <f>BV3524+BW3524</f>
        <v>1917005</v>
      </c>
      <c r="CB3524" s="125">
        <f>IF(BU3524=0,"-",CA3524/BU3524*100)</f>
        <v>80.430581498581034</v>
      </c>
    </row>
    <row r="3525" spans="1:80" x14ac:dyDescent="0.25">
      <c r="A3525" s="139"/>
      <c r="B3525" s="139"/>
      <c r="C3525" s="139"/>
      <c r="D3525" s="140"/>
      <c r="E3525" s="140"/>
      <c r="F3525" s="140"/>
      <c r="G3525" s="141"/>
      <c r="X3525">
        <f t="shared" si="9211"/>
        <v>0</v>
      </c>
      <c r="AH3525">
        <v>0</v>
      </c>
      <c r="AI3525">
        <v>0</v>
      </c>
      <c r="AP3525">
        <f t="shared" si="9212"/>
        <v>0</v>
      </c>
      <c r="AZ3525">
        <v>0</v>
      </c>
      <c r="BA3525">
        <v>0</v>
      </c>
      <c r="BH3525">
        <f t="shared" si="9213"/>
        <v>0</v>
      </c>
      <c r="BR3525">
        <v>0</v>
      </c>
      <c r="BS3525">
        <v>0</v>
      </c>
      <c r="BU3525">
        <v>0</v>
      </c>
      <c r="BV3525">
        <v>0</v>
      </c>
      <c r="BW3525">
        <f t="shared" si="9178"/>
        <v>0</v>
      </c>
      <c r="CA3525">
        <f>BV3525+BW3525</f>
        <v>0</v>
      </c>
      <c r="CB3525" s="126" t="str">
        <f>IF(BU3525=0,"-",CA3525/BU3525*100)</f>
        <v>-</v>
      </c>
    </row>
    <row r="3526" spans="1:80" ht="15.75" thickBot="1" x14ac:dyDescent="0.3">
      <c r="A3526" s="13" t="s">
        <v>1</v>
      </c>
      <c r="B3526" s="13" t="s">
        <v>1</v>
      </c>
      <c r="C3526" s="13" t="s">
        <v>1</v>
      </c>
      <c r="D3526" s="74" t="s">
        <v>1</v>
      </c>
      <c r="E3526" s="74" t="s">
        <v>1</v>
      </c>
      <c r="F3526" s="74" t="s">
        <v>1</v>
      </c>
      <c r="G3526" s="13" t="s">
        <v>1</v>
      </c>
      <c r="H3526" s="19" t="s">
        <v>1</v>
      </c>
      <c r="I3526" s="19" t="s">
        <v>1</v>
      </c>
      <c r="J3526" s="19"/>
      <c r="K3526" s="19" t="s">
        <v>1</v>
      </c>
      <c r="L3526" s="19"/>
      <c r="M3526" s="19" t="s">
        <v>1</v>
      </c>
      <c r="N3526" s="19" t="s">
        <v>1</v>
      </c>
      <c r="O3526" s="19" t="s">
        <v>1</v>
      </c>
      <c r="P3526" s="31"/>
      <c r="Q3526" s="19" t="s">
        <v>1</v>
      </c>
      <c r="R3526" s="19" t="s">
        <v>1</v>
      </c>
      <c r="S3526" s="19"/>
      <c r="T3526" s="19"/>
      <c r="U3526" s="19"/>
      <c r="V3526" s="19"/>
      <c r="W3526" s="19"/>
      <c r="X3526" s="19"/>
      <c r="Y3526" s="19"/>
      <c r="Z3526" s="19"/>
      <c r="AA3526" s="19"/>
      <c r="AB3526" s="19"/>
      <c r="AC3526" s="19"/>
      <c r="AD3526" s="19"/>
      <c r="AE3526" s="19"/>
      <c r="AF3526" s="19"/>
      <c r="AG3526" s="19"/>
      <c r="AH3526" s="19">
        <v>0</v>
      </c>
      <c r="AI3526" s="19">
        <v>0</v>
      </c>
      <c r="AJ3526" s="19" t="s">
        <v>1</v>
      </c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>
        <v>0</v>
      </c>
      <c r="BA3526" s="19">
        <v>0</v>
      </c>
      <c r="BB3526" s="19" t="s">
        <v>1</v>
      </c>
      <c r="BC3526" s="19"/>
      <c r="BD3526" s="19"/>
      <c r="BE3526" s="19"/>
      <c r="BF3526" s="19"/>
      <c r="BG3526" s="19"/>
      <c r="BH3526" s="19"/>
      <c r="BI3526" s="19"/>
      <c r="BJ3526" s="19"/>
      <c r="BK3526" s="19"/>
      <c r="BL3526" s="19"/>
      <c r="BM3526" s="19"/>
      <c r="BN3526" s="19"/>
      <c r="BO3526" s="19"/>
      <c r="BP3526" s="19"/>
      <c r="BQ3526" s="19"/>
      <c r="BR3526" s="19">
        <v>0</v>
      </c>
      <c r="BS3526" s="19">
        <v>0</v>
      </c>
      <c r="BT3526" s="19"/>
      <c r="BU3526" s="19"/>
      <c r="BV3526" s="19"/>
      <c r="BW3526" s="19"/>
      <c r="BX3526" s="19" t="s">
        <v>1</v>
      </c>
      <c r="BY3526" s="19" t="s">
        <v>1</v>
      </c>
      <c r="BZ3526" s="19"/>
      <c r="CA3526" s="19">
        <f>BV3526+BW3526</f>
        <v>0</v>
      </c>
      <c r="CB3526" s="127"/>
    </row>
    <row r="3527" spans="1:80" ht="69.75" customHeight="1" thickBot="1" x14ac:dyDescent="0.3">
      <c r="A3527" s="5" t="s">
        <v>4</v>
      </c>
      <c r="B3527" s="5" t="s">
        <v>5</v>
      </c>
      <c r="C3527" s="5" t="s">
        <v>6</v>
      </c>
      <c r="D3527" s="80" t="s">
        <v>1</v>
      </c>
      <c r="E3527" s="88" t="s">
        <v>7</v>
      </c>
      <c r="F3527" s="88" t="s">
        <v>8</v>
      </c>
      <c r="G3527" s="5" t="s">
        <v>9</v>
      </c>
      <c r="H3527" s="5" t="s">
        <v>10</v>
      </c>
      <c r="I3527" s="5" t="s">
        <v>11</v>
      </c>
      <c r="J3527" s="5" t="s">
        <v>1809</v>
      </c>
      <c r="K3527" s="5" t="s">
        <v>12</v>
      </c>
      <c r="L3527" s="5" t="s">
        <v>13</v>
      </c>
      <c r="M3527" s="5" t="s">
        <v>14</v>
      </c>
      <c r="N3527" s="5" t="s">
        <v>15</v>
      </c>
      <c r="O3527" s="5" t="s">
        <v>16</v>
      </c>
      <c r="P3527" s="5" t="s">
        <v>17</v>
      </c>
      <c r="Q3527" s="5" t="s">
        <v>18</v>
      </c>
      <c r="R3527" s="71" t="s">
        <v>14</v>
      </c>
      <c r="S3527" s="71" t="s">
        <v>1843</v>
      </c>
      <c r="T3527" s="71" t="s">
        <v>1797</v>
      </c>
      <c r="U3527" s="71" t="s">
        <v>1832</v>
      </c>
      <c r="V3527" s="71" t="s">
        <v>1833</v>
      </c>
      <c r="W3527" s="71" t="s">
        <v>1834</v>
      </c>
      <c r="X3527" s="71" t="s">
        <v>1847</v>
      </c>
      <c r="Y3527" s="71" t="s">
        <v>1844</v>
      </c>
      <c r="Z3527" s="71" t="s">
        <v>1835</v>
      </c>
      <c r="AA3527" s="71" t="s">
        <v>1836</v>
      </c>
      <c r="AB3527" s="71" t="s">
        <v>1837</v>
      </c>
      <c r="AC3527" s="71" t="s">
        <v>1838</v>
      </c>
      <c r="AD3527" s="71" t="s">
        <v>1839</v>
      </c>
      <c r="AE3527" s="71" t="s">
        <v>1840</v>
      </c>
      <c r="AF3527" s="71" t="s">
        <v>1845</v>
      </c>
      <c r="AG3527" s="71" t="s">
        <v>1846</v>
      </c>
      <c r="AH3527" s="71" t="s">
        <v>1841</v>
      </c>
      <c r="AI3527" s="71" t="s">
        <v>1842</v>
      </c>
      <c r="AJ3527" s="72" t="s">
        <v>15</v>
      </c>
      <c r="AK3527" s="72" t="s">
        <v>1843</v>
      </c>
      <c r="AL3527" s="72" t="s">
        <v>1797</v>
      </c>
      <c r="AM3527" s="72" t="s">
        <v>1832</v>
      </c>
      <c r="AN3527" s="72" t="s">
        <v>1833</v>
      </c>
      <c r="AO3527" s="72" t="s">
        <v>1834</v>
      </c>
      <c r="AP3527" s="72" t="s">
        <v>1848</v>
      </c>
      <c r="AQ3527" s="72" t="s">
        <v>1844</v>
      </c>
      <c r="AR3527" s="72" t="s">
        <v>1835</v>
      </c>
      <c r="AS3527" s="72" t="s">
        <v>1836</v>
      </c>
      <c r="AT3527" s="72" t="s">
        <v>1837</v>
      </c>
      <c r="AU3527" s="72" t="s">
        <v>1838</v>
      </c>
      <c r="AV3527" s="72" t="s">
        <v>1839</v>
      </c>
      <c r="AW3527" s="72" t="s">
        <v>1840</v>
      </c>
      <c r="AX3527" s="72" t="s">
        <v>1845</v>
      </c>
      <c r="AY3527" s="72" t="s">
        <v>1846</v>
      </c>
      <c r="AZ3527" s="72" t="s">
        <v>1841</v>
      </c>
      <c r="BA3527" s="72" t="s">
        <v>1842</v>
      </c>
      <c r="BB3527" s="73" t="s">
        <v>16</v>
      </c>
      <c r="BC3527" s="73" t="s">
        <v>1843</v>
      </c>
      <c r="BD3527" s="73" t="s">
        <v>1797</v>
      </c>
      <c r="BE3527" s="73" t="s">
        <v>1832</v>
      </c>
      <c r="BF3527" s="73" t="s">
        <v>1833</v>
      </c>
      <c r="BG3527" s="73" t="s">
        <v>1834</v>
      </c>
      <c r="BH3527" s="73" t="s">
        <v>1849</v>
      </c>
      <c r="BI3527" s="73" t="s">
        <v>1844</v>
      </c>
      <c r="BJ3527" s="73" t="s">
        <v>1835</v>
      </c>
      <c r="BK3527" s="73" t="s">
        <v>1836</v>
      </c>
      <c r="BL3527" s="73" t="s">
        <v>1837</v>
      </c>
      <c r="BM3527" s="73" t="s">
        <v>1838</v>
      </c>
      <c r="BN3527" s="73" t="s">
        <v>1839</v>
      </c>
      <c r="BO3527" s="73" t="s">
        <v>1840</v>
      </c>
      <c r="BP3527" s="73" t="s">
        <v>1845</v>
      </c>
      <c r="BQ3527" s="73" t="s">
        <v>1846</v>
      </c>
      <c r="BR3527" s="73" t="s">
        <v>1841</v>
      </c>
      <c r="BS3527" s="73" t="s">
        <v>1842</v>
      </c>
      <c r="BT3527" s="5" t="s">
        <v>1911</v>
      </c>
      <c r="BU3527" s="5" t="s">
        <v>1942</v>
      </c>
      <c r="BV3527" s="5" t="s">
        <v>1943</v>
      </c>
      <c r="BW3527" s="5" t="s">
        <v>1944</v>
      </c>
      <c r="BX3527" s="5" t="s">
        <v>1945</v>
      </c>
      <c r="BY3527" s="5" t="s">
        <v>1946</v>
      </c>
      <c r="BZ3527" s="5" t="s">
        <v>1947</v>
      </c>
      <c r="CA3527" s="5" t="s">
        <v>1948</v>
      </c>
      <c r="CB3527" s="120" t="s">
        <v>1916</v>
      </c>
    </row>
    <row r="3528" spans="1:80" x14ac:dyDescent="0.25">
      <c r="A3528" s="6" t="s">
        <v>1</v>
      </c>
      <c r="B3528" s="6" t="s">
        <v>1</v>
      </c>
      <c r="C3528" s="6" t="s">
        <v>1</v>
      </c>
      <c r="D3528" s="81" t="s">
        <v>1</v>
      </c>
      <c r="E3528" s="81" t="s">
        <v>1</v>
      </c>
      <c r="F3528" s="94" t="s">
        <v>1</v>
      </c>
      <c r="G3528" s="7" t="s">
        <v>1</v>
      </c>
      <c r="H3528" s="8" t="s">
        <v>1</v>
      </c>
      <c r="I3528" s="9" t="s">
        <v>19</v>
      </c>
      <c r="J3528" s="9">
        <v>1</v>
      </c>
      <c r="K3528" s="9" t="s">
        <v>20</v>
      </c>
      <c r="L3528" s="9" t="s">
        <v>21</v>
      </c>
      <c r="M3528" s="9" t="s">
        <v>22</v>
      </c>
      <c r="N3528" s="9" t="s">
        <v>23</v>
      </c>
      <c r="O3528" s="9" t="s">
        <v>24</v>
      </c>
      <c r="P3528" s="9" t="s">
        <v>25</v>
      </c>
      <c r="Q3528" s="9" t="s">
        <v>26</v>
      </c>
      <c r="R3528" s="9">
        <v>1</v>
      </c>
      <c r="S3528" s="9">
        <v>2</v>
      </c>
      <c r="T3528" s="9">
        <v>3</v>
      </c>
      <c r="U3528" s="9">
        <v>4</v>
      </c>
      <c r="V3528" s="9">
        <v>5</v>
      </c>
      <c r="W3528" s="9">
        <v>6</v>
      </c>
      <c r="X3528" s="9">
        <v>7</v>
      </c>
      <c r="Y3528" s="9">
        <v>8</v>
      </c>
      <c r="Z3528" s="9">
        <v>9</v>
      </c>
      <c r="AA3528" s="9">
        <v>10</v>
      </c>
      <c r="AB3528" s="9">
        <v>11</v>
      </c>
      <c r="AC3528" s="9">
        <v>12</v>
      </c>
      <c r="AD3528" s="9">
        <v>13</v>
      </c>
      <c r="AE3528" s="9">
        <v>14</v>
      </c>
      <c r="AF3528" s="9">
        <v>15</v>
      </c>
      <c r="AG3528" s="9">
        <v>16</v>
      </c>
      <c r="AH3528" s="9">
        <v>20</v>
      </c>
      <c r="AI3528" s="9">
        <v>21</v>
      </c>
      <c r="AJ3528" s="9">
        <v>1</v>
      </c>
      <c r="AK3528" s="9">
        <v>2</v>
      </c>
      <c r="AL3528" s="9">
        <v>3</v>
      </c>
      <c r="AM3528" s="9">
        <v>4</v>
      </c>
      <c r="AN3528" s="9">
        <v>5</v>
      </c>
      <c r="AO3528" s="9">
        <v>6</v>
      </c>
      <c r="AP3528" s="9">
        <v>7</v>
      </c>
      <c r="AQ3528" s="9">
        <v>8</v>
      </c>
      <c r="AR3528" s="9">
        <v>9</v>
      </c>
      <c r="AS3528" s="9">
        <v>10</v>
      </c>
      <c r="AT3528" s="9">
        <v>11</v>
      </c>
      <c r="AU3528" s="9">
        <v>12</v>
      </c>
      <c r="AV3528" s="9">
        <v>13</v>
      </c>
      <c r="AW3528" s="9">
        <v>14</v>
      </c>
      <c r="AX3528" s="9">
        <v>15</v>
      </c>
      <c r="AY3528" s="9">
        <v>16</v>
      </c>
      <c r="AZ3528" s="9">
        <v>20</v>
      </c>
      <c r="BA3528" s="9">
        <v>21</v>
      </c>
      <c r="BB3528" s="9">
        <v>1</v>
      </c>
      <c r="BC3528" s="9">
        <v>2</v>
      </c>
      <c r="BD3528" s="9">
        <v>3</v>
      </c>
      <c r="BE3528" s="9">
        <v>4</v>
      </c>
      <c r="BF3528" s="9">
        <v>5</v>
      </c>
      <c r="BG3528" s="9">
        <v>6</v>
      </c>
      <c r="BH3528" s="9">
        <v>7</v>
      </c>
      <c r="BI3528" s="9">
        <v>8</v>
      </c>
      <c r="BJ3528" s="9">
        <v>9</v>
      </c>
      <c r="BK3528" s="9">
        <v>10</v>
      </c>
      <c r="BL3528" s="9">
        <v>11</v>
      </c>
      <c r="BM3528" s="9">
        <v>12</v>
      </c>
      <c r="BN3528" s="9">
        <v>13</v>
      </c>
      <c r="BO3528" s="9">
        <v>14</v>
      </c>
      <c r="BP3528" s="9">
        <v>15</v>
      </c>
      <c r="BQ3528" s="9">
        <v>16</v>
      </c>
      <c r="BR3528" s="9">
        <v>20</v>
      </c>
      <c r="BS3528" s="9">
        <v>21</v>
      </c>
      <c r="BT3528" s="9">
        <v>1</v>
      </c>
      <c r="BU3528" s="9">
        <v>2</v>
      </c>
      <c r="BV3528" s="9">
        <v>3</v>
      </c>
      <c r="BW3528" s="9" t="s">
        <v>1798</v>
      </c>
      <c r="BX3528" s="9">
        <v>5</v>
      </c>
      <c r="BY3528" s="9">
        <v>6</v>
      </c>
      <c r="BZ3528" s="9">
        <v>7</v>
      </c>
      <c r="CA3528" s="9" t="s">
        <v>1917</v>
      </c>
      <c r="CB3528" s="121">
        <v>9</v>
      </c>
    </row>
    <row r="3529" spans="1:80" x14ac:dyDescent="0.25">
      <c r="A3529" s="1" t="s">
        <v>928</v>
      </c>
      <c r="B3529" s="1" t="s">
        <v>88</v>
      </c>
      <c r="C3529" s="4" t="s">
        <v>1521</v>
      </c>
      <c r="D3529" s="79" t="s">
        <v>1522</v>
      </c>
      <c r="E3529" s="78" t="s">
        <v>1</v>
      </c>
      <c r="F3529" s="78" t="s">
        <v>1</v>
      </c>
      <c r="G3529" s="2" t="s">
        <v>1</v>
      </c>
      <c r="H3529" s="2" t="s">
        <v>1523</v>
      </c>
      <c r="I3529" s="3" t="s">
        <v>1</v>
      </c>
      <c r="J3529" s="3">
        <f t="shared" ref="J3529:J3561" si="9315">SUM(K3529,L3529,P3529,Q3529)</f>
        <v>0</v>
      </c>
      <c r="K3529" s="3" t="s">
        <v>1</v>
      </c>
      <c r="L3529" s="3"/>
      <c r="M3529" s="3" t="s">
        <v>1</v>
      </c>
      <c r="N3529" s="3" t="s">
        <v>1</v>
      </c>
      <c r="O3529" s="3" t="s">
        <v>1</v>
      </c>
      <c r="P3529" s="26"/>
      <c r="Q3529" s="3" t="s">
        <v>1</v>
      </c>
      <c r="R3529" s="3" t="s">
        <v>1</v>
      </c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3"/>
      <c r="AH3529" s="3">
        <v>0</v>
      </c>
      <c r="AI3529" s="3">
        <v>0</v>
      </c>
      <c r="AJ3529" s="3" t="s">
        <v>1</v>
      </c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  <c r="AY3529" s="3"/>
      <c r="AZ3529" s="3">
        <v>0</v>
      </c>
      <c r="BA3529" s="3">
        <v>0</v>
      </c>
      <c r="BB3529" s="3" t="s">
        <v>1</v>
      </c>
      <c r="BC3529" s="3"/>
      <c r="BD3529" s="3"/>
      <c r="BE3529" s="3"/>
      <c r="BF3529" s="3"/>
      <c r="BG3529" s="3"/>
      <c r="BH3529" s="3"/>
      <c r="BI3529" s="3"/>
      <c r="BJ3529" s="3"/>
      <c r="BK3529" s="3"/>
      <c r="BL3529" s="3"/>
      <c r="BM3529" s="3"/>
      <c r="BN3529" s="3"/>
      <c r="BO3529" s="3"/>
      <c r="BP3529" s="3"/>
      <c r="BQ3529" s="3"/>
      <c r="BR3529" s="3">
        <v>0</v>
      </c>
      <c r="BS3529" s="3">
        <v>0</v>
      </c>
      <c r="BT3529" s="3">
        <v>0</v>
      </c>
      <c r="BU3529" s="3"/>
      <c r="BV3529" s="3"/>
      <c r="BW3529" s="3"/>
      <c r="BX3529" s="3" t="s">
        <v>1</v>
      </c>
      <c r="BY3529" s="3" t="s">
        <v>1</v>
      </c>
      <c r="BZ3529" s="3"/>
      <c r="CA3529" s="3">
        <f t="shared" ref="CA3529:CA3561" si="9316">BV3529+BW3529</f>
        <v>0</v>
      </c>
      <c r="CB3529" s="122"/>
    </row>
    <row r="3530" spans="1:80" ht="33.75" x14ac:dyDescent="0.25">
      <c r="A3530" s="1" t="s">
        <v>1</v>
      </c>
      <c r="B3530" s="1" t="s">
        <v>1</v>
      </c>
      <c r="C3530" s="1" t="s">
        <v>1</v>
      </c>
      <c r="D3530" s="78" t="s">
        <v>1</v>
      </c>
      <c r="E3530" s="78" t="s">
        <v>1</v>
      </c>
      <c r="F3530" s="78" t="s">
        <v>1</v>
      </c>
      <c r="G3530" s="2" t="s">
        <v>1</v>
      </c>
      <c r="H3530" s="10" t="s">
        <v>30</v>
      </c>
      <c r="I3530" s="11">
        <f>SUM(I3531,I3539,I3541)</f>
        <v>2110885</v>
      </c>
      <c r="J3530" s="11">
        <f t="shared" si="9315"/>
        <v>2254575</v>
      </c>
      <c r="K3530" s="11">
        <f t="shared" ref="K3530" si="9317">SUM(K3531,K3539,K3541)</f>
        <v>2208625</v>
      </c>
      <c r="L3530" s="11">
        <f t="shared" ref="L3530:L3560" si="9318">SUM(M3530:O3530)</f>
        <v>45950</v>
      </c>
      <c r="M3530" s="11">
        <f t="shared" ref="M3530:Q3530" si="9319">SUM(M3531,M3539,M3541)</f>
        <v>40450</v>
      </c>
      <c r="N3530" s="11">
        <f t="shared" si="9319"/>
        <v>0</v>
      </c>
      <c r="O3530" s="11">
        <f t="shared" si="9319"/>
        <v>5500</v>
      </c>
      <c r="P3530" s="11">
        <f t="shared" si="9319"/>
        <v>0</v>
      </c>
      <c r="Q3530" s="11">
        <f t="shared" si="9319"/>
        <v>0</v>
      </c>
      <c r="R3530" s="11">
        <f t="shared" ref="R3530:AG3530" si="9320">SUM(R3531,R3539,R3541)</f>
        <v>40450</v>
      </c>
      <c r="S3530" s="11">
        <f t="shared" si="9320"/>
        <v>0</v>
      </c>
      <c r="T3530" s="11">
        <f t="shared" si="9320"/>
        <v>0</v>
      </c>
      <c r="U3530" s="11">
        <f t="shared" si="9320"/>
        <v>0</v>
      </c>
      <c r="V3530" s="11">
        <f t="shared" si="9320"/>
        <v>0</v>
      </c>
      <c r="W3530" s="11">
        <f t="shared" si="9320"/>
        <v>0</v>
      </c>
      <c r="X3530" s="11">
        <f t="shared" ref="X3530" si="9321">SUM(X3531,X3539,X3541)</f>
        <v>40450</v>
      </c>
      <c r="Y3530" s="11">
        <f t="shared" si="9320"/>
        <v>0</v>
      </c>
      <c r="Z3530" s="11">
        <f t="shared" si="9320"/>
        <v>5330</v>
      </c>
      <c r="AA3530" s="11">
        <f t="shared" si="9320"/>
        <v>5245</v>
      </c>
      <c r="AB3530" s="11">
        <f t="shared" si="9320"/>
        <v>5205</v>
      </c>
      <c r="AC3530" s="11">
        <f t="shared" si="9320"/>
        <v>5435</v>
      </c>
      <c r="AD3530" s="11">
        <f t="shared" si="9320"/>
        <v>1345</v>
      </c>
      <c r="AE3530" s="11">
        <f t="shared" si="9320"/>
        <v>0</v>
      </c>
      <c r="AF3530" s="11">
        <f t="shared" si="9320"/>
        <v>0</v>
      </c>
      <c r="AG3530" s="11">
        <f t="shared" si="9320"/>
        <v>2180</v>
      </c>
      <c r="AH3530" s="11">
        <v>24740</v>
      </c>
      <c r="AI3530" s="11">
        <v>15710</v>
      </c>
      <c r="AJ3530" s="11">
        <f t="shared" ref="AJ3530:AY3530" si="9322">SUM(AJ3531,AJ3539,AJ3541)</f>
        <v>0</v>
      </c>
      <c r="AK3530" s="11">
        <f t="shared" si="9322"/>
        <v>0</v>
      </c>
      <c r="AL3530" s="11">
        <f t="shared" si="9322"/>
        <v>0</v>
      </c>
      <c r="AM3530" s="11">
        <f t="shared" si="9322"/>
        <v>0</v>
      </c>
      <c r="AN3530" s="11">
        <f t="shared" si="9322"/>
        <v>0</v>
      </c>
      <c r="AO3530" s="11">
        <f t="shared" si="9322"/>
        <v>0</v>
      </c>
      <c r="AP3530" s="11">
        <f t="shared" ref="AP3530" si="9323">SUM(AP3531,AP3539,AP3541)</f>
        <v>0</v>
      </c>
      <c r="AQ3530" s="11">
        <f t="shared" si="9322"/>
        <v>0</v>
      </c>
      <c r="AR3530" s="11">
        <f t="shared" si="9322"/>
        <v>0</v>
      </c>
      <c r="AS3530" s="11">
        <f t="shared" si="9322"/>
        <v>0</v>
      </c>
      <c r="AT3530" s="11">
        <f t="shared" si="9322"/>
        <v>0</v>
      </c>
      <c r="AU3530" s="11">
        <f t="shared" si="9322"/>
        <v>0</v>
      </c>
      <c r="AV3530" s="11">
        <f t="shared" si="9322"/>
        <v>0</v>
      </c>
      <c r="AW3530" s="11">
        <f t="shared" si="9322"/>
        <v>0</v>
      </c>
      <c r="AX3530" s="11">
        <f t="shared" si="9322"/>
        <v>0</v>
      </c>
      <c r="AY3530" s="11">
        <f t="shared" si="9322"/>
        <v>0</v>
      </c>
      <c r="AZ3530" s="11">
        <v>0</v>
      </c>
      <c r="BA3530" s="11">
        <v>0</v>
      </c>
      <c r="BB3530" s="11">
        <f t="shared" ref="BB3530:BQ3530" si="9324">SUM(BB3531,BB3539,BB3541)</f>
        <v>5500</v>
      </c>
      <c r="BC3530" s="11">
        <f t="shared" si="9324"/>
        <v>7920</v>
      </c>
      <c r="BD3530" s="11">
        <f t="shared" si="9324"/>
        <v>0</v>
      </c>
      <c r="BE3530" s="11">
        <f t="shared" si="9324"/>
        <v>16825</v>
      </c>
      <c r="BF3530" s="11">
        <f t="shared" si="9324"/>
        <v>0</v>
      </c>
      <c r="BG3530" s="11">
        <f t="shared" si="9324"/>
        <v>0</v>
      </c>
      <c r="BH3530" s="11">
        <f t="shared" ref="BH3530" si="9325">SUM(BH3531,BH3539,BH3541)</f>
        <v>30245</v>
      </c>
      <c r="BI3530" s="11">
        <f t="shared" si="9324"/>
        <v>4480</v>
      </c>
      <c r="BJ3530" s="11">
        <f t="shared" si="9324"/>
        <v>1020</v>
      </c>
      <c r="BK3530" s="11">
        <f t="shared" si="9324"/>
        <v>7920</v>
      </c>
      <c r="BL3530" s="11">
        <f t="shared" si="9324"/>
        <v>0</v>
      </c>
      <c r="BM3530" s="11">
        <f t="shared" si="9324"/>
        <v>0</v>
      </c>
      <c r="BN3530" s="11">
        <f t="shared" si="9324"/>
        <v>0</v>
      </c>
      <c r="BO3530" s="11">
        <f t="shared" si="9324"/>
        <v>3500</v>
      </c>
      <c r="BP3530" s="11">
        <f t="shared" si="9324"/>
        <v>13325</v>
      </c>
      <c r="BQ3530" s="11">
        <f t="shared" si="9324"/>
        <v>0</v>
      </c>
      <c r="BR3530" s="11">
        <v>30245</v>
      </c>
      <c r="BS3530" s="11">
        <v>0</v>
      </c>
      <c r="BT3530" s="11">
        <f t="shared" ref="BT3530:BZ3530" si="9326">SUM(BT3531,BT3539,BT3541)</f>
        <v>2361063</v>
      </c>
      <c r="BU3530" s="11">
        <f t="shared" si="9326"/>
        <v>2319816</v>
      </c>
      <c r="BV3530" s="11">
        <f t="shared" si="9326"/>
        <v>1182918</v>
      </c>
      <c r="BW3530" s="11">
        <f t="shared" si="9326"/>
        <v>533339</v>
      </c>
      <c r="BX3530" s="11">
        <f t="shared" si="9326"/>
        <v>195283</v>
      </c>
      <c r="BY3530" s="11">
        <f t="shared" si="9326"/>
        <v>169028</v>
      </c>
      <c r="BZ3530" s="11">
        <f t="shared" si="9326"/>
        <v>169028</v>
      </c>
      <c r="CA3530" s="11">
        <f t="shared" si="9316"/>
        <v>1716257</v>
      </c>
      <c r="CB3530" s="123">
        <f t="shared" ref="CB3530:CB3560" si="9327">IF(BU3530=0,"-",CA3530/BU3530*100)</f>
        <v>73.982462402190521</v>
      </c>
    </row>
    <row r="3531" spans="1:80" x14ac:dyDescent="0.25">
      <c r="A3531" s="4" t="s">
        <v>928</v>
      </c>
      <c r="B3531" s="4" t="s">
        <v>88</v>
      </c>
      <c r="C3531" s="4" t="s">
        <v>1521</v>
      </c>
      <c r="D3531" s="79" t="s">
        <v>1522</v>
      </c>
      <c r="E3531" s="78" t="s">
        <v>31</v>
      </c>
      <c r="F3531" s="78" t="s">
        <v>1</v>
      </c>
      <c r="G3531" s="2" t="s">
        <v>1</v>
      </c>
      <c r="H3531" s="2" t="s">
        <v>32</v>
      </c>
      <c r="I3531" s="12">
        <f>SUM(I3532,I3533)</f>
        <v>1723780</v>
      </c>
      <c r="J3531" s="12">
        <f t="shared" si="9315"/>
        <v>1845750</v>
      </c>
      <c r="K3531" s="12">
        <f t="shared" ref="K3531" si="9328">SUM(K3532,K3533)</f>
        <v>1844250</v>
      </c>
      <c r="L3531" s="12">
        <f t="shared" si="9318"/>
        <v>1500</v>
      </c>
      <c r="M3531" s="12">
        <f t="shared" ref="M3531:Q3531" si="9329">SUM(M3532,M3533)</f>
        <v>1500</v>
      </c>
      <c r="N3531" s="12">
        <f t="shared" si="9329"/>
        <v>0</v>
      </c>
      <c r="O3531" s="12">
        <f t="shared" si="9329"/>
        <v>0</v>
      </c>
      <c r="P3531" s="12">
        <f t="shared" si="9329"/>
        <v>0</v>
      </c>
      <c r="Q3531" s="12">
        <f t="shared" si="9329"/>
        <v>0</v>
      </c>
      <c r="R3531" s="12">
        <f t="shared" ref="R3531:AG3531" si="9330">SUM(R3532,R3533)</f>
        <v>1500</v>
      </c>
      <c r="S3531" s="12">
        <f t="shared" si="9330"/>
        <v>0</v>
      </c>
      <c r="T3531" s="12">
        <f t="shared" si="9330"/>
        <v>0</v>
      </c>
      <c r="U3531" s="12">
        <f t="shared" si="9330"/>
        <v>0</v>
      </c>
      <c r="V3531" s="12">
        <f t="shared" si="9330"/>
        <v>0</v>
      </c>
      <c r="W3531" s="12">
        <f t="shared" si="9330"/>
        <v>0</v>
      </c>
      <c r="X3531" s="12">
        <f t="shared" ref="X3531" si="9331">SUM(X3532,X3533)</f>
        <v>1500</v>
      </c>
      <c r="Y3531" s="12">
        <f t="shared" si="9330"/>
        <v>0</v>
      </c>
      <c r="Z3531" s="12">
        <f t="shared" si="9330"/>
        <v>0</v>
      </c>
      <c r="AA3531" s="12">
        <f t="shared" si="9330"/>
        <v>0</v>
      </c>
      <c r="AB3531" s="12">
        <f t="shared" si="9330"/>
        <v>1500</v>
      </c>
      <c r="AC3531" s="12">
        <f t="shared" si="9330"/>
        <v>0</v>
      </c>
      <c r="AD3531" s="12">
        <f t="shared" si="9330"/>
        <v>0</v>
      </c>
      <c r="AE3531" s="12">
        <f t="shared" si="9330"/>
        <v>0</v>
      </c>
      <c r="AF3531" s="12">
        <f t="shared" si="9330"/>
        <v>0</v>
      </c>
      <c r="AG3531" s="12">
        <f t="shared" si="9330"/>
        <v>0</v>
      </c>
      <c r="AH3531" s="12">
        <v>1500</v>
      </c>
      <c r="AI3531" s="12">
        <v>0</v>
      </c>
      <c r="AJ3531" s="12">
        <f t="shared" ref="AJ3531:AY3531" si="9332">SUM(AJ3532,AJ3533)</f>
        <v>0</v>
      </c>
      <c r="AK3531" s="12">
        <f t="shared" si="9332"/>
        <v>0</v>
      </c>
      <c r="AL3531" s="12">
        <f t="shared" si="9332"/>
        <v>0</v>
      </c>
      <c r="AM3531" s="12">
        <f t="shared" si="9332"/>
        <v>0</v>
      </c>
      <c r="AN3531" s="12">
        <f t="shared" si="9332"/>
        <v>0</v>
      </c>
      <c r="AO3531" s="12">
        <f t="shared" si="9332"/>
        <v>0</v>
      </c>
      <c r="AP3531" s="12">
        <f t="shared" ref="AP3531" si="9333">SUM(AP3532,AP3533)</f>
        <v>0</v>
      </c>
      <c r="AQ3531" s="12">
        <f t="shared" si="9332"/>
        <v>0</v>
      </c>
      <c r="AR3531" s="12">
        <f t="shared" si="9332"/>
        <v>0</v>
      </c>
      <c r="AS3531" s="12">
        <f t="shared" si="9332"/>
        <v>0</v>
      </c>
      <c r="AT3531" s="12">
        <f t="shared" si="9332"/>
        <v>0</v>
      </c>
      <c r="AU3531" s="12">
        <f t="shared" si="9332"/>
        <v>0</v>
      </c>
      <c r="AV3531" s="12">
        <f t="shared" si="9332"/>
        <v>0</v>
      </c>
      <c r="AW3531" s="12">
        <f t="shared" si="9332"/>
        <v>0</v>
      </c>
      <c r="AX3531" s="12">
        <f t="shared" si="9332"/>
        <v>0</v>
      </c>
      <c r="AY3531" s="12">
        <f t="shared" si="9332"/>
        <v>0</v>
      </c>
      <c r="AZ3531" s="12">
        <v>0</v>
      </c>
      <c r="BA3531" s="12">
        <v>0</v>
      </c>
      <c r="BB3531" s="12">
        <f t="shared" ref="BB3531:BQ3531" si="9334">SUM(BB3532,BB3533)</f>
        <v>0</v>
      </c>
      <c r="BC3531" s="12">
        <f t="shared" si="9334"/>
        <v>0</v>
      </c>
      <c r="BD3531" s="12">
        <f t="shared" si="9334"/>
        <v>0</v>
      </c>
      <c r="BE3531" s="12">
        <f t="shared" si="9334"/>
        <v>0</v>
      </c>
      <c r="BF3531" s="12">
        <f t="shared" si="9334"/>
        <v>0</v>
      </c>
      <c r="BG3531" s="12">
        <f t="shared" si="9334"/>
        <v>0</v>
      </c>
      <c r="BH3531" s="12">
        <f t="shared" ref="BH3531" si="9335">SUM(BH3532,BH3533)</f>
        <v>0</v>
      </c>
      <c r="BI3531" s="12">
        <f t="shared" si="9334"/>
        <v>0</v>
      </c>
      <c r="BJ3531" s="12">
        <f t="shared" si="9334"/>
        <v>0</v>
      </c>
      <c r="BK3531" s="12">
        <f t="shared" si="9334"/>
        <v>0</v>
      </c>
      <c r="BL3531" s="12">
        <f t="shared" si="9334"/>
        <v>0</v>
      </c>
      <c r="BM3531" s="12">
        <f t="shared" si="9334"/>
        <v>0</v>
      </c>
      <c r="BN3531" s="12">
        <f t="shared" si="9334"/>
        <v>0</v>
      </c>
      <c r="BO3531" s="12">
        <f t="shared" si="9334"/>
        <v>0</v>
      </c>
      <c r="BP3531" s="12">
        <f t="shared" si="9334"/>
        <v>0</v>
      </c>
      <c r="BQ3531" s="12">
        <f t="shared" si="9334"/>
        <v>0</v>
      </c>
      <c r="BR3531" s="12">
        <v>0</v>
      </c>
      <c r="BS3531" s="12">
        <v>0</v>
      </c>
      <c r="BT3531" s="12">
        <f t="shared" ref="BT3531:BZ3531" si="9336">SUM(BT3532,BT3533)</f>
        <v>1926953</v>
      </c>
      <c r="BU3531" s="12">
        <f t="shared" si="9336"/>
        <v>1930156</v>
      </c>
      <c r="BV3531" s="12">
        <f t="shared" si="9336"/>
        <v>983791</v>
      </c>
      <c r="BW3531" s="12">
        <f t="shared" si="9336"/>
        <v>448800</v>
      </c>
      <c r="BX3531" s="12">
        <f t="shared" si="9336"/>
        <v>161400</v>
      </c>
      <c r="BY3531" s="12">
        <f t="shared" si="9336"/>
        <v>143700</v>
      </c>
      <c r="BZ3531" s="12">
        <f t="shared" si="9336"/>
        <v>143700</v>
      </c>
      <c r="CA3531" s="12">
        <f t="shared" si="9316"/>
        <v>1432591</v>
      </c>
      <c r="CB3531" s="124">
        <f t="shared" si="9327"/>
        <v>74.221513701483204</v>
      </c>
    </row>
    <row r="3532" spans="1:80" x14ac:dyDescent="0.25">
      <c r="A3532" s="4" t="s">
        <v>928</v>
      </c>
      <c r="B3532" s="4" t="s">
        <v>88</v>
      </c>
      <c r="C3532" s="4" t="s">
        <v>1521</v>
      </c>
      <c r="D3532" s="79" t="s">
        <v>1522</v>
      </c>
      <c r="E3532" s="89">
        <v>6111</v>
      </c>
      <c r="F3532" s="79"/>
      <c r="G3532" s="75" t="s">
        <v>1906</v>
      </c>
      <c r="H3532" s="13" t="s">
        <v>33</v>
      </c>
      <c r="I3532" s="14">
        <v>1511480</v>
      </c>
      <c r="J3532" s="14">
        <f t="shared" si="9315"/>
        <v>1624050</v>
      </c>
      <c r="K3532" s="14">
        <v>1623050</v>
      </c>
      <c r="L3532" s="14">
        <f t="shared" si="9318"/>
        <v>1000</v>
      </c>
      <c r="M3532" s="14">
        <v>1000</v>
      </c>
      <c r="N3532" s="14">
        <v>0</v>
      </c>
      <c r="O3532" s="14">
        <v>0</v>
      </c>
      <c r="P3532" s="14">
        <v>0</v>
      </c>
      <c r="Q3532" s="14">
        <v>0</v>
      </c>
      <c r="R3532" s="14">
        <v>1000</v>
      </c>
      <c r="S3532" s="14"/>
      <c r="T3532" s="14"/>
      <c r="U3532" s="14"/>
      <c r="V3532" s="14"/>
      <c r="W3532" s="14"/>
      <c r="X3532" s="14">
        <f t="shared" si="9211"/>
        <v>1000</v>
      </c>
      <c r="Y3532" s="14"/>
      <c r="Z3532" s="14"/>
      <c r="AA3532" s="14"/>
      <c r="AB3532" s="14">
        <v>1000</v>
      </c>
      <c r="AC3532" s="14"/>
      <c r="AD3532" s="14"/>
      <c r="AE3532" s="14"/>
      <c r="AF3532" s="14"/>
      <c r="AG3532" s="14"/>
      <c r="AH3532" s="14">
        <v>1000</v>
      </c>
      <c r="AI3532" s="14">
        <v>0</v>
      </c>
      <c r="AJ3532" s="14">
        <v>0</v>
      </c>
      <c r="AK3532" s="14"/>
      <c r="AL3532" s="14"/>
      <c r="AM3532" s="14"/>
      <c r="AN3532" s="14"/>
      <c r="AO3532" s="14"/>
      <c r="AP3532" s="14">
        <f t="shared" si="9212"/>
        <v>0</v>
      </c>
      <c r="AQ3532" s="14"/>
      <c r="AR3532" s="14"/>
      <c r="AS3532" s="14"/>
      <c r="AT3532" s="14"/>
      <c r="AU3532" s="14"/>
      <c r="AV3532" s="14"/>
      <c r="AW3532" s="14"/>
      <c r="AX3532" s="14"/>
      <c r="AY3532" s="14"/>
      <c r="AZ3532" s="14">
        <v>0</v>
      </c>
      <c r="BA3532" s="14">
        <v>0</v>
      </c>
      <c r="BB3532" s="14">
        <v>0</v>
      </c>
      <c r="BC3532" s="14"/>
      <c r="BD3532" s="14"/>
      <c r="BE3532" s="14"/>
      <c r="BF3532" s="14"/>
      <c r="BG3532" s="14"/>
      <c r="BH3532" s="14">
        <f t="shared" si="9213"/>
        <v>0</v>
      </c>
      <c r="BI3532" s="14"/>
      <c r="BJ3532" s="14"/>
      <c r="BK3532" s="14"/>
      <c r="BL3532" s="14"/>
      <c r="BM3532" s="14"/>
      <c r="BN3532" s="14"/>
      <c r="BO3532" s="14"/>
      <c r="BP3532" s="14"/>
      <c r="BQ3532" s="14"/>
      <c r="BR3532" s="14">
        <v>0</v>
      </c>
      <c r="BS3532" s="14">
        <v>0</v>
      </c>
      <c r="BT3532" s="14">
        <v>1705253</v>
      </c>
      <c r="BU3532" s="14">
        <v>1704253</v>
      </c>
      <c r="BV3532" s="14">
        <v>869166</v>
      </c>
      <c r="BW3532" s="14">
        <f t="shared" si="9178"/>
        <v>407700</v>
      </c>
      <c r="BX3532" s="14">
        <v>147700</v>
      </c>
      <c r="BY3532" s="14">
        <v>130000</v>
      </c>
      <c r="BZ3532" s="14">
        <v>130000</v>
      </c>
      <c r="CA3532" s="14">
        <f t="shared" si="9316"/>
        <v>1276866</v>
      </c>
      <c r="CB3532" s="122">
        <f t="shared" si="9327"/>
        <v>74.922326673328428</v>
      </c>
    </row>
    <row r="3533" spans="1:80" x14ac:dyDescent="0.25">
      <c r="A3533" s="1" t="s">
        <v>928</v>
      </c>
      <c r="B3533" s="1" t="s">
        <v>88</v>
      </c>
      <c r="C3533" s="1" t="s">
        <v>1521</v>
      </c>
      <c r="D3533" s="82" t="s">
        <v>1522</v>
      </c>
      <c r="E3533" s="82" t="s">
        <v>34</v>
      </c>
      <c r="F3533" s="79" t="s">
        <v>1</v>
      </c>
      <c r="G3533" s="13" t="s">
        <v>1</v>
      </c>
      <c r="H3533" s="2" t="s">
        <v>35</v>
      </c>
      <c r="I3533" s="12">
        <f>SUM(I3534:I3538)</f>
        <v>212300</v>
      </c>
      <c r="J3533" s="12">
        <f t="shared" si="9315"/>
        <v>221700</v>
      </c>
      <c r="K3533" s="12">
        <f t="shared" ref="K3533" si="9337">SUM(K3534:K3538)</f>
        <v>221200</v>
      </c>
      <c r="L3533" s="12">
        <f t="shared" si="9318"/>
        <v>500</v>
      </c>
      <c r="M3533" s="12">
        <f t="shared" ref="M3533:Q3533" si="9338">SUM(M3534:M3538)</f>
        <v>500</v>
      </c>
      <c r="N3533" s="12">
        <f t="shared" si="9338"/>
        <v>0</v>
      </c>
      <c r="O3533" s="12">
        <f t="shared" si="9338"/>
        <v>0</v>
      </c>
      <c r="P3533" s="12">
        <f t="shared" si="9338"/>
        <v>0</v>
      </c>
      <c r="Q3533" s="12">
        <f t="shared" si="9338"/>
        <v>0</v>
      </c>
      <c r="R3533" s="12">
        <f t="shared" ref="R3533:AG3533" si="9339">SUM(R3534:R3538)</f>
        <v>500</v>
      </c>
      <c r="S3533" s="12">
        <f t="shared" si="9339"/>
        <v>0</v>
      </c>
      <c r="T3533" s="12">
        <f t="shared" si="9339"/>
        <v>0</v>
      </c>
      <c r="U3533" s="12">
        <f t="shared" si="9339"/>
        <v>0</v>
      </c>
      <c r="V3533" s="12">
        <f t="shared" si="9339"/>
        <v>0</v>
      </c>
      <c r="W3533" s="12">
        <f t="shared" si="9339"/>
        <v>0</v>
      </c>
      <c r="X3533" s="12">
        <f t="shared" si="9339"/>
        <v>500</v>
      </c>
      <c r="Y3533" s="12">
        <f t="shared" si="9339"/>
        <v>0</v>
      </c>
      <c r="Z3533" s="12">
        <f t="shared" si="9339"/>
        <v>0</v>
      </c>
      <c r="AA3533" s="12">
        <f t="shared" si="9339"/>
        <v>0</v>
      </c>
      <c r="AB3533" s="12">
        <f t="shared" si="9339"/>
        <v>500</v>
      </c>
      <c r="AC3533" s="12">
        <f t="shared" si="9339"/>
        <v>0</v>
      </c>
      <c r="AD3533" s="12">
        <f t="shared" si="9339"/>
        <v>0</v>
      </c>
      <c r="AE3533" s="12">
        <f t="shared" si="9339"/>
        <v>0</v>
      </c>
      <c r="AF3533" s="12">
        <f t="shared" si="9339"/>
        <v>0</v>
      </c>
      <c r="AG3533" s="12">
        <f t="shared" si="9339"/>
        <v>0</v>
      </c>
      <c r="AH3533" s="12">
        <v>500</v>
      </c>
      <c r="AI3533" s="12">
        <v>0</v>
      </c>
      <c r="AJ3533" s="12">
        <f t="shared" ref="AJ3533:AY3533" si="9340">SUM(AJ3534:AJ3538)</f>
        <v>0</v>
      </c>
      <c r="AK3533" s="12">
        <f t="shared" si="9340"/>
        <v>0</v>
      </c>
      <c r="AL3533" s="12">
        <f t="shared" si="9340"/>
        <v>0</v>
      </c>
      <c r="AM3533" s="12">
        <f t="shared" si="9340"/>
        <v>0</v>
      </c>
      <c r="AN3533" s="12">
        <f t="shared" si="9340"/>
        <v>0</v>
      </c>
      <c r="AO3533" s="12">
        <f t="shared" si="9340"/>
        <v>0</v>
      </c>
      <c r="AP3533" s="12">
        <f t="shared" si="9340"/>
        <v>0</v>
      </c>
      <c r="AQ3533" s="12">
        <f t="shared" si="9340"/>
        <v>0</v>
      </c>
      <c r="AR3533" s="12">
        <f t="shared" si="9340"/>
        <v>0</v>
      </c>
      <c r="AS3533" s="12">
        <f t="shared" si="9340"/>
        <v>0</v>
      </c>
      <c r="AT3533" s="12">
        <f t="shared" si="9340"/>
        <v>0</v>
      </c>
      <c r="AU3533" s="12">
        <f t="shared" si="9340"/>
        <v>0</v>
      </c>
      <c r="AV3533" s="12">
        <f t="shared" si="9340"/>
        <v>0</v>
      </c>
      <c r="AW3533" s="12">
        <f t="shared" si="9340"/>
        <v>0</v>
      </c>
      <c r="AX3533" s="12">
        <f t="shared" si="9340"/>
        <v>0</v>
      </c>
      <c r="AY3533" s="12">
        <f t="shared" si="9340"/>
        <v>0</v>
      </c>
      <c r="AZ3533" s="12">
        <v>0</v>
      </c>
      <c r="BA3533" s="12">
        <v>0</v>
      </c>
      <c r="BB3533" s="12">
        <f t="shared" ref="BB3533:BQ3533" si="9341">SUM(BB3534:BB3538)</f>
        <v>0</v>
      </c>
      <c r="BC3533" s="12">
        <f t="shared" si="9341"/>
        <v>0</v>
      </c>
      <c r="BD3533" s="12">
        <f t="shared" si="9341"/>
        <v>0</v>
      </c>
      <c r="BE3533" s="12">
        <f t="shared" si="9341"/>
        <v>0</v>
      </c>
      <c r="BF3533" s="12">
        <f t="shared" si="9341"/>
        <v>0</v>
      </c>
      <c r="BG3533" s="12">
        <f t="shared" si="9341"/>
        <v>0</v>
      </c>
      <c r="BH3533" s="12">
        <f t="shared" si="9341"/>
        <v>0</v>
      </c>
      <c r="BI3533" s="12">
        <f t="shared" si="9341"/>
        <v>0</v>
      </c>
      <c r="BJ3533" s="12">
        <f t="shared" si="9341"/>
        <v>0</v>
      </c>
      <c r="BK3533" s="12">
        <f t="shared" si="9341"/>
        <v>0</v>
      </c>
      <c r="BL3533" s="12">
        <f t="shared" si="9341"/>
        <v>0</v>
      </c>
      <c r="BM3533" s="12">
        <f t="shared" si="9341"/>
        <v>0</v>
      </c>
      <c r="BN3533" s="12">
        <f t="shared" si="9341"/>
        <v>0</v>
      </c>
      <c r="BO3533" s="12">
        <f t="shared" si="9341"/>
        <v>0</v>
      </c>
      <c r="BP3533" s="12">
        <f t="shared" si="9341"/>
        <v>0</v>
      </c>
      <c r="BQ3533" s="12">
        <f t="shared" si="9341"/>
        <v>0</v>
      </c>
      <c r="BR3533" s="12">
        <v>0</v>
      </c>
      <c r="BS3533" s="12">
        <v>0</v>
      </c>
      <c r="BT3533" s="12">
        <f t="shared" ref="BT3533:BX3533" si="9342">SUM(BT3534:BT3538)</f>
        <v>221700</v>
      </c>
      <c r="BU3533" s="12">
        <f t="shared" si="9342"/>
        <v>225903</v>
      </c>
      <c r="BV3533" s="12">
        <f t="shared" si="9342"/>
        <v>114625</v>
      </c>
      <c r="BW3533" s="12">
        <f t="shared" si="9342"/>
        <v>41100</v>
      </c>
      <c r="BX3533" s="12">
        <f t="shared" si="9342"/>
        <v>13700</v>
      </c>
      <c r="BY3533" s="12">
        <f t="shared" ref="BY3533" si="9343">SUM(BY3534:BY3538)</f>
        <v>13700</v>
      </c>
      <c r="BZ3533" s="12">
        <f t="shared" ref="BZ3533" si="9344">SUM(BZ3534:BZ3538)</f>
        <v>13700</v>
      </c>
      <c r="CA3533" s="12">
        <f t="shared" si="9316"/>
        <v>155725</v>
      </c>
      <c r="CB3533" s="124">
        <f t="shared" si="9327"/>
        <v>68.934454168382004</v>
      </c>
    </row>
    <row r="3534" spans="1:80" x14ac:dyDescent="0.25">
      <c r="A3534" s="4" t="s">
        <v>928</v>
      </c>
      <c r="B3534" s="4" t="s">
        <v>88</v>
      </c>
      <c r="C3534" s="4" t="s">
        <v>1521</v>
      </c>
      <c r="D3534" s="79" t="s">
        <v>1522</v>
      </c>
      <c r="E3534" s="89">
        <v>6112</v>
      </c>
      <c r="F3534" s="79" t="s">
        <v>1524</v>
      </c>
      <c r="G3534" s="75" t="s">
        <v>1906</v>
      </c>
      <c r="H3534" s="13" t="s">
        <v>92</v>
      </c>
      <c r="I3534" s="14">
        <v>29000</v>
      </c>
      <c r="J3534" s="14">
        <f t="shared" si="9315"/>
        <v>31900</v>
      </c>
      <c r="K3534" s="14">
        <v>31900</v>
      </c>
      <c r="L3534" s="14">
        <f t="shared" si="9318"/>
        <v>0</v>
      </c>
      <c r="M3534" s="14">
        <v>0</v>
      </c>
      <c r="N3534" s="14">
        <v>0</v>
      </c>
      <c r="O3534" s="14">
        <v>0</v>
      </c>
      <c r="P3534" s="14">
        <v>0</v>
      </c>
      <c r="Q3534" s="14">
        <v>0</v>
      </c>
      <c r="R3534" s="14">
        <v>0</v>
      </c>
      <c r="S3534" s="14"/>
      <c r="T3534" s="14"/>
      <c r="U3534" s="14"/>
      <c r="V3534" s="14"/>
      <c r="W3534" s="14"/>
      <c r="X3534" s="14">
        <f t="shared" si="9211"/>
        <v>0</v>
      </c>
      <c r="Y3534" s="14"/>
      <c r="Z3534" s="14"/>
      <c r="AA3534" s="14"/>
      <c r="AB3534" s="14"/>
      <c r="AC3534" s="14"/>
      <c r="AD3534" s="14"/>
      <c r="AE3534" s="14"/>
      <c r="AF3534" s="14"/>
      <c r="AG3534" s="14"/>
      <c r="AH3534" s="14">
        <v>0</v>
      </c>
      <c r="AI3534" s="14">
        <v>0</v>
      </c>
      <c r="AJ3534" s="14">
        <v>0</v>
      </c>
      <c r="AK3534" s="14"/>
      <c r="AL3534" s="14"/>
      <c r="AM3534" s="14"/>
      <c r="AN3534" s="14"/>
      <c r="AO3534" s="14"/>
      <c r="AP3534" s="14">
        <f t="shared" si="9212"/>
        <v>0</v>
      </c>
      <c r="AQ3534" s="14"/>
      <c r="AR3534" s="14"/>
      <c r="AS3534" s="14"/>
      <c r="AT3534" s="14"/>
      <c r="AU3534" s="14"/>
      <c r="AV3534" s="14"/>
      <c r="AW3534" s="14"/>
      <c r="AX3534" s="14"/>
      <c r="AY3534" s="14"/>
      <c r="AZ3534" s="14">
        <v>0</v>
      </c>
      <c r="BA3534" s="14">
        <v>0</v>
      </c>
      <c r="BB3534" s="14">
        <v>0</v>
      </c>
      <c r="BC3534" s="14"/>
      <c r="BD3534" s="14"/>
      <c r="BE3534" s="14"/>
      <c r="BF3534" s="14"/>
      <c r="BG3534" s="14"/>
      <c r="BH3534" s="14">
        <f t="shared" si="9213"/>
        <v>0</v>
      </c>
      <c r="BI3534" s="14"/>
      <c r="BJ3534" s="14"/>
      <c r="BK3534" s="14"/>
      <c r="BL3534" s="14"/>
      <c r="BM3534" s="14"/>
      <c r="BN3534" s="14"/>
      <c r="BO3534" s="14"/>
      <c r="BP3534" s="14"/>
      <c r="BQ3534" s="14"/>
      <c r="BR3534" s="14">
        <v>0</v>
      </c>
      <c r="BS3534" s="14">
        <v>0</v>
      </c>
      <c r="BT3534" s="14">
        <v>31900</v>
      </c>
      <c r="BU3534" s="14">
        <v>31900</v>
      </c>
      <c r="BV3534" s="14">
        <v>16200</v>
      </c>
      <c r="BW3534" s="14">
        <f t="shared" ref="BW3534:BW3595" si="9345">BX3534+BY3534+BZ3534</f>
        <v>8100</v>
      </c>
      <c r="BX3534" s="14">
        <v>2700</v>
      </c>
      <c r="BY3534" s="14">
        <v>2700</v>
      </c>
      <c r="BZ3534" s="14">
        <v>2700</v>
      </c>
      <c r="CA3534" s="14">
        <f t="shared" si="9316"/>
        <v>24300</v>
      </c>
      <c r="CB3534" s="122">
        <f t="shared" si="9327"/>
        <v>76.175548589341687</v>
      </c>
    </row>
    <row r="3535" spans="1:80" x14ac:dyDescent="0.25">
      <c r="A3535" s="4" t="s">
        <v>928</v>
      </c>
      <c r="B3535" s="4" t="s">
        <v>88</v>
      </c>
      <c r="C3535" s="4" t="s">
        <v>1521</v>
      </c>
      <c r="D3535" s="79" t="s">
        <v>1522</v>
      </c>
      <c r="E3535" s="89">
        <v>6112</v>
      </c>
      <c r="F3535" s="79" t="s">
        <v>1525</v>
      </c>
      <c r="G3535" s="75" t="s">
        <v>1906</v>
      </c>
      <c r="H3535" s="13" t="s">
        <v>39</v>
      </c>
      <c r="I3535" s="14">
        <v>113200</v>
      </c>
      <c r="J3535" s="14">
        <f t="shared" si="9315"/>
        <v>124140</v>
      </c>
      <c r="K3535" s="14">
        <v>123640</v>
      </c>
      <c r="L3535" s="14">
        <f t="shared" si="9318"/>
        <v>500</v>
      </c>
      <c r="M3535" s="14">
        <v>500</v>
      </c>
      <c r="N3535" s="14">
        <v>0</v>
      </c>
      <c r="O3535" s="14">
        <v>0</v>
      </c>
      <c r="P3535" s="14">
        <v>0</v>
      </c>
      <c r="Q3535" s="14">
        <v>0</v>
      </c>
      <c r="R3535" s="14">
        <v>500</v>
      </c>
      <c r="S3535" s="14"/>
      <c r="T3535" s="14"/>
      <c r="U3535" s="14"/>
      <c r="V3535" s="14"/>
      <c r="W3535" s="14"/>
      <c r="X3535" s="14">
        <f t="shared" si="9211"/>
        <v>500</v>
      </c>
      <c r="Y3535" s="14"/>
      <c r="Z3535" s="14"/>
      <c r="AA3535" s="14"/>
      <c r="AB3535" s="14">
        <v>500</v>
      </c>
      <c r="AC3535" s="14"/>
      <c r="AD3535" s="14"/>
      <c r="AE3535" s="14"/>
      <c r="AF3535" s="14"/>
      <c r="AG3535" s="14"/>
      <c r="AH3535" s="14">
        <v>500</v>
      </c>
      <c r="AI3535" s="14">
        <v>0</v>
      </c>
      <c r="AJ3535" s="14">
        <v>0</v>
      </c>
      <c r="AK3535" s="14"/>
      <c r="AL3535" s="14"/>
      <c r="AM3535" s="14"/>
      <c r="AN3535" s="14"/>
      <c r="AO3535" s="14"/>
      <c r="AP3535" s="14">
        <f t="shared" si="9212"/>
        <v>0</v>
      </c>
      <c r="AQ3535" s="14"/>
      <c r="AR3535" s="14"/>
      <c r="AS3535" s="14"/>
      <c r="AT3535" s="14"/>
      <c r="AU3535" s="14"/>
      <c r="AV3535" s="14"/>
      <c r="AW3535" s="14"/>
      <c r="AX3535" s="14"/>
      <c r="AY3535" s="14"/>
      <c r="AZ3535" s="14">
        <v>0</v>
      </c>
      <c r="BA3535" s="14">
        <v>0</v>
      </c>
      <c r="BB3535" s="14">
        <v>0</v>
      </c>
      <c r="BC3535" s="14"/>
      <c r="BD3535" s="14"/>
      <c r="BE3535" s="14"/>
      <c r="BF3535" s="14"/>
      <c r="BG3535" s="14"/>
      <c r="BH3535" s="14">
        <f t="shared" si="9213"/>
        <v>0</v>
      </c>
      <c r="BI3535" s="14"/>
      <c r="BJ3535" s="14"/>
      <c r="BK3535" s="14"/>
      <c r="BL3535" s="14"/>
      <c r="BM3535" s="14"/>
      <c r="BN3535" s="14"/>
      <c r="BO3535" s="14"/>
      <c r="BP3535" s="14"/>
      <c r="BQ3535" s="14"/>
      <c r="BR3535" s="14">
        <v>0</v>
      </c>
      <c r="BS3535" s="14">
        <v>0</v>
      </c>
      <c r="BT3535" s="14">
        <v>124140</v>
      </c>
      <c r="BU3535" s="14">
        <v>123640</v>
      </c>
      <c r="BV3535" s="14">
        <v>68522</v>
      </c>
      <c r="BW3535" s="14">
        <f t="shared" si="9345"/>
        <v>33000</v>
      </c>
      <c r="BX3535" s="14">
        <v>11000</v>
      </c>
      <c r="BY3535" s="14">
        <v>11000</v>
      </c>
      <c r="BZ3535" s="14">
        <v>11000</v>
      </c>
      <c r="CA3535" s="14">
        <f t="shared" si="9316"/>
        <v>101522</v>
      </c>
      <c r="CB3535" s="122">
        <f t="shared" si="9327"/>
        <v>82.11096732449046</v>
      </c>
    </row>
    <row r="3536" spans="1:80" x14ac:dyDescent="0.25">
      <c r="A3536" s="4" t="s">
        <v>928</v>
      </c>
      <c r="B3536" s="4" t="s">
        <v>88</v>
      </c>
      <c r="C3536" s="4" t="s">
        <v>1521</v>
      </c>
      <c r="D3536" s="79" t="s">
        <v>1522</v>
      </c>
      <c r="E3536" s="89">
        <v>6112</v>
      </c>
      <c r="F3536" s="79" t="s">
        <v>1526</v>
      </c>
      <c r="G3536" s="75" t="s">
        <v>1906</v>
      </c>
      <c r="H3536" s="13" t="s">
        <v>41</v>
      </c>
      <c r="I3536" s="14">
        <v>19700</v>
      </c>
      <c r="J3536" s="14">
        <f t="shared" si="9315"/>
        <v>25200</v>
      </c>
      <c r="K3536" s="14">
        <v>25200</v>
      </c>
      <c r="L3536" s="14">
        <f t="shared" si="9318"/>
        <v>0</v>
      </c>
      <c r="M3536" s="14">
        <v>0</v>
      </c>
      <c r="N3536" s="14">
        <v>0</v>
      </c>
      <c r="O3536" s="14">
        <v>0</v>
      </c>
      <c r="P3536" s="14">
        <v>0</v>
      </c>
      <c r="Q3536" s="14">
        <v>0</v>
      </c>
      <c r="R3536" s="14">
        <v>0</v>
      </c>
      <c r="S3536" s="14"/>
      <c r="T3536" s="14"/>
      <c r="U3536" s="14"/>
      <c r="V3536" s="14"/>
      <c r="W3536" s="14"/>
      <c r="X3536" s="14">
        <f t="shared" si="9211"/>
        <v>0</v>
      </c>
      <c r="Y3536" s="14"/>
      <c r="Z3536" s="14"/>
      <c r="AA3536" s="14"/>
      <c r="AB3536" s="14"/>
      <c r="AC3536" s="14"/>
      <c r="AD3536" s="14"/>
      <c r="AE3536" s="14"/>
      <c r="AF3536" s="14"/>
      <c r="AG3536" s="14"/>
      <c r="AH3536" s="14">
        <v>0</v>
      </c>
      <c r="AI3536" s="14">
        <v>0</v>
      </c>
      <c r="AJ3536" s="14">
        <v>0</v>
      </c>
      <c r="AK3536" s="14"/>
      <c r="AL3536" s="14"/>
      <c r="AM3536" s="14"/>
      <c r="AN3536" s="14"/>
      <c r="AO3536" s="14"/>
      <c r="AP3536" s="14">
        <f t="shared" si="9212"/>
        <v>0</v>
      </c>
      <c r="AQ3536" s="14"/>
      <c r="AR3536" s="14"/>
      <c r="AS3536" s="14"/>
      <c r="AT3536" s="14"/>
      <c r="AU3536" s="14"/>
      <c r="AV3536" s="14"/>
      <c r="AW3536" s="14"/>
      <c r="AX3536" s="14"/>
      <c r="AY3536" s="14"/>
      <c r="AZ3536" s="14">
        <v>0</v>
      </c>
      <c r="BA3536" s="14">
        <v>0</v>
      </c>
      <c r="BB3536" s="14">
        <v>0</v>
      </c>
      <c r="BC3536" s="14"/>
      <c r="BD3536" s="14"/>
      <c r="BE3536" s="14"/>
      <c r="BF3536" s="14"/>
      <c r="BG3536" s="14"/>
      <c r="BH3536" s="14">
        <f t="shared" si="9213"/>
        <v>0</v>
      </c>
      <c r="BI3536" s="14"/>
      <c r="BJ3536" s="14"/>
      <c r="BK3536" s="14"/>
      <c r="BL3536" s="14"/>
      <c r="BM3536" s="14"/>
      <c r="BN3536" s="14"/>
      <c r="BO3536" s="14"/>
      <c r="BP3536" s="14"/>
      <c r="BQ3536" s="14"/>
      <c r="BR3536" s="14">
        <v>0</v>
      </c>
      <c r="BS3536" s="14">
        <v>0</v>
      </c>
      <c r="BT3536" s="14">
        <v>25200</v>
      </c>
      <c r="BU3536" s="14">
        <v>29903</v>
      </c>
      <c r="BV3536" s="14">
        <v>29903</v>
      </c>
      <c r="BW3536" s="14">
        <f t="shared" si="9345"/>
        <v>0</v>
      </c>
      <c r="BX3536" s="14"/>
      <c r="BY3536" s="14"/>
      <c r="BZ3536" s="14"/>
      <c r="CA3536" s="14">
        <f t="shared" si="9316"/>
        <v>29903</v>
      </c>
      <c r="CB3536" s="122">
        <f t="shared" si="9327"/>
        <v>100</v>
      </c>
    </row>
    <row r="3537" spans="1:80" x14ac:dyDescent="0.25">
      <c r="A3537" s="4" t="s">
        <v>928</v>
      </c>
      <c r="B3537" s="4" t="s">
        <v>88</v>
      </c>
      <c r="C3537" s="4" t="s">
        <v>1521</v>
      </c>
      <c r="D3537" s="79" t="s">
        <v>1522</v>
      </c>
      <c r="E3537" s="89">
        <v>6112</v>
      </c>
      <c r="F3537" s="79" t="s">
        <v>1527</v>
      </c>
      <c r="G3537" s="75" t="s">
        <v>1906</v>
      </c>
      <c r="H3537" s="13" t="s">
        <v>37</v>
      </c>
      <c r="I3537" s="14">
        <v>32000</v>
      </c>
      <c r="J3537" s="14">
        <f t="shared" si="9315"/>
        <v>22060</v>
      </c>
      <c r="K3537" s="14">
        <v>22060</v>
      </c>
      <c r="L3537" s="14">
        <f t="shared" si="9318"/>
        <v>0</v>
      </c>
      <c r="M3537" s="14">
        <v>0</v>
      </c>
      <c r="N3537" s="14">
        <v>0</v>
      </c>
      <c r="O3537" s="14">
        <v>0</v>
      </c>
      <c r="P3537" s="14">
        <v>0</v>
      </c>
      <c r="Q3537" s="14">
        <v>0</v>
      </c>
      <c r="R3537" s="14">
        <v>0</v>
      </c>
      <c r="S3537" s="14"/>
      <c r="T3537" s="14"/>
      <c r="U3537" s="14"/>
      <c r="V3537" s="14"/>
      <c r="W3537" s="14"/>
      <c r="X3537" s="14">
        <f t="shared" si="9211"/>
        <v>0</v>
      </c>
      <c r="Y3537" s="14"/>
      <c r="Z3537" s="14"/>
      <c r="AA3537" s="14"/>
      <c r="AB3537" s="14"/>
      <c r="AC3537" s="14"/>
      <c r="AD3537" s="14"/>
      <c r="AE3537" s="14"/>
      <c r="AF3537" s="14"/>
      <c r="AG3537" s="14"/>
      <c r="AH3537" s="14">
        <v>0</v>
      </c>
      <c r="AI3537" s="14">
        <v>0</v>
      </c>
      <c r="AJ3537" s="14">
        <v>0</v>
      </c>
      <c r="AK3537" s="14"/>
      <c r="AL3537" s="14"/>
      <c r="AM3537" s="14"/>
      <c r="AN3537" s="14"/>
      <c r="AO3537" s="14"/>
      <c r="AP3537" s="14">
        <f t="shared" si="9212"/>
        <v>0</v>
      </c>
      <c r="AQ3537" s="14"/>
      <c r="AR3537" s="14"/>
      <c r="AS3537" s="14"/>
      <c r="AT3537" s="14"/>
      <c r="AU3537" s="14"/>
      <c r="AV3537" s="14"/>
      <c r="AW3537" s="14"/>
      <c r="AX3537" s="14"/>
      <c r="AY3537" s="14"/>
      <c r="AZ3537" s="14">
        <v>0</v>
      </c>
      <c r="BA3537" s="14">
        <v>0</v>
      </c>
      <c r="BB3537" s="14">
        <v>0</v>
      </c>
      <c r="BC3537" s="14"/>
      <c r="BD3537" s="14"/>
      <c r="BE3537" s="14"/>
      <c r="BF3537" s="14"/>
      <c r="BG3537" s="14"/>
      <c r="BH3537" s="14">
        <f t="shared" si="9213"/>
        <v>0</v>
      </c>
      <c r="BI3537" s="14"/>
      <c r="BJ3537" s="14"/>
      <c r="BK3537" s="14"/>
      <c r="BL3537" s="14"/>
      <c r="BM3537" s="14"/>
      <c r="BN3537" s="14"/>
      <c r="BO3537" s="14"/>
      <c r="BP3537" s="14"/>
      <c r="BQ3537" s="14"/>
      <c r="BR3537" s="14">
        <v>0</v>
      </c>
      <c r="BS3537" s="14">
        <v>0</v>
      </c>
      <c r="BT3537" s="14">
        <v>22060</v>
      </c>
      <c r="BU3537" s="14">
        <v>22060</v>
      </c>
      <c r="BV3537" s="14">
        <v>0</v>
      </c>
      <c r="BW3537" s="14">
        <f t="shared" si="9345"/>
        <v>0</v>
      </c>
      <c r="BX3537" s="14"/>
      <c r="BY3537" s="14"/>
      <c r="BZ3537" s="14"/>
      <c r="CA3537" s="14">
        <f t="shared" si="9316"/>
        <v>0</v>
      </c>
      <c r="CB3537" s="122">
        <f t="shared" si="9327"/>
        <v>0</v>
      </c>
    </row>
    <row r="3538" spans="1:80" x14ac:dyDescent="0.25">
      <c r="A3538" s="4" t="s">
        <v>928</v>
      </c>
      <c r="B3538" s="4" t="s">
        <v>88</v>
      </c>
      <c r="C3538" s="4" t="s">
        <v>1521</v>
      </c>
      <c r="D3538" s="79" t="s">
        <v>1522</v>
      </c>
      <c r="E3538" s="89">
        <v>6112</v>
      </c>
      <c r="F3538" s="79" t="s">
        <v>1528</v>
      </c>
      <c r="G3538" s="75" t="s">
        <v>1906</v>
      </c>
      <c r="H3538" s="13" t="s">
        <v>43</v>
      </c>
      <c r="I3538" s="14">
        <v>18400</v>
      </c>
      <c r="J3538" s="14">
        <f t="shared" si="9315"/>
        <v>18400</v>
      </c>
      <c r="K3538" s="14">
        <v>18400</v>
      </c>
      <c r="L3538" s="14">
        <f t="shared" si="9318"/>
        <v>0</v>
      </c>
      <c r="M3538" s="14">
        <v>0</v>
      </c>
      <c r="N3538" s="14">
        <v>0</v>
      </c>
      <c r="O3538" s="14">
        <v>0</v>
      </c>
      <c r="P3538" s="14">
        <v>0</v>
      </c>
      <c r="Q3538" s="14">
        <v>0</v>
      </c>
      <c r="R3538" s="14">
        <v>0</v>
      </c>
      <c r="S3538" s="14"/>
      <c r="T3538" s="14"/>
      <c r="U3538" s="14"/>
      <c r="V3538" s="14"/>
      <c r="W3538" s="14"/>
      <c r="X3538" s="14">
        <f t="shared" si="9211"/>
        <v>0</v>
      </c>
      <c r="Y3538" s="14"/>
      <c r="Z3538" s="14"/>
      <c r="AA3538" s="14"/>
      <c r="AB3538" s="14"/>
      <c r="AC3538" s="14"/>
      <c r="AD3538" s="14"/>
      <c r="AE3538" s="14"/>
      <c r="AF3538" s="14"/>
      <c r="AG3538" s="14"/>
      <c r="AH3538" s="14">
        <v>0</v>
      </c>
      <c r="AI3538" s="14">
        <v>0</v>
      </c>
      <c r="AJ3538" s="14">
        <v>0</v>
      </c>
      <c r="AK3538" s="14"/>
      <c r="AL3538" s="14"/>
      <c r="AM3538" s="14"/>
      <c r="AN3538" s="14"/>
      <c r="AO3538" s="14"/>
      <c r="AP3538" s="14">
        <f t="shared" si="9212"/>
        <v>0</v>
      </c>
      <c r="AQ3538" s="14"/>
      <c r="AR3538" s="14"/>
      <c r="AS3538" s="14"/>
      <c r="AT3538" s="14"/>
      <c r="AU3538" s="14"/>
      <c r="AV3538" s="14"/>
      <c r="AW3538" s="14"/>
      <c r="AX3538" s="14"/>
      <c r="AY3538" s="14"/>
      <c r="AZ3538" s="14">
        <v>0</v>
      </c>
      <c r="BA3538" s="14">
        <v>0</v>
      </c>
      <c r="BB3538" s="14">
        <v>0</v>
      </c>
      <c r="BC3538" s="14"/>
      <c r="BD3538" s="14"/>
      <c r="BE3538" s="14"/>
      <c r="BF3538" s="14"/>
      <c r="BG3538" s="14"/>
      <c r="BH3538" s="14">
        <f t="shared" si="9213"/>
        <v>0</v>
      </c>
      <c r="BI3538" s="14"/>
      <c r="BJ3538" s="14"/>
      <c r="BK3538" s="14"/>
      <c r="BL3538" s="14"/>
      <c r="BM3538" s="14"/>
      <c r="BN3538" s="14"/>
      <c r="BO3538" s="14"/>
      <c r="BP3538" s="14"/>
      <c r="BQ3538" s="14"/>
      <c r="BR3538" s="14">
        <v>0</v>
      </c>
      <c r="BS3538" s="14">
        <v>0</v>
      </c>
      <c r="BT3538" s="14">
        <v>18400</v>
      </c>
      <c r="BU3538" s="14">
        <v>18400</v>
      </c>
      <c r="BV3538" s="14">
        <v>0</v>
      </c>
      <c r="BW3538" s="14">
        <f t="shared" si="9345"/>
        <v>0</v>
      </c>
      <c r="BX3538" s="14"/>
      <c r="BY3538" s="14"/>
      <c r="BZ3538" s="14"/>
      <c r="CA3538" s="14">
        <f t="shared" si="9316"/>
        <v>0</v>
      </c>
      <c r="CB3538" s="122">
        <f t="shared" si="9327"/>
        <v>0</v>
      </c>
    </row>
    <row r="3539" spans="1:80" x14ac:dyDescent="0.25">
      <c r="A3539" s="4" t="s">
        <v>928</v>
      </c>
      <c r="B3539" s="4" t="s">
        <v>88</v>
      </c>
      <c r="C3539" s="4" t="s">
        <v>1521</v>
      </c>
      <c r="D3539" s="79" t="s">
        <v>1522</v>
      </c>
      <c r="E3539" s="78" t="s">
        <v>44</v>
      </c>
      <c r="F3539" s="78" t="s">
        <v>1</v>
      </c>
      <c r="G3539" s="2" t="s">
        <v>1</v>
      </c>
      <c r="H3539" s="2" t="s">
        <v>45</v>
      </c>
      <c r="I3539" s="12">
        <f>SUM(I3540)</f>
        <v>158705</v>
      </c>
      <c r="J3539" s="12">
        <f t="shared" si="9315"/>
        <v>170525</v>
      </c>
      <c r="K3539" s="12">
        <f t="shared" ref="K3539:Q3539" si="9346">SUM(K3540)</f>
        <v>170425</v>
      </c>
      <c r="L3539" s="12">
        <f t="shared" si="9318"/>
        <v>100</v>
      </c>
      <c r="M3539" s="12">
        <f t="shared" si="9346"/>
        <v>100</v>
      </c>
      <c r="N3539" s="12">
        <f t="shared" si="9346"/>
        <v>0</v>
      </c>
      <c r="O3539" s="12">
        <f t="shared" si="9346"/>
        <v>0</v>
      </c>
      <c r="P3539" s="12">
        <f t="shared" si="9346"/>
        <v>0</v>
      </c>
      <c r="Q3539" s="12">
        <f t="shared" si="9346"/>
        <v>0</v>
      </c>
      <c r="R3539" s="12">
        <f t="shared" ref="R3539:AG3539" si="9347">SUM(R3540)</f>
        <v>100</v>
      </c>
      <c r="S3539" s="12">
        <f t="shared" si="9347"/>
        <v>0</v>
      </c>
      <c r="T3539" s="12">
        <f t="shared" si="9347"/>
        <v>0</v>
      </c>
      <c r="U3539" s="12">
        <f t="shared" si="9347"/>
        <v>0</v>
      </c>
      <c r="V3539" s="12">
        <f t="shared" si="9347"/>
        <v>0</v>
      </c>
      <c r="W3539" s="12">
        <f t="shared" si="9347"/>
        <v>0</v>
      </c>
      <c r="X3539" s="12">
        <f t="shared" si="9347"/>
        <v>100</v>
      </c>
      <c r="Y3539" s="12">
        <f t="shared" si="9347"/>
        <v>0</v>
      </c>
      <c r="Z3539" s="12">
        <f t="shared" si="9347"/>
        <v>0</v>
      </c>
      <c r="AA3539" s="12">
        <f t="shared" si="9347"/>
        <v>0</v>
      </c>
      <c r="AB3539" s="12">
        <f t="shared" si="9347"/>
        <v>100</v>
      </c>
      <c r="AC3539" s="12">
        <f t="shared" si="9347"/>
        <v>0</v>
      </c>
      <c r="AD3539" s="12">
        <f t="shared" si="9347"/>
        <v>0</v>
      </c>
      <c r="AE3539" s="12">
        <f t="shared" si="9347"/>
        <v>0</v>
      </c>
      <c r="AF3539" s="12">
        <f t="shared" si="9347"/>
        <v>0</v>
      </c>
      <c r="AG3539" s="12">
        <f t="shared" si="9347"/>
        <v>0</v>
      </c>
      <c r="AH3539" s="12">
        <v>100</v>
      </c>
      <c r="AI3539" s="12">
        <v>0</v>
      </c>
      <c r="AJ3539" s="12">
        <f t="shared" ref="AJ3539:AY3539" si="9348">SUM(AJ3540)</f>
        <v>0</v>
      </c>
      <c r="AK3539" s="12">
        <f t="shared" si="9348"/>
        <v>0</v>
      </c>
      <c r="AL3539" s="12">
        <f t="shared" si="9348"/>
        <v>0</v>
      </c>
      <c r="AM3539" s="12">
        <f t="shared" si="9348"/>
        <v>0</v>
      </c>
      <c r="AN3539" s="12">
        <f t="shared" si="9348"/>
        <v>0</v>
      </c>
      <c r="AO3539" s="12">
        <f t="shared" si="9348"/>
        <v>0</v>
      </c>
      <c r="AP3539" s="12">
        <f t="shared" si="9348"/>
        <v>0</v>
      </c>
      <c r="AQ3539" s="12">
        <f t="shared" si="9348"/>
        <v>0</v>
      </c>
      <c r="AR3539" s="12">
        <f t="shared" si="9348"/>
        <v>0</v>
      </c>
      <c r="AS3539" s="12">
        <f t="shared" si="9348"/>
        <v>0</v>
      </c>
      <c r="AT3539" s="12">
        <f t="shared" si="9348"/>
        <v>0</v>
      </c>
      <c r="AU3539" s="12">
        <f t="shared" si="9348"/>
        <v>0</v>
      </c>
      <c r="AV3539" s="12">
        <f t="shared" si="9348"/>
        <v>0</v>
      </c>
      <c r="AW3539" s="12">
        <f t="shared" si="9348"/>
        <v>0</v>
      </c>
      <c r="AX3539" s="12">
        <f t="shared" si="9348"/>
        <v>0</v>
      </c>
      <c r="AY3539" s="12">
        <f t="shared" si="9348"/>
        <v>0</v>
      </c>
      <c r="AZ3539" s="12">
        <v>0</v>
      </c>
      <c r="BA3539" s="12">
        <v>0</v>
      </c>
      <c r="BB3539" s="12">
        <f t="shared" ref="BB3539:BQ3539" si="9349">SUM(BB3540)</f>
        <v>0</v>
      </c>
      <c r="BC3539" s="12">
        <f t="shared" si="9349"/>
        <v>0</v>
      </c>
      <c r="BD3539" s="12">
        <f t="shared" si="9349"/>
        <v>0</v>
      </c>
      <c r="BE3539" s="12">
        <f t="shared" si="9349"/>
        <v>0</v>
      </c>
      <c r="BF3539" s="12">
        <f t="shared" si="9349"/>
        <v>0</v>
      </c>
      <c r="BG3539" s="12">
        <f t="shared" si="9349"/>
        <v>0</v>
      </c>
      <c r="BH3539" s="12">
        <f t="shared" si="9349"/>
        <v>0</v>
      </c>
      <c r="BI3539" s="12">
        <f t="shared" si="9349"/>
        <v>0</v>
      </c>
      <c r="BJ3539" s="12">
        <f t="shared" si="9349"/>
        <v>0</v>
      </c>
      <c r="BK3539" s="12">
        <f t="shared" si="9349"/>
        <v>0</v>
      </c>
      <c r="BL3539" s="12">
        <f t="shared" si="9349"/>
        <v>0</v>
      </c>
      <c r="BM3539" s="12">
        <f t="shared" si="9349"/>
        <v>0</v>
      </c>
      <c r="BN3539" s="12">
        <f t="shared" si="9349"/>
        <v>0</v>
      </c>
      <c r="BO3539" s="12">
        <f t="shared" si="9349"/>
        <v>0</v>
      </c>
      <c r="BP3539" s="12">
        <f t="shared" si="9349"/>
        <v>0</v>
      </c>
      <c r="BQ3539" s="12">
        <f t="shared" si="9349"/>
        <v>0</v>
      </c>
      <c r="BR3539" s="12">
        <v>0</v>
      </c>
      <c r="BS3539" s="12">
        <v>0</v>
      </c>
      <c r="BT3539" s="12">
        <f t="shared" ref="BT3539:BZ3539" si="9350">SUM(BT3540)</f>
        <v>179051</v>
      </c>
      <c r="BU3539" s="12">
        <f t="shared" si="9350"/>
        <v>178951</v>
      </c>
      <c r="BV3539" s="12">
        <f t="shared" si="9350"/>
        <v>93390</v>
      </c>
      <c r="BW3539" s="12">
        <f t="shared" si="9350"/>
        <v>41000</v>
      </c>
      <c r="BX3539" s="12">
        <f t="shared" si="9350"/>
        <v>15000</v>
      </c>
      <c r="BY3539" s="12">
        <f t="shared" si="9350"/>
        <v>13000</v>
      </c>
      <c r="BZ3539" s="12">
        <f t="shared" si="9350"/>
        <v>13000</v>
      </c>
      <c r="CA3539" s="12">
        <f t="shared" si="9316"/>
        <v>134390</v>
      </c>
      <c r="CB3539" s="124">
        <f t="shared" si="9327"/>
        <v>75.098770054372423</v>
      </c>
    </row>
    <row r="3540" spans="1:80" x14ac:dyDescent="0.25">
      <c r="A3540" s="4" t="s">
        <v>928</v>
      </c>
      <c r="B3540" s="4" t="s">
        <v>88</v>
      </c>
      <c r="C3540" s="4" t="s">
        <v>1521</v>
      </c>
      <c r="D3540" s="79" t="s">
        <v>1522</v>
      </c>
      <c r="E3540" s="89">
        <v>6121</v>
      </c>
      <c r="F3540" s="79"/>
      <c r="G3540" s="75" t="s">
        <v>1906</v>
      </c>
      <c r="H3540" s="13" t="s">
        <v>46</v>
      </c>
      <c r="I3540" s="14">
        <v>158705</v>
      </c>
      <c r="J3540" s="14">
        <f t="shared" si="9315"/>
        <v>170525</v>
      </c>
      <c r="K3540" s="14">
        <v>170425</v>
      </c>
      <c r="L3540" s="14">
        <f t="shared" si="9318"/>
        <v>100</v>
      </c>
      <c r="M3540" s="14">
        <v>100</v>
      </c>
      <c r="N3540" s="14">
        <v>0</v>
      </c>
      <c r="O3540" s="14">
        <v>0</v>
      </c>
      <c r="P3540" s="14">
        <v>0</v>
      </c>
      <c r="Q3540" s="14">
        <v>0</v>
      </c>
      <c r="R3540" s="14">
        <v>100</v>
      </c>
      <c r="S3540" s="14"/>
      <c r="T3540" s="14"/>
      <c r="U3540" s="14"/>
      <c r="V3540" s="14"/>
      <c r="W3540" s="14"/>
      <c r="X3540" s="14">
        <f t="shared" si="9211"/>
        <v>100</v>
      </c>
      <c r="Y3540" s="14"/>
      <c r="Z3540" s="14"/>
      <c r="AA3540" s="14"/>
      <c r="AB3540" s="14">
        <v>100</v>
      </c>
      <c r="AC3540" s="14"/>
      <c r="AD3540" s="14"/>
      <c r="AE3540" s="14"/>
      <c r="AF3540" s="14"/>
      <c r="AG3540" s="14"/>
      <c r="AH3540" s="14">
        <v>100</v>
      </c>
      <c r="AI3540" s="14">
        <v>0</v>
      </c>
      <c r="AJ3540" s="14">
        <v>0</v>
      </c>
      <c r="AK3540" s="14"/>
      <c r="AL3540" s="14"/>
      <c r="AM3540" s="14"/>
      <c r="AN3540" s="14"/>
      <c r="AO3540" s="14"/>
      <c r="AP3540" s="14">
        <f t="shared" si="9212"/>
        <v>0</v>
      </c>
      <c r="AQ3540" s="14"/>
      <c r="AR3540" s="14"/>
      <c r="AS3540" s="14"/>
      <c r="AT3540" s="14"/>
      <c r="AU3540" s="14"/>
      <c r="AV3540" s="14"/>
      <c r="AW3540" s="14"/>
      <c r="AX3540" s="14"/>
      <c r="AY3540" s="14"/>
      <c r="AZ3540" s="14">
        <v>0</v>
      </c>
      <c r="BA3540" s="14">
        <v>0</v>
      </c>
      <c r="BB3540" s="14">
        <v>0</v>
      </c>
      <c r="BC3540" s="14"/>
      <c r="BD3540" s="14"/>
      <c r="BE3540" s="14"/>
      <c r="BF3540" s="14"/>
      <c r="BG3540" s="14"/>
      <c r="BH3540" s="14">
        <f t="shared" si="9213"/>
        <v>0</v>
      </c>
      <c r="BI3540" s="14"/>
      <c r="BJ3540" s="14"/>
      <c r="BK3540" s="14"/>
      <c r="BL3540" s="14"/>
      <c r="BM3540" s="14"/>
      <c r="BN3540" s="14"/>
      <c r="BO3540" s="14"/>
      <c r="BP3540" s="14"/>
      <c r="BQ3540" s="14"/>
      <c r="BR3540" s="14">
        <v>0</v>
      </c>
      <c r="BS3540" s="14">
        <v>0</v>
      </c>
      <c r="BT3540" s="14">
        <v>179051</v>
      </c>
      <c r="BU3540" s="14">
        <v>178951</v>
      </c>
      <c r="BV3540" s="14">
        <v>93390</v>
      </c>
      <c r="BW3540" s="14">
        <f t="shared" si="9345"/>
        <v>41000</v>
      </c>
      <c r="BX3540" s="14">
        <v>15000</v>
      </c>
      <c r="BY3540" s="14">
        <v>13000</v>
      </c>
      <c r="BZ3540" s="14">
        <v>13000</v>
      </c>
      <c r="CA3540" s="14">
        <f t="shared" si="9316"/>
        <v>134390</v>
      </c>
      <c r="CB3540" s="122">
        <f t="shared" si="9327"/>
        <v>75.098770054372423</v>
      </c>
    </row>
    <row r="3541" spans="1:80" x14ac:dyDescent="0.25">
      <c r="A3541" s="4" t="s">
        <v>928</v>
      </c>
      <c r="B3541" s="4" t="s">
        <v>88</v>
      </c>
      <c r="C3541" s="4" t="s">
        <v>1521</v>
      </c>
      <c r="D3541" s="79" t="s">
        <v>1522</v>
      </c>
      <c r="E3541" s="78" t="s">
        <v>47</v>
      </c>
      <c r="F3541" s="78" t="s">
        <v>1</v>
      </c>
      <c r="G3541" s="2" t="s">
        <v>1</v>
      </c>
      <c r="H3541" s="2" t="s">
        <v>48</v>
      </c>
      <c r="I3541" s="12">
        <f>SUM(I3542:I3549)</f>
        <v>228400</v>
      </c>
      <c r="J3541" s="12">
        <f t="shared" si="9315"/>
        <v>238300</v>
      </c>
      <c r="K3541" s="12">
        <f t="shared" ref="K3541" si="9351">SUM(K3542:K3549)</f>
        <v>193950</v>
      </c>
      <c r="L3541" s="12">
        <f t="shared" si="9318"/>
        <v>44350</v>
      </c>
      <c r="M3541" s="12">
        <f t="shared" ref="M3541:Q3541" si="9352">SUM(M3542:M3549)</f>
        <v>38850</v>
      </c>
      <c r="N3541" s="12">
        <f t="shared" si="9352"/>
        <v>0</v>
      </c>
      <c r="O3541" s="12">
        <f t="shared" si="9352"/>
        <v>5500</v>
      </c>
      <c r="P3541" s="12">
        <f t="shared" si="9352"/>
        <v>0</v>
      </c>
      <c r="Q3541" s="12">
        <f t="shared" si="9352"/>
        <v>0</v>
      </c>
      <c r="R3541" s="12">
        <f t="shared" ref="R3541:AG3541" si="9353">SUM(R3542:R3549)</f>
        <v>38850</v>
      </c>
      <c r="S3541" s="12">
        <f t="shared" si="9353"/>
        <v>0</v>
      </c>
      <c r="T3541" s="12">
        <f t="shared" si="9353"/>
        <v>0</v>
      </c>
      <c r="U3541" s="12">
        <f t="shared" si="9353"/>
        <v>0</v>
      </c>
      <c r="V3541" s="12">
        <f t="shared" si="9353"/>
        <v>0</v>
      </c>
      <c r="W3541" s="12">
        <f t="shared" si="9353"/>
        <v>0</v>
      </c>
      <c r="X3541" s="12">
        <f t="shared" si="9353"/>
        <v>38850</v>
      </c>
      <c r="Y3541" s="12">
        <f t="shared" si="9353"/>
        <v>0</v>
      </c>
      <c r="Z3541" s="12">
        <f t="shared" si="9353"/>
        <v>5330</v>
      </c>
      <c r="AA3541" s="12">
        <f t="shared" si="9353"/>
        <v>5245</v>
      </c>
      <c r="AB3541" s="12">
        <f t="shared" si="9353"/>
        <v>3605</v>
      </c>
      <c r="AC3541" s="12">
        <f t="shared" si="9353"/>
        <v>5435</v>
      </c>
      <c r="AD3541" s="12">
        <f t="shared" si="9353"/>
        <v>1345</v>
      </c>
      <c r="AE3541" s="12">
        <f t="shared" si="9353"/>
        <v>0</v>
      </c>
      <c r="AF3541" s="12">
        <f t="shared" si="9353"/>
        <v>0</v>
      </c>
      <c r="AG3541" s="12">
        <f t="shared" si="9353"/>
        <v>2180</v>
      </c>
      <c r="AH3541" s="12">
        <v>23140</v>
      </c>
      <c r="AI3541" s="12">
        <v>15710</v>
      </c>
      <c r="AJ3541" s="12">
        <f t="shared" ref="AJ3541:AY3541" si="9354">SUM(AJ3542:AJ3549)</f>
        <v>0</v>
      </c>
      <c r="AK3541" s="12">
        <f t="shared" si="9354"/>
        <v>0</v>
      </c>
      <c r="AL3541" s="12">
        <f t="shared" si="9354"/>
        <v>0</v>
      </c>
      <c r="AM3541" s="12">
        <f t="shared" si="9354"/>
        <v>0</v>
      </c>
      <c r="AN3541" s="12">
        <f t="shared" si="9354"/>
        <v>0</v>
      </c>
      <c r="AO3541" s="12">
        <f t="shared" si="9354"/>
        <v>0</v>
      </c>
      <c r="AP3541" s="12">
        <f t="shared" si="9354"/>
        <v>0</v>
      </c>
      <c r="AQ3541" s="12">
        <f t="shared" si="9354"/>
        <v>0</v>
      </c>
      <c r="AR3541" s="12">
        <f t="shared" si="9354"/>
        <v>0</v>
      </c>
      <c r="AS3541" s="12">
        <f t="shared" si="9354"/>
        <v>0</v>
      </c>
      <c r="AT3541" s="12">
        <f t="shared" si="9354"/>
        <v>0</v>
      </c>
      <c r="AU3541" s="12">
        <f t="shared" si="9354"/>
        <v>0</v>
      </c>
      <c r="AV3541" s="12">
        <f t="shared" si="9354"/>
        <v>0</v>
      </c>
      <c r="AW3541" s="12">
        <f t="shared" si="9354"/>
        <v>0</v>
      </c>
      <c r="AX3541" s="12">
        <f t="shared" si="9354"/>
        <v>0</v>
      </c>
      <c r="AY3541" s="12">
        <f t="shared" si="9354"/>
        <v>0</v>
      </c>
      <c r="AZ3541" s="12">
        <v>0</v>
      </c>
      <c r="BA3541" s="12">
        <v>0</v>
      </c>
      <c r="BB3541" s="12">
        <f t="shared" ref="BB3541:BQ3541" si="9355">SUM(BB3542:BB3549)</f>
        <v>5500</v>
      </c>
      <c r="BC3541" s="12">
        <f t="shared" si="9355"/>
        <v>7920</v>
      </c>
      <c r="BD3541" s="12">
        <f t="shared" si="9355"/>
        <v>0</v>
      </c>
      <c r="BE3541" s="12">
        <f t="shared" si="9355"/>
        <v>16825</v>
      </c>
      <c r="BF3541" s="12">
        <f t="shared" si="9355"/>
        <v>0</v>
      </c>
      <c r="BG3541" s="12">
        <f t="shared" si="9355"/>
        <v>0</v>
      </c>
      <c r="BH3541" s="12">
        <f t="shared" si="9355"/>
        <v>30245</v>
      </c>
      <c r="BI3541" s="12">
        <f t="shared" si="9355"/>
        <v>4480</v>
      </c>
      <c r="BJ3541" s="12">
        <f t="shared" si="9355"/>
        <v>1020</v>
      </c>
      <c r="BK3541" s="12">
        <f t="shared" si="9355"/>
        <v>7920</v>
      </c>
      <c r="BL3541" s="12">
        <f t="shared" si="9355"/>
        <v>0</v>
      </c>
      <c r="BM3541" s="12">
        <f t="shared" si="9355"/>
        <v>0</v>
      </c>
      <c r="BN3541" s="12">
        <f t="shared" si="9355"/>
        <v>0</v>
      </c>
      <c r="BO3541" s="12">
        <f t="shared" si="9355"/>
        <v>3500</v>
      </c>
      <c r="BP3541" s="12">
        <f t="shared" si="9355"/>
        <v>13325</v>
      </c>
      <c r="BQ3541" s="12">
        <f t="shared" si="9355"/>
        <v>0</v>
      </c>
      <c r="BR3541" s="12">
        <v>30245</v>
      </c>
      <c r="BS3541" s="12">
        <v>0</v>
      </c>
      <c r="BT3541" s="12">
        <f t="shared" ref="BT3541:BZ3541" si="9356">SUM(BT3542:BT3549)</f>
        <v>255059</v>
      </c>
      <c r="BU3541" s="12">
        <f t="shared" si="9356"/>
        <v>210709</v>
      </c>
      <c r="BV3541" s="12">
        <f t="shared" si="9356"/>
        <v>105737</v>
      </c>
      <c r="BW3541" s="12">
        <f t="shared" si="9356"/>
        <v>43539</v>
      </c>
      <c r="BX3541" s="12">
        <f t="shared" si="9356"/>
        <v>18883</v>
      </c>
      <c r="BY3541" s="12">
        <f t="shared" si="9356"/>
        <v>12328</v>
      </c>
      <c r="BZ3541" s="12">
        <f t="shared" si="9356"/>
        <v>12328</v>
      </c>
      <c r="CA3541" s="12">
        <f t="shared" si="9316"/>
        <v>149276</v>
      </c>
      <c r="CB3541" s="124">
        <f t="shared" si="9327"/>
        <v>70.844624577023282</v>
      </c>
    </row>
    <row r="3542" spans="1:80" x14ac:dyDescent="0.25">
      <c r="A3542" s="4" t="s">
        <v>928</v>
      </c>
      <c r="B3542" s="4" t="s">
        <v>88</v>
      </c>
      <c r="C3542" s="4" t="s">
        <v>1521</v>
      </c>
      <c r="D3542" s="79" t="s">
        <v>1522</v>
      </c>
      <c r="E3542" s="89">
        <v>6131</v>
      </c>
      <c r="F3542" s="79"/>
      <c r="G3542" s="75" t="s">
        <v>1906</v>
      </c>
      <c r="H3542" s="13" t="s">
        <v>49</v>
      </c>
      <c r="I3542" s="14">
        <v>1500</v>
      </c>
      <c r="J3542" s="14">
        <f t="shared" si="9315"/>
        <v>2850</v>
      </c>
      <c r="K3542" s="14">
        <v>2000</v>
      </c>
      <c r="L3542" s="14">
        <f t="shared" si="9318"/>
        <v>850</v>
      </c>
      <c r="M3542" s="14">
        <v>850</v>
      </c>
      <c r="N3542" s="14">
        <v>0</v>
      </c>
      <c r="O3542" s="14">
        <v>0</v>
      </c>
      <c r="P3542" s="14">
        <v>0</v>
      </c>
      <c r="Q3542" s="14">
        <v>0</v>
      </c>
      <c r="R3542" s="14">
        <v>850</v>
      </c>
      <c r="S3542" s="14"/>
      <c r="T3542" s="14"/>
      <c r="U3542" s="14"/>
      <c r="V3542" s="14"/>
      <c r="W3542" s="14"/>
      <c r="X3542" s="14">
        <f t="shared" si="9211"/>
        <v>850</v>
      </c>
      <c r="Y3542" s="14"/>
      <c r="Z3542" s="14">
        <v>320</v>
      </c>
      <c r="AA3542" s="14"/>
      <c r="AB3542" s="14">
        <v>530</v>
      </c>
      <c r="AC3542" s="14"/>
      <c r="AD3542" s="14"/>
      <c r="AE3542" s="14"/>
      <c r="AF3542" s="14"/>
      <c r="AG3542" s="14"/>
      <c r="AH3542" s="14">
        <v>850</v>
      </c>
      <c r="AI3542" s="14">
        <v>0</v>
      </c>
      <c r="AJ3542" s="14">
        <v>0</v>
      </c>
      <c r="AK3542" s="14"/>
      <c r="AL3542" s="14"/>
      <c r="AM3542" s="14"/>
      <c r="AN3542" s="14"/>
      <c r="AO3542" s="14"/>
      <c r="AP3542" s="14">
        <f t="shared" si="9212"/>
        <v>0</v>
      </c>
      <c r="AQ3542" s="14"/>
      <c r="AR3542" s="14"/>
      <c r="AS3542" s="14"/>
      <c r="AT3542" s="14"/>
      <c r="AU3542" s="14"/>
      <c r="AV3542" s="14"/>
      <c r="AW3542" s="14"/>
      <c r="AX3542" s="14"/>
      <c r="AY3542" s="14"/>
      <c r="AZ3542" s="14">
        <v>0</v>
      </c>
      <c r="BA3542" s="14">
        <v>0</v>
      </c>
      <c r="BB3542" s="14">
        <v>0</v>
      </c>
      <c r="BC3542" s="14"/>
      <c r="BD3542" s="14"/>
      <c r="BE3542" s="14"/>
      <c r="BF3542" s="14"/>
      <c r="BG3542" s="14"/>
      <c r="BH3542" s="14">
        <f t="shared" si="9213"/>
        <v>0</v>
      </c>
      <c r="BI3542" s="14"/>
      <c r="BJ3542" s="14"/>
      <c r="BK3542" s="14"/>
      <c r="BL3542" s="14"/>
      <c r="BM3542" s="14"/>
      <c r="BN3542" s="14"/>
      <c r="BO3542" s="14"/>
      <c r="BP3542" s="14"/>
      <c r="BQ3542" s="14"/>
      <c r="BR3542" s="14">
        <v>0</v>
      </c>
      <c r="BS3542" s="14">
        <v>0</v>
      </c>
      <c r="BT3542" s="14">
        <v>2850</v>
      </c>
      <c r="BU3542" s="14">
        <v>2000</v>
      </c>
      <c r="BV3542" s="14">
        <v>1000</v>
      </c>
      <c r="BW3542" s="14">
        <f t="shared" si="9345"/>
        <v>1000</v>
      </c>
      <c r="BX3542" s="14">
        <v>1000</v>
      </c>
      <c r="BY3542" s="14"/>
      <c r="BZ3542" s="14"/>
      <c r="CA3542" s="14">
        <f t="shared" si="9316"/>
        <v>2000</v>
      </c>
      <c r="CB3542" s="122">
        <f t="shared" si="9327"/>
        <v>100</v>
      </c>
    </row>
    <row r="3543" spans="1:80" x14ac:dyDescent="0.25">
      <c r="A3543" s="4" t="s">
        <v>928</v>
      </c>
      <c r="B3543" s="4" t="s">
        <v>88</v>
      </c>
      <c r="C3543" s="4" t="s">
        <v>1521</v>
      </c>
      <c r="D3543" s="79" t="s">
        <v>1522</v>
      </c>
      <c r="E3543" s="89">
        <v>6132</v>
      </c>
      <c r="F3543" s="79"/>
      <c r="G3543" s="75" t="s">
        <v>1906</v>
      </c>
      <c r="H3543" s="13" t="s">
        <v>196</v>
      </c>
      <c r="I3543" s="14">
        <v>107600</v>
      </c>
      <c r="J3543" s="14">
        <f t="shared" si="9315"/>
        <v>107600</v>
      </c>
      <c r="K3543" s="14">
        <v>107600</v>
      </c>
      <c r="L3543" s="14">
        <f t="shared" si="9318"/>
        <v>0</v>
      </c>
      <c r="M3543" s="14">
        <v>0</v>
      </c>
      <c r="N3543" s="14">
        <v>0</v>
      </c>
      <c r="O3543" s="14">
        <v>0</v>
      </c>
      <c r="P3543" s="14">
        <v>0</v>
      </c>
      <c r="Q3543" s="14">
        <v>0</v>
      </c>
      <c r="R3543" s="14">
        <v>0</v>
      </c>
      <c r="S3543" s="14"/>
      <c r="T3543" s="14"/>
      <c r="U3543" s="14"/>
      <c r="V3543" s="14"/>
      <c r="W3543" s="14"/>
      <c r="X3543" s="14">
        <f t="shared" si="9211"/>
        <v>0</v>
      </c>
      <c r="Y3543" s="14"/>
      <c r="Z3543" s="14"/>
      <c r="AA3543" s="14"/>
      <c r="AB3543" s="14"/>
      <c r="AC3543" s="14"/>
      <c r="AD3543" s="14"/>
      <c r="AE3543" s="14"/>
      <c r="AF3543" s="14"/>
      <c r="AG3543" s="14"/>
      <c r="AH3543" s="14">
        <v>0</v>
      </c>
      <c r="AI3543" s="14">
        <v>0</v>
      </c>
      <c r="AJ3543" s="14">
        <v>0</v>
      </c>
      <c r="AK3543" s="14"/>
      <c r="AL3543" s="14"/>
      <c r="AM3543" s="14"/>
      <c r="AN3543" s="14"/>
      <c r="AO3543" s="14"/>
      <c r="AP3543" s="14">
        <f t="shared" si="9212"/>
        <v>0</v>
      </c>
      <c r="AQ3543" s="14"/>
      <c r="AR3543" s="14"/>
      <c r="AS3543" s="14"/>
      <c r="AT3543" s="14"/>
      <c r="AU3543" s="14"/>
      <c r="AV3543" s="14"/>
      <c r="AW3543" s="14"/>
      <c r="AX3543" s="14"/>
      <c r="AY3543" s="14"/>
      <c r="AZ3543" s="14">
        <v>0</v>
      </c>
      <c r="BA3543" s="14">
        <v>0</v>
      </c>
      <c r="BB3543" s="14">
        <v>0</v>
      </c>
      <c r="BC3543" s="14"/>
      <c r="BD3543" s="14"/>
      <c r="BE3543" s="14"/>
      <c r="BF3543" s="14"/>
      <c r="BG3543" s="14"/>
      <c r="BH3543" s="14">
        <f t="shared" si="9213"/>
        <v>0</v>
      </c>
      <c r="BI3543" s="14"/>
      <c r="BJ3543" s="14"/>
      <c r="BK3543" s="14"/>
      <c r="BL3543" s="14"/>
      <c r="BM3543" s="14"/>
      <c r="BN3543" s="14"/>
      <c r="BO3543" s="14"/>
      <c r="BP3543" s="14"/>
      <c r="BQ3543" s="14"/>
      <c r="BR3543" s="14">
        <v>0</v>
      </c>
      <c r="BS3543" s="14">
        <v>0</v>
      </c>
      <c r="BT3543" s="14">
        <v>107600</v>
      </c>
      <c r="BU3543" s="14">
        <v>107600</v>
      </c>
      <c r="BV3543" s="14">
        <v>54000</v>
      </c>
      <c r="BW3543" s="14">
        <f t="shared" si="9345"/>
        <v>22000</v>
      </c>
      <c r="BX3543" s="14">
        <v>9000</v>
      </c>
      <c r="BY3543" s="14">
        <v>6500</v>
      </c>
      <c r="BZ3543" s="14">
        <v>6500</v>
      </c>
      <c r="CA3543" s="14">
        <f t="shared" si="9316"/>
        <v>76000</v>
      </c>
      <c r="CB3543" s="122">
        <f t="shared" si="9327"/>
        <v>70.631970260223056</v>
      </c>
    </row>
    <row r="3544" spans="1:80" x14ac:dyDescent="0.25">
      <c r="A3544" s="4" t="s">
        <v>928</v>
      </c>
      <c r="B3544" s="4" t="s">
        <v>88</v>
      </c>
      <c r="C3544" s="4" t="s">
        <v>1521</v>
      </c>
      <c r="D3544" s="79" t="s">
        <v>1522</v>
      </c>
      <c r="E3544" s="89">
        <v>6133</v>
      </c>
      <c r="F3544" s="79"/>
      <c r="G3544" s="75" t="s">
        <v>1906</v>
      </c>
      <c r="H3544" s="13" t="s">
        <v>198</v>
      </c>
      <c r="I3544" s="14">
        <v>12000</v>
      </c>
      <c r="J3544" s="14">
        <f t="shared" si="9315"/>
        <v>13200</v>
      </c>
      <c r="K3544" s="14">
        <v>13200</v>
      </c>
      <c r="L3544" s="14">
        <f t="shared" si="9318"/>
        <v>0</v>
      </c>
      <c r="M3544" s="14">
        <v>0</v>
      </c>
      <c r="N3544" s="14">
        <v>0</v>
      </c>
      <c r="O3544" s="14">
        <v>0</v>
      </c>
      <c r="P3544" s="14">
        <v>0</v>
      </c>
      <c r="Q3544" s="14">
        <v>0</v>
      </c>
      <c r="R3544" s="14">
        <v>0</v>
      </c>
      <c r="S3544" s="14"/>
      <c r="T3544" s="14"/>
      <c r="U3544" s="14"/>
      <c r="V3544" s="14"/>
      <c r="W3544" s="14"/>
      <c r="X3544" s="14">
        <f t="shared" si="9211"/>
        <v>0</v>
      </c>
      <c r="Y3544" s="14"/>
      <c r="Z3544" s="14"/>
      <c r="AA3544" s="14"/>
      <c r="AB3544" s="14"/>
      <c r="AC3544" s="14"/>
      <c r="AD3544" s="14"/>
      <c r="AE3544" s="14"/>
      <c r="AF3544" s="14"/>
      <c r="AG3544" s="14"/>
      <c r="AH3544" s="14">
        <v>0</v>
      </c>
      <c r="AI3544" s="14">
        <v>0</v>
      </c>
      <c r="AJ3544" s="14">
        <v>0</v>
      </c>
      <c r="AK3544" s="14"/>
      <c r="AL3544" s="14"/>
      <c r="AM3544" s="14"/>
      <c r="AN3544" s="14"/>
      <c r="AO3544" s="14"/>
      <c r="AP3544" s="14">
        <f t="shared" si="9212"/>
        <v>0</v>
      </c>
      <c r="AQ3544" s="14"/>
      <c r="AR3544" s="14"/>
      <c r="AS3544" s="14"/>
      <c r="AT3544" s="14"/>
      <c r="AU3544" s="14"/>
      <c r="AV3544" s="14"/>
      <c r="AW3544" s="14"/>
      <c r="AX3544" s="14"/>
      <c r="AY3544" s="14"/>
      <c r="AZ3544" s="14">
        <v>0</v>
      </c>
      <c r="BA3544" s="14">
        <v>0</v>
      </c>
      <c r="BB3544" s="14">
        <v>0</v>
      </c>
      <c r="BC3544" s="14"/>
      <c r="BD3544" s="14"/>
      <c r="BE3544" s="14"/>
      <c r="BF3544" s="14"/>
      <c r="BG3544" s="14"/>
      <c r="BH3544" s="14">
        <f t="shared" si="9213"/>
        <v>0</v>
      </c>
      <c r="BI3544" s="14"/>
      <c r="BJ3544" s="14"/>
      <c r="BK3544" s="14"/>
      <c r="BL3544" s="14"/>
      <c r="BM3544" s="14"/>
      <c r="BN3544" s="14"/>
      <c r="BO3544" s="14"/>
      <c r="BP3544" s="14"/>
      <c r="BQ3544" s="14"/>
      <c r="BR3544" s="14">
        <v>0</v>
      </c>
      <c r="BS3544" s="14">
        <v>0</v>
      </c>
      <c r="BT3544" s="14">
        <v>13200</v>
      </c>
      <c r="BU3544" s="14">
        <v>13200</v>
      </c>
      <c r="BV3544" s="14">
        <v>6600</v>
      </c>
      <c r="BW3544" s="14">
        <f t="shared" si="9345"/>
        <v>2300</v>
      </c>
      <c r="BX3544" s="14">
        <v>1100</v>
      </c>
      <c r="BY3544" s="14">
        <v>600</v>
      </c>
      <c r="BZ3544" s="14">
        <v>600</v>
      </c>
      <c r="CA3544" s="14">
        <f t="shared" si="9316"/>
        <v>8900</v>
      </c>
      <c r="CB3544" s="122">
        <f t="shared" si="9327"/>
        <v>67.424242424242422</v>
      </c>
    </row>
    <row r="3545" spans="1:80" x14ac:dyDescent="0.25">
      <c r="A3545" s="4" t="s">
        <v>928</v>
      </c>
      <c r="B3545" s="4" t="s">
        <v>88</v>
      </c>
      <c r="C3545" s="4" t="s">
        <v>1521</v>
      </c>
      <c r="D3545" s="79" t="s">
        <v>1522</v>
      </c>
      <c r="E3545" s="89">
        <v>6134</v>
      </c>
      <c r="F3545" s="79"/>
      <c r="G3545" s="75" t="s">
        <v>1906</v>
      </c>
      <c r="H3545" s="13" t="s">
        <v>200</v>
      </c>
      <c r="I3545" s="14">
        <v>55000</v>
      </c>
      <c r="J3545" s="14">
        <f t="shared" si="9315"/>
        <v>57000</v>
      </c>
      <c r="K3545" s="14">
        <v>16500</v>
      </c>
      <c r="L3545" s="14">
        <f t="shared" si="9318"/>
        <v>40500</v>
      </c>
      <c r="M3545" s="14">
        <v>35000</v>
      </c>
      <c r="N3545" s="14">
        <v>0</v>
      </c>
      <c r="O3545" s="14">
        <v>5500</v>
      </c>
      <c r="P3545" s="14">
        <v>0</v>
      </c>
      <c r="Q3545" s="14">
        <v>0</v>
      </c>
      <c r="R3545" s="14">
        <v>35000</v>
      </c>
      <c r="S3545" s="14"/>
      <c r="T3545" s="14"/>
      <c r="U3545" s="14"/>
      <c r="V3545" s="14"/>
      <c r="W3545" s="14"/>
      <c r="X3545" s="14">
        <f t="shared" si="9211"/>
        <v>35000</v>
      </c>
      <c r="Y3545" s="14"/>
      <c r="Z3545" s="14">
        <v>3010</v>
      </c>
      <c r="AA3545" s="14">
        <v>4245</v>
      </c>
      <c r="AB3545" s="14">
        <v>3075</v>
      </c>
      <c r="AC3545" s="14">
        <v>5435</v>
      </c>
      <c r="AD3545" s="14">
        <v>1345</v>
      </c>
      <c r="AE3545" s="14"/>
      <c r="AF3545" s="14"/>
      <c r="AG3545" s="14">
        <v>2180</v>
      </c>
      <c r="AH3545" s="14">
        <v>19290</v>
      </c>
      <c r="AI3545" s="14">
        <v>15710</v>
      </c>
      <c r="AJ3545" s="14">
        <v>0</v>
      </c>
      <c r="AK3545" s="14"/>
      <c r="AL3545" s="14"/>
      <c r="AM3545" s="14"/>
      <c r="AN3545" s="14"/>
      <c r="AO3545" s="14"/>
      <c r="AP3545" s="14">
        <f t="shared" si="9212"/>
        <v>0</v>
      </c>
      <c r="AQ3545" s="14"/>
      <c r="AR3545" s="14"/>
      <c r="AS3545" s="14"/>
      <c r="AT3545" s="14"/>
      <c r="AU3545" s="14"/>
      <c r="AV3545" s="14"/>
      <c r="AW3545" s="14"/>
      <c r="AX3545" s="14"/>
      <c r="AY3545" s="14"/>
      <c r="AZ3545" s="14">
        <v>0</v>
      </c>
      <c r="BA3545" s="14">
        <v>0</v>
      </c>
      <c r="BB3545" s="14">
        <v>5500</v>
      </c>
      <c r="BC3545" s="14">
        <v>4320</v>
      </c>
      <c r="BD3545" s="14"/>
      <c r="BE3545" s="14">
        <f>2150+3525</f>
        <v>5675</v>
      </c>
      <c r="BF3545" s="14"/>
      <c r="BG3545" s="14"/>
      <c r="BH3545" s="14">
        <f t="shared" si="9213"/>
        <v>15495</v>
      </c>
      <c r="BI3545" s="14">
        <v>4480</v>
      </c>
      <c r="BJ3545" s="14">
        <v>1020</v>
      </c>
      <c r="BK3545" s="14">
        <v>4320</v>
      </c>
      <c r="BL3545" s="14"/>
      <c r="BM3545" s="14"/>
      <c r="BN3545" s="14"/>
      <c r="BO3545" s="14">
        <v>2150</v>
      </c>
      <c r="BP3545" s="14">
        <v>3525</v>
      </c>
      <c r="BQ3545" s="14"/>
      <c r="BR3545" s="14">
        <v>15495</v>
      </c>
      <c r="BS3545" s="14">
        <v>0</v>
      </c>
      <c r="BT3545" s="14">
        <v>73500</v>
      </c>
      <c r="BU3545" s="14">
        <v>33000</v>
      </c>
      <c r="BV3545" s="14">
        <v>16500</v>
      </c>
      <c r="BW3545" s="14">
        <f t="shared" si="9345"/>
        <v>6750</v>
      </c>
      <c r="BX3545" s="14">
        <v>2750</v>
      </c>
      <c r="BY3545" s="14">
        <v>2000</v>
      </c>
      <c r="BZ3545" s="14">
        <v>2000</v>
      </c>
      <c r="CA3545" s="14">
        <f t="shared" si="9316"/>
        <v>23250</v>
      </c>
      <c r="CB3545" s="122">
        <f t="shared" si="9327"/>
        <v>70.454545454545453</v>
      </c>
    </row>
    <row r="3546" spans="1:80" x14ac:dyDescent="0.25">
      <c r="A3546" s="4" t="s">
        <v>928</v>
      </c>
      <c r="B3546" s="4" t="s">
        <v>88</v>
      </c>
      <c r="C3546" s="4" t="s">
        <v>1521</v>
      </c>
      <c r="D3546" s="79" t="s">
        <v>1522</v>
      </c>
      <c r="E3546" s="89">
        <v>6135</v>
      </c>
      <c r="F3546" s="79"/>
      <c r="G3546" s="75" t="s">
        <v>1906</v>
      </c>
      <c r="H3546" s="13" t="s">
        <v>201</v>
      </c>
      <c r="I3546" s="14">
        <v>1700</v>
      </c>
      <c r="J3546" s="14">
        <f t="shared" si="9315"/>
        <v>2070</v>
      </c>
      <c r="K3546" s="14">
        <v>1070</v>
      </c>
      <c r="L3546" s="14">
        <f t="shared" si="9318"/>
        <v>1000</v>
      </c>
      <c r="M3546" s="14">
        <v>1000</v>
      </c>
      <c r="N3546" s="14">
        <v>0</v>
      </c>
      <c r="O3546" s="14">
        <v>0</v>
      </c>
      <c r="P3546" s="14">
        <v>0</v>
      </c>
      <c r="Q3546" s="14">
        <v>0</v>
      </c>
      <c r="R3546" s="14">
        <v>1000</v>
      </c>
      <c r="S3546" s="14"/>
      <c r="T3546" s="14"/>
      <c r="U3546" s="14"/>
      <c r="V3546" s="14"/>
      <c r="W3546" s="14"/>
      <c r="X3546" s="14">
        <f t="shared" ref="X3546:X3606" si="9357">R3546+S3546+T3546+U3546+V3546+W3546</f>
        <v>1000</v>
      </c>
      <c r="Y3546" s="14"/>
      <c r="Z3546" s="14"/>
      <c r="AA3546" s="14">
        <v>1000</v>
      </c>
      <c r="AB3546" s="14"/>
      <c r="AC3546" s="14"/>
      <c r="AD3546" s="14"/>
      <c r="AE3546" s="14"/>
      <c r="AF3546" s="14"/>
      <c r="AG3546" s="14"/>
      <c r="AH3546" s="14">
        <v>1000</v>
      </c>
      <c r="AI3546" s="14">
        <v>0</v>
      </c>
      <c r="AJ3546" s="14">
        <v>0</v>
      </c>
      <c r="AK3546" s="14"/>
      <c r="AL3546" s="14"/>
      <c r="AM3546" s="14"/>
      <c r="AN3546" s="14"/>
      <c r="AO3546" s="14"/>
      <c r="AP3546" s="14">
        <f t="shared" ref="AP3546:AP3606" si="9358">AJ3546+AK3546+AL3546+AM3546+AN3546+AO3546</f>
        <v>0</v>
      </c>
      <c r="AQ3546" s="14"/>
      <c r="AR3546" s="14"/>
      <c r="AS3546" s="14"/>
      <c r="AT3546" s="14"/>
      <c r="AU3546" s="14"/>
      <c r="AV3546" s="14"/>
      <c r="AW3546" s="14"/>
      <c r="AX3546" s="14"/>
      <c r="AY3546" s="14"/>
      <c r="AZ3546" s="14">
        <v>0</v>
      </c>
      <c r="BA3546" s="14">
        <v>0</v>
      </c>
      <c r="BB3546" s="14">
        <v>0</v>
      </c>
      <c r="BC3546" s="14">
        <v>600</v>
      </c>
      <c r="BD3546" s="14"/>
      <c r="BE3546" s="14">
        <v>400</v>
      </c>
      <c r="BF3546" s="14"/>
      <c r="BG3546" s="14"/>
      <c r="BH3546" s="14">
        <f t="shared" ref="BH3546:BH3606" si="9359">BB3546+BC3546+BD3546+BE3546+BF3546+BG3546</f>
        <v>1000</v>
      </c>
      <c r="BI3546" s="14"/>
      <c r="BJ3546" s="14"/>
      <c r="BK3546" s="14">
        <v>600</v>
      </c>
      <c r="BL3546" s="14"/>
      <c r="BM3546" s="14"/>
      <c r="BN3546" s="14"/>
      <c r="BO3546" s="14">
        <v>400</v>
      </c>
      <c r="BP3546" s="14"/>
      <c r="BQ3546" s="14"/>
      <c r="BR3546" s="14">
        <v>1000</v>
      </c>
      <c r="BS3546" s="14">
        <v>0</v>
      </c>
      <c r="BT3546" s="14">
        <v>2070</v>
      </c>
      <c r="BU3546" s="14">
        <v>1070</v>
      </c>
      <c r="BV3546" s="14">
        <v>535</v>
      </c>
      <c r="BW3546" s="14">
        <f t="shared" si="9345"/>
        <v>535</v>
      </c>
      <c r="BX3546" s="14">
        <v>535</v>
      </c>
      <c r="BY3546" s="14"/>
      <c r="BZ3546" s="14"/>
      <c r="CA3546" s="14">
        <f t="shared" si="9316"/>
        <v>1070</v>
      </c>
      <c r="CB3546" s="122">
        <f t="shared" si="9327"/>
        <v>100</v>
      </c>
    </row>
    <row r="3547" spans="1:80" x14ac:dyDescent="0.25">
      <c r="A3547" s="4" t="s">
        <v>928</v>
      </c>
      <c r="B3547" s="4" t="s">
        <v>88</v>
      </c>
      <c r="C3547" s="4" t="s">
        <v>1521</v>
      </c>
      <c r="D3547" s="79" t="s">
        <v>1522</v>
      </c>
      <c r="E3547" s="89">
        <v>6137</v>
      </c>
      <c r="F3547" s="79"/>
      <c r="G3547" s="75" t="s">
        <v>1906</v>
      </c>
      <c r="H3547" s="13" t="s">
        <v>204</v>
      </c>
      <c r="I3547" s="14">
        <v>11000</v>
      </c>
      <c r="J3547" s="14">
        <f t="shared" si="9315"/>
        <v>12000</v>
      </c>
      <c r="K3547" s="14">
        <v>11000</v>
      </c>
      <c r="L3547" s="14">
        <f t="shared" si="9318"/>
        <v>1000</v>
      </c>
      <c r="M3547" s="14">
        <v>1000</v>
      </c>
      <c r="N3547" s="14">
        <v>0</v>
      </c>
      <c r="O3547" s="14">
        <v>0</v>
      </c>
      <c r="P3547" s="14">
        <v>0</v>
      </c>
      <c r="Q3547" s="14">
        <v>0</v>
      </c>
      <c r="R3547" s="14">
        <v>1000</v>
      </c>
      <c r="S3547" s="14"/>
      <c r="T3547" s="14"/>
      <c r="U3547" s="14"/>
      <c r="V3547" s="14"/>
      <c r="W3547" s="14"/>
      <c r="X3547" s="14">
        <f t="shared" si="9357"/>
        <v>1000</v>
      </c>
      <c r="Y3547" s="14"/>
      <c r="Z3547" s="14">
        <v>1000</v>
      </c>
      <c r="AA3547" s="14"/>
      <c r="AB3547" s="14"/>
      <c r="AC3547" s="14"/>
      <c r="AD3547" s="14"/>
      <c r="AE3547" s="14"/>
      <c r="AF3547" s="14"/>
      <c r="AG3547" s="14"/>
      <c r="AH3547" s="14">
        <v>1000</v>
      </c>
      <c r="AI3547" s="14">
        <v>0</v>
      </c>
      <c r="AJ3547" s="14">
        <v>0</v>
      </c>
      <c r="AK3547" s="14"/>
      <c r="AL3547" s="14"/>
      <c r="AM3547" s="14"/>
      <c r="AN3547" s="14"/>
      <c r="AO3547" s="14"/>
      <c r="AP3547" s="14">
        <f t="shared" si="9358"/>
        <v>0</v>
      </c>
      <c r="AQ3547" s="14"/>
      <c r="AR3547" s="14"/>
      <c r="AS3547" s="14"/>
      <c r="AT3547" s="14"/>
      <c r="AU3547" s="14"/>
      <c r="AV3547" s="14"/>
      <c r="AW3547" s="14"/>
      <c r="AX3547" s="14"/>
      <c r="AY3547" s="14"/>
      <c r="AZ3547" s="14">
        <v>0</v>
      </c>
      <c r="BA3547" s="14">
        <v>0</v>
      </c>
      <c r="BB3547" s="14">
        <v>0</v>
      </c>
      <c r="BC3547" s="14">
        <v>3000</v>
      </c>
      <c r="BD3547" s="14"/>
      <c r="BE3547" s="14">
        <v>9800</v>
      </c>
      <c r="BF3547" s="14"/>
      <c r="BG3547" s="14"/>
      <c r="BH3547" s="14">
        <f t="shared" si="9359"/>
        <v>12800</v>
      </c>
      <c r="BI3547" s="14"/>
      <c r="BJ3547" s="14"/>
      <c r="BK3547" s="14">
        <v>3000</v>
      </c>
      <c r="BL3547" s="14"/>
      <c r="BM3547" s="14"/>
      <c r="BN3547" s="14"/>
      <c r="BO3547" s="14"/>
      <c r="BP3547" s="14">
        <v>9800</v>
      </c>
      <c r="BQ3547" s="14"/>
      <c r="BR3547" s="14">
        <v>12800</v>
      </c>
      <c r="BS3547" s="14">
        <v>0</v>
      </c>
      <c r="BT3547" s="14">
        <v>12000</v>
      </c>
      <c r="BU3547" s="14">
        <v>11000</v>
      </c>
      <c r="BV3547" s="14">
        <v>5520</v>
      </c>
      <c r="BW3547" s="14">
        <f t="shared" si="9345"/>
        <v>1920</v>
      </c>
      <c r="BX3547" s="14">
        <v>920</v>
      </c>
      <c r="BY3547" s="14">
        <v>500</v>
      </c>
      <c r="BZ3547" s="14">
        <v>500</v>
      </c>
      <c r="CA3547" s="14">
        <f t="shared" si="9316"/>
        <v>7440</v>
      </c>
      <c r="CB3547" s="122">
        <f t="shared" si="9327"/>
        <v>67.63636363636364</v>
      </c>
    </row>
    <row r="3548" spans="1:80" x14ac:dyDescent="0.25">
      <c r="A3548" s="4" t="s">
        <v>928</v>
      </c>
      <c r="B3548" s="4" t="s">
        <v>88</v>
      </c>
      <c r="C3548" s="4" t="s">
        <v>1521</v>
      </c>
      <c r="D3548" s="79" t="s">
        <v>1522</v>
      </c>
      <c r="E3548" s="89">
        <v>6138</v>
      </c>
      <c r="F3548" s="79"/>
      <c r="G3548" s="75" t="s">
        <v>1906</v>
      </c>
      <c r="H3548" s="13" t="s">
        <v>205</v>
      </c>
      <c r="I3548" s="14">
        <v>0</v>
      </c>
      <c r="J3548" s="14">
        <f t="shared" si="9315"/>
        <v>0</v>
      </c>
      <c r="K3548" s="14">
        <v>0</v>
      </c>
      <c r="L3548" s="14">
        <f t="shared" si="9318"/>
        <v>0</v>
      </c>
      <c r="M3548" s="14">
        <v>0</v>
      </c>
      <c r="N3548" s="14">
        <v>0</v>
      </c>
      <c r="O3548" s="14">
        <v>0</v>
      </c>
      <c r="P3548" s="14">
        <v>0</v>
      </c>
      <c r="Q3548" s="14">
        <v>0</v>
      </c>
      <c r="R3548" s="14">
        <v>0</v>
      </c>
      <c r="S3548" s="14"/>
      <c r="T3548" s="14"/>
      <c r="U3548" s="14"/>
      <c r="V3548" s="14"/>
      <c r="W3548" s="14"/>
      <c r="X3548" s="14">
        <f t="shared" si="9357"/>
        <v>0</v>
      </c>
      <c r="Y3548" s="14"/>
      <c r="Z3548" s="14"/>
      <c r="AA3548" s="14"/>
      <c r="AB3548" s="14"/>
      <c r="AC3548" s="14"/>
      <c r="AD3548" s="14"/>
      <c r="AE3548" s="14"/>
      <c r="AF3548" s="14"/>
      <c r="AG3548" s="14"/>
      <c r="AH3548" s="14">
        <v>0</v>
      </c>
      <c r="AI3548" s="14">
        <v>0</v>
      </c>
      <c r="AJ3548" s="14">
        <v>0</v>
      </c>
      <c r="AK3548" s="14"/>
      <c r="AL3548" s="14"/>
      <c r="AM3548" s="14"/>
      <c r="AN3548" s="14"/>
      <c r="AO3548" s="14"/>
      <c r="AP3548" s="14">
        <f t="shared" si="9358"/>
        <v>0</v>
      </c>
      <c r="AQ3548" s="14"/>
      <c r="AR3548" s="14"/>
      <c r="AS3548" s="14"/>
      <c r="AT3548" s="14"/>
      <c r="AU3548" s="14"/>
      <c r="AV3548" s="14"/>
      <c r="AW3548" s="14"/>
      <c r="AX3548" s="14"/>
      <c r="AY3548" s="14"/>
      <c r="AZ3548" s="14">
        <v>0</v>
      </c>
      <c r="BA3548" s="14">
        <v>0</v>
      </c>
      <c r="BB3548" s="14">
        <v>0</v>
      </c>
      <c r="BC3548" s="14"/>
      <c r="BD3548" s="14"/>
      <c r="BE3548" s="14"/>
      <c r="BF3548" s="14"/>
      <c r="BG3548" s="14"/>
      <c r="BH3548" s="14">
        <f t="shared" si="9359"/>
        <v>0</v>
      </c>
      <c r="BI3548" s="14"/>
      <c r="BJ3548" s="14"/>
      <c r="BK3548" s="14"/>
      <c r="BL3548" s="14"/>
      <c r="BM3548" s="14"/>
      <c r="BN3548" s="14"/>
      <c r="BO3548" s="14"/>
      <c r="BP3548" s="14"/>
      <c r="BQ3548" s="14"/>
      <c r="BR3548" s="14">
        <v>0</v>
      </c>
      <c r="BS3548" s="14">
        <v>0</v>
      </c>
      <c r="BT3548" s="14">
        <v>0</v>
      </c>
      <c r="BU3548" s="14">
        <v>0</v>
      </c>
      <c r="BV3548" s="14">
        <v>0</v>
      </c>
      <c r="BW3548" s="14">
        <f t="shared" si="9345"/>
        <v>0</v>
      </c>
      <c r="BX3548" s="14"/>
      <c r="BY3548" s="14"/>
      <c r="BZ3548" s="14"/>
      <c r="CA3548" s="14">
        <f t="shared" si="9316"/>
        <v>0</v>
      </c>
      <c r="CB3548" s="122" t="str">
        <f t="shared" si="9327"/>
        <v>-</v>
      </c>
    </row>
    <row r="3549" spans="1:80" x14ac:dyDescent="0.25">
      <c r="A3549" s="1" t="s">
        <v>928</v>
      </c>
      <c r="B3549" s="1" t="s">
        <v>88</v>
      </c>
      <c r="C3549" s="1" t="s">
        <v>1521</v>
      </c>
      <c r="D3549" s="82" t="s">
        <v>1522</v>
      </c>
      <c r="E3549" s="82" t="s">
        <v>50</v>
      </c>
      <c r="F3549" s="79" t="s">
        <v>1</v>
      </c>
      <c r="G3549" s="13" t="s">
        <v>1</v>
      </c>
      <c r="H3549" s="2" t="s">
        <v>51</v>
      </c>
      <c r="I3549" s="12">
        <f>SUM(I3550:I3552)</f>
        <v>39600</v>
      </c>
      <c r="J3549" s="12">
        <f t="shared" si="9315"/>
        <v>43580</v>
      </c>
      <c r="K3549" s="12">
        <f t="shared" ref="K3549" si="9360">SUM(K3550:K3552)</f>
        <v>42580</v>
      </c>
      <c r="L3549" s="12">
        <f t="shared" si="9318"/>
        <v>1000</v>
      </c>
      <c r="M3549" s="12">
        <f t="shared" ref="M3549:Q3549" si="9361">SUM(M3550:M3552)</f>
        <v>1000</v>
      </c>
      <c r="N3549" s="12">
        <f t="shared" si="9361"/>
        <v>0</v>
      </c>
      <c r="O3549" s="12">
        <f t="shared" si="9361"/>
        <v>0</v>
      </c>
      <c r="P3549" s="12">
        <f t="shared" si="9361"/>
        <v>0</v>
      </c>
      <c r="Q3549" s="12">
        <f t="shared" si="9361"/>
        <v>0</v>
      </c>
      <c r="R3549" s="12">
        <f t="shared" ref="R3549:AG3549" si="9362">SUM(R3550:R3552)</f>
        <v>1000</v>
      </c>
      <c r="S3549" s="12">
        <f t="shared" si="9362"/>
        <v>0</v>
      </c>
      <c r="T3549" s="12">
        <f t="shared" si="9362"/>
        <v>0</v>
      </c>
      <c r="U3549" s="12">
        <f t="shared" si="9362"/>
        <v>0</v>
      </c>
      <c r="V3549" s="12">
        <f t="shared" si="9362"/>
        <v>0</v>
      </c>
      <c r="W3549" s="12">
        <f t="shared" si="9362"/>
        <v>0</v>
      </c>
      <c r="X3549" s="12">
        <f t="shared" si="9362"/>
        <v>1000</v>
      </c>
      <c r="Y3549" s="12">
        <f t="shared" si="9362"/>
        <v>0</v>
      </c>
      <c r="Z3549" s="12">
        <f t="shared" si="9362"/>
        <v>1000</v>
      </c>
      <c r="AA3549" s="12">
        <f t="shared" si="9362"/>
        <v>0</v>
      </c>
      <c r="AB3549" s="12">
        <f t="shared" si="9362"/>
        <v>0</v>
      </c>
      <c r="AC3549" s="12">
        <f t="shared" si="9362"/>
        <v>0</v>
      </c>
      <c r="AD3549" s="12">
        <f t="shared" si="9362"/>
        <v>0</v>
      </c>
      <c r="AE3549" s="12">
        <f t="shared" si="9362"/>
        <v>0</v>
      </c>
      <c r="AF3549" s="12">
        <f t="shared" si="9362"/>
        <v>0</v>
      </c>
      <c r="AG3549" s="12">
        <f t="shared" si="9362"/>
        <v>0</v>
      </c>
      <c r="AH3549" s="12">
        <v>1000</v>
      </c>
      <c r="AI3549" s="12">
        <v>0</v>
      </c>
      <c r="AJ3549" s="12">
        <f t="shared" ref="AJ3549:AY3549" si="9363">SUM(AJ3550:AJ3552)</f>
        <v>0</v>
      </c>
      <c r="AK3549" s="12">
        <f t="shared" si="9363"/>
        <v>0</v>
      </c>
      <c r="AL3549" s="12">
        <f t="shared" si="9363"/>
        <v>0</v>
      </c>
      <c r="AM3549" s="12">
        <f t="shared" si="9363"/>
        <v>0</v>
      </c>
      <c r="AN3549" s="12">
        <f t="shared" si="9363"/>
        <v>0</v>
      </c>
      <c r="AO3549" s="12">
        <f t="shared" si="9363"/>
        <v>0</v>
      </c>
      <c r="AP3549" s="12">
        <f t="shared" si="9363"/>
        <v>0</v>
      </c>
      <c r="AQ3549" s="12">
        <f t="shared" si="9363"/>
        <v>0</v>
      </c>
      <c r="AR3549" s="12">
        <f t="shared" si="9363"/>
        <v>0</v>
      </c>
      <c r="AS3549" s="12">
        <f t="shared" si="9363"/>
        <v>0</v>
      </c>
      <c r="AT3549" s="12">
        <f t="shared" si="9363"/>
        <v>0</v>
      </c>
      <c r="AU3549" s="12">
        <f t="shared" si="9363"/>
        <v>0</v>
      </c>
      <c r="AV3549" s="12">
        <f t="shared" si="9363"/>
        <v>0</v>
      </c>
      <c r="AW3549" s="12">
        <f t="shared" si="9363"/>
        <v>0</v>
      </c>
      <c r="AX3549" s="12">
        <f t="shared" si="9363"/>
        <v>0</v>
      </c>
      <c r="AY3549" s="12">
        <f t="shared" si="9363"/>
        <v>0</v>
      </c>
      <c r="AZ3549" s="12">
        <v>0</v>
      </c>
      <c r="BA3549" s="12">
        <v>0</v>
      </c>
      <c r="BB3549" s="12">
        <f t="shared" ref="BB3549:BQ3549" si="9364">SUM(BB3550:BB3552)</f>
        <v>0</v>
      </c>
      <c r="BC3549" s="12">
        <f t="shared" si="9364"/>
        <v>0</v>
      </c>
      <c r="BD3549" s="12">
        <f t="shared" si="9364"/>
        <v>0</v>
      </c>
      <c r="BE3549" s="12">
        <f t="shared" si="9364"/>
        <v>950</v>
      </c>
      <c r="BF3549" s="12">
        <f t="shared" si="9364"/>
        <v>0</v>
      </c>
      <c r="BG3549" s="12">
        <f t="shared" si="9364"/>
        <v>0</v>
      </c>
      <c r="BH3549" s="12">
        <f t="shared" si="9364"/>
        <v>950</v>
      </c>
      <c r="BI3549" s="12">
        <f t="shared" si="9364"/>
        <v>0</v>
      </c>
      <c r="BJ3549" s="12">
        <f t="shared" si="9364"/>
        <v>0</v>
      </c>
      <c r="BK3549" s="12">
        <f t="shared" si="9364"/>
        <v>0</v>
      </c>
      <c r="BL3549" s="12">
        <f t="shared" si="9364"/>
        <v>0</v>
      </c>
      <c r="BM3549" s="12">
        <f t="shared" si="9364"/>
        <v>0</v>
      </c>
      <c r="BN3549" s="12">
        <f t="shared" si="9364"/>
        <v>0</v>
      </c>
      <c r="BO3549" s="12">
        <f t="shared" si="9364"/>
        <v>950</v>
      </c>
      <c r="BP3549" s="12">
        <f t="shared" si="9364"/>
        <v>0</v>
      </c>
      <c r="BQ3549" s="12">
        <f t="shared" si="9364"/>
        <v>0</v>
      </c>
      <c r="BR3549" s="12">
        <v>950</v>
      </c>
      <c r="BS3549" s="12">
        <v>0</v>
      </c>
      <c r="BT3549" s="12">
        <f t="shared" ref="BT3549:BZ3549" si="9365">SUM(BT3550:BT3552)</f>
        <v>43839</v>
      </c>
      <c r="BU3549" s="12">
        <f t="shared" si="9365"/>
        <v>42839</v>
      </c>
      <c r="BV3549" s="12">
        <f t="shared" si="9365"/>
        <v>21582</v>
      </c>
      <c r="BW3549" s="12">
        <f t="shared" si="9365"/>
        <v>9034</v>
      </c>
      <c r="BX3549" s="12">
        <f t="shared" si="9365"/>
        <v>3578</v>
      </c>
      <c r="BY3549" s="12">
        <f t="shared" si="9365"/>
        <v>2728</v>
      </c>
      <c r="BZ3549" s="12">
        <f t="shared" si="9365"/>
        <v>2728</v>
      </c>
      <c r="CA3549" s="12">
        <f t="shared" si="9316"/>
        <v>30616</v>
      </c>
      <c r="CB3549" s="124">
        <f t="shared" si="9327"/>
        <v>71.467587945563622</v>
      </c>
    </row>
    <row r="3550" spans="1:80" x14ac:dyDescent="0.25">
      <c r="A3550" s="4" t="s">
        <v>928</v>
      </c>
      <c r="B3550" s="4" t="s">
        <v>88</v>
      </c>
      <c r="C3550" s="4" t="s">
        <v>1521</v>
      </c>
      <c r="D3550" s="79" t="s">
        <v>1522</v>
      </c>
      <c r="E3550" s="89">
        <v>6139</v>
      </c>
      <c r="F3550" s="79"/>
      <c r="G3550" s="75" t="s">
        <v>1906</v>
      </c>
      <c r="H3550" s="13" t="s">
        <v>51</v>
      </c>
      <c r="I3550" s="14">
        <v>32000</v>
      </c>
      <c r="J3550" s="14">
        <f t="shared" si="9315"/>
        <v>35100</v>
      </c>
      <c r="K3550" s="14">
        <v>34100</v>
      </c>
      <c r="L3550" s="14">
        <f t="shared" si="9318"/>
        <v>1000</v>
      </c>
      <c r="M3550" s="14">
        <v>1000</v>
      </c>
      <c r="N3550" s="14">
        <v>0</v>
      </c>
      <c r="O3550" s="14">
        <v>0</v>
      </c>
      <c r="P3550" s="14">
        <v>0</v>
      </c>
      <c r="Q3550" s="14">
        <v>0</v>
      </c>
      <c r="R3550" s="14">
        <v>1000</v>
      </c>
      <c r="S3550" s="14"/>
      <c r="T3550" s="14"/>
      <c r="U3550" s="14"/>
      <c r="V3550" s="14"/>
      <c r="W3550" s="14"/>
      <c r="X3550" s="14">
        <f t="shared" si="9357"/>
        <v>1000</v>
      </c>
      <c r="Y3550" s="14"/>
      <c r="Z3550" s="14">
        <v>1000</v>
      </c>
      <c r="AA3550" s="14"/>
      <c r="AB3550" s="14"/>
      <c r="AC3550" s="14"/>
      <c r="AD3550" s="14"/>
      <c r="AE3550" s="14"/>
      <c r="AF3550" s="14"/>
      <c r="AG3550" s="14"/>
      <c r="AH3550" s="14">
        <v>1000</v>
      </c>
      <c r="AI3550" s="14">
        <v>0</v>
      </c>
      <c r="AJ3550" s="14">
        <v>0</v>
      </c>
      <c r="AK3550" s="14"/>
      <c r="AL3550" s="14"/>
      <c r="AM3550" s="14"/>
      <c r="AN3550" s="14"/>
      <c r="AO3550" s="14"/>
      <c r="AP3550" s="14">
        <f t="shared" si="9358"/>
        <v>0</v>
      </c>
      <c r="AQ3550" s="14"/>
      <c r="AR3550" s="14"/>
      <c r="AS3550" s="14"/>
      <c r="AT3550" s="14"/>
      <c r="AU3550" s="14"/>
      <c r="AV3550" s="14"/>
      <c r="AW3550" s="14"/>
      <c r="AX3550" s="14"/>
      <c r="AY3550" s="14"/>
      <c r="AZ3550" s="14">
        <v>0</v>
      </c>
      <c r="BA3550" s="14">
        <v>0</v>
      </c>
      <c r="BB3550" s="14">
        <v>0</v>
      </c>
      <c r="BC3550" s="14"/>
      <c r="BD3550" s="14"/>
      <c r="BE3550" s="14">
        <v>950</v>
      </c>
      <c r="BF3550" s="14"/>
      <c r="BG3550" s="14"/>
      <c r="BH3550" s="14">
        <f t="shared" si="9359"/>
        <v>950</v>
      </c>
      <c r="BI3550" s="14"/>
      <c r="BJ3550" s="14"/>
      <c r="BK3550" s="14"/>
      <c r="BL3550" s="14"/>
      <c r="BM3550" s="14"/>
      <c r="BN3550" s="14"/>
      <c r="BO3550" s="14">
        <v>950</v>
      </c>
      <c r="BP3550" s="14"/>
      <c r="BQ3550" s="14"/>
      <c r="BR3550" s="14">
        <v>950</v>
      </c>
      <c r="BS3550" s="14">
        <v>0</v>
      </c>
      <c r="BT3550" s="14">
        <v>35100</v>
      </c>
      <c r="BU3550" s="14">
        <v>34100</v>
      </c>
      <c r="BV3550" s="14">
        <v>17100</v>
      </c>
      <c r="BW3550" s="14">
        <f t="shared" si="9345"/>
        <v>6850</v>
      </c>
      <c r="BX3550" s="14">
        <v>2850</v>
      </c>
      <c r="BY3550" s="14">
        <v>2000</v>
      </c>
      <c r="BZ3550" s="14">
        <v>2000</v>
      </c>
      <c r="CA3550" s="14">
        <f t="shared" si="9316"/>
        <v>23950</v>
      </c>
      <c r="CB3550" s="122">
        <f t="shared" si="9327"/>
        <v>70.234604105571847</v>
      </c>
    </row>
    <row r="3551" spans="1:80" ht="22.5" x14ac:dyDescent="0.25">
      <c r="A3551" s="4" t="s">
        <v>928</v>
      </c>
      <c r="B3551" s="4" t="s">
        <v>88</v>
      </c>
      <c r="C3551" s="4" t="s">
        <v>1521</v>
      </c>
      <c r="D3551" s="79" t="s">
        <v>1522</v>
      </c>
      <c r="E3551" s="89">
        <v>6139</v>
      </c>
      <c r="F3551" s="79" t="s">
        <v>1529</v>
      </c>
      <c r="G3551" s="75" t="s">
        <v>1906</v>
      </c>
      <c r="H3551" s="13" t="s">
        <v>59</v>
      </c>
      <c r="I3551" s="14">
        <v>4600</v>
      </c>
      <c r="J3551" s="14">
        <f t="shared" si="9315"/>
        <v>5180</v>
      </c>
      <c r="K3551" s="14">
        <v>5180</v>
      </c>
      <c r="L3551" s="14">
        <f t="shared" si="9318"/>
        <v>0</v>
      </c>
      <c r="M3551" s="14">
        <v>0</v>
      </c>
      <c r="N3551" s="14">
        <v>0</v>
      </c>
      <c r="O3551" s="14">
        <v>0</v>
      </c>
      <c r="P3551" s="14">
        <v>0</v>
      </c>
      <c r="Q3551" s="14">
        <v>0</v>
      </c>
      <c r="R3551" s="14">
        <v>0</v>
      </c>
      <c r="S3551" s="14"/>
      <c r="T3551" s="14"/>
      <c r="U3551" s="14"/>
      <c r="V3551" s="14"/>
      <c r="W3551" s="14"/>
      <c r="X3551" s="14">
        <f t="shared" si="9357"/>
        <v>0</v>
      </c>
      <c r="Y3551" s="14"/>
      <c r="Z3551" s="14"/>
      <c r="AA3551" s="14"/>
      <c r="AB3551" s="14"/>
      <c r="AC3551" s="14"/>
      <c r="AD3551" s="14"/>
      <c r="AE3551" s="14"/>
      <c r="AF3551" s="14"/>
      <c r="AG3551" s="14"/>
      <c r="AH3551" s="14">
        <v>0</v>
      </c>
      <c r="AI3551" s="14">
        <v>0</v>
      </c>
      <c r="AJ3551" s="14">
        <v>0</v>
      </c>
      <c r="AK3551" s="14"/>
      <c r="AL3551" s="14"/>
      <c r="AM3551" s="14"/>
      <c r="AN3551" s="14"/>
      <c r="AO3551" s="14"/>
      <c r="AP3551" s="14">
        <f t="shared" si="9358"/>
        <v>0</v>
      </c>
      <c r="AQ3551" s="14"/>
      <c r="AR3551" s="14"/>
      <c r="AS3551" s="14"/>
      <c r="AT3551" s="14"/>
      <c r="AU3551" s="14"/>
      <c r="AV3551" s="14"/>
      <c r="AW3551" s="14"/>
      <c r="AX3551" s="14"/>
      <c r="AY3551" s="14"/>
      <c r="AZ3551" s="14">
        <v>0</v>
      </c>
      <c r="BA3551" s="14">
        <v>0</v>
      </c>
      <c r="BB3551" s="14">
        <v>0</v>
      </c>
      <c r="BC3551" s="14"/>
      <c r="BD3551" s="14"/>
      <c r="BE3551" s="14"/>
      <c r="BF3551" s="14"/>
      <c r="BG3551" s="14"/>
      <c r="BH3551" s="14">
        <f t="shared" si="9359"/>
        <v>0</v>
      </c>
      <c r="BI3551" s="14"/>
      <c r="BJ3551" s="14"/>
      <c r="BK3551" s="14"/>
      <c r="BL3551" s="14"/>
      <c r="BM3551" s="14"/>
      <c r="BN3551" s="14"/>
      <c r="BO3551" s="14"/>
      <c r="BP3551" s="14"/>
      <c r="BQ3551" s="14"/>
      <c r="BR3551" s="14">
        <v>0</v>
      </c>
      <c r="BS3551" s="14">
        <v>0</v>
      </c>
      <c r="BT3551" s="14">
        <v>5439</v>
      </c>
      <c r="BU3551" s="14">
        <v>5439</v>
      </c>
      <c r="BV3551" s="14">
        <v>2832</v>
      </c>
      <c r="BW3551" s="14">
        <f t="shared" si="9345"/>
        <v>1359</v>
      </c>
      <c r="BX3551" s="14">
        <v>453</v>
      </c>
      <c r="BY3551" s="14">
        <v>453</v>
      </c>
      <c r="BZ3551" s="14">
        <v>453</v>
      </c>
      <c r="CA3551" s="14">
        <f t="shared" si="9316"/>
        <v>4191</v>
      </c>
      <c r="CB3551" s="122">
        <f t="shared" si="9327"/>
        <v>77.054605626034203</v>
      </c>
    </row>
    <row r="3552" spans="1:80" ht="22.5" x14ac:dyDescent="0.25">
      <c r="A3552" s="4" t="s">
        <v>928</v>
      </c>
      <c r="B3552" s="4" t="s">
        <v>88</v>
      </c>
      <c r="C3552" s="4" t="s">
        <v>1521</v>
      </c>
      <c r="D3552" s="79" t="s">
        <v>1522</v>
      </c>
      <c r="E3552" s="89">
        <v>6139</v>
      </c>
      <c r="F3552" s="79" t="s">
        <v>1530</v>
      </c>
      <c r="G3552" s="75" t="s">
        <v>1906</v>
      </c>
      <c r="H3552" s="13" t="s">
        <v>65</v>
      </c>
      <c r="I3552" s="14">
        <v>3000</v>
      </c>
      <c r="J3552" s="14">
        <f t="shared" si="9315"/>
        <v>3300</v>
      </c>
      <c r="K3552" s="14">
        <v>3300</v>
      </c>
      <c r="L3552" s="14">
        <f t="shared" si="9318"/>
        <v>0</v>
      </c>
      <c r="M3552" s="14">
        <v>0</v>
      </c>
      <c r="N3552" s="14">
        <v>0</v>
      </c>
      <c r="O3552" s="14">
        <v>0</v>
      </c>
      <c r="P3552" s="14">
        <v>0</v>
      </c>
      <c r="Q3552" s="14">
        <v>0</v>
      </c>
      <c r="R3552" s="14">
        <v>0</v>
      </c>
      <c r="S3552" s="14"/>
      <c r="T3552" s="14"/>
      <c r="U3552" s="14"/>
      <c r="V3552" s="14"/>
      <c r="W3552" s="14"/>
      <c r="X3552" s="14">
        <f t="shared" si="9357"/>
        <v>0</v>
      </c>
      <c r="Y3552" s="14"/>
      <c r="Z3552" s="14"/>
      <c r="AA3552" s="14"/>
      <c r="AB3552" s="14"/>
      <c r="AC3552" s="14"/>
      <c r="AD3552" s="14"/>
      <c r="AE3552" s="14"/>
      <c r="AF3552" s="14"/>
      <c r="AG3552" s="14"/>
      <c r="AH3552" s="14">
        <v>0</v>
      </c>
      <c r="AI3552" s="14">
        <v>0</v>
      </c>
      <c r="AJ3552" s="14">
        <v>0</v>
      </c>
      <c r="AK3552" s="14"/>
      <c r="AL3552" s="14"/>
      <c r="AM3552" s="14"/>
      <c r="AN3552" s="14"/>
      <c r="AO3552" s="14"/>
      <c r="AP3552" s="14">
        <f t="shared" si="9358"/>
        <v>0</v>
      </c>
      <c r="AQ3552" s="14"/>
      <c r="AR3552" s="14"/>
      <c r="AS3552" s="14"/>
      <c r="AT3552" s="14"/>
      <c r="AU3552" s="14"/>
      <c r="AV3552" s="14"/>
      <c r="AW3552" s="14"/>
      <c r="AX3552" s="14"/>
      <c r="AY3552" s="14"/>
      <c r="AZ3552" s="14">
        <v>0</v>
      </c>
      <c r="BA3552" s="14">
        <v>0</v>
      </c>
      <c r="BB3552" s="14">
        <v>0</v>
      </c>
      <c r="BC3552" s="14"/>
      <c r="BD3552" s="14"/>
      <c r="BE3552" s="14"/>
      <c r="BF3552" s="14"/>
      <c r="BG3552" s="14"/>
      <c r="BH3552" s="14">
        <f t="shared" si="9359"/>
        <v>0</v>
      </c>
      <c r="BI3552" s="14"/>
      <c r="BJ3552" s="14"/>
      <c r="BK3552" s="14"/>
      <c r="BL3552" s="14"/>
      <c r="BM3552" s="14"/>
      <c r="BN3552" s="14"/>
      <c r="BO3552" s="14"/>
      <c r="BP3552" s="14"/>
      <c r="BQ3552" s="14"/>
      <c r="BR3552" s="14">
        <v>0</v>
      </c>
      <c r="BS3552" s="14">
        <v>0</v>
      </c>
      <c r="BT3552" s="14">
        <v>3300</v>
      </c>
      <c r="BU3552" s="14">
        <v>3300</v>
      </c>
      <c r="BV3552" s="14">
        <v>1650</v>
      </c>
      <c r="BW3552" s="14">
        <f t="shared" si="9345"/>
        <v>825</v>
      </c>
      <c r="BX3552" s="14">
        <v>275</v>
      </c>
      <c r="BY3552" s="14">
        <v>275</v>
      </c>
      <c r="BZ3552" s="14">
        <v>275</v>
      </c>
      <c r="CA3552" s="14">
        <f t="shared" si="9316"/>
        <v>2475</v>
      </c>
      <c r="CB3552" s="122">
        <f t="shared" si="9327"/>
        <v>75</v>
      </c>
    </row>
    <row r="3553" spans="1:80" ht="22.5" x14ac:dyDescent="0.25">
      <c r="A3553" s="1" t="s">
        <v>1</v>
      </c>
      <c r="B3553" s="1" t="s">
        <v>1</v>
      </c>
      <c r="C3553" s="1" t="s">
        <v>1</v>
      </c>
      <c r="D3553" s="78" t="s">
        <v>1</v>
      </c>
      <c r="E3553" s="78" t="s">
        <v>1</v>
      </c>
      <c r="F3553" s="78" t="s">
        <v>1</v>
      </c>
      <c r="G3553" s="2" t="s">
        <v>1</v>
      </c>
      <c r="H3553" s="10" t="s">
        <v>66</v>
      </c>
      <c r="I3553" s="11">
        <f>SUM(I3554)</f>
        <v>100</v>
      </c>
      <c r="J3553" s="11">
        <f t="shared" si="9315"/>
        <v>110</v>
      </c>
      <c r="K3553" s="11">
        <f t="shared" ref="K3553:Q3554" si="9366">SUM(K3554)</f>
        <v>110</v>
      </c>
      <c r="L3553" s="11">
        <f t="shared" si="9318"/>
        <v>0</v>
      </c>
      <c r="M3553" s="11">
        <f t="shared" si="9366"/>
        <v>0</v>
      </c>
      <c r="N3553" s="11">
        <f t="shared" si="9366"/>
        <v>0</v>
      </c>
      <c r="O3553" s="11">
        <f t="shared" si="9366"/>
        <v>0</v>
      </c>
      <c r="P3553" s="11">
        <f t="shared" si="9366"/>
        <v>0</v>
      </c>
      <c r="Q3553" s="11">
        <f t="shared" si="9366"/>
        <v>0</v>
      </c>
      <c r="R3553" s="11">
        <f t="shared" ref="R3553:AG3554" si="9367">SUM(R3554)</f>
        <v>0</v>
      </c>
      <c r="S3553" s="11">
        <f t="shared" si="9367"/>
        <v>0</v>
      </c>
      <c r="T3553" s="11">
        <f t="shared" si="9367"/>
        <v>0</v>
      </c>
      <c r="U3553" s="11">
        <f t="shared" si="9367"/>
        <v>0</v>
      </c>
      <c r="V3553" s="11">
        <f t="shared" si="9367"/>
        <v>0</v>
      </c>
      <c r="W3553" s="11">
        <f t="shared" si="9367"/>
        <v>0</v>
      </c>
      <c r="X3553" s="11">
        <f t="shared" si="9367"/>
        <v>0</v>
      </c>
      <c r="Y3553" s="11">
        <f t="shared" si="9367"/>
        <v>0</v>
      </c>
      <c r="Z3553" s="11">
        <f t="shared" si="9367"/>
        <v>0</v>
      </c>
      <c r="AA3553" s="11">
        <f t="shared" si="9367"/>
        <v>0</v>
      </c>
      <c r="AB3553" s="11">
        <f t="shared" si="9367"/>
        <v>0</v>
      </c>
      <c r="AC3553" s="11">
        <f t="shared" si="9367"/>
        <v>0</v>
      </c>
      <c r="AD3553" s="11">
        <f t="shared" si="9367"/>
        <v>0</v>
      </c>
      <c r="AE3553" s="11">
        <f t="shared" si="9367"/>
        <v>0</v>
      </c>
      <c r="AF3553" s="11">
        <f t="shared" si="9367"/>
        <v>0</v>
      </c>
      <c r="AG3553" s="11">
        <f t="shared" si="9367"/>
        <v>0</v>
      </c>
      <c r="AH3553" s="11">
        <v>0</v>
      </c>
      <c r="AI3553" s="11">
        <v>0</v>
      </c>
      <c r="AJ3553" s="11">
        <f t="shared" ref="AJ3553:AY3554" si="9368">SUM(AJ3554)</f>
        <v>0</v>
      </c>
      <c r="AK3553" s="11">
        <f t="shared" si="9368"/>
        <v>0</v>
      </c>
      <c r="AL3553" s="11">
        <f t="shared" si="9368"/>
        <v>0</v>
      </c>
      <c r="AM3553" s="11">
        <f t="shared" si="9368"/>
        <v>0</v>
      </c>
      <c r="AN3553" s="11">
        <f t="shared" si="9368"/>
        <v>0</v>
      </c>
      <c r="AO3553" s="11">
        <f t="shared" si="9368"/>
        <v>0</v>
      </c>
      <c r="AP3553" s="11">
        <f t="shared" si="9368"/>
        <v>0</v>
      </c>
      <c r="AQ3553" s="11">
        <f t="shared" si="9368"/>
        <v>0</v>
      </c>
      <c r="AR3553" s="11">
        <f t="shared" si="9368"/>
        <v>0</v>
      </c>
      <c r="AS3553" s="11">
        <f t="shared" si="9368"/>
        <v>0</v>
      </c>
      <c r="AT3553" s="11">
        <f t="shared" si="9368"/>
        <v>0</v>
      </c>
      <c r="AU3553" s="11">
        <f t="shared" si="9368"/>
        <v>0</v>
      </c>
      <c r="AV3553" s="11">
        <f t="shared" si="9368"/>
        <v>0</v>
      </c>
      <c r="AW3553" s="11">
        <f t="shared" si="9368"/>
        <v>0</v>
      </c>
      <c r="AX3553" s="11">
        <f t="shared" si="9368"/>
        <v>0</v>
      </c>
      <c r="AY3553" s="11">
        <f t="shared" si="9368"/>
        <v>0</v>
      </c>
      <c r="AZ3553" s="11">
        <v>0</v>
      </c>
      <c r="BA3553" s="11">
        <v>0</v>
      </c>
      <c r="BB3553" s="11">
        <f t="shared" ref="BB3553:BQ3554" si="9369">SUM(BB3554)</f>
        <v>0</v>
      </c>
      <c r="BC3553" s="11">
        <f t="shared" si="9369"/>
        <v>0</v>
      </c>
      <c r="BD3553" s="11">
        <f t="shared" si="9369"/>
        <v>0</v>
      </c>
      <c r="BE3553" s="11">
        <f t="shared" si="9369"/>
        <v>0</v>
      </c>
      <c r="BF3553" s="11">
        <f t="shared" si="9369"/>
        <v>0</v>
      </c>
      <c r="BG3553" s="11">
        <f t="shared" si="9369"/>
        <v>0</v>
      </c>
      <c r="BH3553" s="11">
        <f t="shared" si="9369"/>
        <v>0</v>
      </c>
      <c r="BI3553" s="11">
        <f t="shared" si="9369"/>
        <v>0</v>
      </c>
      <c r="BJ3553" s="11">
        <f t="shared" si="9369"/>
        <v>0</v>
      </c>
      <c r="BK3553" s="11">
        <f t="shared" si="9369"/>
        <v>0</v>
      </c>
      <c r="BL3553" s="11">
        <f t="shared" si="9369"/>
        <v>0</v>
      </c>
      <c r="BM3553" s="11">
        <f t="shared" si="9369"/>
        <v>0</v>
      </c>
      <c r="BN3553" s="11">
        <f t="shared" si="9369"/>
        <v>0</v>
      </c>
      <c r="BO3553" s="11">
        <f t="shared" si="9369"/>
        <v>0</v>
      </c>
      <c r="BP3553" s="11">
        <f t="shared" si="9369"/>
        <v>0</v>
      </c>
      <c r="BQ3553" s="11">
        <f t="shared" si="9369"/>
        <v>0</v>
      </c>
      <c r="BR3553" s="11">
        <v>0</v>
      </c>
      <c r="BS3553" s="11">
        <v>0</v>
      </c>
      <c r="BT3553" s="11">
        <f t="shared" ref="BT3553:BZ3554" si="9370">SUM(BT3554)</f>
        <v>110</v>
      </c>
      <c r="BU3553" s="11">
        <f t="shared" si="9370"/>
        <v>110</v>
      </c>
      <c r="BV3553" s="11">
        <f t="shared" si="9370"/>
        <v>0</v>
      </c>
      <c r="BW3553" s="11">
        <f t="shared" si="9370"/>
        <v>0</v>
      </c>
      <c r="BX3553" s="11">
        <f t="shared" si="9370"/>
        <v>0</v>
      </c>
      <c r="BY3553" s="11">
        <f t="shared" si="9370"/>
        <v>0</v>
      </c>
      <c r="BZ3553" s="11">
        <f t="shared" si="9370"/>
        <v>0</v>
      </c>
      <c r="CA3553" s="11">
        <f t="shared" si="9316"/>
        <v>0</v>
      </c>
      <c r="CB3553" s="123">
        <f t="shared" si="9327"/>
        <v>0</v>
      </c>
    </row>
    <row r="3554" spans="1:80" x14ac:dyDescent="0.25">
      <c r="A3554" s="4" t="s">
        <v>928</v>
      </c>
      <c r="B3554" s="4" t="s">
        <v>88</v>
      </c>
      <c r="C3554" s="4" t="s">
        <v>1521</v>
      </c>
      <c r="D3554" s="79" t="s">
        <v>1522</v>
      </c>
      <c r="E3554" s="78" t="s">
        <v>67</v>
      </c>
      <c r="F3554" s="78" t="s">
        <v>1</v>
      </c>
      <c r="G3554" s="2" t="s">
        <v>1</v>
      </c>
      <c r="H3554" s="2" t="s">
        <v>68</v>
      </c>
      <c r="I3554" s="12">
        <f>SUM(I3555)</f>
        <v>100</v>
      </c>
      <c r="J3554" s="12">
        <f t="shared" si="9315"/>
        <v>110</v>
      </c>
      <c r="K3554" s="12">
        <f t="shared" si="9366"/>
        <v>110</v>
      </c>
      <c r="L3554" s="12">
        <f t="shared" si="9318"/>
        <v>0</v>
      </c>
      <c r="M3554" s="12">
        <f t="shared" si="9366"/>
        <v>0</v>
      </c>
      <c r="N3554" s="12">
        <f t="shared" si="9366"/>
        <v>0</v>
      </c>
      <c r="O3554" s="12">
        <f t="shared" si="9366"/>
        <v>0</v>
      </c>
      <c r="P3554" s="12">
        <f t="shared" si="9366"/>
        <v>0</v>
      </c>
      <c r="Q3554" s="12">
        <f t="shared" si="9366"/>
        <v>0</v>
      </c>
      <c r="R3554" s="12">
        <f t="shared" si="9367"/>
        <v>0</v>
      </c>
      <c r="S3554" s="12">
        <f t="shared" ref="S3554:AG3554" si="9371">SUM(S3555)</f>
        <v>0</v>
      </c>
      <c r="T3554" s="12">
        <f t="shared" si="9371"/>
        <v>0</v>
      </c>
      <c r="U3554" s="12">
        <f t="shared" si="9371"/>
        <v>0</v>
      </c>
      <c r="V3554" s="12">
        <f t="shared" si="9371"/>
        <v>0</v>
      </c>
      <c r="W3554" s="12">
        <f t="shared" si="9371"/>
        <v>0</v>
      </c>
      <c r="X3554" s="12">
        <f t="shared" si="9371"/>
        <v>0</v>
      </c>
      <c r="Y3554" s="12">
        <f t="shared" si="9371"/>
        <v>0</v>
      </c>
      <c r="Z3554" s="12">
        <f t="shared" si="9371"/>
        <v>0</v>
      </c>
      <c r="AA3554" s="12">
        <f t="shared" si="9371"/>
        <v>0</v>
      </c>
      <c r="AB3554" s="12">
        <f t="shared" si="9371"/>
        <v>0</v>
      </c>
      <c r="AC3554" s="12">
        <f t="shared" si="9371"/>
        <v>0</v>
      </c>
      <c r="AD3554" s="12">
        <f t="shared" si="9371"/>
        <v>0</v>
      </c>
      <c r="AE3554" s="12">
        <f t="shared" si="9371"/>
        <v>0</v>
      </c>
      <c r="AF3554" s="12">
        <f t="shared" si="9371"/>
        <v>0</v>
      </c>
      <c r="AG3554" s="12">
        <f t="shared" si="9371"/>
        <v>0</v>
      </c>
      <c r="AH3554" s="12">
        <v>0</v>
      </c>
      <c r="AI3554" s="12">
        <v>0</v>
      </c>
      <c r="AJ3554" s="12">
        <f t="shared" si="9368"/>
        <v>0</v>
      </c>
      <c r="AK3554" s="12">
        <f t="shared" ref="AK3554:AY3554" si="9372">SUM(AK3555)</f>
        <v>0</v>
      </c>
      <c r="AL3554" s="12">
        <f t="shared" si="9372"/>
        <v>0</v>
      </c>
      <c r="AM3554" s="12">
        <f t="shared" si="9372"/>
        <v>0</v>
      </c>
      <c r="AN3554" s="12">
        <f t="shared" si="9372"/>
        <v>0</v>
      </c>
      <c r="AO3554" s="12">
        <f t="shared" si="9372"/>
        <v>0</v>
      </c>
      <c r="AP3554" s="12">
        <f t="shared" si="9372"/>
        <v>0</v>
      </c>
      <c r="AQ3554" s="12">
        <f t="shared" si="9372"/>
        <v>0</v>
      </c>
      <c r="AR3554" s="12">
        <f t="shared" si="9372"/>
        <v>0</v>
      </c>
      <c r="AS3554" s="12">
        <f t="shared" si="9372"/>
        <v>0</v>
      </c>
      <c r="AT3554" s="12">
        <f t="shared" si="9372"/>
        <v>0</v>
      </c>
      <c r="AU3554" s="12">
        <f t="shared" si="9372"/>
        <v>0</v>
      </c>
      <c r="AV3554" s="12">
        <f t="shared" si="9372"/>
        <v>0</v>
      </c>
      <c r="AW3554" s="12">
        <f t="shared" si="9372"/>
        <v>0</v>
      </c>
      <c r="AX3554" s="12">
        <f t="shared" si="9372"/>
        <v>0</v>
      </c>
      <c r="AY3554" s="12">
        <f t="shared" si="9372"/>
        <v>0</v>
      </c>
      <c r="AZ3554" s="12">
        <v>0</v>
      </c>
      <c r="BA3554" s="12">
        <v>0</v>
      </c>
      <c r="BB3554" s="12">
        <f t="shared" si="9369"/>
        <v>0</v>
      </c>
      <c r="BC3554" s="12">
        <f t="shared" ref="BC3554:BQ3554" si="9373">SUM(BC3555)</f>
        <v>0</v>
      </c>
      <c r="BD3554" s="12">
        <f t="shared" si="9373"/>
        <v>0</v>
      </c>
      <c r="BE3554" s="12">
        <f t="shared" si="9373"/>
        <v>0</v>
      </c>
      <c r="BF3554" s="12">
        <f t="shared" si="9373"/>
        <v>0</v>
      </c>
      <c r="BG3554" s="12">
        <f t="shared" si="9373"/>
        <v>0</v>
      </c>
      <c r="BH3554" s="12">
        <f t="shared" si="9373"/>
        <v>0</v>
      </c>
      <c r="BI3554" s="12">
        <f t="shared" si="9373"/>
        <v>0</v>
      </c>
      <c r="BJ3554" s="12">
        <f t="shared" si="9373"/>
        <v>0</v>
      </c>
      <c r="BK3554" s="12">
        <f t="shared" si="9373"/>
        <v>0</v>
      </c>
      <c r="BL3554" s="12">
        <f t="shared" si="9373"/>
        <v>0</v>
      </c>
      <c r="BM3554" s="12">
        <f t="shared" si="9373"/>
        <v>0</v>
      </c>
      <c r="BN3554" s="12">
        <f t="shared" si="9373"/>
        <v>0</v>
      </c>
      <c r="BO3554" s="12">
        <f t="shared" si="9373"/>
        <v>0</v>
      </c>
      <c r="BP3554" s="12">
        <f t="shared" si="9373"/>
        <v>0</v>
      </c>
      <c r="BQ3554" s="12">
        <f t="shared" si="9373"/>
        <v>0</v>
      </c>
      <c r="BR3554" s="12">
        <v>0</v>
      </c>
      <c r="BS3554" s="12">
        <v>0</v>
      </c>
      <c r="BT3554" s="12">
        <f t="shared" si="9370"/>
        <v>110</v>
      </c>
      <c r="BU3554" s="12">
        <f t="shared" si="9370"/>
        <v>110</v>
      </c>
      <c r="BV3554" s="12">
        <f t="shared" si="9370"/>
        <v>0</v>
      </c>
      <c r="BW3554" s="12">
        <f t="shared" si="9370"/>
        <v>0</v>
      </c>
      <c r="BX3554" s="12">
        <f t="shared" si="9370"/>
        <v>0</v>
      </c>
      <c r="BY3554" s="12">
        <f t="shared" si="9370"/>
        <v>0</v>
      </c>
      <c r="BZ3554" s="12">
        <f t="shared" si="9370"/>
        <v>0</v>
      </c>
      <c r="CA3554" s="12">
        <f t="shared" si="9316"/>
        <v>0</v>
      </c>
      <c r="CB3554" s="124">
        <f t="shared" si="9327"/>
        <v>0</v>
      </c>
    </row>
    <row r="3555" spans="1:80" x14ac:dyDescent="0.25">
      <c r="A3555" s="4" t="s">
        <v>928</v>
      </c>
      <c r="B3555" s="4" t="s">
        <v>88</v>
      </c>
      <c r="C3555" s="4" t="s">
        <v>1521</v>
      </c>
      <c r="D3555" s="79" t="s">
        <v>1522</v>
      </c>
      <c r="E3555" s="89">
        <v>6148</v>
      </c>
      <c r="F3555" s="79"/>
      <c r="G3555" s="75" t="s">
        <v>1906</v>
      </c>
      <c r="H3555" s="13" t="s">
        <v>76</v>
      </c>
      <c r="I3555" s="14">
        <v>100</v>
      </c>
      <c r="J3555" s="14">
        <f t="shared" si="9315"/>
        <v>110</v>
      </c>
      <c r="K3555" s="14">
        <v>110</v>
      </c>
      <c r="L3555" s="14">
        <f t="shared" si="9318"/>
        <v>0</v>
      </c>
      <c r="M3555" s="14">
        <v>0</v>
      </c>
      <c r="N3555" s="14">
        <v>0</v>
      </c>
      <c r="O3555" s="14">
        <v>0</v>
      </c>
      <c r="P3555" s="14">
        <v>0</v>
      </c>
      <c r="Q3555" s="14">
        <v>0</v>
      </c>
      <c r="R3555" s="14">
        <v>0</v>
      </c>
      <c r="S3555" s="14"/>
      <c r="T3555" s="14"/>
      <c r="U3555" s="14"/>
      <c r="V3555" s="14"/>
      <c r="W3555" s="14"/>
      <c r="X3555" s="14">
        <f t="shared" si="9357"/>
        <v>0</v>
      </c>
      <c r="Y3555" s="14"/>
      <c r="Z3555" s="14"/>
      <c r="AA3555" s="14"/>
      <c r="AB3555" s="14"/>
      <c r="AC3555" s="14"/>
      <c r="AD3555" s="14"/>
      <c r="AE3555" s="14"/>
      <c r="AF3555" s="14"/>
      <c r="AG3555" s="14"/>
      <c r="AH3555" s="14">
        <v>0</v>
      </c>
      <c r="AI3555" s="14">
        <v>0</v>
      </c>
      <c r="AJ3555" s="14">
        <v>0</v>
      </c>
      <c r="AK3555" s="14"/>
      <c r="AL3555" s="14"/>
      <c r="AM3555" s="14"/>
      <c r="AN3555" s="14"/>
      <c r="AO3555" s="14"/>
      <c r="AP3555" s="14">
        <f t="shared" si="9358"/>
        <v>0</v>
      </c>
      <c r="AQ3555" s="14"/>
      <c r="AR3555" s="14"/>
      <c r="AS3555" s="14"/>
      <c r="AT3555" s="14"/>
      <c r="AU3555" s="14"/>
      <c r="AV3555" s="14"/>
      <c r="AW3555" s="14"/>
      <c r="AX3555" s="14"/>
      <c r="AY3555" s="14"/>
      <c r="AZ3555" s="14">
        <v>0</v>
      </c>
      <c r="BA3555" s="14">
        <v>0</v>
      </c>
      <c r="BB3555" s="14">
        <v>0</v>
      </c>
      <c r="BC3555" s="14"/>
      <c r="BD3555" s="14"/>
      <c r="BE3555" s="14"/>
      <c r="BF3555" s="14"/>
      <c r="BG3555" s="14"/>
      <c r="BH3555" s="14">
        <f t="shared" si="9359"/>
        <v>0</v>
      </c>
      <c r="BI3555" s="14"/>
      <c r="BJ3555" s="14"/>
      <c r="BK3555" s="14"/>
      <c r="BL3555" s="14"/>
      <c r="BM3555" s="14"/>
      <c r="BN3555" s="14"/>
      <c r="BO3555" s="14"/>
      <c r="BP3555" s="14"/>
      <c r="BQ3555" s="14"/>
      <c r="BR3555" s="14">
        <v>0</v>
      </c>
      <c r="BS3555" s="14">
        <v>0</v>
      </c>
      <c r="BT3555" s="14">
        <v>110</v>
      </c>
      <c r="BU3555" s="14">
        <v>110</v>
      </c>
      <c r="BV3555" s="14">
        <v>0</v>
      </c>
      <c r="BW3555" s="14">
        <f t="shared" si="9345"/>
        <v>0</v>
      </c>
      <c r="BX3555" s="14"/>
      <c r="BY3555" s="14"/>
      <c r="BZ3555" s="14"/>
      <c r="CA3555" s="14">
        <f t="shared" si="9316"/>
        <v>0</v>
      </c>
      <c r="CB3555" s="122">
        <f t="shared" si="9327"/>
        <v>0</v>
      </c>
    </row>
    <row r="3556" spans="1:80" ht="22.5" x14ac:dyDescent="0.25">
      <c r="A3556" s="1" t="s">
        <v>1</v>
      </c>
      <c r="B3556" s="1" t="s">
        <v>1</v>
      </c>
      <c r="C3556" s="1" t="s">
        <v>1</v>
      </c>
      <c r="D3556" s="78" t="s">
        <v>1</v>
      </c>
      <c r="E3556" s="78" t="s">
        <v>1</v>
      </c>
      <c r="F3556" s="78" t="s">
        <v>1</v>
      </c>
      <c r="G3556" s="2" t="s">
        <v>1</v>
      </c>
      <c r="H3556" s="10" t="s">
        <v>77</v>
      </c>
      <c r="I3556" s="11">
        <f>SUM(I3557)</f>
        <v>38000</v>
      </c>
      <c r="J3556" s="11">
        <f t="shared" si="9315"/>
        <v>35000</v>
      </c>
      <c r="K3556" s="11">
        <f t="shared" ref="K3556:Q3556" si="9374">SUM(K3557)</f>
        <v>30000</v>
      </c>
      <c r="L3556" s="11">
        <f t="shared" si="9318"/>
        <v>5000</v>
      </c>
      <c r="M3556" s="11">
        <f t="shared" si="9374"/>
        <v>5000</v>
      </c>
      <c r="N3556" s="11">
        <f t="shared" si="9374"/>
        <v>0</v>
      </c>
      <c r="O3556" s="11">
        <f t="shared" si="9374"/>
        <v>0</v>
      </c>
      <c r="P3556" s="11">
        <f t="shared" si="9374"/>
        <v>0</v>
      </c>
      <c r="Q3556" s="11">
        <f t="shared" si="9374"/>
        <v>0</v>
      </c>
      <c r="R3556" s="11">
        <f t="shared" ref="R3556:AG3556" si="9375">SUM(R3557)</f>
        <v>5000</v>
      </c>
      <c r="S3556" s="11">
        <f t="shared" si="9375"/>
        <v>0</v>
      </c>
      <c r="T3556" s="11">
        <f t="shared" si="9375"/>
        <v>0</v>
      </c>
      <c r="U3556" s="11">
        <f t="shared" si="9375"/>
        <v>0</v>
      </c>
      <c r="V3556" s="11">
        <f t="shared" si="9375"/>
        <v>0</v>
      </c>
      <c r="W3556" s="11">
        <f t="shared" si="9375"/>
        <v>0</v>
      </c>
      <c r="X3556" s="11">
        <f t="shared" si="9375"/>
        <v>5000</v>
      </c>
      <c r="Y3556" s="11">
        <f t="shared" si="9375"/>
        <v>0</v>
      </c>
      <c r="Z3556" s="11">
        <f t="shared" si="9375"/>
        <v>0</v>
      </c>
      <c r="AA3556" s="11">
        <f t="shared" si="9375"/>
        <v>0</v>
      </c>
      <c r="AB3556" s="11">
        <f t="shared" si="9375"/>
        <v>0</v>
      </c>
      <c r="AC3556" s="11">
        <f t="shared" si="9375"/>
        <v>0</v>
      </c>
      <c r="AD3556" s="11">
        <f t="shared" si="9375"/>
        <v>0</v>
      </c>
      <c r="AE3556" s="11">
        <f t="shared" si="9375"/>
        <v>0</v>
      </c>
      <c r="AF3556" s="11">
        <f t="shared" si="9375"/>
        <v>0</v>
      </c>
      <c r="AG3556" s="11">
        <f t="shared" si="9375"/>
        <v>0</v>
      </c>
      <c r="AH3556" s="11">
        <v>0</v>
      </c>
      <c r="AI3556" s="11">
        <v>5000</v>
      </c>
      <c r="AJ3556" s="11">
        <f t="shared" ref="AJ3556:AY3556" si="9376">SUM(AJ3557)</f>
        <v>0</v>
      </c>
      <c r="AK3556" s="11">
        <f t="shared" si="9376"/>
        <v>0</v>
      </c>
      <c r="AL3556" s="11">
        <f t="shared" si="9376"/>
        <v>0</v>
      </c>
      <c r="AM3556" s="11">
        <f t="shared" si="9376"/>
        <v>0</v>
      </c>
      <c r="AN3556" s="11">
        <f t="shared" si="9376"/>
        <v>0</v>
      </c>
      <c r="AO3556" s="11">
        <f t="shared" si="9376"/>
        <v>0</v>
      </c>
      <c r="AP3556" s="11">
        <f t="shared" si="9376"/>
        <v>0</v>
      </c>
      <c r="AQ3556" s="11">
        <f t="shared" si="9376"/>
        <v>0</v>
      </c>
      <c r="AR3556" s="11">
        <f t="shared" si="9376"/>
        <v>0</v>
      </c>
      <c r="AS3556" s="11">
        <f t="shared" si="9376"/>
        <v>0</v>
      </c>
      <c r="AT3556" s="11">
        <f t="shared" si="9376"/>
        <v>0</v>
      </c>
      <c r="AU3556" s="11">
        <f t="shared" si="9376"/>
        <v>0</v>
      </c>
      <c r="AV3556" s="11">
        <f t="shared" si="9376"/>
        <v>0</v>
      </c>
      <c r="AW3556" s="11">
        <f t="shared" si="9376"/>
        <v>0</v>
      </c>
      <c r="AX3556" s="11">
        <f t="shared" si="9376"/>
        <v>0</v>
      </c>
      <c r="AY3556" s="11">
        <f t="shared" si="9376"/>
        <v>0</v>
      </c>
      <c r="AZ3556" s="11">
        <v>0</v>
      </c>
      <c r="BA3556" s="11">
        <v>0</v>
      </c>
      <c r="BB3556" s="11">
        <f t="shared" ref="BB3556:BQ3556" si="9377">SUM(BB3557)</f>
        <v>0</v>
      </c>
      <c r="BC3556" s="11">
        <f t="shared" si="9377"/>
        <v>0</v>
      </c>
      <c r="BD3556" s="11">
        <f t="shared" si="9377"/>
        <v>0</v>
      </c>
      <c r="BE3556" s="11">
        <f t="shared" si="9377"/>
        <v>1600</v>
      </c>
      <c r="BF3556" s="11">
        <f t="shared" si="9377"/>
        <v>0</v>
      </c>
      <c r="BG3556" s="11">
        <f t="shared" si="9377"/>
        <v>0</v>
      </c>
      <c r="BH3556" s="11">
        <f t="shared" si="9377"/>
        <v>1600</v>
      </c>
      <c r="BI3556" s="11">
        <f t="shared" si="9377"/>
        <v>0</v>
      </c>
      <c r="BJ3556" s="11">
        <f t="shared" si="9377"/>
        <v>0</v>
      </c>
      <c r="BK3556" s="11">
        <f t="shared" si="9377"/>
        <v>0</v>
      </c>
      <c r="BL3556" s="11">
        <f t="shared" si="9377"/>
        <v>0</v>
      </c>
      <c r="BM3556" s="11">
        <f t="shared" si="9377"/>
        <v>0</v>
      </c>
      <c r="BN3556" s="11">
        <f t="shared" si="9377"/>
        <v>0</v>
      </c>
      <c r="BO3556" s="11">
        <f t="shared" si="9377"/>
        <v>0</v>
      </c>
      <c r="BP3556" s="11">
        <f t="shared" si="9377"/>
        <v>1600</v>
      </c>
      <c r="BQ3556" s="11">
        <f t="shared" si="9377"/>
        <v>0</v>
      </c>
      <c r="BR3556" s="11">
        <v>1600</v>
      </c>
      <c r="BS3556" s="11">
        <v>0</v>
      </c>
      <c r="BT3556" s="11">
        <f t="shared" ref="BT3556:BZ3556" si="9378">SUM(BT3557)</f>
        <v>62000</v>
      </c>
      <c r="BU3556" s="11">
        <f t="shared" si="9378"/>
        <v>57000</v>
      </c>
      <c r="BV3556" s="11">
        <f t="shared" si="9378"/>
        <v>28500</v>
      </c>
      <c r="BW3556" s="11">
        <f t="shared" si="9378"/>
        <v>28500</v>
      </c>
      <c r="BX3556" s="11">
        <f t="shared" si="9378"/>
        <v>28500</v>
      </c>
      <c r="BY3556" s="11">
        <f t="shared" si="9378"/>
        <v>0</v>
      </c>
      <c r="BZ3556" s="11">
        <f t="shared" si="9378"/>
        <v>0</v>
      </c>
      <c r="CA3556" s="11">
        <f t="shared" si="9316"/>
        <v>57000</v>
      </c>
      <c r="CB3556" s="123">
        <f t="shared" si="9327"/>
        <v>100</v>
      </c>
    </row>
    <row r="3557" spans="1:80" x14ac:dyDescent="0.25">
      <c r="A3557" s="4" t="s">
        <v>928</v>
      </c>
      <c r="B3557" s="4" t="s">
        <v>88</v>
      </c>
      <c r="C3557" s="4" t="s">
        <v>1521</v>
      </c>
      <c r="D3557" s="79" t="s">
        <v>1522</v>
      </c>
      <c r="E3557" s="78" t="s">
        <v>78</v>
      </c>
      <c r="F3557" s="78" t="s">
        <v>1</v>
      </c>
      <c r="G3557" s="2" t="s">
        <v>1</v>
      </c>
      <c r="H3557" s="2" t="s">
        <v>79</v>
      </c>
      <c r="I3557" s="12">
        <f>SUM(I3558:I3559)</f>
        <v>38000</v>
      </c>
      <c r="J3557" s="12">
        <f t="shared" si="9315"/>
        <v>35000</v>
      </c>
      <c r="K3557" s="12">
        <f t="shared" ref="K3557" si="9379">SUM(K3558:K3559)</f>
        <v>30000</v>
      </c>
      <c r="L3557" s="12">
        <f t="shared" si="9318"/>
        <v>5000</v>
      </c>
      <c r="M3557" s="12">
        <f t="shared" ref="M3557:Q3557" si="9380">SUM(M3558:M3559)</f>
        <v>5000</v>
      </c>
      <c r="N3557" s="12">
        <f t="shared" si="9380"/>
        <v>0</v>
      </c>
      <c r="O3557" s="12">
        <f t="shared" si="9380"/>
        <v>0</v>
      </c>
      <c r="P3557" s="12">
        <f t="shared" si="9380"/>
        <v>0</v>
      </c>
      <c r="Q3557" s="12">
        <f t="shared" si="9380"/>
        <v>0</v>
      </c>
      <c r="R3557" s="12">
        <f t="shared" ref="R3557:AG3557" si="9381">SUM(R3558:R3559)</f>
        <v>5000</v>
      </c>
      <c r="S3557" s="12">
        <f t="shared" si="9381"/>
        <v>0</v>
      </c>
      <c r="T3557" s="12">
        <f t="shared" si="9381"/>
        <v>0</v>
      </c>
      <c r="U3557" s="12">
        <f t="shared" si="9381"/>
        <v>0</v>
      </c>
      <c r="V3557" s="12">
        <f t="shared" si="9381"/>
        <v>0</v>
      </c>
      <c r="W3557" s="12">
        <f t="shared" si="9381"/>
        <v>0</v>
      </c>
      <c r="X3557" s="12">
        <f t="shared" ref="X3557" si="9382">SUM(X3558:X3559)</f>
        <v>5000</v>
      </c>
      <c r="Y3557" s="12">
        <f t="shared" si="9381"/>
        <v>0</v>
      </c>
      <c r="Z3557" s="12">
        <f t="shared" si="9381"/>
        <v>0</v>
      </c>
      <c r="AA3557" s="12">
        <f t="shared" si="9381"/>
        <v>0</v>
      </c>
      <c r="AB3557" s="12">
        <f t="shared" si="9381"/>
        <v>0</v>
      </c>
      <c r="AC3557" s="12">
        <f t="shared" si="9381"/>
        <v>0</v>
      </c>
      <c r="AD3557" s="12">
        <f t="shared" si="9381"/>
        <v>0</v>
      </c>
      <c r="AE3557" s="12">
        <f t="shared" si="9381"/>
        <v>0</v>
      </c>
      <c r="AF3557" s="12">
        <f t="shared" si="9381"/>
        <v>0</v>
      </c>
      <c r="AG3557" s="12">
        <f t="shared" si="9381"/>
        <v>0</v>
      </c>
      <c r="AH3557" s="12">
        <v>0</v>
      </c>
      <c r="AI3557" s="12">
        <v>5000</v>
      </c>
      <c r="AJ3557" s="12">
        <f t="shared" ref="AJ3557:AY3557" si="9383">SUM(AJ3558:AJ3559)</f>
        <v>0</v>
      </c>
      <c r="AK3557" s="12">
        <f t="shared" si="9383"/>
        <v>0</v>
      </c>
      <c r="AL3557" s="12">
        <f t="shared" si="9383"/>
        <v>0</v>
      </c>
      <c r="AM3557" s="12">
        <f t="shared" si="9383"/>
        <v>0</v>
      </c>
      <c r="AN3557" s="12">
        <f t="shared" si="9383"/>
        <v>0</v>
      </c>
      <c r="AO3557" s="12">
        <f t="shared" si="9383"/>
        <v>0</v>
      </c>
      <c r="AP3557" s="12">
        <f t="shared" ref="AP3557" si="9384">SUM(AP3558:AP3559)</f>
        <v>0</v>
      </c>
      <c r="AQ3557" s="12">
        <f t="shared" si="9383"/>
        <v>0</v>
      </c>
      <c r="AR3557" s="12">
        <f t="shared" si="9383"/>
        <v>0</v>
      </c>
      <c r="AS3557" s="12">
        <f t="shared" si="9383"/>
        <v>0</v>
      </c>
      <c r="AT3557" s="12">
        <f t="shared" si="9383"/>
        <v>0</v>
      </c>
      <c r="AU3557" s="12">
        <f t="shared" si="9383"/>
        <v>0</v>
      </c>
      <c r="AV3557" s="12">
        <f t="shared" si="9383"/>
        <v>0</v>
      </c>
      <c r="AW3557" s="12">
        <f t="shared" si="9383"/>
        <v>0</v>
      </c>
      <c r="AX3557" s="12">
        <f t="shared" si="9383"/>
        <v>0</v>
      </c>
      <c r="AY3557" s="12">
        <f t="shared" si="9383"/>
        <v>0</v>
      </c>
      <c r="AZ3557" s="12">
        <v>0</v>
      </c>
      <c r="BA3557" s="12">
        <v>0</v>
      </c>
      <c r="BB3557" s="12">
        <f t="shared" ref="BB3557:BQ3557" si="9385">SUM(BB3558:BB3559)</f>
        <v>0</v>
      </c>
      <c r="BC3557" s="12">
        <f t="shared" si="9385"/>
        <v>0</v>
      </c>
      <c r="BD3557" s="12">
        <f t="shared" si="9385"/>
        <v>0</v>
      </c>
      <c r="BE3557" s="12">
        <f t="shared" si="9385"/>
        <v>1600</v>
      </c>
      <c r="BF3557" s="12">
        <f t="shared" si="9385"/>
        <v>0</v>
      </c>
      <c r="BG3557" s="12">
        <f t="shared" si="9385"/>
        <v>0</v>
      </c>
      <c r="BH3557" s="12">
        <f t="shared" ref="BH3557" si="9386">SUM(BH3558:BH3559)</f>
        <v>1600</v>
      </c>
      <c r="BI3557" s="12">
        <f t="shared" si="9385"/>
        <v>0</v>
      </c>
      <c r="BJ3557" s="12">
        <f t="shared" si="9385"/>
        <v>0</v>
      </c>
      <c r="BK3557" s="12">
        <f t="shared" si="9385"/>
        <v>0</v>
      </c>
      <c r="BL3557" s="12">
        <f t="shared" si="9385"/>
        <v>0</v>
      </c>
      <c r="BM3557" s="12">
        <f t="shared" si="9385"/>
        <v>0</v>
      </c>
      <c r="BN3557" s="12">
        <f t="shared" si="9385"/>
        <v>0</v>
      </c>
      <c r="BO3557" s="12">
        <f t="shared" si="9385"/>
        <v>0</v>
      </c>
      <c r="BP3557" s="12">
        <f t="shared" si="9385"/>
        <v>1600</v>
      </c>
      <c r="BQ3557" s="12">
        <f t="shared" si="9385"/>
        <v>0</v>
      </c>
      <c r="BR3557" s="12">
        <v>1600</v>
      </c>
      <c r="BS3557" s="12">
        <v>0</v>
      </c>
      <c r="BT3557" s="12">
        <f t="shared" ref="BT3557:BZ3557" si="9387">SUM(BT3558:BT3559)</f>
        <v>62000</v>
      </c>
      <c r="BU3557" s="12">
        <f t="shared" si="9387"/>
        <v>57000</v>
      </c>
      <c r="BV3557" s="12">
        <f t="shared" si="9387"/>
        <v>28500</v>
      </c>
      <c r="BW3557" s="12">
        <f t="shared" si="9387"/>
        <v>28500</v>
      </c>
      <c r="BX3557" s="12">
        <f t="shared" si="9387"/>
        <v>28500</v>
      </c>
      <c r="BY3557" s="12">
        <f t="shared" si="9387"/>
        <v>0</v>
      </c>
      <c r="BZ3557" s="12">
        <f t="shared" si="9387"/>
        <v>0</v>
      </c>
      <c r="CA3557" s="12">
        <f t="shared" si="9316"/>
        <v>57000</v>
      </c>
      <c r="CB3557" s="124">
        <f t="shared" si="9327"/>
        <v>100</v>
      </c>
    </row>
    <row r="3558" spans="1:80" x14ac:dyDescent="0.25">
      <c r="A3558" s="4" t="s">
        <v>928</v>
      </c>
      <c r="B3558" s="4" t="s">
        <v>88</v>
      </c>
      <c r="C3558" s="4" t="s">
        <v>1521</v>
      </c>
      <c r="D3558" s="79" t="s">
        <v>1522</v>
      </c>
      <c r="E3558" s="89">
        <v>8213</v>
      </c>
      <c r="F3558" s="79"/>
      <c r="G3558" s="75" t="s">
        <v>1906</v>
      </c>
      <c r="H3558" s="13" t="s">
        <v>81</v>
      </c>
      <c r="I3558" s="14">
        <v>28000</v>
      </c>
      <c r="J3558" s="14">
        <f t="shared" si="9315"/>
        <v>20000</v>
      </c>
      <c r="K3558" s="14">
        <v>15000</v>
      </c>
      <c r="L3558" s="14">
        <f t="shared" si="9318"/>
        <v>5000</v>
      </c>
      <c r="M3558" s="14">
        <v>5000</v>
      </c>
      <c r="N3558" s="14">
        <v>0</v>
      </c>
      <c r="O3558" s="14">
        <v>0</v>
      </c>
      <c r="P3558" s="14">
        <v>0</v>
      </c>
      <c r="Q3558" s="14">
        <v>0</v>
      </c>
      <c r="R3558" s="14">
        <v>5000</v>
      </c>
      <c r="S3558" s="14"/>
      <c r="T3558" s="14"/>
      <c r="U3558" s="14"/>
      <c r="V3558" s="14"/>
      <c r="W3558" s="14"/>
      <c r="X3558" s="14">
        <f t="shared" si="9357"/>
        <v>5000</v>
      </c>
      <c r="Y3558" s="14"/>
      <c r="Z3558" s="14"/>
      <c r="AA3558" s="14"/>
      <c r="AB3558" s="14"/>
      <c r="AC3558" s="14"/>
      <c r="AD3558" s="14"/>
      <c r="AE3558" s="14"/>
      <c r="AF3558" s="14"/>
      <c r="AG3558" s="14"/>
      <c r="AH3558" s="14">
        <v>0</v>
      </c>
      <c r="AI3558" s="14">
        <v>5000</v>
      </c>
      <c r="AJ3558" s="14">
        <v>0</v>
      </c>
      <c r="AK3558" s="14"/>
      <c r="AL3558" s="14"/>
      <c r="AM3558" s="14"/>
      <c r="AN3558" s="14"/>
      <c r="AO3558" s="14"/>
      <c r="AP3558" s="14">
        <f t="shared" si="9358"/>
        <v>0</v>
      </c>
      <c r="AQ3558" s="14"/>
      <c r="AR3558" s="14"/>
      <c r="AS3558" s="14"/>
      <c r="AT3558" s="14"/>
      <c r="AU3558" s="14"/>
      <c r="AV3558" s="14"/>
      <c r="AW3558" s="14"/>
      <c r="AX3558" s="14"/>
      <c r="AY3558" s="14"/>
      <c r="AZ3558" s="14">
        <v>0</v>
      </c>
      <c r="BA3558" s="14">
        <v>0</v>
      </c>
      <c r="BB3558" s="14">
        <v>0</v>
      </c>
      <c r="BC3558" s="14"/>
      <c r="BD3558" s="14"/>
      <c r="BE3558" s="14">
        <v>1600</v>
      </c>
      <c r="BF3558" s="14"/>
      <c r="BG3558" s="14"/>
      <c r="BH3558" s="14">
        <f t="shared" si="9359"/>
        <v>1600</v>
      </c>
      <c r="BI3558" s="14"/>
      <c r="BJ3558" s="14"/>
      <c r="BK3558" s="14"/>
      <c r="BL3558" s="14"/>
      <c r="BM3558" s="14"/>
      <c r="BN3558" s="14"/>
      <c r="BO3558" s="14"/>
      <c r="BP3558" s="14">
        <v>1600</v>
      </c>
      <c r="BQ3558" s="14"/>
      <c r="BR3558" s="14">
        <v>1600</v>
      </c>
      <c r="BS3558" s="14">
        <v>0</v>
      </c>
      <c r="BT3558" s="14">
        <v>27000</v>
      </c>
      <c r="BU3558" s="14">
        <v>22000</v>
      </c>
      <c r="BV3558" s="14">
        <v>11000</v>
      </c>
      <c r="BW3558" s="14">
        <f t="shared" si="9345"/>
        <v>11000</v>
      </c>
      <c r="BX3558" s="14">
        <v>11000</v>
      </c>
      <c r="BY3558" s="14"/>
      <c r="BZ3558" s="14"/>
      <c r="CA3558" s="14">
        <f t="shared" si="9316"/>
        <v>22000</v>
      </c>
      <c r="CB3558" s="122">
        <f t="shared" si="9327"/>
        <v>100</v>
      </c>
    </row>
    <row r="3559" spans="1:80" x14ac:dyDescent="0.25">
      <c r="A3559" s="4" t="s">
        <v>928</v>
      </c>
      <c r="B3559" s="4" t="s">
        <v>88</v>
      </c>
      <c r="C3559" s="4" t="s">
        <v>1521</v>
      </c>
      <c r="D3559" s="79" t="s">
        <v>1522</v>
      </c>
      <c r="E3559" s="89">
        <v>8216</v>
      </c>
      <c r="F3559" s="79"/>
      <c r="G3559" s="75" t="s">
        <v>1906</v>
      </c>
      <c r="H3559" s="13" t="s">
        <v>319</v>
      </c>
      <c r="I3559" s="14">
        <v>10000</v>
      </c>
      <c r="J3559" s="14">
        <f t="shared" si="9315"/>
        <v>15000</v>
      </c>
      <c r="K3559" s="14">
        <v>15000</v>
      </c>
      <c r="L3559" s="14">
        <f t="shared" si="9318"/>
        <v>0</v>
      </c>
      <c r="M3559" s="14">
        <v>0</v>
      </c>
      <c r="N3559" s="14">
        <v>0</v>
      </c>
      <c r="O3559" s="14">
        <v>0</v>
      </c>
      <c r="P3559" s="14">
        <v>0</v>
      </c>
      <c r="Q3559" s="14">
        <v>0</v>
      </c>
      <c r="R3559" s="14">
        <v>0</v>
      </c>
      <c r="S3559" s="14"/>
      <c r="T3559" s="14"/>
      <c r="U3559" s="14"/>
      <c r="V3559" s="14"/>
      <c r="W3559" s="14"/>
      <c r="X3559" s="14">
        <f t="shared" si="9357"/>
        <v>0</v>
      </c>
      <c r="Y3559" s="14"/>
      <c r="Z3559" s="14"/>
      <c r="AA3559" s="14"/>
      <c r="AB3559" s="14"/>
      <c r="AC3559" s="14"/>
      <c r="AD3559" s="14"/>
      <c r="AE3559" s="14"/>
      <c r="AF3559" s="14"/>
      <c r="AG3559" s="14"/>
      <c r="AH3559" s="14">
        <v>0</v>
      </c>
      <c r="AI3559" s="14">
        <v>0</v>
      </c>
      <c r="AJ3559" s="14">
        <v>0</v>
      </c>
      <c r="AK3559" s="14"/>
      <c r="AL3559" s="14"/>
      <c r="AM3559" s="14"/>
      <c r="AN3559" s="14"/>
      <c r="AO3559" s="14"/>
      <c r="AP3559" s="14">
        <f t="shared" si="9358"/>
        <v>0</v>
      </c>
      <c r="AQ3559" s="14"/>
      <c r="AR3559" s="14"/>
      <c r="AS3559" s="14"/>
      <c r="AT3559" s="14"/>
      <c r="AU3559" s="14"/>
      <c r="AV3559" s="14"/>
      <c r="AW3559" s="14"/>
      <c r="AX3559" s="14"/>
      <c r="AY3559" s="14"/>
      <c r="AZ3559" s="14">
        <v>0</v>
      </c>
      <c r="BA3559" s="14">
        <v>0</v>
      </c>
      <c r="BB3559" s="14">
        <v>0</v>
      </c>
      <c r="BC3559" s="14"/>
      <c r="BD3559" s="14"/>
      <c r="BE3559" s="14"/>
      <c r="BF3559" s="14"/>
      <c r="BG3559" s="14"/>
      <c r="BH3559" s="14">
        <f t="shared" si="9359"/>
        <v>0</v>
      </c>
      <c r="BI3559" s="14"/>
      <c r="BJ3559" s="14"/>
      <c r="BK3559" s="14"/>
      <c r="BL3559" s="14"/>
      <c r="BM3559" s="14"/>
      <c r="BN3559" s="14"/>
      <c r="BO3559" s="14"/>
      <c r="BP3559" s="14"/>
      <c r="BQ3559" s="14"/>
      <c r="BR3559" s="14">
        <v>0</v>
      </c>
      <c r="BS3559" s="14">
        <v>0</v>
      </c>
      <c r="BT3559" s="14">
        <v>35000</v>
      </c>
      <c r="BU3559" s="14">
        <v>35000</v>
      </c>
      <c r="BV3559" s="14">
        <v>17500</v>
      </c>
      <c r="BW3559" s="14">
        <f t="shared" si="9345"/>
        <v>17500</v>
      </c>
      <c r="BX3559" s="14">
        <v>17500</v>
      </c>
      <c r="BY3559" s="14"/>
      <c r="BZ3559" s="14"/>
      <c r="CA3559" s="14">
        <f t="shared" si="9316"/>
        <v>35000</v>
      </c>
      <c r="CB3559" s="122">
        <f t="shared" si="9327"/>
        <v>100</v>
      </c>
    </row>
    <row r="3560" spans="1:80" x14ac:dyDescent="0.25">
      <c r="A3560" s="13" t="s">
        <v>1</v>
      </c>
      <c r="B3560" s="13" t="s">
        <v>1</v>
      </c>
      <c r="C3560" s="13" t="s">
        <v>1</v>
      </c>
      <c r="D3560" s="74" t="s">
        <v>1</v>
      </c>
      <c r="E3560" s="74" t="s">
        <v>1</v>
      </c>
      <c r="F3560" s="74" t="s">
        <v>1</v>
      </c>
      <c r="G3560" s="13" t="s">
        <v>1</v>
      </c>
      <c r="H3560" s="10" t="s">
        <v>1531</v>
      </c>
      <c r="I3560" s="11">
        <f>SUM(I3530,I3553,I3556)</f>
        <v>2148985</v>
      </c>
      <c r="J3560" s="11">
        <f t="shared" si="9315"/>
        <v>2289685</v>
      </c>
      <c r="K3560" s="11">
        <f t="shared" ref="K3560" si="9388">SUM(K3530,K3553,K3556)</f>
        <v>2238735</v>
      </c>
      <c r="L3560" s="11">
        <f t="shared" si="9318"/>
        <v>50950</v>
      </c>
      <c r="M3560" s="11">
        <f t="shared" ref="M3560:Q3560" si="9389">SUM(M3530,M3553,M3556)</f>
        <v>45450</v>
      </c>
      <c r="N3560" s="11">
        <f t="shared" si="9389"/>
        <v>0</v>
      </c>
      <c r="O3560" s="11">
        <f t="shared" si="9389"/>
        <v>5500</v>
      </c>
      <c r="P3560" s="11">
        <f t="shared" si="9389"/>
        <v>0</v>
      </c>
      <c r="Q3560" s="11">
        <f t="shared" si="9389"/>
        <v>0</v>
      </c>
      <c r="R3560" s="11">
        <f t="shared" ref="R3560:AG3560" si="9390">SUM(R3530,R3553,R3556)</f>
        <v>45450</v>
      </c>
      <c r="S3560" s="11">
        <f t="shared" si="9390"/>
        <v>0</v>
      </c>
      <c r="T3560" s="11">
        <f t="shared" si="9390"/>
        <v>0</v>
      </c>
      <c r="U3560" s="11">
        <f t="shared" si="9390"/>
        <v>0</v>
      </c>
      <c r="V3560" s="11">
        <f t="shared" si="9390"/>
        <v>0</v>
      </c>
      <c r="W3560" s="11">
        <f t="shared" si="9390"/>
        <v>0</v>
      </c>
      <c r="X3560" s="11">
        <f t="shared" si="9390"/>
        <v>45450</v>
      </c>
      <c r="Y3560" s="11">
        <f t="shared" si="9390"/>
        <v>0</v>
      </c>
      <c r="Z3560" s="11">
        <f>SUM(Z3530,Z3553,Z3556)</f>
        <v>5330</v>
      </c>
      <c r="AA3560" s="11">
        <f t="shared" si="9390"/>
        <v>5245</v>
      </c>
      <c r="AB3560" s="11">
        <f t="shared" si="9390"/>
        <v>5205</v>
      </c>
      <c r="AC3560" s="11">
        <f t="shared" si="9390"/>
        <v>5435</v>
      </c>
      <c r="AD3560" s="11">
        <f t="shared" si="9390"/>
        <v>1345</v>
      </c>
      <c r="AE3560" s="11">
        <f t="shared" si="9390"/>
        <v>0</v>
      </c>
      <c r="AF3560" s="11">
        <f t="shared" si="9390"/>
        <v>0</v>
      </c>
      <c r="AG3560" s="11">
        <f t="shared" si="9390"/>
        <v>2180</v>
      </c>
      <c r="AH3560" s="11">
        <v>24740</v>
      </c>
      <c r="AI3560" s="11">
        <v>20710</v>
      </c>
      <c r="AJ3560" s="11">
        <f t="shared" ref="AJ3560:AY3560" si="9391">SUM(AJ3530,AJ3553,AJ3556)</f>
        <v>0</v>
      </c>
      <c r="AK3560" s="11">
        <f t="shared" si="9391"/>
        <v>0</v>
      </c>
      <c r="AL3560" s="11">
        <f t="shared" si="9391"/>
        <v>0</v>
      </c>
      <c r="AM3560" s="11">
        <f t="shared" si="9391"/>
        <v>0</v>
      </c>
      <c r="AN3560" s="11">
        <f t="shared" si="9391"/>
        <v>0</v>
      </c>
      <c r="AO3560" s="11">
        <f t="shared" si="9391"/>
        <v>0</v>
      </c>
      <c r="AP3560" s="11">
        <f t="shared" si="9391"/>
        <v>0</v>
      </c>
      <c r="AQ3560" s="11">
        <f t="shared" si="9391"/>
        <v>0</v>
      </c>
      <c r="AR3560" s="11">
        <f t="shared" si="9391"/>
        <v>0</v>
      </c>
      <c r="AS3560" s="11">
        <f t="shared" si="9391"/>
        <v>0</v>
      </c>
      <c r="AT3560" s="11">
        <f t="shared" si="9391"/>
        <v>0</v>
      </c>
      <c r="AU3560" s="11">
        <f t="shared" si="9391"/>
        <v>0</v>
      </c>
      <c r="AV3560" s="11">
        <f t="shared" si="9391"/>
        <v>0</v>
      </c>
      <c r="AW3560" s="11">
        <f t="shared" si="9391"/>
        <v>0</v>
      </c>
      <c r="AX3560" s="11">
        <f t="shared" si="9391"/>
        <v>0</v>
      </c>
      <c r="AY3560" s="11">
        <f t="shared" si="9391"/>
        <v>0</v>
      </c>
      <c r="AZ3560" s="11">
        <v>0</v>
      </c>
      <c r="BA3560" s="11">
        <v>0</v>
      </c>
      <c r="BB3560" s="11">
        <f t="shared" ref="BB3560:BQ3560" si="9392">SUM(BB3530,BB3553,BB3556)</f>
        <v>5500</v>
      </c>
      <c r="BC3560" s="11">
        <f t="shared" si="9392"/>
        <v>7920</v>
      </c>
      <c r="BD3560" s="11">
        <f t="shared" si="9392"/>
        <v>0</v>
      </c>
      <c r="BE3560" s="11">
        <f t="shared" si="9392"/>
        <v>18425</v>
      </c>
      <c r="BF3560" s="11">
        <f t="shared" si="9392"/>
        <v>0</v>
      </c>
      <c r="BG3560" s="11">
        <f t="shared" si="9392"/>
        <v>0</v>
      </c>
      <c r="BH3560" s="11">
        <f t="shared" si="9392"/>
        <v>31845</v>
      </c>
      <c r="BI3560" s="11">
        <f t="shared" si="9392"/>
        <v>4480</v>
      </c>
      <c r="BJ3560" s="11">
        <f t="shared" si="9392"/>
        <v>1020</v>
      </c>
      <c r="BK3560" s="11">
        <f t="shared" si="9392"/>
        <v>7920</v>
      </c>
      <c r="BL3560" s="11">
        <f t="shared" si="9392"/>
        <v>0</v>
      </c>
      <c r="BM3560" s="11">
        <f t="shared" si="9392"/>
        <v>0</v>
      </c>
      <c r="BN3560" s="11">
        <f t="shared" si="9392"/>
        <v>0</v>
      </c>
      <c r="BO3560" s="11">
        <f t="shared" si="9392"/>
        <v>3500</v>
      </c>
      <c r="BP3560" s="11">
        <f t="shared" si="9392"/>
        <v>14925</v>
      </c>
      <c r="BQ3560" s="11">
        <f t="shared" si="9392"/>
        <v>0</v>
      </c>
      <c r="BR3560" s="11">
        <v>31845</v>
      </c>
      <c r="BS3560" s="11">
        <v>0</v>
      </c>
      <c r="BT3560" s="11">
        <f t="shared" ref="BT3560:BZ3560" si="9393">SUM(BT3530,BT3553,BT3556)</f>
        <v>2423173</v>
      </c>
      <c r="BU3560" s="11">
        <f t="shared" si="9393"/>
        <v>2376926</v>
      </c>
      <c r="BV3560" s="11">
        <f t="shared" si="9393"/>
        <v>1211418</v>
      </c>
      <c r="BW3560" s="11">
        <f t="shared" si="9393"/>
        <v>561839</v>
      </c>
      <c r="BX3560" s="11">
        <f t="shared" si="9393"/>
        <v>223783</v>
      </c>
      <c r="BY3560" s="11">
        <f t="shared" si="9393"/>
        <v>169028</v>
      </c>
      <c r="BZ3560" s="11">
        <f t="shared" si="9393"/>
        <v>169028</v>
      </c>
      <c r="CA3560" s="11">
        <f t="shared" si="9316"/>
        <v>1773257</v>
      </c>
      <c r="CB3560" s="123">
        <f t="shared" si="9327"/>
        <v>74.602953562710823</v>
      </c>
    </row>
    <row r="3561" spans="1:80" ht="15.75" thickBot="1" x14ac:dyDescent="0.3">
      <c r="A3561" s="13" t="s">
        <v>1</v>
      </c>
      <c r="B3561" s="13" t="s">
        <v>1</v>
      </c>
      <c r="C3561" s="13" t="s">
        <v>1</v>
      </c>
      <c r="D3561" s="74" t="s">
        <v>1</v>
      </c>
      <c r="E3561" s="74" t="s">
        <v>1</v>
      </c>
      <c r="F3561" s="74" t="s">
        <v>1</v>
      </c>
      <c r="G3561" s="13" t="s">
        <v>1</v>
      </c>
      <c r="H3561" s="2" t="s">
        <v>83</v>
      </c>
      <c r="I3561" s="12">
        <v>45</v>
      </c>
      <c r="J3561" s="12">
        <f t="shared" si="9315"/>
        <v>41</v>
      </c>
      <c r="K3561" s="12">
        <v>41</v>
      </c>
      <c r="L3561" s="13"/>
      <c r="M3561" s="13" t="s">
        <v>1</v>
      </c>
      <c r="N3561" s="13" t="s">
        <v>1</v>
      </c>
      <c r="O3561" s="13" t="s">
        <v>1</v>
      </c>
      <c r="P3561" s="27"/>
      <c r="Q3561" s="13" t="s">
        <v>1</v>
      </c>
      <c r="R3561" s="13" t="s">
        <v>1</v>
      </c>
      <c r="S3561" s="13"/>
      <c r="T3561" s="1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>
        <v>0</v>
      </c>
      <c r="AI3561" s="13">
        <v>0</v>
      </c>
      <c r="AJ3561" s="13" t="s">
        <v>1</v>
      </c>
      <c r="AK3561" s="13"/>
      <c r="AL3561" s="13"/>
      <c r="AM3561" s="13"/>
      <c r="AN3561" s="13"/>
      <c r="AO3561" s="13"/>
      <c r="AP3561" s="13"/>
      <c r="AQ3561" s="13"/>
      <c r="AR3561" s="13"/>
      <c r="AS3561" s="13"/>
      <c r="AT3561" s="13"/>
      <c r="AU3561" s="13"/>
      <c r="AV3561" s="13"/>
      <c r="AW3561" s="13"/>
      <c r="AX3561" s="13"/>
      <c r="AY3561" s="13"/>
      <c r="AZ3561" s="13">
        <v>0</v>
      </c>
      <c r="BA3561" s="13">
        <v>0</v>
      </c>
      <c r="BB3561" s="13" t="s">
        <v>1</v>
      </c>
      <c r="BC3561" s="13"/>
      <c r="BD3561" s="13"/>
      <c r="BE3561" s="13"/>
      <c r="BF3561" s="13"/>
      <c r="BG3561" s="13"/>
      <c r="BH3561" s="13"/>
      <c r="BI3561" s="13"/>
      <c r="BJ3561" s="13"/>
      <c r="BK3561" s="13"/>
      <c r="BL3561" s="13"/>
      <c r="BM3561" s="13"/>
      <c r="BN3561" s="13"/>
      <c r="BO3561" s="13"/>
      <c r="BP3561" s="13"/>
      <c r="BQ3561" s="13"/>
      <c r="BR3561" s="13">
        <v>0</v>
      </c>
      <c r="BS3561" s="13">
        <v>0</v>
      </c>
      <c r="BT3561" s="12">
        <v>41</v>
      </c>
      <c r="BU3561" s="12">
        <v>41</v>
      </c>
      <c r="BV3561" s="12"/>
      <c r="BW3561" s="12"/>
      <c r="BX3561" s="12" t="s">
        <v>1</v>
      </c>
      <c r="BY3561" s="12" t="s">
        <v>1</v>
      </c>
      <c r="BZ3561" s="12"/>
      <c r="CA3561" s="12">
        <f t="shared" si="9316"/>
        <v>0</v>
      </c>
      <c r="CB3561" s="124"/>
    </row>
    <row r="3562" spans="1:80" ht="69.75" customHeight="1" thickBot="1" x14ac:dyDescent="0.3">
      <c r="A3562" s="133" t="s">
        <v>1</v>
      </c>
      <c r="B3562" s="133" t="s">
        <v>1</v>
      </c>
      <c r="C3562" s="133" t="s">
        <v>1</v>
      </c>
      <c r="D3562" s="135" t="s">
        <v>1</v>
      </c>
      <c r="E3562" s="135" t="s">
        <v>1</v>
      </c>
      <c r="F3562" s="135" t="s">
        <v>1</v>
      </c>
      <c r="G3562" s="137" t="s">
        <v>1</v>
      </c>
      <c r="H3562" s="5" t="s">
        <v>84</v>
      </c>
      <c r="I3562" s="5" t="s">
        <v>11</v>
      </c>
      <c r="J3562" s="5" t="s">
        <v>1809</v>
      </c>
      <c r="K3562" s="5" t="s">
        <v>12</v>
      </c>
      <c r="L3562" s="5" t="s">
        <v>13</v>
      </c>
      <c r="M3562" s="5" t="s">
        <v>14</v>
      </c>
      <c r="N3562" s="5" t="s">
        <v>15</v>
      </c>
      <c r="O3562" s="5" t="s">
        <v>16</v>
      </c>
      <c r="P3562" s="5" t="s">
        <v>17</v>
      </c>
      <c r="Q3562" s="5" t="s">
        <v>18</v>
      </c>
      <c r="R3562" s="71" t="s">
        <v>14</v>
      </c>
      <c r="S3562" s="71" t="s">
        <v>1843</v>
      </c>
      <c r="T3562" s="71" t="s">
        <v>1797</v>
      </c>
      <c r="U3562" s="71" t="s">
        <v>1832</v>
      </c>
      <c r="V3562" s="71" t="s">
        <v>1833</v>
      </c>
      <c r="W3562" s="71" t="s">
        <v>1834</v>
      </c>
      <c r="X3562" s="71" t="s">
        <v>1847</v>
      </c>
      <c r="Y3562" s="71" t="s">
        <v>1844</v>
      </c>
      <c r="Z3562" s="71" t="s">
        <v>1835</v>
      </c>
      <c r="AA3562" s="71" t="s">
        <v>1836</v>
      </c>
      <c r="AB3562" s="71" t="s">
        <v>1837</v>
      </c>
      <c r="AC3562" s="71" t="s">
        <v>1838</v>
      </c>
      <c r="AD3562" s="71" t="s">
        <v>1839</v>
      </c>
      <c r="AE3562" s="71" t="s">
        <v>1840</v>
      </c>
      <c r="AF3562" s="71" t="s">
        <v>1845</v>
      </c>
      <c r="AG3562" s="71" t="s">
        <v>1846</v>
      </c>
      <c r="AH3562" s="71" t="s">
        <v>1841</v>
      </c>
      <c r="AI3562" s="71" t="s">
        <v>1842</v>
      </c>
      <c r="AJ3562" s="72" t="s">
        <v>15</v>
      </c>
      <c r="AK3562" s="72" t="s">
        <v>1843</v>
      </c>
      <c r="AL3562" s="72" t="s">
        <v>1797</v>
      </c>
      <c r="AM3562" s="72" t="s">
        <v>1832</v>
      </c>
      <c r="AN3562" s="72" t="s">
        <v>1833</v>
      </c>
      <c r="AO3562" s="72" t="s">
        <v>1834</v>
      </c>
      <c r="AP3562" s="72" t="s">
        <v>1848</v>
      </c>
      <c r="AQ3562" s="72" t="s">
        <v>1844</v>
      </c>
      <c r="AR3562" s="72" t="s">
        <v>1835</v>
      </c>
      <c r="AS3562" s="72" t="s">
        <v>1836</v>
      </c>
      <c r="AT3562" s="72" t="s">
        <v>1837</v>
      </c>
      <c r="AU3562" s="72" t="s">
        <v>1838</v>
      </c>
      <c r="AV3562" s="72" t="s">
        <v>1839</v>
      </c>
      <c r="AW3562" s="72" t="s">
        <v>1840</v>
      </c>
      <c r="AX3562" s="72" t="s">
        <v>1845</v>
      </c>
      <c r="AY3562" s="72" t="s">
        <v>1846</v>
      </c>
      <c r="AZ3562" s="72" t="s">
        <v>1841</v>
      </c>
      <c r="BA3562" s="72" t="s">
        <v>1842</v>
      </c>
      <c r="BB3562" s="73" t="s">
        <v>16</v>
      </c>
      <c r="BC3562" s="73" t="s">
        <v>1843</v>
      </c>
      <c r="BD3562" s="73" t="s">
        <v>1797</v>
      </c>
      <c r="BE3562" s="73" t="s">
        <v>1832</v>
      </c>
      <c r="BF3562" s="73" t="s">
        <v>1833</v>
      </c>
      <c r="BG3562" s="73" t="s">
        <v>1834</v>
      </c>
      <c r="BH3562" s="73" t="s">
        <v>1849</v>
      </c>
      <c r="BI3562" s="73" t="s">
        <v>1844</v>
      </c>
      <c r="BJ3562" s="73" t="s">
        <v>1835</v>
      </c>
      <c r="BK3562" s="73" t="s">
        <v>1836</v>
      </c>
      <c r="BL3562" s="73" t="s">
        <v>1837</v>
      </c>
      <c r="BM3562" s="73" t="s">
        <v>1838</v>
      </c>
      <c r="BN3562" s="73" t="s">
        <v>1839</v>
      </c>
      <c r="BO3562" s="73" t="s">
        <v>1840</v>
      </c>
      <c r="BP3562" s="73" t="s">
        <v>1845</v>
      </c>
      <c r="BQ3562" s="73" t="s">
        <v>1846</v>
      </c>
      <c r="BR3562" s="73" t="s">
        <v>1841</v>
      </c>
      <c r="BS3562" s="73" t="s">
        <v>1842</v>
      </c>
      <c r="BT3562" s="5" t="s">
        <v>1911</v>
      </c>
      <c r="BU3562" s="5" t="s">
        <v>1942</v>
      </c>
      <c r="BV3562" s="5" t="s">
        <v>1943</v>
      </c>
      <c r="BW3562" s="5" t="s">
        <v>1944</v>
      </c>
      <c r="BX3562" s="5" t="s">
        <v>1945</v>
      </c>
      <c r="BY3562" s="5" t="s">
        <v>1946</v>
      </c>
      <c r="BZ3562" s="5" t="s">
        <v>1947</v>
      </c>
      <c r="CA3562" s="5" t="s">
        <v>1948</v>
      </c>
      <c r="CB3562" s="120" t="s">
        <v>1916</v>
      </c>
    </row>
    <row r="3563" spans="1:80" x14ac:dyDescent="0.25">
      <c r="A3563" s="134"/>
      <c r="B3563" s="134"/>
      <c r="C3563" s="134"/>
      <c r="D3563" s="136"/>
      <c r="E3563" s="136"/>
      <c r="F3563" s="136"/>
      <c r="G3563" s="138"/>
      <c r="H3563" s="15" t="s">
        <v>1</v>
      </c>
      <c r="I3563" s="9" t="s">
        <v>19</v>
      </c>
      <c r="J3563" s="9">
        <v>1</v>
      </c>
      <c r="K3563" s="9" t="s">
        <v>20</v>
      </c>
      <c r="L3563" s="9" t="s">
        <v>21</v>
      </c>
      <c r="M3563" s="9" t="s">
        <v>22</v>
      </c>
      <c r="N3563" s="9" t="s">
        <v>23</v>
      </c>
      <c r="O3563" s="9" t="s">
        <v>24</v>
      </c>
      <c r="P3563" s="9" t="s">
        <v>25</v>
      </c>
      <c r="Q3563" s="9" t="s">
        <v>26</v>
      </c>
      <c r="R3563" s="9">
        <v>1</v>
      </c>
      <c r="S3563" s="9">
        <v>2</v>
      </c>
      <c r="T3563" s="9">
        <v>3</v>
      </c>
      <c r="U3563" s="9">
        <v>4</v>
      </c>
      <c r="V3563" s="9">
        <v>5</v>
      </c>
      <c r="W3563" s="9">
        <v>6</v>
      </c>
      <c r="X3563" s="9">
        <v>7</v>
      </c>
      <c r="Y3563" s="9">
        <v>8</v>
      </c>
      <c r="Z3563" s="9">
        <v>9</v>
      </c>
      <c r="AA3563" s="9">
        <v>10</v>
      </c>
      <c r="AB3563" s="9">
        <v>11</v>
      </c>
      <c r="AC3563" s="9">
        <v>12</v>
      </c>
      <c r="AD3563" s="9">
        <v>13</v>
      </c>
      <c r="AE3563" s="9">
        <v>14</v>
      </c>
      <c r="AF3563" s="9">
        <v>15</v>
      </c>
      <c r="AG3563" s="9">
        <v>16</v>
      </c>
      <c r="AH3563" s="9">
        <v>20</v>
      </c>
      <c r="AI3563" s="9">
        <v>21</v>
      </c>
      <c r="AJ3563" s="9">
        <v>1</v>
      </c>
      <c r="AK3563" s="9">
        <v>2</v>
      </c>
      <c r="AL3563" s="9">
        <v>3</v>
      </c>
      <c r="AM3563" s="9">
        <v>4</v>
      </c>
      <c r="AN3563" s="9">
        <v>5</v>
      </c>
      <c r="AO3563" s="9">
        <v>6</v>
      </c>
      <c r="AP3563" s="9">
        <v>7</v>
      </c>
      <c r="AQ3563" s="9">
        <v>8</v>
      </c>
      <c r="AR3563" s="9">
        <v>9</v>
      </c>
      <c r="AS3563" s="9">
        <v>10</v>
      </c>
      <c r="AT3563" s="9">
        <v>11</v>
      </c>
      <c r="AU3563" s="9">
        <v>12</v>
      </c>
      <c r="AV3563" s="9">
        <v>13</v>
      </c>
      <c r="AW3563" s="9">
        <v>14</v>
      </c>
      <c r="AX3563" s="9">
        <v>15</v>
      </c>
      <c r="AY3563" s="9">
        <v>16</v>
      </c>
      <c r="AZ3563" s="9">
        <v>20</v>
      </c>
      <c r="BA3563" s="9">
        <v>21</v>
      </c>
      <c r="BB3563" s="9">
        <v>1</v>
      </c>
      <c r="BC3563" s="9">
        <v>2</v>
      </c>
      <c r="BD3563" s="9">
        <v>3</v>
      </c>
      <c r="BE3563" s="9">
        <v>4</v>
      </c>
      <c r="BF3563" s="9">
        <v>5</v>
      </c>
      <c r="BG3563" s="9">
        <v>6</v>
      </c>
      <c r="BH3563" s="9">
        <v>7</v>
      </c>
      <c r="BI3563" s="9">
        <v>8</v>
      </c>
      <c r="BJ3563" s="9">
        <v>9</v>
      </c>
      <c r="BK3563" s="9">
        <v>10</v>
      </c>
      <c r="BL3563" s="9">
        <v>11</v>
      </c>
      <c r="BM3563" s="9">
        <v>12</v>
      </c>
      <c r="BN3563" s="9">
        <v>13</v>
      </c>
      <c r="BO3563" s="9">
        <v>14</v>
      </c>
      <c r="BP3563" s="9">
        <v>15</v>
      </c>
      <c r="BQ3563" s="9">
        <v>16</v>
      </c>
      <c r="BR3563" s="9">
        <v>20</v>
      </c>
      <c r="BS3563" s="9">
        <v>21</v>
      </c>
      <c r="BT3563" s="9">
        <v>1</v>
      </c>
      <c r="BU3563" s="9">
        <v>2</v>
      </c>
      <c r="BV3563" s="9">
        <v>3</v>
      </c>
      <c r="BW3563" s="9" t="s">
        <v>1798</v>
      </c>
      <c r="BX3563" s="9">
        <v>5</v>
      </c>
      <c r="BY3563" s="9">
        <v>6</v>
      </c>
      <c r="BZ3563" s="9">
        <v>7</v>
      </c>
      <c r="CA3563" s="9" t="s">
        <v>1917</v>
      </c>
      <c r="CB3563" s="121">
        <v>9</v>
      </c>
    </row>
    <row r="3564" spans="1:80" x14ac:dyDescent="0.25">
      <c r="A3564" s="134"/>
      <c r="B3564" s="134"/>
      <c r="C3564" s="134"/>
      <c r="D3564" s="136"/>
      <c r="E3564" s="136"/>
      <c r="F3564" s="136"/>
      <c r="G3564" s="138"/>
      <c r="H3564" s="16" t="s">
        <v>1015</v>
      </c>
      <c r="I3564" s="17">
        <f>SUM(I3560)</f>
        <v>2148985</v>
      </c>
      <c r="J3564" s="17">
        <f t="shared" ref="J3564:J3565" si="9394">SUM(K3564,L3564,P3564,Q3564)</f>
        <v>2289685</v>
      </c>
      <c r="K3564" s="17">
        <f t="shared" ref="K3564" si="9395">SUM(K3560)</f>
        <v>2238735</v>
      </c>
      <c r="L3564" s="17">
        <f t="shared" ref="L3564:L3565" si="9396">SUM(M3564:O3564)</f>
        <v>50950</v>
      </c>
      <c r="M3564" s="17">
        <f t="shared" ref="M3564:Q3564" si="9397">SUM(M3560)</f>
        <v>45450</v>
      </c>
      <c r="N3564" s="17">
        <f t="shared" si="9397"/>
        <v>0</v>
      </c>
      <c r="O3564" s="17">
        <f t="shared" si="9397"/>
        <v>5500</v>
      </c>
      <c r="P3564" s="17">
        <f t="shared" si="9397"/>
        <v>0</v>
      </c>
      <c r="Q3564" s="17">
        <f t="shared" si="9397"/>
        <v>0</v>
      </c>
      <c r="R3564" s="17">
        <f t="shared" ref="R3564:AG3564" si="9398">SUM(R3560)</f>
        <v>45450</v>
      </c>
      <c r="S3564" s="17">
        <f t="shared" si="9398"/>
        <v>0</v>
      </c>
      <c r="T3564" s="17">
        <f t="shared" si="9398"/>
        <v>0</v>
      </c>
      <c r="U3564" s="17">
        <f t="shared" si="9398"/>
        <v>0</v>
      </c>
      <c r="V3564" s="17">
        <f t="shared" si="9398"/>
        <v>0</v>
      </c>
      <c r="W3564" s="17">
        <f t="shared" si="9398"/>
        <v>0</v>
      </c>
      <c r="X3564" s="17">
        <f t="shared" ref="X3564" si="9399">SUM(X3560)</f>
        <v>45450</v>
      </c>
      <c r="Y3564" s="17">
        <f t="shared" si="9398"/>
        <v>0</v>
      </c>
      <c r="Z3564" s="17">
        <f t="shared" si="9398"/>
        <v>5330</v>
      </c>
      <c r="AA3564" s="17">
        <f t="shared" si="9398"/>
        <v>5245</v>
      </c>
      <c r="AB3564" s="17">
        <f t="shared" si="9398"/>
        <v>5205</v>
      </c>
      <c r="AC3564" s="17">
        <f t="shared" si="9398"/>
        <v>5435</v>
      </c>
      <c r="AD3564" s="17">
        <f t="shared" si="9398"/>
        <v>1345</v>
      </c>
      <c r="AE3564" s="17">
        <f t="shared" si="9398"/>
        <v>0</v>
      </c>
      <c r="AF3564" s="17">
        <f t="shared" si="9398"/>
        <v>0</v>
      </c>
      <c r="AG3564" s="17">
        <f t="shared" si="9398"/>
        <v>2180</v>
      </c>
      <c r="AH3564" s="17">
        <v>24740</v>
      </c>
      <c r="AI3564" s="17">
        <v>20710</v>
      </c>
      <c r="AJ3564" s="17">
        <f t="shared" ref="AJ3564:AY3564" si="9400">SUM(AJ3560)</f>
        <v>0</v>
      </c>
      <c r="AK3564" s="17">
        <f t="shared" si="9400"/>
        <v>0</v>
      </c>
      <c r="AL3564" s="17">
        <f t="shared" si="9400"/>
        <v>0</v>
      </c>
      <c r="AM3564" s="17">
        <f t="shared" si="9400"/>
        <v>0</v>
      </c>
      <c r="AN3564" s="17">
        <f t="shared" si="9400"/>
        <v>0</v>
      </c>
      <c r="AO3564" s="17">
        <f t="shared" si="9400"/>
        <v>0</v>
      </c>
      <c r="AP3564" s="17">
        <f t="shared" ref="AP3564" si="9401">SUM(AP3560)</f>
        <v>0</v>
      </c>
      <c r="AQ3564" s="17">
        <f t="shared" si="9400"/>
        <v>0</v>
      </c>
      <c r="AR3564" s="17">
        <f t="shared" si="9400"/>
        <v>0</v>
      </c>
      <c r="AS3564" s="17">
        <f t="shared" si="9400"/>
        <v>0</v>
      </c>
      <c r="AT3564" s="17">
        <f t="shared" si="9400"/>
        <v>0</v>
      </c>
      <c r="AU3564" s="17">
        <f t="shared" si="9400"/>
        <v>0</v>
      </c>
      <c r="AV3564" s="17">
        <f t="shared" si="9400"/>
        <v>0</v>
      </c>
      <c r="AW3564" s="17">
        <f t="shared" si="9400"/>
        <v>0</v>
      </c>
      <c r="AX3564" s="17">
        <f t="shared" si="9400"/>
        <v>0</v>
      </c>
      <c r="AY3564" s="17">
        <f t="shared" si="9400"/>
        <v>0</v>
      </c>
      <c r="AZ3564" s="17">
        <v>0</v>
      </c>
      <c r="BA3564" s="17">
        <v>0</v>
      </c>
      <c r="BB3564" s="17">
        <f t="shared" ref="BB3564:BQ3564" si="9402">SUM(BB3560)</f>
        <v>5500</v>
      </c>
      <c r="BC3564" s="17">
        <f t="shared" si="9402"/>
        <v>7920</v>
      </c>
      <c r="BD3564" s="17">
        <f t="shared" si="9402"/>
        <v>0</v>
      </c>
      <c r="BE3564" s="17">
        <f t="shared" si="9402"/>
        <v>18425</v>
      </c>
      <c r="BF3564" s="17">
        <f t="shared" si="9402"/>
        <v>0</v>
      </c>
      <c r="BG3564" s="17">
        <f t="shared" si="9402"/>
        <v>0</v>
      </c>
      <c r="BH3564" s="17">
        <f t="shared" ref="BH3564" si="9403">SUM(BH3560)</f>
        <v>31845</v>
      </c>
      <c r="BI3564" s="17">
        <f t="shared" si="9402"/>
        <v>4480</v>
      </c>
      <c r="BJ3564" s="17">
        <f t="shared" si="9402"/>
        <v>1020</v>
      </c>
      <c r="BK3564" s="17">
        <f t="shared" si="9402"/>
        <v>7920</v>
      </c>
      <c r="BL3564" s="17">
        <f t="shared" si="9402"/>
        <v>0</v>
      </c>
      <c r="BM3564" s="17">
        <f t="shared" si="9402"/>
        <v>0</v>
      </c>
      <c r="BN3564" s="17">
        <f t="shared" si="9402"/>
        <v>0</v>
      </c>
      <c r="BO3564" s="17">
        <f t="shared" si="9402"/>
        <v>3500</v>
      </c>
      <c r="BP3564" s="17">
        <f t="shared" si="9402"/>
        <v>14925</v>
      </c>
      <c r="BQ3564" s="17">
        <f t="shared" si="9402"/>
        <v>0</v>
      </c>
      <c r="BR3564" s="17">
        <v>31845</v>
      </c>
      <c r="BS3564" s="17">
        <v>0</v>
      </c>
      <c r="BT3564" s="17">
        <f t="shared" ref="BT3564:BW3564" si="9404">SUM(BT3560)</f>
        <v>2423173</v>
      </c>
      <c r="BU3564" s="17">
        <f t="shared" ref="BU3564:BV3564" si="9405">SUM(BU3560)</f>
        <v>2376926</v>
      </c>
      <c r="BV3564" s="17">
        <f t="shared" si="9405"/>
        <v>1211418</v>
      </c>
      <c r="BW3564" s="17">
        <f t="shared" si="9404"/>
        <v>561839</v>
      </c>
      <c r="BX3564" s="17">
        <f t="shared" ref="BX3564:BZ3564" si="9406">SUM(BX3560)</f>
        <v>223783</v>
      </c>
      <c r="BY3564" s="17">
        <f t="shared" si="9406"/>
        <v>169028</v>
      </c>
      <c r="BZ3564" s="17">
        <f t="shared" si="9406"/>
        <v>169028</v>
      </c>
      <c r="CA3564" s="17">
        <f>BV3564+BW3564</f>
        <v>1773257</v>
      </c>
      <c r="CB3564" s="125">
        <f>IF(BU3564=0,"-",CA3564/BU3564*100)</f>
        <v>74.602953562710823</v>
      </c>
    </row>
    <row r="3565" spans="1:80" x14ac:dyDescent="0.25">
      <c r="A3565" s="134"/>
      <c r="B3565" s="134"/>
      <c r="C3565" s="134"/>
      <c r="D3565" s="136"/>
      <c r="E3565" s="136"/>
      <c r="F3565" s="136"/>
      <c r="G3565" s="138"/>
      <c r="H3565" s="18" t="s">
        <v>86</v>
      </c>
      <c r="I3565" s="17">
        <f>SUM(I3564)</f>
        <v>2148985</v>
      </c>
      <c r="J3565" s="17">
        <f t="shared" si="9394"/>
        <v>2289685</v>
      </c>
      <c r="K3565" s="17">
        <f t="shared" ref="K3565" si="9407">SUM(K3564)</f>
        <v>2238735</v>
      </c>
      <c r="L3565" s="17">
        <f t="shared" si="9396"/>
        <v>50950</v>
      </c>
      <c r="M3565" s="17">
        <f t="shared" ref="M3565:Q3565" si="9408">SUM(M3564)</f>
        <v>45450</v>
      </c>
      <c r="N3565" s="17">
        <f t="shared" si="9408"/>
        <v>0</v>
      </c>
      <c r="O3565" s="17">
        <f t="shared" si="9408"/>
        <v>5500</v>
      </c>
      <c r="P3565" s="17">
        <f t="shared" si="9408"/>
        <v>0</v>
      </c>
      <c r="Q3565" s="17">
        <f t="shared" si="9408"/>
        <v>0</v>
      </c>
      <c r="R3565" s="17">
        <f t="shared" ref="R3565:AG3565" si="9409">SUM(R3564)</f>
        <v>45450</v>
      </c>
      <c r="S3565" s="17">
        <f t="shared" si="9409"/>
        <v>0</v>
      </c>
      <c r="T3565" s="17">
        <f t="shared" si="9409"/>
        <v>0</v>
      </c>
      <c r="U3565" s="17">
        <f t="shared" si="9409"/>
        <v>0</v>
      </c>
      <c r="V3565" s="17">
        <f t="shared" si="9409"/>
        <v>0</v>
      </c>
      <c r="W3565" s="17">
        <f t="shared" si="9409"/>
        <v>0</v>
      </c>
      <c r="X3565" s="17">
        <f t="shared" ref="X3565" si="9410">SUM(X3564)</f>
        <v>45450</v>
      </c>
      <c r="Y3565" s="17">
        <f t="shared" si="9409"/>
        <v>0</v>
      </c>
      <c r="Z3565" s="17">
        <f t="shared" si="9409"/>
        <v>5330</v>
      </c>
      <c r="AA3565" s="17">
        <f t="shared" si="9409"/>
        <v>5245</v>
      </c>
      <c r="AB3565" s="17">
        <f t="shared" si="9409"/>
        <v>5205</v>
      </c>
      <c r="AC3565" s="17">
        <f t="shared" si="9409"/>
        <v>5435</v>
      </c>
      <c r="AD3565" s="17">
        <f t="shared" si="9409"/>
        <v>1345</v>
      </c>
      <c r="AE3565" s="17">
        <f t="shared" si="9409"/>
        <v>0</v>
      </c>
      <c r="AF3565" s="17">
        <f t="shared" si="9409"/>
        <v>0</v>
      </c>
      <c r="AG3565" s="17">
        <f t="shared" si="9409"/>
        <v>2180</v>
      </c>
      <c r="AH3565" s="17">
        <v>24740</v>
      </c>
      <c r="AI3565" s="17">
        <v>20710</v>
      </c>
      <c r="AJ3565" s="17">
        <f t="shared" ref="AJ3565:AY3565" si="9411">SUM(AJ3564)</f>
        <v>0</v>
      </c>
      <c r="AK3565" s="17">
        <f t="shared" si="9411"/>
        <v>0</v>
      </c>
      <c r="AL3565" s="17">
        <f t="shared" si="9411"/>
        <v>0</v>
      </c>
      <c r="AM3565" s="17">
        <f t="shared" si="9411"/>
        <v>0</v>
      </c>
      <c r="AN3565" s="17">
        <f t="shared" si="9411"/>
        <v>0</v>
      </c>
      <c r="AO3565" s="17">
        <f t="shared" si="9411"/>
        <v>0</v>
      </c>
      <c r="AP3565" s="17">
        <f t="shared" ref="AP3565" si="9412">SUM(AP3564)</f>
        <v>0</v>
      </c>
      <c r="AQ3565" s="17">
        <f t="shared" si="9411"/>
        <v>0</v>
      </c>
      <c r="AR3565" s="17">
        <f t="shared" si="9411"/>
        <v>0</v>
      </c>
      <c r="AS3565" s="17">
        <f t="shared" si="9411"/>
        <v>0</v>
      </c>
      <c r="AT3565" s="17">
        <f t="shared" si="9411"/>
        <v>0</v>
      </c>
      <c r="AU3565" s="17">
        <f t="shared" si="9411"/>
        <v>0</v>
      </c>
      <c r="AV3565" s="17">
        <f t="shared" si="9411"/>
        <v>0</v>
      </c>
      <c r="AW3565" s="17">
        <f t="shared" si="9411"/>
        <v>0</v>
      </c>
      <c r="AX3565" s="17">
        <f t="shared" si="9411"/>
        <v>0</v>
      </c>
      <c r="AY3565" s="17">
        <f t="shared" si="9411"/>
        <v>0</v>
      </c>
      <c r="AZ3565" s="17">
        <v>0</v>
      </c>
      <c r="BA3565" s="17">
        <v>0</v>
      </c>
      <c r="BB3565" s="17">
        <f t="shared" ref="BB3565:BQ3565" si="9413">SUM(BB3564)</f>
        <v>5500</v>
      </c>
      <c r="BC3565" s="17">
        <f t="shared" si="9413"/>
        <v>7920</v>
      </c>
      <c r="BD3565" s="17">
        <f t="shared" si="9413"/>
        <v>0</v>
      </c>
      <c r="BE3565" s="17">
        <f t="shared" si="9413"/>
        <v>18425</v>
      </c>
      <c r="BF3565" s="17">
        <f t="shared" si="9413"/>
        <v>0</v>
      </c>
      <c r="BG3565" s="17">
        <f t="shared" si="9413"/>
        <v>0</v>
      </c>
      <c r="BH3565" s="17">
        <f t="shared" ref="BH3565" si="9414">SUM(BH3564)</f>
        <v>31845</v>
      </c>
      <c r="BI3565" s="17">
        <f t="shared" si="9413"/>
        <v>4480</v>
      </c>
      <c r="BJ3565" s="17">
        <f t="shared" si="9413"/>
        <v>1020</v>
      </c>
      <c r="BK3565" s="17">
        <f t="shared" si="9413"/>
        <v>7920</v>
      </c>
      <c r="BL3565" s="17">
        <f t="shared" si="9413"/>
        <v>0</v>
      </c>
      <c r="BM3565" s="17">
        <f t="shared" si="9413"/>
        <v>0</v>
      </c>
      <c r="BN3565" s="17">
        <f t="shared" si="9413"/>
        <v>0</v>
      </c>
      <c r="BO3565" s="17">
        <f t="shared" si="9413"/>
        <v>3500</v>
      </c>
      <c r="BP3565" s="17">
        <f t="shared" si="9413"/>
        <v>14925</v>
      </c>
      <c r="BQ3565" s="17">
        <f t="shared" si="9413"/>
        <v>0</v>
      </c>
      <c r="BR3565" s="17">
        <v>31845</v>
      </c>
      <c r="BS3565" s="17">
        <v>0</v>
      </c>
      <c r="BT3565" s="17">
        <f t="shared" ref="BT3565:BW3565" si="9415">SUM(BT3564)</f>
        <v>2423173</v>
      </c>
      <c r="BU3565" s="17">
        <f t="shared" ref="BU3565:BV3565" si="9416">SUM(BU3564)</f>
        <v>2376926</v>
      </c>
      <c r="BV3565" s="17">
        <f t="shared" si="9416"/>
        <v>1211418</v>
      </c>
      <c r="BW3565" s="17">
        <f t="shared" si="9415"/>
        <v>561839</v>
      </c>
      <c r="BX3565" s="17">
        <f t="shared" ref="BX3565" si="9417">SUM(BX3564)</f>
        <v>223783</v>
      </c>
      <c r="BY3565" s="17">
        <f t="shared" ref="BY3565" si="9418">SUM(BY3564)</f>
        <v>169028</v>
      </c>
      <c r="BZ3565" s="17">
        <f t="shared" ref="BZ3565" si="9419">SUM(BZ3564)</f>
        <v>169028</v>
      </c>
      <c r="CA3565" s="17">
        <f>BV3565+BW3565</f>
        <v>1773257</v>
      </c>
      <c r="CB3565" s="125">
        <f>IF(BU3565=0,"-",CA3565/BU3565*100)</f>
        <v>74.602953562710823</v>
      </c>
    </row>
    <row r="3566" spans="1:80" x14ac:dyDescent="0.25">
      <c r="A3566" s="139"/>
      <c r="B3566" s="139"/>
      <c r="C3566" s="139"/>
      <c r="D3566" s="140"/>
      <c r="E3566" s="140"/>
      <c r="F3566" s="140"/>
      <c r="G3566" s="141"/>
      <c r="X3566">
        <f t="shared" si="9357"/>
        <v>0</v>
      </c>
      <c r="AH3566">
        <v>0</v>
      </c>
      <c r="AI3566">
        <v>0</v>
      </c>
      <c r="AP3566">
        <f t="shared" si="9358"/>
        <v>0</v>
      </c>
      <c r="AZ3566">
        <v>0</v>
      </c>
      <c r="BA3566">
        <v>0</v>
      </c>
      <c r="BH3566">
        <f t="shared" si="9359"/>
        <v>0</v>
      </c>
      <c r="BR3566">
        <v>0</v>
      </c>
      <c r="BS3566">
        <v>0</v>
      </c>
      <c r="BU3566">
        <v>0</v>
      </c>
      <c r="BV3566">
        <v>0</v>
      </c>
      <c r="BW3566">
        <f t="shared" si="9345"/>
        <v>0</v>
      </c>
      <c r="CA3566">
        <f>BV3566+BW3566</f>
        <v>0</v>
      </c>
      <c r="CB3566" s="126" t="str">
        <f>IF(BU3566=0,"-",CA3566/BU3566*100)</f>
        <v>-</v>
      </c>
    </row>
    <row r="3567" spans="1:80" ht="15.75" thickBot="1" x14ac:dyDescent="0.3">
      <c r="A3567" s="13" t="s">
        <v>1</v>
      </c>
      <c r="B3567" s="13" t="s">
        <v>1</v>
      </c>
      <c r="C3567" s="13" t="s">
        <v>1</v>
      </c>
      <c r="D3567" s="74" t="s">
        <v>1</v>
      </c>
      <c r="E3567" s="74" t="s">
        <v>1</v>
      </c>
      <c r="F3567" s="74" t="s">
        <v>1</v>
      </c>
      <c r="G3567" s="13" t="s">
        <v>1</v>
      </c>
      <c r="H3567" s="19" t="s">
        <v>1</v>
      </c>
      <c r="I3567" s="19" t="s">
        <v>1</v>
      </c>
      <c r="J3567" s="19"/>
      <c r="K3567" s="19" t="s">
        <v>1</v>
      </c>
      <c r="L3567" s="19"/>
      <c r="M3567" s="19" t="s">
        <v>1</v>
      </c>
      <c r="N3567" s="19" t="s">
        <v>1</v>
      </c>
      <c r="O3567" s="19" t="s">
        <v>1</v>
      </c>
      <c r="P3567" s="31"/>
      <c r="Q3567" s="19" t="s">
        <v>1</v>
      </c>
      <c r="R3567" s="19" t="s">
        <v>1</v>
      </c>
      <c r="S3567" s="19"/>
      <c r="T3567" s="19"/>
      <c r="U3567" s="19"/>
      <c r="V3567" s="19"/>
      <c r="W3567" s="19"/>
      <c r="X3567" s="19"/>
      <c r="Y3567" s="19"/>
      <c r="Z3567" s="19"/>
      <c r="AA3567" s="19"/>
      <c r="AB3567" s="19"/>
      <c r="AC3567" s="19"/>
      <c r="AD3567" s="19"/>
      <c r="AE3567" s="19"/>
      <c r="AF3567" s="19"/>
      <c r="AG3567" s="19"/>
      <c r="AH3567" s="19">
        <v>0</v>
      </c>
      <c r="AI3567" s="19">
        <v>0</v>
      </c>
      <c r="AJ3567" s="19" t="s">
        <v>1</v>
      </c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>
        <v>0</v>
      </c>
      <c r="BA3567" s="19">
        <v>0</v>
      </c>
      <c r="BB3567" s="19" t="s">
        <v>1</v>
      </c>
      <c r="BC3567" s="19"/>
      <c r="BD3567" s="19"/>
      <c r="BE3567" s="19"/>
      <c r="BF3567" s="19"/>
      <c r="BG3567" s="19"/>
      <c r="BH3567" s="19"/>
      <c r="BI3567" s="19"/>
      <c r="BJ3567" s="19"/>
      <c r="BK3567" s="19"/>
      <c r="BL3567" s="19"/>
      <c r="BM3567" s="19"/>
      <c r="BN3567" s="19"/>
      <c r="BO3567" s="19"/>
      <c r="BP3567" s="19"/>
      <c r="BQ3567" s="19"/>
      <c r="BR3567" s="19">
        <v>0</v>
      </c>
      <c r="BS3567" s="19">
        <v>0</v>
      </c>
      <c r="BT3567" s="19"/>
      <c r="BU3567" s="19"/>
      <c r="BV3567" s="19"/>
      <c r="BW3567" s="19"/>
      <c r="BX3567" s="19" t="s">
        <v>1</v>
      </c>
      <c r="BY3567" s="19" t="s">
        <v>1</v>
      </c>
      <c r="BZ3567" s="19"/>
      <c r="CA3567" s="19">
        <f>BV3567+BW3567</f>
        <v>0</v>
      </c>
      <c r="CB3567" s="127"/>
    </row>
    <row r="3568" spans="1:80" ht="69.75" customHeight="1" thickBot="1" x14ac:dyDescent="0.3">
      <c r="A3568" s="5" t="s">
        <v>4</v>
      </c>
      <c r="B3568" s="5" t="s">
        <v>5</v>
      </c>
      <c r="C3568" s="5" t="s">
        <v>6</v>
      </c>
      <c r="D3568" s="80" t="s">
        <v>1</v>
      </c>
      <c r="E3568" s="88" t="s">
        <v>7</v>
      </c>
      <c r="F3568" s="88" t="s">
        <v>8</v>
      </c>
      <c r="G3568" s="5" t="s">
        <v>9</v>
      </c>
      <c r="H3568" s="5" t="s">
        <v>10</v>
      </c>
      <c r="I3568" s="5" t="s">
        <v>11</v>
      </c>
      <c r="J3568" s="5" t="s">
        <v>1809</v>
      </c>
      <c r="K3568" s="5" t="s">
        <v>12</v>
      </c>
      <c r="L3568" s="5" t="s">
        <v>13</v>
      </c>
      <c r="M3568" s="5" t="s">
        <v>14</v>
      </c>
      <c r="N3568" s="5" t="s">
        <v>15</v>
      </c>
      <c r="O3568" s="5" t="s">
        <v>16</v>
      </c>
      <c r="P3568" s="5" t="s">
        <v>17</v>
      </c>
      <c r="Q3568" s="5" t="s">
        <v>18</v>
      </c>
      <c r="R3568" s="71" t="s">
        <v>14</v>
      </c>
      <c r="S3568" s="71" t="s">
        <v>1843</v>
      </c>
      <c r="T3568" s="71" t="s">
        <v>1797</v>
      </c>
      <c r="U3568" s="71" t="s">
        <v>1832</v>
      </c>
      <c r="V3568" s="71" t="s">
        <v>1833</v>
      </c>
      <c r="W3568" s="71" t="s">
        <v>1834</v>
      </c>
      <c r="X3568" s="71" t="s">
        <v>1847</v>
      </c>
      <c r="Y3568" s="71" t="s">
        <v>1844</v>
      </c>
      <c r="Z3568" s="71" t="s">
        <v>1835</v>
      </c>
      <c r="AA3568" s="71" t="s">
        <v>1836</v>
      </c>
      <c r="AB3568" s="71" t="s">
        <v>1837</v>
      </c>
      <c r="AC3568" s="71" t="s">
        <v>1838</v>
      </c>
      <c r="AD3568" s="71" t="s">
        <v>1839</v>
      </c>
      <c r="AE3568" s="71" t="s">
        <v>1840</v>
      </c>
      <c r="AF3568" s="71" t="s">
        <v>1845</v>
      </c>
      <c r="AG3568" s="71" t="s">
        <v>1846</v>
      </c>
      <c r="AH3568" s="71" t="s">
        <v>1841</v>
      </c>
      <c r="AI3568" s="71" t="s">
        <v>1842</v>
      </c>
      <c r="AJ3568" s="72" t="s">
        <v>15</v>
      </c>
      <c r="AK3568" s="72" t="s">
        <v>1843</v>
      </c>
      <c r="AL3568" s="72" t="s">
        <v>1797</v>
      </c>
      <c r="AM3568" s="72" t="s">
        <v>1832</v>
      </c>
      <c r="AN3568" s="72" t="s">
        <v>1833</v>
      </c>
      <c r="AO3568" s="72" t="s">
        <v>1834</v>
      </c>
      <c r="AP3568" s="72" t="s">
        <v>1848</v>
      </c>
      <c r="AQ3568" s="72" t="s">
        <v>1844</v>
      </c>
      <c r="AR3568" s="72" t="s">
        <v>1835</v>
      </c>
      <c r="AS3568" s="72" t="s">
        <v>1836</v>
      </c>
      <c r="AT3568" s="72" t="s">
        <v>1837</v>
      </c>
      <c r="AU3568" s="72" t="s">
        <v>1838</v>
      </c>
      <c r="AV3568" s="72" t="s">
        <v>1839</v>
      </c>
      <c r="AW3568" s="72" t="s">
        <v>1840</v>
      </c>
      <c r="AX3568" s="72" t="s">
        <v>1845</v>
      </c>
      <c r="AY3568" s="72" t="s">
        <v>1846</v>
      </c>
      <c r="AZ3568" s="72" t="s">
        <v>1841</v>
      </c>
      <c r="BA3568" s="72" t="s">
        <v>1842</v>
      </c>
      <c r="BB3568" s="73" t="s">
        <v>16</v>
      </c>
      <c r="BC3568" s="73" t="s">
        <v>1843</v>
      </c>
      <c r="BD3568" s="73" t="s">
        <v>1797</v>
      </c>
      <c r="BE3568" s="73" t="s">
        <v>1832</v>
      </c>
      <c r="BF3568" s="73" t="s">
        <v>1833</v>
      </c>
      <c r="BG3568" s="73" t="s">
        <v>1834</v>
      </c>
      <c r="BH3568" s="73" t="s">
        <v>1849</v>
      </c>
      <c r="BI3568" s="73" t="s">
        <v>1844</v>
      </c>
      <c r="BJ3568" s="73" t="s">
        <v>1835</v>
      </c>
      <c r="BK3568" s="73" t="s">
        <v>1836</v>
      </c>
      <c r="BL3568" s="73" t="s">
        <v>1837</v>
      </c>
      <c r="BM3568" s="73" t="s">
        <v>1838</v>
      </c>
      <c r="BN3568" s="73" t="s">
        <v>1839</v>
      </c>
      <c r="BO3568" s="73" t="s">
        <v>1840</v>
      </c>
      <c r="BP3568" s="73" t="s">
        <v>1845</v>
      </c>
      <c r="BQ3568" s="73" t="s">
        <v>1846</v>
      </c>
      <c r="BR3568" s="73" t="s">
        <v>1841</v>
      </c>
      <c r="BS3568" s="73" t="s">
        <v>1842</v>
      </c>
      <c r="BT3568" s="5" t="s">
        <v>1911</v>
      </c>
      <c r="BU3568" s="5" t="s">
        <v>1942</v>
      </c>
      <c r="BV3568" s="5" t="s">
        <v>1943</v>
      </c>
      <c r="BW3568" s="5" t="s">
        <v>1944</v>
      </c>
      <c r="BX3568" s="5" t="s">
        <v>1945</v>
      </c>
      <c r="BY3568" s="5" t="s">
        <v>1946</v>
      </c>
      <c r="BZ3568" s="5" t="s">
        <v>1947</v>
      </c>
      <c r="CA3568" s="5" t="s">
        <v>1948</v>
      </c>
      <c r="CB3568" s="120" t="s">
        <v>1916</v>
      </c>
    </row>
    <row r="3569" spans="1:80" x14ac:dyDescent="0.25">
      <c r="A3569" s="6" t="s">
        <v>1</v>
      </c>
      <c r="B3569" s="6" t="s">
        <v>1</v>
      </c>
      <c r="C3569" s="6" t="s">
        <v>1</v>
      </c>
      <c r="D3569" s="81" t="s">
        <v>1</v>
      </c>
      <c r="E3569" s="81" t="s">
        <v>1</v>
      </c>
      <c r="F3569" s="94" t="s">
        <v>1</v>
      </c>
      <c r="G3569" s="7" t="s">
        <v>1</v>
      </c>
      <c r="H3569" s="8" t="s">
        <v>1</v>
      </c>
      <c r="I3569" s="9" t="s">
        <v>19</v>
      </c>
      <c r="J3569" s="9">
        <v>1</v>
      </c>
      <c r="K3569" s="9" t="s">
        <v>20</v>
      </c>
      <c r="L3569" s="9" t="s">
        <v>21</v>
      </c>
      <c r="M3569" s="9" t="s">
        <v>22</v>
      </c>
      <c r="N3569" s="9" t="s">
        <v>23</v>
      </c>
      <c r="O3569" s="9" t="s">
        <v>24</v>
      </c>
      <c r="P3569" s="9" t="s">
        <v>25</v>
      </c>
      <c r="Q3569" s="9" t="s">
        <v>26</v>
      </c>
      <c r="R3569" s="9">
        <v>1</v>
      </c>
      <c r="S3569" s="9">
        <v>2</v>
      </c>
      <c r="T3569" s="9">
        <v>3</v>
      </c>
      <c r="U3569" s="9">
        <v>4</v>
      </c>
      <c r="V3569" s="9">
        <v>5</v>
      </c>
      <c r="W3569" s="9">
        <v>6</v>
      </c>
      <c r="X3569" s="9">
        <v>7</v>
      </c>
      <c r="Y3569" s="9">
        <v>8</v>
      </c>
      <c r="Z3569" s="9">
        <v>9</v>
      </c>
      <c r="AA3569" s="9">
        <v>10</v>
      </c>
      <c r="AB3569" s="9">
        <v>11</v>
      </c>
      <c r="AC3569" s="9">
        <v>12</v>
      </c>
      <c r="AD3569" s="9">
        <v>13</v>
      </c>
      <c r="AE3569" s="9">
        <v>14</v>
      </c>
      <c r="AF3569" s="9">
        <v>15</v>
      </c>
      <c r="AG3569" s="9">
        <v>16</v>
      </c>
      <c r="AH3569" s="9">
        <v>20</v>
      </c>
      <c r="AI3569" s="9">
        <v>21</v>
      </c>
      <c r="AJ3569" s="9">
        <v>1</v>
      </c>
      <c r="AK3569" s="9">
        <v>2</v>
      </c>
      <c r="AL3569" s="9">
        <v>3</v>
      </c>
      <c r="AM3569" s="9">
        <v>4</v>
      </c>
      <c r="AN3569" s="9">
        <v>5</v>
      </c>
      <c r="AO3569" s="9">
        <v>6</v>
      </c>
      <c r="AP3569" s="9">
        <v>7</v>
      </c>
      <c r="AQ3569" s="9">
        <v>8</v>
      </c>
      <c r="AR3569" s="9">
        <v>9</v>
      </c>
      <c r="AS3569" s="9">
        <v>10</v>
      </c>
      <c r="AT3569" s="9">
        <v>11</v>
      </c>
      <c r="AU3569" s="9">
        <v>12</v>
      </c>
      <c r="AV3569" s="9">
        <v>13</v>
      </c>
      <c r="AW3569" s="9">
        <v>14</v>
      </c>
      <c r="AX3569" s="9">
        <v>15</v>
      </c>
      <c r="AY3569" s="9">
        <v>16</v>
      </c>
      <c r="AZ3569" s="9">
        <v>20</v>
      </c>
      <c r="BA3569" s="9">
        <v>21</v>
      </c>
      <c r="BB3569" s="9">
        <v>1</v>
      </c>
      <c r="BC3569" s="9">
        <v>2</v>
      </c>
      <c r="BD3569" s="9">
        <v>3</v>
      </c>
      <c r="BE3569" s="9">
        <v>4</v>
      </c>
      <c r="BF3569" s="9">
        <v>5</v>
      </c>
      <c r="BG3569" s="9">
        <v>6</v>
      </c>
      <c r="BH3569" s="9">
        <v>7</v>
      </c>
      <c r="BI3569" s="9">
        <v>8</v>
      </c>
      <c r="BJ3569" s="9">
        <v>9</v>
      </c>
      <c r="BK3569" s="9">
        <v>10</v>
      </c>
      <c r="BL3569" s="9">
        <v>11</v>
      </c>
      <c r="BM3569" s="9">
        <v>12</v>
      </c>
      <c r="BN3569" s="9">
        <v>13</v>
      </c>
      <c r="BO3569" s="9">
        <v>14</v>
      </c>
      <c r="BP3569" s="9">
        <v>15</v>
      </c>
      <c r="BQ3569" s="9">
        <v>16</v>
      </c>
      <c r="BR3569" s="9">
        <v>20</v>
      </c>
      <c r="BS3569" s="9">
        <v>21</v>
      </c>
      <c r="BT3569" s="9">
        <v>1</v>
      </c>
      <c r="BU3569" s="9">
        <v>2</v>
      </c>
      <c r="BV3569" s="9">
        <v>3</v>
      </c>
      <c r="BW3569" s="9" t="s">
        <v>1798</v>
      </c>
      <c r="BX3569" s="9">
        <v>5</v>
      </c>
      <c r="BY3569" s="9">
        <v>6</v>
      </c>
      <c r="BZ3569" s="9">
        <v>7</v>
      </c>
      <c r="CA3569" s="9" t="s">
        <v>1917</v>
      </c>
      <c r="CB3569" s="121">
        <v>9</v>
      </c>
    </row>
    <row r="3570" spans="1:80" x14ac:dyDescent="0.25">
      <c r="A3570" s="1" t="s">
        <v>928</v>
      </c>
      <c r="B3570" s="1" t="s">
        <v>88</v>
      </c>
      <c r="C3570" s="4" t="s">
        <v>1532</v>
      </c>
      <c r="D3570" s="79" t="s">
        <v>1533</v>
      </c>
      <c r="E3570" s="78" t="s">
        <v>1</v>
      </c>
      <c r="F3570" s="78" t="s">
        <v>1</v>
      </c>
      <c r="G3570" s="2" t="s">
        <v>1</v>
      </c>
      <c r="H3570" s="2" t="s">
        <v>1534</v>
      </c>
      <c r="I3570" s="3" t="s">
        <v>1</v>
      </c>
      <c r="J3570" s="3">
        <f t="shared" ref="J3570:J3601" si="9420">SUM(K3570,L3570,P3570,Q3570)</f>
        <v>0</v>
      </c>
      <c r="K3570" s="3" t="s">
        <v>1</v>
      </c>
      <c r="L3570" s="3"/>
      <c r="M3570" s="3" t="s">
        <v>1</v>
      </c>
      <c r="N3570" s="3" t="s">
        <v>1</v>
      </c>
      <c r="O3570" s="3" t="s">
        <v>1</v>
      </c>
      <c r="P3570" s="26"/>
      <c r="Q3570" s="3" t="s">
        <v>1</v>
      </c>
      <c r="R3570" s="3" t="s">
        <v>1</v>
      </c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3"/>
      <c r="AH3570" s="3">
        <v>0</v>
      </c>
      <c r="AI3570" s="3">
        <v>0</v>
      </c>
      <c r="AJ3570" s="3" t="s">
        <v>1</v>
      </c>
      <c r="AK3570" s="3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  <c r="AY3570" s="3"/>
      <c r="AZ3570" s="3">
        <v>0</v>
      </c>
      <c r="BA3570" s="3">
        <v>0</v>
      </c>
      <c r="BB3570" s="3" t="s">
        <v>1</v>
      </c>
      <c r="BC3570" s="3"/>
      <c r="BD3570" s="3"/>
      <c r="BE3570" s="3"/>
      <c r="BF3570" s="3"/>
      <c r="BG3570" s="3"/>
      <c r="BH3570" s="3"/>
      <c r="BI3570" s="3"/>
      <c r="BJ3570" s="3"/>
      <c r="BK3570" s="3"/>
      <c r="BL3570" s="3"/>
      <c r="BM3570" s="3"/>
      <c r="BN3570" s="3"/>
      <c r="BO3570" s="3"/>
      <c r="BP3570" s="3"/>
      <c r="BQ3570" s="3"/>
      <c r="BR3570" s="3">
        <v>0</v>
      </c>
      <c r="BS3570" s="3">
        <v>0</v>
      </c>
      <c r="BT3570" s="3">
        <v>0</v>
      </c>
      <c r="BU3570" s="3"/>
      <c r="BV3570" s="3"/>
      <c r="BW3570" s="3"/>
      <c r="BX3570" s="3" t="s">
        <v>1</v>
      </c>
      <c r="BY3570" s="3" t="s">
        <v>1</v>
      </c>
      <c r="BZ3570" s="3"/>
      <c r="CA3570" s="3">
        <f t="shared" ref="CA3570:CA3601" si="9421">BV3570+BW3570</f>
        <v>0</v>
      </c>
      <c r="CB3570" s="122"/>
    </row>
    <row r="3571" spans="1:80" ht="33.75" x14ac:dyDescent="0.25">
      <c r="A3571" s="1" t="s">
        <v>1</v>
      </c>
      <c r="B3571" s="1" t="s">
        <v>1</v>
      </c>
      <c r="C3571" s="1" t="s">
        <v>1</v>
      </c>
      <c r="D3571" s="78" t="s">
        <v>1</v>
      </c>
      <c r="E3571" s="78" t="s">
        <v>1</v>
      </c>
      <c r="F3571" s="78" t="s">
        <v>1</v>
      </c>
      <c r="G3571" s="2" t="s">
        <v>1</v>
      </c>
      <c r="H3571" s="10" t="s">
        <v>30</v>
      </c>
      <c r="I3571" s="11">
        <f>SUM(I3572,I3580,I3582)</f>
        <v>2540317</v>
      </c>
      <c r="J3571" s="11">
        <f t="shared" si="9420"/>
        <v>2706792</v>
      </c>
      <c r="K3571" s="11">
        <f t="shared" ref="K3571" si="9422">SUM(K3572,K3580,K3582)</f>
        <v>2611062</v>
      </c>
      <c r="L3571" s="11">
        <f t="shared" ref="L3571:L3600" si="9423">SUM(M3571:O3571)</f>
        <v>95730</v>
      </c>
      <c r="M3571" s="11">
        <f t="shared" ref="M3571:Q3571" si="9424">SUM(M3572,M3580,M3582)</f>
        <v>90230</v>
      </c>
      <c r="N3571" s="11">
        <f t="shared" si="9424"/>
        <v>0</v>
      </c>
      <c r="O3571" s="11">
        <f t="shared" si="9424"/>
        <v>5500</v>
      </c>
      <c r="P3571" s="11">
        <f t="shared" si="9424"/>
        <v>0</v>
      </c>
      <c r="Q3571" s="11">
        <f t="shared" si="9424"/>
        <v>0</v>
      </c>
      <c r="R3571" s="11">
        <f t="shared" ref="R3571:AG3571" si="9425">SUM(R3572,R3580,R3582)</f>
        <v>90230</v>
      </c>
      <c r="S3571" s="11">
        <f t="shared" si="9425"/>
        <v>0</v>
      </c>
      <c r="T3571" s="11">
        <f t="shared" si="9425"/>
        <v>0</v>
      </c>
      <c r="U3571" s="11">
        <f t="shared" si="9425"/>
        <v>0</v>
      </c>
      <c r="V3571" s="11">
        <f t="shared" si="9425"/>
        <v>0</v>
      </c>
      <c r="W3571" s="11">
        <f t="shared" si="9425"/>
        <v>0</v>
      </c>
      <c r="X3571" s="11">
        <f t="shared" ref="X3571" si="9426">SUM(X3572,X3580,X3582)</f>
        <v>90230</v>
      </c>
      <c r="Y3571" s="11">
        <f t="shared" si="9425"/>
        <v>1700</v>
      </c>
      <c r="Z3571" s="11">
        <f t="shared" si="9425"/>
        <v>9054</v>
      </c>
      <c r="AA3571" s="11">
        <f t="shared" si="9425"/>
        <v>12303</v>
      </c>
      <c r="AB3571" s="11">
        <f t="shared" si="9425"/>
        <v>7574</v>
      </c>
      <c r="AC3571" s="11">
        <f t="shared" si="9425"/>
        <v>5962</v>
      </c>
      <c r="AD3571" s="11">
        <f t="shared" si="9425"/>
        <v>13777</v>
      </c>
      <c r="AE3571" s="11">
        <f t="shared" si="9425"/>
        <v>0</v>
      </c>
      <c r="AF3571" s="11">
        <f t="shared" si="9425"/>
        <v>480</v>
      </c>
      <c r="AG3571" s="11">
        <f t="shared" si="9425"/>
        <v>10275</v>
      </c>
      <c r="AH3571" s="11">
        <v>61125</v>
      </c>
      <c r="AI3571" s="11">
        <v>29105</v>
      </c>
      <c r="AJ3571" s="11">
        <f t="shared" ref="AJ3571:AY3571" si="9427">SUM(AJ3572,AJ3580,AJ3582)</f>
        <v>0</v>
      </c>
      <c r="AK3571" s="11">
        <f t="shared" si="9427"/>
        <v>0</v>
      </c>
      <c r="AL3571" s="11">
        <f t="shared" si="9427"/>
        <v>0</v>
      </c>
      <c r="AM3571" s="11">
        <f t="shared" si="9427"/>
        <v>0</v>
      </c>
      <c r="AN3571" s="11">
        <f t="shared" si="9427"/>
        <v>0</v>
      </c>
      <c r="AO3571" s="11">
        <f t="shared" si="9427"/>
        <v>0</v>
      </c>
      <c r="AP3571" s="11">
        <f t="shared" ref="AP3571" si="9428">SUM(AP3572,AP3580,AP3582)</f>
        <v>0</v>
      </c>
      <c r="AQ3571" s="11">
        <f t="shared" si="9427"/>
        <v>0</v>
      </c>
      <c r="AR3571" s="11">
        <f t="shared" si="9427"/>
        <v>0</v>
      </c>
      <c r="AS3571" s="11">
        <f t="shared" si="9427"/>
        <v>0</v>
      </c>
      <c r="AT3571" s="11">
        <f t="shared" si="9427"/>
        <v>0</v>
      </c>
      <c r="AU3571" s="11">
        <f t="shared" si="9427"/>
        <v>0</v>
      </c>
      <c r="AV3571" s="11">
        <f t="shared" si="9427"/>
        <v>0</v>
      </c>
      <c r="AW3571" s="11">
        <f t="shared" si="9427"/>
        <v>0</v>
      </c>
      <c r="AX3571" s="11">
        <f t="shared" si="9427"/>
        <v>0</v>
      </c>
      <c r="AY3571" s="11">
        <f t="shared" si="9427"/>
        <v>0</v>
      </c>
      <c r="AZ3571" s="11">
        <v>0</v>
      </c>
      <c r="BA3571" s="11">
        <v>0</v>
      </c>
      <c r="BB3571" s="11">
        <f t="shared" ref="BB3571:BQ3571" si="9429">SUM(BB3572,BB3580,BB3582)</f>
        <v>5500</v>
      </c>
      <c r="BC3571" s="11">
        <f t="shared" si="9429"/>
        <v>9004</v>
      </c>
      <c r="BD3571" s="11">
        <f t="shared" si="9429"/>
        <v>0</v>
      </c>
      <c r="BE3571" s="11">
        <f t="shared" si="9429"/>
        <v>13182</v>
      </c>
      <c r="BF3571" s="11">
        <f t="shared" si="9429"/>
        <v>0</v>
      </c>
      <c r="BG3571" s="11">
        <f t="shared" si="9429"/>
        <v>0</v>
      </c>
      <c r="BH3571" s="11">
        <f t="shared" ref="BH3571" si="9430">SUM(BH3572,BH3580,BH3582)</f>
        <v>27686</v>
      </c>
      <c r="BI3571" s="11">
        <f t="shared" si="9429"/>
        <v>2149</v>
      </c>
      <c r="BJ3571" s="11">
        <f t="shared" si="9429"/>
        <v>830</v>
      </c>
      <c r="BK3571" s="11">
        <f t="shared" si="9429"/>
        <v>9004</v>
      </c>
      <c r="BL3571" s="11">
        <f t="shared" si="9429"/>
        <v>0</v>
      </c>
      <c r="BM3571" s="11">
        <f t="shared" si="9429"/>
        <v>0</v>
      </c>
      <c r="BN3571" s="11">
        <f t="shared" si="9429"/>
        <v>0</v>
      </c>
      <c r="BO3571" s="11">
        <f t="shared" si="9429"/>
        <v>2500</v>
      </c>
      <c r="BP3571" s="11">
        <f t="shared" si="9429"/>
        <v>7000</v>
      </c>
      <c r="BQ3571" s="11">
        <f t="shared" si="9429"/>
        <v>3682</v>
      </c>
      <c r="BR3571" s="11">
        <v>25165</v>
      </c>
      <c r="BS3571" s="11">
        <v>2521</v>
      </c>
      <c r="BT3571" s="11">
        <f t="shared" ref="BT3571:BZ3571" si="9431">SUM(BT3572,BT3580,BT3582)</f>
        <v>2828659</v>
      </c>
      <c r="BU3571" s="11">
        <f t="shared" si="9431"/>
        <v>2732870</v>
      </c>
      <c r="BV3571" s="11">
        <f t="shared" si="9431"/>
        <v>1490828</v>
      </c>
      <c r="BW3571" s="11">
        <f t="shared" si="9431"/>
        <v>626410</v>
      </c>
      <c r="BX3571" s="11">
        <f t="shared" si="9431"/>
        <v>235250</v>
      </c>
      <c r="BY3571" s="11">
        <f t="shared" si="9431"/>
        <v>195580</v>
      </c>
      <c r="BZ3571" s="11">
        <f t="shared" si="9431"/>
        <v>195580</v>
      </c>
      <c r="CA3571" s="11">
        <f t="shared" si="9421"/>
        <v>2117238</v>
      </c>
      <c r="CB3571" s="123">
        <f t="shared" ref="CB3571:CB3600" si="9432">IF(BU3571=0,"-",CA3571/BU3571*100)</f>
        <v>77.473059457639764</v>
      </c>
    </row>
    <row r="3572" spans="1:80" x14ac:dyDescent="0.25">
      <c r="A3572" s="4" t="s">
        <v>928</v>
      </c>
      <c r="B3572" s="4" t="s">
        <v>88</v>
      </c>
      <c r="C3572" s="4" t="s">
        <v>1532</v>
      </c>
      <c r="D3572" s="79" t="s">
        <v>1533</v>
      </c>
      <c r="E3572" s="78" t="s">
        <v>31</v>
      </c>
      <c r="F3572" s="78" t="s">
        <v>1</v>
      </c>
      <c r="G3572" s="2" t="s">
        <v>1</v>
      </c>
      <c r="H3572" s="2" t="s">
        <v>32</v>
      </c>
      <c r="I3572" s="12">
        <f>SUM(I3573,I3574)</f>
        <v>2069131</v>
      </c>
      <c r="J3572" s="12">
        <f t="shared" si="9420"/>
        <v>2205889</v>
      </c>
      <c r="K3572" s="12">
        <f t="shared" ref="K3572" si="9433">SUM(K3573,K3574)</f>
        <v>2179929</v>
      </c>
      <c r="L3572" s="12">
        <f t="shared" si="9423"/>
        <v>25960</v>
      </c>
      <c r="M3572" s="12">
        <f t="shared" ref="M3572:Q3572" si="9434">SUM(M3573,M3574)</f>
        <v>25960</v>
      </c>
      <c r="N3572" s="12">
        <f t="shared" si="9434"/>
        <v>0</v>
      </c>
      <c r="O3572" s="12">
        <f t="shared" si="9434"/>
        <v>0</v>
      </c>
      <c r="P3572" s="12">
        <f t="shared" si="9434"/>
        <v>0</v>
      </c>
      <c r="Q3572" s="12">
        <f t="shared" si="9434"/>
        <v>0</v>
      </c>
      <c r="R3572" s="12">
        <f t="shared" ref="R3572:AG3572" si="9435">SUM(R3573,R3574)</f>
        <v>25960</v>
      </c>
      <c r="S3572" s="12">
        <f t="shared" si="9435"/>
        <v>0</v>
      </c>
      <c r="T3572" s="12">
        <f t="shared" si="9435"/>
        <v>0</v>
      </c>
      <c r="U3572" s="12">
        <f t="shared" si="9435"/>
        <v>0</v>
      </c>
      <c r="V3572" s="12">
        <f t="shared" si="9435"/>
        <v>0</v>
      </c>
      <c r="W3572" s="12">
        <f t="shared" si="9435"/>
        <v>0</v>
      </c>
      <c r="X3572" s="12">
        <f t="shared" ref="X3572" si="9436">SUM(X3573,X3574)</f>
        <v>25960</v>
      </c>
      <c r="Y3572" s="12">
        <f t="shared" si="9435"/>
        <v>1000</v>
      </c>
      <c r="Z3572" s="12">
        <f t="shared" si="9435"/>
        <v>3349</v>
      </c>
      <c r="AA3572" s="12">
        <f t="shared" si="9435"/>
        <v>7802</v>
      </c>
      <c r="AB3572" s="12">
        <f t="shared" si="9435"/>
        <v>5000</v>
      </c>
      <c r="AC3572" s="12">
        <f t="shared" si="9435"/>
        <v>399</v>
      </c>
      <c r="AD3572" s="12">
        <f t="shared" si="9435"/>
        <v>4450</v>
      </c>
      <c r="AE3572" s="12">
        <f t="shared" si="9435"/>
        <v>0</v>
      </c>
      <c r="AF3572" s="12">
        <f t="shared" si="9435"/>
        <v>0</v>
      </c>
      <c r="AG3572" s="12">
        <f t="shared" si="9435"/>
        <v>0</v>
      </c>
      <c r="AH3572" s="12">
        <v>22000</v>
      </c>
      <c r="AI3572" s="12">
        <v>3960</v>
      </c>
      <c r="AJ3572" s="12">
        <f t="shared" ref="AJ3572:AY3572" si="9437">SUM(AJ3573,AJ3574)</f>
        <v>0</v>
      </c>
      <c r="AK3572" s="12">
        <f t="shared" si="9437"/>
        <v>0</v>
      </c>
      <c r="AL3572" s="12">
        <f t="shared" si="9437"/>
        <v>0</v>
      </c>
      <c r="AM3572" s="12">
        <f t="shared" si="9437"/>
        <v>0</v>
      </c>
      <c r="AN3572" s="12">
        <f t="shared" si="9437"/>
        <v>0</v>
      </c>
      <c r="AO3572" s="12">
        <f t="shared" si="9437"/>
        <v>0</v>
      </c>
      <c r="AP3572" s="12">
        <f t="shared" ref="AP3572" si="9438">SUM(AP3573,AP3574)</f>
        <v>0</v>
      </c>
      <c r="AQ3572" s="12">
        <f t="shared" si="9437"/>
        <v>0</v>
      </c>
      <c r="AR3572" s="12">
        <f t="shared" si="9437"/>
        <v>0</v>
      </c>
      <c r="AS3572" s="12">
        <f t="shared" si="9437"/>
        <v>0</v>
      </c>
      <c r="AT3572" s="12">
        <f t="shared" si="9437"/>
        <v>0</v>
      </c>
      <c r="AU3572" s="12">
        <f t="shared" si="9437"/>
        <v>0</v>
      </c>
      <c r="AV3572" s="12">
        <f t="shared" si="9437"/>
        <v>0</v>
      </c>
      <c r="AW3572" s="12">
        <f t="shared" si="9437"/>
        <v>0</v>
      </c>
      <c r="AX3572" s="12">
        <f t="shared" si="9437"/>
        <v>0</v>
      </c>
      <c r="AY3572" s="12">
        <f t="shared" si="9437"/>
        <v>0</v>
      </c>
      <c r="AZ3572" s="12">
        <v>0</v>
      </c>
      <c r="BA3572" s="12">
        <v>0</v>
      </c>
      <c r="BB3572" s="12">
        <f t="shared" ref="BB3572:BQ3572" si="9439">SUM(BB3573,BB3574)</f>
        <v>0</v>
      </c>
      <c r="BC3572" s="12">
        <f t="shared" si="9439"/>
        <v>0</v>
      </c>
      <c r="BD3572" s="12">
        <f t="shared" si="9439"/>
        <v>0</v>
      </c>
      <c r="BE3572" s="12">
        <f t="shared" si="9439"/>
        <v>0</v>
      </c>
      <c r="BF3572" s="12">
        <f t="shared" si="9439"/>
        <v>0</v>
      </c>
      <c r="BG3572" s="12">
        <f t="shared" si="9439"/>
        <v>0</v>
      </c>
      <c r="BH3572" s="12">
        <f t="shared" ref="BH3572" si="9440">SUM(BH3573,BH3574)</f>
        <v>0</v>
      </c>
      <c r="BI3572" s="12">
        <f t="shared" si="9439"/>
        <v>0</v>
      </c>
      <c r="BJ3572" s="12">
        <f t="shared" si="9439"/>
        <v>0</v>
      </c>
      <c r="BK3572" s="12">
        <f t="shared" si="9439"/>
        <v>0</v>
      </c>
      <c r="BL3572" s="12">
        <f t="shared" si="9439"/>
        <v>0</v>
      </c>
      <c r="BM3572" s="12">
        <f t="shared" si="9439"/>
        <v>0</v>
      </c>
      <c r="BN3572" s="12">
        <f t="shared" si="9439"/>
        <v>0</v>
      </c>
      <c r="BO3572" s="12">
        <f t="shared" si="9439"/>
        <v>0</v>
      </c>
      <c r="BP3572" s="12">
        <f t="shared" si="9439"/>
        <v>0</v>
      </c>
      <c r="BQ3572" s="12">
        <f t="shared" si="9439"/>
        <v>0</v>
      </c>
      <c r="BR3572" s="12">
        <v>0</v>
      </c>
      <c r="BS3572" s="12">
        <v>0</v>
      </c>
      <c r="BT3572" s="12">
        <f t="shared" ref="BT3572:BZ3572" si="9441">SUM(BT3573,BT3574)</f>
        <v>2303451</v>
      </c>
      <c r="BU3572" s="12">
        <f t="shared" si="9441"/>
        <v>2277432</v>
      </c>
      <c r="BV3572" s="12">
        <f t="shared" si="9441"/>
        <v>1252169</v>
      </c>
      <c r="BW3572" s="12">
        <f t="shared" si="9441"/>
        <v>525000</v>
      </c>
      <c r="BX3572" s="12">
        <f t="shared" si="9441"/>
        <v>195000</v>
      </c>
      <c r="BY3572" s="12">
        <f t="shared" si="9441"/>
        <v>165000</v>
      </c>
      <c r="BZ3572" s="12">
        <f t="shared" si="9441"/>
        <v>165000</v>
      </c>
      <c r="CA3572" s="12">
        <f t="shared" si="9421"/>
        <v>1777169</v>
      </c>
      <c r="CB3572" s="124">
        <f t="shared" si="9432"/>
        <v>78.033899585146784</v>
      </c>
    </row>
    <row r="3573" spans="1:80" x14ac:dyDescent="0.25">
      <c r="A3573" s="4" t="s">
        <v>928</v>
      </c>
      <c r="B3573" s="4" t="s">
        <v>88</v>
      </c>
      <c r="C3573" s="4" t="s">
        <v>1532</v>
      </c>
      <c r="D3573" s="79" t="s">
        <v>1533</v>
      </c>
      <c r="E3573" s="89">
        <v>6111</v>
      </c>
      <c r="F3573" s="79"/>
      <c r="G3573" s="75" t="s">
        <v>1906</v>
      </c>
      <c r="H3573" s="13" t="s">
        <v>33</v>
      </c>
      <c r="I3573" s="14">
        <v>1820821</v>
      </c>
      <c r="J3573" s="14">
        <f t="shared" si="9420"/>
        <v>1951237</v>
      </c>
      <c r="K3573" s="14">
        <v>1929237</v>
      </c>
      <c r="L3573" s="14">
        <f t="shared" si="9423"/>
        <v>22000</v>
      </c>
      <c r="M3573" s="14">
        <v>22000</v>
      </c>
      <c r="N3573" s="14">
        <v>0</v>
      </c>
      <c r="O3573" s="14">
        <v>0</v>
      </c>
      <c r="P3573" s="14">
        <v>0</v>
      </c>
      <c r="Q3573" s="14">
        <v>0</v>
      </c>
      <c r="R3573" s="14">
        <v>22000</v>
      </c>
      <c r="S3573" s="14"/>
      <c r="T3573" s="14"/>
      <c r="U3573" s="14"/>
      <c r="V3573" s="14"/>
      <c r="W3573" s="14"/>
      <c r="X3573" s="14">
        <f t="shared" si="9357"/>
        <v>22000</v>
      </c>
      <c r="Y3573" s="14">
        <f>712+288</f>
        <v>1000</v>
      </c>
      <c r="Z3573" s="14">
        <v>3349</v>
      </c>
      <c r="AA3573" s="14">
        <f>3802+4000</f>
        <v>7802</v>
      </c>
      <c r="AB3573" s="14">
        <f>1732+3268</f>
        <v>5000</v>
      </c>
      <c r="AC3573" s="14">
        <v>399</v>
      </c>
      <c r="AD3573" s="14">
        <v>4450</v>
      </c>
      <c r="AE3573" s="14"/>
      <c r="AF3573" s="14"/>
      <c r="AG3573" s="14"/>
      <c r="AH3573" s="14">
        <v>22000</v>
      </c>
      <c r="AI3573" s="14">
        <v>0</v>
      </c>
      <c r="AJ3573" s="14">
        <v>0</v>
      </c>
      <c r="AK3573" s="14"/>
      <c r="AL3573" s="14"/>
      <c r="AM3573" s="14"/>
      <c r="AN3573" s="14"/>
      <c r="AO3573" s="14"/>
      <c r="AP3573" s="14">
        <f t="shared" si="9358"/>
        <v>0</v>
      </c>
      <c r="AQ3573" s="14"/>
      <c r="AR3573" s="14"/>
      <c r="AS3573" s="14"/>
      <c r="AT3573" s="14"/>
      <c r="AU3573" s="14"/>
      <c r="AV3573" s="14"/>
      <c r="AW3573" s="14"/>
      <c r="AX3573" s="14"/>
      <c r="AY3573" s="14"/>
      <c r="AZ3573" s="14">
        <v>0</v>
      </c>
      <c r="BA3573" s="14">
        <v>0</v>
      </c>
      <c r="BB3573" s="14">
        <v>0</v>
      </c>
      <c r="BC3573" s="14"/>
      <c r="BD3573" s="14"/>
      <c r="BE3573" s="14"/>
      <c r="BF3573" s="14"/>
      <c r="BG3573" s="14"/>
      <c r="BH3573" s="14">
        <f t="shared" si="9359"/>
        <v>0</v>
      </c>
      <c r="BI3573" s="14"/>
      <c r="BJ3573" s="14"/>
      <c r="BK3573" s="14"/>
      <c r="BL3573" s="14"/>
      <c r="BM3573" s="14"/>
      <c r="BN3573" s="14"/>
      <c r="BO3573" s="14"/>
      <c r="BP3573" s="14"/>
      <c r="BQ3573" s="14"/>
      <c r="BR3573" s="14">
        <v>0</v>
      </c>
      <c r="BS3573" s="14">
        <v>0</v>
      </c>
      <c r="BT3573" s="14">
        <v>2048799</v>
      </c>
      <c r="BU3573" s="14">
        <v>2026799</v>
      </c>
      <c r="BV3573" s="14">
        <v>1075811</v>
      </c>
      <c r="BW3573" s="14">
        <f t="shared" si="9345"/>
        <v>480000</v>
      </c>
      <c r="BX3573" s="14">
        <v>180000</v>
      </c>
      <c r="BY3573" s="14">
        <v>150000</v>
      </c>
      <c r="BZ3573" s="14">
        <v>150000</v>
      </c>
      <c r="CA3573" s="14">
        <f t="shared" si="9421"/>
        <v>1555811</v>
      </c>
      <c r="CB3573" s="122">
        <f t="shared" si="9432"/>
        <v>76.761977877431349</v>
      </c>
    </row>
    <row r="3574" spans="1:80" x14ac:dyDescent="0.25">
      <c r="A3574" s="1" t="s">
        <v>928</v>
      </c>
      <c r="B3574" s="1" t="s">
        <v>88</v>
      </c>
      <c r="C3574" s="1" t="s">
        <v>1532</v>
      </c>
      <c r="D3574" s="82" t="s">
        <v>1533</v>
      </c>
      <c r="E3574" s="82" t="s">
        <v>34</v>
      </c>
      <c r="F3574" s="79" t="s">
        <v>1</v>
      </c>
      <c r="G3574" s="13" t="s">
        <v>1</v>
      </c>
      <c r="H3574" s="2" t="s">
        <v>35</v>
      </c>
      <c r="I3574" s="12">
        <f>SUM(I3575:I3579)</f>
        <v>248310</v>
      </c>
      <c r="J3574" s="12">
        <f t="shared" si="9420"/>
        <v>254652</v>
      </c>
      <c r="K3574" s="12">
        <f t="shared" ref="K3574" si="9442">SUM(K3575:K3579)</f>
        <v>250692</v>
      </c>
      <c r="L3574" s="12">
        <f t="shared" si="9423"/>
        <v>3960</v>
      </c>
      <c r="M3574" s="12">
        <f t="shared" ref="M3574:Q3574" si="9443">SUM(M3575:M3579)</f>
        <v>3960</v>
      </c>
      <c r="N3574" s="12">
        <f t="shared" si="9443"/>
        <v>0</v>
      </c>
      <c r="O3574" s="12">
        <f t="shared" si="9443"/>
        <v>0</v>
      </c>
      <c r="P3574" s="12">
        <f t="shared" si="9443"/>
        <v>0</v>
      </c>
      <c r="Q3574" s="12">
        <f t="shared" si="9443"/>
        <v>0</v>
      </c>
      <c r="R3574" s="12">
        <f t="shared" ref="R3574:AG3574" si="9444">SUM(R3575:R3579)</f>
        <v>3960</v>
      </c>
      <c r="S3574" s="12">
        <f t="shared" si="9444"/>
        <v>0</v>
      </c>
      <c r="T3574" s="12">
        <f t="shared" si="9444"/>
        <v>0</v>
      </c>
      <c r="U3574" s="12">
        <f t="shared" si="9444"/>
        <v>0</v>
      </c>
      <c r="V3574" s="12">
        <f t="shared" si="9444"/>
        <v>0</v>
      </c>
      <c r="W3574" s="12">
        <f t="shared" si="9444"/>
        <v>0</v>
      </c>
      <c r="X3574" s="12">
        <f t="shared" si="9444"/>
        <v>3960</v>
      </c>
      <c r="Y3574" s="12">
        <f t="shared" si="9444"/>
        <v>0</v>
      </c>
      <c r="Z3574" s="12">
        <f t="shared" si="9444"/>
        <v>0</v>
      </c>
      <c r="AA3574" s="12">
        <f t="shared" si="9444"/>
        <v>0</v>
      </c>
      <c r="AB3574" s="12">
        <f t="shared" si="9444"/>
        <v>0</v>
      </c>
      <c r="AC3574" s="12">
        <f t="shared" si="9444"/>
        <v>0</v>
      </c>
      <c r="AD3574" s="12">
        <f t="shared" si="9444"/>
        <v>0</v>
      </c>
      <c r="AE3574" s="12">
        <f t="shared" si="9444"/>
        <v>0</v>
      </c>
      <c r="AF3574" s="12">
        <f t="shared" si="9444"/>
        <v>0</v>
      </c>
      <c r="AG3574" s="12">
        <f t="shared" si="9444"/>
        <v>0</v>
      </c>
      <c r="AH3574" s="12">
        <v>0</v>
      </c>
      <c r="AI3574" s="12">
        <v>3960</v>
      </c>
      <c r="AJ3574" s="12">
        <f t="shared" ref="AJ3574:AY3574" si="9445">SUM(AJ3575:AJ3579)</f>
        <v>0</v>
      </c>
      <c r="AK3574" s="12">
        <f t="shared" si="9445"/>
        <v>0</v>
      </c>
      <c r="AL3574" s="12">
        <f t="shared" si="9445"/>
        <v>0</v>
      </c>
      <c r="AM3574" s="12">
        <f t="shared" si="9445"/>
        <v>0</v>
      </c>
      <c r="AN3574" s="12">
        <f t="shared" si="9445"/>
        <v>0</v>
      </c>
      <c r="AO3574" s="12">
        <f t="shared" si="9445"/>
        <v>0</v>
      </c>
      <c r="AP3574" s="12">
        <f t="shared" si="9445"/>
        <v>0</v>
      </c>
      <c r="AQ3574" s="12">
        <f t="shared" si="9445"/>
        <v>0</v>
      </c>
      <c r="AR3574" s="12">
        <f t="shared" si="9445"/>
        <v>0</v>
      </c>
      <c r="AS3574" s="12">
        <f t="shared" si="9445"/>
        <v>0</v>
      </c>
      <c r="AT3574" s="12">
        <f t="shared" si="9445"/>
        <v>0</v>
      </c>
      <c r="AU3574" s="12">
        <f t="shared" si="9445"/>
        <v>0</v>
      </c>
      <c r="AV3574" s="12">
        <f t="shared" si="9445"/>
        <v>0</v>
      </c>
      <c r="AW3574" s="12">
        <f t="shared" si="9445"/>
        <v>0</v>
      </c>
      <c r="AX3574" s="12">
        <f t="shared" si="9445"/>
        <v>0</v>
      </c>
      <c r="AY3574" s="12">
        <f t="shared" si="9445"/>
        <v>0</v>
      </c>
      <c r="AZ3574" s="12">
        <v>0</v>
      </c>
      <c r="BA3574" s="12">
        <v>0</v>
      </c>
      <c r="BB3574" s="12">
        <f t="shared" ref="BB3574:BQ3574" si="9446">SUM(BB3575:BB3579)</f>
        <v>0</v>
      </c>
      <c r="BC3574" s="12">
        <f t="shared" si="9446"/>
        <v>0</v>
      </c>
      <c r="BD3574" s="12">
        <f t="shared" si="9446"/>
        <v>0</v>
      </c>
      <c r="BE3574" s="12">
        <f t="shared" si="9446"/>
        <v>0</v>
      </c>
      <c r="BF3574" s="12">
        <f t="shared" si="9446"/>
        <v>0</v>
      </c>
      <c r="BG3574" s="12">
        <f t="shared" si="9446"/>
        <v>0</v>
      </c>
      <c r="BH3574" s="12">
        <f t="shared" si="9446"/>
        <v>0</v>
      </c>
      <c r="BI3574" s="12">
        <f t="shared" si="9446"/>
        <v>0</v>
      </c>
      <c r="BJ3574" s="12">
        <f t="shared" si="9446"/>
        <v>0</v>
      </c>
      <c r="BK3574" s="12">
        <f t="shared" si="9446"/>
        <v>0</v>
      </c>
      <c r="BL3574" s="12">
        <f t="shared" si="9446"/>
        <v>0</v>
      </c>
      <c r="BM3574" s="12">
        <f t="shared" si="9446"/>
        <v>0</v>
      </c>
      <c r="BN3574" s="12">
        <f t="shared" si="9446"/>
        <v>0</v>
      </c>
      <c r="BO3574" s="12">
        <f t="shared" si="9446"/>
        <v>0</v>
      </c>
      <c r="BP3574" s="12">
        <f t="shared" si="9446"/>
        <v>0</v>
      </c>
      <c r="BQ3574" s="12">
        <f t="shared" si="9446"/>
        <v>0</v>
      </c>
      <c r="BR3574" s="12">
        <v>0</v>
      </c>
      <c r="BS3574" s="12">
        <v>0</v>
      </c>
      <c r="BT3574" s="12">
        <f t="shared" ref="BT3574:BX3574" si="9447">SUM(BT3575:BT3579)</f>
        <v>254652</v>
      </c>
      <c r="BU3574" s="12">
        <f t="shared" si="9447"/>
        <v>250633</v>
      </c>
      <c r="BV3574" s="12">
        <f t="shared" si="9447"/>
        <v>176358</v>
      </c>
      <c r="BW3574" s="12">
        <f t="shared" si="9447"/>
        <v>45000</v>
      </c>
      <c r="BX3574" s="12">
        <f t="shared" si="9447"/>
        <v>15000</v>
      </c>
      <c r="BY3574" s="12">
        <f t="shared" ref="BY3574" si="9448">SUM(BY3575:BY3579)</f>
        <v>15000</v>
      </c>
      <c r="BZ3574" s="12">
        <f t="shared" ref="BZ3574" si="9449">SUM(BZ3575:BZ3579)</f>
        <v>15000</v>
      </c>
      <c r="CA3574" s="12">
        <f t="shared" si="9421"/>
        <v>221358</v>
      </c>
      <c r="CB3574" s="124">
        <f t="shared" si="9432"/>
        <v>88.319574836513951</v>
      </c>
    </row>
    <row r="3575" spans="1:80" x14ac:dyDescent="0.25">
      <c r="A3575" s="4" t="s">
        <v>928</v>
      </c>
      <c r="B3575" s="4" t="s">
        <v>88</v>
      </c>
      <c r="C3575" s="4" t="s">
        <v>1532</v>
      </c>
      <c r="D3575" s="79" t="s">
        <v>1533</v>
      </c>
      <c r="E3575" s="89">
        <v>6112</v>
      </c>
      <c r="F3575" s="79" t="s">
        <v>1535</v>
      </c>
      <c r="G3575" s="75" t="s">
        <v>1906</v>
      </c>
      <c r="H3575" s="13" t="s">
        <v>92</v>
      </c>
      <c r="I3575" s="14">
        <v>33210</v>
      </c>
      <c r="J3575" s="14">
        <f t="shared" si="9420"/>
        <v>36531</v>
      </c>
      <c r="K3575" s="14">
        <v>35431</v>
      </c>
      <c r="L3575" s="14">
        <f t="shared" si="9423"/>
        <v>1100</v>
      </c>
      <c r="M3575" s="14">
        <v>1100</v>
      </c>
      <c r="N3575" s="14">
        <v>0</v>
      </c>
      <c r="O3575" s="14">
        <v>0</v>
      </c>
      <c r="P3575" s="14">
        <v>0</v>
      </c>
      <c r="Q3575" s="14">
        <v>0</v>
      </c>
      <c r="R3575" s="14">
        <v>1100</v>
      </c>
      <c r="S3575" s="14"/>
      <c r="T3575" s="14"/>
      <c r="U3575" s="14"/>
      <c r="V3575" s="14"/>
      <c r="W3575" s="14"/>
      <c r="X3575" s="14">
        <f t="shared" si="9357"/>
        <v>1100</v>
      </c>
      <c r="Y3575" s="14"/>
      <c r="Z3575" s="14"/>
      <c r="AA3575" s="14"/>
      <c r="AB3575" s="14"/>
      <c r="AC3575" s="14"/>
      <c r="AD3575" s="14"/>
      <c r="AE3575" s="14"/>
      <c r="AF3575" s="14"/>
      <c r="AG3575" s="14"/>
      <c r="AH3575" s="14">
        <v>0</v>
      </c>
      <c r="AI3575" s="14">
        <v>1100</v>
      </c>
      <c r="AJ3575" s="14">
        <v>0</v>
      </c>
      <c r="AK3575" s="14"/>
      <c r="AL3575" s="14"/>
      <c r="AM3575" s="14"/>
      <c r="AN3575" s="14"/>
      <c r="AO3575" s="14"/>
      <c r="AP3575" s="14">
        <f t="shared" si="9358"/>
        <v>0</v>
      </c>
      <c r="AQ3575" s="14"/>
      <c r="AR3575" s="14"/>
      <c r="AS3575" s="14"/>
      <c r="AT3575" s="14"/>
      <c r="AU3575" s="14"/>
      <c r="AV3575" s="14"/>
      <c r="AW3575" s="14"/>
      <c r="AX3575" s="14"/>
      <c r="AY3575" s="14"/>
      <c r="AZ3575" s="14">
        <v>0</v>
      </c>
      <c r="BA3575" s="14">
        <v>0</v>
      </c>
      <c r="BB3575" s="14">
        <v>0</v>
      </c>
      <c r="BC3575" s="14"/>
      <c r="BD3575" s="14"/>
      <c r="BE3575" s="14"/>
      <c r="BF3575" s="14"/>
      <c r="BG3575" s="14"/>
      <c r="BH3575" s="14">
        <f t="shared" si="9359"/>
        <v>0</v>
      </c>
      <c r="BI3575" s="14"/>
      <c r="BJ3575" s="14"/>
      <c r="BK3575" s="14"/>
      <c r="BL3575" s="14"/>
      <c r="BM3575" s="14"/>
      <c r="BN3575" s="14"/>
      <c r="BO3575" s="14"/>
      <c r="BP3575" s="14"/>
      <c r="BQ3575" s="14"/>
      <c r="BR3575" s="14">
        <v>0</v>
      </c>
      <c r="BS3575" s="14">
        <v>0</v>
      </c>
      <c r="BT3575" s="14">
        <v>36531</v>
      </c>
      <c r="BU3575" s="14">
        <v>35431</v>
      </c>
      <c r="BV3575" s="14">
        <v>18136</v>
      </c>
      <c r="BW3575" s="14">
        <f t="shared" si="9345"/>
        <v>9000</v>
      </c>
      <c r="BX3575" s="14">
        <v>3000</v>
      </c>
      <c r="BY3575" s="14">
        <v>3000</v>
      </c>
      <c r="BZ3575" s="14">
        <v>3000</v>
      </c>
      <c r="CA3575" s="14">
        <f t="shared" si="9421"/>
        <v>27136</v>
      </c>
      <c r="CB3575" s="122">
        <f t="shared" si="9432"/>
        <v>76.588298382772152</v>
      </c>
    </row>
    <row r="3576" spans="1:80" x14ac:dyDescent="0.25">
      <c r="A3576" s="4" t="s">
        <v>928</v>
      </c>
      <c r="B3576" s="4" t="s">
        <v>88</v>
      </c>
      <c r="C3576" s="4" t="s">
        <v>1532</v>
      </c>
      <c r="D3576" s="79" t="s">
        <v>1533</v>
      </c>
      <c r="E3576" s="89">
        <v>6112</v>
      </c>
      <c r="F3576" s="79" t="s">
        <v>1536</v>
      </c>
      <c r="G3576" s="75" t="s">
        <v>1906</v>
      </c>
      <c r="H3576" s="13" t="s">
        <v>39</v>
      </c>
      <c r="I3576" s="14">
        <v>146000</v>
      </c>
      <c r="J3576" s="14">
        <f t="shared" si="9420"/>
        <v>146200</v>
      </c>
      <c r="K3576" s="14">
        <v>144000</v>
      </c>
      <c r="L3576" s="14">
        <f t="shared" si="9423"/>
        <v>2200</v>
      </c>
      <c r="M3576" s="14">
        <v>2200</v>
      </c>
      <c r="N3576" s="14">
        <v>0</v>
      </c>
      <c r="O3576" s="14">
        <v>0</v>
      </c>
      <c r="P3576" s="14">
        <v>0</v>
      </c>
      <c r="Q3576" s="14">
        <v>0</v>
      </c>
      <c r="R3576" s="14">
        <v>2200</v>
      </c>
      <c r="S3576" s="14"/>
      <c r="T3576" s="14"/>
      <c r="U3576" s="14"/>
      <c r="V3576" s="14"/>
      <c r="W3576" s="14"/>
      <c r="X3576" s="14">
        <f t="shared" si="9357"/>
        <v>2200</v>
      </c>
      <c r="Y3576" s="14"/>
      <c r="Z3576" s="14"/>
      <c r="AA3576" s="14"/>
      <c r="AB3576" s="14"/>
      <c r="AC3576" s="14"/>
      <c r="AD3576" s="14"/>
      <c r="AE3576" s="14"/>
      <c r="AF3576" s="14"/>
      <c r="AG3576" s="14"/>
      <c r="AH3576" s="14">
        <v>0</v>
      </c>
      <c r="AI3576" s="14">
        <v>2200</v>
      </c>
      <c r="AJ3576" s="14">
        <v>0</v>
      </c>
      <c r="AK3576" s="14"/>
      <c r="AL3576" s="14"/>
      <c r="AM3576" s="14"/>
      <c r="AN3576" s="14"/>
      <c r="AO3576" s="14"/>
      <c r="AP3576" s="14">
        <f t="shared" si="9358"/>
        <v>0</v>
      </c>
      <c r="AQ3576" s="14"/>
      <c r="AR3576" s="14"/>
      <c r="AS3576" s="14"/>
      <c r="AT3576" s="14"/>
      <c r="AU3576" s="14"/>
      <c r="AV3576" s="14"/>
      <c r="AW3576" s="14"/>
      <c r="AX3576" s="14"/>
      <c r="AY3576" s="14"/>
      <c r="AZ3576" s="14">
        <v>0</v>
      </c>
      <c r="BA3576" s="14">
        <v>0</v>
      </c>
      <c r="BB3576" s="14">
        <v>0</v>
      </c>
      <c r="BC3576" s="14"/>
      <c r="BD3576" s="14"/>
      <c r="BE3576" s="14"/>
      <c r="BF3576" s="14"/>
      <c r="BG3576" s="14"/>
      <c r="BH3576" s="14">
        <f t="shared" si="9359"/>
        <v>0</v>
      </c>
      <c r="BI3576" s="14"/>
      <c r="BJ3576" s="14"/>
      <c r="BK3576" s="14"/>
      <c r="BL3576" s="14"/>
      <c r="BM3576" s="14"/>
      <c r="BN3576" s="14"/>
      <c r="BO3576" s="14"/>
      <c r="BP3576" s="14"/>
      <c r="BQ3576" s="14"/>
      <c r="BR3576" s="14">
        <v>0</v>
      </c>
      <c r="BS3576" s="14">
        <v>0</v>
      </c>
      <c r="BT3576" s="14">
        <v>146200</v>
      </c>
      <c r="BU3576" s="14">
        <v>144000</v>
      </c>
      <c r="BV3576" s="14">
        <v>87020</v>
      </c>
      <c r="BW3576" s="14">
        <f t="shared" si="9345"/>
        <v>36000</v>
      </c>
      <c r="BX3576" s="14">
        <v>12000</v>
      </c>
      <c r="BY3576" s="14">
        <v>12000</v>
      </c>
      <c r="BZ3576" s="14">
        <v>12000</v>
      </c>
      <c r="CA3576" s="14">
        <f t="shared" si="9421"/>
        <v>123020</v>
      </c>
      <c r="CB3576" s="122">
        <f t="shared" si="9432"/>
        <v>85.430555555555557</v>
      </c>
    </row>
    <row r="3577" spans="1:80" x14ac:dyDescent="0.25">
      <c r="A3577" s="4" t="s">
        <v>928</v>
      </c>
      <c r="B3577" s="4" t="s">
        <v>88</v>
      </c>
      <c r="C3577" s="4" t="s">
        <v>1532</v>
      </c>
      <c r="D3577" s="79" t="s">
        <v>1533</v>
      </c>
      <c r="E3577" s="89">
        <v>6112</v>
      </c>
      <c r="F3577" s="79" t="s">
        <v>1537</v>
      </c>
      <c r="G3577" s="75" t="s">
        <v>1906</v>
      </c>
      <c r="H3577" s="13" t="s">
        <v>41</v>
      </c>
      <c r="I3577" s="14">
        <v>26200</v>
      </c>
      <c r="J3577" s="14">
        <f t="shared" si="9420"/>
        <v>37931</v>
      </c>
      <c r="K3577" s="14">
        <v>37271</v>
      </c>
      <c r="L3577" s="14">
        <f t="shared" si="9423"/>
        <v>660</v>
      </c>
      <c r="M3577" s="14">
        <v>660</v>
      </c>
      <c r="N3577" s="14">
        <v>0</v>
      </c>
      <c r="O3577" s="14">
        <v>0</v>
      </c>
      <c r="P3577" s="14">
        <v>0</v>
      </c>
      <c r="Q3577" s="14">
        <v>0</v>
      </c>
      <c r="R3577" s="14">
        <v>660</v>
      </c>
      <c r="S3577" s="14"/>
      <c r="T3577" s="14"/>
      <c r="U3577" s="14"/>
      <c r="V3577" s="14"/>
      <c r="W3577" s="14"/>
      <c r="X3577" s="14">
        <f t="shared" si="9357"/>
        <v>660</v>
      </c>
      <c r="Y3577" s="14"/>
      <c r="Z3577" s="14"/>
      <c r="AA3577" s="14"/>
      <c r="AB3577" s="14"/>
      <c r="AC3577" s="14"/>
      <c r="AD3577" s="14"/>
      <c r="AE3577" s="14"/>
      <c r="AF3577" s="14"/>
      <c r="AG3577" s="14"/>
      <c r="AH3577" s="14">
        <v>0</v>
      </c>
      <c r="AI3577" s="14">
        <v>660</v>
      </c>
      <c r="AJ3577" s="14">
        <v>0</v>
      </c>
      <c r="AK3577" s="14"/>
      <c r="AL3577" s="14"/>
      <c r="AM3577" s="14"/>
      <c r="AN3577" s="14"/>
      <c r="AO3577" s="14"/>
      <c r="AP3577" s="14">
        <f t="shared" si="9358"/>
        <v>0</v>
      </c>
      <c r="AQ3577" s="14"/>
      <c r="AR3577" s="14"/>
      <c r="AS3577" s="14"/>
      <c r="AT3577" s="14"/>
      <c r="AU3577" s="14"/>
      <c r="AV3577" s="14"/>
      <c r="AW3577" s="14"/>
      <c r="AX3577" s="14"/>
      <c r="AY3577" s="14"/>
      <c r="AZ3577" s="14">
        <v>0</v>
      </c>
      <c r="BA3577" s="14">
        <v>0</v>
      </c>
      <c r="BB3577" s="14">
        <v>0</v>
      </c>
      <c r="BC3577" s="14"/>
      <c r="BD3577" s="14"/>
      <c r="BE3577" s="14"/>
      <c r="BF3577" s="14"/>
      <c r="BG3577" s="14"/>
      <c r="BH3577" s="14">
        <f t="shared" si="9359"/>
        <v>0</v>
      </c>
      <c r="BI3577" s="14"/>
      <c r="BJ3577" s="14"/>
      <c r="BK3577" s="14"/>
      <c r="BL3577" s="14"/>
      <c r="BM3577" s="14"/>
      <c r="BN3577" s="14"/>
      <c r="BO3577" s="14"/>
      <c r="BP3577" s="14"/>
      <c r="BQ3577" s="14"/>
      <c r="BR3577" s="14">
        <v>0</v>
      </c>
      <c r="BS3577" s="14">
        <v>0</v>
      </c>
      <c r="BT3577" s="14">
        <v>37931</v>
      </c>
      <c r="BU3577" s="14">
        <v>37212</v>
      </c>
      <c r="BV3577" s="14">
        <v>37212</v>
      </c>
      <c r="BW3577" s="14">
        <f t="shared" si="9345"/>
        <v>0</v>
      </c>
      <c r="BX3577" s="14"/>
      <c r="BY3577" s="14"/>
      <c r="BZ3577" s="14"/>
      <c r="CA3577" s="14">
        <f t="shared" si="9421"/>
        <v>37212</v>
      </c>
      <c r="CB3577" s="122">
        <f t="shared" si="9432"/>
        <v>100</v>
      </c>
    </row>
    <row r="3578" spans="1:80" x14ac:dyDescent="0.25">
      <c r="A3578" s="4" t="s">
        <v>928</v>
      </c>
      <c r="B3578" s="4" t="s">
        <v>88</v>
      </c>
      <c r="C3578" s="4" t="s">
        <v>1532</v>
      </c>
      <c r="D3578" s="79" t="s">
        <v>1533</v>
      </c>
      <c r="E3578" s="89">
        <v>6112</v>
      </c>
      <c r="F3578" s="79" t="s">
        <v>1538</v>
      </c>
      <c r="G3578" s="75" t="s">
        <v>1906</v>
      </c>
      <c r="H3578" s="13" t="s">
        <v>37</v>
      </c>
      <c r="I3578" s="14">
        <v>19000</v>
      </c>
      <c r="J3578" s="14">
        <f t="shared" si="9420"/>
        <v>6700</v>
      </c>
      <c r="K3578" s="14">
        <v>6700</v>
      </c>
      <c r="L3578" s="14">
        <f t="shared" si="9423"/>
        <v>0</v>
      </c>
      <c r="M3578" s="14">
        <v>0</v>
      </c>
      <c r="N3578" s="14">
        <v>0</v>
      </c>
      <c r="O3578" s="14">
        <v>0</v>
      </c>
      <c r="P3578" s="14">
        <v>0</v>
      </c>
      <c r="Q3578" s="14">
        <v>0</v>
      </c>
      <c r="R3578" s="14">
        <v>0</v>
      </c>
      <c r="S3578" s="14"/>
      <c r="T3578" s="14"/>
      <c r="U3578" s="14"/>
      <c r="V3578" s="14"/>
      <c r="W3578" s="14"/>
      <c r="X3578" s="14">
        <f t="shared" si="9357"/>
        <v>0</v>
      </c>
      <c r="Y3578" s="14"/>
      <c r="Z3578" s="14"/>
      <c r="AA3578" s="14"/>
      <c r="AB3578" s="14"/>
      <c r="AC3578" s="14"/>
      <c r="AD3578" s="14"/>
      <c r="AE3578" s="14"/>
      <c r="AF3578" s="14"/>
      <c r="AG3578" s="14"/>
      <c r="AH3578" s="14">
        <v>0</v>
      </c>
      <c r="AI3578" s="14">
        <v>0</v>
      </c>
      <c r="AJ3578" s="14">
        <v>0</v>
      </c>
      <c r="AK3578" s="14"/>
      <c r="AL3578" s="14"/>
      <c r="AM3578" s="14"/>
      <c r="AN3578" s="14"/>
      <c r="AO3578" s="14"/>
      <c r="AP3578" s="14">
        <f t="shared" si="9358"/>
        <v>0</v>
      </c>
      <c r="AQ3578" s="14"/>
      <c r="AR3578" s="14"/>
      <c r="AS3578" s="14"/>
      <c r="AT3578" s="14"/>
      <c r="AU3578" s="14"/>
      <c r="AV3578" s="14"/>
      <c r="AW3578" s="14"/>
      <c r="AX3578" s="14"/>
      <c r="AY3578" s="14"/>
      <c r="AZ3578" s="14">
        <v>0</v>
      </c>
      <c r="BA3578" s="14">
        <v>0</v>
      </c>
      <c r="BB3578" s="14">
        <v>0</v>
      </c>
      <c r="BC3578" s="14"/>
      <c r="BD3578" s="14"/>
      <c r="BE3578" s="14"/>
      <c r="BF3578" s="14"/>
      <c r="BG3578" s="14"/>
      <c r="BH3578" s="14">
        <f t="shared" si="9359"/>
        <v>0</v>
      </c>
      <c r="BI3578" s="14"/>
      <c r="BJ3578" s="14"/>
      <c r="BK3578" s="14"/>
      <c r="BL3578" s="14"/>
      <c r="BM3578" s="14"/>
      <c r="BN3578" s="14"/>
      <c r="BO3578" s="14"/>
      <c r="BP3578" s="14"/>
      <c r="BQ3578" s="14"/>
      <c r="BR3578" s="14">
        <v>0</v>
      </c>
      <c r="BS3578" s="14">
        <v>0</v>
      </c>
      <c r="BT3578" s="14">
        <v>6700</v>
      </c>
      <c r="BU3578" s="14">
        <v>6700</v>
      </c>
      <c r="BV3578" s="14">
        <v>6700</v>
      </c>
      <c r="BW3578" s="14">
        <f t="shared" si="9345"/>
        <v>0</v>
      </c>
      <c r="BX3578" s="14"/>
      <c r="BY3578" s="14"/>
      <c r="BZ3578" s="14"/>
      <c r="CA3578" s="14">
        <f t="shared" si="9421"/>
        <v>6700</v>
      </c>
      <c r="CB3578" s="122">
        <f t="shared" si="9432"/>
        <v>100</v>
      </c>
    </row>
    <row r="3579" spans="1:80" x14ac:dyDescent="0.25">
      <c r="A3579" s="4" t="s">
        <v>928</v>
      </c>
      <c r="B3579" s="4" t="s">
        <v>88</v>
      </c>
      <c r="C3579" s="4" t="s">
        <v>1532</v>
      </c>
      <c r="D3579" s="79" t="s">
        <v>1533</v>
      </c>
      <c r="E3579" s="89">
        <v>6112</v>
      </c>
      <c r="F3579" s="79" t="s">
        <v>1539</v>
      </c>
      <c r="G3579" s="75" t="s">
        <v>1906</v>
      </c>
      <c r="H3579" s="13" t="s">
        <v>43</v>
      </c>
      <c r="I3579" s="14">
        <v>23900</v>
      </c>
      <c r="J3579" s="14">
        <f t="shared" si="9420"/>
        <v>27290</v>
      </c>
      <c r="K3579" s="14">
        <v>27290</v>
      </c>
      <c r="L3579" s="14">
        <f t="shared" si="9423"/>
        <v>0</v>
      </c>
      <c r="M3579" s="14">
        <v>0</v>
      </c>
      <c r="N3579" s="14">
        <v>0</v>
      </c>
      <c r="O3579" s="14">
        <v>0</v>
      </c>
      <c r="P3579" s="14">
        <v>0</v>
      </c>
      <c r="Q3579" s="14">
        <v>0</v>
      </c>
      <c r="R3579" s="14">
        <v>0</v>
      </c>
      <c r="S3579" s="14"/>
      <c r="T3579" s="14"/>
      <c r="U3579" s="14"/>
      <c r="V3579" s="14"/>
      <c r="W3579" s="14"/>
      <c r="X3579" s="14">
        <f t="shared" si="9357"/>
        <v>0</v>
      </c>
      <c r="Y3579" s="14"/>
      <c r="Z3579" s="14"/>
      <c r="AA3579" s="14"/>
      <c r="AB3579" s="14"/>
      <c r="AC3579" s="14"/>
      <c r="AD3579" s="14"/>
      <c r="AE3579" s="14"/>
      <c r="AF3579" s="14"/>
      <c r="AG3579" s="14"/>
      <c r="AH3579" s="14">
        <v>0</v>
      </c>
      <c r="AI3579" s="14">
        <v>0</v>
      </c>
      <c r="AJ3579" s="14">
        <v>0</v>
      </c>
      <c r="AK3579" s="14"/>
      <c r="AL3579" s="14"/>
      <c r="AM3579" s="14"/>
      <c r="AN3579" s="14"/>
      <c r="AO3579" s="14"/>
      <c r="AP3579" s="14">
        <f t="shared" si="9358"/>
        <v>0</v>
      </c>
      <c r="AQ3579" s="14"/>
      <c r="AR3579" s="14"/>
      <c r="AS3579" s="14"/>
      <c r="AT3579" s="14"/>
      <c r="AU3579" s="14"/>
      <c r="AV3579" s="14"/>
      <c r="AW3579" s="14"/>
      <c r="AX3579" s="14"/>
      <c r="AY3579" s="14"/>
      <c r="AZ3579" s="14">
        <v>0</v>
      </c>
      <c r="BA3579" s="14">
        <v>0</v>
      </c>
      <c r="BB3579" s="14">
        <v>0</v>
      </c>
      <c r="BC3579" s="14"/>
      <c r="BD3579" s="14"/>
      <c r="BE3579" s="14"/>
      <c r="BF3579" s="14"/>
      <c r="BG3579" s="14"/>
      <c r="BH3579" s="14">
        <f t="shared" si="9359"/>
        <v>0</v>
      </c>
      <c r="BI3579" s="14"/>
      <c r="BJ3579" s="14"/>
      <c r="BK3579" s="14"/>
      <c r="BL3579" s="14"/>
      <c r="BM3579" s="14"/>
      <c r="BN3579" s="14"/>
      <c r="BO3579" s="14"/>
      <c r="BP3579" s="14"/>
      <c r="BQ3579" s="14"/>
      <c r="BR3579" s="14">
        <v>0</v>
      </c>
      <c r="BS3579" s="14">
        <v>0</v>
      </c>
      <c r="BT3579" s="14">
        <v>27290</v>
      </c>
      <c r="BU3579" s="14">
        <v>27290</v>
      </c>
      <c r="BV3579" s="14">
        <v>27290</v>
      </c>
      <c r="BW3579" s="14">
        <f t="shared" si="9345"/>
        <v>0</v>
      </c>
      <c r="BX3579" s="14"/>
      <c r="BY3579" s="14"/>
      <c r="BZ3579" s="14"/>
      <c r="CA3579" s="14">
        <f t="shared" si="9421"/>
        <v>27290</v>
      </c>
      <c r="CB3579" s="122">
        <f t="shared" si="9432"/>
        <v>100</v>
      </c>
    </row>
    <row r="3580" spans="1:80" x14ac:dyDescent="0.25">
      <c r="A3580" s="4" t="s">
        <v>928</v>
      </c>
      <c r="B3580" s="4" t="s">
        <v>88</v>
      </c>
      <c r="C3580" s="4" t="s">
        <v>1532</v>
      </c>
      <c r="D3580" s="79" t="s">
        <v>1533</v>
      </c>
      <c r="E3580" s="78" t="s">
        <v>44</v>
      </c>
      <c r="F3580" s="78" t="s">
        <v>1</v>
      </c>
      <c r="G3580" s="2" t="s">
        <v>1</v>
      </c>
      <c r="H3580" s="2" t="s">
        <v>45</v>
      </c>
      <c r="I3580" s="12">
        <f>SUM(I3581)</f>
        <v>191186</v>
      </c>
      <c r="J3580" s="12">
        <f t="shared" si="9420"/>
        <v>204879</v>
      </c>
      <c r="K3580" s="12">
        <f t="shared" ref="K3580:Q3580" si="9450">SUM(K3581)</f>
        <v>203229</v>
      </c>
      <c r="L3580" s="12">
        <f t="shared" si="9423"/>
        <v>1650</v>
      </c>
      <c r="M3580" s="12">
        <f t="shared" si="9450"/>
        <v>1650</v>
      </c>
      <c r="N3580" s="12">
        <f t="shared" si="9450"/>
        <v>0</v>
      </c>
      <c r="O3580" s="12">
        <f t="shared" si="9450"/>
        <v>0</v>
      </c>
      <c r="P3580" s="12">
        <f t="shared" si="9450"/>
        <v>0</v>
      </c>
      <c r="Q3580" s="12">
        <f t="shared" si="9450"/>
        <v>0</v>
      </c>
      <c r="R3580" s="12">
        <f t="shared" ref="R3580:AG3580" si="9451">SUM(R3581)</f>
        <v>1650</v>
      </c>
      <c r="S3580" s="12">
        <f t="shared" si="9451"/>
        <v>0</v>
      </c>
      <c r="T3580" s="12">
        <f t="shared" si="9451"/>
        <v>0</v>
      </c>
      <c r="U3580" s="12">
        <f t="shared" si="9451"/>
        <v>0</v>
      </c>
      <c r="V3580" s="12">
        <f t="shared" si="9451"/>
        <v>0</v>
      </c>
      <c r="W3580" s="12">
        <f t="shared" si="9451"/>
        <v>0</v>
      </c>
      <c r="X3580" s="12">
        <f t="shared" si="9451"/>
        <v>1650</v>
      </c>
      <c r="Y3580" s="12">
        <f t="shared" si="9451"/>
        <v>700</v>
      </c>
      <c r="Z3580" s="12">
        <f t="shared" si="9451"/>
        <v>349</v>
      </c>
      <c r="AA3580" s="12">
        <f t="shared" si="9451"/>
        <v>601</v>
      </c>
      <c r="AB3580" s="12">
        <f t="shared" si="9451"/>
        <v>0</v>
      </c>
      <c r="AC3580" s="12">
        <f t="shared" si="9451"/>
        <v>0</v>
      </c>
      <c r="AD3580" s="12">
        <f t="shared" si="9451"/>
        <v>0</v>
      </c>
      <c r="AE3580" s="12">
        <f t="shared" si="9451"/>
        <v>0</v>
      </c>
      <c r="AF3580" s="12">
        <f t="shared" si="9451"/>
        <v>0</v>
      </c>
      <c r="AG3580" s="12">
        <f t="shared" si="9451"/>
        <v>0</v>
      </c>
      <c r="AH3580" s="12">
        <v>1650</v>
      </c>
      <c r="AI3580" s="12">
        <v>0</v>
      </c>
      <c r="AJ3580" s="12">
        <f t="shared" ref="AJ3580:AY3580" si="9452">SUM(AJ3581)</f>
        <v>0</v>
      </c>
      <c r="AK3580" s="12">
        <f t="shared" si="9452"/>
        <v>0</v>
      </c>
      <c r="AL3580" s="12">
        <f t="shared" si="9452"/>
        <v>0</v>
      </c>
      <c r="AM3580" s="12">
        <f t="shared" si="9452"/>
        <v>0</v>
      </c>
      <c r="AN3580" s="12">
        <f t="shared" si="9452"/>
        <v>0</v>
      </c>
      <c r="AO3580" s="12">
        <f t="shared" si="9452"/>
        <v>0</v>
      </c>
      <c r="AP3580" s="12">
        <f t="shared" si="9452"/>
        <v>0</v>
      </c>
      <c r="AQ3580" s="12">
        <f t="shared" si="9452"/>
        <v>0</v>
      </c>
      <c r="AR3580" s="12">
        <f t="shared" si="9452"/>
        <v>0</v>
      </c>
      <c r="AS3580" s="12">
        <f t="shared" si="9452"/>
        <v>0</v>
      </c>
      <c r="AT3580" s="12">
        <f t="shared" si="9452"/>
        <v>0</v>
      </c>
      <c r="AU3580" s="12">
        <f t="shared" si="9452"/>
        <v>0</v>
      </c>
      <c r="AV3580" s="12">
        <f t="shared" si="9452"/>
        <v>0</v>
      </c>
      <c r="AW3580" s="12">
        <f t="shared" si="9452"/>
        <v>0</v>
      </c>
      <c r="AX3580" s="12">
        <f t="shared" si="9452"/>
        <v>0</v>
      </c>
      <c r="AY3580" s="12">
        <f t="shared" si="9452"/>
        <v>0</v>
      </c>
      <c r="AZ3580" s="12">
        <v>0</v>
      </c>
      <c r="BA3580" s="12">
        <v>0</v>
      </c>
      <c r="BB3580" s="12">
        <f t="shared" ref="BB3580:BQ3580" si="9453">SUM(BB3581)</f>
        <v>0</v>
      </c>
      <c r="BC3580" s="12">
        <f t="shared" si="9453"/>
        <v>0</v>
      </c>
      <c r="BD3580" s="12">
        <f t="shared" si="9453"/>
        <v>0</v>
      </c>
      <c r="BE3580" s="12">
        <f t="shared" si="9453"/>
        <v>0</v>
      </c>
      <c r="BF3580" s="12">
        <f t="shared" si="9453"/>
        <v>0</v>
      </c>
      <c r="BG3580" s="12">
        <f t="shared" si="9453"/>
        <v>0</v>
      </c>
      <c r="BH3580" s="12">
        <f t="shared" si="9453"/>
        <v>0</v>
      </c>
      <c r="BI3580" s="12">
        <f t="shared" si="9453"/>
        <v>0</v>
      </c>
      <c r="BJ3580" s="12">
        <f t="shared" si="9453"/>
        <v>0</v>
      </c>
      <c r="BK3580" s="12">
        <f t="shared" si="9453"/>
        <v>0</v>
      </c>
      <c r="BL3580" s="12">
        <f t="shared" si="9453"/>
        <v>0</v>
      </c>
      <c r="BM3580" s="12">
        <f t="shared" si="9453"/>
        <v>0</v>
      </c>
      <c r="BN3580" s="12">
        <f t="shared" si="9453"/>
        <v>0</v>
      </c>
      <c r="BO3580" s="12">
        <f t="shared" si="9453"/>
        <v>0</v>
      </c>
      <c r="BP3580" s="12">
        <f t="shared" si="9453"/>
        <v>0</v>
      </c>
      <c r="BQ3580" s="12">
        <f t="shared" si="9453"/>
        <v>0</v>
      </c>
      <c r="BR3580" s="12">
        <v>0</v>
      </c>
      <c r="BS3580" s="12">
        <v>0</v>
      </c>
      <c r="BT3580" s="12">
        <f t="shared" ref="BT3580:BZ3580" si="9454">SUM(BT3581)</f>
        <v>215123</v>
      </c>
      <c r="BU3580" s="12">
        <f t="shared" si="9454"/>
        <v>213473</v>
      </c>
      <c r="BV3580" s="12">
        <f t="shared" si="9454"/>
        <v>113204</v>
      </c>
      <c r="BW3580" s="12">
        <f t="shared" si="9454"/>
        <v>49000</v>
      </c>
      <c r="BX3580" s="12">
        <f t="shared" si="9454"/>
        <v>19000</v>
      </c>
      <c r="BY3580" s="12">
        <f t="shared" si="9454"/>
        <v>15000</v>
      </c>
      <c r="BZ3580" s="12">
        <f t="shared" si="9454"/>
        <v>15000</v>
      </c>
      <c r="CA3580" s="12">
        <f t="shared" si="9421"/>
        <v>162204</v>
      </c>
      <c r="CB3580" s="124">
        <f t="shared" si="9432"/>
        <v>75.983379631147727</v>
      </c>
    </row>
    <row r="3581" spans="1:80" x14ac:dyDescent="0.25">
      <c r="A3581" s="4" t="s">
        <v>928</v>
      </c>
      <c r="B3581" s="4" t="s">
        <v>88</v>
      </c>
      <c r="C3581" s="4" t="s">
        <v>1532</v>
      </c>
      <c r="D3581" s="79" t="s">
        <v>1533</v>
      </c>
      <c r="E3581" s="89">
        <v>6121</v>
      </c>
      <c r="F3581" s="79"/>
      <c r="G3581" s="75" t="s">
        <v>1906</v>
      </c>
      <c r="H3581" s="13" t="s">
        <v>46</v>
      </c>
      <c r="I3581" s="14">
        <v>191186</v>
      </c>
      <c r="J3581" s="14">
        <f t="shared" si="9420"/>
        <v>204879</v>
      </c>
      <c r="K3581" s="14">
        <v>203229</v>
      </c>
      <c r="L3581" s="14">
        <f t="shared" si="9423"/>
        <v>1650</v>
      </c>
      <c r="M3581" s="14">
        <v>1650</v>
      </c>
      <c r="N3581" s="14">
        <v>0</v>
      </c>
      <c r="O3581" s="14">
        <v>0</v>
      </c>
      <c r="P3581" s="14">
        <v>0</v>
      </c>
      <c r="Q3581" s="14">
        <v>0</v>
      </c>
      <c r="R3581" s="14">
        <v>1650</v>
      </c>
      <c r="S3581" s="14"/>
      <c r="T3581" s="14"/>
      <c r="U3581" s="14"/>
      <c r="V3581" s="14"/>
      <c r="W3581" s="14"/>
      <c r="X3581" s="14">
        <f t="shared" si="9357"/>
        <v>1650</v>
      </c>
      <c r="Y3581" s="14">
        <f>75+625</f>
        <v>700</v>
      </c>
      <c r="Z3581" s="14">
        <v>349</v>
      </c>
      <c r="AA3581" s="14">
        <v>601</v>
      </c>
      <c r="AB3581" s="14"/>
      <c r="AC3581" s="14"/>
      <c r="AD3581" s="14"/>
      <c r="AE3581" s="14"/>
      <c r="AF3581" s="14"/>
      <c r="AG3581" s="14"/>
      <c r="AH3581" s="14">
        <v>1650</v>
      </c>
      <c r="AI3581" s="14">
        <v>0</v>
      </c>
      <c r="AJ3581" s="14">
        <v>0</v>
      </c>
      <c r="AK3581" s="14"/>
      <c r="AL3581" s="14"/>
      <c r="AM3581" s="14"/>
      <c r="AN3581" s="14"/>
      <c r="AO3581" s="14"/>
      <c r="AP3581" s="14">
        <f t="shared" si="9358"/>
        <v>0</v>
      </c>
      <c r="AQ3581" s="14"/>
      <c r="AR3581" s="14"/>
      <c r="AS3581" s="14"/>
      <c r="AT3581" s="14"/>
      <c r="AU3581" s="14"/>
      <c r="AV3581" s="14"/>
      <c r="AW3581" s="14"/>
      <c r="AX3581" s="14"/>
      <c r="AY3581" s="14"/>
      <c r="AZ3581" s="14">
        <v>0</v>
      </c>
      <c r="BA3581" s="14">
        <v>0</v>
      </c>
      <c r="BB3581" s="14">
        <v>0</v>
      </c>
      <c r="BC3581" s="14"/>
      <c r="BD3581" s="14"/>
      <c r="BE3581" s="14"/>
      <c r="BF3581" s="14"/>
      <c r="BG3581" s="14"/>
      <c r="BH3581" s="14">
        <f t="shared" si="9359"/>
        <v>0</v>
      </c>
      <c r="BI3581" s="14"/>
      <c r="BJ3581" s="14"/>
      <c r="BK3581" s="14"/>
      <c r="BL3581" s="14"/>
      <c r="BM3581" s="14"/>
      <c r="BN3581" s="14"/>
      <c r="BO3581" s="14"/>
      <c r="BP3581" s="14"/>
      <c r="BQ3581" s="14"/>
      <c r="BR3581" s="14">
        <v>0</v>
      </c>
      <c r="BS3581" s="14">
        <v>0</v>
      </c>
      <c r="BT3581" s="14">
        <v>215123</v>
      </c>
      <c r="BU3581" s="14">
        <v>213473</v>
      </c>
      <c r="BV3581" s="14">
        <v>113204</v>
      </c>
      <c r="BW3581" s="14">
        <f t="shared" si="9345"/>
        <v>49000</v>
      </c>
      <c r="BX3581" s="14">
        <v>19000</v>
      </c>
      <c r="BY3581" s="14">
        <v>15000</v>
      </c>
      <c r="BZ3581" s="14">
        <v>15000</v>
      </c>
      <c r="CA3581" s="14">
        <f t="shared" si="9421"/>
        <v>162204</v>
      </c>
      <c r="CB3581" s="122">
        <f t="shared" si="9432"/>
        <v>75.983379631147727</v>
      </c>
    </row>
    <row r="3582" spans="1:80" x14ac:dyDescent="0.25">
      <c r="A3582" s="4" t="s">
        <v>928</v>
      </c>
      <c r="B3582" s="4" t="s">
        <v>88</v>
      </c>
      <c r="C3582" s="4" t="s">
        <v>1532</v>
      </c>
      <c r="D3582" s="79" t="s">
        <v>1533</v>
      </c>
      <c r="E3582" s="78" t="s">
        <v>47</v>
      </c>
      <c r="F3582" s="78" t="s">
        <v>1</v>
      </c>
      <c r="G3582" s="2" t="s">
        <v>1</v>
      </c>
      <c r="H3582" s="2" t="s">
        <v>48</v>
      </c>
      <c r="I3582" s="12">
        <f>SUM(I3583:I3589)</f>
        <v>280000</v>
      </c>
      <c r="J3582" s="12">
        <f t="shared" si="9420"/>
        <v>296024</v>
      </c>
      <c r="K3582" s="12">
        <f t="shared" ref="K3582" si="9455">SUM(K3583:K3589)</f>
        <v>227904</v>
      </c>
      <c r="L3582" s="12">
        <f t="shared" si="9423"/>
        <v>68120</v>
      </c>
      <c r="M3582" s="12">
        <f t="shared" ref="M3582:Q3582" si="9456">SUM(M3583:M3589)</f>
        <v>62620</v>
      </c>
      <c r="N3582" s="12">
        <f t="shared" si="9456"/>
        <v>0</v>
      </c>
      <c r="O3582" s="12">
        <f t="shared" si="9456"/>
        <v>5500</v>
      </c>
      <c r="P3582" s="12">
        <f t="shared" si="9456"/>
        <v>0</v>
      </c>
      <c r="Q3582" s="12">
        <f t="shared" si="9456"/>
        <v>0</v>
      </c>
      <c r="R3582" s="12">
        <f t="shared" ref="R3582:AG3582" si="9457">SUM(R3583:R3589)</f>
        <v>62620</v>
      </c>
      <c r="S3582" s="12">
        <f t="shared" si="9457"/>
        <v>0</v>
      </c>
      <c r="T3582" s="12">
        <f t="shared" si="9457"/>
        <v>0</v>
      </c>
      <c r="U3582" s="12">
        <f t="shared" si="9457"/>
        <v>0</v>
      </c>
      <c r="V3582" s="12">
        <f t="shared" si="9457"/>
        <v>0</v>
      </c>
      <c r="W3582" s="12">
        <f t="shared" si="9457"/>
        <v>0</v>
      </c>
      <c r="X3582" s="12">
        <f t="shared" si="9457"/>
        <v>62620</v>
      </c>
      <c r="Y3582" s="12">
        <f t="shared" si="9457"/>
        <v>0</v>
      </c>
      <c r="Z3582" s="12">
        <f t="shared" si="9457"/>
        <v>5356</v>
      </c>
      <c r="AA3582" s="12">
        <f t="shared" si="9457"/>
        <v>3900</v>
      </c>
      <c r="AB3582" s="12">
        <f t="shared" si="9457"/>
        <v>2574</v>
      </c>
      <c r="AC3582" s="12">
        <f t="shared" si="9457"/>
        <v>5563</v>
      </c>
      <c r="AD3582" s="12">
        <f t="shared" si="9457"/>
        <v>9327</v>
      </c>
      <c r="AE3582" s="12">
        <f t="shared" si="9457"/>
        <v>0</v>
      </c>
      <c r="AF3582" s="12">
        <f t="shared" si="9457"/>
        <v>480</v>
      </c>
      <c r="AG3582" s="12">
        <f t="shared" si="9457"/>
        <v>10275</v>
      </c>
      <c r="AH3582" s="12">
        <v>37475</v>
      </c>
      <c r="AI3582" s="12">
        <v>25145</v>
      </c>
      <c r="AJ3582" s="12">
        <f t="shared" ref="AJ3582:AY3582" si="9458">SUM(AJ3583:AJ3589)</f>
        <v>0</v>
      </c>
      <c r="AK3582" s="12">
        <f t="shared" si="9458"/>
        <v>0</v>
      </c>
      <c r="AL3582" s="12">
        <f t="shared" si="9458"/>
        <v>0</v>
      </c>
      <c r="AM3582" s="12">
        <f t="shared" si="9458"/>
        <v>0</v>
      </c>
      <c r="AN3582" s="12">
        <f t="shared" si="9458"/>
        <v>0</v>
      </c>
      <c r="AO3582" s="12">
        <f t="shared" si="9458"/>
        <v>0</v>
      </c>
      <c r="AP3582" s="12">
        <f t="shared" si="9458"/>
        <v>0</v>
      </c>
      <c r="AQ3582" s="12">
        <f t="shared" si="9458"/>
        <v>0</v>
      </c>
      <c r="AR3582" s="12">
        <f t="shared" si="9458"/>
        <v>0</v>
      </c>
      <c r="AS3582" s="12">
        <f t="shared" si="9458"/>
        <v>0</v>
      </c>
      <c r="AT3582" s="12">
        <f t="shared" si="9458"/>
        <v>0</v>
      </c>
      <c r="AU3582" s="12">
        <f t="shared" si="9458"/>
        <v>0</v>
      </c>
      <c r="AV3582" s="12">
        <f t="shared" si="9458"/>
        <v>0</v>
      </c>
      <c r="AW3582" s="12">
        <f t="shared" si="9458"/>
        <v>0</v>
      </c>
      <c r="AX3582" s="12">
        <f t="shared" si="9458"/>
        <v>0</v>
      </c>
      <c r="AY3582" s="12">
        <f t="shared" si="9458"/>
        <v>0</v>
      </c>
      <c r="AZ3582" s="12">
        <v>0</v>
      </c>
      <c r="BA3582" s="12">
        <v>0</v>
      </c>
      <c r="BB3582" s="12">
        <f t="shared" ref="BB3582:BQ3582" si="9459">SUM(BB3583:BB3589)</f>
        <v>5500</v>
      </c>
      <c r="BC3582" s="12">
        <f t="shared" si="9459"/>
        <v>9004</v>
      </c>
      <c r="BD3582" s="12">
        <f t="shared" si="9459"/>
        <v>0</v>
      </c>
      <c r="BE3582" s="12">
        <f t="shared" si="9459"/>
        <v>13182</v>
      </c>
      <c r="BF3582" s="12">
        <f t="shared" si="9459"/>
        <v>0</v>
      </c>
      <c r="BG3582" s="12">
        <f t="shared" si="9459"/>
        <v>0</v>
      </c>
      <c r="BH3582" s="12">
        <f t="shared" si="9459"/>
        <v>27686</v>
      </c>
      <c r="BI3582" s="12">
        <f t="shared" si="9459"/>
        <v>2149</v>
      </c>
      <c r="BJ3582" s="12">
        <f t="shared" si="9459"/>
        <v>830</v>
      </c>
      <c r="BK3582" s="12">
        <f t="shared" si="9459"/>
        <v>9004</v>
      </c>
      <c r="BL3582" s="12">
        <f t="shared" si="9459"/>
        <v>0</v>
      </c>
      <c r="BM3582" s="12">
        <f t="shared" si="9459"/>
        <v>0</v>
      </c>
      <c r="BN3582" s="12">
        <f t="shared" si="9459"/>
        <v>0</v>
      </c>
      <c r="BO3582" s="12">
        <f t="shared" si="9459"/>
        <v>2500</v>
      </c>
      <c r="BP3582" s="12">
        <f t="shared" si="9459"/>
        <v>7000</v>
      </c>
      <c r="BQ3582" s="12">
        <f t="shared" si="9459"/>
        <v>3682</v>
      </c>
      <c r="BR3582" s="12">
        <v>25165</v>
      </c>
      <c r="BS3582" s="12">
        <v>2521</v>
      </c>
      <c r="BT3582" s="12">
        <f t="shared" ref="BT3582:BZ3582" si="9460">SUM(BT3583:BT3589)</f>
        <v>310085</v>
      </c>
      <c r="BU3582" s="12">
        <f t="shared" si="9460"/>
        <v>241965</v>
      </c>
      <c r="BV3582" s="12">
        <f t="shared" si="9460"/>
        <v>125455</v>
      </c>
      <c r="BW3582" s="12">
        <f t="shared" si="9460"/>
        <v>52410</v>
      </c>
      <c r="BX3582" s="12">
        <f t="shared" si="9460"/>
        <v>21250</v>
      </c>
      <c r="BY3582" s="12">
        <f t="shared" si="9460"/>
        <v>15580</v>
      </c>
      <c r="BZ3582" s="12">
        <f t="shared" si="9460"/>
        <v>15580</v>
      </c>
      <c r="CA3582" s="12">
        <f t="shared" si="9421"/>
        <v>177865</v>
      </c>
      <c r="CB3582" s="124">
        <f t="shared" si="9432"/>
        <v>73.50856528836816</v>
      </c>
    </row>
    <row r="3583" spans="1:80" x14ac:dyDescent="0.25">
      <c r="A3583" s="4" t="s">
        <v>928</v>
      </c>
      <c r="B3583" s="4" t="s">
        <v>88</v>
      </c>
      <c r="C3583" s="4" t="s">
        <v>1532</v>
      </c>
      <c r="D3583" s="79" t="s">
        <v>1533</v>
      </c>
      <c r="E3583" s="89">
        <v>6131</v>
      </c>
      <c r="F3583" s="79"/>
      <c r="G3583" s="75" t="s">
        <v>1906</v>
      </c>
      <c r="H3583" s="13" t="s">
        <v>49</v>
      </c>
      <c r="I3583" s="14">
        <v>1500</v>
      </c>
      <c r="J3583" s="14">
        <f t="shared" si="9420"/>
        <v>3000</v>
      </c>
      <c r="K3583" s="14">
        <v>1900</v>
      </c>
      <c r="L3583" s="14">
        <f t="shared" si="9423"/>
        <v>1100</v>
      </c>
      <c r="M3583" s="14">
        <v>1100</v>
      </c>
      <c r="N3583" s="14">
        <v>0</v>
      </c>
      <c r="O3583" s="14">
        <v>0</v>
      </c>
      <c r="P3583" s="14">
        <v>0</v>
      </c>
      <c r="Q3583" s="14">
        <v>0</v>
      </c>
      <c r="R3583" s="14">
        <v>1100</v>
      </c>
      <c r="S3583" s="14"/>
      <c r="T3583" s="14"/>
      <c r="U3583" s="14"/>
      <c r="V3583" s="14"/>
      <c r="W3583" s="14"/>
      <c r="X3583" s="14">
        <f t="shared" si="9357"/>
        <v>1100</v>
      </c>
      <c r="Y3583" s="14"/>
      <c r="Z3583" s="14"/>
      <c r="AA3583" s="14"/>
      <c r="AB3583" s="14"/>
      <c r="AC3583" s="14"/>
      <c r="AD3583" s="14"/>
      <c r="AE3583" s="14"/>
      <c r="AF3583" s="14"/>
      <c r="AG3583" s="14"/>
      <c r="AH3583" s="14">
        <v>0</v>
      </c>
      <c r="AI3583" s="14">
        <v>1100</v>
      </c>
      <c r="AJ3583" s="14">
        <v>0</v>
      </c>
      <c r="AK3583" s="14"/>
      <c r="AL3583" s="14"/>
      <c r="AM3583" s="14"/>
      <c r="AN3583" s="14"/>
      <c r="AO3583" s="14"/>
      <c r="AP3583" s="14">
        <f t="shared" si="9358"/>
        <v>0</v>
      </c>
      <c r="AQ3583" s="14"/>
      <c r="AR3583" s="14"/>
      <c r="AS3583" s="14"/>
      <c r="AT3583" s="14"/>
      <c r="AU3583" s="14"/>
      <c r="AV3583" s="14"/>
      <c r="AW3583" s="14"/>
      <c r="AX3583" s="14"/>
      <c r="AY3583" s="14"/>
      <c r="AZ3583" s="14">
        <v>0</v>
      </c>
      <c r="BA3583" s="14">
        <v>0</v>
      </c>
      <c r="BB3583" s="14">
        <v>0</v>
      </c>
      <c r="BC3583" s="14"/>
      <c r="BD3583" s="14"/>
      <c r="BE3583" s="14"/>
      <c r="BF3583" s="14"/>
      <c r="BG3583" s="14"/>
      <c r="BH3583" s="14">
        <f t="shared" si="9359"/>
        <v>0</v>
      </c>
      <c r="BI3583" s="14"/>
      <c r="BJ3583" s="14"/>
      <c r="BK3583" s="14"/>
      <c r="BL3583" s="14"/>
      <c r="BM3583" s="14"/>
      <c r="BN3583" s="14"/>
      <c r="BO3583" s="14"/>
      <c r="BP3583" s="14"/>
      <c r="BQ3583" s="14"/>
      <c r="BR3583" s="14">
        <v>0</v>
      </c>
      <c r="BS3583" s="14">
        <v>0</v>
      </c>
      <c r="BT3583" s="14">
        <v>3000</v>
      </c>
      <c r="BU3583" s="14">
        <v>1900</v>
      </c>
      <c r="BV3583" s="14">
        <v>1000</v>
      </c>
      <c r="BW3583" s="14">
        <f t="shared" si="9345"/>
        <v>900</v>
      </c>
      <c r="BX3583" s="14">
        <v>900</v>
      </c>
      <c r="BY3583" s="14"/>
      <c r="BZ3583" s="14"/>
      <c r="CA3583" s="14">
        <f t="shared" si="9421"/>
        <v>1900</v>
      </c>
      <c r="CB3583" s="122">
        <f t="shared" si="9432"/>
        <v>100</v>
      </c>
    </row>
    <row r="3584" spans="1:80" x14ac:dyDescent="0.25">
      <c r="A3584" s="4" t="s">
        <v>928</v>
      </c>
      <c r="B3584" s="4" t="s">
        <v>88</v>
      </c>
      <c r="C3584" s="4" t="s">
        <v>1532</v>
      </c>
      <c r="D3584" s="79" t="s">
        <v>1533</v>
      </c>
      <c r="E3584" s="89">
        <v>6132</v>
      </c>
      <c r="F3584" s="79"/>
      <c r="G3584" s="75" t="s">
        <v>1906</v>
      </c>
      <c r="H3584" s="13" t="s">
        <v>196</v>
      </c>
      <c r="I3584" s="14">
        <v>116000</v>
      </c>
      <c r="J3584" s="14">
        <f t="shared" si="9420"/>
        <v>127600</v>
      </c>
      <c r="K3584" s="14">
        <v>127600</v>
      </c>
      <c r="L3584" s="14">
        <f t="shared" si="9423"/>
        <v>0</v>
      </c>
      <c r="M3584" s="14">
        <v>0</v>
      </c>
      <c r="N3584" s="14">
        <v>0</v>
      </c>
      <c r="O3584" s="14">
        <v>0</v>
      </c>
      <c r="P3584" s="14">
        <v>0</v>
      </c>
      <c r="Q3584" s="14">
        <v>0</v>
      </c>
      <c r="R3584" s="14">
        <v>0</v>
      </c>
      <c r="S3584" s="14"/>
      <c r="T3584" s="14"/>
      <c r="U3584" s="14"/>
      <c r="V3584" s="14"/>
      <c r="W3584" s="14"/>
      <c r="X3584" s="14">
        <f t="shared" si="9357"/>
        <v>0</v>
      </c>
      <c r="Y3584" s="14"/>
      <c r="Z3584" s="14"/>
      <c r="AA3584" s="14"/>
      <c r="AB3584" s="14"/>
      <c r="AC3584" s="14"/>
      <c r="AD3584" s="14"/>
      <c r="AE3584" s="14"/>
      <c r="AF3584" s="14"/>
      <c r="AG3584" s="14"/>
      <c r="AH3584" s="14">
        <v>0</v>
      </c>
      <c r="AI3584" s="14">
        <v>0</v>
      </c>
      <c r="AJ3584" s="14">
        <v>0</v>
      </c>
      <c r="AK3584" s="14"/>
      <c r="AL3584" s="14"/>
      <c r="AM3584" s="14"/>
      <c r="AN3584" s="14"/>
      <c r="AO3584" s="14"/>
      <c r="AP3584" s="14">
        <f t="shared" si="9358"/>
        <v>0</v>
      </c>
      <c r="AQ3584" s="14"/>
      <c r="AR3584" s="14"/>
      <c r="AS3584" s="14"/>
      <c r="AT3584" s="14"/>
      <c r="AU3584" s="14"/>
      <c r="AV3584" s="14"/>
      <c r="AW3584" s="14"/>
      <c r="AX3584" s="14"/>
      <c r="AY3584" s="14"/>
      <c r="AZ3584" s="14">
        <v>0</v>
      </c>
      <c r="BA3584" s="14">
        <v>0</v>
      </c>
      <c r="BB3584" s="14">
        <v>0</v>
      </c>
      <c r="BC3584" s="14"/>
      <c r="BD3584" s="14"/>
      <c r="BE3584" s="14"/>
      <c r="BF3584" s="14"/>
      <c r="BG3584" s="14"/>
      <c r="BH3584" s="14">
        <f t="shared" si="9359"/>
        <v>0</v>
      </c>
      <c r="BI3584" s="14"/>
      <c r="BJ3584" s="14"/>
      <c r="BK3584" s="14"/>
      <c r="BL3584" s="14"/>
      <c r="BM3584" s="14"/>
      <c r="BN3584" s="14"/>
      <c r="BO3584" s="14"/>
      <c r="BP3584" s="14"/>
      <c r="BQ3584" s="14"/>
      <c r="BR3584" s="14">
        <v>0</v>
      </c>
      <c r="BS3584" s="14">
        <v>0</v>
      </c>
      <c r="BT3584" s="14">
        <v>127600</v>
      </c>
      <c r="BU3584" s="14">
        <v>127600</v>
      </c>
      <c r="BV3584" s="14">
        <v>68000</v>
      </c>
      <c r="BW3584" s="14">
        <f t="shared" si="9345"/>
        <v>26600</v>
      </c>
      <c r="BX3584" s="14">
        <v>10600</v>
      </c>
      <c r="BY3584" s="14">
        <v>8000</v>
      </c>
      <c r="BZ3584" s="14">
        <v>8000</v>
      </c>
      <c r="CA3584" s="14">
        <f t="shared" si="9421"/>
        <v>94600</v>
      </c>
      <c r="CB3584" s="122">
        <f t="shared" si="9432"/>
        <v>74.137931034482762</v>
      </c>
    </row>
    <row r="3585" spans="1:80" x14ac:dyDescent="0.25">
      <c r="A3585" s="4" t="s">
        <v>928</v>
      </c>
      <c r="B3585" s="4" t="s">
        <v>88</v>
      </c>
      <c r="C3585" s="4" t="s">
        <v>1532</v>
      </c>
      <c r="D3585" s="79" t="s">
        <v>1533</v>
      </c>
      <c r="E3585" s="89">
        <v>6133</v>
      </c>
      <c r="F3585" s="79"/>
      <c r="G3585" s="75" t="s">
        <v>1906</v>
      </c>
      <c r="H3585" s="13" t="s">
        <v>198</v>
      </c>
      <c r="I3585" s="14">
        <v>13100</v>
      </c>
      <c r="J3585" s="14">
        <f t="shared" si="9420"/>
        <v>14410</v>
      </c>
      <c r="K3585" s="14">
        <v>14410</v>
      </c>
      <c r="L3585" s="14">
        <f t="shared" si="9423"/>
        <v>0</v>
      </c>
      <c r="M3585" s="14">
        <v>0</v>
      </c>
      <c r="N3585" s="14">
        <v>0</v>
      </c>
      <c r="O3585" s="14">
        <v>0</v>
      </c>
      <c r="P3585" s="14">
        <v>0</v>
      </c>
      <c r="Q3585" s="14">
        <v>0</v>
      </c>
      <c r="R3585" s="14">
        <v>0</v>
      </c>
      <c r="S3585" s="14"/>
      <c r="T3585" s="14"/>
      <c r="U3585" s="14"/>
      <c r="V3585" s="14"/>
      <c r="W3585" s="14"/>
      <c r="X3585" s="14">
        <f t="shared" si="9357"/>
        <v>0</v>
      </c>
      <c r="Y3585" s="14"/>
      <c r="Z3585" s="14"/>
      <c r="AA3585" s="14"/>
      <c r="AB3585" s="14"/>
      <c r="AC3585" s="14"/>
      <c r="AD3585" s="14"/>
      <c r="AE3585" s="14"/>
      <c r="AF3585" s="14"/>
      <c r="AG3585" s="14"/>
      <c r="AH3585" s="14">
        <v>0</v>
      </c>
      <c r="AI3585" s="14">
        <v>0</v>
      </c>
      <c r="AJ3585" s="14">
        <v>0</v>
      </c>
      <c r="AK3585" s="14"/>
      <c r="AL3585" s="14"/>
      <c r="AM3585" s="14"/>
      <c r="AN3585" s="14"/>
      <c r="AO3585" s="14"/>
      <c r="AP3585" s="14">
        <f t="shared" si="9358"/>
        <v>0</v>
      </c>
      <c r="AQ3585" s="14"/>
      <c r="AR3585" s="14"/>
      <c r="AS3585" s="14"/>
      <c r="AT3585" s="14"/>
      <c r="AU3585" s="14"/>
      <c r="AV3585" s="14"/>
      <c r="AW3585" s="14"/>
      <c r="AX3585" s="14"/>
      <c r="AY3585" s="14"/>
      <c r="AZ3585" s="14">
        <v>0</v>
      </c>
      <c r="BA3585" s="14">
        <v>0</v>
      </c>
      <c r="BB3585" s="14">
        <v>0</v>
      </c>
      <c r="BC3585" s="14"/>
      <c r="BD3585" s="14"/>
      <c r="BE3585" s="14"/>
      <c r="BF3585" s="14"/>
      <c r="BG3585" s="14"/>
      <c r="BH3585" s="14">
        <f t="shared" si="9359"/>
        <v>0</v>
      </c>
      <c r="BI3585" s="14"/>
      <c r="BJ3585" s="14"/>
      <c r="BK3585" s="14"/>
      <c r="BL3585" s="14"/>
      <c r="BM3585" s="14"/>
      <c r="BN3585" s="14"/>
      <c r="BO3585" s="14"/>
      <c r="BP3585" s="14"/>
      <c r="BQ3585" s="14"/>
      <c r="BR3585" s="14">
        <v>0</v>
      </c>
      <c r="BS3585" s="14">
        <v>0</v>
      </c>
      <c r="BT3585" s="14">
        <v>14410</v>
      </c>
      <c r="BU3585" s="14">
        <v>14410</v>
      </c>
      <c r="BV3585" s="14">
        <v>7200</v>
      </c>
      <c r="BW3585" s="14">
        <f t="shared" si="9345"/>
        <v>3200</v>
      </c>
      <c r="BX3585" s="14">
        <v>1200</v>
      </c>
      <c r="BY3585" s="14">
        <v>1000</v>
      </c>
      <c r="BZ3585" s="14">
        <v>1000</v>
      </c>
      <c r="CA3585" s="14">
        <f t="shared" si="9421"/>
        <v>10400</v>
      </c>
      <c r="CB3585" s="122">
        <f t="shared" si="9432"/>
        <v>72.172102706453856</v>
      </c>
    </row>
    <row r="3586" spans="1:80" x14ac:dyDescent="0.25">
      <c r="A3586" s="4" t="s">
        <v>928</v>
      </c>
      <c r="B3586" s="4" t="s">
        <v>88</v>
      </c>
      <c r="C3586" s="4" t="s">
        <v>1532</v>
      </c>
      <c r="D3586" s="79" t="s">
        <v>1533</v>
      </c>
      <c r="E3586" s="89">
        <v>6134</v>
      </c>
      <c r="F3586" s="79"/>
      <c r="G3586" s="75" t="s">
        <v>1906</v>
      </c>
      <c r="H3586" s="13" t="s">
        <v>200</v>
      </c>
      <c r="I3586" s="14">
        <v>77500</v>
      </c>
      <c r="J3586" s="14">
        <f t="shared" si="9420"/>
        <v>74250</v>
      </c>
      <c r="K3586" s="14">
        <v>13750</v>
      </c>
      <c r="L3586" s="14">
        <f t="shared" si="9423"/>
        <v>60500</v>
      </c>
      <c r="M3586" s="14">
        <v>55000</v>
      </c>
      <c r="N3586" s="14">
        <v>0</v>
      </c>
      <c r="O3586" s="14">
        <v>5500</v>
      </c>
      <c r="P3586" s="14">
        <v>0</v>
      </c>
      <c r="Q3586" s="14">
        <v>0</v>
      </c>
      <c r="R3586" s="14">
        <v>55000</v>
      </c>
      <c r="S3586" s="14"/>
      <c r="T3586" s="14"/>
      <c r="U3586" s="14"/>
      <c r="V3586" s="14"/>
      <c r="W3586" s="14"/>
      <c r="X3586" s="14">
        <f t="shared" si="9357"/>
        <v>55000</v>
      </c>
      <c r="Y3586" s="14"/>
      <c r="Z3586" s="14">
        <v>5356</v>
      </c>
      <c r="AA3586" s="14">
        <v>3900</v>
      </c>
      <c r="AB3586" s="14">
        <v>2574</v>
      </c>
      <c r="AC3586" s="14">
        <v>5563</v>
      </c>
      <c r="AD3586" s="14">
        <v>9327</v>
      </c>
      <c r="AE3586" s="14"/>
      <c r="AF3586" s="14"/>
      <c r="AG3586" s="14">
        <v>7235</v>
      </c>
      <c r="AH3586" s="14">
        <v>33955</v>
      </c>
      <c r="AI3586" s="14">
        <v>21045</v>
      </c>
      <c r="AJ3586" s="14">
        <v>0</v>
      </c>
      <c r="AK3586" s="14"/>
      <c r="AL3586" s="14"/>
      <c r="AM3586" s="14"/>
      <c r="AN3586" s="14"/>
      <c r="AO3586" s="14"/>
      <c r="AP3586" s="14">
        <f t="shared" si="9358"/>
        <v>0</v>
      </c>
      <c r="AQ3586" s="14"/>
      <c r="AR3586" s="14"/>
      <c r="AS3586" s="14"/>
      <c r="AT3586" s="14"/>
      <c r="AU3586" s="14"/>
      <c r="AV3586" s="14"/>
      <c r="AW3586" s="14"/>
      <c r="AX3586" s="14"/>
      <c r="AY3586" s="14"/>
      <c r="AZ3586" s="14">
        <v>0</v>
      </c>
      <c r="BA3586" s="14">
        <v>0</v>
      </c>
      <c r="BB3586" s="14">
        <v>5500</v>
      </c>
      <c r="BC3586" s="14">
        <v>3004</v>
      </c>
      <c r="BD3586" s="14"/>
      <c r="BE3586" s="14">
        <f>2500+3682</f>
        <v>6182</v>
      </c>
      <c r="BF3586" s="14"/>
      <c r="BG3586" s="14"/>
      <c r="BH3586" s="14">
        <f t="shared" si="9359"/>
        <v>14686</v>
      </c>
      <c r="BI3586" s="14">
        <v>2149</v>
      </c>
      <c r="BJ3586" s="14">
        <v>830</v>
      </c>
      <c r="BK3586" s="14">
        <v>3004</v>
      </c>
      <c r="BL3586" s="14"/>
      <c r="BM3586" s="14"/>
      <c r="BN3586" s="14"/>
      <c r="BO3586" s="14">
        <v>2500</v>
      </c>
      <c r="BP3586" s="14"/>
      <c r="BQ3586" s="14">
        <v>3682</v>
      </c>
      <c r="BR3586" s="14">
        <v>12165</v>
      </c>
      <c r="BS3586" s="14">
        <v>2521</v>
      </c>
      <c r="BT3586" s="14">
        <v>88000</v>
      </c>
      <c r="BU3586" s="14">
        <v>27500</v>
      </c>
      <c r="BV3586" s="14">
        <v>13800</v>
      </c>
      <c r="BW3586" s="14">
        <f t="shared" si="9345"/>
        <v>6300</v>
      </c>
      <c r="BX3586" s="14">
        <v>2300</v>
      </c>
      <c r="BY3586" s="14">
        <v>2000</v>
      </c>
      <c r="BZ3586" s="14">
        <v>2000</v>
      </c>
      <c r="CA3586" s="14">
        <f t="shared" si="9421"/>
        <v>20100</v>
      </c>
      <c r="CB3586" s="122">
        <f t="shared" si="9432"/>
        <v>73.090909090909093</v>
      </c>
    </row>
    <row r="3587" spans="1:80" x14ac:dyDescent="0.25">
      <c r="A3587" s="4" t="s">
        <v>928</v>
      </c>
      <c r="B3587" s="4" t="s">
        <v>88</v>
      </c>
      <c r="C3587" s="4" t="s">
        <v>1532</v>
      </c>
      <c r="D3587" s="79" t="s">
        <v>1533</v>
      </c>
      <c r="E3587" s="89">
        <v>6135</v>
      </c>
      <c r="F3587" s="79"/>
      <c r="G3587" s="75" t="s">
        <v>1906</v>
      </c>
      <c r="H3587" s="13" t="s">
        <v>201</v>
      </c>
      <c r="I3587" s="14">
        <v>2200</v>
      </c>
      <c r="J3587" s="14">
        <f t="shared" si="9420"/>
        <v>2420</v>
      </c>
      <c r="K3587" s="14">
        <v>1100</v>
      </c>
      <c r="L3587" s="14">
        <f t="shared" si="9423"/>
        <v>1320</v>
      </c>
      <c r="M3587" s="14">
        <v>1320</v>
      </c>
      <c r="N3587" s="14">
        <v>0</v>
      </c>
      <c r="O3587" s="14">
        <v>0</v>
      </c>
      <c r="P3587" s="14">
        <v>0</v>
      </c>
      <c r="Q3587" s="14">
        <v>0</v>
      </c>
      <c r="R3587" s="14">
        <v>1320</v>
      </c>
      <c r="S3587" s="14"/>
      <c r="T3587" s="14"/>
      <c r="U3587" s="14"/>
      <c r="V3587" s="14"/>
      <c r="W3587" s="14"/>
      <c r="X3587" s="14">
        <f t="shared" si="9357"/>
        <v>1320</v>
      </c>
      <c r="Y3587" s="14"/>
      <c r="Z3587" s="14"/>
      <c r="AA3587" s="14"/>
      <c r="AB3587" s="14"/>
      <c r="AC3587" s="14"/>
      <c r="AD3587" s="14"/>
      <c r="AE3587" s="14"/>
      <c r="AF3587" s="14">
        <v>480</v>
      </c>
      <c r="AG3587" s="14">
        <v>840</v>
      </c>
      <c r="AH3587" s="14">
        <v>1320</v>
      </c>
      <c r="AI3587" s="14">
        <v>0</v>
      </c>
      <c r="AJ3587" s="14">
        <v>0</v>
      </c>
      <c r="AK3587" s="14"/>
      <c r="AL3587" s="14"/>
      <c r="AM3587" s="14"/>
      <c r="AN3587" s="14"/>
      <c r="AO3587" s="14"/>
      <c r="AP3587" s="14">
        <f t="shared" si="9358"/>
        <v>0</v>
      </c>
      <c r="AQ3587" s="14"/>
      <c r="AR3587" s="14"/>
      <c r="AS3587" s="14"/>
      <c r="AT3587" s="14"/>
      <c r="AU3587" s="14"/>
      <c r="AV3587" s="14"/>
      <c r="AW3587" s="14"/>
      <c r="AX3587" s="14"/>
      <c r="AY3587" s="14"/>
      <c r="AZ3587" s="14">
        <v>0</v>
      </c>
      <c r="BA3587" s="14">
        <v>0</v>
      </c>
      <c r="BB3587" s="14">
        <v>0</v>
      </c>
      <c r="BC3587" s="14"/>
      <c r="BD3587" s="14"/>
      <c r="BE3587" s="14"/>
      <c r="BF3587" s="14"/>
      <c r="BG3587" s="14"/>
      <c r="BH3587" s="14">
        <f t="shared" si="9359"/>
        <v>0</v>
      </c>
      <c r="BI3587" s="14"/>
      <c r="BJ3587" s="14"/>
      <c r="BK3587" s="14"/>
      <c r="BL3587" s="14"/>
      <c r="BM3587" s="14"/>
      <c r="BN3587" s="14"/>
      <c r="BO3587" s="14"/>
      <c r="BP3587" s="14"/>
      <c r="BQ3587" s="14"/>
      <c r="BR3587" s="14">
        <v>0</v>
      </c>
      <c r="BS3587" s="14">
        <v>0</v>
      </c>
      <c r="BT3587" s="14">
        <v>2420</v>
      </c>
      <c r="BU3587" s="14">
        <v>1100</v>
      </c>
      <c r="BV3587" s="14">
        <v>650</v>
      </c>
      <c r="BW3587" s="14">
        <f t="shared" si="9345"/>
        <v>450</v>
      </c>
      <c r="BX3587" s="14">
        <v>450</v>
      </c>
      <c r="BY3587" s="14"/>
      <c r="BZ3587" s="14"/>
      <c r="CA3587" s="14">
        <f t="shared" si="9421"/>
        <v>1100</v>
      </c>
      <c r="CB3587" s="122">
        <f t="shared" si="9432"/>
        <v>100</v>
      </c>
    </row>
    <row r="3588" spans="1:80" x14ac:dyDescent="0.25">
      <c r="A3588" s="4" t="s">
        <v>928</v>
      </c>
      <c r="B3588" s="4" t="s">
        <v>88</v>
      </c>
      <c r="C3588" s="4" t="s">
        <v>1532</v>
      </c>
      <c r="D3588" s="79" t="s">
        <v>1533</v>
      </c>
      <c r="E3588" s="89">
        <v>6137</v>
      </c>
      <c r="F3588" s="79"/>
      <c r="G3588" s="75" t="s">
        <v>1906</v>
      </c>
      <c r="H3588" s="13" t="s">
        <v>204</v>
      </c>
      <c r="I3588" s="14">
        <v>15000</v>
      </c>
      <c r="J3588" s="14">
        <f t="shared" si="9420"/>
        <v>14000</v>
      </c>
      <c r="K3588" s="14">
        <v>11000</v>
      </c>
      <c r="L3588" s="14">
        <f t="shared" si="9423"/>
        <v>3000</v>
      </c>
      <c r="M3588" s="14">
        <v>3000</v>
      </c>
      <c r="N3588" s="14">
        <v>0</v>
      </c>
      <c r="O3588" s="14">
        <v>0</v>
      </c>
      <c r="P3588" s="14">
        <v>0</v>
      </c>
      <c r="Q3588" s="14">
        <v>0</v>
      </c>
      <c r="R3588" s="14">
        <v>3000</v>
      </c>
      <c r="S3588" s="14"/>
      <c r="T3588" s="14"/>
      <c r="U3588" s="14"/>
      <c r="V3588" s="14"/>
      <c r="W3588" s="14"/>
      <c r="X3588" s="14">
        <f t="shared" si="9357"/>
        <v>3000</v>
      </c>
      <c r="Y3588" s="14"/>
      <c r="Z3588" s="14"/>
      <c r="AA3588" s="14"/>
      <c r="AB3588" s="14"/>
      <c r="AC3588" s="14"/>
      <c r="AD3588" s="14"/>
      <c r="AE3588" s="14"/>
      <c r="AF3588" s="14"/>
      <c r="AG3588" s="14"/>
      <c r="AH3588" s="14">
        <v>0</v>
      </c>
      <c r="AI3588" s="14">
        <v>3000</v>
      </c>
      <c r="AJ3588" s="14">
        <v>0</v>
      </c>
      <c r="AK3588" s="14"/>
      <c r="AL3588" s="14"/>
      <c r="AM3588" s="14"/>
      <c r="AN3588" s="14"/>
      <c r="AO3588" s="14"/>
      <c r="AP3588" s="14">
        <f t="shared" si="9358"/>
        <v>0</v>
      </c>
      <c r="AQ3588" s="14"/>
      <c r="AR3588" s="14"/>
      <c r="AS3588" s="14"/>
      <c r="AT3588" s="14"/>
      <c r="AU3588" s="14"/>
      <c r="AV3588" s="14"/>
      <c r="AW3588" s="14"/>
      <c r="AX3588" s="14"/>
      <c r="AY3588" s="14"/>
      <c r="AZ3588" s="14">
        <v>0</v>
      </c>
      <c r="BA3588" s="14">
        <v>0</v>
      </c>
      <c r="BB3588" s="14">
        <v>0</v>
      </c>
      <c r="BC3588" s="14">
        <v>6000</v>
      </c>
      <c r="BD3588" s="14"/>
      <c r="BE3588" s="14">
        <v>7000</v>
      </c>
      <c r="BF3588" s="14"/>
      <c r="BG3588" s="14"/>
      <c r="BH3588" s="14">
        <f t="shared" si="9359"/>
        <v>13000</v>
      </c>
      <c r="BI3588" s="14"/>
      <c r="BJ3588" s="14"/>
      <c r="BK3588" s="14">
        <v>6000</v>
      </c>
      <c r="BL3588" s="14"/>
      <c r="BM3588" s="14"/>
      <c r="BN3588" s="14"/>
      <c r="BO3588" s="14"/>
      <c r="BP3588" s="14">
        <v>7000</v>
      </c>
      <c r="BQ3588" s="14"/>
      <c r="BR3588" s="14">
        <v>13000</v>
      </c>
      <c r="BS3588" s="14">
        <v>0</v>
      </c>
      <c r="BT3588" s="14">
        <v>14000</v>
      </c>
      <c r="BU3588" s="14">
        <v>11000</v>
      </c>
      <c r="BV3588" s="14">
        <v>5520</v>
      </c>
      <c r="BW3588" s="14">
        <f t="shared" si="9345"/>
        <v>2120</v>
      </c>
      <c r="BX3588" s="14">
        <v>920</v>
      </c>
      <c r="BY3588" s="14">
        <v>600</v>
      </c>
      <c r="BZ3588" s="14">
        <v>600</v>
      </c>
      <c r="CA3588" s="14">
        <f t="shared" si="9421"/>
        <v>7640</v>
      </c>
      <c r="CB3588" s="122">
        <f t="shared" si="9432"/>
        <v>69.454545454545453</v>
      </c>
    </row>
    <row r="3589" spans="1:80" x14ac:dyDescent="0.25">
      <c r="A3589" s="1" t="s">
        <v>928</v>
      </c>
      <c r="B3589" s="1" t="s">
        <v>88</v>
      </c>
      <c r="C3589" s="1" t="s">
        <v>1532</v>
      </c>
      <c r="D3589" s="82" t="s">
        <v>1533</v>
      </c>
      <c r="E3589" s="82" t="s">
        <v>50</v>
      </c>
      <c r="F3589" s="79" t="s">
        <v>1</v>
      </c>
      <c r="G3589" s="13" t="s">
        <v>1</v>
      </c>
      <c r="H3589" s="2" t="s">
        <v>51</v>
      </c>
      <c r="I3589" s="12">
        <f>SUM(I3590:I3592)</f>
        <v>54700</v>
      </c>
      <c r="J3589" s="12">
        <f t="shared" si="9420"/>
        <v>60344</v>
      </c>
      <c r="K3589" s="12">
        <f t="shared" ref="K3589" si="9461">SUM(K3590:K3592)</f>
        <v>58144</v>
      </c>
      <c r="L3589" s="12">
        <f t="shared" si="9423"/>
        <v>2200</v>
      </c>
      <c r="M3589" s="12">
        <f t="shared" ref="M3589:Q3589" si="9462">SUM(M3590:M3592)</f>
        <v>2200</v>
      </c>
      <c r="N3589" s="12">
        <f t="shared" si="9462"/>
        <v>0</v>
      </c>
      <c r="O3589" s="12">
        <f t="shared" si="9462"/>
        <v>0</v>
      </c>
      <c r="P3589" s="12">
        <f t="shared" si="9462"/>
        <v>0</v>
      </c>
      <c r="Q3589" s="12">
        <f t="shared" si="9462"/>
        <v>0</v>
      </c>
      <c r="R3589" s="12">
        <f t="shared" ref="R3589:AG3589" si="9463">SUM(R3590:R3592)</f>
        <v>2200</v>
      </c>
      <c r="S3589" s="12">
        <f t="shared" si="9463"/>
        <v>0</v>
      </c>
      <c r="T3589" s="12">
        <f t="shared" si="9463"/>
        <v>0</v>
      </c>
      <c r="U3589" s="12">
        <f t="shared" si="9463"/>
        <v>0</v>
      </c>
      <c r="V3589" s="12">
        <f t="shared" si="9463"/>
        <v>0</v>
      </c>
      <c r="W3589" s="12">
        <f t="shared" si="9463"/>
        <v>0</v>
      </c>
      <c r="X3589" s="12">
        <f t="shared" si="9463"/>
        <v>2200</v>
      </c>
      <c r="Y3589" s="12">
        <f t="shared" si="9463"/>
        <v>0</v>
      </c>
      <c r="Z3589" s="12">
        <f t="shared" si="9463"/>
        <v>0</v>
      </c>
      <c r="AA3589" s="12">
        <f t="shared" si="9463"/>
        <v>0</v>
      </c>
      <c r="AB3589" s="12">
        <f t="shared" si="9463"/>
        <v>0</v>
      </c>
      <c r="AC3589" s="12">
        <f t="shared" si="9463"/>
        <v>0</v>
      </c>
      <c r="AD3589" s="12">
        <f t="shared" si="9463"/>
        <v>0</v>
      </c>
      <c r="AE3589" s="12">
        <f t="shared" si="9463"/>
        <v>0</v>
      </c>
      <c r="AF3589" s="12">
        <f t="shared" si="9463"/>
        <v>0</v>
      </c>
      <c r="AG3589" s="12">
        <f t="shared" si="9463"/>
        <v>2200</v>
      </c>
      <c r="AH3589" s="12">
        <v>2200</v>
      </c>
      <c r="AI3589" s="12">
        <v>0</v>
      </c>
      <c r="AJ3589" s="12">
        <f t="shared" ref="AJ3589:AY3589" si="9464">SUM(AJ3590:AJ3592)</f>
        <v>0</v>
      </c>
      <c r="AK3589" s="12">
        <f t="shared" si="9464"/>
        <v>0</v>
      </c>
      <c r="AL3589" s="12">
        <f t="shared" si="9464"/>
        <v>0</v>
      </c>
      <c r="AM3589" s="12">
        <f t="shared" si="9464"/>
        <v>0</v>
      </c>
      <c r="AN3589" s="12">
        <f t="shared" si="9464"/>
        <v>0</v>
      </c>
      <c r="AO3589" s="12">
        <f t="shared" si="9464"/>
        <v>0</v>
      </c>
      <c r="AP3589" s="12">
        <f t="shared" si="9464"/>
        <v>0</v>
      </c>
      <c r="AQ3589" s="12">
        <f t="shared" si="9464"/>
        <v>0</v>
      </c>
      <c r="AR3589" s="12">
        <f t="shared" si="9464"/>
        <v>0</v>
      </c>
      <c r="AS3589" s="12">
        <f t="shared" si="9464"/>
        <v>0</v>
      </c>
      <c r="AT3589" s="12">
        <f t="shared" si="9464"/>
        <v>0</v>
      </c>
      <c r="AU3589" s="12">
        <f t="shared" si="9464"/>
        <v>0</v>
      </c>
      <c r="AV3589" s="12">
        <f t="shared" si="9464"/>
        <v>0</v>
      </c>
      <c r="AW3589" s="12">
        <f t="shared" si="9464"/>
        <v>0</v>
      </c>
      <c r="AX3589" s="12">
        <f t="shared" si="9464"/>
        <v>0</v>
      </c>
      <c r="AY3589" s="12">
        <f t="shared" si="9464"/>
        <v>0</v>
      </c>
      <c r="AZ3589" s="12">
        <v>0</v>
      </c>
      <c r="BA3589" s="12">
        <v>0</v>
      </c>
      <c r="BB3589" s="12">
        <f t="shared" ref="BB3589:BQ3589" si="9465">SUM(BB3590:BB3592)</f>
        <v>0</v>
      </c>
      <c r="BC3589" s="12">
        <f t="shared" si="9465"/>
        <v>0</v>
      </c>
      <c r="BD3589" s="12">
        <f t="shared" si="9465"/>
        <v>0</v>
      </c>
      <c r="BE3589" s="12">
        <f t="shared" si="9465"/>
        <v>0</v>
      </c>
      <c r="BF3589" s="12">
        <f t="shared" si="9465"/>
        <v>0</v>
      </c>
      <c r="BG3589" s="12">
        <f t="shared" si="9465"/>
        <v>0</v>
      </c>
      <c r="BH3589" s="12">
        <f t="shared" si="9465"/>
        <v>0</v>
      </c>
      <c r="BI3589" s="12">
        <f t="shared" si="9465"/>
        <v>0</v>
      </c>
      <c r="BJ3589" s="12">
        <f t="shared" si="9465"/>
        <v>0</v>
      </c>
      <c r="BK3589" s="12">
        <f t="shared" si="9465"/>
        <v>0</v>
      </c>
      <c r="BL3589" s="12">
        <f t="shared" si="9465"/>
        <v>0</v>
      </c>
      <c r="BM3589" s="12">
        <f t="shared" si="9465"/>
        <v>0</v>
      </c>
      <c r="BN3589" s="12">
        <f t="shared" si="9465"/>
        <v>0</v>
      </c>
      <c r="BO3589" s="12">
        <f t="shared" si="9465"/>
        <v>0</v>
      </c>
      <c r="BP3589" s="12">
        <f t="shared" si="9465"/>
        <v>0</v>
      </c>
      <c r="BQ3589" s="12">
        <f t="shared" si="9465"/>
        <v>0</v>
      </c>
      <c r="BR3589" s="12">
        <v>0</v>
      </c>
      <c r="BS3589" s="12">
        <v>0</v>
      </c>
      <c r="BT3589" s="12">
        <f t="shared" ref="BT3589:BZ3589" si="9466">SUM(BT3590:BT3592)</f>
        <v>60655</v>
      </c>
      <c r="BU3589" s="12">
        <f t="shared" si="9466"/>
        <v>58455</v>
      </c>
      <c r="BV3589" s="12">
        <f t="shared" si="9466"/>
        <v>29285</v>
      </c>
      <c r="BW3589" s="12">
        <f t="shared" si="9466"/>
        <v>12840</v>
      </c>
      <c r="BX3589" s="12">
        <f t="shared" si="9466"/>
        <v>4880</v>
      </c>
      <c r="BY3589" s="12">
        <f t="shared" si="9466"/>
        <v>3980</v>
      </c>
      <c r="BZ3589" s="12">
        <f t="shared" si="9466"/>
        <v>3980</v>
      </c>
      <c r="CA3589" s="12">
        <f t="shared" si="9421"/>
        <v>42125</v>
      </c>
      <c r="CB3589" s="124">
        <f t="shared" si="9432"/>
        <v>72.063980839962355</v>
      </c>
    </row>
    <row r="3590" spans="1:80" x14ac:dyDescent="0.25">
      <c r="A3590" s="4" t="s">
        <v>928</v>
      </c>
      <c r="B3590" s="4" t="s">
        <v>88</v>
      </c>
      <c r="C3590" s="4" t="s">
        <v>1532</v>
      </c>
      <c r="D3590" s="79" t="s">
        <v>1533</v>
      </c>
      <c r="E3590" s="89">
        <v>6139</v>
      </c>
      <c r="F3590" s="79"/>
      <c r="G3590" s="75" t="s">
        <v>1906</v>
      </c>
      <c r="H3590" s="13" t="s">
        <v>51</v>
      </c>
      <c r="I3590" s="14">
        <v>33900</v>
      </c>
      <c r="J3590" s="14">
        <f t="shared" si="9420"/>
        <v>37290</v>
      </c>
      <c r="K3590" s="14">
        <v>35090</v>
      </c>
      <c r="L3590" s="14">
        <f t="shared" si="9423"/>
        <v>2200</v>
      </c>
      <c r="M3590" s="14">
        <v>2200</v>
      </c>
      <c r="N3590" s="14">
        <v>0</v>
      </c>
      <c r="O3590" s="14">
        <v>0</v>
      </c>
      <c r="P3590" s="14">
        <v>0</v>
      </c>
      <c r="Q3590" s="14">
        <v>0</v>
      </c>
      <c r="R3590" s="14">
        <v>2200</v>
      </c>
      <c r="S3590" s="14"/>
      <c r="T3590" s="14"/>
      <c r="U3590" s="14"/>
      <c r="V3590" s="14"/>
      <c r="W3590" s="14"/>
      <c r="X3590" s="14">
        <f t="shared" si="9357"/>
        <v>2200</v>
      </c>
      <c r="Y3590" s="14"/>
      <c r="Z3590" s="14"/>
      <c r="AA3590" s="14"/>
      <c r="AB3590" s="14"/>
      <c r="AC3590" s="14"/>
      <c r="AD3590" s="14"/>
      <c r="AE3590" s="14"/>
      <c r="AF3590" s="14"/>
      <c r="AG3590" s="14">
        <v>2200</v>
      </c>
      <c r="AH3590" s="14">
        <v>2200</v>
      </c>
      <c r="AI3590" s="14">
        <v>0</v>
      </c>
      <c r="AJ3590" s="14">
        <v>0</v>
      </c>
      <c r="AK3590" s="14"/>
      <c r="AL3590" s="14"/>
      <c r="AM3590" s="14"/>
      <c r="AN3590" s="14"/>
      <c r="AO3590" s="14"/>
      <c r="AP3590" s="14">
        <f t="shared" si="9358"/>
        <v>0</v>
      </c>
      <c r="AQ3590" s="14"/>
      <c r="AR3590" s="14"/>
      <c r="AS3590" s="14"/>
      <c r="AT3590" s="14"/>
      <c r="AU3590" s="14"/>
      <c r="AV3590" s="14"/>
      <c r="AW3590" s="14"/>
      <c r="AX3590" s="14"/>
      <c r="AY3590" s="14"/>
      <c r="AZ3590" s="14">
        <v>0</v>
      </c>
      <c r="BA3590" s="14">
        <v>0</v>
      </c>
      <c r="BB3590" s="14">
        <v>0</v>
      </c>
      <c r="BC3590" s="14"/>
      <c r="BD3590" s="14"/>
      <c r="BE3590" s="14"/>
      <c r="BF3590" s="14"/>
      <c r="BG3590" s="14"/>
      <c r="BH3590" s="14">
        <f t="shared" si="9359"/>
        <v>0</v>
      </c>
      <c r="BI3590" s="14"/>
      <c r="BJ3590" s="14"/>
      <c r="BK3590" s="14"/>
      <c r="BL3590" s="14"/>
      <c r="BM3590" s="14"/>
      <c r="BN3590" s="14"/>
      <c r="BO3590" s="14"/>
      <c r="BP3590" s="14"/>
      <c r="BQ3590" s="14"/>
      <c r="BR3590" s="14">
        <v>0</v>
      </c>
      <c r="BS3590" s="14">
        <v>0</v>
      </c>
      <c r="BT3590" s="14">
        <v>37290</v>
      </c>
      <c r="BU3590" s="14">
        <v>35090</v>
      </c>
      <c r="BV3590" s="14">
        <v>17400</v>
      </c>
      <c r="BW3590" s="14">
        <f t="shared" si="9345"/>
        <v>6900</v>
      </c>
      <c r="BX3590" s="14">
        <v>2900</v>
      </c>
      <c r="BY3590" s="14">
        <v>2000</v>
      </c>
      <c r="BZ3590" s="14">
        <v>2000</v>
      </c>
      <c r="CA3590" s="14">
        <f t="shared" si="9421"/>
        <v>24300</v>
      </c>
      <c r="CB3590" s="122">
        <f t="shared" si="9432"/>
        <v>69.250498717583355</v>
      </c>
    </row>
    <row r="3591" spans="1:80" ht="22.5" x14ac:dyDescent="0.25">
      <c r="A3591" s="4" t="s">
        <v>928</v>
      </c>
      <c r="B3591" s="4" t="s">
        <v>88</v>
      </c>
      <c r="C3591" s="4" t="s">
        <v>1532</v>
      </c>
      <c r="D3591" s="79" t="s">
        <v>1533</v>
      </c>
      <c r="E3591" s="89">
        <v>6139</v>
      </c>
      <c r="F3591" s="79" t="s">
        <v>1540</v>
      </c>
      <c r="G3591" s="75" t="s">
        <v>1906</v>
      </c>
      <c r="H3591" s="13" t="s">
        <v>59</v>
      </c>
      <c r="I3591" s="14">
        <v>5500</v>
      </c>
      <c r="J3591" s="14">
        <f t="shared" si="9420"/>
        <v>6224</v>
      </c>
      <c r="K3591" s="14">
        <v>6224</v>
      </c>
      <c r="L3591" s="14">
        <f t="shared" si="9423"/>
        <v>0</v>
      </c>
      <c r="M3591" s="14">
        <v>0</v>
      </c>
      <c r="N3591" s="14">
        <v>0</v>
      </c>
      <c r="O3591" s="14">
        <v>0</v>
      </c>
      <c r="P3591" s="14">
        <v>0</v>
      </c>
      <c r="Q3591" s="14">
        <v>0</v>
      </c>
      <c r="R3591" s="14">
        <v>0</v>
      </c>
      <c r="S3591" s="14"/>
      <c r="T3591" s="14"/>
      <c r="U3591" s="14"/>
      <c r="V3591" s="14"/>
      <c r="W3591" s="14"/>
      <c r="X3591" s="14">
        <f t="shared" si="9357"/>
        <v>0</v>
      </c>
      <c r="Y3591" s="14"/>
      <c r="Z3591" s="14"/>
      <c r="AA3591" s="14"/>
      <c r="AB3591" s="14"/>
      <c r="AC3591" s="14"/>
      <c r="AD3591" s="14"/>
      <c r="AE3591" s="14"/>
      <c r="AF3591" s="14"/>
      <c r="AG3591" s="14"/>
      <c r="AH3591" s="14">
        <v>0</v>
      </c>
      <c r="AI3591" s="14">
        <v>0</v>
      </c>
      <c r="AJ3591" s="14">
        <v>0</v>
      </c>
      <c r="AK3591" s="14"/>
      <c r="AL3591" s="14"/>
      <c r="AM3591" s="14"/>
      <c r="AN3591" s="14"/>
      <c r="AO3591" s="14"/>
      <c r="AP3591" s="14">
        <f t="shared" si="9358"/>
        <v>0</v>
      </c>
      <c r="AQ3591" s="14"/>
      <c r="AR3591" s="14"/>
      <c r="AS3591" s="14"/>
      <c r="AT3591" s="14"/>
      <c r="AU3591" s="14"/>
      <c r="AV3591" s="14"/>
      <c r="AW3591" s="14"/>
      <c r="AX3591" s="14"/>
      <c r="AY3591" s="14"/>
      <c r="AZ3591" s="14">
        <v>0</v>
      </c>
      <c r="BA3591" s="14">
        <v>0</v>
      </c>
      <c r="BB3591" s="14">
        <v>0</v>
      </c>
      <c r="BC3591" s="14"/>
      <c r="BD3591" s="14"/>
      <c r="BE3591" s="14"/>
      <c r="BF3591" s="14"/>
      <c r="BG3591" s="14"/>
      <c r="BH3591" s="14">
        <f t="shared" si="9359"/>
        <v>0</v>
      </c>
      <c r="BI3591" s="14"/>
      <c r="BJ3591" s="14"/>
      <c r="BK3591" s="14"/>
      <c r="BL3591" s="14"/>
      <c r="BM3591" s="14"/>
      <c r="BN3591" s="14"/>
      <c r="BO3591" s="14"/>
      <c r="BP3591" s="14"/>
      <c r="BQ3591" s="14"/>
      <c r="BR3591" s="14">
        <v>0</v>
      </c>
      <c r="BS3591" s="14">
        <v>0</v>
      </c>
      <c r="BT3591" s="14">
        <v>6535</v>
      </c>
      <c r="BU3591" s="14">
        <v>6535</v>
      </c>
      <c r="BV3591" s="14">
        <v>3485</v>
      </c>
      <c r="BW3591" s="14">
        <f t="shared" si="9345"/>
        <v>1740</v>
      </c>
      <c r="BX3591" s="14">
        <v>580</v>
      </c>
      <c r="BY3591" s="14">
        <v>580</v>
      </c>
      <c r="BZ3591" s="14">
        <v>580</v>
      </c>
      <c r="CA3591" s="14">
        <f t="shared" si="9421"/>
        <v>5225</v>
      </c>
      <c r="CB3591" s="122">
        <f t="shared" si="9432"/>
        <v>79.954093343534822</v>
      </c>
    </row>
    <row r="3592" spans="1:80" ht="22.5" x14ac:dyDescent="0.25">
      <c r="A3592" s="4" t="s">
        <v>928</v>
      </c>
      <c r="B3592" s="4" t="s">
        <v>88</v>
      </c>
      <c r="C3592" s="4" t="s">
        <v>1532</v>
      </c>
      <c r="D3592" s="79" t="s">
        <v>1533</v>
      </c>
      <c r="E3592" s="89">
        <v>6139</v>
      </c>
      <c r="F3592" s="79" t="s">
        <v>1541</v>
      </c>
      <c r="G3592" s="75" t="s">
        <v>1906</v>
      </c>
      <c r="H3592" s="13" t="s">
        <v>65</v>
      </c>
      <c r="I3592" s="14">
        <v>15300</v>
      </c>
      <c r="J3592" s="14">
        <f t="shared" si="9420"/>
        <v>16830</v>
      </c>
      <c r="K3592" s="14">
        <v>16830</v>
      </c>
      <c r="L3592" s="14">
        <f t="shared" si="9423"/>
        <v>0</v>
      </c>
      <c r="M3592" s="14">
        <v>0</v>
      </c>
      <c r="N3592" s="14">
        <v>0</v>
      </c>
      <c r="O3592" s="14">
        <v>0</v>
      </c>
      <c r="P3592" s="14">
        <v>0</v>
      </c>
      <c r="Q3592" s="14">
        <v>0</v>
      </c>
      <c r="R3592" s="14">
        <v>0</v>
      </c>
      <c r="S3592" s="14"/>
      <c r="T3592" s="14"/>
      <c r="U3592" s="14"/>
      <c r="V3592" s="14"/>
      <c r="W3592" s="14"/>
      <c r="X3592" s="14">
        <f t="shared" si="9357"/>
        <v>0</v>
      </c>
      <c r="Y3592" s="14"/>
      <c r="Z3592" s="14"/>
      <c r="AA3592" s="14"/>
      <c r="AB3592" s="14"/>
      <c r="AC3592" s="14"/>
      <c r="AD3592" s="14"/>
      <c r="AE3592" s="14"/>
      <c r="AF3592" s="14"/>
      <c r="AG3592" s="14"/>
      <c r="AH3592" s="14">
        <v>0</v>
      </c>
      <c r="AI3592" s="14">
        <v>0</v>
      </c>
      <c r="AJ3592" s="14">
        <v>0</v>
      </c>
      <c r="AK3592" s="14"/>
      <c r="AL3592" s="14"/>
      <c r="AM3592" s="14"/>
      <c r="AN3592" s="14"/>
      <c r="AO3592" s="14"/>
      <c r="AP3592" s="14">
        <f t="shared" si="9358"/>
        <v>0</v>
      </c>
      <c r="AQ3592" s="14"/>
      <c r="AR3592" s="14"/>
      <c r="AS3592" s="14"/>
      <c r="AT3592" s="14"/>
      <c r="AU3592" s="14"/>
      <c r="AV3592" s="14"/>
      <c r="AW3592" s="14"/>
      <c r="AX3592" s="14"/>
      <c r="AY3592" s="14"/>
      <c r="AZ3592" s="14">
        <v>0</v>
      </c>
      <c r="BA3592" s="14">
        <v>0</v>
      </c>
      <c r="BB3592" s="14">
        <v>0</v>
      </c>
      <c r="BC3592" s="14"/>
      <c r="BD3592" s="14"/>
      <c r="BE3592" s="14"/>
      <c r="BF3592" s="14"/>
      <c r="BG3592" s="14"/>
      <c r="BH3592" s="14">
        <f t="shared" si="9359"/>
        <v>0</v>
      </c>
      <c r="BI3592" s="14"/>
      <c r="BJ3592" s="14"/>
      <c r="BK3592" s="14"/>
      <c r="BL3592" s="14"/>
      <c r="BM3592" s="14"/>
      <c r="BN3592" s="14"/>
      <c r="BO3592" s="14"/>
      <c r="BP3592" s="14"/>
      <c r="BQ3592" s="14"/>
      <c r="BR3592" s="14">
        <v>0</v>
      </c>
      <c r="BS3592" s="14">
        <v>0</v>
      </c>
      <c r="BT3592" s="14">
        <v>16830</v>
      </c>
      <c r="BU3592" s="14">
        <v>16830</v>
      </c>
      <c r="BV3592" s="14">
        <v>8400</v>
      </c>
      <c r="BW3592" s="14">
        <f t="shared" si="9345"/>
        <v>4200</v>
      </c>
      <c r="BX3592" s="14">
        <v>1400</v>
      </c>
      <c r="BY3592" s="14">
        <v>1400</v>
      </c>
      <c r="BZ3592" s="14">
        <v>1400</v>
      </c>
      <c r="CA3592" s="14">
        <f t="shared" si="9421"/>
        <v>12600</v>
      </c>
      <c r="CB3592" s="122">
        <f t="shared" si="9432"/>
        <v>74.866310160427801</v>
      </c>
    </row>
    <row r="3593" spans="1:80" ht="22.5" x14ac:dyDescent="0.25">
      <c r="A3593" s="1" t="s">
        <v>1</v>
      </c>
      <c r="B3593" s="1" t="s">
        <v>1</v>
      </c>
      <c r="C3593" s="1" t="s">
        <v>1</v>
      </c>
      <c r="D3593" s="78" t="s">
        <v>1</v>
      </c>
      <c r="E3593" s="78" t="s">
        <v>1</v>
      </c>
      <c r="F3593" s="78" t="s">
        <v>1</v>
      </c>
      <c r="G3593" s="2" t="s">
        <v>1</v>
      </c>
      <c r="H3593" s="10" t="s">
        <v>66</v>
      </c>
      <c r="I3593" s="11">
        <f>SUM(I3594)</f>
        <v>100</v>
      </c>
      <c r="J3593" s="11">
        <f t="shared" si="9420"/>
        <v>110</v>
      </c>
      <c r="K3593" s="11">
        <f t="shared" ref="K3593:Q3594" si="9467">SUM(K3594)</f>
        <v>110</v>
      </c>
      <c r="L3593" s="11">
        <f t="shared" si="9423"/>
        <v>0</v>
      </c>
      <c r="M3593" s="11">
        <f t="shared" si="9467"/>
        <v>0</v>
      </c>
      <c r="N3593" s="11">
        <f t="shared" si="9467"/>
        <v>0</v>
      </c>
      <c r="O3593" s="11">
        <f t="shared" si="9467"/>
        <v>0</v>
      </c>
      <c r="P3593" s="11">
        <f t="shared" si="9467"/>
        <v>0</v>
      </c>
      <c r="Q3593" s="11">
        <f t="shared" si="9467"/>
        <v>0</v>
      </c>
      <c r="R3593" s="11">
        <f t="shared" ref="R3593:AG3594" si="9468">SUM(R3594)</f>
        <v>0</v>
      </c>
      <c r="S3593" s="11">
        <f t="shared" si="9468"/>
        <v>0</v>
      </c>
      <c r="T3593" s="11">
        <f t="shared" si="9468"/>
        <v>0</v>
      </c>
      <c r="U3593" s="11">
        <f t="shared" si="9468"/>
        <v>0</v>
      </c>
      <c r="V3593" s="11">
        <f t="shared" si="9468"/>
        <v>0</v>
      </c>
      <c r="W3593" s="11">
        <f t="shared" si="9468"/>
        <v>0</v>
      </c>
      <c r="X3593" s="11">
        <f t="shared" si="9468"/>
        <v>0</v>
      </c>
      <c r="Y3593" s="11">
        <f t="shared" si="9468"/>
        <v>0</v>
      </c>
      <c r="Z3593" s="11">
        <f t="shared" si="9468"/>
        <v>0</v>
      </c>
      <c r="AA3593" s="11">
        <f t="shared" si="9468"/>
        <v>0</v>
      </c>
      <c r="AB3593" s="11">
        <f t="shared" si="9468"/>
        <v>0</v>
      </c>
      <c r="AC3593" s="11">
        <f t="shared" si="9468"/>
        <v>0</v>
      </c>
      <c r="AD3593" s="11">
        <f t="shared" si="9468"/>
        <v>0</v>
      </c>
      <c r="AE3593" s="11">
        <f t="shared" si="9468"/>
        <v>0</v>
      </c>
      <c r="AF3593" s="11">
        <f t="shared" si="9468"/>
        <v>0</v>
      </c>
      <c r="AG3593" s="11">
        <f t="shared" si="9468"/>
        <v>0</v>
      </c>
      <c r="AH3593" s="11">
        <v>0</v>
      </c>
      <c r="AI3593" s="11">
        <v>0</v>
      </c>
      <c r="AJ3593" s="11">
        <f t="shared" ref="AJ3593:AY3594" si="9469">SUM(AJ3594)</f>
        <v>0</v>
      </c>
      <c r="AK3593" s="11">
        <f t="shared" si="9469"/>
        <v>0</v>
      </c>
      <c r="AL3593" s="11">
        <f t="shared" si="9469"/>
        <v>0</v>
      </c>
      <c r="AM3593" s="11">
        <f t="shared" si="9469"/>
        <v>0</v>
      </c>
      <c r="AN3593" s="11">
        <f t="shared" si="9469"/>
        <v>0</v>
      </c>
      <c r="AO3593" s="11">
        <f t="shared" si="9469"/>
        <v>0</v>
      </c>
      <c r="AP3593" s="11">
        <f t="shared" si="9469"/>
        <v>0</v>
      </c>
      <c r="AQ3593" s="11">
        <f t="shared" si="9469"/>
        <v>0</v>
      </c>
      <c r="AR3593" s="11">
        <f t="shared" si="9469"/>
        <v>0</v>
      </c>
      <c r="AS3593" s="11">
        <f t="shared" si="9469"/>
        <v>0</v>
      </c>
      <c r="AT3593" s="11">
        <f t="shared" si="9469"/>
        <v>0</v>
      </c>
      <c r="AU3593" s="11">
        <f t="shared" si="9469"/>
        <v>0</v>
      </c>
      <c r="AV3593" s="11">
        <f t="shared" si="9469"/>
        <v>0</v>
      </c>
      <c r="AW3593" s="11">
        <f t="shared" si="9469"/>
        <v>0</v>
      </c>
      <c r="AX3593" s="11">
        <f t="shared" si="9469"/>
        <v>0</v>
      </c>
      <c r="AY3593" s="11">
        <f t="shared" si="9469"/>
        <v>0</v>
      </c>
      <c r="AZ3593" s="11">
        <v>0</v>
      </c>
      <c r="BA3593" s="11">
        <v>0</v>
      </c>
      <c r="BB3593" s="11">
        <f t="shared" ref="BB3593:BQ3594" si="9470">SUM(BB3594)</f>
        <v>0</v>
      </c>
      <c r="BC3593" s="11">
        <f t="shared" si="9470"/>
        <v>0</v>
      </c>
      <c r="BD3593" s="11">
        <f t="shared" si="9470"/>
        <v>0</v>
      </c>
      <c r="BE3593" s="11">
        <f t="shared" si="9470"/>
        <v>0</v>
      </c>
      <c r="BF3593" s="11">
        <f t="shared" si="9470"/>
        <v>0</v>
      </c>
      <c r="BG3593" s="11">
        <f t="shared" si="9470"/>
        <v>0</v>
      </c>
      <c r="BH3593" s="11">
        <f t="shared" si="9470"/>
        <v>0</v>
      </c>
      <c r="BI3593" s="11">
        <f t="shared" si="9470"/>
        <v>0</v>
      </c>
      <c r="BJ3593" s="11">
        <f t="shared" si="9470"/>
        <v>0</v>
      </c>
      <c r="BK3593" s="11">
        <f t="shared" si="9470"/>
        <v>0</v>
      </c>
      <c r="BL3593" s="11">
        <f t="shared" si="9470"/>
        <v>0</v>
      </c>
      <c r="BM3593" s="11">
        <f t="shared" si="9470"/>
        <v>0</v>
      </c>
      <c r="BN3593" s="11">
        <f t="shared" si="9470"/>
        <v>0</v>
      </c>
      <c r="BO3593" s="11">
        <f t="shared" si="9470"/>
        <v>0</v>
      </c>
      <c r="BP3593" s="11">
        <f t="shared" si="9470"/>
        <v>0</v>
      </c>
      <c r="BQ3593" s="11">
        <f t="shared" si="9470"/>
        <v>0</v>
      </c>
      <c r="BR3593" s="11">
        <v>0</v>
      </c>
      <c r="BS3593" s="11">
        <v>0</v>
      </c>
      <c r="BT3593" s="11">
        <f t="shared" ref="BT3593:BX3594" si="9471">SUM(BT3594)</f>
        <v>110</v>
      </c>
      <c r="BU3593" s="11">
        <f t="shared" si="9471"/>
        <v>110</v>
      </c>
      <c r="BV3593" s="11">
        <f t="shared" si="9471"/>
        <v>0</v>
      </c>
      <c r="BW3593" s="11">
        <f t="shared" si="9471"/>
        <v>0</v>
      </c>
      <c r="BX3593" s="11">
        <f t="shared" si="9471"/>
        <v>0</v>
      </c>
      <c r="BY3593" s="11">
        <f t="shared" ref="BY3593:BY3594" si="9472">SUM(BY3594)</f>
        <v>0</v>
      </c>
      <c r="BZ3593" s="11">
        <f t="shared" ref="BZ3593:BZ3594" si="9473">SUM(BZ3594)</f>
        <v>0</v>
      </c>
      <c r="CA3593" s="11">
        <f t="shared" si="9421"/>
        <v>0</v>
      </c>
      <c r="CB3593" s="123">
        <f t="shared" si="9432"/>
        <v>0</v>
      </c>
    </row>
    <row r="3594" spans="1:80" x14ac:dyDescent="0.25">
      <c r="A3594" s="4" t="s">
        <v>928</v>
      </c>
      <c r="B3594" s="4" t="s">
        <v>88</v>
      </c>
      <c r="C3594" s="4" t="s">
        <v>1532</v>
      </c>
      <c r="D3594" s="79" t="s">
        <v>1533</v>
      </c>
      <c r="E3594" s="78" t="s">
        <v>67</v>
      </c>
      <c r="F3594" s="78" t="s">
        <v>1</v>
      </c>
      <c r="G3594" s="2" t="s">
        <v>1</v>
      </c>
      <c r="H3594" s="2" t="s">
        <v>68</v>
      </c>
      <c r="I3594" s="12">
        <f>SUM(I3595)</f>
        <v>100</v>
      </c>
      <c r="J3594" s="12">
        <f t="shared" si="9420"/>
        <v>110</v>
      </c>
      <c r="K3594" s="12">
        <f t="shared" si="9467"/>
        <v>110</v>
      </c>
      <c r="L3594" s="12">
        <f t="shared" si="9423"/>
        <v>0</v>
      </c>
      <c r="M3594" s="12">
        <f t="shared" si="9467"/>
        <v>0</v>
      </c>
      <c r="N3594" s="12">
        <f t="shared" si="9467"/>
        <v>0</v>
      </c>
      <c r="O3594" s="12">
        <f t="shared" si="9467"/>
        <v>0</v>
      </c>
      <c r="P3594" s="12">
        <f t="shared" si="9467"/>
        <v>0</v>
      </c>
      <c r="Q3594" s="12">
        <f t="shared" si="9467"/>
        <v>0</v>
      </c>
      <c r="R3594" s="12">
        <f t="shared" si="9468"/>
        <v>0</v>
      </c>
      <c r="S3594" s="12">
        <f t="shared" ref="S3594:AG3594" si="9474">SUM(S3595)</f>
        <v>0</v>
      </c>
      <c r="T3594" s="12">
        <f t="shared" si="9474"/>
        <v>0</v>
      </c>
      <c r="U3594" s="12">
        <f t="shared" si="9474"/>
        <v>0</v>
      </c>
      <c r="V3594" s="12">
        <f t="shared" si="9474"/>
        <v>0</v>
      </c>
      <c r="W3594" s="12">
        <f t="shared" si="9474"/>
        <v>0</v>
      </c>
      <c r="X3594" s="12">
        <f t="shared" si="9474"/>
        <v>0</v>
      </c>
      <c r="Y3594" s="12">
        <f t="shared" si="9474"/>
        <v>0</v>
      </c>
      <c r="Z3594" s="12">
        <f t="shared" si="9474"/>
        <v>0</v>
      </c>
      <c r="AA3594" s="12">
        <f t="shared" si="9474"/>
        <v>0</v>
      </c>
      <c r="AB3594" s="12">
        <f t="shared" si="9474"/>
        <v>0</v>
      </c>
      <c r="AC3594" s="12">
        <f t="shared" si="9474"/>
        <v>0</v>
      </c>
      <c r="AD3594" s="12">
        <f t="shared" si="9474"/>
        <v>0</v>
      </c>
      <c r="AE3594" s="12">
        <f t="shared" si="9474"/>
        <v>0</v>
      </c>
      <c r="AF3594" s="12">
        <f t="shared" si="9474"/>
        <v>0</v>
      </c>
      <c r="AG3594" s="12">
        <f t="shared" si="9474"/>
        <v>0</v>
      </c>
      <c r="AH3594" s="12">
        <v>0</v>
      </c>
      <c r="AI3594" s="12">
        <v>0</v>
      </c>
      <c r="AJ3594" s="12">
        <f t="shared" si="9469"/>
        <v>0</v>
      </c>
      <c r="AK3594" s="12">
        <f t="shared" ref="AK3594:AY3594" si="9475">SUM(AK3595)</f>
        <v>0</v>
      </c>
      <c r="AL3594" s="12">
        <f t="shared" si="9475"/>
        <v>0</v>
      </c>
      <c r="AM3594" s="12">
        <f t="shared" si="9475"/>
        <v>0</v>
      </c>
      <c r="AN3594" s="12">
        <f t="shared" si="9475"/>
        <v>0</v>
      </c>
      <c r="AO3594" s="12">
        <f t="shared" si="9475"/>
        <v>0</v>
      </c>
      <c r="AP3594" s="12">
        <f t="shared" si="9475"/>
        <v>0</v>
      </c>
      <c r="AQ3594" s="12">
        <f t="shared" si="9475"/>
        <v>0</v>
      </c>
      <c r="AR3594" s="12">
        <f t="shared" si="9475"/>
        <v>0</v>
      </c>
      <c r="AS3594" s="12">
        <f t="shared" si="9475"/>
        <v>0</v>
      </c>
      <c r="AT3594" s="12">
        <f t="shared" si="9475"/>
        <v>0</v>
      </c>
      <c r="AU3594" s="12">
        <f t="shared" si="9475"/>
        <v>0</v>
      </c>
      <c r="AV3594" s="12">
        <f t="shared" si="9475"/>
        <v>0</v>
      </c>
      <c r="AW3594" s="12">
        <f t="shared" si="9475"/>
        <v>0</v>
      </c>
      <c r="AX3594" s="12">
        <f t="shared" si="9475"/>
        <v>0</v>
      </c>
      <c r="AY3594" s="12">
        <f t="shared" si="9475"/>
        <v>0</v>
      </c>
      <c r="AZ3594" s="12">
        <v>0</v>
      </c>
      <c r="BA3594" s="12">
        <v>0</v>
      </c>
      <c r="BB3594" s="12">
        <f t="shared" si="9470"/>
        <v>0</v>
      </c>
      <c r="BC3594" s="12">
        <f t="shared" ref="BC3594:BQ3594" si="9476">SUM(BC3595)</f>
        <v>0</v>
      </c>
      <c r="BD3594" s="12">
        <f t="shared" si="9476"/>
        <v>0</v>
      </c>
      <c r="BE3594" s="12">
        <f t="shared" si="9476"/>
        <v>0</v>
      </c>
      <c r="BF3594" s="12">
        <f t="shared" si="9476"/>
        <v>0</v>
      </c>
      <c r="BG3594" s="12">
        <f t="shared" si="9476"/>
        <v>0</v>
      </c>
      <c r="BH3594" s="12">
        <f t="shared" si="9476"/>
        <v>0</v>
      </c>
      <c r="BI3594" s="12">
        <f t="shared" si="9476"/>
        <v>0</v>
      </c>
      <c r="BJ3594" s="12">
        <f t="shared" si="9476"/>
        <v>0</v>
      </c>
      <c r="BK3594" s="12">
        <f t="shared" si="9476"/>
        <v>0</v>
      </c>
      <c r="BL3594" s="12">
        <f t="shared" si="9476"/>
        <v>0</v>
      </c>
      <c r="BM3594" s="12">
        <f t="shared" si="9476"/>
        <v>0</v>
      </c>
      <c r="BN3594" s="12">
        <f t="shared" si="9476"/>
        <v>0</v>
      </c>
      <c r="BO3594" s="12">
        <f t="shared" si="9476"/>
        <v>0</v>
      </c>
      <c r="BP3594" s="12">
        <f t="shared" si="9476"/>
        <v>0</v>
      </c>
      <c r="BQ3594" s="12">
        <f t="shared" si="9476"/>
        <v>0</v>
      </c>
      <c r="BR3594" s="12">
        <v>0</v>
      </c>
      <c r="BS3594" s="12">
        <v>0</v>
      </c>
      <c r="BT3594" s="12">
        <f t="shared" si="9471"/>
        <v>110</v>
      </c>
      <c r="BU3594" s="12">
        <f t="shared" si="9471"/>
        <v>110</v>
      </c>
      <c r="BV3594" s="12">
        <f t="shared" si="9471"/>
        <v>0</v>
      </c>
      <c r="BW3594" s="12">
        <f t="shared" si="9471"/>
        <v>0</v>
      </c>
      <c r="BX3594" s="12">
        <f t="shared" si="9471"/>
        <v>0</v>
      </c>
      <c r="BY3594" s="12">
        <f t="shared" si="9472"/>
        <v>0</v>
      </c>
      <c r="BZ3594" s="12">
        <f t="shared" si="9473"/>
        <v>0</v>
      </c>
      <c r="CA3594" s="12">
        <f t="shared" si="9421"/>
        <v>0</v>
      </c>
      <c r="CB3594" s="124">
        <f t="shared" si="9432"/>
        <v>0</v>
      </c>
    </row>
    <row r="3595" spans="1:80" x14ac:dyDescent="0.25">
      <c r="A3595" s="4" t="s">
        <v>928</v>
      </c>
      <c r="B3595" s="4" t="s">
        <v>88</v>
      </c>
      <c r="C3595" s="4" t="s">
        <v>1532</v>
      </c>
      <c r="D3595" s="79" t="s">
        <v>1533</v>
      </c>
      <c r="E3595" s="89">
        <v>6148</v>
      </c>
      <c r="F3595" s="79"/>
      <c r="G3595" s="75" t="s">
        <v>1906</v>
      </c>
      <c r="H3595" s="13" t="s">
        <v>76</v>
      </c>
      <c r="I3595" s="14">
        <v>100</v>
      </c>
      <c r="J3595" s="14">
        <f t="shared" si="9420"/>
        <v>110</v>
      </c>
      <c r="K3595" s="14">
        <v>110</v>
      </c>
      <c r="L3595" s="14">
        <f t="shared" si="9423"/>
        <v>0</v>
      </c>
      <c r="M3595" s="14">
        <v>0</v>
      </c>
      <c r="N3595" s="14">
        <v>0</v>
      </c>
      <c r="O3595" s="14">
        <v>0</v>
      </c>
      <c r="P3595" s="14">
        <v>0</v>
      </c>
      <c r="Q3595" s="14">
        <v>0</v>
      </c>
      <c r="R3595" s="14">
        <v>0</v>
      </c>
      <c r="S3595" s="14"/>
      <c r="T3595" s="14"/>
      <c r="U3595" s="14"/>
      <c r="V3595" s="14"/>
      <c r="W3595" s="14"/>
      <c r="X3595" s="14">
        <f t="shared" si="9357"/>
        <v>0</v>
      </c>
      <c r="Y3595" s="14"/>
      <c r="Z3595" s="14"/>
      <c r="AA3595" s="14"/>
      <c r="AB3595" s="14"/>
      <c r="AC3595" s="14"/>
      <c r="AD3595" s="14"/>
      <c r="AE3595" s="14"/>
      <c r="AF3595" s="14"/>
      <c r="AG3595" s="14"/>
      <c r="AH3595" s="14">
        <v>0</v>
      </c>
      <c r="AI3595" s="14">
        <v>0</v>
      </c>
      <c r="AJ3595" s="14">
        <v>0</v>
      </c>
      <c r="AK3595" s="14"/>
      <c r="AL3595" s="14"/>
      <c r="AM3595" s="14"/>
      <c r="AN3595" s="14"/>
      <c r="AO3595" s="14"/>
      <c r="AP3595" s="14">
        <f t="shared" si="9358"/>
        <v>0</v>
      </c>
      <c r="AQ3595" s="14"/>
      <c r="AR3595" s="14"/>
      <c r="AS3595" s="14"/>
      <c r="AT3595" s="14"/>
      <c r="AU3595" s="14"/>
      <c r="AV3595" s="14"/>
      <c r="AW3595" s="14"/>
      <c r="AX3595" s="14"/>
      <c r="AY3595" s="14"/>
      <c r="AZ3595" s="14">
        <v>0</v>
      </c>
      <c r="BA3595" s="14">
        <v>0</v>
      </c>
      <c r="BB3595" s="14">
        <v>0</v>
      </c>
      <c r="BC3595" s="14"/>
      <c r="BD3595" s="14"/>
      <c r="BE3595" s="14"/>
      <c r="BF3595" s="14"/>
      <c r="BG3595" s="14"/>
      <c r="BH3595" s="14">
        <f t="shared" si="9359"/>
        <v>0</v>
      </c>
      <c r="BI3595" s="14"/>
      <c r="BJ3595" s="14"/>
      <c r="BK3595" s="14"/>
      <c r="BL3595" s="14"/>
      <c r="BM3595" s="14"/>
      <c r="BN3595" s="14"/>
      <c r="BO3595" s="14"/>
      <c r="BP3595" s="14"/>
      <c r="BQ3595" s="14"/>
      <c r="BR3595" s="14">
        <v>0</v>
      </c>
      <c r="BS3595" s="14">
        <v>0</v>
      </c>
      <c r="BT3595" s="14">
        <v>110</v>
      </c>
      <c r="BU3595" s="14">
        <v>110</v>
      </c>
      <c r="BV3595" s="14">
        <v>0</v>
      </c>
      <c r="BW3595" s="14">
        <f t="shared" si="9345"/>
        <v>0</v>
      </c>
      <c r="BX3595" s="14"/>
      <c r="BY3595" s="14"/>
      <c r="BZ3595" s="14"/>
      <c r="CA3595" s="14">
        <f t="shared" si="9421"/>
        <v>0</v>
      </c>
      <c r="CB3595" s="122">
        <f t="shared" si="9432"/>
        <v>0</v>
      </c>
    </row>
    <row r="3596" spans="1:80" ht="22.5" x14ac:dyDescent="0.25">
      <c r="A3596" s="1" t="s">
        <v>1</v>
      </c>
      <c r="B3596" s="1" t="s">
        <v>1</v>
      </c>
      <c r="C3596" s="1" t="s">
        <v>1</v>
      </c>
      <c r="D3596" s="78" t="s">
        <v>1</v>
      </c>
      <c r="E3596" s="78" t="s">
        <v>1</v>
      </c>
      <c r="F3596" s="78" t="s">
        <v>1</v>
      </c>
      <c r="G3596" s="2" t="s">
        <v>1</v>
      </c>
      <c r="H3596" s="10" t="s">
        <v>77</v>
      </c>
      <c r="I3596" s="11">
        <f>SUM(I3597)</f>
        <v>40000</v>
      </c>
      <c r="J3596" s="11">
        <f t="shared" si="9420"/>
        <v>41000</v>
      </c>
      <c r="K3596" s="11">
        <f t="shared" ref="K3596:Q3596" si="9477">SUM(K3597)</f>
        <v>30000</v>
      </c>
      <c r="L3596" s="11">
        <f t="shared" si="9423"/>
        <v>11000</v>
      </c>
      <c r="M3596" s="11">
        <f t="shared" si="9477"/>
        <v>11000</v>
      </c>
      <c r="N3596" s="11">
        <f t="shared" si="9477"/>
        <v>0</v>
      </c>
      <c r="O3596" s="11">
        <f t="shared" si="9477"/>
        <v>0</v>
      </c>
      <c r="P3596" s="11">
        <f t="shared" si="9477"/>
        <v>0</v>
      </c>
      <c r="Q3596" s="11">
        <f t="shared" si="9477"/>
        <v>0</v>
      </c>
      <c r="R3596" s="11">
        <f t="shared" ref="R3596:AG3596" si="9478">SUM(R3597)</f>
        <v>11000</v>
      </c>
      <c r="S3596" s="11">
        <f t="shared" si="9478"/>
        <v>0</v>
      </c>
      <c r="T3596" s="11">
        <f t="shared" si="9478"/>
        <v>0</v>
      </c>
      <c r="U3596" s="11">
        <f t="shared" si="9478"/>
        <v>0</v>
      </c>
      <c r="V3596" s="11">
        <f t="shared" si="9478"/>
        <v>0</v>
      </c>
      <c r="W3596" s="11">
        <f t="shared" si="9478"/>
        <v>0</v>
      </c>
      <c r="X3596" s="11">
        <f t="shared" si="9478"/>
        <v>11000</v>
      </c>
      <c r="Y3596" s="11">
        <f t="shared" si="9478"/>
        <v>0</v>
      </c>
      <c r="Z3596" s="11">
        <f t="shared" si="9478"/>
        <v>0</v>
      </c>
      <c r="AA3596" s="11">
        <f t="shared" si="9478"/>
        <v>0</v>
      </c>
      <c r="AB3596" s="11">
        <f t="shared" si="9478"/>
        <v>0</v>
      </c>
      <c r="AC3596" s="11">
        <f t="shared" si="9478"/>
        <v>0</v>
      </c>
      <c r="AD3596" s="11">
        <f t="shared" si="9478"/>
        <v>0</v>
      </c>
      <c r="AE3596" s="11">
        <f t="shared" si="9478"/>
        <v>0</v>
      </c>
      <c r="AF3596" s="11">
        <f t="shared" si="9478"/>
        <v>0</v>
      </c>
      <c r="AG3596" s="11">
        <f t="shared" si="9478"/>
        <v>0</v>
      </c>
      <c r="AH3596" s="11">
        <v>0</v>
      </c>
      <c r="AI3596" s="11">
        <v>11000</v>
      </c>
      <c r="AJ3596" s="11">
        <f t="shared" ref="AJ3596:AY3596" si="9479">SUM(AJ3597)</f>
        <v>0</v>
      </c>
      <c r="AK3596" s="11">
        <f t="shared" si="9479"/>
        <v>0</v>
      </c>
      <c r="AL3596" s="11">
        <f t="shared" si="9479"/>
        <v>0</v>
      </c>
      <c r="AM3596" s="11">
        <f t="shared" si="9479"/>
        <v>0</v>
      </c>
      <c r="AN3596" s="11">
        <f t="shared" si="9479"/>
        <v>0</v>
      </c>
      <c r="AO3596" s="11">
        <f t="shared" si="9479"/>
        <v>0</v>
      </c>
      <c r="AP3596" s="11">
        <f t="shared" si="9479"/>
        <v>0</v>
      </c>
      <c r="AQ3596" s="11">
        <f t="shared" si="9479"/>
        <v>0</v>
      </c>
      <c r="AR3596" s="11">
        <f t="shared" si="9479"/>
        <v>0</v>
      </c>
      <c r="AS3596" s="11">
        <f t="shared" si="9479"/>
        <v>0</v>
      </c>
      <c r="AT3596" s="11">
        <f t="shared" si="9479"/>
        <v>0</v>
      </c>
      <c r="AU3596" s="11">
        <f t="shared" si="9479"/>
        <v>0</v>
      </c>
      <c r="AV3596" s="11">
        <f t="shared" si="9479"/>
        <v>0</v>
      </c>
      <c r="AW3596" s="11">
        <f t="shared" si="9479"/>
        <v>0</v>
      </c>
      <c r="AX3596" s="11">
        <f t="shared" si="9479"/>
        <v>0</v>
      </c>
      <c r="AY3596" s="11">
        <f t="shared" si="9479"/>
        <v>0</v>
      </c>
      <c r="AZ3596" s="11">
        <v>0</v>
      </c>
      <c r="BA3596" s="11">
        <v>0</v>
      </c>
      <c r="BB3596" s="11">
        <f t="shared" ref="BB3596:BQ3596" si="9480">SUM(BB3597)</f>
        <v>0</v>
      </c>
      <c r="BC3596" s="11">
        <f t="shared" si="9480"/>
        <v>0</v>
      </c>
      <c r="BD3596" s="11">
        <f t="shared" si="9480"/>
        <v>0</v>
      </c>
      <c r="BE3596" s="11">
        <f t="shared" si="9480"/>
        <v>1700</v>
      </c>
      <c r="BF3596" s="11">
        <f t="shared" si="9480"/>
        <v>0</v>
      </c>
      <c r="BG3596" s="11">
        <f t="shared" si="9480"/>
        <v>0</v>
      </c>
      <c r="BH3596" s="11">
        <f t="shared" si="9480"/>
        <v>1700</v>
      </c>
      <c r="BI3596" s="11">
        <f t="shared" si="9480"/>
        <v>0</v>
      </c>
      <c r="BJ3596" s="11">
        <f t="shared" si="9480"/>
        <v>0</v>
      </c>
      <c r="BK3596" s="11">
        <f t="shared" si="9480"/>
        <v>0</v>
      </c>
      <c r="BL3596" s="11">
        <f t="shared" si="9480"/>
        <v>0</v>
      </c>
      <c r="BM3596" s="11">
        <f t="shared" si="9480"/>
        <v>0</v>
      </c>
      <c r="BN3596" s="11">
        <f t="shared" si="9480"/>
        <v>0</v>
      </c>
      <c r="BO3596" s="11">
        <f t="shared" si="9480"/>
        <v>0</v>
      </c>
      <c r="BP3596" s="11">
        <f t="shared" si="9480"/>
        <v>1700</v>
      </c>
      <c r="BQ3596" s="11">
        <f t="shared" si="9480"/>
        <v>0</v>
      </c>
      <c r="BR3596" s="11">
        <v>1700</v>
      </c>
      <c r="BS3596" s="11">
        <v>0</v>
      </c>
      <c r="BT3596" s="11">
        <f t="shared" ref="BT3596:BX3596" si="9481">SUM(BT3597)</f>
        <v>81000</v>
      </c>
      <c r="BU3596" s="11">
        <f t="shared" si="9481"/>
        <v>70000</v>
      </c>
      <c r="BV3596" s="11">
        <f t="shared" si="9481"/>
        <v>35000</v>
      </c>
      <c r="BW3596" s="11">
        <f t="shared" si="9481"/>
        <v>35000</v>
      </c>
      <c r="BX3596" s="11">
        <f t="shared" si="9481"/>
        <v>35000</v>
      </c>
      <c r="BY3596" s="11">
        <f t="shared" ref="BY3596" si="9482">SUM(BY3597)</f>
        <v>0</v>
      </c>
      <c r="BZ3596" s="11">
        <f t="shared" ref="BZ3596" si="9483">SUM(BZ3597)</f>
        <v>0</v>
      </c>
      <c r="CA3596" s="11">
        <f t="shared" si="9421"/>
        <v>70000</v>
      </c>
      <c r="CB3596" s="123">
        <f t="shared" si="9432"/>
        <v>100</v>
      </c>
    </row>
    <row r="3597" spans="1:80" x14ac:dyDescent="0.25">
      <c r="A3597" s="4" t="s">
        <v>928</v>
      </c>
      <c r="B3597" s="4" t="s">
        <v>88</v>
      </c>
      <c r="C3597" s="4" t="s">
        <v>1532</v>
      </c>
      <c r="D3597" s="79" t="s">
        <v>1533</v>
      </c>
      <c r="E3597" s="78" t="s">
        <v>78</v>
      </c>
      <c r="F3597" s="78" t="s">
        <v>1</v>
      </c>
      <c r="G3597" s="2" t="s">
        <v>1</v>
      </c>
      <c r="H3597" s="2" t="s">
        <v>79</v>
      </c>
      <c r="I3597" s="12">
        <f>SUM(I3598:I3599)</f>
        <v>40000</v>
      </c>
      <c r="J3597" s="12">
        <f t="shared" si="9420"/>
        <v>41000</v>
      </c>
      <c r="K3597" s="12">
        <f t="shared" ref="K3597" si="9484">SUM(K3598:K3599)</f>
        <v>30000</v>
      </c>
      <c r="L3597" s="12">
        <f t="shared" si="9423"/>
        <v>11000</v>
      </c>
      <c r="M3597" s="12">
        <f t="shared" ref="M3597:Q3597" si="9485">SUM(M3598:M3599)</f>
        <v>11000</v>
      </c>
      <c r="N3597" s="12">
        <f t="shared" si="9485"/>
        <v>0</v>
      </c>
      <c r="O3597" s="12">
        <f t="shared" si="9485"/>
        <v>0</v>
      </c>
      <c r="P3597" s="12">
        <f t="shared" si="9485"/>
        <v>0</v>
      </c>
      <c r="Q3597" s="12">
        <f t="shared" si="9485"/>
        <v>0</v>
      </c>
      <c r="R3597" s="12">
        <f t="shared" ref="R3597:AG3597" si="9486">SUM(R3598:R3599)</f>
        <v>11000</v>
      </c>
      <c r="S3597" s="12">
        <f t="shared" si="9486"/>
        <v>0</v>
      </c>
      <c r="T3597" s="12">
        <f t="shared" si="9486"/>
        <v>0</v>
      </c>
      <c r="U3597" s="12">
        <f t="shared" si="9486"/>
        <v>0</v>
      </c>
      <c r="V3597" s="12">
        <f t="shared" si="9486"/>
        <v>0</v>
      </c>
      <c r="W3597" s="12">
        <f t="shared" si="9486"/>
        <v>0</v>
      </c>
      <c r="X3597" s="12">
        <f t="shared" ref="X3597" si="9487">SUM(X3598:X3599)</f>
        <v>11000</v>
      </c>
      <c r="Y3597" s="12">
        <f t="shared" si="9486"/>
        <v>0</v>
      </c>
      <c r="Z3597" s="12">
        <f t="shared" si="9486"/>
        <v>0</v>
      </c>
      <c r="AA3597" s="12">
        <f t="shared" si="9486"/>
        <v>0</v>
      </c>
      <c r="AB3597" s="12">
        <f t="shared" si="9486"/>
        <v>0</v>
      </c>
      <c r="AC3597" s="12">
        <f t="shared" si="9486"/>
        <v>0</v>
      </c>
      <c r="AD3597" s="12">
        <f t="shared" si="9486"/>
        <v>0</v>
      </c>
      <c r="AE3597" s="12">
        <f t="shared" si="9486"/>
        <v>0</v>
      </c>
      <c r="AF3597" s="12">
        <f t="shared" si="9486"/>
        <v>0</v>
      </c>
      <c r="AG3597" s="12">
        <f t="shared" si="9486"/>
        <v>0</v>
      </c>
      <c r="AH3597" s="12">
        <v>0</v>
      </c>
      <c r="AI3597" s="12">
        <v>11000</v>
      </c>
      <c r="AJ3597" s="12">
        <f t="shared" ref="AJ3597:AY3597" si="9488">SUM(AJ3598:AJ3599)</f>
        <v>0</v>
      </c>
      <c r="AK3597" s="12">
        <f t="shared" si="9488"/>
        <v>0</v>
      </c>
      <c r="AL3597" s="12">
        <f t="shared" si="9488"/>
        <v>0</v>
      </c>
      <c r="AM3597" s="12">
        <f t="shared" si="9488"/>
        <v>0</v>
      </c>
      <c r="AN3597" s="12">
        <f t="shared" si="9488"/>
        <v>0</v>
      </c>
      <c r="AO3597" s="12">
        <f t="shared" si="9488"/>
        <v>0</v>
      </c>
      <c r="AP3597" s="12">
        <f t="shared" ref="AP3597" si="9489">SUM(AP3598:AP3599)</f>
        <v>0</v>
      </c>
      <c r="AQ3597" s="12">
        <f t="shared" si="9488"/>
        <v>0</v>
      </c>
      <c r="AR3597" s="12">
        <f t="shared" si="9488"/>
        <v>0</v>
      </c>
      <c r="AS3597" s="12">
        <f t="shared" si="9488"/>
        <v>0</v>
      </c>
      <c r="AT3597" s="12">
        <f t="shared" si="9488"/>
        <v>0</v>
      </c>
      <c r="AU3597" s="12">
        <f t="shared" si="9488"/>
        <v>0</v>
      </c>
      <c r="AV3597" s="12">
        <f t="shared" si="9488"/>
        <v>0</v>
      </c>
      <c r="AW3597" s="12">
        <f t="shared" si="9488"/>
        <v>0</v>
      </c>
      <c r="AX3597" s="12">
        <f t="shared" si="9488"/>
        <v>0</v>
      </c>
      <c r="AY3597" s="12">
        <f t="shared" si="9488"/>
        <v>0</v>
      </c>
      <c r="AZ3597" s="12">
        <v>0</v>
      </c>
      <c r="BA3597" s="12">
        <v>0</v>
      </c>
      <c r="BB3597" s="12">
        <f t="shared" ref="BB3597:BQ3597" si="9490">SUM(BB3598:BB3599)</f>
        <v>0</v>
      </c>
      <c r="BC3597" s="12">
        <f t="shared" si="9490"/>
        <v>0</v>
      </c>
      <c r="BD3597" s="12">
        <f t="shared" si="9490"/>
        <v>0</v>
      </c>
      <c r="BE3597" s="12">
        <f t="shared" si="9490"/>
        <v>1700</v>
      </c>
      <c r="BF3597" s="12">
        <f t="shared" si="9490"/>
        <v>0</v>
      </c>
      <c r="BG3597" s="12">
        <f t="shared" si="9490"/>
        <v>0</v>
      </c>
      <c r="BH3597" s="12">
        <f t="shared" ref="BH3597" si="9491">SUM(BH3598:BH3599)</f>
        <v>1700</v>
      </c>
      <c r="BI3597" s="12">
        <f t="shared" si="9490"/>
        <v>0</v>
      </c>
      <c r="BJ3597" s="12">
        <f t="shared" si="9490"/>
        <v>0</v>
      </c>
      <c r="BK3597" s="12">
        <f t="shared" si="9490"/>
        <v>0</v>
      </c>
      <c r="BL3597" s="12">
        <f t="shared" si="9490"/>
        <v>0</v>
      </c>
      <c r="BM3597" s="12">
        <f t="shared" si="9490"/>
        <v>0</v>
      </c>
      <c r="BN3597" s="12">
        <f t="shared" si="9490"/>
        <v>0</v>
      </c>
      <c r="BO3597" s="12">
        <f t="shared" si="9490"/>
        <v>0</v>
      </c>
      <c r="BP3597" s="12">
        <f t="shared" si="9490"/>
        <v>1700</v>
      </c>
      <c r="BQ3597" s="12">
        <f t="shared" si="9490"/>
        <v>0</v>
      </c>
      <c r="BR3597" s="12">
        <v>1700</v>
      </c>
      <c r="BS3597" s="12">
        <v>0</v>
      </c>
      <c r="BT3597" s="12">
        <f t="shared" ref="BT3597:BZ3597" si="9492">SUM(BT3598:BT3599)</f>
        <v>81000</v>
      </c>
      <c r="BU3597" s="12">
        <f t="shared" si="9492"/>
        <v>70000</v>
      </c>
      <c r="BV3597" s="12">
        <f t="shared" si="9492"/>
        <v>35000</v>
      </c>
      <c r="BW3597" s="12">
        <f t="shared" si="9492"/>
        <v>35000</v>
      </c>
      <c r="BX3597" s="12">
        <f t="shared" si="9492"/>
        <v>35000</v>
      </c>
      <c r="BY3597" s="12">
        <f t="shared" si="9492"/>
        <v>0</v>
      </c>
      <c r="BZ3597" s="12">
        <f t="shared" si="9492"/>
        <v>0</v>
      </c>
      <c r="CA3597" s="12">
        <f t="shared" si="9421"/>
        <v>70000</v>
      </c>
      <c r="CB3597" s="124">
        <f t="shared" si="9432"/>
        <v>100</v>
      </c>
    </row>
    <row r="3598" spans="1:80" x14ac:dyDescent="0.25">
      <c r="A3598" s="4" t="s">
        <v>928</v>
      </c>
      <c r="B3598" s="4" t="s">
        <v>88</v>
      </c>
      <c r="C3598" s="4" t="s">
        <v>1532</v>
      </c>
      <c r="D3598" s="79" t="s">
        <v>1533</v>
      </c>
      <c r="E3598" s="89">
        <v>8213</v>
      </c>
      <c r="F3598" s="79"/>
      <c r="G3598" s="75" t="s">
        <v>1906</v>
      </c>
      <c r="H3598" s="13" t="s">
        <v>81</v>
      </c>
      <c r="I3598" s="14">
        <v>25000</v>
      </c>
      <c r="J3598" s="14">
        <f t="shared" si="9420"/>
        <v>20500</v>
      </c>
      <c r="K3598" s="14">
        <v>15000</v>
      </c>
      <c r="L3598" s="14">
        <f t="shared" si="9423"/>
        <v>5500</v>
      </c>
      <c r="M3598" s="14">
        <v>5500</v>
      </c>
      <c r="N3598" s="14">
        <v>0</v>
      </c>
      <c r="O3598" s="14">
        <v>0</v>
      </c>
      <c r="P3598" s="14">
        <v>0</v>
      </c>
      <c r="Q3598" s="14">
        <v>0</v>
      </c>
      <c r="R3598" s="14">
        <v>5500</v>
      </c>
      <c r="S3598" s="14"/>
      <c r="T3598" s="14"/>
      <c r="U3598" s="14"/>
      <c r="V3598" s="14"/>
      <c r="W3598" s="14"/>
      <c r="X3598" s="14">
        <f t="shared" si="9357"/>
        <v>5500</v>
      </c>
      <c r="Y3598" s="14"/>
      <c r="Z3598" s="14"/>
      <c r="AA3598" s="14"/>
      <c r="AB3598" s="14"/>
      <c r="AC3598" s="14"/>
      <c r="AD3598" s="14"/>
      <c r="AE3598" s="14"/>
      <c r="AF3598" s="14"/>
      <c r="AG3598" s="14"/>
      <c r="AH3598" s="14">
        <v>0</v>
      </c>
      <c r="AI3598" s="14">
        <v>5500</v>
      </c>
      <c r="AJ3598" s="14">
        <v>0</v>
      </c>
      <c r="AK3598" s="14"/>
      <c r="AL3598" s="14"/>
      <c r="AM3598" s="14"/>
      <c r="AN3598" s="14"/>
      <c r="AO3598" s="14"/>
      <c r="AP3598" s="14">
        <f t="shared" si="9358"/>
        <v>0</v>
      </c>
      <c r="AQ3598" s="14"/>
      <c r="AR3598" s="14"/>
      <c r="AS3598" s="14"/>
      <c r="AT3598" s="14"/>
      <c r="AU3598" s="14"/>
      <c r="AV3598" s="14"/>
      <c r="AW3598" s="14"/>
      <c r="AX3598" s="14"/>
      <c r="AY3598" s="14"/>
      <c r="AZ3598" s="14">
        <v>0</v>
      </c>
      <c r="BA3598" s="14">
        <v>0</v>
      </c>
      <c r="BB3598" s="14">
        <v>0</v>
      </c>
      <c r="BC3598" s="14"/>
      <c r="BD3598" s="14"/>
      <c r="BE3598" s="14">
        <v>1700</v>
      </c>
      <c r="BF3598" s="14"/>
      <c r="BG3598" s="14"/>
      <c r="BH3598" s="14">
        <f t="shared" si="9359"/>
        <v>1700</v>
      </c>
      <c r="BI3598" s="14"/>
      <c r="BJ3598" s="14"/>
      <c r="BK3598" s="14"/>
      <c r="BL3598" s="14"/>
      <c r="BM3598" s="14"/>
      <c r="BN3598" s="14"/>
      <c r="BO3598" s="14"/>
      <c r="BP3598" s="14">
        <v>1700</v>
      </c>
      <c r="BQ3598" s="14"/>
      <c r="BR3598" s="14">
        <v>1700</v>
      </c>
      <c r="BS3598" s="14">
        <v>0</v>
      </c>
      <c r="BT3598" s="14">
        <v>30500</v>
      </c>
      <c r="BU3598" s="14">
        <v>25000</v>
      </c>
      <c r="BV3598" s="14">
        <v>12500</v>
      </c>
      <c r="BW3598" s="14">
        <f t="shared" ref="BW3598:BW3660" si="9493">BX3598+BY3598+BZ3598</f>
        <v>12500</v>
      </c>
      <c r="BX3598" s="14">
        <v>12500</v>
      </c>
      <c r="BY3598" s="14"/>
      <c r="BZ3598" s="14"/>
      <c r="CA3598" s="14">
        <f t="shared" si="9421"/>
        <v>25000</v>
      </c>
      <c r="CB3598" s="122">
        <f t="shared" si="9432"/>
        <v>100</v>
      </c>
    </row>
    <row r="3599" spans="1:80" x14ac:dyDescent="0.25">
      <c r="A3599" s="4" t="s">
        <v>928</v>
      </c>
      <c r="B3599" s="4" t="s">
        <v>88</v>
      </c>
      <c r="C3599" s="4" t="s">
        <v>1532</v>
      </c>
      <c r="D3599" s="79" t="s">
        <v>1533</v>
      </c>
      <c r="E3599" s="89">
        <v>8216</v>
      </c>
      <c r="F3599" s="79"/>
      <c r="G3599" s="75" t="s">
        <v>1906</v>
      </c>
      <c r="H3599" s="13" t="s">
        <v>319</v>
      </c>
      <c r="I3599" s="14">
        <v>15000</v>
      </c>
      <c r="J3599" s="14">
        <f t="shared" si="9420"/>
        <v>20500</v>
      </c>
      <c r="K3599" s="14">
        <v>15000</v>
      </c>
      <c r="L3599" s="14">
        <f t="shared" si="9423"/>
        <v>5500</v>
      </c>
      <c r="M3599" s="14">
        <v>5500</v>
      </c>
      <c r="N3599" s="14">
        <v>0</v>
      </c>
      <c r="O3599" s="14">
        <v>0</v>
      </c>
      <c r="P3599" s="14">
        <v>0</v>
      </c>
      <c r="Q3599" s="14">
        <v>0</v>
      </c>
      <c r="R3599" s="14">
        <v>5500</v>
      </c>
      <c r="S3599" s="14"/>
      <c r="T3599" s="14"/>
      <c r="U3599" s="14"/>
      <c r="V3599" s="14"/>
      <c r="W3599" s="14"/>
      <c r="X3599" s="14">
        <f t="shared" si="9357"/>
        <v>5500</v>
      </c>
      <c r="Y3599" s="14"/>
      <c r="Z3599" s="14"/>
      <c r="AA3599" s="14"/>
      <c r="AB3599" s="14"/>
      <c r="AC3599" s="14"/>
      <c r="AD3599" s="14"/>
      <c r="AE3599" s="14"/>
      <c r="AF3599" s="14"/>
      <c r="AG3599" s="14"/>
      <c r="AH3599" s="14">
        <v>0</v>
      </c>
      <c r="AI3599" s="14">
        <v>5500</v>
      </c>
      <c r="AJ3599" s="14">
        <v>0</v>
      </c>
      <c r="AK3599" s="14"/>
      <c r="AL3599" s="14"/>
      <c r="AM3599" s="14"/>
      <c r="AN3599" s="14"/>
      <c r="AO3599" s="14"/>
      <c r="AP3599" s="14">
        <f t="shared" si="9358"/>
        <v>0</v>
      </c>
      <c r="AQ3599" s="14"/>
      <c r="AR3599" s="14"/>
      <c r="AS3599" s="14"/>
      <c r="AT3599" s="14"/>
      <c r="AU3599" s="14"/>
      <c r="AV3599" s="14"/>
      <c r="AW3599" s="14"/>
      <c r="AX3599" s="14"/>
      <c r="AY3599" s="14"/>
      <c r="AZ3599" s="14">
        <v>0</v>
      </c>
      <c r="BA3599" s="14">
        <v>0</v>
      </c>
      <c r="BB3599" s="14">
        <v>0</v>
      </c>
      <c r="BC3599" s="14"/>
      <c r="BD3599" s="14"/>
      <c r="BE3599" s="14"/>
      <c r="BF3599" s="14"/>
      <c r="BG3599" s="14"/>
      <c r="BH3599" s="14">
        <f t="shared" si="9359"/>
        <v>0</v>
      </c>
      <c r="BI3599" s="14"/>
      <c r="BJ3599" s="14"/>
      <c r="BK3599" s="14"/>
      <c r="BL3599" s="14"/>
      <c r="BM3599" s="14"/>
      <c r="BN3599" s="14"/>
      <c r="BO3599" s="14"/>
      <c r="BP3599" s="14"/>
      <c r="BQ3599" s="14"/>
      <c r="BR3599" s="14">
        <v>0</v>
      </c>
      <c r="BS3599" s="14">
        <v>0</v>
      </c>
      <c r="BT3599" s="14">
        <v>50500</v>
      </c>
      <c r="BU3599" s="14">
        <v>45000</v>
      </c>
      <c r="BV3599" s="14">
        <v>22500</v>
      </c>
      <c r="BW3599" s="14">
        <f t="shared" si="9493"/>
        <v>22500</v>
      </c>
      <c r="BX3599" s="14">
        <v>22500</v>
      </c>
      <c r="BY3599" s="14"/>
      <c r="BZ3599" s="14"/>
      <c r="CA3599" s="14">
        <f t="shared" si="9421"/>
        <v>45000</v>
      </c>
      <c r="CB3599" s="122">
        <f t="shared" si="9432"/>
        <v>100</v>
      </c>
    </row>
    <row r="3600" spans="1:80" x14ac:dyDescent="0.25">
      <c r="A3600" s="13" t="s">
        <v>1</v>
      </c>
      <c r="B3600" s="13" t="s">
        <v>1</v>
      </c>
      <c r="C3600" s="13" t="s">
        <v>1</v>
      </c>
      <c r="D3600" s="74" t="s">
        <v>1</v>
      </c>
      <c r="E3600" s="74" t="s">
        <v>1</v>
      </c>
      <c r="F3600" s="74" t="s">
        <v>1</v>
      </c>
      <c r="G3600" s="13" t="s">
        <v>1</v>
      </c>
      <c r="H3600" s="10" t="s">
        <v>1542</v>
      </c>
      <c r="I3600" s="11">
        <f>SUM(I3571,I3593,I3596)</f>
        <v>2580417</v>
      </c>
      <c r="J3600" s="11">
        <f t="shared" si="9420"/>
        <v>2747902</v>
      </c>
      <c r="K3600" s="11">
        <f t="shared" ref="K3600" si="9494">SUM(K3571,K3593,K3596)</f>
        <v>2641172</v>
      </c>
      <c r="L3600" s="11">
        <f t="shared" si="9423"/>
        <v>106730</v>
      </c>
      <c r="M3600" s="11">
        <f t="shared" ref="M3600:Q3600" si="9495">SUM(M3571,M3593,M3596)</f>
        <v>101230</v>
      </c>
      <c r="N3600" s="11">
        <f t="shared" si="9495"/>
        <v>0</v>
      </c>
      <c r="O3600" s="11">
        <f t="shared" si="9495"/>
        <v>5500</v>
      </c>
      <c r="P3600" s="11">
        <f t="shared" si="9495"/>
        <v>0</v>
      </c>
      <c r="Q3600" s="11">
        <f t="shared" si="9495"/>
        <v>0</v>
      </c>
      <c r="R3600" s="11">
        <f t="shared" ref="R3600:AG3600" si="9496">SUM(R3571,R3593,R3596)</f>
        <v>101230</v>
      </c>
      <c r="S3600" s="11">
        <f t="shared" si="9496"/>
        <v>0</v>
      </c>
      <c r="T3600" s="11">
        <f t="shared" si="9496"/>
        <v>0</v>
      </c>
      <c r="U3600" s="11">
        <f t="shared" si="9496"/>
        <v>0</v>
      </c>
      <c r="V3600" s="11">
        <f t="shared" si="9496"/>
        <v>0</v>
      </c>
      <c r="W3600" s="11">
        <f t="shared" si="9496"/>
        <v>0</v>
      </c>
      <c r="X3600" s="11">
        <f t="shared" si="9496"/>
        <v>101230</v>
      </c>
      <c r="Y3600" s="11">
        <f t="shared" si="9496"/>
        <v>1700</v>
      </c>
      <c r="Z3600" s="11">
        <f t="shared" si="9496"/>
        <v>9054</v>
      </c>
      <c r="AA3600" s="11">
        <f t="shared" si="9496"/>
        <v>12303</v>
      </c>
      <c r="AB3600" s="11">
        <f t="shared" si="9496"/>
        <v>7574</v>
      </c>
      <c r="AC3600" s="11">
        <f t="shared" si="9496"/>
        <v>5962</v>
      </c>
      <c r="AD3600" s="11">
        <f t="shared" si="9496"/>
        <v>13777</v>
      </c>
      <c r="AE3600" s="11">
        <f t="shared" si="9496"/>
        <v>0</v>
      </c>
      <c r="AF3600" s="11">
        <f t="shared" si="9496"/>
        <v>480</v>
      </c>
      <c r="AG3600" s="11">
        <f t="shared" si="9496"/>
        <v>10275</v>
      </c>
      <c r="AH3600" s="11">
        <v>61125</v>
      </c>
      <c r="AI3600" s="11">
        <v>40105</v>
      </c>
      <c r="AJ3600" s="11">
        <f t="shared" ref="AJ3600:AY3600" si="9497">SUM(AJ3571,AJ3593,AJ3596)</f>
        <v>0</v>
      </c>
      <c r="AK3600" s="11">
        <f t="shared" si="9497"/>
        <v>0</v>
      </c>
      <c r="AL3600" s="11">
        <f t="shared" si="9497"/>
        <v>0</v>
      </c>
      <c r="AM3600" s="11">
        <f t="shared" si="9497"/>
        <v>0</v>
      </c>
      <c r="AN3600" s="11">
        <f t="shared" si="9497"/>
        <v>0</v>
      </c>
      <c r="AO3600" s="11">
        <f t="shared" si="9497"/>
        <v>0</v>
      </c>
      <c r="AP3600" s="11">
        <f t="shared" si="9497"/>
        <v>0</v>
      </c>
      <c r="AQ3600" s="11">
        <f t="shared" si="9497"/>
        <v>0</v>
      </c>
      <c r="AR3600" s="11">
        <f t="shared" si="9497"/>
        <v>0</v>
      </c>
      <c r="AS3600" s="11">
        <f t="shared" si="9497"/>
        <v>0</v>
      </c>
      <c r="AT3600" s="11">
        <f t="shared" si="9497"/>
        <v>0</v>
      </c>
      <c r="AU3600" s="11">
        <f t="shared" si="9497"/>
        <v>0</v>
      </c>
      <c r="AV3600" s="11">
        <f t="shared" si="9497"/>
        <v>0</v>
      </c>
      <c r="AW3600" s="11">
        <f t="shared" si="9497"/>
        <v>0</v>
      </c>
      <c r="AX3600" s="11">
        <f t="shared" si="9497"/>
        <v>0</v>
      </c>
      <c r="AY3600" s="11">
        <f t="shared" si="9497"/>
        <v>0</v>
      </c>
      <c r="AZ3600" s="11">
        <v>0</v>
      </c>
      <c r="BA3600" s="11">
        <v>0</v>
      </c>
      <c r="BB3600" s="11">
        <f t="shared" ref="BB3600:BQ3600" si="9498">SUM(BB3571,BB3593,BB3596)</f>
        <v>5500</v>
      </c>
      <c r="BC3600" s="11">
        <f t="shared" si="9498"/>
        <v>9004</v>
      </c>
      <c r="BD3600" s="11">
        <f t="shared" si="9498"/>
        <v>0</v>
      </c>
      <c r="BE3600" s="11">
        <f t="shared" si="9498"/>
        <v>14882</v>
      </c>
      <c r="BF3600" s="11">
        <f t="shared" si="9498"/>
        <v>0</v>
      </c>
      <c r="BG3600" s="11">
        <f t="shared" si="9498"/>
        <v>0</v>
      </c>
      <c r="BH3600" s="11">
        <f t="shared" si="9498"/>
        <v>29386</v>
      </c>
      <c r="BI3600" s="11">
        <f t="shared" si="9498"/>
        <v>2149</v>
      </c>
      <c r="BJ3600" s="11">
        <f t="shared" si="9498"/>
        <v>830</v>
      </c>
      <c r="BK3600" s="11">
        <f t="shared" si="9498"/>
        <v>9004</v>
      </c>
      <c r="BL3600" s="11">
        <f t="shared" si="9498"/>
        <v>0</v>
      </c>
      <c r="BM3600" s="11">
        <f t="shared" si="9498"/>
        <v>0</v>
      </c>
      <c r="BN3600" s="11">
        <f t="shared" si="9498"/>
        <v>0</v>
      </c>
      <c r="BO3600" s="11">
        <f t="shared" si="9498"/>
        <v>2500</v>
      </c>
      <c r="BP3600" s="11">
        <f t="shared" si="9498"/>
        <v>8700</v>
      </c>
      <c r="BQ3600" s="11">
        <f t="shared" si="9498"/>
        <v>3682</v>
      </c>
      <c r="BR3600" s="11">
        <v>26865</v>
      </c>
      <c r="BS3600" s="11">
        <v>2521</v>
      </c>
      <c r="BT3600" s="11">
        <f t="shared" ref="BT3600:BZ3600" si="9499">SUM(BT3571,BT3593,BT3596)</f>
        <v>2909769</v>
      </c>
      <c r="BU3600" s="11">
        <f t="shared" si="9499"/>
        <v>2802980</v>
      </c>
      <c r="BV3600" s="11">
        <f t="shared" si="9499"/>
        <v>1525828</v>
      </c>
      <c r="BW3600" s="11">
        <f t="shared" si="9499"/>
        <v>661410</v>
      </c>
      <c r="BX3600" s="11">
        <f t="shared" si="9499"/>
        <v>270250</v>
      </c>
      <c r="BY3600" s="11">
        <f t="shared" si="9499"/>
        <v>195580</v>
      </c>
      <c r="BZ3600" s="11">
        <f t="shared" si="9499"/>
        <v>195580</v>
      </c>
      <c r="CA3600" s="11">
        <f t="shared" si="9421"/>
        <v>2187238</v>
      </c>
      <c r="CB3600" s="123">
        <f t="shared" si="9432"/>
        <v>78.032593882225342</v>
      </c>
    </row>
    <row r="3601" spans="1:80" ht="15.75" thickBot="1" x14ac:dyDescent="0.3">
      <c r="A3601" s="13" t="s">
        <v>1</v>
      </c>
      <c r="B3601" s="13" t="s">
        <v>1</v>
      </c>
      <c r="C3601" s="13" t="s">
        <v>1</v>
      </c>
      <c r="D3601" s="74" t="s">
        <v>1</v>
      </c>
      <c r="E3601" s="74" t="s">
        <v>1</v>
      </c>
      <c r="F3601" s="74" t="s">
        <v>1</v>
      </c>
      <c r="G3601" s="13" t="s">
        <v>1</v>
      </c>
      <c r="H3601" s="2" t="s">
        <v>83</v>
      </c>
      <c r="I3601" s="12">
        <v>59</v>
      </c>
      <c r="J3601" s="12">
        <f t="shared" si="9420"/>
        <v>59</v>
      </c>
      <c r="K3601" s="12">
        <v>59</v>
      </c>
      <c r="L3601" s="13"/>
      <c r="M3601" s="13" t="s">
        <v>1</v>
      </c>
      <c r="N3601" s="13" t="s">
        <v>1</v>
      </c>
      <c r="O3601" s="13" t="s">
        <v>1</v>
      </c>
      <c r="P3601" s="27"/>
      <c r="Q3601" s="13" t="s">
        <v>1</v>
      </c>
      <c r="R3601" s="13" t="s">
        <v>1</v>
      </c>
      <c r="S3601" s="13"/>
      <c r="T3601" s="1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>
        <v>0</v>
      </c>
      <c r="AI3601" s="13">
        <v>0</v>
      </c>
      <c r="AJ3601" s="13" t="s">
        <v>1</v>
      </c>
      <c r="AK3601" s="13"/>
      <c r="AL3601" s="13"/>
      <c r="AM3601" s="13"/>
      <c r="AN3601" s="13"/>
      <c r="AO3601" s="13"/>
      <c r="AP3601" s="13"/>
      <c r="AQ3601" s="13"/>
      <c r="AR3601" s="13"/>
      <c r="AS3601" s="13"/>
      <c r="AT3601" s="13"/>
      <c r="AU3601" s="13"/>
      <c r="AV3601" s="13"/>
      <c r="AW3601" s="13"/>
      <c r="AX3601" s="13"/>
      <c r="AY3601" s="13"/>
      <c r="AZ3601" s="13">
        <v>0</v>
      </c>
      <c r="BA3601" s="13">
        <v>0</v>
      </c>
      <c r="BB3601" s="13" t="s">
        <v>1</v>
      </c>
      <c r="BC3601" s="13"/>
      <c r="BD3601" s="13"/>
      <c r="BE3601" s="13"/>
      <c r="BF3601" s="13"/>
      <c r="BG3601" s="13"/>
      <c r="BH3601" s="13"/>
      <c r="BI3601" s="13"/>
      <c r="BJ3601" s="13"/>
      <c r="BK3601" s="13"/>
      <c r="BL3601" s="13"/>
      <c r="BM3601" s="13"/>
      <c r="BN3601" s="13"/>
      <c r="BO3601" s="13"/>
      <c r="BP3601" s="13"/>
      <c r="BQ3601" s="13"/>
      <c r="BR3601" s="13">
        <v>0</v>
      </c>
      <c r="BS3601" s="13">
        <v>0</v>
      </c>
      <c r="BT3601" s="12">
        <v>59</v>
      </c>
      <c r="BU3601" s="12">
        <v>59</v>
      </c>
      <c r="BV3601" s="12"/>
      <c r="BW3601" s="12"/>
      <c r="BX3601" s="12" t="s">
        <v>1</v>
      </c>
      <c r="BY3601" s="12" t="s">
        <v>1</v>
      </c>
      <c r="BZ3601" s="12"/>
      <c r="CA3601" s="12">
        <f t="shared" si="9421"/>
        <v>0</v>
      </c>
      <c r="CB3601" s="124"/>
    </row>
    <row r="3602" spans="1:80" ht="69.75" customHeight="1" thickBot="1" x14ac:dyDescent="0.3">
      <c r="A3602" s="133" t="s">
        <v>1</v>
      </c>
      <c r="B3602" s="133" t="s">
        <v>1</v>
      </c>
      <c r="C3602" s="133" t="s">
        <v>1</v>
      </c>
      <c r="D3602" s="135" t="s">
        <v>1</v>
      </c>
      <c r="E3602" s="135" t="s">
        <v>1</v>
      </c>
      <c r="F3602" s="135" t="s">
        <v>1</v>
      </c>
      <c r="G3602" s="137" t="s">
        <v>1</v>
      </c>
      <c r="H3602" s="5" t="s">
        <v>84</v>
      </c>
      <c r="I3602" s="5" t="s">
        <v>11</v>
      </c>
      <c r="J3602" s="5" t="s">
        <v>1809</v>
      </c>
      <c r="K3602" s="5" t="s">
        <v>12</v>
      </c>
      <c r="L3602" s="5" t="s">
        <v>13</v>
      </c>
      <c r="M3602" s="5" t="s">
        <v>14</v>
      </c>
      <c r="N3602" s="5" t="s">
        <v>15</v>
      </c>
      <c r="O3602" s="5" t="s">
        <v>16</v>
      </c>
      <c r="P3602" s="5" t="s">
        <v>17</v>
      </c>
      <c r="Q3602" s="5" t="s">
        <v>18</v>
      </c>
      <c r="R3602" s="71" t="s">
        <v>14</v>
      </c>
      <c r="S3602" s="71" t="s">
        <v>1843</v>
      </c>
      <c r="T3602" s="71" t="s">
        <v>1797</v>
      </c>
      <c r="U3602" s="71" t="s">
        <v>1832</v>
      </c>
      <c r="V3602" s="71" t="s">
        <v>1833</v>
      </c>
      <c r="W3602" s="71" t="s">
        <v>1834</v>
      </c>
      <c r="X3602" s="71" t="s">
        <v>1847</v>
      </c>
      <c r="Y3602" s="71" t="s">
        <v>1844</v>
      </c>
      <c r="Z3602" s="71" t="s">
        <v>1835</v>
      </c>
      <c r="AA3602" s="71" t="s">
        <v>1836</v>
      </c>
      <c r="AB3602" s="71" t="s">
        <v>1837</v>
      </c>
      <c r="AC3602" s="71" t="s">
        <v>1838</v>
      </c>
      <c r="AD3602" s="71" t="s">
        <v>1839</v>
      </c>
      <c r="AE3602" s="71" t="s">
        <v>1840</v>
      </c>
      <c r="AF3602" s="71" t="s">
        <v>1845</v>
      </c>
      <c r="AG3602" s="71" t="s">
        <v>1846</v>
      </c>
      <c r="AH3602" s="71" t="s">
        <v>1841</v>
      </c>
      <c r="AI3602" s="71" t="s">
        <v>1842</v>
      </c>
      <c r="AJ3602" s="72" t="s">
        <v>15</v>
      </c>
      <c r="AK3602" s="72" t="s">
        <v>1843</v>
      </c>
      <c r="AL3602" s="72" t="s">
        <v>1797</v>
      </c>
      <c r="AM3602" s="72" t="s">
        <v>1832</v>
      </c>
      <c r="AN3602" s="72" t="s">
        <v>1833</v>
      </c>
      <c r="AO3602" s="72" t="s">
        <v>1834</v>
      </c>
      <c r="AP3602" s="72" t="s">
        <v>1848</v>
      </c>
      <c r="AQ3602" s="72" t="s">
        <v>1844</v>
      </c>
      <c r="AR3602" s="72" t="s">
        <v>1835</v>
      </c>
      <c r="AS3602" s="72" t="s">
        <v>1836</v>
      </c>
      <c r="AT3602" s="72" t="s">
        <v>1837</v>
      </c>
      <c r="AU3602" s="72" t="s">
        <v>1838</v>
      </c>
      <c r="AV3602" s="72" t="s">
        <v>1839</v>
      </c>
      <c r="AW3602" s="72" t="s">
        <v>1840</v>
      </c>
      <c r="AX3602" s="72" t="s">
        <v>1845</v>
      </c>
      <c r="AY3602" s="72" t="s">
        <v>1846</v>
      </c>
      <c r="AZ3602" s="72" t="s">
        <v>1841</v>
      </c>
      <c r="BA3602" s="72" t="s">
        <v>1842</v>
      </c>
      <c r="BB3602" s="73" t="s">
        <v>16</v>
      </c>
      <c r="BC3602" s="73" t="s">
        <v>1843</v>
      </c>
      <c r="BD3602" s="73" t="s">
        <v>1797</v>
      </c>
      <c r="BE3602" s="73" t="s">
        <v>1832</v>
      </c>
      <c r="BF3602" s="73" t="s">
        <v>1833</v>
      </c>
      <c r="BG3602" s="73" t="s">
        <v>1834</v>
      </c>
      <c r="BH3602" s="73" t="s">
        <v>1849</v>
      </c>
      <c r="BI3602" s="73" t="s">
        <v>1844</v>
      </c>
      <c r="BJ3602" s="73" t="s">
        <v>1835</v>
      </c>
      <c r="BK3602" s="73" t="s">
        <v>1836</v>
      </c>
      <c r="BL3602" s="73" t="s">
        <v>1837</v>
      </c>
      <c r="BM3602" s="73" t="s">
        <v>1838</v>
      </c>
      <c r="BN3602" s="73" t="s">
        <v>1839</v>
      </c>
      <c r="BO3602" s="73" t="s">
        <v>1840</v>
      </c>
      <c r="BP3602" s="73" t="s">
        <v>1845</v>
      </c>
      <c r="BQ3602" s="73" t="s">
        <v>1846</v>
      </c>
      <c r="BR3602" s="73" t="s">
        <v>1841</v>
      </c>
      <c r="BS3602" s="73" t="s">
        <v>1842</v>
      </c>
      <c r="BT3602" s="5" t="s">
        <v>1911</v>
      </c>
      <c r="BU3602" s="5" t="s">
        <v>1942</v>
      </c>
      <c r="BV3602" s="5" t="s">
        <v>1943</v>
      </c>
      <c r="BW3602" s="5" t="s">
        <v>1944</v>
      </c>
      <c r="BX3602" s="5" t="s">
        <v>1945</v>
      </c>
      <c r="BY3602" s="5" t="s">
        <v>1946</v>
      </c>
      <c r="BZ3602" s="5" t="s">
        <v>1947</v>
      </c>
      <c r="CA3602" s="5" t="s">
        <v>1948</v>
      </c>
      <c r="CB3602" s="120" t="s">
        <v>1916</v>
      </c>
    </row>
    <row r="3603" spans="1:80" x14ac:dyDescent="0.25">
      <c r="A3603" s="134"/>
      <c r="B3603" s="134"/>
      <c r="C3603" s="134"/>
      <c r="D3603" s="136"/>
      <c r="E3603" s="136"/>
      <c r="F3603" s="136"/>
      <c r="G3603" s="138"/>
      <c r="H3603" s="15" t="s">
        <v>1</v>
      </c>
      <c r="I3603" s="9" t="s">
        <v>19</v>
      </c>
      <c r="J3603" s="9">
        <v>1</v>
      </c>
      <c r="K3603" s="9" t="s">
        <v>20</v>
      </c>
      <c r="L3603" s="9" t="s">
        <v>21</v>
      </c>
      <c r="M3603" s="9" t="s">
        <v>22</v>
      </c>
      <c r="N3603" s="9" t="s">
        <v>23</v>
      </c>
      <c r="O3603" s="9" t="s">
        <v>24</v>
      </c>
      <c r="P3603" s="9" t="s">
        <v>25</v>
      </c>
      <c r="Q3603" s="9" t="s">
        <v>26</v>
      </c>
      <c r="R3603" s="9">
        <v>1</v>
      </c>
      <c r="S3603" s="9">
        <v>2</v>
      </c>
      <c r="T3603" s="9">
        <v>3</v>
      </c>
      <c r="U3603" s="9">
        <v>4</v>
      </c>
      <c r="V3603" s="9">
        <v>5</v>
      </c>
      <c r="W3603" s="9">
        <v>6</v>
      </c>
      <c r="X3603" s="9">
        <v>7</v>
      </c>
      <c r="Y3603" s="9">
        <v>8</v>
      </c>
      <c r="Z3603" s="9">
        <v>9</v>
      </c>
      <c r="AA3603" s="9">
        <v>10</v>
      </c>
      <c r="AB3603" s="9">
        <v>11</v>
      </c>
      <c r="AC3603" s="9">
        <v>12</v>
      </c>
      <c r="AD3603" s="9">
        <v>13</v>
      </c>
      <c r="AE3603" s="9">
        <v>14</v>
      </c>
      <c r="AF3603" s="9">
        <v>15</v>
      </c>
      <c r="AG3603" s="9">
        <v>16</v>
      </c>
      <c r="AH3603" s="9">
        <v>20</v>
      </c>
      <c r="AI3603" s="9">
        <v>21</v>
      </c>
      <c r="AJ3603" s="9">
        <v>1</v>
      </c>
      <c r="AK3603" s="9">
        <v>2</v>
      </c>
      <c r="AL3603" s="9">
        <v>3</v>
      </c>
      <c r="AM3603" s="9">
        <v>4</v>
      </c>
      <c r="AN3603" s="9">
        <v>5</v>
      </c>
      <c r="AO3603" s="9">
        <v>6</v>
      </c>
      <c r="AP3603" s="9">
        <v>7</v>
      </c>
      <c r="AQ3603" s="9">
        <v>8</v>
      </c>
      <c r="AR3603" s="9">
        <v>9</v>
      </c>
      <c r="AS3603" s="9">
        <v>10</v>
      </c>
      <c r="AT3603" s="9">
        <v>11</v>
      </c>
      <c r="AU3603" s="9">
        <v>12</v>
      </c>
      <c r="AV3603" s="9">
        <v>13</v>
      </c>
      <c r="AW3603" s="9">
        <v>14</v>
      </c>
      <c r="AX3603" s="9">
        <v>15</v>
      </c>
      <c r="AY3603" s="9">
        <v>16</v>
      </c>
      <c r="AZ3603" s="9">
        <v>20</v>
      </c>
      <c r="BA3603" s="9">
        <v>21</v>
      </c>
      <c r="BB3603" s="9">
        <v>1</v>
      </c>
      <c r="BC3603" s="9">
        <v>2</v>
      </c>
      <c r="BD3603" s="9">
        <v>3</v>
      </c>
      <c r="BE3603" s="9">
        <v>4</v>
      </c>
      <c r="BF3603" s="9">
        <v>5</v>
      </c>
      <c r="BG3603" s="9">
        <v>6</v>
      </c>
      <c r="BH3603" s="9">
        <v>7</v>
      </c>
      <c r="BI3603" s="9">
        <v>8</v>
      </c>
      <c r="BJ3603" s="9">
        <v>9</v>
      </c>
      <c r="BK3603" s="9">
        <v>10</v>
      </c>
      <c r="BL3603" s="9">
        <v>11</v>
      </c>
      <c r="BM3603" s="9">
        <v>12</v>
      </c>
      <c r="BN3603" s="9">
        <v>13</v>
      </c>
      <c r="BO3603" s="9">
        <v>14</v>
      </c>
      <c r="BP3603" s="9">
        <v>15</v>
      </c>
      <c r="BQ3603" s="9">
        <v>16</v>
      </c>
      <c r="BR3603" s="9">
        <v>20</v>
      </c>
      <c r="BS3603" s="9">
        <v>21</v>
      </c>
      <c r="BT3603" s="9">
        <v>1</v>
      </c>
      <c r="BU3603" s="9">
        <v>2</v>
      </c>
      <c r="BV3603" s="9">
        <v>3</v>
      </c>
      <c r="BW3603" s="9" t="s">
        <v>1798</v>
      </c>
      <c r="BX3603" s="9">
        <v>5</v>
      </c>
      <c r="BY3603" s="9">
        <v>6</v>
      </c>
      <c r="BZ3603" s="9">
        <v>7</v>
      </c>
      <c r="CA3603" s="9" t="s">
        <v>1917</v>
      </c>
      <c r="CB3603" s="121">
        <v>9</v>
      </c>
    </row>
    <row r="3604" spans="1:80" x14ac:dyDescent="0.25">
      <c r="A3604" s="134"/>
      <c r="B3604" s="134"/>
      <c r="C3604" s="134"/>
      <c r="D3604" s="136"/>
      <c r="E3604" s="136"/>
      <c r="F3604" s="136"/>
      <c r="G3604" s="138"/>
      <c r="H3604" s="16" t="s">
        <v>1015</v>
      </c>
      <c r="I3604" s="17">
        <f>SUM(I3600)</f>
        <v>2580417</v>
      </c>
      <c r="J3604" s="17">
        <f t="shared" ref="J3604:J3605" si="9500">SUM(K3604,L3604,P3604,Q3604)</f>
        <v>2747902</v>
      </c>
      <c r="K3604" s="17">
        <f t="shared" ref="K3604" si="9501">SUM(K3600)</f>
        <v>2641172</v>
      </c>
      <c r="L3604" s="17">
        <f t="shared" ref="L3604:L3605" si="9502">SUM(M3604:O3604)</f>
        <v>106730</v>
      </c>
      <c r="M3604" s="17">
        <f t="shared" ref="M3604:Q3604" si="9503">SUM(M3600)</f>
        <v>101230</v>
      </c>
      <c r="N3604" s="17">
        <f t="shared" si="9503"/>
        <v>0</v>
      </c>
      <c r="O3604" s="17">
        <f t="shared" si="9503"/>
        <v>5500</v>
      </c>
      <c r="P3604" s="17">
        <f t="shared" si="9503"/>
        <v>0</v>
      </c>
      <c r="Q3604" s="17">
        <f t="shared" si="9503"/>
        <v>0</v>
      </c>
      <c r="R3604" s="17">
        <f t="shared" ref="R3604:AG3604" si="9504">SUM(R3600)</f>
        <v>101230</v>
      </c>
      <c r="S3604" s="17">
        <f t="shared" si="9504"/>
        <v>0</v>
      </c>
      <c r="T3604" s="17">
        <f t="shared" si="9504"/>
        <v>0</v>
      </c>
      <c r="U3604" s="17">
        <f t="shared" si="9504"/>
        <v>0</v>
      </c>
      <c r="V3604" s="17">
        <f t="shared" si="9504"/>
        <v>0</v>
      </c>
      <c r="W3604" s="17">
        <f t="shared" si="9504"/>
        <v>0</v>
      </c>
      <c r="X3604" s="17">
        <f t="shared" ref="X3604" si="9505">SUM(X3600)</f>
        <v>101230</v>
      </c>
      <c r="Y3604" s="17">
        <f t="shared" si="9504"/>
        <v>1700</v>
      </c>
      <c r="Z3604" s="17">
        <f t="shared" si="9504"/>
        <v>9054</v>
      </c>
      <c r="AA3604" s="17">
        <f t="shared" si="9504"/>
        <v>12303</v>
      </c>
      <c r="AB3604" s="17">
        <f t="shared" si="9504"/>
        <v>7574</v>
      </c>
      <c r="AC3604" s="17">
        <f t="shared" si="9504"/>
        <v>5962</v>
      </c>
      <c r="AD3604" s="17">
        <f t="shared" si="9504"/>
        <v>13777</v>
      </c>
      <c r="AE3604" s="17">
        <f t="shared" si="9504"/>
        <v>0</v>
      </c>
      <c r="AF3604" s="17">
        <f t="shared" si="9504"/>
        <v>480</v>
      </c>
      <c r="AG3604" s="17">
        <f t="shared" si="9504"/>
        <v>10275</v>
      </c>
      <c r="AH3604" s="17">
        <v>61125</v>
      </c>
      <c r="AI3604" s="17">
        <v>40105</v>
      </c>
      <c r="AJ3604" s="17">
        <f t="shared" ref="AJ3604:AY3604" si="9506">SUM(AJ3600)</f>
        <v>0</v>
      </c>
      <c r="AK3604" s="17">
        <f t="shared" si="9506"/>
        <v>0</v>
      </c>
      <c r="AL3604" s="17">
        <f t="shared" si="9506"/>
        <v>0</v>
      </c>
      <c r="AM3604" s="17">
        <f t="shared" si="9506"/>
        <v>0</v>
      </c>
      <c r="AN3604" s="17">
        <f t="shared" si="9506"/>
        <v>0</v>
      </c>
      <c r="AO3604" s="17">
        <f t="shared" si="9506"/>
        <v>0</v>
      </c>
      <c r="AP3604" s="17">
        <f t="shared" ref="AP3604" si="9507">SUM(AP3600)</f>
        <v>0</v>
      </c>
      <c r="AQ3604" s="17">
        <f t="shared" si="9506"/>
        <v>0</v>
      </c>
      <c r="AR3604" s="17">
        <f t="shared" si="9506"/>
        <v>0</v>
      </c>
      <c r="AS3604" s="17">
        <f t="shared" si="9506"/>
        <v>0</v>
      </c>
      <c r="AT3604" s="17">
        <f t="shared" si="9506"/>
        <v>0</v>
      </c>
      <c r="AU3604" s="17">
        <f t="shared" si="9506"/>
        <v>0</v>
      </c>
      <c r="AV3604" s="17">
        <f t="shared" si="9506"/>
        <v>0</v>
      </c>
      <c r="AW3604" s="17">
        <f t="shared" si="9506"/>
        <v>0</v>
      </c>
      <c r="AX3604" s="17">
        <f t="shared" si="9506"/>
        <v>0</v>
      </c>
      <c r="AY3604" s="17">
        <f t="shared" si="9506"/>
        <v>0</v>
      </c>
      <c r="AZ3604" s="17">
        <v>0</v>
      </c>
      <c r="BA3604" s="17">
        <v>0</v>
      </c>
      <c r="BB3604" s="17">
        <f t="shared" ref="BB3604:BQ3604" si="9508">SUM(BB3600)</f>
        <v>5500</v>
      </c>
      <c r="BC3604" s="17">
        <f t="shared" si="9508"/>
        <v>9004</v>
      </c>
      <c r="BD3604" s="17">
        <f t="shared" si="9508"/>
        <v>0</v>
      </c>
      <c r="BE3604" s="17">
        <f t="shared" si="9508"/>
        <v>14882</v>
      </c>
      <c r="BF3604" s="17">
        <f t="shared" si="9508"/>
        <v>0</v>
      </c>
      <c r="BG3604" s="17">
        <f t="shared" si="9508"/>
        <v>0</v>
      </c>
      <c r="BH3604" s="17">
        <f t="shared" ref="BH3604" si="9509">SUM(BH3600)</f>
        <v>29386</v>
      </c>
      <c r="BI3604" s="17">
        <f t="shared" si="9508"/>
        <v>2149</v>
      </c>
      <c r="BJ3604" s="17">
        <f t="shared" si="9508"/>
        <v>830</v>
      </c>
      <c r="BK3604" s="17">
        <f t="shared" si="9508"/>
        <v>9004</v>
      </c>
      <c r="BL3604" s="17">
        <f t="shared" si="9508"/>
        <v>0</v>
      </c>
      <c r="BM3604" s="17">
        <f t="shared" si="9508"/>
        <v>0</v>
      </c>
      <c r="BN3604" s="17">
        <f t="shared" si="9508"/>
        <v>0</v>
      </c>
      <c r="BO3604" s="17">
        <f t="shared" si="9508"/>
        <v>2500</v>
      </c>
      <c r="BP3604" s="17">
        <f t="shared" si="9508"/>
        <v>8700</v>
      </c>
      <c r="BQ3604" s="17">
        <f t="shared" si="9508"/>
        <v>3682</v>
      </c>
      <c r="BR3604" s="17">
        <v>26865</v>
      </c>
      <c r="BS3604" s="17">
        <v>2521</v>
      </c>
      <c r="BT3604" s="17">
        <f t="shared" ref="BT3604:BW3604" si="9510">SUM(BT3600)</f>
        <v>2909769</v>
      </c>
      <c r="BU3604" s="17">
        <f t="shared" ref="BU3604:BV3604" si="9511">SUM(BU3600)</f>
        <v>2802980</v>
      </c>
      <c r="BV3604" s="17">
        <f t="shared" si="9511"/>
        <v>1525828</v>
      </c>
      <c r="BW3604" s="17">
        <f t="shared" si="9510"/>
        <v>661410</v>
      </c>
      <c r="BX3604" s="17">
        <f t="shared" ref="BX3604:BZ3604" si="9512">SUM(BX3600)</f>
        <v>270250</v>
      </c>
      <c r="BY3604" s="17">
        <f t="shared" si="9512"/>
        <v>195580</v>
      </c>
      <c r="BZ3604" s="17">
        <f t="shared" si="9512"/>
        <v>195580</v>
      </c>
      <c r="CA3604" s="17">
        <f>BV3604+BW3604</f>
        <v>2187238</v>
      </c>
      <c r="CB3604" s="125">
        <f>IF(BU3604=0,"-",CA3604/BU3604*100)</f>
        <v>78.032593882225342</v>
      </c>
    </row>
    <row r="3605" spans="1:80" x14ac:dyDescent="0.25">
      <c r="A3605" s="134"/>
      <c r="B3605" s="134"/>
      <c r="C3605" s="134"/>
      <c r="D3605" s="136"/>
      <c r="E3605" s="136"/>
      <c r="F3605" s="136"/>
      <c r="G3605" s="138"/>
      <c r="H3605" s="18" t="s">
        <v>86</v>
      </c>
      <c r="I3605" s="17">
        <f>SUM(I3604)</f>
        <v>2580417</v>
      </c>
      <c r="J3605" s="17">
        <f t="shared" si="9500"/>
        <v>2747902</v>
      </c>
      <c r="K3605" s="17">
        <f t="shared" ref="K3605" si="9513">SUM(K3604)</f>
        <v>2641172</v>
      </c>
      <c r="L3605" s="17">
        <f t="shared" si="9502"/>
        <v>106730</v>
      </c>
      <c r="M3605" s="17">
        <f t="shared" ref="M3605:Q3605" si="9514">SUM(M3604)</f>
        <v>101230</v>
      </c>
      <c r="N3605" s="17">
        <f t="shared" si="9514"/>
        <v>0</v>
      </c>
      <c r="O3605" s="17">
        <f t="shared" si="9514"/>
        <v>5500</v>
      </c>
      <c r="P3605" s="17">
        <f t="shared" si="9514"/>
        <v>0</v>
      </c>
      <c r="Q3605" s="17">
        <f t="shared" si="9514"/>
        <v>0</v>
      </c>
      <c r="R3605" s="17">
        <f t="shared" ref="R3605:AG3605" si="9515">SUM(R3604)</f>
        <v>101230</v>
      </c>
      <c r="S3605" s="17">
        <f t="shared" si="9515"/>
        <v>0</v>
      </c>
      <c r="T3605" s="17">
        <f t="shared" si="9515"/>
        <v>0</v>
      </c>
      <c r="U3605" s="17">
        <f t="shared" si="9515"/>
        <v>0</v>
      </c>
      <c r="V3605" s="17">
        <f t="shared" si="9515"/>
        <v>0</v>
      </c>
      <c r="W3605" s="17">
        <f t="shared" si="9515"/>
        <v>0</v>
      </c>
      <c r="X3605" s="17">
        <f t="shared" ref="X3605" si="9516">SUM(X3604)</f>
        <v>101230</v>
      </c>
      <c r="Y3605" s="17">
        <f t="shared" si="9515"/>
        <v>1700</v>
      </c>
      <c r="Z3605" s="17">
        <f t="shared" si="9515"/>
        <v>9054</v>
      </c>
      <c r="AA3605" s="17">
        <f t="shared" si="9515"/>
        <v>12303</v>
      </c>
      <c r="AB3605" s="17">
        <f t="shared" si="9515"/>
        <v>7574</v>
      </c>
      <c r="AC3605" s="17">
        <f t="shared" si="9515"/>
        <v>5962</v>
      </c>
      <c r="AD3605" s="17">
        <f t="shared" si="9515"/>
        <v>13777</v>
      </c>
      <c r="AE3605" s="17">
        <f t="shared" si="9515"/>
        <v>0</v>
      </c>
      <c r="AF3605" s="17">
        <f t="shared" si="9515"/>
        <v>480</v>
      </c>
      <c r="AG3605" s="17">
        <f t="shared" si="9515"/>
        <v>10275</v>
      </c>
      <c r="AH3605" s="17">
        <v>61125</v>
      </c>
      <c r="AI3605" s="17">
        <v>40105</v>
      </c>
      <c r="AJ3605" s="17">
        <f t="shared" ref="AJ3605:AY3605" si="9517">SUM(AJ3604)</f>
        <v>0</v>
      </c>
      <c r="AK3605" s="17">
        <f t="shared" si="9517"/>
        <v>0</v>
      </c>
      <c r="AL3605" s="17">
        <f t="shared" si="9517"/>
        <v>0</v>
      </c>
      <c r="AM3605" s="17">
        <f t="shared" si="9517"/>
        <v>0</v>
      </c>
      <c r="AN3605" s="17">
        <f t="shared" si="9517"/>
        <v>0</v>
      </c>
      <c r="AO3605" s="17">
        <f t="shared" si="9517"/>
        <v>0</v>
      </c>
      <c r="AP3605" s="17">
        <f t="shared" ref="AP3605" si="9518">SUM(AP3604)</f>
        <v>0</v>
      </c>
      <c r="AQ3605" s="17">
        <f t="shared" si="9517"/>
        <v>0</v>
      </c>
      <c r="AR3605" s="17">
        <f t="shared" si="9517"/>
        <v>0</v>
      </c>
      <c r="AS3605" s="17">
        <f t="shared" si="9517"/>
        <v>0</v>
      </c>
      <c r="AT3605" s="17">
        <f t="shared" si="9517"/>
        <v>0</v>
      </c>
      <c r="AU3605" s="17">
        <f t="shared" si="9517"/>
        <v>0</v>
      </c>
      <c r="AV3605" s="17">
        <f t="shared" si="9517"/>
        <v>0</v>
      </c>
      <c r="AW3605" s="17">
        <f t="shared" si="9517"/>
        <v>0</v>
      </c>
      <c r="AX3605" s="17">
        <f t="shared" si="9517"/>
        <v>0</v>
      </c>
      <c r="AY3605" s="17">
        <f t="shared" si="9517"/>
        <v>0</v>
      </c>
      <c r="AZ3605" s="17">
        <v>0</v>
      </c>
      <c r="BA3605" s="17">
        <v>0</v>
      </c>
      <c r="BB3605" s="17">
        <f t="shared" ref="BB3605:BQ3605" si="9519">SUM(BB3604)</f>
        <v>5500</v>
      </c>
      <c r="BC3605" s="17">
        <f t="shared" si="9519"/>
        <v>9004</v>
      </c>
      <c r="BD3605" s="17">
        <f t="shared" si="9519"/>
        <v>0</v>
      </c>
      <c r="BE3605" s="17">
        <f t="shared" si="9519"/>
        <v>14882</v>
      </c>
      <c r="BF3605" s="17">
        <f t="shared" si="9519"/>
        <v>0</v>
      </c>
      <c r="BG3605" s="17">
        <f t="shared" si="9519"/>
        <v>0</v>
      </c>
      <c r="BH3605" s="17">
        <f t="shared" ref="BH3605" si="9520">SUM(BH3604)</f>
        <v>29386</v>
      </c>
      <c r="BI3605" s="17">
        <f t="shared" si="9519"/>
        <v>2149</v>
      </c>
      <c r="BJ3605" s="17">
        <f t="shared" si="9519"/>
        <v>830</v>
      </c>
      <c r="BK3605" s="17">
        <f t="shared" si="9519"/>
        <v>9004</v>
      </c>
      <c r="BL3605" s="17">
        <f t="shared" si="9519"/>
        <v>0</v>
      </c>
      <c r="BM3605" s="17">
        <f t="shared" si="9519"/>
        <v>0</v>
      </c>
      <c r="BN3605" s="17">
        <f t="shared" si="9519"/>
        <v>0</v>
      </c>
      <c r="BO3605" s="17">
        <f t="shared" si="9519"/>
        <v>2500</v>
      </c>
      <c r="BP3605" s="17">
        <f t="shared" si="9519"/>
        <v>8700</v>
      </c>
      <c r="BQ3605" s="17">
        <f t="shared" si="9519"/>
        <v>3682</v>
      </c>
      <c r="BR3605" s="17">
        <v>26865</v>
      </c>
      <c r="BS3605" s="17">
        <v>2521</v>
      </c>
      <c r="BT3605" s="17">
        <f t="shared" ref="BT3605:BW3605" si="9521">SUM(BT3604)</f>
        <v>2909769</v>
      </c>
      <c r="BU3605" s="17">
        <f t="shared" ref="BU3605:BV3605" si="9522">SUM(BU3604)</f>
        <v>2802980</v>
      </c>
      <c r="BV3605" s="17">
        <f t="shared" si="9522"/>
        <v>1525828</v>
      </c>
      <c r="BW3605" s="17">
        <f t="shared" si="9521"/>
        <v>661410</v>
      </c>
      <c r="BX3605" s="17">
        <f t="shared" ref="BX3605" si="9523">SUM(BX3604)</f>
        <v>270250</v>
      </c>
      <c r="BY3605" s="17">
        <f t="shared" ref="BY3605" si="9524">SUM(BY3604)</f>
        <v>195580</v>
      </c>
      <c r="BZ3605" s="17">
        <f t="shared" ref="BZ3605" si="9525">SUM(BZ3604)</f>
        <v>195580</v>
      </c>
      <c r="CA3605" s="17">
        <f>BV3605+BW3605</f>
        <v>2187238</v>
      </c>
      <c r="CB3605" s="125">
        <f>IF(BU3605=0,"-",CA3605/BU3605*100)</f>
        <v>78.032593882225342</v>
      </c>
    </row>
    <row r="3606" spans="1:80" x14ac:dyDescent="0.25">
      <c r="A3606" s="139"/>
      <c r="B3606" s="139"/>
      <c r="C3606" s="139"/>
      <c r="D3606" s="140"/>
      <c r="E3606" s="140"/>
      <c r="F3606" s="140"/>
      <c r="G3606" s="141"/>
      <c r="X3606">
        <f t="shared" si="9357"/>
        <v>0</v>
      </c>
      <c r="AH3606">
        <v>0</v>
      </c>
      <c r="AI3606">
        <v>0</v>
      </c>
      <c r="AP3606">
        <f t="shared" si="9358"/>
        <v>0</v>
      </c>
      <c r="AZ3606">
        <v>0</v>
      </c>
      <c r="BA3606">
        <v>0</v>
      </c>
      <c r="BH3606">
        <f t="shared" si="9359"/>
        <v>0</v>
      </c>
      <c r="BR3606">
        <v>0</v>
      </c>
      <c r="BS3606">
        <v>0</v>
      </c>
      <c r="BU3606">
        <v>0</v>
      </c>
      <c r="BV3606">
        <v>0</v>
      </c>
      <c r="BW3606">
        <f t="shared" si="9493"/>
        <v>0</v>
      </c>
      <c r="CA3606">
        <f>BV3606+BW3606</f>
        <v>0</v>
      </c>
      <c r="CB3606" s="126" t="str">
        <f>IF(BU3606=0,"-",CA3606/BU3606*100)</f>
        <v>-</v>
      </c>
    </row>
    <row r="3607" spans="1:80" ht="15.75" thickBot="1" x14ac:dyDescent="0.3">
      <c r="A3607" s="13" t="s">
        <v>1</v>
      </c>
      <c r="B3607" s="13" t="s">
        <v>1</v>
      </c>
      <c r="C3607" s="13" t="s">
        <v>1</v>
      </c>
      <c r="D3607" s="74" t="s">
        <v>1</v>
      </c>
      <c r="E3607" s="74" t="s">
        <v>1</v>
      </c>
      <c r="F3607" s="74" t="s">
        <v>1</v>
      </c>
      <c r="G3607" s="13" t="s">
        <v>1</v>
      </c>
      <c r="H3607" s="19" t="s">
        <v>1</v>
      </c>
      <c r="I3607" s="19" t="s">
        <v>1</v>
      </c>
      <c r="J3607" s="19"/>
      <c r="K3607" s="19" t="s">
        <v>1</v>
      </c>
      <c r="L3607" s="19"/>
      <c r="M3607" s="19" t="s">
        <v>1</v>
      </c>
      <c r="N3607" s="19" t="s">
        <v>1</v>
      </c>
      <c r="O3607" s="19" t="s">
        <v>1</v>
      </c>
      <c r="P3607" s="31"/>
      <c r="Q3607" s="19" t="s">
        <v>1</v>
      </c>
      <c r="R3607" s="19" t="s">
        <v>1</v>
      </c>
      <c r="S3607" s="19"/>
      <c r="T3607" s="19"/>
      <c r="U3607" s="19"/>
      <c r="V3607" s="19"/>
      <c r="W3607" s="19"/>
      <c r="X3607" s="19"/>
      <c r="Y3607" s="19"/>
      <c r="Z3607" s="19"/>
      <c r="AA3607" s="19"/>
      <c r="AB3607" s="19"/>
      <c r="AC3607" s="19"/>
      <c r="AD3607" s="19"/>
      <c r="AE3607" s="19"/>
      <c r="AF3607" s="19"/>
      <c r="AG3607" s="19"/>
      <c r="AH3607" s="19">
        <v>0</v>
      </c>
      <c r="AI3607" s="19">
        <v>0</v>
      </c>
      <c r="AJ3607" s="19" t="s">
        <v>1</v>
      </c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>
        <v>0</v>
      </c>
      <c r="BA3607" s="19">
        <v>0</v>
      </c>
      <c r="BB3607" s="19" t="s">
        <v>1</v>
      </c>
      <c r="BC3607" s="19"/>
      <c r="BD3607" s="19"/>
      <c r="BE3607" s="19"/>
      <c r="BF3607" s="19"/>
      <c r="BG3607" s="19"/>
      <c r="BH3607" s="19"/>
      <c r="BI3607" s="19"/>
      <c r="BJ3607" s="19"/>
      <c r="BK3607" s="19"/>
      <c r="BL3607" s="19"/>
      <c r="BM3607" s="19"/>
      <c r="BN3607" s="19"/>
      <c r="BO3607" s="19"/>
      <c r="BP3607" s="19"/>
      <c r="BQ3607" s="19"/>
      <c r="BR3607" s="19">
        <v>0</v>
      </c>
      <c r="BS3607" s="19">
        <v>0</v>
      </c>
      <c r="BT3607" s="19"/>
      <c r="BU3607" s="19"/>
      <c r="BV3607" s="19"/>
      <c r="BW3607" s="19"/>
      <c r="BX3607" s="19" t="s">
        <v>1</v>
      </c>
      <c r="BY3607" s="19" t="s">
        <v>1</v>
      </c>
      <c r="BZ3607" s="19"/>
      <c r="CA3607" s="19">
        <f>BV3607+BW3607</f>
        <v>0</v>
      </c>
      <c r="CB3607" s="127"/>
    </row>
    <row r="3608" spans="1:80" ht="69.75" customHeight="1" thickBot="1" x14ac:dyDescent="0.3">
      <c r="A3608" s="5" t="s">
        <v>4</v>
      </c>
      <c r="B3608" s="5" t="s">
        <v>5</v>
      </c>
      <c r="C3608" s="5" t="s">
        <v>6</v>
      </c>
      <c r="D3608" s="80" t="s">
        <v>1</v>
      </c>
      <c r="E3608" s="88" t="s">
        <v>7</v>
      </c>
      <c r="F3608" s="88" t="s">
        <v>8</v>
      </c>
      <c r="G3608" s="5" t="s">
        <v>9</v>
      </c>
      <c r="H3608" s="5" t="s">
        <v>10</v>
      </c>
      <c r="I3608" s="5" t="s">
        <v>11</v>
      </c>
      <c r="J3608" s="5" t="s">
        <v>1809</v>
      </c>
      <c r="K3608" s="5" t="s">
        <v>12</v>
      </c>
      <c r="L3608" s="5" t="s">
        <v>13</v>
      </c>
      <c r="M3608" s="5" t="s">
        <v>14</v>
      </c>
      <c r="N3608" s="5" t="s">
        <v>15</v>
      </c>
      <c r="O3608" s="5" t="s">
        <v>16</v>
      </c>
      <c r="P3608" s="5" t="s">
        <v>17</v>
      </c>
      <c r="Q3608" s="5" t="s">
        <v>18</v>
      </c>
      <c r="R3608" s="71" t="s">
        <v>14</v>
      </c>
      <c r="S3608" s="71" t="s">
        <v>1843</v>
      </c>
      <c r="T3608" s="71" t="s">
        <v>1797</v>
      </c>
      <c r="U3608" s="71" t="s">
        <v>1832</v>
      </c>
      <c r="V3608" s="71" t="s">
        <v>1833</v>
      </c>
      <c r="W3608" s="71" t="s">
        <v>1834</v>
      </c>
      <c r="X3608" s="71" t="s">
        <v>1847</v>
      </c>
      <c r="Y3608" s="71" t="s">
        <v>1844</v>
      </c>
      <c r="Z3608" s="71" t="s">
        <v>1835</v>
      </c>
      <c r="AA3608" s="71" t="s">
        <v>1836</v>
      </c>
      <c r="AB3608" s="71" t="s">
        <v>1837</v>
      </c>
      <c r="AC3608" s="71" t="s">
        <v>1838</v>
      </c>
      <c r="AD3608" s="71" t="s">
        <v>1839</v>
      </c>
      <c r="AE3608" s="71" t="s">
        <v>1840</v>
      </c>
      <c r="AF3608" s="71" t="s">
        <v>1845</v>
      </c>
      <c r="AG3608" s="71" t="s">
        <v>1846</v>
      </c>
      <c r="AH3608" s="71" t="s">
        <v>1841</v>
      </c>
      <c r="AI3608" s="71" t="s">
        <v>1842</v>
      </c>
      <c r="AJ3608" s="72" t="s">
        <v>15</v>
      </c>
      <c r="AK3608" s="72" t="s">
        <v>1843</v>
      </c>
      <c r="AL3608" s="72" t="s">
        <v>1797</v>
      </c>
      <c r="AM3608" s="72" t="s">
        <v>1832</v>
      </c>
      <c r="AN3608" s="72" t="s">
        <v>1833</v>
      </c>
      <c r="AO3608" s="72" t="s">
        <v>1834</v>
      </c>
      <c r="AP3608" s="72" t="s">
        <v>1848</v>
      </c>
      <c r="AQ3608" s="72" t="s">
        <v>1844</v>
      </c>
      <c r="AR3608" s="72" t="s">
        <v>1835</v>
      </c>
      <c r="AS3608" s="72" t="s">
        <v>1836</v>
      </c>
      <c r="AT3608" s="72" t="s">
        <v>1837</v>
      </c>
      <c r="AU3608" s="72" t="s">
        <v>1838</v>
      </c>
      <c r="AV3608" s="72" t="s">
        <v>1839</v>
      </c>
      <c r="AW3608" s="72" t="s">
        <v>1840</v>
      </c>
      <c r="AX3608" s="72" t="s">
        <v>1845</v>
      </c>
      <c r="AY3608" s="72" t="s">
        <v>1846</v>
      </c>
      <c r="AZ3608" s="72" t="s">
        <v>1841</v>
      </c>
      <c r="BA3608" s="72" t="s">
        <v>1842</v>
      </c>
      <c r="BB3608" s="73" t="s">
        <v>16</v>
      </c>
      <c r="BC3608" s="73" t="s">
        <v>1843</v>
      </c>
      <c r="BD3608" s="73" t="s">
        <v>1797</v>
      </c>
      <c r="BE3608" s="73" t="s">
        <v>1832</v>
      </c>
      <c r="BF3608" s="73" t="s">
        <v>1833</v>
      </c>
      <c r="BG3608" s="73" t="s">
        <v>1834</v>
      </c>
      <c r="BH3608" s="73" t="s">
        <v>1849</v>
      </c>
      <c r="BI3608" s="73" t="s">
        <v>1844</v>
      </c>
      <c r="BJ3608" s="73" t="s">
        <v>1835</v>
      </c>
      <c r="BK3608" s="73" t="s">
        <v>1836</v>
      </c>
      <c r="BL3608" s="73" t="s">
        <v>1837</v>
      </c>
      <c r="BM3608" s="73" t="s">
        <v>1838</v>
      </c>
      <c r="BN3608" s="73" t="s">
        <v>1839</v>
      </c>
      <c r="BO3608" s="73" t="s">
        <v>1840</v>
      </c>
      <c r="BP3608" s="73" t="s">
        <v>1845</v>
      </c>
      <c r="BQ3608" s="73" t="s">
        <v>1846</v>
      </c>
      <c r="BR3608" s="73" t="s">
        <v>1841</v>
      </c>
      <c r="BS3608" s="73" t="s">
        <v>1842</v>
      </c>
      <c r="BT3608" s="5" t="s">
        <v>1911</v>
      </c>
      <c r="BU3608" s="5" t="s">
        <v>1942</v>
      </c>
      <c r="BV3608" s="5" t="s">
        <v>1943</v>
      </c>
      <c r="BW3608" s="5" t="s">
        <v>1944</v>
      </c>
      <c r="BX3608" s="5" t="s">
        <v>1945</v>
      </c>
      <c r="BY3608" s="5" t="s">
        <v>1946</v>
      </c>
      <c r="BZ3608" s="5" t="s">
        <v>1947</v>
      </c>
      <c r="CA3608" s="5" t="s">
        <v>1948</v>
      </c>
      <c r="CB3608" s="120" t="s">
        <v>1916</v>
      </c>
    </row>
    <row r="3609" spans="1:80" x14ac:dyDescent="0.25">
      <c r="A3609" s="6" t="s">
        <v>1</v>
      </c>
      <c r="B3609" s="6" t="s">
        <v>1</v>
      </c>
      <c r="C3609" s="6" t="s">
        <v>1</v>
      </c>
      <c r="D3609" s="81" t="s">
        <v>1</v>
      </c>
      <c r="E3609" s="81" t="s">
        <v>1</v>
      </c>
      <c r="F3609" s="94" t="s">
        <v>1</v>
      </c>
      <c r="G3609" s="7" t="s">
        <v>1</v>
      </c>
      <c r="H3609" s="8" t="s">
        <v>1</v>
      </c>
      <c r="I3609" s="9" t="s">
        <v>19</v>
      </c>
      <c r="J3609" s="9">
        <v>1</v>
      </c>
      <c r="K3609" s="9" t="s">
        <v>20</v>
      </c>
      <c r="L3609" s="9" t="s">
        <v>21</v>
      </c>
      <c r="M3609" s="9" t="s">
        <v>22</v>
      </c>
      <c r="N3609" s="9" t="s">
        <v>23</v>
      </c>
      <c r="O3609" s="9" t="s">
        <v>24</v>
      </c>
      <c r="P3609" s="9" t="s">
        <v>25</v>
      </c>
      <c r="Q3609" s="9" t="s">
        <v>26</v>
      </c>
      <c r="R3609" s="9">
        <v>1</v>
      </c>
      <c r="S3609" s="9">
        <v>2</v>
      </c>
      <c r="T3609" s="9">
        <v>3</v>
      </c>
      <c r="U3609" s="9">
        <v>4</v>
      </c>
      <c r="V3609" s="9">
        <v>5</v>
      </c>
      <c r="W3609" s="9">
        <v>6</v>
      </c>
      <c r="X3609" s="9">
        <v>7</v>
      </c>
      <c r="Y3609" s="9">
        <v>8</v>
      </c>
      <c r="Z3609" s="9">
        <v>9</v>
      </c>
      <c r="AA3609" s="9">
        <v>10</v>
      </c>
      <c r="AB3609" s="9">
        <v>11</v>
      </c>
      <c r="AC3609" s="9">
        <v>12</v>
      </c>
      <c r="AD3609" s="9">
        <v>13</v>
      </c>
      <c r="AE3609" s="9">
        <v>14</v>
      </c>
      <c r="AF3609" s="9">
        <v>15</v>
      </c>
      <c r="AG3609" s="9">
        <v>16</v>
      </c>
      <c r="AH3609" s="9">
        <v>20</v>
      </c>
      <c r="AI3609" s="9">
        <v>21</v>
      </c>
      <c r="AJ3609" s="9">
        <v>1</v>
      </c>
      <c r="AK3609" s="9">
        <v>2</v>
      </c>
      <c r="AL3609" s="9">
        <v>3</v>
      </c>
      <c r="AM3609" s="9">
        <v>4</v>
      </c>
      <c r="AN3609" s="9">
        <v>5</v>
      </c>
      <c r="AO3609" s="9">
        <v>6</v>
      </c>
      <c r="AP3609" s="9">
        <v>7</v>
      </c>
      <c r="AQ3609" s="9">
        <v>8</v>
      </c>
      <c r="AR3609" s="9">
        <v>9</v>
      </c>
      <c r="AS3609" s="9">
        <v>10</v>
      </c>
      <c r="AT3609" s="9">
        <v>11</v>
      </c>
      <c r="AU3609" s="9">
        <v>12</v>
      </c>
      <c r="AV3609" s="9">
        <v>13</v>
      </c>
      <c r="AW3609" s="9">
        <v>14</v>
      </c>
      <c r="AX3609" s="9">
        <v>15</v>
      </c>
      <c r="AY3609" s="9">
        <v>16</v>
      </c>
      <c r="AZ3609" s="9">
        <v>20</v>
      </c>
      <c r="BA3609" s="9">
        <v>21</v>
      </c>
      <c r="BB3609" s="9">
        <v>1</v>
      </c>
      <c r="BC3609" s="9">
        <v>2</v>
      </c>
      <c r="BD3609" s="9">
        <v>3</v>
      </c>
      <c r="BE3609" s="9">
        <v>4</v>
      </c>
      <c r="BF3609" s="9">
        <v>5</v>
      </c>
      <c r="BG3609" s="9">
        <v>6</v>
      </c>
      <c r="BH3609" s="9">
        <v>7</v>
      </c>
      <c r="BI3609" s="9">
        <v>8</v>
      </c>
      <c r="BJ3609" s="9">
        <v>9</v>
      </c>
      <c r="BK3609" s="9">
        <v>10</v>
      </c>
      <c r="BL3609" s="9">
        <v>11</v>
      </c>
      <c r="BM3609" s="9">
        <v>12</v>
      </c>
      <c r="BN3609" s="9">
        <v>13</v>
      </c>
      <c r="BO3609" s="9">
        <v>14</v>
      </c>
      <c r="BP3609" s="9">
        <v>15</v>
      </c>
      <c r="BQ3609" s="9">
        <v>16</v>
      </c>
      <c r="BR3609" s="9">
        <v>20</v>
      </c>
      <c r="BS3609" s="9">
        <v>21</v>
      </c>
      <c r="BT3609" s="9">
        <v>1</v>
      </c>
      <c r="BU3609" s="9">
        <v>2</v>
      </c>
      <c r="BV3609" s="9">
        <v>3</v>
      </c>
      <c r="BW3609" s="9" t="s">
        <v>1798</v>
      </c>
      <c r="BX3609" s="9">
        <v>5</v>
      </c>
      <c r="BY3609" s="9">
        <v>6</v>
      </c>
      <c r="BZ3609" s="9">
        <v>7</v>
      </c>
      <c r="CA3609" s="9" t="s">
        <v>1917</v>
      </c>
      <c r="CB3609" s="121">
        <v>9</v>
      </c>
    </row>
    <row r="3610" spans="1:80" x14ac:dyDescent="0.25">
      <c r="A3610" s="1" t="s">
        <v>928</v>
      </c>
      <c r="B3610" s="1" t="s">
        <v>88</v>
      </c>
      <c r="C3610" s="4" t="s">
        <v>1543</v>
      </c>
      <c r="D3610" s="79" t="s">
        <v>1544</v>
      </c>
      <c r="E3610" s="78" t="s">
        <v>1</v>
      </c>
      <c r="F3610" s="78" t="s">
        <v>1</v>
      </c>
      <c r="G3610" s="2" t="s">
        <v>1</v>
      </c>
      <c r="H3610" s="2" t="s">
        <v>1545</v>
      </c>
      <c r="I3610" s="3" t="s">
        <v>1</v>
      </c>
      <c r="J3610" s="3">
        <f t="shared" ref="J3610:J3642" si="9526">SUM(K3610,L3610,P3610,Q3610)</f>
        <v>0</v>
      </c>
      <c r="K3610" s="3" t="s">
        <v>1</v>
      </c>
      <c r="L3610" s="3"/>
      <c r="M3610" s="3" t="s">
        <v>1</v>
      </c>
      <c r="N3610" s="3" t="s">
        <v>1</v>
      </c>
      <c r="O3610" s="3" t="s">
        <v>1</v>
      </c>
      <c r="P3610" s="26"/>
      <c r="Q3610" s="3" t="s">
        <v>1</v>
      </c>
      <c r="R3610" s="3" t="s">
        <v>1</v>
      </c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3"/>
      <c r="AH3610" s="3">
        <v>0</v>
      </c>
      <c r="AI3610" s="3">
        <v>0</v>
      </c>
      <c r="AJ3610" s="3" t="s">
        <v>1</v>
      </c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  <c r="AY3610" s="3"/>
      <c r="AZ3610" s="3">
        <v>0</v>
      </c>
      <c r="BA3610" s="3">
        <v>0</v>
      </c>
      <c r="BB3610" s="3" t="s">
        <v>1</v>
      </c>
      <c r="BC3610" s="3"/>
      <c r="BD3610" s="3"/>
      <c r="BE3610" s="3"/>
      <c r="BF3610" s="3"/>
      <c r="BG3610" s="3"/>
      <c r="BH3610" s="3"/>
      <c r="BI3610" s="3"/>
      <c r="BJ3610" s="3"/>
      <c r="BK3610" s="3"/>
      <c r="BL3610" s="3"/>
      <c r="BM3610" s="3"/>
      <c r="BN3610" s="3"/>
      <c r="BO3610" s="3"/>
      <c r="BP3610" s="3"/>
      <c r="BQ3610" s="3"/>
      <c r="BR3610" s="3">
        <v>0</v>
      </c>
      <c r="BS3610" s="3">
        <v>0</v>
      </c>
      <c r="BT3610" s="3">
        <v>0</v>
      </c>
      <c r="BU3610" s="3"/>
      <c r="BV3610" s="3"/>
      <c r="BW3610" s="3"/>
      <c r="BX3610" s="3" t="s">
        <v>1</v>
      </c>
      <c r="BY3610" s="3" t="s">
        <v>1</v>
      </c>
      <c r="BZ3610" s="3"/>
      <c r="CA3610" s="3">
        <f t="shared" ref="CA3610:CA3642" si="9527">BV3610+BW3610</f>
        <v>0</v>
      </c>
      <c r="CB3610" s="122"/>
    </row>
    <row r="3611" spans="1:80" ht="33.75" x14ac:dyDescent="0.25">
      <c r="A3611" s="1" t="s">
        <v>1</v>
      </c>
      <c r="B3611" s="1" t="s">
        <v>1</v>
      </c>
      <c r="C3611" s="1" t="s">
        <v>1</v>
      </c>
      <c r="D3611" s="78" t="s">
        <v>1</v>
      </c>
      <c r="E3611" s="78" t="s">
        <v>1</v>
      </c>
      <c r="F3611" s="78" t="s">
        <v>1</v>
      </c>
      <c r="G3611" s="2" t="s">
        <v>1</v>
      </c>
      <c r="H3611" s="10" t="s">
        <v>30</v>
      </c>
      <c r="I3611" s="11">
        <f>SUM(I3612,I3620,I3622)</f>
        <v>3343127</v>
      </c>
      <c r="J3611" s="11">
        <f t="shared" si="9526"/>
        <v>3790006</v>
      </c>
      <c r="K3611" s="11">
        <f t="shared" ref="K3611" si="9528">SUM(K3612,K3620,K3622)</f>
        <v>3644806</v>
      </c>
      <c r="L3611" s="11">
        <f t="shared" ref="L3611:L3641" si="9529">SUM(M3611:O3611)</f>
        <v>145200</v>
      </c>
      <c r="M3611" s="11">
        <f t="shared" ref="M3611:Q3611" si="9530">SUM(M3612,M3620,M3622)</f>
        <v>140200</v>
      </c>
      <c r="N3611" s="11">
        <f t="shared" si="9530"/>
        <v>0</v>
      </c>
      <c r="O3611" s="11">
        <f t="shared" si="9530"/>
        <v>5000</v>
      </c>
      <c r="P3611" s="11">
        <f t="shared" si="9530"/>
        <v>0</v>
      </c>
      <c r="Q3611" s="11">
        <f t="shared" si="9530"/>
        <v>0</v>
      </c>
      <c r="R3611" s="11">
        <f t="shared" ref="R3611:AG3611" si="9531">SUM(R3612,R3620,R3622)</f>
        <v>140200</v>
      </c>
      <c r="S3611" s="11">
        <f t="shared" si="9531"/>
        <v>0</v>
      </c>
      <c r="T3611" s="11">
        <f t="shared" si="9531"/>
        <v>0</v>
      </c>
      <c r="U3611" s="11">
        <f t="shared" si="9531"/>
        <v>0</v>
      </c>
      <c r="V3611" s="11">
        <f t="shared" si="9531"/>
        <v>0</v>
      </c>
      <c r="W3611" s="11">
        <f t="shared" si="9531"/>
        <v>0</v>
      </c>
      <c r="X3611" s="11">
        <f t="shared" ref="X3611" si="9532">SUM(X3612,X3620,X3622)</f>
        <v>140200</v>
      </c>
      <c r="Y3611" s="11">
        <f t="shared" si="9531"/>
        <v>8000</v>
      </c>
      <c r="Z3611" s="11">
        <f t="shared" si="9531"/>
        <v>12067</v>
      </c>
      <c r="AA3611" s="11">
        <f t="shared" si="9531"/>
        <v>13033</v>
      </c>
      <c r="AB3611" s="11">
        <f t="shared" si="9531"/>
        <v>16957</v>
      </c>
      <c r="AC3611" s="11">
        <f t="shared" si="9531"/>
        <v>13960</v>
      </c>
      <c r="AD3611" s="11">
        <f t="shared" si="9531"/>
        <v>17180</v>
      </c>
      <c r="AE3611" s="11">
        <f t="shared" si="9531"/>
        <v>0</v>
      </c>
      <c r="AF3611" s="11">
        <f t="shared" si="9531"/>
        <v>2084</v>
      </c>
      <c r="AG3611" s="11">
        <f t="shared" si="9531"/>
        <v>0</v>
      </c>
      <c r="AH3611" s="11">
        <v>83281</v>
      </c>
      <c r="AI3611" s="11">
        <v>56919</v>
      </c>
      <c r="AJ3611" s="11">
        <f t="shared" ref="AJ3611:AY3611" si="9533">SUM(AJ3612,AJ3620,AJ3622)</f>
        <v>0</v>
      </c>
      <c r="AK3611" s="11">
        <f t="shared" si="9533"/>
        <v>0</v>
      </c>
      <c r="AL3611" s="11">
        <f t="shared" si="9533"/>
        <v>0</v>
      </c>
      <c r="AM3611" s="11">
        <f t="shared" si="9533"/>
        <v>0</v>
      </c>
      <c r="AN3611" s="11">
        <f t="shared" si="9533"/>
        <v>0</v>
      </c>
      <c r="AO3611" s="11">
        <f t="shared" si="9533"/>
        <v>0</v>
      </c>
      <c r="AP3611" s="11">
        <f t="shared" ref="AP3611" si="9534">SUM(AP3612,AP3620,AP3622)</f>
        <v>0</v>
      </c>
      <c r="AQ3611" s="11">
        <f t="shared" si="9533"/>
        <v>0</v>
      </c>
      <c r="AR3611" s="11">
        <f t="shared" si="9533"/>
        <v>0</v>
      </c>
      <c r="AS3611" s="11">
        <f t="shared" si="9533"/>
        <v>0</v>
      </c>
      <c r="AT3611" s="11">
        <f t="shared" si="9533"/>
        <v>0</v>
      </c>
      <c r="AU3611" s="11">
        <f t="shared" si="9533"/>
        <v>0</v>
      </c>
      <c r="AV3611" s="11">
        <f t="shared" si="9533"/>
        <v>0</v>
      </c>
      <c r="AW3611" s="11">
        <f t="shared" si="9533"/>
        <v>0</v>
      </c>
      <c r="AX3611" s="11">
        <f t="shared" si="9533"/>
        <v>0</v>
      </c>
      <c r="AY3611" s="11">
        <f t="shared" si="9533"/>
        <v>0</v>
      </c>
      <c r="AZ3611" s="11">
        <v>0</v>
      </c>
      <c r="BA3611" s="11">
        <v>0</v>
      </c>
      <c r="BB3611" s="11">
        <f t="shared" ref="BB3611:BQ3611" si="9535">SUM(BB3612,BB3620,BB3622)</f>
        <v>5000</v>
      </c>
      <c r="BC3611" s="11">
        <f t="shared" si="9535"/>
        <v>9880</v>
      </c>
      <c r="BD3611" s="11">
        <f t="shared" si="9535"/>
        <v>0</v>
      </c>
      <c r="BE3611" s="11">
        <f t="shared" si="9535"/>
        <v>20065</v>
      </c>
      <c r="BF3611" s="11">
        <f t="shared" si="9535"/>
        <v>0</v>
      </c>
      <c r="BG3611" s="11">
        <f t="shared" si="9535"/>
        <v>0</v>
      </c>
      <c r="BH3611" s="11">
        <f t="shared" ref="BH3611" si="9536">SUM(BH3612,BH3620,BH3622)</f>
        <v>34945</v>
      </c>
      <c r="BI3611" s="11">
        <f t="shared" si="9535"/>
        <v>5000</v>
      </c>
      <c r="BJ3611" s="11">
        <f t="shared" si="9535"/>
        <v>8454</v>
      </c>
      <c r="BK3611" s="11">
        <f t="shared" si="9535"/>
        <v>7997</v>
      </c>
      <c r="BL3611" s="11">
        <f t="shared" si="9535"/>
        <v>0</v>
      </c>
      <c r="BM3611" s="11">
        <f t="shared" si="9535"/>
        <v>0</v>
      </c>
      <c r="BN3611" s="11">
        <f t="shared" si="9535"/>
        <v>3117</v>
      </c>
      <c r="BO3611" s="11">
        <f t="shared" si="9535"/>
        <v>0</v>
      </c>
      <c r="BP3611" s="11">
        <f t="shared" si="9535"/>
        <v>5378</v>
      </c>
      <c r="BQ3611" s="11">
        <f t="shared" si="9535"/>
        <v>994</v>
      </c>
      <c r="BR3611" s="11">
        <v>30940</v>
      </c>
      <c r="BS3611" s="11">
        <v>4005</v>
      </c>
      <c r="BT3611" s="11">
        <f t="shared" ref="BT3611:BZ3611" si="9537">SUM(BT3612,BT3620,BT3622)</f>
        <v>3960904</v>
      </c>
      <c r="BU3611" s="11">
        <f t="shared" si="9537"/>
        <v>3825580</v>
      </c>
      <c r="BV3611" s="11">
        <f t="shared" si="9537"/>
        <v>2153395</v>
      </c>
      <c r="BW3611" s="11">
        <f t="shared" si="9537"/>
        <v>970243</v>
      </c>
      <c r="BX3611" s="11">
        <f t="shared" si="9537"/>
        <v>356461</v>
      </c>
      <c r="BY3611" s="11">
        <f t="shared" si="9537"/>
        <v>306891</v>
      </c>
      <c r="BZ3611" s="11">
        <f t="shared" si="9537"/>
        <v>306891</v>
      </c>
      <c r="CA3611" s="11">
        <f t="shared" si="9527"/>
        <v>3123638</v>
      </c>
      <c r="CB3611" s="123">
        <f t="shared" ref="CB3611:CB3641" si="9538">IF(BU3611=0,"-",CA3611/BU3611*100)</f>
        <v>81.651357441224604</v>
      </c>
    </row>
    <row r="3612" spans="1:80" x14ac:dyDescent="0.25">
      <c r="A3612" s="4" t="s">
        <v>928</v>
      </c>
      <c r="B3612" s="4" t="s">
        <v>88</v>
      </c>
      <c r="C3612" s="4" t="s">
        <v>1543</v>
      </c>
      <c r="D3612" s="79" t="s">
        <v>1544</v>
      </c>
      <c r="E3612" s="78" t="s">
        <v>31</v>
      </c>
      <c r="F3612" s="78" t="s">
        <v>1</v>
      </c>
      <c r="G3612" s="2" t="s">
        <v>1</v>
      </c>
      <c r="H3612" s="2" t="s">
        <v>32</v>
      </c>
      <c r="I3612" s="12">
        <f>SUM(I3613,I3614)</f>
        <v>2742651</v>
      </c>
      <c r="J3612" s="12">
        <f t="shared" si="9526"/>
        <v>3130905</v>
      </c>
      <c r="K3612" s="12">
        <f t="shared" ref="K3612" si="9539">SUM(K3613,K3614)</f>
        <v>3107205</v>
      </c>
      <c r="L3612" s="12">
        <f t="shared" si="9529"/>
        <v>23700</v>
      </c>
      <c r="M3612" s="12">
        <f t="shared" ref="M3612:Q3612" si="9540">SUM(M3613,M3614)</f>
        <v>23700</v>
      </c>
      <c r="N3612" s="12">
        <f t="shared" si="9540"/>
        <v>0</v>
      </c>
      <c r="O3612" s="12">
        <f t="shared" si="9540"/>
        <v>0</v>
      </c>
      <c r="P3612" s="12">
        <f t="shared" si="9540"/>
        <v>0</v>
      </c>
      <c r="Q3612" s="12">
        <f t="shared" si="9540"/>
        <v>0</v>
      </c>
      <c r="R3612" s="12">
        <f t="shared" ref="R3612:AG3612" si="9541">SUM(R3613,R3614)</f>
        <v>23700</v>
      </c>
      <c r="S3612" s="12">
        <f t="shared" si="9541"/>
        <v>0</v>
      </c>
      <c r="T3612" s="12">
        <f t="shared" si="9541"/>
        <v>0</v>
      </c>
      <c r="U3612" s="12">
        <f t="shared" si="9541"/>
        <v>0</v>
      </c>
      <c r="V3612" s="12">
        <f t="shared" si="9541"/>
        <v>0</v>
      </c>
      <c r="W3612" s="12">
        <f t="shared" si="9541"/>
        <v>0</v>
      </c>
      <c r="X3612" s="12">
        <f t="shared" ref="X3612" si="9542">SUM(X3613,X3614)</f>
        <v>23700</v>
      </c>
      <c r="Y3612" s="12">
        <f t="shared" si="9541"/>
        <v>7000</v>
      </c>
      <c r="Z3612" s="12">
        <f t="shared" si="9541"/>
        <v>5700</v>
      </c>
      <c r="AA3612" s="12">
        <f t="shared" si="9541"/>
        <v>3000</v>
      </c>
      <c r="AB3612" s="12">
        <f t="shared" si="9541"/>
        <v>5000</v>
      </c>
      <c r="AC3612" s="12">
        <f t="shared" si="9541"/>
        <v>0</v>
      </c>
      <c r="AD3612" s="12">
        <f t="shared" si="9541"/>
        <v>2000</v>
      </c>
      <c r="AE3612" s="12">
        <f t="shared" si="9541"/>
        <v>0</v>
      </c>
      <c r="AF3612" s="12">
        <f t="shared" si="9541"/>
        <v>0</v>
      </c>
      <c r="AG3612" s="12">
        <f t="shared" si="9541"/>
        <v>0</v>
      </c>
      <c r="AH3612" s="12">
        <v>22700</v>
      </c>
      <c r="AI3612" s="12">
        <v>1000</v>
      </c>
      <c r="AJ3612" s="12">
        <f t="shared" ref="AJ3612:AY3612" si="9543">SUM(AJ3613,AJ3614)</f>
        <v>0</v>
      </c>
      <c r="AK3612" s="12">
        <f t="shared" si="9543"/>
        <v>0</v>
      </c>
      <c r="AL3612" s="12">
        <f t="shared" si="9543"/>
        <v>0</v>
      </c>
      <c r="AM3612" s="12">
        <f t="shared" si="9543"/>
        <v>0</v>
      </c>
      <c r="AN3612" s="12">
        <f t="shared" si="9543"/>
        <v>0</v>
      </c>
      <c r="AO3612" s="12">
        <f t="shared" si="9543"/>
        <v>0</v>
      </c>
      <c r="AP3612" s="12">
        <f t="shared" ref="AP3612" si="9544">SUM(AP3613,AP3614)</f>
        <v>0</v>
      </c>
      <c r="AQ3612" s="12">
        <f t="shared" si="9543"/>
        <v>0</v>
      </c>
      <c r="AR3612" s="12">
        <f t="shared" si="9543"/>
        <v>0</v>
      </c>
      <c r="AS3612" s="12">
        <f t="shared" si="9543"/>
        <v>0</v>
      </c>
      <c r="AT3612" s="12">
        <f t="shared" si="9543"/>
        <v>0</v>
      </c>
      <c r="AU3612" s="12">
        <f t="shared" si="9543"/>
        <v>0</v>
      </c>
      <c r="AV3612" s="12">
        <f t="shared" si="9543"/>
        <v>0</v>
      </c>
      <c r="AW3612" s="12">
        <f t="shared" si="9543"/>
        <v>0</v>
      </c>
      <c r="AX3612" s="12">
        <f t="shared" si="9543"/>
        <v>0</v>
      </c>
      <c r="AY3612" s="12">
        <f t="shared" si="9543"/>
        <v>0</v>
      </c>
      <c r="AZ3612" s="12">
        <v>0</v>
      </c>
      <c r="BA3612" s="12">
        <v>0</v>
      </c>
      <c r="BB3612" s="12">
        <f t="shared" ref="BB3612:BQ3612" si="9545">SUM(BB3613,BB3614)</f>
        <v>0</v>
      </c>
      <c r="BC3612" s="12">
        <f t="shared" si="9545"/>
        <v>0</v>
      </c>
      <c r="BD3612" s="12">
        <f t="shared" si="9545"/>
        <v>0</v>
      </c>
      <c r="BE3612" s="12">
        <f t="shared" si="9545"/>
        <v>0</v>
      </c>
      <c r="BF3612" s="12">
        <f t="shared" si="9545"/>
        <v>0</v>
      </c>
      <c r="BG3612" s="12">
        <f t="shared" si="9545"/>
        <v>0</v>
      </c>
      <c r="BH3612" s="12">
        <f t="shared" ref="BH3612" si="9546">SUM(BH3613,BH3614)</f>
        <v>0</v>
      </c>
      <c r="BI3612" s="12">
        <f t="shared" si="9545"/>
        <v>0</v>
      </c>
      <c r="BJ3612" s="12">
        <f t="shared" si="9545"/>
        <v>0</v>
      </c>
      <c r="BK3612" s="12">
        <f t="shared" si="9545"/>
        <v>0</v>
      </c>
      <c r="BL3612" s="12">
        <f t="shared" si="9545"/>
        <v>0</v>
      </c>
      <c r="BM3612" s="12">
        <f t="shared" si="9545"/>
        <v>0</v>
      </c>
      <c r="BN3612" s="12">
        <f t="shared" si="9545"/>
        <v>0</v>
      </c>
      <c r="BO3612" s="12">
        <f t="shared" si="9545"/>
        <v>0</v>
      </c>
      <c r="BP3612" s="12">
        <f t="shared" si="9545"/>
        <v>0</v>
      </c>
      <c r="BQ3612" s="12">
        <f t="shared" si="9545"/>
        <v>0</v>
      </c>
      <c r="BR3612" s="12">
        <v>0</v>
      </c>
      <c r="BS3612" s="12">
        <v>0</v>
      </c>
      <c r="BT3612" s="12">
        <f t="shared" ref="BT3612:BZ3612" si="9547">SUM(BT3613,BT3614)</f>
        <v>3269038</v>
      </c>
      <c r="BU3612" s="12">
        <f t="shared" si="9547"/>
        <v>3255214</v>
      </c>
      <c r="BV3612" s="12">
        <f t="shared" si="9547"/>
        <v>1850661</v>
      </c>
      <c r="BW3612" s="12">
        <f t="shared" si="9547"/>
        <v>834000</v>
      </c>
      <c r="BX3612" s="12">
        <f t="shared" si="9547"/>
        <v>304000</v>
      </c>
      <c r="BY3612" s="12">
        <f t="shared" si="9547"/>
        <v>265000</v>
      </c>
      <c r="BZ3612" s="12">
        <f t="shared" si="9547"/>
        <v>265000</v>
      </c>
      <c r="CA3612" s="12">
        <f t="shared" si="9527"/>
        <v>2684661</v>
      </c>
      <c r="CB3612" s="124">
        <f t="shared" si="9538"/>
        <v>82.472642351624188</v>
      </c>
    </row>
    <row r="3613" spans="1:80" x14ac:dyDescent="0.25">
      <c r="A3613" s="4" t="s">
        <v>928</v>
      </c>
      <c r="B3613" s="4" t="s">
        <v>88</v>
      </c>
      <c r="C3613" s="4" t="s">
        <v>1543</v>
      </c>
      <c r="D3613" s="79" t="s">
        <v>1544</v>
      </c>
      <c r="E3613" s="89">
        <v>6111</v>
      </c>
      <c r="F3613" s="79"/>
      <c r="G3613" s="75" t="s">
        <v>1906</v>
      </c>
      <c r="H3613" s="13" t="s">
        <v>33</v>
      </c>
      <c r="I3613" s="14">
        <v>2438351</v>
      </c>
      <c r="J3613" s="14">
        <f t="shared" si="9526"/>
        <v>2762665</v>
      </c>
      <c r="K3613" s="14">
        <v>2742665</v>
      </c>
      <c r="L3613" s="14">
        <f t="shared" si="9529"/>
        <v>20000</v>
      </c>
      <c r="M3613" s="14">
        <v>20000</v>
      </c>
      <c r="N3613" s="14">
        <v>0</v>
      </c>
      <c r="O3613" s="14">
        <v>0</v>
      </c>
      <c r="P3613" s="14">
        <v>0</v>
      </c>
      <c r="Q3613" s="14">
        <v>0</v>
      </c>
      <c r="R3613" s="14">
        <v>20000</v>
      </c>
      <c r="S3613" s="14"/>
      <c r="T3613" s="14"/>
      <c r="U3613" s="14"/>
      <c r="V3613" s="14"/>
      <c r="W3613" s="14"/>
      <c r="X3613" s="14">
        <f t="shared" ref="X3613:X3673" si="9548">R3613+S3613+T3613+U3613+V3613+W3613</f>
        <v>20000</v>
      </c>
      <c r="Y3613" s="14">
        <v>7000</v>
      </c>
      <c r="Z3613" s="14">
        <v>3000</v>
      </c>
      <c r="AA3613" s="14">
        <v>3000</v>
      </c>
      <c r="AB3613" s="14">
        <v>5000</v>
      </c>
      <c r="AC3613" s="14"/>
      <c r="AD3613" s="14">
        <v>2000</v>
      </c>
      <c r="AE3613" s="14"/>
      <c r="AF3613" s="14"/>
      <c r="AG3613" s="14"/>
      <c r="AH3613" s="14">
        <v>20000</v>
      </c>
      <c r="AI3613" s="14">
        <v>0</v>
      </c>
      <c r="AJ3613" s="14">
        <v>0</v>
      </c>
      <c r="AK3613" s="14"/>
      <c r="AL3613" s="14"/>
      <c r="AM3613" s="14"/>
      <c r="AN3613" s="14"/>
      <c r="AO3613" s="14"/>
      <c r="AP3613" s="14">
        <f t="shared" ref="AP3613:AP3673" si="9549">AJ3613+AK3613+AL3613+AM3613+AN3613+AO3613</f>
        <v>0</v>
      </c>
      <c r="AQ3613" s="14"/>
      <c r="AR3613" s="14"/>
      <c r="AS3613" s="14"/>
      <c r="AT3613" s="14"/>
      <c r="AU3613" s="14"/>
      <c r="AV3613" s="14"/>
      <c r="AW3613" s="14"/>
      <c r="AX3613" s="14"/>
      <c r="AY3613" s="14"/>
      <c r="AZ3613" s="14">
        <v>0</v>
      </c>
      <c r="BA3613" s="14">
        <v>0</v>
      </c>
      <c r="BB3613" s="14">
        <v>0</v>
      </c>
      <c r="BC3613" s="14"/>
      <c r="BD3613" s="14"/>
      <c r="BE3613" s="14"/>
      <c r="BF3613" s="14"/>
      <c r="BG3613" s="14"/>
      <c r="BH3613" s="14">
        <f t="shared" ref="BH3613:BH3673" si="9550">BB3613+BC3613+BD3613+BE3613+BF3613+BG3613</f>
        <v>0</v>
      </c>
      <c r="BI3613" s="14"/>
      <c r="BJ3613" s="14"/>
      <c r="BK3613" s="14"/>
      <c r="BL3613" s="14"/>
      <c r="BM3613" s="14"/>
      <c r="BN3613" s="14"/>
      <c r="BO3613" s="14"/>
      <c r="BP3613" s="14"/>
      <c r="BQ3613" s="14"/>
      <c r="BR3613" s="14">
        <v>0</v>
      </c>
      <c r="BS3613" s="14">
        <v>0</v>
      </c>
      <c r="BT3613" s="14">
        <v>2900798</v>
      </c>
      <c r="BU3613" s="14">
        <v>2880798</v>
      </c>
      <c r="BV3613" s="14">
        <v>1597445</v>
      </c>
      <c r="BW3613" s="14">
        <f t="shared" si="9493"/>
        <v>759000</v>
      </c>
      <c r="BX3613" s="14">
        <v>279000</v>
      </c>
      <c r="BY3613" s="14">
        <v>240000</v>
      </c>
      <c r="BZ3613" s="14">
        <v>240000</v>
      </c>
      <c r="CA3613" s="14">
        <f t="shared" si="9527"/>
        <v>2356445</v>
      </c>
      <c r="CB3613" s="122">
        <f t="shared" si="9538"/>
        <v>81.798341987185495</v>
      </c>
    </row>
    <row r="3614" spans="1:80" x14ac:dyDescent="0.25">
      <c r="A3614" s="1" t="s">
        <v>928</v>
      </c>
      <c r="B3614" s="1" t="s">
        <v>88</v>
      </c>
      <c r="C3614" s="1" t="s">
        <v>1543</v>
      </c>
      <c r="D3614" s="82" t="s">
        <v>1544</v>
      </c>
      <c r="E3614" s="82" t="s">
        <v>34</v>
      </c>
      <c r="F3614" s="79" t="s">
        <v>1</v>
      </c>
      <c r="G3614" s="13" t="s">
        <v>1</v>
      </c>
      <c r="H3614" s="2" t="s">
        <v>35</v>
      </c>
      <c r="I3614" s="12">
        <f>SUM(I3615:I3619)</f>
        <v>304300</v>
      </c>
      <c r="J3614" s="12">
        <f t="shared" si="9526"/>
        <v>368240</v>
      </c>
      <c r="K3614" s="12">
        <f t="shared" ref="K3614" si="9551">SUM(K3615:K3619)</f>
        <v>364540</v>
      </c>
      <c r="L3614" s="12">
        <f t="shared" si="9529"/>
        <v>3700</v>
      </c>
      <c r="M3614" s="12">
        <f t="shared" ref="M3614:Q3614" si="9552">SUM(M3615:M3619)</f>
        <v>3700</v>
      </c>
      <c r="N3614" s="12">
        <f t="shared" si="9552"/>
        <v>0</v>
      </c>
      <c r="O3614" s="12">
        <f t="shared" si="9552"/>
        <v>0</v>
      </c>
      <c r="P3614" s="12">
        <f t="shared" si="9552"/>
        <v>0</v>
      </c>
      <c r="Q3614" s="12">
        <f t="shared" si="9552"/>
        <v>0</v>
      </c>
      <c r="R3614" s="12">
        <f t="shared" ref="R3614:AG3614" si="9553">SUM(R3615:R3619)</f>
        <v>3700</v>
      </c>
      <c r="S3614" s="12">
        <f t="shared" si="9553"/>
        <v>0</v>
      </c>
      <c r="T3614" s="12">
        <f t="shared" si="9553"/>
        <v>0</v>
      </c>
      <c r="U3614" s="12">
        <f t="shared" si="9553"/>
        <v>0</v>
      </c>
      <c r="V3614" s="12">
        <f t="shared" si="9553"/>
        <v>0</v>
      </c>
      <c r="W3614" s="12">
        <f t="shared" si="9553"/>
        <v>0</v>
      </c>
      <c r="X3614" s="12">
        <f t="shared" si="9553"/>
        <v>3700</v>
      </c>
      <c r="Y3614" s="12">
        <f t="shared" si="9553"/>
        <v>0</v>
      </c>
      <c r="Z3614" s="12">
        <f t="shared" si="9553"/>
        <v>2700</v>
      </c>
      <c r="AA3614" s="12">
        <f t="shared" si="9553"/>
        <v>0</v>
      </c>
      <c r="AB3614" s="12">
        <f t="shared" si="9553"/>
        <v>0</v>
      </c>
      <c r="AC3614" s="12">
        <f t="shared" si="9553"/>
        <v>0</v>
      </c>
      <c r="AD3614" s="12">
        <f t="shared" si="9553"/>
        <v>0</v>
      </c>
      <c r="AE3614" s="12">
        <f t="shared" si="9553"/>
        <v>0</v>
      </c>
      <c r="AF3614" s="12">
        <f t="shared" si="9553"/>
        <v>0</v>
      </c>
      <c r="AG3614" s="12">
        <f t="shared" si="9553"/>
        <v>0</v>
      </c>
      <c r="AH3614" s="12">
        <v>2700</v>
      </c>
      <c r="AI3614" s="12">
        <v>1000</v>
      </c>
      <c r="AJ3614" s="12">
        <f t="shared" ref="AJ3614:AY3614" si="9554">SUM(AJ3615:AJ3619)</f>
        <v>0</v>
      </c>
      <c r="AK3614" s="12">
        <f t="shared" si="9554"/>
        <v>0</v>
      </c>
      <c r="AL3614" s="12">
        <f t="shared" si="9554"/>
        <v>0</v>
      </c>
      <c r="AM3614" s="12">
        <f t="shared" si="9554"/>
        <v>0</v>
      </c>
      <c r="AN3614" s="12">
        <f t="shared" si="9554"/>
        <v>0</v>
      </c>
      <c r="AO3614" s="12">
        <f t="shared" si="9554"/>
        <v>0</v>
      </c>
      <c r="AP3614" s="12">
        <f t="shared" si="9554"/>
        <v>0</v>
      </c>
      <c r="AQ3614" s="12">
        <f t="shared" si="9554"/>
        <v>0</v>
      </c>
      <c r="AR3614" s="12">
        <f t="shared" si="9554"/>
        <v>0</v>
      </c>
      <c r="AS3614" s="12">
        <f t="shared" si="9554"/>
        <v>0</v>
      </c>
      <c r="AT3614" s="12">
        <f t="shared" si="9554"/>
        <v>0</v>
      </c>
      <c r="AU3614" s="12">
        <f t="shared" si="9554"/>
        <v>0</v>
      </c>
      <c r="AV3614" s="12">
        <f t="shared" si="9554"/>
        <v>0</v>
      </c>
      <c r="AW3614" s="12">
        <f t="shared" si="9554"/>
        <v>0</v>
      </c>
      <c r="AX3614" s="12">
        <f t="shared" si="9554"/>
        <v>0</v>
      </c>
      <c r="AY3614" s="12">
        <f t="shared" si="9554"/>
        <v>0</v>
      </c>
      <c r="AZ3614" s="12">
        <v>0</v>
      </c>
      <c r="BA3614" s="12">
        <v>0</v>
      </c>
      <c r="BB3614" s="12">
        <f t="shared" ref="BB3614:BQ3614" si="9555">SUM(BB3615:BB3619)</f>
        <v>0</v>
      </c>
      <c r="BC3614" s="12">
        <f t="shared" si="9555"/>
        <v>0</v>
      </c>
      <c r="BD3614" s="12">
        <f t="shared" si="9555"/>
        <v>0</v>
      </c>
      <c r="BE3614" s="12">
        <f t="shared" si="9555"/>
        <v>0</v>
      </c>
      <c r="BF3614" s="12">
        <f t="shared" si="9555"/>
        <v>0</v>
      </c>
      <c r="BG3614" s="12">
        <f t="shared" si="9555"/>
        <v>0</v>
      </c>
      <c r="BH3614" s="12">
        <f t="shared" si="9555"/>
        <v>0</v>
      </c>
      <c r="BI3614" s="12">
        <f t="shared" si="9555"/>
        <v>0</v>
      </c>
      <c r="BJ3614" s="12">
        <f t="shared" si="9555"/>
        <v>0</v>
      </c>
      <c r="BK3614" s="12">
        <f t="shared" si="9555"/>
        <v>0</v>
      </c>
      <c r="BL3614" s="12">
        <f t="shared" si="9555"/>
        <v>0</v>
      </c>
      <c r="BM3614" s="12">
        <f t="shared" si="9555"/>
        <v>0</v>
      </c>
      <c r="BN3614" s="12">
        <f t="shared" si="9555"/>
        <v>0</v>
      </c>
      <c r="BO3614" s="12">
        <f t="shared" si="9555"/>
        <v>0</v>
      </c>
      <c r="BP3614" s="12">
        <f t="shared" si="9555"/>
        <v>0</v>
      </c>
      <c r="BQ3614" s="12">
        <f t="shared" si="9555"/>
        <v>0</v>
      </c>
      <c r="BR3614" s="12">
        <v>0</v>
      </c>
      <c r="BS3614" s="12">
        <v>0</v>
      </c>
      <c r="BT3614" s="12">
        <f t="shared" ref="BT3614:BX3614" si="9556">SUM(BT3615:BT3619)</f>
        <v>368240</v>
      </c>
      <c r="BU3614" s="12">
        <f t="shared" si="9556"/>
        <v>374416</v>
      </c>
      <c r="BV3614" s="12">
        <f t="shared" si="9556"/>
        <v>253216</v>
      </c>
      <c r="BW3614" s="12">
        <f t="shared" si="9556"/>
        <v>75000</v>
      </c>
      <c r="BX3614" s="12">
        <f t="shared" si="9556"/>
        <v>25000</v>
      </c>
      <c r="BY3614" s="12">
        <f t="shared" ref="BY3614" si="9557">SUM(BY3615:BY3619)</f>
        <v>25000</v>
      </c>
      <c r="BZ3614" s="12">
        <f t="shared" ref="BZ3614" si="9558">SUM(BZ3615:BZ3619)</f>
        <v>25000</v>
      </c>
      <c r="CA3614" s="12">
        <f t="shared" si="9527"/>
        <v>328216</v>
      </c>
      <c r="CB3614" s="124">
        <f t="shared" si="9538"/>
        <v>87.660783727191145</v>
      </c>
    </row>
    <row r="3615" spans="1:80" x14ac:dyDescent="0.25">
      <c r="A3615" s="4" t="s">
        <v>928</v>
      </c>
      <c r="B3615" s="4" t="s">
        <v>88</v>
      </c>
      <c r="C3615" s="4" t="s">
        <v>1543</v>
      </c>
      <c r="D3615" s="79" t="s">
        <v>1544</v>
      </c>
      <c r="E3615" s="89">
        <v>6112</v>
      </c>
      <c r="F3615" s="79" t="s">
        <v>1546</v>
      </c>
      <c r="G3615" s="75" t="s">
        <v>1906</v>
      </c>
      <c r="H3615" s="13" t="s">
        <v>92</v>
      </c>
      <c r="I3615" s="14">
        <v>47800</v>
      </c>
      <c r="J3615" s="14">
        <f t="shared" si="9526"/>
        <v>52460</v>
      </c>
      <c r="K3615" s="14">
        <v>51260</v>
      </c>
      <c r="L3615" s="14">
        <f t="shared" si="9529"/>
        <v>1200</v>
      </c>
      <c r="M3615" s="14">
        <v>1200</v>
      </c>
      <c r="N3615" s="14">
        <v>0</v>
      </c>
      <c r="O3615" s="14">
        <v>0</v>
      </c>
      <c r="P3615" s="14">
        <v>0</v>
      </c>
      <c r="Q3615" s="14">
        <v>0</v>
      </c>
      <c r="R3615" s="14">
        <v>1200</v>
      </c>
      <c r="S3615" s="14"/>
      <c r="T3615" s="14"/>
      <c r="U3615" s="14"/>
      <c r="V3615" s="14"/>
      <c r="W3615" s="14"/>
      <c r="X3615" s="14">
        <f t="shared" si="9548"/>
        <v>1200</v>
      </c>
      <c r="Y3615" s="14"/>
      <c r="Z3615" s="14">
        <v>1200</v>
      </c>
      <c r="AA3615" s="14"/>
      <c r="AB3615" s="14"/>
      <c r="AC3615" s="14"/>
      <c r="AD3615" s="14"/>
      <c r="AE3615" s="14"/>
      <c r="AF3615" s="14"/>
      <c r="AG3615" s="14"/>
      <c r="AH3615" s="14">
        <v>1200</v>
      </c>
      <c r="AI3615" s="14">
        <v>0</v>
      </c>
      <c r="AJ3615" s="14">
        <v>0</v>
      </c>
      <c r="AK3615" s="14"/>
      <c r="AL3615" s="14"/>
      <c r="AM3615" s="14"/>
      <c r="AN3615" s="14"/>
      <c r="AO3615" s="14"/>
      <c r="AP3615" s="14">
        <f t="shared" si="9549"/>
        <v>0</v>
      </c>
      <c r="AQ3615" s="14"/>
      <c r="AR3615" s="14"/>
      <c r="AS3615" s="14"/>
      <c r="AT3615" s="14"/>
      <c r="AU3615" s="14"/>
      <c r="AV3615" s="14"/>
      <c r="AW3615" s="14"/>
      <c r="AX3615" s="14"/>
      <c r="AY3615" s="14"/>
      <c r="AZ3615" s="14">
        <v>0</v>
      </c>
      <c r="BA3615" s="14">
        <v>0</v>
      </c>
      <c r="BB3615" s="14">
        <v>0</v>
      </c>
      <c r="BC3615" s="14"/>
      <c r="BD3615" s="14"/>
      <c r="BE3615" s="14"/>
      <c r="BF3615" s="14"/>
      <c r="BG3615" s="14"/>
      <c r="BH3615" s="14">
        <f t="shared" si="9550"/>
        <v>0</v>
      </c>
      <c r="BI3615" s="14"/>
      <c r="BJ3615" s="14"/>
      <c r="BK3615" s="14"/>
      <c r="BL3615" s="14"/>
      <c r="BM3615" s="14"/>
      <c r="BN3615" s="14"/>
      <c r="BO3615" s="14"/>
      <c r="BP3615" s="14"/>
      <c r="BQ3615" s="14"/>
      <c r="BR3615" s="14">
        <v>0</v>
      </c>
      <c r="BS3615" s="14">
        <v>0</v>
      </c>
      <c r="BT3615" s="14">
        <v>52460</v>
      </c>
      <c r="BU3615" s="14">
        <v>51260</v>
      </c>
      <c r="BV3615" s="14">
        <v>27153</v>
      </c>
      <c r="BW3615" s="14">
        <f t="shared" si="9493"/>
        <v>13500</v>
      </c>
      <c r="BX3615" s="14">
        <v>4500</v>
      </c>
      <c r="BY3615" s="14">
        <v>4500</v>
      </c>
      <c r="BZ3615" s="14">
        <v>4500</v>
      </c>
      <c r="CA3615" s="14">
        <f t="shared" si="9527"/>
        <v>40653</v>
      </c>
      <c r="CB3615" s="122">
        <f t="shared" si="9538"/>
        <v>79.307452204447912</v>
      </c>
    </row>
    <row r="3616" spans="1:80" x14ac:dyDescent="0.25">
      <c r="A3616" s="4" t="s">
        <v>928</v>
      </c>
      <c r="B3616" s="4" t="s">
        <v>88</v>
      </c>
      <c r="C3616" s="4" t="s">
        <v>1543</v>
      </c>
      <c r="D3616" s="79" t="s">
        <v>1544</v>
      </c>
      <c r="E3616" s="89">
        <v>6112</v>
      </c>
      <c r="F3616" s="79" t="s">
        <v>1547</v>
      </c>
      <c r="G3616" s="75" t="s">
        <v>1906</v>
      </c>
      <c r="H3616" s="13" t="s">
        <v>39</v>
      </c>
      <c r="I3616" s="14">
        <v>204000</v>
      </c>
      <c r="J3616" s="14">
        <f t="shared" si="9526"/>
        <v>224250</v>
      </c>
      <c r="K3616" s="14">
        <v>222750</v>
      </c>
      <c r="L3616" s="14">
        <f t="shared" si="9529"/>
        <v>1500</v>
      </c>
      <c r="M3616" s="14">
        <v>1500</v>
      </c>
      <c r="N3616" s="14">
        <v>0</v>
      </c>
      <c r="O3616" s="14">
        <v>0</v>
      </c>
      <c r="P3616" s="14">
        <v>0</v>
      </c>
      <c r="Q3616" s="14">
        <v>0</v>
      </c>
      <c r="R3616" s="14">
        <v>1500</v>
      </c>
      <c r="S3616" s="14"/>
      <c r="T3616" s="14"/>
      <c r="U3616" s="14"/>
      <c r="V3616" s="14"/>
      <c r="W3616" s="14"/>
      <c r="X3616" s="14">
        <f t="shared" si="9548"/>
        <v>1500</v>
      </c>
      <c r="Y3616" s="14"/>
      <c r="Z3616" s="14">
        <v>1500</v>
      </c>
      <c r="AA3616" s="14"/>
      <c r="AB3616" s="14"/>
      <c r="AC3616" s="14"/>
      <c r="AD3616" s="14"/>
      <c r="AE3616" s="14"/>
      <c r="AF3616" s="14"/>
      <c r="AG3616" s="14"/>
      <c r="AH3616" s="14">
        <v>1500</v>
      </c>
      <c r="AI3616" s="14">
        <v>0</v>
      </c>
      <c r="AJ3616" s="14">
        <v>0</v>
      </c>
      <c r="AK3616" s="14"/>
      <c r="AL3616" s="14"/>
      <c r="AM3616" s="14"/>
      <c r="AN3616" s="14"/>
      <c r="AO3616" s="14"/>
      <c r="AP3616" s="14">
        <f t="shared" si="9549"/>
        <v>0</v>
      </c>
      <c r="AQ3616" s="14"/>
      <c r="AR3616" s="14"/>
      <c r="AS3616" s="14"/>
      <c r="AT3616" s="14"/>
      <c r="AU3616" s="14"/>
      <c r="AV3616" s="14"/>
      <c r="AW3616" s="14"/>
      <c r="AX3616" s="14"/>
      <c r="AY3616" s="14"/>
      <c r="AZ3616" s="14">
        <v>0</v>
      </c>
      <c r="BA3616" s="14">
        <v>0</v>
      </c>
      <c r="BB3616" s="14">
        <v>0</v>
      </c>
      <c r="BC3616" s="14"/>
      <c r="BD3616" s="14"/>
      <c r="BE3616" s="14"/>
      <c r="BF3616" s="14"/>
      <c r="BG3616" s="14"/>
      <c r="BH3616" s="14">
        <f t="shared" si="9550"/>
        <v>0</v>
      </c>
      <c r="BI3616" s="14"/>
      <c r="BJ3616" s="14"/>
      <c r="BK3616" s="14"/>
      <c r="BL3616" s="14"/>
      <c r="BM3616" s="14"/>
      <c r="BN3616" s="14"/>
      <c r="BO3616" s="14"/>
      <c r="BP3616" s="14"/>
      <c r="BQ3616" s="14"/>
      <c r="BR3616" s="14">
        <v>0</v>
      </c>
      <c r="BS3616" s="14">
        <v>0</v>
      </c>
      <c r="BT3616" s="14">
        <v>224250</v>
      </c>
      <c r="BU3616" s="14">
        <v>222750</v>
      </c>
      <c r="BV3616" s="14">
        <v>125657</v>
      </c>
      <c r="BW3616" s="14">
        <f t="shared" si="9493"/>
        <v>61500</v>
      </c>
      <c r="BX3616" s="14">
        <v>20500</v>
      </c>
      <c r="BY3616" s="14">
        <v>20500</v>
      </c>
      <c r="BZ3616" s="14">
        <v>20500</v>
      </c>
      <c r="CA3616" s="14">
        <f t="shared" si="9527"/>
        <v>187157</v>
      </c>
      <c r="CB3616" s="122">
        <f t="shared" si="9538"/>
        <v>84.021099887766553</v>
      </c>
    </row>
    <row r="3617" spans="1:80" x14ac:dyDescent="0.25">
      <c r="A3617" s="4" t="s">
        <v>928</v>
      </c>
      <c r="B3617" s="4" t="s">
        <v>88</v>
      </c>
      <c r="C3617" s="4" t="s">
        <v>1543</v>
      </c>
      <c r="D3617" s="79" t="s">
        <v>1544</v>
      </c>
      <c r="E3617" s="89">
        <v>6112</v>
      </c>
      <c r="F3617" s="79" t="s">
        <v>1548</v>
      </c>
      <c r="G3617" s="75" t="s">
        <v>1906</v>
      </c>
      <c r="H3617" s="13" t="s">
        <v>41</v>
      </c>
      <c r="I3617" s="14">
        <v>29600</v>
      </c>
      <c r="J3617" s="14">
        <f t="shared" si="9526"/>
        <v>51540</v>
      </c>
      <c r="K3617" s="14">
        <v>50540</v>
      </c>
      <c r="L3617" s="14">
        <f t="shared" si="9529"/>
        <v>1000</v>
      </c>
      <c r="M3617" s="14">
        <v>1000</v>
      </c>
      <c r="N3617" s="14">
        <v>0</v>
      </c>
      <c r="O3617" s="14">
        <v>0</v>
      </c>
      <c r="P3617" s="14">
        <v>0</v>
      </c>
      <c r="Q3617" s="14">
        <v>0</v>
      </c>
      <c r="R3617" s="14">
        <v>1000</v>
      </c>
      <c r="S3617" s="14"/>
      <c r="T3617" s="14"/>
      <c r="U3617" s="14"/>
      <c r="V3617" s="14"/>
      <c r="W3617" s="14"/>
      <c r="X3617" s="14">
        <f t="shared" si="9548"/>
        <v>1000</v>
      </c>
      <c r="Y3617" s="14"/>
      <c r="Z3617" s="14"/>
      <c r="AA3617" s="14"/>
      <c r="AB3617" s="14"/>
      <c r="AC3617" s="14"/>
      <c r="AD3617" s="14"/>
      <c r="AE3617" s="14"/>
      <c r="AF3617" s="14"/>
      <c r="AG3617" s="14"/>
      <c r="AH3617" s="14">
        <v>0</v>
      </c>
      <c r="AI3617" s="14">
        <v>1000</v>
      </c>
      <c r="AJ3617" s="14">
        <v>0</v>
      </c>
      <c r="AK3617" s="14"/>
      <c r="AL3617" s="14"/>
      <c r="AM3617" s="14"/>
      <c r="AN3617" s="14"/>
      <c r="AO3617" s="14"/>
      <c r="AP3617" s="14">
        <f t="shared" si="9549"/>
        <v>0</v>
      </c>
      <c r="AQ3617" s="14"/>
      <c r="AR3617" s="14"/>
      <c r="AS3617" s="14"/>
      <c r="AT3617" s="14"/>
      <c r="AU3617" s="14"/>
      <c r="AV3617" s="14"/>
      <c r="AW3617" s="14"/>
      <c r="AX3617" s="14"/>
      <c r="AY3617" s="14"/>
      <c r="AZ3617" s="14">
        <v>0</v>
      </c>
      <c r="BA3617" s="14">
        <v>0</v>
      </c>
      <c r="BB3617" s="14">
        <v>0</v>
      </c>
      <c r="BC3617" s="14"/>
      <c r="BD3617" s="14"/>
      <c r="BE3617" s="14"/>
      <c r="BF3617" s="14"/>
      <c r="BG3617" s="14"/>
      <c r="BH3617" s="14">
        <f t="shared" si="9550"/>
        <v>0</v>
      </c>
      <c r="BI3617" s="14"/>
      <c r="BJ3617" s="14"/>
      <c r="BK3617" s="14"/>
      <c r="BL3617" s="14"/>
      <c r="BM3617" s="14"/>
      <c r="BN3617" s="14"/>
      <c r="BO3617" s="14"/>
      <c r="BP3617" s="14"/>
      <c r="BQ3617" s="14"/>
      <c r="BR3617" s="14">
        <v>0</v>
      </c>
      <c r="BS3617" s="14">
        <v>0</v>
      </c>
      <c r="BT3617" s="14">
        <v>51540</v>
      </c>
      <c r="BU3617" s="14">
        <v>60416</v>
      </c>
      <c r="BV3617" s="14">
        <v>60416</v>
      </c>
      <c r="BW3617" s="14">
        <f t="shared" si="9493"/>
        <v>0</v>
      </c>
      <c r="BX3617" s="14"/>
      <c r="BY3617" s="14"/>
      <c r="BZ3617" s="14"/>
      <c r="CA3617" s="14">
        <f t="shared" si="9527"/>
        <v>60416</v>
      </c>
      <c r="CB3617" s="122">
        <f t="shared" si="9538"/>
        <v>100</v>
      </c>
    </row>
    <row r="3618" spans="1:80" x14ac:dyDescent="0.25">
      <c r="A3618" s="4" t="s">
        <v>928</v>
      </c>
      <c r="B3618" s="4" t="s">
        <v>88</v>
      </c>
      <c r="C3618" s="4" t="s">
        <v>1543</v>
      </c>
      <c r="D3618" s="79" t="s">
        <v>1544</v>
      </c>
      <c r="E3618" s="89">
        <v>6112</v>
      </c>
      <c r="F3618" s="79" t="s">
        <v>1549</v>
      </c>
      <c r="G3618" s="75" t="s">
        <v>1906</v>
      </c>
      <c r="H3618" s="13" t="s">
        <v>37</v>
      </c>
      <c r="I3618" s="14">
        <v>0</v>
      </c>
      <c r="J3618" s="14">
        <f t="shared" si="9526"/>
        <v>14800</v>
      </c>
      <c r="K3618" s="14">
        <v>14800</v>
      </c>
      <c r="L3618" s="14">
        <f t="shared" si="9529"/>
        <v>0</v>
      </c>
      <c r="M3618" s="14">
        <v>0</v>
      </c>
      <c r="N3618" s="14">
        <v>0</v>
      </c>
      <c r="O3618" s="14">
        <v>0</v>
      </c>
      <c r="P3618" s="14">
        <v>0</v>
      </c>
      <c r="Q3618" s="14">
        <v>0</v>
      </c>
      <c r="R3618" s="14">
        <v>0</v>
      </c>
      <c r="S3618" s="14"/>
      <c r="T3618" s="14"/>
      <c r="U3618" s="14"/>
      <c r="V3618" s="14"/>
      <c r="W3618" s="14"/>
      <c r="X3618" s="14">
        <f t="shared" si="9548"/>
        <v>0</v>
      </c>
      <c r="Y3618" s="14"/>
      <c r="Z3618" s="14"/>
      <c r="AA3618" s="14"/>
      <c r="AB3618" s="14"/>
      <c r="AC3618" s="14"/>
      <c r="AD3618" s="14"/>
      <c r="AE3618" s="14"/>
      <c r="AF3618" s="14"/>
      <c r="AG3618" s="14"/>
      <c r="AH3618" s="14">
        <v>0</v>
      </c>
      <c r="AI3618" s="14">
        <v>0</v>
      </c>
      <c r="AJ3618" s="14">
        <v>0</v>
      </c>
      <c r="AK3618" s="14"/>
      <c r="AL3618" s="14"/>
      <c r="AM3618" s="14"/>
      <c r="AN3618" s="14"/>
      <c r="AO3618" s="14"/>
      <c r="AP3618" s="14">
        <f t="shared" si="9549"/>
        <v>0</v>
      </c>
      <c r="AQ3618" s="14"/>
      <c r="AR3618" s="14"/>
      <c r="AS3618" s="14"/>
      <c r="AT3618" s="14"/>
      <c r="AU3618" s="14"/>
      <c r="AV3618" s="14"/>
      <c r="AW3618" s="14"/>
      <c r="AX3618" s="14"/>
      <c r="AY3618" s="14"/>
      <c r="AZ3618" s="14">
        <v>0</v>
      </c>
      <c r="BA3618" s="14">
        <v>0</v>
      </c>
      <c r="BB3618" s="14">
        <v>0</v>
      </c>
      <c r="BC3618" s="14"/>
      <c r="BD3618" s="14"/>
      <c r="BE3618" s="14"/>
      <c r="BF3618" s="14"/>
      <c r="BG3618" s="14"/>
      <c r="BH3618" s="14">
        <f t="shared" si="9550"/>
        <v>0</v>
      </c>
      <c r="BI3618" s="14"/>
      <c r="BJ3618" s="14"/>
      <c r="BK3618" s="14"/>
      <c r="BL3618" s="14"/>
      <c r="BM3618" s="14"/>
      <c r="BN3618" s="14"/>
      <c r="BO3618" s="14"/>
      <c r="BP3618" s="14"/>
      <c r="BQ3618" s="14"/>
      <c r="BR3618" s="14">
        <v>0</v>
      </c>
      <c r="BS3618" s="14">
        <v>0</v>
      </c>
      <c r="BT3618" s="14">
        <v>14800</v>
      </c>
      <c r="BU3618" s="14">
        <v>14800</v>
      </c>
      <c r="BV3618" s="14">
        <v>14800</v>
      </c>
      <c r="BW3618" s="14">
        <f t="shared" si="9493"/>
        <v>0</v>
      </c>
      <c r="BX3618" s="14"/>
      <c r="BY3618" s="14"/>
      <c r="BZ3618" s="14"/>
      <c r="CA3618" s="14">
        <f t="shared" si="9527"/>
        <v>14800</v>
      </c>
      <c r="CB3618" s="122">
        <f t="shared" si="9538"/>
        <v>100</v>
      </c>
    </row>
    <row r="3619" spans="1:80" x14ac:dyDescent="0.25">
      <c r="A3619" s="4" t="s">
        <v>928</v>
      </c>
      <c r="B3619" s="4" t="s">
        <v>88</v>
      </c>
      <c r="C3619" s="4" t="s">
        <v>1543</v>
      </c>
      <c r="D3619" s="79" t="s">
        <v>1544</v>
      </c>
      <c r="E3619" s="89">
        <v>6112</v>
      </c>
      <c r="F3619" s="79" t="s">
        <v>1550</v>
      </c>
      <c r="G3619" s="75" t="s">
        <v>1906</v>
      </c>
      <c r="H3619" s="13" t="s">
        <v>43</v>
      </c>
      <c r="I3619" s="14">
        <v>22900</v>
      </c>
      <c r="J3619" s="14">
        <f t="shared" si="9526"/>
        <v>25190</v>
      </c>
      <c r="K3619" s="14">
        <v>25190</v>
      </c>
      <c r="L3619" s="14">
        <f t="shared" si="9529"/>
        <v>0</v>
      </c>
      <c r="M3619" s="14">
        <v>0</v>
      </c>
      <c r="N3619" s="14">
        <v>0</v>
      </c>
      <c r="O3619" s="14">
        <v>0</v>
      </c>
      <c r="P3619" s="14">
        <v>0</v>
      </c>
      <c r="Q3619" s="14">
        <v>0</v>
      </c>
      <c r="R3619" s="14">
        <v>0</v>
      </c>
      <c r="S3619" s="14"/>
      <c r="T3619" s="14"/>
      <c r="U3619" s="14"/>
      <c r="V3619" s="14"/>
      <c r="W3619" s="14"/>
      <c r="X3619" s="14">
        <f t="shared" si="9548"/>
        <v>0</v>
      </c>
      <c r="Y3619" s="14"/>
      <c r="Z3619" s="14"/>
      <c r="AA3619" s="14"/>
      <c r="AB3619" s="14"/>
      <c r="AC3619" s="14"/>
      <c r="AD3619" s="14"/>
      <c r="AE3619" s="14"/>
      <c r="AF3619" s="14"/>
      <c r="AG3619" s="14"/>
      <c r="AH3619" s="14">
        <v>0</v>
      </c>
      <c r="AI3619" s="14">
        <v>0</v>
      </c>
      <c r="AJ3619" s="14">
        <v>0</v>
      </c>
      <c r="AK3619" s="14"/>
      <c r="AL3619" s="14"/>
      <c r="AM3619" s="14"/>
      <c r="AN3619" s="14"/>
      <c r="AO3619" s="14"/>
      <c r="AP3619" s="14">
        <f t="shared" si="9549"/>
        <v>0</v>
      </c>
      <c r="AQ3619" s="14"/>
      <c r="AR3619" s="14"/>
      <c r="AS3619" s="14"/>
      <c r="AT3619" s="14"/>
      <c r="AU3619" s="14"/>
      <c r="AV3619" s="14"/>
      <c r="AW3619" s="14"/>
      <c r="AX3619" s="14"/>
      <c r="AY3619" s="14"/>
      <c r="AZ3619" s="14">
        <v>0</v>
      </c>
      <c r="BA3619" s="14">
        <v>0</v>
      </c>
      <c r="BB3619" s="14">
        <v>0</v>
      </c>
      <c r="BC3619" s="14"/>
      <c r="BD3619" s="14"/>
      <c r="BE3619" s="14"/>
      <c r="BF3619" s="14"/>
      <c r="BG3619" s="14"/>
      <c r="BH3619" s="14">
        <f t="shared" si="9550"/>
        <v>0</v>
      </c>
      <c r="BI3619" s="14"/>
      <c r="BJ3619" s="14"/>
      <c r="BK3619" s="14"/>
      <c r="BL3619" s="14"/>
      <c r="BM3619" s="14"/>
      <c r="BN3619" s="14"/>
      <c r="BO3619" s="14"/>
      <c r="BP3619" s="14"/>
      <c r="BQ3619" s="14"/>
      <c r="BR3619" s="14">
        <v>0</v>
      </c>
      <c r="BS3619" s="14">
        <v>0</v>
      </c>
      <c r="BT3619" s="14">
        <v>25190</v>
      </c>
      <c r="BU3619" s="14">
        <v>25190</v>
      </c>
      <c r="BV3619" s="14">
        <v>25190</v>
      </c>
      <c r="BW3619" s="14">
        <f t="shared" si="9493"/>
        <v>0</v>
      </c>
      <c r="BX3619" s="14"/>
      <c r="BY3619" s="14"/>
      <c r="BZ3619" s="14"/>
      <c r="CA3619" s="14">
        <f t="shared" si="9527"/>
        <v>25190</v>
      </c>
      <c r="CB3619" s="122">
        <f t="shared" si="9538"/>
        <v>100</v>
      </c>
    </row>
    <row r="3620" spans="1:80" x14ac:dyDescent="0.25">
      <c r="A3620" s="4" t="s">
        <v>928</v>
      </c>
      <c r="B3620" s="4" t="s">
        <v>88</v>
      </c>
      <c r="C3620" s="4" t="s">
        <v>1543</v>
      </c>
      <c r="D3620" s="79" t="s">
        <v>1544</v>
      </c>
      <c r="E3620" s="78" t="s">
        <v>44</v>
      </c>
      <c r="F3620" s="78" t="s">
        <v>1</v>
      </c>
      <c r="G3620" s="2" t="s">
        <v>1</v>
      </c>
      <c r="H3620" s="2" t="s">
        <v>45</v>
      </c>
      <c r="I3620" s="12">
        <f>SUM(I3621)</f>
        <v>256026</v>
      </c>
      <c r="J3620" s="12">
        <f t="shared" si="9526"/>
        <v>290079</v>
      </c>
      <c r="K3620" s="12">
        <f t="shared" ref="K3620:Q3620" si="9559">SUM(K3621)</f>
        <v>288079</v>
      </c>
      <c r="L3620" s="12">
        <f t="shared" si="9529"/>
        <v>2000</v>
      </c>
      <c r="M3620" s="12">
        <f t="shared" si="9559"/>
        <v>2000</v>
      </c>
      <c r="N3620" s="12">
        <f t="shared" si="9559"/>
        <v>0</v>
      </c>
      <c r="O3620" s="12">
        <f t="shared" si="9559"/>
        <v>0</v>
      </c>
      <c r="P3620" s="12">
        <f t="shared" si="9559"/>
        <v>0</v>
      </c>
      <c r="Q3620" s="12">
        <f t="shared" si="9559"/>
        <v>0</v>
      </c>
      <c r="R3620" s="12">
        <f t="shared" ref="R3620:AG3620" si="9560">SUM(R3621)</f>
        <v>2000</v>
      </c>
      <c r="S3620" s="12">
        <f t="shared" si="9560"/>
        <v>0</v>
      </c>
      <c r="T3620" s="12">
        <f t="shared" si="9560"/>
        <v>0</v>
      </c>
      <c r="U3620" s="12">
        <f t="shared" si="9560"/>
        <v>0</v>
      </c>
      <c r="V3620" s="12">
        <f t="shared" si="9560"/>
        <v>0</v>
      </c>
      <c r="W3620" s="12">
        <f t="shared" si="9560"/>
        <v>0</v>
      </c>
      <c r="X3620" s="12">
        <f t="shared" si="9560"/>
        <v>2000</v>
      </c>
      <c r="Y3620" s="12">
        <f t="shared" si="9560"/>
        <v>1000</v>
      </c>
      <c r="Z3620" s="12">
        <f t="shared" si="9560"/>
        <v>0</v>
      </c>
      <c r="AA3620" s="12">
        <f t="shared" si="9560"/>
        <v>500</v>
      </c>
      <c r="AB3620" s="12">
        <f t="shared" si="9560"/>
        <v>500</v>
      </c>
      <c r="AC3620" s="12">
        <f t="shared" si="9560"/>
        <v>0</v>
      </c>
      <c r="AD3620" s="12">
        <f t="shared" si="9560"/>
        <v>0</v>
      </c>
      <c r="AE3620" s="12">
        <f t="shared" si="9560"/>
        <v>0</v>
      </c>
      <c r="AF3620" s="12">
        <f t="shared" si="9560"/>
        <v>0</v>
      </c>
      <c r="AG3620" s="12">
        <f t="shared" si="9560"/>
        <v>0</v>
      </c>
      <c r="AH3620" s="12">
        <v>2000</v>
      </c>
      <c r="AI3620" s="12">
        <v>0</v>
      </c>
      <c r="AJ3620" s="12">
        <f t="shared" ref="AJ3620:AY3620" si="9561">SUM(AJ3621)</f>
        <v>0</v>
      </c>
      <c r="AK3620" s="12">
        <f t="shared" si="9561"/>
        <v>0</v>
      </c>
      <c r="AL3620" s="12">
        <f t="shared" si="9561"/>
        <v>0</v>
      </c>
      <c r="AM3620" s="12">
        <f t="shared" si="9561"/>
        <v>0</v>
      </c>
      <c r="AN3620" s="12">
        <f t="shared" si="9561"/>
        <v>0</v>
      </c>
      <c r="AO3620" s="12">
        <f t="shared" si="9561"/>
        <v>0</v>
      </c>
      <c r="AP3620" s="12">
        <f t="shared" si="9561"/>
        <v>0</v>
      </c>
      <c r="AQ3620" s="12">
        <f t="shared" si="9561"/>
        <v>0</v>
      </c>
      <c r="AR3620" s="12">
        <f t="shared" si="9561"/>
        <v>0</v>
      </c>
      <c r="AS3620" s="12">
        <f t="shared" si="9561"/>
        <v>0</v>
      </c>
      <c r="AT3620" s="12">
        <f t="shared" si="9561"/>
        <v>0</v>
      </c>
      <c r="AU3620" s="12">
        <f t="shared" si="9561"/>
        <v>0</v>
      </c>
      <c r="AV3620" s="12">
        <f t="shared" si="9561"/>
        <v>0</v>
      </c>
      <c r="AW3620" s="12">
        <f t="shared" si="9561"/>
        <v>0</v>
      </c>
      <c r="AX3620" s="12">
        <f t="shared" si="9561"/>
        <v>0</v>
      </c>
      <c r="AY3620" s="12">
        <f t="shared" si="9561"/>
        <v>0</v>
      </c>
      <c r="AZ3620" s="12">
        <v>0</v>
      </c>
      <c r="BA3620" s="12">
        <v>0</v>
      </c>
      <c r="BB3620" s="12">
        <f t="shared" ref="BB3620:BQ3620" si="9562">SUM(BB3621)</f>
        <v>0</v>
      </c>
      <c r="BC3620" s="12">
        <f t="shared" si="9562"/>
        <v>0</v>
      </c>
      <c r="BD3620" s="12">
        <f t="shared" si="9562"/>
        <v>0</v>
      </c>
      <c r="BE3620" s="12">
        <f t="shared" si="9562"/>
        <v>0</v>
      </c>
      <c r="BF3620" s="12">
        <f t="shared" si="9562"/>
        <v>0</v>
      </c>
      <c r="BG3620" s="12">
        <f t="shared" si="9562"/>
        <v>0</v>
      </c>
      <c r="BH3620" s="12">
        <f t="shared" si="9562"/>
        <v>0</v>
      </c>
      <c r="BI3620" s="12">
        <f t="shared" si="9562"/>
        <v>0</v>
      </c>
      <c r="BJ3620" s="12">
        <f t="shared" si="9562"/>
        <v>0</v>
      </c>
      <c r="BK3620" s="12">
        <f t="shared" si="9562"/>
        <v>0</v>
      </c>
      <c r="BL3620" s="12">
        <f t="shared" si="9562"/>
        <v>0</v>
      </c>
      <c r="BM3620" s="12">
        <f t="shared" si="9562"/>
        <v>0</v>
      </c>
      <c r="BN3620" s="12">
        <f t="shared" si="9562"/>
        <v>0</v>
      </c>
      <c r="BO3620" s="12">
        <f t="shared" si="9562"/>
        <v>0</v>
      </c>
      <c r="BP3620" s="12">
        <f t="shared" si="9562"/>
        <v>0</v>
      </c>
      <c r="BQ3620" s="12">
        <f t="shared" si="9562"/>
        <v>0</v>
      </c>
      <c r="BR3620" s="12">
        <v>0</v>
      </c>
      <c r="BS3620" s="12">
        <v>0</v>
      </c>
      <c r="BT3620" s="12">
        <f t="shared" ref="BT3620:BZ3620" si="9563">SUM(BT3621)</f>
        <v>304583</v>
      </c>
      <c r="BU3620" s="12">
        <f t="shared" si="9563"/>
        <v>302583</v>
      </c>
      <c r="BV3620" s="12">
        <f t="shared" si="9563"/>
        <v>168558</v>
      </c>
      <c r="BW3620" s="12">
        <f t="shared" si="9563"/>
        <v>77500</v>
      </c>
      <c r="BX3620" s="12">
        <f t="shared" si="9563"/>
        <v>29500</v>
      </c>
      <c r="BY3620" s="12">
        <f t="shared" si="9563"/>
        <v>24000</v>
      </c>
      <c r="BZ3620" s="12">
        <f t="shared" si="9563"/>
        <v>24000</v>
      </c>
      <c r="CA3620" s="12">
        <f t="shared" si="9527"/>
        <v>246058</v>
      </c>
      <c r="CB3620" s="124">
        <f t="shared" si="9538"/>
        <v>81.31917523456373</v>
      </c>
    </row>
    <row r="3621" spans="1:80" x14ac:dyDescent="0.25">
      <c r="A3621" s="4" t="s">
        <v>928</v>
      </c>
      <c r="B3621" s="4" t="s">
        <v>88</v>
      </c>
      <c r="C3621" s="4" t="s">
        <v>1543</v>
      </c>
      <c r="D3621" s="79" t="s">
        <v>1544</v>
      </c>
      <c r="E3621" s="89">
        <v>6121</v>
      </c>
      <c r="F3621" s="79"/>
      <c r="G3621" s="75" t="s">
        <v>1906</v>
      </c>
      <c r="H3621" s="13" t="s">
        <v>46</v>
      </c>
      <c r="I3621" s="14">
        <v>256026</v>
      </c>
      <c r="J3621" s="14">
        <f t="shared" si="9526"/>
        <v>290079</v>
      </c>
      <c r="K3621" s="14">
        <v>288079</v>
      </c>
      <c r="L3621" s="14">
        <f t="shared" si="9529"/>
        <v>2000</v>
      </c>
      <c r="M3621" s="14">
        <v>2000</v>
      </c>
      <c r="N3621" s="14">
        <v>0</v>
      </c>
      <c r="O3621" s="14">
        <v>0</v>
      </c>
      <c r="P3621" s="14">
        <v>0</v>
      </c>
      <c r="Q3621" s="14">
        <v>0</v>
      </c>
      <c r="R3621" s="14">
        <v>2000</v>
      </c>
      <c r="S3621" s="14"/>
      <c r="T3621" s="14"/>
      <c r="U3621" s="14"/>
      <c r="V3621" s="14"/>
      <c r="W3621" s="14"/>
      <c r="X3621" s="14">
        <f t="shared" si="9548"/>
        <v>2000</v>
      </c>
      <c r="Y3621" s="14">
        <v>1000</v>
      </c>
      <c r="Z3621" s="14"/>
      <c r="AA3621" s="14">
        <v>500</v>
      </c>
      <c r="AB3621" s="14">
        <v>500</v>
      </c>
      <c r="AC3621" s="14"/>
      <c r="AD3621" s="14"/>
      <c r="AE3621" s="14"/>
      <c r="AF3621" s="14"/>
      <c r="AG3621" s="14"/>
      <c r="AH3621" s="14">
        <v>2000</v>
      </c>
      <c r="AI3621" s="14">
        <v>0</v>
      </c>
      <c r="AJ3621" s="14">
        <v>0</v>
      </c>
      <c r="AK3621" s="14"/>
      <c r="AL3621" s="14"/>
      <c r="AM3621" s="14"/>
      <c r="AN3621" s="14"/>
      <c r="AO3621" s="14"/>
      <c r="AP3621" s="14">
        <f t="shared" si="9549"/>
        <v>0</v>
      </c>
      <c r="AQ3621" s="14"/>
      <c r="AR3621" s="14"/>
      <c r="AS3621" s="14"/>
      <c r="AT3621" s="14"/>
      <c r="AU3621" s="14"/>
      <c r="AV3621" s="14"/>
      <c r="AW3621" s="14"/>
      <c r="AX3621" s="14"/>
      <c r="AY3621" s="14"/>
      <c r="AZ3621" s="14">
        <v>0</v>
      </c>
      <c r="BA3621" s="14">
        <v>0</v>
      </c>
      <c r="BB3621" s="14">
        <v>0</v>
      </c>
      <c r="BC3621" s="14"/>
      <c r="BD3621" s="14"/>
      <c r="BE3621" s="14"/>
      <c r="BF3621" s="14"/>
      <c r="BG3621" s="14"/>
      <c r="BH3621" s="14">
        <f t="shared" si="9550"/>
        <v>0</v>
      </c>
      <c r="BI3621" s="14"/>
      <c r="BJ3621" s="14"/>
      <c r="BK3621" s="14"/>
      <c r="BL3621" s="14"/>
      <c r="BM3621" s="14"/>
      <c r="BN3621" s="14"/>
      <c r="BO3621" s="14"/>
      <c r="BP3621" s="14"/>
      <c r="BQ3621" s="14"/>
      <c r="BR3621" s="14">
        <v>0</v>
      </c>
      <c r="BS3621" s="14">
        <v>0</v>
      </c>
      <c r="BT3621" s="14">
        <v>304583</v>
      </c>
      <c r="BU3621" s="14">
        <v>302583</v>
      </c>
      <c r="BV3621" s="14">
        <v>168558</v>
      </c>
      <c r="BW3621" s="14">
        <f t="shared" si="9493"/>
        <v>77500</v>
      </c>
      <c r="BX3621" s="14">
        <v>29500</v>
      </c>
      <c r="BY3621" s="14">
        <v>24000</v>
      </c>
      <c r="BZ3621" s="14">
        <v>24000</v>
      </c>
      <c r="CA3621" s="14">
        <f t="shared" si="9527"/>
        <v>246058</v>
      </c>
      <c r="CB3621" s="122">
        <f t="shared" si="9538"/>
        <v>81.31917523456373</v>
      </c>
    </row>
    <row r="3622" spans="1:80" x14ac:dyDescent="0.25">
      <c r="A3622" s="4" t="s">
        <v>928</v>
      </c>
      <c r="B3622" s="4" t="s">
        <v>88</v>
      </c>
      <c r="C3622" s="4" t="s">
        <v>1543</v>
      </c>
      <c r="D3622" s="79" t="s">
        <v>1544</v>
      </c>
      <c r="E3622" s="78" t="s">
        <v>47</v>
      </c>
      <c r="F3622" s="78" t="s">
        <v>1</v>
      </c>
      <c r="G3622" s="2" t="s">
        <v>1</v>
      </c>
      <c r="H3622" s="2" t="s">
        <v>48</v>
      </c>
      <c r="I3622" s="12">
        <f>SUM(I3623:I3630)</f>
        <v>344450</v>
      </c>
      <c r="J3622" s="12">
        <f t="shared" si="9526"/>
        <v>369022</v>
      </c>
      <c r="K3622" s="12">
        <f t="shared" ref="K3622" si="9564">SUM(K3623:K3630)</f>
        <v>249522</v>
      </c>
      <c r="L3622" s="12">
        <f t="shared" si="9529"/>
        <v>119500</v>
      </c>
      <c r="M3622" s="12">
        <f t="shared" ref="M3622:Q3622" si="9565">SUM(M3623:M3630)</f>
        <v>114500</v>
      </c>
      <c r="N3622" s="12">
        <f t="shared" si="9565"/>
        <v>0</v>
      </c>
      <c r="O3622" s="12">
        <f t="shared" si="9565"/>
        <v>5000</v>
      </c>
      <c r="P3622" s="12">
        <f t="shared" si="9565"/>
        <v>0</v>
      </c>
      <c r="Q3622" s="12">
        <f t="shared" si="9565"/>
        <v>0</v>
      </c>
      <c r="R3622" s="12">
        <f t="shared" ref="R3622:AG3622" si="9566">SUM(R3623:R3630)</f>
        <v>114500</v>
      </c>
      <c r="S3622" s="12">
        <f t="shared" si="9566"/>
        <v>0</v>
      </c>
      <c r="T3622" s="12">
        <f t="shared" si="9566"/>
        <v>0</v>
      </c>
      <c r="U3622" s="12">
        <f t="shared" si="9566"/>
        <v>0</v>
      </c>
      <c r="V3622" s="12">
        <f t="shared" si="9566"/>
        <v>0</v>
      </c>
      <c r="W3622" s="12">
        <f t="shared" si="9566"/>
        <v>0</v>
      </c>
      <c r="X3622" s="12">
        <f t="shared" si="9566"/>
        <v>114500</v>
      </c>
      <c r="Y3622" s="12">
        <f t="shared" si="9566"/>
        <v>0</v>
      </c>
      <c r="Z3622" s="12">
        <f t="shared" si="9566"/>
        <v>6367</v>
      </c>
      <c r="AA3622" s="12">
        <f t="shared" si="9566"/>
        <v>9533</v>
      </c>
      <c r="AB3622" s="12">
        <f t="shared" si="9566"/>
        <v>11457</v>
      </c>
      <c r="AC3622" s="12">
        <f t="shared" si="9566"/>
        <v>13960</v>
      </c>
      <c r="AD3622" s="12">
        <f t="shared" si="9566"/>
        <v>15180</v>
      </c>
      <c r="AE3622" s="12">
        <f t="shared" si="9566"/>
        <v>0</v>
      </c>
      <c r="AF3622" s="12">
        <f t="shared" si="9566"/>
        <v>2084</v>
      </c>
      <c r="AG3622" s="12">
        <f t="shared" si="9566"/>
        <v>0</v>
      </c>
      <c r="AH3622" s="12">
        <v>58581</v>
      </c>
      <c r="AI3622" s="12">
        <v>55919</v>
      </c>
      <c r="AJ3622" s="12">
        <f t="shared" ref="AJ3622:AY3622" si="9567">SUM(AJ3623:AJ3630)</f>
        <v>0</v>
      </c>
      <c r="AK3622" s="12">
        <f t="shared" si="9567"/>
        <v>0</v>
      </c>
      <c r="AL3622" s="12">
        <f t="shared" si="9567"/>
        <v>0</v>
      </c>
      <c r="AM3622" s="12">
        <f t="shared" si="9567"/>
        <v>0</v>
      </c>
      <c r="AN3622" s="12">
        <f t="shared" si="9567"/>
        <v>0</v>
      </c>
      <c r="AO3622" s="12">
        <f t="shared" si="9567"/>
        <v>0</v>
      </c>
      <c r="AP3622" s="12">
        <f t="shared" si="9567"/>
        <v>0</v>
      </c>
      <c r="AQ3622" s="12">
        <f t="shared" si="9567"/>
        <v>0</v>
      </c>
      <c r="AR3622" s="12">
        <f t="shared" si="9567"/>
        <v>0</v>
      </c>
      <c r="AS3622" s="12">
        <f t="shared" si="9567"/>
        <v>0</v>
      </c>
      <c r="AT3622" s="12">
        <f t="shared" si="9567"/>
        <v>0</v>
      </c>
      <c r="AU3622" s="12">
        <f t="shared" si="9567"/>
        <v>0</v>
      </c>
      <c r="AV3622" s="12">
        <f t="shared" si="9567"/>
        <v>0</v>
      </c>
      <c r="AW3622" s="12">
        <f t="shared" si="9567"/>
        <v>0</v>
      </c>
      <c r="AX3622" s="12">
        <f t="shared" si="9567"/>
        <v>0</v>
      </c>
      <c r="AY3622" s="12">
        <f t="shared" si="9567"/>
        <v>0</v>
      </c>
      <c r="AZ3622" s="12">
        <v>0</v>
      </c>
      <c r="BA3622" s="12">
        <v>0</v>
      </c>
      <c r="BB3622" s="12">
        <f t="shared" ref="BB3622:BQ3622" si="9568">SUM(BB3623:BB3630)</f>
        <v>5000</v>
      </c>
      <c r="BC3622" s="12">
        <f t="shared" si="9568"/>
        <v>9880</v>
      </c>
      <c r="BD3622" s="12">
        <f t="shared" si="9568"/>
        <v>0</v>
      </c>
      <c r="BE3622" s="12">
        <f t="shared" si="9568"/>
        <v>20065</v>
      </c>
      <c r="BF3622" s="12">
        <f t="shared" si="9568"/>
        <v>0</v>
      </c>
      <c r="BG3622" s="12">
        <f t="shared" si="9568"/>
        <v>0</v>
      </c>
      <c r="BH3622" s="12">
        <f t="shared" si="9568"/>
        <v>34945</v>
      </c>
      <c r="BI3622" s="12">
        <f t="shared" si="9568"/>
        <v>5000</v>
      </c>
      <c r="BJ3622" s="12">
        <f t="shared" si="9568"/>
        <v>8454</v>
      </c>
      <c r="BK3622" s="12">
        <f t="shared" si="9568"/>
        <v>7997</v>
      </c>
      <c r="BL3622" s="12">
        <f t="shared" si="9568"/>
        <v>0</v>
      </c>
      <c r="BM3622" s="12">
        <f t="shared" si="9568"/>
        <v>0</v>
      </c>
      <c r="BN3622" s="12">
        <f t="shared" si="9568"/>
        <v>3117</v>
      </c>
      <c r="BO3622" s="12">
        <f t="shared" si="9568"/>
        <v>0</v>
      </c>
      <c r="BP3622" s="12">
        <f t="shared" si="9568"/>
        <v>5378</v>
      </c>
      <c r="BQ3622" s="12">
        <f t="shared" si="9568"/>
        <v>994</v>
      </c>
      <c r="BR3622" s="12">
        <v>30940</v>
      </c>
      <c r="BS3622" s="12">
        <v>4005</v>
      </c>
      <c r="BT3622" s="12">
        <f t="shared" ref="BT3622:BZ3622" si="9569">SUM(BT3623:BT3630)</f>
        <v>387283</v>
      </c>
      <c r="BU3622" s="12">
        <f t="shared" si="9569"/>
        <v>267783</v>
      </c>
      <c r="BV3622" s="12">
        <f t="shared" si="9569"/>
        <v>134176</v>
      </c>
      <c r="BW3622" s="12">
        <f t="shared" si="9569"/>
        <v>58743</v>
      </c>
      <c r="BX3622" s="12">
        <f t="shared" si="9569"/>
        <v>22961</v>
      </c>
      <c r="BY3622" s="12">
        <f t="shared" si="9569"/>
        <v>17891</v>
      </c>
      <c r="BZ3622" s="12">
        <f t="shared" si="9569"/>
        <v>17891</v>
      </c>
      <c r="CA3622" s="12">
        <f t="shared" si="9527"/>
        <v>192919</v>
      </c>
      <c r="CB3622" s="124">
        <f t="shared" si="9538"/>
        <v>72.043034845378543</v>
      </c>
    </row>
    <row r="3623" spans="1:80" x14ac:dyDescent="0.25">
      <c r="A3623" s="4" t="s">
        <v>928</v>
      </c>
      <c r="B3623" s="4" t="s">
        <v>88</v>
      </c>
      <c r="C3623" s="4" t="s">
        <v>1543</v>
      </c>
      <c r="D3623" s="79" t="s">
        <v>1544</v>
      </c>
      <c r="E3623" s="89">
        <v>6131</v>
      </c>
      <c r="F3623" s="79"/>
      <c r="G3623" s="75" t="s">
        <v>1906</v>
      </c>
      <c r="H3623" s="13" t="s">
        <v>49</v>
      </c>
      <c r="I3623" s="14">
        <v>1500</v>
      </c>
      <c r="J3623" s="14">
        <f t="shared" si="9526"/>
        <v>2900</v>
      </c>
      <c r="K3623" s="14">
        <v>1900</v>
      </c>
      <c r="L3623" s="14">
        <f t="shared" si="9529"/>
        <v>1000</v>
      </c>
      <c r="M3623" s="14">
        <v>1000</v>
      </c>
      <c r="N3623" s="14">
        <v>0</v>
      </c>
      <c r="O3623" s="14">
        <v>0</v>
      </c>
      <c r="P3623" s="14">
        <v>0</v>
      </c>
      <c r="Q3623" s="14">
        <v>0</v>
      </c>
      <c r="R3623" s="14">
        <v>1000</v>
      </c>
      <c r="S3623" s="14"/>
      <c r="T3623" s="14"/>
      <c r="U3623" s="14"/>
      <c r="V3623" s="14"/>
      <c r="W3623" s="14"/>
      <c r="X3623" s="14">
        <f t="shared" si="9548"/>
        <v>1000</v>
      </c>
      <c r="Y3623" s="14"/>
      <c r="Z3623" s="14"/>
      <c r="AA3623" s="14"/>
      <c r="AB3623" s="14"/>
      <c r="AC3623" s="14"/>
      <c r="AD3623" s="14"/>
      <c r="AE3623" s="14"/>
      <c r="AF3623" s="14"/>
      <c r="AG3623" s="14"/>
      <c r="AH3623" s="14">
        <v>0</v>
      </c>
      <c r="AI3623" s="14">
        <v>1000</v>
      </c>
      <c r="AJ3623" s="14">
        <v>0</v>
      </c>
      <c r="AK3623" s="14"/>
      <c r="AL3623" s="14"/>
      <c r="AM3623" s="14"/>
      <c r="AN3623" s="14"/>
      <c r="AO3623" s="14"/>
      <c r="AP3623" s="14">
        <f t="shared" si="9549"/>
        <v>0</v>
      </c>
      <c r="AQ3623" s="14"/>
      <c r="AR3623" s="14"/>
      <c r="AS3623" s="14"/>
      <c r="AT3623" s="14"/>
      <c r="AU3623" s="14"/>
      <c r="AV3623" s="14"/>
      <c r="AW3623" s="14"/>
      <c r="AX3623" s="14"/>
      <c r="AY3623" s="14"/>
      <c r="AZ3623" s="14">
        <v>0</v>
      </c>
      <c r="BA3623" s="14">
        <v>0</v>
      </c>
      <c r="BB3623" s="14">
        <v>0</v>
      </c>
      <c r="BC3623" s="14"/>
      <c r="BD3623" s="14"/>
      <c r="BE3623" s="14"/>
      <c r="BF3623" s="14"/>
      <c r="BG3623" s="14"/>
      <c r="BH3623" s="14">
        <f t="shared" si="9550"/>
        <v>0</v>
      </c>
      <c r="BI3623" s="14"/>
      <c r="BJ3623" s="14"/>
      <c r="BK3623" s="14"/>
      <c r="BL3623" s="14"/>
      <c r="BM3623" s="14"/>
      <c r="BN3623" s="14"/>
      <c r="BO3623" s="14"/>
      <c r="BP3623" s="14"/>
      <c r="BQ3623" s="14"/>
      <c r="BR3623" s="14">
        <v>0</v>
      </c>
      <c r="BS3623" s="14">
        <v>0</v>
      </c>
      <c r="BT3623" s="14">
        <v>2900</v>
      </c>
      <c r="BU3623" s="14">
        <v>1900</v>
      </c>
      <c r="BV3623" s="14">
        <v>1000</v>
      </c>
      <c r="BW3623" s="14">
        <f t="shared" si="9493"/>
        <v>900</v>
      </c>
      <c r="BX3623" s="14">
        <v>900</v>
      </c>
      <c r="BY3623" s="14"/>
      <c r="BZ3623" s="14"/>
      <c r="CA3623" s="14">
        <f t="shared" si="9527"/>
        <v>1900</v>
      </c>
      <c r="CB3623" s="122">
        <f t="shared" si="9538"/>
        <v>100</v>
      </c>
    </row>
    <row r="3624" spans="1:80" x14ac:dyDescent="0.25">
      <c r="A3624" s="4" t="s">
        <v>928</v>
      </c>
      <c r="B3624" s="4" t="s">
        <v>88</v>
      </c>
      <c r="C3624" s="4" t="s">
        <v>1543</v>
      </c>
      <c r="D3624" s="79" t="s">
        <v>1544</v>
      </c>
      <c r="E3624" s="89">
        <v>6132</v>
      </c>
      <c r="F3624" s="79"/>
      <c r="G3624" s="75" t="s">
        <v>1906</v>
      </c>
      <c r="H3624" s="13" t="s">
        <v>196</v>
      </c>
      <c r="I3624" s="14">
        <v>120000</v>
      </c>
      <c r="J3624" s="14">
        <f t="shared" si="9526"/>
        <v>132000</v>
      </c>
      <c r="K3624" s="14">
        <v>132000</v>
      </c>
      <c r="L3624" s="14">
        <f t="shared" si="9529"/>
        <v>0</v>
      </c>
      <c r="M3624" s="14">
        <v>0</v>
      </c>
      <c r="N3624" s="14">
        <v>0</v>
      </c>
      <c r="O3624" s="14">
        <v>0</v>
      </c>
      <c r="P3624" s="14">
        <v>0</v>
      </c>
      <c r="Q3624" s="14">
        <v>0</v>
      </c>
      <c r="R3624" s="14">
        <v>0</v>
      </c>
      <c r="S3624" s="14"/>
      <c r="T3624" s="14"/>
      <c r="U3624" s="14"/>
      <c r="V3624" s="14"/>
      <c r="W3624" s="14"/>
      <c r="X3624" s="14">
        <f t="shared" si="9548"/>
        <v>0</v>
      </c>
      <c r="Y3624" s="14"/>
      <c r="Z3624" s="14"/>
      <c r="AA3624" s="14"/>
      <c r="AB3624" s="14"/>
      <c r="AC3624" s="14"/>
      <c r="AD3624" s="14"/>
      <c r="AE3624" s="14"/>
      <c r="AF3624" s="14"/>
      <c r="AG3624" s="14"/>
      <c r="AH3624" s="14">
        <v>0</v>
      </c>
      <c r="AI3624" s="14">
        <v>0</v>
      </c>
      <c r="AJ3624" s="14">
        <v>0</v>
      </c>
      <c r="AK3624" s="14"/>
      <c r="AL3624" s="14"/>
      <c r="AM3624" s="14"/>
      <c r="AN3624" s="14"/>
      <c r="AO3624" s="14"/>
      <c r="AP3624" s="14">
        <f t="shared" si="9549"/>
        <v>0</v>
      </c>
      <c r="AQ3624" s="14"/>
      <c r="AR3624" s="14"/>
      <c r="AS3624" s="14"/>
      <c r="AT3624" s="14"/>
      <c r="AU3624" s="14"/>
      <c r="AV3624" s="14"/>
      <c r="AW3624" s="14"/>
      <c r="AX3624" s="14"/>
      <c r="AY3624" s="14"/>
      <c r="AZ3624" s="14">
        <v>0</v>
      </c>
      <c r="BA3624" s="14">
        <v>0</v>
      </c>
      <c r="BB3624" s="14">
        <v>0</v>
      </c>
      <c r="BC3624" s="14"/>
      <c r="BD3624" s="14"/>
      <c r="BE3624" s="14"/>
      <c r="BF3624" s="14"/>
      <c r="BG3624" s="14"/>
      <c r="BH3624" s="14">
        <f t="shared" si="9550"/>
        <v>0</v>
      </c>
      <c r="BI3624" s="14"/>
      <c r="BJ3624" s="14"/>
      <c r="BK3624" s="14"/>
      <c r="BL3624" s="14"/>
      <c r="BM3624" s="14"/>
      <c r="BN3624" s="14"/>
      <c r="BO3624" s="14"/>
      <c r="BP3624" s="14"/>
      <c r="BQ3624" s="14"/>
      <c r="BR3624" s="14">
        <v>0</v>
      </c>
      <c r="BS3624" s="14">
        <v>0</v>
      </c>
      <c r="BT3624" s="14">
        <v>132000</v>
      </c>
      <c r="BU3624" s="14">
        <v>132000</v>
      </c>
      <c r="BV3624" s="14">
        <v>66000</v>
      </c>
      <c r="BW3624" s="14">
        <f t="shared" si="9493"/>
        <v>29000</v>
      </c>
      <c r="BX3624" s="14">
        <v>11000</v>
      </c>
      <c r="BY3624" s="14">
        <v>9000</v>
      </c>
      <c r="BZ3624" s="14">
        <v>9000</v>
      </c>
      <c r="CA3624" s="14">
        <f t="shared" si="9527"/>
        <v>95000</v>
      </c>
      <c r="CB3624" s="122">
        <f t="shared" si="9538"/>
        <v>71.969696969696969</v>
      </c>
    </row>
    <row r="3625" spans="1:80" x14ac:dyDescent="0.25">
      <c r="A3625" s="4" t="s">
        <v>928</v>
      </c>
      <c r="B3625" s="4" t="s">
        <v>88</v>
      </c>
      <c r="C3625" s="4" t="s">
        <v>1543</v>
      </c>
      <c r="D3625" s="79" t="s">
        <v>1544</v>
      </c>
      <c r="E3625" s="89">
        <v>6133</v>
      </c>
      <c r="F3625" s="79"/>
      <c r="G3625" s="75" t="s">
        <v>1906</v>
      </c>
      <c r="H3625" s="13" t="s">
        <v>198</v>
      </c>
      <c r="I3625" s="14">
        <v>25900</v>
      </c>
      <c r="J3625" s="14">
        <f t="shared" si="9526"/>
        <v>28490</v>
      </c>
      <c r="K3625" s="14">
        <v>28490</v>
      </c>
      <c r="L3625" s="14">
        <f t="shared" si="9529"/>
        <v>0</v>
      </c>
      <c r="M3625" s="14">
        <v>0</v>
      </c>
      <c r="N3625" s="14">
        <v>0</v>
      </c>
      <c r="O3625" s="14">
        <v>0</v>
      </c>
      <c r="P3625" s="14">
        <v>0</v>
      </c>
      <c r="Q3625" s="14">
        <v>0</v>
      </c>
      <c r="R3625" s="14">
        <v>0</v>
      </c>
      <c r="S3625" s="14"/>
      <c r="T3625" s="14"/>
      <c r="U3625" s="14"/>
      <c r="V3625" s="14"/>
      <c r="W3625" s="14"/>
      <c r="X3625" s="14">
        <f t="shared" si="9548"/>
        <v>0</v>
      </c>
      <c r="Y3625" s="14"/>
      <c r="Z3625" s="14"/>
      <c r="AA3625" s="14"/>
      <c r="AB3625" s="14"/>
      <c r="AC3625" s="14"/>
      <c r="AD3625" s="14"/>
      <c r="AE3625" s="14"/>
      <c r="AF3625" s="14"/>
      <c r="AG3625" s="14"/>
      <c r="AH3625" s="14">
        <v>0</v>
      </c>
      <c r="AI3625" s="14">
        <v>0</v>
      </c>
      <c r="AJ3625" s="14">
        <v>0</v>
      </c>
      <c r="AK3625" s="14"/>
      <c r="AL3625" s="14"/>
      <c r="AM3625" s="14"/>
      <c r="AN3625" s="14"/>
      <c r="AO3625" s="14"/>
      <c r="AP3625" s="14">
        <f t="shared" si="9549"/>
        <v>0</v>
      </c>
      <c r="AQ3625" s="14"/>
      <c r="AR3625" s="14"/>
      <c r="AS3625" s="14"/>
      <c r="AT3625" s="14"/>
      <c r="AU3625" s="14"/>
      <c r="AV3625" s="14"/>
      <c r="AW3625" s="14"/>
      <c r="AX3625" s="14"/>
      <c r="AY3625" s="14"/>
      <c r="AZ3625" s="14">
        <v>0</v>
      </c>
      <c r="BA3625" s="14">
        <v>0</v>
      </c>
      <c r="BB3625" s="14">
        <v>0</v>
      </c>
      <c r="BC3625" s="14"/>
      <c r="BD3625" s="14"/>
      <c r="BE3625" s="14"/>
      <c r="BF3625" s="14"/>
      <c r="BG3625" s="14"/>
      <c r="BH3625" s="14">
        <f t="shared" si="9550"/>
        <v>0</v>
      </c>
      <c r="BI3625" s="14"/>
      <c r="BJ3625" s="14"/>
      <c r="BK3625" s="14"/>
      <c r="BL3625" s="14"/>
      <c r="BM3625" s="14"/>
      <c r="BN3625" s="14"/>
      <c r="BO3625" s="14"/>
      <c r="BP3625" s="14"/>
      <c r="BQ3625" s="14"/>
      <c r="BR3625" s="14">
        <v>0</v>
      </c>
      <c r="BS3625" s="14">
        <v>0</v>
      </c>
      <c r="BT3625" s="14">
        <v>28490</v>
      </c>
      <c r="BU3625" s="14">
        <v>28490</v>
      </c>
      <c r="BV3625" s="14">
        <v>13800</v>
      </c>
      <c r="BW3625" s="14">
        <f t="shared" si="9493"/>
        <v>6300</v>
      </c>
      <c r="BX3625" s="14">
        <v>2300</v>
      </c>
      <c r="BY3625" s="14">
        <v>2000</v>
      </c>
      <c r="BZ3625" s="14">
        <v>2000</v>
      </c>
      <c r="CA3625" s="14">
        <f t="shared" si="9527"/>
        <v>20100</v>
      </c>
      <c r="CB3625" s="122">
        <f t="shared" si="9538"/>
        <v>70.551070551070552</v>
      </c>
    </row>
    <row r="3626" spans="1:80" x14ac:dyDescent="0.25">
      <c r="A3626" s="4" t="s">
        <v>928</v>
      </c>
      <c r="B3626" s="4" t="s">
        <v>88</v>
      </c>
      <c r="C3626" s="4" t="s">
        <v>1543</v>
      </c>
      <c r="D3626" s="79" t="s">
        <v>1544</v>
      </c>
      <c r="E3626" s="89">
        <v>6134</v>
      </c>
      <c r="F3626" s="79"/>
      <c r="G3626" s="75" t="s">
        <v>1906</v>
      </c>
      <c r="H3626" s="13" t="s">
        <v>200</v>
      </c>
      <c r="I3626" s="14">
        <v>121200</v>
      </c>
      <c r="J3626" s="14">
        <f t="shared" si="9526"/>
        <v>122820</v>
      </c>
      <c r="K3626" s="14">
        <v>17820</v>
      </c>
      <c r="L3626" s="14">
        <f t="shared" si="9529"/>
        <v>105000</v>
      </c>
      <c r="M3626" s="14">
        <v>100000</v>
      </c>
      <c r="N3626" s="14">
        <v>0</v>
      </c>
      <c r="O3626" s="14">
        <v>5000</v>
      </c>
      <c r="P3626" s="14">
        <v>0</v>
      </c>
      <c r="Q3626" s="14">
        <v>0</v>
      </c>
      <c r="R3626" s="14">
        <v>100000</v>
      </c>
      <c r="S3626" s="14"/>
      <c r="T3626" s="14"/>
      <c r="U3626" s="14"/>
      <c r="V3626" s="14"/>
      <c r="W3626" s="14"/>
      <c r="X3626" s="14">
        <f t="shared" si="9548"/>
        <v>100000</v>
      </c>
      <c r="Y3626" s="14"/>
      <c r="Z3626" s="14">
        <v>6367</v>
      </c>
      <c r="AA3626" s="14">
        <v>9533</v>
      </c>
      <c r="AB3626" s="14">
        <v>11457</v>
      </c>
      <c r="AC3626" s="14">
        <v>13960</v>
      </c>
      <c r="AD3626" s="14">
        <v>15180</v>
      </c>
      <c r="AE3626" s="14"/>
      <c r="AF3626" s="14">
        <v>2084</v>
      </c>
      <c r="AG3626" s="14"/>
      <c r="AH3626" s="14">
        <v>58581</v>
      </c>
      <c r="AI3626" s="14">
        <v>41419</v>
      </c>
      <c r="AJ3626" s="14">
        <v>0</v>
      </c>
      <c r="AK3626" s="14"/>
      <c r="AL3626" s="14"/>
      <c r="AM3626" s="14"/>
      <c r="AN3626" s="14"/>
      <c r="AO3626" s="14"/>
      <c r="AP3626" s="14">
        <f t="shared" si="9549"/>
        <v>0</v>
      </c>
      <c r="AQ3626" s="14"/>
      <c r="AR3626" s="14"/>
      <c r="AS3626" s="14"/>
      <c r="AT3626" s="14"/>
      <c r="AU3626" s="14"/>
      <c r="AV3626" s="14"/>
      <c r="AW3626" s="14"/>
      <c r="AX3626" s="14"/>
      <c r="AY3626" s="14"/>
      <c r="AZ3626" s="14">
        <v>0</v>
      </c>
      <c r="BA3626" s="14">
        <v>0</v>
      </c>
      <c r="BB3626" s="14">
        <v>5000</v>
      </c>
      <c r="BC3626" s="14">
        <v>3050</v>
      </c>
      <c r="BD3626" s="14"/>
      <c r="BE3626" s="14">
        <f>8454+3117+2500+994</f>
        <v>15065</v>
      </c>
      <c r="BF3626" s="14"/>
      <c r="BG3626" s="14"/>
      <c r="BH3626" s="14">
        <f t="shared" si="9550"/>
        <v>23115</v>
      </c>
      <c r="BI3626" s="14">
        <v>5000</v>
      </c>
      <c r="BJ3626" s="14">
        <v>8454</v>
      </c>
      <c r="BK3626" s="14">
        <f>3050-1883</f>
        <v>1167</v>
      </c>
      <c r="BL3626" s="14"/>
      <c r="BM3626" s="14"/>
      <c r="BN3626" s="14">
        <v>3117</v>
      </c>
      <c r="BO3626" s="14"/>
      <c r="BP3626" s="14">
        <v>378</v>
      </c>
      <c r="BQ3626" s="14">
        <v>994</v>
      </c>
      <c r="BR3626" s="14">
        <v>19110</v>
      </c>
      <c r="BS3626" s="14">
        <v>4005</v>
      </c>
      <c r="BT3626" s="14">
        <v>140640</v>
      </c>
      <c r="BU3626" s="14">
        <v>35640</v>
      </c>
      <c r="BV3626" s="14">
        <v>17820</v>
      </c>
      <c r="BW3626" s="14">
        <f t="shared" si="9493"/>
        <v>7370</v>
      </c>
      <c r="BX3626" s="14">
        <v>2970</v>
      </c>
      <c r="BY3626" s="14">
        <v>2200</v>
      </c>
      <c r="BZ3626" s="14">
        <v>2200</v>
      </c>
      <c r="CA3626" s="14">
        <f t="shared" si="9527"/>
        <v>25190</v>
      </c>
      <c r="CB3626" s="122">
        <f t="shared" si="9538"/>
        <v>70.679012345679013</v>
      </c>
    </row>
    <row r="3627" spans="1:80" x14ac:dyDescent="0.25">
      <c r="A3627" s="4" t="s">
        <v>928</v>
      </c>
      <c r="B3627" s="4" t="s">
        <v>88</v>
      </c>
      <c r="C3627" s="4" t="s">
        <v>1543</v>
      </c>
      <c r="D3627" s="79" t="s">
        <v>1544</v>
      </c>
      <c r="E3627" s="89">
        <v>6135</v>
      </c>
      <c r="F3627" s="79"/>
      <c r="G3627" s="75" t="s">
        <v>1906</v>
      </c>
      <c r="H3627" s="13" t="s">
        <v>201</v>
      </c>
      <c r="I3627" s="14">
        <v>2000</v>
      </c>
      <c r="J3627" s="14">
        <f t="shared" si="9526"/>
        <v>2100</v>
      </c>
      <c r="K3627" s="14">
        <v>1100</v>
      </c>
      <c r="L3627" s="14">
        <f t="shared" si="9529"/>
        <v>1000</v>
      </c>
      <c r="M3627" s="14">
        <v>1000</v>
      </c>
      <c r="N3627" s="14">
        <v>0</v>
      </c>
      <c r="O3627" s="14">
        <v>0</v>
      </c>
      <c r="P3627" s="14">
        <v>0</v>
      </c>
      <c r="Q3627" s="14">
        <v>0</v>
      </c>
      <c r="R3627" s="14">
        <v>1000</v>
      </c>
      <c r="S3627" s="14"/>
      <c r="T3627" s="14"/>
      <c r="U3627" s="14"/>
      <c r="V3627" s="14"/>
      <c r="W3627" s="14"/>
      <c r="X3627" s="14">
        <f t="shared" si="9548"/>
        <v>1000</v>
      </c>
      <c r="Y3627" s="14"/>
      <c r="Z3627" s="14"/>
      <c r="AA3627" s="14"/>
      <c r="AB3627" s="14"/>
      <c r="AC3627" s="14"/>
      <c r="AD3627" s="14"/>
      <c r="AE3627" s="14"/>
      <c r="AF3627" s="14"/>
      <c r="AG3627" s="14"/>
      <c r="AH3627" s="14">
        <v>0</v>
      </c>
      <c r="AI3627" s="14">
        <v>1000</v>
      </c>
      <c r="AJ3627" s="14">
        <v>0</v>
      </c>
      <c r="AK3627" s="14"/>
      <c r="AL3627" s="14"/>
      <c r="AM3627" s="14"/>
      <c r="AN3627" s="14"/>
      <c r="AO3627" s="14"/>
      <c r="AP3627" s="14">
        <f t="shared" si="9549"/>
        <v>0</v>
      </c>
      <c r="AQ3627" s="14"/>
      <c r="AR3627" s="14"/>
      <c r="AS3627" s="14"/>
      <c r="AT3627" s="14"/>
      <c r="AU3627" s="14"/>
      <c r="AV3627" s="14"/>
      <c r="AW3627" s="14"/>
      <c r="AX3627" s="14"/>
      <c r="AY3627" s="14"/>
      <c r="AZ3627" s="14">
        <v>0</v>
      </c>
      <c r="BA3627" s="14">
        <v>0</v>
      </c>
      <c r="BB3627" s="14">
        <v>0</v>
      </c>
      <c r="BC3627" s="14">
        <v>2730</v>
      </c>
      <c r="BD3627" s="14"/>
      <c r="BE3627" s="14"/>
      <c r="BF3627" s="14"/>
      <c r="BG3627" s="14"/>
      <c r="BH3627" s="14">
        <f t="shared" si="9550"/>
        <v>2730</v>
      </c>
      <c r="BI3627" s="14"/>
      <c r="BJ3627" s="14"/>
      <c r="BK3627" s="14">
        <v>2730</v>
      </c>
      <c r="BL3627" s="14"/>
      <c r="BM3627" s="14"/>
      <c r="BN3627" s="14"/>
      <c r="BO3627" s="14"/>
      <c r="BP3627" s="14"/>
      <c r="BQ3627" s="14"/>
      <c r="BR3627" s="14">
        <v>2730</v>
      </c>
      <c r="BS3627" s="14">
        <v>0</v>
      </c>
      <c r="BT3627" s="14">
        <v>2100</v>
      </c>
      <c r="BU3627" s="14">
        <v>1100</v>
      </c>
      <c r="BV3627" s="14">
        <v>650</v>
      </c>
      <c r="BW3627" s="14">
        <f t="shared" si="9493"/>
        <v>0</v>
      </c>
      <c r="BX3627" s="14"/>
      <c r="BY3627" s="14"/>
      <c r="BZ3627" s="14"/>
      <c r="CA3627" s="14">
        <f t="shared" si="9527"/>
        <v>650</v>
      </c>
      <c r="CB3627" s="122">
        <f t="shared" si="9538"/>
        <v>59.090909090909093</v>
      </c>
    </row>
    <row r="3628" spans="1:80" x14ac:dyDescent="0.25">
      <c r="A3628" s="4" t="s">
        <v>928</v>
      </c>
      <c r="B3628" s="4" t="s">
        <v>88</v>
      </c>
      <c r="C3628" s="4" t="s">
        <v>1543</v>
      </c>
      <c r="D3628" s="79" t="s">
        <v>1544</v>
      </c>
      <c r="E3628" s="89">
        <v>6137</v>
      </c>
      <c r="F3628" s="79"/>
      <c r="G3628" s="75" t="s">
        <v>1906</v>
      </c>
      <c r="H3628" s="13" t="s">
        <v>204</v>
      </c>
      <c r="I3628" s="14">
        <v>22000</v>
      </c>
      <c r="J3628" s="14">
        <f t="shared" si="9526"/>
        <v>23200</v>
      </c>
      <c r="K3628" s="14">
        <v>13200</v>
      </c>
      <c r="L3628" s="14">
        <f t="shared" si="9529"/>
        <v>10000</v>
      </c>
      <c r="M3628" s="14">
        <v>10000</v>
      </c>
      <c r="N3628" s="14">
        <v>0</v>
      </c>
      <c r="O3628" s="14">
        <v>0</v>
      </c>
      <c r="P3628" s="14">
        <v>0</v>
      </c>
      <c r="Q3628" s="14">
        <v>0</v>
      </c>
      <c r="R3628" s="14">
        <v>10000</v>
      </c>
      <c r="S3628" s="14"/>
      <c r="T3628" s="14"/>
      <c r="U3628" s="14"/>
      <c r="V3628" s="14"/>
      <c r="W3628" s="14"/>
      <c r="X3628" s="14">
        <f t="shared" si="9548"/>
        <v>10000</v>
      </c>
      <c r="Y3628" s="14"/>
      <c r="Z3628" s="14"/>
      <c r="AA3628" s="14"/>
      <c r="AB3628" s="14"/>
      <c r="AC3628" s="14"/>
      <c r="AD3628" s="14"/>
      <c r="AE3628" s="14"/>
      <c r="AF3628" s="14"/>
      <c r="AG3628" s="14"/>
      <c r="AH3628" s="14">
        <v>0</v>
      </c>
      <c r="AI3628" s="14">
        <v>10000</v>
      </c>
      <c r="AJ3628" s="14">
        <v>0</v>
      </c>
      <c r="AK3628" s="14"/>
      <c r="AL3628" s="14"/>
      <c r="AM3628" s="14"/>
      <c r="AN3628" s="14"/>
      <c r="AO3628" s="14"/>
      <c r="AP3628" s="14">
        <f t="shared" si="9549"/>
        <v>0</v>
      </c>
      <c r="AQ3628" s="14"/>
      <c r="AR3628" s="14"/>
      <c r="AS3628" s="14"/>
      <c r="AT3628" s="14"/>
      <c r="AU3628" s="14"/>
      <c r="AV3628" s="14"/>
      <c r="AW3628" s="14"/>
      <c r="AX3628" s="14"/>
      <c r="AY3628" s="14"/>
      <c r="AZ3628" s="14">
        <v>0</v>
      </c>
      <c r="BA3628" s="14">
        <v>0</v>
      </c>
      <c r="BB3628" s="14">
        <v>0</v>
      </c>
      <c r="BC3628" s="14">
        <v>3700</v>
      </c>
      <c r="BD3628" s="14"/>
      <c r="BE3628" s="14">
        <v>5000</v>
      </c>
      <c r="BF3628" s="14"/>
      <c r="BG3628" s="14"/>
      <c r="BH3628" s="14">
        <f t="shared" si="9550"/>
        <v>8700</v>
      </c>
      <c r="BI3628" s="14"/>
      <c r="BJ3628" s="14"/>
      <c r="BK3628" s="14">
        <v>3700</v>
      </c>
      <c r="BL3628" s="14"/>
      <c r="BM3628" s="14"/>
      <c r="BN3628" s="14"/>
      <c r="BO3628" s="14"/>
      <c r="BP3628" s="14">
        <v>5000</v>
      </c>
      <c r="BQ3628" s="14"/>
      <c r="BR3628" s="14">
        <v>8700</v>
      </c>
      <c r="BS3628" s="14">
        <v>0</v>
      </c>
      <c r="BT3628" s="14">
        <v>23200</v>
      </c>
      <c r="BU3628" s="14">
        <v>13200</v>
      </c>
      <c r="BV3628" s="14">
        <v>6600</v>
      </c>
      <c r="BW3628" s="14">
        <f t="shared" si="9493"/>
        <v>2700</v>
      </c>
      <c r="BX3628" s="14">
        <v>1100</v>
      </c>
      <c r="BY3628" s="14">
        <v>800</v>
      </c>
      <c r="BZ3628" s="14">
        <v>800</v>
      </c>
      <c r="CA3628" s="14">
        <f t="shared" si="9527"/>
        <v>9300</v>
      </c>
      <c r="CB3628" s="122">
        <f t="shared" si="9538"/>
        <v>70.454545454545453</v>
      </c>
    </row>
    <row r="3629" spans="1:80" x14ac:dyDescent="0.25">
      <c r="A3629" s="4" t="s">
        <v>928</v>
      </c>
      <c r="B3629" s="4" t="s">
        <v>88</v>
      </c>
      <c r="C3629" s="4" t="s">
        <v>1543</v>
      </c>
      <c r="D3629" s="79" t="s">
        <v>1544</v>
      </c>
      <c r="E3629" s="89">
        <v>6138</v>
      </c>
      <c r="F3629" s="79"/>
      <c r="G3629" s="75" t="s">
        <v>1906</v>
      </c>
      <c r="H3629" s="13" t="s">
        <v>205</v>
      </c>
      <c r="I3629" s="14">
        <v>0</v>
      </c>
      <c r="J3629" s="14">
        <f t="shared" si="9526"/>
        <v>0</v>
      </c>
      <c r="K3629" s="14">
        <v>0</v>
      </c>
      <c r="L3629" s="14">
        <f t="shared" si="9529"/>
        <v>0</v>
      </c>
      <c r="M3629" s="14">
        <v>0</v>
      </c>
      <c r="N3629" s="14">
        <v>0</v>
      </c>
      <c r="O3629" s="14">
        <v>0</v>
      </c>
      <c r="P3629" s="14">
        <v>0</v>
      </c>
      <c r="Q3629" s="14">
        <v>0</v>
      </c>
      <c r="R3629" s="14">
        <v>0</v>
      </c>
      <c r="S3629" s="14"/>
      <c r="T3629" s="14"/>
      <c r="U3629" s="14"/>
      <c r="V3629" s="14"/>
      <c r="W3629" s="14"/>
      <c r="X3629" s="14">
        <f t="shared" si="9548"/>
        <v>0</v>
      </c>
      <c r="Y3629" s="14"/>
      <c r="Z3629" s="14"/>
      <c r="AA3629" s="14"/>
      <c r="AB3629" s="14"/>
      <c r="AC3629" s="14"/>
      <c r="AD3629" s="14"/>
      <c r="AE3629" s="14"/>
      <c r="AF3629" s="14"/>
      <c r="AG3629" s="14"/>
      <c r="AH3629" s="14">
        <v>0</v>
      </c>
      <c r="AI3629" s="14">
        <v>0</v>
      </c>
      <c r="AJ3629" s="14">
        <v>0</v>
      </c>
      <c r="AK3629" s="14"/>
      <c r="AL3629" s="14"/>
      <c r="AM3629" s="14"/>
      <c r="AN3629" s="14"/>
      <c r="AO3629" s="14"/>
      <c r="AP3629" s="14">
        <f t="shared" si="9549"/>
        <v>0</v>
      </c>
      <c r="AQ3629" s="14"/>
      <c r="AR3629" s="14"/>
      <c r="AS3629" s="14"/>
      <c r="AT3629" s="14"/>
      <c r="AU3629" s="14"/>
      <c r="AV3629" s="14"/>
      <c r="AW3629" s="14"/>
      <c r="AX3629" s="14"/>
      <c r="AY3629" s="14"/>
      <c r="AZ3629" s="14">
        <v>0</v>
      </c>
      <c r="BA3629" s="14">
        <v>0</v>
      </c>
      <c r="BB3629" s="14">
        <v>0</v>
      </c>
      <c r="BC3629" s="14"/>
      <c r="BD3629" s="14"/>
      <c r="BE3629" s="14"/>
      <c r="BF3629" s="14"/>
      <c r="BG3629" s="14"/>
      <c r="BH3629" s="14">
        <f t="shared" si="9550"/>
        <v>0</v>
      </c>
      <c r="BI3629" s="14"/>
      <c r="BJ3629" s="14"/>
      <c r="BK3629" s="14"/>
      <c r="BL3629" s="14"/>
      <c r="BM3629" s="14"/>
      <c r="BN3629" s="14"/>
      <c r="BO3629" s="14"/>
      <c r="BP3629" s="14"/>
      <c r="BQ3629" s="14"/>
      <c r="BR3629" s="14">
        <v>0</v>
      </c>
      <c r="BS3629" s="14">
        <v>0</v>
      </c>
      <c r="BT3629" s="14">
        <v>0</v>
      </c>
      <c r="BU3629" s="14">
        <v>0</v>
      </c>
      <c r="BV3629" s="14">
        <v>0</v>
      </c>
      <c r="BW3629" s="14">
        <f t="shared" si="9493"/>
        <v>0</v>
      </c>
      <c r="BX3629" s="14"/>
      <c r="BY3629" s="14"/>
      <c r="BZ3629" s="14"/>
      <c r="CA3629" s="14">
        <f t="shared" si="9527"/>
        <v>0</v>
      </c>
      <c r="CB3629" s="122" t="str">
        <f t="shared" si="9538"/>
        <v>-</v>
      </c>
    </row>
    <row r="3630" spans="1:80" x14ac:dyDescent="0.25">
      <c r="A3630" s="1" t="s">
        <v>928</v>
      </c>
      <c r="B3630" s="1" t="s">
        <v>88</v>
      </c>
      <c r="C3630" s="1" t="s">
        <v>1543</v>
      </c>
      <c r="D3630" s="82" t="s">
        <v>1544</v>
      </c>
      <c r="E3630" s="82" t="s">
        <v>50</v>
      </c>
      <c r="F3630" s="79" t="s">
        <v>1</v>
      </c>
      <c r="G3630" s="13" t="s">
        <v>1</v>
      </c>
      <c r="H3630" s="2" t="s">
        <v>51</v>
      </c>
      <c r="I3630" s="12">
        <f>SUM(I3631:I3633)</f>
        <v>51850</v>
      </c>
      <c r="J3630" s="12">
        <f t="shared" si="9526"/>
        <v>57512</v>
      </c>
      <c r="K3630" s="12">
        <f t="shared" ref="K3630" si="9570">SUM(K3631:K3633)</f>
        <v>55012</v>
      </c>
      <c r="L3630" s="12">
        <f t="shared" si="9529"/>
        <v>2500</v>
      </c>
      <c r="M3630" s="12">
        <f t="shared" ref="M3630:Q3630" si="9571">SUM(M3631:M3633)</f>
        <v>2500</v>
      </c>
      <c r="N3630" s="12">
        <f t="shared" si="9571"/>
        <v>0</v>
      </c>
      <c r="O3630" s="12">
        <f t="shared" si="9571"/>
        <v>0</v>
      </c>
      <c r="P3630" s="12">
        <f t="shared" si="9571"/>
        <v>0</v>
      </c>
      <c r="Q3630" s="12">
        <f t="shared" si="9571"/>
        <v>0</v>
      </c>
      <c r="R3630" s="12">
        <f t="shared" ref="R3630:AG3630" si="9572">SUM(R3631:R3633)</f>
        <v>2500</v>
      </c>
      <c r="S3630" s="12">
        <f t="shared" si="9572"/>
        <v>0</v>
      </c>
      <c r="T3630" s="12">
        <f t="shared" si="9572"/>
        <v>0</v>
      </c>
      <c r="U3630" s="12">
        <f t="shared" si="9572"/>
        <v>0</v>
      </c>
      <c r="V3630" s="12">
        <f t="shared" si="9572"/>
        <v>0</v>
      </c>
      <c r="W3630" s="12">
        <f t="shared" si="9572"/>
        <v>0</v>
      </c>
      <c r="X3630" s="12">
        <f t="shared" si="9572"/>
        <v>2500</v>
      </c>
      <c r="Y3630" s="12">
        <f t="shared" si="9572"/>
        <v>0</v>
      </c>
      <c r="Z3630" s="12">
        <f t="shared" si="9572"/>
        <v>0</v>
      </c>
      <c r="AA3630" s="12">
        <f t="shared" si="9572"/>
        <v>0</v>
      </c>
      <c r="AB3630" s="12">
        <f t="shared" si="9572"/>
        <v>0</v>
      </c>
      <c r="AC3630" s="12">
        <f t="shared" si="9572"/>
        <v>0</v>
      </c>
      <c r="AD3630" s="12">
        <f t="shared" si="9572"/>
        <v>0</v>
      </c>
      <c r="AE3630" s="12">
        <f t="shared" si="9572"/>
        <v>0</v>
      </c>
      <c r="AF3630" s="12">
        <f t="shared" si="9572"/>
        <v>0</v>
      </c>
      <c r="AG3630" s="12">
        <f t="shared" si="9572"/>
        <v>0</v>
      </c>
      <c r="AH3630" s="12">
        <v>0</v>
      </c>
      <c r="AI3630" s="12">
        <v>2500</v>
      </c>
      <c r="AJ3630" s="12">
        <f t="shared" ref="AJ3630:AY3630" si="9573">SUM(AJ3631:AJ3633)</f>
        <v>0</v>
      </c>
      <c r="AK3630" s="12">
        <f t="shared" si="9573"/>
        <v>0</v>
      </c>
      <c r="AL3630" s="12">
        <f t="shared" si="9573"/>
        <v>0</v>
      </c>
      <c r="AM3630" s="12">
        <f t="shared" si="9573"/>
        <v>0</v>
      </c>
      <c r="AN3630" s="12">
        <f t="shared" si="9573"/>
        <v>0</v>
      </c>
      <c r="AO3630" s="12">
        <f t="shared" si="9573"/>
        <v>0</v>
      </c>
      <c r="AP3630" s="12">
        <f t="shared" si="9573"/>
        <v>0</v>
      </c>
      <c r="AQ3630" s="12">
        <f t="shared" si="9573"/>
        <v>0</v>
      </c>
      <c r="AR3630" s="12">
        <f t="shared" si="9573"/>
        <v>0</v>
      </c>
      <c r="AS3630" s="12">
        <f t="shared" si="9573"/>
        <v>0</v>
      </c>
      <c r="AT3630" s="12">
        <f t="shared" si="9573"/>
        <v>0</v>
      </c>
      <c r="AU3630" s="12">
        <f t="shared" si="9573"/>
        <v>0</v>
      </c>
      <c r="AV3630" s="12">
        <f t="shared" si="9573"/>
        <v>0</v>
      </c>
      <c r="AW3630" s="12">
        <f t="shared" si="9573"/>
        <v>0</v>
      </c>
      <c r="AX3630" s="12">
        <f t="shared" si="9573"/>
        <v>0</v>
      </c>
      <c r="AY3630" s="12">
        <f t="shared" si="9573"/>
        <v>0</v>
      </c>
      <c r="AZ3630" s="12">
        <v>0</v>
      </c>
      <c r="BA3630" s="12">
        <v>0</v>
      </c>
      <c r="BB3630" s="12">
        <f t="shared" ref="BB3630:BQ3630" si="9574">SUM(BB3631:BB3633)</f>
        <v>0</v>
      </c>
      <c r="BC3630" s="12">
        <f t="shared" si="9574"/>
        <v>400</v>
      </c>
      <c r="BD3630" s="12">
        <f t="shared" si="9574"/>
        <v>0</v>
      </c>
      <c r="BE3630" s="12">
        <f t="shared" si="9574"/>
        <v>0</v>
      </c>
      <c r="BF3630" s="12">
        <f t="shared" si="9574"/>
        <v>0</v>
      </c>
      <c r="BG3630" s="12">
        <f t="shared" si="9574"/>
        <v>0</v>
      </c>
      <c r="BH3630" s="12">
        <f t="shared" si="9574"/>
        <v>400</v>
      </c>
      <c r="BI3630" s="12">
        <f t="shared" si="9574"/>
        <v>0</v>
      </c>
      <c r="BJ3630" s="12">
        <f t="shared" si="9574"/>
        <v>0</v>
      </c>
      <c r="BK3630" s="12">
        <f t="shared" si="9574"/>
        <v>400</v>
      </c>
      <c r="BL3630" s="12">
        <f t="shared" si="9574"/>
        <v>0</v>
      </c>
      <c r="BM3630" s="12">
        <f t="shared" si="9574"/>
        <v>0</v>
      </c>
      <c r="BN3630" s="12">
        <f t="shared" si="9574"/>
        <v>0</v>
      </c>
      <c r="BO3630" s="12">
        <f t="shared" si="9574"/>
        <v>0</v>
      </c>
      <c r="BP3630" s="12">
        <f t="shared" si="9574"/>
        <v>0</v>
      </c>
      <c r="BQ3630" s="12">
        <f t="shared" si="9574"/>
        <v>0</v>
      </c>
      <c r="BR3630" s="12">
        <v>400</v>
      </c>
      <c r="BS3630" s="12">
        <v>0</v>
      </c>
      <c r="BT3630" s="12">
        <f t="shared" ref="BT3630:BZ3630" si="9575">SUM(BT3631:BT3633)</f>
        <v>57953</v>
      </c>
      <c r="BU3630" s="12">
        <f t="shared" si="9575"/>
        <v>55453</v>
      </c>
      <c r="BV3630" s="12">
        <f t="shared" si="9575"/>
        <v>28306</v>
      </c>
      <c r="BW3630" s="12">
        <f t="shared" si="9575"/>
        <v>12473</v>
      </c>
      <c r="BX3630" s="12">
        <f t="shared" si="9575"/>
        <v>4691</v>
      </c>
      <c r="BY3630" s="12">
        <f t="shared" si="9575"/>
        <v>3891</v>
      </c>
      <c r="BZ3630" s="12">
        <f t="shared" si="9575"/>
        <v>3891</v>
      </c>
      <c r="CA3630" s="12">
        <f t="shared" si="9527"/>
        <v>40779</v>
      </c>
      <c r="CB3630" s="124">
        <f t="shared" si="9538"/>
        <v>73.537951057652435</v>
      </c>
    </row>
    <row r="3631" spans="1:80" x14ac:dyDescent="0.25">
      <c r="A3631" s="4" t="s">
        <v>928</v>
      </c>
      <c r="B3631" s="4" t="s">
        <v>88</v>
      </c>
      <c r="C3631" s="4" t="s">
        <v>1543</v>
      </c>
      <c r="D3631" s="79" t="s">
        <v>1544</v>
      </c>
      <c r="E3631" s="89">
        <v>6139</v>
      </c>
      <c r="F3631" s="79"/>
      <c r="G3631" s="75" t="s">
        <v>1906</v>
      </c>
      <c r="H3631" s="13" t="s">
        <v>51</v>
      </c>
      <c r="I3631" s="14">
        <v>35000</v>
      </c>
      <c r="J3631" s="14">
        <f t="shared" si="9526"/>
        <v>38250</v>
      </c>
      <c r="K3631" s="14">
        <v>35750</v>
      </c>
      <c r="L3631" s="14">
        <f t="shared" si="9529"/>
        <v>2500</v>
      </c>
      <c r="M3631" s="14">
        <v>2500</v>
      </c>
      <c r="N3631" s="14">
        <v>0</v>
      </c>
      <c r="O3631" s="14">
        <v>0</v>
      </c>
      <c r="P3631" s="14">
        <v>0</v>
      </c>
      <c r="Q3631" s="14">
        <v>0</v>
      </c>
      <c r="R3631" s="14">
        <v>2500</v>
      </c>
      <c r="S3631" s="14"/>
      <c r="T3631" s="14"/>
      <c r="U3631" s="14"/>
      <c r="V3631" s="14"/>
      <c r="W3631" s="14"/>
      <c r="X3631" s="14">
        <f t="shared" si="9548"/>
        <v>2500</v>
      </c>
      <c r="Y3631" s="14"/>
      <c r="Z3631" s="14"/>
      <c r="AA3631" s="14"/>
      <c r="AB3631" s="14"/>
      <c r="AC3631" s="14"/>
      <c r="AD3631" s="14"/>
      <c r="AE3631" s="14"/>
      <c r="AF3631" s="14"/>
      <c r="AG3631" s="14"/>
      <c r="AH3631" s="14">
        <v>0</v>
      </c>
      <c r="AI3631" s="14">
        <v>2500</v>
      </c>
      <c r="AJ3631" s="14">
        <v>0</v>
      </c>
      <c r="AK3631" s="14"/>
      <c r="AL3631" s="14"/>
      <c r="AM3631" s="14"/>
      <c r="AN3631" s="14"/>
      <c r="AO3631" s="14"/>
      <c r="AP3631" s="14">
        <f t="shared" si="9549"/>
        <v>0</v>
      </c>
      <c r="AQ3631" s="14"/>
      <c r="AR3631" s="14"/>
      <c r="AS3631" s="14"/>
      <c r="AT3631" s="14"/>
      <c r="AU3631" s="14"/>
      <c r="AV3631" s="14"/>
      <c r="AW3631" s="14"/>
      <c r="AX3631" s="14"/>
      <c r="AY3631" s="14"/>
      <c r="AZ3631" s="14">
        <v>0</v>
      </c>
      <c r="BA3631" s="14">
        <v>0</v>
      </c>
      <c r="BB3631" s="14">
        <v>0</v>
      </c>
      <c r="BC3631" s="14">
        <v>400</v>
      </c>
      <c r="BD3631" s="14"/>
      <c r="BE3631" s="14"/>
      <c r="BF3631" s="14"/>
      <c r="BG3631" s="14"/>
      <c r="BH3631" s="14">
        <f t="shared" si="9550"/>
        <v>400</v>
      </c>
      <c r="BI3631" s="14"/>
      <c r="BJ3631" s="14"/>
      <c r="BK3631" s="14">
        <v>400</v>
      </c>
      <c r="BL3631" s="14"/>
      <c r="BM3631" s="14"/>
      <c r="BN3631" s="14"/>
      <c r="BO3631" s="14"/>
      <c r="BP3631" s="14"/>
      <c r="BQ3631" s="14"/>
      <c r="BR3631" s="14">
        <v>400</v>
      </c>
      <c r="BS3631" s="14">
        <v>0</v>
      </c>
      <c r="BT3631" s="14">
        <v>38250</v>
      </c>
      <c r="BU3631" s="14">
        <v>35750</v>
      </c>
      <c r="BV3631" s="14">
        <v>18000</v>
      </c>
      <c r="BW3631" s="14">
        <f t="shared" si="9493"/>
        <v>7400</v>
      </c>
      <c r="BX3631" s="14">
        <v>3000</v>
      </c>
      <c r="BY3631" s="14">
        <v>2200</v>
      </c>
      <c r="BZ3631" s="14">
        <v>2200</v>
      </c>
      <c r="CA3631" s="14">
        <f t="shared" si="9527"/>
        <v>25400</v>
      </c>
      <c r="CB3631" s="122">
        <f t="shared" si="9538"/>
        <v>71.048951048951054</v>
      </c>
    </row>
    <row r="3632" spans="1:80" ht="22.5" x14ac:dyDescent="0.25">
      <c r="A3632" s="4" t="s">
        <v>928</v>
      </c>
      <c r="B3632" s="4" t="s">
        <v>88</v>
      </c>
      <c r="C3632" s="4" t="s">
        <v>1543</v>
      </c>
      <c r="D3632" s="79" t="s">
        <v>1544</v>
      </c>
      <c r="E3632" s="89">
        <v>6139</v>
      </c>
      <c r="F3632" s="79" t="s">
        <v>1551</v>
      </c>
      <c r="G3632" s="75" t="s">
        <v>1906</v>
      </c>
      <c r="H3632" s="13" t="s">
        <v>59</v>
      </c>
      <c r="I3632" s="14">
        <v>7350</v>
      </c>
      <c r="J3632" s="14">
        <f t="shared" si="9526"/>
        <v>8812</v>
      </c>
      <c r="K3632" s="14">
        <v>8812</v>
      </c>
      <c r="L3632" s="14">
        <f t="shared" si="9529"/>
        <v>0</v>
      </c>
      <c r="M3632" s="14">
        <v>0</v>
      </c>
      <c r="N3632" s="14">
        <v>0</v>
      </c>
      <c r="O3632" s="14">
        <v>0</v>
      </c>
      <c r="P3632" s="14">
        <v>0</v>
      </c>
      <c r="Q3632" s="14">
        <v>0</v>
      </c>
      <c r="R3632" s="14">
        <v>0</v>
      </c>
      <c r="S3632" s="14"/>
      <c r="T3632" s="14"/>
      <c r="U3632" s="14"/>
      <c r="V3632" s="14"/>
      <c r="W3632" s="14"/>
      <c r="X3632" s="14">
        <f t="shared" si="9548"/>
        <v>0</v>
      </c>
      <c r="Y3632" s="14"/>
      <c r="Z3632" s="14"/>
      <c r="AA3632" s="14"/>
      <c r="AB3632" s="14"/>
      <c r="AC3632" s="14"/>
      <c r="AD3632" s="14"/>
      <c r="AE3632" s="14"/>
      <c r="AF3632" s="14"/>
      <c r="AG3632" s="14"/>
      <c r="AH3632" s="14">
        <v>0</v>
      </c>
      <c r="AI3632" s="14">
        <v>0</v>
      </c>
      <c r="AJ3632" s="14">
        <v>0</v>
      </c>
      <c r="AK3632" s="14"/>
      <c r="AL3632" s="14"/>
      <c r="AM3632" s="14"/>
      <c r="AN3632" s="14"/>
      <c r="AO3632" s="14"/>
      <c r="AP3632" s="14">
        <f t="shared" si="9549"/>
        <v>0</v>
      </c>
      <c r="AQ3632" s="14"/>
      <c r="AR3632" s="14"/>
      <c r="AS3632" s="14"/>
      <c r="AT3632" s="14"/>
      <c r="AU3632" s="14"/>
      <c r="AV3632" s="14"/>
      <c r="AW3632" s="14"/>
      <c r="AX3632" s="14"/>
      <c r="AY3632" s="14"/>
      <c r="AZ3632" s="14">
        <v>0</v>
      </c>
      <c r="BA3632" s="14">
        <v>0</v>
      </c>
      <c r="BB3632" s="14">
        <v>0</v>
      </c>
      <c r="BC3632" s="14"/>
      <c r="BD3632" s="14"/>
      <c r="BE3632" s="14"/>
      <c r="BF3632" s="14"/>
      <c r="BG3632" s="14"/>
      <c r="BH3632" s="14">
        <f t="shared" si="9550"/>
        <v>0</v>
      </c>
      <c r="BI3632" s="14"/>
      <c r="BJ3632" s="14"/>
      <c r="BK3632" s="14"/>
      <c r="BL3632" s="14"/>
      <c r="BM3632" s="14"/>
      <c r="BN3632" s="14"/>
      <c r="BO3632" s="14"/>
      <c r="BP3632" s="14"/>
      <c r="BQ3632" s="14"/>
      <c r="BR3632" s="14">
        <v>0</v>
      </c>
      <c r="BS3632" s="14">
        <v>0</v>
      </c>
      <c r="BT3632" s="14">
        <v>9253</v>
      </c>
      <c r="BU3632" s="14">
        <v>9253</v>
      </c>
      <c r="BV3632" s="14">
        <v>5080</v>
      </c>
      <c r="BW3632" s="14">
        <f t="shared" si="9493"/>
        <v>2460</v>
      </c>
      <c r="BX3632" s="14">
        <v>820</v>
      </c>
      <c r="BY3632" s="14">
        <v>820</v>
      </c>
      <c r="BZ3632" s="14">
        <v>820</v>
      </c>
      <c r="CA3632" s="14">
        <f t="shared" si="9527"/>
        <v>7540</v>
      </c>
      <c r="CB3632" s="122">
        <f t="shared" si="9538"/>
        <v>81.487085269642279</v>
      </c>
    </row>
    <row r="3633" spans="1:80" ht="22.5" x14ac:dyDescent="0.25">
      <c r="A3633" s="4" t="s">
        <v>928</v>
      </c>
      <c r="B3633" s="4" t="s">
        <v>88</v>
      </c>
      <c r="C3633" s="4" t="s">
        <v>1543</v>
      </c>
      <c r="D3633" s="79" t="s">
        <v>1544</v>
      </c>
      <c r="E3633" s="89">
        <v>6139</v>
      </c>
      <c r="F3633" s="79" t="s">
        <v>1552</v>
      </c>
      <c r="G3633" s="75" t="s">
        <v>1906</v>
      </c>
      <c r="H3633" s="13" t="s">
        <v>65</v>
      </c>
      <c r="I3633" s="14">
        <v>9500</v>
      </c>
      <c r="J3633" s="14">
        <f t="shared" si="9526"/>
        <v>10450</v>
      </c>
      <c r="K3633" s="14">
        <v>10450</v>
      </c>
      <c r="L3633" s="14">
        <f t="shared" si="9529"/>
        <v>0</v>
      </c>
      <c r="M3633" s="14">
        <v>0</v>
      </c>
      <c r="N3633" s="14">
        <v>0</v>
      </c>
      <c r="O3633" s="14">
        <v>0</v>
      </c>
      <c r="P3633" s="14">
        <v>0</v>
      </c>
      <c r="Q3633" s="14">
        <v>0</v>
      </c>
      <c r="R3633" s="14">
        <v>0</v>
      </c>
      <c r="S3633" s="14"/>
      <c r="T3633" s="14"/>
      <c r="U3633" s="14"/>
      <c r="V3633" s="14"/>
      <c r="W3633" s="14"/>
      <c r="X3633" s="14">
        <f t="shared" si="9548"/>
        <v>0</v>
      </c>
      <c r="Y3633" s="14"/>
      <c r="Z3633" s="14"/>
      <c r="AA3633" s="14"/>
      <c r="AB3633" s="14"/>
      <c r="AC3633" s="14"/>
      <c r="AD3633" s="14"/>
      <c r="AE3633" s="14"/>
      <c r="AF3633" s="14"/>
      <c r="AG3633" s="14"/>
      <c r="AH3633" s="14">
        <v>0</v>
      </c>
      <c r="AI3633" s="14">
        <v>0</v>
      </c>
      <c r="AJ3633" s="14">
        <v>0</v>
      </c>
      <c r="AK3633" s="14"/>
      <c r="AL3633" s="14"/>
      <c r="AM3633" s="14"/>
      <c r="AN3633" s="14"/>
      <c r="AO3633" s="14"/>
      <c r="AP3633" s="14">
        <f t="shared" si="9549"/>
        <v>0</v>
      </c>
      <c r="AQ3633" s="14"/>
      <c r="AR3633" s="14"/>
      <c r="AS3633" s="14"/>
      <c r="AT3633" s="14"/>
      <c r="AU3633" s="14"/>
      <c r="AV3633" s="14"/>
      <c r="AW3633" s="14"/>
      <c r="AX3633" s="14"/>
      <c r="AY3633" s="14"/>
      <c r="AZ3633" s="14">
        <v>0</v>
      </c>
      <c r="BA3633" s="14">
        <v>0</v>
      </c>
      <c r="BB3633" s="14">
        <v>0</v>
      </c>
      <c r="BC3633" s="14"/>
      <c r="BD3633" s="14"/>
      <c r="BE3633" s="14"/>
      <c r="BF3633" s="14"/>
      <c r="BG3633" s="14"/>
      <c r="BH3633" s="14">
        <f t="shared" si="9550"/>
        <v>0</v>
      </c>
      <c r="BI3633" s="14"/>
      <c r="BJ3633" s="14"/>
      <c r="BK3633" s="14"/>
      <c r="BL3633" s="14"/>
      <c r="BM3633" s="14"/>
      <c r="BN3633" s="14"/>
      <c r="BO3633" s="14"/>
      <c r="BP3633" s="14"/>
      <c r="BQ3633" s="14"/>
      <c r="BR3633" s="14">
        <v>0</v>
      </c>
      <c r="BS3633" s="14">
        <v>0</v>
      </c>
      <c r="BT3633" s="14">
        <v>10450</v>
      </c>
      <c r="BU3633" s="14">
        <v>10450</v>
      </c>
      <c r="BV3633" s="14">
        <v>5226</v>
      </c>
      <c r="BW3633" s="14">
        <f t="shared" si="9493"/>
        <v>2613</v>
      </c>
      <c r="BX3633" s="14">
        <v>871</v>
      </c>
      <c r="BY3633" s="14">
        <v>871</v>
      </c>
      <c r="BZ3633" s="14">
        <v>871</v>
      </c>
      <c r="CA3633" s="14">
        <f t="shared" si="9527"/>
        <v>7839</v>
      </c>
      <c r="CB3633" s="122">
        <f t="shared" si="9538"/>
        <v>75.014354066985646</v>
      </c>
    </row>
    <row r="3634" spans="1:80" ht="22.5" x14ac:dyDescent="0.25">
      <c r="A3634" s="1" t="s">
        <v>1</v>
      </c>
      <c r="B3634" s="1" t="s">
        <v>1</v>
      </c>
      <c r="C3634" s="1" t="s">
        <v>1</v>
      </c>
      <c r="D3634" s="78" t="s">
        <v>1</v>
      </c>
      <c r="E3634" s="78" t="s">
        <v>1</v>
      </c>
      <c r="F3634" s="78" t="s">
        <v>1</v>
      </c>
      <c r="G3634" s="2" t="s">
        <v>1</v>
      </c>
      <c r="H3634" s="10" t="s">
        <v>66</v>
      </c>
      <c r="I3634" s="11">
        <f>SUM(I3635)</f>
        <v>100</v>
      </c>
      <c r="J3634" s="11">
        <f t="shared" si="9526"/>
        <v>110</v>
      </c>
      <c r="K3634" s="11">
        <f t="shared" ref="K3634:Q3635" si="9576">SUM(K3635)</f>
        <v>110</v>
      </c>
      <c r="L3634" s="11">
        <f t="shared" si="9529"/>
        <v>0</v>
      </c>
      <c r="M3634" s="11">
        <f t="shared" si="9576"/>
        <v>0</v>
      </c>
      <c r="N3634" s="11">
        <f t="shared" si="9576"/>
        <v>0</v>
      </c>
      <c r="O3634" s="11">
        <f t="shared" si="9576"/>
        <v>0</v>
      </c>
      <c r="P3634" s="11">
        <f t="shared" si="9576"/>
        <v>0</v>
      </c>
      <c r="Q3634" s="11">
        <f t="shared" si="9576"/>
        <v>0</v>
      </c>
      <c r="R3634" s="11">
        <f t="shared" ref="R3634:AG3635" si="9577">SUM(R3635)</f>
        <v>0</v>
      </c>
      <c r="S3634" s="11">
        <f t="shared" si="9577"/>
        <v>0</v>
      </c>
      <c r="T3634" s="11">
        <f t="shared" si="9577"/>
        <v>0</v>
      </c>
      <c r="U3634" s="11">
        <f t="shared" si="9577"/>
        <v>0</v>
      </c>
      <c r="V3634" s="11">
        <f t="shared" si="9577"/>
        <v>0</v>
      </c>
      <c r="W3634" s="11">
        <f t="shared" si="9577"/>
        <v>0</v>
      </c>
      <c r="X3634" s="11">
        <f t="shared" si="9577"/>
        <v>0</v>
      </c>
      <c r="Y3634" s="11">
        <f t="shared" si="9577"/>
        <v>0</v>
      </c>
      <c r="Z3634" s="11">
        <f t="shared" si="9577"/>
        <v>0</v>
      </c>
      <c r="AA3634" s="11">
        <f t="shared" si="9577"/>
        <v>0</v>
      </c>
      <c r="AB3634" s="11">
        <f t="shared" si="9577"/>
        <v>0</v>
      </c>
      <c r="AC3634" s="11">
        <f t="shared" si="9577"/>
        <v>0</v>
      </c>
      <c r="AD3634" s="11">
        <f t="shared" si="9577"/>
        <v>0</v>
      </c>
      <c r="AE3634" s="11">
        <f t="shared" si="9577"/>
        <v>0</v>
      </c>
      <c r="AF3634" s="11">
        <f t="shared" si="9577"/>
        <v>0</v>
      </c>
      <c r="AG3634" s="11">
        <f t="shared" si="9577"/>
        <v>0</v>
      </c>
      <c r="AH3634" s="11">
        <v>0</v>
      </c>
      <c r="AI3634" s="11">
        <v>0</v>
      </c>
      <c r="AJ3634" s="11">
        <f t="shared" ref="AJ3634:AY3635" si="9578">SUM(AJ3635)</f>
        <v>0</v>
      </c>
      <c r="AK3634" s="11">
        <f t="shared" si="9578"/>
        <v>0</v>
      </c>
      <c r="AL3634" s="11">
        <f t="shared" si="9578"/>
        <v>0</v>
      </c>
      <c r="AM3634" s="11">
        <f t="shared" si="9578"/>
        <v>0</v>
      </c>
      <c r="AN3634" s="11">
        <f t="shared" si="9578"/>
        <v>0</v>
      </c>
      <c r="AO3634" s="11">
        <f t="shared" si="9578"/>
        <v>0</v>
      </c>
      <c r="AP3634" s="11">
        <f t="shared" si="9578"/>
        <v>0</v>
      </c>
      <c r="AQ3634" s="11">
        <f t="shared" si="9578"/>
        <v>0</v>
      </c>
      <c r="AR3634" s="11">
        <f t="shared" si="9578"/>
        <v>0</v>
      </c>
      <c r="AS3634" s="11">
        <f t="shared" si="9578"/>
        <v>0</v>
      </c>
      <c r="AT3634" s="11">
        <f t="shared" si="9578"/>
        <v>0</v>
      </c>
      <c r="AU3634" s="11">
        <f t="shared" si="9578"/>
        <v>0</v>
      </c>
      <c r="AV3634" s="11">
        <f t="shared" si="9578"/>
        <v>0</v>
      </c>
      <c r="AW3634" s="11">
        <f t="shared" si="9578"/>
        <v>0</v>
      </c>
      <c r="AX3634" s="11">
        <f t="shared" si="9578"/>
        <v>0</v>
      </c>
      <c r="AY3634" s="11">
        <f t="shared" si="9578"/>
        <v>0</v>
      </c>
      <c r="AZ3634" s="11">
        <v>0</v>
      </c>
      <c r="BA3634" s="11">
        <v>0</v>
      </c>
      <c r="BB3634" s="11">
        <f t="shared" ref="BB3634:BQ3635" si="9579">SUM(BB3635)</f>
        <v>0</v>
      </c>
      <c r="BC3634" s="11">
        <f t="shared" si="9579"/>
        <v>0</v>
      </c>
      <c r="BD3634" s="11">
        <f t="shared" si="9579"/>
        <v>0</v>
      </c>
      <c r="BE3634" s="11">
        <f t="shared" si="9579"/>
        <v>0</v>
      </c>
      <c r="BF3634" s="11">
        <f t="shared" si="9579"/>
        <v>0</v>
      </c>
      <c r="BG3634" s="11">
        <f t="shared" si="9579"/>
        <v>0</v>
      </c>
      <c r="BH3634" s="11">
        <f t="shared" si="9579"/>
        <v>0</v>
      </c>
      <c r="BI3634" s="11">
        <f t="shared" si="9579"/>
        <v>0</v>
      </c>
      <c r="BJ3634" s="11">
        <f t="shared" si="9579"/>
        <v>0</v>
      </c>
      <c r="BK3634" s="11">
        <f t="shared" si="9579"/>
        <v>0</v>
      </c>
      <c r="BL3634" s="11">
        <f t="shared" si="9579"/>
        <v>0</v>
      </c>
      <c r="BM3634" s="11">
        <f t="shared" si="9579"/>
        <v>0</v>
      </c>
      <c r="BN3634" s="11">
        <f t="shared" si="9579"/>
        <v>0</v>
      </c>
      <c r="BO3634" s="11">
        <f t="shared" si="9579"/>
        <v>0</v>
      </c>
      <c r="BP3634" s="11">
        <f t="shared" si="9579"/>
        <v>0</v>
      </c>
      <c r="BQ3634" s="11">
        <f t="shared" si="9579"/>
        <v>0</v>
      </c>
      <c r="BR3634" s="11">
        <v>0</v>
      </c>
      <c r="BS3634" s="11">
        <v>0</v>
      </c>
      <c r="BT3634" s="11">
        <f t="shared" ref="BT3634:BZ3635" si="9580">SUM(BT3635)</f>
        <v>110</v>
      </c>
      <c r="BU3634" s="11">
        <f t="shared" si="9580"/>
        <v>110</v>
      </c>
      <c r="BV3634" s="11">
        <f t="shared" si="9580"/>
        <v>0</v>
      </c>
      <c r="BW3634" s="11">
        <f t="shared" si="9580"/>
        <v>0</v>
      </c>
      <c r="BX3634" s="11">
        <f t="shared" si="9580"/>
        <v>0</v>
      </c>
      <c r="BY3634" s="11">
        <f t="shared" si="9580"/>
        <v>0</v>
      </c>
      <c r="BZ3634" s="11">
        <f t="shared" si="9580"/>
        <v>0</v>
      </c>
      <c r="CA3634" s="11">
        <f t="shared" si="9527"/>
        <v>0</v>
      </c>
      <c r="CB3634" s="123">
        <f t="shared" si="9538"/>
        <v>0</v>
      </c>
    </row>
    <row r="3635" spans="1:80" x14ac:dyDescent="0.25">
      <c r="A3635" s="4" t="s">
        <v>928</v>
      </c>
      <c r="B3635" s="4" t="s">
        <v>88</v>
      </c>
      <c r="C3635" s="4" t="s">
        <v>1543</v>
      </c>
      <c r="D3635" s="79" t="s">
        <v>1544</v>
      </c>
      <c r="E3635" s="78" t="s">
        <v>67</v>
      </c>
      <c r="F3635" s="78" t="s">
        <v>1</v>
      </c>
      <c r="G3635" s="2" t="s">
        <v>1</v>
      </c>
      <c r="H3635" s="2" t="s">
        <v>68</v>
      </c>
      <c r="I3635" s="12">
        <f>SUM(I3636)</f>
        <v>100</v>
      </c>
      <c r="J3635" s="12">
        <f t="shared" si="9526"/>
        <v>110</v>
      </c>
      <c r="K3635" s="12">
        <f t="shared" si="9576"/>
        <v>110</v>
      </c>
      <c r="L3635" s="12">
        <f t="shared" si="9529"/>
        <v>0</v>
      </c>
      <c r="M3635" s="12">
        <f t="shared" si="9576"/>
        <v>0</v>
      </c>
      <c r="N3635" s="12">
        <f t="shared" si="9576"/>
        <v>0</v>
      </c>
      <c r="O3635" s="12">
        <f t="shared" si="9576"/>
        <v>0</v>
      </c>
      <c r="P3635" s="12">
        <f t="shared" si="9576"/>
        <v>0</v>
      </c>
      <c r="Q3635" s="12">
        <f t="shared" si="9576"/>
        <v>0</v>
      </c>
      <c r="R3635" s="12">
        <f t="shared" si="9577"/>
        <v>0</v>
      </c>
      <c r="S3635" s="12">
        <f t="shared" ref="S3635:AG3635" si="9581">SUM(S3636)</f>
        <v>0</v>
      </c>
      <c r="T3635" s="12">
        <f t="shared" si="9581"/>
        <v>0</v>
      </c>
      <c r="U3635" s="12">
        <f t="shared" si="9581"/>
        <v>0</v>
      </c>
      <c r="V3635" s="12">
        <f t="shared" si="9581"/>
        <v>0</v>
      </c>
      <c r="W3635" s="12">
        <f t="shared" si="9581"/>
        <v>0</v>
      </c>
      <c r="X3635" s="12">
        <f t="shared" si="9581"/>
        <v>0</v>
      </c>
      <c r="Y3635" s="12">
        <f t="shared" si="9581"/>
        <v>0</v>
      </c>
      <c r="Z3635" s="12">
        <f t="shared" si="9581"/>
        <v>0</v>
      </c>
      <c r="AA3635" s="12">
        <f t="shared" si="9581"/>
        <v>0</v>
      </c>
      <c r="AB3635" s="12">
        <f t="shared" si="9581"/>
        <v>0</v>
      </c>
      <c r="AC3635" s="12">
        <f t="shared" si="9581"/>
        <v>0</v>
      </c>
      <c r="AD3635" s="12">
        <f t="shared" si="9581"/>
        <v>0</v>
      </c>
      <c r="AE3635" s="12">
        <f t="shared" si="9581"/>
        <v>0</v>
      </c>
      <c r="AF3635" s="12">
        <f t="shared" si="9581"/>
        <v>0</v>
      </c>
      <c r="AG3635" s="12">
        <f t="shared" si="9581"/>
        <v>0</v>
      </c>
      <c r="AH3635" s="12">
        <v>0</v>
      </c>
      <c r="AI3635" s="12">
        <v>0</v>
      </c>
      <c r="AJ3635" s="12">
        <f t="shared" si="9578"/>
        <v>0</v>
      </c>
      <c r="AK3635" s="12">
        <f t="shared" ref="AK3635:AY3635" si="9582">SUM(AK3636)</f>
        <v>0</v>
      </c>
      <c r="AL3635" s="12">
        <f t="shared" si="9582"/>
        <v>0</v>
      </c>
      <c r="AM3635" s="12">
        <f t="shared" si="9582"/>
        <v>0</v>
      </c>
      <c r="AN3635" s="12">
        <f t="shared" si="9582"/>
        <v>0</v>
      </c>
      <c r="AO3635" s="12">
        <f t="shared" si="9582"/>
        <v>0</v>
      </c>
      <c r="AP3635" s="12">
        <f t="shared" si="9582"/>
        <v>0</v>
      </c>
      <c r="AQ3635" s="12">
        <f t="shared" si="9582"/>
        <v>0</v>
      </c>
      <c r="AR3635" s="12">
        <f t="shared" si="9582"/>
        <v>0</v>
      </c>
      <c r="AS3635" s="12">
        <f t="shared" si="9582"/>
        <v>0</v>
      </c>
      <c r="AT3635" s="12">
        <f t="shared" si="9582"/>
        <v>0</v>
      </c>
      <c r="AU3635" s="12">
        <f t="shared" si="9582"/>
        <v>0</v>
      </c>
      <c r="AV3635" s="12">
        <f t="shared" si="9582"/>
        <v>0</v>
      </c>
      <c r="AW3635" s="12">
        <f t="shared" si="9582"/>
        <v>0</v>
      </c>
      <c r="AX3635" s="12">
        <f t="shared" si="9582"/>
        <v>0</v>
      </c>
      <c r="AY3635" s="12">
        <f t="shared" si="9582"/>
        <v>0</v>
      </c>
      <c r="AZ3635" s="12">
        <v>0</v>
      </c>
      <c r="BA3635" s="12">
        <v>0</v>
      </c>
      <c r="BB3635" s="12">
        <f t="shared" si="9579"/>
        <v>0</v>
      </c>
      <c r="BC3635" s="12">
        <f t="shared" ref="BC3635:BQ3635" si="9583">SUM(BC3636)</f>
        <v>0</v>
      </c>
      <c r="BD3635" s="12">
        <f t="shared" si="9583"/>
        <v>0</v>
      </c>
      <c r="BE3635" s="12">
        <f t="shared" si="9583"/>
        <v>0</v>
      </c>
      <c r="BF3635" s="12">
        <f t="shared" si="9583"/>
        <v>0</v>
      </c>
      <c r="BG3635" s="12">
        <f t="shared" si="9583"/>
        <v>0</v>
      </c>
      <c r="BH3635" s="12">
        <f t="shared" si="9583"/>
        <v>0</v>
      </c>
      <c r="BI3635" s="12">
        <f t="shared" si="9583"/>
        <v>0</v>
      </c>
      <c r="BJ3635" s="12">
        <f t="shared" si="9583"/>
        <v>0</v>
      </c>
      <c r="BK3635" s="12">
        <f t="shared" si="9583"/>
        <v>0</v>
      </c>
      <c r="BL3635" s="12">
        <f t="shared" si="9583"/>
        <v>0</v>
      </c>
      <c r="BM3635" s="12">
        <f t="shared" si="9583"/>
        <v>0</v>
      </c>
      <c r="BN3635" s="12">
        <f t="shared" si="9583"/>
        <v>0</v>
      </c>
      <c r="BO3635" s="12">
        <f t="shared" si="9583"/>
        <v>0</v>
      </c>
      <c r="BP3635" s="12">
        <f t="shared" si="9583"/>
        <v>0</v>
      </c>
      <c r="BQ3635" s="12">
        <f t="shared" si="9583"/>
        <v>0</v>
      </c>
      <c r="BR3635" s="12">
        <v>0</v>
      </c>
      <c r="BS3635" s="12">
        <v>0</v>
      </c>
      <c r="BT3635" s="12">
        <f t="shared" si="9580"/>
        <v>110</v>
      </c>
      <c r="BU3635" s="12">
        <f t="shared" si="9580"/>
        <v>110</v>
      </c>
      <c r="BV3635" s="12">
        <f t="shared" si="9580"/>
        <v>0</v>
      </c>
      <c r="BW3635" s="12">
        <f t="shared" si="9580"/>
        <v>0</v>
      </c>
      <c r="BX3635" s="12">
        <f t="shared" si="9580"/>
        <v>0</v>
      </c>
      <c r="BY3635" s="12">
        <f t="shared" si="9580"/>
        <v>0</v>
      </c>
      <c r="BZ3635" s="12">
        <f t="shared" si="9580"/>
        <v>0</v>
      </c>
      <c r="CA3635" s="12">
        <f t="shared" si="9527"/>
        <v>0</v>
      </c>
      <c r="CB3635" s="124">
        <f t="shared" si="9538"/>
        <v>0</v>
      </c>
    </row>
    <row r="3636" spans="1:80" x14ac:dyDescent="0.25">
      <c r="A3636" s="4" t="s">
        <v>928</v>
      </c>
      <c r="B3636" s="4" t="s">
        <v>88</v>
      </c>
      <c r="C3636" s="4" t="s">
        <v>1543</v>
      </c>
      <c r="D3636" s="79" t="s">
        <v>1544</v>
      </c>
      <c r="E3636" s="89">
        <v>6148</v>
      </c>
      <c r="F3636" s="79"/>
      <c r="G3636" s="75" t="s">
        <v>1906</v>
      </c>
      <c r="H3636" s="13" t="s">
        <v>76</v>
      </c>
      <c r="I3636" s="14">
        <v>100</v>
      </c>
      <c r="J3636" s="14">
        <f t="shared" si="9526"/>
        <v>110</v>
      </c>
      <c r="K3636" s="14">
        <v>110</v>
      </c>
      <c r="L3636" s="14">
        <f t="shared" si="9529"/>
        <v>0</v>
      </c>
      <c r="M3636" s="14">
        <v>0</v>
      </c>
      <c r="N3636" s="14">
        <v>0</v>
      </c>
      <c r="O3636" s="14">
        <v>0</v>
      </c>
      <c r="P3636" s="14">
        <v>0</v>
      </c>
      <c r="Q3636" s="14">
        <v>0</v>
      </c>
      <c r="R3636" s="14">
        <v>0</v>
      </c>
      <c r="S3636" s="14"/>
      <c r="T3636" s="14"/>
      <c r="U3636" s="14"/>
      <c r="V3636" s="14"/>
      <c r="W3636" s="14"/>
      <c r="X3636" s="14">
        <f t="shared" si="9548"/>
        <v>0</v>
      </c>
      <c r="Y3636" s="14"/>
      <c r="Z3636" s="14"/>
      <c r="AA3636" s="14"/>
      <c r="AB3636" s="14"/>
      <c r="AC3636" s="14"/>
      <c r="AD3636" s="14"/>
      <c r="AE3636" s="14"/>
      <c r="AF3636" s="14"/>
      <c r="AG3636" s="14"/>
      <c r="AH3636" s="14">
        <v>0</v>
      </c>
      <c r="AI3636" s="14">
        <v>0</v>
      </c>
      <c r="AJ3636" s="14">
        <v>0</v>
      </c>
      <c r="AK3636" s="14"/>
      <c r="AL3636" s="14"/>
      <c r="AM3636" s="14"/>
      <c r="AN3636" s="14"/>
      <c r="AO3636" s="14"/>
      <c r="AP3636" s="14">
        <f t="shared" si="9549"/>
        <v>0</v>
      </c>
      <c r="AQ3636" s="14"/>
      <c r="AR3636" s="14"/>
      <c r="AS3636" s="14"/>
      <c r="AT3636" s="14"/>
      <c r="AU3636" s="14"/>
      <c r="AV3636" s="14"/>
      <c r="AW3636" s="14"/>
      <c r="AX3636" s="14"/>
      <c r="AY3636" s="14"/>
      <c r="AZ3636" s="14">
        <v>0</v>
      </c>
      <c r="BA3636" s="14">
        <v>0</v>
      </c>
      <c r="BB3636" s="14">
        <v>0</v>
      </c>
      <c r="BC3636" s="14"/>
      <c r="BD3636" s="14"/>
      <c r="BE3636" s="14"/>
      <c r="BF3636" s="14"/>
      <c r="BG3636" s="14"/>
      <c r="BH3636" s="14">
        <f t="shared" si="9550"/>
        <v>0</v>
      </c>
      <c r="BI3636" s="14"/>
      <c r="BJ3636" s="14"/>
      <c r="BK3636" s="14"/>
      <c r="BL3636" s="14"/>
      <c r="BM3636" s="14"/>
      <c r="BN3636" s="14"/>
      <c r="BO3636" s="14"/>
      <c r="BP3636" s="14"/>
      <c r="BQ3636" s="14"/>
      <c r="BR3636" s="14">
        <v>0</v>
      </c>
      <c r="BS3636" s="14">
        <v>0</v>
      </c>
      <c r="BT3636" s="14">
        <v>110</v>
      </c>
      <c r="BU3636" s="14">
        <v>110</v>
      </c>
      <c r="BV3636" s="14">
        <v>0</v>
      </c>
      <c r="BW3636" s="14">
        <f t="shared" si="9493"/>
        <v>0</v>
      </c>
      <c r="BX3636" s="14"/>
      <c r="BY3636" s="14"/>
      <c r="BZ3636" s="14"/>
      <c r="CA3636" s="14">
        <f t="shared" si="9527"/>
        <v>0</v>
      </c>
      <c r="CB3636" s="122">
        <f t="shared" si="9538"/>
        <v>0</v>
      </c>
    </row>
    <row r="3637" spans="1:80" ht="22.5" x14ac:dyDescent="0.25">
      <c r="A3637" s="1" t="s">
        <v>1</v>
      </c>
      <c r="B3637" s="1" t="s">
        <v>1</v>
      </c>
      <c r="C3637" s="1" t="s">
        <v>1</v>
      </c>
      <c r="D3637" s="78" t="s">
        <v>1</v>
      </c>
      <c r="E3637" s="78" t="s">
        <v>1</v>
      </c>
      <c r="F3637" s="78" t="s">
        <v>1</v>
      </c>
      <c r="G3637" s="2" t="s">
        <v>1</v>
      </c>
      <c r="H3637" s="10" t="s">
        <v>77</v>
      </c>
      <c r="I3637" s="11">
        <f>SUM(I3638)</f>
        <v>60000</v>
      </c>
      <c r="J3637" s="11">
        <f t="shared" si="9526"/>
        <v>60000</v>
      </c>
      <c r="K3637" s="11">
        <f t="shared" ref="K3637:Q3637" si="9584">SUM(K3638)</f>
        <v>30000</v>
      </c>
      <c r="L3637" s="11">
        <f t="shared" si="9529"/>
        <v>30000</v>
      </c>
      <c r="M3637" s="11">
        <f t="shared" si="9584"/>
        <v>30000</v>
      </c>
      <c r="N3637" s="11">
        <f t="shared" si="9584"/>
        <v>0</v>
      </c>
      <c r="O3637" s="11">
        <f t="shared" si="9584"/>
        <v>0</v>
      </c>
      <c r="P3637" s="11">
        <f t="shared" si="9584"/>
        <v>0</v>
      </c>
      <c r="Q3637" s="11">
        <f t="shared" si="9584"/>
        <v>0</v>
      </c>
      <c r="R3637" s="11">
        <f t="shared" ref="R3637:AG3637" si="9585">SUM(R3638)</f>
        <v>30000</v>
      </c>
      <c r="S3637" s="11">
        <f t="shared" si="9585"/>
        <v>0</v>
      </c>
      <c r="T3637" s="11">
        <f t="shared" si="9585"/>
        <v>0</v>
      </c>
      <c r="U3637" s="11">
        <f t="shared" si="9585"/>
        <v>0</v>
      </c>
      <c r="V3637" s="11">
        <f t="shared" si="9585"/>
        <v>0</v>
      </c>
      <c r="W3637" s="11">
        <f t="shared" si="9585"/>
        <v>0</v>
      </c>
      <c r="X3637" s="11">
        <f t="shared" si="9585"/>
        <v>30000</v>
      </c>
      <c r="Y3637" s="11">
        <f t="shared" si="9585"/>
        <v>0</v>
      </c>
      <c r="Z3637" s="11">
        <f t="shared" si="9585"/>
        <v>0</v>
      </c>
      <c r="AA3637" s="11">
        <f t="shared" si="9585"/>
        <v>0</v>
      </c>
      <c r="AB3637" s="11">
        <f t="shared" si="9585"/>
        <v>0</v>
      </c>
      <c r="AC3637" s="11">
        <f t="shared" si="9585"/>
        <v>0</v>
      </c>
      <c r="AD3637" s="11">
        <f t="shared" si="9585"/>
        <v>0</v>
      </c>
      <c r="AE3637" s="11">
        <f t="shared" si="9585"/>
        <v>0</v>
      </c>
      <c r="AF3637" s="11">
        <f t="shared" si="9585"/>
        <v>3000</v>
      </c>
      <c r="AG3637" s="11">
        <f t="shared" si="9585"/>
        <v>534</v>
      </c>
      <c r="AH3637" s="11">
        <v>3534</v>
      </c>
      <c r="AI3637" s="11">
        <v>26466</v>
      </c>
      <c r="AJ3637" s="11">
        <f t="shared" ref="AJ3637:AY3637" si="9586">SUM(AJ3638)</f>
        <v>0</v>
      </c>
      <c r="AK3637" s="11">
        <f t="shared" si="9586"/>
        <v>0</v>
      </c>
      <c r="AL3637" s="11">
        <f t="shared" si="9586"/>
        <v>0</v>
      </c>
      <c r="AM3637" s="11">
        <f t="shared" si="9586"/>
        <v>0</v>
      </c>
      <c r="AN3637" s="11">
        <f t="shared" si="9586"/>
        <v>0</v>
      </c>
      <c r="AO3637" s="11">
        <f t="shared" si="9586"/>
        <v>0</v>
      </c>
      <c r="AP3637" s="11">
        <f t="shared" si="9586"/>
        <v>0</v>
      </c>
      <c r="AQ3637" s="11">
        <f t="shared" si="9586"/>
        <v>0</v>
      </c>
      <c r="AR3637" s="11">
        <f t="shared" si="9586"/>
        <v>0</v>
      </c>
      <c r="AS3637" s="11">
        <f t="shared" si="9586"/>
        <v>0</v>
      </c>
      <c r="AT3637" s="11">
        <f t="shared" si="9586"/>
        <v>0</v>
      </c>
      <c r="AU3637" s="11">
        <f t="shared" si="9586"/>
        <v>0</v>
      </c>
      <c r="AV3637" s="11">
        <f t="shared" si="9586"/>
        <v>0</v>
      </c>
      <c r="AW3637" s="11">
        <f t="shared" si="9586"/>
        <v>0</v>
      </c>
      <c r="AX3637" s="11">
        <f t="shared" si="9586"/>
        <v>0</v>
      </c>
      <c r="AY3637" s="11">
        <f t="shared" si="9586"/>
        <v>0</v>
      </c>
      <c r="AZ3637" s="11">
        <v>0</v>
      </c>
      <c r="BA3637" s="11">
        <v>0</v>
      </c>
      <c r="BB3637" s="11">
        <f t="shared" ref="BB3637:BQ3637" si="9587">SUM(BB3638)</f>
        <v>0</v>
      </c>
      <c r="BC3637" s="11">
        <f t="shared" si="9587"/>
        <v>5400</v>
      </c>
      <c r="BD3637" s="11">
        <f t="shared" si="9587"/>
        <v>0</v>
      </c>
      <c r="BE3637" s="11">
        <f t="shared" si="9587"/>
        <v>2400</v>
      </c>
      <c r="BF3637" s="11">
        <f t="shared" si="9587"/>
        <v>0</v>
      </c>
      <c r="BG3637" s="11">
        <f t="shared" si="9587"/>
        <v>0</v>
      </c>
      <c r="BH3637" s="11">
        <f t="shared" si="9587"/>
        <v>7800</v>
      </c>
      <c r="BI3637" s="11">
        <f t="shared" si="9587"/>
        <v>0</v>
      </c>
      <c r="BJ3637" s="11">
        <f t="shared" si="9587"/>
        <v>0</v>
      </c>
      <c r="BK3637" s="11">
        <f t="shared" si="9587"/>
        <v>5400</v>
      </c>
      <c r="BL3637" s="11">
        <f t="shared" si="9587"/>
        <v>0</v>
      </c>
      <c r="BM3637" s="11">
        <f t="shared" si="9587"/>
        <v>0</v>
      </c>
      <c r="BN3637" s="11">
        <f t="shared" si="9587"/>
        <v>0</v>
      </c>
      <c r="BO3637" s="11">
        <f t="shared" si="9587"/>
        <v>0</v>
      </c>
      <c r="BP3637" s="11">
        <f t="shared" si="9587"/>
        <v>2400</v>
      </c>
      <c r="BQ3637" s="11">
        <f t="shared" si="9587"/>
        <v>0</v>
      </c>
      <c r="BR3637" s="11">
        <v>7800</v>
      </c>
      <c r="BS3637" s="11">
        <v>0</v>
      </c>
      <c r="BT3637" s="11">
        <f t="shared" ref="BT3637:BX3637" si="9588">SUM(BT3638)</f>
        <v>82000</v>
      </c>
      <c r="BU3637" s="11">
        <f t="shared" si="9588"/>
        <v>52000</v>
      </c>
      <c r="BV3637" s="11">
        <f t="shared" si="9588"/>
        <v>26000</v>
      </c>
      <c r="BW3637" s="11">
        <f t="shared" si="9588"/>
        <v>26000</v>
      </c>
      <c r="BX3637" s="11">
        <f t="shared" si="9588"/>
        <v>26000</v>
      </c>
      <c r="BY3637" s="11">
        <f t="shared" ref="BY3637" si="9589">SUM(BY3638)</f>
        <v>0</v>
      </c>
      <c r="BZ3637" s="11">
        <f t="shared" ref="BZ3637" si="9590">SUM(BZ3638)</f>
        <v>0</v>
      </c>
      <c r="CA3637" s="11">
        <f t="shared" si="9527"/>
        <v>52000</v>
      </c>
      <c r="CB3637" s="123">
        <f t="shared" si="9538"/>
        <v>100</v>
      </c>
    </row>
    <row r="3638" spans="1:80" x14ac:dyDescent="0.25">
      <c r="A3638" s="4" t="s">
        <v>928</v>
      </c>
      <c r="B3638" s="4" t="s">
        <v>88</v>
      </c>
      <c r="C3638" s="4" t="s">
        <v>1543</v>
      </c>
      <c r="D3638" s="79" t="s">
        <v>1544</v>
      </c>
      <c r="E3638" s="78" t="s">
        <v>78</v>
      </c>
      <c r="F3638" s="78" t="s">
        <v>1</v>
      </c>
      <c r="G3638" s="2" t="s">
        <v>1</v>
      </c>
      <c r="H3638" s="2" t="s">
        <v>79</v>
      </c>
      <c r="I3638" s="12">
        <f>SUM(I3639:I3640)</f>
        <v>60000</v>
      </c>
      <c r="J3638" s="12">
        <f t="shared" si="9526"/>
        <v>60000</v>
      </c>
      <c r="K3638" s="12">
        <f t="shared" ref="K3638" si="9591">SUM(K3639:K3640)</f>
        <v>30000</v>
      </c>
      <c r="L3638" s="12">
        <f t="shared" si="9529"/>
        <v>30000</v>
      </c>
      <c r="M3638" s="12">
        <f t="shared" ref="M3638:Q3638" si="9592">SUM(M3639:M3640)</f>
        <v>30000</v>
      </c>
      <c r="N3638" s="12">
        <f t="shared" si="9592"/>
        <v>0</v>
      </c>
      <c r="O3638" s="12">
        <f t="shared" si="9592"/>
        <v>0</v>
      </c>
      <c r="P3638" s="12">
        <f t="shared" si="9592"/>
        <v>0</v>
      </c>
      <c r="Q3638" s="12">
        <f t="shared" si="9592"/>
        <v>0</v>
      </c>
      <c r="R3638" s="12">
        <f t="shared" ref="R3638:AG3638" si="9593">SUM(R3639:R3640)</f>
        <v>30000</v>
      </c>
      <c r="S3638" s="12">
        <f t="shared" si="9593"/>
        <v>0</v>
      </c>
      <c r="T3638" s="12">
        <f t="shared" si="9593"/>
        <v>0</v>
      </c>
      <c r="U3638" s="12">
        <f t="shared" si="9593"/>
        <v>0</v>
      </c>
      <c r="V3638" s="12">
        <f t="shared" si="9593"/>
        <v>0</v>
      </c>
      <c r="W3638" s="12">
        <f t="shared" si="9593"/>
        <v>0</v>
      </c>
      <c r="X3638" s="12">
        <f t="shared" ref="X3638" si="9594">SUM(X3639:X3640)</f>
        <v>30000</v>
      </c>
      <c r="Y3638" s="12">
        <f t="shared" si="9593"/>
        <v>0</v>
      </c>
      <c r="Z3638" s="12">
        <f t="shared" si="9593"/>
        <v>0</v>
      </c>
      <c r="AA3638" s="12">
        <f t="shared" si="9593"/>
        <v>0</v>
      </c>
      <c r="AB3638" s="12">
        <f t="shared" si="9593"/>
        <v>0</v>
      </c>
      <c r="AC3638" s="12">
        <f t="shared" si="9593"/>
        <v>0</v>
      </c>
      <c r="AD3638" s="12">
        <f t="shared" si="9593"/>
        <v>0</v>
      </c>
      <c r="AE3638" s="12">
        <f t="shared" si="9593"/>
        <v>0</v>
      </c>
      <c r="AF3638" s="12">
        <f t="shared" si="9593"/>
        <v>3000</v>
      </c>
      <c r="AG3638" s="12">
        <f t="shared" si="9593"/>
        <v>534</v>
      </c>
      <c r="AH3638" s="12">
        <v>3534</v>
      </c>
      <c r="AI3638" s="12">
        <v>26466</v>
      </c>
      <c r="AJ3638" s="12">
        <f t="shared" ref="AJ3638:AY3638" si="9595">SUM(AJ3639:AJ3640)</f>
        <v>0</v>
      </c>
      <c r="AK3638" s="12">
        <f t="shared" si="9595"/>
        <v>0</v>
      </c>
      <c r="AL3638" s="12">
        <f t="shared" si="9595"/>
        <v>0</v>
      </c>
      <c r="AM3638" s="12">
        <f t="shared" si="9595"/>
        <v>0</v>
      </c>
      <c r="AN3638" s="12">
        <f t="shared" si="9595"/>
        <v>0</v>
      </c>
      <c r="AO3638" s="12">
        <f t="shared" si="9595"/>
        <v>0</v>
      </c>
      <c r="AP3638" s="12">
        <f t="shared" ref="AP3638" si="9596">SUM(AP3639:AP3640)</f>
        <v>0</v>
      </c>
      <c r="AQ3638" s="12">
        <f t="shared" si="9595"/>
        <v>0</v>
      </c>
      <c r="AR3638" s="12">
        <f t="shared" si="9595"/>
        <v>0</v>
      </c>
      <c r="AS3638" s="12">
        <f t="shared" si="9595"/>
        <v>0</v>
      </c>
      <c r="AT3638" s="12">
        <f t="shared" si="9595"/>
        <v>0</v>
      </c>
      <c r="AU3638" s="12">
        <f t="shared" si="9595"/>
        <v>0</v>
      </c>
      <c r="AV3638" s="12">
        <f t="shared" si="9595"/>
        <v>0</v>
      </c>
      <c r="AW3638" s="12">
        <f t="shared" si="9595"/>
        <v>0</v>
      </c>
      <c r="AX3638" s="12">
        <f t="shared" si="9595"/>
        <v>0</v>
      </c>
      <c r="AY3638" s="12">
        <f t="shared" si="9595"/>
        <v>0</v>
      </c>
      <c r="AZ3638" s="12">
        <v>0</v>
      </c>
      <c r="BA3638" s="12">
        <v>0</v>
      </c>
      <c r="BB3638" s="12">
        <f t="shared" ref="BB3638:BQ3638" si="9597">SUM(BB3639:BB3640)</f>
        <v>0</v>
      </c>
      <c r="BC3638" s="12">
        <f t="shared" si="9597"/>
        <v>5400</v>
      </c>
      <c r="BD3638" s="12">
        <f t="shared" si="9597"/>
        <v>0</v>
      </c>
      <c r="BE3638" s="12">
        <f t="shared" si="9597"/>
        <v>2400</v>
      </c>
      <c r="BF3638" s="12">
        <f t="shared" si="9597"/>
        <v>0</v>
      </c>
      <c r="BG3638" s="12">
        <f t="shared" si="9597"/>
        <v>0</v>
      </c>
      <c r="BH3638" s="12">
        <f t="shared" ref="BH3638" si="9598">SUM(BH3639:BH3640)</f>
        <v>7800</v>
      </c>
      <c r="BI3638" s="12">
        <f t="shared" si="9597"/>
        <v>0</v>
      </c>
      <c r="BJ3638" s="12">
        <f t="shared" si="9597"/>
        <v>0</v>
      </c>
      <c r="BK3638" s="12">
        <f t="shared" si="9597"/>
        <v>5400</v>
      </c>
      <c r="BL3638" s="12">
        <f t="shared" si="9597"/>
        <v>0</v>
      </c>
      <c r="BM3638" s="12">
        <f t="shared" si="9597"/>
        <v>0</v>
      </c>
      <c r="BN3638" s="12">
        <f t="shared" si="9597"/>
        <v>0</v>
      </c>
      <c r="BO3638" s="12">
        <f t="shared" si="9597"/>
        <v>0</v>
      </c>
      <c r="BP3638" s="12">
        <f t="shared" si="9597"/>
        <v>2400</v>
      </c>
      <c r="BQ3638" s="12">
        <f t="shared" si="9597"/>
        <v>0</v>
      </c>
      <c r="BR3638" s="12">
        <v>7800</v>
      </c>
      <c r="BS3638" s="12">
        <v>0</v>
      </c>
      <c r="BT3638" s="12">
        <f t="shared" ref="BT3638:BZ3638" si="9599">SUM(BT3639:BT3640)</f>
        <v>82000</v>
      </c>
      <c r="BU3638" s="12">
        <f t="shared" si="9599"/>
        <v>52000</v>
      </c>
      <c r="BV3638" s="12">
        <f t="shared" si="9599"/>
        <v>26000</v>
      </c>
      <c r="BW3638" s="12">
        <f t="shared" si="9599"/>
        <v>26000</v>
      </c>
      <c r="BX3638" s="12">
        <f t="shared" si="9599"/>
        <v>26000</v>
      </c>
      <c r="BY3638" s="12">
        <f t="shared" si="9599"/>
        <v>0</v>
      </c>
      <c r="BZ3638" s="12">
        <f t="shared" si="9599"/>
        <v>0</v>
      </c>
      <c r="CA3638" s="12">
        <f t="shared" si="9527"/>
        <v>52000</v>
      </c>
      <c r="CB3638" s="124">
        <f t="shared" si="9538"/>
        <v>100</v>
      </c>
    </row>
    <row r="3639" spans="1:80" x14ac:dyDescent="0.25">
      <c r="A3639" s="4" t="s">
        <v>928</v>
      </c>
      <c r="B3639" s="4" t="s">
        <v>88</v>
      </c>
      <c r="C3639" s="4" t="s">
        <v>1543</v>
      </c>
      <c r="D3639" s="79" t="s">
        <v>1544</v>
      </c>
      <c r="E3639" s="89">
        <v>8213</v>
      </c>
      <c r="F3639" s="79"/>
      <c r="G3639" s="75" t="s">
        <v>1906</v>
      </c>
      <c r="H3639" s="13" t="s">
        <v>81</v>
      </c>
      <c r="I3639" s="14">
        <v>40000</v>
      </c>
      <c r="J3639" s="14">
        <f t="shared" si="9526"/>
        <v>35000</v>
      </c>
      <c r="K3639" s="14">
        <v>15000</v>
      </c>
      <c r="L3639" s="14">
        <f t="shared" si="9529"/>
        <v>20000</v>
      </c>
      <c r="M3639" s="14">
        <v>20000</v>
      </c>
      <c r="N3639" s="14">
        <v>0</v>
      </c>
      <c r="O3639" s="14">
        <v>0</v>
      </c>
      <c r="P3639" s="14">
        <v>0</v>
      </c>
      <c r="Q3639" s="14">
        <v>0</v>
      </c>
      <c r="R3639" s="14">
        <v>20000</v>
      </c>
      <c r="S3639" s="14"/>
      <c r="T3639" s="14"/>
      <c r="U3639" s="14"/>
      <c r="V3639" s="14"/>
      <c r="W3639" s="14"/>
      <c r="X3639" s="14">
        <f t="shared" si="9548"/>
        <v>20000</v>
      </c>
      <c r="Y3639" s="14"/>
      <c r="Z3639" s="14"/>
      <c r="AA3639" s="14"/>
      <c r="AB3639" s="14"/>
      <c r="AC3639" s="14"/>
      <c r="AD3639" s="14"/>
      <c r="AE3639" s="14"/>
      <c r="AF3639" s="14">
        <v>3000</v>
      </c>
      <c r="AG3639" s="14">
        <v>534</v>
      </c>
      <c r="AH3639" s="14">
        <v>3534</v>
      </c>
      <c r="AI3639" s="14">
        <v>16466</v>
      </c>
      <c r="AJ3639" s="14">
        <v>0</v>
      </c>
      <c r="AK3639" s="14"/>
      <c r="AL3639" s="14"/>
      <c r="AM3639" s="14"/>
      <c r="AN3639" s="14"/>
      <c r="AO3639" s="14"/>
      <c r="AP3639" s="14">
        <f t="shared" si="9549"/>
        <v>0</v>
      </c>
      <c r="AQ3639" s="14"/>
      <c r="AR3639" s="14"/>
      <c r="AS3639" s="14"/>
      <c r="AT3639" s="14"/>
      <c r="AU3639" s="14"/>
      <c r="AV3639" s="14"/>
      <c r="AW3639" s="14"/>
      <c r="AX3639" s="14"/>
      <c r="AY3639" s="14"/>
      <c r="AZ3639" s="14">
        <v>0</v>
      </c>
      <c r="BA3639" s="14">
        <v>0</v>
      </c>
      <c r="BB3639" s="14">
        <v>0</v>
      </c>
      <c r="BC3639" s="14">
        <v>5400</v>
      </c>
      <c r="BD3639" s="14"/>
      <c r="BE3639" s="14">
        <v>2400</v>
      </c>
      <c r="BF3639" s="14"/>
      <c r="BG3639" s="14"/>
      <c r="BH3639" s="14">
        <f t="shared" si="9550"/>
        <v>7800</v>
      </c>
      <c r="BI3639" s="14"/>
      <c r="BJ3639" s="14"/>
      <c r="BK3639" s="14">
        <v>5400</v>
      </c>
      <c r="BL3639" s="14"/>
      <c r="BM3639" s="14"/>
      <c r="BN3639" s="14"/>
      <c r="BO3639" s="14"/>
      <c r="BP3639" s="14">
        <v>2400</v>
      </c>
      <c r="BQ3639" s="14"/>
      <c r="BR3639" s="14">
        <v>7800</v>
      </c>
      <c r="BS3639" s="14">
        <v>0</v>
      </c>
      <c r="BT3639" s="14">
        <v>42000</v>
      </c>
      <c r="BU3639" s="14">
        <v>22000</v>
      </c>
      <c r="BV3639" s="14">
        <v>11000</v>
      </c>
      <c r="BW3639" s="14">
        <f t="shared" si="9493"/>
        <v>11000</v>
      </c>
      <c r="BX3639" s="14">
        <v>11000</v>
      </c>
      <c r="BY3639" s="14"/>
      <c r="BZ3639" s="14"/>
      <c r="CA3639" s="14">
        <f t="shared" si="9527"/>
        <v>22000</v>
      </c>
      <c r="CB3639" s="122">
        <f t="shared" si="9538"/>
        <v>100</v>
      </c>
    </row>
    <row r="3640" spans="1:80" x14ac:dyDescent="0.25">
      <c r="A3640" s="4" t="s">
        <v>928</v>
      </c>
      <c r="B3640" s="4" t="s">
        <v>88</v>
      </c>
      <c r="C3640" s="4" t="s">
        <v>1543</v>
      </c>
      <c r="D3640" s="79" t="s">
        <v>1544</v>
      </c>
      <c r="E3640" s="89">
        <v>8216</v>
      </c>
      <c r="F3640" s="79"/>
      <c r="G3640" s="75" t="s">
        <v>1906</v>
      </c>
      <c r="H3640" s="13" t="s">
        <v>319</v>
      </c>
      <c r="I3640" s="14">
        <v>20000</v>
      </c>
      <c r="J3640" s="14">
        <f t="shared" si="9526"/>
        <v>25000</v>
      </c>
      <c r="K3640" s="14">
        <v>15000</v>
      </c>
      <c r="L3640" s="14">
        <f t="shared" si="9529"/>
        <v>10000</v>
      </c>
      <c r="M3640" s="14">
        <v>10000</v>
      </c>
      <c r="N3640" s="14">
        <v>0</v>
      </c>
      <c r="O3640" s="14">
        <v>0</v>
      </c>
      <c r="P3640" s="14">
        <v>0</v>
      </c>
      <c r="Q3640" s="14">
        <v>0</v>
      </c>
      <c r="R3640" s="14">
        <v>10000</v>
      </c>
      <c r="S3640" s="14"/>
      <c r="T3640" s="14"/>
      <c r="U3640" s="14"/>
      <c r="V3640" s="14"/>
      <c r="W3640" s="14"/>
      <c r="X3640" s="14">
        <f t="shared" si="9548"/>
        <v>10000</v>
      </c>
      <c r="Y3640" s="14"/>
      <c r="Z3640" s="14"/>
      <c r="AA3640" s="14"/>
      <c r="AB3640" s="14"/>
      <c r="AC3640" s="14"/>
      <c r="AD3640" s="14"/>
      <c r="AE3640" s="14"/>
      <c r="AF3640" s="14"/>
      <c r="AG3640" s="14"/>
      <c r="AH3640" s="14">
        <v>0</v>
      </c>
      <c r="AI3640" s="14">
        <v>10000</v>
      </c>
      <c r="AJ3640" s="14">
        <v>0</v>
      </c>
      <c r="AK3640" s="14"/>
      <c r="AL3640" s="14"/>
      <c r="AM3640" s="14"/>
      <c r="AN3640" s="14"/>
      <c r="AO3640" s="14"/>
      <c r="AP3640" s="14">
        <f t="shared" si="9549"/>
        <v>0</v>
      </c>
      <c r="AQ3640" s="14"/>
      <c r="AR3640" s="14"/>
      <c r="AS3640" s="14"/>
      <c r="AT3640" s="14"/>
      <c r="AU3640" s="14"/>
      <c r="AV3640" s="14"/>
      <c r="AW3640" s="14"/>
      <c r="AX3640" s="14"/>
      <c r="AY3640" s="14"/>
      <c r="AZ3640" s="14">
        <v>0</v>
      </c>
      <c r="BA3640" s="14">
        <v>0</v>
      </c>
      <c r="BB3640" s="14">
        <v>0</v>
      </c>
      <c r="BC3640" s="14"/>
      <c r="BD3640" s="14"/>
      <c r="BE3640" s="14"/>
      <c r="BF3640" s="14"/>
      <c r="BG3640" s="14"/>
      <c r="BH3640" s="14">
        <f t="shared" si="9550"/>
        <v>0</v>
      </c>
      <c r="BI3640" s="14"/>
      <c r="BJ3640" s="14"/>
      <c r="BK3640" s="14"/>
      <c r="BL3640" s="14"/>
      <c r="BM3640" s="14"/>
      <c r="BN3640" s="14"/>
      <c r="BO3640" s="14"/>
      <c r="BP3640" s="14"/>
      <c r="BQ3640" s="14"/>
      <c r="BR3640" s="14">
        <v>0</v>
      </c>
      <c r="BS3640" s="14">
        <v>0</v>
      </c>
      <c r="BT3640" s="14">
        <v>40000</v>
      </c>
      <c r="BU3640" s="14">
        <v>30000</v>
      </c>
      <c r="BV3640" s="14">
        <v>15000</v>
      </c>
      <c r="BW3640" s="14">
        <f t="shared" si="9493"/>
        <v>15000</v>
      </c>
      <c r="BX3640" s="14">
        <v>15000</v>
      </c>
      <c r="BY3640" s="14"/>
      <c r="BZ3640" s="14"/>
      <c r="CA3640" s="14">
        <f t="shared" si="9527"/>
        <v>30000</v>
      </c>
      <c r="CB3640" s="122">
        <f t="shared" si="9538"/>
        <v>100</v>
      </c>
    </row>
    <row r="3641" spans="1:80" x14ac:dyDescent="0.25">
      <c r="A3641" s="13" t="s">
        <v>1</v>
      </c>
      <c r="B3641" s="13" t="s">
        <v>1</v>
      </c>
      <c r="C3641" s="13" t="s">
        <v>1</v>
      </c>
      <c r="D3641" s="74" t="s">
        <v>1</v>
      </c>
      <c r="E3641" s="74" t="s">
        <v>1</v>
      </c>
      <c r="F3641" s="74" t="s">
        <v>1</v>
      </c>
      <c r="G3641" s="13" t="s">
        <v>1</v>
      </c>
      <c r="H3641" s="10" t="s">
        <v>1553</v>
      </c>
      <c r="I3641" s="11">
        <f>SUM(I3611,I3634,I3637)</f>
        <v>3403227</v>
      </c>
      <c r="J3641" s="11">
        <f t="shared" si="9526"/>
        <v>3850116</v>
      </c>
      <c r="K3641" s="11">
        <f t="shared" ref="K3641" si="9600">SUM(K3611,K3634,K3637)</f>
        <v>3674916</v>
      </c>
      <c r="L3641" s="11">
        <f t="shared" si="9529"/>
        <v>175200</v>
      </c>
      <c r="M3641" s="11">
        <f t="shared" ref="M3641:Q3641" si="9601">SUM(M3611,M3634,M3637)</f>
        <v>170200</v>
      </c>
      <c r="N3641" s="11">
        <f t="shared" si="9601"/>
        <v>0</v>
      </c>
      <c r="O3641" s="11">
        <f t="shared" si="9601"/>
        <v>5000</v>
      </c>
      <c r="P3641" s="11">
        <f t="shared" si="9601"/>
        <v>0</v>
      </c>
      <c r="Q3641" s="11">
        <f t="shared" si="9601"/>
        <v>0</v>
      </c>
      <c r="R3641" s="11">
        <f t="shared" ref="R3641:AG3641" si="9602">SUM(R3611,R3634,R3637)</f>
        <v>170200</v>
      </c>
      <c r="S3641" s="11">
        <f t="shared" si="9602"/>
        <v>0</v>
      </c>
      <c r="T3641" s="11">
        <f t="shared" si="9602"/>
        <v>0</v>
      </c>
      <c r="U3641" s="11">
        <f t="shared" si="9602"/>
        <v>0</v>
      </c>
      <c r="V3641" s="11">
        <f t="shared" si="9602"/>
        <v>0</v>
      </c>
      <c r="W3641" s="11">
        <f t="shared" si="9602"/>
        <v>0</v>
      </c>
      <c r="X3641" s="11">
        <f t="shared" si="9602"/>
        <v>170200</v>
      </c>
      <c r="Y3641" s="11">
        <f t="shared" si="9602"/>
        <v>8000</v>
      </c>
      <c r="Z3641" s="11">
        <f t="shared" si="9602"/>
        <v>12067</v>
      </c>
      <c r="AA3641" s="11">
        <f t="shared" si="9602"/>
        <v>13033</v>
      </c>
      <c r="AB3641" s="11">
        <f t="shared" si="9602"/>
        <v>16957</v>
      </c>
      <c r="AC3641" s="11">
        <f t="shared" si="9602"/>
        <v>13960</v>
      </c>
      <c r="AD3641" s="11">
        <f t="shared" si="9602"/>
        <v>17180</v>
      </c>
      <c r="AE3641" s="11">
        <f t="shared" si="9602"/>
        <v>0</v>
      </c>
      <c r="AF3641" s="11">
        <f t="shared" si="9602"/>
        <v>5084</v>
      </c>
      <c r="AG3641" s="11">
        <f t="shared" si="9602"/>
        <v>534</v>
      </c>
      <c r="AH3641" s="11">
        <v>86815</v>
      </c>
      <c r="AI3641" s="11">
        <v>83385</v>
      </c>
      <c r="AJ3641" s="11">
        <f t="shared" ref="AJ3641:AY3641" si="9603">SUM(AJ3611,AJ3634,AJ3637)</f>
        <v>0</v>
      </c>
      <c r="AK3641" s="11">
        <f t="shared" si="9603"/>
        <v>0</v>
      </c>
      <c r="AL3641" s="11">
        <f t="shared" si="9603"/>
        <v>0</v>
      </c>
      <c r="AM3641" s="11">
        <f t="shared" si="9603"/>
        <v>0</v>
      </c>
      <c r="AN3641" s="11">
        <f t="shared" si="9603"/>
        <v>0</v>
      </c>
      <c r="AO3641" s="11">
        <f t="shared" si="9603"/>
        <v>0</v>
      </c>
      <c r="AP3641" s="11">
        <f t="shared" si="9603"/>
        <v>0</v>
      </c>
      <c r="AQ3641" s="11">
        <f t="shared" si="9603"/>
        <v>0</v>
      </c>
      <c r="AR3641" s="11">
        <f t="shared" si="9603"/>
        <v>0</v>
      </c>
      <c r="AS3641" s="11">
        <f t="shared" si="9603"/>
        <v>0</v>
      </c>
      <c r="AT3641" s="11">
        <f t="shared" si="9603"/>
        <v>0</v>
      </c>
      <c r="AU3641" s="11">
        <f t="shared" si="9603"/>
        <v>0</v>
      </c>
      <c r="AV3641" s="11">
        <f t="shared" si="9603"/>
        <v>0</v>
      </c>
      <c r="AW3641" s="11">
        <f t="shared" si="9603"/>
        <v>0</v>
      </c>
      <c r="AX3641" s="11">
        <f t="shared" si="9603"/>
        <v>0</v>
      </c>
      <c r="AY3641" s="11">
        <f t="shared" si="9603"/>
        <v>0</v>
      </c>
      <c r="AZ3641" s="11">
        <v>0</v>
      </c>
      <c r="BA3641" s="11">
        <v>0</v>
      </c>
      <c r="BB3641" s="11">
        <f t="shared" ref="BB3641:BQ3641" si="9604">SUM(BB3611,BB3634,BB3637)</f>
        <v>5000</v>
      </c>
      <c r="BC3641" s="11">
        <f t="shared" si="9604"/>
        <v>15280</v>
      </c>
      <c r="BD3641" s="11">
        <f t="shared" si="9604"/>
        <v>0</v>
      </c>
      <c r="BE3641" s="11">
        <f t="shared" si="9604"/>
        <v>22465</v>
      </c>
      <c r="BF3641" s="11">
        <f t="shared" si="9604"/>
        <v>0</v>
      </c>
      <c r="BG3641" s="11">
        <f t="shared" si="9604"/>
        <v>0</v>
      </c>
      <c r="BH3641" s="11">
        <f t="shared" si="9604"/>
        <v>42745</v>
      </c>
      <c r="BI3641" s="11">
        <f t="shared" si="9604"/>
        <v>5000</v>
      </c>
      <c r="BJ3641" s="11">
        <f t="shared" si="9604"/>
        <v>8454</v>
      </c>
      <c r="BK3641" s="11">
        <f t="shared" si="9604"/>
        <v>13397</v>
      </c>
      <c r="BL3641" s="11">
        <f t="shared" si="9604"/>
        <v>0</v>
      </c>
      <c r="BM3641" s="11">
        <f t="shared" si="9604"/>
        <v>0</v>
      </c>
      <c r="BN3641" s="11">
        <f t="shared" si="9604"/>
        <v>3117</v>
      </c>
      <c r="BO3641" s="11">
        <f t="shared" si="9604"/>
        <v>0</v>
      </c>
      <c r="BP3641" s="11">
        <f t="shared" si="9604"/>
        <v>7778</v>
      </c>
      <c r="BQ3641" s="11">
        <f t="shared" si="9604"/>
        <v>994</v>
      </c>
      <c r="BR3641" s="11">
        <v>38740</v>
      </c>
      <c r="BS3641" s="11">
        <v>4005</v>
      </c>
      <c r="BT3641" s="11">
        <f t="shared" ref="BT3641:BZ3641" si="9605">SUM(BT3611,BT3634,BT3637)</f>
        <v>4043014</v>
      </c>
      <c r="BU3641" s="11">
        <f t="shared" si="9605"/>
        <v>3877690</v>
      </c>
      <c r="BV3641" s="11">
        <f t="shared" si="9605"/>
        <v>2179395</v>
      </c>
      <c r="BW3641" s="11">
        <f t="shared" si="9605"/>
        <v>996243</v>
      </c>
      <c r="BX3641" s="11">
        <f t="shared" si="9605"/>
        <v>382461</v>
      </c>
      <c r="BY3641" s="11">
        <f t="shared" si="9605"/>
        <v>306891</v>
      </c>
      <c r="BZ3641" s="11">
        <f t="shared" si="9605"/>
        <v>306891</v>
      </c>
      <c r="CA3641" s="11">
        <f t="shared" si="9527"/>
        <v>3175638</v>
      </c>
      <c r="CB3641" s="123">
        <f t="shared" si="9538"/>
        <v>81.89509733887958</v>
      </c>
    </row>
    <row r="3642" spans="1:80" ht="15.75" thickBot="1" x14ac:dyDescent="0.3">
      <c r="A3642" s="13" t="s">
        <v>1</v>
      </c>
      <c r="B3642" s="13" t="s">
        <v>1</v>
      </c>
      <c r="C3642" s="13" t="s">
        <v>1</v>
      </c>
      <c r="D3642" s="74" t="s">
        <v>1</v>
      </c>
      <c r="E3642" s="74" t="s">
        <v>1</v>
      </c>
      <c r="F3642" s="74" t="s">
        <v>1</v>
      </c>
      <c r="G3642" s="13" t="s">
        <v>1</v>
      </c>
      <c r="H3642" s="2" t="s">
        <v>83</v>
      </c>
      <c r="I3642" s="12">
        <v>70</v>
      </c>
      <c r="J3642" s="12">
        <f t="shared" si="9526"/>
        <v>70</v>
      </c>
      <c r="K3642" s="12">
        <v>70</v>
      </c>
      <c r="L3642" s="13"/>
      <c r="M3642" s="13" t="s">
        <v>1</v>
      </c>
      <c r="N3642" s="13" t="s">
        <v>1</v>
      </c>
      <c r="O3642" s="13" t="s">
        <v>1</v>
      </c>
      <c r="P3642" s="27"/>
      <c r="Q3642" s="13" t="s">
        <v>1</v>
      </c>
      <c r="R3642" s="13" t="s">
        <v>1</v>
      </c>
      <c r="S3642" s="13"/>
      <c r="T3642" s="13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>
        <v>0</v>
      </c>
      <c r="AI3642" s="13">
        <v>0</v>
      </c>
      <c r="AJ3642" s="13" t="s">
        <v>1</v>
      </c>
      <c r="AK3642" s="13"/>
      <c r="AL3642" s="13"/>
      <c r="AM3642" s="13"/>
      <c r="AN3642" s="13"/>
      <c r="AO3642" s="13"/>
      <c r="AP3642" s="13"/>
      <c r="AQ3642" s="13"/>
      <c r="AR3642" s="13"/>
      <c r="AS3642" s="13"/>
      <c r="AT3642" s="13"/>
      <c r="AU3642" s="13"/>
      <c r="AV3642" s="13"/>
      <c r="AW3642" s="13"/>
      <c r="AX3642" s="13"/>
      <c r="AY3642" s="13"/>
      <c r="AZ3642" s="13">
        <v>0</v>
      </c>
      <c r="BA3642" s="13">
        <v>0</v>
      </c>
      <c r="BB3642" s="13" t="s">
        <v>1</v>
      </c>
      <c r="BC3642" s="13"/>
      <c r="BD3642" s="13"/>
      <c r="BE3642" s="13"/>
      <c r="BF3642" s="13"/>
      <c r="BG3642" s="13"/>
      <c r="BH3642" s="13"/>
      <c r="BI3642" s="13"/>
      <c r="BJ3642" s="13"/>
      <c r="BK3642" s="13"/>
      <c r="BL3642" s="13"/>
      <c r="BM3642" s="13"/>
      <c r="BN3642" s="13"/>
      <c r="BO3642" s="13"/>
      <c r="BP3642" s="13"/>
      <c r="BQ3642" s="13"/>
      <c r="BR3642" s="13">
        <v>0</v>
      </c>
      <c r="BS3642" s="13">
        <v>0</v>
      </c>
      <c r="BT3642" s="12">
        <v>70</v>
      </c>
      <c r="BU3642" s="12">
        <v>70</v>
      </c>
      <c r="BV3642" s="12"/>
      <c r="BW3642" s="12"/>
      <c r="BX3642" s="12" t="s">
        <v>1</v>
      </c>
      <c r="BY3642" s="12" t="s">
        <v>1</v>
      </c>
      <c r="BZ3642" s="12"/>
      <c r="CA3642" s="12">
        <f t="shared" si="9527"/>
        <v>0</v>
      </c>
      <c r="CB3642" s="124"/>
    </row>
    <row r="3643" spans="1:80" ht="69.75" customHeight="1" thickBot="1" x14ac:dyDescent="0.3">
      <c r="A3643" s="133" t="s">
        <v>1</v>
      </c>
      <c r="B3643" s="133" t="s">
        <v>1</v>
      </c>
      <c r="C3643" s="133" t="s">
        <v>1</v>
      </c>
      <c r="D3643" s="135" t="s">
        <v>1</v>
      </c>
      <c r="E3643" s="135" t="s">
        <v>1</v>
      </c>
      <c r="F3643" s="135" t="s">
        <v>1</v>
      </c>
      <c r="G3643" s="137" t="s">
        <v>1</v>
      </c>
      <c r="H3643" s="5" t="s">
        <v>84</v>
      </c>
      <c r="I3643" s="5" t="s">
        <v>11</v>
      </c>
      <c r="J3643" s="5" t="s">
        <v>1809</v>
      </c>
      <c r="K3643" s="5" t="s">
        <v>12</v>
      </c>
      <c r="L3643" s="5" t="s">
        <v>13</v>
      </c>
      <c r="M3643" s="5" t="s">
        <v>14</v>
      </c>
      <c r="N3643" s="5" t="s">
        <v>15</v>
      </c>
      <c r="O3643" s="5" t="s">
        <v>16</v>
      </c>
      <c r="P3643" s="5" t="s">
        <v>17</v>
      </c>
      <c r="Q3643" s="5" t="s">
        <v>18</v>
      </c>
      <c r="R3643" s="71" t="s">
        <v>14</v>
      </c>
      <c r="S3643" s="71" t="s">
        <v>1843</v>
      </c>
      <c r="T3643" s="71" t="s">
        <v>1797</v>
      </c>
      <c r="U3643" s="71" t="s">
        <v>1832</v>
      </c>
      <c r="V3643" s="71" t="s">
        <v>1833</v>
      </c>
      <c r="W3643" s="71" t="s">
        <v>1834</v>
      </c>
      <c r="X3643" s="71" t="s">
        <v>1847</v>
      </c>
      <c r="Y3643" s="71" t="s">
        <v>1844</v>
      </c>
      <c r="Z3643" s="71" t="s">
        <v>1835</v>
      </c>
      <c r="AA3643" s="71" t="s">
        <v>1836</v>
      </c>
      <c r="AB3643" s="71" t="s">
        <v>1837</v>
      </c>
      <c r="AC3643" s="71" t="s">
        <v>1838</v>
      </c>
      <c r="AD3643" s="71" t="s">
        <v>1839</v>
      </c>
      <c r="AE3643" s="71" t="s">
        <v>1840</v>
      </c>
      <c r="AF3643" s="71" t="s">
        <v>1845</v>
      </c>
      <c r="AG3643" s="71" t="s">
        <v>1846</v>
      </c>
      <c r="AH3643" s="71" t="s">
        <v>1841</v>
      </c>
      <c r="AI3643" s="71" t="s">
        <v>1842</v>
      </c>
      <c r="AJ3643" s="72" t="s">
        <v>15</v>
      </c>
      <c r="AK3643" s="72" t="s">
        <v>1843</v>
      </c>
      <c r="AL3643" s="72" t="s">
        <v>1797</v>
      </c>
      <c r="AM3643" s="72" t="s">
        <v>1832</v>
      </c>
      <c r="AN3643" s="72" t="s">
        <v>1833</v>
      </c>
      <c r="AO3643" s="72" t="s">
        <v>1834</v>
      </c>
      <c r="AP3643" s="72" t="s">
        <v>1848</v>
      </c>
      <c r="AQ3643" s="72" t="s">
        <v>1844</v>
      </c>
      <c r="AR3643" s="72" t="s">
        <v>1835</v>
      </c>
      <c r="AS3643" s="72" t="s">
        <v>1836</v>
      </c>
      <c r="AT3643" s="72" t="s">
        <v>1837</v>
      </c>
      <c r="AU3643" s="72" t="s">
        <v>1838</v>
      </c>
      <c r="AV3643" s="72" t="s">
        <v>1839</v>
      </c>
      <c r="AW3643" s="72" t="s">
        <v>1840</v>
      </c>
      <c r="AX3643" s="72" t="s">
        <v>1845</v>
      </c>
      <c r="AY3643" s="72" t="s">
        <v>1846</v>
      </c>
      <c r="AZ3643" s="72" t="s">
        <v>1841</v>
      </c>
      <c r="BA3643" s="72" t="s">
        <v>1842</v>
      </c>
      <c r="BB3643" s="73" t="s">
        <v>16</v>
      </c>
      <c r="BC3643" s="73" t="s">
        <v>1843</v>
      </c>
      <c r="BD3643" s="73" t="s">
        <v>1797</v>
      </c>
      <c r="BE3643" s="73" t="s">
        <v>1832</v>
      </c>
      <c r="BF3643" s="73" t="s">
        <v>1833</v>
      </c>
      <c r="BG3643" s="73" t="s">
        <v>1834</v>
      </c>
      <c r="BH3643" s="73" t="s">
        <v>1849</v>
      </c>
      <c r="BI3643" s="73" t="s">
        <v>1844</v>
      </c>
      <c r="BJ3643" s="73" t="s">
        <v>1835</v>
      </c>
      <c r="BK3643" s="73" t="s">
        <v>1836</v>
      </c>
      <c r="BL3643" s="73" t="s">
        <v>1837</v>
      </c>
      <c r="BM3643" s="73" t="s">
        <v>1838</v>
      </c>
      <c r="BN3643" s="73" t="s">
        <v>1839</v>
      </c>
      <c r="BO3643" s="73" t="s">
        <v>1840</v>
      </c>
      <c r="BP3643" s="73" t="s">
        <v>1845</v>
      </c>
      <c r="BQ3643" s="73" t="s">
        <v>1846</v>
      </c>
      <c r="BR3643" s="73" t="s">
        <v>1841</v>
      </c>
      <c r="BS3643" s="73" t="s">
        <v>1842</v>
      </c>
      <c r="BT3643" s="5" t="s">
        <v>1911</v>
      </c>
      <c r="BU3643" s="5" t="s">
        <v>1942</v>
      </c>
      <c r="BV3643" s="5" t="s">
        <v>1943</v>
      </c>
      <c r="BW3643" s="5" t="s">
        <v>1944</v>
      </c>
      <c r="BX3643" s="5" t="s">
        <v>1945</v>
      </c>
      <c r="BY3643" s="5" t="s">
        <v>1946</v>
      </c>
      <c r="BZ3643" s="5" t="s">
        <v>1947</v>
      </c>
      <c r="CA3643" s="5" t="s">
        <v>1948</v>
      </c>
      <c r="CB3643" s="120" t="s">
        <v>1916</v>
      </c>
    </row>
    <row r="3644" spans="1:80" x14ac:dyDescent="0.25">
      <c r="A3644" s="134"/>
      <c r="B3644" s="134"/>
      <c r="C3644" s="134"/>
      <c r="D3644" s="136"/>
      <c r="E3644" s="136"/>
      <c r="F3644" s="136"/>
      <c r="G3644" s="138"/>
      <c r="H3644" s="15" t="s">
        <v>1</v>
      </c>
      <c r="I3644" s="9" t="s">
        <v>19</v>
      </c>
      <c r="J3644" s="9">
        <v>1</v>
      </c>
      <c r="K3644" s="9" t="s">
        <v>20</v>
      </c>
      <c r="L3644" s="9" t="s">
        <v>21</v>
      </c>
      <c r="M3644" s="9" t="s">
        <v>22</v>
      </c>
      <c r="N3644" s="9" t="s">
        <v>23</v>
      </c>
      <c r="O3644" s="9" t="s">
        <v>24</v>
      </c>
      <c r="P3644" s="9" t="s">
        <v>25</v>
      </c>
      <c r="Q3644" s="9" t="s">
        <v>26</v>
      </c>
      <c r="R3644" s="9">
        <v>1</v>
      </c>
      <c r="S3644" s="9">
        <v>2</v>
      </c>
      <c r="T3644" s="9">
        <v>3</v>
      </c>
      <c r="U3644" s="9">
        <v>4</v>
      </c>
      <c r="V3644" s="9">
        <v>5</v>
      </c>
      <c r="W3644" s="9">
        <v>6</v>
      </c>
      <c r="X3644" s="9">
        <v>7</v>
      </c>
      <c r="Y3644" s="9">
        <v>8</v>
      </c>
      <c r="Z3644" s="9">
        <v>9</v>
      </c>
      <c r="AA3644" s="9">
        <v>10</v>
      </c>
      <c r="AB3644" s="9">
        <v>11</v>
      </c>
      <c r="AC3644" s="9">
        <v>12</v>
      </c>
      <c r="AD3644" s="9">
        <v>13</v>
      </c>
      <c r="AE3644" s="9">
        <v>14</v>
      </c>
      <c r="AF3644" s="9">
        <v>15</v>
      </c>
      <c r="AG3644" s="9">
        <v>16</v>
      </c>
      <c r="AH3644" s="9">
        <v>20</v>
      </c>
      <c r="AI3644" s="9">
        <v>21</v>
      </c>
      <c r="AJ3644" s="9">
        <v>1</v>
      </c>
      <c r="AK3644" s="9">
        <v>2</v>
      </c>
      <c r="AL3644" s="9">
        <v>3</v>
      </c>
      <c r="AM3644" s="9">
        <v>4</v>
      </c>
      <c r="AN3644" s="9">
        <v>5</v>
      </c>
      <c r="AO3644" s="9">
        <v>6</v>
      </c>
      <c r="AP3644" s="9">
        <v>7</v>
      </c>
      <c r="AQ3644" s="9">
        <v>8</v>
      </c>
      <c r="AR3644" s="9">
        <v>9</v>
      </c>
      <c r="AS3644" s="9">
        <v>10</v>
      </c>
      <c r="AT3644" s="9">
        <v>11</v>
      </c>
      <c r="AU3644" s="9">
        <v>12</v>
      </c>
      <c r="AV3644" s="9">
        <v>13</v>
      </c>
      <c r="AW3644" s="9">
        <v>14</v>
      </c>
      <c r="AX3644" s="9">
        <v>15</v>
      </c>
      <c r="AY3644" s="9">
        <v>16</v>
      </c>
      <c r="AZ3644" s="9">
        <v>20</v>
      </c>
      <c r="BA3644" s="9">
        <v>21</v>
      </c>
      <c r="BB3644" s="9">
        <v>1</v>
      </c>
      <c r="BC3644" s="9">
        <v>2</v>
      </c>
      <c r="BD3644" s="9">
        <v>3</v>
      </c>
      <c r="BE3644" s="9">
        <v>4</v>
      </c>
      <c r="BF3644" s="9">
        <v>5</v>
      </c>
      <c r="BG3644" s="9">
        <v>6</v>
      </c>
      <c r="BH3644" s="9">
        <v>7</v>
      </c>
      <c r="BI3644" s="9">
        <v>8</v>
      </c>
      <c r="BJ3644" s="9">
        <v>9</v>
      </c>
      <c r="BK3644" s="9">
        <v>10</v>
      </c>
      <c r="BL3644" s="9">
        <v>11</v>
      </c>
      <c r="BM3644" s="9">
        <v>12</v>
      </c>
      <c r="BN3644" s="9">
        <v>13</v>
      </c>
      <c r="BO3644" s="9">
        <v>14</v>
      </c>
      <c r="BP3644" s="9">
        <v>15</v>
      </c>
      <c r="BQ3644" s="9">
        <v>16</v>
      </c>
      <c r="BR3644" s="9">
        <v>20</v>
      </c>
      <c r="BS3644" s="9">
        <v>21</v>
      </c>
      <c r="BT3644" s="9">
        <v>1</v>
      </c>
      <c r="BU3644" s="9">
        <v>2</v>
      </c>
      <c r="BV3644" s="9">
        <v>3</v>
      </c>
      <c r="BW3644" s="9" t="s">
        <v>1798</v>
      </c>
      <c r="BX3644" s="9">
        <v>5</v>
      </c>
      <c r="BY3644" s="9">
        <v>6</v>
      </c>
      <c r="BZ3644" s="9">
        <v>7</v>
      </c>
      <c r="CA3644" s="9" t="s">
        <v>1917</v>
      </c>
      <c r="CB3644" s="121">
        <v>9</v>
      </c>
    </row>
    <row r="3645" spans="1:80" x14ac:dyDescent="0.25">
      <c r="A3645" s="134"/>
      <c r="B3645" s="134"/>
      <c r="C3645" s="134"/>
      <c r="D3645" s="136"/>
      <c r="E3645" s="136"/>
      <c r="F3645" s="136"/>
      <c r="G3645" s="138"/>
      <c r="H3645" s="16" t="s">
        <v>1015</v>
      </c>
      <c r="I3645" s="17">
        <f>SUM(I3641)</f>
        <v>3403227</v>
      </c>
      <c r="J3645" s="17">
        <f t="shared" ref="J3645:J3646" si="9606">SUM(K3645,L3645,P3645,Q3645)</f>
        <v>3850116</v>
      </c>
      <c r="K3645" s="17">
        <f t="shared" ref="K3645" si="9607">SUM(K3641)</f>
        <v>3674916</v>
      </c>
      <c r="L3645" s="17">
        <f t="shared" ref="L3645:L3646" si="9608">SUM(M3645:O3645)</f>
        <v>175200</v>
      </c>
      <c r="M3645" s="17">
        <f t="shared" ref="M3645:Q3645" si="9609">SUM(M3641)</f>
        <v>170200</v>
      </c>
      <c r="N3645" s="17">
        <f t="shared" si="9609"/>
        <v>0</v>
      </c>
      <c r="O3645" s="17">
        <f t="shared" si="9609"/>
        <v>5000</v>
      </c>
      <c r="P3645" s="17">
        <f t="shared" si="9609"/>
        <v>0</v>
      </c>
      <c r="Q3645" s="17">
        <f t="shared" si="9609"/>
        <v>0</v>
      </c>
      <c r="R3645" s="17">
        <f t="shared" ref="R3645:AG3645" si="9610">SUM(R3641)</f>
        <v>170200</v>
      </c>
      <c r="S3645" s="17">
        <f t="shared" si="9610"/>
        <v>0</v>
      </c>
      <c r="T3645" s="17">
        <f t="shared" si="9610"/>
        <v>0</v>
      </c>
      <c r="U3645" s="17">
        <f t="shared" si="9610"/>
        <v>0</v>
      </c>
      <c r="V3645" s="17">
        <f t="shared" si="9610"/>
        <v>0</v>
      </c>
      <c r="W3645" s="17">
        <f t="shared" si="9610"/>
        <v>0</v>
      </c>
      <c r="X3645" s="17">
        <f t="shared" ref="X3645" si="9611">SUM(X3641)</f>
        <v>170200</v>
      </c>
      <c r="Y3645" s="17">
        <f t="shared" si="9610"/>
        <v>8000</v>
      </c>
      <c r="Z3645" s="17">
        <f t="shared" si="9610"/>
        <v>12067</v>
      </c>
      <c r="AA3645" s="17">
        <f t="shared" si="9610"/>
        <v>13033</v>
      </c>
      <c r="AB3645" s="17">
        <f t="shared" si="9610"/>
        <v>16957</v>
      </c>
      <c r="AC3645" s="17">
        <f t="shared" si="9610"/>
        <v>13960</v>
      </c>
      <c r="AD3645" s="17">
        <f t="shared" si="9610"/>
        <v>17180</v>
      </c>
      <c r="AE3645" s="17">
        <f t="shared" si="9610"/>
        <v>0</v>
      </c>
      <c r="AF3645" s="17">
        <f t="shared" si="9610"/>
        <v>5084</v>
      </c>
      <c r="AG3645" s="17">
        <f t="shared" si="9610"/>
        <v>534</v>
      </c>
      <c r="AH3645" s="17">
        <v>86815</v>
      </c>
      <c r="AI3645" s="17">
        <v>83385</v>
      </c>
      <c r="AJ3645" s="17">
        <f t="shared" ref="AJ3645:AY3645" si="9612">SUM(AJ3641)</f>
        <v>0</v>
      </c>
      <c r="AK3645" s="17">
        <f t="shared" si="9612"/>
        <v>0</v>
      </c>
      <c r="AL3645" s="17">
        <f t="shared" si="9612"/>
        <v>0</v>
      </c>
      <c r="AM3645" s="17">
        <f t="shared" si="9612"/>
        <v>0</v>
      </c>
      <c r="AN3645" s="17">
        <f t="shared" si="9612"/>
        <v>0</v>
      </c>
      <c r="AO3645" s="17">
        <f t="shared" si="9612"/>
        <v>0</v>
      </c>
      <c r="AP3645" s="17">
        <f t="shared" ref="AP3645" si="9613">SUM(AP3641)</f>
        <v>0</v>
      </c>
      <c r="AQ3645" s="17">
        <f t="shared" si="9612"/>
        <v>0</v>
      </c>
      <c r="AR3645" s="17">
        <f t="shared" si="9612"/>
        <v>0</v>
      </c>
      <c r="AS3645" s="17">
        <f t="shared" si="9612"/>
        <v>0</v>
      </c>
      <c r="AT3645" s="17">
        <f t="shared" si="9612"/>
        <v>0</v>
      </c>
      <c r="AU3645" s="17">
        <f t="shared" si="9612"/>
        <v>0</v>
      </c>
      <c r="AV3645" s="17">
        <f t="shared" si="9612"/>
        <v>0</v>
      </c>
      <c r="AW3645" s="17">
        <f t="shared" si="9612"/>
        <v>0</v>
      </c>
      <c r="AX3645" s="17">
        <f t="shared" si="9612"/>
        <v>0</v>
      </c>
      <c r="AY3645" s="17">
        <f t="shared" si="9612"/>
        <v>0</v>
      </c>
      <c r="AZ3645" s="17">
        <v>0</v>
      </c>
      <c r="BA3645" s="17">
        <v>0</v>
      </c>
      <c r="BB3645" s="17">
        <f t="shared" ref="BB3645:BQ3645" si="9614">SUM(BB3641)</f>
        <v>5000</v>
      </c>
      <c r="BC3645" s="17">
        <f t="shared" si="9614"/>
        <v>15280</v>
      </c>
      <c r="BD3645" s="17">
        <f t="shared" si="9614"/>
        <v>0</v>
      </c>
      <c r="BE3645" s="17">
        <f t="shared" si="9614"/>
        <v>22465</v>
      </c>
      <c r="BF3645" s="17">
        <f t="shared" si="9614"/>
        <v>0</v>
      </c>
      <c r="BG3645" s="17">
        <f t="shared" si="9614"/>
        <v>0</v>
      </c>
      <c r="BH3645" s="17">
        <f t="shared" ref="BH3645" si="9615">SUM(BH3641)</f>
        <v>42745</v>
      </c>
      <c r="BI3645" s="17">
        <f t="shared" si="9614"/>
        <v>5000</v>
      </c>
      <c r="BJ3645" s="17">
        <f t="shared" si="9614"/>
        <v>8454</v>
      </c>
      <c r="BK3645" s="17">
        <f t="shared" si="9614"/>
        <v>13397</v>
      </c>
      <c r="BL3645" s="17">
        <f t="shared" si="9614"/>
        <v>0</v>
      </c>
      <c r="BM3645" s="17">
        <f t="shared" si="9614"/>
        <v>0</v>
      </c>
      <c r="BN3645" s="17">
        <f t="shared" si="9614"/>
        <v>3117</v>
      </c>
      <c r="BO3645" s="17">
        <f t="shared" si="9614"/>
        <v>0</v>
      </c>
      <c r="BP3645" s="17">
        <f t="shared" si="9614"/>
        <v>7778</v>
      </c>
      <c r="BQ3645" s="17">
        <f t="shared" si="9614"/>
        <v>994</v>
      </c>
      <c r="BR3645" s="17">
        <v>38740</v>
      </c>
      <c r="BS3645" s="17">
        <v>4005</v>
      </c>
      <c r="BT3645" s="17">
        <f t="shared" ref="BT3645:BW3645" si="9616">SUM(BT3641)</f>
        <v>4043014</v>
      </c>
      <c r="BU3645" s="17">
        <f t="shared" ref="BU3645:BV3645" si="9617">SUM(BU3641)</f>
        <v>3877690</v>
      </c>
      <c r="BV3645" s="17">
        <f t="shared" si="9617"/>
        <v>2179395</v>
      </c>
      <c r="BW3645" s="17">
        <f t="shared" si="9616"/>
        <v>996243</v>
      </c>
      <c r="BX3645" s="17">
        <f t="shared" ref="BX3645:BZ3645" si="9618">SUM(BX3641)</f>
        <v>382461</v>
      </c>
      <c r="BY3645" s="17">
        <f t="shared" si="9618"/>
        <v>306891</v>
      </c>
      <c r="BZ3645" s="17">
        <f t="shared" si="9618"/>
        <v>306891</v>
      </c>
      <c r="CA3645" s="17">
        <f>BV3645+BW3645</f>
        <v>3175638</v>
      </c>
      <c r="CB3645" s="125">
        <f>IF(BU3645=0,"-",CA3645/BU3645*100)</f>
        <v>81.89509733887958</v>
      </c>
    </row>
    <row r="3646" spans="1:80" x14ac:dyDescent="0.25">
      <c r="A3646" s="134"/>
      <c r="B3646" s="134"/>
      <c r="C3646" s="134"/>
      <c r="D3646" s="136"/>
      <c r="E3646" s="136"/>
      <c r="F3646" s="136"/>
      <c r="G3646" s="138"/>
      <c r="H3646" s="18" t="s">
        <v>86</v>
      </c>
      <c r="I3646" s="17">
        <f>SUM(I3645)</f>
        <v>3403227</v>
      </c>
      <c r="J3646" s="17">
        <f t="shared" si="9606"/>
        <v>3850116</v>
      </c>
      <c r="K3646" s="17">
        <f t="shared" ref="K3646" si="9619">SUM(K3645)</f>
        <v>3674916</v>
      </c>
      <c r="L3646" s="17">
        <f t="shared" si="9608"/>
        <v>175200</v>
      </c>
      <c r="M3646" s="17">
        <f t="shared" ref="M3646:Q3646" si="9620">SUM(M3645)</f>
        <v>170200</v>
      </c>
      <c r="N3646" s="17">
        <f t="shared" si="9620"/>
        <v>0</v>
      </c>
      <c r="O3646" s="17">
        <f t="shared" si="9620"/>
        <v>5000</v>
      </c>
      <c r="P3646" s="17">
        <f t="shared" si="9620"/>
        <v>0</v>
      </c>
      <c r="Q3646" s="17">
        <f t="shared" si="9620"/>
        <v>0</v>
      </c>
      <c r="R3646" s="17">
        <f t="shared" ref="R3646:AG3646" si="9621">SUM(R3645)</f>
        <v>170200</v>
      </c>
      <c r="S3646" s="17">
        <f t="shared" si="9621"/>
        <v>0</v>
      </c>
      <c r="T3646" s="17">
        <f t="shared" si="9621"/>
        <v>0</v>
      </c>
      <c r="U3646" s="17">
        <f t="shared" si="9621"/>
        <v>0</v>
      </c>
      <c r="V3646" s="17">
        <f t="shared" si="9621"/>
        <v>0</v>
      </c>
      <c r="W3646" s="17">
        <f t="shared" si="9621"/>
        <v>0</v>
      </c>
      <c r="X3646" s="17">
        <f t="shared" ref="X3646" si="9622">SUM(X3645)</f>
        <v>170200</v>
      </c>
      <c r="Y3646" s="17">
        <f t="shared" si="9621"/>
        <v>8000</v>
      </c>
      <c r="Z3646" s="17">
        <f t="shared" si="9621"/>
        <v>12067</v>
      </c>
      <c r="AA3646" s="17">
        <f t="shared" si="9621"/>
        <v>13033</v>
      </c>
      <c r="AB3646" s="17">
        <f t="shared" si="9621"/>
        <v>16957</v>
      </c>
      <c r="AC3646" s="17">
        <f t="shared" si="9621"/>
        <v>13960</v>
      </c>
      <c r="AD3646" s="17">
        <f t="shared" si="9621"/>
        <v>17180</v>
      </c>
      <c r="AE3646" s="17">
        <f t="shared" si="9621"/>
        <v>0</v>
      </c>
      <c r="AF3646" s="17">
        <f t="shared" si="9621"/>
        <v>5084</v>
      </c>
      <c r="AG3646" s="17">
        <f t="shared" si="9621"/>
        <v>534</v>
      </c>
      <c r="AH3646" s="17">
        <v>86815</v>
      </c>
      <c r="AI3646" s="17">
        <v>83385</v>
      </c>
      <c r="AJ3646" s="17">
        <f t="shared" ref="AJ3646:AY3646" si="9623">SUM(AJ3645)</f>
        <v>0</v>
      </c>
      <c r="AK3646" s="17">
        <f t="shared" si="9623"/>
        <v>0</v>
      </c>
      <c r="AL3646" s="17">
        <f t="shared" si="9623"/>
        <v>0</v>
      </c>
      <c r="AM3646" s="17">
        <f t="shared" si="9623"/>
        <v>0</v>
      </c>
      <c r="AN3646" s="17">
        <f t="shared" si="9623"/>
        <v>0</v>
      </c>
      <c r="AO3646" s="17">
        <f t="shared" si="9623"/>
        <v>0</v>
      </c>
      <c r="AP3646" s="17">
        <f t="shared" ref="AP3646" si="9624">SUM(AP3645)</f>
        <v>0</v>
      </c>
      <c r="AQ3646" s="17">
        <f t="shared" si="9623"/>
        <v>0</v>
      </c>
      <c r="AR3646" s="17">
        <f t="shared" si="9623"/>
        <v>0</v>
      </c>
      <c r="AS3646" s="17">
        <f t="shared" si="9623"/>
        <v>0</v>
      </c>
      <c r="AT3646" s="17">
        <f t="shared" si="9623"/>
        <v>0</v>
      </c>
      <c r="AU3646" s="17">
        <f t="shared" si="9623"/>
        <v>0</v>
      </c>
      <c r="AV3646" s="17">
        <f t="shared" si="9623"/>
        <v>0</v>
      </c>
      <c r="AW3646" s="17">
        <f t="shared" si="9623"/>
        <v>0</v>
      </c>
      <c r="AX3646" s="17">
        <f t="shared" si="9623"/>
        <v>0</v>
      </c>
      <c r="AY3646" s="17">
        <f t="shared" si="9623"/>
        <v>0</v>
      </c>
      <c r="AZ3646" s="17">
        <v>0</v>
      </c>
      <c r="BA3646" s="17">
        <v>0</v>
      </c>
      <c r="BB3646" s="17">
        <f t="shared" ref="BB3646:BQ3646" si="9625">SUM(BB3645)</f>
        <v>5000</v>
      </c>
      <c r="BC3646" s="17">
        <f t="shared" si="9625"/>
        <v>15280</v>
      </c>
      <c r="BD3646" s="17">
        <f t="shared" si="9625"/>
        <v>0</v>
      </c>
      <c r="BE3646" s="17">
        <f t="shared" si="9625"/>
        <v>22465</v>
      </c>
      <c r="BF3646" s="17">
        <f t="shared" si="9625"/>
        <v>0</v>
      </c>
      <c r="BG3646" s="17">
        <f t="shared" si="9625"/>
        <v>0</v>
      </c>
      <c r="BH3646" s="17">
        <f t="shared" ref="BH3646" si="9626">SUM(BH3645)</f>
        <v>42745</v>
      </c>
      <c r="BI3646" s="17">
        <f t="shared" si="9625"/>
        <v>5000</v>
      </c>
      <c r="BJ3646" s="17">
        <f t="shared" si="9625"/>
        <v>8454</v>
      </c>
      <c r="BK3646" s="17">
        <f t="shared" si="9625"/>
        <v>13397</v>
      </c>
      <c r="BL3646" s="17">
        <f t="shared" si="9625"/>
        <v>0</v>
      </c>
      <c r="BM3646" s="17">
        <f t="shared" si="9625"/>
        <v>0</v>
      </c>
      <c r="BN3646" s="17">
        <f t="shared" si="9625"/>
        <v>3117</v>
      </c>
      <c r="BO3646" s="17">
        <f t="shared" si="9625"/>
        <v>0</v>
      </c>
      <c r="BP3646" s="17">
        <f t="shared" si="9625"/>
        <v>7778</v>
      </c>
      <c r="BQ3646" s="17">
        <f t="shared" si="9625"/>
        <v>994</v>
      </c>
      <c r="BR3646" s="17">
        <v>38740</v>
      </c>
      <c r="BS3646" s="17">
        <v>4005</v>
      </c>
      <c r="BT3646" s="17">
        <f t="shared" ref="BT3646:BW3646" si="9627">SUM(BT3645)</f>
        <v>4043014</v>
      </c>
      <c r="BU3646" s="17">
        <f t="shared" ref="BU3646:BV3646" si="9628">SUM(BU3645)</f>
        <v>3877690</v>
      </c>
      <c r="BV3646" s="17">
        <f t="shared" si="9628"/>
        <v>2179395</v>
      </c>
      <c r="BW3646" s="17">
        <f t="shared" si="9627"/>
        <v>996243</v>
      </c>
      <c r="BX3646" s="17">
        <f t="shared" ref="BX3646" si="9629">SUM(BX3645)</f>
        <v>382461</v>
      </c>
      <c r="BY3646" s="17">
        <f t="shared" ref="BY3646" si="9630">SUM(BY3645)</f>
        <v>306891</v>
      </c>
      <c r="BZ3646" s="17">
        <f t="shared" ref="BZ3646" si="9631">SUM(BZ3645)</f>
        <v>306891</v>
      </c>
      <c r="CA3646" s="17">
        <f>BV3646+BW3646</f>
        <v>3175638</v>
      </c>
      <c r="CB3646" s="125">
        <f>IF(BU3646=0,"-",CA3646/BU3646*100)</f>
        <v>81.89509733887958</v>
      </c>
    </row>
    <row r="3647" spans="1:80" x14ac:dyDescent="0.25">
      <c r="A3647" s="139"/>
      <c r="B3647" s="139"/>
      <c r="C3647" s="139"/>
      <c r="D3647" s="140"/>
      <c r="E3647" s="140"/>
      <c r="F3647" s="140"/>
      <c r="G3647" s="141"/>
      <c r="X3647">
        <f t="shared" si="9548"/>
        <v>0</v>
      </c>
      <c r="AH3647">
        <v>0</v>
      </c>
      <c r="AI3647">
        <v>0</v>
      </c>
      <c r="AP3647">
        <f t="shared" si="9549"/>
        <v>0</v>
      </c>
      <c r="AZ3647">
        <v>0</v>
      </c>
      <c r="BA3647">
        <v>0</v>
      </c>
      <c r="BH3647">
        <f t="shared" si="9550"/>
        <v>0</v>
      </c>
      <c r="BR3647">
        <v>0</v>
      </c>
      <c r="BS3647">
        <v>0</v>
      </c>
      <c r="BU3647">
        <v>0</v>
      </c>
      <c r="BV3647">
        <v>0</v>
      </c>
      <c r="BW3647">
        <f t="shared" si="9493"/>
        <v>0</v>
      </c>
      <c r="CA3647">
        <f>BV3647+BW3647</f>
        <v>0</v>
      </c>
      <c r="CB3647" s="126" t="str">
        <f>IF(BU3647=0,"-",CA3647/BU3647*100)</f>
        <v>-</v>
      </c>
    </row>
    <row r="3648" spans="1:80" ht="15.75" thickBot="1" x14ac:dyDescent="0.3">
      <c r="A3648" s="13" t="s">
        <v>1</v>
      </c>
      <c r="B3648" s="13" t="s">
        <v>1</v>
      </c>
      <c r="C3648" s="13" t="s">
        <v>1</v>
      </c>
      <c r="D3648" s="74" t="s">
        <v>1</v>
      </c>
      <c r="E3648" s="74" t="s">
        <v>1</v>
      </c>
      <c r="F3648" s="74" t="s">
        <v>1</v>
      </c>
      <c r="G3648" s="13" t="s">
        <v>1</v>
      </c>
      <c r="H3648" s="19" t="s">
        <v>1</v>
      </c>
      <c r="I3648" s="19" t="s">
        <v>1</v>
      </c>
      <c r="J3648" s="19"/>
      <c r="K3648" s="19" t="s">
        <v>1</v>
      </c>
      <c r="L3648" s="19"/>
      <c r="M3648" s="19" t="s">
        <v>1</v>
      </c>
      <c r="N3648" s="19" t="s">
        <v>1</v>
      </c>
      <c r="O3648" s="19" t="s">
        <v>1</v>
      </c>
      <c r="P3648" s="31"/>
      <c r="Q3648" s="19" t="s">
        <v>1</v>
      </c>
      <c r="R3648" s="19" t="s">
        <v>1</v>
      </c>
      <c r="S3648" s="19"/>
      <c r="T3648" s="19"/>
      <c r="U3648" s="19"/>
      <c r="V3648" s="19"/>
      <c r="W3648" s="19"/>
      <c r="X3648" s="19"/>
      <c r="Y3648" s="19"/>
      <c r="Z3648" s="19"/>
      <c r="AA3648" s="19"/>
      <c r="AB3648" s="19"/>
      <c r="AC3648" s="19"/>
      <c r="AD3648" s="19"/>
      <c r="AE3648" s="19"/>
      <c r="AF3648" s="19"/>
      <c r="AG3648" s="19"/>
      <c r="AH3648" s="19">
        <v>0</v>
      </c>
      <c r="AI3648" s="19">
        <v>0</v>
      </c>
      <c r="AJ3648" s="19" t="s">
        <v>1</v>
      </c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>
        <v>0</v>
      </c>
      <c r="BA3648" s="19">
        <v>0</v>
      </c>
      <c r="BB3648" s="19" t="s">
        <v>1</v>
      </c>
      <c r="BC3648" s="19"/>
      <c r="BD3648" s="19"/>
      <c r="BE3648" s="19"/>
      <c r="BF3648" s="19"/>
      <c r="BG3648" s="19"/>
      <c r="BH3648" s="19"/>
      <c r="BI3648" s="19"/>
      <c r="BJ3648" s="19"/>
      <c r="BK3648" s="19"/>
      <c r="BL3648" s="19"/>
      <c r="BM3648" s="19"/>
      <c r="BN3648" s="19"/>
      <c r="BO3648" s="19"/>
      <c r="BP3648" s="19"/>
      <c r="BQ3648" s="19"/>
      <c r="BR3648" s="19">
        <v>0</v>
      </c>
      <c r="BS3648" s="19">
        <v>0</v>
      </c>
      <c r="BT3648" s="19"/>
      <c r="BU3648" s="19"/>
      <c r="BV3648" s="19"/>
      <c r="BW3648" s="19"/>
      <c r="BX3648" s="19" t="s">
        <v>1</v>
      </c>
      <c r="BY3648" s="19" t="s">
        <v>1</v>
      </c>
      <c r="BZ3648" s="19"/>
      <c r="CA3648" s="19">
        <f>BV3648+BW3648</f>
        <v>0</v>
      </c>
      <c r="CB3648" s="127"/>
    </row>
    <row r="3649" spans="1:80" ht="69.75" customHeight="1" thickBot="1" x14ac:dyDescent="0.3">
      <c r="A3649" s="5" t="s">
        <v>4</v>
      </c>
      <c r="B3649" s="5" t="s">
        <v>5</v>
      </c>
      <c r="C3649" s="5" t="s">
        <v>6</v>
      </c>
      <c r="D3649" s="80" t="s">
        <v>1</v>
      </c>
      <c r="E3649" s="88" t="s">
        <v>7</v>
      </c>
      <c r="F3649" s="88" t="s">
        <v>8</v>
      </c>
      <c r="G3649" s="5" t="s">
        <v>9</v>
      </c>
      <c r="H3649" s="5" t="s">
        <v>10</v>
      </c>
      <c r="I3649" s="5" t="s">
        <v>11</v>
      </c>
      <c r="J3649" s="5" t="s">
        <v>1809</v>
      </c>
      <c r="K3649" s="5" t="s">
        <v>12</v>
      </c>
      <c r="L3649" s="5" t="s">
        <v>13</v>
      </c>
      <c r="M3649" s="5" t="s">
        <v>14</v>
      </c>
      <c r="N3649" s="5" t="s">
        <v>15</v>
      </c>
      <c r="O3649" s="5" t="s">
        <v>16</v>
      </c>
      <c r="P3649" s="5" t="s">
        <v>17</v>
      </c>
      <c r="Q3649" s="5" t="s">
        <v>18</v>
      </c>
      <c r="R3649" s="71" t="s">
        <v>14</v>
      </c>
      <c r="S3649" s="71" t="s">
        <v>1843</v>
      </c>
      <c r="T3649" s="71" t="s">
        <v>1797</v>
      </c>
      <c r="U3649" s="71" t="s">
        <v>1832</v>
      </c>
      <c r="V3649" s="71" t="s">
        <v>1833</v>
      </c>
      <c r="W3649" s="71" t="s">
        <v>1834</v>
      </c>
      <c r="X3649" s="71" t="s">
        <v>1847</v>
      </c>
      <c r="Y3649" s="71" t="s">
        <v>1844</v>
      </c>
      <c r="Z3649" s="71" t="s">
        <v>1835</v>
      </c>
      <c r="AA3649" s="71" t="s">
        <v>1836</v>
      </c>
      <c r="AB3649" s="71" t="s">
        <v>1837</v>
      </c>
      <c r="AC3649" s="71" t="s">
        <v>1838</v>
      </c>
      <c r="AD3649" s="71" t="s">
        <v>1839</v>
      </c>
      <c r="AE3649" s="71" t="s">
        <v>1840</v>
      </c>
      <c r="AF3649" s="71" t="s">
        <v>1845</v>
      </c>
      <c r="AG3649" s="71" t="s">
        <v>1846</v>
      </c>
      <c r="AH3649" s="71" t="s">
        <v>1841</v>
      </c>
      <c r="AI3649" s="71" t="s">
        <v>1842</v>
      </c>
      <c r="AJ3649" s="72" t="s">
        <v>15</v>
      </c>
      <c r="AK3649" s="72" t="s">
        <v>1843</v>
      </c>
      <c r="AL3649" s="72" t="s">
        <v>1797</v>
      </c>
      <c r="AM3649" s="72" t="s">
        <v>1832</v>
      </c>
      <c r="AN3649" s="72" t="s">
        <v>1833</v>
      </c>
      <c r="AO3649" s="72" t="s">
        <v>1834</v>
      </c>
      <c r="AP3649" s="72" t="s">
        <v>1848</v>
      </c>
      <c r="AQ3649" s="72" t="s">
        <v>1844</v>
      </c>
      <c r="AR3649" s="72" t="s">
        <v>1835</v>
      </c>
      <c r="AS3649" s="72" t="s">
        <v>1836</v>
      </c>
      <c r="AT3649" s="72" t="s">
        <v>1837</v>
      </c>
      <c r="AU3649" s="72" t="s">
        <v>1838</v>
      </c>
      <c r="AV3649" s="72" t="s">
        <v>1839</v>
      </c>
      <c r="AW3649" s="72" t="s">
        <v>1840</v>
      </c>
      <c r="AX3649" s="72" t="s">
        <v>1845</v>
      </c>
      <c r="AY3649" s="72" t="s">
        <v>1846</v>
      </c>
      <c r="AZ3649" s="72" t="s">
        <v>1841</v>
      </c>
      <c r="BA3649" s="72" t="s">
        <v>1842</v>
      </c>
      <c r="BB3649" s="73" t="s">
        <v>16</v>
      </c>
      <c r="BC3649" s="73" t="s">
        <v>1843</v>
      </c>
      <c r="BD3649" s="73" t="s">
        <v>1797</v>
      </c>
      <c r="BE3649" s="73" t="s">
        <v>1832</v>
      </c>
      <c r="BF3649" s="73" t="s">
        <v>1833</v>
      </c>
      <c r="BG3649" s="73" t="s">
        <v>1834</v>
      </c>
      <c r="BH3649" s="73" t="s">
        <v>1849</v>
      </c>
      <c r="BI3649" s="73" t="s">
        <v>1844</v>
      </c>
      <c r="BJ3649" s="73" t="s">
        <v>1835</v>
      </c>
      <c r="BK3649" s="73" t="s">
        <v>1836</v>
      </c>
      <c r="BL3649" s="73" t="s">
        <v>1837</v>
      </c>
      <c r="BM3649" s="73" t="s">
        <v>1838</v>
      </c>
      <c r="BN3649" s="73" t="s">
        <v>1839</v>
      </c>
      <c r="BO3649" s="73" t="s">
        <v>1840</v>
      </c>
      <c r="BP3649" s="73" t="s">
        <v>1845</v>
      </c>
      <c r="BQ3649" s="73" t="s">
        <v>1846</v>
      </c>
      <c r="BR3649" s="73" t="s">
        <v>1841</v>
      </c>
      <c r="BS3649" s="73" t="s">
        <v>1842</v>
      </c>
      <c r="BT3649" s="5" t="s">
        <v>1911</v>
      </c>
      <c r="BU3649" s="5" t="s">
        <v>1942</v>
      </c>
      <c r="BV3649" s="5" t="s">
        <v>1943</v>
      </c>
      <c r="BW3649" s="5" t="s">
        <v>1944</v>
      </c>
      <c r="BX3649" s="5" t="s">
        <v>1945</v>
      </c>
      <c r="BY3649" s="5" t="s">
        <v>1946</v>
      </c>
      <c r="BZ3649" s="5" t="s">
        <v>1947</v>
      </c>
      <c r="CA3649" s="5" t="s">
        <v>1948</v>
      </c>
      <c r="CB3649" s="120" t="s">
        <v>1916</v>
      </c>
    </row>
    <row r="3650" spans="1:80" x14ac:dyDescent="0.25">
      <c r="A3650" s="6" t="s">
        <v>1</v>
      </c>
      <c r="B3650" s="6" t="s">
        <v>1</v>
      </c>
      <c r="C3650" s="6" t="s">
        <v>1</v>
      </c>
      <c r="D3650" s="81" t="s">
        <v>1</v>
      </c>
      <c r="E3650" s="81" t="s">
        <v>1</v>
      </c>
      <c r="F3650" s="94" t="s">
        <v>1</v>
      </c>
      <c r="G3650" s="7" t="s">
        <v>1</v>
      </c>
      <c r="H3650" s="8" t="s">
        <v>1</v>
      </c>
      <c r="I3650" s="9" t="s">
        <v>19</v>
      </c>
      <c r="J3650" s="9">
        <v>1</v>
      </c>
      <c r="K3650" s="9" t="s">
        <v>20</v>
      </c>
      <c r="L3650" s="9" t="s">
        <v>21</v>
      </c>
      <c r="M3650" s="9" t="s">
        <v>22</v>
      </c>
      <c r="N3650" s="9" t="s">
        <v>23</v>
      </c>
      <c r="O3650" s="9" t="s">
        <v>24</v>
      </c>
      <c r="P3650" s="9" t="s">
        <v>25</v>
      </c>
      <c r="Q3650" s="9" t="s">
        <v>26</v>
      </c>
      <c r="R3650" s="9">
        <v>1</v>
      </c>
      <c r="S3650" s="9">
        <v>2</v>
      </c>
      <c r="T3650" s="9">
        <v>3</v>
      </c>
      <c r="U3650" s="9">
        <v>4</v>
      </c>
      <c r="V3650" s="9">
        <v>5</v>
      </c>
      <c r="W3650" s="9">
        <v>6</v>
      </c>
      <c r="X3650" s="9">
        <v>7</v>
      </c>
      <c r="Y3650" s="9">
        <v>8</v>
      </c>
      <c r="Z3650" s="9">
        <v>9</v>
      </c>
      <c r="AA3650" s="9">
        <v>10</v>
      </c>
      <c r="AB3650" s="9">
        <v>11</v>
      </c>
      <c r="AC3650" s="9">
        <v>12</v>
      </c>
      <c r="AD3650" s="9">
        <v>13</v>
      </c>
      <c r="AE3650" s="9">
        <v>14</v>
      </c>
      <c r="AF3650" s="9">
        <v>15</v>
      </c>
      <c r="AG3650" s="9">
        <v>16</v>
      </c>
      <c r="AH3650" s="9">
        <v>20</v>
      </c>
      <c r="AI3650" s="9">
        <v>21</v>
      </c>
      <c r="AJ3650" s="9">
        <v>1</v>
      </c>
      <c r="AK3650" s="9">
        <v>2</v>
      </c>
      <c r="AL3650" s="9">
        <v>3</v>
      </c>
      <c r="AM3650" s="9">
        <v>4</v>
      </c>
      <c r="AN3650" s="9">
        <v>5</v>
      </c>
      <c r="AO3650" s="9">
        <v>6</v>
      </c>
      <c r="AP3650" s="9">
        <v>7</v>
      </c>
      <c r="AQ3650" s="9">
        <v>8</v>
      </c>
      <c r="AR3650" s="9">
        <v>9</v>
      </c>
      <c r="AS3650" s="9">
        <v>10</v>
      </c>
      <c r="AT3650" s="9">
        <v>11</v>
      </c>
      <c r="AU3650" s="9">
        <v>12</v>
      </c>
      <c r="AV3650" s="9">
        <v>13</v>
      </c>
      <c r="AW3650" s="9">
        <v>14</v>
      </c>
      <c r="AX3650" s="9">
        <v>15</v>
      </c>
      <c r="AY3650" s="9">
        <v>16</v>
      </c>
      <c r="AZ3650" s="9">
        <v>20</v>
      </c>
      <c r="BA3650" s="9">
        <v>21</v>
      </c>
      <c r="BB3650" s="9">
        <v>1</v>
      </c>
      <c r="BC3650" s="9">
        <v>2</v>
      </c>
      <c r="BD3650" s="9">
        <v>3</v>
      </c>
      <c r="BE3650" s="9">
        <v>4</v>
      </c>
      <c r="BF3650" s="9">
        <v>5</v>
      </c>
      <c r="BG3650" s="9">
        <v>6</v>
      </c>
      <c r="BH3650" s="9">
        <v>7</v>
      </c>
      <c r="BI3650" s="9">
        <v>8</v>
      </c>
      <c r="BJ3650" s="9">
        <v>9</v>
      </c>
      <c r="BK3650" s="9">
        <v>10</v>
      </c>
      <c r="BL3650" s="9">
        <v>11</v>
      </c>
      <c r="BM3650" s="9">
        <v>12</v>
      </c>
      <c r="BN3650" s="9">
        <v>13</v>
      </c>
      <c r="BO3650" s="9">
        <v>14</v>
      </c>
      <c r="BP3650" s="9">
        <v>15</v>
      </c>
      <c r="BQ3650" s="9">
        <v>16</v>
      </c>
      <c r="BR3650" s="9">
        <v>20</v>
      </c>
      <c r="BS3650" s="9">
        <v>21</v>
      </c>
      <c r="BT3650" s="9">
        <v>1</v>
      </c>
      <c r="BU3650" s="9">
        <v>2</v>
      </c>
      <c r="BV3650" s="9">
        <v>3</v>
      </c>
      <c r="BW3650" s="9" t="s">
        <v>1798</v>
      </c>
      <c r="BX3650" s="9">
        <v>5</v>
      </c>
      <c r="BY3650" s="9">
        <v>6</v>
      </c>
      <c r="BZ3650" s="9">
        <v>7</v>
      </c>
      <c r="CA3650" s="9" t="s">
        <v>1917</v>
      </c>
      <c r="CB3650" s="121">
        <v>9</v>
      </c>
    </row>
    <row r="3651" spans="1:80" x14ac:dyDescent="0.25">
      <c r="A3651" s="1" t="s">
        <v>928</v>
      </c>
      <c r="B3651" s="1" t="s">
        <v>88</v>
      </c>
      <c r="C3651" s="4" t="s">
        <v>1554</v>
      </c>
      <c r="D3651" s="79" t="s">
        <v>1555</v>
      </c>
      <c r="E3651" s="78" t="s">
        <v>1</v>
      </c>
      <c r="F3651" s="78" t="s">
        <v>1</v>
      </c>
      <c r="G3651" s="2" t="s">
        <v>1</v>
      </c>
      <c r="H3651" s="2" t="s">
        <v>1556</v>
      </c>
      <c r="I3651" s="3" t="s">
        <v>1</v>
      </c>
      <c r="J3651" s="3">
        <f t="shared" ref="J3651:J3683" si="9632">SUM(K3651,L3651,P3651,Q3651)</f>
        <v>0</v>
      </c>
      <c r="K3651" s="3" t="s">
        <v>1</v>
      </c>
      <c r="L3651" s="3"/>
      <c r="M3651" s="3" t="s">
        <v>1</v>
      </c>
      <c r="N3651" s="3" t="s">
        <v>1</v>
      </c>
      <c r="O3651" s="3" t="s">
        <v>1</v>
      </c>
      <c r="P3651" s="26"/>
      <c r="Q3651" s="3" t="s">
        <v>1</v>
      </c>
      <c r="R3651" s="3" t="s">
        <v>1</v>
      </c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3"/>
      <c r="AG3651" s="3"/>
      <c r="AH3651" s="3">
        <v>0</v>
      </c>
      <c r="AI3651" s="3">
        <v>0</v>
      </c>
      <c r="AJ3651" s="3" t="s">
        <v>1</v>
      </c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  <c r="AY3651" s="3"/>
      <c r="AZ3651" s="3">
        <v>0</v>
      </c>
      <c r="BA3651" s="3">
        <v>0</v>
      </c>
      <c r="BB3651" s="3" t="s">
        <v>1</v>
      </c>
      <c r="BC3651" s="3"/>
      <c r="BD3651" s="3"/>
      <c r="BE3651" s="3"/>
      <c r="BF3651" s="3"/>
      <c r="BG3651" s="3"/>
      <c r="BH3651" s="3"/>
      <c r="BI3651" s="3"/>
      <c r="BJ3651" s="3"/>
      <c r="BK3651" s="3"/>
      <c r="BL3651" s="3"/>
      <c r="BM3651" s="3"/>
      <c r="BN3651" s="3"/>
      <c r="BO3651" s="3"/>
      <c r="BP3651" s="3"/>
      <c r="BQ3651" s="3"/>
      <c r="BR3651" s="3">
        <v>0</v>
      </c>
      <c r="BS3651" s="3">
        <v>0</v>
      </c>
      <c r="BT3651" s="3">
        <v>0</v>
      </c>
      <c r="BU3651" s="3"/>
      <c r="BV3651" s="3"/>
      <c r="BW3651" s="3"/>
      <c r="BX3651" s="3" t="s">
        <v>1</v>
      </c>
      <c r="BY3651" s="3" t="s">
        <v>1</v>
      </c>
      <c r="BZ3651" s="3"/>
      <c r="CA3651" s="3">
        <f t="shared" ref="CA3651:CA3683" si="9633">BV3651+BW3651</f>
        <v>0</v>
      </c>
      <c r="CB3651" s="122"/>
    </row>
    <row r="3652" spans="1:80" ht="33.75" x14ac:dyDescent="0.25">
      <c r="A3652" s="1" t="s">
        <v>1</v>
      </c>
      <c r="B3652" s="1" t="s">
        <v>1</v>
      </c>
      <c r="C3652" s="1" t="s">
        <v>1</v>
      </c>
      <c r="D3652" s="78" t="s">
        <v>1</v>
      </c>
      <c r="E3652" s="78" t="s">
        <v>1</v>
      </c>
      <c r="F3652" s="78" t="s">
        <v>1</v>
      </c>
      <c r="G3652" s="2" t="s">
        <v>1</v>
      </c>
      <c r="H3652" s="10" t="s">
        <v>30</v>
      </c>
      <c r="I3652" s="11">
        <f>SUM(I3653,I3661,I3663)</f>
        <v>4802557</v>
      </c>
      <c r="J3652" s="11">
        <f t="shared" si="9632"/>
        <v>5512693</v>
      </c>
      <c r="K3652" s="11">
        <f t="shared" ref="K3652" si="9634">SUM(K3653,K3661,K3663)</f>
        <v>5287793</v>
      </c>
      <c r="L3652" s="11">
        <f t="shared" ref="L3652:L3682" si="9635">SUM(M3652:O3652)</f>
        <v>224900</v>
      </c>
      <c r="M3652" s="11">
        <f t="shared" ref="M3652:Q3652" si="9636">SUM(M3653,M3661,M3663)</f>
        <v>195900</v>
      </c>
      <c r="N3652" s="11">
        <f t="shared" si="9636"/>
        <v>0</v>
      </c>
      <c r="O3652" s="11">
        <f t="shared" si="9636"/>
        <v>29000</v>
      </c>
      <c r="P3652" s="11">
        <f t="shared" si="9636"/>
        <v>0</v>
      </c>
      <c r="Q3652" s="11">
        <f t="shared" si="9636"/>
        <v>0</v>
      </c>
      <c r="R3652" s="11">
        <f t="shared" ref="R3652:AG3652" si="9637">SUM(R3653,R3661,R3663)</f>
        <v>195900</v>
      </c>
      <c r="S3652" s="11">
        <f t="shared" si="9637"/>
        <v>0</v>
      </c>
      <c r="T3652" s="11">
        <f t="shared" si="9637"/>
        <v>0</v>
      </c>
      <c r="U3652" s="11">
        <f t="shared" si="9637"/>
        <v>0</v>
      </c>
      <c r="V3652" s="11">
        <f t="shared" si="9637"/>
        <v>0</v>
      </c>
      <c r="W3652" s="11">
        <f t="shared" si="9637"/>
        <v>0</v>
      </c>
      <c r="X3652" s="11">
        <f t="shared" ref="X3652" si="9638">SUM(X3653,X3661,X3663)</f>
        <v>195900</v>
      </c>
      <c r="Y3652" s="11">
        <f t="shared" si="9637"/>
        <v>1401</v>
      </c>
      <c r="Z3652" s="11">
        <f t="shared" si="9637"/>
        <v>20235</v>
      </c>
      <c r="AA3652" s="11">
        <f t="shared" si="9637"/>
        <v>17853</v>
      </c>
      <c r="AB3652" s="11">
        <f t="shared" si="9637"/>
        <v>11967</v>
      </c>
      <c r="AC3652" s="11">
        <f t="shared" si="9637"/>
        <v>19015</v>
      </c>
      <c r="AD3652" s="11">
        <f t="shared" si="9637"/>
        <v>18585</v>
      </c>
      <c r="AE3652" s="11">
        <f t="shared" si="9637"/>
        <v>1151</v>
      </c>
      <c r="AF3652" s="11">
        <f t="shared" si="9637"/>
        <v>1434</v>
      </c>
      <c r="AG3652" s="11">
        <f t="shared" si="9637"/>
        <v>14850</v>
      </c>
      <c r="AH3652" s="11">
        <v>106491</v>
      </c>
      <c r="AI3652" s="11">
        <v>89409</v>
      </c>
      <c r="AJ3652" s="11">
        <f t="shared" ref="AJ3652:AY3652" si="9639">SUM(AJ3653,AJ3661,AJ3663)</f>
        <v>0</v>
      </c>
      <c r="AK3652" s="11">
        <f t="shared" si="9639"/>
        <v>1051</v>
      </c>
      <c r="AL3652" s="11">
        <f t="shared" si="9639"/>
        <v>0</v>
      </c>
      <c r="AM3652" s="11">
        <f t="shared" si="9639"/>
        <v>9533</v>
      </c>
      <c r="AN3652" s="11">
        <f t="shared" si="9639"/>
        <v>0</v>
      </c>
      <c r="AO3652" s="11">
        <f t="shared" si="9639"/>
        <v>0</v>
      </c>
      <c r="AP3652" s="11">
        <f t="shared" ref="AP3652" si="9640">SUM(AP3653,AP3661,AP3663)</f>
        <v>10584</v>
      </c>
      <c r="AQ3652" s="11">
        <f t="shared" si="9639"/>
        <v>0</v>
      </c>
      <c r="AR3652" s="11">
        <f t="shared" si="9639"/>
        <v>0</v>
      </c>
      <c r="AS3652" s="11">
        <f t="shared" si="9639"/>
        <v>1051</v>
      </c>
      <c r="AT3652" s="11">
        <f t="shared" si="9639"/>
        <v>0</v>
      </c>
      <c r="AU3652" s="11">
        <f t="shared" si="9639"/>
        <v>0</v>
      </c>
      <c r="AV3652" s="11">
        <f t="shared" si="9639"/>
        <v>0</v>
      </c>
      <c r="AW3652" s="11">
        <f t="shared" si="9639"/>
        <v>0</v>
      </c>
      <c r="AX3652" s="11">
        <f t="shared" si="9639"/>
        <v>9533</v>
      </c>
      <c r="AY3652" s="11">
        <f t="shared" si="9639"/>
        <v>0</v>
      </c>
      <c r="AZ3652" s="11">
        <v>10584</v>
      </c>
      <c r="BA3652" s="11">
        <v>0</v>
      </c>
      <c r="BB3652" s="11">
        <f t="shared" ref="BB3652:BQ3652" si="9641">SUM(BB3653,BB3661,BB3663)</f>
        <v>29000</v>
      </c>
      <c r="BC3652" s="11">
        <f t="shared" si="9641"/>
        <v>1300</v>
      </c>
      <c r="BD3652" s="11">
        <f t="shared" si="9641"/>
        <v>0</v>
      </c>
      <c r="BE3652" s="11">
        <f t="shared" si="9641"/>
        <v>17674</v>
      </c>
      <c r="BF3652" s="11">
        <f t="shared" si="9641"/>
        <v>0</v>
      </c>
      <c r="BG3652" s="11">
        <f t="shared" si="9641"/>
        <v>0</v>
      </c>
      <c r="BH3652" s="11">
        <f t="shared" ref="BH3652" si="9642">SUM(BH3653,BH3661,BH3663)</f>
        <v>47974</v>
      </c>
      <c r="BI3652" s="11">
        <f t="shared" si="9641"/>
        <v>6273</v>
      </c>
      <c r="BJ3652" s="11">
        <f t="shared" si="9641"/>
        <v>1652</v>
      </c>
      <c r="BK3652" s="11">
        <f t="shared" si="9641"/>
        <v>1300</v>
      </c>
      <c r="BL3652" s="11">
        <f t="shared" si="9641"/>
        <v>0</v>
      </c>
      <c r="BM3652" s="11">
        <f t="shared" si="9641"/>
        <v>0</v>
      </c>
      <c r="BN3652" s="11">
        <f t="shared" si="9641"/>
        <v>0</v>
      </c>
      <c r="BO3652" s="11">
        <f t="shared" si="9641"/>
        <v>3500</v>
      </c>
      <c r="BP3652" s="11">
        <f t="shared" si="9641"/>
        <v>6800</v>
      </c>
      <c r="BQ3652" s="11">
        <f t="shared" si="9641"/>
        <v>7374</v>
      </c>
      <c r="BR3652" s="11">
        <v>26899</v>
      </c>
      <c r="BS3652" s="11">
        <v>21075</v>
      </c>
      <c r="BT3652" s="11">
        <f t="shared" ref="BT3652:BZ3652" si="9643">SUM(BT3653,BT3661,BT3663)</f>
        <v>5762276</v>
      </c>
      <c r="BU3652" s="11">
        <f t="shared" si="9643"/>
        <v>5551395</v>
      </c>
      <c r="BV3652" s="11">
        <f t="shared" si="9643"/>
        <v>3145628</v>
      </c>
      <c r="BW3652" s="11">
        <f t="shared" si="9643"/>
        <v>1394130</v>
      </c>
      <c r="BX3652" s="11">
        <f t="shared" si="9643"/>
        <v>485630</v>
      </c>
      <c r="BY3652" s="11">
        <f t="shared" si="9643"/>
        <v>454250</v>
      </c>
      <c r="BZ3652" s="11">
        <f t="shared" si="9643"/>
        <v>454250</v>
      </c>
      <c r="CA3652" s="11">
        <f t="shared" si="9633"/>
        <v>4539758</v>
      </c>
      <c r="CB3652" s="123">
        <f t="shared" ref="CB3652:CB3682" si="9644">IF(BU3652=0,"-",CA3652/BU3652*100)</f>
        <v>81.776886710457461</v>
      </c>
    </row>
    <row r="3653" spans="1:80" x14ac:dyDescent="0.25">
      <c r="A3653" s="4" t="s">
        <v>928</v>
      </c>
      <c r="B3653" s="4" t="s">
        <v>88</v>
      </c>
      <c r="C3653" s="4" t="s">
        <v>1554</v>
      </c>
      <c r="D3653" s="79" t="s">
        <v>1555</v>
      </c>
      <c r="E3653" s="78" t="s">
        <v>31</v>
      </c>
      <c r="F3653" s="78" t="s">
        <v>1</v>
      </c>
      <c r="G3653" s="2" t="s">
        <v>1</v>
      </c>
      <c r="H3653" s="2" t="s">
        <v>32</v>
      </c>
      <c r="I3653" s="12">
        <f>SUM(I3654,I3655)</f>
        <v>4102205</v>
      </c>
      <c r="J3653" s="12">
        <f t="shared" si="9632"/>
        <v>4710866</v>
      </c>
      <c r="K3653" s="12">
        <f t="shared" ref="K3653" si="9645">SUM(K3654,K3655)</f>
        <v>4663366</v>
      </c>
      <c r="L3653" s="12">
        <f t="shared" si="9635"/>
        <v>47500</v>
      </c>
      <c r="M3653" s="12">
        <f t="shared" ref="M3653:Q3653" si="9646">SUM(M3654,M3655)</f>
        <v>47500</v>
      </c>
      <c r="N3653" s="12">
        <f t="shared" si="9646"/>
        <v>0</v>
      </c>
      <c r="O3653" s="12">
        <f t="shared" si="9646"/>
        <v>0</v>
      </c>
      <c r="P3653" s="12">
        <f t="shared" si="9646"/>
        <v>0</v>
      </c>
      <c r="Q3653" s="12">
        <f t="shared" si="9646"/>
        <v>0</v>
      </c>
      <c r="R3653" s="12">
        <f t="shared" ref="R3653:AG3653" si="9647">SUM(R3654,R3655)</f>
        <v>47500</v>
      </c>
      <c r="S3653" s="12">
        <f t="shared" si="9647"/>
        <v>0</v>
      </c>
      <c r="T3653" s="12">
        <f t="shared" si="9647"/>
        <v>0</v>
      </c>
      <c r="U3653" s="12">
        <f t="shared" si="9647"/>
        <v>0</v>
      </c>
      <c r="V3653" s="12">
        <f t="shared" si="9647"/>
        <v>0</v>
      </c>
      <c r="W3653" s="12">
        <f t="shared" si="9647"/>
        <v>0</v>
      </c>
      <c r="X3653" s="12">
        <f t="shared" ref="X3653" si="9648">SUM(X3654,X3655)</f>
        <v>47500</v>
      </c>
      <c r="Y3653" s="12">
        <f t="shared" si="9647"/>
        <v>1401</v>
      </c>
      <c r="Z3653" s="12">
        <f t="shared" si="9647"/>
        <v>5000</v>
      </c>
      <c r="AA3653" s="12">
        <f t="shared" si="9647"/>
        <v>8024</v>
      </c>
      <c r="AB3653" s="12">
        <f t="shared" si="9647"/>
        <v>4467</v>
      </c>
      <c r="AC3653" s="12">
        <f t="shared" si="9647"/>
        <v>8614</v>
      </c>
      <c r="AD3653" s="12">
        <f t="shared" si="9647"/>
        <v>12494</v>
      </c>
      <c r="AE3653" s="12">
        <f t="shared" si="9647"/>
        <v>0</v>
      </c>
      <c r="AF3653" s="12">
        <f t="shared" si="9647"/>
        <v>665</v>
      </c>
      <c r="AG3653" s="12">
        <f t="shared" si="9647"/>
        <v>0</v>
      </c>
      <c r="AH3653" s="12">
        <v>40665</v>
      </c>
      <c r="AI3653" s="12">
        <v>6835</v>
      </c>
      <c r="AJ3653" s="12">
        <f t="shared" ref="AJ3653:AY3653" si="9649">SUM(AJ3654,AJ3655)</f>
        <v>0</v>
      </c>
      <c r="AK3653" s="12">
        <f t="shared" si="9649"/>
        <v>0</v>
      </c>
      <c r="AL3653" s="12">
        <f t="shared" si="9649"/>
        <v>0</v>
      </c>
      <c r="AM3653" s="12">
        <f t="shared" si="9649"/>
        <v>0</v>
      </c>
      <c r="AN3653" s="12">
        <f t="shared" si="9649"/>
        <v>0</v>
      </c>
      <c r="AO3653" s="12">
        <f t="shared" si="9649"/>
        <v>0</v>
      </c>
      <c r="AP3653" s="12">
        <f t="shared" ref="AP3653" si="9650">SUM(AP3654,AP3655)</f>
        <v>0</v>
      </c>
      <c r="AQ3653" s="12">
        <f t="shared" si="9649"/>
        <v>0</v>
      </c>
      <c r="AR3653" s="12">
        <f t="shared" si="9649"/>
        <v>0</v>
      </c>
      <c r="AS3653" s="12">
        <f t="shared" si="9649"/>
        <v>0</v>
      </c>
      <c r="AT3653" s="12">
        <f t="shared" si="9649"/>
        <v>0</v>
      </c>
      <c r="AU3653" s="12">
        <f t="shared" si="9649"/>
        <v>0</v>
      </c>
      <c r="AV3653" s="12">
        <f t="shared" si="9649"/>
        <v>0</v>
      </c>
      <c r="AW3653" s="12">
        <f t="shared" si="9649"/>
        <v>0</v>
      </c>
      <c r="AX3653" s="12">
        <f t="shared" si="9649"/>
        <v>0</v>
      </c>
      <c r="AY3653" s="12">
        <f t="shared" si="9649"/>
        <v>0</v>
      </c>
      <c r="AZ3653" s="12">
        <v>0</v>
      </c>
      <c r="BA3653" s="12">
        <v>0</v>
      </c>
      <c r="BB3653" s="12">
        <f t="shared" ref="BB3653:BQ3653" si="9651">SUM(BB3654,BB3655)</f>
        <v>0</v>
      </c>
      <c r="BC3653" s="12">
        <f t="shared" si="9651"/>
        <v>0</v>
      </c>
      <c r="BD3653" s="12">
        <f t="shared" si="9651"/>
        <v>0</v>
      </c>
      <c r="BE3653" s="12">
        <f t="shared" si="9651"/>
        <v>0</v>
      </c>
      <c r="BF3653" s="12">
        <f t="shared" si="9651"/>
        <v>0</v>
      </c>
      <c r="BG3653" s="12">
        <f t="shared" si="9651"/>
        <v>0</v>
      </c>
      <c r="BH3653" s="12">
        <f t="shared" ref="BH3653" si="9652">SUM(BH3654,BH3655)</f>
        <v>0</v>
      </c>
      <c r="BI3653" s="12">
        <f t="shared" si="9651"/>
        <v>0</v>
      </c>
      <c r="BJ3653" s="12">
        <f t="shared" si="9651"/>
        <v>0</v>
      </c>
      <c r="BK3653" s="12">
        <f t="shared" si="9651"/>
        <v>0</v>
      </c>
      <c r="BL3653" s="12">
        <f t="shared" si="9651"/>
        <v>0</v>
      </c>
      <c r="BM3653" s="12">
        <f t="shared" si="9651"/>
        <v>0</v>
      </c>
      <c r="BN3653" s="12">
        <f t="shared" si="9651"/>
        <v>0</v>
      </c>
      <c r="BO3653" s="12">
        <f t="shared" si="9651"/>
        <v>0</v>
      </c>
      <c r="BP3653" s="12">
        <f t="shared" si="9651"/>
        <v>0</v>
      </c>
      <c r="BQ3653" s="12">
        <f t="shared" si="9651"/>
        <v>0</v>
      </c>
      <c r="BR3653" s="12">
        <v>0</v>
      </c>
      <c r="BS3653" s="12">
        <v>0</v>
      </c>
      <c r="BT3653" s="12">
        <f t="shared" ref="BT3653:BZ3653" si="9653">SUM(BT3654,BT3655)</f>
        <v>4921194</v>
      </c>
      <c r="BU3653" s="12">
        <f t="shared" si="9653"/>
        <v>4887713</v>
      </c>
      <c r="BV3653" s="12">
        <f t="shared" si="9653"/>
        <v>2781598</v>
      </c>
      <c r="BW3653" s="12">
        <f t="shared" si="9653"/>
        <v>1228100</v>
      </c>
      <c r="BX3653" s="12">
        <f t="shared" si="9653"/>
        <v>420700</v>
      </c>
      <c r="BY3653" s="12">
        <f t="shared" si="9653"/>
        <v>403700</v>
      </c>
      <c r="BZ3653" s="12">
        <f t="shared" si="9653"/>
        <v>403700</v>
      </c>
      <c r="CA3653" s="12">
        <f t="shared" si="9633"/>
        <v>4009698</v>
      </c>
      <c r="CB3653" s="124">
        <f t="shared" si="9644"/>
        <v>82.036281590183378</v>
      </c>
    </row>
    <row r="3654" spans="1:80" x14ac:dyDescent="0.25">
      <c r="A3654" s="4" t="s">
        <v>928</v>
      </c>
      <c r="B3654" s="4" t="s">
        <v>88</v>
      </c>
      <c r="C3654" s="4" t="s">
        <v>1554</v>
      </c>
      <c r="D3654" s="79" t="s">
        <v>1555</v>
      </c>
      <c r="E3654" s="89">
        <v>6111</v>
      </c>
      <c r="F3654" s="79"/>
      <c r="G3654" s="75" t="s">
        <v>1906</v>
      </c>
      <c r="H3654" s="13" t="s">
        <v>33</v>
      </c>
      <c r="I3654" s="14">
        <v>3664305</v>
      </c>
      <c r="J3654" s="14">
        <f t="shared" si="9632"/>
        <v>4206564</v>
      </c>
      <c r="K3654" s="14">
        <v>4166564</v>
      </c>
      <c r="L3654" s="14">
        <f t="shared" si="9635"/>
        <v>40000</v>
      </c>
      <c r="M3654" s="14">
        <v>40000</v>
      </c>
      <c r="N3654" s="14">
        <v>0</v>
      </c>
      <c r="O3654" s="14">
        <v>0</v>
      </c>
      <c r="P3654" s="14">
        <v>0</v>
      </c>
      <c r="Q3654" s="14">
        <v>0</v>
      </c>
      <c r="R3654" s="14">
        <v>40000</v>
      </c>
      <c r="S3654" s="14"/>
      <c r="T3654" s="14"/>
      <c r="U3654" s="14"/>
      <c r="V3654" s="14"/>
      <c r="W3654" s="14"/>
      <c r="X3654" s="14">
        <f t="shared" si="9548"/>
        <v>40000</v>
      </c>
      <c r="Y3654" s="14">
        <v>1401</v>
      </c>
      <c r="Z3654" s="14">
        <v>5000</v>
      </c>
      <c r="AA3654" s="14">
        <f>4024+4000</f>
        <v>8024</v>
      </c>
      <c r="AB3654" s="14">
        <f>4246+221</f>
        <v>4467</v>
      </c>
      <c r="AC3654" s="14">
        <v>8614</v>
      </c>
      <c r="AD3654" s="14">
        <f>10962+1532</f>
        <v>12494</v>
      </c>
      <c r="AE3654" s="14"/>
      <c r="AF3654" s="14"/>
      <c r="AG3654" s="14"/>
      <c r="AH3654" s="14">
        <v>40000</v>
      </c>
      <c r="AI3654" s="14">
        <v>0</v>
      </c>
      <c r="AJ3654" s="14">
        <v>0</v>
      </c>
      <c r="AK3654" s="14"/>
      <c r="AL3654" s="14"/>
      <c r="AM3654" s="14"/>
      <c r="AN3654" s="14"/>
      <c r="AO3654" s="14"/>
      <c r="AP3654" s="14">
        <f t="shared" si="9549"/>
        <v>0</v>
      </c>
      <c r="AQ3654" s="14"/>
      <c r="AR3654" s="14"/>
      <c r="AS3654" s="14"/>
      <c r="AT3654" s="14"/>
      <c r="AU3654" s="14"/>
      <c r="AV3654" s="14"/>
      <c r="AW3654" s="14"/>
      <c r="AX3654" s="14"/>
      <c r="AY3654" s="14"/>
      <c r="AZ3654" s="14">
        <v>0</v>
      </c>
      <c r="BA3654" s="14">
        <v>0</v>
      </c>
      <c r="BB3654" s="14">
        <v>0</v>
      </c>
      <c r="BC3654" s="14"/>
      <c r="BD3654" s="14"/>
      <c r="BE3654" s="14"/>
      <c r="BF3654" s="14"/>
      <c r="BG3654" s="14"/>
      <c r="BH3654" s="14">
        <f t="shared" si="9550"/>
        <v>0</v>
      </c>
      <c r="BI3654" s="14"/>
      <c r="BJ3654" s="14"/>
      <c r="BK3654" s="14"/>
      <c r="BL3654" s="14"/>
      <c r="BM3654" s="14"/>
      <c r="BN3654" s="14"/>
      <c r="BO3654" s="14"/>
      <c r="BP3654" s="14"/>
      <c r="BQ3654" s="14"/>
      <c r="BR3654" s="14">
        <v>0</v>
      </c>
      <c r="BS3654" s="14">
        <v>0</v>
      </c>
      <c r="BT3654" s="14">
        <v>4416892</v>
      </c>
      <c r="BU3654" s="14">
        <v>4376892</v>
      </c>
      <c r="BV3654" s="14">
        <v>2441305</v>
      </c>
      <c r="BW3654" s="14">
        <f t="shared" si="9493"/>
        <v>1112000</v>
      </c>
      <c r="BX3654" s="14">
        <v>382000</v>
      </c>
      <c r="BY3654" s="14">
        <v>365000</v>
      </c>
      <c r="BZ3654" s="14">
        <v>365000</v>
      </c>
      <c r="CA3654" s="14">
        <f t="shared" si="9633"/>
        <v>3553305</v>
      </c>
      <c r="CB3654" s="122">
        <f t="shared" si="9644"/>
        <v>81.183291705621258</v>
      </c>
    </row>
    <row r="3655" spans="1:80" x14ac:dyDescent="0.25">
      <c r="A3655" s="1" t="s">
        <v>928</v>
      </c>
      <c r="B3655" s="1" t="s">
        <v>88</v>
      </c>
      <c r="C3655" s="1" t="s">
        <v>1554</v>
      </c>
      <c r="D3655" s="82" t="s">
        <v>1555</v>
      </c>
      <c r="E3655" s="82" t="s">
        <v>34</v>
      </c>
      <c r="F3655" s="79" t="s">
        <v>1</v>
      </c>
      <c r="G3655" s="13" t="s">
        <v>1</v>
      </c>
      <c r="H3655" s="2" t="s">
        <v>35</v>
      </c>
      <c r="I3655" s="12">
        <f>SUM(I3656:I3660)</f>
        <v>437900</v>
      </c>
      <c r="J3655" s="12">
        <f t="shared" si="9632"/>
        <v>504302</v>
      </c>
      <c r="K3655" s="12">
        <f t="shared" ref="K3655" si="9654">SUM(K3656:K3660)</f>
        <v>496802</v>
      </c>
      <c r="L3655" s="12">
        <f t="shared" si="9635"/>
        <v>7500</v>
      </c>
      <c r="M3655" s="12">
        <f t="shared" ref="M3655:Q3655" si="9655">SUM(M3656:M3660)</f>
        <v>7500</v>
      </c>
      <c r="N3655" s="12">
        <f t="shared" si="9655"/>
        <v>0</v>
      </c>
      <c r="O3655" s="12">
        <f t="shared" si="9655"/>
        <v>0</v>
      </c>
      <c r="P3655" s="12">
        <f t="shared" si="9655"/>
        <v>0</v>
      </c>
      <c r="Q3655" s="12">
        <f t="shared" si="9655"/>
        <v>0</v>
      </c>
      <c r="R3655" s="12">
        <f t="shared" ref="R3655:AG3655" si="9656">SUM(R3656:R3660)</f>
        <v>7500</v>
      </c>
      <c r="S3655" s="12">
        <f t="shared" si="9656"/>
        <v>0</v>
      </c>
      <c r="T3655" s="12">
        <f t="shared" si="9656"/>
        <v>0</v>
      </c>
      <c r="U3655" s="12">
        <f t="shared" si="9656"/>
        <v>0</v>
      </c>
      <c r="V3655" s="12">
        <f t="shared" si="9656"/>
        <v>0</v>
      </c>
      <c r="W3655" s="12">
        <f t="shared" si="9656"/>
        <v>0</v>
      </c>
      <c r="X3655" s="12">
        <f t="shared" si="9656"/>
        <v>7500</v>
      </c>
      <c r="Y3655" s="12">
        <f t="shared" si="9656"/>
        <v>0</v>
      </c>
      <c r="Z3655" s="12">
        <f t="shared" si="9656"/>
        <v>0</v>
      </c>
      <c r="AA3655" s="12">
        <f t="shared" si="9656"/>
        <v>0</v>
      </c>
      <c r="AB3655" s="12">
        <f t="shared" si="9656"/>
        <v>0</v>
      </c>
      <c r="AC3655" s="12">
        <f t="shared" si="9656"/>
        <v>0</v>
      </c>
      <c r="AD3655" s="12">
        <f t="shared" si="9656"/>
        <v>0</v>
      </c>
      <c r="AE3655" s="12">
        <f t="shared" si="9656"/>
        <v>0</v>
      </c>
      <c r="AF3655" s="12">
        <f t="shared" si="9656"/>
        <v>665</v>
      </c>
      <c r="AG3655" s="12">
        <f t="shared" si="9656"/>
        <v>0</v>
      </c>
      <c r="AH3655" s="12">
        <v>665</v>
      </c>
      <c r="AI3655" s="12">
        <v>6835</v>
      </c>
      <c r="AJ3655" s="12">
        <f t="shared" ref="AJ3655:AY3655" si="9657">SUM(AJ3656:AJ3660)</f>
        <v>0</v>
      </c>
      <c r="AK3655" s="12">
        <f t="shared" si="9657"/>
        <v>0</v>
      </c>
      <c r="AL3655" s="12">
        <f t="shared" si="9657"/>
        <v>0</v>
      </c>
      <c r="AM3655" s="12">
        <f t="shared" si="9657"/>
        <v>0</v>
      </c>
      <c r="AN3655" s="12">
        <f t="shared" si="9657"/>
        <v>0</v>
      </c>
      <c r="AO3655" s="12">
        <f t="shared" si="9657"/>
        <v>0</v>
      </c>
      <c r="AP3655" s="12">
        <f t="shared" si="9657"/>
        <v>0</v>
      </c>
      <c r="AQ3655" s="12">
        <f t="shared" si="9657"/>
        <v>0</v>
      </c>
      <c r="AR3655" s="12">
        <f t="shared" si="9657"/>
        <v>0</v>
      </c>
      <c r="AS3655" s="12">
        <f t="shared" si="9657"/>
        <v>0</v>
      </c>
      <c r="AT3655" s="12">
        <f t="shared" si="9657"/>
        <v>0</v>
      </c>
      <c r="AU3655" s="12">
        <f t="shared" si="9657"/>
        <v>0</v>
      </c>
      <c r="AV3655" s="12">
        <f t="shared" si="9657"/>
        <v>0</v>
      </c>
      <c r="AW3655" s="12">
        <f t="shared" si="9657"/>
        <v>0</v>
      </c>
      <c r="AX3655" s="12">
        <f t="shared" si="9657"/>
        <v>0</v>
      </c>
      <c r="AY3655" s="12">
        <f t="shared" si="9657"/>
        <v>0</v>
      </c>
      <c r="AZ3655" s="12">
        <v>0</v>
      </c>
      <c r="BA3655" s="12">
        <v>0</v>
      </c>
      <c r="BB3655" s="12">
        <f t="shared" ref="BB3655:BQ3655" si="9658">SUM(BB3656:BB3660)</f>
        <v>0</v>
      </c>
      <c r="BC3655" s="12">
        <f t="shared" si="9658"/>
        <v>0</v>
      </c>
      <c r="BD3655" s="12">
        <f t="shared" si="9658"/>
        <v>0</v>
      </c>
      <c r="BE3655" s="12">
        <f t="shared" si="9658"/>
        <v>0</v>
      </c>
      <c r="BF3655" s="12">
        <f t="shared" si="9658"/>
        <v>0</v>
      </c>
      <c r="BG3655" s="12">
        <f t="shared" si="9658"/>
        <v>0</v>
      </c>
      <c r="BH3655" s="12">
        <f t="shared" si="9658"/>
        <v>0</v>
      </c>
      <c r="BI3655" s="12">
        <f t="shared" si="9658"/>
        <v>0</v>
      </c>
      <c r="BJ3655" s="12">
        <f t="shared" si="9658"/>
        <v>0</v>
      </c>
      <c r="BK3655" s="12">
        <f t="shared" si="9658"/>
        <v>0</v>
      </c>
      <c r="BL3655" s="12">
        <f t="shared" si="9658"/>
        <v>0</v>
      </c>
      <c r="BM3655" s="12">
        <f t="shared" si="9658"/>
        <v>0</v>
      </c>
      <c r="BN3655" s="12">
        <f t="shared" si="9658"/>
        <v>0</v>
      </c>
      <c r="BO3655" s="12">
        <f t="shared" si="9658"/>
        <v>0</v>
      </c>
      <c r="BP3655" s="12">
        <f t="shared" si="9658"/>
        <v>0</v>
      </c>
      <c r="BQ3655" s="12">
        <f t="shared" si="9658"/>
        <v>0</v>
      </c>
      <c r="BR3655" s="12">
        <v>0</v>
      </c>
      <c r="BS3655" s="12">
        <v>0</v>
      </c>
      <c r="BT3655" s="12">
        <f t="shared" ref="BT3655:BX3655" si="9659">SUM(BT3656:BT3660)</f>
        <v>504302</v>
      </c>
      <c r="BU3655" s="12">
        <f t="shared" si="9659"/>
        <v>510821</v>
      </c>
      <c r="BV3655" s="12">
        <f t="shared" si="9659"/>
        <v>340293</v>
      </c>
      <c r="BW3655" s="12">
        <f t="shared" si="9659"/>
        <v>116100</v>
      </c>
      <c r="BX3655" s="12">
        <f t="shared" si="9659"/>
        <v>38700</v>
      </c>
      <c r="BY3655" s="12">
        <f t="shared" ref="BY3655" si="9660">SUM(BY3656:BY3660)</f>
        <v>38700</v>
      </c>
      <c r="BZ3655" s="12">
        <f t="shared" ref="BZ3655" si="9661">SUM(BZ3656:BZ3660)</f>
        <v>38700</v>
      </c>
      <c r="CA3655" s="12">
        <f t="shared" si="9633"/>
        <v>456393</v>
      </c>
      <c r="CB3655" s="124">
        <f t="shared" si="9644"/>
        <v>89.344995605114121</v>
      </c>
    </row>
    <row r="3656" spans="1:80" x14ac:dyDescent="0.25">
      <c r="A3656" s="4" t="s">
        <v>928</v>
      </c>
      <c r="B3656" s="4" t="s">
        <v>88</v>
      </c>
      <c r="C3656" s="4" t="s">
        <v>1554</v>
      </c>
      <c r="D3656" s="79" t="s">
        <v>1555</v>
      </c>
      <c r="E3656" s="89">
        <v>6112</v>
      </c>
      <c r="F3656" s="79" t="s">
        <v>1557</v>
      </c>
      <c r="G3656" s="75" t="s">
        <v>1906</v>
      </c>
      <c r="H3656" s="13" t="s">
        <v>92</v>
      </c>
      <c r="I3656" s="14">
        <v>66800</v>
      </c>
      <c r="J3656" s="14">
        <f t="shared" si="9632"/>
        <v>73400</v>
      </c>
      <c r="K3656" s="14">
        <v>72600</v>
      </c>
      <c r="L3656" s="14">
        <f t="shared" si="9635"/>
        <v>800</v>
      </c>
      <c r="M3656" s="14">
        <v>800</v>
      </c>
      <c r="N3656" s="14">
        <v>0</v>
      </c>
      <c r="O3656" s="14">
        <v>0</v>
      </c>
      <c r="P3656" s="14">
        <v>0</v>
      </c>
      <c r="Q3656" s="14">
        <v>0</v>
      </c>
      <c r="R3656" s="14">
        <v>800</v>
      </c>
      <c r="S3656" s="14"/>
      <c r="T3656" s="14"/>
      <c r="U3656" s="14"/>
      <c r="V3656" s="14"/>
      <c r="W3656" s="14"/>
      <c r="X3656" s="14">
        <f t="shared" si="9548"/>
        <v>800</v>
      </c>
      <c r="Y3656" s="14"/>
      <c r="Z3656" s="14"/>
      <c r="AA3656" s="14"/>
      <c r="AB3656" s="14"/>
      <c r="AC3656" s="14"/>
      <c r="AD3656" s="14"/>
      <c r="AE3656" s="14"/>
      <c r="AF3656" s="14"/>
      <c r="AG3656" s="14"/>
      <c r="AH3656" s="14">
        <v>0</v>
      </c>
      <c r="AI3656" s="14">
        <v>800</v>
      </c>
      <c r="AJ3656" s="14">
        <v>0</v>
      </c>
      <c r="AK3656" s="14"/>
      <c r="AL3656" s="14"/>
      <c r="AM3656" s="14"/>
      <c r="AN3656" s="14"/>
      <c r="AO3656" s="14"/>
      <c r="AP3656" s="14">
        <f t="shared" si="9549"/>
        <v>0</v>
      </c>
      <c r="AQ3656" s="14"/>
      <c r="AR3656" s="14"/>
      <c r="AS3656" s="14"/>
      <c r="AT3656" s="14"/>
      <c r="AU3656" s="14"/>
      <c r="AV3656" s="14"/>
      <c r="AW3656" s="14"/>
      <c r="AX3656" s="14"/>
      <c r="AY3656" s="14"/>
      <c r="AZ3656" s="14">
        <v>0</v>
      </c>
      <c r="BA3656" s="14">
        <v>0</v>
      </c>
      <c r="BB3656" s="14">
        <v>0</v>
      </c>
      <c r="BC3656" s="14"/>
      <c r="BD3656" s="14"/>
      <c r="BE3656" s="14"/>
      <c r="BF3656" s="14"/>
      <c r="BG3656" s="14"/>
      <c r="BH3656" s="14">
        <f t="shared" si="9550"/>
        <v>0</v>
      </c>
      <c r="BI3656" s="14"/>
      <c r="BJ3656" s="14"/>
      <c r="BK3656" s="14"/>
      <c r="BL3656" s="14"/>
      <c r="BM3656" s="14"/>
      <c r="BN3656" s="14"/>
      <c r="BO3656" s="14"/>
      <c r="BP3656" s="14"/>
      <c r="BQ3656" s="14"/>
      <c r="BR3656" s="14">
        <v>0</v>
      </c>
      <c r="BS3656" s="14">
        <v>0</v>
      </c>
      <c r="BT3656" s="14">
        <v>73400</v>
      </c>
      <c r="BU3656" s="14">
        <v>72600</v>
      </c>
      <c r="BV3656" s="14">
        <v>38698</v>
      </c>
      <c r="BW3656" s="14">
        <f t="shared" si="9493"/>
        <v>19500</v>
      </c>
      <c r="BX3656" s="14">
        <v>6500</v>
      </c>
      <c r="BY3656" s="14">
        <v>6500</v>
      </c>
      <c r="BZ3656" s="14">
        <v>6500</v>
      </c>
      <c r="CA3656" s="14">
        <f t="shared" si="9633"/>
        <v>58198</v>
      </c>
      <c r="CB3656" s="122">
        <f t="shared" si="9644"/>
        <v>80.162534435261705</v>
      </c>
    </row>
    <row r="3657" spans="1:80" x14ac:dyDescent="0.25">
      <c r="A3657" s="4" t="s">
        <v>928</v>
      </c>
      <c r="B3657" s="4" t="s">
        <v>88</v>
      </c>
      <c r="C3657" s="4" t="s">
        <v>1554</v>
      </c>
      <c r="D3657" s="79" t="s">
        <v>1555</v>
      </c>
      <c r="E3657" s="89">
        <v>6112</v>
      </c>
      <c r="F3657" s="79" t="s">
        <v>1558</v>
      </c>
      <c r="G3657" s="75" t="s">
        <v>1906</v>
      </c>
      <c r="H3657" s="13" t="s">
        <v>39</v>
      </c>
      <c r="I3657" s="14">
        <v>301600</v>
      </c>
      <c r="J3657" s="14">
        <f t="shared" si="9632"/>
        <v>331210</v>
      </c>
      <c r="K3657" s="14">
        <v>325710</v>
      </c>
      <c r="L3657" s="14">
        <f t="shared" si="9635"/>
        <v>5500</v>
      </c>
      <c r="M3657" s="14">
        <v>5500</v>
      </c>
      <c r="N3657" s="14">
        <v>0</v>
      </c>
      <c r="O3657" s="14">
        <v>0</v>
      </c>
      <c r="P3657" s="14">
        <v>0</v>
      </c>
      <c r="Q3657" s="14">
        <v>0</v>
      </c>
      <c r="R3657" s="14">
        <v>5500</v>
      </c>
      <c r="S3657" s="14"/>
      <c r="T3657" s="14"/>
      <c r="U3657" s="14"/>
      <c r="V3657" s="14"/>
      <c r="W3657" s="14"/>
      <c r="X3657" s="14">
        <f t="shared" si="9548"/>
        <v>5500</v>
      </c>
      <c r="Y3657" s="14"/>
      <c r="Z3657" s="14"/>
      <c r="AA3657" s="14"/>
      <c r="AB3657" s="14"/>
      <c r="AC3657" s="14"/>
      <c r="AD3657" s="14"/>
      <c r="AE3657" s="14"/>
      <c r="AF3657" s="14"/>
      <c r="AG3657" s="14"/>
      <c r="AH3657" s="14">
        <v>0</v>
      </c>
      <c r="AI3657" s="14">
        <v>5500</v>
      </c>
      <c r="AJ3657" s="14">
        <v>0</v>
      </c>
      <c r="AK3657" s="14"/>
      <c r="AL3657" s="14"/>
      <c r="AM3657" s="14"/>
      <c r="AN3657" s="14"/>
      <c r="AO3657" s="14"/>
      <c r="AP3657" s="14">
        <f t="shared" si="9549"/>
        <v>0</v>
      </c>
      <c r="AQ3657" s="14"/>
      <c r="AR3657" s="14"/>
      <c r="AS3657" s="14"/>
      <c r="AT3657" s="14"/>
      <c r="AU3657" s="14"/>
      <c r="AV3657" s="14"/>
      <c r="AW3657" s="14"/>
      <c r="AX3657" s="14"/>
      <c r="AY3657" s="14"/>
      <c r="AZ3657" s="14">
        <v>0</v>
      </c>
      <c r="BA3657" s="14">
        <v>0</v>
      </c>
      <c r="BB3657" s="14">
        <v>0</v>
      </c>
      <c r="BC3657" s="14"/>
      <c r="BD3657" s="14"/>
      <c r="BE3657" s="14"/>
      <c r="BF3657" s="14"/>
      <c r="BG3657" s="14"/>
      <c r="BH3657" s="14">
        <f t="shared" si="9550"/>
        <v>0</v>
      </c>
      <c r="BI3657" s="14"/>
      <c r="BJ3657" s="14"/>
      <c r="BK3657" s="14"/>
      <c r="BL3657" s="14"/>
      <c r="BM3657" s="14"/>
      <c r="BN3657" s="14"/>
      <c r="BO3657" s="14"/>
      <c r="BP3657" s="14"/>
      <c r="BQ3657" s="14"/>
      <c r="BR3657" s="14">
        <v>0</v>
      </c>
      <c r="BS3657" s="14">
        <v>0</v>
      </c>
      <c r="BT3657" s="14">
        <v>331210</v>
      </c>
      <c r="BU3657" s="14">
        <v>325710</v>
      </c>
      <c r="BV3657" s="14">
        <v>197984</v>
      </c>
      <c r="BW3657" s="14">
        <f t="shared" si="9493"/>
        <v>96600</v>
      </c>
      <c r="BX3657" s="14">
        <v>32200</v>
      </c>
      <c r="BY3657" s="14">
        <v>32200</v>
      </c>
      <c r="BZ3657" s="14">
        <v>32200</v>
      </c>
      <c r="CA3657" s="14">
        <f t="shared" si="9633"/>
        <v>294584</v>
      </c>
      <c r="CB3657" s="122">
        <f t="shared" si="9644"/>
        <v>90.443646188327037</v>
      </c>
    </row>
    <row r="3658" spans="1:80" x14ac:dyDescent="0.25">
      <c r="A3658" s="4" t="s">
        <v>928</v>
      </c>
      <c r="B3658" s="4" t="s">
        <v>88</v>
      </c>
      <c r="C3658" s="4" t="s">
        <v>1554</v>
      </c>
      <c r="D3658" s="79" t="s">
        <v>1555</v>
      </c>
      <c r="E3658" s="89">
        <v>6112</v>
      </c>
      <c r="F3658" s="79" t="s">
        <v>1559</v>
      </c>
      <c r="G3658" s="75" t="s">
        <v>1906</v>
      </c>
      <c r="H3658" s="13" t="s">
        <v>41</v>
      </c>
      <c r="I3658" s="14">
        <v>38500</v>
      </c>
      <c r="J3658" s="14">
        <f t="shared" si="9632"/>
        <v>65592</v>
      </c>
      <c r="K3658" s="14">
        <v>64392</v>
      </c>
      <c r="L3658" s="14">
        <f t="shared" si="9635"/>
        <v>1200</v>
      </c>
      <c r="M3658" s="14">
        <v>1200</v>
      </c>
      <c r="N3658" s="14">
        <v>0</v>
      </c>
      <c r="O3658" s="14">
        <v>0</v>
      </c>
      <c r="P3658" s="14">
        <v>0</v>
      </c>
      <c r="Q3658" s="14">
        <v>0</v>
      </c>
      <c r="R3658" s="14">
        <v>1200</v>
      </c>
      <c r="S3658" s="14"/>
      <c r="T3658" s="14"/>
      <c r="U3658" s="14"/>
      <c r="V3658" s="14"/>
      <c r="W3658" s="14"/>
      <c r="X3658" s="14">
        <f t="shared" si="9548"/>
        <v>1200</v>
      </c>
      <c r="Y3658" s="14"/>
      <c r="Z3658" s="14"/>
      <c r="AA3658" s="14"/>
      <c r="AB3658" s="14"/>
      <c r="AC3658" s="14"/>
      <c r="AD3658" s="14"/>
      <c r="AE3658" s="14"/>
      <c r="AF3658" s="14">
        <v>665</v>
      </c>
      <c r="AG3658" s="14"/>
      <c r="AH3658" s="14">
        <v>665</v>
      </c>
      <c r="AI3658" s="14">
        <v>535</v>
      </c>
      <c r="AJ3658" s="14">
        <v>0</v>
      </c>
      <c r="AK3658" s="14"/>
      <c r="AL3658" s="14"/>
      <c r="AM3658" s="14"/>
      <c r="AN3658" s="14"/>
      <c r="AO3658" s="14"/>
      <c r="AP3658" s="14">
        <f t="shared" si="9549"/>
        <v>0</v>
      </c>
      <c r="AQ3658" s="14"/>
      <c r="AR3658" s="14"/>
      <c r="AS3658" s="14"/>
      <c r="AT3658" s="14"/>
      <c r="AU3658" s="14"/>
      <c r="AV3658" s="14"/>
      <c r="AW3658" s="14"/>
      <c r="AX3658" s="14"/>
      <c r="AY3658" s="14"/>
      <c r="AZ3658" s="14">
        <v>0</v>
      </c>
      <c r="BA3658" s="14">
        <v>0</v>
      </c>
      <c r="BB3658" s="14">
        <v>0</v>
      </c>
      <c r="BC3658" s="14"/>
      <c r="BD3658" s="14"/>
      <c r="BE3658" s="14"/>
      <c r="BF3658" s="14"/>
      <c r="BG3658" s="14"/>
      <c r="BH3658" s="14">
        <f t="shared" si="9550"/>
        <v>0</v>
      </c>
      <c r="BI3658" s="14"/>
      <c r="BJ3658" s="14"/>
      <c r="BK3658" s="14"/>
      <c r="BL3658" s="14"/>
      <c r="BM3658" s="14"/>
      <c r="BN3658" s="14"/>
      <c r="BO3658" s="14"/>
      <c r="BP3658" s="14"/>
      <c r="BQ3658" s="14"/>
      <c r="BR3658" s="14">
        <v>0</v>
      </c>
      <c r="BS3658" s="14">
        <v>0</v>
      </c>
      <c r="BT3658" s="14">
        <v>65592</v>
      </c>
      <c r="BU3658" s="14">
        <v>78411</v>
      </c>
      <c r="BV3658" s="14">
        <v>78411</v>
      </c>
      <c r="BW3658" s="14">
        <f t="shared" si="9493"/>
        <v>0</v>
      </c>
      <c r="BX3658" s="14"/>
      <c r="BY3658" s="14"/>
      <c r="BZ3658" s="14"/>
      <c r="CA3658" s="14">
        <f t="shared" si="9633"/>
        <v>78411</v>
      </c>
      <c r="CB3658" s="122">
        <f t="shared" si="9644"/>
        <v>100</v>
      </c>
    </row>
    <row r="3659" spans="1:80" x14ac:dyDescent="0.25">
      <c r="A3659" s="4" t="s">
        <v>928</v>
      </c>
      <c r="B3659" s="4" t="s">
        <v>88</v>
      </c>
      <c r="C3659" s="4" t="s">
        <v>1554</v>
      </c>
      <c r="D3659" s="79" t="s">
        <v>1555</v>
      </c>
      <c r="E3659" s="89">
        <v>6112</v>
      </c>
      <c r="F3659" s="79" t="s">
        <v>1560</v>
      </c>
      <c r="G3659" s="75" t="s">
        <v>1906</v>
      </c>
      <c r="H3659" s="13" t="s">
        <v>37</v>
      </c>
      <c r="I3659" s="14">
        <v>14000</v>
      </c>
      <c r="J3659" s="14">
        <f t="shared" si="9632"/>
        <v>15400</v>
      </c>
      <c r="K3659" s="14">
        <v>15400</v>
      </c>
      <c r="L3659" s="14">
        <f t="shared" si="9635"/>
        <v>0</v>
      </c>
      <c r="M3659" s="14">
        <v>0</v>
      </c>
      <c r="N3659" s="14">
        <v>0</v>
      </c>
      <c r="O3659" s="14">
        <v>0</v>
      </c>
      <c r="P3659" s="14">
        <v>0</v>
      </c>
      <c r="Q3659" s="14">
        <v>0</v>
      </c>
      <c r="R3659" s="14">
        <v>0</v>
      </c>
      <c r="S3659" s="14"/>
      <c r="T3659" s="14"/>
      <c r="U3659" s="14"/>
      <c r="V3659" s="14"/>
      <c r="W3659" s="14"/>
      <c r="X3659" s="14">
        <f t="shared" si="9548"/>
        <v>0</v>
      </c>
      <c r="Y3659" s="14"/>
      <c r="Z3659" s="14"/>
      <c r="AA3659" s="14"/>
      <c r="AB3659" s="14"/>
      <c r="AC3659" s="14"/>
      <c r="AD3659" s="14"/>
      <c r="AE3659" s="14"/>
      <c r="AF3659" s="14"/>
      <c r="AG3659" s="14"/>
      <c r="AH3659" s="14">
        <v>0</v>
      </c>
      <c r="AI3659" s="14">
        <v>0</v>
      </c>
      <c r="AJ3659" s="14">
        <v>0</v>
      </c>
      <c r="AK3659" s="14"/>
      <c r="AL3659" s="14"/>
      <c r="AM3659" s="14"/>
      <c r="AN3659" s="14"/>
      <c r="AO3659" s="14"/>
      <c r="AP3659" s="14">
        <f t="shared" si="9549"/>
        <v>0</v>
      </c>
      <c r="AQ3659" s="14"/>
      <c r="AR3659" s="14"/>
      <c r="AS3659" s="14"/>
      <c r="AT3659" s="14"/>
      <c r="AU3659" s="14"/>
      <c r="AV3659" s="14"/>
      <c r="AW3659" s="14"/>
      <c r="AX3659" s="14"/>
      <c r="AY3659" s="14"/>
      <c r="AZ3659" s="14">
        <v>0</v>
      </c>
      <c r="BA3659" s="14">
        <v>0</v>
      </c>
      <c r="BB3659" s="14">
        <v>0</v>
      </c>
      <c r="BC3659" s="14"/>
      <c r="BD3659" s="14"/>
      <c r="BE3659" s="14"/>
      <c r="BF3659" s="14"/>
      <c r="BG3659" s="14"/>
      <c r="BH3659" s="14">
        <f t="shared" si="9550"/>
        <v>0</v>
      </c>
      <c r="BI3659" s="14"/>
      <c r="BJ3659" s="14"/>
      <c r="BK3659" s="14"/>
      <c r="BL3659" s="14"/>
      <c r="BM3659" s="14"/>
      <c r="BN3659" s="14"/>
      <c r="BO3659" s="14"/>
      <c r="BP3659" s="14"/>
      <c r="BQ3659" s="14"/>
      <c r="BR3659" s="14">
        <v>0</v>
      </c>
      <c r="BS3659" s="14">
        <v>0</v>
      </c>
      <c r="BT3659" s="14">
        <v>15400</v>
      </c>
      <c r="BU3659" s="14">
        <v>15400</v>
      </c>
      <c r="BV3659" s="14">
        <v>6500</v>
      </c>
      <c r="BW3659" s="14">
        <f t="shared" si="9493"/>
        <v>0</v>
      </c>
      <c r="BX3659" s="14"/>
      <c r="BY3659" s="14"/>
      <c r="BZ3659" s="14"/>
      <c r="CA3659" s="14">
        <f t="shared" si="9633"/>
        <v>6500</v>
      </c>
      <c r="CB3659" s="122">
        <f t="shared" si="9644"/>
        <v>42.207792207792203</v>
      </c>
    </row>
    <row r="3660" spans="1:80" x14ac:dyDescent="0.25">
      <c r="A3660" s="4" t="s">
        <v>928</v>
      </c>
      <c r="B3660" s="4" t="s">
        <v>88</v>
      </c>
      <c r="C3660" s="4" t="s">
        <v>1554</v>
      </c>
      <c r="D3660" s="79" t="s">
        <v>1555</v>
      </c>
      <c r="E3660" s="89">
        <v>6112</v>
      </c>
      <c r="F3660" s="79" t="s">
        <v>1561</v>
      </c>
      <c r="G3660" s="75" t="s">
        <v>1906</v>
      </c>
      <c r="H3660" s="13" t="s">
        <v>43</v>
      </c>
      <c r="I3660" s="14">
        <v>17000</v>
      </c>
      <c r="J3660" s="14">
        <f t="shared" si="9632"/>
        <v>18700</v>
      </c>
      <c r="K3660" s="14">
        <v>18700</v>
      </c>
      <c r="L3660" s="14">
        <f t="shared" si="9635"/>
        <v>0</v>
      </c>
      <c r="M3660" s="14">
        <v>0</v>
      </c>
      <c r="N3660" s="14">
        <v>0</v>
      </c>
      <c r="O3660" s="14">
        <v>0</v>
      </c>
      <c r="P3660" s="14">
        <v>0</v>
      </c>
      <c r="Q3660" s="14">
        <v>0</v>
      </c>
      <c r="R3660" s="14">
        <v>0</v>
      </c>
      <c r="S3660" s="14"/>
      <c r="T3660" s="14"/>
      <c r="U3660" s="14"/>
      <c r="V3660" s="14"/>
      <c r="W3660" s="14"/>
      <c r="X3660" s="14">
        <f t="shared" si="9548"/>
        <v>0</v>
      </c>
      <c r="Y3660" s="14"/>
      <c r="Z3660" s="14"/>
      <c r="AA3660" s="14"/>
      <c r="AB3660" s="14"/>
      <c r="AC3660" s="14"/>
      <c r="AD3660" s="14"/>
      <c r="AE3660" s="14"/>
      <c r="AF3660" s="14"/>
      <c r="AG3660" s="14"/>
      <c r="AH3660" s="14">
        <v>0</v>
      </c>
      <c r="AI3660" s="14">
        <v>0</v>
      </c>
      <c r="AJ3660" s="14">
        <v>0</v>
      </c>
      <c r="AK3660" s="14"/>
      <c r="AL3660" s="14"/>
      <c r="AM3660" s="14"/>
      <c r="AN3660" s="14"/>
      <c r="AO3660" s="14"/>
      <c r="AP3660" s="14">
        <f t="shared" si="9549"/>
        <v>0</v>
      </c>
      <c r="AQ3660" s="14"/>
      <c r="AR3660" s="14"/>
      <c r="AS3660" s="14"/>
      <c r="AT3660" s="14"/>
      <c r="AU3660" s="14"/>
      <c r="AV3660" s="14"/>
      <c r="AW3660" s="14"/>
      <c r="AX3660" s="14"/>
      <c r="AY3660" s="14"/>
      <c r="AZ3660" s="14">
        <v>0</v>
      </c>
      <c r="BA3660" s="14">
        <v>0</v>
      </c>
      <c r="BB3660" s="14">
        <v>0</v>
      </c>
      <c r="BC3660" s="14"/>
      <c r="BD3660" s="14"/>
      <c r="BE3660" s="14"/>
      <c r="BF3660" s="14"/>
      <c r="BG3660" s="14"/>
      <c r="BH3660" s="14">
        <f t="shared" si="9550"/>
        <v>0</v>
      </c>
      <c r="BI3660" s="14"/>
      <c r="BJ3660" s="14"/>
      <c r="BK3660" s="14"/>
      <c r="BL3660" s="14"/>
      <c r="BM3660" s="14"/>
      <c r="BN3660" s="14"/>
      <c r="BO3660" s="14"/>
      <c r="BP3660" s="14"/>
      <c r="BQ3660" s="14"/>
      <c r="BR3660" s="14">
        <v>0</v>
      </c>
      <c r="BS3660" s="14">
        <v>0</v>
      </c>
      <c r="BT3660" s="14">
        <v>18700</v>
      </c>
      <c r="BU3660" s="14">
        <v>18700</v>
      </c>
      <c r="BV3660" s="14">
        <v>18700</v>
      </c>
      <c r="BW3660" s="14">
        <f t="shared" si="9493"/>
        <v>0</v>
      </c>
      <c r="BX3660" s="14"/>
      <c r="BY3660" s="14"/>
      <c r="BZ3660" s="14"/>
      <c r="CA3660" s="14">
        <f t="shared" si="9633"/>
        <v>18700</v>
      </c>
      <c r="CB3660" s="122">
        <f t="shared" si="9644"/>
        <v>100</v>
      </c>
    </row>
    <row r="3661" spans="1:80" x14ac:dyDescent="0.25">
      <c r="A3661" s="4" t="s">
        <v>928</v>
      </c>
      <c r="B3661" s="4" t="s">
        <v>88</v>
      </c>
      <c r="C3661" s="4" t="s">
        <v>1554</v>
      </c>
      <c r="D3661" s="79" t="s">
        <v>1555</v>
      </c>
      <c r="E3661" s="78" t="s">
        <v>44</v>
      </c>
      <c r="F3661" s="78" t="s">
        <v>1</v>
      </c>
      <c r="G3661" s="2" t="s">
        <v>1</v>
      </c>
      <c r="H3661" s="2" t="s">
        <v>45</v>
      </c>
      <c r="I3661" s="12">
        <f>SUM(I3662)</f>
        <v>384752</v>
      </c>
      <c r="J3661" s="12">
        <f t="shared" si="9632"/>
        <v>441689</v>
      </c>
      <c r="K3661" s="12">
        <f t="shared" ref="K3661:Q3661" si="9662">SUM(K3662)</f>
        <v>436189</v>
      </c>
      <c r="L3661" s="12">
        <f t="shared" si="9635"/>
        <v>5500</v>
      </c>
      <c r="M3661" s="12">
        <f t="shared" si="9662"/>
        <v>5500</v>
      </c>
      <c r="N3661" s="12">
        <f t="shared" si="9662"/>
        <v>0</v>
      </c>
      <c r="O3661" s="12">
        <f t="shared" si="9662"/>
        <v>0</v>
      </c>
      <c r="P3661" s="12">
        <f t="shared" si="9662"/>
        <v>0</v>
      </c>
      <c r="Q3661" s="12">
        <f t="shared" si="9662"/>
        <v>0</v>
      </c>
      <c r="R3661" s="12">
        <f t="shared" ref="R3661:AG3661" si="9663">SUM(R3662)</f>
        <v>5500</v>
      </c>
      <c r="S3661" s="12">
        <f t="shared" si="9663"/>
        <v>0</v>
      </c>
      <c r="T3661" s="12">
        <f t="shared" si="9663"/>
        <v>0</v>
      </c>
      <c r="U3661" s="12">
        <f t="shared" si="9663"/>
        <v>0</v>
      </c>
      <c r="V3661" s="12">
        <f t="shared" si="9663"/>
        <v>0</v>
      </c>
      <c r="W3661" s="12">
        <f t="shared" si="9663"/>
        <v>0</v>
      </c>
      <c r="X3661" s="12">
        <f t="shared" si="9663"/>
        <v>5500</v>
      </c>
      <c r="Y3661" s="12">
        <f t="shared" si="9663"/>
        <v>0</v>
      </c>
      <c r="Z3661" s="12">
        <f t="shared" si="9663"/>
        <v>230</v>
      </c>
      <c r="AA3661" s="12">
        <f t="shared" si="9663"/>
        <v>1265</v>
      </c>
      <c r="AB3661" s="12">
        <f t="shared" si="9663"/>
        <v>500</v>
      </c>
      <c r="AC3661" s="12">
        <f t="shared" si="9663"/>
        <v>894</v>
      </c>
      <c r="AD3661" s="12">
        <f t="shared" si="9663"/>
        <v>1151</v>
      </c>
      <c r="AE3661" s="12">
        <f t="shared" si="9663"/>
        <v>1151</v>
      </c>
      <c r="AF3661" s="12">
        <f t="shared" si="9663"/>
        <v>0</v>
      </c>
      <c r="AG3661" s="12">
        <f t="shared" si="9663"/>
        <v>0</v>
      </c>
      <c r="AH3661" s="12">
        <v>5191</v>
      </c>
      <c r="AI3661" s="12">
        <v>309</v>
      </c>
      <c r="AJ3661" s="12">
        <f t="shared" ref="AJ3661:AY3661" si="9664">SUM(AJ3662)</f>
        <v>0</v>
      </c>
      <c r="AK3661" s="12">
        <f t="shared" si="9664"/>
        <v>0</v>
      </c>
      <c r="AL3661" s="12">
        <f t="shared" si="9664"/>
        <v>0</v>
      </c>
      <c r="AM3661" s="12">
        <f t="shared" si="9664"/>
        <v>0</v>
      </c>
      <c r="AN3661" s="12">
        <f t="shared" si="9664"/>
        <v>0</v>
      </c>
      <c r="AO3661" s="12">
        <f t="shared" si="9664"/>
        <v>0</v>
      </c>
      <c r="AP3661" s="12">
        <f t="shared" si="9664"/>
        <v>0</v>
      </c>
      <c r="AQ3661" s="12">
        <f t="shared" si="9664"/>
        <v>0</v>
      </c>
      <c r="AR3661" s="12">
        <f t="shared" si="9664"/>
        <v>0</v>
      </c>
      <c r="AS3661" s="12">
        <f t="shared" si="9664"/>
        <v>0</v>
      </c>
      <c r="AT3661" s="12">
        <f t="shared" si="9664"/>
        <v>0</v>
      </c>
      <c r="AU3661" s="12">
        <f t="shared" si="9664"/>
        <v>0</v>
      </c>
      <c r="AV3661" s="12">
        <f t="shared" si="9664"/>
        <v>0</v>
      </c>
      <c r="AW3661" s="12">
        <f t="shared" si="9664"/>
        <v>0</v>
      </c>
      <c r="AX3661" s="12">
        <f t="shared" si="9664"/>
        <v>0</v>
      </c>
      <c r="AY3661" s="12">
        <f t="shared" si="9664"/>
        <v>0</v>
      </c>
      <c r="AZ3661" s="12">
        <v>0</v>
      </c>
      <c r="BA3661" s="12">
        <v>0</v>
      </c>
      <c r="BB3661" s="12">
        <f t="shared" ref="BB3661:BQ3661" si="9665">SUM(BB3662)</f>
        <v>0</v>
      </c>
      <c r="BC3661" s="12">
        <f t="shared" si="9665"/>
        <v>0</v>
      </c>
      <c r="BD3661" s="12">
        <f t="shared" si="9665"/>
        <v>0</v>
      </c>
      <c r="BE3661" s="12">
        <f t="shared" si="9665"/>
        <v>0</v>
      </c>
      <c r="BF3661" s="12">
        <f t="shared" si="9665"/>
        <v>0</v>
      </c>
      <c r="BG3661" s="12">
        <f t="shared" si="9665"/>
        <v>0</v>
      </c>
      <c r="BH3661" s="12">
        <f t="shared" si="9665"/>
        <v>0</v>
      </c>
      <c r="BI3661" s="12">
        <f t="shared" si="9665"/>
        <v>0</v>
      </c>
      <c r="BJ3661" s="12">
        <f t="shared" si="9665"/>
        <v>0</v>
      </c>
      <c r="BK3661" s="12">
        <f t="shared" si="9665"/>
        <v>0</v>
      </c>
      <c r="BL3661" s="12">
        <f t="shared" si="9665"/>
        <v>0</v>
      </c>
      <c r="BM3661" s="12">
        <f t="shared" si="9665"/>
        <v>0</v>
      </c>
      <c r="BN3661" s="12">
        <f t="shared" si="9665"/>
        <v>0</v>
      </c>
      <c r="BO3661" s="12">
        <f t="shared" si="9665"/>
        <v>0</v>
      </c>
      <c r="BP3661" s="12">
        <f t="shared" si="9665"/>
        <v>0</v>
      </c>
      <c r="BQ3661" s="12">
        <f t="shared" si="9665"/>
        <v>0</v>
      </c>
      <c r="BR3661" s="12">
        <v>0</v>
      </c>
      <c r="BS3661" s="12">
        <v>0</v>
      </c>
      <c r="BT3661" s="12">
        <f t="shared" ref="BT3661:BZ3661" si="9666">SUM(BT3662)</f>
        <v>463773</v>
      </c>
      <c r="BU3661" s="12">
        <f t="shared" si="9666"/>
        <v>458273</v>
      </c>
      <c r="BV3661" s="12">
        <f t="shared" si="9666"/>
        <v>260362</v>
      </c>
      <c r="BW3661" s="12">
        <f t="shared" si="9666"/>
        <v>118000</v>
      </c>
      <c r="BX3661" s="12">
        <f t="shared" si="9666"/>
        <v>45000</v>
      </c>
      <c r="BY3661" s="12">
        <f t="shared" si="9666"/>
        <v>36500</v>
      </c>
      <c r="BZ3661" s="12">
        <f t="shared" si="9666"/>
        <v>36500</v>
      </c>
      <c r="CA3661" s="12">
        <f t="shared" si="9633"/>
        <v>378362</v>
      </c>
      <c r="CB3661" s="124">
        <f t="shared" si="9644"/>
        <v>82.562577328361044</v>
      </c>
    </row>
    <row r="3662" spans="1:80" x14ac:dyDescent="0.25">
      <c r="A3662" s="4" t="s">
        <v>928</v>
      </c>
      <c r="B3662" s="4" t="s">
        <v>88</v>
      </c>
      <c r="C3662" s="4" t="s">
        <v>1554</v>
      </c>
      <c r="D3662" s="79" t="s">
        <v>1555</v>
      </c>
      <c r="E3662" s="89">
        <v>6121</v>
      </c>
      <c r="F3662" s="79"/>
      <c r="G3662" s="75" t="s">
        <v>1906</v>
      </c>
      <c r="H3662" s="13" t="s">
        <v>46</v>
      </c>
      <c r="I3662" s="14">
        <v>384752</v>
      </c>
      <c r="J3662" s="14">
        <f t="shared" si="9632"/>
        <v>441689</v>
      </c>
      <c r="K3662" s="14">
        <v>436189</v>
      </c>
      <c r="L3662" s="14">
        <f t="shared" si="9635"/>
        <v>5500</v>
      </c>
      <c r="M3662" s="14">
        <v>5500</v>
      </c>
      <c r="N3662" s="14">
        <v>0</v>
      </c>
      <c r="O3662" s="14">
        <v>0</v>
      </c>
      <c r="P3662" s="14">
        <v>0</v>
      </c>
      <c r="Q3662" s="14">
        <v>0</v>
      </c>
      <c r="R3662" s="14">
        <v>5500</v>
      </c>
      <c r="S3662" s="14"/>
      <c r="T3662" s="14"/>
      <c r="U3662" s="14"/>
      <c r="V3662" s="14"/>
      <c r="W3662" s="14"/>
      <c r="X3662" s="14">
        <f t="shared" si="9548"/>
        <v>5500</v>
      </c>
      <c r="Y3662" s="14"/>
      <c r="Z3662" s="14">
        <v>230</v>
      </c>
      <c r="AA3662" s="14">
        <f>865+400</f>
        <v>1265</v>
      </c>
      <c r="AB3662" s="14">
        <f>466+34</f>
        <v>500</v>
      </c>
      <c r="AC3662" s="14">
        <v>894</v>
      </c>
      <c r="AD3662" s="14">
        <v>1151</v>
      </c>
      <c r="AE3662" s="14">
        <v>1151</v>
      </c>
      <c r="AF3662" s="14"/>
      <c r="AG3662" s="14"/>
      <c r="AH3662" s="14">
        <v>5191</v>
      </c>
      <c r="AI3662" s="14">
        <v>309</v>
      </c>
      <c r="AJ3662" s="14">
        <v>0</v>
      </c>
      <c r="AK3662" s="14"/>
      <c r="AL3662" s="14"/>
      <c r="AM3662" s="14"/>
      <c r="AN3662" s="14"/>
      <c r="AO3662" s="14"/>
      <c r="AP3662" s="14">
        <f t="shared" si="9549"/>
        <v>0</v>
      </c>
      <c r="AQ3662" s="14"/>
      <c r="AR3662" s="14"/>
      <c r="AS3662" s="14"/>
      <c r="AT3662" s="14"/>
      <c r="AU3662" s="14"/>
      <c r="AV3662" s="14"/>
      <c r="AW3662" s="14"/>
      <c r="AX3662" s="14"/>
      <c r="AY3662" s="14"/>
      <c r="AZ3662" s="14">
        <v>0</v>
      </c>
      <c r="BA3662" s="14">
        <v>0</v>
      </c>
      <c r="BB3662" s="14">
        <v>0</v>
      </c>
      <c r="BC3662" s="14"/>
      <c r="BD3662" s="14"/>
      <c r="BE3662" s="14"/>
      <c r="BF3662" s="14"/>
      <c r="BG3662" s="14"/>
      <c r="BH3662" s="14">
        <f t="shared" si="9550"/>
        <v>0</v>
      </c>
      <c r="BI3662" s="14"/>
      <c r="BJ3662" s="14"/>
      <c r="BK3662" s="14"/>
      <c r="BL3662" s="14"/>
      <c r="BM3662" s="14"/>
      <c r="BN3662" s="14"/>
      <c r="BO3662" s="14"/>
      <c r="BP3662" s="14"/>
      <c r="BQ3662" s="14"/>
      <c r="BR3662" s="14">
        <v>0</v>
      </c>
      <c r="BS3662" s="14">
        <v>0</v>
      </c>
      <c r="BT3662" s="14">
        <v>463773</v>
      </c>
      <c r="BU3662" s="14">
        <v>458273</v>
      </c>
      <c r="BV3662" s="14">
        <v>260362</v>
      </c>
      <c r="BW3662" s="14">
        <f t="shared" ref="BW3662:BW3721" si="9667">BX3662+BY3662+BZ3662</f>
        <v>118000</v>
      </c>
      <c r="BX3662" s="14">
        <v>45000</v>
      </c>
      <c r="BY3662" s="14">
        <v>36500</v>
      </c>
      <c r="BZ3662" s="14">
        <v>36500</v>
      </c>
      <c r="CA3662" s="14">
        <f t="shared" si="9633"/>
        <v>378362</v>
      </c>
      <c r="CB3662" s="122">
        <f t="shared" si="9644"/>
        <v>82.562577328361044</v>
      </c>
    </row>
    <row r="3663" spans="1:80" x14ac:dyDescent="0.25">
      <c r="A3663" s="4" t="s">
        <v>928</v>
      </c>
      <c r="B3663" s="4" t="s">
        <v>88</v>
      </c>
      <c r="C3663" s="4" t="s">
        <v>1554</v>
      </c>
      <c r="D3663" s="79" t="s">
        <v>1555</v>
      </c>
      <c r="E3663" s="78" t="s">
        <v>47</v>
      </c>
      <c r="F3663" s="78" t="s">
        <v>1</v>
      </c>
      <c r="G3663" s="2" t="s">
        <v>1</v>
      </c>
      <c r="H3663" s="2" t="s">
        <v>48</v>
      </c>
      <c r="I3663" s="12">
        <f>SUM(I3664:I3671)</f>
        <v>315600</v>
      </c>
      <c r="J3663" s="12">
        <f t="shared" si="9632"/>
        <v>360138</v>
      </c>
      <c r="K3663" s="12">
        <f t="shared" ref="K3663" si="9668">SUM(K3664:K3671)</f>
        <v>188238</v>
      </c>
      <c r="L3663" s="12">
        <f t="shared" si="9635"/>
        <v>171900</v>
      </c>
      <c r="M3663" s="12">
        <f t="shared" ref="M3663:Q3663" si="9669">SUM(M3664:M3671)</f>
        <v>142900</v>
      </c>
      <c r="N3663" s="12">
        <f t="shared" si="9669"/>
        <v>0</v>
      </c>
      <c r="O3663" s="12">
        <f t="shared" si="9669"/>
        <v>29000</v>
      </c>
      <c r="P3663" s="12">
        <f t="shared" si="9669"/>
        <v>0</v>
      </c>
      <c r="Q3663" s="12">
        <f t="shared" si="9669"/>
        <v>0</v>
      </c>
      <c r="R3663" s="12">
        <f t="shared" ref="R3663:AG3663" si="9670">SUM(R3664:R3671)</f>
        <v>142900</v>
      </c>
      <c r="S3663" s="12">
        <f t="shared" si="9670"/>
        <v>0</v>
      </c>
      <c r="T3663" s="12">
        <f t="shared" si="9670"/>
        <v>0</v>
      </c>
      <c r="U3663" s="12">
        <f t="shared" si="9670"/>
        <v>0</v>
      </c>
      <c r="V3663" s="12">
        <f t="shared" si="9670"/>
        <v>0</v>
      </c>
      <c r="W3663" s="12">
        <f t="shared" si="9670"/>
        <v>0</v>
      </c>
      <c r="X3663" s="12">
        <f t="shared" si="9670"/>
        <v>142900</v>
      </c>
      <c r="Y3663" s="12">
        <f t="shared" si="9670"/>
        <v>0</v>
      </c>
      <c r="Z3663" s="12">
        <f t="shared" si="9670"/>
        <v>15005</v>
      </c>
      <c r="AA3663" s="12">
        <f t="shared" si="9670"/>
        <v>8564</v>
      </c>
      <c r="AB3663" s="12">
        <f t="shared" si="9670"/>
        <v>7000</v>
      </c>
      <c r="AC3663" s="12">
        <f t="shared" si="9670"/>
        <v>9507</v>
      </c>
      <c r="AD3663" s="12">
        <f t="shared" si="9670"/>
        <v>4940</v>
      </c>
      <c r="AE3663" s="12">
        <f t="shared" si="9670"/>
        <v>0</v>
      </c>
      <c r="AF3663" s="12">
        <f t="shared" si="9670"/>
        <v>769</v>
      </c>
      <c r="AG3663" s="12">
        <f t="shared" si="9670"/>
        <v>14850</v>
      </c>
      <c r="AH3663" s="12">
        <v>60635</v>
      </c>
      <c r="AI3663" s="12">
        <v>82265</v>
      </c>
      <c r="AJ3663" s="12">
        <f t="shared" ref="AJ3663:AY3663" si="9671">SUM(AJ3664:AJ3671)</f>
        <v>0</v>
      </c>
      <c r="AK3663" s="12">
        <f t="shared" si="9671"/>
        <v>1051</v>
      </c>
      <c r="AL3663" s="12">
        <f t="shared" si="9671"/>
        <v>0</v>
      </c>
      <c r="AM3663" s="12">
        <f t="shared" si="9671"/>
        <v>9533</v>
      </c>
      <c r="AN3663" s="12">
        <f t="shared" si="9671"/>
        <v>0</v>
      </c>
      <c r="AO3663" s="12">
        <f t="shared" si="9671"/>
        <v>0</v>
      </c>
      <c r="AP3663" s="12">
        <f t="shared" si="9671"/>
        <v>10584</v>
      </c>
      <c r="AQ3663" s="12">
        <f t="shared" si="9671"/>
        <v>0</v>
      </c>
      <c r="AR3663" s="12">
        <f t="shared" si="9671"/>
        <v>0</v>
      </c>
      <c r="AS3663" s="12">
        <f t="shared" si="9671"/>
        <v>1051</v>
      </c>
      <c r="AT3663" s="12">
        <f t="shared" si="9671"/>
        <v>0</v>
      </c>
      <c r="AU3663" s="12">
        <f t="shared" si="9671"/>
        <v>0</v>
      </c>
      <c r="AV3663" s="12">
        <f t="shared" si="9671"/>
        <v>0</v>
      </c>
      <c r="AW3663" s="12">
        <f t="shared" si="9671"/>
        <v>0</v>
      </c>
      <c r="AX3663" s="12">
        <f t="shared" si="9671"/>
        <v>9533</v>
      </c>
      <c r="AY3663" s="12">
        <f t="shared" si="9671"/>
        <v>0</v>
      </c>
      <c r="AZ3663" s="12">
        <v>10584</v>
      </c>
      <c r="BA3663" s="12">
        <v>0</v>
      </c>
      <c r="BB3663" s="12">
        <f t="shared" ref="BB3663:BQ3663" si="9672">SUM(BB3664:BB3671)</f>
        <v>29000</v>
      </c>
      <c r="BC3663" s="12">
        <f t="shared" si="9672"/>
        <v>1300</v>
      </c>
      <c r="BD3663" s="12">
        <f t="shared" si="9672"/>
        <v>0</v>
      </c>
      <c r="BE3663" s="12">
        <f t="shared" si="9672"/>
        <v>17674</v>
      </c>
      <c r="BF3663" s="12">
        <f t="shared" si="9672"/>
        <v>0</v>
      </c>
      <c r="BG3663" s="12">
        <f t="shared" si="9672"/>
        <v>0</v>
      </c>
      <c r="BH3663" s="12">
        <f t="shared" si="9672"/>
        <v>47974</v>
      </c>
      <c r="BI3663" s="12">
        <f t="shared" si="9672"/>
        <v>6273</v>
      </c>
      <c r="BJ3663" s="12">
        <f t="shared" si="9672"/>
        <v>1652</v>
      </c>
      <c r="BK3663" s="12">
        <f t="shared" si="9672"/>
        <v>1300</v>
      </c>
      <c r="BL3663" s="12">
        <f t="shared" si="9672"/>
        <v>0</v>
      </c>
      <c r="BM3663" s="12">
        <f t="shared" si="9672"/>
        <v>0</v>
      </c>
      <c r="BN3663" s="12">
        <f t="shared" si="9672"/>
        <v>0</v>
      </c>
      <c r="BO3663" s="12">
        <f t="shared" si="9672"/>
        <v>3500</v>
      </c>
      <c r="BP3663" s="12">
        <f t="shared" si="9672"/>
        <v>6800</v>
      </c>
      <c r="BQ3663" s="12">
        <f t="shared" si="9672"/>
        <v>7374</v>
      </c>
      <c r="BR3663" s="12">
        <v>26899</v>
      </c>
      <c r="BS3663" s="12">
        <v>21075</v>
      </c>
      <c r="BT3663" s="12">
        <f t="shared" ref="BT3663:BZ3663" si="9673">SUM(BT3664:BT3671)</f>
        <v>377309</v>
      </c>
      <c r="BU3663" s="12">
        <f t="shared" si="9673"/>
        <v>205409</v>
      </c>
      <c r="BV3663" s="12">
        <f t="shared" si="9673"/>
        <v>103668</v>
      </c>
      <c r="BW3663" s="12">
        <f t="shared" si="9673"/>
        <v>48030</v>
      </c>
      <c r="BX3663" s="12">
        <f t="shared" si="9673"/>
        <v>19930</v>
      </c>
      <c r="BY3663" s="12">
        <f t="shared" si="9673"/>
        <v>14050</v>
      </c>
      <c r="BZ3663" s="12">
        <f t="shared" si="9673"/>
        <v>14050</v>
      </c>
      <c r="CA3663" s="12">
        <f t="shared" si="9633"/>
        <v>151698</v>
      </c>
      <c r="CB3663" s="124">
        <f t="shared" si="9644"/>
        <v>73.851681279788124</v>
      </c>
    </row>
    <row r="3664" spans="1:80" x14ac:dyDescent="0.25">
      <c r="A3664" s="4" t="s">
        <v>928</v>
      </c>
      <c r="B3664" s="4" t="s">
        <v>88</v>
      </c>
      <c r="C3664" s="4" t="s">
        <v>1554</v>
      </c>
      <c r="D3664" s="79" t="s">
        <v>1555</v>
      </c>
      <c r="E3664" s="89">
        <v>6131</v>
      </c>
      <c r="F3664" s="79"/>
      <c r="G3664" s="75" t="s">
        <v>1906</v>
      </c>
      <c r="H3664" s="13" t="s">
        <v>49</v>
      </c>
      <c r="I3664" s="14">
        <v>4400</v>
      </c>
      <c r="J3664" s="14">
        <f t="shared" si="9632"/>
        <v>5900</v>
      </c>
      <c r="K3664" s="14">
        <v>1900</v>
      </c>
      <c r="L3664" s="14">
        <f t="shared" si="9635"/>
        <v>4000</v>
      </c>
      <c r="M3664" s="14">
        <v>4000</v>
      </c>
      <c r="N3664" s="14">
        <v>0</v>
      </c>
      <c r="O3664" s="14">
        <v>0</v>
      </c>
      <c r="P3664" s="14">
        <v>0</v>
      </c>
      <c r="Q3664" s="14">
        <v>0</v>
      </c>
      <c r="R3664" s="14">
        <v>4000</v>
      </c>
      <c r="S3664" s="14"/>
      <c r="T3664" s="14"/>
      <c r="U3664" s="14"/>
      <c r="V3664" s="14"/>
      <c r="W3664" s="14"/>
      <c r="X3664" s="14">
        <f t="shared" si="9548"/>
        <v>4000</v>
      </c>
      <c r="Y3664" s="14"/>
      <c r="Z3664" s="14">
        <v>270</v>
      </c>
      <c r="AA3664" s="14"/>
      <c r="AB3664" s="14"/>
      <c r="AC3664" s="14"/>
      <c r="AD3664" s="14"/>
      <c r="AE3664" s="14"/>
      <c r="AF3664" s="14"/>
      <c r="AG3664" s="14"/>
      <c r="AH3664" s="14">
        <v>270</v>
      </c>
      <c r="AI3664" s="14">
        <v>3730</v>
      </c>
      <c r="AJ3664" s="14">
        <v>0</v>
      </c>
      <c r="AK3664" s="14"/>
      <c r="AL3664" s="14"/>
      <c r="AM3664" s="14"/>
      <c r="AN3664" s="14"/>
      <c r="AO3664" s="14"/>
      <c r="AP3664" s="14">
        <f t="shared" si="9549"/>
        <v>0</v>
      </c>
      <c r="AQ3664" s="14"/>
      <c r="AR3664" s="14"/>
      <c r="AS3664" s="14"/>
      <c r="AT3664" s="14"/>
      <c r="AU3664" s="14"/>
      <c r="AV3664" s="14"/>
      <c r="AW3664" s="14"/>
      <c r="AX3664" s="14"/>
      <c r="AY3664" s="14"/>
      <c r="AZ3664" s="14">
        <v>0</v>
      </c>
      <c r="BA3664" s="14">
        <v>0</v>
      </c>
      <c r="BB3664" s="14">
        <v>0</v>
      </c>
      <c r="BC3664" s="14"/>
      <c r="BD3664" s="14"/>
      <c r="BE3664" s="14"/>
      <c r="BF3664" s="14"/>
      <c r="BG3664" s="14"/>
      <c r="BH3664" s="14">
        <f t="shared" si="9550"/>
        <v>0</v>
      </c>
      <c r="BI3664" s="14"/>
      <c r="BJ3664" s="14"/>
      <c r="BK3664" s="14"/>
      <c r="BL3664" s="14"/>
      <c r="BM3664" s="14"/>
      <c r="BN3664" s="14"/>
      <c r="BO3664" s="14"/>
      <c r="BP3664" s="14"/>
      <c r="BQ3664" s="14"/>
      <c r="BR3664" s="14">
        <v>0</v>
      </c>
      <c r="BS3664" s="14">
        <v>0</v>
      </c>
      <c r="BT3664" s="14">
        <v>5900</v>
      </c>
      <c r="BU3664" s="14">
        <v>1900</v>
      </c>
      <c r="BV3664" s="14">
        <v>1000</v>
      </c>
      <c r="BW3664" s="14">
        <f t="shared" si="9667"/>
        <v>900</v>
      </c>
      <c r="BX3664" s="14">
        <v>900</v>
      </c>
      <c r="BY3664" s="14"/>
      <c r="BZ3664" s="14"/>
      <c r="CA3664" s="14">
        <f t="shared" si="9633"/>
        <v>1900</v>
      </c>
      <c r="CB3664" s="122">
        <f t="shared" si="9644"/>
        <v>100</v>
      </c>
    </row>
    <row r="3665" spans="1:80" x14ac:dyDescent="0.25">
      <c r="A3665" s="4" t="s">
        <v>928</v>
      </c>
      <c r="B3665" s="4" t="s">
        <v>88</v>
      </c>
      <c r="C3665" s="4" t="s">
        <v>1554</v>
      </c>
      <c r="D3665" s="79" t="s">
        <v>1555</v>
      </c>
      <c r="E3665" s="89">
        <v>6132</v>
      </c>
      <c r="F3665" s="79"/>
      <c r="G3665" s="75" t="s">
        <v>1906</v>
      </c>
      <c r="H3665" s="13" t="s">
        <v>196</v>
      </c>
      <c r="I3665" s="14">
        <v>64500</v>
      </c>
      <c r="J3665" s="14">
        <f t="shared" si="9632"/>
        <v>70950</v>
      </c>
      <c r="K3665" s="14">
        <v>70950</v>
      </c>
      <c r="L3665" s="14">
        <f t="shared" si="9635"/>
        <v>0</v>
      </c>
      <c r="M3665" s="14">
        <v>0</v>
      </c>
      <c r="N3665" s="14">
        <v>0</v>
      </c>
      <c r="O3665" s="14">
        <v>0</v>
      </c>
      <c r="P3665" s="14">
        <v>0</v>
      </c>
      <c r="Q3665" s="14">
        <v>0</v>
      </c>
      <c r="R3665" s="14">
        <v>0</v>
      </c>
      <c r="S3665" s="14"/>
      <c r="T3665" s="14"/>
      <c r="U3665" s="14"/>
      <c r="V3665" s="14"/>
      <c r="W3665" s="14"/>
      <c r="X3665" s="14">
        <f t="shared" si="9548"/>
        <v>0</v>
      </c>
      <c r="Y3665" s="14"/>
      <c r="Z3665" s="14"/>
      <c r="AA3665" s="14"/>
      <c r="AB3665" s="14"/>
      <c r="AC3665" s="14"/>
      <c r="AD3665" s="14"/>
      <c r="AE3665" s="14"/>
      <c r="AF3665" s="14"/>
      <c r="AG3665" s="14"/>
      <c r="AH3665" s="14">
        <v>0</v>
      </c>
      <c r="AI3665" s="14">
        <v>0</v>
      </c>
      <c r="AJ3665" s="14">
        <v>0</v>
      </c>
      <c r="AK3665" s="14"/>
      <c r="AL3665" s="14"/>
      <c r="AM3665" s="14"/>
      <c r="AN3665" s="14"/>
      <c r="AO3665" s="14"/>
      <c r="AP3665" s="14">
        <f t="shared" si="9549"/>
        <v>0</v>
      </c>
      <c r="AQ3665" s="14"/>
      <c r="AR3665" s="14"/>
      <c r="AS3665" s="14"/>
      <c r="AT3665" s="14"/>
      <c r="AU3665" s="14"/>
      <c r="AV3665" s="14"/>
      <c r="AW3665" s="14"/>
      <c r="AX3665" s="14"/>
      <c r="AY3665" s="14"/>
      <c r="AZ3665" s="14">
        <v>0</v>
      </c>
      <c r="BA3665" s="14">
        <v>0</v>
      </c>
      <c r="BB3665" s="14">
        <v>0</v>
      </c>
      <c r="BC3665" s="14"/>
      <c r="BD3665" s="14"/>
      <c r="BE3665" s="14"/>
      <c r="BF3665" s="14"/>
      <c r="BG3665" s="14"/>
      <c r="BH3665" s="14">
        <f t="shared" si="9550"/>
        <v>0</v>
      </c>
      <c r="BI3665" s="14"/>
      <c r="BJ3665" s="14"/>
      <c r="BK3665" s="14"/>
      <c r="BL3665" s="14"/>
      <c r="BM3665" s="14"/>
      <c r="BN3665" s="14"/>
      <c r="BO3665" s="14"/>
      <c r="BP3665" s="14"/>
      <c r="BQ3665" s="14"/>
      <c r="BR3665" s="14">
        <v>0</v>
      </c>
      <c r="BS3665" s="14">
        <v>0</v>
      </c>
      <c r="BT3665" s="14">
        <v>70950</v>
      </c>
      <c r="BU3665" s="14">
        <v>70950</v>
      </c>
      <c r="BV3665" s="14">
        <v>35400</v>
      </c>
      <c r="BW3665" s="14">
        <f t="shared" si="9667"/>
        <v>15900</v>
      </c>
      <c r="BX3665" s="14">
        <v>5900</v>
      </c>
      <c r="BY3665" s="14">
        <v>5000</v>
      </c>
      <c r="BZ3665" s="14">
        <v>5000</v>
      </c>
      <c r="CA3665" s="14">
        <f t="shared" si="9633"/>
        <v>51300</v>
      </c>
      <c r="CB3665" s="122">
        <f t="shared" si="9644"/>
        <v>72.304439746300204</v>
      </c>
    </row>
    <row r="3666" spans="1:80" x14ac:dyDescent="0.25">
      <c r="A3666" s="4" t="s">
        <v>928</v>
      </c>
      <c r="B3666" s="4" t="s">
        <v>88</v>
      </c>
      <c r="C3666" s="4" t="s">
        <v>1554</v>
      </c>
      <c r="D3666" s="79" t="s">
        <v>1555</v>
      </c>
      <c r="E3666" s="89">
        <v>6133</v>
      </c>
      <c r="F3666" s="79"/>
      <c r="G3666" s="75" t="s">
        <v>1906</v>
      </c>
      <c r="H3666" s="13" t="s">
        <v>198</v>
      </c>
      <c r="I3666" s="14">
        <v>16500</v>
      </c>
      <c r="J3666" s="14">
        <f t="shared" si="9632"/>
        <v>18150</v>
      </c>
      <c r="K3666" s="14">
        <v>18150</v>
      </c>
      <c r="L3666" s="14">
        <f t="shared" si="9635"/>
        <v>0</v>
      </c>
      <c r="M3666" s="14">
        <v>0</v>
      </c>
      <c r="N3666" s="14">
        <v>0</v>
      </c>
      <c r="O3666" s="14">
        <v>0</v>
      </c>
      <c r="P3666" s="14">
        <v>0</v>
      </c>
      <c r="Q3666" s="14">
        <v>0</v>
      </c>
      <c r="R3666" s="14">
        <v>0</v>
      </c>
      <c r="S3666" s="14"/>
      <c r="T3666" s="14"/>
      <c r="U3666" s="14"/>
      <c r="V3666" s="14"/>
      <c r="W3666" s="14"/>
      <c r="X3666" s="14">
        <f t="shared" si="9548"/>
        <v>0</v>
      </c>
      <c r="Y3666" s="14"/>
      <c r="Z3666" s="14"/>
      <c r="AA3666" s="14"/>
      <c r="AB3666" s="14"/>
      <c r="AC3666" s="14"/>
      <c r="AD3666" s="14"/>
      <c r="AE3666" s="14"/>
      <c r="AF3666" s="14"/>
      <c r="AG3666" s="14"/>
      <c r="AH3666" s="14">
        <v>0</v>
      </c>
      <c r="AI3666" s="14">
        <v>0</v>
      </c>
      <c r="AJ3666" s="14">
        <v>0</v>
      </c>
      <c r="AK3666" s="14"/>
      <c r="AL3666" s="14"/>
      <c r="AM3666" s="14"/>
      <c r="AN3666" s="14"/>
      <c r="AO3666" s="14"/>
      <c r="AP3666" s="14">
        <f t="shared" si="9549"/>
        <v>0</v>
      </c>
      <c r="AQ3666" s="14"/>
      <c r="AR3666" s="14"/>
      <c r="AS3666" s="14"/>
      <c r="AT3666" s="14"/>
      <c r="AU3666" s="14"/>
      <c r="AV3666" s="14"/>
      <c r="AW3666" s="14"/>
      <c r="AX3666" s="14"/>
      <c r="AY3666" s="14"/>
      <c r="AZ3666" s="14">
        <v>0</v>
      </c>
      <c r="BA3666" s="14">
        <v>0</v>
      </c>
      <c r="BB3666" s="14">
        <v>0</v>
      </c>
      <c r="BC3666" s="14"/>
      <c r="BD3666" s="14"/>
      <c r="BE3666" s="14"/>
      <c r="BF3666" s="14"/>
      <c r="BG3666" s="14"/>
      <c r="BH3666" s="14">
        <f t="shared" si="9550"/>
        <v>0</v>
      </c>
      <c r="BI3666" s="14"/>
      <c r="BJ3666" s="14"/>
      <c r="BK3666" s="14"/>
      <c r="BL3666" s="14"/>
      <c r="BM3666" s="14"/>
      <c r="BN3666" s="14"/>
      <c r="BO3666" s="14"/>
      <c r="BP3666" s="14"/>
      <c r="BQ3666" s="14"/>
      <c r="BR3666" s="14">
        <v>0</v>
      </c>
      <c r="BS3666" s="14">
        <v>0</v>
      </c>
      <c r="BT3666" s="14">
        <v>18150</v>
      </c>
      <c r="BU3666" s="14">
        <v>18150</v>
      </c>
      <c r="BV3666" s="14">
        <v>9120</v>
      </c>
      <c r="BW3666" s="14">
        <f t="shared" si="9667"/>
        <v>3920</v>
      </c>
      <c r="BX3666" s="14">
        <v>1520</v>
      </c>
      <c r="BY3666" s="14">
        <v>1200</v>
      </c>
      <c r="BZ3666" s="14">
        <v>1200</v>
      </c>
      <c r="CA3666" s="14">
        <f t="shared" si="9633"/>
        <v>13040</v>
      </c>
      <c r="CB3666" s="122">
        <f t="shared" si="9644"/>
        <v>71.8457300275482</v>
      </c>
    </row>
    <row r="3667" spans="1:80" x14ac:dyDescent="0.25">
      <c r="A3667" s="4" t="s">
        <v>928</v>
      </c>
      <c r="B3667" s="4" t="s">
        <v>88</v>
      </c>
      <c r="C3667" s="4" t="s">
        <v>1554</v>
      </c>
      <c r="D3667" s="79" t="s">
        <v>1555</v>
      </c>
      <c r="E3667" s="89">
        <v>6134</v>
      </c>
      <c r="F3667" s="79"/>
      <c r="G3667" s="75" t="s">
        <v>1906</v>
      </c>
      <c r="H3667" s="13" t="s">
        <v>200</v>
      </c>
      <c r="I3667" s="14">
        <v>96000</v>
      </c>
      <c r="J3667" s="14">
        <f t="shared" si="9632"/>
        <v>122500</v>
      </c>
      <c r="K3667" s="14">
        <v>16500</v>
      </c>
      <c r="L3667" s="14">
        <f t="shared" si="9635"/>
        <v>106000</v>
      </c>
      <c r="M3667" s="14">
        <v>97000</v>
      </c>
      <c r="N3667" s="14">
        <v>0</v>
      </c>
      <c r="O3667" s="14">
        <v>9000</v>
      </c>
      <c r="P3667" s="14">
        <v>0</v>
      </c>
      <c r="Q3667" s="14">
        <v>0</v>
      </c>
      <c r="R3667" s="14">
        <v>97000</v>
      </c>
      <c r="S3667" s="14"/>
      <c r="T3667" s="14"/>
      <c r="U3667" s="14"/>
      <c r="V3667" s="14"/>
      <c r="W3667" s="14"/>
      <c r="X3667" s="14">
        <f t="shared" si="9548"/>
        <v>97000</v>
      </c>
      <c r="Y3667" s="14"/>
      <c r="Z3667" s="14">
        <v>12000</v>
      </c>
      <c r="AA3667" s="14">
        <v>8064</v>
      </c>
      <c r="AB3667" s="14">
        <v>7000</v>
      </c>
      <c r="AC3667" s="14">
        <v>9507</v>
      </c>
      <c r="AD3667" s="14">
        <v>4940</v>
      </c>
      <c r="AE3667" s="14"/>
      <c r="AF3667" s="14">
        <v>769</v>
      </c>
      <c r="AG3667" s="14">
        <v>12910</v>
      </c>
      <c r="AH3667" s="14">
        <v>55190</v>
      </c>
      <c r="AI3667" s="14">
        <v>41810</v>
      </c>
      <c r="AJ3667" s="14">
        <v>0</v>
      </c>
      <c r="AK3667" s="14"/>
      <c r="AL3667" s="14"/>
      <c r="AM3667" s="14"/>
      <c r="AN3667" s="14"/>
      <c r="AO3667" s="14"/>
      <c r="AP3667" s="14">
        <f t="shared" si="9549"/>
        <v>0</v>
      </c>
      <c r="AQ3667" s="14"/>
      <c r="AR3667" s="14"/>
      <c r="AS3667" s="14"/>
      <c r="AT3667" s="14"/>
      <c r="AU3667" s="14"/>
      <c r="AV3667" s="14"/>
      <c r="AW3667" s="14"/>
      <c r="AX3667" s="14"/>
      <c r="AY3667" s="14"/>
      <c r="AZ3667" s="14">
        <v>0</v>
      </c>
      <c r="BA3667" s="14">
        <v>0</v>
      </c>
      <c r="BB3667" s="14">
        <v>9000</v>
      </c>
      <c r="BC3667" s="14">
        <v>1300</v>
      </c>
      <c r="BD3667" s="14"/>
      <c r="BE3667" s="14">
        <f>3200+7374</f>
        <v>10574</v>
      </c>
      <c r="BF3667" s="14"/>
      <c r="BG3667" s="14"/>
      <c r="BH3667" s="14">
        <f t="shared" si="9550"/>
        <v>20874</v>
      </c>
      <c r="BI3667" s="14">
        <v>6273</v>
      </c>
      <c r="BJ3667" s="14">
        <v>1652</v>
      </c>
      <c r="BK3667" s="14">
        <v>1300</v>
      </c>
      <c r="BL3667" s="14"/>
      <c r="BM3667" s="14"/>
      <c r="BN3667" s="14"/>
      <c r="BO3667" s="14">
        <v>3200</v>
      </c>
      <c r="BP3667" s="14"/>
      <c r="BQ3667" s="14">
        <v>7374</v>
      </c>
      <c r="BR3667" s="14">
        <v>19799</v>
      </c>
      <c r="BS3667" s="14">
        <v>1075</v>
      </c>
      <c r="BT3667" s="14">
        <v>139000</v>
      </c>
      <c r="BU3667" s="14">
        <v>33000</v>
      </c>
      <c r="BV3667" s="14">
        <v>16500</v>
      </c>
      <c r="BW3667" s="14">
        <f t="shared" si="9667"/>
        <v>7150</v>
      </c>
      <c r="BX3667" s="14">
        <v>2750</v>
      </c>
      <c r="BY3667" s="14">
        <v>2200</v>
      </c>
      <c r="BZ3667" s="14">
        <v>2200</v>
      </c>
      <c r="CA3667" s="14">
        <f t="shared" si="9633"/>
        <v>23650</v>
      </c>
      <c r="CB3667" s="122">
        <f t="shared" si="9644"/>
        <v>71.666666666666671</v>
      </c>
    </row>
    <row r="3668" spans="1:80" x14ac:dyDescent="0.25">
      <c r="A3668" s="4" t="s">
        <v>928</v>
      </c>
      <c r="B3668" s="4" t="s">
        <v>88</v>
      </c>
      <c r="C3668" s="4" t="s">
        <v>1554</v>
      </c>
      <c r="D3668" s="79" t="s">
        <v>1555</v>
      </c>
      <c r="E3668" s="89">
        <v>6135</v>
      </c>
      <c r="F3668" s="79"/>
      <c r="G3668" s="75" t="s">
        <v>1906</v>
      </c>
      <c r="H3668" s="13" t="s">
        <v>201</v>
      </c>
      <c r="I3668" s="14">
        <v>2400</v>
      </c>
      <c r="J3668" s="14">
        <f t="shared" si="9632"/>
        <v>2550</v>
      </c>
      <c r="K3668" s="14">
        <v>1650</v>
      </c>
      <c r="L3668" s="14">
        <f t="shared" si="9635"/>
        <v>900</v>
      </c>
      <c r="M3668" s="14">
        <v>900</v>
      </c>
      <c r="N3668" s="14">
        <v>0</v>
      </c>
      <c r="O3668" s="14">
        <v>0</v>
      </c>
      <c r="P3668" s="14">
        <v>0</v>
      </c>
      <c r="Q3668" s="14">
        <v>0</v>
      </c>
      <c r="R3668" s="14">
        <v>900</v>
      </c>
      <c r="S3668" s="14"/>
      <c r="T3668" s="14"/>
      <c r="U3668" s="14"/>
      <c r="V3668" s="14"/>
      <c r="W3668" s="14"/>
      <c r="X3668" s="14">
        <f t="shared" si="9548"/>
        <v>900</v>
      </c>
      <c r="Y3668" s="14"/>
      <c r="Z3668" s="14"/>
      <c r="AA3668" s="14">
        <v>500</v>
      </c>
      <c r="AB3668" s="14"/>
      <c r="AC3668" s="14"/>
      <c r="AD3668" s="14"/>
      <c r="AE3668" s="14"/>
      <c r="AF3668" s="14"/>
      <c r="AG3668" s="14">
        <v>400</v>
      </c>
      <c r="AH3668" s="14">
        <v>900</v>
      </c>
      <c r="AI3668" s="14">
        <v>0</v>
      </c>
      <c r="AJ3668" s="14">
        <v>0</v>
      </c>
      <c r="AK3668" s="14"/>
      <c r="AL3668" s="14"/>
      <c r="AM3668" s="14"/>
      <c r="AN3668" s="14"/>
      <c r="AO3668" s="14"/>
      <c r="AP3668" s="14">
        <f t="shared" si="9549"/>
        <v>0</v>
      </c>
      <c r="AQ3668" s="14"/>
      <c r="AR3668" s="14"/>
      <c r="AS3668" s="14"/>
      <c r="AT3668" s="14"/>
      <c r="AU3668" s="14"/>
      <c r="AV3668" s="14"/>
      <c r="AW3668" s="14"/>
      <c r="AX3668" s="14"/>
      <c r="AY3668" s="14"/>
      <c r="AZ3668" s="14">
        <v>0</v>
      </c>
      <c r="BA3668" s="14">
        <v>0</v>
      </c>
      <c r="BB3668" s="14">
        <v>0</v>
      </c>
      <c r="BC3668" s="14"/>
      <c r="BD3668" s="14"/>
      <c r="BE3668" s="14">
        <v>100</v>
      </c>
      <c r="BF3668" s="14"/>
      <c r="BG3668" s="14"/>
      <c r="BH3668" s="14">
        <f t="shared" si="9550"/>
        <v>100</v>
      </c>
      <c r="BI3668" s="14"/>
      <c r="BJ3668" s="14"/>
      <c r="BK3668" s="14"/>
      <c r="BL3668" s="14"/>
      <c r="BM3668" s="14"/>
      <c r="BN3668" s="14"/>
      <c r="BO3668" s="14">
        <v>100</v>
      </c>
      <c r="BP3668" s="14"/>
      <c r="BQ3668" s="14"/>
      <c r="BR3668" s="14">
        <v>100</v>
      </c>
      <c r="BS3668" s="14">
        <v>0</v>
      </c>
      <c r="BT3668" s="14">
        <v>2550</v>
      </c>
      <c r="BU3668" s="14">
        <v>1650</v>
      </c>
      <c r="BV3668" s="14">
        <v>1000</v>
      </c>
      <c r="BW3668" s="14">
        <f t="shared" si="9667"/>
        <v>650</v>
      </c>
      <c r="BX3668" s="14">
        <v>650</v>
      </c>
      <c r="BY3668" s="14"/>
      <c r="BZ3668" s="14"/>
      <c r="CA3668" s="14">
        <f t="shared" si="9633"/>
        <v>1650</v>
      </c>
      <c r="CB3668" s="122">
        <f t="shared" si="9644"/>
        <v>100</v>
      </c>
    </row>
    <row r="3669" spans="1:80" x14ac:dyDescent="0.25">
      <c r="A3669" s="4" t="s">
        <v>928</v>
      </c>
      <c r="B3669" s="4" t="s">
        <v>88</v>
      </c>
      <c r="C3669" s="4" t="s">
        <v>1554</v>
      </c>
      <c r="D3669" s="79" t="s">
        <v>1555</v>
      </c>
      <c r="E3669" s="89">
        <v>6137</v>
      </c>
      <c r="F3669" s="79"/>
      <c r="G3669" s="75" t="s">
        <v>1906</v>
      </c>
      <c r="H3669" s="13" t="s">
        <v>204</v>
      </c>
      <c r="I3669" s="14">
        <v>32000</v>
      </c>
      <c r="J3669" s="14">
        <f t="shared" si="9632"/>
        <v>33000</v>
      </c>
      <c r="K3669" s="14">
        <v>11000</v>
      </c>
      <c r="L3669" s="14">
        <f t="shared" si="9635"/>
        <v>22000</v>
      </c>
      <c r="M3669" s="14">
        <v>22000</v>
      </c>
      <c r="N3669" s="14">
        <v>0</v>
      </c>
      <c r="O3669" s="14">
        <v>0</v>
      </c>
      <c r="P3669" s="14">
        <v>0</v>
      </c>
      <c r="Q3669" s="14">
        <v>0</v>
      </c>
      <c r="R3669" s="14">
        <v>22000</v>
      </c>
      <c r="S3669" s="14"/>
      <c r="T3669" s="14"/>
      <c r="U3669" s="14"/>
      <c r="V3669" s="14"/>
      <c r="W3669" s="14"/>
      <c r="X3669" s="14">
        <f t="shared" si="9548"/>
        <v>22000</v>
      </c>
      <c r="Y3669" s="14"/>
      <c r="Z3669" s="14">
        <v>2735</v>
      </c>
      <c r="AA3669" s="14"/>
      <c r="AB3669" s="14"/>
      <c r="AC3669" s="14"/>
      <c r="AD3669" s="14"/>
      <c r="AE3669" s="14"/>
      <c r="AF3669" s="14"/>
      <c r="AG3669" s="14">
        <v>1540</v>
      </c>
      <c r="AH3669" s="14">
        <v>4275</v>
      </c>
      <c r="AI3669" s="14">
        <v>17725</v>
      </c>
      <c r="AJ3669" s="14">
        <v>0</v>
      </c>
      <c r="AK3669" s="14"/>
      <c r="AL3669" s="14"/>
      <c r="AM3669" s="14"/>
      <c r="AN3669" s="14"/>
      <c r="AO3669" s="14"/>
      <c r="AP3669" s="14">
        <f t="shared" si="9549"/>
        <v>0</v>
      </c>
      <c r="AQ3669" s="14"/>
      <c r="AR3669" s="14"/>
      <c r="AS3669" s="14"/>
      <c r="AT3669" s="14"/>
      <c r="AU3669" s="14"/>
      <c r="AV3669" s="14"/>
      <c r="AW3669" s="14"/>
      <c r="AX3669" s="14"/>
      <c r="AY3669" s="14"/>
      <c r="AZ3669" s="14">
        <v>0</v>
      </c>
      <c r="BA3669" s="14">
        <v>0</v>
      </c>
      <c r="BB3669" s="14">
        <v>0</v>
      </c>
      <c r="BC3669" s="14"/>
      <c r="BD3669" s="14"/>
      <c r="BE3669" s="14">
        <v>6800</v>
      </c>
      <c r="BF3669" s="14"/>
      <c r="BG3669" s="14"/>
      <c r="BH3669" s="14">
        <f t="shared" si="9550"/>
        <v>6800</v>
      </c>
      <c r="BI3669" s="14"/>
      <c r="BJ3669" s="14"/>
      <c r="BK3669" s="14"/>
      <c r="BL3669" s="14"/>
      <c r="BM3669" s="14"/>
      <c r="BN3669" s="14"/>
      <c r="BO3669" s="14"/>
      <c r="BP3669" s="14">
        <v>6800</v>
      </c>
      <c r="BQ3669" s="14"/>
      <c r="BR3669" s="14">
        <v>6800</v>
      </c>
      <c r="BS3669" s="14">
        <v>0</v>
      </c>
      <c r="BT3669" s="14">
        <v>33000</v>
      </c>
      <c r="BU3669" s="14">
        <v>11000</v>
      </c>
      <c r="BV3669" s="14">
        <v>5400</v>
      </c>
      <c r="BW3669" s="14">
        <f t="shared" si="9667"/>
        <v>3500</v>
      </c>
      <c r="BX3669" s="14">
        <v>2500</v>
      </c>
      <c r="BY3669" s="14">
        <v>500</v>
      </c>
      <c r="BZ3669" s="14">
        <v>500</v>
      </c>
      <c r="CA3669" s="14">
        <f t="shared" si="9633"/>
        <v>8900</v>
      </c>
      <c r="CB3669" s="122">
        <f t="shared" si="9644"/>
        <v>80.909090909090907</v>
      </c>
    </row>
    <row r="3670" spans="1:80" x14ac:dyDescent="0.25">
      <c r="A3670" s="4" t="s">
        <v>928</v>
      </c>
      <c r="B3670" s="4" t="s">
        <v>88</v>
      </c>
      <c r="C3670" s="4" t="s">
        <v>1554</v>
      </c>
      <c r="D3670" s="79" t="s">
        <v>1555</v>
      </c>
      <c r="E3670" s="89">
        <v>6138</v>
      </c>
      <c r="F3670" s="79"/>
      <c r="G3670" s="75" t="s">
        <v>1906</v>
      </c>
      <c r="H3670" s="13" t="s">
        <v>205</v>
      </c>
      <c r="I3670" s="14">
        <v>0</v>
      </c>
      <c r="J3670" s="14">
        <f t="shared" si="9632"/>
        <v>0</v>
      </c>
      <c r="K3670" s="14">
        <v>0</v>
      </c>
      <c r="L3670" s="14">
        <f t="shared" si="9635"/>
        <v>0</v>
      </c>
      <c r="M3670" s="14">
        <v>0</v>
      </c>
      <c r="N3670" s="14">
        <v>0</v>
      </c>
      <c r="O3670" s="14">
        <v>0</v>
      </c>
      <c r="P3670" s="14">
        <v>0</v>
      </c>
      <c r="Q3670" s="14">
        <v>0</v>
      </c>
      <c r="R3670" s="14">
        <v>0</v>
      </c>
      <c r="S3670" s="14"/>
      <c r="T3670" s="14"/>
      <c r="U3670" s="14"/>
      <c r="V3670" s="14"/>
      <c r="W3670" s="14"/>
      <c r="X3670" s="14">
        <f t="shared" si="9548"/>
        <v>0</v>
      </c>
      <c r="Y3670" s="14"/>
      <c r="Z3670" s="14"/>
      <c r="AA3670" s="14"/>
      <c r="AB3670" s="14"/>
      <c r="AC3670" s="14"/>
      <c r="AD3670" s="14"/>
      <c r="AE3670" s="14"/>
      <c r="AF3670" s="14"/>
      <c r="AG3670" s="14"/>
      <c r="AH3670" s="14">
        <v>0</v>
      </c>
      <c r="AI3670" s="14">
        <v>0</v>
      </c>
      <c r="AJ3670" s="14">
        <v>0</v>
      </c>
      <c r="AK3670" s="14"/>
      <c r="AL3670" s="14"/>
      <c r="AM3670" s="14"/>
      <c r="AN3670" s="14"/>
      <c r="AO3670" s="14"/>
      <c r="AP3670" s="14">
        <f t="shared" si="9549"/>
        <v>0</v>
      </c>
      <c r="AQ3670" s="14"/>
      <c r="AR3670" s="14"/>
      <c r="AS3670" s="14"/>
      <c r="AT3670" s="14"/>
      <c r="AU3670" s="14"/>
      <c r="AV3670" s="14"/>
      <c r="AW3670" s="14"/>
      <c r="AX3670" s="14"/>
      <c r="AY3670" s="14"/>
      <c r="AZ3670" s="14">
        <v>0</v>
      </c>
      <c r="BA3670" s="14">
        <v>0</v>
      </c>
      <c r="BB3670" s="14">
        <v>0</v>
      </c>
      <c r="BC3670" s="14"/>
      <c r="BD3670" s="14"/>
      <c r="BE3670" s="14"/>
      <c r="BF3670" s="14"/>
      <c r="BG3670" s="14"/>
      <c r="BH3670" s="14">
        <f t="shared" si="9550"/>
        <v>0</v>
      </c>
      <c r="BI3670" s="14"/>
      <c r="BJ3670" s="14"/>
      <c r="BK3670" s="14"/>
      <c r="BL3670" s="14"/>
      <c r="BM3670" s="14"/>
      <c r="BN3670" s="14"/>
      <c r="BO3670" s="14"/>
      <c r="BP3670" s="14"/>
      <c r="BQ3670" s="14"/>
      <c r="BR3670" s="14">
        <v>0</v>
      </c>
      <c r="BS3670" s="14">
        <v>0</v>
      </c>
      <c r="BT3670" s="14">
        <v>0</v>
      </c>
      <c r="BU3670" s="14">
        <v>0</v>
      </c>
      <c r="BV3670" s="14">
        <v>0</v>
      </c>
      <c r="BW3670" s="14">
        <f t="shared" si="9667"/>
        <v>0</v>
      </c>
      <c r="BX3670" s="14"/>
      <c r="BY3670" s="14"/>
      <c r="BZ3670" s="14"/>
      <c r="CA3670" s="14">
        <f t="shared" si="9633"/>
        <v>0</v>
      </c>
      <c r="CB3670" s="122" t="str">
        <f t="shared" si="9644"/>
        <v>-</v>
      </c>
    </row>
    <row r="3671" spans="1:80" x14ac:dyDescent="0.25">
      <c r="A3671" s="1" t="s">
        <v>928</v>
      </c>
      <c r="B3671" s="1" t="s">
        <v>88</v>
      </c>
      <c r="C3671" s="1" t="s">
        <v>1554</v>
      </c>
      <c r="D3671" s="82" t="s">
        <v>1555</v>
      </c>
      <c r="E3671" s="82" t="s">
        <v>50</v>
      </c>
      <c r="F3671" s="79" t="s">
        <v>1</v>
      </c>
      <c r="G3671" s="13" t="s">
        <v>1</v>
      </c>
      <c r="H3671" s="2" t="s">
        <v>51</v>
      </c>
      <c r="I3671" s="12">
        <f>SUM(I3672:I3674)</f>
        <v>99800</v>
      </c>
      <c r="J3671" s="12">
        <f t="shared" si="9632"/>
        <v>107088</v>
      </c>
      <c r="K3671" s="12">
        <f t="shared" ref="K3671" si="9674">SUM(K3672:K3674)</f>
        <v>68088</v>
      </c>
      <c r="L3671" s="12">
        <f t="shared" si="9635"/>
        <v>39000</v>
      </c>
      <c r="M3671" s="12">
        <f t="shared" ref="M3671:Q3671" si="9675">SUM(M3672:M3674)</f>
        <v>19000</v>
      </c>
      <c r="N3671" s="12">
        <f t="shared" si="9675"/>
        <v>0</v>
      </c>
      <c r="O3671" s="12">
        <f t="shared" si="9675"/>
        <v>20000</v>
      </c>
      <c r="P3671" s="12">
        <f t="shared" si="9675"/>
        <v>0</v>
      </c>
      <c r="Q3671" s="12">
        <f t="shared" si="9675"/>
        <v>0</v>
      </c>
      <c r="R3671" s="12">
        <f t="shared" ref="R3671:AG3671" si="9676">SUM(R3672:R3674)</f>
        <v>19000</v>
      </c>
      <c r="S3671" s="12">
        <f t="shared" si="9676"/>
        <v>0</v>
      </c>
      <c r="T3671" s="12">
        <f t="shared" si="9676"/>
        <v>0</v>
      </c>
      <c r="U3671" s="12">
        <f t="shared" si="9676"/>
        <v>0</v>
      </c>
      <c r="V3671" s="12">
        <f t="shared" si="9676"/>
        <v>0</v>
      </c>
      <c r="W3671" s="12">
        <f t="shared" si="9676"/>
        <v>0</v>
      </c>
      <c r="X3671" s="12">
        <f t="shared" si="9676"/>
        <v>19000</v>
      </c>
      <c r="Y3671" s="12">
        <f t="shared" si="9676"/>
        <v>0</v>
      </c>
      <c r="Z3671" s="12">
        <f t="shared" si="9676"/>
        <v>0</v>
      </c>
      <c r="AA3671" s="12">
        <f t="shared" si="9676"/>
        <v>0</v>
      </c>
      <c r="AB3671" s="12">
        <f t="shared" si="9676"/>
        <v>0</v>
      </c>
      <c r="AC3671" s="12">
        <f t="shared" si="9676"/>
        <v>0</v>
      </c>
      <c r="AD3671" s="12">
        <f t="shared" si="9676"/>
        <v>0</v>
      </c>
      <c r="AE3671" s="12">
        <f t="shared" si="9676"/>
        <v>0</v>
      </c>
      <c r="AF3671" s="12">
        <f t="shared" si="9676"/>
        <v>0</v>
      </c>
      <c r="AG3671" s="12">
        <f t="shared" si="9676"/>
        <v>0</v>
      </c>
      <c r="AH3671" s="12">
        <v>0</v>
      </c>
      <c r="AI3671" s="12">
        <v>19000</v>
      </c>
      <c r="AJ3671" s="12">
        <f t="shared" ref="AJ3671:AY3671" si="9677">SUM(AJ3672:AJ3674)</f>
        <v>0</v>
      </c>
      <c r="AK3671" s="12">
        <f t="shared" si="9677"/>
        <v>1051</v>
      </c>
      <c r="AL3671" s="12">
        <f t="shared" si="9677"/>
        <v>0</v>
      </c>
      <c r="AM3671" s="12">
        <f t="shared" si="9677"/>
        <v>9533</v>
      </c>
      <c r="AN3671" s="12">
        <f t="shared" si="9677"/>
        <v>0</v>
      </c>
      <c r="AO3671" s="12">
        <f t="shared" si="9677"/>
        <v>0</v>
      </c>
      <c r="AP3671" s="12">
        <f t="shared" si="9677"/>
        <v>10584</v>
      </c>
      <c r="AQ3671" s="12">
        <f t="shared" si="9677"/>
        <v>0</v>
      </c>
      <c r="AR3671" s="12">
        <f t="shared" si="9677"/>
        <v>0</v>
      </c>
      <c r="AS3671" s="12">
        <f t="shared" si="9677"/>
        <v>1051</v>
      </c>
      <c r="AT3671" s="12">
        <f t="shared" si="9677"/>
        <v>0</v>
      </c>
      <c r="AU3671" s="12">
        <f t="shared" si="9677"/>
        <v>0</v>
      </c>
      <c r="AV3671" s="12">
        <f t="shared" si="9677"/>
        <v>0</v>
      </c>
      <c r="AW3671" s="12">
        <f t="shared" si="9677"/>
        <v>0</v>
      </c>
      <c r="AX3671" s="12">
        <f t="shared" si="9677"/>
        <v>9533</v>
      </c>
      <c r="AY3671" s="12">
        <f t="shared" si="9677"/>
        <v>0</v>
      </c>
      <c r="AZ3671" s="12">
        <v>10584</v>
      </c>
      <c r="BA3671" s="12">
        <v>0</v>
      </c>
      <c r="BB3671" s="12">
        <f t="shared" ref="BB3671:BQ3671" si="9678">SUM(BB3672:BB3674)</f>
        <v>20000</v>
      </c>
      <c r="BC3671" s="12">
        <f t="shared" si="9678"/>
        <v>0</v>
      </c>
      <c r="BD3671" s="12">
        <f t="shared" si="9678"/>
        <v>0</v>
      </c>
      <c r="BE3671" s="12">
        <f t="shared" si="9678"/>
        <v>200</v>
      </c>
      <c r="BF3671" s="12">
        <f t="shared" si="9678"/>
        <v>0</v>
      </c>
      <c r="BG3671" s="12">
        <f t="shared" si="9678"/>
        <v>0</v>
      </c>
      <c r="BH3671" s="12">
        <f t="shared" si="9678"/>
        <v>20200</v>
      </c>
      <c r="BI3671" s="12">
        <f t="shared" si="9678"/>
        <v>0</v>
      </c>
      <c r="BJ3671" s="12">
        <f t="shared" si="9678"/>
        <v>0</v>
      </c>
      <c r="BK3671" s="12">
        <f t="shared" si="9678"/>
        <v>0</v>
      </c>
      <c r="BL3671" s="12">
        <f t="shared" si="9678"/>
        <v>0</v>
      </c>
      <c r="BM3671" s="12">
        <f t="shared" si="9678"/>
        <v>0</v>
      </c>
      <c r="BN3671" s="12">
        <f t="shared" si="9678"/>
        <v>0</v>
      </c>
      <c r="BO3671" s="12">
        <f t="shared" si="9678"/>
        <v>200</v>
      </c>
      <c r="BP3671" s="12">
        <f t="shared" si="9678"/>
        <v>0</v>
      </c>
      <c r="BQ3671" s="12">
        <f t="shared" si="9678"/>
        <v>0</v>
      </c>
      <c r="BR3671" s="12">
        <v>200</v>
      </c>
      <c r="BS3671" s="12">
        <v>20000</v>
      </c>
      <c r="BT3671" s="12">
        <f t="shared" ref="BT3671:BZ3671" si="9679">SUM(BT3672:BT3674)</f>
        <v>107759</v>
      </c>
      <c r="BU3671" s="12">
        <f t="shared" si="9679"/>
        <v>68759</v>
      </c>
      <c r="BV3671" s="12">
        <f t="shared" si="9679"/>
        <v>35248</v>
      </c>
      <c r="BW3671" s="12">
        <f t="shared" si="9679"/>
        <v>16010</v>
      </c>
      <c r="BX3671" s="12">
        <f t="shared" si="9679"/>
        <v>5710</v>
      </c>
      <c r="BY3671" s="12">
        <f t="shared" si="9679"/>
        <v>5150</v>
      </c>
      <c r="BZ3671" s="12">
        <f t="shared" si="9679"/>
        <v>5150</v>
      </c>
      <c r="CA3671" s="12">
        <f t="shared" si="9633"/>
        <v>51258</v>
      </c>
      <c r="CB3671" s="124">
        <f t="shared" si="9644"/>
        <v>74.547331985630976</v>
      </c>
    </row>
    <row r="3672" spans="1:80" x14ac:dyDescent="0.25">
      <c r="A3672" s="4" t="s">
        <v>928</v>
      </c>
      <c r="B3672" s="4" t="s">
        <v>88</v>
      </c>
      <c r="C3672" s="4" t="s">
        <v>1554</v>
      </c>
      <c r="D3672" s="79" t="s">
        <v>1555</v>
      </c>
      <c r="E3672" s="89">
        <v>6139</v>
      </c>
      <c r="F3672" s="79"/>
      <c r="G3672" s="75" t="s">
        <v>1906</v>
      </c>
      <c r="H3672" s="13" t="s">
        <v>51</v>
      </c>
      <c r="I3672" s="14">
        <v>76200</v>
      </c>
      <c r="J3672" s="14">
        <f t="shared" si="9632"/>
        <v>79920</v>
      </c>
      <c r="K3672" s="14">
        <v>40920</v>
      </c>
      <c r="L3672" s="14">
        <f t="shared" si="9635"/>
        <v>39000</v>
      </c>
      <c r="M3672" s="14">
        <v>19000</v>
      </c>
      <c r="N3672" s="14">
        <v>0</v>
      </c>
      <c r="O3672" s="14">
        <v>20000</v>
      </c>
      <c r="P3672" s="14">
        <v>0</v>
      </c>
      <c r="Q3672" s="14">
        <v>0</v>
      </c>
      <c r="R3672" s="14">
        <v>19000</v>
      </c>
      <c r="S3672" s="14"/>
      <c r="T3672" s="14"/>
      <c r="U3672" s="14"/>
      <c r="V3672" s="14"/>
      <c r="W3672" s="14"/>
      <c r="X3672" s="14">
        <f t="shared" si="9548"/>
        <v>19000</v>
      </c>
      <c r="Y3672" s="14"/>
      <c r="Z3672" s="14"/>
      <c r="AA3672" s="14"/>
      <c r="AB3672" s="14"/>
      <c r="AC3672" s="14"/>
      <c r="AD3672" s="14"/>
      <c r="AE3672" s="14"/>
      <c r="AF3672" s="14"/>
      <c r="AG3672" s="14"/>
      <c r="AH3672" s="14">
        <v>0</v>
      </c>
      <c r="AI3672" s="14">
        <v>19000</v>
      </c>
      <c r="AJ3672" s="14">
        <v>0</v>
      </c>
      <c r="AK3672" s="14">
        <f>1000+51</f>
        <v>1051</v>
      </c>
      <c r="AL3672" s="14"/>
      <c r="AM3672" s="14">
        <v>9533</v>
      </c>
      <c r="AN3672" s="14"/>
      <c r="AO3672" s="14"/>
      <c r="AP3672" s="14">
        <f t="shared" si="9549"/>
        <v>10584</v>
      </c>
      <c r="AQ3672" s="14"/>
      <c r="AR3672" s="14"/>
      <c r="AS3672" s="14">
        <f>1000+51</f>
        <v>1051</v>
      </c>
      <c r="AT3672" s="14"/>
      <c r="AU3672" s="14"/>
      <c r="AV3672" s="14"/>
      <c r="AW3672" s="14"/>
      <c r="AX3672" s="14">
        <v>9533</v>
      </c>
      <c r="AY3672" s="14"/>
      <c r="AZ3672" s="14">
        <v>10584</v>
      </c>
      <c r="BA3672" s="14">
        <v>0</v>
      </c>
      <c r="BB3672" s="14">
        <v>20000</v>
      </c>
      <c r="BC3672" s="14"/>
      <c r="BD3672" s="14"/>
      <c r="BE3672" s="14">
        <v>200</v>
      </c>
      <c r="BF3672" s="14"/>
      <c r="BG3672" s="14"/>
      <c r="BH3672" s="14">
        <f t="shared" si="9550"/>
        <v>20200</v>
      </c>
      <c r="BI3672" s="14"/>
      <c r="BJ3672" s="14"/>
      <c r="BK3672" s="14"/>
      <c r="BL3672" s="14"/>
      <c r="BM3672" s="14"/>
      <c r="BN3672" s="14"/>
      <c r="BO3672" s="14">
        <v>200</v>
      </c>
      <c r="BP3672" s="14"/>
      <c r="BQ3672" s="14"/>
      <c r="BR3672" s="14">
        <v>200</v>
      </c>
      <c r="BS3672" s="14">
        <v>20000</v>
      </c>
      <c r="BT3672" s="14">
        <v>79920</v>
      </c>
      <c r="BU3672" s="14">
        <v>40920</v>
      </c>
      <c r="BV3672" s="14">
        <v>20460</v>
      </c>
      <c r="BW3672" s="14">
        <f t="shared" si="9667"/>
        <v>9010</v>
      </c>
      <c r="BX3672" s="14">
        <v>3410</v>
      </c>
      <c r="BY3672" s="14">
        <v>2800</v>
      </c>
      <c r="BZ3672" s="14">
        <v>2800</v>
      </c>
      <c r="CA3672" s="14">
        <f t="shared" si="9633"/>
        <v>29470</v>
      </c>
      <c r="CB3672" s="122">
        <f t="shared" si="9644"/>
        <v>72.018572825024435</v>
      </c>
    </row>
    <row r="3673" spans="1:80" ht="22.5" x14ac:dyDescent="0.25">
      <c r="A3673" s="4" t="s">
        <v>928</v>
      </c>
      <c r="B3673" s="4" t="s">
        <v>88</v>
      </c>
      <c r="C3673" s="4" t="s">
        <v>1554</v>
      </c>
      <c r="D3673" s="79" t="s">
        <v>1555</v>
      </c>
      <c r="E3673" s="89">
        <v>6139</v>
      </c>
      <c r="F3673" s="79" t="s">
        <v>1562</v>
      </c>
      <c r="G3673" s="75" t="s">
        <v>1906</v>
      </c>
      <c r="H3673" s="13" t="s">
        <v>59</v>
      </c>
      <c r="I3673" s="14">
        <v>11100</v>
      </c>
      <c r="J3673" s="14">
        <f t="shared" si="9632"/>
        <v>13418</v>
      </c>
      <c r="K3673" s="14">
        <v>13418</v>
      </c>
      <c r="L3673" s="14">
        <f t="shared" si="9635"/>
        <v>0</v>
      </c>
      <c r="M3673" s="14">
        <v>0</v>
      </c>
      <c r="N3673" s="14">
        <v>0</v>
      </c>
      <c r="O3673" s="14">
        <v>0</v>
      </c>
      <c r="P3673" s="14">
        <v>0</v>
      </c>
      <c r="Q3673" s="14">
        <v>0</v>
      </c>
      <c r="R3673" s="14">
        <v>0</v>
      </c>
      <c r="S3673" s="14"/>
      <c r="T3673" s="14"/>
      <c r="U3673" s="14"/>
      <c r="V3673" s="14"/>
      <c r="W3673" s="14"/>
      <c r="X3673" s="14">
        <f t="shared" si="9548"/>
        <v>0</v>
      </c>
      <c r="Y3673" s="14"/>
      <c r="Z3673" s="14"/>
      <c r="AA3673" s="14"/>
      <c r="AB3673" s="14"/>
      <c r="AC3673" s="14"/>
      <c r="AD3673" s="14"/>
      <c r="AE3673" s="14"/>
      <c r="AF3673" s="14"/>
      <c r="AG3673" s="14"/>
      <c r="AH3673" s="14">
        <v>0</v>
      </c>
      <c r="AI3673" s="14">
        <v>0</v>
      </c>
      <c r="AJ3673" s="14">
        <v>0</v>
      </c>
      <c r="AK3673" s="14"/>
      <c r="AL3673" s="14"/>
      <c r="AM3673" s="14"/>
      <c r="AN3673" s="14"/>
      <c r="AO3673" s="14"/>
      <c r="AP3673" s="14">
        <f t="shared" si="9549"/>
        <v>0</v>
      </c>
      <c r="AQ3673" s="14"/>
      <c r="AR3673" s="14"/>
      <c r="AS3673" s="14"/>
      <c r="AT3673" s="14"/>
      <c r="AU3673" s="14"/>
      <c r="AV3673" s="14"/>
      <c r="AW3673" s="14"/>
      <c r="AX3673" s="14"/>
      <c r="AY3673" s="14"/>
      <c r="AZ3673" s="14">
        <v>0</v>
      </c>
      <c r="BA3673" s="14">
        <v>0</v>
      </c>
      <c r="BB3673" s="14">
        <v>0</v>
      </c>
      <c r="BC3673" s="14"/>
      <c r="BD3673" s="14"/>
      <c r="BE3673" s="14"/>
      <c r="BF3673" s="14"/>
      <c r="BG3673" s="14"/>
      <c r="BH3673" s="14">
        <f t="shared" si="9550"/>
        <v>0</v>
      </c>
      <c r="BI3673" s="14"/>
      <c r="BJ3673" s="14"/>
      <c r="BK3673" s="14"/>
      <c r="BL3673" s="14"/>
      <c r="BM3673" s="14"/>
      <c r="BN3673" s="14"/>
      <c r="BO3673" s="14"/>
      <c r="BP3673" s="14"/>
      <c r="BQ3673" s="14"/>
      <c r="BR3673" s="14">
        <v>0</v>
      </c>
      <c r="BS3673" s="14">
        <v>0</v>
      </c>
      <c r="BT3673" s="14">
        <v>14089</v>
      </c>
      <c r="BU3673" s="14">
        <v>14089</v>
      </c>
      <c r="BV3673" s="14">
        <v>7988</v>
      </c>
      <c r="BW3673" s="14">
        <f t="shared" si="9667"/>
        <v>3600</v>
      </c>
      <c r="BX3673" s="14">
        <v>1200</v>
      </c>
      <c r="BY3673" s="14">
        <v>1200</v>
      </c>
      <c r="BZ3673" s="14">
        <v>1200</v>
      </c>
      <c r="CA3673" s="14">
        <f t="shared" si="9633"/>
        <v>11588</v>
      </c>
      <c r="CB3673" s="122">
        <f t="shared" si="9644"/>
        <v>82.248562708495982</v>
      </c>
    </row>
    <row r="3674" spans="1:80" ht="22.5" x14ac:dyDescent="0.25">
      <c r="A3674" s="4" t="s">
        <v>928</v>
      </c>
      <c r="B3674" s="4" t="s">
        <v>88</v>
      </c>
      <c r="C3674" s="4" t="s">
        <v>1554</v>
      </c>
      <c r="D3674" s="79" t="s">
        <v>1555</v>
      </c>
      <c r="E3674" s="89">
        <v>6139</v>
      </c>
      <c r="F3674" s="79" t="s">
        <v>1563</v>
      </c>
      <c r="G3674" s="75" t="s">
        <v>1906</v>
      </c>
      <c r="H3674" s="13" t="s">
        <v>65</v>
      </c>
      <c r="I3674" s="14">
        <v>12500</v>
      </c>
      <c r="J3674" s="14">
        <f t="shared" si="9632"/>
        <v>13750</v>
      </c>
      <c r="K3674" s="14">
        <v>13750</v>
      </c>
      <c r="L3674" s="14">
        <f t="shared" si="9635"/>
        <v>0</v>
      </c>
      <c r="M3674" s="14">
        <v>0</v>
      </c>
      <c r="N3674" s="14">
        <v>0</v>
      </c>
      <c r="O3674" s="14">
        <v>0</v>
      </c>
      <c r="P3674" s="14">
        <v>0</v>
      </c>
      <c r="Q3674" s="14">
        <v>0</v>
      </c>
      <c r="R3674" s="14">
        <v>0</v>
      </c>
      <c r="S3674" s="14"/>
      <c r="T3674" s="14"/>
      <c r="U3674" s="14"/>
      <c r="V3674" s="14"/>
      <c r="W3674" s="14"/>
      <c r="X3674" s="14">
        <f t="shared" ref="X3674:X3737" si="9680">R3674+S3674+T3674+U3674+V3674+W3674</f>
        <v>0</v>
      </c>
      <c r="Y3674" s="14"/>
      <c r="Z3674" s="14"/>
      <c r="AA3674" s="14"/>
      <c r="AB3674" s="14"/>
      <c r="AC3674" s="14"/>
      <c r="AD3674" s="14"/>
      <c r="AE3674" s="14"/>
      <c r="AF3674" s="14"/>
      <c r="AG3674" s="14"/>
      <c r="AH3674" s="14">
        <v>0</v>
      </c>
      <c r="AI3674" s="14">
        <v>0</v>
      </c>
      <c r="AJ3674" s="14">
        <v>0</v>
      </c>
      <c r="AK3674" s="14"/>
      <c r="AL3674" s="14"/>
      <c r="AM3674" s="14"/>
      <c r="AN3674" s="14"/>
      <c r="AO3674" s="14"/>
      <c r="AP3674" s="14">
        <f t="shared" ref="AP3674:AP3737" si="9681">AJ3674+AK3674+AL3674+AM3674+AN3674+AO3674</f>
        <v>0</v>
      </c>
      <c r="AQ3674" s="14"/>
      <c r="AR3674" s="14"/>
      <c r="AS3674" s="14"/>
      <c r="AT3674" s="14"/>
      <c r="AU3674" s="14"/>
      <c r="AV3674" s="14"/>
      <c r="AW3674" s="14"/>
      <c r="AX3674" s="14"/>
      <c r="AY3674" s="14"/>
      <c r="AZ3674" s="14">
        <v>0</v>
      </c>
      <c r="BA3674" s="14">
        <v>0</v>
      </c>
      <c r="BB3674" s="14">
        <v>0</v>
      </c>
      <c r="BC3674" s="14"/>
      <c r="BD3674" s="14"/>
      <c r="BE3674" s="14"/>
      <c r="BF3674" s="14"/>
      <c r="BG3674" s="14"/>
      <c r="BH3674" s="14">
        <f t="shared" ref="BH3674:BH3737" si="9682">BB3674+BC3674+BD3674+BE3674+BF3674+BG3674</f>
        <v>0</v>
      </c>
      <c r="BI3674" s="14"/>
      <c r="BJ3674" s="14"/>
      <c r="BK3674" s="14"/>
      <c r="BL3674" s="14"/>
      <c r="BM3674" s="14"/>
      <c r="BN3674" s="14"/>
      <c r="BO3674" s="14"/>
      <c r="BP3674" s="14"/>
      <c r="BQ3674" s="14"/>
      <c r="BR3674" s="14">
        <v>0</v>
      </c>
      <c r="BS3674" s="14">
        <v>0</v>
      </c>
      <c r="BT3674" s="14">
        <v>13750</v>
      </c>
      <c r="BU3674" s="14">
        <v>13750</v>
      </c>
      <c r="BV3674" s="14">
        <v>6800</v>
      </c>
      <c r="BW3674" s="14">
        <f t="shared" si="9667"/>
        <v>3400</v>
      </c>
      <c r="BX3674" s="14">
        <v>1100</v>
      </c>
      <c r="BY3674" s="14">
        <v>1150</v>
      </c>
      <c r="BZ3674" s="14">
        <v>1150</v>
      </c>
      <c r="CA3674" s="14">
        <f t="shared" si="9633"/>
        <v>10200</v>
      </c>
      <c r="CB3674" s="122">
        <f t="shared" si="9644"/>
        <v>74.181818181818187</v>
      </c>
    </row>
    <row r="3675" spans="1:80" ht="22.5" x14ac:dyDescent="0.25">
      <c r="A3675" s="1" t="s">
        <v>1</v>
      </c>
      <c r="B3675" s="1" t="s">
        <v>1</v>
      </c>
      <c r="C3675" s="1" t="s">
        <v>1</v>
      </c>
      <c r="D3675" s="78" t="s">
        <v>1</v>
      </c>
      <c r="E3675" s="78" t="s">
        <v>1</v>
      </c>
      <c r="F3675" s="78" t="s">
        <v>1</v>
      </c>
      <c r="G3675" s="2" t="s">
        <v>1</v>
      </c>
      <c r="H3675" s="10" t="s">
        <v>66</v>
      </c>
      <c r="I3675" s="11">
        <f>SUM(I3676)</f>
        <v>0</v>
      </c>
      <c r="J3675" s="11">
        <f t="shared" si="9632"/>
        <v>110</v>
      </c>
      <c r="K3675" s="11">
        <f t="shared" ref="K3675:Q3676" si="9683">SUM(K3676)</f>
        <v>110</v>
      </c>
      <c r="L3675" s="11">
        <f t="shared" si="9635"/>
        <v>0</v>
      </c>
      <c r="M3675" s="11">
        <f t="shared" si="9683"/>
        <v>0</v>
      </c>
      <c r="N3675" s="11">
        <f t="shared" si="9683"/>
        <v>0</v>
      </c>
      <c r="O3675" s="11">
        <f t="shared" si="9683"/>
        <v>0</v>
      </c>
      <c r="P3675" s="11">
        <f t="shared" si="9683"/>
        <v>0</v>
      </c>
      <c r="Q3675" s="11">
        <f t="shared" si="9683"/>
        <v>0</v>
      </c>
      <c r="R3675" s="11">
        <f t="shared" ref="R3675:AG3676" si="9684">SUM(R3676)</f>
        <v>0</v>
      </c>
      <c r="S3675" s="11">
        <f t="shared" si="9684"/>
        <v>0</v>
      </c>
      <c r="T3675" s="11">
        <f t="shared" si="9684"/>
        <v>0</v>
      </c>
      <c r="U3675" s="11">
        <f t="shared" si="9684"/>
        <v>0</v>
      </c>
      <c r="V3675" s="11">
        <f t="shared" si="9684"/>
        <v>0</v>
      </c>
      <c r="W3675" s="11">
        <f t="shared" si="9684"/>
        <v>0</v>
      </c>
      <c r="X3675" s="11">
        <f t="shared" si="9684"/>
        <v>0</v>
      </c>
      <c r="Y3675" s="11">
        <f t="shared" si="9684"/>
        <v>0</v>
      </c>
      <c r="Z3675" s="11">
        <f t="shared" si="9684"/>
        <v>0</v>
      </c>
      <c r="AA3675" s="11">
        <f t="shared" si="9684"/>
        <v>0</v>
      </c>
      <c r="AB3675" s="11">
        <f t="shared" si="9684"/>
        <v>0</v>
      </c>
      <c r="AC3675" s="11">
        <f t="shared" si="9684"/>
        <v>0</v>
      </c>
      <c r="AD3675" s="11">
        <f t="shared" si="9684"/>
        <v>0</v>
      </c>
      <c r="AE3675" s="11">
        <f t="shared" si="9684"/>
        <v>0</v>
      </c>
      <c r="AF3675" s="11">
        <f t="shared" si="9684"/>
        <v>0</v>
      </c>
      <c r="AG3675" s="11">
        <f t="shared" si="9684"/>
        <v>0</v>
      </c>
      <c r="AH3675" s="11">
        <v>0</v>
      </c>
      <c r="AI3675" s="11">
        <v>0</v>
      </c>
      <c r="AJ3675" s="11">
        <f t="shared" ref="AJ3675:AY3676" si="9685">SUM(AJ3676)</f>
        <v>0</v>
      </c>
      <c r="AK3675" s="11">
        <f t="shared" si="9685"/>
        <v>0</v>
      </c>
      <c r="AL3675" s="11">
        <f t="shared" si="9685"/>
        <v>0</v>
      </c>
      <c r="AM3675" s="11">
        <f t="shared" si="9685"/>
        <v>0</v>
      </c>
      <c r="AN3675" s="11">
        <f t="shared" si="9685"/>
        <v>0</v>
      </c>
      <c r="AO3675" s="11">
        <f t="shared" si="9685"/>
        <v>0</v>
      </c>
      <c r="AP3675" s="11">
        <f t="shared" si="9685"/>
        <v>0</v>
      </c>
      <c r="AQ3675" s="11">
        <f t="shared" si="9685"/>
        <v>0</v>
      </c>
      <c r="AR3675" s="11">
        <f t="shared" si="9685"/>
        <v>0</v>
      </c>
      <c r="AS3675" s="11">
        <f t="shared" si="9685"/>
        <v>0</v>
      </c>
      <c r="AT3675" s="11">
        <f t="shared" si="9685"/>
        <v>0</v>
      </c>
      <c r="AU3675" s="11">
        <f t="shared" si="9685"/>
        <v>0</v>
      </c>
      <c r="AV3675" s="11">
        <f t="shared" si="9685"/>
        <v>0</v>
      </c>
      <c r="AW3675" s="11">
        <f t="shared" si="9685"/>
        <v>0</v>
      </c>
      <c r="AX3675" s="11">
        <f t="shared" si="9685"/>
        <v>0</v>
      </c>
      <c r="AY3675" s="11">
        <f t="shared" si="9685"/>
        <v>0</v>
      </c>
      <c r="AZ3675" s="11">
        <v>0</v>
      </c>
      <c r="BA3675" s="11">
        <v>0</v>
      </c>
      <c r="BB3675" s="11">
        <f t="shared" ref="BB3675:BQ3676" si="9686">SUM(BB3676)</f>
        <v>0</v>
      </c>
      <c r="BC3675" s="11">
        <f t="shared" si="9686"/>
        <v>0</v>
      </c>
      <c r="BD3675" s="11">
        <f t="shared" si="9686"/>
        <v>0</v>
      </c>
      <c r="BE3675" s="11">
        <f t="shared" si="9686"/>
        <v>0</v>
      </c>
      <c r="BF3675" s="11">
        <f t="shared" si="9686"/>
        <v>0</v>
      </c>
      <c r="BG3675" s="11">
        <f t="shared" si="9686"/>
        <v>0</v>
      </c>
      <c r="BH3675" s="11">
        <f t="shared" si="9686"/>
        <v>0</v>
      </c>
      <c r="BI3675" s="11">
        <f t="shared" si="9686"/>
        <v>0</v>
      </c>
      <c r="BJ3675" s="11">
        <f t="shared" si="9686"/>
        <v>0</v>
      </c>
      <c r="BK3675" s="11">
        <f t="shared" si="9686"/>
        <v>0</v>
      </c>
      <c r="BL3675" s="11">
        <f t="shared" si="9686"/>
        <v>0</v>
      </c>
      <c r="BM3675" s="11">
        <f t="shared" si="9686"/>
        <v>0</v>
      </c>
      <c r="BN3675" s="11">
        <f t="shared" si="9686"/>
        <v>0</v>
      </c>
      <c r="BO3675" s="11">
        <f t="shared" si="9686"/>
        <v>0</v>
      </c>
      <c r="BP3675" s="11">
        <f t="shared" si="9686"/>
        <v>0</v>
      </c>
      <c r="BQ3675" s="11">
        <f t="shared" si="9686"/>
        <v>0</v>
      </c>
      <c r="BR3675" s="11">
        <v>0</v>
      </c>
      <c r="BS3675" s="11">
        <v>0</v>
      </c>
      <c r="BT3675" s="11">
        <f t="shared" ref="BT3675:BZ3676" si="9687">SUM(BT3676)</f>
        <v>110</v>
      </c>
      <c r="BU3675" s="11">
        <f t="shared" si="9687"/>
        <v>110</v>
      </c>
      <c r="BV3675" s="11">
        <f t="shared" si="9687"/>
        <v>0</v>
      </c>
      <c r="BW3675" s="11">
        <f t="shared" si="9687"/>
        <v>0</v>
      </c>
      <c r="BX3675" s="11">
        <f t="shared" si="9687"/>
        <v>0</v>
      </c>
      <c r="BY3675" s="11">
        <f t="shared" si="9687"/>
        <v>0</v>
      </c>
      <c r="BZ3675" s="11">
        <f t="shared" si="9687"/>
        <v>0</v>
      </c>
      <c r="CA3675" s="11">
        <f t="shared" si="9633"/>
        <v>0</v>
      </c>
      <c r="CB3675" s="123">
        <f t="shared" si="9644"/>
        <v>0</v>
      </c>
    </row>
    <row r="3676" spans="1:80" x14ac:dyDescent="0.25">
      <c r="A3676" s="4" t="s">
        <v>928</v>
      </c>
      <c r="B3676" s="4" t="s">
        <v>88</v>
      </c>
      <c r="C3676" s="4" t="s">
        <v>1554</v>
      </c>
      <c r="D3676" s="79" t="s">
        <v>1555</v>
      </c>
      <c r="E3676" s="78" t="s">
        <v>67</v>
      </c>
      <c r="F3676" s="78" t="s">
        <v>1</v>
      </c>
      <c r="G3676" s="2" t="s">
        <v>1</v>
      </c>
      <c r="H3676" s="2" t="s">
        <v>68</v>
      </c>
      <c r="I3676" s="12">
        <f>SUM(I3677)</f>
        <v>0</v>
      </c>
      <c r="J3676" s="12">
        <f t="shared" si="9632"/>
        <v>110</v>
      </c>
      <c r="K3676" s="12">
        <f t="shared" si="9683"/>
        <v>110</v>
      </c>
      <c r="L3676" s="12">
        <f t="shared" si="9635"/>
        <v>0</v>
      </c>
      <c r="M3676" s="12">
        <f t="shared" si="9683"/>
        <v>0</v>
      </c>
      <c r="N3676" s="12">
        <f t="shared" si="9683"/>
        <v>0</v>
      </c>
      <c r="O3676" s="12">
        <f t="shared" si="9683"/>
        <v>0</v>
      </c>
      <c r="P3676" s="12">
        <f t="shared" si="9683"/>
        <v>0</v>
      </c>
      <c r="Q3676" s="12">
        <f t="shared" si="9683"/>
        <v>0</v>
      </c>
      <c r="R3676" s="12">
        <f t="shared" si="9684"/>
        <v>0</v>
      </c>
      <c r="S3676" s="12">
        <f t="shared" ref="S3676:AG3676" si="9688">SUM(S3677)</f>
        <v>0</v>
      </c>
      <c r="T3676" s="12">
        <f t="shared" si="9688"/>
        <v>0</v>
      </c>
      <c r="U3676" s="12">
        <f t="shared" si="9688"/>
        <v>0</v>
      </c>
      <c r="V3676" s="12">
        <f t="shared" si="9688"/>
        <v>0</v>
      </c>
      <c r="W3676" s="12">
        <f t="shared" si="9688"/>
        <v>0</v>
      </c>
      <c r="X3676" s="12">
        <f t="shared" si="9688"/>
        <v>0</v>
      </c>
      <c r="Y3676" s="12">
        <f t="shared" si="9688"/>
        <v>0</v>
      </c>
      <c r="Z3676" s="12">
        <f t="shared" si="9688"/>
        <v>0</v>
      </c>
      <c r="AA3676" s="12">
        <f t="shared" si="9688"/>
        <v>0</v>
      </c>
      <c r="AB3676" s="12">
        <f t="shared" si="9688"/>
        <v>0</v>
      </c>
      <c r="AC3676" s="12">
        <f t="shared" si="9688"/>
        <v>0</v>
      </c>
      <c r="AD3676" s="12">
        <f t="shared" si="9688"/>
        <v>0</v>
      </c>
      <c r="AE3676" s="12">
        <f t="shared" si="9688"/>
        <v>0</v>
      </c>
      <c r="AF3676" s="12">
        <f t="shared" si="9688"/>
        <v>0</v>
      </c>
      <c r="AG3676" s="12">
        <f t="shared" si="9688"/>
        <v>0</v>
      </c>
      <c r="AH3676" s="12">
        <v>0</v>
      </c>
      <c r="AI3676" s="12">
        <v>0</v>
      </c>
      <c r="AJ3676" s="12">
        <f t="shared" si="9685"/>
        <v>0</v>
      </c>
      <c r="AK3676" s="12">
        <f t="shared" ref="AK3676:AY3676" si="9689">SUM(AK3677)</f>
        <v>0</v>
      </c>
      <c r="AL3676" s="12">
        <f t="shared" si="9689"/>
        <v>0</v>
      </c>
      <c r="AM3676" s="12">
        <f t="shared" si="9689"/>
        <v>0</v>
      </c>
      <c r="AN3676" s="12">
        <f t="shared" si="9689"/>
        <v>0</v>
      </c>
      <c r="AO3676" s="12">
        <f t="shared" si="9689"/>
        <v>0</v>
      </c>
      <c r="AP3676" s="12">
        <f t="shared" si="9689"/>
        <v>0</v>
      </c>
      <c r="AQ3676" s="12">
        <f t="shared" si="9689"/>
        <v>0</v>
      </c>
      <c r="AR3676" s="12">
        <f t="shared" si="9689"/>
        <v>0</v>
      </c>
      <c r="AS3676" s="12">
        <f t="shared" si="9689"/>
        <v>0</v>
      </c>
      <c r="AT3676" s="12">
        <f t="shared" si="9689"/>
        <v>0</v>
      </c>
      <c r="AU3676" s="12">
        <f t="shared" si="9689"/>
        <v>0</v>
      </c>
      <c r="AV3676" s="12">
        <f t="shared" si="9689"/>
        <v>0</v>
      </c>
      <c r="AW3676" s="12">
        <f t="shared" si="9689"/>
        <v>0</v>
      </c>
      <c r="AX3676" s="12">
        <f t="shared" si="9689"/>
        <v>0</v>
      </c>
      <c r="AY3676" s="12">
        <f t="shared" si="9689"/>
        <v>0</v>
      </c>
      <c r="AZ3676" s="12">
        <v>0</v>
      </c>
      <c r="BA3676" s="12">
        <v>0</v>
      </c>
      <c r="BB3676" s="12">
        <f t="shared" si="9686"/>
        <v>0</v>
      </c>
      <c r="BC3676" s="12">
        <f t="shared" ref="BC3676:BQ3676" si="9690">SUM(BC3677)</f>
        <v>0</v>
      </c>
      <c r="BD3676" s="12">
        <f t="shared" si="9690"/>
        <v>0</v>
      </c>
      <c r="BE3676" s="12">
        <f t="shared" si="9690"/>
        <v>0</v>
      </c>
      <c r="BF3676" s="12">
        <f t="shared" si="9690"/>
        <v>0</v>
      </c>
      <c r="BG3676" s="12">
        <f t="shared" si="9690"/>
        <v>0</v>
      </c>
      <c r="BH3676" s="12">
        <f t="shared" si="9690"/>
        <v>0</v>
      </c>
      <c r="BI3676" s="12">
        <f t="shared" si="9690"/>
        <v>0</v>
      </c>
      <c r="BJ3676" s="12">
        <f t="shared" si="9690"/>
        <v>0</v>
      </c>
      <c r="BK3676" s="12">
        <f t="shared" si="9690"/>
        <v>0</v>
      </c>
      <c r="BL3676" s="12">
        <f t="shared" si="9690"/>
        <v>0</v>
      </c>
      <c r="BM3676" s="12">
        <f t="shared" si="9690"/>
        <v>0</v>
      </c>
      <c r="BN3676" s="12">
        <f t="shared" si="9690"/>
        <v>0</v>
      </c>
      <c r="BO3676" s="12">
        <f t="shared" si="9690"/>
        <v>0</v>
      </c>
      <c r="BP3676" s="12">
        <f t="shared" si="9690"/>
        <v>0</v>
      </c>
      <c r="BQ3676" s="12">
        <f t="shared" si="9690"/>
        <v>0</v>
      </c>
      <c r="BR3676" s="12">
        <v>0</v>
      </c>
      <c r="BS3676" s="12">
        <v>0</v>
      </c>
      <c r="BT3676" s="12">
        <f t="shared" si="9687"/>
        <v>110</v>
      </c>
      <c r="BU3676" s="12">
        <f t="shared" si="9687"/>
        <v>110</v>
      </c>
      <c r="BV3676" s="12">
        <f t="shared" si="9687"/>
        <v>0</v>
      </c>
      <c r="BW3676" s="12">
        <f t="shared" si="9687"/>
        <v>0</v>
      </c>
      <c r="BX3676" s="12">
        <f t="shared" si="9687"/>
        <v>0</v>
      </c>
      <c r="BY3676" s="12">
        <f t="shared" si="9687"/>
        <v>0</v>
      </c>
      <c r="BZ3676" s="12">
        <f t="shared" si="9687"/>
        <v>0</v>
      </c>
      <c r="CA3676" s="12">
        <f t="shared" si="9633"/>
        <v>0</v>
      </c>
      <c r="CB3676" s="124">
        <f t="shared" si="9644"/>
        <v>0</v>
      </c>
    </row>
    <row r="3677" spans="1:80" x14ac:dyDescent="0.25">
      <c r="A3677" s="4" t="s">
        <v>928</v>
      </c>
      <c r="B3677" s="4" t="s">
        <v>88</v>
      </c>
      <c r="C3677" s="4" t="s">
        <v>1554</v>
      </c>
      <c r="D3677" s="79" t="s">
        <v>1555</v>
      </c>
      <c r="E3677" s="89">
        <v>6148</v>
      </c>
      <c r="F3677" s="79"/>
      <c r="G3677" s="75" t="s">
        <v>1906</v>
      </c>
      <c r="H3677" s="13" t="s">
        <v>76</v>
      </c>
      <c r="I3677" s="14">
        <v>0</v>
      </c>
      <c r="J3677" s="14">
        <f t="shared" si="9632"/>
        <v>110</v>
      </c>
      <c r="K3677" s="14">
        <v>110</v>
      </c>
      <c r="L3677" s="14">
        <f t="shared" si="9635"/>
        <v>0</v>
      </c>
      <c r="M3677" s="14">
        <v>0</v>
      </c>
      <c r="N3677" s="14">
        <v>0</v>
      </c>
      <c r="O3677" s="14">
        <v>0</v>
      </c>
      <c r="P3677" s="14">
        <v>0</v>
      </c>
      <c r="Q3677" s="14">
        <v>0</v>
      </c>
      <c r="R3677" s="14">
        <v>0</v>
      </c>
      <c r="S3677" s="14"/>
      <c r="T3677" s="14"/>
      <c r="U3677" s="14"/>
      <c r="V3677" s="14"/>
      <c r="W3677" s="14"/>
      <c r="X3677" s="14">
        <f t="shared" si="9680"/>
        <v>0</v>
      </c>
      <c r="Y3677" s="14"/>
      <c r="Z3677" s="14"/>
      <c r="AA3677" s="14"/>
      <c r="AB3677" s="14"/>
      <c r="AC3677" s="14"/>
      <c r="AD3677" s="14"/>
      <c r="AE3677" s="14"/>
      <c r="AF3677" s="14"/>
      <c r="AG3677" s="14"/>
      <c r="AH3677" s="14">
        <v>0</v>
      </c>
      <c r="AI3677" s="14">
        <v>0</v>
      </c>
      <c r="AJ3677" s="14">
        <v>0</v>
      </c>
      <c r="AK3677" s="14"/>
      <c r="AL3677" s="14"/>
      <c r="AM3677" s="14"/>
      <c r="AN3677" s="14"/>
      <c r="AO3677" s="14"/>
      <c r="AP3677" s="14">
        <f t="shared" si="9681"/>
        <v>0</v>
      </c>
      <c r="AQ3677" s="14"/>
      <c r="AR3677" s="14"/>
      <c r="AS3677" s="14"/>
      <c r="AT3677" s="14"/>
      <c r="AU3677" s="14"/>
      <c r="AV3677" s="14"/>
      <c r="AW3677" s="14"/>
      <c r="AX3677" s="14"/>
      <c r="AY3677" s="14"/>
      <c r="AZ3677" s="14">
        <v>0</v>
      </c>
      <c r="BA3677" s="14">
        <v>0</v>
      </c>
      <c r="BB3677" s="14">
        <v>0</v>
      </c>
      <c r="BC3677" s="14"/>
      <c r="BD3677" s="14"/>
      <c r="BE3677" s="14"/>
      <c r="BF3677" s="14"/>
      <c r="BG3677" s="14"/>
      <c r="BH3677" s="14">
        <f t="shared" si="9682"/>
        <v>0</v>
      </c>
      <c r="BI3677" s="14"/>
      <c r="BJ3677" s="14"/>
      <c r="BK3677" s="14"/>
      <c r="BL3677" s="14"/>
      <c r="BM3677" s="14"/>
      <c r="BN3677" s="14"/>
      <c r="BO3677" s="14"/>
      <c r="BP3677" s="14"/>
      <c r="BQ3677" s="14"/>
      <c r="BR3677" s="14">
        <v>0</v>
      </c>
      <c r="BS3677" s="14">
        <v>0</v>
      </c>
      <c r="BT3677" s="14">
        <v>110</v>
      </c>
      <c r="BU3677" s="14">
        <v>110</v>
      </c>
      <c r="BV3677" s="14">
        <v>0</v>
      </c>
      <c r="BW3677" s="14">
        <f t="shared" si="9667"/>
        <v>0</v>
      </c>
      <c r="BX3677" s="14"/>
      <c r="BY3677" s="14"/>
      <c r="BZ3677" s="14"/>
      <c r="CA3677" s="14">
        <f t="shared" si="9633"/>
        <v>0</v>
      </c>
      <c r="CB3677" s="122">
        <f t="shared" si="9644"/>
        <v>0</v>
      </c>
    </row>
    <row r="3678" spans="1:80" ht="22.5" x14ac:dyDescent="0.25">
      <c r="A3678" s="1" t="s">
        <v>1</v>
      </c>
      <c r="B3678" s="1" t="s">
        <v>1</v>
      </c>
      <c r="C3678" s="1" t="s">
        <v>1</v>
      </c>
      <c r="D3678" s="78" t="s">
        <v>1</v>
      </c>
      <c r="E3678" s="78" t="s">
        <v>1</v>
      </c>
      <c r="F3678" s="78" t="s">
        <v>1</v>
      </c>
      <c r="G3678" s="2" t="s">
        <v>1</v>
      </c>
      <c r="H3678" s="10" t="s">
        <v>77</v>
      </c>
      <c r="I3678" s="11">
        <f>SUM(I3679)</f>
        <v>44500</v>
      </c>
      <c r="J3678" s="11">
        <f t="shared" si="9632"/>
        <v>44500</v>
      </c>
      <c r="K3678" s="11">
        <f t="shared" ref="K3678:Q3678" si="9691">SUM(K3679)</f>
        <v>30000</v>
      </c>
      <c r="L3678" s="11">
        <f t="shared" si="9635"/>
        <v>14500</v>
      </c>
      <c r="M3678" s="11">
        <f t="shared" si="9691"/>
        <v>14500</v>
      </c>
      <c r="N3678" s="11">
        <f t="shared" si="9691"/>
        <v>0</v>
      </c>
      <c r="O3678" s="11">
        <f t="shared" si="9691"/>
        <v>0</v>
      </c>
      <c r="P3678" s="11">
        <f t="shared" si="9691"/>
        <v>0</v>
      </c>
      <c r="Q3678" s="11">
        <f t="shared" si="9691"/>
        <v>0</v>
      </c>
      <c r="R3678" s="11">
        <f t="shared" ref="R3678:AG3678" si="9692">SUM(R3679)</f>
        <v>14500</v>
      </c>
      <c r="S3678" s="11">
        <f t="shared" si="9692"/>
        <v>0</v>
      </c>
      <c r="T3678" s="11">
        <f t="shared" si="9692"/>
        <v>0</v>
      </c>
      <c r="U3678" s="11">
        <f t="shared" si="9692"/>
        <v>0</v>
      </c>
      <c r="V3678" s="11">
        <f t="shared" si="9692"/>
        <v>0</v>
      </c>
      <c r="W3678" s="11">
        <f t="shared" si="9692"/>
        <v>0</v>
      </c>
      <c r="X3678" s="11">
        <f t="shared" si="9692"/>
        <v>14500</v>
      </c>
      <c r="Y3678" s="11">
        <f t="shared" si="9692"/>
        <v>0</v>
      </c>
      <c r="Z3678" s="11">
        <f t="shared" si="9692"/>
        <v>0</v>
      </c>
      <c r="AA3678" s="11">
        <f t="shared" si="9692"/>
        <v>0</v>
      </c>
      <c r="AB3678" s="11">
        <f t="shared" si="9692"/>
        <v>0</v>
      </c>
      <c r="AC3678" s="11">
        <f t="shared" si="9692"/>
        <v>0</v>
      </c>
      <c r="AD3678" s="11">
        <f t="shared" si="9692"/>
        <v>0</v>
      </c>
      <c r="AE3678" s="11">
        <f t="shared" si="9692"/>
        <v>0</v>
      </c>
      <c r="AF3678" s="11">
        <f t="shared" si="9692"/>
        <v>0</v>
      </c>
      <c r="AG3678" s="11">
        <f t="shared" si="9692"/>
        <v>0</v>
      </c>
      <c r="AH3678" s="11">
        <v>0</v>
      </c>
      <c r="AI3678" s="11">
        <v>14500</v>
      </c>
      <c r="AJ3678" s="11">
        <f t="shared" ref="AJ3678:AY3678" si="9693">SUM(AJ3679)</f>
        <v>0</v>
      </c>
      <c r="AK3678" s="11">
        <f t="shared" si="9693"/>
        <v>0</v>
      </c>
      <c r="AL3678" s="11">
        <f t="shared" si="9693"/>
        <v>0</v>
      </c>
      <c r="AM3678" s="11">
        <f t="shared" si="9693"/>
        <v>0</v>
      </c>
      <c r="AN3678" s="11">
        <f t="shared" si="9693"/>
        <v>0</v>
      </c>
      <c r="AO3678" s="11">
        <f t="shared" si="9693"/>
        <v>0</v>
      </c>
      <c r="AP3678" s="11">
        <f t="shared" si="9693"/>
        <v>0</v>
      </c>
      <c r="AQ3678" s="11">
        <f t="shared" si="9693"/>
        <v>0</v>
      </c>
      <c r="AR3678" s="11">
        <f t="shared" si="9693"/>
        <v>0</v>
      </c>
      <c r="AS3678" s="11">
        <f t="shared" si="9693"/>
        <v>0</v>
      </c>
      <c r="AT3678" s="11">
        <f t="shared" si="9693"/>
        <v>0</v>
      </c>
      <c r="AU3678" s="11">
        <f t="shared" si="9693"/>
        <v>0</v>
      </c>
      <c r="AV3678" s="11">
        <f t="shared" si="9693"/>
        <v>0</v>
      </c>
      <c r="AW3678" s="11">
        <f t="shared" si="9693"/>
        <v>0</v>
      </c>
      <c r="AX3678" s="11">
        <f t="shared" si="9693"/>
        <v>0</v>
      </c>
      <c r="AY3678" s="11">
        <f t="shared" si="9693"/>
        <v>0</v>
      </c>
      <c r="AZ3678" s="11">
        <v>0</v>
      </c>
      <c r="BA3678" s="11">
        <v>0</v>
      </c>
      <c r="BB3678" s="11">
        <f t="shared" ref="BB3678:BQ3678" si="9694">SUM(BB3679)</f>
        <v>0</v>
      </c>
      <c r="BC3678" s="11">
        <f t="shared" si="9694"/>
        <v>9797</v>
      </c>
      <c r="BD3678" s="11">
        <f t="shared" si="9694"/>
        <v>0</v>
      </c>
      <c r="BE3678" s="11">
        <f t="shared" si="9694"/>
        <v>2400</v>
      </c>
      <c r="BF3678" s="11">
        <f t="shared" si="9694"/>
        <v>0</v>
      </c>
      <c r="BG3678" s="11">
        <f t="shared" si="9694"/>
        <v>0</v>
      </c>
      <c r="BH3678" s="11">
        <f t="shared" si="9694"/>
        <v>12197</v>
      </c>
      <c r="BI3678" s="11">
        <f t="shared" si="9694"/>
        <v>0</v>
      </c>
      <c r="BJ3678" s="11">
        <f t="shared" si="9694"/>
        <v>0</v>
      </c>
      <c r="BK3678" s="11">
        <f t="shared" si="9694"/>
        <v>9797</v>
      </c>
      <c r="BL3678" s="11">
        <f t="shared" si="9694"/>
        <v>0</v>
      </c>
      <c r="BM3678" s="11">
        <f t="shared" si="9694"/>
        <v>0</v>
      </c>
      <c r="BN3678" s="11">
        <f t="shared" si="9694"/>
        <v>0</v>
      </c>
      <c r="BO3678" s="11">
        <f t="shared" si="9694"/>
        <v>0</v>
      </c>
      <c r="BP3678" s="11">
        <f t="shared" si="9694"/>
        <v>2400</v>
      </c>
      <c r="BQ3678" s="11">
        <f t="shared" si="9694"/>
        <v>0</v>
      </c>
      <c r="BR3678" s="11">
        <v>12197</v>
      </c>
      <c r="BS3678" s="11">
        <v>0</v>
      </c>
      <c r="BT3678" s="11">
        <f t="shared" ref="BT3678:BZ3678" si="9695">SUM(BT3679)</f>
        <v>94500</v>
      </c>
      <c r="BU3678" s="11">
        <f t="shared" si="9695"/>
        <v>80000</v>
      </c>
      <c r="BV3678" s="11">
        <f t="shared" si="9695"/>
        <v>40000</v>
      </c>
      <c r="BW3678" s="11">
        <f t="shared" si="9695"/>
        <v>40000</v>
      </c>
      <c r="BX3678" s="11">
        <f t="shared" si="9695"/>
        <v>40000</v>
      </c>
      <c r="BY3678" s="11">
        <f t="shared" si="9695"/>
        <v>0</v>
      </c>
      <c r="BZ3678" s="11">
        <f t="shared" si="9695"/>
        <v>0</v>
      </c>
      <c r="CA3678" s="11">
        <f t="shared" si="9633"/>
        <v>80000</v>
      </c>
      <c r="CB3678" s="123">
        <f t="shared" si="9644"/>
        <v>100</v>
      </c>
    </row>
    <row r="3679" spans="1:80" x14ac:dyDescent="0.25">
      <c r="A3679" s="4" t="s">
        <v>928</v>
      </c>
      <c r="B3679" s="4" t="s">
        <v>88</v>
      </c>
      <c r="C3679" s="4" t="s">
        <v>1554</v>
      </c>
      <c r="D3679" s="79" t="s">
        <v>1555</v>
      </c>
      <c r="E3679" s="78" t="s">
        <v>78</v>
      </c>
      <c r="F3679" s="78" t="s">
        <v>1</v>
      </c>
      <c r="G3679" s="2" t="s">
        <v>1</v>
      </c>
      <c r="H3679" s="2" t="s">
        <v>79</v>
      </c>
      <c r="I3679" s="12">
        <f>SUM(I3680:I3681)</f>
        <v>44500</v>
      </c>
      <c r="J3679" s="12">
        <f t="shared" si="9632"/>
        <v>44500</v>
      </c>
      <c r="K3679" s="12">
        <f t="shared" ref="K3679" si="9696">SUM(K3680:K3681)</f>
        <v>30000</v>
      </c>
      <c r="L3679" s="12">
        <f t="shared" si="9635"/>
        <v>14500</v>
      </c>
      <c r="M3679" s="12">
        <f t="shared" ref="M3679:Q3679" si="9697">SUM(M3680:M3681)</f>
        <v>14500</v>
      </c>
      <c r="N3679" s="12">
        <f t="shared" si="9697"/>
        <v>0</v>
      </c>
      <c r="O3679" s="12">
        <f t="shared" si="9697"/>
        <v>0</v>
      </c>
      <c r="P3679" s="12">
        <f t="shared" si="9697"/>
        <v>0</v>
      </c>
      <c r="Q3679" s="12">
        <f t="shared" si="9697"/>
        <v>0</v>
      </c>
      <c r="R3679" s="12">
        <f t="shared" ref="R3679:AG3679" si="9698">SUM(R3680:R3681)</f>
        <v>14500</v>
      </c>
      <c r="S3679" s="12">
        <f t="shared" si="9698"/>
        <v>0</v>
      </c>
      <c r="T3679" s="12">
        <f t="shared" si="9698"/>
        <v>0</v>
      </c>
      <c r="U3679" s="12">
        <f t="shared" si="9698"/>
        <v>0</v>
      </c>
      <c r="V3679" s="12">
        <f t="shared" si="9698"/>
        <v>0</v>
      </c>
      <c r="W3679" s="12">
        <f t="shared" si="9698"/>
        <v>0</v>
      </c>
      <c r="X3679" s="12">
        <f t="shared" ref="X3679" si="9699">SUM(X3680:X3681)</f>
        <v>14500</v>
      </c>
      <c r="Y3679" s="12">
        <f t="shared" si="9698"/>
        <v>0</v>
      </c>
      <c r="Z3679" s="12">
        <f t="shared" si="9698"/>
        <v>0</v>
      </c>
      <c r="AA3679" s="12">
        <f t="shared" si="9698"/>
        <v>0</v>
      </c>
      <c r="AB3679" s="12">
        <f t="shared" si="9698"/>
        <v>0</v>
      </c>
      <c r="AC3679" s="12">
        <f t="shared" si="9698"/>
        <v>0</v>
      </c>
      <c r="AD3679" s="12">
        <f t="shared" si="9698"/>
        <v>0</v>
      </c>
      <c r="AE3679" s="12">
        <f t="shared" si="9698"/>
        <v>0</v>
      </c>
      <c r="AF3679" s="12">
        <f t="shared" si="9698"/>
        <v>0</v>
      </c>
      <c r="AG3679" s="12">
        <f t="shared" si="9698"/>
        <v>0</v>
      </c>
      <c r="AH3679" s="12">
        <v>0</v>
      </c>
      <c r="AI3679" s="12">
        <v>14500</v>
      </c>
      <c r="AJ3679" s="12">
        <f t="shared" ref="AJ3679:AY3679" si="9700">SUM(AJ3680:AJ3681)</f>
        <v>0</v>
      </c>
      <c r="AK3679" s="12">
        <f t="shared" si="9700"/>
        <v>0</v>
      </c>
      <c r="AL3679" s="12">
        <f t="shared" si="9700"/>
        <v>0</v>
      </c>
      <c r="AM3679" s="12">
        <f t="shared" si="9700"/>
        <v>0</v>
      </c>
      <c r="AN3679" s="12">
        <f t="shared" si="9700"/>
        <v>0</v>
      </c>
      <c r="AO3679" s="12">
        <f t="shared" si="9700"/>
        <v>0</v>
      </c>
      <c r="AP3679" s="12">
        <f t="shared" ref="AP3679" si="9701">SUM(AP3680:AP3681)</f>
        <v>0</v>
      </c>
      <c r="AQ3679" s="12">
        <f t="shared" si="9700"/>
        <v>0</v>
      </c>
      <c r="AR3679" s="12">
        <f t="shared" si="9700"/>
        <v>0</v>
      </c>
      <c r="AS3679" s="12">
        <f t="shared" si="9700"/>
        <v>0</v>
      </c>
      <c r="AT3679" s="12">
        <f t="shared" si="9700"/>
        <v>0</v>
      </c>
      <c r="AU3679" s="12">
        <f t="shared" si="9700"/>
        <v>0</v>
      </c>
      <c r="AV3679" s="12">
        <f t="shared" si="9700"/>
        <v>0</v>
      </c>
      <c r="AW3679" s="12">
        <f t="shared" si="9700"/>
        <v>0</v>
      </c>
      <c r="AX3679" s="12">
        <f t="shared" si="9700"/>
        <v>0</v>
      </c>
      <c r="AY3679" s="12">
        <f t="shared" si="9700"/>
        <v>0</v>
      </c>
      <c r="AZ3679" s="12">
        <v>0</v>
      </c>
      <c r="BA3679" s="12">
        <v>0</v>
      </c>
      <c r="BB3679" s="12">
        <f t="shared" ref="BB3679:BQ3679" si="9702">SUM(BB3680:BB3681)</f>
        <v>0</v>
      </c>
      <c r="BC3679" s="12">
        <f t="shared" si="9702"/>
        <v>9797</v>
      </c>
      <c r="BD3679" s="12">
        <f t="shared" si="9702"/>
        <v>0</v>
      </c>
      <c r="BE3679" s="12">
        <f t="shared" si="9702"/>
        <v>2400</v>
      </c>
      <c r="BF3679" s="12">
        <f t="shared" si="9702"/>
        <v>0</v>
      </c>
      <c r="BG3679" s="12">
        <f t="shared" si="9702"/>
        <v>0</v>
      </c>
      <c r="BH3679" s="12">
        <f t="shared" ref="BH3679" si="9703">SUM(BH3680:BH3681)</f>
        <v>12197</v>
      </c>
      <c r="BI3679" s="12">
        <f t="shared" si="9702"/>
        <v>0</v>
      </c>
      <c r="BJ3679" s="12">
        <f t="shared" si="9702"/>
        <v>0</v>
      </c>
      <c r="BK3679" s="12">
        <f t="shared" si="9702"/>
        <v>9797</v>
      </c>
      <c r="BL3679" s="12">
        <f t="shared" si="9702"/>
        <v>0</v>
      </c>
      <c r="BM3679" s="12">
        <f t="shared" si="9702"/>
        <v>0</v>
      </c>
      <c r="BN3679" s="12">
        <f t="shared" si="9702"/>
        <v>0</v>
      </c>
      <c r="BO3679" s="12">
        <f t="shared" si="9702"/>
        <v>0</v>
      </c>
      <c r="BP3679" s="12">
        <f t="shared" si="9702"/>
        <v>2400</v>
      </c>
      <c r="BQ3679" s="12">
        <f t="shared" si="9702"/>
        <v>0</v>
      </c>
      <c r="BR3679" s="12">
        <v>12197</v>
      </c>
      <c r="BS3679" s="12">
        <v>0</v>
      </c>
      <c r="BT3679" s="12">
        <f t="shared" ref="BT3679:BZ3679" si="9704">SUM(BT3680:BT3681)</f>
        <v>94500</v>
      </c>
      <c r="BU3679" s="12">
        <f t="shared" si="9704"/>
        <v>80000</v>
      </c>
      <c r="BV3679" s="12">
        <f t="shared" si="9704"/>
        <v>40000</v>
      </c>
      <c r="BW3679" s="12">
        <f t="shared" si="9704"/>
        <v>40000</v>
      </c>
      <c r="BX3679" s="12">
        <f t="shared" si="9704"/>
        <v>40000</v>
      </c>
      <c r="BY3679" s="12">
        <f t="shared" si="9704"/>
        <v>0</v>
      </c>
      <c r="BZ3679" s="12">
        <f t="shared" si="9704"/>
        <v>0</v>
      </c>
      <c r="CA3679" s="12">
        <f t="shared" si="9633"/>
        <v>80000</v>
      </c>
      <c r="CB3679" s="124">
        <f t="shared" si="9644"/>
        <v>100</v>
      </c>
    </row>
    <row r="3680" spans="1:80" x14ac:dyDescent="0.25">
      <c r="A3680" s="4" t="s">
        <v>928</v>
      </c>
      <c r="B3680" s="4" t="s">
        <v>88</v>
      </c>
      <c r="C3680" s="4" t="s">
        <v>1554</v>
      </c>
      <c r="D3680" s="79" t="s">
        <v>1555</v>
      </c>
      <c r="E3680" s="89">
        <v>8213</v>
      </c>
      <c r="F3680" s="79"/>
      <c r="G3680" s="75" t="s">
        <v>1906</v>
      </c>
      <c r="H3680" s="13" t="s">
        <v>81</v>
      </c>
      <c r="I3680" s="14">
        <v>29500</v>
      </c>
      <c r="J3680" s="14">
        <f t="shared" si="9632"/>
        <v>24500</v>
      </c>
      <c r="K3680" s="14">
        <v>15000</v>
      </c>
      <c r="L3680" s="14">
        <f t="shared" si="9635"/>
        <v>9500</v>
      </c>
      <c r="M3680" s="14">
        <v>9500</v>
      </c>
      <c r="N3680" s="14">
        <v>0</v>
      </c>
      <c r="O3680" s="14">
        <v>0</v>
      </c>
      <c r="P3680" s="14">
        <v>0</v>
      </c>
      <c r="Q3680" s="14">
        <v>0</v>
      </c>
      <c r="R3680" s="14">
        <v>9500</v>
      </c>
      <c r="S3680" s="14"/>
      <c r="T3680" s="14"/>
      <c r="U3680" s="14"/>
      <c r="V3680" s="14"/>
      <c r="W3680" s="14"/>
      <c r="X3680" s="14">
        <f t="shared" si="9680"/>
        <v>9500</v>
      </c>
      <c r="Y3680" s="14"/>
      <c r="Z3680" s="14"/>
      <c r="AA3680" s="14"/>
      <c r="AB3680" s="14"/>
      <c r="AC3680" s="14"/>
      <c r="AD3680" s="14"/>
      <c r="AE3680" s="14"/>
      <c r="AF3680" s="14"/>
      <c r="AG3680" s="14"/>
      <c r="AH3680" s="14">
        <v>0</v>
      </c>
      <c r="AI3680" s="14">
        <v>9500</v>
      </c>
      <c r="AJ3680" s="14">
        <v>0</v>
      </c>
      <c r="AK3680" s="14"/>
      <c r="AL3680" s="14"/>
      <c r="AM3680" s="14"/>
      <c r="AN3680" s="14"/>
      <c r="AO3680" s="14"/>
      <c r="AP3680" s="14">
        <f t="shared" si="9681"/>
        <v>0</v>
      </c>
      <c r="AQ3680" s="14"/>
      <c r="AR3680" s="14"/>
      <c r="AS3680" s="14"/>
      <c r="AT3680" s="14"/>
      <c r="AU3680" s="14"/>
      <c r="AV3680" s="14"/>
      <c r="AW3680" s="14"/>
      <c r="AX3680" s="14"/>
      <c r="AY3680" s="14"/>
      <c r="AZ3680" s="14">
        <v>0</v>
      </c>
      <c r="BA3680" s="14">
        <v>0</v>
      </c>
      <c r="BB3680" s="14">
        <v>0</v>
      </c>
      <c r="BC3680" s="14">
        <v>1000</v>
      </c>
      <c r="BD3680" s="14"/>
      <c r="BE3680" s="14">
        <v>2400</v>
      </c>
      <c r="BF3680" s="14"/>
      <c r="BG3680" s="14"/>
      <c r="BH3680" s="14">
        <f t="shared" si="9682"/>
        <v>3400</v>
      </c>
      <c r="BI3680" s="14"/>
      <c r="BJ3680" s="14"/>
      <c r="BK3680" s="14">
        <v>1000</v>
      </c>
      <c r="BL3680" s="14"/>
      <c r="BM3680" s="14"/>
      <c r="BN3680" s="14"/>
      <c r="BO3680" s="14"/>
      <c r="BP3680" s="14">
        <v>2400</v>
      </c>
      <c r="BQ3680" s="14"/>
      <c r="BR3680" s="14">
        <v>3400</v>
      </c>
      <c r="BS3680" s="14">
        <v>0</v>
      </c>
      <c r="BT3680" s="14">
        <v>34500</v>
      </c>
      <c r="BU3680" s="14">
        <v>25000</v>
      </c>
      <c r="BV3680" s="14">
        <v>12500</v>
      </c>
      <c r="BW3680" s="14">
        <f t="shared" si="9667"/>
        <v>12500</v>
      </c>
      <c r="BX3680" s="14">
        <v>12500</v>
      </c>
      <c r="BY3680" s="14"/>
      <c r="BZ3680" s="14"/>
      <c r="CA3680" s="14">
        <f t="shared" si="9633"/>
        <v>25000</v>
      </c>
      <c r="CB3680" s="122">
        <f t="shared" si="9644"/>
        <v>100</v>
      </c>
    </row>
    <row r="3681" spans="1:80" x14ac:dyDescent="0.25">
      <c r="A3681" s="4" t="s">
        <v>928</v>
      </c>
      <c r="B3681" s="4" t="s">
        <v>88</v>
      </c>
      <c r="C3681" s="4" t="s">
        <v>1554</v>
      </c>
      <c r="D3681" s="79" t="s">
        <v>1555</v>
      </c>
      <c r="E3681" s="89">
        <v>8216</v>
      </c>
      <c r="F3681" s="79"/>
      <c r="G3681" s="75" t="s">
        <v>1906</v>
      </c>
      <c r="H3681" s="13" t="s">
        <v>319</v>
      </c>
      <c r="I3681" s="14">
        <v>15000</v>
      </c>
      <c r="J3681" s="14">
        <f t="shared" si="9632"/>
        <v>20000</v>
      </c>
      <c r="K3681" s="14">
        <v>15000</v>
      </c>
      <c r="L3681" s="14">
        <f t="shared" si="9635"/>
        <v>5000</v>
      </c>
      <c r="M3681" s="14">
        <v>5000</v>
      </c>
      <c r="N3681" s="14">
        <v>0</v>
      </c>
      <c r="O3681" s="14">
        <v>0</v>
      </c>
      <c r="P3681" s="14">
        <v>0</v>
      </c>
      <c r="Q3681" s="14">
        <v>0</v>
      </c>
      <c r="R3681" s="14">
        <v>5000</v>
      </c>
      <c r="S3681" s="14"/>
      <c r="T3681" s="14"/>
      <c r="U3681" s="14"/>
      <c r="V3681" s="14"/>
      <c r="W3681" s="14"/>
      <c r="X3681" s="14">
        <f t="shared" si="9680"/>
        <v>5000</v>
      </c>
      <c r="Y3681" s="14"/>
      <c r="Z3681" s="14"/>
      <c r="AA3681" s="14"/>
      <c r="AB3681" s="14"/>
      <c r="AC3681" s="14"/>
      <c r="AD3681" s="14"/>
      <c r="AE3681" s="14"/>
      <c r="AF3681" s="14"/>
      <c r="AG3681" s="14"/>
      <c r="AH3681" s="14">
        <v>0</v>
      </c>
      <c r="AI3681" s="14">
        <v>5000</v>
      </c>
      <c r="AJ3681" s="14">
        <v>0</v>
      </c>
      <c r="AK3681" s="14"/>
      <c r="AL3681" s="14"/>
      <c r="AM3681" s="14"/>
      <c r="AN3681" s="14"/>
      <c r="AO3681" s="14"/>
      <c r="AP3681" s="14">
        <f t="shared" si="9681"/>
        <v>0</v>
      </c>
      <c r="AQ3681" s="14"/>
      <c r="AR3681" s="14"/>
      <c r="AS3681" s="14"/>
      <c r="AT3681" s="14"/>
      <c r="AU3681" s="14"/>
      <c r="AV3681" s="14"/>
      <c r="AW3681" s="14"/>
      <c r="AX3681" s="14"/>
      <c r="AY3681" s="14"/>
      <c r="AZ3681" s="14">
        <v>0</v>
      </c>
      <c r="BA3681" s="14">
        <v>0</v>
      </c>
      <c r="BB3681" s="14">
        <v>0</v>
      </c>
      <c r="BC3681" s="14">
        <v>8797</v>
      </c>
      <c r="BD3681" s="14"/>
      <c r="BE3681" s="14"/>
      <c r="BF3681" s="14"/>
      <c r="BG3681" s="14"/>
      <c r="BH3681" s="14">
        <f t="shared" si="9682"/>
        <v>8797</v>
      </c>
      <c r="BI3681" s="14"/>
      <c r="BJ3681" s="14"/>
      <c r="BK3681" s="14">
        <v>8797</v>
      </c>
      <c r="BL3681" s="14"/>
      <c r="BM3681" s="14"/>
      <c r="BN3681" s="14"/>
      <c r="BO3681" s="14"/>
      <c r="BP3681" s="14"/>
      <c r="BQ3681" s="14"/>
      <c r="BR3681" s="14">
        <v>8797</v>
      </c>
      <c r="BS3681" s="14">
        <v>0</v>
      </c>
      <c r="BT3681" s="14">
        <v>60000</v>
      </c>
      <c r="BU3681" s="14">
        <v>55000</v>
      </c>
      <c r="BV3681" s="14">
        <v>27500</v>
      </c>
      <c r="BW3681" s="14">
        <f t="shared" si="9667"/>
        <v>27500</v>
      </c>
      <c r="BX3681" s="14">
        <v>27500</v>
      </c>
      <c r="BY3681" s="14"/>
      <c r="BZ3681" s="14"/>
      <c r="CA3681" s="14">
        <f t="shared" si="9633"/>
        <v>55000</v>
      </c>
      <c r="CB3681" s="122">
        <f t="shared" si="9644"/>
        <v>100</v>
      </c>
    </row>
    <row r="3682" spans="1:80" x14ac:dyDescent="0.25">
      <c r="A3682" s="13" t="s">
        <v>1</v>
      </c>
      <c r="B3682" s="13" t="s">
        <v>1</v>
      </c>
      <c r="C3682" s="13" t="s">
        <v>1</v>
      </c>
      <c r="D3682" s="74" t="s">
        <v>1</v>
      </c>
      <c r="E3682" s="74" t="s">
        <v>1</v>
      </c>
      <c r="F3682" s="74" t="s">
        <v>1</v>
      </c>
      <c r="G3682" s="13" t="s">
        <v>1</v>
      </c>
      <c r="H3682" s="10" t="s">
        <v>1564</v>
      </c>
      <c r="I3682" s="11">
        <f>SUM(I3652,I3675,I3678)</f>
        <v>4847057</v>
      </c>
      <c r="J3682" s="11">
        <f t="shared" si="9632"/>
        <v>5557303</v>
      </c>
      <c r="K3682" s="11">
        <f t="shared" ref="K3682" si="9705">SUM(K3652,K3675,K3678)</f>
        <v>5317903</v>
      </c>
      <c r="L3682" s="11">
        <f t="shared" si="9635"/>
        <v>239400</v>
      </c>
      <c r="M3682" s="11">
        <f t="shared" ref="M3682:Q3682" si="9706">SUM(M3652,M3675,M3678)</f>
        <v>210400</v>
      </c>
      <c r="N3682" s="11">
        <f t="shared" si="9706"/>
        <v>0</v>
      </c>
      <c r="O3682" s="11">
        <f t="shared" si="9706"/>
        <v>29000</v>
      </c>
      <c r="P3682" s="11">
        <f t="shared" si="9706"/>
        <v>0</v>
      </c>
      <c r="Q3682" s="11">
        <f t="shared" si="9706"/>
        <v>0</v>
      </c>
      <c r="R3682" s="11">
        <f t="shared" ref="R3682:AG3682" si="9707">SUM(R3652,R3675,R3678)</f>
        <v>210400</v>
      </c>
      <c r="S3682" s="11">
        <f t="shared" si="9707"/>
        <v>0</v>
      </c>
      <c r="T3682" s="11">
        <f t="shared" si="9707"/>
        <v>0</v>
      </c>
      <c r="U3682" s="11">
        <f t="shared" si="9707"/>
        <v>0</v>
      </c>
      <c r="V3682" s="11">
        <f t="shared" si="9707"/>
        <v>0</v>
      </c>
      <c r="W3682" s="11">
        <f t="shared" si="9707"/>
        <v>0</v>
      </c>
      <c r="X3682" s="11">
        <f t="shared" si="9707"/>
        <v>210400</v>
      </c>
      <c r="Y3682" s="11">
        <f t="shared" si="9707"/>
        <v>1401</v>
      </c>
      <c r="Z3682" s="11">
        <f t="shared" si="9707"/>
        <v>20235</v>
      </c>
      <c r="AA3682" s="11">
        <f t="shared" si="9707"/>
        <v>17853</v>
      </c>
      <c r="AB3682" s="11">
        <f t="shared" si="9707"/>
        <v>11967</v>
      </c>
      <c r="AC3682" s="11">
        <f t="shared" si="9707"/>
        <v>19015</v>
      </c>
      <c r="AD3682" s="11">
        <f t="shared" si="9707"/>
        <v>18585</v>
      </c>
      <c r="AE3682" s="11">
        <f t="shared" si="9707"/>
        <v>1151</v>
      </c>
      <c r="AF3682" s="11">
        <f t="shared" si="9707"/>
        <v>1434</v>
      </c>
      <c r="AG3682" s="11">
        <f t="shared" si="9707"/>
        <v>14850</v>
      </c>
      <c r="AH3682" s="11">
        <v>106491</v>
      </c>
      <c r="AI3682" s="11">
        <v>103909</v>
      </c>
      <c r="AJ3682" s="11">
        <f t="shared" ref="AJ3682:AY3682" si="9708">SUM(AJ3652,AJ3675,AJ3678)</f>
        <v>0</v>
      </c>
      <c r="AK3682" s="11">
        <f t="shared" si="9708"/>
        <v>1051</v>
      </c>
      <c r="AL3682" s="11">
        <f t="shared" si="9708"/>
        <v>0</v>
      </c>
      <c r="AM3682" s="11">
        <f t="shared" si="9708"/>
        <v>9533</v>
      </c>
      <c r="AN3682" s="11">
        <f t="shared" si="9708"/>
        <v>0</v>
      </c>
      <c r="AO3682" s="11">
        <f t="shared" si="9708"/>
        <v>0</v>
      </c>
      <c r="AP3682" s="11">
        <f t="shared" si="9708"/>
        <v>10584</v>
      </c>
      <c r="AQ3682" s="11">
        <f t="shared" si="9708"/>
        <v>0</v>
      </c>
      <c r="AR3682" s="11">
        <f t="shared" si="9708"/>
        <v>0</v>
      </c>
      <c r="AS3682" s="11">
        <f t="shared" si="9708"/>
        <v>1051</v>
      </c>
      <c r="AT3682" s="11">
        <f t="shared" si="9708"/>
        <v>0</v>
      </c>
      <c r="AU3682" s="11">
        <f t="shared" si="9708"/>
        <v>0</v>
      </c>
      <c r="AV3682" s="11">
        <f t="shared" si="9708"/>
        <v>0</v>
      </c>
      <c r="AW3682" s="11">
        <f t="shared" si="9708"/>
        <v>0</v>
      </c>
      <c r="AX3682" s="11">
        <f t="shared" si="9708"/>
        <v>9533</v>
      </c>
      <c r="AY3682" s="11">
        <f t="shared" si="9708"/>
        <v>0</v>
      </c>
      <c r="AZ3682" s="11">
        <v>10584</v>
      </c>
      <c r="BA3682" s="11">
        <v>0</v>
      </c>
      <c r="BB3682" s="11">
        <f t="shared" ref="BB3682:BQ3682" si="9709">SUM(BB3652,BB3675,BB3678)</f>
        <v>29000</v>
      </c>
      <c r="BC3682" s="11">
        <f t="shared" si="9709"/>
        <v>11097</v>
      </c>
      <c r="BD3682" s="11">
        <f t="shared" si="9709"/>
        <v>0</v>
      </c>
      <c r="BE3682" s="11">
        <f t="shared" si="9709"/>
        <v>20074</v>
      </c>
      <c r="BF3682" s="11">
        <f t="shared" si="9709"/>
        <v>0</v>
      </c>
      <c r="BG3682" s="11">
        <f t="shared" si="9709"/>
        <v>0</v>
      </c>
      <c r="BH3682" s="11">
        <f t="shared" si="9709"/>
        <v>60171</v>
      </c>
      <c r="BI3682" s="11">
        <f t="shared" si="9709"/>
        <v>6273</v>
      </c>
      <c r="BJ3682" s="11">
        <f t="shared" si="9709"/>
        <v>1652</v>
      </c>
      <c r="BK3682" s="11">
        <f t="shared" si="9709"/>
        <v>11097</v>
      </c>
      <c r="BL3682" s="11">
        <f t="shared" si="9709"/>
        <v>0</v>
      </c>
      <c r="BM3682" s="11">
        <f t="shared" si="9709"/>
        <v>0</v>
      </c>
      <c r="BN3682" s="11">
        <f t="shared" si="9709"/>
        <v>0</v>
      </c>
      <c r="BO3682" s="11">
        <f t="shared" si="9709"/>
        <v>3500</v>
      </c>
      <c r="BP3682" s="11">
        <f t="shared" si="9709"/>
        <v>9200</v>
      </c>
      <c r="BQ3682" s="11">
        <f t="shared" si="9709"/>
        <v>7374</v>
      </c>
      <c r="BR3682" s="11">
        <v>39096</v>
      </c>
      <c r="BS3682" s="11">
        <v>21075</v>
      </c>
      <c r="BT3682" s="11">
        <f t="shared" ref="BT3682:BZ3682" si="9710">SUM(BT3652,BT3675,BT3678)</f>
        <v>5856886</v>
      </c>
      <c r="BU3682" s="11">
        <f t="shared" si="9710"/>
        <v>5631505</v>
      </c>
      <c r="BV3682" s="11">
        <f t="shared" si="9710"/>
        <v>3185628</v>
      </c>
      <c r="BW3682" s="11">
        <f t="shared" si="9710"/>
        <v>1434130</v>
      </c>
      <c r="BX3682" s="11">
        <f t="shared" si="9710"/>
        <v>525630</v>
      </c>
      <c r="BY3682" s="11">
        <f t="shared" si="9710"/>
        <v>454250</v>
      </c>
      <c r="BZ3682" s="11">
        <f t="shared" si="9710"/>
        <v>454250</v>
      </c>
      <c r="CA3682" s="11">
        <f t="shared" si="9633"/>
        <v>4619758</v>
      </c>
      <c r="CB3682" s="123">
        <f t="shared" si="9644"/>
        <v>82.034163158871394</v>
      </c>
    </row>
    <row r="3683" spans="1:80" ht="15.75" thickBot="1" x14ac:dyDescent="0.3">
      <c r="A3683" s="13" t="s">
        <v>1</v>
      </c>
      <c r="B3683" s="13" t="s">
        <v>1</v>
      </c>
      <c r="C3683" s="13" t="s">
        <v>1</v>
      </c>
      <c r="D3683" s="74" t="s">
        <v>1</v>
      </c>
      <c r="E3683" s="74" t="s">
        <v>1</v>
      </c>
      <c r="F3683" s="74" t="s">
        <v>1</v>
      </c>
      <c r="G3683" s="13" t="s">
        <v>1</v>
      </c>
      <c r="H3683" s="2" t="s">
        <v>83</v>
      </c>
      <c r="I3683" s="12">
        <v>102</v>
      </c>
      <c r="J3683" s="12">
        <f t="shared" si="9632"/>
        <v>102</v>
      </c>
      <c r="K3683" s="12">
        <v>102</v>
      </c>
      <c r="L3683" s="13"/>
      <c r="M3683" s="13" t="s">
        <v>1</v>
      </c>
      <c r="N3683" s="13" t="s">
        <v>1</v>
      </c>
      <c r="O3683" s="13" t="s">
        <v>1</v>
      </c>
      <c r="P3683" s="27"/>
      <c r="Q3683" s="13" t="s">
        <v>1</v>
      </c>
      <c r="R3683" s="13" t="s">
        <v>1</v>
      </c>
      <c r="S3683" s="13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>
        <v>0</v>
      </c>
      <c r="AI3683" s="13">
        <v>0</v>
      </c>
      <c r="AJ3683" s="13" t="s">
        <v>1</v>
      </c>
      <c r="AK3683" s="13"/>
      <c r="AL3683" s="13"/>
      <c r="AM3683" s="13"/>
      <c r="AN3683" s="13"/>
      <c r="AO3683" s="13"/>
      <c r="AP3683" s="13"/>
      <c r="AQ3683" s="13"/>
      <c r="AR3683" s="13"/>
      <c r="AS3683" s="13"/>
      <c r="AT3683" s="13"/>
      <c r="AU3683" s="13"/>
      <c r="AV3683" s="13"/>
      <c r="AW3683" s="13"/>
      <c r="AX3683" s="13"/>
      <c r="AY3683" s="13"/>
      <c r="AZ3683" s="13">
        <v>0</v>
      </c>
      <c r="BA3683" s="13">
        <v>0</v>
      </c>
      <c r="BB3683" s="13" t="s">
        <v>1</v>
      </c>
      <c r="BC3683" s="13"/>
      <c r="BD3683" s="13"/>
      <c r="BE3683" s="13"/>
      <c r="BF3683" s="13"/>
      <c r="BG3683" s="13"/>
      <c r="BH3683" s="13"/>
      <c r="BI3683" s="13"/>
      <c r="BJ3683" s="13"/>
      <c r="BK3683" s="13"/>
      <c r="BL3683" s="13"/>
      <c r="BM3683" s="13"/>
      <c r="BN3683" s="13"/>
      <c r="BO3683" s="13"/>
      <c r="BP3683" s="13"/>
      <c r="BQ3683" s="13"/>
      <c r="BR3683" s="13">
        <v>0</v>
      </c>
      <c r="BS3683" s="13">
        <v>0</v>
      </c>
      <c r="BT3683" s="12">
        <v>102</v>
      </c>
      <c r="BU3683" s="12">
        <v>102</v>
      </c>
      <c r="BV3683" s="12"/>
      <c r="BW3683" s="12"/>
      <c r="BX3683" s="12" t="s">
        <v>1</v>
      </c>
      <c r="BY3683" s="12" t="s">
        <v>1</v>
      </c>
      <c r="BZ3683" s="12"/>
      <c r="CA3683" s="12">
        <f t="shared" si="9633"/>
        <v>0</v>
      </c>
      <c r="CB3683" s="124"/>
    </row>
    <row r="3684" spans="1:80" ht="69.75" customHeight="1" thickBot="1" x14ac:dyDescent="0.3">
      <c r="A3684" s="133" t="s">
        <v>1</v>
      </c>
      <c r="B3684" s="133" t="s">
        <v>1</v>
      </c>
      <c r="C3684" s="133" t="s">
        <v>1</v>
      </c>
      <c r="D3684" s="135" t="s">
        <v>1</v>
      </c>
      <c r="E3684" s="135" t="s">
        <v>1</v>
      </c>
      <c r="F3684" s="135" t="s">
        <v>1</v>
      </c>
      <c r="G3684" s="137" t="s">
        <v>1</v>
      </c>
      <c r="H3684" s="5" t="s">
        <v>84</v>
      </c>
      <c r="I3684" s="5" t="s">
        <v>11</v>
      </c>
      <c r="J3684" s="5" t="s">
        <v>1809</v>
      </c>
      <c r="K3684" s="5" t="s">
        <v>12</v>
      </c>
      <c r="L3684" s="5" t="s">
        <v>13</v>
      </c>
      <c r="M3684" s="5" t="s">
        <v>14</v>
      </c>
      <c r="N3684" s="5" t="s">
        <v>15</v>
      </c>
      <c r="O3684" s="5" t="s">
        <v>16</v>
      </c>
      <c r="P3684" s="5" t="s">
        <v>17</v>
      </c>
      <c r="Q3684" s="5" t="s">
        <v>18</v>
      </c>
      <c r="R3684" s="71" t="s">
        <v>14</v>
      </c>
      <c r="S3684" s="71" t="s">
        <v>1843</v>
      </c>
      <c r="T3684" s="71" t="s">
        <v>1797</v>
      </c>
      <c r="U3684" s="71" t="s">
        <v>1832</v>
      </c>
      <c r="V3684" s="71" t="s">
        <v>1833</v>
      </c>
      <c r="W3684" s="71" t="s">
        <v>1834</v>
      </c>
      <c r="X3684" s="71" t="s">
        <v>1847</v>
      </c>
      <c r="Y3684" s="71" t="s">
        <v>1844</v>
      </c>
      <c r="Z3684" s="71" t="s">
        <v>1835</v>
      </c>
      <c r="AA3684" s="71" t="s">
        <v>1836</v>
      </c>
      <c r="AB3684" s="71" t="s">
        <v>1837</v>
      </c>
      <c r="AC3684" s="71" t="s">
        <v>1838</v>
      </c>
      <c r="AD3684" s="71" t="s">
        <v>1839</v>
      </c>
      <c r="AE3684" s="71" t="s">
        <v>1840</v>
      </c>
      <c r="AF3684" s="71" t="s">
        <v>1845</v>
      </c>
      <c r="AG3684" s="71" t="s">
        <v>1846</v>
      </c>
      <c r="AH3684" s="71" t="s">
        <v>1841</v>
      </c>
      <c r="AI3684" s="71" t="s">
        <v>1842</v>
      </c>
      <c r="AJ3684" s="72" t="s">
        <v>15</v>
      </c>
      <c r="AK3684" s="72" t="s">
        <v>1843</v>
      </c>
      <c r="AL3684" s="72" t="s">
        <v>1797</v>
      </c>
      <c r="AM3684" s="72" t="s">
        <v>1832</v>
      </c>
      <c r="AN3684" s="72" t="s">
        <v>1833</v>
      </c>
      <c r="AO3684" s="72" t="s">
        <v>1834</v>
      </c>
      <c r="AP3684" s="72" t="s">
        <v>1848</v>
      </c>
      <c r="AQ3684" s="72" t="s">
        <v>1844</v>
      </c>
      <c r="AR3684" s="72" t="s">
        <v>1835</v>
      </c>
      <c r="AS3684" s="72" t="s">
        <v>1836</v>
      </c>
      <c r="AT3684" s="72" t="s">
        <v>1837</v>
      </c>
      <c r="AU3684" s="72" t="s">
        <v>1838</v>
      </c>
      <c r="AV3684" s="72" t="s">
        <v>1839</v>
      </c>
      <c r="AW3684" s="72" t="s">
        <v>1840</v>
      </c>
      <c r="AX3684" s="72" t="s">
        <v>1845</v>
      </c>
      <c r="AY3684" s="72" t="s">
        <v>1846</v>
      </c>
      <c r="AZ3684" s="72" t="s">
        <v>1841</v>
      </c>
      <c r="BA3684" s="72" t="s">
        <v>1842</v>
      </c>
      <c r="BB3684" s="73" t="s">
        <v>16</v>
      </c>
      <c r="BC3684" s="73" t="s">
        <v>1843</v>
      </c>
      <c r="BD3684" s="73" t="s">
        <v>1797</v>
      </c>
      <c r="BE3684" s="73" t="s">
        <v>1832</v>
      </c>
      <c r="BF3684" s="73" t="s">
        <v>1833</v>
      </c>
      <c r="BG3684" s="73" t="s">
        <v>1834</v>
      </c>
      <c r="BH3684" s="73" t="s">
        <v>1849</v>
      </c>
      <c r="BI3684" s="73" t="s">
        <v>1844</v>
      </c>
      <c r="BJ3684" s="73" t="s">
        <v>1835</v>
      </c>
      <c r="BK3684" s="73" t="s">
        <v>1836</v>
      </c>
      <c r="BL3684" s="73" t="s">
        <v>1837</v>
      </c>
      <c r="BM3684" s="73" t="s">
        <v>1838</v>
      </c>
      <c r="BN3684" s="73" t="s">
        <v>1839</v>
      </c>
      <c r="BO3684" s="73" t="s">
        <v>1840</v>
      </c>
      <c r="BP3684" s="73" t="s">
        <v>1845</v>
      </c>
      <c r="BQ3684" s="73" t="s">
        <v>1846</v>
      </c>
      <c r="BR3684" s="73" t="s">
        <v>1841</v>
      </c>
      <c r="BS3684" s="73" t="s">
        <v>1842</v>
      </c>
      <c r="BT3684" s="5" t="s">
        <v>1911</v>
      </c>
      <c r="BU3684" s="5" t="s">
        <v>1942</v>
      </c>
      <c r="BV3684" s="5" t="s">
        <v>1943</v>
      </c>
      <c r="BW3684" s="5" t="s">
        <v>1944</v>
      </c>
      <c r="BX3684" s="5" t="s">
        <v>1945</v>
      </c>
      <c r="BY3684" s="5" t="s">
        <v>1946</v>
      </c>
      <c r="BZ3684" s="5" t="s">
        <v>1947</v>
      </c>
      <c r="CA3684" s="5" t="s">
        <v>1948</v>
      </c>
      <c r="CB3684" s="120" t="s">
        <v>1916</v>
      </c>
    </row>
    <row r="3685" spans="1:80" x14ac:dyDescent="0.25">
      <c r="A3685" s="134"/>
      <c r="B3685" s="134"/>
      <c r="C3685" s="134"/>
      <c r="D3685" s="136"/>
      <c r="E3685" s="136"/>
      <c r="F3685" s="136"/>
      <c r="G3685" s="138"/>
      <c r="H3685" s="15" t="s">
        <v>1</v>
      </c>
      <c r="I3685" s="9" t="s">
        <v>19</v>
      </c>
      <c r="J3685" s="9">
        <v>1</v>
      </c>
      <c r="K3685" s="9" t="s">
        <v>20</v>
      </c>
      <c r="L3685" s="9" t="s">
        <v>21</v>
      </c>
      <c r="M3685" s="9" t="s">
        <v>22</v>
      </c>
      <c r="N3685" s="9" t="s">
        <v>23</v>
      </c>
      <c r="O3685" s="9" t="s">
        <v>24</v>
      </c>
      <c r="P3685" s="9" t="s">
        <v>25</v>
      </c>
      <c r="Q3685" s="9" t="s">
        <v>26</v>
      </c>
      <c r="R3685" s="9">
        <v>1</v>
      </c>
      <c r="S3685" s="9">
        <v>2</v>
      </c>
      <c r="T3685" s="9">
        <v>3</v>
      </c>
      <c r="U3685" s="9">
        <v>4</v>
      </c>
      <c r="V3685" s="9">
        <v>5</v>
      </c>
      <c r="W3685" s="9">
        <v>6</v>
      </c>
      <c r="X3685" s="9">
        <v>7</v>
      </c>
      <c r="Y3685" s="9">
        <v>8</v>
      </c>
      <c r="Z3685" s="9">
        <v>9</v>
      </c>
      <c r="AA3685" s="9">
        <v>10</v>
      </c>
      <c r="AB3685" s="9">
        <v>11</v>
      </c>
      <c r="AC3685" s="9">
        <v>12</v>
      </c>
      <c r="AD3685" s="9">
        <v>13</v>
      </c>
      <c r="AE3685" s="9">
        <v>14</v>
      </c>
      <c r="AF3685" s="9">
        <v>15</v>
      </c>
      <c r="AG3685" s="9">
        <v>16</v>
      </c>
      <c r="AH3685" s="9">
        <v>20</v>
      </c>
      <c r="AI3685" s="9">
        <v>21</v>
      </c>
      <c r="AJ3685" s="9">
        <v>1</v>
      </c>
      <c r="AK3685" s="9">
        <v>2</v>
      </c>
      <c r="AL3685" s="9">
        <v>3</v>
      </c>
      <c r="AM3685" s="9">
        <v>4</v>
      </c>
      <c r="AN3685" s="9">
        <v>5</v>
      </c>
      <c r="AO3685" s="9">
        <v>6</v>
      </c>
      <c r="AP3685" s="9">
        <v>7</v>
      </c>
      <c r="AQ3685" s="9">
        <v>8</v>
      </c>
      <c r="AR3685" s="9">
        <v>9</v>
      </c>
      <c r="AS3685" s="9">
        <v>10</v>
      </c>
      <c r="AT3685" s="9">
        <v>11</v>
      </c>
      <c r="AU3685" s="9">
        <v>12</v>
      </c>
      <c r="AV3685" s="9">
        <v>13</v>
      </c>
      <c r="AW3685" s="9">
        <v>14</v>
      </c>
      <c r="AX3685" s="9">
        <v>15</v>
      </c>
      <c r="AY3685" s="9">
        <v>16</v>
      </c>
      <c r="AZ3685" s="9">
        <v>20</v>
      </c>
      <c r="BA3685" s="9">
        <v>21</v>
      </c>
      <c r="BB3685" s="9">
        <v>1</v>
      </c>
      <c r="BC3685" s="9">
        <v>2</v>
      </c>
      <c r="BD3685" s="9">
        <v>3</v>
      </c>
      <c r="BE3685" s="9">
        <v>4</v>
      </c>
      <c r="BF3685" s="9">
        <v>5</v>
      </c>
      <c r="BG3685" s="9">
        <v>6</v>
      </c>
      <c r="BH3685" s="9">
        <v>7</v>
      </c>
      <c r="BI3685" s="9">
        <v>8</v>
      </c>
      <c r="BJ3685" s="9">
        <v>9</v>
      </c>
      <c r="BK3685" s="9">
        <v>10</v>
      </c>
      <c r="BL3685" s="9">
        <v>11</v>
      </c>
      <c r="BM3685" s="9">
        <v>12</v>
      </c>
      <c r="BN3685" s="9">
        <v>13</v>
      </c>
      <c r="BO3685" s="9">
        <v>14</v>
      </c>
      <c r="BP3685" s="9">
        <v>15</v>
      </c>
      <c r="BQ3685" s="9">
        <v>16</v>
      </c>
      <c r="BR3685" s="9">
        <v>20</v>
      </c>
      <c r="BS3685" s="9">
        <v>21</v>
      </c>
      <c r="BT3685" s="9">
        <v>1</v>
      </c>
      <c r="BU3685" s="9">
        <v>2</v>
      </c>
      <c r="BV3685" s="9">
        <v>3</v>
      </c>
      <c r="BW3685" s="9" t="s">
        <v>1798</v>
      </c>
      <c r="BX3685" s="9">
        <v>5</v>
      </c>
      <c r="BY3685" s="9">
        <v>6</v>
      </c>
      <c r="BZ3685" s="9">
        <v>7</v>
      </c>
      <c r="CA3685" s="9" t="s">
        <v>1917</v>
      </c>
      <c r="CB3685" s="121">
        <v>9</v>
      </c>
    </row>
    <row r="3686" spans="1:80" x14ac:dyDescent="0.25">
      <c r="A3686" s="134"/>
      <c r="B3686" s="134"/>
      <c r="C3686" s="134"/>
      <c r="D3686" s="136"/>
      <c r="E3686" s="136"/>
      <c r="F3686" s="136"/>
      <c r="G3686" s="138"/>
      <c r="H3686" s="16" t="s">
        <v>1015</v>
      </c>
      <c r="I3686" s="17">
        <f>SUM(I3682)</f>
        <v>4847057</v>
      </c>
      <c r="J3686" s="17">
        <f t="shared" ref="J3686:J3687" si="9711">SUM(K3686,L3686,P3686,Q3686)</f>
        <v>5557303</v>
      </c>
      <c r="K3686" s="17">
        <f t="shared" ref="K3686" si="9712">SUM(K3682)</f>
        <v>5317903</v>
      </c>
      <c r="L3686" s="17">
        <f t="shared" ref="L3686:L3687" si="9713">SUM(M3686:O3686)</f>
        <v>239400</v>
      </c>
      <c r="M3686" s="17">
        <f t="shared" ref="M3686:Q3686" si="9714">SUM(M3682)</f>
        <v>210400</v>
      </c>
      <c r="N3686" s="17">
        <f t="shared" si="9714"/>
        <v>0</v>
      </c>
      <c r="O3686" s="17">
        <f t="shared" si="9714"/>
        <v>29000</v>
      </c>
      <c r="P3686" s="17">
        <f t="shared" si="9714"/>
        <v>0</v>
      </c>
      <c r="Q3686" s="17">
        <f t="shared" si="9714"/>
        <v>0</v>
      </c>
      <c r="R3686" s="17">
        <f t="shared" ref="R3686:AG3686" si="9715">SUM(R3682)</f>
        <v>210400</v>
      </c>
      <c r="S3686" s="17">
        <f t="shared" si="9715"/>
        <v>0</v>
      </c>
      <c r="T3686" s="17">
        <f t="shared" si="9715"/>
        <v>0</v>
      </c>
      <c r="U3686" s="17">
        <f t="shared" si="9715"/>
        <v>0</v>
      </c>
      <c r="V3686" s="17">
        <f t="shared" si="9715"/>
        <v>0</v>
      </c>
      <c r="W3686" s="17">
        <f t="shared" si="9715"/>
        <v>0</v>
      </c>
      <c r="X3686" s="17">
        <f t="shared" ref="X3686" si="9716">SUM(X3682)</f>
        <v>210400</v>
      </c>
      <c r="Y3686" s="17">
        <f t="shared" si="9715"/>
        <v>1401</v>
      </c>
      <c r="Z3686" s="17">
        <f t="shared" si="9715"/>
        <v>20235</v>
      </c>
      <c r="AA3686" s="17">
        <f t="shared" si="9715"/>
        <v>17853</v>
      </c>
      <c r="AB3686" s="17">
        <f t="shared" si="9715"/>
        <v>11967</v>
      </c>
      <c r="AC3686" s="17">
        <f t="shared" si="9715"/>
        <v>19015</v>
      </c>
      <c r="AD3686" s="17">
        <f t="shared" si="9715"/>
        <v>18585</v>
      </c>
      <c r="AE3686" s="17">
        <f t="shared" si="9715"/>
        <v>1151</v>
      </c>
      <c r="AF3686" s="17">
        <f t="shared" si="9715"/>
        <v>1434</v>
      </c>
      <c r="AG3686" s="17">
        <f t="shared" si="9715"/>
        <v>14850</v>
      </c>
      <c r="AH3686" s="17">
        <v>106491</v>
      </c>
      <c r="AI3686" s="17">
        <v>103909</v>
      </c>
      <c r="AJ3686" s="17">
        <f t="shared" ref="AJ3686:AY3686" si="9717">SUM(AJ3682)</f>
        <v>0</v>
      </c>
      <c r="AK3686" s="17">
        <f t="shared" si="9717"/>
        <v>1051</v>
      </c>
      <c r="AL3686" s="17">
        <f t="shared" si="9717"/>
        <v>0</v>
      </c>
      <c r="AM3686" s="17">
        <f t="shared" si="9717"/>
        <v>9533</v>
      </c>
      <c r="AN3686" s="17">
        <f t="shared" si="9717"/>
        <v>0</v>
      </c>
      <c r="AO3686" s="17">
        <f t="shared" si="9717"/>
        <v>0</v>
      </c>
      <c r="AP3686" s="17">
        <f t="shared" ref="AP3686" si="9718">SUM(AP3682)</f>
        <v>10584</v>
      </c>
      <c r="AQ3686" s="17">
        <f t="shared" si="9717"/>
        <v>0</v>
      </c>
      <c r="AR3686" s="17">
        <f t="shared" si="9717"/>
        <v>0</v>
      </c>
      <c r="AS3686" s="17">
        <f t="shared" si="9717"/>
        <v>1051</v>
      </c>
      <c r="AT3686" s="17">
        <f t="shared" si="9717"/>
        <v>0</v>
      </c>
      <c r="AU3686" s="17">
        <f t="shared" si="9717"/>
        <v>0</v>
      </c>
      <c r="AV3686" s="17">
        <f t="shared" si="9717"/>
        <v>0</v>
      </c>
      <c r="AW3686" s="17">
        <f t="shared" si="9717"/>
        <v>0</v>
      </c>
      <c r="AX3686" s="17">
        <f t="shared" si="9717"/>
        <v>9533</v>
      </c>
      <c r="AY3686" s="17">
        <f t="shared" si="9717"/>
        <v>0</v>
      </c>
      <c r="AZ3686" s="17">
        <v>10584</v>
      </c>
      <c r="BA3686" s="17">
        <v>0</v>
      </c>
      <c r="BB3686" s="17">
        <f t="shared" ref="BB3686:BQ3686" si="9719">SUM(BB3682)</f>
        <v>29000</v>
      </c>
      <c r="BC3686" s="17">
        <f t="shared" si="9719"/>
        <v>11097</v>
      </c>
      <c r="BD3686" s="17">
        <f t="shared" si="9719"/>
        <v>0</v>
      </c>
      <c r="BE3686" s="17">
        <f t="shared" si="9719"/>
        <v>20074</v>
      </c>
      <c r="BF3686" s="17">
        <f t="shared" si="9719"/>
        <v>0</v>
      </c>
      <c r="BG3686" s="17">
        <f t="shared" si="9719"/>
        <v>0</v>
      </c>
      <c r="BH3686" s="17">
        <f t="shared" ref="BH3686" si="9720">SUM(BH3682)</f>
        <v>60171</v>
      </c>
      <c r="BI3686" s="17">
        <f t="shared" si="9719"/>
        <v>6273</v>
      </c>
      <c r="BJ3686" s="17">
        <f t="shared" si="9719"/>
        <v>1652</v>
      </c>
      <c r="BK3686" s="17">
        <f t="shared" si="9719"/>
        <v>11097</v>
      </c>
      <c r="BL3686" s="17">
        <f t="shared" si="9719"/>
        <v>0</v>
      </c>
      <c r="BM3686" s="17">
        <f t="shared" si="9719"/>
        <v>0</v>
      </c>
      <c r="BN3686" s="17">
        <f t="shared" si="9719"/>
        <v>0</v>
      </c>
      <c r="BO3686" s="17">
        <f t="shared" si="9719"/>
        <v>3500</v>
      </c>
      <c r="BP3686" s="17">
        <f t="shared" si="9719"/>
        <v>9200</v>
      </c>
      <c r="BQ3686" s="17">
        <f t="shared" si="9719"/>
        <v>7374</v>
      </c>
      <c r="BR3686" s="17">
        <v>39096</v>
      </c>
      <c r="BS3686" s="17">
        <v>21075</v>
      </c>
      <c r="BT3686" s="17">
        <f t="shared" ref="BT3686:BW3686" si="9721">SUM(BT3682)</f>
        <v>5856886</v>
      </c>
      <c r="BU3686" s="17">
        <f t="shared" ref="BU3686:BV3686" si="9722">SUM(BU3682)</f>
        <v>5631505</v>
      </c>
      <c r="BV3686" s="17">
        <f t="shared" si="9722"/>
        <v>3185628</v>
      </c>
      <c r="BW3686" s="17">
        <f t="shared" si="9721"/>
        <v>1434130</v>
      </c>
      <c r="BX3686" s="17">
        <f t="shared" ref="BX3686:BZ3686" si="9723">SUM(BX3682)</f>
        <v>525630</v>
      </c>
      <c r="BY3686" s="17">
        <f t="shared" si="9723"/>
        <v>454250</v>
      </c>
      <c r="BZ3686" s="17">
        <f t="shared" si="9723"/>
        <v>454250</v>
      </c>
      <c r="CA3686" s="17">
        <f>BV3686+BW3686</f>
        <v>4619758</v>
      </c>
      <c r="CB3686" s="125">
        <f>IF(BU3686=0,"-",CA3686/BU3686*100)</f>
        <v>82.034163158871394</v>
      </c>
    </row>
    <row r="3687" spans="1:80" x14ac:dyDescent="0.25">
      <c r="A3687" s="134"/>
      <c r="B3687" s="134"/>
      <c r="C3687" s="134"/>
      <c r="D3687" s="136"/>
      <c r="E3687" s="136"/>
      <c r="F3687" s="136"/>
      <c r="G3687" s="138"/>
      <c r="H3687" s="18" t="s">
        <v>86</v>
      </c>
      <c r="I3687" s="17">
        <f>SUM(I3686)</f>
        <v>4847057</v>
      </c>
      <c r="J3687" s="17">
        <f t="shared" si="9711"/>
        <v>5557303</v>
      </c>
      <c r="K3687" s="17">
        <f t="shared" ref="K3687" si="9724">SUM(K3686)</f>
        <v>5317903</v>
      </c>
      <c r="L3687" s="17">
        <f t="shared" si="9713"/>
        <v>239400</v>
      </c>
      <c r="M3687" s="17">
        <f t="shared" ref="M3687:Q3687" si="9725">SUM(M3686)</f>
        <v>210400</v>
      </c>
      <c r="N3687" s="17">
        <f t="shared" si="9725"/>
        <v>0</v>
      </c>
      <c r="O3687" s="17">
        <f t="shared" si="9725"/>
        <v>29000</v>
      </c>
      <c r="P3687" s="17">
        <f t="shared" si="9725"/>
        <v>0</v>
      </c>
      <c r="Q3687" s="17">
        <f t="shared" si="9725"/>
        <v>0</v>
      </c>
      <c r="R3687" s="17">
        <f t="shared" ref="R3687:AG3687" si="9726">SUM(R3686)</f>
        <v>210400</v>
      </c>
      <c r="S3687" s="17">
        <f t="shared" si="9726"/>
        <v>0</v>
      </c>
      <c r="T3687" s="17">
        <f t="shared" si="9726"/>
        <v>0</v>
      </c>
      <c r="U3687" s="17">
        <f t="shared" si="9726"/>
        <v>0</v>
      </c>
      <c r="V3687" s="17">
        <f t="shared" si="9726"/>
        <v>0</v>
      </c>
      <c r="W3687" s="17">
        <f t="shared" si="9726"/>
        <v>0</v>
      </c>
      <c r="X3687" s="17">
        <f t="shared" ref="X3687" si="9727">SUM(X3686)</f>
        <v>210400</v>
      </c>
      <c r="Y3687" s="17">
        <f t="shared" si="9726"/>
        <v>1401</v>
      </c>
      <c r="Z3687" s="17">
        <f t="shared" si="9726"/>
        <v>20235</v>
      </c>
      <c r="AA3687" s="17">
        <f t="shared" si="9726"/>
        <v>17853</v>
      </c>
      <c r="AB3687" s="17">
        <f t="shared" si="9726"/>
        <v>11967</v>
      </c>
      <c r="AC3687" s="17">
        <f t="shared" si="9726"/>
        <v>19015</v>
      </c>
      <c r="AD3687" s="17">
        <f t="shared" si="9726"/>
        <v>18585</v>
      </c>
      <c r="AE3687" s="17">
        <f t="shared" si="9726"/>
        <v>1151</v>
      </c>
      <c r="AF3687" s="17">
        <f t="shared" si="9726"/>
        <v>1434</v>
      </c>
      <c r="AG3687" s="17">
        <f t="shared" si="9726"/>
        <v>14850</v>
      </c>
      <c r="AH3687" s="17">
        <v>106491</v>
      </c>
      <c r="AI3687" s="17">
        <v>103909</v>
      </c>
      <c r="AJ3687" s="17">
        <f t="shared" ref="AJ3687:AY3687" si="9728">SUM(AJ3686)</f>
        <v>0</v>
      </c>
      <c r="AK3687" s="17">
        <f t="shared" si="9728"/>
        <v>1051</v>
      </c>
      <c r="AL3687" s="17">
        <f t="shared" si="9728"/>
        <v>0</v>
      </c>
      <c r="AM3687" s="17">
        <f t="shared" si="9728"/>
        <v>9533</v>
      </c>
      <c r="AN3687" s="17">
        <f t="shared" si="9728"/>
        <v>0</v>
      </c>
      <c r="AO3687" s="17">
        <f t="shared" si="9728"/>
        <v>0</v>
      </c>
      <c r="AP3687" s="17">
        <f t="shared" ref="AP3687" si="9729">SUM(AP3686)</f>
        <v>10584</v>
      </c>
      <c r="AQ3687" s="17">
        <f t="shared" si="9728"/>
        <v>0</v>
      </c>
      <c r="AR3687" s="17">
        <f t="shared" si="9728"/>
        <v>0</v>
      </c>
      <c r="AS3687" s="17">
        <f t="shared" si="9728"/>
        <v>1051</v>
      </c>
      <c r="AT3687" s="17">
        <f t="shared" si="9728"/>
        <v>0</v>
      </c>
      <c r="AU3687" s="17">
        <f t="shared" si="9728"/>
        <v>0</v>
      </c>
      <c r="AV3687" s="17">
        <f t="shared" si="9728"/>
        <v>0</v>
      </c>
      <c r="AW3687" s="17">
        <f t="shared" si="9728"/>
        <v>0</v>
      </c>
      <c r="AX3687" s="17">
        <f t="shared" si="9728"/>
        <v>9533</v>
      </c>
      <c r="AY3687" s="17">
        <f t="shared" si="9728"/>
        <v>0</v>
      </c>
      <c r="AZ3687" s="17">
        <v>10584</v>
      </c>
      <c r="BA3687" s="17">
        <v>0</v>
      </c>
      <c r="BB3687" s="17">
        <f t="shared" ref="BB3687:BQ3687" si="9730">SUM(BB3686)</f>
        <v>29000</v>
      </c>
      <c r="BC3687" s="17">
        <f t="shared" si="9730"/>
        <v>11097</v>
      </c>
      <c r="BD3687" s="17">
        <f t="shared" si="9730"/>
        <v>0</v>
      </c>
      <c r="BE3687" s="17">
        <f t="shared" si="9730"/>
        <v>20074</v>
      </c>
      <c r="BF3687" s="17">
        <f t="shared" si="9730"/>
        <v>0</v>
      </c>
      <c r="BG3687" s="17">
        <f t="shared" si="9730"/>
        <v>0</v>
      </c>
      <c r="BH3687" s="17">
        <f t="shared" ref="BH3687" si="9731">SUM(BH3686)</f>
        <v>60171</v>
      </c>
      <c r="BI3687" s="17">
        <f t="shared" si="9730"/>
        <v>6273</v>
      </c>
      <c r="BJ3687" s="17">
        <f t="shared" si="9730"/>
        <v>1652</v>
      </c>
      <c r="BK3687" s="17">
        <f t="shared" si="9730"/>
        <v>11097</v>
      </c>
      <c r="BL3687" s="17">
        <f t="shared" si="9730"/>
        <v>0</v>
      </c>
      <c r="BM3687" s="17">
        <f t="shared" si="9730"/>
        <v>0</v>
      </c>
      <c r="BN3687" s="17">
        <f t="shared" si="9730"/>
        <v>0</v>
      </c>
      <c r="BO3687" s="17">
        <f t="shared" si="9730"/>
        <v>3500</v>
      </c>
      <c r="BP3687" s="17">
        <f t="shared" si="9730"/>
        <v>9200</v>
      </c>
      <c r="BQ3687" s="17">
        <f t="shared" si="9730"/>
        <v>7374</v>
      </c>
      <c r="BR3687" s="17">
        <v>39096</v>
      </c>
      <c r="BS3687" s="17">
        <v>21075</v>
      </c>
      <c r="BT3687" s="17">
        <f t="shared" ref="BT3687:BW3687" si="9732">SUM(BT3686)</f>
        <v>5856886</v>
      </c>
      <c r="BU3687" s="17">
        <f t="shared" ref="BU3687:BV3687" si="9733">SUM(BU3686)</f>
        <v>5631505</v>
      </c>
      <c r="BV3687" s="17">
        <f t="shared" si="9733"/>
        <v>3185628</v>
      </c>
      <c r="BW3687" s="17">
        <f t="shared" si="9732"/>
        <v>1434130</v>
      </c>
      <c r="BX3687" s="17">
        <f t="shared" ref="BX3687" si="9734">SUM(BX3686)</f>
        <v>525630</v>
      </c>
      <c r="BY3687" s="17">
        <f t="shared" ref="BY3687" si="9735">SUM(BY3686)</f>
        <v>454250</v>
      </c>
      <c r="BZ3687" s="17">
        <f t="shared" ref="BZ3687" si="9736">SUM(BZ3686)</f>
        <v>454250</v>
      </c>
      <c r="CA3687" s="17">
        <f>BV3687+BW3687</f>
        <v>4619758</v>
      </c>
      <c r="CB3687" s="125">
        <f>IF(BU3687=0,"-",CA3687/BU3687*100)</f>
        <v>82.034163158871394</v>
      </c>
    </row>
    <row r="3688" spans="1:80" x14ac:dyDescent="0.25">
      <c r="A3688" s="139"/>
      <c r="B3688" s="139"/>
      <c r="C3688" s="139"/>
      <c r="D3688" s="140"/>
      <c r="E3688" s="140"/>
      <c r="F3688" s="140"/>
      <c r="G3688" s="141"/>
      <c r="X3688">
        <f t="shared" si="9680"/>
        <v>0</v>
      </c>
      <c r="AH3688">
        <v>0</v>
      </c>
      <c r="AI3688">
        <v>0</v>
      </c>
      <c r="AP3688">
        <f t="shared" si="9681"/>
        <v>0</v>
      </c>
      <c r="AZ3688">
        <v>0</v>
      </c>
      <c r="BA3688">
        <v>0</v>
      </c>
      <c r="BH3688">
        <f t="shared" si="9682"/>
        <v>0</v>
      </c>
      <c r="BR3688">
        <v>0</v>
      </c>
      <c r="BS3688">
        <v>0</v>
      </c>
      <c r="BU3688">
        <v>0</v>
      </c>
      <c r="BV3688">
        <v>0</v>
      </c>
      <c r="BW3688">
        <f t="shared" si="9667"/>
        <v>0</v>
      </c>
      <c r="CA3688">
        <f>BV3688+BW3688</f>
        <v>0</v>
      </c>
      <c r="CB3688" s="126" t="str">
        <f>IF(BU3688=0,"-",CA3688/BU3688*100)</f>
        <v>-</v>
      </c>
    </row>
    <row r="3689" spans="1:80" ht="15.75" thickBot="1" x14ac:dyDescent="0.3">
      <c r="A3689" s="13" t="s">
        <v>1</v>
      </c>
      <c r="B3689" s="13" t="s">
        <v>1</v>
      </c>
      <c r="C3689" s="13" t="s">
        <v>1</v>
      </c>
      <c r="D3689" s="74" t="s">
        <v>1</v>
      </c>
      <c r="E3689" s="74" t="s">
        <v>1</v>
      </c>
      <c r="F3689" s="74" t="s">
        <v>1</v>
      </c>
      <c r="G3689" s="13" t="s">
        <v>1</v>
      </c>
      <c r="H3689" s="19" t="s">
        <v>1</v>
      </c>
      <c r="I3689" s="19" t="s">
        <v>1</v>
      </c>
      <c r="J3689" s="19"/>
      <c r="K3689" s="19" t="s">
        <v>1</v>
      </c>
      <c r="L3689" s="19"/>
      <c r="M3689" s="19" t="s">
        <v>1</v>
      </c>
      <c r="N3689" s="19" t="s">
        <v>1</v>
      </c>
      <c r="O3689" s="19" t="s">
        <v>1</v>
      </c>
      <c r="P3689" s="31"/>
      <c r="Q3689" s="19" t="s">
        <v>1</v>
      </c>
      <c r="R3689" s="19" t="s">
        <v>1</v>
      </c>
      <c r="S3689" s="19"/>
      <c r="T3689" s="19"/>
      <c r="U3689" s="19"/>
      <c r="V3689" s="19"/>
      <c r="W3689" s="19"/>
      <c r="X3689" s="19"/>
      <c r="Y3689" s="19"/>
      <c r="Z3689" s="19"/>
      <c r="AA3689" s="19"/>
      <c r="AB3689" s="19"/>
      <c r="AC3689" s="19"/>
      <c r="AD3689" s="19"/>
      <c r="AE3689" s="19"/>
      <c r="AF3689" s="19"/>
      <c r="AG3689" s="19"/>
      <c r="AH3689" s="19">
        <v>0</v>
      </c>
      <c r="AI3689" s="19">
        <v>0</v>
      </c>
      <c r="AJ3689" s="19" t="s">
        <v>1</v>
      </c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>
        <v>0</v>
      </c>
      <c r="BA3689" s="19">
        <v>0</v>
      </c>
      <c r="BB3689" s="19" t="s">
        <v>1</v>
      </c>
      <c r="BC3689" s="19"/>
      <c r="BD3689" s="19"/>
      <c r="BE3689" s="19"/>
      <c r="BF3689" s="19"/>
      <c r="BG3689" s="19"/>
      <c r="BH3689" s="19"/>
      <c r="BI3689" s="19"/>
      <c r="BJ3689" s="19"/>
      <c r="BK3689" s="19"/>
      <c r="BL3689" s="19"/>
      <c r="BM3689" s="19"/>
      <c r="BN3689" s="19"/>
      <c r="BO3689" s="19"/>
      <c r="BP3689" s="19"/>
      <c r="BQ3689" s="19"/>
      <c r="BR3689" s="19">
        <v>0</v>
      </c>
      <c r="BS3689" s="19">
        <v>0</v>
      </c>
      <c r="BT3689" s="19"/>
      <c r="BU3689" s="19"/>
      <c r="BV3689" s="19"/>
      <c r="BW3689" s="19"/>
      <c r="BX3689" s="19" t="s">
        <v>1</v>
      </c>
      <c r="BY3689" s="19" t="s">
        <v>1</v>
      </c>
      <c r="BZ3689" s="19"/>
      <c r="CA3689" s="19">
        <f>BV3689+BW3689</f>
        <v>0</v>
      </c>
      <c r="CB3689" s="127"/>
    </row>
    <row r="3690" spans="1:80" ht="69.75" customHeight="1" thickBot="1" x14ac:dyDescent="0.3">
      <c r="A3690" s="5" t="s">
        <v>4</v>
      </c>
      <c r="B3690" s="5" t="s">
        <v>5</v>
      </c>
      <c r="C3690" s="5" t="s">
        <v>6</v>
      </c>
      <c r="D3690" s="80" t="s">
        <v>1</v>
      </c>
      <c r="E3690" s="88" t="s">
        <v>7</v>
      </c>
      <c r="F3690" s="88" t="s">
        <v>8</v>
      </c>
      <c r="G3690" s="5" t="s">
        <v>9</v>
      </c>
      <c r="H3690" s="5" t="s">
        <v>10</v>
      </c>
      <c r="I3690" s="5" t="s">
        <v>11</v>
      </c>
      <c r="J3690" s="5" t="s">
        <v>1809</v>
      </c>
      <c r="K3690" s="5" t="s">
        <v>12</v>
      </c>
      <c r="L3690" s="5" t="s">
        <v>13</v>
      </c>
      <c r="M3690" s="5" t="s">
        <v>14</v>
      </c>
      <c r="N3690" s="5" t="s">
        <v>15</v>
      </c>
      <c r="O3690" s="5" t="s">
        <v>16</v>
      </c>
      <c r="P3690" s="5" t="s">
        <v>17</v>
      </c>
      <c r="Q3690" s="5" t="s">
        <v>18</v>
      </c>
      <c r="R3690" s="71" t="s">
        <v>14</v>
      </c>
      <c r="S3690" s="71" t="s">
        <v>1843</v>
      </c>
      <c r="T3690" s="71" t="s">
        <v>1797</v>
      </c>
      <c r="U3690" s="71" t="s">
        <v>1832</v>
      </c>
      <c r="V3690" s="71" t="s">
        <v>1833</v>
      </c>
      <c r="W3690" s="71" t="s">
        <v>1834</v>
      </c>
      <c r="X3690" s="71" t="s">
        <v>1847</v>
      </c>
      <c r="Y3690" s="71" t="s">
        <v>1844</v>
      </c>
      <c r="Z3690" s="71" t="s">
        <v>1835</v>
      </c>
      <c r="AA3690" s="71" t="s">
        <v>1836</v>
      </c>
      <c r="AB3690" s="71" t="s">
        <v>1837</v>
      </c>
      <c r="AC3690" s="71" t="s">
        <v>1838</v>
      </c>
      <c r="AD3690" s="71" t="s">
        <v>1839</v>
      </c>
      <c r="AE3690" s="71" t="s">
        <v>1840</v>
      </c>
      <c r="AF3690" s="71" t="s">
        <v>1845</v>
      </c>
      <c r="AG3690" s="71" t="s">
        <v>1846</v>
      </c>
      <c r="AH3690" s="71" t="s">
        <v>1841</v>
      </c>
      <c r="AI3690" s="71" t="s">
        <v>1842</v>
      </c>
      <c r="AJ3690" s="72" t="s">
        <v>15</v>
      </c>
      <c r="AK3690" s="72" t="s">
        <v>1843</v>
      </c>
      <c r="AL3690" s="72" t="s">
        <v>1797</v>
      </c>
      <c r="AM3690" s="72" t="s">
        <v>1832</v>
      </c>
      <c r="AN3690" s="72" t="s">
        <v>1833</v>
      </c>
      <c r="AO3690" s="72" t="s">
        <v>1834</v>
      </c>
      <c r="AP3690" s="72" t="s">
        <v>1848</v>
      </c>
      <c r="AQ3690" s="72" t="s">
        <v>1844</v>
      </c>
      <c r="AR3690" s="72" t="s">
        <v>1835</v>
      </c>
      <c r="AS3690" s="72" t="s">
        <v>1836</v>
      </c>
      <c r="AT3690" s="72" t="s">
        <v>1837</v>
      </c>
      <c r="AU3690" s="72" t="s">
        <v>1838</v>
      </c>
      <c r="AV3690" s="72" t="s">
        <v>1839</v>
      </c>
      <c r="AW3690" s="72" t="s">
        <v>1840</v>
      </c>
      <c r="AX3690" s="72" t="s">
        <v>1845</v>
      </c>
      <c r="AY3690" s="72" t="s">
        <v>1846</v>
      </c>
      <c r="AZ3690" s="72" t="s">
        <v>1841</v>
      </c>
      <c r="BA3690" s="72" t="s">
        <v>1842</v>
      </c>
      <c r="BB3690" s="73" t="s">
        <v>16</v>
      </c>
      <c r="BC3690" s="73" t="s">
        <v>1843</v>
      </c>
      <c r="BD3690" s="73" t="s">
        <v>1797</v>
      </c>
      <c r="BE3690" s="73" t="s">
        <v>1832</v>
      </c>
      <c r="BF3690" s="73" t="s">
        <v>1833</v>
      </c>
      <c r="BG3690" s="73" t="s">
        <v>1834</v>
      </c>
      <c r="BH3690" s="73" t="s">
        <v>1849</v>
      </c>
      <c r="BI3690" s="73" t="s">
        <v>1844</v>
      </c>
      <c r="BJ3690" s="73" t="s">
        <v>1835</v>
      </c>
      <c r="BK3690" s="73" t="s">
        <v>1836</v>
      </c>
      <c r="BL3690" s="73" t="s">
        <v>1837</v>
      </c>
      <c r="BM3690" s="73" t="s">
        <v>1838</v>
      </c>
      <c r="BN3690" s="73" t="s">
        <v>1839</v>
      </c>
      <c r="BO3690" s="73" t="s">
        <v>1840</v>
      </c>
      <c r="BP3690" s="73" t="s">
        <v>1845</v>
      </c>
      <c r="BQ3690" s="73" t="s">
        <v>1846</v>
      </c>
      <c r="BR3690" s="73" t="s">
        <v>1841</v>
      </c>
      <c r="BS3690" s="73" t="s">
        <v>1842</v>
      </c>
      <c r="BT3690" s="5" t="s">
        <v>1911</v>
      </c>
      <c r="BU3690" s="5" t="s">
        <v>1942</v>
      </c>
      <c r="BV3690" s="5" t="s">
        <v>1943</v>
      </c>
      <c r="BW3690" s="5" t="s">
        <v>1944</v>
      </c>
      <c r="BX3690" s="5" t="s">
        <v>1945</v>
      </c>
      <c r="BY3690" s="5" t="s">
        <v>1946</v>
      </c>
      <c r="BZ3690" s="5" t="s">
        <v>1947</v>
      </c>
      <c r="CA3690" s="5" t="s">
        <v>1948</v>
      </c>
      <c r="CB3690" s="120" t="s">
        <v>1916</v>
      </c>
    </row>
    <row r="3691" spans="1:80" x14ac:dyDescent="0.25">
      <c r="A3691" s="6" t="s">
        <v>1</v>
      </c>
      <c r="B3691" s="6" t="s">
        <v>1</v>
      </c>
      <c r="C3691" s="6" t="s">
        <v>1</v>
      </c>
      <c r="D3691" s="81" t="s">
        <v>1</v>
      </c>
      <c r="E3691" s="81" t="s">
        <v>1</v>
      </c>
      <c r="F3691" s="94" t="s">
        <v>1</v>
      </c>
      <c r="G3691" s="7" t="s">
        <v>1</v>
      </c>
      <c r="H3691" s="8" t="s">
        <v>1</v>
      </c>
      <c r="I3691" s="9" t="s">
        <v>19</v>
      </c>
      <c r="J3691" s="9">
        <v>1</v>
      </c>
      <c r="K3691" s="9" t="s">
        <v>20</v>
      </c>
      <c r="L3691" s="9" t="s">
        <v>21</v>
      </c>
      <c r="M3691" s="9" t="s">
        <v>22</v>
      </c>
      <c r="N3691" s="9" t="s">
        <v>23</v>
      </c>
      <c r="O3691" s="9" t="s">
        <v>24</v>
      </c>
      <c r="P3691" s="9" t="s">
        <v>25</v>
      </c>
      <c r="Q3691" s="9" t="s">
        <v>26</v>
      </c>
      <c r="R3691" s="9">
        <v>1</v>
      </c>
      <c r="S3691" s="9">
        <v>2</v>
      </c>
      <c r="T3691" s="9">
        <v>3</v>
      </c>
      <c r="U3691" s="9">
        <v>4</v>
      </c>
      <c r="V3691" s="9">
        <v>5</v>
      </c>
      <c r="W3691" s="9">
        <v>6</v>
      </c>
      <c r="X3691" s="9">
        <v>7</v>
      </c>
      <c r="Y3691" s="9">
        <v>8</v>
      </c>
      <c r="Z3691" s="9">
        <v>9</v>
      </c>
      <c r="AA3691" s="9">
        <v>10</v>
      </c>
      <c r="AB3691" s="9">
        <v>11</v>
      </c>
      <c r="AC3691" s="9">
        <v>12</v>
      </c>
      <c r="AD3691" s="9">
        <v>13</v>
      </c>
      <c r="AE3691" s="9">
        <v>14</v>
      </c>
      <c r="AF3691" s="9">
        <v>15</v>
      </c>
      <c r="AG3691" s="9">
        <v>16</v>
      </c>
      <c r="AH3691" s="9">
        <v>20</v>
      </c>
      <c r="AI3691" s="9">
        <v>21</v>
      </c>
      <c r="AJ3691" s="9">
        <v>1</v>
      </c>
      <c r="AK3691" s="9">
        <v>2</v>
      </c>
      <c r="AL3691" s="9">
        <v>3</v>
      </c>
      <c r="AM3691" s="9">
        <v>4</v>
      </c>
      <c r="AN3691" s="9">
        <v>5</v>
      </c>
      <c r="AO3691" s="9">
        <v>6</v>
      </c>
      <c r="AP3691" s="9">
        <v>7</v>
      </c>
      <c r="AQ3691" s="9">
        <v>8</v>
      </c>
      <c r="AR3691" s="9">
        <v>9</v>
      </c>
      <c r="AS3691" s="9">
        <v>10</v>
      </c>
      <c r="AT3691" s="9">
        <v>11</v>
      </c>
      <c r="AU3691" s="9">
        <v>12</v>
      </c>
      <c r="AV3691" s="9">
        <v>13</v>
      </c>
      <c r="AW3691" s="9">
        <v>14</v>
      </c>
      <c r="AX3691" s="9">
        <v>15</v>
      </c>
      <c r="AY3691" s="9">
        <v>16</v>
      </c>
      <c r="AZ3691" s="9">
        <v>20</v>
      </c>
      <c r="BA3691" s="9">
        <v>21</v>
      </c>
      <c r="BB3691" s="9">
        <v>1</v>
      </c>
      <c r="BC3691" s="9">
        <v>2</v>
      </c>
      <c r="BD3691" s="9">
        <v>3</v>
      </c>
      <c r="BE3691" s="9">
        <v>4</v>
      </c>
      <c r="BF3691" s="9">
        <v>5</v>
      </c>
      <c r="BG3691" s="9">
        <v>6</v>
      </c>
      <c r="BH3691" s="9">
        <v>7</v>
      </c>
      <c r="BI3691" s="9">
        <v>8</v>
      </c>
      <c r="BJ3691" s="9">
        <v>9</v>
      </c>
      <c r="BK3691" s="9">
        <v>10</v>
      </c>
      <c r="BL3691" s="9">
        <v>11</v>
      </c>
      <c r="BM3691" s="9">
        <v>12</v>
      </c>
      <c r="BN3691" s="9">
        <v>13</v>
      </c>
      <c r="BO3691" s="9">
        <v>14</v>
      </c>
      <c r="BP3691" s="9">
        <v>15</v>
      </c>
      <c r="BQ3691" s="9">
        <v>16</v>
      </c>
      <c r="BR3691" s="9">
        <v>20</v>
      </c>
      <c r="BS3691" s="9">
        <v>21</v>
      </c>
      <c r="BT3691" s="9">
        <v>1</v>
      </c>
      <c r="BU3691" s="9">
        <v>2</v>
      </c>
      <c r="BV3691" s="9">
        <v>3</v>
      </c>
      <c r="BW3691" s="9" t="s">
        <v>1798</v>
      </c>
      <c r="BX3691" s="9">
        <v>5</v>
      </c>
      <c r="BY3691" s="9">
        <v>6</v>
      </c>
      <c r="BZ3691" s="9">
        <v>7</v>
      </c>
      <c r="CA3691" s="9" t="s">
        <v>1917</v>
      </c>
      <c r="CB3691" s="121">
        <v>9</v>
      </c>
    </row>
    <row r="3692" spans="1:80" x14ac:dyDescent="0.25">
      <c r="A3692" s="1" t="s">
        <v>928</v>
      </c>
      <c r="B3692" s="1" t="s">
        <v>88</v>
      </c>
      <c r="C3692" s="4" t="s">
        <v>1565</v>
      </c>
      <c r="D3692" s="79" t="s">
        <v>1566</v>
      </c>
      <c r="E3692" s="78" t="s">
        <v>1</v>
      </c>
      <c r="F3692" s="78" t="s">
        <v>1</v>
      </c>
      <c r="G3692" s="2" t="s">
        <v>1</v>
      </c>
      <c r="H3692" s="2" t="s">
        <v>1567</v>
      </c>
      <c r="I3692" s="3" t="s">
        <v>1</v>
      </c>
      <c r="J3692" s="3">
        <f t="shared" ref="J3692:J3723" si="9737">SUM(K3692,L3692,P3692,Q3692)</f>
        <v>0</v>
      </c>
      <c r="K3692" s="3" t="s">
        <v>1</v>
      </c>
      <c r="L3692" s="3"/>
      <c r="M3692" s="3" t="s">
        <v>1</v>
      </c>
      <c r="N3692" s="3" t="s">
        <v>1</v>
      </c>
      <c r="O3692" s="3" t="s">
        <v>1</v>
      </c>
      <c r="P3692" s="26"/>
      <c r="Q3692" s="3" t="s">
        <v>1</v>
      </c>
      <c r="R3692" s="3" t="s">
        <v>1</v>
      </c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3"/>
      <c r="AG3692" s="3"/>
      <c r="AH3692" s="3">
        <v>0</v>
      </c>
      <c r="AI3692" s="3">
        <v>0</v>
      </c>
      <c r="AJ3692" s="3" t="s">
        <v>1</v>
      </c>
      <c r="AK3692" s="3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  <c r="AX3692" s="3"/>
      <c r="AY3692" s="3"/>
      <c r="AZ3692" s="3">
        <v>0</v>
      </c>
      <c r="BA3692" s="3">
        <v>0</v>
      </c>
      <c r="BB3692" s="3" t="s">
        <v>1</v>
      </c>
      <c r="BC3692" s="3"/>
      <c r="BD3692" s="3"/>
      <c r="BE3692" s="3"/>
      <c r="BF3692" s="3"/>
      <c r="BG3692" s="3"/>
      <c r="BH3692" s="3"/>
      <c r="BI3692" s="3"/>
      <c r="BJ3692" s="3"/>
      <c r="BK3692" s="3"/>
      <c r="BL3692" s="3"/>
      <c r="BM3692" s="3"/>
      <c r="BN3692" s="3"/>
      <c r="BO3692" s="3"/>
      <c r="BP3692" s="3"/>
      <c r="BQ3692" s="3"/>
      <c r="BR3692" s="3">
        <v>0</v>
      </c>
      <c r="BS3692" s="3">
        <v>0</v>
      </c>
      <c r="BT3692" s="3">
        <v>0</v>
      </c>
      <c r="BU3692" s="3"/>
      <c r="BV3692" s="3"/>
      <c r="BW3692" s="3"/>
      <c r="BX3692" s="3" t="s">
        <v>1</v>
      </c>
      <c r="BY3692" s="3" t="s">
        <v>1</v>
      </c>
      <c r="BZ3692" s="3"/>
      <c r="CA3692" s="3">
        <f t="shared" ref="CA3692:CA3723" si="9738">BV3692+BW3692</f>
        <v>0</v>
      </c>
      <c r="CB3692" s="122"/>
    </row>
    <row r="3693" spans="1:80" ht="33.75" x14ac:dyDescent="0.25">
      <c r="A3693" s="1" t="s">
        <v>1</v>
      </c>
      <c r="B3693" s="1" t="s">
        <v>1</v>
      </c>
      <c r="C3693" s="1" t="s">
        <v>1</v>
      </c>
      <c r="D3693" s="78" t="s">
        <v>1</v>
      </c>
      <c r="E3693" s="78" t="s">
        <v>1</v>
      </c>
      <c r="F3693" s="78" t="s">
        <v>1</v>
      </c>
      <c r="G3693" s="2" t="s">
        <v>1</v>
      </c>
      <c r="H3693" s="10" t="s">
        <v>30</v>
      </c>
      <c r="I3693" s="11">
        <f>SUM(I3694,I3702,I3704)</f>
        <v>3591927</v>
      </c>
      <c r="J3693" s="11">
        <f t="shared" si="9737"/>
        <v>3975354</v>
      </c>
      <c r="K3693" s="11">
        <f t="shared" ref="K3693" si="9739">SUM(K3694,K3702,K3704)</f>
        <v>3964054</v>
      </c>
      <c r="L3693" s="11">
        <f t="shared" ref="L3693:L3722" si="9740">SUM(M3693:O3693)</f>
        <v>11300</v>
      </c>
      <c r="M3693" s="11">
        <f t="shared" ref="M3693:Q3693" si="9741">SUM(M3694,M3702,M3704)</f>
        <v>11300</v>
      </c>
      <c r="N3693" s="11">
        <f t="shared" si="9741"/>
        <v>0</v>
      </c>
      <c r="O3693" s="11">
        <f t="shared" si="9741"/>
        <v>0</v>
      </c>
      <c r="P3693" s="11">
        <f t="shared" si="9741"/>
        <v>0</v>
      </c>
      <c r="Q3693" s="11">
        <f t="shared" si="9741"/>
        <v>0</v>
      </c>
      <c r="R3693" s="11">
        <f t="shared" ref="R3693:AG3693" si="9742">SUM(R3694,R3702,R3704)</f>
        <v>11300</v>
      </c>
      <c r="S3693" s="11">
        <f t="shared" si="9742"/>
        <v>0</v>
      </c>
      <c r="T3693" s="11">
        <f t="shared" si="9742"/>
        <v>0</v>
      </c>
      <c r="U3693" s="11">
        <f t="shared" si="9742"/>
        <v>0</v>
      </c>
      <c r="V3693" s="11">
        <f t="shared" si="9742"/>
        <v>0</v>
      </c>
      <c r="W3693" s="11">
        <f t="shared" si="9742"/>
        <v>0</v>
      </c>
      <c r="X3693" s="11">
        <f t="shared" ref="X3693" si="9743">SUM(X3694,X3702,X3704)</f>
        <v>11300</v>
      </c>
      <c r="Y3693" s="11">
        <f t="shared" si="9742"/>
        <v>0</v>
      </c>
      <c r="Z3693" s="11">
        <f t="shared" si="9742"/>
        <v>5830</v>
      </c>
      <c r="AA3693" s="11">
        <f t="shared" si="9742"/>
        <v>720</v>
      </c>
      <c r="AB3693" s="11">
        <f t="shared" si="9742"/>
        <v>1230</v>
      </c>
      <c r="AC3693" s="11">
        <f t="shared" si="9742"/>
        <v>1200</v>
      </c>
      <c r="AD3693" s="11">
        <f t="shared" si="9742"/>
        <v>2320</v>
      </c>
      <c r="AE3693" s="11">
        <f t="shared" si="9742"/>
        <v>0</v>
      </c>
      <c r="AF3693" s="11">
        <f t="shared" si="9742"/>
        <v>0</v>
      </c>
      <c r="AG3693" s="11">
        <f t="shared" si="9742"/>
        <v>0</v>
      </c>
      <c r="AH3693" s="11">
        <v>11300</v>
      </c>
      <c r="AI3693" s="11">
        <v>0</v>
      </c>
      <c r="AJ3693" s="11">
        <f t="shared" ref="AJ3693:AY3693" si="9744">SUM(AJ3694,AJ3702,AJ3704)</f>
        <v>0</v>
      </c>
      <c r="AK3693" s="11">
        <f t="shared" si="9744"/>
        <v>0</v>
      </c>
      <c r="AL3693" s="11">
        <f t="shared" si="9744"/>
        <v>0</v>
      </c>
      <c r="AM3693" s="11">
        <f t="shared" si="9744"/>
        <v>0</v>
      </c>
      <c r="AN3693" s="11">
        <f t="shared" si="9744"/>
        <v>0</v>
      </c>
      <c r="AO3693" s="11">
        <f t="shared" si="9744"/>
        <v>0</v>
      </c>
      <c r="AP3693" s="11">
        <f t="shared" ref="AP3693" si="9745">SUM(AP3694,AP3702,AP3704)</f>
        <v>0</v>
      </c>
      <c r="AQ3693" s="11">
        <f t="shared" si="9744"/>
        <v>0</v>
      </c>
      <c r="AR3693" s="11">
        <f t="shared" si="9744"/>
        <v>0</v>
      </c>
      <c r="AS3693" s="11">
        <f t="shared" si="9744"/>
        <v>0</v>
      </c>
      <c r="AT3693" s="11">
        <f t="shared" si="9744"/>
        <v>0</v>
      </c>
      <c r="AU3693" s="11">
        <f t="shared" si="9744"/>
        <v>0</v>
      </c>
      <c r="AV3693" s="11">
        <f t="shared" si="9744"/>
        <v>0</v>
      </c>
      <c r="AW3693" s="11">
        <f t="shared" si="9744"/>
        <v>0</v>
      </c>
      <c r="AX3693" s="11">
        <f t="shared" si="9744"/>
        <v>0</v>
      </c>
      <c r="AY3693" s="11">
        <f t="shared" si="9744"/>
        <v>0</v>
      </c>
      <c r="AZ3693" s="11">
        <v>0</v>
      </c>
      <c r="BA3693" s="11">
        <v>0</v>
      </c>
      <c r="BB3693" s="11">
        <f t="shared" ref="BB3693:BQ3693" si="9746">SUM(BB3694,BB3702,BB3704)</f>
        <v>0</v>
      </c>
      <c r="BC3693" s="11">
        <f t="shared" si="9746"/>
        <v>5560</v>
      </c>
      <c r="BD3693" s="11">
        <f t="shared" si="9746"/>
        <v>0</v>
      </c>
      <c r="BE3693" s="11">
        <f t="shared" si="9746"/>
        <v>23445</v>
      </c>
      <c r="BF3693" s="11">
        <f t="shared" si="9746"/>
        <v>0</v>
      </c>
      <c r="BG3693" s="11">
        <f t="shared" si="9746"/>
        <v>0</v>
      </c>
      <c r="BH3693" s="11">
        <f t="shared" ref="BH3693" si="9747">SUM(BH3694,BH3702,BH3704)</f>
        <v>29005</v>
      </c>
      <c r="BI3693" s="11">
        <f t="shared" si="9746"/>
        <v>0</v>
      </c>
      <c r="BJ3693" s="11">
        <f t="shared" si="9746"/>
        <v>5173</v>
      </c>
      <c r="BK3693" s="11">
        <f t="shared" si="9746"/>
        <v>7165</v>
      </c>
      <c r="BL3693" s="11">
        <f t="shared" si="9746"/>
        <v>0</v>
      </c>
      <c r="BM3693" s="11">
        <f t="shared" si="9746"/>
        <v>0</v>
      </c>
      <c r="BN3693" s="11">
        <f t="shared" si="9746"/>
        <v>0</v>
      </c>
      <c r="BO3693" s="11">
        <f t="shared" si="9746"/>
        <v>2500</v>
      </c>
      <c r="BP3693" s="11">
        <f t="shared" si="9746"/>
        <v>6600</v>
      </c>
      <c r="BQ3693" s="11">
        <f t="shared" si="9746"/>
        <v>7567</v>
      </c>
      <c r="BR3693" s="11">
        <v>29005</v>
      </c>
      <c r="BS3693" s="11">
        <v>0</v>
      </c>
      <c r="BT3693" s="11">
        <f t="shared" ref="BT3693:BZ3693" si="9748">SUM(BT3694,BT3702,BT3704)</f>
        <v>4164555</v>
      </c>
      <c r="BU3693" s="11">
        <f t="shared" si="9748"/>
        <v>4154841</v>
      </c>
      <c r="BV3693" s="11">
        <f t="shared" si="9748"/>
        <v>2246340</v>
      </c>
      <c r="BW3693" s="11">
        <f t="shared" si="9748"/>
        <v>1070535</v>
      </c>
      <c r="BX3693" s="11">
        <f t="shared" si="9748"/>
        <v>376945</v>
      </c>
      <c r="BY3693" s="11">
        <f t="shared" si="9748"/>
        <v>346795</v>
      </c>
      <c r="BZ3693" s="11">
        <f t="shared" si="9748"/>
        <v>346795</v>
      </c>
      <c r="CA3693" s="11">
        <f t="shared" si="9738"/>
        <v>3316875</v>
      </c>
      <c r="CB3693" s="123">
        <f t="shared" ref="CB3693:CB3722" si="9749">IF(BU3693=0,"-",CA3693/BU3693*100)</f>
        <v>79.831574782284093</v>
      </c>
    </row>
    <row r="3694" spans="1:80" x14ac:dyDescent="0.25">
      <c r="A3694" s="4" t="s">
        <v>928</v>
      </c>
      <c r="B3694" s="4" t="s">
        <v>88</v>
      </c>
      <c r="C3694" s="4" t="s">
        <v>1565</v>
      </c>
      <c r="D3694" s="79" t="s">
        <v>1566</v>
      </c>
      <c r="E3694" s="78" t="s">
        <v>31</v>
      </c>
      <c r="F3694" s="78" t="s">
        <v>1</v>
      </c>
      <c r="G3694" s="2" t="s">
        <v>1</v>
      </c>
      <c r="H3694" s="2" t="s">
        <v>32</v>
      </c>
      <c r="I3694" s="12">
        <f>SUM(I3695,I3696)</f>
        <v>3119095</v>
      </c>
      <c r="J3694" s="12">
        <f t="shared" si="9737"/>
        <v>3447535</v>
      </c>
      <c r="K3694" s="12">
        <f t="shared" ref="K3694" si="9750">SUM(K3695,K3696)</f>
        <v>3447535</v>
      </c>
      <c r="L3694" s="12">
        <f t="shared" si="9740"/>
        <v>0</v>
      </c>
      <c r="M3694" s="12">
        <f t="shared" ref="M3694:Q3694" si="9751">SUM(M3695,M3696)</f>
        <v>0</v>
      </c>
      <c r="N3694" s="12">
        <f t="shared" si="9751"/>
        <v>0</v>
      </c>
      <c r="O3694" s="12">
        <f t="shared" si="9751"/>
        <v>0</v>
      </c>
      <c r="P3694" s="12">
        <f t="shared" si="9751"/>
        <v>0</v>
      </c>
      <c r="Q3694" s="12">
        <f t="shared" si="9751"/>
        <v>0</v>
      </c>
      <c r="R3694" s="12">
        <f t="shared" ref="R3694:AG3694" si="9752">SUM(R3695,R3696)</f>
        <v>0</v>
      </c>
      <c r="S3694" s="12">
        <f t="shared" si="9752"/>
        <v>0</v>
      </c>
      <c r="T3694" s="12">
        <f t="shared" si="9752"/>
        <v>0</v>
      </c>
      <c r="U3694" s="12">
        <f t="shared" si="9752"/>
        <v>0</v>
      </c>
      <c r="V3694" s="12">
        <f t="shared" si="9752"/>
        <v>0</v>
      </c>
      <c r="W3694" s="12">
        <f t="shared" si="9752"/>
        <v>0</v>
      </c>
      <c r="X3694" s="12">
        <f t="shared" ref="X3694" si="9753">SUM(X3695,X3696)</f>
        <v>0</v>
      </c>
      <c r="Y3694" s="12">
        <f t="shared" si="9752"/>
        <v>0</v>
      </c>
      <c r="Z3694" s="12">
        <f t="shared" si="9752"/>
        <v>0</v>
      </c>
      <c r="AA3694" s="12">
        <f t="shared" si="9752"/>
        <v>0</v>
      </c>
      <c r="AB3694" s="12">
        <f t="shared" si="9752"/>
        <v>0</v>
      </c>
      <c r="AC3694" s="12">
        <f t="shared" si="9752"/>
        <v>0</v>
      </c>
      <c r="AD3694" s="12">
        <f t="shared" si="9752"/>
        <v>0</v>
      </c>
      <c r="AE3694" s="12">
        <f t="shared" si="9752"/>
        <v>0</v>
      </c>
      <c r="AF3694" s="12">
        <f t="shared" si="9752"/>
        <v>0</v>
      </c>
      <c r="AG3694" s="12">
        <f t="shared" si="9752"/>
        <v>0</v>
      </c>
      <c r="AH3694" s="12">
        <v>0</v>
      </c>
      <c r="AI3694" s="12">
        <v>0</v>
      </c>
      <c r="AJ3694" s="12">
        <f t="shared" ref="AJ3694:AY3694" si="9754">SUM(AJ3695,AJ3696)</f>
        <v>0</v>
      </c>
      <c r="AK3694" s="12">
        <f t="shared" si="9754"/>
        <v>0</v>
      </c>
      <c r="AL3694" s="12">
        <f t="shared" si="9754"/>
        <v>0</v>
      </c>
      <c r="AM3694" s="12">
        <f t="shared" si="9754"/>
        <v>0</v>
      </c>
      <c r="AN3694" s="12">
        <f t="shared" si="9754"/>
        <v>0</v>
      </c>
      <c r="AO3694" s="12">
        <f t="shared" si="9754"/>
        <v>0</v>
      </c>
      <c r="AP3694" s="12">
        <f t="shared" ref="AP3694" si="9755">SUM(AP3695,AP3696)</f>
        <v>0</v>
      </c>
      <c r="AQ3694" s="12">
        <f t="shared" si="9754"/>
        <v>0</v>
      </c>
      <c r="AR3694" s="12">
        <f t="shared" si="9754"/>
        <v>0</v>
      </c>
      <c r="AS3694" s="12">
        <f t="shared" si="9754"/>
        <v>0</v>
      </c>
      <c r="AT3694" s="12">
        <f t="shared" si="9754"/>
        <v>0</v>
      </c>
      <c r="AU3694" s="12">
        <f t="shared" si="9754"/>
        <v>0</v>
      </c>
      <c r="AV3694" s="12">
        <f t="shared" si="9754"/>
        <v>0</v>
      </c>
      <c r="AW3694" s="12">
        <f t="shared" si="9754"/>
        <v>0</v>
      </c>
      <c r="AX3694" s="12">
        <f t="shared" si="9754"/>
        <v>0</v>
      </c>
      <c r="AY3694" s="12">
        <f t="shared" si="9754"/>
        <v>0</v>
      </c>
      <c r="AZ3694" s="12">
        <v>0</v>
      </c>
      <c r="BA3694" s="12">
        <v>0</v>
      </c>
      <c r="BB3694" s="12">
        <f t="shared" ref="BB3694:BQ3694" si="9756">SUM(BB3695,BB3696)</f>
        <v>0</v>
      </c>
      <c r="BC3694" s="12">
        <f t="shared" si="9756"/>
        <v>0</v>
      </c>
      <c r="BD3694" s="12">
        <f t="shared" si="9756"/>
        <v>0</v>
      </c>
      <c r="BE3694" s="12">
        <f t="shared" si="9756"/>
        <v>0</v>
      </c>
      <c r="BF3694" s="12">
        <f t="shared" si="9756"/>
        <v>0</v>
      </c>
      <c r="BG3694" s="12">
        <f t="shared" si="9756"/>
        <v>0</v>
      </c>
      <c r="BH3694" s="12">
        <f t="shared" ref="BH3694" si="9757">SUM(BH3695,BH3696)</f>
        <v>0</v>
      </c>
      <c r="BI3694" s="12">
        <f t="shared" si="9756"/>
        <v>0</v>
      </c>
      <c r="BJ3694" s="12">
        <f t="shared" si="9756"/>
        <v>0</v>
      </c>
      <c r="BK3694" s="12">
        <f t="shared" si="9756"/>
        <v>0</v>
      </c>
      <c r="BL3694" s="12">
        <f t="shared" si="9756"/>
        <v>0</v>
      </c>
      <c r="BM3694" s="12">
        <f t="shared" si="9756"/>
        <v>0</v>
      </c>
      <c r="BN3694" s="12">
        <f t="shared" si="9756"/>
        <v>0</v>
      </c>
      <c r="BO3694" s="12">
        <f t="shared" si="9756"/>
        <v>0</v>
      </c>
      <c r="BP3694" s="12">
        <f t="shared" si="9756"/>
        <v>0</v>
      </c>
      <c r="BQ3694" s="12">
        <f t="shared" si="9756"/>
        <v>0</v>
      </c>
      <c r="BR3694" s="12">
        <v>0</v>
      </c>
      <c r="BS3694" s="12">
        <v>0</v>
      </c>
      <c r="BT3694" s="12">
        <f t="shared" ref="BT3694:BZ3694" si="9758">SUM(BT3695,BT3696)</f>
        <v>3602383</v>
      </c>
      <c r="BU3694" s="12">
        <f t="shared" si="9758"/>
        <v>3603969</v>
      </c>
      <c r="BV3694" s="12">
        <f t="shared" si="9758"/>
        <v>1957282</v>
      </c>
      <c r="BW3694" s="12">
        <f t="shared" si="9758"/>
        <v>935060</v>
      </c>
      <c r="BX3694" s="12">
        <f t="shared" si="9758"/>
        <v>326020</v>
      </c>
      <c r="BY3694" s="12">
        <f t="shared" si="9758"/>
        <v>304520</v>
      </c>
      <c r="BZ3694" s="12">
        <f t="shared" si="9758"/>
        <v>304520</v>
      </c>
      <c r="CA3694" s="12">
        <f t="shared" si="9738"/>
        <v>2892342</v>
      </c>
      <c r="CB3694" s="124">
        <f t="shared" si="9749"/>
        <v>80.254352909250883</v>
      </c>
    </row>
    <row r="3695" spans="1:80" x14ac:dyDescent="0.25">
      <c r="A3695" s="4" t="s">
        <v>928</v>
      </c>
      <c r="B3695" s="4" t="s">
        <v>88</v>
      </c>
      <c r="C3695" s="4" t="s">
        <v>1565</v>
      </c>
      <c r="D3695" s="79" t="s">
        <v>1566</v>
      </c>
      <c r="E3695" s="89">
        <v>6111</v>
      </c>
      <c r="F3695" s="79"/>
      <c r="G3695" s="75" t="s">
        <v>1906</v>
      </c>
      <c r="H3695" s="13" t="s">
        <v>33</v>
      </c>
      <c r="I3695" s="14">
        <v>2794595</v>
      </c>
      <c r="J3695" s="14">
        <f t="shared" si="9737"/>
        <v>3096958</v>
      </c>
      <c r="K3695" s="14">
        <v>3096958</v>
      </c>
      <c r="L3695" s="14">
        <f t="shared" si="9740"/>
        <v>0</v>
      </c>
      <c r="M3695" s="14">
        <v>0</v>
      </c>
      <c r="N3695" s="14">
        <v>0</v>
      </c>
      <c r="O3695" s="14">
        <v>0</v>
      </c>
      <c r="P3695" s="14">
        <v>0</v>
      </c>
      <c r="Q3695" s="14">
        <v>0</v>
      </c>
      <c r="R3695" s="14">
        <v>0</v>
      </c>
      <c r="S3695" s="14"/>
      <c r="T3695" s="14"/>
      <c r="U3695" s="14"/>
      <c r="V3695" s="14"/>
      <c r="W3695" s="14"/>
      <c r="X3695" s="14">
        <f t="shared" si="9680"/>
        <v>0</v>
      </c>
      <c r="Y3695" s="14"/>
      <c r="Z3695" s="14"/>
      <c r="AA3695" s="14"/>
      <c r="AB3695" s="14"/>
      <c r="AC3695" s="14"/>
      <c r="AD3695" s="14"/>
      <c r="AE3695" s="14"/>
      <c r="AF3695" s="14"/>
      <c r="AG3695" s="14"/>
      <c r="AH3695" s="14">
        <v>0</v>
      </c>
      <c r="AI3695" s="14">
        <v>0</v>
      </c>
      <c r="AJ3695" s="14">
        <v>0</v>
      </c>
      <c r="AK3695" s="14"/>
      <c r="AL3695" s="14"/>
      <c r="AM3695" s="14"/>
      <c r="AN3695" s="14"/>
      <c r="AO3695" s="14"/>
      <c r="AP3695" s="14">
        <f t="shared" si="9681"/>
        <v>0</v>
      </c>
      <c r="AQ3695" s="14"/>
      <c r="AR3695" s="14"/>
      <c r="AS3695" s="14"/>
      <c r="AT3695" s="14"/>
      <c r="AU3695" s="14"/>
      <c r="AV3695" s="14"/>
      <c r="AW3695" s="14"/>
      <c r="AX3695" s="14"/>
      <c r="AY3695" s="14"/>
      <c r="AZ3695" s="14">
        <v>0</v>
      </c>
      <c r="BA3695" s="14">
        <v>0</v>
      </c>
      <c r="BB3695" s="14">
        <v>0</v>
      </c>
      <c r="BC3695" s="14"/>
      <c r="BD3695" s="14"/>
      <c r="BE3695" s="14"/>
      <c r="BF3695" s="14"/>
      <c r="BG3695" s="14"/>
      <c r="BH3695" s="14">
        <f t="shared" si="9682"/>
        <v>0</v>
      </c>
      <c r="BI3695" s="14"/>
      <c r="BJ3695" s="14"/>
      <c r="BK3695" s="14"/>
      <c r="BL3695" s="14"/>
      <c r="BM3695" s="14"/>
      <c r="BN3695" s="14"/>
      <c r="BO3695" s="14"/>
      <c r="BP3695" s="14"/>
      <c r="BQ3695" s="14"/>
      <c r="BR3695" s="14">
        <v>0</v>
      </c>
      <c r="BS3695" s="14">
        <v>0</v>
      </c>
      <c r="BT3695" s="14">
        <v>3251806</v>
      </c>
      <c r="BU3695" s="14">
        <v>3251806</v>
      </c>
      <c r="BV3695" s="14">
        <v>1728471</v>
      </c>
      <c r="BW3695" s="14">
        <f t="shared" si="9667"/>
        <v>861500</v>
      </c>
      <c r="BX3695" s="14">
        <v>301500</v>
      </c>
      <c r="BY3695" s="14">
        <v>280000</v>
      </c>
      <c r="BZ3695" s="14">
        <v>280000</v>
      </c>
      <c r="CA3695" s="14">
        <f t="shared" si="9738"/>
        <v>2589971</v>
      </c>
      <c r="CB3695" s="122">
        <f t="shared" si="9749"/>
        <v>79.647156072656244</v>
      </c>
    </row>
    <row r="3696" spans="1:80" x14ac:dyDescent="0.25">
      <c r="A3696" s="1" t="s">
        <v>928</v>
      </c>
      <c r="B3696" s="1" t="s">
        <v>88</v>
      </c>
      <c r="C3696" s="1" t="s">
        <v>1565</v>
      </c>
      <c r="D3696" s="82" t="s">
        <v>1566</v>
      </c>
      <c r="E3696" s="82" t="s">
        <v>34</v>
      </c>
      <c r="F3696" s="79" t="s">
        <v>1</v>
      </c>
      <c r="G3696" s="13" t="s">
        <v>1</v>
      </c>
      <c r="H3696" s="2" t="s">
        <v>35</v>
      </c>
      <c r="I3696" s="12">
        <f>SUM(I3697:I3701)</f>
        <v>324500</v>
      </c>
      <c r="J3696" s="12">
        <f t="shared" si="9737"/>
        <v>350577</v>
      </c>
      <c r="K3696" s="12">
        <f t="shared" ref="K3696" si="9759">SUM(K3697:K3701)</f>
        <v>350577</v>
      </c>
      <c r="L3696" s="12">
        <f t="shared" si="9740"/>
        <v>0</v>
      </c>
      <c r="M3696" s="12">
        <f t="shared" ref="M3696:Q3696" si="9760">SUM(M3697:M3701)</f>
        <v>0</v>
      </c>
      <c r="N3696" s="12">
        <f t="shared" si="9760"/>
        <v>0</v>
      </c>
      <c r="O3696" s="12">
        <f t="shared" si="9760"/>
        <v>0</v>
      </c>
      <c r="P3696" s="12">
        <f t="shared" si="9760"/>
        <v>0</v>
      </c>
      <c r="Q3696" s="12">
        <f t="shared" si="9760"/>
        <v>0</v>
      </c>
      <c r="R3696" s="12">
        <f t="shared" ref="R3696:AG3696" si="9761">SUM(R3697:R3701)</f>
        <v>0</v>
      </c>
      <c r="S3696" s="12">
        <f t="shared" si="9761"/>
        <v>0</v>
      </c>
      <c r="T3696" s="12">
        <f t="shared" si="9761"/>
        <v>0</v>
      </c>
      <c r="U3696" s="12">
        <f t="shared" si="9761"/>
        <v>0</v>
      </c>
      <c r="V3696" s="12">
        <f t="shared" si="9761"/>
        <v>0</v>
      </c>
      <c r="W3696" s="12">
        <f t="shared" si="9761"/>
        <v>0</v>
      </c>
      <c r="X3696" s="12">
        <f t="shared" si="9761"/>
        <v>0</v>
      </c>
      <c r="Y3696" s="12">
        <f t="shared" si="9761"/>
        <v>0</v>
      </c>
      <c r="Z3696" s="12">
        <f t="shared" si="9761"/>
        <v>0</v>
      </c>
      <c r="AA3696" s="12">
        <f t="shared" si="9761"/>
        <v>0</v>
      </c>
      <c r="AB3696" s="12">
        <f t="shared" si="9761"/>
        <v>0</v>
      </c>
      <c r="AC3696" s="12">
        <f t="shared" si="9761"/>
        <v>0</v>
      </c>
      <c r="AD3696" s="12">
        <f t="shared" si="9761"/>
        <v>0</v>
      </c>
      <c r="AE3696" s="12">
        <f t="shared" si="9761"/>
        <v>0</v>
      </c>
      <c r="AF3696" s="12">
        <f t="shared" si="9761"/>
        <v>0</v>
      </c>
      <c r="AG3696" s="12">
        <f t="shared" si="9761"/>
        <v>0</v>
      </c>
      <c r="AH3696" s="12">
        <v>0</v>
      </c>
      <c r="AI3696" s="12">
        <v>0</v>
      </c>
      <c r="AJ3696" s="12">
        <f t="shared" ref="AJ3696:AY3696" si="9762">SUM(AJ3697:AJ3701)</f>
        <v>0</v>
      </c>
      <c r="AK3696" s="12">
        <f t="shared" si="9762"/>
        <v>0</v>
      </c>
      <c r="AL3696" s="12">
        <f t="shared" si="9762"/>
        <v>0</v>
      </c>
      <c r="AM3696" s="12">
        <f t="shared" si="9762"/>
        <v>0</v>
      </c>
      <c r="AN3696" s="12">
        <f t="shared" si="9762"/>
        <v>0</v>
      </c>
      <c r="AO3696" s="12">
        <f t="shared" si="9762"/>
        <v>0</v>
      </c>
      <c r="AP3696" s="12">
        <f t="shared" si="9762"/>
        <v>0</v>
      </c>
      <c r="AQ3696" s="12">
        <f t="shared" si="9762"/>
        <v>0</v>
      </c>
      <c r="AR3696" s="12">
        <f t="shared" si="9762"/>
        <v>0</v>
      </c>
      <c r="AS3696" s="12">
        <f t="shared" si="9762"/>
        <v>0</v>
      </c>
      <c r="AT3696" s="12">
        <f t="shared" si="9762"/>
        <v>0</v>
      </c>
      <c r="AU3696" s="12">
        <f t="shared" si="9762"/>
        <v>0</v>
      </c>
      <c r="AV3696" s="12">
        <f t="shared" si="9762"/>
        <v>0</v>
      </c>
      <c r="AW3696" s="12">
        <f t="shared" si="9762"/>
        <v>0</v>
      </c>
      <c r="AX3696" s="12">
        <f t="shared" si="9762"/>
        <v>0</v>
      </c>
      <c r="AY3696" s="12">
        <f t="shared" si="9762"/>
        <v>0</v>
      </c>
      <c r="AZ3696" s="12">
        <v>0</v>
      </c>
      <c r="BA3696" s="12">
        <v>0</v>
      </c>
      <c r="BB3696" s="12">
        <f t="shared" ref="BB3696:BQ3696" si="9763">SUM(BB3697:BB3701)</f>
        <v>0</v>
      </c>
      <c r="BC3696" s="12">
        <f t="shared" si="9763"/>
        <v>0</v>
      </c>
      <c r="BD3696" s="12">
        <f t="shared" si="9763"/>
        <v>0</v>
      </c>
      <c r="BE3696" s="12">
        <f t="shared" si="9763"/>
        <v>0</v>
      </c>
      <c r="BF3696" s="12">
        <f t="shared" si="9763"/>
        <v>0</v>
      </c>
      <c r="BG3696" s="12">
        <f t="shared" si="9763"/>
        <v>0</v>
      </c>
      <c r="BH3696" s="12">
        <f t="shared" si="9763"/>
        <v>0</v>
      </c>
      <c r="BI3696" s="12">
        <f t="shared" si="9763"/>
        <v>0</v>
      </c>
      <c r="BJ3696" s="12">
        <f t="shared" si="9763"/>
        <v>0</v>
      </c>
      <c r="BK3696" s="12">
        <f t="shared" si="9763"/>
        <v>0</v>
      </c>
      <c r="BL3696" s="12">
        <f t="shared" si="9763"/>
        <v>0</v>
      </c>
      <c r="BM3696" s="12">
        <f t="shared" si="9763"/>
        <v>0</v>
      </c>
      <c r="BN3696" s="12">
        <f t="shared" si="9763"/>
        <v>0</v>
      </c>
      <c r="BO3696" s="12">
        <f t="shared" si="9763"/>
        <v>0</v>
      </c>
      <c r="BP3696" s="12">
        <f t="shared" si="9763"/>
        <v>0</v>
      </c>
      <c r="BQ3696" s="12">
        <f t="shared" si="9763"/>
        <v>0</v>
      </c>
      <c r="BR3696" s="12">
        <v>0</v>
      </c>
      <c r="BS3696" s="12">
        <v>0</v>
      </c>
      <c r="BT3696" s="12">
        <f t="shared" ref="BT3696:BX3696" si="9764">SUM(BT3697:BT3701)</f>
        <v>350577</v>
      </c>
      <c r="BU3696" s="12">
        <f t="shared" si="9764"/>
        <v>352163</v>
      </c>
      <c r="BV3696" s="12">
        <f t="shared" si="9764"/>
        <v>228811</v>
      </c>
      <c r="BW3696" s="12">
        <f t="shared" si="9764"/>
        <v>73560</v>
      </c>
      <c r="BX3696" s="12">
        <f t="shared" si="9764"/>
        <v>24520</v>
      </c>
      <c r="BY3696" s="12">
        <f t="shared" ref="BY3696" si="9765">SUM(BY3697:BY3701)</f>
        <v>24520</v>
      </c>
      <c r="BZ3696" s="12">
        <f t="shared" ref="BZ3696" si="9766">SUM(BZ3697:BZ3701)</f>
        <v>24520</v>
      </c>
      <c r="CA3696" s="12">
        <f t="shared" si="9738"/>
        <v>302371</v>
      </c>
      <c r="CB3696" s="124">
        <f t="shared" si="9749"/>
        <v>85.861092732626659</v>
      </c>
    </row>
    <row r="3697" spans="1:80" x14ac:dyDescent="0.25">
      <c r="A3697" s="4" t="s">
        <v>928</v>
      </c>
      <c r="B3697" s="4" t="s">
        <v>88</v>
      </c>
      <c r="C3697" s="4" t="s">
        <v>1565</v>
      </c>
      <c r="D3697" s="79" t="s">
        <v>1566</v>
      </c>
      <c r="E3697" s="89">
        <v>6112</v>
      </c>
      <c r="F3697" s="79" t="s">
        <v>1568</v>
      </c>
      <c r="G3697" s="75" t="s">
        <v>1906</v>
      </c>
      <c r="H3697" s="13" t="s">
        <v>92</v>
      </c>
      <c r="I3697" s="14">
        <v>38400</v>
      </c>
      <c r="J3697" s="14">
        <f t="shared" si="9737"/>
        <v>42240</v>
      </c>
      <c r="K3697" s="14">
        <v>42240</v>
      </c>
      <c r="L3697" s="14">
        <f t="shared" si="9740"/>
        <v>0</v>
      </c>
      <c r="M3697" s="14">
        <v>0</v>
      </c>
      <c r="N3697" s="14">
        <v>0</v>
      </c>
      <c r="O3697" s="14">
        <v>0</v>
      </c>
      <c r="P3697" s="14">
        <v>0</v>
      </c>
      <c r="Q3697" s="14">
        <v>0</v>
      </c>
      <c r="R3697" s="14">
        <v>0</v>
      </c>
      <c r="S3697" s="14"/>
      <c r="T3697" s="14"/>
      <c r="U3697" s="14"/>
      <c r="V3697" s="14"/>
      <c r="W3697" s="14"/>
      <c r="X3697" s="14">
        <f t="shared" si="9680"/>
        <v>0</v>
      </c>
      <c r="Y3697" s="14"/>
      <c r="Z3697" s="14"/>
      <c r="AA3697" s="14"/>
      <c r="AB3697" s="14"/>
      <c r="AC3697" s="14"/>
      <c r="AD3697" s="14"/>
      <c r="AE3697" s="14"/>
      <c r="AF3697" s="14"/>
      <c r="AG3697" s="14"/>
      <c r="AH3697" s="14">
        <v>0</v>
      </c>
      <c r="AI3697" s="14">
        <v>0</v>
      </c>
      <c r="AJ3697" s="14">
        <v>0</v>
      </c>
      <c r="AK3697" s="14"/>
      <c r="AL3697" s="14"/>
      <c r="AM3697" s="14"/>
      <c r="AN3697" s="14"/>
      <c r="AO3697" s="14"/>
      <c r="AP3697" s="14">
        <f t="shared" si="9681"/>
        <v>0</v>
      </c>
      <c r="AQ3697" s="14"/>
      <c r="AR3697" s="14"/>
      <c r="AS3697" s="14"/>
      <c r="AT3697" s="14"/>
      <c r="AU3697" s="14"/>
      <c r="AV3697" s="14"/>
      <c r="AW3697" s="14"/>
      <c r="AX3697" s="14"/>
      <c r="AY3697" s="14"/>
      <c r="AZ3697" s="14">
        <v>0</v>
      </c>
      <c r="BA3697" s="14">
        <v>0</v>
      </c>
      <c r="BB3697" s="14">
        <v>0</v>
      </c>
      <c r="BC3697" s="14"/>
      <c r="BD3697" s="14"/>
      <c r="BE3697" s="14"/>
      <c r="BF3697" s="14"/>
      <c r="BG3697" s="14"/>
      <c r="BH3697" s="14">
        <f t="shared" si="9682"/>
        <v>0</v>
      </c>
      <c r="BI3697" s="14"/>
      <c r="BJ3697" s="14"/>
      <c r="BK3697" s="14"/>
      <c r="BL3697" s="14"/>
      <c r="BM3697" s="14"/>
      <c r="BN3697" s="14"/>
      <c r="BO3697" s="14"/>
      <c r="BP3697" s="14"/>
      <c r="BQ3697" s="14"/>
      <c r="BR3697" s="14">
        <v>0</v>
      </c>
      <c r="BS3697" s="14">
        <v>0</v>
      </c>
      <c r="BT3697" s="14">
        <v>42240</v>
      </c>
      <c r="BU3697" s="14">
        <v>42240</v>
      </c>
      <c r="BV3697" s="14">
        <v>21120</v>
      </c>
      <c r="BW3697" s="14">
        <f t="shared" si="9667"/>
        <v>10560</v>
      </c>
      <c r="BX3697" s="14">
        <v>3520</v>
      </c>
      <c r="BY3697" s="14">
        <v>3520</v>
      </c>
      <c r="BZ3697" s="14">
        <v>3520</v>
      </c>
      <c r="CA3697" s="14">
        <f t="shared" si="9738"/>
        <v>31680</v>
      </c>
      <c r="CB3697" s="122">
        <f t="shared" si="9749"/>
        <v>75</v>
      </c>
    </row>
    <row r="3698" spans="1:80" x14ac:dyDescent="0.25">
      <c r="A3698" s="4" t="s">
        <v>928</v>
      </c>
      <c r="B3698" s="4" t="s">
        <v>88</v>
      </c>
      <c r="C3698" s="4" t="s">
        <v>1565</v>
      </c>
      <c r="D3698" s="79" t="s">
        <v>1566</v>
      </c>
      <c r="E3698" s="89">
        <v>6112</v>
      </c>
      <c r="F3698" s="79" t="s">
        <v>1569</v>
      </c>
      <c r="G3698" s="75" t="s">
        <v>1906</v>
      </c>
      <c r="H3698" s="13" t="s">
        <v>39</v>
      </c>
      <c r="I3698" s="14">
        <v>211400</v>
      </c>
      <c r="J3698" s="14">
        <f t="shared" si="9737"/>
        <v>232540</v>
      </c>
      <c r="K3698" s="14">
        <v>232540</v>
      </c>
      <c r="L3698" s="14">
        <f t="shared" si="9740"/>
        <v>0</v>
      </c>
      <c r="M3698" s="14">
        <v>0</v>
      </c>
      <c r="N3698" s="14">
        <v>0</v>
      </c>
      <c r="O3698" s="14">
        <v>0</v>
      </c>
      <c r="P3698" s="14">
        <v>0</v>
      </c>
      <c r="Q3698" s="14">
        <v>0</v>
      </c>
      <c r="R3698" s="14">
        <v>0</v>
      </c>
      <c r="S3698" s="14"/>
      <c r="T3698" s="14"/>
      <c r="U3698" s="14"/>
      <c r="V3698" s="14"/>
      <c r="W3698" s="14"/>
      <c r="X3698" s="14">
        <f t="shared" si="9680"/>
        <v>0</v>
      </c>
      <c r="Y3698" s="14"/>
      <c r="Z3698" s="14"/>
      <c r="AA3698" s="14"/>
      <c r="AB3698" s="14"/>
      <c r="AC3698" s="14"/>
      <c r="AD3698" s="14"/>
      <c r="AE3698" s="14"/>
      <c r="AF3698" s="14"/>
      <c r="AG3698" s="14"/>
      <c r="AH3698" s="14">
        <v>0</v>
      </c>
      <c r="AI3698" s="14">
        <v>0</v>
      </c>
      <c r="AJ3698" s="14">
        <v>0</v>
      </c>
      <c r="AK3698" s="14"/>
      <c r="AL3698" s="14"/>
      <c r="AM3698" s="14"/>
      <c r="AN3698" s="14"/>
      <c r="AO3698" s="14"/>
      <c r="AP3698" s="14">
        <f t="shared" si="9681"/>
        <v>0</v>
      </c>
      <c r="AQ3698" s="14"/>
      <c r="AR3698" s="14"/>
      <c r="AS3698" s="14"/>
      <c r="AT3698" s="14"/>
      <c r="AU3698" s="14"/>
      <c r="AV3698" s="14"/>
      <c r="AW3698" s="14"/>
      <c r="AX3698" s="14"/>
      <c r="AY3698" s="14"/>
      <c r="AZ3698" s="14">
        <v>0</v>
      </c>
      <c r="BA3698" s="14">
        <v>0</v>
      </c>
      <c r="BB3698" s="14">
        <v>0</v>
      </c>
      <c r="BC3698" s="14"/>
      <c r="BD3698" s="14"/>
      <c r="BE3698" s="14"/>
      <c r="BF3698" s="14"/>
      <c r="BG3698" s="14"/>
      <c r="BH3698" s="14">
        <f t="shared" si="9682"/>
        <v>0</v>
      </c>
      <c r="BI3698" s="14"/>
      <c r="BJ3698" s="14"/>
      <c r="BK3698" s="14"/>
      <c r="BL3698" s="14"/>
      <c r="BM3698" s="14"/>
      <c r="BN3698" s="14"/>
      <c r="BO3698" s="14"/>
      <c r="BP3698" s="14"/>
      <c r="BQ3698" s="14"/>
      <c r="BR3698" s="14">
        <v>0</v>
      </c>
      <c r="BS3698" s="14">
        <v>0</v>
      </c>
      <c r="BT3698" s="14">
        <v>232540</v>
      </c>
      <c r="BU3698" s="14">
        <v>232540</v>
      </c>
      <c r="BV3698" s="14">
        <v>130308</v>
      </c>
      <c r="BW3698" s="14">
        <f t="shared" si="9667"/>
        <v>63000</v>
      </c>
      <c r="BX3698" s="14">
        <v>21000</v>
      </c>
      <c r="BY3698" s="14">
        <v>21000</v>
      </c>
      <c r="BZ3698" s="14">
        <v>21000</v>
      </c>
      <c r="CA3698" s="14">
        <f t="shared" si="9738"/>
        <v>193308</v>
      </c>
      <c r="CB3698" s="122">
        <f t="shared" si="9749"/>
        <v>83.128924056076372</v>
      </c>
    </row>
    <row r="3699" spans="1:80" x14ac:dyDescent="0.25">
      <c r="A3699" s="4" t="s">
        <v>928</v>
      </c>
      <c r="B3699" s="4" t="s">
        <v>88</v>
      </c>
      <c r="C3699" s="4" t="s">
        <v>1565</v>
      </c>
      <c r="D3699" s="79" t="s">
        <v>1566</v>
      </c>
      <c r="E3699" s="89">
        <v>6112</v>
      </c>
      <c r="F3699" s="79" t="s">
        <v>1570</v>
      </c>
      <c r="G3699" s="75" t="s">
        <v>1906</v>
      </c>
      <c r="H3699" s="13" t="s">
        <v>41</v>
      </c>
      <c r="I3699" s="14">
        <v>31200</v>
      </c>
      <c r="J3699" s="14">
        <f t="shared" si="9737"/>
        <v>54897</v>
      </c>
      <c r="K3699" s="14">
        <v>54897</v>
      </c>
      <c r="L3699" s="14">
        <f t="shared" si="9740"/>
        <v>0</v>
      </c>
      <c r="M3699" s="14">
        <v>0</v>
      </c>
      <c r="N3699" s="14">
        <v>0</v>
      </c>
      <c r="O3699" s="14">
        <v>0</v>
      </c>
      <c r="P3699" s="14">
        <v>0</v>
      </c>
      <c r="Q3699" s="14">
        <v>0</v>
      </c>
      <c r="R3699" s="14">
        <v>0</v>
      </c>
      <c r="S3699" s="14"/>
      <c r="T3699" s="14"/>
      <c r="U3699" s="14"/>
      <c r="V3699" s="14"/>
      <c r="W3699" s="14"/>
      <c r="X3699" s="14">
        <f t="shared" si="9680"/>
        <v>0</v>
      </c>
      <c r="Y3699" s="14"/>
      <c r="Z3699" s="14"/>
      <c r="AA3699" s="14"/>
      <c r="AB3699" s="14"/>
      <c r="AC3699" s="14"/>
      <c r="AD3699" s="14"/>
      <c r="AE3699" s="14"/>
      <c r="AF3699" s="14"/>
      <c r="AG3699" s="14"/>
      <c r="AH3699" s="14">
        <v>0</v>
      </c>
      <c r="AI3699" s="14">
        <v>0</v>
      </c>
      <c r="AJ3699" s="14">
        <v>0</v>
      </c>
      <c r="AK3699" s="14"/>
      <c r="AL3699" s="14"/>
      <c r="AM3699" s="14"/>
      <c r="AN3699" s="14"/>
      <c r="AO3699" s="14"/>
      <c r="AP3699" s="14">
        <f t="shared" si="9681"/>
        <v>0</v>
      </c>
      <c r="AQ3699" s="14"/>
      <c r="AR3699" s="14"/>
      <c r="AS3699" s="14"/>
      <c r="AT3699" s="14"/>
      <c r="AU3699" s="14"/>
      <c r="AV3699" s="14"/>
      <c r="AW3699" s="14"/>
      <c r="AX3699" s="14"/>
      <c r="AY3699" s="14"/>
      <c r="AZ3699" s="14">
        <v>0</v>
      </c>
      <c r="BA3699" s="14">
        <v>0</v>
      </c>
      <c r="BB3699" s="14">
        <v>0</v>
      </c>
      <c r="BC3699" s="14"/>
      <c r="BD3699" s="14"/>
      <c r="BE3699" s="14"/>
      <c r="BF3699" s="14"/>
      <c r="BG3699" s="14"/>
      <c r="BH3699" s="14">
        <f t="shared" si="9682"/>
        <v>0</v>
      </c>
      <c r="BI3699" s="14"/>
      <c r="BJ3699" s="14"/>
      <c r="BK3699" s="14"/>
      <c r="BL3699" s="14"/>
      <c r="BM3699" s="14"/>
      <c r="BN3699" s="14"/>
      <c r="BO3699" s="14"/>
      <c r="BP3699" s="14"/>
      <c r="BQ3699" s="14"/>
      <c r="BR3699" s="14">
        <v>0</v>
      </c>
      <c r="BS3699" s="14">
        <v>0</v>
      </c>
      <c r="BT3699" s="14">
        <v>54897</v>
      </c>
      <c r="BU3699" s="14">
        <v>56483</v>
      </c>
      <c r="BV3699" s="14">
        <v>56483</v>
      </c>
      <c r="BW3699" s="14">
        <f t="shared" si="9667"/>
        <v>0</v>
      </c>
      <c r="BX3699" s="14"/>
      <c r="BY3699" s="14"/>
      <c r="BZ3699" s="14"/>
      <c r="CA3699" s="14">
        <f t="shared" si="9738"/>
        <v>56483</v>
      </c>
      <c r="CB3699" s="122">
        <f t="shared" si="9749"/>
        <v>100</v>
      </c>
    </row>
    <row r="3700" spans="1:80" x14ac:dyDescent="0.25">
      <c r="A3700" s="4" t="s">
        <v>928</v>
      </c>
      <c r="B3700" s="4" t="s">
        <v>88</v>
      </c>
      <c r="C3700" s="4" t="s">
        <v>1565</v>
      </c>
      <c r="D3700" s="79" t="s">
        <v>1566</v>
      </c>
      <c r="E3700" s="89">
        <v>6112</v>
      </c>
      <c r="F3700" s="79" t="s">
        <v>1571</v>
      </c>
      <c r="G3700" s="75" t="s">
        <v>1906</v>
      </c>
      <c r="H3700" s="13" t="s">
        <v>37</v>
      </c>
      <c r="I3700" s="14">
        <v>24500</v>
      </c>
      <c r="J3700" s="14">
        <f t="shared" si="9737"/>
        <v>0</v>
      </c>
      <c r="K3700" s="14">
        <v>0</v>
      </c>
      <c r="L3700" s="14">
        <f t="shared" si="9740"/>
        <v>0</v>
      </c>
      <c r="M3700" s="14">
        <v>0</v>
      </c>
      <c r="N3700" s="14">
        <v>0</v>
      </c>
      <c r="O3700" s="14">
        <v>0</v>
      </c>
      <c r="P3700" s="14">
        <v>0</v>
      </c>
      <c r="Q3700" s="14">
        <v>0</v>
      </c>
      <c r="R3700" s="14">
        <v>0</v>
      </c>
      <c r="S3700" s="14"/>
      <c r="T3700" s="14"/>
      <c r="U3700" s="14"/>
      <c r="V3700" s="14"/>
      <c r="W3700" s="14"/>
      <c r="X3700" s="14">
        <f t="shared" si="9680"/>
        <v>0</v>
      </c>
      <c r="Y3700" s="14"/>
      <c r="Z3700" s="14"/>
      <c r="AA3700" s="14"/>
      <c r="AB3700" s="14"/>
      <c r="AC3700" s="14"/>
      <c r="AD3700" s="14"/>
      <c r="AE3700" s="14"/>
      <c r="AF3700" s="14"/>
      <c r="AG3700" s="14"/>
      <c r="AH3700" s="14">
        <v>0</v>
      </c>
      <c r="AI3700" s="14">
        <v>0</v>
      </c>
      <c r="AJ3700" s="14">
        <v>0</v>
      </c>
      <c r="AK3700" s="14"/>
      <c r="AL3700" s="14"/>
      <c r="AM3700" s="14"/>
      <c r="AN3700" s="14"/>
      <c r="AO3700" s="14"/>
      <c r="AP3700" s="14">
        <f t="shared" si="9681"/>
        <v>0</v>
      </c>
      <c r="AQ3700" s="14"/>
      <c r="AR3700" s="14"/>
      <c r="AS3700" s="14"/>
      <c r="AT3700" s="14"/>
      <c r="AU3700" s="14"/>
      <c r="AV3700" s="14"/>
      <c r="AW3700" s="14"/>
      <c r="AX3700" s="14"/>
      <c r="AY3700" s="14"/>
      <c r="AZ3700" s="14">
        <v>0</v>
      </c>
      <c r="BA3700" s="14">
        <v>0</v>
      </c>
      <c r="BB3700" s="14">
        <v>0</v>
      </c>
      <c r="BC3700" s="14"/>
      <c r="BD3700" s="14"/>
      <c r="BE3700" s="14"/>
      <c r="BF3700" s="14"/>
      <c r="BG3700" s="14"/>
      <c r="BH3700" s="14">
        <f t="shared" si="9682"/>
        <v>0</v>
      </c>
      <c r="BI3700" s="14"/>
      <c r="BJ3700" s="14"/>
      <c r="BK3700" s="14"/>
      <c r="BL3700" s="14"/>
      <c r="BM3700" s="14"/>
      <c r="BN3700" s="14"/>
      <c r="BO3700" s="14"/>
      <c r="BP3700" s="14"/>
      <c r="BQ3700" s="14"/>
      <c r="BR3700" s="14">
        <v>0</v>
      </c>
      <c r="BS3700" s="14">
        <v>0</v>
      </c>
      <c r="BT3700" s="14">
        <v>0</v>
      </c>
      <c r="BU3700" s="14">
        <v>0</v>
      </c>
      <c r="BV3700" s="14">
        <v>0</v>
      </c>
      <c r="BW3700" s="14">
        <f t="shared" si="9667"/>
        <v>0</v>
      </c>
      <c r="BX3700" s="14"/>
      <c r="BY3700" s="14"/>
      <c r="BZ3700" s="14"/>
      <c r="CA3700" s="14">
        <f t="shared" si="9738"/>
        <v>0</v>
      </c>
      <c r="CB3700" s="122" t="str">
        <f t="shared" si="9749"/>
        <v>-</v>
      </c>
    </row>
    <row r="3701" spans="1:80" x14ac:dyDescent="0.25">
      <c r="A3701" s="4" t="s">
        <v>928</v>
      </c>
      <c r="B3701" s="4" t="s">
        <v>88</v>
      </c>
      <c r="C3701" s="4" t="s">
        <v>1565</v>
      </c>
      <c r="D3701" s="79" t="s">
        <v>1566</v>
      </c>
      <c r="E3701" s="89">
        <v>6112</v>
      </c>
      <c r="F3701" s="79" t="s">
        <v>1572</v>
      </c>
      <c r="G3701" s="75" t="s">
        <v>1906</v>
      </c>
      <c r="H3701" s="13" t="s">
        <v>43</v>
      </c>
      <c r="I3701" s="14">
        <v>19000</v>
      </c>
      <c r="J3701" s="14">
        <f t="shared" si="9737"/>
        <v>20900</v>
      </c>
      <c r="K3701" s="14">
        <v>20900</v>
      </c>
      <c r="L3701" s="14">
        <f t="shared" si="9740"/>
        <v>0</v>
      </c>
      <c r="M3701" s="14">
        <v>0</v>
      </c>
      <c r="N3701" s="14">
        <v>0</v>
      </c>
      <c r="O3701" s="14">
        <v>0</v>
      </c>
      <c r="P3701" s="14">
        <v>0</v>
      </c>
      <c r="Q3701" s="14">
        <v>0</v>
      </c>
      <c r="R3701" s="14">
        <v>0</v>
      </c>
      <c r="S3701" s="14"/>
      <c r="T3701" s="14"/>
      <c r="U3701" s="14"/>
      <c r="V3701" s="14"/>
      <c r="W3701" s="14"/>
      <c r="X3701" s="14">
        <f t="shared" si="9680"/>
        <v>0</v>
      </c>
      <c r="Y3701" s="14"/>
      <c r="Z3701" s="14"/>
      <c r="AA3701" s="14"/>
      <c r="AB3701" s="14"/>
      <c r="AC3701" s="14"/>
      <c r="AD3701" s="14"/>
      <c r="AE3701" s="14"/>
      <c r="AF3701" s="14"/>
      <c r="AG3701" s="14"/>
      <c r="AH3701" s="14">
        <v>0</v>
      </c>
      <c r="AI3701" s="14">
        <v>0</v>
      </c>
      <c r="AJ3701" s="14">
        <v>0</v>
      </c>
      <c r="AK3701" s="14"/>
      <c r="AL3701" s="14"/>
      <c r="AM3701" s="14"/>
      <c r="AN3701" s="14"/>
      <c r="AO3701" s="14"/>
      <c r="AP3701" s="14">
        <f t="shared" si="9681"/>
        <v>0</v>
      </c>
      <c r="AQ3701" s="14"/>
      <c r="AR3701" s="14"/>
      <c r="AS3701" s="14"/>
      <c r="AT3701" s="14"/>
      <c r="AU3701" s="14"/>
      <c r="AV3701" s="14"/>
      <c r="AW3701" s="14"/>
      <c r="AX3701" s="14"/>
      <c r="AY3701" s="14"/>
      <c r="AZ3701" s="14">
        <v>0</v>
      </c>
      <c r="BA3701" s="14">
        <v>0</v>
      </c>
      <c r="BB3701" s="14">
        <v>0</v>
      </c>
      <c r="BC3701" s="14"/>
      <c r="BD3701" s="14"/>
      <c r="BE3701" s="14"/>
      <c r="BF3701" s="14"/>
      <c r="BG3701" s="14"/>
      <c r="BH3701" s="14">
        <f t="shared" si="9682"/>
        <v>0</v>
      </c>
      <c r="BI3701" s="14"/>
      <c r="BJ3701" s="14"/>
      <c r="BK3701" s="14"/>
      <c r="BL3701" s="14"/>
      <c r="BM3701" s="14"/>
      <c r="BN3701" s="14"/>
      <c r="BO3701" s="14"/>
      <c r="BP3701" s="14"/>
      <c r="BQ3701" s="14"/>
      <c r="BR3701" s="14">
        <v>0</v>
      </c>
      <c r="BS3701" s="14">
        <v>0</v>
      </c>
      <c r="BT3701" s="14">
        <v>20900</v>
      </c>
      <c r="BU3701" s="14">
        <v>20900</v>
      </c>
      <c r="BV3701" s="14">
        <v>20900</v>
      </c>
      <c r="BW3701" s="14">
        <f t="shared" si="9667"/>
        <v>0</v>
      </c>
      <c r="BX3701" s="14"/>
      <c r="BY3701" s="14"/>
      <c r="BZ3701" s="14"/>
      <c r="CA3701" s="14">
        <f t="shared" si="9738"/>
        <v>20900</v>
      </c>
      <c r="CB3701" s="122">
        <f t="shared" si="9749"/>
        <v>100</v>
      </c>
    </row>
    <row r="3702" spans="1:80" x14ac:dyDescent="0.25">
      <c r="A3702" s="4" t="s">
        <v>928</v>
      </c>
      <c r="B3702" s="4" t="s">
        <v>88</v>
      </c>
      <c r="C3702" s="4" t="s">
        <v>1565</v>
      </c>
      <c r="D3702" s="79" t="s">
        <v>1566</v>
      </c>
      <c r="E3702" s="78" t="s">
        <v>44</v>
      </c>
      <c r="F3702" s="78" t="s">
        <v>1</v>
      </c>
      <c r="G3702" s="2" t="s">
        <v>1</v>
      </c>
      <c r="H3702" s="2" t="s">
        <v>45</v>
      </c>
      <c r="I3702" s="12">
        <f>SUM(I3703)</f>
        <v>293432</v>
      </c>
      <c r="J3702" s="12">
        <f t="shared" si="9737"/>
        <v>325180</v>
      </c>
      <c r="K3702" s="12">
        <f t="shared" ref="K3702:Q3702" si="9767">SUM(K3703)</f>
        <v>325180</v>
      </c>
      <c r="L3702" s="12">
        <f t="shared" si="9740"/>
        <v>0</v>
      </c>
      <c r="M3702" s="12">
        <f t="shared" si="9767"/>
        <v>0</v>
      </c>
      <c r="N3702" s="12">
        <f t="shared" si="9767"/>
        <v>0</v>
      </c>
      <c r="O3702" s="12">
        <f t="shared" si="9767"/>
        <v>0</v>
      </c>
      <c r="P3702" s="12">
        <f t="shared" si="9767"/>
        <v>0</v>
      </c>
      <c r="Q3702" s="12">
        <f t="shared" si="9767"/>
        <v>0</v>
      </c>
      <c r="R3702" s="12">
        <f t="shared" ref="R3702:AG3702" si="9768">SUM(R3703)</f>
        <v>0</v>
      </c>
      <c r="S3702" s="12">
        <f t="shared" si="9768"/>
        <v>0</v>
      </c>
      <c r="T3702" s="12">
        <f t="shared" si="9768"/>
        <v>0</v>
      </c>
      <c r="U3702" s="12">
        <f t="shared" si="9768"/>
        <v>0</v>
      </c>
      <c r="V3702" s="12">
        <f t="shared" si="9768"/>
        <v>0</v>
      </c>
      <c r="W3702" s="12">
        <f t="shared" si="9768"/>
        <v>0</v>
      </c>
      <c r="X3702" s="12">
        <f t="shared" si="9768"/>
        <v>0</v>
      </c>
      <c r="Y3702" s="12">
        <f t="shared" si="9768"/>
        <v>0</v>
      </c>
      <c r="Z3702" s="12">
        <f t="shared" si="9768"/>
        <v>0</v>
      </c>
      <c r="AA3702" s="12">
        <f t="shared" si="9768"/>
        <v>0</v>
      </c>
      <c r="AB3702" s="12">
        <f t="shared" si="9768"/>
        <v>0</v>
      </c>
      <c r="AC3702" s="12">
        <f t="shared" si="9768"/>
        <v>0</v>
      </c>
      <c r="AD3702" s="12">
        <f t="shared" si="9768"/>
        <v>0</v>
      </c>
      <c r="AE3702" s="12">
        <f t="shared" si="9768"/>
        <v>0</v>
      </c>
      <c r="AF3702" s="12">
        <f t="shared" si="9768"/>
        <v>0</v>
      </c>
      <c r="AG3702" s="12">
        <f t="shared" si="9768"/>
        <v>0</v>
      </c>
      <c r="AH3702" s="12">
        <v>0</v>
      </c>
      <c r="AI3702" s="12">
        <v>0</v>
      </c>
      <c r="AJ3702" s="12">
        <f t="shared" ref="AJ3702:AY3702" si="9769">SUM(AJ3703)</f>
        <v>0</v>
      </c>
      <c r="AK3702" s="12">
        <f t="shared" si="9769"/>
        <v>0</v>
      </c>
      <c r="AL3702" s="12">
        <f t="shared" si="9769"/>
        <v>0</v>
      </c>
      <c r="AM3702" s="12">
        <f t="shared" si="9769"/>
        <v>0</v>
      </c>
      <c r="AN3702" s="12">
        <f t="shared" si="9769"/>
        <v>0</v>
      </c>
      <c r="AO3702" s="12">
        <f t="shared" si="9769"/>
        <v>0</v>
      </c>
      <c r="AP3702" s="12">
        <f t="shared" si="9769"/>
        <v>0</v>
      </c>
      <c r="AQ3702" s="12">
        <f t="shared" si="9769"/>
        <v>0</v>
      </c>
      <c r="AR3702" s="12">
        <f t="shared" si="9769"/>
        <v>0</v>
      </c>
      <c r="AS3702" s="12">
        <f t="shared" si="9769"/>
        <v>0</v>
      </c>
      <c r="AT3702" s="12">
        <f t="shared" si="9769"/>
        <v>0</v>
      </c>
      <c r="AU3702" s="12">
        <f t="shared" si="9769"/>
        <v>0</v>
      </c>
      <c r="AV3702" s="12">
        <f t="shared" si="9769"/>
        <v>0</v>
      </c>
      <c r="AW3702" s="12">
        <f t="shared" si="9769"/>
        <v>0</v>
      </c>
      <c r="AX3702" s="12">
        <f t="shared" si="9769"/>
        <v>0</v>
      </c>
      <c r="AY3702" s="12">
        <f t="shared" si="9769"/>
        <v>0</v>
      </c>
      <c r="AZ3702" s="12">
        <v>0</v>
      </c>
      <c r="BA3702" s="12">
        <v>0</v>
      </c>
      <c r="BB3702" s="12">
        <f t="shared" ref="BB3702:BQ3702" si="9770">SUM(BB3703)</f>
        <v>0</v>
      </c>
      <c r="BC3702" s="12">
        <f t="shared" si="9770"/>
        <v>0</v>
      </c>
      <c r="BD3702" s="12">
        <f t="shared" si="9770"/>
        <v>0</v>
      </c>
      <c r="BE3702" s="12">
        <f t="shared" si="9770"/>
        <v>0</v>
      </c>
      <c r="BF3702" s="12">
        <f t="shared" si="9770"/>
        <v>0</v>
      </c>
      <c r="BG3702" s="12">
        <f t="shared" si="9770"/>
        <v>0</v>
      </c>
      <c r="BH3702" s="12">
        <f t="shared" si="9770"/>
        <v>0</v>
      </c>
      <c r="BI3702" s="12">
        <f t="shared" si="9770"/>
        <v>0</v>
      </c>
      <c r="BJ3702" s="12">
        <f t="shared" si="9770"/>
        <v>0</v>
      </c>
      <c r="BK3702" s="12">
        <f t="shared" si="9770"/>
        <v>0</v>
      </c>
      <c r="BL3702" s="12">
        <f t="shared" si="9770"/>
        <v>0</v>
      </c>
      <c r="BM3702" s="12">
        <f t="shared" si="9770"/>
        <v>0</v>
      </c>
      <c r="BN3702" s="12">
        <f t="shared" si="9770"/>
        <v>0</v>
      </c>
      <c r="BO3702" s="12">
        <f t="shared" si="9770"/>
        <v>0</v>
      </c>
      <c r="BP3702" s="12">
        <f t="shared" si="9770"/>
        <v>0</v>
      </c>
      <c r="BQ3702" s="12">
        <f t="shared" si="9770"/>
        <v>0</v>
      </c>
      <c r="BR3702" s="12">
        <v>0</v>
      </c>
      <c r="BS3702" s="12">
        <v>0</v>
      </c>
      <c r="BT3702" s="12">
        <f t="shared" ref="BT3702:BX3702" si="9771">SUM(BT3703)</f>
        <v>341439</v>
      </c>
      <c r="BU3702" s="12">
        <f t="shared" si="9771"/>
        <v>341439</v>
      </c>
      <c r="BV3702" s="12">
        <f t="shared" si="9771"/>
        <v>183000</v>
      </c>
      <c r="BW3702" s="12">
        <f t="shared" si="9771"/>
        <v>88000</v>
      </c>
      <c r="BX3702" s="12">
        <f t="shared" si="9771"/>
        <v>32000</v>
      </c>
      <c r="BY3702" s="12">
        <f t="shared" ref="BY3702" si="9772">SUM(BY3703)</f>
        <v>28000</v>
      </c>
      <c r="BZ3702" s="12">
        <f t="shared" ref="BZ3702" si="9773">SUM(BZ3703)</f>
        <v>28000</v>
      </c>
      <c r="CA3702" s="12">
        <f t="shared" si="9738"/>
        <v>271000</v>
      </c>
      <c r="CB3702" s="124">
        <f t="shared" si="9749"/>
        <v>79.369960666473375</v>
      </c>
    </row>
    <row r="3703" spans="1:80" x14ac:dyDescent="0.25">
      <c r="A3703" s="4" t="s">
        <v>928</v>
      </c>
      <c r="B3703" s="4" t="s">
        <v>88</v>
      </c>
      <c r="C3703" s="4" t="s">
        <v>1565</v>
      </c>
      <c r="D3703" s="79" t="s">
        <v>1566</v>
      </c>
      <c r="E3703" s="89">
        <v>6121</v>
      </c>
      <c r="F3703" s="79"/>
      <c r="G3703" s="75" t="s">
        <v>1906</v>
      </c>
      <c r="H3703" s="13" t="s">
        <v>46</v>
      </c>
      <c r="I3703" s="14">
        <v>293432</v>
      </c>
      <c r="J3703" s="14">
        <f t="shared" si="9737"/>
        <v>325180</v>
      </c>
      <c r="K3703" s="14">
        <v>325180</v>
      </c>
      <c r="L3703" s="14">
        <f t="shared" si="9740"/>
        <v>0</v>
      </c>
      <c r="M3703" s="14">
        <v>0</v>
      </c>
      <c r="N3703" s="14">
        <v>0</v>
      </c>
      <c r="O3703" s="14">
        <v>0</v>
      </c>
      <c r="P3703" s="14">
        <v>0</v>
      </c>
      <c r="Q3703" s="14">
        <v>0</v>
      </c>
      <c r="R3703" s="14">
        <v>0</v>
      </c>
      <c r="S3703" s="14"/>
      <c r="T3703" s="14"/>
      <c r="U3703" s="14"/>
      <c r="V3703" s="14"/>
      <c r="W3703" s="14"/>
      <c r="X3703" s="14">
        <f t="shared" si="9680"/>
        <v>0</v>
      </c>
      <c r="Y3703" s="14"/>
      <c r="Z3703" s="14"/>
      <c r="AA3703" s="14"/>
      <c r="AB3703" s="14"/>
      <c r="AC3703" s="14"/>
      <c r="AD3703" s="14"/>
      <c r="AE3703" s="14"/>
      <c r="AF3703" s="14"/>
      <c r="AG3703" s="14"/>
      <c r="AH3703" s="14">
        <v>0</v>
      </c>
      <c r="AI3703" s="14">
        <v>0</v>
      </c>
      <c r="AJ3703" s="14">
        <v>0</v>
      </c>
      <c r="AK3703" s="14"/>
      <c r="AL3703" s="14"/>
      <c r="AM3703" s="14"/>
      <c r="AN3703" s="14"/>
      <c r="AO3703" s="14"/>
      <c r="AP3703" s="14">
        <f t="shared" si="9681"/>
        <v>0</v>
      </c>
      <c r="AQ3703" s="14"/>
      <c r="AR3703" s="14"/>
      <c r="AS3703" s="14"/>
      <c r="AT3703" s="14"/>
      <c r="AU3703" s="14"/>
      <c r="AV3703" s="14"/>
      <c r="AW3703" s="14"/>
      <c r="AX3703" s="14"/>
      <c r="AY3703" s="14"/>
      <c r="AZ3703" s="14">
        <v>0</v>
      </c>
      <c r="BA3703" s="14">
        <v>0</v>
      </c>
      <c r="BB3703" s="14">
        <v>0</v>
      </c>
      <c r="BC3703" s="14"/>
      <c r="BD3703" s="14"/>
      <c r="BE3703" s="14"/>
      <c r="BF3703" s="14"/>
      <c r="BG3703" s="14"/>
      <c r="BH3703" s="14">
        <f t="shared" si="9682"/>
        <v>0</v>
      </c>
      <c r="BI3703" s="14"/>
      <c r="BJ3703" s="14"/>
      <c r="BK3703" s="14"/>
      <c r="BL3703" s="14"/>
      <c r="BM3703" s="14"/>
      <c r="BN3703" s="14"/>
      <c r="BO3703" s="14"/>
      <c r="BP3703" s="14"/>
      <c r="BQ3703" s="14"/>
      <c r="BR3703" s="14">
        <v>0</v>
      </c>
      <c r="BS3703" s="14">
        <v>0</v>
      </c>
      <c r="BT3703" s="14">
        <v>341439</v>
      </c>
      <c r="BU3703" s="14">
        <v>341439</v>
      </c>
      <c r="BV3703" s="14">
        <v>183000</v>
      </c>
      <c r="BW3703" s="14">
        <f t="shared" si="9667"/>
        <v>88000</v>
      </c>
      <c r="BX3703" s="14">
        <v>32000</v>
      </c>
      <c r="BY3703" s="14">
        <v>28000</v>
      </c>
      <c r="BZ3703" s="14">
        <v>28000</v>
      </c>
      <c r="CA3703" s="14">
        <f t="shared" si="9738"/>
        <v>271000</v>
      </c>
      <c r="CB3703" s="122">
        <f t="shared" si="9749"/>
        <v>79.369960666473375</v>
      </c>
    </row>
    <row r="3704" spans="1:80" x14ac:dyDescent="0.25">
      <c r="A3704" s="4" t="s">
        <v>928</v>
      </c>
      <c r="B3704" s="4" t="s">
        <v>88</v>
      </c>
      <c r="C3704" s="4" t="s">
        <v>1565</v>
      </c>
      <c r="D3704" s="79" t="s">
        <v>1566</v>
      </c>
      <c r="E3704" s="78" t="s">
        <v>47</v>
      </c>
      <c r="F3704" s="78" t="s">
        <v>1</v>
      </c>
      <c r="G3704" s="2" t="s">
        <v>1</v>
      </c>
      <c r="H3704" s="2" t="s">
        <v>48</v>
      </c>
      <c r="I3704" s="12">
        <f>SUM(I3705:I3711)</f>
        <v>179400</v>
      </c>
      <c r="J3704" s="12">
        <f t="shared" si="9737"/>
        <v>202639</v>
      </c>
      <c r="K3704" s="12">
        <f t="shared" ref="K3704" si="9774">SUM(K3705:K3711)</f>
        <v>191339</v>
      </c>
      <c r="L3704" s="12">
        <f t="shared" si="9740"/>
        <v>11300</v>
      </c>
      <c r="M3704" s="12">
        <f t="shared" ref="M3704:Q3704" si="9775">SUM(M3705:M3711)</f>
        <v>11300</v>
      </c>
      <c r="N3704" s="12">
        <f t="shared" si="9775"/>
        <v>0</v>
      </c>
      <c r="O3704" s="12">
        <f t="shared" si="9775"/>
        <v>0</v>
      </c>
      <c r="P3704" s="12">
        <f t="shared" si="9775"/>
        <v>0</v>
      </c>
      <c r="Q3704" s="12">
        <f t="shared" si="9775"/>
        <v>0</v>
      </c>
      <c r="R3704" s="12">
        <f t="shared" ref="R3704:AG3704" si="9776">SUM(R3705:R3711)</f>
        <v>11300</v>
      </c>
      <c r="S3704" s="12">
        <f t="shared" si="9776"/>
        <v>0</v>
      </c>
      <c r="T3704" s="12">
        <f t="shared" si="9776"/>
        <v>0</v>
      </c>
      <c r="U3704" s="12">
        <f t="shared" si="9776"/>
        <v>0</v>
      </c>
      <c r="V3704" s="12">
        <f t="shared" si="9776"/>
        <v>0</v>
      </c>
      <c r="W3704" s="12">
        <f t="shared" si="9776"/>
        <v>0</v>
      </c>
      <c r="X3704" s="12">
        <f t="shared" si="9776"/>
        <v>11300</v>
      </c>
      <c r="Y3704" s="12">
        <f t="shared" si="9776"/>
        <v>0</v>
      </c>
      <c r="Z3704" s="12">
        <f t="shared" si="9776"/>
        <v>5830</v>
      </c>
      <c r="AA3704" s="12">
        <f t="shared" si="9776"/>
        <v>720</v>
      </c>
      <c r="AB3704" s="12">
        <f t="shared" si="9776"/>
        <v>1230</v>
      </c>
      <c r="AC3704" s="12">
        <f t="shared" si="9776"/>
        <v>1200</v>
      </c>
      <c r="AD3704" s="12">
        <f t="shared" si="9776"/>
        <v>2320</v>
      </c>
      <c r="AE3704" s="12">
        <f t="shared" si="9776"/>
        <v>0</v>
      </c>
      <c r="AF3704" s="12">
        <f t="shared" si="9776"/>
        <v>0</v>
      </c>
      <c r="AG3704" s="12">
        <f t="shared" si="9776"/>
        <v>0</v>
      </c>
      <c r="AH3704" s="12">
        <v>11300</v>
      </c>
      <c r="AI3704" s="12">
        <v>0</v>
      </c>
      <c r="AJ3704" s="12">
        <f t="shared" ref="AJ3704:AY3704" si="9777">SUM(AJ3705:AJ3711)</f>
        <v>0</v>
      </c>
      <c r="AK3704" s="12">
        <f t="shared" si="9777"/>
        <v>0</v>
      </c>
      <c r="AL3704" s="12">
        <f t="shared" si="9777"/>
        <v>0</v>
      </c>
      <c r="AM3704" s="12">
        <f t="shared" si="9777"/>
        <v>0</v>
      </c>
      <c r="AN3704" s="12">
        <f t="shared" si="9777"/>
        <v>0</v>
      </c>
      <c r="AO3704" s="12">
        <f t="shared" si="9777"/>
        <v>0</v>
      </c>
      <c r="AP3704" s="12">
        <f t="shared" si="9777"/>
        <v>0</v>
      </c>
      <c r="AQ3704" s="12">
        <f t="shared" si="9777"/>
        <v>0</v>
      </c>
      <c r="AR3704" s="12">
        <f t="shared" si="9777"/>
        <v>0</v>
      </c>
      <c r="AS3704" s="12">
        <f t="shared" si="9777"/>
        <v>0</v>
      </c>
      <c r="AT3704" s="12">
        <f t="shared" si="9777"/>
        <v>0</v>
      </c>
      <c r="AU3704" s="12">
        <f t="shared" si="9777"/>
        <v>0</v>
      </c>
      <c r="AV3704" s="12">
        <f t="shared" si="9777"/>
        <v>0</v>
      </c>
      <c r="AW3704" s="12">
        <f t="shared" si="9777"/>
        <v>0</v>
      </c>
      <c r="AX3704" s="12">
        <f t="shared" si="9777"/>
        <v>0</v>
      </c>
      <c r="AY3704" s="12">
        <f t="shared" si="9777"/>
        <v>0</v>
      </c>
      <c r="AZ3704" s="12">
        <v>0</v>
      </c>
      <c r="BA3704" s="12">
        <v>0</v>
      </c>
      <c r="BB3704" s="12">
        <f t="shared" ref="BB3704:BQ3704" si="9778">SUM(BB3705:BB3711)</f>
        <v>0</v>
      </c>
      <c r="BC3704" s="12">
        <f t="shared" si="9778"/>
        <v>5560</v>
      </c>
      <c r="BD3704" s="12">
        <f t="shared" si="9778"/>
        <v>0</v>
      </c>
      <c r="BE3704" s="12">
        <f t="shared" si="9778"/>
        <v>23445</v>
      </c>
      <c r="BF3704" s="12">
        <f t="shared" si="9778"/>
        <v>0</v>
      </c>
      <c r="BG3704" s="12">
        <f t="shared" si="9778"/>
        <v>0</v>
      </c>
      <c r="BH3704" s="12">
        <f t="shared" si="9778"/>
        <v>29005</v>
      </c>
      <c r="BI3704" s="12">
        <f t="shared" si="9778"/>
        <v>0</v>
      </c>
      <c r="BJ3704" s="12">
        <f t="shared" si="9778"/>
        <v>5173</v>
      </c>
      <c r="BK3704" s="12">
        <f t="shared" si="9778"/>
        <v>7165</v>
      </c>
      <c r="BL3704" s="12">
        <f t="shared" si="9778"/>
        <v>0</v>
      </c>
      <c r="BM3704" s="12">
        <f t="shared" si="9778"/>
        <v>0</v>
      </c>
      <c r="BN3704" s="12">
        <f t="shared" si="9778"/>
        <v>0</v>
      </c>
      <c r="BO3704" s="12">
        <f t="shared" si="9778"/>
        <v>2500</v>
      </c>
      <c r="BP3704" s="12">
        <f t="shared" si="9778"/>
        <v>6600</v>
      </c>
      <c r="BQ3704" s="12">
        <f t="shared" si="9778"/>
        <v>7567</v>
      </c>
      <c r="BR3704" s="12">
        <v>29005</v>
      </c>
      <c r="BS3704" s="12">
        <v>0</v>
      </c>
      <c r="BT3704" s="12">
        <f t="shared" ref="BT3704:BZ3704" si="9779">SUM(BT3705:BT3711)</f>
        <v>220733</v>
      </c>
      <c r="BU3704" s="12">
        <f t="shared" si="9779"/>
        <v>209433</v>
      </c>
      <c r="BV3704" s="12">
        <f t="shared" si="9779"/>
        <v>106058</v>
      </c>
      <c r="BW3704" s="12">
        <f t="shared" si="9779"/>
        <v>47475</v>
      </c>
      <c r="BX3704" s="12">
        <f t="shared" si="9779"/>
        <v>18925</v>
      </c>
      <c r="BY3704" s="12">
        <f t="shared" si="9779"/>
        <v>14275</v>
      </c>
      <c r="BZ3704" s="12">
        <f t="shared" si="9779"/>
        <v>14275</v>
      </c>
      <c r="CA3704" s="12">
        <f t="shared" si="9738"/>
        <v>153533</v>
      </c>
      <c r="CB3704" s="124">
        <f t="shared" si="9749"/>
        <v>73.308886374162626</v>
      </c>
    </row>
    <row r="3705" spans="1:80" x14ac:dyDescent="0.25">
      <c r="A3705" s="4" t="s">
        <v>928</v>
      </c>
      <c r="B3705" s="4" t="s">
        <v>88</v>
      </c>
      <c r="C3705" s="4" t="s">
        <v>1565</v>
      </c>
      <c r="D3705" s="79" t="s">
        <v>1566</v>
      </c>
      <c r="E3705" s="89">
        <v>6131</v>
      </c>
      <c r="F3705" s="79"/>
      <c r="G3705" s="75" t="s">
        <v>1906</v>
      </c>
      <c r="H3705" s="13" t="s">
        <v>49</v>
      </c>
      <c r="I3705" s="14">
        <v>1500</v>
      </c>
      <c r="J3705" s="14">
        <f t="shared" si="9737"/>
        <v>2500</v>
      </c>
      <c r="K3705" s="14">
        <v>2000</v>
      </c>
      <c r="L3705" s="14">
        <f t="shared" si="9740"/>
        <v>500</v>
      </c>
      <c r="M3705" s="14">
        <v>500</v>
      </c>
      <c r="N3705" s="14">
        <v>0</v>
      </c>
      <c r="O3705" s="14">
        <v>0</v>
      </c>
      <c r="P3705" s="14">
        <v>0</v>
      </c>
      <c r="Q3705" s="14">
        <v>0</v>
      </c>
      <c r="R3705" s="14">
        <v>500</v>
      </c>
      <c r="S3705" s="14"/>
      <c r="T3705" s="14"/>
      <c r="U3705" s="14"/>
      <c r="V3705" s="14"/>
      <c r="W3705" s="14"/>
      <c r="X3705" s="14">
        <f t="shared" si="9680"/>
        <v>500</v>
      </c>
      <c r="Y3705" s="14"/>
      <c r="Z3705" s="14">
        <v>500</v>
      </c>
      <c r="AA3705" s="14"/>
      <c r="AB3705" s="14"/>
      <c r="AC3705" s="14"/>
      <c r="AD3705" s="14"/>
      <c r="AE3705" s="14"/>
      <c r="AF3705" s="14"/>
      <c r="AG3705" s="14"/>
      <c r="AH3705" s="14">
        <v>500</v>
      </c>
      <c r="AI3705" s="14">
        <v>0</v>
      </c>
      <c r="AJ3705" s="14">
        <v>0</v>
      </c>
      <c r="AK3705" s="14"/>
      <c r="AL3705" s="14"/>
      <c r="AM3705" s="14"/>
      <c r="AN3705" s="14"/>
      <c r="AO3705" s="14"/>
      <c r="AP3705" s="14">
        <f t="shared" si="9681"/>
        <v>0</v>
      </c>
      <c r="AQ3705" s="14"/>
      <c r="AR3705" s="14"/>
      <c r="AS3705" s="14"/>
      <c r="AT3705" s="14"/>
      <c r="AU3705" s="14"/>
      <c r="AV3705" s="14"/>
      <c r="AW3705" s="14"/>
      <c r="AX3705" s="14"/>
      <c r="AY3705" s="14"/>
      <c r="AZ3705" s="14">
        <v>0</v>
      </c>
      <c r="BA3705" s="14">
        <v>0</v>
      </c>
      <c r="BB3705" s="14">
        <v>0</v>
      </c>
      <c r="BC3705" s="14"/>
      <c r="BD3705" s="14"/>
      <c r="BE3705" s="14"/>
      <c r="BF3705" s="14"/>
      <c r="BG3705" s="14"/>
      <c r="BH3705" s="14">
        <f t="shared" si="9682"/>
        <v>0</v>
      </c>
      <c r="BI3705" s="14"/>
      <c r="BJ3705" s="14"/>
      <c r="BK3705" s="14"/>
      <c r="BL3705" s="14"/>
      <c r="BM3705" s="14"/>
      <c r="BN3705" s="14"/>
      <c r="BO3705" s="14"/>
      <c r="BP3705" s="14"/>
      <c r="BQ3705" s="14"/>
      <c r="BR3705" s="14">
        <v>0</v>
      </c>
      <c r="BS3705" s="14">
        <v>0</v>
      </c>
      <c r="BT3705" s="14">
        <v>2500</v>
      </c>
      <c r="BU3705" s="14">
        <v>2000</v>
      </c>
      <c r="BV3705" s="14">
        <v>1000</v>
      </c>
      <c r="BW3705" s="14">
        <f t="shared" si="9667"/>
        <v>1000</v>
      </c>
      <c r="BX3705" s="14">
        <v>1000</v>
      </c>
      <c r="BY3705" s="14"/>
      <c r="BZ3705" s="14"/>
      <c r="CA3705" s="14">
        <f t="shared" si="9738"/>
        <v>2000</v>
      </c>
      <c r="CB3705" s="122">
        <f t="shared" si="9749"/>
        <v>100</v>
      </c>
    </row>
    <row r="3706" spans="1:80" x14ac:dyDescent="0.25">
      <c r="A3706" s="4" t="s">
        <v>928</v>
      </c>
      <c r="B3706" s="4" t="s">
        <v>88</v>
      </c>
      <c r="C3706" s="4" t="s">
        <v>1565</v>
      </c>
      <c r="D3706" s="79" t="s">
        <v>1566</v>
      </c>
      <c r="E3706" s="89">
        <v>6132</v>
      </c>
      <c r="F3706" s="79"/>
      <c r="G3706" s="75" t="s">
        <v>1906</v>
      </c>
      <c r="H3706" s="13" t="s">
        <v>196</v>
      </c>
      <c r="I3706" s="14">
        <v>70000</v>
      </c>
      <c r="J3706" s="14">
        <f t="shared" si="9737"/>
        <v>82000</v>
      </c>
      <c r="K3706" s="14">
        <v>82000</v>
      </c>
      <c r="L3706" s="14">
        <f t="shared" si="9740"/>
        <v>0</v>
      </c>
      <c r="M3706" s="14">
        <v>0</v>
      </c>
      <c r="N3706" s="14">
        <v>0</v>
      </c>
      <c r="O3706" s="14">
        <v>0</v>
      </c>
      <c r="P3706" s="14">
        <v>0</v>
      </c>
      <c r="Q3706" s="14">
        <v>0</v>
      </c>
      <c r="R3706" s="14">
        <v>0</v>
      </c>
      <c r="S3706" s="14"/>
      <c r="T3706" s="14"/>
      <c r="U3706" s="14"/>
      <c r="V3706" s="14"/>
      <c r="W3706" s="14"/>
      <c r="X3706" s="14">
        <f t="shared" si="9680"/>
        <v>0</v>
      </c>
      <c r="Y3706" s="14"/>
      <c r="Z3706" s="14"/>
      <c r="AA3706" s="14"/>
      <c r="AB3706" s="14"/>
      <c r="AC3706" s="14"/>
      <c r="AD3706" s="14"/>
      <c r="AE3706" s="14"/>
      <c r="AF3706" s="14"/>
      <c r="AG3706" s="14"/>
      <c r="AH3706" s="14">
        <v>0</v>
      </c>
      <c r="AI3706" s="14">
        <v>0</v>
      </c>
      <c r="AJ3706" s="14">
        <v>0</v>
      </c>
      <c r="AK3706" s="14"/>
      <c r="AL3706" s="14"/>
      <c r="AM3706" s="14"/>
      <c r="AN3706" s="14"/>
      <c r="AO3706" s="14"/>
      <c r="AP3706" s="14">
        <f t="shared" si="9681"/>
        <v>0</v>
      </c>
      <c r="AQ3706" s="14"/>
      <c r="AR3706" s="14"/>
      <c r="AS3706" s="14"/>
      <c r="AT3706" s="14"/>
      <c r="AU3706" s="14"/>
      <c r="AV3706" s="14"/>
      <c r="AW3706" s="14"/>
      <c r="AX3706" s="14"/>
      <c r="AY3706" s="14"/>
      <c r="AZ3706" s="14">
        <v>0</v>
      </c>
      <c r="BA3706" s="14">
        <v>0</v>
      </c>
      <c r="BB3706" s="14">
        <v>0</v>
      </c>
      <c r="BC3706" s="14"/>
      <c r="BD3706" s="14"/>
      <c r="BE3706" s="14"/>
      <c r="BF3706" s="14"/>
      <c r="BG3706" s="14"/>
      <c r="BH3706" s="14">
        <f t="shared" si="9682"/>
        <v>0</v>
      </c>
      <c r="BI3706" s="14"/>
      <c r="BJ3706" s="14"/>
      <c r="BK3706" s="14"/>
      <c r="BL3706" s="14"/>
      <c r="BM3706" s="14"/>
      <c r="BN3706" s="14"/>
      <c r="BO3706" s="14"/>
      <c r="BP3706" s="14"/>
      <c r="BQ3706" s="14"/>
      <c r="BR3706" s="14">
        <v>0</v>
      </c>
      <c r="BS3706" s="14">
        <v>0</v>
      </c>
      <c r="BT3706" s="14">
        <v>82000</v>
      </c>
      <c r="BU3706" s="14">
        <v>82000</v>
      </c>
      <c r="BV3706" s="14">
        <v>41400</v>
      </c>
      <c r="BW3706" s="14">
        <f t="shared" si="9667"/>
        <v>18300</v>
      </c>
      <c r="BX3706" s="14">
        <v>6900</v>
      </c>
      <c r="BY3706" s="14">
        <v>5700</v>
      </c>
      <c r="BZ3706" s="14">
        <v>5700</v>
      </c>
      <c r="CA3706" s="14">
        <f t="shared" si="9738"/>
        <v>59700</v>
      </c>
      <c r="CB3706" s="122">
        <f t="shared" si="9749"/>
        <v>72.804878048780481</v>
      </c>
    </row>
    <row r="3707" spans="1:80" x14ac:dyDescent="0.25">
      <c r="A3707" s="4" t="s">
        <v>928</v>
      </c>
      <c r="B3707" s="4" t="s">
        <v>88</v>
      </c>
      <c r="C3707" s="4" t="s">
        <v>1565</v>
      </c>
      <c r="D3707" s="79" t="s">
        <v>1566</v>
      </c>
      <c r="E3707" s="89">
        <v>6133</v>
      </c>
      <c r="F3707" s="79"/>
      <c r="G3707" s="75" t="s">
        <v>1906</v>
      </c>
      <c r="H3707" s="13" t="s">
        <v>198</v>
      </c>
      <c r="I3707" s="14">
        <v>16500</v>
      </c>
      <c r="J3707" s="14">
        <f t="shared" si="9737"/>
        <v>18150</v>
      </c>
      <c r="K3707" s="14">
        <v>18150</v>
      </c>
      <c r="L3707" s="14">
        <f t="shared" si="9740"/>
        <v>0</v>
      </c>
      <c r="M3707" s="14">
        <v>0</v>
      </c>
      <c r="N3707" s="14">
        <v>0</v>
      </c>
      <c r="O3707" s="14">
        <v>0</v>
      </c>
      <c r="P3707" s="14">
        <v>0</v>
      </c>
      <c r="Q3707" s="14">
        <v>0</v>
      </c>
      <c r="R3707" s="14">
        <v>0</v>
      </c>
      <c r="S3707" s="14"/>
      <c r="T3707" s="14"/>
      <c r="U3707" s="14"/>
      <c r="V3707" s="14"/>
      <c r="W3707" s="14"/>
      <c r="X3707" s="14">
        <f t="shared" si="9680"/>
        <v>0</v>
      </c>
      <c r="Y3707" s="14"/>
      <c r="Z3707" s="14"/>
      <c r="AA3707" s="14"/>
      <c r="AB3707" s="14"/>
      <c r="AC3707" s="14"/>
      <c r="AD3707" s="14"/>
      <c r="AE3707" s="14"/>
      <c r="AF3707" s="14"/>
      <c r="AG3707" s="14"/>
      <c r="AH3707" s="14">
        <v>0</v>
      </c>
      <c r="AI3707" s="14">
        <v>0</v>
      </c>
      <c r="AJ3707" s="14">
        <v>0</v>
      </c>
      <c r="AK3707" s="14"/>
      <c r="AL3707" s="14"/>
      <c r="AM3707" s="14"/>
      <c r="AN3707" s="14"/>
      <c r="AO3707" s="14"/>
      <c r="AP3707" s="14">
        <f t="shared" si="9681"/>
        <v>0</v>
      </c>
      <c r="AQ3707" s="14"/>
      <c r="AR3707" s="14"/>
      <c r="AS3707" s="14"/>
      <c r="AT3707" s="14"/>
      <c r="AU3707" s="14"/>
      <c r="AV3707" s="14"/>
      <c r="AW3707" s="14"/>
      <c r="AX3707" s="14"/>
      <c r="AY3707" s="14"/>
      <c r="AZ3707" s="14">
        <v>0</v>
      </c>
      <c r="BA3707" s="14">
        <v>0</v>
      </c>
      <c r="BB3707" s="14">
        <v>0</v>
      </c>
      <c r="BC3707" s="14"/>
      <c r="BD3707" s="14"/>
      <c r="BE3707" s="14"/>
      <c r="BF3707" s="14"/>
      <c r="BG3707" s="14"/>
      <c r="BH3707" s="14">
        <f t="shared" si="9682"/>
        <v>0</v>
      </c>
      <c r="BI3707" s="14"/>
      <c r="BJ3707" s="14"/>
      <c r="BK3707" s="14"/>
      <c r="BL3707" s="14"/>
      <c r="BM3707" s="14"/>
      <c r="BN3707" s="14"/>
      <c r="BO3707" s="14"/>
      <c r="BP3707" s="14"/>
      <c r="BQ3707" s="14"/>
      <c r="BR3707" s="14">
        <v>0</v>
      </c>
      <c r="BS3707" s="14">
        <v>0</v>
      </c>
      <c r="BT3707" s="14">
        <v>18150</v>
      </c>
      <c r="BU3707" s="14">
        <v>18150</v>
      </c>
      <c r="BV3707" s="14">
        <v>9000</v>
      </c>
      <c r="BW3707" s="14">
        <f t="shared" si="9667"/>
        <v>3700</v>
      </c>
      <c r="BX3707" s="14">
        <v>1500</v>
      </c>
      <c r="BY3707" s="14">
        <v>1100</v>
      </c>
      <c r="BZ3707" s="14">
        <v>1100</v>
      </c>
      <c r="CA3707" s="14">
        <f t="shared" si="9738"/>
        <v>12700</v>
      </c>
      <c r="CB3707" s="122">
        <f t="shared" si="9749"/>
        <v>69.972451790633599</v>
      </c>
    </row>
    <row r="3708" spans="1:80" x14ac:dyDescent="0.25">
      <c r="A3708" s="4" t="s">
        <v>928</v>
      </c>
      <c r="B3708" s="4" t="s">
        <v>88</v>
      </c>
      <c r="C3708" s="4" t="s">
        <v>1565</v>
      </c>
      <c r="D3708" s="79" t="s">
        <v>1566</v>
      </c>
      <c r="E3708" s="89">
        <v>6134</v>
      </c>
      <c r="F3708" s="79"/>
      <c r="G3708" s="75" t="s">
        <v>1906</v>
      </c>
      <c r="H3708" s="13" t="s">
        <v>200</v>
      </c>
      <c r="I3708" s="14">
        <v>19000</v>
      </c>
      <c r="J3708" s="14">
        <f t="shared" si="9737"/>
        <v>20600</v>
      </c>
      <c r="K3708" s="14">
        <v>17600</v>
      </c>
      <c r="L3708" s="14">
        <f t="shared" si="9740"/>
        <v>3000</v>
      </c>
      <c r="M3708" s="14">
        <v>3000</v>
      </c>
      <c r="N3708" s="14">
        <v>0</v>
      </c>
      <c r="O3708" s="14">
        <v>0</v>
      </c>
      <c r="P3708" s="14">
        <v>0</v>
      </c>
      <c r="Q3708" s="14">
        <v>0</v>
      </c>
      <c r="R3708" s="14">
        <v>3000</v>
      </c>
      <c r="S3708" s="14"/>
      <c r="T3708" s="14"/>
      <c r="U3708" s="14"/>
      <c r="V3708" s="14"/>
      <c r="W3708" s="14"/>
      <c r="X3708" s="14">
        <f t="shared" si="9680"/>
        <v>3000</v>
      </c>
      <c r="Y3708" s="14"/>
      <c r="Z3708" s="14"/>
      <c r="AA3708" s="14"/>
      <c r="AB3708" s="14">
        <v>880</v>
      </c>
      <c r="AC3708" s="14">
        <v>1200</v>
      </c>
      <c r="AD3708" s="14">
        <v>920</v>
      </c>
      <c r="AE3708" s="14"/>
      <c r="AF3708" s="14"/>
      <c r="AG3708" s="14"/>
      <c r="AH3708" s="14">
        <v>3000</v>
      </c>
      <c r="AI3708" s="14">
        <v>0</v>
      </c>
      <c r="AJ3708" s="14">
        <v>0</v>
      </c>
      <c r="AK3708" s="14"/>
      <c r="AL3708" s="14"/>
      <c r="AM3708" s="14"/>
      <c r="AN3708" s="14"/>
      <c r="AO3708" s="14"/>
      <c r="AP3708" s="14">
        <f t="shared" si="9681"/>
        <v>0</v>
      </c>
      <c r="AQ3708" s="14"/>
      <c r="AR3708" s="14"/>
      <c r="AS3708" s="14"/>
      <c r="AT3708" s="14"/>
      <c r="AU3708" s="14"/>
      <c r="AV3708" s="14"/>
      <c r="AW3708" s="14"/>
      <c r="AX3708" s="14"/>
      <c r="AY3708" s="14"/>
      <c r="AZ3708" s="14">
        <v>0</v>
      </c>
      <c r="BA3708" s="14">
        <v>0</v>
      </c>
      <c r="BB3708" s="14">
        <v>0</v>
      </c>
      <c r="BC3708" s="14">
        <v>2500</v>
      </c>
      <c r="BD3708" s="14"/>
      <c r="BE3708" s="14">
        <f>5173+1605+2500+6600+7567</f>
        <v>23445</v>
      </c>
      <c r="BF3708" s="14"/>
      <c r="BG3708" s="14"/>
      <c r="BH3708" s="14">
        <f t="shared" si="9682"/>
        <v>25945</v>
      </c>
      <c r="BI3708" s="14"/>
      <c r="BJ3708" s="14">
        <v>5173</v>
      </c>
      <c r="BK3708" s="14">
        <f>2500+1605</f>
        <v>4105</v>
      </c>
      <c r="BL3708" s="14"/>
      <c r="BM3708" s="14"/>
      <c r="BN3708" s="14"/>
      <c r="BO3708" s="14">
        <v>2500</v>
      </c>
      <c r="BP3708" s="14">
        <v>6600</v>
      </c>
      <c r="BQ3708" s="14">
        <v>7567</v>
      </c>
      <c r="BR3708" s="14">
        <v>25945</v>
      </c>
      <c r="BS3708" s="14">
        <v>0</v>
      </c>
      <c r="BT3708" s="14">
        <v>38200</v>
      </c>
      <c r="BU3708" s="14">
        <v>35200</v>
      </c>
      <c r="BV3708" s="14">
        <v>18000</v>
      </c>
      <c r="BW3708" s="14">
        <f t="shared" si="9667"/>
        <v>7400</v>
      </c>
      <c r="BX3708" s="14">
        <v>3000</v>
      </c>
      <c r="BY3708" s="14">
        <v>2200</v>
      </c>
      <c r="BZ3708" s="14">
        <v>2200</v>
      </c>
      <c r="CA3708" s="14">
        <f t="shared" si="9738"/>
        <v>25400</v>
      </c>
      <c r="CB3708" s="122">
        <f t="shared" si="9749"/>
        <v>72.159090909090907</v>
      </c>
    </row>
    <row r="3709" spans="1:80" x14ac:dyDescent="0.25">
      <c r="A3709" s="4" t="s">
        <v>928</v>
      </c>
      <c r="B3709" s="4" t="s">
        <v>88</v>
      </c>
      <c r="C3709" s="4" t="s">
        <v>1565</v>
      </c>
      <c r="D3709" s="79" t="s">
        <v>1566</v>
      </c>
      <c r="E3709" s="89">
        <v>6135</v>
      </c>
      <c r="F3709" s="79"/>
      <c r="G3709" s="75" t="s">
        <v>1906</v>
      </c>
      <c r="H3709" s="13" t="s">
        <v>201</v>
      </c>
      <c r="I3709" s="14">
        <v>2900</v>
      </c>
      <c r="J3709" s="14">
        <f t="shared" si="9737"/>
        <v>3000</v>
      </c>
      <c r="K3709" s="14">
        <v>1100</v>
      </c>
      <c r="L3709" s="14">
        <f t="shared" si="9740"/>
        <v>1900</v>
      </c>
      <c r="M3709" s="14">
        <v>1900</v>
      </c>
      <c r="N3709" s="14">
        <v>0</v>
      </c>
      <c r="O3709" s="14">
        <v>0</v>
      </c>
      <c r="P3709" s="14">
        <v>0</v>
      </c>
      <c r="Q3709" s="14">
        <v>0</v>
      </c>
      <c r="R3709" s="14">
        <v>1900</v>
      </c>
      <c r="S3709" s="14"/>
      <c r="T3709" s="14"/>
      <c r="U3709" s="14"/>
      <c r="V3709" s="14"/>
      <c r="W3709" s="14"/>
      <c r="X3709" s="14">
        <f t="shared" si="9680"/>
        <v>1900</v>
      </c>
      <c r="Y3709" s="14"/>
      <c r="Z3709" s="14">
        <v>500</v>
      </c>
      <c r="AA3709" s="14"/>
      <c r="AB3709" s="14"/>
      <c r="AC3709" s="14"/>
      <c r="AD3709" s="14">
        <v>1400</v>
      </c>
      <c r="AE3709" s="14"/>
      <c r="AF3709" s="14"/>
      <c r="AG3709" s="14"/>
      <c r="AH3709" s="14">
        <v>1900</v>
      </c>
      <c r="AI3709" s="14">
        <v>0</v>
      </c>
      <c r="AJ3709" s="14">
        <v>0</v>
      </c>
      <c r="AK3709" s="14"/>
      <c r="AL3709" s="14"/>
      <c r="AM3709" s="14"/>
      <c r="AN3709" s="14"/>
      <c r="AO3709" s="14"/>
      <c r="AP3709" s="14">
        <f t="shared" si="9681"/>
        <v>0</v>
      </c>
      <c r="AQ3709" s="14"/>
      <c r="AR3709" s="14"/>
      <c r="AS3709" s="14"/>
      <c r="AT3709" s="14"/>
      <c r="AU3709" s="14"/>
      <c r="AV3709" s="14"/>
      <c r="AW3709" s="14"/>
      <c r="AX3709" s="14"/>
      <c r="AY3709" s="14"/>
      <c r="AZ3709" s="14">
        <v>0</v>
      </c>
      <c r="BA3709" s="14">
        <v>0</v>
      </c>
      <c r="BB3709" s="14">
        <v>0</v>
      </c>
      <c r="BC3709" s="14"/>
      <c r="BD3709" s="14"/>
      <c r="BE3709" s="14"/>
      <c r="BF3709" s="14"/>
      <c r="BG3709" s="14"/>
      <c r="BH3709" s="14">
        <f t="shared" si="9682"/>
        <v>0</v>
      </c>
      <c r="BI3709" s="14"/>
      <c r="BJ3709" s="14"/>
      <c r="BK3709" s="14"/>
      <c r="BL3709" s="14"/>
      <c r="BM3709" s="14"/>
      <c r="BN3709" s="14"/>
      <c r="BO3709" s="14"/>
      <c r="BP3709" s="14"/>
      <c r="BQ3709" s="14"/>
      <c r="BR3709" s="14">
        <v>0</v>
      </c>
      <c r="BS3709" s="14">
        <v>0</v>
      </c>
      <c r="BT3709" s="14">
        <v>3000</v>
      </c>
      <c r="BU3709" s="14">
        <v>1100</v>
      </c>
      <c r="BV3709" s="14">
        <v>550</v>
      </c>
      <c r="BW3709" s="14">
        <f t="shared" si="9667"/>
        <v>550</v>
      </c>
      <c r="BX3709" s="14">
        <v>550</v>
      </c>
      <c r="BY3709" s="14"/>
      <c r="BZ3709" s="14"/>
      <c r="CA3709" s="14">
        <f t="shared" si="9738"/>
        <v>1100</v>
      </c>
      <c r="CB3709" s="122">
        <f t="shared" si="9749"/>
        <v>100</v>
      </c>
    </row>
    <row r="3710" spans="1:80" x14ac:dyDescent="0.25">
      <c r="A3710" s="4" t="s">
        <v>928</v>
      </c>
      <c r="B3710" s="4" t="s">
        <v>88</v>
      </c>
      <c r="C3710" s="4" t="s">
        <v>1565</v>
      </c>
      <c r="D3710" s="79" t="s">
        <v>1566</v>
      </c>
      <c r="E3710" s="89">
        <v>6137</v>
      </c>
      <c r="F3710" s="79"/>
      <c r="G3710" s="75" t="s">
        <v>1906</v>
      </c>
      <c r="H3710" s="13" t="s">
        <v>204</v>
      </c>
      <c r="I3710" s="14">
        <v>13900</v>
      </c>
      <c r="J3710" s="14">
        <f t="shared" si="9737"/>
        <v>15000</v>
      </c>
      <c r="K3710" s="14">
        <v>12100</v>
      </c>
      <c r="L3710" s="14">
        <f t="shared" si="9740"/>
        <v>2900</v>
      </c>
      <c r="M3710" s="14">
        <v>2900</v>
      </c>
      <c r="N3710" s="14">
        <v>0</v>
      </c>
      <c r="O3710" s="14">
        <v>0</v>
      </c>
      <c r="P3710" s="14">
        <v>0</v>
      </c>
      <c r="Q3710" s="14">
        <v>0</v>
      </c>
      <c r="R3710" s="14">
        <v>2900</v>
      </c>
      <c r="S3710" s="14"/>
      <c r="T3710" s="14"/>
      <c r="U3710" s="14"/>
      <c r="V3710" s="14"/>
      <c r="W3710" s="14"/>
      <c r="X3710" s="14">
        <f t="shared" si="9680"/>
        <v>2900</v>
      </c>
      <c r="Y3710" s="14"/>
      <c r="Z3710" s="14">
        <v>1830</v>
      </c>
      <c r="AA3710" s="14">
        <v>720</v>
      </c>
      <c r="AB3710" s="14">
        <v>350</v>
      </c>
      <c r="AC3710" s="14"/>
      <c r="AD3710" s="14"/>
      <c r="AE3710" s="14"/>
      <c r="AF3710" s="14"/>
      <c r="AG3710" s="14"/>
      <c r="AH3710" s="14">
        <v>2900</v>
      </c>
      <c r="AI3710" s="14">
        <v>0</v>
      </c>
      <c r="AJ3710" s="14">
        <v>0</v>
      </c>
      <c r="AK3710" s="14"/>
      <c r="AL3710" s="14"/>
      <c r="AM3710" s="14"/>
      <c r="AN3710" s="14"/>
      <c r="AO3710" s="14"/>
      <c r="AP3710" s="14">
        <f t="shared" si="9681"/>
        <v>0</v>
      </c>
      <c r="AQ3710" s="14"/>
      <c r="AR3710" s="14"/>
      <c r="AS3710" s="14"/>
      <c r="AT3710" s="14"/>
      <c r="AU3710" s="14"/>
      <c r="AV3710" s="14"/>
      <c r="AW3710" s="14"/>
      <c r="AX3710" s="14"/>
      <c r="AY3710" s="14"/>
      <c r="AZ3710" s="14">
        <v>0</v>
      </c>
      <c r="BA3710" s="14">
        <v>0</v>
      </c>
      <c r="BB3710" s="14">
        <v>0</v>
      </c>
      <c r="BC3710" s="14">
        <v>3060</v>
      </c>
      <c r="BD3710" s="14"/>
      <c r="BE3710" s="14"/>
      <c r="BF3710" s="14"/>
      <c r="BG3710" s="14"/>
      <c r="BH3710" s="14">
        <f t="shared" si="9682"/>
        <v>3060</v>
      </c>
      <c r="BI3710" s="14"/>
      <c r="BJ3710" s="14"/>
      <c r="BK3710" s="14">
        <v>3060</v>
      </c>
      <c r="BL3710" s="14"/>
      <c r="BM3710" s="14"/>
      <c r="BN3710" s="14"/>
      <c r="BO3710" s="14"/>
      <c r="BP3710" s="14"/>
      <c r="BQ3710" s="14"/>
      <c r="BR3710" s="14">
        <v>3060</v>
      </c>
      <c r="BS3710" s="14">
        <v>0</v>
      </c>
      <c r="BT3710" s="14">
        <v>15000</v>
      </c>
      <c r="BU3710" s="14">
        <v>12100</v>
      </c>
      <c r="BV3710" s="14">
        <v>6000</v>
      </c>
      <c r="BW3710" s="14">
        <f t="shared" si="9667"/>
        <v>2400</v>
      </c>
      <c r="BX3710" s="14">
        <v>1000</v>
      </c>
      <c r="BY3710" s="14">
        <v>700</v>
      </c>
      <c r="BZ3710" s="14">
        <v>700</v>
      </c>
      <c r="CA3710" s="14">
        <f t="shared" si="9738"/>
        <v>8400</v>
      </c>
      <c r="CB3710" s="122">
        <f t="shared" si="9749"/>
        <v>69.421487603305792</v>
      </c>
    </row>
    <row r="3711" spans="1:80" x14ac:dyDescent="0.25">
      <c r="A3711" s="1" t="s">
        <v>928</v>
      </c>
      <c r="B3711" s="1" t="s">
        <v>88</v>
      </c>
      <c r="C3711" s="1" t="s">
        <v>1565</v>
      </c>
      <c r="D3711" s="82" t="s">
        <v>1566</v>
      </c>
      <c r="E3711" s="82" t="s">
        <v>50</v>
      </c>
      <c r="F3711" s="79" t="s">
        <v>1</v>
      </c>
      <c r="G3711" s="13" t="s">
        <v>1</v>
      </c>
      <c r="H3711" s="2" t="s">
        <v>51</v>
      </c>
      <c r="I3711" s="12">
        <f>SUM(I3712:I3714)</f>
        <v>55600</v>
      </c>
      <c r="J3711" s="12">
        <f t="shared" si="9737"/>
        <v>61389</v>
      </c>
      <c r="K3711" s="12">
        <f t="shared" ref="K3711" si="9780">SUM(K3712:K3714)</f>
        <v>58389</v>
      </c>
      <c r="L3711" s="12">
        <f t="shared" si="9740"/>
        <v>3000</v>
      </c>
      <c r="M3711" s="12">
        <f t="shared" ref="M3711:Q3711" si="9781">SUM(M3712:M3714)</f>
        <v>3000</v>
      </c>
      <c r="N3711" s="12">
        <f t="shared" si="9781"/>
        <v>0</v>
      </c>
      <c r="O3711" s="12">
        <f t="shared" si="9781"/>
        <v>0</v>
      </c>
      <c r="P3711" s="12">
        <f t="shared" si="9781"/>
        <v>0</v>
      </c>
      <c r="Q3711" s="12">
        <f t="shared" si="9781"/>
        <v>0</v>
      </c>
      <c r="R3711" s="12">
        <f t="shared" ref="R3711:AG3711" si="9782">SUM(R3712:R3714)</f>
        <v>3000</v>
      </c>
      <c r="S3711" s="12">
        <f t="shared" si="9782"/>
        <v>0</v>
      </c>
      <c r="T3711" s="12">
        <f t="shared" si="9782"/>
        <v>0</v>
      </c>
      <c r="U3711" s="12">
        <f t="shared" si="9782"/>
        <v>0</v>
      </c>
      <c r="V3711" s="12">
        <f t="shared" si="9782"/>
        <v>0</v>
      </c>
      <c r="W3711" s="12">
        <f t="shared" si="9782"/>
        <v>0</v>
      </c>
      <c r="X3711" s="12">
        <f t="shared" si="9782"/>
        <v>3000</v>
      </c>
      <c r="Y3711" s="12">
        <f t="shared" si="9782"/>
        <v>0</v>
      </c>
      <c r="Z3711" s="12">
        <f t="shared" si="9782"/>
        <v>3000</v>
      </c>
      <c r="AA3711" s="12">
        <f t="shared" si="9782"/>
        <v>0</v>
      </c>
      <c r="AB3711" s="12">
        <f t="shared" si="9782"/>
        <v>0</v>
      </c>
      <c r="AC3711" s="12">
        <f t="shared" si="9782"/>
        <v>0</v>
      </c>
      <c r="AD3711" s="12">
        <f t="shared" si="9782"/>
        <v>0</v>
      </c>
      <c r="AE3711" s="12">
        <f t="shared" si="9782"/>
        <v>0</v>
      </c>
      <c r="AF3711" s="12">
        <f t="shared" si="9782"/>
        <v>0</v>
      </c>
      <c r="AG3711" s="12">
        <f t="shared" si="9782"/>
        <v>0</v>
      </c>
      <c r="AH3711" s="12">
        <v>3000</v>
      </c>
      <c r="AI3711" s="12">
        <v>0</v>
      </c>
      <c r="AJ3711" s="12">
        <f t="shared" ref="AJ3711:AY3711" si="9783">SUM(AJ3712:AJ3714)</f>
        <v>0</v>
      </c>
      <c r="AK3711" s="12">
        <f t="shared" si="9783"/>
        <v>0</v>
      </c>
      <c r="AL3711" s="12">
        <f t="shared" si="9783"/>
        <v>0</v>
      </c>
      <c r="AM3711" s="12">
        <f t="shared" si="9783"/>
        <v>0</v>
      </c>
      <c r="AN3711" s="12">
        <f t="shared" si="9783"/>
        <v>0</v>
      </c>
      <c r="AO3711" s="12">
        <f t="shared" si="9783"/>
        <v>0</v>
      </c>
      <c r="AP3711" s="12">
        <f t="shared" si="9783"/>
        <v>0</v>
      </c>
      <c r="AQ3711" s="12">
        <f t="shared" si="9783"/>
        <v>0</v>
      </c>
      <c r="AR3711" s="12">
        <f t="shared" si="9783"/>
        <v>0</v>
      </c>
      <c r="AS3711" s="12">
        <f t="shared" si="9783"/>
        <v>0</v>
      </c>
      <c r="AT3711" s="12">
        <f t="shared" si="9783"/>
        <v>0</v>
      </c>
      <c r="AU3711" s="12">
        <f t="shared" si="9783"/>
        <v>0</v>
      </c>
      <c r="AV3711" s="12">
        <f t="shared" si="9783"/>
        <v>0</v>
      </c>
      <c r="AW3711" s="12">
        <f t="shared" si="9783"/>
        <v>0</v>
      </c>
      <c r="AX3711" s="12">
        <f t="shared" si="9783"/>
        <v>0</v>
      </c>
      <c r="AY3711" s="12">
        <f t="shared" si="9783"/>
        <v>0</v>
      </c>
      <c r="AZ3711" s="12">
        <v>0</v>
      </c>
      <c r="BA3711" s="12">
        <v>0</v>
      </c>
      <c r="BB3711" s="12">
        <f t="shared" ref="BB3711:BQ3711" si="9784">SUM(BB3712:BB3714)</f>
        <v>0</v>
      </c>
      <c r="BC3711" s="12">
        <f t="shared" si="9784"/>
        <v>0</v>
      </c>
      <c r="BD3711" s="12">
        <f t="shared" si="9784"/>
        <v>0</v>
      </c>
      <c r="BE3711" s="12">
        <f t="shared" si="9784"/>
        <v>0</v>
      </c>
      <c r="BF3711" s="12">
        <f t="shared" si="9784"/>
        <v>0</v>
      </c>
      <c r="BG3711" s="12">
        <f t="shared" si="9784"/>
        <v>0</v>
      </c>
      <c r="BH3711" s="12">
        <f t="shared" si="9784"/>
        <v>0</v>
      </c>
      <c r="BI3711" s="12">
        <f t="shared" si="9784"/>
        <v>0</v>
      </c>
      <c r="BJ3711" s="12">
        <f t="shared" si="9784"/>
        <v>0</v>
      </c>
      <c r="BK3711" s="12">
        <f t="shared" si="9784"/>
        <v>0</v>
      </c>
      <c r="BL3711" s="12">
        <f t="shared" si="9784"/>
        <v>0</v>
      </c>
      <c r="BM3711" s="12">
        <f t="shared" si="9784"/>
        <v>0</v>
      </c>
      <c r="BN3711" s="12">
        <f t="shared" si="9784"/>
        <v>0</v>
      </c>
      <c r="BO3711" s="12">
        <f t="shared" si="9784"/>
        <v>0</v>
      </c>
      <c r="BP3711" s="12">
        <f t="shared" si="9784"/>
        <v>0</v>
      </c>
      <c r="BQ3711" s="12">
        <f t="shared" si="9784"/>
        <v>0</v>
      </c>
      <c r="BR3711" s="12">
        <v>0</v>
      </c>
      <c r="BS3711" s="12">
        <v>0</v>
      </c>
      <c r="BT3711" s="12">
        <f t="shared" ref="BT3711:BZ3711" si="9785">SUM(BT3712:BT3714)</f>
        <v>61883</v>
      </c>
      <c r="BU3711" s="12">
        <f t="shared" si="9785"/>
        <v>58883</v>
      </c>
      <c r="BV3711" s="12">
        <f t="shared" si="9785"/>
        <v>30108</v>
      </c>
      <c r="BW3711" s="12">
        <f t="shared" si="9785"/>
        <v>14125</v>
      </c>
      <c r="BX3711" s="12">
        <f t="shared" si="9785"/>
        <v>4975</v>
      </c>
      <c r="BY3711" s="12">
        <f t="shared" si="9785"/>
        <v>4575</v>
      </c>
      <c r="BZ3711" s="12">
        <f t="shared" si="9785"/>
        <v>4575</v>
      </c>
      <c r="CA3711" s="12">
        <f t="shared" si="9738"/>
        <v>44233</v>
      </c>
      <c r="CB3711" s="124">
        <f t="shared" si="9749"/>
        <v>75.120153524786431</v>
      </c>
    </row>
    <row r="3712" spans="1:80" x14ac:dyDescent="0.25">
      <c r="A3712" s="4" t="s">
        <v>928</v>
      </c>
      <c r="B3712" s="4" t="s">
        <v>88</v>
      </c>
      <c r="C3712" s="4" t="s">
        <v>1565</v>
      </c>
      <c r="D3712" s="79" t="s">
        <v>1566</v>
      </c>
      <c r="E3712" s="89">
        <v>6139</v>
      </c>
      <c r="F3712" s="79"/>
      <c r="G3712" s="75" t="s">
        <v>1906</v>
      </c>
      <c r="H3712" s="13" t="s">
        <v>51</v>
      </c>
      <c r="I3712" s="14">
        <v>37000</v>
      </c>
      <c r="J3712" s="14">
        <f t="shared" si="9737"/>
        <v>40400</v>
      </c>
      <c r="K3712" s="14">
        <v>37400</v>
      </c>
      <c r="L3712" s="14">
        <f t="shared" si="9740"/>
        <v>3000</v>
      </c>
      <c r="M3712" s="14">
        <v>3000</v>
      </c>
      <c r="N3712" s="14">
        <v>0</v>
      </c>
      <c r="O3712" s="14">
        <v>0</v>
      </c>
      <c r="P3712" s="14">
        <v>0</v>
      </c>
      <c r="Q3712" s="14">
        <v>0</v>
      </c>
      <c r="R3712" s="14">
        <v>3000</v>
      </c>
      <c r="S3712" s="14"/>
      <c r="T3712" s="14"/>
      <c r="U3712" s="14"/>
      <c r="V3712" s="14"/>
      <c r="W3712" s="14"/>
      <c r="X3712" s="14">
        <f t="shared" si="9680"/>
        <v>3000</v>
      </c>
      <c r="Y3712" s="14"/>
      <c r="Z3712" s="14">
        <v>3000</v>
      </c>
      <c r="AA3712" s="14"/>
      <c r="AB3712" s="14"/>
      <c r="AC3712" s="14"/>
      <c r="AD3712" s="14"/>
      <c r="AE3712" s="14"/>
      <c r="AF3712" s="14"/>
      <c r="AG3712" s="14"/>
      <c r="AH3712" s="14">
        <v>3000</v>
      </c>
      <c r="AI3712" s="14">
        <v>0</v>
      </c>
      <c r="AJ3712" s="14">
        <v>0</v>
      </c>
      <c r="AK3712" s="14"/>
      <c r="AL3712" s="14"/>
      <c r="AM3712" s="14"/>
      <c r="AN3712" s="14"/>
      <c r="AO3712" s="14"/>
      <c r="AP3712" s="14">
        <f t="shared" si="9681"/>
        <v>0</v>
      </c>
      <c r="AQ3712" s="14"/>
      <c r="AR3712" s="14"/>
      <c r="AS3712" s="14"/>
      <c r="AT3712" s="14"/>
      <c r="AU3712" s="14"/>
      <c r="AV3712" s="14"/>
      <c r="AW3712" s="14"/>
      <c r="AX3712" s="14"/>
      <c r="AY3712" s="14"/>
      <c r="AZ3712" s="14">
        <v>0</v>
      </c>
      <c r="BA3712" s="14">
        <v>0</v>
      </c>
      <c r="BB3712" s="14">
        <v>0</v>
      </c>
      <c r="BC3712" s="14"/>
      <c r="BD3712" s="14"/>
      <c r="BE3712" s="14"/>
      <c r="BF3712" s="14"/>
      <c r="BG3712" s="14"/>
      <c r="BH3712" s="14">
        <f t="shared" si="9682"/>
        <v>0</v>
      </c>
      <c r="BI3712" s="14"/>
      <c r="BJ3712" s="14"/>
      <c r="BK3712" s="14"/>
      <c r="BL3712" s="14"/>
      <c r="BM3712" s="14"/>
      <c r="BN3712" s="14"/>
      <c r="BO3712" s="14"/>
      <c r="BP3712" s="14"/>
      <c r="BQ3712" s="14"/>
      <c r="BR3712" s="14">
        <v>0</v>
      </c>
      <c r="BS3712" s="14">
        <v>0</v>
      </c>
      <c r="BT3712" s="14">
        <v>40400</v>
      </c>
      <c r="BU3712" s="14">
        <v>37400</v>
      </c>
      <c r="BV3712" s="14">
        <v>19200</v>
      </c>
      <c r="BW3712" s="14">
        <f t="shared" si="9667"/>
        <v>8800</v>
      </c>
      <c r="BX3712" s="14">
        <v>3200</v>
      </c>
      <c r="BY3712" s="14">
        <v>2800</v>
      </c>
      <c r="BZ3712" s="14">
        <v>2800</v>
      </c>
      <c r="CA3712" s="14">
        <f t="shared" si="9738"/>
        <v>28000</v>
      </c>
      <c r="CB3712" s="122">
        <f t="shared" si="9749"/>
        <v>74.866310160427801</v>
      </c>
    </row>
    <row r="3713" spans="1:80" ht="22.5" x14ac:dyDescent="0.25">
      <c r="A3713" s="4" t="s">
        <v>928</v>
      </c>
      <c r="B3713" s="4" t="s">
        <v>88</v>
      </c>
      <c r="C3713" s="4" t="s">
        <v>1565</v>
      </c>
      <c r="D3713" s="79" t="s">
        <v>1566</v>
      </c>
      <c r="E3713" s="89">
        <v>6139</v>
      </c>
      <c r="F3713" s="79" t="s">
        <v>1573</v>
      </c>
      <c r="G3713" s="75" t="s">
        <v>1906</v>
      </c>
      <c r="H3713" s="13" t="s">
        <v>59</v>
      </c>
      <c r="I3713" s="14">
        <v>8500</v>
      </c>
      <c r="J3713" s="14">
        <f t="shared" si="9737"/>
        <v>9879</v>
      </c>
      <c r="K3713" s="14">
        <v>9879</v>
      </c>
      <c r="L3713" s="14">
        <f t="shared" si="9740"/>
        <v>0</v>
      </c>
      <c r="M3713" s="14">
        <v>0</v>
      </c>
      <c r="N3713" s="14">
        <v>0</v>
      </c>
      <c r="O3713" s="14">
        <v>0</v>
      </c>
      <c r="P3713" s="14">
        <v>0</v>
      </c>
      <c r="Q3713" s="14">
        <v>0</v>
      </c>
      <c r="R3713" s="14">
        <v>0</v>
      </c>
      <c r="S3713" s="14"/>
      <c r="T3713" s="14"/>
      <c r="U3713" s="14"/>
      <c r="V3713" s="14"/>
      <c r="W3713" s="14"/>
      <c r="X3713" s="14">
        <f t="shared" si="9680"/>
        <v>0</v>
      </c>
      <c r="Y3713" s="14"/>
      <c r="Z3713" s="14"/>
      <c r="AA3713" s="14"/>
      <c r="AB3713" s="14"/>
      <c r="AC3713" s="14"/>
      <c r="AD3713" s="14"/>
      <c r="AE3713" s="14"/>
      <c r="AF3713" s="14"/>
      <c r="AG3713" s="14"/>
      <c r="AH3713" s="14">
        <v>0</v>
      </c>
      <c r="AI3713" s="14">
        <v>0</v>
      </c>
      <c r="AJ3713" s="14">
        <v>0</v>
      </c>
      <c r="AK3713" s="14"/>
      <c r="AL3713" s="14"/>
      <c r="AM3713" s="14"/>
      <c r="AN3713" s="14"/>
      <c r="AO3713" s="14"/>
      <c r="AP3713" s="14">
        <f t="shared" si="9681"/>
        <v>0</v>
      </c>
      <c r="AQ3713" s="14"/>
      <c r="AR3713" s="14"/>
      <c r="AS3713" s="14"/>
      <c r="AT3713" s="14"/>
      <c r="AU3713" s="14"/>
      <c r="AV3713" s="14"/>
      <c r="AW3713" s="14"/>
      <c r="AX3713" s="14"/>
      <c r="AY3713" s="14"/>
      <c r="AZ3713" s="14">
        <v>0</v>
      </c>
      <c r="BA3713" s="14">
        <v>0</v>
      </c>
      <c r="BB3713" s="14">
        <v>0</v>
      </c>
      <c r="BC3713" s="14"/>
      <c r="BD3713" s="14"/>
      <c r="BE3713" s="14"/>
      <c r="BF3713" s="14"/>
      <c r="BG3713" s="14"/>
      <c r="BH3713" s="14">
        <f t="shared" si="9682"/>
        <v>0</v>
      </c>
      <c r="BI3713" s="14"/>
      <c r="BJ3713" s="14"/>
      <c r="BK3713" s="14"/>
      <c r="BL3713" s="14"/>
      <c r="BM3713" s="14"/>
      <c r="BN3713" s="14"/>
      <c r="BO3713" s="14"/>
      <c r="BP3713" s="14"/>
      <c r="BQ3713" s="14"/>
      <c r="BR3713" s="14">
        <v>0</v>
      </c>
      <c r="BS3713" s="14">
        <v>0</v>
      </c>
      <c r="BT3713" s="14">
        <v>10373</v>
      </c>
      <c r="BU3713" s="14">
        <v>10373</v>
      </c>
      <c r="BV3713" s="14">
        <v>5358</v>
      </c>
      <c r="BW3713" s="14">
        <f t="shared" si="9667"/>
        <v>2550</v>
      </c>
      <c r="BX3713" s="14">
        <v>850</v>
      </c>
      <c r="BY3713" s="14">
        <v>850</v>
      </c>
      <c r="BZ3713" s="14">
        <v>850</v>
      </c>
      <c r="CA3713" s="14">
        <f t="shared" si="9738"/>
        <v>7908</v>
      </c>
      <c r="CB3713" s="122">
        <f t="shared" si="9749"/>
        <v>76.236382917188863</v>
      </c>
    </row>
    <row r="3714" spans="1:80" ht="22.5" x14ac:dyDescent="0.25">
      <c r="A3714" s="4" t="s">
        <v>928</v>
      </c>
      <c r="B3714" s="4" t="s">
        <v>88</v>
      </c>
      <c r="C3714" s="4" t="s">
        <v>1565</v>
      </c>
      <c r="D3714" s="79" t="s">
        <v>1566</v>
      </c>
      <c r="E3714" s="89">
        <v>6139</v>
      </c>
      <c r="F3714" s="79" t="s">
        <v>1574</v>
      </c>
      <c r="G3714" s="75" t="s">
        <v>1906</v>
      </c>
      <c r="H3714" s="13" t="s">
        <v>65</v>
      </c>
      <c r="I3714" s="14">
        <v>10100</v>
      </c>
      <c r="J3714" s="14">
        <f t="shared" si="9737"/>
        <v>11110</v>
      </c>
      <c r="K3714" s="14">
        <v>11110</v>
      </c>
      <c r="L3714" s="14">
        <f t="shared" si="9740"/>
        <v>0</v>
      </c>
      <c r="M3714" s="14">
        <v>0</v>
      </c>
      <c r="N3714" s="14">
        <v>0</v>
      </c>
      <c r="O3714" s="14">
        <v>0</v>
      </c>
      <c r="P3714" s="14">
        <v>0</v>
      </c>
      <c r="Q3714" s="14">
        <v>0</v>
      </c>
      <c r="R3714" s="14">
        <v>0</v>
      </c>
      <c r="S3714" s="14"/>
      <c r="T3714" s="14"/>
      <c r="U3714" s="14"/>
      <c r="V3714" s="14"/>
      <c r="W3714" s="14"/>
      <c r="X3714" s="14">
        <f t="shared" si="9680"/>
        <v>0</v>
      </c>
      <c r="Y3714" s="14"/>
      <c r="Z3714" s="14"/>
      <c r="AA3714" s="14"/>
      <c r="AB3714" s="14"/>
      <c r="AC3714" s="14"/>
      <c r="AD3714" s="14"/>
      <c r="AE3714" s="14"/>
      <c r="AF3714" s="14"/>
      <c r="AG3714" s="14"/>
      <c r="AH3714" s="14">
        <v>0</v>
      </c>
      <c r="AI3714" s="14">
        <v>0</v>
      </c>
      <c r="AJ3714" s="14">
        <v>0</v>
      </c>
      <c r="AK3714" s="14"/>
      <c r="AL3714" s="14"/>
      <c r="AM3714" s="14"/>
      <c r="AN3714" s="14"/>
      <c r="AO3714" s="14"/>
      <c r="AP3714" s="14">
        <f t="shared" si="9681"/>
        <v>0</v>
      </c>
      <c r="AQ3714" s="14"/>
      <c r="AR3714" s="14"/>
      <c r="AS3714" s="14"/>
      <c r="AT3714" s="14"/>
      <c r="AU3714" s="14"/>
      <c r="AV3714" s="14"/>
      <c r="AW3714" s="14"/>
      <c r="AX3714" s="14"/>
      <c r="AY3714" s="14"/>
      <c r="AZ3714" s="14">
        <v>0</v>
      </c>
      <c r="BA3714" s="14">
        <v>0</v>
      </c>
      <c r="BB3714" s="14">
        <v>0</v>
      </c>
      <c r="BC3714" s="14"/>
      <c r="BD3714" s="14"/>
      <c r="BE3714" s="14"/>
      <c r="BF3714" s="14"/>
      <c r="BG3714" s="14"/>
      <c r="BH3714" s="14">
        <f t="shared" si="9682"/>
        <v>0</v>
      </c>
      <c r="BI3714" s="14"/>
      <c r="BJ3714" s="14"/>
      <c r="BK3714" s="14"/>
      <c r="BL3714" s="14"/>
      <c r="BM3714" s="14"/>
      <c r="BN3714" s="14"/>
      <c r="BO3714" s="14"/>
      <c r="BP3714" s="14"/>
      <c r="BQ3714" s="14"/>
      <c r="BR3714" s="14">
        <v>0</v>
      </c>
      <c r="BS3714" s="14">
        <v>0</v>
      </c>
      <c r="BT3714" s="14">
        <v>11110</v>
      </c>
      <c r="BU3714" s="14">
        <v>11110</v>
      </c>
      <c r="BV3714" s="14">
        <v>5550</v>
      </c>
      <c r="BW3714" s="14">
        <f t="shared" si="9667"/>
        <v>2775</v>
      </c>
      <c r="BX3714" s="14">
        <v>925</v>
      </c>
      <c r="BY3714" s="14">
        <v>925</v>
      </c>
      <c r="BZ3714" s="14">
        <v>925</v>
      </c>
      <c r="CA3714" s="14">
        <f t="shared" si="9738"/>
        <v>8325</v>
      </c>
      <c r="CB3714" s="122">
        <f t="shared" si="9749"/>
        <v>74.932493249324921</v>
      </c>
    </row>
    <row r="3715" spans="1:80" ht="22.5" x14ac:dyDescent="0.25">
      <c r="A3715" s="1" t="s">
        <v>1</v>
      </c>
      <c r="B3715" s="1" t="s">
        <v>1</v>
      </c>
      <c r="C3715" s="1" t="s">
        <v>1</v>
      </c>
      <c r="D3715" s="78" t="s">
        <v>1</v>
      </c>
      <c r="E3715" s="78" t="s">
        <v>1</v>
      </c>
      <c r="F3715" s="78" t="s">
        <v>1</v>
      </c>
      <c r="G3715" s="2" t="s">
        <v>1</v>
      </c>
      <c r="H3715" s="10" t="s">
        <v>66</v>
      </c>
      <c r="I3715" s="11">
        <f>SUM(I3716)</f>
        <v>100</v>
      </c>
      <c r="J3715" s="11">
        <f t="shared" si="9737"/>
        <v>110</v>
      </c>
      <c r="K3715" s="11">
        <f t="shared" ref="K3715:Q3716" si="9786">SUM(K3716)</f>
        <v>110</v>
      </c>
      <c r="L3715" s="11">
        <f t="shared" si="9740"/>
        <v>0</v>
      </c>
      <c r="M3715" s="11">
        <f t="shared" si="9786"/>
        <v>0</v>
      </c>
      <c r="N3715" s="11">
        <f t="shared" si="9786"/>
        <v>0</v>
      </c>
      <c r="O3715" s="11">
        <f t="shared" si="9786"/>
        <v>0</v>
      </c>
      <c r="P3715" s="11">
        <f t="shared" si="9786"/>
        <v>0</v>
      </c>
      <c r="Q3715" s="11">
        <f t="shared" si="9786"/>
        <v>0</v>
      </c>
      <c r="R3715" s="11">
        <f t="shared" ref="R3715:AG3716" si="9787">SUM(R3716)</f>
        <v>0</v>
      </c>
      <c r="S3715" s="11">
        <f t="shared" si="9787"/>
        <v>0</v>
      </c>
      <c r="T3715" s="11">
        <f t="shared" si="9787"/>
        <v>0</v>
      </c>
      <c r="U3715" s="11">
        <f t="shared" si="9787"/>
        <v>0</v>
      </c>
      <c r="V3715" s="11">
        <f t="shared" si="9787"/>
        <v>0</v>
      </c>
      <c r="W3715" s="11">
        <f t="shared" si="9787"/>
        <v>0</v>
      </c>
      <c r="X3715" s="11">
        <f t="shared" si="9787"/>
        <v>0</v>
      </c>
      <c r="Y3715" s="11">
        <f t="shared" si="9787"/>
        <v>0</v>
      </c>
      <c r="Z3715" s="11">
        <f t="shared" si="9787"/>
        <v>0</v>
      </c>
      <c r="AA3715" s="11">
        <f t="shared" si="9787"/>
        <v>0</v>
      </c>
      <c r="AB3715" s="11">
        <f t="shared" si="9787"/>
        <v>0</v>
      </c>
      <c r="AC3715" s="11">
        <f t="shared" si="9787"/>
        <v>0</v>
      </c>
      <c r="AD3715" s="11">
        <f t="shared" si="9787"/>
        <v>0</v>
      </c>
      <c r="AE3715" s="11">
        <f t="shared" si="9787"/>
        <v>0</v>
      </c>
      <c r="AF3715" s="11">
        <f t="shared" si="9787"/>
        <v>0</v>
      </c>
      <c r="AG3715" s="11">
        <f t="shared" si="9787"/>
        <v>0</v>
      </c>
      <c r="AH3715" s="11">
        <v>0</v>
      </c>
      <c r="AI3715" s="11">
        <v>0</v>
      </c>
      <c r="AJ3715" s="11">
        <f t="shared" ref="AJ3715:AY3716" si="9788">SUM(AJ3716)</f>
        <v>0</v>
      </c>
      <c r="AK3715" s="11">
        <f t="shared" si="9788"/>
        <v>0</v>
      </c>
      <c r="AL3715" s="11">
        <f t="shared" si="9788"/>
        <v>0</v>
      </c>
      <c r="AM3715" s="11">
        <f t="shared" si="9788"/>
        <v>0</v>
      </c>
      <c r="AN3715" s="11">
        <f t="shared" si="9788"/>
        <v>0</v>
      </c>
      <c r="AO3715" s="11">
        <f t="shared" si="9788"/>
        <v>0</v>
      </c>
      <c r="AP3715" s="11">
        <f t="shared" si="9788"/>
        <v>0</v>
      </c>
      <c r="AQ3715" s="11">
        <f t="shared" si="9788"/>
        <v>0</v>
      </c>
      <c r="AR3715" s="11">
        <f t="shared" si="9788"/>
        <v>0</v>
      </c>
      <c r="AS3715" s="11">
        <f t="shared" si="9788"/>
        <v>0</v>
      </c>
      <c r="AT3715" s="11">
        <f t="shared" si="9788"/>
        <v>0</v>
      </c>
      <c r="AU3715" s="11">
        <f t="shared" si="9788"/>
        <v>0</v>
      </c>
      <c r="AV3715" s="11">
        <f t="shared" si="9788"/>
        <v>0</v>
      </c>
      <c r="AW3715" s="11">
        <f t="shared" si="9788"/>
        <v>0</v>
      </c>
      <c r="AX3715" s="11">
        <f t="shared" si="9788"/>
        <v>0</v>
      </c>
      <c r="AY3715" s="11">
        <f t="shared" si="9788"/>
        <v>0</v>
      </c>
      <c r="AZ3715" s="11">
        <v>0</v>
      </c>
      <c r="BA3715" s="11">
        <v>0</v>
      </c>
      <c r="BB3715" s="11">
        <f t="shared" ref="BB3715:BQ3716" si="9789">SUM(BB3716)</f>
        <v>0</v>
      </c>
      <c r="BC3715" s="11">
        <f t="shared" si="9789"/>
        <v>0</v>
      </c>
      <c r="BD3715" s="11">
        <f t="shared" si="9789"/>
        <v>0</v>
      </c>
      <c r="BE3715" s="11">
        <f t="shared" si="9789"/>
        <v>0</v>
      </c>
      <c r="BF3715" s="11">
        <f t="shared" si="9789"/>
        <v>0</v>
      </c>
      <c r="BG3715" s="11">
        <f t="shared" si="9789"/>
        <v>0</v>
      </c>
      <c r="BH3715" s="11">
        <f t="shared" si="9789"/>
        <v>0</v>
      </c>
      <c r="BI3715" s="11">
        <f t="shared" si="9789"/>
        <v>0</v>
      </c>
      <c r="BJ3715" s="11">
        <f t="shared" si="9789"/>
        <v>0</v>
      </c>
      <c r="BK3715" s="11">
        <f t="shared" si="9789"/>
        <v>0</v>
      </c>
      <c r="BL3715" s="11">
        <f t="shared" si="9789"/>
        <v>0</v>
      </c>
      <c r="BM3715" s="11">
        <f t="shared" si="9789"/>
        <v>0</v>
      </c>
      <c r="BN3715" s="11">
        <f t="shared" si="9789"/>
        <v>0</v>
      </c>
      <c r="BO3715" s="11">
        <f t="shared" si="9789"/>
        <v>0</v>
      </c>
      <c r="BP3715" s="11">
        <f t="shared" si="9789"/>
        <v>0</v>
      </c>
      <c r="BQ3715" s="11">
        <f t="shared" si="9789"/>
        <v>0</v>
      </c>
      <c r="BR3715" s="11">
        <v>0</v>
      </c>
      <c r="BS3715" s="11">
        <v>0</v>
      </c>
      <c r="BT3715" s="11">
        <f t="shared" ref="BT3715:BZ3716" si="9790">SUM(BT3716)</f>
        <v>110</v>
      </c>
      <c r="BU3715" s="11">
        <f t="shared" si="9790"/>
        <v>110</v>
      </c>
      <c r="BV3715" s="11">
        <f t="shared" si="9790"/>
        <v>0</v>
      </c>
      <c r="BW3715" s="11">
        <f t="shared" si="9790"/>
        <v>0</v>
      </c>
      <c r="BX3715" s="11">
        <f t="shared" si="9790"/>
        <v>0</v>
      </c>
      <c r="BY3715" s="11">
        <f t="shared" si="9790"/>
        <v>0</v>
      </c>
      <c r="BZ3715" s="11">
        <f t="shared" si="9790"/>
        <v>0</v>
      </c>
      <c r="CA3715" s="11">
        <f t="shared" si="9738"/>
        <v>0</v>
      </c>
      <c r="CB3715" s="123">
        <f t="shared" si="9749"/>
        <v>0</v>
      </c>
    </row>
    <row r="3716" spans="1:80" x14ac:dyDescent="0.25">
      <c r="A3716" s="4" t="s">
        <v>928</v>
      </c>
      <c r="B3716" s="4" t="s">
        <v>88</v>
      </c>
      <c r="C3716" s="4" t="s">
        <v>1565</v>
      </c>
      <c r="D3716" s="79" t="s">
        <v>1566</v>
      </c>
      <c r="E3716" s="78" t="s">
        <v>67</v>
      </c>
      <c r="F3716" s="78" t="s">
        <v>1</v>
      </c>
      <c r="G3716" s="2" t="s">
        <v>1</v>
      </c>
      <c r="H3716" s="2" t="s">
        <v>68</v>
      </c>
      <c r="I3716" s="12">
        <f>SUM(I3717)</f>
        <v>100</v>
      </c>
      <c r="J3716" s="12">
        <f t="shared" si="9737"/>
        <v>110</v>
      </c>
      <c r="K3716" s="12">
        <f t="shared" si="9786"/>
        <v>110</v>
      </c>
      <c r="L3716" s="12">
        <f t="shared" si="9740"/>
        <v>0</v>
      </c>
      <c r="M3716" s="12">
        <f t="shared" si="9786"/>
        <v>0</v>
      </c>
      <c r="N3716" s="12">
        <f t="shared" si="9786"/>
        <v>0</v>
      </c>
      <c r="O3716" s="12">
        <f t="shared" si="9786"/>
        <v>0</v>
      </c>
      <c r="P3716" s="12">
        <f t="shared" si="9786"/>
        <v>0</v>
      </c>
      <c r="Q3716" s="12">
        <f t="shared" si="9786"/>
        <v>0</v>
      </c>
      <c r="R3716" s="12">
        <f t="shared" si="9787"/>
        <v>0</v>
      </c>
      <c r="S3716" s="12">
        <f t="shared" ref="S3716:AG3716" si="9791">SUM(S3717)</f>
        <v>0</v>
      </c>
      <c r="T3716" s="12">
        <f t="shared" si="9791"/>
        <v>0</v>
      </c>
      <c r="U3716" s="12">
        <f t="shared" si="9791"/>
        <v>0</v>
      </c>
      <c r="V3716" s="12">
        <f t="shared" si="9791"/>
        <v>0</v>
      </c>
      <c r="W3716" s="12">
        <f t="shared" si="9791"/>
        <v>0</v>
      </c>
      <c r="X3716" s="12">
        <f t="shared" si="9791"/>
        <v>0</v>
      </c>
      <c r="Y3716" s="12">
        <f t="shared" si="9791"/>
        <v>0</v>
      </c>
      <c r="Z3716" s="12">
        <f t="shared" si="9791"/>
        <v>0</v>
      </c>
      <c r="AA3716" s="12">
        <f t="shared" si="9791"/>
        <v>0</v>
      </c>
      <c r="AB3716" s="12">
        <f t="shared" si="9791"/>
        <v>0</v>
      </c>
      <c r="AC3716" s="12">
        <f t="shared" si="9791"/>
        <v>0</v>
      </c>
      <c r="AD3716" s="12">
        <f t="shared" si="9791"/>
        <v>0</v>
      </c>
      <c r="AE3716" s="12">
        <f t="shared" si="9791"/>
        <v>0</v>
      </c>
      <c r="AF3716" s="12">
        <f t="shared" si="9791"/>
        <v>0</v>
      </c>
      <c r="AG3716" s="12">
        <f t="shared" si="9791"/>
        <v>0</v>
      </c>
      <c r="AH3716" s="12">
        <v>0</v>
      </c>
      <c r="AI3716" s="12">
        <v>0</v>
      </c>
      <c r="AJ3716" s="12">
        <f t="shared" si="9788"/>
        <v>0</v>
      </c>
      <c r="AK3716" s="12">
        <f t="shared" ref="AK3716:AY3716" si="9792">SUM(AK3717)</f>
        <v>0</v>
      </c>
      <c r="AL3716" s="12">
        <f t="shared" si="9792"/>
        <v>0</v>
      </c>
      <c r="AM3716" s="12">
        <f t="shared" si="9792"/>
        <v>0</v>
      </c>
      <c r="AN3716" s="12">
        <f t="shared" si="9792"/>
        <v>0</v>
      </c>
      <c r="AO3716" s="12">
        <f t="shared" si="9792"/>
        <v>0</v>
      </c>
      <c r="AP3716" s="12">
        <f t="shared" si="9792"/>
        <v>0</v>
      </c>
      <c r="AQ3716" s="12">
        <f t="shared" si="9792"/>
        <v>0</v>
      </c>
      <c r="AR3716" s="12">
        <f t="shared" si="9792"/>
        <v>0</v>
      </c>
      <c r="AS3716" s="12">
        <f t="shared" si="9792"/>
        <v>0</v>
      </c>
      <c r="AT3716" s="12">
        <f t="shared" si="9792"/>
        <v>0</v>
      </c>
      <c r="AU3716" s="12">
        <f t="shared" si="9792"/>
        <v>0</v>
      </c>
      <c r="AV3716" s="12">
        <f t="shared" si="9792"/>
        <v>0</v>
      </c>
      <c r="AW3716" s="12">
        <f t="shared" si="9792"/>
        <v>0</v>
      </c>
      <c r="AX3716" s="12">
        <f t="shared" si="9792"/>
        <v>0</v>
      </c>
      <c r="AY3716" s="12">
        <f t="shared" si="9792"/>
        <v>0</v>
      </c>
      <c r="AZ3716" s="12">
        <v>0</v>
      </c>
      <c r="BA3716" s="12">
        <v>0</v>
      </c>
      <c r="BB3716" s="12">
        <f t="shared" si="9789"/>
        <v>0</v>
      </c>
      <c r="BC3716" s="12">
        <f t="shared" ref="BC3716:BQ3716" si="9793">SUM(BC3717)</f>
        <v>0</v>
      </c>
      <c r="BD3716" s="12">
        <f t="shared" si="9793"/>
        <v>0</v>
      </c>
      <c r="BE3716" s="12">
        <f t="shared" si="9793"/>
        <v>0</v>
      </c>
      <c r="BF3716" s="12">
        <f t="shared" si="9793"/>
        <v>0</v>
      </c>
      <c r="BG3716" s="12">
        <f t="shared" si="9793"/>
        <v>0</v>
      </c>
      <c r="BH3716" s="12">
        <f t="shared" si="9793"/>
        <v>0</v>
      </c>
      <c r="BI3716" s="12">
        <f t="shared" si="9793"/>
        <v>0</v>
      </c>
      <c r="BJ3716" s="12">
        <f t="shared" si="9793"/>
        <v>0</v>
      </c>
      <c r="BK3716" s="12">
        <f t="shared" si="9793"/>
        <v>0</v>
      </c>
      <c r="BL3716" s="12">
        <f t="shared" si="9793"/>
        <v>0</v>
      </c>
      <c r="BM3716" s="12">
        <f t="shared" si="9793"/>
        <v>0</v>
      </c>
      <c r="BN3716" s="12">
        <f t="shared" si="9793"/>
        <v>0</v>
      </c>
      <c r="BO3716" s="12">
        <f t="shared" si="9793"/>
        <v>0</v>
      </c>
      <c r="BP3716" s="12">
        <f t="shared" si="9793"/>
        <v>0</v>
      </c>
      <c r="BQ3716" s="12">
        <f t="shared" si="9793"/>
        <v>0</v>
      </c>
      <c r="BR3716" s="12">
        <v>0</v>
      </c>
      <c r="BS3716" s="12">
        <v>0</v>
      </c>
      <c r="BT3716" s="12">
        <f t="shared" si="9790"/>
        <v>110</v>
      </c>
      <c r="BU3716" s="12">
        <f t="shared" si="9790"/>
        <v>110</v>
      </c>
      <c r="BV3716" s="12">
        <f t="shared" si="9790"/>
        <v>0</v>
      </c>
      <c r="BW3716" s="12">
        <f t="shared" si="9790"/>
        <v>0</v>
      </c>
      <c r="BX3716" s="12">
        <f t="shared" si="9790"/>
        <v>0</v>
      </c>
      <c r="BY3716" s="12">
        <f t="shared" si="9790"/>
        <v>0</v>
      </c>
      <c r="BZ3716" s="12">
        <f t="shared" si="9790"/>
        <v>0</v>
      </c>
      <c r="CA3716" s="12">
        <f t="shared" si="9738"/>
        <v>0</v>
      </c>
      <c r="CB3716" s="124">
        <f t="shared" si="9749"/>
        <v>0</v>
      </c>
    </row>
    <row r="3717" spans="1:80" x14ac:dyDescent="0.25">
      <c r="A3717" s="4" t="s">
        <v>928</v>
      </c>
      <c r="B3717" s="4" t="s">
        <v>88</v>
      </c>
      <c r="C3717" s="4" t="s">
        <v>1565</v>
      </c>
      <c r="D3717" s="79" t="s">
        <v>1566</v>
      </c>
      <c r="E3717" s="89">
        <v>6148</v>
      </c>
      <c r="F3717" s="79"/>
      <c r="G3717" s="75" t="s">
        <v>1906</v>
      </c>
      <c r="H3717" s="13" t="s">
        <v>76</v>
      </c>
      <c r="I3717" s="14">
        <v>100</v>
      </c>
      <c r="J3717" s="14">
        <f t="shared" si="9737"/>
        <v>110</v>
      </c>
      <c r="K3717" s="14">
        <v>110</v>
      </c>
      <c r="L3717" s="14">
        <f t="shared" si="9740"/>
        <v>0</v>
      </c>
      <c r="M3717" s="14">
        <v>0</v>
      </c>
      <c r="N3717" s="14">
        <v>0</v>
      </c>
      <c r="O3717" s="14">
        <v>0</v>
      </c>
      <c r="P3717" s="14">
        <v>0</v>
      </c>
      <c r="Q3717" s="14">
        <v>0</v>
      </c>
      <c r="R3717" s="14">
        <v>0</v>
      </c>
      <c r="S3717" s="14"/>
      <c r="T3717" s="14"/>
      <c r="U3717" s="14"/>
      <c r="V3717" s="14"/>
      <c r="W3717" s="14"/>
      <c r="X3717" s="14">
        <f t="shared" si="9680"/>
        <v>0</v>
      </c>
      <c r="Y3717" s="14"/>
      <c r="Z3717" s="14"/>
      <c r="AA3717" s="14"/>
      <c r="AB3717" s="14"/>
      <c r="AC3717" s="14"/>
      <c r="AD3717" s="14"/>
      <c r="AE3717" s="14"/>
      <c r="AF3717" s="14"/>
      <c r="AG3717" s="14"/>
      <c r="AH3717" s="14">
        <v>0</v>
      </c>
      <c r="AI3717" s="14">
        <v>0</v>
      </c>
      <c r="AJ3717" s="14">
        <v>0</v>
      </c>
      <c r="AK3717" s="14"/>
      <c r="AL3717" s="14"/>
      <c r="AM3717" s="14"/>
      <c r="AN3717" s="14"/>
      <c r="AO3717" s="14"/>
      <c r="AP3717" s="14">
        <f t="shared" si="9681"/>
        <v>0</v>
      </c>
      <c r="AQ3717" s="14"/>
      <c r="AR3717" s="14"/>
      <c r="AS3717" s="14"/>
      <c r="AT3717" s="14"/>
      <c r="AU3717" s="14"/>
      <c r="AV3717" s="14"/>
      <c r="AW3717" s="14"/>
      <c r="AX3717" s="14"/>
      <c r="AY3717" s="14"/>
      <c r="AZ3717" s="14">
        <v>0</v>
      </c>
      <c r="BA3717" s="14">
        <v>0</v>
      </c>
      <c r="BB3717" s="14">
        <v>0</v>
      </c>
      <c r="BC3717" s="14"/>
      <c r="BD3717" s="14"/>
      <c r="BE3717" s="14"/>
      <c r="BF3717" s="14"/>
      <c r="BG3717" s="14"/>
      <c r="BH3717" s="14">
        <f t="shared" si="9682"/>
        <v>0</v>
      </c>
      <c r="BI3717" s="14"/>
      <c r="BJ3717" s="14"/>
      <c r="BK3717" s="14"/>
      <c r="BL3717" s="14"/>
      <c r="BM3717" s="14"/>
      <c r="BN3717" s="14"/>
      <c r="BO3717" s="14"/>
      <c r="BP3717" s="14"/>
      <c r="BQ3717" s="14"/>
      <c r="BR3717" s="14">
        <v>0</v>
      </c>
      <c r="BS3717" s="14">
        <v>0</v>
      </c>
      <c r="BT3717" s="14">
        <v>110</v>
      </c>
      <c r="BU3717" s="14">
        <v>110</v>
      </c>
      <c r="BV3717" s="14">
        <v>0</v>
      </c>
      <c r="BW3717" s="14">
        <f t="shared" si="9667"/>
        <v>0</v>
      </c>
      <c r="BX3717" s="14"/>
      <c r="BY3717" s="14"/>
      <c r="BZ3717" s="14"/>
      <c r="CA3717" s="14">
        <f t="shared" si="9738"/>
        <v>0</v>
      </c>
      <c r="CB3717" s="122">
        <f t="shared" si="9749"/>
        <v>0</v>
      </c>
    </row>
    <row r="3718" spans="1:80" ht="22.5" x14ac:dyDescent="0.25">
      <c r="A3718" s="1" t="s">
        <v>1</v>
      </c>
      <c r="B3718" s="1" t="s">
        <v>1</v>
      </c>
      <c r="C3718" s="1" t="s">
        <v>1</v>
      </c>
      <c r="D3718" s="78" t="s">
        <v>1</v>
      </c>
      <c r="E3718" s="78" t="s">
        <v>1</v>
      </c>
      <c r="F3718" s="78" t="s">
        <v>1</v>
      </c>
      <c r="G3718" s="2" t="s">
        <v>1</v>
      </c>
      <c r="H3718" s="10" t="s">
        <v>77</v>
      </c>
      <c r="I3718" s="11">
        <f>SUM(I3719)</f>
        <v>50000</v>
      </c>
      <c r="J3718" s="11">
        <f t="shared" si="9737"/>
        <v>50000</v>
      </c>
      <c r="K3718" s="11">
        <f t="shared" ref="K3718:Q3718" si="9794">SUM(K3719)</f>
        <v>30000</v>
      </c>
      <c r="L3718" s="11">
        <f t="shared" si="9740"/>
        <v>20000</v>
      </c>
      <c r="M3718" s="11">
        <f t="shared" si="9794"/>
        <v>20000</v>
      </c>
      <c r="N3718" s="11">
        <f t="shared" si="9794"/>
        <v>0</v>
      </c>
      <c r="O3718" s="11">
        <f t="shared" si="9794"/>
        <v>0</v>
      </c>
      <c r="P3718" s="11">
        <f t="shared" si="9794"/>
        <v>0</v>
      </c>
      <c r="Q3718" s="11">
        <f t="shared" si="9794"/>
        <v>0</v>
      </c>
      <c r="R3718" s="11">
        <f t="shared" ref="R3718:AG3718" si="9795">SUM(R3719)</f>
        <v>20000</v>
      </c>
      <c r="S3718" s="11">
        <f t="shared" si="9795"/>
        <v>0</v>
      </c>
      <c r="T3718" s="11">
        <f t="shared" si="9795"/>
        <v>0</v>
      </c>
      <c r="U3718" s="11">
        <f t="shared" si="9795"/>
        <v>0</v>
      </c>
      <c r="V3718" s="11">
        <f t="shared" si="9795"/>
        <v>0</v>
      </c>
      <c r="W3718" s="11">
        <f t="shared" si="9795"/>
        <v>0</v>
      </c>
      <c r="X3718" s="11">
        <f t="shared" si="9795"/>
        <v>20000</v>
      </c>
      <c r="Y3718" s="11">
        <f t="shared" si="9795"/>
        <v>1105</v>
      </c>
      <c r="Z3718" s="11">
        <f t="shared" si="9795"/>
        <v>0</v>
      </c>
      <c r="AA3718" s="11">
        <f t="shared" si="9795"/>
        <v>0</v>
      </c>
      <c r="AB3718" s="11">
        <f t="shared" si="9795"/>
        <v>0</v>
      </c>
      <c r="AC3718" s="11">
        <f t="shared" si="9795"/>
        <v>0</v>
      </c>
      <c r="AD3718" s="11">
        <f t="shared" si="9795"/>
        <v>2695</v>
      </c>
      <c r="AE3718" s="11">
        <f t="shared" si="9795"/>
        <v>0</v>
      </c>
      <c r="AF3718" s="11">
        <f t="shared" si="9795"/>
        <v>840</v>
      </c>
      <c r="AG3718" s="11">
        <f t="shared" si="9795"/>
        <v>770</v>
      </c>
      <c r="AH3718" s="11">
        <v>5410</v>
      </c>
      <c r="AI3718" s="11">
        <v>14590</v>
      </c>
      <c r="AJ3718" s="11">
        <f t="shared" ref="AJ3718:AY3718" si="9796">SUM(AJ3719)</f>
        <v>0</v>
      </c>
      <c r="AK3718" s="11">
        <f t="shared" si="9796"/>
        <v>0</v>
      </c>
      <c r="AL3718" s="11">
        <f t="shared" si="9796"/>
        <v>0</v>
      </c>
      <c r="AM3718" s="11">
        <f t="shared" si="9796"/>
        <v>0</v>
      </c>
      <c r="AN3718" s="11">
        <f t="shared" si="9796"/>
        <v>0</v>
      </c>
      <c r="AO3718" s="11">
        <f t="shared" si="9796"/>
        <v>0</v>
      </c>
      <c r="AP3718" s="11">
        <f t="shared" si="9796"/>
        <v>0</v>
      </c>
      <c r="AQ3718" s="11">
        <f t="shared" si="9796"/>
        <v>0</v>
      </c>
      <c r="AR3718" s="11">
        <f t="shared" si="9796"/>
        <v>0</v>
      </c>
      <c r="AS3718" s="11">
        <f t="shared" si="9796"/>
        <v>0</v>
      </c>
      <c r="AT3718" s="11">
        <f t="shared" si="9796"/>
        <v>0</v>
      </c>
      <c r="AU3718" s="11">
        <f t="shared" si="9796"/>
        <v>0</v>
      </c>
      <c r="AV3718" s="11">
        <f t="shared" si="9796"/>
        <v>0</v>
      </c>
      <c r="AW3718" s="11">
        <f t="shared" si="9796"/>
        <v>0</v>
      </c>
      <c r="AX3718" s="11">
        <f t="shared" si="9796"/>
        <v>0</v>
      </c>
      <c r="AY3718" s="11">
        <f t="shared" si="9796"/>
        <v>0</v>
      </c>
      <c r="AZ3718" s="11">
        <v>0</v>
      </c>
      <c r="BA3718" s="11">
        <v>0</v>
      </c>
      <c r="BB3718" s="11">
        <f t="shared" ref="BB3718:BQ3718" si="9797">SUM(BB3719)</f>
        <v>0</v>
      </c>
      <c r="BC3718" s="11">
        <f t="shared" si="9797"/>
        <v>0</v>
      </c>
      <c r="BD3718" s="11">
        <f t="shared" si="9797"/>
        <v>0</v>
      </c>
      <c r="BE3718" s="11">
        <f t="shared" si="9797"/>
        <v>2400</v>
      </c>
      <c r="BF3718" s="11">
        <f t="shared" si="9797"/>
        <v>0</v>
      </c>
      <c r="BG3718" s="11">
        <f t="shared" si="9797"/>
        <v>0</v>
      </c>
      <c r="BH3718" s="11">
        <f t="shared" si="9797"/>
        <v>2400</v>
      </c>
      <c r="BI3718" s="11">
        <f t="shared" si="9797"/>
        <v>0</v>
      </c>
      <c r="BJ3718" s="11">
        <f t="shared" si="9797"/>
        <v>0</v>
      </c>
      <c r="BK3718" s="11">
        <f t="shared" si="9797"/>
        <v>0</v>
      </c>
      <c r="BL3718" s="11">
        <f t="shared" si="9797"/>
        <v>0</v>
      </c>
      <c r="BM3718" s="11">
        <f t="shared" si="9797"/>
        <v>0</v>
      </c>
      <c r="BN3718" s="11">
        <f t="shared" si="9797"/>
        <v>0</v>
      </c>
      <c r="BO3718" s="11">
        <f t="shared" si="9797"/>
        <v>0</v>
      </c>
      <c r="BP3718" s="11">
        <f t="shared" si="9797"/>
        <v>2400</v>
      </c>
      <c r="BQ3718" s="11">
        <f t="shared" si="9797"/>
        <v>0</v>
      </c>
      <c r="BR3718" s="11">
        <v>2400</v>
      </c>
      <c r="BS3718" s="11">
        <v>0</v>
      </c>
      <c r="BT3718" s="11">
        <f t="shared" ref="BT3718:BZ3718" si="9798">SUM(BT3719)</f>
        <v>90000</v>
      </c>
      <c r="BU3718" s="11">
        <f t="shared" si="9798"/>
        <v>70000</v>
      </c>
      <c r="BV3718" s="11">
        <f t="shared" si="9798"/>
        <v>35000</v>
      </c>
      <c r="BW3718" s="11">
        <f t="shared" si="9798"/>
        <v>35000</v>
      </c>
      <c r="BX3718" s="11">
        <f t="shared" si="9798"/>
        <v>35000</v>
      </c>
      <c r="BY3718" s="11">
        <f t="shared" si="9798"/>
        <v>0</v>
      </c>
      <c r="BZ3718" s="11">
        <f t="shared" si="9798"/>
        <v>0</v>
      </c>
      <c r="CA3718" s="11">
        <f t="shared" si="9738"/>
        <v>70000</v>
      </c>
      <c r="CB3718" s="123">
        <f t="shared" si="9749"/>
        <v>100</v>
      </c>
    </row>
    <row r="3719" spans="1:80" x14ac:dyDescent="0.25">
      <c r="A3719" s="4" t="s">
        <v>928</v>
      </c>
      <c r="B3719" s="4" t="s">
        <v>88</v>
      </c>
      <c r="C3719" s="4" t="s">
        <v>1565</v>
      </c>
      <c r="D3719" s="79" t="s">
        <v>1566</v>
      </c>
      <c r="E3719" s="78" t="s">
        <v>78</v>
      </c>
      <c r="F3719" s="78" t="s">
        <v>1</v>
      </c>
      <c r="G3719" s="2" t="s">
        <v>1</v>
      </c>
      <c r="H3719" s="2" t="s">
        <v>79</v>
      </c>
      <c r="I3719" s="12">
        <f>SUM(I3720:I3721)</f>
        <v>50000</v>
      </c>
      <c r="J3719" s="12">
        <f t="shared" si="9737"/>
        <v>50000</v>
      </c>
      <c r="K3719" s="12">
        <f t="shared" ref="K3719" si="9799">SUM(K3720:K3721)</f>
        <v>30000</v>
      </c>
      <c r="L3719" s="12">
        <f t="shared" si="9740"/>
        <v>20000</v>
      </c>
      <c r="M3719" s="12">
        <f t="shared" ref="M3719:Q3719" si="9800">SUM(M3720:M3721)</f>
        <v>20000</v>
      </c>
      <c r="N3719" s="12">
        <f t="shared" si="9800"/>
        <v>0</v>
      </c>
      <c r="O3719" s="12">
        <f t="shared" si="9800"/>
        <v>0</v>
      </c>
      <c r="P3719" s="12">
        <f t="shared" si="9800"/>
        <v>0</v>
      </c>
      <c r="Q3719" s="12">
        <f t="shared" si="9800"/>
        <v>0</v>
      </c>
      <c r="R3719" s="12">
        <f t="shared" ref="R3719:AG3719" si="9801">SUM(R3720:R3721)</f>
        <v>20000</v>
      </c>
      <c r="S3719" s="12">
        <f t="shared" si="9801"/>
        <v>0</v>
      </c>
      <c r="T3719" s="12">
        <f t="shared" si="9801"/>
        <v>0</v>
      </c>
      <c r="U3719" s="12">
        <f t="shared" si="9801"/>
        <v>0</v>
      </c>
      <c r="V3719" s="12">
        <f t="shared" si="9801"/>
        <v>0</v>
      </c>
      <c r="W3719" s="12">
        <f t="shared" si="9801"/>
        <v>0</v>
      </c>
      <c r="X3719" s="12">
        <f t="shared" ref="X3719" si="9802">SUM(X3720:X3721)</f>
        <v>20000</v>
      </c>
      <c r="Y3719" s="12">
        <f t="shared" si="9801"/>
        <v>1105</v>
      </c>
      <c r="Z3719" s="12">
        <f t="shared" si="9801"/>
        <v>0</v>
      </c>
      <c r="AA3719" s="12">
        <f t="shared" si="9801"/>
        <v>0</v>
      </c>
      <c r="AB3719" s="12">
        <f t="shared" si="9801"/>
        <v>0</v>
      </c>
      <c r="AC3719" s="12">
        <f t="shared" si="9801"/>
        <v>0</v>
      </c>
      <c r="AD3719" s="12">
        <f t="shared" si="9801"/>
        <v>2695</v>
      </c>
      <c r="AE3719" s="12">
        <f t="shared" si="9801"/>
        <v>0</v>
      </c>
      <c r="AF3719" s="12">
        <f t="shared" si="9801"/>
        <v>840</v>
      </c>
      <c r="AG3719" s="12">
        <f t="shared" si="9801"/>
        <v>770</v>
      </c>
      <c r="AH3719" s="12">
        <v>5410</v>
      </c>
      <c r="AI3719" s="12">
        <v>14590</v>
      </c>
      <c r="AJ3719" s="12">
        <f t="shared" ref="AJ3719:AY3719" si="9803">SUM(AJ3720:AJ3721)</f>
        <v>0</v>
      </c>
      <c r="AK3719" s="12">
        <f t="shared" si="9803"/>
        <v>0</v>
      </c>
      <c r="AL3719" s="12">
        <f t="shared" si="9803"/>
        <v>0</v>
      </c>
      <c r="AM3719" s="12">
        <f t="shared" si="9803"/>
        <v>0</v>
      </c>
      <c r="AN3719" s="12">
        <f t="shared" si="9803"/>
        <v>0</v>
      </c>
      <c r="AO3719" s="12">
        <f t="shared" si="9803"/>
        <v>0</v>
      </c>
      <c r="AP3719" s="12">
        <f t="shared" ref="AP3719" si="9804">SUM(AP3720:AP3721)</f>
        <v>0</v>
      </c>
      <c r="AQ3719" s="12">
        <f t="shared" si="9803"/>
        <v>0</v>
      </c>
      <c r="AR3719" s="12">
        <f t="shared" si="9803"/>
        <v>0</v>
      </c>
      <c r="AS3719" s="12">
        <f t="shared" si="9803"/>
        <v>0</v>
      </c>
      <c r="AT3719" s="12">
        <f t="shared" si="9803"/>
        <v>0</v>
      </c>
      <c r="AU3719" s="12">
        <f t="shared" si="9803"/>
        <v>0</v>
      </c>
      <c r="AV3719" s="12">
        <f t="shared" si="9803"/>
        <v>0</v>
      </c>
      <c r="AW3719" s="12">
        <f t="shared" si="9803"/>
        <v>0</v>
      </c>
      <c r="AX3719" s="12">
        <f t="shared" si="9803"/>
        <v>0</v>
      </c>
      <c r="AY3719" s="12">
        <f t="shared" si="9803"/>
        <v>0</v>
      </c>
      <c r="AZ3719" s="12">
        <v>0</v>
      </c>
      <c r="BA3719" s="12">
        <v>0</v>
      </c>
      <c r="BB3719" s="12">
        <f t="shared" ref="BB3719:BQ3719" si="9805">SUM(BB3720:BB3721)</f>
        <v>0</v>
      </c>
      <c r="BC3719" s="12">
        <f t="shared" si="9805"/>
        <v>0</v>
      </c>
      <c r="BD3719" s="12">
        <f t="shared" si="9805"/>
        <v>0</v>
      </c>
      <c r="BE3719" s="12">
        <f t="shared" si="9805"/>
        <v>2400</v>
      </c>
      <c r="BF3719" s="12">
        <f t="shared" si="9805"/>
        <v>0</v>
      </c>
      <c r="BG3719" s="12">
        <f t="shared" si="9805"/>
        <v>0</v>
      </c>
      <c r="BH3719" s="12">
        <f t="shared" ref="BH3719" si="9806">SUM(BH3720:BH3721)</f>
        <v>2400</v>
      </c>
      <c r="BI3719" s="12">
        <f t="shared" si="9805"/>
        <v>0</v>
      </c>
      <c r="BJ3719" s="12">
        <f t="shared" si="9805"/>
        <v>0</v>
      </c>
      <c r="BK3719" s="12">
        <f t="shared" si="9805"/>
        <v>0</v>
      </c>
      <c r="BL3719" s="12">
        <f t="shared" si="9805"/>
        <v>0</v>
      </c>
      <c r="BM3719" s="12">
        <f t="shared" si="9805"/>
        <v>0</v>
      </c>
      <c r="BN3719" s="12">
        <f t="shared" si="9805"/>
        <v>0</v>
      </c>
      <c r="BO3719" s="12">
        <f t="shared" si="9805"/>
        <v>0</v>
      </c>
      <c r="BP3719" s="12">
        <f t="shared" si="9805"/>
        <v>2400</v>
      </c>
      <c r="BQ3719" s="12">
        <f t="shared" si="9805"/>
        <v>0</v>
      </c>
      <c r="BR3719" s="12">
        <v>2400</v>
      </c>
      <c r="BS3719" s="12">
        <v>0</v>
      </c>
      <c r="BT3719" s="12">
        <f t="shared" ref="BT3719:BZ3719" si="9807">SUM(BT3720:BT3721)</f>
        <v>90000</v>
      </c>
      <c r="BU3719" s="12">
        <f t="shared" si="9807"/>
        <v>70000</v>
      </c>
      <c r="BV3719" s="12">
        <f t="shared" si="9807"/>
        <v>35000</v>
      </c>
      <c r="BW3719" s="12">
        <f t="shared" si="9807"/>
        <v>35000</v>
      </c>
      <c r="BX3719" s="12">
        <f t="shared" si="9807"/>
        <v>35000</v>
      </c>
      <c r="BY3719" s="12">
        <f t="shared" si="9807"/>
        <v>0</v>
      </c>
      <c r="BZ3719" s="12">
        <f t="shared" si="9807"/>
        <v>0</v>
      </c>
      <c r="CA3719" s="12">
        <f t="shared" si="9738"/>
        <v>70000</v>
      </c>
      <c r="CB3719" s="124">
        <f t="shared" si="9749"/>
        <v>100</v>
      </c>
    </row>
    <row r="3720" spans="1:80" x14ac:dyDescent="0.25">
      <c r="A3720" s="4" t="s">
        <v>928</v>
      </c>
      <c r="B3720" s="4" t="s">
        <v>88</v>
      </c>
      <c r="C3720" s="4" t="s">
        <v>1565</v>
      </c>
      <c r="D3720" s="79" t="s">
        <v>1566</v>
      </c>
      <c r="E3720" s="89">
        <v>8213</v>
      </c>
      <c r="F3720" s="79"/>
      <c r="G3720" s="75" t="s">
        <v>1906</v>
      </c>
      <c r="H3720" s="13" t="s">
        <v>81</v>
      </c>
      <c r="I3720" s="14">
        <v>35000</v>
      </c>
      <c r="J3720" s="14">
        <f t="shared" si="9737"/>
        <v>30000</v>
      </c>
      <c r="K3720" s="14">
        <v>15000</v>
      </c>
      <c r="L3720" s="14">
        <f t="shared" si="9740"/>
        <v>15000</v>
      </c>
      <c r="M3720" s="14">
        <v>15000</v>
      </c>
      <c r="N3720" s="14">
        <v>0</v>
      </c>
      <c r="O3720" s="14">
        <v>0</v>
      </c>
      <c r="P3720" s="14">
        <v>0</v>
      </c>
      <c r="Q3720" s="14">
        <v>0</v>
      </c>
      <c r="R3720" s="14">
        <v>15000</v>
      </c>
      <c r="S3720" s="14"/>
      <c r="T3720" s="14"/>
      <c r="U3720" s="14"/>
      <c r="V3720" s="14"/>
      <c r="W3720" s="14"/>
      <c r="X3720" s="14">
        <f t="shared" si="9680"/>
        <v>15000</v>
      </c>
      <c r="Y3720" s="14">
        <v>1105</v>
      </c>
      <c r="Z3720" s="14"/>
      <c r="AA3720" s="14"/>
      <c r="AB3720" s="14"/>
      <c r="AC3720" s="14"/>
      <c r="AD3720" s="14"/>
      <c r="AE3720" s="14"/>
      <c r="AF3720" s="14">
        <v>840</v>
      </c>
      <c r="AG3720" s="14">
        <v>770</v>
      </c>
      <c r="AH3720" s="14">
        <v>2715</v>
      </c>
      <c r="AI3720" s="14">
        <v>12285</v>
      </c>
      <c r="AJ3720" s="14">
        <v>0</v>
      </c>
      <c r="AK3720" s="14"/>
      <c r="AL3720" s="14"/>
      <c r="AM3720" s="14"/>
      <c r="AN3720" s="14"/>
      <c r="AO3720" s="14"/>
      <c r="AP3720" s="14">
        <f t="shared" si="9681"/>
        <v>0</v>
      </c>
      <c r="AQ3720" s="14"/>
      <c r="AR3720" s="14"/>
      <c r="AS3720" s="14"/>
      <c r="AT3720" s="14"/>
      <c r="AU3720" s="14"/>
      <c r="AV3720" s="14"/>
      <c r="AW3720" s="14"/>
      <c r="AX3720" s="14"/>
      <c r="AY3720" s="14"/>
      <c r="AZ3720" s="14">
        <v>0</v>
      </c>
      <c r="BA3720" s="14">
        <v>0</v>
      </c>
      <c r="BB3720" s="14">
        <v>0</v>
      </c>
      <c r="BC3720" s="14"/>
      <c r="BD3720" s="14"/>
      <c r="BE3720" s="14">
        <v>2400</v>
      </c>
      <c r="BF3720" s="14"/>
      <c r="BG3720" s="14"/>
      <c r="BH3720" s="14">
        <f t="shared" si="9682"/>
        <v>2400</v>
      </c>
      <c r="BI3720" s="14"/>
      <c r="BJ3720" s="14"/>
      <c r="BK3720" s="14"/>
      <c r="BL3720" s="14"/>
      <c r="BM3720" s="14"/>
      <c r="BN3720" s="14"/>
      <c r="BO3720" s="14"/>
      <c r="BP3720" s="14">
        <v>2400</v>
      </c>
      <c r="BQ3720" s="14"/>
      <c r="BR3720" s="14">
        <v>2400</v>
      </c>
      <c r="BS3720" s="14">
        <v>0</v>
      </c>
      <c r="BT3720" s="14">
        <v>40000</v>
      </c>
      <c r="BU3720" s="14">
        <v>25000</v>
      </c>
      <c r="BV3720" s="14">
        <v>12500</v>
      </c>
      <c r="BW3720" s="14">
        <f t="shared" si="9667"/>
        <v>12500</v>
      </c>
      <c r="BX3720" s="14">
        <v>12500</v>
      </c>
      <c r="BY3720" s="14"/>
      <c r="BZ3720" s="14"/>
      <c r="CA3720" s="14">
        <f t="shared" si="9738"/>
        <v>25000</v>
      </c>
      <c r="CB3720" s="122">
        <f t="shared" si="9749"/>
        <v>100</v>
      </c>
    </row>
    <row r="3721" spans="1:80" x14ac:dyDescent="0.25">
      <c r="A3721" s="4" t="s">
        <v>928</v>
      </c>
      <c r="B3721" s="4" t="s">
        <v>88</v>
      </c>
      <c r="C3721" s="4" t="s">
        <v>1565</v>
      </c>
      <c r="D3721" s="79" t="s">
        <v>1566</v>
      </c>
      <c r="E3721" s="89">
        <v>8216</v>
      </c>
      <c r="F3721" s="79"/>
      <c r="G3721" s="75" t="s">
        <v>1906</v>
      </c>
      <c r="H3721" s="13" t="s">
        <v>319</v>
      </c>
      <c r="I3721" s="14">
        <v>15000</v>
      </c>
      <c r="J3721" s="14">
        <f t="shared" si="9737"/>
        <v>20000</v>
      </c>
      <c r="K3721" s="14">
        <v>15000</v>
      </c>
      <c r="L3721" s="14">
        <f t="shared" si="9740"/>
        <v>5000</v>
      </c>
      <c r="M3721" s="14">
        <v>5000</v>
      </c>
      <c r="N3721" s="14">
        <v>0</v>
      </c>
      <c r="O3721" s="14">
        <v>0</v>
      </c>
      <c r="P3721" s="14">
        <v>0</v>
      </c>
      <c r="Q3721" s="14">
        <v>0</v>
      </c>
      <c r="R3721" s="14">
        <v>5000</v>
      </c>
      <c r="S3721" s="14"/>
      <c r="T3721" s="14"/>
      <c r="U3721" s="14"/>
      <c r="V3721" s="14"/>
      <c r="W3721" s="14"/>
      <c r="X3721" s="14">
        <f t="shared" si="9680"/>
        <v>5000</v>
      </c>
      <c r="Y3721" s="14"/>
      <c r="Z3721" s="14"/>
      <c r="AA3721" s="14"/>
      <c r="AB3721" s="14"/>
      <c r="AC3721" s="14"/>
      <c r="AD3721" s="14">
        <v>2695</v>
      </c>
      <c r="AE3721" s="14"/>
      <c r="AF3721" s="14"/>
      <c r="AG3721" s="14"/>
      <c r="AH3721" s="14">
        <v>2695</v>
      </c>
      <c r="AI3721" s="14">
        <v>2305</v>
      </c>
      <c r="AJ3721" s="14">
        <v>0</v>
      </c>
      <c r="AK3721" s="14"/>
      <c r="AL3721" s="14"/>
      <c r="AM3721" s="14"/>
      <c r="AN3721" s="14"/>
      <c r="AO3721" s="14"/>
      <c r="AP3721" s="14">
        <f t="shared" si="9681"/>
        <v>0</v>
      </c>
      <c r="AQ3721" s="14"/>
      <c r="AR3721" s="14"/>
      <c r="AS3721" s="14"/>
      <c r="AT3721" s="14"/>
      <c r="AU3721" s="14"/>
      <c r="AV3721" s="14"/>
      <c r="AW3721" s="14"/>
      <c r="AX3721" s="14"/>
      <c r="AY3721" s="14"/>
      <c r="AZ3721" s="14">
        <v>0</v>
      </c>
      <c r="BA3721" s="14">
        <v>0</v>
      </c>
      <c r="BB3721" s="14">
        <v>0</v>
      </c>
      <c r="BC3721" s="14"/>
      <c r="BD3721" s="14"/>
      <c r="BE3721" s="14"/>
      <c r="BF3721" s="14"/>
      <c r="BG3721" s="14"/>
      <c r="BH3721" s="14">
        <f t="shared" si="9682"/>
        <v>0</v>
      </c>
      <c r="BI3721" s="14"/>
      <c r="BJ3721" s="14"/>
      <c r="BK3721" s="14"/>
      <c r="BL3721" s="14"/>
      <c r="BM3721" s="14"/>
      <c r="BN3721" s="14"/>
      <c r="BO3721" s="14"/>
      <c r="BP3721" s="14"/>
      <c r="BQ3721" s="14"/>
      <c r="BR3721" s="14">
        <v>0</v>
      </c>
      <c r="BS3721" s="14">
        <v>0</v>
      </c>
      <c r="BT3721" s="14">
        <v>50000</v>
      </c>
      <c r="BU3721" s="14">
        <v>45000</v>
      </c>
      <c r="BV3721" s="14">
        <v>22500</v>
      </c>
      <c r="BW3721" s="14">
        <f t="shared" si="9667"/>
        <v>22500</v>
      </c>
      <c r="BX3721" s="14">
        <v>22500</v>
      </c>
      <c r="BY3721" s="14"/>
      <c r="BZ3721" s="14"/>
      <c r="CA3721" s="14">
        <f t="shared" si="9738"/>
        <v>45000</v>
      </c>
      <c r="CB3721" s="122">
        <f t="shared" si="9749"/>
        <v>100</v>
      </c>
    </row>
    <row r="3722" spans="1:80" x14ac:dyDescent="0.25">
      <c r="A3722" s="13" t="s">
        <v>1</v>
      </c>
      <c r="B3722" s="13" t="s">
        <v>1</v>
      </c>
      <c r="C3722" s="13" t="s">
        <v>1</v>
      </c>
      <c r="D3722" s="74" t="s">
        <v>1</v>
      </c>
      <c r="E3722" s="74" t="s">
        <v>1</v>
      </c>
      <c r="F3722" s="74" t="s">
        <v>1</v>
      </c>
      <c r="G3722" s="13" t="s">
        <v>1</v>
      </c>
      <c r="H3722" s="10" t="s">
        <v>1575</v>
      </c>
      <c r="I3722" s="11">
        <f>SUM(I3693,I3715,I3718)</f>
        <v>3642027</v>
      </c>
      <c r="J3722" s="11">
        <f t="shared" si="9737"/>
        <v>4025464</v>
      </c>
      <c r="K3722" s="11">
        <f t="shared" ref="K3722" si="9808">SUM(K3693,K3715,K3718)</f>
        <v>3994164</v>
      </c>
      <c r="L3722" s="11">
        <f t="shared" si="9740"/>
        <v>31300</v>
      </c>
      <c r="M3722" s="11">
        <f t="shared" ref="M3722:Q3722" si="9809">SUM(M3693,M3715,M3718)</f>
        <v>31300</v>
      </c>
      <c r="N3722" s="11">
        <f t="shared" si="9809"/>
        <v>0</v>
      </c>
      <c r="O3722" s="11">
        <f t="shared" si="9809"/>
        <v>0</v>
      </c>
      <c r="P3722" s="11">
        <f t="shared" si="9809"/>
        <v>0</v>
      </c>
      <c r="Q3722" s="11">
        <f t="shared" si="9809"/>
        <v>0</v>
      </c>
      <c r="R3722" s="11">
        <f t="shared" ref="R3722:AG3722" si="9810">SUM(R3693,R3715,R3718)</f>
        <v>31300</v>
      </c>
      <c r="S3722" s="11">
        <f t="shared" si="9810"/>
        <v>0</v>
      </c>
      <c r="T3722" s="11">
        <f t="shared" si="9810"/>
        <v>0</v>
      </c>
      <c r="U3722" s="11">
        <f t="shared" si="9810"/>
        <v>0</v>
      </c>
      <c r="V3722" s="11">
        <f t="shared" si="9810"/>
        <v>0</v>
      </c>
      <c r="W3722" s="11">
        <f t="shared" si="9810"/>
        <v>0</v>
      </c>
      <c r="X3722" s="11">
        <f t="shared" si="9810"/>
        <v>31300</v>
      </c>
      <c r="Y3722" s="11">
        <f t="shared" si="9810"/>
        <v>1105</v>
      </c>
      <c r="Z3722" s="11">
        <f t="shared" si="9810"/>
        <v>5830</v>
      </c>
      <c r="AA3722" s="11">
        <f t="shared" si="9810"/>
        <v>720</v>
      </c>
      <c r="AB3722" s="11">
        <f t="shared" si="9810"/>
        <v>1230</v>
      </c>
      <c r="AC3722" s="11">
        <f t="shared" si="9810"/>
        <v>1200</v>
      </c>
      <c r="AD3722" s="11">
        <f t="shared" si="9810"/>
        <v>5015</v>
      </c>
      <c r="AE3722" s="11">
        <f t="shared" si="9810"/>
        <v>0</v>
      </c>
      <c r="AF3722" s="11">
        <f t="shared" si="9810"/>
        <v>840</v>
      </c>
      <c r="AG3722" s="11">
        <f t="shared" si="9810"/>
        <v>770</v>
      </c>
      <c r="AH3722" s="11">
        <v>16710</v>
      </c>
      <c r="AI3722" s="11">
        <v>14590</v>
      </c>
      <c r="AJ3722" s="11">
        <f t="shared" ref="AJ3722:AY3722" si="9811">SUM(AJ3693,AJ3715,AJ3718)</f>
        <v>0</v>
      </c>
      <c r="AK3722" s="11">
        <f t="shared" si="9811"/>
        <v>0</v>
      </c>
      <c r="AL3722" s="11">
        <f t="shared" si="9811"/>
        <v>0</v>
      </c>
      <c r="AM3722" s="11">
        <f t="shared" si="9811"/>
        <v>0</v>
      </c>
      <c r="AN3722" s="11">
        <f t="shared" si="9811"/>
        <v>0</v>
      </c>
      <c r="AO3722" s="11">
        <f t="shared" si="9811"/>
        <v>0</v>
      </c>
      <c r="AP3722" s="11">
        <f t="shared" si="9811"/>
        <v>0</v>
      </c>
      <c r="AQ3722" s="11">
        <f t="shared" si="9811"/>
        <v>0</v>
      </c>
      <c r="AR3722" s="11">
        <f t="shared" si="9811"/>
        <v>0</v>
      </c>
      <c r="AS3722" s="11">
        <f t="shared" si="9811"/>
        <v>0</v>
      </c>
      <c r="AT3722" s="11">
        <f t="shared" si="9811"/>
        <v>0</v>
      </c>
      <c r="AU3722" s="11">
        <f t="shared" si="9811"/>
        <v>0</v>
      </c>
      <c r="AV3722" s="11">
        <f t="shared" si="9811"/>
        <v>0</v>
      </c>
      <c r="AW3722" s="11">
        <f t="shared" si="9811"/>
        <v>0</v>
      </c>
      <c r="AX3722" s="11">
        <f t="shared" si="9811"/>
        <v>0</v>
      </c>
      <c r="AY3722" s="11">
        <f t="shared" si="9811"/>
        <v>0</v>
      </c>
      <c r="AZ3722" s="11">
        <v>0</v>
      </c>
      <c r="BA3722" s="11">
        <v>0</v>
      </c>
      <c r="BB3722" s="11">
        <f t="shared" ref="BB3722:BQ3722" si="9812">SUM(BB3693,BB3715,BB3718)</f>
        <v>0</v>
      </c>
      <c r="BC3722" s="11">
        <f t="shared" si="9812"/>
        <v>5560</v>
      </c>
      <c r="BD3722" s="11">
        <f t="shared" si="9812"/>
        <v>0</v>
      </c>
      <c r="BE3722" s="11">
        <f t="shared" si="9812"/>
        <v>25845</v>
      </c>
      <c r="BF3722" s="11">
        <f t="shared" si="9812"/>
        <v>0</v>
      </c>
      <c r="BG3722" s="11">
        <f t="shared" si="9812"/>
        <v>0</v>
      </c>
      <c r="BH3722" s="11">
        <f t="shared" si="9812"/>
        <v>31405</v>
      </c>
      <c r="BI3722" s="11">
        <f t="shared" si="9812"/>
        <v>0</v>
      </c>
      <c r="BJ3722" s="11">
        <f t="shared" si="9812"/>
        <v>5173</v>
      </c>
      <c r="BK3722" s="11">
        <f t="shared" si="9812"/>
        <v>7165</v>
      </c>
      <c r="BL3722" s="11">
        <f t="shared" si="9812"/>
        <v>0</v>
      </c>
      <c r="BM3722" s="11">
        <f t="shared" si="9812"/>
        <v>0</v>
      </c>
      <c r="BN3722" s="11">
        <f t="shared" si="9812"/>
        <v>0</v>
      </c>
      <c r="BO3722" s="11">
        <f t="shared" si="9812"/>
        <v>2500</v>
      </c>
      <c r="BP3722" s="11">
        <f t="shared" si="9812"/>
        <v>9000</v>
      </c>
      <c r="BQ3722" s="11">
        <f t="shared" si="9812"/>
        <v>7567</v>
      </c>
      <c r="BR3722" s="11">
        <v>31405</v>
      </c>
      <c r="BS3722" s="11">
        <v>0</v>
      </c>
      <c r="BT3722" s="11">
        <f t="shared" ref="BT3722:BZ3722" si="9813">SUM(BT3693,BT3715,BT3718)</f>
        <v>4254665</v>
      </c>
      <c r="BU3722" s="11">
        <f t="shared" si="9813"/>
        <v>4224951</v>
      </c>
      <c r="BV3722" s="11">
        <f t="shared" si="9813"/>
        <v>2281340</v>
      </c>
      <c r="BW3722" s="11">
        <f t="shared" si="9813"/>
        <v>1105535</v>
      </c>
      <c r="BX3722" s="11">
        <f t="shared" si="9813"/>
        <v>411945</v>
      </c>
      <c r="BY3722" s="11">
        <f t="shared" si="9813"/>
        <v>346795</v>
      </c>
      <c r="BZ3722" s="11">
        <f t="shared" si="9813"/>
        <v>346795</v>
      </c>
      <c r="CA3722" s="11">
        <f t="shared" si="9738"/>
        <v>3386875</v>
      </c>
      <c r="CB3722" s="123">
        <f t="shared" si="9749"/>
        <v>80.163651602113248</v>
      </c>
    </row>
    <row r="3723" spans="1:80" ht="15.75" thickBot="1" x14ac:dyDescent="0.3">
      <c r="A3723" s="13" t="s">
        <v>1</v>
      </c>
      <c r="B3723" s="13" t="s">
        <v>1</v>
      </c>
      <c r="C3723" s="13" t="s">
        <v>1</v>
      </c>
      <c r="D3723" s="74" t="s">
        <v>1</v>
      </c>
      <c r="E3723" s="74" t="s">
        <v>1</v>
      </c>
      <c r="F3723" s="74" t="s">
        <v>1</v>
      </c>
      <c r="G3723" s="13" t="s">
        <v>1</v>
      </c>
      <c r="H3723" s="2" t="s">
        <v>83</v>
      </c>
      <c r="I3723" s="12">
        <v>81</v>
      </c>
      <c r="J3723" s="12">
        <f t="shared" si="9737"/>
        <v>87</v>
      </c>
      <c r="K3723" s="12">
        <v>87</v>
      </c>
      <c r="L3723" s="13"/>
      <c r="M3723" s="13" t="s">
        <v>1</v>
      </c>
      <c r="N3723" s="13" t="s">
        <v>1</v>
      </c>
      <c r="O3723" s="13" t="s">
        <v>1</v>
      </c>
      <c r="P3723" s="27"/>
      <c r="Q3723" s="13" t="s">
        <v>1</v>
      </c>
      <c r="R3723" s="13" t="s">
        <v>1</v>
      </c>
      <c r="S3723" s="13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 t="s">
        <v>1</v>
      </c>
      <c r="AK3723" s="13"/>
      <c r="AL3723" s="13"/>
      <c r="AM3723" s="13"/>
      <c r="AN3723" s="13"/>
      <c r="AO3723" s="13"/>
      <c r="AP3723" s="13"/>
      <c r="AQ3723" s="13"/>
      <c r="AR3723" s="13"/>
      <c r="AS3723" s="13"/>
      <c r="AT3723" s="13"/>
      <c r="AU3723" s="13"/>
      <c r="AV3723" s="13"/>
      <c r="AW3723" s="13"/>
      <c r="AX3723" s="13"/>
      <c r="AY3723" s="13"/>
      <c r="AZ3723" s="13">
        <v>0</v>
      </c>
      <c r="BA3723" s="13">
        <v>0</v>
      </c>
      <c r="BB3723" s="13" t="s">
        <v>1</v>
      </c>
      <c r="BC3723" s="13"/>
      <c r="BD3723" s="13"/>
      <c r="BE3723" s="13"/>
      <c r="BF3723" s="13"/>
      <c r="BG3723" s="13"/>
      <c r="BH3723" s="13"/>
      <c r="BI3723" s="13"/>
      <c r="BJ3723" s="13"/>
      <c r="BK3723" s="13"/>
      <c r="BL3723" s="13"/>
      <c r="BM3723" s="13"/>
      <c r="BN3723" s="13"/>
      <c r="BO3723" s="13"/>
      <c r="BP3723" s="13"/>
      <c r="BQ3723" s="13"/>
      <c r="BR3723" s="13">
        <v>0</v>
      </c>
      <c r="BS3723" s="13">
        <v>0</v>
      </c>
      <c r="BT3723" s="12">
        <v>87</v>
      </c>
      <c r="BU3723" s="12">
        <v>87</v>
      </c>
      <c r="BV3723" s="12"/>
      <c r="BW3723" s="12"/>
      <c r="BX3723" s="12" t="s">
        <v>1</v>
      </c>
      <c r="BY3723" s="12" t="s">
        <v>1</v>
      </c>
      <c r="BZ3723" s="12"/>
      <c r="CA3723" s="12">
        <f t="shared" si="9738"/>
        <v>0</v>
      </c>
      <c r="CB3723" s="124"/>
    </row>
    <row r="3724" spans="1:80" ht="69.75" customHeight="1" thickBot="1" x14ac:dyDescent="0.3">
      <c r="A3724" s="133" t="s">
        <v>1</v>
      </c>
      <c r="B3724" s="133" t="s">
        <v>1</v>
      </c>
      <c r="C3724" s="133" t="s">
        <v>1</v>
      </c>
      <c r="D3724" s="135" t="s">
        <v>1</v>
      </c>
      <c r="E3724" s="135" t="s">
        <v>1</v>
      </c>
      <c r="F3724" s="135" t="s">
        <v>1</v>
      </c>
      <c r="G3724" s="137" t="s">
        <v>1</v>
      </c>
      <c r="H3724" s="5" t="s">
        <v>84</v>
      </c>
      <c r="I3724" s="5" t="s">
        <v>11</v>
      </c>
      <c r="J3724" s="5" t="s">
        <v>1809</v>
      </c>
      <c r="K3724" s="5" t="s">
        <v>12</v>
      </c>
      <c r="L3724" s="5" t="s">
        <v>13</v>
      </c>
      <c r="M3724" s="5" t="s">
        <v>14</v>
      </c>
      <c r="N3724" s="5" t="s">
        <v>15</v>
      </c>
      <c r="O3724" s="5" t="s">
        <v>16</v>
      </c>
      <c r="P3724" s="5" t="s">
        <v>17</v>
      </c>
      <c r="Q3724" s="5" t="s">
        <v>18</v>
      </c>
      <c r="R3724" s="71" t="s">
        <v>14</v>
      </c>
      <c r="S3724" s="71" t="s">
        <v>1843</v>
      </c>
      <c r="T3724" s="71" t="s">
        <v>1797</v>
      </c>
      <c r="U3724" s="71" t="s">
        <v>1832</v>
      </c>
      <c r="V3724" s="71" t="s">
        <v>1833</v>
      </c>
      <c r="W3724" s="71" t="s">
        <v>1834</v>
      </c>
      <c r="X3724" s="71" t="s">
        <v>1847</v>
      </c>
      <c r="Y3724" s="71" t="s">
        <v>1844</v>
      </c>
      <c r="Z3724" s="71" t="s">
        <v>1835</v>
      </c>
      <c r="AA3724" s="71" t="s">
        <v>1836</v>
      </c>
      <c r="AB3724" s="71" t="s">
        <v>1837</v>
      </c>
      <c r="AC3724" s="71" t="s">
        <v>1838</v>
      </c>
      <c r="AD3724" s="71" t="s">
        <v>1839</v>
      </c>
      <c r="AE3724" s="71" t="s">
        <v>1840</v>
      </c>
      <c r="AF3724" s="71" t="s">
        <v>1845</v>
      </c>
      <c r="AG3724" s="71" t="s">
        <v>1846</v>
      </c>
      <c r="AH3724" s="71" t="s">
        <v>1841</v>
      </c>
      <c r="AI3724" s="71" t="s">
        <v>1842</v>
      </c>
      <c r="AJ3724" s="72" t="s">
        <v>15</v>
      </c>
      <c r="AK3724" s="72" t="s">
        <v>1843</v>
      </c>
      <c r="AL3724" s="72" t="s">
        <v>1797</v>
      </c>
      <c r="AM3724" s="72" t="s">
        <v>1832</v>
      </c>
      <c r="AN3724" s="72" t="s">
        <v>1833</v>
      </c>
      <c r="AO3724" s="72" t="s">
        <v>1834</v>
      </c>
      <c r="AP3724" s="72" t="s">
        <v>1848</v>
      </c>
      <c r="AQ3724" s="72" t="s">
        <v>1844</v>
      </c>
      <c r="AR3724" s="72" t="s">
        <v>1835</v>
      </c>
      <c r="AS3724" s="72" t="s">
        <v>1836</v>
      </c>
      <c r="AT3724" s="72" t="s">
        <v>1837</v>
      </c>
      <c r="AU3724" s="72" t="s">
        <v>1838</v>
      </c>
      <c r="AV3724" s="72" t="s">
        <v>1839</v>
      </c>
      <c r="AW3724" s="72" t="s">
        <v>1840</v>
      </c>
      <c r="AX3724" s="72" t="s">
        <v>1845</v>
      </c>
      <c r="AY3724" s="72" t="s">
        <v>1846</v>
      </c>
      <c r="AZ3724" s="72" t="s">
        <v>1841</v>
      </c>
      <c r="BA3724" s="72" t="s">
        <v>1842</v>
      </c>
      <c r="BB3724" s="73" t="s">
        <v>16</v>
      </c>
      <c r="BC3724" s="73" t="s">
        <v>1843</v>
      </c>
      <c r="BD3724" s="73" t="s">
        <v>1797</v>
      </c>
      <c r="BE3724" s="73" t="s">
        <v>1832</v>
      </c>
      <c r="BF3724" s="73" t="s">
        <v>1833</v>
      </c>
      <c r="BG3724" s="73" t="s">
        <v>1834</v>
      </c>
      <c r="BH3724" s="73" t="s">
        <v>1849</v>
      </c>
      <c r="BI3724" s="73" t="s">
        <v>1844</v>
      </c>
      <c r="BJ3724" s="73" t="s">
        <v>1835</v>
      </c>
      <c r="BK3724" s="73" t="s">
        <v>1836</v>
      </c>
      <c r="BL3724" s="73" t="s">
        <v>1837</v>
      </c>
      <c r="BM3724" s="73" t="s">
        <v>1838</v>
      </c>
      <c r="BN3724" s="73" t="s">
        <v>1839</v>
      </c>
      <c r="BO3724" s="73" t="s">
        <v>1840</v>
      </c>
      <c r="BP3724" s="73" t="s">
        <v>1845</v>
      </c>
      <c r="BQ3724" s="73" t="s">
        <v>1846</v>
      </c>
      <c r="BR3724" s="73" t="s">
        <v>1841</v>
      </c>
      <c r="BS3724" s="73" t="s">
        <v>1842</v>
      </c>
      <c r="BT3724" s="5" t="s">
        <v>1911</v>
      </c>
      <c r="BU3724" s="5" t="s">
        <v>1942</v>
      </c>
      <c r="BV3724" s="5" t="s">
        <v>1943</v>
      </c>
      <c r="BW3724" s="5" t="s">
        <v>1944</v>
      </c>
      <c r="BX3724" s="5" t="s">
        <v>1945</v>
      </c>
      <c r="BY3724" s="5" t="s">
        <v>1946</v>
      </c>
      <c r="BZ3724" s="5" t="s">
        <v>1947</v>
      </c>
      <c r="CA3724" s="5" t="s">
        <v>1948</v>
      </c>
      <c r="CB3724" s="120" t="s">
        <v>1916</v>
      </c>
    </row>
    <row r="3725" spans="1:80" x14ac:dyDescent="0.25">
      <c r="A3725" s="134"/>
      <c r="B3725" s="134"/>
      <c r="C3725" s="134"/>
      <c r="D3725" s="136"/>
      <c r="E3725" s="136"/>
      <c r="F3725" s="136"/>
      <c r="G3725" s="138"/>
      <c r="H3725" s="15" t="s">
        <v>1</v>
      </c>
      <c r="I3725" s="9" t="s">
        <v>19</v>
      </c>
      <c r="J3725" s="9">
        <v>1</v>
      </c>
      <c r="K3725" s="9" t="s">
        <v>20</v>
      </c>
      <c r="L3725" s="9" t="s">
        <v>21</v>
      </c>
      <c r="M3725" s="9" t="s">
        <v>22</v>
      </c>
      <c r="N3725" s="9" t="s">
        <v>23</v>
      </c>
      <c r="O3725" s="9" t="s">
        <v>24</v>
      </c>
      <c r="P3725" s="9" t="s">
        <v>25</v>
      </c>
      <c r="Q3725" s="9" t="s">
        <v>26</v>
      </c>
      <c r="R3725" s="9">
        <v>1</v>
      </c>
      <c r="S3725" s="9">
        <v>2</v>
      </c>
      <c r="T3725" s="9">
        <v>3</v>
      </c>
      <c r="U3725" s="9">
        <v>4</v>
      </c>
      <c r="V3725" s="9">
        <v>5</v>
      </c>
      <c r="W3725" s="9">
        <v>6</v>
      </c>
      <c r="X3725" s="9">
        <v>7</v>
      </c>
      <c r="Y3725" s="9">
        <v>8</v>
      </c>
      <c r="Z3725" s="9">
        <v>9</v>
      </c>
      <c r="AA3725" s="9">
        <v>10</v>
      </c>
      <c r="AB3725" s="9">
        <v>11</v>
      </c>
      <c r="AC3725" s="9">
        <v>12</v>
      </c>
      <c r="AD3725" s="9">
        <v>13</v>
      </c>
      <c r="AE3725" s="9">
        <v>14</v>
      </c>
      <c r="AF3725" s="9">
        <v>15</v>
      </c>
      <c r="AG3725" s="9">
        <v>16</v>
      </c>
      <c r="AH3725" s="9">
        <v>20</v>
      </c>
      <c r="AI3725" s="9">
        <v>21</v>
      </c>
      <c r="AJ3725" s="9">
        <v>1</v>
      </c>
      <c r="AK3725" s="9">
        <v>2</v>
      </c>
      <c r="AL3725" s="9">
        <v>3</v>
      </c>
      <c r="AM3725" s="9">
        <v>4</v>
      </c>
      <c r="AN3725" s="9">
        <v>5</v>
      </c>
      <c r="AO3725" s="9">
        <v>6</v>
      </c>
      <c r="AP3725" s="9">
        <v>7</v>
      </c>
      <c r="AQ3725" s="9">
        <v>8</v>
      </c>
      <c r="AR3725" s="9">
        <v>9</v>
      </c>
      <c r="AS3725" s="9">
        <v>10</v>
      </c>
      <c r="AT3725" s="9">
        <v>11</v>
      </c>
      <c r="AU3725" s="9">
        <v>12</v>
      </c>
      <c r="AV3725" s="9">
        <v>13</v>
      </c>
      <c r="AW3725" s="9">
        <v>14</v>
      </c>
      <c r="AX3725" s="9">
        <v>15</v>
      </c>
      <c r="AY3725" s="9">
        <v>16</v>
      </c>
      <c r="AZ3725" s="9">
        <v>20</v>
      </c>
      <c r="BA3725" s="9">
        <v>21</v>
      </c>
      <c r="BB3725" s="9">
        <v>1</v>
      </c>
      <c r="BC3725" s="9">
        <v>2</v>
      </c>
      <c r="BD3725" s="9">
        <v>3</v>
      </c>
      <c r="BE3725" s="9">
        <v>4</v>
      </c>
      <c r="BF3725" s="9">
        <v>5</v>
      </c>
      <c r="BG3725" s="9">
        <v>6</v>
      </c>
      <c r="BH3725" s="9">
        <v>7</v>
      </c>
      <c r="BI3725" s="9">
        <v>8</v>
      </c>
      <c r="BJ3725" s="9">
        <v>9</v>
      </c>
      <c r="BK3725" s="9">
        <v>10</v>
      </c>
      <c r="BL3725" s="9">
        <v>11</v>
      </c>
      <c r="BM3725" s="9">
        <v>12</v>
      </c>
      <c r="BN3725" s="9">
        <v>13</v>
      </c>
      <c r="BO3725" s="9">
        <v>14</v>
      </c>
      <c r="BP3725" s="9">
        <v>15</v>
      </c>
      <c r="BQ3725" s="9">
        <v>16</v>
      </c>
      <c r="BR3725" s="9">
        <v>20</v>
      </c>
      <c r="BS3725" s="9">
        <v>21</v>
      </c>
      <c r="BT3725" s="9">
        <v>1</v>
      </c>
      <c r="BU3725" s="9">
        <v>2</v>
      </c>
      <c r="BV3725" s="9">
        <v>3</v>
      </c>
      <c r="BW3725" s="9" t="s">
        <v>1798</v>
      </c>
      <c r="BX3725" s="9">
        <v>5</v>
      </c>
      <c r="BY3725" s="9">
        <v>6</v>
      </c>
      <c r="BZ3725" s="9">
        <v>7</v>
      </c>
      <c r="CA3725" s="9" t="s">
        <v>1917</v>
      </c>
      <c r="CB3725" s="121">
        <v>9</v>
      </c>
    </row>
    <row r="3726" spans="1:80" x14ac:dyDescent="0.25">
      <c r="A3726" s="134"/>
      <c r="B3726" s="134"/>
      <c r="C3726" s="134"/>
      <c r="D3726" s="136"/>
      <c r="E3726" s="136"/>
      <c r="F3726" s="136"/>
      <c r="G3726" s="138"/>
      <c r="H3726" s="16" t="s">
        <v>1015</v>
      </c>
      <c r="I3726" s="17">
        <f>SUM(I3722)</f>
        <v>3642027</v>
      </c>
      <c r="J3726" s="17">
        <f t="shared" ref="J3726:J3727" si="9814">SUM(K3726,L3726,P3726,Q3726)</f>
        <v>4025464</v>
      </c>
      <c r="K3726" s="17">
        <f t="shared" ref="K3726" si="9815">SUM(K3722)</f>
        <v>3994164</v>
      </c>
      <c r="L3726" s="17">
        <f t="shared" ref="L3726:L3727" si="9816">SUM(M3726:O3726)</f>
        <v>31300</v>
      </c>
      <c r="M3726" s="17">
        <f t="shared" ref="M3726:Q3726" si="9817">SUM(M3722)</f>
        <v>31300</v>
      </c>
      <c r="N3726" s="17">
        <f t="shared" si="9817"/>
        <v>0</v>
      </c>
      <c r="O3726" s="17">
        <f t="shared" si="9817"/>
        <v>0</v>
      </c>
      <c r="P3726" s="17">
        <f t="shared" si="9817"/>
        <v>0</v>
      </c>
      <c r="Q3726" s="17">
        <f t="shared" si="9817"/>
        <v>0</v>
      </c>
      <c r="R3726" s="17">
        <f t="shared" ref="R3726:AG3726" si="9818">SUM(R3722)</f>
        <v>31300</v>
      </c>
      <c r="S3726" s="17">
        <f t="shared" si="9818"/>
        <v>0</v>
      </c>
      <c r="T3726" s="17">
        <f t="shared" si="9818"/>
        <v>0</v>
      </c>
      <c r="U3726" s="17">
        <f t="shared" si="9818"/>
        <v>0</v>
      </c>
      <c r="V3726" s="17">
        <f t="shared" si="9818"/>
        <v>0</v>
      </c>
      <c r="W3726" s="17">
        <f t="shared" si="9818"/>
        <v>0</v>
      </c>
      <c r="X3726" s="17">
        <f t="shared" ref="X3726" si="9819">SUM(X3722)</f>
        <v>31300</v>
      </c>
      <c r="Y3726" s="17">
        <f t="shared" si="9818"/>
        <v>1105</v>
      </c>
      <c r="Z3726" s="17">
        <f t="shared" si="9818"/>
        <v>5830</v>
      </c>
      <c r="AA3726" s="17">
        <f t="shared" si="9818"/>
        <v>720</v>
      </c>
      <c r="AB3726" s="17">
        <f t="shared" si="9818"/>
        <v>1230</v>
      </c>
      <c r="AC3726" s="17">
        <f t="shared" si="9818"/>
        <v>1200</v>
      </c>
      <c r="AD3726" s="17">
        <f t="shared" si="9818"/>
        <v>5015</v>
      </c>
      <c r="AE3726" s="17">
        <f t="shared" si="9818"/>
        <v>0</v>
      </c>
      <c r="AF3726" s="17">
        <f t="shared" si="9818"/>
        <v>840</v>
      </c>
      <c r="AG3726" s="17">
        <f t="shared" si="9818"/>
        <v>770</v>
      </c>
      <c r="AH3726" s="17">
        <v>16710</v>
      </c>
      <c r="AI3726" s="17">
        <v>14590</v>
      </c>
      <c r="AJ3726" s="17">
        <f t="shared" ref="AJ3726:AY3726" si="9820">SUM(AJ3722)</f>
        <v>0</v>
      </c>
      <c r="AK3726" s="17">
        <f t="shared" si="9820"/>
        <v>0</v>
      </c>
      <c r="AL3726" s="17">
        <f t="shared" si="9820"/>
        <v>0</v>
      </c>
      <c r="AM3726" s="17">
        <f t="shared" si="9820"/>
        <v>0</v>
      </c>
      <c r="AN3726" s="17">
        <f t="shared" si="9820"/>
        <v>0</v>
      </c>
      <c r="AO3726" s="17">
        <f t="shared" si="9820"/>
        <v>0</v>
      </c>
      <c r="AP3726" s="17">
        <f t="shared" ref="AP3726" si="9821">SUM(AP3722)</f>
        <v>0</v>
      </c>
      <c r="AQ3726" s="17">
        <f t="shared" si="9820"/>
        <v>0</v>
      </c>
      <c r="AR3726" s="17">
        <f t="shared" si="9820"/>
        <v>0</v>
      </c>
      <c r="AS3726" s="17">
        <f t="shared" si="9820"/>
        <v>0</v>
      </c>
      <c r="AT3726" s="17">
        <f t="shared" si="9820"/>
        <v>0</v>
      </c>
      <c r="AU3726" s="17">
        <f t="shared" si="9820"/>
        <v>0</v>
      </c>
      <c r="AV3726" s="17">
        <f t="shared" si="9820"/>
        <v>0</v>
      </c>
      <c r="AW3726" s="17">
        <f t="shared" si="9820"/>
        <v>0</v>
      </c>
      <c r="AX3726" s="17">
        <f t="shared" si="9820"/>
        <v>0</v>
      </c>
      <c r="AY3726" s="17">
        <f t="shared" si="9820"/>
        <v>0</v>
      </c>
      <c r="AZ3726" s="17">
        <v>0</v>
      </c>
      <c r="BA3726" s="17">
        <v>0</v>
      </c>
      <c r="BB3726" s="17">
        <f t="shared" ref="BB3726:BQ3726" si="9822">SUM(BB3722)</f>
        <v>0</v>
      </c>
      <c r="BC3726" s="17">
        <f t="shared" si="9822"/>
        <v>5560</v>
      </c>
      <c r="BD3726" s="17">
        <f t="shared" si="9822"/>
        <v>0</v>
      </c>
      <c r="BE3726" s="17">
        <f t="shared" si="9822"/>
        <v>25845</v>
      </c>
      <c r="BF3726" s="17">
        <f t="shared" si="9822"/>
        <v>0</v>
      </c>
      <c r="BG3726" s="17">
        <f t="shared" si="9822"/>
        <v>0</v>
      </c>
      <c r="BH3726" s="17">
        <f t="shared" ref="BH3726" si="9823">SUM(BH3722)</f>
        <v>31405</v>
      </c>
      <c r="BI3726" s="17">
        <f t="shared" si="9822"/>
        <v>0</v>
      </c>
      <c r="BJ3726" s="17">
        <f t="shared" si="9822"/>
        <v>5173</v>
      </c>
      <c r="BK3726" s="17">
        <f t="shared" si="9822"/>
        <v>7165</v>
      </c>
      <c r="BL3726" s="17">
        <f t="shared" si="9822"/>
        <v>0</v>
      </c>
      <c r="BM3726" s="17">
        <f t="shared" si="9822"/>
        <v>0</v>
      </c>
      <c r="BN3726" s="17">
        <f t="shared" si="9822"/>
        <v>0</v>
      </c>
      <c r="BO3726" s="17">
        <f t="shared" si="9822"/>
        <v>2500</v>
      </c>
      <c r="BP3726" s="17">
        <f t="shared" si="9822"/>
        <v>9000</v>
      </c>
      <c r="BQ3726" s="17">
        <f t="shared" si="9822"/>
        <v>7567</v>
      </c>
      <c r="BR3726" s="17">
        <v>31405</v>
      </c>
      <c r="BS3726" s="17">
        <v>0</v>
      </c>
      <c r="BT3726" s="17">
        <f t="shared" ref="BT3726:BW3726" si="9824">SUM(BT3722)</f>
        <v>4254665</v>
      </c>
      <c r="BU3726" s="17">
        <f t="shared" ref="BU3726:BV3726" si="9825">SUM(BU3722)</f>
        <v>4224951</v>
      </c>
      <c r="BV3726" s="17">
        <f t="shared" si="9825"/>
        <v>2281340</v>
      </c>
      <c r="BW3726" s="17">
        <f t="shared" si="9824"/>
        <v>1105535</v>
      </c>
      <c r="BX3726" s="17">
        <f t="shared" ref="BX3726:BZ3726" si="9826">SUM(BX3722)</f>
        <v>411945</v>
      </c>
      <c r="BY3726" s="17">
        <f t="shared" si="9826"/>
        <v>346795</v>
      </c>
      <c r="BZ3726" s="17">
        <f t="shared" si="9826"/>
        <v>346795</v>
      </c>
      <c r="CA3726" s="17">
        <f>BV3726+BW3726</f>
        <v>3386875</v>
      </c>
      <c r="CB3726" s="125">
        <f>IF(BU3726=0,"-",CA3726/BU3726*100)</f>
        <v>80.163651602113248</v>
      </c>
    </row>
    <row r="3727" spans="1:80" x14ac:dyDescent="0.25">
      <c r="A3727" s="134"/>
      <c r="B3727" s="134"/>
      <c r="C3727" s="134"/>
      <c r="D3727" s="136"/>
      <c r="E3727" s="136"/>
      <c r="F3727" s="136"/>
      <c r="G3727" s="138"/>
      <c r="H3727" s="18" t="s">
        <v>86</v>
      </c>
      <c r="I3727" s="17">
        <f>SUM(I3726)</f>
        <v>3642027</v>
      </c>
      <c r="J3727" s="17">
        <f t="shared" si="9814"/>
        <v>4025464</v>
      </c>
      <c r="K3727" s="17">
        <f t="shared" ref="K3727" si="9827">SUM(K3726)</f>
        <v>3994164</v>
      </c>
      <c r="L3727" s="17">
        <f t="shared" si="9816"/>
        <v>31300</v>
      </c>
      <c r="M3727" s="17">
        <f t="shared" ref="M3727:Q3727" si="9828">SUM(M3726)</f>
        <v>31300</v>
      </c>
      <c r="N3727" s="17">
        <f t="shared" si="9828"/>
        <v>0</v>
      </c>
      <c r="O3727" s="17">
        <f t="shared" si="9828"/>
        <v>0</v>
      </c>
      <c r="P3727" s="17">
        <f t="shared" si="9828"/>
        <v>0</v>
      </c>
      <c r="Q3727" s="17">
        <f t="shared" si="9828"/>
        <v>0</v>
      </c>
      <c r="R3727" s="17">
        <f t="shared" ref="R3727:AG3727" si="9829">SUM(R3726)</f>
        <v>31300</v>
      </c>
      <c r="S3727" s="17">
        <f t="shared" si="9829"/>
        <v>0</v>
      </c>
      <c r="T3727" s="17">
        <f t="shared" si="9829"/>
        <v>0</v>
      </c>
      <c r="U3727" s="17">
        <f t="shared" si="9829"/>
        <v>0</v>
      </c>
      <c r="V3727" s="17">
        <f t="shared" si="9829"/>
        <v>0</v>
      </c>
      <c r="W3727" s="17">
        <f t="shared" si="9829"/>
        <v>0</v>
      </c>
      <c r="X3727" s="17">
        <f t="shared" ref="X3727" si="9830">SUM(X3726)</f>
        <v>31300</v>
      </c>
      <c r="Y3727" s="17">
        <f t="shared" si="9829"/>
        <v>1105</v>
      </c>
      <c r="Z3727" s="17">
        <f t="shared" si="9829"/>
        <v>5830</v>
      </c>
      <c r="AA3727" s="17">
        <f t="shared" si="9829"/>
        <v>720</v>
      </c>
      <c r="AB3727" s="17">
        <f t="shared" si="9829"/>
        <v>1230</v>
      </c>
      <c r="AC3727" s="17">
        <f t="shared" si="9829"/>
        <v>1200</v>
      </c>
      <c r="AD3727" s="17">
        <f t="shared" si="9829"/>
        <v>5015</v>
      </c>
      <c r="AE3727" s="17">
        <f t="shared" si="9829"/>
        <v>0</v>
      </c>
      <c r="AF3727" s="17">
        <f t="shared" si="9829"/>
        <v>840</v>
      </c>
      <c r="AG3727" s="17">
        <f t="shared" si="9829"/>
        <v>770</v>
      </c>
      <c r="AH3727" s="17">
        <v>16710</v>
      </c>
      <c r="AI3727" s="17">
        <v>14590</v>
      </c>
      <c r="AJ3727" s="17">
        <f t="shared" ref="AJ3727:AY3727" si="9831">SUM(AJ3726)</f>
        <v>0</v>
      </c>
      <c r="AK3727" s="17">
        <f t="shared" si="9831"/>
        <v>0</v>
      </c>
      <c r="AL3727" s="17">
        <f t="shared" si="9831"/>
        <v>0</v>
      </c>
      <c r="AM3727" s="17">
        <f t="shared" si="9831"/>
        <v>0</v>
      </c>
      <c r="AN3727" s="17">
        <f t="shared" si="9831"/>
        <v>0</v>
      </c>
      <c r="AO3727" s="17">
        <f t="shared" si="9831"/>
        <v>0</v>
      </c>
      <c r="AP3727" s="17">
        <f t="shared" ref="AP3727" si="9832">SUM(AP3726)</f>
        <v>0</v>
      </c>
      <c r="AQ3727" s="17">
        <f t="shared" si="9831"/>
        <v>0</v>
      </c>
      <c r="AR3727" s="17">
        <f t="shared" si="9831"/>
        <v>0</v>
      </c>
      <c r="AS3727" s="17">
        <f t="shared" si="9831"/>
        <v>0</v>
      </c>
      <c r="AT3727" s="17">
        <f t="shared" si="9831"/>
        <v>0</v>
      </c>
      <c r="AU3727" s="17">
        <f t="shared" si="9831"/>
        <v>0</v>
      </c>
      <c r="AV3727" s="17">
        <f t="shared" si="9831"/>
        <v>0</v>
      </c>
      <c r="AW3727" s="17">
        <f t="shared" si="9831"/>
        <v>0</v>
      </c>
      <c r="AX3727" s="17">
        <f t="shared" si="9831"/>
        <v>0</v>
      </c>
      <c r="AY3727" s="17">
        <f t="shared" si="9831"/>
        <v>0</v>
      </c>
      <c r="AZ3727" s="17">
        <v>0</v>
      </c>
      <c r="BA3727" s="17">
        <v>0</v>
      </c>
      <c r="BB3727" s="17">
        <f t="shared" ref="BB3727:BQ3727" si="9833">SUM(BB3726)</f>
        <v>0</v>
      </c>
      <c r="BC3727" s="17">
        <f t="shared" si="9833"/>
        <v>5560</v>
      </c>
      <c r="BD3727" s="17">
        <f t="shared" si="9833"/>
        <v>0</v>
      </c>
      <c r="BE3727" s="17">
        <f t="shared" si="9833"/>
        <v>25845</v>
      </c>
      <c r="BF3727" s="17">
        <f t="shared" si="9833"/>
        <v>0</v>
      </c>
      <c r="BG3727" s="17">
        <f t="shared" si="9833"/>
        <v>0</v>
      </c>
      <c r="BH3727" s="17">
        <f t="shared" ref="BH3727" si="9834">SUM(BH3726)</f>
        <v>31405</v>
      </c>
      <c r="BI3727" s="17">
        <f t="shared" si="9833"/>
        <v>0</v>
      </c>
      <c r="BJ3727" s="17">
        <f t="shared" si="9833"/>
        <v>5173</v>
      </c>
      <c r="BK3727" s="17">
        <f t="shared" si="9833"/>
        <v>7165</v>
      </c>
      <c r="BL3727" s="17">
        <f t="shared" si="9833"/>
        <v>0</v>
      </c>
      <c r="BM3727" s="17">
        <f t="shared" si="9833"/>
        <v>0</v>
      </c>
      <c r="BN3727" s="17">
        <f t="shared" si="9833"/>
        <v>0</v>
      </c>
      <c r="BO3727" s="17">
        <f t="shared" si="9833"/>
        <v>2500</v>
      </c>
      <c r="BP3727" s="17">
        <f t="shared" si="9833"/>
        <v>9000</v>
      </c>
      <c r="BQ3727" s="17">
        <f t="shared" si="9833"/>
        <v>7567</v>
      </c>
      <c r="BR3727" s="17">
        <v>31405</v>
      </c>
      <c r="BS3727" s="17">
        <v>0</v>
      </c>
      <c r="BT3727" s="17">
        <f t="shared" ref="BT3727:BW3727" si="9835">SUM(BT3726)</f>
        <v>4254665</v>
      </c>
      <c r="BU3727" s="17">
        <f t="shared" ref="BU3727:BV3727" si="9836">SUM(BU3726)</f>
        <v>4224951</v>
      </c>
      <c r="BV3727" s="17">
        <f t="shared" si="9836"/>
        <v>2281340</v>
      </c>
      <c r="BW3727" s="17">
        <f t="shared" si="9835"/>
        <v>1105535</v>
      </c>
      <c r="BX3727" s="17">
        <f t="shared" ref="BX3727" si="9837">SUM(BX3726)</f>
        <v>411945</v>
      </c>
      <c r="BY3727" s="17">
        <f t="shared" ref="BY3727" si="9838">SUM(BY3726)</f>
        <v>346795</v>
      </c>
      <c r="BZ3727" s="17">
        <f t="shared" ref="BZ3727" si="9839">SUM(BZ3726)</f>
        <v>346795</v>
      </c>
      <c r="CA3727" s="17">
        <f>BV3727+BW3727</f>
        <v>3386875</v>
      </c>
      <c r="CB3727" s="125">
        <f>IF(BU3727=0,"-",CA3727/BU3727*100)</f>
        <v>80.163651602113248</v>
      </c>
    </row>
    <row r="3728" spans="1:80" x14ac:dyDescent="0.25">
      <c r="A3728" s="139"/>
      <c r="B3728" s="139"/>
      <c r="C3728" s="139"/>
      <c r="D3728" s="140"/>
      <c r="E3728" s="140"/>
      <c r="F3728" s="140"/>
      <c r="G3728" s="141"/>
      <c r="X3728">
        <f t="shared" si="9680"/>
        <v>0</v>
      </c>
      <c r="AH3728">
        <v>0</v>
      </c>
      <c r="AI3728">
        <v>0</v>
      </c>
      <c r="AP3728">
        <f t="shared" si="9681"/>
        <v>0</v>
      </c>
      <c r="AZ3728">
        <v>0</v>
      </c>
      <c r="BA3728">
        <v>0</v>
      </c>
      <c r="BH3728">
        <f t="shared" si="9682"/>
        <v>0</v>
      </c>
      <c r="BR3728">
        <v>0</v>
      </c>
      <c r="BS3728">
        <v>0</v>
      </c>
      <c r="BU3728">
        <v>0</v>
      </c>
      <c r="BV3728">
        <v>0</v>
      </c>
      <c r="BW3728">
        <f t="shared" ref="BW3728:BW3791" si="9840">BX3728+BY3728+BZ3728</f>
        <v>0</v>
      </c>
      <c r="CA3728">
        <f>BV3728+BW3728</f>
        <v>0</v>
      </c>
      <c r="CB3728" s="126" t="str">
        <f>IF(BU3728=0,"-",CA3728/BU3728*100)</f>
        <v>-</v>
      </c>
    </row>
    <row r="3729" spans="1:80" ht="15.75" thickBot="1" x14ac:dyDescent="0.3">
      <c r="A3729" s="13" t="s">
        <v>1</v>
      </c>
      <c r="B3729" s="13" t="s">
        <v>1</v>
      </c>
      <c r="C3729" s="13" t="s">
        <v>1</v>
      </c>
      <c r="D3729" s="74" t="s">
        <v>1</v>
      </c>
      <c r="E3729" s="74" t="s">
        <v>1</v>
      </c>
      <c r="F3729" s="74" t="s">
        <v>1</v>
      </c>
      <c r="G3729" s="13" t="s">
        <v>1</v>
      </c>
      <c r="H3729" s="19" t="s">
        <v>1</v>
      </c>
      <c r="I3729" s="19" t="s">
        <v>1</v>
      </c>
      <c r="J3729" s="19"/>
      <c r="K3729" s="19" t="s">
        <v>1</v>
      </c>
      <c r="L3729" s="19"/>
      <c r="M3729" s="19" t="s">
        <v>1</v>
      </c>
      <c r="N3729" s="19" t="s">
        <v>1</v>
      </c>
      <c r="O3729" s="19" t="s">
        <v>1</v>
      </c>
      <c r="P3729" s="31"/>
      <c r="Q3729" s="19" t="s">
        <v>1</v>
      </c>
      <c r="R3729" s="19" t="s">
        <v>1</v>
      </c>
      <c r="S3729" s="19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19"/>
      <c r="AD3729" s="19"/>
      <c r="AE3729" s="19"/>
      <c r="AF3729" s="19"/>
      <c r="AG3729" s="19"/>
      <c r="AH3729" s="19">
        <v>0</v>
      </c>
      <c r="AI3729" s="19">
        <v>0</v>
      </c>
      <c r="AJ3729" s="19" t="s">
        <v>1</v>
      </c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>
        <v>0</v>
      </c>
      <c r="BA3729" s="19">
        <v>0</v>
      </c>
      <c r="BB3729" s="19" t="s">
        <v>1</v>
      </c>
      <c r="BC3729" s="19"/>
      <c r="BD3729" s="19"/>
      <c r="BE3729" s="19"/>
      <c r="BF3729" s="19"/>
      <c r="BG3729" s="19"/>
      <c r="BH3729" s="19"/>
      <c r="BI3729" s="19"/>
      <c r="BJ3729" s="19"/>
      <c r="BK3729" s="19"/>
      <c r="BL3729" s="19"/>
      <c r="BM3729" s="19"/>
      <c r="BN3729" s="19"/>
      <c r="BO3729" s="19"/>
      <c r="BP3729" s="19"/>
      <c r="BQ3729" s="19"/>
      <c r="BR3729" s="19">
        <v>0</v>
      </c>
      <c r="BS3729" s="19">
        <v>0</v>
      </c>
      <c r="BT3729" s="19"/>
      <c r="BU3729" s="19"/>
      <c r="BV3729" s="19"/>
      <c r="BW3729" s="19"/>
      <c r="BX3729" s="19" t="s">
        <v>1</v>
      </c>
      <c r="BY3729" s="19" t="s">
        <v>1</v>
      </c>
      <c r="BZ3729" s="19"/>
      <c r="CA3729" s="19">
        <f>BV3729+BW3729</f>
        <v>0</v>
      </c>
      <c r="CB3729" s="127"/>
    </row>
    <row r="3730" spans="1:80" ht="69.75" customHeight="1" thickBot="1" x14ac:dyDescent="0.3">
      <c r="A3730" s="5" t="s">
        <v>4</v>
      </c>
      <c r="B3730" s="5" t="s">
        <v>5</v>
      </c>
      <c r="C3730" s="5" t="s">
        <v>6</v>
      </c>
      <c r="D3730" s="80" t="s">
        <v>1</v>
      </c>
      <c r="E3730" s="88" t="s">
        <v>7</v>
      </c>
      <c r="F3730" s="88" t="s">
        <v>8</v>
      </c>
      <c r="G3730" s="5" t="s">
        <v>9</v>
      </c>
      <c r="H3730" s="5" t="s">
        <v>10</v>
      </c>
      <c r="I3730" s="5" t="s">
        <v>11</v>
      </c>
      <c r="J3730" s="5" t="s">
        <v>1809</v>
      </c>
      <c r="K3730" s="5" t="s">
        <v>12</v>
      </c>
      <c r="L3730" s="5" t="s">
        <v>13</v>
      </c>
      <c r="M3730" s="5" t="s">
        <v>14</v>
      </c>
      <c r="N3730" s="5" t="s">
        <v>15</v>
      </c>
      <c r="O3730" s="5" t="s">
        <v>16</v>
      </c>
      <c r="P3730" s="5" t="s">
        <v>17</v>
      </c>
      <c r="Q3730" s="5" t="s">
        <v>18</v>
      </c>
      <c r="R3730" s="71" t="s">
        <v>14</v>
      </c>
      <c r="S3730" s="71" t="s">
        <v>1843</v>
      </c>
      <c r="T3730" s="71" t="s">
        <v>1797</v>
      </c>
      <c r="U3730" s="71" t="s">
        <v>1832</v>
      </c>
      <c r="V3730" s="71" t="s">
        <v>1833</v>
      </c>
      <c r="W3730" s="71" t="s">
        <v>1834</v>
      </c>
      <c r="X3730" s="71" t="s">
        <v>1847</v>
      </c>
      <c r="Y3730" s="71" t="s">
        <v>1844</v>
      </c>
      <c r="Z3730" s="71" t="s">
        <v>1835</v>
      </c>
      <c r="AA3730" s="71" t="s">
        <v>1836</v>
      </c>
      <c r="AB3730" s="71" t="s">
        <v>1837</v>
      </c>
      <c r="AC3730" s="71" t="s">
        <v>1838</v>
      </c>
      <c r="AD3730" s="71" t="s">
        <v>1839</v>
      </c>
      <c r="AE3730" s="71" t="s">
        <v>1840</v>
      </c>
      <c r="AF3730" s="71" t="s">
        <v>1845</v>
      </c>
      <c r="AG3730" s="71" t="s">
        <v>1846</v>
      </c>
      <c r="AH3730" s="71" t="s">
        <v>1841</v>
      </c>
      <c r="AI3730" s="71" t="s">
        <v>1842</v>
      </c>
      <c r="AJ3730" s="72" t="s">
        <v>15</v>
      </c>
      <c r="AK3730" s="72" t="s">
        <v>1843</v>
      </c>
      <c r="AL3730" s="72" t="s">
        <v>1797</v>
      </c>
      <c r="AM3730" s="72" t="s">
        <v>1832</v>
      </c>
      <c r="AN3730" s="72" t="s">
        <v>1833</v>
      </c>
      <c r="AO3730" s="72" t="s">
        <v>1834</v>
      </c>
      <c r="AP3730" s="72" t="s">
        <v>1848</v>
      </c>
      <c r="AQ3730" s="72" t="s">
        <v>1844</v>
      </c>
      <c r="AR3730" s="72" t="s">
        <v>1835</v>
      </c>
      <c r="AS3730" s="72" t="s">
        <v>1836</v>
      </c>
      <c r="AT3730" s="72" t="s">
        <v>1837</v>
      </c>
      <c r="AU3730" s="72" t="s">
        <v>1838</v>
      </c>
      <c r="AV3730" s="72" t="s">
        <v>1839</v>
      </c>
      <c r="AW3730" s="72" t="s">
        <v>1840</v>
      </c>
      <c r="AX3730" s="72" t="s">
        <v>1845</v>
      </c>
      <c r="AY3730" s="72" t="s">
        <v>1846</v>
      </c>
      <c r="AZ3730" s="72" t="s">
        <v>1841</v>
      </c>
      <c r="BA3730" s="72" t="s">
        <v>1842</v>
      </c>
      <c r="BB3730" s="73" t="s">
        <v>16</v>
      </c>
      <c r="BC3730" s="73" t="s">
        <v>1843</v>
      </c>
      <c r="BD3730" s="73" t="s">
        <v>1797</v>
      </c>
      <c r="BE3730" s="73" t="s">
        <v>1832</v>
      </c>
      <c r="BF3730" s="73" t="s">
        <v>1833</v>
      </c>
      <c r="BG3730" s="73" t="s">
        <v>1834</v>
      </c>
      <c r="BH3730" s="73" t="s">
        <v>1849</v>
      </c>
      <c r="BI3730" s="73" t="s">
        <v>1844</v>
      </c>
      <c r="BJ3730" s="73" t="s">
        <v>1835</v>
      </c>
      <c r="BK3730" s="73" t="s">
        <v>1836</v>
      </c>
      <c r="BL3730" s="73" t="s">
        <v>1837</v>
      </c>
      <c r="BM3730" s="73" t="s">
        <v>1838</v>
      </c>
      <c r="BN3730" s="73" t="s">
        <v>1839</v>
      </c>
      <c r="BO3730" s="73" t="s">
        <v>1840</v>
      </c>
      <c r="BP3730" s="73" t="s">
        <v>1845</v>
      </c>
      <c r="BQ3730" s="73" t="s">
        <v>1846</v>
      </c>
      <c r="BR3730" s="73" t="s">
        <v>1841</v>
      </c>
      <c r="BS3730" s="73" t="s">
        <v>1842</v>
      </c>
      <c r="BT3730" s="5" t="s">
        <v>1911</v>
      </c>
      <c r="BU3730" s="5" t="s">
        <v>1942</v>
      </c>
      <c r="BV3730" s="5" t="s">
        <v>1943</v>
      </c>
      <c r="BW3730" s="5" t="s">
        <v>1944</v>
      </c>
      <c r="BX3730" s="5" t="s">
        <v>1945</v>
      </c>
      <c r="BY3730" s="5" t="s">
        <v>1946</v>
      </c>
      <c r="BZ3730" s="5" t="s">
        <v>1947</v>
      </c>
      <c r="CA3730" s="5" t="s">
        <v>1948</v>
      </c>
      <c r="CB3730" s="120" t="s">
        <v>1916</v>
      </c>
    </row>
    <row r="3731" spans="1:80" x14ac:dyDescent="0.25">
      <c r="A3731" s="6" t="s">
        <v>1</v>
      </c>
      <c r="B3731" s="6" t="s">
        <v>1</v>
      </c>
      <c r="C3731" s="6" t="s">
        <v>1</v>
      </c>
      <c r="D3731" s="81" t="s">
        <v>1</v>
      </c>
      <c r="E3731" s="81" t="s">
        <v>1</v>
      </c>
      <c r="F3731" s="94" t="s">
        <v>1</v>
      </c>
      <c r="G3731" s="7" t="s">
        <v>1</v>
      </c>
      <c r="H3731" s="8" t="s">
        <v>1</v>
      </c>
      <c r="I3731" s="9" t="s">
        <v>19</v>
      </c>
      <c r="J3731" s="9">
        <v>1</v>
      </c>
      <c r="K3731" s="9" t="s">
        <v>20</v>
      </c>
      <c r="L3731" s="9" t="s">
        <v>21</v>
      </c>
      <c r="M3731" s="9" t="s">
        <v>22</v>
      </c>
      <c r="N3731" s="9" t="s">
        <v>23</v>
      </c>
      <c r="O3731" s="9" t="s">
        <v>24</v>
      </c>
      <c r="P3731" s="9" t="s">
        <v>25</v>
      </c>
      <c r="Q3731" s="9" t="s">
        <v>26</v>
      </c>
      <c r="R3731" s="9">
        <v>1</v>
      </c>
      <c r="S3731" s="9">
        <v>2</v>
      </c>
      <c r="T3731" s="9">
        <v>3</v>
      </c>
      <c r="U3731" s="9">
        <v>4</v>
      </c>
      <c r="V3731" s="9">
        <v>5</v>
      </c>
      <c r="W3731" s="9">
        <v>6</v>
      </c>
      <c r="X3731" s="9">
        <v>7</v>
      </c>
      <c r="Y3731" s="9">
        <v>8</v>
      </c>
      <c r="Z3731" s="9">
        <v>9</v>
      </c>
      <c r="AA3731" s="9">
        <v>10</v>
      </c>
      <c r="AB3731" s="9">
        <v>11</v>
      </c>
      <c r="AC3731" s="9">
        <v>12</v>
      </c>
      <c r="AD3731" s="9">
        <v>13</v>
      </c>
      <c r="AE3731" s="9">
        <v>14</v>
      </c>
      <c r="AF3731" s="9">
        <v>15</v>
      </c>
      <c r="AG3731" s="9">
        <v>16</v>
      </c>
      <c r="AH3731" s="9">
        <v>20</v>
      </c>
      <c r="AI3731" s="9">
        <v>21</v>
      </c>
      <c r="AJ3731" s="9">
        <v>1</v>
      </c>
      <c r="AK3731" s="9">
        <v>2</v>
      </c>
      <c r="AL3731" s="9">
        <v>3</v>
      </c>
      <c r="AM3731" s="9">
        <v>4</v>
      </c>
      <c r="AN3731" s="9">
        <v>5</v>
      </c>
      <c r="AO3731" s="9">
        <v>6</v>
      </c>
      <c r="AP3731" s="9">
        <v>7</v>
      </c>
      <c r="AQ3731" s="9">
        <v>8</v>
      </c>
      <c r="AR3731" s="9">
        <v>9</v>
      </c>
      <c r="AS3731" s="9">
        <v>10</v>
      </c>
      <c r="AT3731" s="9">
        <v>11</v>
      </c>
      <c r="AU3731" s="9">
        <v>12</v>
      </c>
      <c r="AV3731" s="9">
        <v>13</v>
      </c>
      <c r="AW3731" s="9">
        <v>14</v>
      </c>
      <c r="AX3731" s="9">
        <v>15</v>
      </c>
      <c r="AY3731" s="9">
        <v>16</v>
      </c>
      <c r="AZ3731" s="9">
        <v>20</v>
      </c>
      <c r="BA3731" s="9">
        <v>21</v>
      </c>
      <c r="BB3731" s="9">
        <v>1</v>
      </c>
      <c r="BC3731" s="9">
        <v>2</v>
      </c>
      <c r="BD3731" s="9">
        <v>3</v>
      </c>
      <c r="BE3731" s="9">
        <v>4</v>
      </c>
      <c r="BF3731" s="9">
        <v>5</v>
      </c>
      <c r="BG3731" s="9">
        <v>6</v>
      </c>
      <c r="BH3731" s="9">
        <v>7</v>
      </c>
      <c r="BI3731" s="9">
        <v>8</v>
      </c>
      <c r="BJ3731" s="9">
        <v>9</v>
      </c>
      <c r="BK3731" s="9">
        <v>10</v>
      </c>
      <c r="BL3731" s="9">
        <v>11</v>
      </c>
      <c r="BM3731" s="9">
        <v>12</v>
      </c>
      <c r="BN3731" s="9">
        <v>13</v>
      </c>
      <c r="BO3731" s="9">
        <v>14</v>
      </c>
      <c r="BP3731" s="9">
        <v>15</v>
      </c>
      <c r="BQ3731" s="9">
        <v>16</v>
      </c>
      <c r="BR3731" s="9">
        <v>20</v>
      </c>
      <c r="BS3731" s="9">
        <v>21</v>
      </c>
      <c r="BT3731" s="9">
        <v>1</v>
      </c>
      <c r="BU3731" s="9">
        <v>2</v>
      </c>
      <c r="BV3731" s="9">
        <v>3</v>
      </c>
      <c r="BW3731" s="9" t="s">
        <v>1798</v>
      </c>
      <c r="BX3731" s="9">
        <v>5</v>
      </c>
      <c r="BY3731" s="9">
        <v>6</v>
      </c>
      <c r="BZ3731" s="9">
        <v>7</v>
      </c>
      <c r="CA3731" s="9" t="s">
        <v>1917</v>
      </c>
      <c r="CB3731" s="121">
        <v>9</v>
      </c>
    </row>
    <row r="3732" spans="1:80" x14ac:dyDescent="0.25">
      <c r="A3732" s="1" t="s">
        <v>928</v>
      </c>
      <c r="B3732" s="1" t="s">
        <v>88</v>
      </c>
      <c r="C3732" s="4" t="s">
        <v>1576</v>
      </c>
      <c r="D3732" s="79" t="s">
        <v>1577</v>
      </c>
      <c r="E3732" s="78" t="s">
        <v>1</v>
      </c>
      <c r="F3732" s="78" t="s">
        <v>1</v>
      </c>
      <c r="G3732" s="2" t="s">
        <v>1</v>
      </c>
      <c r="H3732" s="2" t="s">
        <v>1578</v>
      </c>
      <c r="I3732" s="3" t="s">
        <v>1</v>
      </c>
      <c r="J3732" s="3">
        <f t="shared" ref="J3732:J3764" si="9841">SUM(K3732,L3732,P3732,Q3732)</f>
        <v>0</v>
      </c>
      <c r="K3732" s="3" t="s">
        <v>1</v>
      </c>
      <c r="L3732" s="3"/>
      <c r="M3732" s="3" t="s">
        <v>1</v>
      </c>
      <c r="N3732" s="3" t="s">
        <v>1</v>
      </c>
      <c r="O3732" s="3" t="s">
        <v>1</v>
      </c>
      <c r="P3732" s="26"/>
      <c r="Q3732" s="3" t="s">
        <v>1</v>
      </c>
      <c r="R3732" s="3" t="s">
        <v>1</v>
      </c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3"/>
      <c r="AG3732" s="3"/>
      <c r="AH3732" s="3">
        <v>0</v>
      </c>
      <c r="AI3732" s="3">
        <v>0</v>
      </c>
      <c r="AJ3732" s="3" t="s">
        <v>1</v>
      </c>
      <c r="AK3732" s="3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  <c r="AX3732" s="3"/>
      <c r="AY3732" s="3"/>
      <c r="AZ3732" s="3">
        <v>0</v>
      </c>
      <c r="BA3732" s="3">
        <v>0</v>
      </c>
      <c r="BB3732" s="3" t="s">
        <v>1</v>
      </c>
      <c r="BC3732" s="3"/>
      <c r="BD3732" s="3"/>
      <c r="BE3732" s="3"/>
      <c r="BF3732" s="3"/>
      <c r="BG3732" s="3"/>
      <c r="BH3732" s="3"/>
      <c r="BI3732" s="3"/>
      <c r="BJ3732" s="3"/>
      <c r="BK3732" s="3"/>
      <c r="BL3732" s="3"/>
      <c r="BM3732" s="3"/>
      <c r="BN3732" s="3"/>
      <c r="BO3732" s="3"/>
      <c r="BP3732" s="3"/>
      <c r="BQ3732" s="3"/>
      <c r="BR3732" s="3">
        <v>0</v>
      </c>
      <c r="BS3732" s="3">
        <v>0</v>
      </c>
      <c r="BT3732" s="3">
        <v>0</v>
      </c>
      <c r="BU3732" s="3"/>
      <c r="BV3732" s="3"/>
      <c r="BW3732" s="3"/>
      <c r="BX3732" s="3" t="s">
        <v>1</v>
      </c>
      <c r="BY3732" s="3" t="s">
        <v>1</v>
      </c>
      <c r="BZ3732" s="3"/>
      <c r="CA3732" s="3">
        <f t="shared" ref="CA3732:CA3764" si="9842">BV3732+BW3732</f>
        <v>0</v>
      </c>
      <c r="CB3732" s="122"/>
    </row>
    <row r="3733" spans="1:80" ht="33.75" x14ac:dyDescent="0.25">
      <c r="A3733" s="1" t="s">
        <v>1</v>
      </c>
      <c r="B3733" s="1" t="s">
        <v>1</v>
      </c>
      <c r="C3733" s="1" t="s">
        <v>1</v>
      </c>
      <c r="D3733" s="78" t="s">
        <v>1</v>
      </c>
      <c r="E3733" s="78" t="s">
        <v>1</v>
      </c>
      <c r="F3733" s="78" t="s">
        <v>1</v>
      </c>
      <c r="G3733" s="2" t="s">
        <v>1</v>
      </c>
      <c r="H3733" s="10" t="s">
        <v>30</v>
      </c>
      <c r="I3733" s="11">
        <f>SUM(I3734,I3742,I3744)</f>
        <v>3156043</v>
      </c>
      <c r="J3733" s="11">
        <f t="shared" si="9841"/>
        <v>3353464</v>
      </c>
      <c r="K3733" s="11">
        <f t="shared" ref="K3733" si="9843">SUM(K3734,K3742,K3744)</f>
        <v>3192364</v>
      </c>
      <c r="L3733" s="11">
        <f t="shared" ref="L3733:L3762" si="9844">SUM(M3733:O3733)</f>
        <v>161100</v>
      </c>
      <c r="M3733" s="11">
        <f t="shared" ref="M3733:Q3733" si="9845">SUM(M3734,M3742,M3744)</f>
        <v>161100</v>
      </c>
      <c r="N3733" s="11">
        <f t="shared" si="9845"/>
        <v>0</v>
      </c>
      <c r="O3733" s="11">
        <f t="shared" si="9845"/>
        <v>0</v>
      </c>
      <c r="P3733" s="11">
        <f t="shared" si="9845"/>
        <v>0</v>
      </c>
      <c r="Q3733" s="11">
        <f t="shared" si="9845"/>
        <v>0</v>
      </c>
      <c r="R3733" s="11">
        <f t="shared" ref="R3733:AG3733" si="9846">SUM(R3734,R3742,R3744)</f>
        <v>161100</v>
      </c>
      <c r="S3733" s="11">
        <f t="shared" si="9846"/>
        <v>0</v>
      </c>
      <c r="T3733" s="11">
        <f t="shared" si="9846"/>
        <v>0</v>
      </c>
      <c r="U3733" s="11">
        <f t="shared" si="9846"/>
        <v>0</v>
      </c>
      <c r="V3733" s="11">
        <f t="shared" si="9846"/>
        <v>0</v>
      </c>
      <c r="W3733" s="11">
        <f t="shared" si="9846"/>
        <v>0</v>
      </c>
      <c r="X3733" s="11">
        <f t="shared" ref="X3733" si="9847">SUM(X3734,X3742,X3744)</f>
        <v>161100</v>
      </c>
      <c r="Y3733" s="11">
        <f t="shared" si="9846"/>
        <v>5201</v>
      </c>
      <c r="Z3733" s="11">
        <f t="shared" si="9846"/>
        <v>23218</v>
      </c>
      <c r="AA3733" s="11">
        <f t="shared" si="9846"/>
        <v>26960</v>
      </c>
      <c r="AB3733" s="11">
        <f t="shared" si="9846"/>
        <v>19297</v>
      </c>
      <c r="AC3733" s="11">
        <f t="shared" si="9846"/>
        <v>16997</v>
      </c>
      <c r="AD3733" s="11">
        <f t="shared" si="9846"/>
        <v>12220</v>
      </c>
      <c r="AE3733" s="11">
        <f t="shared" si="9846"/>
        <v>0</v>
      </c>
      <c r="AF3733" s="11">
        <f t="shared" si="9846"/>
        <v>0</v>
      </c>
      <c r="AG3733" s="11">
        <f t="shared" si="9846"/>
        <v>16408</v>
      </c>
      <c r="AH3733" s="11">
        <v>120301</v>
      </c>
      <c r="AI3733" s="11">
        <v>40799</v>
      </c>
      <c r="AJ3733" s="11">
        <f t="shared" ref="AJ3733:AY3733" si="9848">SUM(AJ3734,AJ3742,AJ3744)</f>
        <v>0</v>
      </c>
      <c r="AK3733" s="11">
        <f t="shared" si="9848"/>
        <v>0</v>
      </c>
      <c r="AL3733" s="11">
        <f t="shared" si="9848"/>
        <v>0</v>
      </c>
      <c r="AM3733" s="11">
        <f t="shared" si="9848"/>
        <v>0</v>
      </c>
      <c r="AN3733" s="11">
        <f t="shared" si="9848"/>
        <v>0</v>
      </c>
      <c r="AO3733" s="11">
        <f t="shared" si="9848"/>
        <v>0</v>
      </c>
      <c r="AP3733" s="11">
        <f t="shared" ref="AP3733" si="9849">SUM(AP3734,AP3742,AP3744)</f>
        <v>0</v>
      </c>
      <c r="AQ3733" s="11">
        <f t="shared" si="9848"/>
        <v>0</v>
      </c>
      <c r="AR3733" s="11">
        <f t="shared" si="9848"/>
        <v>0</v>
      </c>
      <c r="AS3733" s="11">
        <f t="shared" si="9848"/>
        <v>0</v>
      </c>
      <c r="AT3733" s="11">
        <f t="shared" si="9848"/>
        <v>0</v>
      </c>
      <c r="AU3733" s="11">
        <f t="shared" si="9848"/>
        <v>0</v>
      </c>
      <c r="AV3733" s="11">
        <f t="shared" si="9848"/>
        <v>0</v>
      </c>
      <c r="AW3733" s="11">
        <f t="shared" si="9848"/>
        <v>0</v>
      </c>
      <c r="AX3733" s="11">
        <f t="shared" si="9848"/>
        <v>0</v>
      </c>
      <c r="AY3733" s="11">
        <f t="shared" si="9848"/>
        <v>0</v>
      </c>
      <c r="AZ3733" s="11">
        <v>0</v>
      </c>
      <c r="BA3733" s="11">
        <v>0</v>
      </c>
      <c r="BB3733" s="11">
        <f t="shared" ref="BB3733:BQ3733" si="9850">SUM(BB3734,BB3742,BB3744)</f>
        <v>0</v>
      </c>
      <c r="BC3733" s="11">
        <f t="shared" si="9850"/>
        <v>8018</v>
      </c>
      <c r="BD3733" s="11">
        <f t="shared" si="9850"/>
        <v>0</v>
      </c>
      <c r="BE3733" s="11">
        <f t="shared" si="9850"/>
        <v>18289</v>
      </c>
      <c r="BF3733" s="11">
        <f t="shared" si="9850"/>
        <v>0</v>
      </c>
      <c r="BG3733" s="11">
        <f t="shared" si="9850"/>
        <v>0</v>
      </c>
      <c r="BH3733" s="11">
        <f t="shared" ref="BH3733" si="9851">SUM(BH3734,BH3742,BH3744)</f>
        <v>26307</v>
      </c>
      <c r="BI3733" s="11">
        <f t="shared" si="9850"/>
        <v>0</v>
      </c>
      <c r="BJ3733" s="11">
        <f t="shared" si="9850"/>
        <v>2861</v>
      </c>
      <c r="BK3733" s="11">
        <f t="shared" si="9850"/>
        <v>8978</v>
      </c>
      <c r="BL3733" s="11">
        <f t="shared" si="9850"/>
        <v>0</v>
      </c>
      <c r="BM3733" s="11">
        <f t="shared" si="9850"/>
        <v>0</v>
      </c>
      <c r="BN3733" s="11">
        <f t="shared" si="9850"/>
        <v>0</v>
      </c>
      <c r="BO3733" s="11">
        <f t="shared" si="9850"/>
        <v>3500</v>
      </c>
      <c r="BP3733" s="11">
        <f t="shared" si="9850"/>
        <v>10584</v>
      </c>
      <c r="BQ3733" s="11">
        <f t="shared" si="9850"/>
        <v>384</v>
      </c>
      <c r="BR3733" s="11">
        <v>26307</v>
      </c>
      <c r="BS3733" s="11">
        <v>0</v>
      </c>
      <c r="BT3733" s="11">
        <f t="shared" ref="BT3733:BZ3733" si="9852">SUM(BT3734,BT3742,BT3744)</f>
        <v>3503593</v>
      </c>
      <c r="BU3733" s="11">
        <f t="shared" si="9852"/>
        <v>3344710</v>
      </c>
      <c r="BV3733" s="11">
        <f t="shared" si="9852"/>
        <v>1802607</v>
      </c>
      <c r="BW3733" s="11">
        <f t="shared" si="9852"/>
        <v>833316</v>
      </c>
      <c r="BX3733" s="11">
        <f t="shared" si="9852"/>
        <v>298692</v>
      </c>
      <c r="BY3733" s="11">
        <f t="shared" si="9852"/>
        <v>267312</v>
      </c>
      <c r="BZ3733" s="11">
        <f t="shared" si="9852"/>
        <v>267312</v>
      </c>
      <c r="CA3733" s="11">
        <f t="shared" si="9842"/>
        <v>2635923</v>
      </c>
      <c r="CB3733" s="123">
        <f t="shared" ref="CB3733:CB3763" si="9853">IF(BU3733=0,"-",CA3733/BU3733*100)</f>
        <v>78.808715852794407</v>
      </c>
    </row>
    <row r="3734" spans="1:80" x14ac:dyDescent="0.25">
      <c r="A3734" s="4" t="s">
        <v>928</v>
      </c>
      <c r="B3734" s="4" t="s">
        <v>88</v>
      </c>
      <c r="C3734" s="4" t="s">
        <v>1576</v>
      </c>
      <c r="D3734" s="79" t="s">
        <v>1577</v>
      </c>
      <c r="E3734" s="78" t="s">
        <v>31</v>
      </c>
      <c r="F3734" s="78" t="s">
        <v>1</v>
      </c>
      <c r="G3734" s="2" t="s">
        <v>1</v>
      </c>
      <c r="H3734" s="2" t="s">
        <v>32</v>
      </c>
      <c r="I3734" s="12">
        <f>SUM(I3735,I3736)</f>
        <v>2649627</v>
      </c>
      <c r="J3734" s="12">
        <f t="shared" si="9841"/>
        <v>2816663</v>
      </c>
      <c r="K3734" s="12">
        <f t="shared" ref="K3734" si="9854">SUM(K3735,K3736)</f>
        <v>2763163</v>
      </c>
      <c r="L3734" s="12">
        <f t="shared" si="9844"/>
        <v>53500</v>
      </c>
      <c r="M3734" s="12">
        <f t="shared" ref="M3734:Q3734" si="9855">SUM(M3735,M3736)</f>
        <v>53500</v>
      </c>
      <c r="N3734" s="12">
        <f t="shared" si="9855"/>
        <v>0</v>
      </c>
      <c r="O3734" s="12">
        <f t="shared" si="9855"/>
        <v>0</v>
      </c>
      <c r="P3734" s="12">
        <f t="shared" si="9855"/>
        <v>0</v>
      </c>
      <c r="Q3734" s="12">
        <f t="shared" si="9855"/>
        <v>0</v>
      </c>
      <c r="R3734" s="12">
        <f t="shared" ref="R3734:AG3734" si="9856">SUM(R3735,R3736)</f>
        <v>53500</v>
      </c>
      <c r="S3734" s="12">
        <f t="shared" si="9856"/>
        <v>0</v>
      </c>
      <c r="T3734" s="12">
        <f t="shared" si="9856"/>
        <v>0</v>
      </c>
      <c r="U3734" s="12">
        <f t="shared" si="9856"/>
        <v>0</v>
      </c>
      <c r="V3734" s="12">
        <f t="shared" si="9856"/>
        <v>0</v>
      </c>
      <c r="W3734" s="12">
        <f t="shared" si="9856"/>
        <v>0</v>
      </c>
      <c r="X3734" s="12">
        <f t="shared" ref="X3734" si="9857">SUM(X3735,X3736)</f>
        <v>53500</v>
      </c>
      <c r="Y3734" s="12">
        <f t="shared" si="9856"/>
        <v>4500</v>
      </c>
      <c r="Z3734" s="12">
        <f t="shared" si="9856"/>
        <v>6500</v>
      </c>
      <c r="AA3734" s="12">
        <f t="shared" si="9856"/>
        <v>17135</v>
      </c>
      <c r="AB3734" s="12">
        <f t="shared" si="9856"/>
        <v>9000</v>
      </c>
      <c r="AC3734" s="12">
        <f t="shared" si="9856"/>
        <v>3726</v>
      </c>
      <c r="AD3734" s="12">
        <f t="shared" si="9856"/>
        <v>4139</v>
      </c>
      <c r="AE3734" s="12">
        <f t="shared" si="9856"/>
        <v>0</v>
      </c>
      <c r="AF3734" s="12">
        <f t="shared" si="9856"/>
        <v>0</v>
      </c>
      <c r="AG3734" s="12">
        <f t="shared" si="9856"/>
        <v>0</v>
      </c>
      <c r="AH3734" s="12">
        <v>45000</v>
      </c>
      <c r="AI3734" s="12">
        <v>8500</v>
      </c>
      <c r="AJ3734" s="12">
        <f t="shared" ref="AJ3734:AY3734" si="9858">SUM(AJ3735,AJ3736)</f>
        <v>0</v>
      </c>
      <c r="AK3734" s="12">
        <f t="shared" si="9858"/>
        <v>0</v>
      </c>
      <c r="AL3734" s="12">
        <f t="shared" si="9858"/>
        <v>0</v>
      </c>
      <c r="AM3734" s="12">
        <f t="shared" si="9858"/>
        <v>0</v>
      </c>
      <c r="AN3734" s="12">
        <f t="shared" si="9858"/>
        <v>0</v>
      </c>
      <c r="AO3734" s="12">
        <f t="shared" si="9858"/>
        <v>0</v>
      </c>
      <c r="AP3734" s="12">
        <f t="shared" ref="AP3734" si="9859">SUM(AP3735,AP3736)</f>
        <v>0</v>
      </c>
      <c r="AQ3734" s="12">
        <f t="shared" si="9858"/>
        <v>0</v>
      </c>
      <c r="AR3734" s="12">
        <f t="shared" si="9858"/>
        <v>0</v>
      </c>
      <c r="AS3734" s="12">
        <f t="shared" si="9858"/>
        <v>0</v>
      </c>
      <c r="AT3734" s="12">
        <f t="shared" si="9858"/>
        <v>0</v>
      </c>
      <c r="AU3734" s="12">
        <f t="shared" si="9858"/>
        <v>0</v>
      </c>
      <c r="AV3734" s="12">
        <f t="shared" si="9858"/>
        <v>0</v>
      </c>
      <c r="AW3734" s="12">
        <f t="shared" si="9858"/>
        <v>0</v>
      </c>
      <c r="AX3734" s="12">
        <f t="shared" si="9858"/>
        <v>0</v>
      </c>
      <c r="AY3734" s="12">
        <f t="shared" si="9858"/>
        <v>0</v>
      </c>
      <c r="AZ3734" s="12">
        <v>0</v>
      </c>
      <c r="BA3734" s="12">
        <v>0</v>
      </c>
      <c r="BB3734" s="12">
        <f t="shared" ref="BB3734:BQ3734" si="9860">SUM(BB3735,BB3736)</f>
        <v>0</v>
      </c>
      <c r="BC3734" s="12">
        <f t="shared" si="9860"/>
        <v>0</v>
      </c>
      <c r="BD3734" s="12">
        <f t="shared" si="9860"/>
        <v>0</v>
      </c>
      <c r="BE3734" s="12">
        <f t="shared" si="9860"/>
        <v>0</v>
      </c>
      <c r="BF3734" s="12">
        <f t="shared" si="9860"/>
        <v>0</v>
      </c>
      <c r="BG3734" s="12">
        <f t="shared" si="9860"/>
        <v>0</v>
      </c>
      <c r="BH3734" s="12">
        <f t="shared" ref="BH3734" si="9861">SUM(BH3735,BH3736)</f>
        <v>0</v>
      </c>
      <c r="BI3734" s="12">
        <f t="shared" si="9860"/>
        <v>0</v>
      </c>
      <c r="BJ3734" s="12">
        <f t="shared" si="9860"/>
        <v>0</v>
      </c>
      <c r="BK3734" s="12">
        <f t="shared" si="9860"/>
        <v>0</v>
      </c>
      <c r="BL3734" s="12">
        <f t="shared" si="9860"/>
        <v>0</v>
      </c>
      <c r="BM3734" s="12">
        <f t="shared" si="9860"/>
        <v>0</v>
      </c>
      <c r="BN3734" s="12">
        <f t="shared" si="9860"/>
        <v>0</v>
      </c>
      <c r="BO3734" s="12">
        <f t="shared" si="9860"/>
        <v>0</v>
      </c>
      <c r="BP3734" s="12">
        <f t="shared" si="9860"/>
        <v>0</v>
      </c>
      <c r="BQ3734" s="12">
        <f t="shared" si="9860"/>
        <v>0</v>
      </c>
      <c r="BR3734" s="12">
        <v>0</v>
      </c>
      <c r="BS3734" s="12">
        <v>0</v>
      </c>
      <c r="BT3734" s="12">
        <f t="shared" ref="BT3734:BZ3734" si="9862">SUM(BT3735,BT3736)</f>
        <v>2939231</v>
      </c>
      <c r="BU3734" s="12">
        <f t="shared" si="9862"/>
        <v>2887948</v>
      </c>
      <c r="BV3734" s="12">
        <f t="shared" si="9862"/>
        <v>1564293</v>
      </c>
      <c r="BW3734" s="12">
        <f t="shared" si="9862"/>
        <v>721500</v>
      </c>
      <c r="BX3734" s="12">
        <f t="shared" si="9862"/>
        <v>256500</v>
      </c>
      <c r="BY3734" s="12">
        <f t="shared" si="9862"/>
        <v>232500</v>
      </c>
      <c r="BZ3734" s="12">
        <f t="shared" si="9862"/>
        <v>232500</v>
      </c>
      <c r="CA3734" s="12">
        <f t="shared" si="9842"/>
        <v>2285793</v>
      </c>
      <c r="CB3734" s="124">
        <f t="shared" si="9853"/>
        <v>79.149382191092087</v>
      </c>
    </row>
    <row r="3735" spans="1:80" x14ac:dyDescent="0.25">
      <c r="A3735" s="4" t="s">
        <v>928</v>
      </c>
      <c r="B3735" s="4" t="s">
        <v>88</v>
      </c>
      <c r="C3735" s="4" t="s">
        <v>1576</v>
      </c>
      <c r="D3735" s="79" t="s">
        <v>1577</v>
      </c>
      <c r="E3735" s="89">
        <v>6111</v>
      </c>
      <c r="F3735" s="79"/>
      <c r="G3735" s="75" t="s">
        <v>1906</v>
      </c>
      <c r="H3735" s="13" t="s">
        <v>33</v>
      </c>
      <c r="I3735" s="14">
        <v>2328727</v>
      </c>
      <c r="J3735" s="14">
        <f t="shared" si="9841"/>
        <v>2451357</v>
      </c>
      <c r="K3735" s="14">
        <v>2406357</v>
      </c>
      <c r="L3735" s="14">
        <f t="shared" si="9844"/>
        <v>45000</v>
      </c>
      <c r="M3735" s="14">
        <v>45000</v>
      </c>
      <c r="N3735" s="14">
        <v>0</v>
      </c>
      <c r="O3735" s="14">
        <v>0</v>
      </c>
      <c r="P3735" s="14">
        <v>0</v>
      </c>
      <c r="Q3735" s="14">
        <v>0</v>
      </c>
      <c r="R3735" s="14">
        <v>45000</v>
      </c>
      <c r="S3735" s="14"/>
      <c r="T3735" s="14"/>
      <c r="U3735" s="14"/>
      <c r="V3735" s="14"/>
      <c r="W3735" s="14"/>
      <c r="X3735" s="14">
        <f t="shared" si="9680"/>
        <v>45000</v>
      </c>
      <c r="Y3735" s="14">
        <f>1260+3240</f>
        <v>4500</v>
      </c>
      <c r="Z3735" s="14">
        <f>6414+86</f>
        <v>6500</v>
      </c>
      <c r="AA3735" s="14">
        <f>10135+7000</f>
        <v>17135</v>
      </c>
      <c r="AB3735" s="14">
        <f>3260+5740</f>
        <v>9000</v>
      </c>
      <c r="AC3735" s="14">
        <v>3726</v>
      </c>
      <c r="AD3735" s="14">
        <v>4139</v>
      </c>
      <c r="AE3735" s="14"/>
      <c r="AF3735" s="14"/>
      <c r="AG3735" s="14"/>
      <c r="AH3735" s="14">
        <v>45000</v>
      </c>
      <c r="AI3735" s="14">
        <v>0</v>
      </c>
      <c r="AJ3735" s="14">
        <v>0</v>
      </c>
      <c r="AK3735" s="14"/>
      <c r="AL3735" s="14"/>
      <c r="AM3735" s="14"/>
      <c r="AN3735" s="14"/>
      <c r="AO3735" s="14"/>
      <c r="AP3735" s="14">
        <f t="shared" si="9681"/>
        <v>0</v>
      </c>
      <c r="AQ3735" s="14"/>
      <c r="AR3735" s="14"/>
      <c r="AS3735" s="14"/>
      <c r="AT3735" s="14"/>
      <c r="AU3735" s="14"/>
      <c r="AV3735" s="14"/>
      <c r="AW3735" s="14"/>
      <c r="AX3735" s="14"/>
      <c r="AY3735" s="14"/>
      <c r="AZ3735" s="14">
        <v>0</v>
      </c>
      <c r="BA3735" s="14">
        <v>0</v>
      </c>
      <c r="BB3735" s="14">
        <v>0</v>
      </c>
      <c r="BC3735" s="14"/>
      <c r="BD3735" s="14"/>
      <c r="BE3735" s="14"/>
      <c r="BF3735" s="14"/>
      <c r="BG3735" s="14"/>
      <c r="BH3735" s="14">
        <f t="shared" si="9682"/>
        <v>0</v>
      </c>
      <c r="BI3735" s="14"/>
      <c r="BJ3735" s="14"/>
      <c r="BK3735" s="14"/>
      <c r="BL3735" s="14"/>
      <c r="BM3735" s="14"/>
      <c r="BN3735" s="14"/>
      <c r="BO3735" s="14"/>
      <c r="BP3735" s="14"/>
      <c r="BQ3735" s="14"/>
      <c r="BR3735" s="14">
        <v>0</v>
      </c>
      <c r="BS3735" s="14">
        <v>0</v>
      </c>
      <c r="BT3735" s="14">
        <v>2573925</v>
      </c>
      <c r="BU3735" s="14">
        <v>2528925</v>
      </c>
      <c r="BV3735" s="14">
        <v>1355836</v>
      </c>
      <c r="BW3735" s="14">
        <f t="shared" si="9840"/>
        <v>654000</v>
      </c>
      <c r="BX3735" s="14">
        <v>234000</v>
      </c>
      <c r="BY3735" s="14">
        <v>210000</v>
      </c>
      <c r="BZ3735" s="14">
        <v>210000</v>
      </c>
      <c r="CA3735" s="14">
        <f t="shared" si="9842"/>
        <v>2009836</v>
      </c>
      <c r="CB3735" s="122">
        <f t="shared" si="9853"/>
        <v>79.473926668446083</v>
      </c>
    </row>
    <row r="3736" spans="1:80" x14ac:dyDescent="0.25">
      <c r="A3736" s="1" t="s">
        <v>928</v>
      </c>
      <c r="B3736" s="1" t="s">
        <v>88</v>
      </c>
      <c r="C3736" s="1" t="s">
        <v>1576</v>
      </c>
      <c r="D3736" s="82" t="s">
        <v>1577</v>
      </c>
      <c r="E3736" s="82" t="s">
        <v>34</v>
      </c>
      <c r="F3736" s="79" t="s">
        <v>1</v>
      </c>
      <c r="G3736" s="13" t="s">
        <v>1</v>
      </c>
      <c r="H3736" s="2" t="s">
        <v>35</v>
      </c>
      <c r="I3736" s="12">
        <f>SUM(I3737:I3741)</f>
        <v>320900</v>
      </c>
      <c r="J3736" s="12">
        <f t="shared" si="9841"/>
        <v>365306</v>
      </c>
      <c r="K3736" s="12">
        <f t="shared" ref="K3736" si="9863">SUM(K3737:K3741)</f>
        <v>356806</v>
      </c>
      <c r="L3736" s="12">
        <f t="shared" si="9844"/>
        <v>8500</v>
      </c>
      <c r="M3736" s="12">
        <f t="shared" ref="M3736:Q3736" si="9864">SUM(M3737:M3741)</f>
        <v>8500</v>
      </c>
      <c r="N3736" s="12">
        <f t="shared" si="9864"/>
        <v>0</v>
      </c>
      <c r="O3736" s="12">
        <f t="shared" si="9864"/>
        <v>0</v>
      </c>
      <c r="P3736" s="12">
        <f t="shared" si="9864"/>
        <v>0</v>
      </c>
      <c r="Q3736" s="12">
        <f t="shared" si="9864"/>
        <v>0</v>
      </c>
      <c r="R3736" s="12">
        <f t="shared" ref="R3736:AG3736" si="9865">SUM(R3737:R3741)</f>
        <v>8500</v>
      </c>
      <c r="S3736" s="12">
        <f t="shared" si="9865"/>
        <v>0</v>
      </c>
      <c r="T3736" s="12">
        <f t="shared" si="9865"/>
        <v>0</v>
      </c>
      <c r="U3736" s="12">
        <f t="shared" si="9865"/>
        <v>0</v>
      </c>
      <c r="V3736" s="12">
        <f t="shared" si="9865"/>
        <v>0</v>
      </c>
      <c r="W3736" s="12">
        <f t="shared" si="9865"/>
        <v>0</v>
      </c>
      <c r="X3736" s="12">
        <f t="shared" si="9865"/>
        <v>8500</v>
      </c>
      <c r="Y3736" s="12">
        <f t="shared" si="9865"/>
        <v>0</v>
      </c>
      <c r="Z3736" s="12">
        <f t="shared" si="9865"/>
        <v>0</v>
      </c>
      <c r="AA3736" s="12">
        <f t="shared" si="9865"/>
        <v>0</v>
      </c>
      <c r="AB3736" s="12">
        <f t="shared" si="9865"/>
        <v>0</v>
      </c>
      <c r="AC3736" s="12">
        <f t="shared" si="9865"/>
        <v>0</v>
      </c>
      <c r="AD3736" s="12">
        <f t="shared" si="9865"/>
        <v>0</v>
      </c>
      <c r="AE3736" s="12">
        <f t="shared" si="9865"/>
        <v>0</v>
      </c>
      <c r="AF3736" s="12">
        <f t="shared" si="9865"/>
        <v>0</v>
      </c>
      <c r="AG3736" s="12">
        <f t="shared" si="9865"/>
        <v>0</v>
      </c>
      <c r="AH3736" s="12">
        <v>0</v>
      </c>
      <c r="AI3736" s="12">
        <v>8500</v>
      </c>
      <c r="AJ3736" s="12">
        <f t="shared" ref="AJ3736:AY3736" si="9866">SUM(AJ3737:AJ3741)</f>
        <v>0</v>
      </c>
      <c r="AK3736" s="12">
        <f t="shared" si="9866"/>
        <v>0</v>
      </c>
      <c r="AL3736" s="12">
        <f t="shared" si="9866"/>
        <v>0</v>
      </c>
      <c r="AM3736" s="12">
        <f t="shared" si="9866"/>
        <v>0</v>
      </c>
      <c r="AN3736" s="12">
        <f t="shared" si="9866"/>
        <v>0</v>
      </c>
      <c r="AO3736" s="12">
        <f t="shared" si="9866"/>
        <v>0</v>
      </c>
      <c r="AP3736" s="12">
        <f t="shared" si="9866"/>
        <v>0</v>
      </c>
      <c r="AQ3736" s="12">
        <f t="shared" si="9866"/>
        <v>0</v>
      </c>
      <c r="AR3736" s="12">
        <f t="shared" si="9866"/>
        <v>0</v>
      </c>
      <c r="AS3736" s="12">
        <f t="shared" si="9866"/>
        <v>0</v>
      </c>
      <c r="AT3736" s="12">
        <f t="shared" si="9866"/>
        <v>0</v>
      </c>
      <c r="AU3736" s="12">
        <f t="shared" si="9866"/>
        <v>0</v>
      </c>
      <c r="AV3736" s="12">
        <f t="shared" si="9866"/>
        <v>0</v>
      </c>
      <c r="AW3736" s="12">
        <f t="shared" si="9866"/>
        <v>0</v>
      </c>
      <c r="AX3736" s="12">
        <f t="shared" si="9866"/>
        <v>0</v>
      </c>
      <c r="AY3736" s="12">
        <f t="shared" si="9866"/>
        <v>0</v>
      </c>
      <c r="AZ3736" s="12">
        <v>0</v>
      </c>
      <c r="BA3736" s="12">
        <v>0</v>
      </c>
      <c r="BB3736" s="12">
        <f t="shared" ref="BB3736:BQ3736" si="9867">SUM(BB3737:BB3741)</f>
        <v>0</v>
      </c>
      <c r="BC3736" s="12">
        <f t="shared" si="9867"/>
        <v>0</v>
      </c>
      <c r="BD3736" s="12">
        <f t="shared" si="9867"/>
        <v>0</v>
      </c>
      <c r="BE3736" s="12">
        <f t="shared" si="9867"/>
        <v>0</v>
      </c>
      <c r="BF3736" s="12">
        <f t="shared" si="9867"/>
        <v>0</v>
      </c>
      <c r="BG3736" s="12">
        <f t="shared" si="9867"/>
        <v>0</v>
      </c>
      <c r="BH3736" s="12">
        <f t="shared" si="9867"/>
        <v>0</v>
      </c>
      <c r="BI3736" s="12">
        <f t="shared" si="9867"/>
        <v>0</v>
      </c>
      <c r="BJ3736" s="12">
        <f t="shared" si="9867"/>
        <v>0</v>
      </c>
      <c r="BK3736" s="12">
        <f t="shared" si="9867"/>
        <v>0</v>
      </c>
      <c r="BL3736" s="12">
        <f t="shared" si="9867"/>
        <v>0</v>
      </c>
      <c r="BM3736" s="12">
        <f t="shared" si="9867"/>
        <v>0</v>
      </c>
      <c r="BN3736" s="12">
        <f t="shared" si="9867"/>
        <v>0</v>
      </c>
      <c r="BO3736" s="12">
        <f t="shared" si="9867"/>
        <v>0</v>
      </c>
      <c r="BP3736" s="12">
        <f t="shared" si="9867"/>
        <v>0</v>
      </c>
      <c r="BQ3736" s="12">
        <f t="shared" si="9867"/>
        <v>0</v>
      </c>
      <c r="BR3736" s="12">
        <v>0</v>
      </c>
      <c r="BS3736" s="12">
        <v>0</v>
      </c>
      <c r="BT3736" s="12">
        <f t="shared" ref="BT3736:BX3736" si="9868">SUM(BT3737:BT3741)</f>
        <v>365306</v>
      </c>
      <c r="BU3736" s="12">
        <f t="shared" si="9868"/>
        <v>359023</v>
      </c>
      <c r="BV3736" s="12">
        <f t="shared" si="9868"/>
        <v>208457</v>
      </c>
      <c r="BW3736" s="12">
        <f t="shared" si="9868"/>
        <v>67500</v>
      </c>
      <c r="BX3736" s="12">
        <f t="shared" si="9868"/>
        <v>22500</v>
      </c>
      <c r="BY3736" s="12">
        <f t="shared" ref="BY3736" si="9869">SUM(BY3737:BY3741)</f>
        <v>22500</v>
      </c>
      <c r="BZ3736" s="12">
        <f t="shared" ref="BZ3736" si="9870">SUM(BZ3737:BZ3741)</f>
        <v>22500</v>
      </c>
      <c r="CA3736" s="12">
        <f t="shared" si="9842"/>
        <v>275957</v>
      </c>
      <c r="CB3736" s="124">
        <f t="shared" si="9853"/>
        <v>76.863320734326209</v>
      </c>
    </row>
    <row r="3737" spans="1:80" x14ac:dyDescent="0.25">
      <c r="A3737" s="4" t="s">
        <v>928</v>
      </c>
      <c r="B3737" s="4" t="s">
        <v>88</v>
      </c>
      <c r="C3737" s="4" t="s">
        <v>1576</v>
      </c>
      <c r="D3737" s="79" t="s">
        <v>1577</v>
      </c>
      <c r="E3737" s="89">
        <v>6112</v>
      </c>
      <c r="F3737" s="79" t="s">
        <v>1579</v>
      </c>
      <c r="G3737" s="75" t="s">
        <v>1906</v>
      </c>
      <c r="H3737" s="13" t="s">
        <v>92</v>
      </c>
      <c r="I3737" s="14">
        <v>38700</v>
      </c>
      <c r="J3737" s="14">
        <f t="shared" si="9841"/>
        <v>42570</v>
      </c>
      <c r="K3737" s="14">
        <v>42570</v>
      </c>
      <c r="L3737" s="14">
        <f t="shared" si="9844"/>
        <v>0</v>
      </c>
      <c r="M3737" s="14">
        <v>0</v>
      </c>
      <c r="N3737" s="14">
        <v>0</v>
      </c>
      <c r="O3737" s="14">
        <v>0</v>
      </c>
      <c r="P3737" s="14">
        <v>0</v>
      </c>
      <c r="Q3737" s="14">
        <v>0</v>
      </c>
      <c r="R3737" s="14">
        <v>0</v>
      </c>
      <c r="S3737" s="14"/>
      <c r="T3737" s="14"/>
      <c r="U3737" s="14"/>
      <c r="V3737" s="14"/>
      <c r="W3737" s="14"/>
      <c r="X3737" s="14">
        <f t="shared" si="9680"/>
        <v>0</v>
      </c>
      <c r="Y3737" s="14"/>
      <c r="Z3737" s="14"/>
      <c r="AA3737" s="14"/>
      <c r="AB3737" s="14"/>
      <c r="AC3737" s="14"/>
      <c r="AD3737" s="14"/>
      <c r="AE3737" s="14"/>
      <c r="AF3737" s="14"/>
      <c r="AG3737" s="14"/>
      <c r="AH3737" s="14">
        <v>0</v>
      </c>
      <c r="AI3737" s="14">
        <v>0</v>
      </c>
      <c r="AJ3737" s="14">
        <v>0</v>
      </c>
      <c r="AK3737" s="14"/>
      <c r="AL3737" s="14"/>
      <c r="AM3737" s="14"/>
      <c r="AN3737" s="14"/>
      <c r="AO3737" s="14"/>
      <c r="AP3737" s="14">
        <f t="shared" si="9681"/>
        <v>0</v>
      </c>
      <c r="AQ3737" s="14"/>
      <c r="AR3737" s="14"/>
      <c r="AS3737" s="14"/>
      <c r="AT3737" s="14"/>
      <c r="AU3737" s="14"/>
      <c r="AV3737" s="14"/>
      <c r="AW3737" s="14"/>
      <c r="AX3737" s="14"/>
      <c r="AY3737" s="14"/>
      <c r="AZ3737" s="14">
        <v>0</v>
      </c>
      <c r="BA3737" s="14">
        <v>0</v>
      </c>
      <c r="BB3737" s="14">
        <v>0</v>
      </c>
      <c r="BC3737" s="14"/>
      <c r="BD3737" s="14"/>
      <c r="BE3737" s="14"/>
      <c r="BF3737" s="14"/>
      <c r="BG3737" s="14"/>
      <c r="BH3737" s="14">
        <f t="shared" si="9682"/>
        <v>0</v>
      </c>
      <c r="BI3737" s="14"/>
      <c r="BJ3737" s="14"/>
      <c r="BK3737" s="14"/>
      <c r="BL3737" s="14"/>
      <c r="BM3737" s="14"/>
      <c r="BN3737" s="14"/>
      <c r="BO3737" s="14"/>
      <c r="BP3737" s="14"/>
      <c r="BQ3737" s="14"/>
      <c r="BR3737" s="14">
        <v>0</v>
      </c>
      <c r="BS3737" s="14">
        <v>0</v>
      </c>
      <c r="BT3737" s="14">
        <v>42570</v>
      </c>
      <c r="BU3737" s="14">
        <v>42570</v>
      </c>
      <c r="BV3737" s="14">
        <v>22500</v>
      </c>
      <c r="BW3737" s="14">
        <f t="shared" si="9840"/>
        <v>12000</v>
      </c>
      <c r="BX3737" s="14">
        <v>4000</v>
      </c>
      <c r="BY3737" s="14">
        <v>4000</v>
      </c>
      <c r="BZ3737" s="14">
        <v>4000</v>
      </c>
      <c r="CA3737" s="14">
        <f t="shared" si="9842"/>
        <v>34500</v>
      </c>
      <c r="CB3737" s="122">
        <f t="shared" si="9853"/>
        <v>81.042988019732206</v>
      </c>
    </row>
    <row r="3738" spans="1:80" x14ac:dyDescent="0.25">
      <c r="A3738" s="4" t="s">
        <v>928</v>
      </c>
      <c r="B3738" s="4" t="s">
        <v>88</v>
      </c>
      <c r="C3738" s="4" t="s">
        <v>1576</v>
      </c>
      <c r="D3738" s="79" t="s">
        <v>1577</v>
      </c>
      <c r="E3738" s="89">
        <v>6112</v>
      </c>
      <c r="F3738" s="79" t="s">
        <v>1580</v>
      </c>
      <c r="G3738" s="75" t="s">
        <v>1906</v>
      </c>
      <c r="H3738" s="13" t="s">
        <v>39</v>
      </c>
      <c r="I3738" s="14">
        <v>202000</v>
      </c>
      <c r="J3738" s="14">
        <f t="shared" si="9841"/>
        <v>221500</v>
      </c>
      <c r="K3738" s="14">
        <v>214500</v>
      </c>
      <c r="L3738" s="14">
        <f t="shared" si="9844"/>
        <v>7000</v>
      </c>
      <c r="M3738" s="14">
        <v>7000</v>
      </c>
      <c r="N3738" s="14">
        <v>0</v>
      </c>
      <c r="O3738" s="14">
        <v>0</v>
      </c>
      <c r="P3738" s="14">
        <v>0</v>
      </c>
      <c r="Q3738" s="14">
        <v>0</v>
      </c>
      <c r="R3738" s="14">
        <v>7000</v>
      </c>
      <c r="S3738" s="14"/>
      <c r="T3738" s="14"/>
      <c r="U3738" s="14"/>
      <c r="V3738" s="14"/>
      <c r="W3738" s="14"/>
      <c r="X3738" s="14">
        <f t="shared" ref="X3738:X3799" si="9871">R3738+S3738+T3738+U3738+V3738+W3738</f>
        <v>7000</v>
      </c>
      <c r="Y3738" s="14"/>
      <c r="Z3738" s="14"/>
      <c r="AA3738" s="14"/>
      <c r="AB3738" s="14"/>
      <c r="AC3738" s="14"/>
      <c r="AD3738" s="14"/>
      <c r="AE3738" s="14"/>
      <c r="AF3738" s="14"/>
      <c r="AG3738" s="14"/>
      <c r="AH3738" s="14">
        <v>0</v>
      </c>
      <c r="AI3738" s="14">
        <v>7000</v>
      </c>
      <c r="AJ3738" s="14">
        <v>0</v>
      </c>
      <c r="AK3738" s="14"/>
      <c r="AL3738" s="14"/>
      <c r="AM3738" s="14"/>
      <c r="AN3738" s="14"/>
      <c r="AO3738" s="14"/>
      <c r="AP3738" s="14">
        <f t="shared" ref="AP3738:AP3799" si="9872">AJ3738+AK3738+AL3738+AM3738+AN3738+AO3738</f>
        <v>0</v>
      </c>
      <c r="AQ3738" s="14"/>
      <c r="AR3738" s="14"/>
      <c r="AS3738" s="14"/>
      <c r="AT3738" s="14"/>
      <c r="AU3738" s="14"/>
      <c r="AV3738" s="14"/>
      <c r="AW3738" s="14"/>
      <c r="AX3738" s="14"/>
      <c r="AY3738" s="14"/>
      <c r="AZ3738" s="14">
        <v>0</v>
      </c>
      <c r="BA3738" s="14">
        <v>0</v>
      </c>
      <c r="BB3738" s="14">
        <v>0</v>
      </c>
      <c r="BC3738" s="14"/>
      <c r="BD3738" s="14"/>
      <c r="BE3738" s="14"/>
      <c r="BF3738" s="14"/>
      <c r="BG3738" s="14"/>
      <c r="BH3738" s="14">
        <f t="shared" ref="BH3738:BH3799" si="9873">BB3738+BC3738+BD3738+BE3738+BF3738+BG3738</f>
        <v>0</v>
      </c>
      <c r="BI3738" s="14"/>
      <c r="BJ3738" s="14"/>
      <c r="BK3738" s="14"/>
      <c r="BL3738" s="14"/>
      <c r="BM3738" s="14"/>
      <c r="BN3738" s="14"/>
      <c r="BO3738" s="14"/>
      <c r="BP3738" s="14"/>
      <c r="BQ3738" s="14"/>
      <c r="BR3738" s="14">
        <v>0</v>
      </c>
      <c r="BS3738" s="14">
        <v>0</v>
      </c>
      <c r="BT3738" s="14">
        <v>221500</v>
      </c>
      <c r="BU3738" s="14">
        <v>214500</v>
      </c>
      <c r="BV3738" s="14">
        <v>117474</v>
      </c>
      <c r="BW3738" s="14">
        <f t="shared" si="9840"/>
        <v>55500</v>
      </c>
      <c r="BX3738" s="14">
        <v>18500</v>
      </c>
      <c r="BY3738" s="14">
        <v>18500</v>
      </c>
      <c r="BZ3738" s="14">
        <v>18500</v>
      </c>
      <c r="CA3738" s="14">
        <f t="shared" si="9842"/>
        <v>172974</v>
      </c>
      <c r="CB3738" s="122">
        <f t="shared" si="9853"/>
        <v>80.640559440559443</v>
      </c>
    </row>
    <row r="3739" spans="1:80" x14ac:dyDescent="0.25">
      <c r="A3739" s="4" t="s">
        <v>928</v>
      </c>
      <c r="B3739" s="4" t="s">
        <v>88</v>
      </c>
      <c r="C3739" s="4" t="s">
        <v>1576</v>
      </c>
      <c r="D3739" s="79" t="s">
        <v>1577</v>
      </c>
      <c r="E3739" s="89">
        <v>6112</v>
      </c>
      <c r="F3739" s="79" t="s">
        <v>1581</v>
      </c>
      <c r="G3739" s="75" t="s">
        <v>1906</v>
      </c>
      <c r="H3739" s="13" t="s">
        <v>41</v>
      </c>
      <c r="I3739" s="14">
        <v>32500</v>
      </c>
      <c r="J3739" s="14">
        <f t="shared" si="9841"/>
        <v>55766</v>
      </c>
      <c r="K3739" s="14">
        <v>54266</v>
      </c>
      <c r="L3739" s="14">
        <f t="shared" si="9844"/>
        <v>1500</v>
      </c>
      <c r="M3739" s="14">
        <v>1500</v>
      </c>
      <c r="N3739" s="14">
        <v>0</v>
      </c>
      <c r="O3739" s="14">
        <v>0</v>
      </c>
      <c r="P3739" s="14">
        <v>0</v>
      </c>
      <c r="Q3739" s="14">
        <v>0</v>
      </c>
      <c r="R3739" s="14">
        <v>1500</v>
      </c>
      <c r="S3739" s="14"/>
      <c r="T3739" s="14"/>
      <c r="U3739" s="14"/>
      <c r="V3739" s="14"/>
      <c r="W3739" s="14"/>
      <c r="X3739" s="14">
        <f t="shared" si="9871"/>
        <v>1500</v>
      </c>
      <c r="Y3739" s="14"/>
      <c r="Z3739" s="14"/>
      <c r="AA3739" s="14"/>
      <c r="AB3739" s="14"/>
      <c r="AC3739" s="14"/>
      <c r="AD3739" s="14"/>
      <c r="AE3739" s="14"/>
      <c r="AF3739" s="14"/>
      <c r="AG3739" s="14"/>
      <c r="AH3739" s="14">
        <v>0</v>
      </c>
      <c r="AI3739" s="14">
        <v>1500</v>
      </c>
      <c r="AJ3739" s="14">
        <v>0</v>
      </c>
      <c r="AK3739" s="14"/>
      <c r="AL3739" s="14"/>
      <c r="AM3739" s="14"/>
      <c r="AN3739" s="14"/>
      <c r="AO3739" s="14"/>
      <c r="AP3739" s="14">
        <f t="shared" si="9872"/>
        <v>0</v>
      </c>
      <c r="AQ3739" s="14"/>
      <c r="AR3739" s="14"/>
      <c r="AS3739" s="14"/>
      <c r="AT3739" s="14"/>
      <c r="AU3739" s="14"/>
      <c r="AV3739" s="14"/>
      <c r="AW3739" s="14"/>
      <c r="AX3739" s="14"/>
      <c r="AY3739" s="14"/>
      <c r="AZ3739" s="14">
        <v>0</v>
      </c>
      <c r="BA3739" s="14">
        <v>0</v>
      </c>
      <c r="BB3739" s="14">
        <v>0</v>
      </c>
      <c r="BC3739" s="14"/>
      <c r="BD3739" s="14"/>
      <c r="BE3739" s="14"/>
      <c r="BF3739" s="14"/>
      <c r="BG3739" s="14"/>
      <c r="BH3739" s="14">
        <f t="shared" si="9873"/>
        <v>0</v>
      </c>
      <c r="BI3739" s="14"/>
      <c r="BJ3739" s="14"/>
      <c r="BK3739" s="14"/>
      <c r="BL3739" s="14"/>
      <c r="BM3739" s="14"/>
      <c r="BN3739" s="14"/>
      <c r="BO3739" s="14"/>
      <c r="BP3739" s="14"/>
      <c r="BQ3739" s="14"/>
      <c r="BR3739" s="14">
        <v>0</v>
      </c>
      <c r="BS3739" s="14">
        <v>0</v>
      </c>
      <c r="BT3739" s="14">
        <v>55766</v>
      </c>
      <c r="BU3739" s="14">
        <v>56483</v>
      </c>
      <c r="BV3739" s="14">
        <v>56483</v>
      </c>
      <c r="BW3739" s="14">
        <f t="shared" si="9840"/>
        <v>0</v>
      </c>
      <c r="BX3739" s="14"/>
      <c r="BY3739" s="14"/>
      <c r="BZ3739" s="14"/>
      <c r="CA3739" s="14">
        <f t="shared" si="9842"/>
        <v>56483</v>
      </c>
      <c r="CB3739" s="122">
        <f t="shared" si="9853"/>
        <v>100</v>
      </c>
    </row>
    <row r="3740" spans="1:80" x14ac:dyDescent="0.25">
      <c r="A3740" s="4" t="s">
        <v>928</v>
      </c>
      <c r="B3740" s="4" t="s">
        <v>88</v>
      </c>
      <c r="C3740" s="4" t="s">
        <v>1576</v>
      </c>
      <c r="D3740" s="79" t="s">
        <v>1577</v>
      </c>
      <c r="E3740" s="89">
        <v>6112</v>
      </c>
      <c r="F3740" s="79" t="s">
        <v>1582</v>
      </c>
      <c r="G3740" s="75" t="s">
        <v>1906</v>
      </c>
      <c r="H3740" s="13" t="s">
        <v>37</v>
      </c>
      <c r="I3740" s="14">
        <v>22000</v>
      </c>
      <c r="J3740" s="14">
        <f t="shared" si="9841"/>
        <v>17200</v>
      </c>
      <c r="K3740" s="14">
        <v>17200</v>
      </c>
      <c r="L3740" s="14">
        <f t="shared" si="9844"/>
        <v>0</v>
      </c>
      <c r="M3740" s="14">
        <v>0</v>
      </c>
      <c r="N3740" s="14">
        <v>0</v>
      </c>
      <c r="O3740" s="14">
        <v>0</v>
      </c>
      <c r="P3740" s="14">
        <v>0</v>
      </c>
      <c r="Q3740" s="14">
        <v>0</v>
      </c>
      <c r="R3740" s="14">
        <v>0</v>
      </c>
      <c r="S3740" s="14"/>
      <c r="T3740" s="14"/>
      <c r="U3740" s="14"/>
      <c r="V3740" s="14"/>
      <c r="W3740" s="14"/>
      <c r="X3740" s="14">
        <f t="shared" si="9871"/>
        <v>0</v>
      </c>
      <c r="Y3740" s="14"/>
      <c r="Z3740" s="14"/>
      <c r="AA3740" s="14"/>
      <c r="AB3740" s="14"/>
      <c r="AC3740" s="14"/>
      <c r="AD3740" s="14"/>
      <c r="AE3740" s="14"/>
      <c r="AF3740" s="14"/>
      <c r="AG3740" s="14"/>
      <c r="AH3740" s="14">
        <v>0</v>
      </c>
      <c r="AI3740" s="14">
        <v>0</v>
      </c>
      <c r="AJ3740" s="14">
        <v>0</v>
      </c>
      <c r="AK3740" s="14"/>
      <c r="AL3740" s="14"/>
      <c r="AM3740" s="14"/>
      <c r="AN3740" s="14"/>
      <c r="AO3740" s="14"/>
      <c r="AP3740" s="14">
        <f t="shared" si="9872"/>
        <v>0</v>
      </c>
      <c r="AQ3740" s="14"/>
      <c r="AR3740" s="14"/>
      <c r="AS3740" s="14"/>
      <c r="AT3740" s="14"/>
      <c r="AU3740" s="14"/>
      <c r="AV3740" s="14"/>
      <c r="AW3740" s="14"/>
      <c r="AX3740" s="14"/>
      <c r="AY3740" s="14"/>
      <c r="AZ3740" s="14">
        <v>0</v>
      </c>
      <c r="BA3740" s="14">
        <v>0</v>
      </c>
      <c r="BB3740" s="14">
        <v>0</v>
      </c>
      <c r="BC3740" s="14"/>
      <c r="BD3740" s="14"/>
      <c r="BE3740" s="14"/>
      <c r="BF3740" s="14"/>
      <c r="BG3740" s="14"/>
      <c r="BH3740" s="14">
        <f t="shared" si="9873"/>
        <v>0</v>
      </c>
      <c r="BI3740" s="14"/>
      <c r="BJ3740" s="14"/>
      <c r="BK3740" s="14"/>
      <c r="BL3740" s="14"/>
      <c r="BM3740" s="14"/>
      <c r="BN3740" s="14"/>
      <c r="BO3740" s="14"/>
      <c r="BP3740" s="14"/>
      <c r="BQ3740" s="14"/>
      <c r="BR3740" s="14">
        <v>0</v>
      </c>
      <c r="BS3740" s="14">
        <v>0</v>
      </c>
      <c r="BT3740" s="14">
        <v>17200</v>
      </c>
      <c r="BU3740" s="14">
        <v>17200</v>
      </c>
      <c r="BV3740" s="14">
        <v>0</v>
      </c>
      <c r="BW3740" s="14">
        <f t="shared" si="9840"/>
        <v>0</v>
      </c>
      <c r="BX3740" s="14"/>
      <c r="BY3740" s="14"/>
      <c r="BZ3740" s="14"/>
      <c r="CA3740" s="14">
        <f t="shared" si="9842"/>
        <v>0</v>
      </c>
      <c r="CB3740" s="122">
        <f t="shared" si="9853"/>
        <v>0</v>
      </c>
    </row>
    <row r="3741" spans="1:80" x14ac:dyDescent="0.25">
      <c r="A3741" s="4" t="s">
        <v>928</v>
      </c>
      <c r="B3741" s="4" t="s">
        <v>88</v>
      </c>
      <c r="C3741" s="4" t="s">
        <v>1576</v>
      </c>
      <c r="D3741" s="79" t="s">
        <v>1577</v>
      </c>
      <c r="E3741" s="89">
        <v>6112</v>
      </c>
      <c r="F3741" s="79" t="s">
        <v>1583</v>
      </c>
      <c r="G3741" s="75" t="s">
        <v>1906</v>
      </c>
      <c r="H3741" s="13" t="s">
        <v>43</v>
      </c>
      <c r="I3741" s="14">
        <v>25700</v>
      </c>
      <c r="J3741" s="14">
        <f t="shared" si="9841"/>
        <v>28270</v>
      </c>
      <c r="K3741" s="14">
        <v>28270</v>
      </c>
      <c r="L3741" s="14">
        <f t="shared" si="9844"/>
        <v>0</v>
      </c>
      <c r="M3741" s="14">
        <v>0</v>
      </c>
      <c r="N3741" s="14">
        <v>0</v>
      </c>
      <c r="O3741" s="14">
        <v>0</v>
      </c>
      <c r="P3741" s="14">
        <v>0</v>
      </c>
      <c r="Q3741" s="14">
        <v>0</v>
      </c>
      <c r="R3741" s="14">
        <v>0</v>
      </c>
      <c r="S3741" s="14"/>
      <c r="T3741" s="14"/>
      <c r="U3741" s="14"/>
      <c r="V3741" s="14"/>
      <c r="W3741" s="14"/>
      <c r="X3741" s="14">
        <f t="shared" si="9871"/>
        <v>0</v>
      </c>
      <c r="Y3741" s="14"/>
      <c r="Z3741" s="14"/>
      <c r="AA3741" s="14"/>
      <c r="AB3741" s="14"/>
      <c r="AC3741" s="14"/>
      <c r="AD3741" s="14"/>
      <c r="AE3741" s="14"/>
      <c r="AF3741" s="14"/>
      <c r="AG3741" s="14"/>
      <c r="AH3741" s="14">
        <v>0</v>
      </c>
      <c r="AI3741" s="14">
        <v>0</v>
      </c>
      <c r="AJ3741" s="14">
        <v>0</v>
      </c>
      <c r="AK3741" s="14"/>
      <c r="AL3741" s="14"/>
      <c r="AM3741" s="14"/>
      <c r="AN3741" s="14"/>
      <c r="AO3741" s="14"/>
      <c r="AP3741" s="14">
        <f t="shared" si="9872"/>
        <v>0</v>
      </c>
      <c r="AQ3741" s="14"/>
      <c r="AR3741" s="14"/>
      <c r="AS3741" s="14"/>
      <c r="AT3741" s="14"/>
      <c r="AU3741" s="14"/>
      <c r="AV3741" s="14"/>
      <c r="AW3741" s="14"/>
      <c r="AX3741" s="14"/>
      <c r="AY3741" s="14"/>
      <c r="AZ3741" s="14">
        <v>0</v>
      </c>
      <c r="BA3741" s="14">
        <v>0</v>
      </c>
      <c r="BB3741" s="14">
        <v>0</v>
      </c>
      <c r="BC3741" s="14"/>
      <c r="BD3741" s="14"/>
      <c r="BE3741" s="14"/>
      <c r="BF3741" s="14"/>
      <c r="BG3741" s="14"/>
      <c r="BH3741" s="14">
        <f t="shared" si="9873"/>
        <v>0</v>
      </c>
      <c r="BI3741" s="14"/>
      <c r="BJ3741" s="14"/>
      <c r="BK3741" s="14"/>
      <c r="BL3741" s="14"/>
      <c r="BM3741" s="14"/>
      <c r="BN3741" s="14"/>
      <c r="BO3741" s="14"/>
      <c r="BP3741" s="14"/>
      <c r="BQ3741" s="14"/>
      <c r="BR3741" s="14">
        <v>0</v>
      </c>
      <c r="BS3741" s="14">
        <v>0</v>
      </c>
      <c r="BT3741" s="14">
        <v>28270</v>
      </c>
      <c r="BU3741" s="14">
        <v>28270</v>
      </c>
      <c r="BV3741" s="14">
        <v>12000</v>
      </c>
      <c r="BW3741" s="14">
        <f t="shared" si="9840"/>
        <v>0</v>
      </c>
      <c r="BX3741" s="14"/>
      <c r="BY3741" s="14"/>
      <c r="BZ3741" s="14"/>
      <c r="CA3741" s="14">
        <f t="shared" si="9842"/>
        <v>12000</v>
      </c>
      <c r="CB3741" s="122">
        <f t="shared" si="9853"/>
        <v>42.447824548991861</v>
      </c>
    </row>
    <row r="3742" spans="1:80" x14ac:dyDescent="0.25">
      <c r="A3742" s="4" t="s">
        <v>928</v>
      </c>
      <c r="B3742" s="4" t="s">
        <v>88</v>
      </c>
      <c r="C3742" s="4" t="s">
        <v>1576</v>
      </c>
      <c r="D3742" s="79" t="s">
        <v>1577</v>
      </c>
      <c r="E3742" s="78" t="s">
        <v>44</v>
      </c>
      <c r="F3742" s="78" t="s">
        <v>1</v>
      </c>
      <c r="G3742" s="2" t="s">
        <v>1</v>
      </c>
      <c r="H3742" s="2" t="s">
        <v>45</v>
      </c>
      <c r="I3742" s="12">
        <f>SUM(I3743)</f>
        <v>244516</v>
      </c>
      <c r="J3742" s="12">
        <f t="shared" si="9841"/>
        <v>257392</v>
      </c>
      <c r="K3742" s="12">
        <f t="shared" ref="K3742:Q3742" si="9874">SUM(K3743)</f>
        <v>252392</v>
      </c>
      <c r="L3742" s="12">
        <f t="shared" si="9844"/>
        <v>5000</v>
      </c>
      <c r="M3742" s="12">
        <f t="shared" si="9874"/>
        <v>5000</v>
      </c>
      <c r="N3742" s="12">
        <f t="shared" si="9874"/>
        <v>0</v>
      </c>
      <c r="O3742" s="12">
        <f t="shared" si="9874"/>
        <v>0</v>
      </c>
      <c r="P3742" s="12">
        <f t="shared" si="9874"/>
        <v>0</v>
      </c>
      <c r="Q3742" s="12">
        <f t="shared" si="9874"/>
        <v>0</v>
      </c>
      <c r="R3742" s="12">
        <f t="shared" ref="R3742:AG3742" si="9875">SUM(R3743)</f>
        <v>5000</v>
      </c>
      <c r="S3742" s="12">
        <f t="shared" si="9875"/>
        <v>0</v>
      </c>
      <c r="T3742" s="12">
        <f t="shared" si="9875"/>
        <v>0</v>
      </c>
      <c r="U3742" s="12">
        <f t="shared" si="9875"/>
        <v>0</v>
      </c>
      <c r="V3742" s="12">
        <f t="shared" si="9875"/>
        <v>0</v>
      </c>
      <c r="W3742" s="12">
        <f t="shared" si="9875"/>
        <v>0</v>
      </c>
      <c r="X3742" s="12">
        <f t="shared" si="9875"/>
        <v>5000</v>
      </c>
      <c r="Y3742" s="12">
        <f t="shared" si="9875"/>
        <v>701</v>
      </c>
      <c r="Z3742" s="12">
        <f t="shared" si="9875"/>
        <v>500</v>
      </c>
      <c r="AA3742" s="12">
        <f t="shared" si="9875"/>
        <v>1719</v>
      </c>
      <c r="AB3742" s="12">
        <f t="shared" si="9875"/>
        <v>900</v>
      </c>
      <c r="AC3742" s="12">
        <f t="shared" si="9875"/>
        <v>471</v>
      </c>
      <c r="AD3742" s="12">
        <f t="shared" si="9875"/>
        <v>709</v>
      </c>
      <c r="AE3742" s="12">
        <f t="shared" si="9875"/>
        <v>0</v>
      </c>
      <c r="AF3742" s="12">
        <f t="shared" si="9875"/>
        <v>0</v>
      </c>
      <c r="AG3742" s="12">
        <f t="shared" si="9875"/>
        <v>0</v>
      </c>
      <c r="AH3742" s="12">
        <v>5000</v>
      </c>
      <c r="AI3742" s="12">
        <v>0</v>
      </c>
      <c r="AJ3742" s="12">
        <f t="shared" ref="AJ3742:AY3742" si="9876">SUM(AJ3743)</f>
        <v>0</v>
      </c>
      <c r="AK3742" s="12">
        <f t="shared" si="9876"/>
        <v>0</v>
      </c>
      <c r="AL3742" s="12">
        <f t="shared" si="9876"/>
        <v>0</v>
      </c>
      <c r="AM3742" s="12">
        <f t="shared" si="9876"/>
        <v>0</v>
      </c>
      <c r="AN3742" s="12">
        <f t="shared" si="9876"/>
        <v>0</v>
      </c>
      <c r="AO3742" s="12">
        <f t="shared" si="9876"/>
        <v>0</v>
      </c>
      <c r="AP3742" s="12">
        <f t="shared" si="9876"/>
        <v>0</v>
      </c>
      <c r="AQ3742" s="12">
        <f t="shared" si="9876"/>
        <v>0</v>
      </c>
      <c r="AR3742" s="12">
        <f t="shared" si="9876"/>
        <v>0</v>
      </c>
      <c r="AS3742" s="12">
        <f t="shared" si="9876"/>
        <v>0</v>
      </c>
      <c r="AT3742" s="12">
        <f t="shared" si="9876"/>
        <v>0</v>
      </c>
      <c r="AU3742" s="12">
        <f t="shared" si="9876"/>
        <v>0</v>
      </c>
      <c r="AV3742" s="12">
        <f t="shared" si="9876"/>
        <v>0</v>
      </c>
      <c r="AW3742" s="12">
        <f t="shared" si="9876"/>
        <v>0</v>
      </c>
      <c r="AX3742" s="12">
        <f t="shared" si="9876"/>
        <v>0</v>
      </c>
      <c r="AY3742" s="12">
        <f t="shared" si="9876"/>
        <v>0</v>
      </c>
      <c r="AZ3742" s="12">
        <v>0</v>
      </c>
      <c r="BA3742" s="12">
        <v>0</v>
      </c>
      <c r="BB3742" s="12">
        <f t="shared" ref="BB3742:BQ3742" si="9877">SUM(BB3743)</f>
        <v>0</v>
      </c>
      <c r="BC3742" s="12">
        <f t="shared" si="9877"/>
        <v>0</v>
      </c>
      <c r="BD3742" s="12">
        <f t="shared" si="9877"/>
        <v>0</v>
      </c>
      <c r="BE3742" s="12">
        <f t="shared" si="9877"/>
        <v>0</v>
      </c>
      <c r="BF3742" s="12">
        <f t="shared" si="9877"/>
        <v>0</v>
      </c>
      <c r="BG3742" s="12">
        <f t="shared" si="9877"/>
        <v>0</v>
      </c>
      <c r="BH3742" s="12">
        <f t="shared" si="9877"/>
        <v>0</v>
      </c>
      <c r="BI3742" s="12">
        <f t="shared" si="9877"/>
        <v>0</v>
      </c>
      <c r="BJ3742" s="12">
        <f t="shared" si="9877"/>
        <v>0</v>
      </c>
      <c r="BK3742" s="12">
        <f t="shared" si="9877"/>
        <v>0</v>
      </c>
      <c r="BL3742" s="12">
        <f t="shared" si="9877"/>
        <v>0</v>
      </c>
      <c r="BM3742" s="12">
        <f t="shared" si="9877"/>
        <v>0</v>
      </c>
      <c r="BN3742" s="12">
        <f t="shared" si="9877"/>
        <v>0</v>
      </c>
      <c r="BO3742" s="12">
        <f t="shared" si="9877"/>
        <v>0</v>
      </c>
      <c r="BP3742" s="12">
        <f t="shared" si="9877"/>
        <v>0</v>
      </c>
      <c r="BQ3742" s="12">
        <f t="shared" si="9877"/>
        <v>0</v>
      </c>
      <c r="BR3742" s="12">
        <v>0</v>
      </c>
      <c r="BS3742" s="12">
        <v>0</v>
      </c>
      <c r="BT3742" s="12">
        <f t="shared" ref="BT3742:BZ3742" si="9878">SUM(BT3743)</f>
        <v>270262</v>
      </c>
      <c r="BU3742" s="12">
        <f t="shared" si="9878"/>
        <v>265262</v>
      </c>
      <c r="BV3742" s="12">
        <f t="shared" si="9878"/>
        <v>142119</v>
      </c>
      <c r="BW3742" s="12">
        <f t="shared" si="9878"/>
        <v>67000</v>
      </c>
      <c r="BX3742" s="12">
        <f t="shared" si="9878"/>
        <v>25000</v>
      </c>
      <c r="BY3742" s="12">
        <f t="shared" si="9878"/>
        <v>21000</v>
      </c>
      <c r="BZ3742" s="12">
        <f t="shared" si="9878"/>
        <v>21000</v>
      </c>
      <c r="CA3742" s="12">
        <f t="shared" si="9842"/>
        <v>209119</v>
      </c>
      <c r="CB3742" s="124">
        <f t="shared" si="9853"/>
        <v>78.834887771335502</v>
      </c>
    </row>
    <row r="3743" spans="1:80" x14ac:dyDescent="0.25">
      <c r="A3743" s="4" t="s">
        <v>928</v>
      </c>
      <c r="B3743" s="4" t="s">
        <v>88</v>
      </c>
      <c r="C3743" s="4" t="s">
        <v>1576</v>
      </c>
      <c r="D3743" s="79" t="s">
        <v>1577</v>
      </c>
      <c r="E3743" s="89">
        <v>6121</v>
      </c>
      <c r="F3743" s="79"/>
      <c r="G3743" s="75" t="s">
        <v>1906</v>
      </c>
      <c r="H3743" s="13" t="s">
        <v>46</v>
      </c>
      <c r="I3743" s="14">
        <v>244516</v>
      </c>
      <c r="J3743" s="14">
        <f t="shared" si="9841"/>
        <v>257392</v>
      </c>
      <c r="K3743" s="14">
        <v>252392</v>
      </c>
      <c r="L3743" s="14">
        <f t="shared" si="9844"/>
        <v>5000</v>
      </c>
      <c r="M3743" s="14">
        <v>5000</v>
      </c>
      <c r="N3743" s="14">
        <v>0</v>
      </c>
      <c r="O3743" s="14">
        <v>0</v>
      </c>
      <c r="P3743" s="14">
        <v>0</v>
      </c>
      <c r="Q3743" s="14">
        <v>0</v>
      </c>
      <c r="R3743" s="14">
        <v>5000</v>
      </c>
      <c r="S3743" s="14"/>
      <c r="T3743" s="14"/>
      <c r="U3743" s="14"/>
      <c r="V3743" s="14"/>
      <c r="W3743" s="14"/>
      <c r="X3743" s="14">
        <f t="shared" si="9871"/>
        <v>5000</v>
      </c>
      <c r="Y3743" s="14">
        <f>133+568</f>
        <v>701</v>
      </c>
      <c r="Z3743" s="14">
        <f>445+55</f>
        <v>500</v>
      </c>
      <c r="AA3743" s="14">
        <f>1019+700</f>
        <v>1719</v>
      </c>
      <c r="AB3743" s="14">
        <f>377+523</f>
        <v>900</v>
      </c>
      <c r="AC3743" s="14">
        <v>471</v>
      </c>
      <c r="AD3743" s="14">
        <f>707+2</f>
        <v>709</v>
      </c>
      <c r="AE3743" s="14"/>
      <c r="AF3743" s="14"/>
      <c r="AG3743" s="14"/>
      <c r="AH3743" s="14">
        <v>5000</v>
      </c>
      <c r="AI3743" s="14">
        <v>0</v>
      </c>
      <c r="AJ3743" s="14">
        <v>0</v>
      </c>
      <c r="AK3743" s="14"/>
      <c r="AL3743" s="14"/>
      <c r="AM3743" s="14"/>
      <c r="AN3743" s="14"/>
      <c r="AO3743" s="14"/>
      <c r="AP3743" s="14">
        <f t="shared" si="9872"/>
        <v>0</v>
      </c>
      <c r="AQ3743" s="14"/>
      <c r="AR3743" s="14"/>
      <c r="AS3743" s="14"/>
      <c r="AT3743" s="14"/>
      <c r="AU3743" s="14"/>
      <c r="AV3743" s="14"/>
      <c r="AW3743" s="14"/>
      <c r="AX3743" s="14"/>
      <c r="AY3743" s="14"/>
      <c r="AZ3743" s="14">
        <v>0</v>
      </c>
      <c r="BA3743" s="14">
        <v>0</v>
      </c>
      <c r="BB3743" s="14">
        <v>0</v>
      </c>
      <c r="BC3743" s="14"/>
      <c r="BD3743" s="14"/>
      <c r="BE3743" s="14"/>
      <c r="BF3743" s="14"/>
      <c r="BG3743" s="14"/>
      <c r="BH3743" s="14">
        <f t="shared" si="9873"/>
        <v>0</v>
      </c>
      <c r="BI3743" s="14"/>
      <c r="BJ3743" s="14"/>
      <c r="BK3743" s="14"/>
      <c r="BL3743" s="14"/>
      <c r="BM3743" s="14"/>
      <c r="BN3743" s="14"/>
      <c r="BO3743" s="14"/>
      <c r="BP3743" s="14"/>
      <c r="BQ3743" s="14"/>
      <c r="BR3743" s="14">
        <v>0</v>
      </c>
      <c r="BS3743" s="14">
        <v>0</v>
      </c>
      <c r="BT3743" s="14">
        <v>270262</v>
      </c>
      <c r="BU3743" s="14">
        <v>265262</v>
      </c>
      <c r="BV3743" s="14">
        <v>142119</v>
      </c>
      <c r="BW3743" s="14">
        <f t="shared" si="9840"/>
        <v>67000</v>
      </c>
      <c r="BX3743" s="14">
        <v>25000</v>
      </c>
      <c r="BY3743" s="14">
        <v>21000</v>
      </c>
      <c r="BZ3743" s="14">
        <v>21000</v>
      </c>
      <c r="CA3743" s="14">
        <f t="shared" si="9842"/>
        <v>209119</v>
      </c>
      <c r="CB3743" s="122">
        <f t="shared" si="9853"/>
        <v>78.834887771335502</v>
      </c>
    </row>
    <row r="3744" spans="1:80" x14ac:dyDescent="0.25">
      <c r="A3744" s="4" t="s">
        <v>928</v>
      </c>
      <c r="B3744" s="4" t="s">
        <v>88</v>
      </c>
      <c r="C3744" s="4" t="s">
        <v>1576</v>
      </c>
      <c r="D3744" s="79" t="s">
        <v>1577</v>
      </c>
      <c r="E3744" s="78" t="s">
        <v>47</v>
      </c>
      <c r="F3744" s="78" t="s">
        <v>1</v>
      </c>
      <c r="G3744" s="2" t="s">
        <v>1</v>
      </c>
      <c r="H3744" s="2" t="s">
        <v>48</v>
      </c>
      <c r="I3744" s="12">
        <f>SUM(I3745:I3752)</f>
        <v>261900</v>
      </c>
      <c r="J3744" s="12">
        <f t="shared" si="9841"/>
        <v>279409</v>
      </c>
      <c r="K3744" s="12">
        <f t="shared" ref="K3744" si="9879">SUM(K3745:K3752)</f>
        <v>176809</v>
      </c>
      <c r="L3744" s="12">
        <f t="shared" si="9844"/>
        <v>102600</v>
      </c>
      <c r="M3744" s="12">
        <f t="shared" ref="M3744:Q3744" si="9880">SUM(M3745:M3752)</f>
        <v>102600</v>
      </c>
      <c r="N3744" s="12">
        <f t="shared" si="9880"/>
        <v>0</v>
      </c>
      <c r="O3744" s="12">
        <f t="shared" si="9880"/>
        <v>0</v>
      </c>
      <c r="P3744" s="12">
        <f t="shared" si="9880"/>
        <v>0</v>
      </c>
      <c r="Q3744" s="12">
        <f t="shared" si="9880"/>
        <v>0</v>
      </c>
      <c r="R3744" s="12">
        <f t="shared" ref="R3744:AG3744" si="9881">SUM(R3745:R3752)</f>
        <v>102600</v>
      </c>
      <c r="S3744" s="12">
        <f t="shared" si="9881"/>
        <v>0</v>
      </c>
      <c r="T3744" s="12">
        <f t="shared" si="9881"/>
        <v>0</v>
      </c>
      <c r="U3744" s="12">
        <f t="shared" si="9881"/>
        <v>0</v>
      </c>
      <c r="V3744" s="12">
        <f t="shared" si="9881"/>
        <v>0</v>
      </c>
      <c r="W3744" s="12">
        <f t="shared" si="9881"/>
        <v>0</v>
      </c>
      <c r="X3744" s="12">
        <f t="shared" si="9881"/>
        <v>102600</v>
      </c>
      <c r="Y3744" s="12">
        <f t="shared" si="9881"/>
        <v>0</v>
      </c>
      <c r="Z3744" s="12">
        <f t="shared" si="9881"/>
        <v>16218</v>
      </c>
      <c r="AA3744" s="12">
        <f t="shared" si="9881"/>
        <v>8106</v>
      </c>
      <c r="AB3744" s="12">
        <f t="shared" si="9881"/>
        <v>9397</v>
      </c>
      <c r="AC3744" s="12">
        <f t="shared" si="9881"/>
        <v>12800</v>
      </c>
      <c r="AD3744" s="12">
        <f t="shared" si="9881"/>
        <v>7372</v>
      </c>
      <c r="AE3744" s="12">
        <f t="shared" si="9881"/>
        <v>0</v>
      </c>
      <c r="AF3744" s="12">
        <f t="shared" si="9881"/>
        <v>0</v>
      </c>
      <c r="AG3744" s="12">
        <f t="shared" si="9881"/>
        <v>16408</v>
      </c>
      <c r="AH3744" s="12">
        <v>70301</v>
      </c>
      <c r="AI3744" s="12">
        <v>32299</v>
      </c>
      <c r="AJ3744" s="12">
        <f t="shared" ref="AJ3744:AY3744" si="9882">SUM(AJ3745:AJ3752)</f>
        <v>0</v>
      </c>
      <c r="AK3744" s="12">
        <f t="shared" si="9882"/>
        <v>0</v>
      </c>
      <c r="AL3744" s="12">
        <f t="shared" si="9882"/>
        <v>0</v>
      </c>
      <c r="AM3744" s="12">
        <f t="shared" si="9882"/>
        <v>0</v>
      </c>
      <c r="AN3744" s="12">
        <f t="shared" si="9882"/>
        <v>0</v>
      </c>
      <c r="AO3744" s="12">
        <f t="shared" si="9882"/>
        <v>0</v>
      </c>
      <c r="AP3744" s="12">
        <f t="shared" si="9882"/>
        <v>0</v>
      </c>
      <c r="AQ3744" s="12">
        <f t="shared" si="9882"/>
        <v>0</v>
      </c>
      <c r="AR3744" s="12">
        <f t="shared" si="9882"/>
        <v>0</v>
      </c>
      <c r="AS3744" s="12">
        <f t="shared" si="9882"/>
        <v>0</v>
      </c>
      <c r="AT3744" s="12">
        <f t="shared" si="9882"/>
        <v>0</v>
      </c>
      <c r="AU3744" s="12">
        <f t="shared" si="9882"/>
        <v>0</v>
      </c>
      <c r="AV3744" s="12">
        <f t="shared" si="9882"/>
        <v>0</v>
      </c>
      <c r="AW3744" s="12">
        <f t="shared" si="9882"/>
        <v>0</v>
      </c>
      <c r="AX3744" s="12">
        <f t="shared" si="9882"/>
        <v>0</v>
      </c>
      <c r="AY3744" s="12">
        <f t="shared" si="9882"/>
        <v>0</v>
      </c>
      <c r="AZ3744" s="12">
        <v>0</v>
      </c>
      <c r="BA3744" s="12">
        <v>0</v>
      </c>
      <c r="BB3744" s="12">
        <f t="shared" ref="BB3744:BQ3744" si="9883">SUM(BB3745:BB3752)</f>
        <v>0</v>
      </c>
      <c r="BC3744" s="12">
        <f t="shared" si="9883"/>
        <v>8018</v>
      </c>
      <c r="BD3744" s="12">
        <f t="shared" si="9883"/>
        <v>0</v>
      </c>
      <c r="BE3744" s="12">
        <f t="shared" si="9883"/>
        <v>18289</v>
      </c>
      <c r="BF3744" s="12">
        <f t="shared" si="9883"/>
        <v>0</v>
      </c>
      <c r="BG3744" s="12">
        <f t="shared" si="9883"/>
        <v>0</v>
      </c>
      <c r="BH3744" s="12">
        <f t="shared" si="9883"/>
        <v>26307</v>
      </c>
      <c r="BI3744" s="12">
        <f t="shared" si="9883"/>
        <v>0</v>
      </c>
      <c r="BJ3744" s="12">
        <f t="shared" si="9883"/>
        <v>2861</v>
      </c>
      <c r="BK3744" s="12">
        <f t="shared" si="9883"/>
        <v>8978</v>
      </c>
      <c r="BL3744" s="12">
        <f t="shared" si="9883"/>
        <v>0</v>
      </c>
      <c r="BM3744" s="12">
        <f t="shared" si="9883"/>
        <v>0</v>
      </c>
      <c r="BN3744" s="12">
        <f t="shared" si="9883"/>
        <v>0</v>
      </c>
      <c r="BO3744" s="12">
        <f t="shared" si="9883"/>
        <v>3500</v>
      </c>
      <c r="BP3744" s="12">
        <f t="shared" si="9883"/>
        <v>10584</v>
      </c>
      <c r="BQ3744" s="12">
        <f t="shared" si="9883"/>
        <v>384</v>
      </c>
      <c r="BR3744" s="12">
        <v>26307</v>
      </c>
      <c r="BS3744" s="12">
        <v>0</v>
      </c>
      <c r="BT3744" s="12">
        <f t="shared" ref="BT3744:BZ3744" si="9884">SUM(BT3745:BT3752)</f>
        <v>294100</v>
      </c>
      <c r="BU3744" s="12">
        <f t="shared" si="9884"/>
        <v>191500</v>
      </c>
      <c r="BV3744" s="12">
        <f t="shared" si="9884"/>
        <v>96195</v>
      </c>
      <c r="BW3744" s="12">
        <f t="shared" si="9884"/>
        <v>44816</v>
      </c>
      <c r="BX3744" s="12">
        <f t="shared" si="9884"/>
        <v>17192</v>
      </c>
      <c r="BY3744" s="12">
        <f t="shared" si="9884"/>
        <v>13812</v>
      </c>
      <c r="BZ3744" s="12">
        <f t="shared" si="9884"/>
        <v>13812</v>
      </c>
      <c r="CA3744" s="12">
        <f t="shared" si="9842"/>
        <v>141011</v>
      </c>
      <c r="CB3744" s="124">
        <f t="shared" si="9853"/>
        <v>73.634986945169715</v>
      </c>
    </row>
    <row r="3745" spans="1:80" x14ac:dyDescent="0.25">
      <c r="A3745" s="4" t="s">
        <v>928</v>
      </c>
      <c r="B3745" s="4" t="s">
        <v>88</v>
      </c>
      <c r="C3745" s="4" t="s">
        <v>1576</v>
      </c>
      <c r="D3745" s="79" t="s">
        <v>1577</v>
      </c>
      <c r="E3745" s="89">
        <v>6131</v>
      </c>
      <c r="F3745" s="79"/>
      <c r="G3745" s="75" t="s">
        <v>1906</v>
      </c>
      <c r="H3745" s="13" t="s">
        <v>49</v>
      </c>
      <c r="I3745" s="14">
        <v>1000</v>
      </c>
      <c r="J3745" s="14">
        <f t="shared" si="9841"/>
        <v>2500</v>
      </c>
      <c r="K3745" s="14">
        <v>1900</v>
      </c>
      <c r="L3745" s="14">
        <f t="shared" si="9844"/>
        <v>600</v>
      </c>
      <c r="M3745" s="14">
        <v>600</v>
      </c>
      <c r="N3745" s="14">
        <v>0</v>
      </c>
      <c r="O3745" s="14">
        <v>0</v>
      </c>
      <c r="P3745" s="14">
        <v>0</v>
      </c>
      <c r="Q3745" s="14">
        <v>0</v>
      </c>
      <c r="R3745" s="14">
        <v>600</v>
      </c>
      <c r="S3745" s="14"/>
      <c r="T3745" s="14"/>
      <c r="U3745" s="14"/>
      <c r="V3745" s="14"/>
      <c r="W3745" s="14"/>
      <c r="X3745" s="14">
        <f t="shared" si="9871"/>
        <v>600</v>
      </c>
      <c r="Y3745" s="14"/>
      <c r="Z3745" s="14"/>
      <c r="AA3745" s="14"/>
      <c r="AB3745" s="14"/>
      <c r="AC3745" s="14"/>
      <c r="AD3745" s="14"/>
      <c r="AE3745" s="14"/>
      <c r="AF3745" s="14"/>
      <c r="AG3745" s="14"/>
      <c r="AH3745" s="14">
        <v>0</v>
      </c>
      <c r="AI3745" s="14">
        <v>600</v>
      </c>
      <c r="AJ3745" s="14">
        <v>0</v>
      </c>
      <c r="AK3745" s="14"/>
      <c r="AL3745" s="14"/>
      <c r="AM3745" s="14"/>
      <c r="AN3745" s="14"/>
      <c r="AO3745" s="14"/>
      <c r="AP3745" s="14">
        <f t="shared" si="9872"/>
        <v>0</v>
      </c>
      <c r="AQ3745" s="14"/>
      <c r="AR3745" s="14"/>
      <c r="AS3745" s="14"/>
      <c r="AT3745" s="14"/>
      <c r="AU3745" s="14"/>
      <c r="AV3745" s="14"/>
      <c r="AW3745" s="14"/>
      <c r="AX3745" s="14"/>
      <c r="AY3745" s="14"/>
      <c r="AZ3745" s="14">
        <v>0</v>
      </c>
      <c r="BA3745" s="14">
        <v>0</v>
      </c>
      <c r="BB3745" s="14">
        <v>0</v>
      </c>
      <c r="BC3745" s="14"/>
      <c r="BD3745" s="14"/>
      <c r="BE3745" s="14"/>
      <c r="BF3745" s="14"/>
      <c r="BG3745" s="14"/>
      <c r="BH3745" s="14">
        <f t="shared" si="9873"/>
        <v>0</v>
      </c>
      <c r="BI3745" s="14"/>
      <c r="BJ3745" s="14"/>
      <c r="BK3745" s="14"/>
      <c r="BL3745" s="14"/>
      <c r="BM3745" s="14"/>
      <c r="BN3745" s="14"/>
      <c r="BO3745" s="14"/>
      <c r="BP3745" s="14"/>
      <c r="BQ3745" s="14"/>
      <c r="BR3745" s="14">
        <v>0</v>
      </c>
      <c r="BS3745" s="14">
        <v>0</v>
      </c>
      <c r="BT3745" s="14">
        <v>2500</v>
      </c>
      <c r="BU3745" s="14">
        <v>1900</v>
      </c>
      <c r="BV3745" s="14">
        <v>1000</v>
      </c>
      <c r="BW3745" s="14">
        <f t="shared" si="9840"/>
        <v>900</v>
      </c>
      <c r="BX3745" s="14">
        <v>900</v>
      </c>
      <c r="BY3745" s="14"/>
      <c r="BZ3745" s="14"/>
      <c r="CA3745" s="14">
        <f t="shared" si="9842"/>
        <v>1900</v>
      </c>
      <c r="CB3745" s="122">
        <f t="shared" si="9853"/>
        <v>100</v>
      </c>
    </row>
    <row r="3746" spans="1:80" x14ac:dyDescent="0.25">
      <c r="A3746" s="4" t="s">
        <v>928</v>
      </c>
      <c r="B3746" s="4" t="s">
        <v>88</v>
      </c>
      <c r="C3746" s="4" t="s">
        <v>1576</v>
      </c>
      <c r="D3746" s="79" t="s">
        <v>1577</v>
      </c>
      <c r="E3746" s="89">
        <v>6132</v>
      </c>
      <c r="F3746" s="79"/>
      <c r="G3746" s="75" t="s">
        <v>1906</v>
      </c>
      <c r="H3746" s="13" t="s">
        <v>196</v>
      </c>
      <c r="I3746" s="14">
        <v>66000</v>
      </c>
      <c r="J3746" s="14">
        <f t="shared" si="9841"/>
        <v>72600</v>
      </c>
      <c r="K3746" s="14">
        <v>72600</v>
      </c>
      <c r="L3746" s="14">
        <f t="shared" si="9844"/>
        <v>0</v>
      </c>
      <c r="M3746" s="14">
        <v>0</v>
      </c>
      <c r="N3746" s="14">
        <v>0</v>
      </c>
      <c r="O3746" s="14">
        <v>0</v>
      </c>
      <c r="P3746" s="14">
        <v>0</v>
      </c>
      <c r="Q3746" s="14">
        <v>0</v>
      </c>
      <c r="R3746" s="14">
        <v>0</v>
      </c>
      <c r="S3746" s="14"/>
      <c r="T3746" s="14"/>
      <c r="U3746" s="14"/>
      <c r="V3746" s="14"/>
      <c r="W3746" s="14"/>
      <c r="X3746" s="14">
        <f t="shared" si="9871"/>
        <v>0</v>
      </c>
      <c r="Y3746" s="14"/>
      <c r="Z3746" s="14"/>
      <c r="AA3746" s="14"/>
      <c r="AB3746" s="14"/>
      <c r="AC3746" s="14"/>
      <c r="AD3746" s="14"/>
      <c r="AE3746" s="14"/>
      <c r="AF3746" s="14"/>
      <c r="AG3746" s="14"/>
      <c r="AH3746" s="14">
        <v>0</v>
      </c>
      <c r="AI3746" s="14">
        <v>0</v>
      </c>
      <c r="AJ3746" s="14">
        <v>0</v>
      </c>
      <c r="AK3746" s="14"/>
      <c r="AL3746" s="14"/>
      <c r="AM3746" s="14"/>
      <c r="AN3746" s="14"/>
      <c r="AO3746" s="14"/>
      <c r="AP3746" s="14">
        <f t="shared" si="9872"/>
        <v>0</v>
      </c>
      <c r="AQ3746" s="14"/>
      <c r="AR3746" s="14"/>
      <c r="AS3746" s="14"/>
      <c r="AT3746" s="14"/>
      <c r="AU3746" s="14"/>
      <c r="AV3746" s="14"/>
      <c r="AW3746" s="14"/>
      <c r="AX3746" s="14"/>
      <c r="AY3746" s="14"/>
      <c r="AZ3746" s="14">
        <v>0</v>
      </c>
      <c r="BA3746" s="14">
        <v>0</v>
      </c>
      <c r="BB3746" s="14">
        <v>0</v>
      </c>
      <c r="BC3746" s="14"/>
      <c r="BD3746" s="14"/>
      <c r="BE3746" s="14"/>
      <c r="BF3746" s="14"/>
      <c r="BG3746" s="14"/>
      <c r="BH3746" s="14">
        <f t="shared" si="9873"/>
        <v>0</v>
      </c>
      <c r="BI3746" s="14"/>
      <c r="BJ3746" s="14"/>
      <c r="BK3746" s="14"/>
      <c r="BL3746" s="14"/>
      <c r="BM3746" s="14"/>
      <c r="BN3746" s="14"/>
      <c r="BO3746" s="14"/>
      <c r="BP3746" s="14"/>
      <c r="BQ3746" s="14"/>
      <c r="BR3746" s="14">
        <v>0</v>
      </c>
      <c r="BS3746" s="14">
        <v>0</v>
      </c>
      <c r="BT3746" s="14">
        <v>72600</v>
      </c>
      <c r="BU3746" s="14">
        <v>72600</v>
      </c>
      <c r="BV3746" s="14">
        <v>36300</v>
      </c>
      <c r="BW3746" s="14">
        <f t="shared" si="9840"/>
        <v>17050</v>
      </c>
      <c r="BX3746" s="14">
        <v>6050</v>
      </c>
      <c r="BY3746" s="14">
        <v>5500</v>
      </c>
      <c r="BZ3746" s="14">
        <v>5500</v>
      </c>
      <c r="CA3746" s="14">
        <f t="shared" si="9842"/>
        <v>53350</v>
      </c>
      <c r="CB3746" s="122">
        <f t="shared" si="9853"/>
        <v>73.484848484848484</v>
      </c>
    </row>
    <row r="3747" spans="1:80" x14ac:dyDescent="0.25">
      <c r="A3747" s="4" t="s">
        <v>928</v>
      </c>
      <c r="B3747" s="4" t="s">
        <v>88</v>
      </c>
      <c r="C3747" s="4" t="s">
        <v>1576</v>
      </c>
      <c r="D3747" s="79" t="s">
        <v>1577</v>
      </c>
      <c r="E3747" s="89">
        <v>6133</v>
      </c>
      <c r="F3747" s="79"/>
      <c r="G3747" s="75" t="s">
        <v>1906</v>
      </c>
      <c r="H3747" s="13" t="s">
        <v>198</v>
      </c>
      <c r="I3747" s="14">
        <v>12000</v>
      </c>
      <c r="J3747" s="14">
        <f t="shared" si="9841"/>
        <v>13200</v>
      </c>
      <c r="K3747" s="14">
        <v>13200</v>
      </c>
      <c r="L3747" s="14">
        <f t="shared" si="9844"/>
        <v>0</v>
      </c>
      <c r="M3747" s="14">
        <v>0</v>
      </c>
      <c r="N3747" s="14">
        <v>0</v>
      </c>
      <c r="O3747" s="14">
        <v>0</v>
      </c>
      <c r="P3747" s="14">
        <v>0</v>
      </c>
      <c r="Q3747" s="14">
        <v>0</v>
      </c>
      <c r="R3747" s="14">
        <v>0</v>
      </c>
      <c r="S3747" s="14"/>
      <c r="T3747" s="14"/>
      <c r="U3747" s="14"/>
      <c r="V3747" s="14"/>
      <c r="W3747" s="14"/>
      <c r="X3747" s="14">
        <f t="shared" si="9871"/>
        <v>0</v>
      </c>
      <c r="Y3747" s="14"/>
      <c r="Z3747" s="14"/>
      <c r="AA3747" s="14"/>
      <c r="AB3747" s="14"/>
      <c r="AC3747" s="14"/>
      <c r="AD3747" s="14"/>
      <c r="AE3747" s="14"/>
      <c r="AF3747" s="14"/>
      <c r="AG3747" s="14"/>
      <c r="AH3747" s="14">
        <v>0</v>
      </c>
      <c r="AI3747" s="14">
        <v>0</v>
      </c>
      <c r="AJ3747" s="14">
        <v>0</v>
      </c>
      <c r="AK3747" s="14"/>
      <c r="AL3747" s="14"/>
      <c r="AM3747" s="14"/>
      <c r="AN3747" s="14"/>
      <c r="AO3747" s="14"/>
      <c r="AP3747" s="14">
        <f t="shared" si="9872"/>
        <v>0</v>
      </c>
      <c r="AQ3747" s="14"/>
      <c r="AR3747" s="14"/>
      <c r="AS3747" s="14"/>
      <c r="AT3747" s="14"/>
      <c r="AU3747" s="14"/>
      <c r="AV3747" s="14"/>
      <c r="AW3747" s="14"/>
      <c r="AX3747" s="14"/>
      <c r="AY3747" s="14"/>
      <c r="AZ3747" s="14">
        <v>0</v>
      </c>
      <c r="BA3747" s="14">
        <v>0</v>
      </c>
      <c r="BB3747" s="14">
        <v>0</v>
      </c>
      <c r="BC3747" s="14"/>
      <c r="BD3747" s="14"/>
      <c r="BE3747" s="14"/>
      <c r="BF3747" s="14"/>
      <c r="BG3747" s="14"/>
      <c r="BH3747" s="14">
        <f t="shared" si="9873"/>
        <v>0</v>
      </c>
      <c r="BI3747" s="14"/>
      <c r="BJ3747" s="14"/>
      <c r="BK3747" s="14"/>
      <c r="BL3747" s="14"/>
      <c r="BM3747" s="14"/>
      <c r="BN3747" s="14"/>
      <c r="BO3747" s="14"/>
      <c r="BP3747" s="14"/>
      <c r="BQ3747" s="14"/>
      <c r="BR3747" s="14">
        <v>0</v>
      </c>
      <c r="BS3747" s="14">
        <v>0</v>
      </c>
      <c r="BT3747" s="14">
        <v>13200</v>
      </c>
      <c r="BU3747" s="14">
        <v>13200</v>
      </c>
      <c r="BV3747" s="14">
        <v>6600</v>
      </c>
      <c r="BW3747" s="14">
        <f t="shared" si="9840"/>
        <v>2700</v>
      </c>
      <c r="BX3747" s="14">
        <v>1100</v>
      </c>
      <c r="BY3747" s="14">
        <v>800</v>
      </c>
      <c r="BZ3747" s="14">
        <v>800</v>
      </c>
      <c r="CA3747" s="14">
        <f t="shared" si="9842"/>
        <v>9300</v>
      </c>
      <c r="CB3747" s="122">
        <f t="shared" si="9853"/>
        <v>70.454545454545453</v>
      </c>
    </row>
    <row r="3748" spans="1:80" x14ac:dyDescent="0.25">
      <c r="A3748" s="4" t="s">
        <v>928</v>
      </c>
      <c r="B3748" s="4" t="s">
        <v>88</v>
      </c>
      <c r="C3748" s="4" t="s">
        <v>1576</v>
      </c>
      <c r="D3748" s="79" t="s">
        <v>1577</v>
      </c>
      <c r="E3748" s="89">
        <v>6134</v>
      </c>
      <c r="F3748" s="79"/>
      <c r="G3748" s="75" t="s">
        <v>1906</v>
      </c>
      <c r="H3748" s="13" t="s">
        <v>200</v>
      </c>
      <c r="I3748" s="14">
        <v>108000</v>
      </c>
      <c r="J3748" s="14">
        <f t="shared" si="9841"/>
        <v>109300</v>
      </c>
      <c r="K3748" s="14">
        <v>14300</v>
      </c>
      <c r="L3748" s="14">
        <f t="shared" si="9844"/>
        <v>95000</v>
      </c>
      <c r="M3748" s="14">
        <v>95000</v>
      </c>
      <c r="N3748" s="14">
        <v>0</v>
      </c>
      <c r="O3748" s="14">
        <v>0</v>
      </c>
      <c r="P3748" s="14">
        <v>0</v>
      </c>
      <c r="Q3748" s="14">
        <v>0</v>
      </c>
      <c r="R3748" s="14">
        <v>95000</v>
      </c>
      <c r="S3748" s="14"/>
      <c r="T3748" s="14"/>
      <c r="U3748" s="14"/>
      <c r="V3748" s="14"/>
      <c r="W3748" s="14"/>
      <c r="X3748" s="14">
        <f t="shared" si="9871"/>
        <v>95000</v>
      </c>
      <c r="Y3748" s="14"/>
      <c r="Z3748" s="14">
        <v>16218</v>
      </c>
      <c r="AA3748" s="14">
        <v>8106</v>
      </c>
      <c r="AB3748" s="14">
        <v>9397</v>
      </c>
      <c r="AC3748" s="14">
        <v>12800</v>
      </c>
      <c r="AD3748" s="14">
        <v>7372</v>
      </c>
      <c r="AE3748" s="14"/>
      <c r="AF3748" s="14"/>
      <c r="AG3748" s="14">
        <v>16408</v>
      </c>
      <c r="AH3748" s="14">
        <v>70301</v>
      </c>
      <c r="AI3748" s="14">
        <v>24699</v>
      </c>
      <c r="AJ3748" s="14">
        <v>0</v>
      </c>
      <c r="AK3748" s="14"/>
      <c r="AL3748" s="14"/>
      <c r="AM3748" s="14"/>
      <c r="AN3748" s="14"/>
      <c r="AO3748" s="14"/>
      <c r="AP3748" s="14">
        <f t="shared" si="9872"/>
        <v>0</v>
      </c>
      <c r="AQ3748" s="14"/>
      <c r="AR3748" s="14"/>
      <c r="AS3748" s="14"/>
      <c r="AT3748" s="14"/>
      <c r="AU3748" s="14"/>
      <c r="AV3748" s="14"/>
      <c r="AW3748" s="14"/>
      <c r="AX3748" s="14"/>
      <c r="AY3748" s="14"/>
      <c r="AZ3748" s="14">
        <v>0</v>
      </c>
      <c r="BA3748" s="14">
        <v>0</v>
      </c>
      <c r="BB3748" s="14">
        <v>0</v>
      </c>
      <c r="BC3748" s="14">
        <v>2950</v>
      </c>
      <c r="BD3748" s="14"/>
      <c r="BE3748" s="14">
        <f>2861+960+3500+3984+384</f>
        <v>11689</v>
      </c>
      <c r="BF3748" s="14"/>
      <c r="BG3748" s="14"/>
      <c r="BH3748" s="14">
        <f t="shared" si="9873"/>
        <v>14639</v>
      </c>
      <c r="BI3748" s="14"/>
      <c r="BJ3748" s="14">
        <v>2861</v>
      </c>
      <c r="BK3748" s="14">
        <f>2950+960</f>
        <v>3910</v>
      </c>
      <c r="BL3748" s="14"/>
      <c r="BM3748" s="14"/>
      <c r="BN3748" s="14"/>
      <c r="BO3748" s="14">
        <v>3500</v>
      </c>
      <c r="BP3748" s="14">
        <v>3984</v>
      </c>
      <c r="BQ3748" s="14">
        <v>384</v>
      </c>
      <c r="BR3748" s="14">
        <v>14639</v>
      </c>
      <c r="BS3748" s="14">
        <v>0</v>
      </c>
      <c r="BT3748" s="14">
        <v>123600</v>
      </c>
      <c r="BU3748" s="14">
        <v>28600</v>
      </c>
      <c r="BV3748" s="14">
        <v>14400</v>
      </c>
      <c r="BW3748" s="14">
        <f t="shared" si="9840"/>
        <v>6400</v>
      </c>
      <c r="BX3748" s="14">
        <v>2400</v>
      </c>
      <c r="BY3748" s="14">
        <v>2000</v>
      </c>
      <c r="BZ3748" s="14">
        <v>2000</v>
      </c>
      <c r="CA3748" s="14">
        <f t="shared" si="9842"/>
        <v>20800</v>
      </c>
      <c r="CB3748" s="122">
        <f t="shared" si="9853"/>
        <v>72.727272727272734</v>
      </c>
    </row>
    <row r="3749" spans="1:80" x14ac:dyDescent="0.25">
      <c r="A3749" s="4" t="s">
        <v>928</v>
      </c>
      <c r="B3749" s="4" t="s">
        <v>88</v>
      </c>
      <c r="C3749" s="4" t="s">
        <v>1576</v>
      </c>
      <c r="D3749" s="79" t="s">
        <v>1577</v>
      </c>
      <c r="E3749" s="89">
        <v>6135</v>
      </c>
      <c r="F3749" s="79"/>
      <c r="G3749" s="75" t="s">
        <v>1906</v>
      </c>
      <c r="H3749" s="13" t="s">
        <v>201</v>
      </c>
      <c r="I3749" s="14">
        <v>2000</v>
      </c>
      <c r="J3749" s="14">
        <f t="shared" si="9841"/>
        <v>2100</v>
      </c>
      <c r="K3749" s="14">
        <v>1100</v>
      </c>
      <c r="L3749" s="14">
        <f t="shared" si="9844"/>
        <v>1000</v>
      </c>
      <c r="M3749" s="14">
        <v>1000</v>
      </c>
      <c r="N3749" s="14">
        <v>0</v>
      </c>
      <c r="O3749" s="14">
        <v>0</v>
      </c>
      <c r="P3749" s="14">
        <v>0</v>
      </c>
      <c r="Q3749" s="14">
        <v>0</v>
      </c>
      <c r="R3749" s="14">
        <v>1000</v>
      </c>
      <c r="S3749" s="14"/>
      <c r="T3749" s="14"/>
      <c r="U3749" s="14"/>
      <c r="V3749" s="14"/>
      <c r="W3749" s="14"/>
      <c r="X3749" s="14">
        <f t="shared" si="9871"/>
        <v>1000</v>
      </c>
      <c r="Y3749" s="14"/>
      <c r="Z3749" s="14"/>
      <c r="AA3749" s="14"/>
      <c r="AB3749" s="14"/>
      <c r="AC3749" s="14"/>
      <c r="AD3749" s="14"/>
      <c r="AE3749" s="14"/>
      <c r="AF3749" s="14"/>
      <c r="AG3749" s="14"/>
      <c r="AH3749" s="14">
        <v>0</v>
      </c>
      <c r="AI3749" s="14">
        <v>1000</v>
      </c>
      <c r="AJ3749" s="14">
        <v>0</v>
      </c>
      <c r="AK3749" s="14"/>
      <c r="AL3749" s="14"/>
      <c r="AM3749" s="14"/>
      <c r="AN3749" s="14"/>
      <c r="AO3749" s="14"/>
      <c r="AP3749" s="14">
        <f t="shared" si="9872"/>
        <v>0</v>
      </c>
      <c r="AQ3749" s="14"/>
      <c r="AR3749" s="14"/>
      <c r="AS3749" s="14"/>
      <c r="AT3749" s="14"/>
      <c r="AU3749" s="14"/>
      <c r="AV3749" s="14"/>
      <c r="AW3749" s="14"/>
      <c r="AX3749" s="14"/>
      <c r="AY3749" s="14"/>
      <c r="AZ3749" s="14">
        <v>0</v>
      </c>
      <c r="BA3749" s="14">
        <v>0</v>
      </c>
      <c r="BB3749" s="14">
        <v>0</v>
      </c>
      <c r="BC3749" s="14"/>
      <c r="BD3749" s="14"/>
      <c r="BE3749" s="14"/>
      <c r="BF3749" s="14"/>
      <c r="BG3749" s="14"/>
      <c r="BH3749" s="14">
        <f t="shared" si="9873"/>
        <v>0</v>
      </c>
      <c r="BI3749" s="14"/>
      <c r="BJ3749" s="14"/>
      <c r="BK3749" s="14"/>
      <c r="BL3749" s="14"/>
      <c r="BM3749" s="14"/>
      <c r="BN3749" s="14"/>
      <c r="BO3749" s="14"/>
      <c r="BP3749" s="14"/>
      <c r="BQ3749" s="14"/>
      <c r="BR3749" s="14">
        <v>0</v>
      </c>
      <c r="BS3749" s="14">
        <v>0</v>
      </c>
      <c r="BT3749" s="14">
        <v>2100</v>
      </c>
      <c r="BU3749" s="14">
        <v>1100</v>
      </c>
      <c r="BV3749" s="14">
        <v>550</v>
      </c>
      <c r="BW3749" s="14">
        <f t="shared" si="9840"/>
        <v>550</v>
      </c>
      <c r="BX3749" s="14">
        <v>550</v>
      </c>
      <c r="BY3749" s="14"/>
      <c r="BZ3749" s="14"/>
      <c r="CA3749" s="14">
        <f t="shared" si="9842"/>
        <v>1100</v>
      </c>
      <c r="CB3749" s="122">
        <f t="shared" si="9853"/>
        <v>100</v>
      </c>
    </row>
    <row r="3750" spans="1:80" x14ac:dyDescent="0.25">
      <c r="A3750" s="4" t="s">
        <v>928</v>
      </c>
      <c r="B3750" s="4" t="s">
        <v>88</v>
      </c>
      <c r="C3750" s="4" t="s">
        <v>1576</v>
      </c>
      <c r="D3750" s="79" t="s">
        <v>1577</v>
      </c>
      <c r="E3750" s="89">
        <v>6137</v>
      </c>
      <c r="F3750" s="79"/>
      <c r="G3750" s="75" t="s">
        <v>1906</v>
      </c>
      <c r="H3750" s="13" t="s">
        <v>204</v>
      </c>
      <c r="I3750" s="14">
        <v>14000</v>
      </c>
      <c r="J3750" s="14">
        <f t="shared" si="9841"/>
        <v>15100</v>
      </c>
      <c r="K3750" s="14">
        <v>12100</v>
      </c>
      <c r="L3750" s="14">
        <f t="shared" si="9844"/>
        <v>3000</v>
      </c>
      <c r="M3750" s="14">
        <v>3000</v>
      </c>
      <c r="N3750" s="14">
        <v>0</v>
      </c>
      <c r="O3750" s="14">
        <v>0</v>
      </c>
      <c r="P3750" s="14">
        <v>0</v>
      </c>
      <c r="Q3750" s="14">
        <v>0</v>
      </c>
      <c r="R3750" s="14">
        <v>3000</v>
      </c>
      <c r="S3750" s="14"/>
      <c r="T3750" s="14"/>
      <c r="U3750" s="14"/>
      <c r="V3750" s="14"/>
      <c r="W3750" s="14"/>
      <c r="X3750" s="14">
        <f t="shared" si="9871"/>
        <v>3000</v>
      </c>
      <c r="Y3750" s="14"/>
      <c r="Z3750" s="14"/>
      <c r="AA3750" s="14"/>
      <c r="AB3750" s="14"/>
      <c r="AC3750" s="14"/>
      <c r="AD3750" s="14"/>
      <c r="AE3750" s="14"/>
      <c r="AF3750" s="14"/>
      <c r="AG3750" s="14"/>
      <c r="AH3750" s="14">
        <v>0</v>
      </c>
      <c r="AI3750" s="14">
        <v>3000</v>
      </c>
      <c r="AJ3750" s="14">
        <v>0</v>
      </c>
      <c r="AK3750" s="14"/>
      <c r="AL3750" s="14"/>
      <c r="AM3750" s="14"/>
      <c r="AN3750" s="14"/>
      <c r="AO3750" s="14"/>
      <c r="AP3750" s="14">
        <f t="shared" si="9872"/>
        <v>0</v>
      </c>
      <c r="AQ3750" s="14"/>
      <c r="AR3750" s="14"/>
      <c r="AS3750" s="14"/>
      <c r="AT3750" s="14"/>
      <c r="AU3750" s="14"/>
      <c r="AV3750" s="14"/>
      <c r="AW3750" s="14"/>
      <c r="AX3750" s="14"/>
      <c r="AY3750" s="14"/>
      <c r="AZ3750" s="14">
        <v>0</v>
      </c>
      <c r="BA3750" s="14">
        <v>0</v>
      </c>
      <c r="BB3750" s="14">
        <v>0</v>
      </c>
      <c r="BC3750" s="14">
        <v>5068</v>
      </c>
      <c r="BD3750" s="14"/>
      <c r="BE3750" s="14">
        <v>6600</v>
      </c>
      <c r="BF3750" s="14"/>
      <c r="BG3750" s="14"/>
      <c r="BH3750" s="14">
        <f t="shared" si="9873"/>
        <v>11668</v>
      </c>
      <c r="BI3750" s="14"/>
      <c r="BJ3750" s="14"/>
      <c r="BK3750" s="14">
        <v>5068</v>
      </c>
      <c r="BL3750" s="14"/>
      <c r="BM3750" s="14"/>
      <c r="BN3750" s="14"/>
      <c r="BO3750" s="14"/>
      <c r="BP3750" s="14">
        <v>6600</v>
      </c>
      <c r="BQ3750" s="14"/>
      <c r="BR3750" s="14">
        <v>11668</v>
      </c>
      <c r="BS3750" s="14">
        <v>0</v>
      </c>
      <c r="BT3750" s="14">
        <v>15100</v>
      </c>
      <c r="BU3750" s="14">
        <v>12100</v>
      </c>
      <c r="BV3750" s="14">
        <v>6000</v>
      </c>
      <c r="BW3750" s="14">
        <f t="shared" si="9840"/>
        <v>2600</v>
      </c>
      <c r="BX3750" s="14">
        <v>1000</v>
      </c>
      <c r="BY3750" s="14">
        <v>800</v>
      </c>
      <c r="BZ3750" s="14">
        <v>800</v>
      </c>
      <c r="CA3750" s="14">
        <f t="shared" si="9842"/>
        <v>8600</v>
      </c>
      <c r="CB3750" s="122">
        <f t="shared" si="9853"/>
        <v>71.074380165289256</v>
      </c>
    </row>
    <row r="3751" spans="1:80" x14ac:dyDescent="0.25">
      <c r="A3751" s="4" t="s">
        <v>928</v>
      </c>
      <c r="B3751" s="4" t="s">
        <v>88</v>
      </c>
      <c r="C3751" s="4" t="s">
        <v>1576</v>
      </c>
      <c r="D3751" s="79" t="s">
        <v>1577</v>
      </c>
      <c r="E3751" s="89">
        <v>6138</v>
      </c>
      <c r="F3751" s="79"/>
      <c r="G3751" s="75" t="s">
        <v>1906</v>
      </c>
      <c r="H3751" s="13" t="s">
        <v>205</v>
      </c>
      <c r="I3751" s="14">
        <v>0</v>
      </c>
      <c r="J3751" s="14">
        <f t="shared" si="9841"/>
        <v>0</v>
      </c>
      <c r="K3751" s="14">
        <v>0</v>
      </c>
      <c r="L3751" s="14">
        <f t="shared" si="9844"/>
        <v>0</v>
      </c>
      <c r="M3751" s="14">
        <v>0</v>
      </c>
      <c r="N3751" s="14">
        <v>0</v>
      </c>
      <c r="O3751" s="14">
        <v>0</v>
      </c>
      <c r="P3751" s="14">
        <v>0</v>
      </c>
      <c r="Q3751" s="14">
        <v>0</v>
      </c>
      <c r="R3751" s="14">
        <v>0</v>
      </c>
      <c r="S3751" s="14"/>
      <c r="T3751" s="14"/>
      <c r="U3751" s="14"/>
      <c r="V3751" s="14"/>
      <c r="W3751" s="14"/>
      <c r="X3751" s="14">
        <f t="shared" si="9871"/>
        <v>0</v>
      </c>
      <c r="Y3751" s="14"/>
      <c r="Z3751" s="14"/>
      <c r="AA3751" s="14"/>
      <c r="AB3751" s="14"/>
      <c r="AC3751" s="14"/>
      <c r="AD3751" s="14"/>
      <c r="AE3751" s="14"/>
      <c r="AF3751" s="14"/>
      <c r="AG3751" s="14"/>
      <c r="AH3751" s="14">
        <v>0</v>
      </c>
      <c r="AI3751" s="14">
        <v>0</v>
      </c>
      <c r="AJ3751" s="14">
        <v>0</v>
      </c>
      <c r="AK3751" s="14"/>
      <c r="AL3751" s="14"/>
      <c r="AM3751" s="14"/>
      <c r="AN3751" s="14"/>
      <c r="AO3751" s="14"/>
      <c r="AP3751" s="14">
        <f t="shared" si="9872"/>
        <v>0</v>
      </c>
      <c r="AQ3751" s="14"/>
      <c r="AR3751" s="14"/>
      <c r="AS3751" s="14"/>
      <c r="AT3751" s="14"/>
      <c r="AU3751" s="14"/>
      <c r="AV3751" s="14"/>
      <c r="AW3751" s="14"/>
      <c r="AX3751" s="14"/>
      <c r="AY3751" s="14"/>
      <c r="AZ3751" s="14">
        <v>0</v>
      </c>
      <c r="BA3751" s="14">
        <v>0</v>
      </c>
      <c r="BB3751" s="14">
        <v>0</v>
      </c>
      <c r="BC3751" s="14"/>
      <c r="BD3751" s="14"/>
      <c r="BE3751" s="14"/>
      <c r="BF3751" s="14"/>
      <c r="BG3751" s="14"/>
      <c r="BH3751" s="14">
        <f t="shared" si="9873"/>
        <v>0</v>
      </c>
      <c r="BI3751" s="14"/>
      <c r="BJ3751" s="14"/>
      <c r="BK3751" s="14"/>
      <c r="BL3751" s="14"/>
      <c r="BM3751" s="14"/>
      <c r="BN3751" s="14"/>
      <c r="BO3751" s="14"/>
      <c r="BP3751" s="14"/>
      <c r="BQ3751" s="14"/>
      <c r="BR3751" s="14">
        <v>0</v>
      </c>
      <c r="BS3751" s="14">
        <v>0</v>
      </c>
      <c r="BT3751" s="14">
        <v>0</v>
      </c>
      <c r="BU3751" s="14">
        <v>0</v>
      </c>
      <c r="BV3751" s="14">
        <v>0</v>
      </c>
      <c r="BW3751" s="14">
        <f t="shared" si="9840"/>
        <v>0</v>
      </c>
      <c r="BX3751" s="14"/>
      <c r="BY3751" s="14"/>
      <c r="BZ3751" s="14"/>
      <c r="CA3751" s="14">
        <f t="shared" si="9842"/>
        <v>0</v>
      </c>
      <c r="CB3751" s="122" t="str">
        <f t="shared" si="9853"/>
        <v>-</v>
      </c>
    </row>
    <row r="3752" spans="1:80" x14ac:dyDescent="0.25">
      <c r="A3752" s="1" t="s">
        <v>928</v>
      </c>
      <c r="B3752" s="1" t="s">
        <v>88</v>
      </c>
      <c r="C3752" s="1" t="s">
        <v>1576</v>
      </c>
      <c r="D3752" s="82" t="s">
        <v>1577</v>
      </c>
      <c r="E3752" s="82" t="s">
        <v>50</v>
      </c>
      <c r="F3752" s="79" t="s">
        <v>1</v>
      </c>
      <c r="G3752" s="13" t="s">
        <v>1</v>
      </c>
      <c r="H3752" s="2" t="s">
        <v>51</v>
      </c>
      <c r="I3752" s="12">
        <f>SUM(I3753:I3755)</f>
        <v>58900</v>
      </c>
      <c r="J3752" s="12">
        <f t="shared" si="9841"/>
        <v>64609</v>
      </c>
      <c r="K3752" s="12">
        <f t="shared" ref="K3752" si="9885">SUM(K3753:K3755)</f>
        <v>61609</v>
      </c>
      <c r="L3752" s="12">
        <f t="shared" si="9844"/>
        <v>3000</v>
      </c>
      <c r="M3752" s="12">
        <f t="shared" ref="M3752:Q3752" si="9886">SUM(M3753:M3755)</f>
        <v>3000</v>
      </c>
      <c r="N3752" s="12">
        <f t="shared" si="9886"/>
        <v>0</v>
      </c>
      <c r="O3752" s="12">
        <f t="shared" si="9886"/>
        <v>0</v>
      </c>
      <c r="P3752" s="12">
        <f t="shared" si="9886"/>
        <v>0</v>
      </c>
      <c r="Q3752" s="12">
        <f t="shared" si="9886"/>
        <v>0</v>
      </c>
      <c r="R3752" s="12">
        <f t="shared" ref="R3752:AG3752" si="9887">SUM(R3753:R3755)</f>
        <v>3000</v>
      </c>
      <c r="S3752" s="12">
        <f t="shared" si="9887"/>
        <v>0</v>
      </c>
      <c r="T3752" s="12">
        <f t="shared" si="9887"/>
        <v>0</v>
      </c>
      <c r="U3752" s="12">
        <f t="shared" si="9887"/>
        <v>0</v>
      </c>
      <c r="V3752" s="12">
        <f t="shared" si="9887"/>
        <v>0</v>
      </c>
      <c r="W3752" s="12">
        <f t="shared" si="9887"/>
        <v>0</v>
      </c>
      <c r="X3752" s="12">
        <f t="shared" si="9887"/>
        <v>3000</v>
      </c>
      <c r="Y3752" s="12">
        <f t="shared" si="9887"/>
        <v>0</v>
      </c>
      <c r="Z3752" s="12">
        <f t="shared" si="9887"/>
        <v>0</v>
      </c>
      <c r="AA3752" s="12">
        <f t="shared" si="9887"/>
        <v>0</v>
      </c>
      <c r="AB3752" s="12">
        <f t="shared" si="9887"/>
        <v>0</v>
      </c>
      <c r="AC3752" s="12">
        <f t="shared" si="9887"/>
        <v>0</v>
      </c>
      <c r="AD3752" s="12">
        <f t="shared" si="9887"/>
        <v>0</v>
      </c>
      <c r="AE3752" s="12">
        <f t="shared" si="9887"/>
        <v>0</v>
      </c>
      <c r="AF3752" s="12">
        <f t="shared" si="9887"/>
        <v>0</v>
      </c>
      <c r="AG3752" s="12">
        <f t="shared" si="9887"/>
        <v>0</v>
      </c>
      <c r="AH3752" s="12">
        <v>0</v>
      </c>
      <c r="AI3752" s="12">
        <v>3000</v>
      </c>
      <c r="AJ3752" s="12">
        <f t="shared" ref="AJ3752:AY3752" si="9888">SUM(AJ3753:AJ3755)</f>
        <v>0</v>
      </c>
      <c r="AK3752" s="12">
        <f t="shared" si="9888"/>
        <v>0</v>
      </c>
      <c r="AL3752" s="12">
        <f t="shared" si="9888"/>
        <v>0</v>
      </c>
      <c r="AM3752" s="12">
        <f t="shared" si="9888"/>
        <v>0</v>
      </c>
      <c r="AN3752" s="12">
        <f t="shared" si="9888"/>
        <v>0</v>
      </c>
      <c r="AO3752" s="12">
        <f t="shared" si="9888"/>
        <v>0</v>
      </c>
      <c r="AP3752" s="12">
        <f t="shared" si="9888"/>
        <v>0</v>
      </c>
      <c r="AQ3752" s="12">
        <f t="shared" si="9888"/>
        <v>0</v>
      </c>
      <c r="AR3752" s="12">
        <f t="shared" si="9888"/>
        <v>0</v>
      </c>
      <c r="AS3752" s="12">
        <f t="shared" si="9888"/>
        <v>0</v>
      </c>
      <c r="AT3752" s="12">
        <f t="shared" si="9888"/>
        <v>0</v>
      </c>
      <c r="AU3752" s="12">
        <f t="shared" si="9888"/>
        <v>0</v>
      </c>
      <c r="AV3752" s="12">
        <f t="shared" si="9888"/>
        <v>0</v>
      </c>
      <c r="AW3752" s="12">
        <f t="shared" si="9888"/>
        <v>0</v>
      </c>
      <c r="AX3752" s="12">
        <f t="shared" si="9888"/>
        <v>0</v>
      </c>
      <c r="AY3752" s="12">
        <f t="shared" si="9888"/>
        <v>0</v>
      </c>
      <c r="AZ3752" s="12">
        <v>0</v>
      </c>
      <c r="BA3752" s="12">
        <v>0</v>
      </c>
      <c r="BB3752" s="12">
        <f t="shared" ref="BB3752:BQ3752" si="9889">SUM(BB3753:BB3755)</f>
        <v>0</v>
      </c>
      <c r="BC3752" s="12">
        <f t="shared" si="9889"/>
        <v>0</v>
      </c>
      <c r="BD3752" s="12">
        <f t="shared" si="9889"/>
        <v>0</v>
      </c>
      <c r="BE3752" s="12">
        <f t="shared" si="9889"/>
        <v>0</v>
      </c>
      <c r="BF3752" s="12">
        <f t="shared" si="9889"/>
        <v>0</v>
      </c>
      <c r="BG3752" s="12">
        <f t="shared" si="9889"/>
        <v>0</v>
      </c>
      <c r="BH3752" s="12">
        <f t="shared" si="9889"/>
        <v>0</v>
      </c>
      <c r="BI3752" s="12">
        <f t="shared" si="9889"/>
        <v>0</v>
      </c>
      <c r="BJ3752" s="12">
        <f t="shared" si="9889"/>
        <v>0</v>
      </c>
      <c r="BK3752" s="12">
        <f t="shared" si="9889"/>
        <v>0</v>
      </c>
      <c r="BL3752" s="12">
        <f t="shared" si="9889"/>
        <v>0</v>
      </c>
      <c r="BM3752" s="12">
        <f t="shared" si="9889"/>
        <v>0</v>
      </c>
      <c r="BN3752" s="12">
        <f t="shared" si="9889"/>
        <v>0</v>
      </c>
      <c r="BO3752" s="12">
        <f t="shared" si="9889"/>
        <v>0</v>
      </c>
      <c r="BP3752" s="12">
        <f t="shared" si="9889"/>
        <v>0</v>
      </c>
      <c r="BQ3752" s="12">
        <f t="shared" si="9889"/>
        <v>0</v>
      </c>
      <c r="BR3752" s="12">
        <v>0</v>
      </c>
      <c r="BS3752" s="12">
        <v>0</v>
      </c>
      <c r="BT3752" s="12">
        <f t="shared" ref="BT3752:BZ3752" si="9890">SUM(BT3753:BT3755)</f>
        <v>65000</v>
      </c>
      <c r="BU3752" s="12">
        <f t="shared" si="9890"/>
        <v>62000</v>
      </c>
      <c r="BV3752" s="12">
        <f t="shared" si="9890"/>
        <v>31345</v>
      </c>
      <c r="BW3752" s="12">
        <f t="shared" si="9890"/>
        <v>14616</v>
      </c>
      <c r="BX3752" s="12">
        <f t="shared" si="9890"/>
        <v>5192</v>
      </c>
      <c r="BY3752" s="12">
        <f t="shared" si="9890"/>
        <v>4712</v>
      </c>
      <c r="BZ3752" s="12">
        <f t="shared" si="9890"/>
        <v>4712</v>
      </c>
      <c r="CA3752" s="12">
        <f t="shared" si="9842"/>
        <v>45961</v>
      </c>
      <c r="CB3752" s="124">
        <f t="shared" si="9853"/>
        <v>74.130645161290317</v>
      </c>
    </row>
    <row r="3753" spans="1:80" x14ac:dyDescent="0.25">
      <c r="A3753" s="4" t="s">
        <v>928</v>
      </c>
      <c r="B3753" s="4" t="s">
        <v>88</v>
      </c>
      <c r="C3753" s="4" t="s">
        <v>1576</v>
      </c>
      <c r="D3753" s="79" t="s">
        <v>1577</v>
      </c>
      <c r="E3753" s="89">
        <v>6139</v>
      </c>
      <c r="F3753" s="79"/>
      <c r="G3753" s="75" t="s">
        <v>1906</v>
      </c>
      <c r="H3753" s="13" t="s">
        <v>51</v>
      </c>
      <c r="I3753" s="14">
        <v>36600</v>
      </c>
      <c r="J3753" s="14">
        <f t="shared" si="9841"/>
        <v>39960</v>
      </c>
      <c r="K3753" s="14">
        <v>36960</v>
      </c>
      <c r="L3753" s="14">
        <f t="shared" si="9844"/>
        <v>3000</v>
      </c>
      <c r="M3753" s="14">
        <v>3000</v>
      </c>
      <c r="N3753" s="14">
        <v>0</v>
      </c>
      <c r="O3753" s="14">
        <v>0</v>
      </c>
      <c r="P3753" s="14">
        <v>0</v>
      </c>
      <c r="Q3753" s="14">
        <v>0</v>
      </c>
      <c r="R3753" s="14">
        <v>3000</v>
      </c>
      <c r="S3753" s="14"/>
      <c r="T3753" s="14"/>
      <c r="U3753" s="14"/>
      <c r="V3753" s="14"/>
      <c r="W3753" s="14"/>
      <c r="X3753" s="14">
        <f t="shared" si="9871"/>
        <v>3000</v>
      </c>
      <c r="Y3753" s="14"/>
      <c r="Z3753" s="14"/>
      <c r="AA3753" s="14"/>
      <c r="AB3753" s="14"/>
      <c r="AC3753" s="14"/>
      <c r="AD3753" s="14"/>
      <c r="AE3753" s="14"/>
      <c r="AF3753" s="14"/>
      <c r="AG3753" s="14"/>
      <c r="AH3753" s="14">
        <v>0</v>
      </c>
      <c r="AI3753" s="14">
        <v>3000</v>
      </c>
      <c r="AJ3753" s="14">
        <v>0</v>
      </c>
      <c r="AK3753" s="14"/>
      <c r="AL3753" s="14"/>
      <c r="AM3753" s="14"/>
      <c r="AN3753" s="14"/>
      <c r="AO3753" s="14"/>
      <c r="AP3753" s="14">
        <f t="shared" si="9872"/>
        <v>0</v>
      </c>
      <c r="AQ3753" s="14"/>
      <c r="AR3753" s="14"/>
      <c r="AS3753" s="14"/>
      <c r="AT3753" s="14"/>
      <c r="AU3753" s="14"/>
      <c r="AV3753" s="14"/>
      <c r="AW3753" s="14"/>
      <c r="AX3753" s="14"/>
      <c r="AY3753" s="14"/>
      <c r="AZ3753" s="14">
        <v>0</v>
      </c>
      <c r="BA3753" s="14">
        <v>0</v>
      </c>
      <c r="BB3753" s="14">
        <v>0</v>
      </c>
      <c r="BC3753" s="14"/>
      <c r="BD3753" s="14"/>
      <c r="BE3753" s="14"/>
      <c r="BF3753" s="14"/>
      <c r="BG3753" s="14"/>
      <c r="BH3753" s="14">
        <f t="shared" si="9873"/>
        <v>0</v>
      </c>
      <c r="BI3753" s="14"/>
      <c r="BJ3753" s="14"/>
      <c r="BK3753" s="14"/>
      <c r="BL3753" s="14"/>
      <c r="BM3753" s="14"/>
      <c r="BN3753" s="14"/>
      <c r="BO3753" s="14"/>
      <c r="BP3753" s="14"/>
      <c r="BQ3753" s="14"/>
      <c r="BR3753" s="14">
        <v>0</v>
      </c>
      <c r="BS3753" s="14">
        <v>0</v>
      </c>
      <c r="BT3753" s="14">
        <v>39960</v>
      </c>
      <c r="BU3753" s="14">
        <v>36960</v>
      </c>
      <c r="BV3753" s="14">
        <v>18480</v>
      </c>
      <c r="BW3753" s="14">
        <f t="shared" si="9840"/>
        <v>8280</v>
      </c>
      <c r="BX3753" s="14">
        <v>3080</v>
      </c>
      <c r="BY3753" s="14">
        <v>2600</v>
      </c>
      <c r="BZ3753" s="14">
        <v>2600</v>
      </c>
      <c r="CA3753" s="14">
        <f t="shared" si="9842"/>
        <v>26760</v>
      </c>
      <c r="CB3753" s="122">
        <f t="shared" si="9853"/>
        <v>72.402597402597408</v>
      </c>
    </row>
    <row r="3754" spans="1:80" ht="22.5" x14ac:dyDescent="0.25">
      <c r="A3754" s="4" t="s">
        <v>928</v>
      </c>
      <c r="B3754" s="4" t="s">
        <v>88</v>
      </c>
      <c r="C3754" s="4" t="s">
        <v>1576</v>
      </c>
      <c r="D3754" s="79" t="s">
        <v>1577</v>
      </c>
      <c r="E3754" s="89">
        <v>6139</v>
      </c>
      <c r="F3754" s="79" t="s">
        <v>1584</v>
      </c>
      <c r="G3754" s="75" t="s">
        <v>1906</v>
      </c>
      <c r="H3754" s="13" t="s">
        <v>59</v>
      </c>
      <c r="I3754" s="14">
        <v>7000</v>
      </c>
      <c r="J3754" s="14">
        <f t="shared" si="9841"/>
        <v>7819</v>
      </c>
      <c r="K3754" s="14">
        <v>7819</v>
      </c>
      <c r="L3754" s="14">
        <f t="shared" si="9844"/>
        <v>0</v>
      </c>
      <c r="M3754" s="14">
        <v>0</v>
      </c>
      <c r="N3754" s="14">
        <v>0</v>
      </c>
      <c r="O3754" s="14">
        <v>0</v>
      </c>
      <c r="P3754" s="14">
        <v>0</v>
      </c>
      <c r="Q3754" s="14">
        <v>0</v>
      </c>
      <c r="R3754" s="14">
        <v>0</v>
      </c>
      <c r="S3754" s="14"/>
      <c r="T3754" s="14"/>
      <c r="U3754" s="14"/>
      <c r="V3754" s="14"/>
      <c r="W3754" s="14"/>
      <c r="X3754" s="14">
        <f t="shared" si="9871"/>
        <v>0</v>
      </c>
      <c r="Y3754" s="14"/>
      <c r="Z3754" s="14"/>
      <c r="AA3754" s="14"/>
      <c r="AB3754" s="14"/>
      <c r="AC3754" s="14"/>
      <c r="AD3754" s="14"/>
      <c r="AE3754" s="14"/>
      <c r="AF3754" s="14"/>
      <c r="AG3754" s="14"/>
      <c r="AH3754" s="14">
        <v>0</v>
      </c>
      <c r="AI3754" s="14">
        <v>0</v>
      </c>
      <c r="AJ3754" s="14">
        <v>0</v>
      </c>
      <c r="AK3754" s="14"/>
      <c r="AL3754" s="14"/>
      <c r="AM3754" s="14"/>
      <c r="AN3754" s="14"/>
      <c r="AO3754" s="14"/>
      <c r="AP3754" s="14">
        <f t="shared" si="9872"/>
        <v>0</v>
      </c>
      <c r="AQ3754" s="14"/>
      <c r="AR3754" s="14"/>
      <c r="AS3754" s="14"/>
      <c r="AT3754" s="14"/>
      <c r="AU3754" s="14"/>
      <c r="AV3754" s="14"/>
      <c r="AW3754" s="14"/>
      <c r="AX3754" s="14"/>
      <c r="AY3754" s="14"/>
      <c r="AZ3754" s="14">
        <v>0</v>
      </c>
      <c r="BA3754" s="14">
        <v>0</v>
      </c>
      <c r="BB3754" s="14">
        <v>0</v>
      </c>
      <c r="BC3754" s="14"/>
      <c r="BD3754" s="14"/>
      <c r="BE3754" s="14"/>
      <c r="BF3754" s="14"/>
      <c r="BG3754" s="14"/>
      <c r="BH3754" s="14">
        <f t="shared" si="9873"/>
        <v>0</v>
      </c>
      <c r="BI3754" s="14"/>
      <c r="BJ3754" s="14"/>
      <c r="BK3754" s="14"/>
      <c r="BL3754" s="14"/>
      <c r="BM3754" s="14"/>
      <c r="BN3754" s="14"/>
      <c r="BO3754" s="14"/>
      <c r="BP3754" s="14"/>
      <c r="BQ3754" s="14"/>
      <c r="BR3754" s="14">
        <v>0</v>
      </c>
      <c r="BS3754" s="14">
        <v>0</v>
      </c>
      <c r="BT3754" s="14">
        <v>8210</v>
      </c>
      <c r="BU3754" s="14">
        <v>8210</v>
      </c>
      <c r="BV3754" s="14">
        <v>4453</v>
      </c>
      <c r="BW3754" s="14">
        <f t="shared" si="9840"/>
        <v>2130</v>
      </c>
      <c r="BX3754" s="14">
        <v>710</v>
      </c>
      <c r="BY3754" s="14">
        <v>710</v>
      </c>
      <c r="BZ3754" s="14">
        <v>710</v>
      </c>
      <c r="CA3754" s="14">
        <f t="shared" si="9842"/>
        <v>6583</v>
      </c>
      <c r="CB3754" s="122">
        <f t="shared" si="9853"/>
        <v>80.182704019488426</v>
      </c>
    </row>
    <row r="3755" spans="1:80" ht="22.5" x14ac:dyDescent="0.25">
      <c r="A3755" s="4" t="s">
        <v>928</v>
      </c>
      <c r="B3755" s="4" t="s">
        <v>88</v>
      </c>
      <c r="C3755" s="4" t="s">
        <v>1576</v>
      </c>
      <c r="D3755" s="79" t="s">
        <v>1577</v>
      </c>
      <c r="E3755" s="89">
        <v>6139</v>
      </c>
      <c r="F3755" s="79" t="s">
        <v>1585</v>
      </c>
      <c r="G3755" s="75" t="s">
        <v>1906</v>
      </c>
      <c r="H3755" s="13" t="s">
        <v>65</v>
      </c>
      <c r="I3755" s="14">
        <v>15300</v>
      </c>
      <c r="J3755" s="14">
        <f t="shared" si="9841"/>
        <v>16830</v>
      </c>
      <c r="K3755" s="14">
        <v>16830</v>
      </c>
      <c r="L3755" s="14">
        <f t="shared" si="9844"/>
        <v>0</v>
      </c>
      <c r="M3755" s="14">
        <v>0</v>
      </c>
      <c r="N3755" s="14">
        <v>0</v>
      </c>
      <c r="O3755" s="14">
        <v>0</v>
      </c>
      <c r="P3755" s="14">
        <v>0</v>
      </c>
      <c r="Q3755" s="14">
        <v>0</v>
      </c>
      <c r="R3755" s="14">
        <v>0</v>
      </c>
      <c r="S3755" s="14"/>
      <c r="T3755" s="14"/>
      <c r="U3755" s="14"/>
      <c r="V3755" s="14"/>
      <c r="W3755" s="14"/>
      <c r="X3755" s="14">
        <f t="shared" si="9871"/>
        <v>0</v>
      </c>
      <c r="Y3755" s="14"/>
      <c r="Z3755" s="14"/>
      <c r="AA3755" s="14"/>
      <c r="AB3755" s="14"/>
      <c r="AC3755" s="14"/>
      <c r="AD3755" s="14"/>
      <c r="AE3755" s="14"/>
      <c r="AF3755" s="14"/>
      <c r="AG3755" s="14"/>
      <c r="AH3755" s="14">
        <v>0</v>
      </c>
      <c r="AI3755" s="14">
        <v>0</v>
      </c>
      <c r="AJ3755" s="14">
        <v>0</v>
      </c>
      <c r="AK3755" s="14"/>
      <c r="AL3755" s="14"/>
      <c r="AM3755" s="14"/>
      <c r="AN3755" s="14"/>
      <c r="AO3755" s="14"/>
      <c r="AP3755" s="14">
        <f t="shared" si="9872"/>
        <v>0</v>
      </c>
      <c r="AQ3755" s="14"/>
      <c r="AR3755" s="14"/>
      <c r="AS3755" s="14"/>
      <c r="AT3755" s="14"/>
      <c r="AU3755" s="14"/>
      <c r="AV3755" s="14"/>
      <c r="AW3755" s="14"/>
      <c r="AX3755" s="14"/>
      <c r="AY3755" s="14"/>
      <c r="AZ3755" s="14">
        <v>0</v>
      </c>
      <c r="BA3755" s="14">
        <v>0</v>
      </c>
      <c r="BB3755" s="14">
        <v>0</v>
      </c>
      <c r="BC3755" s="14"/>
      <c r="BD3755" s="14"/>
      <c r="BE3755" s="14"/>
      <c r="BF3755" s="14"/>
      <c r="BG3755" s="14"/>
      <c r="BH3755" s="14">
        <f t="shared" si="9873"/>
        <v>0</v>
      </c>
      <c r="BI3755" s="14"/>
      <c r="BJ3755" s="14"/>
      <c r="BK3755" s="14"/>
      <c r="BL3755" s="14"/>
      <c r="BM3755" s="14"/>
      <c r="BN3755" s="14"/>
      <c r="BO3755" s="14"/>
      <c r="BP3755" s="14"/>
      <c r="BQ3755" s="14"/>
      <c r="BR3755" s="14">
        <v>0</v>
      </c>
      <c r="BS3755" s="14">
        <v>0</v>
      </c>
      <c r="BT3755" s="14">
        <v>16830</v>
      </c>
      <c r="BU3755" s="14">
        <v>16830</v>
      </c>
      <c r="BV3755" s="14">
        <v>8412</v>
      </c>
      <c r="BW3755" s="14">
        <f t="shared" si="9840"/>
        <v>4206</v>
      </c>
      <c r="BX3755" s="14">
        <v>1402</v>
      </c>
      <c r="BY3755" s="14">
        <v>1402</v>
      </c>
      <c r="BZ3755" s="14">
        <v>1402</v>
      </c>
      <c r="CA3755" s="14">
        <f t="shared" si="9842"/>
        <v>12618</v>
      </c>
      <c r="CB3755" s="122">
        <f t="shared" si="9853"/>
        <v>74.973262032085557</v>
      </c>
    </row>
    <row r="3756" spans="1:80" ht="22.5" x14ac:dyDescent="0.25">
      <c r="A3756" s="1" t="s">
        <v>1</v>
      </c>
      <c r="B3756" s="1" t="s">
        <v>1</v>
      </c>
      <c r="C3756" s="1" t="s">
        <v>1</v>
      </c>
      <c r="D3756" s="78" t="s">
        <v>1</v>
      </c>
      <c r="E3756" s="78" t="s">
        <v>1</v>
      </c>
      <c r="F3756" s="78" t="s">
        <v>1</v>
      </c>
      <c r="G3756" s="2" t="s">
        <v>1</v>
      </c>
      <c r="H3756" s="10" t="s">
        <v>66</v>
      </c>
      <c r="I3756" s="11">
        <f>SUM(I3757)</f>
        <v>100</v>
      </c>
      <c r="J3756" s="11">
        <f t="shared" si="9841"/>
        <v>110</v>
      </c>
      <c r="K3756" s="11">
        <f t="shared" ref="K3756:Q3757" si="9891">SUM(K3757)</f>
        <v>110</v>
      </c>
      <c r="L3756" s="11">
        <f t="shared" si="9844"/>
        <v>0</v>
      </c>
      <c r="M3756" s="11">
        <f t="shared" si="9891"/>
        <v>0</v>
      </c>
      <c r="N3756" s="11">
        <f t="shared" si="9891"/>
        <v>0</v>
      </c>
      <c r="O3756" s="11">
        <f t="shared" si="9891"/>
        <v>0</v>
      </c>
      <c r="P3756" s="11">
        <f t="shared" si="9891"/>
        <v>0</v>
      </c>
      <c r="Q3756" s="11">
        <f t="shared" si="9891"/>
        <v>0</v>
      </c>
      <c r="R3756" s="11">
        <f t="shared" ref="R3756:AG3757" si="9892">SUM(R3757)</f>
        <v>0</v>
      </c>
      <c r="S3756" s="11">
        <f t="shared" si="9892"/>
        <v>0</v>
      </c>
      <c r="T3756" s="11">
        <f t="shared" si="9892"/>
        <v>0</v>
      </c>
      <c r="U3756" s="11">
        <f t="shared" si="9892"/>
        <v>0</v>
      </c>
      <c r="V3756" s="11">
        <f t="shared" si="9892"/>
        <v>0</v>
      </c>
      <c r="W3756" s="11">
        <f t="shared" si="9892"/>
        <v>0</v>
      </c>
      <c r="X3756" s="11">
        <f t="shared" si="9892"/>
        <v>0</v>
      </c>
      <c r="Y3756" s="11">
        <f t="shared" si="9892"/>
        <v>0</v>
      </c>
      <c r="Z3756" s="11">
        <f t="shared" si="9892"/>
        <v>0</v>
      </c>
      <c r="AA3756" s="11">
        <f t="shared" si="9892"/>
        <v>0</v>
      </c>
      <c r="AB3756" s="11">
        <f t="shared" si="9892"/>
        <v>0</v>
      </c>
      <c r="AC3756" s="11">
        <f t="shared" si="9892"/>
        <v>0</v>
      </c>
      <c r="AD3756" s="11">
        <f t="shared" si="9892"/>
        <v>0</v>
      </c>
      <c r="AE3756" s="11">
        <f t="shared" si="9892"/>
        <v>0</v>
      </c>
      <c r="AF3756" s="11">
        <f t="shared" si="9892"/>
        <v>0</v>
      </c>
      <c r="AG3756" s="11">
        <f t="shared" si="9892"/>
        <v>0</v>
      </c>
      <c r="AH3756" s="11">
        <v>0</v>
      </c>
      <c r="AI3756" s="11">
        <v>0</v>
      </c>
      <c r="AJ3756" s="11">
        <f t="shared" ref="AJ3756:AY3757" si="9893">SUM(AJ3757)</f>
        <v>0</v>
      </c>
      <c r="AK3756" s="11">
        <f t="shared" si="9893"/>
        <v>0</v>
      </c>
      <c r="AL3756" s="11">
        <f t="shared" si="9893"/>
        <v>0</v>
      </c>
      <c r="AM3756" s="11">
        <f t="shared" si="9893"/>
        <v>0</v>
      </c>
      <c r="AN3756" s="11">
        <f t="shared" si="9893"/>
        <v>0</v>
      </c>
      <c r="AO3756" s="11">
        <f t="shared" si="9893"/>
        <v>0</v>
      </c>
      <c r="AP3756" s="11">
        <f t="shared" si="9893"/>
        <v>0</v>
      </c>
      <c r="AQ3756" s="11">
        <f t="shared" si="9893"/>
        <v>0</v>
      </c>
      <c r="AR3756" s="11">
        <f t="shared" si="9893"/>
        <v>0</v>
      </c>
      <c r="AS3756" s="11">
        <f t="shared" si="9893"/>
        <v>0</v>
      </c>
      <c r="AT3756" s="11">
        <f t="shared" si="9893"/>
        <v>0</v>
      </c>
      <c r="AU3756" s="11">
        <f t="shared" si="9893"/>
        <v>0</v>
      </c>
      <c r="AV3756" s="11">
        <f t="shared" si="9893"/>
        <v>0</v>
      </c>
      <c r="AW3756" s="11">
        <f t="shared" si="9893"/>
        <v>0</v>
      </c>
      <c r="AX3756" s="11">
        <f t="shared" si="9893"/>
        <v>0</v>
      </c>
      <c r="AY3756" s="11">
        <f t="shared" si="9893"/>
        <v>0</v>
      </c>
      <c r="AZ3756" s="11">
        <v>0</v>
      </c>
      <c r="BA3756" s="11">
        <v>0</v>
      </c>
      <c r="BB3756" s="11">
        <f t="shared" ref="BB3756:BQ3757" si="9894">SUM(BB3757)</f>
        <v>0</v>
      </c>
      <c r="BC3756" s="11">
        <f t="shared" si="9894"/>
        <v>0</v>
      </c>
      <c r="BD3756" s="11">
        <f t="shared" si="9894"/>
        <v>0</v>
      </c>
      <c r="BE3756" s="11">
        <f t="shared" si="9894"/>
        <v>0</v>
      </c>
      <c r="BF3756" s="11">
        <f t="shared" si="9894"/>
        <v>0</v>
      </c>
      <c r="BG3756" s="11">
        <f t="shared" si="9894"/>
        <v>0</v>
      </c>
      <c r="BH3756" s="11">
        <f t="shared" si="9894"/>
        <v>0</v>
      </c>
      <c r="BI3756" s="11">
        <f t="shared" si="9894"/>
        <v>0</v>
      </c>
      <c r="BJ3756" s="11">
        <f t="shared" si="9894"/>
        <v>0</v>
      </c>
      <c r="BK3756" s="11">
        <f t="shared" si="9894"/>
        <v>0</v>
      </c>
      <c r="BL3756" s="11">
        <f t="shared" si="9894"/>
        <v>0</v>
      </c>
      <c r="BM3756" s="11">
        <f t="shared" si="9894"/>
        <v>0</v>
      </c>
      <c r="BN3756" s="11">
        <f t="shared" si="9894"/>
        <v>0</v>
      </c>
      <c r="BO3756" s="11">
        <f t="shared" si="9894"/>
        <v>0</v>
      </c>
      <c r="BP3756" s="11">
        <f t="shared" si="9894"/>
        <v>0</v>
      </c>
      <c r="BQ3756" s="11">
        <f t="shared" si="9894"/>
        <v>0</v>
      </c>
      <c r="BR3756" s="11">
        <v>0</v>
      </c>
      <c r="BS3756" s="11">
        <v>0</v>
      </c>
      <c r="BT3756" s="11">
        <f t="shared" ref="BT3756:BZ3757" si="9895">SUM(BT3757)</f>
        <v>110</v>
      </c>
      <c r="BU3756" s="11">
        <f t="shared" si="9895"/>
        <v>110</v>
      </c>
      <c r="BV3756" s="11">
        <f t="shared" si="9895"/>
        <v>0</v>
      </c>
      <c r="BW3756" s="11">
        <f t="shared" si="9895"/>
        <v>0</v>
      </c>
      <c r="BX3756" s="11">
        <f t="shared" si="9895"/>
        <v>0</v>
      </c>
      <c r="BY3756" s="11">
        <f t="shared" si="9895"/>
        <v>0</v>
      </c>
      <c r="BZ3756" s="11">
        <f t="shared" si="9895"/>
        <v>0</v>
      </c>
      <c r="CA3756" s="11">
        <f t="shared" si="9842"/>
        <v>0</v>
      </c>
      <c r="CB3756" s="123">
        <f t="shared" si="9853"/>
        <v>0</v>
      </c>
    </row>
    <row r="3757" spans="1:80" x14ac:dyDescent="0.25">
      <c r="A3757" s="4" t="s">
        <v>928</v>
      </c>
      <c r="B3757" s="4" t="s">
        <v>88</v>
      </c>
      <c r="C3757" s="4" t="s">
        <v>1576</v>
      </c>
      <c r="D3757" s="79" t="s">
        <v>1577</v>
      </c>
      <c r="E3757" s="78" t="s">
        <v>67</v>
      </c>
      <c r="F3757" s="78" t="s">
        <v>1</v>
      </c>
      <c r="G3757" s="2" t="s">
        <v>1</v>
      </c>
      <c r="H3757" s="2" t="s">
        <v>68</v>
      </c>
      <c r="I3757" s="12">
        <f>SUM(I3758)</f>
        <v>100</v>
      </c>
      <c r="J3757" s="12">
        <f t="shared" si="9841"/>
        <v>110</v>
      </c>
      <c r="K3757" s="12">
        <f t="shared" si="9891"/>
        <v>110</v>
      </c>
      <c r="L3757" s="12">
        <f t="shared" si="9844"/>
        <v>0</v>
      </c>
      <c r="M3757" s="12">
        <f t="shared" si="9891"/>
        <v>0</v>
      </c>
      <c r="N3757" s="12">
        <f t="shared" si="9891"/>
        <v>0</v>
      </c>
      <c r="O3757" s="12">
        <f t="shared" si="9891"/>
        <v>0</v>
      </c>
      <c r="P3757" s="12">
        <f t="shared" si="9891"/>
        <v>0</v>
      </c>
      <c r="Q3757" s="12">
        <f t="shared" si="9891"/>
        <v>0</v>
      </c>
      <c r="R3757" s="12">
        <f t="shared" si="9892"/>
        <v>0</v>
      </c>
      <c r="S3757" s="12">
        <f t="shared" ref="S3757:AG3757" si="9896">SUM(S3758)</f>
        <v>0</v>
      </c>
      <c r="T3757" s="12">
        <f t="shared" si="9896"/>
        <v>0</v>
      </c>
      <c r="U3757" s="12">
        <f t="shared" si="9896"/>
        <v>0</v>
      </c>
      <c r="V3757" s="12">
        <f t="shared" si="9896"/>
        <v>0</v>
      </c>
      <c r="W3757" s="12">
        <f t="shared" si="9896"/>
        <v>0</v>
      </c>
      <c r="X3757" s="12">
        <f t="shared" si="9896"/>
        <v>0</v>
      </c>
      <c r="Y3757" s="12">
        <f t="shared" si="9896"/>
        <v>0</v>
      </c>
      <c r="Z3757" s="12">
        <f t="shared" si="9896"/>
        <v>0</v>
      </c>
      <c r="AA3757" s="12">
        <f t="shared" si="9896"/>
        <v>0</v>
      </c>
      <c r="AB3757" s="12">
        <f t="shared" si="9896"/>
        <v>0</v>
      </c>
      <c r="AC3757" s="12">
        <f t="shared" si="9896"/>
        <v>0</v>
      </c>
      <c r="AD3757" s="12">
        <f t="shared" si="9896"/>
        <v>0</v>
      </c>
      <c r="AE3757" s="12">
        <f t="shared" si="9896"/>
        <v>0</v>
      </c>
      <c r="AF3757" s="12">
        <f t="shared" si="9896"/>
        <v>0</v>
      </c>
      <c r="AG3757" s="12">
        <f t="shared" si="9896"/>
        <v>0</v>
      </c>
      <c r="AH3757" s="12">
        <v>0</v>
      </c>
      <c r="AI3757" s="12">
        <v>0</v>
      </c>
      <c r="AJ3757" s="12">
        <f t="shared" si="9893"/>
        <v>0</v>
      </c>
      <c r="AK3757" s="12">
        <f t="shared" ref="AK3757:AY3757" si="9897">SUM(AK3758)</f>
        <v>0</v>
      </c>
      <c r="AL3757" s="12">
        <f t="shared" si="9897"/>
        <v>0</v>
      </c>
      <c r="AM3757" s="12">
        <f t="shared" si="9897"/>
        <v>0</v>
      </c>
      <c r="AN3757" s="12">
        <f t="shared" si="9897"/>
        <v>0</v>
      </c>
      <c r="AO3757" s="12">
        <f t="shared" si="9897"/>
        <v>0</v>
      </c>
      <c r="AP3757" s="12">
        <f t="shared" si="9897"/>
        <v>0</v>
      </c>
      <c r="AQ3757" s="12">
        <f t="shared" si="9897"/>
        <v>0</v>
      </c>
      <c r="AR3757" s="12">
        <f t="shared" si="9897"/>
        <v>0</v>
      </c>
      <c r="AS3757" s="12">
        <f t="shared" si="9897"/>
        <v>0</v>
      </c>
      <c r="AT3757" s="12">
        <f t="shared" si="9897"/>
        <v>0</v>
      </c>
      <c r="AU3757" s="12">
        <f t="shared" si="9897"/>
        <v>0</v>
      </c>
      <c r="AV3757" s="12">
        <f t="shared" si="9897"/>
        <v>0</v>
      </c>
      <c r="AW3757" s="12">
        <f t="shared" si="9897"/>
        <v>0</v>
      </c>
      <c r="AX3757" s="12">
        <f t="shared" si="9897"/>
        <v>0</v>
      </c>
      <c r="AY3757" s="12">
        <f t="shared" si="9897"/>
        <v>0</v>
      </c>
      <c r="AZ3757" s="12">
        <v>0</v>
      </c>
      <c r="BA3757" s="12">
        <v>0</v>
      </c>
      <c r="BB3757" s="12">
        <f t="shared" si="9894"/>
        <v>0</v>
      </c>
      <c r="BC3757" s="12">
        <f t="shared" ref="BC3757:BQ3757" si="9898">SUM(BC3758)</f>
        <v>0</v>
      </c>
      <c r="BD3757" s="12">
        <f t="shared" si="9898"/>
        <v>0</v>
      </c>
      <c r="BE3757" s="12">
        <f t="shared" si="9898"/>
        <v>0</v>
      </c>
      <c r="BF3757" s="12">
        <f t="shared" si="9898"/>
        <v>0</v>
      </c>
      <c r="BG3757" s="12">
        <f t="shared" si="9898"/>
        <v>0</v>
      </c>
      <c r="BH3757" s="12">
        <f t="shared" si="9898"/>
        <v>0</v>
      </c>
      <c r="BI3757" s="12">
        <f t="shared" si="9898"/>
        <v>0</v>
      </c>
      <c r="BJ3757" s="12">
        <f t="shared" si="9898"/>
        <v>0</v>
      </c>
      <c r="BK3757" s="12">
        <f t="shared" si="9898"/>
        <v>0</v>
      </c>
      <c r="BL3757" s="12">
        <f t="shared" si="9898"/>
        <v>0</v>
      </c>
      <c r="BM3757" s="12">
        <f t="shared" si="9898"/>
        <v>0</v>
      </c>
      <c r="BN3757" s="12">
        <f t="shared" si="9898"/>
        <v>0</v>
      </c>
      <c r="BO3757" s="12">
        <f t="shared" si="9898"/>
        <v>0</v>
      </c>
      <c r="BP3757" s="12">
        <f t="shared" si="9898"/>
        <v>0</v>
      </c>
      <c r="BQ3757" s="12">
        <f t="shared" si="9898"/>
        <v>0</v>
      </c>
      <c r="BR3757" s="12">
        <v>0</v>
      </c>
      <c r="BS3757" s="12">
        <v>0</v>
      </c>
      <c r="BT3757" s="12">
        <f t="shared" si="9895"/>
        <v>110</v>
      </c>
      <c r="BU3757" s="12">
        <f t="shared" si="9895"/>
        <v>110</v>
      </c>
      <c r="BV3757" s="12">
        <f t="shared" si="9895"/>
        <v>0</v>
      </c>
      <c r="BW3757" s="12">
        <f t="shared" si="9895"/>
        <v>0</v>
      </c>
      <c r="BX3757" s="12">
        <f t="shared" si="9895"/>
        <v>0</v>
      </c>
      <c r="BY3757" s="12">
        <f t="shared" si="9895"/>
        <v>0</v>
      </c>
      <c r="BZ3757" s="12">
        <f t="shared" si="9895"/>
        <v>0</v>
      </c>
      <c r="CA3757" s="12">
        <f t="shared" si="9842"/>
        <v>0</v>
      </c>
      <c r="CB3757" s="124">
        <f t="shared" si="9853"/>
        <v>0</v>
      </c>
    </row>
    <row r="3758" spans="1:80" x14ac:dyDescent="0.25">
      <c r="A3758" s="4" t="s">
        <v>928</v>
      </c>
      <c r="B3758" s="4" t="s">
        <v>88</v>
      </c>
      <c r="C3758" s="4" t="s">
        <v>1576</v>
      </c>
      <c r="D3758" s="79" t="s">
        <v>1577</v>
      </c>
      <c r="E3758" s="89">
        <v>6148</v>
      </c>
      <c r="F3758" s="79"/>
      <c r="G3758" s="75" t="s">
        <v>1906</v>
      </c>
      <c r="H3758" s="13" t="s">
        <v>76</v>
      </c>
      <c r="I3758" s="14">
        <v>100</v>
      </c>
      <c r="J3758" s="14">
        <f t="shared" si="9841"/>
        <v>110</v>
      </c>
      <c r="K3758" s="14">
        <v>110</v>
      </c>
      <c r="L3758" s="14">
        <f t="shared" si="9844"/>
        <v>0</v>
      </c>
      <c r="M3758" s="14">
        <v>0</v>
      </c>
      <c r="N3758" s="14">
        <v>0</v>
      </c>
      <c r="O3758" s="14">
        <v>0</v>
      </c>
      <c r="P3758" s="14">
        <v>0</v>
      </c>
      <c r="Q3758" s="14">
        <v>0</v>
      </c>
      <c r="R3758" s="14">
        <v>0</v>
      </c>
      <c r="S3758" s="14"/>
      <c r="T3758" s="14"/>
      <c r="U3758" s="14"/>
      <c r="V3758" s="14"/>
      <c r="W3758" s="14"/>
      <c r="X3758" s="14">
        <f t="shared" si="9871"/>
        <v>0</v>
      </c>
      <c r="Y3758" s="14"/>
      <c r="Z3758" s="14"/>
      <c r="AA3758" s="14"/>
      <c r="AB3758" s="14"/>
      <c r="AC3758" s="14"/>
      <c r="AD3758" s="14"/>
      <c r="AE3758" s="14"/>
      <c r="AF3758" s="14"/>
      <c r="AG3758" s="14"/>
      <c r="AH3758" s="14">
        <v>0</v>
      </c>
      <c r="AI3758" s="14">
        <v>0</v>
      </c>
      <c r="AJ3758" s="14">
        <v>0</v>
      </c>
      <c r="AK3758" s="14"/>
      <c r="AL3758" s="14"/>
      <c r="AM3758" s="14"/>
      <c r="AN3758" s="14"/>
      <c r="AO3758" s="14"/>
      <c r="AP3758" s="14">
        <f t="shared" si="9872"/>
        <v>0</v>
      </c>
      <c r="AQ3758" s="14"/>
      <c r="AR3758" s="14"/>
      <c r="AS3758" s="14"/>
      <c r="AT3758" s="14"/>
      <c r="AU3758" s="14"/>
      <c r="AV3758" s="14"/>
      <c r="AW3758" s="14"/>
      <c r="AX3758" s="14"/>
      <c r="AY3758" s="14"/>
      <c r="AZ3758" s="14">
        <v>0</v>
      </c>
      <c r="BA3758" s="14">
        <v>0</v>
      </c>
      <c r="BB3758" s="14">
        <v>0</v>
      </c>
      <c r="BC3758" s="14"/>
      <c r="BD3758" s="14"/>
      <c r="BE3758" s="14"/>
      <c r="BF3758" s="14"/>
      <c r="BG3758" s="14"/>
      <c r="BH3758" s="14">
        <f t="shared" si="9873"/>
        <v>0</v>
      </c>
      <c r="BI3758" s="14"/>
      <c r="BJ3758" s="14"/>
      <c r="BK3758" s="14"/>
      <c r="BL3758" s="14"/>
      <c r="BM3758" s="14"/>
      <c r="BN3758" s="14"/>
      <c r="BO3758" s="14"/>
      <c r="BP3758" s="14"/>
      <c r="BQ3758" s="14"/>
      <c r="BR3758" s="14">
        <v>0</v>
      </c>
      <c r="BS3758" s="14">
        <v>0</v>
      </c>
      <c r="BT3758" s="14">
        <v>110</v>
      </c>
      <c r="BU3758" s="14">
        <v>110</v>
      </c>
      <c r="BV3758" s="14">
        <v>0</v>
      </c>
      <c r="BW3758" s="14">
        <f t="shared" si="9840"/>
        <v>0</v>
      </c>
      <c r="BX3758" s="14"/>
      <c r="BY3758" s="14"/>
      <c r="BZ3758" s="14"/>
      <c r="CA3758" s="14">
        <f t="shared" si="9842"/>
        <v>0</v>
      </c>
      <c r="CB3758" s="122">
        <f t="shared" si="9853"/>
        <v>0</v>
      </c>
    </row>
    <row r="3759" spans="1:80" ht="22.5" x14ac:dyDescent="0.25">
      <c r="A3759" s="1" t="s">
        <v>1</v>
      </c>
      <c r="B3759" s="1" t="s">
        <v>1</v>
      </c>
      <c r="C3759" s="1" t="s">
        <v>1</v>
      </c>
      <c r="D3759" s="78" t="s">
        <v>1</v>
      </c>
      <c r="E3759" s="78" t="s">
        <v>1</v>
      </c>
      <c r="F3759" s="78" t="s">
        <v>1</v>
      </c>
      <c r="G3759" s="2" t="s">
        <v>1</v>
      </c>
      <c r="H3759" s="10" t="s">
        <v>77</v>
      </c>
      <c r="I3759" s="11">
        <f>SUM(I3760)</f>
        <v>50000</v>
      </c>
      <c r="J3759" s="11">
        <f t="shared" si="9841"/>
        <v>50000</v>
      </c>
      <c r="K3759" s="11">
        <f t="shared" ref="K3759:Q3759" si="9899">SUM(K3760)</f>
        <v>30000</v>
      </c>
      <c r="L3759" s="11">
        <f t="shared" si="9844"/>
        <v>20000</v>
      </c>
      <c r="M3759" s="11">
        <f t="shared" si="9899"/>
        <v>20000</v>
      </c>
      <c r="N3759" s="11">
        <f t="shared" si="9899"/>
        <v>0</v>
      </c>
      <c r="O3759" s="11">
        <f t="shared" si="9899"/>
        <v>0</v>
      </c>
      <c r="P3759" s="11">
        <f t="shared" si="9899"/>
        <v>0</v>
      </c>
      <c r="Q3759" s="11">
        <f t="shared" si="9899"/>
        <v>0</v>
      </c>
      <c r="R3759" s="11">
        <f t="shared" ref="R3759:AG3759" si="9900">SUM(R3760)</f>
        <v>20000</v>
      </c>
      <c r="S3759" s="11">
        <f t="shared" si="9900"/>
        <v>0</v>
      </c>
      <c r="T3759" s="11">
        <f t="shared" si="9900"/>
        <v>0</v>
      </c>
      <c r="U3759" s="11">
        <f t="shared" si="9900"/>
        <v>0</v>
      </c>
      <c r="V3759" s="11">
        <f t="shared" si="9900"/>
        <v>0</v>
      </c>
      <c r="W3759" s="11">
        <f t="shared" si="9900"/>
        <v>0</v>
      </c>
      <c r="X3759" s="11">
        <f t="shared" si="9900"/>
        <v>20000</v>
      </c>
      <c r="Y3759" s="11">
        <f t="shared" si="9900"/>
        <v>0</v>
      </c>
      <c r="Z3759" s="11">
        <f t="shared" si="9900"/>
        <v>0</v>
      </c>
      <c r="AA3759" s="11">
        <f t="shared" si="9900"/>
        <v>0</v>
      </c>
      <c r="AB3759" s="11">
        <f t="shared" si="9900"/>
        <v>0</v>
      </c>
      <c r="AC3759" s="11">
        <f t="shared" si="9900"/>
        <v>0</v>
      </c>
      <c r="AD3759" s="11">
        <f t="shared" si="9900"/>
        <v>0</v>
      </c>
      <c r="AE3759" s="11">
        <f t="shared" si="9900"/>
        <v>0</v>
      </c>
      <c r="AF3759" s="11">
        <f t="shared" si="9900"/>
        <v>5427</v>
      </c>
      <c r="AG3759" s="11">
        <f t="shared" si="9900"/>
        <v>0</v>
      </c>
      <c r="AH3759" s="11">
        <v>5427</v>
      </c>
      <c r="AI3759" s="11">
        <v>14573</v>
      </c>
      <c r="AJ3759" s="11">
        <f t="shared" ref="AJ3759:AY3759" si="9901">SUM(AJ3760)</f>
        <v>0</v>
      </c>
      <c r="AK3759" s="11">
        <f t="shared" si="9901"/>
        <v>0</v>
      </c>
      <c r="AL3759" s="11">
        <f t="shared" si="9901"/>
        <v>0</v>
      </c>
      <c r="AM3759" s="11">
        <f t="shared" si="9901"/>
        <v>0</v>
      </c>
      <c r="AN3759" s="11">
        <f t="shared" si="9901"/>
        <v>0</v>
      </c>
      <c r="AO3759" s="11">
        <f t="shared" si="9901"/>
        <v>0</v>
      </c>
      <c r="AP3759" s="11">
        <f t="shared" si="9901"/>
        <v>0</v>
      </c>
      <c r="AQ3759" s="11">
        <f t="shared" si="9901"/>
        <v>0</v>
      </c>
      <c r="AR3759" s="11">
        <f t="shared" si="9901"/>
        <v>0</v>
      </c>
      <c r="AS3759" s="11">
        <f t="shared" si="9901"/>
        <v>0</v>
      </c>
      <c r="AT3759" s="11">
        <f t="shared" si="9901"/>
        <v>0</v>
      </c>
      <c r="AU3759" s="11">
        <f t="shared" si="9901"/>
        <v>0</v>
      </c>
      <c r="AV3759" s="11">
        <f t="shared" si="9901"/>
        <v>0</v>
      </c>
      <c r="AW3759" s="11">
        <f t="shared" si="9901"/>
        <v>0</v>
      </c>
      <c r="AX3759" s="11">
        <f t="shared" si="9901"/>
        <v>0</v>
      </c>
      <c r="AY3759" s="11">
        <f t="shared" si="9901"/>
        <v>0</v>
      </c>
      <c r="AZ3759" s="11">
        <v>0</v>
      </c>
      <c r="BA3759" s="11">
        <v>0</v>
      </c>
      <c r="BB3759" s="11">
        <f t="shared" ref="BB3759:BQ3759" si="9902">SUM(BB3760)</f>
        <v>0</v>
      </c>
      <c r="BC3759" s="11">
        <f t="shared" si="9902"/>
        <v>0</v>
      </c>
      <c r="BD3759" s="11">
        <f t="shared" si="9902"/>
        <v>0</v>
      </c>
      <c r="BE3759" s="11">
        <f t="shared" si="9902"/>
        <v>2400</v>
      </c>
      <c r="BF3759" s="11">
        <f t="shared" si="9902"/>
        <v>0</v>
      </c>
      <c r="BG3759" s="11">
        <f t="shared" si="9902"/>
        <v>0</v>
      </c>
      <c r="BH3759" s="11">
        <f t="shared" si="9902"/>
        <v>2400</v>
      </c>
      <c r="BI3759" s="11">
        <f t="shared" si="9902"/>
        <v>0</v>
      </c>
      <c r="BJ3759" s="11">
        <f t="shared" si="9902"/>
        <v>0</v>
      </c>
      <c r="BK3759" s="11">
        <f t="shared" si="9902"/>
        <v>0</v>
      </c>
      <c r="BL3759" s="11">
        <f t="shared" si="9902"/>
        <v>0</v>
      </c>
      <c r="BM3759" s="11">
        <f t="shared" si="9902"/>
        <v>0</v>
      </c>
      <c r="BN3759" s="11">
        <f t="shared" si="9902"/>
        <v>0</v>
      </c>
      <c r="BO3759" s="11">
        <f t="shared" si="9902"/>
        <v>0</v>
      </c>
      <c r="BP3759" s="11">
        <f t="shared" si="9902"/>
        <v>2400</v>
      </c>
      <c r="BQ3759" s="11">
        <f t="shared" si="9902"/>
        <v>0</v>
      </c>
      <c r="BR3759" s="11">
        <v>2400</v>
      </c>
      <c r="BS3759" s="11">
        <v>0</v>
      </c>
      <c r="BT3759" s="11">
        <f t="shared" ref="BT3759:BZ3759" si="9903">SUM(BT3760)</f>
        <v>77000</v>
      </c>
      <c r="BU3759" s="11">
        <f t="shared" si="9903"/>
        <v>57000</v>
      </c>
      <c r="BV3759" s="11">
        <f t="shared" si="9903"/>
        <v>28500</v>
      </c>
      <c r="BW3759" s="11">
        <f t="shared" si="9903"/>
        <v>28500</v>
      </c>
      <c r="BX3759" s="11">
        <f t="shared" si="9903"/>
        <v>28500</v>
      </c>
      <c r="BY3759" s="11">
        <f t="shared" si="9903"/>
        <v>0</v>
      </c>
      <c r="BZ3759" s="11">
        <f t="shared" si="9903"/>
        <v>0</v>
      </c>
      <c r="CA3759" s="11">
        <f t="shared" si="9842"/>
        <v>57000</v>
      </c>
      <c r="CB3759" s="123">
        <f t="shared" si="9853"/>
        <v>100</v>
      </c>
    </row>
    <row r="3760" spans="1:80" x14ac:dyDescent="0.25">
      <c r="A3760" s="4" t="s">
        <v>928</v>
      </c>
      <c r="B3760" s="4" t="s">
        <v>88</v>
      </c>
      <c r="C3760" s="4" t="s">
        <v>1576</v>
      </c>
      <c r="D3760" s="79" t="s">
        <v>1577</v>
      </c>
      <c r="E3760" s="78" t="s">
        <v>78</v>
      </c>
      <c r="F3760" s="78" t="s">
        <v>1</v>
      </c>
      <c r="G3760" s="2" t="s">
        <v>1</v>
      </c>
      <c r="H3760" s="2" t="s">
        <v>79</v>
      </c>
      <c r="I3760" s="12">
        <f>SUM(I3761:I3762)</f>
        <v>50000</v>
      </c>
      <c r="J3760" s="12">
        <f t="shared" si="9841"/>
        <v>50000</v>
      </c>
      <c r="K3760" s="12">
        <f t="shared" ref="K3760" si="9904">SUM(K3761:K3762)</f>
        <v>30000</v>
      </c>
      <c r="L3760" s="12">
        <f t="shared" si="9844"/>
        <v>20000</v>
      </c>
      <c r="M3760" s="12">
        <f t="shared" ref="M3760:Q3760" si="9905">SUM(M3761:M3762)</f>
        <v>20000</v>
      </c>
      <c r="N3760" s="12">
        <f t="shared" si="9905"/>
        <v>0</v>
      </c>
      <c r="O3760" s="12">
        <f t="shared" si="9905"/>
        <v>0</v>
      </c>
      <c r="P3760" s="12">
        <f t="shared" si="9905"/>
        <v>0</v>
      </c>
      <c r="Q3760" s="12">
        <f t="shared" si="9905"/>
        <v>0</v>
      </c>
      <c r="R3760" s="12">
        <f t="shared" ref="R3760:AG3760" si="9906">SUM(R3761:R3762)</f>
        <v>20000</v>
      </c>
      <c r="S3760" s="12">
        <f t="shared" si="9906"/>
        <v>0</v>
      </c>
      <c r="T3760" s="12">
        <f t="shared" si="9906"/>
        <v>0</v>
      </c>
      <c r="U3760" s="12">
        <f t="shared" si="9906"/>
        <v>0</v>
      </c>
      <c r="V3760" s="12">
        <f t="shared" si="9906"/>
        <v>0</v>
      </c>
      <c r="W3760" s="12">
        <f t="shared" si="9906"/>
        <v>0</v>
      </c>
      <c r="X3760" s="12">
        <f t="shared" ref="X3760" si="9907">SUM(X3761:X3762)</f>
        <v>20000</v>
      </c>
      <c r="Y3760" s="12">
        <f t="shared" si="9906"/>
        <v>0</v>
      </c>
      <c r="Z3760" s="12">
        <f t="shared" si="9906"/>
        <v>0</v>
      </c>
      <c r="AA3760" s="12">
        <f t="shared" si="9906"/>
        <v>0</v>
      </c>
      <c r="AB3760" s="12">
        <f t="shared" si="9906"/>
        <v>0</v>
      </c>
      <c r="AC3760" s="12">
        <f t="shared" si="9906"/>
        <v>0</v>
      </c>
      <c r="AD3760" s="12">
        <f t="shared" si="9906"/>
        <v>0</v>
      </c>
      <c r="AE3760" s="12">
        <f t="shared" si="9906"/>
        <v>0</v>
      </c>
      <c r="AF3760" s="12">
        <f t="shared" si="9906"/>
        <v>5427</v>
      </c>
      <c r="AG3760" s="12">
        <f t="shared" si="9906"/>
        <v>0</v>
      </c>
      <c r="AH3760" s="12">
        <v>5427</v>
      </c>
      <c r="AI3760" s="12">
        <v>14573</v>
      </c>
      <c r="AJ3760" s="12">
        <f t="shared" ref="AJ3760:AY3760" si="9908">SUM(AJ3761:AJ3762)</f>
        <v>0</v>
      </c>
      <c r="AK3760" s="12">
        <f t="shared" si="9908"/>
        <v>0</v>
      </c>
      <c r="AL3760" s="12">
        <f t="shared" si="9908"/>
        <v>0</v>
      </c>
      <c r="AM3760" s="12">
        <f t="shared" si="9908"/>
        <v>0</v>
      </c>
      <c r="AN3760" s="12">
        <f t="shared" si="9908"/>
        <v>0</v>
      </c>
      <c r="AO3760" s="12">
        <f t="shared" si="9908"/>
        <v>0</v>
      </c>
      <c r="AP3760" s="12">
        <f t="shared" ref="AP3760" si="9909">SUM(AP3761:AP3762)</f>
        <v>0</v>
      </c>
      <c r="AQ3760" s="12">
        <f t="shared" si="9908"/>
        <v>0</v>
      </c>
      <c r="AR3760" s="12">
        <f t="shared" si="9908"/>
        <v>0</v>
      </c>
      <c r="AS3760" s="12">
        <f t="shared" si="9908"/>
        <v>0</v>
      </c>
      <c r="AT3760" s="12">
        <f t="shared" si="9908"/>
        <v>0</v>
      </c>
      <c r="AU3760" s="12">
        <f t="shared" si="9908"/>
        <v>0</v>
      </c>
      <c r="AV3760" s="12">
        <f t="shared" si="9908"/>
        <v>0</v>
      </c>
      <c r="AW3760" s="12">
        <f t="shared" si="9908"/>
        <v>0</v>
      </c>
      <c r="AX3760" s="12">
        <f t="shared" si="9908"/>
        <v>0</v>
      </c>
      <c r="AY3760" s="12">
        <f t="shared" si="9908"/>
        <v>0</v>
      </c>
      <c r="AZ3760" s="12">
        <v>0</v>
      </c>
      <c r="BA3760" s="12">
        <v>0</v>
      </c>
      <c r="BB3760" s="12">
        <f t="shared" ref="BB3760:BQ3760" si="9910">SUM(BB3761:BB3762)</f>
        <v>0</v>
      </c>
      <c r="BC3760" s="12">
        <f t="shared" si="9910"/>
        <v>0</v>
      </c>
      <c r="BD3760" s="12">
        <f t="shared" si="9910"/>
        <v>0</v>
      </c>
      <c r="BE3760" s="12">
        <f t="shared" si="9910"/>
        <v>2400</v>
      </c>
      <c r="BF3760" s="12">
        <f t="shared" si="9910"/>
        <v>0</v>
      </c>
      <c r="BG3760" s="12">
        <f t="shared" si="9910"/>
        <v>0</v>
      </c>
      <c r="BH3760" s="12">
        <f t="shared" ref="BH3760" si="9911">SUM(BH3761:BH3762)</f>
        <v>2400</v>
      </c>
      <c r="BI3760" s="12">
        <f t="shared" si="9910"/>
        <v>0</v>
      </c>
      <c r="BJ3760" s="12">
        <f t="shared" si="9910"/>
        <v>0</v>
      </c>
      <c r="BK3760" s="12">
        <f t="shared" si="9910"/>
        <v>0</v>
      </c>
      <c r="BL3760" s="12">
        <f t="shared" si="9910"/>
        <v>0</v>
      </c>
      <c r="BM3760" s="12">
        <f t="shared" si="9910"/>
        <v>0</v>
      </c>
      <c r="BN3760" s="12">
        <f t="shared" si="9910"/>
        <v>0</v>
      </c>
      <c r="BO3760" s="12">
        <f t="shared" si="9910"/>
        <v>0</v>
      </c>
      <c r="BP3760" s="12">
        <f t="shared" si="9910"/>
        <v>2400</v>
      </c>
      <c r="BQ3760" s="12">
        <f t="shared" si="9910"/>
        <v>0</v>
      </c>
      <c r="BR3760" s="12">
        <v>2400</v>
      </c>
      <c r="BS3760" s="12">
        <v>0</v>
      </c>
      <c r="BT3760" s="12">
        <f t="shared" ref="BT3760:BZ3760" si="9912">SUM(BT3761:BT3762)</f>
        <v>77000</v>
      </c>
      <c r="BU3760" s="12">
        <f t="shared" si="9912"/>
        <v>57000</v>
      </c>
      <c r="BV3760" s="12">
        <f t="shared" si="9912"/>
        <v>28500</v>
      </c>
      <c r="BW3760" s="12">
        <f t="shared" si="9912"/>
        <v>28500</v>
      </c>
      <c r="BX3760" s="12">
        <f t="shared" si="9912"/>
        <v>28500</v>
      </c>
      <c r="BY3760" s="12">
        <f t="shared" si="9912"/>
        <v>0</v>
      </c>
      <c r="BZ3760" s="12">
        <f t="shared" si="9912"/>
        <v>0</v>
      </c>
      <c r="CA3760" s="12">
        <f t="shared" si="9842"/>
        <v>57000</v>
      </c>
      <c r="CB3760" s="124">
        <f t="shared" si="9853"/>
        <v>100</v>
      </c>
    </row>
    <row r="3761" spans="1:80" x14ac:dyDescent="0.25">
      <c r="A3761" s="4" t="s">
        <v>928</v>
      </c>
      <c r="B3761" s="4" t="s">
        <v>88</v>
      </c>
      <c r="C3761" s="4" t="s">
        <v>1576</v>
      </c>
      <c r="D3761" s="79" t="s">
        <v>1577</v>
      </c>
      <c r="E3761" s="89">
        <v>8213</v>
      </c>
      <c r="F3761" s="79"/>
      <c r="G3761" s="75" t="s">
        <v>1906</v>
      </c>
      <c r="H3761" s="13" t="s">
        <v>81</v>
      </c>
      <c r="I3761" s="14">
        <v>30000</v>
      </c>
      <c r="J3761" s="14">
        <f t="shared" si="9841"/>
        <v>25000</v>
      </c>
      <c r="K3761" s="14">
        <v>15000</v>
      </c>
      <c r="L3761" s="14">
        <f t="shared" si="9844"/>
        <v>10000</v>
      </c>
      <c r="M3761" s="14">
        <v>10000</v>
      </c>
      <c r="N3761" s="14">
        <v>0</v>
      </c>
      <c r="O3761" s="14">
        <v>0</v>
      </c>
      <c r="P3761" s="14">
        <v>0</v>
      </c>
      <c r="Q3761" s="14">
        <v>0</v>
      </c>
      <c r="R3761" s="14">
        <v>10000</v>
      </c>
      <c r="S3761" s="14"/>
      <c r="T3761" s="14"/>
      <c r="U3761" s="14"/>
      <c r="V3761" s="14"/>
      <c r="W3761" s="14"/>
      <c r="X3761" s="14">
        <f t="shared" si="9871"/>
        <v>10000</v>
      </c>
      <c r="Y3761" s="14"/>
      <c r="Z3761" s="14"/>
      <c r="AA3761" s="14"/>
      <c r="AB3761" s="14"/>
      <c r="AC3761" s="14"/>
      <c r="AD3761" s="14"/>
      <c r="AE3761" s="14"/>
      <c r="AF3761" s="14">
        <v>5427</v>
      </c>
      <c r="AG3761" s="14"/>
      <c r="AH3761" s="14">
        <v>5427</v>
      </c>
      <c r="AI3761" s="14">
        <v>4573</v>
      </c>
      <c r="AJ3761" s="14">
        <v>0</v>
      </c>
      <c r="AK3761" s="14"/>
      <c r="AL3761" s="14"/>
      <c r="AM3761" s="14"/>
      <c r="AN3761" s="14"/>
      <c r="AO3761" s="14"/>
      <c r="AP3761" s="14">
        <f t="shared" si="9872"/>
        <v>0</v>
      </c>
      <c r="AQ3761" s="14"/>
      <c r="AR3761" s="14"/>
      <c r="AS3761" s="14"/>
      <c r="AT3761" s="14"/>
      <c r="AU3761" s="14"/>
      <c r="AV3761" s="14"/>
      <c r="AW3761" s="14"/>
      <c r="AX3761" s="14"/>
      <c r="AY3761" s="14"/>
      <c r="AZ3761" s="14">
        <v>0</v>
      </c>
      <c r="BA3761" s="14">
        <v>0</v>
      </c>
      <c r="BB3761" s="14">
        <v>0</v>
      </c>
      <c r="BC3761" s="14"/>
      <c r="BD3761" s="14"/>
      <c r="BE3761" s="14">
        <v>2400</v>
      </c>
      <c r="BF3761" s="14"/>
      <c r="BG3761" s="14"/>
      <c r="BH3761" s="14">
        <f t="shared" si="9873"/>
        <v>2400</v>
      </c>
      <c r="BI3761" s="14"/>
      <c r="BJ3761" s="14"/>
      <c r="BK3761" s="14"/>
      <c r="BL3761" s="14"/>
      <c r="BM3761" s="14"/>
      <c r="BN3761" s="14"/>
      <c r="BO3761" s="14"/>
      <c r="BP3761" s="14">
        <v>2400</v>
      </c>
      <c r="BQ3761" s="14"/>
      <c r="BR3761" s="14">
        <v>2400</v>
      </c>
      <c r="BS3761" s="14">
        <v>0</v>
      </c>
      <c r="BT3761" s="14">
        <v>32000</v>
      </c>
      <c r="BU3761" s="14">
        <v>22000</v>
      </c>
      <c r="BV3761" s="14">
        <v>11000</v>
      </c>
      <c r="BW3761" s="14">
        <f t="shared" si="9840"/>
        <v>11000</v>
      </c>
      <c r="BX3761" s="14">
        <v>11000</v>
      </c>
      <c r="BY3761" s="14"/>
      <c r="BZ3761" s="14"/>
      <c r="CA3761" s="14">
        <f t="shared" si="9842"/>
        <v>22000</v>
      </c>
      <c r="CB3761" s="122">
        <f t="shared" si="9853"/>
        <v>100</v>
      </c>
    </row>
    <row r="3762" spans="1:80" x14ac:dyDescent="0.25">
      <c r="A3762" s="4" t="s">
        <v>928</v>
      </c>
      <c r="B3762" s="4" t="s">
        <v>88</v>
      </c>
      <c r="C3762" s="4" t="s">
        <v>1576</v>
      </c>
      <c r="D3762" s="79" t="s">
        <v>1577</v>
      </c>
      <c r="E3762" s="89">
        <v>8216</v>
      </c>
      <c r="F3762" s="79"/>
      <c r="G3762" s="75" t="s">
        <v>1906</v>
      </c>
      <c r="H3762" s="13" t="s">
        <v>319</v>
      </c>
      <c r="I3762" s="14">
        <v>20000</v>
      </c>
      <c r="J3762" s="14">
        <f t="shared" si="9841"/>
        <v>25000</v>
      </c>
      <c r="K3762" s="14">
        <v>15000</v>
      </c>
      <c r="L3762" s="14">
        <f t="shared" si="9844"/>
        <v>10000</v>
      </c>
      <c r="M3762" s="14">
        <v>10000</v>
      </c>
      <c r="N3762" s="14">
        <v>0</v>
      </c>
      <c r="O3762" s="14">
        <v>0</v>
      </c>
      <c r="P3762" s="14">
        <v>0</v>
      </c>
      <c r="Q3762" s="14">
        <v>0</v>
      </c>
      <c r="R3762" s="14">
        <v>10000</v>
      </c>
      <c r="S3762" s="14"/>
      <c r="T3762" s="14"/>
      <c r="U3762" s="14"/>
      <c r="V3762" s="14"/>
      <c r="W3762" s="14"/>
      <c r="X3762" s="14">
        <f t="shared" si="9871"/>
        <v>10000</v>
      </c>
      <c r="Y3762" s="14"/>
      <c r="Z3762" s="14"/>
      <c r="AA3762" s="14"/>
      <c r="AB3762" s="14"/>
      <c r="AC3762" s="14"/>
      <c r="AD3762" s="14"/>
      <c r="AE3762" s="14"/>
      <c r="AF3762" s="14"/>
      <c r="AG3762" s="14"/>
      <c r="AH3762" s="14">
        <v>0</v>
      </c>
      <c r="AI3762" s="14">
        <v>10000</v>
      </c>
      <c r="AJ3762" s="14">
        <v>0</v>
      </c>
      <c r="AK3762" s="14"/>
      <c r="AL3762" s="14"/>
      <c r="AM3762" s="14"/>
      <c r="AN3762" s="14"/>
      <c r="AO3762" s="14"/>
      <c r="AP3762" s="14">
        <f t="shared" si="9872"/>
        <v>0</v>
      </c>
      <c r="AQ3762" s="14"/>
      <c r="AR3762" s="14"/>
      <c r="AS3762" s="14"/>
      <c r="AT3762" s="14"/>
      <c r="AU3762" s="14"/>
      <c r="AV3762" s="14"/>
      <c r="AW3762" s="14"/>
      <c r="AX3762" s="14"/>
      <c r="AY3762" s="14"/>
      <c r="AZ3762" s="14">
        <v>0</v>
      </c>
      <c r="BA3762" s="14">
        <v>0</v>
      </c>
      <c r="BB3762" s="14">
        <v>0</v>
      </c>
      <c r="BC3762" s="14"/>
      <c r="BD3762" s="14"/>
      <c r="BE3762" s="14"/>
      <c r="BF3762" s="14"/>
      <c r="BG3762" s="14"/>
      <c r="BH3762" s="14">
        <f t="shared" si="9873"/>
        <v>0</v>
      </c>
      <c r="BI3762" s="14"/>
      <c r="BJ3762" s="14"/>
      <c r="BK3762" s="14"/>
      <c r="BL3762" s="14"/>
      <c r="BM3762" s="14"/>
      <c r="BN3762" s="14"/>
      <c r="BO3762" s="14"/>
      <c r="BP3762" s="14"/>
      <c r="BQ3762" s="14"/>
      <c r="BR3762" s="14">
        <v>0</v>
      </c>
      <c r="BS3762" s="14">
        <v>0</v>
      </c>
      <c r="BT3762" s="14">
        <v>45000</v>
      </c>
      <c r="BU3762" s="14">
        <v>35000</v>
      </c>
      <c r="BV3762" s="14">
        <v>17500</v>
      </c>
      <c r="BW3762" s="14">
        <f t="shared" si="9840"/>
        <v>17500</v>
      </c>
      <c r="BX3762" s="14">
        <v>17500</v>
      </c>
      <c r="BY3762" s="14"/>
      <c r="BZ3762" s="14"/>
      <c r="CA3762" s="14">
        <f t="shared" si="9842"/>
        <v>35000</v>
      </c>
      <c r="CB3762" s="122">
        <f t="shared" si="9853"/>
        <v>100</v>
      </c>
    </row>
    <row r="3763" spans="1:80" x14ac:dyDescent="0.25">
      <c r="A3763" s="13" t="s">
        <v>1</v>
      </c>
      <c r="B3763" s="13" t="s">
        <v>1</v>
      </c>
      <c r="C3763" s="13" t="s">
        <v>1</v>
      </c>
      <c r="D3763" s="74" t="s">
        <v>1</v>
      </c>
      <c r="E3763" s="74" t="s">
        <v>1</v>
      </c>
      <c r="F3763" s="74" t="s">
        <v>1</v>
      </c>
      <c r="G3763" s="13" t="s">
        <v>1</v>
      </c>
      <c r="H3763" s="10" t="s">
        <v>1586</v>
      </c>
      <c r="I3763" s="11">
        <f>SUM(I3733,I3756,I3759)</f>
        <v>3206143</v>
      </c>
      <c r="J3763" s="11">
        <f t="shared" si="9841"/>
        <v>3403574</v>
      </c>
      <c r="K3763" s="11">
        <f t="shared" ref="K3763" si="9913">SUM(K3733,K3756,K3759)</f>
        <v>3222474</v>
      </c>
      <c r="L3763" s="11">
        <f t="shared" ref="L3763" si="9914">SUM(M3763:O3763)</f>
        <v>181100</v>
      </c>
      <c r="M3763" s="11">
        <f t="shared" ref="M3763:Q3763" si="9915">SUM(M3733,M3756,M3759)</f>
        <v>181100</v>
      </c>
      <c r="N3763" s="11">
        <f t="shared" si="9915"/>
        <v>0</v>
      </c>
      <c r="O3763" s="11">
        <f t="shared" si="9915"/>
        <v>0</v>
      </c>
      <c r="P3763" s="11">
        <f t="shared" si="9915"/>
        <v>0</v>
      </c>
      <c r="Q3763" s="11">
        <f t="shared" si="9915"/>
        <v>0</v>
      </c>
      <c r="R3763" s="11">
        <f t="shared" ref="R3763:AG3763" si="9916">SUM(R3733,R3756,R3759)</f>
        <v>181100</v>
      </c>
      <c r="S3763" s="11">
        <f t="shared" si="9916"/>
        <v>0</v>
      </c>
      <c r="T3763" s="11">
        <f t="shared" si="9916"/>
        <v>0</v>
      </c>
      <c r="U3763" s="11">
        <f t="shared" si="9916"/>
        <v>0</v>
      </c>
      <c r="V3763" s="11">
        <f t="shared" si="9916"/>
        <v>0</v>
      </c>
      <c r="W3763" s="11">
        <f t="shared" si="9916"/>
        <v>0</v>
      </c>
      <c r="X3763" s="11">
        <f t="shared" si="9916"/>
        <v>181100</v>
      </c>
      <c r="Y3763" s="11">
        <f t="shared" si="9916"/>
        <v>5201</v>
      </c>
      <c r="Z3763" s="11">
        <f t="shared" si="9916"/>
        <v>23218</v>
      </c>
      <c r="AA3763" s="11">
        <f t="shared" si="9916"/>
        <v>26960</v>
      </c>
      <c r="AB3763" s="11">
        <f t="shared" si="9916"/>
        <v>19297</v>
      </c>
      <c r="AC3763" s="11">
        <f t="shared" si="9916"/>
        <v>16997</v>
      </c>
      <c r="AD3763" s="11">
        <f t="shared" si="9916"/>
        <v>12220</v>
      </c>
      <c r="AE3763" s="11">
        <f t="shared" si="9916"/>
        <v>0</v>
      </c>
      <c r="AF3763" s="11">
        <f t="shared" si="9916"/>
        <v>5427</v>
      </c>
      <c r="AG3763" s="11">
        <f t="shared" si="9916"/>
        <v>16408</v>
      </c>
      <c r="AH3763" s="11">
        <v>125728</v>
      </c>
      <c r="AI3763" s="11">
        <v>55372</v>
      </c>
      <c r="AJ3763" s="11">
        <f t="shared" ref="AJ3763:AY3763" si="9917">SUM(AJ3733,AJ3756,AJ3759)</f>
        <v>0</v>
      </c>
      <c r="AK3763" s="11">
        <f t="shared" si="9917"/>
        <v>0</v>
      </c>
      <c r="AL3763" s="11">
        <f t="shared" si="9917"/>
        <v>0</v>
      </c>
      <c r="AM3763" s="11">
        <f t="shared" si="9917"/>
        <v>0</v>
      </c>
      <c r="AN3763" s="11">
        <f t="shared" si="9917"/>
        <v>0</v>
      </c>
      <c r="AO3763" s="11">
        <f t="shared" si="9917"/>
        <v>0</v>
      </c>
      <c r="AP3763" s="11">
        <f t="shared" si="9917"/>
        <v>0</v>
      </c>
      <c r="AQ3763" s="11">
        <f t="shared" si="9917"/>
        <v>0</v>
      </c>
      <c r="AR3763" s="11">
        <f t="shared" si="9917"/>
        <v>0</v>
      </c>
      <c r="AS3763" s="11">
        <f t="shared" si="9917"/>
        <v>0</v>
      </c>
      <c r="AT3763" s="11">
        <f t="shared" si="9917"/>
        <v>0</v>
      </c>
      <c r="AU3763" s="11">
        <f t="shared" si="9917"/>
        <v>0</v>
      </c>
      <c r="AV3763" s="11">
        <f t="shared" si="9917"/>
        <v>0</v>
      </c>
      <c r="AW3763" s="11">
        <f t="shared" si="9917"/>
        <v>0</v>
      </c>
      <c r="AX3763" s="11">
        <f t="shared" si="9917"/>
        <v>0</v>
      </c>
      <c r="AY3763" s="11">
        <f t="shared" si="9917"/>
        <v>0</v>
      </c>
      <c r="AZ3763" s="11">
        <v>0</v>
      </c>
      <c r="BA3763" s="11">
        <v>0</v>
      </c>
      <c r="BB3763" s="11">
        <f t="shared" ref="BB3763:BQ3763" si="9918">SUM(BB3733,BB3756,BB3759)</f>
        <v>0</v>
      </c>
      <c r="BC3763" s="11">
        <f t="shared" si="9918"/>
        <v>8018</v>
      </c>
      <c r="BD3763" s="11">
        <f t="shared" si="9918"/>
        <v>0</v>
      </c>
      <c r="BE3763" s="11">
        <f t="shared" si="9918"/>
        <v>20689</v>
      </c>
      <c r="BF3763" s="11">
        <f t="shared" si="9918"/>
        <v>0</v>
      </c>
      <c r="BG3763" s="11">
        <f t="shared" si="9918"/>
        <v>0</v>
      </c>
      <c r="BH3763" s="11">
        <f t="shared" si="9918"/>
        <v>28707</v>
      </c>
      <c r="BI3763" s="11">
        <f t="shared" si="9918"/>
        <v>0</v>
      </c>
      <c r="BJ3763" s="11">
        <f t="shared" si="9918"/>
        <v>2861</v>
      </c>
      <c r="BK3763" s="11">
        <f t="shared" si="9918"/>
        <v>8978</v>
      </c>
      <c r="BL3763" s="11">
        <f t="shared" si="9918"/>
        <v>0</v>
      </c>
      <c r="BM3763" s="11">
        <f t="shared" si="9918"/>
        <v>0</v>
      </c>
      <c r="BN3763" s="11">
        <f t="shared" si="9918"/>
        <v>0</v>
      </c>
      <c r="BO3763" s="11">
        <f t="shared" si="9918"/>
        <v>3500</v>
      </c>
      <c r="BP3763" s="11">
        <f t="shared" si="9918"/>
        <v>12984</v>
      </c>
      <c r="BQ3763" s="11">
        <f t="shared" si="9918"/>
        <v>384</v>
      </c>
      <c r="BR3763" s="11">
        <v>28707</v>
      </c>
      <c r="BS3763" s="11">
        <v>0</v>
      </c>
      <c r="BT3763" s="11">
        <f t="shared" ref="BT3763:BZ3763" si="9919">SUM(BT3733,BT3756,BT3759)</f>
        <v>3580703</v>
      </c>
      <c r="BU3763" s="11">
        <f t="shared" si="9919"/>
        <v>3401820</v>
      </c>
      <c r="BV3763" s="11">
        <f t="shared" si="9919"/>
        <v>1831107</v>
      </c>
      <c r="BW3763" s="11">
        <f t="shared" si="9919"/>
        <v>861816</v>
      </c>
      <c r="BX3763" s="11">
        <f t="shared" si="9919"/>
        <v>327192</v>
      </c>
      <c r="BY3763" s="11">
        <f t="shared" si="9919"/>
        <v>267312</v>
      </c>
      <c r="BZ3763" s="11">
        <f t="shared" si="9919"/>
        <v>267312</v>
      </c>
      <c r="CA3763" s="11">
        <f t="shared" si="9842"/>
        <v>2692923</v>
      </c>
      <c r="CB3763" s="123">
        <f t="shared" si="9853"/>
        <v>79.161243099282146</v>
      </c>
    </row>
    <row r="3764" spans="1:80" ht="15.75" thickBot="1" x14ac:dyDescent="0.3">
      <c r="A3764" s="13" t="s">
        <v>1</v>
      </c>
      <c r="B3764" s="13" t="s">
        <v>1</v>
      </c>
      <c r="C3764" s="13" t="s">
        <v>1</v>
      </c>
      <c r="D3764" s="74" t="s">
        <v>1</v>
      </c>
      <c r="E3764" s="74" t="s">
        <v>1</v>
      </c>
      <c r="F3764" s="74" t="s">
        <v>1</v>
      </c>
      <c r="G3764" s="13" t="s">
        <v>1</v>
      </c>
      <c r="H3764" s="2" t="s">
        <v>83</v>
      </c>
      <c r="I3764" s="12">
        <v>86</v>
      </c>
      <c r="J3764" s="12">
        <f t="shared" si="9841"/>
        <v>86</v>
      </c>
      <c r="K3764" s="12">
        <v>86</v>
      </c>
      <c r="L3764" s="13"/>
      <c r="M3764" s="13" t="s">
        <v>1</v>
      </c>
      <c r="N3764" s="13" t="s">
        <v>1</v>
      </c>
      <c r="O3764" s="13" t="s">
        <v>1</v>
      </c>
      <c r="P3764" s="27"/>
      <c r="Q3764" s="13" t="s">
        <v>1</v>
      </c>
      <c r="R3764" s="13" t="s">
        <v>1</v>
      </c>
      <c r="S3764" s="13"/>
      <c r="T3764" s="13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>
        <v>0</v>
      </c>
      <c r="AI3764" s="13">
        <v>0</v>
      </c>
      <c r="AJ3764" s="13" t="s">
        <v>1</v>
      </c>
      <c r="AK3764" s="13"/>
      <c r="AL3764" s="13"/>
      <c r="AM3764" s="13"/>
      <c r="AN3764" s="13"/>
      <c r="AO3764" s="13"/>
      <c r="AP3764" s="13"/>
      <c r="AQ3764" s="13"/>
      <c r="AR3764" s="13"/>
      <c r="AS3764" s="13"/>
      <c r="AT3764" s="13"/>
      <c r="AU3764" s="13"/>
      <c r="AV3764" s="13"/>
      <c r="AW3764" s="13"/>
      <c r="AX3764" s="13"/>
      <c r="AY3764" s="13"/>
      <c r="AZ3764" s="13">
        <v>0</v>
      </c>
      <c r="BA3764" s="13">
        <v>0</v>
      </c>
      <c r="BB3764" s="13" t="s">
        <v>1</v>
      </c>
      <c r="BC3764" s="13"/>
      <c r="BD3764" s="13"/>
      <c r="BE3764" s="13"/>
      <c r="BF3764" s="13"/>
      <c r="BG3764" s="13"/>
      <c r="BH3764" s="13"/>
      <c r="BI3764" s="13"/>
      <c r="BJ3764" s="13"/>
      <c r="BK3764" s="13"/>
      <c r="BL3764" s="13"/>
      <c r="BM3764" s="13"/>
      <c r="BN3764" s="13"/>
      <c r="BO3764" s="13"/>
      <c r="BP3764" s="13"/>
      <c r="BQ3764" s="13"/>
      <c r="BR3764" s="13">
        <v>0</v>
      </c>
      <c r="BS3764" s="13">
        <v>0</v>
      </c>
      <c r="BT3764" s="12">
        <v>86</v>
      </c>
      <c r="BU3764" s="12">
        <v>86</v>
      </c>
      <c r="BV3764" s="12"/>
      <c r="BW3764" s="12"/>
      <c r="BX3764" s="12" t="s">
        <v>1</v>
      </c>
      <c r="BY3764" s="12" t="s">
        <v>1</v>
      </c>
      <c r="BZ3764" s="12"/>
      <c r="CA3764" s="12">
        <f t="shared" si="9842"/>
        <v>0</v>
      </c>
      <c r="CB3764" s="124"/>
    </row>
    <row r="3765" spans="1:80" ht="69.75" customHeight="1" thickBot="1" x14ac:dyDescent="0.3">
      <c r="A3765" s="133" t="s">
        <v>1</v>
      </c>
      <c r="B3765" s="133" t="s">
        <v>1</v>
      </c>
      <c r="C3765" s="133" t="s">
        <v>1</v>
      </c>
      <c r="D3765" s="135" t="s">
        <v>1</v>
      </c>
      <c r="E3765" s="135" t="s">
        <v>1</v>
      </c>
      <c r="F3765" s="135" t="s">
        <v>1</v>
      </c>
      <c r="G3765" s="137" t="s">
        <v>1</v>
      </c>
      <c r="H3765" s="5" t="s">
        <v>84</v>
      </c>
      <c r="I3765" s="5" t="s">
        <v>11</v>
      </c>
      <c r="J3765" s="5" t="s">
        <v>1809</v>
      </c>
      <c r="K3765" s="5" t="s">
        <v>12</v>
      </c>
      <c r="L3765" s="5" t="s">
        <v>13</v>
      </c>
      <c r="M3765" s="5" t="s">
        <v>14</v>
      </c>
      <c r="N3765" s="5" t="s">
        <v>15</v>
      </c>
      <c r="O3765" s="5" t="s">
        <v>16</v>
      </c>
      <c r="P3765" s="5" t="s">
        <v>17</v>
      </c>
      <c r="Q3765" s="5" t="s">
        <v>18</v>
      </c>
      <c r="R3765" s="71" t="s">
        <v>14</v>
      </c>
      <c r="S3765" s="71" t="s">
        <v>1843</v>
      </c>
      <c r="T3765" s="71" t="s">
        <v>1797</v>
      </c>
      <c r="U3765" s="71" t="s">
        <v>1832</v>
      </c>
      <c r="V3765" s="71" t="s">
        <v>1833</v>
      </c>
      <c r="W3765" s="71" t="s">
        <v>1834</v>
      </c>
      <c r="X3765" s="71" t="s">
        <v>1847</v>
      </c>
      <c r="Y3765" s="71" t="s">
        <v>1844</v>
      </c>
      <c r="Z3765" s="71" t="s">
        <v>1835</v>
      </c>
      <c r="AA3765" s="71" t="s">
        <v>1836</v>
      </c>
      <c r="AB3765" s="71" t="s">
        <v>1837</v>
      </c>
      <c r="AC3765" s="71" t="s">
        <v>1838</v>
      </c>
      <c r="AD3765" s="71" t="s">
        <v>1839</v>
      </c>
      <c r="AE3765" s="71" t="s">
        <v>1840</v>
      </c>
      <c r="AF3765" s="71" t="s">
        <v>1845</v>
      </c>
      <c r="AG3765" s="71" t="s">
        <v>1846</v>
      </c>
      <c r="AH3765" s="71" t="s">
        <v>1841</v>
      </c>
      <c r="AI3765" s="71" t="s">
        <v>1842</v>
      </c>
      <c r="AJ3765" s="72" t="s">
        <v>15</v>
      </c>
      <c r="AK3765" s="72" t="s">
        <v>1843</v>
      </c>
      <c r="AL3765" s="72" t="s">
        <v>1797</v>
      </c>
      <c r="AM3765" s="72" t="s">
        <v>1832</v>
      </c>
      <c r="AN3765" s="72" t="s">
        <v>1833</v>
      </c>
      <c r="AO3765" s="72" t="s">
        <v>1834</v>
      </c>
      <c r="AP3765" s="72" t="s">
        <v>1848</v>
      </c>
      <c r="AQ3765" s="72" t="s">
        <v>1844</v>
      </c>
      <c r="AR3765" s="72" t="s">
        <v>1835</v>
      </c>
      <c r="AS3765" s="72" t="s">
        <v>1836</v>
      </c>
      <c r="AT3765" s="72" t="s">
        <v>1837</v>
      </c>
      <c r="AU3765" s="72" t="s">
        <v>1838</v>
      </c>
      <c r="AV3765" s="72" t="s">
        <v>1839</v>
      </c>
      <c r="AW3765" s="72" t="s">
        <v>1840</v>
      </c>
      <c r="AX3765" s="72" t="s">
        <v>1845</v>
      </c>
      <c r="AY3765" s="72" t="s">
        <v>1846</v>
      </c>
      <c r="AZ3765" s="72" t="s">
        <v>1841</v>
      </c>
      <c r="BA3765" s="72" t="s">
        <v>1842</v>
      </c>
      <c r="BB3765" s="73" t="s">
        <v>16</v>
      </c>
      <c r="BC3765" s="73" t="s">
        <v>1843</v>
      </c>
      <c r="BD3765" s="73" t="s">
        <v>1797</v>
      </c>
      <c r="BE3765" s="73" t="s">
        <v>1832</v>
      </c>
      <c r="BF3765" s="73" t="s">
        <v>1833</v>
      </c>
      <c r="BG3765" s="73" t="s">
        <v>1834</v>
      </c>
      <c r="BH3765" s="73" t="s">
        <v>1849</v>
      </c>
      <c r="BI3765" s="73" t="s">
        <v>1844</v>
      </c>
      <c r="BJ3765" s="73" t="s">
        <v>1835</v>
      </c>
      <c r="BK3765" s="73" t="s">
        <v>1836</v>
      </c>
      <c r="BL3765" s="73" t="s">
        <v>1837</v>
      </c>
      <c r="BM3765" s="73" t="s">
        <v>1838</v>
      </c>
      <c r="BN3765" s="73" t="s">
        <v>1839</v>
      </c>
      <c r="BO3765" s="73" t="s">
        <v>1840</v>
      </c>
      <c r="BP3765" s="73" t="s">
        <v>1845</v>
      </c>
      <c r="BQ3765" s="73" t="s">
        <v>1846</v>
      </c>
      <c r="BR3765" s="73" t="s">
        <v>1841</v>
      </c>
      <c r="BS3765" s="73" t="s">
        <v>1842</v>
      </c>
      <c r="BT3765" s="5" t="s">
        <v>1911</v>
      </c>
      <c r="BU3765" s="5" t="s">
        <v>1942</v>
      </c>
      <c r="BV3765" s="5" t="s">
        <v>1943</v>
      </c>
      <c r="BW3765" s="5" t="s">
        <v>1944</v>
      </c>
      <c r="BX3765" s="5" t="s">
        <v>1945</v>
      </c>
      <c r="BY3765" s="5" t="s">
        <v>1946</v>
      </c>
      <c r="BZ3765" s="5" t="s">
        <v>1947</v>
      </c>
      <c r="CA3765" s="5" t="s">
        <v>1948</v>
      </c>
      <c r="CB3765" s="120" t="s">
        <v>1916</v>
      </c>
    </row>
    <row r="3766" spans="1:80" x14ac:dyDescent="0.25">
      <c r="A3766" s="134"/>
      <c r="B3766" s="134"/>
      <c r="C3766" s="134"/>
      <c r="D3766" s="136"/>
      <c r="E3766" s="136"/>
      <c r="F3766" s="136"/>
      <c r="G3766" s="138"/>
      <c r="H3766" s="15" t="s">
        <v>1</v>
      </c>
      <c r="I3766" s="9" t="s">
        <v>19</v>
      </c>
      <c r="J3766" s="9">
        <v>1</v>
      </c>
      <c r="K3766" s="9" t="s">
        <v>20</v>
      </c>
      <c r="L3766" s="9" t="s">
        <v>21</v>
      </c>
      <c r="M3766" s="9" t="s">
        <v>22</v>
      </c>
      <c r="N3766" s="9" t="s">
        <v>23</v>
      </c>
      <c r="O3766" s="9" t="s">
        <v>24</v>
      </c>
      <c r="P3766" s="9" t="s">
        <v>25</v>
      </c>
      <c r="Q3766" s="9" t="s">
        <v>26</v>
      </c>
      <c r="R3766" s="9">
        <v>1</v>
      </c>
      <c r="S3766" s="9">
        <v>2</v>
      </c>
      <c r="T3766" s="9">
        <v>3</v>
      </c>
      <c r="U3766" s="9">
        <v>4</v>
      </c>
      <c r="V3766" s="9">
        <v>5</v>
      </c>
      <c r="W3766" s="9">
        <v>6</v>
      </c>
      <c r="X3766" s="9">
        <v>7</v>
      </c>
      <c r="Y3766" s="9">
        <v>8</v>
      </c>
      <c r="Z3766" s="9">
        <v>9</v>
      </c>
      <c r="AA3766" s="9">
        <v>10</v>
      </c>
      <c r="AB3766" s="9">
        <v>11</v>
      </c>
      <c r="AC3766" s="9">
        <v>12</v>
      </c>
      <c r="AD3766" s="9">
        <v>13</v>
      </c>
      <c r="AE3766" s="9">
        <v>14</v>
      </c>
      <c r="AF3766" s="9">
        <v>15</v>
      </c>
      <c r="AG3766" s="9">
        <v>16</v>
      </c>
      <c r="AH3766" s="9">
        <v>20</v>
      </c>
      <c r="AI3766" s="9">
        <v>21</v>
      </c>
      <c r="AJ3766" s="9">
        <v>1</v>
      </c>
      <c r="AK3766" s="9">
        <v>2</v>
      </c>
      <c r="AL3766" s="9">
        <v>3</v>
      </c>
      <c r="AM3766" s="9">
        <v>4</v>
      </c>
      <c r="AN3766" s="9">
        <v>5</v>
      </c>
      <c r="AO3766" s="9">
        <v>6</v>
      </c>
      <c r="AP3766" s="9">
        <v>7</v>
      </c>
      <c r="AQ3766" s="9">
        <v>8</v>
      </c>
      <c r="AR3766" s="9">
        <v>9</v>
      </c>
      <c r="AS3766" s="9">
        <v>10</v>
      </c>
      <c r="AT3766" s="9">
        <v>11</v>
      </c>
      <c r="AU3766" s="9">
        <v>12</v>
      </c>
      <c r="AV3766" s="9">
        <v>13</v>
      </c>
      <c r="AW3766" s="9">
        <v>14</v>
      </c>
      <c r="AX3766" s="9">
        <v>15</v>
      </c>
      <c r="AY3766" s="9">
        <v>16</v>
      </c>
      <c r="AZ3766" s="9">
        <v>20</v>
      </c>
      <c r="BA3766" s="9">
        <v>21</v>
      </c>
      <c r="BB3766" s="9">
        <v>1</v>
      </c>
      <c r="BC3766" s="9">
        <v>2</v>
      </c>
      <c r="BD3766" s="9">
        <v>3</v>
      </c>
      <c r="BE3766" s="9">
        <v>4</v>
      </c>
      <c r="BF3766" s="9">
        <v>5</v>
      </c>
      <c r="BG3766" s="9">
        <v>6</v>
      </c>
      <c r="BH3766" s="9">
        <v>7</v>
      </c>
      <c r="BI3766" s="9">
        <v>8</v>
      </c>
      <c r="BJ3766" s="9">
        <v>9</v>
      </c>
      <c r="BK3766" s="9">
        <v>10</v>
      </c>
      <c r="BL3766" s="9">
        <v>11</v>
      </c>
      <c r="BM3766" s="9">
        <v>12</v>
      </c>
      <c r="BN3766" s="9">
        <v>13</v>
      </c>
      <c r="BO3766" s="9">
        <v>14</v>
      </c>
      <c r="BP3766" s="9">
        <v>15</v>
      </c>
      <c r="BQ3766" s="9">
        <v>16</v>
      </c>
      <c r="BR3766" s="9">
        <v>20</v>
      </c>
      <c r="BS3766" s="9">
        <v>21</v>
      </c>
      <c r="BT3766" s="9">
        <v>1</v>
      </c>
      <c r="BU3766" s="9">
        <v>2</v>
      </c>
      <c r="BV3766" s="9">
        <v>3</v>
      </c>
      <c r="BW3766" s="9" t="s">
        <v>1798</v>
      </c>
      <c r="BX3766" s="9">
        <v>5</v>
      </c>
      <c r="BY3766" s="9">
        <v>6</v>
      </c>
      <c r="BZ3766" s="9">
        <v>7</v>
      </c>
      <c r="CA3766" s="9" t="s">
        <v>1917</v>
      </c>
      <c r="CB3766" s="121">
        <v>9</v>
      </c>
    </row>
    <row r="3767" spans="1:80" x14ac:dyDescent="0.25">
      <c r="A3767" s="134"/>
      <c r="B3767" s="134"/>
      <c r="C3767" s="134"/>
      <c r="D3767" s="136"/>
      <c r="E3767" s="136"/>
      <c r="F3767" s="136"/>
      <c r="G3767" s="138"/>
      <c r="H3767" s="16" t="s">
        <v>1015</v>
      </c>
      <c r="I3767" s="17">
        <f>SUM(I3763)</f>
        <v>3206143</v>
      </c>
      <c r="J3767" s="17">
        <f t="shared" ref="J3767:J3768" si="9920">SUM(K3767,L3767,P3767,Q3767)</f>
        <v>3403574</v>
      </c>
      <c r="K3767" s="17">
        <f t="shared" ref="K3767" si="9921">SUM(K3763)</f>
        <v>3222474</v>
      </c>
      <c r="L3767" s="17">
        <f t="shared" ref="L3767:L3768" si="9922">SUM(M3767:O3767)</f>
        <v>181100</v>
      </c>
      <c r="M3767" s="17">
        <f t="shared" ref="M3767:Q3767" si="9923">SUM(M3763)</f>
        <v>181100</v>
      </c>
      <c r="N3767" s="17">
        <f t="shared" si="9923"/>
        <v>0</v>
      </c>
      <c r="O3767" s="17">
        <f t="shared" si="9923"/>
        <v>0</v>
      </c>
      <c r="P3767" s="17">
        <f t="shared" si="9923"/>
        <v>0</v>
      </c>
      <c r="Q3767" s="17">
        <f t="shared" si="9923"/>
        <v>0</v>
      </c>
      <c r="R3767" s="17">
        <f t="shared" ref="R3767:AG3767" si="9924">SUM(R3763)</f>
        <v>181100</v>
      </c>
      <c r="S3767" s="17">
        <f t="shared" si="9924"/>
        <v>0</v>
      </c>
      <c r="T3767" s="17">
        <f t="shared" si="9924"/>
        <v>0</v>
      </c>
      <c r="U3767" s="17">
        <f t="shared" si="9924"/>
        <v>0</v>
      </c>
      <c r="V3767" s="17">
        <f t="shared" si="9924"/>
        <v>0</v>
      </c>
      <c r="W3767" s="17">
        <f t="shared" si="9924"/>
        <v>0</v>
      </c>
      <c r="X3767" s="17">
        <f t="shared" ref="X3767" si="9925">SUM(X3763)</f>
        <v>181100</v>
      </c>
      <c r="Y3767" s="17">
        <f t="shared" si="9924"/>
        <v>5201</v>
      </c>
      <c r="Z3767" s="17">
        <f t="shared" si="9924"/>
        <v>23218</v>
      </c>
      <c r="AA3767" s="17">
        <f t="shared" si="9924"/>
        <v>26960</v>
      </c>
      <c r="AB3767" s="17">
        <f t="shared" si="9924"/>
        <v>19297</v>
      </c>
      <c r="AC3767" s="17">
        <f t="shared" si="9924"/>
        <v>16997</v>
      </c>
      <c r="AD3767" s="17">
        <f t="shared" si="9924"/>
        <v>12220</v>
      </c>
      <c r="AE3767" s="17">
        <f t="shared" si="9924"/>
        <v>0</v>
      </c>
      <c r="AF3767" s="17">
        <f t="shared" si="9924"/>
        <v>5427</v>
      </c>
      <c r="AG3767" s="17">
        <f t="shared" si="9924"/>
        <v>16408</v>
      </c>
      <c r="AH3767" s="17">
        <v>125728</v>
      </c>
      <c r="AI3767" s="17">
        <v>55372</v>
      </c>
      <c r="AJ3767" s="17">
        <f t="shared" ref="AJ3767:AY3767" si="9926">SUM(AJ3763)</f>
        <v>0</v>
      </c>
      <c r="AK3767" s="17">
        <f t="shared" si="9926"/>
        <v>0</v>
      </c>
      <c r="AL3767" s="17">
        <f t="shared" si="9926"/>
        <v>0</v>
      </c>
      <c r="AM3767" s="17">
        <f t="shared" si="9926"/>
        <v>0</v>
      </c>
      <c r="AN3767" s="17">
        <f t="shared" si="9926"/>
        <v>0</v>
      </c>
      <c r="AO3767" s="17">
        <f t="shared" si="9926"/>
        <v>0</v>
      </c>
      <c r="AP3767" s="17">
        <f t="shared" ref="AP3767" si="9927">SUM(AP3763)</f>
        <v>0</v>
      </c>
      <c r="AQ3767" s="17">
        <f t="shared" si="9926"/>
        <v>0</v>
      </c>
      <c r="AR3767" s="17">
        <f t="shared" si="9926"/>
        <v>0</v>
      </c>
      <c r="AS3767" s="17">
        <f t="shared" si="9926"/>
        <v>0</v>
      </c>
      <c r="AT3767" s="17">
        <f t="shared" si="9926"/>
        <v>0</v>
      </c>
      <c r="AU3767" s="17">
        <f t="shared" si="9926"/>
        <v>0</v>
      </c>
      <c r="AV3767" s="17">
        <f t="shared" si="9926"/>
        <v>0</v>
      </c>
      <c r="AW3767" s="17">
        <f t="shared" si="9926"/>
        <v>0</v>
      </c>
      <c r="AX3767" s="17">
        <f t="shared" si="9926"/>
        <v>0</v>
      </c>
      <c r="AY3767" s="17">
        <f t="shared" si="9926"/>
        <v>0</v>
      </c>
      <c r="AZ3767" s="17">
        <v>0</v>
      </c>
      <c r="BA3767" s="17">
        <v>0</v>
      </c>
      <c r="BB3767" s="17">
        <f t="shared" ref="BB3767:BQ3767" si="9928">SUM(BB3763)</f>
        <v>0</v>
      </c>
      <c r="BC3767" s="17">
        <f t="shared" si="9928"/>
        <v>8018</v>
      </c>
      <c r="BD3767" s="17">
        <f t="shared" si="9928"/>
        <v>0</v>
      </c>
      <c r="BE3767" s="17">
        <f t="shared" si="9928"/>
        <v>20689</v>
      </c>
      <c r="BF3767" s="17">
        <f t="shared" si="9928"/>
        <v>0</v>
      </c>
      <c r="BG3767" s="17">
        <f t="shared" si="9928"/>
        <v>0</v>
      </c>
      <c r="BH3767" s="17">
        <f t="shared" ref="BH3767" si="9929">SUM(BH3763)</f>
        <v>28707</v>
      </c>
      <c r="BI3767" s="17">
        <f t="shared" si="9928"/>
        <v>0</v>
      </c>
      <c r="BJ3767" s="17">
        <f t="shared" si="9928"/>
        <v>2861</v>
      </c>
      <c r="BK3767" s="17">
        <f t="shared" si="9928"/>
        <v>8978</v>
      </c>
      <c r="BL3767" s="17">
        <f t="shared" si="9928"/>
        <v>0</v>
      </c>
      <c r="BM3767" s="17">
        <f t="shared" si="9928"/>
        <v>0</v>
      </c>
      <c r="BN3767" s="17">
        <f t="shared" si="9928"/>
        <v>0</v>
      </c>
      <c r="BO3767" s="17">
        <f t="shared" si="9928"/>
        <v>3500</v>
      </c>
      <c r="BP3767" s="17">
        <f t="shared" si="9928"/>
        <v>12984</v>
      </c>
      <c r="BQ3767" s="17">
        <f t="shared" si="9928"/>
        <v>384</v>
      </c>
      <c r="BR3767" s="17">
        <v>28707</v>
      </c>
      <c r="BS3767" s="17">
        <v>0</v>
      </c>
      <c r="BT3767" s="17">
        <f t="shared" ref="BT3767:BW3767" si="9930">SUM(BT3763)</f>
        <v>3580703</v>
      </c>
      <c r="BU3767" s="17">
        <f t="shared" ref="BU3767:BV3767" si="9931">SUM(BU3763)</f>
        <v>3401820</v>
      </c>
      <c r="BV3767" s="17">
        <f t="shared" si="9931"/>
        <v>1831107</v>
      </c>
      <c r="BW3767" s="17">
        <f t="shared" si="9930"/>
        <v>861816</v>
      </c>
      <c r="BX3767" s="17">
        <f t="shared" ref="BX3767:BZ3767" si="9932">SUM(BX3763)</f>
        <v>327192</v>
      </c>
      <c r="BY3767" s="17">
        <f t="shared" si="9932"/>
        <v>267312</v>
      </c>
      <c r="BZ3767" s="17">
        <f t="shared" si="9932"/>
        <v>267312</v>
      </c>
      <c r="CA3767" s="17">
        <f>BV3767+BW3767</f>
        <v>2692923</v>
      </c>
      <c r="CB3767" s="125">
        <f>IF(BU3767=0,"-",CA3767/BU3767*100)</f>
        <v>79.161243099282146</v>
      </c>
    </row>
    <row r="3768" spans="1:80" x14ac:dyDescent="0.25">
      <c r="A3768" s="134"/>
      <c r="B3768" s="134"/>
      <c r="C3768" s="134"/>
      <c r="D3768" s="136"/>
      <c r="E3768" s="136"/>
      <c r="F3768" s="136"/>
      <c r="G3768" s="138"/>
      <c r="H3768" s="18" t="s">
        <v>86</v>
      </c>
      <c r="I3768" s="17">
        <f>SUM(I3767)</f>
        <v>3206143</v>
      </c>
      <c r="J3768" s="17">
        <f t="shared" si="9920"/>
        <v>3403574</v>
      </c>
      <c r="K3768" s="17">
        <f t="shared" ref="K3768" si="9933">SUM(K3767)</f>
        <v>3222474</v>
      </c>
      <c r="L3768" s="17">
        <f t="shared" si="9922"/>
        <v>181100</v>
      </c>
      <c r="M3768" s="17">
        <f t="shared" ref="M3768:Q3768" si="9934">SUM(M3767)</f>
        <v>181100</v>
      </c>
      <c r="N3768" s="17">
        <f t="shared" si="9934"/>
        <v>0</v>
      </c>
      <c r="O3768" s="17">
        <f t="shared" si="9934"/>
        <v>0</v>
      </c>
      <c r="P3768" s="17">
        <f t="shared" si="9934"/>
        <v>0</v>
      </c>
      <c r="Q3768" s="17">
        <f t="shared" si="9934"/>
        <v>0</v>
      </c>
      <c r="R3768" s="17">
        <f t="shared" ref="R3768:AG3768" si="9935">SUM(R3767)</f>
        <v>181100</v>
      </c>
      <c r="S3768" s="17">
        <f t="shared" si="9935"/>
        <v>0</v>
      </c>
      <c r="T3768" s="17">
        <f t="shared" si="9935"/>
        <v>0</v>
      </c>
      <c r="U3768" s="17">
        <f t="shared" si="9935"/>
        <v>0</v>
      </c>
      <c r="V3768" s="17">
        <f t="shared" si="9935"/>
        <v>0</v>
      </c>
      <c r="W3768" s="17">
        <f t="shared" si="9935"/>
        <v>0</v>
      </c>
      <c r="X3768" s="17">
        <f t="shared" ref="X3768" si="9936">SUM(X3767)</f>
        <v>181100</v>
      </c>
      <c r="Y3768" s="17">
        <f t="shared" si="9935"/>
        <v>5201</v>
      </c>
      <c r="Z3768" s="17">
        <f t="shared" si="9935"/>
        <v>23218</v>
      </c>
      <c r="AA3768" s="17">
        <f t="shared" si="9935"/>
        <v>26960</v>
      </c>
      <c r="AB3768" s="17">
        <f t="shared" si="9935"/>
        <v>19297</v>
      </c>
      <c r="AC3768" s="17">
        <f t="shared" si="9935"/>
        <v>16997</v>
      </c>
      <c r="AD3768" s="17">
        <f t="shared" si="9935"/>
        <v>12220</v>
      </c>
      <c r="AE3768" s="17">
        <f t="shared" si="9935"/>
        <v>0</v>
      </c>
      <c r="AF3768" s="17">
        <f t="shared" si="9935"/>
        <v>5427</v>
      </c>
      <c r="AG3768" s="17">
        <f t="shared" si="9935"/>
        <v>16408</v>
      </c>
      <c r="AH3768" s="17">
        <v>125728</v>
      </c>
      <c r="AI3768" s="17">
        <v>55372</v>
      </c>
      <c r="AJ3768" s="17">
        <f t="shared" ref="AJ3768:AY3768" si="9937">SUM(AJ3767)</f>
        <v>0</v>
      </c>
      <c r="AK3768" s="17">
        <f t="shared" si="9937"/>
        <v>0</v>
      </c>
      <c r="AL3768" s="17">
        <f t="shared" si="9937"/>
        <v>0</v>
      </c>
      <c r="AM3768" s="17">
        <f t="shared" si="9937"/>
        <v>0</v>
      </c>
      <c r="AN3768" s="17">
        <f t="shared" si="9937"/>
        <v>0</v>
      </c>
      <c r="AO3768" s="17">
        <f t="shared" si="9937"/>
        <v>0</v>
      </c>
      <c r="AP3768" s="17">
        <f t="shared" ref="AP3768" si="9938">SUM(AP3767)</f>
        <v>0</v>
      </c>
      <c r="AQ3768" s="17">
        <f t="shared" si="9937"/>
        <v>0</v>
      </c>
      <c r="AR3768" s="17">
        <f t="shared" si="9937"/>
        <v>0</v>
      </c>
      <c r="AS3768" s="17">
        <f t="shared" si="9937"/>
        <v>0</v>
      </c>
      <c r="AT3768" s="17">
        <f t="shared" si="9937"/>
        <v>0</v>
      </c>
      <c r="AU3768" s="17">
        <f t="shared" si="9937"/>
        <v>0</v>
      </c>
      <c r="AV3768" s="17">
        <f t="shared" si="9937"/>
        <v>0</v>
      </c>
      <c r="AW3768" s="17">
        <f t="shared" si="9937"/>
        <v>0</v>
      </c>
      <c r="AX3768" s="17">
        <f t="shared" si="9937"/>
        <v>0</v>
      </c>
      <c r="AY3768" s="17">
        <f t="shared" si="9937"/>
        <v>0</v>
      </c>
      <c r="AZ3768" s="17">
        <v>0</v>
      </c>
      <c r="BA3768" s="17">
        <v>0</v>
      </c>
      <c r="BB3768" s="17">
        <f t="shared" ref="BB3768:BQ3768" si="9939">SUM(BB3767)</f>
        <v>0</v>
      </c>
      <c r="BC3768" s="17">
        <f t="shared" si="9939"/>
        <v>8018</v>
      </c>
      <c r="BD3768" s="17">
        <f t="shared" si="9939"/>
        <v>0</v>
      </c>
      <c r="BE3768" s="17">
        <f t="shared" si="9939"/>
        <v>20689</v>
      </c>
      <c r="BF3768" s="17">
        <f t="shared" si="9939"/>
        <v>0</v>
      </c>
      <c r="BG3768" s="17">
        <f t="shared" si="9939"/>
        <v>0</v>
      </c>
      <c r="BH3768" s="17">
        <f t="shared" ref="BH3768" si="9940">SUM(BH3767)</f>
        <v>28707</v>
      </c>
      <c r="BI3768" s="17">
        <f t="shared" si="9939"/>
        <v>0</v>
      </c>
      <c r="BJ3768" s="17">
        <f t="shared" si="9939"/>
        <v>2861</v>
      </c>
      <c r="BK3768" s="17">
        <f t="shared" si="9939"/>
        <v>8978</v>
      </c>
      <c r="BL3768" s="17">
        <f t="shared" si="9939"/>
        <v>0</v>
      </c>
      <c r="BM3768" s="17">
        <f t="shared" si="9939"/>
        <v>0</v>
      </c>
      <c r="BN3768" s="17">
        <f t="shared" si="9939"/>
        <v>0</v>
      </c>
      <c r="BO3768" s="17">
        <f t="shared" si="9939"/>
        <v>3500</v>
      </c>
      <c r="BP3768" s="17">
        <f t="shared" si="9939"/>
        <v>12984</v>
      </c>
      <c r="BQ3768" s="17">
        <f t="shared" si="9939"/>
        <v>384</v>
      </c>
      <c r="BR3768" s="17">
        <v>28707</v>
      </c>
      <c r="BS3768" s="17">
        <v>0</v>
      </c>
      <c r="BT3768" s="17">
        <f t="shared" ref="BT3768:BW3768" si="9941">SUM(BT3767)</f>
        <v>3580703</v>
      </c>
      <c r="BU3768" s="17">
        <f t="shared" ref="BU3768:BV3768" si="9942">SUM(BU3767)</f>
        <v>3401820</v>
      </c>
      <c r="BV3768" s="17">
        <f t="shared" si="9942"/>
        <v>1831107</v>
      </c>
      <c r="BW3768" s="17">
        <f t="shared" si="9941"/>
        <v>861816</v>
      </c>
      <c r="BX3768" s="17">
        <f t="shared" ref="BX3768" si="9943">SUM(BX3767)</f>
        <v>327192</v>
      </c>
      <c r="BY3768" s="17">
        <f t="shared" ref="BY3768" si="9944">SUM(BY3767)</f>
        <v>267312</v>
      </c>
      <c r="BZ3768" s="17">
        <f t="shared" ref="BZ3768" si="9945">SUM(BZ3767)</f>
        <v>267312</v>
      </c>
      <c r="CA3768" s="17">
        <f>BV3768+BW3768</f>
        <v>2692923</v>
      </c>
      <c r="CB3768" s="125">
        <f>IF(BU3768=0,"-",CA3768/BU3768*100)</f>
        <v>79.161243099282146</v>
      </c>
    </row>
    <row r="3769" spans="1:80" x14ac:dyDescent="0.25">
      <c r="A3769" s="139"/>
      <c r="B3769" s="139"/>
      <c r="C3769" s="139"/>
      <c r="D3769" s="140"/>
      <c r="E3769" s="140"/>
      <c r="F3769" s="140"/>
      <c r="G3769" s="141"/>
      <c r="X3769">
        <f t="shared" si="9871"/>
        <v>0</v>
      </c>
      <c r="AH3769">
        <v>0</v>
      </c>
      <c r="AI3769">
        <v>0</v>
      </c>
      <c r="AP3769">
        <f t="shared" si="9872"/>
        <v>0</v>
      </c>
      <c r="AZ3769">
        <v>0</v>
      </c>
      <c r="BA3769">
        <v>0</v>
      </c>
      <c r="BH3769">
        <f t="shared" si="9873"/>
        <v>0</v>
      </c>
      <c r="BR3769">
        <v>0</v>
      </c>
      <c r="BS3769">
        <v>0</v>
      </c>
      <c r="BU3769">
        <v>0</v>
      </c>
      <c r="BV3769">
        <v>0</v>
      </c>
      <c r="BW3769">
        <f t="shared" si="9840"/>
        <v>0</v>
      </c>
      <c r="CA3769">
        <f>BV3769+BW3769</f>
        <v>0</v>
      </c>
      <c r="CB3769" s="126" t="str">
        <f>IF(BU3769=0,"-",CA3769/BU3769*100)</f>
        <v>-</v>
      </c>
    </row>
    <row r="3770" spans="1:80" ht="15.75" thickBot="1" x14ac:dyDescent="0.3">
      <c r="A3770" s="13" t="s">
        <v>1</v>
      </c>
      <c r="B3770" s="13" t="s">
        <v>1</v>
      </c>
      <c r="C3770" s="13" t="s">
        <v>1</v>
      </c>
      <c r="D3770" s="74" t="s">
        <v>1</v>
      </c>
      <c r="E3770" s="74" t="s">
        <v>1</v>
      </c>
      <c r="F3770" s="74" t="s">
        <v>1</v>
      </c>
      <c r="G3770" s="13" t="s">
        <v>1</v>
      </c>
      <c r="H3770" s="19" t="s">
        <v>1</v>
      </c>
      <c r="I3770" s="19" t="s">
        <v>1</v>
      </c>
      <c r="J3770" s="19"/>
      <c r="K3770" s="19" t="s">
        <v>1</v>
      </c>
      <c r="L3770" s="19"/>
      <c r="M3770" s="19" t="s">
        <v>1</v>
      </c>
      <c r="N3770" s="19" t="s">
        <v>1</v>
      </c>
      <c r="O3770" s="19" t="s">
        <v>1</v>
      </c>
      <c r="P3770" s="31"/>
      <c r="Q3770" s="19" t="s">
        <v>1</v>
      </c>
      <c r="R3770" s="19" t="s">
        <v>1</v>
      </c>
      <c r="S3770" s="19"/>
      <c r="T3770" s="19"/>
      <c r="U3770" s="19"/>
      <c r="V3770" s="19"/>
      <c r="W3770" s="19"/>
      <c r="X3770" s="19"/>
      <c r="Y3770" s="19"/>
      <c r="Z3770" s="19"/>
      <c r="AA3770" s="19"/>
      <c r="AB3770" s="19"/>
      <c r="AC3770" s="19"/>
      <c r="AD3770" s="19"/>
      <c r="AE3770" s="19"/>
      <c r="AF3770" s="19"/>
      <c r="AG3770" s="19"/>
      <c r="AH3770" s="19">
        <v>0</v>
      </c>
      <c r="AI3770" s="19">
        <v>0</v>
      </c>
      <c r="AJ3770" s="19" t="s">
        <v>1</v>
      </c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>
        <v>0</v>
      </c>
      <c r="BA3770" s="19">
        <v>0</v>
      </c>
      <c r="BB3770" s="19" t="s">
        <v>1</v>
      </c>
      <c r="BC3770" s="19"/>
      <c r="BD3770" s="19"/>
      <c r="BE3770" s="19"/>
      <c r="BF3770" s="19"/>
      <c r="BG3770" s="19"/>
      <c r="BH3770" s="19"/>
      <c r="BI3770" s="19"/>
      <c r="BJ3770" s="19"/>
      <c r="BK3770" s="19"/>
      <c r="BL3770" s="19"/>
      <c r="BM3770" s="19"/>
      <c r="BN3770" s="19"/>
      <c r="BO3770" s="19"/>
      <c r="BP3770" s="19"/>
      <c r="BQ3770" s="19"/>
      <c r="BR3770" s="19">
        <v>0</v>
      </c>
      <c r="BS3770" s="19">
        <v>0</v>
      </c>
      <c r="BT3770" s="19"/>
      <c r="BU3770" s="19"/>
      <c r="BV3770" s="19"/>
      <c r="BW3770" s="19"/>
      <c r="BX3770" s="19" t="s">
        <v>1</v>
      </c>
      <c r="BY3770" s="19" t="s">
        <v>1</v>
      </c>
      <c r="BZ3770" s="19"/>
      <c r="CA3770" s="19">
        <f>BV3770+BW3770</f>
        <v>0</v>
      </c>
      <c r="CB3770" s="127"/>
    </row>
    <row r="3771" spans="1:80" ht="69.75" customHeight="1" thickBot="1" x14ac:dyDescent="0.3">
      <c r="A3771" s="5" t="s">
        <v>4</v>
      </c>
      <c r="B3771" s="5" t="s">
        <v>5</v>
      </c>
      <c r="C3771" s="5" t="s">
        <v>6</v>
      </c>
      <c r="D3771" s="80" t="s">
        <v>1</v>
      </c>
      <c r="E3771" s="88" t="s">
        <v>7</v>
      </c>
      <c r="F3771" s="88" t="s">
        <v>8</v>
      </c>
      <c r="G3771" s="5" t="s">
        <v>9</v>
      </c>
      <c r="H3771" s="5" t="s">
        <v>10</v>
      </c>
      <c r="I3771" s="5" t="s">
        <v>11</v>
      </c>
      <c r="J3771" s="5" t="s">
        <v>1809</v>
      </c>
      <c r="K3771" s="5" t="s">
        <v>12</v>
      </c>
      <c r="L3771" s="5" t="s">
        <v>13</v>
      </c>
      <c r="M3771" s="5" t="s">
        <v>14</v>
      </c>
      <c r="N3771" s="5" t="s">
        <v>15</v>
      </c>
      <c r="O3771" s="5" t="s">
        <v>16</v>
      </c>
      <c r="P3771" s="5" t="s">
        <v>17</v>
      </c>
      <c r="Q3771" s="5" t="s">
        <v>18</v>
      </c>
      <c r="R3771" s="71" t="s">
        <v>14</v>
      </c>
      <c r="S3771" s="71" t="s">
        <v>1843</v>
      </c>
      <c r="T3771" s="71" t="s">
        <v>1797</v>
      </c>
      <c r="U3771" s="71" t="s">
        <v>1832</v>
      </c>
      <c r="V3771" s="71" t="s">
        <v>1833</v>
      </c>
      <c r="W3771" s="71" t="s">
        <v>1834</v>
      </c>
      <c r="X3771" s="71" t="s">
        <v>1847</v>
      </c>
      <c r="Y3771" s="71" t="s">
        <v>1844</v>
      </c>
      <c r="Z3771" s="71" t="s">
        <v>1835</v>
      </c>
      <c r="AA3771" s="71" t="s">
        <v>1836</v>
      </c>
      <c r="AB3771" s="71" t="s">
        <v>1837</v>
      </c>
      <c r="AC3771" s="71" t="s">
        <v>1838</v>
      </c>
      <c r="AD3771" s="71" t="s">
        <v>1839</v>
      </c>
      <c r="AE3771" s="71" t="s">
        <v>1840</v>
      </c>
      <c r="AF3771" s="71" t="s">
        <v>1845</v>
      </c>
      <c r="AG3771" s="71" t="s">
        <v>1846</v>
      </c>
      <c r="AH3771" s="71" t="s">
        <v>1841</v>
      </c>
      <c r="AI3771" s="71" t="s">
        <v>1842</v>
      </c>
      <c r="AJ3771" s="72" t="s">
        <v>15</v>
      </c>
      <c r="AK3771" s="72" t="s">
        <v>1843</v>
      </c>
      <c r="AL3771" s="72" t="s">
        <v>1797</v>
      </c>
      <c r="AM3771" s="72" t="s">
        <v>1832</v>
      </c>
      <c r="AN3771" s="72" t="s">
        <v>1833</v>
      </c>
      <c r="AO3771" s="72" t="s">
        <v>1834</v>
      </c>
      <c r="AP3771" s="72" t="s">
        <v>1848</v>
      </c>
      <c r="AQ3771" s="72" t="s">
        <v>1844</v>
      </c>
      <c r="AR3771" s="72" t="s">
        <v>1835</v>
      </c>
      <c r="AS3771" s="72" t="s">
        <v>1836</v>
      </c>
      <c r="AT3771" s="72" t="s">
        <v>1837</v>
      </c>
      <c r="AU3771" s="72" t="s">
        <v>1838</v>
      </c>
      <c r="AV3771" s="72" t="s">
        <v>1839</v>
      </c>
      <c r="AW3771" s="72" t="s">
        <v>1840</v>
      </c>
      <c r="AX3771" s="72" t="s">
        <v>1845</v>
      </c>
      <c r="AY3771" s="72" t="s">
        <v>1846</v>
      </c>
      <c r="AZ3771" s="72" t="s">
        <v>1841</v>
      </c>
      <c r="BA3771" s="72" t="s">
        <v>1842</v>
      </c>
      <c r="BB3771" s="73" t="s">
        <v>16</v>
      </c>
      <c r="BC3771" s="73" t="s">
        <v>1843</v>
      </c>
      <c r="BD3771" s="73" t="s">
        <v>1797</v>
      </c>
      <c r="BE3771" s="73" t="s">
        <v>1832</v>
      </c>
      <c r="BF3771" s="73" t="s">
        <v>1833</v>
      </c>
      <c r="BG3771" s="73" t="s">
        <v>1834</v>
      </c>
      <c r="BH3771" s="73" t="s">
        <v>1849</v>
      </c>
      <c r="BI3771" s="73" t="s">
        <v>1844</v>
      </c>
      <c r="BJ3771" s="73" t="s">
        <v>1835</v>
      </c>
      <c r="BK3771" s="73" t="s">
        <v>1836</v>
      </c>
      <c r="BL3771" s="73" t="s">
        <v>1837</v>
      </c>
      <c r="BM3771" s="73" t="s">
        <v>1838</v>
      </c>
      <c r="BN3771" s="73" t="s">
        <v>1839</v>
      </c>
      <c r="BO3771" s="73" t="s">
        <v>1840</v>
      </c>
      <c r="BP3771" s="73" t="s">
        <v>1845</v>
      </c>
      <c r="BQ3771" s="73" t="s">
        <v>1846</v>
      </c>
      <c r="BR3771" s="73" t="s">
        <v>1841</v>
      </c>
      <c r="BS3771" s="73" t="s">
        <v>1842</v>
      </c>
      <c r="BT3771" s="5" t="s">
        <v>1911</v>
      </c>
      <c r="BU3771" s="5" t="s">
        <v>1942</v>
      </c>
      <c r="BV3771" s="5" t="s">
        <v>1943</v>
      </c>
      <c r="BW3771" s="5" t="s">
        <v>1944</v>
      </c>
      <c r="BX3771" s="5" t="s">
        <v>1945</v>
      </c>
      <c r="BY3771" s="5" t="s">
        <v>1946</v>
      </c>
      <c r="BZ3771" s="5" t="s">
        <v>1947</v>
      </c>
      <c r="CA3771" s="5" t="s">
        <v>1948</v>
      </c>
      <c r="CB3771" s="120" t="s">
        <v>1916</v>
      </c>
    </row>
    <row r="3772" spans="1:80" x14ac:dyDescent="0.25">
      <c r="A3772" s="6" t="s">
        <v>1</v>
      </c>
      <c r="B3772" s="6" t="s">
        <v>1</v>
      </c>
      <c r="C3772" s="6" t="s">
        <v>1</v>
      </c>
      <c r="D3772" s="81" t="s">
        <v>1</v>
      </c>
      <c r="E3772" s="81" t="s">
        <v>1</v>
      </c>
      <c r="F3772" s="94" t="s">
        <v>1</v>
      </c>
      <c r="G3772" s="7" t="s">
        <v>1</v>
      </c>
      <c r="H3772" s="8" t="s">
        <v>1</v>
      </c>
      <c r="I3772" s="9" t="s">
        <v>19</v>
      </c>
      <c r="J3772" s="9">
        <v>1</v>
      </c>
      <c r="K3772" s="9" t="s">
        <v>20</v>
      </c>
      <c r="L3772" s="9" t="s">
        <v>21</v>
      </c>
      <c r="M3772" s="9" t="s">
        <v>22</v>
      </c>
      <c r="N3772" s="9" t="s">
        <v>23</v>
      </c>
      <c r="O3772" s="9" t="s">
        <v>24</v>
      </c>
      <c r="P3772" s="9" t="s">
        <v>25</v>
      </c>
      <c r="Q3772" s="9" t="s">
        <v>26</v>
      </c>
      <c r="R3772" s="9">
        <v>1</v>
      </c>
      <c r="S3772" s="9">
        <v>2</v>
      </c>
      <c r="T3772" s="9">
        <v>3</v>
      </c>
      <c r="U3772" s="9">
        <v>4</v>
      </c>
      <c r="V3772" s="9">
        <v>5</v>
      </c>
      <c r="W3772" s="9">
        <v>6</v>
      </c>
      <c r="X3772" s="9">
        <v>7</v>
      </c>
      <c r="Y3772" s="9">
        <v>8</v>
      </c>
      <c r="Z3772" s="9">
        <v>9</v>
      </c>
      <c r="AA3772" s="9">
        <v>10</v>
      </c>
      <c r="AB3772" s="9">
        <v>11</v>
      </c>
      <c r="AC3772" s="9">
        <v>12</v>
      </c>
      <c r="AD3772" s="9">
        <v>13</v>
      </c>
      <c r="AE3772" s="9">
        <v>14</v>
      </c>
      <c r="AF3772" s="9">
        <v>15</v>
      </c>
      <c r="AG3772" s="9">
        <v>16</v>
      </c>
      <c r="AH3772" s="9">
        <v>20</v>
      </c>
      <c r="AI3772" s="9">
        <v>21</v>
      </c>
      <c r="AJ3772" s="9">
        <v>1</v>
      </c>
      <c r="AK3772" s="9">
        <v>2</v>
      </c>
      <c r="AL3772" s="9">
        <v>3</v>
      </c>
      <c r="AM3772" s="9">
        <v>4</v>
      </c>
      <c r="AN3772" s="9">
        <v>5</v>
      </c>
      <c r="AO3772" s="9">
        <v>6</v>
      </c>
      <c r="AP3772" s="9">
        <v>7</v>
      </c>
      <c r="AQ3772" s="9">
        <v>8</v>
      </c>
      <c r="AR3772" s="9">
        <v>9</v>
      </c>
      <c r="AS3772" s="9">
        <v>10</v>
      </c>
      <c r="AT3772" s="9">
        <v>11</v>
      </c>
      <c r="AU3772" s="9">
        <v>12</v>
      </c>
      <c r="AV3772" s="9">
        <v>13</v>
      </c>
      <c r="AW3772" s="9">
        <v>14</v>
      </c>
      <c r="AX3772" s="9">
        <v>15</v>
      </c>
      <c r="AY3772" s="9">
        <v>16</v>
      </c>
      <c r="AZ3772" s="9">
        <v>20</v>
      </c>
      <c r="BA3772" s="9">
        <v>21</v>
      </c>
      <c r="BB3772" s="9">
        <v>1</v>
      </c>
      <c r="BC3772" s="9">
        <v>2</v>
      </c>
      <c r="BD3772" s="9">
        <v>3</v>
      </c>
      <c r="BE3772" s="9">
        <v>4</v>
      </c>
      <c r="BF3772" s="9">
        <v>5</v>
      </c>
      <c r="BG3772" s="9">
        <v>6</v>
      </c>
      <c r="BH3772" s="9">
        <v>7</v>
      </c>
      <c r="BI3772" s="9">
        <v>8</v>
      </c>
      <c r="BJ3772" s="9">
        <v>9</v>
      </c>
      <c r="BK3772" s="9">
        <v>10</v>
      </c>
      <c r="BL3772" s="9">
        <v>11</v>
      </c>
      <c r="BM3772" s="9">
        <v>12</v>
      </c>
      <c r="BN3772" s="9">
        <v>13</v>
      </c>
      <c r="BO3772" s="9">
        <v>14</v>
      </c>
      <c r="BP3772" s="9">
        <v>15</v>
      </c>
      <c r="BQ3772" s="9">
        <v>16</v>
      </c>
      <c r="BR3772" s="9">
        <v>20</v>
      </c>
      <c r="BS3772" s="9">
        <v>21</v>
      </c>
      <c r="BT3772" s="9">
        <v>1</v>
      </c>
      <c r="BU3772" s="9">
        <v>2</v>
      </c>
      <c r="BV3772" s="9">
        <v>3</v>
      </c>
      <c r="BW3772" s="9" t="s">
        <v>1798</v>
      </c>
      <c r="BX3772" s="9">
        <v>5</v>
      </c>
      <c r="BY3772" s="9">
        <v>6</v>
      </c>
      <c r="BZ3772" s="9">
        <v>7</v>
      </c>
      <c r="CA3772" s="9" t="s">
        <v>1917</v>
      </c>
      <c r="CB3772" s="121">
        <v>9</v>
      </c>
    </row>
    <row r="3773" spans="1:80" x14ac:dyDescent="0.25">
      <c r="A3773" s="1" t="s">
        <v>928</v>
      </c>
      <c r="B3773" s="1" t="s">
        <v>88</v>
      </c>
      <c r="C3773" s="4" t="s">
        <v>1587</v>
      </c>
      <c r="D3773" s="79" t="s">
        <v>1588</v>
      </c>
      <c r="E3773" s="78" t="s">
        <v>1</v>
      </c>
      <c r="F3773" s="78" t="s">
        <v>1</v>
      </c>
      <c r="G3773" s="2" t="s">
        <v>1</v>
      </c>
      <c r="H3773" s="2" t="s">
        <v>1589</v>
      </c>
      <c r="I3773" s="3" t="s">
        <v>1</v>
      </c>
      <c r="J3773" s="3">
        <f t="shared" ref="J3773:J3805" si="9946">SUM(K3773,L3773,P3773,Q3773)</f>
        <v>0</v>
      </c>
      <c r="K3773" s="3" t="s">
        <v>1</v>
      </c>
      <c r="L3773" s="3"/>
      <c r="M3773" s="3" t="s">
        <v>1</v>
      </c>
      <c r="N3773" s="3" t="s">
        <v>1</v>
      </c>
      <c r="O3773" s="3" t="s">
        <v>1</v>
      </c>
      <c r="P3773" s="26"/>
      <c r="Q3773" s="3" t="s">
        <v>1</v>
      </c>
      <c r="R3773" s="3" t="s">
        <v>1</v>
      </c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  <c r="AG3773" s="3"/>
      <c r="AH3773" s="3">
        <v>0</v>
      </c>
      <c r="AI3773" s="3">
        <v>0</v>
      </c>
      <c r="AJ3773" s="3" t="s">
        <v>1</v>
      </c>
      <c r="AK3773" s="3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  <c r="AX3773" s="3"/>
      <c r="AY3773" s="3"/>
      <c r="AZ3773" s="3">
        <v>0</v>
      </c>
      <c r="BA3773" s="3">
        <v>0</v>
      </c>
      <c r="BB3773" s="3" t="s">
        <v>1</v>
      </c>
      <c r="BC3773" s="3"/>
      <c r="BD3773" s="3"/>
      <c r="BE3773" s="3"/>
      <c r="BF3773" s="3"/>
      <c r="BG3773" s="3"/>
      <c r="BH3773" s="3"/>
      <c r="BI3773" s="3"/>
      <c r="BJ3773" s="3"/>
      <c r="BK3773" s="3"/>
      <c r="BL3773" s="3"/>
      <c r="BM3773" s="3"/>
      <c r="BN3773" s="3"/>
      <c r="BO3773" s="3"/>
      <c r="BP3773" s="3"/>
      <c r="BQ3773" s="3"/>
      <c r="BR3773" s="3">
        <v>0</v>
      </c>
      <c r="BS3773" s="3">
        <v>0</v>
      </c>
      <c r="BT3773" s="3">
        <v>0</v>
      </c>
      <c r="BU3773" s="3"/>
      <c r="BV3773" s="3"/>
      <c r="BW3773" s="3"/>
      <c r="BX3773" s="3" t="s">
        <v>1</v>
      </c>
      <c r="BY3773" s="3" t="s">
        <v>1</v>
      </c>
      <c r="BZ3773" s="3"/>
      <c r="CA3773" s="3">
        <f t="shared" ref="CA3773:CA3805" si="9947">BV3773+BW3773</f>
        <v>0</v>
      </c>
      <c r="CB3773" s="122"/>
    </row>
    <row r="3774" spans="1:80" ht="33.75" x14ac:dyDescent="0.25">
      <c r="A3774" s="1" t="s">
        <v>1</v>
      </c>
      <c r="B3774" s="1" t="s">
        <v>1</v>
      </c>
      <c r="C3774" s="1" t="s">
        <v>1</v>
      </c>
      <c r="D3774" s="78" t="s">
        <v>1</v>
      </c>
      <c r="E3774" s="78" t="s">
        <v>1</v>
      </c>
      <c r="F3774" s="78" t="s">
        <v>1</v>
      </c>
      <c r="G3774" s="2" t="s">
        <v>1</v>
      </c>
      <c r="H3774" s="10" t="s">
        <v>30</v>
      </c>
      <c r="I3774" s="11">
        <f>SUM(I3775,I3783,I3785)</f>
        <v>3838677</v>
      </c>
      <c r="J3774" s="11">
        <f t="shared" si="9946"/>
        <v>4371975</v>
      </c>
      <c r="K3774" s="11">
        <f t="shared" ref="K3774" si="9948">SUM(K3775,K3783,K3785)</f>
        <v>4249275</v>
      </c>
      <c r="L3774" s="11">
        <f t="shared" ref="L3774:L3804" si="9949">SUM(M3774:O3774)</f>
        <v>122700</v>
      </c>
      <c r="M3774" s="11">
        <f t="shared" ref="M3774:Q3774" si="9950">SUM(M3775,M3783,M3785)</f>
        <v>122700</v>
      </c>
      <c r="N3774" s="11">
        <f t="shared" si="9950"/>
        <v>0</v>
      </c>
      <c r="O3774" s="11">
        <f t="shared" si="9950"/>
        <v>0</v>
      </c>
      <c r="P3774" s="11">
        <f t="shared" si="9950"/>
        <v>0</v>
      </c>
      <c r="Q3774" s="11">
        <f t="shared" si="9950"/>
        <v>0</v>
      </c>
      <c r="R3774" s="11">
        <f t="shared" ref="R3774:AG3774" si="9951">SUM(R3775,R3783,R3785)</f>
        <v>122700</v>
      </c>
      <c r="S3774" s="11">
        <f t="shared" si="9951"/>
        <v>0</v>
      </c>
      <c r="T3774" s="11">
        <f t="shared" si="9951"/>
        <v>0</v>
      </c>
      <c r="U3774" s="11">
        <f t="shared" si="9951"/>
        <v>0</v>
      </c>
      <c r="V3774" s="11">
        <f t="shared" si="9951"/>
        <v>0</v>
      </c>
      <c r="W3774" s="11">
        <f t="shared" si="9951"/>
        <v>0</v>
      </c>
      <c r="X3774" s="11">
        <f t="shared" ref="X3774" si="9952">SUM(X3775,X3783,X3785)</f>
        <v>122700</v>
      </c>
      <c r="Y3774" s="11">
        <f t="shared" si="9951"/>
        <v>1148</v>
      </c>
      <c r="Z3774" s="11">
        <f t="shared" si="9951"/>
        <v>15286</v>
      </c>
      <c r="AA3774" s="11">
        <f t="shared" si="9951"/>
        <v>16377</v>
      </c>
      <c r="AB3774" s="11">
        <f t="shared" si="9951"/>
        <v>12812</v>
      </c>
      <c r="AC3774" s="11">
        <f t="shared" si="9951"/>
        <v>12297</v>
      </c>
      <c r="AD3774" s="11">
        <f t="shared" si="9951"/>
        <v>4047</v>
      </c>
      <c r="AE3774" s="11">
        <f t="shared" si="9951"/>
        <v>0</v>
      </c>
      <c r="AF3774" s="11">
        <f t="shared" si="9951"/>
        <v>3799</v>
      </c>
      <c r="AG3774" s="11">
        <f t="shared" si="9951"/>
        <v>13371</v>
      </c>
      <c r="AH3774" s="11">
        <v>79137</v>
      </c>
      <c r="AI3774" s="11">
        <v>43563</v>
      </c>
      <c r="AJ3774" s="11">
        <f t="shared" ref="AJ3774:AY3774" si="9953">SUM(AJ3775,AJ3783,AJ3785)</f>
        <v>0</v>
      </c>
      <c r="AK3774" s="11">
        <f t="shared" si="9953"/>
        <v>0</v>
      </c>
      <c r="AL3774" s="11">
        <f t="shared" si="9953"/>
        <v>0</v>
      </c>
      <c r="AM3774" s="11">
        <f t="shared" si="9953"/>
        <v>0</v>
      </c>
      <c r="AN3774" s="11">
        <f t="shared" si="9953"/>
        <v>0</v>
      </c>
      <c r="AO3774" s="11">
        <f t="shared" si="9953"/>
        <v>0</v>
      </c>
      <c r="AP3774" s="11">
        <f t="shared" ref="AP3774" si="9954">SUM(AP3775,AP3783,AP3785)</f>
        <v>0</v>
      </c>
      <c r="AQ3774" s="11">
        <f t="shared" si="9953"/>
        <v>0</v>
      </c>
      <c r="AR3774" s="11">
        <f t="shared" si="9953"/>
        <v>0</v>
      </c>
      <c r="AS3774" s="11">
        <f t="shared" si="9953"/>
        <v>0</v>
      </c>
      <c r="AT3774" s="11">
        <f t="shared" si="9953"/>
        <v>0</v>
      </c>
      <c r="AU3774" s="11">
        <f t="shared" si="9953"/>
        <v>0</v>
      </c>
      <c r="AV3774" s="11">
        <f t="shared" si="9953"/>
        <v>0</v>
      </c>
      <c r="AW3774" s="11">
        <f t="shared" si="9953"/>
        <v>0</v>
      </c>
      <c r="AX3774" s="11">
        <f t="shared" si="9953"/>
        <v>0</v>
      </c>
      <c r="AY3774" s="11">
        <f t="shared" si="9953"/>
        <v>0</v>
      </c>
      <c r="AZ3774" s="11">
        <v>0</v>
      </c>
      <c r="BA3774" s="11">
        <v>0</v>
      </c>
      <c r="BB3774" s="11">
        <f t="shared" ref="BB3774:BQ3774" si="9955">SUM(BB3775,BB3783,BB3785)</f>
        <v>0</v>
      </c>
      <c r="BC3774" s="11">
        <f t="shared" si="9955"/>
        <v>9500</v>
      </c>
      <c r="BD3774" s="11">
        <f t="shared" si="9955"/>
        <v>0</v>
      </c>
      <c r="BE3774" s="11">
        <f t="shared" si="9955"/>
        <v>19563</v>
      </c>
      <c r="BF3774" s="11">
        <f t="shared" si="9955"/>
        <v>0</v>
      </c>
      <c r="BG3774" s="11">
        <f t="shared" si="9955"/>
        <v>0</v>
      </c>
      <c r="BH3774" s="11">
        <f t="shared" ref="BH3774" si="9956">SUM(BH3775,BH3783,BH3785)</f>
        <v>29063</v>
      </c>
      <c r="BI3774" s="11">
        <f t="shared" si="9955"/>
        <v>0</v>
      </c>
      <c r="BJ3774" s="11">
        <f t="shared" si="9955"/>
        <v>6008</v>
      </c>
      <c r="BK3774" s="11">
        <f t="shared" si="9955"/>
        <v>11500</v>
      </c>
      <c r="BL3774" s="11">
        <f t="shared" si="9955"/>
        <v>0</v>
      </c>
      <c r="BM3774" s="11">
        <f t="shared" si="9955"/>
        <v>0</v>
      </c>
      <c r="BN3774" s="11">
        <f t="shared" si="9955"/>
        <v>0</v>
      </c>
      <c r="BO3774" s="11">
        <f t="shared" si="9955"/>
        <v>2500</v>
      </c>
      <c r="BP3774" s="11">
        <f t="shared" si="9955"/>
        <v>9055</v>
      </c>
      <c r="BQ3774" s="11">
        <f t="shared" si="9955"/>
        <v>0</v>
      </c>
      <c r="BR3774" s="11">
        <v>29063</v>
      </c>
      <c r="BS3774" s="11">
        <v>0</v>
      </c>
      <c r="BT3774" s="11">
        <f t="shared" ref="BT3774:BZ3774" si="9957">SUM(BT3775,BT3783,BT3785)</f>
        <v>4569978</v>
      </c>
      <c r="BU3774" s="11">
        <f t="shared" si="9957"/>
        <v>4452918</v>
      </c>
      <c r="BV3774" s="11">
        <f t="shared" si="9957"/>
        <v>2376691</v>
      </c>
      <c r="BW3774" s="11">
        <f t="shared" si="9957"/>
        <v>1099660</v>
      </c>
      <c r="BX3774" s="11">
        <f t="shared" si="9957"/>
        <v>393500</v>
      </c>
      <c r="BY3774" s="11">
        <f t="shared" si="9957"/>
        <v>353080</v>
      </c>
      <c r="BZ3774" s="11">
        <f t="shared" si="9957"/>
        <v>353080</v>
      </c>
      <c r="CA3774" s="11">
        <f t="shared" si="9947"/>
        <v>3476351</v>
      </c>
      <c r="CB3774" s="123">
        <f t="shared" ref="CB3774:CB3804" si="9958">IF(BU3774=0,"-",CA3774/BU3774*100)</f>
        <v>78.069054943297857</v>
      </c>
    </row>
    <row r="3775" spans="1:80" x14ac:dyDescent="0.25">
      <c r="A3775" s="4" t="s">
        <v>928</v>
      </c>
      <c r="B3775" s="4" t="s">
        <v>88</v>
      </c>
      <c r="C3775" s="4" t="s">
        <v>1587</v>
      </c>
      <c r="D3775" s="79" t="s">
        <v>1588</v>
      </c>
      <c r="E3775" s="78" t="s">
        <v>31</v>
      </c>
      <c r="F3775" s="78" t="s">
        <v>1</v>
      </c>
      <c r="G3775" s="2" t="s">
        <v>1</v>
      </c>
      <c r="H3775" s="2" t="s">
        <v>32</v>
      </c>
      <c r="I3775" s="12">
        <f>SUM(I3776,I3777)</f>
        <v>3232096</v>
      </c>
      <c r="J3775" s="12">
        <f t="shared" si="9946"/>
        <v>3695570</v>
      </c>
      <c r="K3775" s="12">
        <f t="shared" ref="K3775" si="9959">SUM(K3776,K3777)</f>
        <v>3666970</v>
      </c>
      <c r="L3775" s="12">
        <f t="shared" si="9949"/>
        <v>28600</v>
      </c>
      <c r="M3775" s="12">
        <f t="shared" ref="M3775:Q3775" si="9960">SUM(M3776,M3777)</f>
        <v>28600</v>
      </c>
      <c r="N3775" s="12">
        <f t="shared" si="9960"/>
        <v>0</v>
      </c>
      <c r="O3775" s="12">
        <f t="shared" si="9960"/>
        <v>0</v>
      </c>
      <c r="P3775" s="12">
        <f t="shared" si="9960"/>
        <v>0</v>
      </c>
      <c r="Q3775" s="12">
        <f t="shared" si="9960"/>
        <v>0</v>
      </c>
      <c r="R3775" s="12">
        <f t="shared" ref="R3775:AG3775" si="9961">SUM(R3776,R3777)</f>
        <v>28600</v>
      </c>
      <c r="S3775" s="12">
        <f t="shared" si="9961"/>
        <v>0</v>
      </c>
      <c r="T3775" s="12">
        <f t="shared" si="9961"/>
        <v>0</v>
      </c>
      <c r="U3775" s="12">
        <f t="shared" si="9961"/>
        <v>0</v>
      </c>
      <c r="V3775" s="12">
        <f t="shared" si="9961"/>
        <v>0</v>
      </c>
      <c r="W3775" s="12">
        <f t="shared" si="9961"/>
        <v>0</v>
      </c>
      <c r="X3775" s="12">
        <f t="shared" ref="X3775" si="9962">SUM(X3776,X3777)</f>
        <v>28600</v>
      </c>
      <c r="Y3775" s="12">
        <f t="shared" si="9961"/>
        <v>1148</v>
      </c>
      <c r="Z3775" s="12">
        <f t="shared" si="9961"/>
        <v>3500</v>
      </c>
      <c r="AA3775" s="12">
        <f t="shared" si="9961"/>
        <v>5000</v>
      </c>
      <c r="AB3775" s="12">
        <f t="shared" si="9961"/>
        <v>2812</v>
      </c>
      <c r="AC3775" s="12">
        <f t="shared" si="9961"/>
        <v>0</v>
      </c>
      <c r="AD3775" s="12">
        <f t="shared" si="9961"/>
        <v>0</v>
      </c>
      <c r="AE3775" s="12">
        <f t="shared" si="9961"/>
        <v>0</v>
      </c>
      <c r="AF3775" s="12">
        <f t="shared" si="9961"/>
        <v>0</v>
      </c>
      <c r="AG3775" s="12">
        <f t="shared" si="9961"/>
        <v>0</v>
      </c>
      <c r="AH3775" s="12">
        <v>12460</v>
      </c>
      <c r="AI3775" s="12">
        <v>16140</v>
      </c>
      <c r="AJ3775" s="12">
        <f t="shared" ref="AJ3775:AY3775" si="9963">SUM(AJ3776,AJ3777)</f>
        <v>0</v>
      </c>
      <c r="AK3775" s="12">
        <f t="shared" si="9963"/>
        <v>0</v>
      </c>
      <c r="AL3775" s="12">
        <f t="shared" si="9963"/>
        <v>0</v>
      </c>
      <c r="AM3775" s="12">
        <f t="shared" si="9963"/>
        <v>0</v>
      </c>
      <c r="AN3775" s="12">
        <f t="shared" si="9963"/>
        <v>0</v>
      </c>
      <c r="AO3775" s="12">
        <f t="shared" si="9963"/>
        <v>0</v>
      </c>
      <c r="AP3775" s="12">
        <f t="shared" ref="AP3775" si="9964">SUM(AP3776,AP3777)</f>
        <v>0</v>
      </c>
      <c r="AQ3775" s="12">
        <f t="shared" si="9963"/>
        <v>0</v>
      </c>
      <c r="AR3775" s="12">
        <f t="shared" si="9963"/>
        <v>0</v>
      </c>
      <c r="AS3775" s="12">
        <f t="shared" si="9963"/>
        <v>0</v>
      </c>
      <c r="AT3775" s="12">
        <f t="shared" si="9963"/>
        <v>0</v>
      </c>
      <c r="AU3775" s="12">
        <f t="shared" si="9963"/>
        <v>0</v>
      </c>
      <c r="AV3775" s="12">
        <f t="shared" si="9963"/>
        <v>0</v>
      </c>
      <c r="AW3775" s="12">
        <f t="shared" si="9963"/>
        <v>0</v>
      </c>
      <c r="AX3775" s="12">
        <f t="shared" si="9963"/>
        <v>0</v>
      </c>
      <c r="AY3775" s="12">
        <f t="shared" si="9963"/>
        <v>0</v>
      </c>
      <c r="AZ3775" s="12">
        <v>0</v>
      </c>
      <c r="BA3775" s="12">
        <v>0</v>
      </c>
      <c r="BB3775" s="12">
        <f t="shared" ref="BB3775:BQ3775" si="9965">SUM(BB3776,BB3777)</f>
        <v>0</v>
      </c>
      <c r="BC3775" s="12">
        <f t="shared" si="9965"/>
        <v>0</v>
      </c>
      <c r="BD3775" s="12">
        <f t="shared" si="9965"/>
        <v>0</v>
      </c>
      <c r="BE3775" s="12">
        <f t="shared" si="9965"/>
        <v>0</v>
      </c>
      <c r="BF3775" s="12">
        <f t="shared" si="9965"/>
        <v>0</v>
      </c>
      <c r="BG3775" s="12">
        <f t="shared" si="9965"/>
        <v>0</v>
      </c>
      <c r="BH3775" s="12">
        <f t="shared" ref="BH3775" si="9966">SUM(BH3776,BH3777)</f>
        <v>0</v>
      </c>
      <c r="BI3775" s="12">
        <f t="shared" si="9965"/>
        <v>0</v>
      </c>
      <c r="BJ3775" s="12">
        <f t="shared" si="9965"/>
        <v>0</v>
      </c>
      <c r="BK3775" s="12">
        <f t="shared" si="9965"/>
        <v>0</v>
      </c>
      <c r="BL3775" s="12">
        <f t="shared" si="9965"/>
        <v>0</v>
      </c>
      <c r="BM3775" s="12">
        <f t="shared" si="9965"/>
        <v>0</v>
      </c>
      <c r="BN3775" s="12">
        <f t="shared" si="9965"/>
        <v>0</v>
      </c>
      <c r="BO3775" s="12">
        <f t="shared" si="9965"/>
        <v>0</v>
      </c>
      <c r="BP3775" s="12">
        <f t="shared" si="9965"/>
        <v>0</v>
      </c>
      <c r="BQ3775" s="12">
        <f t="shared" si="9965"/>
        <v>0</v>
      </c>
      <c r="BR3775" s="12">
        <v>0</v>
      </c>
      <c r="BS3775" s="12">
        <v>0</v>
      </c>
      <c r="BT3775" s="12">
        <f t="shared" ref="BT3775:BZ3775" si="9967">SUM(BT3776,BT3777)</f>
        <v>3859895</v>
      </c>
      <c r="BU3775" s="12">
        <f t="shared" si="9967"/>
        <v>3836935</v>
      </c>
      <c r="BV3775" s="12">
        <f t="shared" si="9967"/>
        <v>2058824</v>
      </c>
      <c r="BW3775" s="12">
        <f t="shared" si="9967"/>
        <v>951000</v>
      </c>
      <c r="BX3775" s="12">
        <f t="shared" si="9967"/>
        <v>337000</v>
      </c>
      <c r="BY3775" s="12">
        <f t="shared" si="9967"/>
        <v>307000</v>
      </c>
      <c r="BZ3775" s="12">
        <f t="shared" si="9967"/>
        <v>307000</v>
      </c>
      <c r="CA3775" s="12">
        <f t="shared" si="9947"/>
        <v>3009824</v>
      </c>
      <c r="CB3775" s="124">
        <f t="shared" si="9958"/>
        <v>78.44344509354471</v>
      </c>
    </row>
    <row r="3776" spans="1:80" x14ac:dyDescent="0.25">
      <c r="A3776" s="4" t="s">
        <v>928</v>
      </c>
      <c r="B3776" s="4" t="s">
        <v>88</v>
      </c>
      <c r="C3776" s="4" t="s">
        <v>1587</v>
      </c>
      <c r="D3776" s="79" t="s">
        <v>1588</v>
      </c>
      <c r="E3776" s="89">
        <v>6111</v>
      </c>
      <c r="F3776" s="79"/>
      <c r="G3776" s="75" t="s">
        <v>1906</v>
      </c>
      <c r="H3776" s="13" t="s">
        <v>33</v>
      </c>
      <c r="I3776" s="14">
        <v>2890296</v>
      </c>
      <c r="J3776" s="14">
        <f t="shared" si="9946"/>
        <v>3286501</v>
      </c>
      <c r="K3776" s="14">
        <v>3264501</v>
      </c>
      <c r="L3776" s="14">
        <f t="shared" si="9949"/>
        <v>22000</v>
      </c>
      <c r="M3776" s="14">
        <v>22000</v>
      </c>
      <c r="N3776" s="14">
        <v>0</v>
      </c>
      <c r="O3776" s="14">
        <v>0</v>
      </c>
      <c r="P3776" s="14">
        <v>0</v>
      </c>
      <c r="Q3776" s="14">
        <v>0</v>
      </c>
      <c r="R3776" s="14">
        <v>22000</v>
      </c>
      <c r="S3776" s="14"/>
      <c r="T3776" s="14"/>
      <c r="U3776" s="14"/>
      <c r="V3776" s="14"/>
      <c r="W3776" s="14"/>
      <c r="X3776" s="14">
        <f t="shared" si="9871"/>
        <v>22000</v>
      </c>
      <c r="Y3776" s="14">
        <v>1148</v>
      </c>
      <c r="Z3776" s="14">
        <v>3500</v>
      </c>
      <c r="AA3776" s="14">
        <v>5000</v>
      </c>
      <c r="AB3776" s="14">
        <v>2812</v>
      </c>
      <c r="AC3776" s="14"/>
      <c r="AD3776" s="14"/>
      <c r="AE3776" s="14"/>
      <c r="AF3776" s="14"/>
      <c r="AG3776" s="14"/>
      <c r="AH3776" s="14">
        <v>12460</v>
      </c>
      <c r="AI3776" s="14">
        <v>9540</v>
      </c>
      <c r="AJ3776" s="14">
        <v>0</v>
      </c>
      <c r="AK3776" s="14"/>
      <c r="AL3776" s="14"/>
      <c r="AM3776" s="14"/>
      <c r="AN3776" s="14"/>
      <c r="AO3776" s="14"/>
      <c r="AP3776" s="14">
        <f t="shared" si="9872"/>
        <v>0</v>
      </c>
      <c r="AQ3776" s="14"/>
      <c r="AR3776" s="14"/>
      <c r="AS3776" s="14"/>
      <c r="AT3776" s="14"/>
      <c r="AU3776" s="14"/>
      <c r="AV3776" s="14"/>
      <c r="AW3776" s="14"/>
      <c r="AX3776" s="14"/>
      <c r="AY3776" s="14"/>
      <c r="AZ3776" s="14">
        <v>0</v>
      </c>
      <c r="BA3776" s="14">
        <v>0</v>
      </c>
      <c r="BB3776" s="14">
        <v>0</v>
      </c>
      <c r="BC3776" s="14"/>
      <c r="BD3776" s="14"/>
      <c r="BE3776" s="14"/>
      <c r="BF3776" s="14"/>
      <c r="BG3776" s="14"/>
      <c r="BH3776" s="14">
        <f t="shared" si="9873"/>
        <v>0</v>
      </c>
      <c r="BI3776" s="14"/>
      <c r="BJ3776" s="14"/>
      <c r="BK3776" s="14"/>
      <c r="BL3776" s="14"/>
      <c r="BM3776" s="14"/>
      <c r="BN3776" s="14"/>
      <c r="BO3776" s="14"/>
      <c r="BP3776" s="14"/>
      <c r="BQ3776" s="14"/>
      <c r="BR3776" s="14">
        <v>0</v>
      </c>
      <c r="BS3776" s="14">
        <v>0</v>
      </c>
      <c r="BT3776" s="14">
        <v>3450826</v>
      </c>
      <c r="BU3776" s="14">
        <v>3428826</v>
      </c>
      <c r="BV3776" s="14">
        <v>1794759</v>
      </c>
      <c r="BW3776" s="14">
        <f t="shared" si="9840"/>
        <v>870000</v>
      </c>
      <c r="BX3776" s="14">
        <v>310000</v>
      </c>
      <c r="BY3776" s="14">
        <v>280000</v>
      </c>
      <c r="BZ3776" s="14">
        <v>280000</v>
      </c>
      <c r="CA3776" s="14">
        <f t="shared" si="9947"/>
        <v>2664759</v>
      </c>
      <c r="CB3776" s="122">
        <f t="shared" si="9958"/>
        <v>77.716367059745821</v>
      </c>
    </row>
    <row r="3777" spans="1:80" x14ac:dyDescent="0.25">
      <c r="A3777" s="1" t="s">
        <v>928</v>
      </c>
      <c r="B3777" s="1" t="s">
        <v>88</v>
      </c>
      <c r="C3777" s="1" t="s">
        <v>1587</v>
      </c>
      <c r="D3777" s="82" t="s">
        <v>1588</v>
      </c>
      <c r="E3777" s="82" t="s">
        <v>34</v>
      </c>
      <c r="F3777" s="79" t="s">
        <v>1</v>
      </c>
      <c r="G3777" s="13" t="s">
        <v>1</v>
      </c>
      <c r="H3777" s="2" t="s">
        <v>35</v>
      </c>
      <c r="I3777" s="12">
        <f>SUM(I3778:I3782)</f>
        <v>341800</v>
      </c>
      <c r="J3777" s="12">
        <f t="shared" si="9946"/>
        <v>409069</v>
      </c>
      <c r="K3777" s="12">
        <f t="shared" ref="K3777" si="9968">SUM(K3778:K3782)</f>
        <v>402469</v>
      </c>
      <c r="L3777" s="12">
        <f t="shared" si="9949"/>
        <v>6600</v>
      </c>
      <c r="M3777" s="12">
        <f t="shared" ref="M3777:Q3777" si="9969">SUM(M3778:M3782)</f>
        <v>6600</v>
      </c>
      <c r="N3777" s="12">
        <f t="shared" si="9969"/>
        <v>0</v>
      </c>
      <c r="O3777" s="12">
        <f t="shared" si="9969"/>
        <v>0</v>
      </c>
      <c r="P3777" s="12">
        <f t="shared" si="9969"/>
        <v>0</v>
      </c>
      <c r="Q3777" s="12">
        <f t="shared" si="9969"/>
        <v>0</v>
      </c>
      <c r="R3777" s="12">
        <f t="shared" ref="R3777:AG3777" si="9970">SUM(R3778:R3782)</f>
        <v>6600</v>
      </c>
      <c r="S3777" s="12">
        <f t="shared" si="9970"/>
        <v>0</v>
      </c>
      <c r="T3777" s="12">
        <f t="shared" si="9970"/>
        <v>0</v>
      </c>
      <c r="U3777" s="12">
        <f t="shared" si="9970"/>
        <v>0</v>
      </c>
      <c r="V3777" s="12">
        <f t="shared" si="9970"/>
        <v>0</v>
      </c>
      <c r="W3777" s="12">
        <f t="shared" si="9970"/>
        <v>0</v>
      </c>
      <c r="X3777" s="12">
        <f t="shared" si="9970"/>
        <v>6600</v>
      </c>
      <c r="Y3777" s="12">
        <f t="shared" si="9970"/>
        <v>0</v>
      </c>
      <c r="Z3777" s="12">
        <f t="shared" si="9970"/>
        <v>0</v>
      </c>
      <c r="AA3777" s="12">
        <f t="shared" si="9970"/>
        <v>0</v>
      </c>
      <c r="AB3777" s="12">
        <f t="shared" si="9970"/>
        <v>0</v>
      </c>
      <c r="AC3777" s="12">
        <f t="shared" si="9970"/>
        <v>0</v>
      </c>
      <c r="AD3777" s="12">
        <f t="shared" si="9970"/>
        <v>0</v>
      </c>
      <c r="AE3777" s="12">
        <f t="shared" si="9970"/>
        <v>0</v>
      </c>
      <c r="AF3777" s="12">
        <f t="shared" si="9970"/>
        <v>0</v>
      </c>
      <c r="AG3777" s="12">
        <f t="shared" si="9970"/>
        <v>0</v>
      </c>
      <c r="AH3777" s="12">
        <v>0</v>
      </c>
      <c r="AI3777" s="12">
        <v>6600</v>
      </c>
      <c r="AJ3777" s="12">
        <f t="shared" ref="AJ3777:AY3777" si="9971">SUM(AJ3778:AJ3782)</f>
        <v>0</v>
      </c>
      <c r="AK3777" s="12">
        <f t="shared" si="9971"/>
        <v>0</v>
      </c>
      <c r="AL3777" s="12">
        <f t="shared" si="9971"/>
        <v>0</v>
      </c>
      <c r="AM3777" s="12">
        <f t="shared" si="9971"/>
        <v>0</v>
      </c>
      <c r="AN3777" s="12">
        <f t="shared" si="9971"/>
        <v>0</v>
      </c>
      <c r="AO3777" s="12">
        <f t="shared" si="9971"/>
        <v>0</v>
      </c>
      <c r="AP3777" s="12">
        <f t="shared" si="9971"/>
        <v>0</v>
      </c>
      <c r="AQ3777" s="12">
        <f t="shared" si="9971"/>
        <v>0</v>
      </c>
      <c r="AR3777" s="12">
        <f t="shared" si="9971"/>
        <v>0</v>
      </c>
      <c r="AS3777" s="12">
        <f t="shared" si="9971"/>
        <v>0</v>
      </c>
      <c r="AT3777" s="12">
        <f t="shared" si="9971"/>
        <v>0</v>
      </c>
      <c r="AU3777" s="12">
        <f t="shared" si="9971"/>
        <v>0</v>
      </c>
      <c r="AV3777" s="12">
        <f t="shared" si="9971"/>
        <v>0</v>
      </c>
      <c r="AW3777" s="12">
        <f t="shared" si="9971"/>
        <v>0</v>
      </c>
      <c r="AX3777" s="12">
        <f t="shared" si="9971"/>
        <v>0</v>
      </c>
      <c r="AY3777" s="12">
        <f t="shared" si="9971"/>
        <v>0</v>
      </c>
      <c r="AZ3777" s="12">
        <v>0</v>
      </c>
      <c r="BA3777" s="12">
        <v>0</v>
      </c>
      <c r="BB3777" s="12">
        <f t="shared" ref="BB3777:BQ3777" si="9972">SUM(BB3778:BB3782)</f>
        <v>0</v>
      </c>
      <c r="BC3777" s="12">
        <f t="shared" si="9972"/>
        <v>0</v>
      </c>
      <c r="BD3777" s="12">
        <f t="shared" si="9972"/>
        <v>0</v>
      </c>
      <c r="BE3777" s="12">
        <f t="shared" si="9972"/>
        <v>0</v>
      </c>
      <c r="BF3777" s="12">
        <f t="shared" si="9972"/>
        <v>0</v>
      </c>
      <c r="BG3777" s="12">
        <f t="shared" si="9972"/>
        <v>0</v>
      </c>
      <c r="BH3777" s="12">
        <f t="shared" si="9972"/>
        <v>0</v>
      </c>
      <c r="BI3777" s="12">
        <f t="shared" si="9972"/>
        <v>0</v>
      </c>
      <c r="BJ3777" s="12">
        <f t="shared" si="9972"/>
        <v>0</v>
      </c>
      <c r="BK3777" s="12">
        <f t="shared" si="9972"/>
        <v>0</v>
      </c>
      <c r="BL3777" s="12">
        <f t="shared" si="9972"/>
        <v>0</v>
      </c>
      <c r="BM3777" s="12">
        <f t="shared" si="9972"/>
        <v>0</v>
      </c>
      <c r="BN3777" s="12">
        <f t="shared" si="9972"/>
        <v>0</v>
      </c>
      <c r="BO3777" s="12">
        <f t="shared" si="9972"/>
        <v>0</v>
      </c>
      <c r="BP3777" s="12">
        <f t="shared" si="9972"/>
        <v>0</v>
      </c>
      <c r="BQ3777" s="12">
        <f t="shared" si="9972"/>
        <v>0</v>
      </c>
      <c r="BR3777" s="12">
        <v>0</v>
      </c>
      <c r="BS3777" s="12">
        <v>0</v>
      </c>
      <c r="BT3777" s="12">
        <f t="shared" ref="BT3777:BX3777" si="9973">SUM(BT3778:BT3782)</f>
        <v>409069</v>
      </c>
      <c r="BU3777" s="12">
        <f t="shared" si="9973"/>
        <v>408109</v>
      </c>
      <c r="BV3777" s="12">
        <f t="shared" si="9973"/>
        <v>264065</v>
      </c>
      <c r="BW3777" s="12">
        <f t="shared" si="9973"/>
        <v>81000</v>
      </c>
      <c r="BX3777" s="12">
        <f t="shared" si="9973"/>
        <v>27000</v>
      </c>
      <c r="BY3777" s="12">
        <f t="shared" ref="BY3777" si="9974">SUM(BY3778:BY3782)</f>
        <v>27000</v>
      </c>
      <c r="BZ3777" s="12">
        <f t="shared" ref="BZ3777" si="9975">SUM(BZ3778:BZ3782)</f>
        <v>27000</v>
      </c>
      <c r="CA3777" s="12">
        <f t="shared" si="9947"/>
        <v>345065</v>
      </c>
      <c r="CB3777" s="124">
        <f t="shared" si="9958"/>
        <v>84.552166210497688</v>
      </c>
    </row>
    <row r="3778" spans="1:80" x14ac:dyDescent="0.25">
      <c r="A3778" s="4" t="s">
        <v>928</v>
      </c>
      <c r="B3778" s="4" t="s">
        <v>88</v>
      </c>
      <c r="C3778" s="4" t="s">
        <v>1587</v>
      </c>
      <c r="D3778" s="79" t="s">
        <v>1588</v>
      </c>
      <c r="E3778" s="89">
        <v>6112</v>
      </c>
      <c r="F3778" s="79" t="s">
        <v>1590</v>
      </c>
      <c r="G3778" s="75" t="s">
        <v>1906</v>
      </c>
      <c r="H3778" s="13" t="s">
        <v>92</v>
      </c>
      <c r="I3778" s="14">
        <v>45000</v>
      </c>
      <c r="J3778" s="14">
        <f t="shared" si="9946"/>
        <v>49500</v>
      </c>
      <c r="K3778" s="14">
        <v>48400</v>
      </c>
      <c r="L3778" s="14">
        <f t="shared" si="9949"/>
        <v>1100</v>
      </c>
      <c r="M3778" s="14">
        <v>1100</v>
      </c>
      <c r="N3778" s="14">
        <v>0</v>
      </c>
      <c r="O3778" s="14">
        <v>0</v>
      </c>
      <c r="P3778" s="14">
        <v>0</v>
      </c>
      <c r="Q3778" s="14">
        <v>0</v>
      </c>
      <c r="R3778" s="14">
        <v>1100</v>
      </c>
      <c r="S3778" s="14"/>
      <c r="T3778" s="14"/>
      <c r="U3778" s="14"/>
      <c r="V3778" s="14"/>
      <c r="W3778" s="14"/>
      <c r="X3778" s="14">
        <f t="shared" si="9871"/>
        <v>1100</v>
      </c>
      <c r="Y3778" s="14"/>
      <c r="Z3778" s="14"/>
      <c r="AA3778" s="14"/>
      <c r="AB3778" s="14"/>
      <c r="AC3778" s="14"/>
      <c r="AD3778" s="14"/>
      <c r="AE3778" s="14"/>
      <c r="AF3778" s="14"/>
      <c r="AG3778" s="14"/>
      <c r="AH3778" s="14">
        <v>0</v>
      </c>
      <c r="AI3778" s="14">
        <v>1100</v>
      </c>
      <c r="AJ3778" s="14">
        <v>0</v>
      </c>
      <c r="AK3778" s="14"/>
      <c r="AL3778" s="14"/>
      <c r="AM3778" s="14"/>
      <c r="AN3778" s="14"/>
      <c r="AO3778" s="14"/>
      <c r="AP3778" s="14">
        <f t="shared" si="9872"/>
        <v>0</v>
      </c>
      <c r="AQ3778" s="14"/>
      <c r="AR3778" s="14"/>
      <c r="AS3778" s="14"/>
      <c r="AT3778" s="14"/>
      <c r="AU3778" s="14"/>
      <c r="AV3778" s="14"/>
      <c r="AW3778" s="14"/>
      <c r="AX3778" s="14"/>
      <c r="AY3778" s="14"/>
      <c r="AZ3778" s="14">
        <v>0</v>
      </c>
      <c r="BA3778" s="14">
        <v>0</v>
      </c>
      <c r="BB3778" s="14">
        <v>0</v>
      </c>
      <c r="BC3778" s="14"/>
      <c r="BD3778" s="14"/>
      <c r="BE3778" s="14"/>
      <c r="BF3778" s="14"/>
      <c r="BG3778" s="14"/>
      <c r="BH3778" s="14">
        <f t="shared" si="9873"/>
        <v>0</v>
      </c>
      <c r="BI3778" s="14"/>
      <c r="BJ3778" s="14"/>
      <c r="BK3778" s="14"/>
      <c r="BL3778" s="14"/>
      <c r="BM3778" s="14"/>
      <c r="BN3778" s="14"/>
      <c r="BO3778" s="14"/>
      <c r="BP3778" s="14"/>
      <c r="BQ3778" s="14"/>
      <c r="BR3778" s="14">
        <v>0</v>
      </c>
      <c r="BS3778" s="14">
        <v>0</v>
      </c>
      <c r="BT3778" s="14">
        <v>49500</v>
      </c>
      <c r="BU3778" s="14">
        <v>48400</v>
      </c>
      <c r="BV3778" s="14">
        <v>24000</v>
      </c>
      <c r="BW3778" s="14">
        <f t="shared" si="9840"/>
        <v>12000</v>
      </c>
      <c r="BX3778" s="14">
        <v>4000</v>
      </c>
      <c r="BY3778" s="14">
        <v>4000</v>
      </c>
      <c r="BZ3778" s="14">
        <v>4000</v>
      </c>
      <c r="CA3778" s="14">
        <f t="shared" si="9947"/>
        <v>36000</v>
      </c>
      <c r="CB3778" s="122">
        <f t="shared" si="9958"/>
        <v>74.380165289256198</v>
      </c>
    </row>
    <row r="3779" spans="1:80" x14ac:dyDescent="0.25">
      <c r="A3779" s="4" t="s">
        <v>928</v>
      </c>
      <c r="B3779" s="4" t="s">
        <v>88</v>
      </c>
      <c r="C3779" s="4" t="s">
        <v>1587</v>
      </c>
      <c r="D3779" s="79" t="s">
        <v>1588</v>
      </c>
      <c r="E3779" s="89">
        <v>6112</v>
      </c>
      <c r="F3779" s="79" t="s">
        <v>1591</v>
      </c>
      <c r="G3779" s="75" t="s">
        <v>1906</v>
      </c>
      <c r="H3779" s="13" t="s">
        <v>39</v>
      </c>
      <c r="I3779" s="14">
        <v>233400</v>
      </c>
      <c r="J3779" s="14">
        <f t="shared" si="9946"/>
        <v>256740</v>
      </c>
      <c r="K3779" s="14">
        <v>253440</v>
      </c>
      <c r="L3779" s="14">
        <f t="shared" si="9949"/>
        <v>3300</v>
      </c>
      <c r="M3779" s="14">
        <v>3300</v>
      </c>
      <c r="N3779" s="14">
        <v>0</v>
      </c>
      <c r="O3779" s="14">
        <v>0</v>
      </c>
      <c r="P3779" s="14">
        <v>0</v>
      </c>
      <c r="Q3779" s="14">
        <v>0</v>
      </c>
      <c r="R3779" s="14">
        <v>3300</v>
      </c>
      <c r="S3779" s="14"/>
      <c r="T3779" s="14"/>
      <c r="U3779" s="14"/>
      <c r="V3779" s="14"/>
      <c r="W3779" s="14"/>
      <c r="X3779" s="14">
        <f t="shared" si="9871"/>
        <v>3300</v>
      </c>
      <c r="Y3779" s="14"/>
      <c r="Z3779" s="14"/>
      <c r="AA3779" s="14"/>
      <c r="AB3779" s="14"/>
      <c r="AC3779" s="14"/>
      <c r="AD3779" s="14"/>
      <c r="AE3779" s="14"/>
      <c r="AF3779" s="14"/>
      <c r="AG3779" s="14"/>
      <c r="AH3779" s="14">
        <v>0</v>
      </c>
      <c r="AI3779" s="14">
        <v>3300</v>
      </c>
      <c r="AJ3779" s="14">
        <v>0</v>
      </c>
      <c r="AK3779" s="14"/>
      <c r="AL3779" s="14"/>
      <c r="AM3779" s="14"/>
      <c r="AN3779" s="14"/>
      <c r="AO3779" s="14"/>
      <c r="AP3779" s="14">
        <f t="shared" si="9872"/>
        <v>0</v>
      </c>
      <c r="AQ3779" s="14"/>
      <c r="AR3779" s="14"/>
      <c r="AS3779" s="14"/>
      <c r="AT3779" s="14"/>
      <c r="AU3779" s="14"/>
      <c r="AV3779" s="14"/>
      <c r="AW3779" s="14"/>
      <c r="AX3779" s="14"/>
      <c r="AY3779" s="14"/>
      <c r="AZ3779" s="14">
        <v>0</v>
      </c>
      <c r="BA3779" s="14">
        <v>0</v>
      </c>
      <c r="BB3779" s="14">
        <v>0</v>
      </c>
      <c r="BC3779" s="14"/>
      <c r="BD3779" s="14"/>
      <c r="BE3779" s="14"/>
      <c r="BF3779" s="14"/>
      <c r="BG3779" s="14"/>
      <c r="BH3779" s="14">
        <f t="shared" si="9873"/>
        <v>0</v>
      </c>
      <c r="BI3779" s="14"/>
      <c r="BJ3779" s="14"/>
      <c r="BK3779" s="14"/>
      <c r="BL3779" s="14"/>
      <c r="BM3779" s="14"/>
      <c r="BN3779" s="14"/>
      <c r="BO3779" s="14"/>
      <c r="BP3779" s="14"/>
      <c r="BQ3779" s="14"/>
      <c r="BR3779" s="14">
        <v>0</v>
      </c>
      <c r="BS3779" s="14">
        <v>0</v>
      </c>
      <c r="BT3779" s="14">
        <v>256740</v>
      </c>
      <c r="BU3779" s="14">
        <v>253440</v>
      </c>
      <c r="BV3779" s="14">
        <v>141596</v>
      </c>
      <c r="BW3779" s="14">
        <f t="shared" si="9840"/>
        <v>69000</v>
      </c>
      <c r="BX3779" s="14">
        <v>23000</v>
      </c>
      <c r="BY3779" s="14">
        <v>23000</v>
      </c>
      <c r="BZ3779" s="14">
        <v>23000</v>
      </c>
      <c r="CA3779" s="14">
        <f t="shared" si="9947"/>
        <v>210596</v>
      </c>
      <c r="CB3779" s="122">
        <f t="shared" si="9958"/>
        <v>83.095012626262616</v>
      </c>
    </row>
    <row r="3780" spans="1:80" x14ac:dyDescent="0.25">
      <c r="A3780" s="4" t="s">
        <v>928</v>
      </c>
      <c r="B3780" s="4" t="s">
        <v>88</v>
      </c>
      <c r="C3780" s="4" t="s">
        <v>1587</v>
      </c>
      <c r="D3780" s="79" t="s">
        <v>1588</v>
      </c>
      <c r="E3780" s="89">
        <v>6112</v>
      </c>
      <c r="F3780" s="79" t="s">
        <v>1592</v>
      </c>
      <c r="G3780" s="75" t="s">
        <v>1906</v>
      </c>
      <c r="H3780" s="13" t="s">
        <v>41</v>
      </c>
      <c r="I3780" s="14">
        <v>30200</v>
      </c>
      <c r="J3780" s="14">
        <f t="shared" si="9946"/>
        <v>58359</v>
      </c>
      <c r="K3780" s="14">
        <v>56159</v>
      </c>
      <c r="L3780" s="14">
        <f t="shared" si="9949"/>
        <v>2200</v>
      </c>
      <c r="M3780" s="14">
        <v>2200</v>
      </c>
      <c r="N3780" s="14">
        <v>0</v>
      </c>
      <c r="O3780" s="14">
        <v>0</v>
      </c>
      <c r="P3780" s="14">
        <v>0</v>
      </c>
      <c r="Q3780" s="14">
        <v>0</v>
      </c>
      <c r="R3780" s="14">
        <v>2200</v>
      </c>
      <c r="S3780" s="14"/>
      <c r="T3780" s="14"/>
      <c r="U3780" s="14"/>
      <c r="V3780" s="14"/>
      <c r="W3780" s="14"/>
      <c r="X3780" s="14">
        <f t="shared" si="9871"/>
        <v>2200</v>
      </c>
      <c r="Y3780" s="14"/>
      <c r="Z3780" s="14"/>
      <c r="AA3780" s="14"/>
      <c r="AB3780" s="14"/>
      <c r="AC3780" s="14"/>
      <c r="AD3780" s="14"/>
      <c r="AE3780" s="14"/>
      <c r="AF3780" s="14"/>
      <c r="AG3780" s="14"/>
      <c r="AH3780" s="14">
        <v>0</v>
      </c>
      <c r="AI3780" s="14">
        <v>2200</v>
      </c>
      <c r="AJ3780" s="14">
        <v>0</v>
      </c>
      <c r="AK3780" s="14"/>
      <c r="AL3780" s="14"/>
      <c r="AM3780" s="14"/>
      <c r="AN3780" s="14"/>
      <c r="AO3780" s="14"/>
      <c r="AP3780" s="14">
        <f t="shared" si="9872"/>
        <v>0</v>
      </c>
      <c r="AQ3780" s="14"/>
      <c r="AR3780" s="14"/>
      <c r="AS3780" s="14"/>
      <c r="AT3780" s="14"/>
      <c r="AU3780" s="14"/>
      <c r="AV3780" s="14"/>
      <c r="AW3780" s="14"/>
      <c r="AX3780" s="14"/>
      <c r="AY3780" s="14"/>
      <c r="AZ3780" s="14">
        <v>0</v>
      </c>
      <c r="BA3780" s="14">
        <v>0</v>
      </c>
      <c r="BB3780" s="14">
        <v>0</v>
      </c>
      <c r="BC3780" s="14"/>
      <c r="BD3780" s="14"/>
      <c r="BE3780" s="14"/>
      <c r="BF3780" s="14"/>
      <c r="BG3780" s="14"/>
      <c r="BH3780" s="14">
        <f t="shared" si="9873"/>
        <v>0</v>
      </c>
      <c r="BI3780" s="14"/>
      <c r="BJ3780" s="14"/>
      <c r="BK3780" s="14"/>
      <c r="BL3780" s="14"/>
      <c r="BM3780" s="14"/>
      <c r="BN3780" s="14"/>
      <c r="BO3780" s="14"/>
      <c r="BP3780" s="14"/>
      <c r="BQ3780" s="14"/>
      <c r="BR3780" s="14">
        <v>0</v>
      </c>
      <c r="BS3780" s="14">
        <v>0</v>
      </c>
      <c r="BT3780" s="14">
        <v>58359</v>
      </c>
      <c r="BU3780" s="14">
        <v>61799</v>
      </c>
      <c r="BV3780" s="14">
        <v>61799</v>
      </c>
      <c r="BW3780" s="14">
        <f t="shared" si="9840"/>
        <v>0</v>
      </c>
      <c r="BX3780" s="14"/>
      <c r="BY3780" s="14"/>
      <c r="BZ3780" s="14"/>
      <c r="CA3780" s="14">
        <f t="shared" si="9947"/>
        <v>61799</v>
      </c>
      <c r="CB3780" s="122">
        <f t="shared" si="9958"/>
        <v>100</v>
      </c>
    </row>
    <row r="3781" spans="1:80" x14ac:dyDescent="0.25">
      <c r="A3781" s="4" t="s">
        <v>928</v>
      </c>
      <c r="B3781" s="4" t="s">
        <v>88</v>
      </c>
      <c r="C3781" s="4" t="s">
        <v>1587</v>
      </c>
      <c r="D3781" s="79" t="s">
        <v>1588</v>
      </c>
      <c r="E3781" s="89">
        <v>6112</v>
      </c>
      <c r="F3781" s="79" t="s">
        <v>1593</v>
      </c>
      <c r="G3781" s="75" t="s">
        <v>1906</v>
      </c>
      <c r="H3781" s="13" t="s">
        <v>37</v>
      </c>
      <c r="I3781" s="14">
        <v>15500</v>
      </c>
      <c r="J3781" s="14">
        <f t="shared" si="9946"/>
        <v>25000</v>
      </c>
      <c r="K3781" s="14">
        <v>25000</v>
      </c>
      <c r="L3781" s="14">
        <f t="shared" si="9949"/>
        <v>0</v>
      </c>
      <c r="M3781" s="14">
        <v>0</v>
      </c>
      <c r="N3781" s="14">
        <v>0</v>
      </c>
      <c r="O3781" s="14">
        <v>0</v>
      </c>
      <c r="P3781" s="14">
        <v>0</v>
      </c>
      <c r="Q3781" s="14">
        <v>0</v>
      </c>
      <c r="R3781" s="14">
        <v>0</v>
      </c>
      <c r="S3781" s="14"/>
      <c r="T3781" s="14"/>
      <c r="U3781" s="14"/>
      <c r="V3781" s="14"/>
      <c r="W3781" s="14"/>
      <c r="X3781" s="14">
        <f t="shared" si="9871"/>
        <v>0</v>
      </c>
      <c r="Y3781" s="14"/>
      <c r="Z3781" s="14"/>
      <c r="AA3781" s="14"/>
      <c r="AB3781" s="14"/>
      <c r="AC3781" s="14"/>
      <c r="AD3781" s="14"/>
      <c r="AE3781" s="14"/>
      <c r="AF3781" s="14"/>
      <c r="AG3781" s="14"/>
      <c r="AH3781" s="14">
        <v>0</v>
      </c>
      <c r="AI3781" s="14">
        <v>0</v>
      </c>
      <c r="AJ3781" s="14">
        <v>0</v>
      </c>
      <c r="AK3781" s="14"/>
      <c r="AL3781" s="14"/>
      <c r="AM3781" s="14"/>
      <c r="AN3781" s="14"/>
      <c r="AO3781" s="14"/>
      <c r="AP3781" s="14">
        <f t="shared" si="9872"/>
        <v>0</v>
      </c>
      <c r="AQ3781" s="14"/>
      <c r="AR3781" s="14"/>
      <c r="AS3781" s="14"/>
      <c r="AT3781" s="14"/>
      <c r="AU3781" s="14"/>
      <c r="AV3781" s="14"/>
      <c r="AW3781" s="14"/>
      <c r="AX3781" s="14"/>
      <c r="AY3781" s="14"/>
      <c r="AZ3781" s="14">
        <v>0</v>
      </c>
      <c r="BA3781" s="14">
        <v>0</v>
      </c>
      <c r="BB3781" s="14">
        <v>0</v>
      </c>
      <c r="BC3781" s="14"/>
      <c r="BD3781" s="14"/>
      <c r="BE3781" s="14"/>
      <c r="BF3781" s="14"/>
      <c r="BG3781" s="14"/>
      <c r="BH3781" s="14">
        <f t="shared" si="9873"/>
        <v>0</v>
      </c>
      <c r="BI3781" s="14"/>
      <c r="BJ3781" s="14"/>
      <c r="BK3781" s="14"/>
      <c r="BL3781" s="14"/>
      <c r="BM3781" s="14"/>
      <c r="BN3781" s="14"/>
      <c r="BO3781" s="14"/>
      <c r="BP3781" s="14"/>
      <c r="BQ3781" s="14"/>
      <c r="BR3781" s="14">
        <v>0</v>
      </c>
      <c r="BS3781" s="14">
        <v>0</v>
      </c>
      <c r="BT3781" s="14">
        <v>25000</v>
      </c>
      <c r="BU3781" s="14">
        <v>25000</v>
      </c>
      <c r="BV3781" s="14">
        <v>17200</v>
      </c>
      <c r="BW3781" s="14">
        <f t="shared" si="9840"/>
        <v>0</v>
      </c>
      <c r="BX3781" s="14"/>
      <c r="BY3781" s="14"/>
      <c r="BZ3781" s="14"/>
      <c r="CA3781" s="14">
        <f t="shared" si="9947"/>
        <v>17200</v>
      </c>
      <c r="CB3781" s="122">
        <f t="shared" si="9958"/>
        <v>68.8</v>
      </c>
    </row>
    <row r="3782" spans="1:80" x14ac:dyDescent="0.25">
      <c r="A3782" s="4" t="s">
        <v>928</v>
      </c>
      <c r="B3782" s="4" t="s">
        <v>88</v>
      </c>
      <c r="C3782" s="4" t="s">
        <v>1587</v>
      </c>
      <c r="D3782" s="79" t="s">
        <v>1588</v>
      </c>
      <c r="E3782" s="89">
        <v>6112</v>
      </c>
      <c r="F3782" s="79" t="s">
        <v>1594</v>
      </c>
      <c r="G3782" s="75" t="s">
        <v>1906</v>
      </c>
      <c r="H3782" s="13" t="s">
        <v>43</v>
      </c>
      <c r="I3782" s="14">
        <v>17700</v>
      </c>
      <c r="J3782" s="14">
        <f t="shared" si="9946"/>
        <v>19470</v>
      </c>
      <c r="K3782" s="14">
        <v>19470</v>
      </c>
      <c r="L3782" s="14">
        <f t="shared" si="9949"/>
        <v>0</v>
      </c>
      <c r="M3782" s="14">
        <v>0</v>
      </c>
      <c r="N3782" s="14">
        <v>0</v>
      </c>
      <c r="O3782" s="14">
        <v>0</v>
      </c>
      <c r="P3782" s="14">
        <v>0</v>
      </c>
      <c r="Q3782" s="14">
        <v>0</v>
      </c>
      <c r="R3782" s="14">
        <v>0</v>
      </c>
      <c r="S3782" s="14"/>
      <c r="T3782" s="14"/>
      <c r="U3782" s="14"/>
      <c r="V3782" s="14"/>
      <c r="W3782" s="14"/>
      <c r="X3782" s="14">
        <f t="shared" si="9871"/>
        <v>0</v>
      </c>
      <c r="Y3782" s="14"/>
      <c r="Z3782" s="14"/>
      <c r="AA3782" s="14"/>
      <c r="AB3782" s="14"/>
      <c r="AC3782" s="14"/>
      <c r="AD3782" s="14"/>
      <c r="AE3782" s="14"/>
      <c r="AF3782" s="14"/>
      <c r="AG3782" s="14"/>
      <c r="AH3782" s="14">
        <v>0</v>
      </c>
      <c r="AI3782" s="14">
        <v>0</v>
      </c>
      <c r="AJ3782" s="14">
        <v>0</v>
      </c>
      <c r="AK3782" s="14"/>
      <c r="AL3782" s="14"/>
      <c r="AM3782" s="14"/>
      <c r="AN3782" s="14"/>
      <c r="AO3782" s="14"/>
      <c r="AP3782" s="14">
        <f t="shared" si="9872"/>
        <v>0</v>
      </c>
      <c r="AQ3782" s="14"/>
      <c r="AR3782" s="14"/>
      <c r="AS3782" s="14"/>
      <c r="AT3782" s="14"/>
      <c r="AU3782" s="14"/>
      <c r="AV3782" s="14"/>
      <c r="AW3782" s="14"/>
      <c r="AX3782" s="14"/>
      <c r="AY3782" s="14"/>
      <c r="AZ3782" s="14">
        <v>0</v>
      </c>
      <c r="BA3782" s="14">
        <v>0</v>
      </c>
      <c r="BB3782" s="14">
        <v>0</v>
      </c>
      <c r="BC3782" s="14"/>
      <c r="BD3782" s="14"/>
      <c r="BE3782" s="14"/>
      <c r="BF3782" s="14"/>
      <c r="BG3782" s="14"/>
      <c r="BH3782" s="14">
        <f t="shared" si="9873"/>
        <v>0</v>
      </c>
      <c r="BI3782" s="14"/>
      <c r="BJ3782" s="14"/>
      <c r="BK3782" s="14"/>
      <c r="BL3782" s="14"/>
      <c r="BM3782" s="14"/>
      <c r="BN3782" s="14"/>
      <c r="BO3782" s="14"/>
      <c r="BP3782" s="14"/>
      <c r="BQ3782" s="14"/>
      <c r="BR3782" s="14">
        <v>0</v>
      </c>
      <c r="BS3782" s="14">
        <v>0</v>
      </c>
      <c r="BT3782" s="14">
        <v>19470</v>
      </c>
      <c r="BU3782" s="14">
        <v>19470</v>
      </c>
      <c r="BV3782" s="14">
        <v>19470</v>
      </c>
      <c r="BW3782" s="14">
        <f t="shared" si="9840"/>
        <v>0</v>
      </c>
      <c r="BX3782" s="14"/>
      <c r="BY3782" s="14"/>
      <c r="BZ3782" s="14"/>
      <c r="CA3782" s="14">
        <f t="shared" si="9947"/>
        <v>19470</v>
      </c>
      <c r="CB3782" s="122">
        <f t="shared" si="9958"/>
        <v>100</v>
      </c>
    </row>
    <row r="3783" spans="1:80" x14ac:dyDescent="0.25">
      <c r="A3783" s="4" t="s">
        <v>928</v>
      </c>
      <c r="B3783" s="4" t="s">
        <v>88</v>
      </c>
      <c r="C3783" s="4" t="s">
        <v>1587</v>
      </c>
      <c r="D3783" s="79" t="s">
        <v>1588</v>
      </c>
      <c r="E3783" s="78" t="s">
        <v>44</v>
      </c>
      <c r="F3783" s="78" t="s">
        <v>1</v>
      </c>
      <c r="G3783" s="2" t="s">
        <v>1</v>
      </c>
      <c r="H3783" s="2" t="s">
        <v>45</v>
      </c>
      <c r="I3783" s="12">
        <f>SUM(I3784)</f>
        <v>303481</v>
      </c>
      <c r="J3783" s="12">
        <f t="shared" si="9946"/>
        <v>345082</v>
      </c>
      <c r="K3783" s="12">
        <f t="shared" ref="K3783:Q3783" si="9976">SUM(K3784)</f>
        <v>344532</v>
      </c>
      <c r="L3783" s="12">
        <f t="shared" si="9949"/>
        <v>550</v>
      </c>
      <c r="M3783" s="12">
        <f t="shared" si="9976"/>
        <v>550</v>
      </c>
      <c r="N3783" s="12">
        <f t="shared" si="9976"/>
        <v>0</v>
      </c>
      <c r="O3783" s="12">
        <f t="shared" si="9976"/>
        <v>0</v>
      </c>
      <c r="P3783" s="12">
        <f t="shared" si="9976"/>
        <v>0</v>
      </c>
      <c r="Q3783" s="12">
        <f t="shared" si="9976"/>
        <v>0</v>
      </c>
      <c r="R3783" s="12">
        <f t="shared" ref="R3783:AG3783" si="9977">SUM(R3784)</f>
        <v>550</v>
      </c>
      <c r="S3783" s="12">
        <f t="shared" si="9977"/>
        <v>0</v>
      </c>
      <c r="T3783" s="12">
        <f t="shared" si="9977"/>
        <v>0</v>
      </c>
      <c r="U3783" s="12">
        <f t="shared" si="9977"/>
        <v>0</v>
      </c>
      <c r="V3783" s="12">
        <f t="shared" si="9977"/>
        <v>0</v>
      </c>
      <c r="W3783" s="12">
        <f t="shared" si="9977"/>
        <v>0</v>
      </c>
      <c r="X3783" s="12">
        <f t="shared" si="9977"/>
        <v>550</v>
      </c>
      <c r="Y3783" s="12">
        <f t="shared" si="9977"/>
        <v>0</v>
      </c>
      <c r="Z3783" s="12">
        <f t="shared" si="9977"/>
        <v>550</v>
      </c>
      <c r="AA3783" s="12">
        <f t="shared" si="9977"/>
        <v>0</v>
      </c>
      <c r="AB3783" s="12">
        <f t="shared" si="9977"/>
        <v>0</v>
      </c>
      <c r="AC3783" s="12">
        <f t="shared" si="9977"/>
        <v>0</v>
      </c>
      <c r="AD3783" s="12">
        <f t="shared" si="9977"/>
        <v>0</v>
      </c>
      <c r="AE3783" s="12">
        <f t="shared" si="9977"/>
        <v>0</v>
      </c>
      <c r="AF3783" s="12">
        <f t="shared" si="9977"/>
        <v>0</v>
      </c>
      <c r="AG3783" s="12">
        <f t="shared" si="9977"/>
        <v>0</v>
      </c>
      <c r="AH3783" s="12">
        <v>550</v>
      </c>
      <c r="AI3783" s="12">
        <v>0</v>
      </c>
      <c r="AJ3783" s="12">
        <f t="shared" ref="AJ3783:AY3783" si="9978">SUM(AJ3784)</f>
        <v>0</v>
      </c>
      <c r="AK3783" s="12">
        <f t="shared" si="9978"/>
        <v>0</v>
      </c>
      <c r="AL3783" s="12">
        <f t="shared" si="9978"/>
        <v>0</v>
      </c>
      <c r="AM3783" s="12">
        <f t="shared" si="9978"/>
        <v>0</v>
      </c>
      <c r="AN3783" s="12">
        <f t="shared" si="9978"/>
        <v>0</v>
      </c>
      <c r="AO3783" s="12">
        <f t="shared" si="9978"/>
        <v>0</v>
      </c>
      <c r="AP3783" s="12">
        <f t="shared" si="9978"/>
        <v>0</v>
      </c>
      <c r="AQ3783" s="12">
        <f t="shared" si="9978"/>
        <v>0</v>
      </c>
      <c r="AR3783" s="12">
        <f t="shared" si="9978"/>
        <v>0</v>
      </c>
      <c r="AS3783" s="12">
        <f t="shared" si="9978"/>
        <v>0</v>
      </c>
      <c r="AT3783" s="12">
        <f t="shared" si="9978"/>
        <v>0</v>
      </c>
      <c r="AU3783" s="12">
        <f t="shared" si="9978"/>
        <v>0</v>
      </c>
      <c r="AV3783" s="12">
        <f t="shared" si="9978"/>
        <v>0</v>
      </c>
      <c r="AW3783" s="12">
        <f t="shared" si="9978"/>
        <v>0</v>
      </c>
      <c r="AX3783" s="12">
        <f t="shared" si="9978"/>
        <v>0</v>
      </c>
      <c r="AY3783" s="12">
        <f t="shared" si="9978"/>
        <v>0</v>
      </c>
      <c r="AZ3783" s="12">
        <v>0</v>
      </c>
      <c r="BA3783" s="12">
        <v>0</v>
      </c>
      <c r="BB3783" s="12">
        <f t="shared" ref="BB3783:BQ3783" si="9979">SUM(BB3784)</f>
        <v>0</v>
      </c>
      <c r="BC3783" s="12">
        <f t="shared" si="9979"/>
        <v>0</v>
      </c>
      <c r="BD3783" s="12">
        <f t="shared" si="9979"/>
        <v>0</v>
      </c>
      <c r="BE3783" s="12">
        <f t="shared" si="9979"/>
        <v>0</v>
      </c>
      <c r="BF3783" s="12">
        <f t="shared" si="9979"/>
        <v>0</v>
      </c>
      <c r="BG3783" s="12">
        <f t="shared" si="9979"/>
        <v>0</v>
      </c>
      <c r="BH3783" s="12">
        <f t="shared" si="9979"/>
        <v>0</v>
      </c>
      <c r="BI3783" s="12">
        <f t="shared" si="9979"/>
        <v>0</v>
      </c>
      <c r="BJ3783" s="12">
        <f t="shared" si="9979"/>
        <v>0</v>
      </c>
      <c r="BK3783" s="12">
        <f t="shared" si="9979"/>
        <v>0</v>
      </c>
      <c r="BL3783" s="12">
        <f t="shared" si="9979"/>
        <v>0</v>
      </c>
      <c r="BM3783" s="12">
        <f t="shared" si="9979"/>
        <v>0</v>
      </c>
      <c r="BN3783" s="12">
        <f t="shared" si="9979"/>
        <v>0</v>
      </c>
      <c r="BO3783" s="12">
        <f t="shared" si="9979"/>
        <v>0</v>
      </c>
      <c r="BP3783" s="12">
        <f t="shared" si="9979"/>
        <v>0</v>
      </c>
      <c r="BQ3783" s="12">
        <f t="shared" si="9979"/>
        <v>0</v>
      </c>
      <c r="BR3783" s="12">
        <v>0</v>
      </c>
      <c r="BS3783" s="12">
        <v>0</v>
      </c>
      <c r="BT3783" s="12">
        <f t="shared" ref="BT3783:BZ3783" si="9980">SUM(BT3784)</f>
        <v>362336</v>
      </c>
      <c r="BU3783" s="12">
        <f t="shared" si="9980"/>
        <v>361786</v>
      </c>
      <c r="BV3783" s="12">
        <f t="shared" si="9980"/>
        <v>190310</v>
      </c>
      <c r="BW3783" s="12">
        <f t="shared" si="9980"/>
        <v>89000</v>
      </c>
      <c r="BX3783" s="12">
        <f t="shared" si="9980"/>
        <v>33000</v>
      </c>
      <c r="BY3783" s="12">
        <f t="shared" si="9980"/>
        <v>28000</v>
      </c>
      <c r="BZ3783" s="12">
        <f t="shared" si="9980"/>
        <v>28000</v>
      </c>
      <c r="CA3783" s="12">
        <f t="shared" si="9947"/>
        <v>279310</v>
      </c>
      <c r="CB3783" s="124">
        <f t="shared" si="9958"/>
        <v>77.203097963989762</v>
      </c>
    </row>
    <row r="3784" spans="1:80" x14ac:dyDescent="0.25">
      <c r="A3784" s="4" t="s">
        <v>928</v>
      </c>
      <c r="B3784" s="4" t="s">
        <v>88</v>
      </c>
      <c r="C3784" s="4" t="s">
        <v>1587</v>
      </c>
      <c r="D3784" s="79" t="s">
        <v>1588</v>
      </c>
      <c r="E3784" s="89">
        <v>6121</v>
      </c>
      <c r="F3784" s="79"/>
      <c r="G3784" s="75" t="s">
        <v>1906</v>
      </c>
      <c r="H3784" s="13" t="s">
        <v>46</v>
      </c>
      <c r="I3784" s="14">
        <v>303481</v>
      </c>
      <c r="J3784" s="14">
        <f t="shared" si="9946"/>
        <v>345082</v>
      </c>
      <c r="K3784" s="14">
        <v>344532</v>
      </c>
      <c r="L3784" s="14">
        <f t="shared" si="9949"/>
        <v>550</v>
      </c>
      <c r="M3784" s="14">
        <v>550</v>
      </c>
      <c r="N3784" s="14">
        <v>0</v>
      </c>
      <c r="O3784" s="14">
        <v>0</v>
      </c>
      <c r="P3784" s="14">
        <v>0</v>
      </c>
      <c r="Q3784" s="14">
        <v>0</v>
      </c>
      <c r="R3784" s="14">
        <v>550</v>
      </c>
      <c r="S3784" s="14"/>
      <c r="T3784" s="14"/>
      <c r="U3784" s="14"/>
      <c r="V3784" s="14"/>
      <c r="W3784" s="14"/>
      <c r="X3784" s="14">
        <f t="shared" si="9871"/>
        <v>550</v>
      </c>
      <c r="Y3784" s="14"/>
      <c r="Z3784" s="14">
        <v>550</v>
      </c>
      <c r="AA3784" s="14"/>
      <c r="AB3784" s="14"/>
      <c r="AC3784" s="14"/>
      <c r="AD3784" s="14"/>
      <c r="AE3784" s="14"/>
      <c r="AF3784" s="14"/>
      <c r="AG3784" s="14"/>
      <c r="AH3784" s="14">
        <v>550</v>
      </c>
      <c r="AI3784" s="14">
        <v>0</v>
      </c>
      <c r="AJ3784" s="14">
        <v>0</v>
      </c>
      <c r="AK3784" s="14"/>
      <c r="AL3784" s="14"/>
      <c r="AM3784" s="14"/>
      <c r="AN3784" s="14"/>
      <c r="AO3784" s="14"/>
      <c r="AP3784" s="14">
        <f t="shared" si="9872"/>
        <v>0</v>
      </c>
      <c r="AQ3784" s="14"/>
      <c r="AR3784" s="14"/>
      <c r="AS3784" s="14"/>
      <c r="AT3784" s="14"/>
      <c r="AU3784" s="14"/>
      <c r="AV3784" s="14"/>
      <c r="AW3784" s="14"/>
      <c r="AX3784" s="14"/>
      <c r="AY3784" s="14"/>
      <c r="AZ3784" s="14">
        <v>0</v>
      </c>
      <c r="BA3784" s="14">
        <v>0</v>
      </c>
      <c r="BB3784" s="14">
        <v>0</v>
      </c>
      <c r="BC3784" s="14"/>
      <c r="BD3784" s="14"/>
      <c r="BE3784" s="14"/>
      <c r="BF3784" s="14"/>
      <c r="BG3784" s="14"/>
      <c r="BH3784" s="14">
        <f t="shared" si="9873"/>
        <v>0</v>
      </c>
      <c r="BI3784" s="14"/>
      <c r="BJ3784" s="14"/>
      <c r="BK3784" s="14"/>
      <c r="BL3784" s="14"/>
      <c r="BM3784" s="14"/>
      <c r="BN3784" s="14"/>
      <c r="BO3784" s="14"/>
      <c r="BP3784" s="14"/>
      <c r="BQ3784" s="14"/>
      <c r="BR3784" s="14">
        <v>0</v>
      </c>
      <c r="BS3784" s="14">
        <v>0</v>
      </c>
      <c r="BT3784" s="14">
        <v>362336</v>
      </c>
      <c r="BU3784" s="14">
        <v>361786</v>
      </c>
      <c r="BV3784" s="14">
        <v>190310</v>
      </c>
      <c r="BW3784" s="14">
        <f t="shared" si="9840"/>
        <v>89000</v>
      </c>
      <c r="BX3784" s="14">
        <v>33000</v>
      </c>
      <c r="BY3784" s="14">
        <v>28000</v>
      </c>
      <c r="BZ3784" s="14">
        <v>28000</v>
      </c>
      <c r="CA3784" s="14">
        <f t="shared" si="9947"/>
        <v>279310</v>
      </c>
      <c r="CB3784" s="122">
        <f t="shared" si="9958"/>
        <v>77.203097963989762</v>
      </c>
    </row>
    <row r="3785" spans="1:80" x14ac:dyDescent="0.25">
      <c r="A3785" s="4" t="s">
        <v>928</v>
      </c>
      <c r="B3785" s="4" t="s">
        <v>88</v>
      </c>
      <c r="C3785" s="4" t="s">
        <v>1587</v>
      </c>
      <c r="D3785" s="79" t="s">
        <v>1588</v>
      </c>
      <c r="E3785" s="78" t="s">
        <v>47</v>
      </c>
      <c r="F3785" s="78" t="s">
        <v>1</v>
      </c>
      <c r="G3785" s="2" t="s">
        <v>1</v>
      </c>
      <c r="H3785" s="2" t="s">
        <v>48</v>
      </c>
      <c r="I3785" s="12">
        <f>SUM(I3786:I3793)</f>
        <v>303100</v>
      </c>
      <c r="J3785" s="12">
        <f t="shared" si="9946"/>
        <v>331323</v>
      </c>
      <c r="K3785" s="12">
        <f t="shared" ref="K3785" si="9981">SUM(K3786:K3793)</f>
        <v>237773</v>
      </c>
      <c r="L3785" s="12">
        <f t="shared" si="9949"/>
        <v>93550</v>
      </c>
      <c r="M3785" s="12">
        <f t="shared" ref="M3785:Q3785" si="9982">SUM(M3786:M3793)</f>
        <v>93550</v>
      </c>
      <c r="N3785" s="12">
        <f t="shared" si="9982"/>
        <v>0</v>
      </c>
      <c r="O3785" s="12">
        <f t="shared" si="9982"/>
        <v>0</v>
      </c>
      <c r="P3785" s="12">
        <f t="shared" si="9982"/>
        <v>0</v>
      </c>
      <c r="Q3785" s="12">
        <f t="shared" si="9982"/>
        <v>0</v>
      </c>
      <c r="R3785" s="12">
        <f t="shared" ref="R3785:AG3785" si="9983">SUM(R3786:R3793)</f>
        <v>93550</v>
      </c>
      <c r="S3785" s="12">
        <f t="shared" si="9983"/>
        <v>0</v>
      </c>
      <c r="T3785" s="12">
        <f t="shared" si="9983"/>
        <v>0</v>
      </c>
      <c r="U3785" s="12">
        <f t="shared" si="9983"/>
        <v>0</v>
      </c>
      <c r="V3785" s="12">
        <f t="shared" si="9983"/>
        <v>0</v>
      </c>
      <c r="W3785" s="12">
        <f t="shared" si="9983"/>
        <v>0</v>
      </c>
      <c r="X3785" s="12">
        <f t="shared" si="9983"/>
        <v>93550</v>
      </c>
      <c r="Y3785" s="12">
        <f t="shared" si="9983"/>
        <v>0</v>
      </c>
      <c r="Z3785" s="12">
        <f t="shared" si="9983"/>
        <v>11236</v>
      </c>
      <c r="AA3785" s="12">
        <f t="shared" si="9983"/>
        <v>11377</v>
      </c>
      <c r="AB3785" s="12">
        <f t="shared" si="9983"/>
        <v>10000</v>
      </c>
      <c r="AC3785" s="12">
        <f t="shared" si="9983"/>
        <v>12297</v>
      </c>
      <c r="AD3785" s="12">
        <f t="shared" si="9983"/>
        <v>4047</v>
      </c>
      <c r="AE3785" s="12">
        <f t="shared" si="9983"/>
        <v>0</v>
      </c>
      <c r="AF3785" s="12">
        <f t="shared" si="9983"/>
        <v>3799</v>
      </c>
      <c r="AG3785" s="12">
        <f t="shared" si="9983"/>
        <v>13371</v>
      </c>
      <c r="AH3785" s="12">
        <v>66127</v>
      </c>
      <c r="AI3785" s="12">
        <v>27423</v>
      </c>
      <c r="AJ3785" s="12">
        <f t="shared" ref="AJ3785:AY3785" si="9984">SUM(AJ3786:AJ3793)</f>
        <v>0</v>
      </c>
      <c r="AK3785" s="12">
        <f t="shared" si="9984"/>
        <v>0</v>
      </c>
      <c r="AL3785" s="12">
        <f t="shared" si="9984"/>
        <v>0</v>
      </c>
      <c r="AM3785" s="12">
        <f t="shared" si="9984"/>
        <v>0</v>
      </c>
      <c r="AN3785" s="12">
        <f t="shared" si="9984"/>
        <v>0</v>
      </c>
      <c r="AO3785" s="12">
        <f t="shared" si="9984"/>
        <v>0</v>
      </c>
      <c r="AP3785" s="12">
        <f t="shared" si="9984"/>
        <v>0</v>
      </c>
      <c r="AQ3785" s="12">
        <f t="shared" si="9984"/>
        <v>0</v>
      </c>
      <c r="AR3785" s="12">
        <f t="shared" si="9984"/>
        <v>0</v>
      </c>
      <c r="AS3785" s="12">
        <f t="shared" si="9984"/>
        <v>0</v>
      </c>
      <c r="AT3785" s="12">
        <f t="shared" si="9984"/>
        <v>0</v>
      </c>
      <c r="AU3785" s="12">
        <f t="shared" si="9984"/>
        <v>0</v>
      </c>
      <c r="AV3785" s="12">
        <f t="shared" si="9984"/>
        <v>0</v>
      </c>
      <c r="AW3785" s="12">
        <f t="shared" si="9984"/>
        <v>0</v>
      </c>
      <c r="AX3785" s="12">
        <f t="shared" si="9984"/>
        <v>0</v>
      </c>
      <c r="AY3785" s="12">
        <f t="shared" si="9984"/>
        <v>0</v>
      </c>
      <c r="AZ3785" s="12">
        <v>0</v>
      </c>
      <c r="BA3785" s="12">
        <v>0</v>
      </c>
      <c r="BB3785" s="12">
        <f t="shared" ref="BB3785:BQ3785" si="9985">SUM(BB3786:BB3793)</f>
        <v>0</v>
      </c>
      <c r="BC3785" s="12">
        <f t="shared" si="9985"/>
        <v>9500</v>
      </c>
      <c r="BD3785" s="12">
        <f t="shared" si="9985"/>
        <v>0</v>
      </c>
      <c r="BE3785" s="12">
        <f t="shared" si="9985"/>
        <v>19563</v>
      </c>
      <c r="BF3785" s="12">
        <f t="shared" si="9985"/>
        <v>0</v>
      </c>
      <c r="BG3785" s="12">
        <f t="shared" si="9985"/>
        <v>0</v>
      </c>
      <c r="BH3785" s="12">
        <f t="shared" si="9985"/>
        <v>29063</v>
      </c>
      <c r="BI3785" s="12">
        <f t="shared" si="9985"/>
        <v>0</v>
      </c>
      <c r="BJ3785" s="12">
        <f t="shared" si="9985"/>
        <v>6008</v>
      </c>
      <c r="BK3785" s="12">
        <f t="shared" si="9985"/>
        <v>11500</v>
      </c>
      <c r="BL3785" s="12">
        <f t="shared" si="9985"/>
        <v>0</v>
      </c>
      <c r="BM3785" s="12">
        <f t="shared" si="9985"/>
        <v>0</v>
      </c>
      <c r="BN3785" s="12">
        <f t="shared" si="9985"/>
        <v>0</v>
      </c>
      <c r="BO3785" s="12">
        <f t="shared" si="9985"/>
        <v>2500</v>
      </c>
      <c r="BP3785" s="12">
        <f t="shared" si="9985"/>
        <v>9055</v>
      </c>
      <c r="BQ3785" s="12">
        <f t="shared" si="9985"/>
        <v>0</v>
      </c>
      <c r="BR3785" s="12">
        <v>29063</v>
      </c>
      <c r="BS3785" s="12">
        <v>0</v>
      </c>
      <c r="BT3785" s="12">
        <f t="shared" ref="BT3785:BZ3785" si="9986">SUM(BT3786:BT3793)</f>
        <v>347747</v>
      </c>
      <c r="BU3785" s="12">
        <f t="shared" si="9986"/>
        <v>254197</v>
      </c>
      <c r="BV3785" s="12">
        <f t="shared" si="9986"/>
        <v>127557</v>
      </c>
      <c r="BW3785" s="12">
        <f t="shared" si="9986"/>
        <v>59660</v>
      </c>
      <c r="BX3785" s="12">
        <f t="shared" si="9986"/>
        <v>23500</v>
      </c>
      <c r="BY3785" s="12">
        <f t="shared" si="9986"/>
        <v>18080</v>
      </c>
      <c r="BZ3785" s="12">
        <f t="shared" si="9986"/>
        <v>18080</v>
      </c>
      <c r="CA3785" s="12">
        <f t="shared" si="9947"/>
        <v>187217</v>
      </c>
      <c r="CB3785" s="124">
        <f t="shared" si="9958"/>
        <v>73.650357793364989</v>
      </c>
    </row>
    <row r="3786" spans="1:80" x14ac:dyDescent="0.25">
      <c r="A3786" s="4" t="s">
        <v>928</v>
      </c>
      <c r="B3786" s="4" t="s">
        <v>88</v>
      </c>
      <c r="C3786" s="4" t="s">
        <v>1587</v>
      </c>
      <c r="D3786" s="79" t="s">
        <v>1588</v>
      </c>
      <c r="E3786" s="89">
        <v>6131</v>
      </c>
      <c r="F3786" s="79"/>
      <c r="G3786" s="75" t="s">
        <v>1906</v>
      </c>
      <c r="H3786" s="13" t="s">
        <v>49</v>
      </c>
      <c r="I3786" s="14">
        <v>2000</v>
      </c>
      <c r="J3786" s="14">
        <f t="shared" si="9946"/>
        <v>3300</v>
      </c>
      <c r="K3786" s="14">
        <v>2200</v>
      </c>
      <c r="L3786" s="14">
        <f t="shared" si="9949"/>
        <v>1100</v>
      </c>
      <c r="M3786" s="14">
        <v>1100</v>
      </c>
      <c r="N3786" s="14">
        <v>0</v>
      </c>
      <c r="O3786" s="14">
        <v>0</v>
      </c>
      <c r="P3786" s="14">
        <v>0</v>
      </c>
      <c r="Q3786" s="14">
        <v>0</v>
      </c>
      <c r="R3786" s="14">
        <v>1100</v>
      </c>
      <c r="S3786" s="14"/>
      <c r="T3786" s="14"/>
      <c r="U3786" s="14"/>
      <c r="V3786" s="14"/>
      <c r="W3786" s="14"/>
      <c r="X3786" s="14">
        <f t="shared" si="9871"/>
        <v>1100</v>
      </c>
      <c r="Y3786" s="14"/>
      <c r="Z3786" s="14"/>
      <c r="AA3786" s="14"/>
      <c r="AB3786" s="14"/>
      <c r="AC3786" s="14"/>
      <c r="AD3786" s="14"/>
      <c r="AE3786" s="14"/>
      <c r="AF3786" s="14"/>
      <c r="AG3786" s="14"/>
      <c r="AH3786" s="14">
        <v>0</v>
      </c>
      <c r="AI3786" s="14">
        <v>1100</v>
      </c>
      <c r="AJ3786" s="14">
        <v>0</v>
      </c>
      <c r="AK3786" s="14"/>
      <c r="AL3786" s="14"/>
      <c r="AM3786" s="14"/>
      <c r="AN3786" s="14"/>
      <c r="AO3786" s="14"/>
      <c r="AP3786" s="14">
        <f t="shared" si="9872"/>
        <v>0</v>
      </c>
      <c r="AQ3786" s="14"/>
      <c r="AR3786" s="14"/>
      <c r="AS3786" s="14"/>
      <c r="AT3786" s="14"/>
      <c r="AU3786" s="14"/>
      <c r="AV3786" s="14"/>
      <c r="AW3786" s="14"/>
      <c r="AX3786" s="14"/>
      <c r="AY3786" s="14"/>
      <c r="AZ3786" s="14">
        <v>0</v>
      </c>
      <c r="BA3786" s="14">
        <v>0</v>
      </c>
      <c r="BB3786" s="14">
        <v>0</v>
      </c>
      <c r="BC3786" s="14"/>
      <c r="BD3786" s="14"/>
      <c r="BE3786" s="14"/>
      <c r="BF3786" s="14"/>
      <c r="BG3786" s="14"/>
      <c r="BH3786" s="14">
        <f t="shared" si="9873"/>
        <v>0</v>
      </c>
      <c r="BI3786" s="14"/>
      <c r="BJ3786" s="14"/>
      <c r="BK3786" s="14"/>
      <c r="BL3786" s="14"/>
      <c r="BM3786" s="14"/>
      <c r="BN3786" s="14"/>
      <c r="BO3786" s="14"/>
      <c r="BP3786" s="14"/>
      <c r="BQ3786" s="14"/>
      <c r="BR3786" s="14">
        <v>0</v>
      </c>
      <c r="BS3786" s="14">
        <v>0</v>
      </c>
      <c r="BT3786" s="14">
        <v>3300</v>
      </c>
      <c r="BU3786" s="14">
        <v>2200</v>
      </c>
      <c r="BV3786" s="14">
        <v>1100</v>
      </c>
      <c r="BW3786" s="14">
        <f t="shared" si="9840"/>
        <v>1100</v>
      </c>
      <c r="BX3786" s="14">
        <v>1100</v>
      </c>
      <c r="BY3786" s="14"/>
      <c r="BZ3786" s="14"/>
      <c r="CA3786" s="14">
        <f t="shared" si="9947"/>
        <v>2200</v>
      </c>
      <c r="CB3786" s="122">
        <f t="shared" si="9958"/>
        <v>100</v>
      </c>
    </row>
    <row r="3787" spans="1:80" x14ac:dyDescent="0.25">
      <c r="A3787" s="4" t="s">
        <v>928</v>
      </c>
      <c r="B3787" s="4" t="s">
        <v>88</v>
      </c>
      <c r="C3787" s="4" t="s">
        <v>1587</v>
      </c>
      <c r="D3787" s="79" t="s">
        <v>1588</v>
      </c>
      <c r="E3787" s="89">
        <v>6132</v>
      </c>
      <c r="F3787" s="79"/>
      <c r="G3787" s="75" t="s">
        <v>1906</v>
      </c>
      <c r="H3787" s="13" t="s">
        <v>196</v>
      </c>
      <c r="I3787" s="14">
        <v>122000</v>
      </c>
      <c r="J3787" s="14">
        <f t="shared" si="9946"/>
        <v>134200</v>
      </c>
      <c r="K3787" s="14">
        <v>134200</v>
      </c>
      <c r="L3787" s="14">
        <f t="shared" si="9949"/>
        <v>0</v>
      </c>
      <c r="M3787" s="14">
        <v>0</v>
      </c>
      <c r="N3787" s="14">
        <v>0</v>
      </c>
      <c r="O3787" s="14">
        <v>0</v>
      </c>
      <c r="P3787" s="14">
        <v>0</v>
      </c>
      <c r="Q3787" s="14">
        <v>0</v>
      </c>
      <c r="R3787" s="14">
        <v>0</v>
      </c>
      <c r="S3787" s="14"/>
      <c r="T3787" s="14"/>
      <c r="U3787" s="14"/>
      <c r="V3787" s="14"/>
      <c r="W3787" s="14"/>
      <c r="X3787" s="14">
        <f t="shared" si="9871"/>
        <v>0</v>
      </c>
      <c r="Y3787" s="14"/>
      <c r="Z3787" s="14"/>
      <c r="AA3787" s="14"/>
      <c r="AB3787" s="14"/>
      <c r="AC3787" s="14"/>
      <c r="AD3787" s="14"/>
      <c r="AE3787" s="14"/>
      <c r="AF3787" s="14"/>
      <c r="AG3787" s="14"/>
      <c r="AH3787" s="14">
        <v>0</v>
      </c>
      <c r="AI3787" s="14">
        <v>0</v>
      </c>
      <c r="AJ3787" s="14">
        <v>0</v>
      </c>
      <c r="AK3787" s="14"/>
      <c r="AL3787" s="14"/>
      <c r="AM3787" s="14"/>
      <c r="AN3787" s="14"/>
      <c r="AO3787" s="14"/>
      <c r="AP3787" s="14">
        <f t="shared" si="9872"/>
        <v>0</v>
      </c>
      <c r="AQ3787" s="14"/>
      <c r="AR3787" s="14"/>
      <c r="AS3787" s="14"/>
      <c r="AT3787" s="14"/>
      <c r="AU3787" s="14"/>
      <c r="AV3787" s="14"/>
      <c r="AW3787" s="14"/>
      <c r="AX3787" s="14"/>
      <c r="AY3787" s="14"/>
      <c r="AZ3787" s="14">
        <v>0</v>
      </c>
      <c r="BA3787" s="14">
        <v>0</v>
      </c>
      <c r="BB3787" s="14">
        <v>0</v>
      </c>
      <c r="BC3787" s="14"/>
      <c r="BD3787" s="14"/>
      <c r="BE3787" s="14"/>
      <c r="BF3787" s="14"/>
      <c r="BG3787" s="14"/>
      <c r="BH3787" s="14">
        <f t="shared" si="9873"/>
        <v>0</v>
      </c>
      <c r="BI3787" s="14"/>
      <c r="BJ3787" s="14"/>
      <c r="BK3787" s="14"/>
      <c r="BL3787" s="14"/>
      <c r="BM3787" s="14"/>
      <c r="BN3787" s="14"/>
      <c r="BO3787" s="14"/>
      <c r="BP3787" s="14"/>
      <c r="BQ3787" s="14"/>
      <c r="BR3787" s="14">
        <v>0</v>
      </c>
      <c r="BS3787" s="14">
        <v>0</v>
      </c>
      <c r="BT3787" s="14">
        <v>134200</v>
      </c>
      <c r="BU3787" s="14">
        <v>134200</v>
      </c>
      <c r="BV3787" s="14">
        <v>67200</v>
      </c>
      <c r="BW3787" s="14">
        <f t="shared" si="9840"/>
        <v>30800</v>
      </c>
      <c r="BX3787" s="14">
        <v>11200</v>
      </c>
      <c r="BY3787" s="14">
        <v>9800</v>
      </c>
      <c r="BZ3787" s="14">
        <v>9800</v>
      </c>
      <c r="CA3787" s="14">
        <f t="shared" si="9947"/>
        <v>98000</v>
      </c>
      <c r="CB3787" s="122">
        <f t="shared" si="9958"/>
        <v>73.025335320417284</v>
      </c>
    </row>
    <row r="3788" spans="1:80" x14ac:dyDescent="0.25">
      <c r="A3788" s="4" t="s">
        <v>928</v>
      </c>
      <c r="B3788" s="4" t="s">
        <v>88</v>
      </c>
      <c r="C3788" s="4" t="s">
        <v>1587</v>
      </c>
      <c r="D3788" s="79" t="s">
        <v>1588</v>
      </c>
      <c r="E3788" s="89">
        <v>6133</v>
      </c>
      <c r="F3788" s="79"/>
      <c r="G3788" s="75" t="s">
        <v>1906</v>
      </c>
      <c r="H3788" s="13" t="s">
        <v>198</v>
      </c>
      <c r="I3788" s="14">
        <v>15500</v>
      </c>
      <c r="J3788" s="14">
        <f t="shared" si="9946"/>
        <v>17050</v>
      </c>
      <c r="K3788" s="14">
        <v>17050</v>
      </c>
      <c r="L3788" s="14">
        <f t="shared" si="9949"/>
        <v>0</v>
      </c>
      <c r="M3788" s="14">
        <v>0</v>
      </c>
      <c r="N3788" s="14">
        <v>0</v>
      </c>
      <c r="O3788" s="14">
        <v>0</v>
      </c>
      <c r="P3788" s="14">
        <v>0</v>
      </c>
      <c r="Q3788" s="14">
        <v>0</v>
      </c>
      <c r="R3788" s="14">
        <v>0</v>
      </c>
      <c r="S3788" s="14"/>
      <c r="T3788" s="14"/>
      <c r="U3788" s="14"/>
      <c r="V3788" s="14"/>
      <c r="W3788" s="14"/>
      <c r="X3788" s="14">
        <f t="shared" si="9871"/>
        <v>0</v>
      </c>
      <c r="Y3788" s="14"/>
      <c r="Z3788" s="14"/>
      <c r="AA3788" s="14"/>
      <c r="AB3788" s="14"/>
      <c r="AC3788" s="14"/>
      <c r="AD3788" s="14"/>
      <c r="AE3788" s="14"/>
      <c r="AF3788" s="14"/>
      <c r="AG3788" s="14"/>
      <c r="AH3788" s="14">
        <v>0</v>
      </c>
      <c r="AI3788" s="14">
        <v>0</v>
      </c>
      <c r="AJ3788" s="14">
        <v>0</v>
      </c>
      <c r="AK3788" s="14"/>
      <c r="AL3788" s="14"/>
      <c r="AM3788" s="14"/>
      <c r="AN3788" s="14"/>
      <c r="AO3788" s="14"/>
      <c r="AP3788" s="14">
        <f t="shared" si="9872"/>
        <v>0</v>
      </c>
      <c r="AQ3788" s="14"/>
      <c r="AR3788" s="14"/>
      <c r="AS3788" s="14"/>
      <c r="AT3788" s="14"/>
      <c r="AU3788" s="14"/>
      <c r="AV3788" s="14"/>
      <c r="AW3788" s="14"/>
      <c r="AX3788" s="14"/>
      <c r="AY3788" s="14"/>
      <c r="AZ3788" s="14">
        <v>0</v>
      </c>
      <c r="BA3788" s="14">
        <v>0</v>
      </c>
      <c r="BB3788" s="14">
        <v>0</v>
      </c>
      <c r="BC3788" s="14"/>
      <c r="BD3788" s="14"/>
      <c r="BE3788" s="14"/>
      <c r="BF3788" s="14"/>
      <c r="BG3788" s="14"/>
      <c r="BH3788" s="14">
        <f t="shared" si="9873"/>
        <v>0</v>
      </c>
      <c r="BI3788" s="14"/>
      <c r="BJ3788" s="14"/>
      <c r="BK3788" s="14"/>
      <c r="BL3788" s="14"/>
      <c r="BM3788" s="14"/>
      <c r="BN3788" s="14"/>
      <c r="BO3788" s="14"/>
      <c r="BP3788" s="14"/>
      <c r="BQ3788" s="14"/>
      <c r="BR3788" s="14">
        <v>0</v>
      </c>
      <c r="BS3788" s="14">
        <v>0</v>
      </c>
      <c r="BT3788" s="14">
        <v>17050</v>
      </c>
      <c r="BU3788" s="14">
        <v>17050</v>
      </c>
      <c r="BV3788" s="14">
        <v>8520</v>
      </c>
      <c r="BW3788" s="14">
        <f t="shared" si="9840"/>
        <v>3620</v>
      </c>
      <c r="BX3788" s="14">
        <v>1420</v>
      </c>
      <c r="BY3788" s="14">
        <v>1100</v>
      </c>
      <c r="BZ3788" s="14">
        <v>1100</v>
      </c>
      <c r="CA3788" s="14">
        <f t="shared" si="9947"/>
        <v>12140</v>
      </c>
      <c r="CB3788" s="122">
        <f t="shared" si="9958"/>
        <v>71.202346041055719</v>
      </c>
    </row>
    <row r="3789" spans="1:80" x14ac:dyDescent="0.25">
      <c r="A3789" s="4" t="s">
        <v>928</v>
      </c>
      <c r="B3789" s="4" t="s">
        <v>88</v>
      </c>
      <c r="C3789" s="4" t="s">
        <v>1587</v>
      </c>
      <c r="D3789" s="79" t="s">
        <v>1588</v>
      </c>
      <c r="E3789" s="89">
        <v>6134</v>
      </c>
      <c r="F3789" s="79"/>
      <c r="G3789" s="75" t="s">
        <v>1906</v>
      </c>
      <c r="H3789" s="13" t="s">
        <v>200</v>
      </c>
      <c r="I3789" s="14">
        <v>89000</v>
      </c>
      <c r="J3789" s="14">
        <f t="shared" si="9946"/>
        <v>98400</v>
      </c>
      <c r="K3789" s="14">
        <v>15900</v>
      </c>
      <c r="L3789" s="14">
        <f t="shared" si="9949"/>
        <v>82500</v>
      </c>
      <c r="M3789" s="14">
        <v>82500</v>
      </c>
      <c r="N3789" s="14">
        <v>0</v>
      </c>
      <c r="O3789" s="14">
        <v>0</v>
      </c>
      <c r="P3789" s="14">
        <v>0</v>
      </c>
      <c r="Q3789" s="14">
        <v>0</v>
      </c>
      <c r="R3789" s="14">
        <v>82500</v>
      </c>
      <c r="S3789" s="14"/>
      <c r="T3789" s="14"/>
      <c r="U3789" s="14"/>
      <c r="V3789" s="14"/>
      <c r="W3789" s="14"/>
      <c r="X3789" s="14">
        <f t="shared" si="9871"/>
        <v>82500</v>
      </c>
      <c r="Y3789" s="14"/>
      <c r="Z3789" s="14">
        <v>11236</v>
      </c>
      <c r="AA3789" s="14">
        <v>11377</v>
      </c>
      <c r="AB3789" s="14">
        <v>10000</v>
      </c>
      <c r="AC3789" s="14">
        <v>12297</v>
      </c>
      <c r="AD3789" s="14">
        <v>2342</v>
      </c>
      <c r="AE3789" s="14"/>
      <c r="AF3789" s="14"/>
      <c r="AG3789" s="14">
        <v>13371</v>
      </c>
      <c r="AH3789" s="14">
        <v>60623</v>
      </c>
      <c r="AI3789" s="14">
        <v>21877</v>
      </c>
      <c r="AJ3789" s="14">
        <v>0</v>
      </c>
      <c r="AK3789" s="14"/>
      <c r="AL3789" s="14"/>
      <c r="AM3789" s="14"/>
      <c r="AN3789" s="14"/>
      <c r="AO3789" s="14"/>
      <c r="AP3789" s="14">
        <f t="shared" si="9872"/>
        <v>0</v>
      </c>
      <c r="AQ3789" s="14"/>
      <c r="AR3789" s="14"/>
      <c r="AS3789" s="14"/>
      <c r="AT3789" s="14"/>
      <c r="AU3789" s="14"/>
      <c r="AV3789" s="14"/>
      <c r="AW3789" s="14"/>
      <c r="AX3789" s="14"/>
      <c r="AY3789" s="14"/>
      <c r="AZ3789" s="14">
        <v>0</v>
      </c>
      <c r="BA3789" s="14">
        <v>0</v>
      </c>
      <c r="BB3789" s="14">
        <v>0</v>
      </c>
      <c r="BC3789" s="14">
        <v>2350</v>
      </c>
      <c r="BD3789" s="14"/>
      <c r="BE3789" s="14">
        <f>6008+2000+2500+9055</f>
        <v>19563</v>
      </c>
      <c r="BF3789" s="14"/>
      <c r="BG3789" s="14"/>
      <c r="BH3789" s="14">
        <f t="shared" si="9873"/>
        <v>21913</v>
      </c>
      <c r="BI3789" s="14"/>
      <c r="BJ3789" s="14">
        <v>6008</v>
      </c>
      <c r="BK3789" s="14">
        <f>2350+2000</f>
        <v>4350</v>
      </c>
      <c r="BL3789" s="14"/>
      <c r="BM3789" s="14"/>
      <c r="BN3789" s="14"/>
      <c r="BO3789" s="14">
        <v>2500</v>
      </c>
      <c r="BP3789" s="14">
        <v>9055</v>
      </c>
      <c r="BQ3789" s="14"/>
      <c r="BR3789" s="14">
        <v>21913</v>
      </c>
      <c r="BS3789" s="14">
        <v>0</v>
      </c>
      <c r="BT3789" s="14">
        <v>114300</v>
      </c>
      <c r="BU3789" s="14">
        <v>31800</v>
      </c>
      <c r="BV3789" s="14">
        <v>15900</v>
      </c>
      <c r="BW3789" s="14">
        <f t="shared" si="9840"/>
        <v>7050</v>
      </c>
      <c r="BX3789" s="14">
        <v>2650</v>
      </c>
      <c r="BY3789" s="14">
        <v>2200</v>
      </c>
      <c r="BZ3789" s="14">
        <v>2200</v>
      </c>
      <c r="CA3789" s="14">
        <f t="shared" si="9947"/>
        <v>22950</v>
      </c>
      <c r="CB3789" s="122">
        <f t="shared" si="9958"/>
        <v>72.169811320754718</v>
      </c>
    </row>
    <row r="3790" spans="1:80" x14ac:dyDescent="0.25">
      <c r="A3790" s="4" t="s">
        <v>928</v>
      </c>
      <c r="B3790" s="4" t="s">
        <v>88</v>
      </c>
      <c r="C3790" s="4" t="s">
        <v>1587</v>
      </c>
      <c r="D3790" s="79" t="s">
        <v>1588</v>
      </c>
      <c r="E3790" s="89">
        <v>6135</v>
      </c>
      <c r="F3790" s="79"/>
      <c r="G3790" s="75" t="s">
        <v>1906</v>
      </c>
      <c r="H3790" s="13" t="s">
        <v>201</v>
      </c>
      <c r="I3790" s="14">
        <v>3000</v>
      </c>
      <c r="J3790" s="14">
        <f t="shared" si="9946"/>
        <v>3300</v>
      </c>
      <c r="K3790" s="14">
        <v>1100</v>
      </c>
      <c r="L3790" s="14">
        <f t="shared" si="9949"/>
        <v>2200</v>
      </c>
      <c r="M3790" s="14">
        <v>2200</v>
      </c>
      <c r="N3790" s="14">
        <v>0</v>
      </c>
      <c r="O3790" s="14">
        <v>0</v>
      </c>
      <c r="P3790" s="14">
        <v>0</v>
      </c>
      <c r="Q3790" s="14">
        <v>0</v>
      </c>
      <c r="R3790" s="14">
        <v>2200</v>
      </c>
      <c r="S3790" s="14"/>
      <c r="T3790" s="14"/>
      <c r="U3790" s="14"/>
      <c r="V3790" s="14"/>
      <c r="W3790" s="14"/>
      <c r="X3790" s="14">
        <f t="shared" si="9871"/>
        <v>2200</v>
      </c>
      <c r="Y3790" s="14"/>
      <c r="Z3790" s="14"/>
      <c r="AA3790" s="14"/>
      <c r="AB3790" s="14"/>
      <c r="AC3790" s="14"/>
      <c r="AD3790" s="14"/>
      <c r="AE3790" s="14"/>
      <c r="AF3790" s="14"/>
      <c r="AG3790" s="14"/>
      <c r="AH3790" s="14">
        <v>0</v>
      </c>
      <c r="AI3790" s="14">
        <v>2200</v>
      </c>
      <c r="AJ3790" s="14">
        <v>0</v>
      </c>
      <c r="AK3790" s="14"/>
      <c r="AL3790" s="14"/>
      <c r="AM3790" s="14"/>
      <c r="AN3790" s="14"/>
      <c r="AO3790" s="14"/>
      <c r="AP3790" s="14">
        <f t="shared" si="9872"/>
        <v>0</v>
      </c>
      <c r="AQ3790" s="14"/>
      <c r="AR3790" s="14"/>
      <c r="AS3790" s="14"/>
      <c r="AT3790" s="14"/>
      <c r="AU3790" s="14"/>
      <c r="AV3790" s="14"/>
      <c r="AW3790" s="14"/>
      <c r="AX3790" s="14"/>
      <c r="AY3790" s="14"/>
      <c r="AZ3790" s="14">
        <v>0</v>
      </c>
      <c r="BA3790" s="14">
        <v>0</v>
      </c>
      <c r="BB3790" s="14">
        <v>0</v>
      </c>
      <c r="BC3790" s="14">
        <v>150</v>
      </c>
      <c r="BD3790" s="14"/>
      <c r="BE3790" s="14"/>
      <c r="BF3790" s="14"/>
      <c r="BG3790" s="14"/>
      <c r="BH3790" s="14">
        <f t="shared" si="9873"/>
        <v>150</v>
      </c>
      <c r="BI3790" s="14"/>
      <c r="BJ3790" s="14"/>
      <c r="BK3790" s="14">
        <v>150</v>
      </c>
      <c r="BL3790" s="14"/>
      <c r="BM3790" s="14"/>
      <c r="BN3790" s="14"/>
      <c r="BO3790" s="14"/>
      <c r="BP3790" s="14"/>
      <c r="BQ3790" s="14"/>
      <c r="BR3790" s="14">
        <v>150</v>
      </c>
      <c r="BS3790" s="14">
        <v>0</v>
      </c>
      <c r="BT3790" s="14">
        <v>3300</v>
      </c>
      <c r="BU3790" s="14">
        <v>1100</v>
      </c>
      <c r="BV3790" s="14">
        <v>550</v>
      </c>
      <c r="BW3790" s="14">
        <f t="shared" si="9840"/>
        <v>550</v>
      </c>
      <c r="BX3790" s="14">
        <v>550</v>
      </c>
      <c r="BY3790" s="14"/>
      <c r="BZ3790" s="14"/>
      <c r="CA3790" s="14">
        <f t="shared" si="9947"/>
        <v>1100</v>
      </c>
      <c r="CB3790" s="122">
        <f t="shared" si="9958"/>
        <v>100</v>
      </c>
    </row>
    <row r="3791" spans="1:80" x14ac:dyDescent="0.25">
      <c r="A3791" s="4" t="s">
        <v>928</v>
      </c>
      <c r="B3791" s="4" t="s">
        <v>88</v>
      </c>
      <c r="C3791" s="4" t="s">
        <v>1587</v>
      </c>
      <c r="D3791" s="79" t="s">
        <v>1588</v>
      </c>
      <c r="E3791" s="89">
        <v>6137</v>
      </c>
      <c r="F3791" s="79"/>
      <c r="G3791" s="75" t="s">
        <v>1906</v>
      </c>
      <c r="H3791" s="13" t="s">
        <v>204</v>
      </c>
      <c r="I3791" s="14">
        <v>21000</v>
      </c>
      <c r="J3791" s="14">
        <f t="shared" si="9946"/>
        <v>18500</v>
      </c>
      <c r="K3791" s="14">
        <v>13500</v>
      </c>
      <c r="L3791" s="14">
        <f t="shared" si="9949"/>
        <v>5000</v>
      </c>
      <c r="M3791" s="14">
        <v>5000</v>
      </c>
      <c r="N3791" s="14">
        <v>0</v>
      </c>
      <c r="O3791" s="14">
        <v>0</v>
      </c>
      <c r="P3791" s="14">
        <v>0</v>
      </c>
      <c r="Q3791" s="14">
        <v>0</v>
      </c>
      <c r="R3791" s="14">
        <v>5000</v>
      </c>
      <c r="S3791" s="14"/>
      <c r="T3791" s="14"/>
      <c r="U3791" s="14"/>
      <c r="V3791" s="14"/>
      <c r="W3791" s="14"/>
      <c r="X3791" s="14">
        <f t="shared" si="9871"/>
        <v>5000</v>
      </c>
      <c r="Y3791" s="14"/>
      <c r="Z3791" s="14"/>
      <c r="AA3791" s="14"/>
      <c r="AB3791" s="14"/>
      <c r="AC3791" s="14"/>
      <c r="AD3791" s="14">
        <v>1705</v>
      </c>
      <c r="AE3791" s="14"/>
      <c r="AF3791" s="14">
        <v>1049</v>
      </c>
      <c r="AG3791" s="14"/>
      <c r="AH3791" s="14">
        <v>2754</v>
      </c>
      <c r="AI3791" s="14">
        <v>2246</v>
      </c>
      <c r="AJ3791" s="14">
        <v>0</v>
      </c>
      <c r="AK3791" s="14"/>
      <c r="AL3791" s="14"/>
      <c r="AM3791" s="14"/>
      <c r="AN3791" s="14"/>
      <c r="AO3791" s="14"/>
      <c r="AP3791" s="14">
        <f t="shared" si="9872"/>
        <v>0</v>
      </c>
      <c r="AQ3791" s="14"/>
      <c r="AR3791" s="14"/>
      <c r="AS3791" s="14"/>
      <c r="AT3791" s="14"/>
      <c r="AU3791" s="14"/>
      <c r="AV3791" s="14"/>
      <c r="AW3791" s="14"/>
      <c r="AX3791" s="14"/>
      <c r="AY3791" s="14"/>
      <c r="AZ3791" s="14">
        <v>0</v>
      </c>
      <c r="BA3791" s="14">
        <v>0</v>
      </c>
      <c r="BB3791" s="14">
        <v>0</v>
      </c>
      <c r="BC3791" s="14">
        <v>7000</v>
      </c>
      <c r="BD3791" s="14"/>
      <c r="BE3791" s="14"/>
      <c r="BF3791" s="14"/>
      <c r="BG3791" s="14"/>
      <c r="BH3791" s="14">
        <f t="shared" si="9873"/>
        <v>7000</v>
      </c>
      <c r="BI3791" s="14"/>
      <c r="BJ3791" s="14"/>
      <c r="BK3791" s="14">
        <v>7000</v>
      </c>
      <c r="BL3791" s="14"/>
      <c r="BM3791" s="14"/>
      <c r="BN3791" s="14"/>
      <c r="BO3791" s="14"/>
      <c r="BP3791" s="14"/>
      <c r="BQ3791" s="14"/>
      <c r="BR3791" s="14">
        <v>7000</v>
      </c>
      <c r="BS3791" s="14">
        <v>0</v>
      </c>
      <c r="BT3791" s="14">
        <v>18500</v>
      </c>
      <c r="BU3791" s="14">
        <v>13500</v>
      </c>
      <c r="BV3791" s="14">
        <v>6750</v>
      </c>
      <c r="BW3791" s="14">
        <f t="shared" si="9840"/>
        <v>3600</v>
      </c>
      <c r="BX3791" s="14">
        <v>2000</v>
      </c>
      <c r="BY3791" s="14">
        <v>800</v>
      </c>
      <c r="BZ3791" s="14">
        <v>800</v>
      </c>
      <c r="CA3791" s="14">
        <f t="shared" si="9947"/>
        <v>10350</v>
      </c>
      <c r="CB3791" s="122">
        <f t="shared" si="9958"/>
        <v>76.666666666666671</v>
      </c>
    </row>
    <row r="3792" spans="1:80" x14ac:dyDescent="0.25">
      <c r="A3792" s="4" t="s">
        <v>928</v>
      </c>
      <c r="B3792" s="4" t="s">
        <v>88</v>
      </c>
      <c r="C3792" s="4" t="s">
        <v>1587</v>
      </c>
      <c r="D3792" s="79" t="s">
        <v>1588</v>
      </c>
      <c r="E3792" s="89">
        <v>6138</v>
      </c>
      <c r="F3792" s="79"/>
      <c r="G3792" s="75" t="s">
        <v>1906</v>
      </c>
      <c r="H3792" s="13" t="s">
        <v>205</v>
      </c>
      <c r="I3792" s="14">
        <v>0</v>
      </c>
      <c r="J3792" s="14">
        <f t="shared" si="9946"/>
        <v>0</v>
      </c>
      <c r="K3792" s="14">
        <v>0</v>
      </c>
      <c r="L3792" s="14">
        <f t="shared" si="9949"/>
        <v>0</v>
      </c>
      <c r="M3792" s="14">
        <v>0</v>
      </c>
      <c r="N3792" s="14">
        <v>0</v>
      </c>
      <c r="O3792" s="14">
        <v>0</v>
      </c>
      <c r="P3792" s="14">
        <v>0</v>
      </c>
      <c r="Q3792" s="14">
        <v>0</v>
      </c>
      <c r="R3792" s="14">
        <v>0</v>
      </c>
      <c r="S3792" s="14"/>
      <c r="T3792" s="14"/>
      <c r="U3792" s="14"/>
      <c r="V3792" s="14"/>
      <c r="W3792" s="14"/>
      <c r="X3792" s="14">
        <f t="shared" si="9871"/>
        <v>0</v>
      </c>
      <c r="Y3792" s="14"/>
      <c r="Z3792" s="14"/>
      <c r="AA3792" s="14"/>
      <c r="AB3792" s="14"/>
      <c r="AC3792" s="14"/>
      <c r="AD3792" s="14"/>
      <c r="AE3792" s="14"/>
      <c r="AF3792" s="14"/>
      <c r="AG3792" s="14"/>
      <c r="AH3792" s="14">
        <v>0</v>
      </c>
      <c r="AI3792" s="14">
        <v>0</v>
      </c>
      <c r="AJ3792" s="14">
        <v>0</v>
      </c>
      <c r="AK3792" s="14"/>
      <c r="AL3792" s="14"/>
      <c r="AM3792" s="14"/>
      <c r="AN3792" s="14"/>
      <c r="AO3792" s="14"/>
      <c r="AP3792" s="14">
        <f t="shared" si="9872"/>
        <v>0</v>
      </c>
      <c r="AQ3792" s="14"/>
      <c r="AR3792" s="14"/>
      <c r="AS3792" s="14"/>
      <c r="AT3792" s="14"/>
      <c r="AU3792" s="14"/>
      <c r="AV3792" s="14"/>
      <c r="AW3792" s="14"/>
      <c r="AX3792" s="14"/>
      <c r="AY3792" s="14"/>
      <c r="AZ3792" s="14">
        <v>0</v>
      </c>
      <c r="BA3792" s="14">
        <v>0</v>
      </c>
      <c r="BB3792" s="14">
        <v>0</v>
      </c>
      <c r="BC3792" s="14"/>
      <c r="BD3792" s="14"/>
      <c r="BE3792" s="14"/>
      <c r="BF3792" s="14"/>
      <c r="BG3792" s="14"/>
      <c r="BH3792" s="14">
        <f t="shared" si="9873"/>
        <v>0</v>
      </c>
      <c r="BI3792" s="14"/>
      <c r="BJ3792" s="14"/>
      <c r="BK3792" s="14"/>
      <c r="BL3792" s="14"/>
      <c r="BM3792" s="14"/>
      <c r="BN3792" s="14"/>
      <c r="BO3792" s="14"/>
      <c r="BP3792" s="14"/>
      <c r="BQ3792" s="14"/>
      <c r="BR3792" s="14">
        <v>0</v>
      </c>
      <c r="BS3792" s="14">
        <v>0</v>
      </c>
      <c r="BT3792" s="14">
        <v>0</v>
      </c>
      <c r="BU3792" s="14">
        <v>0</v>
      </c>
      <c r="BV3792" s="14">
        <v>0</v>
      </c>
      <c r="BW3792" s="14">
        <f t="shared" ref="BW3792:BW3850" si="9987">BX3792+BY3792+BZ3792</f>
        <v>0</v>
      </c>
      <c r="BX3792" s="14"/>
      <c r="BY3792" s="14"/>
      <c r="BZ3792" s="14"/>
      <c r="CA3792" s="14">
        <f t="shared" si="9947"/>
        <v>0</v>
      </c>
      <c r="CB3792" s="122" t="str">
        <f t="shared" si="9958"/>
        <v>-</v>
      </c>
    </row>
    <row r="3793" spans="1:80" x14ac:dyDescent="0.25">
      <c r="A3793" s="1" t="s">
        <v>928</v>
      </c>
      <c r="B3793" s="1" t="s">
        <v>88</v>
      </c>
      <c r="C3793" s="1" t="s">
        <v>1587</v>
      </c>
      <c r="D3793" s="82" t="s">
        <v>1588</v>
      </c>
      <c r="E3793" s="82" t="s">
        <v>50</v>
      </c>
      <c r="F3793" s="79" t="s">
        <v>1</v>
      </c>
      <c r="G3793" s="13" t="s">
        <v>1</v>
      </c>
      <c r="H3793" s="2" t="s">
        <v>51</v>
      </c>
      <c r="I3793" s="12">
        <f>SUM(I3794:I3796)</f>
        <v>50600</v>
      </c>
      <c r="J3793" s="12">
        <f t="shared" si="9946"/>
        <v>56573</v>
      </c>
      <c r="K3793" s="12">
        <f t="shared" ref="K3793" si="9988">SUM(K3794:K3796)</f>
        <v>53823</v>
      </c>
      <c r="L3793" s="12">
        <f t="shared" si="9949"/>
        <v>2750</v>
      </c>
      <c r="M3793" s="12">
        <f t="shared" ref="M3793:Q3793" si="9989">SUM(M3794:M3796)</f>
        <v>2750</v>
      </c>
      <c r="N3793" s="12">
        <f t="shared" si="9989"/>
        <v>0</v>
      </c>
      <c r="O3793" s="12">
        <f t="shared" si="9989"/>
        <v>0</v>
      </c>
      <c r="P3793" s="12">
        <f t="shared" si="9989"/>
        <v>0</v>
      </c>
      <c r="Q3793" s="12">
        <f t="shared" si="9989"/>
        <v>0</v>
      </c>
      <c r="R3793" s="12">
        <f t="shared" ref="R3793:AG3793" si="9990">SUM(R3794:R3796)</f>
        <v>2750</v>
      </c>
      <c r="S3793" s="12">
        <f t="shared" si="9990"/>
        <v>0</v>
      </c>
      <c r="T3793" s="12">
        <f t="shared" si="9990"/>
        <v>0</v>
      </c>
      <c r="U3793" s="12">
        <f t="shared" si="9990"/>
        <v>0</v>
      </c>
      <c r="V3793" s="12">
        <f t="shared" si="9990"/>
        <v>0</v>
      </c>
      <c r="W3793" s="12">
        <f t="shared" si="9990"/>
        <v>0</v>
      </c>
      <c r="X3793" s="12">
        <f t="shared" si="9990"/>
        <v>2750</v>
      </c>
      <c r="Y3793" s="12">
        <f t="shared" si="9990"/>
        <v>0</v>
      </c>
      <c r="Z3793" s="12">
        <f t="shared" si="9990"/>
        <v>0</v>
      </c>
      <c r="AA3793" s="12">
        <f t="shared" si="9990"/>
        <v>0</v>
      </c>
      <c r="AB3793" s="12">
        <f t="shared" si="9990"/>
        <v>0</v>
      </c>
      <c r="AC3793" s="12">
        <f t="shared" si="9990"/>
        <v>0</v>
      </c>
      <c r="AD3793" s="12">
        <f t="shared" si="9990"/>
        <v>0</v>
      </c>
      <c r="AE3793" s="12">
        <f t="shared" si="9990"/>
        <v>0</v>
      </c>
      <c r="AF3793" s="12">
        <f t="shared" si="9990"/>
        <v>2750</v>
      </c>
      <c r="AG3793" s="12">
        <f t="shared" si="9990"/>
        <v>0</v>
      </c>
      <c r="AH3793" s="12">
        <v>2750</v>
      </c>
      <c r="AI3793" s="12">
        <v>0</v>
      </c>
      <c r="AJ3793" s="12">
        <f t="shared" ref="AJ3793:AY3793" si="9991">SUM(AJ3794:AJ3796)</f>
        <v>0</v>
      </c>
      <c r="AK3793" s="12">
        <f t="shared" si="9991"/>
        <v>0</v>
      </c>
      <c r="AL3793" s="12">
        <f t="shared" si="9991"/>
        <v>0</v>
      </c>
      <c r="AM3793" s="12">
        <f t="shared" si="9991"/>
        <v>0</v>
      </c>
      <c r="AN3793" s="12">
        <f t="shared" si="9991"/>
        <v>0</v>
      </c>
      <c r="AO3793" s="12">
        <f t="shared" si="9991"/>
        <v>0</v>
      </c>
      <c r="AP3793" s="12">
        <f t="shared" si="9991"/>
        <v>0</v>
      </c>
      <c r="AQ3793" s="12">
        <f t="shared" si="9991"/>
        <v>0</v>
      </c>
      <c r="AR3793" s="12">
        <f t="shared" si="9991"/>
        <v>0</v>
      </c>
      <c r="AS3793" s="12">
        <f t="shared" si="9991"/>
        <v>0</v>
      </c>
      <c r="AT3793" s="12">
        <f t="shared" si="9991"/>
        <v>0</v>
      </c>
      <c r="AU3793" s="12">
        <f t="shared" si="9991"/>
        <v>0</v>
      </c>
      <c r="AV3793" s="12">
        <f t="shared" si="9991"/>
        <v>0</v>
      </c>
      <c r="AW3793" s="12">
        <f t="shared" si="9991"/>
        <v>0</v>
      </c>
      <c r="AX3793" s="12">
        <f t="shared" si="9991"/>
        <v>0</v>
      </c>
      <c r="AY3793" s="12">
        <f t="shared" si="9991"/>
        <v>0</v>
      </c>
      <c r="AZ3793" s="12">
        <v>0</v>
      </c>
      <c r="BA3793" s="12">
        <v>0</v>
      </c>
      <c r="BB3793" s="12">
        <f t="shared" ref="BB3793:BQ3793" si="9992">SUM(BB3794:BB3796)</f>
        <v>0</v>
      </c>
      <c r="BC3793" s="12">
        <f t="shared" si="9992"/>
        <v>0</v>
      </c>
      <c r="BD3793" s="12">
        <f t="shared" si="9992"/>
        <v>0</v>
      </c>
      <c r="BE3793" s="12">
        <f t="shared" si="9992"/>
        <v>0</v>
      </c>
      <c r="BF3793" s="12">
        <f t="shared" si="9992"/>
        <v>0</v>
      </c>
      <c r="BG3793" s="12">
        <f t="shared" si="9992"/>
        <v>0</v>
      </c>
      <c r="BH3793" s="12">
        <f t="shared" si="9992"/>
        <v>0</v>
      </c>
      <c r="BI3793" s="12">
        <f t="shared" si="9992"/>
        <v>0</v>
      </c>
      <c r="BJ3793" s="12">
        <f t="shared" si="9992"/>
        <v>0</v>
      </c>
      <c r="BK3793" s="12">
        <f t="shared" si="9992"/>
        <v>0</v>
      </c>
      <c r="BL3793" s="12">
        <f t="shared" si="9992"/>
        <v>0</v>
      </c>
      <c r="BM3793" s="12">
        <f t="shared" si="9992"/>
        <v>0</v>
      </c>
      <c r="BN3793" s="12">
        <f t="shared" si="9992"/>
        <v>0</v>
      </c>
      <c r="BO3793" s="12">
        <f t="shared" si="9992"/>
        <v>0</v>
      </c>
      <c r="BP3793" s="12">
        <f t="shared" si="9992"/>
        <v>0</v>
      </c>
      <c r="BQ3793" s="12">
        <f t="shared" si="9992"/>
        <v>0</v>
      </c>
      <c r="BR3793" s="12">
        <v>0</v>
      </c>
      <c r="BS3793" s="12">
        <v>0</v>
      </c>
      <c r="BT3793" s="12">
        <f t="shared" ref="BT3793:BZ3793" si="9993">SUM(BT3794:BT3796)</f>
        <v>57097</v>
      </c>
      <c r="BU3793" s="12">
        <f t="shared" si="9993"/>
        <v>54347</v>
      </c>
      <c r="BV3793" s="12">
        <f t="shared" si="9993"/>
        <v>27537</v>
      </c>
      <c r="BW3793" s="12">
        <f t="shared" si="9993"/>
        <v>12940</v>
      </c>
      <c r="BX3793" s="12">
        <f t="shared" si="9993"/>
        <v>4580</v>
      </c>
      <c r="BY3793" s="12">
        <f t="shared" si="9993"/>
        <v>4180</v>
      </c>
      <c r="BZ3793" s="12">
        <f t="shared" si="9993"/>
        <v>4180</v>
      </c>
      <c r="CA3793" s="12">
        <f t="shared" si="9947"/>
        <v>40477</v>
      </c>
      <c r="CB3793" s="124">
        <f t="shared" si="9958"/>
        <v>74.478812077943587</v>
      </c>
    </row>
    <row r="3794" spans="1:80" x14ac:dyDescent="0.25">
      <c r="A3794" s="4" t="s">
        <v>928</v>
      </c>
      <c r="B3794" s="4" t="s">
        <v>88</v>
      </c>
      <c r="C3794" s="4" t="s">
        <v>1587</v>
      </c>
      <c r="D3794" s="79" t="s">
        <v>1588</v>
      </c>
      <c r="E3794" s="89">
        <v>6139</v>
      </c>
      <c r="F3794" s="79"/>
      <c r="G3794" s="75" t="s">
        <v>1906</v>
      </c>
      <c r="H3794" s="13" t="s">
        <v>51</v>
      </c>
      <c r="I3794" s="14">
        <v>36900</v>
      </c>
      <c r="J3794" s="14">
        <f t="shared" si="9946"/>
        <v>40590</v>
      </c>
      <c r="K3794" s="14">
        <v>37840</v>
      </c>
      <c r="L3794" s="14">
        <f t="shared" si="9949"/>
        <v>2750</v>
      </c>
      <c r="M3794" s="14">
        <v>2750</v>
      </c>
      <c r="N3794" s="14">
        <v>0</v>
      </c>
      <c r="O3794" s="14">
        <v>0</v>
      </c>
      <c r="P3794" s="14">
        <v>0</v>
      </c>
      <c r="Q3794" s="14">
        <v>0</v>
      </c>
      <c r="R3794" s="14">
        <v>2750</v>
      </c>
      <c r="S3794" s="14"/>
      <c r="T3794" s="14"/>
      <c r="U3794" s="14"/>
      <c r="V3794" s="14"/>
      <c r="W3794" s="14"/>
      <c r="X3794" s="14">
        <f t="shared" si="9871"/>
        <v>2750</v>
      </c>
      <c r="Y3794" s="14"/>
      <c r="Z3794" s="14"/>
      <c r="AA3794" s="14"/>
      <c r="AB3794" s="14"/>
      <c r="AC3794" s="14"/>
      <c r="AD3794" s="14"/>
      <c r="AE3794" s="14"/>
      <c r="AF3794" s="14">
        <v>2750</v>
      </c>
      <c r="AG3794" s="14"/>
      <c r="AH3794" s="14">
        <v>2750</v>
      </c>
      <c r="AI3794" s="14">
        <v>0</v>
      </c>
      <c r="AJ3794" s="14">
        <v>0</v>
      </c>
      <c r="AK3794" s="14"/>
      <c r="AL3794" s="14"/>
      <c r="AM3794" s="14"/>
      <c r="AN3794" s="14"/>
      <c r="AO3794" s="14"/>
      <c r="AP3794" s="14">
        <f t="shared" si="9872"/>
        <v>0</v>
      </c>
      <c r="AQ3794" s="14"/>
      <c r="AR3794" s="14"/>
      <c r="AS3794" s="14"/>
      <c r="AT3794" s="14"/>
      <c r="AU3794" s="14"/>
      <c r="AV3794" s="14"/>
      <c r="AW3794" s="14"/>
      <c r="AX3794" s="14"/>
      <c r="AY3794" s="14"/>
      <c r="AZ3794" s="14">
        <v>0</v>
      </c>
      <c r="BA3794" s="14">
        <v>0</v>
      </c>
      <c r="BB3794" s="14">
        <v>0</v>
      </c>
      <c r="BC3794" s="14"/>
      <c r="BD3794" s="14"/>
      <c r="BE3794" s="14"/>
      <c r="BF3794" s="14"/>
      <c r="BG3794" s="14"/>
      <c r="BH3794" s="14">
        <f t="shared" si="9873"/>
        <v>0</v>
      </c>
      <c r="BI3794" s="14"/>
      <c r="BJ3794" s="14"/>
      <c r="BK3794" s="14"/>
      <c r="BL3794" s="14"/>
      <c r="BM3794" s="14"/>
      <c r="BN3794" s="14"/>
      <c r="BO3794" s="14"/>
      <c r="BP3794" s="14"/>
      <c r="BQ3794" s="14"/>
      <c r="BR3794" s="14">
        <v>0</v>
      </c>
      <c r="BS3794" s="14">
        <v>0</v>
      </c>
      <c r="BT3794" s="14">
        <v>40590</v>
      </c>
      <c r="BU3794" s="14">
        <v>37840</v>
      </c>
      <c r="BV3794" s="14">
        <v>19200</v>
      </c>
      <c r="BW3794" s="14">
        <f t="shared" si="9987"/>
        <v>8800</v>
      </c>
      <c r="BX3794" s="14">
        <v>3200</v>
      </c>
      <c r="BY3794" s="14">
        <v>2800</v>
      </c>
      <c r="BZ3794" s="14">
        <v>2800</v>
      </c>
      <c r="CA3794" s="14">
        <f t="shared" si="9947"/>
        <v>28000</v>
      </c>
      <c r="CB3794" s="122">
        <f t="shared" si="9958"/>
        <v>73.99577167019028</v>
      </c>
    </row>
    <row r="3795" spans="1:80" ht="22.5" x14ac:dyDescent="0.25">
      <c r="A3795" s="4" t="s">
        <v>928</v>
      </c>
      <c r="B3795" s="4" t="s">
        <v>88</v>
      </c>
      <c r="C3795" s="4" t="s">
        <v>1587</v>
      </c>
      <c r="D3795" s="79" t="s">
        <v>1588</v>
      </c>
      <c r="E3795" s="89">
        <v>6139</v>
      </c>
      <c r="F3795" s="79" t="s">
        <v>1595</v>
      </c>
      <c r="G3795" s="75" t="s">
        <v>1906</v>
      </c>
      <c r="H3795" s="13" t="s">
        <v>59</v>
      </c>
      <c r="I3795" s="14">
        <v>8700</v>
      </c>
      <c r="J3795" s="14">
        <f t="shared" si="9946"/>
        <v>10483</v>
      </c>
      <c r="K3795" s="14">
        <v>10483</v>
      </c>
      <c r="L3795" s="14">
        <f t="shared" si="9949"/>
        <v>0</v>
      </c>
      <c r="M3795" s="14">
        <v>0</v>
      </c>
      <c r="N3795" s="14">
        <v>0</v>
      </c>
      <c r="O3795" s="14">
        <v>0</v>
      </c>
      <c r="P3795" s="14">
        <v>0</v>
      </c>
      <c r="Q3795" s="14">
        <v>0</v>
      </c>
      <c r="R3795" s="14">
        <v>0</v>
      </c>
      <c r="S3795" s="14"/>
      <c r="T3795" s="14"/>
      <c r="U3795" s="14"/>
      <c r="V3795" s="14"/>
      <c r="W3795" s="14"/>
      <c r="X3795" s="14">
        <f t="shared" si="9871"/>
        <v>0</v>
      </c>
      <c r="Y3795" s="14"/>
      <c r="Z3795" s="14"/>
      <c r="AA3795" s="14"/>
      <c r="AB3795" s="14"/>
      <c r="AC3795" s="14"/>
      <c r="AD3795" s="14"/>
      <c r="AE3795" s="14"/>
      <c r="AF3795" s="14"/>
      <c r="AG3795" s="14"/>
      <c r="AH3795" s="14">
        <v>0</v>
      </c>
      <c r="AI3795" s="14">
        <v>0</v>
      </c>
      <c r="AJ3795" s="14">
        <v>0</v>
      </c>
      <c r="AK3795" s="14"/>
      <c r="AL3795" s="14"/>
      <c r="AM3795" s="14"/>
      <c r="AN3795" s="14"/>
      <c r="AO3795" s="14"/>
      <c r="AP3795" s="14">
        <f t="shared" si="9872"/>
        <v>0</v>
      </c>
      <c r="AQ3795" s="14"/>
      <c r="AR3795" s="14"/>
      <c r="AS3795" s="14"/>
      <c r="AT3795" s="14"/>
      <c r="AU3795" s="14"/>
      <c r="AV3795" s="14"/>
      <c r="AW3795" s="14"/>
      <c r="AX3795" s="14"/>
      <c r="AY3795" s="14"/>
      <c r="AZ3795" s="14">
        <v>0</v>
      </c>
      <c r="BA3795" s="14">
        <v>0</v>
      </c>
      <c r="BB3795" s="14">
        <v>0</v>
      </c>
      <c r="BC3795" s="14"/>
      <c r="BD3795" s="14"/>
      <c r="BE3795" s="14"/>
      <c r="BF3795" s="14"/>
      <c r="BG3795" s="14"/>
      <c r="BH3795" s="14">
        <f t="shared" si="9873"/>
        <v>0</v>
      </c>
      <c r="BI3795" s="14"/>
      <c r="BJ3795" s="14"/>
      <c r="BK3795" s="14"/>
      <c r="BL3795" s="14"/>
      <c r="BM3795" s="14"/>
      <c r="BN3795" s="14"/>
      <c r="BO3795" s="14"/>
      <c r="BP3795" s="14"/>
      <c r="BQ3795" s="14"/>
      <c r="BR3795" s="14">
        <v>0</v>
      </c>
      <c r="BS3795" s="14">
        <v>0</v>
      </c>
      <c r="BT3795" s="14">
        <v>11007</v>
      </c>
      <c r="BU3795" s="14">
        <v>11007</v>
      </c>
      <c r="BV3795" s="14">
        <v>5577</v>
      </c>
      <c r="BW3795" s="14">
        <f t="shared" si="9987"/>
        <v>2760</v>
      </c>
      <c r="BX3795" s="14">
        <v>920</v>
      </c>
      <c r="BY3795" s="14">
        <v>920</v>
      </c>
      <c r="BZ3795" s="14">
        <v>920</v>
      </c>
      <c r="CA3795" s="14">
        <f t="shared" si="9947"/>
        <v>8337</v>
      </c>
      <c r="CB3795" s="122">
        <f t="shared" si="9958"/>
        <v>75.742709185064044</v>
      </c>
    </row>
    <row r="3796" spans="1:80" ht="22.5" x14ac:dyDescent="0.25">
      <c r="A3796" s="4" t="s">
        <v>928</v>
      </c>
      <c r="B3796" s="4" t="s">
        <v>88</v>
      </c>
      <c r="C3796" s="4" t="s">
        <v>1587</v>
      </c>
      <c r="D3796" s="79" t="s">
        <v>1588</v>
      </c>
      <c r="E3796" s="89">
        <v>6139</v>
      </c>
      <c r="F3796" s="79" t="s">
        <v>1596</v>
      </c>
      <c r="G3796" s="75" t="s">
        <v>1906</v>
      </c>
      <c r="H3796" s="13" t="s">
        <v>65</v>
      </c>
      <c r="I3796" s="14">
        <v>5000</v>
      </c>
      <c r="J3796" s="14">
        <f t="shared" si="9946"/>
        <v>5500</v>
      </c>
      <c r="K3796" s="14">
        <v>5500</v>
      </c>
      <c r="L3796" s="14">
        <f t="shared" si="9949"/>
        <v>0</v>
      </c>
      <c r="M3796" s="14">
        <v>0</v>
      </c>
      <c r="N3796" s="14">
        <v>0</v>
      </c>
      <c r="O3796" s="14">
        <v>0</v>
      </c>
      <c r="P3796" s="14">
        <v>0</v>
      </c>
      <c r="Q3796" s="14">
        <v>0</v>
      </c>
      <c r="R3796" s="14">
        <v>0</v>
      </c>
      <c r="S3796" s="14"/>
      <c r="T3796" s="14"/>
      <c r="U3796" s="14"/>
      <c r="V3796" s="14"/>
      <c r="W3796" s="14"/>
      <c r="X3796" s="14">
        <f t="shared" si="9871"/>
        <v>0</v>
      </c>
      <c r="Y3796" s="14"/>
      <c r="Z3796" s="14"/>
      <c r="AA3796" s="14"/>
      <c r="AB3796" s="14"/>
      <c r="AC3796" s="14"/>
      <c r="AD3796" s="14"/>
      <c r="AE3796" s="14"/>
      <c r="AF3796" s="14"/>
      <c r="AG3796" s="14"/>
      <c r="AH3796" s="14">
        <v>0</v>
      </c>
      <c r="AI3796" s="14">
        <v>0</v>
      </c>
      <c r="AJ3796" s="14">
        <v>0</v>
      </c>
      <c r="AK3796" s="14"/>
      <c r="AL3796" s="14"/>
      <c r="AM3796" s="14"/>
      <c r="AN3796" s="14"/>
      <c r="AO3796" s="14"/>
      <c r="AP3796" s="14">
        <f t="shared" si="9872"/>
        <v>0</v>
      </c>
      <c r="AQ3796" s="14"/>
      <c r="AR3796" s="14"/>
      <c r="AS3796" s="14"/>
      <c r="AT3796" s="14"/>
      <c r="AU3796" s="14"/>
      <c r="AV3796" s="14"/>
      <c r="AW3796" s="14"/>
      <c r="AX3796" s="14"/>
      <c r="AY3796" s="14"/>
      <c r="AZ3796" s="14">
        <v>0</v>
      </c>
      <c r="BA3796" s="14">
        <v>0</v>
      </c>
      <c r="BB3796" s="14">
        <v>0</v>
      </c>
      <c r="BC3796" s="14"/>
      <c r="BD3796" s="14"/>
      <c r="BE3796" s="14"/>
      <c r="BF3796" s="14"/>
      <c r="BG3796" s="14"/>
      <c r="BH3796" s="14">
        <f t="shared" si="9873"/>
        <v>0</v>
      </c>
      <c r="BI3796" s="14"/>
      <c r="BJ3796" s="14"/>
      <c r="BK3796" s="14"/>
      <c r="BL3796" s="14"/>
      <c r="BM3796" s="14"/>
      <c r="BN3796" s="14"/>
      <c r="BO3796" s="14"/>
      <c r="BP3796" s="14"/>
      <c r="BQ3796" s="14"/>
      <c r="BR3796" s="14">
        <v>0</v>
      </c>
      <c r="BS3796" s="14">
        <v>0</v>
      </c>
      <c r="BT3796" s="14">
        <v>5500</v>
      </c>
      <c r="BU3796" s="14">
        <v>5500</v>
      </c>
      <c r="BV3796" s="14">
        <v>2760</v>
      </c>
      <c r="BW3796" s="14">
        <f t="shared" si="9987"/>
        <v>1380</v>
      </c>
      <c r="BX3796" s="14">
        <v>460</v>
      </c>
      <c r="BY3796" s="14">
        <v>460</v>
      </c>
      <c r="BZ3796" s="14">
        <v>460</v>
      </c>
      <c r="CA3796" s="14">
        <f t="shared" si="9947"/>
        <v>4140</v>
      </c>
      <c r="CB3796" s="122">
        <f t="shared" si="9958"/>
        <v>75.272727272727266</v>
      </c>
    </row>
    <row r="3797" spans="1:80" ht="22.5" x14ac:dyDescent="0.25">
      <c r="A3797" s="1" t="s">
        <v>1</v>
      </c>
      <c r="B3797" s="1" t="s">
        <v>1</v>
      </c>
      <c r="C3797" s="1" t="s">
        <v>1</v>
      </c>
      <c r="D3797" s="78" t="s">
        <v>1</v>
      </c>
      <c r="E3797" s="78" t="s">
        <v>1</v>
      </c>
      <c r="F3797" s="78" t="s">
        <v>1</v>
      </c>
      <c r="G3797" s="2" t="s">
        <v>1</v>
      </c>
      <c r="H3797" s="10" t="s">
        <v>66</v>
      </c>
      <c r="I3797" s="11">
        <f>SUM(I3798)</f>
        <v>100</v>
      </c>
      <c r="J3797" s="11">
        <f t="shared" si="9946"/>
        <v>110</v>
      </c>
      <c r="K3797" s="11">
        <f t="shared" ref="K3797:Q3798" si="9994">SUM(K3798)</f>
        <v>110</v>
      </c>
      <c r="L3797" s="11">
        <f t="shared" si="9949"/>
        <v>0</v>
      </c>
      <c r="M3797" s="11">
        <f t="shared" si="9994"/>
        <v>0</v>
      </c>
      <c r="N3797" s="11">
        <f t="shared" si="9994"/>
        <v>0</v>
      </c>
      <c r="O3797" s="11">
        <f t="shared" si="9994"/>
        <v>0</v>
      </c>
      <c r="P3797" s="11">
        <f t="shared" si="9994"/>
        <v>0</v>
      </c>
      <c r="Q3797" s="11">
        <f t="shared" si="9994"/>
        <v>0</v>
      </c>
      <c r="R3797" s="11">
        <f t="shared" ref="R3797:AG3798" si="9995">SUM(R3798)</f>
        <v>0</v>
      </c>
      <c r="S3797" s="11">
        <f t="shared" si="9995"/>
        <v>0</v>
      </c>
      <c r="T3797" s="11">
        <f t="shared" si="9995"/>
        <v>0</v>
      </c>
      <c r="U3797" s="11">
        <f t="shared" si="9995"/>
        <v>0</v>
      </c>
      <c r="V3797" s="11">
        <f t="shared" si="9995"/>
        <v>0</v>
      </c>
      <c r="W3797" s="11">
        <f t="shared" si="9995"/>
        <v>0</v>
      </c>
      <c r="X3797" s="11">
        <f t="shared" si="9995"/>
        <v>0</v>
      </c>
      <c r="Y3797" s="11">
        <f t="shared" si="9995"/>
        <v>0</v>
      </c>
      <c r="Z3797" s="11">
        <f t="shared" si="9995"/>
        <v>0</v>
      </c>
      <c r="AA3797" s="11">
        <f t="shared" si="9995"/>
        <v>0</v>
      </c>
      <c r="AB3797" s="11">
        <f t="shared" si="9995"/>
        <v>0</v>
      </c>
      <c r="AC3797" s="11">
        <f t="shared" si="9995"/>
        <v>0</v>
      </c>
      <c r="AD3797" s="11">
        <f t="shared" si="9995"/>
        <v>0</v>
      </c>
      <c r="AE3797" s="11">
        <f t="shared" si="9995"/>
        <v>0</v>
      </c>
      <c r="AF3797" s="11">
        <f t="shared" si="9995"/>
        <v>0</v>
      </c>
      <c r="AG3797" s="11">
        <f t="shared" si="9995"/>
        <v>0</v>
      </c>
      <c r="AH3797" s="11">
        <v>0</v>
      </c>
      <c r="AI3797" s="11">
        <v>0</v>
      </c>
      <c r="AJ3797" s="11">
        <f t="shared" ref="AJ3797:AY3798" si="9996">SUM(AJ3798)</f>
        <v>0</v>
      </c>
      <c r="AK3797" s="11">
        <f t="shared" si="9996"/>
        <v>0</v>
      </c>
      <c r="AL3797" s="11">
        <f t="shared" si="9996"/>
        <v>0</v>
      </c>
      <c r="AM3797" s="11">
        <f t="shared" si="9996"/>
        <v>0</v>
      </c>
      <c r="AN3797" s="11">
        <f t="shared" si="9996"/>
        <v>0</v>
      </c>
      <c r="AO3797" s="11">
        <f t="shared" si="9996"/>
        <v>0</v>
      </c>
      <c r="AP3797" s="11">
        <f t="shared" si="9996"/>
        <v>0</v>
      </c>
      <c r="AQ3797" s="11">
        <f t="shared" si="9996"/>
        <v>0</v>
      </c>
      <c r="AR3797" s="11">
        <f t="shared" si="9996"/>
        <v>0</v>
      </c>
      <c r="AS3797" s="11">
        <f t="shared" si="9996"/>
        <v>0</v>
      </c>
      <c r="AT3797" s="11">
        <f t="shared" si="9996"/>
        <v>0</v>
      </c>
      <c r="AU3797" s="11">
        <f t="shared" si="9996"/>
        <v>0</v>
      </c>
      <c r="AV3797" s="11">
        <f t="shared" si="9996"/>
        <v>0</v>
      </c>
      <c r="AW3797" s="11">
        <f t="shared" si="9996"/>
        <v>0</v>
      </c>
      <c r="AX3797" s="11">
        <f t="shared" si="9996"/>
        <v>0</v>
      </c>
      <c r="AY3797" s="11">
        <f t="shared" si="9996"/>
        <v>0</v>
      </c>
      <c r="AZ3797" s="11">
        <v>0</v>
      </c>
      <c r="BA3797" s="11">
        <v>0</v>
      </c>
      <c r="BB3797" s="11">
        <f t="shared" ref="BB3797:BQ3798" si="9997">SUM(BB3798)</f>
        <v>0</v>
      </c>
      <c r="BC3797" s="11">
        <f t="shared" si="9997"/>
        <v>0</v>
      </c>
      <c r="BD3797" s="11">
        <f t="shared" si="9997"/>
        <v>0</v>
      </c>
      <c r="BE3797" s="11">
        <f t="shared" si="9997"/>
        <v>0</v>
      </c>
      <c r="BF3797" s="11">
        <f t="shared" si="9997"/>
        <v>0</v>
      </c>
      <c r="BG3797" s="11">
        <f t="shared" si="9997"/>
        <v>0</v>
      </c>
      <c r="BH3797" s="11">
        <f t="shared" si="9997"/>
        <v>0</v>
      </c>
      <c r="BI3797" s="11">
        <f t="shared" si="9997"/>
        <v>0</v>
      </c>
      <c r="BJ3797" s="11">
        <f t="shared" si="9997"/>
        <v>0</v>
      </c>
      <c r="BK3797" s="11">
        <f t="shared" si="9997"/>
        <v>0</v>
      </c>
      <c r="BL3797" s="11">
        <f t="shared" si="9997"/>
        <v>0</v>
      </c>
      <c r="BM3797" s="11">
        <f t="shared" si="9997"/>
        <v>0</v>
      </c>
      <c r="BN3797" s="11">
        <f t="shared" si="9997"/>
        <v>0</v>
      </c>
      <c r="BO3797" s="11">
        <f t="shared" si="9997"/>
        <v>0</v>
      </c>
      <c r="BP3797" s="11">
        <f t="shared" si="9997"/>
        <v>0</v>
      </c>
      <c r="BQ3797" s="11">
        <f t="shared" si="9997"/>
        <v>0</v>
      </c>
      <c r="BR3797" s="11">
        <v>0</v>
      </c>
      <c r="BS3797" s="11">
        <v>0</v>
      </c>
      <c r="BT3797" s="11">
        <f t="shared" ref="BT3797:BZ3798" si="9998">SUM(BT3798)</f>
        <v>110</v>
      </c>
      <c r="BU3797" s="11">
        <f t="shared" si="9998"/>
        <v>110</v>
      </c>
      <c r="BV3797" s="11">
        <f t="shared" si="9998"/>
        <v>0</v>
      </c>
      <c r="BW3797" s="11">
        <f t="shared" si="9998"/>
        <v>0</v>
      </c>
      <c r="BX3797" s="11">
        <f t="shared" si="9998"/>
        <v>0</v>
      </c>
      <c r="BY3797" s="11">
        <f t="shared" si="9998"/>
        <v>0</v>
      </c>
      <c r="BZ3797" s="11">
        <f t="shared" si="9998"/>
        <v>0</v>
      </c>
      <c r="CA3797" s="11">
        <f t="shared" si="9947"/>
        <v>0</v>
      </c>
      <c r="CB3797" s="123">
        <f t="shared" si="9958"/>
        <v>0</v>
      </c>
    </row>
    <row r="3798" spans="1:80" x14ac:dyDescent="0.25">
      <c r="A3798" s="4" t="s">
        <v>928</v>
      </c>
      <c r="B3798" s="4" t="s">
        <v>88</v>
      </c>
      <c r="C3798" s="4" t="s">
        <v>1587</v>
      </c>
      <c r="D3798" s="79" t="s">
        <v>1588</v>
      </c>
      <c r="E3798" s="78" t="s">
        <v>67</v>
      </c>
      <c r="F3798" s="78" t="s">
        <v>1</v>
      </c>
      <c r="G3798" s="2" t="s">
        <v>1</v>
      </c>
      <c r="H3798" s="2" t="s">
        <v>68</v>
      </c>
      <c r="I3798" s="12">
        <f>SUM(I3799)</f>
        <v>100</v>
      </c>
      <c r="J3798" s="12">
        <f t="shared" si="9946"/>
        <v>110</v>
      </c>
      <c r="K3798" s="12">
        <f t="shared" si="9994"/>
        <v>110</v>
      </c>
      <c r="L3798" s="12">
        <f t="shared" si="9949"/>
        <v>0</v>
      </c>
      <c r="M3798" s="12">
        <f t="shared" si="9994"/>
        <v>0</v>
      </c>
      <c r="N3798" s="12">
        <f t="shared" si="9994"/>
        <v>0</v>
      </c>
      <c r="O3798" s="12">
        <f t="shared" si="9994"/>
        <v>0</v>
      </c>
      <c r="P3798" s="12">
        <f t="shared" si="9994"/>
        <v>0</v>
      </c>
      <c r="Q3798" s="12">
        <f t="shared" si="9994"/>
        <v>0</v>
      </c>
      <c r="R3798" s="12">
        <f t="shared" si="9995"/>
        <v>0</v>
      </c>
      <c r="S3798" s="12">
        <f t="shared" ref="S3798:AG3798" si="9999">SUM(S3799)</f>
        <v>0</v>
      </c>
      <c r="T3798" s="12">
        <f t="shared" si="9999"/>
        <v>0</v>
      </c>
      <c r="U3798" s="12">
        <f t="shared" si="9999"/>
        <v>0</v>
      </c>
      <c r="V3798" s="12">
        <f t="shared" si="9999"/>
        <v>0</v>
      </c>
      <c r="W3798" s="12">
        <f t="shared" si="9999"/>
        <v>0</v>
      </c>
      <c r="X3798" s="12">
        <f t="shared" si="9999"/>
        <v>0</v>
      </c>
      <c r="Y3798" s="12">
        <f t="shared" si="9999"/>
        <v>0</v>
      </c>
      <c r="Z3798" s="12">
        <f t="shared" si="9999"/>
        <v>0</v>
      </c>
      <c r="AA3798" s="12">
        <f t="shared" si="9999"/>
        <v>0</v>
      </c>
      <c r="AB3798" s="12">
        <f t="shared" si="9999"/>
        <v>0</v>
      </c>
      <c r="AC3798" s="12">
        <f t="shared" si="9999"/>
        <v>0</v>
      </c>
      <c r="AD3798" s="12">
        <f t="shared" si="9999"/>
        <v>0</v>
      </c>
      <c r="AE3798" s="12">
        <f t="shared" si="9999"/>
        <v>0</v>
      </c>
      <c r="AF3798" s="12">
        <f t="shared" si="9999"/>
        <v>0</v>
      </c>
      <c r="AG3798" s="12">
        <f t="shared" si="9999"/>
        <v>0</v>
      </c>
      <c r="AH3798" s="12">
        <v>0</v>
      </c>
      <c r="AI3798" s="12">
        <v>0</v>
      </c>
      <c r="AJ3798" s="12">
        <f t="shared" si="9996"/>
        <v>0</v>
      </c>
      <c r="AK3798" s="12">
        <f t="shared" ref="AK3798:AY3798" si="10000">SUM(AK3799)</f>
        <v>0</v>
      </c>
      <c r="AL3798" s="12">
        <f t="shared" si="10000"/>
        <v>0</v>
      </c>
      <c r="AM3798" s="12">
        <f t="shared" si="10000"/>
        <v>0</v>
      </c>
      <c r="AN3798" s="12">
        <f t="shared" si="10000"/>
        <v>0</v>
      </c>
      <c r="AO3798" s="12">
        <f t="shared" si="10000"/>
        <v>0</v>
      </c>
      <c r="AP3798" s="12">
        <f t="shared" si="10000"/>
        <v>0</v>
      </c>
      <c r="AQ3798" s="12">
        <f t="shared" si="10000"/>
        <v>0</v>
      </c>
      <c r="AR3798" s="12">
        <f t="shared" si="10000"/>
        <v>0</v>
      </c>
      <c r="AS3798" s="12">
        <f t="shared" si="10000"/>
        <v>0</v>
      </c>
      <c r="AT3798" s="12">
        <f t="shared" si="10000"/>
        <v>0</v>
      </c>
      <c r="AU3798" s="12">
        <f t="shared" si="10000"/>
        <v>0</v>
      </c>
      <c r="AV3798" s="12">
        <f t="shared" si="10000"/>
        <v>0</v>
      </c>
      <c r="AW3798" s="12">
        <f t="shared" si="10000"/>
        <v>0</v>
      </c>
      <c r="AX3798" s="12">
        <f t="shared" si="10000"/>
        <v>0</v>
      </c>
      <c r="AY3798" s="12">
        <f t="shared" si="10000"/>
        <v>0</v>
      </c>
      <c r="AZ3798" s="12">
        <v>0</v>
      </c>
      <c r="BA3798" s="12">
        <v>0</v>
      </c>
      <c r="BB3798" s="12">
        <f t="shared" si="9997"/>
        <v>0</v>
      </c>
      <c r="BC3798" s="12">
        <f t="shared" ref="BC3798:BQ3798" si="10001">SUM(BC3799)</f>
        <v>0</v>
      </c>
      <c r="BD3798" s="12">
        <f t="shared" si="10001"/>
        <v>0</v>
      </c>
      <c r="BE3798" s="12">
        <f t="shared" si="10001"/>
        <v>0</v>
      </c>
      <c r="BF3798" s="12">
        <f t="shared" si="10001"/>
        <v>0</v>
      </c>
      <c r="BG3798" s="12">
        <f t="shared" si="10001"/>
        <v>0</v>
      </c>
      <c r="BH3798" s="12">
        <f t="shared" si="10001"/>
        <v>0</v>
      </c>
      <c r="BI3798" s="12">
        <f t="shared" si="10001"/>
        <v>0</v>
      </c>
      <c r="BJ3798" s="12">
        <f t="shared" si="10001"/>
        <v>0</v>
      </c>
      <c r="BK3798" s="12">
        <f t="shared" si="10001"/>
        <v>0</v>
      </c>
      <c r="BL3798" s="12">
        <f t="shared" si="10001"/>
        <v>0</v>
      </c>
      <c r="BM3798" s="12">
        <f t="shared" si="10001"/>
        <v>0</v>
      </c>
      <c r="BN3798" s="12">
        <f t="shared" si="10001"/>
        <v>0</v>
      </c>
      <c r="BO3798" s="12">
        <f t="shared" si="10001"/>
        <v>0</v>
      </c>
      <c r="BP3798" s="12">
        <f t="shared" si="10001"/>
        <v>0</v>
      </c>
      <c r="BQ3798" s="12">
        <f t="shared" si="10001"/>
        <v>0</v>
      </c>
      <c r="BR3798" s="12">
        <v>0</v>
      </c>
      <c r="BS3798" s="12">
        <v>0</v>
      </c>
      <c r="BT3798" s="12">
        <f t="shared" si="9998"/>
        <v>110</v>
      </c>
      <c r="BU3798" s="12">
        <f t="shared" si="9998"/>
        <v>110</v>
      </c>
      <c r="BV3798" s="12">
        <f t="shared" si="9998"/>
        <v>0</v>
      </c>
      <c r="BW3798" s="12">
        <f t="shared" si="9998"/>
        <v>0</v>
      </c>
      <c r="BX3798" s="12">
        <f t="shared" si="9998"/>
        <v>0</v>
      </c>
      <c r="BY3798" s="12">
        <f t="shared" si="9998"/>
        <v>0</v>
      </c>
      <c r="BZ3798" s="12">
        <f t="shared" si="9998"/>
        <v>0</v>
      </c>
      <c r="CA3798" s="12">
        <f t="shared" si="9947"/>
        <v>0</v>
      </c>
      <c r="CB3798" s="124">
        <f t="shared" si="9958"/>
        <v>0</v>
      </c>
    </row>
    <row r="3799" spans="1:80" x14ac:dyDescent="0.25">
      <c r="A3799" s="4" t="s">
        <v>928</v>
      </c>
      <c r="B3799" s="4" t="s">
        <v>88</v>
      </c>
      <c r="C3799" s="4" t="s">
        <v>1587</v>
      </c>
      <c r="D3799" s="79" t="s">
        <v>1588</v>
      </c>
      <c r="E3799" s="89">
        <v>6148</v>
      </c>
      <c r="F3799" s="79"/>
      <c r="G3799" s="75" t="s">
        <v>1906</v>
      </c>
      <c r="H3799" s="13" t="s">
        <v>76</v>
      </c>
      <c r="I3799" s="14">
        <v>100</v>
      </c>
      <c r="J3799" s="14">
        <f t="shared" si="9946"/>
        <v>110</v>
      </c>
      <c r="K3799" s="14">
        <v>110</v>
      </c>
      <c r="L3799" s="14">
        <f t="shared" si="9949"/>
        <v>0</v>
      </c>
      <c r="M3799" s="14">
        <v>0</v>
      </c>
      <c r="N3799" s="14">
        <v>0</v>
      </c>
      <c r="O3799" s="14">
        <v>0</v>
      </c>
      <c r="P3799" s="14">
        <v>0</v>
      </c>
      <c r="Q3799" s="14">
        <v>0</v>
      </c>
      <c r="R3799" s="14">
        <v>0</v>
      </c>
      <c r="S3799" s="14"/>
      <c r="T3799" s="14"/>
      <c r="U3799" s="14"/>
      <c r="V3799" s="14"/>
      <c r="W3799" s="14"/>
      <c r="X3799" s="14">
        <f t="shared" si="9871"/>
        <v>0</v>
      </c>
      <c r="Y3799" s="14"/>
      <c r="Z3799" s="14"/>
      <c r="AA3799" s="14"/>
      <c r="AB3799" s="14"/>
      <c r="AC3799" s="14"/>
      <c r="AD3799" s="14"/>
      <c r="AE3799" s="14"/>
      <c r="AF3799" s="14"/>
      <c r="AG3799" s="14"/>
      <c r="AH3799" s="14">
        <v>0</v>
      </c>
      <c r="AI3799" s="14">
        <v>0</v>
      </c>
      <c r="AJ3799" s="14">
        <v>0</v>
      </c>
      <c r="AK3799" s="14"/>
      <c r="AL3799" s="14"/>
      <c r="AM3799" s="14"/>
      <c r="AN3799" s="14"/>
      <c r="AO3799" s="14"/>
      <c r="AP3799" s="14">
        <f t="shared" si="9872"/>
        <v>0</v>
      </c>
      <c r="AQ3799" s="14"/>
      <c r="AR3799" s="14"/>
      <c r="AS3799" s="14"/>
      <c r="AT3799" s="14"/>
      <c r="AU3799" s="14"/>
      <c r="AV3799" s="14"/>
      <c r="AW3799" s="14"/>
      <c r="AX3799" s="14"/>
      <c r="AY3799" s="14"/>
      <c r="AZ3799" s="14">
        <v>0</v>
      </c>
      <c r="BA3799" s="14">
        <v>0</v>
      </c>
      <c r="BB3799" s="14">
        <v>0</v>
      </c>
      <c r="BC3799" s="14"/>
      <c r="BD3799" s="14"/>
      <c r="BE3799" s="14"/>
      <c r="BF3799" s="14"/>
      <c r="BG3799" s="14"/>
      <c r="BH3799" s="14">
        <f t="shared" si="9873"/>
        <v>0</v>
      </c>
      <c r="BI3799" s="14"/>
      <c r="BJ3799" s="14"/>
      <c r="BK3799" s="14"/>
      <c r="BL3799" s="14"/>
      <c r="BM3799" s="14"/>
      <c r="BN3799" s="14"/>
      <c r="BO3799" s="14"/>
      <c r="BP3799" s="14"/>
      <c r="BQ3799" s="14"/>
      <c r="BR3799" s="14">
        <v>0</v>
      </c>
      <c r="BS3799" s="14">
        <v>0</v>
      </c>
      <c r="BT3799" s="14">
        <v>110</v>
      </c>
      <c r="BU3799" s="14">
        <v>110</v>
      </c>
      <c r="BV3799" s="14">
        <v>0</v>
      </c>
      <c r="BW3799" s="14">
        <f t="shared" si="9987"/>
        <v>0</v>
      </c>
      <c r="BX3799" s="14"/>
      <c r="BY3799" s="14"/>
      <c r="BZ3799" s="14"/>
      <c r="CA3799" s="14">
        <f t="shared" si="9947"/>
        <v>0</v>
      </c>
      <c r="CB3799" s="122">
        <f t="shared" si="9958"/>
        <v>0</v>
      </c>
    </row>
    <row r="3800" spans="1:80" ht="22.5" x14ac:dyDescent="0.25">
      <c r="A3800" s="1" t="s">
        <v>1</v>
      </c>
      <c r="B3800" s="1" t="s">
        <v>1</v>
      </c>
      <c r="C3800" s="1" t="s">
        <v>1</v>
      </c>
      <c r="D3800" s="78" t="s">
        <v>1</v>
      </c>
      <c r="E3800" s="78" t="s">
        <v>1</v>
      </c>
      <c r="F3800" s="78" t="s">
        <v>1</v>
      </c>
      <c r="G3800" s="2" t="s">
        <v>1</v>
      </c>
      <c r="H3800" s="10" t="s">
        <v>77</v>
      </c>
      <c r="I3800" s="11">
        <f>SUM(I3801)</f>
        <v>55000</v>
      </c>
      <c r="J3800" s="11">
        <f t="shared" si="9946"/>
        <v>50000</v>
      </c>
      <c r="K3800" s="11">
        <f t="shared" ref="K3800:Q3800" si="10002">SUM(K3801)</f>
        <v>30000</v>
      </c>
      <c r="L3800" s="11">
        <f t="shared" si="9949"/>
        <v>20000</v>
      </c>
      <c r="M3800" s="11">
        <f t="shared" si="10002"/>
        <v>20000</v>
      </c>
      <c r="N3800" s="11">
        <f t="shared" si="10002"/>
        <v>0</v>
      </c>
      <c r="O3800" s="11">
        <f t="shared" si="10002"/>
        <v>0</v>
      </c>
      <c r="P3800" s="11">
        <f t="shared" si="10002"/>
        <v>0</v>
      </c>
      <c r="Q3800" s="11">
        <f t="shared" si="10002"/>
        <v>0</v>
      </c>
      <c r="R3800" s="11">
        <f t="shared" ref="R3800:AG3800" si="10003">SUM(R3801)</f>
        <v>20000</v>
      </c>
      <c r="S3800" s="11">
        <f t="shared" si="10003"/>
        <v>0</v>
      </c>
      <c r="T3800" s="11">
        <f t="shared" si="10003"/>
        <v>0</v>
      </c>
      <c r="U3800" s="11">
        <f t="shared" si="10003"/>
        <v>0</v>
      </c>
      <c r="V3800" s="11">
        <f t="shared" si="10003"/>
        <v>0</v>
      </c>
      <c r="W3800" s="11">
        <f t="shared" si="10003"/>
        <v>0</v>
      </c>
      <c r="X3800" s="11">
        <f t="shared" si="10003"/>
        <v>20000</v>
      </c>
      <c r="Y3800" s="11">
        <f t="shared" si="10003"/>
        <v>0</v>
      </c>
      <c r="Z3800" s="11">
        <f t="shared" si="10003"/>
        <v>0</v>
      </c>
      <c r="AA3800" s="11">
        <f t="shared" si="10003"/>
        <v>0</v>
      </c>
      <c r="AB3800" s="11">
        <f t="shared" si="10003"/>
        <v>0</v>
      </c>
      <c r="AC3800" s="11">
        <f t="shared" si="10003"/>
        <v>0</v>
      </c>
      <c r="AD3800" s="11">
        <f t="shared" si="10003"/>
        <v>0</v>
      </c>
      <c r="AE3800" s="11">
        <f t="shared" si="10003"/>
        <v>0</v>
      </c>
      <c r="AF3800" s="11">
        <f t="shared" si="10003"/>
        <v>0</v>
      </c>
      <c r="AG3800" s="11">
        <f t="shared" si="10003"/>
        <v>0</v>
      </c>
      <c r="AH3800" s="11">
        <v>0</v>
      </c>
      <c r="AI3800" s="11">
        <v>20000</v>
      </c>
      <c r="AJ3800" s="11">
        <f t="shared" ref="AJ3800:AY3800" si="10004">SUM(AJ3801)</f>
        <v>0</v>
      </c>
      <c r="AK3800" s="11">
        <f t="shared" si="10004"/>
        <v>0</v>
      </c>
      <c r="AL3800" s="11">
        <f t="shared" si="10004"/>
        <v>0</v>
      </c>
      <c r="AM3800" s="11">
        <f t="shared" si="10004"/>
        <v>0</v>
      </c>
      <c r="AN3800" s="11">
        <f t="shared" si="10004"/>
        <v>0</v>
      </c>
      <c r="AO3800" s="11">
        <f t="shared" si="10004"/>
        <v>0</v>
      </c>
      <c r="AP3800" s="11">
        <f t="shared" si="10004"/>
        <v>0</v>
      </c>
      <c r="AQ3800" s="11">
        <f t="shared" si="10004"/>
        <v>0</v>
      </c>
      <c r="AR3800" s="11">
        <f t="shared" si="10004"/>
        <v>0</v>
      </c>
      <c r="AS3800" s="11">
        <f t="shared" si="10004"/>
        <v>0</v>
      </c>
      <c r="AT3800" s="11">
        <f t="shared" si="10004"/>
        <v>0</v>
      </c>
      <c r="AU3800" s="11">
        <f t="shared" si="10004"/>
        <v>0</v>
      </c>
      <c r="AV3800" s="11">
        <f t="shared" si="10004"/>
        <v>0</v>
      </c>
      <c r="AW3800" s="11">
        <f t="shared" si="10004"/>
        <v>0</v>
      </c>
      <c r="AX3800" s="11">
        <f t="shared" si="10004"/>
        <v>0</v>
      </c>
      <c r="AY3800" s="11">
        <f t="shared" si="10004"/>
        <v>0</v>
      </c>
      <c r="AZ3800" s="11">
        <v>0</v>
      </c>
      <c r="BA3800" s="11">
        <v>0</v>
      </c>
      <c r="BB3800" s="11">
        <f t="shared" ref="BB3800:BQ3800" si="10005">SUM(BB3801)</f>
        <v>0</v>
      </c>
      <c r="BC3800" s="11">
        <f t="shared" si="10005"/>
        <v>0</v>
      </c>
      <c r="BD3800" s="11">
        <f t="shared" si="10005"/>
        <v>0</v>
      </c>
      <c r="BE3800" s="11">
        <f t="shared" si="10005"/>
        <v>9400</v>
      </c>
      <c r="BF3800" s="11">
        <f t="shared" si="10005"/>
        <v>0</v>
      </c>
      <c r="BG3800" s="11">
        <f t="shared" si="10005"/>
        <v>0</v>
      </c>
      <c r="BH3800" s="11">
        <f t="shared" si="10005"/>
        <v>9400</v>
      </c>
      <c r="BI3800" s="11">
        <f t="shared" si="10005"/>
        <v>0</v>
      </c>
      <c r="BJ3800" s="11">
        <f t="shared" si="10005"/>
        <v>0</v>
      </c>
      <c r="BK3800" s="11">
        <f t="shared" si="10005"/>
        <v>0</v>
      </c>
      <c r="BL3800" s="11">
        <f t="shared" si="10005"/>
        <v>0</v>
      </c>
      <c r="BM3800" s="11">
        <f t="shared" si="10005"/>
        <v>0</v>
      </c>
      <c r="BN3800" s="11">
        <f t="shared" si="10005"/>
        <v>0</v>
      </c>
      <c r="BO3800" s="11">
        <f t="shared" si="10005"/>
        <v>0</v>
      </c>
      <c r="BP3800" s="11">
        <f t="shared" si="10005"/>
        <v>9400</v>
      </c>
      <c r="BQ3800" s="11">
        <f t="shared" si="10005"/>
        <v>0</v>
      </c>
      <c r="BR3800" s="11">
        <v>9400</v>
      </c>
      <c r="BS3800" s="11">
        <v>0</v>
      </c>
      <c r="BT3800" s="11">
        <f t="shared" ref="BT3800:BZ3800" si="10006">SUM(BT3801)</f>
        <v>120000</v>
      </c>
      <c r="BU3800" s="11">
        <f t="shared" si="10006"/>
        <v>100000</v>
      </c>
      <c r="BV3800" s="11">
        <f t="shared" si="10006"/>
        <v>50000</v>
      </c>
      <c r="BW3800" s="11">
        <f t="shared" si="10006"/>
        <v>50000</v>
      </c>
      <c r="BX3800" s="11">
        <f t="shared" si="10006"/>
        <v>50000</v>
      </c>
      <c r="BY3800" s="11">
        <f t="shared" si="10006"/>
        <v>0</v>
      </c>
      <c r="BZ3800" s="11">
        <f t="shared" si="10006"/>
        <v>0</v>
      </c>
      <c r="CA3800" s="11">
        <f t="shared" si="9947"/>
        <v>100000</v>
      </c>
      <c r="CB3800" s="123">
        <f t="shared" si="9958"/>
        <v>100</v>
      </c>
    </row>
    <row r="3801" spans="1:80" x14ac:dyDescent="0.25">
      <c r="A3801" s="4" t="s">
        <v>928</v>
      </c>
      <c r="B3801" s="4" t="s">
        <v>88</v>
      </c>
      <c r="C3801" s="4" t="s">
        <v>1587</v>
      </c>
      <c r="D3801" s="79" t="s">
        <v>1588</v>
      </c>
      <c r="E3801" s="78" t="s">
        <v>78</v>
      </c>
      <c r="F3801" s="78" t="s">
        <v>1</v>
      </c>
      <c r="G3801" s="2" t="s">
        <v>1</v>
      </c>
      <c r="H3801" s="2" t="s">
        <v>79</v>
      </c>
      <c r="I3801" s="12">
        <f>SUM(I3802:I3803)</f>
        <v>55000</v>
      </c>
      <c r="J3801" s="12">
        <f t="shared" si="9946"/>
        <v>50000</v>
      </c>
      <c r="K3801" s="12">
        <f t="shared" ref="K3801" si="10007">SUM(K3802:K3803)</f>
        <v>30000</v>
      </c>
      <c r="L3801" s="12">
        <f t="shared" si="9949"/>
        <v>20000</v>
      </c>
      <c r="M3801" s="12">
        <f t="shared" ref="M3801:Q3801" si="10008">SUM(M3802:M3803)</f>
        <v>20000</v>
      </c>
      <c r="N3801" s="12">
        <f t="shared" si="10008"/>
        <v>0</v>
      </c>
      <c r="O3801" s="12">
        <f t="shared" si="10008"/>
        <v>0</v>
      </c>
      <c r="P3801" s="12">
        <f t="shared" si="10008"/>
        <v>0</v>
      </c>
      <c r="Q3801" s="12">
        <f t="shared" si="10008"/>
        <v>0</v>
      </c>
      <c r="R3801" s="12">
        <f t="shared" ref="R3801:AG3801" si="10009">SUM(R3802:R3803)</f>
        <v>20000</v>
      </c>
      <c r="S3801" s="12">
        <f t="shared" si="10009"/>
        <v>0</v>
      </c>
      <c r="T3801" s="12">
        <f t="shared" si="10009"/>
        <v>0</v>
      </c>
      <c r="U3801" s="12">
        <f t="shared" si="10009"/>
        <v>0</v>
      </c>
      <c r="V3801" s="12">
        <f t="shared" si="10009"/>
        <v>0</v>
      </c>
      <c r="W3801" s="12">
        <f t="shared" si="10009"/>
        <v>0</v>
      </c>
      <c r="X3801" s="12">
        <f t="shared" ref="X3801" si="10010">SUM(X3802:X3803)</f>
        <v>20000</v>
      </c>
      <c r="Y3801" s="12">
        <f t="shared" si="10009"/>
        <v>0</v>
      </c>
      <c r="Z3801" s="12">
        <f t="shared" si="10009"/>
        <v>0</v>
      </c>
      <c r="AA3801" s="12">
        <f t="shared" si="10009"/>
        <v>0</v>
      </c>
      <c r="AB3801" s="12">
        <f t="shared" si="10009"/>
        <v>0</v>
      </c>
      <c r="AC3801" s="12">
        <f t="shared" si="10009"/>
        <v>0</v>
      </c>
      <c r="AD3801" s="12">
        <f t="shared" si="10009"/>
        <v>0</v>
      </c>
      <c r="AE3801" s="12">
        <f t="shared" si="10009"/>
        <v>0</v>
      </c>
      <c r="AF3801" s="12">
        <f t="shared" si="10009"/>
        <v>0</v>
      </c>
      <c r="AG3801" s="12">
        <f t="shared" si="10009"/>
        <v>0</v>
      </c>
      <c r="AH3801" s="12">
        <v>0</v>
      </c>
      <c r="AI3801" s="12">
        <v>20000</v>
      </c>
      <c r="AJ3801" s="12">
        <f t="shared" ref="AJ3801:AY3801" si="10011">SUM(AJ3802:AJ3803)</f>
        <v>0</v>
      </c>
      <c r="AK3801" s="12">
        <f t="shared" si="10011"/>
        <v>0</v>
      </c>
      <c r="AL3801" s="12">
        <f t="shared" si="10011"/>
        <v>0</v>
      </c>
      <c r="AM3801" s="12">
        <f t="shared" si="10011"/>
        <v>0</v>
      </c>
      <c r="AN3801" s="12">
        <f t="shared" si="10011"/>
        <v>0</v>
      </c>
      <c r="AO3801" s="12">
        <f t="shared" si="10011"/>
        <v>0</v>
      </c>
      <c r="AP3801" s="12">
        <f t="shared" ref="AP3801" si="10012">SUM(AP3802:AP3803)</f>
        <v>0</v>
      </c>
      <c r="AQ3801" s="12">
        <f t="shared" si="10011"/>
        <v>0</v>
      </c>
      <c r="AR3801" s="12">
        <f t="shared" si="10011"/>
        <v>0</v>
      </c>
      <c r="AS3801" s="12">
        <f t="shared" si="10011"/>
        <v>0</v>
      </c>
      <c r="AT3801" s="12">
        <f t="shared" si="10011"/>
        <v>0</v>
      </c>
      <c r="AU3801" s="12">
        <f t="shared" si="10011"/>
        <v>0</v>
      </c>
      <c r="AV3801" s="12">
        <f t="shared" si="10011"/>
        <v>0</v>
      </c>
      <c r="AW3801" s="12">
        <f t="shared" si="10011"/>
        <v>0</v>
      </c>
      <c r="AX3801" s="12">
        <f t="shared" si="10011"/>
        <v>0</v>
      </c>
      <c r="AY3801" s="12">
        <f t="shared" si="10011"/>
        <v>0</v>
      </c>
      <c r="AZ3801" s="12">
        <v>0</v>
      </c>
      <c r="BA3801" s="12">
        <v>0</v>
      </c>
      <c r="BB3801" s="12">
        <f t="shared" ref="BB3801:BQ3801" si="10013">SUM(BB3802:BB3803)</f>
        <v>0</v>
      </c>
      <c r="BC3801" s="12">
        <f t="shared" si="10013"/>
        <v>0</v>
      </c>
      <c r="BD3801" s="12">
        <f t="shared" si="10013"/>
        <v>0</v>
      </c>
      <c r="BE3801" s="12">
        <f t="shared" si="10013"/>
        <v>9400</v>
      </c>
      <c r="BF3801" s="12">
        <f t="shared" si="10013"/>
        <v>0</v>
      </c>
      <c r="BG3801" s="12">
        <f t="shared" si="10013"/>
        <v>0</v>
      </c>
      <c r="BH3801" s="12">
        <f t="shared" ref="BH3801" si="10014">SUM(BH3802:BH3803)</f>
        <v>9400</v>
      </c>
      <c r="BI3801" s="12">
        <f t="shared" si="10013"/>
        <v>0</v>
      </c>
      <c r="BJ3801" s="12">
        <f t="shared" si="10013"/>
        <v>0</v>
      </c>
      <c r="BK3801" s="12">
        <f t="shared" si="10013"/>
        <v>0</v>
      </c>
      <c r="BL3801" s="12">
        <f t="shared" si="10013"/>
        <v>0</v>
      </c>
      <c r="BM3801" s="12">
        <f t="shared" si="10013"/>
        <v>0</v>
      </c>
      <c r="BN3801" s="12">
        <f t="shared" si="10013"/>
        <v>0</v>
      </c>
      <c r="BO3801" s="12">
        <f t="shared" si="10013"/>
        <v>0</v>
      </c>
      <c r="BP3801" s="12">
        <f t="shared" si="10013"/>
        <v>9400</v>
      </c>
      <c r="BQ3801" s="12">
        <f t="shared" si="10013"/>
        <v>0</v>
      </c>
      <c r="BR3801" s="12">
        <v>9400</v>
      </c>
      <c r="BS3801" s="12">
        <v>0</v>
      </c>
      <c r="BT3801" s="12">
        <f t="shared" ref="BT3801:BZ3801" si="10015">SUM(BT3802:BT3803)</f>
        <v>120000</v>
      </c>
      <c r="BU3801" s="12">
        <f t="shared" si="10015"/>
        <v>100000</v>
      </c>
      <c r="BV3801" s="12">
        <f t="shared" si="10015"/>
        <v>50000</v>
      </c>
      <c r="BW3801" s="12">
        <f t="shared" si="10015"/>
        <v>50000</v>
      </c>
      <c r="BX3801" s="12">
        <f t="shared" si="10015"/>
        <v>50000</v>
      </c>
      <c r="BY3801" s="12">
        <f t="shared" si="10015"/>
        <v>0</v>
      </c>
      <c r="BZ3801" s="12">
        <f t="shared" si="10015"/>
        <v>0</v>
      </c>
      <c r="CA3801" s="12">
        <f t="shared" si="9947"/>
        <v>100000</v>
      </c>
      <c r="CB3801" s="124">
        <f t="shared" si="9958"/>
        <v>100</v>
      </c>
    </row>
    <row r="3802" spans="1:80" x14ac:dyDescent="0.25">
      <c r="A3802" s="4" t="s">
        <v>928</v>
      </c>
      <c r="B3802" s="4" t="s">
        <v>88</v>
      </c>
      <c r="C3802" s="4" t="s">
        <v>1587</v>
      </c>
      <c r="D3802" s="79" t="s">
        <v>1588</v>
      </c>
      <c r="E3802" s="89">
        <v>8213</v>
      </c>
      <c r="F3802" s="79"/>
      <c r="G3802" s="75" t="s">
        <v>1906</v>
      </c>
      <c r="H3802" s="13" t="s">
        <v>81</v>
      </c>
      <c r="I3802" s="14">
        <v>35000</v>
      </c>
      <c r="J3802" s="14">
        <f t="shared" si="9946"/>
        <v>30000</v>
      </c>
      <c r="K3802" s="14">
        <v>15000</v>
      </c>
      <c r="L3802" s="14">
        <f t="shared" si="9949"/>
        <v>15000</v>
      </c>
      <c r="M3802" s="14">
        <v>15000</v>
      </c>
      <c r="N3802" s="14">
        <v>0</v>
      </c>
      <c r="O3802" s="14">
        <v>0</v>
      </c>
      <c r="P3802" s="14">
        <v>0</v>
      </c>
      <c r="Q3802" s="14">
        <v>0</v>
      </c>
      <c r="R3802" s="14">
        <v>15000</v>
      </c>
      <c r="S3802" s="14"/>
      <c r="T3802" s="14"/>
      <c r="U3802" s="14"/>
      <c r="V3802" s="14"/>
      <c r="W3802" s="14"/>
      <c r="X3802" s="14">
        <f t="shared" ref="X3802:X3865" si="10016">R3802+S3802+T3802+U3802+V3802+W3802</f>
        <v>15000</v>
      </c>
      <c r="Y3802" s="14"/>
      <c r="Z3802" s="14"/>
      <c r="AA3802" s="14"/>
      <c r="AB3802" s="14"/>
      <c r="AC3802" s="14"/>
      <c r="AD3802" s="14"/>
      <c r="AE3802" s="14"/>
      <c r="AF3802" s="14"/>
      <c r="AG3802" s="14"/>
      <c r="AH3802" s="14">
        <v>0</v>
      </c>
      <c r="AI3802" s="14">
        <v>15000</v>
      </c>
      <c r="AJ3802" s="14">
        <v>0</v>
      </c>
      <c r="AK3802" s="14"/>
      <c r="AL3802" s="14"/>
      <c r="AM3802" s="14"/>
      <c r="AN3802" s="14"/>
      <c r="AO3802" s="14"/>
      <c r="AP3802" s="14">
        <f t="shared" ref="AP3802:AP3865" si="10017">AJ3802+AK3802+AL3802+AM3802+AN3802+AO3802</f>
        <v>0</v>
      </c>
      <c r="AQ3802" s="14"/>
      <c r="AR3802" s="14"/>
      <c r="AS3802" s="14"/>
      <c r="AT3802" s="14"/>
      <c r="AU3802" s="14"/>
      <c r="AV3802" s="14"/>
      <c r="AW3802" s="14"/>
      <c r="AX3802" s="14"/>
      <c r="AY3802" s="14"/>
      <c r="AZ3802" s="14">
        <v>0</v>
      </c>
      <c r="BA3802" s="14">
        <v>0</v>
      </c>
      <c r="BB3802" s="14">
        <v>0</v>
      </c>
      <c r="BC3802" s="14"/>
      <c r="BD3802" s="14"/>
      <c r="BE3802" s="14">
        <v>9400</v>
      </c>
      <c r="BF3802" s="14"/>
      <c r="BG3802" s="14"/>
      <c r="BH3802" s="14">
        <f t="shared" ref="BH3802:BH3865" si="10018">BB3802+BC3802+BD3802+BE3802+BF3802+BG3802</f>
        <v>9400</v>
      </c>
      <c r="BI3802" s="14"/>
      <c r="BJ3802" s="14"/>
      <c r="BK3802" s="14"/>
      <c r="BL3802" s="14"/>
      <c r="BM3802" s="14"/>
      <c r="BN3802" s="14"/>
      <c r="BO3802" s="14"/>
      <c r="BP3802" s="14">
        <v>9400</v>
      </c>
      <c r="BQ3802" s="14"/>
      <c r="BR3802" s="14">
        <v>9400</v>
      </c>
      <c r="BS3802" s="14">
        <v>0</v>
      </c>
      <c r="BT3802" s="14">
        <v>40000</v>
      </c>
      <c r="BU3802" s="14">
        <v>25000</v>
      </c>
      <c r="BV3802" s="14">
        <v>12500</v>
      </c>
      <c r="BW3802" s="14">
        <f t="shared" si="9987"/>
        <v>12500</v>
      </c>
      <c r="BX3802" s="14">
        <v>12500</v>
      </c>
      <c r="BY3802" s="14"/>
      <c r="BZ3802" s="14"/>
      <c r="CA3802" s="14">
        <f t="shared" si="9947"/>
        <v>25000</v>
      </c>
      <c r="CB3802" s="122">
        <f t="shared" si="9958"/>
        <v>100</v>
      </c>
    </row>
    <row r="3803" spans="1:80" x14ac:dyDescent="0.25">
      <c r="A3803" s="4" t="s">
        <v>928</v>
      </c>
      <c r="B3803" s="4" t="s">
        <v>88</v>
      </c>
      <c r="C3803" s="4" t="s">
        <v>1587</v>
      </c>
      <c r="D3803" s="79" t="s">
        <v>1588</v>
      </c>
      <c r="E3803" s="89">
        <v>8216</v>
      </c>
      <c r="F3803" s="79"/>
      <c r="G3803" s="75" t="s">
        <v>1906</v>
      </c>
      <c r="H3803" s="13" t="s">
        <v>319</v>
      </c>
      <c r="I3803" s="14">
        <v>20000</v>
      </c>
      <c r="J3803" s="14">
        <f t="shared" si="9946"/>
        <v>20000</v>
      </c>
      <c r="K3803" s="14">
        <v>15000</v>
      </c>
      <c r="L3803" s="14">
        <f t="shared" si="9949"/>
        <v>5000</v>
      </c>
      <c r="M3803" s="14">
        <v>5000</v>
      </c>
      <c r="N3803" s="14">
        <v>0</v>
      </c>
      <c r="O3803" s="14">
        <v>0</v>
      </c>
      <c r="P3803" s="14">
        <v>0</v>
      </c>
      <c r="Q3803" s="14">
        <v>0</v>
      </c>
      <c r="R3803" s="14">
        <v>5000</v>
      </c>
      <c r="S3803" s="14"/>
      <c r="T3803" s="14"/>
      <c r="U3803" s="14"/>
      <c r="V3803" s="14"/>
      <c r="W3803" s="14"/>
      <c r="X3803" s="14">
        <f t="shared" si="10016"/>
        <v>5000</v>
      </c>
      <c r="Y3803" s="14"/>
      <c r="Z3803" s="14"/>
      <c r="AA3803" s="14"/>
      <c r="AB3803" s="14"/>
      <c r="AC3803" s="14"/>
      <c r="AD3803" s="14"/>
      <c r="AE3803" s="14"/>
      <c r="AF3803" s="14"/>
      <c r="AG3803" s="14"/>
      <c r="AH3803" s="14">
        <v>0</v>
      </c>
      <c r="AI3803" s="14">
        <v>5000</v>
      </c>
      <c r="AJ3803" s="14">
        <v>0</v>
      </c>
      <c r="AK3803" s="14"/>
      <c r="AL3803" s="14"/>
      <c r="AM3803" s="14"/>
      <c r="AN3803" s="14"/>
      <c r="AO3803" s="14"/>
      <c r="AP3803" s="14">
        <f t="shared" si="10017"/>
        <v>0</v>
      </c>
      <c r="AQ3803" s="14"/>
      <c r="AR3803" s="14"/>
      <c r="AS3803" s="14"/>
      <c r="AT3803" s="14"/>
      <c r="AU3803" s="14"/>
      <c r="AV3803" s="14"/>
      <c r="AW3803" s="14"/>
      <c r="AX3803" s="14"/>
      <c r="AY3803" s="14"/>
      <c r="AZ3803" s="14">
        <v>0</v>
      </c>
      <c r="BA3803" s="14">
        <v>0</v>
      </c>
      <c r="BB3803" s="14">
        <v>0</v>
      </c>
      <c r="BC3803" s="14"/>
      <c r="BD3803" s="14"/>
      <c r="BE3803" s="14"/>
      <c r="BF3803" s="14"/>
      <c r="BG3803" s="14"/>
      <c r="BH3803" s="14">
        <f t="shared" si="10018"/>
        <v>0</v>
      </c>
      <c r="BI3803" s="14"/>
      <c r="BJ3803" s="14"/>
      <c r="BK3803" s="14"/>
      <c r="BL3803" s="14"/>
      <c r="BM3803" s="14"/>
      <c r="BN3803" s="14"/>
      <c r="BO3803" s="14"/>
      <c r="BP3803" s="14"/>
      <c r="BQ3803" s="14"/>
      <c r="BR3803" s="14">
        <v>0</v>
      </c>
      <c r="BS3803" s="14">
        <v>0</v>
      </c>
      <c r="BT3803" s="14">
        <v>80000</v>
      </c>
      <c r="BU3803" s="14">
        <v>75000</v>
      </c>
      <c r="BV3803" s="14">
        <v>37500</v>
      </c>
      <c r="BW3803" s="14">
        <f t="shared" si="9987"/>
        <v>37500</v>
      </c>
      <c r="BX3803" s="14">
        <v>37500</v>
      </c>
      <c r="BY3803" s="14"/>
      <c r="BZ3803" s="14"/>
      <c r="CA3803" s="14">
        <f t="shared" si="9947"/>
        <v>75000</v>
      </c>
      <c r="CB3803" s="122">
        <f t="shared" si="9958"/>
        <v>100</v>
      </c>
    </row>
    <row r="3804" spans="1:80" x14ac:dyDescent="0.25">
      <c r="A3804" s="13" t="s">
        <v>1</v>
      </c>
      <c r="B3804" s="13" t="s">
        <v>1</v>
      </c>
      <c r="C3804" s="13" t="s">
        <v>1</v>
      </c>
      <c r="D3804" s="74" t="s">
        <v>1</v>
      </c>
      <c r="E3804" s="74" t="s">
        <v>1</v>
      </c>
      <c r="F3804" s="74" t="s">
        <v>1</v>
      </c>
      <c r="G3804" s="13" t="s">
        <v>1</v>
      </c>
      <c r="H3804" s="10" t="s">
        <v>1597</v>
      </c>
      <c r="I3804" s="11">
        <f>SUM(I3774,I3797,I3800)</f>
        <v>3893777</v>
      </c>
      <c r="J3804" s="11">
        <f t="shared" si="9946"/>
        <v>4422085</v>
      </c>
      <c r="K3804" s="11">
        <f t="shared" ref="K3804" si="10019">SUM(K3774,K3797,K3800)</f>
        <v>4279385</v>
      </c>
      <c r="L3804" s="11">
        <f t="shared" si="9949"/>
        <v>142700</v>
      </c>
      <c r="M3804" s="11">
        <f t="shared" ref="M3804:Q3804" si="10020">SUM(M3774,M3797,M3800)</f>
        <v>142700</v>
      </c>
      <c r="N3804" s="11">
        <f t="shared" si="10020"/>
        <v>0</v>
      </c>
      <c r="O3804" s="11">
        <f t="shared" si="10020"/>
        <v>0</v>
      </c>
      <c r="P3804" s="11">
        <f t="shared" si="10020"/>
        <v>0</v>
      </c>
      <c r="Q3804" s="11">
        <f t="shared" si="10020"/>
        <v>0</v>
      </c>
      <c r="R3804" s="11">
        <f t="shared" ref="R3804:AG3804" si="10021">SUM(R3774,R3797,R3800)</f>
        <v>142700</v>
      </c>
      <c r="S3804" s="11">
        <f t="shared" si="10021"/>
        <v>0</v>
      </c>
      <c r="T3804" s="11">
        <f t="shared" si="10021"/>
        <v>0</v>
      </c>
      <c r="U3804" s="11">
        <f t="shared" si="10021"/>
        <v>0</v>
      </c>
      <c r="V3804" s="11">
        <f t="shared" si="10021"/>
        <v>0</v>
      </c>
      <c r="W3804" s="11">
        <f t="shared" si="10021"/>
        <v>0</v>
      </c>
      <c r="X3804" s="11">
        <f t="shared" si="10021"/>
        <v>142700</v>
      </c>
      <c r="Y3804" s="11">
        <f t="shared" si="10021"/>
        <v>1148</v>
      </c>
      <c r="Z3804" s="11">
        <f t="shared" si="10021"/>
        <v>15286</v>
      </c>
      <c r="AA3804" s="11">
        <f t="shared" si="10021"/>
        <v>16377</v>
      </c>
      <c r="AB3804" s="11">
        <f t="shared" si="10021"/>
        <v>12812</v>
      </c>
      <c r="AC3804" s="11">
        <f t="shared" si="10021"/>
        <v>12297</v>
      </c>
      <c r="AD3804" s="11">
        <f t="shared" si="10021"/>
        <v>4047</v>
      </c>
      <c r="AE3804" s="11">
        <f t="shared" si="10021"/>
        <v>0</v>
      </c>
      <c r="AF3804" s="11">
        <f t="shared" si="10021"/>
        <v>3799</v>
      </c>
      <c r="AG3804" s="11">
        <f t="shared" si="10021"/>
        <v>13371</v>
      </c>
      <c r="AH3804" s="11">
        <v>79137</v>
      </c>
      <c r="AI3804" s="11">
        <v>63563</v>
      </c>
      <c r="AJ3804" s="11">
        <f t="shared" ref="AJ3804:AY3804" si="10022">SUM(AJ3774,AJ3797,AJ3800)</f>
        <v>0</v>
      </c>
      <c r="AK3804" s="11">
        <f t="shared" si="10022"/>
        <v>0</v>
      </c>
      <c r="AL3804" s="11">
        <f t="shared" si="10022"/>
        <v>0</v>
      </c>
      <c r="AM3804" s="11">
        <f t="shared" si="10022"/>
        <v>0</v>
      </c>
      <c r="AN3804" s="11">
        <f t="shared" si="10022"/>
        <v>0</v>
      </c>
      <c r="AO3804" s="11">
        <f t="shared" si="10022"/>
        <v>0</v>
      </c>
      <c r="AP3804" s="11">
        <f t="shared" si="10022"/>
        <v>0</v>
      </c>
      <c r="AQ3804" s="11">
        <f t="shared" si="10022"/>
        <v>0</v>
      </c>
      <c r="AR3804" s="11">
        <f t="shared" si="10022"/>
        <v>0</v>
      </c>
      <c r="AS3804" s="11">
        <f t="shared" si="10022"/>
        <v>0</v>
      </c>
      <c r="AT3804" s="11">
        <f t="shared" si="10022"/>
        <v>0</v>
      </c>
      <c r="AU3804" s="11">
        <f t="shared" si="10022"/>
        <v>0</v>
      </c>
      <c r="AV3804" s="11">
        <f t="shared" si="10022"/>
        <v>0</v>
      </c>
      <c r="AW3804" s="11">
        <f t="shared" si="10022"/>
        <v>0</v>
      </c>
      <c r="AX3804" s="11">
        <f t="shared" si="10022"/>
        <v>0</v>
      </c>
      <c r="AY3804" s="11">
        <f t="shared" si="10022"/>
        <v>0</v>
      </c>
      <c r="AZ3804" s="11">
        <v>0</v>
      </c>
      <c r="BA3804" s="11">
        <v>0</v>
      </c>
      <c r="BB3804" s="11">
        <f t="shared" ref="BB3804:BQ3804" si="10023">SUM(BB3774,BB3797,BB3800)</f>
        <v>0</v>
      </c>
      <c r="BC3804" s="11">
        <f t="shared" si="10023"/>
        <v>9500</v>
      </c>
      <c r="BD3804" s="11">
        <f t="shared" si="10023"/>
        <v>0</v>
      </c>
      <c r="BE3804" s="11">
        <f t="shared" si="10023"/>
        <v>28963</v>
      </c>
      <c r="BF3804" s="11">
        <f t="shared" si="10023"/>
        <v>0</v>
      </c>
      <c r="BG3804" s="11">
        <f t="shared" si="10023"/>
        <v>0</v>
      </c>
      <c r="BH3804" s="11">
        <f t="shared" si="10023"/>
        <v>38463</v>
      </c>
      <c r="BI3804" s="11">
        <f t="shared" si="10023"/>
        <v>0</v>
      </c>
      <c r="BJ3804" s="11">
        <f t="shared" si="10023"/>
        <v>6008</v>
      </c>
      <c r="BK3804" s="11">
        <f t="shared" si="10023"/>
        <v>11500</v>
      </c>
      <c r="BL3804" s="11">
        <f t="shared" si="10023"/>
        <v>0</v>
      </c>
      <c r="BM3804" s="11">
        <f t="shared" si="10023"/>
        <v>0</v>
      </c>
      <c r="BN3804" s="11">
        <f t="shared" si="10023"/>
        <v>0</v>
      </c>
      <c r="BO3804" s="11">
        <f t="shared" si="10023"/>
        <v>2500</v>
      </c>
      <c r="BP3804" s="11">
        <f t="shared" si="10023"/>
        <v>18455</v>
      </c>
      <c r="BQ3804" s="11">
        <f t="shared" si="10023"/>
        <v>0</v>
      </c>
      <c r="BR3804" s="11">
        <v>38463</v>
      </c>
      <c r="BS3804" s="11">
        <v>0</v>
      </c>
      <c r="BT3804" s="11">
        <f t="shared" ref="BT3804:BZ3804" si="10024">SUM(BT3774,BT3797,BT3800)</f>
        <v>4690088</v>
      </c>
      <c r="BU3804" s="11">
        <f t="shared" si="10024"/>
        <v>4553028</v>
      </c>
      <c r="BV3804" s="11">
        <f t="shared" si="10024"/>
        <v>2426691</v>
      </c>
      <c r="BW3804" s="11">
        <f t="shared" si="10024"/>
        <v>1149660</v>
      </c>
      <c r="BX3804" s="11">
        <f t="shared" si="10024"/>
        <v>443500</v>
      </c>
      <c r="BY3804" s="11">
        <f t="shared" si="10024"/>
        <v>353080</v>
      </c>
      <c r="BZ3804" s="11">
        <f t="shared" si="10024"/>
        <v>353080</v>
      </c>
      <c r="CA3804" s="11">
        <f t="shared" si="9947"/>
        <v>3576351</v>
      </c>
      <c r="CB3804" s="123">
        <f t="shared" si="9958"/>
        <v>78.548847052994191</v>
      </c>
    </row>
    <row r="3805" spans="1:80" ht="15.75" thickBot="1" x14ac:dyDescent="0.3">
      <c r="A3805" s="13" t="s">
        <v>1</v>
      </c>
      <c r="B3805" s="13" t="s">
        <v>1</v>
      </c>
      <c r="C3805" s="13" t="s">
        <v>1</v>
      </c>
      <c r="D3805" s="74" t="s">
        <v>1</v>
      </c>
      <c r="E3805" s="74" t="s">
        <v>1</v>
      </c>
      <c r="F3805" s="74" t="s">
        <v>1</v>
      </c>
      <c r="G3805" s="13" t="s">
        <v>1</v>
      </c>
      <c r="H3805" s="2" t="s">
        <v>83</v>
      </c>
      <c r="I3805" s="12">
        <v>89</v>
      </c>
      <c r="J3805" s="12">
        <f t="shared" si="9946"/>
        <v>89</v>
      </c>
      <c r="K3805" s="12">
        <v>89</v>
      </c>
      <c r="L3805" s="13"/>
      <c r="M3805" s="13" t="s">
        <v>1</v>
      </c>
      <c r="N3805" s="13" t="s">
        <v>1</v>
      </c>
      <c r="O3805" s="13" t="s">
        <v>1</v>
      </c>
      <c r="P3805" s="27"/>
      <c r="Q3805" s="13" t="s">
        <v>1</v>
      </c>
      <c r="R3805" s="13" t="s">
        <v>1</v>
      </c>
      <c r="S3805" s="13"/>
      <c r="T3805" s="13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>
        <v>0</v>
      </c>
      <c r="AI3805" s="13">
        <v>0</v>
      </c>
      <c r="AJ3805" s="13" t="s">
        <v>1</v>
      </c>
      <c r="AK3805" s="13"/>
      <c r="AL3805" s="13"/>
      <c r="AM3805" s="13"/>
      <c r="AN3805" s="13"/>
      <c r="AO3805" s="13"/>
      <c r="AP3805" s="13"/>
      <c r="AQ3805" s="13"/>
      <c r="AR3805" s="13"/>
      <c r="AS3805" s="13"/>
      <c r="AT3805" s="13"/>
      <c r="AU3805" s="13"/>
      <c r="AV3805" s="13"/>
      <c r="AW3805" s="13"/>
      <c r="AX3805" s="13"/>
      <c r="AY3805" s="13"/>
      <c r="AZ3805" s="13">
        <v>0</v>
      </c>
      <c r="BA3805" s="13">
        <v>0</v>
      </c>
      <c r="BB3805" s="13" t="s">
        <v>1</v>
      </c>
      <c r="BC3805" s="13"/>
      <c r="BD3805" s="13"/>
      <c r="BE3805" s="13"/>
      <c r="BF3805" s="13"/>
      <c r="BG3805" s="13"/>
      <c r="BH3805" s="13"/>
      <c r="BI3805" s="13"/>
      <c r="BJ3805" s="13"/>
      <c r="BK3805" s="13"/>
      <c r="BL3805" s="13"/>
      <c r="BM3805" s="13"/>
      <c r="BN3805" s="13"/>
      <c r="BO3805" s="13"/>
      <c r="BP3805" s="13"/>
      <c r="BQ3805" s="13"/>
      <c r="BR3805" s="13">
        <v>0</v>
      </c>
      <c r="BS3805" s="13">
        <v>0</v>
      </c>
      <c r="BT3805" s="12">
        <v>89</v>
      </c>
      <c r="BU3805" s="12">
        <v>89</v>
      </c>
      <c r="BV3805" s="12"/>
      <c r="BW3805" s="12"/>
      <c r="BX3805" s="12" t="s">
        <v>1</v>
      </c>
      <c r="BY3805" s="12" t="s">
        <v>1</v>
      </c>
      <c r="BZ3805" s="12"/>
      <c r="CA3805" s="12">
        <f t="shared" si="9947"/>
        <v>0</v>
      </c>
      <c r="CB3805" s="124"/>
    </row>
    <row r="3806" spans="1:80" ht="69.75" customHeight="1" thickBot="1" x14ac:dyDescent="0.3">
      <c r="A3806" s="133" t="s">
        <v>1</v>
      </c>
      <c r="B3806" s="133" t="s">
        <v>1</v>
      </c>
      <c r="C3806" s="133" t="s">
        <v>1</v>
      </c>
      <c r="D3806" s="135" t="s">
        <v>1</v>
      </c>
      <c r="E3806" s="135" t="s">
        <v>1</v>
      </c>
      <c r="F3806" s="135" t="s">
        <v>1</v>
      </c>
      <c r="G3806" s="137" t="s">
        <v>1</v>
      </c>
      <c r="H3806" s="5" t="s">
        <v>84</v>
      </c>
      <c r="I3806" s="5" t="s">
        <v>11</v>
      </c>
      <c r="J3806" s="5" t="s">
        <v>1809</v>
      </c>
      <c r="K3806" s="5" t="s">
        <v>12</v>
      </c>
      <c r="L3806" s="5" t="s">
        <v>13</v>
      </c>
      <c r="M3806" s="5" t="s">
        <v>14</v>
      </c>
      <c r="N3806" s="5" t="s">
        <v>15</v>
      </c>
      <c r="O3806" s="5" t="s">
        <v>16</v>
      </c>
      <c r="P3806" s="5" t="s">
        <v>17</v>
      </c>
      <c r="Q3806" s="5" t="s">
        <v>18</v>
      </c>
      <c r="R3806" s="71" t="s">
        <v>14</v>
      </c>
      <c r="S3806" s="71" t="s">
        <v>1843</v>
      </c>
      <c r="T3806" s="71" t="s">
        <v>1797</v>
      </c>
      <c r="U3806" s="71" t="s">
        <v>1832</v>
      </c>
      <c r="V3806" s="71" t="s">
        <v>1833</v>
      </c>
      <c r="W3806" s="71" t="s">
        <v>1834</v>
      </c>
      <c r="X3806" s="71" t="s">
        <v>1847</v>
      </c>
      <c r="Y3806" s="71" t="s">
        <v>1844</v>
      </c>
      <c r="Z3806" s="71" t="s">
        <v>1835</v>
      </c>
      <c r="AA3806" s="71" t="s">
        <v>1836</v>
      </c>
      <c r="AB3806" s="71" t="s">
        <v>1837</v>
      </c>
      <c r="AC3806" s="71" t="s">
        <v>1838</v>
      </c>
      <c r="AD3806" s="71" t="s">
        <v>1839</v>
      </c>
      <c r="AE3806" s="71" t="s">
        <v>1840</v>
      </c>
      <c r="AF3806" s="71" t="s">
        <v>1845</v>
      </c>
      <c r="AG3806" s="71" t="s">
        <v>1846</v>
      </c>
      <c r="AH3806" s="71" t="s">
        <v>1841</v>
      </c>
      <c r="AI3806" s="71" t="s">
        <v>1842</v>
      </c>
      <c r="AJ3806" s="72" t="s">
        <v>15</v>
      </c>
      <c r="AK3806" s="72" t="s">
        <v>1843</v>
      </c>
      <c r="AL3806" s="72" t="s">
        <v>1797</v>
      </c>
      <c r="AM3806" s="72" t="s">
        <v>1832</v>
      </c>
      <c r="AN3806" s="72" t="s">
        <v>1833</v>
      </c>
      <c r="AO3806" s="72" t="s">
        <v>1834</v>
      </c>
      <c r="AP3806" s="72" t="s">
        <v>1848</v>
      </c>
      <c r="AQ3806" s="72" t="s">
        <v>1844</v>
      </c>
      <c r="AR3806" s="72" t="s">
        <v>1835</v>
      </c>
      <c r="AS3806" s="72" t="s">
        <v>1836</v>
      </c>
      <c r="AT3806" s="72" t="s">
        <v>1837</v>
      </c>
      <c r="AU3806" s="72" t="s">
        <v>1838</v>
      </c>
      <c r="AV3806" s="72" t="s">
        <v>1839</v>
      </c>
      <c r="AW3806" s="72" t="s">
        <v>1840</v>
      </c>
      <c r="AX3806" s="72" t="s">
        <v>1845</v>
      </c>
      <c r="AY3806" s="72" t="s">
        <v>1846</v>
      </c>
      <c r="AZ3806" s="72" t="s">
        <v>1841</v>
      </c>
      <c r="BA3806" s="72" t="s">
        <v>1842</v>
      </c>
      <c r="BB3806" s="73" t="s">
        <v>16</v>
      </c>
      <c r="BC3806" s="73" t="s">
        <v>1843</v>
      </c>
      <c r="BD3806" s="73" t="s">
        <v>1797</v>
      </c>
      <c r="BE3806" s="73" t="s">
        <v>1832</v>
      </c>
      <c r="BF3806" s="73" t="s">
        <v>1833</v>
      </c>
      <c r="BG3806" s="73" t="s">
        <v>1834</v>
      </c>
      <c r="BH3806" s="73" t="s">
        <v>1849</v>
      </c>
      <c r="BI3806" s="73" t="s">
        <v>1844</v>
      </c>
      <c r="BJ3806" s="73" t="s">
        <v>1835</v>
      </c>
      <c r="BK3806" s="73" t="s">
        <v>1836</v>
      </c>
      <c r="BL3806" s="73" t="s">
        <v>1837</v>
      </c>
      <c r="BM3806" s="73" t="s">
        <v>1838</v>
      </c>
      <c r="BN3806" s="73" t="s">
        <v>1839</v>
      </c>
      <c r="BO3806" s="73" t="s">
        <v>1840</v>
      </c>
      <c r="BP3806" s="73" t="s">
        <v>1845</v>
      </c>
      <c r="BQ3806" s="73" t="s">
        <v>1846</v>
      </c>
      <c r="BR3806" s="73" t="s">
        <v>1841</v>
      </c>
      <c r="BS3806" s="73" t="s">
        <v>1842</v>
      </c>
      <c r="BT3806" s="5" t="s">
        <v>1911</v>
      </c>
      <c r="BU3806" s="5" t="s">
        <v>1942</v>
      </c>
      <c r="BV3806" s="5" t="s">
        <v>1943</v>
      </c>
      <c r="BW3806" s="5" t="s">
        <v>1944</v>
      </c>
      <c r="BX3806" s="5" t="s">
        <v>1945</v>
      </c>
      <c r="BY3806" s="5" t="s">
        <v>1946</v>
      </c>
      <c r="BZ3806" s="5" t="s">
        <v>1947</v>
      </c>
      <c r="CA3806" s="5" t="s">
        <v>1948</v>
      </c>
      <c r="CB3806" s="120" t="s">
        <v>1916</v>
      </c>
    </row>
    <row r="3807" spans="1:80" x14ac:dyDescent="0.25">
      <c r="A3807" s="134"/>
      <c r="B3807" s="134"/>
      <c r="C3807" s="134"/>
      <c r="D3807" s="136"/>
      <c r="E3807" s="136"/>
      <c r="F3807" s="136"/>
      <c r="G3807" s="138"/>
      <c r="H3807" s="15" t="s">
        <v>1</v>
      </c>
      <c r="I3807" s="9" t="s">
        <v>19</v>
      </c>
      <c r="J3807" s="9">
        <v>1</v>
      </c>
      <c r="K3807" s="9" t="s">
        <v>20</v>
      </c>
      <c r="L3807" s="9" t="s">
        <v>21</v>
      </c>
      <c r="M3807" s="9" t="s">
        <v>22</v>
      </c>
      <c r="N3807" s="9" t="s">
        <v>23</v>
      </c>
      <c r="O3807" s="9" t="s">
        <v>24</v>
      </c>
      <c r="P3807" s="9" t="s">
        <v>25</v>
      </c>
      <c r="Q3807" s="9" t="s">
        <v>26</v>
      </c>
      <c r="R3807" s="9">
        <v>1</v>
      </c>
      <c r="S3807" s="9">
        <v>2</v>
      </c>
      <c r="T3807" s="9">
        <v>3</v>
      </c>
      <c r="U3807" s="9">
        <v>4</v>
      </c>
      <c r="V3807" s="9">
        <v>5</v>
      </c>
      <c r="W3807" s="9">
        <v>6</v>
      </c>
      <c r="X3807" s="9">
        <v>7</v>
      </c>
      <c r="Y3807" s="9">
        <v>8</v>
      </c>
      <c r="Z3807" s="9">
        <v>9</v>
      </c>
      <c r="AA3807" s="9">
        <v>10</v>
      </c>
      <c r="AB3807" s="9">
        <v>11</v>
      </c>
      <c r="AC3807" s="9">
        <v>12</v>
      </c>
      <c r="AD3807" s="9">
        <v>13</v>
      </c>
      <c r="AE3807" s="9">
        <v>14</v>
      </c>
      <c r="AF3807" s="9">
        <v>15</v>
      </c>
      <c r="AG3807" s="9">
        <v>16</v>
      </c>
      <c r="AH3807" s="9">
        <v>20</v>
      </c>
      <c r="AI3807" s="9">
        <v>21</v>
      </c>
      <c r="AJ3807" s="9">
        <v>1</v>
      </c>
      <c r="AK3807" s="9">
        <v>2</v>
      </c>
      <c r="AL3807" s="9">
        <v>3</v>
      </c>
      <c r="AM3807" s="9">
        <v>4</v>
      </c>
      <c r="AN3807" s="9">
        <v>5</v>
      </c>
      <c r="AO3807" s="9">
        <v>6</v>
      </c>
      <c r="AP3807" s="9">
        <v>7</v>
      </c>
      <c r="AQ3807" s="9">
        <v>8</v>
      </c>
      <c r="AR3807" s="9">
        <v>9</v>
      </c>
      <c r="AS3807" s="9">
        <v>10</v>
      </c>
      <c r="AT3807" s="9">
        <v>11</v>
      </c>
      <c r="AU3807" s="9">
        <v>12</v>
      </c>
      <c r="AV3807" s="9">
        <v>13</v>
      </c>
      <c r="AW3807" s="9">
        <v>14</v>
      </c>
      <c r="AX3807" s="9">
        <v>15</v>
      </c>
      <c r="AY3807" s="9">
        <v>16</v>
      </c>
      <c r="AZ3807" s="9">
        <v>20</v>
      </c>
      <c r="BA3807" s="9">
        <v>21</v>
      </c>
      <c r="BB3807" s="9">
        <v>1</v>
      </c>
      <c r="BC3807" s="9">
        <v>2</v>
      </c>
      <c r="BD3807" s="9">
        <v>3</v>
      </c>
      <c r="BE3807" s="9">
        <v>4</v>
      </c>
      <c r="BF3807" s="9">
        <v>5</v>
      </c>
      <c r="BG3807" s="9">
        <v>6</v>
      </c>
      <c r="BH3807" s="9">
        <v>7</v>
      </c>
      <c r="BI3807" s="9">
        <v>8</v>
      </c>
      <c r="BJ3807" s="9">
        <v>9</v>
      </c>
      <c r="BK3807" s="9">
        <v>10</v>
      </c>
      <c r="BL3807" s="9">
        <v>11</v>
      </c>
      <c r="BM3807" s="9">
        <v>12</v>
      </c>
      <c r="BN3807" s="9">
        <v>13</v>
      </c>
      <c r="BO3807" s="9">
        <v>14</v>
      </c>
      <c r="BP3807" s="9">
        <v>15</v>
      </c>
      <c r="BQ3807" s="9">
        <v>16</v>
      </c>
      <c r="BR3807" s="9">
        <v>20</v>
      </c>
      <c r="BS3807" s="9">
        <v>21</v>
      </c>
      <c r="BT3807" s="9">
        <v>1</v>
      </c>
      <c r="BU3807" s="9">
        <v>2</v>
      </c>
      <c r="BV3807" s="9">
        <v>3</v>
      </c>
      <c r="BW3807" s="9" t="s">
        <v>1798</v>
      </c>
      <c r="BX3807" s="9">
        <v>5</v>
      </c>
      <c r="BY3807" s="9">
        <v>6</v>
      </c>
      <c r="BZ3807" s="9">
        <v>7</v>
      </c>
      <c r="CA3807" s="9" t="s">
        <v>1917</v>
      </c>
      <c r="CB3807" s="121">
        <v>9</v>
      </c>
    </row>
    <row r="3808" spans="1:80" x14ac:dyDescent="0.25">
      <c r="A3808" s="134"/>
      <c r="B3808" s="134"/>
      <c r="C3808" s="134"/>
      <c r="D3808" s="136"/>
      <c r="E3808" s="136"/>
      <c r="F3808" s="136"/>
      <c r="G3808" s="138"/>
      <c r="H3808" s="16" t="s">
        <v>1015</v>
      </c>
      <c r="I3808" s="17">
        <f>SUM(I3804)</f>
        <v>3893777</v>
      </c>
      <c r="J3808" s="17">
        <f t="shared" ref="J3808:J3809" si="10025">SUM(K3808,L3808,P3808,Q3808)</f>
        <v>4422085</v>
      </c>
      <c r="K3808" s="17">
        <f t="shared" ref="K3808" si="10026">SUM(K3804)</f>
        <v>4279385</v>
      </c>
      <c r="L3808" s="17">
        <f t="shared" ref="L3808:L3809" si="10027">SUM(M3808:O3808)</f>
        <v>142700</v>
      </c>
      <c r="M3808" s="17">
        <f t="shared" ref="M3808:Q3808" si="10028">SUM(M3804)</f>
        <v>142700</v>
      </c>
      <c r="N3808" s="17">
        <f t="shared" si="10028"/>
        <v>0</v>
      </c>
      <c r="O3808" s="17">
        <f t="shared" si="10028"/>
        <v>0</v>
      </c>
      <c r="P3808" s="17">
        <f t="shared" si="10028"/>
        <v>0</v>
      </c>
      <c r="Q3808" s="17">
        <f t="shared" si="10028"/>
        <v>0</v>
      </c>
      <c r="R3808" s="17">
        <f t="shared" ref="R3808:AG3808" si="10029">SUM(R3804)</f>
        <v>142700</v>
      </c>
      <c r="S3808" s="17">
        <f t="shared" si="10029"/>
        <v>0</v>
      </c>
      <c r="T3808" s="17">
        <f t="shared" si="10029"/>
        <v>0</v>
      </c>
      <c r="U3808" s="17">
        <f t="shared" si="10029"/>
        <v>0</v>
      </c>
      <c r="V3808" s="17">
        <f t="shared" si="10029"/>
        <v>0</v>
      </c>
      <c r="W3808" s="17">
        <f t="shared" si="10029"/>
        <v>0</v>
      </c>
      <c r="X3808" s="17">
        <f t="shared" ref="X3808" si="10030">SUM(X3804)</f>
        <v>142700</v>
      </c>
      <c r="Y3808" s="17">
        <f t="shared" si="10029"/>
        <v>1148</v>
      </c>
      <c r="Z3808" s="17">
        <f t="shared" si="10029"/>
        <v>15286</v>
      </c>
      <c r="AA3808" s="17">
        <f t="shared" si="10029"/>
        <v>16377</v>
      </c>
      <c r="AB3808" s="17">
        <f t="shared" si="10029"/>
        <v>12812</v>
      </c>
      <c r="AC3808" s="17">
        <f t="shared" si="10029"/>
        <v>12297</v>
      </c>
      <c r="AD3808" s="17">
        <f t="shared" si="10029"/>
        <v>4047</v>
      </c>
      <c r="AE3808" s="17">
        <f t="shared" si="10029"/>
        <v>0</v>
      </c>
      <c r="AF3808" s="17">
        <f t="shared" si="10029"/>
        <v>3799</v>
      </c>
      <c r="AG3808" s="17">
        <f t="shared" si="10029"/>
        <v>13371</v>
      </c>
      <c r="AH3808" s="17">
        <v>79137</v>
      </c>
      <c r="AI3808" s="17">
        <v>63563</v>
      </c>
      <c r="AJ3808" s="17">
        <f t="shared" ref="AJ3808:AY3808" si="10031">SUM(AJ3804)</f>
        <v>0</v>
      </c>
      <c r="AK3808" s="17">
        <f t="shared" si="10031"/>
        <v>0</v>
      </c>
      <c r="AL3808" s="17">
        <f t="shared" si="10031"/>
        <v>0</v>
      </c>
      <c r="AM3808" s="17">
        <f t="shared" si="10031"/>
        <v>0</v>
      </c>
      <c r="AN3808" s="17">
        <f t="shared" si="10031"/>
        <v>0</v>
      </c>
      <c r="AO3808" s="17">
        <f t="shared" si="10031"/>
        <v>0</v>
      </c>
      <c r="AP3808" s="17">
        <f t="shared" ref="AP3808" si="10032">SUM(AP3804)</f>
        <v>0</v>
      </c>
      <c r="AQ3808" s="17">
        <f t="shared" si="10031"/>
        <v>0</v>
      </c>
      <c r="AR3808" s="17">
        <f t="shared" si="10031"/>
        <v>0</v>
      </c>
      <c r="AS3808" s="17">
        <f t="shared" si="10031"/>
        <v>0</v>
      </c>
      <c r="AT3808" s="17">
        <f t="shared" si="10031"/>
        <v>0</v>
      </c>
      <c r="AU3808" s="17">
        <f t="shared" si="10031"/>
        <v>0</v>
      </c>
      <c r="AV3808" s="17">
        <f t="shared" si="10031"/>
        <v>0</v>
      </c>
      <c r="AW3808" s="17">
        <f t="shared" si="10031"/>
        <v>0</v>
      </c>
      <c r="AX3808" s="17">
        <f t="shared" si="10031"/>
        <v>0</v>
      </c>
      <c r="AY3808" s="17">
        <f t="shared" si="10031"/>
        <v>0</v>
      </c>
      <c r="AZ3808" s="17">
        <v>0</v>
      </c>
      <c r="BA3808" s="17">
        <v>0</v>
      </c>
      <c r="BB3808" s="17">
        <f t="shared" ref="BB3808:BQ3808" si="10033">SUM(BB3804)</f>
        <v>0</v>
      </c>
      <c r="BC3808" s="17">
        <f t="shared" si="10033"/>
        <v>9500</v>
      </c>
      <c r="BD3808" s="17">
        <f t="shared" si="10033"/>
        <v>0</v>
      </c>
      <c r="BE3808" s="17">
        <f t="shared" si="10033"/>
        <v>28963</v>
      </c>
      <c r="BF3808" s="17">
        <f t="shared" si="10033"/>
        <v>0</v>
      </c>
      <c r="BG3808" s="17">
        <f t="shared" si="10033"/>
        <v>0</v>
      </c>
      <c r="BH3808" s="17">
        <f t="shared" ref="BH3808" si="10034">SUM(BH3804)</f>
        <v>38463</v>
      </c>
      <c r="BI3808" s="17">
        <f t="shared" si="10033"/>
        <v>0</v>
      </c>
      <c r="BJ3808" s="17">
        <f t="shared" si="10033"/>
        <v>6008</v>
      </c>
      <c r="BK3808" s="17">
        <f t="shared" si="10033"/>
        <v>11500</v>
      </c>
      <c r="BL3808" s="17">
        <f t="shared" si="10033"/>
        <v>0</v>
      </c>
      <c r="BM3808" s="17">
        <f t="shared" si="10033"/>
        <v>0</v>
      </c>
      <c r="BN3808" s="17">
        <f t="shared" si="10033"/>
        <v>0</v>
      </c>
      <c r="BO3808" s="17">
        <f t="shared" si="10033"/>
        <v>2500</v>
      </c>
      <c r="BP3808" s="17">
        <f t="shared" si="10033"/>
        <v>18455</v>
      </c>
      <c r="BQ3808" s="17">
        <f t="shared" si="10033"/>
        <v>0</v>
      </c>
      <c r="BR3808" s="17">
        <v>38463</v>
      </c>
      <c r="BS3808" s="17">
        <v>0</v>
      </c>
      <c r="BT3808" s="17">
        <f t="shared" ref="BT3808:BW3808" si="10035">SUM(BT3804)</f>
        <v>4690088</v>
      </c>
      <c r="BU3808" s="17">
        <f t="shared" ref="BU3808:BV3808" si="10036">SUM(BU3804)</f>
        <v>4553028</v>
      </c>
      <c r="BV3808" s="17">
        <f t="shared" si="10036"/>
        <v>2426691</v>
      </c>
      <c r="BW3808" s="17">
        <f t="shared" si="10035"/>
        <v>1149660</v>
      </c>
      <c r="BX3808" s="17">
        <f t="shared" ref="BX3808:BZ3808" si="10037">SUM(BX3804)</f>
        <v>443500</v>
      </c>
      <c r="BY3808" s="17">
        <f t="shared" si="10037"/>
        <v>353080</v>
      </c>
      <c r="BZ3808" s="17">
        <f t="shared" si="10037"/>
        <v>353080</v>
      </c>
      <c r="CA3808" s="17">
        <f>BV3808+BW3808</f>
        <v>3576351</v>
      </c>
      <c r="CB3808" s="125">
        <f>IF(BU3808=0,"-",CA3808/BU3808*100)</f>
        <v>78.548847052994191</v>
      </c>
    </row>
    <row r="3809" spans="1:80" x14ac:dyDescent="0.25">
      <c r="A3809" s="134"/>
      <c r="B3809" s="134"/>
      <c r="C3809" s="134"/>
      <c r="D3809" s="136"/>
      <c r="E3809" s="136"/>
      <c r="F3809" s="136"/>
      <c r="G3809" s="138"/>
      <c r="H3809" s="18" t="s">
        <v>86</v>
      </c>
      <c r="I3809" s="17">
        <f>SUM(I3808)</f>
        <v>3893777</v>
      </c>
      <c r="J3809" s="17">
        <f t="shared" si="10025"/>
        <v>4422085</v>
      </c>
      <c r="K3809" s="17">
        <f t="shared" ref="K3809" si="10038">SUM(K3808)</f>
        <v>4279385</v>
      </c>
      <c r="L3809" s="17">
        <f t="shared" si="10027"/>
        <v>142700</v>
      </c>
      <c r="M3809" s="17">
        <f t="shared" ref="M3809:Q3809" si="10039">SUM(M3808)</f>
        <v>142700</v>
      </c>
      <c r="N3809" s="17">
        <f t="shared" si="10039"/>
        <v>0</v>
      </c>
      <c r="O3809" s="17">
        <f t="shared" si="10039"/>
        <v>0</v>
      </c>
      <c r="P3809" s="17">
        <f t="shared" si="10039"/>
        <v>0</v>
      </c>
      <c r="Q3809" s="17">
        <f t="shared" si="10039"/>
        <v>0</v>
      </c>
      <c r="R3809" s="17">
        <f t="shared" ref="R3809:AG3809" si="10040">SUM(R3808)</f>
        <v>142700</v>
      </c>
      <c r="S3809" s="17">
        <f t="shared" si="10040"/>
        <v>0</v>
      </c>
      <c r="T3809" s="17">
        <f t="shared" si="10040"/>
        <v>0</v>
      </c>
      <c r="U3809" s="17">
        <f t="shared" si="10040"/>
        <v>0</v>
      </c>
      <c r="V3809" s="17">
        <f t="shared" si="10040"/>
        <v>0</v>
      </c>
      <c r="W3809" s="17">
        <f t="shared" si="10040"/>
        <v>0</v>
      </c>
      <c r="X3809" s="17">
        <f t="shared" ref="X3809" si="10041">SUM(X3808)</f>
        <v>142700</v>
      </c>
      <c r="Y3809" s="17">
        <f t="shared" si="10040"/>
        <v>1148</v>
      </c>
      <c r="Z3809" s="17">
        <f t="shared" si="10040"/>
        <v>15286</v>
      </c>
      <c r="AA3809" s="17">
        <f t="shared" si="10040"/>
        <v>16377</v>
      </c>
      <c r="AB3809" s="17">
        <f t="shared" si="10040"/>
        <v>12812</v>
      </c>
      <c r="AC3809" s="17">
        <f t="shared" si="10040"/>
        <v>12297</v>
      </c>
      <c r="AD3809" s="17">
        <f t="shared" si="10040"/>
        <v>4047</v>
      </c>
      <c r="AE3809" s="17">
        <f t="shared" si="10040"/>
        <v>0</v>
      </c>
      <c r="AF3809" s="17">
        <f t="shared" si="10040"/>
        <v>3799</v>
      </c>
      <c r="AG3809" s="17">
        <f t="shared" si="10040"/>
        <v>13371</v>
      </c>
      <c r="AH3809" s="17">
        <v>79137</v>
      </c>
      <c r="AI3809" s="17">
        <v>63563</v>
      </c>
      <c r="AJ3809" s="17">
        <f t="shared" ref="AJ3809:AY3809" si="10042">SUM(AJ3808)</f>
        <v>0</v>
      </c>
      <c r="AK3809" s="17">
        <f t="shared" si="10042"/>
        <v>0</v>
      </c>
      <c r="AL3809" s="17">
        <f t="shared" si="10042"/>
        <v>0</v>
      </c>
      <c r="AM3809" s="17">
        <f t="shared" si="10042"/>
        <v>0</v>
      </c>
      <c r="AN3809" s="17">
        <f t="shared" si="10042"/>
        <v>0</v>
      </c>
      <c r="AO3809" s="17">
        <f t="shared" si="10042"/>
        <v>0</v>
      </c>
      <c r="AP3809" s="17">
        <f t="shared" ref="AP3809" si="10043">SUM(AP3808)</f>
        <v>0</v>
      </c>
      <c r="AQ3809" s="17">
        <f t="shared" si="10042"/>
        <v>0</v>
      </c>
      <c r="AR3809" s="17">
        <f t="shared" si="10042"/>
        <v>0</v>
      </c>
      <c r="AS3809" s="17">
        <f t="shared" si="10042"/>
        <v>0</v>
      </c>
      <c r="AT3809" s="17">
        <f t="shared" si="10042"/>
        <v>0</v>
      </c>
      <c r="AU3809" s="17">
        <f t="shared" si="10042"/>
        <v>0</v>
      </c>
      <c r="AV3809" s="17">
        <f t="shared" si="10042"/>
        <v>0</v>
      </c>
      <c r="AW3809" s="17">
        <f t="shared" si="10042"/>
        <v>0</v>
      </c>
      <c r="AX3809" s="17">
        <f t="shared" si="10042"/>
        <v>0</v>
      </c>
      <c r="AY3809" s="17">
        <f t="shared" si="10042"/>
        <v>0</v>
      </c>
      <c r="AZ3809" s="17">
        <v>0</v>
      </c>
      <c r="BA3809" s="17">
        <v>0</v>
      </c>
      <c r="BB3809" s="17">
        <f t="shared" ref="BB3809:BQ3809" si="10044">SUM(BB3808)</f>
        <v>0</v>
      </c>
      <c r="BC3809" s="17">
        <f t="shared" si="10044"/>
        <v>9500</v>
      </c>
      <c r="BD3809" s="17">
        <f t="shared" si="10044"/>
        <v>0</v>
      </c>
      <c r="BE3809" s="17">
        <f t="shared" si="10044"/>
        <v>28963</v>
      </c>
      <c r="BF3809" s="17">
        <f t="shared" si="10044"/>
        <v>0</v>
      </c>
      <c r="BG3809" s="17">
        <f t="shared" si="10044"/>
        <v>0</v>
      </c>
      <c r="BH3809" s="17">
        <f t="shared" ref="BH3809" si="10045">SUM(BH3808)</f>
        <v>38463</v>
      </c>
      <c r="BI3809" s="17">
        <f t="shared" si="10044"/>
        <v>0</v>
      </c>
      <c r="BJ3809" s="17">
        <f t="shared" si="10044"/>
        <v>6008</v>
      </c>
      <c r="BK3809" s="17">
        <f t="shared" si="10044"/>
        <v>11500</v>
      </c>
      <c r="BL3809" s="17">
        <f t="shared" si="10044"/>
        <v>0</v>
      </c>
      <c r="BM3809" s="17">
        <f t="shared" si="10044"/>
        <v>0</v>
      </c>
      <c r="BN3809" s="17">
        <f t="shared" si="10044"/>
        <v>0</v>
      </c>
      <c r="BO3809" s="17">
        <f t="shared" si="10044"/>
        <v>2500</v>
      </c>
      <c r="BP3809" s="17">
        <f t="shared" si="10044"/>
        <v>18455</v>
      </c>
      <c r="BQ3809" s="17">
        <f t="shared" si="10044"/>
        <v>0</v>
      </c>
      <c r="BR3809" s="17">
        <v>38463</v>
      </c>
      <c r="BS3809" s="17">
        <v>0</v>
      </c>
      <c r="BT3809" s="17">
        <f t="shared" ref="BT3809:BW3809" si="10046">SUM(BT3808)</f>
        <v>4690088</v>
      </c>
      <c r="BU3809" s="17">
        <f t="shared" ref="BU3809:BV3809" si="10047">SUM(BU3808)</f>
        <v>4553028</v>
      </c>
      <c r="BV3809" s="17">
        <f t="shared" si="10047"/>
        <v>2426691</v>
      </c>
      <c r="BW3809" s="17">
        <f t="shared" si="10046"/>
        <v>1149660</v>
      </c>
      <c r="BX3809" s="17">
        <f t="shared" ref="BX3809" si="10048">SUM(BX3808)</f>
        <v>443500</v>
      </c>
      <c r="BY3809" s="17">
        <f t="shared" ref="BY3809" si="10049">SUM(BY3808)</f>
        <v>353080</v>
      </c>
      <c r="BZ3809" s="17">
        <f t="shared" ref="BZ3809" si="10050">SUM(BZ3808)</f>
        <v>353080</v>
      </c>
      <c r="CA3809" s="17">
        <f>BV3809+BW3809</f>
        <v>3576351</v>
      </c>
      <c r="CB3809" s="125">
        <f>IF(BU3809=0,"-",CA3809/BU3809*100)</f>
        <v>78.548847052994191</v>
      </c>
    </row>
    <row r="3810" spans="1:80" x14ac:dyDescent="0.25">
      <c r="A3810" s="139"/>
      <c r="B3810" s="139"/>
      <c r="C3810" s="139"/>
      <c r="D3810" s="140"/>
      <c r="E3810" s="140"/>
      <c r="F3810" s="140"/>
      <c r="G3810" s="141"/>
      <c r="X3810">
        <f t="shared" si="10016"/>
        <v>0</v>
      </c>
      <c r="AH3810">
        <v>0</v>
      </c>
      <c r="AI3810">
        <v>0</v>
      </c>
      <c r="AP3810">
        <f t="shared" si="10017"/>
        <v>0</v>
      </c>
      <c r="AZ3810">
        <v>0</v>
      </c>
      <c r="BA3810">
        <v>0</v>
      </c>
      <c r="BH3810">
        <f t="shared" si="10018"/>
        <v>0</v>
      </c>
      <c r="BR3810">
        <v>0</v>
      </c>
      <c r="BS3810">
        <v>0</v>
      </c>
      <c r="BU3810">
        <v>0</v>
      </c>
      <c r="BV3810">
        <v>0</v>
      </c>
      <c r="BW3810">
        <f t="shared" si="9987"/>
        <v>0</v>
      </c>
      <c r="CA3810">
        <f>BV3810+BW3810</f>
        <v>0</v>
      </c>
      <c r="CB3810" s="126" t="str">
        <f>IF(BU3810=0,"-",CA3810/BU3810*100)</f>
        <v>-</v>
      </c>
    </row>
    <row r="3811" spans="1:80" ht="15.75" thickBot="1" x14ac:dyDescent="0.3">
      <c r="A3811" s="13" t="s">
        <v>1</v>
      </c>
      <c r="B3811" s="13" t="s">
        <v>1</v>
      </c>
      <c r="C3811" s="13" t="s">
        <v>1</v>
      </c>
      <c r="D3811" s="74" t="s">
        <v>1</v>
      </c>
      <c r="E3811" s="74" t="s">
        <v>1</v>
      </c>
      <c r="F3811" s="74" t="s">
        <v>1</v>
      </c>
      <c r="G3811" s="13" t="s">
        <v>1</v>
      </c>
      <c r="H3811" s="19" t="s">
        <v>1</v>
      </c>
      <c r="I3811" s="19" t="s">
        <v>1</v>
      </c>
      <c r="J3811" s="19"/>
      <c r="K3811" s="19" t="s">
        <v>1</v>
      </c>
      <c r="L3811" s="19"/>
      <c r="M3811" s="19" t="s">
        <v>1</v>
      </c>
      <c r="N3811" s="19" t="s">
        <v>1</v>
      </c>
      <c r="O3811" s="19" t="s">
        <v>1</v>
      </c>
      <c r="P3811" s="31"/>
      <c r="Q3811" s="19" t="s">
        <v>1</v>
      </c>
      <c r="R3811" s="19" t="s">
        <v>1</v>
      </c>
      <c r="S3811" s="19"/>
      <c r="T3811" s="19"/>
      <c r="U3811" s="19"/>
      <c r="V3811" s="19"/>
      <c r="W3811" s="19"/>
      <c r="X3811" s="19"/>
      <c r="Y3811" s="19"/>
      <c r="Z3811" s="19"/>
      <c r="AA3811" s="19"/>
      <c r="AB3811" s="19"/>
      <c r="AC3811" s="19"/>
      <c r="AD3811" s="19"/>
      <c r="AE3811" s="19"/>
      <c r="AF3811" s="19"/>
      <c r="AG3811" s="19"/>
      <c r="AH3811" s="19">
        <v>0</v>
      </c>
      <c r="AI3811" s="19">
        <v>0</v>
      </c>
      <c r="AJ3811" s="19" t="s">
        <v>1</v>
      </c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>
        <v>0</v>
      </c>
      <c r="BA3811" s="19">
        <v>0</v>
      </c>
      <c r="BB3811" s="19" t="s">
        <v>1</v>
      </c>
      <c r="BC3811" s="19"/>
      <c r="BD3811" s="19"/>
      <c r="BE3811" s="19"/>
      <c r="BF3811" s="19"/>
      <c r="BG3811" s="19"/>
      <c r="BH3811" s="19"/>
      <c r="BI3811" s="19"/>
      <c r="BJ3811" s="19"/>
      <c r="BK3811" s="19"/>
      <c r="BL3811" s="19"/>
      <c r="BM3811" s="19"/>
      <c r="BN3811" s="19"/>
      <c r="BO3811" s="19"/>
      <c r="BP3811" s="19"/>
      <c r="BQ3811" s="19"/>
      <c r="BR3811" s="19">
        <v>0</v>
      </c>
      <c r="BS3811" s="19">
        <v>0</v>
      </c>
      <c r="BT3811" s="19"/>
      <c r="BU3811" s="19"/>
      <c r="BV3811" s="19"/>
      <c r="BW3811" s="19"/>
      <c r="BX3811" s="19" t="s">
        <v>1</v>
      </c>
      <c r="BY3811" s="19" t="s">
        <v>1</v>
      </c>
      <c r="BZ3811" s="19"/>
      <c r="CA3811" s="19">
        <f>BV3811+BW3811</f>
        <v>0</v>
      </c>
      <c r="CB3811" s="127"/>
    </row>
    <row r="3812" spans="1:80" ht="69.75" customHeight="1" thickBot="1" x14ac:dyDescent="0.3">
      <c r="A3812" s="5" t="s">
        <v>4</v>
      </c>
      <c r="B3812" s="5" t="s">
        <v>5</v>
      </c>
      <c r="C3812" s="5" t="s">
        <v>6</v>
      </c>
      <c r="D3812" s="80" t="s">
        <v>1</v>
      </c>
      <c r="E3812" s="88" t="s">
        <v>7</v>
      </c>
      <c r="F3812" s="88" t="s">
        <v>8</v>
      </c>
      <c r="G3812" s="5" t="s">
        <v>9</v>
      </c>
      <c r="H3812" s="5" t="s">
        <v>10</v>
      </c>
      <c r="I3812" s="5" t="s">
        <v>11</v>
      </c>
      <c r="J3812" s="5" t="s">
        <v>1809</v>
      </c>
      <c r="K3812" s="5" t="s">
        <v>12</v>
      </c>
      <c r="L3812" s="5" t="s">
        <v>13</v>
      </c>
      <c r="M3812" s="5" t="s">
        <v>14</v>
      </c>
      <c r="N3812" s="5" t="s">
        <v>15</v>
      </c>
      <c r="O3812" s="5" t="s">
        <v>16</v>
      </c>
      <c r="P3812" s="5" t="s">
        <v>17</v>
      </c>
      <c r="Q3812" s="5" t="s">
        <v>18</v>
      </c>
      <c r="R3812" s="71" t="s">
        <v>14</v>
      </c>
      <c r="S3812" s="71" t="s">
        <v>1843</v>
      </c>
      <c r="T3812" s="71" t="s">
        <v>1797</v>
      </c>
      <c r="U3812" s="71" t="s">
        <v>1832</v>
      </c>
      <c r="V3812" s="71" t="s">
        <v>1833</v>
      </c>
      <c r="W3812" s="71" t="s">
        <v>1834</v>
      </c>
      <c r="X3812" s="71" t="s">
        <v>1847</v>
      </c>
      <c r="Y3812" s="71" t="s">
        <v>1844</v>
      </c>
      <c r="Z3812" s="71" t="s">
        <v>1835</v>
      </c>
      <c r="AA3812" s="71" t="s">
        <v>1836</v>
      </c>
      <c r="AB3812" s="71" t="s">
        <v>1837</v>
      </c>
      <c r="AC3812" s="71" t="s">
        <v>1838</v>
      </c>
      <c r="AD3812" s="71" t="s">
        <v>1839</v>
      </c>
      <c r="AE3812" s="71" t="s">
        <v>1840</v>
      </c>
      <c r="AF3812" s="71" t="s">
        <v>1845</v>
      </c>
      <c r="AG3812" s="71" t="s">
        <v>1846</v>
      </c>
      <c r="AH3812" s="71" t="s">
        <v>1841</v>
      </c>
      <c r="AI3812" s="71" t="s">
        <v>1842</v>
      </c>
      <c r="AJ3812" s="72" t="s">
        <v>15</v>
      </c>
      <c r="AK3812" s="72" t="s">
        <v>1843</v>
      </c>
      <c r="AL3812" s="72" t="s">
        <v>1797</v>
      </c>
      <c r="AM3812" s="72" t="s">
        <v>1832</v>
      </c>
      <c r="AN3812" s="72" t="s">
        <v>1833</v>
      </c>
      <c r="AO3812" s="72" t="s">
        <v>1834</v>
      </c>
      <c r="AP3812" s="72" t="s">
        <v>1848</v>
      </c>
      <c r="AQ3812" s="72" t="s">
        <v>1844</v>
      </c>
      <c r="AR3812" s="72" t="s">
        <v>1835</v>
      </c>
      <c r="AS3812" s="72" t="s">
        <v>1836</v>
      </c>
      <c r="AT3812" s="72" t="s">
        <v>1837</v>
      </c>
      <c r="AU3812" s="72" t="s">
        <v>1838</v>
      </c>
      <c r="AV3812" s="72" t="s">
        <v>1839</v>
      </c>
      <c r="AW3812" s="72" t="s">
        <v>1840</v>
      </c>
      <c r="AX3812" s="72" t="s">
        <v>1845</v>
      </c>
      <c r="AY3812" s="72" t="s">
        <v>1846</v>
      </c>
      <c r="AZ3812" s="72" t="s">
        <v>1841</v>
      </c>
      <c r="BA3812" s="72" t="s">
        <v>1842</v>
      </c>
      <c r="BB3812" s="73" t="s">
        <v>16</v>
      </c>
      <c r="BC3812" s="73" t="s">
        <v>1843</v>
      </c>
      <c r="BD3812" s="73" t="s">
        <v>1797</v>
      </c>
      <c r="BE3812" s="73" t="s">
        <v>1832</v>
      </c>
      <c r="BF3812" s="73" t="s">
        <v>1833</v>
      </c>
      <c r="BG3812" s="73" t="s">
        <v>1834</v>
      </c>
      <c r="BH3812" s="73" t="s">
        <v>1849</v>
      </c>
      <c r="BI3812" s="73" t="s">
        <v>1844</v>
      </c>
      <c r="BJ3812" s="73" t="s">
        <v>1835</v>
      </c>
      <c r="BK3812" s="73" t="s">
        <v>1836</v>
      </c>
      <c r="BL3812" s="73" t="s">
        <v>1837</v>
      </c>
      <c r="BM3812" s="73" t="s">
        <v>1838</v>
      </c>
      <c r="BN3812" s="73" t="s">
        <v>1839</v>
      </c>
      <c r="BO3812" s="73" t="s">
        <v>1840</v>
      </c>
      <c r="BP3812" s="73" t="s">
        <v>1845</v>
      </c>
      <c r="BQ3812" s="73" t="s">
        <v>1846</v>
      </c>
      <c r="BR3812" s="73" t="s">
        <v>1841</v>
      </c>
      <c r="BS3812" s="73" t="s">
        <v>1842</v>
      </c>
      <c r="BT3812" s="5" t="s">
        <v>1911</v>
      </c>
      <c r="BU3812" s="5" t="s">
        <v>1942</v>
      </c>
      <c r="BV3812" s="5" t="s">
        <v>1943</v>
      </c>
      <c r="BW3812" s="5" t="s">
        <v>1944</v>
      </c>
      <c r="BX3812" s="5" t="s">
        <v>1945</v>
      </c>
      <c r="BY3812" s="5" t="s">
        <v>1946</v>
      </c>
      <c r="BZ3812" s="5" t="s">
        <v>1947</v>
      </c>
      <c r="CA3812" s="5" t="s">
        <v>1948</v>
      </c>
      <c r="CB3812" s="120" t="s">
        <v>1916</v>
      </c>
    </row>
    <row r="3813" spans="1:80" x14ac:dyDescent="0.25">
      <c r="A3813" s="6" t="s">
        <v>1</v>
      </c>
      <c r="B3813" s="6" t="s">
        <v>1</v>
      </c>
      <c r="C3813" s="6" t="s">
        <v>1</v>
      </c>
      <c r="D3813" s="81" t="s">
        <v>1</v>
      </c>
      <c r="E3813" s="81" t="s">
        <v>1</v>
      </c>
      <c r="F3813" s="94" t="s">
        <v>1</v>
      </c>
      <c r="G3813" s="7" t="s">
        <v>1</v>
      </c>
      <c r="H3813" s="8" t="s">
        <v>1</v>
      </c>
      <c r="I3813" s="9" t="s">
        <v>19</v>
      </c>
      <c r="J3813" s="9">
        <v>1</v>
      </c>
      <c r="K3813" s="9" t="s">
        <v>20</v>
      </c>
      <c r="L3813" s="9" t="s">
        <v>21</v>
      </c>
      <c r="M3813" s="9" t="s">
        <v>22</v>
      </c>
      <c r="N3813" s="9" t="s">
        <v>23</v>
      </c>
      <c r="O3813" s="9" t="s">
        <v>24</v>
      </c>
      <c r="P3813" s="9" t="s">
        <v>25</v>
      </c>
      <c r="Q3813" s="9" t="s">
        <v>26</v>
      </c>
      <c r="R3813" s="9">
        <v>1</v>
      </c>
      <c r="S3813" s="9">
        <v>2</v>
      </c>
      <c r="T3813" s="9">
        <v>3</v>
      </c>
      <c r="U3813" s="9">
        <v>4</v>
      </c>
      <c r="V3813" s="9">
        <v>5</v>
      </c>
      <c r="W3813" s="9">
        <v>6</v>
      </c>
      <c r="X3813" s="9">
        <v>7</v>
      </c>
      <c r="Y3813" s="9">
        <v>8</v>
      </c>
      <c r="Z3813" s="9">
        <v>9</v>
      </c>
      <c r="AA3813" s="9">
        <v>10</v>
      </c>
      <c r="AB3813" s="9">
        <v>11</v>
      </c>
      <c r="AC3813" s="9">
        <v>12</v>
      </c>
      <c r="AD3813" s="9">
        <v>13</v>
      </c>
      <c r="AE3813" s="9">
        <v>14</v>
      </c>
      <c r="AF3813" s="9">
        <v>15</v>
      </c>
      <c r="AG3813" s="9">
        <v>16</v>
      </c>
      <c r="AH3813" s="9">
        <v>20</v>
      </c>
      <c r="AI3813" s="9">
        <v>21</v>
      </c>
      <c r="AJ3813" s="9">
        <v>1</v>
      </c>
      <c r="AK3813" s="9">
        <v>2</v>
      </c>
      <c r="AL3813" s="9">
        <v>3</v>
      </c>
      <c r="AM3813" s="9">
        <v>4</v>
      </c>
      <c r="AN3813" s="9">
        <v>5</v>
      </c>
      <c r="AO3813" s="9">
        <v>6</v>
      </c>
      <c r="AP3813" s="9">
        <v>7</v>
      </c>
      <c r="AQ3813" s="9">
        <v>8</v>
      </c>
      <c r="AR3813" s="9">
        <v>9</v>
      </c>
      <c r="AS3813" s="9">
        <v>10</v>
      </c>
      <c r="AT3813" s="9">
        <v>11</v>
      </c>
      <c r="AU3813" s="9">
        <v>12</v>
      </c>
      <c r="AV3813" s="9">
        <v>13</v>
      </c>
      <c r="AW3813" s="9">
        <v>14</v>
      </c>
      <c r="AX3813" s="9">
        <v>15</v>
      </c>
      <c r="AY3813" s="9">
        <v>16</v>
      </c>
      <c r="AZ3813" s="9">
        <v>20</v>
      </c>
      <c r="BA3813" s="9">
        <v>21</v>
      </c>
      <c r="BB3813" s="9">
        <v>1</v>
      </c>
      <c r="BC3813" s="9">
        <v>2</v>
      </c>
      <c r="BD3813" s="9">
        <v>3</v>
      </c>
      <c r="BE3813" s="9">
        <v>4</v>
      </c>
      <c r="BF3813" s="9">
        <v>5</v>
      </c>
      <c r="BG3813" s="9">
        <v>6</v>
      </c>
      <c r="BH3813" s="9">
        <v>7</v>
      </c>
      <c r="BI3813" s="9">
        <v>8</v>
      </c>
      <c r="BJ3813" s="9">
        <v>9</v>
      </c>
      <c r="BK3813" s="9">
        <v>10</v>
      </c>
      <c r="BL3813" s="9">
        <v>11</v>
      </c>
      <c r="BM3813" s="9">
        <v>12</v>
      </c>
      <c r="BN3813" s="9">
        <v>13</v>
      </c>
      <c r="BO3813" s="9">
        <v>14</v>
      </c>
      <c r="BP3813" s="9">
        <v>15</v>
      </c>
      <c r="BQ3813" s="9">
        <v>16</v>
      </c>
      <c r="BR3813" s="9">
        <v>20</v>
      </c>
      <c r="BS3813" s="9">
        <v>21</v>
      </c>
      <c r="BT3813" s="9">
        <v>1</v>
      </c>
      <c r="BU3813" s="9">
        <v>2</v>
      </c>
      <c r="BV3813" s="9">
        <v>3</v>
      </c>
      <c r="BW3813" s="9" t="s">
        <v>1798</v>
      </c>
      <c r="BX3813" s="9">
        <v>5</v>
      </c>
      <c r="BY3813" s="9">
        <v>6</v>
      </c>
      <c r="BZ3813" s="9">
        <v>7</v>
      </c>
      <c r="CA3813" s="9" t="s">
        <v>1917</v>
      </c>
      <c r="CB3813" s="121">
        <v>9</v>
      </c>
    </row>
    <row r="3814" spans="1:80" x14ac:dyDescent="0.25">
      <c r="A3814" s="1" t="s">
        <v>928</v>
      </c>
      <c r="B3814" s="1" t="s">
        <v>88</v>
      </c>
      <c r="C3814" s="4" t="s">
        <v>1598</v>
      </c>
      <c r="D3814" s="79" t="s">
        <v>1599</v>
      </c>
      <c r="E3814" s="78" t="s">
        <v>1</v>
      </c>
      <c r="F3814" s="78" t="s">
        <v>1</v>
      </c>
      <c r="G3814" s="2" t="s">
        <v>1</v>
      </c>
      <c r="H3814" s="2" t="s">
        <v>1600</v>
      </c>
      <c r="I3814" s="3" t="s">
        <v>1</v>
      </c>
      <c r="J3814" s="3">
        <f t="shared" ref="J3814:J3845" si="10051">SUM(K3814,L3814,P3814,Q3814)</f>
        <v>0</v>
      </c>
      <c r="K3814" s="3" t="s">
        <v>1</v>
      </c>
      <c r="L3814" s="3"/>
      <c r="M3814" s="3" t="s">
        <v>1</v>
      </c>
      <c r="N3814" s="3" t="s">
        <v>1</v>
      </c>
      <c r="O3814" s="3" t="s">
        <v>1</v>
      </c>
      <c r="P3814" s="26"/>
      <c r="Q3814" s="3" t="s">
        <v>1</v>
      </c>
      <c r="R3814" s="3" t="s">
        <v>1</v>
      </c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>
        <v>0</v>
      </c>
      <c r="AI3814" s="3">
        <v>0</v>
      </c>
      <c r="AJ3814" s="3" t="s">
        <v>1</v>
      </c>
      <c r="AK3814" s="3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  <c r="AX3814" s="3"/>
      <c r="AY3814" s="3"/>
      <c r="AZ3814" s="3">
        <v>0</v>
      </c>
      <c r="BA3814" s="3">
        <v>0</v>
      </c>
      <c r="BB3814" s="3" t="s">
        <v>1</v>
      </c>
      <c r="BC3814" s="3"/>
      <c r="BD3814" s="3"/>
      <c r="BE3814" s="3"/>
      <c r="BF3814" s="3"/>
      <c r="BG3814" s="3"/>
      <c r="BH3814" s="3"/>
      <c r="BI3814" s="3"/>
      <c r="BJ3814" s="3"/>
      <c r="BK3814" s="3"/>
      <c r="BL3814" s="3"/>
      <c r="BM3814" s="3"/>
      <c r="BN3814" s="3"/>
      <c r="BO3814" s="3"/>
      <c r="BP3814" s="3"/>
      <c r="BQ3814" s="3"/>
      <c r="BR3814" s="3">
        <v>0</v>
      </c>
      <c r="BS3814" s="3">
        <v>0</v>
      </c>
      <c r="BT3814" s="3">
        <v>0</v>
      </c>
      <c r="BU3814" s="3"/>
      <c r="BV3814" s="3"/>
      <c r="BW3814" s="3"/>
      <c r="BX3814" s="3" t="s">
        <v>1</v>
      </c>
      <c r="BY3814" s="3" t="s">
        <v>1</v>
      </c>
      <c r="BZ3814" s="3"/>
      <c r="CA3814" s="3">
        <f t="shared" ref="CA3814:CA3845" si="10052">BV3814+BW3814</f>
        <v>0</v>
      </c>
      <c r="CB3814" s="122"/>
    </row>
    <row r="3815" spans="1:80" ht="33.75" x14ac:dyDescent="0.25">
      <c r="A3815" s="1" t="s">
        <v>1</v>
      </c>
      <c r="B3815" s="1" t="s">
        <v>1</v>
      </c>
      <c r="C3815" s="1" t="s">
        <v>1</v>
      </c>
      <c r="D3815" s="78" t="s">
        <v>1</v>
      </c>
      <c r="E3815" s="78" t="s">
        <v>1</v>
      </c>
      <c r="F3815" s="78" t="s">
        <v>1</v>
      </c>
      <c r="G3815" s="2" t="s">
        <v>1</v>
      </c>
      <c r="H3815" s="10" t="s">
        <v>30</v>
      </c>
      <c r="I3815" s="11">
        <f>SUM(I3816,I3824,I3826)</f>
        <v>2988145</v>
      </c>
      <c r="J3815" s="11">
        <f t="shared" si="10051"/>
        <v>3311888</v>
      </c>
      <c r="K3815" s="11">
        <f t="shared" ref="K3815" si="10053">SUM(K3816,K3824,K3826)</f>
        <v>3290488</v>
      </c>
      <c r="L3815" s="11">
        <f t="shared" ref="L3815:L3826" si="10054">SUM(M3815:O3815)</f>
        <v>21400</v>
      </c>
      <c r="M3815" s="11">
        <f t="shared" ref="M3815:Q3815" si="10055">SUM(M3816,M3824,M3826)</f>
        <v>21400</v>
      </c>
      <c r="N3815" s="11">
        <f t="shared" si="10055"/>
        <v>0</v>
      </c>
      <c r="O3815" s="11">
        <f t="shared" si="10055"/>
        <v>0</v>
      </c>
      <c r="P3815" s="11">
        <f t="shared" si="10055"/>
        <v>0</v>
      </c>
      <c r="Q3815" s="11">
        <f t="shared" si="10055"/>
        <v>0</v>
      </c>
      <c r="R3815" s="11">
        <f t="shared" ref="R3815:AG3815" si="10056">SUM(R3816,R3824,R3826)</f>
        <v>21400</v>
      </c>
      <c r="S3815" s="11">
        <f t="shared" si="10056"/>
        <v>0</v>
      </c>
      <c r="T3815" s="11">
        <f t="shared" si="10056"/>
        <v>0</v>
      </c>
      <c r="U3815" s="11">
        <f t="shared" si="10056"/>
        <v>0</v>
      </c>
      <c r="V3815" s="11">
        <f t="shared" si="10056"/>
        <v>0</v>
      </c>
      <c r="W3815" s="11">
        <f t="shared" si="10056"/>
        <v>0</v>
      </c>
      <c r="X3815" s="11">
        <f t="shared" ref="X3815" si="10057">SUM(X3816,X3824,X3826)</f>
        <v>21400</v>
      </c>
      <c r="Y3815" s="11">
        <f t="shared" si="10056"/>
        <v>400</v>
      </c>
      <c r="Z3815" s="11">
        <f t="shared" si="10056"/>
        <v>1260</v>
      </c>
      <c r="AA3815" s="11">
        <f t="shared" si="10056"/>
        <v>2285</v>
      </c>
      <c r="AB3815" s="11">
        <f t="shared" si="10056"/>
        <v>445</v>
      </c>
      <c r="AC3815" s="11">
        <f t="shared" si="10056"/>
        <v>0</v>
      </c>
      <c r="AD3815" s="11">
        <f t="shared" si="10056"/>
        <v>830</v>
      </c>
      <c r="AE3815" s="11">
        <f t="shared" si="10056"/>
        <v>0</v>
      </c>
      <c r="AF3815" s="11">
        <f t="shared" si="10056"/>
        <v>1030</v>
      </c>
      <c r="AG3815" s="11">
        <f t="shared" si="10056"/>
        <v>0</v>
      </c>
      <c r="AH3815" s="11">
        <v>6250</v>
      </c>
      <c r="AI3815" s="11">
        <v>15150</v>
      </c>
      <c r="AJ3815" s="11">
        <f t="shared" ref="AJ3815:AY3815" si="10058">SUM(AJ3816,AJ3824,AJ3826)</f>
        <v>0</v>
      </c>
      <c r="AK3815" s="11">
        <f t="shared" si="10058"/>
        <v>0</v>
      </c>
      <c r="AL3815" s="11">
        <f t="shared" si="10058"/>
        <v>0</v>
      </c>
      <c r="AM3815" s="11">
        <f t="shared" si="10058"/>
        <v>0</v>
      </c>
      <c r="AN3815" s="11">
        <f t="shared" si="10058"/>
        <v>0</v>
      </c>
      <c r="AO3815" s="11">
        <f t="shared" si="10058"/>
        <v>0</v>
      </c>
      <c r="AP3815" s="11">
        <f t="shared" ref="AP3815" si="10059">SUM(AP3816,AP3824,AP3826)</f>
        <v>0</v>
      </c>
      <c r="AQ3815" s="11">
        <f t="shared" si="10058"/>
        <v>0</v>
      </c>
      <c r="AR3815" s="11">
        <f t="shared" si="10058"/>
        <v>0</v>
      </c>
      <c r="AS3815" s="11">
        <f t="shared" si="10058"/>
        <v>0</v>
      </c>
      <c r="AT3815" s="11">
        <f t="shared" si="10058"/>
        <v>0</v>
      </c>
      <c r="AU3815" s="11">
        <f t="shared" si="10058"/>
        <v>0</v>
      </c>
      <c r="AV3815" s="11">
        <f t="shared" si="10058"/>
        <v>0</v>
      </c>
      <c r="AW3815" s="11">
        <f t="shared" si="10058"/>
        <v>0</v>
      </c>
      <c r="AX3815" s="11">
        <f t="shared" si="10058"/>
        <v>0</v>
      </c>
      <c r="AY3815" s="11">
        <f t="shared" si="10058"/>
        <v>0</v>
      </c>
      <c r="AZ3815" s="11">
        <v>0</v>
      </c>
      <c r="BA3815" s="11">
        <v>0</v>
      </c>
      <c r="BB3815" s="11">
        <f t="shared" ref="BB3815:BQ3815" si="10060">SUM(BB3816,BB3824,BB3826)</f>
        <v>0</v>
      </c>
      <c r="BC3815" s="11">
        <f t="shared" si="10060"/>
        <v>9953</v>
      </c>
      <c r="BD3815" s="11">
        <f t="shared" si="10060"/>
        <v>0</v>
      </c>
      <c r="BE3815" s="11">
        <f t="shared" si="10060"/>
        <v>25182</v>
      </c>
      <c r="BF3815" s="11">
        <f t="shared" si="10060"/>
        <v>0</v>
      </c>
      <c r="BG3815" s="11">
        <f t="shared" si="10060"/>
        <v>0</v>
      </c>
      <c r="BH3815" s="11">
        <f t="shared" ref="BH3815" si="10061">SUM(BH3816,BH3824,BH3826)</f>
        <v>35135</v>
      </c>
      <c r="BI3815" s="11">
        <f t="shared" si="10060"/>
        <v>0</v>
      </c>
      <c r="BJ3815" s="11">
        <f t="shared" si="10060"/>
        <v>5759</v>
      </c>
      <c r="BK3815" s="11">
        <f t="shared" si="10060"/>
        <v>11753</v>
      </c>
      <c r="BL3815" s="11">
        <f t="shared" si="10060"/>
        <v>0</v>
      </c>
      <c r="BM3815" s="11">
        <f t="shared" si="10060"/>
        <v>0</v>
      </c>
      <c r="BN3815" s="11">
        <f t="shared" si="10060"/>
        <v>0</v>
      </c>
      <c r="BO3815" s="11">
        <f t="shared" si="10060"/>
        <v>2500</v>
      </c>
      <c r="BP3815" s="11">
        <f t="shared" si="10060"/>
        <v>7000</v>
      </c>
      <c r="BQ3815" s="11">
        <f t="shared" si="10060"/>
        <v>8123</v>
      </c>
      <c r="BR3815" s="11">
        <v>35135</v>
      </c>
      <c r="BS3815" s="11">
        <v>0</v>
      </c>
      <c r="BT3815" s="11">
        <f t="shared" ref="BT3815:BZ3815" si="10062">SUM(BT3816,BT3824,BT3826)</f>
        <v>3472297</v>
      </c>
      <c r="BU3815" s="11">
        <f t="shared" si="10062"/>
        <v>3457961</v>
      </c>
      <c r="BV3815" s="11">
        <f t="shared" si="10062"/>
        <v>1904229</v>
      </c>
      <c r="BW3815" s="11">
        <f t="shared" si="10062"/>
        <v>890409</v>
      </c>
      <c r="BX3815" s="11">
        <f t="shared" si="10062"/>
        <v>321463</v>
      </c>
      <c r="BY3815" s="11">
        <f t="shared" si="10062"/>
        <v>284473</v>
      </c>
      <c r="BZ3815" s="11">
        <f t="shared" si="10062"/>
        <v>284473</v>
      </c>
      <c r="CA3815" s="11">
        <f t="shared" si="10052"/>
        <v>2794638</v>
      </c>
      <c r="CB3815" s="123">
        <f t="shared" ref="CB3815:CB3844" si="10063">IF(BU3815=0,"-",CA3815/BU3815*100)</f>
        <v>80.817510665967603</v>
      </c>
    </row>
    <row r="3816" spans="1:80" x14ac:dyDescent="0.25">
      <c r="A3816" s="4" t="s">
        <v>928</v>
      </c>
      <c r="B3816" s="4" t="s">
        <v>88</v>
      </c>
      <c r="C3816" s="4" t="s">
        <v>1598</v>
      </c>
      <c r="D3816" s="79" t="s">
        <v>1599</v>
      </c>
      <c r="E3816" s="78" t="s">
        <v>31</v>
      </c>
      <c r="F3816" s="78" t="s">
        <v>1</v>
      </c>
      <c r="G3816" s="2" t="s">
        <v>1</v>
      </c>
      <c r="H3816" s="2" t="s">
        <v>32</v>
      </c>
      <c r="I3816" s="12">
        <f>SUM(I3817,I3818)</f>
        <v>2573612</v>
      </c>
      <c r="J3816" s="12">
        <f t="shared" si="10051"/>
        <v>2851696</v>
      </c>
      <c r="K3816" s="12">
        <f t="shared" ref="K3816" si="10064">SUM(K3817,K3818)</f>
        <v>2851696</v>
      </c>
      <c r="L3816" s="12">
        <f t="shared" si="10054"/>
        <v>0</v>
      </c>
      <c r="M3816" s="12">
        <f t="shared" ref="M3816:Q3816" si="10065">SUM(M3817,M3818)</f>
        <v>0</v>
      </c>
      <c r="N3816" s="12">
        <f t="shared" si="10065"/>
        <v>0</v>
      </c>
      <c r="O3816" s="12">
        <f t="shared" si="10065"/>
        <v>0</v>
      </c>
      <c r="P3816" s="12">
        <f t="shared" si="10065"/>
        <v>0</v>
      </c>
      <c r="Q3816" s="12">
        <f t="shared" si="10065"/>
        <v>0</v>
      </c>
      <c r="R3816" s="12">
        <f t="shared" ref="R3816:AG3816" si="10066">SUM(R3817,R3818)</f>
        <v>0</v>
      </c>
      <c r="S3816" s="12">
        <f t="shared" si="10066"/>
        <v>0</v>
      </c>
      <c r="T3816" s="12">
        <f t="shared" si="10066"/>
        <v>0</v>
      </c>
      <c r="U3816" s="12">
        <f t="shared" si="10066"/>
        <v>0</v>
      </c>
      <c r="V3816" s="12">
        <f t="shared" si="10066"/>
        <v>0</v>
      </c>
      <c r="W3816" s="12">
        <f t="shared" si="10066"/>
        <v>0</v>
      </c>
      <c r="X3816" s="12">
        <f t="shared" ref="X3816" si="10067">SUM(X3817,X3818)</f>
        <v>0</v>
      </c>
      <c r="Y3816" s="12">
        <f t="shared" si="10066"/>
        <v>0</v>
      </c>
      <c r="Z3816" s="12">
        <f t="shared" si="10066"/>
        <v>0</v>
      </c>
      <c r="AA3816" s="12">
        <f t="shared" si="10066"/>
        <v>0</v>
      </c>
      <c r="AB3816" s="12">
        <f t="shared" si="10066"/>
        <v>0</v>
      </c>
      <c r="AC3816" s="12">
        <f t="shared" si="10066"/>
        <v>0</v>
      </c>
      <c r="AD3816" s="12">
        <f t="shared" si="10066"/>
        <v>0</v>
      </c>
      <c r="AE3816" s="12">
        <f t="shared" si="10066"/>
        <v>0</v>
      </c>
      <c r="AF3816" s="12">
        <f t="shared" si="10066"/>
        <v>0</v>
      </c>
      <c r="AG3816" s="12">
        <f t="shared" si="10066"/>
        <v>0</v>
      </c>
      <c r="AH3816" s="12">
        <v>0</v>
      </c>
      <c r="AI3816" s="12">
        <v>0</v>
      </c>
      <c r="AJ3816" s="12">
        <f t="shared" ref="AJ3816:AY3816" si="10068">SUM(AJ3817,AJ3818)</f>
        <v>0</v>
      </c>
      <c r="AK3816" s="12">
        <f t="shared" si="10068"/>
        <v>0</v>
      </c>
      <c r="AL3816" s="12">
        <f t="shared" si="10068"/>
        <v>0</v>
      </c>
      <c r="AM3816" s="12">
        <f t="shared" si="10068"/>
        <v>0</v>
      </c>
      <c r="AN3816" s="12">
        <f t="shared" si="10068"/>
        <v>0</v>
      </c>
      <c r="AO3816" s="12">
        <f t="shared" si="10068"/>
        <v>0</v>
      </c>
      <c r="AP3816" s="12">
        <f t="shared" ref="AP3816" si="10069">SUM(AP3817,AP3818)</f>
        <v>0</v>
      </c>
      <c r="AQ3816" s="12">
        <f t="shared" si="10068"/>
        <v>0</v>
      </c>
      <c r="AR3816" s="12">
        <f t="shared" si="10068"/>
        <v>0</v>
      </c>
      <c r="AS3816" s="12">
        <f t="shared" si="10068"/>
        <v>0</v>
      </c>
      <c r="AT3816" s="12">
        <f t="shared" si="10068"/>
        <v>0</v>
      </c>
      <c r="AU3816" s="12">
        <f t="shared" si="10068"/>
        <v>0</v>
      </c>
      <c r="AV3816" s="12">
        <f t="shared" si="10068"/>
        <v>0</v>
      </c>
      <c r="AW3816" s="12">
        <f t="shared" si="10068"/>
        <v>0</v>
      </c>
      <c r="AX3816" s="12">
        <f t="shared" si="10068"/>
        <v>0</v>
      </c>
      <c r="AY3816" s="12">
        <f t="shared" si="10068"/>
        <v>0</v>
      </c>
      <c r="AZ3816" s="12">
        <v>0</v>
      </c>
      <c r="BA3816" s="12">
        <v>0</v>
      </c>
      <c r="BB3816" s="12">
        <f t="shared" ref="BB3816:BQ3816" si="10070">SUM(BB3817,BB3818)</f>
        <v>0</v>
      </c>
      <c r="BC3816" s="12">
        <f t="shared" si="10070"/>
        <v>0</v>
      </c>
      <c r="BD3816" s="12">
        <f t="shared" si="10070"/>
        <v>0</v>
      </c>
      <c r="BE3816" s="12">
        <f t="shared" si="10070"/>
        <v>0</v>
      </c>
      <c r="BF3816" s="12">
        <f t="shared" si="10070"/>
        <v>0</v>
      </c>
      <c r="BG3816" s="12">
        <f t="shared" si="10070"/>
        <v>0</v>
      </c>
      <c r="BH3816" s="12">
        <f t="shared" ref="BH3816" si="10071">SUM(BH3817,BH3818)</f>
        <v>0</v>
      </c>
      <c r="BI3816" s="12">
        <f t="shared" si="10070"/>
        <v>0</v>
      </c>
      <c r="BJ3816" s="12">
        <f t="shared" si="10070"/>
        <v>0</v>
      </c>
      <c r="BK3816" s="12">
        <f t="shared" si="10070"/>
        <v>0</v>
      </c>
      <c r="BL3816" s="12">
        <f t="shared" si="10070"/>
        <v>0</v>
      </c>
      <c r="BM3816" s="12">
        <f t="shared" si="10070"/>
        <v>0</v>
      </c>
      <c r="BN3816" s="12">
        <f t="shared" si="10070"/>
        <v>0</v>
      </c>
      <c r="BO3816" s="12">
        <f t="shared" si="10070"/>
        <v>0</v>
      </c>
      <c r="BP3816" s="12">
        <f t="shared" si="10070"/>
        <v>0</v>
      </c>
      <c r="BQ3816" s="12">
        <f t="shared" si="10070"/>
        <v>0</v>
      </c>
      <c r="BR3816" s="12">
        <v>0</v>
      </c>
      <c r="BS3816" s="12">
        <v>0</v>
      </c>
      <c r="BT3816" s="12">
        <f t="shared" ref="BT3816:BZ3816" si="10072">SUM(BT3817,BT3818)</f>
        <v>2977585</v>
      </c>
      <c r="BU3816" s="12">
        <f t="shared" si="10072"/>
        <v>2984649</v>
      </c>
      <c r="BV3816" s="12">
        <f t="shared" si="10072"/>
        <v>1652126</v>
      </c>
      <c r="BW3816" s="12">
        <f t="shared" si="10072"/>
        <v>771000</v>
      </c>
      <c r="BX3816" s="12">
        <f t="shared" si="10072"/>
        <v>275000</v>
      </c>
      <c r="BY3816" s="12">
        <f t="shared" si="10072"/>
        <v>248000</v>
      </c>
      <c r="BZ3816" s="12">
        <f t="shared" si="10072"/>
        <v>248000</v>
      </c>
      <c r="CA3816" s="12">
        <f t="shared" si="10052"/>
        <v>2423126</v>
      </c>
      <c r="CB3816" s="124">
        <f t="shared" si="10063"/>
        <v>81.186296948150343</v>
      </c>
    </row>
    <row r="3817" spans="1:80" x14ac:dyDescent="0.25">
      <c r="A3817" s="4" t="s">
        <v>928</v>
      </c>
      <c r="B3817" s="4" t="s">
        <v>88</v>
      </c>
      <c r="C3817" s="4" t="s">
        <v>1598</v>
      </c>
      <c r="D3817" s="79" t="s">
        <v>1599</v>
      </c>
      <c r="E3817" s="89">
        <v>6111</v>
      </c>
      <c r="F3817" s="79"/>
      <c r="G3817" s="75" t="s">
        <v>1906</v>
      </c>
      <c r="H3817" s="13" t="s">
        <v>33</v>
      </c>
      <c r="I3817" s="14">
        <v>2276512</v>
      </c>
      <c r="J3817" s="14">
        <f t="shared" si="10051"/>
        <v>2517774</v>
      </c>
      <c r="K3817" s="14">
        <v>2517774</v>
      </c>
      <c r="L3817" s="14">
        <f t="shared" si="10054"/>
        <v>0</v>
      </c>
      <c r="M3817" s="14">
        <v>0</v>
      </c>
      <c r="N3817" s="14">
        <v>0</v>
      </c>
      <c r="O3817" s="14">
        <v>0</v>
      </c>
      <c r="P3817" s="14">
        <v>0</v>
      </c>
      <c r="Q3817" s="14">
        <v>0</v>
      </c>
      <c r="R3817" s="14">
        <v>0</v>
      </c>
      <c r="S3817" s="14"/>
      <c r="T3817" s="14"/>
      <c r="U3817" s="14"/>
      <c r="V3817" s="14"/>
      <c r="W3817" s="14"/>
      <c r="X3817" s="14">
        <f t="shared" si="10016"/>
        <v>0</v>
      </c>
      <c r="Y3817" s="14"/>
      <c r="Z3817" s="14"/>
      <c r="AA3817" s="14"/>
      <c r="AB3817" s="14"/>
      <c r="AC3817" s="14"/>
      <c r="AD3817" s="14"/>
      <c r="AE3817" s="14"/>
      <c r="AF3817" s="14"/>
      <c r="AG3817" s="14"/>
      <c r="AH3817" s="14">
        <v>0</v>
      </c>
      <c r="AI3817" s="14">
        <v>0</v>
      </c>
      <c r="AJ3817" s="14">
        <v>0</v>
      </c>
      <c r="AK3817" s="14"/>
      <c r="AL3817" s="14"/>
      <c r="AM3817" s="14"/>
      <c r="AN3817" s="14"/>
      <c r="AO3817" s="14"/>
      <c r="AP3817" s="14">
        <f t="shared" si="10017"/>
        <v>0</v>
      </c>
      <c r="AQ3817" s="14"/>
      <c r="AR3817" s="14"/>
      <c r="AS3817" s="14"/>
      <c r="AT3817" s="14"/>
      <c r="AU3817" s="14"/>
      <c r="AV3817" s="14"/>
      <c r="AW3817" s="14"/>
      <c r="AX3817" s="14"/>
      <c r="AY3817" s="14"/>
      <c r="AZ3817" s="14">
        <v>0</v>
      </c>
      <c r="BA3817" s="14">
        <v>0</v>
      </c>
      <c r="BB3817" s="14">
        <v>0</v>
      </c>
      <c r="BC3817" s="14"/>
      <c r="BD3817" s="14"/>
      <c r="BE3817" s="14"/>
      <c r="BF3817" s="14"/>
      <c r="BG3817" s="14"/>
      <c r="BH3817" s="14">
        <f t="shared" si="10018"/>
        <v>0</v>
      </c>
      <c r="BI3817" s="14"/>
      <c r="BJ3817" s="14"/>
      <c r="BK3817" s="14"/>
      <c r="BL3817" s="14"/>
      <c r="BM3817" s="14"/>
      <c r="BN3817" s="14"/>
      <c r="BO3817" s="14"/>
      <c r="BP3817" s="14"/>
      <c r="BQ3817" s="14"/>
      <c r="BR3817" s="14">
        <v>0</v>
      </c>
      <c r="BS3817" s="14">
        <v>0</v>
      </c>
      <c r="BT3817" s="14">
        <v>2643663</v>
      </c>
      <c r="BU3817" s="14">
        <v>2643663</v>
      </c>
      <c r="BV3817" s="14">
        <v>1443174</v>
      </c>
      <c r="BW3817" s="14">
        <f t="shared" si="9987"/>
        <v>702000</v>
      </c>
      <c r="BX3817" s="14">
        <v>252000</v>
      </c>
      <c r="BY3817" s="14">
        <v>225000</v>
      </c>
      <c r="BZ3817" s="14">
        <v>225000</v>
      </c>
      <c r="CA3817" s="14">
        <f t="shared" si="10052"/>
        <v>2145174</v>
      </c>
      <c r="CB3817" s="122">
        <f t="shared" si="10063"/>
        <v>81.14400360409023</v>
      </c>
    </row>
    <row r="3818" spans="1:80" x14ac:dyDescent="0.25">
      <c r="A3818" s="1" t="s">
        <v>928</v>
      </c>
      <c r="B3818" s="1" t="s">
        <v>88</v>
      </c>
      <c r="C3818" s="1" t="s">
        <v>1598</v>
      </c>
      <c r="D3818" s="82" t="s">
        <v>1599</v>
      </c>
      <c r="E3818" s="82" t="s">
        <v>34</v>
      </c>
      <c r="F3818" s="79" t="s">
        <v>1</v>
      </c>
      <c r="G3818" s="13" t="s">
        <v>1</v>
      </c>
      <c r="H3818" s="2" t="s">
        <v>35</v>
      </c>
      <c r="I3818" s="12">
        <f>SUM(I3819:I3823)</f>
        <v>297100</v>
      </c>
      <c r="J3818" s="12">
        <f t="shared" si="10051"/>
        <v>333922</v>
      </c>
      <c r="K3818" s="12">
        <f t="shared" ref="K3818" si="10073">SUM(K3819:K3823)</f>
        <v>333922</v>
      </c>
      <c r="L3818" s="12">
        <f t="shared" si="10054"/>
        <v>0</v>
      </c>
      <c r="M3818" s="12">
        <f t="shared" ref="M3818:Q3818" si="10074">SUM(M3819:M3823)</f>
        <v>0</v>
      </c>
      <c r="N3818" s="12">
        <f t="shared" si="10074"/>
        <v>0</v>
      </c>
      <c r="O3818" s="12">
        <f t="shared" si="10074"/>
        <v>0</v>
      </c>
      <c r="P3818" s="12">
        <f t="shared" si="10074"/>
        <v>0</v>
      </c>
      <c r="Q3818" s="12">
        <f t="shared" si="10074"/>
        <v>0</v>
      </c>
      <c r="R3818" s="12">
        <f t="shared" ref="R3818:AG3818" si="10075">SUM(R3819:R3823)</f>
        <v>0</v>
      </c>
      <c r="S3818" s="12">
        <f t="shared" si="10075"/>
        <v>0</v>
      </c>
      <c r="T3818" s="12">
        <f t="shared" si="10075"/>
        <v>0</v>
      </c>
      <c r="U3818" s="12">
        <f t="shared" si="10075"/>
        <v>0</v>
      </c>
      <c r="V3818" s="12">
        <f t="shared" si="10075"/>
        <v>0</v>
      </c>
      <c r="W3818" s="12">
        <f t="shared" si="10075"/>
        <v>0</v>
      </c>
      <c r="X3818" s="12">
        <f t="shared" si="10075"/>
        <v>0</v>
      </c>
      <c r="Y3818" s="12">
        <f t="shared" si="10075"/>
        <v>0</v>
      </c>
      <c r="Z3818" s="12">
        <f t="shared" si="10075"/>
        <v>0</v>
      </c>
      <c r="AA3818" s="12">
        <f t="shared" si="10075"/>
        <v>0</v>
      </c>
      <c r="AB3818" s="12">
        <f t="shared" si="10075"/>
        <v>0</v>
      </c>
      <c r="AC3818" s="12">
        <f t="shared" si="10075"/>
        <v>0</v>
      </c>
      <c r="AD3818" s="12">
        <f t="shared" si="10075"/>
        <v>0</v>
      </c>
      <c r="AE3818" s="12">
        <f t="shared" si="10075"/>
        <v>0</v>
      </c>
      <c r="AF3818" s="12">
        <f t="shared" si="10075"/>
        <v>0</v>
      </c>
      <c r="AG3818" s="12">
        <f t="shared" si="10075"/>
        <v>0</v>
      </c>
      <c r="AH3818" s="12">
        <v>0</v>
      </c>
      <c r="AI3818" s="12">
        <v>0</v>
      </c>
      <c r="AJ3818" s="12">
        <f t="shared" ref="AJ3818:AY3818" si="10076">SUM(AJ3819:AJ3823)</f>
        <v>0</v>
      </c>
      <c r="AK3818" s="12">
        <f t="shared" si="10076"/>
        <v>0</v>
      </c>
      <c r="AL3818" s="12">
        <f t="shared" si="10076"/>
        <v>0</v>
      </c>
      <c r="AM3818" s="12">
        <f t="shared" si="10076"/>
        <v>0</v>
      </c>
      <c r="AN3818" s="12">
        <f t="shared" si="10076"/>
        <v>0</v>
      </c>
      <c r="AO3818" s="12">
        <f t="shared" si="10076"/>
        <v>0</v>
      </c>
      <c r="AP3818" s="12">
        <f t="shared" si="10076"/>
        <v>0</v>
      </c>
      <c r="AQ3818" s="12">
        <f t="shared" si="10076"/>
        <v>0</v>
      </c>
      <c r="AR3818" s="12">
        <f t="shared" si="10076"/>
        <v>0</v>
      </c>
      <c r="AS3818" s="12">
        <f t="shared" si="10076"/>
        <v>0</v>
      </c>
      <c r="AT3818" s="12">
        <f t="shared" si="10076"/>
        <v>0</v>
      </c>
      <c r="AU3818" s="12">
        <f t="shared" si="10076"/>
        <v>0</v>
      </c>
      <c r="AV3818" s="12">
        <f t="shared" si="10076"/>
        <v>0</v>
      </c>
      <c r="AW3818" s="12">
        <f t="shared" si="10076"/>
        <v>0</v>
      </c>
      <c r="AX3818" s="12">
        <f t="shared" si="10076"/>
        <v>0</v>
      </c>
      <c r="AY3818" s="12">
        <f t="shared" si="10076"/>
        <v>0</v>
      </c>
      <c r="AZ3818" s="12">
        <v>0</v>
      </c>
      <c r="BA3818" s="12">
        <v>0</v>
      </c>
      <c r="BB3818" s="12">
        <f t="shared" ref="BB3818:BQ3818" si="10077">SUM(BB3819:BB3823)</f>
        <v>0</v>
      </c>
      <c r="BC3818" s="12">
        <f t="shared" si="10077"/>
        <v>0</v>
      </c>
      <c r="BD3818" s="12">
        <f t="shared" si="10077"/>
        <v>0</v>
      </c>
      <c r="BE3818" s="12">
        <f t="shared" si="10077"/>
        <v>0</v>
      </c>
      <c r="BF3818" s="12">
        <f t="shared" si="10077"/>
        <v>0</v>
      </c>
      <c r="BG3818" s="12">
        <f t="shared" si="10077"/>
        <v>0</v>
      </c>
      <c r="BH3818" s="12">
        <f t="shared" si="10077"/>
        <v>0</v>
      </c>
      <c r="BI3818" s="12">
        <f t="shared" si="10077"/>
        <v>0</v>
      </c>
      <c r="BJ3818" s="12">
        <f t="shared" si="10077"/>
        <v>0</v>
      </c>
      <c r="BK3818" s="12">
        <f t="shared" si="10077"/>
        <v>0</v>
      </c>
      <c r="BL3818" s="12">
        <f t="shared" si="10077"/>
        <v>0</v>
      </c>
      <c r="BM3818" s="12">
        <f t="shared" si="10077"/>
        <v>0</v>
      </c>
      <c r="BN3818" s="12">
        <f t="shared" si="10077"/>
        <v>0</v>
      </c>
      <c r="BO3818" s="12">
        <f t="shared" si="10077"/>
        <v>0</v>
      </c>
      <c r="BP3818" s="12">
        <f t="shared" si="10077"/>
        <v>0</v>
      </c>
      <c r="BQ3818" s="12">
        <f t="shared" si="10077"/>
        <v>0</v>
      </c>
      <c r="BR3818" s="12">
        <v>0</v>
      </c>
      <c r="BS3818" s="12">
        <v>0</v>
      </c>
      <c r="BT3818" s="12">
        <f t="shared" ref="BT3818:BX3818" si="10078">SUM(BT3819:BT3823)</f>
        <v>333922</v>
      </c>
      <c r="BU3818" s="12">
        <f t="shared" si="10078"/>
        <v>340986</v>
      </c>
      <c r="BV3818" s="12">
        <f t="shared" si="10078"/>
        <v>208952</v>
      </c>
      <c r="BW3818" s="12">
        <f t="shared" si="10078"/>
        <v>69000</v>
      </c>
      <c r="BX3818" s="12">
        <f t="shared" si="10078"/>
        <v>23000</v>
      </c>
      <c r="BY3818" s="12">
        <f t="shared" ref="BY3818" si="10079">SUM(BY3819:BY3823)</f>
        <v>23000</v>
      </c>
      <c r="BZ3818" s="12">
        <f t="shared" ref="BZ3818" si="10080">SUM(BZ3819:BZ3823)</f>
        <v>23000</v>
      </c>
      <c r="CA3818" s="12">
        <f t="shared" si="10052"/>
        <v>277952</v>
      </c>
      <c r="CB3818" s="124">
        <f t="shared" si="10063"/>
        <v>81.514197063809064</v>
      </c>
    </row>
    <row r="3819" spans="1:80" x14ac:dyDescent="0.25">
      <c r="A3819" s="4" t="s">
        <v>928</v>
      </c>
      <c r="B3819" s="4" t="s">
        <v>88</v>
      </c>
      <c r="C3819" s="4" t="s">
        <v>1598</v>
      </c>
      <c r="D3819" s="79" t="s">
        <v>1599</v>
      </c>
      <c r="E3819" s="89">
        <v>6112</v>
      </c>
      <c r="F3819" s="79" t="s">
        <v>1601</v>
      </c>
      <c r="G3819" s="75" t="s">
        <v>1906</v>
      </c>
      <c r="H3819" s="13" t="s">
        <v>92</v>
      </c>
      <c r="I3819" s="14">
        <v>39200</v>
      </c>
      <c r="J3819" s="14">
        <f t="shared" si="10051"/>
        <v>43120</v>
      </c>
      <c r="K3819" s="14">
        <v>43120</v>
      </c>
      <c r="L3819" s="14">
        <f t="shared" si="10054"/>
        <v>0</v>
      </c>
      <c r="M3819" s="14">
        <v>0</v>
      </c>
      <c r="N3819" s="14">
        <v>0</v>
      </c>
      <c r="O3819" s="14">
        <v>0</v>
      </c>
      <c r="P3819" s="14">
        <v>0</v>
      </c>
      <c r="Q3819" s="14">
        <v>0</v>
      </c>
      <c r="R3819" s="14">
        <v>0</v>
      </c>
      <c r="S3819" s="14"/>
      <c r="T3819" s="14"/>
      <c r="U3819" s="14"/>
      <c r="V3819" s="14"/>
      <c r="W3819" s="14"/>
      <c r="X3819" s="14">
        <f t="shared" si="10016"/>
        <v>0</v>
      </c>
      <c r="Y3819" s="14"/>
      <c r="Z3819" s="14"/>
      <c r="AA3819" s="14"/>
      <c r="AB3819" s="14"/>
      <c r="AC3819" s="14"/>
      <c r="AD3819" s="14"/>
      <c r="AE3819" s="14"/>
      <c r="AF3819" s="14"/>
      <c r="AG3819" s="14"/>
      <c r="AH3819" s="14">
        <v>0</v>
      </c>
      <c r="AI3819" s="14">
        <v>0</v>
      </c>
      <c r="AJ3819" s="14">
        <v>0</v>
      </c>
      <c r="AK3819" s="14"/>
      <c r="AL3819" s="14"/>
      <c r="AM3819" s="14"/>
      <c r="AN3819" s="14"/>
      <c r="AO3819" s="14"/>
      <c r="AP3819" s="14">
        <f t="shared" si="10017"/>
        <v>0</v>
      </c>
      <c r="AQ3819" s="14"/>
      <c r="AR3819" s="14"/>
      <c r="AS3819" s="14"/>
      <c r="AT3819" s="14"/>
      <c r="AU3819" s="14"/>
      <c r="AV3819" s="14"/>
      <c r="AW3819" s="14"/>
      <c r="AX3819" s="14"/>
      <c r="AY3819" s="14"/>
      <c r="AZ3819" s="14">
        <v>0</v>
      </c>
      <c r="BA3819" s="14">
        <v>0</v>
      </c>
      <c r="BB3819" s="14">
        <v>0</v>
      </c>
      <c r="BC3819" s="14"/>
      <c r="BD3819" s="14"/>
      <c r="BE3819" s="14"/>
      <c r="BF3819" s="14"/>
      <c r="BG3819" s="14"/>
      <c r="BH3819" s="14">
        <f t="shared" si="10018"/>
        <v>0</v>
      </c>
      <c r="BI3819" s="14"/>
      <c r="BJ3819" s="14"/>
      <c r="BK3819" s="14"/>
      <c r="BL3819" s="14"/>
      <c r="BM3819" s="14"/>
      <c r="BN3819" s="14"/>
      <c r="BO3819" s="14"/>
      <c r="BP3819" s="14"/>
      <c r="BQ3819" s="14"/>
      <c r="BR3819" s="14">
        <v>0</v>
      </c>
      <c r="BS3819" s="14">
        <v>0</v>
      </c>
      <c r="BT3819" s="14">
        <v>43120</v>
      </c>
      <c r="BU3819" s="14">
        <v>43120</v>
      </c>
      <c r="BV3819" s="14">
        <v>23693</v>
      </c>
      <c r="BW3819" s="14">
        <f t="shared" si="9987"/>
        <v>12000</v>
      </c>
      <c r="BX3819" s="14">
        <v>4000</v>
      </c>
      <c r="BY3819" s="14">
        <v>4000</v>
      </c>
      <c r="BZ3819" s="14">
        <v>4000</v>
      </c>
      <c r="CA3819" s="14">
        <f t="shared" si="10052"/>
        <v>35693</v>
      </c>
      <c r="CB3819" s="122">
        <f t="shared" si="10063"/>
        <v>82.775974025974037</v>
      </c>
    </row>
    <row r="3820" spans="1:80" x14ac:dyDescent="0.25">
      <c r="A3820" s="4" t="s">
        <v>928</v>
      </c>
      <c r="B3820" s="4" t="s">
        <v>88</v>
      </c>
      <c r="C3820" s="4" t="s">
        <v>1598</v>
      </c>
      <c r="D3820" s="79" t="s">
        <v>1599</v>
      </c>
      <c r="E3820" s="89">
        <v>6112</v>
      </c>
      <c r="F3820" s="79" t="s">
        <v>1602</v>
      </c>
      <c r="G3820" s="75" t="s">
        <v>1906</v>
      </c>
      <c r="H3820" s="13" t="s">
        <v>39</v>
      </c>
      <c r="I3820" s="14">
        <v>178000</v>
      </c>
      <c r="J3820" s="14">
        <f t="shared" si="10051"/>
        <v>195800</v>
      </c>
      <c r="K3820" s="14">
        <v>195800</v>
      </c>
      <c r="L3820" s="14">
        <f t="shared" si="10054"/>
        <v>0</v>
      </c>
      <c r="M3820" s="14">
        <v>0</v>
      </c>
      <c r="N3820" s="14">
        <v>0</v>
      </c>
      <c r="O3820" s="14">
        <v>0</v>
      </c>
      <c r="P3820" s="14">
        <v>0</v>
      </c>
      <c r="Q3820" s="14">
        <v>0</v>
      </c>
      <c r="R3820" s="14">
        <v>0</v>
      </c>
      <c r="S3820" s="14"/>
      <c r="T3820" s="14"/>
      <c r="U3820" s="14"/>
      <c r="V3820" s="14"/>
      <c r="W3820" s="14"/>
      <c r="X3820" s="14">
        <f t="shared" si="10016"/>
        <v>0</v>
      </c>
      <c r="Y3820" s="14"/>
      <c r="Z3820" s="14"/>
      <c r="AA3820" s="14"/>
      <c r="AB3820" s="14"/>
      <c r="AC3820" s="14"/>
      <c r="AD3820" s="14"/>
      <c r="AE3820" s="14"/>
      <c r="AF3820" s="14"/>
      <c r="AG3820" s="14"/>
      <c r="AH3820" s="14">
        <v>0</v>
      </c>
      <c r="AI3820" s="14">
        <v>0</v>
      </c>
      <c r="AJ3820" s="14">
        <v>0</v>
      </c>
      <c r="AK3820" s="14"/>
      <c r="AL3820" s="14"/>
      <c r="AM3820" s="14"/>
      <c r="AN3820" s="14"/>
      <c r="AO3820" s="14"/>
      <c r="AP3820" s="14">
        <f t="shared" si="10017"/>
        <v>0</v>
      </c>
      <c r="AQ3820" s="14"/>
      <c r="AR3820" s="14"/>
      <c r="AS3820" s="14"/>
      <c r="AT3820" s="14"/>
      <c r="AU3820" s="14"/>
      <c r="AV3820" s="14"/>
      <c r="AW3820" s="14"/>
      <c r="AX3820" s="14"/>
      <c r="AY3820" s="14"/>
      <c r="AZ3820" s="14">
        <v>0</v>
      </c>
      <c r="BA3820" s="14">
        <v>0</v>
      </c>
      <c r="BB3820" s="14">
        <v>0</v>
      </c>
      <c r="BC3820" s="14"/>
      <c r="BD3820" s="14"/>
      <c r="BE3820" s="14"/>
      <c r="BF3820" s="14"/>
      <c r="BG3820" s="14"/>
      <c r="BH3820" s="14">
        <f t="shared" si="10018"/>
        <v>0</v>
      </c>
      <c r="BI3820" s="14"/>
      <c r="BJ3820" s="14"/>
      <c r="BK3820" s="14"/>
      <c r="BL3820" s="14"/>
      <c r="BM3820" s="14"/>
      <c r="BN3820" s="14"/>
      <c r="BO3820" s="14"/>
      <c r="BP3820" s="14"/>
      <c r="BQ3820" s="14"/>
      <c r="BR3820" s="14">
        <v>0</v>
      </c>
      <c r="BS3820" s="14">
        <v>0</v>
      </c>
      <c r="BT3820" s="14">
        <v>195800</v>
      </c>
      <c r="BU3820" s="14">
        <v>195800</v>
      </c>
      <c r="BV3820" s="14">
        <v>115273</v>
      </c>
      <c r="BW3820" s="14">
        <f t="shared" si="9987"/>
        <v>57000</v>
      </c>
      <c r="BX3820" s="14">
        <v>19000</v>
      </c>
      <c r="BY3820" s="14">
        <v>19000</v>
      </c>
      <c r="BZ3820" s="14">
        <v>19000</v>
      </c>
      <c r="CA3820" s="14">
        <f t="shared" si="10052"/>
        <v>172273</v>
      </c>
      <c r="CB3820" s="122">
        <f t="shared" si="10063"/>
        <v>87.984167517875377</v>
      </c>
    </row>
    <row r="3821" spans="1:80" x14ac:dyDescent="0.25">
      <c r="A3821" s="4" t="s">
        <v>928</v>
      </c>
      <c r="B3821" s="4" t="s">
        <v>88</v>
      </c>
      <c r="C3821" s="4" t="s">
        <v>1598</v>
      </c>
      <c r="D3821" s="79" t="s">
        <v>1599</v>
      </c>
      <c r="E3821" s="89">
        <v>6112</v>
      </c>
      <c r="F3821" s="79" t="s">
        <v>1603</v>
      </c>
      <c r="G3821" s="75" t="s">
        <v>1906</v>
      </c>
      <c r="H3821" s="13" t="s">
        <v>41</v>
      </c>
      <c r="I3821" s="14">
        <v>33000</v>
      </c>
      <c r="J3821" s="14">
        <f t="shared" si="10051"/>
        <v>45432</v>
      </c>
      <c r="K3821" s="14">
        <v>45432</v>
      </c>
      <c r="L3821" s="14">
        <f t="shared" si="10054"/>
        <v>0</v>
      </c>
      <c r="M3821" s="14">
        <v>0</v>
      </c>
      <c r="N3821" s="14">
        <v>0</v>
      </c>
      <c r="O3821" s="14">
        <v>0</v>
      </c>
      <c r="P3821" s="14">
        <v>0</v>
      </c>
      <c r="Q3821" s="14">
        <v>0</v>
      </c>
      <c r="R3821" s="14">
        <v>0</v>
      </c>
      <c r="S3821" s="14"/>
      <c r="T3821" s="14"/>
      <c r="U3821" s="14"/>
      <c r="V3821" s="14"/>
      <c r="W3821" s="14"/>
      <c r="X3821" s="14">
        <f t="shared" si="10016"/>
        <v>0</v>
      </c>
      <c r="Y3821" s="14"/>
      <c r="Z3821" s="14"/>
      <c r="AA3821" s="14"/>
      <c r="AB3821" s="14"/>
      <c r="AC3821" s="14"/>
      <c r="AD3821" s="14"/>
      <c r="AE3821" s="14"/>
      <c r="AF3821" s="14"/>
      <c r="AG3821" s="14"/>
      <c r="AH3821" s="14">
        <v>0</v>
      </c>
      <c r="AI3821" s="14">
        <v>0</v>
      </c>
      <c r="AJ3821" s="14">
        <v>0</v>
      </c>
      <c r="AK3821" s="14"/>
      <c r="AL3821" s="14"/>
      <c r="AM3821" s="14"/>
      <c r="AN3821" s="14"/>
      <c r="AO3821" s="14"/>
      <c r="AP3821" s="14">
        <f t="shared" si="10017"/>
        <v>0</v>
      </c>
      <c r="AQ3821" s="14"/>
      <c r="AR3821" s="14"/>
      <c r="AS3821" s="14"/>
      <c r="AT3821" s="14"/>
      <c r="AU3821" s="14"/>
      <c r="AV3821" s="14"/>
      <c r="AW3821" s="14"/>
      <c r="AX3821" s="14"/>
      <c r="AY3821" s="14"/>
      <c r="AZ3821" s="14">
        <v>0</v>
      </c>
      <c r="BA3821" s="14">
        <v>0</v>
      </c>
      <c r="BB3821" s="14">
        <v>0</v>
      </c>
      <c r="BC3821" s="14"/>
      <c r="BD3821" s="14"/>
      <c r="BE3821" s="14"/>
      <c r="BF3821" s="14"/>
      <c r="BG3821" s="14"/>
      <c r="BH3821" s="14">
        <f t="shared" si="10018"/>
        <v>0</v>
      </c>
      <c r="BI3821" s="14"/>
      <c r="BJ3821" s="14"/>
      <c r="BK3821" s="14"/>
      <c r="BL3821" s="14"/>
      <c r="BM3821" s="14"/>
      <c r="BN3821" s="14"/>
      <c r="BO3821" s="14"/>
      <c r="BP3821" s="14"/>
      <c r="BQ3821" s="14"/>
      <c r="BR3821" s="14">
        <v>0</v>
      </c>
      <c r="BS3821" s="14">
        <v>0</v>
      </c>
      <c r="BT3821" s="14">
        <v>45432</v>
      </c>
      <c r="BU3821" s="14">
        <v>52496</v>
      </c>
      <c r="BV3821" s="14">
        <v>52496</v>
      </c>
      <c r="BW3821" s="14">
        <f t="shared" si="9987"/>
        <v>0</v>
      </c>
      <c r="BX3821" s="14"/>
      <c r="BY3821" s="14"/>
      <c r="BZ3821" s="14"/>
      <c r="CA3821" s="14">
        <f t="shared" si="10052"/>
        <v>52496</v>
      </c>
      <c r="CB3821" s="122">
        <f t="shared" si="10063"/>
        <v>100</v>
      </c>
    </row>
    <row r="3822" spans="1:80" x14ac:dyDescent="0.25">
      <c r="A3822" s="4" t="s">
        <v>928</v>
      </c>
      <c r="B3822" s="4" t="s">
        <v>88</v>
      </c>
      <c r="C3822" s="4" t="s">
        <v>1598</v>
      </c>
      <c r="D3822" s="79" t="s">
        <v>1599</v>
      </c>
      <c r="E3822" s="89">
        <v>6112</v>
      </c>
      <c r="F3822" s="79" t="s">
        <v>1604</v>
      </c>
      <c r="G3822" s="75" t="s">
        <v>1906</v>
      </c>
      <c r="H3822" s="13" t="s">
        <v>37</v>
      </c>
      <c r="I3822" s="14">
        <v>31000</v>
      </c>
      <c r="J3822" s="14">
        <f t="shared" si="10051"/>
        <v>32080</v>
      </c>
      <c r="K3822" s="14">
        <v>32080</v>
      </c>
      <c r="L3822" s="14">
        <f t="shared" si="10054"/>
        <v>0</v>
      </c>
      <c r="M3822" s="14">
        <v>0</v>
      </c>
      <c r="N3822" s="14">
        <v>0</v>
      </c>
      <c r="O3822" s="14">
        <v>0</v>
      </c>
      <c r="P3822" s="14">
        <v>0</v>
      </c>
      <c r="Q3822" s="14">
        <v>0</v>
      </c>
      <c r="R3822" s="14">
        <v>0</v>
      </c>
      <c r="S3822" s="14"/>
      <c r="T3822" s="14"/>
      <c r="U3822" s="14"/>
      <c r="V3822" s="14"/>
      <c r="W3822" s="14"/>
      <c r="X3822" s="14">
        <f t="shared" si="10016"/>
        <v>0</v>
      </c>
      <c r="Y3822" s="14"/>
      <c r="Z3822" s="14"/>
      <c r="AA3822" s="14"/>
      <c r="AB3822" s="14"/>
      <c r="AC3822" s="14"/>
      <c r="AD3822" s="14"/>
      <c r="AE3822" s="14"/>
      <c r="AF3822" s="14"/>
      <c r="AG3822" s="14"/>
      <c r="AH3822" s="14">
        <v>0</v>
      </c>
      <c r="AI3822" s="14">
        <v>0</v>
      </c>
      <c r="AJ3822" s="14">
        <v>0</v>
      </c>
      <c r="AK3822" s="14"/>
      <c r="AL3822" s="14"/>
      <c r="AM3822" s="14"/>
      <c r="AN3822" s="14"/>
      <c r="AO3822" s="14"/>
      <c r="AP3822" s="14">
        <f t="shared" si="10017"/>
        <v>0</v>
      </c>
      <c r="AQ3822" s="14"/>
      <c r="AR3822" s="14"/>
      <c r="AS3822" s="14"/>
      <c r="AT3822" s="14"/>
      <c r="AU3822" s="14"/>
      <c r="AV3822" s="14"/>
      <c r="AW3822" s="14"/>
      <c r="AX3822" s="14"/>
      <c r="AY3822" s="14"/>
      <c r="AZ3822" s="14">
        <v>0</v>
      </c>
      <c r="BA3822" s="14">
        <v>0</v>
      </c>
      <c r="BB3822" s="14">
        <v>0</v>
      </c>
      <c r="BC3822" s="14"/>
      <c r="BD3822" s="14"/>
      <c r="BE3822" s="14"/>
      <c r="BF3822" s="14"/>
      <c r="BG3822" s="14"/>
      <c r="BH3822" s="14">
        <f t="shared" si="10018"/>
        <v>0</v>
      </c>
      <c r="BI3822" s="14"/>
      <c r="BJ3822" s="14"/>
      <c r="BK3822" s="14"/>
      <c r="BL3822" s="14"/>
      <c r="BM3822" s="14"/>
      <c r="BN3822" s="14"/>
      <c r="BO3822" s="14"/>
      <c r="BP3822" s="14"/>
      <c r="BQ3822" s="14"/>
      <c r="BR3822" s="14">
        <v>0</v>
      </c>
      <c r="BS3822" s="14">
        <v>0</v>
      </c>
      <c r="BT3822" s="14">
        <v>32080</v>
      </c>
      <c r="BU3822" s="14">
        <v>32080</v>
      </c>
      <c r="BV3822" s="14">
        <v>0</v>
      </c>
      <c r="BW3822" s="14">
        <f t="shared" si="9987"/>
        <v>0</v>
      </c>
      <c r="BX3822" s="14"/>
      <c r="BY3822" s="14"/>
      <c r="BZ3822" s="14"/>
      <c r="CA3822" s="14">
        <f t="shared" si="10052"/>
        <v>0</v>
      </c>
      <c r="CB3822" s="122">
        <f t="shared" si="10063"/>
        <v>0</v>
      </c>
    </row>
    <row r="3823" spans="1:80" x14ac:dyDescent="0.25">
      <c r="A3823" s="4" t="s">
        <v>928</v>
      </c>
      <c r="B3823" s="4" t="s">
        <v>88</v>
      </c>
      <c r="C3823" s="4" t="s">
        <v>1598</v>
      </c>
      <c r="D3823" s="79" t="s">
        <v>1599</v>
      </c>
      <c r="E3823" s="89">
        <v>6112</v>
      </c>
      <c r="F3823" s="79" t="s">
        <v>1605</v>
      </c>
      <c r="G3823" s="75" t="s">
        <v>1906</v>
      </c>
      <c r="H3823" s="13" t="s">
        <v>43</v>
      </c>
      <c r="I3823" s="14">
        <v>15900</v>
      </c>
      <c r="J3823" s="14">
        <f t="shared" si="10051"/>
        <v>17490</v>
      </c>
      <c r="K3823" s="14">
        <v>17490</v>
      </c>
      <c r="L3823" s="14">
        <f t="shared" si="10054"/>
        <v>0</v>
      </c>
      <c r="M3823" s="14">
        <v>0</v>
      </c>
      <c r="N3823" s="14">
        <v>0</v>
      </c>
      <c r="O3823" s="14">
        <v>0</v>
      </c>
      <c r="P3823" s="14">
        <v>0</v>
      </c>
      <c r="Q3823" s="14">
        <v>0</v>
      </c>
      <c r="R3823" s="14">
        <v>0</v>
      </c>
      <c r="S3823" s="14"/>
      <c r="T3823" s="14"/>
      <c r="U3823" s="14"/>
      <c r="V3823" s="14"/>
      <c r="W3823" s="14"/>
      <c r="X3823" s="14">
        <f t="shared" si="10016"/>
        <v>0</v>
      </c>
      <c r="Y3823" s="14"/>
      <c r="Z3823" s="14"/>
      <c r="AA3823" s="14"/>
      <c r="AB3823" s="14"/>
      <c r="AC3823" s="14"/>
      <c r="AD3823" s="14"/>
      <c r="AE3823" s="14"/>
      <c r="AF3823" s="14"/>
      <c r="AG3823" s="14"/>
      <c r="AH3823" s="14">
        <v>0</v>
      </c>
      <c r="AI3823" s="14">
        <v>0</v>
      </c>
      <c r="AJ3823" s="14">
        <v>0</v>
      </c>
      <c r="AK3823" s="14"/>
      <c r="AL3823" s="14"/>
      <c r="AM3823" s="14"/>
      <c r="AN3823" s="14"/>
      <c r="AO3823" s="14"/>
      <c r="AP3823" s="14">
        <f t="shared" si="10017"/>
        <v>0</v>
      </c>
      <c r="AQ3823" s="14"/>
      <c r="AR3823" s="14"/>
      <c r="AS3823" s="14"/>
      <c r="AT3823" s="14"/>
      <c r="AU3823" s="14"/>
      <c r="AV3823" s="14"/>
      <c r="AW3823" s="14"/>
      <c r="AX3823" s="14"/>
      <c r="AY3823" s="14"/>
      <c r="AZ3823" s="14">
        <v>0</v>
      </c>
      <c r="BA3823" s="14">
        <v>0</v>
      </c>
      <c r="BB3823" s="14">
        <v>0</v>
      </c>
      <c r="BC3823" s="14"/>
      <c r="BD3823" s="14"/>
      <c r="BE3823" s="14"/>
      <c r="BF3823" s="14"/>
      <c r="BG3823" s="14"/>
      <c r="BH3823" s="14">
        <f t="shared" si="10018"/>
        <v>0</v>
      </c>
      <c r="BI3823" s="14"/>
      <c r="BJ3823" s="14"/>
      <c r="BK3823" s="14"/>
      <c r="BL3823" s="14"/>
      <c r="BM3823" s="14"/>
      <c r="BN3823" s="14"/>
      <c r="BO3823" s="14"/>
      <c r="BP3823" s="14"/>
      <c r="BQ3823" s="14"/>
      <c r="BR3823" s="14">
        <v>0</v>
      </c>
      <c r="BS3823" s="14">
        <v>0</v>
      </c>
      <c r="BT3823" s="14">
        <v>17490</v>
      </c>
      <c r="BU3823" s="14">
        <v>17490</v>
      </c>
      <c r="BV3823" s="14">
        <v>17490</v>
      </c>
      <c r="BW3823" s="14">
        <f t="shared" si="9987"/>
        <v>0</v>
      </c>
      <c r="BX3823" s="14"/>
      <c r="BY3823" s="14"/>
      <c r="BZ3823" s="14"/>
      <c r="CA3823" s="14">
        <f t="shared" si="10052"/>
        <v>17490</v>
      </c>
      <c r="CB3823" s="122">
        <f t="shared" si="10063"/>
        <v>100</v>
      </c>
    </row>
    <row r="3824" spans="1:80" x14ac:dyDescent="0.25">
      <c r="A3824" s="4" t="s">
        <v>928</v>
      </c>
      <c r="B3824" s="4" t="s">
        <v>88</v>
      </c>
      <c r="C3824" s="4" t="s">
        <v>1598</v>
      </c>
      <c r="D3824" s="79" t="s">
        <v>1599</v>
      </c>
      <c r="E3824" s="78" t="s">
        <v>44</v>
      </c>
      <c r="F3824" s="78" t="s">
        <v>1</v>
      </c>
      <c r="G3824" s="2" t="s">
        <v>1</v>
      </c>
      <c r="H3824" s="2" t="s">
        <v>45</v>
      </c>
      <c r="I3824" s="12">
        <f>SUM(I3825)</f>
        <v>239033</v>
      </c>
      <c r="J3824" s="12">
        <f t="shared" si="10051"/>
        <v>264366</v>
      </c>
      <c r="K3824" s="12">
        <f t="shared" ref="K3824:Q3824" si="10081">SUM(K3825)</f>
        <v>264366</v>
      </c>
      <c r="L3824" s="12">
        <f t="shared" si="10054"/>
        <v>0</v>
      </c>
      <c r="M3824" s="12">
        <f t="shared" si="10081"/>
        <v>0</v>
      </c>
      <c r="N3824" s="12">
        <f t="shared" si="10081"/>
        <v>0</v>
      </c>
      <c r="O3824" s="12">
        <f t="shared" si="10081"/>
        <v>0</v>
      </c>
      <c r="P3824" s="12">
        <f t="shared" si="10081"/>
        <v>0</v>
      </c>
      <c r="Q3824" s="12">
        <f t="shared" si="10081"/>
        <v>0</v>
      </c>
      <c r="R3824" s="12">
        <f t="shared" ref="R3824:AG3824" si="10082">SUM(R3825)</f>
        <v>0</v>
      </c>
      <c r="S3824" s="12">
        <f t="shared" si="10082"/>
        <v>0</v>
      </c>
      <c r="T3824" s="12">
        <f t="shared" si="10082"/>
        <v>0</v>
      </c>
      <c r="U3824" s="12">
        <f t="shared" si="10082"/>
        <v>0</v>
      </c>
      <c r="V3824" s="12">
        <f t="shared" si="10082"/>
        <v>0</v>
      </c>
      <c r="W3824" s="12">
        <f t="shared" si="10082"/>
        <v>0</v>
      </c>
      <c r="X3824" s="12">
        <f t="shared" si="10082"/>
        <v>0</v>
      </c>
      <c r="Y3824" s="12">
        <f t="shared" si="10082"/>
        <v>0</v>
      </c>
      <c r="Z3824" s="12">
        <f t="shared" si="10082"/>
        <v>0</v>
      </c>
      <c r="AA3824" s="12">
        <f t="shared" si="10082"/>
        <v>0</v>
      </c>
      <c r="AB3824" s="12">
        <f t="shared" si="10082"/>
        <v>0</v>
      </c>
      <c r="AC3824" s="12">
        <f t="shared" si="10082"/>
        <v>0</v>
      </c>
      <c r="AD3824" s="12">
        <f t="shared" si="10082"/>
        <v>0</v>
      </c>
      <c r="AE3824" s="12">
        <f t="shared" si="10082"/>
        <v>0</v>
      </c>
      <c r="AF3824" s="12">
        <f t="shared" si="10082"/>
        <v>0</v>
      </c>
      <c r="AG3824" s="12">
        <f t="shared" si="10082"/>
        <v>0</v>
      </c>
      <c r="AH3824" s="12">
        <v>0</v>
      </c>
      <c r="AI3824" s="12">
        <v>0</v>
      </c>
      <c r="AJ3824" s="12">
        <f t="shared" ref="AJ3824:AY3824" si="10083">SUM(AJ3825)</f>
        <v>0</v>
      </c>
      <c r="AK3824" s="12">
        <f t="shared" si="10083"/>
        <v>0</v>
      </c>
      <c r="AL3824" s="12">
        <f t="shared" si="10083"/>
        <v>0</v>
      </c>
      <c r="AM3824" s="12">
        <f t="shared" si="10083"/>
        <v>0</v>
      </c>
      <c r="AN3824" s="12">
        <f t="shared" si="10083"/>
        <v>0</v>
      </c>
      <c r="AO3824" s="12">
        <f t="shared" si="10083"/>
        <v>0</v>
      </c>
      <c r="AP3824" s="12">
        <f t="shared" si="10083"/>
        <v>0</v>
      </c>
      <c r="AQ3824" s="12">
        <f t="shared" si="10083"/>
        <v>0</v>
      </c>
      <c r="AR3824" s="12">
        <f t="shared" si="10083"/>
        <v>0</v>
      </c>
      <c r="AS3824" s="12">
        <f t="shared" si="10083"/>
        <v>0</v>
      </c>
      <c r="AT3824" s="12">
        <f t="shared" si="10083"/>
        <v>0</v>
      </c>
      <c r="AU3824" s="12">
        <f t="shared" si="10083"/>
        <v>0</v>
      </c>
      <c r="AV3824" s="12">
        <f t="shared" si="10083"/>
        <v>0</v>
      </c>
      <c r="AW3824" s="12">
        <f t="shared" si="10083"/>
        <v>0</v>
      </c>
      <c r="AX3824" s="12">
        <f t="shared" si="10083"/>
        <v>0</v>
      </c>
      <c r="AY3824" s="12">
        <f t="shared" si="10083"/>
        <v>0</v>
      </c>
      <c r="AZ3824" s="12">
        <v>0</v>
      </c>
      <c r="BA3824" s="12">
        <v>0</v>
      </c>
      <c r="BB3824" s="12">
        <f t="shared" ref="BB3824:BQ3824" si="10084">SUM(BB3825)</f>
        <v>0</v>
      </c>
      <c r="BC3824" s="12">
        <f t="shared" si="10084"/>
        <v>0</v>
      </c>
      <c r="BD3824" s="12">
        <f t="shared" si="10084"/>
        <v>0</v>
      </c>
      <c r="BE3824" s="12">
        <f t="shared" si="10084"/>
        <v>0</v>
      </c>
      <c r="BF3824" s="12">
        <f t="shared" si="10084"/>
        <v>0</v>
      </c>
      <c r="BG3824" s="12">
        <f t="shared" si="10084"/>
        <v>0</v>
      </c>
      <c r="BH3824" s="12">
        <f t="shared" si="10084"/>
        <v>0</v>
      </c>
      <c r="BI3824" s="12">
        <f t="shared" si="10084"/>
        <v>0</v>
      </c>
      <c r="BJ3824" s="12">
        <f t="shared" si="10084"/>
        <v>0</v>
      </c>
      <c r="BK3824" s="12">
        <f t="shared" si="10084"/>
        <v>0</v>
      </c>
      <c r="BL3824" s="12">
        <f t="shared" si="10084"/>
        <v>0</v>
      </c>
      <c r="BM3824" s="12">
        <f t="shared" si="10084"/>
        <v>0</v>
      </c>
      <c r="BN3824" s="12">
        <f t="shared" si="10084"/>
        <v>0</v>
      </c>
      <c r="BO3824" s="12">
        <f t="shared" si="10084"/>
        <v>0</v>
      </c>
      <c r="BP3824" s="12">
        <f t="shared" si="10084"/>
        <v>0</v>
      </c>
      <c r="BQ3824" s="12">
        <f t="shared" si="10084"/>
        <v>0</v>
      </c>
      <c r="BR3824" s="12">
        <v>0</v>
      </c>
      <c r="BS3824" s="12">
        <v>0</v>
      </c>
      <c r="BT3824" s="12">
        <f t="shared" ref="BT3824:BZ3824" si="10085">SUM(BT3825)</f>
        <v>277584</v>
      </c>
      <c r="BU3824" s="12">
        <f t="shared" si="10085"/>
        <v>277584</v>
      </c>
      <c r="BV3824" s="12">
        <f t="shared" si="10085"/>
        <v>148488</v>
      </c>
      <c r="BW3824" s="12">
        <f t="shared" si="10085"/>
        <v>70000</v>
      </c>
      <c r="BX3824" s="12">
        <f t="shared" si="10085"/>
        <v>25000</v>
      </c>
      <c r="BY3824" s="12">
        <f t="shared" si="10085"/>
        <v>22500</v>
      </c>
      <c r="BZ3824" s="12">
        <f t="shared" si="10085"/>
        <v>22500</v>
      </c>
      <c r="CA3824" s="12">
        <f t="shared" si="10052"/>
        <v>218488</v>
      </c>
      <c r="CB3824" s="124">
        <f t="shared" si="10063"/>
        <v>78.710588506542166</v>
      </c>
    </row>
    <row r="3825" spans="1:80" x14ac:dyDescent="0.25">
      <c r="A3825" s="4" t="s">
        <v>928</v>
      </c>
      <c r="B3825" s="4" t="s">
        <v>88</v>
      </c>
      <c r="C3825" s="4" t="s">
        <v>1598</v>
      </c>
      <c r="D3825" s="79" t="s">
        <v>1599</v>
      </c>
      <c r="E3825" s="89">
        <v>6121</v>
      </c>
      <c r="F3825" s="79"/>
      <c r="G3825" s="75" t="s">
        <v>1906</v>
      </c>
      <c r="H3825" s="13" t="s">
        <v>46</v>
      </c>
      <c r="I3825" s="14">
        <v>239033</v>
      </c>
      <c r="J3825" s="14">
        <f t="shared" si="10051"/>
        <v>264366</v>
      </c>
      <c r="K3825" s="14">
        <v>264366</v>
      </c>
      <c r="L3825" s="14">
        <f t="shared" si="10054"/>
        <v>0</v>
      </c>
      <c r="M3825" s="14">
        <v>0</v>
      </c>
      <c r="N3825" s="14">
        <v>0</v>
      </c>
      <c r="O3825" s="14">
        <v>0</v>
      </c>
      <c r="P3825" s="14">
        <v>0</v>
      </c>
      <c r="Q3825" s="14">
        <v>0</v>
      </c>
      <c r="R3825" s="14">
        <v>0</v>
      </c>
      <c r="S3825" s="14"/>
      <c r="T3825" s="14"/>
      <c r="U3825" s="14"/>
      <c r="V3825" s="14"/>
      <c r="W3825" s="14"/>
      <c r="X3825" s="14">
        <f t="shared" si="10016"/>
        <v>0</v>
      </c>
      <c r="Y3825" s="14"/>
      <c r="Z3825" s="14"/>
      <c r="AA3825" s="14"/>
      <c r="AB3825" s="14"/>
      <c r="AC3825" s="14"/>
      <c r="AD3825" s="14"/>
      <c r="AE3825" s="14"/>
      <c r="AF3825" s="14"/>
      <c r="AG3825" s="14"/>
      <c r="AH3825" s="14">
        <v>0</v>
      </c>
      <c r="AI3825" s="14">
        <v>0</v>
      </c>
      <c r="AJ3825" s="14">
        <v>0</v>
      </c>
      <c r="AK3825" s="14"/>
      <c r="AL3825" s="14"/>
      <c r="AM3825" s="14"/>
      <c r="AN3825" s="14"/>
      <c r="AO3825" s="14"/>
      <c r="AP3825" s="14">
        <f t="shared" si="10017"/>
        <v>0</v>
      </c>
      <c r="AQ3825" s="14"/>
      <c r="AR3825" s="14"/>
      <c r="AS3825" s="14"/>
      <c r="AT3825" s="14"/>
      <c r="AU3825" s="14"/>
      <c r="AV3825" s="14"/>
      <c r="AW3825" s="14"/>
      <c r="AX3825" s="14"/>
      <c r="AY3825" s="14"/>
      <c r="AZ3825" s="14">
        <v>0</v>
      </c>
      <c r="BA3825" s="14">
        <v>0</v>
      </c>
      <c r="BB3825" s="14">
        <v>0</v>
      </c>
      <c r="BC3825" s="14"/>
      <c r="BD3825" s="14"/>
      <c r="BE3825" s="14"/>
      <c r="BF3825" s="14"/>
      <c r="BG3825" s="14"/>
      <c r="BH3825" s="14">
        <f t="shared" si="10018"/>
        <v>0</v>
      </c>
      <c r="BI3825" s="14"/>
      <c r="BJ3825" s="14"/>
      <c r="BK3825" s="14"/>
      <c r="BL3825" s="14"/>
      <c r="BM3825" s="14"/>
      <c r="BN3825" s="14"/>
      <c r="BO3825" s="14"/>
      <c r="BP3825" s="14"/>
      <c r="BQ3825" s="14"/>
      <c r="BR3825" s="14">
        <v>0</v>
      </c>
      <c r="BS3825" s="14">
        <v>0</v>
      </c>
      <c r="BT3825" s="14">
        <v>277584</v>
      </c>
      <c r="BU3825" s="14">
        <v>277584</v>
      </c>
      <c r="BV3825" s="14">
        <v>148488</v>
      </c>
      <c r="BW3825" s="14">
        <f t="shared" si="9987"/>
        <v>70000</v>
      </c>
      <c r="BX3825" s="14">
        <v>25000</v>
      </c>
      <c r="BY3825" s="14">
        <v>22500</v>
      </c>
      <c r="BZ3825" s="14">
        <v>22500</v>
      </c>
      <c r="CA3825" s="14">
        <f t="shared" si="10052"/>
        <v>218488</v>
      </c>
      <c r="CB3825" s="122">
        <f t="shared" si="10063"/>
        <v>78.710588506542166</v>
      </c>
    </row>
    <row r="3826" spans="1:80" x14ac:dyDescent="0.25">
      <c r="A3826" s="4" t="s">
        <v>928</v>
      </c>
      <c r="B3826" s="4" t="s">
        <v>88</v>
      </c>
      <c r="C3826" s="4" t="s">
        <v>1598</v>
      </c>
      <c r="D3826" s="79" t="s">
        <v>1599</v>
      </c>
      <c r="E3826" s="78" t="s">
        <v>47</v>
      </c>
      <c r="F3826" s="78" t="s">
        <v>1</v>
      </c>
      <c r="G3826" s="2" t="s">
        <v>1</v>
      </c>
      <c r="H3826" s="2" t="s">
        <v>48</v>
      </c>
      <c r="I3826" s="12">
        <f>SUM(I3827:I3833)</f>
        <v>175500</v>
      </c>
      <c r="J3826" s="12">
        <f t="shared" si="10051"/>
        <v>195826</v>
      </c>
      <c r="K3826" s="12">
        <f t="shared" ref="K3826" si="10086">SUM(K3827:K3833)</f>
        <v>174426</v>
      </c>
      <c r="L3826" s="12">
        <f t="shared" si="10054"/>
        <v>21400</v>
      </c>
      <c r="M3826" s="12">
        <f t="shared" ref="M3826:Q3826" si="10087">SUM(M3827:M3833)</f>
        <v>21400</v>
      </c>
      <c r="N3826" s="12">
        <f t="shared" si="10087"/>
        <v>0</v>
      </c>
      <c r="O3826" s="12">
        <f t="shared" si="10087"/>
        <v>0</v>
      </c>
      <c r="P3826" s="12">
        <f t="shared" si="10087"/>
        <v>0</v>
      </c>
      <c r="Q3826" s="12">
        <f t="shared" si="10087"/>
        <v>0</v>
      </c>
      <c r="R3826" s="12">
        <f t="shared" ref="R3826:AG3826" si="10088">SUM(R3827:R3833)</f>
        <v>21400</v>
      </c>
      <c r="S3826" s="12">
        <f t="shared" si="10088"/>
        <v>0</v>
      </c>
      <c r="T3826" s="12">
        <f t="shared" si="10088"/>
        <v>0</v>
      </c>
      <c r="U3826" s="12">
        <f t="shared" si="10088"/>
        <v>0</v>
      </c>
      <c r="V3826" s="12">
        <f t="shared" si="10088"/>
        <v>0</v>
      </c>
      <c r="W3826" s="12">
        <f t="shared" si="10088"/>
        <v>0</v>
      </c>
      <c r="X3826" s="12">
        <f t="shared" si="10088"/>
        <v>21400</v>
      </c>
      <c r="Y3826" s="12">
        <f t="shared" si="10088"/>
        <v>400</v>
      </c>
      <c r="Z3826" s="12">
        <f t="shared" si="10088"/>
        <v>1260</v>
      </c>
      <c r="AA3826" s="12">
        <f t="shared" si="10088"/>
        <v>2285</v>
      </c>
      <c r="AB3826" s="12">
        <f t="shared" si="10088"/>
        <v>445</v>
      </c>
      <c r="AC3826" s="12">
        <f t="shared" si="10088"/>
        <v>0</v>
      </c>
      <c r="AD3826" s="12">
        <f t="shared" si="10088"/>
        <v>830</v>
      </c>
      <c r="AE3826" s="12">
        <f t="shared" si="10088"/>
        <v>0</v>
      </c>
      <c r="AF3826" s="12">
        <f t="shared" si="10088"/>
        <v>1030</v>
      </c>
      <c r="AG3826" s="12">
        <f t="shared" si="10088"/>
        <v>0</v>
      </c>
      <c r="AH3826" s="12">
        <v>6250</v>
      </c>
      <c r="AI3826" s="12">
        <v>15150</v>
      </c>
      <c r="AJ3826" s="12">
        <f t="shared" ref="AJ3826:AY3826" si="10089">SUM(AJ3827:AJ3833)</f>
        <v>0</v>
      </c>
      <c r="AK3826" s="12">
        <f t="shared" si="10089"/>
        <v>0</v>
      </c>
      <c r="AL3826" s="12">
        <f t="shared" si="10089"/>
        <v>0</v>
      </c>
      <c r="AM3826" s="12">
        <f t="shared" si="10089"/>
        <v>0</v>
      </c>
      <c r="AN3826" s="12">
        <f t="shared" si="10089"/>
        <v>0</v>
      </c>
      <c r="AO3826" s="12">
        <f t="shared" si="10089"/>
        <v>0</v>
      </c>
      <c r="AP3826" s="12">
        <f t="shared" si="10089"/>
        <v>0</v>
      </c>
      <c r="AQ3826" s="12">
        <f t="shared" si="10089"/>
        <v>0</v>
      </c>
      <c r="AR3826" s="12">
        <f t="shared" si="10089"/>
        <v>0</v>
      </c>
      <c r="AS3826" s="12">
        <f t="shared" si="10089"/>
        <v>0</v>
      </c>
      <c r="AT3826" s="12">
        <f t="shared" si="10089"/>
        <v>0</v>
      </c>
      <c r="AU3826" s="12">
        <f t="shared" si="10089"/>
        <v>0</v>
      </c>
      <c r="AV3826" s="12">
        <f t="shared" si="10089"/>
        <v>0</v>
      </c>
      <c r="AW3826" s="12">
        <f t="shared" si="10089"/>
        <v>0</v>
      </c>
      <c r="AX3826" s="12">
        <f t="shared" si="10089"/>
        <v>0</v>
      </c>
      <c r="AY3826" s="12">
        <f t="shared" si="10089"/>
        <v>0</v>
      </c>
      <c r="AZ3826" s="12">
        <v>0</v>
      </c>
      <c r="BA3826" s="12">
        <v>0</v>
      </c>
      <c r="BB3826" s="12">
        <f t="shared" ref="BB3826:BQ3826" si="10090">SUM(BB3827:BB3833)</f>
        <v>0</v>
      </c>
      <c r="BC3826" s="12">
        <f t="shared" si="10090"/>
        <v>9953</v>
      </c>
      <c r="BD3826" s="12">
        <f t="shared" si="10090"/>
        <v>0</v>
      </c>
      <c r="BE3826" s="12">
        <f t="shared" si="10090"/>
        <v>25182</v>
      </c>
      <c r="BF3826" s="12">
        <f t="shared" si="10090"/>
        <v>0</v>
      </c>
      <c r="BG3826" s="12">
        <f t="shared" si="10090"/>
        <v>0</v>
      </c>
      <c r="BH3826" s="12">
        <f t="shared" si="10090"/>
        <v>35135</v>
      </c>
      <c r="BI3826" s="12">
        <f t="shared" si="10090"/>
        <v>0</v>
      </c>
      <c r="BJ3826" s="12">
        <f t="shared" si="10090"/>
        <v>5759</v>
      </c>
      <c r="BK3826" s="12">
        <f t="shared" si="10090"/>
        <v>11753</v>
      </c>
      <c r="BL3826" s="12">
        <f t="shared" si="10090"/>
        <v>0</v>
      </c>
      <c r="BM3826" s="12">
        <f t="shared" si="10090"/>
        <v>0</v>
      </c>
      <c r="BN3826" s="12">
        <f t="shared" si="10090"/>
        <v>0</v>
      </c>
      <c r="BO3826" s="12">
        <f t="shared" si="10090"/>
        <v>2500</v>
      </c>
      <c r="BP3826" s="12">
        <f t="shared" si="10090"/>
        <v>7000</v>
      </c>
      <c r="BQ3826" s="12">
        <f t="shared" si="10090"/>
        <v>8123</v>
      </c>
      <c r="BR3826" s="12">
        <v>35135</v>
      </c>
      <c r="BS3826" s="12">
        <v>0</v>
      </c>
      <c r="BT3826" s="12">
        <f t="shared" ref="BT3826:BZ3826" si="10091">SUM(BT3827:BT3833)</f>
        <v>217128</v>
      </c>
      <c r="BU3826" s="12">
        <f t="shared" si="10091"/>
        <v>195728</v>
      </c>
      <c r="BV3826" s="12">
        <f t="shared" si="10091"/>
        <v>103615</v>
      </c>
      <c r="BW3826" s="12">
        <f t="shared" si="10091"/>
        <v>49409</v>
      </c>
      <c r="BX3826" s="12">
        <f t="shared" si="10091"/>
        <v>21463</v>
      </c>
      <c r="BY3826" s="12">
        <f t="shared" si="10091"/>
        <v>13973</v>
      </c>
      <c r="BZ3826" s="12">
        <f t="shared" si="10091"/>
        <v>13973</v>
      </c>
      <c r="CA3826" s="12">
        <f t="shared" si="10052"/>
        <v>153024</v>
      </c>
      <c r="CB3826" s="124">
        <f t="shared" si="10063"/>
        <v>78.181966811084763</v>
      </c>
    </row>
    <row r="3827" spans="1:80" x14ac:dyDescent="0.25">
      <c r="A3827" s="4" t="s">
        <v>928</v>
      </c>
      <c r="B3827" s="4" t="s">
        <v>88</v>
      </c>
      <c r="C3827" s="4" t="s">
        <v>1598</v>
      </c>
      <c r="D3827" s="79" t="s">
        <v>1599</v>
      </c>
      <c r="E3827" s="89">
        <v>6131</v>
      </c>
      <c r="F3827" s="79"/>
      <c r="G3827" s="75" t="s">
        <v>1906</v>
      </c>
      <c r="H3827" s="13" t="s">
        <v>49</v>
      </c>
      <c r="I3827" s="14">
        <v>1200</v>
      </c>
      <c r="J3827" s="14">
        <f t="shared" si="10051"/>
        <v>3100</v>
      </c>
      <c r="K3827" s="14">
        <v>2000</v>
      </c>
      <c r="L3827" s="14">
        <f t="shared" ref="L3827:L3844" si="10092">SUM(M3827:O3827)</f>
        <v>1100</v>
      </c>
      <c r="M3827" s="14">
        <v>1100</v>
      </c>
      <c r="N3827" s="14">
        <v>0</v>
      </c>
      <c r="O3827" s="14">
        <v>0</v>
      </c>
      <c r="P3827" s="14">
        <v>0</v>
      </c>
      <c r="Q3827" s="14">
        <v>0</v>
      </c>
      <c r="R3827" s="14">
        <v>1100</v>
      </c>
      <c r="S3827" s="14"/>
      <c r="T3827" s="14"/>
      <c r="U3827" s="14"/>
      <c r="V3827" s="14"/>
      <c r="W3827" s="14"/>
      <c r="X3827" s="14">
        <f t="shared" si="10016"/>
        <v>1100</v>
      </c>
      <c r="Y3827" s="14"/>
      <c r="Z3827" s="14"/>
      <c r="AA3827" s="14"/>
      <c r="AB3827" s="14"/>
      <c r="AC3827" s="14"/>
      <c r="AD3827" s="14"/>
      <c r="AE3827" s="14"/>
      <c r="AF3827" s="14"/>
      <c r="AG3827" s="14"/>
      <c r="AH3827" s="14">
        <v>0</v>
      </c>
      <c r="AI3827" s="14">
        <v>1100</v>
      </c>
      <c r="AJ3827" s="14">
        <v>0</v>
      </c>
      <c r="AK3827" s="14"/>
      <c r="AL3827" s="14"/>
      <c r="AM3827" s="14"/>
      <c r="AN3827" s="14"/>
      <c r="AO3827" s="14"/>
      <c r="AP3827" s="14">
        <f t="shared" si="10017"/>
        <v>0</v>
      </c>
      <c r="AQ3827" s="14"/>
      <c r="AR3827" s="14"/>
      <c r="AS3827" s="14"/>
      <c r="AT3827" s="14"/>
      <c r="AU3827" s="14"/>
      <c r="AV3827" s="14"/>
      <c r="AW3827" s="14"/>
      <c r="AX3827" s="14"/>
      <c r="AY3827" s="14"/>
      <c r="AZ3827" s="14">
        <v>0</v>
      </c>
      <c r="BA3827" s="14">
        <v>0</v>
      </c>
      <c r="BB3827" s="14">
        <v>0</v>
      </c>
      <c r="BC3827" s="14"/>
      <c r="BD3827" s="14"/>
      <c r="BE3827" s="14"/>
      <c r="BF3827" s="14"/>
      <c r="BG3827" s="14"/>
      <c r="BH3827" s="14">
        <f t="shared" si="10018"/>
        <v>0</v>
      </c>
      <c r="BI3827" s="14"/>
      <c r="BJ3827" s="14"/>
      <c r="BK3827" s="14"/>
      <c r="BL3827" s="14"/>
      <c r="BM3827" s="14"/>
      <c r="BN3827" s="14"/>
      <c r="BO3827" s="14"/>
      <c r="BP3827" s="14"/>
      <c r="BQ3827" s="14"/>
      <c r="BR3827" s="14">
        <v>0</v>
      </c>
      <c r="BS3827" s="14">
        <v>0</v>
      </c>
      <c r="BT3827" s="14">
        <v>3100</v>
      </c>
      <c r="BU3827" s="14">
        <v>2000</v>
      </c>
      <c r="BV3827" s="14">
        <v>1000</v>
      </c>
      <c r="BW3827" s="14">
        <f t="shared" si="9987"/>
        <v>1000</v>
      </c>
      <c r="BX3827" s="14">
        <v>1000</v>
      </c>
      <c r="BY3827" s="14"/>
      <c r="BZ3827" s="14"/>
      <c r="CA3827" s="14">
        <f t="shared" si="10052"/>
        <v>2000</v>
      </c>
      <c r="CB3827" s="122">
        <f t="shared" si="10063"/>
        <v>100</v>
      </c>
    </row>
    <row r="3828" spans="1:80" x14ac:dyDescent="0.25">
      <c r="A3828" s="4" t="s">
        <v>928</v>
      </c>
      <c r="B3828" s="4" t="s">
        <v>88</v>
      </c>
      <c r="C3828" s="4" t="s">
        <v>1598</v>
      </c>
      <c r="D3828" s="79" t="s">
        <v>1599</v>
      </c>
      <c r="E3828" s="89">
        <v>6132</v>
      </c>
      <c r="F3828" s="79"/>
      <c r="G3828" s="75" t="s">
        <v>1906</v>
      </c>
      <c r="H3828" s="13" t="s">
        <v>196</v>
      </c>
      <c r="I3828" s="14">
        <v>74000</v>
      </c>
      <c r="J3828" s="14">
        <f t="shared" si="10051"/>
        <v>81400</v>
      </c>
      <c r="K3828" s="14">
        <v>68200</v>
      </c>
      <c r="L3828" s="14">
        <f t="shared" si="10092"/>
        <v>13200</v>
      </c>
      <c r="M3828" s="14">
        <v>13200</v>
      </c>
      <c r="N3828" s="14">
        <v>0</v>
      </c>
      <c r="O3828" s="14">
        <v>0</v>
      </c>
      <c r="P3828" s="14">
        <v>0</v>
      </c>
      <c r="Q3828" s="14">
        <v>0</v>
      </c>
      <c r="R3828" s="14">
        <v>13200</v>
      </c>
      <c r="S3828" s="14"/>
      <c r="T3828" s="14"/>
      <c r="U3828" s="14"/>
      <c r="V3828" s="14"/>
      <c r="W3828" s="14"/>
      <c r="X3828" s="14">
        <f t="shared" si="10016"/>
        <v>13200</v>
      </c>
      <c r="Y3828" s="14"/>
      <c r="Z3828" s="14"/>
      <c r="AA3828" s="14">
        <v>2285</v>
      </c>
      <c r="AB3828" s="14"/>
      <c r="AC3828" s="14"/>
      <c r="AD3828" s="14"/>
      <c r="AE3828" s="14"/>
      <c r="AF3828" s="14"/>
      <c r="AG3828" s="14"/>
      <c r="AH3828" s="14">
        <v>2285</v>
      </c>
      <c r="AI3828" s="14">
        <v>10915</v>
      </c>
      <c r="AJ3828" s="14">
        <v>0</v>
      </c>
      <c r="AK3828" s="14"/>
      <c r="AL3828" s="14"/>
      <c r="AM3828" s="14"/>
      <c r="AN3828" s="14"/>
      <c r="AO3828" s="14"/>
      <c r="AP3828" s="14">
        <f t="shared" si="10017"/>
        <v>0</v>
      </c>
      <c r="AQ3828" s="14"/>
      <c r="AR3828" s="14"/>
      <c r="AS3828" s="14"/>
      <c r="AT3828" s="14"/>
      <c r="AU3828" s="14"/>
      <c r="AV3828" s="14"/>
      <c r="AW3828" s="14"/>
      <c r="AX3828" s="14"/>
      <c r="AY3828" s="14"/>
      <c r="AZ3828" s="14">
        <v>0</v>
      </c>
      <c r="BA3828" s="14">
        <v>0</v>
      </c>
      <c r="BB3828" s="14">
        <v>0</v>
      </c>
      <c r="BC3828" s="14"/>
      <c r="BD3828" s="14"/>
      <c r="BE3828" s="14"/>
      <c r="BF3828" s="14"/>
      <c r="BG3828" s="14"/>
      <c r="BH3828" s="14">
        <f t="shared" si="10018"/>
        <v>0</v>
      </c>
      <c r="BI3828" s="14"/>
      <c r="BJ3828" s="14"/>
      <c r="BK3828" s="14"/>
      <c r="BL3828" s="14"/>
      <c r="BM3828" s="14"/>
      <c r="BN3828" s="14"/>
      <c r="BO3828" s="14"/>
      <c r="BP3828" s="14"/>
      <c r="BQ3828" s="14"/>
      <c r="BR3828" s="14">
        <v>0</v>
      </c>
      <c r="BS3828" s="14">
        <v>0</v>
      </c>
      <c r="BT3828" s="14">
        <v>81400</v>
      </c>
      <c r="BU3828" s="14">
        <v>68200</v>
      </c>
      <c r="BV3828" s="14">
        <v>38500</v>
      </c>
      <c r="BW3828" s="14">
        <f t="shared" si="9987"/>
        <v>20200</v>
      </c>
      <c r="BX3828" s="14">
        <v>10000</v>
      </c>
      <c r="BY3828" s="14">
        <v>5100</v>
      </c>
      <c r="BZ3828" s="14">
        <v>5100</v>
      </c>
      <c r="CA3828" s="14">
        <f t="shared" si="10052"/>
        <v>58700</v>
      </c>
      <c r="CB3828" s="122">
        <f t="shared" si="10063"/>
        <v>86.070381231671561</v>
      </c>
    </row>
    <row r="3829" spans="1:80" x14ac:dyDescent="0.25">
      <c r="A3829" s="4" t="s">
        <v>928</v>
      </c>
      <c r="B3829" s="4" t="s">
        <v>88</v>
      </c>
      <c r="C3829" s="4" t="s">
        <v>1598</v>
      </c>
      <c r="D3829" s="79" t="s">
        <v>1599</v>
      </c>
      <c r="E3829" s="89">
        <v>6133</v>
      </c>
      <c r="F3829" s="79"/>
      <c r="G3829" s="75" t="s">
        <v>1906</v>
      </c>
      <c r="H3829" s="13" t="s">
        <v>198</v>
      </c>
      <c r="I3829" s="14">
        <v>11900</v>
      </c>
      <c r="J3829" s="14">
        <f t="shared" si="10051"/>
        <v>13090</v>
      </c>
      <c r="K3829" s="14">
        <v>13090</v>
      </c>
      <c r="L3829" s="14">
        <f t="shared" si="10092"/>
        <v>0</v>
      </c>
      <c r="M3829" s="14">
        <v>0</v>
      </c>
      <c r="N3829" s="14">
        <v>0</v>
      </c>
      <c r="O3829" s="14">
        <v>0</v>
      </c>
      <c r="P3829" s="14">
        <v>0</v>
      </c>
      <c r="Q3829" s="14">
        <v>0</v>
      </c>
      <c r="R3829" s="14">
        <v>0</v>
      </c>
      <c r="S3829" s="14"/>
      <c r="T3829" s="14"/>
      <c r="U3829" s="14"/>
      <c r="V3829" s="14"/>
      <c r="W3829" s="14"/>
      <c r="X3829" s="14">
        <f t="shared" si="10016"/>
        <v>0</v>
      </c>
      <c r="Y3829" s="14"/>
      <c r="Z3829" s="14"/>
      <c r="AA3829" s="14"/>
      <c r="AB3829" s="14"/>
      <c r="AC3829" s="14"/>
      <c r="AD3829" s="14"/>
      <c r="AE3829" s="14"/>
      <c r="AF3829" s="14"/>
      <c r="AG3829" s="14"/>
      <c r="AH3829" s="14">
        <v>0</v>
      </c>
      <c r="AI3829" s="14">
        <v>0</v>
      </c>
      <c r="AJ3829" s="14">
        <v>0</v>
      </c>
      <c r="AK3829" s="14"/>
      <c r="AL3829" s="14"/>
      <c r="AM3829" s="14"/>
      <c r="AN3829" s="14"/>
      <c r="AO3829" s="14"/>
      <c r="AP3829" s="14">
        <f t="shared" si="10017"/>
        <v>0</v>
      </c>
      <c r="AQ3829" s="14"/>
      <c r="AR3829" s="14"/>
      <c r="AS3829" s="14"/>
      <c r="AT3829" s="14"/>
      <c r="AU3829" s="14"/>
      <c r="AV3829" s="14"/>
      <c r="AW3829" s="14"/>
      <c r="AX3829" s="14"/>
      <c r="AY3829" s="14"/>
      <c r="AZ3829" s="14">
        <v>0</v>
      </c>
      <c r="BA3829" s="14">
        <v>0</v>
      </c>
      <c r="BB3829" s="14">
        <v>0</v>
      </c>
      <c r="BC3829" s="14"/>
      <c r="BD3829" s="14"/>
      <c r="BE3829" s="14"/>
      <c r="BF3829" s="14"/>
      <c r="BG3829" s="14"/>
      <c r="BH3829" s="14">
        <f t="shared" si="10018"/>
        <v>0</v>
      </c>
      <c r="BI3829" s="14"/>
      <c r="BJ3829" s="14"/>
      <c r="BK3829" s="14"/>
      <c r="BL3829" s="14"/>
      <c r="BM3829" s="14"/>
      <c r="BN3829" s="14"/>
      <c r="BO3829" s="14"/>
      <c r="BP3829" s="14"/>
      <c r="BQ3829" s="14"/>
      <c r="BR3829" s="14">
        <v>0</v>
      </c>
      <c r="BS3829" s="14">
        <v>0</v>
      </c>
      <c r="BT3829" s="14">
        <v>13090</v>
      </c>
      <c r="BU3829" s="14">
        <v>13090</v>
      </c>
      <c r="BV3829" s="14">
        <v>6540</v>
      </c>
      <c r="BW3829" s="14">
        <f t="shared" si="9987"/>
        <v>2690</v>
      </c>
      <c r="BX3829" s="14">
        <v>1090</v>
      </c>
      <c r="BY3829" s="14">
        <v>800</v>
      </c>
      <c r="BZ3829" s="14">
        <v>800</v>
      </c>
      <c r="CA3829" s="14">
        <f t="shared" si="10052"/>
        <v>9230</v>
      </c>
      <c r="CB3829" s="122">
        <f t="shared" si="10063"/>
        <v>70.511841100076396</v>
      </c>
    </row>
    <row r="3830" spans="1:80" x14ac:dyDescent="0.25">
      <c r="A3830" s="4" t="s">
        <v>928</v>
      </c>
      <c r="B3830" s="4" t="s">
        <v>88</v>
      </c>
      <c r="C3830" s="4" t="s">
        <v>1598</v>
      </c>
      <c r="D3830" s="79" t="s">
        <v>1599</v>
      </c>
      <c r="E3830" s="89">
        <v>6134</v>
      </c>
      <c r="F3830" s="79"/>
      <c r="G3830" s="75" t="s">
        <v>1906</v>
      </c>
      <c r="H3830" s="13" t="s">
        <v>200</v>
      </c>
      <c r="I3830" s="14">
        <v>23000</v>
      </c>
      <c r="J3830" s="14">
        <f t="shared" si="10051"/>
        <v>25300</v>
      </c>
      <c r="K3830" s="14">
        <v>20900</v>
      </c>
      <c r="L3830" s="14">
        <f t="shared" si="10092"/>
        <v>4400</v>
      </c>
      <c r="M3830" s="14">
        <v>4400</v>
      </c>
      <c r="N3830" s="14">
        <v>0</v>
      </c>
      <c r="O3830" s="14">
        <v>0</v>
      </c>
      <c r="P3830" s="14">
        <v>0</v>
      </c>
      <c r="Q3830" s="14">
        <v>0</v>
      </c>
      <c r="R3830" s="14">
        <v>4400</v>
      </c>
      <c r="S3830" s="14"/>
      <c r="T3830" s="14"/>
      <c r="U3830" s="14"/>
      <c r="V3830" s="14"/>
      <c r="W3830" s="14"/>
      <c r="X3830" s="14">
        <f t="shared" si="10016"/>
        <v>4400</v>
      </c>
      <c r="Y3830" s="14">
        <v>400</v>
      </c>
      <c r="Z3830" s="14">
        <v>1260</v>
      </c>
      <c r="AA3830" s="14"/>
      <c r="AB3830" s="14">
        <v>445</v>
      </c>
      <c r="AC3830" s="14"/>
      <c r="AD3830" s="14">
        <v>830</v>
      </c>
      <c r="AE3830" s="14"/>
      <c r="AF3830" s="14">
        <v>1030</v>
      </c>
      <c r="AG3830" s="14"/>
      <c r="AH3830" s="14">
        <v>3965</v>
      </c>
      <c r="AI3830" s="14">
        <v>435</v>
      </c>
      <c r="AJ3830" s="14">
        <v>0</v>
      </c>
      <c r="AK3830" s="14"/>
      <c r="AL3830" s="14"/>
      <c r="AM3830" s="14"/>
      <c r="AN3830" s="14"/>
      <c r="AO3830" s="14"/>
      <c r="AP3830" s="14">
        <f t="shared" si="10017"/>
        <v>0</v>
      </c>
      <c r="AQ3830" s="14"/>
      <c r="AR3830" s="14"/>
      <c r="AS3830" s="14"/>
      <c r="AT3830" s="14"/>
      <c r="AU3830" s="14"/>
      <c r="AV3830" s="14"/>
      <c r="AW3830" s="14"/>
      <c r="AX3830" s="14"/>
      <c r="AY3830" s="14"/>
      <c r="AZ3830" s="14">
        <v>0</v>
      </c>
      <c r="BA3830" s="14">
        <v>0</v>
      </c>
      <c r="BB3830" s="14">
        <v>0</v>
      </c>
      <c r="BC3830" s="14">
        <v>2953</v>
      </c>
      <c r="BD3830" s="14"/>
      <c r="BE3830" s="14">
        <f>5759+1800+2500+8123</f>
        <v>18182</v>
      </c>
      <c r="BF3830" s="14"/>
      <c r="BG3830" s="14"/>
      <c r="BH3830" s="14">
        <f t="shared" si="10018"/>
        <v>21135</v>
      </c>
      <c r="BI3830" s="14"/>
      <c r="BJ3830" s="14">
        <v>5759</v>
      </c>
      <c r="BK3830" s="14">
        <f>2953+1800</f>
        <v>4753</v>
      </c>
      <c r="BL3830" s="14"/>
      <c r="BM3830" s="14"/>
      <c r="BN3830" s="14"/>
      <c r="BO3830" s="14">
        <v>2500</v>
      </c>
      <c r="BP3830" s="14"/>
      <c r="BQ3830" s="14">
        <v>8123</v>
      </c>
      <c r="BR3830" s="14">
        <v>21135</v>
      </c>
      <c r="BS3830" s="14">
        <v>0</v>
      </c>
      <c r="BT3830" s="14">
        <v>46200</v>
      </c>
      <c r="BU3830" s="14">
        <v>41800</v>
      </c>
      <c r="BV3830" s="14">
        <v>21000</v>
      </c>
      <c r="BW3830" s="14">
        <f t="shared" si="9987"/>
        <v>9100</v>
      </c>
      <c r="BX3830" s="14">
        <v>3500</v>
      </c>
      <c r="BY3830" s="14">
        <v>2800</v>
      </c>
      <c r="BZ3830" s="14">
        <v>2800</v>
      </c>
      <c r="CA3830" s="14">
        <f t="shared" si="10052"/>
        <v>30100</v>
      </c>
      <c r="CB3830" s="122">
        <f t="shared" si="10063"/>
        <v>72.009569377990431</v>
      </c>
    </row>
    <row r="3831" spans="1:80" x14ac:dyDescent="0.25">
      <c r="A3831" s="4" t="s">
        <v>928</v>
      </c>
      <c r="B3831" s="4" t="s">
        <v>88</v>
      </c>
      <c r="C3831" s="4" t="s">
        <v>1598</v>
      </c>
      <c r="D3831" s="79" t="s">
        <v>1599</v>
      </c>
      <c r="E3831" s="89">
        <v>6135</v>
      </c>
      <c r="F3831" s="79"/>
      <c r="G3831" s="75" t="s">
        <v>1906</v>
      </c>
      <c r="H3831" s="13" t="s">
        <v>201</v>
      </c>
      <c r="I3831" s="14">
        <v>2000</v>
      </c>
      <c r="J3831" s="14">
        <f t="shared" si="10051"/>
        <v>2200</v>
      </c>
      <c r="K3831" s="14">
        <v>1100</v>
      </c>
      <c r="L3831" s="14">
        <f t="shared" si="10092"/>
        <v>1100</v>
      </c>
      <c r="M3831" s="14">
        <v>1100</v>
      </c>
      <c r="N3831" s="14">
        <v>0</v>
      </c>
      <c r="O3831" s="14">
        <v>0</v>
      </c>
      <c r="P3831" s="14">
        <v>0</v>
      </c>
      <c r="Q3831" s="14">
        <v>0</v>
      </c>
      <c r="R3831" s="14">
        <v>1100</v>
      </c>
      <c r="S3831" s="14"/>
      <c r="T3831" s="14"/>
      <c r="U3831" s="14"/>
      <c r="V3831" s="14"/>
      <c r="W3831" s="14"/>
      <c r="X3831" s="14">
        <f t="shared" si="10016"/>
        <v>1100</v>
      </c>
      <c r="Y3831" s="14"/>
      <c r="Z3831" s="14"/>
      <c r="AA3831" s="14"/>
      <c r="AB3831" s="14"/>
      <c r="AC3831" s="14"/>
      <c r="AD3831" s="14"/>
      <c r="AE3831" s="14"/>
      <c r="AF3831" s="14"/>
      <c r="AG3831" s="14"/>
      <c r="AH3831" s="14">
        <v>0</v>
      </c>
      <c r="AI3831" s="14">
        <v>1100</v>
      </c>
      <c r="AJ3831" s="14">
        <v>0</v>
      </c>
      <c r="AK3831" s="14"/>
      <c r="AL3831" s="14"/>
      <c r="AM3831" s="14"/>
      <c r="AN3831" s="14"/>
      <c r="AO3831" s="14"/>
      <c r="AP3831" s="14">
        <f t="shared" si="10017"/>
        <v>0</v>
      </c>
      <c r="AQ3831" s="14"/>
      <c r="AR3831" s="14"/>
      <c r="AS3831" s="14"/>
      <c r="AT3831" s="14"/>
      <c r="AU3831" s="14"/>
      <c r="AV3831" s="14"/>
      <c r="AW3831" s="14"/>
      <c r="AX3831" s="14"/>
      <c r="AY3831" s="14"/>
      <c r="AZ3831" s="14">
        <v>0</v>
      </c>
      <c r="BA3831" s="14">
        <v>0</v>
      </c>
      <c r="BB3831" s="14">
        <v>0</v>
      </c>
      <c r="BC3831" s="14"/>
      <c r="BD3831" s="14"/>
      <c r="BE3831" s="14"/>
      <c r="BF3831" s="14"/>
      <c r="BG3831" s="14"/>
      <c r="BH3831" s="14">
        <f t="shared" si="10018"/>
        <v>0</v>
      </c>
      <c r="BI3831" s="14"/>
      <c r="BJ3831" s="14"/>
      <c r="BK3831" s="14"/>
      <c r="BL3831" s="14"/>
      <c r="BM3831" s="14"/>
      <c r="BN3831" s="14"/>
      <c r="BO3831" s="14"/>
      <c r="BP3831" s="14"/>
      <c r="BQ3831" s="14"/>
      <c r="BR3831" s="14">
        <v>0</v>
      </c>
      <c r="BS3831" s="14">
        <v>0</v>
      </c>
      <c r="BT3831" s="14">
        <v>2200</v>
      </c>
      <c r="BU3831" s="14">
        <v>1100</v>
      </c>
      <c r="BV3831" s="14">
        <v>1050</v>
      </c>
      <c r="BW3831" s="14">
        <f t="shared" si="9987"/>
        <v>0</v>
      </c>
      <c r="BX3831" s="14"/>
      <c r="BY3831" s="14"/>
      <c r="BZ3831" s="14"/>
      <c r="CA3831" s="14">
        <f t="shared" si="10052"/>
        <v>1050</v>
      </c>
      <c r="CB3831" s="122">
        <f t="shared" si="10063"/>
        <v>95.454545454545453</v>
      </c>
    </row>
    <row r="3832" spans="1:80" x14ac:dyDescent="0.25">
      <c r="A3832" s="4" t="s">
        <v>928</v>
      </c>
      <c r="B3832" s="4" t="s">
        <v>88</v>
      </c>
      <c r="C3832" s="4" t="s">
        <v>1598</v>
      </c>
      <c r="D3832" s="79" t="s">
        <v>1599</v>
      </c>
      <c r="E3832" s="89">
        <v>6137</v>
      </c>
      <c r="F3832" s="79"/>
      <c r="G3832" s="75" t="s">
        <v>1906</v>
      </c>
      <c r="H3832" s="13" t="s">
        <v>204</v>
      </c>
      <c r="I3832" s="14">
        <v>12900</v>
      </c>
      <c r="J3832" s="14">
        <f t="shared" si="10051"/>
        <v>14690</v>
      </c>
      <c r="K3832" s="14">
        <v>14190</v>
      </c>
      <c r="L3832" s="14">
        <f t="shared" si="10092"/>
        <v>500</v>
      </c>
      <c r="M3832" s="14">
        <v>500</v>
      </c>
      <c r="N3832" s="14">
        <v>0</v>
      </c>
      <c r="O3832" s="14">
        <v>0</v>
      </c>
      <c r="P3832" s="14">
        <v>0</v>
      </c>
      <c r="Q3832" s="14">
        <v>0</v>
      </c>
      <c r="R3832" s="14">
        <v>500</v>
      </c>
      <c r="S3832" s="14"/>
      <c r="T3832" s="14"/>
      <c r="U3832" s="14"/>
      <c r="V3832" s="14"/>
      <c r="W3832" s="14"/>
      <c r="X3832" s="14">
        <f t="shared" si="10016"/>
        <v>500</v>
      </c>
      <c r="Y3832" s="14"/>
      <c r="Z3832" s="14"/>
      <c r="AA3832" s="14"/>
      <c r="AB3832" s="14"/>
      <c r="AC3832" s="14"/>
      <c r="AD3832" s="14"/>
      <c r="AE3832" s="14"/>
      <c r="AF3832" s="14"/>
      <c r="AG3832" s="14"/>
      <c r="AH3832" s="14">
        <v>0</v>
      </c>
      <c r="AI3832" s="14">
        <v>500</v>
      </c>
      <c r="AJ3832" s="14">
        <v>0</v>
      </c>
      <c r="AK3832" s="14"/>
      <c r="AL3832" s="14"/>
      <c r="AM3832" s="14"/>
      <c r="AN3832" s="14"/>
      <c r="AO3832" s="14"/>
      <c r="AP3832" s="14">
        <f t="shared" si="10017"/>
        <v>0</v>
      </c>
      <c r="AQ3832" s="14"/>
      <c r="AR3832" s="14"/>
      <c r="AS3832" s="14"/>
      <c r="AT3832" s="14"/>
      <c r="AU3832" s="14"/>
      <c r="AV3832" s="14"/>
      <c r="AW3832" s="14"/>
      <c r="AX3832" s="14"/>
      <c r="AY3832" s="14"/>
      <c r="AZ3832" s="14">
        <v>0</v>
      </c>
      <c r="BA3832" s="14">
        <v>0</v>
      </c>
      <c r="BB3832" s="14">
        <v>0</v>
      </c>
      <c r="BC3832" s="14">
        <v>7000</v>
      </c>
      <c r="BD3832" s="14"/>
      <c r="BE3832" s="14">
        <v>7000</v>
      </c>
      <c r="BF3832" s="14"/>
      <c r="BG3832" s="14"/>
      <c r="BH3832" s="14">
        <f t="shared" si="10018"/>
        <v>14000</v>
      </c>
      <c r="BI3832" s="14"/>
      <c r="BJ3832" s="14"/>
      <c r="BK3832" s="14">
        <v>7000</v>
      </c>
      <c r="BL3832" s="14"/>
      <c r="BM3832" s="14"/>
      <c r="BN3832" s="14"/>
      <c r="BO3832" s="14"/>
      <c r="BP3832" s="14">
        <v>7000</v>
      </c>
      <c r="BQ3832" s="14"/>
      <c r="BR3832" s="14">
        <v>14000</v>
      </c>
      <c r="BS3832" s="14">
        <v>0</v>
      </c>
      <c r="BT3832" s="14">
        <v>14690</v>
      </c>
      <c r="BU3832" s="14">
        <v>14190</v>
      </c>
      <c r="BV3832" s="14">
        <v>7200</v>
      </c>
      <c r="BW3832" s="14">
        <f t="shared" si="9987"/>
        <v>3200</v>
      </c>
      <c r="BX3832" s="14">
        <v>1200</v>
      </c>
      <c r="BY3832" s="14">
        <v>1000</v>
      </c>
      <c r="BZ3832" s="14">
        <v>1000</v>
      </c>
      <c r="CA3832" s="14">
        <f t="shared" si="10052"/>
        <v>10400</v>
      </c>
      <c r="CB3832" s="122">
        <f t="shared" si="10063"/>
        <v>73.291050035236083</v>
      </c>
    </row>
    <row r="3833" spans="1:80" x14ac:dyDescent="0.25">
      <c r="A3833" s="1" t="s">
        <v>928</v>
      </c>
      <c r="B3833" s="1" t="s">
        <v>88</v>
      </c>
      <c r="C3833" s="1" t="s">
        <v>1598</v>
      </c>
      <c r="D3833" s="82" t="s">
        <v>1599</v>
      </c>
      <c r="E3833" s="82" t="s">
        <v>50</v>
      </c>
      <c r="F3833" s="79" t="s">
        <v>1</v>
      </c>
      <c r="G3833" s="13" t="s">
        <v>1</v>
      </c>
      <c r="H3833" s="2" t="s">
        <v>51</v>
      </c>
      <c r="I3833" s="12">
        <f>SUM(I3834:I3836)</f>
        <v>50500</v>
      </c>
      <c r="J3833" s="12">
        <f t="shared" si="10051"/>
        <v>56046</v>
      </c>
      <c r="K3833" s="12">
        <f t="shared" ref="K3833" si="10093">SUM(K3834:K3836)</f>
        <v>54946</v>
      </c>
      <c r="L3833" s="12">
        <f t="shared" si="10092"/>
        <v>1100</v>
      </c>
      <c r="M3833" s="12">
        <f t="shared" ref="M3833:Q3833" si="10094">SUM(M3834:M3836)</f>
        <v>1100</v>
      </c>
      <c r="N3833" s="12">
        <f t="shared" si="10094"/>
        <v>0</v>
      </c>
      <c r="O3833" s="12">
        <f t="shared" si="10094"/>
        <v>0</v>
      </c>
      <c r="P3833" s="12">
        <f t="shared" si="10094"/>
        <v>0</v>
      </c>
      <c r="Q3833" s="12">
        <f t="shared" si="10094"/>
        <v>0</v>
      </c>
      <c r="R3833" s="12">
        <f t="shared" ref="R3833:AG3833" si="10095">SUM(R3834:R3836)</f>
        <v>1100</v>
      </c>
      <c r="S3833" s="12">
        <f t="shared" si="10095"/>
        <v>0</v>
      </c>
      <c r="T3833" s="12">
        <f t="shared" si="10095"/>
        <v>0</v>
      </c>
      <c r="U3833" s="12">
        <f t="shared" si="10095"/>
        <v>0</v>
      </c>
      <c r="V3833" s="12">
        <f t="shared" si="10095"/>
        <v>0</v>
      </c>
      <c r="W3833" s="12">
        <f t="shared" si="10095"/>
        <v>0</v>
      </c>
      <c r="X3833" s="12">
        <f t="shared" si="10095"/>
        <v>1100</v>
      </c>
      <c r="Y3833" s="12">
        <f t="shared" si="10095"/>
        <v>0</v>
      </c>
      <c r="Z3833" s="12">
        <f t="shared" si="10095"/>
        <v>0</v>
      </c>
      <c r="AA3833" s="12">
        <f t="shared" si="10095"/>
        <v>0</v>
      </c>
      <c r="AB3833" s="12">
        <f t="shared" si="10095"/>
        <v>0</v>
      </c>
      <c r="AC3833" s="12">
        <f t="shared" si="10095"/>
        <v>0</v>
      </c>
      <c r="AD3833" s="12">
        <f t="shared" si="10095"/>
        <v>0</v>
      </c>
      <c r="AE3833" s="12">
        <f t="shared" si="10095"/>
        <v>0</v>
      </c>
      <c r="AF3833" s="12">
        <f t="shared" si="10095"/>
        <v>0</v>
      </c>
      <c r="AG3833" s="12">
        <f t="shared" si="10095"/>
        <v>0</v>
      </c>
      <c r="AH3833" s="12">
        <v>0</v>
      </c>
      <c r="AI3833" s="12">
        <v>1100</v>
      </c>
      <c r="AJ3833" s="12">
        <f t="shared" ref="AJ3833:AY3833" si="10096">SUM(AJ3834:AJ3836)</f>
        <v>0</v>
      </c>
      <c r="AK3833" s="12">
        <f t="shared" si="10096"/>
        <v>0</v>
      </c>
      <c r="AL3833" s="12">
        <f t="shared" si="10096"/>
        <v>0</v>
      </c>
      <c r="AM3833" s="12">
        <f t="shared" si="10096"/>
        <v>0</v>
      </c>
      <c r="AN3833" s="12">
        <f t="shared" si="10096"/>
        <v>0</v>
      </c>
      <c r="AO3833" s="12">
        <f t="shared" si="10096"/>
        <v>0</v>
      </c>
      <c r="AP3833" s="12">
        <f t="shared" si="10096"/>
        <v>0</v>
      </c>
      <c r="AQ3833" s="12">
        <f t="shared" si="10096"/>
        <v>0</v>
      </c>
      <c r="AR3833" s="12">
        <f t="shared" si="10096"/>
        <v>0</v>
      </c>
      <c r="AS3833" s="12">
        <f t="shared" si="10096"/>
        <v>0</v>
      </c>
      <c r="AT3833" s="12">
        <f t="shared" si="10096"/>
        <v>0</v>
      </c>
      <c r="AU3833" s="12">
        <f t="shared" si="10096"/>
        <v>0</v>
      </c>
      <c r="AV3833" s="12">
        <f t="shared" si="10096"/>
        <v>0</v>
      </c>
      <c r="AW3833" s="12">
        <f t="shared" si="10096"/>
        <v>0</v>
      </c>
      <c r="AX3833" s="12">
        <f t="shared" si="10096"/>
        <v>0</v>
      </c>
      <c r="AY3833" s="12">
        <f t="shared" si="10096"/>
        <v>0</v>
      </c>
      <c r="AZ3833" s="12">
        <v>0</v>
      </c>
      <c r="BA3833" s="12">
        <v>0</v>
      </c>
      <c r="BB3833" s="12">
        <f t="shared" ref="BB3833:BQ3833" si="10097">SUM(BB3834:BB3836)</f>
        <v>0</v>
      </c>
      <c r="BC3833" s="12">
        <f t="shared" si="10097"/>
        <v>0</v>
      </c>
      <c r="BD3833" s="12">
        <f t="shared" si="10097"/>
        <v>0</v>
      </c>
      <c r="BE3833" s="12">
        <f t="shared" si="10097"/>
        <v>0</v>
      </c>
      <c r="BF3833" s="12">
        <f t="shared" si="10097"/>
        <v>0</v>
      </c>
      <c r="BG3833" s="12">
        <f t="shared" si="10097"/>
        <v>0</v>
      </c>
      <c r="BH3833" s="12">
        <f t="shared" si="10097"/>
        <v>0</v>
      </c>
      <c r="BI3833" s="12">
        <f t="shared" si="10097"/>
        <v>0</v>
      </c>
      <c r="BJ3833" s="12">
        <f t="shared" si="10097"/>
        <v>0</v>
      </c>
      <c r="BK3833" s="12">
        <f t="shared" si="10097"/>
        <v>0</v>
      </c>
      <c r="BL3833" s="12">
        <f t="shared" si="10097"/>
        <v>0</v>
      </c>
      <c r="BM3833" s="12">
        <f t="shared" si="10097"/>
        <v>0</v>
      </c>
      <c r="BN3833" s="12">
        <f t="shared" si="10097"/>
        <v>0</v>
      </c>
      <c r="BO3833" s="12">
        <f t="shared" si="10097"/>
        <v>0</v>
      </c>
      <c r="BP3833" s="12">
        <f t="shared" si="10097"/>
        <v>0</v>
      </c>
      <c r="BQ3833" s="12">
        <f t="shared" si="10097"/>
        <v>0</v>
      </c>
      <c r="BR3833" s="12">
        <v>0</v>
      </c>
      <c r="BS3833" s="12">
        <v>0</v>
      </c>
      <c r="BT3833" s="12">
        <f t="shared" ref="BT3833:BZ3833" si="10098">SUM(BT3834:BT3836)</f>
        <v>56448</v>
      </c>
      <c r="BU3833" s="12">
        <f t="shared" si="10098"/>
        <v>55348</v>
      </c>
      <c r="BV3833" s="12">
        <f t="shared" si="10098"/>
        <v>28325</v>
      </c>
      <c r="BW3833" s="12">
        <f t="shared" si="10098"/>
        <v>13219</v>
      </c>
      <c r="BX3833" s="12">
        <f t="shared" si="10098"/>
        <v>4673</v>
      </c>
      <c r="BY3833" s="12">
        <f t="shared" si="10098"/>
        <v>4273</v>
      </c>
      <c r="BZ3833" s="12">
        <f t="shared" si="10098"/>
        <v>4273</v>
      </c>
      <c r="CA3833" s="12">
        <f t="shared" si="10052"/>
        <v>41544</v>
      </c>
      <c r="CB3833" s="124">
        <f t="shared" si="10063"/>
        <v>75.059622750596219</v>
      </c>
    </row>
    <row r="3834" spans="1:80" x14ac:dyDescent="0.25">
      <c r="A3834" s="4" t="s">
        <v>928</v>
      </c>
      <c r="B3834" s="4" t="s">
        <v>88</v>
      </c>
      <c r="C3834" s="4" t="s">
        <v>1598</v>
      </c>
      <c r="D3834" s="79" t="s">
        <v>1599</v>
      </c>
      <c r="E3834" s="89">
        <v>6139</v>
      </c>
      <c r="F3834" s="79"/>
      <c r="G3834" s="75" t="s">
        <v>1906</v>
      </c>
      <c r="H3834" s="13" t="s">
        <v>51</v>
      </c>
      <c r="I3834" s="14">
        <v>34200</v>
      </c>
      <c r="J3834" s="14">
        <f t="shared" si="10051"/>
        <v>37620</v>
      </c>
      <c r="K3834" s="14">
        <v>36520</v>
      </c>
      <c r="L3834" s="14">
        <f t="shared" si="10092"/>
        <v>1100</v>
      </c>
      <c r="M3834" s="14">
        <v>1100</v>
      </c>
      <c r="N3834" s="14">
        <v>0</v>
      </c>
      <c r="O3834" s="14">
        <v>0</v>
      </c>
      <c r="P3834" s="14">
        <v>0</v>
      </c>
      <c r="Q3834" s="14">
        <v>0</v>
      </c>
      <c r="R3834" s="14">
        <v>1100</v>
      </c>
      <c r="S3834" s="14"/>
      <c r="T3834" s="14"/>
      <c r="U3834" s="14"/>
      <c r="V3834" s="14"/>
      <c r="W3834" s="14"/>
      <c r="X3834" s="14">
        <f t="shared" si="10016"/>
        <v>1100</v>
      </c>
      <c r="Y3834" s="14"/>
      <c r="Z3834" s="14"/>
      <c r="AA3834" s="14"/>
      <c r="AB3834" s="14"/>
      <c r="AC3834" s="14"/>
      <c r="AD3834" s="14"/>
      <c r="AE3834" s="14"/>
      <c r="AF3834" s="14"/>
      <c r="AG3834" s="14"/>
      <c r="AH3834" s="14">
        <v>0</v>
      </c>
      <c r="AI3834" s="14">
        <v>1100</v>
      </c>
      <c r="AJ3834" s="14">
        <v>0</v>
      </c>
      <c r="AK3834" s="14"/>
      <c r="AL3834" s="14"/>
      <c r="AM3834" s="14"/>
      <c r="AN3834" s="14"/>
      <c r="AO3834" s="14"/>
      <c r="AP3834" s="14">
        <f t="shared" si="10017"/>
        <v>0</v>
      </c>
      <c r="AQ3834" s="14"/>
      <c r="AR3834" s="14"/>
      <c r="AS3834" s="14"/>
      <c r="AT3834" s="14"/>
      <c r="AU3834" s="14"/>
      <c r="AV3834" s="14"/>
      <c r="AW3834" s="14"/>
      <c r="AX3834" s="14"/>
      <c r="AY3834" s="14"/>
      <c r="AZ3834" s="14">
        <v>0</v>
      </c>
      <c r="BA3834" s="14">
        <v>0</v>
      </c>
      <c r="BB3834" s="14">
        <v>0</v>
      </c>
      <c r="BC3834" s="14"/>
      <c r="BD3834" s="14"/>
      <c r="BE3834" s="14"/>
      <c r="BF3834" s="14"/>
      <c r="BG3834" s="14"/>
      <c r="BH3834" s="14">
        <f t="shared" si="10018"/>
        <v>0</v>
      </c>
      <c r="BI3834" s="14"/>
      <c r="BJ3834" s="14"/>
      <c r="BK3834" s="14"/>
      <c r="BL3834" s="14"/>
      <c r="BM3834" s="14"/>
      <c r="BN3834" s="14"/>
      <c r="BO3834" s="14"/>
      <c r="BP3834" s="14"/>
      <c r="BQ3834" s="14"/>
      <c r="BR3834" s="14">
        <v>0</v>
      </c>
      <c r="BS3834" s="14">
        <v>0</v>
      </c>
      <c r="BT3834" s="14">
        <v>37620</v>
      </c>
      <c r="BU3834" s="14">
        <v>36520</v>
      </c>
      <c r="BV3834" s="14">
        <v>18600</v>
      </c>
      <c r="BW3834" s="14">
        <f t="shared" si="9987"/>
        <v>8500</v>
      </c>
      <c r="BX3834" s="14">
        <v>3100</v>
      </c>
      <c r="BY3834" s="14">
        <v>2700</v>
      </c>
      <c r="BZ3834" s="14">
        <v>2700</v>
      </c>
      <c r="CA3834" s="14">
        <f t="shared" si="10052"/>
        <v>27100</v>
      </c>
      <c r="CB3834" s="122">
        <f t="shared" si="10063"/>
        <v>74.205914567360352</v>
      </c>
    </row>
    <row r="3835" spans="1:80" ht="22.5" x14ac:dyDescent="0.25">
      <c r="A3835" s="4" t="s">
        <v>928</v>
      </c>
      <c r="B3835" s="4" t="s">
        <v>88</v>
      </c>
      <c r="C3835" s="4" t="s">
        <v>1598</v>
      </c>
      <c r="D3835" s="79" t="s">
        <v>1599</v>
      </c>
      <c r="E3835" s="89">
        <v>6139</v>
      </c>
      <c r="F3835" s="79" t="s">
        <v>1606</v>
      </c>
      <c r="G3835" s="75" t="s">
        <v>1906</v>
      </c>
      <c r="H3835" s="13" t="s">
        <v>59</v>
      </c>
      <c r="I3835" s="14">
        <v>6850</v>
      </c>
      <c r="J3835" s="14">
        <f t="shared" si="10051"/>
        <v>8031</v>
      </c>
      <c r="K3835" s="14">
        <v>8031</v>
      </c>
      <c r="L3835" s="14">
        <f t="shared" si="10092"/>
        <v>0</v>
      </c>
      <c r="M3835" s="14">
        <v>0</v>
      </c>
      <c r="N3835" s="14">
        <v>0</v>
      </c>
      <c r="O3835" s="14">
        <v>0</v>
      </c>
      <c r="P3835" s="14">
        <v>0</v>
      </c>
      <c r="Q3835" s="14">
        <v>0</v>
      </c>
      <c r="R3835" s="14">
        <v>0</v>
      </c>
      <c r="S3835" s="14"/>
      <c r="T3835" s="14"/>
      <c r="U3835" s="14"/>
      <c r="V3835" s="14"/>
      <c r="W3835" s="14"/>
      <c r="X3835" s="14">
        <f t="shared" si="10016"/>
        <v>0</v>
      </c>
      <c r="Y3835" s="14"/>
      <c r="Z3835" s="14"/>
      <c r="AA3835" s="14"/>
      <c r="AB3835" s="14"/>
      <c r="AC3835" s="14"/>
      <c r="AD3835" s="14"/>
      <c r="AE3835" s="14"/>
      <c r="AF3835" s="14"/>
      <c r="AG3835" s="14"/>
      <c r="AH3835" s="14">
        <v>0</v>
      </c>
      <c r="AI3835" s="14">
        <v>0</v>
      </c>
      <c r="AJ3835" s="14">
        <v>0</v>
      </c>
      <c r="AK3835" s="14"/>
      <c r="AL3835" s="14"/>
      <c r="AM3835" s="14"/>
      <c r="AN3835" s="14"/>
      <c r="AO3835" s="14"/>
      <c r="AP3835" s="14">
        <f t="shared" si="10017"/>
        <v>0</v>
      </c>
      <c r="AQ3835" s="14"/>
      <c r="AR3835" s="14"/>
      <c r="AS3835" s="14"/>
      <c r="AT3835" s="14"/>
      <c r="AU3835" s="14"/>
      <c r="AV3835" s="14"/>
      <c r="AW3835" s="14"/>
      <c r="AX3835" s="14"/>
      <c r="AY3835" s="14"/>
      <c r="AZ3835" s="14">
        <v>0</v>
      </c>
      <c r="BA3835" s="14">
        <v>0</v>
      </c>
      <c r="BB3835" s="14">
        <v>0</v>
      </c>
      <c r="BC3835" s="14"/>
      <c r="BD3835" s="14"/>
      <c r="BE3835" s="14"/>
      <c r="BF3835" s="14"/>
      <c r="BG3835" s="14"/>
      <c r="BH3835" s="14">
        <f t="shared" si="10018"/>
        <v>0</v>
      </c>
      <c r="BI3835" s="14"/>
      <c r="BJ3835" s="14"/>
      <c r="BK3835" s="14"/>
      <c r="BL3835" s="14"/>
      <c r="BM3835" s="14"/>
      <c r="BN3835" s="14"/>
      <c r="BO3835" s="14"/>
      <c r="BP3835" s="14"/>
      <c r="BQ3835" s="14"/>
      <c r="BR3835" s="14">
        <v>0</v>
      </c>
      <c r="BS3835" s="14">
        <v>0</v>
      </c>
      <c r="BT3835" s="14">
        <v>8433</v>
      </c>
      <c r="BU3835" s="14">
        <v>8433</v>
      </c>
      <c r="BV3835" s="14">
        <v>4505</v>
      </c>
      <c r="BW3835" s="14">
        <f t="shared" si="9987"/>
        <v>2109</v>
      </c>
      <c r="BX3835" s="14">
        <v>703</v>
      </c>
      <c r="BY3835" s="14">
        <v>703</v>
      </c>
      <c r="BZ3835" s="14">
        <v>703</v>
      </c>
      <c r="CA3835" s="14">
        <f t="shared" si="10052"/>
        <v>6614</v>
      </c>
      <c r="CB3835" s="122">
        <f t="shared" si="10063"/>
        <v>78.4299774694652</v>
      </c>
    </row>
    <row r="3836" spans="1:80" ht="22.5" x14ac:dyDescent="0.25">
      <c r="A3836" s="4" t="s">
        <v>928</v>
      </c>
      <c r="B3836" s="4" t="s">
        <v>88</v>
      </c>
      <c r="C3836" s="4" t="s">
        <v>1598</v>
      </c>
      <c r="D3836" s="79" t="s">
        <v>1599</v>
      </c>
      <c r="E3836" s="89">
        <v>6139</v>
      </c>
      <c r="F3836" s="79" t="s">
        <v>1607</v>
      </c>
      <c r="G3836" s="75" t="s">
        <v>1906</v>
      </c>
      <c r="H3836" s="13" t="s">
        <v>65</v>
      </c>
      <c r="I3836" s="14">
        <v>9450</v>
      </c>
      <c r="J3836" s="14">
        <f t="shared" si="10051"/>
        <v>10395</v>
      </c>
      <c r="K3836" s="14">
        <v>10395</v>
      </c>
      <c r="L3836" s="14">
        <f t="shared" si="10092"/>
        <v>0</v>
      </c>
      <c r="M3836" s="14">
        <v>0</v>
      </c>
      <c r="N3836" s="14">
        <v>0</v>
      </c>
      <c r="O3836" s="14">
        <v>0</v>
      </c>
      <c r="P3836" s="14">
        <v>0</v>
      </c>
      <c r="Q3836" s="14">
        <v>0</v>
      </c>
      <c r="R3836" s="14">
        <v>0</v>
      </c>
      <c r="S3836" s="14"/>
      <c r="T3836" s="14"/>
      <c r="U3836" s="14"/>
      <c r="V3836" s="14"/>
      <c r="W3836" s="14"/>
      <c r="X3836" s="14">
        <f t="shared" si="10016"/>
        <v>0</v>
      </c>
      <c r="Y3836" s="14"/>
      <c r="Z3836" s="14"/>
      <c r="AA3836" s="14"/>
      <c r="AB3836" s="14"/>
      <c r="AC3836" s="14"/>
      <c r="AD3836" s="14"/>
      <c r="AE3836" s="14"/>
      <c r="AF3836" s="14"/>
      <c r="AG3836" s="14"/>
      <c r="AH3836" s="14">
        <v>0</v>
      </c>
      <c r="AI3836" s="14">
        <v>0</v>
      </c>
      <c r="AJ3836" s="14">
        <v>0</v>
      </c>
      <c r="AK3836" s="14"/>
      <c r="AL3836" s="14"/>
      <c r="AM3836" s="14"/>
      <c r="AN3836" s="14"/>
      <c r="AO3836" s="14"/>
      <c r="AP3836" s="14">
        <f t="shared" si="10017"/>
        <v>0</v>
      </c>
      <c r="AQ3836" s="14"/>
      <c r="AR3836" s="14"/>
      <c r="AS3836" s="14"/>
      <c r="AT3836" s="14"/>
      <c r="AU3836" s="14"/>
      <c r="AV3836" s="14"/>
      <c r="AW3836" s="14"/>
      <c r="AX3836" s="14"/>
      <c r="AY3836" s="14"/>
      <c r="AZ3836" s="14">
        <v>0</v>
      </c>
      <c r="BA3836" s="14">
        <v>0</v>
      </c>
      <c r="BB3836" s="14">
        <v>0</v>
      </c>
      <c r="BC3836" s="14"/>
      <c r="BD3836" s="14"/>
      <c r="BE3836" s="14"/>
      <c r="BF3836" s="14"/>
      <c r="BG3836" s="14"/>
      <c r="BH3836" s="14">
        <f t="shared" si="10018"/>
        <v>0</v>
      </c>
      <c r="BI3836" s="14"/>
      <c r="BJ3836" s="14"/>
      <c r="BK3836" s="14"/>
      <c r="BL3836" s="14"/>
      <c r="BM3836" s="14"/>
      <c r="BN3836" s="14"/>
      <c r="BO3836" s="14"/>
      <c r="BP3836" s="14"/>
      <c r="BQ3836" s="14"/>
      <c r="BR3836" s="14">
        <v>0</v>
      </c>
      <c r="BS3836" s="14">
        <v>0</v>
      </c>
      <c r="BT3836" s="14">
        <v>10395</v>
      </c>
      <c r="BU3836" s="14">
        <v>10395</v>
      </c>
      <c r="BV3836" s="14">
        <v>5220</v>
      </c>
      <c r="BW3836" s="14">
        <f t="shared" si="9987"/>
        <v>2610</v>
      </c>
      <c r="BX3836" s="14">
        <v>870</v>
      </c>
      <c r="BY3836" s="14">
        <v>870</v>
      </c>
      <c r="BZ3836" s="14">
        <v>870</v>
      </c>
      <c r="CA3836" s="14">
        <f t="shared" si="10052"/>
        <v>7830</v>
      </c>
      <c r="CB3836" s="122">
        <f t="shared" si="10063"/>
        <v>75.324675324675326</v>
      </c>
    </row>
    <row r="3837" spans="1:80" ht="22.5" x14ac:dyDescent="0.25">
      <c r="A3837" s="1" t="s">
        <v>1</v>
      </c>
      <c r="B3837" s="1" t="s">
        <v>1</v>
      </c>
      <c r="C3837" s="1" t="s">
        <v>1</v>
      </c>
      <c r="D3837" s="78" t="s">
        <v>1</v>
      </c>
      <c r="E3837" s="78" t="s">
        <v>1</v>
      </c>
      <c r="F3837" s="78" t="s">
        <v>1</v>
      </c>
      <c r="G3837" s="2" t="s">
        <v>1</v>
      </c>
      <c r="H3837" s="10" t="s">
        <v>66</v>
      </c>
      <c r="I3837" s="11">
        <f>SUM(I3838)</f>
        <v>100</v>
      </c>
      <c r="J3837" s="11">
        <f t="shared" si="10051"/>
        <v>110</v>
      </c>
      <c r="K3837" s="11">
        <f t="shared" ref="K3837:Q3838" si="10099">SUM(K3838)</f>
        <v>110</v>
      </c>
      <c r="L3837" s="11">
        <f t="shared" si="10092"/>
        <v>0</v>
      </c>
      <c r="M3837" s="11">
        <f t="shared" si="10099"/>
        <v>0</v>
      </c>
      <c r="N3837" s="11">
        <f t="shared" si="10099"/>
        <v>0</v>
      </c>
      <c r="O3837" s="11">
        <f t="shared" si="10099"/>
        <v>0</v>
      </c>
      <c r="P3837" s="11">
        <f t="shared" si="10099"/>
        <v>0</v>
      </c>
      <c r="Q3837" s="11">
        <f t="shared" si="10099"/>
        <v>0</v>
      </c>
      <c r="R3837" s="11">
        <f t="shared" ref="R3837:AG3838" si="10100">SUM(R3838)</f>
        <v>0</v>
      </c>
      <c r="S3837" s="11">
        <f t="shared" si="10100"/>
        <v>0</v>
      </c>
      <c r="T3837" s="11">
        <f t="shared" si="10100"/>
        <v>0</v>
      </c>
      <c r="U3837" s="11">
        <f t="shared" si="10100"/>
        <v>0</v>
      </c>
      <c r="V3837" s="11">
        <f t="shared" si="10100"/>
        <v>0</v>
      </c>
      <c r="W3837" s="11">
        <f t="shared" si="10100"/>
        <v>0</v>
      </c>
      <c r="X3837" s="11">
        <f t="shared" si="10100"/>
        <v>0</v>
      </c>
      <c r="Y3837" s="11">
        <f t="shared" si="10100"/>
        <v>0</v>
      </c>
      <c r="Z3837" s="11">
        <f t="shared" si="10100"/>
        <v>0</v>
      </c>
      <c r="AA3837" s="11">
        <f t="shared" si="10100"/>
        <v>0</v>
      </c>
      <c r="AB3837" s="11">
        <f t="shared" si="10100"/>
        <v>0</v>
      </c>
      <c r="AC3837" s="11">
        <f t="shared" si="10100"/>
        <v>0</v>
      </c>
      <c r="AD3837" s="11">
        <f t="shared" si="10100"/>
        <v>0</v>
      </c>
      <c r="AE3837" s="11">
        <f t="shared" si="10100"/>
        <v>0</v>
      </c>
      <c r="AF3837" s="11">
        <f t="shared" si="10100"/>
        <v>0</v>
      </c>
      <c r="AG3837" s="11">
        <f t="shared" si="10100"/>
        <v>0</v>
      </c>
      <c r="AH3837" s="11">
        <v>0</v>
      </c>
      <c r="AI3837" s="11">
        <v>0</v>
      </c>
      <c r="AJ3837" s="11">
        <f t="shared" ref="AJ3837:AY3838" si="10101">SUM(AJ3838)</f>
        <v>0</v>
      </c>
      <c r="AK3837" s="11">
        <f t="shared" si="10101"/>
        <v>0</v>
      </c>
      <c r="AL3837" s="11">
        <f t="shared" si="10101"/>
        <v>0</v>
      </c>
      <c r="AM3837" s="11">
        <f t="shared" si="10101"/>
        <v>0</v>
      </c>
      <c r="AN3837" s="11">
        <f t="shared" si="10101"/>
        <v>0</v>
      </c>
      <c r="AO3837" s="11">
        <f t="shared" si="10101"/>
        <v>0</v>
      </c>
      <c r="AP3837" s="11">
        <f t="shared" si="10101"/>
        <v>0</v>
      </c>
      <c r="AQ3837" s="11">
        <f t="shared" si="10101"/>
        <v>0</v>
      </c>
      <c r="AR3837" s="11">
        <f t="shared" si="10101"/>
        <v>0</v>
      </c>
      <c r="AS3837" s="11">
        <f t="shared" si="10101"/>
        <v>0</v>
      </c>
      <c r="AT3837" s="11">
        <f t="shared" si="10101"/>
        <v>0</v>
      </c>
      <c r="AU3837" s="11">
        <f t="shared" si="10101"/>
        <v>0</v>
      </c>
      <c r="AV3837" s="11">
        <f t="shared" si="10101"/>
        <v>0</v>
      </c>
      <c r="AW3837" s="11">
        <f t="shared" si="10101"/>
        <v>0</v>
      </c>
      <c r="AX3837" s="11">
        <f t="shared" si="10101"/>
        <v>0</v>
      </c>
      <c r="AY3837" s="11">
        <f t="shared" si="10101"/>
        <v>0</v>
      </c>
      <c r="AZ3837" s="11">
        <v>0</v>
      </c>
      <c r="BA3837" s="11">
        <v>0</v>
      </c>
      <c r="BB3837" s="11">
        <f t="shared" ref="BB3837:BQ3838" si="10102">SUM(BB3838)</f>
        <v>0</v>
      </c>
      <c r="BC3837" s="11">
        <f t="shared" si="10102"/>
        <v>0</v>
      </c>
      <c r="BD3837" s="11">
        <f t="shared" si="10102"/>
        <v>0</v>
      </c>
      <c r="BE3837" s="11">
        <f t="shared" si="10102"/>
        <v>0</v>
      </c>
      <c r="BF3837" s="11">
        <f t="shared" si="10102"/>
        <v>0</v>
      </c>
      <c r="BG3837" s="11">
        <f t="shared" si="10102"/>
        <v>0</v>
      </c>
      <c r="BH3837" s="11">
        <f t="shared" si="10102"/>
        <v>0</v>
      </c>
      <c r="BI3837" s="11">
        <f t="shared" si="10102"/>
        <v>0</v>
      </c>
      <c r="BJ3837" s="11">
        <f t="shared" si="10102"/>
        <v>0</v>
      </c>
      <c r="BK3837" s="11">
        <f t="shared" si="10102"/>
        <v>0</v>
      </c>
      <c r="BL3837" s="11">
        <f t="shared" si="10102"/>
        <v>0</v>
      </c>
      <c r="BM3837" s="11">
        <f t="shared" si="10102"/>
        <v>0</v>
      </c>
      <c r="BN3837" s="11">
        <f t="shared" si="10102"/>
        <v>0</v>
      </c>
      <c r="BO3837" s="11">
        <f t="shared" si="10102"/>
        <v>0</v>
      </c>
      <c r="BP3837" s="11">
        <f t="shared" si="10102"/>
        <v>0</v>
      </c>
      <c r="BQ3837" s="11">
        <f t="shared" si="10102"/>
        <v>0</v>
      </c>
      <c r="BR3837" s="11">
        <v>0</v>
      </c>
      <c r="BS3837" s="11">
        <v>0</v>
      </c>
      <c r="BT3837" s="11">
        <f t="shared" ref="BT3837:BZ3838" si="10103">SUM(BT3838)</f>
        <v>110</v>
      </c>
      <c r="BU3837" s="11">
        <f t="shared" si="10103"/>
        <v>110</v>
      </c>
      <c r="BV3837" s="11">
        <f t="shared" si="10103"/>
        <v>0</v>
      </c>
      <c r="BW3837" s="11">
        <f t="shared" si="10103"/>
        <v>0</v>
      </c>
      <c r="BX3837" s="11">
        <f t="shared" si="10103"/>
        <v>0</v>
      </c>
      <c r="BY3837" s="11">
        <f t="shared" si="10103"/>
        <v>0</v>
      </c>
      <c r="BZ3837" s="11">
        <f t="shared" si="10103"/>
        <v>0</v>
      </c>
      <c r="CA3837" s="11">
        <f t="shared" si="10052"/>
        <v>0</v>
      </c>
      <c r="CB3837" s="123">
        <f t="shared" si="10063"/>
        <v>0</v>
      </c>
    </row>
    <row r="3838" spans="1:80" x14ac:dyDescent="0.25">
      <c r="A3838" s="4" t="s">
        <v>928</v>
      </c>
      <c r="B3838" s="4" t="s">
        <v>88</v>
      </c>
      <c r="C3838" s="4" t="s">
        <v>1598</v>
      </c>
      <c r="D3838" s="79" t="s">
        <v>1599</v>
      </c>
      <c r="E3838" s="78" t="s">
        <v>67</v>
      </c>
      <c r="F3838" s="78" t="s">
        <v>1</v>
      </c>
      <c r="G3838" s="2" t="s">
        <v>1</v>
      </c>
      <c r="H3838" s="2" t="s">
        <v>68</v>
      </c>
      <c r="I3838" s="12">
        <f>SUM(I3839)</f>
        <v>100</v>
      </c>
      <c r="J3838" s="12">
        <f t="shared" si="10051"/>
        <v>110</v>
      </c>
      <c r="K3838" s="12">
        <f t="shared" si="10099"/>
        <v>110</v>
      </c>
      <c r="L3838" s="12">
        <f t="shared" si="10092"/>
        <v>0</v>
      </c>
      <c r="M3838" s="12">
        <f t="shared" si="10099"/>
        <v>0</v>
      </c>
      <c r="N3838" s="12">
        <f t="shared" si="10099"/>
        <v>0</v>
      </c>
      <c r="O3838" s="12">
        <f t="shared" si="10099"/>
        <v>0</v>
      </c>
      <c r="P3838" s="12">
        <f t="shared" si="10099"/>
        <v>0</v>
      </c>
      <c r="Q3838" s="12">
        <f t="shared" si="10099"/>
        <v>0</v>
      </c>
      <c r="R3838" s="12">
        <f t="shared" si="10100"/>
        <v>0</v>
      </c>
      <c r="S3838" s="12">
        <f t="shared" ref="S3838:AG3838" si="10104">SUM(S3839)</f>
        <v>0</v>
      </c>
      <c r="T3838" s="12">
        <f t="shared" si="10104"/>
        <v>0</v>
      </c>
      <c r="U3838" s="12">
        <f t="shared" si="10104"/>
        <v>0</v>
      </c>
      <c r="V3838" s="12">
        <f t="shared" si="10104"/>
        <v>0</v>
      </c>
      <c r="W3838" s="12">
        <f t="shared" si="10104"/>
        <v>0</v>
      </c>
      <c r="X3838" s="12">
        <f t="shared" si="10104"/>
        <v>0</v>
      </c>
      <c r="Y3838" s="12">
        <f t="shared" si="10104"/>
        <v>0</v>
      </c>
      <c r="Z3838" s="12">
        <f t="shared" si="10104"/>
        <v>0</v>
      </c>
      <c r="AA3838" s="12">
        <f t="shared" si="10104"/>
        <v>0</v>
      </c>
      <c r="AB3838" s="12">
        <f t="shared" si="10104"/>
        <v>0</v>
      </c>
      <c r="AC3838" s="12">
        <f t="shared" si="10104"/>
        <v>0</v>
      </c>
      <c r="AD3838" s="12">
        <f t="shared" si="10104"/>
        <v>0</v>
      </c>
      <c r="AE3838" s="12">
        <f t="shared" si="10104"/>
        <v>0</v>
      </c>
      <c r="AF3838" s="12">
        <f t="shared" si="10104"/>
        <v>0</v>
      </c>
      <c r="AG3838" s="12">
        <f t="shared" si="10104"/>
        <v>0</v>
      </c>
      <c r="AH3838" s="12">
        <v>0</v>
      </c>
      <c r="AI3838" s="12">
        <v>0</v>
      </c>
      <c r="AJ3838" s="12">
        <f t="shared" si="10101"/>
        <v>0</v>
      </c>
      <c r="AK3838" s="12">
        <f t="shared" ref="AK3838:AY3838" si="10105">SUM(AK3839)</f>
        <v>0</v>
      </c>
      <c r="AL3838" s="12">
        <f t="shared" si="10105"/>
        <v>0</v>
      </c>
      <c r="AM3838" s="12">
        <f t="shared" si="10105"/>
        <v>0</v>
      </c>
      <c r="AN3838" s="12">
        <f t="shared" si="10105"/>
        <v>0</v>
      </c>
      <c r="AO3838" s="12">
        <f t="shared" si="10105"/>
        <v>0</v>
      </c>
      <c r="AP3838" s="12">
        <f t="shared" si="10105"/>
        <v>0</v>
      </c>
      <c r="AQ3838" s="12">
        <f t="shared" si="10105"/>
        <v>0</v>
      </c>
      <c r="AR3838" s="12">
        <f t="shared" si="10105"/>
        <v>0</v>
      </c>
      <c r="AS3838" s="12">
        <f t="shared" si="10105"/>
        <v>0</v>
      </c>
      <c r="AT3838" s="12">
        <f t="shared" si="10105"/>
        <v>0</v>
      </c>
      <c r="AU3838" s="12">
        <f t="shared" si="10105"/>
        <v>0</v>
      </c>
      <c r="AV3838" s="12">
        <f t="shared" si="10105"/>
        <v>0</v>
      </c>
      <c r="AW3838" s="12">
        <f t="shared" si="10105"/>
        <v>0</v>
      </c>
      <c r="AX3838" s="12">
        <f t="shared" si="10105"/>
        <v>0</v>
      </c>
      <c r="AY3838" s="12">
        <f t="shared" si="10105"/>
        <v>0</v>
      </c>
      <c r="AZ3838" s="12">
        <v>0</v>
      </c>
      <c r="BA3838" s="12">
        <v>0</v>
      </c>
      <c r="BB3838" s="12">
        <f t="shared" si="10102"/>
        <v>0</v>
      </c>
      <c r="BC3838" s="12">
        <f t="shared" ref="BC3838:BQ3838" si="10106">SUM(BC3839)</f>
        <v>0</v>
      </c>
      <c r="BD3838" s="12">
        <f t="shared" si="10106"/>
        <v>0</v>
      </c>
      <c r="BE3838" s="12">
        <f t="shared" si="10106"/>
        <v>0</v>
      </c>
      <c r="BF3838" s="12">
        <f t="shared" si="10106"/>
        <v>0</v>
      </c>
      <c r="BG3838" s="12">
        <f t="shared" si="10106"/>
        <v>0</v>
      </c>
      <c r="BH3838" s="12">
        <f t="shared" si="10106"/>
        <v>0</v>
      </c>
      <c r="BI3838" s="12">
        <f t="shared" si="10106"/>
        <v>0</v>
      </c>
      <c r="BJ3838" s="12">
        <f t="shared" si="10106"/>
        <v>0</v>
      </c>
      <c r="BK3838" s="12">
        <f t="shared" si="10106"/>
        <v>0</v>
      </c>
      <c r="BL3838" s="12">
        <f t="shared" si="10106"/>
        <v>0</v>
      </c>
      <c r="BM3838" s="12">
        <f t="shared" si="10106"/>
        <v>0</v>
      </c>
      <c r="BN3838" s="12">
        <f t="shared" si="10106"/>
        <v>0</v>
      </c>
      <c r="BO3838" s="12">
        <f t="shared" si="10106"/>
        <v>0</v>
      </c>
      <c r="BP3838" s="12">
        <f t="shared" si="10106"/>
        <v>0</v>
      </c>
      <c r="BQ3838" s="12">
        <f t="shared" si="10106"/>
        <v>0</v>
      </c>
      <c r="BR3838" s="12">
        <v>0</v>
      </c>
      <c r="BS3838" s="12">
        <v>0</v>
      </c>
      <c r="BT3838" s="12">
        <f t="shared" si="10103"/>
        <v>110</v>
      </c>
      <c r="BU3838" s="12">
        <f t="shared" si="10103"/>
        <v>110</v>
      </c>
      <c r="BV3838" s="12">
        <f t="shared" si="10103"/>
        <v>0</v>
      </c>
      <c r="BW3838" s="12">
        <f t="shared" si="10103"/>
        <v>0</v>
      </c>
      <c r="BX3838" s="12">
        <f t="shared" si="10103"/>
        <v>0</v>
      </c>
      <c r="BY3838" s="12">
        <f t="shared" si="10103"/>
        <v>0</v>
      </c>
      <c r="BZ3838" s="12">
        <f t="shared" si="10103"/>
        <v>0</v>
      </c>
      <c r="CA3838" s="12">
        <f t="shared" si="10052"/>
        <v>0</v>
      </c>
      <c r="CB3838" s="124">
        <f t="shared" si="10063"/>
        <v>0</v>
      </c>
    </row>
    <row r="3839" spans="1:80" x14ac:dyDescent="0.25">
      <c r="A3839" s="4" t="s">
        <v>928</v>
      </c>
      <c r="B3839" s="4" t="s">
        <v>88</v>
      </c>
      <c r="C3839" s="4" t="s">
        <v>1598</v>
      </c>
      <c r="D3839" s="79" t="s">
        <v>1599</v>
      </c>
      <c r="E3839" s="89">
        <v>6148</v>
      </c>
      <c r="F3839" s="79"/>
      <c r="G3839" s="75" t="s">
        <v>1906</v>
      </c>
      <c r="H3839" s="13" t="s">
        <v>76</v>
      </c>
      <c r="I3839" s="14">
        <v>100</v>
      </c>
      <c r="J3839" s="14">
        <f t="shared" si="10051"/>
        <v>110</v>
      </c>
      <c r="K3839" s="14">
        <v>110</v>
      </c>
      <c r="L3839" s="14">
        <f t="shared" si="10092"/>
        <v>0</v>
      </c>
      <c r="M3839" s="14">
        <v>0</v>
      </c>
      <c r="N3839" s="14">
        <v>0</v>
      </c>
      <c r="O3839" s="14">
        <v>0</v>
      </c>
      <c r="P3839" s="14">
        <v>0</v>
      </c>
      <c r="Q3839" s="14">
        <v>0</v>
      </c>
      <c r="R3839" s="14">
        <v>0</v>
      </c>
      <c r="S3839" s="14"/>
      <c r="T3839" s="14"/>
      <c r="U3839" s="14"/>
      <c r="V3839" s="14"/>
      <c r="W3839" s="14"/>
      <c r="X3839" s="14">
        <f t="shared" si="10016"/>
        <v>0</v>
      </c>
      <c r="Y3839" s="14"/>
      <c r="Z3839" s="14"/>
      <c r="AA3839" s="14"/>
      <c r="AB3839" s="14"/>
      <c r="AC3839" s="14"/>
      <c r="AD3839" s="14"/>
      <c r="AE3839" s="14"/>
      <c r="AF3839" s="14"/>
      <c r="AG3839" s="14"/>
      <c r="AH3839" s="14">
        <v>0</v>
      </c>
      <c r="AI3839" s="14">
        <v>0</v>
      </c>
      <c r="AJ3839" s="14">
        <v>0</v>
      </c>
      <c r="AK3839" s="14"/>
      <c r="AL3839" s="14"/>
      <c r="AM3839" s="14"/>
      <c r="AN3839" s="14"/>
      <c r="AO3839" s="14"/>
      <c r="AP3839" s="14">
        <f t="shared" si="10017"/>
        <v>0</v>
      </c>
      <c r="AQ3839" s="14"/>
      <c r="AR3839" s="14"/>
      <c r="AS3839" s="14"/>
      <c r="AT3839" s="14"/>
      <c r="AU3839" s="14"/>
      <c r="AV3839" s="14"/>
      <c r="AW3839" s="14"/>
      <c r="AX3839" s="14"/>
      <c r="AY3839" s="14"/>
      <c r="AZ3839" s="14">
        <v>0</v>
      </c>
      <c r="BA3839" s="14">
        <v>0</v>
      </c>
      <c r="BB3839" s="14">
        <v>0</v>
      </c>
      <c r="BC3839" s="14"/>
      <c r="BD3839" s="14"/>
      <c r="BE3839" s="14"/>
      <c r="BF3839" s="14"/>
      <c r="BG3839" s="14"/>
      <c r="BH3839" s="14">
        <f t="shared" si="10018"/>
        <v>0</v>
      </c>
      <c r="BI3839" s="14"/>
      <c r="BJ3839" s="14"/>
      <c r="BK3839" s="14"/>
      <c r="BL3839" s="14"/>
      <c r="BM3839" s="14"/>
      <c r="BN3839" s="14"/>
      <c r="BO3839" s="14"/>
      <c r="BP3839" s="14"/>
      <c r="BQ3839" s="14"/>
      <c r="BR3839" s="14">
        <v>0</v>
      </c>
      <c r="BS3839" s="14">
        <v>0</v>
      </c>
      <c r="BT3839" s="14">
        <v>110</v>
      </c>
      <c r="BU3839" s="14">
        <v>110</v>
      </c>
      <c r="BV3839" s="14">
        <v>0</v>
      </c>
      <c r="BW3839" s="14">
        <f t="shared" si="9987"/>
        <v>0</v>
      </c>
      <c r="BX3839" s="14"/>
      <c r="BY3839" s="14"/>
      <c r="BZ3839" s="14"/>
      <c r="CA3839" s="14">
        <f t="shared" si="10052"/>
        <v>0</v>
      </c>
      <c r="CB3839" s="122">
        <f t="shared" si="10063"/>
        <v>0</v>
      </c>
    </row>
    <row r="3840" spans="1:80" ht="22.5" x14ac:dyDescent="0.25">
      <c r="A3840" s="1" t="s">
        <v>1</v>
      </c>
      <c r="B3840" s="1" t="s">
        <v>1</v>
      </c>
      <c r="C3840" s="1" t="s">
        <v>1</v>
      </c>
      <c r="D3840" s="78" t="s">
        <v>1</v>
      </c>
      <c r="E3840" s="78" t="s">
        <v>1</v>
      </c>
      <c r="F3840" s="78" t="s">
        <v>1</v>
      </c>
      <c r="G3840" s="2" t="s">
        <v>1</v>
      </c>
      <c r="H3840" s="10" t="s">
        <v>77</v>
      </c>
      <c r="I3840" s="11">
        <f>SUM(I3841)</f>
        <v>40000</v>
      </c>
      <c r="J3840" s="11">
        <f t="shared" si="10051"/>
        <v>37500</v>
      </c>
      <c r="K3840" s="11">
        <f t="shared" ref="K3840:Q3840" si="10107">SUM(K3841)</f>
        <v>30000</v>
      </c>
      <c r="L3840" s="11">
        <f t="shared" si="10092"/>
        <v>7500</v>
      </c>
      <c r="M3840" s="11">
        <f t="shared" si="10107"/>
        <v>7500</v>
      </c>
      <c r="N3840" s="11">
        <f t="shared" si="10107"/>
        <v>0</v>
      </c>
      <c r="O3840" s="11">
        <f t="shared" si="10107"/>
        <v>0</v>
      </c>
      <c r="P3840" s="11">
        <f t="shared" si="10107"/>
        <v>0</v>
      </c>
      <c r="Q3840" s="11">
        <f t="shared" si="10107"/>
        <v>0</v>
      </c>
      <c r="R3840" s="11">
        <f t="shared" ref="R3840:AG3840" si="10108">SUM(R3841)</f>
        <v>7500</v>
      </c>
      <c r="S3840" s="11">
        <f t="shared" si="10108"/>
        <v>0</v>
      </c>
      <c r="T3840" s="11">
        <f t="shared" si="10108"/>
        <v>0</v>
      </c>
      <c r="U3840" s="11">
        <f t="shared" si="10108"/>
        <v>0</v>
      </c>
      <c r="V3840" s="11">
        <f t="shared" si="10108"/>
        <v>0</v>
      </c>
      <c r="W3840" s="11">
        <f t="shared" si="10108"/>
        <v>0</v>
      </c>
      <c r="X3840" s="11">
        <f t="shared" si="10108"/>
        <v>7500</v>
      </c>
      <c r="Y3840" s="11">
        <f t="shared" si="10108"/>
        <v>0</v>
      </c>
      <c r="Z3840" s="11">
        <f t="shared" si="10108"/>
        <v>0</v>
      </c>
      <c r="AA3840" s="11">
        <f t="shared" si="10108"/>
        <v>0</v>
      </c>
      <c r="AB3840" s="11">
        <f t="shared" si="10108"/>
        <v>0</v>
      </c>
      <c r="AC3840" s="11">
        <f t="shared" si="10108"/>
        <v>0</v>
      </c>
      <c r="AD3840" s="11">
        <f t="shared" si="10108"/>
        <v>0</v>
      </c>
      <c r="AE3840" s="11">
        <f t="shared" si="10108"/>
        <v>0</v>
      </c>
      <c r="AF3840" s="11">
        <f t="shared" si="10108"/>
        <v>0</v>
      </c>
      <c r="AG3840" s="11">
        <f t="shared" si="10108"/>
        <v>0</v>
      </c>
      <c r="AH3840" s="11">
        <v>0</v>
      </c>
      <c r="AI3840" s="11">
        <v>7500</v>
      </c>
      <c r="AJ3840" s="11">
        <f t="shared" ref="AJ3840:AY3840" si="10109">SUM(AJ3841)</f>
        <v>0</v>
      </c>
      <c r="AK3840" s="11">
        <f t="shared" si="10109"/>
        <v>0</v>
      </c>
      <c r="AL3840" s="11">
        <f t="shared" si="10109"/>
        <v>0</v>
      </c>
      <c r="AM3840" s="11">
        <f t="shared" si="10109"/>
        <v>0</v>
      </c>
      <c r="AN3840" s="11">
        <f t="shared" si="10109"/>
        <v>0</v>
      </c>
      <c r="AO3840" s="11">
        <f t="shared" si="10109"/>
        <v>0</v>
      </c>
      <c r="AP3840" s="11">
        <f t="shared" si="10109"/>
        <v>0</v>
      </c>
      <c r="AQ3840" s="11">
        <f t="shared" si="10109"/>
        <v>0</v>
      </c>
      <c r="AR3840" s="11">
        <f t="shared" si="10109"/>
        <v>0</v>
      </c>
      <c r="AS3840" s="11">
        <f t="shared" si="10109"/>
        <v>0</v>
      </c>
      <c r="AT3840" s="11">
        <f t="shared" si="10109"/>
        <v>0</v>
      </c>
      <c r="AU3840" s="11">
        <f t="shared" si="10109"/>
        <v>0</v>
      </c>
      <c r="AV3840" s="11">
        <f t="shared" si="10109"/>
        <v>0</v>
      </c>
      <c r="AW3840" s="11">
        <f t="shared" si="10109"/>
        <v>0</v>
      </c>
      <c r="AX3840" s="11">
        <f t="shared" si="10109"/>
        <v>0</v>
      </c>
      <c r="AY3840" s="11">
        <f t="shared" si="10109"/>
        <v>0</v>
      </c>
      <c r="AZ3840" s="11">
        <v>0</v>
      </c>
      <c r="BA3840" s="11">
        <v>0</v>
      </c>
      <c r="BB3840" s="11">
        <f t="shared" ref="BB3840:BQ3840" si="10110">SUM(BB3841)</f>
        <v>0</v>
      </c>
      <c r="BC3840" s="11">
        <f t="shared" si="10110"/>
        <v>0</v>
      </c>
      <c r="BD3840" s="11">
        <f t="shared" si="10110"/>
        <v>0</v>
      </c>
      <c r="BE3840" s="11">
        <f t="shared" si="10110"/>
        <v>2000</v>
      </c>
      <c r="BF3840" s="11">
        <f t="shared" si="10110"/>
        <v>0</v>
      </c>
      <c r="BG3840" s="11">
        <f t="shared" si="10110"/>
        <v>0</v>
      </c>
      <c r="BH3840" s="11">
        <f t="shared" si="10110"/>
        <v>2000</v>
      </c>
      <c r="BI3840" s="11">
        <f t="shared" si="10110"/>
        <v>0</v>
      </c>
      <c r="BJ3840" s="11">
        <f t="shared" si="10110"/>
        <v>0</v>
      </c>
      <c r="BK3840" s="11">
        <f t="shared" si="10110"/>
        <v>0</v>
      </c>
      <c r="BL3840" s="11">
        <f t="shared" si="10110"/>
        <v>0</v>
      </c>
      <c r="BM3840" s="11">
        <f t="shared" si="10110"/>
        <v>0</v>
      </c>
      <c r="BN3840" s="11">
        <f t="shared" si="10110"/>
        <v>0</v>
      </c>
      <c r="BO3840" s="11">
        <f t="shared" si="10110"/>
        <v>0</v>
      </c>
      <c r="BP3840" s="11">
        <f t="shared" si="10110"/>
        <v>2000</v>
      </c>
      <c r="BQ3840" s="11">
        <f t="shared" si="10110"/>
        <v>0</v>
      </c>
      <c r="BR3840" s="11">
        <v>2000</v>
      </c>
      <c r="BS3840" s="11">
        <v>0</v>
      </c>
      <c r="BT3840" s="11">
        <f t="shared" ref="BT3840:BZ3840" si="10111">SUM(BT3841)</f>
        <v>87500</v>
      </c>
      <c r="BU3840" s="11">
        <f t="shared" si="10111"/>
        <v>80000</v>
      </c>
      <c r="BV3840" s="11">
        <f t="shared" si="10111"/>
        <v>40000</v>
      </c>
      <c r="BW3840" s="11">
        <f t="shared" si="10111"/>
        <v>40000</v>
      </c>
      <c r="BX3840" s="11">
        <f t="shared" si="10111"/>
        <v>40000</v>
      </c>
      <c r="BY3840" s="11">
        <f t="shared" si="10111"/>
        <v>0</v>
      </c>
      <c r="BZ3840" s="11">
        <f t="shared" si="10111"/>
        <v>0</v>
      </c>
      <c r="CA3840" s="11">
        <f t="shared" si="10052"/>
        <v>80000</v>
      </c>
      <c r="CB3840" s="123">
        <f t="shared" si="10063"/>
        <v>100</v>
      </c>
    </row>
    <row r="3841" spans="1:80" x14ac:dyDescent="0.25">
      <c r="A3841" s="4" t="s">
        <v>928</v>
      </c>
      <c r="B3841" s="4" t="s">
        <v>88</v>
      </c>
      <c r="C3841" s="4" t="s">
        <v>1598</v>
      </c>
      <c r="D3841" s="79" t="s">
        <v>1599</v>
      </c>
      <c r="E3841" s="78" t="s">
        <v>78</v>
      </c>
      <c r="F3841" s="78" t="s">
        <v>1</v>
      </c>
      <c r="G3841" s="2" t="s">
        <v>1</v>
      </c>
      <c r="H3841" s="2" t="s">
        <v>79</v>
      </c>
      <c r="I3841" s="12">
        <f>SUM(I3842:I3843)</f>
        <v>40000</v>
      </c>
      <c r="J3841" s="12">
        <f t="shared" si="10051"/>
        <v>37500</v>
      </c>
      <c r="K3841" s="12">
        <f t="shared" ref="K3841" si="10112">SUM(K3842:K3843)</f>
        <v>30000</v>
      </c>
      <c r="L3841" s="12">
        <f t="shared" si="10092"/>
        <v>7500</v>
      </c>
      <c r="M3841" s="12">
        <f t="shared" ref="M3841:Q3841" si="10113">SUM(M3842:M3843)</f>
        <v>7500</v>
      </c>
      <c r="N3841" s="12">
        <f t="shared" si="10113"/>
        <v>0</v>
      </c>
      <c r="O3841" s="12">
        <f t="shared" si="10113"/>
        <v>0</v>
      </c>
      <c r="P3841" s="12">
        <f t="shared" si="10113"/>
        <v>0</v>
      </c>
      <c r="Q3841" s="12">
        <f t="shared" si="10113"/>
        <v>0</v>
      </c>
      <c r="R3841" s="12">
        <f t="shared" ref="R3841:AG3841" si="10114">SUM(R3842:R3843)</f>
        <v>7500</v>
      </c>
      <c r="S3841" s="12">
        <f t="shared" si="10114"/>
        <v>0</v>
      </c>
      <c r="T3841" s="12">
        <f t="shared" si="10114"/>
        <v>0</v>
      </c>
      <c r="U3841" s="12">
        <f t="shared" si="10114"/>
        <v>0</v>
      </c>
      <c r="V3841" s="12">
        <f t="shared" si="10114"/>
        <v>0</v>
      </c>
      <c r="W3841" s="12">
        <f t="shared" si="10114"/>
        <v>0</v>
      </c>
      <c r="X3841" s="12">
        <f t="shared" ref="X3841" si="10115">SUM(X3842:X3843)</f>
        <v>7500</v>
      </c>
      <c r="Y3841" s="12">
        <f t="shared" si="10114"/>
        <v>0</v>
      </c>
      <c r="Z3841" s="12">
        <f t="shared" si="10114"/>
        <v>0</v>
      </c>
      <c r="AA3841" s="12">
        <f t="shared" si="10114"/>
        <v>0</v>
      </c>
      <c r="AB3841" s="12">
        <f t="shared" si="10114"/>
        <v>0</v>
      </c>
      <c r="AC3841" s="12">
        <f t="shared" si="10114"/>
        <v>0</v>
      </c>
      <c r="AD3841" s="12">
        <f t="shared" si="10114"/>
        <v>0</v>
      </c>
      <c r="AE3841" s="12">
        <f t="shared" si="10114"/>
        <v>0</v>
      </c>
      <c r="AF3841" s="12">
        <f t="shared" si="10114"/>
        <v>0</v>
      </c>
      <c r="AG3841" s="12">
        <f t="shared" si="10114"/>
        <v>0</v>
      </c>
      <c r="AH3841" s="12">
        <v>0</v>
      </c>
      <c r="AI3841" s="12">
        <v>7500</v>
      </c>
      <c r="AJ3841" s="12">
        <f t="shared" ref="AJ3841:AY3841" si="10116">SUM(AJ3842:AJ3843)</f>
        <v>0</v>
      </c>
      <c r="AK3841" s="12">
        <f t="shared" si="10116"/>
        <v>0</v>
      </c>
      <c r="AL3841" s="12">
        <f t="shared" si="10116"/>
        <v>0</v>
      </c>
      <c r="AM3841" s="12">
        <f t="shared" si="10116"/>
        <v>0</v>
      </c>
      <c r="AN3841" s="12">
        <f t="shared" si="10116"/>
        <v>0</v>
      </c>
      <c r="AO3841" s="12">
        <f t="shared" si="10116"/>
        <v>0</v>
      </c>
      <c r="AP3841" s="12">
        <f t="shared" ref="AP3841" si="10117">SUM(AP3842:AP3843)</f>
        <v>0</v>
      </c>
      <c r="AQ3841" s="12">
        <f t="shared" si="10116"/>
        <v>0</v>
      </c>
      <c r="AR3841" s="12">
        <f t="shared" si="10116"/>
        <v>0</v>
      </c>
      <c r="AS3841" s="12">
        <f t="shared" si="10116"/>
        <v>0</v>
      </c>
      <c r="AT3841" s="12">
        <f t="shared" si="10116"/>
        <v>0</v>
      </c>
      <c r="AU3841" s="12">
        <f t="shared" si="10116"/>
        <v>0</v>
      </c>
      <c r="AV3841" s="12">
        <f t="shared" si="10116"/>
        <v>0</v>
      </c>
      <c r="AW3841" s="12">
        <f t="shared" si="10116"/>
        <v>0</v>
      </c>
      <c r="AX3841" s="12">
        <f t="shared" si="10116"/>
        <v>0</v>
      </c>
      <c r="AY3841" s="12">
        <f t="shared" si="10116"/>
        <v>0</v>
      </c>
      <c r="AZ3841" s="12">
        <v>0</v>
      </c>
      <c r="BA3841" s="12">
        <v>0</v>
      </c>
      <c r="BB3841" s="12">
        <f t="shared" ref="BB3841:BQ3841" si="10118">SUM(BB3842:BB3843)</f>
        <v>0</v>
      </c>
      <c r="BC3841" s="12">
        <f t="shared" si="10118"/>
        <v>0</v>
      </c>
      <c r="BD3841" s="12">
        <f t="shared" si="10118"/>
        <v>0</v>
      </c>
      <c r="BE3841" s="12">
        <f t="shared" si="10118"/>
        <v>2000</v>
      </c>
      <c r="BF3841" s="12">
        <f t="shared" si="10118"/>
        <v>0</v>
      </c>
      <c r="BG3841" s="12">
        <f t="shared" si="10118"/>
        <v>0</v>
      </c>
      <c r="BH3841" s="12">
        <f t="shared" ref="BH3841" si="10119">SUM(BH3842:BH3843)</f>
        <v>2000</v>
      </c>
      <c r="BI3841" s="12">
        <f t="shared" si="10118"/>
        <v>0</v>
      </c>
      <c r="BJ3841" s="12">
        <f t="shared" si="10118"/>
        <v>0</v>
      </c>
      <c r="BK3841" s="12">
        <f t="shared" si="10118"/>
        <v>0</v>
      </c>
      <c r="BL3841" s="12">
        <f t="shared" si="10118"/>
        <v>0</v>
      </c>
      <c r="BM3841" s="12">
        <f t="shared" si="10118"/>
        <v>0</v>
      </c>
      <c r="BN3841" s="12">
        <f t="shared" si="10118"/>
        <v>0</v>
      </c>
      <c r="BO3841" s="12">
        <f t="shared" si="10118"/>
        <v>0</v>
      </c>
      <c r="BP3841" s="12">
        <f t="shared" si="10118"/>
        <v>2000</v>
      </c>
      <c r="BQ3841" s="12">
        <f t="shared" si="10118"/>
        <v>0</v>
      </c>
      <c r="BR3841" s="12">
        <v>2000</v>
      </c>
      <c r="BS3841" s="12">
        <v>0</v>
      </c>
      <c r="BT3841" s="12">
        <f t="shared" ref="BT3841:BZ3841" si="10120">SUM(BT3842:BT3843)</f>
        <v>87500</v>
      </c>
      <c r="BU3841" s="12">
        <f t="shared" si="10120"/>
        <v>80000</v>
      </c>
      <c r="BV3841" s="12">
        <f t="shared" si="10120"/>
        <v>40000</v>
      </c>
      <c r="BW3841" s="12">
        <f t="shared" si="10120"/>
        <v>40000</v>
      </c>
      <c r="BX3841" s="12">
        <f t="shared" si="10120"/>
        <v>40000</v>
      </c>
      <c r="BY3841" s="12">
        <f t="shared" si="10120"/>
        <v>0</v>
      </c>
      <c r="BZ3841" s="12">
        <f t="shared" si="10120"/>
        <v>0</v>
      </c>
      <c r="CA3841" s="12">
        <f t="shared" si="10052"/>
        <v>80000</v>
      </c>
      <c r="CB3841" s="124">
        <f t="shared" si="10063"/>
        <v>100</v>
      </c>
    </row>
    <row r="3842" spans="1:80" x14ac:dyDescent="0.25">
      <c r="A3842" s="4" t="s">
        <v>928</v>
      </c>
      <c r="B3842" s="4" t="s">
        <v>88</v>
      </c>
      <c r="C3842" s="4" t="s">
        <v>1598</v>
      </c>
      <c r="D3842" s="79" t="s">
        <v>1599</v>
      </c>
      <c r="E3842" s="89">
        <v>8213</v>
      </c>
      <c r="F3842" s="79"/>
      <c r="G3842" s="75" t="s">
        <v>1906</v>
      </c>
      <c r="H3842" s="13" t="s">
        <v>81</v>
      </c>
      <c r="I3842" s="14">
        <v>30000</v>
      </c>
      <c r="J3842" s="14">
        <f t="shared" si="10051"/>
        <v>22500</v>
      </c>
      <c r="K3842" s="14">
        <v>15000</v>
      </c>
      <c r="L3842" s="14">
        <f t="shared" si="10092"/>
        <v>7500</v>
      </c>
      <c r="M3842" s="14">
        <v>7500</v>
      </c>
      <c r="N3842" s="14">
        <v>0</v>
      </c>
      <c r="O3842" s="14">
        <v>0</v>
      </c>
      <c r="P3842" s="14">
        <v>0</v>
      </c>
      <c r="Q3842" s="14">
        <v>0</v>
      </c>
      <c r="R3842" s="14">
        <v>7500</v>
      </c>
      <c r="S3842" s="14"/>
      <c r="T3842" s="14"/>
      <c r="U3842" s="14"/>
      <c r="V3842" s="14"/>
      <c r="W3842" s="14"/>
      <c r="X3842" s="14">
        <f t="shared" si="10016"/>
        <v>7500</v>
      </c>
      <c r="Y3842" s="14"/>
      <c r="Z3842" s="14"/>
      <c r="AA3842" s="14"/>
      <c r="AB3842" s="14"/>
      <c r="AC3842" s="14"/>
      <c r="AD3842" s="14"/>
      <c r="AE3842" s="14"/>
      <c r="AF3842" s="14"/>
      <c r="AG3842" s="14"/>
      <c r="AH3842" s="14">
        <v>0</v>
      </c>
      <c r="AI3842" s="14">
        <v>7500</v>
      </c>
      <c r="AJ3842" s="14">
        <v>0</v>
      </c>
      <c r="AK3842" s="14"/>
      <c r="AL3842" s="14"/>
      <c r="AM3842" s="14"/>
      <c r="AN3842" s="14"/>
      <c r="AO3842" s="14"/>
      <c r="AP3842" s="14">
        <f t="shared" si="10017"/>
        <v>0</v>
      </c>
      <c r="AQ3842" s="14"/>
      <c r="AR3842" s="14"/>
      <c r="AS3842" s="14"/>
      <c r="AT3842" s="14"/>
      <c r="AU3842" s="14"/>
      <c r="AV3842" s="14"/>
      <c r="AW3842" s="14"/>
      <c r="AX3842" s="14"/>
      <c r="AY3842" s="14"/>
      <c r="AZ3842" s="14">
        <v>0</v>
      </c>
      <c r="BA3842" s="14">
        <v>0</v>
      </c>
      <c r="BB3842" s="14">
        <v>0</v>
      </c>
      <c r="BC3842" s="14"/>
      <c r="BD3842" s="14"/>
      <c r="BE3842" s="14">
        <v>2000</v>
      </c>
      <c r="BF3842" s="14"/>
      <c r="BG3842" s="14"/>
      <c r="BH3842" s="14">
        <f t="shared" si="10018"/>
        <v>2000</v>
      </c>
      <c r="BI3842" s="14"/>
      <c r="BJ3842" s="14"/>
      <c r="BK3842" s="14"/>
      <c r="BL3842" s="14"/>
      <c r="BM3842" s="14"/>
      <c r="BN3842" s="14"/>
      <c r="BO3842" s="14"/>
      <c r="BP3842" s="14">
        <v>2000</v>
      </c>
      <c r="BQ3842" s="14"/>
      <c r="BR3842" s="14">
        <v>2000</v>
      </c>
      <c r="BS3842" s="14">
        <v>0</v>
      </c>
      <c r="BT3842" s="14">
        <v>32500</v>
      </c>
      <c r="BU3842" s="14">
        <v>25000</v>
      </c>
      <c r="BV3842" s="14">
        <v>12500</v>
      </c>
      <c r="BW3842" s="14">
        <f t="shared" si="9987"/>
        <v>12500</v>
      </c>
      <c r="BX3842" s="14">
        <v>12500</v>
      </c>
      <c r="BY3842" s="14"/>
      <c r="BZ3842" s="14"/>
      <c r="CA3842" s="14">
        <f t="shared" si="10052"/>
        <v>25000</v>
      </c>
      <c r="CB3842" s="122">
        <f t="shared" si="10063"/>
        <v>100</v>
      </c>
    </row>
    <row r="3843" spans="1:80" x14ac:dyDescent="0.25">
      <c r="A3843" s="4" t="s">
        <v>928</v>
      </c>
      <c r="B3843" s="4" t="s">
        <v>88</v>
      </c>
      <c r="C3843" s="4" t="s">
        <v>1598</v>
      </c>
      <c r="D3843" s="79" t="s">
        <v>1599</v>
      </c>
      <c r="E3843" s="89">
        <v>8216</v>
      </c>
      <c r="F3843" s="79"/>
      <c r="G3843" s="75" t="s">
        <v>1906</v>
      </c>
      <c r="H3843" s="13" t="s">
        <v>319</v>
      </c>
      <c r="I3843" s="14">
        <v>10000</v>
      </c>
      <c r="J3843" s="14">
        <f t="shared" si="10051"/>
        <v>15000</v>
      </c>
      <c r="K3843" s="14">
        <v>15000</v>
      </c>
      <c r="L3843" s="14">
        <f t="shared" si="10092"/>
        <v>0</v>
      </c>
      <c r="M3843" s="14">
        <v>0</v>
      </c>
      <c r="N3843" s="14">
        <v>0</v>
      </c>
      <c r="O3843" s="14">
        <v>0</v>
      </c>
      <c r="P3843" s="14">
        <v>0</v>
      </c>
      <c r="Q3843" s="14">
        <v>0</v>
      </c>
      <c r="R3843" s="14">
        <v>0</v>
      </c>
      <c r="S3843" s="14"/>
      <c r="T3843" s="14"/>
      <c r="U3843" s="14"/>
      <c r="V3843" s="14"/>
      <c r="W3843" s="14"/>
      <c r="X3843" s="14">
        <f t="shared" si="10016"/>
        <v>0</v>
      </c>
      <c r="Y3843" s="14"/>
      <c r="Z3843" s="14"/>
      <c r="AA3843" s="14"/>
      <c r="AB3843" s="14"/>
      <c r="AC3843" s="14"/>
      <c r="AD3843" s="14"/>
      <c r="AE3843" s="14"/>
      <c r="AF3843" s="14"/>
      <c r="AG3843" s="14"/>
      <c r="AH3843" s="14">
        <v>0</v>
      </c>
      <c r="AI3843" s="14">
        <v>0</v>
      </c>
      <c r="AJ3843" s="14">
        <v>0</v>
      </c>
      <c r="AK3843" s="14"/>
      <c r="AL3843" s="14"/>
      <c r="AM3843" s="14"/>
      <c r="AN3843" s="14"/>
      <c r="AO3843" s="14"/>
      <c r="AP3843" s="14">
        <f t="shared" si="10017"/>
        <v>0</v>
      </c>
      <c r="AQ3843" s="14"/>
      <c r="AR3843" s="14"/>
      <c r="AS3843" s="14"/>
      <c r="AT3843" s="14"/>
      <c r="AU3843" s="14"/>
      <c r="AV3843" s="14"/>
      <c r="AW3843" s="14"/>
      <c r="AX3843" s="14"/>
      <c r="AY3843" s="14"/>
      <c r="AZ3843" s="14">
        <v>0</v>
      </c>
      <c r="BA3843" s="14">
        <v>0</v>
      </c>
      <c r="BB3843" s="14">
        <v>0</v>
      </c>
      <c r="BC3843" s="14"/>
      <c r="BD3843" s="14"/>
      <c r="BE3843" s="14"/>
      <c r="BF3843" s="14"/>
      <c r="BG3843" s="14"/>
      <c r="BH3843" s="14">
        <f t="shared" si="10018"/>
        <v>0</v>
      </c>
      <c r="BI3843" s="14"/>
      <c r="BJ3843" s="14"/>
      <c r="BK3843" s="14"/>
      <c r="BL3843" s="14"/>
      <c r="BM3843" s="14"/>
      <c r="BN3843" s="14"/>
      <c r="BO3843" s="14"/>
      <c r="BP3843" s="14"/>
      <c r="BQ3843" s="14"/>
      <c r="BR3843" s="14">
        <v>0</v>
      </c>
      <c r="BS3843" s="14">
        <v>0</v>
      </c>
      <c r="BT3843" s="14">
        <v>55000</v>
      </c>
      <c r="BU3843" s="14">
        <v>55000</v>
      </c>
      <c r="BV3843" s="14">
        <v>27500</v>
      </c>
      <c r="BW3843" s="14">
        <f t="shared" si="9987"/>
        <v>27500</v>
      </c>
      <c r="BX3843" s="14">
        <v>27500</v>
      </c>
      <c r="BY3843" s="14"/>
      <c r="BZ3843" s="14"/>
      <c r="CA3843" s="14">
        <f t="shared" si="10052"/>
        <v>55000</v>
      </c>
      <c r="CB3843" s="122">
        <f t="shared" si="10063"/>
        <v>100</v>
      </c>
    </row>
    <row r="3844" spans="1:80" x14ac:dyDescent="0.25">
      <c r="A3844" s="13" t="s">
        <v>1</v>
      </c>
      <c r="B3844" s="13" t="s">
        <v>1</v>
      </c>
      <c r="C3844" s="13" t="s">
        <v>1</v>
      </c>
      <c r="D3844" s="74" t="s">
        <v>1</v>
      </c>
      <c r="E3844" s="74" t="s">
        <v>1</v>
      </c>
      <c r="F3844" s="74" t="s">
        <v>1</v>
      </c>
      <c r="G3844" s="13" t="s">
        <v>1</v>
      </c>
      <c r="H3844" s="10" t="s">
        <v>1608</v>
      </c>
      <c r="I3844" s="11">
        <f>SUM(I3815,I3837,I3840)</f>
        <v>3028245</v>
      </c>
      <c r="J3844" s="11">
        <f t="shared" si="10051"/>
        <v>3349498</v>
      </c>
      <c r="K3844" s="11">
        <f t="shared" ref="K3844" si="10121">SUM(K3815,K3837,K3840)</f>
        <v>3320598</v>
      </c>
      <c r="L3844" s="11">
        <f t="shared" si="10092"/>
        <v>28900</v>
      </c>
      <c r="M3844" s="11">
        <f t="shared" ref="M3844:Q3844" si="10122">SUM(M3815,M3837,M3840)</f>
        <v>28900</v>
      </c>
      <c r="N3844" s="11">
        <f t="shared" si="10122"/>
        <v>0</v>
      </c>
      <c r="O3844" s="11">
        <f t="shared" si="10122"/>
        <v>0</v>
      </c>
      <c r="P3844" s="11">
        <f t="shared" si="10122"/>
        <v>0</v>
      </c>
      <c r="Q3844" s="11">
        <f t="shared" si="10122"/>
        <v>0</v>
      </c>
      <c r="R3844" s="11">
        <f t="shared" ref="R3844:AG3844" si="10123">SUM(R3815,R3837,R3840)</f>
        <v>28900</v>
      </c>
      <c r="S3844" s="11">
        <f t="shared" si="10123"/>
        <v>0</v>
      </c>
      <c r="T3844" s="11">
        <f t="shared" si="10123"/>
        <v>0</v>
      </c>
      <c r="U3844" s="11">
        <f t="shared" si="10123"/>
        <v>0</v>
      </c>
      <c r="V3844" s="11">
        <f t="shared" si="10123"/>
        <v>0</v>
      </c>
      <c r="W3844" s="11">
        <f t="shared" si="10123"/>
        <v>0</v>
      </c>
      <c r="X3844" s="11">
        <f t="shared" si="10123"/>
        <v>28900</v>
      </c>
      <c r="Y3844" s="11">
        <f t="shared" si="10123"/>
        <v>400</v>
      </c>
      <c r="Z3844" s="11">
        <f t="shared" si="10123"/>
        <v>1260</v>
      </c>
      <c r="AA3844" s="11">
        <f t="shared" si="10123"/>
        <v>2285</v>
      </c>
      <c r="AB3844" s="11">
        <f t="shared" si="10123"/>
        <v>445</v>
      </c>
      <c r="AC3844" s="11">
        <f t="shared" si="10123"/>
        <v>0</v>
      </c>
      <c r="AD3844" s="11">
        <f t="shared" si="10123"/>
        <v>830</v>
      </c>
      <c r="AE3844" s="11">
        <f t="shared" si="10123"/>
        <v>0</v>
      </c>
      <c r="AF3844" s="11">
        <f t="shared" si="10123"/>
        <v>1030</v>
      </c>
      <c r="AG3844" s="11">
        <f t="shared" si="10123"/>
        <v>0</v>
      </c>
      <c r="AH3844" s="11">
        <v>6250</v>
      </c>
      <c r="AI3844" s="11">
        <v>22650</v>
      </c>
      <c r="AJ3844" s="11">
        <f t="shared" ref="AJ3844:AY3844" si="10124">SUM(AJ3815,AJ3837,AJ3840)</f>
        <v>0</v>
      </c>
      <c r="AK3844" s="11">
        <f t="shared" si="10124"/>
        <v>0</v>
      </c>
      <c r="AL3844" s="11">
        <f t="shared" si="10124"/>
        <v>0</v>
      </c>
      <c r="AM3844" s="11">
        <f t="shared" si="10124"/>
        <v>0</v>
      </c>
      <c r="AN3844" s="11">
        <f t="shared" si="10124"/>
        <v>0</v>
      </c>
      <c r="AO3844" s="11">
        <f t="shared" si="10124"/>
        <v>0</v>
      </c>
      <c r="AP3844" s="11">
        <f t="shared" si="10124"/>
        <v>0</v>
      </c>
      <c r="AQ3844" s="11">
        <f t="shared" si="10124"/>
        <v>0</v>
      </c>
      <c r="AR3844" s="11">
        <f t="shared" si="10124"/>
        <v>0</v>
      </c>
      <c r="AS3844" s="11">
        <f t="shared" si="10124"/>
        <v>0</v>
      </c>
      <c r="AT3844" s="11">
        <f t="shared" si="10124"/>
        <v>0</v>
      </c>
      <c r="AU3844" s="11">
        <f t="shared" si="10124"/>
        <v>0</v>
      </c>
      <c r="AV3844" s="11">
        <f t="shared" si="10124"/>
        <v>0</v>
      </c>
      <c r="AW3844" s="11">
        <f t="shared" si="10124"/>
        <v>0</v>
      </c>
      <c r="AX3844" s="11">
        <f t="shared" si="10124"/>
        <v>0</v>
      </c>
      <c r="AY3844" s="11">
        <f t="shared" si="10124"/>
        <v>0</v>
      </c>
      <c r="AZ3844" s="11">
        <v>0</v>
      </c>
      <c r="BA3844" s="11">
        <v>0</v>
      </c>
      <c r="BB3844" s="11">
        <f t="shared" ref="BB3844:BQ3844" si="10125">SUM(BB3815,BB3837,BB3840)</f>
        <v>0</v>
      </c>
      <c r="BC3844" s="11">
        <f t="shared" si="10125"/>
        <v>9953</v>
      </c>
      <c r="BD3844" s="11">
        <f t="shared" si="10125"/>
        <v>0</v>
      </c>
      <c r="BE3844" s="11">
        <f t="shared" si="10125"/>
        <v>27182</v>
      </c>
      <c r="BF3844" s="11">
        <f t="shared" si="10125"/>
        <v>0</v>
      </c>
      <c r="BG3844" s="11">
        <f t="shared" si="10125"/>
        <v>0</v>
      </c>
      <c r="BH3844" s="11">
        <f t="shared" si="10125"/>
        <v>37135</v>
      </c>
      <c r="BI3844" s="11">
        <f t="shared" si="10125"/>
        <v>0</v>
      </c>
      <c r="BJ3844" s="11">
        <f t="shared" si="10125"/>
        <v>5759</v>
      </c>
      <c r="BK3844" s="11">
        <f t="shared" si="10125"/>
        <v>11753</v>
      </c>
      <c r="BL3844" s="11">
        <f t="shared" si="10125"/>
        <v>0</v>
      </c>
      <c r="BM3844" s="11">
        <f t="shared" si="10125"/>
        <v>0</v>
      </c>
      <c r="BN3844" s="11">
        <f t="shared" si="10125"/>
        <v>0</v>
      </c>
      <c r="BO3844" s="11">
        <f t="shared" si="10125"/>
        <v>2500</v>
      </c>
      <c r="BP3844" s="11">
        <f t="shared" si="10125"/>
        <v>9000</v>
      </c>
      <c r="BQ3844" s="11">
        <f t="shared" si="10125"/>
        <v>8123</v>
      </c>
      <c r="BR3844" s="11">
        <v>37135</v>
      </c>
      <c r="BS3844" s="11">
        <v>0</v>
      </c>
      <c r="BT3844" s="11">
        <f t="shared" ref="BT3844:BZ3844" si="10126">SUM(BT3815,BT3837,BT3840)</f>
        <v>3559907</v>
      </c>
      <c r="BU3844" s="11">
        <f t="shared" si="10126"/>
        <v>3538071</v>
      </c>
      <c r="BV3844" s="11">
        <f t="shared" si="10126"/>
        <v>1944229</v>
      </c>
      <c r="BW3844" s="11">
        <f t="shared" si="10126"/>
        <v>930409</v>
      </c>
      <c r="BX3844" s="11">
        <f t="shared" si="10126"/>
        <v>361463</v>
      </c>
      <c r="BY3844" s="11">
        <f t="shared" si="10126"/>
        <v>284473</v>
      </c>
      <c r="BZ3844" s="11">
        <f t="shared" si="10126"/>
        <v>284473</v>
      </c>
      <c r="CA3844" s="11">
        <f t="shared" si="10052"/>
        <v>2874638</v>
      </c>
      <c r="CB3844" s="123">
        <f t="shared" si="10063"/>
        <v>81.248736952989347</v>
      </c>
    </row>
    <row r="3845" spans="1:80" ht="15.75" thickBot="1" x14ac:dyDescent="0.3">
      <c r="A3845" s="13" t="s">
        <v>1</v>
      </c>
      <c r="B3845" s="13" t="s">
        <v>1</v>
      </c>
      <c r="C3845" s="13" t="s">
        <v>1</v>
      </c>
      <c r="D3845" s="74" t="s">
        <v>1</v>
      </c>
      <c r="E3845" s="74" t="s">
        <v>1</v>
      </c>
      <c r="F3845" s="74" t="s">
        <v>1</v>
      </c>
      <c r="G3845" s="13" t="s">
        <v>1</v>
      </c>
      <c r="H3845" s="2" t="s">
        <v>83</v>
      </c>
      <c r="I3845" s="12">
        <v>72</v>
      </c>
      <c r="J3845" s="12">
        <f t="shared" si="10051"/>
        <v>72</v>
      </c>
      <c r="K3845" s="12">
        <v>72</v>
      </c>
      <c r="L3845" s="13"/>
      <c r="M3845" s="13" t="s">
        <v>1</v>
      </c>
      <c r="N3845" s="13" t="s">
        <v>1</v>
      </c>
      <c r="O3845" s="13" t="s">
        <v>1</v>
      </c>
      <c r="P3845" s="27"/>
      <c r="Q3845" s="13" t="s">
        <v>1</v>
      </c>
      <c r="R3845" s="13" t="s">
        <v>1</v>
      </c>
      <c r="S3845" s="13"/>
      <c r="T3845" s="13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>
        <v>0</v>
      </c>
      <c r="AI3845" s="13">
        <v>0</v>
      </c>
      <c r="AJ3845" s="13" t="s">
        <v>1</v>
      </c>
      <c r="AK3845" s="13"/>
      <c r="AL3845" s="13"/>
      <c r="AM3845" s="13"/>
      <c r="AN3845" s="13"/>
      <c r="AO3845" s="13"/>
      <c r="AP3845" s="13"/>
      <c r="AQ3845" s="13"/>
      <c r="AR3845" s="13"/>
      <c r="AS3845" s="13"/>
      <c r="AT3845" s="13"/>
      <c r="AU3845" s="13"/>
      <c r="AV3845" s="13"/>
      <c r="AW3845" s="13"/>
      <c r="AX3845" s="13"/>
      <c r="AY3845" s="13"/>
      <c r="AZ3845" s="13">
        <v>0</v>
      </c>
      <c r="BA3845" s="13">
        <v>0</v>
      </c>
      <c r="BB3845" s="13" t="s">
        <v>1</v>
      </c>
      <c r="BC3845" s="13"/>
      <c r="BD3845" s="13"/>
      <c r="BE3845" s="13"/>
      <c r="BF3845" s="13"/>
      <c r="BG3845" s="13"/>
      <c r="BH3845" s="13"/>
      <c r="BI3845" s="13"/>
      <c r="BJ3845" s="13"/>
      <c r="BK3845" s="13"/>
      <c r="BL3845" s="13"/>
      <c r="BM3845" s="13"/>
      <c r="BN3845" s="13"/>
      <c r="BO3845" s="13"/>
      <c r="BP3845" s="13"/>
      <c r="BQ3845" s="13"/>
      <c r="BR3845" s="13">
        <v>0</v>
      </c>
      <c r="BS3845" s="13">
        <v>0</v>
      </c>
      <c r="BT3845" s="12">
        <v>72</v>
      </c>
      <c r="BU3845" s="12">
        <v>72</v>
      </c>
      <c r="BV3845" s="12"/>
      <c r="BW3845" s="12"/>
      <c r="BX3845" s="12" t="s">
        <v>1</v>
      </c>
      <c r="BY3845" s="12" t="s">
        <v>1</v>
      </c>
      <c r="BZ3845" s="12"/>
      <c r="CA3845" s="12">
        <f t="shared" si="10052"/>
        <v>0</v>
      </c>
      <c r="CB3845" s="124"/>
    </row>
    <row r="3846" spans="1:80" ht="69.75" customHeight="1" thickBot="1" x14ac:dyDescent="0.3">
      <c r="A3846" s="133" t="s">
        <v>1</v>
      </c>
      <c r="B3846" s="133" t="s">
        <v>1</v>
      </c>
      <c r="C3846" s="133" t="s">
        <v>1</v>
      </c>
      <c r="D3846" s="135" t="s">
        <v>1</v>
      </c>
      <c r="E3846" s="135" t="s">
        <v>1</v>
      </c>
      <c r="F3846" s="135" t="s">
        <v>1</v>
      </c>
      <c r="G3846" s="137" t="s">
        <v>1</v>
      </c>
      <c r="H3846" s="5" t="s">
        <v>84</v>
      </c>
      <c r="I3846" s="5" t="s">
        <v>11</v>
      </c>
      <c r="J3846" s="5" t="s">
        <v>1809</v>
      </c>
      <c r="K3846" s="5" t="s">
        <v>12</v>
      </c>
      <c r="L3846" s="5" t="s">
        <v>13</v>
      </c>
      <c r="M3846" s="5" t="s">
        <v>14</v>
      </c>
      <c r="N3846" s="5" t="s">
        <v>15</v>
      </c>
      <c r="O3846" s="5" t="s">
        <v>16</v>
      </c>
      <c r="P3846" s="5" t="s">
        <v>17</v>
      </c>
      <c r="Q3846" s="5" t="s">
        <v>18</v>
      </c>
      <c r="R3846" s="71" t="s">
        <v>14</v>
      </c>
      <c r="S3846" s="71" t="s">
        <v>1843</v>
      </c>
      <c r="T3846" s="71" t="s">
        <v>1797</v>
      </c>
      <c r="U3846" s="71" t="s">
        <v>1832</v>
      </c>
      <c r="V3846" s="71" t="s">
        <v>1833</v>
      </c>
      <c r="W3846" s="71" t="s">
        <v>1834</v>
      </c>
      <c r="X3846" s="71" t="s">
        <v>1847</v>
      </c>
      <c r="Y3846" s="71" t="s">
        <v>1844</v>
      </c>
      <c r="Z3846" s="71" t="s">
        <v>1835</v>
      </c>
      <c r="AA3846" s="71" t="s">
        <v>1836</v>
      </c>
      <c r="AB3846" s="71" t="s">
        <v>1837</v>
      </c>
      <c r="AC3846" s="71" t="s">
        <v>1838</v>
      </c>
      <c r="AD3846" s="71" t="s">
        <v>1839</v>
      </c>
      <c r="AE3846" s="71" t="s">
        <v>1840</v>
      </c>
      <c r="AF3846" s="71" t="s">
        <v>1845</v>
      </c>
      <c r="AG3846" s="71" t="s">
        <v>1846</v>
      </c>
      <c r="AH3846" s="71" t="s">
        <v>1841</v>
      </c>
      <c r="AI3846" s="71" t="s">
        <v>1842</v>
      </c>
      <c r="AJ3846" s="72" t="s">
        <v>15</v>
      </c>
      <c r="AK3846" s="72" t="s">
        <v>1843</v>
      </c>
      <c r="AL3846" s="72" t="s">
        <v>1797</v>
      </c>
      <c r="AM3846" s="72" t="s">
        <v>1832</v>
      </c>
      <c r="AN3846" s="72" t="s">
        <v>1833</v>
      </c>
      <c r="AO3846" s="72" t="s">
        <v>1834</v>
      </c>
      <c r="AP3846" s="72" t="s">
        <v>1848</v>
      </c>
      <c r="AQ3846" s="72" t="s">
        <v>1844</v>
      </c>
      <c r="AR3846" s="72" t="s">
        <v>1835</v>
      </c>
      <c r="AS3846" s="72" t="s">
        <v>1836</v>
      </c>
      <c r="AT3846" s="72" t="s">
        <v>1837</v>
      </c>
      <c r="AU3846" s="72" t="s">
        <v>1838</v>
      </c>
      <c r="AV3846" s="72" t="s">
        <v>1839</v>
      </c>
      <c r="AW3846" s="72" t="s">
        <v>1840</v>
      </c>
      <c r="AX3846" s="72" t="s">
        <v>1845</v>
      </c>
      <c r="AY3846" s="72" t="s">
        <v>1846</v>
      </c>
      <c r="AZ3846" s="72" t="s">
        <v>1841</v>
      </c>
      <c r="BA3846" s="72" t="s">
        <v>1842</v>
      </c>
      <c r="BB3846" s="73" t="s">
        <v>16</v>
      </c>
      <c r="BC3846" s="73" t="s">
        <v>1843</v>
      </c>
      <c r="BD3846" s="73" t="s">
        <v>1797</v>
      </c>
      <c r="BE3846" s="73" t="s">
        <v>1832</v>
      </c>
      <c r="BF3846" s="73" t="s">
        <v>1833</v>
      </c>
      <c r="BG3846" s="73" t="s">
        <v>1834</v>
      </c>
      <c r="BH3846" s="73" t="s">
        <v>1849</v>
      </c>
      <c r="BI3846" s="73" t="s">
        <v>1844</v>
      </c>
      <c r="BJ3846" s="73" t="s">
        <v>1835</v>
      </c>
      <c r="BK3846" s="73" t="s">
        <v>1836</v>
      </c>
      <c r="BL3846" s="73" t="s">
        <v>1837</v>
      </c>
      <c r="BM3846" s="73" t="s">
        <v>1838</v>
      </c>
      <c r="BN3846" s="73" t="s">
        <v>1839</v>
      </c>
      <c r="BO3846" s="73" t="s">
        <v>1840</v>
      </c>
      <c r="BP3846" s="73" t="s">
        <v>1845</v>
      </c>
      <c r="BQ3846" s="73" t="s">
        <v>1846</v>
      </c>
      <c r="BR3846" s="73" t="s">
        <v>1841</v>
      </c>
      <c r="BS3846" s="73" t="s">
        <v>1842</v>
      </c>
      <c r="BT3846" s="5" t="s">
        <v>1911</v>
      </c>
      <c r="BU3846" s="5" t="s">
        <v>1942</v>
      </c>
      <c r="BV3846" s="5" t="s">
        <v>1943</v>
      </c>
      <c r="BW3846" s="5" t="s">
        <v>1944</v>
      </c>
      <c r="BX3846" s="5" t="s">
        <v>1945</v>
      </c>
      <c r="BY3846" s="5" t="s">
        <v>1946</v>
      </c>
      <c r="BZ3846" s="5" t="s">
        <v>1947</v>
      </c>
      <c r="CA3846" s="5" t="s">
        <v>1948</v>
      </c>
      <c r="CB3846" s="120" t="s">
        <v>1916</v>
      </c>
    </row>
    <row r="3847" spans="1:80" x14ac:dyDescent="0.25">
      <c r="A3847" s="134"/>
      <c r="B3847" s="134"/>
      <c r="C3847" s="134"/>
      <c r="D3847" s="136"/>
      <c r="E3847" s="136"/>
      <c r="F3847" s="136"/>
      <c r="G3847" s="138"/>
      <c r="H3847" s="15" t="s">
        <v>1</v>
      </c>
      <c r="I3847" s="9" t="s">
        <v>19</v>
      </c>
      <c r="J3847" s="9">
        <v>1</v>
      </c>
      <c r="K3847" s="9" t="s">
        <v>20</v>
      </c>
      <c r="L3847" s="9" t="s">
        <v>21</v>
      </c>
      <c r="M3847" s="9" t="s">
        <v>22</v>
      </c>
      <c r="N3847" s="9" t="s">
        <v>23</v>
      </c>
      <c r="O3847" s="9" t="s">
        <v>24</v>
      </c>
      <c r="P3847" s="9" t="s">
        <v>25</v>
      </c>
      <c r="Q3847" s="9" t="s">
        <v>26</v>
      </c>
      <c r="R3847" s="9">
        <v>1</v>
      </c>
      <c r="S3847" s="9">
        <v>2</v>
      </c>
      <c r="T3847" s="9">
        <v>3</v>
      </c>
      <c r="U3847" s="9">
        <v>4</v>
      </c>
      <c r="V3847" s="9">
        <v>5</v>
      </c>
      <c r="W3847" s="9">
        <v>6</v>
      </c>
      <c r="X3847" s="9">
        <v>7</v>
      </c>
      <c r="Y3847" s="9">
        <v>8</v>
      </c>
      <c r="Z3847" s="9">
        <v>9</v>
      </c>
      <c r="AA3847" s="9">
        <v>10</v>
      </c>
      <c r="AB3847" s="9">
        <v>11</v>
      </c>
      <c r="AC3847" s="9">
        <v>12</v>
      </c>
      <c r="AD3847" s="9">
        <v>13</v>
      </c>
      <c r="AE3847" s="9">
        <v>14</v>
      </c>
      <c r="AF3847" s="9">
        <v>15</v>
      </c>
      <c r="AG3847" s="9">
        <v>16</v>
      </c>
      <c r="AH3847" s="9">
        <v>20</v>
      </c>
      <c r="AI3847" s="9">
        <v>21</v>
      </c>
      <c r="AJ3847" s="9">
        <v>1</v>
      </c>
      <c r="AK3847" s="9">
        <v>2</v>
      </c>
      <c r="AL3847" s="9">
        <v>3</v>
      </c>
      <c r="AM3847" s="9">
        <v>4</v>
      </c>
      <c r="AN3847" s="9">
        <v>5</v>
      </c>
      <c r="AO3847" s="9">
        <v>6</v>
      </c>
      <c r="AP3847" s="9">
        <v>7</v>
      </c>
      <c r="AQ3847" s="9">
        <v>8</v>
      </c>
      <c r="AR3847" s="9">
        <v>9</v>
      </c>
      <c r="AS3847" s="9">
        <v>10</v>
      </c>
      <c r="AT3847" s="9">
        <v>11</v>
      </c>
      <c r="AU3847" s="9">
        <v>12</v>
      </c>
      <c r="AV3847" s="9">
        <v>13</v>
      </c>
      <c r="AW3847" s="9">
        <v>14</v>
      </c>
      <c r="AX3847" s="9">
        <v>15</v>
      </c>
      <c r="AY3847" s="9">
        <v>16</v>
      </c>
      <c r="AZ3847" s="9">
        <v>20</v>
      </c>
      <c r="BA3847" s="9">
        <v>21</v>
      </c>
      <c r="BB3847" s="9">
        <v>1</v>
      </c>
      <c r="BC3847" s="9">
        <v>2</v>
      </c>
      <c r="BD3847" s="9">
        <v>3</v>
      </c>
      <c r="BE3847" s="9">
        <v>4</v>
      </c>
      <c r="BF3847" s="9">
        <v>5</v>
      </c>
      <c r="BG3847" s="9">
        <v>6</v>
      </c>
      <c r="BH3847" s="9">
        <v>7</v>
      </c>
      <c r="BI3847" s="9">
        <v>8</v>
      </c>
      <c r="BJ3847" s="9">
        <v>9</v>
      </c>
      <c r="BK3847" s="9">
        <v>10</v>
      </c>
      <c r="BL3847" s="9">
        <v>11</v>
      </c>
      <c r="BM3847" s="9">
        <v>12</v>
      </c>
      <c r="BN3847" s="9">
        <v>13</v>
      </c>
      <c r="BO3847" s="9">
        <v>14</v>
      </c>
      <c r="BP3847" s="9">
        <v>15</v>
      </c>
      <c r="BQ3847" s="9">
        <v>16</v>
      </c>
      <c r="BR3847" s="9">
        <v>20</v>
      </c>
      <c r="BS3847" s="9">
        <v>21</v>
      </c>
      <c r="BT3847" s="9">
        <v>1</v>
      </c>
      <c r="BU3847" s="9">
        <v>2</v>
      </c>
      <c r="BV3847" s="9">
        <v>3</v>
      </c>
      <c r="BW3847" s="9" t="s">
        <v>1798</v>
      </c>
      <c r="BX3847" s="9">
        <v>5</v>
      </c>
      <c r="BY3847" s="9">
        <v>6</v>
      </c>
      <c r="BZ3847" s="9">
        <v>7</v>
      </c>
      <c r="CA3847" s="9" t="s">
        <v>1917</v>
      </c>
      <c r="CB3847" s="121">
        <v>9</v>
      </c>
    </row>
    <row r="3848" spans="1:80" x14ac:dyDescent="0.25">
      <c r="A3848" s="134"/>
      <c r="B3848" s="134"/>
      <c r="C3848" s="134"/>
      <c r="D3848" s="136"/>
      <c r="E3848" s="136"/>
      <c r="F3848" s="136"/>
      <c r="G3848" s="138"/>
      <c r="H3848" s="16" t="s">
        <v>1015</v>
      </c>
      <c r="I3848" s="17">
        <f>SUM(I3844)</f>
        <v>3028245</v>
      </c>
      <c r="J3848" s="17">
        <f t="shared" ref="J3848:J3849" si="10127">SUM(K3848,L3848,P3848,Q3848)</f>
        <v>3349498</v>
      </c>
      <c r="K3848" s="17">
        <f t="shared" ref="K3848" si="10128">SUM(K3844)</f>
        <v>3320598</v>
      </c>
      <c r="L3848" s="17">
        <f t="shared" ref="L3848:L3849" si="10129">SUM(M3848:O3848)</f>
        <v>28900</v>
      </c>
      <c r="M3848" s="17">
        <f t="shared" ref="M3848:Q3848" si="10130">SUM(M3844)</f>
        <v>28900</v>
      </c>
      <c r="N3848" s="17">
        <f t="shared" si="10130"/>
        <v>0</v>
      </c>
      <c r="O3848" s="17">
        <f t="shared" si="10130"/>
        <v>0</v>
      </c>
      <c r="P3848" s="17">
        <f t="shared" si="10130"/>
        <v>0</v>
      </c>
      <c r="Q3848" s="17">
        <f t="shared" si="10130"/>
        <v>0</v>
      </c>
      <c r="R3848" s="17">
        <f t="shared" ref="R3848:AG3848" si="10131">SUM(R3844)</f>
        <v>28900</v>
      </c>
      <c r="S3848" s="17">
        <f t="shared" si="10131"/>
        <v>0</v>
      </c>
      <c r="T3848" s="17">
        <f t="shared" si="10131"/>
        <v>0</v>
      </c>
      <c r="U3848" s="17">
        <f t="shared" si="10131"/>
        <v>0</v>
      </c>
      <c r="V3848" s="17">
        <f t="shared" si="10131"/>
        <v>0</v>
      </c>
      <c r="W3848" s="17">
        <f t="shared" si="10131"/>
        <v>0</v>
      </c>
      <c r="X3848" s="17">
        <f t="shared" ref="X3848" si="10132">SUM(X3844)</f>
        <v>28900</v>
      </c>
      <c r="Y3848" s="17">
        <f t="shared" si="10131"/>
        <v>400</v>
      </c>
      <c r="Z3848" s="17">
        <f t="shared" si="10131"/>
        <v>1260</v>
      </c>
      <c r="AA3848" s="17">
        <f t="shared" si="10131"/>
        <v>2285</v>
      </c>
      <c r="AB3848" s="17">
        <f t="shared" si="10131"/>
        <v>445</v>
      </c>
      <c r="AC3848" s="17">
        <f t="shared" si="10131"/>
        <v>0</v>
      </c>
      <c r="AD3848" s="17">
        <f t="shared" si="10131"/>
        <v>830</v>
      </c>
      <c r="AE3848" s="17">
        <f t="shared" si="10131"/>
        <v>0</v>
      </c>
      <c r="AF3848" s="17">
        <f t="shared" si="10131"/>
        <v>1030</v>
      </c>
      <c r="AG3848" s="17">
        <f t="shared" si="10131"/>
        <v>0</v>
      </c>
      <c r="AH3848" s="17">
        <v>6250</v>
      </c>
      <c r="AI3848" s="17">
        <v>22650</v>
      </c>
      <c r="AJ3848" s="17">
        <f t="shared" ref="AJ3848:AY3848" si="10133">SUM(AJ3844)</f>
        <v>0</v>
      </c>
      <c r="AK3848" s="17">
        <f t="shared" si="10133"/>
        <v>0</v>
      </c>
      <c r="AL3848" s="17">
        <f t="shared" si="10133"/>
        <v>0</v>
      </c>
      <c r="AM3848" s="17">
        <f t="shared" si="10133"/>
        <v>0</v>
      </c>
      <c r="AN3848" s="17">
        <f t="shared" si="10133"/>
        <v>0</v>
      </c>
      <c r="AO3848" s="17">
        <f t="shared" si="10133"/>
        <v>0</v>
      </c>
      <c r="AP3848" s="17">
        <f t="shared" ref="AP3848" si="10134">SUM(AP3844)</f>
        <v>0</v>
      </c>
      <c r="AQ3848" s="17">
        <f t="shared" si="10133"/>
        <v>0</v>
      </c>
      <c r="AR3848" s="17">
        <f t="shared" si="10133"/>
        <v>0</v>
      </c>
      <c r="AS3848" s="17">
        <f t="shared" si="10133"/>
        <v>0</v>
      </c>
      <c r="AT3848" s="17">
        <f t="shared" si="10133"/>
        <v>0</v>
      </c>
      <c r="AU3848" s="17">
        <f t="shared" si="10133"/>
        <v>0</v>
      </c>
      <c r="AV3848" s="17">
        <f t="shared" si="10133"/>
        <v>0</v>
      </c>
      <c r="AW3848" s="17">
        <f t="shared" si="10133"/>
        <v>0</v>
      </c>
      <c r="AX3848" s="17">
        <f t="shared" si="10133"/>
        <v>0</v>
      </c>
      <c r="AY3848" s="17">
        <f t="shared" si="10133"/>
        <v>0</v>
      </c>
      <c r="AZ3848" s="17">
        <v>0</v>
      </c>
      <c r="BA3848" s="17">
        <v>0</v>
      </c>
      <c r="BB3848" s="17">
        <f t="shared" ref="BB3848:BQ3848" si="10135">SUM(BB3844)</f>
        <v>0</v>
      </c>
      <c r="BC3848" s="17">
        <f t="shared" si="10135"/>
        <v>9953</v>
      </c>
      <c r="BD3848" s="17">
        <f t="shared" si="10135"/>
        <v>0</v>
      </c>
      <c r="BE3848" s="17">
        <f t="shared" si="10135"/>
        <v>27182</v>
      </c>
      <c r="BF3848" s="17">
        <f t="shared" si="10135"/>
        <v>0</v>
      </c>
      <c r="BG3848" s="17">
        <f t="shared" si="10135"/>
        <v>0</v>
      </c>
      <c r="BH3848" s="17">
        <f t="shared" ref="BH3848" si="10136">SUM(BH3844)</f>
        <v>37135</v>
      </c>
      <c r="BI3848" s="17">
        <f t="shared" si="10135"/>
        <v>0</v>
      </c>
      <c r="BJ3848" s="17">
        <f t="shared" si="10135"/>
        <v>5759</v>
      </c>
      <c r="BK3848" s="17">
        <f t="shared" si="10135"/>
        <v>11753</v>
      </c>
      <c r="BL3848" s="17">
        <f t="shared" si="10135"/>
        <v>0</v>
      </c>
      <c r="BM3848" s="17">
        <f t="shared" si="10135"/>
        <v>0</v>
      </c>
      <c r="BN3848" s="17">
        <f t="shared" si="10135"/>
        <v>0</v>
      </c>
      <c r="BO3848" s="17">
        <f t="shared" si="10135"/>
        <v>2500</v>
      </c>
      <c r="BP3848" s="17">
        <f t="shared" si="10135"/>
        <v>9000</v>
      </c>
      <c r="BQ3848" s="17">
        <f t="shared" si="10135"/>
        <v>8123</v>
      </c>
      <c r="BR3848" s="17">
        <v>37135</v>
      </c>
      <c r="BS3848" s="17">
        <v>0</v>
      </c>
      <c r="BT3848" s="17">
        <f t="shared" ref="BT3848:BW3848" si="10137">SUM(BT3844)</f>
        <v>3559907</v>
      </c>
      <c r="BU3848" s="17">
        <f t="shared" ref="BU3848:BV3848" si="10138">SUM(BU3844)</f>
        <v>3538071</v>
      </c>
      <c r="BV3848" s="17">
        <f t="shared" si="10138"/>
        <v>1944229</v>
      </c>
      <c r="BW3848" s="17">
        <f t="shared" si="10137"/>
        <v>930409</v>
      </c>
      <c r="BX3848" s="17">
        <f t="shared" ref="BX3848:BZ3848" si="10139">SUM(BX3844)</f>
        <v>361463</v>
      </c>
      <c r="BY3848" s="17">
        <f t="shared" si="10139"/>
        <v>284473</v>
      </c>
      <c r="BZ3848" s="17">
        <f t="shared" si="10139"/>
        <v>284473</v>
      </c>
      <c r="CA3848" s="17">
        <f>BV3848+BW3848</f>
        <v>2874638</v>
      </c>
      <c r="CB3848" s="125">
        <f>IF(BU3848=0,"-",CA3848/BU3848*100)</f>
        <v>81.248736952989347</v>
      </c>
    </row>
    <row r="3849" spans="1:80" x14ac:dyDescent="0.25">
      <c r="A3849" s="134"/>
      <c r="B3849" s="134"/>
      <c r="C3849" s="134"/>
      <c r="D3849" s="136"/>
      <c r="E3849" s="136"/>
      <c r="F3849" s="136"/>
      <c r="G3849" s="138"/>
      <c r="H3849" s="18" t="s">
        <v>86</v>
      </c>
      <c r="I3849" s="17">
        <f>SUM(I3848)</f>
        <v>3028245</v>
      </c>
      <c r="J3849" s="17">
        <f t="shared" si="10127"/>
        <v>3349498</v>
      </c>
      <c r="K3849" s="17">
        <f t="shared" ref="K3849" si="10140">SUM(K3848)</f>
        <v>3320598</v>
      </c>
      <c r="L3849" s="17">
        <f t="shared" si="10129"/>
        <v>28900</v>
      </c>
      <c r="M3849" s="17">
        <f t="shared" ref="M3849:Q3849" si="10141">SUM(M3848)</f>
        <v>28900</v>
      </c>
      <c r="N3849" s="17">
        <f t="shared" si="10141"/>
        <v>0</v>
      </c>
      <c r="O3849" s="17">
        <f t="shared" si="10141"/>
        <v>0</v>
      </c>
      <c r="P3849" s="17">
        <f t="shared" si="10141"/>
        <v>0</v>
      </c>
      <c r="Q3849" s="17">
        <f t="shared" si="10141"/>
        <v>0</v>
      </c>
      <c r="R3849" s="17">
        <f t="shared" ref="R3849:AG3849" si="10142">SUM(R3848)</f>
        <v>28900</v>
      </c>
      <c r="S3849" s="17">
        <f t="shared" si="10142"/>
        <v>0</v>
      </c>
      <c r="T3849" s="17">
        <f t="shared" si="10142"/>
        <v>0</v>
      </c>
      <c r="U3849" s="17">
        <f t="shared" si="10142"/>
        <v>0</v>
      </c>
      <c r="V3849" s="17">
        <f t="shared" si="10142"/>
        <v>0</v>
      </c>
      <c r="W3849" s="17">
        <f t="shared" si="10142"/>
        <v>0</v>
      </c>
      <c r="X3849" s="17">
        <f t="shared" ref="X3849" si="10143">SUM(X3848)</f>
        <v>28900</v>
      </c>
      <c r="Y3849" s="17">
        <f t="shared" si="10142"/>
        <v>400</v>
      </c>
      <c r="Z3849" s="17">
        <f t="shared" si="10142"/>
        <v>1260</v>
      </c>
      <c r="AA3849" s="17">
        <f t="shared" si="10142"/>
        <v>2285</v>
      </c>
      <c r="AB3849" s="17">
        <f t="shared" si="10142"/>
        <v>445</v>
      </c>
      <c r="AC3849" s="17">
        <f t="shared" si="10142"/>
        <v>0</v>
      </c>
      <c r="AD3849" s="17">
        <f t="shared" si="10142"/>
        <v>830</v>
      </c>
      <c r="AE3849" s="17">
        <f t="shared" si="10142"/>
        <v>0</v>
      </c>
      <c r="AF3849" s="17">
        <f t="shared" si="10142"/>
        <v>1030</v>
      </c>
      <c r="AG3849" s="17">
        <f t="shared" si="10142"/>
        <v>0</v>
      </c>
      <c r="AH3849" s="17">
        <v>6250</v>
      </c>
      <c r="AI3849" s="17">
        <v>22650</v>
      </c>
      <c r="AJ3849" s="17">
        <f t="shared" ref="AJ3849:AY3849" si="10144">SUM(AJ3848)</f>
        <v>0</v>
      </c>
      <c r="AK3849" s="17">
        <f t="shared" si="10144"/>
        <v>0</v>
      </c>
      <c r="AL3849" s="17">
        <f t="shared" si="10144"/>
        <v>0</v>
      </c>
      <c r="AM3849" s="17">
        <f t="shared" si="10144"/>
        <v>0</v>
      </c>
      <c r="AN3849" s="17">
        <f t="shared" si="10144"/>
        <v>0</v>
      </c>
      <c r="AO3849" s="17">
        <f t="shared" si="10144"/>
        <v>0</v>
      </c>
      <c r="AP3849" s="17">
        <f t="shared" ref="AP3849" si="10145">SUM(AP3848)</f>
        <v>0</v>
      </c>
      <c r="AQ3849" s="17">
        <f t="shared" si="10144"/>
        <v>0</v>
      </c>
      <c r="AR3849" s="17">
        <f t="shared" si="10144"/>
        <v>0</v>
      </c>
      <c r="AS3849" s="17">
        <f t="shared" si="10144"/>
        <v>0</v>
      </c>
      <c r="AT3849" s="17">
        <f t="shared" si="10144"/>
        <v>0</v>
      </c>
      <c r="AU3849" s="17">
        <f t="shared" si="10144"/>
        <v>0</v>
      </c>
      <c r="AV3849" s="17">
        <f t="shared" si="10144"/>
        <v>0</v>
      </c>
      <c r="AW3849" s="17">
        <f t="shared" si="10144"/>
        <v>0</v>
      </c>
      <c r="AX3849" s="17">
        <f t="shared" si="10144"/>
        <v>0</v>
      </c>
      <c r="AY3849" s="17">
        <f t="shared" si="10144"/>
        <v>0</v>
      </c>
      <c r="AZ3849" s="17">
        <v>0</v>
      </c>
      <c r="BA3849" s="17">
        <v>0</v>
      </c>
      <c r="BB3849" s="17">
        <f t="shared" ref="BB3849:BQ3849" si="10146">SUM(BB3848)</f>
        <v>0</v>
      </c>
      <c r="BC3849" s="17">
        <f t="shared" si="10146"/>
        <v>9953</v>
      </c>
      <c r="BD3849" s="17">
        <f t="shared" si="10146"/>
        <v>0</v>
      </c>
      <c r="BE3849" s="17">
        <f t="shared" si="10146"/>
        <v>27182</v>
      </c>
      <c r="BF3849" s="17">
        <f t="shared" si="10146"/>
        <v>0</v>
      </c>
      <c r="BG3849" s="17">
        <f t="shared" si="10146"/>
        <v>0</v>
      </c>
      <c r="BH3849" s="17">
        <f t="shared" ref="BH3849" si="10147">SUM(BH3848)</f>
        <v>37135</v>
      </c>
      <c r="BI3849" s="17">
        <f t="shared" si="10146"/>
        <v>0</v>
      </c>
      <c r="BJ3849" s="17">
        <f t="shared" si="10146"/>
        <v>5759</v>
      </c>
      <c r="BK3849" s="17">
        <f t="shared" si="10146"/>
        <v>11753</v>
      </c>
      <c r="BL3849" s="17">
        <f t="shared" si="10146"/>
        <v>0</v>
      </c>
      <c r="BM3849" s="17">
        <f t="shared" si="10146"/>
        <v>0</v>
      </c>
      <c r="BN3849" s="17">
        <f t="shared" si="10146"/>
        <v>0</v>
      </c>
      <c r="BO3849" s="17">
        <f t="shared" si="10146"/>
        <v>2500</v>
      </c>
      <c r="BP3849" s="17">
        <f t="shared" si="10146"/>
        <v>9000</v>
      </c>
      <c r="BQ3849" s="17">
        <f t="shared" si="10146"/>
        <v>8123</v>
      </c>
      <c r="BR3849" s="17">
        <v>37135</v>
      </c>
      <c r="BS3849" s="17">
        <v>0</v>
      </c>
      <c r="BT3849" s="17">
        <f t="shared" ref="BT3849:BW3849" si="10148">SUM(BT3848)</f>
        <v>3559907</v>
      </c>
      <c r="BU3849" s="17">
        <f t="shared" ref="BU3849:BV3849" si="10149">SUM(BU3848)</f>
        <v>3538071</v>
      </c>
      <c r="BV3849" s="17">
        <f t="shared" si="10149"/>
        <v>1944229</v>
      </c>
      <c r="BW3849" s="17">
        <f t="shared" si="10148"/>
        <v>930409</v>
      </c>
      <c r="BX3849" s="17">
        <f t="shared" ref="BX3849" si="10150">SUM(BX3848)</f>
        <v>361463</v>
      </c>
      <c r="BY3849" s="17">
        <f t="shared" ref="BY3849" si="10151">SUM(BY3848)</f>
        <v>284473</v>
      </c>
      <c r="BZ3849" s="17">
        <f t="shared" ref="BZ3849" si="10152">SUM(BZ3848)</f>
        <v>284473</v>
      </c>
      <c r="CA3849" s="17">
        <f>BV3849+BW3849</f>
        <v>2874638</v>
      </c>
      <c r="CB3849" s="125">
        <f>IF(BU3849=0,"-",CA3849/BU3849*100)</f>
        <v>81.248736952989347</v>
      </c>
    </row>
    <row r="3850" spans="1:80" x14ac:dyDescent="0.25">
      <c r="A3850" s="139"/>
      <c r="B3850" s="139"/>
      <c r="C3850" s="139"/>
      <c r="D3850" s="140"/>
      <c r="E3850" s="140"/>
      <c r="F3850" s="140"/>
      <c r="G3850" s="141"/>
      <c r="X3850">
        <f t="shared" si="10016"/>
        <v>0</v>
      </c>
      <c r="AH3850">
        <v>0</v>
      </c>
      <c r="AI3850">
        <v>0</v>
      </c>
      <c r="AP3850">
        <f t="shared" si="10017"/>
        <v>0</v>
      </c>
      <c r="AZ3850">
        <v>0</v>
      </c>
      <c r="BA3850">
        <v>0</v>
      </c>
      <c r="BH3850">
        <f t="shared" si="10018"/>
        <v>0</v>
      </c>
      <c r="BR3850">
        <v>0</v>
      </c>
      <c r="BS3850">
        <v>0</v>
      </c>
      <c r="BU3850">
        <v>0</v>
      </c>
      <c r="BV3850">
        <v>0</v>
      </c>
      <c r="BW3850">
        <f t="shared" si="9987"/>
        <v>0</v>
      </c>
      <c r="CA3850">
        <f>BV3850+BW3850</f>
        <v>0</v>
      </c>
      <c r="CB3850" s="126" t="str">
        <f>IF(BU3850=0,"-",CA3850/BU3850*100)</f>
        <v>-</v>
      </c>
    </row>
    <row r="3851" spans="1:80" ht="15.75" thickBot="1" x14ac:dyDescent="0.3">
      <c r="A3851" s="13" t="s">
        <v>1</v>
      </c>
      <c r="B3851" s="13" t="s">
        <v>1</v>
      </c>
      <c r="C3851" s="13" t="s">
        <v>1</v>
      </c>
      <c r="D3851" s="74" t="s">
        <v>1</v>
      </c>
      <c r="E3851" s="74" t="s">
        <v>1</v>
      </c>
      <c r="F3851" s="74" t="s">
        <v>1</v>
      </c>
      <c r="G3851" s="13" t="s">
        <v>1</v>
      </c>
      <c r="H3851" s="19" t="s">
        <v>1</v>
      </c>
      <c r="I3851" s="19" t="s">
        <v>1</v>
      </c>
      <c r="J3851" s="19"/>
      <c r="K3851" s="19" t="s">
        <v>1</v>
      </c>
      <c r="L3851" s="19"/>
      <c r="M3851" s="19" t="s">
        <v>1</v>
      </c>
      <c r="N3851" s="19" t="s">
        <v>1</v>
      </c>
      <c r="O3851" s="19" t="s">
        <v>1</v>
      </c>
      <c r="P3851" s="31"/>
      <c r="Q3851" s="19" t="s">
        <v>1</v>
      </c>
      <c r="R3851" s="19" t="s">
        <v>1</v>
      </c>
      <c r="S3851" s="19"/>
      <c r="T3851" s="19"/>
      <c r="U3851" s="19"/>
      <c r="V3851" s="19"/>
      <c r="W3851" s="19"/>
      <c r="X3851" s="19"/>
      <c r="Y3851" s="19"/>
      <c r="Z3851" s="19"/>
      <c r="AA3851" s="19"/>
      <c r="AB3851" s="19"/>
      <c r="AC3851" s="19"/>
      <c r="AD3851" s="19"/>
      <c r="AE3851" s="19"/>
      <c r="AF3851" s="19"/>
      <c r="AG3851" s="19"/>
      <c r="AH3851" s="19">
        <v>0</v>
      </c>
      <c r="AI3851" s="19">
        <v>0</v>
      </c>
      <c r="AJ3851" s="19" t="s">
        <v>1</v>
      </c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>
        <v>0</v>
      </c>
      <c r="BA3851" s="19">
        <v>0</v>
      </c>
      <c r="BB3851" s="19" t="s">
        <v>1</v>
      </c>
      <c r="BC3851" s="19"/>
      <c r="BD3851" s="19"/>
      <c r="BE3851" s="19"/>
      <c r="BF3851" s="19"/>
      <c r="BG3851" s="19"/>
      <c r="BH3851" s="19"/>
      <c r="BI3851" s="19"/>
      <c r="BJ3851" s="19"/>
      <c r="BK3851" s="19"/>
      <c r="BL3851" s="19"/>
      <c r="BM3851" s="19"/>
      <c r="BN3851" s="19"/>
      <c r="BO3851" s="19"/>
      <c r="BP3851" s="19"/>
      <c r="BQ3851" s="19"/>
      <c r="BR3851" s="19">
        <v>0</v>
      </c>
      <c r="BS3851" s="19">
        <v>0</v>
      </c>
      <c r="BT3851" s="19"/>
      <c r="BU3851" s="19"/>
      <c r="BV3851" s="19"/>
      <c r="BW3851" s="19"/>
      <c r="BX3851" s="19" t="s">
        <v>1</v>
      </c>
      <c r="BY3851" s="19" t="s">
        <v>1</v>
      </c>
      <c r="BZ3851" s="19"/>
      <c r="CA3851" s="19">
        <f>BV3851+BW3851</f>
        <v>0</v>
      </c>
      <c r="CB3851" s="127"/>
    </row>
    <row r="3852" spans="1:80" ht="69.75" customHeight="1" thickBot="1" x14ac:dyDescent="0.3">
      <c r="A3852" s="5" t="s">
        <v>4</v>
      </c>
      <c r="B3852" s="5" t="s">
        <v>5</v>
      </c>
      <c r="C3852" s="5" t="s">
        <v>6</v>
      </c>
      <c r="D3852" s="80" t="s">
        <v>1</v>
      </c>
      <c r="E3852" s="88" t="s">
        <v>7</v>
      </c>
      <c r="F3852" s="88" t="s">
        <v>8</v>
      </c>
      <c r="G3852" s="5" t="s">
        <v>9</v>
      </c>
      <c r="H3852" s="5" t="s">
        <v>10</v>
      </c>
      <c r="I3852" s="5" t="s">
        <v>11</v>
      </c>
      <c r="J3852" s="5" t="s">
        <v>1809</v>
      </c>
      <c r="K3852" s="5" t="s">
        <v>12</v>
      </c>
      <c r="L3852" s="5" t="s">
        <v>13</v>
      </c>
      <c r="M3852" s="5" t="s">
        <v>14</v>
      </c>
      <c r="N3852" s="5" t="s">
        <v>15</v>
      </c>
      <c r="O3852" s="5" t="s">
        <v>16</v>
      </c>
      <c r="P3852" s="5" t="s">
        <v>17</v>
      </c>
      <c r="Q3852" s="5" t="s">
        <v>18</v>
      </c>
      <c r="R3852" s="71" t="s">
        <v>14</v>
      </c>
      <c r="S3852" s="71" t="s">
        <v>1843</v>
      </c>
      <c r="T3852" s="71" t="s">
        <v>1797</v>
      </c>
      <c r="U3852" s="71" t="s">
        <v>1832</v>
      </c>
      <c r="V3852" s="71" t="s">
        <v>1833</v>
      </c>
      <c r="W3852" s="71" t="s">
        <v>1834</v>
      </c>
      <c r="X3852" s="71" t="s">
        <v>1847</v>
      </c>
      <c r="Y3852" s="71" t="s">
        <v>1844</v>
      </c>
      <c r="Z3852" s="71" t="s">
        <v>1835</v>
      </c>
      <c r="AA3852" s="71" t="s">
        <v>1836</v>
      </c>
      <c r="AB3852" s="71" t="s">
        <v>1837</v>
      </c>
      <c r="AC3852" s="71" t="s">
        <v>1838</v>
      </c>
      <c r="AD3852" s="71" t="s">
        <v>1839</v>
      </c>
      <c r="AE3852" s="71" t="s">
        <v>1840</v>
      </c>
      <c r="AF3852" s="71" t="s">
        <v>1845</v>
      </c>
      <c r="AG3852" s="71" t="s">
        <v>1846</v>
      </c>
      <c r="AH3852" s="71" t="s">
        <v>1841</v>
      </c>
      <c r="AI3852" s="71" t="s">
        <v>1842</v>
      </c>
      <c r="AJ3852" s="72" t="s">
        <v>15</v>
      </c>
      <c r="AK3852" s="72" t="s">
        <v>1843</v>
      </c>
      <c r="AL3852" s="72" t="s">
        <v>1797</v>
      </c>
      <c r="AM3852" s="72" t="s">
        <v>1832</v>
      </c>
      <c r="AN3852" s="72" t="s">
        <v>1833</v>
      </c>
      <c r="AO3852" s="72" t="s">
        <v>1834</v>
      </c>
      <c r="AP3852" s="72" t="s">
        <v>1848</v>
      </c>
      <c r="AQ3852" s="72" t="s">
        <v>1844</v>
      </c>
      <c r="AR3852" s="72" t="s">
        <v>1835</v>
      </c>
      <c r="AS3852" s="72" t="s">
        <v>1836</v>
      </c>
      <c r="AT3852" s="72" t="s">
        <v>1837</v>
      </c>
      <c r="AU3852" s="72" t="s">
        <v>1838</v>
      </c>
      <c r="AV3852" s="72" t="s">
        <v>1839</v>
      </c>
      <c r="AW3852" s="72" t="s">
        <v>1840</v>
      </c>
      <c r="AX3852" s="72" t="s">
        <v>1845</v>
      </c>
      <c r="AY3852" s="72" t="s">
        <v>1846</v>
      </c>
      <c r="AZ3852" s="72" t="s">
        <v>1841</v>
      </c>
      <c r="BA3852" s="72" t="s">
        <v>1842</v>
      </c>
      <c r="BB3852" s="73" t="s">
        <v>16</v>
      </c>
      <c r="BC3852" s="73" t="s">
        <v>1843</v>
      </c>
      <c r="BD3852" s="73" t="s">
        <v>1797</v>
      </c>
      <c r="BE3852" s="73" t="s">
        <v>1832</v>
      </c>
      <c r="BF3852" s="73" t="s">
        <v>1833</v>
      </c>
      <c r="BG3852" s="73" t="s">
        <v>1834</v>
      </c>
      <c r="BH3852" s="73" t="s">
        <v>1849</v>
      </c>
      <c r="BI3852" s="73" t="s">
        <v>1844</v>
      </c>
      <c r="BJ3852" s="73" t="s">
        <v>1835</v>
      </c>
      <c r="BK3852" s="73" t="s">
        <v>1836</v>
      </c>
      <c r="BL3852" s="73" t="s">
        <v>1837</v>
      </c>
      <c r="BM3852" s="73" t="s">
        <v>1838</v>
      </c>
      <c r="BN3852" s="73" t="s">
        <v>1839</v>
      </c>
      <c r="BO3852" s="73" t="s">
        <v>1840</v>
      </c>
      <c r="BP3852" s="73" t="s">
        <v>1845</v>
      </c>
      <c r="BQ3852" s="73" t="s">
        <v>1846</v>
      </c>
      <c r="BR3852" s="73" t="s">
        <v>1841</v>
      </c>
      <c r="BS3852" s="73" t="s">
        <v>1842</v>
      </c>
      <c r="BT3852" s="5" t="s">
        <v>1911</v>
      </c>
      <c r="BU3852" s="5" t="s">
        <v>1942</v>
      </c>
      <c r="BV3852" s="5" t="s">
        <v>1943</v>
      </c>
      <c r="BW3852" s="5" t="s">
        <v>1944</v>
      </c>
      <c r="BX3852" s="5" t="s">
        <v>1945</v>
      </c>
      <c r="BY3852" s="5" t="s">
        <v>1946</v>
      </c>
      <c r="BZ3852" s="5" t="s">
        <v>1947</v>
      </c>
      <c r="CA3852" s="5" t="s">
        <v>1948</v>
      </c>
      <c r="CB3852" s="120" t="s">
        <v>1916</v>
      </c>
    </row>
    <row r="3853" spans="1:80" x14ac:dyDescent="0.25">
      <c r="A3853" s="6" t="s">
        <v>1</v>
      </c>
      <c r="B3853" s="6" t="s">
        <v>1</v>
      </c>
      <c r="C3853" s="6" t="s">
        <v>1</v>
      </c>
      <c r="D3853" s="81" t="s">
        <v>1</v>
      </c>
      <c r="E3853" s="81" t="s">
        <v>1</v>
      </c>
      <c r="F3853" s="94" t="s">
        <v>1</v>
      </c>
      <c r="G3853" s="7" t="s">
        <v>1</v>
      </c>
      <c r="H3853" s="8" t="s">
        <v>1</v>
      </c>
      <c r="I3853" s="9" t="s">
        <v>19</v>
      </c>
      <c r="J3853" s="9">
        <v>1</v>
      </c>
      <c r="K3853" s="9" t="s">
        <v>20</v>
      </c>
      <c r="L3853" s="9" t="s">
        <v>21</v>
      </c>
      <c r="M3853" s="9" t="s">
        <v>22</v>
      </c>
      <c r="N3853" s="9" t="s">
        <v>23</v>
      </c>
      <c r="O3853" s="9" t="s">
        <v>24</v>
      </c>
      <c r="P3853" s="9" t="s">
        <v>25</v>
      </c>
      <c r="Q3853" s="9" t="s">
        <v>26</v>
      </c>
      <c r="R3853" s="9">
        <v>1</v>
      </c>
      <c r="S3853" s="9">
        <v>2</v>
      </c>
      <c r="T3853" s="9">
        <v>3</v>
      </c>
      <c r="U3853" s="9">
        <v>4</v>
      </c>
      <c r="V3853" s="9">
        <v>5</v>
      </c>
      <c r="W3853" s="9">
        <v>6</v>
      </c>
      <c r="X3853" s="9">
        <v>7</v>
      </c>
      <c r="Y3853" s="9">
        <v>8</v>
      </c>
      <c r="Z3853" s="9">
        <v>9</v>
      </c>
      <c r="AA3853" s="9">
        <v>10</v>
      </c>
      <c r="AB3853" s="9">
        <v>11</v>
      </c>
      <c r="AC3853" s="9">
        <v>12</v>
      </c>
      <c r="AD3853" s="9">
        <v>13</v>
      </c>
      <c r="AE3853" s="9">
        <v>14</v>
      </c>
      <c r="AF3853" s="9">
        <v>15</v>
      </c>
      <c r="AG3853" s="9">
        <v>16</v>
      </c>
      <c r="AH3853" s="9">
        <v>20</v>
      </c>
      <c r="AI3853" s="9">
        <v>21</v>
      </c>
      <c r="AJ3853" s="9">
        <v>1</v>
      </c>
      <c r="AK3853" s="9">
        <v>2</v>
      </c>
      <c r="AL3853" s="9">
        <v>3</v>
      </c>
      <c r="AM3853" s="9">
        <v>4</v>
      </c>
      <c r="AN3853" s="9">
        <v>5</v>
      </c>
      <c r="AO3853" s="9">
        <v>6</v>
      </c>
      <c r="AP3853" s="9">
        <v>7</v>
      </c>
      <c r="AQ3853" s="9">
        <v>8</v>
      </c>
      <c r="AR3853" s="9">
        <v>9</v>
      </c>
      <c r="AS3853" s="9">
        <v>10</v>
      </c>
      <c r="AT3853" s="9">
        <v>11</v>
      </c>
      <c r="AU3853" s="9">
        <v>12</v>
      </c>
      <c r="AV3853" s="9">
        <v>13</v>
      </c>
      <c r="AW3853" s="9">
        <v>14</v>
      </c>
      <c r="AX3853" s="9">
        <v>15</v>
      </c>
      <c r="AY3853" s="9">
        <v>16</v>
      </c>
      <c r="AZ3853" s="9">
        <v>20</v>
      </c>
      <c r="BA3853" s="9">
        <v>21</v>
      </c>
      <c r="BB3853" s="9">
        <v>1</v>
      </c>
      <c r="BC3853" s="9">
        <v>2</v>
      </c>
      <c r="BD3853" s="9">
        <v>3</v>
      </c>
      <c r="BE3853" s="9">
        <v>4</v>
      </c>
      <c r="BF3853" s="9">
        <v>5</v>
      </c>
      <c r="BG3853" s="9">
        <v>6</v>
      </c>
      <c r="BH3853" s="9">
        <v>7</v>
      </c>
      <c r="BI3853" s="9">
        <v>8</v>
      </c>
      <c r="BJ3853" s="9">
        <v>9</v>
      </c>
      <c r="BK3853" s="9">
        <v>10</v>
      </c>
      <c r="BL3853" s="9">
        <v>11</v>
      </c>
      <c r="BM3853" s="9">
        <v>12</v>
      </c>
      <c r="BN3853" s="9">
        <v>13</v>
      </c>
      <c r="BO3853" s="9">
        <v>14</v>
      </c>
      <c r="BP3853" s="9">
        <v>15</v>
      </c>
      <c r="BQ3853" s="9">
        <v>16</v>
      </c>
      <c r="BR3853" s="9">
        <v>20</v>
      </c>
      <c r="BS3853" s="9">
        <v>21</v>
      </c>
      <c r="BT3853" s="9">
        <v>1</v>
      </c>
      <c r="BU3853" s="9">
        <v>2</v>
      </c>
      <c r="BV3853" s="9">
        <v>3</v>
      </c>
      <c r="BW3853" s="9" t="s">
        <v>1798</v>
      </c>
      <c r="BX3853" s="9">
        <v>5</v>
      </c>
      <c r="BY3853" s="9">
        <v>6</v>
      </c>
      <c r="BZ3853" s="9">
        <v>7</v>
      </c>
      <c r="CA3853" s="9" t="s">
        <v>1917</v>
      </c>
      <c r="CB3853" s="121">
        <v>9</v>
      </c>
    </row>
    <row r="3854" spans="1:80" x14ac:dyDescent="0.25">
      <c r="A3854" s="1" t="s">
        <v>928</v>
      </c>
      <c r="B3854" s="1" t="s">
        <v>88</v>
      </c>
      <c r="C3854" s="4" t="s">
        <v>1609</v>
      </c>
      <c r="D3854" s="79" t="s">
        <v>1610</v>
      </c>
      <c r="E3854" s="78" t="s">
        <v>1</v>
      </c>
      <c r="F3854" s="78" t="s">
        <v>1</v>
      </c>
      <c r="G3854" s="2" t="s">
        <v>1</v>
      </c>
      <c r="H3854" s="2" t="s">
        <v>1611</v>
      </c>
      <c r="I3854" s="3" t="s">
        <v>1</v>
      </c>
      <c r="J3854" s="3">
        <f t="shared" ref="J3854:J3886" si="10153">SUM(K3854,L3854,P3854,Q3854)</f>
        <v>0</v>
      </c>
      <c r="K3854" s="3" t="s">
        <v>1</v>
      </c>
      <c r="L3854" s="3"/>
      <c r="M3854" s="3" t="s">
        <v>1</v>
      </c>
      <c r="N3854" s="3" t="s">
        <v>1</v>
      </c>
      <c r="O3854" s="3" t="s">
        <v>1</v>
      </c>
      <c r="P3854" s="26"/>
      <c r="Q3854" s="3" t="s">
        <v>1</v>
      </c>
      <c r="R3854" s="3" t="s">
        <v>1</v>
      </c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>
        <v>0</v>
      </c>
      <c r="AI3854" s="3">
        <v>0</v>
      </c>
      <c r="AJ3854" s="3" t="s">
        <v>1</v>
      </c>
      <c r="AK3854" s="3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  <c r="AX3854" s="3"/>
      <c r="AY3854" s="3"/>
      <c r="AZ3854" s="3">
        <v>0</v>
      </c>
      <c r="BA3854" s="3">
        <v>0</v>
      </c>
      <c r="BB3854" s="3" t="s">
        <v>1</v>
      </c>
      <c r="BC3854" s="3"/>
      <c r="BD3854" s="3"/>
      <c r="BE3854" s="3"/>
      <c r="BF3854" s="3"/>
      <c r="BG3854" s="3"/>
      <c r="BH3854" s="3"/>
      <c r="BI3854" s="3"/>
      <c r="BJ3854" s="3"/>
      <c r="BK3854" s="3"/>
      <c r="BL3854" s="3"/>
      <c r="BM3854" s="3"/>
      <c r="BN3854" s="3"/>
      <c r="BO3854" s="3"/>
      <c r="BP3854" s="3"/>
      <c r="BQ3854" s="3"/>
      <c r="BR3854" s="3">
        <v>0</v>
      </c>
      <c r="BS3854" s="3">
        <v>0</v>
      </c>
      <c r="BT3854" s="3">
        <v>0</v>
      </c>
      <c r="BU3854" s="3"/>
      <c r="BV3854" s="3"/>
      <c r="BW3854" s="3"/>
      <c r="BX3854" s="3" t="s">
        <v>1</v>
      </c>
      <c r="BY3854" s="3" t="s">
        <v>1</v>
      </c>
      <c r="BZ3854" s="3"/>
      <c r="CA3854" s="3">
        <f t="shared" ref="CA3854:CA3886" si="10154">BV3854+BW3854</f>
        <v>0</v>
      </c>
      <c r="CB3854" s="122"/>
    </row>
    <row r="3855" spans="1:80" ht="33.75" x14ac:dyDescent="0.25">
      <c r="A3855" s="1" t="s">
        <v>1</v>
      </c>
      <c r="B3855" s="1" t="s">
        <v>1</v>
      </c>
      <c r="C3855" s="1" t="s">
        <v>1</v>
      </c>
      <c r="D3855" s="78" t="s">
        <v>1</v>
      </c>
      <c r="E3855" s="78" t="s">
        <v>1</v>
      </c>
      <c r="F3855" s="78" t="s">
        <v>1</v>
      </c>
      <c r="G3855" s="2" t="s">
        <v>1</v>
      </c>
      <c r="H3855" s="10" t="s">
        <v>30</v>
      </c>
      <c r="I3855" s="11">
        <f>SUM(I3856,I3864,I3866)</f>
        <v>3748806</v>
      </c>
      <c r="J3855" s="11">
        <f t="shared" si="10153"/>
        <v>4404842</v>
      </c>
      <c r="K3855" s="11">
        <f t="shared" ref="K3855" si="10155">SUM(K3856,K3864,K3866)</f>
        <v>4395702</v>
      </c>
      <c r="L3855" s="11">
        <f t="shared" ref="L3855:L3885" si="10156">SUM(M3855:O3855)</f>
        <v>9140</v>
      </c>
      <c r="M3855" s="11">
        <f t="shared" ref="M3855:Q3855" si="10157">SUM(M3856,M3864,M3866)</f>
        <v>9140</v>
      </c>
      <c r="N3855" s="11">
        <f t="shared" si="10157"/>
        <v>0</v>
      </c>
      <c r="O3855" s="11">
        <f t="shared" si="10157"/>
        <v>0</v>
      </c>
      <c r="P3855" s="11">
        <f t="shared" si="10157"/>
        <v>0</v>
      </c>
      <c r="Q3855" s="11">
        <f t="shared" si="10157"/>
        <v>0</v>
      </c>
      <c r="R3855" s="11">
        <f t="shared" ref="R3855:AG3855" si="10158">SUM(R3856,R3864,R3866)</f>
        <v>9140</v>
      </c>
      <c r="S3855" s="11">
        <f t="shared" si="10158"/>
        <v>0</v>
      </c>
      <c r="T3855" s="11">
        <f t="shared" si="10158"/>
        <v>0</v>
      </c>
      <c r="U3855" s="11">
        <f t="shared" si="10158"/>
        <v>0</v>
      </c>
      <c r="V3855" s="11">
        <f t="shared" si="10158"/>
        <v>0</v>
      </c>
      <c r="W3855" s="11">
        <f t="shared" si="10158"/>
        <v>0</v>
      </c>
      <c r="X3855" s="11">
        <f t="shared" ref="X3855" si="10159">SUM(X3856,X3864,X3866)</f>
        <v>9140</v>
      </c>
      <c r="Y3855" s="11">
        <f t="shared" si="10158"/>
        <v>1080</v>
      </c>
      <c r="Z3855" s="11">
        <f t="shared" si="10158"/>
        <v>1990</v>
      </c>
      <c r="AA3855" s="11">
        <f t="shared" si="10158"/>
        <v>1120</v>
      </c>
      <c r="AB3855" s="11">
        <f t="shared" si="10158"/>
        <v>899</v>
      </c>
      <c r="AC3855" s="11">
        <f t="shared" si="10158"/>
        <v>1440</v>
      </c>
      <c r="AD3855" s="11">
        <f t="shared" si="10158"/>
        <v>1545</v>
      </c>
      <c r="AE3855" s="11">
        <f t="shared" si="10158"/>
        <v>0</v>
      </c>
      <c r="AF3855" s="11">
        <f t="shared" si="10158"/>
        <v>1066</v>
      </c>
      <c r="AG3855" s="11">
        <f t="shared" si="10158"/>
        <v>0</v>
      </c>
      <c r="AH3855" s="11">
        <v>9140</v>
      </c>
      <c r="AI3855" s="11">
        <v>0</v>
      </c>
      <c r="AJ3855" s="11">
        <f t="shared" ref="AJ3855:AY3855" si="10160">SUM(AJ3856,AJ3864,AJ3866)</f>
        <v>0</v>
      </c>
      <c r="AK3855" s="11">
        <f t="shared" si="10160"/>
        <v>0</v>
      </c>
      <c r="AL3855" s="11">
        <f t="shared" si="10160"/>
        <v>0</v>
      </c>
      <c r="AM3855" s="11">
        <f t="shared" si="10160"/>
        <v>0</v>
      </c>
      <c r="AN3855" s="11">
        <f t="shared" si="10160"/>
        <v>0</v>
      </c>
      <c r="AO3855" s="11">
        <f t="shared" si="10160"/>
        <v>0</v>
      </c>
      <c r="AP3855" s="11">
        <f t="shared" ref="AP3855" si="10161">SUM(AP3856,AP3864,AP3866)</f>
        <v>0</v>
      </c>
      <c r="AQ3855" s="11">
        <f t="shared" si="10160"/>
        <v>0</v>
      </c>
      <c r="AR3855" s="11">
        <f t="shared" si="10160"/>
        <v>0</v>
      </c>
      <c r="AS3855" s="11">
        <f t="shared" si="10160"/>
        <v>0</v>
      </c>
      <c r="AT3855" s="11">
        <f t="shared" si="10160"/>
        <v>0</v>
      </c>
      <c r="AU3855" s="11">
        <f t="shared" si="10160"/>
        <v>0</v>
      </c>
      <c r="AV3855" s="11">
        <f t="shared" si="10160"/>
        <v>0</v>
      </c>
      <c r="AW3855" s="11">
        <f t="shared" si="10160"/>
        <v>0</v>
      </c>
      <c r="AX3855" s="11">
        <f t="shared" si="10160"/>
        <v>0</v>
      </c>
      <c r="AY3855" s="11">
        <f t="shared" si="10160"/>
        <v>0</v>
      </c>
      <c r="AZ3855" s="11">
        <v>0</v>
      </c>
      <c r="BA3855" s="11">
        <v>0</v>
      </c>
      <c r="BB3855" s="11">
        <f t="shared" ref="BB3855:BQ3855" si="10162">SUM(BB3856,BB3864,BB3866)</f>
        <v>0</v>
      </c>
      <c r="BC3855" s="11">
        <f t="shared" si="10162"/>
        <v>12255</v>
      </c>
      <c r="BD3855" s="11">
        <f t="shared" si="10162"/>
        <v>0</v>
      </c>
      <c r="BE3855" s="11">
        <f t="shared" si="10162"/>
        <v>36077</v>
      </c>
      <c r="BF3855" s="11">
        <f t="shared" si="10162"/>
        <v>0</v>
      </c>
      <c r="BG3855" s="11">
        <f t="shared" si="10162"/>
        <v>0</v>
      </c>
      <c r="BH3855" s="11">
        <f t="shared" ref="BH3855" si="10163">SUM(BH3856,BH3864,BH3866)</f>
        <v>48332</v>
      </c>
      <c r="BI3855" s="11">
        <f t="shared" si="10162"/>
        <v>0</v>
      </c>
      <c r="BJ3855" s="11">
        <f t="shared" si="10162"/>
        <v>8485</v>
      </c>
      <c r="BK3855" s="11">
        <f t="shared" si="10162"/>
        <v>15279</v>
      </c>
      <c r="BL3855" s="11">
        <f t="shared" si="10162"/>
        <v>0</v>
      </c>
      <c r="BM3855" s="11">
        <f t="shared" si="10162"/>
        <v>0</v>
      </c>
      <c r="BN3855" s="11">
        <f t="shared" si="10162"/>
        <v>0</v>
      </c>
      <c r="BO3855" s="11">
        <f t="shared" si="10162"/>
        <v>3500</v>
      </c>
      <c r="BP3855" s="11">
        <f t="shared" si="10162"/>
        <v>7000</v>
      </c>
      <c r="BQ3855" s="11">
        <f t="shared" si="10162"/>
        <v>14068</v>
      </c>
      <c r="BR3855" s="11">
        <v>48332</v>
      </c>
      <c r="BS3855" s="11">
        <v>0</v>
      </c>
      <c r="BT3855" s="11">
        <f t="shared" ref="BT3855:BZ3855" si="10164">SUM(BT3856,BT3864,BT3866)</f>
        <v>4613249</v>
      </c>
      <c r="BU3855" s="11">
        <f t="shared" si="10164"/>
        <v>4616025</v>
      </c>
      <c r="BV3855" s="11">
        <f t="shared" si="10164"/>
        <v>2473211</v>
      </c>
      <c r="BW3855" s="11">
        <f t="shared" si="10164"/>
        <v>1156090</v>
      </c>
      <c r="BX3855" s="11">
        <f t="shared" si="10164"/>
        <v>415710</v>
      </c>
      <c r="BY3855" s="11">
        <f t="shared" si="10164"/>
        <v>370190</v>
      </c>
      <c r="BZ3855" s="11">
        <f t="shared" si="10164"/>
        <v>370190</v>
      </c>
      <c r="CA3855" s="11">
        <f t="shared" si="10154"/>
        <v>3629301</v>
      </c>
      <c r="CB3855" s="123">
        <f t="shared" ref="CB3855:CB3885" si="10165">IF(BU3855=0,"-",CA3855/BU3855*100)</f>
        <v>78.623945927502561</v>
      </c>
    </row>
    <row r="3856" spans="1:80" x14ac:dyDescent="0.25">
      <c r="A3856" s="4" t="s">
        <v>928</v>
      </c>
      <c r="B3856" s="4" t="s">
        <v>88</v>
      </c>
      <c r="C3856" s="4" t="s">
        <v>1609</v>
      </c>
      <c r="D3856" s="79" t="s">
        <v>1610</v>
      </c>
      <c r="E3856" s="78" t="s">
        <v>31</v>
      </c>
      <c r="F3856" s="78" t="s">
        <v>1</v>
      </c>
      <c r="G3856" s="2" t="s">
        <v>1</v>
      </c>
      <c r="H3856" s="2" t="s">
        <v>32</v>
      </c>
      <c r="I3856" s="12">
        <f>SUM(I3857,I3858)</f>
        <v>3290720</v>
      </c>
      <c r="J3856" s="12">
        <f t="shared" si="10153"/>
        <v>3880831</v>
      </c>
      <c r="K3856" s="12">
        <f t="shared" ref="K3856" si="10166">SUM(K3857,K3858)</f>
        <v>3880831</v>
      </c>
      <c r="L3856" s="12">
        <f t="shared" si="10156"/>
        <v>0</v>
      </c>
      <c r="M3856" s="12">
        <f t="shared" ref="M3856:Q3856" si="10167">SUM(M3857,M3858)</f>
        <v>0</v>
      </c>
      <c r="N3856" s="12">
        <f t="shared" si="10167"/>
        <v>0</v>
      </c>
      <c r="O3856" s="12">
        <f t="shared" si="10167"/>
        <v>0</v>
      </c>
      <c r="P3856" s="12">
        <f t="shared" si="10167"/>
        <v>0</v>
      </c>
      <c r="Q3856" s="12">
        <f t="shared" si="10167"/>
        <v>0</v>
      </c>
      <c r="R3856" s="12">
        <f t="shared" ref="R3856:AG3856" si="10168">SUM(R3857,R3858)</f>
        <v>0</v>
      </c>
      <c r="S3856" s="12">
        <f t="shared" si="10168"/>
        <v>0</v>
      </c>
      <c r="T3856" s="12">
        <f t="shared" si="10168"/>
        <v>0</v>
      </c>
      <c r="U3856" s="12">
        <f t="shared" si="10168"/>
        <v>0</v>
      </c>
      <c r="V3856" s="12">
        <f t="shared" si="10168"/>
        <v>0</v>
      </c>
      <c r="W3856" s="12">
        <f t="shared" si="10168"/>
        <v>0</v>
      </c>
      <c r="X3856" s="12">
        <f t="shared" ref="X3856" si="10169">SUM(X3857,X3858)</f>
        <v>0</v>
      </c>
      <c r="Y3856" s="12">
        <f t="shared" si="10168"/>
        <v>0</v>
      </c>
      <c r="Z3856" s="12">
        <f t="shared" si="10168"/>
        <v>0</v>
      </c>
      <c r="AA3856" s="12">
        <f t="shared" si="10168"/>
        <v>0</v>
      </c>
      <c r="AB3856" s="12">
        <f t="shared" si="10168"/>
        <v>0</v>
      </c>
      <c r="AC3856" s="12">
        <f t="shared" si="10168"/>
        <v>0</v>
      </c>
      <c r="AD3856" s="12">
        <f t="shared" si="10168"/>
        <v>0</v>
      </c>
      <c r="AE3856" s="12">
        <f t="shared" si="10168"/>
        <v>0</v>
      </c>
      <c r="AF3856" s="12">
        <f t="shared" si="10168"/>
        <v>0</v>
      </c>
      <c r="AG3856" s="12">
        <f t="shared" si="10168"/>
        <v>0</v>
      </c>
      <c r="AH3856" s="12">
        <v>0</v>
      </c>
      <c r="AI3856" s="12">
        <v>0</v>
      </c>
      <c r="AJ3856" s="12">
        <f t="shared" ref="AJ3856:AY3856" si="10170">SUM(AJ3857,AJ3858)</f>
        <v>0</v>
      </c>
      <c r="AK3856" s="12">
        <f t="shared" si="10170"/>
        <v>0</v>
      </c>
      <c r="AL3856" s="12">
        <f t="shared" si="10170"/>
        <v>0</v>
      </c>
      <c r="AM3856" s="12">
        <f t="shared" si="10170"/>
        <v>0</v>
      </c>
      <c r="AN3856" s="12">
        <f t="shared" si="10170"/>
        <v>0</v>
      </c>
      <c r="AO3856" s="12">
        <f t="shared" si="10170"/>
        <v>0</v>
      </c>
      <c r="AP3856" s="12">
        <f t="shared" ref="AP3856" si="10171">SUM(AP3857,AP3858)</f>
        <v>0</v>
      </c>
      <c r="AQ3856" s="12">
        <f t="shared" si="10170"/>
        <v>0</v>
      </c>
      <c r="AR3856" s="12">
        <f t="shared" si="10170"/>
        <v>0</v>
      </c>
      <c r="AS3856" s="12">
        <f t="shared" si="10170"/>
        <v>0</v>
      </c>
      <c r="AT3856" s="12">
        <f t="shared" si="10170"/>
        <v>0</v>
      </c>
      <c r="AU3856" s="12">
        <f t="shared" si="10170"/>
        <v>0</v>
      </c>
      <c r="AV3856" s="12">
        <f t="shared" si="10170"/>
        <v>0</v>
      </c>
      <c r="AW3856" s="12">
        <f t="shared" si="10170"/>
        <v>0</v>
      </c>
      <c r="AX3856" s="12">
        <f t="shared" si="10170"/>
        <v>0</v>
      </c>
      <c r="AY3856" s="12">
        <f t="shared" si="10170"/>
        <v>0</v>
      </c>
      <c r="AZ3856" s="12">
        <v>0</v>
      </c>
      <c r="BA3856" s="12">
        <v>0</v>
      </c>
      <c r="BB3856" s="12">
        <f t="shared" ref="BB3856:BQ3856" si="10172">SUM(BB3857,BB3858)</f>
        <v>0</v>
      </c>
      <c r="BC3856" s="12">
        <f t="shared" si="10172"/>
        <v>0</v>
      </c>
      <c r="BD3856" s="12">
        <f t="shared" si="10172"/>
        <v>0</v>
      </c>
      <c r="BE3856" s="12">
        <f t="shared" si="10172"/>
        <v>0</v>
      </c>
      <c r="BF3856" s="12">
        <f t="shared" si="10172"/>
        <v>0</v>
      </c>
      <c r="BG3856" s="12">
        <f t="shared" si="10172"/>
        <v>0</v>
      </c>
      <c r="BH3856" s="12">
        <f t="shared" ref="BH3856" si="10173">SUM(BH3857,BH3858)</f>
        <v>0</v>
      </c>
      <c r="BI3856" s="12">
        <f t="shared" si="10172"/>
        <v>0</v>
      </c>
      <c r="BJ3856" s="12">
        <f t="shared" si="10172"/>
        <v>0</v>
      </c>
      <c r="BK3856" s="12">
        <f t="shared" si="10172"/>
        <v>0</v>
      </c>
      <c r="BL3856" s="12">
        <f t="shared" si="10172"/>
        <v>0</v>
      </c>
      <c r="BM3856" s="12">
        <f t="shared" si="10172"/>
        <v>0</v>
      </c>
      <c r="BN3856" s="12">
        <f t="shared" si="10172"/>
        <v>0</v>
      </c>
      <c r="BO3856" s="12">
        <f t="shared" si="10172"/>
        <v>0</v>
      </c>
      <c r="BP3856" s="12">
        <f t="shared" si="10172"/>
        <v>0</v>
      </c>
      <c r="BQ3856" s="12">
        <f t="shared" si="10172"/>
        <v>0</v>
      </c>
      <c r="BR3856" s="12">
        <v>0</v>
      </c>
      <c r="BS3856" s="12">
        <v>0</v>
      </c>
      <c r="BT3856" s="12">
        <f t="shared" ref="BT3856:BZ3856" si="10174">SUM(BT3857,BT3858)</f>
        <v>4052017</v>
      </c>
      <c r="BU3856" s="12">
        <f t="shared" si="10174"/>
        <v>4063933</v>
      </c>
      <c r="BV3856" s="12">
        <f t="shared" si="10174"/>
        <v>2182159</v>
      </c>
      <c r="BW3856" s="12">
        <f t="shared" si="10174"/>
        <v>1019600</v>
      </c>
      <c r="BX3856" s="12">
        <f t="shared" si="10174"/>
        <v>363200</v>
      </c>
      <c r="BY3856" s="12">
        <f t="shared" si="10174"/>
        <v>328200</v>
      </c>
      <c r="BZ3856" s="12">
        <f t="shared" si="10174"/>
        <v>328200</v>
      </c>
      <c r="CA3856" s="12">
        <f t="shared" si="10154"/>
        <v>3201759</v>
      </c>
      <c r="CB3856" s="124">
        <f t="shared" si="10165"/>
        <v>78.784738823204023</v>
      </c>
    </row>
    <row r="3857" spans="1:80" x14ac:dyDescent="0.25">
      <c r="A3857" s="4" t="s">
        <v>928</v>
      </c>
      <c r="B3857" s="4" t="s">
        <v>88</v>
      </c>
      <c r="C3857" s="4" t="s">
        <v>1609</v>
      </c>
      <c r="D3857" s="79" t="s">
        <v>1610</v>
      </c>
      <c r="E3857" s="89">
        <v>6111</v>
      </c>
      <c r="F3857" s="79"/>
      <c r="G3857" s="75" t="s">
        <v>1906</v>
      </c>
      <c r="H3857" s="13" t="s">
        <v>33</v>
      </c>
      <c r="I3857" s="14">
        <v>2938920</v>
      </c>
      <c r="J3857" s="14">
        <f t="shared" si="10153"/>
        <v>3423717</v>
      </c>
      <c r="K3857" s="14">
        <v>3423717</v>
      </c>
      <c r="L3857" s="14">
        <f t="shared" si="10156"/>
        <v>0</v>
      </c>
      <c r="M3857" s="14">
        <v>0</v>
      </c>
      <c r="N3857" s="14">
        <v>0</v>
      </c>
      <c r="O3857" s="14">
        <v>0</v>
      </c>
      <c r="P3857" s="14">
        <v>0</v>
      </c>
      <c r="Q3857" s="14">
        <v>0</v>
      </c>
      <c r="R3857" s="14">
        <v>0</v>
      </c>
      <c r="S3857" s="14"/>
      <c r="T3857" s="14"/>
      <c r="U3857" s="14"/>
      <c r="V3857" s="14"/>
      <c r="W3857" s="14"/>
      <c r="X3857" s="14">
        <f t="shared" si="10016"/>
        <v>0</v>
      </c>
      <c r="Y3857" s="14"/>
      <c r="Z3857" s="14"/>
      <c r="AA3857" s="14"/>
      <c r="AB3857" s="14"/>
      <c r="AC3857" s="14"/>
      <c r="AD3857" s="14"/>
      <c r="AE3857" s="14"/>
      <c r="AF3857" s="14"/>
      <c r="AG3857" s="14"/>
      <c r="AH3857" s="14">
        <v>0</v>
      </c>
      <c r="AI3857" s="14">
        <v>0</v>
      </c>
      <c r="AJ3857" s="14">
        <v>0</v>
      </c>
      <c r="AK3857" s="14"/>
      <c r="AL3857" s="14"/>
      <c r="AM3857" s="14"/>
      <c r="AN3857" s="14"/>
      <c r="AO3857" s="14"/>
      <c r="AP3857" s="14">
        <f t="shared" si="10017"/>
        <v>0</v>
      </c>
      <c r="AQ3857" s="14"/>
      <c r="AR3857" s="14"/>
      <c r="AS3857" s="14"/>
      <c r="AT3857" s="14"/>
      <c r="AU3857" s="14"/>
      <c r="AV3857" s="14"/>
      <c r="AW3857" s="14"/>
      <c r="AX3857" s="14"/>
      <c r="AY3857" s="14"/>
      <c r="AZ3857" s="14">
        <v>0</v>
      </c>
      <c r="BA3857" s="14">
        <v>0</v>
      </c>
      <c r="BB3857" s="14">
        <v>0</v>
      </c>
      <c r="BC3857" s="14"/>
      <c r="BD3857" s="14"/>
      <c r="BE3857" s="14"/>
      <c r="BF3857" s="14"/>
      <c r="BG3857" s="14"/>
      <c r="BH3857" s="14">
        <f t="shared" si="10018"/>
        <v>0</v>
      </c>
      <c r="BI3857" s="14"/>
      <c r="BJ3857" s="14"/>
      <c r="BK3857" s="14"/>
      <c r="BL3857" s="14"/>
      <c r="BM3857" s="14"/>
      <c r="BN3857" s="14"/>
      <c r="BO3857" s="14"/>
      <c r="BP3857" s="14"/>
      <c r="BQ3857" s="14"/>
      <c r="BR3857" s="14">
        <v>0</v>
      </c>
      <c r="BS3857" s="14">
        <v>0</v>
      </c>
      <c r="BT3857" s="14">
        <v>3594903</v>
      </c>
      <c r="BU3857" s="14">
        <v>3594903</v>
      </c>
      <c r="BV3857" s="14">
        <v>1917342</v>
      </c>
      <c r="BW3857" s="14">
        <f t="shared" ref="BW3857:BW3920" si="10175">BX3857+BY3857+BZ3857</f>
        <v>935000</v>
      </c>
      <c r="BX3857" s="14">
        <v>335000</v>
      </c>
      <c r="BY3857" s="14">
        <v>300000</v>
      </c>
      <c r="BZ3857" s="14">
        <v>300000</v>
      </c>
      <c r="CA3857" s="14">
        <f t="shared" si="10154"/>
        <v>2852342</v>
      </c>
      <c r="CB3857" s="122">
        <f t="shared" si="10165"/>
        <v>79.344060187437606</v>
      </c>
    </row>
    <row r="3858" spans="1:80" x14ac:dyDescent="0.25">
      <c r="A3858" s="1" t="s">
        <v>928</v>
      </c>
      <c r="B3858" s="1" t="s">
        <v>88</v>
      </c>
      <c r="C3858" s="1" t="s">
        <v>1609</v>
      </c>
      <c r="D3858" s="82" t="s">
        <v>1610</v>
      </c>
      <c r="E3858" s="82" t="s">
        <v>34</v>
      </c>
      <c r="F3858" s="79" t="s">
        <v>1</v>
      </c>
      <c r="G3858" s="13" t="s">
        <v>1</v>
      </c>
      <c r="H3858" s="2" t="s">
        <v>35</v>
      </c>
      <c r="I3858" s="12">
        <f>SUM(I3859:I3863)</f>
        <v>351800</v>
      </c>
      <c r="J3858" s="12">
        <f t="shared" si="10153"/>
        <v>457114</v>
      </c>
      <c r="K3858" s="12">
        <f t="shared" ref="K3858" si="10176">SUM(K3859:K3863)</f>
        <v>457114</v>
      </c>
      <c r="L3858" s="12">
        <f t="shared" si="10156"/>
        <v>0</v>
      </c>
      <c r="M3858" s="12">
        <f t="shared" ref="M3858:Q3858" si="10177">SUM(M3859:M3863)</f>
        <v>0</v>
      </c>
      <c r="N3858" s="12">
        <f t="shared" si="10177"/>
        <v>0</v>
      </c>
      <c r="O3858" s="12">
        <f t="shared" si="10177"/>
        <v>0</v>
      </c>
      <c r="P3858" s="12">
        <f t="shared" si="10177"/>
        <v>0</v>
      </c>
      <c r="Q3858" s="12">
        <f t="shared" si="10177"/>
        <v>0</v>
      </c>
      <c r="R3858" s="12">
        <f t="shared" ref="R3858:AG3858" si="10178">SUM(R3859:R3863)</f>
        <v>0</v>
      </c>
      <c r="S3858" s="12">
        <f t="shared" si="10178"/>
        <v>0</v>
      </c>
      <c r="T3858" s="12">
        <f t="shared" si="10178"/>
        <v>0</v>
      </c>
      <c r="U3858" s="12">
        <f t="shared" si="10178"/>
        <v>0</v>
      </c>
      <c r="V3858" s="12">
        <f t="shared" si="10178"/>
        <v>0</v>
      </c>
      <c r="W3858" s="12">
        <f t="shared" si="10178"/>
        <v>0</v>
      </c>
      <c r="X3858" s="12">
        <f t="shared" si="10178"/>
        <v>0</v>
      </c>
      <c r="Y3858" s="12">
        <f t="shared" si="10178"/>
        <v>0</v>
      </c>
      <c r="Z3858" s="12">
        <f t="shared" si="10178"/>
        <v>0</v>
      </c>
      <c r="AA3858" s="12">
        <f t="shared" si="10178"/>
        <v>0</v>
      </c>
      <c r="AB3858" s="12">
        <f t="shared" si="10178"/>
        <v>0</v>
      </c>
      <c r="AC3858" s="12">
        <f t="shared" si="10178"/>
        <v>0</v>
      </c>
      <c r="AD3858" s="12">
        <f t="shared" si="10178"/>
        <v>0</v>
      </c>
      <c r="AE3858" s="12">
        <f t="shared" si="10178"/>
        <v>0</v>
      </c>
      <c r="AF3858" s="12">
        <f t="shared" si="10178"/>
        <v>0</v>
      </c>
      <c r="AG3858" s="12">
        <f t="shared" si="10178"/>
        <v>0</v>
      </c>
      <c r="AH3858" s="12">
        <v>0</v>
      </c>
      <c r="AI3858" s="12">
        <v>0</v>
      </c>
      <c r="AJ3858" s="12">
        <f t="shared" ref="AJ3858:AY3858" si="10179">SUM(AJ3859:AJ3863)</f>
        <v>0</v>
      </c>
      <c r="AK3858" s="12">
        <f t="shared" si="10179"/>
        <v>0</v>
      </c>
      <c r="AL3858" s="12">
        <f t="shared" si="10179"/>
        <v>0</v>
      </c>
      <c r="AM3858" s="12">
        <f t="shared" si="10179"/>
        <v>0</v>
      </c>
      <c r="AN3858" s="12">
        <f t="shared" si="10179"/>
        <v>0</v>
      </c>
      <c r="AO3858" s="12">
        <f t="shared" si="10179"/>
        <v>0</v>
      </c>
      <c r="AP3858" s="12">
        <f t="shared" si="10179"/>
        <v>0</v>
      </c>
      <c r="AQ3858" s="12">
        <f t="shared" si="10179"/>
        <v>0</v>
      </c>
      <c r="AR3858" s="12">
        <f t="shared" si="10179"/>
        <v>0</v>
      </c>
      <c r="AS3858" s="12">
        <f t="shared" si="10179"/>
        <v>0</v>
      </c>
      <c r="AT3858" s="12">
        <f t="shared" si="10179"/>
        <v>0</v>
      </c>
      <c r="AU3858" s="12">
        <f t="shared" si="10179"/>
        <v>0</v>
      </c>
      <c r="AV3858" s="12">
        <f t="shared" si="10179"/>
        <v>0</v>
      </c>
      <c r="AW3858" s="12">
        <f t="shared" si="10179"/>
        <v>0</v>
      </c>
      <c r="AX3858" s="12">
        <f t="shared" si="10179"/>
        <v>0</v>
      </c>
      <c r="AY3858" s="12">
        <f t="shared" si="10179"/>
        <v>0</v>
      </c>
      <c r="AZ3858" s="12">
        <v>0</v>
      </c>
      <c r="BA3858" s="12">
        <v>0</v>
      </c>
      <c r="BB3858" s="12">
        <f t="shared" ref="BB3858:BQ3858" si="10180">SUM(BB3859:BB3863)</f>
        <v>0</v>
      </c>
      <c r="BC3858" s="12">
        <f t="shared" si="10180"/>
        <v>0</v>
      </c>
      <c r="BD3858" s="12">
        <f t="shared" si="10180"/>
        <v>0</v>
      </c>
      <c r="BE3858" s="12">
        <f t="shared" si="10180"/>
        <v>0</v>
      </c>
      <c r="BF3858" s="12">
        <f t="shared" si="10180"/>
        <v>0</v>
      </c>
      <c r="BG3858" s="12">
        <f t="shared" si="10180"/>
        <v>0</v>
      </c>
      <c r="BH3858" s="12">
        <f t="shared" si="10180"/>
        <v>0</v>
      </c>
      <c r="BI3858" s="12">
        <f t="shared" si="10180"/>
        <v>0</v>
      </c>
      <c r="BJ3858" s="12">
        <f t="shared" si="10180"/>
        <v>0</v>
      </c>
      <c r="BK3858" s="12">
        <f t="shared" si="10180"/>
        <v>0</v>
      </c>
      <c r="BL3858" s="12">
        <f t="shared" si="10180"/>
        <v>0</v>
      </c>
      <c r="BM3858" s="12">
        <f t="shared" si="10180"/>
        <v>0</v>
      </c>
      <c r="BN3858" s="12">
        <f t="shared" si="10180"/>
        <v>0</v>
      </c>
      <c r="BO3858" s="12">
        <f t="shared" si="10180"/>
        <v>0</v>
      </c>
      <c r="BP3858" s="12">
        <f t="shared" si="10180"/>
        <v>0</v>
      </c>
      <c r="BQ3858" s="12">
        <f t="shared" si="10180"/>
        <v>0</v>
      </c>
      <c r="BR3858" s="12">
        <v>0</v>
      </c>
      <c r="BS3858" s="12">
        <v>0</v>
      </c>
      <c r="BT3858" s="12">
        <f t="shared" ref="BT3858:BZ3858" si="10181">SUM(BT3859:BT3863)</f>
        <v>457114</v>
      </c>
      <c r="BU3858" s="12">
        <f t="shared" si="10181"/>
        <v>469030</v>
      </c>
      <c r="BV3858" s="12">
        <f t="shared" si="10181"/>
        <v>264817</v>
      </c>
      <c r="BW3858" s="12">
        <f t="shared" si="10181"/>
        <v>84600</v>
      </c>
      <c r="BX3858" s="12">
        <f t="shared" si="10181"/>
        <v>28200</v>
      </c>
      <c r="BY3858" s="12">
        <f t="shared" si="10181"/>
        <v>28200</v>
      </c>
      <c r="BZ3858" s="12">
        <f t="shared" si="10181"/>
        <v>28200</v>
      </c>
      <c r="CA3858" s="12">
        <f t="shared" si="10154"/>
        <v>349417</v>
      </c>
      <c r="CB3858" s="124">
        <f t="shared" si="10165"/>
        <v>74.497793318124636</v>
      </c>
    </row>
    <row r="3859" spans="1:80" x14ac:dyDescent="0.25">
      <c r="A3859" s="4" t="s">
        <v>928</v>
      </c>
      <c r="B3859" s="4" t="s">
        <v>88</v>
      </c>
      <c r="C3859" s="4" t="s">
        <v>1609</v>
      </c>
      <c r="D3859" s="79" t="s">
        <v>1610</v>
      </c>
      <c r="E3859" s="89">
        <v>6112</v>
      </c>
      <c r="F3859" s="79" t="s">
        <v>1612</v>
      </c>
      <c r="G3859" s="75" t="s">
        <v>1906</v>
      </c>
      <c r="H3859" s="13" t="s">
        <v>92</v>
      </c>
      <c r="I3859" s="14">
        <v>45200</v>
      </c>
      <c r="J3859" s="14">
        <f t="shared" si="10153"/>
        <v>49720</v>
      </c>
      <c r="K3859" s="14">
        <v>49720</v>
      </c>
      <c r="L3859" s="14">
        <f t="shared" si="10156"/>
        <v>0</v>
      </c>
      <c r="M3859" s="14">
        <v>0</v>
      </c>
      <c r="N3859" s="14">
        <v>0</v>
      </c>
      <c r="O3859" s="14">
        <v>0</v>
      </c>
      <c r="P3859" s="14">
        <v>0</v>
      </c>
      <c r="Q3859" s="14">
        <v>0</v>
      </c>
      <c r="R3859" s="14">
        <v>0</v>
      </c>
      <c r="S3859" s="14"/>
      <c r="T3859" s="14"/>
      <c r="U3859" s="14"/>
      <c r="V3859" s="14"/>
      <c r="W3859" s="14"/>
      <c r="X3859" s="14">
        <f t="shared" si="10016"/>
        <v>0</v>
      </c>
      <c r="Y3859" s="14"/>
      <c r="Z3859" s="14"/>
      <c r="AA3859" s="14"/>
      <c r="AB3859" s="14"/>
      <c r="AC3859" s="14"/>
      <c r="AD3859" s="14"/>
      <c r="AE3859" s="14"/>
      <c r="AF3859" s="14"/>
      <c r="AG3859" s="14"/>
      <c r="AH3859" s="14">
        <v>0</v>
      </c>
      <c r="AI3859" s="14">
        <v>0</v>
      </c>
      <c r="AJ3859" s="14">
        <v>0</v>
      </c>
      <c r="AK3859" s="14"/>
      <c r="AL3859" s="14"/>
      <c r="AM3859" s="14"/>
      <c r="AN3859" s="14"/>
      <c r="AO3859" s="14"/>
      <c r="AP3859" s="14">
        <f t="shared" si="10017"/>
        <v>0</v>
      </c>
      <c r="AQ3859" s="14"/>
      <c r="AR3859" s="14"/>
      <c r="AS3859" s="14"/>
      <c r="AT3859" s="14"/>
      <c r="AU3859" s="14"/>
      <c r="AV3859" s="14"/>
      <c r="AW3859" s="14"/>
      <c r="AX3859" s="14"/>
      <c r="AY3859" s="14"/>
      <c r="AZ3859" s="14">
        <v>0</v>
      </c>
      <c r="BA3859" s="14">
        <v>0</v>
      </c>
      <c r="BB3859" s="14">
        <v>0</v>
      </c>
      <c r="BC3859" s="14"/>
      <c r="BD3859" s="14"/>
      <c r="BE3859" s="14"/>
      <c r="BF3859" s="14"/>
      <c r="BG3859" s="14"/>
      <c r="BH3859" s="14">
        <f t="shared" si="10018"/>
        <v>0</v>
      </c>
      <c r="BI3859" s="14"/>
      <c r="BJ3859" s="14"/>
      <c r="BK3859" s="14"/>
      <c r="BL3859" s="14"/>
      <c r="BM3859" s="14"/>
      <c r="BN3859" s="14"/>
      <c r="BO3859" s="14"/>
      <c r="BP3859" s="14"/>
      <c r="BQ3859" s="14"/>
      <c r="BR3859" s="14">
        <v>0</v>
      </c>
      <c r="BS3859" s="14">
        <v>0</v>
      </c>
      <c r="BT3859" s="14">
        <v>49720</v>
      </c>
      <c r="BU3859" s="14">
        <v>49720</v>
      </c>
      <c r="BV3859" s="14">
        <v>25200</v>
      </c>
      <c r="BW3859" s="14">
        <f t="shared" si="10175"/>
        <v>12600</v>
      </c>
      <c r="BX3859" s="14">
        <v>4200</v>
      </c>
      <c r="BY3859" s="14">
        <v>4200</v>
      </c>
      <c r="BZ3859" s="14">
        <v>4200</v>
      </c>
      <c r="CA3859" s="14">
        <f t="shared" si="10154"/>
        <v>37800</v>
      </c>
      <c r="CB3859" s="122">
        <f t="shared" si="10165"/>
        <v>76.025744167337081</v>
      </c>
    </row>
    <row r="3860" spans="1:80" x14ac:dyDescent="0.25">
      <c r="A3860" s="4" t="s">
        <v>928</v>
      </c>
      <c r="B3860" s="4" t="s">
        <v>88</v>
      </c>
      <c r="C3860" s="4" t="s">
        <v>1609</v>
      </c>
      <c r="D3860" s="79" t="s">
        <v>1610</v>
      </c>
      <c r="E3860" s="89">
        <v>6112</v>
      </c>
      <c r="F3860" s="79" t="s">
        <v>1613</v>
      </c>
      <c r="G3860" s="75" t="s">
        <v>1906</v>
      </c>
      <c r="H3860" s="13" t="s">
        <v>39</v>
      </c>
      <c r="I3860" s="14">
        <v>239200</v>
      </c>
      <c r="J3860" s="14">
        <f t="shared" si="10153"/>
        <v>263120</v>
      </c>
      <c r="K3860" s="14">
        <v>263120</v>
      </c>
      <c r="L3860" s="14">
        <f t="shared" si="10156"/>
        <v>0</v>
      </c>
      <c r="M3860" s="14">
        <v>0</v>
      </c>
      <c r="N3860" s="14">
        <v>0</v>
      </c>
      <c r="O3860" s="14">
        <v>0</v>
      </c>
      <c r="P3860" s="14">
        <v>0</v>
      </c>
      <c r="Q3860" s="14">
        <v>0</v>
      </c>
      <c r="R3860" s="14">
        <v>0</v>
      </c>
      <c r="S3860" s="14"/>
      <c r="T3860" s="14"/>
      <c r="U3860" s="14"/>
      <c r="V3860" s="14"/>
      <c r="W3860" s="14"/>
      <c r="X3860" s="14">
        <f t="shared" si="10016"/>
        <v>0</v>
      </c>
      <c r="Y3860" s="14"/>
      <c r="Z3860" s="14"/>
      <c r="AA3860" s="14"/>
      <c r="AB3860" s="14"/>
      <c r="AC3860" s="14"/>
      <c r="AD3860" s="14"/>
      <c r="AE3860" s="14"/>
      <c r="AF3860" s="14"/>
      <c r="AG3860" s="14"/>
      <c r="AH3860" s="14">
        <v>0</v>
      </c>
      <c r="AI3860" s="14">
        <v>0</v>
      </c>
      <c r="AJ3860" s="14">
        <v>0</v>
      </c>
      <c r="AK3860" s="14"/>
      <c r="AL3860" s="14"/>
      <c r="AM3860" s="14"/>
      <c r="AN3860" s="14"/>
      <c r="AO3860" s="14"/>
      <c r="AP3860" s="14">
        <f t="shared" si="10017"/>
        <v>0</v>
      </c>
      <c r="AQ3860" s="14"/>
      <c r="AR3860" s="14"/>
      <c r="AS3860" s="14"/>
      <c r="AT3860" s="14"/>
      <c r="AU3860" s="14"/>
      <c r="AV3860" s="14"/>
      <c r="AW3860" s="14"/>
      <c r="AX3860" s="14"/>
      <c r="AY3860" s="14"/>
      <c r="AZ3860" s="14">
        <v>0</v>
      </c>
      <c r="BA3860" s="14">
        <v>0</v>
      </c>
      <c r="BB3860" s="14">
        <v>0</v>
      </c>
      <c r="BC3860" s="14"/>
      <c r="BD3860" s="14"/>
      <c r="BE3860" s="14"/>
      <c r="BF3860" s="14"/>
      <c r="BG3860" s="14"/>
      <c r="BH3860" s="14">
        <f t="shared" si="10018"/>
        <v>0</v>
      </c>
      <c r="BI3860" s="14"/>
      <c r="BJ3860" s="14"/>
      <c r="BK3860" s="14"/>
      <c r="BL3860" s="14"/>
      <c r="BM3860" s="14"/>
      <c r="BN3860" s="14"/>
      <c r="BO3860" s="14"/>
      <c r="BP3860" s="14"/>
      <c r="BQ3860" s="14"/>
      <c r="BR3860" s="14">
        <v>0</v>
      </c>
      <c r="BS3860" s="14">
        <v>0</v>
      </c>
      <c r="BT3860" s="14">
        <v>263120</v>
      </c>
      <c r="BU3860" s="14">
        <v>263120</v>
      </c>
      <c r="BV3860" s="14">
        <v>146423</v>
      </c>
      <c r="BW3860" s="14">
        <f t="shared" si="10175"/>
        <v>72000</v>
      </c>
      <c r="BX3860" s="14">
        <v>24000</v>
      </c>
      <c r="BY3860" s="14">
        <v>24000</v>
      </c>
      <c r="BZ3860" s="14">
        <v>24000</v>
      </c>
      <c r="CA3860" s="14">
        <f t="shared" si="10154"/>
        <v>218423</v>
      </c>
      <c r="CB3860" s="122">
        <f t="shared" si="10165"/>
        <v>83.012693827911221</v>
      </c>
    </row>
    <row r="3861" spans="1:80" x14ac:dyDescent="0.25">
      <c r="A3861" s="4" t="s">
        <v>928</v>
      </c>
      <c r="B3861" s="4" t="s">
        <v>88</v>
      </c>
      <c r="C3861" s="4" t="s">
        <v>1609</v>
      </c>
      <c r="D3861" s="79" t="s">
        <v>1610</v>
      </c>
      <c r="E3861" s="89">
        <v>6112</v>
      </c>
      <c r="F3861" s="79" t="s">
        <v>1614</v>
      </c>
      <c r="G3861" s="75" t="s">
        <v>1906</v>
      </c>
      <c r="H3861" s="13" t="s">
        <v>41</v>
      </c>
      <c r="I3861" s="14">
        <v>35500</v>
      </c>
      <c r="J3861" s="14">
        <f t="shared" si="10153"/>
        <v>49218</v>
      </c>
      <c r="K3861" s="14">
        <v>49218</v>
      </c>
      <c r="L3861" s="14">
        <f t="shared" si="10156"/>
        <v>0</v>
      </c>
      <c r="M3861" s="14">
        <v>0</v>
      </c>
      <c r="N3861" s="14">
        <v>0</v>
      </c>
      <c r="O3861" s="14">
        <v>0</v>
      </c>
      <c r="P3861" s="14">
        <v>0</v>
      </c>
      <c r="Q3861" s="14">
        <v>0</v>
      </c>
      <c r="R3861" s="14">
        <v>0</v>
      </c>
      <c r="S3861" s="14"/>
      <c r="T3861" s="14"/>
      <c r="U3861" s="14"/>
      <c r="V3861" s="14"/>
      <c r="W3861" s="14"/>
      <c r="X3861" s="14">
        <f t="shared" si="10016"/>
        <v>0</v>
      </c>
      <c r="Y3861" s="14"/>
      <c r="Z3861" s="14"/>
      <c r="AA3861" s="14"/>
      <c r="AB3861" s="14"/>
      <c r="AC3861" s="14"/>
      <c r="AD3861" s="14"/>
      <c r="AE3861" s="14"/>
      <c r="AF3861" s="14"/>
      <c r="AG3861" s="14"/>
      <c r="AH3861" s="14">
        <v>0</v>
      </c>
      <c r="AI3861" s="14">
        <v>0</v>
      </c>
      <c r="AJ3861" s="14">
        <v>0</v>
      </c>
      <c r="AK3861" s="14"/>
      <c r="AL3861" s="14"/>
      <c r="AM3861" s="14"/>
      <c r="AN3861" s="14"/>
      <c r="AO3861" s="14"/>
      <c r="AP3861" s="14">
        <f t="shared" si="10017"/>
        <v>0</v>
      </c>
      <c r="AQ3861" s="14"/>
      <c r="AR3861" s="14"/>
      <c r="AS3861" s="14"/>
      <c r="AT3861" s="14"/>
      <c r="AU3861" s="14"/>
      <c r="AV3861" s="14"/>
      <c r="AW3861" s="14"/>
      <c r="AX3861" s="14"/>
      <c r="AY3861" s="14"/>
      <c r="AZ3861" s="14">
        <v>0</v>
      </c>
      <c r="BA3861" s="14">
        <v>0</v>
      </c>
      <c r="BB3861" s="14">
        <v>0</v>
      </c>
      <c r="BC3861" s="14"/>
      <c r="BD3861" s="14"/>
      <c r="BE3861" s="14"/>
      <c r="BF3861" s="14"/>
      <c r="BG3861" s="14"/>
      <c r="BH3861" s="14">
        <f t="shared" si="10018"/>
        <v>0</v>
      </c>
      <c r="BI3861" s="14"/>
      <c r="BJ3861" s="14"/>
      <c r="BK3861" s="14"/>
      <c r="BL3861" s="14"/>
      <c r="BM3861" s="14"/>
      <c r="BN3861" s="14"/>
      <c r="BO3861" s="14"/>
      <c r="BP3861" s="14"/>
      <c r="BQ3861" s="14"/>
      <c r="BR3861" s="14">
        <v>0</v>
      </c>
      <c r="BS3861" s="14">
        <v>0</v>
      </c>
      <c r="BT3861" s="14">
        <v>49218</v>
      </c>
      <c r="BU3861" s="14">
        <v>61134</v>
      </c>
      <c r="BV3861" s="14">
        <v>61134</v>
      </c>
      <c r="BW3861" s="14">
        <f t="shared" si="10175"/>
        <v>0</v>
      </c>
      <c r="BX3861" s="14"/>
      <c r="BY3861" s="14"/>
      <c r="BZ3861" s="14"/>
      <c r="CA3861" s="14">
        <f t="shared" si="10154"/>
        <v>61134</v>
      </c>
      <c r="CB3861" s="122">
        <f t="shared" si="10165"/>
        <v>100</v>
      </c>
    </row>
    <row r="3862" spans="1:80" x14ac:dyDescent="0.25">
      <c r="A3862" s="4" t="s">
        <v>928</v>
      </c>
      <c r="B3862" s="4" t="s">
        <v>88</v>
      </c>
      <c r="C3862" s="4" t="s">
        <v>1609</v>
      </c>
      <c r="D3862" s="79" t="s">
        <v>1610</v>
      </c>
      <c r="E3862" s="89">
        <v>6112</v>
      </c>
      <c r="F3862" s="79" t="s">
        <v>1615</v>
      </c>
      <c r="G3862" s="75" t="s">
        <v>1906</v>
      </c>
      <c r="H3862" s="13" t="s">
        <v>37</v>
      </c>
      <c r="I3862" s="14">
        <v>6000</v>
      </c>
      <c r="J3862" s="14">
        <f t="shared" si="10153"/>
        <v>69566</v>
      </c>
      <c r="K3862" s="14">
        <v>69566</v>
      </c>
      <c r="L3862" s="14">
        <f t="shared" si="10156"/>
        <v>0</v>
      </c>
      <c r="M3862" s="14">
        <v>0</v>
      </c>
      <c r="N3862" s="14">
        <v>0</v>
      </c>
      <c r="O3862" s="14">
        <v>0</v>
      </c>
      <c r="P3862" s="14">
        <v>0</v>
      </c>
      <c r="Q3862" s="14">
        <v>0</v>
      </c>
      <c r="R3862" s="14">
        <v>0</v>
      </c>
      <c r="S3862" s="14"/>
      <c r="T3862" s="14"/>
      <c r="U3862" s="14"/>
      <c r="V3862" s="14"/>
      <c r="W3862" s="14"/>
      <c r="X3862" s="14">
        <f t="shared" si="10016"/>
        <v>0</v>
      </c>
      <c r="Y3862" s="14"/>
      <c r="Z3862" s="14"/>
      <c r="AA3862" s="14"/>
      <c r="AB3862" s="14"/>
      <c r="AC3862" s="14"/>
      <c r="AD3862" s="14"/>
      <c r="AE3862" s="14"/>
      <c r="AF3862" s="14"/>
      <c r="AG3862" s="14"/>
      <c r="AH3862" s="14">
        <v>0</v>
      </c>
      <c r="AI3862" s="14">
        <v>0</v>
      </c>
      <c r="AJ3862" s="14">
        <v>0</v>
      </c>
      <c r="AK3862" s="14"/>
      <c r="AL3862" s="14"/>
      <c r="AM3862" s="14"/>
      <c r="AN3862" s="14"/>
      <c r="AO3862" s="14"/>
      <c r="AP3862" s="14">
        <f t="shared" si="10017"/>
        <v>0</v>
      </c>
      <c r="AQ3862" s="14"/>
      <c r="AR3862" s="14"/>
      <c r="AS3862" s="14"/>
      <c r="AT3862" s="14"/>
      <c r="AU3862" s="14"/>
      <c r="AV3862" s="14"/>
      <c r="AW3862" s="14"/>
      <c r="AX3862" s="14"/>
      <c r="AY3862" s="14"/>
      <c r="AZ3862" s="14">
        <v>0</v>
      </c>
      <c r="BA3862" s="14">
        <v>0</v>
      </c>
      <c r="BB3862" s="14">
        <v>0</v>
      </c>
      <c r="BC3862" s="14"/>
      <c r="BD3862" s="14"/>
      <c r="BE3862" s="14"/>
      <c r="BF3862" s="14"/>
      <c r="BG3862" s="14"/>
      <c r="BH3862" s="14">
        <f t="shared" si="10018"/>
        <v>0</v>
      </c>
      <c r="BI3862" s="14"/>
      <c r="BJ3862" s="14"/>
      <c r="BK3862" s="14"/>
      <c r="BL3862" s="14"/>
      <c r="BM3862" s="14"/>
      <c r="BN3862" s="14"/>
      <c r="BO3862" s="14"/>
      <c r="BP3862" s="14"/>
      <c r="BQ3862" s="14"/>
      <c r="BR3862" s="14">
        <v>0</v>
      </c>
      <c r="BS3862" s="14">
        <v>0</v>
      </c>
      <c r="BT3862" s="14">
        <v>69566</v>
      </c>
      <c r="BU3862" s="14">
        <v>69566</v>
      </c>
      <c r="BV3862" s="14">
        <v>6570</v>
      </c>
      <c r="BW3862" s="14">
        <f t="shared" si="10175"/>
        <v>0</v>
      </c>
      <c r="BX3862" s="14"/>
      <c r="BY3862" s="14"/>
      <c r="BZ3862" s="14"/>
      <c r="CA3862" s="14">
        <f t="shared" si="10154"/>
        <v>6570</v>
      </c>
      <c r="CB3862" s="122">
        <f t="shared" si="10165"/>
        <v>9.4442687519765407</v>
      </c>
    </row>
    <row r="3863" spans="1:80" x14ac:dyDescent="0.25">
      <c r="A3863" s="4" t="s">
        <v>928</v>
      </c>
      <c r="B3863" s="4" t="s">
        <v>88</v>
      </c>
      <c r="C3863" s="4" t="s">
        <v>1609</v>
      </c>
      <c r="D3863" s="79" t="s">
        <v>1610</v>
      </c>
      <c r="E3863" s="89">
        <v>6112</v>
      </c>
      <c r="F3863" s="79" t="s">
        <v>1616</v>
      </c>
      <c r="G3863" s="75" t="s">
        <v>1906</v>
      </c>
      <c r="H3863" s="13" t="s">
        <v>43</v>
      </c>
      <c r="I3863" s="14">
        <v>25900</v>
      </c>
      <c r="J3863" s="14">
        <f t="shared" si="10153"/>
        <v>25490</v>
      </c>
      <c r="K3863" s="14">
        <v>25490</v>
      </c>
      <c r="L3863" s="14">
        <f t="shared" si="10156"/>
        <v>0</v>
      </c>
      <c r="M3863" s="14">
        <v>0</v>
      </c>
      <c r="N3863" s="14">
        <v>0</v>
      </c>
      <c r="O3863" s="14">
        <v>0</v>
      </c>
      <c r="P3863" s="14">
        <v>0</v>
      </c>
      <c r="Q3863" s="14">
        <v>0</v>
      </c>
      <c r="R3863" s="14">
        <v>0</v>
      </c>
      <c r="S3863" s="14"/>
      <c r="T3863" s="14"/>
      <c r="U3863" s="14"/>
      <c r="V3863" s="14"/>
      <c r="W3863" s="14"/>
      <c r="X3863" s="14">
        <f t="shared" si="10016"/>
        <v>0</v>
      </c>
      <c r="Y3863" s="14"/>
      <c r="Z3863" s="14"/>
      <c r="AA3863" s="14"/>
      <c r="AB3863" s="14"/>
      <c r="AC3863" s="14"/>
      <c r="AD3863" s="14"/>
      <c r="AE3863" s="14"/>
      <c r="AF3863" s="14"/>
      <c r="AG3863" s="14"/>
      <c r="AH3863" s="14">
        <v>0</v>
      </c>
      <c r="AI3863" s="14">
        <v>0</v>
      </c>
      <c r="AJ3863" s="14">
        <v>0</v>
      </c>
      <c r="AK3863" s="14"/>
      <c r="AL3863" s="14"/>
      <c r="AM3863" s="14"/>
      <c r="AN3863" s="14"/>
      <c r="AO3863" s="14"/>
      <c r="AP3863" s="14">
        <f t="shared" si="10017"/>
        <v>0</v>
      </c>
      <c r="AQ3863" s="14"/>
      <c r="AR3863" s="14"/>
      <c r="AS3863" s="14"/>
      <c r="AT3863" s="14"/>
      <c r="AU3863" s="14"/>
      <c r="AV3863" s="14"/>
      <c r="AW3863" s="14"/>
      <c r="AX3863" s="14"/>
      <c r="AY3863" s="14"/>
      <c r="AZ3863" s="14">
        <v>0</v>
      </c>
      <c r="BA3863" s="14">
        <v>0</v>
      </c>
      <c r="BB3863" s="14">
        <v>0</v>
      </c>
      <c r="BC3863" s="14"/>
      <c r="BD3863" s="14"/>
      <c r="BE3863" s="14"/>
      <c r="BF3863" s="14"/>
      <c r="BG3863" s="14"/>
      <c r="BH3863" s="14">
        <f t="shared" si="10018"/>
        <v>0</v>
      </c>
      <c r="BI3863" s="14"/>
      <c r="BJ3863" s="14"/>
      <c r="BK3863" s="14"/>
      <c r="BL3863" s="14"/>
      <c r="BM3863" s="14"/>
      <c r="BN3863" s="14"/>
      <c r="BO3863" s="14"/>
      <c r="BP3863" s="14"/>
      <c r="BQ3863" s="14"/>
      <c r="BR3863" s="14">
        <v>0</v>
      </c>
      <c r="BS3863" s="14">
        <v>0</v>
      </c>
      <c r="BT3863" s="14">
        <v>25490</v>
      </c>
      <c r="BU3863" s="14">
        <v>25490</v>
      </c>
      <c r="BV3863" s="14">
        <v>25490</v>
      </c>
      <c r="BW3863" s="14">
        <f t="shared" si="10175"/>
        <v>0</v>
      </c>
      <c r="BX3863" s="14"/>
      <c r="BY3863" s="14"/>
      <c r="BZ3863" s="14"/>
      <c r="CA3863" s="14">
        <f t="shared" si="10154"/>
        <v>25490</v>
      </c>
      <c r="CB3863" s="122">
        <f t="shared" si="10165"/>
        <v>100</v>
      </c>
    </row>
    <row r="3864" spans="1:80" x14ac:dyDescent="0.25">
      <c r="A3864" s="4" t="s">
        <v>928</v>
      </c>
      <c r="B3864" s="4" t="s">
        <v>88</v>
      </c>
      <c r="C3864" s="4" t="s">
        <v>1609</v>
      </c>
      <c r="D3864" s="79" t="s">
        <v>1610</v>
      </c>
      <c r="E3864" s="78" t="s">
        <v>44</v>
      </c>
      <c r="F3864" s="78" t="s">
        <v>1</v>
      </c>
      <c r="G3864" s="2" t="s">
        <v>1</v>
      </c>
      <c r="H3864" s="2" t="s">
        <v>45</v>
      </c>
      <c r="I3864" s="12">
        <f>SUM(I3865)</f>
        <v>308586</v>
      </c>
      <c r="J3864" s="12">
        <f t="shared" si="10153"/>
        <v>359490</v>
      </c>
      <c r="K3864" s="12">
        <f t="shared" ref="K3864:Q3864" si="10182">SUM(K3865)</f>
        <v>359490</v>
      </c>
      <c r="L3864" s="12">
        <f t="shared" si="10156"/>
        <v>0</v>
      </c>
      <c r="M3864" s="12">
        <f t="shared" si="10182"/>
        <v>0</v>
      </c>
      <c r="N3864" s="12">
        <f t="shared" si="10182"/>
        <v>0</v>
      </c>
      <c r="O3864" s="12">
        <f t="shared" si="10182"/>
        <v>0</v>
      </c>
      <c r="P3864" s="12">
        <f t="shared" si="10182"/>
        <v>0</v>
      </c>
      <c r="Q3864" s="12">
        <f t="shared" si="10182"/>
        <v>0</v>
      </c>
      <c r="R3864" s="12">
        <f t="shared" ref="R3864:AG3864" si="10183">SUM(R3865)</f>
        <v>0</v>
      </c>
      <c r="S3864" s="12">
        <f t="shared" si="10183"/>
        <v>0</v>
      </c>
      <c r="T3864" s="12">
        <f t="shared" si="10183"/>
        <v>0</v>
      </c>
      <c r="U3864" s="12">
        <f t="shared" si="10183"/>
        <v>0</v>
      </c>
      <c r="V3864" s="12">
        <f t="shared" si="10183"/>
        <v>0</v>
      </c>
      <c r="W3864" s="12">
        <f t="shared" si="10183"/>
        <v>0</v>
      </c>
      <c r="X3864" s="12">
        <f t="shared" si="10183"/>
        <v>0</v>
      </c>
      <c r="Y3864" s="12">
        <f t="shared" si="10183"/>
        <v>0</v>
      </c>
      <c r="Z3864" s="12">
        <f t="shared" si="10183"/>
        <v>0</v>
      </c>
      <c r="AA3864" s="12">
        <f t="shared" si="10183"/>
        <v>0</v>
      </c>
      <c r="AB3864" s="12">
        <f t="shared" si="10183"/>
        <v>0</v>
      </c>
      <c r="AC3864" s="12">
        <f t="shared" si="10183"/>
        <v>0</v>
      </c>
      <c r="AD3864" s="12">
        <f t="shared" si="10183"/>
        <v>0</v>
      </c>
      <c r="AE3864" s="12">
        <f t="shared" si="10183"/>
        <v>0</v>
      </c>
      <c r="AF3864" s="12">
        <f t="shared" si="10183"/>
        <v>0</v>
      </c>
      <c r="AG3864" s="12">
        <f t="shared" si="10183"/>
        <v>0</v>
      </c>
      <c r="AH3864" s="12">
        <v>0</v>
      </c>
      <c r="AI3864" s="12">
        <v>0</v>
      </c>
      <c r="AJ3864" s="12">
        <f t="shared" ref="AJ3864:AY3864" si="10184">SUM(AJ3865)</f>
        <v>0</v>
      </c>
      <c r="AK3864" s="12">
        <f t="shared" si="10184"/>
        <v>0</v>
      </c>
      <c r="AL3864" s="12">
        <f t="shared" si="10184"/>
        <v>0</v>
      </c>
      <c r="AM3864" s="12">
        <f t="shared" si="10184"/>
        <v>0</v>
      </c>
      <c r="AN3864" s="12">
        <f t="shared" si="10184"/>
        <v>0</v>
      </c>
      <c r="AO3864" s="12">
        <f t="shared" si="10184"/>
        <v>0</v>
      </c>
      <c r="AP3864" s="12">
        <f t="shared" si="10184"/>
        <v>0</v>
      </c>
      <c r="AQ3864" s="12">
        <f t="shared" si="10184"/>
        <v>0</v>
      </c>
      <c r="AR3864" s="12">
        <f t="shared" si="10184"/>
        <v>0</v>
      </c>
      <c r="AS3864" s="12">
        <f t="shared" si="10184"/>
        <v>0</v>
      </c>
      <c r="AT3864" s="12">
        <f t="shared" si="10184"/>
        <v>0</v>
      </c>
      <c r="AU3864" s="12">
        <f t="shared" si="10184"/>
        <v>0</v>
      </c>
      <c r="AV3864" s="12">
        <f t="shared" si="10184"/>
        <v>0</v>
      </c>
      <c r="AW3864" s="12">
        <f t="shared" si="10184"/>
        <v>0</v>
      </c>
      <c r="AX3864" s="12">
        <f t="shared" si="10184"/>
        <v>0</v>
      </c>
      <c r="AY3864" s="12">
        <f t="shared" si="10184"/>
        <v>0</v>
      </c>
      <c r="AZ3864" s="12">
        <v>0</v>
      </c>
      <c r="BA3864" s="12">
        <v>0</v>
      </c>
      <c r="BB3864" s="12">
        <f t="shared" ref="BB3864:BQ3864" si="10185">SUM(BB3865)</f>
        <v>0</v>
      </c>
      <c r="BC3864" s="12">
        <f t="shared" si="10185"/>
        <v>0</v>
      </c>
      <c r="BD3864" s="12">
        <f t="shared" si="10185"/>
        <v>0</v>
      </c>
      <c r="BE3864" s="12">
        <f t="shared" si="10185"/>
        <v>0</v>
      </c>
      <c r="BF3864" s="12">
        <f t="shared" si="10185"/>
        <v>0</v>
      </c>
      <c r="BG3864" s="12">
        <f t="shared" si="10185"/>
        <v>0</v>
      </c>
      <c r="BH3864" s="12">
        <f t="shared" si="10185"/>
        <v>0</v>
      </c>
      <c r="BI3864" s="12">
        <f t="shared" si="10185"/>
        <v>0</v>
      </c>
      <c r="BJ3864" s="12">
        <f t="shared" si="10185"/>
        <v>0</v>
      </c>
      <c r="BK3864" s="12">
        <f t="shared" si="10185"/>
        <v>0</v>
      </c>
      <c r="BL3864" s="12">
        <f t="shared" si="10185"/>
        <v>0</v>
      </c>
      <c r="BM3864" s="12">
        <f t="shared" si="10185"/>
        <v>0</v>
      </c>
      <c r="BN3864" s="12">
        <f t="shared" si="10185"/>
        <v>0</v>
      </c>
      <c r="BO3864" s="12">
        <f t="shared" si="10185"/>
        <v>0</v>
      </c>
      <c r="BP3864" s="12">
        <f t="shared" si="10185"/>
        <v>0</v>
      </c>
      <c r="BQ3864" s="12">
        <f t="shared" si="10185"/>
        <v>0</v>
      </c>
      <c r="BR3864" s="12">
        <v>0</v>
      </c>
      <c r="BS3864" s="12">
        <v>0</v>
      </c>
      <c r="BT3864" s="12">
        <f t="shared" ref="BT3864:BZ3864" si="10186">SUM(BT3865)</f>
        <v>377465</v>
      </c>
      <c r="BU3864" s="12">
        <f t="shared" si="10186"/>
        <v>377465</v>
      </c>
      <c r="BV3864" s="12">
        <f t="shared" si="10186"/>
        <v>201433</v>
      </c>
      <c r="BW3864" s="12">
        <f t="shared" si="10186"/>
        <v>95200</v>
      </c>
      <c r="BX3864" s="12">
        <f t="shared" si="10186"/>
        <v>35200</v>
      </c>
      <c r="BY3864" s="12">
        <f t="shared" si="10186"/>
        <v>30000</v>
      </c>
      <c r="BZ3864" s="12">
        <f t="shared" si="10186"/>
        <v>30000</v>
      </c>
      <c r="CA3864" s="12">
        <f t="shared" si="10154"/>
        <v>296633</v>
      </c>
      <c r="CB3864" s="124">
        <f t="shared" si="10165"/>
        <v>78.585564224497645</v>
      </c>
    </row>
    <row r="3865" spans="1:80" x14ac:dyDescent="0.25">
      <c r="A3865" s="4" t="s">
        <v>928</v>
      </c>
      <c r="B3865" s="4" t="s">
        <v>88</v>
      </c>
      <c r="C3865" s="4" t="s">
        <v>1609</v>
      </c>
      <c r="D3865" s="79" t="s">
        <v>1610</v>
      </c>
      <c r="E3865" s="89">
        <v>6121</v>
      </c>
      <c r="F3865" s="79"/>
      <c r="G3865" s="75" t="s">
        <v>1906</v>
      </c>
      <c r="H3865" s="13" t="s">
        <v>46</v>
      </c>
      <c r="I3865" s="14">
        <v>308586</v>
      </c>
      <c r="J3865" s="14">
        <f t="shared" si="10153"/>
        <v>359490</v>
      </c>
      <c r="K3865" s="14">
        <v>359490</v>
      </c>
      <c r="L3865" s="14">
        <f t="shared" si="10156"/>
        <v>0</v>
      </c>
      <c r="M3865" s="14">
        <v>0</v>
      </c>
      <c r="N3865" s="14">
        <v>0</v>
      </c>
      <c r="O3865" s="14">
        <v>0</v>
      </c>
      <c r="P3865" s="14">
        <v>0</v>
      </c>
      <c r="Q3865" s="14">
        <v>0</v>
      </c>
      <c r="R3865" s="14">
        <v>0</v>
      </c>
      <c r="S3865" s="14"/>
      <c r="T3865" s="14"/>
      <c r="U3865" s="14"/>
      <c r="V3865" s="14"/>
      <c r="W3865" s="14"/>
      <c r="X3865" s="14">
        <f t="shared" si="10016"/>
        <v>0</v>
      </c>
      <c r="Y3865" s="14"/>
      <c r="Z3865" s="14"/>
      <c r="AA3865" s="14"/>
      <c r="AB3865" s="14"/>
      <c r="AC3865" s="14"/>
      <c r="AD3865" s="14"/>
      <c r="AE3865" s="14"/>
      <c r="AF3865" s="14"/>
      <c r="AG3865" s="14"/>
      <c r="AH3865" s="14">
        <v>0</v>
      </c>
      <c r="AI3865" s="14">
        <v>0</v>
      </c>
      <c r="AJ3865" s="14">
        <v>0</v>
      </c>
      <c r="AK3865" s="14"/>
      <c r="AL3865" s="14"/>
      <c r="AM3865" s="14"/>
      <c r="AN3865" s="14"/>
      <c r="AO3865" s="14"/>
      <c r="AP3865" s="14">
        <f t="shared" si="10017"/>
        <v>0</v>
      </c>
      <c r="AQ3865" s="14"/>
      <c r="AR3865" s="14"/>
      <c r="AS3865" s="14"/>
      <c r="AT3865" s="14"/>
      <c r="AU3865" s="14"/>
      <c r="AV3865" s="14"/>
      <c r="AW3865" s="14"/>
      <c r="AX3865" s="14"/>
      <c r="AY3865" s="14"/>
      <c r="AZ3865" s="14">
        <v>0</v>
      </c>
      <c r="BA3865" s="14">
        <v>0</v>
      </c>
      <c r="BB3865" s="14">
        <v>0</v>
      </c>
      <c r="BC3865" s="14"/>
      <c r="BD3865" s="14"/>
      <c r="BE3865" s="14"/>
      <c r="BF3865" s="14"/>
      <c r="BG3865" s="14"/>
      <c r="BH3865" s="14">
        <f t="shared" si="10018"/>
        <v>0</v>
      </c>
      <c r="BI3865" s="14"/>
      <c r="BJ3865" s="14"/>
      <c r="BK3865" s="14"/>
      <c r="BL3865" s="14"/>
      <c r="BM3865" s="14"/>
      <c r="BN3865" s="14"/>
      <c r="BO3865" s="14"/>
      <c r="BP3865" s="14"/>
      <c r="BQ3865" s="14"/>
      <c r="BR3865" s="14">
        <v>0</v>
      </c>
      <c r="BS3865" s="14">
        <v>0</v>
      </c>
      <c r="BT3865" s="14">
        <v>377465</v>
      </c>
      <c r="BU3865" s="14">
        <v>377465</v>
      </c>
      <c r="BV3865" s="14">
        <v>201433</v>
      </c>
      <c r="BW3865" s="14">
        <f t="shared" si="10175"/>
        <v>95200</v>
      </c>
      <c r="BX3865" s="14">
        <v>35200</v>
      </c>
      <c r="BY3865" s="14">
        <v>30000</v>
      </c>
      <c r="BZ3865" s="14">
        <v>30000</v>
      </c>
      <c r="CA3865" s="14">
        <f t="shared" si="10154"/>
        <v>296633</v>
      </c>
      <c r="CB3865" s="122">
        <f t="shared" si="10165"/>
        <v>78.585564224497645</v>
      </c>
    </row>
    <row r="3866" spans="1:80" x14ac:dyDescent="0.25">
      <c r="A3866" s="4" t="s">
        <v>928</v>
      </c>
      <c r="B3866" s="4" t="s">
        <v>88</v>
      </c>
      <c r="C3866" s="4" t="s">
        <v>1609</v>
      </c>
      <c r="D3866" s="79" t="s">
        <v>1610</v>
      </c>
      <c r="E3866" s="78" t="s">
        <v>47</v>
      </c>
      <c r="F3866" s="78" t="s">
        <v>1</v>
      </c>
      <c r="G3866" s="2" t="s">
        <v>1</v>
      </c>
      <c r="H3866" s="2" t="s">
        <v>48</v>
      </c>
      <c r="I3866" s="12">
        <f>SUM(I3867:I3874)</f>
        <v>149500</v>
      </c>
      <c r="J3866" s="12">
        <f t="shared" si="10153"/>
        <v>164521</v>
      </c>
      <c r="K3866" s="12">
        <f t="shared" ref="K3866" si="10187">SUM(K3867:K3874)</f>
        <v>155381</v>
      </c>
      <c r="L3866" s="12">
        <f t="shared" si="10156"/>
        <v>9140</v>
      </c>
      <c r="M3866" s="12">
        <f t="shared" ref="M3866:Q3866" si="10188">SUM(M3867:M3874)</f>
        <v>9140</v>
      </c>
      <c r="N3866" s="12">
        <f t="shared" si="10188"/>
        <v>0</v>
      </c>
      <c r="O3866" s="12">
        <f t="shared" si="10188"/>
        <v>0</v>
      </c>
      <c r="P3866" s="12">
        <f t="shared" si="10188"/>
        <v>0</v>
      </c>
      <c r="Q3866" s="12">
        <f t="shared" si="10188"/>
        <v>0</v>
      </c>
      <c r="R3866" s="12">
        <f t="shared" ref="R3866:AG3866" si="10189">SUM(R3867:R3874)</f>
        <v>9140</v>
      </c>
      <c r="S3866" s="12">
        <f t="shared" si="10189"/>
        <v>0</v>
      </c>
      <c r="T3866" s="12">
        <f t="shared" si="10189"/>
        <v>0</v>
      </c>
      <c r="U3866" s="12">
        <f t="shared" si="10189"/>
        <v>0</v>
      </c>
      <c r="V3866" s="12">
        <f t="shared" si="10189"/>
        <v>0</v>
      </c>
      <c r="W3866" s="12">
        <f t="shared" si="10189"/>
        <v>0</v>
      </c>
      <c r="X3866" s="12">
        <f t="shared" si="10189"/>
        <v>9140</v>
      </c>
      <c r="Y3866" s="12">
        <f t="shared" si="10189"/>
        <v>1080</v>
      </c>
      <c r="Z3866" s="12">
        <f t="shared" si="10189"/>
        <v>1990</v>
      </c>
      <c r="AA3866" s="12">
        <f t="shared" si="10189"/>
        <v>1120</v>
      </c>
      <c r="AB3866" s="12">
        <f t="shared" si="10189"/>
        <v>899</v>
      </c>
      <c r="AC3866" s="12">
        <f t="shared" si="10189"/>
        <v>1440</v>
      </c>
      <c r="AD3866" s="12">
        <f t="shared" si="10189"/>
        <v>1545</v>
      </c>
      <c r="AE3866" s="12">
        <f t="shared" si="10189"/>
        <v>0</v>
      </c>
      <c r="AF3866" s="12">
        <f t="shared" si="10189"/>
        <v>1066</v>
      </c>
      <c r="AG3866" s="12">
        <f t="shared" si="10189"/>
        <v>0</v>
      </c>
      <c r="AH3866" s="12">
        <v>9140</v>
      </c>
      <c r="AI3866" s="12">
        <v>0</v>
      </c>
      <c r="AJ3866" s="12">
        <f t="shared" ref="AJ3866:AY3866" si="10190">SUM(AJ3867:AJ3874)</f>
        <v>0</v>
      </c>
      <c r="AK3866" s="12">
        <f t="shared" si="10190"/>
        <v>0</v>
      </c>
      <c r="AL3866" s="12">
        <f t="shared" si="10190"/>
        <v>0</v>
      </c>
      <c r="AM3866" s="12">
        <f t="shared" si="10190"/>
        <v>0</v>
      </c>
      <c r="AN3866" s="12">
        <f t="shared" si="10190"/>
        <v>0</v>
      </c>
      <c r="AO3866" s="12">
        <f t="shared" si="10190"/>
        <v>0</v>
      </c>
      <c r="AP3866" s="12">
        <f t="shared" si="10190"/>
        <v>0</v>
      </c>
      <c r="AQ3866" s="12">
        <f t="shared" si="10190"/>
        <v>0</v>
      </c>
      <c r="AR3866" s="12">
        <f t="shared" si="10190"/>
        <v>0</v>
      </c>
      <c r="AS3866" s="12">
        <f t="shared" si="10190"/>
        <v>0</v>
      </c>
      <c r="AT3866" s="12">
        <f t="shared" si="10190"/>
        <v>0</v>
      </c>
      <c r="AU3866" s="12">
        <f t="shared" si="10190"/>
        <v>0</v>
      </c>
      <c r="AV3866" s="12">
        <f t="shared" si="10190"/>
        <v>0</v>
      </c>
      <c r="AW3866" s="12">
        <f t="shared" si="10190"/>
        <v>0</v>
      </c>
      <c r="AX3866" s="12">
        <f t="shared" si="10190"/>
        <v>0</v>
      </c>
      <c r="AY3866" s="12">
        <f t="shared" si="10190"/>
        <v>0</v>
      </c>
      <c r="AZ3866" s="12">
        <v>0</v>
      </c>
      <c r="BA3866" s="12">
        <v>0</v>
      </c>
      <c r="BB3866" s="12">
        <f t="shared" ref="BB3866:BQ3866" si="10191">SUM(BB3867:BB3874)</f>
        <v>0</v>
      </c>
      <c r="BC3866" s="12">
        <f t="shared" si="10191"/>
        <v>12255</v>
      </c>
      <c r="BD3866" s="12">
        <f t="shared" si="10191"/>
        <v>0</v>
      </c>
      <c r="BE3866" s="12">
        <f t="shared" si="10191"/>
        <v>36077</v>
      </c>
      <c r="BF3866" s="12">
        <f t="shared" si="10191"/>
        <v>0</v>
      </c>
      <c r="BG3866" s="12">
        <f t="shared" si="10191"/>
        <v>0</v>
      </c>
      <c r="BH3866" s="12">
        <f t="shared" si="10191"/>
        <v>48332</v>
      </c>
      <c r="BI3866" s="12">
        <f t="shared" si="10191"/>
        <v>0</v>
      </c>
      <c r="BJ3866" s="12">
        <f t="shared" si="10191"/>
        <v>8485</v>
      </c>
      <c r="BK3866" s="12">
        <f t="shared" si="10191"/>
        <v>15279</v>
      </c>
      <c r="BL3866" s="12">
        <f t="shared" si="10191"/>
        <v>0</v>
      </c>
      <c r="BM3866" s="12">
        <f t="shared" si="10191"/>
        <v>0</v>
      </c>
      <c r="BN3866" s="12">
        <f t="shared" si="10191"/>
        <v>0</v>
      </c>
      <c r="BO3866" s="12">
        <f t="shared" si="10191"/>
        <v>3500</v>
      </c>
      <c r="BP3866" s="12">
        <f t="shared" si="10191"/>
        <v>7000</v>
      </c>
      <c r="BQ3866" s="12">
        <f t="shared" si="10191"/>
        <v>14068</v>
      </c>
      <c r="BR3866" s="12">
        <v>48332</v>
      </c>
      <c r="BS3866" s="12">
        <v>0</v>
      </c>
      <c r="BT3866" s="12">
        <f t="shared" ref="BT3866:BZ3866" si="10192">SUM(BT3867:BT3874)</f>
        <v>183767</v>
      </c>
      <c r="BU3866" s="12">
        <f t="shared" si="10192"/>
        <v>174627</v>
      </c>
      <c r="BV3866" s="12">
        <f t="shared" si="10192"/>
        <v>89619</v>
      </c>
      <c r="BW3866" s="12">
        <f t="shared" si="10192"/>
        <v>41290</v>
      </c>
      <c r="BX3866" s="12">
        <f t="shared" si="10192"/>
        <v>17310</v>
      </c>
      <c r="BY3866" s="12">
        <f t="shared" si="10192"/>
        <v>11990</v>
      </c>
      <c r="BZ3866" s="12">
        <f t="shared" si="10192"/>
        <v>11990</v>
      </c>
      <c r="CA3866" s="12">
        <f t="shared" si="10154"/>
        <v>130909</v>
      </c>
      <c r="CB3866" s="124">
        <f t="shared" si="10165"/>
        <v>74.964925240655802</v>
      </c>
    </row>
    <row r="3867" spans="1:80" x14ac:dyDescent="0.25">
      <c r="A3867" s="4" t="s">
        <v>928</v>
      </c>
      <c r="B3867" s="4" t="s">
        <v>88</v>
      </c>
      <c r="C3867" s="4" t="s">
        <v>1609</v>
      </c>
      <c r="D3867" s="79" t="s">
        <v>1610</v>
      </c>
      <c r="E3867" s="89">
        <v>6131</v>
      </c>
      <c r="F3867" s="79"/>
      <c r="G3867" s="75" t="s">
        <v>1906</v>
      </c>
      <c r="H3867" s="13" t="s">
        <v>49</v>
      </c>
      <c r="I3867" s="14">
        <v>1100</v>
      </c>
      <c r="J3867" s="14">
        <f t="shared" si="10153"/>
        <v>2890</v>
      </c>
      <c r="K3867" s="14">
        <v>1900</v>
      </c>
      <c r="L3867" s="14">
        <f t="shared" si="10156"/>
        <v>990</v>
      </c>
      <c r="M3867" s="14">
        <v>990</v>
      </c>
      <c r="N3867" s="14">
        <v>0</v>
      </c>
      <c r="O3867" s="14">
        <v>0</v>
      </c>
      <c r="P3867" s="14">
        <v>0</v>
      </c>
      <c r="Q3867" s="14">
        <v>0</v>
      </c>
      <c r="R3867" s="14">
        <v>990</v>
      </c>
      <c r="S3867" s="14"/>
      <c r="T3867" s="14"/>
      <c r="U3867" s="14"/>
      <c r="V3867" s="14"/>
      <c r="W3867" s="14"/>
      <c r="X3867" s="14">
        <f t="shared" ref="X3867:X3924" si="10193">R3867+S3867+T3867+U3867+V3867+W3867</f>
        <v>990</v>
      </c>
      <c r="Y3867" s="14"/>
      <c r="Z3867" s="14"/>
      <c r="AA3867" s="14"/>
      <c r="AB3867" s="14"/>
      <c r="AC3867" s="14"/>
      <c r="AD3867" s="14"/>
      <c r="AE3867" s="14"/>
      <c r="AF3867" s="14">
        <v>990</v>
      </c>
      <c r="AG3867" s="14"/>
      <c r="AH3867" s="14">
        <v>990</v>
      </c>
      <c r="AI3867" s="14">
        <v>0</v>
      </c>
      <c r="AJ3867" s="14">
        <v>0</v>
      </c>
      <c r="AK3867" s="14"/>
      <c r="AL3867" s="14"/>
      <c r="AM3867" s="14"/>
      <c r="AN3867" s="14"/>
      <c r="AO3867" s="14"/>
      <c r="AP3867" s="14">
        <f t="shared" ref="AP3867:AP3924" si="10194">AJ3867+AK3867+AL3867+AM3867+AN3867+AO3867</f>
        <v>0</v>
      </c>
      <c r="AQ3867" s="14"/>
      <c r="AR3867" s="14"/>
      <c r="AS3867" s="14"/>
      <c r="AT3867" s="14"/>
      <c r="AU3867" s="14"/>
      <c r="AV3867" s="14"/>
      <c r="AW3867" s="14"/>
      <c r="AX3867" s="14"/>
      <c r="AY3867" s="14"/>
      <c r="AZ3867" s="14">
        <v>0</v>
      </c>
      <c r="BA3867" s="14">
        <v>0</v>
      </c>
      <c r="BB3867" s="14">
        <v>0</v>
      </c>
      <c r="BC3867" s="14"/>
      <c r="BD3867" s="14"/>
      <c r="BE3867" s="14"/>
      <c r="BF3867" s="14"/>
      <c r="BG3867" s="14"/>
      <c r="BH3867" s="14">
        <f t="shared" ref="BH3867:BH3924" si="10195">BB3867+BC3867+BD3867+BE3867+BF3867+BG3867</f>
        <v>0</v>
      </c>
      <c r="BI3867" s="14"/>
      <c r="BJ3867" s="14"/>
      <c r="BK3867" s="14"/>
      <c r="BL3867" s="14"/>
      <c r="BM3867" s="14"/>
      <c r="BN3867" s="14"/>
      <c r="BO3867" s="14"/>
      <c r="BP3867" s="14"/>
      <c r="BQ3867" s="14"/>
      <c r="BR3867" s="14">
        <v>0</v>
      </c>
      <c r="BS3867" s="14">
        <v>0</v>
      </c>
      <c r="BT3867" s="14">
        <v>2890</v>
      </c>
      <c r="BU3867" s="14">
        <v>1900</v>
      </c>
      <c r="BV3867" s="14">
        <v>1000</v>
      </c>
      <c r="BW3867" s="14">
        <f t="shared" si="10175"/>
        <v>900</v>
      </c>
      <c r="BX3867" s="14">
        <v>900</v>
      </c>
      <c r="BY3867" s="14"/>
      <c r="BZ3867" s="14"/>
      <c r="CA3867" s="14">
        <f t="shared" si="10154"/>
        <v>1900</v>
      </c>
      <c r="CB3867" s="122">
        <f t="shared" si="10165"/>
        <v>100</v>
      </c>
    </row>
    <row r="3868" spans="1:80" x14ac:dyDescent="0.25">
      <c r="A3868" s="4" t="s">
        <v>928</v>
      </c>
      <c r="B3868" s="4" t="s">
        <v>88</v>
      </c>
      <c r="C3868" s="4" t="s">
        <v>1609</v>
      </c>
      <c r="D3868" s="79" t="s">
        <v>1610</v>
      </c>
      <c r="E3868" s="89">
        <v>6132</v>
      </c>
      <c r="F3868" s="79"/>
      <c r="G3868" s="75" t="s">
        <v>1906</v>
      </c>
      <c r="H3868" s="13" t="s">
        <v>196</v>
      </c>
      <c r="I3868" s="14">
        <v>46000</v>
      </c>
      <c r="J3868" s="14">
        <f t="shared" si="10153"/>
        <v>50600</v>
      </c>
      <c r="K3868" s="14">
        <v>50600</v>
      </c>
      <c r="L3868" s="14">
        <f t="shared" si="10156"/>
        <v>0</v>
      </c>
      <c r="M3868" s="14">
        <v>0</v>
      </c>
      <c r="N3868" s="14">
        <v>0</v>
      </c>
      <c r="O3868" s="14">
        <v>0</v>
      </c>
      <c r="P3868" s="14">
        <v>0</v>
      </c>
      <c r="Q3868" s="14">
        <v>0</v>
      </c>
      <c r="R3868" s="14">
        <v>0</v>
      </c>
      <c r="S3868" s="14"/>
      <c r="T3868" s="14"/>
      <c r="U3868" s="14"/>
      <c r="V3868" s="14"/>
      <c r="W3868" s="14"/>
      <c r="X3868" s="14">
        <f t="shared" si="10193"/>
        <v>0</v>
      </c>
      <c r="Y3868" s="14"/>
      <c r="Z3868" s="14"/>
      <c r="AA3868" s="14"/>
      <c r="AB3868" s="14"/>
      <c r="AC3868" s="14"/>
      <c r="AD3868" s="14"/>
      <c r="AE3868" s="14"/>
      <c r="AF3868" s="14"/>
      <c r="AG3868" s="14"/>
      <c r="AH3868" s="14">
        <v>0</v>
      </c>
      <c r="AI3868" s="14">
        <v>0</v>
      </c>
      <c r="AJ3868" s="14">
        <v>0</v>
      </c>
      <c r="AK3868" s="14"/>
      <c r="AL3868" s="14"/>
      <c r="AM3868" s="14"/>
      <c r="AN3868" s="14"/>
      <c r="AO3868" s="14"/>
      <c r="AP3868" s="14">
        <f t="shared" si="10194"/>
        <v>0</v>
      </c>
      <c r="AQ3868" s="14"/>
      <c r="AR3868" s="14"/>
      <c r="AS3868" s="14"/>
      <c r="AT3868" s="14"/>
      <c r="AU3868" s="14"/>
      <c r="AV3868" s="14"/>
      <c r="AW3868" s="14"/>
      <c r="AX3868" s="14"/>
      <c r="AY3868" s="14"/>
      <c r="AZ3868" s="14">
        <v>0</v>
      </c>
      <c r="BA3868" s="14">
        <v>0</v>
      </c>
      <c r="BB3868" s="14">
        <v>0</v>
      </c>
      <c r="BC3868" s="14"/>
      <c r="BD3868" s="14"/>
      <c r="BE3868" s="14"/>
      <c r="BF3868" s="14"/>
      <c r="BG3868" s="14"/>
      <c r="BH3868" s="14">
        <f t="shared" si="10195"/>
        <v>0</v>
      </c>
      <c r="BI3868" s="14"/>
      <c r="BJ3868" s="14"/>
      <c r="BK3868" s="14"/>
      <c r="BL3868" s="14"/>
      <c r="BM3868" s="14"/>
      <c r="BN3868" s="14"/>
      <c r="BO3868" s="14"/>
      <c r="BP3868" s="14"/>
      <c r="BQ3868" s="14"/>
      <c r="BR3868" s="14">
        <v>0</v>
      </c>
      <c r="BS3868" s="14">
        <v>0</v>
      </c>
      <c r="BT3868" s="14">
        <v>50600</v>
      </c>
      <c r="BU3868" s="14">
        <v>50600</v>
      </c>
      <c r="BV3868" s="14">
        <v>26500</v>
      </c>
      <c r="BW3868" s="14">
        <f t="shared" si="10175"/>
        <v>12500</v>
      </c>
      <c r="BX3868" s="14">
        <v>5500</v>
      </c>
      <c r="BY3868" s="14">
        <v>3500</v>
      </c>
      <c r="BZ3868" s="14">
        <v>3500</v>
      </c>
      <c r="CA3868" s="14">
        <f t="shared" si="10154"/>
        <v>39000</v>
      </c>
      <c r="CB3868" s="122">
        <f t="shared" si="10165"/>
        <v>77.07509881422925</v>
      </c>
    </row>
    <row r="3869" spans="1:80" x14ac:dyDescent="0.25">
      <c r="A3869" s="4" t="s">
        <v>928</v>
      </c>
      <c r="B3869" s="4" t="s">
        <v>88</v>
      </c>
      <c r="C3869" s="4" t="s">
        <v>1609</v>
      </c>
      <c r="D3869" s="79" t="s">
        <v>1610</v>
      </c>
      <c r="E3869" s="89">
        <v>6133</v>
      </c>
      <c r="F3869" s="79"/>
      <c r="G3869" s="75" t="s">
        <v>1906</v>
      </c>
      <c r="H3869" s="13" t="s">
        <v>198</v>
      </c>
      <c r="I3869" s="14">
        <v>13500</v>
      </c>
      <c r="J3869" s="14">
        <f t="shared" si="10153"/>
        <v>14850</v>
      </c>
      <c r="K3869" s="14">
        <v>14850</v>
      </c>
      <c r="L3869" s="14">
        <f t="shared" si="10156"/>
        <v>0</v>
      </c>
      <c r="M3869" s="14">
        <v>0</v>
      </c>
      <c r="N3869" s="14">
        <v>0</v>
      </c>
      <c r="O3869" s="14">
        <v>0</v>
      </c>
      <c r="P3869" s="14">
        <v>0</v>
      </c>
      <c r="Q3869" s="14">
        <v>0</v>
      </c>
      <c r="R3869" s="14">
        <v>0</v>
      </c>
      <c r="S3869" s="14"/>
      <c r="T3869" s="14"/>
      <c r="U3869" s="14"/>
      <c r="V3869" s="14"/>
      <c r="W3869" s="14"/>
      <c r="X3869" s="14">
        <f t="shared" si="10193"/>
        <v>0</v>
      </c>
      <c r="Y3869" s="14"/>
      <c r="Z3869" s="14"/>
      <c r="AA3869" s="14"/>
      <c r="AB3869" s="14"/>
      <c r="AC3869" s="14"/>
      <c r="AD3869" s="14"/>
      <c r="AE3869" s="14"/>
      <c r="AF3869" s="14"/>
      <c r="AG3869" s="14"/>
      <c r="AH3869" s="14">
        <v>0</v>
      </c>
      <c r="AI3869" s="14">
        <v>0</v>
      </c>
      <c r="AJ3869" s="14">
        <v>0</v>
      </c>
      <c r="AK3869" s="14"/>
      <c r="AL3869" s="14"/>
      <c r="AM3869" s="14"/>
      <c r="AN3869" s="14"/>
      <c r="AO3869" s="14"/>
      <c r="AP3869" s="14">
        <f t="shared" si="10194"/>
        <v>0</v>
      </c>
      <c r="AQ3869" s="14"/>
      <c r="AR3869" s="14"/>
      <c r="AS3869" s="14"/>
      <c r="AT3869" s="14"/>
      <c r="AU3869" s="14"/>
      <c r="AV3869" s="14"/>
      <c r="AW3869" s="14"/>
      <c r="AX3869" s="14"/>
      <c r="AY3869" s="14"/>
      <c r="AZ3869" s="14">
        <v>0</v>
      </c>
      <c r="BA3869" s="14">
        <v>0</v>
      </c>
      <c r="BB3869" s="14">
        <v>0</v>
      </c>
      <c r="BC3869" s="14"/>
      <c r="BD3869" s="14"/>
      <c r="BE3869" s="14"/>
      <c r="BF3869" s="14"/>
      <c r="BG3869" s="14"/>
      <c r="BH3869" s="14">
        <f t="shared" si="10195"/>
        <v>0</v>
      </c>
      <c r="BI3869" s="14"/>
      <c r="BJ3869" s="14"/>
      <c r="BK3869" s="14"/>
      <c r="BL3869" s="14"/>
      <c r="BM3869" s="14"/>
      <c r="BN3869" s="14"/>
      <c r="BO3869" s="14"/>
      <c r="BP3869" s="14"/>
      <c r="BQ3869" s="14"/>
      <c r="BR3869" s="14">
        <v>0</v>
      </c>
      <c r="BS3869" s="14">
        <v>0</v>
      </c>
      <c r="BT3869" s="14">
        <v>14850</v>
      </c>
      <c r="BU3869" s="14">
        <v>14850</v>
      </c>
      <c r="BV3869" s="14">
        <v>7500</v>
      </c>
      <c r="BW3869" s="14">
        <f t="shared" si="10175"/>
        <v>3250</v>
      </c>
      <c r="BX3869" s="14">
        <v>1250</v>
      </c>
      <c r="BY3869" s="14">
        <v>1000</v>
      </c>
      <c r="BZ3869" s="14">
        <v>1000</v>
      </c>
      <c r="CA3869" s="14">
        <f t="shared" si="10154"/>
        <v>10750</v>
      </c>
      <c r="CB3869" s="122">
        <f t="shared" si="10165"/>
        <v>72.390572390572387</v>
      </c>
    </row>
    <row r="3870" spans="1:80" x14ac:dyDescent="0.25">
      <c r="A3870" s="4" t="s">
        <v>928</v>
      </c>
      <c r="B3870" s="4" t="s">
        <v>88</v>
      </c>
      <c r="C3870" s="4" t="s">
        <v>1609</v>
      </c>
      <c r="D3870" s="79" t="s">
        <v>1610</v>
      </c>
      <c r="E3870" s="89">
        <v>6134</v>
      </c>
      <c r="F3870" s="79"/>
      <c r="G3870" s="75" t="s">
        <v>1906</v>
      </c>
      <c r="H3870" s="13" t="s">
        <v>200</v>
      </c>
      <c r="I3870" s="14">
        <v>19000</v>
      </c>
      <c r="J3870" s="14">
        <f t="shared" si="10153"/>
        <v>20900</v>
      </c>
      <c r="K3870" s="14">
        <v>18700</v>
      </c>
      <c r="L3870" s="14">
        <f t="shared" si="10156"/>
        <v>2200</v>
      </c>
      <c r="M3870" s="14">
        <v>2200</v>
      </c>
      <c r="N3870" s="14">
        <v>0</v>
      </c>
      <c r="O3870" s="14">
        <v>0</v>
      </c>
      <c r="P3870" s="14">
        <v>0</v>
      </c>
      <c r="Q3870" s="14">
        <v>0</v>
      </c>
      <c r="R3870" s="14">
        <v>2200</v>
      </c>
      <c r="S3870" s="14"/>
      <c r="T3870" s="14"/>
      <c r="U3870" s="14"/>
      <c r="V3870" s="14"/>
      <c r="W3870" s="14"/>
      <c r="X3870" s="14">
        <f t="shared" si="10193"/>
        <v>2200</v>
      </c>
      <c r="Y3870" s="14">
        <v>1080</v>
      </c>
      <c r="Z3870" s="14"/>
      <c r="AA3870" s="14">
        <v>1120</v>
      </c>
      <c r="AB3870" s="14"/>
      <c r="AC3870" s="14"/>
      <c r="AD3870" s="14"/>
      <c r="AE3870" s="14"/>
      <c r="AF3870" s="14"/>
      <c r="AG3870" s="14"/>
      <c r="AH3870" s="14">
        <v>2200</v>
      </c>
      <c r="AI3870" s="14">
        <v>0</v>
      </c>
      <c r="AJ3870" s="14">
        <v>0</v>
      </c>
      <c r="AK3870" s="14"/>
      <c r="AL3870" s="14"/>
      <c r="AM3870" s="14"/>
      <c r="AN3870" s="14"/>
      <c r="AO3870" s="14"/>
      <c r="AP3870" s="14">
        <f t="shared" si="10194"/>
        <v>0</v>
      </c>
      <c r="AQ3870" s="14"/>
      <c r="AR3870" s="14"/>
      <c r="AS3870" s="14"/>
      <c r="AT3870" s="14"/>
      <c r="AU3870" s="14"/>
      <c r="AV3870" s="14"/>
      <c r="AW3870" s="14"/>
      <c r="AX3870" s="14"/>
      <c r="AY3870" s="14"/>
      <c r="AZ3870" s="14">
        <v>0</v>
      </c>
      <c r="BA3870" s="14">
        <v>0</v>
      </c>
      <c r="BB3870" s="14">
        <v>0</v>
      </c>
      <c r="BC3870" s="14">
        <v>5755</v>
      </c>
      <c r="BD3870" s="14"/>
      <c r="BE3870" s="14">
        <f>8485+3024+3500+14068</f>
        <v>29077</v>
      </c>
      <c r="BF3870" s="14"/>
      <c r="BG3870" s="14"/>
      <c r="BH3870" s="14">
        <f t="shared" si="10195"/>
        <v>34832</v>
      </c>
      <c r="BI3870" s="14"/>
      <c r="BJ3870" s="14">
        <v>8485</v>
      </c>
      <c r="BK3870" s="14">
        <f>5755+3024</f>
        <v>8779</v>
      </c>
      <c r="BL3870" s="14"/>
      <c r="BM3870" s="14"/>
      <c r="BN3870" s="14"/>
      <c r="BO3870" s="14">
        <v>3500</v>
      </c>
      <c r="BP3870" s="14"/>
      <c r="BQ3870" s="14">
        <v>14068</v>
      </c>
      <c r="BR3870" s="14">
        <v>34832</v>
      </c>
      <c r="BS3870" s="14">
        <v>0</v>
      </c>
      <c r="BT3870" s="14">
        <v>39600</v>
      </c>
      <c r="BU3870" s="14">
        <v>37400</v>
      </c>
      <c r="BV3870" s="14">
        <v>19200</v>
      </c>
      <c r="BW3870" s="14">
        <f t="shared" si="10175"/>
        <v>8800</v>
      </c>
      <c r="BX3870" s="14">
        <v>3200</v>
      </c>
      <c r="BY3870" s="14">
        <v>2800</v>
      </c>
      <c r="BZ3870" s="14">
        <v>2800</v>
      </c>
      <c r="CA3870" s="14">
        <f t="shared" si="10154"/>
        <v>28000</v>
      </c>
      <c r="CB3870" s="122">
        <f t="shared" si="10165"/>
        <v>74.866310160427801</v>
      </c>
    </row>
    <row r="3871" spans="1:80" x14ac:dyDescent="0.25">
      <c r="A3871" s="4" t="s">
        <v>928</v>
      </c>
      <c r="B3871" s="4" t="s">
        <v>88</v>
      </c>
      <c r="C3871" s="4" t="s">
        <v>1609</v>
      </c>
      <c r="D3871" s="79" t="s">
        <v>1610</v>
      </c>
      <c r="E3871" s="89">
        <v>6135</v>
      </c>
      <c r="F3871" s="79"/>
      <c r="G3871" s="75" t="s">
        <v>1906</v>
      </c>
      <c r="H3871" s="13" t="s">
        <v>201</v>
      </c>
      <c r="I3871" s="14">
        <v>4000</v>
      </c>
      <c r="J3871" s="14">
        <f t="shared" si="10153"/>
        <v>1550</v>
      </c>
      <c r="K3871" s="14">
        <v>550</v>
      </c>
      <c r="L3871" s="14">
        <f t="shared" si="10156"/>
        <v>1000</v>
      </c>
      <c r="M3871" s="14">
        <v>1000</v>
      </c>
      <c r="N3871" s="14">
        <v>0</v>
      </c>
      <c r="O3871" s="14">
        <v>0</v>
      </c>
      <c r="P3871" s="14">
        <v>0</v>
      </c>
      <c r="Q3871" s="14">
        <v>0</v>
      </c>
      <c r="R3871" s="14">
        <v>1000</v>
      </c>
      <c r="S3871" s="14"/>
      <c r="T3871" s="14"/>
      <c r="U3871" s="14"/>
      <c r="V3871" s="14"/>
      <c r="W3871" s="14"/>
      <c r="X3871" s="14">
        <f t="shared" si="10193"/>
        <v>1000</v>
      </c>
      <c r="Y3871" s="14"/>
      <c r="Z3871" s="14"/>
      <c r="AA3871" s="14"/>
      <c r="AB3871" s="14">
        <v>139</v>
      </c>
      <c r="AC3871" s="14"/>
      <c r="AD3871" s="14">
        <v>785</v>
      </c>
      <c r="AE3871" s="14"/>
      <c r="AF3871" s="14">
        <v>76</v>
      </c>
      <c r="AG3871" s="14"/>
      <c r="AH3871" s="14">
        <v>1000</v>
      </c>
      <c r="AI3871" s="14">
        <v>0</v>
      </c>
      <c r="AJ3871" s="14">
        <v>0</v>
      </c>
      <c r="AK3871" s="14"/>
      <c r="AL3871" s="14"/>
      <c r="AM3871" s="14"/>
      <c r="AN3871" s="14"/>
      <c r="AO3871" s="14"/>
      <c r="AP3871" s="14">
        <f t="shared" si="10194"/>
        <v>0</v>
      </c>
      <c r="AQ3871" s="14"/>
      <c r="AR3871" s="14"/>
      <c r="AS3871" s="14"/>
      <c r="AT3871" s="14"/>
      <c r="AU3871" s="14"/>
      <c r="AV3871" s="14"/>
      <c r="AW3871" s="14"/>
      <c r="AX3871" s="14"/>
      <c r="AY3871" s="14"/>
      <c r="AZ3871" s="14">
        <v>0</v>
      </c>
      <c r="BA3871" s="14">
        <v>0</v>
      </c>
      <c r="BB3871" s="14">
        <v>0</v>
      </c>
      <c r="BC3871" s="14"/>
      <c r="BD3871" s="14"/>
      <c r="BE3871" s="14"/>
      <c r="BF3871" s="14"/>
      <c r="BG3871" s="14"/>
      <c r="BH3871" s="14">
        <f t="shared" si="10195"/>
        <v>0</v>
      </c>
      <c r="BI3871" s="14"/>
      <c r="BJ3871" s="14"/>
      <c r="BK3871" s="14"/>
      <c r="BL3871" s="14"/>
      <c r="BM3871" s="14"/>
      <c r="BN3871" s="14"/>
      <c r="BO3871" s="14"/>
      <c r="BP3871" s="14"/>
      <c r="BQ3871" s="14"/>
      <c r="BR3871" s="14">
        <v>0</v>
      </c>
      <c r="BS3871" s="14">
        <v>0</v>
      </c>
      <c r="BT3871" s="14">
        <v>1550</v>
      </c>
      <c r="BU3871" s="14">
        <v>550</v>
      </c>
      <c r="BV3871" s="14">
        <v>550</v>
      </c>
      <c r="BW3871" s="14">
        <f t="shared" si="10175"/>
        <v>0</v>
      </c>
      <c r="BX3871" s="14"/>
      <c r="BY3871" s="14"/>
      <c r="BZ3871" s="14"/>
      <c r="CA3871" s="14">
        <f t="shared" si="10154"/>
        <v>550</v>
      </c>
      <c r="CB3871" s="122">
        <f t="shared" si="10165"/>
        <v>100</v>
      </c>
    </row>
    <row r="3872" spans="1:80" x14ac:dyDescent="0.25">
      <c r="A3872" s="4" t="s">
        <v>928</v>
      </c>
      <c r="B3872" s="4" t="s">
        <v>88</v>
      </c>
      <c r="C3872" s="4" t="s">
        <v>1609</v>
      </c>
      <c r="D3872" s="79" t="s">
        <v>1610</v>
      </c>
      <c r="E3872" s="89">
        <v>6137</v>
      </c>
      <c r="F3872" s="79"/>
      <c r="G3872" s="75" t="s">
        <v>1906</v>
      </c>
      <c r="H3872" s="13" t="s">
        <v>204</v>
      </c>
      <c r="I3872" s="14">
        <v>11500</v>
      </c>
      <c r="J3872" s="14">
        <f t="shared" si="10153"/>
        <v>12650</v>
      </c>
      <c r="K3872" s="14">
        <v>9900</v>
      </c>
      <c r="L3872" s="14">
        <f t="shared" si="10156"/>
        <v>2750</v>
      </c>
      <c r="M3872" s="14">
        <v>2750</v>
      </c>
      <c r="N3872" s="14">
        <v>0</v>
      </c>
      <c r="O3872" s="14">
        <v>0</v>
      </c>
      <c r="P3872" s="14">
        <v>0</v>
      </c>
      <c r="Q3872" s="14">
        <v>0</v>
      </c>
      <c r="R3872" s="14">
        <v>2750</v>
      </c>
      <c r="S3872" s="14"/>
      <c r="T3872" s="14"/>
      <c r="U3872" s="14"/>
      <c r="V3872" s="14"/>
      <c r="W3872" s="14"/>
      <c r="X3872" s="14">
        <f t="shared" si="10193"/>
        <v>2750</v>
      </c>
      <c r="Y3872" s="14"/>
      <c r="Z3872" s="14">
        <v>1990</v>
      </c>
      <c r="AA3872" s="14"/>
      <c r="AB3872" s="14">
        <v>760</v>
      </c>
      <c r="AC3872" s="14"/>
      <c r="AD3872" s="14"/>
      <c r="AE3872" s="14"/>
      <c r="AF3872" s="14"/>
      <c r="AG3872" s="14"/>
      <c r="AH3872" s="14">
        <v>2750</v>
      </c>
      <c r="AI3872" s="14">
        <v>0</v>
      </c>
      <c r="AJ3872" s="14">
        <v>0</v>
      </c>
      <c r="AK3872" s="14"/>
      <c r="AL3872" s="14"/>
      <c r="AM3872" s="14"/>
      <c r="AN3872" s="14"/>
      <c r="AO3872" s="14"/>
      <c r="AP3872" s="14">
        <f t="shared" si="10194"/>
        <v>0</v>
      </c>
      <c r="AQ3872" s="14"/>
      <c r="AR3872" s="14"/>
      <c r="AS3872" s="14"/>
      <c r="AT3872" s="14"/>
      <c r="AU3872" s="14"/>
      <c r="AV3872" s="14"/>
      <c r="AW3872" s="14"/>
      <c r="AX3872" s="14"/>
      <c r="AY3872" s="14"/>
      <c r="AZ3872" s="14">
        <v>0</v>
      </c>
      <c r="BA3872" s="14">
        <v>0</v>
      </c>
      <c r="BB3872" s="14">
        <v>0</v>
      </c>
      <c r="BC3872" s="14">
        <v>6500</v>
      </c>
      <c r="BD3872" s="14"/>
      <c r="BE3872" s="14">
        <v>7000</v>
      </c>
      <c r="BF3872" s="14"/>
      <c r="BG3872" s="14"/>
      <c r="BH3872" s="14">
        <f t="shared" si="10195"/>
        <v>13500</v>
      </c>
      <c r="BI3872" s="14"/>
      <c r="BJ3872" s="14"/>
      <c r="BK3872" s="14">
        <v>6500</v>
      </c>
      <c r="BL3872" s="14"/>
      <c r="BM3872" s="14"/>
      <c r="BN3872" s="14"/>
      <c r="BO3872" s="14"/>
      <c r="BP3872" s="14">
        <v>7000</v>
      </c>
      <c r="BQ3872" s="14"/>
      <c r="BR3872" s="14">
        <v>13500</v>
      </c>
      <c r="BS3872" s="14">
        <v>0</v>
      </c>
      <c r="BT3872" s="14">
        <v>12650</v>
      </c>
      <c r="BU3872" s="14">
        <v>9900</v>
      </c>
      <c r="BV3872" s="14">
        <v>4950</v>
      </c>
      <c r="BW3872" s="14">
        <f t="shared" si="10175"/>
        <v>2500</v>
      </c>
      <c r="BX3872" s="14">
        <v>1500</v>
      </c>
      <c r="BY3872" s="14">
        <v>500</v>
      </c>
      <c r="BZ3872" s="14">
        <v>500</v>
      </c>
      <c r="CA3872" s="14">
        <f t="shared" si="10154"/>
        <v>7450</v>
      </c>
      <c r="CB3872" s="122">
        <f t="shared" si="10165"/>
        <v>75.252525252525245</v>
      </c>
    </row>
    <row r="3873" spans="1:80" x14ac:dyDescent="0.25">
      <c r="A3873" s="4" t="s">
        <v>928</v>
      </c>
      <c r="B3873" s="4" t="s">
        <v>88</v>
      </c>
      <c r="C3873" s="4" t="s">
        <v>1609</v>
      </c>
      <c r="D3873" s="79" t="s">
        <v>1610</v>
      </c>
      <c r="E3873" s="89">
        <v>6138</v>
      </c>
      <c r="F3873" s="79"/>
      <c r="G3873" s="75" t="s">
        <v>1906</v>
      </c>
      <c r="H3873" s="13" t="s">
        <v>205</v>
      </c>
      <c r="I3873" s="14">
        <v>0</v>
      </c>
      <c r="J3873" s="14">
        <f t="shared" si="10153"/>
        <v>0</v>
      </c>
      <c r="K3873" s="14">
        <v>0</v>
      </c>
      <c r="L3873" s="14">
        <f t="shared" si="10156"/>
        <v>0</v>
      </c>
      <c r="M3873" s="14">
        <v>0</v>
      </c>
      <c r="N3873" s="14">
        <v>0</v>
      </c>
      <c r="O3873" s="14">
        <v>0</v>
      </c>
      <c r="P3873" s="14">
        <v>0</v>
      </c>
      <c r="Q3873" s="14">
        <v>0</v>
      </c>
      <c r="R3873" s="14">
        <v>0</v>
      </c>
      <c r="S3873" s="14"/>
      <c r="T3873" s="14"/>
      <c r="U3873" s="14"/>
      <c r="V3873" s="14"/>
      <c r="W3873" s="14"/>
      <c r="X3873" s="14">
        <f t="shared" si="10193"/>
        <v>0</v>
      </c>
      <c r="Y3873" s="14"/>
      <c r="Z3873" s="14"/>
      <c r="AA3873" s="14"/>
      <c r="AB3873" s="14"/>
      <c r="AC3873" s="14"/>
      <c r="AD3873" s="14"/>
      <c r="AE3873" s="14"/>
      <c r="AF3873" s="14"/>
      <c r="AG3873" s="14"/>
      <c r="AH3873" s="14">
        <v>0</v>
      </c>
      <c r="AI3873" s="14">
        <v>0</v>
      </c>
      <c r="AJ3873" s="14">
        <v>0</v>
      </c>
      <c r="AK3873" s="14"/>
      <c r="AL3873" s="14"/>
      <c r="AM3873" s="14"/>
      <c r="AN3873" s="14"/>
      <c r="AO3873" s="14"/>
      <c r="AP3873" s="14">
        <f t="shared" si="10194"/>
        <v>0</v>
      </c>
      <c r="AQ3873" s="14"/>
      <c r="AR3873" s="14"/>
      <c r="AS3873" s="14"/>
      <c r="AT3873" s="14"/>
      <c r="AU3873" s="14"/>
      <c r="AV3873" s="14"/>
      <c r="AW3873" s="14"/>
      <c r="AX3873" s="14"/>
      <c r="AY3873" s="14"/>
      <c r="AZ3873" s="14">
        <v>0</v>
      </c>
      <c r="BA3873" s="14">
        <v>0</v>
      </c>
      <c r="BB3873" s="14">
        <v>0</v>
      </c>
      <c r="BC3873" s="14"/>
      <c r="BD3873" s="14"/>
      <c r="BE3873" s="14"/>
      <c r="BF3873" s="14"/>
      <c r="BG3873" s="14"/>
      <c r="BH3873" s="14">
        <f t="shared" si="10195"/>
        <v>0</v>
      </c>
      <c r="BI3873" s="14"/>
      <c r="BJ3873" s="14"/>
      <c r="BK3873" s="14"/>
      <c r="BL3873" s="14"/>
      <c r="BM3873" s="14"/>
      <c r="BN3873" s="14"/>
      <c r="BO3873" s="14"/>
      <c r="BP3873" s="14"/>
      <c r="BQ3873" s="14"/>
      <c r="BR3873" s="14">
        <v>0</v>
      </c>
      <c r="BS3873" s="14">
        <v>0</v>
      </c>
      <c r="BT3873" s="14">
        <v>0</v>
      </c>
      <c r="BU3873" s="14">
        <v>0</v>
      </c>
      <c r="BV3873" s="14">
        <v>0</v>
      </c>
      <c r="BW3873" s="14">
        <f t="shared" si="10175"/>
        <v>0</v>
      </c>
      <c r="BX3873" s="14"/>
      <c r="BY3873" s="14"/>
      <c r="BZ3873" s="14"/>
      <c r="CA3873" s="14">
        <f t="shared" si="10154"/>
        <v>0</v>
      </c>
      <c r="CB3873" s="122" t="str">
        <f t="shared" si="10165"/>
        <v>-</v>
      </c>
    </row>
    <row r="3874" spans="1:80" x14ac:dyDescent="0.25">
      <c r="A3874" s="1" t="s">
        <v>928</v>
      </c>
      <c r="B3874" s="1" t="s">
        <v>88</v>
      </c>
      <c r="C3874" s="1" t="s">
        <v>1609</v>
      </c>
      <c r="D3874" s="82" t="s">
        <v>1610</v>
      </c>
      <c r="E3874" s="82" t="s">
        <v>50</v>
      </c>
      <c r="F3874" s="79" t="s">
        <v>1</v>
      </c>
      <c r="G3874" s="13" t="s">
        <v>1</v>
      </c>
      <c r="H3874" s="2" t="s">
        <v>51</v>
      </c>
      <c r="I3874" s="12">
        <f>SUM(I3875:I3877)</f>
        <v>54400</v>
      </c>
      <c r="J3874" s="12">
        <f t="shared" si="10153"/>
        <v>61081</v>
      </c>
      <c r="K3874" s="12">
        <f t="shared" ref="K3874" si="10196">SUM(K3875:K3877)</f>
        <v>58881</v>
      </c>
      <c r="L3874" s="12">
        <f t="shared" si="10156"/>
        <v>2200</v>
      </c>
      <c r="M3874" s="12">
        <f t="shared" ref="M3874:Q3874" si="10197">SUM(M3875:M3877)</f>
        <v>2200</v>
      </c>
      <c r="N3874" s="12">
        <f t="shared" si="10197"/>
        <v>0</v>
      </c>
      <c r="O3874" s="12">
        <f t="shared" si="10197"/>
        <v>0</v>
      </c>
      <c r="P3874" s="12">
        <f t="shared" si="10197"/>
        <v>0</v>
      </c>
      <c r="Q3874" s="12">
        <f t="shared" si="10197"/>
        <v>0</v>
      </c>
      <c r="R3874" s="12">
        <f t="shared" ref="R3874:AG3874" si="10198">SUM(R3875:R3877)</f>
        <v>2200</v>
      </c>
      <c r="S3874" s="12">
        <f t="shared" si="10198"/>
        <v>0</v>
      </c>
      <c r="T3874" s="12">
        <f t="shared" si="10198"/>
        <v>0</v>
      </c>
      <c r="U3874" s="12">
        <f t="shared" si="10198"/>
        <v>0</v>
      </c>
      <c r="V3874" s="12">
        <f t="shared" si="10198"/>
        <v>0</v>
      </c>
      <c r="W3874" s="12">
        <f t="shared" si="10198"/>
        <v>0</v>
      </c>
      <c r="X3874" s="12">
        <f t="shared" si="10198"/>
        <v>2200</v>
      </c>
      <c r="Y3874" s="12">
        <f t="shared" si="10198"/>
        <v>0</v>
      </c>
      <c r="Z3874" s="12">
        <f t="shared" si="10198"/>
        <v>0</v>
      </c>
      <c r="AA3874" s="12">
        <f t="shared" si="10198"/>
        <v>0</v>
      </c>
      <c r="AB3874" s="12">
        <f t="shared" si="10198"/>
        <v>0</v>
      </c>
      <c r="AC3874" s="12">
        <f t="shared" si="10198"/>
        <v>1440</v>
      </c>
      <c r="AD3874" s="12">
        <f t="shared" si="10198"/>
        <v>760</v>
      </c>
      <c r="AE3874" s="12">
        <f t="shared" si="10198"/>
        <v>0</v>
      </c>
      <c r="AF3874" s="12">
        <f t="shared" si="10198"/>
        <v>0</v>
      </c>
      <c r="AG3874" s="12">
        <f t="shared" si="10198"/>
        <v>0</v>
      </c>
      <c r="AH3874" s="12">
        <v>2200</v>
      </c>
      <c r="AI3874" s="12">
        <v>0</v>
      </c>
      <c r="AJ3874" s="12">
        <f t="shared" ref="AJ3874:AY3874" si="10199">SUM(AJ3875:AJ3877)</f>
        <v>0</v>
      </c>
      <c r="AK3874" s="12">
        <f t="shared" si="10199"/>
        <v>0</v>
      </c>
      <c r="AL3874" s="12">
        <f t="shared" si="10199"/>
        <v>0</v>
      </c>
      <c r="AM3874" s="12">
        <f t="shared" si="10199"/>
        <v>0</v>
      </c>
      <c r="AN3874" s="12">
        <f t="shared" si="10199"/>
        <v>0</v>
      </c>
      <c r="AO3874" s="12">
        <f t="shared" si="10199"/>
        <v>0</v>
      </c>
      <c r="AP3874" s="12">
        <f t="shared" si="10199"/>
        <v>0</v>
      </c>
      <c r="AQ3874" s="12">
        <f t="shared" si="10199"/>
        <v>0</v>
      </c>
      <c r="AR3874" s="12">
        <f t="shared" si="10199"/>
        <v>0</v>
      </c>
      <c r="AS3874" s="12">
        <f t="shared" si="10199"/>
        <v>0</v>
      </c>
      <c r="AT3874" s="12">
        <f t="shared" si="10199"/>
        <v>0</v>
      </c>
      <c r="AU3874" s="12">
        <f t="shared" si="10199"/>
        <v>0</v>
      </c>
      <c r="AV3874" s="12">
        <f t="shared" si="10199"/>
        <v>0</v>
      </c>
      <c r="AW3874" s="12">
        <f t="shared" si="10199"/>
        <v>0</v>
      </c>
      <c r="AX3874" s="12">
        <f t="shared" si="10199"/>
        <v>0</v>
      </c>
      <c r="AY3874" s="12">
        <f t="shared" si="10199"/>
        <v>0</v>
      </c>
      <c r="AZ3874" s="12">
        <v>0</v>
      </c>
      <c r="BA3874" s="12">
        <v>0</v>
      </c>
      <c r="BB3874" s="12">
        <f t="shared" ref="BB3874:BQ3874" si="10200">SUM(BB3875:BB3877)</f>
        <v>0</v>
      </c>
      <c r="BC3874" s="12">
        <f t="shared" si="10200"/>
        <v>0</v>
      </c>
      <c r="BD3874" s="12">
        <f t="shared" si="10200"/>
        <v>0</v>
      </c>
      <c r="BE3874" s="12">
        <f t="shared" si="10200"/>
        <v>0</v>
      </c>
      <c r="BF3874" s="12">
        <f t="shared" si="10200"/>
        <v>0</v>
      </c>
      <c r="BG3874" s="12">
        <f t="shared" si="10200"/>
        <v>0</v>
      </c>
      <c r="BH3874" s="12">
        <f t="shared" si="10200"/>
        <v>0</v>
      </c>
      <c r="BI3874" s="12">
        <f t="shared" si="10200"/>
        <v>0</v>
      </c>
      <c r="BJ3874" s="12">
        <f t="shared" si="10200"/>
        <v>0</v>
      </c>
      <c r="BK3874" s="12">
        <f t="shared" si="10200"/>
        <v>0</v>
      </c>
      <c r="BL3874" s="12">
        <f t="shared" si="10200"/>
        <v>0</v>
      </c>
      <c r="BM3874" s="12">
        <f t="shared" si="10200"/>
        <v>0</v>
      </c>
      <c r="BN3874" s="12">
        <f t="shared" si="10200"/>
        <v>0</v>
      </c>
      <c r="BO3874" s="12">
        <f t="shared" si="10200"/>
        <v>0</v>
      </c>
      <c r="BP3874" s="12">
        <f t="shared" si="10200"/>
        <v>0</v>
      </c>
      <c r="BQ3874" s="12">
        <f t="shared" si="10200"/>
        <v>0</v>
      </c>
      <c r="BR3874" s="12">
        <v>0</v>
      </c>
      <c r="BS3874" s="12">
        <v>0</v>
      </c>
      <c r="BT3874" s="12">
        <f t="shared" ref="BT3874:BZ3874" si="10201">SUM(BT3875:BT3877)</f>
        <v>61627</v>
      </c>
      <c r="BU3874" s="12">
        <f t="shared" si="10201"/>
        <v>59427</v>
      </c>
      <c r="BV3874" s="12">
        <f t="shared" si="10201"/>
        <v>29919</v>
      </c>
      <c r="BW3874" s="12">
        <f t="shared" si="10201"/>
        <v>13340</v>
      </c>
      <c r="BX3874" s="12">
        <f t="shared" si="10201"/>
        <v>4960</v>
      </c>
      <c r="BY3874" s="12">
        <f t="shared" si="10201"/>
        <v>4190</v>
      </c>
      <c r="BZ3874" s="12">
        <f t="shared" si="10201"/>
        <v>4190</v>
      </c>
      <c r="CA3874" s="12">
        <f t="shared" si="10154"/>
        <v>43259</v>
      </c>
      <c r="CB3874" s="124">
        <f t="shared" si="10165"/>
        <v>72.793511366887103</v>
      </c>
    </row>
    <row r="3875" spans="1:80" x14ac:dyDescent="0.25">
      <c r="A3875" s="4" t="s">
        <v>928</v>
      </c>
      <c r="B3875" s="4" t="s">
        <v>88</v>
      </c>
      <c r="C3875" s="4" t="s">
        <v>1609</v>
      </c>
      <c r="D3875" s="79" t="s">
        <v>1610</v>
      </c>
      <c r="E3875" s="89">
        <v>6139</v>
      </c>
      <c r="F3875" s="79"/>
      <c r="G3875" s="75" t="s">
        <v>1906</v>
      </c>
      <c r="H3875" s="13" t="s">
        <v>51</v>
      </c>
      <c r="I3875" s="14">
        <v>34400</v>
      </c>
      <c r="J3875" s="14">
        <f t="shared" si="10153"/>
        <v>37840</v>
      </c>
      <c r="K3875" s="14">
        <v>35640</v>
      </c>
      <c r="L3875" s="14">
        <f t="shared" si="10156"/>
        <v>2200</v>
      </c>
      <c r="M3875" s="14">
        <v>2200</v>
      </c>
      <c r="N3875" s="14">
        <v>0</v>
      </c>
      <c r="O3875" s="14">
        <v>0</v>
      </c>
      <c r="P3875" s="14">
        <v>0</v>
      </c>
      <c r="Q3875" s="14">
        <v>0</v>
      </c>
      <c r="R3875" s="14">
        <v>2200</v>
      </c>
      <c r="S3875" s="14"/>
      <c r="T3875" s="14"/>
      <c r="U3875" s="14"/>
      <c r="V3875" s="14"/>
      <c r="W3875" s="14"/>
      <c r="X3875" s="14">
        <f t="shared" si="10193"/>
        <v>2200</v>
      </c>
      <c r="Y3875" s="14"/>
      <c r="Z3875" s="14"/>
      <c r="AA3875" s="14"/>
      <c r="AB3875" s="14"/>
      <c r="AC3875" s="14">
        <v>1440</v>
      </c>
      <c r="AD3875" s="14">
        <v>760</v>
      </c>
      <c r="AE3875" s="14"/>
      <c r="AF3875" s="14"/>
      <c r="AG3875" s="14"/>
      <c r="AH3875" s="14">
        <v>2200</v>
      </c>
      <c r="AI3875" s="14">
        <v>0</v>
      </c>
      <c r="AJ3875" s="14">
        <v>0</v>
      </c>
      <c r="AK3875" s="14"/>
      <c r="AL3875" s="14"/>
      <c r="AM3875" s="14"/>
      <c r="AN3875" s="14"/>
      <c r="AO3875" s="14"/>
      <c r="AP3875" s="14">
        <f t="shared" si="10194"/>
        <v>0</v>
      </c>
      <c r="AQ3875" s="14"/>
      <c r="AR3875" s="14"/>
      <c r="AS3875" s="14"/>
      <c r="AT3875" s="14"/>
      <c r="AU3875" s="14"/>
      <c r="AV3875" s="14"/>
      <c r="AW3875" s="14"/>
      <c r="AX3875" s="14"/>
      <c r="AY3875" s="14"/>
      <c r="AZ3875" s="14">
        <v>0</v>
      </c>
      <c r="BA3875" s="14">
        <v>0</v>
      </c>
      <c r="BB3875" s="14">
        <v>0</v>
      </c>
      <c r="BC3875" s="14"/>
      <c r="BD3875" s="14"/>
      <c r="BE3875" s="14"/>
      <c r="BF3875" s="14"/>
      <c r="BG3875" s="14"/>
      <c r="BH3875" s="14">
        <f t="shared" si="10195"/>
        <v>0</v>
      </c>
      <c r="BI3875" s="14"/>
      <c r="BJ3875" s="14"/>
      <c r="BK3875" s="14"/>
      <c r="BL3875" s="14"/>
      <c r="BM3875" s="14"/>
      <c r="BN3875" s="14"/>
      <c r="BO3875" s="14"/>
      <c r="BP3875" s="14"/>
      <c r="BQ3875" s="14"/>
      <c r="BR3875" s="14">
        <v>0</v>
      </c>
      <c r="BS3875" s="14">
        <v>0</v>
      </c>
      <c r="BT3875" s="14">
        <v>37840</v>
      </c>
      <c r="BU3875" s="14">
        <v>35640</v>
      </c>
      <c r="BV3875" s="14">
        <v>17820</v>
      </c>
      <c r="BW3875" s="14">
        <f t="shared" si="10175"/>
        <v>7370</v>
      </c>
      <c r="BX3875" s="14">
        <v>2970</v>
      </c>
      <c r="BY3875" s="14">
        <v>2200</v>
      </c>
      <c r="BZ3875" s="14">
        <v>2200</v>
      </c>
      <c r="CA3875" s="14">
        <f t="shared" si="10154"/>
        <v>25190</v>
      </c>
      <c r="CB3875" s="122">
        <f t="shared" si="10165"/>
        <v>70.679012345679013</v>
      </c>
    </row>
    <row r="3876" spans="1:80" ht="22.5" x14ac:dyDescent="0.25">
      <c r="A3876" s="4" t="s">
        <v>928</v>
      </c>
      <c r="B3876" s="4" t="s">
        <v>88</v>
      </c>
      <c r="C3876" s="4" t="s">
        <v>1609</v>
      </c>
      <c r="D3876" s="79" t="s">
        <v>1610</v>
      </c>
      <c r="E3876" s="89">
        <v>6139</v>
      </c>
      <c r="F3876" s="79" t="s">
        <v>1617</v>
      </c>
      <c r="G3876" s="75" t="s">
        <v>1906</v>
      </c>
      <c r="H3876" s="13" t="s">
        <v>59</v>
      </c>
      <c r="I3876" s="14">
        <v>8800</v>
      </c>
      <c r="J3876" s="14">
        <f t="shared" si="10153"/>
        <v>10921</v>
      </c>
      <c r="K3876" s="14">
        <v>10921</v>
      </c>
      <c r="L3876" s="14">
        <f t="shared" si="10156"/>
        <v>0</v>
      </c>
      <c r="M3876" s="14">
        <v>0</v>
      </c>
      <c r="N3876" s="14">
        <v>0</v>
      </c>
      <c r="O3876" s="14">
        <v>0</v>
      </c>
      <c r="P3876" s="14">
        <v>0</v>
      </c>
      <c r="Q3876" s="14">
        <v>0</v>
      </c>
      <c r="R3876" s="14">
        <v>0</v>
      </c>
      <c r="S3876" s="14"/>
      <c r="T3876" s="14"/>
      <c r="U3876" s="14"/>
      <c r="V3876" s="14"/>
      <c r="W3876" s="14"/>
      <c r="X3876" s="14">
        <f t="shared" si="10193"/>
        <v>0</v>
      </c>
      <c r="Y3876" s="14"/>
      <c r="Z3876" s="14"/>
      <c r="AA3876" s="14"/>
      <c r="AB3876" s="14"/>
      <c r="AC3876" s="14"/>
      <c r="AD3876" s="14"/>
      <c r="AE3876" s="14"/>
      <c r="AF3876" s="14"/>
      <c r="AG3876" s="14"/>
      <c r="AH3876" s="14">
        <v>0</v>
      </c>
      <c r="AI3876" s="14">
        <v>0</v>
      </c>
      <c r="AJ3876" s="14">
        <v>0</v>
      </c>
      <c r="AK3876" s="14"/>
      <c r="AL3876" s="14"/>
      <c r="AM3876" s="14"/>
      <c r="AN3876" s="14"/>
      <c r="AO3876" s="14"/>
      <c r="AP3876" s="14">
        <f t="shared" si="10194"/>
        <v>0</v>
      </c>
      <c r="AQ3876" s="14"/>
      <c r="AR3876" s="14"/>
      <c r="AS3876" s="14"/>
      <c r="AT3876" s="14"/>
      <c r="AU3876" s="14"/>
      <c r="AV3876" s="14"/>
      <c r="AW3876" s="14"/>
      <c r="AX3876" s="14"/>
      <c r="AY3876" s="14"/>
      <c r="AZ3876" s="14">
        <v>0</v>
      </c>
      <c r="BA3876" s="14">
        <v>0</v>
      </c>
      <c r="BB3876" s="14">
        <v>0</v>
      </c>
      <c r="BC3876" s="14"/>
      <c r="BD3876" s="14"/>
      <c r="BE3876" s="14"/>
      <c r="BF3876" s="14"/>
      <c r="BG3876" s="14"/>
      <c r="BH3876" s="14">
        <f t="shared" si="10195"/>
        <v>0</v>
      </c>
      <c r="BI3876" s="14"/>
      <c r="BJ3876" s="14"/>
      <c r="BK3876" s="14"/>
      <c r="BL3876" s="14"/>
      <c r="BM3876" s="14"/>
      <c r="BN3876" s="14"/>
      <c r="BO3876" s="14"/>
      <c r="BP3876" s="14"/>
      <c r="BQ3876" s="14"/>
      <c r="BR3876" s="14">
        <v>0</v>
      </c>
      <c r="BS3876" s="14">
        <v>0</v>
      </c>
      <c r="BT3876" s="14">
        <v>11467</v>
      </c>
      <c r="BU3876" s="14">
        <v>11467</v>
      </c>
      <c r="BV3876" s="14">
        <v>5919</v>
      </c>
      <c r="BW3876" s="14">
        <f t="shared" si="10175"/>
        <v>2880</v>
      </c>
      <c r="BX3876" s="14">
        <v>960</v>
      </c>
      <c r="BY3876" s="14">
        <v>960</v>
      </c>
      <c r="BZ3876" s="14">
        <v>960</v>
      </c>
      <c r="CA3876" s="14">
        <f t="shared" si="10154"/>
        <v>8799</v>
      </c>
      <c r="CB3876" s="122">
        <f t="shared" si="10165"/>
        <v>76.73323449899712</v>
      </c>
    </row>
    <row r="3877" spans="1:80" ht="22.5" x14ac:dyDescent="0.25">
      <c r="A3877" s="4" t="s">
        <v>928</v>
      </c>
      <c r="B3877" s="4" t="s">
        <v>88</v>
      </c>
      <c r="C3877" s="4" t="s">
        <v>1609</v>
      </c>
      <c r="D3877" s="79" t="s">
        <v>1610</v>
      </c>
      <c r="E3877" s="89">
        <v>6139</v>
      </c>
      <c r="F3877" s="79" t="s">
        <v>1618</v>
      </c>
      <c r="G3877" s="75" t="s">
        <v>1906</v>
      </c>
      <c r="H3877" s="13" t="s">
        <v>65</v>
      </c>
      <c r="I3877" s="14">
        <v>11200</v>
      </c>
      <c r="J3877" s="14">
        <f t="shared" si="10153"/>
        <v>12320</v>
      </c>
      <c r="K3877" s="14">
        <v>12320</v>
      </c>
      <c r="L3877" s="14">
        <f t="shared" si="10156"/>
        <v>0</v>
      </c>
      <c r="M3877" s="14">
        <v>0</v>
      </c>
      <c r="N3877" s="14">
        <v>0</v>
      </c>
      <c r="O3877" s="14">
        <v>0</v>
      </c>
      <c r="P3877" s="14">
        <v>0</v>
      </c>
      <c r="Q3877" s="14">
        <v>0</v>
      </c>
      <c r="R3877" s="14">
        <v>0</v>
      </c>
      <c r="S3877" s="14"/>
      <c r="T3877" s="14"/>
      <c r="U3877" s="14"/>
      <c r="V3877" s="14"/>
      <c r="W3877" s="14"/>
      <c r="X3877" s="14">
        <f t="shared" si="10193"/>
        <v>0</v>
      </c>
      <c r="Y3877" s="14"/>
      <c r="Z3877" s="14"/>
      <c r="AA3877" s="14"/>
      <c r="AB3877" s="14"/>
      <c r="AC3877" s="14"/>
      <c r="AD3877" s="14"/>
      <c r="AE3877" s="14"/>
      <c r="AF3877" s="14"/>
      <c r="AG3877" s="14"/>
      <c r="AH3877" s="14">
        <v>0</v>
      </c>
      <c r="AI3877" s="14">
        <v>0</v>
      </c>
      <c r="AJ3877" s="14">
        <v>0</v>
      </c>
      <c r="AK3877" s="14"/>
      <c r="AL3877" s="14"/>
      <c r="AM3877" s="14"/>
      <c r="AN3877" s="14"/>
      <c r="AO3877" s="14"/>
      <c r="AP3877" s="14">
        <f t="shared" si="10194"/>
        <v>0</v>
      </c>
      <c r="AQ3877" s="14"/>
      <c r="AR3877" s="14"/>
      <c r="AS3877" s="14"/>
      <c r="AT3877" s="14"/>
      <c r="AU3877" s="14"/>
      <c r="AV3877" s="14"/>
      <c r="AW3877" s="14"/>
      <c r="AX3877" s="14"/>
      <c r="AY3877" s="14"/>
      <c r="AZ3877" s="14">
        <v>0</v>
      </c>
      <c r="BA3877" s="14">
        <v>0</v>
      </c>
      <c r="BB3877" s="14">
        <v>0</v>
      </c>
      <c r="BC3877" s="14"/>
      <c r="BD3877" s="14"/>
      <c r="BE3877" s="14"/>
      <c r="BF3877" s="14"/>
      <c r="BG3877" s="14"/>
      <c r="BH3877" s="14">
        <f t="shared" si="10195"/>
        <v>0</v>
      </c>
      <c r="BI3877" s="14"/>
      <c r="BJ3877" s="14"/>
      <c r="BK3877" s="14"/>
      <c r="BL3877" s="14"/>
      <c r="BM3877" s="14"/>
      <c r="BN3877" s="14"/>
      <c r="BO3877" s="14"/>
      <c r="BP3877" s="14"/>
      <c r="BQ3877" s="14"/>
      <c r="BR3877" s="14">
        <v>0</v>
      </c>
      <c r="BS3877" s="14">
        <v>0</v>
      </c>
      <c r="BT3877" s="14">
        <v>12320</v>
      </c>
      <c r="BU3877" s="14">
        <v>12320</v>
      </c>
      <c r="BV3877" s="14">
        <v>6180</v>
      </c>
      <c r="BW3877" s="14">
        <f t="shared" si="10175"/>
        <v>3090</v>
      </c>
      <c r="BX3877" s="14">
        <v>1030</v>
      </c>
      <c r="BY3877" s="14">
        <v>1030</v>
      </c>
      <c r="BZ3877" s="14">
        <v>1030</v>
      </c>
      <c r="CA3877" s="14">
        <f t="shared" si="10154"/>
        <v>9270</v>
      </c>
      <c r="CB3877" s="122">
        <f t="shared" si="10165"/>
        <v>75.243506493506501</v>
      </c>
    </row>
    <row r="3878" spans="1:80" ht="22.5" x14ac:dyDescent="0.25">
      <c r="A3878" s="1" t="s">
        <v>1</v>
      </c>
      <c r="B3878" s="1" t="s">
        <v>1</v>
      </c>
      <c r="C3878" s="1" t="s">
        <v>1</v>
      </c>
      <c r="D3878" s="78" t="s">
        <v>1</v>
      </c>
      <c r="E3878" s="78" t="s">
        <v>1</v>
      </c>
      <c r="F3878" s="78" t="s">
        <v>1</v>
      </c>
      <c r="G3878" s="2" t="s">
        <v>1</v>
      </c>
      <c r="H3878" s="10" t="s">
        <v>66</v>
      </c>
      <c r="I3878" s="11">
        <f>SUM(I3879)</f>
        <v>100</v>
      </c>
      <c r="J3878" s="11">
        <f t="shared" si="10153"/>
        <v>110</v>
      </c>
      <c r="K3878" s="11">
        <f t="shared" ref="K3878:Q3879" si="10202">SUM(K3879)</f>
        <v>110</v>
      </c>
      <c r="L3878" s="11">
        <f t="shared" si="10156"/>
        <v>0</v>
      </c>
      <c r="M3878" s="11">
        <f t="shared" si="10202"/>
        <v>0</v>
      </c>
      <c r="N3878" s="11">
        <f t="shared" si="10202"/>
        <v>0</v>
      </c>
      <c r="O3878" s="11">
        <f t="shared" si="10202"/>
        <v>0</v>
      </c>
      <c r="P3878" s="11">
        <f t="shared" si="10202"/>
        <v>0</v>
      </c>
      <c r="Q3878" s="11">
        <f t="shared" si="10202"/>
        <v>0</v>
      </c>
      <c r="R3878" s="11">
        <f t="shared" ref="R3878:AG3879" si="10203">SUM(R3879)</f>
        <v>0</v>
      </c>
      <c r="S3878" s="11">
        <f t="shared" si="10203"/>
        <v>0</v>
      </c>
      <c r="T3878" s="11">
        <f t="shared" si="10203"/>
        <v>0</v>
      </c>
      <c r="U3878" s="11">
        <f t="shared" si="10203"/>
        <v>0</v>
      </c>
      <c r="V3878" s="11">
        <f t="shared" si="10203"/>
        <v>0</v>
      </c>
      <c r="W3878" s="11">
        <f t="shared" si="10203"/>
        <v>0</v>
      </c>
      <c r="X3878" s="11">
        <f t="shared" si="10203"/>
        <v>0</v>
      </c>
      <c r="Y3878" s="11">
        <f t="shared" si="10203"/>
        <v>0</v>
      </c>
      <c r="Z3878" s="11">
        <f t="shared" si="10203"/>
        <v>0</v>
      </c>
      <c r="AA3878" s="11">
        <f t="shared" si="10203"/>
        <v>0</v>
      </c>
      <c r="AB3878" s="11">
        <f t="shared" si="10203"/>
        <v>0</v>
      </c>
      <c r="AC3878" s="11">
        <f t="shared" si="10203"/>
        <v>0</v>
      </c>
      <c r="AD3878" s="11">
        <f t="shared" si="10203"/>
        <v>0</v>
      </c>
      <c r="AE3878" s="11">
        <f t="shared" si="10203"/>
        <v>0</v>
      </c>
      <c r="AF3878" s="11">
        <f t="shared" si="10203"/>
        <v>0</v>
      </c>
      <c r="AG3878" s="11">
        <f t="shared" si="10203"/>
        <v>0</v>
      </c>
      <c r="AH3878" s="11">
        <v>0</v>
      </c>
      <c r="AI3878" s="11">
        <v>0</v>
      </c>
      <c r="AJ3878" s="11">
        <f t="shared" ref="AJ3878:AY3879" si="10204">SUM(AJ3879)</f>
        <v>0</v>
      </c>
      <c r="AK3878" s="11">
        <f t="shared" si="10204"/>
        <v>0</v>
      </c>
      <c r="AL3878" s="11">
        <f t="shared" si="10204"/>
        <v>0</v>
      </c>
      <c r="AM3878" s="11">
        <f t="shared" si="10204"/>
        <v>0</v>
      </c>
      <c r="AN3878" s="11">
        <f t="shared" si="10204"/>
        <v>0</v>
      </c>
      <c r="AO3878" s="11">
        <f t="shared" si="10204"/>
        <v>0</v>
      </c>
      <c r="AP3878" s="11">
        <f t="shared" si="10204"/>
        <v>0</v>
      </c>
      <c r="AQ3878" s="11">
        <f t="shared" si="10204"/>
        <v>0</v>
      </c>
      <c r="AR3878" s="11">
        <f t="shared" si="10204"/>
        <v>0</v>
      </c>
      <c r="AS3878" s="11">
        <f t="shared" si="10204"/>
        <v>0</v>
      </c>
      <c r="AT3878" s="11">
        <f t="shared" si="10204"/>
        <v>0</v>
      </c>
      <c r="AU3878" s="11">
        <f t="shared" si="10204"/>
        <v>0</v>
      </c>
      <c r="AV3878" s="11">
        <f t="shared" si="10204"/>
        <v>0</v>
      </c>
      <c r="AW3878" s="11">
        <f t="shared" si="10204"/>
        <v>0</v>
      </c>
      <c r="AX3878" s="11">
        <f t="shared" si="10204"/>
        <v>0</v>
      </c>
      <c r="AY3878" s="11">
        <f t="shared" si="10204"/>
        <v>0</v>
      </c>
      <c r="AZ3878" s="11">
        <v>0</v>
      </c>
      <c r="BA3878" s="11">
        <v>0</v>
      </c>
      <c r="BB3878" s="11">
        <f t="shared" ref="BB3878:BQ3879" si="10205">SUM(BB3879)</f>
        <v>0</v>
      </c>
      <c r="BC3878" s="11">
        <f t="shared" si="10205"/>
        <v>0</v>
      </c>
      <c r="BD3878" s="11">
        <f t="shared" si="10205"/>
        <v>0</v>
      </c>
      <c r="BE3878" s="11">
        <f t="shared" si="10205"/>
        <v>0</v>
      </c>
      <c r="BF3878" s="11">
        <f t="shared" si="10205"/>
        <v>0</v>
      </c>
      <c r="BG3878" s="11">
        <f t="shared" si="10205"/>
        <v>0</v>
      </c>
      <c r="BH3878" s="11">
        <f t="shared" si="10205"/>
        <v>0</v>
      </c>
      <c r="BI3878" s="11">
        <f t="shared" si="10205"/>
        <v>0</v>
      </c>
      <c r="BJ3878" s="11">
        <f t="shared" si="10205"/>
        <v>0</v>
      </c>
      <c r="BK3878" s="11">
        <f t="shared" si="10205"/>
        <v>0</v>
      </c>
      <c r="BL3878" s="11">
        <f t="shared" si="10205"/>
        <v>0</v>
      </c>
      <c r="BM3878" s="11">
        <f t="shared" si="10205"/>
        <v>0</v>
      </c>
      <c r="BN3878" s="11">
        <f t="shared" si="10205"/>
        <v>0</v>
      </c>
      <c r="BO3878" s="11">
        <f t="shared" si="10205"/>
        <v>0</v>
      </c>
      <c r="BP3878" s="11">
        <f t="shared" si="10205"/>
        <v>0</v>
      </c>
      <c r="BQ3878" s="11">
        <f t="shared" si="10205"/>
        <v>0</v>
      </c>
      <c r="BR3878" s="11">
        <v>0</v>
      </c>
      <c r="BS3878" s="11">
        <v>0</v>
      </c>
      <c r="BT3878" s="11">
        <f t="shared" ref="BT3878:BZ3879" si="10206">SUM(BT3879)</f>
        <v>110</v>
      </c>
      <c r="BU3878" s="11">
        <f t="shared" si="10206"/>
        <v>110</v>
      </c>
      <c r="BV3878" s="11">
        <f t="shared" si="10206"/>
        <v>0</v>
      </c>
      <c r="BW3878" s="11">
        <f t="shared" si="10206"/>
        <v>0</v>
      </c>
      <c r="BX3878" s="11">
        <f t="shared" si="10206"/>
        <v>0</v>
      </c>
      <c r="BY3878" s="11">
        <f t="shared" si="10206"/>
        <v>0</v>
      </c>
      <c r="BZ3878" s="11">
        <f t="shared" si="10206"/>
        <v>0</v>
      </c>
      <c r="CA3878" s="11">
        <f t="shared" si="10154"/>
        <v>0</v>
      </c>
      <c r="CB3878" s="123">
        <f t="shared" si="10165"/>
        <v>0</v>
      </c>
    </row>
    <row r="3879" spans="1:80" x14ac:dyDescent="0.25">
      <c r="A3879" s="4" t="s">
        <v>928</v>
      </c>
      <c r="B3879" s="4" t="s">
        <v>88</v>
      </c>
      <c r="C3879" s="4" t="s">
        <v>1609</v>
      </c>
      <c r="D3879" s="79" t="s">
        <v>1610</v>
      </c>
      <c r="E3879" s="78" t="s">
        <v>67</v>
      </c>
      <c r="F3879" s="78" t="s">
        <v>1</v>
      </c>
      <c r="G3879" s="2" t="s">
        <v>1</v>
      </c>
      <c r="H3879" s="2" t="s">
        <v>68</v>
      </c>
      <c r="I3879" s="12">
        <f>SUM(I3880)</f>
        <v>100</v>
      </c>
      <c r="J3879" s="12">
        <f t="shared" si="10153"/>
        <v>110</v>
      </c>
      <c r="K3879" s="12">
        <f t="shared" si="10202"/>
        <v>110</v>
      </c>
      <c r="L3879" s="12">
        <f t="shared" si="10156"/>
        <v>0</v>
      </c>
      <c r="M3879" s="12">
        <f t="shared" si="10202"/>
        <v>0</v>
      </c>
      <c r="N3879" s="12">
        <f t="shared" si="10202"/>
        <v>0</v>
      </c>
      <c r="O3879" s="12">
        <f t="shared" si="10202"/>
        <v>0</v>
      </c>
      <c r="P3879" s="12">
        <f t="shared" si="10202"/>
        <v>0</v>
      </c>
      <c r="Q3879" s="12">
        <f t="shared" si="10202"/>
        <v>0</v>
      </c>
      <c r="R3879" s="12">
        <f t="shared" si="10203"/>
        <v>0</v>
      </c>
      <c r="S3879" s="12">
        <f t="shared" ref="S3879:AG3879" si="10207">SUM(S3880)</f>
        <v>0</v>
      </c>
      <c r="T3879" s="12">
        <f t="shared" si="10207"/>
        <v>0</v>
      </c>
      <c r="U3879" s="12">
        <f t="shared" si="10207"/>
        <v>0</v>
      </c>
      <c r="V3879" s="12">
        <f t="shared" si="10207"/>
        <v>0</v>
      </c>
      <c r="W3879" s="12">
        <f t="shared" si="10207"/>
        <v>0</v>
      </c>
      <c r="X3879" s="12">
        <f t="shared" si="10207"/>
        <v>0</v>
      </c>
      <c r="Y3879" s="12">
        <f t="shared" si="10207"/>
        <v>0</v>
      </c>
      <c r="Z3879" s="12">
        <f t="shared" si="10207"/>
        <v>0</v>
      </c>
      <c r="AA3879" s="12">
        <f t="shared" si="10207"/>
        <v>0</v>
      </c>
      <c r="AB3879" s="12">
        <f t="shared" si="10207"/>
        <v>0</v>
      </c>
      <c r="AC3879" s="12">
        <f t="shared" si="10207"/>
        <v>0</v>
      </c>
      <c r="AD3879" s="12">
        <f t="shared" si="10207"/>
        <v>0</v>
      </c>
      <c r="AE3879" s="12">
        <f t="shared" si="10207"/>
        <v>0</v>
      </c>
      <c r="AF3879" s="12">
        <f t="shared" si="10207"/>
        <v>0</v>
      </c>
      <c r="AG3879" s="12">
        <f t="shared" si="10207"/>
        <v>0</v>
      </c>
      <c r="AH3879" s="12">
        <v>0</v>
      </c>
      <c r="AI3879" s="12">
        <v>0</v>
      </c>
      <c r="AJ3879" s="12">
        <f t="shared" si="10204"/>
        <v>0</v>
      </c>
      <c r="AK3879" s="12">
        <f t="shared" ref="AK3879:AY3879" si="10208">SUM(AK3880)</f>
        <v>0</v>
      </c>
      <c r="AL3879" s="12">
        <f t="shared" si="10208"/>
        <v>0</v>
      </c>
      <c r="AM3879" s="12">
        <f t="shared" si="10208"/>
        <v>0</v>
      </c>
      <c r="AN3879" s="12">
        <f t="shared" si="10208"/>
        <v>0</v>
      </c>
      <c r="AO3879" s="12">
        <f t="shared" si="10208"/>
        <v>0</v>
      </c>
      <c r="AP3879" s="12">
        <f t="shared" si="10208"/>
        <v>0</v>
      </c>
      <c r="AQ3879" s="12">
        <f t="shared" si="10208"/>
        <v>0</v>
      </c>
      <c r="AR3879" s="12">
        <f t="shared" si="10208"/>
        <v>0</v>
      </c>
      <c r="AS3879" s="12">
        <f t="shared" si="10208"/>
        <v>0</v>
      </c>
      <c r="AT3879" s="12">
        <f t="shared" si="10208"/>
        <v>0</v>
      </c>
      <c r="AU3879" s="12">
        <f t="shared" si="10208"/>
        <v>0</v>
      </c>
      <c r="AV3879" s="12">
        <f t="shared" si="10208"/>
        <v>0</v>
      </c>
      <c r="AW3879" s="12">
        <f t="shared" si="10208"/>
        <v>0</v>
      </c>
      <c r="AX3879" s="12">
        <f t="shared" si="10208"/>
        <v>0</v>
      </c>
      <c r="AY3879" s="12">
        <f t="shared" si="10208"/>
        <v>0</v>
      </c>
      <c r="AZ3879" s="12">
        <v>0</v>
      </c>
      <c r="BA3879" s="12">
        <v>0</v>
      </c>
      <c r="BB3879" s="12">
        <f t="shared" si="10205"/>
        <v>0</v>
      </c>
      <c r="BC3879" s="12">
        <f t="shared" ref="BC3879:BQ3879" si="10209">SUM(BC3880)</f>
        <v>0</v>
      </c>
      <c r="BD3879" s="12">
        <f t="shared" si="10209"/>
        <v>0</v>
      </c>
      <c r="BE3879" s="12">
        <f t="shared" si="10209"/>
        <v>0</v>
      </c>
      <c r="BF3879" s="12">
        <f t="shared" si="10209"/>
        <v>0</v>
      </c>
      <c r="BG3879" s="12">
        <f t="shared" si="10209"/>
        <v>0</v>
      </c>
      <c r="BH3879" s="12">
        <f t="shared" si="10209"/>
        <v>0</v>
      </c>
      <c r="BI3879" s="12">
        <f t="shared" si="10209"/>
        <v>0</v>
      </c>
      <c r="BJ3879" s="12">
        <f t="shared" si="10209"/>
        <v>0</v>
      </c>
      <c r="BK3879" s="12">
        <f t="shared" si="10209"/>
        <v>0</v>
      </c>
      <c r="BL3879" s="12">
        <f t="shared" si="10209"/>
        <v>0</v>
      </c>
      <c r="BM3879" s="12">
        <f t="shared" si="10209"/>
        <v>0</v>
      </c>
      <c r="BN3879" s="12">
        <f t="shared" si="10209"/>
        <v>0</v>
      </c>
      <c r="BO3879" s="12">
        <f t="shared" si="10209"/>
        <v>0</v>
      </c>
      <c r="BP3879" s="12">
        <f t="shared" si="10209"/>
        <v>0</v>
      </c>
      <c r="BQ3879" s="12">
        <f t="shared" si="10209"/>
        <v>0</v>
      </c>
      <c r="BR3879" s="12">
        <v>0</v>
      </c>
      <c r="BS3879" s="12">
        <v>0</v>
      </c>
      <c r="BT3879" s="12">
        <f t="shared" si="10206"/>
        <v>110</v>
      </c>
      <c r="BU3879" s="12">
        <f t="shared" si="10206"/>
        <v>110</v>
      </c>
      <c r="BV3879" s="12">
        <f t="shared" si="10206"/>
        <v>0</v>
      </c>
      <c r="BW3879" s="12">
        <f t="shared" si="10206"/>
        <v>0</v>
      </c>
      <c r="BX3879" s="12">
        <f t="shared" si="10206"/>
        <v>0</v>
      </c>
      <c r="BY3879" s="12">
        <f t="shared" si="10206"/>
        <v>0</v>
      </c>
      <c r="BZ3879" s="12">
        <f t="shared" si="10206"/>
        <v>0</v>
      </c>
      <c r="CA3879" s="12">
        <f t="shared" si="10154"/>
        <v>0</v>
      </c>
      <c r="CB3879" s="124">
        <f t="shared" si="10165"/>
        <v>0</v>
      </c>
    </row>
    <row r="3880" spans="1:80" x14ac:dyDescent="0.25">
      <c r="A3880" s="4" t="s">
        <v>928</v>
      </c>
      <c r="B3880" s="4" t="s">
        <v>88</v>
      </c>
      <c r="C3880" s="4" t="s">
        <v>1609</v>
      </c>
      <c r="D3880" s="79" t="s">
        <v>1610</v>
      </c>
      <c r="E3880" s="89">
        <v>6148</v>
      </c>
      <c r="F3880" s="79"/>
      <c r="G3880" s="75" t="s">
        <v>1906</v>
      </c>
      <c r="H3880" s="13" t="s">
        <v>76</v>
      </c>
      <c r="I3880" s="14">
        <v>100</v>
      </c>
      <c r="J3880" s="14">
        <f t="shared" si="10153"/>
        <v>110</v>
      </c>
      <c r="K3880" s="14">
        <v>110</v>
      </c>
      <c r="L3880" s="14">
        <f t="shared" si="10156"/>
        <v>0</v>
      </c>
      <c r="M3880" s="14">
        <v>0</v>
      </c>
      <c r="N3880" s="14">
        <v>0</v>
      </c>
      <c r="O3880" s="14">
        <v>0</v>
      </c>
      <c r="P3880" s="14">
        <v>0</v>
      </c>
      <c r="Q3880" s="14">
        <v>0</v>
      </c>
      <c r="R3880" s="14">
        <v>0</v>
      </c>
      <c r="S3880" s="14"/>
      <c r="T3880" s="14"/>
      <c r="U3880" s="14"/>
      <c r="V3880" s="14"/>
      <c r="W3880" s="14"/>
      <c r="X3880" s="14">
        <f t="shared" si="10193"/>
        <v>0</v>
      </c>
      <c r="Y3880" s="14"/>
      <c r="Z3880" s="14"/>
      <c r="AA3880" s="14"/>
      <c r="AB3880" s="14"/>
      <c r="AC3880" s="14"/>
      <c r="AD3880" s="14"/>
      <c r="AE3880" s="14"/>
      <c r="AF3880" s="14"/>
      <c r="AG3880" s="14"/>
      <c r="AH3880" s="14">
        <v>0</v>
      </c>
      <c r="AI3880" s="14">
        <v>0</v>
      </c>
      <c r="AJ3880" s="14">
        <v>0</v>
      </c>
      <c r="AK3880" s="14"/>
      <c r="AL3880" s="14"/>
      <c r="AM3880" s="14"/>
      <c r="AN3880" s="14"/>
      <c r="AO3880" s="14"/>
      <c r="AP3880" s="14">
        <f t="shared" si="10194"/>
        <v>0</v>
      </c>
      <c r="AQ3880" s="14"/>
      <c r="AR3880" s="14"/>
      <c r="AS3880" s="14"/>
      <c r="AT3880" s="14"/>
      <c r="AU3880" s="14"/>
      <c r="AV3880" s="14"/>
      <c r="AW3880" s="14"/>
      <c r="AX3880" s="14"/>
      <c r="AY3880" s="14"/>
      <c r="AZ3880" s="14">
        <v>0</v>
      </c>
      <c r="BA3880" s="14">
        <v>0</v>
      </c>
      <c r="BB3880" s="14">
        <v>0</v>
      </c>
      <c r="BC3880" s="14"/>
      <c r="BD3880" s="14"/>
      <c r="BE3880" s="14"/>
      <c r="BF3880" s="14"/>
      <c r="BG3880" s="14"/>
      <c r="BH3880" s="14">
        <f t="shared" si="10195"/>
        <v>0</v>
      </c>
      <c r="BI3880" s="14"/>
      <c r="BJ3880" s="14"/>
      <c r="BK3880" s="14"/>
      <c r="BL3880" s="14"/>
      <c r="BM3880" s="14"/>
      <c r="BN3880" s="14"/>
      <c r="BO3880" s="14"/>
      <c r="BP3880" s="14"/>
      <c r="BQ3880" s="14"/>
      <c r="BR3880" s="14">
        <v>0</v>
      </c>
      <c r="BS3880" s="14">
        <v>0</v>
      </c>
      <c r="BT3880" s="14">
        <v>110</v>
      </c>
      <c r="BU3880" s="14">
        <v>110</v>
      </c>
      <c r="BV3880" s="14">
        <v>0</v>
      </c>
      <c r="BW3880" s="14">
        <f t="shared" si="10175"/>
        <v>0</v>
      </c>
      <c r="BX3880" s="14"/>
      <c r="BY3880" s="14"/>
      <c r="BZ3880" s="14"/>
      <c r="CA3880" s="14">
        <f t="shared" si="10154"/>
        <v>0</v>
      </c>
      <c r="CB3880" s="122">
        <f t="shared" si="10165"/>
        <v>0</v>
      </c>
    </row>
    <row r="3881" spans="1:80" ht="22.5" x14ac:dyDescent="0.25">
      <c r="A3881" s="1" t="s">
        <v>1</v>
      </c>
      <c r="B3881" s="1" t="s">
        <v>1</v>
      </c>
      <c r="C3881" s="1" t="s">
        <v>1</v>
      </c>
      <c r="D3881" s="78" t="s">
        <v>1</v>
      </c>
      <c r="E3881" s="78" t="s">
        <v>1</v>
      </c>
      <c r="F3881" s="78" t="s">
        <v>1</v>
      </c>
      <c r="G3881" s="2" t="s">
        <v>1</v>
      </c>
      <c r="H3881" s="10" t="s">
        <v>77</v>
      </c>
      <c r="I3881" s="11">
        <f>SUM(I3882)</f>
        <v>42000</v>
      </c>
      <c r="J3881" s="11">
        <f t="shared" si="10153"/>
        <v>36000</v>
      </c>
      <c r="K3881" s="11">
        <f t="shared" ref="K3881:Q3881" si="10210">SUM(K3882)</f>
        <v>30000</v>
      </c>
      <c r="L3881" s="11">
        <f t="shared" si="10156"/>
        <v>6000</v>
      </c>
      <c r="M3881" s="11">
        <f t="shared" si="10210"/>
        <v>6000</v>
      </c>
      <c r="N3881" s="11">
        <f t="shared" si="10210"/>
        <v>0</v>
      </c>
      <c r="O3881" s="11">
        <f t="shared" si="10210"/>
        <v>0</v>
      </c>
      <c r="P3881" s="11">
        <f t="shared" si="10210"/>
        <v>0</v>
      </c>
      <c r="Q3881" s="11">
        <f t="shared" si="10210"/>
        <v>0</v>
      </c>
      <c r="R3881" s="11">
        <f t="shared" ref="R3881:AG3881" si="10211">SUM(R3882)</f>
        <v>6000</v>
      </c>
      <c r="S3881" s="11">
        <f t="shared" si="10211"/>
        <v>0</v>
      </c>
      <c r="T3881" s="11">
        <f t="shared" si="10211"/>
        <v>0</v>
      </c>
      <c r="U3881" s="11">
        <f t="shared" si="10211"/>
        <v>0</v>
      </c>
      <c r="V3881" s="11">
        <f t="shared" si="10211"/>
        <v>0</v>
      </c>
      <c r="W3881" s="11">
        <f t="shared" si="10211"/>
        <v>0</v>
      </c>
      <c r="X3881" s="11">
        <f t="shared" si="10211"/>
        <v>6000</v>
      </c>
      <c r="Y3881" s="11">
        <f t="shared" si="10211"/>
        <v>0</v>
      </c>
      <c r="Z3881" s="11">
        <f t="shared" si="10211"/>
        <v>0</v>
      </c>
      <c r="AA3881" s="11">
        <f t="shared" si="10211"/>
        <v>0</v>
      </c>
      <c r="AB3881" s="11">
        <f t="shared" si="10211"/>
        <v>0</v>
      </c>
      <c r="AC3881" s="11">
        <f t="shared" si="10211"/>
        <v>0</v>
      </c>
      <c r="AD3881" s="11">
        <f t="shared" si="10211"/>
        <v>0</v>
      </c>
      <c r="AE3881" s="11">
        <f t="shared" si="10211"/>
        <v>0</v>
      </c>
      <c r="AF3881" s="11">
        <f t="shared" si="10211"/>
        <v>1014</v>
      </c>
      <c r="AG3881" s="11">
        <f t="shared" si="10211"/>
        <v>0</v>
      </c>
      <c r="AH3881" s="11">
        <v>1014</v>
      </c>
      <c r="AI3881" s="11">
        <v>4986</v>
      </c>
      <c r="AJ3881" s="11">
        <f t="shared" ref="AJ3881:AY3881" si="10212">SUM(AJ3882)</f>
        <v>0</v>
      </c>
      <c r="AK3881" s="11">
        <f t="shared" si="10212"/>
        <v>0</v>
      </c>
      <c r="AL3881" s="11">
        <f t="shared" si="10212"/>
        <v>0</v>
      </c>
      <c r="AM3881" s="11">
        <f t="shared" si="10212"/>
        <v>0</v>
      </c>
      <c r="AN3881" s="11">
        <f t="shared" si="10212"/>
        <v>0</v>
      </c>
      <c r="AO3881" s="11">
        <f t="shared" si="10212"/>
        <v>0</v>
      </c>
      <c r="AP3881" s="11">
        <f t="shared" si="10212"/>
        <v>0</v>
      </c>
      <c r="AQ3881" s="11">
        <f t="shared" si="10212"/>
        <v>0</v>
      </c>
      <c r="AR3881" s="11">
        <f t="shared" si="10212"/>
        <v>0</v>
      </c>
      <c r="AS3881" s="11">
        <f t="shared" si="10212"/>
        <v>0</v>
      </c>
      <c r="AT3881" s="11">
        <f t="shared" si="10212"/>
        <v>0</v>
      </c>
      <c r="AU3881" s="11">
        <f t="shared" si="10212"/>
        <v>0</v>
      </c>
      <c r="AV3881" s="11">
        <f t="shared" si="10212"/>
        <v>0</v>
      </c>
      <c r="AW3881" s="11">
        <f t="shared" si="10212"/>
        <v>0</v>
      </c>
      <c r="AX3881" s="11">
        <f t="shared" si="10212"/>
        <v>0</v>
      </c>
      <c r="AY3881" s="11">
        <f t="shared" si="10212"/>
        <v>0</v>
      </c>
      <c r="AZ3881" s="11">
        <v>0</v>
      </c>
      <c r="BA3881" s="11">
        <v>0</v>
      </c>
      <c r="BB3881" s="11">
        <f t="shared" ref="BB3881:BQ3881" si="10213">SUM(BB3882)</f>
        <v>0</v>
      </c>
      <c r="BC3881" s="11">
        <f t="shared" si="10213"/>
        <v>10</v>
      </c>
      <c r="BD3881" s="11">
        <f t="shared" si="10213"/>
        <v>0</v>
      </c>
      <c r="BE3881" s="11">
        <f t="shared" si="10213"/>
        <v>2400</v>
      </c>
      <c r="BF3881" s="11">
        <f t="shared" si="10213"/>
        <v>0</v>
      </c>
      <c r="BG3881" s="11">
        <f t="shared" si="10213"/>
        <v>0</v>
      </c>
      <c r="BH3881" s="11">
        <f t="shared" si="10213"/>
        <v>2410</v>
      </c>
      <c r="BI3881" s="11">
        <f t="shared" si="10213"/>
        <v>0</v>
      </c>
      <c r="BJ3881" s="11">
        <f t="shared" si="10213"/>
        <v>0</v>
      </c>
      <c r="BK3881" s="11">
        <f t="shared" si="10213"/>
        <v>10</v>
      </c>
      <c r="BL3881" s="11">
        <f t="shared" si="10213"/>
        <v>0</v>
      </c>
      <c r="BM3881" s="11">
        <f t="shared" si="10213"/>
        <v>0</v>
      </c>
      <c r="BN3881" s="11">
        <f t="shared" si="10213"/>
        <v>0</v>
      </c>
      <c r="BO3881" s="11">
        <f t="shared" si="10213"/>
        <v>0</v>
      </c>
      <c r="BP3881" s="11">
        <f t="shared" si="10213"/>
        <v>2400</v>
      </c>
      <c r="BQ3881" s="11">
        <f t="shared" si="10213"/>
        <v>0</v>
      </c>
      <c r="BR3881" s="11">
        <v>2410</v>
      </c>
      <c r="BS3881" s="11">
        <v>0</v>
      </c>
      <c r="BT3881" s="11">
        <f t="shared" ref="BT3881:BZ3881" si="10214">SUM(BT3882)</f>
        <v>86000</v>
      </c>
      <c r="BU3881" s="11">
        <f t="shared" si="10214"/>
        <v>80000</v>
      </c>
      <c r="BV3881" s="11">
        <f t="shared" si="10214"/>
        <v>40000</v>
      </c>
      <c r="BW3881" s="11">
        <f t="shared" si="10214"/>
        <v>40000</v>
      </c>
      <c r="BX3881" s="11">
        <f t="shared" si="10214"/>
        <v>40000</v>
      </c>
      <c r="BY3881" s="11">
        <f t="shared" si="10214"/>
        <v>0</v>
      </c>
      <c r="BZ3881" s="11">
        <f t="shared" si="10214"/>
        <v>0</v>
      </c>
      <c r="CA3881" s="11">
        <f t="shared" si="10154"/>
        <v>80000</v>
      </c>
      <c r="CB3881" s="123">
        <f t="shared" si="10165"/>
        <v>100</v>
      </c>
    </row>
    <row r="3882" spans="1:80" x14ac:dyDescent="0.25">
      <c r="A3882" s="4" t="s">
        <v>928</v>
      </c>
      <c r="B3882" s="4" t="s">
        <v>88</v>
      </c>
      <c r="C3882" s="4" t="s">
        <v>1609</v>
      </c>
      <c r="D3882" s="79" t="s">
        <v>1610</v>
      </c>
      <c r="E3882" s="78" t="s">
        <v>78</v>
      </c>
      <c r="F3882" s="78" t="s">
        <v>1</v>
      </c>
      <c r="G3882" s="2" t="s">
        <v>1</v>
      </c>
      <c r="H3882" s="2" t="s">
        <v>79</v>
      </c>
      <c r="I3882" s="12">
        <f>SUM(I3883:I3884)</f>
        <v>42000</v>
      </c>
      <c r="J3882" s="12">
        <f t="shared" si="10153"/>
        <v>36000</v>
      </c>
      <c r="K3882" s="12">
        <f t="shared" ref="K3882" si="10215">SUM(K3883:K3884)</f>
        <v>30000</v>
      </c>
      <c r="L3882" s="12">
        <f t="shared" si="10156"/>
        <v>6000</v>
      </c>
      <c r="M3882" s="12">
        <f t="shared" ref="M3882:Q3882" si="10216">SUM(M3883:M3884)</f>
        <v>6000</v>
      </c>
      <c r="N3882" s="12">
        <f t="shared" si="10216"/>
        <v>0</v>
      </c>
      <c r="O3882" s="12">
        <f t="shared" si="10216"/>
        <v>0</v>
      </c>
      <c r="P3882" s="12">
        <f t="shared" si="10216"/>
        <v>0</v>
      </c>
      <c r="Q3882" s="12">
        <f t="shared" si="10216"/>
        <v>0</v>
      </c>
      <c r="R3882" s="12">
        <f t="shared" ref="R3882:AG3882" si="10217">SUM(R3883:R3884)</f>
        <v>6000</v>
      </c>
      <c r="S3882" s="12">
        <f t="shared" si="10217"/>
        <v>0</v>
      </c>
      <c r="T3882" s="12">
        <f t="shared" si="10217"/>
        <v>0</v>
      </c>
      <c r="U3882" s="12">
        <f t="shared" si="10217"/>
        <v>0</v>
      </c>
      <c r="V3882" s="12">
        <f t="shared" si="10217"/>
        <v>0</v>
      </c>
      <c r="W3882" s="12">
        <f t="shared" si="10217"/>
        <v>0</v>
      </c>
      <c r="X3882" s="12">
        <f t="shared" ref="X3882" si="10218">SUM(X3883:X3884)</f>
        <v>6000</v>
      </c>
      <c r="Y3882" s="12">
        <f t="shared" si="10217"/>
        <v>0</v>
      </c>
      <c r="Z3882" s="12">
        <f t="shared" si="10217"/>
        <v>0</v>
      </c>
      <c r="AA3882" s="12">
        <f t="shared" si="10217"/>
        <v>0</v>
      </c>
      <c r="AB3882" s="12">
        <f t="shared" si="10217"/>
        <v>0</v>
      </c>
      <c r="AC3882" s="12">
        <f t="shared" si="10217"/>
        <v>0</v>
      </c>
      <c r="AD3882" s="12">
        <f t="shared" si="10217"/>
        <v>0</v>
      </c>
      <c r="AE3882" s="12">
        <f t="shared" si="10217"/>
        <v>0</v>
      </c>
      <c r="AF3882" s="12">
        <f t="shared" si="10217"/>
        <v>1014</v>
      </c>
      <c r="AG3882" s="12">
        <f t="shared" si="10217"/>
        <v>0</v>
      </c>
      <c r="AH3882" s="12">
        <v>1014</v>
      </c>
      <c r="AI3882" s="12">
        <v>4986</v>
      </c>
      <c r="AJ3882" s="12">
        <f t="shared" ref="AJ3882:AY3882" si="10219">SUM(AJ3883:AJ3884)</f>
        <v>0</v>
      </c>
      <c r="AK3882" s="12">
        <f t="shared" si="10219"/>
        <v>0</v>
      </c>
      <c r="AL3882" s="12">
        <f t="shared" si="10219"/>
        <v>0</v>
      </c>
      <c r="AM3882" s="12">
        <f t="shared" si="10219"/>
        <v>0</v>
      </c>
      <c r="AN3882" s="12">
        <f t="shared" si="10219"/>
        <v>0</v>
      </c>
      <c r="AO3882" s="12">
        <f t="shared" si="10219"/>
        <v>0</v>
      </c>
      <c r="AP3882" s="12">
        <f t="shared" ref="AP3882" si="10220">SUM(AP3883:AP3884)</f>
        <v>0</v>
      </c>
      <c r="AQ3882" s="12">
        <f t="shared" si="10219"/>
        <v>0</v>
      </c>
      <c r="AR3882" s="12">
        <f t="shared" si="10219"/>
        <v>0</v>
      </c>
      <c r="AS3882" s="12">
        <f t="shared" si="10219"/>
        <v>0</v>
      </c>
      <c r="AT3882" s="12">
        <f t="shared" si="10219"/>
        <v>0</v>
      </c>
      <c r="AU3882" s="12">
        <f t="shared" si="10219"/>
        <v>0</v>
      </c>
      <c r="AV3882" s="12">
        <f t="shared" si="10219"/>
        <v>0</v>
      </c>
      <c r="AW3882" s="12">
        <f t="shared" si="10219"/>
        <v>0</v>
      </c>
      <c r="AX3882" s="12">
        <f t="shared" si="10219"/>
        <v>0</v>
      </c>
      <c r="AY3882" s="12">
        <f t="shared" si="10219"/>
        <v>0</v>
      </c>
      <c r="AZ3882" s="12">
        <v>0</v>
      </c>
      <c r="BA3882" s="12">
        <v>0</v>
      </c>
      <c r="BB3882" s="12">
        <f t="shared" ref="BB3882:BQ3882" si="10221">SUM(BB3883:BB3884)</f>
        <v>0</v>
      </c>
      <c r="BC3882" s="12">
        <f t="shared" si="10221"/>
        <v>10</v>
      </c>
      <c r="BD3882" s="12">
        <f t="shared" si="10221"/>
        <v>0</v>
      </c>
      <c r="BE3882" s="12">
        <f t="shared" si="10221"/>
        <v>2400</v>
      </c>
      <c r="BF3882" s="12">
        <f t="shared" si="10221"/>
        <v>0</v>
      </c>
      <c r="BG3882" s="12">
        <f t="shared" si="10221"/>
        <v>0</v>
      </c>
      <c r="BH3882" s="12">
        <f t="shared" ref="BH3882" si="10222">SUM(BH3883:BH3884)</f>
        <v>2410</v>
      </c>
      <c r="BI3882" s="12">
        <f t="shared" si="10221"/>
        <v>0</v>
      </c>
      <c r="BJ3882" s="12">
        <f t="shared" si="10221"/>
        <v>0</v>
      </c>
      <c r="BK3882" s="12">
        <f t="shared" si="10221"/>
        <v>10</v>
      </c>
      <c r="BL3882" s="12">
        <f t="shared" si="10221"/>
        <v>0</v>
      </c>
      <c r="BM3882" s="12">
        <f t="shared" si="10221"/>
        <v>0</v>
      </c>
      <c r="BN3882" s="12">
        <f t="shared" si="10221"/>
        <v>0</v>
      </c>
      <c r="BO3882" s="12">
        <f t="shared" si="10221"/>
        <v>0</v>
      </c>
      <c r="BP3882" s="12">
        <f t="shared" si="10221"/>
        <v>2400</v>
      </c>
      <c r="BQ3882" s="12">
        <f t="shared" si="10221"/>
        <v>0</v>
      </c>
      <c r="BR3882" s="12">
        <v>2410</v>
      </c>
      <c r="BS3882" s="12">
        <v>0</v>
      </c>
      <c r="BT3882" s="12">
        <f t="shared" ref="BT3882:BZ3882" si="10223">SUM(BT3883:BT3884)</f>
        <v>86000</v>
      </c>
      <c r="BU3882" s="12">
        <f t="shared" si="10223"/>
        <v>80000</v>
      </c>
      <c r="BV3882" s="12">
        <f t="shared" si="10223"/>
        <v>40000</v>
      </c>
      <c r="BW3882" s="12">
        <f t="shared" si="10223"/>
        <v>40000</v>
      </c>
      <c r="BX3882" s="12">
        <f t="shared" si="10223"/>
        <v>40000</v>
      </c>
      <c r="BY3882" s="12">
        <f t="shared" si="10223"/>
        <v>0</v>
      </c>
      <c r="BZ3882" s="12">
        <f t="shared" si="10223"/>
        <v>0</v>
      </c>
      <c r="CA3882" s="12">
        <f t="shared" si="10154"/>
        <v>80000</v>
      </c>
      <c r="CB3882" s="124">
        <f t="shared" si="10165"/>
        <v>100</v>
      </c>
    </row>
    <row r="3883" spans="1:80" x14ac:dyDescent="0.25">
      <c r="A3883" s="4" t="s">
        <v>928</v>
      </c>
      <c r="B3883" s="4" t="s">
        <v>88</v>
      </c>
      <c r="C3883" s="4" t="s">
        <v>1609</v>
      </c>
      <c r="D3883" s="79" t="s">
        <v>1610</v>
      </c>
      <c r="E3883" s="89">
        <v>8213</v>
      </c>
      <c r="F3883" s="79"/>
      <c r="G3883" s="75" t="s">
        <v>1906</v>
      </c>
      <c r="H3883" s="13" t="s">
        <v>81</v>
      </c>
      <c r="I3883" s="14">
        <v>30000</v>
      </c>
      <c r="J3883" s="14">
        <f t="shared" si="10153"/>
        <v>20000</v>
      </c>
      <c r="K3883" s="14">
        <v>15000</v>
      </c>
      <c r="L3883" s="14">
        <f t="shared" si="10156"/>
        <v>5000</v>
      </c>
      <c r="M3883" s="14">
        <v>5000</v>
      </c>
      <c r="N3883" s="14">
        <v>0</v>
      </c>
      <c r="O3883" s="14">
        <v>0</v>
      </c>
      <c r="P3883" s="14">
        <v>0</v>
      </c>
      <c r="Q3883" s="14">
        <v>0</v>
      </c>
      <c r="R3883" s="14">
        <v>5000</v>
      </c>
      <c r="S3883" s="14"/>
      <c r="T3883" s="14"/>
      <c r="U3883" s="14"/>
      <c r="V3883" s="14"/>
      <c r="W3883" s="14"/>
      <c r="X3883" s="14">
        <f t="shared" si="10193"/>
        <v>5000</v>
      </c>
      <c r="Y3883" s="14"/>
      <c r="Z3883" s="14"/>
      <c r="AA3883" s="14"/>
      <c r="AB3883" s="14"/>
      <c r="AC3883" s="14"/>
      <c r="AD3883" s="14"/>
      <c r="AE3883" s="14"/>
      <c r="AF3883" s="14">
        <v>1014</v>
      </c>
      <c r="AG3883" s="14"/>
      <c r="AH3883" s="14">
        <v>1014</v>
      </c>
      <c r="AI3883" s="14">
        <v>3986</v>
      </c>
      <c r="AJ3883" s="14">
        <v>0</v>
      </c>
      <c r="AK3883" s="14"/>
      <c r="AL3883" s="14"/>
      <c r="AM3883" s="14"/>
      <c r="AN3883" s="14"/>
      <c r="AO3883" s="14"/>
      <c r="AP3883" s="14">
        <f t="shared" si="10194"/>
        <v>0</v>
      </c>
      <c r="AQ3883" s="14"/>
      <c r="AR3883" s="14"/>
      <c r="AS3883" s="14"/>
      <c r="AT3883" s="14"/>
      <c r="AU3883" s="14"/>
      <c r="AV3883" s="14"/>
      <c r="AW3883" s="14"/>
      <c r="AX3883" s="14"/>
      <c r="AY3883" s="14"/>
      <c r="AZ3883" s="14">
        <v>0</v>
      </c>
      <c r="BA3883" s="14">
        <v>0</v>
      </c>
      <c r="BB3883" s="14">
        <v>0</v>
      </c>
      <c r="BC3883" s="14">
        <v>10</v>
      </c>
      <c r="BD3883" s="14"/>
      <c r="BE3883" s="14">
        <v>2400</v>
      </c>
      <c r="BF3883" s="14"/>
      <c r="BG3883" s="14"/>
      <c r="BH3883" s="14">
        <f t="shared" si="10195"/>
        <v>2410</v>
      </c>
      <c r="BI3883" s="14"/>
      <c r="BJ3883" s="14"/>
      <c r="BK3883" s="14">
        <v>10</v>
      </c>
      <c r="BL3883" s="14"/>
      <c r="BM3883" s="14"/>
      <c r="BN3883" s="14"/>
      <c r="BO3883" s="14"/>
      <c r="BP3883" s="14">
        <v>2400</v>
      </c>
      <c r="BQ3883" s="14"/>
      <c r="BR3883" s="14">
        <v>2410</v>
      </c>
      <c r="BS3883" s="14">
        <v>0</v>
      </c>
      <c r="BT3883" s="14">
        <v>30000</v>
      </c>
      <c r="BU3883" s="14">
        <v>25000</v>
      </c>
      <c r="BV3883" s="14">
        <v>12500</v>
      </c>
      <c r="BW3883" s="14">
        <f t="shared" si="10175"/>
        <v>12500</v>
      </c>
      <c r="BX3883" s="14">
        <v>12500</v>
      </c>
      <c r="BY3883" s="14"/>
      <c r="BZ3883" s="14"/>
      <c r="CA3883" s="14">
        <f t="shared" si="10154"/>
        <v>25000</v>
      </c>
      <c r="CB3883" s="122">
        <f t="shared" si="10165"/>
        <v>100</v>
      </c>
    </row>
    <row r="3884" spans="1:80" x14ac:dyDescent="0.25">
      <c r="A3884" s="4" t="s">
        <v>928</v>
      </c>
      <c r="B3884" s="4" t="s">
        <v>88</v>
      </c>
      <c r="C3884" s="4" t="s">
        <v>1609</v>
      </c>
      <c r="D3884" s="79" t="s">
        <v>1610</v>
      </c>
      <c r="E3884" s="89">
        <v>8216</v>
      </c>
      <c r="F3884" s="79"/>
      <c r="G3884" s="75" t="s">
        <v>1906</v>
      </c>
      <c r="H3884" s="13" t="s">
        <v>319</v>
      </c>
      <c r="I3884" s="14">
        <v>12000</v>
      </c>
      <c r="J3884" s="14">
        <f t="shared" si="10153"/>
        <v>16000</v>
      </c>
      <c r="K3884" s="14">
        <v>15000</v>
      </c>
      <c r="L3884" s="14">
        <f t="shared" si="10156"/>
        <v>1000</v>
      </c>
      <c r="M3884" s="14">
        <v>1000</v>
      </c>
      <c r="N3884" s="14">
        <v>0</v>
      </c>
      <c r="O3884" s="14">
        <v>0</v>
      </c>
      <c r="P3884" s="14">
        <v>0</v>
      </c>
      <c r="Q3884" s="14">
        <v>0</v>
      </c>
      <c r="R3884" s="14">
        <v>1000</v>
      </c>
      <c r="S3884" s="14"/>
      <c r="T3884" s="14"/>
      <c r="U3884" s="14"/>
      <c r="V3884" s="14"/>
      <c r="W3884" s="14"/>
      <c r="X3884" s="14">
        <f t="shared" si="10193"/>
        <v>1000</v>
      </c>
      <c r="Y3884" s="14"/>
      <c r="Z3884" s="14"/>
      <c r="AA3884" s="14"/>
      <c r="AB3884" s="14"/>
      <c r="AC3884" s="14"/>
      <c r="AD3884" s="14"/>
      <c r="AE3884" s="14"/>
      <c r="AF3884" s="14"/>
      <c r="AG3884" s="14"/>
      <c r="AH3884" s="14">
        <v>0</v>
      </c>
      <c r="AI3884" s="14">
        <v>1000</v>
      </c>
      <c r="AJ3884" s="14">
        <v>0</v>
      </c>
      <c r="AK3884" s="14"/>
      <c r="AL3884" s="14"/>
      <c r="AM3884" s="14"/>
      <c r="AN3884" s="14"/>
      <c r="AO3884" s="14"/>
      <c r="AP3884" s="14">
        <f t="shared" si="10194"/>
        <v>0</v>
      </c>
      <c r="AQ3884" s="14"/>
      <c r="AR3884" s="14"/>
      <c r="AS3884" s="14"/>
      <c r="AT3884" s="14"/>
      <c r="AU3884" s="14"/>
      <c r="AV3884" s="14"/>
      <c r="AW3884" s="14"/>
      <c r="AX3884" s="14"/>
      <c r="AY3884" s="14"/>
      <c r="AZ3884" s="14">
        <v>0</v>
      </c>
      <c r="BA3884" s="14">
        <v>0</v>
      </c>
      <c r="BB3884" s="14">
        <v>0</v>
      </c>
      <c r="BC3884" s="14"/>
      <c r="BD3884" s="14"/>
      <c r="BE3884" s="14"/>
      <c r="BF3884" s="14"/>
      <c r="BG3884" s="14"/>
      <c r="BH3884" s="14">
        <f t="shared" si="10195"/>
        <v>0</v>
      </c>
      <c r="BI3884" s="14"/>
      <c r="BJ3884" s="14"/>
      <c r="BK3884" s="14"/>
      <c r="BL3884" s="14"/>
      <c r="BM3884" s="14"/>
      <c r="BN3884" s="14"/>
      <c r="BO3884" s="14"/>
      <c r="BP3884" s="14"/>
      <c r="BQ3884" s="14"/>
      <c r="BR3884" s="14">
        <v>0</v>
      </c>
      <c r="BS3884" s="14">
        <v>0</v>
      </c>
      <c r="BT3884" s="14">
        <v>56000</v>
      </c>
      <c r="BU3884" s="14">
        <v>55000</v>
      </c>
      <c r="BV3884" s="14">
        <v>27500</v>
      </c>
      <c r="BW3884" s="14">
        <f t="shared" si="10175"/>
        <v>27500</v>
      </c>
      <c r="BX3884" s="14">
        <v>27500</v>
      </c>
      <c r="BY3884" s="14"/>
      <c r="BZ3884" s="14"/>
      <c r="CA3884" s="14">
        <f t="shared" si="10154"/>
        <v>55000</v>
      </c>
      <c r="CB3884" s="122">
        <f t="shared" si="10165"/>
        <v>100</v>
      </c>
    </row>
    <row r="3885" spans="1:80" x14ac:dyDescent="0.25">
      <c r="A3885" s="13" t="s">
        <v>1</v>
      </c>
      <c r="B3885" s="13" t="s">
        <v>1</v>
      </c>
      <c r="C3885" s="13" t="s">
        <v>1</v>
      </c>
      <c r="D3885" s="74" t="s">
        <v>1</v>
      </c>
      <c r="E3885" s="74" t="s">
        <v>1</v>
      </c>
      <c r="F3885" s="74" t="s">
        <v>1</v>
      </c>
      <c r="G3885" s="13" t="s">
        <v>1</v>
      </c>
      <c r="H3885" s="10" t="s">
        <v>1619</v>
      </c>
      <c r="I3885" s="11">
        <f>SUM(I3855,I3878,I3881)</f>
        <v>3790906</v>
      </c>
      <c r="J3885" s="11">
        <f t="shared" si="10153"/>
        <v>4440952</v>
      </c>
      <c r="K3885" s="11">
        <f t="shared" ref="K3885" si="10224">SUM(K3855,K3878,K3881)</f>
        <v>4425812</v>
      </c>
      <c r="L3885" s="11">
        <f t="shared" si="10156"/>
        <v>15140</v>
      </c>
      <c r="M3885" s="11">
        <f t="shared" ref="M3885:Q3885" si="10225">SUM(M3855,M3878,M3881)</f>
        <v>15140</v>
      </c>
      <c r="N3885" s="11">
        <f t="shared" si="10225"/>
        <v>0</v>
      </c>
      <c r="O3885" s="11">
        <f t="shared" si="10225"/>
        <v>0</v>
      </c>
      <c r="P3885" s="11">
        <f t="shared" si="10225"/>
        <v>0</v>
      </c>
      <c r="Q3885" s="11">
        <f t="shared" si="10225"/>
        <v>0</v>
      </c>
      <c r="R3885" s="11">
        <f t="shared" ref="R3885:AG3885" si="10226">SUM(R3855,R3878,R3881)</f>
        <v>15140</v>
      </c>
      <c r="S3885" s="11">
        <f t="shared" si="10226"/>
        <v>0</v>
      </c>
      <c r="T3885" s="11">
        <f t="shared" si="10226"/>
        <v>0</v>
      </c>
      <c r="U3885" s="11">
        <f t="shared" si="10226"/>
        <v>0</v>
      </c>
      <c r="V3885" s="11">
        <f t="shared" si="10226"/>
        <v>0</v>
      </c>
      <c r="W3885" s="11">
        <f t="shared" si="10226"/>
        <v>0</v>
      </c>
      <c r="X3885" s="11">
        <f t="shared" si="10226"/>
        <v>15140</v>
      </c>
      <c r="Y3885" s="11">
        <f t="shared" si="10226"/>
        <v>1080</v>
      </c>
      <c r="Z3885" s="11">
        <f t="shared" si="10226"/>
        <v>1990</v>
      </c>
      <c r="AA3885" s="11">
        <f t="shared" si="10226"/>
        <v>1120</v>
      </c>
      <c r="AB3885" s="11">
        <f t="shared" si="10226"/>
        <v>899</v>
      </c>
      <c r="AC3885" s="11">
        <f t="shared" si="10226"/>
        <v>1440</v>
      </c>
      <c r="AD3885" s="11">
        <f t="shared" si="10226"/>
        <v>1545</v>
      </c>
      <c r="AE3885" s="11">
        <f t="shared" si="10226"/>
        <v>0</v>
      </c>
      <c r="AF3885" s="11">
        <f t="shared" si="10226"/>
        <v>2080</v>
      </c>
      <c r="AG3885" s="11">
        <f t="shared" si="10226"/>
        <v>0</v>
      </c>
      <c r="AH3885" s="11">
        <v>10154</v>
      </c>
      <c r="AI3885" s="11">
        <v>4986</v>
      </c>
      <c r="AJ3885" s="11">
        <f t="shared" ref="AJ3885:AY3885" si="10227">SUM(AJ3855,AJ3878,AJ3881)</f>
        <v>0</v>
      </c>
      <c r="AK3885" s="11">
        <f t="shared" si="10227"/>
        <v>0</v>
      </c>
      <c r="AL3885" s="11">
        <f t="shared" si="10227"/>
        <v>0</v>
      </c>
      <c r="AM3885" s="11">
        <f t="shared" si="10227"/>
        <v>0</v>
      </c>
      <c r="AN3885" s="11">
        <f t="shared" si="10227"/>
        <v>0</v>
      </c>
      <c r="AO3885" s="11">
        <f t="shared" si="10227"/>
        <v>0</v>
      </c>
      <c r="AP3885" s="11">
        <f t="shared" si="10227"/>
        <v>0</v>
      </c>
      <c r="AQ3885" s="11">
        <f t="shared" si="10227"/>
        <v>0</v>
      </c>
      <c r="AR3885" s="11">
        <f t="shared" si="10227"/>
        <v>0</v>
      </c>
      <c r="AS3885" s="11">
        <f t="shared" si="10227"/>
        <v>0</v>
      </c>
      <c r="AT3885" s="11">
        <f t="shared" si="10227"/>
        <v>0</v>
      </c>
      <c r="AU3885" s="11">
        <f t="shared" si="10227"/>
        <v>0</v>
      </c>
      <c r="AV3885" s="11">
        <f t="shared" si="10227"/>
        <v>0</v>
      </c>
      <c r="AW3885" s="11">
        <f t="shared" si="10227"/>
        <v>0</v>
      </c>
      <c r="AX3885" s="11">
        <f t="shared" si="10227"/>
        <v>0</v>
      </c>
      <c r="AY3885" s="11">
        <f t="shared" si="10227"/>
        <v>0</v>
      </c>
      <c r="AZ3885" s="11">
        <v>0</v>
      </c>
      <c r="BA3885" s="11">
        <v>0</v>
      </c>
      <c r="BB3885" s="11">
        <f t="shared" ref="BB3885:BQ3885" si="10228">SUM(BB3855,BB3878,BB3881)</f>
        <v>0</v>
      </c>
      <c r="BC3885" s="11">
        <f t="shared" si="10228"/>
        <v>12265</v>
      </c>
      <c r="BD3885" s="11">
        <f t="shared" si="10228"/>
        <v>0</v>
      </c>
      <c r="BE3885" s="11">
        <f t="shared" si="10228"/>
        <v>38477</v>
      </c>
      <c r="BF3885" s="11">
        <f t="shared" si="10228"/>
        <v>0</v>
      </c>
      <c r="BG3885" s="11">
        <f t="shared" si="10228"/>
        <v>0</v>
      </c>
      <c r="BH3885" s="11">
        <f t="shared" si="10228"/>
        <v>50742</v>
      </c>
      <c r="BI3885" s="11">
        <f t="shared" si="10228"/>
        <v>0</v>
      </c>
      <c r="BJ3885" s="11">
        <f t="shared" si="10228"/>
        <v>8485</v>
      </c>
      <c r="BK3885" s="11">
        <f t="shared" si="10228"/>
        <v>15289</v>
      </c>
      <c r="BL3885" s="11">
        <f t="shared" si="10228"/>
        <v>0</v>
      </c>
      <c r="BM3885" s="11">
        <f t="shared" si="10228"/>
        <v>0</v>
      </c>
      <c r="BN3885" s="11">
        <f t="shared" si="10228"/>
        <v>0</v>
      </c>
      <c r="BO3885" s="11">
        <f t="shared" si="10228"/>
        <v>3500</v>
      </c>
      <c r="BP3885" s="11">
        <f t="shared" si="10228"/>
        <v>9400</v>
      </c>
      <c r="BQ3885" s="11">
        <f t="shared" si="10228"/>
        <v>14068</v>
      </c>
      <c r="BR3885" s="11">
        <v>50742</v>
      </c>
      <c r="BS3885" s="11">
        <v>0</v>
      </c>
      <c r="BT3885" s="11">
        <f t="shared" ref="BT3885:BZ3885" si="10229">SUM(BT3855,BT3878,BT3881)</f>
        <v>4699359</v>
      </c>
      <c r="BU3885" s="11">
        <f t="shared" si="10229"/>
        <v>4696135</v>
      </c>
      <c r="BV3885" s="11">
        <f t="shared" si="10229"/>
        <v>2513211</v>
      </c>
      <c r="BW3885" s="11">
        <f t="shared" si="10229"/>
        <v>1196090</v>
      </c>
      <c r="BX3885" s="11">
        <f t="shared" si="10229"/>
        <v>455710</v>
      </c>
      <c r="BY3885" s="11">
        <f t="shared" si="10229"/>
        <v>370190</v>
      </c>
      <c r="BZ3885" s="11">
        <f t="shared" si="10229"/>
        <v>370190</v>
      </c>
      <c r="CA3885" s="11">
        <f t="shared" si="10154"/>
        <v>3709301</v>
      </c>
      <c r="CB3885" s="123">
        <f t="shared" si="10165"/>
        <v>78.986251459977197</v>
      </c>
    </row>
    <row r="3886" spans="1:80" ht="15.75" thickBot="1" x14ac:dyDescent="0.3">
      <c r="A3886" s="13" t="s">
        <v>1</v>
      </c>
      <c r="B3886" s="13" t="s">
        <v>1</v>
      </c>
      <c r="C3886" s="13" t="s">
        <v>1</v>
      </c>
      <c r="D3886" s="74" t="s">
        <v>1</v>
      </c>
      <c r="E3886" s="74" t="s">
        <v>1</v>
      </c>
      <c r="F3886" s="74" t="s">
        <v>1</v>
      </c>
      <c r="G3886" s="13" t="s">
        <v>1</v>
      </c>
      <c r="H3886" s="2" t="s">
        <v>83</v>
      </c>
      <c r="I3886" s="12">
        <v>74</v>
      </c>
      <c r="J3886" s="12">
        <f t="shared" si="10153"/>
        <v>74</v>
      </c>
      <c r="K3886" s="12">
        <v>74</v>
      </c>
      <c r="L3886" s="13"/>
      <c r="M3886" s="13" t="s">
        <v>1</v>
      </c>
      <c r="N3886" s="13" t="s">
        <v>1</v>
      </c>
      <c r="O3886" s="13" t="s">
        <v>1</v>
      </c>
      <c r="P3886" s="27"/>
      <c r="Q3886" s="13" t="s">
        <v>1</v>
      </c>
      <c r="R3886" s="13" t="s">
        <v>1</v>
      </c>
      <c r="S3886" s="13"/>
      <c r="T3886" s="13"/>
      <c r="U3886" s="13"/>
      <c r="V3886" s="13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>
        <v>0</v>
      </c>
      <c r="AI3886" s="13">
        <v>0</v>
      </c>
      <c r="AJ3886" s="13" t="s">
        <v>1</v>
      </c>
      <c r="AK3886" s="13"/>
      <c r="AL3886" s="13"/>
      <c r="AM3886" s="13"/>
      <c r="AN3886" s="13"/>
      <c r="AO3886" s="13"/>
      <c r="AP3886" s="13"/>
      <c r="AQ3886" s="13"/>
      <c r="AR3886" s="13"/>
      <c r="AS3886" s="13"/>
      <c r="AT3886" s="13"/>
      <c r="AU3886" s="13"/>
      <c r="AV3886" s="13"/>
      <c r="AW3886" s="13"/>
      <c r="AX3886" s="13"/>
      <c r="AY3886" s="13"/>
      <c r="AZ3886" s="13">
        <v>0</v>
      </c>
      <c r="BA3886" s="13">
        <v>0</v>
      </c>
      <c r="BB3886" s="13" t="s">
        <v>1</v>
      </c>
      <c r="BC3886" s="13"/>
      <c r="BD3886" s="13"/>
      <c r="BE3886" s="13"/>
      <c r="BF3886" s="13"/>
      <c r="BG3886" s="13"/>
      <c r="BH3886" s="13"/>
      <c r="BI3886" s="13"/>
      <c r="BJ3886" s="13"/>
      <c r="BK3886" s="13"/>
      <c r="BL3886" s="13"/>
      <c r="BM3886" s="13"/>
      <c r="BN3886" s="13"/>
      <c r="BO3886" s="13"/>
      <c r="BP3886" s="13"/>
      <c r="BQ3886" s="13"/>
      <c r="BR3886" s="13">
        <v>0</v>
      </c>
      <c r="BS3886" s="13">
        <v>0</v>
      </c>
      <c r="BT3886" s="12">
        <v>74</v>
      </c>
      <c r="BU3886" s="12">
        <v>74</v>
      </c>
      <c r="BV3886" s="12"/>
      <c r="BW3886" s="12">
        <f t="shared" si="10175"/>
        <v>0</v>
      </c>
      <c r="BX3886" s="12"/>
      <c r="BY3886" s="12"/>
      <c r="BZ3886" s="12"/>
      <c r="CA3886" s="12">
        <f t="shared" si="10154"/>
        <v>0</v>
      </c>
      <c r="CB3886" s="124"/>
    </row>
    <row r="3887" spans="1:80" ht="69.75" customHeight="1" thickBot="1" x14ac:dyDescent="0.3">
      <c r="A3887" s="133" t="s">
        <v>1</v>
      </c>
      <c r="B3887" s="133" t="s">
        <v>1</v>
      </c>
      <c r="C3887" s="133" t="s">
        <v>1</v>
      </c>
      <c r="D3887" s="135" t="s">
        <v>1</v>
      </c>
      <c r="E3887" s="135" t="s">
        <v>1</v>
      </c>
      <c r="F3887" s="135" t="s">
        <v>1</v>
      </c>
      <c r="G3887" s="137" t="s">
        <v>1</v>
      </c>
      <c r="H3887" s="5" t="s">
        <v>84</v>
      </c>
      <c r="I3887" s="5" t="s">
        <v>11</v>
      </c>
      <c r="J3887" s="5" t="s">
        <v>1809</v>
      </c>
      <c r="K3887" s="5" t="s">
        <v>12</v>
      </c>
      <c r="L3887" s="5" t="s">
        <v>13</v>
      </c>
      <c r="M3887" s="5" t="s">
        <v>14</v>
      </c>
      <c r="N3887" s="5" t="s">
        <v>15</v>
      </c>
      <c r="O3887" s="5" t="s">
        <v>16</v>
      </c>
      <c r="P3887" s="5" t="s">
        <v>17</v>
      </c>
      <c r="Q3887" s="5" t="s">
        <v>18</v>
      </c>
      <c r="R3887" s="71" t="s">
        <v>14</v>
      </c>
      <c r="S3887" s="71" t="s">
        <v>1843</v>
      </c>
      <c r="T3887" s="71" t="s">
        <v>1797</v>
      </c>
      <c r="U3887" s="71" t="s">
        <v>1832</v>
      </c>
      <c r="V3887" s="71" t="s">
        <v>1833</v>
      </c>
      <c r="W3887" s="71" t="s">
        <v>1834</v>
      </c>
      <c r="X3887" s="71" t="s">
        <v>1847</v>
      </c>
      <c r="Y3887" s="71" t="s">
        <v>1844</v>
      </c>
      <c r="Z3887" s="71" t="s">
        <v>1835</v>
      </c>
      <c r="AA3887" s="71" t="s">
        <v>1836</v>
      </c>
      <c r="AB3887" s="71" t="s">
        <v>1837</v>
      </c>
      <c r="AC3887" s="71" t="s">
        <v>1838</v>
      </c>
      <c r="AD3887" s="71" t="s">
        <v>1839</v>
      </c>
      <c r="AE3887" s="71" t="s">
        <v>1840</v>
      </c>
      <c r="AF3887" s="71" t="s">
        <v>1845</v>
      </c>
      <c r="AG3887" s="71" t="s">
        <v>1846</v>
      </c>
      <c r="AH3887" s="71" t="s">
        <v>1841</v>
      </c>
      <c r="AI3887" s="71" t="s">
        <v>1842</v>
      </c>
      <c r="AJ3887" s="72" t="s">
        <v>15</v>
      </c>
      <c r="AK3887" s="72" t="s">
        <v>1843</v>
      </c>
      <c r="AL3887" s="72" t="s">
        <v>1797</v>
      </c>
      <c r="AM3887" s="72" t="s">
        <v>1832</v>
      </c>
      <c r="AN3887" s="72" t="s">
        <v>1833</v>
      </c>
      <c r="AO3887" s="72" t="s">
        <v>1834</v>
      </c>
      <c r="AP3887" s="72" t="s">
        <v>1848</v>
      </c>
      <c r="AQ3887" s="72" t="s">
        <v>1844</v>
      </c>
      <c r="AR3887" s="72" t="s">
        <v>1835</v>
      </c>
      <c r="AS3887" s="72" t="s">
        <v>1836</v>
      </c>
      <c r="AT3887" s="72" t="s">
        <v>1837</v>
      </c>
      <c r="AU3887" s="72" t="s">
        <v>1838</v>
      </c>
      <c r="AV3887" s="72" t="s">
        <v>1839</v>
      </c>
      <c r="AW3887" s="72" t="s">
        <v>1840</v>
      </c>
      <c r="AX3887" s="72" t="s">
        <v>1845</v>
      </c>
      <c r="AY3887" s="72" t="s">
        <v>1846</v>
      </c>
      <c r="AZ3887" s="72" t="s">
        <v>1841</v>
      </c>
      <c r="BA3887" s="72" t="s">
        <v>1842</v>
      </c>
      <c r="BB3887" s="73" t="s">
        <v>16</v>
      </c>
      <c r="BC3887" s="73" t="s">
        <v>1843</v>
      </c>
      <c r="BD3887" s="73" t="s">
        <v>1797</v>
      </c>
      <c r="BE3887" s="73" t="s">
        <v>1832</v>
      </c>
      <c r="BF3887" s="73" t="s">
        <v>1833</v>
      </c>
      <c r="BG3887" s="73" t="s">
        <v>1834</v>
      </c>
      <c r="BH3887" s="73" t="s">
        <v>1849</v>
      </c>
      <c r="BI3887" s="73" t="s">
        <v>1844</v>
      </c>
      <c r="BJ3887" s="73" t="s">
        <v>1835</v>
      </c>
      <c r="BK3887" s="73" t="s">
        <v>1836</v>
      </c>
      <c r="BL3887" s="73" t="s">
        <v>1837</v>
      </c>
      <c r="BM3887" s="73" t="s">
        <v>1838</v>
      </c>
      <c r="BN3887" s="73" t="s">
        <v>1839</v>
      </c>
      <c r="BO3887" s="73" t="s">
        <v>1840</v>
      </c>
      <c r="BP3887" s="73" t="s">
        <v>1845</v>
      </c>
      <c r="BQ3887" s="73" t="s">
        <v>1846</v>
      </c>
      <c r="BR3887" s="73" t="s">
        <v>1841</v>
      </c>
      <c r="BS3887" s="73" t="s">
        <v>1842</v>
      </c>
      <c r="BT3887" s="5" t="s">
        <v>1911</v>
      </c>
      <c r="BU3887" s="5" t="s">
        <v>1942</v>
      </c>
      <c r="BV3887" s="5" t="s">
        <v>1943</v>
      </c>
      <c r="BW3887" s="5" t="s">
        <v>1944</v>
      </c>
      <c r="BX3887" s="5" t="s">
        <v>1945</v>
      </c>
      <c r="BY3887" s="5" t="s">
        <v>1946</v>
      </c>
      <c r="BZ3887" s="5" t="s">
        <v>1947</v>
      </c>
      <c r="CA3887" s="5" t="s">
        <v>1948</v>
      </c>
      <c r="CB3887" s="120" t="s">
        <v>1916</v>
      </c>
    </row>
    <row r="3888" spans="1:80" x14ac:dyDescent="0.25">
      <c r="A3888" s="134"/>
      <c r="B3888" s="134"/>
      <c r="C3888" s="134"/>
      <c r="D3888" s="136"/>
      <c r="E3888" s="136"/>
      <c r="F3888" s="136"/>
      <c r="G3888" s="138"/>
      <c r="H3888" s="15" t="s">
        <v>1</v>
      </c>
      <c r="I3888" s="9" t="s">
        <v>19</v>
      </c>
      <c r="J3888" s="9">
        <v>1</v>
      </c>
      <c r="K3888" s="9" t="s">
        <v>20</v>
      </c>
      <c r="L3888" s="9" t="s">
        <v>21</v>
      </c>
      <c r="M3888" s="9" t="s">
        <v>22</v>
      </c>
      <c r="N3888" s="9" t="s">
        <v>23</v>
      </c>
      <c r="O3888" s="9" t="s">
        <v>24</v>
      </c>
      <c r="P3888" s="9" t="s">
        <v>25</v>
      </c>
      <c r="Q3888" s="9" t="s">
        <v>26</v>
      </c>
      <c r="R3888" s="9">
        <v>1</v>
      </c>
      <c r="S3888" s="9">
        <v>2</v>
      </c>
      <c r="T3888" s="9">
        <v>3</v>
      </c>
      <c r="U3888" s="9">
        <v>4</v>
      </c>
      <c r="V3888" s="9">
        <v>5</v>
      </c>
      <c r="W3888" s="9">
        <v>6</v>
      </c>
      <c r="X3888" s="9">
        <v>7</v>
      </c>
      <c r="Y3888" s="9">
        <v>8</v>
      </c>
      <c r="Z3888" s="9">
        <v>9</v>
      </c>
      <c r="AA3888" s="9">
        <v>10</v>
      </c>
      <c r="AB3888" s="9">
        <v>11</v>
      </c>
      <c r="AC3888" s="9">
        <v>12</v>
      </c>
      <c r="AD3888" s="9">
        <v>13</v>
      </c>
      <c r="AE3888" s="9">
        <v>14</v>
      </c>
      <c r="AF3888" s="9">
        <v>15</v>
      </c>
      <c r="AG3888" s="9">
        <v>16</v>
      </c>
      <c r="AH3888" s="9">
        <v>20</v>
      </c>
      <c r="AI3888" s="9">
        <v>21</v>
      </c>
      <c r="AJ3888" s="9">
        <v>1</v>
      </c>
      <c r="AK3888" s="9">
        <v>2</v>
      </c>
      <c r="AL3888" s="9">
        <v>3</v>
      </c>
      <c r="AM3888" s="9">
        <v>4</v>
      </c>
      <c r="AN3888" s="9">
        <v>5</v>
      </c>
      <c r="AO3888" s="9">
        <v>6</v>
      </c>
      <c r="AP3888" s="9">
        <v>7</v>
      </c>
      <c r="AQ3888" s="9">
        <v>8</v>
      </c>
      <c r="AR3888" s="9">
        <v>9</v>
      </c>
      <c r="AS3888" s="9">
        <v>10</v>
      </c>
      <c r="AT3888" s="9">
        <v>11</v>
      </c>
      <c r="AU3888" s="9">
        <v>12</v>
      </c>
      <c r="AV3888" s="9">
        <v>13</v>
      </c>
      <c r="AW3888" s="9">
        <v>14</v>
      </c>
      <c r="AX3888" s="9">
        <v>15</v>
      </c>
      <c r="AY3888" s="9">
        <v>16</v>
      </c>
      <c r="AZ3888" s="9">
        <v>20</v>
      </c>
      <c r="BA3888" s="9">
        <v>21</v>
      </c>
      <c r="BB3888" s="9">
        <v>1</v>
      </c>
      <c r="BC3888" s="9">
        <v>2</v>
      </c>
      <c r="BD3888" s="9">
        <v>3</v>
      </c>
      <c r="BE3888" s="9">
        <v>4</v>
      </c>
      <c r="BF3888" s="9">
        <v>5</v>
      </c>
      <c r="BG3888" s="9">
        <v>6</v>
      </c>
      <c r="BH3888" s="9">
        <v>7</v>
      </c>
      <c r="BI3888" s="9">
        <v>8</v>
      </c>
      <c r="BJ3888" s="9">
        <v>9</v>
      </c>
      <c r="BK3888" s="9">
        <v>10</v>
      </c>
      <c r="BL3888" s="9">
        <v>11</v>
      </c>
      <c r="BM3888" s="9">
        <v>12</v>
      </c>
      <c r="BN3888" s="9">
        <v>13</v>
      </c>
      <c r="BO3888" s="9">
        <v>14</v>
      </c>
      <c r="BP3888" s="9">
        <v>15</v>
      </c>
      <c r="BQ3888" s="9">
        <v>16</v>
      </c>
      <c r="BR3888" s="9">
        <v>20</v>
      </c>
      <c r="BS3888" s="9">
        <v>21</v>
      </c>
      <c r="BT3888" s="9">
        <v>1</v>
      </c>
      <c r="BU3888" s="9">
        <v>2</v>
      </c>
      <c r="BV3888" s="9">
        <v>3</v>
      </c>
      <c r="BW3888" s="9" t="s">
        <v>1798</v>
      </c>
      <c r="BX3888" s="9">
        <v>5</v>
      </c>
      <c r="BY3888" s="9">
        <v>6</v>
      </c>
      <c r="BZ3888" s="9">
        <v>7</v>
      </c>
      <c r="CA3888" s="9" t="s">
        <v>1917</v>
      </c>
      <c r="CB3888" s="121">
        <v>9</v>
      </c>
    </row>
    <row r="3889" spans="1:80" x14ac:dyDescent="0.25">
      <c r="A3889" s="134"/>
      <c r="B3889" s="134"/>
      <c r="C3889" s="134"/>
      <c r="D3889" s="136"/>
      <c r="E3889" s="136"/>
      <c r="F3889" s="136"/>
      <c r="G3889" s="138"/>
      <c r="H3889" s="16" t="s">
        <v>1015</v>
      </c>
      <c r="I3889" s="17">
        <f>SUM(I3885)</f>
        <v>3790906</v>
      </c>
      <c r="J3889" s="17">
        <f t="shared" ref="J3889:J3890" si="10230">SUM(K3889,L3889,P3889,Q3889)</f>
        <v>4440952</v>
      </c>
      <c r="K3889" s="17">
        <f t="shared" ref="K3889" si="10231">SUM(K3885)</f>
        <v>4425812</v>
      </c>
      <c r="L3889" s="17">
        <f t="shared" ref="L3889:L3890" si="10232">SUM(M3889:O3889)</f>
        <v>15140</v>
      </c>
      <c r="M3889" s="17">
        <f t="shared" ref="M3889:Q3889" si="10233">SUM(M3885)</f>
        <v>15140</v>
      </c>
      <c r="N3889" s="17">
        <f t="shared" si="10233"/>
        <v>0</v>
      </c>
      <c r="O3889" s="17">
        <f t="shared" si="10233"/>
        <v>0</v>
      </c>
      <c r="P3889" s="17">
        <f t="shared" si="10233"/>
        <v>0</v>
      </c>
      <c r="Q3889" s="17">
        <f t="shared" si="10233"/>
        <v>0</v>
      </c>
      <c r="R3889" s="17">
        <f t="shared" ref="R3889:AG3889" si="10234">SUM(R3885)</f>
        <v>15140</v>
      </c>
      <c r="S3889" s="17">
        <f t="shared" si="10234"/>
        <v>0</v>
      </c>
      <c r="T3889" s="17">
        <f t="shared" si="10234"/>
        <v>0</v>
      </c>
      <c r="U3889" s="17">
        <f t="shared" si="10234"/>
        <v>0</v>
      </c>
      <c r="V3889" s="17">
        <f t="shared" si="10234"/>
        <v>0</v>
      </c>
      <c r="W3889" s="17">
        <f t="shared" si="10234"/>
        <v>0</v>
      </c>
      <c r="X3889" s="17">
        <f t="shared" ref="X3889" si="10235">SUM(X3885)</f>
        <v>15140</v>
      </c>
      <c r="Y3889" s="17">
        <f t="shared" si="10234"/>
        <v>1080</v>
      </c>
      <c r="Z3889" s="17">
        <f t="shared" si="10234"/>
        <v>1990</v>
      </c>
      <c r="AA3889" s="17">
        <f t="shared" si="10234"/>
        <v>1120</v>
      </c>
      <c r="AB3889" s="17">
        <f t="shared" si="10234"/>
        <v>899</v>
      </c>
      <c r="AC3889" s="17">
        <f t="shared" si="10234"/>
        <v>1440</v>
      </c>
      <c r="AD3889" s="17">
        <f t="shared" si="10234"/>
        <v>1545</v>
      </c>
      <c r="AE3889" s="17">
        <f t="shared" si="10234"/>
        <v>0</v>
      </c>
      <c r="AF3889" s="17">
        <f t="shared" si="10234"/>
        <v>2080</v>
      </c>
      <c r="AG3889" s="17">
        <f t="shared" si="10234"/>
        <v>0</v>
      </c>
      <c r="AH3889" s="17">
        <v>10154</v>
      </c>
      <c r="AI3889" s="17">
        <v>4986</v>
      </c>
      <c r="AJ3889" s="17">
        <f t="shared" ref="AJ3889:AY3889" si="10236">SUM(AJ3885)</f>
        <v>0</v>
      </c>
      <c r="AK3889" s="17">
        <f t="shared" si="10236"/>
        <v>0</v>
      </c>
      <c r="AL3889" s="17">
        <f t="shared" si="10236"/>
        <v>0</v>
      </c>
      <c r="AM3889" s="17">
        <f t="shared" si="10236"/>
        <v>0</v>
      </c>
      <c r="AN3889" s="17">
        <f t="shared" si="10236"/>
        <v>0</v>
      </c>
      <c r="AO3889" s="17">
        <f t="shared" si="10236"/>
        <v>0</v>
      </c>
      <c r="AP3889" s="17">
        <f t="shared" ref="AP3889" si="10237">SUM(AP3885)</f>
        <v>0</v>
      </c>
      <c r="AQ3889" s="17">
        <f t="shared" si="10236"/>
        <v>0</v>
      </c>
      <c r="AR3889" s="17">
        <f t="shared" si="10236"/>
        <v>0</v>
      </c>
      <c r="AS3889" s="17">
        <f t="shared" si="10236"/>
        <v>0</v>
      </c>
      <c r="AT3889" s="17">
        <f t="shared" si="10236"/>
        <v>0</v>
      </c>
      <c r="AU3889" s="17">
        <f t="shared" si="10236"/>
        <v>0</v>
      </c>
      <c r="AV3889" s="17">
        <f t="shared" si="10236"/>
        <v>0</v>
      </c>
      <c r="AW3889" s="17">
        <f t="shared" si="10236"/>
        <v>0</v>
      </c>
      <c r="AX3889" s="17">
        <f t="shared" si="10236"/>
        <v>0</v>
      </c>
      <c r="AY3889" s="17">
        <f t="shared" si="10236"/>
        <v>0</v>
      </c>
      <c r="AZ3889" s="17">
        <v>0</v>
      </c>
      <c r="BA3889" s="17">
        <v>0</v>
      </c>
      <c r="BB3889" s="17">
        <f t="shared" ref="BB3889:BQ3889" si="10238">SUM(BB3885)</f>
        <v>0</v>
      </c>
      <c r="BC3889" s="17">
        <f t="shared" si="10238"/>
        <v>12265</v>
      </c>
      <c r="BD3889" s="17">
        <f t="shared" si="10238"/>
        <v>0</v>
      </c>
      <c r="BE3889" s="17">
        <f t="shared" si="10238"/>
        <v>38477</v>
      </c>
      <c r="BF3889" s="17">
        <f t="shared" si="10238"/>
        <v>0</v>
      </c>
      <c r="BG3889" s="17">
        <f t="shared" si="10238"/>
        <v>0</v>
      </c>
      <c r="BH3889" s="17">
        <f t="shared" ref="BH3889" si="10239">SUM(BH3885)</f>
        <v>50742</v>
      </c>
      <c r="BI3889" s="17">
        <f t="shared" si="10238"/>
        <v>0</v>
      </c>
      <c r="BJ3889" s="17">
        <f t="shared" si="10238"/>
        <v>8485</v>
      </c>
      <c r="BK3889" s="17">
        <f t="shared" si="10238"/>
        <v>15289</v>
      </c>
      <c r="BL3889" s="17">
        <f t="shared" si="10238"/>
        <v>0</v>
      </c>
      <c r="BM3889" s="17">
        <f t="shared" si="10238"/>
        <v>0</v>
      </c>
      <c r="BN3889" s="17">
        <f t="shared" si="10238"/>
        <v>0</v>
      </c>
      <c r="BO3889" s="17">
        <f t="shared" si="10238"/>
        <v>3500</v>
      </c>
      <c r="BP3889" s="17">
        <f t="shared" si="10238"/>
        <v>9400</v>
      </c>
      <c r="BQ3889" s="17">
        <f t="shared" si="10238"/>
        <v>14068</v>
      </c>
      <c r="BR3889" s="17">
        <v>50742</v>
      </c>
      <c r="BS3889" s="17">
        <v>0</v>
      </c>
      <c r="BT3889" s="17">
        <f t="shared" ref="BT3889:BW3889" si="10240">SUM(BT3885)</f>
        <v>4699359</v>
      </c>
      <c r="BU3889" s="17">
        <f t="shared" ref="BU3889:BV3889" si="10241">SUM(BU3885)</f>
        <v>4696135</v>
      </c>
      <c r="BV3889" s="17">
        <f t="shared" si="10241"/>
        <v>2513211</v>
      </c>
      <c r="BW3889" s="17">
        <f t="shared" si="10240"/>
        <v>1196090</v>
      </c>
      <c r="BX3889" s="17">
        <f t="shared" ref="BX3889:BZ3889" si="10242">SUM(BX3885)</f>
        <v>455710</v>
      </c>
      <c r="BY3889" s="17">
        <f t="shared" si="10242"/>
        <v>370190</v>
      </c>
      <c r="BZ3889" s="17">
        <f t="shared" si="10242"/>
        <v>370190</v>
      </c>
      <c r="CA3889" s="17">
        <f>BV3889+BW3889</f>
        <v>3709301</v>
      </c>
      <c r="CB3889" s="125">
        <f>IF(BU3889=0,"-",CA3889/BU3889*100)</f>
        <v>78.986251459977197</v>
      </c>
    </row>
    <row r="3890" spans="1:80" x14ac:dyDescent="0.25">
      <c r="A3890" s="134"/>
      <c r="B3890" s="134"/>
      <c r="C3890" s="134"/>
      <c r="D3890" s="136"/>
      <c r="E3890" s="136"/>
      <c r="F3890" s="136"/>
      <c r="G3890" s="138"/>
      <c r="H3890" s="18" t="s">
        <v>86</v>
      </c>
      <c r="I3890" s="17">
        <f>SUM(I3889)</f>
        <v>3790906</v>
      </c>
      <c r="J3890" s="17">
        <f t="shared" si="10230"/>
        <v>4440952</v>
      </c>
      <c r="K3890" s="17">
        <f t="shared" ref="K3890" si="10243">SUM(K3889)</f>
        <v>4425812</v>
      </c>
      <c r="L3890" s="17">
        <f t="shared" si="10232"/>
        <v>15140</v>
      </c>
      <c r="M3890" s="17">
        <f t="shared" ref="M3890:Q3890" si="10244">SUM(M3889)</f>
        <v>15140</v>
      </c>
      <c r="N3890" s="17">
        <f t="shared" si="10244"/>
        <v>0</v>
      </c>
      <c r="O3890" s="17">
        <f t="shared" si="10244"/>
        <v>0</v>
      </c>
      <c r="P3890" s="17">
        <f t="shared" si="10244"/>
        <v>0</v>
      </c>
      <c r="Q3890" s="17">
        <f t="shared" si="10244"/>
        <v>0</v>
      </c>
      <c r="R3890" s="17">
        <f t="shared" ref="R3890:AG3890" si="10245">SUM(R3889)</f>
        <v>15140</v>
      </c>
      <c r="S3890" s="17">
        <f t="shared" si="10245"/>
        <v>0</v>
      </c>
      <c r="T3890" s="17">
        <f t="shared" si="10245"/>
        <v>0</v>
      </c>
      <c r="U3890" s="17">
        <f t="shared" si="10245"/>
        <v>0</v>
      </c>
      <c r="V3890" s="17">
        <f t="shared" si="10245"/>
        <v>0</v>
      </c>
      <c r="W3890" s="17">
        <f t="shared" si="10245"/>
        <v>0</v>
      </c>
      <c r="X3890" s="17">
        <f t="shared" ref="X3890" si="10246">SUM(X3889)</f>
        <v>15140</v>
      </c>
      <c r="Y3890" s="17">
        <f t="shared" si="10245"/>
        <v>1080</v>
      </c>
      <c r="Z3890" s="17">
        <f t="shared" si="10245"/>
        <v>1990</v>
      </c>
      <c r="AA3890" s="17">
        <f t="shared" si="10245"/>
        <v>1120</v>
      </c>
      <c r="AB3890" s="17">
        <f t="shared" si="10245"/>
        <v>899</v>
      </c>
      <c r="AC3890" s="17">
        <f t="shared" si="10245"/>
        <v>1440</v>
      </c>
      <c r="AD3890" s="17">
        <f t="shared" si="10245"/>
        <v>1545</v>
      </c>
      <c r="AE3890" s="17">
        <f t="shared" si="10245"/>
        <v>0</v>
      </c>
      <c r="AF3890" s="17">
        <f t="shared" si="10245"/>
        <v>2080</v>
      </c>
      <c r="AG3890" s="17">
        <f t="shared" si="10245"/>
        <v>0</v>
      </c>
      <c r="AH3890" s="17">
        <v>10154</v>
      </c>
      <c r="AI3890" s="17">
        <v>4986</v>
      </c>
      <c r="AJ3890" s="17">
        <f t="shared" ref="AJ3890:AY3890" si="10247">SUM(AJ3889)</f>
        <v>0</v>
      </c>
      <c r="AK3890" s="17">
        <f t="shared" si="10247"/>
        <v>0</v>
      </c>
      <c r="AL3890" s="17">
        <f t="shared" si="10247"/>
        <v>0</v>
      </c>
      <c r="AM3890" s="17">
        <f t="shared" si="10247"/>
        <v>0</v>
      </c>
      <c r="AN3890" s="17">
        <f t="shared" si="10247"/>
        <v>0</v>
      </c>
      <c r="AO3890" s="17">
        <f t="shared" si="10247"/>
        <v>0</v>
      </c>
      <c r="AP3890" s="17">
        <f t="shared" ref="AP3890" si="10248">SUM(AP3889)</f>
        <v>0</v>
      </c>
      <c r="AQ3890" s="17">
        <f t="shared" si="10247"/>
        <v>0</v>
      </c>
      <c r="AR3890" s="17">
        <f t="shared" si="10247"/>
        <v>0</v>
      </c>
      <c r="AS3890" s="17">
        <f t="shared" si="10247"/>
        <v>0</v>
      </c>
      <c r="AT3890" s="17">
        <f t="shared" si="10247"/>
        <v>0</v>
      </c>
      <c r="AU3890" s="17">
        <f t="shared" si="10247"/>
        <v>0</v>
      </c>
      <c r="AV3890" s="17">
        <f t="shared" si="10247"/>
        <v>0</v>
      </c>
      <c r="AW3890" s="17">
        <f t="shared" si="10247"/>
        <v>0</v>
      </c>
      <c r="AX3890" s="17">
        <f t="shared" si="10247"/>
        <v>0</v>
      </c>
      <c r="AY3890" s="17">
        <f t="shared" si="10247"/>
        <v>0</v>
      </c>
      <c r="AZ3890" s="17">
        <v>0</v>
      </c>
      <c r="BA3890" s="17">
        <v>0</v>
      </c>
      <c r="BB3890" s="17">
        <f t="shared" ref="BB3890:BQ3890" si="10249">SUM(BB3889)</f>
        <v>0</v>
      </c>
      <c r="BC3890" s="17">
        <f t="shared" si="10249"/>
        <v>12265</v>
      </c>
      <c r="BD3890" s="17">
        <f t="shared" si="10249"/>
        <v>0</v>
      </c>
      <c r="BE3890" s="17">
        <f t="shared" si="10249"/>
        <v>38477</v>
      </c>
      <c r="BF3890" s="17">
        <f t="shared" si="10249"/>
        <v>0</v>
      </c>
      <c r="BG3890" s="17">
        <f t="shared" si="10249"/>
        <v>0</v>
      </c>
      <c r="BH3890" s="17">
        <f t="shared" ref="BH3890" si="10250">SUM(BH3889)</f>
        <v>50742</v>
      </c>
      <c r="BI3890" s="17">
        <f t="shared" si="10249"/>
        <v>0</v>
      </c>
      <c r="BJ3890" s="17">
        <f t="shared" si="10249"/>
        <v>8485</v>
      </c>
      <c r="BK3890" s="17">
        <f t="shared" si="10249"/>
        <v>15289</v>
      </c>
      <c r="BL3890" s="17">
        <f t="shared" si="10249"/>
        <v>0</v>
      </c>
      <c r="BM3890" s="17">
        <f t="shared" si="10249"/>
        <v>0</v>
      </c>
      <c r="BN3890" s="17">
        <f t="shared" si="10249"/>
        <v>0</v>
      </c>
      <c r="BO3890" s="17">
        <f t="shared" si="10249"/>
        <v>3500</v>
      </c>
      <c r="BP3890" s="17">
        <f t="shared" si="10249"/>
        <v>9400</v>
      </c>
      <c r="BQ3890" s="17">
        <f t="shared" si="10249"/>
        <v>14068</v>
      </c>
      <c r="BR3890" s="17">
        <v>50742</v>
      </c>
      <c r="BS3890" s="17">
        <v>0</v>
      </c>
      <c r="BT3890" s="17">
        <f t="shared" ref="BT3890:BW3890" si="10251">SUM(BT3889)</f>
        <v>4699359</v>
      </c>
      <c r="BU3890" s="17">
        <f t="shared" ref="BU3890:BV3890" si="10252">SUM(BU3889)</f>
        <v>4696135</v>
      </c>
      <c r="BV3890" s="17">
        <f t="shared" si="10252"/>
        <v>2513211</v>
      </c>
      <c r="BW3890" s="17">
        <f t="shared" si="10251"/>
        <v>1196090</v>
      </c>
      <c r="BX3890" s="17">
        <f t="shared" ref="BX3890" si="10253">SUM(BX3889)</f>
        <v>455710</v>
      </c>
      <c r="BY3890" s="17">
        <f t="shared" ref="BY3890" si="10254">SUM(BY3889)</f>
        <v>370190</v>
      </c>
      <c r="BZ3890" s="17">
        <f t="shared" ref="BZ3890" si="10255">SUM(BZ3889)</f>
        <v>370190</v>
      </c>
      <c r="CA3890" s="17">
        <f>BV3890+BW3890</f>
        <v>3709301</v>
      </c>
      <c r="CB3890" s="125">
        <f>IF(BU3890=0,"-",CA3890/BU3890*100)</f>
        <v>78.986251459977197</v>
      </c>
    </row>
    <row r="3891" spans="1:80" x14ac:dyDescent="0.25">
      <c r="A3891" s="139"/>
      <c r="B3891" s="139"/>
      <c r="C3891" s="139"/>
      <c r="D3891" s="140"/>
      <c r="E3891" s="140"/>
      <c r="F3891" s="140"/>
      <c r="G3891" s="141"/>
      <c r="X3891">
        <f t="shared" si="10193"/>
        <v>0</v>
      </c>
      <c r="AH3891">
        <v>0</v>
      </c>
      <c r="AI3891">
        <v>0</v>
      </c>
      <c r="AP3891">
        <f t="shared" si="10194"/>
        <v>0</v>
      </c>
      <c r="AZ3891">
        <v>0</v>
      </c>
      <c r="BA3891">
        <v>0</v>
      </c>
      <c r="BH3891">
        <f t="shared" si="10195"/>
        <v>0</v>
      </c>
      <c r="BR3891">
        <v>0</v>
      </c>
      <c r="BS3891">
        <v>0</v>
      </c>
      <c r="BU3891">
        <v>0</v>
      </c>
      <c r="BV3891">
        <v>0</v>
      </c>
      <c r="BW3891">
        <f t="shared" si="10175"/>
        <v>0</v>
      </c>
      <c r="CA3891">
        <f>BV3891+BW3891</f>
        <v>0</v>
      </c>
      <c r="CB3891" s="126" t="str">
        <f>IF(BU3891=0,"-",CA3891/BU3891*100)</f>
        <v>-</v>
      </c>
    </row>
    <row r="3892" spans="1:80" ht="15.75" thickBot="1" x14ac:dyDescent="0.3">
      <c r="A3892" s="13" t="s">
        <v>1</v>
      </c>
      <c r="B3892" s="13" t="s">
        <v>1</v>
      </c>
      <c r="C3892" s="13" t="s">
        <v>1</v>
      </c>
      <c r="D3892" s="74" t="s">
        <v>1</v>
      </c>
      <c r="E3892" s="74" t="s">
        <v>1</v>
      </c>
      <c r="F3892" s="74" t="s">
        <v>1</v>
      </c>
      <c r="G3892" s="13" t="s">
        <v>1</v>
      </c>
      <c r="H3892" s="19" t="s">
        <v>1</v>
      </c>
      <c r="I3892" s="19" t="s">
        <v>1</v>
      </c>
      <c r="J3892" s="19"/>
      <c r="K3892" s="19" t="s">
        <v>1</v>
      </c>
      <c r="L3892" s="19"/>
      <c r="M3892" s="19" t="s">
        <v>1</v>
      </c>
      <c r="N3892" s="19" t="s">
        <v>1</v>
      </c>
      <c r="O3892" s="19" t="s">
        <v>1</v>
      </c>
      <c r="P3892" s="31"/>
      <c r="Q3892" s="19" t="s">
        <v>1</v>
      </c>
      <c r="R3892" s="19" t="s">
        <v>1</v>
      </c>
      <c r="S3892" s="19"/>
      <c r="T3892" s="19"/>
      <c r="U3892" s="19"/>
      <c r="V3892" s="19"/>
      <c r="W3892" s="19"/>
      <c r="X3892" s="19"/>
      <c r="Y3892" s="19"/>
      <c r="Z3892" s="19"/>
      <c r="AA3892" s="19"/>
      <c r="AB3892" s="19"/>
      <c r="AC3892" s="19"/>
      <c r="AD3892" s="19"/>
      <c r="AE3892" s="19"/>
      <c r="AF3892" s="19"/>
      <c r="AG3892" s="19"/>
      <c r="AH3892" s="19">
        <v>0</v>
      </c>
      <c r="AI3892" s="19">
        <v>0</v>
      </c>
      <c r="AJ3892" s="19" t="s">
        <v>1</v>
      </c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>
        <v>0</v>
      </c>
      <c r="BA3892" s="19">
        <v>0</v>
      </c>
      <c r="BB3892" s="19" t="s">
        <v>1</v>
      </c>
      <c r="BC3892" s="19"/>
      <c r="BD3892" s="19"/>
      <c r="BE3892" s="19"/>
      <c r="BF3892" s="19"/>
      <c r="BG3892" s="19"/>
      <c r="BH3892" s="19"/>
      <c r="BI3892" s="19"/>
      <c r="BJ3892" s="19"/>
      <c r="BK3892" s="19"/>
      <c r="BL3892" s="19"/>
      <c r="BM3892" s="19"/>
      <c r="BN3892" s="19"/>
      <c r="BO3892" s="19"/>
      <c r="BP3892" s="19"/>
      <c r="BQ3892" s="19"/>
      <c r="BR3892" s="19">
        <v>0</v>
      </c>
      <c r="BS3892" s="19">
        <v>0</v>
      </c>
      <c r="BT3892" s="19"/>
      <c r="BU3892" s="19"/>
      <c r="BV3892" s="19"/>
      <c r="BW3892" s="19">
        <f t="shared" si="10175"/>
        <v>0</v>
      </c>
      <c r="BX3892" s="19"/>
      <c r="BY3892" s="19"/>
      <c r="BZ3892" s="19"/>
      <c r="CA3892" s="19">
        <f>BV3892+BW3892</f>
        <v>0</v>
      </c>
      <c r="CB3892" s="127"/>
    </row>
    <row r="3893" spans="1:80" ht="69.75" customHeight="1" thickBot="1" x14ac:dyDescent="0.3">
      <c r="A3893" s="5" t="s">
        <v>4</v>
      </c>
      <c r="B3893" s="5" t="s">
        <v>5</v>
      </c>
      <c r="C3893" s="5" t="s">
        <v>6</v>
      </c>
      <c r="D3893" s="80" t="s">
        <v>1</v>
      </c>
      <c r="E3893" s="88" t="s">
        <v>7</v>
      </c>
      <c r="F3893" s="88" t="s">
        <v>8</v>
      </c>
      <c r="G3893" s="5" t="s">
        <v>9</v>
      </c>
      <c r="H3893" s="5" t="s">
        <v>10</v>
      </c>
      <c r="I3893" s="5" t="s">
        <v>11</v>
      </c>
      <c r="J3893" s="5" t="s">
        <v>1809</v>
      </c>
      <c r="K3893" s="5" t="s">
        <v>12</v>
      </c>
      <c r="L3893" s="5" t="s">
        <v>13</v>
      </c>
      <c r="M3893" s="5" t="s">
        <v>14</v>
      </c>
      <c r="N3893" s="5" t="s">
        <v>15</v>
      </c>
      <c r="O3893" s="5" t="s">
        <v>16</v>
      </c>
      <c r="P3893" s="5" t="s">
        <v>17</v>
      </c>
      <c r="Q3893" s="5" t="s">
        <v>18</v>
      </c>
      <c r="R3893" s="71" t="s">
        <v>14</v>
      </c>
      <c r="S3893" s="71" t="s">
        <v>1843</v>
      </c>
      <c r="T3893" s="71" t="s">
        <v>1797</v>
      </c>
      <c r="U3893" s="71" t="s">
        <v>1832</v>
      </c>
      <c r="V3893" s="71" t="s">
        <v>1833</v>
      </c>
      <c r="W3893" s="71" t="s">
        <v>1834</v>
      </c>
      <c r="X3893" s="71" t="s">
        <v>1847</v>
      </c>
      <c r="Y3893" s="71" t="s">
        <v>1844</v>
      </c>
      <c r="Z3893" s="71" t="s">
        <v>1835</v>
      </c>
      <c r="AA3893" s="71" t="s">
        <v>1836</v>
      </c>
      <c r="AB3893" s="71" t="s">
        <v>1837</v>
      </c>
      <c r="AC3893" s="71" t="s">
        <v>1838</v>
      </c>
      <c r="AD3893" s="71" t="s">
        <v>1839</v>
      </c>
      <c r="AE3893" s="71" t="s">
        <v>1840</v>
      </c>
      <c r="AF3893" s="71" t="s">
        <v>1845</v>
      </c>
      <c r="AG3893" s="71" t="s">
        <v>1846</v>
      </c>
      <c r="AH3893" s="71" t="s">
        <v>1841</v>
      </c>
      <c r="AI3893" s="71" t="s">
        <v>1842</v>
      </c>
      <c r="AJ3893" s="72" t="s">
        <v>15</v>
      </c>
      <c r="AK3893" s="72" t="s">
        <v>1843</v>
      </c>
      <c r="AL3893" s="72" t="s">
        <v>1797</v>
      </c>
      <c r="AM3893" s="72" t="s">
        <v>1832</v>
      </c>
      <c r="AN3893" s="72" t="s">
        <v>1833</v>
      </c>
      <c r="AO3893" s="72" t="s">
        <v>1834</v>
      </c>
      <c r="AP3893" s="72" t="s">
        <v>1848</v>
      </c>
      <c r="AQ3893" s="72" t="s">
        <v>1844</v>
      </c>
      <c r="AR3893" s="72" t="s">
        <v>1835</v>
      </c>
      <c r="AS3893" s="72" t="s">
        <v>1836</v>
      </c>
      <c r="AT3893" s="72" t="s">
        <v>1837</v>
      </c>
      <c r="AU3893" s="72" t="s">
        <v>1838</v>
      </c>
      <c r="AV3893" s="72" t="s">
        <v>1839</v>
      </c>
      <c r="AW3893" s="72" t="s">
        <v>1840</v>
      </c>
      <c r="AX3893" s="72" t="s">
        <v>1845</v>
      </c>
      <c r="AY3893" s="72" t="s">
        <v>1846</v>
      </c>
      <c r="AZ3893" s="72" t="s">
        <v>1841</v>
      </c>
      <c r="BA3893" s="72" t="s">
        <v>1842</v>
      </c>
      <c r="BB3893" s="73" t="s">
        <v>16</v>
      </c>
      <c r="BC3893" s="73" t="s">
        <v>1843</v>
      </c>
      <c r="BD3893" s="73" t="s">
        <v>1797</v>
      </c>
      <c r="BE3893" s="73" t="s">
        <v>1832</v>
      </c>
      <c r="BF3893" s="73" t="s">
        <v>1833</v>
      </c>
      <c r="BG3893" s="73" t="s">
        <v>1834</v>
      </c>
      <c r="BH3893" s="73" t="s">
        <v>1849</v>
      </c>
      <c r="BI3893" s="73" t="s">
        <v>1844</v>
      </c>
      <c r="BJ3893" s="73" t="s">
        <v>1835</v>
      </c>
      <c r="BK3893" s="73" t="s">
        <v>1836</v>
      </c>
      <c r="BL3893" s="73" t="s">
        <v>1837</v>
      </c>
      <c r="BM3893" s="73" t="s">
        <v>1838</v>
      </c>
      <c r="BN3893" s="73" t="s">
        <v>1839</v>
      </c>
      <c r="BO3893" s="73" t="s">
        <v>1840</v>
      </c>
      <c r="BP3893" s="73" t="s">
        <v>1845</v>
      </c>
      <c r="BQ3893" s="73" t="s">
        <v>1846</v>
      </c>
      <c r="BR3893" s="73" t="s">
        <v>1841</v>
      </c>
      <c r="BS3893" s="73" t="s">
        <v>1842</v>
      </c>
      <c r="BT3893" s="5" t="s">
        <v>1911</v>
      </c>
      <c r="BU3893" s="5" t="s">
        <v>1942</v>
      </c>
      <c r="BV3893" s="5" t="s">
        <v>1943</v>
      </c>
      <c r="BW3893" s="5" t="s">
        <v>1944</v>
      </c>
      <c r="BX3893" s="5" t="s">
        <v>1945</v>
      </c>
      <c r="BY3893" s="5" t="s">
        <v>1946</v>
      </c>
      <c r="BZ3893" s="5" t="s">
        <v>1947</v>
      </c>
      <c r="CA3893" s="5" t="s">
        <v>1948</v>
      </c>
      <c r="CB3893" s="120" t="s">
        <v>1916</v>
      </c>
    </row>
    <row r="3894" spans="1:80" x14ac:dyDescent="0.25">
      <c r="A3894" s="6" t="s">
        <v>1</v>
      </c>
      <c r="B3894" s="6" t="s">
        <v>1</v>
      </c>
      <c r="C3894" s="6" t="s">
        <v>1</v>
      </c>
      <c r="D3894" s="81" t="s">
        <v>1</v>
      </c>
      <c r="E3894" s="81" t="s">
        <v>1</v>
      </c>
      <c r="F3894" s="94" t="s">
        <v>1</v>
      </c>
      <c r="G3894" s="7" t="s">
        <v>1</v>
      </c>
      <c r="H3894" s="8" t="s">
        <v>1</v>
      </c>
      <c r="I3894" s="9" t="s">
        <v>19</v>
      </c>
      <c r="J3894" s="9">
        <v>1</v>
      </c>
      <c r="K3894" s="9" t="s">
        <v>20</v>
      </c>
      <c r="L3894" s="9" t="s">
        <v>21</v>
      </c>
      <c r="M3894" s="9" t="s">
        <v>22</v>
      </c>
      <c r="N3894" s="9" t="s">
        <v>23</v>
      </c>
      <c r="O3894" s="9" t="s">
        <v>24</v>
      </c>
      <c r="P3894" s="9" t="s">
        <v>25</v>
      </c>
      <c r="Q3894" s="9" t="s">
        <v>26</v>
      </c>
      <c r="R3894" s="9">
        <v>1</v>
      </c>
      <c r="S3894" s="9">
        <v>2</v>
      </c>
      <c r="T3894" s="9">
        <v>3</v>
      </c>
      <c r="U3894" s="9">
        <v>4</v>
      </c>
      <c r="V3894" s="9">
        <v>5</v>
      </c>
      <c r="W3894" s="9">
        <v>6</v>
      </c>
      <c r="X3894" s="9">
        <v>7</v>
      </c>
      <c r="Y3894" s="9">
        <v>8</v>
      </c>
      <c r="Z3894" s="9">
        <v>9</v>
      </c>
      <c r="AA3894" s="9">
        <v>10</v>
      </c>
      <c r="AB3894" s="9">
        <v>11</v>
      </c>
      <c r="AC3894" s="9">
        <v>12</v>
      </c>
      <c r="AD3894" s="9">
        <v>13</v>
      </c>
      <c r="AE3894" s="9">
        <v>14</v>
      </c>
      <c r="AF3894" s="9">
        <v>15</v>
      </c>
      <c r="AG3894" s="9">
        <v>16</v>
      </c>
      <c r="AH3894" s="9">
        <v>20</v>
      </c>
      <c r="AI3894" s="9">
        <v>21</v>
      </c>
      <c r="AJ3894" s="9">
        <v>1</v>
      </c>
      <c r="AK3894" s="9">
        <v>2</v>
      </c>
      <c r="AL3894" s="9">
        <v>3</v>
      </c>
      <c r="AM3894" s="9">
        <v>4</v>
      </c>
      <c r="AN3894" s="9">
        <v>5</v>
      </c>
      <c r="AO3894" s="9">
        <v>6</v>
      </c>
      <c r="AP3894" s="9">
        <v>7</v>
      </c>
      <c r="AQ3894" s="9">
        <v>8</v>
      </c>
      <c r="AR3894" s="9">
        <v>9</v>
      </c>
      <c r="AS3894" s="9">
        <v>10</v>
      </c>
      <c r="AT3894" s="9">
        <v>11</v>
      </c>
      <c r="AU3894" s="9">
        <v>12</v>
      </c>
      <c r="AV3894" s="9">
        <v>13</v>
      </c>
      <c r="AW3894" s="9">
        <v>14</v>
      </c>
      <c r="AX3894" s="9">
        <v>15</v>
      </c>
      <c r="AY3894" s="9">
        <v>16</v>
      </c>
      <c r="AZ3894" s="9">
        <v>20</v>
      </c>
      <c r="BA3894" s="9">
        <v>21</v>
      </c>
      <c r="BB3894" s="9">
        <v>1</v>
      </c>
      <c r="BC3894" s="9">
        <v>2</v>
      </c>
      <c r="BD3894" s="9">
        <v>3</v>
      </c>
      <c r="BE3894" s="9">
        <v>4</v>
      </c>
      <c r="BF3894" s="9">
        <v>5</v>
      </c>
      <c r="BG3894" s="9">
        <v>6</v>
      </c>
      <c r="BH3894" s="9">
        <v>7</v>
      </c>
      <c r="BI3894" s="9">
        <v>8</v>
      </c>
      <c r="BJ3894" s="9">
        <v>9</v>
      </c>
      <c r="BK3894" s="9">
        <v>10</v>
      </c>
      <c r="BL3894" s="9">
        <v>11</v>
      </c>
      <c r="BM3894" s="9">
        <v>12</v>
      </c>
      <c r="BN3894" s="9">
        <v>13</v>
      </c>
      <c r="BO3894" s="9">
        <v>14</v>
      </c>
      <c r="BP3894" s="9">
        <v>15</v>
      </c>
      <c r="BQ3894" s="9">
        <v>16</v>
      </c>
      <c r="BR3894" s="9">
        <v>20</v>
      </c>
      <c r="BS3894" s="9">
        <v>21</v>
      </c>
      <c r="BT3894" s="9">
        <v>1</v>
      </c>
      <c r="BU3894" s="9">
        <v>2</v>
      </c>
      <c r="BV3894" s="9">
        <v>3</v>
      </c>
      <c r="BW3894" s="9" t="s">
        <v>1798</v>
      </c>
      <c r="BX3894" s="9">
        <v>5</v>
      </c>
      <c r="BY3894" s="9">
        <v>6</v>
      </c>
      <c r="BZ3894" s="9">
        <v>7</v>
      </c>
      <c r="CA3894" s="9" t="s">
        <v>1917</v>
      </c>
      <c r="CB3894" s="121">
        <v>9</v>
      </c>
    </row>
    <row r="3895" spans="1:80" x14ac:dyDescent="0.25">
      <c r="A3895" s="1" t="s">
        <v>928</v>
      </c>
      <c r="B3895" s="1" t="s">
        <v>88</v>
      </c>
      <c r="C3895" s="4" t="s">
        <v>1620</v>
      </c>
      <c r="D3895" s="79" t="s">
        <v>1621</v>
      </c>
      <c r="E3895" s="78" t="s">
        <v>1</v>
      </c>
      <c r="F3895" s="78" t="s">
        <v>1</v>
      </c>
      <c r="G3895" s="2" t="s">
        <v>1</v>
      </c>
      <c r="H3895" s="2" t="s">
        <v>1622</v>
      </c>
      <c r="I3895" s="3" t="s">
        <v>1</v>
      </c>
      <c r="J3895" s="3">
        <f t="shared" ref="J3895:J3926" si="10256">SUM(K3895,L3895,P3895,Q3895)</f>
        <v>0</v>
      </c>
      <c r="K3895" s="3" t="s">
        <v>1</v>
      </c>
      <c r="L3895" s="3"/>
      <c r="M3895" s="3" t="s">
        <v>1</v>
      </c>
      <c r="N3895" s="3" t="s">
        <v>1</v>
      </c>
      <c r="O3895" s="3" t="s">
        <v>1</v>
      </c>
      <c r="P3895" s="26"/>
      <c r="Q3895" s="3" t="s">
        <v>1</v>
      </c>
      <c r="R3895" s="3" t="s">
        <v>1</v>
      </c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3"/>
      <c r="AG3895" s="3"/>
      <c r="AH3895" s="3">
        <v>0</v>
      </c>
      <c r="AI3895" s="3">
        <v>0</v>
      </c>
      <c r="AJ3895" s="3" t="s">
        <v>1</v>
      </c>
      <c r="AK3895" s="3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  <c r="AX3895" s="3"/>
      <c r="AY3895" s="3"/>
      <c r="AZ3895" s="3">
        <v>0</v>
      </c>
      <c r="BA3895" s="3">
        <v>0</v>
      </c>
      <c r="BB3895" s="3" t="s">
        <v>1</v>
      </c>
      <c r="BC3895" s="3"/>
      <c r="BD3895" s="3"/>
      <c r="BE3895" s="3"/>
      <c r="BF3895" s="3"/>
      <c r="BG3895" s="3"/>
      <c r="BH3895" s="3"/>
      <c r="BI3895" s="3"/>
      <c r="BJ3895" s="3"/>
      <c r="BK3895" s="3"/>
      <c r="BL3895" s="3"/>
      <c r="BM3895" s="3"/>
      <c r="BN3895" s="3"/>
      <c r="BO3895" s="3"/>
      <c r="BP3895" s="3"/>
      <c r="BQ3895" s="3"/>
      <c r="BR3895" s="3">
        <v>0</v>
      </c>
      <c r="BS3895" s="3">
        <v>0</v>
      </c>
      <c r="BT3895" s="3">
        <v>0</v>
      </c>
      <c r="BU3895" s="3"/>
      <c r="BV3895" s="3"/>
      <c r="BW3895" s="3">
        <f t="shared" si="10175"/>
        <v>0</v>
      </c>
      <c r="BX3895" s="3"/>
      <c r="BY3895" s="3"/>
      <c r="BZ3895" s="3"/>
      <c r="CA3895" s="3">
        <f t="shared" ref="CA3895:CA3926" si="10257">BV3895+BW3895</f>
        <v>0</v>
      </c>
      <c r="CB3895" s="122"/>
    </row>
    <row r="3896" spans="1:80" ht="33.75" x14ac:dyDescent="0.25">
      <c r="A3896" s="1" t="s">
        <v>1</v>
      </c>
      <c r="B3896" s="1" t="s">
        <v>1</v>
      </c>
      <c r="C3896" s="1" t="s">
        <v>1</v>
      </c>
      <c r="D3896" s="78" t="s">
        <v>1</v>
      </c>
      <c r="E3896" s="78" t="s">
        <v>1</v>
      </c>
      <c r="F3896" s="78" t="s">
        <v>1</v>
      </c>
      <c r="G3896" s="2" t="s">
        <v>1</v>
      </c>
      <c r="H3896" s="10" t="s">
        <v>30</v>
      </c>
      <c r="I3896" s="11">
        <f>SUM(I3897,I3905,I3907)</f>
        <v>2884342</v>
      </c>
      <c r="J3896" s="11">
        <f t="shared" si="10256"/>
        <v>3111355</v>
      </c>
      <c r="K3896" s="11">
        <f t="shared" ref="K3896" si="10258">SUM(K3897,K3905,K3907)</f>
        <v>3007755</v>
      </c>
      <c r="L3896" s="11">
        <f t="shared" ref="L3896:L3925" si="10259">SUM(M3896:O3896)</f>
        <v>103600</v>
      </c>
      <c r="M3896" s="11">
        <f t="shared" ref="M3896:Q3896" si="10260">SUM(M3897,M3905,M3907)</f>
        <v>103600</v>
      </c>
      <c r="N3896" s="11">
        <f t="shared" si="10260"/>
        <v>0</v>
      </c>
      <c r="O3896" s="11">
        <f t="shared" si="10260"/>
        <v>0</v>
      </c>
      <c r="P3896" s="11">
        <f t="shared" si="10260"/>
        <v>0</v>
      </c>
      <c r="Q3896" s="11">
        <f t="shared" si="10260"/>
        <v>0</v>
      </c>
      <c r="R3896" s="11">
        <f t="shared" ref="R3896:AG3896" si="10261">SUM(R3897,R3905,R3907)</f>
        <v>103600</v>
      </c>
      <c r="S3896" s="11">
        <f t="shared" si="10261"/>
        <v>0</v>
      </c>
      <c r="T3896" s="11">
        <f t="shared" si="10261"/>
        <v>0</v>
      </c>
      <c r="U3896" s="11">
        <f t="shared" si="10261"/>
        <v>0</v>
      </c>
      <c r="V3896" s="11">
        <f t="shared" si="10261"/>
        <v>0</v>
      </c>
      <c r="W3896" s="11">
        <f t="shared" si="10261"/>
        <v>0</v>
      </c>
      <c r="X3896" s="11">
        <f t="shared" ref="X3896" si="10262">SUM(X3897,X3905,X3907)</f>
        <v>103600</v>
      </c>
      <c r="Y3896" s="11">
        <f t="shared" si="10261"/>
        <v>0</v>
      </c>
      <c r="Z3896" s="11">
        <f t="shared" si="10261"/>
        <v>10740</v>
      </c>
      <c r="AA3896" s="11">
        <f t="shared" si="10261"/>
        <v>9080</v>
      </c>
      <c r="AB3896" s="11">
        <f t="shared" si="10261"/>
        <v>0</v>
      </c>
      <c r="AC3896" s="11">
        <f t="shared" si="10261"/>
        <v>19400</v>
      </c>
      <c r="AD3896" s="11">
        <f t="shared" si="10261"/>
        <v>0</v>
      </c>
      <c r="AE3896" s="11">
        <f t="shared" si="10261"/>
        <v>5614</v>
      </c>
      <c r="AF3896" s="11">
        <f t="shared" si="10261"/>
        <v>0</v>
      </c>
      <c r="AG3896" s="11">
        <f t="shared" si="10261"/>
        <v>9226</v>
      </c>
      <c r="AH3896" s="11">
        <v>54060</v>
      </c>
      <c r="AI3896" s="11">
        <v>49540</v>
      </c>
      <c r="AJ3896" s="11">
        <f t="shared" ref="AJ3896:AY3896" si="10263">SUM(AJ3897,AJ3905,AJ3907)</f>
        <v>0</v>
      </c>
      <c r="AK3896" s="11">
        <f t="shared" si="10263"/>
        <v>0</v>
      </c>
      <c r="AL3896" s="11">
        <f t="shared" si="10263"/>
        <v>0</v>
      </c>
      <c r="AM3896" s="11">
        <f t="shared" si="10263"/>
        <v>0</v>
      </c>
      <c r="AN3896" s="11">
        <f t="shared" si="10263"/>
        <v>0</v>
      </c>
      <c r="AO3896" s="11">
        <f t="shared" si="10263"/>
        <v>0</v>
      </c>
      <c r="AP3896" s="11">
        <f t="shared" ref="AP3896" si="10264">SUM(AP3897,AP3905,AP3907)</f>
        <v>0</v>
      </c>
      <c r="AQ3896" s="11">
        <f t="shared" si="10263"/>
        <v>0</v>
      </c>
      <c r="AR3896" s="11">
        <f t="shared" si="10263"/>
        <v>0</v>
      </c>
      <c r="AS3896" s="11">
        <f t="shared" si="10263"/>
        <v>0</v>
      </c>
      <c r="AT3896" s="11">
        <f t="shared" si="10263"/>
        <v>0</v>
      </c>
      <c r="AU3896" s="11">
        <f t="shared" si="10263"/>
        <v>0</v>
      </c>
      <c r="AV3896" s="11">
        <f t="shared" si="10263"/>
        <v>0</v>
      </c>
      <c r="AW3896" s="11">
        <f t="shared" si="10263"/>
        <v>0</v>
      </c>
      <c r="AX3896" s="11">
        <f t="shared" si="10263"/>
        <v>0</v>
      </c>
      <c r="AY3896" s="11">
        <f t="shared" si="10263"/>
        <v>0</v>
      </c>
      <c r="AZ3896" s="11">
        <v>0</v>
      </c>
      <c r="BA3896" s="11">
        <v>0</v>
      </c>
      <c r="BB3896" s="11">
        <f t="shared" ref="BB3896:BQ3896" si="10265">SUM(BB3897,BB3905,BB3907)</f>
        <v>0</v>
      </c>
      <c r="BC3896" s="11">
        <f t="shared" si="10265"/>
        <v>0</v>
      </c>
      <c r="BD3896" s="11">
        <f t="shared" si="10265"/>
        <v>0</v>
      </c>
      <c r="BE3896" s="11">
        <f t="shared" si="10265"/>
        <v>0</v>
      </c>
      <c r="BF3896" s="11">
        <f t="shared" si="10265"/>
        <v>0</v>
      </c>
      <c r="BG3896" s="11">
        <f t="shared" si="10265"/>
        <v>0</v>
      </c>
      <c r="BH3896" s="11">
        <f t="shared" ref="BH3896" si="10266">SUM(BH3897,BH3905,BH3907)</f>
        <v>0</v>
      </c>
      <c r="BI3896" s="11">
        <f t="shared" si="10265"/>
        <v>0</v>
      </c>
      <c r="BJ3896" s="11">
        <f t="shared" si="10265"/>
        <v>0</v>
      </c>
      <c r="BK3896" s="11">
        <f t="shared" si="10265"/>
        <v>0</v>
      </c>
      <c r="BL3896" s="11">
        <f t="shared" si="10265"/>
        <v>0</v>
      </c>
      <c r="BM3896" s="11">
        <f t="shared" si="10265"/>
        <v>0</v>
      </c>
      <c r="BN3896" s="11">
        <f t="shared" si="10265"/>
        <v>0</v>
      </c>
      <c r="BO3896" s="11">
        <f t="shared" si="10265"/>
        <v>0</v>
      </c>
      <c r="BP3896" s="11">
        <f t="shared" si="10265"/>
        <v>0</v>
      </c>
      <c r="BQ3896" s="11">
        <f t="shared" si="10265"/>
        <v>0</v>
      </c>
      <c r="BR3896" s="11">
        <v>0</v>
      </c>
      <c r="BS3896" s="11">
        <v>0</v>
      </c>
      <c r="BT3896" s="11">
        <f t="shared" ref="BT3896:BZ3896" si="10267">SUM(BT3897,BT3905,BT3907)</f>
        <v>3254098</v>
      </c>
      <c r="BU3896" s="11">
        <f t="shared" si="10267"/>
        <v>3146560</v>
      </c>
      <c r="BV3896" s="11">
        <f t="shared" si="10267"/>
        <v>1649276</v>
      </c>
      <c r="BW3896" s="11">
        <f t="shared" si="10267"/>
        <v>680498</v>
      </c>
      <c r="BX3896" s="11">
        <f t="shared" si="10267"/>
        <v>239205</v>
      </c>
      <c r="BY3896" s="11">
        <f t="shared" si="10267"/>
        <v>213573</v>
      </c>
      <c r="BZ3896" s="11">
        <f t="shared" si="10267"/>
        <v>227720</v>
      </c>
      <c r="CA3896" s="11">
        <f t="shared" si="10257"/>
        <v>2329774</v>
      </c>
      <c r="CB3896" s="123">
        <f t="shared" ref="CB3896:CB3925" si="10268">IF(BU3896=0,"-",CA3896/BU3896*100)</f>
        <v>74.041937862300415</v>
      </c>
    </row>
    <row r="3897" spans="1:80" x14ac:dyDescent="0.25">
      <c r="A3897" s="4" t="s">
        <v>928</v>
      </c>
      <c r="B3897" s="4" t="s">
        <v>88</v>
      </c>
      <c r="C3897" s="4" t="s">
        <v>1620</v>
      </c>
      <c r="D3897" s="79" t="s">
        <v>1621</v>
      </c>
      <c r="E3897" s="78" t="s">
        <v>31</v>
      </c>
      <c r="F3897" s="78" t="s">
        <v>1</v>
      </c>
      <c r="G3897" s="2" t="s">
        <v>1</v>
      </c>
      <c r="H3897" s="2" t="s">
        <v>32</v>
      </c>
      <c r="I3897" s="12">
        <f>SUM(I3898,I3899)</f>
        <v>2446077</v>
      </c>
      <c r="J3897" s="12">
        <f t="shared" si="10256"/>
        <v>2634267</v>
      </c>
      <c r="K3897" s="12">
        <f t="shared" ref="K3897" si="10269">SUM(K3898,K3899)</f>
        <v>2587167</v>
      </c>
      <c r="L3897" s="12">
        <f t="shared" si="10259"/>
        <v>47100</v>
      </c>
      <c r="M3897" s="12">
        <f t="shared" ref="M3897:Q3897" si="10270">SUM(M3898,M3899)</f>
        <v>47100</v>
      </c>
      <c r="N3897" s="12">
        <f t="shared" si="10270"/>
        <v>0</v>
      </c>
      <c r="O3897" s="12">
        <f t="shared" si="10270"/>
        <v>0</v>
      </c>
      <c r="P3897" s="12">
        <f t="shared" si="10270"/>
        <v>0</v>
      </c>
      <c r="Q3897" s="12">
        <f t="shared" si="10270"/>
        <v>0</v>
      </c>
      <c r="R3897" s="12">
        <f t="shared" ref="R3897:AG3897" si="10271">SUM(R3898,R3899)</f>
        <v>47100</v>
      </c>
      <c r="S3897" s="12">
        <f t="shared" si="10271"/>
        <v>0</v>
      </c>
      <c r="T3897" s="12">
        <f t="shared" si="10271"/>
        <v>0</v>
      </c>
      <c r="U3897" s="12">
        <f t="shared" si="10271"/>
        <v>0</v>
      </c>
      <c r="V3897" s="12">
        <f t="shared" si="10271"/>
        <v>0</v>
      </c>
      <c r="W3897" s="12">
        <f t="shared" si="10271"/>
        <v>0</v>
      </c>
      <c r="X3897" s="12">
        <f t="shared" ref="X3897" si="10272">SUM(X3898,X3899)</f>
        <v>47100</v>
      </c>
      <c r="Y3897" s="12">
        <f t="shared" si="10271"/>
        <v>0</v>
      </c>
      <c r="Z3897" s="12">
        <f t="shared" si="10271"/>
        <v>6940</v>
      </c>
      <c r="AA3897" s="12">
        <f t="shared" si="10271"/>
        <v>3290</v>
      </c>
      <c r="AB3897" s="12">
        <f t="shared" si="10271"/>
        <v>0</v>
      </c>
      <c r="AC3897" s="12">
        <f t="shared" si="10271"/>
        <v>13060</v>
      </c>
      <c r="AD3897" s="12">
        <f t="shared" si="10271"/>
        <v>0</v>
      </c>
      <c r="AE3897" s="12">
        <f t="shared" si="10271"/>
        <v>5219</v>
      </c>
      <c r="AF3897" s="12">
        <f t="shared" si="10271"/>
        <v>0</v>
      </c>
      <c r="AG3897" s="12">
        <f t="shared" si="10271"/>
        <v>3372</v>
      </c>
      <c r="AH3897" s="12">
        <v>31881</v>
      </c>
      <c r="AI3897" s="12">
        <v>15219</v>
      </c>
      <c r="AJ3897" s="12">
        <f t="shared" ref="AJ3897:AY3897" si="10273">SUM(AJ3898,AJ3899)</f>
        <v>0</v>
      </c>
      <c r="AK3897" s="12">
        <f t="shared" si="10273"/>
        <v>0</v>
      </c>
      <c r="AL3897" s="12">
        <f t="shared" si="10273"/>
        <v>0</v>
      </c>
      <c r="AM3897" s="12">
        <f t="shared" si="10273"/>
        <v>0</v>
      </c>
      <c r="AN3897" s="12">
        <f t="shared" si="10273"/>
        <v>0</v>
      </c>
      <c r="AO3897" s="12">
        <f t="shared" si="10273"/>
        <v>0</v>
      </c>
      <c r="AP3897" s="12">
        <f t="shared" ref="AP3897" si="10274">SUM(AP3898,AP3899)</f>
        <v>0</v>
      </c>
      <c r="AQ3897" s="12">
        <f t="shared" si="10273"/>
        <v>0</v>
      </c>
      <c r="AR3897" s="12">
        <f t="shared" si="10273"/>
        <v>0</v>
      </c>
      <c r="AS3897" s="12">
        <f t="shared" si="10273"/>
        <v>0</v>
      </c>
      <c r="AT3897" s="12">
        <f t="shared" si="10273"/>
        <v>0</v>
      </c>
      <c r="AU3897" s="12">
        <f t="shared" si="10273"/>
        <v>0</v>
      </c>
      <c r="AV3897" s="12">
        <f t="shared" si="10273"/>
        <v>0</v>
      </c>
      <c r="AW3897" s="12">
        <f t="shared" si="10273"/>
        <v>0</v>
      </c>
      <c r="AX3897" s="12">
        <f t="shared" si="10273"/>
        <v>0</v>
      </c>
      <c r="AY3897" s="12">
        <f t="shared" si="10273"/>
        <v>0</v>
      </c>
      <c r="AZ3897" s="12">
        <v>0</v>
      </c>
      <c r="BA3897" s="12">
        <v>0</v>
      </c>
      <c r="BB3897" s="12">
        <f t="shared" ref="BB3897:BQ3897" si="10275">SUM(BB3898,BB3899)</f>
        <v>0</v>
      </c>
      <c r="BC3897" s="12">
        <f t="shared" si="10275"/>
        <v>0</v>
      </c>
      <c r="BD3897" s="12">
        <f t="shared" si="10275"/>
        <v>0</v>
      </c>
      <c r="BE3897" s="12">
        <f t="shared" si="10275"/>
        <v>0</v>
      </c>
      <c r="BF3897" s="12">
        <f t="shared" si="10275"/>
        <v>0</v>
      </c>
      <c r="BG3897" s="12">
        <f t="shared" si="10275"/>
        <v>0</v>
      </c>
      <c r="BH3897" s="12">
        <f t="shared" ref="BH3897" si="10276">SUM(BH3898,BH3899)</f>
        <v>0</v>
      </c>
      <c r="BI3897" s="12">
        <f t="shared" si="10275"/>
        <v>0</v>
      </c>
      <c r="BJ3897" s="12">
        <f t="shared" si="10275"/>
        <v>0</v>
      </c>
      <c r="BK3897" s="12">
        <f t="shared" si="10275"/>
        <v>0</v>
      </c>
      <c r="BL3897" s="12">
        <f t="shared" si="10275"/>
        <v>0</v>
      </c>
      <c r="BM3897" s="12">
        <f t="shared" si="10275"/>
        <v>0</v>
      </c>
      <c r="BN3897" s="12">
        <f t="shared" si="10275"/>
        <v>0</v>
      </c>
      <c r="BO3897" s="12">
        <f t="shared" si="10275"/>
        <v>0</v>
      </c>
      <c r="BP3897" s="12">
        <f t="shared" si="10275"/>
        <v>0</v>
      </c>
      <c r="BQ3897" s="12">
        <f t="shared" si="10275"/>
        <v>0</v>
      </c>
      <c r="BR3897" s="12">
        <v>0</v>
      </c>
      <c r="BS3897" s="12">
        <v>0</v>
      </c>
      <c r="BT3897" s="12">
        <f t="shared" ref="BT3897:BZ3897" si="10277">SUM(BT3898,BT3899)</f>
        <v>2746380</v>
      </c>
      <c r="BU3897" s="12">
        <f t="shared" si="10277"/>
        <v>2695342</v>
      </c>
      <c r="BV3897" s="12">
        <f t="shared" si="10277"/>
        <v>1413457</v>
      </c>
      <c r="BW3897" s="12">
        <f t="shared" si="10277"/>
        <v>602683</v>
      </c>
      <c r="BX3897" s="12">
        <f t="shared" si="10277"/>
        <v>211530</v>
      </c>
      <c r="BY3897" s="12">
        <f t="shared" si="10277"/>
        <v>190253</v>
      </c>
      <c r="BZ3897" s="12">
        <f t="shared" si="10277"/>
        <v>200900</v>
      </c>
      <c r="CA3897" s="12">
        <f t="shared" si="10257"/>
        <v>2016140</v>
      </c>
      <c r="CB3897" s="124">
        <f t="shared" si="10268"/>
        <v>74.800897251628911</v>
      </c>
    </row>
    <row r="3898" spans="1:80" x14ac:dyDescent="0.25">
      <c r="A3898" s="4" t="s">
        <v>928</v>
      </c>
      <c r="B3898" s="4" t="s">
        <v>88</v>
      </c>
      <c r="C3898" s="4" t="s">
        <v>1620</v>
      </c>
      <c r="D3898" s="79" t="s">
        <v>1621</v>
      </c>
      <c r="E3898" s="89">
        <v>6111</v>
      </c>
      <c r="F3898" s="79"/>
      <c r="G3898" s="75" t="s">
        <v>1906</v>
      </c>
      <c r="H3898" s="13" t="s">
        <v>33</v>
      </c>
      <c r="I3898" s="14">
        <v>2144347</v>
      </c>
      <c r="J3898" s="14">
        <f t="shared" si="10256"/>
        <v>2242252</v>
      </c>
      <c r="K3898" s="14">
        <v>2201752</v>
      </c>
      <c r="L3898" s="14">
        <f t="shared" si="10259"/>
        <v>40500</v>
      </c>
      <c r="M3898" s="14">
        <v>40500</v>
      </c>
      <c r="N3898" s="14">
        <v>0</v>
      </c>
      <c r="O3898" s="14">
        <v>0</v>
      </c>
      <c r="P3898" s="14">
        <v>0</v>
      </c>
      <c r="Q3898" s="14">
        <v>0</v>
      </c>
      <c r="R3898" s="14">
        <v>40500</v>
      </c>
      <c r="S3898" s="14"/>
      <c r="T3898" s="14"/>
      <c r="U3898" s="14"/>
      <c r="V3898" s="14"/>
      <c r="W3898" s="14"/>
      <c r="X3898" s="14">
        <f t="shared" si="10193"/>
        <v>40500</v>
      </c>
      <c r="Y3898" s="14"/>
      <c r="Z3898" s="14">
        <v>5100</v>
      </c>
      <c r="AA3898" s="14">
        <v>2520</v>
      </c>
      <c r="AB3898" s="14"/>
      <c r="AC3898" s="14">
        <v>11500</v>
      </c>
      <c r="AD3898" s="14"/>
      <c r="AE3898" s="14">
        <v>5219</v>
      </c>
      <c r="AF3898" s="14"/>
      <c r="AG3898" s="14">
        <v>3276</v>
      </c>
      <c r="AH3898" s="14">
        <v>27615</v>
      </c>
      <c r="AI3898" s="14">
        <v>12885</v>
      </c>
      <c r="AJ3898" s="14">
        <v>0</v>
      </c>
      <c r="AK3898" s="14"/>
      <c r="AL3898" s="14"/>
      <c r="AM3898" s="14"/>
      <c r="AN3898" s="14"/>
      <c r="AO3898" s="14"/>
      <c r="AP3898" s="14">
        <f t="shared" si="10194"/>
        <v>0</v>
      </c>
      <c r="AQ3898" s="14"/>
      <c r="AR3898" s="14"/>
      <c r="AS3898" s="14"/>
      <c r="AT3898" s="14"/>
      <c r="AU3898" s="14"/>
      <c r="AV3898" s="14"/>
      <c r="AW3898" s="14"/>
      <c r="AX3898" s="14"/>
      <c r="AY3898" s="14"/>
      <c r="AZ3898" s="14">
        <v>0</v>
      </c>
      <c r="BA3898" s="14">
        <v>0</v>
      </c>
      <c r="BB3898" s="14">
        <v>0</v>
      </c>
      <c r="BC3898" s="14"/>
      <c r="BD3898" s="14"/>
      <c r="BE3898" s="14"/>
      <c r="BF3898" s="14"/>
      <c r="BG3898" s="14"/>
      <c r="BH3898" s="14">
        <f t="shared" si="10195"/>
        <v>0</v>
      </c>
      <c r="BI3898" s="14"/>
      <c r="BJ3898" s="14"/>
      <c r="BK3898" s="14"/>
      <c r="BL3898" s="14"/>
      <c r="BM3898" s="14"/>
      <c r="BN3898" s="14"/>
      <c r="BO3898" s="14"/>
      <c r="BP3898" s="14"/>
      <c r="BQ3898" s="14"/>
      <c r="BR3898" s="14">
        <v>0</v>
      </c>
      <c r="BS3898" s="14">
        <v>0</v>
      </c>
      <c r="BT3898" s="14">
        <v>2354365</v>
      </c>
      <c r="BU3898" s="14">
        <v>2313865</v>
      </c>
      <c r="BV3898" s="14">
        <v>1218706</v>
      </c>
      <c r="BW3898" s="14">
        <f t="shared" si="10175"/>
        <v>538500</v>
      </c>
      <c r="BX3898" s="14">
        <v>198500</v>
      </c>
      <c r="BY3898" s="14">
        <v>170000</v>
      </c>
      <c r="BZ3898" s="14">
        <v>170000</v>
      </c>
      <c r="CA3898" s="14">
        <f t="shared" si="10257"/>
        <v>1757206</v>
      </c>
      <c r="CB3898" s="122">
        <f t="shared" si="10268"/>
        <v>75.942459910150333</v>
      </c>
    </row>
    <row r="3899" spans="1:80" x14ac:dyDescent="0.25">
      <c r="A3899" s="1" t="s">
        <v>928</v>
      </c>
      <c r="B3899" s="1" t="s">
        <v>88</v>
      </c>
      <c r="C3899" s="1" t="s">
        <v>1620</v>
      </c>
      <c r="D3899" s="82" t="s">
        <v>1621</v>
      </c>
      <c r="E3899" s="82" t="s">
        <v>34</v>
      </c>
      <c r="F3899" s="79" t="s">
        <v>1</v>
      </c>
      <c r="G3899" s="13" t="s">
        <v>1</v>
      </c>
      <c r="H3899" s="2" t="s">
        <v>35</v>
      </c>
      <c r="I3899" s="12">
        <f>SUM(I3900:I3904)</f>
        <v>301730</v>
      </c>
      <c r="J3899" s="12">
        <f t="shared" si="10256"/>
        <v>392015</v>
      </c>
      <c r="K3899" s="12">
        <f t="shared" ref="K3899" si="10278">SUM(K3900:K3904)</f>
        <v>385415</v>
      </c>
      <c r="L3899" s="12">
        <f t="shared" si="10259"/>
        <v>6600</v>
      </c>
      <c r="M3899" s="12">
        <f t="shared" ref="M3899:Q3899" si="10279">SUM(M3900:M3904)</f>
        <v>6600</v>
      </c>
      <c r="N3899" s="12">
        <f t="shared" si="10279"/>
        <v>0</v>
      </c>
      <c r="O3899" s="12">
        <f t="shared" si="10279"/>
        <v>0</v>
      </c>
      <c r="P3899" s="12">
        <f t="shared" si="10279"/>
        <v>0</v>
      </c>
      <c r="Q3899" s="12">
        <f t="shared" si="10279"/>
        <v>0</v>
      </c>
      <c r="R3899" s="12">
        <f t="shared" ref="R3899:AG3899" si="10280">SUM(R3900:R3904)</f>
        <v>6600</v>
      </c>
      <c r="S3899" s="12">
        <f t="shared" si="10280"/>
        <v>0</v>
      </c>
      <c r="T3899" s="12">
        <f t="shared" si="10280"/>
        <v>0</v>
      </c>
      <c r="U3899" s="12">
        <f t="shared" si="10280"/>
        <v>0</v>
      </c>
      <c r="V3899" s="12">
        <f t="shared" si="10280"/>
        <v>0</v>
      </c>
      <c r="W3899" s="12">
        <f t="shared" si="10280"/>
        <v>0</v>
      </c>
      <c r="X3899" s="12">
        <f t="shared" si="10280"/>
        <v>6600</v>
      </c>
      <c r="Y3899" s="12">
        <f t="shared" si="10280"/>
        <v>0</v>
      </c>
      <c r="Z3899" s="12">
        <f t="shared" si="10280"/>
        <v>1840</v>
      </c>
      <c r="AA3899" s="12">
        <f t="shared" si="10280"/>
        <v>770</v>
      </c>
      <c r="AB3899" s="12">
        <f t="shared" si="10280"/>
        <v>0</v>
      </c>
      <c r="AC3899" s="12">
        <f t="shared" si="10280"/>
        <v>1560</v>
      </c>
      <c r="AD3899" s="12">
        <f t="shared" si="10280"/>
        <v>0</v>
      </c>
      <c r="AE3899" s="12">
        <f t="shared" si="10280"/>
        <v>0</v>
      </c>
      <c r="AF3899" s="12">
        <f t="shared" si="10280"/>
        <v>0</v>
      </c>
      <c r="AG3899" s="12">
        <f t="shared" si="10280"/>
        <v>96</v>
      </c>
      <c r="AH3899" s="12">
        <v>4266</v>
      </c>
      <c r="AI3899" s="12">
        <v>2334</v>
      </c>
      <c r="AJ3899" s="12">
        <f t="shared" ref="AJ3899:AY3899" si="10281">SUM(AJ3900:AJ3904)</f>
        <v>0</v>
      </c>
      <c r="AK3899" s="12">
        <f t="shared" si="10281"/>
        <v>0</v>
      </c>
      <c r="AL3899" s="12">
        <f t="shared" si="10281"/>
        <v>0</v>
      </c>
      <c r="AM3899" s="12">
        <f t="shared" si="10281"/>
        <v>0</v>
      </c>
      <c r="AN3899" s="12">
        <f t="shared" si="10281"/>
        <v>0</v>
      </c>
      <c r="AO3899" s="12">
        <f t="shared" si="10281"/>
        <v>0</v>
      </c>
      <c r="AP3899" s="12">
        <f t="shared" si="10281"/>
        <v>0</v>
      </c>
      <c r="AQ3899" s="12">
        <f t="shared" si="10281"/>
        <v>0</v>
      </c>
      <c r="AR3899" s="12">
        <f t="shared" si="10281"/>
        <v>0</v>
      </c>
      <c r="AS3899" s="12">
        <f t="shared" si="10281"/>
        <v>0</v>
      </c>
      <c r="AT3899" s="12">
        <f t="shared" si="10281"/>
        <v>0</v>
      </c>
      <c r="AU3899" s="12">
        <f t="shared" si="10281"/>
        <v>0</v>
      </c>
      <c r="AV3899" s="12">
        <f t="shared" si="10281"/>
        <v>0</v>
      </c>
      <c r="AW3899" s="12">
        <f t="shared" si="10281"/>
        <v>0</v>
      </c>
      <c r="AX3899" s="12">
        <f t="shared" si="10281"/>
        <v>0</v>
      </c>
      <c r="AY3899" s="12">
        <f t="shared" si="10281"/>
        <v>0</v>
      </c>
      <c r="AZ3899" s="12">
        <v>0</v>
      </c>
      <c r="BA3899" s="12">
        <v>0</v>
      </c>
      <c r="BB3899" s="12">
        <f t="shared" ref="BB3899:BQ3899" si="10282">SUM(BB3900:BB3904)</f>
        <v>0</v>
      </c>
      <c r="BC3899" s="12">
        <f t="shared" si="10282"/>
        <v>0</v>
      </c>
      <c r="BD3899" s="12">
        <f t="shared" si="10282"/>
        <v>0</v>
      </c>
      <c r="BE3899" s="12">
        <f t="shared" si="10282"/>
        <v>0</v>
      </c>
      <c r="BF3899" s="12">
        <f t="shared" si="10282"/>
        <v>0</v>
      </c>
      <c r="BG3899" s="12">
        <f t="shared" si="10282"/>
        <v>0</v>
      </c>
      <c r="BH3899" s="12">
        <f t="shared" si="10282"/>
        <v>0</v>
      </c>
      <c r="BI3899" s="12">
        <f t="shared" si="10282"/>
        <v>0</v>
      </c>
      <c r="BJ3899" s="12">
        <f t="shared" si="10282"/>
        <v>0</v>
      </c>
      <c r="BK3899" s="12">
        <f t="shared" si="10282"/>
        <v>0</v>
      </c>
      <c r="BL3899" s="12">
        <f t="shared" si="10282"/>
        <v>0</v>
      </c>
      <c r="BM3899" s="12">
        <f t="shared" si="10282"/>
        <v>0</v>
      </c>
      <c r="BN3899" s="12">
        <f t="shared" si="10282"/>
        <v>0</v>
      </c>
      <c r="BO3899" s="12">
        <f t="shared" si="10282"/>
        <v>0</v>
      </c>
      <c r="BP3899" s="12">
        <f t="shared" si="10282"/>
        <v>0</v>
      </c>
      <c r="BQ3899" s="12">
        <f t="shared" si="10282"/>
        <v>0</v>
      </c>
      <c r="BR3899" s="12">
        <v>0</v>
      </c>
      <c r="BS3899" s="12">
        <v>0</v>
      </c>
      <c r="BT3899" s="12">
        <f t="shared" ref="BT3899:BX3899" si="10283">SUM(BT3900:BT3904)</f>
        <v>392015</v>
      </c>
      <c r="BU3899" s="12">
        <f t="shared" si="10283"/>
        <v>381477</v>
      </c>
      <c r="BV3899" s="12">
        <f t="shared" si="10283"/>
        <v>194751</v>
      </c>
      <c r="BW3899" s="12">
        <f t="shared" si="10283"/>
        <v>64183</v>
      </c>
      <c r="BX3899" s="12">
        <f t="shared" si="10283"/>
        <v>13030</v>
      </c>
      <c r="BY3899" s="12">
        <f t="shared" ref="BY3899" si="10284">SUM(BY3900:BY3904)</f>
        <v>20253</v>
      </c>
      <c r="BZ3899" s="12">
        <f t="shared" ref="BZ3899" si="10285">SUM(BZ3900:BZ3904)</f>
        <v>30900</v>
      </c>
      <c r="CA3899" s="12">
        <f t="shared" si="10257"/>
        <v>258934</v>
      </c>
      <c r="CB3899" s="124">
        <f t="shared" si="10268"/>
        <v>67.876700299100605</v>
      </c>
    </row>
    <row r="3900" spans="1:80" x14ac:dyDescent="0.25">
      <c r="A3900" s="4" t="s">
        <v>928</v>
      </c>
      <c r="B3900" s="4" t="s">
        <v>88</v>
      </c>
      <c r="C3900" s="4" t="s">
        <v>1620</v>
      </c>
      <c r="D3900" s="79" t="s">
        <v>1621</v>
      </c>
      <c r="E3900" s="89">
        <v>6112</v>
      </c>
      <c r="F3900" s="79" t="s">
        <v>1623</v>
      </c>
      <c r="G3900" s="75" t="s">
        <v>1906</v>
      </c>
      <c r="H3900" s="13" t="s">
        <v>92</v>
      </c>
      <c r="I3900" s="14">
        <v>47400</v>
      </c>
      <c r="J3900" s="14">
        <f t="shared" si="10256"/>
        <v>47400</v>
      </c>
      <c r="K3900" s="14">
        <v>46300</v>
      </c>
      <c r="L3900" s="14">
        <f t="shared" si="10259"/>
        <v>1100</v>
      </c>
      <c r="M3900" s="14">
        <v>1100</v>
      </c>
      <c r="N3900" s="14">
        <v>0</v>
      </c>
      <c r="O3900" s="14">
        <v>0</v>
      </c>
      <c r="P3900" s="14">
        <v>0</v>
      </c>
      <c r="Q3900" s="14">
        <v>0</v>
      </c>
      <c r="R3900" s="14">
        <v>1100</v>
      </c>
      <c r="S3900" s="14"/>
      <c r="T3900" s="14"/>
      <c r="U3900" s="14"/>
      <c r="V3900" s="14"/>
      <c r="W3900" s="14"/>
      <c r="X3900" s="14">
        <f t="shared" si="10193"/>
        <v>1100</v>
      </c>
      <c r="Y3900" s="14"/>
      <c r="Z3900" s="14">
        <v>320</v>
      </c>
      <c r="AA3900" s="14">
        <v>220</v>
      </c>
      <c r="AB3900" s="14"/>
      <c r="AC3900" s="14">
        <v>318</v>
      </c>
      <c r="AD3900" s="14"/>
      <c r="AE3900" s="14"/>
      <c r="AF3900" s="14"/>
      <c r="AG3900" s="14">
        <v>96</v>
      </c>
      <c r="AH3900" s="14">
        <v>954</v>
      </c>
      <c r="AI3900" s="14">
        <v>146</v>
      </c>
      <c r="AJ3900" s="14">
        <v>0</v>
      </c>
      <c r="AK3900" s="14"/>
      <c r="AL3900" s="14"/>
      <c r="AM3900" s="14"/>
      <c r="AN3900" s="14"/>
      <c r="AO3900" s="14"/>
      <c r="AP3900" s="14">
        <f t="shared" si="10194"/>
        <v>0</v>
      </c>
      <c r="AQ3900" s="14"/>
      <c r="AR3900" s="14"/>
      <c r="AS3900" s="14"/>
      <c r="AT3900" s="14"/>
      <c r="AU3900" s="14"/>
      <c r="AV3900" s="14"/>
      <c r="AW3900" s="14"/>
      <c r="AX3900" s="14"/>
      <c r="AY3900" s="14"/>
      <c r="AZ3900" s="14">
        <v>0</v>
      </c>
      <c r="BA3900" s="14">
        <v>0</v>
      </c>
      <c r="BB3900" s="14">
        <v>0</v>
      </c>
      <c r="BC3900" s="14"/>
      <c r="BD3900" s="14"/>
      <c r="BE3900" s="14"/>
      <c r="BF3900" s="14"/>
      <c r="BG3900" s="14"/>
      <c r="BH3900" s="14">
        <f t="shared" si="10195"/>
        <v>0</v>
      </c>
      <c r="BI3900" s="14"/>
      <c r="BJ3900" s="14"/>
      <c r="BK3900" s="14"/>
      <c r="BL3900" s="14"/>
      <c r="BM3900" s="14"/>
      <c r="BN3900" s="14"/>
      <c r="BO3900" s="14"/>
      <c r="BP3900" s="14"/>
      <c r="BQ3900" s="14"/>
      <c r="BR3900" s="14">
        <v>0</v>
      </c>
      <c r="BS3900" s="14">
        <v>0</v>
      </c>
      <c r="BT3900" s="14">
        <v>47400</v>
      </c>
      <c r="BU3900" s="14">
        <v>46300</v>
      </c>
      <c r="BV3900" s="14">
        <v>25127</v>
      </c>
      <c r="BW3900" s="14">
        <f t="shared" si="10175"/>
        <v>8983</v>
      </c>
      <c r="BX3900" s="14">
        <v>530</v>
      </c>
      <c r="BY3900" s="14">
        <v>4253</v>
      </c>
      <c r="BZ3900" s="14">
        <v>4200</v>
      </c>
      <c r="CA3900" s="14">
        <f t="shared" si="10257"/>
        <v>34110</v>
      </c>
      <c r="CB3900" s="122">
        <f t="shared" si="10268"/>
        <v>73.671706263498919</v>
      </c>
    </row>
    <row r="3901" spans="1:80" x14ac:dyDescent="0.25">
      <c r="A3901" s="4" t="s">
        <v>928</v>
      </c>
      <c r="B3901" s="4" t="s">
        <v>88</v>
      </c>
      <c r="C3901" s="4" t="s">
        <v>1620</v>
      </c>
      <c r="D3901" s="79" t="s">
        <v>1621</v>
      </c>
      <c r="E3901" s="89">
        <v>6112</v>
      </c>
      <c r="F3901" s="79" t="s">
        <v>1624</v>
      </c>
      <c r="G3901" s="75" t="s">
        <v>1906</v>
      </c>
      <c r="H3901" s="13" t="s">
        <v>39</v>
      </c>
      <c r="I3901" s="14">
        <v>183050</v>
      </c>
      <c r="J3901" s="14">
        <f t="shared" si="10256"/>
        <v>228655</v>
      </c>
      <c r="K3901" s="14">
        <v>223155</v>
      </c>
      <c r="L3901" s="14">
        <f t="shared" si="10259"/>
        <v>5500</v>
      </c>
      <c r="M3901" s="14">
        <v>5500</v>
      </c>
      <c r="N3901" s="14">
        <v>0</v>
      </c>
      <c r="O3901" s="14">
        <v>0</v>
      </c>
      <c r="P3901" s="14">
        <v>0</v>
      </c>
      <c r="Q3901" s="14">
        <v>0</v>
      </c>
      <c r="R3901" s="14">
        <v>5500</v>
      </c>
      <c r="S3901" s="14"/>
      <c r="T3901" s="14"/>
      <c r="U3901" s="14"/>
      <c r="V3901" s="14"/>
      <c r="W3901" s="14"/>
      <c r="X3901" s="14">
        <f t="shared" si="10193"/>
        <v>5500</v>
      </c>
      <c r="Y3901" s="14"/>
      <c r="Z3901" s="14">
        <v>1520</v>
      </c>
      <c r="AA3901" s="14">
        <v>550</v>
      </c>
      <c r="AB3901" s="14"/>
      <c r="AC3901" s="14">
        <v>1242</v>
      </c>
      <c r="AD3901" s="14"/>
      <c r="AE3901" s="14"/>
      <c r="AF3901" s="14"/>
      <c r="AG3901" s="14"/>
      <c r="AH3901" s="14">
        <v>3312</v>
      </c>
      <c r="AI3901" s="14">
        <v>2188</v>
      </c>
      <c r="AJ3901" s="14">
        <v>0</v>
      </c>
      <c r="AK3901" s="14"/>
      <c r="AL3901" s="14"/>
      <c r="AM3901" s="14"/>
      <c r="AN3901" s="14"/>
      <c r="AO3901" s="14"/>
      <c r="AP3901" s="14">
        <f t="shared" si="10194"/>
        <v>0</v>
      </c>
      <c r="AQ3901" s="14"/>
      <c r="AR3901" s="14"/>
      <c r="AS3901" s="14"/>
      <c r="AT3901" s="14"/>
      <c r="AU3901" s="14"/>
      <c r="AV3901" s="14"/>
      <c r="AW3901" s="14"/>
      <c r="AX3901" s="14"/>
      <c r="AY3901" s="14"/>
      <c r="AZ3901" s="14">
        <v>0</v>
      </c>
      <c r="BA3901" s="14">
        <v>0</v>
      </c>
      <c r="BB3901" s="14">
        <v>0</v>
      </c>
      <c r="BC3901" s="14"/>
      <c r="BD3901" s="14"/>
      <c r="BE3901" s="14"/>
      <c r="BF3901" s="14"/>
      <c r="BG3901" s="14"/>
      <c r="BH3901" s="14">
        <f t="shared" si="10195"/>
        <v>0</v>
      </c>
      <c r="BI3901" s="14"/>
      <c r="BJ3901" s="14"/>
      <c r="BK3901" s="14"/>
      <c r="BL3901" s="14"/>
      <c r="BM3901" s="14"/>
      <c r="BN3901" s="14"/>
      <c r="BO3901" s="14"/>
      <c r="BP3901" s="14"/>
      <c r="BQ3901" s="14"/>
      <c r="BR3901" s="14">
        <v>0</v>
      </c>
      <c r="BS3901" s="14">
        <v>0</v>
      </c>
      <c r="BT3901" s="14">
        <v>228655</v>
      </c>
      <c r="BU3901" s="14">
        <v>223155</v>
      </c>
      <c r="BV3901" s="14">
        <v>111288</v>
      </c>
      <c r="BW3901" s="14">
        <f t="shared" si="10175"/>
        <v>34500</v>
      </c>
      <c r="BX3901" s="14">
        <v>0</v>
      </c>
      <c r="BY3901" s="14">
        <v>16000</v>
      </c>
      <c r="BZ3901" s="14">
        <v>18500</v>
      </c>
      <c r="CA3901" s="14">
        <f t="shared" si="10257"/>
        <v>145788</v>
      </c>
      <c r="CB3901" s="122">
        <f t="shared" si="10268"/>
        <v>65.330375747798612</v>
      </c>
    </row>
    <row r="3902" spans="1:80" x14ac:dyDescent="0.25">
      <c r="A3902" s="4" t="s">
        <v>928</v>
      </c>
      <c r="B3902" s="4" t="s">
        <v>88</v>
      </c>
      <c r="C3902" s="4" t="s">
        <v>1620</v>
      </c>
      <c r="D3902" s="79" t="s">
        <v>1621</v>
      </c>
      <c r="E3902" s="89">
        <v>6112</v>
      </c>
      <c r="F3902" s="79" t="s">
        <v>1625</v>
      </c>
      <c r="G3902" s="75" t="s">
        <v>1906</v>
      </c>
      <c r="H3902" s="13" t="s">
        <v>41</v>
      </c>
      <c r="I3902" s="14">
        <v>35780</v>
      </c>
      <c r="J3902" s="14">
        <f t="shared" si="10256"/>
        <v>48460</v>
      </c>
      <c r="K3902" s="14">
        <v>48460</v>
      </c>
      <c r="L3902" s="14">
        <f t="shared" si="10259"/>
        <v>0</v>
      </c>
      <c r="M3902" s="14">
        <v>0</v>
      </c>
      <c r="N3902" s="14">
        <v>0</v>
      </c>
      <c r="O3902" s="14">
        <v>0</v>
      </c>
      <c r="P3902" s="14">
        <v>0</v>
      </c>
      <c r="Q3902" s="14">
        <v>0</v>
      </c>
      <c r="R3902" s="14">
        <v>0</v>
      </c>
      <c r="S3902" s="14"/>
      <c r="T3902" s="14"/>
      <c r="U3902" s="14"/>
      <c r="V3902" s="14"/>
      <c r="W3902" s="14"/>
      <c r="X3902" s="14">
        <f t="shared" si="10193"/>
        <v>0</v>
      </c>
      <c r="Y3902" s="14"/>
      <c r="Z3902" s="14"/>
      <c r="AA3902" s="14"/>
      <c r="AB3902" s="14"/>
      <c r="AC3902" s="14"/>
      <c r="AD3902" s="14"/>
      <c r="AE3902" s="14"/>
      <c r="AF3902" s="14"/>
      <c r="AG3902" s="14"/>
      <c r="AH3902" s="14">
        <v>0</v>
      </c>
      <c r="AI3902" s="14">
        <v>0</v>
      </c>
      <c r="AJ3902" s="14">
        <v>0</v>
      </c>
      <c r="AK3902" s="14"/>
      <c r="AL3902" s="14"/>
      <c r="AM3902" s="14"/>
      <c r="AN3902" s="14"/>
      <c r="AO3902" s="14"/>
      <c r="AP3902" s="14">
        <f t="shared" si="10194"/>
        <v>0</v>
      </c>
      <c r="AQ3902" s="14"/>
      <c r="AR3902" s="14"/>
      <c r="AS3902" s="14"/>
      <c r="AT3902" s="14"/>
      <c r="AU3902" s="14"/>
      <c r="AV3902" s="14"/>
      <c r="AW3902" s="14"/>
      <c r="AX3902" s="14"/>
      <c r="AY3902" s="14"/>
      <c r="AZ3902" s="14">
        <v>0</v>
      </c>
      <c r="BA3902" s="14">
        <v>0</v>
      </c>
      <c r="BB3902" s="14">
        <v>0</v>
      </c>
      <c r="BC3902" s="14"/>
      <c r="BD3902" s="14"/>
      <c r="BE3902" s="14"/>
      <c r="BF3902" s="14"/>
      <c r="BG3902" s="14"/>
      <c r="BH3902" s="14">
        <f t="shared" si="10195"/>
        <v>0</v>
      </c>
      <c r="BI3902" s="14"/>
      <c r="BJ3902" s="14"/>
      <c r="BK3902" s="14"/>
      <c r="BL3902" s="14"/>
      <c r="BM3902" s="14"/>
      <c r="BN3902" s="14"/>
      <c r="BO3902" s="14"/>
      <c r="BP3902" s="14"/>
      <c r="BQ3902" s="14"/>
      <c r="BR3902" s="14">
        <v>0</v>
      </c>
      <c r="BS3902" s="14">
        <v>0</v>
      </c>
      <c r="BT3902" s="14">
        <v>48460</v>
      </c>
      <c r="BU3902" s="14">
        <v>44522</v>
      </c>
      <c r="BV3902" s="14">
        <v>45186</v>
      </c>
      <c r="BW3902" s="14">
        <f t="shared" si="10175"/>
        <v>0</v>
      </c>
      <c r="BX3902" s="14"/>
      <c r="BY3902" s="14"/>
      <c r="BZ3902" s="14"/>
      <c r="CA3902" s="14">
        <f t="shared" si="10257"/>
        <v>45186</v>
      </c>
      <c r="CB3902" s="122">
        <f t="shared" si="10268"/>
        <v>101.49139751134271</v>
      </c>
    </row>
    <row r="3903" spans="1:80" x14ac:dyDescent="0.25">
      <c r="A3903" s="4" t="s">
        <v>928</v>
      </c>
      <c r="B3903" s="4" t="s">
        <v>88</v>
      </c>
      <c r="C3903" s="4" t="s">
        <v>1620</v>
      </c>
      <c r="D3903" s="79" t="s">
        <v>1621</v>
      </c>
      <c r="E3903" s="89">
        <v>6112</v>
      </c>
      <c r="F3903" s="79" t="s">
        <v>1626</v>
      </c>
      <c r="G3903" s="75" t="s">
        <v>1906</v>
      </c>
      <c r="H3903" s="13" t="s">
        <v>37</v>
      </c>
      <c r="I3903" s="14">
        <v>14500</v>
      </c>
      <c r="J3903" s="14">
        <f t="shared" si="10256"/>
        <v>41500</v>
      </c>
      <c r="K3903" s="14">
        <v>41500</v>
      </c>
      <c r="L3903" s="14">
        <f t="shared" si="10259"/>
        <v>0</v>
      </c>
      <c r="M3903" s="14">
        <v>0</v>
      </c>
      <c r="N3903" s="14">
        <v>0</v>
      </c>
      <c r="O3903" s="14">
        <v>0</v>
      </c>
      <c r="P3903" s="14">
        <v>0</v>
      </c>
      <c r="Q3903" s="14">
        <v>0</v>
      </c>
      <c r="R3903" s="14">
        <v>0</v>
      </c>
      <c r="S3903" s="14"/>
      <c r="T3903" s="14"/>
      <c r="U3903" s="14"/>
      <c r="V3903" s="14"/>
      <c r="W3903" s="14"/>
      <c r="X3903" s="14">
        <f t="shared" si="10193"/>
        <v>0</v>
      </c>
      <c r="Y3903" s="14"/>
      <c r="Z3903" s="14"/>
      <c r="AA3903" s="14"/>
      <c r="AB3903" s="14"/>
      <c r="AC3903" s="14"/>
      <c r="AD3903" s="14"/>
      <c r="AE3903" s="14"/>
      <c r="AF3903" s="14"/>
      <c r="AG3903" s="14"/>
      <c r="AH3903" s="14">
        <v>0</v>
      </c>
      <c r="AI3903" s="14">
        <v>0</v>
      </c>
      <c r="AJ3903" s="14">
        <v>0</v>
      </c>
      <c r="AK3903" s="14"/>
      <c r="AL3903" s="14"/>
      <c r="AM3903" s="14"/>
      <c r="AN3903" s="14"/>
      <c r="AO3903" s="14"/>
      <c r="AP3903" s="14">
        <f t="shared" si="10194"/>
        <v>0</v>
      </c>
      <c r="AQ3903" s="14"/>
      <c r="AR3903" s="14"/>
      <c r="AS3903" s="14"/>
      <c r="AT3903" s="14"/>
      <c r="AU3903" s="14"/>
      <c r="AV3903" s="14"/>
      <c r="AW3903" s="14"/>
      <c r="AX3903" s="14"/>
      <c r="AY3903" s="14"/>
      <c r="AZ3903" s="14">
        <v>0</v>
      </c>
      <c r="BA3903" s="14">
        <v>0</v>
      </c>
      <c r="BB3903" s="14">
        <v>0</v>
      </c>
      <c r="BC3903" s="14"/>
      <c r="BD3903" s="14"/>
      <c r="BE3903" s="14"/>
      <c r="BF3903" s="14"/>
      <c r="BG3903" s="14"/>
      <c r="BH3903" s="14">
        <f t="shared" si="10195"/>
        <v>0</v>
      </c>
      <c r="BI3903" s="14"/>
      <c r="BJ3903" s="14"/>
      <c r="BK3903" s="14"/>
      <c r="BL3903" s="14"/>
      <c r="BM3903" s="14"/>
      <c r="BN3903" s="14"/>
      <c r="BO3903" s="14"/>
      <c r="BP3903" s="14"/>
      <c r="BQ3903" s="14"/>
      <c r="BR3903" s="14">
        <v>0</v>
      </c>
      <c r="BS3903" s="14">
        <v>0</v>
      </c>
      <c r="BT3903" s="14">
        <v>41500</v>
      </c>
      <c r="BU3903" s="14">
        <v>41500</v>
      </c>
      <c r="BV3903" s="14">
        <v>6550</v>
      </c>
      <c r="BW3903" s="14">
        <f t="shared" si="10175"/>
        <v>20700</v>
      </c>
      <c r="BX3903" s="14">
        <v>12500</v>
      </c>
      <c r="BY3903" s="14">
        <v>0</v>
      </c>
      <c r="BZ3903" s="14">
        <v>8200</v>
      </c>
      <c r="CA3903" s="14">
        <f t="shared" si="10257"/>
        <v>27250</v>
      </c>
      <c r="CB3903" s="122">
        <f t="shared" si="10268"/>
        <v>65.662650602409627</v>
      </c>
    </row>
    <row r="3904" spans="1:80" x14ac:dyDescent="0.25">
      <c r="A3904" s="4" t="s">
        <v>928</v>
      </c>
      <c r="B3904" s="4" t="s">
        <v>88</v>
      </c>
      <c r="C3904" s="4" t="s">
        <v>1620</v>
      </c>
      <c r="D3904" s="79" t="s">
        <v>1621</v>
      </c>
      <c r="E3904" s="89">
        <v>6112</v>
      </c>
      <c r="F3904" s="79" t="s">
        <v>1627</v>
      </c>
      <c r="G3904" s="75" t="s">
        <v>1906</v>
      </c>
      <c r="H3904" s="13" t="s">
        <v>43</v>
      </c>
      <c r="I3904" s="14">
        <v>21000</v>
      </c>
      <c r="J3904" s="14">
        <f t="shared" si="10256"/>
        <v>26000</v>
      </c>
      <c r="K3904" s="14">
        <v>26000</v>
      </c>
      <c r="L3904" s="14">
        <f t="shared" si="10259"/>
        <v>0</v>
      </c>
      <c r="M3904" s="14">
        <v>0</v>
      </c>
      <c r="N3904" s="14">
        <v>0</v>
      </c>
      <c r="O3904" s="14">
        <v>0</v>
      </c>
      <c r="P3904" s="14">
        <v>0</v>
      </c>
      <c r="Q3904" s="14">
        <v>0</v>
      </c>
      <c r="R3904" s="14">
        <v>0</v>
      </c>
      <c r="S3904" s="14"/>
      <c r="T3904" s="14"/>
      <c r="U3904" s="14"/>
      <c r="V3904" s="14"/>
      <c r="W3904" s="14"/>
      <c r="X3904" s="14">
        <f t="shared" si="10193"/>
        <v>0</v>
      </c>
      <c r="Y3904" s="14"/>
      <c r="Z3904" s="14"/>
      <c r="AA3904" s="14"/>
      <c r="AB3904" s="14"/>
      <c r="AC3904" s="14"/>
      <c r="AD3904" s="14"/>
      <c r="AE3904" s="14"/>
      <c r="AF3904" s="14"/>
      <c r="AG3904" s="14"/>
      <c r="AH3904" s="14">
        <v>0</v>
      </c>
      <c r="AI3904" s="14">
        <v>0</v>
      </c>
      <c r="AJ3904" s="14">
        <v>0</v>
      </c>
      <c r="AK3904" s="14"/>
      <c r="AL3904" s="14"/>
      <c r="AM3904" s="14"/>
      <c r="AN3904" s="14"/>
      <c r="AO3904" s="14"/>
      <c r="AP3904" s="14">
        <f t="shared" si="10194"/>
        <v>0</v>
      </c>
      <c r="AQ3904" s="14"/>
      <c r="AR3904" s="14"/>
      <c r="AS3904" s="14"/>
      <c r="AT3904" s="14"/>
      <c r="AU3904" s="14"/>
      <c r="AV3904" s="14"/>
      <c r="AW3904" s="14"/>
      <c r="AX3904" s="14"/>
      <c r="AY3904" s="14"/>
      <c r="AZ3904" s="14">
        <v>0</v>
      </c>
      <c r="BA3904" s="14">
        <v>0</v>
      </c>
      <c r="BB3904" s="14">
        <v>0</v>
      </c>
      <c r="BC3904" s="14"/>
      <c r="BD3904" s="14"/>
      <c r="BE3904" s="14"/>
      <c r="BF3904" s="14"/>
      <c r="BG3904" s="14"/>
      <c r="BH3904" s="14">
        <f t="shared" si="10195"/>
        <v>0</v>
      </c>
      <c r="BI3904" s="14"/>
      <c r="BJ3904" s="14"/>
      <c r="BK3904" s="14"/>
      <c r="BL3904" s="14"/>
      <c r="BM3904" s="14"/>
      <c r="BN3904" s="14"/>
      <c r="BO3904" s="14"/>
      <c r="BP3904" s="14"/>
      <c r="BQ3904" s="14"/>
      <c r="BR3904" s="14">
        <v>0</v>
      </c>
      <c r="BS3904" s="14">
        <v>0</v>
      </c>
      <c r="BT3904" s="14">
        <v>26000</v>
      </c>
      <c r="BU3904" s="14">
        <v>26000</v>
      </c>
      <c r="BV3904" s="14">
        <v>6600</v>
      </c>
      <c r="BW3904" s="14">
        <f t="shared" si="10175"/>
        <v>0</v>
      </c>
      <c r="BX3904" s="14">
        <v>0</v>
      </c>
      <c r="BY3904" s="14">
        <v>0</v>
      </c>
      <c r="BZ3904" s="14">
        <v>0</v>
      </c>
      <c r="CA3904" s="14">
        <f t="shared" si="10257"/>
        <v>6600</v>
      </c>
      <c r="CB3904" s="122">
        <f t="shared" si="10268"/>
        <v>25.384615384615383</v>
      </c>
    </row>
    <row r="3905" spans="1:80" x14ac:dyDescent="0.25">
      <c r="A3905" s="4" t="s">
        <v>928</v>
      </c>
      <c r="B3905" s="4" t="s">
        <v>88</v>
      </c>
      <c r="C3905" s="4" t="s">
        <v>1620</v>
      </c>
      <c r="D3905" s="79" t="s">
        <v>1621</v>
      </c>
      <c r="E3905" s="78" t="s">
        <v>44</v>
      </c>
      <c r="F3905" s="78" t="s">
        <v>1</v>
      </c>
      <c r="G3905" s="2" t="s">
        <v>1</v>
      </c>
      <c r="H3905" s="2" t="s">
        <v>45</v>
      </c>
      <c r="I3905" s="12">
        <f>SUM(I3906)</f>
        <v>224925</v>
      </c>
      <c r="J3905" s="12">
        <f t="shared" si="10256"/>
        <v>235436</v>
      </c>
      <c r="K3905" s="12">
        <f t="shared" ref="K3905:Q3905" si="10286">SUM(K3906)</f>
        <v>230936</v>
      </c>
      <c r="L3905" s="12">
        <f t="shared" si="10259"/>
        <v>4500</v>
      </c>
      <c r="M3905" s="12">
        <f t="shared" si="10286"/>
        <v>4500</v>
      </c>
      <c r="N3905" s="12">
        <f t="shared" si="10286"/>
        <v>0</v>
      </c>
      <c r="O3905" s="12">
        <f t="shared" si="10286"/>
        <v>0</v>
      </c>
      <c r="P3905" s="12">
        <f t="shared" si="10286"/>
        <v>0</v>
      </c>
      <c r="Q3905" s="12">
        <f t="shared" si="10286"/>
        <v>0</v>
      </c>
      <c r="R3905" s="12">
        <f t="shared" ref="R3905:AG3905" si="10287">SUM(R3906)</f>
        <v>4500</v>
      </c>
      <c r="S3905" s="12">
        <f t="shared" si="10287"/>
        <v>0</v>
      </c>
      <c r="T3905" s="12">
        <f t="shared" si="10287"/>
        <v>0</v>
      </c>
      <c r="U3905" s="12">
        <f t="shared" si="10287"/>
        <v>0</v>
      </c>
      <c r="V3905" s="12">
        <f t="shared" si="10287"/>
        <v>0</v>
      </c>
      <c r="W3905" s="12">
        <f t="shared" si="10287"/>
        <v>0</v>
      </c>
      <c r="X3905" s="12">
        <f t="shared" si="10287"/>
        <v>4500</v>
      </c>
      <c r="Y3905" s="12">
        <f t="shared" si="10287"/>
        <v>0</v>
      </c>
      <c r="Z3905" s="12">
        <f t="shared" si="10287"/>
        <v>500</v>
      </c>
      <c r="AA3905" s="12">
        <f t="shared" si="10287"/>
        <v>290</v>
      </c>
      <c r="AB3905" s="12">
        <f t="shared" si="10287"/>
        <v>0</v>
      </c>
      <c r="AC3905" s="12">
        <f t="shared" si="10287"/>
        <v>1740</v>
      </c>
      <c r="AD3905" s="12">
        <f t="shared" si="10287"/>
        <v>0</v>
      </c>
      <c r="AE3905" s="12">
        <f t="shared" si="10287"/>
        <v>395</v>
      </c>
      <c r="AF3905" s="12">
        <f t="shared" si="10287"/>
        <v>0</v>
      </c>
      <c r="AG3905" s="12">
        <f t="shared" si="10287"/>
        <v>850</v>
      </c>
      <c r="AH3905" s="12">
        <v>3775</v>
      </c>
      <c r="AI3905" s="12">
        <v>725</v>
      </c>
      <c r="AJ3905" s="12">
        <f t="shared" ref="AJ3905:AY3905" si="10288">SUM(AJ3906)</f>
        <v>0</v>
      </c>
      <c r="AK3905" s="12">
        <f t="shared" si="10288"/>
        <v>0</v>
      </c>
      <c r="AL3905" s="12">
        <f t="shared" si="10288"/>
        <v>0</v>
      </c>
      <c r="AM3905" s="12">
        <f t="shared" si="10288"/>
        <v>0</v>
      </c>
      <c r="AN3905" s="12">
        <f t="shared" si="10288"/>
        <v>0</v>
      </c>
      <c r="AO3905" s="12">
        <f t="shared" si="10288"/>
        <v>0</v>
      </c>
      <c r="AP3905" s="12">
        <f t="shared" si="10288"/>
        <v>0</v>
      </c>
      <c r="AQ3905" s="12">
        <f t="shared" si="10288"/>
        <v>0</v>
      </c>
      <c r="AR3905" s="12">
        <f t="shared" si="10288"/>
        <v>0</v>
      </c>
      <c r="AS3905" s="12">
        <f t="shared" si="10288"/>
        <v>0</v>
      </c>
      <c r="AT3905" s="12">
        <f t="shared" si="10288"/>
        <v>0</v>
      </c>
      <c r="AU3905" s="12">
        <f t="shared" si="10288"/>
        <v>0</v>
      </c>
      <c r="AV3905" s="12">
        <f t="shared" si="10288"/>
        <v>0</v>
      </c>
      <c r="AW3905" s="12">
        <f t="shared" si="10288"/>
        <v>0</v>
      </c>
      <c r="AX3905" s="12">
        <f t="shared" si="10288"/>
        <v>0</v>
      </c>
      <c r="AY3905" s="12">
        <f t="shared" si="10288"/>
        <v>0</v>
      </c>
      <c r="AZ3905" s="12">
        <v>0</v>
      </c>
      <c r="BA3905" s="12">
        <v>0</v>
      </c>
      <c r="BB3905" s="12">
        <f t="shared" ref="BB3905:BQ3905" si="10289">SUM(BB3906)</f>
        <v>0</v>
      </c>
      <c r="BC3905" s="12">
        <f t="shared" si="10289"/>
        <v>0</v>
      </c>
      <c r="BD3905" s="12">
        <f t="shared" si="10289"/>
        <v>0</v>
      </c>
      <c r="BE3905" s="12">
        <f t="shared" si="10289"/>
        <v>0</v>
      </c>
      <c r="BF3905" s="12">
        <f t="shared" si="10289"/>
        <v>0</v>
      </c>
      <c r="BG3905" s="12">
        <f t="shared" si="10289"/>
        <v>0</v>
      </c>
      <c r="BH3905" s="12">
        <f t="shared" si="10289"/>
        <v>0</v>
      </c>
      <c r="BI3905" s="12">
        <f t="shared" si="10289"/>
        <v>0</v>
      </c>
      <c r="BJ3905" s="12">
        <f t="shared" si="10289"/>
        <v>0</v>
      </c>
      <c r="BK3905" s="12">
        <f t="shared" si="10289"/>
        <v>0</v>
      </c>
      <c r="BL3905" s="12">
        <f t="shared" si="10289"/>
        <v>0</v>
      </c>
      <c r="BM3905" s="12">
        <f t="shared" si="10289"/>
        <v>0</v>
      </c>
      <c r="BN3905" s="12">
        <f t="shared" si="10289"/>
        <v>0</v>
      </c>
      <c r="BO3905" s="12">
        <f t="shared" si="10289"/>
        <v>0</v>
      </c>
      <c r="BP3905" s="12">
        <f t="shared" si="10289"/>
        <v>0</v>
      </c>
      <c r="BQ3905" s="12">
        <f t="shared" si="10289"/>
        <v>0</v>
      </c>
      <c r="BR3905" s="12">
        <v>0</v>
      </c>
      <c r="BS3905" s="12">
        <v>0</v>
      </c>
      <c r="BT3905" s="12">
        <f t="shared" ref="BT3905:BZ3905" si="10290">SUM(BT3906)</f>
        <v>247208</v>
      </c>
      <c r="BU3905" s="12">
        <f t="shared" si="10290"/>
        <v>242708</v>
      </c>
      <c r="BV3905" s="12">
        <f t="shared" si="10290"/>
        <v>131185</v>
      </c>
      <c r="BW3905" s="12">
        <f t="shared" si="10290"/>
        <v>54900</v>
      </c>
      <c r="BX3905" s="12">
        <f t="shared" si="10290"/>
        <v>20900</v>
      </c>
      <c r="BY3905" s="12">
        <f t="shared" si="10290"/>
        <v>17000</v>
      </c>
      <c r="BZ3905" s="12">
        <f t="shared" si="10290"/>
        <v>17000</v>
      </c>
      <c r="CA3905" s="12">
        <f t="shared" si="10257"/>
        <v>186085</v>
      </c>
      <c r="CB3905" s="124">
        <f t="shared" si="10268"/>
        <v>76.670319890568095</v>
      </c>
    </row>
    <row r="3906" spans="1:80" x14ac:dyDescent="0.25">
      <c r="A3906" s="4" t="s">
        <v>928</v>
      </c>
      <c r="B3906" s="4" t="s">
        <v>88</v>
      </c>
      <c r="C3906" s="4" t="s">
        <v>1620</v>
      </c>
      <c r="D3906" s="79" t="s">
        <v>1621</v>
      </c>
      <c r="E3906" s="89">
        <v>6121</v>
      </c>
      <c r="F3906" s="79"/>
      <c r="G3906" s="75" t="s">
        <v>1906</v>
      </c>
      <c r="H3906" s="13" t="s">
        <v>46</v>
      </c>
      <c r="I3906" s="14">
        <v>224925</v>
      </c>
      <c r="J3906" s="14">
        <f t="shared" si="10256"/>
        <v>235436</v>
      </c>
      <c r="K3906" s="14">
        <v>230936</v>
      </c>
      <c r="L3906" s="14">
        <f t="shared" si="10259"/>
        <v>4500</v>
      </c>
      <c r="M3906" s="14">
        <v>4500</v>
      </c>
      <c r="N3906" s="14">
        <v>0</v>
      </c>
      <c r="O3906" s="14">
        <v>0</v>
      </c>
      <c r="P3906" s="14">
        <v>0</v>
      </c>
      <c r="Q3906" s="14">
        <v>0</v>
      </c>
      <c r="R3906" s="14">
        <v>4500</v>
      </c>
      <c r="S3906" s="14"/>
      <c r="T3906" s="14"/>
      <c r="U3906" s="14"/>
      <c r="V3906" s="14"/>
      <c r="W3906" s="14"/>
      <c r="X3906" s="14">
        <f t="shared" si="10193"/>
        <v>4500</v>
      </c>
      <c r="Y3906" s="14"/>
      <c r="Z3906" s="14">
        <v>500</v>
      </c>
      <c r="AA3906" s="14">
        <v>290</v>
      </c>
      <c r="AB3906" s="14"/>
      <c r="AC3906" s="14">
        <v>1740</v>
      </c>
      <c r="AD3906" s="14"/>
      <c r="AE3906" s="14">
        <v>395</v>
      </c>
      <c r="AF3906" s="14"/>
      <c r="AG3906" s="14">
        <v>850</v>
      </c>
      <c r="AH3906" s="14">
        <v>3775</v>
      </c>
      <c r="AI3906" s="14">
        <v>725</v>
      </c>
      <c r="AJ3906" s="14">
        <v>0</v>
      </c>
      <c r="AK3906" s="14"/>
      <c r="AL3906" s="14"/>
      <c r="AM3906" s="14"/>
      <c r="AN3906" s="14"/>
      <c r="AO3906" s="14"/>
      <c r="AP3906" s="14">
        <f t="shared" si="10194"/>
        <v>0</v>
      </c>
      <c r="AQ3906" s="14"/>
      <c r="AR3906" s="14"/>
      <c r="AS3906" s="14"/>
      <c r="AT3906" s="14"/>
      <c r="AU3906" s="14"/>
      <c r="AV3906" s="14"/>
      <c r="AW3906" s="14"/>
      <c r="AX3906" s="14"/>
      <c r="AY3906" s="14"/>
      <c r="AZ3906" s="14">
        <v>0</v>
      </c>
      <c r="BA3906" s="14">
        <v>0</v>
      </c>
      <c r="BB3906" s="14">
        <v>0</v>
      </c>
      <c r="BC3906" s="14"/>
      <c r="BD3906" s="14"/>
      <c r="BE3906" s="14"/>
      <c r="BF3906" s="14"/>
      <c r="BG3906" s="14"/>
      <c r="BH3906" s="14">
        <f t="shared" si="10195"/>
        <v>0</v>
      </c>
      <c r="BI3906" s="14"/>
      <c r="BJ3906" s="14"/>
      <c r="BK3906" s="14"/>
      <c r="BL3906" s="14"/>
      <c r="BM3906" s="14"/>
      <c r="BN3906" s="14"/>
      <c r="BO3906" s="14"/>
      <c r="BP3906" s="14"/>
      <c r="BQ3906" s="14"/>
      <c r="BR3906" s="14">
        <v>0</v>
      </c>
      <c r="BS3906" s="14">
        <v>0</v>
      </c>
      <c r="BT3906" s="14">
        <v>247208</v>
      </c>
      <c r="BU3906" s="14">
        <v>242708</v>
      </c>
      <c r="BV3906" s="14">
        <v>131185</v>
      </c>
      <c r="BW3906" s="14">
        <f t="shared" si="10175"/>
        <v>54900</v>
      </c>
      <c r="BX3906" s="14">
        <v>20900</v>
      </c>
      <c r="BY3906" s="14">
        <v>17000</v>
      </c>
      <c r="BZ3906" s="14">
        <v>17000</v>
      </c>
      <c r="CA3906" s="14">
        <f t="shared" si="10257"/>
        <v>186085</v>
      </c>
      <c r="CB3906" s="122">
        <f t="shared" si="10268"/>
        <v>76.670319890568095</v>
      </c>
    </row>
    <row r="3907" spans="1:80" x14ac:dyDescent="0.25">
      <c r="A3907" s="4" t="s">
        <v>928</v>
      </c>
      <c r="B3907" s="4" t="s">
        <v>88</v>
      </c>
      <c r="C3907" s="4" t="s">
        <v>1620</v>
      </c>
      <c r="D3907" s="79" t="s">
        <v>1621</v>
      </c>
      <c r="E3907" s="78" t="s">
        <v>47</v>
      </c>
      <c r="F3907" s="78" t="s">
        <v>1</v>
      </c>
      <c r="G3907" s="2" t="s">
        <v>1</v>
      </c>
      <c r="H3907" s="2" t="s">
        <v>48</v>
      </c>
      <c r="I3907" s="12">
        <f>SUM(I3908:I3914)</f>
        <v>213340</v>
      </c>
      <c r="J3907" s="12">
        <f t="shared" si="10256"/>
        <v>241652</v>
      </c>
      <c r="K3907" s="12">
        <f t="shared" ref="K3907" si="10291">SUM(K3908:K3914)</f>
        <v>189652</v>
      </c>
      <c r="L3907" s="12">
        <f t="shared" si="10259"/>
        <v>52000</v>
      </c>
      <c r="M3907" s="12">
        <f t="shared" ref="M3907:Q3907" si="10292">SUM(M3908:M3914)</f>
        <v>52000</v>
      </c>
      <c r="N3907" s="12">
        <f t="shared" si="10292"/>
        <v>0</v>
      </c>
      <c r="O3907" s="12">
        <f t="shared" si="10292"/>
        <v>0</v>
      </c>
      <c r="P3907" s="12">
        <f t="shared" si="10292"/>
        <v>0</v>
      </c>
      <c r="Q3907" s="12">
        <f t="shared" si="10292"/>
        <v>0</v>
      </c>
      <c r="R3907" s="12">
        <f t="shared" ref="R3907:AG3907" si="10293">SUM(R3908:R3914)</f>
        <v>52000</v>
      </c>
      <c r="S3907" s="12">
        <f t="shared" si="10293"/>
        <v>0</v>
      </c>
      <c r="T3907" s="12">
        <f t="shared" si="10293"/>
        <v>0</v>
      </c>
      <c r="U3907" s="12">
        <f t="shared" si="10293"/>
        <v>0</v>
      </c>
      <c r="V3907" s="12">
        <f t="shared" si="10293"/>
        <v>0</v>
      </c>
      <c r="W3907" s="12">
        <f t="shared" si="10293"/>
        <v>0</v>
      </c>
      <c r="X3907" s="12">
        <f t="shared" si="10293"/>
        <v>52000</v>
      </c>
      <c r="Y3907" s="12">
        <f t="shared" si="10293"/>
        <v>0</v>
      </c>
      <c r="Z3907" s="12">
        <f t="shared" si="10293"/>
        <v>3300</v>
      </c>
      <c r="AA3907" s="12">
        <f t="shared" si="10293"/>
        <v>5500</v>
      </c>
      <c r="AB3907" s="12">
        <f t="shared" si="10293"/>
        <v>0</v>
      </c>
      <c r="AC3907" s="12">
        <f t="shared" si="10293"/>
        <v>4600</v>
      </c>
      <c r="AD3907" s="12">
        <f t="shared" si="10293"/>
        <v>0</v>
      </c>
      <c r="AE3907" s="12">
        <f t="shared" si="10293"/>
        <v>0</v>
      </c>
      <c r="AF3907" s="12">
        <f t="shared" si="10293"/>
        <v>0</v>
      </c>
      <c r="AG3907" s="12">
        <f t="shared" si="10293"/>
        <v>5004</v>
      </c>
      <c r="AH3907" s="12">
        <v>18404</v>
      </c>
      <c r="AI3907" s="12">
        <v>33596</v>
      </c>
      <c r="AJ3907" s="12">
        <f t="shared" ref="AJ3907:AY3907" si="10294">SUM(AJ3908:AJ3914)</f>
        <v>0</v>
      </c>
      <c r="AK3907" s="12">
        <f t="shared" si="10294"/>
        <v>0</v>
      </c>
      <c r="AL3907" s="12">
        <f t="shared" si="10294"/>
        <v>0</v>
      </c>
      <c r="AM3907" s="12">
        <f t="shared" si="10294"/>
        <v>0</v>
      </c>
      <c r="AN3907" s="12">
        <f t="shared" si="10294"/>
        <v>0</v>
      </c>
      <c r="AO3907" s="12">
        <f t="shared" si="10294"/>
        <v>0</v>
      </c>
      <c r="AP3907" s="12">
        <f t="shared" si="10294"/>
        <v>0</v>
      </c>
      <c r="AQ3907" s="12">
        <f t="shared" si="10294"/>
        <v>0</v>
      </c>
      <c r="AR3907" s="12">
        <f t="shared" si="10294"/>
        <v>0</v>
      </c>
      <c r="AS3907" s="12">
        <f t="shared" si="10294"/>
        <v>0</v>
      </c>
      <c r="AT3907" s="12">
        <f t="shared" si="10294"/>
        <v>0</v>
      </c>
      <c r="AU3907" s="12">
        <f t="shared" si="10294"/>
        <v>0</v>
      </c>
      <c r="AV3907" s="12">
        <f t="shared" si="10294"/>
        <v>0</v>
      </c>
      <c r="AW3907" s="12">
        <f t="shared" si="10294"/>
        <v>0</v>
      </c>
      <c r="AX3907" s="12">
        <f t="shared" si="10294"/>
        <v>0</v>
      </c>
      <c r="AY3907" s="12">
        <f t="shared" si="10294"/>
        <v>0</v>
      </c>
      <c r="AZ3907" s="12">
        <v>0</v>
      </c>
      <c r="BA3907" s="12">
        <v>0</v>
      </c>
      <c r="BB3907" s="12">
        <f t="shared" ref="BB3907:BQ3907" si="10295">SUM(BB3908:BB3914)</f>
        <v>0</v>
      </c>
      <c r="BC3907" s="12">
        <f t="shared" si="10295"/>
        <v>0</v>
      </c>
      <c r="BD3907" s="12">
        <f t="shared" si="10295"/>
        <v>0</v>
      </c>
      <c r="BE3907" s="12">
        <f t="shared" si="10295"/>
        <v>0</v>
      </c>
      <c r="BF3907" s="12">
        <f t="shared" si="10295"/>
        <v>0</v>
      </c>
      <c r="BG3907" s="12">
        <f t="shared" si="10295"/>
        <v>0</v>
      </c>
      <c r="BH3907" s="12">
        <f t="shared" si="10295"/>
        <v>0</v>
      </c>
      <c r="BI3907" s="12">
        <f t="shared" si="10295"/>
        <v>0</v>
      </c>
      <c r="BJ3907" s="12">
        <f t="shared" si="10295"/>
        <v>0</v>
      </c>
      <c r="BK3907" s="12">
        <f t="shared" si="10295"/>
        <v>0</v>
      </c>
      <c r="BL3907" s="12">
        <f t="shared" si="10295"/>
        <v>0</v>
      </c>
      <c r="BM3907" s="12">
        <f t="shared" si="10295"/>
        <v>0</v>
      </c>
      <c r="BN3907" s="12">
        <f t="shared" si="10295"/>
        <v>0</v>
      </c>
      <c r="BO3907" s="12">
        <f t="shared" si="10295"/>
        <v>0</v>
      </c>
      <c r="BP3907" s="12">
        <f t="shared" si="10295"/>
        <v>0</v>
      </c>
      <c r="BQ3907" s="12">
        <f t="shared" si="10295"/>
        <v>0</v>
      </c>
      <c r="BR3907" s="12">
        <v>0</v>
      </c>
      <c r="BS3907" s="12">
        <v>0</v>
      </c>
      <c r="BT3907" s="12">
        <f t="shared" ref="BT3907:BZ3907" si="10296">SUM(BT3908:BT3914)</f>
        <v>260510</v>
      </c>
      <c r="BU3907" s="12">
        <f t="shared" si="10296"/>
        <v>208510</v>
      </c>
      <c r="BV3907" s="12">
        <f t="shared" si="10296"/>
        <v>104634</v>
      </c>
      <c r="BW3907" s="12">
        <f t="shared" si="10296"/>
        <v>22915</v>
      </c>
      <c r="BX3907" s="12">
        <f t="shared" si="10296"/>
        <v>6775</v>
      </c>
      <c r="BY3907" s="12">
        <f t="shared" si="10296"/>
        <v>6320</v>
      </c>
      <c r="BZ3907" s="12">
        <f t="shared" si="10296"/>
        <v>9820</v>
      </c>
      <c r="CA3907" s="12">
        <f t="shared" si="10257"/>
        <v>127549</v>
      </c>
      <c r="CB3907" s="124">
        <f t="shared" si="10268"/>
        <v>61.171646443815639</v>
      </c>
    </row>
    <row r="3908" spans="1:80" x14ac:dyDescent="0.25">
      <c r="A3908" s="4" t="s">
        <v>928</v>
      </c>
      <c r="B3908" s="4" t="s">
        <v>88</v>
      </c>
      <c r="C3908" s="4" t="s">
        <v>1620</v>
      </c>
      <c r="D3908" s="79" t="s">
        <v>1621</v>
      </c>
      <c r="E3908" s="89">
        <v>6131</v>
      </c>
      <c r="F3908" s="79"/>
      <c r="G3908" s="75" t="s">
        <v>1906</v>
      </c>
      <c r="H3908" s="13" t="s">
        <v>49</v>
      </c>
      <c r="I3908" s="14">
        <v>4000</v>
      </c>
      <c r="J3908" s="14">
        <f t="shared" si="10256"/>
        <v>5150</v>
      </c>
      <c r="K3908" s="14">
        <v>4150</v>
      </c>
      <c r="L3908" s="14">
        <f t="shared" si="10259"/>
        <v>1000</v>
      </c>
      <c r="M3908" s="14">
        <v>1000</v>
      </c>
      <c r="N3908" s="14">
        <v>0</v>
      </c>
      <c r="O3908" s="14">
        <v>0</v>
      </c>
      <c r="P3908" s="14">
        <v>0</v>
      </c>
      <c r="Q3908" s="14">
        <v>0</v>
      </c>
      <c r="R3908" s="14">
        <v>1000</v>
      </c>
      <c r="S3908" s="14"/>
      <c r="T3908" s="14"/>
      <c r="U3908" s="14"/>
      <c r="V3908" s="14"/>
      <c r="W3908" s="14"/>
      <c r="X3908" s="14">
        <f t="shared" si="10193"/>
        <v>1000</v>
      </c>
      <c r="Y3908" s="14"/>
      <c r="Z3908" s="14"/>
      <c r="AA3908" s="14"/>
      <c r="AB3908" s="14"/>
      <c r="AC3908" s="14"/>
      <c r="AD3908" s="14"/>
      <c r="AE3908" s="14"/>
      <c r="AF3908" s="14"/>
      <c r="AG3908" s="14"/>
      <c r="AH3908" s="14">
        <v>0</v>
      </c>
      <c r="AI3908" s="14">
        <v>1000</v>
      </c>
      <c r="AJ3908" s="14">
        <v>0</v>
      </c>
      <c r="AK3908" s="14"/>
      <c r="AL3908" s="14"/>
      <c r="AM3908" s="14"/>
      <c r="AN3908" s="14"/>
      <c r="AO3908" s="14"/>
      <c r="AP3908" s="14">
        <f t="shared" si="10194"/>
        <v>0</v>
      </c>
      <c r="AQ3908" s="14"/>
      <c r="AR3908" s="14"/>
      <c r="AS3908" s="14"/>
      <c r="AT3908" s="14"/>
      <c r="AU3908" s="14"/>
      <c r="AV3908" s="14"/>
      <c r="AW3908" s="14"/>
      <c r="AX3908" s="14"/>
      <c r="AY3908" s="14"/>
      <c r="AZ3908" s="14">
        <v>0</v>
      </c>
      <c r="BA3908" s="14">
        <v>0</v>
      </c>
      <c r="BB3908" s="14">
        <v>0</v>
      </c>
      <c r="BC3908" s="14"/>
      <c r="BD3908" s="14"/>
      <c r="BE3908" s="14"/>
      <c r="BF3908" s="14"/>
      <c r="BG3908" s="14"/>
      <c r="BH3908" s="14">
        <f t="shared" si="10195"/>
        <v>0</v>
      </c>
      <c r="BI3908" s="14"/>
      <c r="BJ3908" s="14"/>
      <c r="BK3908" s="14"/>
      <c r="BL3908" s="14"/>
      <c r="BM3908" s="14"/>
      <c r="BN3908" s="14"/>
      <c r="BO3908" s="14"/>
      <c r="BP3908" s="14"/>
      <c r="BQ3908" s="14"/>
      <c r="BR3908" s="14">
        <v>0</v>
      </c>
      <c r="BS3908" s="14">
        <v>0</v>
      </c>
      <c r="BT3908" s="14">
        <v>5150</v>
      </c>
      <c r="BU3908" s="14">
        <v>4150</v>
      </c>
      <c r="BV3908" s="14">
        <v>3438</v>
      </c>
      <c r="BW3908" s="14">
        <f t="shared" si="10175"/>
        <v>0</v>
      </c>
      <c r="BX3908" s="14">
        <v>0</v>
      </c>
      <c r="BY3908" s="14">
        <v>0</v>
      </c>
      <c r="BZ3908" s="14">
        <v>0</v>
      </c>
      <c r="CA3908" s="14">
        <f t="shared" si="10257"/>
        <v>3438</v>
      </c>
      <c r="CB3908" s="122">
        <f t="shared" si="10268"/>
        <v>82.843373493975903</v>
      </c>
    </row>
    <row r="3909" spans="1:80" x14ac:dyDescent="0.25">
      <c r="A3909" s="4" t="s">
        <v>928</v>
      </c>
      <c r="B3909" s="4" t="s">
        <v>88</v>
      </c>
      <c r="C3909" s="4" t="s">
        <v>1620</v>
      </c>
      <c r="D3909" s="79" t="s">
        <v>1621</v>
      </c>
      <c r="E3909" s="89">
        <v>6132</v>
      </c>
      <c r="F3909" s="79"/>
      <c r="G3909" s="75" t="s">
        <v>1906</v>
      </c>
      <c r="H3909" s="13" t="s">
        <v>196</v>
      </c>
      <c r="I3909" s="14">
        <v>83000</v>
      </c>
      <c r="J3909" s="14">
        <f t="shared" si="10256"/>
        <v>83000</v>
      </c>
      <c r="K3909" s="14">
        <v>83000</v>
      </c>
      <c r="L3909" s="14">
        <f t="shared" si="10259"/>
        <v>0</v>
      </c>
      <c r="M3909" s="14">
        <v>0</v>
      </c>
      <c r="N3909" s="14">
        <v>0</v>
      </c>
      <c r="O3909" s="14">
        <v>0</v>
      </c>
      <c r="P3909" s="14">
        <v>0</v>
      </c>
      <c r="Q3909" s="14">
        <v>0</v>
      </c>
      <c r="R3909" s="14">
        <v>0</v>
      </c>
      <c r="S3909" s="14"/>
      <c r="T3909" s="14"/>
      <c r="U3909" s="14"/>
      <c r="V3909" s="14"/>
      <c r="W3909" s="14"/>
      <c r="X3909" s="14">
        <f t="shared" si="10193"/>
        <v>0</v>
      </c>
      <c r="Y3909" s="14"/>
      <c r="Z3909" s="14"/>
      <c r="AA3909" s="14"/>
      <c r="AB3909" s="14"/>
      <c r="AC3909" s="14"/>
      <c r="AD3909" s="14"/>
      <c r="AE3909" s="14"/>
      <c r="AF3909" s="14"/>
      <c r="AG3909" s="14"/>
      <c r="AH3909" s="14">
        <v>0</v>
      </c>
      <c r="AI3909" s="14">
        <v>0</v>
      </c>
      <c r="AJ3909" s="14">
        <v>0</v>
      </c>
      <c r="AK3909" s="14"/>
      <c r="AL3909" s="14"/>
      <c r="AM3909" s="14"/>
      <c r="AN3909" s="14"/>
      <c r="AO3909" s="14"/>
      <c r="AP3909" s="14">
        <f t="shared" si="10194"/>
        <v>0</v>
      </c>
      <c r="AQ3909" s="14"/>
      <c r="AR3909" s="14"/>
      <c r="AS3909" s="14"/>
      <c r="AT3909" s="14"/>
      <c r="AU3909" s="14"/>
      <c r="AV3909" s="14"/>
      <c r="AW3909" s="14"/>
      <c r="AX3909" s="14"/>
      <c r="AY3909" s="14"/>
      <c r="AZ3909" s="14">
        <v>0</v>
      </c>
      <c r="BA3909" s="14">
        <v>0</v>
      </c>
      <c r="BB3909" s="14">
        <v>0</v>
      </c>
      <c r="BC3909" s="14"/>
      <c r="BD3909" s="14"/>
      <c r="BE3909" s="14"/>
      <c r="BF3909" s="14"/>
      <c r="BG3909" s="14"/>
      <c r="BH3909" s="14">
        <f t="shared" si="10195"/>
        <v>0</v>
      </c>
      <c r="BI3909" s="14"/>
      <c r="BJ3909" s="14"/>
      <c r="BK3909" s="14"/>
      <c r="BL3909" s="14"/>
      <c r="BM3909" s="14"/>
      <c r="BN3909" s="14"/>
      <c r="BO3909" s="14"/>
      <c r="BP3909" s="14"/>
      <c r="BQ3909" s="14"/>
      <c r="BR3909" s="14">
        <v>0</v>
      </c>
      <c r="BS3909" s="14">
        <v>0</v>
      </c>
      <c r="BT3909" s="14">
        <v>83000</v>
      </c>
      <c r="BU3909" s="14">
        <v>83000</v>
      </c>
      <c r="BV3909" s="14">
        <v>48251</v>
      </c>
      <c r="BW3909" s="14">
        <f t="shared" si="10175"/>
        <v>2500</v>
      </c>
      <c r="BX3909" s="14">
        <v>0</v>
      </c>
      <c r="BY3909" s="14">
        <v>0</v>
      </c>
      <c r="BZ3909" s="14">
        <v>2500</v>
      </c>
      <c r="CA3909" s="14">
        <f t="shared" si="10257"/>
        <v>50751</v>
      </c>
      <c r="CB3909" s="122">
        <f t="shared" si="10268"/>
        <v>61.14578313253012</v>
      </c>
    </row>
    <row r="3910" spans="1:80" x14ac:dyDescent="0.25">
      <c r="A3910" s="4" t="s">
        <v>928</v>
      </c>
      <c r="B3910" s="4" t="s">
        <v>88</v>
      </c>
      <c r="C3910" s="4" t="s">
        <v>1620</v>
      </c>
      <c r="D3910" s="79" t="s">
        <v>1621</v>
      </c>
      <c r="E3910" s="89">
        <v>6133</v>
      </c>
      <c r="F3910" s="79"/>
      <c r="G3910" s="75" t="s">
        <v>1906</v>
      </c>
      <c r="H3910" s="13" t="s">
        <v>198</v>
      </c>
      <c r="I3910" s="14">
        <v>17500</v>
      </c>
      <c r="J3910" s="14">
        <f t="shared" si="10256"/>
        <v>18500</v>
      </c>
      <c r="K3910" s="14">
        <v>18500</v>
      </c>
      <c r="L3910" s="14">
        <f t="shared" si="10259"/>
        <v>0</v>
      </c>
      <c r="M3910" s="14">
        <v>0</v>
      </c>
      <c r="N3910" s="14">
        <v>0</v>
      </c>
      <c r="O3910" s="14">
        <v>0</v>
      </c>
      <c r="P3910" s="14">
        <v>0</v>
      </c>
      <c r="Q3910" s="14">
        <v>0</v>
      </c>
      <c r="R3910" s="14">
        <v>0</v>
      </c>
      <c r="S3910" s="14"/>
      <c r="T3910" s="14"/>
      <c r="U3910" s="14"/>
      <c r="V3910" s="14"/>
      <c r="W3910" s="14"/>
      <c r="X3910" s="14">
        <f t="shared" si="10193"/>
        <v>0</v>
      </c>
      <c r="Y3910" s="14"/>
      <c r="Z3910" s="14"/>
      <c r="AA3910" s="14"/>
      <c r="AB3910" s="14"/>
      <c r="AC3910" s="14"/>
      <c r="AD3910" s="14"/>
      <c r="AE3910" s="14"/>
      <c r="AF3910" s="14"/>
      <c r="AG3910" s="14"/>
      <c r="AH3910" s="14">
        <v>0</v>
      </c>
      <c r="AI3910" s="14">
        <v>0</v>
      </c>
      <c r="AJ3910" s="14">
        <v>0</v>
      </c>
      <c r="AK3910" s="14"/>
      <c r="AL3910" s="14"/>
      <c r="AM3910" s="14"/>
      <c r="AN3910" s="14"/>
      <c r="AO3910" s="14"/>
      <c r="AP3910" s="14">
        <f t="shared" si="10194"/>
        <v>0</v>
      </c>
      <c r="AQ3910" s="14"/>
      <c r="AR3910" s="14"/>
      <c r="AS3910" s="14"/>
      <c r="AT3910" s="14"/>
      <c r="AU3910" s="14"/>
      <c r="AV3910" s="14"/>
      <c r="AW3910" s="14"/>
      <c r="AX3910" s="14"/>
      <c r="AY3910" s="14"/>
      <c r="AZ3910" s="14">
        <v>0</v>
      </c>
      <c r="BA3910" s="14">
        <v>0</v>
      </c>
      <c r="BB3910" s="14">
        <v>0</v>
      </c>
      <c r="BC3910" s="14"/>
      <c r="BD3910" s="14"/>
      <c r="BE3910" s="14"/>
      <c r="BF3910" s="14"/>
      <c r="BG3910" s="14"/>
      <c r="BH3910" s="14">
        <f t="shared" si="10195"/>
        <v>0</v>
      </c>
      <c r="BI3910" s="14"/>
      <c r="BJ3910" s="14"/>
      <c r="BK3910" s="14"/>
      <c r="BL3910" s="14"/>
      <c r="BM3910" s="14"/>
      <c r="BN3910" s="14"/>
      <c r="BO3910" s="14"/>
      <c r="BP3910" s="14"/>
      <c r="BQ3910" s="14"/>
      <c r="BR3910" s="14">
        <v>0</v>
      </c>
      <c r="BS3910" s="14">
        <v>0</v>
      </c>
      <c r="BT3910" s="14">
        <v>18500</v>
      </c>
      <c r="BU3910" s="14">
        <v>18500</v>
      </c>
      <c r="BV3910" s="14">
        <v>9326</v>
      </c>
      <c r="BW3910" s="14">
        <f t="shared" si="10175"/>
        <v>3700</v>
      </c>
      <c r="BX3910" s="14">
        <v>1500</v>
      </c>
      <c r="BY3910" s="14">
        <v>1100</v>
      </c>
      <c r="BZ3910" s="14">
        <v>1100</v>
      </c>
      <c r="CA3910" s="14">
        <f t="shared" si="10257"/>
        <v>13026</v>
      </c>
      <c r="CB3910" s="122">
        <f t="shared" si="10268"/>
        <v>70.410810810810815</v>
      </c>
    </row>
    <row r="3911" spans="1:80" x14ac:dyDescent="0.25">
      <c r="A3911" s="4" t="s">
        <v>928</v>
      </c>
      <c r="B3911" s="4" t="s">
        <v>88</v>
      </c>
      <c r="C3911" s="4" t="s">
        <v>1620</v>
      </c>
      <c r="D3911" s="79" t="s">
        <v>1621</v>
      </c>
      <c r="E3911" s="89">
        <v>6134</v>
      </c>
      <c r="F3911" s="79"/>
      <c r="G3911" s="75" t="s">
        <v>1906</v>
      </c>
      <c r="H3911" s="13" t="s">
        <v>200</v>
      </c>
      <c r="I3911" s="14">
        <v>46750</v>
      </c>
      <c r="J3911" s="14">
        <f t="shared" si="10256"/>
        <v>69500</v>
      </c>
      <c r="K3911" s="14">
        <v>18500</v>
      </c>
      <c r="L3911" s="14">
        <f t="shared" si="10259"/>
        <v>51000</v>
      </c>
      <c r="M3911" s="14">
        <v>51000</v>
      </c>
      <c r="N3911" s="14">
        <v>0</v>
      </c>
      <c r="O3911" s="14">
        <v>0</v>
      </c>
      <c r="P3911" s="14">
        <v>0</v>
      </c>
      <c r="Q3911" s="14">
        <v>0</v>
      </c>
      <c r="R3911" s="14">
        <v>51000</v>
      </c>
      <c r="S3911" s="14"/>
      <c r="T3911" s="14"/>
      <c r="U3911" s="14"/>
      <c r="V3911" s="14"/>
      <c r="W3911" s="14"/>
      <c r="X3911" s="14">
        <f t="shared" si="10193"/>
        <v>51000</v>
      </c>
      <c r="Y3911" s="14"/>
      <c r="Z3911" s="14">
        <v>3300</v>
      </c>
      <c r="AA3911" s="14">
        <v>5500</v>
      </c>
      <c r="AB3911" s="14"/>
      <c r="AC3911" s="14">
        <v>4600</v>
      </c>
      <c r="AD3911" s="14"/>
      <c r="AE3911" s="14"/>
      <c r="AF3911" s="14"/>
      <c r="AG3911" s="14">
        <v>5004</v>
      </c>
      <c r="AH3911" s="14">
        <v>18404</v>
      </c>
      <c r="AI3911" s="14">
        <v>32596</v>
      </c>
      <c r="AJ3911" s="14">
        <v>0</v>
      </c>
      <c r="AK3911" s="14"/>
      <c r="AL3911" s="14"/>
      <c r="AM3911" s="14"/>
      <c r="AN3911" s="14"/>
      <c r="AO3911" s="14"/>
      <c r="AP3911" s="14">
        <f t="shared" si="10194"/>
        <v>0</v>
      </c>
      <c r="AQ3911" s="14"/>
      <c r="AR3911" s="14"/>
      <c r="AS3911" s="14"/>
      <c r="AT3911" s="14"/>
      <c r="AU3911" s="14"/>
      <c r="AV3911" s="14"/>
      <c r="AW3911" s="14"/>
      <c r="AX3911" s="14"/>
      <c r="AY3911" s="14"/>
      <c r="AZ3911" s="14">
        <v>0</v>
      </c>
      <c r="BA3911" s="14">
        <v>0</v>
      </c>
      <c r="BB3911" s="14">
        <v>0</v>
      </c>
      <c r="BC3911" s="14"/>
      <c r="BD3911" s="14"/>
      <c r="BE3911" s="14"/>
      <c r="BF3911" s="14"/>
      <c r="BG3911" s="14"/>
      <c r="BH3911" s="14">
        <f t="shared" si="10195"/>
        <v>0</v>
      </c>
      <c r="BI3911" s="14"/>
      <c r="BJ3911" s="14"/>
      <c r="BK3911" s="14"/>
      <c r="BL3911" s="14"/>
      <c r="BM3911" s="14"/>
      <c r="BN3911" s="14"/>
      <c r="BO3911" s="14"/>
      <c r="BP3911" s="14"/>
      <c r="BQ3911" s="14"/>
      <c r="BR3911" s="14">
        <v>0</v>
      </c>
      <c r="BS3911" s="14">
        <v>0</v>
      </c>
      <c r="BT3911" s="14">
        <v>88000</v>
      </c>
      <c r="BU3911" s="14">
        <v>37000</v>
      </c>
      <c r="BV3911" s="14">
        <v>12249</v>
      </c>
      <c r="BW3911" s="14">
        <f t="shared" si="10175"/>
        <v>4500</v>
      </c>
      <c r="BX3911" s="14">
        <v>500</v>
      </c>
      <c r="BY3911" s="14">
        <v>1500</v>
      </c>
      <c r="BZ3911" s="14">
        <v>2500</v>
      </c>
      <c r="CA3911" s="14">
        <f t="shared" si="10257"/>
        <v>16749</v>
      </c>
      <c r="CB3911" s="122">
        <f t="shared" si="10268"/>
        <v>45.267567567567568</v>
      </c>
    </row>
    <row r="3912" spans="1:80" x14ac:dyDescent="0.25">
      <c r="A3912" s="4" t="s">
        <v>928</v>
      </c>
      <c r="B3912" s="4" t="s">
        <v>88</v>
      </c>
      <c r="C3912" s="4" t="s">
        <v>1620</v>
      </c>
      <c r="D3912" s="79" t="s">
        <v>1621</v>
      </c>
      <c r="E3912" s="89">
        <v>6135</v>
      </c>
      <c r="F3912" s="79"/>
      <c r="G3912" s="75" t="s">
        <v>1906</v>
      </c>
      <c r="H3912" s="13" t="s">
        <v>201</v>
      </c>
      <c r="I3912" s="14">
        <v>1000</v>
      </c>
      <c r="J3912" s="14">
        <f t="shared" si="10256"/>
        <v>1150</v>
      </c>
      <c r="K3912" s="14">
        <v>1150</v>
      </c>
      <c r="L3912" s="14">
        <f t="shared" si="10259"/>
        <v>0</v>
      </c>
      <c r="M3912" s="14">
        <v>0</v>
      </c>
      <c r="N3912" s="14">
        <v>0</v>
      </c>
      <c r="O3912" s="14">
        <v>0</v>
      </c>
      <c r="P3912" s="14">
        <v>0</v>
      </c>
      <c r="Q3912" s="14">
        <v>0</v>
      </c>
      <c r="R3912" s="14">
        <v>0</v>
      </c>
      <c r="S3912" s="14"/>
      <c r="T3912" s="14"/>
      <c r="U3912" s="14"/>
      <c r="V3912" s="14"/>
      <c r="W3912" s="14"/>
      <c r="X3912" s="14">
        <f t="shared" si="10193"/>
        <v>0</v>
      </c>
      <c r="Y3912" s="14"/>
      <c r="Z3912" s="14"/>
      <c r="AA3912" s="14"/>
      <c r="AB3912" s="14"/>
      <c r="AC3912" s="14"/>
      <c r="AD3912" s="14"/>
      <c r="AE3912" s="14"/>
      <c r="AF3912" s="14"/>
      <c r="AG3912" s="14"/>
      <c r="AH3912" s="14">
        <v>0</v>
      </c>
      <c r="AI3912" s="14">
        <v>0</v>
      </c>
      <c r="AJ3912" s="14">
        <v>0</v>
      </c>
      <c r="AK3912" s="14"/>
      <c r="AL3912" s="14"/>
      <c r="AM3912" s="14"/>
      <c r="AN3912" s="14"/>
      <c r="AO3912" s="14"/>
      <c r="AP3912" s="14">
        <f t="shared" si="10194"/>
        <v>0</v>
      </c>
      <c r="AQ3912" s="14"/>
      <c r="AR3912" s="14"/>
      <c r="AS3912" s="14"/>
      <c r="AT3912" s="14"/>
      <c r="AU3912" s="14"/>
      <c r="AV3912" s="14"/>
      <c r="AW3912" s="14"/>
      <c r="AX3912" s="14"/>
      <c r="AY3912" s="14"/>
      <c r="AZ3912" s="14">
        <v>0</v>
      </c>
      <c r="BA3912" s="14">
        <v>0</v>
      </c>
      <c r="BB3912" s="14">
        <v>0</v>
      </c>
      <c r="BC3912" s="14"/>
      <c r="BD3912" s="14"/>
      <c r="BE3912" s="14"/>
      <c r="BF3912" s="14"/>
      <c r="BG3912" s="14"/>
      <c r="BH3912" s="14">
        <f t="shared" si="10195"/>
        <v>0</v>
      </c>
      <c r="BI3912" s="14"/>
      <c r="BJ3912" s="14"/>
      <c r="BK3912" s="14"/>
      <c r="BL3912" s="14"/>
      <c r="BM3912" s="14"/>
      <c r="BN3912" s="14"/>
      <c r="BO3912" s="14"/>
      <c r="BP3912" s="14"/>
      <c r="BQ3912" s="14"/>
      <c r="BR3912" s="14">
        <v>0</v>
      </c>
      <c r="BS3912" s="14">
        <v>0</v>
      </c>
      <c r="BT3912" s="14">
        <v>1150</v>
      </c>
      <c r="BU3912" s="14">
        <v>1150</v>
      </c>
      <c r="BV3912" s="14">
        <v>773</v>
      </c>
      <c r="BW3912" s="14">
        <f t="shared" si="10175"/>
        <v>190</v>
      </c>
      <c r="BX3912" s="14">
        <v>0</v>
      </c>
      <c r="BY3912" s="14">
        <v>95</v>
      </c>
      <c r="BZ3912" s="14">
        <v>95</v>
      </c>
      <c r="CA3912" s="14">
        <f t="shared" si="10257"/>
        <v>963</v>
      </c>
      <c r="CB3912" s="122">
        <f t="shared" si="10268"/>
        <v>83.739130434782609</v>
      </c>
    </row>
    <row r="3913" spans="1:80" x14ac:dyDescent="0.25">
      <c r="A3913" s="4" t="s">
        <v>928</v>
      </c>
      <c r="B3913" s="4" t="s">
        <v>88</v>
      </c>
      <c r="C3913" s="4" t="s">
        <v>1620</v>
      </c>
      <c r="D3913" s="79" t="s">
        <v>1621</v>
      </c>
      <c r="E3913" s="89">
        <v>6137</v>
      </c>
      <c r="F3913" s="79"/>
      <c r="G3913" s="75" t="s">
        <v>1906</v>
      </c>
      <c r="H3913" s="13" t="s">
        <v>204</v>
      </c>
      <c r="I3913" s="14">
        <v>16500</v>
      </c>
      <c r="J3913" s="14">
        <f t="shared" si="10256"/>
        <v>17500</v>
      </c>
      <c r="K3913" s="14">
        <v>17500</v>
      </c>
      <c r="L3913" s="14">
        <f t="shared" si="10259"/>
        <v>0</v>
      </c>
      <c r="M3913" s="14">
        <v>0</v>
      </c>
      <c r="N3913" s="14">
        <v>0</v>
      </c>
      <c r="O3913" s="14">
        <v>0</v>
      </c>
      <c r="P3913" s="14">
        <v>0</v>
      </c>
      <c r="Q3913" s="14">
        <v>0</v>
      </c>
      <c r="R3913" s="14">
        <v>0</v>
      </c>
      <c r="S3913" s="14"/>
      <c r="T3913" s="14"/>
      <c r="U3913" s="14"/>
      <c r="V3913" s="14"/>
      <c r="W3913" s="14"/>
      <c r="X3913" s="14">
        <f t="shared" si="10193"/>
        <v>0</v>
      </c>
      <c r="Y3913" s="14"/>
      <c r="Z3913" s="14"/>
      <c r="AA3913" s="14"/>
      <c r="AB3913" s="14"/>
      <c r="AC3913" s="14"/>
      <c r="AD3913" s="14"/>
      <c r="AE3913" s="14"/>
      <c r="AF3913" s="14"/>
      <c r="AG3913" s="14"/>
      <c r="AH3913" s="14">
        <v>0</v>
      </c>
      <c r="AI3913" s="14">
        <v>0</v>
      </c>
      <c r="AJ3913" s="14">
        <v>0</v>
      </c>
      <c r="AK3913" s="14"/>
      <c r="AL3913" s="14"/>
      <c r="AM3913" s="14"/>
      <c r="AN3913" s="14"/>
      <c r="AO3913" s="14"/>
      <c r="AP3913" s="14">
        <f t="shared" si="10194"/>
        <v>0</v>
      </c>
      <c r="AQ3913" s="14"/>
      <c r="AR3913" s="14"/>
      <c r="AS3913" s="14"/>
      <c r="AT3913" s="14"/>
      <c r="AU3913" s="14"/>
      <c r="AV3913" s="14"/>
      <c r="AW3913" s="14"/>
      <c r="AX3913" s="14"/>
      <c r="AY3913" s="14"/>
      <c r="AZ3913" s="14">
        <v>0</v>
      </c>
      <c r="BA3913" s="14">
        <v>0</v>
      </c>
      <c r="BB3913" s="14">
        <v>0</v>
      </c>
      <c r="BC3913" s="14"/>
      <c r="BD3913" s="14"/>
      <c r="BE3913" s="14"/>
      <c r="BF3913" s="14"/>
      <c r="BG3913" s="14"/>
      <c r="BH3913" s="14">
        <f t="shared" si="10195"/>
        <v>0</v>
      </c>
      <c r="BI3913" s="14"/>
      <c r="BJ3913" s="14"/>
      <c r="BK3913" s="14"/>
      <c r="BL3913" s="14"/>
      <c r="BM3913" s="14"/>
      <c r="BN3913" s="14"/>
      <c r="BO3913" s="14"/>
      <c r="BP3913" s="14"/>
      <c r="BQ3913" s="14"/>
      <c r="BR3913" s="14">
        <v>0</v>
      </c>
      <c r="BS3913" s="14">
        <v>0</v>
      </c>
      <c r="BT3913" s="14">
        <v>17500</v>
      </c>
      <c r="BU3913" s="14">
        <v>17500</v>
      </c>
      <c r="BV3913" s="14">
        <v>8774</v>
      </c>
      <c r="BW3913" s="14">
        <f t="shared" si="10175"/>
        <v>3500</v>
      </c>
      <c r="BX3913" s="14">
        <v>1500</v>
      </c>
      <c r="BY3913" s="14">
        <v>1000</v>
      </c>
      <c r="BZ3913" s="14">
        <v>1000</v>
      </c>
      <c r="CA3913" s="14">
        <f t="shared" si="10257"/>
        <v>12274</v>
      </c>
      <c r="CB3913" s="122">
        <f t="shared" si="10268"/>
        <v>70.137142857142848</v>
      </c>
    </row>
    <row r="3914" spans="1:80" x14ac:dyDescent="0.25">
      <c r="A3914" s="1" t="s">
        <v>928</v>
      </c>
      <c r="B3914" s="1" t="s">
        <v>88</v>
      </c>
      <c r="C3914" s="1" t="s">
        <v>1620</v>
      </c>
      <c r="D3914" s="82" t="s">
        <v>1621</v>
      </c>
      <c r="E3914" s="82" t="s">
        <v>50</v>
      </c>
      <c r="F3914" s="79" t="s">
        <v>1</v>
      </c>
      <c r="G3914" s="13" t="s">
        <v>1</v>
      </c>
      <c r="H3914" s="2" t="s">
        <v>51</v>
      </c>
      <c r="I3914" s="12">
        <f>SUM(I3915:I3917)</f>
        <v>44590</v>
      </c>
      <c r="J3914" s="12">
        <f t="shared" si="10256"/>
        <v>46852</v>
      </c>
      <c r="K3914" s="12">
        <f t="shared" ref="K3914" si="10297">SUM(K3915:K3917)</f>
        <v>46852</v>
      </c>
      <c r="L3914" s="12">
        <f t="shared" si="10259"/>
        <v>0</v>
      </c>
      <c r="M3914" s="12">
        <f t="shared" ref="M3914:Q3914" si="10298">SUM(M3915:M3917)</f>
        <v>0</v>
      </c>
      <c r="N3914" s="12">
        <f t="shared" si="10298"/>
        <v>0</v>
      </c>
      <c r="O3914" s="12">
        <f t="shared" si="10298"/>
        <v>0</v>
      </c>
      <c r="P3914" s="12">
        <f t="shared" si="10298"/>
        <v>0</v>
      </c>
      <c r="Q3914" s="12">
        <f t="shared" si="10298"/>
        <v>0</v>
      </c>
      <c r="R3914" s="12">
        <f t="shared" ref="R3914:AG3914" si="10299">SUM(R3915:R3917)</f>
        <v>0</v>
      </c>
      <c r="S3914" s="12">
        <f t="shared" si="10299"/>
        <v>0</v>
      </c>
      <c r="T3914" s="12">
        <f t="shared" si="10299"/>
        <v>0</v>
      </c>
      <c r="U3914" s="12">
        <f t="shared" si="10299"/>
        <v>0</v>
      </c>
      <c r="V3914" s="12">
        <f t="shared" si="10299"/>
        <v>0</v>
      </c>
      <c r="W3914" s="12">
        <f t="shared" si="10299"/>
        <v>0</v>
      </c>
      <c r="X3914" s="12">
        <f t="shared" si="10299"/>
        <v>0</v>
      </c>
      <c r="Y3914" s="12">
        <f t="shared" si="10299"/>
        <v>0</v>
      </c>
      <c r="Z3914" s="12">
        <f t="shared" si="10299"/>
        <v>0</v>
      </c>
      <c r="AA3914" s="12">
        <f t="shared" si="10299"/>
        <v>0</v>
      </c>
      <c r="AB3914" s="12">
        <f t="shared" si="10299"/>
        <v>0</v>
      </c>
      <c r="AC3914" s="12">
        <f t="shared" si="10299"/>
        <v>0</v>
      </c>
      <c r="AD3914" s="12">
        <f t="shared" si="10299"/>
        <v>0</v>
      </c>
      <c r="AE3914" s="12">
        <f t="shared" si="10299"/>
        <v>0</v>
      </c>
      <c r="AF3914" s="12">
        <f t="shared" si="10299"/>
        <v>0</v>
      </c>
      <c r="AG3914" s="12">
        <f t="shared" si="10299"/>
        <v>0</v>
      </c>
      <c r="AH3914" s="12">
        <v>0</v>
      </c>
      <c r="AI3914" s="12">
        <v>0</v>
      </c>
      <c r="AJ3914" s="12">
        <f t="shared" ref="AJ3914:AY3914" si="10300">SUM(AJ3915:AJ3917)</f>
        <v>0</v>
      </c>
      <c r="AK3914" s="12">
        <f t="shared" si="10300"/>
        <v>0</v>
      </c>
      <c r="AL3914" s="12">
        <f t="shared" si="10300"/>
        <v>0</v>
      </c>
      <c r="AM3914" s="12">
        <f t="shared" si="10300"/>
        <v>0</v>
      </c>
      <c r="AN3914" s="12">
        <f t="shared" si="10300"/>
        <v>0</v>
      </c>
      <c r="AO3914" s="12">
        <f t="shared" si="10300"/>
        <v>0</v>
      </c>
      <c r="AP3914" s="12">
        <f t="shared" si="10300"/>
        <v>0</v>
      </c>
      <c r="AQ3914" s="12">
        <f t="shared" si="10300"/>
        <v>0</v>
      </c>
      <c r="AR3914" s="12">
        <f t="shared" si="10300"/>
        <v>0</v>
      </c>
      <c r="AS3914" s="12">
        <f t="shared" si="10300"/>
        <v>0</v>
      </c>
      <c r="AT3914" s="12">
        <f t="shared" si="10300"/>
        <v>0</v>
      </c>
      <c r="AU3914" s="12">
        <f t="shared" si="10300"/>
        <v>0</v>
      </c>
      <c r="AV3914" s="12">
        <f t="shared" si="10300"/>
        <v>0</v>
      </c>
      <c r="AW3914" s="12">
        <f t="shared" si="10300"/>
        <v>0</v>
      </c>
      <c r="AX3914" s="12">
        <f t="shared" si="10300"/>
        <v>0</v>
      </c>
      <c r="AY3914" s="12">
        <f t="shared" si="10300"/>
        <v>0</v>
      </c>
      <c r="AZ3914" s="12">
        <v>0</v>
      </c>
      <c r="BA3914" s="12">
        <v>0</v>
      </c>
      <c r="BB3914" s="12">
        <f t="shared" ref="BB3914:BQ3914" si="10301">SUM(BB3915:BB3917)</f>
        <v>0</v>
      </c>
      <c r="BC3914" s="12">
        <f t="shared" si="10301"/>
        <v>0</v>
      </c>
      <c r="BD3914" s="12">
        <f t="shared" si="10301"/>
        <v>0</v>
      </c>
      <c r="BE3914" s="12">
        <f t="shared" si="10301"/>
        <v>0</v>
      </c>
      <c r="BF3914" s="12">
        <f t="shared" si="10301"/>
        <v>0</v>
      </c>
      <c r="BG3914" s="12">
        <f t="shared" si="10301"/>
        <v>0</v>
      </c>
      <c r="BH3914" s="12">
        <f t="shared" si="10301"/>
        <v>0</v>
      </c>
      <c r="BI3914" s="12">
        <f t="shared" si="10301"/>
        <v>0</v>
      </c>
      <c r="BJ3914" s="12">
        <f t="shared" si="10301"/>
        <v>0</v>
      </c>
      <c r="BK3914" s="12">
        <f t="shared" si="10301"/>
        <v>0</v>
      </c>
      <c r="BL3914" s="12">
        <f t="shared" si="10301"/>
        <v>0</v>
      </c>
      <c r="BM3914" s="12">
        <f t="shared" si="10301"/>
        <v>0</v>
      </c>
      <c r="BN3914" s="12">
        <f t="shared" si="10301"/>
        <v>0</v>
      </c>
      <c r="BO3914" s="12">
        <f t="shared" si="10301"/>
        <v>0</v>
      </c>
      <c r="BP3914" s="12">
        <f t="shared" si="10301"/>
        <v>0</v>
      </c>
      <c r="BQ3914" s="12">
        <f t="shared" si="10301"/>
        <v>0</v>
      </c>
      <c r="BR3914" s="12">
        <v>0</v>
      </c>
      <c r="BS3914" s="12">
        <v>0</v>
      </c>
      <c r="BT3914" s="12">
        <f t="shared" ref="BT3914:BZ3914" si="10302">SUM(BT3915:BT3917)</f>
        <v>47210</v>
      </c>
      <c r="BU3914" s="12">
        <f t="shared" si="10302"/>
        <v>47210</v>
      </c>
      <c r="BV3914" s="12">
        <f t="shared" si="10302"/>
        <v>21823</v>
      </c>
      <c r="BW3914" s="12">
        <f t="shared" si="10302"/>
        <v>8525</v>
      </c>
      <c r="BX3914" s="12">
        <f t="shared" si="10302"/>
        <v>3275</v>
      </c>
      <c r="BY3914" s="12">
        <f t="shared" si="10302"/>
        <v>2625</v>
      </c>
      <c r="BZ3914" s="12">
        <f t="shared" si="10302"/>
        <v>2625</v>
      </c>
      <c r="CA3914" s="12">
        <f t="shared" si="10257"/>
        <v>30348</v>
      </c>
      <c r="CB3914" s="124">
        <f t="shared" si="10268"/>
        <v>64.282990891760221</v>
      </c>
    </row>
    <row r="3915" spans="1:80" x14ac:dyDescent="0.25">
      <c r="A3915" s="4" t="s">
        <v>928</v>
      </c>
      <c r="B3915" s="4" t="s">
        <v>88</v>
      </c>
      <c r="C3915" s="4" t="s">
        <v>1620</v>
      </c>
      <c r="D3915" s="79" t="s">
        <v>1621</v>
      </c>
      <c r="E3915" s="89">
        <v>6139</v>
      </c>
      <c r="F3915" s="79"/>
      <c r="G3915" s="75" t="s">
        <v>1906</v>
      </c>
      <c r="H3915" s="13" t="s">
        <v>51</v>
      </c>
      <c r="I3915" s="14">
        <v>30100</v>
      </c>
      <c r="J3915" s="14">
        <f t="shared" si="10256"/>
        <v>31600</v>
      </c>
      <c r="K3915" s="14">
        <v>31600</v>
      </c>
      <c r="L3915" s="14">
        <f t="shared" si="10259"/>
        <v>0</v>
      </c>
      <c r="M3915" s="14">
        <v>0</v>
      </c>
      <c r="N3915" s="14">
        <v>0</v>
      </c>
      <c r="O3915" s="14">
        <v>0</v>
      </c>
      <c r="P3915" s="14">
        <v>0</v>
      </c>
      <c r="Q3915" s="14">
        <v>0</v>
      </c>
      <c r="R3915" s="14">
        <v>0</v>
      </c>
      <c r="S3915" s="14"/>
      <c r="T3915" s="14"/>
      <c r="U3915" s="14"/>
      <c r="V3915" s="14"/>
      <c r="W3915" s="14"/>
      <c r="X3915" s="14">
        <f t="shared" si="10193"/>
        <v>0</v>
      </c>
      <c r="Y3915" s="14"/>
      <c r="Z3915" s="14"/>
      <c r="AA3915" s="14"/>
      <c r="AB3915" s="14"/>
      <c r="AC3915" s="14"/>
      <c r="AD3915" s="14"/>
      <c r="AE3915" s="14"/>
      <c r="AF3915" s="14"/>
      <c r="AG3915" s="14"/>
      <c r="AH3915" s="14">
        <v>0</v>
      </c>
      <c r="AI3915" s="14">
        <v>0</v>
      </c>
      <c r="AJ3915" s="14">
        <v>0</v>
      </c>
      <c r="AK3915" s="14"/>
      <c r="AL3915" s="14"/>
      <c r="AM3915" s="14"/>
      <c r="AN3915" s="14"/>
      <c r="AO3915" s="14"/>
      <c r="AP3915" s="14">
        <f t="shared" si="10194"/>
        <v>0</v>
      </c>
      <c r="AQ3915" s="14"/>
      <c r="AR3915" s="14"/>
      <c r="AS3915" s="14"/>
      <c r="AT3915" s="14"/>
      <c r="AU3915" s="14"/>
      <c r="AV3915" s="14"/>
      <c r="AW3915" s="14"/>
      <c r="AX3915" s="14"/>
      <c r="AY3915" s="14"/>
      <c r="AZ3915" s="14">
        <v>0</v>
      </c>
      <c r="BA3915" s="14">
        <v>0</v>
      </c>
      <c r="BB3915" s="14">
        <v>0</v>
      </c>
      <c r="BC3915" s="14"/>
      <c r="BD3915" s="14"/>
      <c r="BE3915" s="14"/>
      <c r="BF3915" s="14"/>
      <c r="BG3915" s="14"/>
      <c r="BH3915" s="14">
        <f t="shared" si="10195"/>
        <v>0</v>
      </c>
      <c r="BI3915" s="14"/>
      <c r="BJ3915" s="14"/>
      <c r="BK3915" s="14"/>
      <c r="BL3915" s="14"/>
      <c r="BM3915" s="14"/>
      <c r="BN3915" s="14"/>
      <c r="BO3915" s="14"/>
      <c r="BP3915" s="14"/>
      <c r="BQ3915" s="14"/>
      <c r="BR3915" s="14">
        <v>0</v>
      </c>
      <c r="BS3915" s="14">
        <v>0</v>
      </c>
      <c r="BT3915" s="14">
        <v>31600</v>
      </c>
      <c r="BU3915" s="14">
        <v>31600</v>
      </c>
      <c r="BV3915" s="14">
        <v>15899</v>
      </c>
      <c r="BW3915" s="14">
        <f t="shared" si="10175"/>
        <v>6650</v>
      </c>
      <c r="BX3915" s="14">
        <v>2650</v>
      </c>
      <c r="BY3915" s="14">
        <v>2000</v>
      </c>
      <c r="BZ3915" s="14">
        <v>2000</v>
      </c>
      <c r="CA3915" s="14">
        <f t="shared" si="10257"/>
        <v>22549</v>
      </c>
      <c r="CB3915" s="122">
        <f t="shared" si="10268"/>
        <v>71.357594936708864</v>
      </c>
    </row>
    <row r="3916" spans="1:80" ht="22.5" x14ac:dyDescent="0.25">
      <c r="A3916" s="4" t="s">
        <v>928</v>
      </c>
      <c r="B3916" s="4" t="s">
        <v>88</v>
      </c>
      <c r="C3916" s="4" t="s">
        <v>1620</v>
      </c>
      <c r="D3916" s="79" t="s">
        <v>1621</v>
      </c>
      <c r="E3916" s="89">
        <v>6139</v>
      </c>
      <c r="F3916" s="79" t="s">
        <v>1628</v>
      </c>
      <c r="G3916" s="75" t="s">
        <v>1906</v>
      </c>
      <c r="H3916" s="13" t="s">
        <v>59</v>
      </c>
      <c r="I3916" s="14">
        <v>6390</v>
      </c>
      <c r="J3916" s="14">
        <f t="shared" si="10256"/>
        <v>7152</v>
      </c>
      <c r="K3916" s="14">
        <v>7152</v>
      </c>
      <c r="L3916" s="14">
        <f t="shared" si="10259"/>
        <v>0</v>
      </c>
      <c r="M3916" s="14">
        <v>0</v>
      </c>
      <c r="N3916" s="14">
        <v>0</v>
      </c>
      <c r="O3916" s="14">
        <v>0</v>
      </c>
      <c r="P3916" s="14">
        <v>0</v>
      </c>
      <c r="Q3916" s="14">
        <v>0</v>
      </c>
      <c r="R3916" s="14">
        <v>0</v>
      </c>
      <c r="S3916" s="14"/>
      <c r="T3916" s="14"/>
      <c r="U3916" s="14"/>
      <c r="V3916" s="14"/>
      <c r="W3916" s="14"/>
      <c r="X3916" s="14">
        <f t="shared" si="10193"/>
        <v>0</v>
      </c>
      <c r="Y3916" s="14"/>
      <c r="Z3916" s="14"/>
      <c r="AA3916" s="14"/>
      <c r="AB3916" s="14"/>
      <c r="AC3916" s="14"/>
      <c r="AD3916" s="14"/>
      <c r="AE3916" s="14"/>
      <c r="AF3916" s="14"/>
      <c r="AG3916" s="14"/>
      <c r="AH3916" s="14">
        <v>0</v>
      </c>
      <c r="AI3916" s="14">
        <v>0</v>
      </c>
      <c r="AJ3916" s="14">
        <v>0</v>
      </c>
      <c r="AK3916" s="14"/>
      <c r="AL3916" s="14"/>
      <c r="AM3916" s="14"/>
      <c r="AN3916" s="14"/>
      <c r="AO3916" s="14"/>
      <c r="AP3916" s="14">
        <f t="shared" si="10194"/>
        <v>0</v>
      </c>
      <c r="AQ3916" s="14"/>
      <c r="AR3916" s="14"/>
      <c r="AS3916" s="14"/>
      <c r="AT3916" s="14"/>
      <c r="AU3916" s="14"/>
      <c r="AV3916" s="14"/>
      <c r="AW3916" s="14"/>
      <c r="AX3916" s="14"/>
      <c r="AY3916" s="14"/>
      <c r="AZ3916" s="14">
        <v>0</v>
      </c>
      <c r="BA3916" s="14">
        <v>0</v>
      </c>
      <c r="BB3916" s="14">
        <v>0</v>
      </c>
      <c r="BC3916" s="14"/>
      <c r="BD3916" s="14"/>
      <c r="BE3916" s="14"/>
      <c r="BF3916" s="14"/>
      <c r="BG3916" s="14"/>
      <c r="BH3916" s="14">
        <f t="shared" si="10195"/>
        <v>0</v>
      </c>
      <c r="BI3916" s="14"/>
      <c r="BJ3916" s="14"/>
      <c r="BK3916" s="14"/>
      <c r="BL3916" s="14"/>
      <c r="BM3916" s="14"/>
      <c r="BN3916" s="14"/>
      <c r="BO3916" s="14"/>
      <c r="BP3916" s="14"/>
      <c r="BQ3916" s="14"/>
      <c r="BR3916" s="14">
        <v>0</v>
      </c>
      <c r="BS3916" s="14">
        <v>0</v>
      </c>
      <c r="BT3916" s="14">
        <v>7510</v>
      </c>
      <c r="BU3916" s="14">
        <v>7510</v>
      </c>
      <c r="BV3916" s="14">
        <v>3899</v>
      </c>
      <c r="BW3916" s="14">
        <f t="shared" si="10175"/>
        <v>1875</v>
      </c>
      <c r="BX3916" s="14">
        <v>625</v>
      </c>
      <c r="BY3916" s="14">
        <v>625</v>
      </c>
      <c r="BZ3916" s="14">
        <v>625</v>
      </c>
      <c r="CA3916" s="14">
        <f t="shared" si="10257"/>
        <v>5774</v>
      </c>
      <c r="CB3916" s="122">
        <f t="shared" si="10268"/>
        <v>76.884154460719046</v>
      </c>
    </row>
    <row r="3917" spans="1:80" ht="22.5" x14ac:dyDescent="0.25">
      <c r="A3917" s="4" t="s">
        <v>928</v>
      </c>
      <c r="B3917" s="4" t="s">
        <v>88</v>
      </c>
      <c r="C3917" s="4" t="s">
        <v>1620</v>
      </c>
      <c r="D3917" s="79" t="s">
        <v>1621</v>
      </c>
      <c r="E3917" s="89">
        <v>6139</v>
      </c>
      <c r="F3917" s="79" t="s">
        <v>1629</v>
      </c>
      <c r="G3917" s="75" t="s">
        <v>1906</v>
      </c>
      <c r="H3917" s="13" t="s">
        <v>65</v>
      </c>
      <c r="I3917" s="14">
        <v>8100</v>
      </c>
      <c r="J3917" s="14">
        <f t="shared" si="10256"/>
        <v>8100</v>
      </c>
      <c r="K3917" s="14">
        <v>8100</v>
      </c>
      <c r="L3917" s="14">
        <f t="shared" si="10259"/>
        <v>0</v>
      </c>
      <c r="M3917" s="14">
        <v>0</v>
      </c>
      <c r="N3917" s="14">
        <v>0</v>
      </c>
      <c r="O3917" s="14">
        <v>0</v>
      </c>
      <c r="P3917" s="14">
        <v>0</v>
      </c>
      <c r="Q3917" s="14">
        <v>0</v>
      </c>
      <c r="R3917" s="14">
        <v>0</v>
      </c>
      <c r="S3917" s="14"/>
      <c r="T3917" s="14"/>
      <c r="U3917" s="14"/>
      <c r="V3917" s="14"/>
      <c r="W3917" s="14"/>
      <c r="X3917" s="14">
        <f t="shared" si="10193"/>
        <v>0</v>
      </c>
      <c r="Y3917" s="14"/>
      <c r="Z3917" s="14"/>
      <c r="AA3917" s="14"/>
      <c r="AB3917" s="14"/>
      <c r="AC3917" s="14"/>
      <c r="AD3917" s="14"/>
      <c r="AE3917" s="14"/>
      <c r="AF3917" s="14"/>
      <c r="AG3917" s="14"/>
      <c r="AH3917" s="14">
        <v>0</v>
      </c>
      <c r="AI3917" s="14">
        <v>0</v>
      </c>
      <c r="AJ3917" s="14">
        <v>0</v>
      </c>
      <c r="AK3917" s="14"/>
      <c r="AL3917" s="14"/>
      <c r="AM3917" s="14"/>
      <c r="AN3917" s="14"/>
      <c r="AO3917" s="14"/>
      <c r="AP3917" s="14">
        <f t="shared" si="10194"/>
        <v>0</v>
      </c>
      <c r="AQ3917" s="14"/>
      <c r="AR3917" s="14"/>
      <c r="AS3917" s="14"/>
      <c r="AT3917" s="14"/>
      <c r="AU3917" s="14"/>
      <c r="AV3917" s="14"/>
      <c r="AW3917" s="14"/>
      <c r="AX3917" s="14"/>
      <c r="AY3917" s="14"/>
      <c r="AZ3917" s="14">
        <v>0</v>
      </c>
      <c r="BA3917" s="14">
        <v>0</v>
      </c>
      <c r="BB3917" s="14">
        <v>0</v>
      </c>
      <c r="BC3917" s="14"/>
      <c r="BD3917" s="14"/>
      <c r="BE3917" s="14"/>
      <c r="BF3917" s="14"/>
      <c r="BG3917" s="14"/>
      <c r="BH3917" s="14">
        <f t="shared" si="10195"/>
        <v>0</v>
      </c>
      <c r="BI3917" s="14"/>
      <c r="BJ3917" s="14"/>
      <c r="BK3917" s="14"/>
      <c r="BL3917" s="14"/>
      <c r="BM3917" s="14"/>
      <c r="BN3917" s="14"/>
      <c r="BO3917" s="14"/>
      <c r="BP3917" s="14"/>
      <c r="BQ3917" s="14"/>
      <c r="BR3917" s="14">
        <v>0</v>
      </c>
      <c r="BS3917" s="14">
        <v>0</v>
      </c>
      <c r="BT3917" s="14">
        <v>8100</v>
      </c>
      <c r="BU3917" s="14">
        <v>8100</v>
      </c>
      <c r="BV3917" s="14">
        <v>2025</v>
      </c>
      <c r="BW3917" s="14">
        <f t="shared" si="10175"/>
        <v>0</v>
      </c>
      <c r="BX3917" s="14">
        <v>0</v>
      </c>
      <c r="BY3917" s="14">
        <v>0</v>
      </c>
      <c r="BZ3917" s="14">
        <v>0</v>
      </c>
      <c r="CA3917" s="14">
        <f t="shared" si="10257"/>
        <v>2025</v>
      </c>
      <c r="CB3917" s="122">
        <f t="shared" si="10268"/>
        <v>25</v>
      </c>
    </row>
    <row r="3918" spans="1:80" ht="22.5" x14ac:dyDescent="0.25">
      <c r="A3918" s="1" t="s">
        <v>1</v>
      </c>
      <c r="B3918" s="1" t="s">
        <v>1</v>
      </c>
      <c r="C3918" s="1" t="s">
        <v>1</v>
      </c>
      <c r="D3918" s="78" t="s">
        <v>1</v>
      </c>
      <c r="E3918" s="78" t="s">
        <v>1</v>
      </c>
      <c r="F3918" s="78" t="s">
        <v>1</v>
      </c>
      <c r="G3918" s="2" t="s">
        <v>1</v>
      </c>
      <c r="H3918" s="10" t="s">
        <v>66</v>
      </c>
      <c r="I3918" s="11">
        <f>SUM(I3919)</f>
        <v>100</v>
      </c>
      <c r="J3918" s="11">
        <f t="shared" si="10256"/>
        <v>100</v>
      </c>
      <c r="K3918" s="11">
        <f t="shared" ref="K3918:Q3919" si="10303">SUM(K3919)</f>
        <v>100</v>
      </c>
      <c r="L3918" s="11">
        <f t="shared" si="10259"/>
        <v>0</v>
      </c>
      <c r="M3918" s="11">
        <f t="shared" si="10303"/>
        <v>0</v>
      </c>
      <c r="N3918" s="11">
        <f t="shared" si="10303"/>
        <v>0</v>
      </c>
      <c r="O3918" s="11">
        <f t="shared" si="10303"/>
        <v>0</v>
      </c>
      <c r="P3918" s="11">
        <f t="shared" si="10303"/>
        <v>0</v>
      </c>
      <c r="Q3918" s="11">
        <f t="shared" si="10303"/>
        <v>0</v>
      </c>
      <c r="R3918" s="11">
        <f t="shared" ref="R3918:AG3919" si="10304">SUM(R3919)</f>
        <v>0</v>
      </c>
      <c r="S3918" s="11">
        <f t="shared" si="10304"/>
        <v>0</v>
      </c>
      <c r="T3918" s="11">
        <f t="shared" si="10304"/>
        <v>0</v>
      </c>
      <c r="U3918" s="11">
        <f t="shared" si="10304"/>
        <v>0</v>
      </c>
      <c r="V3918" s="11">
        <f t="shared" si="10304"/>
        <v>0</v>
      </c>
      <c r="W3918" s="11">
        <f t="shared" si="10304"/>
        <v>0</v>
      </c>
      <c r="X3918" s="11">
        <f t="shared" si="10304"/>
        <v>0</v>
      </c>
      <c r="Y3918" s="11">
        <f t="shared" si="10304"/>
        <v>0</v>
      </c>
      <c r="Z3918" s="11">
        <f t="shared" si="10304"/>
        <v>0</v>
      </c>
      <c r="AA3918" s="11">
        <f t="shared" si="10304"/>
        <v>0</v>
      </c>
      <c r="AB3918" s="11">
        <f t="shared" si="10304"/>
        <v>0</v>
      </c>
      <c r="AC3918" s="11">
        <f t="shared" si="10304"/>
        <v>0</v>
      </c>
      <c r="AD3918" s="11">
        <f t="shared" si="10304"/>
        <v>0</v>
      </c>
      <c r="AE3918" s="11">
        <f t="shared" si="10304"/>
        <v>0</v>
      </c>
      <c r="AF3918" s="11">
        <f t="shared" si="10304"/>
        <v>0</v>
      </c>
      <c r="AG3918" s="11">
        <f t="shared" si="10304"/>
        <v>0</v>
      </c>
      <c r="AH3918" s="11">
        <v>0</v>
      </c>
      <c r="AI3918" s="11">
        <v>0</v>
      </c>
      <c r="AJ3918" s="11">
        <f t="shared" ref="AJ3918:AY3919" si="10305">SUM(AJ3919)</f>
        <v>0</v>
      </c>
      <c r="AK3918" s="11">
        <f t="shared" si="10305"/>
        <v>0</v>
      </c>
      <c r="AL3918" s="11">
        <f t="shared" si="10305"/>
        <v>0</v>
      </c>
      <c r="AM3918" s="11">
        <f t="shared" si="10305"/>
        <v>0</v>
      </c>
      <c r="AN3918" s="11">
        <f t="shared" si="10305"/>
        <v>0</v>
      </c>
      <c r="AO3918" s="11">
        <f t="shared" si="10305"/>
        <v>0</v>
      </c>
      <c r="AP3918" s="11">
        <f t="shared" si="10305"/>
        <v>0</v>
      </c>
      <c r="AQ3918" s="11">
        <f t="shared" si="10305"/>
        <v>0</v>
      </c>
      <c r="AR3918" s="11">
        <f t="shared" si="10305"/>
        <v>0</v>
      </c>
      <c r="AS3918" s="11">
        <f t="shared" si="10305"/>
        <v>0</v>
      </c>
      <c r="AT3918" s="11">
        <f t="shared" si="10305"/>
        <v>0</v>
      </c>
      <c r="AU3918" s="11">
        <f t="shared" si="10305"/>
        <v>0</v>
      </c>
      <c r="AV3918" s="11">
        <f t="shared" si="10305"/>
        <v>0</v>
      </c>
      <c r="AW3918" s="11">
        <f t="shared" si="10305"/>
        <v>0</v>
      </c>
      <c r="AX3918" s="11">
        <f t="shared" si="10305"/>
        <v>0</v>
      </c>
      <c r="AY3918" s="11">
        <f t="shared" si="10305"/>
        <v>0</v>
      </c>
      <c r="AZ3918" s="11">
        <v>0</v>
      </c>
      <c r="BA3918" s="11">
        <v>0</v>
      </c>
      <c r="BB3918" s="11">
        <f t="shared" ref="BB3918:BQ3919" si="10306">SUM(BB3919)</f>
        <v>0</v>
      </c>
      <c r="BC3918" s="11">
        <f t="shared" si="10306"/>
        <v>0</v>
      </c>
      <c r="BD3918" s="11">
        <f t="shared" si="10306"/>
        <v>0</v>
      </c>
      <c r="BE3918" s="11">
        <f t="shared" si="10306"/>
        <v>0</v>
      </c>
      <c r="BF3918" s="11">
        <f t="shared" si="10306"/>
        <v>0</v>
      </c>
      <c r="BG3918" s="11">
        <f t="shared" si="10306"/>
        <v>0</v>
      </c>
      <c r="BH3918" s="11">
        <f t="shared" si="10306"/>
        <v>0</v>
      </c>
      <c r="BI3918" s="11">
        <f t="shared" si="10306"/>
        <v>0</v>
      </c>
      <c r="BJ3918" s="11">
        <f t="shared" si="10306"/>
        <v>0</v>
      </c>
      <c r="BK3918" s="11">
        <f t="shared" si="10306"/>
        <v>0</v>
      </c>
      <c r="BL3918" s="11">
        <f t="shared" si="10306"/>
        <v>0</v>
      </c>
      <c r="BM3918" s="11">
        <f t="shared" si="10306"/>
        <v>0</v>
      </c>
      <c r="BN3918" s="11">
        <f t="shared" si="10306"/>
        <v>0</v>
      </c>
      <c r="BO3918" s="11">
        <f t="shared" si="10306"/>
        <v>0</v>
      </c>
      <c r="BP3918" s="11">
        <f t="shared" si="10306"/>
        <v>0</v>
      </c>
      <c r="BQ3918" s="11">
        <f t="shared" si="10306"/>
        <v>0</v>
      </c>
      <c r="BR3918" s="11">
        <v>0</v>
      </c>
      <c r="BS3918" s="11">
        <v>0</v>
      </c>
      <c r="BT3918" s="11">
        <f t="shared" ref="BT3918:BZ3919" si="10307">SUM(BT3919)</f>
        <v>100</v>
      </c>
      <c r="BU3918" s="11">
        <f t="shared" si="10307"/>
        <v>100</v>
      </c>
      <c r="BV3918" s="11">
        <f t="shared" si="10307"/>
        <v>0</v>
      </c>
      <c r="BW3918" s="11">
        <f t="shared" si="10307"/>
        <v>0</v>
      </c>
      <c r="BX3918" s="11">
        <f t="shared" si="10307"/>
        <v>0</v>
      </c>
      <c r="BY3918" s="11">
        <f t="shared" si="10307"/>
        <v>0</v>
      </c>
      <c r="BZ3918" s="11">
        <f t="shared" si="10307"/>
        <v>0</v>
      </c>
      <c r="CA3918" s="11">
        <f t="shared" si="10257"/>
        <v>0</v>
      </c>
      <c r="CB3918" s="123">
        <f t="shared" si="10268"/>
        <v>0</v>
      </c>
    </row>
    <row r="3919" spans="1:80" x14ac:dyDescent="0.25">
      <c r="A3919" s="4" t="s">
        <v>928</v>
      </c>
      <c r="B3919" s="4" t="s">
        <v>88</v>
      </c>
      <c r="C3919" s="4" t="s">
        <v>1620</v>
      </c>
      <c r="D3919" s="79" t="s">
        <v>1621</v>
      </c>
      <c r="E3919" s="78" t="s">
        <v>67</v>
      </c>
      <c r="F3919" s="78" t="s">
        <v>1</v>
      </c>
      <c r="G3919" s="2" t="s">
        <v>1</v>
      </c>
      <c r="H3919" s="2" t="s">
        <v>68</v>
      </c>
      <c r="I3919" s="12">
        <f>SUM(I3920)</f>
        <v>100</v>
      </c>
      <c r="J3919" s="12">
        <f t="shared" si="10256"/>
        <v>100</v>
      </c>
      <c r="K3919" s="12">
        <f t="shared" si="10303"/>
        <v>100</v>
      </c>
      <c r="L3919" s="12">
        <f t="shared" si="10259"/>
        <v>0</v>
      </c>
      <c r="M3919" s="12">
        <f t="shared" si="10303"/>
        <v>0</v>
      </c>
      <c r="N3919" s="12">
        <f t="shared" si="10303"/>
        <v>0</v>
      </c>
      <c r="O3919" s="12">
        <f t="shared" si="10303"/>
        <v>0</v>
      </c>
      <c r="P3919" s="12">
        <f t="shared" si="10303"/>
        <v>0</v>
      </c>
      <c r="Q3919" s="12">
        <f t="shared" si="10303"/>
        <v>0</v>
      </c>
      <c r="R3919" s="12">
        <f t="shared" si="10304"/>
        <v>0</v>
      </c>
      <c r="S3919" s="12">
        <f t="shared" ref="S3919:AG3919" si="10308">SUM(S3920)</f>
        <v>0</v>
      </c>
      <c r="T3919" s="12">
        <f t="shared" si="10308"/>
        <v>0</v>
      </c>
      <c r="U3919" s="12">
        <f t="shared" si="10308"/>
        <v>0</v>
      </c>
      <c r="V3919" s="12">
        <f t="shared" si="10308"/>
        <v>0</v>
      </c>
      <c r="W3919" s="12">
        <f t="shared" si="10308"/>
        <v>0</v>
      </c>
      <c r="X3919" s="12">
        <f t="shared" si="10308"/>
        <v>0</v>
      </c>
      <c r="Y3919" s="12">
        <f t="shared" si="10308"/>
        <v>0</v>
      </c>
      <c r="Z3919" s="12">
        <f t="shared" si="10308"/>
        <v>0</v>
      </c>
      <c r="AA3919" s="12">
        <f t="shared" si="10308"/>
        <v>0</v>
      </c>
      <c r="AB3919" s="12">
        <f t="shared" si="10308"/>
        <v>0</v>
      </c>
      <c r="AC3919" s="12">
        <f t="shared" si="10308"/>
        <v>0</v>
      </c>
      <c r="AD3919" s="12">
        <f t="shared" si="10308"/>
        <v>0</v>
      </c>
      <c r="AE3919" s="12">
        <f t="shared" si="10308"/>
        <v>0</v>
      </c>
      <c r="AF3919" s="12">
        <f t="shared" si="10308"/>
        <v>0</v>
      </c>
      <c r="AG3919" s="12">
        <f t="shared" si="10308"/>
        <v>0</v>
      </c>
      <c r="AH3919" s="12">
        <v>0</v>
      </c>
      <c r="AI3919" s="12">
        <v>0</v>
      </c>
      <c r="AJ3919" s="12">
        <f t="shared" si="10305"/>
        <v>0</v>
      </c>
      <c r="AK3919" s="12">
        <f t="shared" ref="AK3919:AY3919" si="10309">SUM(AK3920)</f>
        <v>0</v>
      </c>
      <c r="AL3919" s="12">
        <f t="shared" si="10309"/>
        <v>0</v>
      </c>
      <c r="AM3919" s="12">
        <f t="shared" si="10309"/>
        <v>0</v>
      </c>
      <c r="AN3919" s="12">
        <f t="shared" si="10309"/>
        <v>0</v>
      </c>
      <c r="AO3919" s="12">
        <f t="shared" si="10309"/>
        <v>0</v>
      </c>
      <c r="AP3919" s="12">
        <f t="shared" si="10309"/>
        <v>0</v>
      </c>
      <c r="AQ3919" s="12">
        <f t="shared" si="10309"/>
        <v>0</v>
      </c>
      <c r="AR3919" s="12">
        <f t="shared" si="10309"/>
        <v>0</v>
      </c>
      <c r="AS3919" s="12">
        <f t="shared" si="10309"/>
        <v>0</v>
      </c>
      <c r="AT3919" s="12">
        <f t="shared" si="10309"/>
        <v>0</v>
      </c>
      <c r="AU3919" s="12">
        <f t="shared" si="10309"/>
        <v>0</v>
      </c>
      <c r="AV3919" s="12">
        <f t="shared" si="10309"/>
        <v>0</v>
      </c>
      <c r="AW3919" s="12">
        <f t="shared" si="10309"/>
        <v>0</v>
      </c>
      <c r="AX3919" s="12">
        <f t="shared" si="10309"/>
        <v>0</v>
      </c>
      <c r="AY3919" s="12">
        <f t="shared" si="10309"/>
        <v>0</v>
      </c>
      <c r="AZ3919" s="12">
        <v>0</v>
      </c>
      <c r="BA3919" s="12">
        <v>0</v>
      </c>
      <c r="BB3919" s="12">
        <f t="shared" si="10306"/>
        <v>0</v>
      </c>
      <c r="BC3919" s="12">
        <f t="shared" ref="BC3919:BQ3919" si="10310">SUM(BC3920)</f>
        <v>0</v>
      </c>
      <c r="BD3919" s="12">
        <f t="shared" si="10310"/>
        <v>0</v>
      </c>
      <c r="BE3919" s="12">
        <f t="shared" si="10310"/>
        <v>0</v>
      </c>
      <c r="BF3919" s="12">
        <f t="shared" si="10310"/>
        <v>0</v>
      </c>
      <c r="BG3919" s="12">
        <f t="shared" si="10310"/>
        <v>0</v>
      </c>
      <c r="BH3919" s="12">
        <f t="shared" si="10310"/>
        <v>0</v>
      </c>
      <c r="BI3919" s="12">
        <f t="shared" si="10310"/>
        <v>0</v>
      </c>
      <c r="BJ3919" s="12">
        <f t="shared" si="10310"/>
        <v>0</v>
      </c>
      <c r="BK3919" s="12">
        <f t="shared" si="10310"/>
        <v>0</v>
      </c>
      <c r="BL3919" s="12">
        <f t="shared" si="10310"/>
        <v>0</v>
      </c>
      <c r="BM3919" s="12">
        <f t="shared" si="10310"/>
        <v>0</v>
      </c>
      <c r="BN3919" s="12">
        <f t="shared" si="10310"/>
        <v>0</v>
      </c>
      <c r="BO3919" s="12">
        <f t="shared" si="10310"/>
        <v>0</v>
      </c>
      <c r="BP3919" s="12">
        <f t="shared" si="10310"/>
        <v>0</v>
      </c>
      <c r="BQ3919" s="12">
        <f t="shared" si="10310"/>
        <v>0</v>
      </c>
      <c r="BR3919" s="12">
        <v>0</v>
      </c>
      <c r="BS3919" s="12">
        <v>0</v>
      </c>
      <c r="BT3919" s="12">
        <f t="shared" si="10307"/>
        <v>100</v>
      </c>
      <c r="BU3919" s="12">
        <f t="shared" si="10307"/>
        <v>100</v>
      </c>
      <c r="BV3919" s="12">
        <f t="shared" si="10307"/>
        <v>0</v>
      </c>
      <c r="BW3919" s="12">
        <f t="shared" si="10307"/>
        <v>0</v>
      </c>
      <c r="BX3919" s="12">
        <f t="shared" si="10307"/>
        <v>0</v>
      </c>
      <c r="BY3919" s="12">
        <f t="shared" si="10307"/>
        <v>0</v>
      </c>
      <c r="BZ3919" s="12">
        <f t="shared" si="10307"/>
        <v>0</v>
      </c>
      <c r="CA3919" s="12">
        <f t="shared" si="10257"/>
        <v>0</v>
      </c>
      <c r="CB3919" s="124">
        <f t="shared" si="10268"/>
        <v>0</v>
      </c>
    </row>
    <row r="3920" spans="1:80" x14ac:dyDescent="0.25">
      <c r="A3920" s="4" t="s">
        <v>928</v>
      </c>
      <c r="B3920" s="4" t="s">
        <v>88</v>
      </c>
      <c r="C3920" s="4" t="s">
        <v>1620</v>
      </c>
      <c r="D3920" s="79" t="s">
        <v>1621</v>
      </c>
      <c r="E3920" s="89">
        <v>6148</v>
      </c>
      <c r="F3920" s="79"/>
      <c r="G3920" s="75" t="s">
        <v>1906</v>
      </c>
      <c r="H3920" s="13" t="s">
        <v>76</v>
      </c>
      <c r="I3920" s="14">
        <v>100</v>
      </c>
      <c r="J3920" s="14">
        <f t="shared" si="10256"/>
        <v>100</v>
      </c>
      <c r="K3920" s="14">
        <v>100</v>
      </c>
      <c r="L3920" s="14">
        <f t="shared" si="10259"/>
        <v>0</v>
      </c>
      <c r="M3920" s="14">
        <v>0</v>
      </c>
      <c r="N3920" s="14">
        <v>0</v>
      </c>
      <c r="O3920" s="14">
        <v>0</v>
      </c>
      <c r="P3920" s="14">
        <v>0</v>
      </c>
      <c r="Q3920" s="14">
        <v>0</v>
      </c>
      <c r="R3920" s="14">
        <v>0</v>
      </c>
      <c r="S3920" s="14"/>
      <c r="T3920" s="14"/>
      <c r="U3920" s="14"/>
      <c r="V3920" s="14"/>
      <c r="W3920" s="14"/>
      <c r="X3920" s="14">
        <f t="shared" si="10193"/>
        <v>0</v>
      </c>
      <c r="Y3920" s="14"/>
      <c r="Z3920" s="14"/>
      <c r="AA3920" s="14"/>
      <c r="AB3920" s="14"/>
      <c r="AC3920" s="14"/>
      <c r="AD3920" s="14"/>
      <c r="AE3920" s="14"/>
      <c r="AF3920" s="14"/>
      <c r="AG3920" s="14"/>
      <c r="AH3920" s="14">
        <v>0</v>
      </c>
      <c r="AI3920" s="14">
        <v>0</v>
      </c>
      <c r="AJ3920" s="14">
        <v>0</v>
      </c>
      <c r="AK3920" s="14"/>
      <c r="AL3920" s="14"/>
      <c r="AM3920" s="14"/>
      <c r="AN3920" s="14"/>
      <c r="AO3920" s="14"/>
      <c r="AP3920" s="14">
        <f t="shared" si="10194"/>
        <v>0</v>
      </c>
      <c r="AQ3920" s="14"/>
      <c r="AR3920" s="14"/>
      <c r="AS3920" s="14"/>
      <c r="AT3920" s="14"/>
      <c r="AU3920" s="14"/>
      <c r="AV3920" s="14"/>
      <c r="AW3920" s="14"/>
      <c r="AX3920" s="14"/>
      <c r="AY3920" s="14"/>
      <c r="AZ3920" s="14">
        <v>0</v>
      </c>
      <c r="BA3920" s="14">
        <v>0</v>
      </c>
      <c r="BB3920" s="14">
        <v>0</v>
      </c>
      <c r="BC3920" s="14"/>
      <c r="BD3920" s="14"/>
      <c r="BE3920" s="14"/>
      <c r="BF3920" s="14"/>
      <c r="BG3920" s="14"/>
      <c r="BH3920" s="14">
        <f t="shared" si="10195"/>
        <v>0</v>
      </c>
      <c r="BI3920" s="14"/>
      <c r="BJ3920" s="14"/>
      <c r="BK3920" s="14"/>
      <c r="BL3920" s="14"/>
      <c r="BM3920" s="14"/>
      <c r="BN3920" s="14"/>
      <c r="BO3920" s="14"/>
      <c r="BP3920" s="14"/>
      <c r="BQ3920" s="14"/>
      <c r="BR3920" s="14">
        <v>0</v>
      </c>
      <c r="BS3920" s="14">
        <v>0</v>
      </c>
      <c r="BT3920" s="14">
        <v>100</v>
      </c>
      <c r="BU3920" s="14">
        <v>100</v>
      </c>
      <c r="BV3920" s="14">
        <v>0</v>
      </c>
      <c r="BW3920" s="14">
        <f t="shared" si="10175"/>
        <v>0</v>
      </c>
      <c r="BX3920" s="14"/>
      <c r="BY3920" s="14"/>
      <c r="BZ3920" s="14"/>
      <c r="CA3920" s="14">
        <f t="shared" si="10257"/>
        <v>0</v>
      </c>
      <c r="CB3920" s="122">
        <f t="shared" si="10268"/>
        <v>0</v>
      </c>
    </row>
    <row r="3921" spans="1:80" ht="22.5" x14ac:dyDescent="0.25">
      <c r="A3921" s="1" t="s">
        <v>1</v>
      </c>
      <c r="B3921" s="1" t="s">
        <v>1</v>
      </c>
      <c r="C3921" s="1" t="s">
        <v>1</v>
      </c>
      <c r="D3921" s="78" t="s">
        <v>1</v>
      </c>
      <c r="E3921" s="78" t="s">
        <v>1</v>
      </c>
      <c r="F3921" s="78" t="s">
        <v>1</v>
      </c>
      <c r="G3921" s="2" t="s">
        <v>1</v>
      </c>
      <c r="H3921" s="10" t="s">
        <v>77</v>
      </c>
      <c r="I3921" s="11">
        <f>SUM(I3922)</f>
        <v>41000</v>
      </c>
      <c r="J3921" s="11">
        <f t="shared" si="10256"/>
        <v>10700</v>
      </c>
      <c r="K3921" s="11">
        <f t="shared" ref="K3921:Q3921" si="10311">SUM(K3922)</f>
        <v>0</v>
      </c>
      <c r="L3921" s="11">
        <f t="shared" si="10259"/>
        <v>10700</v>
      </c>
      <c r="M3921" s="11">
        <f t="shared" si="10311"/>
        <v>10700</v>
      </c>
      <c r="N3921" s="11">
        <f t="shared" si="10311"/>
        <v>0</v>
      </c>
      <c r="O3921" s="11">
        <f t="shared" si="10311"/>
        <v>0</v>
      </c>
      <c r="P3921" s="11">
        <f t="shared" si="10311"/>
        <v>0</v>
      </c>
      <c r="Q3921" s="11">
        <f t="shared" si="10311"/>
        <v>0</v>
      </c>
      <c r="R3921" s="11">
        <f t="shared" ref="R3921:AG3921" si="10312">SUM(R3922)</f>
        <v>10700</v>
      </c>
      <c r="S3921" s="11">
        <f t="shared" si="10312"/>
        <v>0</v>
      </c>
      <c r="T3921" s="11">
        <f t="shared" si="10312"/>
        <v>0</v>
      </c>
      <c r="U3921" s="11">
        <f t="shared" si="10312"/>
        <v>0</v>
      </c>
      <c r="V3921" s="11">
        <f t="shared" si="10312"/>
        <v>0</v>
      </c>
      <c r="W3921" s="11">
        <f t="shared" si="10312"/>
        <v>0</v>
      </c>
      <c r="X3921" s="11">
        <f t="shared" si="10312"/>
        <v>10700</v>
      </c>
      <c r="Y3921" s="11">
        <f t="shared" si="10312"/>
        <v>0</v>
      </c>
      <c r="Z3921" s="11">
        <f t="shared" si="10312"/>
        <v>0</v>
      </c>
      <c r="AA3921" s="11">
        <f t="shared" si="10312"/>
        <v>0</v>
      </c>
      <c r="AB3921" s="11">
        <f t="shared" si="10312"/>
        <v>0</v>
      </c>
      <c r="AC3921" s="11">
        <f t="shared" si="10312"/>
        <v>0</v>
      </c>
      <c r="AD3921" s="11">
        <f t="shared" si="10312"/>
        <v>0</v>
      </c>
      <c r="AE3921" s="11">
        <f t="shared" si="10312"/>
        <v>0</v>
      </c>
      <c r="AF3921" s="11">
        <f t="shared" si="10312"/>
        <v>0</v>
      </c>
      <c r="AG3921" s="11">
        <f t="shared" si="10312"/>
        <v>0</v>
      </c>
      <c r="AH3921" s="11">
        <v>0</v>
      </c>
      <c r="AI3921" s="11">
        <v>10700</v>
      </c>
      <c r="AJ3921" s="11">
        <f t="shared" ref="AJ3921:AY3921" si="10313">SUM(AJ3922)</f>
        <v>0</v>
      </c>
      <c r="AK3921" s="11">
        <f t="shared" si="10313"/>
        <v>0</v>
      </c>
      <c r="AL3921" s="11">
        <f t="shared" si="10313"/>
        <v>0</v>
      </c>
      <c r="AM3921" s="11">
        <f t="shared" si="10313"/>
        <v>0</v>
      </c>
      <c r="AN3921" s="11">
        <f t="shared" si="10313"/>
        <v>0</v>
      </c>
      <c r="AO3921" s="11">
        <f t="shared" si="10313"/>
        <v>0</v>
      </c>
      <c r="AP3921" s="11">
        <f t="shared" si="10313"/>
        <v>0</v>
      </c>
      <c r="AQ3921" s="11">
        <f t="shared" si="10313"/>
        <v>0</v>
      </c>
      <c r="AR3921" s="11">
        <f t="shared" si="10313"/>
        <v>0</v>
      </c>
      <c r="AS3921" s="11">
        <f t="shared" si="10313"/>
        <v>0</v>
      </c>
      <c r="AT3921" s="11">
        <f t="shared" si="10313"/>
        <v>0</v>
      </c>
      <c r="AU3921" s="11">
        <f t="shared" si="10313"/>
        <v>0</v>
      </c>
      <c r="AV3921" s="11">
        <f t="shared" si="10313"/>
        <v>0</v>
      </c>
      <c r="AW3921" s="11">
        <f t="shared" si="10313"/>
        <v>0</v>
      </c>
      <c r="AX3921" s="11">
        <f t="shared" si="10313"/>
        <v>0</v>
      </c>
      <c r="AY3921" s="11">
        <f t="shared" si="10313"/>
        <v>0</v>
      </c>
      <c r="AZ3921" s="11">
        <v>0</v>
      </c>
      <c r="BA3921" s="11">
        <v>0</v>
      </c>
      <c r="BB3921" s="11">
        <f t="shared" ref="BB3921:BQ3921" si="10314">SUM(BB3922)</f>
        <v>0</v>
      </c>
      <c r="BC3921" s="11">
        <f t="shared" si="10314"/>
        <v>0</v>
      </c>
      <c r="BD3921" s="11">
        <f t="shared" si="10314"/>
        <v>0</v>
      </c>
      <c r="BE3921" s="11">
        <f t="shared" si="10314"/>
        <v>6000</v>
      </c>
      <c r="BF3921" s="11">
        <f t="shared" si="10314"/>
        <v>0</v>
      </c>
      <c r="BG3921" s="11">
        <f t="shared" si="10314"/>
        <v>0</v>
      </c>
      <c r="BH3921" s="11">
        <f t="shared" si="10314"/>
        <v>6000</v>
      </c>
      <c r="BI3921" s="11">
        <f t="shared" si="10314"/>
        <v>0</v>
      </c>
      <c r="BJ3921" s="11">
        <f t="shared" si="10314"/>
        <v>0</v>
      </c>
      <c r="BK3921" s="11">
        <f t="shared" si="10314"/>
        <v>0</v>
      </c>
      <c r="BL3921" s="11">
        <f t="shared" si="10314"/>
        <v>0</v>
      </c>
      <c r="BM3921" s="11">
        <f t="shared" si="10314"/>
        <v>0</v>
      </c>
      <c r="BN3921" s="11">
        <f t="shared" si="10314"/>
        <v>0</v>
      </c>
      <c r="BO3921" s="11">
        <f t="shared" si="10314"/>
        <v>6000</v>
      </c>
      <c r="BP3921" s="11">
        <f t="shared" si="10314"/>
        <v>0</v>
      </c>
      <c r="BQ3921" s="11">
        <f t="shared" si="10314"/>
        <v>0</v>
      </c>
      <c r="BR3921" s="11">
        <v>6000</v>
      </c>
      <c r="BS3921" s="11">
        <v>0</v>
      </c>
      <c r="BT3921" s="11">
        <f t="shared" ref="BT3921:BZ3921" si="10315">SUM(BT3922)</f>
        <v>50700</v>
      </c>
      <c r="BU3921" s="11">
        <f t="shared" si="10315"/>
        <v>40000</v>
      </c>
      <c r="BV3921" s="11">
        <f t="shared" si="10315"/>
        <v>24999</v>
      </c>
      <c r="BW3921" s="11">
        <f t="shared" si="10315"/>
        <v>5000</v>
      </c>
      <c r="BX3921" s="11">
        <f t="shared" si="10315"/>
        <v>0</v>
      </c>
      <c r="BY3921" s="11">
        <f t="shared" si="10315"/>
        <v>0</v>
      </c>
      <c r="BZ3921" s="11">
        <f t="shared" si="10315"/>
        <v>5000</v>
      </c>
      <c r="CA3921" s="11">
        <f t="shared" si="10257"/>
        <v>29999</v>
      </c>
      <c r="CB3921" s="123">
        <f t="shared" si="10268"/>
        <v>74.997499999999988</v>
      </c>
    </row>
    <row r="3922" spans="1:80" x14ac:dyDescent="0.25">
      <c r="A3922" s="4" t="s">
        <v>928</v>
      </c>
      <c r="B3922" s="4" t="s">
        <v>88</v>
      </c>
      <c r="C3922" s="4" t="s">
        <v>1620</v>
      </c>
      <c r="D3922" s="79" t="s">
        <v>1621</v>
      </c>
      <c r="E3922" s="78" t="s">
        <v>78</v>
      </c>
      <c r="F3922" s="78" t="s">
        <v>1</v>
      </c>
      <c r="G3922" s="2" t="s">
        <v>1</v>
      </c>
      <c r="H3922" s="2" t="s">
        <v>79</v>
      </c>
      <c r="I3922" s="12">
        <f>SUM(I3923:I3924)</f>
        <v>41000</v>
      </c>
      <c r="J3922" s="12">
        <f t="shared" si="10256"/>
        <v>10700</v>
      </c>
      <c r="K3922" s="12">
        <f t="shared" ref="K3922" si="10316">SUM(K3923:K3924)</f>
        <v>0</v>
      </c>
      <c r="L3922" s="12">
        <f t="shared" si="10259"/>
        <v>10700</v>
      </c>
      <c r="M3922" s="12">
        <f t="shared" ref="M3922:Q3922" si="10317">SUM(M3923:M3924)</f>
        <v>10700</v>
      </c>
      <c r="N3922" s="12">
        <f t="shared" si="10317"/>
        <v>0</v>
      </c>
      <c r="O3922" s="12">
        <f t="shared" si="10317"/>
        <v>0</v>
      </c>
      <c r="P3922" s="12">
        <f t="shared" si="10317"/>
        <v>0</v>
      </c>
      <c r="Q3922" s="12">
        <f t="shared" si="10317"/>
        <v>0</v>
      </c>
      <c r="R3922" s="12">
        <f t="shared" ref="R3922:AG3922" si="10318">SUM(R3923:R3924)</f>
        <v>10700</v>
      </c>
      <c r="S3922" s="12">
        <f t="shared" si="10318"/>
        <v>0</v>
      </c>
      <c r="T3922" s="12">
        <f t="shared" si="10318"/>
        <v>0</v>
      </c>
      <c r="U3922" s="12">
        <f t="shared" si="10318"/>
        <v>0</v>
      </c>
      <c r="V3922" s="12">
        <f t="shared" si="10318"/>
        <v>0</v>
      </c>
      <c r="W3922" s="12">
        <f t="shared" si="10318"/>
        <v>0</v>
      </c>
      <c r="X3922" s="12">
        <f t="shared" ref="X3922" si="10319">SUM(X3923:X3924)</f>
        <v>10700</v>
      </c>
      <c r="Y3922" s="12">
        <f t="shared" si="10318"/>
        <v>0</v>
      </c>
      <c r="Z3922" s="12">
        <f t="shared" si="10318"/>
        <v>0</v>
      </c>
      <c r="AA3922" s="12">
        <f t="shared" si="10318"/>
        <v>0</v>
      </c>
      <c r="AB3922" s="12">
        <f t="shared" si="10318"/>
        <v>0</v>
      </c>
      <c r="AC3922" s="12">
        <f t="shared" si="10318"/>
        <v>0</v>
      </c>
      <c r="AD3922" s="12">
        <f t="shared" si="10318"/>
        <v>0</v>
      </c>
      <c r="AE3922" s="12">
        <f t="shared" si="10318"/>
        <v>0</v>
      </c>
      <c r="AF3922" s="12">
        <f t="shared" si="10318"/>
        <v>0</v>
      </c>
      <c r="AG3922" s="12">
        <f t="shared" si="10318"/>
        <v>0</v>
      </c>
      <c r="AH3922" s="12">
        <v>0</v>
      </c>
      <c r="AI3922" s="12">
        <v>10700</v>
      </c>
      <c r="AJ3922" s="12">
        <f t="shared" ref="AJ3922:AY3922" si="10320">SUM(AJ3923:AJ3924)</f>
        <v>0</v>
      </c>
      <c r="AK3922" s="12">
        <f t="shared" si="10320"/>
        <v>0</v>
      </c>
      <c r="AL3922" s="12">
        <f t="shared" si="10320"/>
        <v>0</v>
      </c>
      <c r="AM3922" s="12">
        <f t="shared" si="10320"/>
        <v>0</v>
      </c>
      <c r="AN3922" s="12">
        <f t="shared" si="10320"/>
        <v>0</v>
      </c>
      <c r="AO3922" s="12">
        <f t="shared" si="10320"/>
        <v>0</v>
      </c>
      <c r="AP3922" s="12">
        <f t="shared" ref="AP3922" si="10321">SUM(AP3923:AP3924)</f>
        <v>0</v>
      </c>
      <c r="AQ3922" s="12">
        <f t="shared" si="10320"/>
        <v>0</v>
      </c>
      <c r="AR3922" s="12">
        <f t="shared" si="10320"/>
        <v>0</v>
      </c>
      <c r="AS3922" s="12">
        <f t="shared" si="10320"/>
        <v>0</v>
      </c>
      <c r="AT3922" s="12">
        <f t="shared" si="10320"/>
        <v>0</v>
      </c>
      <c r="AU3922" s="12">
        <f t="shared" si="10320"/>
        <v>0</v>
      </c>
      <c r="AV3922" s="12">
        <f t="shared" si="10320"/>
        <v>0</v>
      </c>
      <c r="AW3922" s="12">
        <f t="shared" si="10320"/>
        <v>0</v>
      </c>
      <c r="AX3922" s="12">
        <f t="shared" si="10320"/>
        <v>0</v>
      </c>
      <c r="AY3922" s="12">
        <f t="shared" si="10320"/>
        <v>0</v>
      </c>
      <c r="AZ3922" s="12">
        <v>0</v>
      </c>
      <c r="BA3922" s="12">
        <v>0</v>
      </c>
      <c r="BB3922" s="12">
        <f t="shared" ref="BB3922:BQ3922" si="10322">SUM(BB3923:BB3924)</f>
        <v>0</v>
      </c>
      <c r="BC3922" s="12">
        <f t="shared" si="10322"/>
        <v>0</v>
      </c>
      <c r="BD3922" s="12">
        <f t="shared" si="10322"/>
        <v>0</v>
      </c>
      <c r="BE3922" s="12">
        <f t="shared" si="10322"/>
        <v>6000</v>
      </c>
      <c r="BF3922" s="12">
        <f t="shared" si="10322"/>
        <v>0</v>
      </c>
      <c r="BG3922" s="12">
        <f t="shared" si="10322"/>
        <v>0</v>
      </c>
      <c r="BH3922" s="12">
        <f t="shared" ref="BH3922" si="10323">SUM(BH3923:BH3924)</f>
        <v>6000</v>
      </c>
      <c r="BI3922" s="12">
        <f t="shared" si="10322"/>
        <v>0</v>
      </c>
      <c r="BJ3922" s="12">
        <f t="shared" si="10322"/>
        <v>0</v>
      </c>
      <c r="BK3922" s="12">
        <f t="shared" si="10322"/>
        <v>0</v>
      </c>
      <c r="BL3922" s="12">
        <f t="shared" si="10322"/>
        <v>0</v>
      </c>
      <c r="BM3922" s="12">
        <f t="shared" si="10322"/>
        <v>0</v>
      </c>
      <c r="BN3922" s="12">
        <f t="shared" si="10322"/>
        <v>0</v>
      </c>
      <c r="BO3922" s="12">
        <f t="shared" si="10322"/>
        <v>6000</v>
      </c>
      <c r="BP3922" s="12">
        <f t="shared" si="10322"/>
        <v>0</v>
      </c>
      <c r="BQ3922" s="12">
        <f t="shared" si="10322"/>
        <v>0</v>
      </c>
      <c r="BR3922" s="12">
        <v>6000</v>
      </c>
      <c r="BS3922" s="12">
        <v>0</v>
      </c>
      <c r="BT3922" s="12">
        <f t="shared" ref="BT3922:BZ3922" si="10324">SUM(BT3923:BT3924)</f>
        <v>50700</v>
      </c>
      <c r="BU3922" s="12">
        <f t="shared" si="10324"/>
        <v>40000</v>
      </c>
      <c r="BV3922" s="12">
        <f t="shared" si="10324"/>
        <v>24999</v>
      </c>
      <c r="BW3922" s="12">
        <f t="shared" si="10324"/>
        <v>5000</v>
      </c>
      <c r="BX3922" s="12">
        <f t="shared" si="10324"/>
        <v>0</v>
      </c>
      <c r="BY3922" s="12">
        <f t="shared" si="10324"/>
        <v>0</v>
      </c>
      <c r="BZ3922" s="12">
        <f t="shared" si="10324"/>
        <v>5000</v>
      </c>
      <c r="CA3922" s="12">
        <f t="shared" si="10257"/>
        <v>29999</v>
      </c>
      <c r="CB3922" s="124">
        <f t="shared" si="10268"/>
        <v>74.997499999999988</v>
      </c>
    </row>
    <row r="3923" spans="1:80" x14ac:dyDescent="0.25">
      <c r="A3923" s="4" t="s">
        <v>928</v>
      </c>
      <c r="B3923" s="4" t="s">
        <v>88</v>
      </c>
      <c r="C3923" s="4" t="s">
        <v>1620</v>
      </c>
      <c r="D3923" s="79" t="s">
        <v>1621</v>
      </c>
      <c r="E3923" s="89">
        <v>8213</v>
      </c>
      <c r="F3923" s="79"/>
      <c r="G3923" s="75" t="s">
        <v>1906</v>
      </c>
      <c r="H3923" s="13" t="s">
        <v>81</v>
      </c>
      <c r="I3923" s="14">
        <v>31000</v>
      </c>
      <c r="J3923" s="14">
        <f t="shared" si="10256"/>
        <v>10700</v>
      </c>
      <c r="K3923" s="14">
        <v>0</v>
      </c>
      <c r="L3923" s="14">
        <f t="shared" si="10259"/>
        <v>10700</v>
      </c>
      <c r="M3923" s="14">
        <v>10700</v>
      </c>
      <c r="N3923" s="14">
        <v>0</v>
      </c>
      <c r="O3923" s="14">
        <v>0</v>
      </c>
      <c r="P3923" s="14">
        <v>0</v>
      </c>
      <c r="Q3923" s="14">
        <v>0</v>
      </c>
      <c r="R3923" s="14">
        <v>10700</v>
      </c>
      <c r="S3923" s="14"/>
      <c r="T3923" s="14"/>
      <c r="U3923" s="14"/>
      <c r="V3923" s="14"/>
      <c r="W3923" s="14"/>
      <c r="X3923" s="14">
        <f t="shared" si="10193"/>
        <v>10700</v>
      </c>
      <c r="Y3923" s="14"/>
      <c r="Z3923" s="14"/>
      <c r="AA3923" s="14"/>
      <c r="AB3923" s="14"/>
      <c r="AC3923" s="14"/>
      <c r="AD3923" s="14"/>
      <c r="AE3923" s="14"/>
      <c r="AF3923" s="14"/>
      <c r="AG3923" s="14"/>
      <c r="AH3923" s="14">
        <v>0</v>
      </c>
      <c r="AI3923" s="14">
        <v>10700</v>
      </c>
      <c r="AJ3923" s="14">
        <v>0</v>
      </c>
      <c r="AK3923" s="14"/>
      <c r="AL3923" s="14"/>
      <c r="AM3923" s="14"/>
      <c r="AN3923" s="14"/>
      <c r="AO3923" s="14"/>
      <c r="AP3923" s="14">
        <f t="shared" si="10194"/>
        <v>0</v>
      </c>
      <c r="AQ3923" s="14"/>
      <c r="AR3923" s="14"/>
      <c r="AS3923" s="14"/>
      <c r="AT3923" s="14"/>
      <c r="AU3923" s="14"/>
      <c r="AV3923" s="14"/>
      <c r="AW3923" s="14"/>
      <c r="AX3923" s="14"/>
      <c r="AY3923" s="14"/>
      <c r="AZ3923" s="14">
        <v>0</v>
      </c>
      <c r="BA3923" s="14">
        <v>0</v>
      </c>
      <c r="BB3923" s="14">
        <v>0</v>
      </c>
      <c r="BC3923" s="14"/>
      <c r="BD3923" s="14"/>
      <c r="BE3923" s="14"/>
      <c r="BF3923" s="14"/>
      <c r="BG3923" s="14"/>
      <c r="BH3923" s="14">
        <f t="shared" si="10195"/>
        <v>0</v>
      </c>
      <c r="BI3923" s="14"/>
      <c r="BJ3923" s="14"/>
      <c r="BK3923" s="14"/>
      <c r="BL3923" s="14"/>
      <c r="BM3923" s="14"/>
      <c r="BN3923" s="14"/>
      <c r="BO3923" s="14"/>
      <c r="BP3923" s="14"/>
      <c r="BQ3923" s="14"/>
      <c r="BR3923" s="14">
        <v>0</v>
      </c>
      <c r="BS3923" s="14">
        <v>0</v>
      </c>
      <c r="BT3923" s="14">
        <v>20700</v>
      </c>
      <c r="BU3923" s="14">
        <v>10000</v>
      </c>
      <c r="BV3923" s="14">
        <v>9999</v>
      </c>
      <c r="BW3923" s="14">
        <f t="shared" ref="BW3923:BW3986" si="10325">BX3923+BY3923+BZ3923</f>
        <v>0</v>
      </c>
      <c r="BX3923" s="14">
        <v>0</v>
      </c>
      <c r="BY3923" s="14">
        <v>0</v>
      </c>
      <c r="BZ3923" s="14">
        <v>0</v>
      </c>
      <c r="CA3923" s="14">
        <f t="shared" si="10257"/>
        <v>9999</v>
      </c>
      <c r="CB3923" s="122">
        <f t="shared" si="10268"/>
        <v>99.99</v>
      </c>
    </row>
    <row r="3924" spans="1:80" x14ac:dyDescent="0.25">
      <c r="A3924" s="4" t="s">
        <v>928</v>
      </c>
      <c r="B3924" s="4" t="s">
        <v>88</v>
      </c>
      <c r="C3924" s="4" t="s">
        <v>1620</v>
      </c>
      <c r="D3924" s="79" t="s">
        <v>1621</v>
      </c>
      <c r="E3924" s="89">
        <v>8216</v>
      </c>
      <c r="F3924" s="79"/>
      <c r="G3924" s="75" t="s">
        <v>1906</v>
      </c>
      <c r="H3924" s="13" t="s">
        <v>319</v>
      </c>
      <c r="I3924" s="14">
        <v>10000</v>
      </c>
      <c r="J3924" s="14">
        <f t="shared" si="10256"/>
        <v>0</v>
      </c>
      <c r="K3924" s="14">
        <v>0</v>
      </c>
      <c r="L3924" s="14">
        <f t="shared" si="10259"/>
        <v>0</v>
      </c>
      <c r="M3924" s="14">
        <v>0</v>
      </c>
      <c r="N3924" s="14">
        <v>0</v>
      </c>
      <c r="O3924" s="14">
        <v>0</v>
      </c>
      <c r="P3924" s="14">
        <v>0</v>
      </c>
      <c r="Q3924" s="14">
        <v>0</v>
      </c>
      <c r="R3924" s="14">
        <v>0</v>
      </c>
      <c r="S3924" s="14"/>
      <c r="T3924" s="14"/>
      <c r="U3924" s="14"/>
      <c r="V3924" s="14"/>
      <c r="W3924" s="14"/>
      <c r="X3924" s="14">
        <f t="shared" si="10193"/>
        <v>0</v>
      </c>
      <c r="Y3924" s="14"/>
      <c r="Z3924" s="14"/>
      <c r="AA3924" s="14"/>
      <c r="AB3924" s="14"/>
      <c r="AC3924" s="14"/>
      <c r="AD3924" s="14"/>
      <c r="AE3924" s="14"/>
      <c r="AF3924" s="14"/>
      <c r="AG3924" s="14"/>
      <c r="AH3924" s="14">
        <v>0</v>
      </c>
      <c r="AI3924" s="14">
        <v>0</v>
      </c>
      <c r="AJ3924" s="14">
        <v>0</v>
      </c>
      <c r="AK3924" s="14"/>
      <c r="AL3924" s="14"/>
      <c r="AM3924" s="14"/>
      <c r="AN3924" s="14"/>
      <c r="AO3924" s="14"/>
      <c r="AP3924" s="14">
        <f t="shared" si="10194"/>
        <v>0</v>
      </c>
      <c r="AQ3924" s="14"/>
      <c r="AR3924" s="14"/>
      <c r="AS3924" s="14"/>
      <c r="AT3924" s="14"/>
      <c r="AU3924" s="14"/>
      <c r="AV3924" s="14"/>
      <c r="AW3924" s="14"/>
      <c r="AX3924" s="14"/>
      <c r="AY3924" s="14"/>
      <c r="AZ3924" s="14">
        <v>0</v>
      </c>
      <c r="BA3924" s="14">
        <v>0</v>
      </c>
      <c r="BB3924" s="14">
        <v>0</v>
      </c>
      <c r="BC3924" s="14"/>
      <c r="BD3924" s="14"/>
      <c r="BE3924" s="14">
        <v>6000</v>
      </c>
      <c r="BF3924" s="14"/>
      <c r="BG3924" s="14"/>
      <c r="BH3924" s="14">
        <f t="shared" si="10195"/>
        <v>6000</v>
      </c>
      <c r="BI3924" s="14"/>
      <c r="BJ3924" s="14"/>
      <c r="BK3924" s="14"/>
      <c r="BL3924" s="14"/>
      <c r="BM3924" s="14"/>
      <c r="BN3924" s="14"/>
      <c r="BO3924" s="14">
        <v>6000</v>
      </c>
      <c r="BP3924" s="14"/>
      <c r="BQ3924" s="14"/>
      <c r="BR3924" s="14">
        <v>6000</v>
      </c>
      <c r="BS3924" s="14">
        <v>0</v>
      </c>
      <c r="BT3924" s="14">
        <v>30000</v>
      </c>
      <c r="BU3924" s="14">
        <v>30000</v>
      </c>
      <c r="BV3924" s="14">
        <v>15000</v>
      </c>
      <c r="BW3924" s="14">
        <f t="shared" si="10325"/>
        <v>5000</v>
      </c>
      <c r="BX3924" s="14">
        <v>0</v>
      </c>
      <c r="BY3924" s="14">
        <v>0</v>
      </c>
      <c r="BZ3924" s="14">
        <v>5000</v>
      </c>
      <c r="CA3924" s="14">
        <f t="shared" si="10257"/>
        <v>20000</v>
      </c>
      <c r="CB3924" s="122">
        <f t="shared" si="10268"/>
        <v>66.666666666666657</v>
      </c>
    </row>
    <row r="3925" spans="1:80" x14ac:dyDescent="0.25">
      <c r="A3925" s="13" t="s">
        <v>1</v>
      </c>
      <c r="B3925" s="13" t="s">
        <v>1</v>
      </c>
      <c r="C3925" s="13" t="s">
        <v>1</v>
      </c>
      <c r="D3925" s="74" t="s">
        <v>1</v>
      </c>
      <c r="E3925" s="74" t="s">
        <v>1</v>
      </c>
      <c r="F3925" s="74" t="s">
        <v>1</v>
      </c>
      <c r="G3925" s="13" t="s">
        <v>1</v>
      </c>
      <c r="H3925" s="10" t="s">
        <v>1630</v>
      </c>
      <c r="I3925" s="11">
        <f>SUM(I3896,I3918,I3921)</f>
        <v>2925442</v>
      </c>
      <c r="J3925" s="11">
        <f t="shared" si="10256"/>
        <v>3122155</v>
      </c>
      <c r="K3925" s="11">
        <f t="shared" ref="K3925" si="10326">SUM(K3896,K3918,K3921)</f>
        <v>3007855</v>
      </c>
      <c r="L3925" s="11">
        <f t="shared" si="10259"/>
        <v>114300</v>
      </c>
      <c r="M3925" s="11">
        <f t="shared" ref="M3925:Q3925" si="10327">SUM(M3896,M3918,M3921)</f>
        <v>114300</v>
      </c>
      <c r="N3925" s="11">
        <f t="shared" si="10327"/>
        <v>0</v>
      </c>
      <c r="O3925" s="11">
        <f t="shared" si="10327"/>
        <v>0</v>
      </c>
      <c r="P3925" s="11">
        <f t="shared" si="10327"/>
        <v>0</v>
      </c>
      <c r="Q3925" s="11">
        <f t="shared" si="10327"/>
        <v>0</v>
      </c>
      <c r="R3925" s="11">
        <f t="shared" ref="R3925:AG3925" si="10328">SUM(R3896,R3918,R3921)</f>
        <v>114300</v>
      </c>
      <c r="S3925" s="11">
        <f t="shared" si="10328"/>
        <v>0</v>
      </c>
      <c r="T3925" s="11">
        <f t="shared" si="10328"/>
        <v>0</v>
      </c>
      <c r="U3925" s="11">
        <f t="shared" si="10328"/>
        <v>0</v>
      </c>
      <c r="V3925" s="11">
        <f t="shared" si="10328"/>
        <v>0</v>
      </c>
      <c r="W3925" s="11">
        <f t="shared" si="10328"/>
        <v>0</v>
      </c>
      <c r="X3925" s="11">
        <f t="shared" si="10328"/>
        <v>114300</v>
      </c>
      <c r="Y3925" s="11">
        <f t="shared" si="10328"/>
        <v>0</v>
      </c>
      <c r="Z3925" s="11">
        <f t="shared" si="10328"/>
        <v>10740</v>
      </c>
      <c r="AA3925" s="11">
        <f t="shared" si="10328"/>
        <v>9080</v>
      </c>
      <c r="AB3925" s="11">
        <f t="shared" si="10328"/>
        <v>0</v>
      </c>
      <c r="AC3925" s="11">
        <f t="shared" si="10328"/>
        <v>19400</v>
      </c>
      <c r="AD3925" s="11">
        <f t="shared" si="10328"/>
        <v>0</v>
      </c>
      <c r="AE3925" s="11">
        <f t="shared" si="10328"/>
        <v>5614</v>
      </c>
      <c r="AF3925" s="11">
        <f t="shared" si="10328"/>
        <v>0</v>
      </c>
      <c r="AG3925" s="11">
        <f t="shared" si="10328"/>
        <v>9226</v>
      </c>
      <c r="AH3925" s="11">
        <v>54060</v>
      </c>
      <c r="AI3925" s="11">
        <v>60240</v>
      </c>
      <c r="AJ3925" s="11">
        <f t="shared" ref="AJ3925:AY3925" si="10329">SUM(AJ3896,AJ3918,AJ3921)</f>
        <v>0</v>
      </c>
      <c r="AK3925" s="11">
        <f t="shared" si="10329"/>
        <v>0</v>
      </c>
      <c r="AL3925" s="11">
        <f t="shared" si="10329"/>
        <v>0</v>
      </c>
      <c r="AM3925" s="11">
        <f t="shared" si="10329"/>
        <v>0</v>
      </c>
      <c r="AN3925" s="11">
        <f t="shared" si="10329"/>
        <v>0</v>
      </c>
      <c r="AO3925" s="11">
        <f t="shared" si="10329"/>
        <v>0</v>
      </c>
      <c r="AP3925" s="11">
        <f t="shared" si="10329"/>
        <v>0</v>
      </c>
      <c r="AQ3925" s="11">
        <f t="shared" si="10329"/>
        <v>0</v>
      </c>
      <c r="AR3925" s="11">
        <f t="shared" si="10329"/>
        <v>0</v>
      </c>
      <c r="AS3925" s="11">
        <f t="shared" si="10329"/>
        <v>0</v>
      </c>
      <c r="AT3925" s="11">
        <f t="shared" si="10329"/>
        <v>0</v>
      </c>
      <c r="AU3925" s="11">
        <f t="shared" si="10329"/>
        <v>0</v>
      </c>
      <c r="AV3925" s="11">
        <f t="shared" si="10329"/>
        <v>0</v>
      </c>
      <c r="AW3925" s="11">
        <f t="shared" si="10329"/>
        <v>0</v>
      </c>
      <c r="AX3925" s="11">
        <f t="shared" si="10329"/>
        <v>0</v>
      </c>
      <c r="AY3925" s="11">
        <f t="shared" si="10329"/>
        <v>0</v>
      </c>
      <c r="AZ3925" s="11">
        <v>0</v>
      </c>
      <c r="BA3925" s="11">
        <v>0</v>
      </c>
      <c r="BB3925" s="11">
        <f t="shared" ref="BB3925:BQ3925" si="10330">SUM(BB3896,BB3918,BB3921)</f>
        <v>0</v>
      </c>
      <c r="BC3925" s="11">
        <f t="shared" si="10330"/>
        <v>0</v>
      </c>
      <c r="BD3925" s="11">
        <f t="shared" si="10330"/>
        <v>0</v>
      </c>
      <c r="BE3925" s="11">
        <f t="shared" si="10330"/>
        <v>6000</v>
      </c>
      <c r="BF3925" s="11">
        <f t="shared" si="10330"/>
        <v>0</v>
      </c>
      <c r="BG3925" s="11">
        <f t="shared" si="10330"/>
        <v>0</v>
      </c>
      <c r="BH3925" s="11">
        <f t="shared" si="10330"/>
        <v>6000</v>
      </c>
      <c r="BI3925" s="11">
        <f t="shared" si="10330"/>
        <v>0</v>
      </c>
      <c r="BJ3925" s="11">
        <f t="shared" si="10330"/>
        <v>0</v>
      </c>
      <c r="BK3925" s="11">
        <f t="shared" si="10330"/>
        <v>0</v>
      </c>
      <c r="BL3925" s="11">
        <f t="shared" si="10330"/>
        <v>0</v>
      </c>
      <c r="BM3925" s="11">
        <f t="shared" si="10330"/>
        <v>0</v>
      </c>
      <c r="BN3925" s="11">
        <f t="shared" si="10330"/>
        <v>0</v>
      </c>
      <c r="BO3925" s="11">
        <f t="shared" si="10330"/>
        <v>6000</v>
      </c>
      <c r="BP3925" s="11">
        <f t="shared" si="10330"/>
        <v>0</v>
      </c>
      <c r="BQ3925" s="11">
        <f t="shared" si="10330"/>
        <v>0</v>
      </c>
      <c r="BR3925" s="11">
        <v>6000</v>
      </c>
      <c r="BS3925" s="11">
        <v>0</v>
      </c>
      <c r="BT3925" s="11">
        <f t="shared" ref="BT3925:BZ3925" si="10331">SUM(BT3896,BT3918,BT3921)</f>
        <v>3304898</v>
      </c>
      <c r="BU3925" s="11">
        <f t="shared" si="10331"/>
        <v>3186660</v>
      </c>
      <c r="BV3925" s="11">
        <f t="shared" si="10331"/>
        <v>1674275</v>
      </c>
      <c r="BW3925" s="11">
        <f t="shared" si="10331"/>
        <v>685498</v>
      </c>
      <c r="BX3925" s="11">
        <f t="shared" si="10331"/>
        <v>239205</v>
      </c>
      <c r="BY3925" s="11">
        <f t="shared" si="10331"/>
        <v>213573</v>
      </c>
      <c r="BZ3925" s="11">
        <f t="shared" si="10331"/>
        <v>232720</v>
      </c>
      <c r="CA3925" s="11">
        <f t="shared" si="10257"/>
        <v>2359773</v>
      </c>
      <c r="CB3925" s="123">
        <f t="shared" si="10268"/>
        <v>74.051608894579275</v>
      </c>
    </row>
    <row r="3926" spans="1:80" ht="15.75" thickBot="1" x14ac:dyDescent="0.3">
      <c r="A3926" s="13" t="s">
        <v>1</v>
      </c>
      <c r="B3926" s="13" t="s">
        <v>1</v>
      </c>
      <c r="C3926" s="13" t="s">
        <v>1</v>
      </c>
      <c r="D3926" s="74" t="s">
        <v>1</v>
      </c>
      <c r="E3926" s="74" t="s">
        <v>1</v>
      </c>
      <c r="F3926" s="74" t="s">
        <v>1</v>
      </c>
      <c r="G3926" s="13" t="s">
        <v>1</v>
      </c>
      <c r="H3926" s="2" t="s">
        <v>83</v>
      </c>
      <c r="I3926" s="12">
        <v>67</v>
      </c>
      <c r="J3926" s="12">
        <f t="shared" si="10256"/>
        <v>75</v>
      </c>
      <c r="K3926" s="12">
        <v>75</v>
      </c>
      <c r="L3926" s="13"/>
      <c r="M3926" s="13" t="s">
        <v>1</v>
      </c>
      <c r="N3926" s="13" t="s">
        <v>1</v>
      </c>
      <c r="O3926" s="13" t="s">
        <v>1</v>
      </c>
      <c r="P3926" s="27"/>
      <c r="Q3926" s="13" t="s">
        <v>1</v>
      </c>
      <c r="R3926" s="13" t="s">
        <v>1</v>
      </c>
      <c r="S3926" s="13"/>
      <c r="T3926" s="13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>
        <v>0</v>
      </c>
      <c r="AI3926" s="13">
        <v>0</v>
      </c>
      <c r="AJ3926" s="13" t="s">
        <v>1</v>
      </c>
      <c r="AK3926" s="13"/>
      <c r="AL3926" s="13"/>
      <c r="AM3926" s="13"/>
      <c r="AN3926" s="13"/>
      <c r="AO3926" s="13"/>
      <c r="AP3926" s="13"/>
      <c r="AQ3926" s="13"/>
      <c r="AR3926" s="13"/>
      <c r="AS3926" s="13"/>
      <c r="AT3926" s="13"/>
      <c r="AU3926" s="13"/>
      <c r="AV3926" s="13"/>
      <c r="AW3926" s="13"/>
      <c r="AX3926" s="13"/>
      <c r="AY3926" s="13"/>
      <c r="AZ3926" s="13">
        <v>0</v>
      </c>
      <c r="BA3926" s="13">
        <v>0</v>
      </c>
      <c r="BB3926" s="13" t="s">
        <v>1</v>
      </c>
      <c r="BC3926" s="13"/>
      <c r="BD3926" s="13"/>
      <c r="BE3926" s="13"/>
      <c r="BF3926" s="13"/>
      <c r="BG3926" s="13"/>
      <c r="BH3926" s="13"/>
      <c r="BI3926" s="13"/>
      <c r="BJ3926" s="13"/>
      <c r="BK3926" s="13"/>
      <c r="BL3926" s="13"/>
      <c r="BM3926" s="13"/>
      <c r="BN3926" s="13"/>
      <c r="BO3926" s="13"/>
      <c r="BP3926" s="13"/>
      <c r="BQ3926" s="13"/>
      <c r="BR3926" s="13">
        <v>0</v>
      </c>
      <c r="BS3926" s="13">
        <v>0</v>
      </c>
      <c r="BT3926" s="12">
        <v>75</v>
      </c>
      <c r="BU3926" s="12">
        <v>75</v>
      </c>
      <c r="BV3926" s="12"/>
      <c r="BW3926" s="12">
        <f t="shared" si="10325"/>
        <v>0</v>
      </c>
      <c r="BX3926" s="12"/>
      <c r="BY3926" s="12"/>
      <c r="BZ3926" s="12"/>
      <c r="CA3926" s="12">
        <f t="shared" si="10257"/>
        <v>0</v>
      </c>
      <c r="CB3926" s="124"/>
    </row>
    <row r="3927" spans="1:80" ht="69.75" customHeight="1" thickBot="1" x14ac:dyDescent="0.3">
      <c r="A3927" s="133" t="s">
        <v>1</v>
      </c>
      <c r="B3927" s="133" t="s">
        <v>1</v>
      </c>
      <c r="C3927" s="133" t="s">
        <v>1</v>
      </c>
      <c r="D3927" s="135" t="s">
        <v>1</v>
      </c>
      <c r="E3927" s="135" t="s">
        <v>1</v>
      </c>
      <c r="F3927" s="135" t="s">
        <v>1</v>
      </c>
      <c r="G3927" s="137" t="s">
        <v>1</v>
      </c>
      <c r="H3927" s="5" t="s">
        <v>84</v>
      </c>
      <c r="I3927" s="5" t="s">
        <v>11</v>
      </c>
      <c r="J3927" s="5" t="s">
        <v>1809</v>
      </c>
      <c r="K3927" s="5" t="s">
        <v>12</v>
      </c>
      <c r="L3927" s="5" t="s">
        <v>13</v>
      </c>
      <c r="M3927" s="5" t="s">
        <v>14</v>
      </c>
      <c r="N3927" s="5" t="s">
        <v>15</v>
      </c>
      <c r="O3927" s="5" t="s">
        <v>16</v>
      </c>
      <c r="P3927" s="5" t="s">
        <v>17</v>
      </c>
      <c r="Q3927" s="5" t="s">
        <v>18</v>
      </c>
      <c r="R3927" s="71" t="s">
        <v>14</v>
      </c>
      <c r="S3927" s="71" t="s">
        <v>1843</v>
      </c>
      <c r="T3927" s="71" t="s">
        <v>1797</v>
      </c>
      <c r="U3927" s="71" t="s">
        <v>1832</v>
      </c>
      <c r="V3927" s="71" t="s">
        <v>1833</v>
      </c>
      <c r="W3927" s="71" t="s">
        <v>1834</v>
      </c>
      <c r="X3927" s="71" t="s">
        <v>1847</v>
      </c>
      <c r="Y3927" s="71" t="s">
        <v>1844</v>
      </c>
      <c r="Z3927" s="71" t="s">
        <v>1835</v>
      </c>
      <c r="AA3927" s="71" t="s">
        <v>1836</v>
      </c>
      <c r="AB3927" s="71" t="s">
        <v>1837</v>
      </c>
      <c r="AC3927" s="71" t="s">
        <v>1838</v>
      </c>
      <c r="AD3927" s="71" t="s">
        <v>1839</v>
      </c>
      <c r="AE3927" s="71" t="s">
        <v>1840</v>
      </c>
      <c r="AF3927" s="71" t="s">
        <v>1845</v>
      </c>
      <c r="AG3927" s="71" t="s">
        <v>1846</v>
      </c>
      <c r="AH3927" s="71" t="s">
        <v>1841</v>
      </c>
      <c r="AI3927" s="71" t="s">
        <v>1842</v>
      </c>
      <c r="AJ3927" s="72" t="s">
        <v>15</v>
      </c>
      <c r="AK3927" s="72" t="s">
        <v>1843</v>
      </c>
      <c r="AL3927" s="72" t="s">
        <v>1797</v>
      </c>
      <c r="AM3927" s="72" t="s">
        <v>1832</v>
      </c>
      <c r="AN3927" s="72" t="s">
        <v>1833</v>
      </c>
      <c r="AO3927" s="72" t="s">
        <v>1834</v>
      </c>
      <c r="AP3927" s="72" t="s">
        <v>1848</v>
      </c>
      <c r="AQ3927" s="72" t="s">
        <v>1844</v>
      </c>
      <c r="AR3927" s="72" t="s">
        <v>1835</v>
      </c>
      <c r="AS3927" s="72" t="s">
        <v>1836</v>
      </c>
      <c r="AT3927" s="72" t="s">
        <v>1837</v>
      </c>
      <c r="AU3927" s="72" t="s">
        <v>1838</v>
      </c>
      <c r="AV3927" s="72" t="s">
        <v>1839</v>
      </c>
      <c r="AW3927" s="72" t="s">
        <v>1840</v>
      </c>
      <c r="AX3927" s="72" t="s">
        <v>1845</v>
      </c>
      <c r="AY3927" s="72" t="s">
        <v>1846</v>
      </c>
      <c r="AZ3927" s="72" t="s">
        <v>1841</v>
      </c>
      <c r="BA3927" s="72" t="s">
        <v>1842</v>
      </c>
      <c r="BB3927" s="73" t="s">
        <v>16</v>
      </c>
      <c r="BC3927" s="73" t="s">
        <v>1843</v>
      </c>
      <c r="BD3927" s="73" t="s">
        <v>1797</v>
      </c>
      <c r="BE3927" s="73" t="s">
        <v>1832</v>
      </c>
      <c r="BF3927" s="73" t="s">
        <v>1833</v>
      </c>
      <c r="BG3927" s="73" t="s">
        <v>1834</v>
      </c>
      <c r="BH3927" s="73" t="s">
        <v>1849</v>
      </c>
      <c r="BI3927" s="73" t="s">
        <v>1844</v>
      </c>
      <c r="BJ3927" s="73" t="s">
        <v>1835</v>
      </c>
      <c r="BK3927" s="73" t="s">
        <v>1836</v>
      </c>
      <c r="BL3927" s="73" t="s">
        <v>1837</v>
      </c>
      <c r="BM3927" s="73" t="s">
        <v>1838</v>
      </c>
      <c r="BN3927" s="73" t="s">
        <v>1839</v>
      </c>
      <c r="BO3927" s="73" t="s">
        <v>1840</v>
      </c>
      <c r="BP3927" s="73" t="s">
        <v>1845</v>
      </c>
      <c r="BQ3927" s="73" t="s">
        <v>1846</v>
      </c>
      <c r="BR3927" s="73" t="s">
        <v>1841</v>
      </c>
      <c r="BS3927" s="73" t="s">
        <v>1842</v>
      </c>
      <c r="BT3927" s="5" t="s">
        <v>1911</v>
      </c>
      <c r="BU3927" s="5" t="s">
        <v>1942</v>
      </c>
      <c r="BV3927" s="5" t="s">
        <v>1943</v>
      </c>
      <c r="BW3927" s="5" t="s">
        <v>1944</v>
      </c>
      <c r="BX3927" s="5" t="s">
        <v>1945</v>
      </c>
      <c r="BY3927" s="5" t="s">
        <v>1946</v>
      </c>
      <c r="BZ3927" s="5" t="s">
        <v>1947</v>
      </c>
      <c r="CA3927" s="5" t="s">
        <v>1948</v>
      </c>
      <c r="CB3927" s="120" t="s">
        <v>1916</v>
      </c>
    </row>
    <row r="3928" spans="1:80" x14ac:dyDescent="0.25">
      <c r="A3928" s="134"/>
      <c r="B3928" s="134"/>
      <c r="C3928" s="134"/>
      <c r="D3928" s="136"/>
      <c r="E3928" s="136"/>
      <c r="F3928" s="136"/>
      <c r="G3928" s="138"/>
      <c r="H3928" s="15" t="s">
        <v>1</v>
      </c>
      <c r="I3928" s="9" t="s">
        <v>19</v>
      </c>
      <c r="J3928" s="9">
        <v>1</v>
      </c>
      <c r="K3928" s="9" t="s">
        <v>20</v>
      </c>
      <c r="L3928" s="9" t="s">
        <v>21</v>
      </c>
      <c r="M3928" s="9" t="s">
        <v>22</v>
      </c>
      <c r="N3928" s="9" t="s">
        <v>23</v>
      </c>
      <c r="O3928" s="9" t="s">
        <v>24</v>
      </c>
      <c r="P3928" s="9" t="s">
        <v>25</v>
      </c>
      <c r="Q3928" s="9" t="s">
        <v>26</v>
      </c>
      <c r="R3928" s="9">
        <v>1</v>
      </c>
      <c r="S3928" s="9">
        <v>2</v>
      </c>
      <c r="T3928" s="9">
        <v>3</v>
      </c>
      <c r="U3928" s="9">
        <v>4</v>
      </c>
      <c r="V3928" s="9">
        <v>5</v>
      </c>
      <c r="W3928" s="9">
        <v>6</v>
      </c>
      <c r="X3928" s="9">
        <v>7</v>
      </c>
      <c r="Y3928" s="9">
        <v>8</v>
      </c>
      <c r="Z3928" s="9">
        <v>9</v>
      </c>
      <c r="AA3928" s="9">
        <v>10</v>
      </c>
      <c r="AB3928" s="9">
        <v>11</v>
      </c>
      <c r="AC3928" s="9">
        <v>12</v>
      </c>
      <c r="AD3928" s="9">
        <v>13</v>
      </c>
      <c r="AE3928" s="9">
        <v>14</v>
      </c>
      <c r="AF3928" s="9">
        <v>15</v>
      </c>
      <c r="AG3928" s="9">
        <v>16</v>
      </c>
      <c r="AH3928" s="9">
        <v>20</v>
      </c>
      <c r="AI3928" s="9">
        <v>21</v>
      </c>
      <c r="AJ3928" s="9">
        <v>1</v>
      </c>
      <c r="AK3928" s="9">
        <v>2</v>
      </c>
      <c r="AL3928" s="9">
        <v>3</v>
      </c>
      <c r="AM3928" s="9">
        <v>4</v>
      </c>
      <c r="AN3928" s="9">
        <v>5</v>
      </c>
      <c r="AO3928" s="9">
        <v>6</v>
      </c>
      <c r="AP3928" s="9">
        <v>7</v>
      </c>
      <c r="AQ3928" s="9">
        <v>8</v>
      </c>
      <c r="AR3928" s="9">
        <v>9</v>
      </c>
      <c r="AS3928" s="9">
        <v>10</v>
      </c>
      <c r="AT3928" s="9">
        <v>11</v>
      </c>
      <c r="AU3928" s="9">
        <v>12</v>
      </c>
      <c r="AV3928" s="9">
        <v>13</v>
      </c>
      <c r="AW3928" s="9">
        <v>14</v>
      </c>
      <c r="AX3928" s="9">
        <v>15</v>
      </c>
      <c r="AY3928" s="9">
        <v>16</v>
      </c>
      <c r="AZ3928" s="9">
        <v>20</v>
      </c>
      <c r="BA3928" s="9">
        <v>21</v>
      </c>
      <c r="BB3928" s="9">
        <v>1</v>
      </c>
      <c r="BC3928" s="9">
        <v>2</v>
      </c>
      <c r="BD3928" s="9">
        <v>3</v>
      </c>
      <c r="BE3928" s="9">
        <v>4</v>
      </c>
      <c r="BF3928" s="9">
        <v>5</v>
      </c>
      <c r="BG3928" s="9">
        <v>6</v>
      </c>
      <c r="BH3928" s="9">
        <v>7</v>
      </c>
      <c r="BI3928" s="9">
        <v>8</v>
      </c>
      <c r="BJ3928" s="9">
        <v>9</v>
      </c>
      <c r="BK3928" s="9">
        <v>10</v>
      </c>
      <c r="BL3928" s="9">
        <v>11</v>
      </c>
      <c r="BM3928" s="9">
        <v>12</v>
      </c>
      <c r="BN3928" s="9">
        <v>13</v>
      </c>
      <c r="BO3928" s="9">
        <v>14</v>
      </c>
      <c r="BP3928" s="9">
        <v>15</v>
      </c>
      <c r="BQ3928" s="9">
        <v>16</v>
      </c>
      <c r="BR3928" s="9">
        <v>20</v>
      </c>
      <c r="BS3928" s="9">
        <v>21</v>
      </c>
      <c r="BT3928" s="9">
        <v>1</v>
      </c>
      <c r="BU3928" s="9">
        <v>2</v>
      </c>
      <c r="BV3928" s="9">
        <v>3</v>
      </c>
      <c r="BW3928" s="9" t="s">
        <v>1798</v>
      </c>
      <c r="BX3928" s="9">
        <v>5</v>
      </c>
      <c r="BY3928" s="9">
        <v>6</v>
      </c>
      <c r="BZ3928" s="9">
        <v>7</v>
      </c>
      <c r="CA3928" s="9" t="s">
        <v>1917</v>
      </c>
      <c r="CB3928" s="121">
        <v>9</v>
      </c>
    </row>
    <row r="3929" spans="1:80" x14ac:dyDescent="0.25">
      <c r="A3929" s="134"/>
      <c r="B3929" s="134"/>
      <c r="C3929" s="134"/>
      <c r="D3929" s="136"/>
      <c r="E3929" s="136"/>
      <c r="F3929" s="136"/>
      <c r="G3929" s="138"/>
      <c r="H3929" s="16" t="s">
        <v>1015</v>
      </c>
      <c r="I3929" s="17">
        <f>SUM(I3925)</f>
        <v>2925442</v>
      </c>
      <c r="J3929" s="17">
        <f t="shared" ref="J3929:J3930" si="10332">SUM(K3929,L3929,P3929,Q3929)</f>
        <v>3122155</v>
      </c>
      <c r="K3929" s="17">
        <f t="shared" ref="K3929" si="10333">SUM(K3925)</f>
        <v>3007855</v>
      </c>
      <c r="L3929" s="17">
        <f t="shared" ref="L3929:L3930" si="10334">SUM(M3929:O3929)</f>
        <v>114300</v>
      </c>
      <c r="M3929" s="17">
        <f t="shared" ref="M3929:Q3929" si="10335">SUM(M3925)</f>
        <v>114300</v>
      </c>
      <c r="N3929" s="17">
        <f t="shared" si="10335"/>
        <v>0</v>
      </c>
      <c r="O3929" s="17">
        <f t="shared" si="10335"/>
        <v>0</v>
      </c>
      <c r="P3929" s="17">
        <f t="shared" si="10335"/>
        <v>0</v>
      </c>
      <c r="Q3929" s="17">
        <f t="shared" si="10335"/>
        <v>0</v>
      </c>
      <c r="R3929" s="17">
        <f t="shared" ref="R3929:AG3929" si="10336">SUM(R3925)</f>
        <v>114300</v>
      </c>
      <c r="S3929" s="17">
        <f t="shared" si="10336"/>
        <v>0</v>
      </c>
      <c r="T3929" s="17">
        <f t="shared" si="10336"/>
        <v>0</v>
      </c>
      <c r="U3929" s="17">
        <f t="shared" si="10336"/>
        <v>0</v>
      </c>
      <c r="V3929" s="17">
        <f t="shared" si="10336"/>
        <v>0</v>
      </c>
      <c r="W3929" s="17">
        <f t="shared" si="10336"/>
        <v>0</v>
      </c>
      <c r="X3929" s="17">
        <f t="shared" ref="X3929" si="10337">SUM(X3925)</f>
        <v>114300</v>
      </c>
      <c r="Y3929" s="17">
        <f t="shared" si="10336"/>
        <v>0</v>
      </c>
      <c r="Z3929" s="17">
        <f t="shared" si="10336"/>
        <v>10740</v>
      </c>
      <c r="AA3929" s="17">
        <f t="shared" si="10336"/>
        <v>9080</v>
      </c>
      <c r="AB3929" s="17">
        <f t="shared" si="10336"/>
        <v>0</v>
      </c>
      <c r="AC3929" s="17">
        <f t="shared" si="10336"/>
        <v>19400</v>
      </c>
      <c r="AD3929" s="17">
        <f t="shared" si="10336"/>
        <v>0</v>
      </c>
      <c r="AE3929" s="17">
        <f t="shared" si="10336"/>
        <v>5614</v>
      </c>
      <c r="AF3929" s="17">
        <f t="shared" si="10336"/>
        <v>0</v>
      </c>
      <c r="AG3929" s="17">
        <f t="shared" si="10336"/>
        <v>9226</v>
      </c>
      <c r="AH3929" s="17">
        <v>54060</v>
      </c>
      <c r="AI3929" s="17">
        <v>60240</v>
      </c>
      <c r="AJ3929" s="17">
        <f t="shared" ref="AJ3929:AY3929" si="10338">SUM(AJ3925)</f>
        <v>0</v>
      </c>
      <c r="AK3929" s="17">
        <f t="shared" si="10338"/>
        <v>0</v>
      </c>
      <c r="AL3929" s="17">
        <f t="shared" si="10338"/>
        <v>0</v>
      </c>
      <c r="AM3929" s="17">
        <f t="shared" si="10338"/>
        <v>0</v>
      </c>
      <c r="AN3929" s="17">
        <f t="shared" si="10338"/>
        <v>0</v>
      </c>
      <c r="AO3929" s="17">
        <f t="shared" si="10338"/>
        <v>0</v>
      </c>
      <c r="AP3929" s="17">
        <f t="shared" ref="AP3929" si="10339">SUM(AP3925)</f>
        <v>0</v>
      </c>
      <c r="AQ3929" s="17">
        <f t="shared" si="10338"/>
        <v>0</v>
      </c>
      <c r="AR3929" s="17">
        <f t="shared" si="10338"/>
        <v>0</v>
      </c>
      <c r="AS3929" s="17">
        <f t="shared" si="10338"/>
        <v>0</v>
      </c>
      <c r="AT3929" s="17">
        <f t="shared" si="10338"/>
        <v>0</v>
      </c>
      <c r="AU3929" s="17">
        <f t="shared" si="10338"/>
        <v>0</v>
      </c>
      <c r="AV3929" s="17">
        <f t="shared" si="10338"/>
        <v>0</v>
      </c>
      <c r="AW3929" s="17">
        <f t="shared" si="10338"/>
        <v>0</v>
      </c>
      <c r="AX3929" s="17">
        <f t="shared" si="10338"/>
        <v>0</v>
      </c>
      <c r="AY3929" s="17">
        <f t="shared" si="10338"/>
        <v>0</v>
      </c>
      <c r="AZ3929" s="17">
        <v>0</v>
      </c>
      <c r="BA3929" s="17">
        <v>0</v>
      </c>
      <c r="BB3929" s="17">
        <f t="shared" ref="BB3929:BQ3929" si="10340">SUM(BB3925)</f>
        <v>0</v>
      </c>
      <c r="BC3929" s="17">
        <f t="shared" si="10340"/>
        <v>0</v>
      </c>
      <c r="BD3929" s="17">
        <f t="shared" si="10340"/>
        <v>0</v>
      </c>
      <c r="BE3929" s="17">
        <f t="shared" si="10340"/>
        <v>6000</v>
      </c>
      <c r="BF3929" s="17">
        <f t="shared" si="10340"/>
        <v>0</v>
      </c>
      <c r="BG3929" s="17">
        <f t="shared" si="10340"/>
        <v>0</v>
      </c>
      <c r="BH3929" s="17">
        <f t="shared" ref="BH3929" si="10341">SUM(BH3925)</f>
        <v>6000</v>
      </c>
      <c r="BI3929" s="17">
        <f t="shared" si="10340"/>
        <v>0</v>
      </c>
      <c r="BJ3929" s="17">
        <f t="shared" si="10340"/>
        <v>0</v>
      </c>
      <c r="BK3929" s="17">
        <f t="shared" si="10340"/>
        <v>0</v>
      </c>
      <c r="BL3929" s="17">
        <f t="shared" si="10340"/>
        <v>0</v>
      </c>
      <c r="BM3929" s="17">
        <f t="shared" si="10340"/>
        <v>0</v>
      </c>
      <c r="BN3929" s="17">
        <f t="shared" si="10340"/>
        <v>0</v>
      </c>
      <c r="BO3929" s="17">
        <f t="shared" si="10340"/>
        <v>6000</v>
      </c>
      <c r="BP3929" s="17">
        <f t="shared" si="10340"/>
        <v>0</v>
      </c>
      <c r="BQ3929" s="17">
        <f t="shared" si="10340"/>
        <v>0</v>
      </c>
      <c r="BR3929" s="17">
        <v>6000</v>
      </c>
      <c r="BS3929" s="17">
        <v>0</v>
      </c>
      <c r="BT3929" s="17">
        <f t="shared" ref="BT3929:BW3929" si="10342">SUM(BT3925)</f>
        <v>3304898</v>
      </c>
      <c r="BU3929" s="17">
        <f t="shared" ref="BU3929:BV3929" si="10343">SUM(BU3925)</f>
        <v>3186660</v>
      </c>
      <c r="BV3929" s="17">
        <f t="shared" si="10343"/>
        <v>1674275</v>
      </c>
      <c r="BW3929" s="17">
        <f t="shared" si="10342"/>
        <v>685498</v>
      </c>
      <c r="BX3929" s="17">
        <f t="shared" ref="BX3929:BZ3929" si="10344">SUM(BX3925)</f>
        <v>239205</v>
      </c>
      <c r="BY3929" s="17">
        <f t="shared" si="10344"/>
        <v>213573</v>
      </c>
      <c r="BZ3929" s="17">
        <f t="shared" si="10344"/>
        <v>232720</v>
      </c>
      <c r="CA3929" s="17">
        <f>BV3929+BW3929</f>
        <v>2359773</v>
      </c>
      <c r="CB3929" s="125">
        <f>IF(BU3929=0,"-",CA3929/BU3929*100)</f>
        <v>74.051608894579275</v>
      </c>
    </row>
    <row r="3930" spans="1:80" x14ac:dyDescent="0.25">
      <c r="A3930" s="134"/>
      <c r="B3930" s="134"/>
      <c r="C3930" s="134"/>
      <c r="D3930" s="136"/>
      <c r="E3930" s="136"/>
      <c r="F3930" s="136"/>
      <c r="G3930" s="138"/>
      <c r="H3930" s="18" t="s">
        <v>86</v>
      </c>
      <c r="I3930" s="17">
        <f>SUM(I3929)</f>
        <v>2925442</v>
      </c>
      <c r="J3930" s="17">
        <f t="shared" si="10332"/>
        <v>3122155</v>
      </c>
      <c r="K3930" s="17">
        <f t="shared" ref="K3930" si="10345">SUM(K3929)</f>
        <v>3007855</v>
      </c>
      <c r="L3930" s="17">
        <f t="shared" si="10334"/>
        <v>114300</v>
      </c>
      <c r="M3930" s="17">
        <f t="shared" ref="M3930:Q3930" si="10346">SUM(M3929)</f>
        <v>114300</v>
      </c>
      <c r="N3930" s="17">
        <f t="shared" si="10346"/>
        <v>0</v>
      </c>
      <c r="O3930" s="17">
        <f t="shared" si="10346"/>
        <v>0</v>
      </c>
      <c r="P3930" s="17">
        <f t="shared" si="10346"/>
        <v>0</v>
      </c>
      <c r="Q3930" s="17">
        <f t="shared" si="10346"/>
        <v>0</v>
      </c>
      <c r="R3930" s="17">
        <f t="shared" ref="R3930:AG3930" si="10347">SUM(R3929)</f>
        <v>114300</v>
      </c>
      <c r="S3930" s="17">
        <f t="shared" si="10347"/>
        <v>0</v>
      </c>
      <c r="T3930" s="17">
        <f t="shared" si="10347"/>
        <v>0</v>
      </c>
      <c r="U3930" s="17">
        <f t="shared" si="10347"/>
        <v>0</v>
      </c>
      <c r="V3930" s="17">
        <f t="shared" si="10347"/>
        <v>0</v>
      </c>
      <c r="W3930" s="17">
        <f t="shared" si="10347"/>
        <v>0</v>
      </c>
      <c r="X3930" s="17">
        <f t="shared" ref="X3930" si="10348">SUM(X3929)</f>
        <v>114300</v>
      </c>
      <c r="Y3930" s="17">
        <f t="shared" si="10347"/>
        <v>0</v>
      </c>
      <c r="Z3930" s="17">
        <f t="shared" si="10347"/>
        <v>10740</v>
      </c>
      <c r="AA3930" s="17">
        <f t="shared" si="10347"/>
        <v>9080</v>
      </c>
      <c r="AB3930" s="17">
        <f t="shared" si="10347"/>
        <v>0</v>
      </c>
      <c r="AC3930" s="17">
        <f t="shared" si="10347"/>
        <v>19400</v>
      </c>
      <c r="AD3930" s="17">
        <f t="shared" si="10347"/>
        <v>0</v>
      </c>
      <c r="AE3930" s="17">
        <f t="shared" si="10347"/>
        <v>5614</v>
      </c>
      <c r="AF3930" s="17">
        <f t="shared" si="10347"/>
        <v>0</v>
      </c>
      <c r="AG3930" s="17">
        <f t="shared" si="10347"/>
        <v>9226</v>
      </c>
      <c r="AH3930" s="17">
        <v>54060</v>
      </c>
      <c r="AI3930" s="17">
        <v>60240</v>
      </c>
      <c r="AJ3930" s="17">
        <f t="shared" ref="AJ3930:AY3930" si="10349">SUM(AJ3929)</f>
        <v>0</v>
      </c>
      <c r="AK3930" s="17">
        <f t="shared" si="10349"/>
        <v>0</v>
      </c>
      <c r="AL3930" s="17">
        <f t="shared" si="10349"/>
        <v>0</v>
      </c>
      <c r="AM3930" s="17">
        <f t="shared" si="10349"/>
        <v>0</v>
      </c>
      <c r="AN3930" s="17">
        <f t="shared" si="10349"/>
        <v>0</v>
      </c>
      <c r="AO3930" s="17">
        <f t="shared" si="10349"/>
        <v>0</v>
      </c>
      <c r="AP3930" s="17">
        <f t="shared" ref="AP3930" si="10350">SUM(AP3929)</f>
        <v>0</v>
      </c>
      <c r="AQ3930" s="17">
        <f t="shared" si="10349"/>
        <v>0</v>
      </c>
      <c r="AR3930" s="17">
        <f t="shared" si="10349"/>
        <v>0</v>
      </c>
      <c r="AS3930" s="17">
        <f t="shared" si="10349"/>
        <v>0</v>
      </c>
      <c r="AT3930" s="17">
        <f t="shared" si="10349"/>
        <v>0</v>
      </c>
      <c r="AU3930" s="17">
        <f t="shared" si="10349"/>
        <v>0</v>
      </c>
      <c r="AV3930" s="17">
        <f t="shared" si="10349"/>
        <v>0</v>
      </c>
      <c r="AW3930" s="17">
        <f t="shared" si="10349"/>
        <v>0</v>
      </c>
      <c r="AX3930" s="17">
        <f t="shared" si="10349"/>
        <v>0</v>
      </c>
      <c r="AY3930" s="17">
        <f t="shared" si="10349"/>
        <v>0</v>
      </c>
      <c r="AZ3930" s="17">
        <v>0</v>
      </c>
      <c r="BA3930" s="17">
        <v>0</v>
      </c>
      <c r="BB3930" s="17">
        <f t="shared" ref="BB3930:BQ3930" si="10351">SUM(BB3929)</f>
        <v>0</v>
      </c>
      <c r="BC3930" s="17">
        <f t="shared" si="10351"/>
        <v>0</v>
      </c>
      <c r="BD3930" s="17">
        <f t="shared" si="10351"/>
        <v>0</v>
      </c>
      <c r="BE3930" s="17">
        <f t="shared" si="10351"/>
        <v>6000</v>
      </c>
      <c r="BF3930" s="17">
        <f t="shared" si="10351"/>
        <v>0</v>
      </c>
      <c r="BG3930" s="17">
        <f t="shared" si="10351"/>
        <v>0</v>
      </c>
      <c r="BH3930" s="17">
        <f t="shared" ref="BH3930" si="10352">SUM(BH3929)</f>
        <v>6000</v>
      </c>
      <c r="BI3930" s="17">
        <f t="shared" si="10351"/>
        <v>0</v>
      </c>
      <c r="BJ3930" s="17">
        <f t="shared" si="10351"/>
        <v>0</v>
      </c>
      <c r="BK3930" s="17">
        <f t="shared" si="10351"/>
        <v>0</v>
      </c>
      <c r="BL3930" s="17">
        <f t="shared" si="10351"/>
        <v>0</v>
      </c>
      <c r="BM3930" s="17">
        <f t="shared" si="10351"/>
        <v>0</v>
      </c>
      <c r="BN3930" s="17">
        <f t="shared" si="10351"/>
        <v>0</v>
      </c>
      <c r="BO3930" s="17">
        <f t="shared" si="10351"/>
        <v>6000</v>
      </c>
      <c r="BP3930" s="17">
        <f t="shared" si="10351"/>
        <v>0</v>
      </c>
      <c r="BQ3930" s="17">
        <f t="shared" si="10351"/>
        <v>0</v>
      </c>
      <c r="BR3930" s="17">
        <v>6000</v>
      </c>
      <c r="BS3930" s="17">
        <v>0</v>
      </c>
      <c r="BT3930" s="17">
        <f t="shared" ref="BT3930:BW3930" si="10353">SUM(BT3929)</f>
        <v>3304898</v>
      </c>
      <c r="BU3930" s="17">
        <f t="shared" ref="BU3930:BV3930" si="10354">SUM(BU3929)</f>
        <v>3186660</v>
      </c>
      <c r="BV3930" s="17">
        <f t="shared" si="10354"/>
        <v>1674275</v>
      </c>
      <c r="BW3930" s="17">
        <f t="shared" si="10353"/>
        <v>685498</v>
      </c>
      <c r="BX3930" s="17">
        <f t="shared" ref="BX3930" si="10355">SUM(BX3929)</f>
        <v>239205</v>
      </c>
      <c r="BY3930" s="17">
        <f t="shared" ref="BY3930" si="10356">SUM(BY3929)</f>
        <v>213573</v>
      </c>
      <c r="BZ3930" s="17">
        <f t="shared" ref="BZ3930" si="10357">SUM(BZ3929)</f>
        <v>232720</v>
      </c>
      <c r="CA3930" s="17">
        <f>BV3930+BW3930</f>
        <v>2359773</v>
      </c>
      <c r="CB3930" s="125">
        <f>IF(BU3930=0,"-",CA3930/BU3930*100)</f>
        <v>74.051608894579275</v>
      </c>
    </row>
    <row r="3931" spans="1:80" x14ac:dyDescent="0.25">
      <c r="A3931" s="139"/>
      <c r="B3931" s="139"/>
      <c r="C3931" s="139"/>
      <c r="D3931" s="140"/>
      <c r="E3931" s="140"/>
      <c r="F3931" s="140"/>
      <c r="G3931" s="141"/>
      <c r="X3931">
        <f t="shared" ref="X3931:X3993" si="10358">R3931+S3931+T3931+U3931+V3931+W3931</f>
        <v>0</v>
      </c>
      <c r="AH3931">
        <v>0</v>
      </c>
      <c r="AI3931">
        <v>0</v>
      </c>
      <c r="AP3931">
        <f t="shared" ref="AP3931:AP3993" si="10359">AJ3931+AK3931+AL3931+AM3931+AN3931+AO3931</f>
        <v>0</v>
      </c>
      <c r="AZ3931">
        <v>0</v>
      </c>
      <c r="BA3931">
        <v>0</v>
      </c>
      <c r="BH3931">
        <f t="shared" ref="BH3931:BH3993" si="10360">BB3931+BC3931+BD3931+BE3931+BF3931+BG3931</f>
        <v>0</v>
      </c>
      <c r="BR3931">
        <v>0</v>
      </c>
      <c r="BS3931">
        <v>0</v>
      </c>
      <c r="BU3931">
        <v>0</v>
      </c>
      <c r="BV3931">
        <v>0</v>
      </c>
      <c r="BW3931">
        <f t="shared" si="10325"/>
        <v>0</v>
      </c>
      <c r="CA3931">
        <f>BV3931+BW3931</f>
        <v>0</v>
      </c>
      <c r="CB3931" s="126" t="str">
        <f>IF(BU3931=0,"-",CA3931/BU3931*100)</f>
        <v>-</v>
      </c>
    </row>
    <row r="3932" spans="1:80" ht="15.75" thickBot="1" x14ac:dyDescent="0.3">
      <c r="A3932" s="13" t="s">
        <v>1</v>
      </c>
      <c r="B3932" s="13" t="s">
        <v>1</v>
      </c>
      <c r="C3932" s="13" t="s">
        <v>1</v>
      </c>
      <c r="D3932" s="74" t="s">
        <v>1</v>
      </c>
      <c r="E3932" s="74" t="s">
        <v>1</v>
      </c>
      <c r="F3932" s="74" t="s">
        <v>1</v>
      </c>
      <c r="G3932" s="13" t="s">
        <v>1</v>
      </c>
      <c r="H3932" s="19" t="s">
        <v>1</v>
      </c>
      <c r="I3932" s="19" t="s">
        <v>1</v>
      </c>
      <c r="J3932" s="19"/>
      <c r="K3932" s="19" t="s">
        <v>1</v>
      </c>
      <c r="L3932" s="19"/>
      <c r="M3932" s="19" t="s">
        <v>1</v>
      </c>
      <c r="N3932" s="19" t="s">
        <v>1</v>
      </c>
      <c r="O3932" s="19" t="s">
        <v>1</v>
      </c>
      <c r="P3932" s="31"/>
      <c r="Q3932" s="19" t="s">
        <v>1</v>
      </c>
      <c r="R3932" s="19" t="s">
        <v>1</v>
      </c>
      <c r="S3932" s="19"/>
      <c r="T3932" s="19"/>
      <c r="U3932" s="19"/>
      <c r="V3932" s="19"/>
      <c r="W3932" s="19"/>
      <c r="X3932" s="19"/>
      <c r="Y3932" s="19"/>
      <c r="Z3932" s="19"/>
      <c r="AA3932" s="19"/>
      <c r="AB3932" s="19"/>
      <c r="AC3932" s="19"/>
      <c r="AD3932" s="19"/>
      <c r="AE3932" s="19"/>
      <c r="AF3932" s="19"/>
      <c r="AG3932" s="19"/>
      <c r="AH3932" s="19">
        <v>0</v>
      </c>
      <c r="AI3932" s="19">
        <v>0</v>
      </c>
      <c r="AJ3932" s="19" t="s">
        <v>1</v>
      </c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>
        <v>0</v>
      </c>
      <c r="BA3932" s="19">
        <v>0</v>
      </c>
      <c r="BB3932" s="19" t="s">
        <v>1</v>
      </c>
      <c r="BC3932" s="19"/>
      <c r="BD3932" s="19"/>
      <c r="BE3932" s="19"/>
      <c r="BF3932" s="19"/>
      <c r="BG3932" s="19"/>
      <c r="BH3932" s="19"/>
      <c r="BI3932" s="19"/>
      <c r="BJ3932" s="19"/>
      <c r="BK3932" s="19"/>
      <c r="BL3932" s="19"/>
      <c r="BM3932" s="19"/>
      <c r="BN3932" s="19"/>
      <c r="BO3932" s="19"/>
      <c r="BP3932" s="19"/>
      <c r="BQ3932" s="19"/>
      <c r="BR3932" s="19">
        <v>0</v>
      </c>
      <c r="BS3932" s="19">
        <v>0</v>
      </c>
      <c r="BT3932" s="19"/>
      <c r="BU3932" s="19"/>
      <c r="BV3932" s="19"/>
      <c r="BW3932" s="19">
        <f t="shared" si="10325"/>
        <v>0</v>
      </c>
      <c r="BX3932" s="19"/>
      <c r="BY3932" s="19"/>
      <c r="BZ3932" s="19"/>
      <c r="CA3932" s="19">
        <f>BV3932+BW3932</f>
        <v>0</v>
      </c>
      <c r="CB3932" s="127"/>
    </row>
    <row r="3933" spans="1:80" ht="69.75" customHeight="1" thickBot="1" x14ac:dyDescent="0.3">
      <c r="A3933" s="5" t="s">
        <v>4</v>
      </c>
      <c r="B3933" s="5" t="s">
        <v>5</v>
      </c>
      <c r="C3933" s="5" t="s">
        <v>6</v>
      </c>
      <c r="D3933" s="80" t="s">
        <v>1</v>
      </c>
      <c r="E3933" s="88" t="s">
        <v>7</v>
      </c>
      <c r="F3933" s="88" t="s">
        <v>8</v>
      </c>
      <c r="G3933" s="5" t="s">
        <v>9</v>
      </c>
      <c r="H3933" s="5" t="s">
        <v>10</v>
      </c>
      <c r="I3933" s="5" t="s">
        <v>11</v>
      </c>
      <c r="J3933" s="5" t="s">
        <v>1809</v>
      </c>
      <c r="K3933" s="5" t="s">
        <v>12</v>
      </c>
      <c r="L3933" s="5" t="s">
        <v>13</v>
      </c>
      <c r="M3933" s="5" t="s">
        <v>14</v>
      </c>
      <c r="N3933" s="5" t="s">
        <v>15</v>
      </c>
      <c r="O3933" s="5" t="s">
        <v>16</v>
      </c>
      <c r="P3933" s="5" t="s">
        <v>17</v>
      </c>
      <c r="Q3933" s="5" t="s">
        <v>18</v>
      </c>
      <c r="R3933" s="71" t="s">
        <v>14</v>
      </c>
      <c r="S3933" s="71" t="s">
        <v>1843</v>
      </c>
      <c r="T3933" s="71" t="s">
        <v>1797</v>
      </c>
      <c r="U3933" s="71" t="s">
        <v>1832</v>
      </c>
      <c r="V3933" s="71" t="s">
        <v>1833</v>
      </c>
      <c r="W3933" s="71" t="s">
        <v>1834</v>
      </c>
      <c r="X3933" s="71" t="s">
        <v>1847</v>
      </c>
      <c r="Y3933" s="71" t="s">
        <v>1844</v>
      </c>
      <c r="Z3933" s="71" t="s">
        <v>1835</v>
      </c>
      <c r="AA3933" s="71" t="s">
        <v>1836</v>
      </c>
      <c r="AB3933" s="71" t="s">
        <v>1837</v>
      </c>
      <c r="AC3933" s="71" t="s">
        <v>1838</v>
      </c>
      <c r="AD3933" s="71" t="s">
        <v>1839</v>
      </c>
      <c r="AE3933" s="71" t="s">
        <v>1840</v>
      </c>
      <c r="AF3933" s="71" t="s">
        <v>1845</v>
      </c>
      <c r="AG3933" s="71" t="s">
        <v>1846</v>
      </c>
      <c r="AH3933" s="71" t="s">
        <v>1841</v>
      </c>
      <c r="AI3933" s="71" t="s">
        <v>1842</v>
      </c>
      <c r="AJ3933" s="72" t="s">
        <v>15</v>
      </c>
      <c r="AK3933" s="72" t="s">
        <v>1843</v>
      </c>
      <c r="AL3933" s="72" t="s">
        <v>1797</v>
      </c>
      <c r="AM3933" s="72" t="s">
        <v>1832</v>
      </c>
      <c r="AN3933" s="72" t="s">
        <v>1833</v>
      </c>
      <c r="AO3933" s="72" t="s">
        <v>1834</v>
      </c>
      <c r="AP3933" s="72" t="s">
        <v>1848</v>
      </c>
      <c r="AQ3933" s="72" t="s">
        <v>1844</v>
      </c>
      <c r="AR3933" s="72" t="s">
        <v>1835</v>
      </c>
      <c r="AS3933" s="72" t="s">
        <v>1836</v>
      </c>
      <c r="AT3933" s="72" t="s">
        <v>1837</v>
      </c>
      <c r="AU3933" s="72" t="s">
        <v>1838</v>
      </c>
      <c r="AV3933" s="72" t="s">
        <v>1839</v>
      </c>
      <c r="AW3933" s="72" t="s">
        <v>1840</v>
      </c>
      <c r="AX3933" s="72" t="s">
        <v>1845</v>
      </c>
      <c r="AY3933" s="72" t="s">
        <v>1846</v>
      </c>
      <c r="AZ3933" s="72" t="s">
        <v>1841</v>
      </c>
      <c r="BA3933" s="72" t="s">
        <v>1842</v>
      </c>
      <c r="BB3933" s="73" t="s">
        <v>16</v>
      </c>
      <c r="BC3933" s="73" t="s">
        <v>1843</v>
      </c>
      <c r="BD3933" s="73" t="s">
        <v>1797</v>
      </c>
      <c r="BE3933" s="73" t="s">
        <v>1832</v>
      </c>
      <c r="BF3933" s="73" t="s">
        <v>1833</v>
      </c>
      <c r="BG3933" s="73" t="s">
        <v>1834</v>
      </c>
      <c r="BH3933" s="73" t="s">
        <v>1849</v>
      </c>
      <c r="BI3933" s="73" t="s">
        <v>1844</v>
      </c>
      <c r="BJ3933" s="73" t="s">
        <v>1835</v>
      </c>
      <c r="BK3933" s="73" t="s">
        <v>1836</v>
      </c>
      <c r="BL3933" s="73" t="s">
        <v>1837</v>
      </c>
      <c r="BM3933" s="73" t="s">
        <v>1838</v>
      </c>
      <c r="BN3933" s="73" t="s">
        <v>1839</v>
      </c>
      <c r="BO3933" s="73" t="s">
        <v>1840</v>
      </c>
      <c r="BP3933" s="73" t="s">
        <v>1845</v>
      </c>
      <c r="BQ3933" s="73" t="s">
        <v>1846</v>
      </c>
      <c r="BR3933" s="73" t="s">
        <v>1841</v>
      </c>
      <c r="BS3933" s="73" t="s">
        <v>1842</v>
      </c>
      <c r="BT3933" s="5" t="s">
        <v>1911</v>
      </c>
      <c r="BU3933" s="5" t="s">
        <v>1942</v>
      </c>
      <c r="BV3933" s="5" t="s">
        <v>1943</v>
      </c>
      <c r="BW3933" s="5" t="s">
        <v>1944</v>
      </c>
      <c r="BX3933" s="5" t="s">
        <v>1945</v>
      </c>
      <c r="BY3933" s="5" t="s">
        <v>1946</v>
      </c>
      <c r="BZ3933" s="5" t="s">
        <v>1947</v>
      </c>
      <c r="CA3933" s="5" t="s">
        <v>1948</v>
      </c>
      <c r="CB3933" s="120" t="s">
        <v>1916</v>
      </c>
    </row>
    <row r="3934" spans="1:80" x14ac:dyDescent="0.25">
      <c r="A3934" s="6" t="s">
        <v>1</v>
      </c>
      <c r="B3934" s="6" t="s">
        <v>1</v>
      </c>
      <c r="C3934" s="6" t="s">
        <v>1</v>
      </c>
      <c r="D3934" s="81" t="s">
        <v>1</v>
      </c>
      <c r="E3934" s="81" t="s">
        <v>1</v>
      </c>
      <c r="F3934" s="94" t="s">
        <v>1</v>
      </c>
      <c r="G3934" s="7" t="s">
        <v>1</v>
      </c>
      <c r="H3934" s="8" t="s">
        <v>1</v>
      </c>
      <c r="I3934" s="9" t="s">
        <v>19</v>
      </c>
      <c r="J3934" s="9">
        <v>1</v>
      </c>
      <c r="K3934" s="9" t="s">
        <v>20</v>
      </c>
      <c r="L3934" s="9" t="s">
        <v>21</v>
      </c>
      <c r="M3934" s="9" t="s">
        <v>22</v>
      </c>
      <c r="N3934" s="9" t="s">
        <v>23</v>
      </c>
      <c r="O3934" s="9" t="s">
        <v>24</v>
      </c>
      <c r="P3934" s="9" t="s">
        <v>25</v>
      </c>
      <c r="Q3934" s="9" t="s">
        <v>26</v>
      </c>
      <c r="R3934" s="9">
        <v>1</v>
      </c>
      <c r="S3934" s="9">
        <v>2</v>
      </c>
      <c r="T3934" s="9">
        <v>3</v>
      </c>
      <c r="U3934" s="9">
        <v>4</v>
      </c>
      <c r="V3934" s="9">
        <v>5</v>
      </c>
      <c r="W3934" s="9">
        <v>6</v>
      </c>
      <c r="X3934" s="9">
        <v>7</v>
      </c>
      <c r="Y3934" s="9">
        <v>8</v>
      </c>
      <c r="Z3934" s="9">
        <v>9</v>
      </c>
      <c r="AA3934" s="9">
        <v>10</v>
      </c>
      <c r="AB3934" s="9">
        <v>11</v>
      </c>
      <c r="AC3934" s="9">
        <v>12</v>
      </c>
      <c r="AD3934" s="9">
        <v>13</v>
      </c>
      <c r="AE3934" s="9">
        <v>14</v>
      </c>
      <c r="AF3934" s="9">
        <v>15</v>
      </c>
      <c r="AG3934" s="9">
        <v>16</v>
      </c>
      <c r="AH3934" s="9">
        <v>20</v>
      </c>
      <c r="AI3934" s="9">
        <v>21</v>
      </c>
      <c r="AJ3934" s="9">
        <v>1</v>
      </c>
      <c r="AK3934" s="9">
        <v>2</v>
      </c>
      <c r="AL3934" s="9">
        <v>3</v>
      </c>
      <c r="AM3934" s="9">
        <v>4</v>
      </c>
      <c r="AN3934" s="9">
        <v>5</v>
      </c>
      <c r="AO3934" s="9">
        <v>6</v>
      </c>
      <c r="AP3934" s="9">
        <v>7</v>
      </c>
      <c r="AQ3934" s="9">
        <v>8</v>
      </c>
      <c r="AR3934" s="9">
        <v>9</v>
      </c>
      <c r="AS3934" s="9">
        <v>10</v>
      </c>
      <c r="AT3934" s="9">
        <v>11</v>
      </c>
      <c r="AU3934" s="9">
        <v>12</v>
      </c>
      <c r="AV3934" s="9">
        <v>13</v>
      </c>
      <c r="AW3934" s="9">
        <v>14</v>
      </c>
      <c r="AX3934" s="9">
        <v>15</v>
      </c>
      <c r="AY3934" s="9">
        <v>16</v>
      </c>
      <c r="AZ3934" s="9">
        <v>20</v>
      </c>
      <c r="BA3934" s="9">
        <v>21</v>
      </c>
      <c r="BB3934" s="9">
        <v>1</v>
      </c>
      <c r="BC3934" s="9">
        <v>2</v>
      </c>
      <c r="BD3934" s="9">
        <v>3</v>
      </c>
      <c r="BE3934" s="9">
        <v>4</v>
      </c>
      <c r="BF3934" s="9">
        <v>5</v>
      </c>
      <c r="BG3934" s="9">
        <v>6</v>
      </c>
      <c r="BH3934" s="9">
        <v>7</v>
      </c>
      <c r="BI3934" s="9">
        <v>8</v>
      </c>
      <c r="BJ3934" s="9">
        <v>9</v>
      </c>
      <c r="BK3934" s="9">
        <v>10</v>
      </c>
      <c r="BL3934" s="9">
        <v>11</v>
      </c>
      <c r="BM3934" s="9">
        <v>12</v>
      </c>
      <c r="BN3934" s="9">
        <v>13</v>
      </c>
      <c r="BO3934" s="9">
        <v>14</v>
      </c>
      <c r="BP3934" s="9">
        <v>15</v>
      </c>
      <c r="BQ3934" s="9">
        <v>16</v>
      </c>
      <c r="BR3934" s="9">
        <v>20</v>
      </c>
      <c r="BS3934" s="9">
        <v>21</v>
      </c>
      <c r="BT3934" s="9">
        <v>1</v>
      </c>
      <c r="BU3934" s="9">
        <v>2</v>
      </c>
      <c r="BV3934" s="9">
        <v>3</v>
      </c>
      <c r="BW3934" s="9" t="s">
        <v>1798</v>
      </c>
      <c r="BX3934" s="9">
        <v>5</v>
      </c>
      <c r="BY3934" s="9">
        <v>6</v>
      </c>
      <c r="BZ3934" s="9">
        <v>7</v>
      </c>
      <c r="CA3934" s="9" t="s">
        <v>1917</v>
      </c>
      <c r="CB3934" s="121">
        <v>9</v>
      </c>
    </row>
    <row r="3935" spans="1:80" x14ac:dyDescent="0.25">
      <c r="A3935" s="1" t="s">
        <v>928</v>
      </c>
      <c r="B3935" s="1" t="s">
        <v>88</v>
      </c>
      <c r="C3935" s="4" t="s">
        <v>1631</v>
      </c>
      <c r="D3935" s="79" t="s">
        <v>1632</v>
      </c>
      <c r="E3935" s="78" t="s">
        <v>1</v>
      </c>
      <c r="F3935" s="78" t="s">
        <v>1</v>
      </c>
      <c r="G3935" s="2" t="s">
        <v>1</v>
      </c>
      <c r="H3935" s="2" t="s">
        <v>1633</v>
      </c>
      <c r="I3935" s="3" t="s">
        <v>1</v>
      </c>
      <c r="J3935" s="3">
        <f t="shared" ref="J3935:J3966" si="10361">SUM(K3935,L3935,P3935,Q3935)</f>
        <v>0</v>
      </c>
      <c r="K3935" s="3" t="s">
        <v>1</v>
      </c>
      <c r="L3935" s="3"/>
      <c r="M3935" s="3" t="s">
        <v>1</v>
      </c>
      <c r="N3935" s="3" t="s">
        <v>1</v>
      </c>
      <c r="O3935" s="3" t="s">
        <v>1</v>
      </c>
      <c r="P3935" s="26"/>
      <c r="Q3935" s="3" t="s">
        <v>1</v>
      </c>
      <c r="R3935" s="3" t="s">
        <v>1</v>
      </c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3"/>
      <c r="AH3935" s="3">
        <v>0</v>
      </c>
      <c r="AI3935" s="3">
        <v>0</v>
      </c>
      <c r="AJ3935" s="3" t="s">
        <v>1</v>
      </c>
      <c r="AK3935" s="3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  <c r="AX3935" s="3"/>
      <c r="AY3935" s="3"/>
      <c r="AZ3935" s="3">
        <v>0</v>
      </c>
      <c r="BA3935" s="3">
        <v>0</v>
      </c>
      <c r="BB3935" s="3" t="s">
        <v>1</v>
      </c>
      <c r="BC3935" s="3"/>
      <c r="BD3935" s="3"/>
      <c r="BE3935" s="3"/>
      <c r="BF3935" s="3"/>
      <c r="BG3935" s="3"/>
      <c r="BH3935" s="3"/>
      <c r="BI3935" s="3"/>
      <c r="BJ3935" s="3"/>
      <c r="BK3935" s="3"/>
      <c r="BL3935" s="3"/>
      <c r="BM3935" s="3"/>
      <c r="BN3935" s="3"/>
      <c r="BO3935" s="3"/>
      <c r="BP3935" s="3"/>
      <c r="BQ3935" s="3"/>
      <c r="BR3935" s="3">
        <v>0</v>
      </c>
      <c r="BS3935" s="3">
        <v>0</v>
      </c>
      <c r="BT3935" s="3">
        <v>0</v>
      </c>
      <c r="BU3935" s="3"/>
      <c r="BV3935" s="3"/>
      <c r="BW3935" s="3">
        <f t="shared" si="10325"/>
        <v>0</v>
      </c>
      <c r="BX3935" s="3"/>
      <c r="BY3935" s="3"/>
      <c r="BZ3935" s="3"/>
      <c r="CA3935" s="3">
        <f t="shared" ref="CA3935:CA3966" si="10362">BV3935+BW3935</f>
        <v>0</v>
      </c>
      <c r="CB3935" s="122"/>
    </row>
    <row r="3936" spans="1:80" ht="33.75" x14ac:dyDescent="0.25">
      <c r="A3936" s="1" t="s">
        <v>1</v>
      </c>
      <c r="B3936" s="1" t="s">
        <v>1</v>
      </c>
      <c r="C3936" s="1" t="s">
        <v>1</v>
      </c>
      <c r="D3936" s="78" t="s">
        <v>1</v>
      </c>
      <c r="E3936" s="78" t="s">
        <v>1</v>
      </c>
      <c r="F3936" s="78" t="s">
        <v>1</v>
      </c>
      <c r="G3936" s="2" t="s">
        <v>1</v>
      </c>
      <c r="H3936" s="10" t="s">
        <v>30</v>
      </c>
      <c r="I3936" s="11">
        <f>SUM(I3937,I3945,I3947)</f>
        <v>2146825</v>
      </c>
      <c r="J3936" s="11">
        <f t="shared" si="10361"/>
        <v>2657084</v>
      </c>
      <c r="K3936" s="11">
        <f t="shared" ref="K3936" si="10363">SUM(K3937,K3945,K3947)</f>
        <v>2578784</v>
      </c>
      <c r="L3936" s="11">
        <f t="shared" ref="L3936:L3965" si="10364">SUM(M3936:O3936)</f>
        <v>78300</v>
      </c>
      <c r="M3936" s="11">
        <f t="shared" ref="M3936:Q3936" si="10365">SUM(M3937,M3945,M3947)</f>
        <v>71100</v>
      </c>
      <c r="N3936" s="11">
        <f t="shared" si="10365"/>
        <v>0</v>
      </c>
      <c r="O3936" s="11">
        <f t="shared" si="10365"/>
        <v>7200</v>
      </c>
      <c r="P3936" s="11">
        <f t="shared" si="10365"/>
        <v>0</v>
      </c>
      <c r="Q3936" s="11">
        <f t="shared" si="10365"/>
        <v>0</v>
      </c>
      <c r="R3936" s="11">
        <f t="shared" ref="R3936:AG3936" si="10366">SUM(R3937,R3945,R3947)</f>
        <v>109100</v>
      </c>
      <c r="S3936" s="11">
        <f t="shared" si="10366"/>
        <v>0</v>
      </c>
      <c r="T3936" s="11">
        <f t="shared" si="10366"/>
        <v>0</v>
      </c>
      <c r="U3936" s="11">
        <f t="shared" si="10366"/>
        <v>0</v>
      </c>
      <c r="V3936" s="11">
        <f t="shared" si="10366"/>
        <v>0</v>
      </c>
      <c r="W3936" s="11">
        <f t="shared" si="10366"/>
        <v>0</v>
      </c>
      <c r="X3936" s="11">
        <f t="shared" ref="X3936" si="10367">SUM(X3937,X3945,X3947)</f>
        <v>109100</v>
      </c>
      <c r="Y3936" s="11">
        <f t="shared" si="10366"/>
        <v>0</v>
      </c>
      <c r="Z3936" s="11">
        <f t="shared" si="10366"/>
        <v>7545</v>
      </c>
      <c r="AA3936" s="11">
        <f t="shared" si="10366"/>
        <v>8156</v>
      </c>
      <c r="AB3936" s="11">
        <f t="shared" si="10366"/>
        <v>6627</v>
      </c>
      <c r="AC3936" s="11">
        <f t="shared" si="10366"/>
        <v>0</v>
      </c>
      <c r="AD3936" s="11">
        <f t="shared" si="10366"/>
        <v>10420</v>
      </c>
      <c r="AE3936" s="11">
        <f t="shared" si="10366"/>
        <v>1554</v>
      </c>
      <c r="AF3936" s="11">
        <f t="shared" si="10366"/>
        <v>0</v>
      </c>
      <c r="AG3936" s="11">
        <f t="shared" si="10366"/>
        <v>2000</v>
      </c>
      <c r="AH3936" s="11">
        <v>36302</v>
      </c>
      <c r="AI3936" s="11">
        <v>72798</v>
      </c>
      <c r="AJ3936" s="11">
        <f t="shared" ref="AJ3936:AY3936" si="10368">SUM(AJ3937,AJ3945,AJ3947)</f>
        <v>0</v>
      </c>
      <c r="AK3936" s="11">
        <f t="shared" si="10368"/>
        <v>0</v>
      </c>
      <c r="AL3936" s="11">
        <f t="shared" si="10368"/>
        <v>0</v>
      </c>
      <c r="AM3936" s="11">
        <f t="shared" si="10368"/>
        <v>0</v>
      </c>
      <c r="AN3936" s="11">
        <f t="shared" si="10368"/>
        <v>0</v>
      </c>
      <c r="AO3936" s="11">
        <f t="shared" si="10368"/>
        <v>0</v>
      </c>
      <c r="AP3936" s="11">
        <f t="shared" ref="AP3936" si="10369">SUM(AP3937,AP3945,AP3947)</f>
        <v>0</v>
      </c>
      <c r="AQ3936" s="11">
        <f t="shared" si="10368"/>
        <v>0</v>
      </c>
      <c r="AR3936" s="11">
        <f t="shared" si="10368"/>
        <v>0</v>
      </c>
      <c r="AS3936" s="11">
        <f t="shared" si="10368"/>
        <v>0</v>
      </c>
      <c r="AT3936" s="11">
        <f t="shared" si="10368"/>
        <v>0</v>
      </c>
      <c r="AU3936" s="11">
        <f t="shared" si="10368"/>
        <v>0</v>
      </c>
      <c r="AV3936" s="11">
        <f t="shared" si="10368"/>
        <v>0</v>
      </c>
      <c r="AW3936" s="11">
        <f t="shared" si="10368"/>
        <v>0</v>
      </c>
      <c r="AX3936" s="11">
        <f t="shared" si="10368"/>
        <v>0</v>
      </c>
      <c r="AY3936" s="11">
        <f t="shared" si="10368"/>
        <v>0</v>
      </c>
      <c r="AZ3936" s="11">
        <v>0</v>
      </c>
      <c r="BA3936" s="11">
        <v>0</v>
      </c>
      <c r="BB3936" s="11">
        <f t="shared" ref="BB3936:BQ3936" si="10370">SUM(BB3937,BB3945,BB3947)</f>
        <v>7200</v>
      </c>
      <c r="BC3936" s="11">
        <f t="shared" si="10370"/>
        <v>0</v>
      </c>
      <c r="BD3936" s="11">
        <f t="shared" si="10370"/>
        <v>0</v>
      </c>
      <c r="BE3936" s="11">
        <f t="shared" si="10370"/>
        <v>0</v>
      </c>
      <c r="BF3936" s="11">
        <f t="shared" si="10370"/>
        <v>0</v>
      </c>
      <c r="BG3936" s="11">
        <f t="shared" si="10370"/>
        <v>0</v>
      </c>
      <c r="BH3936" s="11">
        <f t="shared" ref="BH3936" si="10371">SUM(BH3937,BH3945,BH3947)</f>
        <v>7200</v>
      </c>
      <c r="BI3936" s="11">
        <f t="shared" si="10370"/>
        <v>0</v>
      </c>
      <c r="BJ3936" s="11">
        <f t="shared" si="10370"/>
        <v>0</v>
      </c>
      <c r="BK3936" s="11">
        <f t="shared" si="10370"/>
        <v>0</v>
      </c>
      <c r="BL3936" s="11">
        <f t="shared" si="10370"/>
        <v>0</v>
      </c>
      <c r="BM3936" s="11">
        <f t="shared" si="10370"/>
        <v>0</v>
      </c>
      <c r="BN3936" s="11">
        <f t="shared" si="10370"/>
        <v>0</v>
      </c>
      <c r="BO3936" s="11">
        <f t="shared" si="10370"/>
        <v>0</v>
      </c>
      <c r="BP3936" s="11">
        <f t="shared" si="10370"/>
        <v>0</v>
      </c>
      <c r="BQ3936" s="11">
        <f t="shared" si="10370"/>
        <v>0</v>
      </c>
      <c r="BR3936" s="11">
        <v>0</v>
      </c>
      <c r="BS3936" s="11">
        <v>7200</v>
      </c>
      <c r="BT3936" s="11">
        <f t="shared" ref="BT3936:BZ3936" si="10372">SUM(BT3937,BT3945,BT3947)</f>
        <v>2819193</v>
      </c>
      <c r="BU3936" s="11">
        <f t="shared" si="10372"/>
        <v>2708099</v>
      </c>
      <c r="BV3936" s="11">
        <f t="shared" si="10372"/>
        <v>1456976</v>
      </c>
      <c r="BW3936" s="11">
        <f t="shared" si="10372"/>
        <v>652115</v>
      </c>
      <c r="BX3936" s="11">
        <f t="shared" si="10372"/>
        <v>220115</v>
      </c>
      <c r="BY3936" s="11">
        <f t="shared" si="10372"/>
        <v>210000</v>
      </c>
      <c r="BZ3936" s="11">
        <f t="shared" si="10372"/>
        <v>222000</v>
      </c>
      <c r="CA3936" s="11">
        <f t="shared" si="10362"/>
        <v>2109091</v>
      </c>
      <c r="CB3936" s="123">
        <f t="shared" ref="CB3936:CB3965" si="10373">IF(BU3936=0,"-",CA3936/BU3936*100)</f>
        <v>77.880867723078069</v>
      </c>
    </row>
    <row r="3937" spans="1:80" x14ac:dyDescent="0.25">
      <c r="A3937" s="4" t="s">
        <v>928</v>
      </c>
      <c r="B3937" s="4" t="s">
        <v>88</v>
      </c>
      <c r="C3937" s="4" t="s">
        <v>1631</v>
      </c>
      <c r="D3937" s="79" t="s">
        <v>1632</v>
      </c>
      <c r="E3937" s="78" t="s">
        <v>31</v>
      </c>
      <c r="F3937" s="78" t="s">
        <v>1</v>
      </c>
      <c r="G3937" s="2" t="s">
        <v>1</v>
      </c>
      <c r="H3937" s="2" t="s">
        <v>32</v>
      </c>
      <c r="I3937" s="12">
        <f>SUM(I3938,I3939)</f>
        <v>1796204</v>
      </c>
      <c r="J3937" s="12">
        <f t="shared" si="10361"/>
        <v>2228743</v>
      </c>
      <c r="K3937" s="12">
        <f t="shared" ref="K3937" si="10374">SUM(K3938,K3939)</f>
        <v>2213143</v>
      </c>
      <c r="L3937" s="12">
        <f t="shared" si="10364"/>
        <v>15600</v>
      </c>
      <c r="M3937" s="12">
        <f t="shared" ref="M3937:Q3937" si="10375">SUM(M3938,M3939)</f>
        <v>15600</v>
      </c>
      <c r="N3937" s="12">
        <f t="shared" si="10375"/>
        <v>0</v>
      </c>
      <c r="O3937" s="12">
        <f t="shared" si="10375"/>
        <v>0</v>
      </c>
      <c r="P3937" s="12">
        <f t="shared" si="10375"/>
        <v>0</v>
      </c>
      <c r="Q3937" s="12">
        <f t="shared" si="10375"/>
        <v>0</v>
      </c>
      <c r="R3937" s="12">
        <f t="shared" ref="R3937:AG3937" si="10376">SUM(R3938,R3939)</f>
        <v>23600</v>
      </c>
      <c r="S3937" s="12">
        <f t="shared" si="10376"/>
        <v>0</v>
      </c>
      <c r="T3937" s="12">
        <f t="shared" si="10376"/>
        <v>0</v>
      </c>
      <c r="U3937" s="12">
        <f t="shared" si="10376"/>
        <v>0</v>
      </c>
      <c r="V3937" s="12">
        <f t="shared" si="10376"/>
        <v>0</v>
      </c>
      <c r="W3937" s="12">
        <f t="shared" si="10376"/>
        <v>0</v>
      </c>
      <c r="X3937" s="12">
        <f t="shared" ref="X3937" si="10377">SUM(X3938,X3939)</f>
        <v>23600</v>
      </c>
      <c r="Y3937" s="12">
        <f t="shared" si="10376"/>
        <v>0</v>
      </c>
      <c r="Z3937" s="12">
        <f t="shared" si="10376"/>
        <v>525</v>
      </c>
      <c r="AA3937" s="12">
        <f t="shared" si="10376"/>
        <v>2456</v>
      </c>
      <c r="AB3937" s="12">
        <f t="shared" si="10376"/>
        <v>799</v>
      </c>
      <c r="AC3937" s="12">
        <f t="shared" si="10376"/>
        <v>0</v>
      </c>
      <c r="AD3937" s="12">
        <f t="shared" si="10376"/>
        <v>3797</v>
      </c>
      <c r="AE3937" s="12">
        <f t="shared" si="10376"/>
        <v>0</v>
      </c>
      <c r="AF3937" s="12">
        <f t="shared" si="10376"/>
        <v>0</v>
      </c>
      <c r="AG3937" s="12">
        <f t="shared" si="10376"/>
        <v>0</v>
      </c>
      <c r="AH3937" s="12">
        <v>7577</v>
      </c>
      <c r="AI3937" s="12">
        <v>16023</v>
      </c>
      <c r="AJ3937" s="12">
        <f t="shared" ref="AJ3937:AY3937" si="10378">SUM(AJ3938,AJ3939)</f>
        <v>0</v>
      </c>
      <c r="AK3937" s="12">
        <f t="shared" si="10378"/>
        <v>0</v>
      </c>
      <c r="AL3937" s="12">
        <f t="shared" si="10378"/>
        <v>0</v>
      </c>
      <c r="AM3937" s="12">
        <f t="shared" si="10378"/>
        <v>0</v>
      </c>
      <c r="AN3937" s="12">
        <f t="shared" si="10378"/>
        <v>0</v>
      </c>
      <c r="AO3937" s="12">
        <f t="shared" si="10378"/>
        <v>0</v>
      </c>
      <c r="AP3937" s="12">
        <f t="shared" ref="AP3937" si="10379">SUM(AP3938,AP3939)</f>
        <v>0</v>
      </c>
      <c r="AQ3937" s="12">
        <f t="shared" si="10378"/>
        <v>0</v>
      </c>
      <c r="AR3937" s="12">
        <f t="shared" si="10378"/>
        <v>0</v>
      </c>
      <c r="AS3937" s="12">
        <f t="shared" si="10378"/>
        <v>0</v>
      </c>
      <c r="AT3937" s="12">
        <f t="shared" si="10378"/>
        <v>0</v>
      </c>
      <c r="AU3937" s="12">
        <f t="shared" si="10378"/>
        <v>0</v>
      </c>
      <c r="AV3937" s="12">
        <f t="shared" si="10378"/>
        <v>0</v>
      </c>
      <c r="AW3937" s="12">
        <f t="shared" si="10378"/>
        <v>0</v>
      </c>
      <c r="AX3937" s="12">
        <f t="shared" si="10378"/>
        <v>0</v>
      </c>
      <c r="AY3937" s="12">
        <f t="shared" si="10378"/>
        <v>0</v>
      </c>
      <c r="AZ3937" s="12">
        <v>0</v>
      </c>
      <c r="BA3937" s="12">
        <v>0</v>
      </c>
      <c r="BB3937" s="12">
        <f t="shared" ref="BB3937:BQ3937" si="10380">SUM(BB3938,BB3939)</f>
        <v>0</v>
      </c>
      <c r="BC3937" s="12">
        <f t="shared" si="10380"/>
        <v>0</v>
      </c>
      <c r="BD3937" s="12">
        <f t="shared" si="10380"/>
        <v>0</v>
      </c>
      <c r="BE3937" s="12">
        <f t="shared" si="10380"/>
        <v>0</v>
      </c>
      <c r="BF3937" s="12">
        <f t="shared" si="10380"/>
        <v>0</v>
      </c>
      <c r="BG3937" s="12">
        <f t="shared" si="10380"/>
        <v>0</v>
      </c>
      <c r="BH3937" s="12">
        <f t="shared" ref="BH3937" si="10381">SUM(BH3938,BH3939)</f>
        <v>0</v>
      </c>
      <c r="BI3937" s="12">
        <f t="shared" si="10380"/>
        <v>0</v>
      </c>
      <c r="BJ3937" s="12">
        <f t="shared" si="10380"/>
        <v>0</v>
      </c>
      <c r="BK3937" s="12">
        <f t="shared" si="10380"/>
        <v>0</v>
      </c>
      <c r="BL3937" s="12">
        <f t="shared" si="10380"/>
        <v>0</v>
      </c>
      <c r="BM3937" s="12">
        <f t="shared" si="10380"/>
        <v>0</v>
      </c>
      <c r="BN3937" s="12">
        <f t="shared" si="10380"/>
        <v>0</v>
      </c>
      <c r="BO3937" s="12">
        <f t="shared" si="10380"/>
        <v>0</v>
      </c>
      <c r="BP3937" s="12">
        <f t="shared" si="10380"/>
        <v>0</v>
      </c>
      <c r="BQ3937" s="12">
        <f t="shared" si="10380"/>
        <v>0</v>
      </c>
      <c r="BR3937" s="12">
        <v>0</v>
      </c>
      <c r="BS3937" s="12">
        <v>0</v>
      </c>
      <c r="BT3937" s="12">
        <f t="shared" ref="BT3937:BZ3937" si="10382">SUM(BT3938,BT3939)</f>
        <v>2335200</v>
      </c>
      <c r="BU3937" s="12">
        <f t="shared" si="10382"/>
        <v>2316806</v>
      </c>
      <c r="BV3937" s="12">
        <f t="shared" si="10382"/>
        <v>1244554</v>
      </c>
      <c r="BW3937" s="12">
        <f t="shared" si="10382"/>
        <v>568000</v>
      </c>
      <c r="BX3937" s="12">
        <f t="shared" si="10382"/>
        <v>187000</v>
      </c>
      <c r="BY3937" s="12">
        <f t="shared" si="10382"/>
        <v>185000</v>
      </c>
      <c r="BZ3937" s="12">
        <f t="shared" si="10382"/>
        <v>196000</v>
      </c>
      <c r="CA3937" s="12">
        <f t="shared" si="10362"/>
        <v>1812554</v>
      </c>
      <c r="CB3937" s="124">
        <f t="shared" si="10373"/>
        <v>78.235035648215685</v>
      </c>
    </row>
    <row r="3938" spans="1:80" x14ac:dyDescent="0.25">
      <c r="A3938" s="4" t="s">
        <v>928</v>
      </c>
      <c r="B3938" s="4" t="s">
        <v>88</v>
      </c>
      <c r="C3938" s="4" t="s">
        <v>1631</v>
      </c>
      <c r="D3938" s="79" t="s">
        <v>1632</v>
      </c>
      <c r="E3938" s="89">
        <v>6111</v>
      </c>
      <c r="F3938" s="79"/>
      <c r="G3938" s="75" t="s">
        <v>1906</v>
      </c>
      <c r="H3938" s="13" t="s">
        <v>33</v>
      </c>
      <c r="I3938" s="14">
        <v>1566204</v>
      </c>
      <c r="J3938" s="14">
        <f t="shared" si="10361"/>
        <v>1969143</v>
      </c>
      <c r="K3938" s="14">
        <v>1957143</v>
      </c>
      <c r="L3938" s="14">
        <f t="shared" si="10364"/>
        <v>12000</v>
      </c>
      <c r="M3938" s="14">
        <v>12000</v>
      </c>
      <c r="N3938" s="14">
        <v>0</v>
      </c>
      <c r="O3938" s="14">
        <v>0</v>
      </c>
      <c r="P3938" s="14">
        <v>0</v>
      </c>
      <c r="Q3938" s="14">
        <v>0</v>
      </c>
      <c r="R3938" s="14">
        <v>20000</v>
      </c>
      <c r="S3938" s="14"/>
      <c r="T3938" s="14"/>
      <c r="U3938" s="14"/>
      <c r="V3938" s="14"/>
      <c r="W3938" s="14"/>
      <c r="X3938" s="14">
        <f t="shared" si="10358"/>
        <v>20000</v>
      </c>
      <c r="Y3938" s="14"/>
      <c r="Z3938" s="14">
        <v>525</v>
      </c>
      <c r="AA3938" s="14">
        <v>2456</v>
      </c>
      <c r="AB3938" s="14">
        <v>799</v>
      </c>
      <c r="AC3938" s="14"/>
      <c r="AD3938" s="14">
        <f>1766+2031</f>
        <v>3797</v>
      </c>
      <c r="AE3938" s="14"/>
      <c r="AF3938" s="14"/>
      <c r="AG3938" s="14"/>
      <c r="AH3938" s="14">
        <v>7577</v>
      </c>
      <c r="AI3938" s="14">
        <v>12423</v>
      </c>
      <c r="AJ3938" s="14">
        <v>0</v>
      </c>
      <c r="AK3938" s="14"/>
      <c r="AL3938" s="14"/>
      <c r="AM3938" s="14"/>
      <c r="AN3938" s="14"/>
      <c r="AO3938" s="14"/>
      <c r="AP3938" s="14">
        <f t="shared" si="10359"/>
        <v>0</v>
      </c>
      <c r="AQ3938" s="14"/>
      <c r="AR3938" s="14"/>
      <c r="AS3938" s="14"/>
      <c r="AT3938" s="14"/>
      <c r="AU3938" s="14"/>
      <c r="AV3938" s="14"/>
      <c r="AW3938" s="14"/>
      <c r="AX3938" s="14"/>
      <c r="AY3938" s="14"/>
      <c r="AZ3938" s="14">
        <v>0</v>
      </c>
      <c r="BA3938" s="14">
        <v>0</v>
      </c>
      <c r="BB3938" s="14">
        <v>0</v>
      </c>
      <c r="BC3938" s="14"/>
      <c r="BD3938" s="14"/>
      <c r="BE3938" s="14"/>
      <c r="BF3938" s="14"/>
      <c r="BG3938" s="14"/>
      <c r="BH3938" s="14">
        <f t="shared" si="10360"/>
        <v>0</v>
      </c>
      <c r="BI3938" s="14"/>
      <c r="BJ3938" s="14"/>
      <c r="BK3938" s="14"/>
      <c r="BL3938" s="14"/>
      <c r="BM3938" s="14"/>
      <c r="BN3938" s="14"/>
      <c r="BO3938" s="14"/>
      <c r="BP3938" s="14"/>
      <c r="BQ3938" s="14"/>
      <c r="BR3938" s="14">
        <v>0</v>
      </c>
      <c r="BS3938" s="14">
        <v>0</v>
      </c>
      <c r="BT3938" s="14">
        <v>2075600</v>
      </c>
      <c r="BU3938" s="14">
        <v>2055600</v>
      </c>
      <c r="BV3938" s="14">
        <v>1069992</v>
      </c>
      <c r="BW3938" s="14">
        <f t="shared" si="10325"/>
        <v>535000</v>
      </c>
      <c r="BX3938" s="14">
        <v>185000</v>
      </c>
      <c r="BY3938" s="14">
        <v>175000</v>
      </c>
      <c r="BZ3938" s="14">
        <v>175000</v>
      </c>
      <c r="CA3938" s="14">
        <f t="shared" si="10362"/>
        <v>1604992</v>
      </c>
      <c r="CB3938" s="122">
        <f t="shared" si="10373"/>
        <v>78.07900369721736</v>
      </c>
    </row>
    <row r="3939" spans="1:80" x14ac:dyDescent="0.25">
      <c r="A3939" s="1" t="s">
        <v>928</v>
      </c>
      <c r="B3939" s="1" t="s">
        <v>88</v>
      </c>
      <c r="C3939" s="1" t="s">
        <v>1631</v>
      </c>
      <c r="D3939" s="82" t="s">
        <v>1632</v>
      </c>
      <c r="E3939" s="82" t="s">
        <v>34</v>
      </c>
      <c r="F3939" s="79" t="s">
        <v>1</v>
      </c>
      <c r="G3939" s="13" t="s">
        <v>1</v>
      </c>
      <c r="H3939" s="2" t="s">
        <v>35</v>
      </c>
      <c r="I3939" s="12">
        <f>SUM(I3940:I3944)</f>
        <v>230000</v>
      </c>
      <c r="J3939" s="12">
        <f t="shared" si="10361"/>
        <v>259600</v>
      </c>
      <c r="K3939" s="12">
        <f t="shared" ref="K3939" si="10383">SUM(K3940:K3944)</f>
        <v>256000</v>
      </c>
      <c r="L3939" s="12">
        <f t="shared" si="10364"/>
        <v>3600</v>
      </c>
      <c r="M3939" s="12">
        <f t="shared" ref="M3939:Q3939" si="10384">SUM(M3940:M3944)</f>
        <v>3600</v>
      </c>
      <c r="N3939" s="12">
        <f t="shared" si="10384"/>
        <v>0</v>
      </c>
      <c r="O3939" s="12">
        <f t="shared" si="10384"/>
        <v>0</v>
      </c>
      <c r="P3939" s="12">
        <f t="shared" si="10384"/>
        <v>0</v>
      </c>
      <c r="Q3939" s="12">
        <f t="shared" si="10384"/>
        <v>0</v>
      </c>
      <c r="R3939" s="12">
        <f t="shared" ref="R3939:AG3939" si="10385">SUM(R3940:R3944)</f>
        <v>3600</v>
      </c>
      <c r="S3939" s="12">
        <f t="shared" si="10385"/>
        <v>0</v>
      </c>
      <c r="T3939" s="12">
        <f t="shared" si="10385"/>
        <v>0</v>
      </c>
      <c r="U3939" s="12">
        <f t="shared" si="10385"/>
        <v>0</v>
      </c>
      <c r="V3939" s="12">
        <f t="shared" si="10385"/>
        <v>0</v>
      </c>
      <c r="W3939" s="12">
        <f t="shared" si="10385"/>
        <v>0</v>
      </c>
      <c r="X3939" s="12">
        <f t="shared" si="10385"/>
        <v>3600</v>
      </c>
      <c r="Y3939" s="12">
        <f t="shared" si="10385"/>
        <v>0</v>
      </c>
      <c r="Z3939" s="12">
        <f t="shared" si="10385"/>
        <v>0</v>
      </c>
      <c r="AA3939" s="12">
        <f t="shared" si="10385"/>
        <v>0</v>
      </c>
      <c r="AB3939" s="12">
        <f t="shared" si="10385"/>
        <v>0</v>
      </c>
      <c r="AC3939" s="12">
        <f t="shared" si="10385"/>
        <v>0</v>
      </c>
      <c r="AD3939" s="12">
        <f t="shared" si="10385"/>
        <v>0</v>
      </c>
      <c r="AE3939" s="12">
        <f t="shared" si="10385"/>
        <v>0</v>
      </c>
      <c r="AF3939" s="12">
        <f t="shared" si="10385"/>
        <v>0</v>
      </c>
      <c r="AG3939" s="12">
        <f t="shared" si="10385"/>
        <v>0</v>
      </c>
      <c r="AH3939" s="12">
        <v>0</v>
      </c>
      <c r="AI3939" s="12">
        <v>3600</v>
      </c>
      <c r="AJ3939" s="12">
        <f t="shared" ref="AJ3939:AY3939" si="10386">SUM(AJ3940:AJ3944)</f>
        <v>0</v>
      </c>
      <c r="AK3939" s="12">
        <f t="shared" si="10386"/>
        <v>0</v>
      </c>
      <c r="AL3939" s="12">
        <f t="shared" si="10386"/>
        <v>0</v>
      </c>
      <c r="AM3939" s="12">
        <f t="shared" si="10386"/>
        <v>0</v>
      </c>
      <c r="AN3939" s="12">
        <f t="shared" si="10386"/>
        <v>0</v>
      </c>
      <c r="AO3939" s="12">
        <f t="shared" si="10386"/>
        <v>0</v>
      </c>
      <c r="AP3939" s="12">
        <f t="shared" si="10386"/>
        <v>0</v>
      </c>
      <c r="AQ3939" s="12">
        <f t="shared" si="10386"/>
        <v>0</v>
      </c>
      <c r="AR3939" s="12">
        <f t="shared" si="10386"/>
        <v>0</v>
      </c>
      <c r="AS3939" s="12">
        <f t="shared" si="10386"/>
        <v>0</v>
      </c>
      <c r="AT3939" s="12">
        <f t="shared" si="10386"/>
        <v>0</v>
      </c>
      <c r="AU3939" s="12">
        <f t="shared" si="10386"/>
        <v>0</v>
      </c>
      <c r="AV3939" s="12">
        <f t="shared" si="10386"/>
        <v>0</v>
      </c>
      <c r="AW3939" s="12">
        <f t="shared" si="10386"/>
        <v>0</v>
      </c>
      <c r="AX3939" s="12">
        <f t="shared" si="10386"/>
        <v>0</v>
      </c>
      <c r="AY3939" s="12">
        <f t="shared" si="10386"/>
        <v>0</v>
      </c>
      <c r="AZ3939" s="12">
        <v>0</v>
      </c>
      <c r="BA3939" s="12">
        <v>0</v>
      </c>
      <c r="BB3939" s="12">
        <f t="shared" ref="BB3939:BQ3939" si="10387">SUM(BB3940:BB3944)</f>
        <v>0</v>
      </c>
      <c r="BC3939" s="12">
        <f t="shared" si="10387"/>
        <v>0</v>
      </c>
      <c r="BD3939" s="12">
        <f t="shared" si="10387"/>
        <v>0</v>
      </c>
      <c r="BE3939" s="12">
        <f t="shared" si="10387"/>
        <v>0</v>
      </c>
      <c r="BF3939" s="12">
        <f t="shared" si="10387"/>
        <v>0</v>
      </c>
      <c r="BG3939" s="12">
        <f t="shared" si="10387"/>
        <v>0</v>
      </c>
      <c r="BH3939" s="12">
        <f t="shared" si="10387"/>
        <v>0</v>
      </c>
      <c r="BI3939" s="12">
        <f t="shared" si="10387"/>
        <v>0</v>
      </c>
      <c r="BJ3939" s="12">
        <f t="shared" si="10387"/>
        <v>0</v>
      </c>
      <c r="BK3939" s="12">
        <f t="shared" si="10387"/>
        <v>0</v>
      </c>
      <c r="BL3939" s="12">
        <f t="shared" si="10387"/>
        <v>0</v>
      </c>
      <c r="BM3939" s="12">
        <f t="shared" si="10387"/>
        <v>0</v>
      </c>
      <c r="BN3939" s="12">
        <f t="shared" si="10387"/>
        <v>0</v>
      </c>
      <c r="BO3939" s="12">
        <f t="shared" si="10387"/>
        <v>0</v>
      </c>
      <c r="BP3939" s="12">
        <f t="shared" si="10387"/>
        <v>0</v>
      </c>
      <c r="BQ3939" s="12">
        <f t="shared" si="10387"/>
        <v>0</v>
      </c>
      <c r="BR3939" s="12">
        <v>0</v>
      </c>
      <c r="BS3939" s="12">
        <v>0</v>
      </c>
      <c r="BT3939" s="12">
        <f t="shared" ref="BT3939:BX3939" si="10388">SUM(BT3940:BT3944)</f>
        <v>259600</v>
      </c>
      <c r="BU3939" s="12">
        <f t="shared" si="10388"/>
        <v>261206</v>
      </c>
      <c r="BV3939" s="12">
        <f t="shared" si="10388"/>
        <v>174562</v>
      </c>
      <c r="BW3939" s="12">
        <f t="shared" si="10388"/>
        <v>33000</v>
      </c>
      <c r="BX3939" s="12">
        <f t="shared" si="10388"/>
        <v>2000</v>
      </c>
      <c r="BY3939" s="12">
        <f t="shared" ref="BY3939" si="10389">SUM(BY3940:BY3944)</f>
        <v>10000</v>
      </c>
      <c r="BZ3939" s="12">
        <f t="shared" ref="BZ3939" si="10390">SUM(BZ3940:BZ3944)</f>
        <v>21000</v>
      </c>
      <c r="CA3939" s="12">
        <f t="shared" si="10362"/>
        <v>207562</v>
      </c>
      <c r="CB3939" s="124">
        <f t="shared" si="10373"/>
        <v>79.462952612114577</v>
      </c>
    </row>
    <row r="3940" spans="1:80" x14ac:dyDescent="0.25">
      <c r="A3940" s="4" t="s">
        <v>928</v>
      </c>
      <c r="B3940" s="4" t="s">
        <v>88</v>
      </c>
      <c r="C3940" s="4" t="s">
        <v>1631</v>
      </c>
      <c r="D3940" s="79" t="s">
        <v>1632</v>
      </c>
      <c r="E3940" s="89">
        <v>6112</v>
      </c>
      <c r="F3940" s="79" t="s">
        <v>1634</v>
      </c>
      <c r="G3940" s="75" t="s">
        <v>1906</v>
      </c>
      <c r="H3940" s="13" t="s">
        <v>92</v>
      </c>
      <c r="I3940" s="14">
        <v>29600</v>
      </c>
      <c r="J3940" s="14">
        <f t="shared" si="10361"/>
        <v>31100</v>
      </c>
      <c r="K3940" s="14">
        <v>30500</v>
      </c>
      <c r="L3940" s="14">
        <f t="shared" si="10364"/>
        <v>600</v>
      </c>
      <c r="M3940" s="14">
        <v>600</v>
      </c>
      <c r="N3940" s="14">
        <v>0</v>
      </c>
      <c r="O3940" s="14">
        <v>0</v>
      </c>
      <c r="P3940" s="14">
        <v>0</v>
      </c>
      <c r="Q3940" s="14">
        <v>0</v>
      </c>
      <c r="R3940" s="14">
        <v>600</v>
      </c>
      <c r="S3940" s="14"/>
      <c r="T3940" s="14"/>
      <c r="U3940" s="14"/>
      <c r="V3940" s="14"/>
      <c r="W3940" s="14"/>
      <c r="X3940" s="14">
        <f t="shared" si="10358"/>
        <v>600</v>
      </c>
      <c r="Y3940" s="14"/>
      <c r="Z3940" s="14"/>
      <c r="AA3940" s="14"/>
      <c r="AB3940" s="14"/>
      <c r="AC3940" s="14"/>
      <c r="AD3940" s="14"/>
      <c r="AE3940" s="14"/>
      <c r="AF3940" s="14"/>
      <c r="AG3940" s="14"/>
      <c r="AH3940" s="14">
        <v>0</v>
      </c>
      <c r="AI3940" s="14">
        <v>600</v>
      </c>
      <c r="AJ3940" s="14">
        <v>0</v>
      </c>
      <c r="AK3940" s="14"/>
      <c r="AL3940" s="14"/>
      <c r="AM3940" s="14"/>
      <c r="AN3940" s="14"/>
      <c r="AO3940" s="14"/>
      <c r="AP3940" s="14">
        <f t="shared" si="10359"/>
        <v>0</v>
      </c>
      <c r="AQ3940" s="14"/>
      <c r="AR3940" s="14"/>
      <c r="AS3940" s="14"/>
      <c r="AT3940" s="14"/>
      <c r="AU3940" s="14"/>
      <c r="AV3940" s="14"/>
      <c r="AW3940" s="14"/>
      <c r="AX3940" s="14"/>
      <c r="AY3940" s="14"/>
      <c r="AZ3940" s="14">
        <v>0</v>
      </c>
      <c r="BA3940" s="14">
        <v>0</v>
      </c>
      <c r="BB3940" s="14">
        <v>0</v>
      </c>
      <c r="BC3940" s="14"/>
      <c r="BD3940" s="14"/>
      <c r="BE3940" s="14"/>
      <c r="BF3940" s="14"/>
      <c r="BG3940" s="14"/>
      <c r="BH3940" s="14">
        <f t="shared" si="10360"/>
        <v>0</v>
      </c>
      <c r="BI3940" s="14"/>
      <c r="BJ3940" s="14"/>
      <c r="BK3940" s="14"/>
      <c r="BL3940" s="14"/>
      <c r="BM3940" s="14"/>
      <c r="BN3940" s="14"/>
      <c r="BO3940" s="14"/>
      <c r="BP3940" s="14"/>
      <c r="BQ3940" s="14"/>
      <c r="BR3940" s="14">
        <v>0</v>
      </c>
      <c r="BS3940" s="14">
        <v>0</v>
      </c>
      <c r="BT3940" s="14">
        <v>31100</v>
      </c>
      <c r="BU3940" s="14">
        <v>30500</v>
      </c>
      <c r="BV3940" s="14">
        <v>21706</v>
      </c>
      <c r="BW3940" s="14">
        <f t="shared" si="10325"/>
        <v>6000</v>
      </c>
      <c r="BX3940" s="14">
        <v>0</v>
      </c>
      <c r="BY3940" s="14">
        <v>3000</v>
      </c>
      <c r="BZ3940" s="14">
        <v>3000</v>
      </c>
      <c r="CA3940" s="14">
        <f t="shared" si="10362"/>
        <v>27706</v>
      </c>
      <c r="CB3940" s="122">
        <f t="shared" si="10373"/>
        <v>90.839344262295086</v>
      </c>
    </row>
    <row r="3941" spans="1:80" x14ac:dyDescent="0.25">
      <c r="A3941" s="4" t="s">
        <v>928</v>
      </c>
      <c r="B3941" s="4" t="s">
        <v>88</v>
      </c>
      <c r="C3941" s="4" t="s">
        <v>1631</v>
      </c>
      <c r="D3941" s="79" t="s">
        <v>1632</v>
      </c>
      <c r="E3941" s="89">
        <v>6112</v>
      </c>
      <c r="F3941" s="79" t="s">
        <v>1635</v>
      </c>
      <c r="G3941" s="75" t="s">
        <v>1906</v>
      </c>
      <c r="H3941" s="13" t="s">
        <v>39</v>
      </c>
      <c r="I3941" s="14">
        <v>136900</v>
      </c>
      <c r="J3941" s="14">
        <f t="shared" si="10361"/>
        <v>158000</v>
      </c>
      <c r="K3941" s="14">
        <v>155000</v>
      </c>
      <c r="L3941" s="14">
        <f t="shared" si="10364"/>
        <v>3000</v>
      </c>
      <c r="M3941" s="14">
        <v>3000</v>
      </c>
      <c r="N3941" s="14">
        <v>0</v>
      </c>
      <c r="O3941" s="14">
        <v>0</v>
      </c>
      <c r="P3941" s="14">
        <v>0</v>
      </c>
      <c r="Q3941" s="14">
        <v>0</v>
      </c>
      <c r="R3941" s="14">
        <v>3000</v>
      </c>
      <c r="S3941" s="14"/>
      <c r="T3941" s="14"/>
      <c r="U3941" s="14"/>
      <c r="V3941" s="14"/>
      <c r="W3941" s="14"/>
      <c r="X3941" s="14">
        <f t="shared" si="10358"/>
        <v>3000</v>
      </c>
      <c r="Y3941" s="14"/>
      <c r="Z3941" s="14"/>
      <c r="AA3941" s="14"/>
      <c r="AB3941" s="14"/>
      <c r="AC3941" s="14"/>
      <c r="AD3941" s="14"/>
      <c r="AE3941" s="14"/>
      <c r="AF3941" s="14"/>
      <c r="AG3941" s="14"/>
      <c r="AH3941" s="14">
        <v>0</v>
      </c>
      <c r="AI3941" s="14">
        <v>3000</v>
      </c>
      <c r="AJ3941" s="14">
        <v>0</v>
      </c>
      <c r="AK3941" s="14"/>
      <c r="AL3941" s="14"/>
      <c r="AM3941" s="14"/>
      <c r="AN3941" s="14"/>
      <c r="AO3941" s="14"/>
      <c r="AP3941" s="14">
        <f t="shared" si="10359"/>
        <v>0</v>
      </c>
      <c r="AQ3941" s="14"/>
      <c r="AR3941" s="14"/>
      <c r="AS3941" s="14"/>
      <c r="AT3941" s="14"/>
      <c r="AU3941" s="14"/>
      <c r="AV3941" s="14"/>
      <c r="AW3941" s="14"/>
      <c r="AX3941" s="14"/>
      <c r="AY3941" s="14"/>
      <c r="AZ3941" s="14">
        <v>0</v>
      </c>
      <c r="BA3941" s="14">
        <v>0</v>
      </c>
      <c r="BB3941" s="14">
        <v>0</v>
      </c>
      <c r="BC3941" s="14"/>
      <c r="BD3941" s="14"/>
      <c r="BE3941" s="14"/>
      <c r="BF3941" s="14"/>
      <c r="BG3941" s="14"/>
      <c r="BH3941" s="14">
        <f t="shared" si="10360"/>
        <v>0</v>
      </c>
      <c r="BI3941" s="14"/>
      <c r="BJ3941" s="14"/>
      <c r="BK3941" s="14"/>
      <c r="BL3941" s="14"/>
      <c r="BM3941" s="14"/>
      <c r="BN3941" s="14"/>
      <c r="BO3941" s="14"/>
      <c r="BP3941" s="14"/>
      <c r="BQ3941" s="14"/>
      <c r="BR3941" s="14">
        <v>0</v>
      </c>
      <c r="BS3941" s="14">
        <v>0</v>
      </c>
      <c r="BT3941" s="14">
        <v>158000</v>
      </c>
      <c r="BU3941" s="14">
        <v>155000</v>
      </c>
      <c r="BV3941" s="14">
        <v>100500</v>
      </c>
      <c r="BW3941" s="14">
        <f t="shared" si="10325"/>
        <v>25000</v>
      </c>
      <c r="BX3941" s="14">
        <v>0</v>
      </c>
      <c r="BY3941" s="14">
        <v>7000</v>
      </c>
      <c r="BZ3941" s="14">
        <v>18000</v>
      </c>
      <c r="CA3941" s="14">
        <f t="shared" si="10362"/>
        <v>125500</v>
      </c>
      <c r="CB3941" s="122">
        <f t="shared" si="10373"/>
        <v>80.967741935483872</v>
      </c>
    </row>
    <row r="3942" spans="1:80" x14ac:dyDescent="0.25">
      <c r="A3942" s="4" t="s">
        <v>928</v>
      </c>
      <c r="B3942" s="4" t="s">
        <v>88</v>
      </c>
      <c r="C3942" s="4" t="s">
        <v>1631</v>
      </c>
      <c r="D3942" s="79" t="s">
        <v>1632</v>
      </c>
      <c r="E3942" s="89">
        <v>6112</v>
      </c>
      <c r="F3942" s="79" t="s">
        <v>1636</v>
      </c>
      <c r="G3942" s="75" t="s">
        <v>1906</v>
      </c>
      <c r="H3942" s="13" t="s">
        <v>41</v>
      </c>
      <c r="I3942" s="14">
        <v>27000</v>
      </c>
      <c r="J3942" s="14">
        <f t="shared" si="10361"/>
        <v>34000</v>
      </c>
      <c r="K3942" s="14">
        <v>34000</v>
      </c>
      <c r="L3942" s="14">
        <f t="shared" si="10364"/>
        <v>0</v>
      </c>
      <c r="M3942" s="14">
        <v>0</v>
      </c>
      <c r="N3942" s="14">
        <v>0</v>
      </c>
      <c r="O3942" s="14">
        <v>0</v>
      </c>
      <c r="P3942" s="14">
        <v>0</v>
      </c>
      <c r="Q3942" s="14">
        <v>0</v>
      </c>
      <c r="R3942" s="14">
        <v>0</v>
      </c>
      <c r="S3942" s="14"/>
      <c r="T3942" s="14"/>
      <c r="U3942" s="14"/>
      <c r="V3942" s="14"/>
      <c r="W3942" s="14"/>
      <c r="X3942" s="14">
        <f t="shared" si="10358"/>
        <v>0</v>
      </c>
      <c r="Y3942" s="14"/>
      <c r="Z3942" s="14"/>
      <c r="AA3942" s="14"/>
      <c r="AB3942" s="14"/>
      <c r="AC3942" s="14"/>
      <c r="AD3942" s="14"/>
      <c r="AE3942" s="14"/>
      <c r="AF3942" s="14"/>
      <c r="AG3942" s="14"/>
      <c r="AH3942" s="14">
        <v>0</v>
      </c>
      <c r="AI3942" s="14">
        <v>0</v>
      </c>
      <c r="AJ3942" s="14">
        <v>0</v>
      </c>
      <c r="AK3942" s="14"/>
      <c r="AL3942" s="14"/>
      <c r="AM3942" s="14"/>
      <c r="AN3942" s="14"/>
      <c r="AO3942" s="14"/>
      <c r="AP3942" s="14">
        <f t="shared" si="10359"/>
        <v>0</v>
      </c>
      <c r="AQ3942" s="14"/>
      <c r="AR3942" s="14"/>
      <c r="AS3942" s="14"/>
      <c r="AT3942" s="14"/>
      <c r="AU3942" s="14"/>
      <c r="AV3942" s="14"/>
      <c r="AW3942" s="14"/>
      <c r="AX3942" s="14"/>
      <c r="AY3942" s="14"/>
      <c r="AZ3942" s="14">
        <v>0</v>
      </c>
      <c r="BA3942" s="14">
        <v>0</v>
      </c>
      <c r="BB3942" s="14">
        <v>0</v>
      </c>
      <c r="BC3942" s="14"/>
      <c r="BD3942" s="14"/>
      <c r="BE3942" s="14"/>
      <c r="BF3942" s="14"/>
      <c r="BG3942" s="14"/>
      <c r="BH3942" s="14">
        <f t="shared" si="10360"/>
        <v>0</v>
      </c>
      <c r="BI3942" s="14"/>
      <c r="BJ3942" s="14"/>
      <c r="BK3942" s="14"/>
      <c r="BL3942" s="14"/>
      <c r="BM3942" s="14"/>
      <c r="BN3942" s="14"/>
      <c r="BO3942" s="14"/>
      <c r="BP3942" s="14"/>
      <c r="BQ3942" s="14"/>
      <c r="BR3942" s="14">
        <v>0</v>
      </c>
      <c r="BS3942" s="14">
        <v>0</v>
      </c>
      <c r="BT3942" s="14">
        <v>34000</v>
      </c>
      <c r="BU3942" s="14">
        <v>39206</v>
      </c>
      <c r="BV3942" s="14">
        <v>39206</v>
      </c>
      <c r="BW3942" s="14">
        <f t="shared" si="10325"/>
        <v>0</v>
      </c>
      <c r="BX3942" s="14">
        <v>0</v>
      </c>
      <c r="BY3942" s="14">
        <v>0</v>
      </c>
      <c r="BZ3942" s="14">
        <v>0</v>
      </c>
      <c r="CA3942" s="14">
        <f t="shared" si="10362"/>
        <v>39206</v>
      </c>
      <c r="CB3942" s="122">
        <f t="shared" si="10373"/>
        <v>100</v>
      </c>
    </row>
    <row r="3943" spans="1:80" x14ac:dyDescent="0.25">
      <c r="A3943" s="4" t="s">
        <v>928</v>
      </c>
      <c r="B3943" s="4" t="s">
        <v>88</v>
      </c>
      <c r="C3943" s="4" t="s">
        <v>1631</v>
      </c>
      <c r="D3943" s="79" t="s">
        <v>1632</v>
      </c>
      <c r="E3943" s="89">
        <v>6112</v>
      </c>
      <c r="F3943" s="79" t="s">
        <v>1637</v>
      </c>
      <c r="G3943" s="75" t="s">
        <v>1906</v>
      </c>
      <c r="H3943" s="13" t="s">
        <v>37</v>
      </c>
      <c r="I3943" s="14">
        <v>21000</v>
      </c>
      <c r="J3943" s="14">
        <f t="shared" si="10361"/>
        <v>14000</v>
      </c>
      <c r="K3943" s="14">
        <v>14000</v>
      </c>
      <c r="L3943" s="14">
        <f t="shared" si="10364"/>
        <v>0</v>
      </c>
      <c r="M3943" s="14">
        <v>0</v>
      </c>
      <c r="N3943" s="14">
        <v>0</v>
      </c>
      <c r="O3943" s="14">
        <v>0</v>
      </c>
      <c r="P3943" s="14">
        <v>0</v>
      </c>
      <c r="Q3943" s="14">
        <v>0</v>
      </c>
      <c r="R3943" s="14">
        <v>0</v>
      </c>
      <c r="S3943" s="14"/>
      <c r="T3943" s="14"/>
      <c r="U3943" s="14"/>
      <c r="V3943" s="14"/>
      <c r="W3943" s="14"/>
      <c r="X3943" s="14">
        <f t="shared" si="10358"/>
        <v>0</v>
      </c>
      <c r="Y3943" s="14"/>
      <c r="Z3943" s="14"/>
      <c r="AA3943" s="14"/>
      <c r="AB3943" s="14"/>
      <c r="AC3943" s="14"/>
      <c r="AD3943" s="14"/>
      <c r="AE3943" s="14"/>
      <c r="AF3943" s="14"/>
      <c r="AG3943" s="14"/>
      <c r="AH3943" s="14">
        <v>0</v>
      </c>
      <c r="AI3943" s="14">
        <v>0</v>
      </c>
      <c r="AJ3943" s="14">
        <v>0</v>
      </c>
      <c r="AK3943" s="14"/>
      <c r="AL3943" s="14"/>
      <c r="AM3943" s="14"/>
      <c r="AN3943" s="14"/>
      <c r="AO3943" s="14"/>
      <c r="AP3943" s="14">
        <f t="shared" si="10359"/>
        <v>0</v>
      </c>
      <c r="AQ3943" s="14"/>
      <c r="AR3943" s="14"/>
      <c r="AS3943" s="14"/>
      <c r="AT3943" s="14"/>
      <c r="AU3943" s="14"/>
      <c r="AV3943" s="14"/>
      <c r="AW3943" s="14"/>
      <c r="AX3943" s="14"/>
      <c r="AY3943" s="14"/>
      <c r="AZ3943" s="14">
        <v>0</v>
      </c>
      <c r="BA3943" s="14">
        <v>0</v>
      </c>
      <c r="BB3943" s="14">
        <v>0</v>
      </c>
      <c r="BC3943" s="14"/>
      <c r="BD3943" s="14"/>
      <c r="BE3943" s="14"/>
      <c r="BF3943" s="14"/>
      <c r="BG3943" s="14"/>
      <c r="BH3943" s="14">
        <f t="shared" si="10360"/>
        <v>0</v>
      </c>
      <c r="BI3943" s="14"/>
      <c r="BJ3943" s="14"/>
      <c r="BK3943" s="14"/>
      <c r="BL3943" s="14"/>
      <c r="BM3943" s="14"/>
      <c r="BN3943" s="14"/>
      <c r="BO3943" s="14"/>
      <c r="BP3943" s="14"/>
      <c r="BQ3943" s="14"/>
      <c r="BR3943" s="14">
        <v>0</v>
      </c>
      <c r="BS3943" s="14">
        <v>0</v>
      </c>
      <c r="BT3943" s="14">
        <v>14000</v>
      </c>
      <c r="BU3943" s="14">
        <v>14000</v>
      </c>
      <c r="BV3943" s="14">
        <v>6550</v>
      </c>
      <c r="BW3943" s="14">
        <f t="shared" si="10325"/>
        <v>2000</v>
      </c>
      <c r="BX3943" s="14">
        <v>2000</v>
      </c>
      <c r="BY3943" s="14">
        <v>0</v>
      </c>
      <c r="BZ3943" s="14">
        <v>0</v>
      </c>
      <c r="CA3943" s="14">
        <f t="shared" si="10362"/>
        <v>8550</v>
      </c>
      <c r="CB3943" s="122">
        <f t="shared" si="10373"/>
        <v>61.071428571428577</v>
      </c>
    </row>
    <row r="3944" spans="1:80" x14ac:dyDescent="0.25">
      <c r="A3944" s="4" t="s">
        <v>928</v>
      </c>
      <c r="B3944" s="4" t="s">
        <v>88</v>
      </c>
      <c r="C3944" s="4" t="s">
        <v>1631</v>
      </c>
      <c r="D3944" s="79" t="s">
        <v>1632</v>
      </c>
      <c r="E3944" s="89">
        <v>6112</v>
      </c>
      <c r="F3944" s="79" t="s">
        <v>1638</v>
      </c>
      <c r="G3944" s="75" t="s">
        <v>1906</v>
      </c>
      <c r="H3944" s="13" t="s">
        <v>43</v>
      </c>
      <c r="I3944" s="14">
        <v>15500</v>
      </c>
      <c r="J3944" s="14">
        <f t="shared" si="10361"/>
        <v>22500</v>
      </c>
      <c r="K3944" s="14">
        <v>22500</v>
      </c>
      <c r="L3944" s="14">
        <f t="shared" si="10364"/>
        <v>0</v>
      </c>
      <c r="M3944" s="14">
        <v>0</v>
      </c>
      <c r="N3944" s="14">
        <v>0</v>
      </c>
      <c r="O3944" s="14">
        <v>0</v>
      </c>
      <c r="P3944" s="14">
        <v>0</v>
      </c>
      <c r="Q3944" s="14">
        <v>0</v>
      </c>
      <c r="R3944" s="14">
        <v>0</v>
      </c>
      <c r="S3944" s="14"/>
      <c r="T3944" s="14"/>
      <c r="U3944" s="14"/>
      <c r="V3944" s="14"/>
      <c r="W3944" s="14"/>
      <c r="X3944" s="14">
        <f t="shared" si="10358"/>
        <v>0</v>
      </c>
      <c r="Y3944" s="14"/>
      <c r="Z3944" s="14"/>
      <c r="AA3944" s="14"/>
      <c r="AB3944" s="14"/>
      <c r="AC3944" s="14"/>
      <c r="AD3944" s="14"/>
      <c r="AE3944" s="14"/>
      <c r="AF3944" s="14"/>
      <c r="AG3944" s="14"/>
      <c r="AH3944" s="14">
        <v>0</v>
      </c>
      <c r="AI3944" s="14">
        <v>0</v>
      </c>
      <c r="AJ3944" s="14">
        <v>0</v>
      </c>
      <c r="AK3944" s="14"/>
      <c r="AL3944" s="14"/>
      <c r="AM3944" s="14"/>
      <c r="AN3944" s="14"/>
      <c r="AO3944" s="14"/>
      <c r="AP3944" s="14">
        <f t="shared" si="10359"/>
        <v>0</v>
      </c>
      <c r="AQ3944" s="14"/>
      <c r="AR3944" s="14"/>
      <c r="AS3944" s="14"/>
      <c r="AT3944" s="14"/>
      <c r="AU3944" s="14"/>
      <c r="AV3944" s="14"/>
      <c r="AW3944" s="14"/>
      <c r="AX3944" s="14"/>
      <c r="AY3944" s="14"/>
      <c r="AZ3944" s="14">
        <v>0</v>
      </c>
      <c r="BA3944" s="14">
        <v>0</v>
      </c>
      <c r="BB3944" s="14">
        <v>0</v>
      </c>
      <c r="BC3944" s="14"/>
      <c r="BD3944" s="14"/>
      <c r="BE3944" s="14"/>
      <c r="BF3944" s="14"/>
      <c r="BG3944" s="14"/>
      <c r="BH3944" s="14">
        <f t="shared" si="10360"/>
        <v>0</v>
      </c>
      <c r="BI3944" s="14"/>
      <c r="BJ3944" s="14"/>
      <c r="BK3944" s="14"/>
      <c r="BL3944" s="14"/>
      <c r="BM3944" s="14"/>
      <c r="BN3944" s="14"/>
      <c r="BO3944" s="14"/>
      <c r="BP3944" s="14"/>
      <c r="BQ3944" s="14"/>
      <c r="BR3944" s="14">
        <v>0</v>
      </c>
      <c r="BS3944" s="14">
        <v>0</v>
      </c>
      <c r="BT3944" s="14">
        <v>22500</v>
      </c>
      <c r="BU3944" s="14">
        <v>22500</v>
      </c>
      <c r="BV3944" s="14">
        <v>6600</v>
      </c>
      <c r="BW3944" s="14">
        <f t="shared" si="10325"/>
        <v>0</v>
      </c>
      <c r="BX3944" s="14">
        <v>0</v>
      </c>
      <c r="BY3944" s="14">
        <v>0</v>
      </c>
      <c r="BZ3944" s="14">
        <v>0</v>
      </c>
      <c r="CA3944" s="14">
        <f t="shared" si="10362"/>
        <v>6600</v>
      </c>
      <c r="CB3944" s="122">
        <f t="shared" si="10373"/>
        <v>29.333333333333332</v>
      </c>
    </row>
    <row r="3945" spans="1:80" x14ac:dyDescent="0.25">
      <c r="A3945" s="4" t="s">
        <v>928</v>
      </c>
      <c r="B3945" s="4" t="s">
        <v>88</v>
      </c>
      <c r="C3945" s="4" t="s">
        <v>1631</v>
      </c>
      <c r="D3945" s="79" t="s">
        <v>1632</v>
      </c>
      <c r="E3945" s="78" t="s">
        <v>44</v>
      </c>
      <c r="F3945" s="78" t="s">
        <v>1</v>
      </c>
      <c r="G3945" s="2" t="s">
        <v>1</v>
      </c>
      <c r="H3945" s="2" t="s">
        <v>45</v>
      </c>
      <c r="I3945" s="12">
        <f>SUM(I3946)</f>
        <v>163821</v>
      </c>
      <c r="J3945" s="12">
        <f t="shared" si="10361"/>
        <v>206760</v>
      </c>
      <c r="K3945" s="12">
        <f t="shared" ref="K3945:Q3945" si="10391">SUM(K3946)</f>
        <v>205260</v>
      </c>
      <c r="L3945" s="12">
        <f t="shared" si="10364"/>
        <v>1500</v>
      </c>
      <c r="M3945" s="12">
        <f t="shared" si="10391"/>
        <v>1500</v>
      </c>
      <c r="N3945" s="12">
        <f t="shared" si="10391"/>
        <v>0</v>
      </c>
      <c r="O3945" s="12">
        <f t="shared" si="10391"/>
        <v>0</v>
      </c>
      <c r="P3945" s="12">
        <f t="shared" si="10391"/>
        <v>0</v>
      </c>
      <c r="Q3945" s="12">
        <f t="shared" si="10391"/>
        <v>0</v>
      </c>
      <c r="R3945" s="12">
        <f t="shared" ref="R3945:AG3945" si="10392">SUM(R3946)</f>
        <v>1500</v>
      </c>
      <c r="S3945" s="12">
        <f t="shared" si="10392"/>
        <v>0</v>
      </c>
      <c r="T3945" s="12">
        <f t="shared" si="10392"/>
        <v>0</v>
      </c>
      <c r="U3945" s="12">
        <f t="shared" si="10392"/>
        <v>0</v>
      </c>
      <c r="V3945" s="12">
        <f t="shared" si="10392"/>
        <v>0</v>
      </c>
      <c r="W3945" s="12">
        <f t="shared" si="10392"/>
        <v>0</v>
      </c>
      <c r="X3945" s="12">
        <f t="shared" si="10392"/>
        <v>1500</v>
      </c>
      <c r="Y3945" s="12">
        <f t="shared" si="10392"/>
        <v>0</v>
      </c>
      <c r="Z3945" s="12">
        <f t="shared" si="10392"/>
        <v>0</v>
      </c>
      <c r="AA3945" s="12">
        <f t="shared" si="10392"/>
        <v>0</v>
      </c>
      <c r="AB3945" s="12">
        <f t="shared" si="10392"/>
        <v>0</v>
      </c>
      <c r="AC3945" s="12">
        <f t="shared" si="10392"/>
        <v>0</v>
      </c>
      <c r="AD3945" s="12">
        <f t="shared" si="10392"/>
        <v>0</v>
      </c>
      <c r="AE3945" s="12">
        <f t="shared" si="10392"/>
        <v>0</v>
      </c>
      <c r="AF3945" s="12">
        <f t="shared" si="10392"/>
        <v>0</v>
      </c>
      <c r="AG3945" s="12">
        <f t="shared" si="10392"/>
        <v>0</v>
      </c>
      <c r="AH3945" s="12">
        <v>0</v>
      </c>
      <c r="AI3945" s="12">
        <v>1500</v>
      </c>
      <c r="AJ3945" s="12">
        <f t="shared" ref="AJ3945:AY3945" si="10393">SUM(AJ3946)</f>
        <v>0</v>
      </c>
      <c r="AK3945" s="12">
        <f t="shared" si="10393"/>
        <v>0</v>
      </c>
      <c r="AL3945" s="12">
        <f t="shared" si="10393"/>
        <v>0</v>
      </c>
      <c r="AM3945" s="12">
        <f t="shared" si="10393"/>
        <v>0</v>
      </c>
      <c r="AN3945" s="12">
        <f t="shared" si="10393"/>
        <v>0</v>
      </c>
      <c r="AO3945" s="12">
        <f t="shared" si="10393"/>
        <v>0</v>
      </c>
      <c r="AP3945" s="12">
        <f t="shared" si="10393"/>
        <v>0</v>
      </c>
      <c r="AQ3945" s="12">
        <f t="shared" si="10393"/>
        <v>0</v>
      </c>
      <c r="AR3945" s="12">
        <f t="shared" si="10393"/>
        <v>0</v>
      </c>
      <c r="AS3945" s="12">
        <f t="shared" si="10393"/>
        <v>0</v>
      </c>
      <c r="AT3945" s="12">
        <f t="shared" si="10393"/>
        <v>0</v>
      </c>
      <c r="AU3945" s="12">
        <f t="shared" si="10393"/>
        <v>0</v>
      </c>
      <c r="AV3945" s="12">
        <f t="shared" si="10393"/>
        <v>0</v>
      </c>
      <c r="AW3945" s="12">
        <f t="shared" si="10393"/>
        <v>0</v>
      </c>
      <c r="AX3945" s="12">
        <f t="shared" si="10393"/>
        <v>0</v>
      </c>
      <c r="AY3945" s="12">
        <f t="shared" si="10393"/>
        <v>0</v>
      </c>
      <c r="AZ3945" s="12">
        <v>0</v>
      </c>
      <c r="BA3945" s="12">
        <v>0</v>
      </c>
      <c r="BB3945" s="12">
        <f t="shared" ref="BB3945:BQ3945" si="10394">SUM(BB3946)</f>
        <v>0</v>
      </c>
      <c r="BC3945" s="12">
        <f t="shared" si="10394"/>
        <v>0</v>
      </c>
      <c r="BD3945" s="12">
        <f t="shared" si="10394"/>
        <v>0</v>
      </c>
      <c r="BE3945" s="12">
        <f t="shared" si="10394"/>
        <v>0</v>
      </c>
      <c r="BF3945" s="12">
        <f t="shared" si="10394"/>
        <v>0</v>
      </c>
      <c r="BG3945" s="12">
        <f t="shared" si="10394"/>
        <v>0</v>
      </c>
      <c r="BH3945" s="12">
        <f t="shared" si="10394"/>
        <v>0</v>
      </c>
      <c r="BI3945" s="12">
        <f t="shared" si="10394"/>
        <v>0</v>
      </c>
      <c r="BJ3945" s="12">
        <f t="shared" si="10394"/>
        <v>0</v>
      </c>
      <c r="BK3945" s="12">
        <f t="shared" si="10394"/>
        <v>0</v>
      </c>
      <c r="BL3945" s="12">
        <f t="shared" si="10394"/>
        <v>0</v>
      </c>
      <c r="BM3945" s="12">
        <f t="shared" si="10394"/>
        <v>0</v>
      </c>
      <c r="BN3945" s="12">
        <f t="shared" si="10394"/>
        <v>0</v>
      </c>
      <c r="BO3945" s="12">
        <f t="shared" si="10394"/>
        <v>0</v>
      </c>
      <c r="BP3945" s="12">
        <f t="shared" si="10394"/>
        <v>0</v>
      </c>
      <c r="BQ3945" s="12">
        <f t="shared" si="10394"/>
        <v>0</v>
      </c>
      <c r="BR3945" s="12">
        <v>0</v>
      </c>
      <c r="BS3945" s="12">
        <v>0</v>
      </c>
      <c r="BT3945" s="12">
        <f t="shared" ref="BT3945:BZ3945" si="10395">SUM(BT3946)</f>
        <v>217098</v>
      </c>
      <c r="BU3945" s="12">
        <f t="shared" si="10395"/>
        <v>215598</v>
      </c>
      <c r="BV3945" s="12">
        <f t="shared" si="10395"/>
        <v>113377</v>
      </c>
      <c r="BW3945" s="12">
        <f t="shared" si="10395"/>
        <v>55000</v>
      </c>
      <c r="BX3945" s="12">
        <f t="shared" si="10395"/>
        <v>20000</v>
      </c>
      <c r="BY3945" s="12">
        <f t="shared" si="10395"/>
        <v>17500</v>
      </c>
      <c r="BZ3945" s="12">
        <f t="shared" si="10395"/>
        <v>17500</v>
      </c>
      <c r="CA3945" s="12">
        <f t="shared" si="10362"/>
        <v>168377</v>
      </c>
      <c r="CB3945" s="124">
        <f t="shared" si="10373"/>
        <v>78.097663243629341</v>
      </c>
    </row>
    <row r="3946" spans="1:80" x14ac:dyDescent="0.25">
      <c r="A3946" s="4" t="s">
        <v>928</v>
      </c>
      <c r="B3946" s="4" t="s">
        <v>88</v>
      </c>
      <c r="C3946" s="4" t="s">
        <v>1631</v>
      </c>
      <c r="D3946" s="79" t="s">
        <v>1632</v>
      </c>
      <c r="E3946" s="89">
        <v>6121</v>
      </c>
      <c r="F3946" s="79"/>
      <c r="G3946" s="75" t="s">
        <v>1906</v>
      </c>
      <c r="H3946" s="13" t="s">
        <v>46</v>
      </c>
      <c r="I3946" s="14">
        <v>163821</v>
      </c>
      <c r="J3946" s="14">
        <f t="shared" si="10361"/>
        <v>206760</v>
      </c>
      <c r="K3946" s="14">
        <v>205260</v>
      </c>
      <c r="L3946" s="14">
        <f t="shared" si="10364"/>
        <v>1500</v>
      </c>
      <c r="M3946" s="14">
        <v>1500</v>
      </c>
      <c r="N3946" s="14">
        <v>0</v>
      </c>
      <c r="O3946" s="14">
        <v>0</v>
      </c>
      <c r="P3946" s="14">
        <v>0</v>
      </c>
      <c r="Q3946" s="14">
        <v>0</v>
      </c>
      <c r="R3946" s="14">
        <v>1500</v>
      </c>
      <c r="S3946" s="14"/>
      <c r="T3946" s="14"/>
      <c r="U3946" s="14"/>
      <c r="V3946" s="14"/>
      <c r="W3946" s="14"/>
      <c r="X3946" s="14">
        <f t="shared" si="10358"/>
        <v>1500</v>
      </c>
      <c r="Y3946" s="14"/>
      <c r="Z3946" s="14"/>
      <c r="AA3946" s="14"/>
      <c r="AB3946" s="14"/>
      <c r="AC3946" s="14"/>
      <c r="AD3946" s="14"/>
      <c r="AE3946" s="14"/>
      <c r="AF3946" s="14"/>
      <c r="AG3946" s="14"/>
      <c r="AH3946" s="14">
        <v>0</v>
      </c>
      <c r="AI3946" s="14">
        <v>1500</v>
      </c>
      <c r="AJ3946" s="14">
        <v>0</v>
      </c>
      <c r="AK3946" s="14"/>
      <c r="AL3946" s="14"/>
      <c r="AM3946" s="14"/>
      <c r="AN3946" s="14"/>
      <c r="AO3946" s="14"/>
      <c r="AP3946" s="14">
        <f t="shared" si="10359"/>
        <v>0</v>
      </c>
      <c r="AQ3946" s="14"/>
      <c r="AR3946" s="14"/>
      <c r="AS3946" s="14"/>
      <c r="AT3946" s="14"/>
      <c r="AU3946" s="14"/>
      <c r="AV3946" s="14"/>
      <c r="AW3946" s="14"/>
      <c r="AX3946" s="14"/>
      <c r="AY3946" s="14"/>
      <c r="AZ3946" s="14">
        <v>0</v>
      </c>
      <c r="BA3946" s="14">
        <v>0</v>
      </c>
      <c r="BB3946" s="14">
        <v>0</v>
      </c>
      <c r="BC3946" s="14"/>
      <c r="BD3946" s="14"/>
      <c r="BE3946" s="14"/>
      <c r="BF3946" s="14"/>
      <c r="BG3946" s="14"/>
      <c r="BH3946" s="14">
        <f t="shared" si="10360"/>
        <v>0</v>
      </c>
      <c r="BI3946" s="14"/>
      <c r="BJ3946" s="14"/>
      <c r="BK3946" s="14"/>
      <c r="BL3946" s="14"/>
      <c r="BM3946" s="14"/>
      <c r="BN3946" s="14"/>
      <c r="BO3946" s="14"/>
      <c r="BP3946" s="14"/>
      <c r="BQ3946" s="14"/>
      <c r="BR3946" s="14">
        <v>0</v>
      </c>
      <c r="BS3946" s="14">
        <v>0</v>
      </c>
      <c r="BT3946" s="14">
        <v>217098</v>
      </c>
      <c r="BU3946" s="14">
        <v>215598</v>
      </c>
      <c r="BV3946" s="14">
        <v>113377</v>
      </c>
      <c r="BW3946" s="14">
        <f t="shared" si="10325"/>
        <v>55000</v>
      </c>
      <c r="BX3946" s="14">
        <v>20000</v>
      </c>
      <c r="BY3946" s="14">
        <v>17500</v>
      </c>
      <c r="BZ3946" s="14">
        <v>17500</v>
      </c>
      <c r="CA3946" s="14">
        <f t="shared" si="10362"/>
        <v>168377</v>
      </c>
      <c r="CB3946" s="122">
        <f t="shared" si="10373"/>
        <v>78.097663243629341</v>
      </c>
    </row>
    <row r="3947" spans="1:80" x14ac:dyDescent="0.25">
      <c r="A3947" s="4" t="s">
        <v>928</v>
      </c>
      <c r="B3947" s="4" t="s">
        <v>88</v>
      </c>
      <c r="C3947" s="4" t="s">
        <v>1631</v>
      </c>
      <c r="D3947" s="79" t="s">
        <v>1632</v>
      </c>
      <c r="E3947" s="78" t="s">
        <v>47</v>
      </c>
      <c r="F3947" s="78" t="s">
        <v>1</v>
      </c>
      <c r="G3947" s="2" t="s">
        <v>1</v>
      </c>
      <c r="H3947" s="2" t="s">
        <v>48</v>
      </c>
      <c r="I3947" s="12">
        <f>SUM(I3948:I3954)</f>
        <v>186800</v>
      </c>
      <c r="J3947" s="12">
        <f t="shared" si="10361"/>
        <v>221581</v>
      </c>
      <c r="K3947" s="12">
        <f t="shared" ref="K3947" si="10396">SUM(K3948:K3954)</f>
        <v>160381</v>
      </c>
      <c r="L3947" s="12">
        <f t="shared" si="10364"/>
        <v>61200</v>
      </c>
      <c r="M3947" s="12">
        <f t="shared" ref="M3947:Q3947" si="10397">SUM(M3948:M3954)</f>
        <v>54000</v>
      </c>
      <c r="N3947" s="12">
        <f t="shared" si="10397"/>
        <v>0</v>
      </c>
      <c r="O3947" s="12">
        <f t="shared" si="10397"/>
        <v>7200</v>
      </c>
      <c r="P3947" s="12">
        <f t="shared" si="10397"/>
        <v>0</v>
      </c>
      <c r="Q3947" s="12">
        <f t="shared" si="10397"/>
        <v>0</v>
      </c>
      <c r="R3947" s="12">
        <f t="shared" ref="R3947:AG3947" si="10398">SUM(R3948:R3954)</f>
        <v>84000</v>
      </c>
      <c r="S3947" s="12">
        <f t="shared" si="10398"/>
        <v>0</v>
      </c>
      <c r="T3947" s="12">
        <f t="shared" si="10398"/>
        <v>0</v>
      </c>
      <c r="U3947" s="12">
        <f t="shared" si="10398"/>
        <v>0</v>
      </c>
      <c r="V3947" s="12">
        <f t="shared" si="10398"/>
        <v>0</v>
      </c>
      <c r="W3947" s="12">
        <f t="shared" si="10398"/>
        <v>0</v>
      </c>
      <c r="X3947" s="12">
        <f t="shared" si="10398"/>
        <v>84000</v>
      </c>
      <c r="Y3947" s="12">
        <f t="shared" si="10398"/>
        <v>0</v>
      </c>
      <c r="Z3947" s="12">
        <f t="shared" si="10398"/>
        <v>7020</v>
      </c>
      <c r="AA3947" s="12">
        <f t="shared" si="10398"/>
        <v>5700</v>
      </c>
      <c r="AB3947" s="12">
        <f t="shared" si="10398"/>
        <v>5828</v>
      </c>
      <c r="AC3947" s="12">
        <f t="shared" si="10398"/>
        <v>0</v>
      </c>
      <c r="AD3947" s="12">
        <f t="shared" si="10398"/>
        <v>6623</v>
      </c>
      <c r="AE3947" s="12">
        <f t="shared" si="10398"/>
        <v>1554</v>
      </c>
      <c r="AF3947" s="12">
        <f t="shared" si="10398"/>
        <v>0</v>
      </c>
      <c r="AG3947" s="12">
        <f t="shared" si="10398"/>
        <v>2000</v>
      </c>
      <c r="AH3947" s="12">
        <v>28725</v>
      </c>
      <c r="AI3947" s="12">
        <v>55275</v>
      </c>
      <c r="AJ3947" s="12">
        <f t="shared" ref="AJ3947:AY3947" si="10399">SUM(AJ3948:AJ3954)</f>
        <v>0</v>
      </c>
      <c r="AK3947" s="12">
        <f t="shared" si="10399"/>
        <v>0</v>
      </c>
      <c r="AL3947" s="12">
        <f t="shared" si="10399"/>
        <v>0</v>
      </c>
      <c r="AM3947" s="12">
        <f t="shared" si="10399"/>
        <v>0</v>
      </c>
      <c r="AN3947" s="12">
        <f t="shared" si="10399"/>
        <v>0</v>
      </c>
      <c r="AO3947" s="12">
        <f t="shared" si="10399"/>
        <v>0</v>
      </c>
      <c r="AP3947" s="12">
        <f t="shared" si="10399"/>
        <v>0</v>
      </c>
      <c r="AQ3947" s="12">
        <f t="shared" si="10399"/>
        <v>0</v>
      </c>
      <c r="AR3947" s="12">
        <f t="shared" si="10399"/>
        <v>0</v>
      </c>
      <c r="AS3947" s="12">
        <f t="shared" si="10399"/>
        <v>0</v>
      </c>
      <c r="AT3947" s="12">
        <f t="shared" si="10399"/>
        <v>0</v>
      </c>
      <c r="AU3947" s="12">
        <f t="shared" si="10399"/>
        <v>0</v>
      </c>
      <c r="AV3947" s="12">
        <f t="shared" si="10399"/>
        <v>0</v>
      </c>
      <c r="AW3947" s="12">
        <f t="shared" si="10399"/>
        <v>0</v>
      </c>
      <c r="AX3947" s="12">
        <f t="shared" si="10399"/>
        <v>0</v>
      </c>
      <c r="AY3947" s="12">
        <f t="shared" si="10399"/>
        <v>0</v>
      </c>
      <c r="AZ3947" s="12">
        <v>0</v>
      </c>
      <c r="BA3947" s="12">
        <v>0</v>
      </c>
      <c r="BB3947" s="12">
        <f t="shared" ref="BB3947:BQ3947" si="10400">SUM(BB3948:BB3954)</f>
        <v>7200</v>
      </c>
      <c r="BC3947" s="12">
        <f t="shared" si="10400"/>
        <v>0</v>
      </c>
      <c r="BD3947" s="12">
        <f t="shared" si="10400"/>
        <v>0</v>
      </c>
      <c r="BE3947" s="12">
        <f t="shared" si="10400"/>
        <v>0</v>
      </c>
      <c r="BF3947" s="12">
        <f t="shared" si="10400"/>
        <v>0</v>
      </c>
      <c r="BG3947" s="12">
        <f t="shared" si="10400"/>
        <v>0</v>
      </c>
      <c r="BH3947" s="12">
        <f t="shared" si="10400"/>
        <v>7200</v>
      </c>
      <c r="BI3947" s="12">
        <f t="shared" si="10400"/>
        <v>0</v>
      </c>
      <c r="BJ3947" s="12">
        <f t="shared" si="10400"/>
        <v>0</v>
      </c>
      <c r="BK3947" s="12">
        <f t="shared" si="10400"/>
        <v>0</v>
      </c>
      <c r="BL3947" s="12">
        <f t="shared" si="10400"/>
        <v>0</v>
      </c>
      <c r="BM3947" s="12">
        <f t="shared" si="10400"/>
        <v>0</v>
      </c>
      <c r="BN3947" s="12">
        <f t="shared" si="10400"/>
        <v>0</v>
      </c>
      <c r="BO3947" s="12">
        <f t="shared" si="10400"/>
        <v>0</v>
      </c>
      <c r="BP3947" s="12">
        <f t="shared" si="10400"/>
        <v>0</v>
      </c>
      <c r="BQ3947" s="12">
        <f t="shared" si="10400"/>
        <v>0</v>
      </c>
      <c r="BR3947" s="12">
        <v>0</v>
      </c>
      <c r="BS3947" s="12">
        <v>7200</v>
      </c>
      <c r="BT3947" s="12">
        <f t="shared" ref="BT3947:BZ3947" si="10401">SUM(BT3948:BT3954)</f>
        <v>266895</v>
      </c>
      <c r="BU3947" s="12">
        <f t="shared" si="10401"/>
        <v>175695</v>
      </c>
      <c r="BV3947" s="12">
        <f t="shared" si="10401"/>
        <v>99045</v>
      </c>
      <c r="BW3947" s="12">
        <f t="shared" si="10401"/>
        <v>29115</v>
      </c>
      <c r="BX3947" s="12">
        <f t="shared" si="10401"/>
        <v>13115</v>
      </c>
      <c r="BY3947" s="12">
        <f t="shared" si="10401"/>
        <v>7500</v>
      </c>
      <c r="BZ3947" s="12">
        <f t="shared" si="10401"/>
        <v>8500</v>
      </c>
      <c r="CA3947" s="12">
        <f t="shared" si="10362"/>
        <v>128160</v>
      </c>
      <c r="CB3947" s="124">
        <f t="shared" si="10373"/>
        <v>72.944591479552628</v>
      </c>
    </row>
    <row r="3948" spans="1:80" x14ac:dyDescent="0.25">
      <c r="A3948" s="4" t="s">
        <v>928</v>
      </c>
      <c r="B3948" s="4" t="s">
        <v>88</v>
      </c>
      <c r="C3948" s="4" t="s">
        <v>1631</v>
      </c>
      <c r="D3948" s="79" t="s">
        <v>1632</v>
      </c>
      <c r="E3948" s="89">
        <v>6131</v>
      </c>
      <c r="F3948" s="79"/>
      <c r="G3948" s="75" t="s">
        <v>1906</v>
      </c>
      <c r="H3948" s="13" t="s">
        <v>49</v>
      </c>
      <c r="I3948" s="14">
        <v>900</v>
      </c>
      <c r="J3948" s="14">
        <f t="shared" si="10361"/>
        <v>900</v>
      </c>
      <c r="K3948" s="14">
        <v>900</v>
      </c>
      <c r="L3948" s="14">
        <f t="shared" si="10364"/>
        <v>0</v>
      </c>
      <c r="M3948" s="14">
        <v>0</v>
      </c>
      <c r="N3948" s="14">
        <v>0</v>
      </c>
      <c r="O3948" s="14">
        <v>0</v>
      </c>
      <c r="P3948" s="14">
        <v>0</v>
      </c>
      <c r="Q3948" s="14">
        <v>0</v>
      </c>
      <c r="R3948" s="14">
        <v>0</v>
      </c>
      <c r="S3948" s="14"/>
      <c r="T3948" s="14"/>
      <c r="U3948" s="14"/>
      <c r="V3948" s="14"/>
      <c r="W3948" s="14"/>
      <c r="X3948" s="14">
        <f t="shared" si="10358"/>
        <v>0</v>
      </c>
      <c r="Y3948" s="14"/>
      <c r="Z3948" s="14"/>
      <c r="AA3948" s="14"/>
      <c r="AB3948" s="14"/>
      <c r="AC3948" s="14"/>
      <c r="AD3948" s="14"/>
      <c r="AE3948" s="14"/>
      <c r="AF3948" s="14"/>
      <c r="AG3948" s="14"/>
      <c r="AH3948" s="14">
        <v>0</v>
      </c>
      <c r="AI3948" s="14">
        <v>0</v>
      </c>
      <c r="AJ3948" s="14">
        <v>0</v>
      </c>
      <c r="AK3948" s="14"/>
      <c r="AL3948" s="14"/>
      <c r="AM3948" s="14"/>
      <c r="AN3948" s="14"/>
      <c r="AO3948" s="14"/>
      <c r="AP3948" s="14">
        <f t="shared" si="10359"/>
        <v>0</v>
      </c>
      <c r="AQ3948" s="14"/>
      <c r="AR3948" s="14"/>
      <c r="AS3948" s="14"/>
      <c r="AT3948" s="14"/>
      <c r="AU3948" s="14"/>
      <c r="AV3948" s="14"/>
      <c r="AW3948" s="14"/>
      <c r="AX3948" s="14"/>
      <c r="AY3948" s="14"/>
      <c r="AZ3948" s="14">
        <v>0</v>
      </c>
      <c r="BA3948" s="14">
        <v>0</v>
      </c>
      <c r="BB3948" s="14">
        <v>0</v>
      </c>
      <c r="BC3948" s="14"/>
      <c r="BD3948" s="14"/>
      <c r="BE3948" s="14"/>
      <c r="BF3948" s="14"/>
      <c r="BG3948" s="14"/>
      <c r="BH3948" s="14">
        <f t="shared" si="10360"/>
        <v>0</v>
      </c>
      <c r="BI3948" s="14"/>
      <c r="BJ3948" s="14"/>
      <c r="BK3948" s="14"/>
      <c r="BL3948" s="14"/>
      <c r="BM3948" s="14"/>
      <c r="BN3948" s="14"/>
      <c r="BO3948" s="14"/>
      <c r="BP3948" s="14"/>
      <c r="BQ3948" s="14"/>
      <c r="BR3948" s="14">
        <v>0</v>
      </c>
      <c r="BS3948" s="14">
        <v>0</v>
      </c>
      <c r="BT3948" s="14">
        <v>900</v>
      </c>
      <c r="BU3948" s="14">
        <v>900</v>
      </c>
      <c r="BV3948" s="14">
        <v>500</v>
      </c>
      <c r="BW3948" s="14">
        <f t="shared" si="10325"/>
        <v>400</v>
      </c>
      <c r="BX3948" s="14">
        <v>400</v>
      </c>
      <c r="BY3948" s="14">
        <v>0</v>
      </c>
      <c r="BZ3948" s="14">
        <v>0</v>
      </c>
      <c r="CA3948" s="14">
        <f t="shared" si="10362"/>
        <v>900</v>
      </c>
      <c r="CB3948" s="122">
        <f t="shared" si="10373"/>
        <v>100</v>
      </c>
    </row>
    <row r="3949" spans="1:80" x14ac:dyDescent="0.25">
      <c r="A3949" s="4" t="s">
        <v>928</v>
      </c>
      <c r="B3949" s="4" t="s">
        <v>88</v>
      </c>
      <c r="C3949" s="4" t="s">
        <v>1631</v>
      </c>
      <c r="D3949" s="79" t="s">
        <v>1632</v>
      </c>
      <c r="E3949" s="89">
        <v>6132</v>
      </c>
      <c r="F3949" s="79"/>
      <c r="G3949" s="75" t="s">
        <v>1906</v>
      </c>
      <c r="H3949" s="13" t="s">
        <v>196</v>
      </c>
      <c r="I3949" s="14">
        <v>80000</v>
      </c>
      <c r="J3949" s="14">
        <f t="shared" si="10361"/>
        <v>80000</v>
      </c>
      <c r="K3949" s="14">
        <v>80000</v>
      </c>
      <c r="L3949" s="14">
        <f t="shared" si="10364"/>
        <v>0</v>
      </c>
      <c r="M3949" s="14">
        <v>0</v>
      </c>
      <c r="N3949" s="14">
        <v>0</v>
      </c>
      <c r="O3949" s="14">
        <v>0</v>
      </c>
      <c r="P3949" s="14">
        <v>0</v>
      </c>
      <c r="Q3949" s="14">
        <v>0</v>
      </c>
      <c r="R3949" s="14">
        <v>0</v>
      </c>
      <c r="S3949" s="14"/>
      <c r="T3949" s="14"/>
      <c r="U3949" s="14"/>
      <c r="V3949" s="14"/>
      <c r="W3949" s="14"/>
      <c r="X3949" s="14">
        <f t="shared" si="10358"/>
        <v>0</v>
      </c>
      <c r="Y3949" s="14"/>
      <c r="Z3949" s="14"/>
      <c r="AA3949" s="14"/>
      <c r="AB3949" s="14"/>
      <c r="AC3949" s="14"/>
      <c r="AD3949" s="14"/>
      <c r="AE3949" s="14"/>
      <c r="AF3949" s="14"/>
      <c r="AG3949" s="14"/>
      <c r="AH3949" s="14">
        <v>0</v>
      </c>
      <c r="AI3949" s="14">
        <v>0</v>
      </c>
      <c r="AJ3949" s="14">
        <v>0</v>
      </c>
      <c r="AK3949" s="14"/>
      <c r="AL3949" s="14"/>
      <c r="AM3949" s="14"/>
      <c r="AN3949" s="14"/>
      <c r="AO3949" s="14"/>
      <c r="AP3949" s="14">
        <f t="shared" si="10359"/>
        <v>0</v>
      </c>
      <c r="AQ3949" s="14"/>
      <c r="AR3949" s="14"/>
      <c r="AS3949" s="14"/>
      <c r="AT3949" s="14"/>
      <c r="AU3949" s="14"/>
      <c r="AV3949" s="14"/>
      <c r="AW3949" s="14"/>
      <c r="AX3949" s="14"/>
      <c r="AY3949" s="14"/>
      <c r="AZ3949" s="14">
        <v>0</v>
      </c>
      <c r="BA3949" s="14">
        <v>0</v>
      </c>
      <c r="BB3949" s="14">
        <v>0</v>
      </c>
      <c r="BC3949" s="14"/>
      <c r="BD3949" s="14"/>
      <c r="BE3949" s="14"/>
      <c r="BF3949" s="14"/>
      <c r="BG3949" s="14"/>
      <c r="BH3949" s="14">
        <f t="shared" si="10360"/>
        <v>0</v>
      </c>
      <c r="BI3949" s="14"/>
      <c r="BJ3949" s="14"/>
      <c r="BK3949" s="14"/>
      <c r="BL3949" s="14"/>
      <c r="BM3949" s="14"/>
      <c r="BN3949" s="14"/>
      <c r="BO3949" s="14"/>
      <c r="BP3949" s="14"/>
      <c r="BQ3949" s="14"/>
      <c r="BR3949" s="14">
        <v>0</v>
      </c>
      <c r="BS3949" s="14">
        <v>0</v>
      </c>
      <c r="BT3949" s="14">
        <v>80000</v>
      </c>
      <c r="BU3949" s="14">
        <v>80000</v>
      </c>
      <c r="BV3949" s="14">
        <v>46000</v>
      </c>
      <c r="BW3949" s="14">
        <f t="shared" si="10325"/>
        <v>10000</v>
      </c>
      <c r="BX3949" s="14">
        <v>3000</v>
      </c>
      <c r="BY3949" s="14">
        <v>3000</v>
      </c>
      <c r="BZ3949" s="14">
        <v>4000</v>
      </c>
      <c r="CA3949" s="14">
        <f t="shared" si="10362"/>
        <v>56000</v>
      </c>
      <c r="CB3949" s="122">
        <f t="shared" si="10373"/>
        <v>70</v>
      </c>
    </row>
    <row r="3950" spans="1:80" x14ac:dyDescent="0.25">
      <c r="A3950" s="4" t="s">
        <v>928</v>
      </c>
      <c r="B3950" s="4" t="s">
        <v>88</v>
      </c>
      <c r="C3950" s="4" t="s">
        <v>1631</v>
      </c>
      <c r="D3950" s="79" t="s">
        <v>1632</v>
      </c>
      <c r="E3950" s="89">
        <v>6133</v>
      </c>
      <c r="F3950" s="79"/>
      <c r="G3950" s="75" t="s">
        <v>1906</v>
      </c>
      <c r="H3950" s="13" t="s">
        <v>198</v>
      </c>
      <c r="I3950" s="14">
        <v>17000</v>
      </c>
      <c r="J3950" s="14">
        <f t="shared" si="10361"/>
        <v>17000</v>
      </c>
      <c r="K3950" s="14">
        <v>17000</v>
      </c>
      <c r="L3950" s="14">
        <f t="shared" si="10364"/>
        <v>0</v>
      </c>
      <c r="M3950" s="14">
        <v>0</v>
      </c>
      <c r="N3950" s="14">
        <v>0</v>
      </c>
      <c r="O3950" s="14">
        <v>0</v>
      </c>
      <c r="P3950" s="14">
        <v>0</v>
      </c>
      <c r="Q3950" s="14">
        <v>0</v>
      </c>
      <c r="R3950" s="14">
        <v>0</v>
      </c>
      <c r="S3950" s="14"/>
      <c r="T3950" s="14"/>
      <c r="U3950" s="14"/>
      <c r="V3950" s="14"/>
      <c r="W3950" s="14"/>
      <c r="X3950" s="14">
        <f t="shared" si="10358"/>
        <v>0</v>
      </c>
      <c r="Y3950" s="14"/>
      <c r="Z3950" s="14"/>
      <c r="AA3950" s="14"/>
      <c r="AB3950" s="14"/>
      <c r="AC3950" s="14"/>
      <c r="AD3950" s="14"/>
      <c r="AE3950" s="14"/>
      <c r="AF3950" s="14"/>
      <c r="AG3950" s="14"/>
      <c r="AH3950" s="14">
        <v>0</v>
      </c>
      <c r="AI3950" s="14">
        <v>0</v>
      </c>
      <c r="AJ3950" s="14">
        <v>0</v>
      </c>
      <c r="AK3950" s="14"/>
      <c r="AL3950" s="14"/>
      <c r="AM3950" s="14"/>
      <c r="AN3950" s="14"/>
      <c r="AO3950" s="14"/>
      <c r="AP3950" s="14">
        <f t="shared" si="10359"/>
        <v>0</v>
      </c>
      <c r="AQ3950" s="14"/>
      <c r="AR3950" s="14"/>
      <c r="AS3950" s="14"/>
      <c r="AT3950" s="14"/>
      <c r="AU3950" s="14"/>
      <c r="AV3950" s="14"/>
      <c r="AW3950" s="14"/>
      <c r="AX3950" s="14"/>
      <c r="AY3950" s="14"/>
      <c r="AZ3950" s="14">
        <v>0</v>
      </c>
      <c r="BA3950" s="14">
        <v>0</v>
      </c>
      <c r="BB3950" s="14">
        <v>0</v>
      </c>
      <c r="BC3950" s="14"/>
      <c r="BD3950" s="14"/>
      <c r="BE3950" s="14"/>
      <c r="BF3950" s="14"/>
      <c r="BG3950" s="14"/>
      <c r="BH3950" s="14">
        <f t="shared" si="10360"/>
        <v>0</v>
      </c>
      <c r="BI3950" s="14"/>
      <c r="BJ3950" s="14"/>
      <c r="BK3950" s="14"/>
      <c r="BL3950" s="14"/>
      <c r="BM3950" s="14"/>
      <c r="BN3950" s="14"/>
      <c r="BO3950" s="14"/>
      <c r="BP3950" s="14"/>
      <c r="BQ3950" s="14"/>
      <c r="BR3950" s="14">
        <v>0</v>
      </c>
      <c r="BS3950" s="14">
        <v>0</v>
      </c>
      <c r="BT3950" s="14">
        <v>17000</v>
      </c>
      <c r="BU3950" s="14">
        <v>17000</v>
      </c>
      <c r="BV3950" s="14">
        <v>9200</v>
      </c>
      <c r="BW3950" s="14">
        <f t="shared" si="10325"/>
        <v>3000</v>
      </c>
      <c r="BX3950" s="14">
        <v>1000</v>
      </c>
      <c r="BY3950" s="14">
        <v>1000</v>
      </c>
      <c r="BZ3950" s="14">
        <v>1000</v>
      </c>
      <c r="CA3950" s="14">
        <f t="shared" si="10362"/>
        <v>12200</v>
      </c>
      <c r="CB3950" s="122">
        <f t="shared" si="10373"/>
        <v>71.764705882352942</v>
      </c>
    </row>
    <row r="3951" spans="1:80" x14ac:dyDescent="0.25">
      <c r="A3951" s="4" t="s">
        <v>928</v>
      </c>
      <c r="B3951" s="4" t="s">
        <v>88</v>
      </c>
      <c r="C3951" s="4" t="s">
        <v>1631</v>
      </c>
      <c r="D3951" s="79" t="s">
        <v>1632</v>
      </c>
      <c r="E3951" s="89">
        <v>6134</v>
      </c>
      <c r="F3951" s="79"/>
      <c r="G3951" s="75" t="s">
        <v>1906</v>
      </c>
      <c r="H3951" s="13" t="s">
        <v>200</v>
      </c>
      <c r="I3951" s="14">
        <v>40000</v>
      </c>
      <c r="J3951" s="14">
        <f t="shared" si="10361"/>
        <v>71000</v>
      </c>
      <c r="K3951" s="14">
        <v>15000</v>
      </c>
      <c r="L3951" s="14">
        <f t="shared" si="10364"/>
        <v>56000</v>
      </c>
      <c r="M3951" s="14">
        <v>50000</v>
      </c>
      <c r="N3951" s="14">
        <v>0</v>
      </c>
      <c r="O3951" s="14">
        <v>6000</v>
      </c>
      <c r="P3951" s="14">
        <v>0</v>
      </c>
      <c r="Q3951" s="14">
        <v>0</v>
      </c>
      <c r="R3951" s="14">
        <v>80000</v>
      </c>
      <c r="S3951" s="14"/>
      <c r="T3951" s="14"/>
      <c r="U3951" s="14"/>
      <c r="V3951" s="14"/>
      <c r="W3951" s="14"/>
      <c r="X3951" s="14">
        <f t="shared" si="10358"/>
        <v>80000</v>
      </c>
      <c r="Y3951" s="14"/>
      <c r="Z3951" s="14">
        <v>7020</v>
      </c>
      <c r="AA3951" s="14">
        <v>5700</v>
      </c>
      <c r="AB3951" s="14">
        <v>5828</v>
      </c>
      <c r="AC3951" s="14"/>
      <c r="AD3951" s="14">
        <f>5183+1440</f>
        <v>6623</v>
      </c>
      <c r="AE3951" s="14"/>
      <c r="AF3951" s="14"/>
      <c r="AG3951" s="14"/>
      <c r="AH3951" s="14">
        <v>25171</v>
      </c>
      <c r="AI3951" s="14">
        <v>54829</v>
      </c>
      <c r="AJ3951" s="14">
        <v>0</v>
      </c>
      <c r="AK3951" s="14"/>
      <c r="AL3951" s="14"/>
      <c r="AM3951" s="14"/>
      <c r="AN3951" s="14"/>
      <c r="AO3951" s="14"/>
      <c r="AP3951" s="14">
        <f t="shared" si="10359"/>
        <v>0</v>
      </c>
      <c r="AQ3951" s="14"/>
      <c r="AR3951" s="14"/>
      <c r="AS3951" s="14"/>
      <c r="AT3951" s="14"/>
      <c r="AU3951" s="14"/>
      <c r="AV3951" s="14"/>
      <c r="AW3951" s="14"/>
      <c r="AX3951" s="14"/>
      <c r="AY3951" s="14"/>
      <c r="AZ3951" s="14">
        <v>0</v>
      </c>
      <c r="BA3951" s="14">
        <v>0</v>
      </c>
      <c r="BB3951" s="14">
        <v>6000</v>
      </c>
      <c r="BC3951" s="14"/>
      <c r="BD3951" s="14"/>
      <c r="BE3951" s="14"/>
      <c r="BF3951" s="14"/>
      <c r="BG3951" s="14"/>
      <c r="BH3951" s="14">
        <f t="shared" si="10360"/>
        <v>6000</v>
      </c>
      <c r="BI3951" s="14"/>
      <c r="BJ3951" s="14"/>
      <c r="BK3951" s="14"/>
      <c r="BL3951" s="14"/>
      <c r="BM3951" s="14"/>
      <c r="BN3951" s="14"/>
      <c r="BO3951" s="14"/>
      <c r="BP3951" s="14"/>
      <c r="BQ3951" s="14"/>
      <c r="BR3951" s="14">
        <v>0</v>
      </c>
      <c r="BS3951" s="14">
        <v>6000</v>
      </c>
      <c r="BT3951" s="14">
        <v>116000</v>
      </c>
      <c r="BU3951" s="14">
        <v>30000</v>
      </c>
      <c r="BV3951" s="14">
        <v>15666</v>
      </c>
      <c r="BW3951" s="14">
        <f t="shared" si="10325"/>
        <v>6000</v>
      </c>
      <c r="BX3951" s="14">
        <v>3000</v>
      </c>
      <c r="BY3951" s="14">
        <v>1500</v>
      </c>
      <c r="BZ3951" s="14">
        <v>1500</v>
      </c>
      <c r="CA3951" s="14">
        <f t="shared" si="10362"/>
        <v>21666</v>
      </c>
      <c r="CB3951" s="122">
        <f t="shared" si="10373"/>
        <v>72.22</v>
      </c>
    </row>
    <row r="3952" spans="1:80" x14ac:dyDescent="0.25">
      <c r="A3952" s="4" t="s">
        <v>928</v>
      </c>
      <c r="B3952" s="4" t="s">
        <v>88</v>
      </c>
      <c r="C3952" s="4" t="s">
        <v>1631</v>
      </c>
      <c r="D3952" s="79" t="s">
        <v>1632</v>
      </c>
      <c r="E3952" s="89">
        <v>6135</v>
      </c>
      <c r="F3952" s="79"/>
      <c r="G3952" s="75" t="s">
        <v>1906</v>
      </c>
      <c r="H3952" s="13" t="s">
        <v>201</v>
      </c>
      <c r="I3952" s="14">
        <v>400</v>
      </c>
      <c r="J3952" s="14">
        <f t="shared" si="10361"/>
        <v>400</v>
      </c>
      <c r="K3952" s="14">
        <v>400</v>
      </c>
      <c r="L3952" s="14">
        <f t="shared" si="10364"/>
        <v>0</v>
      </c>
      <c r="M3952" s="14">
        <v>0</v>
      </c>
      <c r="N3952" s="14">
        <v>0</v>
      </c>
      <c r="O3952" s="14">
        <v>0</v>
      </c>
      <c r="P3952" s="14">
        <v>0</v>
      </c>
      <c r="Q3952" s="14">
        <v>0</v>
      </c>
      <c r="R3952" s="14">
        <v>0</v>
      </c>
      <c r="S3952" s="14"/>
      <c r="T3952" s="14"/>
      <c r="U3952" s="14"/>
      <c r="V3952" s="14"/>
      <c r="W3952" s="14"/>
      <c r="X3952" s="14">
        <f t="shared" si="10358"/>
        <v>0</v>
      </c>
      <c r="Y3952" s="14"/>
      <c r="Z3952" s="14"/>
      <c r="AA3952" s="14"/>
      <c r="AB3952" s="14"/>
      <c r="AC3952" s="14"/>
      <c r="AD3952" s="14"/>
      <c r="AE3952" s="14"/>
      <c r="AF3952" s="14"/>
      <c r="AG3952" s="14"/>
      <c r="AH3952" s="14">
        <v>0</v>
      </c>
      <c r="AI3952" s="14">
        <v>0</v>
      </c>
      <c r="AJ3952" s="14">
        <v>0</v>
      </c>
      <c r="AK3952" s="14"/>
      <c r="AL3952" s="14"/>
      <c r="AM3952" s="14"/>
      <c r="AN3952" s="14"/>
      <c r="AO3952" s="14"/>
      <c r="AP3952" s="14">
        <f t="shared" si="10359"/>
        <v>0</v>
      </c>
      <c r="AQ3952" s="14"/>
      <c r="AR3952" s="14"/>
      <c r="AS3952" s="14"/>
      <c r="AT3952" s="14"/>
      <c r="AU3952" s="14"/>
      <c r="AV3952" s="14"/>
      <c r="AW3952" s="14"/>
      <c r="AX3952" s="14"/>
      <c r="AY3952" s="14"/>
      <c r="AZ3952" s="14">
        <v>0</v>
      </c>
      <c r="BA3952" s="14">
        <v>0</v>
      </c>
      <c r="BB3952" s="14">
        <v>0</v>
      </c>
      <c r="BC3952" s="14"/>
      <c r="BD3952" s="14"/>
      <c r="BE3952" s="14"/>
      <c r="BF3952" s="14"/>
      <c r="BG3952" s="14"/>
      <c r="BH3952" s="14">
        <f t="shared" si="10360"/>
        <v>0</v>
      </c>
      <c r="BI3952" s="14"/>
      <c r="BJ3952" s="14"/>
      <c r="BK3952" s="14"/>
      <c r="BL3952" s="14"/>
      <c r="BM3952" s="14"/>
      <c r="BN3952" s="14"/>
      <c r="BO3952" s="14"/>
      <c r="BP3952" s="14"/>
      <c r="BQ3952" s="14"/>
      <c r="BR3952" s="14">
        <v>0</v>
      </c>
      <c r="BS3952" s="14">
        <v>0</v>
      </c>
      <c r="BT3952" s="14">
        <v>400</v>
      </c>
      <c r="BU3952" s="14">
        <v>400</v>
      </c>
      <c r="BV3952" s="14">
        <v>285</v>
      </c>
      <c r="BW3952" s="14">
        <f t="shared" si="10325"/>
        <v>115</v>
      </c>
      <c r="BX3952" s="14">
        <v>115</v>
      </c>
      <c r="BY3952" s="14">
        <v>0</v>
      </c>
      <c r="BZ3952" s="14">
        <v>0</v>
      </c>
      <c r="CA3952" s="14">
        <f t="shared" si="10362"/>
        <v>400</v>
      </c>
      <c r="CB3952" s="122">
        <f t="shared" si="10373"/>
        <v>100</v>
      </c>
    </row>
    <row r="3953" spans="1:80" x14ac:dyDescent="0.25">
      <c r="A3953" s="4" t="s">
        <v>928</v>
      </c>
      <c r="B3953" s="4" t="s">
        <v>88</v>
      </c>
      <c r="C3953" s="4" t="s">
        <v>1631</v>
      </c>
      <c r="D3953" s="79" t="s">
        <v>1632</v>
      </c>
      <c r="E3953" s="89">
        <v>6137</v>
      </c>
      <c r="F3953" s="79"/>
      <c r="G3953" s="75" t="s">
        <v>1906</v>
      </c>
      <c r="H3953" s="13" t="s">
        <v>204</v>
      </c>
      <c r="I3953" s="14">
        <v>12000</v>
      </c>
      <c r="J3953" s="14">
        <f t="shared" si="10361"/>
        <v>12000</v>
      </c>
      <c r="K3953" s="14">
        <v>10000</v>
      </c>
      <c r="L3953" s="14">
        <f t="shared" si="10364"/>
        <v>2000</v>
      </c>
      <c r="M3953" s="14">
        <v>2000</v>
      </c>
      <c r="N3953" s="14">
        <v>0</v>
      </c>
      <c r="O3953" s="14">
        <v>0</v>
      </c>
      <c r="P3953" s="14">
        <v>0</v>
      </c>
      <c r="Q3953" s="14">
        <v>0</v>
      </c>
      <c r="R3953" s="14">
        <v>2000</v>
      </c>
      <c r="S3953" s="14"/>
      <c r="T3953" s="14"/>
      <c r="U3953" s="14"/>
      <c r="V3953" s="14"/>
      <c r="W3953" s="14"/>
      <c r="X3953" s="14">
        <f t="shared" si="10358"/>
        <v>2000</v>
      </c>
      <c r="Y3953" s="14"/>
      <c r="Z3953" s="14"/>
      <c r="AA3953" s="14"/>
      <c r="AB3953" s="14"/>
      <c r="AC3953" s="14"/>
      <c r="AD3953" s="14"/>
      <c r="AE3953" s="14">
        <v>1554</v>
      </c>
      <c r="AF3953" s="14"/>
      <c r="AG3953" s="14"/>
      <c r="AH3953" s="14">
        <v>1554</v>
      </c>
      <c r="AI3953" s="14">
        <v>446</v>
      </c>
      <c r="AJ3953" s="14">
        <v>0</v>
      </c>
      <c r="AK3953" s="14"/>
      <c r="AL3953" s="14"/>
      <c r="AM3953" s="14"/>
      <c r="AN3953" s="14"/>
      <c r="AO3953" s="14"/>
      <c r="AP3953" s="14">
        <f t="shared" si="10359"/>
        <v>0</v>
      </c>
      <c r="AQ3953" s="14"/>
      <c r="AR3953" s="14"/>
      <c r="AS3953" s="14"/>
      <c r="AT3953" s="14"/>
      <c r="AU3953" s="14"/>
      <c r="AV3953" s="14"/>
      <c r="AW3953" s="14"/>
      <c r="AX3953" s="14"/>
      <c r="AY3953" s="14"/>
      <c r="AZ3953" s="14">
        <v>0</v>
      </c>
      <c r="BA3953" s="14">
        <v>0</v>
      </c>
      <c r="BB3953" s="14">
        <v>0</v>
      </c>
      <c r="BC3953" s="14"/>
      <c r="BD3953" s="14"/>
      <c r="BE3953" s="14"/>
      <c r="BF3953" s="14"/>
      <c r="BG3953" s="14"/>
      <c r="BH3953" s="14">
        <f t="shared" si="10360"/>
        <v>0</v>
      </c>
      <c r="BI3953" s="14"/>
      <c r="BJ3953" s="14"/>
      <c r="BK3953" s="14"/>
      <c r="BL3953" s="14"/>
      <c r="BM3953" s="14"/>
      <c r="BN3953" s="14"/>
      <c r="BO3953" s="14"/>
      <c r="BP3953" s="14"/>
      <c r="BQ3953" s="14"/>
      <c r="BR3953" s="14">
        <v>0</v>
      </c>
      <c r="BS3953" s="14">
        <v>0</v>
      </c>
      <c r="BT3953" s="14">
        <v>12000</v>
      </c>
      <c r="BU3953" s="14">
        <v>10000</v>
      </c>
      <c r="BV3953" s="14">
        <v>7400</v>
      </c>
      <c r="BW3953" s="14">
        <f t="shared" si="10325"/>
        <v>1000</v>
      </c>
      <c r="BX3953" s="14">
        <v>1000</v>
      </c>
      <c r="BY3953" s="14"/>
      <c r="BZ3953" s="14">
        <v>0</v>
      </c>
      <c r="CA3953" s="14">
        <f t="shared" si="10362"/>
        <v>8400</v>
      </c>
      <c r="CB3953" s="122">
        <f t="shared" si="10373"/>
        <v>84</v>
      </c>
    </row>
    <row r="3954" spans="1:80" x14ac:dyDescent="0.25">
      <c r="A3954" s="1" t="s">
        <v>928</v>
      </c>
      <c r="B3954" s="1" t="s">
        <v>88</v>
      </c>
      <c r="C3954" s="1" t="s">
        <v>1631</v>
      </c>
      <c r="D3954" s="82" t="s">
        <v>1632</v>
      </c>
      <c r="E3954" s="82" t="s">
        <v>50</v>
      </c>
      <c r="F3954" s="79" t="s">
        <v>1</v>
      </c>
      <c r="G3954" s="13" t="s">
        <v>1</v>
      </c>
      <c r="H3954" s="2" t="s">
        <v>51</v>
      </c>
      <c r="I3954" s="12">
        <f>SUM(I3955:I3957)</f>
        <v>36500</v>
      </c>
      <c r="J3954" s="12">
        <f t="shared" si="10361"/>
        <v>40281</v>
      </c>
      <c r="K3954" s="12">
        <f t="shared" ref="K3954" si="10402">SUM(K3955:K3957)</f>
        <v>37081</v>
      </c>
      <c r="L3954" s="12">
        <f t="shared" si="10364"/>
        <v>3200</v>
      </c>
      <c r="M3954" s="12">
        <f t="shared" ref="M3954:Q3954" si="10403">SUM(M3955:M3957)</f>
        <v>2000</v>
      </c>
      <c r="N3954" s="12">
        <f t="shared" si="10403"/>
        <v>0</v>
      </c>
      <c r="O3954" s="12">
        <f t="shared" si="10403"/>
        <v>1200</v>
      </c>
      <c r="P3954" s="12">
        <f t="shared" si="10403"/>
        <v>0</v>
      </c>
      <c r="Q3954" s="12">
        <f t="shared" si="10403"/>
        <v>0</v>
      </c>
      <c r="R3954" s="12">
        <f t="shared" ref="R3954:AG3954" si="10404">SUM(R3955:R3957)</f>
        <v>2000</v>
      </c>
      <c r="S3954" s="12">
        <f t="shared" si="10404"/>
        <v>0</v>
      </c>
      <c r="T3954" s="12">
        <f t="shared" si="10404"/>
        <v>0</v>
      </c>
      <c r="U3954" s="12">
        <f t="shared" si="10404"/>
        <v>0</v>
      </c>
      <c r="V3954" s="12">
        <f t="shared" si="10404"/>
        <v>0</v>
      </c>
      <c r="W3954" s="12">
        <f t="shared" si="10404"/>
        <v>0</v>
      </c>
      <c r="X3954" s="12">
        <f t="shared" si="10404"/>
        <v>2000</v>
      </c>
      <c r="Y3954" s="12">
        <f t="shared" si="10404"/>
        <v>0</v>
      </c>
      <c r="Z3954" s="12">
        <f t="shared" si="10404"/>
        <v>0</v>
      </c>
      <c r="AA3954" s="12">
        <f t="shared" si="10404"/>
        <v>0</v>
      </c>
      <c r="AB3954" s="12">
        <f t="shared" si="10404"/>
        <v>0</v>
      </c>
      <c r="AC3954" s="12">
        <f t="shared" si="10404"/>
        <v>0</v>
      </c>
      <c r="AD3954" s="12">
        <f t="shared" si="10404"/>
        <v>0</v>
      </c>
      <c r="AE3954" s="12">
        <f t="shared" si="10404"/>
        <v>0</v>
      </c>
      <c r="AF3954" s="12">
        <f t="shared" si="10404"/>
        <v>0</v>
      </c>
      <c r="AG3954" s="12">
        <f t="shared" si="10404"/>
        <v>2000</v>
      </c>
      <c r="AH3954" s="12">
        <v>2000</v>
      </c>
      <c r="AI3954" s="12">
        <v>0</v>
      </c>
      <c r="AJ3954" s="12">
        <f t="shared" ref="AJ3954:AY3954" si="10405">SUM(AJ3955:AJ3957)</f>
        <v>0</v>
      </c>
      <c r="AK3954" s="12">
        <f t="shared" si="10405"/>
        <v>0</v>
      </c>
      <c r="AL3954" s="12">
        <f t="shared" si="10405"/>
        <v>0</v>
      </c>
      <c r="AM3954" s="12">
        <f t="shared" si="10405"/>
        <v>0</v>
      </c>
      <c r="AN3954" s="12">
        <f t="shared" si="10405"/>
        <v>0</v>
      </c>
      <c r="AO3954" s="12">
        <f t="shared" si="10405"/>
        <v>0</v>
      </c>
      <c r="AP3954" s="12">
        <f t="shared" si="10405"/>
        <v>0</v>
      </c>
      <c r="AQ3954" s="12">
        <f t="shared" si="10405"/>
        <v>0</v>
      </c>
      <c r="AR3954" s="12">
        <f t="shared" si="10405"/>
        <v>0</v>
      </c>
      <c r="AS3954" s="12">
        <f t="shared" si="10405"/>
        <v>0</v>
      </c>
      <c r="AT3954" s="12">
        <f t="shared" si="10405"/>
        <v>0</v>
      </c>
      <c r="AU3954" s="12">
        <f t="shared" si="10405"/>
        <v>0</v>
      </c>
      <c r="AV3954" s="12">
        <f t="shared" si="10405"/>
        <v>0</v>
      </c>
      <c r="AW3954" s="12">
        <f t="shared" si="10405"/>
        <v>0</v>
      </c>
      <c r="AX3954" s="12">
        <f t="shared" si="10405"/>
        <v>0</v>
      </c>
      <c r="AY3954" s="12">
        <f t="shared" si="10405"/>
        <v>0</v>
      </c>
      <c r="AZ3954" s="12">
        <v>0</v>
      </c>
      <c r="BA3954" s="12">
        <v>0</v>
      </c>
      <c r="BB3954" s="12">
        <f t="shared" ref="BB3954:BQ3954" si="10406">SUM(BB3955:BB3957)</f>
        <v>1200</v>
      </c>
      <c r="BC3954" s="12">
        <f t="shared" si="10406"/>
        <v>0</v>
      </c>
      <c r="BD3954" s="12">
        <f t="shared" si="10406"/>
        <v>0</v>
      </c>
      <c r="BE3954" s="12">
        <f t="shared" si="10406"/>
        <v>0</v>
      </c>
      <c r="BF3954" s="12">
        <f t="shared" si="10406"/>
        <v>0</v>
      </c>
      <c r="BG3954" s="12">
        <f t="shared" si="10406"/>
        <v>0</v>
      </c>
      <c r="BH3954" s="12">
        <f t="shared" si="10406"/>
        <v>1200</v>
      </c>
      <c r="BI3954" s="12">
        <f t="shared" si="10406"/>
        <v>0</v>
      </c>
      <c r="BJ3954" s="12">
        <f t="shared" si="10406"/>
        <v>0</v>
      </c>
      <c r="BK3954" s="12">
        <f t="shared" si="10406"/>
        <v>0</v>
      </c>
      <c r="BL3954" s="12">
        <f t="shared" si="10406"/>
        <v>0</v>
      </c>
      <c r="BM3954" s="12">
        <f t="shared" si="10406"/>
        <v>0</v>
      </c>
      <c r="BN3954" s="12">
        <f t="shared" si="10406"/>
        <v>0</v>
      </c>
      <c r="BO3954" s="12">
        <f t="shared" si="10406"/>
        <v>0</v>
      </c>
      <c r="BP3954" s="12">
        <f t="shared" si="10406"/>
        <v>0</v>
      </c>
      <c r="BQ3954" s="12">
        <f t="shared" si="10406"/>
        <v>0</v>
      </c>
      <c r="BR3954" s="12">
        <v>0</v>
      </c>
      <c r="BS3954" s="12">
        <v>1200</v>
      </c>
      <c r="BT3954" s="12">
        <f t="shared" ref="BT3954:BZ3954" si="10407">SUM(BT3955:BT3957)</f>
        <v>40595</v>
      </c>
      <c r="BU3954" s="12">
        <f t="shared" si="10407"/>
        <v>37395</v>
      </c>
      <c r="BV3954" s="12">
        <f t="shared" si="10407"/>
        <v>19994</v>
      </c>
      <c r="BW3954" s="12">
        <f t="shared" si="10407"/>
        <v>8600</v>
      </c>
      <c r="BX3954" s="12">
        <f t="shared" si="10407"/>
        <v>4600</v>
      </c>
      <c r="BY3954" s="12">
        <f t="shared" si="10407"/>
        <v>2000</v>
      </c>
      <c r="BZ3954" s="12">
        <f t="shared" si="10407"/>
        <v>2000</v>
      </c>
      <c r="CA3954" s="12">
        <f t="shared" si="10362"/>
        <v>28594</v>
      </c>
      <c r="CB3954" s="124">
        <f t="shared" si="10373"/>
        <v>76.464768017114594</v>
      </c>
    </row>
    <row r="3955" spans="1:80" x14ac:dyDescent="0.25">
      <c r="A3955" s="4" t="s">
        <v>928</v>
      </c>
      <c r="B3955" s="4" t="s">
        <v>88</v>
      </c>
      <c r="C3955" s="4" t="s">
        <v>1631</v>
      </c>
      <c r="D3955" s="79" t="s">
        <v>1632</v>
      </c>
      <c r="E3955" s="89">
        <v>6139</v>
      </c>
      <c r="F3955" s="79"/>
      <c r="G3955" s="75" t="s">
        <v>1906</v>
      </c>
      <c r="H3955" s="13" t="s">
        <v>51</v>
      </c>
      <c r="I3955" s="14">
        <v>27500</v>
      </c>
      <c r="J3955" s="14">
        <f t="shared" si="10361"/>
        <v>28500</v>
      </c>
      <c r="K3955" s="14">
        <v>25300</v>
      </c>
      <c r="L3955" s="14">
        <f t="shared" si="10364"/>
        <v>3200</v>
      </c>
      <c r="M3955" s="14">
        <v>2000</v>
      </c>
      <c r="N3955" s="14">
        <v>0</v>
      </c>
      <c r="O3955" s="14">
        <v>1200</v>
      </c>
      <c r="P3955" s="14">
        <v>0</v>
      </c>
      <c r="Q3955" s="14">
        <v>0</v>
      </c>
      <c r="R3955" s="14">
        <v>2000</v>
      </c>
      <c r="S3955" s="14"/>
      <c r="T3955" s="14"/>
      <c r="U3955" s="14"/>
      <c r="V3955" s="14"/>
      <c r="W3955" s="14"/>
      <c r="X3955" s="14">
        <f t="shared" si="10358"/>
        <v>2000</v>
      </c>
      <c r="Y3955" s="14"/>
      <c r="Z3955" s="14"/>
      <c r="AA3955" s="14"/>
      <c r="AB3955" s="14"/>
      <c r="AC3955" s="14"/>
      <c r="AD3955" s="14"/>
      <c r="AE3955" s="14"/>
      <c r="AF3955" s="14"/>
      <c r="AG3955" s="14">
        <v>2000</v>
      </c>
      <c r="AH3955" s="14">
        <v>2000</v>
      </c>
      <c r="AI3955" s="14">
        <v>0</v>
      </c>
      <c r="AJ3955" s="14">
        <v>0</v>
      </c>
      <c r="AK3955" s="14"/>
      <c r="AL3955" s="14"/>
      <c r="AM3955" s="14"/>
      <c r="AN3955" s="14"/>
      <c r="AO3955" s="14"/>
      <c r="AP3955" s="14">
        <f t="shared" si="10359"/>
        <v>0</v>
      </c>
      <c r="AQ3955" s="14"/>
      <c r="AR3955" s="14"/>
      <c r="AS3955" s="14"/>
      <c r="AT3955" s="14"/>
      <c r="AU3955" s="14"/>
      <c r="AV3955" s="14"/>
      <c r="AW3955" s="14"/>
      <c r="AX3955" s="14"/>
      <c r="AY3955" s="14"/>
      <c r="AZ3955" s="14">
        <v>0</v>
      </c>
      <c r="BA3955" s="14">
        <v>0</v>
      </c>
      <c r="BB3955" s="14">
        <v>1200</v>
      </c>
      <c r="BC3955" s="14"/>
      <c r="BD3955" s="14"/>
      <c r="BE3955" s="14"/>
      <c r="BF3955" s="14"/>
      <c r="BG3955" s="14"/>
      <c r="BH3955" s="14">
        <f t="shared" si="10360"/>
        <v>1200</v>
      </c>
      <c r="BI3955" s="14"/>
      <c r="BJ3955" s="14"/>
      <c r="BK3955" s="14"/>
      <c r="BL3955" s="14"/>
      <c r="BM3955" s="14"/>
      <c r="BN3955" s="14"/>
      <c r="BO3955" s="14"/>
      <c r="BP3955" s="14"/>
      <c r="BQ3955" s="14"/>
      <c r="BR3955" s="14">
        <v>0</v>
      </c>
      <c r="BS3955" s="14">
        <v>1200</v>
      </c>
      <c r="BT3955" s="14">
        <v>28500</v>
      </c>
      <c r="BU3955" s="14">
        <v>25300</v>
      </c>
      <c r="BV3955" s="14">
        <v>14500</v>
      </c>
      <c r="BW3955" s="14">
        <f t="shared" si="10325"/>
        <v>4000</v>
      </c>
      <c r="BX3955" s="14">
        <v>2000</v>
      </c>
      <c r="BY3955" s="14">
        <v>1000</v>
      </c>
      <c r="BZ3955" s="14">
        <v>1000</v>
      </c>
      <c r="CA3955" s="14">
        <f t="shared" si="10362"/>
        <v>18500</v>
      </c>
      <c r="CB3955" s="122">
        <f t="shared" si="10373"/>
        <v>73.122529644268781</v>
      </c>
    </row>
    <row r="3956" spans="1:80" ht="22.5" x14ac:dyDescent="0.25">
      <c r="A3956" s="4" t="s">
        <v>928</v>
      </c>
      <c r="B3956" s="4" t="s">
        <v>88</v>
      </c>
      <c r="C3956" s="4" t="s">
        <v>1631</v>
      </c>
      <c r="D3956" s="79" t="s">
        <v>1632</v>
      </c>
      <c r="E3956" s="89">
        <v>6139</v>
      </c>
      <c r="F3956" s="79" t="s">
        <v>1639</v>
      </c>
      <c r="G3956" s="75" t="s">
        <v>1906</v>
      </c>
      <c r="H3956" s="13" t="s">
        <v>59</v>
      </c>
      <c r="I3956" s="14">
        <v>5000</v>
      </c>
      <c r="J3956" s="14">
        <f t="shared" si="10361"/>
        <v>6281</v>
      </c>
      <c r="K3956" s="14">
        <v>6281</v>
      </c>
      <c r="L3956" s="14">
        <f t="shared" si="10364"/>
        <v>0</v>
      </c>
      <c r="M3956" s="14">
        <v>0</v>
      </c>
      <c r="N3956" s="14">
        <v>0</v>
      </c>
      <c r="O3956" s="14">
        <v>0</v>
      </c>
      <c r="P3956" s="14">
        <v>0</v>
      </c>
      <c r="Q3956" s="14">
        <v>0</v>
      </c>
      <c r="R3956" s="14">
        <v>0</v>
      </c>
      <c r="S3956" s="14"/>
      <c r="T3956" s="14"/>
      <c r="U3956" s="14"/>
      <c r="V3956" s="14"/>
      <c r="W3956" s="14"/>
      <c r="X3956" s="14">
        <f t="shared" si="10358"/>
        <v>0</v>
      </c>
      <c r="Y3956" s="14"/>
      <c r="Z3956" s="14"/>
      <c r="AA3956" s="14"/>
      <c r="AB3956" s="14"/>
      <c r="AC3956" s="14"/>
      <c r="AD3956" s="14"/>
      <c r="AE3956" s="14"/>
      <c r="AF3956" s="14"/>
      <c r="AG3956" s="14"/>
      <c r="AH3956" s="14">
        <v>0</v>
      </c>
      <c r="AI3956" s="14">
        <v>0</v>
      </c>
      <c r="AJ3956" s="14">
        <v>0</v>
      </c>
      <c r="AK3956" s="14"/>
      <c r="AL3956" s="14"/>
      <c r="AM3956" s="14"/>
      <c r="AN3956" s="14"/>
      <c r="AO3956" s="14"/>
      <c r="AP3956" s="14">
        <f t="shared" si="10359"/>
        <v>0</v>
      </c>
      <c r="AQ3956" s="14"/>
      <c r="AR3956" s="14"/>
      <c r="AS3956" s="14"/>
      <c r="AT3956" s="14"/>
      <c r="AU3956" s="14"/>
      <c r="AV3956" s="14"/>
      <c r="AW3956" s="14"/>
      <c r="AX3956" s="14"/>
      <c r="AY3956" s="14"/>
      <c r="AZ3956" s="14">
        <v>0</v>
      </c>
      <c r="BA3956" s="14">
        <v>0</v>
      </c>
      <c r="BB3956" s="14">
        <v>0</v>
      </c>
      <c r="BC3956" s="14"/>
      <c r="BD3956" s="14"/>
      <c r="BE3956" s="14"/>
      <c r="BF3956" s="14"/>
      <c r="BG3956" s="14"/>
      <c r="BH3956" s="14">
        <f t="shared" si="10360"/>
        <v>0</v>
      </c>
      <c r="BI3956" s="14"/>
      <c r="BJ3956" s="14"/>
      <c r="BK3956" s="14"/>
      <c r="BL3956" s="14"/>
      <c r="BM3956" s="14"/>
      <c r="BN3956" s="14"/>
      <c r="BO3956" s="14"/>
      <c r="BP3956" s="14"/>
      <c r="BQ3956" s="14"/>
      <c r="BR3956" s="14">
        <v>0</v>
      </c>
      <c r="BS3956" s="14">
        <v>0</v>
      </c>
      <c r="BT3956" s="14">
        <v>6595</v>
      </c>
      <c r="BU3956" s="14">
        <v>6595</v>
      </c>
      <c r="BV3956" s="14">
        <v>4094</v>
      </c>
      <c r="BW3956" s="14">
        <f t="shared" si="10325"/>
        <v>1800</v>
      </c>
      <c r="BX3956" s="14">
        <v>600</v>
      </c>
      <c r="BY3956" s="14">
        <v>600</v>
      </c>
      <c r="BZ3956" s="14">
        <v>600</v>
      </c>
      <c r="CA3956" s="14">
        <f t="shared" si="10362"/>
        <v>5894</v>
      </c>
      <c r="CB3956" s="122">
        <f t="shared" si="10373"/>
        <v>89.370735405610318</v>
      </c>
    </row>
    <row r="3957" spans="1:80" ht="22.5" x14ac:dyDescent="0.25">
      <c r="A3957" s="4" t="s">
        <v>928</v>
      </c>
      <c r="B3957" s="4" t="s">
        <v>88</v>
      </c>
      <c r="C3957" s="4" t="s">
        <v>1631</v>
      </c>
      <c r="D3957" s="79" t="s">
        <v>1632</v>
      </c>
      <c r="E3957" s="89">
        <v>6139</v>
      </c>
      <c r="F3957" s="79" t="s">
        <v>1640</v>
      </c>
      <c r="G3957" s="75" t="s">
        <v>1906</v>
      </c>
      <c r="H3957" s="13" t="s">
        <v>65</v>
      </c>
      <c r="I3957" s="14">
        <v>4000</v>
      </c>
      <c r="J3957" s="14">
        <f t="shared" si="10361"/>
        <v>5500</v>
      </c>
      <c r="K3957" s="14">
        <v>5500</v>
      </c>
      <c r="L3957" s="14">
        <f t="shared" si="10364"/>
        <v>0</v>
      </c>
      <c r="M3957" s="14">
        <v>0</v>
      </c>
      <c r="N3957" s="14">
        <v>0</v>
      </c>
      <c r="O3957" s="14">
        <v>0</v>
      </c>
      <c r="P3957" s="14">
        <v>0</v>
      </c>
      <c r="Q3957" s="14">
        <v>0</v>
      </c>
      <c r="R3957" s="14">
        <v>0</v>
      </c>
      <c r="S3957" s="14"/>
      <c r="T3957" s="14"/>
      <c r="U3957" s="14"/>
      <c r="V3957" s="14"/>
      <c r="W3957" s="14"/>
      <c r="X3957" s="14">
        <f t="shared" si="10358"/>
        <v>0</v>
      </c>
      <c r="Y3957" s="14"/>
      <c r="Z3957" s="14"/>
      <c r="AA3957" s="14"/>
      <c r="AB3957" s="14"/>
      <c r="AC3957" s="14"/>
      <c r="AD3957" s="14"/>
      <c r="AE3957" s="14"/>
      <c r="AF3957" s="14"/>
      <c r="AG3957" s="14"/>
      <c r="AH3957" s="14">
        <v>0</v>
      </c>
      <c r="AI3957" s="14">
        <v>0</v>
      </c>
      <c r="AJ3957" s="14">
        <v>0</v>
      </c>
      <c r="AK3957" s="14"/>
      <c r="AL3957" s="14"/>
      <c r="AM3957" s="14"/>
      <c r="AN3957" s="14"/>
      <c r="AO3957" s="14"/>
      <c r="AP3957" s="14">
        <f t="shared" si="10359"/>
        <v>0</v>
      </c>
      <c r="AQ3957" s="14"/>
      <c r="AR3957" s="14"/>
      <c r="AS3957" s="14"/>
      <c r="AT3957" s="14"/>
      <c r="AU3957" s="14"/>
      <c r="AV3957" s="14"/>
      <c r="AW3957" s="14"/>
      <c r="AX3957" s="14"/>
      <c r="AY3957" s="14"/>
      <c r="AZ3957" s="14">
        <v>0</v>
      </c>
      <c r="BA3957" s="14">
        <v>0</v>
      </c>
      <c r="BB3957" s="14">
        <v>0</v>
      </c>
      <c r="BC3957" s="14"/>
      <c r="BD3957" s="14"/>
      <c r="BE3957" s="14"/>
      <c r="BF3957" s="14"/>
      <c r="BG3957" s="14"/>
      <c r="BH3957" s="14">
        <f t="shared" si="10360"/>
        <v>0</v>
      </c>
      <c r="BI3957" s="14"/>
      <c r="BJ3957" s="14"/>
      <c r="BK3957" s="14"/>
      <c r="BL3957" s="14"/>
      <c r="BM3957" s="14"/>
      <c r="BN3957" s="14"/>
      <c r="BO3957" s="14"/>
      <c r="BP3957" s="14"/>
      <c r="BQ3957" s="14"/>
      <c r="BR3957" s="14">
        <v>0</v>
      </c>
      <c r="BS3957" s="14">
        <v>0</v>
      </c>
      <c r="BT3957" s="14">
        <v>5500</v>
      </c>
      <c r="BU3957" s="14">
        <v>5500</v>
      </c>
      <c r="BV3957" s="14">
        <v>1400</v>
      </c>
      <c r="BW3957" s="14">
        <f t="shared" si="10325"/>
        <v>2800</v>
      </c>
      <c r="BX3957" s="14">
        <v>2000</v>
      </c>
      <c r="BY3957" s="14">
        <v>400</v>
      </c>
      <c r="BZ3957" s="14">
        <v>400</v>
      </c>
      <c r="CA3957" s="14">
        <f t="shared" si="10362"/>
        <v>4200</v>
      </c>
      <c r="CB3957" s="122">
        <f t="shared" si="10373"/>
        <v>76.363636363636374</v>
      </c>
    </row>
    <row r="3958" spans="1:80" ht="22.5" x14ac:dyDescent="0.25">
      <c r="A3958" s="1" t="s">
        <v>1</v>
      </c>
      <c r="B3958" s="1" t="s">
        <v>1</v>
      </c>
      <c r="C3958" s="1" t="s">
        <v>1</v>
      </c>
      <c r="D3958" s="78" t="s">
        <v>1</v>
      </c>
      <c r="E3958" s="78" t="s">
        <v>1</v>
      </c>
      <c r="F3958" s="78" t="s">
        <v>1</v>
      </c>
      <c r="G3958" s="2" t="s">
        <v>1</v>
      </c>
      <c r="H3958" s="10" t="s">
        <v>66</v>
      </c>
      <c r="I3958" s="11">
        <f>SUM(I3959)</f>
        <v>100</v>
      </c>
      <c r="J3958" s="11">
        <f t="shared" si="10361"/>
        <v>100</v>
      </c>
      <c r="K3958" s="11">
        <f t="shared" ref="K3958:Q3959" si="10408">SUM(K3959)</f>
        <v>100</v>
      </c>
      <c r="L3958" s="11">
        <f t="shared" si="10364"/>
        <v>0</v>
      </c>
      <c r="M3958" s="11">
        <f t="shared" si="10408"/>
        <v>0</v>
      </c>
      <c r="N3958" s="11">
        <f t="shared" si="10408"/>
        <v>0</v>
      </c>
      <c r="O3958" s="11">
        <f t="shared" si="10408"/>
        <v>0</v>
      </c>
      <c r="P3958" s="11">
        <f t="shared" si="10408"/>
        <v>0</v>
      </c>
      <c r="Q3958" s="11">
        <f t="shared" si="10408"/>
        <v>0</v>
      </c>
      <c r="R3958" s="11">
        <f t="shared" ref="R3958:AG3959" si="10409">SUM(R3959)</f>
        <v>0</v>
      </c>
      <c r="S3958" s="11">
        <f t="shared" si="10409"/>
        <v>0</v>
      </c>
      <c r="T3958" s="11">
        <f t="shared" si="10409"/>
        <v>0</v>
      </c>
      <c r="U3958" s="11">
        <f t="shared" si="10409"/>
        <v>0</v>
      </c>
      <c r="V3958" s="11">
        <f t="shared" si="10409"/>
        <v>0</v>
      </c>
      <c r="W3958" s="11">
        <f t="shared" si="10409"/>
        <v>0</v>
      </c>
      <c r="X3958" s="11">
        <f t="shared" si="10409"/>
        <v>0</v>
      </c>
      <c r="Y3958" s="11">
        <f t="shared" si="10409"/>
        <v>0</v>
      </c>
      <c r="Z3958" s="11">
        <f t="shared" si="10409"/>
        <v>0</v>
      </c>
      <c r="AA3958" s="11">
        <f t="shared" si="10409"/>
        <v>0</v>
      </c>
      <c r="AB3958" s="11">
        <f t="shared" si="10409"/>
        <v>0</v>
      </c>
      <c r="AC3958" s="11">
        <f t="shared" si="10409"/>
        <v>0</v>
      </c>
      <c r="AD3958" s="11">
        <f t="shared" si="10409"/>
        <v>0</v>
      </c>
      <c r="AE3958" s="11">
        <f t="shared" si="10409"/>
        <v>0</v>
      </c>
      <c r="AF3958" s="11">
        <f t="shared" si="10409"/>
        <v>0</v>
      </c>
      <c r="AG3958" s="11">
        <f t="shared" si="10409"/>
        <v>0</v>
      </c>
      <c r="AH3958" s="11">
        <v>0</v>
      </c>
      <c r="AI3958" s="11">
        <v>0</v>
      </c>
      <c r="AJ3958" s="11">
        <f t="shared" ref="AJ3958:AY3959" si="10410">SUM(AJ3959)</f>
        <v>0</v>
      </c>
      <c r="AK3958" s="11">
        <f t="shared" si="10410"/>
        <v>0</v>
      </c>
      <c r="AL3958" s="11">
        <f t="shared" si="10410"/>
        <v>0</v>
      </c>
      <c r="AM3958" s="11">
        <f t="shared" si="10410"/>
        <v>0</v>
      </c>
      <c r="AN3958" s="11">
        <f t="shared" si="10410"/>
        <v>0</v>
      </c>
      <c r="AO3958" s="11">
        <f t="shared" si="10410"/>
        <v>0</v>
      </c>
      <c r="AP3958" s="11">
        <f t="shared" si="10410"/>
        <v>0</v>
      </c>
      <c r="AQ3958" s="11">
        <f t="shared" si="10410"/>
        <v>0</v>
      </c>
      <c r="AR3958" s="11">
        <f t="shared" si="10410"/>
        <v>0</v>
      </c>
      <c r="AS3958" s="11">
        <f t="shared" si="10410"/>
        <v>0</v>
      </c>
      <c r="AT3958" s="11">
        <f t="shared" si="10410"/>
        <v>0</v>
      </c>
      <c r="AU3958" s="11">
        <f t="shared" si="10410"/>
        <v>0</v>
      </c>
      <c r="AV3958" s="11">
        <f t="shared" si="10410"/>
        <v>0</v>
      </c>
      <c r="AW3958" s="11">
        <f t="shared" si="10410"/>
        <v>0</v>
      </c>
      <c r="AX3958" s="11">
        <f t="shared" si="10410"/>
        <v>0</v>
      </c>
      <c r="AY3958" s="11">
        <f t="shared" si="10410"/>
        <v>0</v>
      </c>
      <c r="AZ3958" s="11">
        <v>0</v>
      </c>
      <c r="BA3958" s="11">
        <v>0</v>
      </c>
      <c r="BB3958" s="11">
        <f t="shared" ref="BB3958:BQ3959" si="10411">SUM(BB3959)</f>
        <v>0</v>
      </c>
      <c r="BC3958" s="11">
        <f t="shared" si="10411"/>
        <v>0</v>
      </c>
      <c r="BD3958" s="11">
        <f t="shared" si="10411"/>
        <v>0</v>
      </c>
      <c r="BE3958" s="11">
        <f t="shared" si="10411"/>
        <v>0</v>
      </c>
      <c r="BF3958" s="11">
        <f t="shared" si="10411"/>
        <v>0</v>
      </c>
      <c r="BG3958" s="11">
        <f t="shared" si="10411"/>
        <v>0</v>
      </c>
      <c r="BH3958" s="11">
        <f t="shared" si="10411"/>
        <v>0</v>
      </c>
      <c r="BI3958" s="11">
        <f t="shared" si="10411"/>
        <v>0</v>
      </c>
      <c r="BJ3958" s="11">
        <f t="shared" si="10411"/>
        <v>0</v>
      </c>
      <c r="BK3958" s="11">
        <f t="shared" si="10411"/>
        <v>0</v>
      </c>
      <c r="BL3958" s="11">
        <f t="shared" si="10411"/>
        <v>0</v>
      </c>
      <c r="BM3958" s="11">
        <f t="shared" si="10411"/>
        <v>0</v>
      </c>
      <c r="BN3958" s="11">
        <f t="shared" si="10411"/>
        <v>0</v>
      </c>
      <c r="BO3958" s="11">
        <f t="shared" si="10411"/>
        <v>0</v>
      </c>
      <c r="BP3958" s="11">
        <f t="shared" si="10411"/>
        <v>0</v>
      </c>
      <c r="BQ3958" s="11">
        <f t="shared" si="10411"/>
        <v>0</v>
      </c>
      <c r="BR3958" s="11">
        <v>0</v>
      </c>
      <c r="BS3958" s="11">
        <v>0</v>
      </c>
      <c r="BT3958" s="11">
        <f t="shared" ref="BT3958:BX3959" si="10412">SUM(BT3959)</f>
        <v>100</v>
      </c>
      <c r="BU3958" s="11">
        <f t="shared" si="10412"/>
        <v>100</v>
      </c>
      <c r="BV3958" s="11">
        <f t="shared" si="10412"/>
        <v>0</v>
      </c>
      <c r="BW3958" s="11">
        <f t="shared" si="10412"/>
        <v>0</v>
      </c>
      <c r="BX3958" s="11">
        <f t="shared" si="10412"/>
        <v>0</v>
      </c>
      <c r="BY3958" s="11">
        <f t="shared" ref="BY3958:BY3959" si="10413">SUM(BY3959)</f>
        <v>0</v>
      </c>
      <c r="BZ3958" s="11">
        <f t="shared" ref="BZ3958:BZ3959" si="10414">SUM(BZ3959)</f>
        <v>0</v>
      </c>
      <c r="CA3958" s="11">
        <f t="shared" si="10362"/>
        <v>0</v>
      </c>
      <c r="CB3958" s="123">
        <f t="shared" si="10373"/>
        <v>0</v>
      </c>
    </row>
    <row r="3959" spans="1:80" x14ac:dyDescent="0.25">
      <c r="A3959" s="4" t="s">
        <v>928</v>
      </c>
      <c r="B3959" s="4" t="s">
        <v>88</v>
      </c>
      <c r="C3959" s="4" t="s">
        <v>1631</v>
      </c>
      <c r="D3959" s="79" t="s">
        <v>1632</v>
      </c>
      <c r="E3959" s="78" t="s">
        <v>67</v>
      </c>
      <c r="F3959" s="78" t="s">
        <v>1</v>
      </c>
      <c r="G3959" s="2" t="s">
        <v>1</v>
      </c>
      <c r="H3959" s="2" t="s">
        <v>68</v>
      </c>
      <c r="I3959" s="12">
        <f>SUM(I3960)</f>
        <v>100</v>
      </c>
      <c r="J3959" s="12">
        <f t="shared" si="10361"/>
        <v>100</v>
      </c>
      <c r="K3959" s="12">
        <f t="shared" si="10408"/>
        <v>100</v>
      </c>
      <c r="L3959" s="12">
        <f t="shared" si="10364"/>
        <v>0</v>
      </c>
      <c r="M3959" s="12">
        <f t="shared" si="10408"/>
        <v>0</v>
      </c>
      <c r="N3959" s="12">
        <f t="shared" si="10408"/>
        <v>0</v>
      </c>
      <c r="O3959" s="12">
        <f t="shared" si="10408"/>
        <v>0</v>
      </c>
      <c r="P3959" s="12">
        <f t="shared" si="10408"/>
        <v>0</v>
      </c>
      <c r="Q3959" s="12">
        <f t="shared" si="10408"/>
        <v>0</v>
      </c>
      <c r="R3959" s="12">
        <f t="shared" si="10409"/>
        <v>0</v>
      </c>
      <c r="S3959" s="12">
        <f t="shared" ref="S3959:AG3959" si="10415">SUM(S3960)</f>
        <v>0</v>
      </c>
      <c r="T3959" s="12">
        <f t="shared" si="10415"/>
        <v>0</v>
      </c>
      <c r="U3959" s="12">
        <f t="shared" si="10415"/>
        <v>0</v>
      </c>
      <c r="V3959" s="12">
        <f t="shared" si="10415"/>
        <v>0</v>
      </c>
      <c r="W3959" s="12">
        <f t="shared" si="10415"/>
        <v>0</v>
      </c>
      <c r="X3959" s="12">
        <f t="shared" si="10415"/>
        <v>0</v>
      </c>
      <c r="Y3959" s="12">
        <f t="shared" si="10415"/>
        <v>0</v>
      </c>
      <c r="Z3959" s="12">
        <f t="shared" si="10415"/>
        <v>0</v>
      </c>
      <c r="AA3959" s="12">
        <f t="shared" si="10415"/>
        <v>0</v>
      </c>
      <c r="AB3959" s="12">
        <f t="shared" si="10415"/>
        <v>0</v>
      </c>
      <c r="AC3959" s="12">
        <f t="shared" si="10415"/>
        <v>0</v>
      </c>
      <c r="AD3959" s="12">
        <f t="shared" si="10415"/>
        <v>0</v>
      </c>
      <c r="AE3959" s="12">
        <f t="shared" si="10415"/>
        <v>0</v>
      </c>
      <c r="AF3959" s="12">
        <f t="shared" si="10415"/>
        <v>0</v>
      </c>
      <c r="AG3959" s="12">
        <f t="shared" si="10415"/>
        <v>0</v>
      </c>
      <c r="AH3959" s="12">
        <v>0</v>
      </c>
      <c r="AI3959" s="12">
        <v>0</v>
      </c>
      <c r="AJ3959" s="12">
        <f t="shared" si="10410"/>
        <v>0</v>
      </c>
      <c r="AK3959" s="12">
        <f t="shared" ref="AK3959:AY3959" si="10416">SUM(AK3960)</f>
        <v>0</v>
      </c>
      <c r="AL3959" s="12">
        <f t="shared" si="10416"/>
        <v>0</v>
      </c>
      <c r="AM3959" s="12">
        <f t="shared" si="10416"/>
        <v>0</v>
      </c>
      <c r="AN3959" s="12">
        <f t="shared" si="10416"/>
        <v>0</v>
      </c>
      <c r="AO3959" s="12">
        <f t="shared" si="10416"/>
        <v>0</v>
      </c>
      <c r="AP3959" s="12">
        <f t="shared" si="10416"/>
        <v>0</v>
      </c>
      <c r="AQ3959" s="12">
        <f t="shared" si="10416"/>
        <v>0</v>
      </c>
      <c r="AR3959" s="12">
        <f t="shared" si="10416"/>
        <v>0</v>
      </c>
      <c r="AS3959" s="12">
        <f t="shared" si="10416"/>
        <v>0</v>
      </c>
      <c r="AT3959" s="12">
        <f t="shared" si="10416"/>
        <v>0</v>
      </c>
      <c r="AU3959" s="12">
        <f t="shared" si="10416"/>
        <v>0</v>
      </c>
      <c r="AV3959" s="12">
        <f t="shared" si="10416"/>
        <v>0</v>
      </c>
      <c r="AW3959" s="12">
        <f t="shared" si="10416"/>
        <v>0</v>
      </c>
      <c r="AX3959" s="12">
        <f t="shared" si="10416"/>
        <v>0</v>
      </c>
      <c r="AY3959" s="12">
        <f t="shared" si="10416"/>
        <v>0</v>
      </c>
      <c r="AZ3959" s="12">
        <v>0</v>
      </c>
      <c r="BA3959" s="12">
        <v>0</v>
      </c>
      <c r="BB3959" s="12">
        <f t="shared" si="10411"/>
        <v>0</v>
      </c>
      <c r="BC3959" s="12">
        <f t="shared" ref="BC3959:BQ3959" si="10417">SUM(BC3960)</f>
        <v>0</v>
      </c>
      <c r="BD3959" s="12">
        <f t="shared" si="10417"/>
        <v>0</v>
      </c>
      <c r="BE3959" s="12">
        <f t="shared" si="10417"/>
        <v>0</v>
      </c>
      <c r="BF3959" s="12">
        <f t="shared" si="10417"/>
        <v>0</v>
      </c>
      <c r="BG3959" s="12">
        <f t="shared" si="10417"/>
        <v>0</v>
      </c>
      <c r="BH3959" s="12">
        <f t="shared" si="10417"/>
        <v>0</v>
      </c>
      <c r="BI3959" s="12">
        <f t="shared" si="10417"/>
        <v>0</v>
      </c>
      <c r="BJ3959" s="12">
        <f t="shared" si="10417"/>
        <v>0</v>
      </c>
      <c r="BK3959" s="12">
        <f t="shared" si="10417"/>
        <v>0</v>
      </c>
      <c r="BL3959" s="12">
        <f t="shared" si="10417"/>
        <v>0</v>
      </c>
      <c r="BM3959" s="12">
        <f t="shared" si="10417"/>
        <v>0</v>
      </c>
      <c r="BN3959" s="12">
        <f t="shared" si="10417"/>
        <v>0</v>
      </c>
      <c r="BO3959" s="12">
        <f t="shared" si="10417"/>
        <v>0</v>
      </c>
      <c r="BP3959" s="12">
        <f t="shared" si="10417"/>
        <v>0</v>
      </c>
      <c r="BQ3959" s="12">
        <f t="shared" si="10417"/>
        <v>0</v>
      </c>
      <c r="BR3959" s="12">
        <v>0</v>
      </c>
      <c r="BS3959" s="12">
        <v>0</v>
      </c>
      <c r="BT3959" s="12">
        <f t="shared" si="10412"/>
        <v>100</v>
      </c>
      <c r="BU3959" s="12">
        <f t="shared" si="10412"/>
        <v>100</v>
      </c>
      <c r="BV3959" s="12">
        <f t="shared" si="10412"/>
        <v>0</v>
      </c>
      <c r="BW3959" s="12">
        <f t="shared" si="10412"/>
        <v>0</v>
      </c>
      <c r="BX3959" s="12">
        <f t="shared" si="10412"/>
        <v>0</v>
      </c>
      <c r="BY3959" s="12">
        <f t="shared" si="10413"/>
        <v>0</v>
      </c>
      <c r="BZ3959" s="12">
        <f t="shared" si="10414"/>
        <v>0</v>
      </c>
      <c r="CA3959" s="12">
        <f t="shared" si="10362"/>
        <v>0</v>
      </c>
      <c r="CB3959" s="124">
        <f t="shared" si="10373"/>
        <v>0</v>
      </c>
    </row>
    <row r="3960" spans="1:80" x14ac:dyDescent="0.25">
      <c r="A3960" s="4" t="s">
        <v>928</v>
      </c>
      <c r="B3960" s="4" t="s">
        <v>88</v>
      </c>
      <c r="C3960" s="4" t="s">
        <v>1631</v>
      </c>
      <c r="D3960" s="79" t="s">
        <v>1632</v>
      </c>
      <c r="E3960" s="89">
        <v>6148</v>
      </c>
      <c r="F3960" s="79"/>
      <c r="G3960" s="75" t="s">
        <v>1906</v>
      </c>
      <c r="H3960" s="13" t="s">
        <v>76</v>
      </c>
      <c r="I3960" s="14">
        <v>100</v>
      </c>
      <c r="J3960" s="14">
        <f t="shared" si="10361"/>
        <v>100</v>
      </c>
      <c r="K3960" s="14">
        <v>100</v>
      </c>
      <c r="L3960" s="14">
        <f t="shared" si="10364"/>
        <v>0</v>
      </c>
      <c r="M3960" s="14">
        <v>0</v>
      </c>
      <c r="N3960" s="14">
        <v>0</v>
      </c>
      <c r="O3960" s="14">
        <v>0</v>
      </c>
      <c r="P3960" s="14">
        <v>0</v>
      </c>
      <c r="Q3960" s="14">
        <v>0</v>
      </c>
      <c r="R3960" s="14">
        <v>0</v>
      </c>
      <c r="S3960" s="14"/>
      <c r="T3960" s="14"/>
      <c r="U3960" s="14"/>
      <c r="V3960" s="14"/>
      <c r="W3960" s="14"/>
      <c r="X3960" s="14">
        <f t="shared" si="10358"/>
        <v>0</v>
      </c>
      <c r="Y3960" s="14"/>
      <c r="Z3960" s="14"/>
      <c r="AA3960" s="14"/>
      <c r="AB3960" s="14"/>
      <c r="AC3960" s="14"/>
      <c r="AD3960" s="14"/>
      <c r="AE3960" s="14"/>
      <c r="AF3960" s="14"/>
      <c r="AG3960" s="14"/>
      <c r="AH3960" s="14">
        <v>0</v>
      </c>
      <c r="AI3960" s="14">
        <v>0</v>
      </c>
      <c r="AJ3960" s="14">
        <v>0</v>
      </c>
      <c r="AK3960" s="14"/>
      <c r="AL3960" s="14"/>
      <c r="AM3960" s="14"/>
      <c r="AN3960" s="14"/>
      <c r="AO3960" s="14"/>
      <c r="AP3960" s="14">
        <f t="shared" si="10359"/>
        <v>0</v>
      </c>
      <c r="AQ3960" s="14"/>
      <c r="AR3960" s="14"/>
      <c r="AS3960" s="14"/>
      <c r="AT3960" s="14"/>
      <c r="AU3960" s="14"/>
      <c r="AV3960" s="14"/>
      <c r="AW3960" s="14"/>
      <c r="AX3960" s="14"/>
      <c r="AY3960" s="14"/>
      <c r="AZ3960" s="14">
        <v>0</v>
      </c>
      <c r="BA3960" s="14">
        <v>0</v>
      </c>
      <c r="BB3960" s="14">
        <v>0</v>
      </c>
      <c r="BC3960" s="14"/>
      <c r="BD3960" s="14"/>
      <c r="BE3960" s="14"/>
      <c r="BF3960" s="14"/>
      <c r="BG3960" s="14"/>
      <c r="BH3960" s="14">
        <f t="shared" si="10360"/>
        <v>0</v>
      </c>
      <c r="BI3960" s="14"/>
      <c r="BJ3960" s="14"/>
      <c r="BK3960" s="14"/>
      <c r="BL3960" s="14"/>
      <c r="BM3960" s="14"/>
      <c r="BN3960" s="14"/>
      <c r="BO3960" s="14"/>
      <c r="BP3960" s="14"/>
      <c r="BQ3960" s="14"/>
      <c r="BR3960" s="14">
        <v>0</v>
      </c>
      <c r="BS3960" s="14">
        <v>0</v>
      </c>
      <c r="BT3960" s="14">
        <v>100</v>
      </c>
      <c r="BU3960" s="14">
        <v>100</v>
      </c>
      <c r="BV3960" s="14">
        <v>0</v>
      </c>
      <c r="BW3960" s="14">
        <f t="shared" si="10325"/>
        <v>0</v>
      </c>
      <c r="BX3960" s="14"/>
      <c r="BY3960" s="14"/>
      <c r="BZ3960" s="14"/>
      <c r="CA3960" s="14">
        <f t="shared" si="10362"/>
        <v>0</v>
      </c>
      <c r="CB3960" s="122">
        <f t="shared" si="10373"/>
        <v>0</v>
      </c>
    </row>
    <row r="3961" spans="1:80" ht="22.5" x14ac:dyDescent="0.25">
      <c r="A3961" s="1" t="s">
        <v>1</v>
      </c>
      <c r="B3961" s="1" t="s">
        <v>1</v>
      </c>
      <c r="C3961" s="1" t="s">
        <v>1</v>
      </c>
      <c r="D3961" s="78" t="s">
        <v>1</v>
      </c>
      <c r="E3961" s="78" t="s">
        <v>1</v>
      </c>
      <c r="F3961" s="78" t="s">
        <v>1</v>
      </c>
      <c r="G3961" s="2" t="s">
        <v>1</v>
      </c>
      <c r="H3961" s="10" t="s">
        <v>77</v>
      </c>
      <c r="I3961" s="11">
        <f>SUM(I3962)</f>
        <v>40000</v>
      </c>
      <c r="J3961" s="11">
        <f t="shared" si="10361"/>
        <v>38000</v>
      </c>
      <c r="K3961" s="11">
        <f t="shared" ref="K3961:Q3961" si="10418">SUM(K3962)</f>
        <v>30000</v>
      </c>
      <c r="L3961" s="11">
        <f t="shared" si="10364"/>
        <v>8000</v>
      </c>
      <c r="M3961" s="11">
        <f t="shared" si="10418"/>
        <v>8000</v>
      </c>
      <c r="N3961" s="11">
        <f t="shared" si="10418"/>
        <v>0</v>
      </c>
      <c r="O3961" s="11">
        <f t="shared" si="10418"/>
        <v>0</v>
      </c>
      <c r="P3961" s="11">
        <f t="shared" si="10418"/>
        <v>0</v>
      </c>
      <c r="Q3961" s="11">
        <f t="shared" si="10418"/>
        <v>0</v>
      </c>
      <c r="R3961" s="11">
        <f t="shared" ref="R3961:AG3961" si="10419">SUM(R3962)</f>
        <v>0</v>
      </c>
      <c r="S3961" s="11">
        <f t="shared" si="10419"/>
        <v>0</v>
      </c>
      <c r="T3961" s="11">
        <f t="shared" si="10419"/>
        <v>0</v>
      </c>
      <c r="U3961" s="11">
        <f t="shared" si="10419"/>
        <v>0</v>
      </c>
      <c r="V3961" s="11">
        <f t="shared" si="10419"/>
        <v>0</v>
      </c>
      <c r="W3961" s="11">
        <f t="shared" si="10419"/>
        <v>0</v>
      </c>
      <c r="X3961" s="11">
        <f t="shared" si="10419"/>
        <v>0</v>
      </c>
      <c r="Y3961" s="11">
        <f t="shared" si="10419"/>
        <v>0</v>
      </c>
      <c r="Z3961" s="11">
        <f t="shared" si="10419"/>
        <v>0</v>
      </c>
      <c r="AA3961" s="11">
        <f t="shared" si="10419"/>
        <v>0</v>
      </c>
      <c r="AB3961" s="11">
        <f t="shared" si="10419"/>
        <v>0</v>
      </c>
      <c r="AC3961" s="11">
        <f t="shared" si="10419"/>
        <v>0</v>
      </c>
      <c r="AD3961" s="11">
        <f t="shared" si="10419"/>
        <v>0</v>
      </c>
      <c r="AE3961" s="11">
        <f t="shared" si="10419"/>
        <v>0</v>
      </c>
      <c r="AF3961" s="11">
        <f t="shared" si="10419"/>
        <v>0</v>
      </c>
      <c r="AG3961" s="11">
        <f t="shared" si="10419"/>
        <v>0</v>
      </c>
      <c r="AH3961" s="11">
        <v>0</v>
      </c>
      <c r="AI3961" s="11">
        <v>0</v>
      </c>
      <c r="AJ3961" s="11">
        <f t="shared" ref="AJ3961:AY3961" si="10420">SUM(AJ3962)</f>
        <v>0</v>
      </c>
      <c r="AK3961" s="11">
        <f t="shared" si="10420"/>
        <v>0</v>
      </c>
      <c r="AL3961" s="11">
        <f t="shared" si="10420"/>
        <v>0</v>
      </c>
      <c r="AM3961" s="11">
        <f t="shared" si="10420"/>
        <v>0</v>
      </c>
      <c r="AN3961" s="11">
        <f t="shared" si="10420"/>
        <v>0</v>
      </c>
      <c r="AO3961" s="11">
        <f t="shared" si="10420"/>
        <v>0</v>
      </c>
      <c r="AP3961" s="11">
        <f t="shared" si="10420"/>
        <v>0</v>
      </c>
      <c r="AQ3961" s="11">
        <f t="shared" si="10420"/>
        <v>0</v>
      </c>
      <c r="AR3961" s="11">
        <f t="shared" si="10420"/>
        <v>0</v>
      </c>
      <c r="AS3961" s="11">
        <f t="shared" si="10420"/>
        <v>0</v>
      </c>
      <c r="AT3961" s="11">
        <f t="shared" si="10420"/>
        <v>0</v>
      </c>
      <c r="AU3961" s="11">
        <f t="shared" si="10420"/>
        <v>0</v>
      </c>
      <c r="AV3961" s="11">
        <f t="shared" si="10420"/>
        <v>0</v>
      </c>
      <c r="AW3961" s="11">
        <f t="shared" si="10420"/>
        <v>0</v>
      </c>
      <c r="AX3961" s="11">
        <f t="shared" si="10420"/>
        <v>0</v>
      </c>
      <c r="AY3961" s="11">
        <f t="shared" si="10420"/>
        <v>0</v>
      </c>
      <c r="AZ3961" s="11">
        <v>0</v>
      </c>
      <c r="BA3961" s="11">
        <v>0</v>
      </c>
      <c r="BB3961" s="11">
        <f t="shared" ref="BB3961:BQ3961" si="10421">SUM(BB3962)</f>
        <v>0</v>
      </c>
      <c r="BC3961" s="11">
        <f t="shared" si="10421"/>
        <v>0</v>
      </c>
      <c r="BD3961" s="11">
        <f t="shared" si="10421"/>
        <v>0</v>
      </c>
      <c r="BE3961" s="11">
        <f t="shared" si="10421"/>
        <v>0</v>
      </c>
      <c r="BF3961" s="11">
        <f t="shared" si="10421"/>
        <v>0</v>
      </c>
      <c r="BG3961" s="11">
        <f t="shared" si="10421"/>
        <v>0</v>
      </c>
      <c r="BH3961" s="11">
        <f t="shared" si="10421"/>
        <v>0</v>
      </c>
      <c r="BI3961" s="11">
        <f t="shared" si="10421"/>
        <v>0</v>
      </c>
      <c r="BJ3961" s="11">
        <f t="shared" si="10421"/>
        <v>0</v>
      </c>
      <c r="BK3961" s="11">
        <f t="shared" si="10421"/>
        <v>0</v>
      </c>
      <c r="BL3961" s="11">
        <f t="shared" si="10421"/>
        <v>0</v>
      </c>
      <c r="BM3961" s="11">
        <f t="shared" si="10421"/>
        <v>0</v>
      </c>
      <c r="BN3961" s="11">
        <f t="shared" si="10421"/>
        <v>0</v>
      </c>
      <c r="BO3961" s="11">
        <f t="shared" si="10421"/>
        <v>0</v>
      </c>
      <c r="BP3961" s="11">
        <f t="shared" si="10421"/>
        <v>0</v>
      </c>
      <c r="BQ3961" s="11">
        <f t="shared" si="10421"/>
        <v>0</v>
      </c>
      <c r="BR3961" s="11">
        <v>0</v>
      </c>
      <c r="BS3961" s="11">
        <v>0</v>
      </c>
      <c r="BT3961" s="11">
        <f t="shared" ref="BT3961:BX3961" si="10422">SUM(BT3962)</f>
        <v>70000</v>
      </c>
      <c r="BU3961" s="11">
        <f t="shared" si="10422"/>
        <v>70000</v>
      </c>
      <c r="BV3961" s="11">
        <f t="shared" si="10422"/>
        <v>37000</v>
      </c>
      <c r="BW3961" s="11">
        <f t="shared" si="10422"/>
        <v>12000</v>
      </c>
      <c r="BX3961" s="11">
        <f t="shared" si="10422"/>
        <v>12000</v>
      </c>
      <c r="BY3961" s="11">
        <f t="shared" ref="BY3961" si="10423">SUM(BY3962)</f>
        <v>0</v>
      </c>
      <c r="BZ3961" s="11">
        <f t="shared" ref="BZ3961" si="10424">SUM(BZ3962)</f>
        <v>0</v>
      </c>
      <c r="CA3961" s="11">
        <f t="shared" si="10362"/>
        <v>49000</v>
      </c>
      <c r="CB3961" s="123">
        <f t="shared" si="10373"/>
        <v>70</v>
      </c>
    </row>
    <row r="3962" spans="1:80" x14ac:dyDescent="0.25">
      <c r="A3962" s="4" t="s">
        <v>928</v>
      </c>
      <c r="B3962" s="4" t="s">
        <v>88</v>
      </c>
      <c r="C3962" s="4" t="s">
        <v>1631</v>
      </c>
      <c r="D3962" s="79" t="s">
        <v>1632</v>
      </c>
      <c r="E3962" s="78" t="s">
        <v>78</v>
      </c>
      <c r="F3962" s="78" t="s">
        <v>1</v>
      </c>
      <c r="G3962" s="2" t="s">
        <v>1</v>
      </c>
      <c r="H3962" s="2" t="s">
        <v>79</v>
      </c>
      <c r="I3962" s="12">
        <f>SUM(I3963:I3964)</f>
        <v>40000</v>
      </c>
      <c r="J3962" s="12">
        <f t="shared" si="10361"/>
        <v>38000</v>
      </c>
      <c r="K3962" s="12">
        <f t="shared" ref="K3962" si="10425">SUM(K3963:K3964)</f>
        <v>30000</v>
      </c>
      <c r="L3962" s="12">
        <f t="shared" si="10364"/>
        <v>8000</v>
      </c>
      <c r="M3962" s="12">
        <f t="shared" ref="M3962:Q3962" si="10426">SUM(M3963:M3964)</f>
        <v>8000</v>
      </c>
      <c r="N3962" s="12">
        <f t="shared" si="10426"/>
        <v>0</v>
      </c>
      <c r="O3962" s="12">
        <f t="shared" si="10426"/>
        <v>0</v>
      </c>
      <c r="P3962" s="12">
        <f t="shared" si="10426"/>
        <v>0</v>
      </c>
      <c r="Q3962" s="12">
        <f t="shared" si="10426"/>
        <v>0</v>
      </c>
      <c r="R3962" s="12">
        <f t="shared" ref="R3962:AG3962" si="10427">SUM(R3963:R3964)</f>
        <v>0</v>
      </c>
      <c r="S3962" s="12">
        <f t="shared" si="10427"/>
        <v>0</v>
      </c>
      <c r="T3962" s="12">
        <f t="shared" si="10427"/>
        <v>0</v>
      </c>
      <c r="U3962" s="12">
        <f t="shared" si="10427"/>
        <v>0</v>
      </c>
      <c r="V3962" s="12">
        <f t="shared" si="10427"/>
        <v>0</v>
      </c>
      <c r="W3962" s="12">
        <f t="shared" si="10427"/>
        <v>0</v>
      </c>
      <c r="X3962" s="12">
        <f t="shared" ref="X3962" si="10428">SUM(X3963:X3964)</f>
        <v>0</v>
      </c>
      <c r="Y3962" s="12">
        <f t="shared" si="10427"/>
        <v>0</v>
      </c>
      <c r="Z3962" s="12">
        <f t="shared" si="10427"/>
        <v>0</v>
      </c>
      <c r="AA3962" s="12">
        <f t="shared" si="10427"/>
        <v>0</v>
      </c>
      <c r="AB3962" s="12">
        <f t="shared" si="10427"/>
        <v>0</v>
      </c>
      <c r="AC3962" s="12">
        <f t="shared" si="10427"/>
        <v>0</v>
      </c>
      <c r="AD3962" s="12">
        <f t="shared" si="10427"/>
        <v>0</v>
      </c>
      <c r="AE3962" s="12">
        <f t="shared" si="10427"/>
        <v>0</v>
      </c>
      <c r="AF3962" s="12">
        <f t="shared" si="10427"/>
        <v>0</v>
      </c>
      <c r="AG3962" s="12">
        <f t="shared" si="10427"/>
        <v>0</v>
      </c>
      <c r="AH3962" s="12">
        <v>0</v>
      </c>
      <c r="AI3962" s="12">
        <v>0</v>
      </c>
      <c r="AJ3962" s="12">
        <f t="shared" ref="AJ3962:AY3962" si="10429">SUM(AJ3963:AJ3964)</f>
        <v>0</v>
      </c>
      <c r="AK3962" s="12">
        <f t="shared" si="10429"/>
        <v>0</v>
      </c>
      <c r="AL3962" s="12">
        <f t="shared" si="10429"/>
        <v>0</v>
      </c>
      <c r="AM3962" s="12">
        <f t="shared" si="10429"/>
        <v>0</v>
      </c>
      <c r="AN3962" s="12">
        <f t="shared" si="10429"/>
        <v>0</v>
      </c>
      <c r="AO3962" s="12">
        <f t="shared" si="10429"/>
        <v>0</v>
      </c>
      <c r="AP3962" s="12">
        <f t="shared" ref="AP3962" si="10430">SUM(AP3963:AP3964)</f>
        <v>0</v>
      </c>
      <c r="AQ3962" s="12">
        <f t="shared" si="10429"/>
        <v>0</v>
      </c>
      <c r="AR3962" s="12">
        <f t="shared" si="10429"/>
        <v>0</v>
      </c>
      <c r="AS3962" s="12">
        <f t="shared" si="10429"/>
        <v>0</v>
      </c>
      <c r="AT3962" s="12">
        <f t="shared" si="10429"/>
        <v>0</v>
      </c>
      <c r="AU3962" s="12">
        <f t="shared" si="10429"/>
        <v>0</v>
      </c>
      <c r="AV3962" s="12">
        <f t="shared" si="10429"/>
        <v>0</v>
      </c>
      <c r="AW3962" s="12">
        <f t="shared" si="10429"/>
        <v>0</v>
      </c>
      <c r="AX3962" s="12">
        <f t="shared" si="10429"/>
        <v>0</v>
      </c>
      <c r="AY3962" s="12">
        <f t="shared" si="10429"/>
        <v>0</v>
      </c>
      <c r="AZ3962" s="12">
        <v>0</v>
      </c>
      <c r="BA3962" s="12">
        <v>0</v>
      </c>
      <c r="BB3962" s="12">
        <f t="shared" ref="BB3962:BQ3962" si="10431">SUM(BB3963:BB3964)</f>
        <v>0</v>
      </c>
      <c r="BC3962" s="12">
        <f t="shared" si="10431"/>
        <v>0</v>
      </c>
      <c r="BD3962" s="12">
        <f t="shared" si="10431"/>
        <v>0</v>
      </c>
      <c r="BE3962" s="12">
        <f t="shared" si="10431"/>
        <v>0</v>
      </c>
      <c r="BF3962" s="12">
        <f t="shared" si="10431"/>
        <v>0</v>
      </c>
      <c r="BG3962" s="12">
        <f t="shared" si="10431"/>
        <v>0</v>
      </c>
      <c r="BH3962" s="12">
        <f t="shared" ref="BH3962" si="10432">SUM(BH3963:BH3964)</f>
        <v>0</v>
      </c>
      <c r="BI3962" s="12">
        <f t="shared" si="10431"/>
        <v>0</v>
      </c>
      <c r="BJ3962" s="12">
        <f t="shared" si="10431"/>
        <v>0</v>
      </c>
      <c r="BK3962" s="12">
        <f t="shared" si="10431"/>
        <v>0</v>
      </c>
      <c r="BL3962" s="12">
        <f t="shared" si="10431"/>
        <v>0</v>
      </c>
      <c r="BM3962" s="12">
        <f t="shared" si="10431"/>
        <v>0</v>
      </c>
      <c r="BN3962" s="12">
        <f t="shared" si="10431"/>
        <v>0</v>
      </c>
      <c r="BO3962" s="12">
        <f t="shared" si="10431"/>
        <v>0</v>
      </c>
      <c r="BP3962" s="12">
        <f t="shared" si="10431"/>
        <v>0</v>
      </c>
      <c r="BQ3962" s="12">
        <f t="shared" si="10431"/>
        <v>0</v>
      </c>
      <c r="BR3962" s="12">
        <v>0</v>
      </c>
      <c r="BS3962" s="12">
        <v>0</v>
      </c>
      <c r="BT3962" s="12">
        <f t="shared" ref="BT3962:BZ3962" si="10433">SUM(BT3963:BT3964)</f>
        <v>70000</v>
      </c>
      <c r="BU3962" s="12">
        <f t="shared" si="10433"/>
        <v>70000</v>
      </c>
      <c r="BV3962" s="12">
        <f t="shared" si="10433"/>
        <v>37000</v>
      </c>
      <c r="BW3962" s="12">
        <f t="shared" si="10433"/>
        <v>12000</v>
      </c>
      <c r="BX3962" s="12">
        <f t="shared" si="10433"/>
        <v>12000</v>
      </c>
      <c r="BY3962" s="12">
        <f t="shared" si="10433"/>
        <v>0</v>
      </c>
      <c r="BZ3962" s="12">
        <f t="shared" si="10433"/>
        <v>0</v>
      </c>
      <c r="CA3962" s="12">
        <f t="shared" si="10362"/>
        <v>49000</v>
      </c>
      <c r="CB3962" s="124">
        <f t="shared" si="10373"/>
        <v>70</v>
      </c>
    </row>
    <row r="3963" spans="1:80" x14ac:dyDescent="0.25">
      <c r="A3963" s="4" t="s">
        <v>928</v>
      </c>
      <c r="B3963" s="4" t="s">
        <v>88</v>
      </c>
      <c r="C3963" s="4" t="s">
        <v>1631</v>
      </c>
      <c r="D3963" s="79" t="s">
        <v>1632</v>
      </c>
      <c r="E3963" s="89">
        <v>8213</v>
      </c>
      <c r="F3963" s="79"/>
      <c r="G3963" s="75" t="s">
        <v>1906</v>
      </c>
      <c r="H3963" s="13" t="s">
        <v>81</v>
      </c>
      <c r="I3963" s="14">
        <v>29000</v>
      </c>
      <c r="J3963" s="14">
        <f t="shared" si="10361"/>
        <v>25000</v>
      </c>
      <c r="K3963" s="14">
        <v>20000</v>
      </c>
      <c r="L3963" s="14">
        <f t="shared" si="10364"/>
        <v>5000</v>
      </c>
      <c r="M3963" s="14">
        <v>5000</v>
      </c>
      <c r="N3963" s="14">
        <v>0</v>
      </c>
      <c r="O3963" s="14">
        <v>0</v>
      </c>
      <c r="P3963" s="14">
        <v>0</v>
      </c>
      <c r="Q3963" s="14">
        <v>0</v>
      </c>
      <c r="R3963" s="14">
        <v>0</v>
      </c>
      <c r="S3963" s="14"/>
      <c r="T3963" s="14"/>
      <c r="U3963" s="14"/>
      <c r="V3963" s="14"/>
      <c r="W3963" s="14"/>
      <c r="X3963" s="14">
        <f t="shared" si="10358"/>
        <v>0</v>
      </c>
      <c r="Y3963" s="14"/>
      <c r="Z3963" s="14"/>
      <c r="AA3963" s="14"/>
      <c r="AB3963" s="14"/>
      <c r="AC3963" s="14"/>
      <c r="AD3963" s="14"/>
      <c r="AE3963" s="14"/>
      <c r="AF3963" s="14"/>
      <c r="AG3963" s="14"/>
      <c r="AH3963" s="14">
        <v>0</v>
      </c>
      <c r="AI3963" s="14">
        <v>0</v>
      </c>
      <c r="AJ3963" s="14">
        <v>0</v>
      </c>
      <c r="AK3963" s="14"/>
      <c r="AL3963" s="14"/>
      <c r="AM3963" s="14"/>
      <c r="AN3963" s="14"/>
      <c r="AO3963" s="14"/>
      <c r="AP3963" s="14">
        <f t="shared" si="10359"/>
        <v>0</v>
      </c>
      <c r="AQ3963" s="14"/>
      <c r="AR3963" s="14"/>
      <c r="AS3963" s="14"/>
      <c r="AT3963" s="14"/>
      <c r="AU3963" s="14"/>
      <c r="AV3963" s="14"/>
      <c r="AW3963" s="14"/>
      <c r="AX3963" s="14"/>
      <c r="AY3963" s="14"/>
      <c r="AZ3963" s="14">
        <v>0</v>
      </c>
      <c r="BA3963" s="14">
        <v>0</v>
      </c>
      <c r="BB3963" s="14">
        <v>0</v>
      </c>
      <c r="BC3963" s="14"/>
      <c r="BD3963" s="14"/>
      <c r="BE3963" s="14"/>
      <c r="BF3963" s="14"/>
      <c r="BG3963" s="14"/>
      <c r="BH3963" s="14">
        <f t="shared" si="10360"/>
        <v>0</v>
      </c>
      <c r="BI3963" s="14"/>
      <c r="BJ3963" s="14"/>
      <c r="BK3963" s="14"/>
      <c r="BL3963" s="14"/>
      <c r="BM3963" s="14"/>
      <c r="BN3963" s="14"/>
      <c r="BO3963" s="14"/>
      <c r="BP3963" s="14"/>
      <c r="BQ3963" s="14"/>
      <c r="BR3963" s="14">
        <v>0</v>
      </c>
      <c r="BS3963" s="14">
        <v>0</v>
      </c>
      <c r="BT3963" s="14">
        <v>30000</v>
      </c>
      <c r="BU3963" s="14">
        <v>30000</v>
      </c>
      <c r="BV3963" s="14">
        <v>17000</v>
      </c>
      <c r="BW3963" s="14">
        <f t="shared" si="10325"/>
        <v>7000</v>
      </c>
      <c r="BX3963" s="14">
        <v>7000</v>
      </c>
      <c r="BY3963" s="14"/>
      <c r="BZ3963" s="14"/>
      <c r="CA3963" s="14">
        <f t="shared" si="10362"/>
        <v>24000</v>
      </c>
      <c r="CB3963" s="122">
        <f t="shared" si="10373"/>
        <v>80</v>
      </c>
    </row>
    <row r="3964" spans="1:80" x14ac:dyDescent="0.25">
      <c r="A3964" s="4" t="s">
        <v>928</v>
      </c>
      <c r="B3964" s="4" t="s">
        <v>88</v>
      </c>
      <c r="C3964" s="4" t="s">
        <v>1631</v>
      </c>
      <c r="D3964" s="79" t="s">
        <v>1632</v>
      </c>
      <c r="E3964" s="89">
        <v>8216</v>
      </c>
      <c r="F3964" s="79"/>
      <c r="G3964" s="75" t="s">
        <v>1906</v>
      </c>
      <c r="H3964" s="13" t="s">
        <v>319</v>
      </c>
      <c r="I3964" s="14">
        <v>11000</v>
      </c>
      <c r="J3964" s="14">
        <f t="shared" si="10361"/>
        <v>13000</v>
      </c>
      <c r="K3964" s="14">
        <v>10000</v>
      </c>
      <c r="L3964" s="14">
        <f t="shared" si="10364"/>
        <v>3000</v>
      </c>
      <c r="M3964" s="14">
        <v>3000</v>
      </c>
      <c r="N3964" s="14">
        <v>0</v>
      </c>
      <c r="O3964" s="14">
        <v>0</v>
      </c>
      <c r="P3964" s="14">
        <v>0</v>
      </c>
      <c r="Q3964" s="14">
        <v>0</v>
      </c>
      <c r="R3964" s="14">
        <v>0</v>
      </c>
      <c r="S3964" s="14"/>
      <c r="T3964" s="14"/>
      <c r="U3964" s="14"/>
      <c r="V3964" s="14"/>
      <c r="W3964" s="14"/>
      <c r="X3964" s="14">
        <f t="shared" si="10358"/>
        <v>0</v>
      </c>
      <c r="Y3964" s="14"/>
      <c r="Z3964" s="14"/>
      <c r="AA3964" s="14"/>
      <c r="AB3964" s="14"/>
      <c r="AC3964" s="14"/>
      <c r="AD3964" s="14"/>
      <c r="AE3964" s="14"/>
      <c r="AF3964" s="14"/>
      <c r="AG3964" s="14"/>
      <c r="AH3964" s="14">
        <v>0</v>
      </c>
      <c r="AI3964" s="14">
        <v>0</v>
      </c>
      <c r="AJ3964" s="14">
        <v>0</v>
      </c>
      <c r="AK3964" s="14"/>
      <c r="AL3964" s="14"/>
      <c r="AM3964" s="14"/>
      <c r="AN3964" s="14"/>
      <c r="AO3964" s="14"/>
      <c r="AP3964" s="14">
        <f t="shared" si="10359"/>
        <v>0</v>
      </c>
      <c r="AQ3964" s="14"/>
      <c r="AR3964" s="14"/>
      <c r="AS3964" s="14"/>
      <c r="AT3964" s="14"/>
      <c r="AU3964" s="14"/>
      <c r="AV3964" s="14"/>
      <c r="AW3964" s="14"/>
      <c r="AX3964" s="14"/>
      <c r="AY3964" s="14"/>
      <c r="AZ3964" s="14">
        <v>0</v>
      </c>
      <c r="BA3964" s="14">
        <v>0</v>
      </c>
      <c r="BB3964" s="14">
        <v>0</v>
      </c>
      <c r="BC3964" s="14"/>
      <c r="BD3964" s="14"/>
      <c r="BE3964" s="14"/>
      <c r="BF3964" s="14"/>
      <c r="BG3964" s="14"/>
      <c r="BH3964" s="14">
        <f t="shared" si="10360"/>
        <v>0</v>
      </c>
      <c r="BI3964" s="14"/>
      <c r="BJ3964" s="14"/>
      <c r="BK3964" s="14"/>
      <c r="BL3964" s="14"/>
      <c r="BM3964" s="14"/>
      <c r="BN3964" s="14"/>
      <c r="BO3964" s="14"/>
      <c r="BP3964" s="14"/>
      <c r="BQ3964" s="14"/>
      <c r="BR3964" s="14">
        <v>0</v>
      </c>
      <c r="BS3964" s="14">
        <v>0</v>
      </c>
      <c r="BT3964" s="14">
        <v>40000</v>
      </c>
      <c r="BU3964" s="14">
        <v>40000</v>
      </c>
      <c r="BV3964" s="14">
        <v>20000</v>
      </c>
      <c r="BW3964" s="14">
        <f t="shared" si="10325"/>
        <v>5000</v>
      </c>
      <c r="BX3964" s="14">
        <v>5000</v>
      </c>
      <c r="BY3964" s="14"/>
      <c r="BZ3964" s="14"/>
      <c r="CA3964" s="14">
        <f t="shared" si="10362"/>
        <v>25000</v>
      </c>
      <c r="CB3964" s="122">
        <f t="shared" si="10373"/>
        <v>62.5</v>
      </c>
    </row>
    <row r="3965" spans="1:80" x14ac:dyDescent="0.25">
      <c r="A3965" s="13" t="s">
        <v>1</v>
      </c>
      <c r="B3965" s="13" t="s">
        <v>1</v>
      </c>
      <c r="C3965" s="13" t="s">
        <v>1</v>
      </c>
      <c r="D3965" s="74" t="s">
        <v>1</v>
      </c>
      <c r="E3965" s="74" t="s">
        <v>1</v>
      </c>
      <c r="F3965" s="74" t="s">
        <v>1</v>
      </c>
      <c r="G3965" s="13" t="s">
        <v>1</v>
      </c>
      <c r="H3965" s="10" t="s">
        <v>1641</v>
      </c>
      <c r="I3965" s="11">
        <f>SUM(I3936,I3958,I3961)</f>
        <v>2186925</v>
      </c>
      <c r="J3965" s="11">
        <f t="shared" si="10361"/>
        <v>2695184</v>
      </c>
      <c r="K3965" s="11">
        <f t="shared" ref="K3965" si="10434">SUM(K3936,K3958,K3961)</f>
        <v>2608884</v>
      </c>
      <c r="L3965" s="11">
        <f t="shared" si="10364"/>
        <v>86300</v>
      </c>
      <c r="M3965" s="11">
        <f t="shared" ref="M3965:Q3965" si="10435">SUM(M3936,M3958,M3961)</f>
        <v>79100</v>
      </c>
      <c r="N3965" s="11">
        <f t="shared" si="10435"/>
        <v>0</v>
      </c>
      <c r="O3965" s="11">
        <f t="shared" si="10435"/>
        <v>7200</v>
      </c>
      <c r="P3965" s="11">
        <f t="shared" si="10435"/>
        <v>0</v>
      </c>
      <c r="Q3965" s="11">
        <f t="shared" si="10435"/>
        <v>0</v>
      </c>
      <c r="R3965" s="11">
        <f t="shared" ref="R3965:AG3965" si="10436">SUM(R3936,R3958,R3961)</f>
        <v>109100</v>
      </c>
      <c r="S3965" s="11">
        <f t="shared" si="10436"/>
        <v>0</v>
      </c>
      <c r="T3965" s="11">
        <f t="shared" si="10436"/>
        <v>0</v>
      </c>
      <c r="U3965" s="11">
        <f t="shared" si="10436"/>
        <v>0</v>
      </c>
      <c r="V3965" s="11">
        <f t="shared" si="10436"/>
        <v>0</v>
      </c>
      <c r="W3965" s="11">
        <f t="shared" si="10436"/>
        <v>0</v>
      </c>
      <c r="X3965" s="11">
        <f t="shared" si="10436"/>
        <v>109100</v>
      </c>
      <c r="Y3965" s="11">
        <f t="shared" si="10436"/>
        <v>0</v>
      </c>
      <c r="Z3965" s="11">
        <f t="shared" si="10436"/>
        <v>7545</v>
      </c>
      <c r="AA3965" s="11">
        <f t="shared" si="10436"/>
        <v>8156</v>
      </c>
      <c r="AB3965" s="11">
        <f t="shared" si="10436"/>
        <v>6627</v>
      </c>
      <c r="AC3965" s="11">
        <f t="shared" si="10436"/>
        <v>0</v>
      </c>
      <c r="AD3965" s="11">
        <f t="shared" si="10436"/>
        <v>10420</v>
      </c>
      <c r="AE3965" s="11">
        <f t="shared" si="10436"/>
        <v>1554</v>
      </c>
      <c r="AF3965" s="11">
        <f t="shared" si="10436"/>
        <v>0</v>
      </c>
      <c r="AG3965" s="11">
        <f t="shared" si="10436"/>
        <v>2000</v>
      </c>
      <c r="AH3965" s="11">
        <v>36302</v>
      </c>
      <c r="AI3965" s="11">
        <v>72798</v>
      </c>
      <c r="AJ3965" s="11">
        <f t="shared" ref="AJ3965:AY3965" si="10437">SUM(AJ3936,AJ3958,AJ3961)</f>
        <v>0</v>
      </c>
      <c r="AK3965" s="11">
        <f t="shared" si="10437"/>
        <v>0</v>
      </c>
      <c r="AL3965" s="11">
        <f t="shared" si="10437"/>
        <v>0</v>
      </c>
      <c r="AM3965" s="11">
        <f t="shared" si="10437"/>
        <v>0</v>
      </c>
      <c r="AN3965" s="11">
        <f t="shared" si="10437"/>
        <v>0</v>
      </c>
      <c r="AO3965" s="11">
        <f t="shared" si="10437"/>
        <v>0</v>
      </c>
      <c r="AP3965" s="11">
        <f t="shared" si="10437"/>
        <v>0</v>
      </c>
      <c r="AQ3965" s="11">
        <f t="shared" si="10437"/>
        <v>0</v>
      </c>
      <c r="AR3965" s="11">
        <f t="shared" si="10437"/>
        <v>0</v>
      </c>
      <c r="AS3965" s="11">
        <f t="shared" si="10437"/>
        <v>0</v>
      </c>
      <c r="AT3965" s="11">
        <f t="shared" si="10437"/>
        <v>0</v>
      </c>
      <c r="AU3965" s="11">
        <f t="shared" si="10437"/>
        <v>0</v>
      </c>
      <c r="AV3965" s="11">
        <f t="shared" si="10437"/>
        <v>0</v>
      </c>
      <c r="AW3965" s="11">
        <f t="shared" si="10437"/>
        <v>0</v>
      </c>
      <c r="AX3965" s="11">
        <f t="shared" si="10437"/>
        <v>0</v>
      </c>
      <c r="AY3965" s="11">
        <f t="shared" si="10437"/>
        <v>0</v>
      </c>
      <c r="AZ3965" s="11">
        <v>0</v>
      </c>
      <c r="BA3965" s="11">
        <v>0</v>
      </c>
      <c r="BB3965" s="11">
        <f t="shared" ref="BB3965:BQ3965" si="10438">SUM(BB3936,BB3958,BB3961)</f>
        <v>7200</v>
      </c>
      <c r="BC3965" s="11">
        <f t="shared" si="10438"/>
        <v>0</v>
      </c>
      <c r="BD3965" s="11">
        <f t="shared" si="10438"/>
        <v>0</v>
      </c>
      <c r="BE3965" s="11">
        <f t="shared" si="10438"/>
        <v>0</v>
      </c>
      <c r="BF3965" s="11">
        <f t="shared" si="10438"/>
        <v>0</v>
      </c>
      <c r="BG3965" s="11">
        <f t="shared" si="10438"/>
        <v>0</v>
      </c>
      <c r="BH3965" s="11">
        <f t="shared" si="10438"/>
        <v>7200</v>
      </c>
      <c r="BI3965" s="11">
        <f t="shared" si="10438"/>
        <v>0</v>
      </c>
      <c r="BJ3965" s="11">
        <f t="shared" si="10438"/>
        <v>0</v>
      </c>
      <c r="BK3965" s="11">
        <f t="shared" si="10438"/>
        <v>0</v>
      </c>
      <c r="BL3965" s="11">
        <f t="shared" si="10438"/>
        <v>0</v>
      </c>
      <c r="BM3965" s="11">
        <f t="shared" si="10438"/>
        <v>0</v>
      </c>
      <c r="BN3965" s="11">
        <f t="shared" si="10438"/>
        <v>0</v>
      </c>
      <c r="BO3965" s="11">
        <f t="shared" si="10438"/>
        <v>0</v>
      </c>
      <c r="BP3965" s="11">
        <f t="shared" si="10438"/>
        <v>0</v>
      </c>
      <c r="BQ3965" s="11">
        <f t="shared" si="10438"/>
        <v>0</v>
      </c>
      <c r="BR3965" s="11">
        <v>0</v>
      </c>
      <c r="BS3965" s="11">
        <v>7200</v>
      </c>
      <c r="BT3965" s="11">
        <f t="shared" ref="BT3965:BZ3965" si="10439">SUM(BT3936,BT3958,BT3961)</f>
        <v>2889293</v>
      </c>
      <c r="BU3965" s="11">
        <f t="shared" si="10439"/>
        <v>2778199</v>
      </c>
      <c r="BV3965" s="11">
        <f t="shared" si="10439"/>
        <v>1493976</v>
      </c>
      <c r="BW3965" s="11">
        <f t="shared" si="10439"/>
        <v>664115</v>
      </c>
      <c r="BX3965" s="11">
        <f t="shared" si="10439"/>
        <v>232115</v>
      </c>
      <c r="BY3965" s="11">
        <f t="shared" si="10439"/>
        <v>210000</v>
      </c>
      <c r="BZ3965" s="11">
        <f t="shared" si="10439"/>
        <v>222000</v>
      </c>
      <c r="CA3965" s="11">
        <f t="shared" si="10362"/>
        <v>2158091</v>
      </c>
      <c r="CB3965" s="123">
        <f t="shared" si="10373"/>
        <v>77.679496681123268</v>
      </c>
    </row>
    <row r="3966" spans="1:80" ht="15.75" thickBot="1" x14ac:dyDescent="0.3">
      <c r="A3966" s="13" t="s">
        <v>1</v>
      </c>
      <c r="B3966" s="13" t="s">
        <v>1</v>
      </c>
      <c r="C3966" s="13" t="s">
        <v>1</v>
      </c>
      <c r="D3966" s="74" t="s">
        <v>1</v>
      </c>
      <c r="E3966" s="74" t="s">
        <v>1</v>
      </c>
      <c r="F3966" s="74" t="s">
        <v>1</v>
      </c>
      <c r="G3966" s="13" t="s">
        <v>1</v>
      </c>
      <c r="H3966" s="2" t="s">
        <v>83</v>
      </c>
      <c r="I3966" s="12">
        <v>53</v>
      </c>
      <c r="J3966" s="12">
        <f t="shared" si="10361"/>
        <v>55</v>
      </c>
      <c r="K3966" s="12">
        <v>55</v>
      </c>
      <c r="L3966" s="13"/>
      <c r="M3966" s="13" t="s">
        <v>1</v>
      </c>
      <c r="N3966" s="13" t="s">
        <v>1</v>
      </c>
      <c r="O3966" s="13" t="s">
        <v>1</v>
      </c>
      <c r="P3966" s="27"/>
      <c r="Q3966" s="13" t="s">
        <v>1</v>
      </c>
      <c r="R3966" s="13" t="s">
        <v>1</v>
      </c>
      <c r="S3966" s="13"/>
      <c r="T3966" s="13"/>
      <c r="U3966" s="13"/>
      <c r="V3966" s="13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>
        <v>0</v>
      </c>
      <c r="AI3966" s="13">
        <v>0</v>
      </c>
      <c r="AJ3966" s="13" t="s">
        <v>1</v>
      </c>
      <c r="AK3966" s="13"/>
      <c r="AL3966" s="13"/>
      <c r="AM3966" s="13"/>
      <c r="AN3966" s="13"/>
      <c r="AO3966" s="13"/>
      <c r="AP3966" s="13"/>
      <c r="AQ3966" s="13"/>
      <c r="AR3966" s="13"/>
      <c r="AS3966" s="13"/>
      <c r="AT3966" s="13"/>
      <c r="AU3966" s="13"/>
      <c r="AV3966" s="13"/>
      <c r="AW3966" s="13"/>
      <c r="AX3966" s="13"/>
      <c r="AY3966" s="13"/>
      <c r="AZ3966" s="13">
        <v>0</v>
      </c>
      <c r="BA3966" s="13">
        <v>0</v>
      </c>
      <c r="BB3966" s="13" t="s">
        <v>1</v>
      </c>
      <c r="BC3966" s="13"/>
      <c r="BD3966" s="13"/>
      <c r="BE3966" s="13"/>
      <c r="BF3966" s="13"/>
      <c r="BG3966" s="13"/>
      <c r="BH3966" s="13"/>
      <c r="BI3966" s="13"/>
      <c r="BJ3966" s="13"/>
      <c r="BK3966" s="13"/>
      <c r="BL3966" s="13"/>
      <c r="BM3966" s="13"/>
      <c r="BN3966" s="13"/>
      <c r="BO3966" s="13"/>
      <c r="BP3966" s="13"/>
      <c r="BQ3966" s="13"/>
      <c r="BR3966" s="13">
        <v>0</v>
      </c>
      <c r="BS3966" s="13">
        <v>0</v>
      </c>
      <c r="BT3966" s="12">
        <v>55</v>
      </c>
      <c r="BU3966" s="12">
        <v>55</v>
      </c>
      <c r="BV3966" s="12"/>
      <c r="BW3966" s="12">
        <f t="shared" si="10325"/>
        <v>0</v>
      </c>
      <c r="BX3966" s="12"/>
      <c r="BY3966" s="12"/>
      <c r="BZ3966" s="12"/>
      <c r="CA3966" s="12">
        <f t="shared" si="10362"/>
        <v>0</v>
      </c>
      <c r="CB3966" s="124"/>
    </row>
    <row r="3967" spans="1:80" ht="69.75" customHeight="1" thickBot="1" x14ac:dyDescent="0.3">
      <c r="A3967" s="133" t="s">
        <v>1</v>
      </c>
      <c r="B3967" s="133" t="s">
        <v>1</v>
      </c>
      <c r="C3967" s="133" t="s">
        <v>1</v>
      </c>
      <c r="D3967" s="135" t="s">
        <v>1</v>
      </c>
      <c r="E3967" s="135" t="s">
        <v>1</v>
      </c>
      <c r="F3967" s="135" t="s">
        <v>1</v>
      </c>
      <c r="G3967" s="137" t="s">
        <v>1</v>
      </c>
      <c r="H3967" s="5" t="s">
        <v>84</v>
      </c>
      <c r="I3967" s="5" t="s">
        <v>11</v>
      </c>
      <c r="J3967" s="5" t="s">
        <v>1809</v>
      </c>
      <c r="K3967" s="5" t="s">
        <v>12</v>
      </c>
      <c r="L3967" s="5" t="s">
        <v>13</v>
      </c>
      <c r="M3967" s="5" t="s">
        <v>14</v>
      </c>
      <c r="N3967" s="5" t="s">
        <v>15</v>
      </c>
      <c r="O3967" s="5" t="s">
        <v>16</v>
      </c>
      <c r="P3967" s="5" t="s">
        <v>17</v>
      </c>
      <c r="Q3967" s="5" t="s">
        <v>18</v>
      </c>
      <c r="R3967" s="71" t="s">
        <v>14</v>
      </c>
      <c r="S3967" s="71" t="s">
        <v>1843</v>
      </c>
      <c r="T3967" s="71" t="s">
        <v>1797</v>
      </c>
      <c r="U3967" s="71" t="s">
        <v>1832</v>
      </c>
      <c r="V3967" s="71" t="s">
        <v>1833</v>
      </c>
      <c r="W3967" s="71" t="s">
        <v>1834</v>
      </c>
      <c r="X3967" s="71" t="s">
        <v>1847</v>
      </c>
      <c r="Y3967" s="71" t="s">
        <v>1844</v>
      </c>
      <c r="Z3967" s="71" t="s">
        <v>1835</v>
      </c>
      <c r="AA3967" s="71" t="s">
        <v>1836</v>
      </c>
      <c r="AB3967" s="71" t="s">
        <v>1837</v>
      </c>
      <c r="AC3967" s="71" t="s">
        <v>1838</v>
      </c>
      <c r="AD3967" s="71" t="s">
        <v>1839</v>
      </c>
      <c r="AE3967" s="71" t="s">
        <v>1840</v>
      </c>
      <c r="AF3967" s="71" t="s">
        <v>1845</v>
      </c>
      <c r="AG3967" s="71" t="s">
        <v>1846</v>
      </c>
      <c r="AH3967" s="71" t="s">
        <v>1841</v>
      </c>
      <c r="AI3967" s="71" t="s">
        <v>1842</v>
      </c>
      <c r="AJ3967" s="72" t="s">
        <v>15</v>
      </c>
      <c r="AK3967" s="72" t="s">
        <v>1843</v>
      </c>
      <c r="AL3967" s="72" t="s">
        <v>1797</v>
      </c>
      <c r="AM3967" s="72" t="s">
        <v>1832</v>
      </c>
      <c r="AN3967" s="72" t="s">
        <v>1833</v>
      </c>
      <c r="AO3967" s="72" t="s">
        <v>1834</v>
      </c>
      <c r="AP3967" s="72" t="s">
        <v>1848</v>
      </c>
      <c r="AQ3967" s="72" t="s">
        <v>1844</v>
      </c>
      <c r="AR3967" s="72" t="s">
        <v>1835</v>
      </c>
      <c r="AS3967" s="72" t="s">
        <v>1836</v>
      </c>
      <c r="AT3967" s="72" t="s">
        <v>1837</v>
      </c>
      <c r="AU3967" s="72" t="s">
        <v>1838</v>
      </c>
      <c r="AV3967" s="72" t="s">
        <v>1839</v>
      </c>
      <c r="AW3967" s="72" t="s">
        <v>1840</v>
      </c>
      <c r="AX3967" s="72" t="s">
        <v>1845</v>
      </c>
      <c r="AY3967" s="72" t="s">
        <v>1846</v>
      </c>
      <c r="AZ3967" s="72" t="s">
        <v>1841</v>
      </c>
      <c r="BA3967" s="72" t="s">
        <v>1842</v>
      </c>
      <c r="BB3967" s="73" t="s">
        <v>16</v>
      </c>
      <c r="BC3967" s="73" t="s">
        <v>1843</v>
      </c>
      <c r="BD3967" s="73" t="s">
        <v>1797</v>
      </c>
      <c r="BE3967" s="73" t="s">
        <v>1832</v>
      </c>
      <c r="BF3967" s="73" t="s">
        <v>1833</v>
      </c>
      <c r="BG3967" s="73" t="s">
        <v>1834</v>
      </c>
      <c r="BH3967" s="73" t="s">
        <v>1849</v>
      </c>
      <c r="BI3967" s="73" t="s">
        <v>1844</v>
      </c>
      <c r="BJ3967" s="73" t="s">
        <v>1835</v>
      </c>
      <c r="BK3967" s="73" t="s">
        <v>1836</v>
      </c>
      <c r="BL3967" s="73" t="s">
        <v>1837</v>
      </c>
      <c r="BM3967" s="73" t="s">
        <v>1838</v>
      </c>
      <c r="BN3967" s="73" t="s">
        <v>1839</v>
      </c>
      <c r="BO3967" s="73" t="s">
        <v>1840</v>
      </c>
      <c r="BP3967" s="73" t="s">
        <v>1845</v>
      </c>
      <c r="BQ3967" s="73" t="s">
        <v>1846</v>
      </c>
      <c r="BR3967" s="73" t="s">
        <v>1841</v>
      </c>
      <c r="BS3967" s="73" t="s">
        <v>1842</v>
      </c>
      <c r="BT3967" s="5" t="s">
        <v>1911</v>
      </c>
      <c r="BU3967" s="5" t="s">
        <v>1942</v>
      </c>
      <c r="BV3967" s="5" t="s">
        <v>1943</v>
      </c>
      <c r="BW3967" s="5" t="s">
        <v>1944</v>
      </c>
      <c r="BX3967" s="5" t="s">
        <v>1945</v>
      </c>
      <c r="BY3967" s="5" t="s">
        <v>1946</v>
      </c>
      <c r="BZ3967" s="5" t="s">
        <v>1947</v>
      </c>
      <c r="CA3967" s="5" t="s">
        <v>1948</v>
      </c>
      <c r="CB3967" s="120" t="s">
        <v>1916</v>
      </c>
    </row>
    <row r="3968" spans="1:80" x14ac:dyDescent="0.25">
      <c r="A3968" s="134"/>
      <c r="B3968" s="134"/>
      <c r="C3968" s="134"/>
      <c r="D3968" s="136"/>
      <c r="E3968" s="136"/>
      <c r="F3968" s="136"/>
      <c r="G3968" s="138"/>
      <c r="H3968" s="15" t="s">
        <v>1</v>
      </c>
      <c r="I3968" s="9" t="s">
        <v>19</v>
      </c>
      <c r="J3968" s="9">
        <v>1</v>
      </c>
      <c r="K3968" s="9" t="s">
        <v>20</v>
      </c>
      <c r="L3968" s="9" t="s">
        <v>21</v>
      </c>
      <c r="M3968" s="9" t="s">
        <v>22</v>
      </c>
      <c r="N3968" s="9" t="s">
        <v>23</v>
      </c>
      <c r="O3968" s="9" t="s">
        <v>24</v>
      </c>
      <c r="P3968" s="9" t="s">
        <v>25</v>
      </c>
      <c r="Q3968" s="9" t="s">
        <v>26</v>
      </c>
      <c r="R3968" s="9">
        <v>1</v>
      </c>
      <c r="S3968" s="9">
        <v>2</v>
      </c>
      <c r="T3968" s="9">
        <v>3</v>
      </c>
      <c r="U3968" s="9">
        <v>4</v>
      </c>
      <c r="V3968" s="9">
        <v>5</v>
      </c>
      <c r="W3968" s="9">
        <v>6</v>
      </c>
      <c r="X3968" s="9">
        <v>7</v>
      </c>
      <c r="Y3968" s="9">
        <v>8</v>
      </c>
      <c r="Z3968" s="9">
        <v>9</v>
      </c>
      <c r="AA3968" s="9">
        <v>10</v>
      </c>
      <c r="AB3968" s="9">
        <v>11</v>
      </c>
      <c r="AC3968" s="9">
        <v>12</v>
      </c>
      <c r="AD3968" s="9">
        <v>13</v>
      </c>
      <c r="AE3968" s="9">
        <v>14</v>
      </c>
      <c r="AF3968" s="9">
        <v>15</v>
      </c>
      <c r="AG3968" s="9">
        <v>16</v>
      </c>
      <c r="AH3968" s="9">
        <v>20</v>
      </c>
      <c r="AI3968" s="9">
        <v>21</v>
      </c>
      <c r="AJ3968" s="9">
        <v>1</v>
      </c>
      <c r="AK3968" s="9">
        <v>2</v>
      </c>
      <c r="AL3968" s="9">
        <v>3</v>
      </c>
      <c r="AM3968" s="9">
        <v>4</v>
      </c>
      <c r="AN3968" s="9">
        <v>5</v>
      </c>
      <c r="AO3968" s="9">
        <v>6</v>
      </c>
      <c r="AP3968" s="9">
        <v>7</v>
      </c>
      <c r="AQ3968" s="9">
        <v>8</v>
      </c>
      <c r="AR3968" s="9">
        <v>9</v>
      </c>
      <c r="AS3968" s="9">
        <v>10</v>
      </c>
      <c r="AT3968" s="9">
        <v>11</v>
      </c>
      <c r="AU3968" s="9">
        <v>12</v>
      </c>
      <c r="AV3968" s="9">
        <v>13</v>
      </c>
      <c r="AW3968" s="9">
        <v>14</v>
      </c>
      <c r="AX3968" s="9">
        <v>15</v>
      </c>
      <c r="AY3968" s="9">
        <v>16</v>
      </c>
      <c r="AZ3968" s="9">
        <v>20</v>
      </c>
      <c r="BA3968" s="9">
        <v>21</v>
      </c>
      <c r="BB3968" s="9">
        <v>1</v>
      </c>
      <c r="BC3968" s="9">
        <v>2</v>
      </c>
      <c r="BD3968" s="9">
        <v>3</v>
      </c>
      <c r="BE3968" s="9">
        <v>4</v>
      </c>
      <c r="BF3968" s="9">
        <v>5</v>
      </c>
      <c r="BG3968" s="9">
        <v>6</v>
      </c>
      <c r="BH3968" s="9">
        <v>7</v>
      </c>
      <c r="BI3968" s="9">
        <v>8</v>
      </c>
      <c r="BJ3968" s="9">
        <v>9</v>
      </c>
      <c r="BK3968" s="9">
        <v>10</v>
      </c>
      <c r="BL3968" s="9">
        <v>11</v>
      </c>
      <c r="BM3968" s="9">
        <v>12</v>
      </c>
      <c r="BN3968" s="9">
        <v>13</v>
      </c>
      <c r="BO3968" s="9">
        <v>14</v>
      </c>
      <c r="BP3968" s="9">
        <v>15</v>
      </c>
      <c r="BQ3968" s="9">
        <v>16</v>
      </c>
      <c r="BR3968" s="9">
        <v>20</v>
      </c>
      <c r="BS3968" s="9">
        <v>21</v>
      </c>
      <c r="BT3968" s="9">
        <v>1</v>
      </c>
      <c r="BU3968" s="9">
        <v>2</v>
      </c>
      <c r="BV3968" s="9">
        <v>3</v>
      </c>
      <c r="BW3968" s="9" t="s">
        <v>1798</v>
      </c>
      <c r="BX3968" s="9">
        <v>5</v>
      </c>
      <c r="BY3968" s="9">
        <v>6</v>
      </c>
      <c r="BZ3968" s="9">
        <v>7</v>
      </c>
      <c r="CA3968" s="9" t="s">
        <v>1917</v>
      </c>
      <c r="CB3968" s="121">
        <v>9</v>
      </c>
    </row>
    <row r="3969" spans="1:80" x14ac:dyDescent="0.25">
      <c r="A3969" s="134"/>
      <c r="B3969" s="134"/>
      <c r="C3969" s="134"/>
      <c r="D3969" s="136"/>
      <c r="E3969" s="136"/>
      <c r="F3969" s="136"/>
      <c r="G3969" s="138"/>
      <c r="H3969" s="16" t="s">
        <v>1015</v>
      </c>
      <c r="I3969" s="17">
        <f>SUM(I3965)</f>
        <v>2186925</v>
      </c>
      <c r="J3969" s="17">
        <f t="shared" ref="J3969:J3970" si="10440">SUM(K3969,L3969,P3969,Q3969)</f>
        <v>2695184</v>
      </c>
      <c r="K3969" s="17">
        <f t="shared" ref="K3969" si="10441">SUM(K3965)</f>
        <v>2608884</v>
      </c>
      <c r="L3969" s="17">
        <f t="shared" ref="L3969:L3970" si="10442">SUM(M3969:O3969)</f>
        <v>86300</v>
      </c>
      <c r="M3969" s="17">
        <f t="shared" ref="M3969:Q3969" si="10443">SUM(M3965)</f>
        <v>79100</v>
      </c>
      <c r="N3969" s="17">
        <f t="shared" si="10443"/>
        <v>0</v>
      </c>
      <c r="O3969" s="17">
        <f t="shared" si="10443"/>
        <v>7200</v>
      </c>
      <c r="P3969" s="17">
        <f t="shared" si="10443"/>
        <v>0</v>
      </c>
      <c r="Q3969" s="17">
        <f t="shared" si="10443"/>
        <v>0</v>
      </c>
      <c r="R3969" s="17">
        <f t="shared" ref="R3969:AG3969" si="10444">SUM(R3965)</f>
        <v>109100</v>
      </c>
      <c r="S3969" s="17">
        <f t="shared" si="10444"/>
        <v>0</v>
      </c>
      <c r="T3969" s="17">
        <f t="shared" si="10444"/>
        <v>0</v>
      </c>
      <c r="U3969" s="17">
        <f t="shared" si="10444"/>
        <v>0</v>
      </c>
      <c r="V3969" s="17">
        <f t="shared" si="10444"/>
        <v>0</v>
      </c>
      <c r="W3969" s="17">
        <f t="shared" si="10444"/>
        <v>0</v>
      </c>
      <c r="X3969" s="17">
        <f t="shared" ref="X3969" si="10445">SUM(X3965)</f>
        <v>109100</v>
      </c>
      <c r="Y3969" s="17">
        <f t="shared" si="10444"/>
        <v>0</v>
      </c>
      <c r="Z3969" s="17">
        <f t="shared" si="10444"/>
        <v>7545</v>
      </c>
      <c r="AA3969" s="17">
        <f t="shared" si="10444"/>
        <v>8156</v>
      </c>
      <c r="AB3969" s="17">
        <f t="shared" si="10444"/>
        <v>6627</v>
      </c>
      <c r="AC3969" s="17">
        <f t="shared" si="10444"/>
        <v>0</v>
      </c>
      <c r="AD3969" s="17">
        <f t="shared" si="10444"/>
        <v>10420</v>
      </c>
      <c r="AE3969" s="17">
        <f t="shared" si="10444"/>
        <v>1554</v>
      </c>
      <c r="AF3969" s="17">
        <f t="shared" si="10444"/>
        <v>0</v>
      </c>
      <c r="AG3969" s="17">
        <f t="shared" si="10444"/>
        <v>2000</v>
      </c>
      <c r="AH3969" s="17">
        <v>36302</v>
      </c>
      <c r="AI3969" s="17">
        <v>72798</v>
      </c>
      <c r="AJ3969" s="17">
        <f t="shared" ref="AJ3969:AY3969" si="10446">SUM(AJ3965)</f>
        <v>0</v>
      </c>
      <c r="AK3969" s="17">
        <f t="shared" si="10446"/>
        <v>0</v>
      </c>
      <c r="AL3969" s="17">
        <f t="shared" si="10446"/>
        <v>0</v>
      </c>
      <c r="AM3969" s="17">
        <f t="shared" si="10446"/>
        <v>0</v>
      </c>
      <c r="AN3969" s="17">
        <f t="shared" si="10446"/>
        <v>0</v>
      </c>
      <c r="AO3969" s="17">
        <f t="shared" si="10446"/>
        <v>0</v>
      </c>
      <c r="AP3969" s="17">
        <f t="shared" ref="AP3969" si="10447">SUM(AP3965)</f>
        <v>0</v>
      </c>
      <c r="AQ3969" s="17">
        <f t="shared" si="10446"/>
        <v>0</v>
      </c>
      <c r="AR3969" s="17">
        <f t="shared" si="10446"/>
        <v>0</v>
      </c>
      <c r="AS3969" s="17">
        <f t="shared" si="10446"/>
        <v>0</v>
      </c>
      <c r="AT3969" s="17">
        <f t="shared" si="10446"/>
        <v>0</v>
      </c>
      <c r="AU3969" s="17">
        <f t="shared" si="10446"/>
        <v>0</v>
      </c>
      <c r="AV3969" s="17">
        <f t="shared" si="10446"/>
        <v>0</v>
      </c>
      <c r="AW3969" s="17">
        <f t="shared" si="10446"/>
        <v>0</v>
      </c>
      <c r="AX3969" s="17">
        <f t="shared" si="10446"/>
        <v>0</v>
      </c>
      <c r="AY3969" s="17">
        <f t="shared" si="10446"/>
        <v>0</v>
      </c>
      <c r="AZ3969" s="17">
        <v>0</v>
      </c>
      <c r="BA3969" s="17">
        <v>0</v>
      </c>
      <c r="BB3969" s="17">
        <f t="shared" ref="BB3969:BQ3969" si="10448">SUM(BB3965)</f>
        <v>7200</v>
      </c>
      <c r="BC3969" s="17">
        <f t="shared" si="10448"/>
        <v>0</v>
      </c>
      <c r="BD3969" s="17">
        <f t="shared" si="10448"/>
        <v>0</v>
      </c>
      <c r="BE3969" s="17">
        <f t="shared" si="10448"/>
        <v>0</v>
      </c>
      <c r="BF3969" s="17">
        <f t="shared" si="10448"/>
        <v>0</v>
      </c>
      <c r="BG3969" s="17">
        <f t="shared" si="10448"/>
        <v>0</v>
      </c>
      <c r="BH3969" s="17">
        <f t="shared" ref="BH3969" si="10449">SUM(BH3965)</f>
        <v>7200</v>
      </c>
      <c r="BI3969" s="17">
        <f t="shared" si="10448"/>
        <v>0</v>
      </c>
      <c r="BJ3969" s="17">
        <f t="shared" si="10448"/>
        <v>0</v>
      </c>
      <c r="BK3969" s="17">
        <f t="shared" si="10448"/>
        <v>0</v>
      </c>
      <c r="BL3969" s="17">
        <f t="shared" si="10448"/>
        <v>0</v>
      </c>
      <c r="BM3969" s="17">
        <f t="shared" si="10448"/>
        <v>0</v>
      </c>
      <c r="BN3969" s="17">
        <f t="shared" si="10448"/>
        <v>0</v>
      </c>
      <c r="BO3969" s="17">
        <f t="shared" si="10448"/>
        <v>0</v>
      </c>
      <c r="BP3969" s="17">
        <f t="shared" si="10448"/>
        <v>0</v>
      </c>
      <c r="BQ3969" s="17">
        <f t="shared" si="10448"/>
        <v>0</v>
      </c>
      <c r="BR3969" s="17">
        <v>0</v>
      </c>
      <c r="BS3969" s="17">
        <v>7200</v>
      </c>
      <c r="BT3969" s="17">
        <f t="shared" ref="BT3969:BW3969" si="10450">SUM(BT3965)</f>
        <v>2889293</v>
      </c>
      <c r="BU3969" s="17">
        <f t="shared" ref="BU3969:BV3969" si="10451">SUM(BU3965)</f>
        <v>2778199</v>
      </c>
      <c r="BV3969" s="17">
        <f t="shared" si="10451"/>
        <v>1493976</v>
      </c>
      <c r="BW3969" s="17">
        <f t="shared" si="10450"/>
        <v>664115</v>
      </c>
      <c r="BX3969" s="17">
        <f t="shared" ref="BX3969:BZ3969" si="10452">SUM(BX3965)</f>
        <v>232115</v>
      </c>
      <c r="BY3969" s="17">
        <f t="shared" si="10452"/>
        <v>210000</v>
      </c>
      <c r="BZ3969" s="17">
        <f t="shared" si="10452"/>
        <v>222000</v>
      </c>
      <c r="CA3969" s="17">
        <f>BV3969+BW3969</f>
        <v>2158091</v>
      </c>
      <c r="CB3969" s="125">
        <f>IF(BU3969=0,"-",CA3969/BU3969*100)</f>
        <v>77.679496681123268</v>
      </c>
    </row>
    <row r="3970" spans="1:80" x14ac:dyDescent="0.25">
      <c r="A3970" s="134"/>
      <c r="B3970" s="134"/>
      <c r="C3970" s="134"/>
      <c r="D3970" s="136"/>
      <c r="E3970" s="136"/>
      <c r="F3970" s="136"/>
      <c r="G3970" s="138"/>
      <c r="H3970" s="18" t="s">
        <v>86</v>
      </c>
      <c r="I3970" s="17">
        <f>SUM(I3969)</f>
        <v>2186925</v>
      </c>
      <c r="J3970" s="17">
        <f t="shared" si="10440"/>
        <v>2695184</v>
      </c>
      <c r="K3970" s="17">
        <f t="shared" ref="K3970" si="10453">SUM(K3969)</f>
        <v>2608884</v>
      </c>
      <c r="L3970" s="17">
        <f t="shared" si="10442"/>
        <v>86300</v>
      </c>
      <c r="M3970" s="17">
        <f t="shared" ref="M3970:Q3970" si="10454">SUM(M3969)</f>
        <v>79100</v>
      </c>
      <c r="N3970" s="17">
        <f t="shared" si="10454"/>
        <v>0</v>
      </c>
      <c r="O3970" s="17">
        <f t="shared" si="10454"/>
        <v>7200</v>
      </c>
      <c r="P3970" s="17">
        <f t="shared" si="10454"/>
        <v>0</v>
      </c>
      <c r="Q3970" s="17">
        <f t="shared" si="10454"/>
        <v>0</v>
      </c>
      <c r="R3970" s="17">
        <f t="shared" ref="R3970:AG3970" si="10455">SUM(R3969)</f>
        <v>109100</v>
      </c>
      <c r="S3970" s="17">
        <f t="shared" si="10455"/>
        <v>0</v>
      </c>
      <c r="T3970" s="17">
        <f t="shared" si="10455"/>
        <v>0</v>
      </c>
      <c r="U3970" s="17">
        <f t="shared" si="10455"/>
        <v>0</v>
      </c>
      <c r="V3970" s="17">
        <f t="shared" si="10455"/>
        <v>0</v>
      </c>
      <c r="W3970" s="17">
        <f t="shared" si="10455"/>
        <v>0</v>
      </c>
      <c r="X3970" s="17">
        <f t="shared" ref="X3970" si="10456">SUM(X3969)</f>
        <v>109100</v>
      </c>
      <c r="Y3970" s="17">
        <f t="shared" si="10455"/>
        <v>0</v>
      </c>
      <c r="Z3970" s="17">
        <f t="shared" si="10455"/>
        <v>7545</v>
      </c>
      <c r="AA3970" s="17">
        <f t="shared" si="10455"/>
        <v>8156</v>
      </c>
      <c r="AB3970" s="17">
        <f t="shared" si="10455"/>
        <v>6627</v>
      </c>
      <c r="AC3970" s="17">
        <f t="shared" si="10455"/>
        <v>0</v>
      </c>
      <c r="AD3970" s="17">
        <f t="shared" si="10455"/>
        <v>10420</v>
      </c>
      <c r="AE3970" s="17">
        <f t="shared" si="10455"/>
        <v>1554</v>
      </c>
      <c r="AF3970" s="17">
        <f t="shared" si="10455"/>
        <v>0</v>
      </c>
      <c r="AG3970" s="17">
        <f t="shared" si="10455"/>
        <v>2000</v>
      </c>
      <c r="AH3970" s="17">
        <v>36302</v>
      </c>
      <c r="AI3970" s="17">
        <v>72798</v>
      </c>
      <c r="AJ3970" s="17">
        <f t="shared" ref="AJ3970:AY3970" si="10457">SUM(AJ3969)</f>
        <v>0</v>
      </c>
      <c r="AK3970" s="17">
        <f t="shared" si="10457"/>
        <v>0</v>
      </c>
      <c r="AL3970" s="17">
        <f t="shared" si="10457"/>
        <v>0</v>
      </c>
      <c r="AM3970" s="17">
        <f t="shared" si="10457"/>
        <v>0</v>
      </c>
      <c r="AN3970" s="17">
        <f t="shared" si="10457"/>
        <v>0</v>
      </c>
      <c r="AO3970" s="17">
        <f t="shared" si="10457"/>
        <v>0</v>
      </c>
      <c r="AP3970" s="17">
        <f t="shared" ref="AP3970" si="10458">SUM(AP3969)</f>
        <v>0</v>
      </c>
      <c r="AQ3970" s="17">
        <f t="shared" si="10457"/>
        <v>0</v>
      </c>
      <c r="AR3970" s="17">
        <f t="shared" si="10457"/>
        <v>0</v>
      </c>
      <c r="AS3970" s="17">
        <f t="shared" si="10457"/>
        <v>0</v>
      </c>
      <c r="AT3970" s="17">
        <f t="shared" si="10457"/>
        <v>0</v>
      </c>
      <c r="AU3970" s="17">
        <f t="shared" si="10457"/>
        <v>0</v>
      </c>
      <c r="AV3970" s="17">
        <f t="shared" si="10457"/>
        <v>0</v>
      </c>
      <c r="AW3970" s="17">
        <f t="shared" si="10457"/>
        <v>0</v>
      </c>
      <c r="AX3970" s="17">
        <f t="shared" si="10457"/>
        <v>0</v>
      </c>
      <c r="AY3970" s="17">
        <f t="shared" si="10457"/>
        <v>0</v>
      </c>
      <c r="AZ3970" s="17">
        <v>0</v>
      </c>
      <c r="BA3970" s="17">
        <v>0</v>
      </c>
      <c r="BB3970" s="17">
        <f t="shared" ref="BB3970:BQ3970" si="10459">SUM(BB3969)</f>
        <v>7200</v>
      </c>
      <c r="BC3970" s="17">
        <f t="shared" si="10459"/>
        <v>0</v>
      </c>
      <c r="BD3970" s="17">
        <f t="shared" si="10459"/>
        <v>0</v>
      </c>
      <c r="BE3970" s="17">
        <f t="shared" si="10459"/>
        <v>0</v>
      </c>
      <c r="BF3970" s="17">
        <f t="shared" si="10459"/>
        <v>0</v>
      </c>
      <c r="BG3970" s="17">
        <f t="shared" si="10459"/>
        <v>0</v>
      </c>
      <c r="BH3970" s="17">
        <f t="shared" ref="BH3970" si="10460">SUM(BH3969)</f>
        <v>7200</v>
      </c>
      <c r="BI3970" s="17">
        <f t="shared" si="10459"/>
        <v>0</v>
      </c>
      <c r="BJ3970" s="17">
        <f t="shared" si="10459"/>
        <v>0</v>
      </c>
      <c r="BK3970" s="17">
        <f t="shared" si="10459"/>
        <v>0</v>
      </c>
      <c r="BL3970" s="17">
        <f t="shared" si="10459"/>
        <v>0</v>
      </c>
      <c r="BM3970" s="17">
        <f t="shared" si="10459"/>
        <v>0</v>
      </c>
      <c r="BN3970" s="17">
        <f t="shared" si="10459"/>
        <v>0</v>
      </c>
      <c r="BO3970" s="17">
        <f t="shared" si="10459"/>
        <v>0</v>
      </c>
      <c r="BP3970" s="17">
        <f t="shared" si="10459"/>
        <v>0</v>
      </c>
      <c r="BQ3970" s="17">
        <f t="shared" si="10459"/>
        <v>0</v>
      </c>
      <c r="BR3970" s="17">
        <v>0</v>
      </c>
      <c r="BS3970" s="17">
        <v>7200</v>
      </c>
      <c r="BT3970" s="17">
        <f t="shared" ref="BT3970:BW3970" si="10461">SUM(BT3969)</f>
        <v>2889293</v>
      </c>
      <c r="BU3970" s="17">
        <f t="shared" ref="BU3970:BV3970" si="10462">SUM(BU3969)</f>
        <v>2778199</v>
      </c>
      <c r="BV3970" s="17">
        <f t="shared" si="10462"/>
        <v>1493976</v>
      </c>
      <c r="BW3970" s="17">
        <f t="shared" si="10461"/>
        <v>664115</v>
      </c>
      <c r="BX3970" s="17">
        <f t="shared" ref="BX3970" si="10463">SUM(BX3969)</f>
        <v>232115</v>
      </c>
      <c r="BY3970" s="17">
        <f t="shared" ref="BY3970" si="10464">SUM(BY3969)</f>
        <v>210000</v>
      </c>
      <c r="BZ3970" s="17">
        <f t="shared" ref="BZ3970" si="10465">SUM(BZ3969)</f>
        <v>222000</v>
      </c>
      <c r="CA3970" s="17">
        <f>BV3970+BW3970</f>
        <v>2158091</v>
      </c>
      <c r="CB3970" s="125">
        <f>IF(BU3970=0,"-",CA3970/BU3970*100)</f>
        <v>77.679496681123268</v>
      </c>
    </row>
    <row r="3971" spans="1:80" x14ac:dyDescent="0.25">
      <c r="A3971" s="139"/>
      <c r="B3971" s="139"/>
      <c r="C3971" s="139"/>
      <c r="D3971" s="140"/>
      <c r="E3971" s="140"/>
      <c r="F3971" s="140"/>
      <c r="G3971" s="141"/>
      <c r="X3971">
        <f t="shared" si="10358"/>
        <v>0</v>
      </c>
      <c r="AH3971">
        <v>0</v>
      </c>
      <c r="AI3971">
        <v>0</v>
      </c>
      <c r="AP3971">
        <f t="shared" si="10359"/>
        <v>0</v>
      </c>
      <c r="AZ3971">
        <v>0</v>
      </c>
      <c r="BA3971">
        <v>0</v>
      </c>
      <c r="BH3971">
        <f t="shared" si="10360"/>
        <v>0</v>
      </c>
      <c r="BR3971">
        <v>0</v>
      </c>
      <c r="BS3971">
        <v>0</v>
      </c>
      <c r="BU3971">
        <v>0</v>
      </c>
      <c r="BV3971">
        <v>0</v>
      </c>
      <c r="BW3971">
        <f t="shared" si="10325"/>
        <v>0</v>
      </c>
      <c r="CA3971">
        <f>BV3971+BW3971</f>
        <v>0</v>
      </c>
      <c r="CB3971" s="126" t="str">
        <f>IF(BU3971=0,"-",CA3971/BU3971*100)</f>
        <v>-</v>
      </c>
    </row>
    <row r="3972" spans="1:80" ht="15.75" thickBot="1" x14ac:dyDescent="0.3">
      <c r="A3972" s="13" t="s">
        <v>1</v>
      </c>
      <c r="B3972" s="13" t="s">
        <v>1</v>
      </c>
      <c r="C3972" s="13" t="s">
        <v>1</v>
      </c>
      <c r="D3972" s="74" t="s">
        <v>1</v>
      </c>
      <c r="E3972" s="74" t="s">
        <v>1</v>
      </c>
      <c r="F3972" s="74" t="s">
        <v>1</v>
      </c>
      <c r="G3972" s="13" t="s">
        <v>1</v>
      </c>
      <c r="H3972" s="19" t="s">
        <v>1</v>
      </c>
      <c r="I3972" s="19" t="s">
        <v>1</v>
      </c>
      <c r="J3972" s="19"/>
      <c r="K3972" s="19" t="s">
        <v>1</v>
      </c>
      <c r="L3972" s="19"/>
      <c r="M3972" s="19" t="s">
        <v>1</v>
      </c>
      <c r="N3972" s="19" t="s">
        <v>1</v>
      </c>
      <c r="O3972" s="19" t="s">
        <v>1</v>
      </c>
      <c r="P3972" s="31"/>
      <c r="Q3972" s="19" t="s">
        <v>1</v>
      </c>
      <c r="R3972" s="19" t="s">
        <v>1</v>
      </c>
      <c r="S3972" s="19"/>
      <c r="T3972" s="19"/>
      <c r="U3972" s="19"/>
      <c r="V3972" s="19"/>
      <c r="W3972" s="19"/>
      <c r="X3972" s="19"/>
      <c r="Y3972" s="19"/>
      <c r="Z3972" s="19"/>
      <c r="AA3972" s="19"/>
      <c r="AB3972" s="19"/>
      <c r="AC3972" s="19"/>
      <c r="AD3972" s="19"/>
      <c r="AE3972" s="19"/>
      <c r="AF3972" s="19"/>
      <c r="AG3972" s="19"/>
      <c r="AH3972" s="19">
        <v>0</v>
      </c>
      <c r="AI3972" s="19">
        <v>0</v>
      </c>
      <c r="AJ3972" s="19" t="s">
        <v>1</v>
      </c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>
        <v>0</v>
      </c>
      <c r="BA3972" s="19">
        <v>0</v>
      </c>
      <c r="BB3972" s="19" t="s">
        <v>1</v>
      </c>
      <c r="BC3972" s="19"/>
      <c r="BD3972" s="19"/>
      <c r="BE3972" s="19"/>
      <c r="BF3972" s="19"/>
      <c r="BG3972" s="19"/>
      <c r="BH3972" s="19"/>
      <c r="BI3972" s="19"/>
      <c r="BJ3972" s="19"/>
      <c r="BK3972" s="19"/>
      <c r="BL3972" s="19"/>
      <c r="BM3972" s="19"/>
      <c r="BN3972" s="19"/>
      <c r="BO3972" s="19"/>
      <c r="BP3972" s="19"/>
      <c r="BQ3972" s="19"/>
      <c r="BR3972" s="19">
        <v>0</v>
      </c>
      <c r="BS3972" s="19">
        <v>0</v>
      </c>
      <c r="BT3972" s="19"/>
      <c r="BU3972" s="19"/>
      <c r="BV3972" s="19"/>
      <c r="BW3972" s="19">
        <f t="shared" si="10325"/>
        <v>0</v>
      </c>
      <c r="BX3972" s="19"/>
      <c r="BY3972" s="19"/>
      <c r="BZ3972" s="19"/>
      <c r="CA3972" s="19">
        <f>BV3972+BW3972</f>
        <v>0</v>
      </c>
      <c r="CB3972" s="127"/>
    </row>
    <row r="3973" spans="1:80" ht="69.75" customHeight="1" thickBot="1" x14ac:dyDescent="0.3">
      <c r="A3973" s="5" t="s">
        <v>4</v>
      </c>
      <c r="B3973" s="5" t="s">
        <v>5</v>
      </c>
      <c r="C3973" s="5" t="s">
        <v>6</v>
      </c>
      <c r="D3973" s="80" t="s">
        <v>1</v>
      </c>
      <c r="E3973" s="88" t="s">
        <v>7</v>
      </c>
      <c r="F3973" s="88" t="s">
        <v>8</v>
      </c>
      <c r="G3973" s="5" t="s">
        <v>9</v>
      </c>
      <c r="H3973" s="5" t="s">
        <v>10</v>
      </c>
      <c r="I3973" s="5" t="s">
        <v>11</v>
      </c>
      <c r="J3973" s="5" t="s">
        <v>1809</v>
      </c>
      <c r="K3973" s="5" t="s">
        <v>12</v>
      </c>
      <c r="L3973" s="5" t="s">
        <v>13</v>
      </c>
      <c r="M3973" s="5" t="s">
        <v>14</v>
      </c>
      <c r="N3973" s="5" t="s">
        <v>15</v>
      </c>
      <c r="O3973" s="5" t="s">
        <v>16</v>
      </c>
      <c r="P3973" s="5" t="s">
        <v>17</v>
      </c>
      <c r="Q3973" s="5" t="s">
        <v>18</v>
      </c>
      <c r="R3973" s="71" t="s">
        <v>14</v>
      </c>
      <c r="S3973" s="71" t="s">
        <v>1843</v>
      </c>
      <c r="T3973" s="71" t="s">
        <v>1797</v>
      </c>
      <c r="U3973" s="71" t="s">
        <v>1832</v>
      </c>
      <c r="V3973" s="71" t="s">
        <v>1833</v>
      </c>
      <c r="W3973" s="71" t="s">
        <v>1834</v>
      </c>
      <c r="X3973" s="71" t="s">
        <v>1847</v>
      </c>
      <c r="Y3973" s="71" t="s">
        <v>1844</v>
      </c>
      <c r="Z3973" s="71" t="s">
        <v>1835</v>
      </c>
      <c r="AA3973" s="71" t="s">
        <v>1836</v>
      </c>
      <c r="AB3973" s="71" t="s">
        <v>1837</v>
      </c>
      <c r="AC3973" s="71" t="s">
        <v>1838</v>
      </c>
      <c r="AD3973" s="71" t="s">
        <v>1839</v>
      </c>
      <c r="AE3973" s="71" t="s">
        <v>1840</v>
      </c>
      <c r="AF3973" s="71" t="s">
        <v>1845</v>
      </c>
      <c r="AG3973" s="71" t="s">
        <v>1846</v>
      </c>
      <c r="AH3973" s="71" t="s">
        <v>1841</v>
      </c>
      <c r="AI3973" s="71" t="s">
        <v>1842</v>
      </c>
      <c r="AJ3973" s="72" t="s">
        <v>15</v>
      </c>
      <c r="AK3973" s="72" t="s">
        <v>1843</v>
      </c>
      <c r="AL3973" s="72" t="s">
        <v>1797</v>
      </c>
      <c r="AM3973" s="72" t="s">
        <v>1832</v>
      </c>
      <c r="AN3973" s="72" t="s">
        <v>1833</v>
      </c>
      <c r="AO3973" s="72" t="s">
        <v>1834</v>
      </c>
      <c r="AP3973" s="72" t="s">
        <v>1848</v>
      </c>
      <c r="AQ3973" s="72" t="s">
        <v>1844</v>
      </c>
      <c r="AR3973" s="72" t="s">
        <v>1835</v>
      </c>
      <c r="AS3973" s="72" t="s">
        <v>1836</v>
      </c>
      <c r="AT3973" s="72" t="s">
        <v>1837</v>
      </c>
      <c r="AU3973" s="72" t="s">
        <v>1838</v>
      </c>
      <c r="AV3973" s="72" t="s">
        <v>1839</v>
      </c>
      <c r="AW3973" s="72" t="s">
        <v>1840</v>
      </c>
      <c r="AX3973" s="72" t="s">
        <v>1845</v>
      </c>
      <c r="AY3973" s="72" t="s">
        <v>1846</v>
      </c>
      <c r="AZ3973" s="72" t="s">
        <v>1841</v>
      </c>
      <c r="BA3973" s="72" t="s">
        <v>1842</v>
      </c>
      <c r="BB3973" s="73" t="s">
        <v>16</v>
      </c>
      <c r="BC3973" s="73" t="s">
        <v>1843</v>
      </c>
      <c r="BD3973" s="73" t="s">
        <v>1797</v>
      </c>
      <c r="BE3973" s="73" t="s">
        <v>1832</v>
      </c>
      <c r="BF3973" s="73" t="s">
        <v>1833</v>
      </c>
      <c r="BG3973" s="73" t="s">
        <v>1834</v>
      </c>
      <c r="BH3973" s="73" t="s">
        <v>1849</v>
      </c>
      <c r="BI3973" s="73" t="s">
        <v>1844</v>
      </c>
      <c r="BJ3973" s="73" t="s">
        <v>1835</v>
      </c>
      <c r="BK3973" s="73" t="s">
        <v>1836</v>
      </c>
      <c r="BL3973" s="73" t="s">
        <v>1837</v>
      </c>
      <c r="BM3973" s="73" t="s">
        <v>1838</v>
      </c>
      <c r="BN3973" s="73" t="s">
        <v>1839</v>
      </c>
      <c r="BO3973" s="73" t="s">
        <v>1840</v>
      </c>
      <c r="BP3973" s="73" t="s">
        <v>1845</v>
      </c>
      <c r="BQ3973" s="73" t="s">
        <v>1846</v>
      </c>
      <c r="BR3973" s="73" t="s">
        <v>1841</v>
      </c>
      <c r="BS3973" s="73" t="s">
        <v>1842</v>
      </c>
      <c r="BT3973" s="5" t="s">
        <v>1911</v>
      </c>
      <c r="BU3973" s="5" t="s">
        <v>1942</v>
      </c>
      <c r="BV3973" s="5" t="s">
        <v>1943</v>
      </c>
      <c r="BW3973" s="5" t="s">
        <v>1944</v>
      </c>
      <c r="BX3973" s="5" t="s">
        <v>1945</v>
      </c>
      <c r="BY3973" s="5" t="s">
        <v>1946</v>
      </c>
      <c r="BZ3973" s="5" t="s">
        <v>1947</v>
      </c>
      <c r="CA3973" s="5" t="s">
        <v>1948</v>
      </c>
      <c r="CB3973" s="120" t="s">
        <v>1916</v>
      </c>
    </row>
    <row r="3974" spans="1:80" x14ac:dyDescent="0.25">
      <c r="A3974" s="6" t="s">
        <v>1</v>
      </c>
      <c r="B3974" s="6" t="s">
        <v>1</v>
      </c>
      <c r="C3974" s="6" t="s">
        <v>1</v>
      </c>
      <c r="D3974" s="81" t="s">
        <v>1</v>
      </c>
      <c r="E3974" s="81" t="s">
        <v>1</v>
      </c>
      <c r="F3974" s="94" t="s">
        <v>1</v>
      </c>
      <c r="G3974" s="7" t="s">
        <v>1</v>
      </c>
      <c r="H3974" s="8" t="s">
        <v>1</v>
      </c>
      <c r="I3974" s="9" t="s">
        <v>19</v>
      </c>
      <c r="J3974" s="9">
        <v>1</v>
      </c>
      <c r="K3974" s="9" t="s">
        <v>20</v>
      </c>
      <c r="L3974" s="9" t="s">
        <v>21</v>
      </c>
      <c r="M3974" s="9" t="s">
        <v>22</v>
      </c>
      <c r="N3974" s="9" t="s">
        <v>23</v>
      </c>
      <c r="O3974" s="9" t="s">
        <v>24</v>
      </c>
      <c r="P3974" s="9" t="s">
        <v>25</v>
      </c>
      <c r="Q3974" s="9" t="s">
        <v>26</v>
      </c>
      <c r="R3974" s="9">
        <v>1</v>
      </c>
      <c r="S3974" s="9">
        <v>2</v>
      </c>
      <c r="T3974" s="9">
        <v>3</v>
      </c>
      <c r="U3974" s="9">
        <v>4</v>
      </c>
      <c r="V3974" s="9">
        <v>5</v>
      </c>
      <c r="W3974" s="9">
        <v>6</v>
      </c>
      <c r="X3974" s="9">
        <v>7</v>
      </c>
      <c r="Y3974" s="9">
        <v>8</v>
      </c>
      <c r="Z3974" s="9">
        <v>9</v>
      </c>
      <c r="AA3974" s="9">
        <v>10</v>
      </c>
      <c r="AB3974" s="9">
        <v>11</v>
      </c>
      <c r="AC3974" s="9">
        <v>12</v>
      </c>
      <c r="AD3974" s="9">
        <v>13</v>
      </c>
      <c r="AE3974" s="9">
        <v>14</v>
      </c>
      <c r="AF3974" s="9">
        <v>15</v>
      </c>
      <c r="AG3974" s="9">
        <v>16</v>
      </c>
      <c r="AH3974" s="9">
        <v>20</v>
      </c>
      <c r="AI3974" s="9">
        <v>21</v>
      </c>
      <c r="AJ3974" s="9">
        <v>1</v>
      </c>
      <c r="AK3974" s="9">
        <v>2</v>
      </c>
      <c r="AL3974" s="9">
        <v>3</v>
      </c>
      <c r="AM3974" s="9">
        <v>4</v>
      </c>
      <c r="AN3974" s="9">
        <v>5</v>
      </c>
      <c r="AO3974" s="9">
        <v>6</v>
      </c>
      <c r="AP3974" s="9">
        <v>7</v>
      </c>
      <c r="AQ3974" s="9">
        <v>8</v>
      </c>
      <c r="AR3974" s="9">
        <v>9</v>
      </c>
      <c r="AS3974" s="9">
        <v>10</v>
      </c>
      <c r="AT3974" s="9">
        <v>11</v>
      </c>
      <c r="AU3974" s="9">
        <v>12</v>
      </c>
      <c r="AV3974" s="9">
        <v>13</v>
      </c>
      <c r="AW3974" s="9">
        <v>14</v>
      </c>
      <c r="AX3974" s="9">
        <v>15</v>
      </c>
      <c r="AY3974" s="9">
        <v>16</v>
      </c>
      <c r="AZ3974" s="9">
        <v>20</v>
      </c>
      <c r="BA3974" s="9">
        <v>21</v>
      </c>
      <c r="BB3974" s="9">
        <v>1</v>
      </c>
      <c r="BC3974" s="9">
        <v>2</v>
      </c>
      <c r="BD3974" s="9">
        <v>3</v>
      </c>
      <c r="BE3974" s="9">
        <v>4</v>
      </c>
      <c r="BF3974" s="9">
        <v>5</v>
      </c>
      <c r="BG3974" s="9">
        <v>6</v>
      </c>
      <c r="BH3974" s="9">
        <v>7</v>
      </c>
      <c r="BI3974" s="9">
        <v>8</v>
      </c>
      <c r="BJ3974" s="9">
        <v>9</v>
      </c>
      <c r="BK3974" s="9">
        <v>10</v>
      </c>
      <c r="BL3974" s="9">
        <v>11</v>
      </c>
      <c r="BM3974" s="9">
        <v>12</v>
      </c>
      <c r="BN3974" s="9">
        <v>13</v>
      </c>
      <c r="BO3974" s="9">
        <v>14</v>
      </c>
      <c r="BP3974" s="9">
        <v>15</v>
      </c>
      <c r="BQ3974" s="9">
        <v>16</v>
      </c>
      <c r="BR3974" s="9">
        <v>20</v>
      </c>
      <c r="BS3974" s="9">
        <v>21</v>
      </c>
      <c r="BT3974" s="9">
        <v>1</v>
      </c>
      <c r="BU3974" s="9">
        <v>2</v>
      </c>
      <c r="BV3974" s="9">
        <v>3</v>
      </c>
      <c r="BW3974" s="9" t="s">
        <v>1798</v>
      </c>
      <c r="BX3974" s="9">
        <v>5</v>
      </c>
      <c r="BY3974" s="9">
        <v>6</v>
      </c>
      <c r="BZ3974" s="9">
        <v>7</v>
      </c>
      <c r="CA3974" s="9" t="s">
        <v>1917</v>
      </c>
      <c r="CB3974" s="121">
        <v>9</v>
      </c>
    </row>
    <row r="3975" spans="1:80" x14ac:dyDescent="0.25">
      <c r="A3975" s="1" t="s">
        <v>928</v>
      </c>
      <c r="B3975" s="1" t="s">
        <v>88</v>
      </c>
      <c r="C3975" s="4" t="s">
        <v>1642</v>
      </c>
      <c r="D3975" s="79" t="s">
        <v>1643</v>
      </c>
      <c r="E3975" s="78" t="s">
        <v>1</v>
      </c>
      <c r="F3975" s="78" t="s">
        <v>1</v>
      </c>
      <c r="G3975" s="2" t="s">
        <v>1</v>
      </c>
      <c r="H3975" s="2" t="s">
        <v>1644</v>
      </c>
      <c r="I3975" s="3" t="s">
        <v>1</v>
      </c>
      <c r="J3975" s="3">
        <f t="shared" ref="J3975:J4006" si="10466">SUM(K3975,L3975,P3975,Q3975)</f>
        <v>0</v>
      </c>
      <c r="K3975" s="3" t="s">
        <v>1</v>
      </c>
      <c r="L3975" s="3"/>
      <c r="M3975" s="3" t="s">
        <v>1</v>
      </c>
      <c r="N3975" s="3" t="s">
        <v>1</v>
      </c>
      <c r="O3975" s="3" t="s">
        <v>1</v>
      </c>
      <c r="P3975" s="26"/>
      <c r="Q3975" s="3" t="s">
        <v>1</v>
      </c>
      <c r="R3975" s="3" t="s">
        <v>1</v>
      </c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3"/>
      <c r="AH3975" s="3">
        <v>0</v>
      </c>
      <c r="AI3975" s="3">
        <v>0</v>
      </c>
      <c r="AJ3975" s="3" t="s">
        <v>1</v>
      </c>
      <c r="AK3975" s="3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  <c r="AX3975" s="3"/>
      <c r="AY3975" s="3"/>
      <c r="AZ3975" s="3">
        <v>0</v>
      </c>
      <c r="BA3975" s="3">
        <v>0</v>
      </c>
      <c r="BB3975" s="3" t="s">
        <v>1</v>
      </c>
      <c r="BC3975" s="3"/>
      <c r="BD3975" s="3"/>
      <c r="BE3975" s="3"/>
      <c r="BF3975" s="3"/>
      <c r="BG3975" s="3"/>
      <c r="BH3975" s="3"/>
      <c r="BI3975" s="3"/>
      <c r="BJ3975" s="3"/>
      <c r="BK3975" s="3"/>
      <c r="BL3975" s="3"/>
      <c r="BM3975" s="3"/>
      <c r="BN3975" s="3"/>
      <c r="BO3975" s="3"/>
      <c r="BP3975" s="3"/>
      <c r="BQ3975" s="3"/>
      <c r="BR3975" s="3">
        <v>0</v>
      </c>
      <c r="BS3975" s="3">
        <v>0</v>
      </c>
      <c r="BT3975" s="3">
        <v>0</v>
      </c>
      <c r="BU3975" s="3"/>
      <c r="BV3975" s="3"/>
      <c r="BW3975" s="3">
        <f t="shared" si="10325"/>
        <v>0</v>
      </c>
      <c r="BX3975" s="3"/>
      <c r="BY3975" s="3"/>
      <c r="BZ3975" s="3"/>
      <c r="CA3975" s="3">
        <f t="shared" ref="CA3975:CA4006" si="10467">BV3975+BW3975</f>
        <v>0</v>
      </c>
      <c r="CB3975" s="122"/>
    </row>
    <row r="3976" spans="1:80" ht="33.75" x14ac:dyDescent="0.25">
      <c r="A3976" s="1" t="s">
        <v>1</v>
      </c>
      <c r="B3976" s="1" t="s">
        <v>1</v>
      </c>
      <c r="C3976" s="1" t="s">
        <v>1</v>
      </c>
      <c r="D3976" s="78" t="s">
        <v>1</v>
      </c>
      <c r="E3976" s="78" t="s">
        <v>1</v>
      </c>
      <c r="F3976" s="78" t="s">
        <v>1</v>
      </c>
      <c r="G3976" s="2" t="s">
        <v>1</v>
      </c>
      <c r="H3976" s="10" t="s">
        <v>30</v>
      </c>
      <c r="I3976" s="11">
        <f>SUM(I3977,I3985,I3987)</f>
        <v>1243662</v>
      </c>
      <c r="J3976" s="11">
        <f t="shared" si="10466"/>
        <v>1308427</v>
      </c>
      <c r="K3976" s="11">
        <f t="shared" ref="K3976" si="10468">SUM(K3977,K3985,K3987)</f>
        <v>1286427</v>
      </c>
      <c r="L3976" s="11">
        <f t="shared" ref="L3976:L4005" si="10469">SUM(M3976:O3976)</f>
        <v>22000</v>
      </c>
      <c r="M3976" s="11">
        <f t="shared" ref="M3976:Q3976" si="10470">SUM(M3977,M3985,M3987)</f>
        <v>22000</v>
      </c>
      <c r="N3976" s="11">
        <f t="shared" si="10470"/>
        <v>0</v>
      </c>
      <c r="O3976" s="11">
        <f t="shared" si="10470"/>
        <v>0</v>
      </c>
      <c r="P3976" s="11">
        <f t="shared" si="10470"/>
        <v>0</v>
      </c>
      <c r="Q3976" s="11">
        <f t="shared" si="10470"/>
        <v>0</v>
      </c>
      <c r="R3976" s="11">
        <f t="shared" ref="R3976:AG3976" si="10471">SUM(R3977,R3985,R3987)</f>
        <v>22000</v>
      </c>
      <c r="S3976" s="11">
        <f t="shared" si="10471"/>
        <v>0</v>
      </c>
      <c r="T3976" s="11">
        <f t="shared" si="10471"/>
        <v>0</v>
      </c>
      <c r="U3976" s="11">
        <f t="shared" si="10471"/>
        <v>0</v>
      </c>
      <c r="V3976" s="11">
        <f t="shared" si="10471"/>
        <v>0</v>
      </c>
      <c r="W3976" s="11">
        <f t="shared" si="10471"/>
        <v>0</v>
      </c>
      <c r="X3976" s="11">
        <f t="shared" ref="X3976" si="10472">SUM(X3977,X3985,X3987)</f>
        <v>22000</v>
      </c>
      <c r="Y3976" s="11">
        <f t="shared" si="10471"/>
        <v>0</v>
      </c>
      <c r="Z3976" s="11">
        <f t="shared" si="10471"/>
        <v>120</v>
      </c>
      <c r="AA3976" s="11">
        <f t="shared" si="10471"/>
        <v>320</v>
      </c>
      <c r="AB3976" s="11">
        <f t="shared" si="10471"/>
        <v>570</v>
      </c>
      <c r="AC3976" s="11">
        <f t="shared" si="10471"/>
        <v>480</v>
      </c>
      <c r="AD3976" s="11">
        <f t="shared" si="10471"/>
        <v>1470</v>
      </c>
      <c r="AE3976" s="11">
        <f t="shared" si="10471"/>
        <v>0</v>
      </c>
      <c r="AF3976" s="11">
        <f t="shared" si="10471"/>
        <v>120</v>
      </c>
      <c r="AG3976" s="11">
        <f t="shared" si="10471"/>
        <v>4010</v>
      </c>
      <c r="AH3976" s="11">
        <v>7090</v>
      </c>
      <c r="AI3976" s="11">
        <v>14910</v>
      </c>
      <c r="AJ3976" s="11">
        <f t="shared" ref="AJ3976:AY3976" si="10473">SUM(AJ3977,AJ3985,AJ3987)</f>
        <v>0</v>
      </c>
      <c r="AK3976" s="11">
        <f t="shared" si="10473"/>
        <v>0</v>
      </c>
      <c r="AL3976" s="11">
        <f t="shared" si="10473"/>
        <v>0</v>
      </c>
      <c r="AM3976" s="11">
        <f t="shared" si="10473"/>
        <v>0</v>
      </c>
      <c r="AN3976" s="11">
        <f t="shared" si="10473"/>
        <v>0</v>
      </c>
      <c r="AO3976" s="11">
        <f t="shared" si="10473"/>
        <v>0</v>
      </c>
      <c r="AP3976" s="11">
        <f t="shared" ref="AP3976" si="10474">SUM(AP3977,AP3985,AP3987)</f>
        <v>0</v>
      </c>
      <c r="AQ3976" s="11">
        <f t="shared" si="10473"/>
        <v>0</v>
      </c>
      <c r="AR3976" s="11">
        <f t="shared" si="10473"/>
        <v>0</v>
      </c>
      <c r="AS3976" s="11">
        <f t="shared" si="10473"/>
        <v>0</v>
      </c>
      <c r="AT3976" s="11">
        <f t="shared" si="10473"/>
        <v>0</v>
      </c>
      <c r="AU3976" s="11">
        <f t="shared" si="10473"/>
        <v>0</v>
      </c>
      <c r="AV3976" s="11">
        <f t="shared" si="10473"/>
        <v>0</v>
      </c>
      <c r="AW3976" s="11">
        <f t="shared" si="10473"/>
        <v>0</v>
      </c>
      <c r="AX3976" s="11">
        <f t="shared" si="10473"/>
        <v>0</v>
      </c>
      <c r="AY3976" s="11">
        <f t="shared" si="10473"/>
        <v>0</v>
      </c>
      <c r="AZ3976" s="11">
        <v>0</v>
      </c>
      <c r="BA3976" s="11">
        <v>0</v>
      </c>
      <c r="BB3976" s="11">
        <f t="shared" ref="BB3976:BQ3976" si="10475">SUM(BB3977,BB3985,BB3987)</f>
        <v>0</v>
      </c>
      <c r="BC3976" s="11">
        <f t="shared" si="10475"/>
        <v>0</v>
      </c>
      <c r="BD3976" s="11">
        <f t="shared" si="10475"/>
        <v>0</v>
      </c>
      <c r="BE3976" s="11">
        <f t="shared" si="10475"/>
        <v>0</v>
      </c>
      <c r="BF3976" s="11">
        <f t="shared" si="10475"/>
        <v>0</v>
      </c>
      <c r="BG3976" s="11">
        <f t="shared" si="10475"/>
        <v>0</v>
      </c>
      <c r="BH3976" s="11">
        <f t="shared" ref="BH3976" si="10476">SUM(BH3977,BH3985,BH3987)</f>
        <v>0</v>
      </c>
      <c r="BI3976" s="11">
        <f t="shared" si="10475"/>
        <v>0</v>
      </c>
      <c r="BJ3976" s="11">
        <f t="shared" si="10475"/>
        <v>0</v>
      </c>
      <c r="BK3976" s="11">
        <f t="shared" si="10475"/>
        <v>0</v>
      </c>
      <c r="BL3976" s="11">
        <f t="shared" si="10475"/>
        <v>0</v>
      </c>
      <c r="BM3976" s="11">
        <f t="shared" si="10475"/>
        <v>0</v>
      </c>
      <c r="BN3976" s="11">
        <f t="shared" si="10475"/>
        <v>0</v>
      </c>
      <c r="BO3976" s="11">
        <f t="shared" si="10475"/>
        <v>0</v>
      </c>
      <c r="BP3976" s="11">
        <f t="shared" si="10475"/>
        <v>0</v>
      </c>
      <c r="BQ3976" s="11">
        <f t="shared" si="10475"/>
        <v>0</v>
      </c>
      <c r="BR3976" s="11">
        <v>0</v>
      </c>
      <c r="BS3976" s="11">
        <v>0</v>
      </c>
      <c r="BT3976" s="11">
        <f t="shared" ref="BT3976:BZ3976" si="10477">SUM(BT3977,BT3985,BT3987)</f>
        <v>1375453</v>
      </c>
      <c r="BU3976" s="11">
        <f t="shared" si="10477"/>
        <v>1348401</v>
      </c>
      <c r="BV3976" s="11">
        <f t="shared" si="10477"/>
        <v>1004568</v>
      </c>
      <c r="BW3976" s="11">
        <f t="shared" si="10477"/>
        <v>162795</v>
      </c>
      <c r="BX3976" s="11">
        <f t="shared" si="10477"/>
        <v>64245</v>
      </c>
      <c r="BY3976" s="11">
        <f t="shared" si="10477"/>
        <v>47800</v>
      </c>
      <c r="BZ3976" s="11">
        <f t="shared" si="10477"/>
        <v>50750</v>
      </c>
      <c r="CA3976" s="11">
        <f t="shared" si="10467"/>
        <v>1167363</v>
      </c>
      <c r="CB3976" s="123">
        <f t="shared" ref="CB3976:CB4005" si="10478">IF(BU3976=0,"-",CA3976/BU3976*100)</f>
        <v>86.5738752789415</v>
      </c>
    </row>
    <row r="3977" spans="1:80" x14ac:dyDescent="0.25">
      <c r="A3977" s="4" t="s">
        <v>928</v>
      </c>
      <c r="B3977" s="4" t="s">
        <v>88</v>
      </c>
      <c r="C3977" s="4" t="s">
        <v>1642</v>
      </c>
      <c r="D3977" s="79" t="s">
        <v>1643</v>
      </c>
      <c r="E3977" s="78" t="s">
        <v>31</v>
      </c>
      <c r="F3977" s="78" t="s">
        <v>1</v>
      </c>
      <c r="G3977" s="2" t="s">
        <v>1</v>
      </c>
      <c r="H3977" s="2" t="s">
        <v>32</v>
      </c>
      <c r="I3977" s="12">
        <f>SUM(I3978,I3979)</f>
        <v>1010549</v>
      </c>
      <c r="J3977" s="12">
        <f t="shared" si="10466"/>
        <v>1069843</v>
      </c>
      <c r="K3977" s="12">
        <f t="shared" ref="K3977" si="10479">SUM(K3978,K3979)</f>
        <v>1069843</v>
      </c>
      <c r="L3977" s="12">
        <f t="shared" si="10469"/>
        <v>0</v>
      </c>
      <c r="M3977" s="12">
        <f t="shared" ref="M3977:Q3977" si="10480">SUM(M3978,M3979)</f>
        <v>0</v>
      </c>
      <c r="N3977" s="12">
        <f t="shared" si="10480"/>
        <v>0</v>
      </c>
      <c r="O3977" s="12">
        <f t="shared" si="10480"/>
        <v>0</v>
      </c>
      <c r="P3977" s="12">
        <f t="shared" si="10480"/>
        <v>0</v>
      </c>
      <c r="Q3977" s="12">
        <f t="shared" si="10480"/>
        <v>0</v>
      </c>
      <c r="R3977" s="12">
        <f t="shared" ref="R3977:AG3977" si="10481">SUM(R3978,R3979)</f>
        <v>0</v>
      </c>
      <c r="S3977" s="12">
        <f t="shared" si="10481"/>
        <v>0</v>
      </c>
      <c r="T3977" s="12">
        <f t="shared" si="10481"/>
        <v>0</v>
      </c>
      <c r="U3977" s="12">
        <f t="shared" si="10481"/>
        <v>0</v>
      </c>
      <c r="V3977" s="12">
        <f t="shared" si="10481"/>
        <v>0</v>
      </c>
      <c r="W3977" s="12">
        <f t="shared" si="10481"/>
        <v>0</v>
      </c>
      <c r="X3977" s="12">
        <f t="shared" ref="X3977" si="10482">SUM(X3978,X3979)</f>
        <v>0</v>
      </c>
      <c r="Y3977" s="12">
        <f t="shared" si="10481"/>
        <v>0</v>
      </c>
      <c r="Z3977" s="12">
        <f t="shared" si="10481"/>
        <v>0</v>
      </c>
      <c r="AA3977" s="12">
        <f t="shared" si="10481"/>
        <v>0</v>
      </c>
      <c r="AB3977" s="12">
        <f t="shared" si="10481"/>
        <v>0</v>
      </c>
      <c r="AC3977" s="12">
        <f t="shared" si="10481"/>
        <v>0</v>
      </c>
      <c r="AD3977" s="12">
        <f t="shared" si="10481"/>
        <v>0</v>
      </c>
      <c r="AE3977" s="12">
        <f t="shared" si="10481"/>
        <v>0</v>
      </c>
      <c r="AF3977" s="12">
        <f t="shared" si="10481"/>
        <v>0</v>
      </c>
      <c r="AG3977" s="12">
        <f t="shared" si="10481"/>
        <v>0</v>
      </c>
      <c r="AH3977" s="12">
        <v>0</v>
      </c>
      <c r="AI3977" s="12">
        <v>0</v>
      </c>
      <c r="AJ3977" s="12">
        <f t="shared" ref="AJ3977:AY3977" si="10483">SUM(AJ3978,AJ3979)</f>
        <v>0</v>
      </c>
      <c r="AK3977" s="12">
        <f t="shared" si="10483"/>
        <v>0</v>
      </c>
      <c r="AL3977" s="12">
        <f t="shared" si="10483"/>
        <v>0</v>
      </c>
      <c r="AM3977" s="12">
        <f t="shared" si="10483"/>
        <v>0</v>
      </c>
      <c r="AN3977" s="12">
        <f t="shared" si="10483"/>
        <v>0</v>
      </c>
      <c r="AO3977" s="12">
        <f t="shared" si="10483"/>
        <v>0</v>
      </c>
      <c r="AP3977" s="12">
        <f t="shared" ref="AP3977" si="10484">SUM(AP3978,AP3979)</f>
        <v>0</v>
      </c>
      <c r="AQ3977" s="12">
        <f t="shared" si="10483"/>
        <v>0</v>
      </c>
      <c r="AR3977" s="12">
        <f t="shared" si="10483"/>
        <v>0</v>
      </c>
      <c r="AS3977" s="12">
        <f t="shared" si="10483"/>
        <v>0</v>
      </c>
      <c r="AT3977" s="12">
        <f t="shared" si="10483"/>
        <v>0</v>
      </c>
      <c r="AU3977" s="12">
        <f t="shared" si="10483"/>
        <v>0</v>
      </c>
      <c r="AV3977" s="12">
        <f t="shared" si="10483"/>
        <v>0</v>
      </c>
      <c r="AW3977" s="12">
        <f t="shared" si="10483"/>
        <v>0</v>
      </c>
      <c r="AX3977" s="12">
        <f t="shared" si="10483"/>
        <v>0</v>
      </c>
      <c r="AY3977" s="12">
        <f t="shared" si="10483"/>
        <v>0</v>
      </c>
      <c r="AZ3977" s="12">
        <v>0</v>
      </c>
      <c r="BA3977" s="12">
        <v>0</v>
      </c>
      <c r="BB3977" s="12">
        <f t="shared" ref="BB3977:BQ3977" si="10485">SUM(BB3978,BB3979)</f>
        <v>0</v>
      </c>
      <c r="BC3977" s="12">
        <f t="shared" si="10485"/>
        <v>0</v>
      </c>
      <c r="BD3977" s="12">
        <f t="shared" si="10485"/>
        <v>0</v>
      </c>
      <c r="BE3977" s="12">
        <f t="shared" si="10485"/>
        <v>0</v>
      </c>
      <c r="BF3977" s="12">
        <f t="shared" si="10485"/>
        <v>0</v>
      </c>
      <c r="BG3977" s="12">
        <f t="shared" si="10485"/>
        <v>0</v>
      </c>
      <c r="BH3977" s="12">
        <f t="shared" ref="BH3977" si="10486">SUM(BH3978,BH3979)</f>
        <v>0</v>
      </c>
      <c r="BI3977" s="12">
        <f t="shared" si="10485"/>
        <v>0</v>
      </c>
      <c r="BJ3977" s="12">
        <f t="shared" si="10485"/>
        <v>0</v>
      </c>
      <c r="BK3977" s="12">
        <f t="shared" si="10485"/>
        <v>0</v>
      </c>
      <c r="BL3977" s="12">
        <f t="shared" si="10485"/>
        <v>0</v>
      </c>
      <c r="BM3977" s="12">
        <f t="shared" si="10485"/>
        <v>0</v>
      </c>
      <c r="BN3977" s="12">
        <f t="shared" si="10485"/>
        <v>0</v>
      </c>
      <c r="BO3977" s="12">
        <f t="shared" si="10485"/>
        <v>0</v>
      </c>
      <c r="BP3977" s="12">
        <f t="shared" si="10485"/>
        <v>0</v>
      </c>
      <c r="BQ3977" s="12">
        <f t="shared" si="10485"/>
        <v>0</v>
      </c>
      <c r="BR3977" s="12">
        <v>0</v>
      </c>
      <c r="BS3977" s="12">
        <v>0</v>
      </c>
      <c r="BT3977" s="12">
        <f t="shared" ref="BT3977:BZ3977" si="10487">SUM(BT3978,BT3979)</f>
        <v>1116790</v>
      </c>
      <c r="BU3977" s="12">
        <f t="shared" si="10487"/>
        <v>1120008</v>
      </c>
      <c r="BV3977" s="12">
        <f t="shared" si="10487"/>
        <v>857718</v>
      </c>
      <c r="BW3977" s="12">
        <f t="shared" si="10487"/>
        <v>130500</v>
      </c>
      <c r="BX3977" s="12">
        <f t="shared" si="10487"/>
        <v>44500</v>
      </c>
      <c r="BY3977" s="12">
        <f t="shared" si="10487"/>
        <v>42500</v>
      </c>
      <c r="BZ3977" s="12">
        <f t="shared" si="10487"/>
        <v>43500</v>
      </c>
      <c r="CA3977" s="12">
        <f t="shared" si="10467"/>
        <v>988218</v>
      </c>
      <c r="CB3977" s="124">
        <f t="shared" si="10478"/>
        <v>88.233119763430253</v>
      </c>
    </row>
    <row r="3978" spans="1:80" x14ac:dyDescent="0.25">
      <c r="A3978" s="4" t="s">
        <v>928</v>
      </c>
      <c r="B3978" s="4" t="s">
        <v>88</v>
      </c>
      <c r="C3978" s="4" t="s">
        <v>1642</v>
      </c>
      <c r="D3978" s="79" t="s">
        <v>1643</v>
      </c>
      <c r="E3978" s="89">
        <v>6111</v>
      </c>
      <c r="F3978" s="79"/>
      <c r="G3978" s="75" t="s">
        <v>1906</v>
      </c>
      <c r="H3978" s="13" t="s">
        <v>33</v>
      </c>
      <c r="I3978" s="14">
        <v>889649</v>
      </c>
      <c r="J3978" s="14">
        <f t="shared" si="10466"/>
        <v>938943</v>
      </c>
      <c r="K3978" s="14">
        <v>938943</v>
      </c>
      <c r="L3978" s="14">
        <f t="shared" si="10469"/>
        <v>0</v>
      </c>
      <c r="M3978" s="14">
        <v>0</v>
      </c>
      <c r="N3978" s="14">
        <v>0</v>
      </c>
      <c r="O3978" s="14">
        <v>0</v>
      </c>
      <c r="P3978" s="14">
        <v>0</v>
      </c>
      <c r="Q3978" s="14">
        <v>0</v>
      </c>
      <c r="R3978" s="14">
        <v>0</v>
      </c>
      <c r="S3978" s="14"/>
      <c r="T3978" s="14"/>
      <c r="U3978" s="14"/>
      <c r="V3978" s="14"/>
      <c r="W3978" s="14"/>
      <c r="X3978" s="14">
        <f t="shared" si="10358"/>
        <v>0</v>
      </c>
      <c r="Y3978" s="14"/>
      <c r="Z3978" s="14"/>
      <c r="AA3978" s="14"/>
      <c r="AB3978" s="14"/>
      <c r="AC3978" s="14"/>
      <c r="AD3978" s="14"/>
      <c r="AE3978" s="14"/>
      <c r="AF3978" s="14"/>
      <c r="AG3978" s="14"/>
      <c r="AH3978" s="14">
        <v>0</v>
      </c>
      <c r="AI3978" s="14">
        <v>0</v>
      </c>
      <c r="AJ3978" s="14">
        <v>0</v>
      </c>
      <c r="AK3978" s="14"/>
      <c r="AL3978" s="14"/>
      <c r="AM3978" s="14"/>
      <c r="AN3978" s="14"/>
      <c r="AO3978" s="14"/>
      <c r="AP3978" s="14">
        <f t="shared" si="10359"/>
        <v>0</v>
      </c>
      <c r="AQ3978" s="14"/>
      <c r="AR3978" s="14"/>
      <c r="AS3978" s="14"/>
      <c r="AT3978" s="14"/>
      <c r="AU3978" s="14"/>
      <c r="AV3978" s="14"/>
      <c r="AW3978" s="14"/>
      <c r="AX3978" s="14"/>
      <c r="AY3978" s="14"/>
      <c r="AZ3978" s="14">
        <v>0</v>
      </c>
      <c r="BA3978" s="14">
        <v>0</v>
      </c>
      <c r="BB3978" s="14">
        <v>0</v>
      </c>
      <c r="BC3978" s="14"/>
      <c r="BD3978" s="14"/>
      <c r="BE3978" s="14"/>
      <c r="BF3978" s="14"/>
      <c r="BG3978" s="14"/>
      <c r="BH3978" s="14">
        <f t="shared" si="10360"/>
        <v>0</v>
      </c>
      <c r="BI3978" s="14"/>
      <c r="BJ3978" s="14"/>
      <c r="BK3978" s="14"/>
      <c r="BL3978" s="14"/>
      <c r="BM3978" s="14"/>
      <c r="BN3978" s="14"/>
      <c r="BO3978" s="14"/>
      <c r="BP3978" s="14"/>
      <c r="BQ3978" s="14"/>
      <c r="BR3978" s="14">
        <v>0</v>
      </c>
      <c r="BS3978" s="14">
        <v>0</v>
      </c>
      <c r="BT3978" s="14">
        <v>985890</v>
      </c>
      <c r="BU3978" s="14">
        <v>985890</v>
      </c>
      <c r="BV3978" s="14">
        <v>750000</v>
      </c>
      <c r="BW3978" s="14">
        <f t="shared" si="10325"/>
        <v>116000</v>
      </c>
      <c r="BX3978" s="14">
        <v>40000</v>
      </c>
      <c r="BY3978" s="14">
        <v>38000</v>
      </c>
      <c r="BZ3978" s="14">
        <v>38000</v>
      </c>
      <c r="CA3978" s="14">
        <f t="shared" si="10467"/>
        <v>866000</v>
      </c>
      <c r="CB3978" s="122">
        <f t="shared" si="10478"/>
        <v>87.839414133422594</v>
      </c>
    </row>
    <row r="3979" spans="1:80" x14ac:dyDescent="0.25">
      <c r="A3979" s="1" t="s">
        <v>928</v>
      </c>
      <c r="B3979" s="1" t="s">
        <v>88</v>
      </c>
      <c r="C3979" s="1" t="s">
        <v>1642</v>
      </c>
      <c r="D3979" s="82" t="s">
        <v>1643</v>
      </c>
      <c r="E3979" s="82" t="s">
        <v>34</v>
      </c>
      <c r="F3979" s="79" t="s">
        <v>1</v>
      </c>
      <c r="G3979" s="13" t="s">
        <v>1</v>
      </c>
      <c r="H3979" s="2" t="s">
        <v>35</v>
      </c>
      <c r="I3979" s="12">
        <f>SUM(I3980:I3984)</f>
        <v>120900</v>
      </c>
      <c r="J3979" s="12">
        <f t="shared" si="10466"/>
        <v>130900</v>
      </c>
      <c r="K3979" s="12">
        <f t="shared" ref="K3979" si="10488">SUM(K3980:K3984)</f>
        <v>130900</v>
      </c>
      <c r="L3979" s="12">
        <f t="shared" si="10469"/>
        <v>0</v>
      </c>
      <c r="M3979" s="12">
        <f t="shared" ref="M3979:Q3979" si="10489">SUM(M3980:M3984)</f>
        <v>0</v>
      </c>
      <c r="N3979" s="12">
        <f t="shared" si="10489"/>
        <v>0</v>
      </c>
      <c r="O3979" s="12">
        <f t="shared" si="10489"/>
        <v>0</v>
      </c>
      <c r="P3979" s="12">
        <f t="shared" si="10489"/>
        <v>0</v>
      </c>
      <c r="Q3979" s="12">
        <f t="shared" si="10489"/>
        <v>0</v>
      </c>
      <c r="R3979" s="12">
        <f t="shared" ref="R3979:AG3979" si="10490">SUM(R3980:R3984)</f>
        <v>0</v>
      </c>
      <c r="S3979" s="12">
        <f t="shared" si="10490"/>
        <v>0</v>
      </c>
      <c r="T3979" s="12">
        <f t="shared" si="10490"/>
        <v>0</v>
      </c>
      <c r="U3979" s="12">
        <f t="shared" si="10490"/>
        <v>0</v>
      </c>
      <c r="V3979" s="12">
        <f t="shared" si="10490"/>
        <v>0</v>
      </c>
      <c r="W3979" s="12">
        <f t="shared" si="10490"/>
        <v>0</v>
      </c>
      <c r="X3979" s="12">
        <f t="shared" si="10490"/>
        <v>0</v>
      </c>
      <c r="Y3979" s="12">
        <f t="shared" si="10490"/>
        <v>0</v>
      </c>
      <c r="Z3979" s="12">
        <f t="shared" si="10490"/>
        <v>0</v>
      </c>
      <c r="AA3979" s="12">
        <f t="shared" si="10490"/>
        <v>0</v>
      </c>
      <c r="AB3979" s="12">
        <f t="shared" si="10490"/>
        <v>0</v>
      </c>
      <c r="AC3979" s="12">
        <f t="shared" si="10490"/>
        <v>0</v>
      </c>
      <c r="AD3979" s="12">
        <f t="shared" si="10490"/>
        <v>0</v>
      </c>
      <c r="AE3979" s="12">
        <f t="shared" si="10490"/>
        <v>0</v>
      </c>
      <c r="AF3979" s="12">
        <f t="shared" si="10490"/>
        <v>0</v>
      </c>
      <c r="AG3979" s="12">
        <f t="shared" si="10490"/>
        <v>0</v>
      </c>
      <c r="AH3979" s="12">
        <v>0</v>
      </c>
      <c r="AI3979" s="12">
        <v>0</v>
      </c>
      <c r="AJ3979" s="12">
        <f t="shared" ref="AJ3979:AY3979" si="10491">SUM(AJ3980:AJ3984)</f>
        <v>0</v>
      </c>
      <c r="AK3979" s="12">
        <f t="shared" si="10491"/>
        <v>0</v>
      </c>
      <c r="AL3979" s="12">
        <f t="shared" si="10491"/>
        <v>0</v>
      </c>
      <c r="AM3979" s="12">
        <f t="shared" si="10491"/>
        <v>0</v>
      </c>
      <c r="AN3979" s="12">
        <f t="shared" si="10491"/>
        <v>0</v>
      </c>
      <c r="AO3979" s="12">
        <f t="shared" si="10491"/>
        <v>0</v>
      </c>
      <c r="AP3979" s="12">
        <f t="shared" si="10491"/>
        <v>0</v>
      </c>
      <c r="AQ3979" s="12">
        <f t="shared" si="10491"/>
        <v>0</v>
      </c>
      <c r="AR3979" s="12">
        <f t="shared" si="10491"/>
        <v>0</v>
      </c>
      <c r="AS3979" s="12">
        <f t="shared" si="10491"/>
        <v>0</v>
      </c>
      <c r="AT3979" s="12">
        <f t="shared" si="10491"/>
        <v>0</v>
      </c>
      <c r="AU3979" s="12">
        <f t="shared" si="10491"/>
        <v>0</v>
      </c>
      <c r="AV3979" s="12">
        <f t="shared" si="10491"/>
        <v>0</v>
      </c>
      <c r="AW3979" s="12">
        <f t="shared" si="10491"/>
        <v>0</v>
      </c>
      <c r="AX3979" s="12">
        <f t="shared" si="10491"/>
        <v>0</v>
      </c>
      <c r="AY3979" s="12">
        <f t="shared" si="10491"/>
        <v>0</v>
      </c>
      <c r="AZ3979" s="12">
        <v>0</v>
      </c>
      <c r="BA3979" s="12">
        <v>0</v>
      </c>
      <c r="BB3979" s="12">
        <f t="shared" ref="BB3979:BQ3979" si="10492">SUM(BB3980:BB3984)</f>
        <v>0</v>
      </c>
      <c r="BC3979" s="12">
        <f t="shared" si="10492"/>
        <v>0</v>
      </c>
      <c r="BD3979" s="12">
        <f t="shared" si="10492"/>
        <v>0</v>
      </c>
      <c r="BE3979" s="12">
        <f t="shared" si="10492"/>
        <v>0</v>
      </c>
      <c r="BF3979" s="12">
        <f t="shared" si="10492"/>
        <v>0</v>
      </c>
      <c r="BG3979" s="12">
        <f t="shared" si="10492"/>
        <v>0</v>
      </c>
      <c r="BH3979" s="12">
        <f t="shared" si="10492"/>
        <v>0</v>
      </c>
      <c r="BI3979" s="12">
        <f t="shared" si="10492"/>
        <v>0</v>
      </c>
      <c r="BJ3979" s="12">
        <f t="shared" si="10492"/>
        <v>0</v>
      </c>
      <c r="BK3979" s="12">
        <f t="shared" si="10492"/>
        <v>0</v>
      </c>
      <c r="BL3979" s="12">
        <f t="shared" si="10492"/>
        <v>0</v>
      </c>
      <c r="BM3979" s="12">
        <f t="shared" si="10492"/>
        <v>0</v>
      </c>
      <c r="BN3979" s="12">
        <f t="shared" si="10492"/>
        <v>0</v>
      </c>
      <c r="BO3979" s="12">
        <f t="shared" si="10492"/>
        <v>0</v>
      </c>
      <c r="BP3979" s="12">
        <f t="shared" si="10492"/>
        <v>0</v>
      </c>
      <c r="BQ3979" s="12">
        <f t="shared" si="10492"/>
        <v>0</v>
      </c>
      <c r="BR3979" s="12">
        <v>0</v>
      </c>
      <c r="BS3979" s="12">
        <v>0</v>
      </c>
      <c r="BT3979" s="12">
        <f t="shared" ref="BT3979:BX3979" si="10493">SUM(BT3980:BT3984)</f>
        <v>130900</v>
      </c>
      <c r="BU3979" s="12">
        <f t="shared" si="10493"/>
        <v>134118</v>
      </c>
      <c r="BV3979" s="12">
        <f t="shared" si="10493"/>
        <v>107718</v>
      </c>
      <c r="BW3979" s="12">
        <f t="shared" si="10493"/>
        <v>14500</v>
      </c>
      <c r="BX3979" s="12">
        <f t="shared" si="10493"/>
        <v>4500</v>
      </c>
      <c r="BY3979" s="12">
        <f t="shared" ref="BY3979" si="10494">SUM(BY3980:BY3984)</f>
        <v>4500</v>
      </c>
      <c r="BZ3979" s="12">
        <f t="shared" ref="BZ3979" si="10495">SUM(BZ3980:BZ3984)</f>
        <v>5500</v>
      </c>
      <c r="CA3979" s="12">
        <f t="shared" si="10467"/>
        <v>122218</v>
      </c>
      <c r="CB3979" s="124">
        <f t="shared" si="10478"/>
        <v>91.127216331886856</v>
      </c>
    </row>
    <row r="3980" spans="1:80" x14ac:dyDescent="0.25">
      <c r="A3980" s="4" t="s">
        <v>928</v>
      </c>
      <c r="B3980" s="4" t="s">
        <v>88</v>
      </c>
      <c r="C3980" s="4" t="s">
        <v>1642</v>
      </c>
      <c r="D3980" s="79" t="s">
        <v>1643</v>
      </c>
      <c r="E3980" s="89">
        <v>6112</v>
      </c>
      <c r="F3980" s="79" t="s">
        <v>1645</v>
      </c>
      <c r="G3980" s="75" t="s">
        <v>1906</v>
      </c>
      <c r="H3980" s="13" t="s">
        <v>92</v>
      </c>
      <c r="I3980" s="14">
        <v>17000</v>
      </c>
      <c r="J3980" s="14">
        <f t="shared" si="10466"/>
        <v>17000</v>
      </c>
      <c r="K3980" s="14">
        <v>17000</v>
      </c>
      <c r="L3980" s="14">
        <f t="shared" si="10469"/>
        <v>0</v>
      </c>
      <c r="M3980" s="14">
        <v>0</v>
      </c>
      <c r="N3980" s="14">
        <v>0</v>
      </c>
      <c r="O3980" s="14">
        <v>0</v>
      </c>
      <c r="P3980" s="14">
        <v>0</v>
      </c>
      <c r="Q3980" s="14">
        <v>0</v>
      </c>
      <c r="R3980" s="14">
        <v>0</v>
      </c>
      <c r="S3980" s="14"/>
      <c r="T3980" s="14"/>
      <c r="U3980" s="14"/>
      <c r="V3980" s="14"/>
      <c r="W3980" s="14"/>
      <c r="X3980" s="14">
        <f t="shared" si="10358"/>
        <v>0</v>
      </c>
      <c r="Y3980" s="14"/>
      <c r="Z3980" s="14"/>
      <c r="AA3980" s="14"/>
      <c r="AB3980" s="14"/>
      <c r="AC3980" s="14"/>
      <c r="AD3980" s="14"/>
      <c r="AE3980" s="14"/>
      <c r="AF3980" s="14"/>
      <c r="AG3980" s="14"/>
      <c r="AH3980" s="14">
        <v>0</v>
      </c>
      <c r="AI3980" s="14">
        <v>0</v>
      </c>
      <c r="AJ3980" s="14">
        <v>0</v>
      </c>
      <c r="AK3980" s="14"/>
      <c r="AL3980" s="14"/>
      <c r="AM3980" s="14"/>
      <c r="AN3980" s="14"/>
      <c r="AO3980" s="14"/>
      <c r="AP3980" s="14">
        <f t="shared" si="10359"/>
        <v>0</v>
      </c>
      <c r="AQ3980" s="14"/>
      <c r="AR3980" s="14"/>
      <c r="AS3980" s="14"/>
      <c r="AT3980" s="14"/>
      <c r="AU3980" s="14"/>
      <c r="AV3980" s="14"/>
      <c r="AW3980" s="14"/>
      <c r="AX3980" s="14"/>
      <c r="AY3980" s="14"/>
      <c r="AZ3980" s="14">
        <v>0</v>
      </c>
      <c r="BA3980" s="14">
        <v>0</v>
      </c>
      <c r="BB3980" s="14">
        <v>0</v>
      </c>
      <c r="BC3980" s="14"/>
      <c r="BD3980" s="14"/>
      <c r="BE3980" s="14"/>
      <c r="BF3980" s="14"/>
      <c r="BG3980" s="14"/>
      <c r="BH3980" s="14">
        <f t="shared" si="10360"/>
        <v>0</v>
      </c>
      <c r="BI3980" s="14"/>
      <c r="BJ3980" s="14"/>
      <c r="BK3980" s="14"/>
      <c r="BL3980" s="14"/>
      <c r="BM3980" s="14"/>
      <c r="BN3980" s="14"/>
      <c r="BO3980" s="14"/>
      <c r="BP3980" s="14"/>
      <c r="BQ3980" s="14"/>
      <c r="BR3980" s="14">
        <v>0</v>
      </c>
      <c r="BS3980" s="14">
        <v>0</v>
      </c>
      <c r="BT3980" s="14">
        <v>17000</v>
      </c>
      <c r="BU3980" s="14">
        <v>17000</v>
      </c>
      <c r="BV3980" s="14">
        <v>10500</v>
      </c>
      <c r="BW3980" s="14">
        <f t="shared" si="10325"/>
        <v>4500</v>
      </c>
      <c r="BX3980" s="14">
        <v>1500</v>
      </c>
      <c r="BY3980" s="14">
        <v>1500</v>
      </c>
      <c r="BZ3980" s="14">
        <v>1500</v>
      </c>
      <c r="CA3980" s="14">
        <f t="shared" si="10467"/>
        <v>15000</v>
      </c>
      <c r="CB3980" s="122">
        <f t="shared" si="10478"/>
        <v>88.235294117647058</v>
      </c>
    </row>
    <row r="3981" spans="1:80" x14ac:dyDescent="0.25">
      <c r="A3981" s="4" t="s">
        <v>928</v>
      </c>
      <c r="B3981" s="4" t="s">
        <v>88</v>
      </c>
      <c r="C3981" s="4" t="s">
        <v>1642</v>
      </c>
      <c r="D3981" s="79" t="s">
        <v>1643</v>
      </c>
      <c r="E3981" s="89">
        <v>6112</v>
      </c>
      <c r="F3981" s="79" t="s">
        <v>1646</v>
      </c>
      <c r="G3981" s="75" t="s">
        <v>1906</v>
      </c>
      <c r="H3981" s="13" t="s">
        <v>39</v>
      </c>
      <c r="I3981" s="14">
        <v>73900</v>
      </c>
      <c r="J3981" s="14">
        <f t="shared" si="10466"/>
        <v>73900</v>
      </c>
      <c r="K3981" s="14">
        <v>73900</v>
      </c>
      <c r="L3981" s="14">
        <f t="shared" si="10469"/>
        <v>0</v>
      </c>
      <c r="M3981" s="14">
        <v>0</v>
      </c>
      <c r="N3981" s="14">
        <v>0</v>
      </c>
      <c r="O3981" s="14">
        <v>0</v>
      </c>
      <c r="P3981" s="14">
        <v>0</v>
      </c>
      <c r="Q3981" s="14">
        <v>0</v>
      </c>
      <c r="R3981" s="14">
        <v>0</v>
      </c>
      <c r="S3981" s="14"/>
      <c r="T3981" s="14"/>
      <c r="U3981" s="14"/>
      <c r="V3981" s="14"/>
      <c r="W3981" s="14"/>
      <c r="X3981" s="14">
        <f t="shared" si="10358"/>
        <v>0</v>
      </c>
      <c r="Y3981" s="14"/>
      <c r="Z3981" s="14"/>
      <c r="AA3981" s="14"/>
      <c r="AB3981" s="14"/>
      <c r="AC3981" s="14"/>
      <c r="AD3981" s="14"/>
      <c r="AE3981" s="14"/>
      <c r="AF3981" s="14"/>
      <c r="AG3981" s="14"/>
      <c r="AH3981" s="14">
        <v>0</v>
      </c>
      <c r="AI3981" s="14">
        <v>0</v>
      </c>
      <c r="AJ3981" s="14">
        <v>0</v>
      </c>
      <c r="AK3981" s="14"/>
      <c r="AL3981" s="14"/>
      <c r="AM3981" s="14"/>
      <c r="AN3981" s="14"/>
      <c r="AO3981" s="14"/>
      <c r="AP3981" s="14">
        <f t="shared" si="10359"/>
        <v>0</v>
      </c>
      <c r="AQ3981" s="14"/>
      <c r="AR3981" s="14"/>
      <c r="AS3981" s="14"/>
      <c r="AT3981" s="14"/>
      <c r="AU3981" s="14"/>
      <c r="AV3981" s="14"/>
      <c r="AW3981" s="14"/>
      <c r="AX3981" s="14"/>
      <c r="AY3981" s="14"/>
      <c r="AZ3981" s="14">
        <v>0</v>
      </c>
      <c r="BA3981" s="14">
        <v>0</v>
      </c>
      <c r="BB3981" s="14">
        <v>0</v>
      </c>
      <c r="BC3981" s="14"/>
      <c r="BD3981" s="14"/>
      <c r="BE3981" s="14"/>
      <c r="BF3981" s="14"/>
      <c r="BG3981" s="14"/>
      <c r="BH3981" s="14">
        <f t="shared" si="10360"/>
        <v>0</v>
      </c>
      <c r="BI3981" s="14"/>
      <c r="BJ3981" s="14"/>
      <c r="BK3981" s="14"/>
      <c r="BL3981" s="14"/>
      <c r="BM3981" s="14"/>
      <c r="BN3981" s="14"/>
      <c r="BO3981" s="14"/>
      <c r="BP3981" s="14"/>
      <c r="BQ3981" s="14"/>
      <c r="BR3981" s="14">
        <v>0</v>
      </c>
      <c r="BS3981" s="14">
        <v>0</v>
      </c>
      <c r="BT3981" s="14">
        <v>73900</v>
      </c>
      <c r="BU3981" s="14">
        <v>73900</v>
      </c>
      <c r="BV3981" s="14">
        <v>54000</v>
      </c>
      <c r="BW3981" s="14">
        <f t="shared" si="10325"/>
        <v>10000</v>
      </c>
      <c r="BX3981" s="14">
        <v>3000</v>
      </c>
      <c r="BY3981" s="14">
        <v>3000</v>
      </c>
      <c r="BZ3981" s="14">
        <v>4000</v>
      </c>
      <c r="CA3981" s="14">
        <f t="shared" si="10467"/>
        <v>64000</v>
      </c>
      <c r="CB3981" s="122">
        <f t="shared" si="10478"/>
        <v>86.60351826792963</v>
      </c>
    </row>
    <row r="3982" spans="1:80" x14ac:dyDescent="0.25">
      <c r="A3982" s="4" t="s">
        <v>928</v>
      </c>
      <c r="B3982" s="4" t="s">
        <v>88</v>
      </c>
      <c r="C3982" s="4" t="s">
        <v>1642</v>
      </c>
      <c r="D3982" s="79" t="s">
        <v>1643</v>
      </c>
      <c r="E3982" s="89">
        <v>6112</v>
      </c>
      <c r="F3982" s="79" t="s">
        <v>1647</v>
      </c>
      <c r="G3982" s="75" t="s">
        <v>1906</v>
      </c>
      <c r="H3982" s="13" t="s">
        <v>41</v>
      </c>
      <c r="I3982" s="14">
        <v>21000</v>
      </c>
      <c r="J3982" s="14">
        <f t="shared" si="10466"/>
        <v>21000</v>
      </c>
      <c r="K3982" s="14">
        <v>21000</v>
      </c>
      <c r="L3982" s="14">
        <f t="shared" si="10469"/>
        <v>0</v>
      </c>
      <c r="M3982" s="14">
        <v>0</v>
      </c>
      <c r="N3982" s="14">
        <v>0</v>
      </c>
      <c r="O3982" s="14">
        <v>0</v>
      </c>
      <c r="P3982" s="14">
        <v>0</v>
      </c>
      <c r="Q3982" s="14">
        <v>0</v>
      </c>
      <c r="R3982" s="14">
        <v>0</v>
      </c>
      <c r="S3982" s="14"/>
      <c r="T3982" s="14"/>
      <c r="U3982" s="14"/>
      <c r="V3982" s="14"/>
      <c r="W3982" s="14"/>
      <c r="X3982" s="14">
        <f t="shared" si="10358"/>
        <v>0</v>
      </c>
      <c r="Y3982" s="14"/>
      <c r="Z3982" s="14"/>
      <c r="AA3982" s="14"/>
      <c r="AB3982" s="14"/>
      <c r="AC3982" s="14"/>
      <c r="AD3982" s="14"/>
      <c r="AE3982" s="14"/>
      <c r="AF3982" s="14"/>
      <c r="AG3982" s="14"/>
      <c r="AH3982" s="14">
        <v>0</v>
      </c>
      <c r="AI3982" s="14">
        <v>0</v>
      </c>
      <c r="AJ3982" s="14">
        <v>0</v>
      </c>
      <c r="AK3982" s="14"/>
      <c r="AL3982" s="14"/>
      <c r="AM3982" s="14"/>
      <c r="AN3982" s="14"/>
      <c r="AO3982" s="14"/>
      <c r="AP3982" s="14">
        <f t="shared" si="10359"/>
        <v>0</v>
      </c>
      <c r="AQ3982" s="14"/>
      <c r="AR3982" s="14"/>
      <c r="AS3982" s="14"/>
      <c r="AT3982" s="14"/>
      <c r="AU3982" s="14"/>
      <c r="AV3982" s="14"/>
      <c r="AW3982" s="14"/>
      <c r="AX3982" s="14"/>
      <c r="AY3982" s="14"/>
      <c r="AZ3982" s="14">
        <v>0</v>
      </c>
      <c r="BA3982" s="14">
        <v>0</v>
      </c>
      <c r="BB3982" s="14">
        <v>0</v>
      </c>
      <c r="BC3982" s="14"/>
      <c r="BD3982" s="14"/>
      <c r="BE3982" s="14"/>
      <c r="BF3982" s="14"/>
      <c r="BG3982" s="14"/>
      <c r="BH3982" s="14">
        <f t="shared" si="10360"/>
        <v>0</v>
      </c>
      <c r="BI3982" s="14"/>
      <c r="BJ3982" s="14"/>
      <c r="BK3982" s="14"/>
      <c r="BL3982" s="14"/>
      <c r="BM3982" s="14"/>
      <c r="BN3982" s="14"/>
      <c r="BO3982" s="14"/>
      <c r="BP3982" s="14"/>
      <c r="BQ3982" s="14"/>
      <c r="BR3982" s="14">
        <v>0</v>
      </c>
      <c r="BS3982" s="14">
        <v>0</v>
      </c>
      <c r="BT3982" s="14">
        <v>21000</v>
      </c>
      <c r="BU3982" s="14">
        <v>15948</v>
      </c>
      <c r="BV3982" s="14">
        <v>15948</v>
      </c>
      <c r="BW3982" s="14">
        <f t="shared" si="10325"/>
        <v>0</v>
      </c>
      <c r="BX3982" s="14"/>
      <c r="BY3982" s="14"/>
      <c r="BZ3982" s="14"/>
      <c r="CA3982" s="14">
        <f t="shared" si="10467"/>
        <v>15948</v>
      </c>
      <c r="CB3982" s="122">
        <f t="shared" si="10478"/>
        <v>100</v>
      </c>
    </row>
    <row r="3983" spans="1:80" x14ac:dyDescent="0.25">
      <c r="A3983" s="4" t="s">
        <v>928</v>
      </c>
      <c r="B3983" s="4" t="s">
        <v>88</v>
      </c>
      <c r="C3983" s="4" t="s">
        <v>1642</v>
      </c>
      <c r="D3983" s="79" t="s">
        <v>1643</v>
      </c>
      <c r="E3983" s="89">
        <v>6112</v>
      </c>
      <c r="F3983" s="79" t="s">
        <v>1648</v>
      </c>
      <c r="G3983" s="75" t="s">
        <v>1906</v>
      </c>
      <c r="H3983" s="13" t="s">
        <v>37</v>
      </c>
      <c r="I3983" s="14">
        <v>0</v>
      </c>
      <c r="J3983" s="14">
        <f t="shared" si="10466"/>
        <v>10000</v>
      </c>
      <c r="K3983" s="14">
        <v>10000</v>
      </c>
      <c r="L3983" s="14">
        <f t="shared" si="10469"/>
        <v>0</v>
      </c>
      <c r="M3983" s="14">
        <v>0</v>
      </c>
      <c r="N3983" s="14">
        <v>0</v>
      </c>
      <c r="O3983" s="14">
        <v>0</v>
      </c>
      <c r="P3983" s="14">
        <v>0</v>
      </c>
      <c r="Q3983" s="14">
        <v>0</v>
      </c>
      <c r="R3983" s="14">
        <v>0</v>
      </c>
      <c r="S3983" s="14"/>
      <c r="T3983" s="14"/>
      <c r="U3983" s="14"/>
      <c r="V3983" s="14"/>
      <c r="W3983" s="14"/>
      <c r="X3983" s="14">
        <f t="shared" si="10358"/>
        <v>0</v>
      </c>
      <c r="Y3983" s="14"/>
      <c r="Z3983" s="14"/>
      <c r="AA3983" s="14"/>
      <c r="AB3983" s="14"/>
      <c r="AC3983" s="14"/>
      <c r="AD3983" s="14"/>
      <c r="AE3983" s="14"/>
      <c r="AF3983" s="14"/>
      <c r="AG3983" s="14"/>
      <c r="AH3983" s="14">
        <v>0</v>
      </c>
      <c r="AI3983" s="14">
        <v>0</v>
      </c>
      <c r="AJ3983" s="14">
        <v>0</v>
      </c>
      <c r="AK3983" s="14"/>
      <c r="AL3983" s="14"/>
      <c r="AM3983" s="14"/>
      <c r="AN3983" s="14"/>
      <c r="AO3983" s="14"/>
      <c r="AP3983" s="14">
        <f t="shared" si="10359"/>
        <v>0</v>
      </c>
      <c r="AQ3983" s="14"/>
      <c r="AR3983" s="14"/>
      <c r="AS3983" s="14"/>
      <c r="AT3983" s="14"/>
      <c r="AU3983" s="14"/>
      <c r="AV3983" s="14"/>
      <c r="AW3983" s="14"/>
      <c r="AX3983" s="14"/>
      <c r="AY3983" s="14"/>
      <c r="AZ3983" s="14">
        <v>0</v>
      </c>
      <c r="BA3983" s="14">
        <v>0</v>
      </c>
      <c r="BB3983" s="14">
        <v>0</v>
      </c>
      <c r="BC3983" s="14"/>
      <c r="BD3983" s="14"/>
      <c r="BE3983" s="14"/>
      <c r="BF3983" s="14"/>
      <c r="BG3983" s="14"/>
      <c r="BH3983" s="14">
        <f t="shared" si="10360"/>
        <v>0</v>
      </c>
      <c r="BI3983" s="14"/>
      <c r="BJ3983" s="14"/>
      <c r="BK3983" s="14"/>
      <c r="BL3983" s="14"/>
      <c r="BM3983" s="14"/>
      <c r="BN3983" s="14"/>
      <c r="BO3983" s="14"/>
      <c r="BP3983" s="14"/>
      <c r="BQ3983" s="14"/>
      <c r="BR3983" s="14">
        <v>0</v>
      </c>
      <c r="BS3983" s="14">
        <v>0</v>
      </c>
      <c r="BT3983" s="14">
        <v>10000</v>
      </c>
      <c r="BU3983" s="14">
        <v>22000</v>
      </c>
      <c r="BV3983" s="14">
        <v>22000</v>
      </c>
      <c r="BW3983" s="14">
        <f t="shared" si="10325"/>
        <v>0</v>
      </c>
      <c r="BX3983" s="14"/>
      <c r="BY3983" s="14"/>
      <c r="BZ3983" s="14"/>
      <c r="CA3983" s="14">
        <f t="shared" si="10467"/>
        <v>22000</v>
      </c>
      <c r="CB3983" s="122">
        <f t="shared" si="10478"/>
        <v>100</v>
      </c>
    </row>
    <row r="3984" spans="1:80" x14ac:dyDescent="0.25">
      <c r="A3984" s="4" t="s">
        <v>928</v>
      </c>
      <c r="B3984" s="4" t="s">
        <v>88</v>
      </c>
      <c r="C3984" s="4" t="s">
        <v>1642</v>
      </c>
      <c r="D3984" s="79" t="s">
        <v>1643</v>
      </c>
      <c r="E3984" s="89">
        <v>6112</v>
      </c>
      <c r="F3984" s="79" t="s">
        <v>1649</v>
      </c>
      <c r="G3984" s="75" t="s">
        <v>1906</v>
      </c>
      <c r="H3984" s="13" t="s">
        <v>43</v>
      </c>
      <c r="I3984" s="14">
        <v>9000</v>
      </c>
      <c r="J3984" s="14">
        <f t="shared" si="10466"/>
        <v>9000</v>
      </c>
      <c r="K3984" s="14">
        <v>9000</v>
      </c>
      <c r="L3984" s="14">
        <f t="shared" si="10469"/>
        <v>0</v>
      </c>
      <c r="M3984" s="14">
        <v>0</v>
      </c>
      <c r="N3984" s="14">
        <v>0</v>
      </c>
      <c r="O3984" s="14">
        <v>0</v>
      </c>
      <c r="P3984" s="14">
        <v>0</v>
      </c>
      <c r="Q3984" s="14">
        <v>0</v>
      </c>
      <c r="R3984" s="14">
        <v>0</v>
      </c>
      <c r="S3984" s="14"/>
      <c r="T3984" s="14"/>
      <c r="U3984" s="14"/>
      <c r="V3984" s="14"/>
      <c r="W3984" s="14"/>
      <c r="X3984" s="14">
        <f t="shared" si="10358"/>
        <v>0</v>
      </c>
      <c r="Y3984" s="14"/>
      <c r="Z3984" s="14"/>
      <c r="AA3984" s="14"/>
      <c r="AB3984" s="14"/>
      <c r="AC3984" s="14"/>
      <c r="AD3984" s="14"/>
      <c r="AE3984" s="14"/>
      <c r="AF3984" s="14"/>
      <c r="AG3984" s="14"/>
      <c r="AH3984" s="14">
        <v>0</v>
      </c>
      <c r="AI3984" s="14">
        <v>0</v>
      </c>
      <c r="AJ3984" s="14">
        <v>0</v>
      </c>
      <c r="AK3984" s="14"/>
      <c r="AL3984" s="14"/>
      <c r="AM3984" s="14"/>
      <c r="AN3984" s="14"/>
      <c r="AO3984" s="14"/>
      <c r="AP3984" s="14">
        <f t="shared" si="10359"/>
        <v>0</v>
      </c>
      <c r="AQ3984" s="14"/>
      <c r="AR3984" s="14"/>
      <c r="AS3984" s="14"/>
      <c r="AT3984" s="14"/>
      <c r="AU3984" s="14"/>
      <c r="AV3984" s="14"/>
      <c r="AW3984" s="14"/>
      <c r="AX3984" s="14"/>
      <c r="AY3984" s="14"/>
      <c r="AZ3984" s="14">
        <v>0</v>
      </c>
      <c r="BA3984" s="14">
        <v>0</v>
      </c>
      <c r="BB3984" s="14">
        <v>0</v>
      </c>
      <c r="BC3984" s="14"/>
      <c r="BD3984" s="14"/>
      <c r="BE3984" s="14"/>
      <c r="BF3984" s="14"/>
      <c r="BG3984" s="14"/>
      <c r="BH3984" s="14">
        <f t="shared" si="10360"/>
        <v>0</v>
      </c>
      <c r="BI3984" s="14"/>
      <c r="BJ3984" s="14"/>
      <c r="BK3984" s="14"/>
      <c r="BL3984" s="14"/>
      <c r="BM3984" s="14"/>
      <c r="BN3984" s="14"/>
      <c r="BO3984" s="14"/>
      <c r="BP3984" s="14"/>
      <c r="BQ3984" s="14"/>
      <c r="BR3984" s="14">
        <v>0</v>
      </c>
      <c r="BS3984" s="14">
        <v>0</v>
      </c>
      <c r="BT3984" s="14">
        <v>9000</v>
      </c>
      <c r="BU3984" s="14">
        <v>5270</v>
      </c>
      <c r="BV3984" s="14">
        <v>5270</v>
      </c>
      <c r="BW3984" s="14">
        <f t="shared" si="10325"/>
        <v>0</v>
      </c>
      <c r="BX3984" s="14"/>
      <c r="BY3984" s="14"/>
      <c r="BZ3984" s="14"/>
      <c r="CA3984" s="14">
        <f t="shared" si="10467"/>
        <v>5270</v>
      </c>
      <c r="CB3984" s="122">
        <f t="shared" si="10478"/>
        <v>100</v>
      </c>
    </row>
    <row r="3985" spans="1:80" x14ac:dyDescent="0.25">
      <c r="A3985" s="4" t="s">
        <v>928</v>
      </c>
      <c r="B3985" s="4" t="s">
        <v>88</v>
      </c>
      <c r="C3985" s="4" t="s">
        <v>1642</v>
      </c>
      <c r="D3985" s="79" t="s">
        <v>1643</v>
      </c>
      <c r="E3985" s="78" t="s">
        <v>44</v>
      </c>
      <c r="F3985" s="78" t="s">
        <v>1</v>
      </c>
      <c r="G3985" s="2" t="s">
        <v>1</v>
      </c>
      <c r="H3985" s="2" t="s">
        <v>45</v>
      </c>
      <c r="I3985" s="12">
        <f>SUM(I3986)</f>
        <v>93413</v>
      </c>
      <c r="J3985" s="12">
        <f t="shared" si="10466"/>
        <v>98589</v>
      </c>
      <c r="K3985" s="12">
        <f t="shared" ref="K3985:Q3985" si="10496">SUM(K3986)</f>
        <v>98589</v>
      </c>
      <c r="L3985" s="12">
        <f t="shared" si="10469"/>
        <v>0</v>
      </c>
      <c r="M3985" s="12">
        <f t="shared" si="10496"/>
        <v>0</v>
      </c>
      <c r="N3985" s="12">
        <f t="shared" si="10496"/>
        <v>0</v>
      </c>
      <c r="O3985" s="12">
        <f t="shared" si="10496"/>
        <v>0</v>
      </c>
      <c r="P3985" s="12">
        <f t="shared" si="10496"/>
        <v>0</v>
      </c>
      <c r="Q3985" s="12">
        <f t="shared" si="10496"/>
        <v>0</v>
      </c>
      <c r="R3985" s="12">
        <f t="shared" ref="R3985:AG3985" si="10497">SUM(R3986)</f>
        <v>0</v>
      </c>
      <c r="S3985" s="12">
        <f t="shared" si="10497"/>
        <v>0</v>
      </c>
      <c r="T3985" s="12">
        <f t="shared" si="10497"/>
        <v>0</v>
      </c>
      <c r="U3985" s="12">
        <f t="shared" si="10497"/>
        <v>0</v>
      </c>
      <c r="V3985" s="12">
        <f t="shared" si="10497"/>
        <v>0</v>
      </c>
      <c r="W3985" s="12">
        <f t="shared" si="10497"/>
        <v>0</v>
      </c>
      <c r="X3985" s="12">
        <f t="shared" si="10497"/>
        <v>0</v>
      </c>
      <c r="Y3985" s="12">
        <f t="shared" si="10497"/>
        <v>0</v>
      </c>
      <c r="Z3985" s="12">
        <f t="shared" si="10497"/>
        <v>0</v>
      </c>
      <c r="AA3985" s="12">
        <f t="shared" si="10497"/>
        <v>0</v>
      </c>
      <c r="AB3985" s="12">
        <f t="shared" si="10497"/>
        <v>0</v>
      </c>
      <c r="AC3985" s="12">
        <f t="shared" si="10497"/>
        <v>0</v>
      </c>
      <c r="AD3985" s="12">
        <f t="shared" si="10497"/>
        <v>0</v>
      </c>
      <c r="AE3985" s="12">
        <f t="shared" si="10497"/>
        <v>0</v>
      </c>
      <c r="AF3985" s="12">
        <f t="shared" si="10497"/>
        <v>0</v>
      </c>
      <c r="AG3985" s="12">
        <f t="shared" si="10497"/>
        <v>0</v>
      </c>
      <c r="AH3985" s="12">
        <v>0</v>
      </c>
      <c r="AI3985" s="12">
        <v>0</v>
      </c>
      <c r="AJ3985" s="12">
        <f t="shared" ref="AJ3985:AY3985" si="10498">SUM(AJ3986)</f>
        <v>0</v>
      </c>
      <c r="AK3985" s="12">
        <f t="shared" si="10498"/>
        <v>0</v>
      </c>
      <c r="AL3985" s="12">
        <f t="shared" si="10498"/>
        <v>0</v>
      </c>
      <c r="AM3985" s="12">
        <f t="shared" si="10498"/>
        <v>0</v>
      </c>
      <c r="AN3985" s="12">
        <f t="shared" si="10498"/>
        <v>0</v>
      </c>
      <c r="AO3985" s="12">
        <f t="shared" si="10498"/>
        <v>0</v>
      </c>
      <c r="AP3985" s="12">
        <f t="shared" si="10498"/>
        <v>0</v>
      </c>
      <c r="AQ3985" s="12">
        <f t="shared" si="10498"/>
        <v>0</v>
      </c>
      <c r="AR3985" s="12">
        <f t="shared" si="10498"/>
        <v>0</v>
      </c>
      <c r="AS3985" s="12">
        <f t="shared" si="10498"/>
        <v>0</v>
      </c>
      <c r="AT3985" s="12">
        <f t="shared" si="10498"/>
        <v>0</v>
      </c>
      <c r="AU3985" s="12">
        <f t="shared" si="10498"/>
        <v>0</v>
      </c>
      <c r="AV3985" s="12">
        <f t="shared" si="10498"/>
        <v>0</v>
      </c>
      <c r="AW3985" s="12">
        <f t="shared" si="10498"/>
        <v>0</v>
      </c>
      <c r="AX3985" s="12">
        <f t="shared" si="10498"/>
        <v>0</v>
      </c>
      <c r="AY3985" s="12">
        <f t="shared" si="10498"/>
        <v>0</v>
      </c>
      <c r="AZ3985" s="12">
        <v>0</v>
      </c>
      <c r="BA3985" s="12">
        <v>0</v>
      </c>
      <c r="BB3985" s="12">
        <f t="shared" ref="BB3985:BQ3985" si="10499">SUM(BB3986)</f>
        <v>0</v>
      </c>
      <c r="BC3985" s="12">
        <f t="shared" si="10499"/>
        <v>0</v>
      </c>
      <c r="BD3985" s="12">
        <f t="shared" si="10499"/>
        <v>0</v>
      </c>
      <c r="BE3985" s="12">
        <f t="shared" si="10499"/>
        <v>0</v>
      </c>
      <c r="BF3985" s="12">
        <f t="shared" si="10499"/>
        <v>0</v>
      </c>
      <c r="BG3985" s="12">
        <f t="shared" si="10499"/>
        <v>0</v>
      </c>
      <c r="BH3985" s="12">
        <f t="shared" si="10499"/>
        <v>0</v>
      </c>
      <c r="BI3985" s="12">
        <f t="shared" si="10499"/>
        <v>0</v>
      </c>
      <c r="BJ3985" s="12">
        <f t="shared" si="10499"/>
        <v>0</v>
      </c>
      <c r="BK3985" s="12">
        <f t="shared" si="10499"/>
        <v>0</v>
      </c>
      <c r="BL3985" s="12">
        <f t="shared" si="10499"/>
        <v>0</v>
      </c>
      <c r="BM3985" s="12">
        <f t="shared" si="10499"/>
        <v>0</v>
      </c>
      <c r="BN3985" s="12">
        <f t="shared" si="10499"/>
        <v>0</v>
      </c>
      <c r="BO3985" s="12">
        <f t="shared" si="10499"/>
        <v>0</v>
      </c>
      <c r="BP3985" s="12">
        <f t="shared" si="10499"/>
        <v>0</v>
      </c>
      <c r="BQ3985" s="12">
        <f t="shared" si="10499"/>
        <v>0</v>
      </c>
      <c r="BR3985" s="12">
        <v>0</v>
      </c>
      <c r="BS3985" s="12">
        <v>0</v>
      </c>
      <c r="BT3985" s="12">
        <f t="shared" ref="BT3985:BZ3985" si="10500">SUM(BT3986)</f>
        <v>103518</v>
      </c>
      <c r="BU3985" s="12">
        <f t="shared" si="10500"/>
        <v>103518</v>
      </c>
      <c r="BV3985" s="12">
        <f t="shared" si="10500"/>
        <v>60000</v>
      </c>
      <c r="BW3985" s="12">
        <f t="shared" si="10500"/>
        <v>16000</v>
      </c>
      <c r="BX3985" s="12">
        <f t="shared" si="10500"/>
        <v>8000</v>
      </c>
      <c r="BY3985" s="12">
        <f t="shared" si="10500"/>
        <v>4000</v>
      </c>
      <c r="BZ3985" s="12">
        <f t="shared" si="10500"/>
        <v>4000</v>
      </c>
      <c r="CA3985" s="12">
        <f t="shared" si="10467"/>
        <v>76000</v>
      </c>
      <c r="CB3985" s="124">
        <f t="shared" si="10478"/>
        <v>73.417183484997778</v>
      </c>
    </row>
    <row r="3986" spans="1:80" x14ac:dyDescent="0.25">
      <c r="A3986" s="4" t="s">
        <v>928</v>
      </c>
      <c r="B3986" s="4" t="s">
        <v>88</v>
      </c>
      <c r="C3986" s="4" t="s">
        <v>1642</v>
      </c>
      <c r="D3986" s="79" t="s">
        <v>1643</v>
      </c>
      <c r="E3986" s="89">
        <v>6121</v>
      </c>
      <c r="F3986" s="79"/>
      <c r="G3986" s="75" t="s">
        <v>1906</v>
      </c>
      <c r="H3986" s="13" t="s">
        <v>46</v>
      </c>
      <c r="I3986" s="14">
        <v>93413</v>
      </c>
      <c r="J3986" s="14">
        <f t="shared" si="10466"/>
        <v>98589</v>
      </c>
      <c r="K3986" s="14">
        <v>98589</v>
      </c>
      <c r="L3986" s="14">
        <f t="shared" si="10469"/>
        <v>0</v>
      </c>
      <c r="M3986" s="14">
        <v>0</v>
      </c>
      <c r="N3986" s="14">
        <v>0</v>
      </c>
      <c r="O3986" s="14">
        <v>0</v>
      </c>
      <c r="P3986" s="14">
        <v>0</v>
      </c>
      <c r="Q3986" s="14">
        <v>0</v>
      </c>
      <c r="R3986" s="14">
        <v>0</v>
      </c>
      <c r="S3986" s="14"/>
      <c r="T3986" s="14"/>
      <c r="U3986" s="14"/>
      <c r="V3986" s="14"/>
      <c r="W3986" s="14"/>
      <c r="X3986" s="14">
        <f t="shared" si="10358"/>
        <v>0</v>
      </c>
      <c r="Y3986" s="14"/>
      <c r="Z3986" s="14"/>
      <c r="AA3986" s="14"/>
      <c r="AB3986" s="14"/>
      <c r="AC3986" s="14"/>
      <c r="AD3986" s="14"/>
      <c r="AE3986" s="14"/>
      <c r="AF3986" s="14"/>
      <c r="AG3986" s="14"/>
      <c r="AH3986" s="14">
        <v>0</v>
      </c>
      <c r="AI3986" s="14">
        <v>0</v>
      </c>
      <c r="AJ3986" s="14">
        <v>0</v>
      </c>
      <c r="AK3986" s="14"/>
      <c r="AL3986" s="14"/>
      <c r="AM3986" s="14"/>
      <c r="AN3986" s="14"/>
      <c r="AO3986" s="14"/>
      <c r="AP3986" s="14">
        <f t="shared" si="10359"/>
        <v>0</v>
      </c>
      <c r="AQ3986" s="14"/>
      <c r="AR3986" s="14"/>
      <c r="AS3986" s="14"/>
      <c r="AT3986" s="14"/>
      <c r="AU3986" s="14"/>
      <c r="AV3986" s="14"/>
      <c r="AW3986" s="14"/>
      <c r="AX3986" s="14"/>
      <c r="AY3986" s="14"/>
      <c r="AZ3986" s="14">
        <v>0</v>
      </c>
      <c r="BA3986" s="14">
        <v>0</v>
      </c>
      <c r="BB3986" s="14">
        <v>0</v>
      </c>
      <c r="BC3986" s="14"/>
      <c r="BD3986" s="14"/>
      <c r="BE3986" s="14"/>
      <c r="BF3986" s="14"/>
      <c r="BG3986" s="14"/>
      <c r="BH3986" s="14">
        <f t="shared" si="10360"/>
        <v>0</v>
      </c>
      <c r="BI3986" s="14"/>
      <c r="BJ3986" s="14"/>
      <c r="BK3986" s="14"/>
      <c r="BL3986" s="14"/>
      <c r="BM3986" s="14"/>
      <c r="BN3986" s="14"/>
      <c r="BO3986" s="14"/>
      <c r="BP3986" s="14"/>
      <c r="BQ3986" s="14"/>
      <c r="BR3986" s="14">
        <v>0</v>
      </c>
      <c r="BS3986" s="14">
        <v>0</v>
      </c>
      <c r="BT3986" s="14">
        <v>103518</v>
      </c>
      <c r="BU3986" s="14">
        <v>103518</v>
      </c>
      <c r="BV3986" s="14">
        <v>60000</v>
      </c>
      <c r="BW3986" s="14">
        <f t="shared" si="10325"/>
        <v>16000</v>
      </c>
      <c r="BX3986" s="14">
        <v>8000</v>
      </c>
      <c r="BY3986" s="14">
        <v>4000</v>
      </c>
      <c r="BZ3986" s="14">
        <v>4000</v>
      </c>
      <c r="CA3986" s="14">
        <f t="shared" si="10467"/>
        <v>76000</v>
      </c>
      <c r="CB3986" s="122">
        <f t="shared" si="10478"/>
        <v>73.417183484997778</v>
      </c>
    </row>
    <row r="3987" spans="1:80" x14ac:dyDescent="0.25">
      <c r="A3987" s="4" t="s">
        <v>928</v>
      </c>
      <c r="B3987" s="4" t="s">
        <v>88</v>
      </c>
      <c r="C3987" s="4" t="s">
        <v>1642</v>
      </c>
      <c r="D3987" s="79" t="s">
        <v>1643</v>
      </c>
      <c r="E3987" s="78" t="s">
        <v>47</v>
      </c>
      <c r="F3987" s="78" t="s">
        <v>1</v>
      </c>
      <c r="G3987" s="2" t="s">
        <v>1</v>
      </c>
      <c r="H3987" s="2" t="s">
        <v>48</v>
      </c>
      <c r="I3987" s="12">
        <f>SUM(I3988:I3994)</f>
        <v>139700</v>
      </c>
      <c r="J3987" s="12">
        <f t="shared" si="10466"/>
        <v>139995</v>
      </c>
      <c r="K3987" s="12">
        <f t="shared" ref="K3987" si="10501">SUM(K3988:K3994)</f>
        <v>117995</v>
      </c>
      <c r="L3987" s="12">
        <f t="shared" si="10469"/>
        <v>22000</v>
      </c>
      <c r="M3987" s="12">
        <f t="shared" ref="M3987:Q3987" si="10502">SUM(M3988:M3994)</f>
        <v>22000</v>
      </c>
      <c r="N3987" s="12">
        <f t="shared" si="10502"/>
        <v>0</v>
      </c>
      <c r="O3987" s="12">
        <f t="shared" si="10502"/>
        <v>0</v>
      </c>
      <c r="P3987" s="12">
        <f t="shared" si="10502"/>
        <v>0</v>
      </c>
      <c r="Q3987" s="12">
        <f t="shared" si="10502"/>
        <v>0</v>
      </c>
      <c r="R3987" s="12">
        <f t="shared" ref="R3987:AG3987" si="10503">SUM(R3988:R3994)</f>
        <v>22000</v>
      </c>
      <c r="S3987" s="12">
        <f t="shared" si="10503"/>
        <v>0</v>
      </c>
      <c r="T3987" s="12">
        <f t="shared" si="10503"/>
        <v>0</v>
      </c>
      <c r="U3987" s="12">
        <f t="shared" si="10503"/>
        <v>0</v>
      </c>
      <c r="V3987" s="12">
        <f t="shared" si="10503"/>
        <v>0</v>
      </c>
      <c r="W3987" s="12">
        <f t="shared" si="10503"/>
        <v>0</v>
      </c>
      <c r="X3987" s="12">
        <f t="shared" si="10503"/>
        <v>22000</v>
      </c>
      <c r="Y3987" s="12">
        <f t="shared" si="10503"/>
        <v>0</v>
      </c>
      <c r="Z3987" s="12">
        <f t="shared" si="10503"/>
        <v>120</v>
      </c>
      <c r="AA3987" s="12">
        <f t="shared" si="10503"/>
        <v>320</v>
      </c>
      <c r="AB3987" s="12">
        <f t="shared" si="10503"/>
        <v>570</v>
      </c>
      <c r="AC3987" s="12">
        <f t="shared" si="10503"/>
        <v>480</v>
      </c>
      <c r="AD3987" s="12">
        <f t="shared" si="10503"/>
        <v>1470</v>
      </c>
      <c r="AE3987" s="12">
        <f t="shared" si="10503"/>
        <v>0</v>
      </c>
      <c r="AF3987" s="12">
        <f t="shared" si="10503"/>
        <v>120</v>
      </c>
      <c r="AG3987" s="12">
        <f t="shared" si="10503"/>
        <v>4010</v>
      </c>
      <c r="AH3987" s="12">
        <v>7090</v>
      </c>
      <c r="AI3987" s="12">
        <v>14910</v>
      </c>
      <c r="AJ3987" s="12">
        <f t="shared" ref="AJ3987:AY3987" si="10504">SUM(AJ3988:AJ3994)</f>
        <v>0</v>
      </c>
      <c r="AK3987" s="12">
        <f t="shared" si="10504"/>
        <v>0</v>
      </c>
      <c r="AL3987" s="12">
        <f t="shared" si="10504"/>
        <v>0</v>
      </c>
      <c r="AM3987" s="12">
        <f t="shared" si="10504"/>
        <v>0</v>
      </c>
      <c r="AN3987" s="12">
        <f t="shared" si="10504"/>
        <v>0</v>
      </c>
      <c r="AO3987" s="12">
        <f t="shared" si="10504"/>
        <v>0</v>
      </c>
      <c r="AP3987" s="12">
        <f t="shared" si="10504"/>
        <v>0</v>
      </c>
      <c r="AQ3987" s="12">
        <f t="shared" si="10504"/>
        <v>0</v>
      </c>
      <c r="AR3987" s="12">
        <f t="shared" si="10504"/>
        <v>0</v>
      </c>
      <c r="AS3987" s="12">
        <f t="shared" si="10504"/>
        <v>0</v>
      </c>
      <c r="AT3987" s="12">
        <f t="shared" si="10504"/>
        <v>0</v>
      </c>
      <c r="AU3987" s="12">
        <f t="shared" si="10504"/>
        <v>0</v>
      </c>
      <c r="AV3987" s="12">
        <f t="shared" si="10504"/>
        <v>0</v>
      </c>
      <c r="AW3987" s="12">
        <f t="shared" si="10504"/>
        <v>0</v>
      </c>
      <c r="AX3987" s="12">
        <f t="shared" si="10504"/>
        <v>0</v>
      </c>
      <c r="AY3987" s="12">
        <f t="shared" si="10504"/>
        <v>0</v>
      </c>
      <c r="AZ3987" s="12">
        <v>0</v>
      </c>
      <c r="BA3987" s="12">
        <v>0</v>
      </c>
      <c r="BB3987" s="12">
        <f t="shared" ref="BB3987:BQ3987" si="10505">SUM(BB3988:BB3994)</f>
        <v>0</v>
      </c>
      <c r="BC3987" s="12">
        <f t="shared" si="10505"/>
        <v>0</v>
      </c>
      <c r="BD3987" s="12">
        <f t="shared" si="10505"/>
        <v>0</v>
      </c>
      <c r="BE3987" s="12">
        <f t="shared" si="10505"/>
        <v>0</v>
      </c>
      <c r="BF3987" s="12">
        <f t="shared" si="10505"/>
        <v>0</v>
      </c>
      <c r="BG3987" s="12">
        <f t="shared" si="10505"/>
        <v>0</v>
      </c>
      <c r="BH3987" s="12">
        <f t="shared" si="10505"/>
        <v>0</v>
      </c>
      <c r="BI3987" s="12">
        <f t="shared" si="10505"/>
        <v>0</v>
      </c>
      <c r="BJ3987" s="12">
        <f t="shared" si="10505"/>
        <v>0</v>
      </c>
      <c r="BK3987" s="12">
        <f t="shared" si="10505"/>
        <v>0</v>
      </c>
      <c r="BL3987" s="12">
        <f t="shared" si="10505"/>
        <v>0</v>
      </c>
      <c r="BM3987" s="12">
        <f t="shared" si="10505"/>
        <v>0</v>
      </c>
      <c r="BN3987" s="12">
        <f t="shared" si="10505"/>
        <v>0</v>
      </c>
      <c r="BO3987" s="12">
        <f t="shared" si="10505"/>
        <v>0</v>
      </c>
      <c r="BP3987" s="12">
        <f t="shared" si="10505"/>
        <v>0</v>
      </c>
      <c r="BQ3987" s="12">
        <f t="shared" si="10505"/>
        <v>0</v>
      </c>
      <c r="BR3987" s="12">
        <v>0</v>
      </c>
      <c r="BS3987" s="12">
        <v>0</v>
      </c>
      <c r="BT3987" s="12">
        <f t="shared" ref="BT3987:BZ3987" si="10506">SUM(BT3988:BT3994)</f>
        <v>155145</v>
      </c>
      <c r="BU3987" s="12">
        <f t="shared" si="10506"/>
        <v>124875</v>
      </c>
      <c r="BV3987" s="12">
        <f t="shared" si="10506"/>
        <v>86850</v>
      </c>
      <c r="BW3987" s="12">
        <f t="shared" si="10506"/>
        <v>16295</v>
      </c>
      <c r="BX3987" s="12">
        <f t="shared" si="10506"/>
        <v>11745</v>
      </c>
      <c r="BY3987" s="12">
        <f t="shared" si="10506"/>
        <v>1300</v>
      </c>
      <c r="BZ3987" s="12">
        <f t="shared" si="10506"/>
        <v>3250</v>
      </c>
      <c r="CA3987" s="12">
        <f t="shared" si="10467"/>
        <v>103145</v>
      </c>
      <c r="CB3987" s="124">
        <f t="shared" si="10478"/>
        <v>82.598598598598599</v>
      </c>
    </row>
    <row r="3988" spans="1:80" x14ac:dyDescent="0.25">
      <c r="A3988" s="4" t="s">
        <v>928</v>
      </c>
      <c r="B3988" s="4" t="s">
        <v>88</v>
      </c>
      <c r="C3988" s="4" t="s">
        <v>1642</v>
      </c>
      <c r="D3988" s="79" t="s">
        <v>1643</v>
      </c>
      <c r="E3988" s="89">
        <v>6131</v>
      </c>
      <c r="F3988" s="79"/>
      <c r="G3988" s="75" t="s">
        <v>1906</v>
      </c>
      <c r="H3988" s="13" t="s">
        <v>49</v>
      </c>
      <c r="I3988" s="14">
        <v>500</v>
      </c>
      <c r="J3988" s="14">
        <f t="shared" si="10466"/>
        <v>500</v>
      </c>
      <c r="K3988" s="14">
        <v>500</v>
      </c>
      <c r="L3988" s="14">
        <f t="shared" si="10469"/>
        <v>0</v>
      </c>
      <c r="M3988" s="14">
        <v>0</v>
      </c>
      <c r="N3988" s="14">
        <v>0</v>
      </c>
      <c r="O3988" s="14">
        <v>0</v>
      </c>
      <c r="P3988" s="14">
        <v>0</v>
      </c>
      <c r="Q3988" s="14">
        <v>0</v>
      </c>
      <c r="R3988" s="14">
        <v>0</v>
      </c>
      <c r="S3988" s="14"/>
      <c r="T3988" s="14"/>
      <c r="U3988" s="14"/>
      <c r="V3988" s="14"/>
      <c r="W3988" s="14"/>
      <c r="X3988" s="14">
        <f t="shared" si="10358"/>
        <v>0</v>
      </c>
      <c r="Y3988" s="14"/>
      <c r="Z3988" s="14"/>
      <c r="AA3988" s="14"/>
      <c r="AB3988" s="14"/>
      <c r="AC3988" s="14"/>
      <c r="AD3988" s="14"/>
      <c r="AE3988" s="14"/>
      <c r="AF3988" s="14"/>
      <c r="AG3988" s="14"/>
      <c r="AH3988" s="14">
        <v>0</v>
      </c>
      <c r="AI3988" s="14">
        <v>0</v>
      </c>
      <c r="AJ3988" s="14">
        <v>0</v>
      </c>
      <c r="AK3988" s="14"/>
      <c r="AL3988" s="14"/>
      <c r="AM3988" s="14"/>
      <c r="AN3988" s="14"/>
      <c r="AO3988" s="14"/>
      <c r="AP3988" s="14">
        <f t="shared" si="10359"/>
        <v>0</v>
      </c>
      <c r="AQ3988" s="14"/>
      <c r="AR3988" s="14"/>
      <c r="AS3988" s="14"/>
      <c r="AT3988" s="14"/>
      <c r="AU3988" s="14"/>
      <c r="AV3988" s="14"/>
      <c r="AW3988" s="14"/>
      <c r="AX3988" s="14"/>
      <c r="AY3988" s="14"/>
      <c r="AZ3988" s="14">
        <v>0</v>
      </c>
      <c r="BA3988" s="14">
        <v>0</v>
      </c>
      <c r="BB3988" s="14">
        <v>0</v>
      </c>
      <c r="BC3988" s="14"/>
      <c r="BD3988" s="14"/>
      <c r="BE3988" s="14"/>
      <c r="BF3988" s="14"/>
      <c r="BG3988" s="14"/>
      <c r="BH3988" s="14">
        <f t="shared" si="10360"/>
        <v>0</v>
      </c>
      <c r="BI3988" s="14"/>
      <c r="BJ3988" s="14"/>
      <c r="BK3988" s="14"/>
      <c r="BL3988" s="14"/>
      <c r="BM3988" s="14"/>
      <c r="BN3988" s="14"/>
      <c r="BO3988" s="14"/>
      <c r="BP3988" s="14"/>
      <c r="BQ3988" s="14"/>
      <c r="BR3988" s="14">
        <v>0</v>
      </c>
      <c r="BS3988" s="14">
        <v>0</v>
      </c>
      <c r="BT3988" s="14">
        <v>500</v>
      </c>
      <c r="BU3988" s="14">
        <v>500</v>
      </c>
      <c r="BV3988" s="14">
        <v>0</v>
      </c>
      <c r="BW3988" s="14">
        <f t="shared" ref="BW3988:BW4043" si="10507">BX3988+BY3988+BZ3988</f>
        <v>500</v>
      </c>
      <c r="BX3988" s="14">
        <v>500</v>
      </c>
      <c r="BY3988" s="14"/>
      <c r="BZ3988" s="14"/>
      <c r="CA3988" s="14">
        <f t="shared" si="10467"/>
        <v>500</v>
      </c>
      <c r="CB3988" s="122">
        <f t="shared" si="10478"/>
        <v>100</v>
      </c>
    </row>
    <row r="3989" spans="1:80" x14ac:dyDescent="0.25">
      <c r="A3989" s="4" t="s">
        <v>928</v>
      </c>
      <c r="B3989" s="4" t="s">
        <v>88</v>
      </c>
      <c r="C3989" s="4" t="s">
        <v>1642</v>
      </c>
      <c r="D3989" s="79" t="s">
        <v>1643</v>
      </c>
      <c r="E3989" s="89">
        <v>6132</v>
      </c>
      <c r="F3989" s="79"/>
      <c r="G3989" s="75" t="s">
        <v>1906</v>
      </c>
      <c r="H3989" s="13" t="s">
        <v>196</v>
      </c>
      <c r="I3989" s="14">
        <v>49000</v>
      </c>
      <c r="J3989" s="14">
        <f t="shared" si="10466"/>
        <v>49000</v>
      </c>
      <c r="K3989" s="14">
        <v>49000</v>
      </c>
      <c r="L3989" s="14">
        <f t="shared" si="10469"/>
        <v>0</v>
      </c>
      <c r="M3989" s="14">
        <v>0</v>
      </c>
      <c r="N3989" s="14">
        <v>0</v>
      </c>
      <c r="O3989" s="14">
        <v>0</v>
      </c>
      <c r="P3989" s="14">
        <v>0</v>
      </c>
      <c r="Q3989" s="14">
        <v>0</v>
      </c>
      <c r="R3989" s="14">
        <v>0</v>
      </c>
      <c r="S3989" s="14"/>
      <c r="T3989" s="14"/>
      <c r="U3989" s="14"/>
      <c r="V3989" s="14"/>
      <c r="W3989" s="14"/>
      <c r="X3989" s="14">
        <f t="shared" si="10358"/>
        <v>0</v>
      </c>
      <c r="Y3989" s="14"/>
      <c r="Z3989" s="14"/>
      <c r="AA3989" s="14"/>
      <c r="AB3989" s="14"/>
      <c r="AC3989" s="14"/>
      <c r="AD3989" s="14"/>
      <c r="AE3989" s="14"/>
      <c r="AF3989" s="14"/>
      <c r="AG3989" s="14"/>
      <c r="AH3989" s="14">
        <v>0</v>
      </c>
      <c r="AI3989" s="14">
        <v>0</v>
      </c>
      <c r="AJ3989" s="14">
        <v>0</v>
      </c>
      <c r="AK3989" s="14"/>
      <c r="AL3989" s="14"/>
      <c r="AM3989" s="14"/>
      <c r="AN3989" s="14"/>
      <c r="AO3989" s="14"/>
      <c r="AP3989" s="14">
        <f t="shared" si="10359"/>
        <v>0</v>
      </c>
      <c r="AQ3989" s="14"/>
      <c r="AR3989" s="14"/>
      <c r="AS3989" s="14"/>
      <c r="AT3989" s="14"/>
      <c r="AU3989" s="14"/>
      <c r="AV3989" s="14"/>
      <c r="AW3989" s="14"/>
      <c r="AX3989" s="14"/>
      <c r="AY3989" s="14"/>
      <c r="AZ3989" s="14">
        <v>0</v>
      </c>
      <c r="BA3989" s="14">
        <v>0</v>
      </c>
      <c r="BB3989" s="14">
        <v>0</v>
      </c>
      <c r="BC3989" s="14"/>
      <c r="BD3989" s="14"/>
      <c r="BE3989" s="14"/>
      <c r="BF3989" s="14"/>
      <c r="BG3989" s="14"/>
      <c r="BH3989" s="14">
        <f t="shared" si="10360"/>
        <v>0</v>
      </c>
      <c r="BI3989" s="14"/>
      <c r="BJ3989" s="14"/>
      <c r="BK3989" s="14"/>
      <c r="BL3989" s="14"/>
      <c r="BM3989" s="14"/>
      <c r="BN3989" s="14"/>
      <c r="BO3989" s="14"/>
      <c r="BP3989" s="14"/>
      <c r="BQ3989" s="14"/>
      <c r="BR3989" s="14">
        <v>0</v>
      </c>
      <c r="BS3989" s="14">
        <v>0</v>
      </c>
      <c r="BT3989" s="14">
        <v>49000</v>
      </c>
      <c r="BU3989" s="14">
        <v>49000</v>
      </c>
      <c r="BV3989" s="14">
        <v>35500</v>
      </c>
      <c r="BW3989" s="14">
        <f t="shared" si="10507"/>
        <v>1500</v>
      </c>
      <c r="BX3989" s="14">
        <v>0</v>
      </c>
      <c r="BY3989" s="14">
        <v>0</v>
      </c>
      <c r="BZ3989" s="14">
        <v>1500</v>
      </c>
      <c r="CA3989" s="14">
        <f t="shared" si="10467"/>
        <v>37000</v>
      </c>
      <c r="CB3989" s="122">
        <f t="shared" si="10478"/>
        <v>75.510204081632651</v>
      </c>
    </row>
    <row r="3990" spans="1:80" x14ac:dyDescent="0.25">
      <c r="A3990" s="4" t="s">
        <v>928</v>
      </c>
      <c r="B3990" s="4" t="s">
        <v>88</v>
      </c>
      <c r="C3990" s="4" t="s">
        <v>1642</v>
      </c>
      <c r="D3990" s="79" t="s">
        <v>1643</v>
      </c>
      <c r="E3990" s="89">
        <v>6133</v>
      </c>
      <c r="F3990" s="79"/>
      <c r="G3990" s="75" t="s">
        <v>1906</v>
      </c>
      <c r="H3990" s="13" t="s">
        <v>198</v>
      </c>
      <c r="I3990" s="14">
        <v>9000</v>
      </c>
      <c r="J3990" s="14">
        <f t="shared" si="10466"/>
        <v>9000</v>
      </c>
      <c r="K3990" s="14">
        <v>9000</v>
      </c>
      <c r="L3990" s="14">
        <f t="shared" si="10469"/>
        <v>0</v>
      </c>
      <c r="M3990" s="14">
        <v>0</v>
      </c>
      <c r="N3990" s="14">
        <v>0</v>
      </c>
      <c r="O3990" s="14">
        <v>0</v>
      </c>
      <c r="P3990" s="14">
        <v>0</v>
      </c>
      <c r="Q3990" s="14">
        <v>0</v>
      </c>
      <c r="R3990" s="14">
        <v>0</v>
      </c>
      <c r="S3990" s="14"/>
      <c r="T3990" s="14"/>
      <c r="U3990" s="14"/>
      <c r="V3990" s="14"/>
      <c r="W3990" s="14"/>
      <c r="X3990" s="14">
        <f t="shared" si="10358"/>
        <v>0</v>
      </c>
      <c r="Y3990" s="14"/>
      <c r="Z3990" s="14"/>
      <c r="AA3990" s="14"/>
      <c r="AB3990" s="14"/>
      <c r="AC3990" s="14"/>
      <c r="AD3990" s="14"/>
      <c r="AE3990" s="14"/>
      <c r="AF3990" s="14"/>
      <c r="AG3990" s="14"/>
      <c r="AH3990" s="14">
        <v>0</v>
      </c>
      <c r="AI3990" s="14">
        <v>0</v>
      </c>
      <c r="AJ3990" s="14">
        <v>0</v>
      </c>
      <c r="AK3990" s="14"/>
      <c r="AL3990" s="14"/>
      <c r="AM3990" s="14"/>
      <c r="AN3990" s="14"/>
      <c r="AO3990" s="14"/>
      <c r="AP3990" s="14">
        <f t="shared" si="10359"/>
        <v>0</v>
      </c>
      <c r="AQ3990" s="14"/>
      <c r="AR3990" s="14"/>
      <c r="AS3990" s="14"/>
      <c r="AT3990" s="14"/>
      <c r="AU3990" s="14"/>
      <c r="AV3990" s="14"/>
      <c r="AW3990" s="14"/>
      <c r="AX3990" s="14"/>
      <c r="AY3990" s="14"/>
      <c r="AZ3990" s="14">
        <v>0</v>
      </c>
      <c r="BA3990" s="14">
        <v>0</v>
      </c>
      <c r="BB3990" s="14">
        <v>0</v>
      </c>
      <c r="BC3990" s="14"/>
      <c r="BD3990" s="14"/>
      <c r="BE3990" s="14"/>
      <c r="BF3990" s="14"/>
      <c r="BG3990" s="14"/>
      <c r="BH3990" s="14">
        <f t="shared" si="10360"/>
        <v>0</v>
      </c>
      <c r="BI3990" s="14"/>
      <c r="BJ3990" s="14"/>
      <c r="BK3990" s="14"/>
      <c r="BL3990" s="14"/>
      <c r="BM3990" s="14"/>
      <c r="BN3990" s="14"/>
      <c r="BO3990" s="14"/>
      <c r="BP3990" s="14"/>
      <c r="BQ3990" s="14"/>
      <c r="BR3990" s="14">
        <v>0</v>
      </c>
      <c r="BS3990" s="14">
        <v>0</v>
      </c>
      <c r="BT3990" s="14">
        <v>9000</v>
      </c>
      <c r="BU3990" s="14">
        <v>9000</v>
      </c>
      <c r="BV3990" s="14">
        <v>6000</v>
      </c>
      <c r="BW3990" s="14">
        <f t="shared" si="10507"/>
        <v>800</v>
      </c>
      <c r="BX3990" s="14">
        <v>500</v>
      </c>
      <c r="BY3990" s="14">
        <v>150</v>
      </c>
      <c r="BZ3990" s="14">
        <v>150</v>
      </c>
      <c r="CA3990" s="14">
        <f t="shared" si="10467"/>
        <v>6800</v>
      </c>
      <c r="CB3990" s="122">
        <f t="shared" si="10478"/>
        <v>75.555555555555557</v>
      </c>
    </row>
    <row r="3991" spans="1:80" x14ac:dyDescent="0.25">
      <c r="A3991" s="4" t="s">
        <v>928</v>
      </c>
      <c r="B3991" s="4" t="s">
        <v>88</v>
      </c>
      <c r="C3991" s="4" t="s">
        <v>1642</v>
      </c>
      <c r="D3991" s="79" t="s">
        <v>1643</v>
      </c>
      <c r="E3991" s="89">
        <v>6134</v>
      </c>
      <c r="F3991" s="79"/>
      <c r="G3991" s="75" t="s">
        <v>1906</v>
      </c>
      <c r="H3991" s="13" t="s">
        <v>200</v>
      </c>
      <c r="I3991" s="14">
        <v>30000</v>
      </c>
      <c r="J3991" s="14">
        <f t="shared" si="10466"/>
        <v>30000</v>
      </c>
      <c r="K3991" s="14">
        <v>15000</v>
      </c>
      <c r="L3991" s="14">
        <f t="shared" si="10469"/>
        <v>15000</v>
      </c>
      <c r="M3991" s="14">
        <v>15000</v>
      </c>
      <c r="N3991" s="14">
        <v>0</v>
      </c>
      <c r="O3991" s="14">
        <v>0</v>
      </c>
      <c r="P3991" s="14">
        <v>0</v>
      </c>
      <c r="Q3991" s="14">
        <v>0</v>
      </c>
      <c r="R3991" s="14">
        <v>15000</v>
      </c>
      <c r="S3991" s="14"/>
      <c r="T3991" s="14"/>
      <c r="U3991" s="14"/>
      <c r="V3991" s="14"/>
      <c r="W3991" s="14"/>
      <c r="X3991" s="14">
        <f t="shared" si="10358"/>
        <v>15000</v>
      </c>
      <c r="Y3991" s="14"/>
      <c r="Z3991" s="14">
        <v>120</v>
      </c>
      <c r="AA3991" s="14">
        <v>320</v>
      </c>
      <c r="AB3991" s="14">
        <v>570</v>
      </c>
      <c r="AC3991" s="14">
        <v>480</v>
      </c>
      <c r="AD3991" s="14"/>
      <c r="AE3991" s="14"/>
      <c r="AF3991" s="14"/>
      <c r="AG3991" s="14">
        <v>3640</v>
      </c>
      <c r="AH3991" s="14">
        <v>5130</v>
      </c>
      <c r="AI3991" s="14">
        <v>9870</v>
      </c>
      <c r="AJ3991" s="14">
        <v>0</v>
      </c>
      <c r="AK3991" s="14"/>
      <c r="AL3991" s="14"/>
      <c r="AM3991" s="14"/>
      <c r="AN3991" s="14"/>
      <c r="AO3991" s="14"/>
      <c r="AP3991" s="14">
        <f t="shared" si="10359"/>
        <v>0</v>
      </c>
      <c r="AQ3991" s="14"/>
      <c r="AR3991" s="14"/>
      <c r="AS3991" s="14"/>
      <c r="AT3991" s="14"/>
      <c r="AU3991" s="14"/>
      <c r="AV3991" s="14"/>
      <c r="AW3991" s="14"/>
      <c r="AX3991" s="14"/>
      <c r="AY3991" s="14"/>
      <c r="AZ3991" s="14">
        <v>0</v>
      </c>
      <c r="BA3991" s="14">
        <v>0</v>
      </c>
      <c r="BB3991" s="14">
        <v>0</v>
      </c>
      <c r="BC3991" s="14"/>
      <c r="BD3991" s="14"/>
      <c r="BE3991" s="14"/>
      <c r="BF3991" s="14"/>
      <c r="BG3991" s="14"/>
      <c r="BH3991" s="14">
        <f t="shared" si="10360"/>
        <v>0</v>
      </c>
      <c r="BI3991" s="14"/>
      <c r="BJ3991" s="14"/>
      <c r="BK3991" s="14"/>
      <c r="BL3991" s="14"/>
      <c r="BM3991" s="14"/>
      <c r="BN3991" s="14"/>
      <c r="BO3991" s="14"/>
      <c r="BP3991" s="14"/>
      <c r="BQ3991" s="14"/>
      <c r="BR3991" s="14">
        <v>0</v>
      </c>
      <c r="BS3991" s="14">
        <v>0</v>
      </c>
      <c r="BT3991" s="14">
        <v>45000</v>
      </c>
      <c r="BU3991" s="14">
        <v>26000</v>
      </c>
      <c r="BV3991" s="14">
        <v>16000</v>
      </c>
      <c r="BW3991" s="14">
        <f t="shared" si="10507"/>
        <v>6000</v>
      </c>
      <c r="BX3991" s="14">
        <v>5000</v>
      </c>
      <c r="BY3991" s="14">
        <v>500</v>
      </c>
      <c r="BZ3991" s="14">
        <v>500</v>
      </c>
      <c r="CA3991" s="14">
        <f t="shared" si="10467"/>
        <v>22000</v>
      </c>
      <c r="CB3991" s="122">
        <f t="shared" si="10478"/>
        <v>84.615384615384613</v>
      </c>
    </row>
    <row r="3992" spans="1:80" x14ac:dyDescent="0.25">
      <c r="A3992" s="4" t="s">
        <v>928</v>
      </c>
      <c r="B3992" s="4" t="s">
        <v>88</v>
      </c>
      <c r="C3992" s="4" t="s">
        <v>1642</v>
      </c>
      <c r="D3992" s="79" t="s">
        <v>1643</v>
      </c>
      <c r="E3992" s="89">
        <v>6135</v>
      </c>
      <c r="F3992" s="79"/>
      <c r="G3992" s="75" t="s">
        <v>1906</v>
      </c>
      <c r="H3992" s="13" t="s">
        <v>201</v>
      </c>
      <c r="I3992" s="14">
        <v>1000</v>
      </c>
      <c r="J3992" s="14">
        <f t="shared" si="10466"/>
        <v>1000</v>
      </c>
      <c r="K3992" s="14">
        <v>1000</v>
      </c>
      <c r="L3992" s="14">
        <f t="shared" si="10469"/>
        <v>0</v>
      </c>
      <c r="M3992" s="14">
        <v>0</v>
      </c>
      <c r="N3992" s="14">
        <v>0</v>
      </c>
      <c r="O3992" s="14">
        <v>0</v>
      </c>
      <c r="P3992" s="14">
        <v>0</v>
      </c>
      <c r="Q3992" s="14">
        <v>0</v>
      </c>
      <c r="R3992" s="14">
        <v>0</v>
      </c>
      <c r="S3992" s="14"/>
      <c r="T3992" s="14"/>
      <c r="U3992" s="14"/>
      <c r="V3992" s="14"/>
      <c r="W3992" s="14"/>
      <c r="X3992" s="14">
        <f t="shared" si="10358"/>
        <v>0</v>
      </c>
      <c r="Y3992" s="14"/>
      <c r="Z3992" s="14"/>
      <c r="AA3992" s="14"/>
      <c r="AB3992" s="14"/>
      <c r="AC3992" s="14"/>
      <c r="AD3992" s="14"/>
      <c r="AE3992" s="14"/>
      <c r="AF3992" s="14"/>
      <c r="AG3992" s="14"/>
      <c r="AH3992" s="14">
        <v>0</v>
      </c>
      <c r="AI3992" s="14">
        <v>0</v>
      </c>
      <c r="AJ3992" s="14">
        <v>0</v>
      </c>
      <c r="AK3992" s="14"/>
      <c r="AL3992" s="14"/>
      <c r="AM3992" s="14"/>
      <c r="AN3992" s="14"/>
      <c r="AO3992" s="14"/>
      <c r="AP3992" s="14">
        <f t="shared" si="10359"/>
        <v>0</v>
      </c>
      <c r="AQ3992" s="14"/>
      <c r="AR3992" s="14"/>
      <c r="AS3992" s="14"/>
      <c r="AT3992" s="14"/>
      <c r="AU3992" s="14"/>
      <c r="AV3992" s="14"/>
      <c r="AW3992" s="14"/>
      <c r="AX3992" s="14"/>
      <c r="AY3992" s="14"/>
      <c r="AZ3992" s="14">
        <v>0</v>
      </c>
      <c r="BA3992" s="14">
        <v>0</v>
      </c>
      <c r="BB3992" s="14">
        <v>0</v>
      </c>
      <c r="BC3992" s="14"/>
      <c r="BD3992" s="14"/>
      <c r="BE3992" s="14"/>
      <c r="BF3992" s="14"/>
      <c r="BG3992" s="14"/>
      <c r="BH3992" s="14">
        <f t="shared" si="10360"/>
        <v>0</v>
      </c>
      <c r="BI3992" s="14"/>
      <c r="BJ3992" s="14"/>
      <c r="BK3992" s="14"/>
      <c r="BL3992" s="14"/>
      <c r="BM3992" s="14"/>
      <c r="BN3992" s="14"/>
      <c r="BO3992" s="14"/>
      <c r="BP3992" s="14"/>
      <c r="BQ3992" s="14"/>
      <c r="BR3992" s="14">
        <v>0</v>
      </c>
      <c r="BS3992" s="14">
        <v>0</v>
      </c>
      <c r="BT3992" s="14">
        <v>1000</v>
      </c>
      <c r="BU3992" s="14">
        <v>1000</v>
      </c>
      <c r="BV3992" s="14">
        <v>750</v>
      </c>
      <c r="BW3992" s="14">
        <f t="shared" si="10507"/>
        <v>150</v>
      </c>
      <c r="BX3992" s="14">
        <v>100</v>
      </c>
      <c r="BY3992" s="14"/>
      <c r="BZ3992" s="14">
        <v>50</v>
      </c>
      <c r="CA3992" s="14">
        <f t="shared" si="10467"/>
        <v>900</v>
      </c>
      <c r="CB3992" s="122">
        <f t="shared" si="10478"/>
        <v>90</v>
      </c>
    </row>
    <row r="3993" spans="1:80" x14ac:dyDescent="0.25">
      <c r="A3993" s="4" t="s">
        <v>928</v>
      </c>
      <c r="B3993" s="4" t="s">
        <v>88</v>
      </c>
      <c r="C3993" s="4" t="s">
        <v>1642</v>
      </c>
      <c r="D3993" s="79" t="s">
        <v>1643</v>
      </c>
      <c r="E3993" s="89">
        <v>6137</v>
      </c>
      <c r="F3993" s="79"/>
      <c r="G3993" s="75" t="s">
        <v>1906</v>
      </c>
      <c r="H3993" s="13" t="s">
        <v>204</v>
      </c>
      <c r="I3993" s="14">
        <v>12000</v>
      </c>
      <c r="J3993" s="14">
        <f t="shared" si="10466"/>
        <v>12000</v>
      </c>
      <c r="K3993" s="14">
        <v>10000</v>
      </c>
      <c r="L3993" s="14">
        <f t="shared" si="10469"/>
        <v>2000</v>
      </c>
      <c r="M3993" s="14">
        <v>2000</v>
      </c>
      <c r="N3993" s="14">
        <v>0</v>
      </c>
      <c r="O3993" s="14">
        <v>0</v>
      </c>
      <c r="P3993" s="14">
        <v>0</v>
      </c>
      <c r="Q3993" s="14">
        <v>0</v>
      </c>
      <c r="R3993" s="14">
        <v>2000</v>
      </c>
      <c r="S3993" s="14"/>
      <c r="T3993" s="14"/>
      <c r="U3993" s="14"/>
      <c r="V3993" s="14"/>
      <c r="W3993" s="14"/>
      <c r="X3993" s="14">
        <f t="shared" si="10358"/>
        <v>2000</v>
      </c>
      <c r="Y3993" s="14"/>
      <c r="Z3993" s="14"/>
      <c r="AA3993" s="14"/>
      <c r="AB3993" s="14"/>
      <c r="AC3993" s="14"/>
      <c r="AD3993" s="14">
        <v>1470</v>
      </c>
      <c r="AE3993" s="14"/>
      <c r="AF3993" s="14">
        <v>120</v>
      </c>
      <c r="AG3993" s="14">
        <v>370</v>
      </c>
      <c r="AH3993" s="14">
        <v>1960</v>
      </c>
      <c r="AI3993" s="14">
        <v>40</v>
      </c>
      <c r="AJ3993" s="14">
        <v>0</v>
      </c>
      <c r="AK3993" s="14"/>
      <c r="AL3993" s="14"/>
      <c r="AM3993" s="14"/>
      <c r="AN3993" s="14"/>
      <c r="AO3993" s="14"/>
      <c r="AP3993" s="14">
        <f t="shared" si="10359"/>
        <v>0</v>
      </c>
      <c r="AQ3993" s="14"/>
      <c r="AR3993" s="14"/>
      <c r="AS3993" s="14"/>
      <c r="AT3993" s="14"/>
      <c r="AU3993" s="14"/>
      <c r="AV3993" s="14"/>
      <c r="AW3993" s="14"/>
      <c r="AX3993" s="14"/>
      <c r="AY3993" s="14"/>
      <c r="AZ3993" s="14">
        <v>0</v>
      </c>
      <c r="BA3993" s="14">
        <v>0</v>
      </c>
      <c r="BB3993" s="14">
        <v>0</v>
      </c>
      <c r="BC3993" s="14"/>
      <c r="BD3993" s="14"/>
      <c r="BE3993" s="14"/>
      <c r="BF3993" s="14"/>
      <c r="BG3993" s="14"/>
      <c r="BH3993" s="14">
        <f t="shared" si="10360"/>
        <v>0</v>
      </c>
      <c r="BI3993" s="14"/>
      <c r="BJ3993" s="14"/>
      <c r="BK3993" s="14"/>
      <c r="BL3993" s="14"/>
      <c r="BM3993" s="14"/>
      <c r="BN3993" s="14"/>
      <c r="BO3993" s="14"/>
      <c r="BP3993" s="14"/>
      <c r="BQ3993" s="14"/>
      <c r="BR3993" s="14">
        <v>0</v>
      </c>
      <c r="BS3993" s="14">
        <v>0</v>
      </c>
      <c r="BT3993" s="14">
        <v>12000</v>
      </c>
      <c r="BU3993" s="14">
        <v>10000</v>
      </c>
      <c r="BV3993" s="14">
        <v>6500</v>
      </c>
      <c r="BW3993" s="14">
        <f t="shared" si="10507"/>
        <v>2300</v>
      </c>
      <c r="BX3993" s="14">
        <v>2000</v>
      </c>
      <c r="BY3993" s="14">
        <v>150</v>
      </c>
      <c r="BZ3993" s="14">
        <v>150</v>
      </c>
      <c r="CA3993" s="14">
        <f t="shared" si="10467"/>
        <v>8800</v>
      </c>
      <c r="CB3993" s="122">
        <f t="shared" si="10478"/>
        <v>88</v>
      </c>
    </row>
    <row r="3994" spans="1:80" x14ac:dyDescent="0.25">
      <c r="A3994" s="1" t="s">
        <v>928</v>
      </c>
      <c r="B3994" s="1" t="s">
        <v>88</v>
      </c>
      <c r="C3994" s="1" t="s">
        <v>1642</v>
      </c>
      <c r="D3994" s="82" t="s">
        <v>1643</v>
      </c>
      <c r="E3994" s="82" t="s">
        <v>50</v>
      </c>
      <c r="F3994" s="79" t="s">
        <v>1</v>
      </c>
      <c r="G3994" s="13" t="s">
        <v>1</v>
      </c>
      <c r="H3994" s="2" t="s">
        <v>51</v>
      </c>
      <c r="I3994" s="12">
        <f>SUM(I3995:I3997)</f>
        <v>38200</v>
      </c>
      <c r="J3994" s="12">
        <f t="shared" si="10466"/>
        <v>38495</v>
      </c>
      <c r="K3994" s="12">
        <f t="shared" ref="K3994" si="10508">SUM(K3995:K3997)</f>
        <v>33495</v>
      </c>
      <c r="L3994" s="12">
        <f t="shared" si="10469"/>
        <v>5000</v>
      </c>
      <c r="M3994" s="12">
        <f t="shared" ref="M3994:Q3994" si="10509">SUM(M3995:M3997)</f>
        <v>5000</v>
      </c>
      <c r="N3994" s="12">
        <f t="shared" si="10509"/>
        <v>0</v>
      </c>
      <c r="O3994" s="12">
        <f t="shared" si="10509"/>
        <v>0</v>
      </c>
      <c r="P3994" s="12">
        <f t="shared" si="10509"/>
        <v>0</v>
      </c>
      <c r="Q3994" s="12">
        <f t="shared" si="10509"/>
        <v>0</v>
      </c>
      <c r="R3994" s="12">
        <f t="shared" ref="R3994:AG3994" si="10510">SUM(R3995:R3997)</f>
        <v>5000</v>
      </c>
      <c r="S3994" s="12">
        <f t="shared" si="10510"/>
        <v>0</v>
      </c>
      <c r="T3994" s="12">
        <f t="shared" si="10510"/>
        <v>0</v>
      </c>
      <c r="U3994" s="12">
        <f t="shared" si="10510"/>
        <v>0</v>
      </c>
      <c r="V3994" s="12">
        <f t="shared" si="10510"/>
        <v>0</v>
      </c>
      <c r="W3994" s="12">
        <f t="shared" si="10510"/>
        <v>0</v>
      </c>
      <c r="X3994" s="12">
        <f t="shared" si="10510"/>
        <v>5000</v>
      </c>
      <c r="Y3994" s="12">
        <f t="shared" si="10510"/>
        <v>0</v>
      </c>
      <c r="Z3994" s="12">
        <f t="shared" si="10510"/>
        <v>0</v>
      </c>
      <c r="AA3994" s="12">
        <f t="shared" si="10510"/>
        <v>0</v>
      </c>
      <c r="AB3994" s="12">
        <f t="shared" si="10510"/>
        <v>0</v>
      </c>
      <c r="AC3994" s="12">
        <f t="shared" si="10510"/>
        <v>0</v>
      </c>
      <c r="AD3994" s="12">
        <f t="shared" si="10510"/>
        <v>0</v>
      </c>
      <c r="AE3994" s="12">
        <f t="shared" si="10510"/>
        <v>0</v>
      </c>
      <c r="AF3994" s="12">
        <f t="shared" si="10510"/>
        <v>0</v>
      </c>
      <c r="AG3994" s="12">
        <f t="shared" si="10510"/>
        <v>0</v>
      </c>
      <c r="AH3994" s="12">
        <v>0</v>
      </c>
      <c r="AI3994" s="12">
        <v>5000</v>
      </c>
      <c r="AJ3994" s="12">
        <f t="shared" ref="AJ3994:AY3994" si="10511">SUM(AJ3995:AJ3997)</f>
        <v>0</v>
      </c>
      <c r="AK3994" s="12">
        <f t="shared" si="10511"/>
        <v>0</v>
      </c>
      <c r="AL3994" s="12">
        <f t="shared" si="10511"/>
        <v>0</v>
      </c>
      <c r="AM3994" s="12">
        <f t="shared" si="10511"/>
        <v>0</v>
      </c>
      <c r="AN3994" s="12">
        <f t="shared" si="10511"/>
        <v>0</v>
      </c>
      <c r="AO3994" s="12">
        <f t="shared" si="10511"/>
        <v>0</v>
      </c>
      <c r="AP3994" s="12">
        <f t="shared" si="10511"/>
        <v>0</v>
      </c>
      <c r="AQ3994" s="12">
        <f t="shared" si="10511"/>
        <v>0</v>
      </c>
      <c r="AR3994" s="12">
        <f t="shared" si="10511"/>
        <v>0</v>
      </c>
      <c r="AS3994" s="12">
        <f t="shared" si="10511"/>
        <v>0</v>
      </c>
      <c r="AT3994" s="12">
        <f t="shared" si="10511"/>
        <v>0</v>
      </c>
      <c r="AU3994" s="12">
        <f t="shared" si="10511"/>
        <v>0</v>
      </c>
      <c r="AV3994" s="12">
        <f t="shared" si="10511"/>
        <v>0</v>
      </c>
      <c r="AW3994" s="12">
        <f t="shared" si="10511"/>
        <v>0</v>
      </c>
      <c r="AX3994" s="12">
        <f t="shared" si="10511"/>
        <v>0</v>
      </c>
      <c r="AY3994" s="12">
        <f t="shared" si="10511"/>
        <v>0</v>
      </c>
      <c r="AZ3994" s="12">
        <v>0</v>
      </c>
      <c r="BA3994" s="12">
        <v>0</v>
      </c>
      <c r="BB3994" s="12">
        <f t="shared" ref="BB3994:BQ3994" si="10512">SUM(BB3995:BB3997)</f>
        <v>0</v>
      </c>
      <c r="BC3994" s="12">
        <f t="shared" si="10512"/>
        <v>0</v>
      </c>
      <c r="BD3994" s="12">
        <f t="shared" si="10512"/>
        <v>0</v>
      </c>
      <c r="BE3994" s="12">
        <f t="shared" si="10512"/>
        <v>0</v>
      </c>
      <c r="BF3994" s="12">
        <f t="shared" si="10512"/>
        <v>0</v>
      </c>
      <c r="BG3994" s="12">
        <f t="shared" si="10512"/>
        <v>0</v>
      </c>
      <c r="BH3994" s="12">
        <f t="shared" si="10512"/>
        <v>0</v>
      </c>
      <c r="BI3994" s="12">
        <f t="shared" si="10512"/>
        <v>0</v>
      </c>
      <c r="BJ3994" s="12">
        <f t="shared" si="10512"/>
        <v>0</v>
      </c>
      <c r="BK3994" s="12">
        <f t="shared" si="10512"/>
        <v>0</v>
      </c>
      <c r="BL3994" s="12">
        <f t="shared" si="10512"/>
        <v>0</v>
      </c>
      <c r="BM3994" s="12">
        <f t="shared" si="10512"/>
        <v>0</v>
      </c>
      <c r="BN3994" s="12">
        <f t="shared" si="10512"/>
        <v>0</v>
      </c>
      <c r="BO3994" s="12">
        <f t="shared" si="10512"/>
        <v>0</v>
      </c>
      <c r="BP3994" s="12">
        <f t="shared" si="10512"/>
        <v>0</v>
      </c>
      <c r="BQ3994" s="12">
        <f t="shared" si="10512"/>
        <v>0</v>
      </c>
      <c r="BR3994" s="12">
        <v>0</v>
      </c>
      <c r="BS3994" s="12">
        <v>0</v>
      </c>
      <c r="BT3994" s="12">
        <f t="shared" ref="BT3994:BZ3994" si="10513">SUM(BT3995:BT3997)</f>
        <v>38645</v>
      </c>
      <c r="BU3994" s="12">
        <f t="shared" si="10513"/>
        <v>29375</v>
      </c>
      <c r="BV3994" s="12">
        <f t="shared" si="10513"/>
        <v>22100</v>
      </c>
      <c r="BW3994" s="12">
        <f t="shared" si="10513"/>
        <v>5045</v>
      </c>
      <c r="BX3994" s="12">
        <f t="shared" si="10513"/>
        <v>3645</v>
      </c>
      <c r="BY3994" s="12">
        <f t="shared" si="10513"/>
        <v>500</v>
      </c>
      <c r="BZ3994" s="12">
        <f t="shared" si="10513"/>
        <v>900</v>
      </c>
      <c r="CA3994" s="12">
        <f t="shared" si="10467"/>
        <v>27145</v>
      </c>
      <c r="CB3994" s="124">
        <f t="shared" si="10478"/>
        <v>92.408510638297869</v>
      </c>
    </row>
    <row r="3995" spans="1:80" x14ac:dyDescent="0.25">
      <c r="A3995" s="4" t="s">
        <v>928</v>
      </c>
      <c r="B3995" s="4" t="s">
        <v>88</v>
      </c>
      <c r="C3995" s="4" t="s">
        <v>1642</v>
      </c>
      <c r="D3995" s="79" t="s">
        <v>1643</v>
      </c>
      <c r="E3995" s="89">
        <v>6139</v>
      </c>
      <c r="F3995" s="79"/>
      <c r="G3995" s="75" t="s">
        <v>1906</v>
      </c>
      <c r="H3995" s="13" t="s">
        <v>51</v>
      </c>
      <c r="I3995" s="14">
        <v>28500</v>
      </c>
      <c r="J3995" s="14">
        <f t="shared" si="10466"/>
        <v>28500</v>
      </c>
      <c r="K3995" s="14">
        <v>23500</v>
      </c>
      <c r="L3995" s="14">
        <f t="shared" si="10469"/>
        <v>5000</v>
      </c>
      <c r="M3995" s="14">
        <v>5000</v>
      </c>
      <c r="N3995" s="14">
        <v>0</v>
      </c>
      <c r="O3995" s="14">
        <v>0</v>
      </c>
      <c r="P3995" s="14">
        <v>0</v>
      </c>
      <c r="Q3995" s="14">
        <v>0</v>
      </c>
      <c r="R3995" s="14">
        <v>5000</v>
      </c>
      <c r="S3995" s="14"/>
      <c r="T3995" s="14"/>
      <c r="U3995" s="14"/>
      <c r="V3995" s="14"/>
      <c r="W3995" s="14"/>
      <c r="X3995" s="14">
        <f t="shared" ref="X3995:X4057" si="10514">R3995+S3995+T3995+U3995+V3995+W3995</f>
        <v>5000</v>
      </c>
      <c r="Y3995" s="14"/>
      <c r="Z3995" s="14"/>
      <c r="AA3995" s="14"/>
      <c r="AB3995" s="14"/>
      <c r="AC3995" s="14"/>
      <c r="AD3995" s="14"/>
      <c r="AE3995" s="14"/>
      <c r="AF3995" s="14"/>
      <c r="AG3995" s="14"/>
      <c r="AH3995" s="14">
        <v>0</v>
      </c>
      <c r="AI3995" s="14">
        <v>5000</v>
      </c>
      <c r="AJ3995" s="14">
        <v>0</v>
      </c>
      <c r="AK3995" s="14"/>
      <c r="AL3995" s="14"/>
      <c r="AM3995" s="14"/>
      <c r="AN3995" s="14"/>
      <c r="AO3995" s="14"/>
      <c r="AP3995" s="14">
        <f t="shared" ref="AP3995:AP4057" si="10515">AJ3995+AK3995+AL3995+AM3995+AN3995+AO3995</f>
        <v>0</v>
      </c>
      <c r="AQ3995" s="14"/>
      <c r="AR3995" s="14"/>
      <c r="AS3995" s="14"/>
      <c r="AT3995" s="14"/>
      <c r="AU3995" s="14"/>
      <c r="AV3995" s="14"/>
      <c r="AW3995" s="14"/>
      <c r="AX3995" s="14"/>
      <c r="AY3995" s="14"/>
      <c r="AZ3995" s="14">
        <v>0</v>
      </c>
      <c r="BA3995" s="14">
        <v>0</v>
      </c>
      <c r="BB3995" s="14">
        <v>0</v>
      </c>
      <c r="BC3995" s="14"/>
      <c r="BD3995" s="14"/>
      <c r="BE3995" s="14"/>
      <c r="BF3995" s="14"/>
      <c r="BG3995" s="14"/>
      <c r="BH3995" s="14">
        <f t="shared" ref="BH3995:BH4057" si="10516">BB3995+BC3995+BD3995+BE3995+BF3995+BG3995</f>
        <v>0</v>
      </c>
      <c r="BI3995" s="14"/>
      <c r="BJ3995" s="14"/>
      <c r="BK3995" s="14"/>
      <c r="BL3995" s="14"/>
      <c r="BM3995" s="14"/>
      <c r="BN3995" s="14"/>
      <c r="BO3995" s="14"/>
      <c r="BP3995" s="14"/>
      <c r="BQ3995" s="14"/>
      <c r="BR3995" s="14">
        <v>0</v>
      </c>
      <c r="BS3995" s="14">
        <v>0</v>
      </c>
      <c r="BT3995" s="14">
        <v>28500</v>
      </c>
      <c r="BU3995" s="14">
        <v>19230</v>
      </c>
      <c r="BV3995" s="14">
        <v>14000</v>
      </c>
      <c r="BW3995" s="14">
        <f t="shared" si="10507"/>
        <v>3000</v>
      </c>
      <c r="BX3995" s="14">
        <v>3000</v>
      </c>
      <c r="BY3995" s="14"/>
      <c r="BZ3995" s="14"/>
      <c r="CA3995" s="14">
        <f t="shared" si="10467"/>
        <v>17000</v>
      </c>
      <c r="CB3995" s="122">
        <f t="shared" si="10478"/>
        <v>88.403536141445656</v>
      </c>
    </row>
    <row r="3996" spans="1:80" ht="22.5" x14ac:dyDescent="0.25">
      <c r="A3996" s="4" t="s">
        <v>928</v>
      </c>
      <c r="B3996" s="4" t="s">
        <v>88</v>
      </c>
      <c r="C3996" s="4" t="s">
        <v>1642</v>
      </c>
      <c r="D3996" s="79" t="s">
        <v>1643</v>
      </c>
      <c r="E3996" s="89">
        <v>6139</v>
      </c>
      <c r="F3996" s="79" t="s">
        <v>1650</v>
      </c>
      <c r="G3996" s="75" t="s">
        <v>1906</v>
      </c>
      <c r="H3996" s="13" t="s">
        <v>59</v>
      </c>
      <c r="I3996" s="14">
        <v>2700</v>
      </c>
      <c r="J3996" s="14">
        <f t="shared" si="10466"/>
        <v>2995</v>
      </c>
      <c r="K3996" s="14">
        <v>2995</v>
      </c>
      <c r="L3996" s="14">
        <f t="shared" si="10469"/>
        <v>0</v>
      </c>
      <c r="M3996" s="14">
        <v>0</v>
      </c>
      <c r="N3996" s="14">
        <v>0</v>
      </c>
      <c r="O3996" s="14">
        <v>0</v>
      </c>
      <c r="P3996" s="14">
        <v>0</v>
      </c>
      <c r="Q3996" s="14">
        <v>0</v>
      </c>
      <c r="R3996" s="14">
        <v>0</v>
      </c>
      <c r="S3996" s="14"/>
      <c r="T3996" s="14"/>
      <c r="U3996" s="14"/>
      <c r="V3996" s="14"/>
      <c r="W3996" s="14"/>
      <c r="X3996" s="14">
        <f t="shared" si="10514"/>
        <v>0</v>
      </c>
      <c r="Y3996" s="14"/>
      <c r="Z3996" s="14"/>
      <c r="AA3996" s="14"/>
      <c r="AB3996" s="14"/>
      <c r="AC3996" s="14"/>
      <c r="AD3996" s="14"/>
      <c r="AE3996" s="14"/>
      <c r="AF3996" s="14"/>
      <c r="AG3996" s="14"/>
      <c r="AH3996" s="14">
        <v>0</v>
      </c>
      <c r="AI3996" s="14">
        <v>0</v>
      </c>
      <c r="AJ3996" s="14">
        <v>0</v>
      </c>
      <c r="AK3996" s="14"/>
      <c r="AL3996" s="14"/>
      <c r="AM3996" s="14"/>
      <c r="AN3996" s="14"/>
      <c r="AO3996" s="14"/>
      <c r="AP3996" s="14">
        <f t="shared" si="10515"/>
        <v>0</v>
      </c>
      <c r="AQ3996" s="14"/>
      <c r="AR3996" s="14"/>
      <c r="AS3996" s="14"/>
      <c r="AT3996" s="14"/>
      <c r="AU3996" s="14"/>
      <c r="AV3996" s="14"/>
      <c r="AW3996" s="14"/>
      <c r="AX3996" s="14"/>
      <c r="AY3996" s="14"/>
      <c r="AZ3996" s="14">
        <v>0</v>
      </c>
      <c r="BA3996" s="14">
        <v>0</v>
      </c>
      <c r="BB3996" s="14">
        <v>0</v>
      </c>
      <c r="BC3996" s="14"/>
      <c r="BD3996" s="14"/>
      <c r="BE3996" s="14"/>
      <c r="BF3996" s="14"/>
      <c r="BG3996" s="14"/>
      <c r="BH3996" s="14">
        <f t="shared" si="10516"/>
        <v>0</v>
      </c>
      <c r="BI3996" s="14"/>
      <c r="BJ3996" s="14"/>
      <c r="BK3996" s="14"/>
      <c r="BL3996" s="14"/>
      <c r="BM3996" s="14"/>
      <c r="BN3996" s="14"/>
      <c r="BO3996" s="14"/>
      <c r="BP3996" s="14"/>
      <c r="BQ3996" s="14"/>
      <c r="BR3996" s="14">
        <v>0</v>
      </c>
      <c r="BS3996" s="14">
        <v>0</v>
      </c>
      <c r="BT3996" s="14">
        <v>3145</v>
      </c>
      <c r="BU3996" s="14">
        <v>3145</v>
      </c>
      <c r="BV3996" s="14">
        <v>3000</v>
      </c>
      <c r="BW3996" s="14">
        <f t="shared" si="10507"/>
        <v>145</v>
      </c>
      <c r="BX3996" s="14">
        <v>145</v>
      </c>
      <c r="BY3996" s="14"/>
      <c r="BZ3996" s="14"/>
      <c r="CA3996" s="14">
        <f t="shared" si="10467"/>
        <v>3145</v>
      </c>
      <c r="CB3996" s="122">
        <f t="shared" si="10478"/>
        <v>100</v>
      </c>
    </row>
    <row r="3997" spans="1:80" ht="22.5" x14ac:dyDescent="0.25">
      <c r="A3997" s="4" t="s">
        <v>928</v>
      </c>
      <c r="B3997" s="4" t="s">
        <v>88</v>
      </c>
      <c r="C3997" s="4" t="s">
        <v>1642</v>
      </c>
      <c r="D3997" s="79" t="s">
        <v>1643</v>
      </c>
      <c r="E3997" s="89">
        <v>6139</v>
      </c>
      <c r="F3997" s="79" t="s">
        <v>1651</v>
      </c>
      <c r="G3997" s="75" t="s">
        <v>1906</v>
      </c>
      <c r="H3997" s="13" t="s">
        <v>65</v>
      </c>
      <c r="I3997" s="14">
        <v>7000</v>
      </c>
      <c r="J3997" s="14">
        <f t="shared" si="10466"/>
        <v>7000</v>
      </c>
      <c r="K3997" s="14">
        <v>7000</v>
      </c>
      <c r="L3997" s="14">
        <f t="shared" si="10469"/>
        <v>0</v>
      </c>
      <c r="M3997" s="14">
        <v>0</v>
      </c>
      <c r="N3997" s="14">
        <v>0</v>
      </c>
      <c r="O3997" s="14">
        <v>0</v>
      </c>
      <c r="P3997" s="14">
        <v>0</v>
      </c>
      <c r="Q3997" s="14">
        <v>0</v>
      </c>
      <c r="R3997" s="14">
        <v>0</v>
      </c>
      <c r="S3997" s="14"/>
      <c r="T3997" s="14"/>
      <c r="U3997" s="14"/>
      <c r="V3997" s="14"/>
      <c r="W3997" s="14"/>
      <c r="X3997" s="14">
        <f t="shared" si="10514"/>
        <v>0</v>
      </c>
      <c r="Y3997" s="14"/>
      <c r="Z3997" s="14"/>
      <c r="AA3997" s="14"/>
      <c r="AB3997" s="14"/>
      <c r="AC3997" s="14"/>
      <c r="AD3997" s="14"/>
      <c r="AE3997" s="14"/>
      <c r="AF3997" s="14"/>
      <c r="AG3997" s="14"/>
      <c r="AH3997" s="14">
        <v>0</v>
      </c>
      <c r="AI3997" s="14">
        <v>0</v>
      </c>
      <c r="AJ3997" s="14">
        <v>0</v>
      </c>
      <c r="AK3997" s="14"/>
      <c r="AL3997" s="14"/>
      <c r="AM3997" s="14"/>
      <c r="AN3997" s="14"/>
      <c r="AO3997" s="14"/>
      <c r="AP3997" s="14">
        <f t="shared" si="10515"/>
        <v>0</v>
      </c>
      <c r="AQ3997" s="14"/>
      <c r="AR3997" s="14"/>
      <c r="AS3997" s="14"/>
      <c r="AT3997" s="14"/>
      <c r="AU3997" s="14"/>
      <c r="AV3997" s="14"/>
      <c r="AW3997" s="14"/>
      <c r="AX3997" s="14"/>
      <c r="AY3997" s="14"/>
      <c r="AZ3997" s="14">
        <v>0</v>
      </c>
      <c r="BA3997" s="14">
        <v>0</v>
      </c>
      <c r="BB3997" s="14">
        <v>0</v>
      </c>
      <c r="BC3997" s="14"/>
      <c r="BD3997" s="14"/>
      <c r="BE3997" s="14"/>
      <c r="BF3997" s="14"/>
      <c r="BG3997" s="14"/>
      <c r="BH3997" s="14">
        <f t="shared" si="10516"/>
        <v>0</v>
      </c>
      <c r="BI3997" s="14"/>
      <c r="BJ3997" s="14"/>
      <c r="BK3997" s="14"/>
      <c r="BL3997" s="14"/>
      <c r="BM3997" s="14"/>
      <c r="BN3997" s="14"/>
      <c r="BO3997" s="14"/>
      <c r="BP3997" s="14"/>
      <c r="BQ3997" s="14"/>
      <c r="BR3997" s="14">
        <v>0</v>
      </c>
      <c r="BS3997" s="14">
        <v>0</v>
      </c>
      <c r="BT3997" s="14">
        <v>7000</v>
      </c>
      <c r="BU3997" s="14">
        <v>7000</v>
      </c>
      <c r="BV3997" s="14">
        <v>5100</v>
      </c>
      <c r="BW3997" s="14">
        <f t="shared" si="10507"/>
        <v>1900</v>
      </c>
      <c r="BX3997" s="14">
        <v>500</v>
      </c>
      <c r="BY3997" s="14">
        <v>500</v>
      </c>
      <c r="BZ3997" s="14">
        <v>900</v>
      </c>
      <c r="CA3997" s="14">
        <f t="shared" si="10467"/>
        <v>7000</v>
      </c>
      <c r="CB3997" s="122">
        <f t="shared" si="10478"/>
        <v>100</v>
      </c>
    </row>
    <row r="3998" spans="1:80" ht="22.5" x14ac:dyDescent="0.25">
      <c r="A3998" s="1" t="s">
        <v>1</v>
      </c>
      <c r="B3998" s="1" t="s">
        <v>1</v>
      </c>
      <c r="C3998" s="1" t="s">
        <v>1</v>
      </c>
      <c r="D3998" s="78" t="s">
        <v>1</v>
      </c>
      <c r="E3998" s="78" t="s">
        <v>1</v>
      </c>
      <c r="F3998" s="78" t="s">
        <v>1</v>
      </c>
      <c r="G3998" s="2" t="s">
        <v>1</v>
      </c>
      <c r="H3998" s="10" t="s">
        <v>66</v>
      </c>
      <c r="I3998" s="11">
        <f>SUM(I3999)</f>
        <v>100</v>
      </c>
      <c r="J3998" s="11">
        <f t="shared" si="10466"/>
        <v>100</v>
      </c>
      <c r="K3998" s="11">
        <f t="shared" ref="K3998:Q3999" si="10517">SUM(K3999)</f>
        <v>100</v>
      </c>
      <c r="L3998" s="11">
        <f t="shared" si="10469"/>
        <v>0</v>
      </c>
      <c r="M3998" s="11">
        <f t="shared" si="10517"/>
        <v>0</v>
      </c>
      <c r="N3998" s="11">
        <f t="shared" si="10517"/>
        <v>0</v>
      </c>
      <c r="O3998" s="11">
        <f t="shared" si="10517"/>
        <v>0</v>
      </c>
      <c r="P3998" s="11">
        <f t="shared" si="10517"/>
        <v>0</v>
      </c>
      <c r="Q3998" s="11">
        <f t="shared" si="10517"/>
        <v>0</v>
      </c>
      <c r="R3998" s="11">
        <f t="shared" ref="R3998:AG3999" si="10518">SUM(R3999)</f>
        <v>0</v>
      </c>
      <c r="S3998" s="11">
        <f t="shared" si="10518"/>
        <v>0</v>
      </c>
      <c r="T3998" s="11">
        <f t="shared" si="10518"/>
        <v>0</v>
      </c>
      <c r="U3998" s="11">
        <f t="shared" si="10518"/>
        <v>0</v>
      </c>
      <c r="V3998" s="11">
        <f t="shared" si="10518"/>
        <v>0</v>
      </c>
      <c r="W3998" s="11">
        <f t="shared" si="10518"/>
        <v>0</v>
      </c>
      <c r="X3998" s="11">
        <f t="shared" si="10518"/>
        <v>0</v>
      </c>
      <c r="Y3998" s="11">
        <f t="shared" si="10518"/>
        <v>0</v>
      </c>
      <c r="Z3998" s="11">
        <f t="shared" si="10518"/>
        <v>0</v>
      </c>
      <c r="AA3998" s="11">
        <f t="shared" si="10518"/>
        <v>0</v>
      </c>
      <c r="AB3998" s="11">
        <f t="shared" si="10518"/>
        <v>0</v>
      </c>
      <c r="AC3998" s="11">
        <f t="shared" si="10518"/>
        <v>0</v>
      </c>
      <c r="AD3998" s="11">
        <f t="shared" si="10518"/>
        <v>0</v>
      </c>
      <c r="AE3998" s="11">
        <f t="shared" si="10518"/>
        <v>0</v>
      </c>
      <c r="AF3998" s="11">
        <f t="shared" si="10518"/>
        <v>0</v>
      </c>
      <c r="AG3998" s="11">
        <f t="shared" si="10518"/>
        <v>0</v>
      </c>
      <c r="AH3998" s="11">
        <v>0</v>
      </c>
      <c r="AI3998" s="11">
        <v>0</v>
      </c>
      <c r="AJ3998" s="11">
        <f t="shared" ref="AJ3998:AY3999" si="10519">SUM(AJ3999)</f>
        <v>0</v>
      </c>
      <c r="AK3998" s="11">
        <f t="shared" si="10519"/>
        <v>0</v>
      </c>
      <c r="AL3998" s="11">
        <f t="shared" si="10519"/>
        <v>0</v>
      </c>
      <c r="AM3998" s="11">
        <f t="shared" si="10519"/>
        <v>0</v>
      </c>
      <c r="AN3998" s="11">
        <f t="shared" si="10519"/>
        <v>0</v>
      </c>
      <c r="AO3998" s="11">
        <f t="shared" si="10519"/>
        <v>0</v>
      </c>
      <c r="AP3998" s="11">
        <f t="shared" si="10519"/>
        <v>0</v>
      </c>
      <c r="AQ3998" s="11">
        <f t="shared" si="10519"/>
        <v>0</v>
      </c>
      <c r="AR3998" s="11">
        <f t="shared" si="10519"/>
        <v>0</v>
      </c>
      <c r="AS3998" s="11">
        <f t="shared" si="10519"/>
        <v>0</v>
      </c>
      <c r="AT3998" s="11">
        <f t="shared" si="10519"/>
        <v>0</v>
      </c>
      <c r="AU3998" s="11">
        <f t="shared" si="10519"/>
        <v>0</v>
      </c>
      <c r="AV3998" s="11">
        <f t="shared" si="10519"/>
        <v>0</v>
      </c>
      <c r="AW3998" s="11">
        <f t="shared" si="10519"/>
        <v>0</v>
      </c>
      <c r="AX3998" s="11">
        <f t="shared" si="10519"/>
        <v>0</v>
      </c>
      <c r="AY3998" s="11">
        <f t="shared" si="10519"/>
        <v>0</v>
      </c>
      <c r="AZ3998" s="11">
        <v>0</v>
      </c>
      <c r="BA3998" s="11">
        <v>0</v>
      </c>
      <c r="BB3998" s="11">
        <f t="shared" ref="BB3998:BQ3999" si="10520">SUM(BB3999)</f>
        <v>0</v>
      </c>
      <c r="BC3998" s="11">
        <f t="shared" si="10520"/>
        <v>0</v>
      </c>
      <c r="BD3998" s="11">
        <f t="shared" si="10520"/>
        <v>0</v>
      </c>
      <c r="BE3998" s="11">
        <f t="shared" si="10520"/>
        <v>0</v>
      </c>
      <c r="BF3998" s="11">
        <f t="shared" si="10520"/>
        <v>0</v>
      </c>
      <c r="BG3998" s="11">
        <f t="shared" si="10520"/>
        <v>0</v>
      </c>
      <c r="BH3998" s="11">
        <f t="shared" si="10520"/>
        <v>0</v>
      </c>
      <c r="BI3998" s="11">
        <f t="shared" si="10520"/>
        <v>0</v>
      </c>
      <c r="BJ3998" s="11">
        <f t="shared" si="10520"/>
        <v>0</v>
      </c>
      <c r="BK3998" s="11">
        <f t="shared" si="10520"/>
        <v>0</v>
      </c>
      <c r="BL3998" s="11">
        <f t="shared" si="10520"/>
        <v>0</v>
      </c>
      <c r="BM3998" s="11">
        <f t="shared" si="10520"/>
        <v>0</v>
      </c>
      <c r="BN3998" s="11">
        <f t="shared" si="10520"/>
        <v>0</v>
      </c>
      <c r="BO3998" s="11">
        <f t="shared" si="10520"/>
        <v>0</v>
      </c>
      <c r="BP3998" s="11">
        <f t="shared" si="10520"/>
        <v>0</v>
      </c>
      <c r="BQ3998" s="11">
        <f t="shared" si="10520"/>
        <v>0</v>
      </c>
      <c r="BR3998" s="11">
        <v>0</v>
      </c>
      <c r="BS3998" s="11">
        <v>0</v>
      </c>
      <c r="BT3998" s="11">
        <f t="shared" ref="BT3998:BZ3999" si="10521">SUM(BT3999)</f>
        <v>100</v>
      </c>
      <c r="BU3998" s="11">
        <f t="shared" si="10521"/>
        <v>100</v>
      </c>
      <c r="BV3998" s="11">
        <f t="shared" si="10521"/>
        <v>0</v>
      </c>
      <c r="BW3998" s="11">
        <f t="shared" si="10521"/>
        <v>0</v>
      </c>
      <c r="BX3998" s="11">
        <f t="shared" si="10521"/>
        <v>0</v>
      </c>
      <c r="BY3998" s="11">
        <f t="shared" si="10521"/>
        <v>0</v>
      </c>
      <c r="BZ3998" s="11">
        <f t="shared" si="10521"/>
        <v>0</v>
      </c>
      <c r="CA3998" s="11">
        <f t="shared" si="10467"/>
        <v>0</v>
      </c>
      <c r="CB3998" s="123">
        <f t="shared" si="10478"/>
        <v>0</v>
      </c>
    </row>
    <row r="3999" spans="1:80" x14ac:dyDescent="0.25">
      <c r="A3999" s="4" t="s">
        <v>928</v>
      </c>
      <c r="B3999" s="4" t="s">
        <v>88</v>
      </c>
      <c r="C3999" s="4" t="s">
        <v>1642</v>
      </c>
      <c r="D3999" s="79" t="s">
        <v>1643</v>
      </c>
      <c r="E3999" s="78" t="s">
        <v>67</v>
      </c>
      <c r="F3999" s="78" t="s">
        <v>1</v>
      </c>
      <c r="G3999" s="2" t="s">
        <v>1</v>
      </c>
      <c r="H3999" s="2" t="s">
        <v>68</v>
      </c>
      <c r="I3999" s="12">
        <f>SUM(I4000)</f>
        <v>100</v>
      </c>
      <c r="J3999" s="12">
        <f t="shared" si="10466"/>
        <v>100</v>
      </c>
      <c r="K3999" s="12">
        <f t="shared" si="10517"/>
        <v>100</v>
      </c>
      <c r="L3999" s="12">
        <f t="shared" si="10469"/>
        <v>0</v>
      </c>
      <c r="M3999" s="12">
        <f t="shared" si="10517"/>
        <v>0</v>
      </c>
      <c r="N3999" s="12">
        <f t="shared" si="10517"/>
        <v>0</v>
      </c>
      <c r="O3999" s="12">
        <f t="shared" si="10517"/>
        <v>0</v>
      </c>
      <c r="P3999" s="12">
        <f t="shared" si="10517"/>
        <v>0</v>
      </c>
      <c r="Q3999" s="12">
        <f t="shared" si="10517"/>
        <v>0</v>
      </c>
      <c r="R3999" s="12">
        <f t="shared" si="10518"/>
        <v>0</v>
      </c>
      <c r="S3999" s="12">
        <f t="shared" ref="S3999:AG3999" si="10522">SUM(S4000)</f>
        <v>0</v>
      </c>
      <c r="T3999" s="12">
        <f t="shared" si="10522"/>
        <v>0</v>
      </c>
      <c r="U3999" s="12">
        <f t="shared" si="10522"/>
        <v>0</v>
      </c>
      <c r="V3999" s="12">
        <f t="shared" si="10522"/>
        <v>0</v>
      </c>
      <c r="W3999" s="12">
        <f t="shared" si="10522"/>
        <v>0</v>
      </c>
      <c r="X3999" s="12">
        <f t="shared" si="10522"/>
        <v>0</v>
      </c>
      <c r="Y3999" s="12">
        <f t="shared" si="10522"/>
        <v>0</v>
      </c>
      <c r="Z3999" s="12">
        <f t="shared" si="10522"/>
        <v>0</v>
      </c>
      <c r="AA3999" s="12">
        <f t="shared" si="10522"/>
        <v>0</v>
      </c>
      <c r="AB3999" s="12">
        <f t="shared" si="10522"/>
        <v>0</v>
      </c>
      <c r="AC3999" s="12">
        <f t="shared" si="10522"/>
        <v>0</v>
      </c>
      <c r="AD3999" s="12">
        <f t="shared" si="10522"/>
        <v>0</v>
      </c>
      <c r="AE3999" s="12">
        <f t="shared" si="10522"/>
        <v>0</v>
      </c>
      <c r="AF3999" s="12">
        <f t="shared" si="10522"/>
        <v>0</v>
      </c>
      <c r="AG3999" s="12">
        <f t="shared" si="10522"/>
        <v>0</v>
      </c>
      <c r="AH3999" s="12">
        <v>0</v>
      </c>
      <c r="AI3999" s="12">
        <v>0</v>
      </c>
      <c r="AJ3999" s="12">
        <f t="shared" si="10519"/>
        <v>0</v>
      </c>
      <c r="AK3999" s="12">
        <f t="shared" ref="AK3999:AY3999" si="10523">SUM(AK4000)</f>
        <v>0</v>
      </c>
      <c r="AL3999" s="12">
        <f t="shared" si="10523"/>
        <v>0</v>
      </c>
      <c r="AM3999" s="12">
        <f t="shared" si="10523"/>
        <v>0</v>
      </c>
      <c r="AN3999" s="12">
        <f t="shared" si="10523"/>
        <v>0</v>
      </c>
      <c r="AO3999" s="12">
        <f t="shared" si="10523"/>
        <v>0</v>
      </c>
      <c r="AP3999" s="12">
        <f t="shared" si="10523"/>
        <v>0</v>
      </c>
      <c r="AQ3999" s="12">
        <f t="shared" si="10523"/>
        <v>0</v>
      </c>
      <c r="AR3999" s="12">
        <f t="shared" si="10523"/>
        <v>0</v>
      </c>
      <c r="AS3999" s="12">
        <f t="shared" si="10523"/>
        <v>0</v>
      </c>
      <c r="AT3999" s="12">
        <f t="shared" si="10523"/>
        <v>0</v>
      </c>
      <c r="AU3999" s="12">
        <f t="shared" si="10523"/>
        <v>0</v>
      </c>
      <c r="AV3999" s="12">
        <f t="shared" si="10523"/>
        <v>0</v>
      </c>
      <c r="AW3999" s="12">
        <f t="shared" si="10523"/>
        <v>0</v>
      </c>
      <c r="AX3999" s="12">
        <f t="shared" si="10523"/>
        <v>0</v>
      </c>
      <c r="AY3999" s="12">
        <f t="shared" si="10523"/>
        <v>0</v>
      </c>
      <c r="AZ3999" s="12">
        <v>0</v>
      </c>
      <c r="BA3999" s="12">
        <v>0</v>
      </c>
      <c r="BB3999" s="12">
        <f t="shared" si="10520"/>
        <v>0</v>
      </c>
      <c r="BC3999" s="12">
        <f t="shared" ref="BC3999:BQ3999" si="10524">SUM(BC4000)</f>
        <v>0</v>
      </c>
      <c r="BD3999" s="12">
        <f t="shared" si="10524"/>
        <v>0</v>
      </c>
      <c r="BE3999" s="12">
        <f t="shared" si="10524"/>
        <v>0</v>
      </c>
      <c r="BF3999" s="12">
        <f t="shared" si="10524"/>
        <v>0</v>
      </c>
      <c r="BG3999" s="12">
        <f t="shared" si="10524"/>
        <v>0</v>
      </c>
      <c r="BH3999" s="12">
        <f t="shared" si="10524"/>
        <v>0</v>
      </c>
      <c r="BI3999" s="12">
        <f t="shared" si="10524"/>
        <v>0</v>
      </c>
      <c r="BJ3999" s="12">
        <f t="shared" si="10524"/>
        <v>0</v>
      </c>
      <c r="BK3999" s="12">
        <f t="shared" si="10524"/>
        <v>0</v>
      </c>
      <c r="BL3999" s="12">
        <f t="shared" si="10524"/>
        <v>0</v>
      </c>
      <c r="BM3999" s="12">
        <f t="shared" si="10524"/>
        <v>0</v>
      </c>
      <c r="BN3999" s="12">
        <f t="shared" si="10524"/>
        <v>0</v>
      </c>
      <c r="BO3999" s="12">
        <f t="shared" si="10524"/>
        <v>0</v>
      </c>
      <c r="BP3999" s="12">
        <f t="shared" si="10524"/>
        <v>0</v>
      </c>
      <c r="BQ3999" s="12">
        <f t="shared" si="10524"/>
        <v>0</v>
      </c>
      <c r="BR3999" s="12">
        <v>0</v>
      </c>
      <c r="BS3999" s="12">
        <v>0</v>
      </c>
      <c r="BT3999" s="12">
        <f t="shared" si="10521"/>
        <v>100</v>
      </c>
      <c r="BU3999" s="12">
        <f t="shared" si="10521"/>
        <v>100</v>
      </c>
      <c r="BV3999" s="12">
        <f t="shared" si="10521"/>
        <v>0</v>
      </c>
      <c r="BW3999" s="12">
        <f t="shared" si="10521"/>
        <v>0</v>
      </c>
      <c r="BX3999" s="12">
        <f t="shared" si="10521"/>
        <v>0</v>
      </c>
      <c r="BY3999" s="12">
        <f t="shared" si="10521"/>
        <v>0</v>
      </c>
      <c r="BZ3999" s="12">
        <f t="shared" si="10521"/>
        <v>0</v>
      </c>
      <c r="CA3999" s="12">
        <f t="shared" si="10467"/>
        <v>0</v>
      </c>
      <c r="CB3999" s="124">
        <f t="shared" si="10478"/>
        <v>0</v>
      </c>
    </row>
    <row r="4000" spans="1:80" x14ac:dyDescent="0.25">
      <c r="A4000" s="4" t="s">
        <v>928</v>
      </c>
      <c r="B4000" s="4" t="s">
        <v>88</v>
      </c>
      <c r="C4000" s="4" t="s">
        <v>1642</v>
      </c>
      <c r="D4000" s="79" t="s">
        <v>1643</v>
      </c>
      <c r="E4000" s="89">
        <v>6148</v>
      </c>
      <c r="F4000" s="79"/>
      <c r="G4000" s="75" t="s">
        <v>1906</v>
      </c>
      <c r="H4000" s="13" t="s">
        <v>76</v>
      </c>
      <c r="I4000" s="14">
        <v>100</v>
      </c>
      <c r="J4000" s="14">
        <f t="shared" si="10466"/>
        <v>100</v>
      </c>
      <c r="K4000" s="14">
        <v>100</v>
      </c>
      <c r="L4000" s="14">
        <f t="shared" si="10469"/>
        <v>0</v>
      </c>
      <c r="M4000" s="14">
        <v>0</v>
      </c>
      <c r="N4000" s="14">
        <v>0</v>
      </c>
      <c r="O4000" s="14">
        <v>0</v>
      </c>
      <c r="P4000" s="14">
        <v>0</v>
      </c>
      <c r="Q4000" s="14">
        <v>0</v>
      </c>
      <c r="R4000" s="14">
        <v>0</v>
      </c>
      <c r="S4000" s="14"/>
      <c r="T4000" s="14"/>
      <c r="U4000" s="14"/>
      <c r="V4000" s="14"/>
      <c r="W4000" s="14"/>
      <c r="X4000" s="14">
        <f t="shared" si="10514"/>
        <v>0</v>
      </c>
      <c r="Y4000" s="14"/>
      <c r="Z4000" s="14"/>
      <c r="AA4000" s="14"/>
      <c r="AB4000" s="14"/>
      <c r="AC4000" s="14"/>
      <c r="AD4000" s="14"/>
      <c r="AE4000" s="14"/>
      <c r="AF4000" s="14"/>
      <c r="AG4000" s="14"/>
      <c r="AH4000" s="14">
        <v>0</v>
      </c>
      <c r="AI4000" s="14">
        <v>0</v>
      </c>
      <c r="AJ4000" s="14">
        <v>0</v>
      </c>
      <c r="AK4000" s="14"/>
      <c r="AL4000" s="14"/>
      <c r="AM4000" s="14"/>
      <c r="AN4000" s="14"/>
      <c r="AO4000" s="14"/>
      <c r="AP4000" s="14">
        <f t="shared" si="10515"/>
        <v>0</v>
      </c>
      <c r="AQ4000" s="14"/>
      <c r="AR4000" s="14"/>
      <c r="AS4000" s="14"/>
      <c r="AT4000" s="14"/>
      <c r="AU4000" s="14"/>
      <c r="AV4000" s="14"/>
      <c r="AW4000" s="14"/>
      <c r="AX4000" s="14"/>
      <c r="AY4000" s="14"/>
      <c r="AZ4000" s="14">
        <v>0</v>
      </c>
      <c r="BA4000" s="14">
        <v>0</v>
      </c>
      <c r="BB4000" s="14">
        <v>0</v>
      </c>
      <c r="BC4000" s="14"/>
      <c r="BD4000" s="14"/>
      <c r="BE4000" s="14"/>
      <c r="BF4000" s="14"/>
      <c r="BG4000" s="14"/>
      <c r="BH4000" s="14">
        <f t="shared" si="10516"/>
        <v>0</v>
      </c>
      <c r="BI4000" s="14"/>
      <c r="BJ4000" s="14"/>
      <c r="BK4000" s="14"/>
      <c r="BL4000" s="14"/>
      <c r="BM4000" s="14"/>
      <c r="BN4000" s="14"/>
      <c r="BO4000" s="14"/>
      <c r="BP4000" s="14"/>
      <c r="BQ4000" s="14"/>
      <c r="BR4000" s="14">
        <v>0</v>
      </c>
      <c r="BS4000" s="14">
        <v>0</v>
      </c>
      <c r="BT4000" s="14">
        <v>100</v>
      </c>
      <c r="BU4000" s="14">
        <v>100</v>
      </c>
      <c r="BV4000" s="14">
        <v>0</v>
      </c>
      <c r="BW4000" s="14">
        <f t="shared" si="10507"/>
        <v>0</v>
      </c>
      <c r="BX4000" s="14"/>
      <c r="BY4000" s="14"/>
      <c r="BZ4000" s="14"/>
      <c r="CA4000" s="14">
        <f t="shared" si="10467"/>
        <v>0</v>
      </c>
      <c r="CB4000" s="122">
        <f t="shared" si="10478"/>
        <v>0</v>
      </c>
    </row>
    <row r="4001" spans="1:80" ht="22.5" x14ac:dyDescent="0.25">
      <c r="A4001" s="1" t="s">
        <v>1</v>
      </c>
      <c r="B4001" s="1" t="s">
        <v>1</v>
      </c>
      <c r="C4001" s="1" t="s">
        <v>1</v>
      </c>
      <c r="D4001" s="78" t="s">
        <v>1</v>
      </c>
      <c r="E4001" s="78" t="s">
        <v>1</v>
      </c>
      <c r="F4001" s="78" t="s">
        <v>1</v>
      </c>
      <c r="G4001" s="2" t="s">
        <v>1</v>
      </c>
      <c r="H4001" s="10" t="s">
        <v>77</v>
      </c>
      <c r="I4001" s="11">
        <f>SUM(I4002)</f>
        <v>33500</v>
      </c>
      <c r="J4001" s="11">
        <f t="shared" si="10466"/>
        <v>33500</v>
      </c>
      <c r="K4001" s="11">
        <f t="shared" ref="K4001:Q4001" si="10525">SUM(K4002)</f>
        <v>30000</v>
      </c>
      <c r="L4001" s="11">
        <f t="shared" si="10469"/>
        <v>3500</v>
      </c>
      <c r="M4001" s="11">
        <f t="shared" si="10525"/>
        <v>3500</v>
      </c>
      <c r="N4001" s="11">
        <f t="shared" si="10525"/>
        <v>0</v>
      </c>
      <c r="O4001" s="11">
        <f t="shared" si="10525"/>
        <v>0</v>
      </c>
      <c r="P4001" s="11">
        <f t="shared" si="10525"/>
        <v>0</v>
      </c>
      <c r="Q4001" s="11">
        <f t="shared" si="10525"/>
        <v>0</v>
      </c>
      <c r="R4001" s="11">
        <f t="shared" ref="R4001:AG4001" si="10526">SUM(R4002)</f>
        <v>3500</v>
      </c>
      <c r="S4001" s="11">
        <f t="shared" si="10526"/>
        <v>0</v>
      </c>
      <c r="T4001" s="11">
        <f t="shared" si="10526"/>
        <v>0</v>
      </c>
      <c r="U4001" s="11">
        <f t="shared" si="10526"/>
        <v>0</v>
      </c>
      <c r="V4001" s="11">
        <f t="shared" si="10526"/>
        <v>0</v>
      </c>
      <c r="W4001" s="11">
        <f t="shared" si="10526"/>
        <v>0</v>
      </c>
      <c r="X4001" s="11">
        <f t="shared" si="10526"/>
        <v>3500</v>
      </c>
      <c r="Y4001" s="11">
        <f t="shared" si="10526"/>
        <v>0</v>
      </c>
      <c r="Z4001" s="11">
        <f t="shared" si="10526"/>
        <v>0</v>
      </c>
      <c r="AA4001" s="11">
        <f t="shared" si="10526"/>
        <v>0</v>
      </c>
      <c r="AB4001" s="11">
        <f t="shared" si="10526"/>
        <v>0</v>
      </c>
      <c r="AC4001" s="11">
        <f t="shared" si="10526"/>
        <v>0</v>
      </c>
      <c r="AD4001" s="11">
        <f t="shared" si="10526"/>
        <v>0</v>
      </c>
      <c r="AE4001" s="11">
        <f t="shared" si="10526"/>
        <v>0</v>
      </c>
      <c r="AF4001" s="11">
        <f t="shared" si="10526"/>
        <v>0</v>
      </c>
      <c r="AG4001" s="11">
        <f t="shared" si="10526"/>
        <v>0</v>
      </c>
      <c r="AH4001" s="11">
        <v>0</v>
      </c>
      <c r="AI4001" s="11">
        <v>3500</v>
      </c>
      <c r="AJ4001" s="11">
        <f t="shared" ref="AJ4001:AY4001" si="10527">SUM(AJ4002)</f>
        <v>0</v>
      </c>
      <c r="AK4001" s="11">
        <f t="shared" si="10527"/>
        <v>0</v>
      </c>
      <c r="AL4001" s="11">
        <f t="shared" si="10527"/>
        <v>0</v>
      </c>
      <c r="AM4001" s="11">
        <f t="shared" si="10527"/>
        <v>0</v>
      </c>
      <c r="AN4001" s="11">
        <f t="shared" si="10527"/>
        <v>0</v>
      </c>
      <c r="AO4001" s="11">
        <f t="shared" si="10527"/>
        <v>0</v>
      </c>
      <c r="AP4001" s="11">
        <f t="shared" si="10527"/>
        <v>0</v>
      </c>
      <c r="AQ4001" s="11">
        <f t="shared" si="10527"/>
        <v>0</v>
      </c>
      <c r="AR4001" s="11">
        <f t="shared" si="10527"/>
        <v>0</v>
      </c>
      <c r="AS4001" s="11">
        <f t="shared" si="10527"/>
        <v>0</v>
      </c>
      <c r="AT4001" s="11">
        <f t="shared" si="10527"/>
        <v>0</v>
      </c>
      <c r="AU4001" s="11">
        <f t="shared" si="10527"/>
        <v>0</v>
      </c>
      <c r="AV4001" s="11">
        <f t="shared" si="10527"/>
        <v>0</v>
      </c>
      <c r="AW4001" s="11">
        <f t="shared" si="10527"/>
        <v>0</v>
      </c>
      <c r="AX4001" s="11">
        <f t="shared" si="10527"/>
        <v>0</v>
      </c>
      <c r="AY4001" s="11">
        <f t="shared" si="10527"/>
        <v>0</v>
      </c>
      <c r="AZ4001" s="11">
        <v>0</v>
      </c>
      <c r="BA4001" s="11">
        <v>0</v>
      </c>
      <c r="BB4001" s="11">
        <f t="shared" ref="BB4001:BQ4001" si="10528">SUM(BB4002)</f>
        <v>0</v>
      </c>
      <c r="BC4001" s="11">
        <f t="shared" si="10528"/>
        <v>0</v>
      </c>
      <c r="BD4001" s="11">
        <f t="shared" si="10528"/>
        <v>0</v>
      </c>
      <c r="BE4001" s="11">
        <f t="shared" si="10528"/>
        <v>6000</v>
      </c>
      <c r="BF4001" s="11">
        <f t="shared" si="10528"/>
        <v>0</v>
      </c>
      <c r="BG4001" s="11">
        <f t="shared" si="10528"/>
        <v>0</v>
      </c>
      <c r="BH4001" s="11">
        <f t="shared" si="10528"/>
        <v>6000</v>
      </c>
      <c r="BI4001" s="11">
        <f t="shared" si="10528"/>
        <v>0</v>
      </c>
      <c r="BJ4001" s="11">
        <f t="shared" si="10528"/>
        <v>0</v>
      </c>
      <c r="BK4001" s="11">
        <f t="shared" si="10528"/>
        <v>6000</v>
      </c>
      <c r="BL4001" s="11">
        <f t="shared" si="10528"/>
        <v>0</v>
      </c>
      <c r="BM4001" s="11">
        <f t="shared" si="10528"/>
        <v>0</v>
      </c>
      <c r="BN4001" s="11">
        <f t="shared" si="10528"/>
        <v>0</v>
      </c>
      <c r="BO4001" s="11">
        <f t="shared" si="10528"/>
        <v>0</v>
      </c>
      <c r="BP4001" s="11">
        <f t="shared" si="10528"/>
        <v>0</v>
      </c>
      <c r="BQ4001" s="11">
        <f t="shared" si="10528"/>
        <v>0</v>
      </c>
      <c r="BR4001" s="11">
        <v>6000</v>
      </c>
      <c r="BS4001" s="11">
        <v>0</v>
      </c>
      <c r="BT4001" s="11">
        <f t="shared" ref="BT4001:BZ4001" si="10529">SUM(BT4002)</f>
        <v>60500</v>
      </c>
      <c r="BU4001" s="11">
        <f t="shared" si="10529"/>
        <v>57000</v>
      </c>
      <c r="BV4001" s="11">
        <f t="shared" si="10529"/>
        <v>57000</v>
      </c>
      <c r="BW4001" s="11">
        <f t="shared" si="10529"/>
        <v>0</v>
      </c>
      <c r="BX4001" s="11">
        <f t="shared" si="10529"/>
        <v>0</v>
      </c>
      <c r="BY4001" s="11">
        <f t="shared" si="10529"/>
        <v>0</v>
      </c>
      <c r="BZ4001" s="11">
        <f t="shared" si="10529"/>
        <v>0</v>
      </c>
      <c r="CA4001" s="11">
        <f t="shared" si="10467"/>
        <v>57000</v>
      </c>
      <c r="CB4001" s="123">
        <f t="shared" si="10478"/>
        <v>100</v>
      </c>
    </row>
    <row r="4002" spans="1:80" x14ac:dyDescent="0.25">
      <c r="A4002" s="4" t="s">
        <v>928</v>
      </c>
      <c r="B4002" s="4" t="s">
        <v>88</v>
      </c>
      <c r="C4002" s="4" t="s">
        <v>1642</v>
      </c>
      <c r="D4002" s="79" t="s">
        <v>1643</v>
      </c>
      <c r="E4002" s="78" t="s">
        <v>78</v>
      </c>
      <c r="F4002" s="78" t="s">
        <v>1</v>
      </c>
      <c r="G4002" s="2" t="s">
        <v>1</v>
      </c>
      <c r="H4002" s="2" t="s">
        <v>79</v>
      </c>
      <c r="I4002" s="12">
        <f>SUM(I4003:I4004)</f>
        <v>33500</v>
      </c>
      <c r="J4002" s="12">
        <f t="shared" si="10466"/>
        <v>33500</v>
      </c>
      <c r="K4002" s="12">
        <f t="shared" ref="K4002" si="10530">SUM(K4003:K4004)</f>
        <v>30000</v>
      </c>
      <c r="L4002" s="12">
        <f t="shared" si="10469"/>
        <v>3500</v>
      </c>
      <c r="M4002" s="12">
        <f t="shared" ref="M4002:Q4002" si="10531">SUM(M4003:M4004)</f>
        <v>3500</v>
      </c>
      <c r="N4002" s="12">
        <f t="shared" si="10531"/>
        <v>0</v>
      </c>
      <c r="O4002" s="12">
        <f t="shared" si="10531"/>
        <v>0</v>
      </c>
      <c r="P4002" s="12">
        <f t="shared" si="10531"/>
        <v>0</v>
      </c>
      <c r="Q4002" s="12">
        <f t="shared" si="10531"/>
        <v>0</v>
      </c>
      <c r="R4002" s="12">
        <f t="shared" ref="R4002:AG4002" si="10532">SUM(R4003:R4004)</f>
        <v>3500</v>
      </c>
      <c r="S4002" s="12">
        <f t="shared" si="10532"/>
        <v>0</v>
      </c>
      <c r="T4002" s="12">
        <f t="shared" si="10532"/>
        <v>0</v>
      </c>
      <c r="U4002" s="12">
        <f t="shared" si="10532"/>
        <v>0</v>
      </c>
      <c r="V4002" s="12">
        <f t="shared" si="10532"/>
        <v>0</v>
      </c>
      <c r="W4002" s="12">
        <f t="shared" si="10532"/>
        <v>0</v>
      </c>
      <c r="X4002" s="12">
        <f t="shared" ref="X4002" si="10533">SUM(X4003:X4004)</f>
        <v>3500</v>
      </c>
      <c r="Y4002" s="12">
        <f t="shared" si="10532"/>
        <v>0</v>
      </c>
      <c r="Z4002" s="12">
        <f t="shared" si="10532"/>
        <v>0</v>
      </c>
      <c r="AA4002" s="12">
        <f t="shared" si="10532"/>
        <v>0</v>
      </c>
      <c r="AB4002" s="12">
        <f t="shared" si="10532"/>
        <v>0</v>
      </c>
      <c r="AC4002" s="12">
        <f t="shared" si="10532"/>
        <v>0</v>
      </c>
      <c r="AD4002" s="12">
        <f t="shared" si="10532"/>
        <v>0</v>
      </c>
      <c r="AE4002" s="12">
        <f t="shared" si="10532"/>
        <v>0</v>
      </c>
      <c r="AF4002" s="12">
        <f t="shared" si="10532"/>
        <v>0</v>
      </c>
      <c r="AG4002" s="12">
        <f t="shared" si="10532"/>
        <v>0</v>
      </c>
      <c r="AH4002" s="12">
        <v>0</v>
      </c>
      <c r="AI4002" s="12">
        <v>3500</v>
      </c>
      <c r="AJ4002" s="12">
        <f t="shared" ref="AJ4002:AY4002" si="10534">SUM(AJ4003:AJ4004)</f>
        <v>0</v>
      </c>
      <c r="AK4002" s="12">
        <f t="shared" si="10534"/>
        <v>0</v>
      </c>
      <c r="AL4002" s="12">
        <f t="shared" si="10534"/>
        <v>0</v>
      </c>
      <c r="AM4002" s="12">
        <f t="shared" si="10534"/>
        <v>0</v>
      </c>
      <c r="AN4002" s="12">
        <f t="shared" si="10534"/>
        <v>0</v>
      </c>
      <c r="AO4002" s="12">
        <f t="shared" si="10534"/>
        <v>0</v>
      </c>
      <c r="AP4002" s="12">
        <f t="shared" ref="AP4002" si="10535">SUM(AP4003:AP4004)</f>
        <v>0</v>
      </c>
      <c r="AQ4002" s="12">
        <f t="shared" si="10534"/>
        <v>0</v>
      </c>
      <c r="AR4002" s="12">
        <f t="shared" si="10534"/>
        <v>0</v>
      </c>
      <c r="AS4002" s="12">
        <f t="shared" si="10534"/>
        <v>0</v>
      </c>
      <c r="AT4002" s="12">
        <f t="shared" si="10534"/>
        <v>0</v>
      </c>
      <c r="AU4002" s="12">
        <f t="shared" si="10534"/>
        <v>0</v>
      </c>
      <c r="AV4002" s="12">
        <f t="shared" si="10534"/>
        <v>0</v>
      </c>
      <c r="AW4002" s="12">
        <f t="shared" si="10534"/>
        <v>0</v>
      </c>
      <c r="AX4002" s="12">
        <f t="shared" si="10534"/>
        <v>0</v>
      </c>
      <c r="AY4002" s="12">
        <f t="shared" si="10534"/>
        <v>0</v>
      </c>
      <c r="AZ4002" s="12">
        <v>0</v>
      </c>
      <c r="BA4002" s="12">
        <v>0</v>
      </c>
      <c r="BB4002" s="12">
        <f t="shared" ref="BB4002:BQ4002" si="10536">SUM(BB4003:BB4004)</f>
        <v>0</v>
      </c>
      <c r="BC4002" s="12">
        <f t="shared" si="10536"/>
        <v>0</v>
      </c>
      <c r="BD4002" s="12">
        <f t="shared" si="10536"/>
        <v>0</v>
      </c>
      <c r="BE4002" s="12">
        <f t="shared" si="10536"/>
        <v>6000</v>
      </c>
      <c r="BF4002" s="12">
        <f t="shared" si="10536"/>
        <v>0</v>
      </c>
      <c r="BG4002" s="12">
        <f t="shared" si="10536"/>
        <v>0</v>
      </c>
      <c r="BH4002" s="12">
        <f t="shared" ref="BH4002" si="10537">SUM(BH4003:BH4004)</f>
        <v>6000</v>
      </c>
      <c r="BI4002" s="12">
        <f t="shared" si="10536"/>
        <v>0</v>
      </c>
      <c r="BJ4002" s="12">
        <f t="shared" si="10536"/>
        <v>0</v>
      </c>
      <c r="BK4002" s="12">
        <f t="shared" si="10536"/>
        <v>6000</v>
      </c>
      <c r="BL4002" s="12">
        <f t="shared" si="10536"/>
        <v>0</v>
      </c>
      <c r="BM4002" s="12">
        <f t="shared" si="10536"/>
        <v>0</v>
      </c>
      <c r="BN4002" s="12">
        <f t="shared" si="10536"/>
        <v>0</v>
      </c>
      <c r="BO4002" s="12">
        <f t="shared" si="10536"/>
        <v>0</v>
      </c>
      <c r="BP4002" s="12">
        <f t="shared" si="10536"/>
        <v>0</v>
      </c>
      <c r="BQ4002" s="12">
        <f t="shared" si="10536"/>
        <v>0</v>
      </c>
      <c r="BR4002" s="12">
        <v>6000</v>
      </c>
      <c r="BS4002" s="12">
        <v>0</v>
      </c>
      <c r="BT4002" s="12">
        <f t="shared" ref="BT4002:BZ4002" si="10538">SUM(BT4003:BT4004)</f>
        <v>60500</v>
      </c>
      <c r="BU4002" s="12">
        <f t="shared" si="10538"/>
        <v>57000</v>
      </c>
      <c r="BV4002" s="12">
        <f t="shared" si="10538"/>
        <v>57000</v>
      </c>
      <c r="BW4002" s="12">
        <f t="shared" si="10538"/>
        <v>0</v>
      </c>
      <c r="BX4002" s="12">
        <f t="shared" si="10538"/>
        <v>0</v>
      </c>
      <c r="BY4002" s="12">
        <f t="shared" si="10538"/>
        <v>0</v>
      </c>
      <c r="BZ4002" s="12">
        <f t="shared" si="10538"/>
        <v>0</v>
      </c>
      <c r="CA4002" s="12">
        <f t="shared" si="10467"/>
        <v>57000</v>
      </c>
      <c r="CB4002" s="124">
        <f t="shared" si="10478"/>
        <v>100</v>
      </c>
    </row>
    <row r="4003" spans="1:80" x14ac:dyDescent="0.25">
      <c r="A4003" s="4" t="s">
        <v>928</v>
      </c>
      <c r="B4003" s="4" t="s">
        <v>88</v>
      </c>
      <c r="C4003" s="4" t="s">
        <v>1642</v>
      </c>
      <c r="D4003" s="79" t="s">
        <v>1643</v>
      </c>
      <c r="E4003" s="89">
        <v>8213</v>
      </c>
      <c r="F4003" s="79"/>
      <c r="G4003" s="75" t="s">
        <v>1906</v>
      </c>
      <c r="H4003" s="13" t="s">
        <v>81</v>
      </c>
      <c r="I4003" s="14">
        <v>22000</v>
      </c>
      <c r="J4003" s="14">
        <f t="shared" si="10466"/>
        <v>22000</v>
      </c>
      <c r="K4003" s="14">
        <v>20000</v>
      </c>
      <c r="L4003" s="14">
        <f t="shared" si="10469"/>
        <v>2000</v>
      </c>
      <c r="M4003" s="14">
        <v>2000</v>
      </c>
      <c r="N4003" s="14">
        <v>0</v>
      </c>
      <c r="O4003" s="14">
        <v>0</v>
      </c>
      <c r="P4003" s="14">
        <v>0</v>
      </c>
      <c r="Q4003" s="14">
        <v>0</v>
      </c>
      <c r="R4003" s="14">
        <v>2000</v>
      </c>
      <c r="S4003" s="14"/>
      <c r="T4003" s="14"/>
      <c r="U4003" s="14"/>
      <c r="V4003" s="14"/>
      <c r="W4003" s="14"/>
      <c r="X4003" s="14">
        <f t="shared" si="10514"/>
        <v>2000</v>
      </c>
      <c r="Y4003" s="14"/>
      <c r="Z4003" s="14"/>
      <c r="AA4003" s="14"/>
      <c r="AB4003" s="14"/>
      <c r="AC4003" s="14"/>
      <c r="AD4003" s="14"/>
      <c r="AE4003" s="14"/>
      <c r="AF4003" s="14"/>
      <c r="AG4003" s="14"/>
      <c r="AH4003" s="14">
        <v>0</v>
      </c>
      <c r="AI4003" s="14">
        <v>2000</v>
      </c>
      <c r="AJ4003" s="14">
        <v>0</v>
      </c>
      <c r="AK4003" s="14"/>
      <c r="AL4003" s="14"/>
      <c r="AM4003" s="14"/>
      <c r="AN4003" s="14"/>
      <c r="AO4003" s="14"/>
      <c r="AP4003" s="14">
        <f t="shared" si="10515"/>
        <v>0</v>
      </c>
      <c r="AQ4003" s="14"/>
      <c r="AR4003" s="14"/>
      <c r="AS4003" s="14"/>
      <c r="AT4003" s="14"/>
      <c r="AU4003" s="14"/>
      <c r="AV4003" s="14"/>
      <c r="AW4003" s="14"/>
      <c r="AX4003" s="14"/>
      <c r="AY4003" s="14"/>
      <c r="AZ4003" s="14">
        <v>0</v>
      </c>
      <c r="BA4003" s="14">
        <v>0</v>
      </c>
      <c r="BB4003" s="14">
        <v>0</v>
      </c>
      <c r="BC4003" s="14"/>
      <c r="BD4003" s="14"/>
      <c r="BE4003" s="14">
        <v>6000</v>
      </c>
      <c r="BF4003" s="14"/>
      <c r="BG4003" s="14"/>
      <c r="BH4003" s="14">
        <f t="shared" si="10516"/>
        <v>6000</v>
      </c>
      <c r="BI4003" s="14"/>
      <c r="BJ4003" s="14"/>
      <c r="BK4003" s="14">
        <v>6000</v>
      </c>
      <c r="BL4003" s="14"/>
      <c r="BM4003" s="14"/>
      <c r="BN4003" s="14"/>
      <c r="BO4003" s="14"/>
      <c r="BP4003" s="14"/>
      <c r="BQ4003" s="14"/>
      <c r="BR4003" s="14">
        <v>6000</v>
      </c>
      <c r="BS4003" s="14">
        <v>0</v>
      </c>
      <c r="BT4003" s="14">
        <v>29000</v>
      </c>
      <c r="BU4003" s="14">
        <v>27000</v>
      </c>
      <c r="BV4003" s="14">
        <v>27000</v>
      </c>
      <c r="BW4003" s="14">
        <f t="shared" si="10507"/>
        <v>0</v>
      </c>
      <c r="BX4003" s="14"/>
      <c r="BY4003" s="14"/>
      <c r="BZ4003" s="14"/>
      <c r="CA4003" s="14">
        <f t="shared" si="10467"/>
        <v>27000</v>
      </c>
      <c r="CB4003" s="122">
        <f t="shared" si="10478"/>
        <v>100</v>
      </c>
    </row>
    <row r="4004" spans="1:80" x14ac:dyDescent="0.25">
      <c r="A4004" s="4" t="s">
        <v>928</v>
      </c>
      <c r="B4004" s="4" t="s">
        <v>88</v>
      </c>
      <c r="C4004" s="4" t="s">
        <v>1642</v>
      </c>
      <c r="D4004" s="79" t="s">
        <v>1643</v>
      </c>
      <c r="E4004" s="89">
        <v>8216</v>
      </c>
      <c r="F4004" s="79"/>
      <c r="G4004" s="75" t="s">
        <v>1906</v>
      </c>
      <c r="H4004" s="13" t="s">
        <v>319</v>
      </c>
      <c r="I4004" s="14">
        <v>11500</v>
      </c>
      <c r="J4004" s="14">
        <f t="shared" si="10466"/>
        <v>11500</v>
      </c>
      <c r="K4004" s="14">
        <v>10000</v>
      </c>
      <c r="L4004" s="14">
        <f t="shared" si="10469"/>
        <v>1500</v>
      </c>
      <c r="M4004" s="14">
        <v>1500</v>
      </c>
      <c r="N4004" s="14">
        <v>0</v>
      </c>
      <c r="O4004" s="14">
        <v>0</v>
      </c>
      <c r="P4004" s="14">
        <v>0</v>
      </c>
      <c r="Q4004" s="14">
        <v>0</v>
      </c>
      <c r="R4004" s="14">
        <v>1500</v>
      </c>
      <c r="S4004" s="14"/>
      <c r="T4004" s="14"/>
      <c r="U4004" s="14"/>
      <c r="V4004" s="14"/>
      <c r="W4004" s="14"/>
      <c r="X4004" s="14">
        <f t="shared" si="10514"/>
        <v>1500</v>
      </c>
      <c r="Y4004" s="14"/>
      <c r="Z4004" s="14"/>
      <c r="AA4004" s="14"/>
      <c r="AB4004" s="14"/>
      <c r="AC4004" s="14"/>
      <c r="AD4004" s="14"/>
      <c r="AE4004" s="14"/>
      <c r="AF4004" s="14"/>
      <c r="AG4004" s="14"/>
      <c r="AH4004" s="14">
        <v>0</v>
      </c>
      <c r="AI4004" s="14">
        <v>1500</v>
      </c>
      <c r="AJ4004" s="14">
        <v>0</v>
      </c>
      <c r="AK4004" s="14"/>
      <c r="AL4004" s="14"/>
      <c r="AM4004" s="14"/>
      <c r="AN4004" s="14"/>
      <c r="AO4004" s="14"/>
      <c r="AP4004" s="14">
        <f t="shared" si="10515"/>
        <v>0</v>
      </c>
      <c r="AQ4004" s="14"/>
      <c r="AR4004" s="14"/>
      <c r="AS4004" s="14"/>
      <c r="AT4004" s="14"/>
      <c r="AU4004" s="14"/>
      <c r="AV4004" s="14"/>
      <c r="AW4004" s="14"/>
      <c r="AX4004" s="14"/>
      <c r="AY4004" s="14"/>
      <c r="AZ4004" s="14">
        <v>0</v>
      </c>
      <c r="BA4004" s="14">
        <v>0</v>
      </c>
      <c r="BB4004" s="14">
        <v>0</v>
      </c>
      <c r="BC4004" s="14"/>
      <c r="BD4004" s="14"/>
      <c r="BE4004" s="14"/>
      <c r="BF4004" s="14"/>
      <c r="BG4004" s="14"/>
      <c r="BH4004" s="14">
        <f t="shared" si="10516"/>
        <v>0</v>
      </c>
      <c r="BI4004" s="14"/>
      <c r="BJ4004" s="14"/>
      <c r="BK4004" s="14"/>
      <c r="BL4004" s="14"/>
      <c r="BM4004" s="14"/>
      <c r="BN4004" s="14"/>
      <c r="BO4004" s="14"/>
      <c r="BP4004" s="14"/>
      <c r="BQ4004" s="14"/>
      <c r="BR4004" s="14">
        <v>0</v>
      </c>
      <c r="BS4004" s="14">
        <v>0</v>
      </c>
      <c r="BT4004" s="14">
        <v>31500</v>
      </c>
      <c r="BU4004" s="14">
        <v>30000</v>
      </c>
      <c r="BV4004" s="14">
        <v>30000</v>
      </c>
      <c r="BW4004" s="14">
        <f t="shared" si="10507"/>
        <v>0</v>
      </c>
      <c r="BX4004" s="14"/>
      <c r="BY4004" s="14"/>
      <c r="BZ4004" s="14"/>
      <c r="CA4004" s="14">
        <f t="shared" si="10467"/>
        <v>30000</v>
      </c>
      <c r="CB4004" s="122">
        <f t="shared" si="10478"/>
        <v>100</v>
      </c>
    </row>
    <row r="4005" spans="1:80" x14ac:dyDescent="0.25">
      <c r="A4005" s="13" t="s">
        <v>1</v>
      </c>
      <c r="B4005" s="13" t="s">
        <v>1</v>
      </c>
      <c r="C4005" s="13" t="s">
        <v>1</v>
      </c>
      <c r="D4005" s="74" t="s">
        <v>1</v>
      </c>
      <c r="E4005" s="74" t="s">
        <v>1</v>
      </c>
      <c r="F4005" s="74" t="s">
        <v>1</v>
      </c>
      <c r="G4005" s="13" t="s">
        <v>1</v>
      </c>
      <c r="H4005" s="10" t="s">
        <v>1652</v>
      </c>
      <c r="I4005" s="11">
        <f>SUM(I3976,I3998,I4001)</f>
        <v>1277262</v>
      </c>
      <c r="J4005" s="11">
        <f t="shared" si="10466"/>
        <v>1342027</v>
      </c>
      <c r="K4005" s="11">
        <f t="shared" ref="K4005" si="10539">SUM(K3976,K3998,K4001)</f>
        <v>1316527</v>
      </c>
      <c r="L4005" s="11">
        <f t="shared" si="10469"/>
        <v>25500</v>
      </c>
      <c r="M4005" s="11">
        <f t="shared" ref="M4005:Q4005" si="10540">SUM(M3976,M3998,M4001)</f>
        <v>25500</v>
      </c>
      <c r="N4005" s="11">
        <f t="shared" si="10540"/>
        <v>0</v>
      </c>
      <c r="O4005" s="11">
        <f t="shared" si="10540"/>
        <v>0</v>
      </c>
      <c r="P4005" s="11">
        <f t="shared" si="10540"/>
        <v>0</v>
      </c>
      <c r="Q4005" s="11">
        <f t="shared" si="10540"/>
        <v>0</v>
      </c>
      <c r="R4005" s="11">
        <f t="shared" ref="R4005:AG4005" si="10541">SUM(R3976,R3998,R4001)</f>
        <v>25500</v>
      </c>
      <c r="S4005" s="11">
        <f t="shared" si="10541"/>
        <v>0</v>
      </c>
      <c r="T4005" s="11">
        <f t="shared" si="10541"/>
        <v>0</v>
      </c>
      <c r="U4005" s="11">
        <f t="shared" si="10541"/>
        <v>0</v>
      </c>
      <c r="V4005" s="11">
        <f t="shared" si="10541"/>
        <v>0</v>
      </c>
      <c r="W4005" s="11">
        <f t="shared" si="10541"/>
        <v>0</v>
      </c>
      <c r="X4005" s="11">
        <f t="shared" si="10541"/>
        <v>25500</v>
      </c>
      <c r="Y4005" s="11">
        <f t="shared" si="10541"/>
        <v>0</v>
      </c>
      <c r="Z4005" s="11">
        <f t="shared" si="10541"/>
        <v>120</v>
      </c>
      <c r="AA4005" s="11">
        <f t="shared" si="10541"/>
        <v>320</v>
      </c>
      <c r="AB4005" s="11">
        <f t="shared" si="10541"/>
        <v>570</v>
      </c>
      <c r="AC4005" s="11">
        <f t="shared" si="10541"/>
        <v>480</v>
      </c>
      <c r="AD4005" s="11">
        <f t="shared" si="10541"/>
        <v>1470</v>
      </c>
      <c r="AE4005" s="11">
        <f t="shared" si="10541"/>
        <v>0</v>
      </c>
      <c r="AF4005" s="11">
        <f t="shared" si="10541"/>
        <v>120</v>
      </c>
      <c r="AG4005" s="11">
        <f t="shared" si="10541"/>
        <v>4010</v>
      </c>
      <c r="AH4005" s="11">
        <v>7090</v>
      </c>
      <c r="AI4005" s="11">
        <v>18410</v>
      </c>
      <c r="AJ4005" s="11">
        <f t="shared" ref="AJ4005:AY4005" si="10542">SUM(AJ3976,AJ3998,AJ4001)</f>
        <v>0</v>
      </c>
      <c r="AK4005" s="11">
        <f t="shared" si="10542"/>
        <v>0</v>
      </c>
      <c r="AL4005" s="11">
        <f t="shared" si="10542"/>
        <v>0</v>
      </c>
      <c r="AM4005" s="11">
        <f t="shared" si="10542"/>
        <v>0</v>
      </c>
      <c r="AN4005" s="11">
        <f t="shared" si="10542"/>
        <v>0</v>
      </c>
      <c r="AO4005" s="11">
        <f t="shared" si="10542"/>
        <v>0</v>
      </c>
      <c r="AP4005" s="11">
        <f t="shared" si="10542"/>
        <v>0</v>
      </c>
      <c r="AQ4005" s="11">
        <f t="shared" si="10542"/>
        <v>0</v>
      </c>
      <c r="AR4005" s="11">
        <f t="shared" si="10542"/>
        <v>0</v>
      </c>
      <c r="AS4005" s="11">
        <f t="shared" si="10542"/>
        <v>0</v>
      </c>
      <c r="AT4005" s="11">
        <f t="shared" si="10542"/>
        <v>0</v>
      </c>
      <c r="AU4005" s="11">
        <f t="shared" si="10542"/>
        <v>0</v>
      </c>
      <c r="AV4005" s="11">
        <f t="shared" si="10542"/>
        <v>0</v>
      </c>
      <c r="AW4005" s="11">
        <f t="shared" si="10542"/>
        <v>0</v>
      </c>
      <c r="AX4005" s="11">
        <f t="shared" si="10542"/>
        <v>0</v>
      </c>
      <c r="AY4005" s="11">
        <f t="shared" si="10542"/>
        <v>0</v>
      </c>
      <c r="AZ4005" s="11">
        <v>0</v>
      </c>
      <c r="BA4005" s="11">
        <v>0</v>
      </c>
      <c r="BB4005" s="11">
        <f t="shared" ref="BB4005:BQ4005" si="10543">SUM(BB3976,BB3998,BB4001)</f>
        <v>0</v>
      </c>
      <c r="BC4005" s="11">
        <f t="shared" si="10543"/>
        <v>0</v>
      </c>
      <c r="BD4005" s="11">
        <f t="shared" si="10543"/>
        <v>0</v>
      </c>
      <c r="BE4005" s="11">
        <f t="shared" si="10543"/>
        <v>6000</v>
      </c>
      <c r="BF4005" s="11">
        <f t="shared" si="10543"/>
        <v>0</v>
      </c>
      <c r="BG4005" s="11">
        <f t="shared" si="10543"/>
        <v>0</v>
      </c>
      <c r="BH4005" s="11">
        <f t="shared" si="10543"/>
        <v>6000</v>
      </c>
      <c r="BI4005" s="11">
        <f t="shared" si="10543"/>
        <v>0</v>
      </c>
      <c r="BJ4005" s="11">
        <f t="shared" si="10543"/>
        <v>0</v>
      </c>
      <c r="BK4005" s="11">
        <f t="shared" si="10543"/>
        <v>6000</v>
      </c>
      <c r="BL4005" s="11">
        <f t="shared" si="10543"/>
        <v>0</v>
      </c>
      <c r="BM4005" s="11">
        <f t="shared" si="10543"/>
        <v>0</v>
      </c>
      <c r="BN4005" s="11">
        <f t="shared" si="10543"/>
        <v>0</v>
      </c>
      <c r="BO4005" s="11">
        <f t="shared" si="10543"/>
        <v>0</v>
      </c>
      <c r="BP4005" s="11">
        <f t="shared" si="10543"/>
        <v>0</v>
      </c>
      <c r="BQ4005" s="11">
        <f t="shared" si="10543"/>
        <v>0</v>
      </c>
      <c r="BR4005" s="11">
        <v>6000</v>
      </c>
      <c r="BS4005" s="11">
        <v>0</v>
      </c>
      <c r="BT4005" s="11">
        <f t="shared" ref="BT4005:BZ4005" si="10544">SUM(BT3976,BT3998,BT4001)</f>
        <v>1436053</v>
      </c>
      <c r="BU4005" s="11">
        <f t="shared" si="10544"/>
        <v>1405501</v>
      </c>
      <c r="BV4005" s="11">
        <f t="shared" si="10544"/>
        <v>1061568</v>
      </c>
      <c r="BW4005" s="11">
        <f t="shared" si="10544"/>
        <v>162795</v>
      </c>
      <c r="BX4005" s="11">
        <f t="shared" si="10544"/>
        <v>64245</v>
      </c>
      <c r="BY4005" s="11">
        <f t="shared" si="10544"/>
        <v>47800</v>
      </c>
      <c r="BZ4005" s="11">
        <f t="shared" si="10544"/>
        <v>50750</v>
      </c>
      <c r="CA4005" s="11">
        <f t="shared" si="10467"/>
        <v>1224363</v>
      </c>
      <c r="CB4005" s="123">
        <f t="shared" si="10478"/>
        <v>87.112211232862862</v>
      </c>
    </row>
    <row r="4006" spans="1:80" ht="15.75" thickBot="1" x14ac:dyDescent="0.3">
      <c r="A4006" s="13" t="s">
        <v>1</v>
      </c>
      <c r="B4006" s="13" t="s">
        <v>1</v>
      </c>
      <c r="C4006" s="13" t="s">
        <v>1</v>
      </c>
      <c r="D4006" s="74" t="s">
        <v>1</v>
      </c>
      <c r="E4006" s="74" t="s">
        <v>1</v>
      </c>
      <c r="F4006" s="74" t="s">
        <v>1</v>
      </c>
      <c r="G4006" s="13" t="s">
        <v>1</v>
      </c>
      <c r="H4006" s="2" t="s">
        <v>83</v>
      </c>
      <c r="I4006" s="12">
        <v>35</v>
      </c>
      <c r="J4006" s="12">
        <f t="shared" si="10466"/>
        <v>39</v>
      </c>
      <c r="K4006" s="12">
        <v>39</v>
      </c>
      <c r="L4006" s="13"/>
      <c r="M4006" s="13" t="s">
        <v>1</v>
      </c>
      <c r="N4006" s="13" t="s">
        <v>1</v>
      </c>
      <c r="O4006" s="13" t="s">
        <v>1</v>
      </c>
      <c r="P4006" s="27"/>
      <c r="Q4006" s="13" t="s">
        <v>1</v>
      </c>
      <c r="R4006" s="13" t="s">
        <v>1</v>
      </c>
      <c r="S4006" s="13"/>
      <c r="T4006" s="13"/>
      <c r="U4006" s="13"/>
      <c r="V4006" s="13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>
        <v>0</v>
      </c>
      <c r="AI4006" s="13">
        <v>0</v>
      </c>
      <c r="AJ4006" s="13" t="s">
        <v>1</v>
      </c>
      <c r="AK4006" s="13"/>
      <c r="AL4006" s="13"/>
      <c r="AM4006" s="13"/>
      <c r="AN4006" s="13"/>
      <c r="AO4006" s="13"/>
      <c r="AP4006" s="13"/>
      <c r="AQ4006" s="13"/>
      <c r="AR4006" s="13"/>
      <c r="AS4006" s="13"/>
      <c r="AT4006" s="13"/>
      <c r="AU4006" s="13"/>
      <c r="AV4006" s="13"/>
      <c r="AW4006" s="13"/>
      <c r="AX4006" s="13"/>
      <c r="AY4006" s="13"/>
      <c r="AZ4006" s="13">
        <v>0</v>
      </c>
      <c r="BA4006" s="13">
        <v>0</v>
      </c>
      <c r="BB4006" s="13" t="s">
        <v>1</v>
      </c>
      <c r="BC4006" s="13"/>
      <c r="BD4006" s="13"/>
      <c r="BE4006" s="13"/>
      <c r="BF4006" s="13"/>
      <c r="BG4006" s="13"/>
      <c r="BH4006" s="13"/>
      <c r="BI4006" s="13"/>
      <c r="BJ4006" s="13"/>
      <c r="BK4006" s="13"/>
      <c r="BL4006" s="13"/>
      <c r="BM4006" s="13"/>
      <c r="BN4006" s="13"/>
      <c r="BO4006" s="13"/>
      <c r="BP4006" s="13"/>
      <c r="BQ4006" s="13"/>
      <c r="BR4006" s="13">
        <v>0</v>
      </c>
      <c r="BS4006" s="13">
        <v>0</v>
      </c>
      <c r="BT4006" s="12">
        <v>39</v>
      </c>
      <c r="BU4006" s="12">
        <v>39</v>
      </c>
      <c r="BV4006" s="12"/>
      <c r="BW4006" s="12">
        <f t="shared" si="10507"/>
        <v>0</v>
      </c>
      <c r="BX4006" s="12"/>
      <c r="BY4006" s="12"/>
      <c r="BZ4006" s="12"/>
      <c r="CA4006" s="12">
        <f t="shared" si="10467"/>
        <v>0</v>
      </c>
      <c r="CB4006" s="124"/>
    </row>
    <row r="4007" spans="1:80" ht="69.75" customHeight="1" thickBot="1" x14ac:dyDescent="0.3">
      <c r="A4007" s="133" t="s">
        <v>1</v>
      </c>
      <c r="B4007" s="133" t="s">
        <v>1</v>
      </c>
      <c r="C4007" s="133" t="s">
        <v>1</v>
      </c>
      <c r="D4007" s="135" t="s">
        <v>1</v>
      </c>
      <c r="E4007" s="135" t="s">
        <v>1</v>
      </c>
      <c r="F4007" s="135" t="s">
        <v>1</v>
      </c>
      <c r="G4007" s="137" t="s">
        <v>1</v>
      </c>
      <c r="H4007" s="5" t="s">
        <v>84</v>
      </c>
      <c r="I4007" s="5" t="s">
        <v>11</v>
      </c>
      <c r="J4007" s="5" t="s">
        <v>1809</v>
      </c>
      <c r="K4007" s="5" t="s">
        <v>12</v>
      </c>
      <c r="L4007" s="5" t="s">
        <v>13</v>
      </c>
      <c r="M4007" s="5" t="s">
        <v>14</v>
      </c>
      <c r="N4007" s="5" t="s">
        <v>15</v>
      </c>
      <c r="O4007" s="5" t="s">
        <v>16</v>
      </c>
      <c r="P4007" s="5" t="s">
        <v>17</v>
      </c>
      <c r="Q4007" s="5" t="s">
        <v>18</v>
      </c>
      <c r="R4007" s="71" t="s">
        <v>14</v>
      </c>
      <c r="S4007" s="71" t="s">
        <v>1843</v>
      </c>
      <c r="T4007" s="71" t="s">
        <v>1797</v>
      </c>
      <c r="U4007" s="71" t="s">
        <v>1832</v>
      </c>
      <c r="V4007" s="71" t="s">
        <v>1833</v>
      </c>
      <c r="W4007" s="71" t="s">
        <v>1834</v>
      </c>
      <c r="X4007" s="71" t="s">
        <v>1847</v>
      </c>
      <c r="Y4007" s="71" t="s">
        <v>1844</v>
      </c>
      <c r="Z4007" s="71" t="s">
        <v>1835</v>
      </c>
      <c r="AA4007" s="71" t="s">
        <v>1836</v>
      </c>
      <c r="AB4007" s="71" t="s">
        <v>1837</v>
      </c>
      <c r="AC4007" s="71" t="s">
        <v>1838</v>
      </c>
      <c r="AD4007" s="71" t="s">
        <v>1839</v>
      </c>
      <c r="AE4007" s="71" t="s">
        <v>1840</v>
      </c>
      <c r="AF4007" s="71" t="s">
        <v>1845</v>
      </c>
      <c r="AG4007" s="71" t="s">
        <v>1846</v>
      </c>
      <c r="AH4007" s="71" t="s">
        <v>1841</v>
      </c>
      <c r="AI4007" s="71" t="s">
        <v>1842</v>
      </c>
      <c r="AJ4007" s="72" t="s">
        <v>15</v>
      </c>
      <c r="AK4007" s="72" t="s">
        <v>1843</v>
      </c>
      <c r="AL4007" s="72" t="s">
        <v>1797</v>
      </c>
      <c r="AM4007" s="72" t="s">
        <v>1832</v>
      </c>
      <c r="AN4007" s="72" t="s">
        <v>1833</v>
      </c>
      <c r="AO4007" s="72" t="s">
        <v>1834</v>
      </c>
      <c r="AP4007" s="72" t="s">
        <v>1848</v>
      </c>
      <c r="AQ4007" s="72" t="s">
        <v>1844</v>
      </c>
      <c r="AR4007" s="72" t="s">
        <v>1835</v>
      </c>
      <c r="AS4007" s="72" t="s">
        <v>1836</v>
      </c>
      <c r="AT4007" s="72" t="s">
        <v>1837</v>
      </c>
      <c r="AU4007" s="72" t="s">
        <v>1838</v>
      </c>
      <c r="AV4007" s="72" t="s">
        <v>1839</v>
      </c>
      <c r="AW4007" s="72" t="s">
        <v>1840</v>
      </c>
      <c r="AX4007" s="72" t="s">
        <v>1845</v>
      </c>
      <c r="AY4007" s="72" t="s">
        <v>1846</v>
      </c>
      <c r="AZ4007" s="72" t="s">
        <v>1841</v>
      </c>
      <c r="BA4007" s="72" t="s">
        <v>1842</v>
      </c>
      <c r="BB4007" s="73" t="s">
        <v>16</v>
      </c>
      <c r="BC4007" s="73" t="s">
        <v>1843</v>
      </c>
      <c r="BD4007" s="73" t="s">
        <v>1797</v>
      </c>
      <c r="BE4007" s="73" t="s">
        <v>1832</v>
      </c>
      <c r="BF4007" s="73" t="s">
        <v>1833</v>
      </c>
      <c r="BG4007" s="73" t="s">
        <v>1834</v>
      </c>
      <c r="BH4007" s="73" t="s">
        <v>1849</v>
      </c>
      <c r="BI4007" s="73" t="s">
        <v>1844</v>
      </c>
      <c r="BJ4007" s="73" t="s">
        <v>1835</v>
      </c>
      <c r="BK4007" s="73" t="s">
        <v>1836</v>
      </c>
      <c r="BL4007" s="73" t="s">
        <v>1837</v>
      </c>
      <c r="BM4007" s="73" t="s">
        <v>1838</v>
      </c>
      <c r="BN4007" s="73" t="s">
        <v>1839</v>
      </c>
      <c r="BO4007" s="73" t="s">
        <v>1840</v>
      </c>
      <c r="BP4007" s="73" t="s">
        <v>1845</v>
      </c>
      <c r="BQ4007" s="73" t="s">
        <v>1846</v>
      </c>
      <c r="BR4007" s="73" t="s">
        <v>1841</v>
      </c>
      <c r="BS4007" s="73" t="s">
        <v>1842</v>
      </c>
      <c r="BT4007" s="5" t="s">
        <v>1911</v>
      </c>
      <c r="BU4007" s="5" t="s">
        <v>1942</v>
      </c>
      <c r="BV4007" s="5" t="s">
        <v>1943</v>
      </c>
      <c r="BW4007" s="5" t="s">
        <v>1944</v>
      </c>
      <c r="BX4007" s="5" t="s">
        <v>1945</v>
      </c>
      <c r="BY4007" s="5" t="s">
        <v>1946</v>
      </c>
      <c r="BZ4007" s="5" t="s">
        <v>1947</v>
      </c>
      <c r="CA4007" s="5" t="s">
        <v>1948</v>
      </c>
      <c r="CB4007" s="120" t="s">
        <v>1916</v>
      </c>
    </row>
    <row r="4008" spans="1:80" x14ac:dyDescent="0.25">
      <c r="A4008" s="134"/>
      <c r="B4008" s="134"/>
      <c r="C4008" s="134"/>
      <c r="D4008" s="136"/>
      <c r="E4008" s="136"/>
      <c r="F4008" s="136"/>
      <c r="G4008" s="138"/>
      <c r="H4008" s="15" t="s">
        <v>1</v>
      </c>
      <c r="I4008" s="9" t="s">
        <v>19</v>
      </c>
      <c r="J4008" s="9">
        <v>1</v>
      </c>
      <c r="K4008" s="9" t="s">
        <v>20</v>
      </c>
      <c r="L4008" s="9" t="s">
        <v>21</v>
      </c>
      <c r="M4008" s="9" t="s">
        <v>22</v>
      </c>
      <c r="N4008" s="9" t="s">
        <v>23</v>
      </c>
      <c r="O4008" s="9" t="s">
        <v>24</v>
      </c>
      <c r="P4008" s="9" t="s">
        <v>25</v>
      </c>
      <c r="Q4008" s="9" t="s">
        <v>26</v>
      </c>
      <c r="R4008" s="9">
        <v>1</v>
      </c>
      <c r="S4008" s="9">
        <v>2</v>
      </c>
      <c r="T4008" s="9">
        <v>3</v>
      </c>
      <c r="U4008" s="9">
        <v>4</v>
      </c>
      <c r="V4008" s="9">
        <v>5</v>
      </c>
      <c r="W4008" s="9">
        <v>6</v>
      </c>
      <c r="X4008" s="9">
        <v>7</v>
      </c>
      <c r="Y4008" s="9">
        <v>8</v>
      </c>
      <c r="Z4008" s="9">
        <v>9</v>
      </c>
      <c r="AA4008" s="9">
        <v>10</v>
      </c>
      <c r="AB4008" s="9">
        <v>11</v>
      </c>
      <c r="AC4008" s="9">
        <v>12</v>
      </c>
      <c r="AD4008" s="9">
        <v>13</v>
      </c>
      <c r="AE4008" s="9">
        <v>14</v>
      </c>
      <c r="AF4008" s="9">
        <v>15</v>
      </c>
      <c r="AG4008" s="9">
        <v>16</v>
      </c>
      <c r="AH4008" s="9">
        <v>20</v>
      </c>
      <c r="AI4008" s="9">
        <v>21</v>
      </c>
      <c r="AJ4008" s="9">
        <v>1</v>
      </c>
      <c r="AK4008" s="9">
        <v>2</v>
      </c>
      <c r="AL4008" s="9">
        <v>3</v>
      </c>
      <c r="AM4008" s="9">
        <v>4</v>
      </c>
      <c r="AN4008" s="9">
        <v>5</v>
      </c>
      <c r="AO4008" s="9">
        <v>6</v>
      </c>
      <c r="AP4008" s="9">
        <v>7</v>
      </c>
      <c r="AQ4008" s="9">
        <v>8</v>
      </c>
      <c r="AR4008" s="9">
        <v>9</v>
      </c>
      <c r="AS4008" s="9">
        <v>10</v>
      </c>
      <c r="AT4008" s="9">
        <v>11</v>
      </c>
      <c r="AU4008" s="9">
        <v>12</v>
      </c>
      <c r="AV4008" s="9">
        <v>13</v>
      </c>
      <c r="AW4008" s="9">
        <v>14</v>
      </c>
      <c r="AX4008" s="9">
        <v>15</v>
      </c>
      <c r="AY4008" s="9">
        <v>16</v>
      </c>
      <c r="AZ4008" s="9">
        <v>20</v>
      </c>
      <c r="BA4008" s="9">
        <v>21</v>
      </c>
      <c r="BB4008" s="9">
        <v>1</v>
      </c>
      <c r="BC4008" s="9">
        <v>2</v>
      </c>
      <c r="BD4008" s="9">
        <v>3</v>
      </c>
      <c r="BE4008" s="9">
        <v>4</v>
      </c>
      <c r="BF4008" s="9">
        <v>5</v>
      </c>
      <c r="BG4008" s="9">
        <v>6</v>
      </c>
      <c r="BH4008" s="9">
        <v>7</v>
      </c>
      <c r="BI4008" s="9">
        <v>8</v>
      </c>
      <c r="BJ4008" s="9">
        <v>9</v>
      </c>
      <c r="BK4008" s="9">
        <v>10</v>
      </c>
      <c r="BL4008" s="9">
        <v>11</v>
      </c>
      <c r="BM4008" s="9">
        <v>12</v>
      </c>
      <c r="BN4008" s="9">
        <v>13</v>
      </c>
      <c r="BO4008" s="9">
        <v>14</v>
      </c>
      <c r="BP4008" s="9">
        <v>15</v>
      </c>
      <c r="BQ4008" s="9">
        <v>16</v>
      </c>
      <c r="BR4008" s="9">
        <v>20</v>
      </c>
      <c r="BS4008" s="9">
        <v>21</v>
      </c>
      <c r="BT4008" s="9">
        <v>1</v>
      </c>
      <c r="BU4008" s="9">
        <v>2</v>
      </c>
      <c r="BV4008" s="9">
        <v>3</v>
      </c>
      <c r="BW4008" s="9" t="s">
        <v>1798</v>
      </c>
      <c r="BX4008" s="9">
        <v>5</v>
      </c>
      <c r="BY4008" s="9">
        <v>6</v>
      </c>
      <c r="BZ4008" s="9">
        <v>7</v>
      </c>
      <c r="CA4008" s="9" t="s">
        <v>1917</v>
      </c>
      <c r="CB4008" s="121">
        <v>9</v>
      </c>
    </row>
    <row r="4009" spans="1:80" x14ac:dyDescent="0.25">
      <c r="A4009" s="134"/>
      <c r="B4009" s="134"/>
      <c r="C4009" s="134"/>
      <c r="D4009" s="136"/>
      <c r="E4009" s="136"/>
      <c r="F4009" s="136"/>
      <c r="G4009" s="138"/>
      <c r="H4009" s="16" t="s">
        <v>1015</v>
      </c>
      <c r="I4009" s="17">
        <f>SUM(I4005)</f>
        <v>1277262</v>
      </c>
      <c r="J4009" s="17">
        <f t="shared" ref="J4009:J4010" si="10545">SUM(K4009,L4009,P4009,Q4009)</f>
        <v>1342027</v>
      </c>
      <c r="K4009" s="17">
        <f t="shared" ref="K4009" si="10546">SUM(K4005)</f>
        <v>1316527</v>
      </c>
      <c r="L4009" s="17">
        <f t="shared" ref="L4009:L4010" si="10547">SUM(M4009:O4009)</f>
        <v>25500</v>
      </c>
      <c r="M4009" s="17">
        <f t="shared" ref="M4009:Q4009" si="10548">SUM(M4005)</f>
        <v>25500</v>
      </c>
      <c r="N4009" s="17">
        <f t="shared" si="10548"/>
        <v>0</v>
      </c>
      <c r="O4009" s="17">
        <f t="shared" si="10548"/>
        <v>0</v>
      </c>
      <c r="P4009" s="17">
        <f t="shared" si="10548"/>
        <v>0</v>
      </c>
      <c r="Q4009" s="17">
        <f t="shared" si="10548"/>
        <v>0</v>
      </c>
      <c r="R4009" s="17">
        <f t="shared" ref="R4009:AG4009" si="10549">SUM(R4005)</f>
        <v>25500</v>
      </c>
      <c r="S4009" s="17">
        <f t="shared" si="10549"/>
        <v>0</v>
      </c>
      <c r="T4009" s="17">
        <f t="shared" si="10549"/>
        <v>0</v>
      </c>
      <c r="U4009" s="17">
        <f t="shared" si="10549"/>
        <v>0</v>
      </c>
      <c r="V4009" s="17">
        <f t="shared" si="10549"/>
        <v>0</v>
      </c>
      <c r="W4009" s="17">
        <f t="shared" si="10549"/>
        <v>0</v>
      </c>
      <c r="X4009" s="17">
        <f t="shared" ref="X4009" si="10550">SUM(X4005)</f>
        <v>25500</v>
      </c>
      <c r="Y4009" s="17">
        <f t="shared" si="10549"/>
        <v>0</v>
      </c>
      <c r="Z4009" s="17">
        <f t="shared" si="10549"/>
        <v>120</v>
      </c>
      <c r="AA4009" s="17">
        <f t="shared" si="10549"/>
        <v>320</v>
      </c>
      <c r="AB4009" s="17">
        <f t="shared" si="10549"/>
        <v>570</v>
      </c>
      <c r="AC4009" s="17">
        <f t="shared" si="10549"/>
        <v>480</v>
      </c>
      <c r="AD4009" s="17">
        <f t="shared" si="10549"/>
        <v>1470</v>
      </c>
      <c r="AE4009" s="17">
        <f t="shared" si="10549"/>
        <v>0</v>
      </c>
      <c r="AF4009" s="17">
        <f t="shared" si="10549"/>
        <v>120</v>
      </c>
      <c r="AG4009" s="17">
        <f t="shared" si="10549"/>
        <v>4010</v>
      </c>
      <c r="AH4009" s="17">
        <v>7090</v>
      </c>
      <c r="AI4009" s="17">
        <v>18410</v>
      </c>
      <c r="AJ4009" s="17">
        <f t="shared" ref="AJ4009:AY4009" si="10551">SUM(AJ4005)</f>
        <v>0</v>
      </c>
      <c r="AK4009" s="17">
        <f t="shared" si="10551"/>
        <v>0</v>
      </c>
      <c r="AL4009" s="17">
        <f t="shared" si="10551"/>
        <v>0</v>
      </c>
      <c r="AM4009" s="17">
        <f t="shared" si="10551"/>
        <v>0</v>
      </c>
      <c r="AN4009" s="17">
        <f t="shared" si="10551"/>
        <v>0</v>
      </c>
      <c r="AO4009" s="17">
        <f t="shared" si="10551"/>
        <v>0</v>
      </c>
      <c r="AP4009" s="17">
        <f t="shared" ref="AP4009" si="10552">SUM(AP4005)</f>
        <v>0</v>
      </c>
      <c r="AQ4009" s="17">
        <f t="shared" si="10551"/>
        <v>0</v>
      </c>
      <c r="AR4009" s="17">
        <f t="shared" si="10551"/>
        <v>0</v>
      </c>
      <c r="AS4009" s="17">
        <f t="shared" si="10551"/>
        <v>0</v>
      </c>
      <c r="AT4009" s="17">
        <f t="shared" si="10551"/>
        <v>0</v>
      </c>
      <c r="AU4009" s="17">
        <f t="shared" si="10551"/>
        <v>0</v>
      </c>
      <c r="AV4009" s="17">
        <f t="shared" si="10551"/>
        <v>0</v>
      </c>
      <c r="AW4009" s="17">
        <f t="shared" si="10551"/>
        <v>0</v>
      </c>
      <c r="AX4009" s="17">
        <f t="shared" si="10551"/>
        <v>0</v>
      </c>
      <c r="AY4009" s="17">
        <f t="shared" si="10551"/>
        <v>0</v>
      </c>
      <c r="AZ4009" s="17">
        <v>0</v>
      </c>
      <c r="BA4009" s="17">
        <v>0</v>
      </c>
      <c r="BB4009" s="17">
        <f t="shared" ref="BB4009:BQ4009" si="10553">SUM(BB4005)</f>
        <v>0</v>
      </c>
      <c r="BC4009" s="17">
        <f t="shared" si="10553"/>
        <v>0</v>
      </c>
      <c r="BD4009" s="17">
        <f t="shared" si="10553"/>
        <v>0</v>
      </c>
      <c r="BE4009" s="17">
        <f t="shared" si="10553"/>
        <v>6000</v>
      </c>
      <c r="BF4009" s="17">
        <f t="shared" si="10553"/>
        <v>0</v>
      </c>
      <c r="BG4009" s="17">
        <f t="shared" si="10553"/>
        <v>0</v>
      </c>
      <c r="BH4009" s="17">
        <f t="shared" ref="BH4009" si="10554">SUM(BH4005)</f>
        <v>6000</v>
      </c>
      <c r="BI4009" s="17">
        <f t="shared" si="10553"/>
        <v>0</v>
      </c>
      <c r="BJ4009" s="17">
        <f t="shared" si="10553"/>
        <v>0</v>
      </c>
      <c r="BK4009" s="17">
        <f t="shared" si="10553"/>
        <v>6000</v>
      </c>
      <c r="BL4009" s="17">
        <f t="shared" si="10553"/>
        <v>0</v>
      </c>
      <c r="BM4009" s="17">
        <f t="shared" si="10553"/>
        <v>0</v>
      </c>
      <c r="BN4009" s="17">
        <f t="shared" si="10553"/>
        <v>0</v>
      </c>
      <c r="BO4009" s="17">
        <f t="shared" si="10553"/>
        <v>0</v>
      </c>
      <c r="BP4009" s="17">
        <f t="shared" si="10553"/>
        <v>0</v>
      </c>
      <c r="BQ4009" s="17">
        <f t="shared" si="10553"/>
        <v>0</v>
      </c>
      <c r="BR4009" s="17">
        <v>6000</v>
      </c>
      <c r="BS4009" s="17">
        <v>0</v>
      </c>
      <c r="BT4009" s="17">
        <f t="shared" ref="BT4009:BW4009" si="10555">SUM(BT4005)</f>
        <v>1436053</v>
      </c>
      <c r="BU4009" s="17">
        <f t="shared" ref="BU4009:BV4009" si="10556">SUM(BU4005)</f>
        <v>1405501</v>
      </c>
      <c r="BV4009" s="17">
        <f t="shared" si="10556"/>
        <v>1061568</v>
      </c>
      <c r="BW4009" s="17">
        <f t="shared" si="10555"/>
        <v>162795</v>
      </c>
      <c r="BX4009" s="17">
        <f t="shared" ref="BX4009:BZ4009" si="10557">SUM(BX4005)</f>
        <v>64245</v>
      </c>
      <c r="BY4009" s="17">
        <f t="shared" si="10557"/>
        <v>47800</v>
      </c>
      <c r="BZ4009" s="17">
        <f t="shared" si="10557"/>
        <v>50750</v>
      </c>
      <c r="CA4009" s="17">
        <f>BV4009+BW4009</f>
        <v>1224363</v>
      </c>
      <c r="CB4009" s="125">
        <f>IF(BU4009=0,"-",CA4009/BU4009*100)</f>
        <v>87.112211232862862</v>
      </c>
    </row>
    <row r="4010" spans="1:80" x14ac:dyDescent="0.25">
      <c r="A4010" s="134"/>
      <c r="B4010" s="134"/>
      <c r="C4010" s="134"/>
      <c r="D4010" s="136"/>
      <c r="E4010" s="136"/>
      <c r="F4010" s="136"/>
      <c r="G4010" s="138"/>
      <c r="H4010" s="18" t="s">
        <v>86</v>
      </c>
      <c r="I4010" s="17">
        <f>SUM(I4009)</f>
        <v>1277262</v>
      </c>
      <c r="J4010" s="17">
        <f t="shared" si="10545"/>
        <v>1342027</v>
      </c>
      <c r="K4010" s="17">
        <f t="shared" ref="K4010" si="10558">SUM(K4009)</f>
        <v>1316527</v>
      </c>
      <c r="L4010" s="17">
        <f t="shared" si="10547"/>
        <v>25500</v>
      </c>
      <c r="M4010" s="17">
        <f t="shared" ref="M4010:Q4010" si="10559">SUM(M4009)</f>
        <v>25500</v>
      </c>
      <c r="N4010" s="17">
        <f t="shared" si="10559"/>
        <v>0</v>
      </c>
      <c r="O4010" s="17">
        <f t="shared" si="10559"/>
        <v>0</v>
      </c>
      <c r="P4010" s="17">
        <f t="shared" si="10559"/>
        <v>0</v>
      </c>
      <c r="Q4010" s="17">
        <f t="shared" si="10559"/>
        <v>0</v>
      </c>
      <c r="R4010" s="17">
        <f t="shared" ref="R4010:AG4010" si="10560">SUM(R4009)</f>
        <v>25500</v>
      </c>
      <c r="S4010" s="17">
        <f t="shared" si="10560"/>
        <v>0</v>
      </c>
      <c r="T4010" s="17">
        <f t="shared" si="10560"/>
        <v>0</v>
      </c>
      <c r="U4010" s="17">
        <f t="shared" si="10560"/>
        <v>0</v>
      </c>
      <c r="V4010" s="17">
        <f t="shared" si="10560"/>
        <v>0</v>
      </c>
      <c r="W4010" s="17">
        <f t="shared" si="10560"/>
        <v>0</v>
      </c>
      <c r="X4010" s="17">
        <f t="shared" ref="X4010" si="10561">SUM(X4009)</f>
        <v>25500</v>
      </c>
      <c r="Y4010" s="17">
        <f t="shared" si="10560"/>
        <v>0</v>
      </c>
      <c r="Z4010" s="17">
        <f t="shared" si="10560"/>
        <v>120</v>
      </c>
      <c r="AA4010" s="17">
        <f t="shared" si="10560"/>
        <v>320</v>
      </c>
      <c r="AB4010" s="17">
        <f t="shared" si="10560"/>
        <v>570</v>
      </c>
      <c r="AC4010" s="17">
        <f t="shared" si="10560"/>
        <v>480</v>
      </c>
      <c r="AD4010" s="17">
        <f t="shared" si="10560"/>
        <v>1470</v>
      </c>
      <c r="AE4010" s="17">
        <f t="shared" si="10560"/>
        <v>0</v>
      </c>
      <c r="AF4010" s="17">
        <f t="shared" si="10560"/>
        <v>120</v>
      </c>
      <c r="AG4010" s="17">
        <f t="shared" si="10560"/>
        <v>4010</v>
      </c>
      <c r="AH4010" s="17">
        <v>7090</v>
      </c>
      <c r="AI4010" s="17">
        <v>18410</v>
      </c>
      <c r="AJ4010" s="17">
        <f t="shared" ref="AJ4010:AY4010" si="10562">SUM(AJ4009)</f>
        <v>0</v>
      </c>
      <c r="AK4010" s="17">
        <f t="shared" si="10562"/>
        <v>0</v>
      </c>
      <c r="AL4010" s="17">
        <f t="shared" si="10562"/>
        <v>0</v>
      </c>
      <c r="AM4010" s="17">
        <f t="shared" si="10562"/>
        <v>0</v>
      </c>
      <c r="AN4010" s="17">
        <f t="shared" si="10562"/>
        <v>0</v>
      </c>
      <c r="AO4010" s="17">
        <f t="shared" si="10562"/>
        <v>0</v>
      </c>
      <c r="AP4010" s="17">
        <f t="shared" ref="AP4010" si="10563">SUM(AP4009)</f>
        <v>0</v>
      </c>
      <c r="AQ4010" s="17">
        <f t="shared" si="10562"/>
        <v>0</v>
      </c>
      <c r="AR4010" s="17">
        <f t="shared" si="10562"/>
        <v>0</v>
      </c>
      <c r="AS4010" s="17">
        <f t="shared" si="10562"/>
        <v>0</v>
      </c>
      <c r="AT4010" s="17">
        <f t="shared" si="10562"/>
        <v>0</v>
      </c>
      <c r="AU4010" s="17">
        <f t="shared" si="10562"/>
        <v>0</v>
      </c>
      <c r="AV4010" s="17">
        <f t="shared" si="10562"/>
        <v>0</v>
      </c>
      <c r="AW4010" s="17">
        <f t="shared" si="10562"/>
        <v>0</v>
      </c>
      <c r="AX4010" s="17">
        <f t="shared" si="10562"/>
        <v>0</v>
      </c>
      <c r="AY4010" s="17">
        <f t="shared" si="10562"/>
        <v>0</v>
      </c>
      <c r="AZ4010" s="17">
        <v>0</v>
      </c>
      <c r="BA4010" s="17">
        <v>0</v>
      </c>
      <c r="BB4010" s="17">
        <f t="shared" ref="BB4010:BQ4010" si="10564">SUM(BB4009)</f>
        <v>0</v>
      </c>
      <c r="BC4010" s="17">
        <f t="shared" si="10564"/>
        <v>0</v>
      </c>
      <c r="BD4010" s="17">
        <f t="shared" si="10564"/>
        <v>0</v>
      </c>
      <c r="BE4010" s="17">
        <f t="shared" si="10564"/>
        <v>6000</v>
      </c>
      <c r="BF4010" s="17">
        <f t="shared" si="10564"/>
        <v>0</v>
      </c>
      <c r="BG4010" s="17">
        <f t="shared" si="10564"/>
        <v>0</v>
      </c>
      <c r="BH4010" s="17">
        <f t="shared" ref="BH4010" si="10565">SUM(BH4009)</f>
        <v>6000</v>
      </c>
      <c r="BI4010" s="17">
        <f t="shared" si="10564"/>
        <v>0</v>
      </c>
      <c r="BJ4010" s="17">
        <f t="shared" si="10564"/>
        <v>0</v>
      </c>
      <c r="BK4010" s="17">
        <f t="shared" si="10564"/>
        <v>6000</v>
      </c>
      <c r="BL4010" s="17">
        <f t="shared" si="10564"/>
        <v>0</v>
      </c>
      <c r="BM4010" s="17">
        <f t="shared" si="10564"/>
        <v>0</v>
      </c>
      <c r="BN4010" s="17">
        <f t="shared" si="10564"/>
        <v>0</v>
      </c>
      <c r="BO4010" s="17">
        <f t="shared" si="10564"/>
        <v>0</v>
      </c>
      <c r="BP4010" s="17">
        <f t="shared" si="10564"/>
        <v>0</v>
      </c>
      <c r="BQ4010" s="17">
        <f t="shared" si="10564"/>
        <v>0</v>
      </c>
      <c r="BR4010" s="17">
        <v>6000</v>
      </c>
      <c r="BS4010" s="17">
        <v>0</v>
      </c>
      <c r="BT4010" s="17">
        <f t="shared" ref="BT4010:BW4010" si="10566">SUM(BT4009)</f>
        <v>1436053</v>
      </c>
      <c r="BU4010" s="17">
        <f t="shared" ref="BU4010:BV4010" si="10567">SUM(BU4009)</f>
        <v>1405501</v>
      </c>
      <c r="BV4010" s="17">
        <f t="shared" si="10567"/>
        <v>1061568</v>
      </c>
      <c r="BW4010" s="17">
        <f t="shared" si="10566"/>
        <v>162795</v>
      </c>
      <c r="BX4010" s="17">
        <f t="shared" ref="BX4010" si="10568">SUM(BX4009)</f>
        <v>64245</v>
      </c>
      <c r="BY4010" s="17">
        <f t="shared" ref="BY4010" si="10569">SUM(BY4009)</f>
        <v>47800</v>
      </c>
      <c r="BZ4010" s="17">
        <f t="shared" ref="BZ4010" si="10570">SUM(BZ4009)</f>
        <v>50750</v>
      </c>
      <c r="CA4010" s="17">
        <f>BV4010+BW4010</f>
        <v>1224363</v>
      </c>
      <c r="CB4010" s="125">
        <f>IF(BU4010=0,"-",CA4010/BU4010*100)</f>
        <v>87.112211232862862</v>
      </c>
    </row>
    <row r="4011" spans="1:80" x14ac:dyDescent="0.25">
      <c r="A4011" s="139"/>
      <c r="B4011" s="139"/>
      <c r="C4011" s="139"/>
      <c r="D4011" s="140"/>
      <c r="E4011" s="140"/>
      <c r="F4011" s="140"/>
      <c r="G4011" s="141"/>
      <c r="X4011">
        <f t="shared" si="10514"/>
        <v>0</v>
      </c>
      <c r="AH4011">
        <v>0</v>
      </c>
      <c r="AI4011">
        <v>0</v>
      </c>
      <c r="AP4011">
        <f t="shared" si="10515"/>
        <v>0</v>
      </c>
      <c r="AZ4011">
        <v>0</v>
      </c>
      <c r="BA4011">
        <v>0</v>
      </c>
      <c r="BH4011">
        <f t="shared" si="10516"/>
        <v>0</v>
      </c>
      <c r="BR4011">
        <v>0</v>
      </c>
      <c r="BS4011">
        <v>0</v>
      </c>
      <c r="BU4011">
        <v>0</v>
      </c>
      <c r="BV4011">
        <v>0</v>
      </c>
      <c r="BW4011">
        <f t="shared" si="10507"/>
        <v>0</v>
      </c>
      <c r="CA4011">
        <f>BV4011+BW4011</f>
        <v>0</v>
      </c>
      <c r="CB4011" s="126" t="str">
        <f>IF(BU4011=0,"-",CA4011/BU4011*100)</f>
        <v>-</v>
      </c>
    </row>
    <row r="4012" spans="1:80" ht="15.75" thickBot="1" x14ac:dyDescent="0.3">
      <c r="A4012" s="13" t="s">
        <v>1</v>
      </c>
      <c r="B4012" s="13" t="s">
        <v>1</v>
      </c>
      <c r="C4012" s="13" t="s">
        <v>1</v>
      </c>
      <c r="D4012" s="74" t="s">
        <v>1</v>
      </c>
      <c r="E4012" s="74" t="s">
        <v>1</v>
      </c>
      <c r="F4012" s="74" t="s">
        <v>1</v>
      </c>
      <c r="G4012" s="13" t="s">
        <v>1</v>
      </c>
      <c r="H4012" s="19" t="s">
        <v>1</v>
      </c>
      <c r="I4012" s="19" t="s">
        <v>1</v>
      </c>
      <c r="J4012" s="19"/>
      <c r="K4012" s="19" t="s">
        <v>1</v>
      </c>
      <c r="L4012" s="19"/>
      <c r="M4012" s="19" t="s">
        <v>1</v>
      </c>
      <c r="N4012" s="19" t="s">
        <v>1</v>
      </c>
      <c r="O4012" s="19" t="s">
        <v>1</v>
      </c>
      <c r="P4012" s="31"/>
      <c r="Q4012" s="19" t="s">
        <v>1</v>
      </c>
      <c r="R4012" s="19" t="s">
        <v>1</v>
      </c>
      <c r="S4012" s="19"/>
      <c r="T4012" s="19"/>
      <c r="U4012" s="19"/>
      <c r="V4012" s="19"/>
      <c r="W4012" s="19"/>
      <c r="X4012" s="19"/>
      <c r="Y4012" s="19"/>
      <c r="Z4012" s="19"/>
      <c r="AA4012" s="19"/>
      <c r="AB4012" s="19"/>
      <c r="AC4012" s="19"/>
      <c r="AD4012" s="19"/>
      <c r="AE4012" s="19"/>
      <c r="AF4012" s="19"/>
      <c r="AG4012" s="19"/>
      <c r="AH4012" s="19">
        <v>0</v>
      </c>
      <c r="AI4012" s="19">
        <v>0</v>
      </c>
      <c r="AJ4012" s="19" t="s">
        <v>1</v>
      </c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>
        <v>0</v>
      </c>
      <c r="BA4012" s="19">
        <v>0</v>
      </c>
      <c r="BB4012" s="19" t="s">
        <v>1</v>
      </c>
      <c r="BC4012" s="19"/>
      <c r="BD4012" s="19"/>
      <c r="BE4012" s="19"/>
      <c r="BF4012" s="19"/>
      <c r="BG4012" s="19"/>
      <c r="BH4012" s="19"/>
      <c r="BI4012" s="19"/>
      <c r="BJ4012" s="19"/>
      <c r="BK4012" s="19"/>
      <c r="BL4012" s="19"/>
      <c r="BM4012" s="19"/>
      <c r="BN4012" s="19"/>
      <c r="BO4012" s="19"/>
      <c r="BP4012" s="19"/>
      <c r="BQ4012" s="19"/>
      <c r="BR4012" s="19">
        <v>0</v>
      </c>
      <c r="BS4012" s="19">
        <v>0</v>
      </c>
      <c r="BT4012" s="19"/>
      <c r="BU4012" s="19"/>
      <c r="BV4012" s="19"/>
      <c r="BW4012" s="19">
        <f t="shared" si="10507"/>
        <v>0</v>
      </c>
      <c r="BX4012" s="19"/>
      <c r="BY4012" s="19"/>
      <c r="BZ4012" s="19"/>
      <c r="CA4012" s="19">
        <f>BV4012+BW4012</f>
        <v>0</v>
      </c>
      <c r="CB4012" s="127"/>
    </row>
    <row r="4013" spans="1:80" ht="69.75" customHeight="1" thickBot="1" x14ac:dyDescent="0.3">
      <c r="A4013" s="5" t="s">
        <v>4</v>
      </c>
      <c r="B4013" s="5" t="s">
        <v>5</v>
      </c>
      <c r="C4013" s="5" t="s">
        <v>6</v>
      </c>
      <c r="D4013" s="80" t="s">
        <v>1</v>
      </c>
      <c r="E4013" s="88" t="s">
        <v>7</v>
      </c>
      <c r="F4013" s="88" t="s">
        <v>8</v>
      </c>
      <c r="G4013" s="5" t="s">
        <v>9</v>
      </c>
      <c r="H4013" s="5" t="s">
        <v>10</v>
      </c>
      <c r="I4013" s="5" t="s">
        <v>11</v>
      </c>
      <c r="J4013" s="5" t="s">
        <v>1809</v>
      </c>
      <c r="K4013" s="5" t="s">
        <v>12</v>
      </c>
      <c r="L4013" s="5" t="s">
        <v>13</v>
      </c>
      <c r="M4013" s="5" t="s">
        <v>14</v>
      </c>
      <c r="N4013" s="5" t="s">
        <v>15</v>
      </c>
      <c r="O4013" s="5" t="s">
        <v>16</v>
      </c>
      <c r="P4013" s="5" t="s">
        <v>17</v>
      </c>
      <c r="Q4013" s="5" t="s">
        <v>18</v>
      </c>
      <c r="R4013" s="71" t="s">
        <v>14</v>
      </c>
      <c r="S4013" s="71" t="s">
        <v>1843</v>
      </c>
      <c r="T4013" s="71" t="s">
        <v>1797</v>
      </c>
      <c r="U4013" s="71" t="s">
        <v>1832</v>
      </c>
      <c r="V4013" s="71" t="s">
        <v>1833</v>
      </c>
      <c r="W4013" s="71" t="s">
        <v>1834</v>
      </c>
      <c r="X4013" s="71" t="s">
        <v>1847</v>
      </c>
      <c r="Y4013" s="71" t="s">
        <v>1844</v>
      </c>
      <c r="Z4013" s="71" t="s">
        <v>1835</v>
      </c>
      <c r="AA4013" s="71" t="s">
        <v>1836</v>
      </c>
      <c r="AB4013" s="71" t="s">
        <v>1837</v>
      </c>
      <c r="AC4013" s="71" t="s">
        <v>1838</v>
      </c>
      <c r="AD4013" s="71" t="s">
        <v>1839</v>
      </c>
      <c r="AE4013" s="71" t="s">
        <v>1840</v>
      </c>
      <c r="AF4013" s="71" t="s">
        <v>1845</v>
      </c>
      <c r="AG4013" s="71" t="s">
        <v>1846</v>
      </c>
      <c r="AH4013" s="71" t="s">
        <v>1841</v>
      </c>
      <c r="AI4013" s="71" t="s">
        <v>1842</v>
      </c>
      <c r="AJ4013" s="72" t="s">
        <v>15</v>
      </c>
      <c r="AK4013" s="72" t="s">
        <v>1843</v>
      </c>
      <c r="AL4013" s="72" t="s">
        <v>1797</v>
      </c>
      <c r="AM4013" s="72" t="s">
        <v>1832</v>
      </c>
      <c r="AN4013" s="72" t="s">
        <v>1833</v>
      </c>
      <c r="AO4013" s="72" t="s">
        <v>1834</v>
      </c>
      <c r="AP4013" s="72" t="s">
        <v>1848</v>
      </c>
      <c r="AQ4013" s="72" t="s">
        <v>1844</v>
      </c>
      <c r="AR4013" s="72" t="s">
        <v>1835</v>
      </c>
      <c r="AS4013" s="72" t="s">
        <v>1836</v>
      </c>
      <c r="AT4013" s="72" t="s">
        <v>1837</v>
      </c>
      <c r="AU4013" s="72" t="s">
        <v>1838</v>
      </c>
      <c r="AV4013" s="72" t="s">
        <v>1839</v>
      </c>
      <c r="AW4013" s="72" t="s">
        <v>1840</v>
      </c>
      <c r="AX4013" s="72" t="s">
        <v>1845</v>
      </c>
      <c r="AY4013" s="72" t="s">
        <v>1846</v>
      </c>
      <c r="AZ4013" s="72" t="s">
        <v>1841</v>
      </c>
      <c r="BA4013" s="72" t="s">
        <v>1842</v>
      </c>
      <c r="BB4013" s="73" t="s">
        <v>16</v>
      </c>
      <c r="BC4013" s="73" t="s">
        <v>1843</v>
      </c>
      <c r="BD4013" s="73" t="s">
        <v>1797</v>
      </c>
      <c r="BE4013" s="73" t="s">
        <v>1832</v>
      </c>
      <c r="BF4013" s="73" t="s">
        <v>1833</v>
      </c>
      <c r="BG4013" s="73" t="s">
        <v>1834</v>
      </c>
      <c r="BH4013" s="73" t="s">
        <v>1849</v>
      </c>
      <c r="BI4013" s="73" t="s">
        <v>1844</v>
      </c>
      <c r="BJ4013" s="73" t="s">
        <v>1835</v>
      </c>
      <c r="BK4013" s="73" t="s">
        <v>1836</v>
      </c>
      <c r="BL4013" s="73" t="s">
        <v>1837</v>
      </c>
      <c r="BM4013" s="73" t="s">
        <v>1838</v>
      </c>
      <c r="BN4013" s="73" t="s">
        <v>1839</v>
      </c>
      <c r="BO4013" s="73" t="s">
        <v>1840</v>
      </c>
      <c r="BP4013" s="73" t="s">
        <v>1845</v>
      </c>
      <c r="BQ4013" s="73" t="s">
        <v>1846</v>
      </c>
      <c r="BR4013" s="73" t="s">
        <v>1841</v>
      </c>
      <c r="BS4013" s="73" t="s">
        <v>1842</v>
      </c>
      <c r="BT4013" s="5" t="s">
        <v>1911</v>
      </c>
      <c r="BU4013" s="5" t="s">
        <v>1942</v>
      </c>
      <c r="BV4013" s="5" t="s">
        <v>1943</v>
      </c>
      <c r="BW4013" s="5" t="s">
        <v>1944</v>
      </c>
      <c r="BX4013" s="5" t="s">
        <v>1945</v>
      </c>
      <c r="BY4013" s="5" t="s">
        <v>1946</v>
      </c>
      <c r="BZ4013" s="5" t="s">
        <v>1947</v>
      </c>
      <c r="CA4013" s="5" t="s">
        <v>1948</v>
      </c>
      <c r="CB4013" s="120" t="s">
        <v>1916</v>
      </c>
    </row>
    <row r="4014" spans="1:80" x14ac:dyDescent="0.25">
      <c r="A4014" s="6" t="s">
        <v>1</v>
      </c>
      <c r="B4014" s="6" t="s">
        <v>1</v>
      </c>
      <c r="C4014" s="6" t="s">
        <v>1</v>
      </c>
      <c r="D4014" s="81" t="s">
        <v>1</v>
      </c>
      <c r="E4014" s="81" t="s">
        <v>1</v>
      </c>
      <c r="F4014" s="94" t="s">
        <v>1</v>
      </c>
      <c r="G4014" s="7" t="s">
        <v>1</v>
      </c>
      <c r="H4014" s="8" t="s">
        <v>1</v>
      </c>
      <c r="I4014" s="9" t="s">
        <v>19</v>
      </c>
      <c r="J4014" s="9">
        <v>1</v>
      </c>
      <c r="K4014" s="9" t="s">
        <v>20</v>
      </c>
      <c r="L4014" s="9" t="s">
        <v>21</v>
      </c>
      <c r="M4014" s="9" t="s">
        <v>22</v>
      </c>
      <c r="N4014" s="9" t="s">
        <v>23</v>
      </c>
      <c r="O4014" s="9" t="s">
        <v>24</v>
      </c>
      <c r="P4014" s="9" t="s">
        <v>25</v>
      </c>
      <c r="Q4014" s="9" t="s">
        <v>26</v>
      </c>
      <c r="R4014" s="9">
        <v>1</v>
      </c>
      <c r="S4014" s="9">
        <v>2</v>
      </c>
      <c r="T4014" s="9">
        <v>3</v>
      </c>
      <c r="U4014" s="9">
        <v>4</v>
      </c>
      <c r="V4014" s="9">
        <v>5</v>
      </c>
      <c r="W4014" s="9">
        <v>6</v>
      </c>
      <c r="X4014" s="9">
        <v>7</v>
      </c>
      <c r="Y4014" s="9">
        <v>8</v>
      </c>
      <c r="Z4014" s="9">
        <v>9</v>
      </c>
      <c r="AA4014" s="9">
        <v>10</v>
      </c>
      <c r="AB4014" s="9">
        <v>11</v>
      </c>
      <c r="AC4014" s="9">
        <v>12</v>
      </c>
      <c r="AD4014" s="9">
        <v>13</v>
      </c>
      <c r="AE4014" s="9">
        <v>14</v>
      </c>
      <c r="AF4014" s="9">
        <v>15</v>
      </c>
      <c r="AG4014" s="9">
        <v>16</v>
      </c>
      <c r="AH4014" s="9">
        <v>20</v>
      </c>
      <c r="AI4014" s="9">
        <v>21</v>
      </c>
      <c r="AJ4014" s="9">
        <v>1</v>
      </c>
      <c r="AK4014" s="9">
        <v>2</v>
      </c>
      <c r="AL4014" s="9">
        <v>3</v>
      </c>
      <c r="AM4014" s="9">
        <v>4</v>
      </c>
      <c r="AN4014" s="9">
        <v>5</v>
      </c>
      <c r="AO4014" s="9">
        <v>6</v>
      </c>
      <c r="AP4014" s="9">
        <v>7</v>
      </c>
      <c r="AQ4014" s="9">
        <v>8</v>
      </c>
      <c r="AR4014" s="9">
        <v>9</v>
      </c>
      <c r="AS4014" s="9">
        <v>10</v>
      </c>
      <c r="AT4014" s="9">
        <v>11</v>
      </c>
      <c r="AU4014" s="9">
        <v>12</v>
      </c>
      <c r="AV4014" s="9">
        <v>13</v>
      </c>
      <c r="AW4014" s="9">
        <v>14</v>
      </c>
      <c r="AX4014" s="9">
        <v>15</v>
      </c>
      <c r="AY4014" s="9">
        <v>16</v>
      </c>
      <c r="AZ4014" s="9">
        <v>20</v>
      </c>
      <c r="BA4014" s="9">
        <v>21</v>
      </c>
      <c r="BB4014" s="9">
        <v>1</v>
      </c>
      <c r="BC4014" s="9">
        <v>2</v>
      </c>
      <c r="BD4014" s="9">
        <v>3</v>
      </c>
      <c r="BE4014" s="9">
        <v>4</v>
      </c>
      <c r="BF4014" s="9">
        <v>5</v>
      </c>
      <c r="BG4014" s="9">
        <v>6</v>
      </c>
      <c r="BH4014" s="9">
        <v>7</v>
      </c>
      <c r="BI4014" s="9">
        <v>8</v>
      </c>
      <c r="BJ4014" s="9">
        <v>9</v>
      </c>
      <c r="BK4014" s="9">
        <v>10</v>
      </c>
      <c r="BL4014" s="9">
        <v>11</v>
      </c>
      <c r="BM4014" s="9">
        <v>12</v>
      </c>
      <c r="BN4014" s="9">
        <v>13</v>
      </c>
      <c r="BO4014" s="9">
        <v>14</v>
      </c>
      <c r="BP4014" s="9">
        <v>15</v>
      </c>
      <c r="BQ4014" s="9">
        <v>16</v>
      </c>
      <c r="BR4014" s="9">
        <v>20</v>
      </c>
      <c r="BS4014" s="9">
        <v>21</v>
      </c>
      <c r="BT4014" s="9">
        <v>1</v>
      </c>
      <c r="BU4014" s="9">
        <v>2</v>
      </c>
      <c r="BV4014" s="9">
        <v>3</v>
      </c>
      <c r="BW4014" s="9" t="s">
        <v>1798</v>
      </c>
      <c r="BX4014" s="9">
        <v>5</v>
      </c>
      <c r="BY4014" s="9">
        <v>6</v>
      </c>
      <c r="BZ4014" s="9">
        <v>7</v>
      </c>
      <c r="CA4014" s="9" t="s">
        <v>1917</v>
      </c>
      <c r="CB4014" s="121">
        <v>9</v>
      </c>
    </row>
    <row r="4015" spans="1:80" x14ac:dyDescent="0.25">
      <c r="A4015" s="1" t="s">
        <v>928</v>
      </c>
      <c r="B4015" s="1" t="s">
        <v>88</v>
      </c>
      <c r="C4015" s="4" t="s">
        <v>1653</v>
      </c>
      <c r="D4015" s="79" t="s">
        <v>1654</v>
      </c>
      <c r="E4015" s="78" t="s">
        <v>1</v>
      </c>
      <c r="F4015" s="78" t="s">
        <v>1</v>
      </c>
      <c r="G4015" s="2" t="s">
        <v>1</v>
      </c>
      <c r="H4015" s="2" t="s">
        <v>1655</v>
      </c>
      <c r="I4015" s="3" t="s">
        <v>1</v>
      </c>
      <c r="J4015" s="3">
        <f t="shared" ref="J4015:J4045" si="10571">SUM(K4015,L4015,P4015,Q4015)</f>
        <v>0</v>
      </c>
      <c r="K4015" s="3" t="s">
        <v>1</v>
      </c>
      <c r="L4015" s="3"/>
      <c r="M4015" s="3" t="s">
        <v>1</v>
      </c>
      <c r="N4015" s="3" t="s">
        <v>1</v>
      </c>
      <c r="O4015" s="3" t="s">
        <v>1</v>
      </c>
      <c r="P4015" s="26"/>
      <c r="Q4015" s="3" t="s">
        <v>1</v>
      </c>
      <c r="R4015" s="3" t="s">
        <v>1</v>
      </c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3"/>
      <c r="AH4015" s="3">
        <v>0</v>
      </c>
      <c r="AI4015" s="3">
        <v>0</v>
      </c>
      <c r="AJ4015" s="3" t="s">
        <v>1</v>
      </c>
      <c r="AK4015" s="3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  <c r="AX4015" s="3"/>
      <c r="AY4015" s="3"/>
      <c r="AZ4015" s="3">
        <v>0</v>
      </c>
      <c r="BA4015" s="3">
        <v>0</v>
      </c>
      <c r="BB4015" s="3" t="s">
        <v>1</v>
      </c>
      <c r="BC4015" s="3"/>
      <c r="BD4015" s="3"/>
      <c r="BE4015" s="3"/>
      <c r="BF4015" s="3"/>
      <c r="BG4015" s="3"/>
      <c r="BH4015" s="3"/>
      <c r="BI4015" s="3"/>
      <c r="BJ4015" s="3"/>
      <c r="BK4015" s="3"/>
      <c r="BL4015" s="3"/>
      <c r="BM4015" s="3"/>
      <c r="BN4015" s="3"/>
      <c r="BO4015" s="3"/>
      <c r="BP4015" s="3"/>
      <c r="BQ4015" s="3"/>
      <c r="BR4015" s="3">
        <v>0</v>
      </c>
      <c r="BS4015" s="3">
        <v>0</v>
      </c>
      <c r="BT4015" s="3">
        <v>0</v>
      </c>
      <c r="BU4015" s="3"/>
      <c r="BV4015" s="3"/>
      <c r="BW4015" s="3">
        <f t="shared" si="10507"/>
        <v>0</v>
      </c>
      <c r="BX4015" s="3"/>
      <c r="BY4015" s="3"/>
      <c r="BZ4015" s="3"/>
      <c r="CA4015" s="3">
        <f t="shared" ref="CA4015:CA4045" si="10572">BV4015+BW4015</f>
        <v>0</v>
      </c>
      <c r="CB4015" s="122"/>
    </row>
    <row r="4016" spans="1:80" ht="33.75" x14ac:dyDescent="0.25">
      <c r="A4016" s="1" t="s">
        <v>1</v>
      </c>
      <c r="B4016" s="1" t="s">
        <v>1</v>
      </c>
      <c r="C4016" s="1" t="s">
        <v>1</v>
      </c>
      <c r="D4016" s="78" t="s">
        <v>1</v>
      </c>
      <c r="E4016" s="78" t="s">
        <v>1</v>
      </c>
      <c r="F4016" s="78" t="s">
        <v>1</v>
      </c>
      <c r="G4016" s="2" t="s">
        <v>1</v>
      </c>
      <c r="H4016" s="10" t="s">
        <v>30</v>
      </c>
      <c r="I4016" s="11">
        <f>SUM(I4017,I4025,I4027)</f>
        <v>1411184</v>
      </c>
      <c r="J4016" s="11">
        <f t="shared" si="10571"/>
        <v>1521642</v>
      </c>
      <c r="K4016" s="11">
        <f t="shared" ref="K4016" si="10573">SUM(K4017,K4025,K4027)</f>
        <v>1499642</v>
      </c>
      <c r="L4016" s="11">
        <f t="shared" ref="L4016:L4044" si="10574">SUM(M4016:O4016)</f>
        <v>22000</v>
      </c>
      <c r="M4016" s="11">
        <f t="shared" ref="M4016:Q4016" si="10575">SUM(M4017,M4025,M4027)</f>
        <v>22000</v>
      </c>
      <c r="N4016" s="11">
        <f t="shared" si="10575"/>
        <v>0</v>
      </c>
      <c r="O4016" s="11">
        <f t="shared" si="10575"/>
        <v>0</v>
      </c>
      <c r="P4016" s="11">
        <f t="shared" si="10575"/>
        <v>0</v>
      </c>
      <c r="Q4016" s="11">
        <f t="shared" si="10575"/>
        <v>0</v>
      </c>
      <c r="R4016" s="11">
        <f t="shared" ref="R4016:AG4016" si="10576">SUM(R4017,R4025,R4027)</f>
        <v>26000</v>
      </c>
      <c r="S4016" s="11">
        <f t="shared" si="10576"/>
        <v>0</v>
      </c>
      <c r="T4016" s="11">
        <f t="shared" si="10576"/>
        <v>0</v>
      </c>
      <c r="U4016" s="11">
        <f t="shared" si="10576"/>
        <v>0</v>
      </c>
      <c r="V4016" s="11">
        <f t="shared" si="10576"/>
        <v>0</v>
      </c>
      <c r="W4016" s="11">
        <f t="shared" si="10576"/>
        <v>0</v>
      </c>
      <c r="X4016" s="11">
        <f t="shared" ref="X4016" si="10577">SUM(X4017,X4025,X4027)</f>
        <v>26000</v>
      </c>
      <c r="Y4016" s="11">
        <f t="shared" si="10576"/>
        <v>420</v>
      </c>
      <c r="Z4016" s="11">
        <f t="shared" si="10576"/>
        <v>0</v>
      </c>
      <c r="AA4016" s="11">
        <f t="shared" si="10576"/>
        <v>4478</v>
      </c>
      <c r="AB4016" s="11">
        <f t="shared" si="10576"/>
        <v>1880</v>
      </c>
      <c r="AC4016" s="11">
        <f t="shared" si="10576"/>
        <v>1616</v>
      </c>
      <c r="AD4016" s="11">
        <f t="shared" si="10576"/>
        <v>460</v>
      </c>
      <c r="AE4016" s="11">
        <f t="shared" si="10576"/>
        <v>260</v>
      </c>
      <c r="AF4016" s="11">
        <f t="shared" si="10576"/>
        <v>100</v>
      </c>
      <c r="AG4016" s="11">
        <f t="shared" si="10576"/>
        <v>2100</v>
      </c>
      <c r="AH4016" s="11">
        <v>11314</v>
      </c>
      <c r="AI4016" s="11">
        <v>14686</v>
      </c>
      <c r="AJ4016" s="11">
        <f t="shared" ref="AJ4016:AY4016" si="10578">SUM(AJ4017,AJ4025,AJ4027)</f>
        <v>0</v>
      </c>
      <c r="AK4016" s="11">
        <f t="shared" si="10578"/>
        <v>0</v>
      </c>
      <c r="AL4016" s="11">
        <f t="shared" si="10578"/>
        <v>0</v>
      </c>
      <c r="AM4016" s="11">
        <f t="shared" si="10578"/>
        <v>0</v>
      </c>
      <c r="AN4016" s="11">
        <f t="shared" si="10578"/>
        <v>0</v>
      </c>
      <c r="AO4016" s="11">
        <f t="shared" si="10578"/>
        <v>0</v>
      </c>
      <c r="AP4016" s="11">
        <f t="shared" ref="AP4016" si="10579">SUM(AP4017,AP4025,AP4027)</f>
        <v>0</v>
      </c>
      <c r="AQ4016" s="11">
        <f t="shared" si="10578"/>
        <v>0</v>
      </c>
      <c r="AR4016" s="11">
        <f t="shared" si="10578"/>
        <v>0</v>
      </c>
      <c r="AS4016" s="11">
        <f t="shared" si="10578"/>
        <v>0</v>
      </c>
      <c r="AT4016" s="11">
        <f t="shared" si="10578"/>
        <v>0</v>
      </c>
      <c r="AU4016" s="11">
        <f t="shared" si="10578"/>
        <v>0</v>
      </c>
      <c r="AV4016" s="11">
        <f t="shared" si="10578"/>
        <v>0</v>
      </c>
      <c r="AW4016" s="11">
        <f t="shared" si="10578"/>
        <v>0</v>
      </c>
      <c r="AX4016" s="11">
        <f t="shared" si="10578"/>
        <v>0</v>
      </c>
      <c r="AY4016" s="11">
        <f t="shared" si="10578"/>
        <v>0</v>
      </c>
      <c r="AZ4016" s="11">
        <v>0</v>
      </c>
      <c r="BA4016" s="11">
        <v>0</v>
      </c>
      <c r="BB4016" s="11">
        <f t="shared" ref="BB4016:BQ4016" si="10580">SUM(BB4017,BB4025,BB4027)</f>
        <v>0</v>
      </c>
      <c r="BC4016" s="11">
        <f t="shared" si="10580"/>
        <v>0</v>
      </c>
      <c r="BD4016" s="11">
        <f t="shared" si="10580"/>
        <v>0</v>
      </c>
      <c r="BE4016" s="11">
        <f t="shared" si="10580"/>
        <v>0</v>
      </c>
      <c r="BF4016" s="11">
        <f t="shared" si="10580"/>
        <v>0</v>
      </c>
      <c r="BG4016" s="11">
        <f t="shared" si="10580"/>
        <v>0</v>
      </c>
      <c r="BH4016" s="11">
        <f t="shared" ref="BH4016" si="10581">SUM(BH4017,BH4025,BH4027)</f>
        <v>0</v>
      </c>
      <c r="BI4016" s="11">
        <f t="shared" si="10580"/>
        <v>0</v>
      </c>
      <c r="BJ4016" s="11">
        <f t="shared" si="10580"/>
        <v>0</v>
      </c>
      <c r="BK4016" s="11">
        <f t="shared" si="10580"/>
        <v>0</v>
      </c>
      <c r="BL4016" s="11">
        <f t="shared" si="10580"/>
        <v>0</v>
      </c>
      <c r="BM4016" s="11">
        <f t="shared" si="10580"/>
        <v>0</v>
      </c>
      <c r="BN4016" s="11">
        <f t="shared" si="10580"/>
        <v>0</v>
      </c>
      <c r="BO4016" s="11">
        <f t="shared" si="10580"/>
        <v>0</v>
      </c>
      <c r="BP4016" s="11">
        <f t="shared" si="10580"/>
        <v>0</v>
      </c>
      <c r="BQ4016" s="11">
        <f t="shared" si="10580"/>
        <v>0</v>
      </c>
      <c r="BR4016" s="11">
        <v>0</v>
      </c>
      <c r="BS4016" s="11">
        <v>0</v>
      </c>
      <c r="BT4016" s="11">
        <f t="shared" ref="BT4016:BZ4016" si="10582">SUM(BT4017,BT4025,BT4027)</f>
        <v>1604074</v>
      </c>
      <c r="BU4016" s="11">
        <f t="shared" si="10582"/>
        <v>1578074</v>
      </c>
      <c r="BV4016" s="11">
        <f t="shared" si="10582"/>
        <v>1137641</v>
      </c>
      <c r="BW4016" s="11">
        <f t="shared" si="10582"/>
        <v>211234</v>
      </c>
      <c r="BX4016" s="11">
        <f t="shared" si="10582"/>
        <v>96166</v>
      </c>
      <c r="BY4016" s="11">
        <f t="shared" si="10582"/>
        <v>54368</v>
      </c>
      <c r="BZ4016" s="11">
        <f t="shared" si="10582"/>
        <v>60700</v>
      </c>
      <c r="CA4016" s="11">
        <f t="shared" si="10572"/>
        <v>1348875</v>
      </c>
      <c r="CB4016" s="123">
        <f t="shared" ref="CB4016:CB4044" si="10583">IF(BU4016=0,"-",CA4016/BU4016*100)</f>
        <v>85.476029641195524</v>
      </c>
    </row>
    <row r="4017" spans="1:80" x14ac:dyDescent="0.25">
      <c r="A4017" s="4" t="s">
        <v>928</v>
      </c>
      <c r="B4017" s="4" t="s">
        <v>88</v>
      </c>
      <c r="C4017" s="4" t="s">
        <v>1653</v>
      </c>
      <c r="D4017" s="79" t="s">
        <v>1654</v>
      </c>
      <c r="E4017" s="78" t="s">
        <v>31</v>
      </c>
      <c r="F4017" s="78" t="s">
        <v>1</v>
      </c>
      <c r="G4017" s="2" t="s">
        <v>1</v>
      </c>
      <c r="H4017" s="2" t="s">
        <v>32</v>
      </c>
      <c r="I4017" s="12">
        <f>SUM(I4018,I4019)</f>
        <v>1181873</v>
      </c>
      <c r="J4017" s="12">
        <f t="shared" si="10571"/>
        <v>1283789</v>
      </c>
      <c r="K4017" s="12">
        <f t="shared" ref="K4017" si="10584">SUM(K4018,K4019)</f>
        <v>1283789</v>
      </c>
      <c r="L4017" s="12">
        <f t="shared" si="10574"/>
        <v>0</v>
      </c>
      <c r="M4017" s="12">
        <f t="shared" ref="M4017:Q4017" si="10585">SUM(M4018,M4019)</f>
        <v>0</v>
      </c>
      <c r="N4017" s="12">
        <f t="shared" si="10585"/>
        <v>0</v>
      </c>
      <c r="O4017" s="12">
        <f t="shared" si="10585"/>
        <v>0</v>
      </c>
      <c r="P4017" s="12">
        <f t="shared" si="10585"/>
        <v>0</v>
      </c>
      <c r="Q4017" s="12">
        <f t="shared" si="10585"/>
        <v>0</v>
      </c>
      <c r="R4017" s="12">
        <f t="shared" ref="R4017:AG4017" si="10586">SUM(R4018,R4019)</f>
        <v>11000</v>
      </c>
      <c r="S4017" s="12">
        <f t="shared" si="10586"/>
        <v>0</v>
      </c>
      <c r="T4017" s="12">
        <f t="shared" si="10586"/>
        <v>0</v>
      </c>
      <c r="U4017" s="12">
        <f t="shared" si="10586"/>
        <v>0</v>
      </c>
      <c r="V4017" s="12">
        <f t="shared" si="10586"/>
        <v>0</v>
      </c>
      <c r="W4017" s="12">
        <f t="shared" si="10586"/>
        <v>0</v>
      </c>
      <c r="X4017" s="12">
        <f t="shared" ref="X4017" si="10587">SUM(X4018,X4019)</f>
        <v>11000</v>
      </c>
      <c r="Y4017" s="12">
        <f t="shared" si="10586"/>
        <v>420</v>
      </c>
      <c r="Z4017" s="12">
        <f t="shared" si="10586"/>
        <v>0</v>
      </c>
      <c r="AA4017" s="12">
        <f t="shared" si="10586"/>
        <v>1778</v>
      </c>
      <c r="AB4017" s="12">
        <f t="shared" si="10586"/>
        <v>880</v>
      </c>
      <c r="AC4017" s="12">
        <f t="shared" si="10586"/>
        <v>1116</v>
      </c>
      <c r="AD4017" s="12">
        <f t="shared" si="10586"/>
        <v>460</v>
      </c>
      <c r="AE4017" s="12">
        <f t="shared" si="10586"/>
        <v>260</v>
      </c>
      <c r="AF4017" s="12">
        <f t="shared" si="10586"/>
        <v>100</v>
      </c>
      <c r="AG4017" s="12">
        <f t="shared" si="10586"/>
        <v>140</v>
      </c>
      <c r="AH4017" s="12">
        <v>5154</v>
      </c>
      <c r="AI4017" s="12">
        <v>5846</v>
      </c>
      <c r="AJ4017" s="12">
        <f t="shared" ref="AJ4017:AY4017" si="10588">SUM(AJ4018,AJ4019)</f>
        <v>0</v>
      </c>
      <c r="AK4017" s="12">
        <f t="shared" si="10588"/>
        <v>0</v>
      </c>
      <c r="AL4017" s="12">
        <f t="shared" si="10588"/>
        <v>0</v>
      </c>
      <c r="AM4017" s="12">
        <f t="shared" si="10588"/>
        <v>0</v>
      </c>
      <c r="AN4017" s="12">
        <f t="shared" si="10588"/>
        <v>0</v>
      </c>
      <c r="AO4017" s="12">
        <f t="shared" si="10588"/>
        <v>0</v>
      </c>
      <c r="AP4017" s="12">
        <f t="shared" ref="AP4017" si="10589">SUM(AP4018,AP4019)</f>
        <v>0</v>
      </c>
      <c r="AQ4017" s="12">
        <f t="shared" si="10588"/>
        <v>0</v>
      </c>
      <c r="AR4017" s="12">
        <f t="shared" si="10588"/>
        <v>0</v>
      </c>
      <c r="AS4017" s="12">
        <f t="shared" si="10588"/>
        <v>0</v>
      </c>
      <c r="AT4017" s="12">
        <f t="shared" si="10588"/>
        <v>0</v>
      </c>
      <c r="AU4017" s="12">
        <f t="shared" si="10588"/>
        <v>0</v>
      </c>
      <c r="AV4017" s="12">
        <f t="shared" si="10588"/>
        <v>0</v>
      </c>
      <c r="AW4017" s="12">
        <f t="shared" si="10588"/>
        <v>0</v>
      </c>
      <c r="AX4017" s="12">
        <f t="shared" si="10588"/>
        <v>0</v>
      </c>
      <c r="AY4017" s="12">
        <f t="shared" si="10588"/>
        <v>0</v>
      </c>
      <c r="AZ4017" s="12">
        <v>0</v>
      </c>
      <c r="BA4017" s="12">
        <v>0</v>
      </c>
      <c r="BB4017" s="12">
        <f t="shared" ref="BB4017:BQ4017" si="10590">SUM(BB4018,BB4019)</f>
        <v>0</v>
      </c>
      <c r="BC4017" s="12">
        <f t="shared" si="10590"/>
        <v>0</v>
      </c>
      <c r="BD4017" s="12">
        <f t="shared" si="10590"/>
        <v>0</v>
      </c>
      <c r="BE4017" s="12">
        <f t="shared" si="10590"/>
        <v>0</v>
      </c>
      <c r="BF4017" s="12">
        <f t="shared" si="10590"/>
        <v>0</v>
      </c>
      <c r="BG4017" s="12">
        <f t="shared" si="10590"/>
        <v>0</v>
      </c>
      <c r="BH4017" s="12">
        <f t="shared" ref="BH4017" si="10591">SUM(BH4018,BH4019)</f>
        <v>0</v>
      </c>
      <c r="BI4017" s="12">
        <f t="shared" si="10590"/>
        <v>0</v>
      </c>
      <c r="BJ4017" s="12">
        <f t="shared" si="10590"/>
        <v>0</v>
      </c>
      <c r="BK4017" s="12">
        <f t="shared" si="10590"/>
        <v>0</v>
      </c>
      <c r="BL4017" s="12">
        <f t="shared" si="10590"/>
        <v>0</v>
      </c>
      <c r="BM4017" s="12">
        <f t="shared" si="10590"/>
        <v>0</v>
      </c>
      <c r="BN4017" s="12">
        <f t="shared" si="10590"/>
        <v>0</v>
      </c>
      <c r="BO4017" s="12">
        <f t="shared" si="10590"/>
        <v>0</v>
      </c>
      <c r="BP4017" s="12">
        <f t="shared" si="10590"/>
        <v>0</v>
      </c>
      <c r="BQ4017" s="12">
        <f t="shared" si="10590"/>
        <v>0</v>
      </c>
      <c r="BR4017" s="12">
        <v>0</v>
      </c>
      <c r="BS4017" s="12">
        <v>0</v>
      </c>
      <c r="BT4017" s="12">
        <f t="shared" ref="BT4017:BZ4017" si="10592">SUM(BT4018,BT4019)</f>
        <v>1352028</v>
      </c>
      <c r="BU4017" s="12">
        <f t="shared" si="10592"/>
        <v>1341028</v>
      </c>
      <c r="BV4017" s="12">
        <f t="shared" si="10592"/>
        <v>999929</v>
      </c>
      <c r="BW4017" s="12">
        <f t="shared" si="10592"/>
        <v>176500</v>
      </c>
      <c r="BX4017" s="12">
        <f t="shared" si="10592"/>
        <v>80000</v>
      </c>
      <c r="BY4017" s="12">
        <f t="shared" si="10592"/>
        <v>47000</v>
      </c>
      <c r="BZ4017" s="12">
        <f t="shared" si="10592"/>
        <v>49500</v>
      </c>
      <c r="CA4017" s="12">
        <f t="shared" si="10572"/>
        <v>1176429</v>
      </c>
      <c r="CB4017" s="124">
        <f t="shared" si="10583"/>
        <v>87.725908780428156</v>
      </c>
    </row>
    <row r="4018" spans="1:80" x14ac:dyDescent="0.25">
      <c r="A4018" s="4" t="s">
        <v>928</v>
      </c>
      <c r="B4018" s="4" t="s">
        <v>88</v>
      </c>
      <c r="C4018" s="4" t="s">
        <v>1653</v>
      </c>
      <c r="D4018" s="79" t="s">
        <v>1654</v>
      </c>
      <c r="E4018" s="89">
        <v>6111</v>
      </c>
      <c r="F4018" s="79"/>
      <c r="G4018" s="75" t="s">
        <v>1906</v>
      </c>
      <c r="H4018" s="13" t="s">
        <v>33</v>
      </c>
      <c r="I4018" s="14">
        <v>1044873</v>
      </c>
      <c r="J4018" s="14">
        <f t="shared" si="10571"/>
        <v>1144789</v>
      </c>
      <c r="K4018" s="14">
        <v>1144789</v>
      </c>
      <c r="L4018" s="14">
        <f t="shared" si="10574"/>
        <v>0</v>
      </c>
      <c r="M4018" s="14">
        <v>0</v>
      </c>
      <c r="N4018" s="14">
        <v>0</v>
      </c>
      <c r="O4018" s="14">
        <v>0</v>
      </c>
      <c r="P4018" s="14">
        <v>0</v>
      </c>
      <c r="Q4018" s="14">
        <v>0</v>
      </c>
      <c r="R4018" s="14">
        <v>11000</v>
      </c>
      <c r="S4018" s="14"/>
      <c r="T4018" s="14"/>
      <c r="U4018" s="14"/>
      <c r="V4018" s="14"/>
      <c r="W4018" s="14"/>
      <c r="X4018" s="14">
        <f t="shared" si="10514"/>
        <v>11000</v>
      </c>
      <c r="Y4018" s="14">
        <v>420</v>
      </c>
      <c r="Z4018" s="14"/>
      <c r="AA4018" s="14">
        <f>958+820</f>
        <v>1778</v>
      </c>
      <c r="AB4018" s="14">
        <v>880</v>
      </c>
      <c r="AC4018" s="14">
        <v>1116</v>
      </c>
      <c r="AD4018" s="14">
        <v>460</v>
      </c>
      <c r="AE4018" s="14">
        <v>260</v>
      </c>
      <c r="AF4018" s="14">
        <v>100</v>
      </c>
      <c r="AG4018" s="14">
        <v>140</v>
      </c>
      <c r="AH4018" s="14">
        <v>5154</v>
      </c>
      <c r="AI4018" s="14">
        <v>5846</v>
      </c>
      <c r="AJ4018" s="14">
        <v>0</v>
      </c>
      <c r="AK4018" s="14"/>
      <c r="AL4018" s="14"/>
      <c r="AM4018" s="14"/>
      <c r="AN4018" s="14"/>
      <c r="AO4018" s="14"/>
      <c r="AP4018" s="14">
        <f t="shared" si="10515"/>
        <v>0</v>
      </c>
      <c r="AQ4018" s="14"/>
      <c r="AR4018" s="14"/>
      <c r="AS4018" s="14"/>
      <c r="AT4018" s="14"/>
      <c r="AU4018" s="14"/>
      <c r="AV4018" s="14"/>
      <c r="AW4018" s="14"/>
      <c r="AX4018" s="14"/>
      <c r="AY4018" s="14"/>
      <c r="AZ4018" s="14">
        <v>0</v>
      </c>
      <c r="BA4018" s="14">
        <v>0</v>
      </c>
      <c r="BB4018" s="14">
        <v>0</v>
      </c>
      <c r="BC4018" s="14"/>
      <c r="BD4018" s="14"/>
      <c r="BE4018" s="14"/>
      <c r="BF4018" s="14"/>
      <c r="BG4018" s="14"/>
      <c r="BH4018" s="14">
        <f t="shared" si="10516"/>
        <v>0</v>
      </c>
      <c r="BI4018" s="14"/>
      <c r="BJ4018" s="14"/>
      <c r="BK4018" s="14"/>
      <c r="BL4018" s="14"/>
      <c r="BM4018" s="14"/>
      <c r="BN4018" s="14"/>
      <c r="BO4018" s="14"/>
      <c r="BP4018" s="14"/>
      <c r="BQ4018" s="14"/>
      <c r="BR4018" s="14">
        <v>0</v>
      </c>
      <c r="BS4018" s="14">
        <v>0</v>
      </c>
      <c r="BT4018" s="14">
        <v>1213028</v>
      </c>
      <c r="BU4018" s="14">
        <v>1202028</v>
      </c>
      <c r="BV4018" s="14">
        <v>900000</v>
      </c>
      <c r="BW4018" s="14">
        <f t="shared" si="10507"/>
        <v>150000</v>
      </c>
      <c r="BX4018" s="14">
        <v>70000</v>
      </c>
      <c r="BY4018" s="14">
        <v>40000</v>
      </c>
      <c r="BZ4018" s="14">
        <v>40000</v>
      </c>
      <c r="CA4018" s="14">
        <f t="shared" si="10572"/>
        <v>1050000</v>
      </c>
      <c r="CB4018" s="122">
        <f t="shared" si="10583"/>
        <v>87.352374487116762</v>
      </c>
    </row>
    <row r="4019" spans="1:80" x14ac:dyDescent="0.25">
      <c r="A4019" s="1" t="s">
        <v>928</v>
      </c>
      <c r="B4019" s="1" t="s">
        <v>88</v>
      </c>
      <c r="C4019" s="1" t="s">
        <v>1653</v>
      </c>
      <c r="D4019" s="82" t="s">
        <v>1654</v>
      </c>
      <c r="E4019" s="82" t="s">
        <v>34</v>
      </c>
      <c r="F4019" s="79" t="s">
        <v>1</v>
      </c>
      <c r="G4019" s="13" t="s">
        <v>1</v>
      </c>
      <c r="H4019" s="2" t="s">
        <v>35</v>
      </c>
      <c r="I4019" s="12">
        <f>SUM(I4020:I4024)</f>
        <v>137000</v>
      </c>
      <c r="J4019" s="12">
        <f t="shared" si="10571"/>
        <v>139000</v>
      </c>
      <c r="K4019" s="12">
        <f t="shared" ref="K4019" si="10593">SUM(K4020:K4024)</f>
        <v>139000</v>
      </c>
      <c r="L4019" s="12">
        <f t="shared" si="10574"/>
        <v>0</v>
      </c>
      <c r="M4019" s="12">
        <f t="shared" ref="M4019:Q4019" si="10594">SUM(M4020:M4024)</f>
        <v>0</v>
      </c>
      <c r="N4019" s="12">
        <f t="shared" si="10594"/>
        <v>0</v>
      </c>
      <c r="O4019" s="12">
        <f t="shared" si="10594"/>
        <v>0</v>
      </c>
      <c r="P4019" s="12">
        <f t="shared" si="10594"/>
        <v>0</v>
      </c>
      <c r="Q4019" s="12">
        <f t="shared" si="10594"/>
        <v>0</v>
      </c>
      <c r="R4019" s="12">
        <f t="shared" ref="R4019:AG4019" si="10595">SUM(R4020:R4024)</f>
        <v>0</v>
      </c>
      <c r="S4019" s="12">
        <f t="shared" si="10595"/>
        <v>0</v>
      </c>
      <c r="T4019" s="12">
        <f t="shared" si="10595"/>
        <v>0</v>
      </c>
      <c r="U4019" s="12">
        <f t="shared" si="10595"/>
        <v>0</v>
      </c>
      <c r="V4019" s="12">
        <f t="shared" si="10595"/>
        <v>0</v>
      </c>
      <c r="W4019" s="12">
        <f t="shared" si="10595"/>
        <v>0</v>
      </c>
      <c r="X4019" s="12">
        <f t="shared" si="10595"/>
        <v>0</v>
      </c>
      <c r="Y4019" s="12">
        <f t="shared" si="10595"/>
        <v>0</v>
      </c>
      <c r="Z4019" s="12">
        <f t="shared" si="10595"/>
        <v>0</v>
      </c>
      <c r="AA4019" s="12">
        <f t="shared" si="10595"/>
        <v>0</v>
      </c>
      <c r="AB4019" s="12">
        <f t="shared" si="10595"/>
        <v>0</v>
      </c>
      <c r="AC4019" s="12">
        <f t="shared" si="10595"/>
        <v>0</v>
      </c>
      <c r="AD4019" s="12">
        <f t="shared" si="10595"/>
        <v>0</v>
      </c>
      <c r="AE4019" s="12">
        <f t="shared" si="10595"/>
        <v>0</v>
      </c>
      <c r="AF4019" s="12">
        <f t="shared" si="10595"/>
        <v>0</v>
      </c>
      <c r="AG4019" s="12">
        <f t="shared" si="10595"/>
        <v>0</v>
      </c>
      <c r="AH4019" s="12">
        <v>0</v>
      </c>
      <c r="AI4019" s="12">
        <v>0</v>
      </c>
      <c r="AJ4019" s="12">
        <f t="shared" ref="AJ4019:AY4019" si="10596">SUM(AJ4020:AJ4024)</f>
        <v>0</v>
      </c>
      <c r="AK4019" s="12">
        <f t="shared" si="10596"/>
        <v>0</v>
      </c>
      <c r="AL4019" s="12">
        <f t="shared" si="10596"/>
        <v>0</v>
      </c>
      <c r="AM4019" s="12">
        <f t="shared" si="10596"/>
        <v>0</v>
      </c>
      <c r="AN4019" s="12">
        <f t="shared" si="10596"/>
        <v>0</v>
      </c>
      <c r="AO4019" s="12">
        <f t="shared" si="10596"/>
        <v>0</v>
      </c>
      <c r="AP4019" s="12">
        <f t="shared" si="10596"/>
        <v>0</v>
      </c>
      <c r="AQ4019" s="12">
        <f t="shared" si="10596"/>
        <v>0</v>
      </c>
      <c r="AR4019" s="12">
        <f t="shared" si="10596"/>
        <v>0</v>
      </c>
      <c r="AS4019" s="12">
        <f t="shared" si="10596"/>
        <v>0</v>
      </c>
      <c r="AT4019" s="12">
        <f t="shared" si="10596"/>
        <v>0</v>
      </c>
      <c r="AU4019" s="12">
        <f t="shared" si="10596"/>
        <v>0</v>
      </c>
      <c r="AV4019" s="12">
        <f t="shared" si="10596"/>
        <v>0</v>
      </c>
      <c r="AW4019" s="12">
        <f t="shared" si="10596"/>
        <v>0</v>
      </c>
      <c r="AX4019" s="12">
        <f t="shared" si="10596"/>
        <v>0</v>
      </c>
      <c r="AY4019" s="12">
        <f t="shared" si="10596"/>
        <v>0</v>
      </c>
      <c r="AZ4019" s="12">
        <v>0</v>
      </c>
      <c r="BA4019" s="12">
        <v>0</v>
      </c>
      <c r="BB4019" s="12">
        <f t="shared" ref="BB4019:BQ4019" si="10597">SUM(BB4020:BB4024)</f>
        <v>0</v>
      </c>
      <c r="BC4019" s="12">
        <f t="shared" si="10597"/>
        <v>0</v>
      </c>
      <c r="BD4019" s="12">
        <f t="shared" si="10597"/>
        <v>0</v>
      </c>
      <c r="BE4019" s="12">
        <f t="shared" si="10597"/>
        <v>0</v>
      </c>
      <c r="BF4019" s="12">
        <f t="shared" si="10597"/>
        <v>0</v>
      </c>
      <c r="BG4019" s="12">
        <f t="shared" si="10597"/>
        <v>0</v>
      </c>
      <c r="BH4019" s="12">
        <f t="shared" si="10597"/>
        <v>0</v>
      </c>
      <c r="BI4019" s="12">
        <f t="shared" si="10597"/>
        <v>0</v>
      </c>
      <c r="BJ4019" s="12">
        <f t="shared" si="10597"/>
        <v>0</v>
      </c>
      <c r="BK4019" s="12">
        <f t="shared" si="10597"/>
        <v>0</v>
      </c>
      <c r="BL4019" s="12">
        <f t="shared" si="10597"/>
        <v>0</v>
      </c>
      <c r="BM4019" s="12">
        <f t="shared" si="10597"/>
        <v>0</v>
      </c>
      <c r="BN4019" s="12">
        <f t="shared" si="10597"/>
        <v>0</v>
      </c>
      <c r="BO4019" s="12">
        <f t="shared" si="10597"/>
        <v>0</v>
      </c>
      <c r="BP4019" s="12">
        <f t="shared" si="10597"/>
        <v>0</v>
      </c>
      <c r="BQ4019" s="12">
        <f t="shared" si="10597"/>
        <v>0</v>
      </c>
      <c r="BR4019" s="12">
        <v>0</v>
      </c>
      <c r="BS4019" s="12">
        <v>0</v>
      </c>
      <c r="BT4019" s="12">
        <f t="shared" ref="BT4019:BX4019" si="10598">SUM(BT4020:BT4024)</f>
        <v>139000</v>
      </c>
      <c r="BU4019" s="12">
        <f t="shared" si="10598"/>
        <v>139000</v>
      </c>
      <c r="BV4019" s="12">
        <f t="shared" si="10598"/>
        <v>99929</v>
      </c>
      <c r="BW4019" s="12">
        <f t="shared" si="10598"/>
        <v>26500</v>
      </c>
      <c r="BX4019" s="12">
        <f t="shared" si="10598"/>
        <v>10000</v>
      </c>
      <c r="BY4019" s="12">
        <f t="shared" ref="BY4019" si="10599">SUM(BY4020:BY4024)</f>
        <v>7000</v>
      </c>
      <c r="BZ4019" s="12">
        <f t="shared" ref="BZ4019" si="10600">SUM(BZ4020:BZ4024)</f>
        <v>9500</v>
      </c>
      <c r="CA4019" s="12">
        <f t="shared" si="10572"/>
        <v>126429</v>
      </c>
      <c r="CB4019" s="124">
        <f t="shared" si="10583"/>
        <v>90.956115107913675</v>
      </c>
    </row>
    <row r="4020" spans="1:80" x14ac:dyDescent="0.25">
      <c r="A4020" s="4" t="s">
        <v>928</v>
      </c>
      <c r="B4020" s="4" t="s">
        <v>88</v>
      </c>
      <c r="C4020" s="4" t="s">
        <v>1653</v>
      </c>
      <c r="D4020" s="79" t="s">
        <v>1654</v>
      </c>
      <c r="E4020" s="89">
        <v>6112</v>
      </c>
      <c r="F4020" s="79" t="s">
        <v>1656</v>
      </c>
      <c r="G4020" s="75" t="s">
        <v>1906</v>
      </c>
      <c r="H4020" s="13" t="s">
        <v>92</v>
      </c>
      <c r="I4020" s="14">
        <v>20500</v>
      </c>
      <c r="J4020" s="14">
        <f t="shared" si="10571"/>
        <v>20500</v>
      </c>
      <c r="K4020" s="14">
        <v>20500</v>
      </c>
      <c r="L4020" s="14">
        <f t="shared" si="10574"/>
        <v>0</v>
      </c>
      <c r="M4020" s="14">
        <v>0</v>
      </c>
      <c r="N4020" s="14">
        <v>0</v>
      </c>
      <c r="O4020" s="14">
        <v>0</v>
      </c>
      <c r="P4020" s="14">
        <v>0</v>
      </c>
      <c r="Q4020" s="14">
        <v>0</v>
      </c>
      <c r="R4020" s="14">
        <v>0</v>
      </c>
      <c r="S4020" s="14"/>
      <c r="T4020" s="14"/>
      <c r="U4020" s="14"/>
      <c r="V4020" s="14"/>
      <c r="W4020" s="14"/>
      <c r="X4020" s="14">
        <f t="shared" si="10514"/>
        <v>0</v>
      </c>
      <c r="Y4020" s="14"/>
      <c r="Z4020" s="14"/>
      <c r="AA4020" s="14"/>
      <c r="AB4020" s="14"/>
      <c r="AC4020" s="14"/>
      <c r="AD4020" s="14"/>
      <c r="AE4020" s="14"/>
      <c r="AF4020" s="14"/>
      <c r="AG4020" s="14"/>
      <c r="AH4020" s="14">
        <v>0</v>
      </c>
      <c r="AI4020" s="14">
        <v>0</v>
      </c>
      <c r="AJ4020" s="14">
        <v>0</v>
      </c>
      <c r="AK4020" s="14"/>
      <c r="AL4020" s="14"/>
      <c r="AM4020" s="14"/>
      <c r="AN4020" s="14"/>
      <c r="AO4020" s="14"/>
      <c r="AP4020" s="14">
        <f t="shared" si="10515"/>
        <v>0</v>
      </c>
      <c r="AQ4020" s="14"/>
      <c r="AR4020" s="14"/>
      <c r="AS4020" s="14"/>
      <c r="AT4020" s="14"/>
      <c r="AU4020" s="14"/>
      <c r="AV4020" s="14"/>
      <c r="AW4020" s="14"/>
      <c r="AX4020" s="14"/>
      <c r="AY4020" s="14"/>
      <c r="AZ4020" s="14">
        <v>0</v>
      </c>
      <c r="BA4020" s="14">
        <v>0</v>
      </c>
      <c r="BB4020" s="14">
        <v>0</v>
      </c>
      <c r="BC4020" s="14"/>
      <c r="BD4020" s="14"/>
      <c r="BE4020" s="14"/>
      <c r="BF4020" s="14"/>
      <c r="BG4020" s="14"/>
      <c r="BH4020" s="14">
        <f t="shared" si="10516"/>
        <v>0</v>
      </c>
      <c r="BI4020" s="14"/>
      <c r="BJ4020" s="14"/>
      <c r="BK4020" s="14"/>
      <c r="BL4020" s="14"/>
      <c r="BM4020" s="14"/>
      <c r="BN4020" s="14"/>
      <c r="BO4020" s="14"/>
      <c r="BP4020" s="14"/>
      <c r="BQ4020" s="14"/>
      <c r="BR4020" s="14">
        <v>0</v>
      </c>
      <c r="BS4020" s="14">
        <v>0</v>
      </c>
      <c r="BT4020" s="14">
        <v>20500</v>
      </c>
      <c r="BU4020" s="14">
        <v>20500</v>
      </c>
      <c r="BV4020" s="14">
        <v>12000</v>
      </c>
      <c r="BW4020" s="14">
        <f t="shared" si="10507"/>
        <v>8500</v>
      </c>
      <c r="BX4020" s="14">
        <v>2000</v>
      </c>
      <c r="BY4020" s="14">
        <v>2000</v>
      </c>
      <c r="BZ4020" s="14">
        <v>4500</v>
      </c>
      <c r="CA4020" s="14">
        <f t="shared" si="10572"/>
        <v>20500</v>
      </c>
      <c r="CB4020" s="122">
        <f t="shared" si="10583"/>
        <v>100</v>
      </c>
    </row>
    <row r="4021" spans="1:80" x14ac:dyDescent="0.25">
      <c r="A4021" s="4" t="s">
        <v>928</v>
      </c>
      <c r="B4021" s="4" t="s">
        <v>88</v>
      </c>
      <c r="C4021" s="4" t="s">
        <v>1653</v>
      </c>
      <c r="D4021" s="79" t="s">
        <v>1654</v>
      </c>
      <c r="E4021" s="89">
        <v>6112</v>
      </c>
      <c r="F4021" s="79" t="s">
        <v>1657</v>
      </c>
      <c r="G4021" s="75" t="s">
        <v>1906</v>
      </c>
      <c r="H4021" s="13" t="s">
        <v>39</v>
      </c>
      <c r="I4021" s="14">
        <v>86500</v>
      </c>
      <c r="J4021" s="14">
        <f t="shared" si="10571"/>
        <v>86500</v>
      </c>
      <c r="K4021" s="14">
        <v>86500</v>
      </c>
      <c r="L4021" s="14">
        <f t="shared" si="10574"/>
        <v>0</v>
      </c>
      <c r="M4021" s="14">
        <v>0</v>
      </c>
      <c r="N4021" s="14">
        <v>0</v>
      </c>
      <c r="O4021" s="14">
        <v>0</v>
      </c>
      <c r="P4021" s="14">
        <v>0</v>
      </c>
      <c r="Q4021" s="14">
        <v>0</v>
      </c>
      <c r="R4021" s="14">
        <v>0</v>
      </c>
      <c r="S4021" s="14"/>
      <c r="T4021" s="14"/>
      <c r="U4021" s="14"/>
      <c r="V4021" s="14"/>
      <c r="W4021" s="14"/>
      <c r="X4021" s="14">
        <f t="shared" si="10514"/>
        <v>0</v>
      </c>
      <c r="Y4021" s="14"/>
      <c r="Z4021" s="14"/>
      <c r="AA4021" s="14"/>
      <c r="AB4021" s="14"/>
      <c r="AC4021" s="14"/>
      <c r="AD4021" s="14"/>
      <c r="AE4021" s="14"/>
      <c r="AF4021" s="14"/>
      <c r="AG4021" s="14"/>
      <c r="AH4021" s="14">
        <v>0</v>
      </c>
      <c r="AI4021" s="14">
        <v>0</v>
      </c>
      <c r="AJ4021" s="14">
        <v>0</v>
      </c>
      <c r="AK4021" s="14"/>
      <c r="AL4021" s="14"/>
      <c r="AM4021" s="14"/>
      <c r="AN4021" s="14"/>
      <c r="AO4021" s="14"/>
      <c r="AP4021" s="14">
        <f t="shared" si="10515"/>
        <v>0</v>
      </c>
      <c r="AQ4021" s="14"/>
      <c r="AR4021" s="14"/>
      <c r="AS4021" s="14"/>
      <c r="AT4021" s="14"/>
      <c r="AU4021" s="14"/>
      <c r="AV4021" s="14"/>
      <c r="AW4021" s="14"/>
      <c r="AX4021" s="14"/>
      <c r="AY4021" s="14"/>
      <c r="AZ4021" s="14">
        <v>0</v>
      </c>
      <c r="BA4021" s="14">
        <v>0</v>
      </c>
      <c r="BB4021" s="14">
        <v>0</v>
      </c>
      <c r="BC4021" s="14"/>
      <c r="BD4021" s="14"/>
      <c r="BE4021" s="14"/>
      <c r="BF4021" s="14"/>
      <c r="BG4021" s="14"/>
      <c r="BH4021" s="14">
        <f t="shared" si="10516"/>
        <v>0</v>
      </c>
      <c r="BI4021" s="14"/>
      <c r="BJ4021" s="14"/>
      <c r="BK4021" s="14"/>
      <c r="BL4021" s="14"/>
      <c r="BM4021" s="14"/>
      <c r="BN4021" s="14"/>
      <c r="BO4021" s="14"/>
      <c r="BP4021" s="14"/>
      <c r="BQ4021" s="14"/>
      <c r="BR4021" s="14">
        <v>0</v>
      </c>
      <c r="BS4021" s="14">
        <v>0</v>
      </c>
      <c r="BT4021" s="14">
        <v>86500</v>
      </c>
      <c r="BU4021" s="14">
        <v>86500</v>
      </c>
      <c r="BV4021" s="14">
        <v>60000</v>
      </c>
      <c r="BW4021" s="14">
        <f t="shared" si="10507"/>
        <v>15000</v>
      </c>
      <c r="BX4021" s="14">
        <v>5000</v>
      </c>
      <c r="BY4021" s="14">
        <v>5000</v>
      </c>
      <c r="BZ4021" s="14">
        <v>5000</v>
      </c>
      <c r="CA4021" s="14">
        <f t="shared" si="10572"/>
        <v>75000</v>
      </c>
      <c r="CB4021" s="122">
        <f t="shared" si="10583"/>
        <v>86.705202312138724</v>
      </c>
    </row>
    <row r="4022" spans="1:80" x14ac:dyDescent="0.25">
      <c r="A4022" s="4" t="s">
        <v>928</v>
      </c>
      <c r="B4022" s="4" t="s">
        <v>88</v>
      </c>
      <c r="C4022" s="4" t="s">
        <v>1653</v>
      </c>
      <c r="D4022" s="79" t="s">
        <v>1654</v>
      </c>
      <c r="E4022" s="89">
        <v>6112</v>
      </c>
      <c r="F4022" s="79" t="s">
        <v>1658</v>
      </c>
      <c r="G4022" s="75" t="s">
        <v>1906</v>
      </c>
      <c r="H4022" s="13" t="s">
        <v>41</v>
      </c>
      <c r="I4022" s="14">
        <v>21000</v>
      </c>
      <c r="J4022" s="14">
        <f t="shared" si="10571"/>
        <v>23000</v>
      </c>
      <c r="K4022" s="14">
        <v>23000</v>
      </c>
      <c r="L4022" s="14">
        <f t="shared" si="10574"/>
        <v>0</v>
      </c>
      <c r="M4022" s="14">
        <v>0</v>
      </c>
      <c r="N4022" s="14">
        <v>0</v>
      </c>
      <c r="O4022" s="14">
        <v>0</v>
      </c>
      <c r="P4022" s="14">
        <v>0</v>
      </c>
      <c r="Q4022" s="14">
        <v>0</v>
      </c>
      <c r="R4022" s="14">
        <v>0</v>
      </c>
      <c r="S4022" s="14"/>
      <c r="T4022" s="14"/>
      <c r="U4022" s="14"/>
      <c r="V4022" s="14"/>
      <c r="W4022" s="14"/>
      <c r="X4022" s="14">
        <f t="shared" si="10514"/>
        <v>0</v>
      </c>
      <c r="Y4022" s="14"/>
      <c r="Z4022" s="14"/>
      <c r="AA4022" s="14"/>
      <c r="AB4022" s="14"/>
      <c r="AC4022" s="14"/>
      <c r="AD4022" s="14"/>
      <c r="AE4022" s="14"/>
      <c r="AF4022" s="14"/>
      <c r="AG4022" s="14"/>
      <c r="AH4022" s="14">
        <v>0</v>
      </c>
      <c r="AI4022" s="14">
        <v>0</v>
      </c>
      <c r="AJ4022" s="14">
        <v>0</v>
      </c>
      <c r="AK4022" s="14"/>
      <c r="AL4022" s="14"/>
      <c r="AM4022" s="14"/>
      <c r="AN4022" s="14"/>
      <c r="AO4022" s="14"/>
      <c r="AP4022" s="14">
        <f t="shared" si="10515"/>
        <v>0</v>
      </c>
      <c r="AQ4022" s="14"/>
      <c r="AR4022" s="14"/>
      <c r="AS4022" s="14"/>
      <c r="AT4022" s="14"/>
      <c r="AU4022" s="14"/>
      <c r="AV4022" s="14"/>
      <c r="AW4022" s="14"/>
      <c r="AX4022" s="14"/>
      <c r="AY4022" s="14"/>
      <c r="AZ4022" s="14">
        <v>0</v>
      </c>
      <c r="BA4022" s="14">
        <v>0</v>
      </c>
      <c r="BB4022" s="14">
        <v>0</v>
      </c>
      <c r="BC4022" s="14"/>
      <c r="BD4022" s="14"/>
      <c r="BE4022" s="14"/>
      <c r="BF4022" s="14"/>
      <c r="BG4022" s="14"/>
      <c r="BH4022" s="14">
        <f t="shared" si="10516"/>
        <v>0</v>
      </c>
      <c r="BI4022" s="14"/>
      <c r="BJ4022" s="14"/>
      <c r="BK4022" s="14"/>
      <c r="BL4022" s="14"/>
      <c r="BM4022" s="14"/>
      <c r="BN4022" s="14"/>
      <c r="BO4022" s="14"/>
      <c r="BP4022" s="14"/>
      <c r="BQ4022" s="14"/>
      <c r="BR4022" s="14">
        <v>0</v>
      </c>
      <c r="BS4022" s="14">
        <v>0</v>
      </c>
      <c r="BT4022" s="14">
        <v>23000</v>
      </c>
      <c r="BU4022" s="14">
        <v>23000</v>
      </c>
      <c r="BV4022" s="14">
        <v>21929</v>
      </c>
      <c r="BW4022" s="14">
        <f t="shared" si="10507"/>
        <v>0</v>
      </c>
      <c r="BX4022" s="14"/>
      <c r="BY4022" s="14"/>
      <c r="BZ4022" s="14"/>
      <c r="CA4022" s="14">
        <f t="shared" si="10572"/>
        <v>21929</v>
      </c>
      <c r="CB4022" s="122">
        <f t="shared" si="10583"/>
        <v>95.34347826086956</v>
      </c>
    </row>
    <row r="4023" spans="1:80" x14ac:dyDescent="0.25">
      <c r="A4023" s="4" t="s">
        <v>928</v>
      </c>
      <c r="B4023" s="4" t="s">
        <v>88</v>
      </c>
      <c r="C4023" s="4" t="s">
        <v>1653</v>
      </c>
      <c r="D4023" s="79" t="s">
        <v>1654</v>
      </c>
      <c r="E4023" s="89">
        <v>6112</v>
      </c>
      <c r="F4023" s="79" t="s">
        <v>1659</v>
      </c>
      <c r="G4023" s="75" t="s">
        <v>1906</v>
      </c>
      <c r="H4023" s="13" t="s">
        <v>37</v>
      </c>
      <c r="I4023" s="14">
        <v>0</v>
      </c>
      <c r="J4023" s="14">
        <f t="shared" si="10571"/>
        <v>0</v>
      </c>
      <c r="K4023" s="14">
        <v>0</v>
      </c>
      <c r="L4023" s="14">
        <f t="shared" si="10574"/>
        <v>0</v>
      </c>
      <c r="M4023" s="14">
        <v>0</v>
      </c>
      <c r="N4023" s="14">
        <v>0</v>
      </c>
      <c r="O4023" s="14">
        <v>0</v>
      </c>
      <c r="P4023" s="14">
        <v>0</v>
      </c>
      <c r="Q4023" s="14">
        <v>0</v>
      </c>
      <c r="R4023" s="14">
        <v>0</v>
      </c>
      <c r="S4023" s="14"/>
      <c r="T4023" s="14"/>
      <c r="U4023" s="14"/>
      <c r="V4023" s="14"/>
      <c r="W4023" s="14"/>
      <c r="X4023" s="14">
        <f t="shared" si="10514"/>
        <v>0</v>
      </c>
      <c r="Y4023" s="14"/>
      <c r="Z4023" s="14"/>
      <c r="AA4023" s="14"/>
      <c r="AB4023" s="14"/>
      <c r="AC4023" s="14"/>
      <c r="AD4023" s="14"/>
      <c r="AE4023" s="14"/>
      <c r="AF4023" s="14"/>
      <c r="AG4023" s="14"/>
      <c r="AH4023" s="14">
        <v>0</v>
      </c>
      <c r="AI4023" s="14">
        <v>0</v>
      </c>
      <c r="AJ4023" s="14">
        <v>0</v>
      </c>
      <c r="AK4023" s="14"/>
      <c r="AL4023" s="14"/>
      <c r="AM4023" s="14"/>
      <c r="AN4023" s="14"/>
      <c r="AO4023" s="14"/>
      <c r="AP4023" s="14">
        <f t="shared" si="10515"/>
        <v>0</v>
      </c>
      <c r="AQ4023" s="14"/>
      <c r="AR4023" s="14"/>
      <c r="AS4023" s="14"/>
      <c r="AT4023" s="14"/>
      <c r="AU4023" s="14"/>
      <c r="AV4023" s="14"/>
      <c r="AW4023" s="14"/>
      <c r="AX4023" s="14"/>
      <c r="AY4023" s="14"/>
      <c r="AZ4023" s="14">
        <v>0</v>
      </c>
      <c r="BA4023" s="14">
        <v>0</v>
      </c>
      <c r="BB4023" s="14">
        <v>0</v>
      </c>
      <c r="BC4023" s="14"/>
      <c r="BD4023" s="14"/>
      <c r="BE4023" s="14"/>
      <c r="BF4023" s="14"/>
      <c r="BG4023" s="14"/>
      <c r="BH4023" s="14">
        <f t="shared" si="10516"/>
        <v>0</v>
      </c>
      <c r="BI4023" s="14"/>
      <c r="BJ4023" s="14"/>
      <c r="BK4023" s="14"/>
      <c r="BL4023" s="14"/>
      <c r="BM4023" s="14"/>
      <c r="BN4023" s="14"/>
      <c r="BO4023" s="14"/>
      <c r="BP4023" s="14"/>
      <c r="BQ4023" s="14"/>
      <c r="BR4023" s="14">
        <v>0</v>
      </c>
      <c r="BS4023" s="14">
        <v>0</v>
      </c>
      <c r="BT4023" s="14">
        <v>0</v>
      </c>
      <c r="BU4023" s="14">
        <v>0</v>
      </c>
      <c r="BV4023" s="14">
        <v>0</v>
      </c>
      <c r="BW4023" s="14">
        <f t="shared" si="10507"/>
        <v>0</v>
      </c>
      <c r="BX4023" s="14"/>
      <c r="BY4023" s="14"/>
      <c r="BZ4023" s="14"/>
      <c r="CA4023" s="14">
        <f t="shared" si="10572"/>
        <v>0</v>
      </c>
      <c r="CB4023" s="122" t="str">
        <f t="shared" si="10583"/>
        <v>-</v>
      </c>
    </row>
    <row r="4024" spans="1:80" x14ac:dyDescent="0.25">
      <c r="A4024" s="4" t="s">
        <v>928</v>
      </c>
      <c r="B4024" s="4" t="s">
        <v>88</v>
      </c>
      <c r="C4024" s="4" t="s">
        <v>1653</v>
      </c>
      <c r="D4024" s="79" t="s">
        <v>1654</v>
      </c>
      <c r="E4024" s="89">
        <v>6112</v>
      </c>
      <c r="F4024" s="79" t="s">
        <v>1660</v>
      </c>
      <c r="G4024" s="75" t="s">
        <v>1906</v>
      </c>
      <c r="H4024" s="13" t="s">
        <v>43</v>
      </c>
      <c r="I4024" s="14">
        <v>9000</v>
      </c>
      <c r="J4024" s="14">
        <f t="shared" si="10571"/>
        <v>9000</v>
      </c>
      <c r="K4024" s="14">
        <v>9000</v>
      </c>
      <c r="L4024" s="14">
        <f t="shared" si="10574"/>
        <v>0</v>
      </c>
      <c r="M4024" s="14">
        <v>0</v>
      </c>
      <c r="N4024" s="14">
        <v>0</v>
      </c>
      <c r="O4024" s="14">
        <v>0</v>
      </c>
      <c r="P4024" s="14">
        <v>0</v>
      </c>
      <c r="Q4024" s="14">
        <v>0</v>
      </c>
      <c r="R4024" s="14">
        <v>0</v>
      </c>
      <c r="S4024" s="14"/>
      <c r="T4024" s="14"/>
      <c r="U4024" s="14"/>
      <c r="V4024" s="14"/>
      <c r="W4024" s="14"/>
      <c r="X4024" s="14">
        <f t="shared" si="10514"/>
        <v>0</v>
      </c>
      <c r="Y4024" s="14"/>
      <c r="Z4024" s="14"/>
      <c r="AA4024" s="14"/>
      <c r="AB4024" s="14"/>
      <c r="AC4024" s="14"/>
      <c r="AD4024" s="14"/>
      <c r="AE4024" s="14"/>
      <c r="AF4024" s="14"/>
      <c r="AG4024" s="14"/>
      <c r="AH4024" s="14">
        <v>0</v>
      </c>
      <c r="AI4024" s="14">
        <v>0</v>
      </c>
      <c r="AJ4024" s="14">
        <v>0</v>
      </c>
      <c r="AK4024" s="14"/>
      <c r="AL4024" s="14"/>
      <c r="AM4024" s="14"/>
      <c r="AN4024" s="14"/>
      <c r="AO4024" s="14"/>
      <c r="AP4024" s="14">
        <f t="shared" si="10515"/>
        <v>0</v>
      </c>
      <c r="AQ4024" s="14"/>
      <c r="AR4024" s="14"/>
      <c r="AS4024" s="14"/>
      <c r="AT4024" s="14"/>
      <c r="AU4024" s="14"/>
      <c r="AV4024" s="14"/>
      <c r="AW4024" s="14"/>
      <c r="AX4024" s="14"/>
      <c r="AY4024" s="14"/>
      <c r="AZ4024" s="14">
        <v>0</v>
      </c>
      <c r="BA4024" s="14">
        <v>0</v>
      </c>
      <c r="BB4024" s="14">
        <v>0</v>
      </c>
      <c r="BC4024" s="14"/>
      <c r="BD4024" s="14"/>
      <c r="BE4024" s="14"/>
      <c r="BF4024" s="14"/>
      <c r="BG4024" s="14"/>
      <c r="BH4024" s="14">
        <f t="shared" si="10516"/>
        <v>0</v>
      </c>
      <c r="BI4024" s="14"/>
      <c r="BJ4024" s="14"/>
      <c r="BK4024" s="14"/>
      <c r="BL4024" s="14"/>
      <c r="BM4024" s="14"/>
      <c r="BN4024" s="14"/>
      <c r="BO4024" s="14"/>
      <c r="BP4024" s="14"/>
      <c r="BQ4024" s="14"/>
      <c r="BR4024" s="14">
        <v>0</v>
      </c>
      <c r="BS4024" s="14">
        <v>0</v>
      </c>
      <c r="BT4024" s="14">
        <v>9000</v>
      </c>
      <c r="BU4024" s="14">
        <v>9000</v>
      </c>
      <c r="BV4024" s="14">
        <v>6000</v>
      </c>
      <c r="BW4024" s="14">
        <f t="shared" si="10507"/>
        <v>3000</v>
      </c>
      <c r="BX4024" s="14">
        <v>3000</v>
      </c>
      <c r="BY4024" s="14"/>
      <c r="BZ4024" s="14"/>
      <c r="CA4024" s="14">
        <f t="shared" si="10572"/>
        <v>9000</v>
      </c>
      <c r="CB4024" s="122">
        <f t="shared" si="10583"/>
        <v>100</v>
      </c>
    </row>
    <row r="4025" spans="1:80" x14ac:dyDescent="0.25">
      <c r="A4025" s="4" t="s">
        <v>928</v>
      </c>
      <c r="B4025" s="4" t="s">
        <v>88</v>
      </c>
      <c r="C4025" s="4" t="s">
        <v>1653</v>
      </c>
      <c r="D4025" s="79" t="s">
        <v>1654</v>
      </c>
      <c r="E4025" s="78" t="s">
        <v>44</v>
      </c>
      <c r="F4025" s="78" t="s">
        <v>1</v>
      </c>
      <c r="G4025" s="2" t="s">
        <v>1</v>
      </c>
      <c r="H4025" s="2" t="s">
        <v>45</v>
      </c>
      <c r="I4025" s="12">
        <f>SUM(I4026)</f>
        <v>109711</v>
      </c>
      <c r="J4025" s="12">
        <f t="shared" si="10571"/>
        <v>120202</v>
      </c>
      <c r="K4025" s="12">
        <f t="shared" ref="K4025:Q4025" si="10601">SUM(K4026)</f>
        <v>120202</v>
      </c>
      <c r="L4025" s="12">
        <f t="shared" si="10574"/>
        <v>0</v>
      </c>
      <c r="M4025" s="12">
        <f t="shared" si="10601"/>
        <v>0</v>
      </c>
      <c r="N4025" s="12">
        <f t="shared" si="10601"/>
        <v>0</v>
      </c>
      <c r="O4025" s="12">
        <f t="shared" si="10601"/>
        <v>0</v>
      </c>
      <c r="P4025" s="12">
        <f t="shared" si="10601"/>
        <v>0</v>
      </c>
      <c r="Q4025" s="12">
        <f t="shared" si="10601"/>
        <v>0</v>
      </c>
      <c r="R4025" s="12">
        <f t="shared" ref="R4025:AG4025" si="10602">SUM(R4026)</f>
        <v>0</v>
      </c>
      <c r="S4025" s="12">
        <f t="shared" si="10602"/>
        <v>0</v>
      </c>
      <c r="T4025" s="12">
        <f t="shared" si="10602"/>
        <v>0</v>
      </c>
      <c r="U4025" s="12">
        <f t="shared" si="10602"/>
        <v>0</v>
      </c>
      <c r="V4025" s="12">
        <f t="shared" si="10602"/>
        <v>0</v>
      </c>
      <c r="W4025" s="12">
        <f t="shared" si="10602"/>
        <v>0</v>
      </c>
      <c r="X4025" s="12">
        <f t="shared" si="10602"/>
        <v>0</v>
      </c>
      <c r="Y4025" s="12">
        <f t="shared" si="10602"/>
        <v>0</v>
      </c>
      <c r="Z4025" s="12">
        <f t="shared" si="10602"/>
        <v>0</v>
      </c>
      <c r="AA4025" s="12">
        <f t="shared" si="10602"/>
        <v>0</v>
      </c>
      <c r="AB4025" s="12">
        <f t="shared" si="10602"/>
        <v>0</v>
      </c>
      <c r="AC4025" s="12">
        <f t="shared" si="10602"/>
        <v>0</v>
      </c>
      <c r="AD4025" s="12">
        <f t="shared" si="10602"/>
        <v>0</v>
      </c>
      <c r="AE4025" s="12">
        <f t="shared" si="10602"/>
        <v>0</v>
      </c>
      <c r="AF4025" s="12">
        <f t="shared" si="10602"/>
        <v>0</v>
      </c>
      <c r="AG4025" s="12">
        <f t="shared" si="10602"/>
        <v>0</v>
      </c>
      <c r="AH4025" s="12">
        <v>0</v>
      </c>
      <c r="AI4025" s="12">
        <v>0</v>
      </c>
      <c r="AJ4025" s="12">
        <f t="shared" ref="AJ4025:AY4025" si="10603">SUM(AJ4026)</f>
        <v>0</v>
      </c>
      <c r="AK4025" s="12">
        <f t="shared" si="10603"/>
        <v>0</v>
      </c>
      <c r="AL4025" s="12">
        <f t="shared" si="10603"/>
        <v>0</v>
      </c>
      <c r="AM4025" s="12">
        <f t="shared" si="10603"/>
        <v>0</v>
      </c>
      <c r="AN4025" s="12">
        <f t="shared" si="10603"/>
        <v>0</v>
      </c>
      <c r="AO4025" s="12">
        <f t="shared" si="10603"/>
        <v>0</v>
      </c>
      <c r="AP4025" s="12">
        <f t="shared" si="10603"/>
        <v>0</v>
      </c>
      <c r="AQ4025" s="12">
        <f t="shared" si="10603"/>
        <v>0</v>
      </c>
      <c r="AR4025" s="12">
        <f t="shared" si="10603"/>
        <v>0</v>
      </c>
      <c r="AS4025" s="12">
        <f t="shared" si="10603"/>
        <v>0</v>
      </c>
      <c r="AT4025" s="12">
        <f t="shared" si="10603"/>
        <v>0</v>
      </c>
      <c r="AU4025" s="12">
        <f t="shared" si="10603"/>
        <v>0</v>
      </c>
      <c r="AV4025" s="12">
        <f t="shared" si="10603"/>
        <v>0</v>
      </c>
      <c r="AW4025" s="12">
        <f t="shared" si="10603"/>
        <v>0</v>
      </c>
      <c r="AX4025" s="12">
        <f t="shared" si="10603"/>
        <v>0</v>
      </c>
      <c r="AY4025" s="12">
        <f t="shared" si="10603"/>
        <v>0</v>
      </c>
      <c r="AZ4025" s="12">
        <v>0</v>
      </c>
      <c r="BA4025" s="12">
        <v>0</v>
      </c>
      <c r="BB4025" s="12">
        <f t="shared" ref="BB4025:BQ4025" si="10604">SUM(BB4026)</f>
        <v>0</v>
      </c>
      <c r="BC4025" s="12">
        <f t="shared" si="10604"/>
        <v>0</v>
      </c>
      <c r="BD4025" s="12">
        <f t="shared" si="10604"/>
        <v>0</v>
      </c>
      <c r="BE4025" s="12">
        <f t="shared" si="10604"/>
        <v>0</v>
      </c>
      <c r="BF4025" s="12">
        <f t="shared" si="10604"/>
        <v>0</v>
      </c>
      <c r="BG4025" s="12">
        <f t="shared" si="10604"/>
        <v>0</v>
      </c>
      <c r="BH4025" s="12">
        <f t="shared" si="10604"/>
        <v>0</v>
      </c>
      <c r="BI4025" s="12">
        <f t="shared" si="10604"/>
        <v>0</v>
      </c>
      <c r="BJ4025" s="12">
        <f t="shared" si="10604"/>
        <v>0</v>
      </c>
      <c r="BK4025" s="12">
        <f t="shared" si="10604"/>
        <v>0</v>
      </c>
      <c r="BL4025" s="12">
        <f t="shared" si="10604"/>
        <v>0</v>
      </c>
      <c r="BM4025" s="12">
        <f t="shared" si="10604"/>
        <v>0</v>
      </c>
      <c r="BN4025" s="12">
        <f t="shared" si="10604"/>
        <v>0</v>
      </c>
      <c r="BO4025" s="12">
        <f t="shared" si="10604"/>
        <v>0</v>
      </c>
      <c r="BP4025" s="12">
        <f t="shared" si="10604"/>
        <v>0</v>
      </c>
      <c r="BQ4025" s="12">
        <f t="shared" si="10604"/>
        <v>0</v>
      </c>
      <c r="BR4025" s="12">
        <v>0</v>
      </c>
      <c r="BS4025" s="12">
        <v>0</v>
      </c>
      <c r="BT4025" s="12">
        <f t="shared" ref="BT4025:BZ4025" si="10605">SUM(BT4026)</f>
        <v>126212</v>
      </c>
      <c r="BU4025" s="12">
        <f t="shared" si="10605"/>
        <v>126212</v>
      </c>
      <c r="BV4025" s="12">
        <f t="shared" si="10605"/>
        <v>64212</v>
      </c>
      <c r="BW4025" s="12">
        <f t="shared" si="10605"/>
        <v>18000</v>
      </c>
      <c r="BX4025" s="12">
        <f t="shared" si="10605"/>
        <v>10000</v>
      </c>
      <c r="BY4025" s="12">
        <f t="shared" si="10605"/>
        <v>4000</v>
      </c>
      <c r="BZ4025" s="12">
        <f t="shared" si="10605"/>
        <v>4000</v>
      </c>
      <c r="CA4025" s="12">
        <f t="shared" si="10572"/>
        <v>82212</v>
      </c>
      <c r="CB4025" s="124">
        <f t="shared" si="10583"/>
        <v>65.138021741197349</v>
      </c>
    </row>
    <row r="4026" spans="1:80" x14ac:dyDescent="0.25">
      <c r="A4026" s="4" t="s">
        <v>928</v>
      </c>
      <c r="B4026" s="4" t="s">
        <v>88</v>
      </c>
      <c r="C4026" s="4" t="s">
        <v>1653</v>
      </c>
      <c r="D4026" s="79" t="s">
        <v>1654</v>
      </c>
      <c r="E4026" s="89">
        <v>6121</v>
      </c>
      <c r="F4026" s="79"/>
      <c r="G4026" s="75" t="s">
        <v>1906</v>
      </c>
      <c r="H4026" s="13" t="s">
        <v>46</v>
      </c>
      <c r="I4026" s="14">
        <v>109711</v>
      </c>
      <c r="J4026" s="14">
        <f t="shared" si="10571"/>
        <v>120202</v>
      </c>
      <c r="K4026" s="14">
        <v>120202</v>
      </c>
      <c r="L4026" s="14">
        <f t="shared" si="10574"/>
        <v>0</v>
      </c>
      <c r="M4026" s="14">
        <v>0</v>
      </c>
      <c r="N4026" s="14">
        <v>0</v>
      </c>
      <c r="O4026" s="14">
        <v>0</v>
      </c>
      <c r="P4026" s="14">
        <v>0</v>
      </c>
      <c r="Q4026" s="14">
        <v>0</v>
      </c>
      <c r="R4026" s="14">
        <v>0</v>
      </c>
      <c r="S4026" s="14"/>
      <c r="T4026" s="14"/>
      <c r="U4026" s="14"/>
      <c r="V4026" s="14"/>
      <c r="W4026" s="14"/>
      <c r="X4026" s="14">
        <f t="shared" si="10514"/>
        <v>0</v>
      </c>
      <c r="Y4026" s="14"/>
      <c r="Z4026" s="14"/>
      <c r="AA4026" s="14"/>
      <c r="AB4026" s="14"/>
      <c r="AC4026" s="14"/>
      <c r="AD4026" s="14"/>
      <c r="AE4026" s="14"/>
      <c r="AF4026" s="14"/>
      <c r="AG4026" s="14"/>
      <c r="AH4026" s="14">
        <v>0</v>
      </c>
      <c r="AI4026" s="14">
        <v>0</v>
      </c>
      <c r="AJ4026" s="14">
        <v>0</v>
      </c>
      <c r="AK4026" s="14"/>
      <c r="AL4026" s="14"/>
      <c r="AM4026" s="14"/>
      <c r="AN4026" s="14"/>
      <c r="AO4026" s="14"/>
      <c r="AP4026" s="14">
        <f t="shared" si="10515"/>
        <v>0</v>
      </c>
      <c r="AQ4026" s="14"/>
      <c r="AR4026" s="14"/>
      <c r="AS4026" s="14"/>
      <c r="AT4026" s="14"/>
      <c r="AU4026" s="14"/>
      <c r="AV4026" s="14"/>
      <c r="AW4026" s="14"/>
      <c r="AX4026" s="14"/>
      <c r="AY4026" s="14"/>
      <c r="AZ4026" s="14">
        <v>0</v>
      </c>
      <c r="BA4026" s="14">
        <v>0</v>
      </c>
      <c r="BB4026" s="14">
        <v>0</v>
      </c>
      <c r="BC4026" s="14"/>
      <c r="BD4026" s="14"/>
      <c r="BE4026" s="14"/>
      <c r="BF4026" s="14"/>
      <c r="BG4026" s="14"/>
      <c r="BH4026" s="14">
        <f t="shared" si="10516"/>
        <v>0</v>
      </c>
      <c r="BI4026" s="14"/>
      <c r="BJ4026" s="14"/>
      <c r="BK4026" s="14"/>
      <c r="BL4026" s="14"/>
      <c r="BM4026" s="14"/>
      <c r="BN4026" s="14"/>
      <c r="BO4026" s="14"/>
      <c r="BP4026" s="14"/>
      <c r="BQ4026" s="14"/>
      <c r="BR4026" s="14">
        <v>0</v>
      </c>
      <c r="BS4026" s="14">
        <v>0</v>
      </c>
      <c r="BT4026" s="14">
        <v>126212</v>
      </c>
      <c r="BU4026" s="14">
        <v>126212</v>
      </c>
      <c r="BV4026" s="14">
        <v>64212</v>
      </c>
      <c r="BW4026" s="14">
        <f t="shared" si="10507"/>
        <v>18000</v>
      </c>
      <c r="BX4026" s="14">
        <v>10000</v>
      </c>
      <c r="BY4026" s="14">
        <v>4000</v>
      </c>
      <c r="BZ4026" s="14">
        <v>4000</v>
      </c>
      <c r="CA4026" s="14">
        <f t="shared" si="10572"/>
        <v>82212</v>
      </c>
      <c r="CB4026" s="122">
        <f t="shared" si="10583"/>
        <v>65.138021741197349</v>
      </c>
    </row>
    <row r="4027" spans="1:80" x14ac:dyDescent="0.25">
      <c r="A4027" s="4" t="s">
        <v>928</v>
      </c>
      <c r="B4027" s="4" t="s">
        <v>88</v>
      </c>
      <c r="C4027" s="4" t="s">
        <v>1653</v>
      </c>
      <c r="D4027" s="79" t="s">
        <v>1654</v>
      </c>
      <c r="E4027" s="78" t="s">
        <v>47</v>
      </c>
      <c r="F4027" s="78" t="s">
        <v>1</v>
      </c>
      <c r="G4027" s="2" t="s">
        <v>1</v>
      </c>
      <c r="H4027" s="2" t="s">
        <v>48</v>
      </c>
      <c r="I4027" s="12">
        <f>SUM(I4028:I4034)</f>
        <v>119600</v>
      </c>
      <c r="J4027" s="12">
        <f t="shared" si="10571"/>
        <v>117651</v>
      </c>
      <c r="K4027" s="12">
        <f t="shared" ref="K4027" si="10606">SUM(K4028:K4034)</f>
        <v>95651</v>
      </c>
      <c r="L4027" s="12">
        <f t="shared" si="10574"/>
        <v>22000</v>
      </c>
      <c r="M4027" s="12">
        <f t="shared" ref="M4027:Q4027" si="10607">SUM(M4028:M4034)</f>
        <v>22000</v>
      </c>
      <c r="N4027" s="12">
        <f t="shared" si="10607"/>
        <v>0</v>
      </c>
      <c r="O4027" s="12">
        <f t="shared" si="10607"/>
        <v>0</v>
      </c>
      <c r="P4027" s="12">
        <f t="shared" si="10607"/>
        <v>0</v>
      </c>
      <c r="Q4027" s="12">
        <f t="shared" si="10607"/>
        <v>0</v>
      </c>
      <c r="R4027" s="12">
        <f t="shared" ref="R4027:AG4027" si="10608">SUM(R4028:R4034)</f>
        <v>15000</v>
      </c>
      <c r="S4027" s="12">
        <f t="shared" si="10608"/>
        <v>0</v>
      </c>
      <c r="T4027" s="12">
        <f t="shared" si="10608"/>
        <v>0</v>
      </c>
      <c r="U4027" s="12">
        <f t="shared" si="10608"/>
        <v>0</v>
      </c>
      <c r="V4027" s="12">
        <f t="shared" si="10608"/>
        <v>0</v>
      </c>
      <c r="W4027" s="12">
        <f t="shared" si="10608"/>
        <v>0</v>
      </c>
      <c r="X4027" s="12">
        <f t="shared" si="10608"/>
        <v>15000</v>
      </c>
      <c r="Y4027" s="12">
        <f t="shared" si="10608"/>
        <v>0</v>
      </c>
      <c r="Z4027" s="12">
        <f t="shared" si="10608"/>
        <v>0</v>
      </c>
      <c r="AA4027" s="12">
        <f t="shared" si="10608"/>
        <v>2700</v>
      </c>
      <c r="AB4027" s="12">
        <f t="shared" si="10608"/>
        <v>1000</v>
      </c>
      <c r="AC4027" s="12">
        <f t="shared" si="10608"/>
        <v>500</v>
      </c>
      <c r="AD4027" s="12">
        <f t="shared" si="10608"/>
        <v>0</v>
      </c>
      <c r="AE4027" s="12">
        <f t="shared" si="10608"/>
        <v>0</v>
      </c>
      <c r="AF4027" s="12">
        <f t="shared" si="10608"/>
        <v>0</v>
      </c>
      <c r="AG4027" s="12">
        <f t="shared" si="10608"/>
        <v>1960</v>
      </c>
      <c r="AH4027" s="12">
        <v>6160</v>
      </c>
      <c r="AI4027" s="12">
        <v>8840</v>
      </c>
      <c r="AJ4027" s="12">
        <f t="shared" ref="AJ4027:AY4027" si="10609">SUM(AJ4028:AJ4034)</f>
        <v>0</v>
      </c>
      <c r="AK4027" s="12">
        <f t="shared" si="10609"/>
        <v>0</v>
      </c>
      <c r="AL4027" s="12">
        <f t="shared" si="10609"/>
        <v>0</v>
      </c>
      <c r="AM4027" s="12">
        <f t="shared" si="10609"/>
        <v>0</v>
      </c>
      <c r="AN4027" s="12">
        <f t="shared" si="10609"/>
        <v>0</v>
      </c>
      <c r="AO4027" s="12">
        <f t="shared" si="10609"/>
        <v>0</v>
      </c>
      <c r="AP4027" s="12">
        <f t="shared" si="10609"/>
        <v>0</v>
      </c>
      <c r="AQ4027" s="12">
        <f t="shared" si="10609"/>
        <v>0</v>
      </c>
      <c r="AR4027" s="12">
        <f t="shared" si="10609"/>
        <v>0</v>
      </c>
      <c r="AS4027" s="12">
        <f t="shared" si="10609"/>
        <v>0</v>
      </c>
      <c r="AT4027" s="12">
        <f t="shared" si="10609"/>
        <v>0</v>
      </c>
      <c r="AU4027" s="12">
        <f t="shared" si="10609"/>
        <v>0</v>
      </c>
      <c r="AV4027" s="12">
        <f t="shared" si="10609"/>
        <v>0</v>
      </c>
      <c r="AW4027" s="12">
        <f t="shared" si="10609"/>
        <v>0</v>
      </c>
      <c r="AX4027" s="12">
        <f t="shared" si="10609"/>
        <v>0</v>
      </c>
      <c r="AY4027" s="12">
        <f t="shared" si="10609"/>
        <v>0</v>
      </c>
      <c r="AZ4027" s="12">
        <v>0</v>
      </c>
      <c r="BA4027" s="12">
        <v>0</v>
      </c>
      <c r="BB4027" s="12">
        <f t="shared" ref="BB4027:BQ4027" si="10610">SUM(BB4028:BB4034)</f>
        <v>0</v>
      </c>
      <c r="BC4027" s="12">
        <f t="shared" si="10610"/>
        <v>0</v>
      </c>
      <c r="BD4027" s="12">
        <f t="shared" si="10610"/>
        <v>0</v>
      </c>
      <c r="BE4027" s="12">
        <f t="shared" si="10610"/>
        <v>0</v>
      </c>
      <c r="BF4027" s="12">
        <f t="shared" si="10610"/>
        <v>0</v>
      </c>
      <c r="BG4027" s="12">
        <f t="shared" si="10610"/>
        <v>0</v>
      </c>
      <c r="BH4027" s="12">
        <f t="shared" si="10610"/>
        <v>0</v>
      </c>
      <c r="BI4027" s="12">
        <f t="shared" si="10610"/>
        <v>0</v>
      </c>
      <c r="BJ4027" s="12">
        <f t="shared" si="10610"/>
        <v>0</v>
      </c>
      <c r="BK4027" s="12">
        <f t="shared" si="10610"/>
        <v>0</v>
      </c>
      <c r="BL4027" s="12">
        <f t="shared" si="10610"/>
        <v>0</v>
      </c>
      <c r="BM4027" s="12">
        <f t="shared" si="10610"/>
        <v>0</v>
      </c>
      <c r="BN4027" s="12">
        <f t="shared" si="10610"/>
        <v>0</v>
      </c>
      <c r="BO4027" s="12">
        <f t="shared" si="10610"/>
        <v>0</v>
      </c>
      <c r="BP4027" s="12">
        <f t="shared" si="10610"/>
        <v>0</v>
      </c>
      <c r="BQ4027" s="12">
        <f t="shared" si="10610"/>
        <v>0</v>
      </c>
      <c r="BR4027" s="12">
        <v>0</v>
      </c>
      <c r="BS4027" s="12">
        <v>0</v>
      </c>
      <c r="BT4027" s="12">
        <f t="shared" ref="BT4027:BZ4027" si="10611">SUM(BT4028:BT4034)</f>
        <v>125834</v>
      </c>
      <c r="BU4027" s="12">
        <f t="shared" si="10611"/>
        <v>110834</v>
      </c>
      <c r="BV4027" s="12">
        <f t="shared" si="10611"/>
        <v>73500</v>
      </c>
      <c r="BW4027" s="12">
        <f t="shared" si="10611"/>
        <v>16734</v>
      </c>
      <c r="BX4027" s="12">
        <f t="shared" si="10611"/>
        <v>6166</v>
      </c>
      <c r="BY4027" s="12">
        <f t="shared" si="10611"/>
        <v>3368</v>
      </c>
      <c r="BZ4027" s="12">
        <f t="shared" si="10611"/>
        <v>7200</v>
      </c>
      <c r="CA4027" s="12">
        <f t="shared" si="10572"/>
        <v>90234</v>
      </c>
      <c r="CB4027" s="124">
        <f t="shared" si="10583"/>
        <v>81.413645632206723</v>
      </c>
    </row>
    <row r="4028" spans="1:80" x14ac:dyDescent="0.25">
      <c r="A4028" s="4" t="s">
        <v>928</v>
      </c>
      <c r="B4028" s="4" t="s">
        <v>88</v>
      </c>
      <c r="C4028" s="4" t="s">
        <v>1653</v>
      </c>
      <c r="D4028" s="79" t="s">
        <v>1654</v>
      </c>
      <c r="E4028" s="89">
        <v>6131</v>
      </c>
      <c r="F4028" s="79"/>
      <c r="G4028" s="75" t="s">
        <v>1906</v>
      </c>
      <c r="H4028" s="13" t="s">
        <v>49</v>
      </c>
      <c r="I4028" s="14">
        <v>500</v>
      </c>
      <c r="J4028" s="14">
        <f t="shared" si="10571"/>
        <v>1000</v>
      </c>
      <c r="K4028" s="14">
        <v>1000</v>
      </c>
      <c r="L4028" s="14">
        <f t="shared" si="10574"/>
        <v>0</v>
      </c>
      <c r="M4028" s="14">
        <v>0</v>
      </c>
      <c r="N4028" s="14">
        <v>0</v>
      </c>
      <c r="O4028" s="14">
        <v>0</v>
      </c>
      <c r="P4028" s="14">
        <v>0</v>
      </c>
      <c r="Q4028" s="14">
        <v>0</v>
      </c>
      <c r="R4028" s="14">
        <v>0</v>
      </c>
      <c r="S4028" s="14"/>
      <c r="T4028" s="14"/>
      <c r="U4028" s="14"/>
      <c r="V4028" s="14"/>
      <c r="W4028" s="14"/>
      <c r="X4028" s="14">
        <f t="shared" si="10514"/>
        <v>0</v>
      </c>
      <c r="Y4028" s="14"/>
      <c r="Z4028" s="14"/>
      <c r="AA4028" s="14"/>
      <c r="AB4028" s="14"/>
      <c r="AC4028" s="14"/>
      <c r="AD4028" s="14"/>
      <c r="AE4028" s="14"/>
      <c r="AF4028" s="14"/>
      <c r="AG4028" s="14"/>
      <c r="AH4028" s="14">
        <v>0</v>
      </c>
      <c r="AI4028" s="14">
        <v>0</v>
      </c>
      <c r="AJ4028" s="14">
        <v>0</v>
      </c>
      <c r="AK4028" s="14"/>
      <c r="AL4028" s="14"/>
      <c r="AM4028" s="14"/>
      <c r="AN4028" s="14"/>
      <c r="AO4028" s="14"/>
      <c r="AP4028" s="14">
        <f t="shared" si="10515"/>
        <v>0</v>
      </c>
      <c r="AQ4028" s="14"/>
      <c r="AR4028" s="14"/>
      <c r="AS4028" s="14"/>
      <c r="AT4028" s="14"/>
      <c r="AU4028" s="14"/>
      <c r="AV4028" s="14"/>
      <c r="AW4028" s="14"/>
      <c r="AX4028" s="14"/>
      <c r="AY4028" s="14"/>
      <c r="AZ4028" s="14">
        <v>0</v>
      </c>
      <c r="BA4028" s="14">
        <v>0</v>
      </c>
      <c r="BB4028" s="14">
        <v>0</v>
      </c>
      <c r="BC4028" s="14"/>
      <c r="BD4028" s="14"/>
      <c r="BE4028" s="14"/>
      <c r="BF4028" s="14"/>
      <c r="BG4028" s="14"/>
      <c r="BH4028" s="14">
        <f t="shared" si="10516"/>
        <v>0</v>
      </c>
      <c r="BI4028" s="14"/>
      <c r="BJ4028" s="14"/>
      <c r="BK4028" s="14"/>
      <c r="BL4028" s="14"/>
      <c r="BM4028" s="14"/>
      <c r="BN4028" s="14"/>
      <c r="BO4028" s="14"/>
      <c r="BP4028" s="14"/>
      <c r="BQ4028" s="14"/>
      <c r="BR4028" s="14">
        <v>0</v>
      </c>
      <c r="BS4028" s="14">
        <v>0</v>
      </c>
      <c r="BT4028" s="14">
        <v>1000</v>
      </c>
      <c r="BU4028" s="14">
        <v>1000</v>
      </c>
      <c r="BV4028" s="14">
        <v>500</v>
      </c>
      <c r="BW4028" s="14">
        <f t="shared" si="10507"/>
        <v>500</v>
      </c>
      <c r="BX4028" s="14">
        <v>500</v>
      </c>
      <c r="BY4028" s="14"/>
      <c r="BZ4028" s="14"/>
      <c r="CA4028" s="14">
        <f t="shared" si="10572"/>
        <v>1000</v>
      </c>
      <c r="CB4028" s="122">
        <f t="shared" si="10583"/>
        <v>100</v>
      </c>
    </row>
    <row r="4029" spans="1:80" x14ac:dyDescent="0.25">
      <c r="A4029" s="4" t="s">
        <v>928</v>
      </c>
      <c r="B4029" s="4" t="s">
        <v>88</v>
      </c>
      <c r="C4029" s="4" t="s">
        <v>1653</v>
      </c>
      <c r="D4029" s="79" t="s">
        <v>1654</v>
      </c>
      <c r="E4029" s="89">
        <v>6132</v>
      </c>
      <c r="F4029" s="79"/>
      <c r="G4029" s="75" t="s">
        <v>1906</v>
      </c>
      <c r="H4029" s="13" t="s">
        <v>196</v>
      </c>
      <c r="I4029" s="14">
        <v>40000</v>
      </c>
      <c r="J4029" s="14">
        <f t="shared" si="10571"/>
        <v>40000</v>
      </c>
      <c r="K4029" s="14">
        <v>40000</v>
      </c>
      <c r="L4029" s="14">
        <f t="shared" si="10574"/>
        <v>0</v>
      </c>
      <c r="M4029" s="14">
        <v>0</v>
      </c>
      <c r="N4029" s="14">
        <v>0</v>
      </c>
      <c r="O4029" s="14">
        <v>0</v>
      </c>
      <c r="P4029" s="14">
        <v>0</v>
      </c>
      <c r="Q4029" s="14">
        <v>0</v>
      </c>
      <c r="R4029" s="14">
        <v>0</v>
      </c>
      <c r="S4029" s="14"/>
      <c r="T4029" s="14"/>
      <c r="U4029" s="14"/>
      <c r="V4029" s="14"/>
      <c r="W4029" s="14"/>
      <c r="X4029" s="14">
        <f t="shared" si="10514"/>
        <v>0</v>
      </c>
      <c r="Y4029" s="14"/>
      <c r="Z4029" s="14"/>
      <c r="AA4029" s="14"/>
      <c r="AB4029" s="14"/>
      <c r="AC4029" s="14"/>
      <c r="AD4029" s="14"/>
      <c r="AE4029" s="14"/>
      <c r="AF4029" s="14"/>
      <c r="AG4029" s="14"/>
      <c r="AH4029" s="14">
        <v>0</v>
      </c>
      <c r="AI4029" s="14">
        <v>0</v>
      </c>
      <c r="AJ4029" s="14">
        <v>0</v>
      </c>
      <c r="AK4029" s="14"/>
      <c r="AL4029" s="14"/>
      <c r="AM4029" s="14"/>
      <c r="AN4029" s="14"/>
      <c r="AO4029" s="14"/>
      <c r="AP4029" s="14">
        <f t="shared" si="10515"/>
        <v>0</v>
      </c>
      <c r="AQ4029" s="14"/>
      <c r="AR4029" s="14"/>
      <c r="AS4029" s="14"/>
      <c r="AT4029" s="14"/>
      <c r="AU4029" s="14"/>
      <c r="AV4029" s="14"/>
      <c r="AW4029" s="14"/>
      <c r="AX4029" s="14"/>
      <c r="AY4029" s="14"/>
      <c r="AZ4029" s="14">
        <v>0</v>
      </c>
      <c r="BA4029" s="14">
        <v>0</v>
      </c>
      <c r="BB4029" s="14">
        <v>0</v>
      </c>
      <c r="BC4029" s="14"/>
      <c r="BD4029" s="14"/>
      <c r="BE4029" s="14"/>
      <c r="BF4029" s="14"/>
      <c r="BG4029" s="14"/>
      <c r="BH4029" s="14">
        <f t="shared" si="10516"/>
        <v>0</v>
      </c>
      <c r="BI4029" s="14"/>
      <c r="BJ4029" s="14"/>
      <c r="BK4029" s="14"/>
      <c r="BL4029" s="14"/>
      <c r="BM4029" s="14"/>
      <c r="BN4029" s="14"/>
      <c r="BO4029" s="14"/>
      <c r="BP4029" s="14"/>
      <c r="BQ4029" s="14"/>
      <c r="BR4029" s="14">
        <v>0</v>
      </c>
      <c r="BS4029" s="14">
        <v>0</v>
      </c>
      <c r="BT4029" s="14">
        <v>40000</v>
      </c>
      <c r="BU4029" s="14">
        <v>40000</v>
      </c>
      <c r="BV4029" s="14">
        <v>30000</v>
      </c>
      <c r="BW4029" s="14">
        <f t="shared" si="10507"/>
        <v>5000</v>
      </c>
      <c r="BX4029" s="14">
        <v>0</v>
      </c>
      <c r="BY4029" s="14">
        <v>0</v>
      </c>
      <c r="BZ4029" s="14">
        <v>5000</v>
      </c>
      <c r="CA4029" s="14">
        <f t="shared" si="10572"/>
        <v>35000</v>
      </c>
      <c r="CB4029" s="122">
        <f t="shared" si="10583"/>
        <v>87.5</v>
      </c>
    </row>
    <row r="4030" spans="1:80" x14ac:dyDescent="0.25">
      <c r="A4030" s="4" t="s">
        <v>928</v>
      </c>
      <c r="B4030" s="4" t="s">
        <v>88</v>
      </c>
      <c r="C4030" s="4" t="s">
        <v>1653</v>
      </c>
      <c r="D4030" s="79" t="s">
        <v>1654</v>
      </c>
      <c r="E4030" s="89">
        <v>6133</v>
      </c>
      <c r="F4030" s="79"/>
      <c r="G4030" s="75" t="s">
        <v>1906</v>
      </c>
      <c r="H4030" s="13" t="s">
        <v>198</v>
      </c>
      <c r="I4030" s="14">
        <v>9000</v>
      </c>
      <c r="J4030" s="14">
        <f t="shared" si="10571"/>
        <v>9000</v>
      </c>
      <c r="K4030" s="14">
        <v>9000</v>
      </c>
      <c r="L4030" s="14">
        <f t="shared" si="10574"/>
        <v>0</v>
      </c>
      <c r="M4030" s="14">
        <v>0</v>
      </c>
      <c r="N4030" s="14">
        <v>0</v>
      </c>
      <c r="O4030" s="14">
        <v>0</v>
      </c>
      <c r="P4030" s="14">
        <v>0</v>
      </c>
      <c r="Q4030" s="14">
        <v>0</v>
      </c>
      <c r="R4030" s="14">
        <v>0</v>
      </c>
      <c r="S4030" s="14"/>
      <c r="T4030" s="14"/>
      <c r="U4030" s="14"/>
      <c r="V4030" s="14"/>
      <c r="W4030" s="14"/>
      <c r="X4030" s="14">
        <f t="shared" si="10514"/>
        <v>0</v>
      </c>
      <c r="Y4030" s="14"/>
      <c r="Z4030" s="14"/>
      <c r="AA4030" s="14"/>
      <c r="AB4030" s="14"/>
      <c r="AC4030" s="14"/>
      <c r="AD4030" s="14"/>
      <c r="AE4030" s="14"/>
      <c r="AF4030" s="14"/>
      <c r="AG4030" s="14"/>
      <c r="AH4030" s="14">
        <v>0</v>
      </c>
      <c r="AI4030" s="14">
        <v>0</v>
      </c>
      <c r="AJ4030" s="14">
        <v>0</v>
      </c>
      <c r="AK4030" s="14"/>
      <c r="AL4030" s="14"/>
      <c r="AM4030" s="14"/>
      <c r="AN4030" s="14"/>
      <c r="AO4030" s="14"/>
      <c r="AP4030" s="14">
        <f t="shared" si="10515"/>
        <v>0</v>
      </c>
      <c r="AQ4030" s="14"/>
      <c r="AR4030" s="14"/>
      <c r="AS4030" s="14"/>
      <c r="AT4030" s="14"/>
      <c r="AU4030" s="14"/>
      <c r="AV4030" s="14"/>
      <c r="AW4030" s="14"/>
      <c r="AX4030" s="14"/>
      <c r="AY4030" s="14"/>
      <c r="AZ4030" s="14">
        <v>0</v>
      </c>
      <c r="BA4030" s="14">
        <v>0</v>
      </c>
      <c r="BB4030" s="14">
        <v>0</v>
      </c>
      <c r="BC4030" s="14"/>
      <c r="BD4030" s="14"/>
      <c r="BE4030" s="14"/>
      <c r="BF4030" s="14"/>
      <c r="BG4030" s="14"/>
      <c r="BH4030" s="14">
        <f t="shared" si="10516"/>
        <v>0</v>
      </c>
      <c r="BI4030" s="14"/>
      <c r="BJ4030" s="14"/>
      <c r="BK4030" s="14"/>
      <c r="BL4030" s="14"/>
      <c r="BM4030" s="14"/>
      <c r="BN4030" s="14"/>
      <c r="BO4030" s="14"/>
      <c r="BP4030" s="14"/>
      <c r="BQ4030" s="14"/>
      <c r="BR4030" s="14">
        <v>0</v>
      </c>
      <c r="BS4030" s="14">
        <v>0</v>
      </c>
      <c r="BT4030" s="14">
        <v>9000</v>
      </c>
      <c r="BU4030" s="14">
        <v>9000</v>
      </c>
      <c r="BV4030" s="14">
        <v>6500</v>
      </c>
      <c r="BW4030" s="14">
        <f t="shared" si="10507"/>
        <v>1400</v>
      </c>
      <c r="BX4030" s="14">
        <v>1000</v>
      </c>
      <c r="BY4030" s="14">
        <v>200</v>
      </c>
      <c r="BZ4030" s="14">
        <v>200</v>
      </c>
      <c r="CA4030" s="14">
        <f t="shared" si="10572"/>
        <v>7900</v>
      </c>
      <c r="CB4030" s="122">
        <f t="shared" si="10583"/>
        <v>87.777777777777771</v>
      </c>
    </row>
    <row r="4031" spans="1:80" x14ac:dyDescent="0.25">
      <c r="A4031" s="4" t="s">
        <v>928</v>
      </c>
      <c r="B4031" s="4" t="s">
        <v>88</v>
      </c>
      <c r="C4031" s="4" t="s">
        <v>1653</v>
      </c>
      <c r="D4031" s="79" t="s">
        <v>1654</v>
      </c>
      <c r="E4031" s="89">
        <v>6134</v>
      </c>
      <c r="F4031" s="79"/>
      <c r="G4031" s="75" t="s">
        <v>1906</v>
      </c>
      <c r="H4031" s="13" t="s">
        <v>200</v>
      </c>
      <c r="I4031" s="14">
        <v>30000</v>
      </c>
      <c r="J4031" s="14">
        <f t="shared" si="10571"/>
        <v>35000</v>
      </c>
      <c r="K4031" s="14">
        <v>15000</v>
      </c>
      <c r="L4031" s="14">
        <f t="shared" si="10574"/>
        <v>20000</v>
      </c>
      <c r="M4031" s="14">
        <v>20000</v>
      </c>
      <c r="N4031" s="14">
        <v>0</v>
      </c>
      <c r="O4031" s="14">
        <v>0</v>
      </c>
      <c r="P4031" s="14">
        <v>0</v>
      </c>
      <c r="Q4031" s="14">
        <v>0</v>
      </c>
      <c r="R4031" s="14">
        <v>15000</v>
      </c>
      <c r="S4031" s="14"/>
      <c r="T4031" s="14"/>
      <c r="U4031" s="14"/>
      <c r="V4031" s="14"/>
      <c r="W4031" s="14"/>
      <c r="X4031" s="14">
        <f t="shared" si="10514"/>
        <v>15000</v>
      </c>
      <c r="Y4031" s="14"/>
      <c r="Z4031" s="14"/>
      <c r="AA4031" s="14">
        <f>1500+1200</f>
        <v>2700</v>
      </c>
      <c r="AB4031" s="14">
        <v>1000</v>
      </c>
      <c r="AC4031" s="14">
        <v>500</v>
      </c>
      <c r="AD4031" s="14"/>
      <c r="AE4031" s="14"/>
      <c r="AF4031" s="14"/>
      <c r="AG4031" s="14">
        <v>1960</v>
      </c>
      <c r="AH4031" s="14">
        <v>6160</v>
      </c>
      <c r="AI4031" s="14">
        <v>8840</v>
      </c>
      <c r="AJ4031" s="14">
        <v>0</v>
      </c>
      <c r="AK4031" s="14"/>
      <c r="AL4031" s="14"/>
      <c r="AM4031" s="14"/>
      <c r="AN4031" s="14"/>
      <c r="AO4031" s="14"/>
      <c r="AP4031" s="14">
        <f t="shared" si="10515"/>
        <v>0</v>
      </c>
      <c r="AQ4031" s="14"/>
      <c r="AR4031" s="14"/>
      <c r="AS4031" s="14"/>
      <c r="AT4031" s="14"/>
      <c r="AU4031" s="14"/>
      <c r="AV4031" s="14"/>
      <c r="AW4031" s="14"/>
      <c r="AX4031" s="14"/>
      <c r="AY4031" s="14"/>
      <c r="AZ4031" s="14">
        <v>0</v>
      </c>
      <c r="BA4031" s="14">
        <v>0</v>
      </c>
      <c r="BB4031" s="14">
        <v>0</v>
      </c>
      <c r="BC4031" s="14"/>
      <c r="BD4031" s="14"/>
      <c r="BE4031" s="14"/>
      <c r="BF4031" s="14"/>
      <c r="BG4031" s="14"/>
      <c r="BH4031" s="14">
        <f t="shared" si="10516"/>
        <v>0</v>
      </c>
      <c r="BI4031" s="14"/>
      <c r="BJ4031" s="14"/>
      <c r="BK4031" s="14"/>
      <c r="BL4031" s="14"/>
      <c r="BM4031" s="14"/>
      <c r="BN4031" s="14"/>
      <c r="BO4031" s="14"/>
      <c r="BP4031" s="14"/>
      <c r="BQ4031" s="14"/>
      <c r="BR4031" s="14">
        <v>0</v>
      </c>
      <c r="BS4031" s="14">
        <v>0</v>
      </c>
      <c r="BT4031" s="14">
        <v>45000</v>
      </c>
      <c r="BU4031" s="14">
        <v>30000</v>
      </c>
      <c r="BV4031" s="14">
        <v>16000</v>
      </c>
      <c r="BW4031" s="14">
        <f t="shared" si="10507"/>
        <v>6000</v>
      </c>
      <c r="BX4031" s="14">
        <v>2000</v>
      </c>
      <c r="BY4031" s="14">
        <v>2000</v>
      </c>
      <c r="BZ4031" s="14">
        <v>2000</v>
      </c>
      <c r="CA4031" s="14">
        <f t="shared" si="10572"/>
        <v>22000</v>
      </c>
      <c r="CB4031" s="122">
        <f t="shared" si="10583"/>
        <v>73.333333333333329</v>
      </c>
    </row>
    <row r="4032" spans="1:80" x14ac:dyDescent="0.25">
      <c r="A4032" s="4" t="s">
        <v>928</v>
      </c>
      <c r="B4032" s="4" t="s">
        <v>88</v>
      </c>
      <c r="C4032" s="4" t="s">
        <v>1653</v>
      </c>
      <c r="D4032" s="79" t="s">
        <v>1654</v>
      </c>
      <c r="E4032" s="89">
        <v>6135</v>
      </c>
      <c r="F4032" s="79"/>
      <c r="G4032" s="75" t="s">
        <v>1906</v>
      </c>
      <c r="H4032" s="13" t="s">
        <v>201</v>
      </c>
      <c r="I4032" s="14">
        <v>500</v>
      </c>
      <c r="J4032" s="14">
        <f t="shared" si="10571"/>
        <v>500</v>
      </c>
      <c r="K4032" s="14">
        <v>500</v>
      </c>
      <c r="L4032" s="14">
        <f t="shared" si="10574"/>
        <v>0</v>
      </c>
      <c r="M4032" s="14">
        <v>0</v>
      </c>
      <c r="N4032" s="14">
        <v>0</v>
      </c>
      <c r="O4032" s="14">
        <v>0</v>
      </c>
      <c r="P4032" s="14">
        <v>0</v>
      </c>
      <c r="Q4032" s="14">
        <v>0</v>
      </c>
      <c r="R4032" s="14">
        <v>0</v>
      </c>
      <c r="S4032" s="14"/>
      <c r="T4032" s="14"/>
      <c r="U4032" s="14"/>
      <c r="V4032" s="14"/>
      <c r="W4032" s="14"/>
      <c r="X4032" s="14">
        <f t="shared" si="10514"/>
        <v>0</v>
      </c>
      <c r="Y4032" s="14"/>
      <c r="Z4032" s="14"/>
      <c r="AA4032" s="14"/>
      <c r="AB4032" s="14"/>
      <c r="AC4032" s="14"/>
      <c r="AD4032" s="14"/>
      <c r="AE4032" s="14"/>
      <c r="AF4032" s="14"/>
      <c r="AG4032" s="14"/>
      <c r="AH4032" s="14">
        <v>0</v>
      </c>
      <c r="AI4032" s="14">
        <v>0</v>
      </c>
      <c r="AJ4032" s="14">
        <v>0</v>
      </c>
      <c r="AK4032" s="14"/>
      <c r="AL4032" s="14"/>
      <c r="AM4032" s="14"/>
      <c r="AN4032" s="14"/>
      <c r="AO4032" s="14"/>
      <c r="AP4032" s="14">
        <f t="shared" si="10515"/>
        <v>0</v>
      </c>
      <c r="AQ4032" s="14"/>
      <c r="AR4032" s="14"/>
      <c r="AS4032" s="14"/>
      <c r="AT4032" s="14"/>
      <c r="AU4032" s="14"/>
      <c r="AV4032" s="14"/>
      <c r="AW4032" s="14"/>
      <c r="AX4032" s="14"/>
      <c r="AY4032" s="14"/>
      <c r="AZ4032" s="14">
        <v>0</v>
      </c>
      <c r="BA4032" s="14">
        <v>0</v>
      </c>
      <c r="BB4032" s="14">
        <v>0</v>
      </c>
      <c r="BC4032" s="14"/>
      <c r="BD4032" s="14"/>
      <c r="BE4032" s="14"/>
      <c r="BF4032" s="14"/>
      <c r="BG4032" s="14"/>
      <c r="BH4032" s="14">
        <f t="shared" si="10516"/>
        <v>0</v>
      </c>
      <c r="BI4032" s="14"/>
      <c r="BJ4032" s="14"/>
      <c r="BK4032" s="14"/>
      <c r="BL4032" s="14"/>
      <c r="BM4032" s="14"/>
      <c r="BN4032" s="14"/>
      <c r="BO4032" s="14"/>
      <c r="BP4032" s="14"/>
      <c r="BQ4032" s="14"/>
      <c r="BR4032" s="14">
        <v>0</v>
      </c>
      <c r="BS4032" s="14">
        <v>0</v>
      </c>
      <c r="BT4032" s="14">
        <v>500</v>
      </c>
      <c r="BU4032" s="14">
        <v>500</v>
      </c>
      <c r="BV4032" s="14">
        <v>500</v>
      </c>
      <c r="BW4032" s="14">
        <f t="shared" si="10507"/>
        <v>0</v>
      </c>
      <c r="BX4032" s="14"/>
      <c r="BY4032" s="14"/>
      <c r="BZ4032" s="14"/>
      <c r="CA4032" s="14">
        <f t="shared" si="10572"/>
        <v>500</v>
      </c>
      <c r="CB4032" s="122">
        <f t="shared" si="10583"/>
        <v>100</v>
      </c>
    </row>
    <row r="4033" spans="1:80" x14ac:dyDescent="0.25">
      <c r="A4033" s="4" t="s">
        <v>928</v>
      </c>
      <c r="B4033" s="4" t="s">
        <v>88</v>
      </c>
      <c r="C4033" s="4" t="s">
        <v>1653</v>
      </c>
      <c r="D4033" s="79" t="s">
        <v>1654</v>
      </c>
      <c r="E4033" s="89">
        <v>6137</v>
      </c>
      <c r="F4033" s="79"/>
      <c r="G4033" s="75" t="s">
        <v>1906</v>
      </c>
      <c r="H4033" s="13" t="s">
        <v>204</v>
      </c>
      <c r="I4033" s="14">
        <v>12000</v>
      </c>
      <c r="J4033" s="14">
        <f t="shared" si="10571"/>
        <v>12000</v>
      </c>
      <c r="K4033" s="14">
        <v>10000</v>
      </c>
      <c r="L4033" s="14">
        <f t="shared" si="10574"/>
        <v>2000</v>
      </c>
      <c r="M4033" s="14">
        <v>2000</v>
      </c>
      <c r="N4033" s="14">
        <v>0</v>
      </c>
      <c r="O4033" s="14">
        <v>0</v>
      </c>
      <c r="P4033" s="14">
        <v>0</v>
      </c>
      <c r="Q4033" s="14">
        <v>0</v>
      </c>
      <c r="R4033" s="14">
        <v>0</v>
      </c>
      <c r="S4033" s="14"/>
      <c r="T4033" s="14"/>
      <c r="U4033" s="14"/>
      <c r="V4033" s="14"/>
      <c r="W4033" s="14"/>
      <c r="X4033" s="14">
        <f t="shared" si="10514"/>
        <v>0</v>
      </c>
      <c r="Y4033" s="14"/>
      <c r="Z4033" s="14"/>
      <c r="AA4033" s="14"/>
      <c r="AB4033" s="14"/>
      <c r="AC4033" s="14"/>
      <c r="AD4033" s="14"/>
      <c r="AE4033" s="14"/>
      <c r="AF4033" s="14"/>
      <c r="AG4033" s="14"/>
      <c r="AH4033" s="14">
        <v>0</v>
      </c>
      <c r="AI4033" s="14">
        <v>0</v>
      </c>
      <c r="AJ4033" s="14">
        <v>0</v>
      </c>
      <c r="AK4033" s="14"/>
      <c r="AL4033" s="14"/>
      <c r="AM4033" s="14"/>
      <c r="AN4033" s="14"/>
      <c r="AO4033" s="14"/>
      <c r="AP4033" s="14">
        <f t="shared" si="10515"/>
        <v>0</v>
      </c>
      <c r="AQ4033" s="14"/>
      <c r="AR4033" s="14"/>
      <c r="AS4033" s="14"/>
      <c r="AT4033" s="14"/>
      <c r="AU4033" s="14"/>
      <c r="AV4033" s="14"/>
      <c r="AW4033" s="14"/>
      <c r="AX4033" s="14"/>
      <c r="AY4033" s="14"/>
      <c r="AZ4033" s="14">
        <v>0</v>
      </c>
      <c r="BA4033" s="14">
        <v>0</v>
      </c>
      <c r="BB4033" s="14">
        <v>0</v>
      </c>
      <c r="BC4033" s="14"/>
      <c r="BD4033" s="14"/>
      <c r="BE4033" s="14"/>
      <c r="BF4033" s="14"/>
      <c r="BG4033" s="14"/>
      <c r="BH4033" s="14">
        <f t="shared" si="10516"/>
        <v>0</v>
      </c>
      <c r="BI4033" s="14"/>
      <c r="BJ4033" s="14"/>
      <c r="BK4033" s="14"/>
      <c r="BL4033" s="14"/>
      <c r="BM4033" s="14"/>
      <c r="BN4033" s="14"/>
      <c r="BO4033" s="14"/>
      <c r="BP4033" s="14"/>
      <c r="BQ4033" s="14"/>
      <c r="BR4033" s="14">
        <v>0</v>
      </c>
      <c r="BS4033" s="14">
        <v>0</v>
      </c>
      <c r="BT4033" s="14">
        <v>10000</v>
      </c>
      <c r="BU4033" s="14">
        <v>10000</v>
      </c>
      <c r="BV4033" s="14">
        <v>8000</v>
      </c>
      <c r="BW4033" s="14">
        <f t="shared" si="10507"/>
        <v>1000</v>
      </c>
      <c r="BX4033" s="14">
        <v>1000</v>
      </c>
      <c r="BY4033" s="14"/>
      <c r="BZ4033" s="14">
        <v>0</v>
      </c>
      <c r="CA4033" s="14">
        <f t="shared" si="10572"/>
        <v>9000</v>
      </c>
      <c r="CB4033" s="122">
        <f t="shared" si="10583"/>
        <v>90</v>
      </c>
    </row>
    <row r="4034" spans="1:80" x14ac:dyDescent="0.25">
      <c r="A4034" s="1" t="s">
        <v>928</v>
      </c>
      <c r="B4034" s="1" t="s">
        <v>88</v>
      </c>
      <c r="C4034" s="1" t="s">
        <v>1653</v>
      </c>
      <c r="D4034" s="82" t="s">
        <v>1654</v>
      </c>
      <c r="E4034" s="82" t="s">
        <v>50</v>
      </c>
      <c r="F4034" s="79" t="s">
        <v>1</v>
      </c>
      <c r="G4034" s="13" t="s">
        <v>1</v>
      </c>
      <c r="H4034" s="2" t="s">
        <v>51</v>
      </c>
      <c r="I4034" s="12">
        <f>SUM(I4035:I4036)</f>
        <v>27600</v>
      </c>
      <c r="J4034" s="12">
        <f t="shared" si="10571"/>
        <v>20151</v>
      </c>
      <c r="K4034" s="12">
        <f t="shared" ref="K4034" si="10612">SUM(K4035:K4036)</f>
        <v>20151</v>
      </c>
      <c r="L4034" s="12">
        <f t="shared" si="10574"/>
        <v>0</v>
      </c>
      <c r="M4034" s="12">
        <f t="shared" ref="M4034:Q4034" si="10613">SUM(M4035:M4036)</f>
        <v>0</v>
      </c>
      <c r="N4034" s="12">
        <f t="shared" si="10613"/>
        <v>0</v>
      </c>
      <c r="O4034" s="12">
        <f t="shared" si="10613"/>
        <v>0</v>
      </c>
      <c r="P4034" s="12">
        <f t="shared" si="10613"/>
        <v>0</v>
      </c>
      <c r="Q4034" s="12">
        <f t="shared" si="10613"/>
        <v>0</v>
      </c>
      <c r="R4034" s="12">
        <f t="shared" ref="R4034:AG4034" si="10614">SUM(R4035:R4036)</f>
        <v>0</v>
      </c>
      <c r="S4034" s="12">
        <f t="shared" si="10614"/>
        <v>0</v>
      </c>
      <c r="T4034" s="12">
        <f t="shared" si="10614"/>
        <v>0</v>
      </c>
      <c r="U4034" s="12">
        <f t="shared" si="10614"/>
        <v>0</v>
      </c>
      <c r="V4034" s="12">
        <f t="shared" si="10614"/>
        <v>0</v>
      </c>
      <c r="W4034" s="12">
        <f t="shared" si="10614"/>
        <v>0</v>
      </c>
      <c r="X4034" s="12">
        <f t="shared" si="10614"/>
        <v>0</v>
      </c>
      <c r="Y4034" s="12">
        <f t="shared" si="10614"/>
        <v>0</v>
      </c>
      <c r="Z4034" s="12">
        <f t="shared" si="10614"/>
        <v>0</v>
      </c>
      <c r="AA4034" s="12">
        <f t="shared" si="10614"/>
        <v>0</v>
      </c>
      <c r="AB4034" s="12">
        <f t="shared" si="10614"/>
        <v>0</v>
      </c>
      <c r="AC4034" s="12">
        <f t="shared" si="10614"/>
        <v>0</v>
      </c>
      <c r="AD4034" s="12">
        <f t="shared" si="10614"/>
        <v>0</v>
      </c>
      <c r="AE4034" s="12">
        <f t="shared" si="10614"/>
        <v>0</v>
      </c>
      <c r="AF4034" s="12">
        <f t="shared" si="10614"/>
        <v>0</v>
      </c>
      <c r="AG4034" s="12">
        <f t="shared" si="10614"/>
        <v>0</v>
      </c>
      <c r="AH4034" s="12">
        <v>0</v>
      </c>
      <c r="AI4034" s="12">
        <v>0</v>
      </c>
      <c r="AJ4034" s="12">
        <f t="shared" ref="AJ4034:AY4034" si="10615">SUM(AJ4035:AJ4036)</f>
        <v>0</v>
      </c>
      <c r="AK4034" s="12">
        <f t="shared" si="10615"/>
        <v>0</v>
      </c>
      <c r="AL4034" s="12">
        <f t="shared" si="10615"/>
        <v>0</v>
      </c>
      <c r="AM4034" s="12">
        <f t="shared" si="10615"/>
        <v>0</v>
      </c>
      <c r="AN4034" s="12">
        <f t="shared" si="10615"/>
        <v>0</v>
      </c>
      <c r="AO4034" s="12">
        <f t="shared" si="10615"/>
        <v>0</v>
      </c>
      <c r="AP4034" s="12">
        <f t="shared" si="10615"/>
        <v>0</v>
      </c>
      <c r="AQ4034" s="12">
        <f t="shared" si="10615"/>
        <v>0</v>
      </c>
      <c r="AR4034" s="12">
        <f t="shared" si="10615"/>
        <v>0</v>
      </c>
      <c r="AS4034" s="12">
        <f t="shared" si="10615"/>
        <v>0</v>
      </c>
      <c r="AT4034" s="12">
        <f t="shared" si="10615"/>
        <v>0</v>
      </c>
      <c r="AU4034" s="12">
        <f t="shared" si="10615"/>
        <v>0</v>
      </c>
      <c r="AV4034" s="12">
        <f t="shared" si="10615"/>
        <v>0</v>
      </c>
      <c r="AW4034" s="12">
        <f t="shared" si="10615"/>
        <v>0</v>
      </c>
      <c r="AX4034" s="12">
        <f t="shared" si="10615"/>
        <v>0</v>
      </c>
      <c r="AY4034" s="12">
        <f t="shared" si="10615"/>
        <v>0</v>
      </c>
      <c r="AZ4034" s="12">
        <v>0</v>
      </c>
      <c r="BA4034" s="12">
        <v>0</v>
      </c>
      <c r="BB4034" s="12">
        <f t="shared" ref="BB4034:BQ4034" si="10616">SUM(BB4035:BB4036)</f>
        <v>0</v>
      </c>
      <c r="BC4034" s="12">
        <f t="shared" si="10616"/>
        <v>0</v>
      </c>
      <c r="BD4034" s="12">
        <f t="shared" si="10616"/>
        <v>0</v>
      </c>
      <c r="BE4034" s="12">
        <f t="shared" si="10616"/>
        <v>0</v>
      </c>
      <c r="BF4034" s="12">
        <f t="shared" si="10616"/>
        <v>0</v>
      </c>
      <c r="BG4034" s="12">
        <f t="shared" si="10616"/>
        <v>0</v>
      </c>
      <c r="BH4034" s="12">
        <f t="shared" si="10616"/>
        <v>0</v>
      </c>
      <c r="BI4034" s="12">
        <f t="shared" si="10616"/>
        <v>0</v>
      </c>
      <c r="BJ4034" s="12">
        <f t="shared" si="10616"/>
        <v>0</v>
      </c>
      <c r="BK4034" s="12">
        <f t="shared" si="10616"/>
        <v>0</v>
      </c>
      <c r="BL4034" s="12">
        <f t="shared" si="10616"/>
        <v>0</v>
      </c>
      <c r="BM4034" s="12">
        <f t="shared" si="10616"/>
        <v>0</v>
      </c>
      <c r="BN4034" s="12">
        <f t="shared" si="10616"/>
        <v>0</v>
      </c>
      <c r="BO4034" s="12">
        <f t="shared" si="10616"/>
        <v>0</v>
      </c>
      <c r="BP4034" s="12">
        <f t="shared" si="10616"/>
        <v>0</v>
      </c>
      <c r="BQ4034" s="12">
        <f t="shared" si="10616"/>
        <v>0</v>
      </c>
      <c r="BR4034" s="12">
        <v>0</v>
      </c>
      <c r="BS4034" s="12">
        <v>0</v>
      </c>
      <c r="BT4034" s="12">
        <f t="shared" ref="BT4034:BZ4034" si="10617">SUM(BT4035:BT4036)</f>
        <v>20334</v>
      </c>
      <c r="BU4034" s="12">
        <f t="shared" si="10617"/>
        <v>20334</v>
      </c>
      <c r="BV4034" s="12">
        <f t="shared" si="10617"/>
        <v>12000</v>
      </c>
      <c r="BW4034" s="12">
        <f t="shared" si="10617"/>
        <v>2834</v>
      </c>
      <c r="BX4034" s="12">
        <f t="shared" si="10617"/>
        <v>1666</v>
      </c>
      <c r="BY4034" s="12">
        <f t="shared" si="10617"/>
        <v>1168</v>
      </c>
      <c r="BZ4034" s="12">
        <f t="shared" si="10617"/>
        <v>0</v>
      </c>
      <c r="CA4034" s="12">
        <f t="shared" si="10572"/>
        <v>14834</v>
      </c>
      <c r="CB4034" s="124">
        <f t="shared" si="10583"/>
        <v>72.951706501426187</v>
      </c>
    </row>
    <row r="4035" spans="1:80" x14ac:dyDescent="0.25">
      <c r="A4035" s="4" t="s">
        <v>928</v>
      </c>
      <c r="B4035" s="4" t="s">
        <v>88</v>
      </c>
      <c r="C4035" s="4" t="s">
        <v>1653</v>
      </c>
      <c r="D4035" s="79" t="s">
        <v>1654</v>
      </c>
      <c r="E4035" s="89">
        <v>6139</v>
      </c>
      <c r="F4035" s="79"/>
      <c r="G4035" s="75" t="s">
        <v>1906</v>
      </c>
      <c r="H4035" s="13" t="s">
        <v>51</v>
      </c>
      <c r="I4035" s="14">
        <v>24500</v>
      </c>
      <c r="J4035" s="14">
        <f t="shared" si="10571"/>
        <v>16500</v>
      </c>
      <c r="K4035" s="14">
        <v>16500</v>
      </c>
      <c r="L4035" s="14">
        <f t="shared" si="10574"/>
        <v>0</v>
      </c>
      <c r="M4035" s="14">
        <v>0</v>
      </c>
      <c r="N4035" s="14">
        <v>0</v>
      </c>
      <c r="O4035" s="14">
        <v>0</v>
      </c>
      <c r="P4035" s="14">
        <v>0</v>
      </c>
      <c r="Q4035" s="14">
        <v>0</v>
      </c>
      <c r="R4035" s="14">
        <v>0</v>
      </c>
      <c r="S4035" s="14"/>
      <c r="T4035" s="14"/>
      <c r="U4035" s="14"/>
      <c r="V4035" s="14"/>
      <c r="W4035" s="14"/>
      <c r="X4035" s="14">
        <f t="shared" si="10514"/>
        <v>0</v>
      </c>
      <c r="Y4035" s="14"/>
      <c r="Z4035" s="14"/>
      <c r="AA4035" s="14"/>
      <c r="AB4035" s="14"/>
      <c r="AC4035" s="14"/>
      <c r="AD4035" s="14"/>
      <c r="AE4035" s="14"/>
      <c r="AF4035" s="14"/>
      <c r="AG4035" s="14"/>
      <c r="AH4035" s="14">
        <v>0</v>
      </c>
      <c r="AI4035" s="14">
        <v>0</v>
      </c>
      <c r="AJ4035" s="14">
        <v>0</v>
      </c>
      <c r="AK4035" s="14"/>
      <c r="AL4035" s="14"/>
      <c r="AM4035" s="14"/>
      <c r="AN4035" s="14"/>
      <c r="AO4035" s="14"/>
      <c r="AP4035" s="14">
        <f t="shared" si="10515"/>
        <v>0</v>
      </c>
      <c r="AQ4035" s="14"/>
      <c r="AR4035" s="14"/>
      <c r="AS4035" s="14"/>
      <c r="AT4035" s="14"/>
      <c r="AU4035" s="14"/>
      <c r="AV4035" s="14"/>
      <c r="AW4035" s="14"/>
      <c r="AX4035" s="14"/>
      <c r="AY4035" s="14"/>
      <c r="AZ4035" s="14">
        <v>0</v>
      </c>
      <c r="BA4035" s="14">
        <v>0</v>
      </c>
      <c r="BB4035" s="14">
        <v>0</v>
      </c>
      <c r="BC4035" s="14"/>
      <c r="BD4035" s="14"/>
      <c r="BE4035" s="14"/>
      <c r="BF4035" s="14"/>
      <c r="BG4035" s="14"/>
      <c r="BH4035" s="14">
        <f t="shared" si="10516"/>
        <v>0</v>
      </c>
      <c r="BI4035" s="14"/>
      <c r="BJ4035" s="14"/>
      <c r="BK4035" s="14"/>
      <c r="BL4035" s="14"/>
      <c r="BM4035" s="14"/>
      <c r="BN4035" s="14"/>
      <c r="BO4035" s="14"/>
      <c r="BP4035" s="14"/>
      <c r="BQ4035" s="14"/>
      <c r="BR4035" s="14">
        <v>0</v>
      </c>
      <c r="BS4035" s="14">
        <v>0</v>
      </c>
      <c r="BT4035" s="14">
        <v>16500</v>
      </c>
      <c r="BU4035" s="14">
        <v>16500</v>
      </c>
      <c r="BV4035" s="14">
        <v>9000</v>
      </c>
      <c r="BW4035" s="14">
        <f t="shared" si="10507"/>
        <v>2000</v>
      </c>
      <c r="BX4035" s="14">
        <v>1000</v>
      </c>
      <c r="BY4035" s="14">
        <v>1000</v>
      </c>
      <c r="BZ4035" s="14"/>
      <c r="CA4035" s="14">
        <f t="shared" si="10572"/>
        <v>11000</v>
      </c>
      <c r="CB4035" s="122">
        <f t="shared" si="10583"/>
        <v>66.666666666666657</v>
      </c>
    </row>
    <row r="4036" spans="1:80" ht="22.5" x14ac:dyDescent="0.25">
      <c r="A4036" s="4" t="s">
        <v>928</v>
      </c>
      <c r="B4036" s="4" t="s">
        <v>88</v>
      </c>
      <c r="C4036" s="4" t="s">
        <v>1653</v>
      </c>
      <c r="D4036" s="79" t="s">
        <v>1654</v>
      </c>
      <c r="E4036" s="89">
        <v>6139</v>
      </c>
      <c r="F4036" s="79" t="s">
        <v>1661</v>
      </c>
      <c r="G4036" s="75" t="s">
        <v>1906</v>
      </c>
      <c r="H4036" s="13" t="s">
        <v>59</v>
      </c>
      <c r="I4036" s="14">
        <v>3100</v>
      </c>
      <c r="J4036" s="14">
        <f t="shared" si="10571"/>
        <v>3651</v>
      </c>
      <c r="K4036" s="14">
        <v>3651</v>
      </c>
      <c r="L4036" s="14">
        <f t="shared" si="10574"/>
        <v>0</v>
      </c>
      <c r="M4036" s="14">
        <v>0</v>
      </c>
      <c r="N4036" s="14">
        <v>0</v>
      </c>
      <c r="O4036" s="14">
        <v>0</v>
      </c>
      <c r="P4036" s="14">
        <v>0</v>
      </c>
      <c r="Q4036" s="14">
        <v>0</v>
      </c>
      <c r="R4036" s="14">
        <v>0</v>
      </c>
      <c r="S4036" s="14"/>
      <c r="T4036" s="14"/>
      <c r="U4036" s="14"/>
      <c r="V4036" s="14"/>
      <c r="W4036" s="14"/>
      <c r="X4036" s="14">
        <f t="shared" si="10514"/>
        <v>0</v>
      </c>
      <c r="Y4036" s="14"/>
      <c r="Z4036" s="14"/>
      <c r="AA4036" s="14"/>
      <c r="AB4036" s="14"/>
      <c r="AC4036" s="14"/>
      <c r="AD4036" s="14"/>
      <c r="AE4036" s="14"/>
      <c r="AF4036" s="14"/>
      <c r="AG4036" s="14"/>
      <c r="AH4036" s="14">
        <v>0</v>
      </c>
      <c r="AI4036" s="14">
        <v>0</v>
      </c>
      <c r="AJ4036" s="14">
        <v>0</v>
      </c>
      <c r="AK4036" s="14"/>
      <c r="AL4036" s="14"/>
      <c r="AM4036" s="14"/>
      <c r="AN4036" s="14"/>
      <c r="AO4036" s="14"/>
      <c r="AP4036" s="14">
        <f t="shared" si="10515"/>
        <v>0</v>
      </c>
      <c r="AQ4036" s="14"/>
      <c r="AR4036" s="14"/>
      <c r="AS4036" s="14"/>
      <c r="AT4036" s="14"/>
      <c r="AU4036" s="14"/>
      <c r="AV4036" s="14"/>
      <c r="AW4036" s="14"/>
      <c r="AX4036" s="14"/>
      <c r="AY4036" s="14"/>
      <c r="AZ4036" s="14">
        <v>0</v>
      </c>
      <c r="BA4036" s="14">
        <v>0</v>
      </c>
      <c r="BB4036" s="14">
        <v>0</v>
      </c>
      <c r="BC4036" s="14"/>
      <c r="BD4036" s="14"/>
      <c r="BE4036" s="14"/>
      <c r="BF4036" s="14"/>
      <c r="BG4036" s="14"/>
      <c r="BH4036" s="14">
        <f t="shared" si="10516"/>
        <v>0</v>
      </c>
      <c r="BI4036" s="14"/>
      <c r="BJ4036" s="14"/>
      <c r="BK4036" s="14"/>
      <c r="BL4036" s="14"/>
      <c r="BM4036" s="14"/>
      <c r="BN4036" s="14"/>
      <c r="BO4036" s="14"/>
      <c r="BP4036" s="14"/>
      <c r="BQ4036" s="14"/>
      <c r="BR4036" s="14">
        <v>0</v>
      </c>
      <c r="BS4036" s="14">
        <v>0</v>
      </c>
      <c r="BT4036" s="14">
        <v>3834</v>
      </c>
      <c r="BU4036" s="14">
        <v>3834</v>
      </c>
      <c r="BV4036" s="14">
        <v>3000</v>
      </c>
      <c r="BW4036" s="14">
        <f t="shared" si="10507"/>
        <v>834</v>
      </c>
      <c r="BX4036" s="14">
        <v>666</v>
      </c>
      <c r="BY4036" s="14">
        <v>168</v>
      </c>
      <c r="BZ4036" s="14">
        <v>0</v>
      </c>
      <c r="CA4036" s="14">
        <f t="shared" si="10572"/>
        <v>3834</v>
      </c>
      <c r="CB4036" s="122">
        <f t="shared" si="10583"/>
        <v>100</v>
      </c>
    </row>
    <row r="4037" spans="1:80" ht="22.5" x14ac:dyDescent="0.25">
      <c r="A4037" s="1" t="s">
        <v>1</v>
      </c>
      <c r="B4037" s="1" t="s">
        <v>1</v>
      </c>
      <c r="C4037" s="1" t="s">
        <v>1</v>
      </c>
      <c r="D4037" s="78" t="s">
        <v>1</v>
      </c>
      <c r="E4037" s="78" t="s">
        <v>1</v>
      </c>
      <c r="F4037" s="78" t="s">
        <v>1</v>
      </c>
      <c r="G4037" s="2" t="s">
        <v>1</v>
      </c>
      <c r="H4037" s="10" t="s">
        <v>66</v>
      </c>
      <c r="I4037" s="11">
        <f>SUM(I4038)</f>
        <v>100</v>
      </c>
      <c r="J4037" s="11">
        <f t="shared" si="10571"/>
        <v>100</v>
      </c>
      <c r="K4037" s="11">
        <f t="shared" ref="K4037:Q4038" si="10618">SUM(K4038)</f>
        <v>100</v>
      </c>
      <c r="L4037" s="11">
        <f t="shared" si="10574"/>
        <v>0</v>
      </c>
      <c r="M4037" s="11">
        <f t="shared" si="10618"/>
        <v>0</v>
      </c>
      <c r="N4037" s="11">
        <f t="shared" si="10618"/>
        <v>0</v>
      </c>
      <c r="O4037" s="11">
        <f t="shared" si="10618"/>
        <v>0</v>
      </c>
      <c r="P4037" s="11">
        <f t="shared" si="10618"/>
        <v>0</v>
      </c>
      <c r="Q4037" s="11">
        <f t="shared" si="10618"/>
        <v>0</v>
      </c>
      <c r="R4037" s="11">
        <f t="shared" ref="R4037:AG4038" si="10619">SUM(R4038)</f>
        <v>0</v>
      </c>
      <c r="S4037" s="11">
        <f t="shared" si="10619"/>
        <v>0</v>
      </c>
      <c r="T4037" s="11">
        <f t="shared" si="10619"/>
        <v>0</v>
      </c>
      <c r="U4037" s="11">
        <f t="shared" si="10619"/>
        <v>0</v>
      </c>
      <c r="V4037" s="11">
        <f t="shared" si="10619"/>
        <v>0</v>
      </c>
      <c r="W4037" s="11">
        <f t="shared" si="10619"/>
        <v>0</v>
      </c>
      <c r="X4037" s="11">
        <f t="shared" si="10619"/>
        <v>0</v>
      </c>
      <c r="Y4037" s="11">
        <f t="shared" si="10619"/>
        <v>0</v>
      </c>
      <c r="Z4037" s="11">
        <f t="shared" si="10619"/>
        <v>0</v>
      </c>
      <c r="AA4037" s="11">
        <f t="shared" si="10619"/>
        <v>0</v>
      </c>
      <c r="AB4037" s="11">
        <f t="shared" si="10619"/>
        <v>0</v>
      </c>
      <c r="AC4037" s="11">
        <f t="shared" si="10619"/>
        <v>0</v>
      </c>
      <c r="AD4037" s="11">
        <f t="shared" si="10619"/>
        <v>0</v>
      </c>
      <c r="AE4037" s="11">
        <f t="shared" si="10619"/>
        <v>0</v>
      </c>
      <c r="AF4037" s="11">
        <f t="shared" si="10619"/>
        <v>0</v>
      </c>
      <c r="AG4037" s="11">
        <f t="shared" si="10619"/>
        <v>0</v>
      </c>
      <c r="AH4037" s="11">
        <v>0</v>
      </c>
      <c r="AI4037" s="11">
        <v>0</v>
      </c>
      <c r="AJ4037" s="11">
        <f t="shared" ref="AJ4037:AY4038" si="10620">SUM(AJ4038)</f>
        <v>0</v>
      </c>
      <c r="AK4037" s="11">
        <f t="shared" si="10620"/>
        <v>0</v>
      </c>
      <c r="AL4037" s="11">
        <f t="shared" si="10620"/>
        <v>0</v>
      </c>
      <c r="AM4037" s="11">
        <f t="shared" si="10620"/>
        <v>0</v>
      </c>
      <c r="AN4037" s="11">
        <f t="shared" si="10620"/>
        <v>0</v>
      </c>
      <c r="AO4037" s="11">
        <f t="shared" si="10620"/>
        <v>0</v>
      </c>
      <c r="AP4037" s="11">
        <f t="shared" si="10620"/>
        <v>0</v>
      </c>
      <c r="AQ4037" s="11">
        <f t="shared" si="10620"/>
        <v>0</v>
      </c>
      <c r="AR4037" s="11">
        <f t="shared" si="10620"/>
        <v>0</v>
      </c>
      <c r="AS4037" s="11">
        <f t="shared" si="10620"/>
        <v>0</v>
      </c>
      <c r="AT4037" s="11">
        <f t="shared" si="10620"/>
        <v>0</v>
      </c>
      <c r="AU4037" s="11">
        <f t="shared" si="10620"/>
        <v>0</v>
      </c>
      <c r="AV4037" s="11">
        <f t="shared" si="10620"/>
        <v>0</v>
      </c>
      <c r="AW4037" s="11">
        <f t="shared" si="10620"/>
        <v>0</v>
      </c>
      <c r="AX4037" s="11">
        <f t="shared" si="10620"/>
        <v>0</v>
      </c>
      <c r="AY4037" s="11">
        <f t="shared" si="10620"/>
        <v>0</v>
      </c>
      <c r="AZ4037" s="11">
        <v>0</v>
      </c>
      <c r="BA4037" s="11">
        <v>0</v>
      </c>
      <c r="BB4037" s="11">
        <f t="shared" ref="BB4037:BQ4038" si="10621">SUM(BB4038)</f>
        <v>0</v>
      </c>
      <c r="BC4037" s="11">
        <f t="shared" si="10621"/>
        <v>0</v>
      </c>
      <c r="BD4037" s="11">
        <f t="shared" si="10621"/>
        <v>0</v>
      </c>
      <c r="BE4037" s="11">
        <f t="shared" si="10621"/>
        <v>0</v>
      </c>
      <c r="BF4037" s="11">
        <f t="shared" si="10621"/>
        <v>0</v>
      </c>
      <c r="BG4037" s="11">
        <f t="shared" si="10621"/>
        <v>0</v>
      </c>
      <c r="BH4037" s="11">
        <f t="shared" si="10621"/>
        <v>0</v>
      </c>
      <c r="BI4037" s="11">
        <f t="shared" si="10621"/>
        <v>0</v>
      </c>
      <c r="BJ4037" s="11">
        <f t="shared" si="10621"/>
        <v>0</v>
      </c>
      <c r="BK4037" s="11">
        <f t="shared" si="10621"/>
        <v>0</v>
      </c>
      <c r="BL4037" s="11">
        <f t="shared" si="10621"/>
        <v>0</v>
      </c>
      <c r="BM4037" s="11">
        <f t="shared" si="10621"/>
        <v>0</v>
      </c>
      <c r="BN4037" s="11">
        <f t="shared" si="10621"/>
        <v>0</v>
      </c>
      <c r="BO4037" s="11">
        <f t="shared" si="10621"/>
        <v>0</v>
      </c>
      <c r="BP4037" s="11">
        <f t="shared" si="10621"/>
        <v>0</v>
      </c>
      <c r="BQ4037" s="11">
        <f t="shared" si="10621"/>
        <v>0</v>
      </c>
      <c r="BR4037" s="11">
        <v>0</v>
      </c>
      <c r="BS4037" s="11">
        <v>0</v>
      </c>
      <c r="BT4037" s="11">
        <f t="shared" ref="BT4037:BZ4038" si="10622">SUM(BT4038)</f>
        <v>100</v>
      </c>
      <c r="BU4037" s="11">
        <f t="shared" si="10622"/>
        <v>100</v>
      </c>
      <c r="BV4037" s="11">
        <f t="shared" si="10622"/>
        <v>0</v>
      </c>
      <c r="BW4037" s="11">
        <f t="shared" si="10622"/>
        <v>0</v>
      </c>
      <c r="BX4037" s="11">
        <f t="shared" si="10622"/>
        <v>0</v>
      </c>
      <c r="BY4037" s="11">
        <f t="shared" si="10622"/>
        <v>0</v>
      </c>
      <c r="BZ4037" s="11">
        <f t="shared" si="10622"/>
        <v>0</v>
      </c>
      <c r="CA4037" s="11">
        <f t="shared" si="10572"/>
        <v>0</v>
      </c>
      <c r="CB4037" s="123">
        <f t="shared" si="10583"/>
        <v>0</v>
      </c>
    </row>
    <row r="4038" spans="1:80" x14ac:dyDescent="0.25">
      <c r="A4038" s="4" t="s">
        <v>928</v>
      </c>
      <c r="B4038" s="4" t="s">
        <v>88</v>
      </c>
      <c r="C4038" s="4" t="s">
        <v>1653</v>
      </c>
      <c r="D4038" s="79" t="s">
        <v>1654</v>
      </c>
      <c r="E4038" s="78" t="s">
        <v>67</v>
      </c>
      <c r="F4038" s="78" t="s">
        <v>1</v>
      </c>
      <c r="G4038" s="2" t="s">
        <v>1</v>
      </c>
      <c r="H4038" s="2" t="s">
        <v>68</v>
      </c>
      <c r="I4038" s="12">
        <f>SUM(I4039)</f>
        <v>100</v>
      </c>
      <c r="J4038" s="12">
        <f t="shared" si="10571"/>
        <v>100</v>
      </c>
      <c r="K4038" s="12">
        <f t="shared" si="10618"/>
        <v>100</v>
      </c>
      <c r="L4038" s="12">
        <f t="shared" si="10574"/>
        <v>0</v>
      </c>
      <c r="M4038" s="12">
        <f t="shared" si="10618"/>
        <v>0</v>
      </c>
      <c r="N4038" s="12">
        <f t="shared" si="10618"/>
        <v>0</v>
      </c>
      <c r="O4038" s="12">
        <f t="shared" si="10618"/>
        <v>0</v>
      </c>
      <c r="P4038" s="12">
        <f t="shared" si="10618"/>
        <v>0</v>
      </c>
      <c r="Q4038" s="12">
        <f t="shared" si="10618"/>
        <v>0</v>
      </c>
      <c r="R4038" s="12">
        <f t="shared" si="10619"/>
        <v>0</v>
      </c>
      <c r="S4038" s="12">
        <f t="shared" ref="S4038:AG4038" si="10623">SUM(S4039)</f>
        <v>0</v>
      </c>
      <c r="T4038" s="12">
        <f t="shared" si="10623"/>
        <v>0</v>
      </c>
      <c r="U4038" s="12">
        <f t="shared" si="10623"/>
        <v>0</v>
      </c>
      <c r="V4038" s="12">
        <f t="shared" si="10623"/>
        <v>0</v>
      </c>
      <c r="W4038" s="12">
        <f t="shared" si="10623"/>
        <v>0</v>
      </c>
      <c r="X4038" s="12">
        <f t="shared" si="10623"/>
        <v>0</v>
      </c>
      <c r="Y4038" s="12">
        <f t="shared" si="10623"/>
        <v>0</v>
      </c>
      <c r="Z4038" s="12">
        <f t="shared" si="10623"/>
        <v>0</v>
      </c>
      <c r="AA4038" s="12">
        <f t="shared" si="10623"/>
        <v>0</v>
      </c>
      <c r="AB4038" s="12">
        <f t="shared" si="10623"/>
        <v>0</v>
      </c>
      <c r="AC4038" s="12">
        <f t="shared" si="10623"/>
        <v>0</v>
      </c>
      <c r="AD4038" s="12">
        <f t="shared" si="10623"/>
        <v>0</v>
      </c>
      <c r="AE4038" s="12">
        <f t="shared" si="10623"/>
        <v>0</v>
      </c>
      <c r="AF4038" s="12">
        <f t="shared" si="10623"/>
        <v>0</v>
      </c>
      <c r="AG4038" s="12">
        <f t="shared" si="10623"/>
        <v>0</v>
      </c>
      <c r="AH4038" s="12">
        <v>0</v>
      </c>
      <c r="AI4038" s="12">
        <v>0</v>
      </c>
      <c r="AJ4038" s="12">
        <f t="shared" si="10620"/>
        <v>0</v>
      </c>
      <c r="AK4038" s="12">
        <f t="shared" ref="AK4038:AY4038" si="10624">SUM(AK4039)</f>
        <v>0</v>
      </c>
      <c r="AL4038" s="12">
        <f t="shared" si="10624"/>
        <v>0</v>
      </c>
      <c r="AM4038" s="12">
        <f t="shared" si="10624"/>
        <v>0</v>
      </c>
      <c r="AN4038" s="12">
        <f t="shared" si="10624"/>
        <v>0</v>
      </c>
      <c r="AO4038" s="12">
        <f t="shared" si="10624"/>
        <v>0</v>
      </c>
      <c r="AP4038" s="12">
        <f t="shared" si="10624"/>
        <v>0</v>
      </c>
      <c r="AQ4038" s="12">
        <f t="shared" si="10624"/>
        <v>0</v>
      </c>
      <c r="AR4038" s="12">
        <f t="shared" si="10624"/>
        <v>0</v>
      </c>
      <c r="AS4038" s="12">
        <f t="shared" si="10624"/>
        <v>0</v>
      </c>
      <c r="AT4038" s="12">
        <f t="shared" si="10624"/>
        <v>0</v>
      </c>
      <c r="AU4038" s="12">
        <f t="shared" si="10624"/>
        <v>0</v>
      </c>
      <c r="AV4038" s="12">
        <f t="shared" si="10624"/>
        <v>0</v>
      </c>
      <c r="AW4038" s="12">
        <f t="shared" si="10624"/>
        <v>0</v>
      </c>
      <c r="AX4038" s="12">
        <f t="shared" si="10624"/>
        <v>0</v>
      </c>
      <c r="AY4038" s="12">
        <f t="shared" si="10624"/>
        <v>0</v>
      </c>
      <c r="AZ4038" s="12">
        <v>0</v>
      </c>
      <c r="BA4038" s="12">
        <v>0</v>
      </c>
      <c r="BB4038" s="12">
        <f t="shared" si="10621"/>
        <v>0</v>
      </c>
      <c r="BC4038" s="12">
        <f t="shared" ref="BC4038:BQ4038" si="10625">SUM(BC4039)</f>
        <v>0</v>
      </c>
      <c r="BD4038" s="12">
        <f t="shared" si="10625"/>
        <v>0</v>
      </c>
      <c r="BE4038" s="12">
        <f t="shared" si="10625"/>
        <v>0</v>
      </c>
      <c r="BF4038" s="12">
        <f t="shared" si="10625"/>
        <v>0</v>
      </c>
      <c r="BG4038" s="12">
        <f t="shared" si="10625"/>
        <v>0</v>
      </c>
      <c r="BH4038" s="12">
        <f t="shared" si="10625"/>
        <v>0</v>
      </c>
      <c r="BI4038" s="12">
        <f t="shared" si="10625"/>
        <v>0</v>
      </c>
      <c r="BJ4038" s="12">
        <f t="shared" si="10625"/>
        <v>0</v>
      </c>
      <c r="BK4038" s="12">
        <f t="shared" si="10625"/>
        <v>0</v>
      </c>
      <c r="BL4038" s="12">
        <f t="shared" si="10625"/>
        <v>0</v>
      </c>
      <c r="BM4038" s="12">
        <f t="shared" si="10625"/>
        <v>0</v>
      </c>
      <c r="BN4038" s="12">
        <f t="shared" si="10625"/>
        <v>0</v>
      </c>
      <c r="BO4038" s="12">
        <f t="shared" si="10625"/>
        <v>0</v>
      </c>
      <c r="BP4038" s="12">
        <f t="shared" si="10625"/>
        <v>0</v>
      </c>
      <c r="BQ4038" s="12">
        <f t="shared" si="10625"/>
        <v>0</v>
      </c>
      <c r="BR4038" s="12">
        <v>0</v>
      </c>
      <c r="BS4038" s="12">
        <v>0</v>
      </c>
      <c r="BT4038" s="12">
        <f t="shared" si="10622"/>
        <v>100</v>
      </c>
      <c r="BU4038" s="12">
        <f t="shared" si="10622"/>
        <v>100</v>
      </c>
      <c r="BV4038" s="12">
        <f t="shared" si="10622"/>
        <v>0</v>
      </c>
      <c r="BW4038" s="12">
        <f t="shared" si="10622"/>
        <v>0</v>
      </c>
      <c r="BX4038" s="12">
        <f t="shared" si="10622"/>
        <v>0</v>
      </c>
      <c r="BY4038" s="12">
        <f t="shared" si="10622"/>
        <v>0</v>
      </c>
      <c r="BZ4038" s="12">
        <f t="shared" si="10622"/>
        <v>0</v>
      </c>
      <c r="CA4038" s="12">
        <f t="shared" si="10572"/>
        <v>0</v>
      </c>
      <c r="CB4038" s="124">
        <f t="shared" si="10583"/>
        <v>0</v>
      </c>
    </row>
    <row r="4039" spans="1:80" x14ac:dyDescent="0.25">
      <c r="A4039" s="4" t="s">
        <v>928</v>
      </c>
      <c r="B4039" s="4" t="s">
        <v>88</v>
      </c>
      <c r="C4039" s="4" t="s">
        <v>1653</v>
      </c>
      <c r="D4039" s="79" t="s">
        <v>1654</v>
      </c>
      <c r="E4039" s="89">
        <v>6148</v>
      </c>
      <c r="F4039" s="79"/>
      <c r="G4039" s="75" t="s">
        <v>1906</v>
      </c>
      <c r="H4039" s="13" t="s">
        <v>76</v>
      </c>
      <c r="I4039" s="14">
        <v>100</v>
      </c>
      <c r="J4039" s="14">
        <f t="shared" si="10571"/>
        <v>100</v>
      </c>
      <c r="K4039" s="14">
        <v>100</v>
      </c>
      <c r="L4039" s="14">
        <f t="shared" si="10574"/>
        <v>0</v>
      </c>
      <c r="M4039" s="14">
        <v>0</v>
      </c>
      <c r="N4039" s="14">
        <v>0</v>
      </c>
      <c r="O4039" s="14">
        <v>0</v>
      </c>
      <c r="P4039" s="14">
        <v>0</v>
      </c>
      <c r="Q4039" s="14">
        <v>0</v>
      </c>
      <c r="R4039" s="14">
        <v>0</v>
      </c>
      <c r="S4039" s="14"/>
      <c r="T4039" s="14"/>
      <c r="U4039" s="14"/>
      <c r="V4039" s="14"/>
      <c r="W4039" s="14"/>
      <c r="X4039" s="14">
        <f t="shared" si="10514"/>
        <v>0</v>
      </c>
      <c r="Y4039" s="14"/>
      <c r="Z4039" s="14"/>
      <c r="AA4039" s="14"/>
      <c r="AB4039" s="14"/>
      <c r="AC4039" s="14"/>
      <c r="AD4039" s="14"/>
      <c r="AE4039" s="14"/>
      <c r="AF4039" s="14"/>
      <c r="AG4039" s="14"/>
      <c r="AH4039" s="14">
        <v>0</v>
      </c>
      <c r="AI4039" s="14">
        <v>0</v>
      </c>
      <c r="AJ4039" s="14">
        <v>0</v>
      </c>
      <c r="AK4039" s="14"/>
      <c r="AL4039" s="14"/>
      <c r="AM4039" s="14"/>
      <c r="AN4039" s="14"/>
      <c r="AO4039" s="14"/>
      <c r="AP4039" s="14">
        <f t="shared" si="10515"/>
        <v>0</v>
      </c>
      <c r="AQ4039" s="14"/>
      <c r="AR4039" s="14"/>
      <c r="AS4039" s="14"/>
      <c r="AT4039" s="14"/>
      <c r="AU4039" s="14"/>
      <c r="AV4039" s="14"/>
      <c r="AW4039" s="14"/>
      <c r="AX4039" s="14"/>
      <c r="AY4039" s="14"/>
      <c r="AZ4039" s="14">
        <v>0</v>
      </c>
      <c r="BA4039" s="14">
        <v>0</v>
      </c>
      <c r="BB4039" s="14">
        <v>0</v>
      </c>
      <c r="BC4039" s="14"/>
      <c r="BD4039" s="14"/>
      <c r="BE4039" s="14"/>
      <c r="BF4039" s="14"/>
      <c r="BG4039" s="14"/>
      <c r="BH4039" s="14">
        <f t="shared" si="10516"/>
        <v>0</v>
      </c>
      <c r="BI4039" s="14"/>
      <c r="BJ4039" s="14"/>
      <c r="BK4039" s="14"/>
      <c r="BL4039" s="14"/>
      <c r="BM4039" s="14"/>
      <c r="BN4039" s="14"/>
      <c r="BO4039" s="14"/>
      <c r="BP4039" s="14"/>
      <c r="BQ4039" s="14"/>
      <c r="BR4039" s="14">
        <v>0</v>
      </c>
      <c r="BS4039" s="14">
        <v>0</v>
      </c>
      <c r="BT4039" s="14">
        <v>100</v>
      </c>
      <c r="BU4039" s="14">
        <v>100</v>
      </c>
      <c r="BV4039" s="14">
        <v>0</v>
      </c>
      <c r="BW4039" s="14">
        <f t="shared" si="10507"/>
        <v>0</v>
      </c>
      <c r="BX4039" s="14"/>
      <c r="BY4039" s="14"/>
      <c r="BZ4039" s="14"/>
      <c r="CA4039" s="14">
        <f t="shared" si="10572"/>
        <v>0</v>
      </c>
      <c r="CB4039" s="122">
        <f t="shared" si="10583"/>
        <v>0</v>
      </c>
    </row>
    <row r="4040" spans="1:80" ht="22.5" x14ac:dyDescent="0.25">
      <c r="A4040" s="1" t="s">
        <v>1</v>
      </c>
      <c r="B4040" s="1" t="s">
        <v>1</v>
      </c>
      <c r="C4040" s="1" t="s">
        <v>1</v>
      </c>
      <c r="D4040" s="78" t="s">
        <v>1</v>
      </c>
      <c r="E4040" s="78" t="s">
        <v>1</v>
      </c>
      <c r="F4040" s="78" t="s">
        <v>1</v>
      </c>
      <c r="G4040" s="2" t="s">
        <v>1</v>
      </c>
      <c r="H4040" s="10" t="s">
        <v>77</v>
      </c>
      <c r="I4040" s="11">
        <f>SUM(I4041)</f>
        <v>58364</v>
      </c>
      <c r="J4040" s="11">
        <f t="shared" si="10571"/>
        <v>34000</v>
      </c>
      <c r="K4040" s="11">
        <f t="shared" ref="K4040:Q4040" si="10626">SUM(K4041)</f>
        <v>30000</v>
      </c>
      <c r="L4040" s="11">
        <f t="shared" si="10574"/>
        <v>4000</v>
      </c>
      <c r="M4040" s="11">
        <f t="shared" si="10626"/>
        <v>4000</v>
      </c>
      <c r="N4040" s="11">
        <f t="shared" si="10626"/>
        <v>0</v>
      </c>
      <c r="O4040" s="11">
        <f t="shared" si="10626"/>
        <v>0</v>
      </c>
      <c r="P4040" s="11">
        <f t="shared" si="10626"/>
        <v>0</v>
      </c>
      <c r="Q4040" s="11">
        <f t="shared" si="10626"/>
        <v>0</v>
      </c>
      <c r="R4040" s="11">
        <f t="shared" ref="R4040:AG4040" si="10627">SUM(R4041)</f>
        <v>0</v>
      </c>
      <c r="S4040" s="11">
        <f t="shared" si="10627"/>
        <v>0</v>
      </c>
      <c r="T4040" s="11">
        <f t="shared" si="10627"/>
        <v>0</v>
      </c>
      <c r="U4040" s="11">
        <f t="shared" si="10627"/>
        <v>0</v>
      </c>
      <c r="V4040" s="11">
        <f t="shared" si="10627"/>
        <v>0</v>
      </c>
      <c r="W4040" s="11">
        <f t="shared" si="10627"/>
        <v>0</v>
      </c>
      <c r="X4040" s="11">
        <f t="shared" si="10627"/>
        <v>0</v>
      </c>
      <c r="Y4040" s="11">
        <f t="shared" si="10627"/>
        <v>0</v>
      </c>
      <c r="Z4040" s="11">
        <f t="shared" si="10627"/>
        <v>0</v>
      </c>
      <c r="AA4040" s="11">
        <f t="shared" si="10627"/>
        <v>0</v>
      </c>
      <c r="AB4040" s="11">
        <f t="shared" si="10627"/>
        <v>0</v>
      </c>
      <c r="AC4040" s="11">
        <f t="shared" si="10627"/>
        <v>0</v>
      </c>
      <c r="AD4040" s="11">
        <f t="shared" si="10627"/>
        <v>0</v>
      </c>
      <c r="AE4040" s="11">
        <f t="shared" si="10627"/>
        <v>0</v>
      </c>
      <c r="AF4040" s="11">
        <f t="shared" si="10627"/>
        <v>0</v>
      </c>
      <c r="AG4040" s="11">
        <f t="shared" si="10627"/>
        <v>0</v>
      </c>
      <c r="AH4040" s="11">
        <v>0</v>
      </c>
      <c r="AI4040" s="11">
        <v>0</v>
      </c>
      <c r="AJ4040" s="11">
        <f t="shared" ref="AJ4040:AY4040" si="10628">SUM(AJ4041)</f>
        <v>0</v>
      </c>
      <c r="AK4040" s="11">
        <f t="shared" si="10628"/>
        <v>0</v>
      </c>
      <c r="AL4040" s="11">
        <f t="shared" si="10628"/>
        <v>0</v>
      </c>
      <c r="AM4040" s="11">
        <f t="shared" si="10628"/>
        <v>0</v>
      </c>
      <c r="AN4040" s="11">
        <f t="shared" si="10628"/>
        <v>0</v>
      </c>
      <c r="AO4040" s="11">
        <f t="shared" si="10628"/>
        <v>0</v>
      </c>
      <c r="AP4040" s="11">
        <f t="shared" si="10628"/>
        <v>0</v>
      </c>
      <c r="AQ4040" s="11">
        <f t="shared" si="10628"/>
        <v>0</v>
      </c>
      <c r="AR4040" s="11">
        <f t="shared" si="10628"/>
        <v>0</v>
      </c>
      <c r="AS4040" s="11">
        <f t="shared" si="10628"/>
        <v>0</v>
      </c>
      <c r="AT4040" s="11">
        <f t="shared" si="10628"/>
        <v>0</v>
      </c>
      <c r="AU4040" s="11">
        <f t="shared" si="10628"/>
        <v>0</v>
      </c>
      <c r="AV4040" s="11">
        <f t="shared" si="10628"/>
        <v>0</v>
      </c>
      <c r="AW4040" s="11">
        <f t="shared" si="10628"/>
        <v>0</v>
      </c>
      <c r="AX4040" s="11">
        <f t="shared" si="10628"/>
        <v>0</v>
      </c>
      <c r="AY4040" s="11">
        <f t="shared" si="10628"/>
        <v>0</v>
      </c>
      <c r="AZ4040" s="11">
        <v>0</v>
      </c>
      <c r="BA4040" s="11">
        <v>0</v>
      </c>
      <c r="BB4040" s="11">
        <f t="shared" ref="BB4040:BQ4040" si="10629">SUM(BB4041)</f>
        <v>0</v>
      </c>
      <c r="BC4040" s="11">
        <f t="shared" si="10629"/>
        <v>0</v>
      </c>
      <c r="BD4040" s="11">
        <f t="shared" si="10629"/>
        <v>0</v>
      </c>
      <c r="BE4040" s="11">
        <f t="shared" si="10629"/>
        <v>0</v>
      </c>
      <c r="BF4040" s="11">
        <f t="shared" si="10629"/>
        <v>0</v>
      </c>
      <c r="BG4040" s="11">
        <f t="shared" si="10629"/>
        <v>0</v>
      </c>
      <c r="BH4040" s="11">
        <f t="shared" si="10629"/>
        <v>0</v>
      </c>
      <c r="BI4040" s="11">
        <f t="shared" si="10629"/>
        <v>0</v>
      </c>
      <c r="BJ4040" s="11">
        <f t="shared" si="10629"/>
        <v>0</v>
      </c>
      <c r="BK4040" s="11">
        <f t="shared" si="10629"/>
        <v>0</v>
      </c>
      <c r="BL4040" s="11">
        <f t="shared" si="10629"/>
        <v>0</v>
      </c>
      <c r="BM4040" s="11">
        <f t="shared" si="10629"/>
        <v>0</v>
      </c>
      <c r="BN4040" s="11">
        <f t="shared" si="10629"/>
        <v>0</v>
      </c>
      <c r="BO4040" s="11">
        <f t="shared" si="10629"/>
        <v>0</v>
      </c>
      <c r="BP4040" s="11">
        <f t="shared" si="10629"/>
        <v>0</v>
      </c>
      <c r="BQ4040" s="11">
        <f t="shared" si="10629"/>
        <v>0</v>
      </c>
      <c r="BR4040" s="11">
        <v>0</v>
      </c>
      <c r="BS4040" s="11">
        <v>0</v>
      </c>
      <c r="BT4040" s="11">
        <f t="shared" ref="BT4040:BZ4040" si="10630">SUM(BT4041)</f>
        <v>57000</v>
      </c>
      <c r="BU4040" s="11">
        <f t="shared" si="10630"/>
        <v>57000</v>
      </c>
      <c r="BV4040" s="11">
        <f t="shared" si="10630"/>
        <v>57000</v>
      </c>
      <c r="BW4040" s="11">
        <f t="shared" si="10630"/>
        <v>0</v>
      </c>
      <c r="BX4040" s="11">
        <f t="shared" si="10630"/>
        <v>0</v>
      </c>
      <c r="BY4040" s="11">
        <f t="shared" si="10630"/>
        <v>0</v>
      </c>
      <c r="BZ4040" s="11">
        <f t="shared" si="10630"/>
        <v>0</v>
      </c>
      <c r="CA4040" s="11">
        <f t="shared" si="10572"/>
        <v>57000</v>
      </c>
      <c r="CB4040" s="123">
        <f t="shared" si="10583"/>
        <v>100</v>
      </c>
    </row>
    <row r="4041" spans="1:80" x14ac:dyDescent="0.25">
      <c r="A4041" s="4" t="s">
        <v>928</v>
      </c>
      <c r="B4041" s="4" t="s">
        <v>88</v>
      </c>
      <c r="C4041" s="4" t="s">
        <v>1653</v>
      </c>
      <c r="D4041" s="79" t="s">
        <v>1654</v>
      </c>
      <c r="E4041" s="78" t="s">
        <v>78</v>
      </c>
      <c r="F4041" s="78" t="s">
        <v>1</v>
      </c>
      <c r="G4041" s="2" t="s">
        <v>1</v>
      </c>
      <c r="H4041" s="2" t="s">
        <v>79</v>
      </c>
      <c r="I4041" s="12">
        <f>SUM(I4042:I4043)</f>
        <v>58364</v>
      </c>
      <c r="J4041" s="12">
        <f t="shared" si="10571"/>
        <v>34000</v>
      </c>
      <c r="K4041" s="12">
        <f t="shared" ref="K4041" si="10631">SUM(K4042:K4043)</f>
        <v>30000</v>
      </c>
      <c r="L4041" s="12">
        <f t="shared" si="10574"/>
        <v>4000</v>
      </c>
      <c r="M4041" s="12">
        <f t="shared" ref="M4041:Q4041" si="10632">SUM(M4042:M4043)</f>
        <v>4000</v>
      </c>
      <c r="N4041" s="12">
        <f t="shared" si="10632"/>
        <v>0</v>
      </c>
      <c r="O4041" s="12">
        <f t="shared" si="10632"/>
        <v>0</v>
      </c>
      <c r="P4041" s="12">
        <f t="shared" si="10632"/>
        <v>0</v>
      </c>
      <c r="Q4041" s="12">
        <f t="shared" si="10632"/>
        <v>0</v>
      </c>
      <c r="R4041" s="12">
        <f t="shared" ref="R4041:AG4041" si="10633">SUM(R4042:R4043)</f>
        <v>0</v>
      </c>
      <c r="S4041" s="12">
        <f t="shared" si="10633"/>
        <v>0</v>
      </c>
      <c r="T4041" s="12">
        <f t="shared" si="10633"/>
        <v>0</v>
      </c>
      <c r="U4041" s="12">
        <f t="shared" si="10633"/>
        <v>0</v>
      </c>
      <c r="V4041" s="12">
        <f t="shared" si="10633"/>
        <v>0</v>
      </c>
      <c r="W4041" s="12">
        <f t="shared" si="10633"/>
        <v>0</v>
      </c>
      <c r="X4041" s="12">
        <f t="shared" ref="X4041" si="10634">SUM(X4042:X4043)</f>
        <v>0</v>
      </c>
      <c r="Y4041" s="12">
        <f t="shared" si="10633"/>
        <v>0</v>
      </c>
      <c r="Z4041" s="12">
        <f t="shared" si="10633"/>
        <v>0</v>
      </c>
      <c r="AA4041" s="12">
        <f t="shared" si="10633"/>
        <v>0</v>
      </c>
      <c r="AB4041" s="12">
        <f t="shared" si="10633"/>
        <v>0</v>
      </c>
      <c r="AC4041" s="12">
        <f t="shared" si="10633"/>
        <v>0</v>
      </c>
      <c r="AD4041" s="12">
        <f t="shared" si="10633"/>
        <v>0</v>
      </c>
      <c r="AE4041" s="12">
        <f t="shared" si="10633"/>
        <v>0</v>
      </c>
      <c r="AF4041" s="12">
        <f t="shared" si="10633"/>
        <v>0</v>
      </c>
      <c r="AG4041" s="12">
        <f t="shared" si="10633"/>
        <v>0</v>
      </c>
      <c r="AH4041" s="12">
        <v>0</v>
      </c>
      <c r="AI4041" s="12">
        <v>0</v>
      </c>
      <c r="AJ4041" s="12">
        <f t="shared" ref="AJ4041:AY4041" si="10635">SUM(AJ4042:AJ4043)</f>
        <v>0</v>
      </c>
      <c r="AK4041" s="12">
        <f t="shared" si="10635"/>
        <v>0</v>
      </c>
      <c r="AL4041" s="12">
        <f t="shared" si="10635"/>
        <v>0</v>
      </c>
      <c r="AM4041" s="12">
        <f t="shared" si="10635"/>
        <v>0</v>
      </c>
      <c r="AN4041" s="12">
        <f t="shared" si="10635"/>
        <v>0</v>
      </c>
      <c r="AO4041" s="12">
        <f t="shared" si="10635"/>
        <v>0</v>
      </c>
      <c r="AP4041" s="12">
        <f t="shared" ref="AP4041" si="10636">SUM(AP4042:AP4043)</f>
        <v>0</v>
      </c>
      <c r="AQ4041" s="12">
        <f t="shared" si="10635"/>
        <v>0</v>
      </c>
      <c r="AR4041" s="12">
        <f t="shared" si="10635"/>
        <v>0</v>
      </c>
      <c r="AS4041" s="12">
        <f t="shared" si="10635"/>
        <v>0</v>
      </c>
      <c r="AT4041" s="12">
        <f t="shared" si="10635"/>
        <v>0</v>
      </c>
      <c r="AU4041" s="12">
        <f t="shared" si="10635"/>
        <v>0</v>
      </c>
      <c r="AV4041" s="12">
        <f t="shared" si="10635"/>
        <v>0</v>
      </c>
      <c r="AW4041" s="12">
        <f t="shared" si="10635"/>
        <v>0</v>
      </c>
      <c r="AX4041" s="12">
        <f t="shared" si="10635"/>
        <v>0</v>
      </c>
      <c r="AY4041" s="12">
        <f t="shared" si="10635"/>
        <v>0</v>
      </c>
      <c r="AZ4041" s="12">
        <v>0</v>
      </c>
      <c r="BA4041" s="12">
        <v>0</v>
      </c>
      <c r="BB4041" s="12">
        <f t="shared" ref="BB4041:BQ4041" si="10637">SUM(BB4042:BB4043)</f>
        <v>0</v>
      </c>
      <c r="BC4041" s="12">
        <f t="shared" si="10637"/>
        <v>0</v>
      </c>
      <c r="BD4041" s="12">
        <f t="shared" si="10637"/>
        <v>0</v>
      </c>
      <c r="BE4041" s="12">
        <f t="shared" si="10637"/>
        <v>0</v>
      </c>
      <c r="BF4041" s="12">
        <f t="shared" si="10637"/>
        <v>0</v>
      </c>
      <c r="BG4041" s="12">
        <f t="shared" si="10637"/>
        <v>0</v>
      </c>
      <c r="BH4041" s="12">
        <f t="shared" ref="BH4041" si="10638">SUM(BH4042:BH4043)</f>
        <v>0</v>
      </c>
      <c r="BI4041" s="12">
        <f t="shared" si="10637"/>
        <v>0</v>
      </c>
      <c r="BJ4041" s="12">
        <f t="shared" si="10637"/>
        <v>0</v>
      </c>
      <c r="BK4041" s="12">
        <f t="shared" si="10637"/>
        <v>0</v>
      </c>
      <c r="BL4041" s="12">
        <f t="shared" si="10637"/>
        <v>0</v>
      </c>
      <c r="BM4041" s="12">
        <f t="shared" si="10637"/>
        <v>0</v>
      </c>
      <c r="BN4041" s="12">
        <f t="shared" si="10637"/>
        <v>0</v>
      </c>
      <c r="BO4041" s="12">
        <f t="shared" si="10637"/>
        <v>0</v>
      </c>
      <c r="BP4041" s="12">
        <f t="shared" si="10637"/>
        <v>0</v>
      </c>
      <c r="BQ4041" s="12">
        <f t="shared" si="10637"/>
        <v>0</v>
      </c>
      <c r="BR4041" s="12">
        <v>0</v>
      </c>
      <c r="BS4041" s="12">
        <v>0</v>
      </c>
      <c r="BT4041" s="12">
        <f t="shared" ref="BT4041:BZ4041" si="10639">SUM(BT4042:BT4043)</f>
        <v>57000</v>
      </c>
      <c r="BU4041" s="12">
        <f t="shared" si="10639"/>
        <v>57000</v>
      </c>
      <c r="BV4041" s="12">
        <f t="shared" si="10639"/>
        <v>57000</v>
      </c>
      <c r="BW4041" s="12">
        <f t="shared" si="10639"/>
        <v>0</v>
      </c>
      <c r="BX4041" s="12">
        <f t="shared" si="10639"/>
        <v>0</v>
      </c>
      <c r="BY4041" s="12">
        <f t="shared" si="10639"/>
        <v>0</v>
      </c>
      <c r="BZ4041" s="12">
        <f t="shared" si="10639"/>
        <v>0</v>
      </c>
      <c r="CA4041" s="12">
        <f t="shared" si="10572"/>
        <v>57000</v>
      </c>
      <c r="CB4041" s="124">
        <f t="shared" si="10583"/>
        <v>100</v>
      </c>
    </row>
    <row r="4042" spans="1:80" x14ac:dyDescent="0.25">
      <c r="A4042" s="4" t="s">
        <v>928</v>
      </c>
      <c r="B4042" s="4" t="s">
        <v>88</v>
      </c>
      <c r="C4042" s="4" t="s">
        <v>1653</v>
      </c>
      <c r="D4042" s="79" t="s">
        <v>1654</v>
      </c>
      <c r="E4042" s="89">
        <v>8213</v>
      </c>
      <c r="F4042" s="79"/>
      <c r="G4042" s="75" t="s">
        <v>1906</v>
      </c>
      <c r="H4042" s="13" t="s">
        <v>81</v>
      </c>
      <c r="I4042" s="14">
        <v>22000</v>
      </c>
      <c r="J4042" s="14">
        <f t="shared" si="10571"/>
        <v>22000</v>
      </c>
      <c r="K4042" s="14">
        <v>20000</v>
      </c>
      <c r="L4042" s="14">
        <f t="shared" si="10574"/>
        <v>2000</v>
      </c>
      <c r="M4042" s="14">
        <v>2000</v>
      </c>
      <c r="N4042" s="14">
        <v>0</v>
      </c>
      <c r="O4042" s="14">
        <v>0</v>
      </c>
      <c r="P4042" s="14">
        <v>0</v>
      </c>
      <c r="Q4042" s="14">
        <v>0</v>
      </c>
      <c r="R4042" s="14">
        <v>0</v>
      </c>
      <c r="S4042" s="14"/>
      <c r="T4042" s="14"/>
      <c r="U4042" s="14"/>
      <c r="V4042" s="14"/>
      <c r="W4042" s="14"/>
      <c r="X4042" s="14">
        <f t="shared" si="10514"/>
        <v>0</v>
      </c>
      <c r="Y4042" s="14"/>
      <c r="Z4042" s="14"/>
      <c r="AA4042" s="14"/>
      <c r="AB4042" s="14"/>
      <c r="AC4042" s="14"/>
      <c r="AD4042" s="14"/>
      <c r="AE4042" s="14"/>
      <c r="AF4042" s="14"/>
      <c r="AG4042" s="14"/>
      <c r="AH4042" s="14">
        <v>0</v>
      </c>
      <c r="AI4042" s="14">
        <v>0</v>
      </c>
      <c r="AJ4042" s="14">
        <v>0</v>
      </c>
      <c r="AK4042" s="14"/>
      <c r="AL4042" s="14"/>
      <c r="AM4042" s="14"/>
      <c r="AN4042" s="14"/>
      <c r="AO4042" s="14"/>
      <c r="AP4042" s="14">
        <f t="shared" si="10515"/>
        <v>0</v>
      </c>
      <c r="AQ4042" s="14"/>
      <c r="AR4042" s="14"/>
      <c r="AS4042" s="14"/>
      <c r="AT4042" s="14"/>
      <c r="AU4042" s="14"/>
      <c r="AV4042" s="14"/>
      <c r="AW4042" s="14"/>
      <c r="AX4042" s="14"/>
      <c r="AY4042" s="14"/>
      <c r="AZ4042" s="14">
        <v>0</v>
      </c>
      <c r="BA4042" s="14">
        <v>0</v>
      </c>
      <c r="BB4042" s="14">
        <v>0</v>
      </c>
      <c r="BC4042" s="14"/>
      <c r="BD4042" s="14"/>
      <c r="BE4042" s="14"/>
      <c r="BF4042" s="14"/>
      <c r="BG4042" s="14"/>
      <c r="BH4042" s="14">
        <f t="shared" si="10516"/>
        <v>0</v>
      </c>
      <c r="BI4042" s="14"/>
      <c r="BJ4042" s="14"/>
      <c r="BK4042" s="14"/>
      <c r="BL4042" s="14"/>
      <c r="BM4042" s="14"/>
      <c r="BN4042" s="14"/>
      <c r="BO4042" s="14"/>
      <c r="BP4042" s="14"/>
      <c r="BQ4042" s="14"/>
      <c r="BR4042" s="14">
        <v>0</v>
      </c>
      <c r="BS4042" s="14">
        <v>0</v>
      </c>
      <c r="BT4042" s="14">
        <v>27000</v>
      </c>
      <c r="BU4042" s="14">
        <v>27000</v>
      </c>
      <c r="BV4042" s="14">
        <v>27000</v>
      </c>
      <c r="BW4042" s="14">
        <f t="shared" si="10507"/>
        <v>0</v>
      </c>
      <c r="BX4042" s="14"/>
      <c r="BY4042" s="14"/>
      <c r="BZ4042" s="14"/>
      <c r="CA4042" s="14">
        <f t="shared" si="10572"/>
        <v>27000</v>
      </c>
      <c r="CB4042" s="122">
        <f t="shared" si="10583"/>
        <v>100</v>
      </c>
    </row>
    <row r="4043" spans="1:80" x14ac:dyDescent="0.25">
      <c r="A4043" s="4" t="s">
        <v>928</v>
      </c>
      <c r="B4043" s="4" t="s">
        <v>88</v>
      </c>
      <c r="C4043" s="4" t="s">
        <v>1653</v>
      </c>
      <c r="D4043" s="79" t="s">
        <v>1654</v>
      </c>
      <c r="E4043" s="89">
        <v>8216</v>
      </c>
      <c r="F4043" s="79"/>
      <c r="G4043" s="75" t="s">
        <v>1906</v>
      </c>
      <c r="H4043" s="13" t="s">
        <v>319</v>
      </c>
      <c r="I4043" s="14">
        <v>36364</v>
      </c>
      <c r="J4043" s="14">
        <f t="shared" si="10571"/>
        <v>12000</v>
      </c>
      <c r="K4043" s="14">
        <v>10000</v>
      </c>
      <c r="L4043" s="14">
        <f t="shared" si="10574"/>
        <v>2000</v>
      </c>
      <c r="M4043" s="14">
        <v>2000</v>
      </c>
      <c r="N4043" s="14">
        <v>0</v>
      </c>
      <c r="O4043" s="14">
        <v>0</v>
      </c>
      <c r="P4043" s="14">
        <v>0</v>
      </c>
      <c r="Q4043" s="14">
        <v>0</v>
      </c>
      <c r="R4043" s="14">
        <v>0</v>
      </c>
      <c r="S4043" s="14"/>
      <c r="T4043" s="14"/>
      <c r="U4043" s="14"/>
      <c r="V4043" s="14"/>
      <c r="W4043" s="14"/>
      <c r="X4043" s="14">
        <f t="shared" si="10514"/>
        <v>0</v>
      </c>
      <c r="Y4043" s="14"/>
      <c r="Z4043" s="14"/>
      <c r="AA4043" s="14"/>
      <c r="AB4043" s="14"/>
      <c r="AC4043" s="14"/>
      <c r="AD4043" s="14"/>
      <c r="AE4043" s="14"/>
      <c r="AF4043" s="14"/>
      <c r="AG4043" s="14"/>
      <c r="AH4043" s="14">
        <v>0</v>
      </c>
      <c r="AI4043" s="14">
        <v>0</v>
      </c>
      <c r="AJ4043" s="14">
        <v>0</v>
      </c>
      <c r="AK4043" s="14"/>
      <c r="AL4043" s="14"/>
      <c r="AM4043" s="14"/>
      <c r="AN4043" s="14"/>
      <c r="AO4043" s="14"/>
      <c r="AP4043" s="14">
        <f t="shared" si="10515"/>
        <v>0</v>
      </c>
      <c r="AQ4043" s="14"/>
      <c r="AR4043" s="14"/>
      <c r="AS4043" s="14"/>
      <c r="AT4043" s="14"/>
      <c r="AU4043" s="14"/>
      <c r="AV4043" s="14"/>
      <c r="AW4043" s="14"/>
      <c r="AX4043" s="14"/>
      <c r="AY4043" s="14"/>
      <c r="AZ4043" s="14">
        <v>0</v>
      </c>
      <c r="BA4043" s="14">
        <v>0</v>
      </c>
      <c r="BB4043" s="14">
        <v>0</v>
      </c>
      <c r="BC4043" s="14"/>
      <c r="BD4043" s="14"/>
      <c r="BE4043" s="14"/>
      <c r="BF4043" s="14"/>
      <c r="BG4043" s="14"/>
      <c r="BH4043" s="14">
        <f t="shared" si="10516"/>
        <v>0</v>
      </c>
      <c r="BI4043" s="14"/>
      <c r="BJ4043" s="14"/>
      <c r="BK4043" s="14"/>
      <c r="BL4043" s="14"/>
      <c r="BM4043" s="14"/>
      <c r="BN4043" s="14"/>
      <c r="BO4043" s="14"/>
      <c r="BP4043" s="14"/>
      <c r="BQ4043" s="14"/>
      <c r="BR4043" s="14">
        <v>0</v>
      </c>
      <c r="BS4043" s="14">
        <v>0</v>
      </c>
      <c r="BT4043" s="14">
        <v>30000</v>
      </c>
      <c r="BU4043" s="14">
        <v>30000</v>
      </c>
      <c r="BV4043" s="14">
        <v>30000</v>
      </c>
      <c r="BW4043" s="14">
        <f t="shared" si="10507"/>
        <v>0</v>
      </c>
      <c r="BX4043" s="14"/>
      <c r="BY4043" s="14"/>
      <c r="BZ4043" s="14"/>
      <c r="CA4043" s="14">
        <f t="shared" si="10572"/>
        <v>30000</v>
      </c>
      <c r="CB4043" s="122">
        <f t="shared" si="10583"/>
        <v>100</v>
      </c>
    </row>
    <row r="4044" spans="1:80" x14ac:dyDescent="0.25">
      <c r="A4044" s="13" t="s">
        <v>1</v>
      </c>
      <c r="B4044" s="13" t="s">
        <v>1</v>
      </c>
      <c r="C4044" s="13" t="s">
        <v>1</v>
      </c>
      <c r="D4044" s="74" t="s">
        <v>1</v>
      </c>
      <c r="E4044" s="74" t="s">
        <v>1</v>
      </c>
      <c r="F4044" s="74" t="s">
        <v>1</v>
      </c>
      <c r="G4044" s="13" t="s">
        <v>1</v>
      </c>
      <c r="H4044" s="10" t="s">
        <v>1662</v>
      </c>
      <c r="I4044" s="11">
        <f>SUM(I4016,I4037,I4040)</f>
        <v>1469648</v>
      </c>
      <c r="J4044" s="11">
        <f t="shared" si="10571"/>
        <v>1555742</v>
      </c>
      <c r="K4044" s="11">
        <f t="shared" ref="K4044" si="10640">SUM(K4016,K4037,K4040)</f>
        <v>1529742</v>
      </c>
      <c r="L4044" s="11">
        <f t="shared" si="10574"/>
        <v>26000</v>
      </c>
      <c r="M4044" s="11">
        <f t="shared" ref="M4044:Q4044" si="10641">SUM(M4016,M4037,M4040)</f>
        <v>26000</v>
      </c>
      <c r="N4044" s="11">
        <f t="shared" si="10641"/>
        <v>0</v>
      </c>
      <c r="O4044" s="11">
        <f t="shared" si="10641"/>
        <v>0</v>
      </c>
      <c r="P4044" s="11">
        <f t="shared" si="10641"/>
        <v>0</v>
      </c>
      <c r="Q4044" s="11">
        <f t="shared" si="10641"/>
        <v>0</v>
      </c>
      <c r="R4044" s="11">
        <f t="shared" ref="R4044:AG4044" si="10642">SUM(R4016,R4037,R4040)</f>
        <v>26000</v>
      </c>
      <c r="S4044" s="11">
        <f t="shared" si="10642"/>
        <v>0</v>
      </c>
      <c r="T4044" s="11">
        <f t="shared" si="10642"/>
        <v>0</v>
      </c>
      <c r="U4044" s="11">
        <f t="shared" si="10642"/>
        <v>0</v>
      </c>
      <c r="V4044" s="11">
        <f t="shared" si="10642"/>
        <v>0</v>
      </c>
      <c r="W4044" s="11">
        <f t="shared" si="10642"/>
        <v>0</v>
      </c>
      <c r="X4044" s="11">
        <f t="shared" si="10642"/>
        <v>26000</v>
      </c>
      <c r="Y4044" s="11">
        <f t="shared" si="10642"/>
        <v>420</v>
      </c>
      <c r="Z4044" s="11">
        <f t="shared" si="10642"/>
        <v>0</v>
      </c>
      <c r="AA4044" s="11">
        <f t="shared" si="10642"/>
        <v>4478</v>
      </c>
      <c r="AB4044" s="11">
        <f t="shared" si="10642"/>
        <v>1880</v>
      </c>
      <c r="AC4044" s="11">
        <f t="shared" si="10642"/>
        <v>1616</v>
      </c>
      <c r="AD4044" s="11">
        <f t="shared" si="10642"/>
        <v>460</v>
      </c>
      <c r="AE4044" s="11">
        <f t="shared" si="10642"/>
        <v>260</v>
      </c>
      <c r="AF4044" s="11">
        <f t="shared" si="10642"/>
        <v>100</v>
      </c>
      <c r="AG4044" s="11">
        <f t="shared" si="10642"/>
        <v>2100</v>
      </c>
      <c r="AH4044" s="11">
        <v>11314</v>
      </c>
      <c r="AI4044" s="11">
        <v>14686</v>
      </c>
      <c r="AJ4044" s="11">
        <f t="shared" ref="AJ4044:AY4044" si="10643">SUM(AJ4016,AJ4037,AJ4040)</f>
        <v>0</v>
      </c>
      <c r="AK4044" s="11">
        <f t="shared" si="10643"/>
        <v>0</v>
      </c>
      <c r="AL4044" s="11">
        <f t="shared" si="10643"/>
        <v>0</v>
      </c>
      <c r="AM4044" s="11">
        <f t="shared" si="10643"/>
        <v>0</v>
      </c>
      <c r="AN4044" s="11">
        <f t="shared" si="10643"/>
        <v>0</v>
      </c>
      <c r="AO4044" s="11">
        <f t="shared" si="10643"/>
        <v>0</v>
      </c>
      <c r="AP4044" s="11">
        <f t="shared" si="10643"/>
        <v>0</v>
      </c>
      <c r="AQ4044" s="11">
        <f t="shared" si="10643"/>
        <v>0</v>
      </c>
      <c r="AR4044" s="11">
        <f t="shared" si="10643"/>
        <v>0</v>
      </c>
      <c r="AS4044" s="11">
        <f t="shared" si="10643"/>
        <v>0</v>
      </c>
      <c r="AT4044" s="11">
        <f t="shared" si="10643"/>
        <v>0</v>
      </c>
      <c r="AU4044" s="11">
        <f t="shared" si="10643"/>
        <v>0</v>
      </c>
      <c r="AV4044" s="11">
        <f t="shared" si="10643"/>
        <v>0</v>
      </c>
      <c r="AW4044" s="11">
        <f t="shared" si="10643"/>
        <v>0</v>
      </c>
      <c r="AX4044" s="11">
        <f t="shared" si="10643"/>
        <v>0</v>
      </c>
      <c r="AY4044" s="11">
        <f t="shared" si="10643"/>
        <v>0</v>
      </c>
      <c r="AZ4044" s="11">
        <v>0</v>
      </c>
      <c r="BA4044" s="11">
        <v>0</v>
      </c>
      <c r="BB4044" s="11">
        <f t="shared" ref="BB4044:BQ4044" si="10644">SUM(BB4016,BB4037,BB4040)</f>
        <v>0</v>
      </c>
      <c r="BC4044" s="11">
        <f t="shared" si="10644"/>
        <v>0</v>
      </c>
      <c r="BD4044" s="11">
        <f t="shared" si="10644"/>
        <v>0</v>
      </c>
      <c r="BE4044" s="11">
        <f t="shared" si="10644"/>
        <v>0</v>
      </c>
      <c r="BF4044" s="11">
        <f t="shared" si="10644"/>
        <v>0</v>
      </c>
      <c r="BG4044" s="11">
        <f t="shared" si="10644"/>
        <v>0</v>
      </c>
      <c r="BH4044" s="11">
        <f t="shared" si="10644"/>
        <v>0</v>
      </c>
      <c r="BI4044" s="11">
        <f t="shared" si="10644"/>
        <v>0</v>
      </c>
      <c r="BJ4044" s="11">
        <f t="shared" si="10644"/>
        <v>0</v>
      </c>
      <c r="BK4044" s="11">
        <f t="shared" si="10644"/>
        <v>0</v>
      </c>
      <c r="BL4044" s="11">
        <f t="shared" si="10644"/>
        <v>0</v>
      </c>
      <c r="BM4044" s="11">
        <f t="shared" si="10644"/>
        <v>0</v>
      </c>
      <c r="BN4044" s="11">
        <f t="shared" si="10644"/>
        <v>0</v>
      </c>
      <c r="BO4044" s="11">
        <f t="shared" si="10644"/>
        <v>0</v>
      </c>
      <c r="BP4044" s="11">
        <f t="shared" si="10644"/>
        <v>0</v>
      </c>
      <c r="BQ4044" s="11">
        <f t="shared" si="10644"/>
        <v>0</v>
      </c>
      <c r="BR4044" s="11">
        <v>0</v>
      </c>
      <c r="BS4044" s="11">
        <v>0</v>
      </c>
      <c r="BT4044" s="11">
        <f t="shared" ref="BT4044:BZ4044" si="10645">SUM(BT4016,BT4037,BT4040)</f>
        <v>1661174</v>
      </c>
      <c r="BU4044" s="11">
        <f t="shared" si="10645"/>
        <v>1635174</v>
      </c>
      <c r="BV4044" s="11">
        <f t="shared" si="10645"/>
        <v>1194641</v>
      </c>
      <c r="BW4044" s="11">
        <f t="shared" si="10645"/>
        <v>211234</v>
      </c>
      <c r="BX4044" s="11">
        <f t="shared" si="10645"/>
        <v>96166</v>
      </c>
      <c r="BY4044" s="11">
        <f t="shared" si="10645"/>
        <v>54368</v>
      </c>
      <c r="BZ4044" s="11">
        <f t="shared" si="10645"/>
        <v>60700</v>
      </c>
      <c r="CA4044" s="11">
        <f t="shared" si="10572"/>
        <v>1405875</v>
      </c>
      <c r="CB4044" s="123">
        <f t="shared" si="10583"/>
        <v>85.977088676801372</v>
      </c>
    </row>
    <row r="4045" spans="1:80" ht="15.75" thickBot="1" x14ac:dyDescent="0.3">
      <c r="A4045" s="13" t="s">
        <v>1</v>
      </c>
      <c r="B4045" s="13" t="s">
        <v>1</v>
      </c>
      <c r="C4045" s="13" t="s">
        <v>1</v>
      </c>
      <c r="D4045" s="74" t="s">
        <v>1</v>
      </c>
      <c r="E4045" s="74" t="s">
        <v>1</v>
      </c>
      <c r="F4045" s="74" t="s">
        <v>1</v>
      </c>
      <c r="G4045" s="13" t="s">
        <v>1</v>
      </c>
      <c r="H4045" s="2" t="s">
        <v>83</v>
      </c>
      <c r="I4045" s="12">
        <v>35</v>
      </c>
      <c r="J4045" s="12">
        <f t="shared" si="10571"/>
        <v>35</v>
      </c>
      <c r="K4045" s="12">
        <v>35</v>
      </c>
      <c r="L4045" s="13"/>
      <c r="M4045" s="13" t="s">
        <v>1</v>
      </c>
      <c r="N4045" s="13" t="s">
        <v>1</v>
      </c>
      <c r="O4045" s="13" t="s">
        <v>1</v>
      </c>
      <c r="P4045" s="27"/>
      <c r="Q4045" s="13" t="s">
        <v>1</v>
      </c>
      <c r="R4045" s="13" t="s">
        <v>1</v>
      </c>
      <c r="S4045" s="13"/>
      <c r="T4045" s="13"/>
      <c r="U4045" s="13"/>
      <c r="V4045" s="13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>
        <v>0</v>
      </c>
      <c r="AI4045" s="13">
        <v>0</v>
      </c>
      <c r="AJ4045" s="13" t="s">
        <v>1</v>
      </c>
      <c r="AK4045" s="13"/>
      <c r="AL4045" s="13"/>
      <c r="AM4045" s="13"/>
      <c r="AN4045" s="13"/>
      <c r="AO4045" s="13"/>
      <c r="AP4045" s="13"/>
      <c r="AQ4045" s="13"/>
      <c r="AR4045" s="13"/>
      <c r="AS4045" s="13"/>
      <c r="AT4045" s="13"/>
      <c r="AU4045" s="13"/>
      <c r="AV4045" s="13"/>
      <c r="AW4045" s="13"/>
      <c r="AX4045" s="13"/>
      <c r="AY4045" s="13"/>
      <c r="AZ4045" s="13">
        <v>0</v>
      </c>
      <c r="BA4045" s="13">
        <v>0</v>
      </c>
      <c r="BB4045" s="13" t="s">
        <v>1</v>
      </c>
      <c r="BC4045" s="13"/>
      <c r="BD4045" s="13"/>
      <c r="BE4045" s="13"/>
      <c r="BF4045" s="13"/>
      <c r="BG4045" s="13"/>
      <c r="BH4045" s="13"/>
      <c r="BI4045" s="13"/>
      <c r="BJ4045" s="13"/>
      <c r="BK4045" s="13"/>
      <c r="BL4045" s="13"/>
      <c r="BM4045" s="13"/>
      <c r="BN4045" s="13"/>
      <c r="BO4045" s="13"/>
      <c r="BP4045" s="13"/>
      <c r="BQ4045" s="13"/>
      <c r="BR4045" s="13">
        <v>0</v>
      </c>
      <c r="BS4045" s="13">
        <v>0</v>
      </c>
      <c r="BT4045" s="12">
        <v>35</v>
      </c>
      <c r="BU4045" s="12">
        <v>35</v>
      </c>
      <c r="BV4045" s="12"/>
      <c r="BW4045" s="12">
        <f t="shared" ref="BW4045:BW4108" si="10646">BX4045+BY4045+BZ4045</f>
        <v>0</v>
      </c>
      <c r="BX4045" s="12"/>
      <c r="BY4045" s="12"/>
      <c r="BZ4045" s="12"/>
      <c r="CA4045" s="12">
        <f t="shared" si="10572"/>
        <v>0</v>
      </c>
      <c r="CB4045" s="124"/>
    </row>
    <row r="4046" spans="1:80" ht="69.75" customHeight="1" thickBot="1" x14ac:dyDescent="0.3">
      <c r="A4046" s="133" t="s">
        <v>1</v>
      </c>
      <c r="B4046" s="133" t="s">
        <v>1</v>
      </c>
      <c r="C4046" s="133" t="s">
        <v>1</v>
      </c>
      <c r="D4046" s="135" t="s">
        <v>1</v>
      </c>
      <c r="E4046" s="135" t="s">
        <v>1</v>
      </c>
      <c r="F4046" s="135" t="s">
        <v>1</v>
      </c>
      <c r="G4046" s="137" t="s">
        <v>1</v>
      </c>
      <c r="H4046" s="5" t="s">
        <v>84</v>
      </c>
      <c r="I4046" s="5" t="s">
        <v>11</v>
      </c>
      <c r="J4046" s="5" t="s">
        <v>1809</v>
      </c>
      <c r="K4046" s="5" t="s">
        <v>12</v>
      </c>
      <c r="L4046" s="5" t="s">
        <v>13</v>
      </c>
      <c r="M4046" s="5" t="s">
        <v>14</v>
      </c>
      <c r="N4046" s="5" t="s">
        <v>15</v>
      </c>
      <c r="O4046" s="5" t="s">
        <v>16</v>
      </c>
      <c r="P4046" s="5" t="s">
        <v>17</v>
      </c>
      <c r="Q4046" s="5" t="s">
        <v>18</v>
      </c>
      <c r="R4046" s="71" t="s">
        <v>14</v>
      </c>
      <c r="S4046" s="71" t="s">
        <v>1843</v>
      </c>
      <c r="T4046" s="71" t="s">
        <v>1797</v>
      </c>
      <c r="U4046" s="71" t="s">
        <v>1832</v>
      </c>
      <c r="V4046" s="71" t="s">
        <v>1833</v>
      </c>
      <c r="W4046" s="71" t="s">
        <v>1834</v>
      </c>
      <c r="X4046" s="71" t="s">
        <v>1847</v>
      </c>
      <c r="Y4046" s="71" t="s">
        <v>1844</v>
      </c>
      <c r="Z4046" s="71" t="s">
        <v>1835</v>
      </c>
      <c r="AA4046" s="71" t="s">
        <v>1836</v>
      </c>
      <c r="AB4046" s="71" t="s">
        <v>1837</v>
      </c>
      <c r="AC4046" s="71" t="s">
        <v>1838</v>
      </c>
      <c r="AD4046" s="71" t="s">
        <v>1839</v>
      </c>
      <c r="AE4046" s="71" t="s">
        <v>1840</v>
      </c>
      <c r="AF4046" s="71" t="s">
        <v>1845</v>
      </c>
      <c r="AG4046" s="71" t="s">
        <v>1846</v>
      </c>
      <c r="AH4046" s="71" t="s">
        <v>1841</v>
      </c>
      <c r="AI4046" s="71" t="s">
        <v>1842</v>
      </c>
      <c r="AJ4046" s="72" t="s">
        <v>15</v>
      </c>
      <c r="AK4046" s="72" t="s">
        <v>1843</v>
      </c>
      <c r="AL4046" s="72" t="s">
        <v>1797</v>
      </c>
      <c r="AM4046" s="72" t="s">
        <v>1832</v>
      </c>
      <c r="AN4046" s="72" t="s">
        <v>1833</v>
      </c>
      <c r="AO4046" s="72" t="s">
        <v>1834</v>
      </c>
      <c r="AP4046" s="72" t="s">
        <v>1848</v>
      </c>
      <c r="AQ4046" s="72" t="s">
        <v>1844</v>
      </c>
      <c r="AR4046" s="72" t="s">
        <v>1835</v>
      </c>
      <c r="AS4046" s="72" t="s">
        <v>1836</v>
      </c>
      <c r="AT4046" s="72" t="s">
        <v>1837</v>
      </c>
      <c r="AU4046" s="72" t="s">
        <v>1838</v>
      </c>
      <c r="AV4046" s="72" t="s">
        <v>1839</v>
      </c>
      <c r="AW4046" s="72" t="s">
        <v>1840</v>
      </c>
      <c r="AX4046" s="72" t="s">
        <v>1845</v>
      </c>
      <c r="AY4046" s="72" t="s">
        <v>1846</v>
      </c>
      <c r="AZ4046" s="72" t="s">
        <v>1841</v>
      </c>
      <c r="BA4046" s="72" t="s">
        <v>1842</v>
      </c>
      <c r="BB4046" s="73" t="s">
        <v>16</v>
      </c>
      <c r="BC4046" s="73" t="s">
        <v>1843</v>
      </c>
      <c r="BD4046" s="73" t="s">
        <v>1797</v>
      </c>
      <c r="BE4046" s="73" t="s">
        <v>1832</v>
      </c>
      <c r="BF4046" s="73" t="s">
        <v>1833</v>
      </c>
      <c r="BG4046" s="73" t="s">
        <v>1834</v>
      </c>
      <c r="BH4046" s="73" t="s">
        <v>1849</v>
      </c>
      <c r="BI4046" s="73" t="s">
        <v>1844</v>
      </c>
      <c r="BJ4046" s="73" t="s">
        <v>1835</v>
      </c>
      <c r="BK4046" s="73" t="s">
        <v>1836</v>
      </c>
      <c r="BL4046" s="73" t="s">
        <v>1837</v>
      </c>
      <c r="BM4046" s="73" t="s">
        <v>1838</v>
      </c>
      <c r="BN4046" s="73" t="s">
        <v>1839</v>
      </c>
      <c r="BO4046" s="73" t="s">
        <v>1840</v>
      </c>
      <c r="BP4046" s="73" t="s">
        <v>1845</v>
      </c>
      <c r="BQ4046" s="73" t="s">
        <v>1846</v>
      </c>
      <c r="BR4046" s="73" t="s">
        <v>1841</v>
      </c>
      <c r="BS4046" s="73" t="s">
        <v>1842</v>
      </c>
      <c r="BT4046" s="5" t="s">
        <v>1911</v>
      </c>
      <c r="BU4046" s="5" t="s">
        <v>1942</v>
      </c>
      <c r="BV4046" s="5" t="s">
        <v>1943</v>
      </c>
      <c r="BW4046" s="5" t="s">
        <v>1944</v>
      </c>
      <c r="BX4046" s="5" t="s">
        <v>1945</v>
      </c>
      <c r="BY4046" s="5" t="s">
        <v>1946</v>
      </c>
      <c r="BZ4046" s="5" t="s">
        <v>1947</v>
      </c>
      <c r="CA4046" s="5" t="s">
        <v>1948</v>
      </c>
      <c r="CB4046" s="120" t="s">
        <v>1916</v>
      </c>
    </row>
    <row r="4047" spans="1:80" x14ac:dyDescent="0.25">
      <c r="A4047" s="134"/>
      <c r="B4047" s="134"/>
      <c r="C4047" s="134"/>
      <c r="D4047" s="136"/>
      <c r="E4047" s="136"/>
      <c r="F4047" s="136"/>
      <c r="G4047" s="138"/>
      <c r="H4047" s="15" t="s">
        <v>1</v>
      </c>
      <c r="I4047" s="9" t="s">
        <v>19</v>
      </c>
      <c r="J4047" s="9">
        <v>1</v>
      </c>
      <c r="K4047" s="9" t="s">
        <v>20</v>
      </c>
      <c r="L4047" s="9" t="s">
        <v>21</v>
      </c>
      <c r="M4047" s="9" t="s">
        <v>22</v>
      </c>
      <c r="N4047" s="9" t="s">
        <v>23</v>
      </c>
      <c r="O4047" s="9" t="s">
        <v>24</v>
      </c>
      <c r="P4047" s="9" t="s">
        <v>25</v>
      </c>
      <c r="Q4047" s="9" t="s">
        <v>26</v>
      </c>
      <c r="R4047" s="9">
        <v>1</v>
      </c>
      <c r="S4047" s="9">
        <v>2</v>
      </c>
      <c r="T4047" s="9">
        <v>3</v>
      </c>
      <c r="U4047" s="9">
        <v>4</v>
      </c>
      <c r="V4047" s="9">
        <v>5</v>
      </c>
      <c r="W4047" s="9">
        <v>6</v>
      </c>
      <c r="X4047" s="9">
        <v>7</v>
      </c>
      <c r="Y4047" s="9">
        <v>8</v>
      </c>
      <c r="Z4047" s="9">
        <v>9</v>
      </c>
      <c r="AA4047" s="9">
        <v>10</v>
      </c>
      <c r="AB4047" s="9">
        <v>11</v>
      </c>
      <c r="AC4047" s="9">
        <v>12</v>
      </c>
      <c r="AD4047" s="9">
        <v>13</v>
      </c>
      <c r="AE4047" s="9">
        <v>14</v>
      </c>
      <c r="AF4047" s="9">
        <v>15</v>
      </c>
      <c r="AG4047" s="9">
        <v>16</v>
      </c>
      <c r="AH4047" s="9">
        <v>20</v>
      </c>
      <c r="AI4047" s="9">
        <v>21</v>
      </c>
      <c r="AJ4047" s="9">
        <v>1</v>
      </c>
      <c r="AK4047" s="9">
        <v>2</v>
      </c>
      <c r="AL4047" s="9">
        <v>3</v>
      </c>
      <c r="AM4047" s="9">
        <v>4</v>
      </c>
      <c r="AN4047" s="9">
        <v>5</v>
      </c>
      <c r="AO4047" s="9">
        <v>6</v>
      </c>
      <c r="AP4047" s="9">
        <v>7</v>
      </c>
      <c r="AQ4047" s="9">
        <v>8</v>
      </c>
      <c r="AR4047" s="9">
        <v>9</v>
      </c>
      <c r="AS4047" s="9">
        <v>10</v>
      </c>
      <c r="AT4047" s="9">
        <v>11</v>
      </c>
      <c r="AU4047" s="9">
        <v>12</v>
      </c>
      <c r="AV4047" s="9">
        <v>13</v>
      </c>
      <c r="AW4047" s="9">
        <v>14</v>
      </c>
      <c r="AX4047" s="9">
        <v>15</v>
      </c>
      <c r="AY4047" s="9">
        <v>16</v>
      </c>
      <c r="AZ4047" s="9">
        <v>20</v>
      </c>
      <c r="BA4047" s="9">
        <v>21</v>
      </c>
      <c r="BB4047" s="9">
        <v>1</v>
      </c>
      <c r="BC4047" s="9">
        <v>2</v>
      </c>
      <c r="BD4047" s="9">
        <v>3</v>
      </c>
      <c r="BE4047" s="9">
        <v>4</v>
      </c>
      <c r="BF4047" s="9">
        <v>5</v>
      </c>
      <c r="BG4047" s="9">
        <v>6</v>
      </c>
      <c r="BH4047" s="9">
        <v>7</v>
      </c>
      <c r="BI4047" s="9">
        <v>8</v>
      </c>
      <c r="BJ4047" s="9">
        <v>9</v>
      </c>
      <c r="BK4047" s="9">
        <v>10</v>
      </c>
      <c r="BL4047" s="9">
        <v>11</v>
      </c>
      <c r="BM4047" s="9">
        <v>12</v>
      </c>
      <c r="BN4047" s="9">
        <v>13</v>
      </c>
      <c r="BO4047" s="9">
        <v>14</v>
      </c>
      <c r="BP4047" s="9">
        <v>15</v>
      </c>
      <c r="BQ4047" s="9">
        <v>16</v>
      </c>
      <c r="BR4047" s="9">
        <v>20</v>
      </c>
      <c r="BS4047" s="9">
        <v>21</v>
      </c>
      <c r="BT4047" s="9">
        <v>1</v>
      </c>
      <c r="BU4047" s="9">
        <v>2</v>
      </c>
      <c r="BV4047" s="9">
        <v>3</v>
      </c>
      <c r="BW4047" s="9" t="s">
        <v>1798</v>
      </c>
      <c r="BX4047" s="9">
        <v>5</v>
      </c>
      <c r="BY4047" s="9">
        <v>6</v>
      </c>
      <c r="BZ4047" s="9">
        <v>7</v>
      </c>
      <c r="CA4047" s="9" t="s">
        <v>1917</v>
      </c>
      <c r="CB4047" s="121">
        <v>9</v>
      </c>
    </row>
    <row r="4048" spans="1:80" x14ac:dyDescent="0.25">
      <c r="A4048" s="134"/>
      <c r="B4048" s="134"/>
      <c r="C4048" s="134"/>
      <c r="D4048" s="136"/>
      <c r="E4048" s="136"/>
      <c r="F4048" s="136"/>
      <c r="G4048" s="138"/>
      <c r="H4048" s="16" t="s">
        <v>1015</v>
      </c>
      <c r="I4048" s="17">
        <f>SUM(I4044)</f>
        <v>1469648</v>
      </c>
      <c r="J4048" s="17">
        <f t="shared" ref="J4048:J4049" si="10647">SUM(K4048,L4048,P4048,Q4048)</f>
        <v>1555742</v>
      </c>
      <c r="K4048" s="17">
        <f t="shared" ref="K4048" si="10648">SUM(K4044)</f>
        <v>1529742</v>
      </c>
      <c r="L4048" s="17">
        <f t="shared" ref="L4048:L4049" si="10649">SUM(M4048:O4048)</f>
        <v>26000</v>
      </c>
      <c r="M4048" s="17">
        <f t="shared" ref="M4048:Q4048" si="10650">SUM(M4044)</f>
        <v>26000</v>
      </c>
      <c r="N4048" s="17">
        <f t="shared" si="10650"/>
        <v>0</v>
      </c>
      <c r="O4048" s="17">
        <f t="shared" si="10650"/>
        <v>0</v>
      </c>
      <c r="P4048" s="17">
        <f t="shared" si="10650"/>
        <v>0</v>
      </c>
      <c r="Q4048" s="17">
        <f t="shared" si="10650"/>
        <v>0</v>
      </c>
      <c r="R4048" s="17">
        <f t="shared" ref="R4048:AG4048" si="10651">SUM(R4044)</f>
        <v>26000</v>
      </c>
      <c r="S4048" s="17">
        <f t="shared" si="10651"/>
        <v>0</v>
      </c>
      <c r="T4048" s="17">
        <f t="shared" si="10651"/>
        <v>0</v>
      </c>
      <c r="U4048" s="17">
        <f t="shared" si="10651"/>
        <v>0</v>
      </c>
      <c r="V4048" s="17">
        <f t="shared" si="10651"/>
        <v>0</v>
      </c>
      <c r="W4048" s="17">
        <f t="shared" si="10651"/>
        <v>0</v>
      </c>
      <c r="X4048" s="17">
        <f t="shared" ref="X4048" si="10652">SUM(X4044)</f>
        <v>26000</v>
      </c>
      <c r="Y4048" s="17">
        <f t="shared" si="10651"/>
        <v>420</v>
      </c>
      <c r="Z4048" s="17">
        <f t="shared" si="10651"/>
        <v>0</v>
      </c>
      <c r="AA4048" s="17">
        <f t="shared" si="10651"/>
        <v>4478</v>
      </c>
      <c r="AB4048" s="17">
        <f t="shared" si="10651"/>
        <v>1880</v>
      </c>
      <c r="AC4048" s="17">
        <f t="shared" si="10651"/>
        <v>1616</v>
      </c>
      <c r="AD4048" s="17">
        <f t="shared" si="10651"/>
        <v>460</v>
      </c>
      <c r="AE4048" s="17">
        <f t="shared" si="10651"/>
        <v>260</v>
      </c>
      <c r="AF4048" s="17">
        <f t="shared" si="10651"/>
        <v>100</v>
      </c>
      <c r="AG4048" s="17">
        <f t="shared" si="10651"/>
        <v>2100</v>
      </c>
      <c r="AH4048" s="17">
        <v>11314</v>
      </c>
      <c r="AI4048" s="17">
        <v>14686</v>
      </c>
      <c r="AJ4048" s="17">
        <f t="shared" ref="AJ4048:AY4048" si="10653">SUM(AJ4044)</f>
        <v>0</v>
      </c>
      <c r="AK4048" s="17">
        <f t="shared" si="10653"/>
        <v>0</v>
      </c>
      <c r="AL4048" s="17">
        <f t="shared" si="10653"/>
        <v>0</v>
      </c>
      <c r="AM4048" s="17">
        <f t="shared" si="10653"/>
        <v>0</v>
      </c>
      <c r="AN4048" s="17">
        <f t="shared" si="10653"/>
        <v>0</v>
      </c>
      <c r="AO4048" s="17">
        <f t="shared" si="10653"/>
        <v>0</v>
      </c>
      <c r="AP4048" s="17">
        <f t="shared" ref="AP4048" si="10654">SUM(AP4044)</f>
        <v>0</v>
      </c>
      <c r="AQ4048" s="17">
        <f t="shared" si="10653"/>
        <v>0</v>
      </c>
      <c r="AR4048" s="17">
        <f t="shared" si="10653"/>
        <v>0</v>
      </c>
      <c r="AS4048" s="17">
        <f t="shared" si="10653"/>
        <v>0</v>
      </c>
      <c r="AT4048" s="17">
        <f t="shared" si="10653"/>
        <v>0</v>
      </c>
      <c r="AU4048" s="17">
        <f t="shared" si="10653"/>
        <v>0</v>
      </c>
      <c r="AV4048" s="17">
        <f t="shared" si="10653"/>
        <v>0</v>
      </c>
      <c r="AW4048" s="17">
        <f t="shared" si="10653"/>
        <v>0</v>
      </c>
      <c r="AX4048" s="17">
        <f t="shared" si="10653"/>
        <v>0</v>
      </c>
      <c r="AY4048" s="17">
        <f t="shared" si="10653"/>
        <v>0</v>
      </c>
      <c r="AZ4048" s="17">
        <v>0</v>
      </c>
      <c r="BA4048" s="17">
        <v>0</v>
      </c>
      <c r="BB4048" s="17">
        <f t="shared" ref="BB4048:BQ4048" si="10655">SUM(BB4044)</f>
        <v>0</v>
      </c>
      <c r="BC4048" s="17">
        <f t="shared" si="10655"/>
        <v>0</v>
      </c>
      <c r="BD4048" s="17">
        <f t="shared" si="10655"/>
        <v>0</v>
      </c>
      <c r="BE4048" s="17">
        <f t="shared" si="10655"/>
        <v>0</v>
      </c>
      <c r="BF4048" s="17">
        <f t="shared" si="10655"/>
        <v>0</v>
      </c>
      <c r="BG4048" s="17">
        <f t="shared" si="10655"/>
        <v>0</v>
      </c>
      <c r="BH4048" s="17">
        <f t="shared" ref="BH4048" si="10656">SUM(BH4044)</f>
        <v>0</v>
      </c>
      <c r="BI4048" s="17">
        <f t="shared" si="10655"/>
        <v>0</v>
      </c>
      <c r="BJ4048" s="17">
        <f t="shared" si="10655"/>
        <v>0</v>
      </c>
      <c r="BK4048" s="17">
        <f t="shared" si="10655"/>
        <v>0</v>
      </c>
      <c r="BL4048" s="17">
        <f t="shared" si="10655"/>
        <v>0</v>
      </c>
      <c r="BM4048" s="17">
        <f t="shared" si="10655"/>
        <v>0</v>
      </c>
      <c r="BN4048" s="17">
        <f t="shared" si="10655"/>
        <v>0</v>
      </c>
      <c r="BO4048" s="17">
        <f t="shared" si="10655"/>
        <v>0</v>
      </c>
      <c r="BP4048" s="17">
        <f t="shared" si="10655"/>
        <v>0</v>
      </c>
      <c r="BQ4048" s="17">
        <f t="shared" si="10655"/>
        <v>0</v>
      </c>
      <c r="BR4048" s="17">
        <v>0</v>
      </c>
      <c r="BS4048" s="17">
        <v>0</v>
      </c>
      <c r="BT4048" s="17">
        <f t="shared" ref="BT4048:BZ4048" si="10657">SUM(BT4044)</f>
        <v>1661174</v>
      </c>
      <c r="BU4048" s="17">
        <f t="shared" si="10657"/>
        <v>1635174</v>
      </c>
      <c r="BV4048" s="17">
        <f t="shared" si="10657"/>
        <v>1194641</v>
      </c>
      <c r="BW4048" s="17">
        <f t="shared" si="10657"/>
        <v>211234</v>
      </c>
      <c r="BX4048" s="17">
        <f t="shared" si="10657"/>
        <v>96166</v>
      </c>
      <c r="BY4048" s="17">
        <f t="shared" si="10657"/>
        <v>54368</v>
      </c>
      <c r="BZ4048" s="17">
        <f t="shared" si="10657"/>
        <v>60700</v>
      </c>
      <c r="CA4048" s="17">
        <f>BV4048+BW4048</f>
        <v>1405875</v>
      </c>
      <c r="CB4048" s="125">
        <f>IF(BU4048=0,"-",CA4048/BU4048*100)</f>
        <v>85.977088676801372</v>
      </c>
    </row>
    <row r="4049" spans="1:80" x14ac:dyDescent="0.25">
      <c r="A4049" s="134"/>
      <c r="B4049" s="134"/>
      <c r="C4049" s="134"/>
      <c r="D4049" s="136"/>
      <c r="E4049" s="136"/>
      <c r="F4049" s="136"/>
      <c r="G4049" s="138"/>
      <c r="H4049" s="18" t="s">
        <v>86</v>
      </c>
      <c r="I4049" s="17">
        <f>SUM(I4048)</f>
        <v>1469648</v>
      </c>
      <c r="J4049" s="17">
        <f t="shared" si="10647"/>
        <v>1555742</v>
      </c>
      <c r="K4049" s="17">
        <f t="shared" ref="K4049" si="10658">SUM(K4048)</f>
        <v>1529742</v>
      </c>
      <c r="L4049" s="17">
        <f t="shared" si="10649"/>
        <v>26000</v>
      </c>
      <c r="M4049" s="17">
        <f t="shared" ref="M4049:Q4049" si="10659">SUM(M4048)</f>
        <v>26000</v>
      </c>
      <c r="N4049" s="17">
        <f t="shared" si="10659"/>
        <v>0</v>
      </c>
      <c r="O4049" s="17">
        <f t="shared" si="10659"/>
        <v>0</v>
      </c>
      <c r="P4049" s="17">
        <f t="shared" si="10659"/>
        <v>0</v>
      </c>
      <c r="Q4049" s="17">
        <f t="shared" si="10659"/>
        <v>0</v>
      </c>
      <c r="R4049" s="17">
        <f t="shared" ref="R4049:AG4049" si="10660">SUM(R4048)</f>
        <v>26000</v>
      </c>
      <c r="S4049" s="17">
        <f t="shared" si="10660"/>
        <v>0</v>
      </c>
      <c r="T4049" s="17">
        <f t="shared" si="10660"/>
        <v>0</v>
      </c>
      <c r="U4049" s="17">
        <f t="shared" si="10660"/>
        <v>0</v>
      </c>
      <c r="V4049" s="17">
        <f t="shared" si="10660"/>
        <v>0</v>
      </c>
      <c r="W4049" s="17">
        <f t="shared" si="10660"/>
        <v>0</v>
      </c>
      <c r="X4049" s="17">
        <f t="shared" ref="X4049" si="10661">SUM(X4048)</f>
        <v>26000</v>
      </c>
      <c r="Y4049" s="17">
        <f t="shared" si="10660"/>
        <v>420</v>
      </c>
      <c r="Z4049" s="17">
        <f t="shared" si="10660"/>
        <v>0</v>
      </c>
      <c r="AA4049" s="17">
        <f t="shared" si="10660"/>
        <v>4478</v>
      </c>
      <c r="AB4049" s="17">
        <f t="shared" si="10660"/>
        <v>1880</v>
      </c>
      <c r="AC4049" s="17">
        <f t="shared" si="10660"/>
        <v>1616</v>
      </c>
      <c r="AD4049" s="17">
        <f t="shared" si="10660"/>
        <v>460</v>
      </c>
      <c r="AE4049" s="17">
        <f t="shared" si="10660"/>
        <v>260</v>
      </c>
      <c r="AF4049" s="17">
        <f t="shared" si="10660"/>
        <v>100</v>
      </c>
      <c r="AG4049" s="17">
        <f t="shared" si="10660"/>
        <v>2100</v>
      </c>
      <c r="AH4049" s="17">
        <v>11314</v>
      </c>
      <c r="AI4049" s="17">
        <v>14686</v>
      </c>
      <c r="AJ4049" s="17">
        <f t="shared" ref="AJ4049:AY4049" si="10662">SUM(AJ4048)</f>
        <v>0</v>
      </c>
      <c r="AK4049" s="17">
        <f t="shared" si="10662"/>
        <v>0</v>
      </c>
      <c r="AL4049" s="17">
        <f t="shared" si="10662"/>
        <v>0</v>
      </c>
      <c r="AM4049" s="17">
        <f t="shared" si="10662"/>
        <v>0</v>
      </c>
      <c r="AN4049" s="17">
        <f t="shared" si="10662"/>
        <v>0</v>
      </c>
      <c r="AO4049" s="17">
        <f t="shared" si="10662"/>
        <v>0</v>
      </c>
      <c r="AP4049" s="17">
        <f t="shared" ref="AP4049" si="10663">SUM(AP4048)</f>
        <v>0</v>
      </c>
      <c r="AQ4049" s="17">
        <f t="shared" si="10662"/>
        <v>0</v>
      </c>
      <c r="AR4049" s="17">
        <f t="shared" si="10662"/>
        <v>0</v>
      </c>
      <c r="AS4049" s="17">
        <f t="shared" si="10662"/>
        <v>0</v>
      </c>
      <c r="AT4049" s="17">
        <f t="shared" si="10662"/>
        <v>0</v>
      </c>
      <c r="AU4049" s="17">
        <f t="shared" si="10662"/>
        <v>0</v>
      </c>
      <c r="AV4049" s="17">
        <f t="shared" si="10662"/>
        <v>0</v>
      </c>
      <c r="AW4049" s="17">
        <f t="shared" si="10662"/>
        <v>0</v>
      </c>
      <c r="AX4049" s="17">
        <f t="shared" si="10662"/>
        <v>0</v>
      </c>
      <c r="AY4049" s="17">
        <f t="shared" si="10662"/>
        <v>0</v>
      </c>
      <c r="AZ4049" s="17">
        <v>0</v>
      </c>
      <c r="BA4049" s="17">
        <v>0</v>
      </c>
      <c r="BB4049" s="17">
        <f t="shared" ref="BB4049:BQ4049" si="10664">SUM(BB4048)</f>
        <v>0</v>
      </c>
      <c r="BC4049" s="17">
        <f t="shared" si="10664"/>
        <v>0</v>
      </c>
      <c r="BD4049" s="17">
        <f t="shared" si="10664"/>
        <v>0</v>
      </c>
      <c r="BE4049" s="17">
        <f t="shared" si="10664"/>
        <v>0</v>
      </c>
      <c r="BF4049" s="17">
        <f t="shared" si="10664"/>
        <v>0</v>
      </c>
      <c r="BG4049" s="17">
        <f t="shared" si="10664"/>
        <v>0</v>
      </c>
      <c r="BH4049" s="17">
        <f t="shared" ref="BH4049" si="10665">SUM(BH4048)</f>
        <v>0</v>
      </c>
      <c r="BI4049" s="17">
        <f t="shared" si="10664"/>
        <v>0</v>
      </c>
      <c r="BJ4049" s="17">
        <f t="shared" si="10664"/>
        <v>0</v>
      </c>
      <c r="BK4049" s="17">
        <f t="shared" si="10664"/>
        <v>0</v>
      </c>
      <c r="BL4049" s="17">
        <f t="shared" si="10664"/>
        <v>0</v>
      </c>
      <c r="BM4049" s="17">
        <f t="shared" si="10664"/>
        <v>0</v>
      </c>
      <c r="BN4049" s="17">
        <f t="shared" si="10664"/>
        <v>0</v>
      </c>
      <c r="BO4049" s="17">
        <f t="shared" si="10664"/>
        <v>0</v>
      </c>
      <c r="BP4049" s="17">
        <f t="shared" si="10664"/>
        <v>0</v>
      </c>
      <c r="BQ4049" s="17">
        <f t="shared" si="10664"/>
        <v>0</v>
      </c>
      <c r="BR4049" s="17">
        <v>0</v>
      </c>
      <c r="BS4049" s="17">
        <v>0</v>
      </c>
      <c r="BT4049" s="17">
        <f t="shared" ref="BT4049:BW4049" si="10666">SUM(BT4048)</f>
        <v>1661174</v>
      </c>
      <c r="BU4049" s="17">
        <f t="shared" ref="BU4049:BV4049" si="10667">SUM(BU4048)</f>
        <v>1635174</v>
      </c>
      <c r="BV4049" s="17">
        <f t="shared" si="10667"/>
        <v>1194641</v>
      </c>
      <c r="BW4049" s="17">
        <f t="shared" si="10666"/>
        <v>211234</v>
      </c>
      <c r="BX4049" s="17">
        <f t="shared" ref="BX4049" si="10668">SUM(BX4048)</f>
        <v>96166</v>
      </c>
      <c r="BY4049" s="17">
        <f t="shared" ref="BY4049" si="10669">SUM(BY4048)</f>
        <v>54368</v>
      </c>
      <c r="BZ4049" s="17">
        <f t="shared" ref="BZ4049" si="10670">SUM(BZ4048)</f>
        <v>60700</v>
      </c>
      <c r="CA4049" s="17">
        <f>BV4049+BW4049</f>
        <v>1405875</v>
      </c>
      <c r="CB4049" s="125">
        <f>IF(BU4049=0,"-",CA4049/BU4049*100)</f>
        <v>85.977088676801372</v>
      </c>
    </row>
    <row r="4050" spans="1:80" x14ac:dyDescent="0.25">
      <c r="A4050" s="139"/>
      <c r="B4050" s="139"/>
      <c r="C4050" s="139"/>
      <c r="D4050" s="140"/>
      <c r="E4050" s="140"/>
      <c r="F4050" s="140"/>
      <c r="G4050" s="141"/>
      <c r="X4050">
        <f t="shared" si="10514"/>
        <v>0</v>
      </c>
      <c r="AH4050">
        <v>0</v>
      </c>
      <c r="AI4050">
        <v>0</v>
      </c>
      <c r="AP4050">
        <f t="shared" si="10515"/>
        <v>0</v>
      </c>
      <c r="AZ4050">
        <v>0</v>
      </c>
      <c r="BA4050">
        <v>0</v>
      </c>
      <c r="BH4050">
        <f t="shared" si="10516"/>
        <v>0</v>
      </c>
      <c r="BR4050">
        <v>0</v>
      </c>
      <c r="BS4050">
        <v>0</v>
      </c>
      <c r="BU4050">
        <v>0</v>
      </c>
      <c r="BV4050">
        <v>0</v>
      </c>
      <c r="BW4050">
        <f t="shared" si="10646"/>
        <v>0</v>
      </c>
      <c r="CA4050">
        <f>BV4050+BW4050</f>
        <v>0</v>
      </c>
      <c r="CB4050" s="126" t="str">
        <f>IF(BU4050=0,"-",CA4050/BU4050*100)</f>
        <v>-</v>
      </c>
    </row>
    <row r="4051" spans="1:80" ht="15.75" thickBot="1" x14ac:dyDescent="0.3">
      <c r="A4051" s="13" t="s">
        <v>1</v>
      </c>
      <c r="B4051" s="13" t="s">
        <v>1</v>
      </c>
      <c r="C4051" s="13" t="s">
        <v>1</v>
      </c>
      <c r="D4051" s="74" t="s">
        <v>1</v>
      </c>
      <c r="E4051" s="74" t="s">
        <v>1</v>
      </c>
      <c r="F4051" s="74" t="s">
        <v>1</v>
      </c>
      <c r="G4051" s="13" t="s">
        <v>1</v>
      </c>
      <c r="H4051" s="19" t="s">
        <v>1</v>
      </c>
      <c r="I4051" s="19" t="s">
        <v>1</v>
      </c>
      <c r="J4051" s="19"/>
      <c r="K4051" s="19" t="s">
        <v>1</v>
      </c>
      <c r="L4051" s="19"/>
      <c r="M4051" s="19" t="s">
        <v>1</v>
      </c>
      <c r="N4051" s="19" t="s">
        <v>1</v>
      </c>
      <c r="O4051" s="19" t="s">
        <v>1</v>
      </c>
      <c r="P4051" s="31"/>
      <c r="Q4051" s="19" t="s">
        <v>1</v>
      </c>
      <c r="R4051" s="19" t="s">
        <v>1</v>
      </c>
      <c r="S4051" s="19"/>
      <c r="T4051" s="19"/>
      <c r="U4051" s="19"/>
      <c r="V4051" s="19"/>
      <c r="W4051" s="19"/>
      <c r="X4051" s="19"/>
      <c r="Y4051" s="19"/>
      <c r="Z4051" s="19"/>
      <c r="AA4051" s="19"/>
      <c r="AB4051" s="19"/>
      <c r="AC4051" s="19"/>
      <c r="AD4051" s="19"/>
      <c r="AE4051" s="19"/>
      <c r="AF4051" s="19"/>
      <c r="AG4051" s="19"/>
      <c r="AH4051" s="19">
        <v>0</v>
      </c>
      <c r="AI4051" s="19">
        <v>0</v>
      </c>
      <c r="AJ4051" s="19" t="s">
        <v>1</v>
      </c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>
        <v>0</v>
      </c>
      <c r="BA4051" s="19">
        <v>0</v>
      </c>
      <c r="BB4051" s="19" t="s">
        <v>1</v>
      </c>
      <c r="BC4051" s="19"/>
      <c r="BD4051" s="19"/>
      <c r="BE4051" s="19"/>
      <c r="BF4051" s="19"/>
      <c r="BG4051" s="19"/>
      <c r="BH4051" s="19"/>
      <c r="BI4051" s="19"/>
      <c r="BJ4051" s="19"/>
      <c r="BK4051" s="19"/>
      <c r="BL4051" s="19"/>
      <c r="BM4051" s="19"/>
      <c r="BN4051" s="19"/>
      <c r="BO4051" s="19"/>
      <c r="BP4051" s="19"/>
      <c r="BQ4051" s="19"/>
      <c r="BR4051" s="19">
        <v>0</v>
      </c>
      <c r="BS4051" s="19">
        <v>0</v>
      </c>
      <c r="BT4051" s="19"/>
      <c r="BU4051" s="19"/>
      <c r="BV4051" s="19"/>
      <c r="BW4051" s="19">
        <f t="shared" si="10646"/>
        <v>0</v>
      </c>
      <c r="BX4051" s="19"/>
      <c r="BY4051" s="19"/>
      <c r="BZ4051" s="19"/>
      <c r="CA4051" s="19">
        <f>BV4051+BW4051</f>
        <v>0</v>
      </c>
      <c r="CB4051" s="127"/>
    </row>
    <row r="4052" spans="1:80" ht="69.75" customHeight="1" thickBot="1" x14ac:dyDescent="0.3">
      <c r="A4052" s="5" t="s">
        <v>4</v>
      </c>
      <c r="B4052" s="5" t="s">
        <v>5</v>
      </c>
      <c r="C4052" s="5" t="s">
        <v>6</v>
      </c>
      <c r="D4052" s="80" t="s">
        <v>1</v>
      </c>
      <c r="E4052" s="88" t="s">
        <v>7</v>
      </c>
      <c r="F4052" s="88" t="s">
        <v>8</v>
      </c>
      <c r="G4052" s="5" t="s">
        <v>9</v>
      </c>
      <c r="H4052" s="5" t="s">
        <v>10</v>
      </c>
      <c r="I4052" s="5" t="s">
        <v>11</v>
      </c>
      <c r="J4052" s="5" t="s">
        <v>1809</v>
      </c>
      <c r="K4052" s="5" t="s">
        <v>12</v>
      </c>
      <c r="L4052" s="5" t="s">
        <v>13</v>
      </c>
      <c r="M4052" s="5" t="s">
        <v>14</v>
      </c>
      <c r="N4052" s="5" t="s">
        <v>15</v>
      </c>
      <c r="O4052" s="5" t="s">
        <v>16</v>
      </c>
      <c r="P4052" s="5" t="s">
        <v>17</v>
      </c>
      <c r="Q4052" s="5" t="s">
        <v>18</v>
      </c>
      <c r="R4052" s="71" t="s">
        <v>14</v>
      </c>
      <c r="S4052" s="71" t="s">
        <v>1843</v>
      </c>
      <c r="T4052" s="71" t="s">
        <v>1797</v>
      </c>
      <c r="U4052" s="71" t="s">
        <v>1832</v>
      </c>
      <c r="V4052" s="71" t="s">
        <v>1833</v>
      </c>
      <c r="W4052" s="71" t="s">
        <v>1834</v>
      </c>
      <c r="X4052" s="71" t="s">
        <v>1847</v>
      </c>
      <c r="Y4052" s="71" t="s">
        <v>1844</v>
      </c>
      <c r="Z4052" s="71" t="s">
        <v>1835</v>
      </c>
      <c r="AA4052" s="71" t="s">
        <v>1836</v>
      </c>
      <c r="AB4052" s="71" t="s">
        <v>1837</v>
      </c>
      <c r="AC4052" s="71" t="s">
        <v>1838</v>
      </c>
      <c r="AD4052" s="71" t="s">
        <v>1839</v>
      </c>
      <c r="AE4052" s="71" t="s">
        <v>1840</v>
      </c>
      <c r="AF4052" s="71" t="s">
        <v>1845</v>
      </c>
      <c r="AG4052" s="71" t="s">
        <v>1846</v>
      </c>
      <c r="AH4052" s="71" t="s">
        <v>1841</v>
      </c>
      <c r="AI4052" s="71" t="s">
        <v>1842</v>
      </c>
      <c r="AJ4052" s="72" t="s">
        <v>15</v>
      </c>
      <c r="AK4052" s="72" t="s">
        <v>1843</v>
      </c>
      <c r="AL4052" s="72" t="s">
        <v>1797</v>
      </c>
      <c r="AM4052" s="72" t="s">
        <v>1832</v>
      </c>
      <c r="AN4052" s="72" t="s">
        <v>1833</v>
      </c>
      <c r="AO4052" s="72" t="s">
        <v>1834</v>
      </c>
      <c r="AP4052" s="72" t="s">
        <v>1848</v>
      </c>
      <c r="AQ4052" s="72" t="s">
        <v>1844</v>
      </c>
      <c r="AR4052" s="72" t="s">
        <v>1835</v>
      </c>
      <c r="AS4052" s="72" t="s">
        <v>1836</v>
      </c>
      <c r="AT4052" s="72" t="s">
        <v>1837</v>
      </c>
      <c r="AU4052" s="72" t="s">
        <v>1838</v>
      </c>
      <c r="AV4052" s="72" t="s">
        <v>1839</v>
      </c>
      <c r="AW4052" s="72" t="s">
        <v>1840</v>
      </c>
      <c r="AX4052" s="72" t="s">
        <v>1845</v>
      </c>
      <c r="AY4052" s="72" t="s">
        <v>1846</v>
      </c>
      <c r="AZ4052" s="72" t="s">
        <v>1841</v>
      </c>
      <c r="BA4052" s="72" t="s">
        <v>1842</v>
      </c>
      <c r="BB4052" s="73" t="s">
        <v>16</v>
      </c>
      <c r="BC4052" s="73" t="s">
        <v>1843</v>
      </c>
      <c r="BD4052" s="73" t="s">
        <v>1797</v>
      </c>
      <c r="BE4052" s="73" t="s">
        <v>1832</v>
      </c>
      <c r="BF4052" s="73" t="s">
        <v>1833</v>
      </c>
      <c r="BG4052" s="73" t="s">
        <v>1834</v>
      </c>
      <c r="BH4052" s="73" t="s">
        <v>1849</v>
      </c>
      <c r="BI4052" s="73" t="s">
        <v>1844</v>
      </c>
      <c r="BJ4052" s="73" t="s">
        <v>1835</v>
      </c>
      <c r="BK4052" s="73" t="s">
        <v>1836</v>
      </c>
      <c r="BL4052" s="73" t="s">
        <v>1837</v>
      </c>
      <c r="BM4052" s="73" t="s">
        <v>1838</v>
      </c>
      <c r="BN4052" s="73" t="s">
        <v>1839</v>
      </c>
      <c r="BO4052" s="73" t="s">
        <v>1840</v>
      </c>
      <c r="BP4052" s="73" t="s">
        <v>1845</v>
      </c>
      <c r="BQ4052" s="73" t="s">
        <v>1846</v>
      </c>
      <c r="BR4052" s="73" t="s">
        <v>1841</v>
      </c>
      <c r="BS4052" s="73" t="s">
        <v>1842</v>
      </c>
      <c r="BT4052" s="5" t="s">
        <v>1911</v>
      </c>
      <c r="BU4052" s="5" t="s">
        <v>1942</v>
      </c>
      <c r="BV4052" s="5" t="s">
        <v>1943</v>
      </c>
      <c r="BW4052" s="5" t="s">
        <v>1944</v>
      </c>
      <c r="BX4052" s="5" t="s">
        <v>1945</v>
      </c>
      <c r="BY4052" s="5" t="s">
        <v>1946</v>
      </c>
      <c r="BZ4052" s="5" t="s">
        <v>1947</v>
      </c>
      <c r="CA4052" s="5" t="s">
        <v>1948</v>
      </c>
      <c r="CB4052" s="120" t="s">
        <v>1916</v>
      </c>
    </row>
    <row r="4053" spans="1:80" x14ac:dyDescent="0.25">
      <c r="A4053" s="6" t="s">
        <v>1</v>
      </c>
      <c r="B4053" s="6" t="s">
        <v>1</v>
      </c>
      <c r="C4053" s="6" t="s">
        <v>1</v>
      </c>
      <c r="D4053" s="81" t="s">
        <v>1</v>
      </c>
      <c r="E4053" s="81" t="s">
        <v>1</v>
      </c>
      <c r="F4053" s="94" t="s">
        <v>1</v>
      </c>
      <c r="G4053" s="7" t="s">
        <v>1</v>
      </c>
      <c r="H4053" s="8" t="s">
        <v>1</v>
      </c>
      <c r="I4053" s="9" t="s">
        <v>19</v>
      </c>
      <c r="J4053" s="9">
        <v>1</v>
      </c>
      <c r="K4053" s="9" t="s">
        <v>20</v>
      </c>
      <c r="L4053" s="9" t="s">
        <v>21</v>
      </c>
      <c r="M4053" s="9" t="s">
        <v>22</v>
      </c>
      <c r="N4053" s="9" t="s">
        <v>23</v>
      </c>
      <c r="O4053" s="9" t="s">
        <v>24</v>
      </c>
      <c r="P4053" s="9" t="s">
        <v>25</v>
      </c>
      <c r="Q4053" s="9" t="s">
        <v>26</v>
      </c>
      <c r="R4053" s="9">
        <v>1</v>
      </c>
      <c r="S4053" s="9">
        <v>2</v>
      </c>
      <c r="T4053" s="9">
        <v>3</v>
      </c>
      <c r="U4053" s="9">
        <v>4</v>
      </c>
      <c r="V4053" s="9">
        <v>5</v>
      </c>
      <c r="W4053" s="9">
        <v>6</v>
      </c>
      <c r="X4053" s="9">
        <v>7</v>
      </c>
      <c r="Y4053" s="9">
        <v>8</v>
      </c>
      <c r="Z4053" s="9">
        <v>9</v>
      </c>
      <c r="AA4053" s="9">
        <v>10</v>
      </c>
      <c r="AB4053" s="9">
        <v>11</v>
      </c>
      <c r="AC4053" s="9">
        <v>12</v>
      </c>
      <c r="AD4053" s="9">
        <v>13</v>
      </c>
      <c r="AE4053" s="9">
        <v>14</v>
      </c>
      <c r="AF4053" s="9">
        <v>15</v>
      </c>
      <c r="AG4053" s="9">
        <v>16</v>
      </c>
      <c r="AH4053" s="9">
        <v>20</v>
      </c>
      <c r="AI4053" s="9">
        <v>21</v>
      </c>
      <c r="AJ4053" s="9">
        <v>1</v>
      </c>
      <c r="AK4053" s="9">
        <v>2</v>
      </c>
      <c r="AL4053" s="9">
        <v>3</v>
      </c>
      <c r="AM4053" s="9">
        <v>4</v>
      </c>
      <c r="AN4053" s="9">
        <v>5</v>
      </c>
      <c r="AO4053" s="9">
        <v>6</v>
      </c>
      <c r="AP4053" s="9">
        <v>7</v>
      </c>
      <c r="AQ4053" s="9">
        <v>8</v>
      </c>
      <c r="AR4053" s="9">
        <v>9</v>
      </c>
      <c r="AS4053" s="9">
        <v>10</v>
      </c>
      <c r="AT4053" s="9">
        <v>11</v>
      </c>
      <c r="AU4053" s="9">
        <v>12</v>
      </c>
      <c r="AV4053" s="9">
        <v>13</v>
      </c>
      <c r="AW4053" s="9">
        <v>14</v>
      </c>
      <c r="AX4053" s="9">
        <v>15</v>
      </c>
      <c r="AY4053" s="9">
        <v>16</v>
      </c>
      <c r="AZ4053" s="9">
        <v>20</v>
      </c>
      <c r="BA4053" s="9">
        <v>21</v>
      </c>
      <c r="BB4053" s="9">
        <v>1</v>
      </c>
      <c r="BC4053" s="9">
        <v>2</v>
      </c>
      <c r="BD4053" s="9">
        <v>3</v>
      </c>
      <c r="BE4053" s="9">
        <v>4</v>
      </c>
      <c r="BF4053" s="9">
        <v>5</v>
      </c>
      <c r="BG4053" s="9">
        <v>6</v>
      </c>
      <c r="BH4053" s="9">
        <v>7</v>
      </c>
      <c r="BI4053" s="9">
        <v>8</v>
      </c>
      <c r="BJ4053" s="9">
        <v>9</v>
      </c>
      <c r="BK4053" s="9">
        <v>10</v>
      </c>
      <c r="BL4053" s="9">
        <v>11</v>
      </c>
      <c r="BM4053" s="9">
        <v>12</v>
      </c>
      <c r="BN4053" s="9">
        <v>13</v>
      </c>
      <c r="BO4053" s="9">
        <v>14</v>
      </c>
      <c r="BP4053" s="9">
        <v>15</v>
      </c>
      <c r="BQ4053" s="9">
        <v>16</v>
      </c>
      <c r="BR4053" s="9">
        <v>20</v>
      </c>
      <c r="BS4053" s="9">
        <v>21</v>
      </c>
      <c r="BT4053" s="9">
        <v>1</v>
      </c>
      <c r="BU4053" s="9">
        <v>2</v>
      </c>
      <c r="BV4053" s="9">
        <v>3</v>
      </c>
      <c r="BW4053" s="9" t="s">
        <v>1798</v>
      </c>
      <c r="BX4053" s="9">
        <v>5</v>
      </c>
      <c r="BY4053" s="9">
        <v>6</v>
      </c>
      <c r="BZ4053" s="9">
        <v>7</v>
      </c>
      <c r="CA4053" s="9" t="s">
        <v>1917</v>
      </c>
      <c r="CB4053" s="121">
        <v>9</v>
      </c>
    </row>
    <row r="4054" spans="1:80" x14ac:dyDescent="0.25">
      <c r="A4054" s="1" t="s">
        <v>928</v>
      </c>
      <c r="B4054" s="1" t="s">
        <v>88</v>
      </c>
      <c r="C4054" s="4" t="s">
        <v>1663</v>
      </c>
      <c r="D4054" s="79" t="s">
        <v>1664</v>
      </c>
      <c r="E4054" s="78" t="s">
        <v>1</v>
      </c>
      <c r="F4054" s="78" t="s">
        <v>1</v>
      </c>
      <c r="G4054" s="2" t="s">
        <v>1</v>
      </c>
      <c r="H4054" s="2" t="s">
        <v>1665</v>
      </c>
      <c r="I4054" s="3" t="s">
        <v>1</v>
      </c>
      <c r="J4054" s="3">
        <f t="shared" ref="J4054:J4086" si="10671">SUM(K4054,L4054,P4054,Q4054)</f>
        <v>0</v>
      </c>
      <c r="K4054" s="3" t="s">
        <v>1</v>
      </c>
      <c r="L4054" s="3"/>
      <c r="M4054" s="3" t="s">
        <v>1</v>
      </c>
      <c r="N4054" s="3" t="s">
        <v>1</v>
      </c>
      <c r="O4054" s="3" t="s">
        <v>1</v>
      </c>
      <c r="P4054" s="26"/>
      <c r="Q4054" s="3" t="s">
        <v>1</v>
      </c>
      <c r="R4054" s="3" t="s">
        <v>1</v>
      </c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>
        <v>0</v>
      </c>
      <c r="AI4054" s="3">
        <v>0</v>
      </c>
      <c r="AJ4054" s="3" t="s">
        <v>1</v>
      </c>
      <c r="AK4054" s="3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  <c r="AX4054" s="3"/>
      <c r="AY4054" s="3"/>
      <c r="AZ4054" s="3">
        <v>0</v>
      </c>
      <c r="BA4054" s="3">
        <v>0</v>
      </c>
      <c r="BB4054" s="3" t="s">
        <v>1</v>
      </c>
      <c r="BC4054" s="3"/>
      <c r="BD4054" s="3"/>
      <c r="BE4054" s="3"/>
      <c r="BF4054" s="3"/>
      <c r="BG4054" s="3"/>
      <c r="BH4054" s="3"/>
      <c r="BI4054" s="3"/>
      <c r="BJ4054" s="3"/>
      <c r="BK4054" s="3"/>
      <c r="BL4054" s="3"/>
      <c r="BM4054" s="3"/>
      <c r="BN4054" s="3"/>
      <c r="BO4054" s="3"/>
      <c r="BP4054" s="3"/>
      <c r="BQ4054" s="3"/>
      <c r="BR4054" s="3">
        <v>0</v>
      </c>
      <c r="BS4054" s="3">
        <v>0</v>
      </c>
      <c r="BT4054" s="3">
        <v>0</v>
      </c>
      <c r="BU4054" s="3"/>
      <c r="BV4054" s="3"/>
      <c r="BW4054" s="3">
        <f t="shared" si="10646"/>
        <v>0</v>
      </c>
      <c r="BX4054" s="3"/>
      <c r="BY4054" s="3"/>
      <c r="BZ4054" s="3"/>
      <c r="CA4054" s="3">
        <f t="shared" ref="CA4054:CA4086" si="10672">BV4054+BW4054</f>
        <v>0</v>
      </c>
      <c r="CB4054" s="122"/>
    </row>
    <row r="4055" spans="1:80" ht="33.75" x14ac:dyDescent="0.25">
      <c r="A4055" s="1" t="s">
        <v>1</v>
      </c>
      <c r="B4055" s="1" t="s">
        <v>1</v>
      </c>
      <c r="C4055" s="1" t="s">
        <v>1</v>
      </c>
      <c r="D4055" s="78" t="s">
        <v>1</v>
      </c>
      <c r="E4055" s="78" t="s">
        <v>1</v>
      </c>
      <c r="F4055" s="78" t="s">
        <v>1</v>
      </c>
      <c r="G4055" s="2" t="s">
        <v>1</v>
      </c>
      <c r="H4055" s="10" t="s">
        <v>30</v>
      </c>
      <c r="I4055" s="11">
        <f>SUM(I4056,I4064,I4066)</f>
        <v>1731571</v>
      </c>
      <c r="J4055" s="11">
        <f t="shared" si="10671"/>
        <v>1819479</v>
      </c>
      <c r="K4055" s="11">
        <f t="shared" ref="K4055" si="10673">SUM(K4056,K4064,K4066)</f>
        <v>1810979</v>
      </c>
      <c r="L4055" s="11">
        <f t="shared" ref="L4055:L4085" si="10674">SUM(M4055:O4055)</f>
        <v>8500</v>
      </c>
      <c r="M4055" s="11">
        <f t="shared" ref="M4055:Q4055" si="10675">SUM(M4056,M4064,M4066)</f>
        <v>2500</v>
      </c>
      <c r="N4055" s="11">
        <f t="shared" si="10675"/>
        <v>0</v>
      </c>
      <c r="O4055" s="11">
        <f t="shared" si="10675"/>
        <v>6000</v>
      </c>
      <c r="P4055" s="11">
        <f t="shared" si="10675"/>
        <v>0</v>
      </c>
      <c r="Q4055" s="11">
        <f t="shared" si="10675"/>
        <v>0</v>
      </c>
      <c r="R4055" s="11">
        <f t="shared" ref="R4055:AG4055" si="10676">SUM(R4056,R4064,R4066)</f>
        <v>2500</v>
      </c>
      <c r="S4055" s="11">
        <f t="shared" si="10676"/>
        <v>0</v>
      </c>
      <c r="T4055" s="11">
        <f t="shared" si="10676"/>
        <v>0</v>
      </c>
      <c r="U4055" s="11">
        <f t="shared" si="10676"/>
        <v>0</v>
      </c>
      <c r="V4055" s="11">
        <f t="shared" si="10676"/>
        <v>0</v>
      </c>
      <c r="W4055" s="11">
        <f t="shared" si="10676"/>
        <v>0</v>
      </c>
      <c r="X4055" s="11">
        <f t="shared" ref="X4055" si="10677">SUM(X4056,X4064,X4066)</f>
        <v>2500</v>
      </c>
      <c r="Y4055" s="11">
        <f t="shared" si="10676"/>
        <v>0</v>
      </c>
      <c r="Z4055" s="11">
        <f t="shared" si="10676"/>
        <v>0</v>
      </c>
      <c r="AA4055" s="11">
        <f t="shared" si="10676"/>
        <v>0</v>
      </c>
      <c r="AB4055" s="11">
        <f t="shared" si="10676"/>
        <v>0</v>
      </c>
      <c r="AC4055" s="11">
        <f t="shared" si="10676"/>
        <v>0</v>
      </c>
      <c r="AD4055" s="11">
        <f t="shared" si="10676"/>
        <v>0</v>
      </c>
      <c r="AE4055" s="11">
        <f t="shared" si="10676"/>
        <v>0</v>
      </c>
      <c r="AF4055" s="11">
        <f t="shared" si="10676"/>
        <v>0</v>
      </c>
      <c r="AG4055" s="11">
        <f t="shared" si="10676"/>
        <v>0</v>
      </c>
      <c r="AH4055" s="11">
        <v>0</v>
      </c>
      <c r="AI4055" s="11">
        <v>2500</v>
      </c>
      <c r="AJ4055" s="11">
        <f t="shared" ref="AJ4055:AY4055" si="10678">SUM(AJ4056,AJ4064,AJ4066)</f>
        <v>0</v>
      </c>
      <c r="AK4055" s="11">
        <f t="shared" si="10678"/>
        <v>0</v>
      </c>
      <c r="AL4055" s="11">
        <f t="shared" si="10678"/>
        <v>0</v>
      </c>
      <c r="AM4055" s="11">
        <f t="shared" si="10678"/>
        <v>180</v>
      </c>
      <c r="AN4055" s="11">
        <f t="shared" si="10678"/>
        <v>0</v>
      </c>
      <c r="AO4055" s="11">
        <f t="shared" si="10678"/>
        <v>0</v>
      </c>
      <c r="AP4055" s="11">
        <f t="shared" ref="AP4055" si="10679">SUM(AP4056,AP4064,AP4066)</f>
        <v>180</v>
      </c>
      <c r="AQ4055" s="11">
        <f t="shared" si="10678"/>
        <v>0</v>
      </c>
      <c r="AR4055" s="11">
        <f t="shared" si="10678"/>
        <v>0</v>
      </c>
      <c r="AS4055" s="11">
        <f t="shared" si="10678"/>
        <v>0</v>
      </c>
      <c r="AT4055" s="11">
        <f t="shared" si="10678"/>
        <v>180</v>
      </c>
      <c r="AU4055" s="11">
        <f t="shared" si="10678"/>
        <v>0</v>
      </c>
      <c r="AV4055" s="11">
        <f t="shared" si="10678"/>
        <v>0</v>
      </c>
      <c r="AW4055" s="11">
        <f t="shared" si="10678"/>
        <v>0</v>
      </c>
      <c r="AX4055" s="11">
        <f t="shared" si="10678"/>
        <v>0</v>
      </c>
      <c r="AY4055" s="11">
        <f t="shared" si="10678"/>
        <v>0</v>
      </c>
      <c r="AZ4055" s="11">
        <v>180</v>
      </c>
      <c r="BA4055" s="11">
        <v>0</v>
      </c>
      <c r="BB4055" s="11">
        <f t="shared" ref="BB4055:BQ4055" si="10680">SUM(BB4056,BB4064,BB4066)</f>
        <v>6000</v>
      </c>
      <c r="BC4055" s="11">
        <f t="shared" si="10680"/>
        <v>0</v>
      </c>
      <c r="BD4055" s="11">
        <f t="shared" si="10680"/>
        <v>0</v>
      </c>
      <c r="BE4055" s="11">
        <f t="shared" si="10680"/>
        <v>0</v>
      </c>
      <c r="BF4055" s="11">
        <f t="shared" si="10680"/>
        <v>0</v>
      </c>
      <c r="BG4055" s="11">
        <f t="shared" si="10680"/>
        <v>0</v>
      </c>
      <c r="BH4055" s="11">
        <f t="shared" ref="BH4055" si="10681">SUM(BH4056,BH4064,BH4066)</f>
        <v>6000</v>
      </c>
      <c r="BI4055" s="11">
        <f t="shared" si="10680"/>
        <v>0</v>
      </c>
      <c r="BJ4055" s="11">
        <f t="shared" si="10680"/>
        <v>0</v>
      </c>
      <c r="BK4055" s="11">
        <f t="shared" si="10680"/>
        <v>0</v>
      </c>
      <c r="BL4055" s="11">
        <f t="shared" si="10680"/>
        <v>0</v>
      </c>
      <c r="BM4055" s="11">
        <f t="shared" si="10680"/>
        <v>0</v>
      </c>
      <c r="BN4055" s="11">
        <f t="shared" si="10680"/>
        <v>0</v>
      </c>
      <c r="BO4055" s="11">
        <f t="shared" si="10680"/>
        <v>0</v>
      </c>
      <c r="BP4055" s="11">
        <f t="shared" si="10680"/>
        <v>0</v>
      </c>
      <c r="BQ4055" s="11">
        <f t="shared" si="10680"/>
        <v>0</v>
      </c>
      <c r="BR4055" s="11">
        <v>0</v>
      </c>
      <c r="BS4055" s="11">
        <v>6000</v>
      </c>
      <c r="BT4055" s="11">
        <f t="shared" ref="BT4055:BZ4055" si="10682">SUM(BT4056,BT4064,BT4066)</f>
        <v>1904597</v>
      </c>
      <c r="BU4055" s="11">
        <f t="shared" si="10682"/>
        <v>1898797</v>
      </c>
      <c r="BV4055" s="11">
        <f t="shared" si="10682"/>
        <v>977837</v>
      </c>
      <c r="BW4055" s="11">
        <f t="shared" si="10682"/>
        <v>456857</v>
      </c>
      <c r="BX4055" s="11">
        <f t="shared" si="10682"/>
        <v>153694</v>
      </c>
      <c r="BY4055" s="11">
        <f t="shared" si="10682"/>
        <v>149994</v>
      </c>
      <c r="BZ4055" s="11">
        <f t="shared" si="10682"/>
        <v>153169</v>
      </c>
      <c r="CA4055" s="11">
        <f t="shared" si="10672"/>
        <v>1434694</v>
      </c>
      <c r="CB4055" s="123">
        <f t="shared" ref="CB4055:CB4085" si="10683">IF(BU4055=0,"-",CA4055/BU4055*100)</f>
        <v>75.558050702629089</v>
      </c>
    </row>
    <row r="4056" spans="1:80" x14ac:dyDescent="0.25">
      <c r="A4056" s="4" t="s">
        <v>928</v>
      </c>
      <c r="B4056" s="4" t="s">
        <v>88</v>
      </c>
      <c r="C4056" s="4" t="s">
        <v>1663</v>
      </c>
      <c r="D4056" s="79" t="s">
        <v>1664</v>
      </c>
      <c r="E4056" s="78" t="s">
        <v>31</v>
      </c>
      <c r="F4056" s="78" t="s">
        <v>1</v>
      </c>
      <c r="G4056" s="2" t="s">
        <v>1</v>
      </c>
      <c r="H4056" s="2" t="s">
        <v>32</v>
      </c>
      <c r="I4056" s="12">
        <f>SUM(I4057,I4058)</f>
        <v>1497254</v>
      </c>
      <c r="J4056" s="12">
        <f t="shared" si="10671"/>
        <v>1590662</v>
      </c>
      <c r="K4056" s="12">
        <f t="shared" ref="K4056" si="10684">SUM(K4057,K4058)</f>
        <v>1590662</v>
      </c>
      <c r="L4056" s="12">
        <f t="shared" si="10674"/>
        <v>0</v>
      </c>
      <c r="M4056" s="12">
        <f t="shared" ref="M4056:Q4056" si="10685">SUM(M4057,M4058)</f>
        <v>0</v>
      </c>
      <c r="N4056" s="12">
        <f t="shared" si="10685"/>
        <v>0</v>
      </c>
      <c r="O4056" s="12">
        <f t="shared" si="10685"/>
        <v>0</v>
      </c>
      <c r="P4056" s="12">
        <f t="shared" si="10685"/>
        <v>0</v>
      </c>
      <c r="Q4056" s="12">
        <f t="shared" si="10685"/>
        <v>0</v>
      </c>
      <c r="R4056" s="12">
        <f t="shared" ref="R4056:AG4056" si="10686">SUM(R4057,R4058)</f>
        <v>0</v>
      </c>
      <c r="S4056" s="12">
        <f t="shared" si="10686"/>
        <v>0</v>
      </c>
      <c r="T4056" s="12">
        <f t="shared" si="10686"/>
        <v>0</v>
      </c>
      <c r="U4056" s="12">
        <f t="shared" si="10686"/>
        <v>0</v>
      </c>
      <c r="V4056" s="12">
        <f t="shared" si="10686"/>
        <v>0</v>
      </c>
      <c r="W4056" s="12">
        <f t="shared" si="10686"/>
        <v>0</v>
      </c>
      <c r="X4056" s="12">
        <f t="shared" ref="X4056" si="10687">SUM(X4057,X4058)</f>
        <v>0</v>
      </c>
      <c r="Y4056" s="12">
        <f t="shared" si="10686"/>
        <v>0</v>
      </c>
      <c r="Z4056" s="12">
        <f t="shared" si="10686"/>
        <v>0</v>
      </c>
      <c r="AA4056" s="12">
        <f t="shared" si="10686"/>
        <v>0</v>
      </c>
      <c r="AB4056" s="12">
        <f t="shared" si="10686"/>
        <v>0</v>
      </c>
      <c r="AC4056" s="12">
        <f t="shared" si="10686"/>
        <v>0</v>
      </c>
      <c r="AD4056" s="12">
        <f t="shared" si="10686"/>
        <v>0</v>
      </c>
      <c r="AE4056" s="12">
        <f t="shared" si="10686"/>
        <v>0</v>
      </c>
      <c r="AF4056" s="12">
        <f t="shared" si="10686"/>
        <v>0</v>
      </c>
      <c r="AG4056" s="12">
        <f t="shared" si="10686"/>
        <v>0</v>
      </c>
      <c r="AH4056" s="12">
        <v>0</v>
      </c>
      <c r="AI4056" s="12">
        <v>0</v>
      </c>
      <c r="AJ4056" s="12">
        <f t="shared" ref="AJ4056:AY4056" si="10688">SUM(AJ4057,AJ4058)</f>
        <v>0</v>
      </c>
      <c r="AK4056" s="12">
        <f t="shared" si="10688"/>
        <v>0</v>
      </c>
      <c r="AL4056" s="12">
        <f t="shared" si="10688"/>
        <v>0</v>
      </c>
      <c r="AM4056" s="12">
        <f t="shared" si="10688"/>
        <v>0</v>
      </c>
      <c r="AN4056" s="12">
        <f t="shared" si="10688"/>
        <v>0</v>
      </c>
      <c r="AO4056" s="12">
        <f t="shared" si="10688"/>
        <v>0</v>
      </c>
      <c r="AP4056" s="12">
        <f t="shared" ref="AP4056" si="10689">SUM(AP4057,AP4058)</f>
        <v>0</v>
      </c>
      <c r="AQ4056" s="12">
        <f t="shared" si="10688"/>
        <v>0</v>
      </c>
      <c r="AR4056" s="12">
        <f t="shared" si="10688"/>
        <v>0</v>
      </c>
      <c r="AS4056" s="12">
        <f t="shared" si="10688"/>
        <v>0</v>
      </c>
      <c r="AT4056" s="12">
        <f t="shared" si="10688"/>
        <v>0</v>
      </c>
      <c r="AU4056" s="12">
        <f t="shared" si="10688"/>
        <v>0</v>
      </c>
      <c r="AV4056" s="12">
        <f t="shared" si="10688"/>
        <v>0</v>
      </c>
      <c r="AW4056" s="12">
        <f t="shared" si="10688"/>
        <v>0</v>
      </c>
      <c r="AX4056" s="12">
        <f t="shared" si="10688"/>
        <v>0</v>
      </c>
      <c r="AY4056" s="12">
        <f t="shared" si="10688"/>
        <v>0</v>
      </c>
      <c r="AZ4056" s="12">
        <v>0</v>
      </c>
      <c r="BA4056" s="12">
        <v>0</v>
      </c>
      <c r="BB4056" s="12">
        <f t="shared" ref="BB4056:BQ4056" si="10690">SUM(BB4057,BB4058)</f>
        <v>0</v>
      </c>
      <c r="BC4056" s="12">
        <f t="shared" si="10690"/>
        <v>0</v>
      </c>
      <c r="BD4056" s="12">
        <f t="shared" si="10690"/>
        <v>0</v>
      </c>
      <c r="BE4056" s="12">
        <f t="shared" si="10690"/>
        <v>0</v>
      </c>
      <c r="BF4056" s="12">
        <f t="shared" si="10690"/>
        <v>0</v>
      </c>
      <c r="BG4056" s="12">
        <f t="shared" si="10690"/>
        <v>0</v>
      </c>
      <c r="BH4056" s="12">
        <f t="shared" ref="BH4056" si="10691">SUM(BH4057,BH4058)</f>
        <v>0</v>
      </c>
      <c r="BI4056" s="12">
        <f t="shared" si="10690"/>
        <v>0</v>
      </c>
      <c r="BJ4056" s="12">
        <f t="shared" si="10690"/>
        <v>0</v>
      </c>
      <c r="BK4056" s="12">
        <f t="shared" si="10690"/>
        <v>0</v>
      </c>
      <c r="BL4056" s="12">
        <f t="shared" si="10690"/>
        <v>0</v>
      </c>
      <c r="BM4056" s="12">
        <f t="shared" si="10690"/>
        <v>0</v>
      </c>
      <c r="BN4056" s="12">
        <f t="shared" si="10690"/>
        <v>0</v>
      </c>
      <c r="BO4056" s="12">
        <f t="shared" si="10690"/>
        <v>0</v>
      </c>
      <c r="BP4056" s="12">
        <f t="shared" si="10690"/>
        <v>0</v>
      </c>
      <c r="BQ4056" s="12">
        <f t="shared" si="10690"/>
        <v>0</v>
      </c>
      <c r="BR4056" s="12">
        <v>0</v>
      </c>
      <c r="BS4056" s="12">
        <v>0</v>
      </c>
      <c r="BT4056" s="12">
        <f t="shared" ref="BT4056:BZ4056" si="10692">SUM(BT4057,BT4058)</f>
        <v>1661605</v>
      </c>
      <c r="BU4056" s="12">
        <f t="shared" si="10692"/>
        <v>1664305</v>
      </c>
      <c r="BV4056" s="12">
        <f t="shared" si="10692"/>
        <v>846722</v>
      </c>
      <c r="BW4056" s="12">
        <f t="shared" si="10692"/>
        <v>405149</v>
      </c>
      <c r="BX4056" s="12">
        <f t="shared" si="10692"/>
        <v>135483</v>
      </c>
      <c r="BY4056" s="12">
        <f t="shared" si="10692"/>
        <v>133183</v>
      </c>
      <c r="BZ4056" s="12">
        <f t="shared" si="10692"/>
        <v>136483</v>
      </c>
      <c r="CA4056" s="12">
        <f t="shared" si="10672"/>
        <v>1251871</v>
      </c>
      <c r="CB4056" s="124">
        <f t="shared" si="10683"/>
        <v>75.218845103511683</v>
      </c>
    </row>
    <row r="4057" spans="1:80" x14ac:dyDescent="0.25">
      <c r="A4057" s="4" t="s">
        <v>928</v>
      </c>
      <c r="B4057" s="4" t="s">
        <v>88</v>
      </c>
      <c r="C4057" s="4" t="s">
        <v>1663</v>
      </c>
      <c r="D4057" s="79" t="s">
        <v>1664</v>
      </c>
      <c r="E4057" s="89">
        <v>6111</v>
      </c>
      <c r="F4057" s="79"/>
      <c r="G4057" s="75" t="s">
        <v>1906</v>
      </c>
      <c r="H4057" s="13" t="s">
        <v>33</v>
      </c>
      <c r="I4057" s="14">
        <v>1329354</v>
      </c>
      <c r="J4057" s="14">
        <f t="shared" si="10671"/>
        <v>1418862</v>
      </c>
      <c r="K4057" s="14">
        <v>1418862</v>
      </c>
      <c r="L4057" s="14">
        <f t="shared" si="10674"/>
        <v>0</v>
      </c>
      <c r="M4057" s="14">
        <v>0</v>
      </c>
      <c r="N4057" s="14">
        <v>0</v>
      </c>
      <c r="O4057" s="14">
        <v>0</v>
      </c>
      <c r="P4057" s="14">
        <v>0</v>
      </c>
      <c r="Q4057" s="14">
        <v>0</v>
      </c>
      <c r="R4057" s="14">
        <v>0</v>
      </c>
      <c r="S4057" s="14"/>
      <c r="T4057" s="14"/>
      <c r="U4057" s="14"/>
      <c r="V4057" s="14"/>
      <c r="W4057" s="14"/>
      <c r="X4057" s="14">
        <f t="shared" si="10514"/>
        <v>0</v>
      </c>
      <c r="Y4057" s="14"/>
      <c r="Z4057" s="14"/>
      <c r="AA4057" s="14"/>
      <c r="AB4057" s="14"/>
      <c r="AC4057" s="14"/>
      <c r="AD4057" s="14"/>
      <c r="AE4057" s="14"/>
      <c r="AF4057" s="14"/>
      <c r="AG4057" s="14"/>
      <c r="AH4057" s="14">
        <v>0</v>
      </c>
      <c r="AI4057" s="14">
        <v>0</v>
      </c>
      <c r="AJ4057" s="14">
        <v>0</v>
      </c>
      <c r="AK4057" s="14"/>
      <c r="AL4057" s="14"/>
      <c r="AM4057" s="14"/>
      <c r="AN4057" s="14"/>
      <c r="AO4057" s="14"/>
      <c r="AP4057" s="14">
        <f t="shared" si="10515"/>
        <v>0</v>
      </c>
      <c r="AQ4057" s="14"/>
      <c r="AR4057" s="14"/>
      <c r="AS4057" s="14"/>
      <c r="AT4057" s="14"/>
      <c r="AU4057" s="14"/>
      <c r="AV4057" s="14"/>
      <c r="AW4057" s="14"/>
      <c r="AX4057" s="14"/>
      <c r="AY4057" s="14"/>
      <c r="AZ4057" s="14">
        <v>0</v>
      </c>
      <c r="BA4057" s="14">
        <v>0</v>
      </c>
      <c r="BB4057" s="14">
        <v>0</v>
      </c>
      <c r="BC4057" s="14"/>
      <c r="BD4057" s="14"/>
      <c r="BE4057" s="14"/>
      <c r="BF4057" s="14"/>
      <c r="BG4057" s="14"/>
      <c r="BH4057" s="14">
        <f t="shared" si="10516"/>
        <v>0</v>
      </c>
      <c r="BI4057" s="14"/>
      <c r="BJ4057" s="14"/>
      <c r="BK4057" s="14"/>
      <c r="BL4057" s="14"/>
      <c r="BM4057" s="14"/>
      <c r="BN4057" s="14"/>
      <c r="BO4057" s="14"/>
      <c r="BP4057" s="14"/>
      <c r="BQ4057" s="14"/>
      <c r="BR4057" s="14">
        <v>0</v>
      </c>
      <c r="BS4057" s="14">
        <v>0</v>
      </c>
      <c r="BT4057" s="14">
        <v>1489805</v>
      </c>
      <c r="BU4057" s="14">
        <v>1489805</v>
      </c>
      <c r="BV4057" s="14">
        <v>744900</v>
      </c>
      <c r="BW4057" s="14">
        <f t="shared" si="10646"/>
        <v>372450</v>
      </c>
      <c r="BX4057" s="14">
        <v>124150</v>
      </c>
      <c r="BY4057" s="14">
        <v>124150</v>
      </c>
      <c r="BZ4057" s="14">
        <v>124150</v>
      </c>
      <c r="CA4057" s="14">
        <f t="shared" si="10672"/>
        <v>1117350</v>
      </c>
      <c r="CB4057" s="122">
        <f t="shared" si="10683"/>
        <v>74.999748289205641</v>
      </c>
    </row>
    <row r="4058" spans="1:80" x14ac:dyDescent="0.25">
      <c r="A4058" s="1" t="s">
        <v>928</v>
      </c>
      <c r="B4058" s="1" t="s">
        <v>88</v>
      </c>
      <c r="C4058" s="1" t="s">
        <v>1663</v>
      </c>
      <c r="D4058" s="82" t="s">
        <v>1664</v>
      </c>
      <c r="E4058" s="82" t="s">
        <v>34</v>
      </c>
      <c r="F4058" s="79" t="s">
        <v>1</v>
      </c>
      <c r="G4058" s="13" t="s">
        <v>1</v>
      </c>
      <c r="H4058" s="2" t="s">
        <v>35</v>
      </c>
      <c r="I4058" s="12">
        <f>SUM(I4059:I4063)</f>
        <v>167900</v>
      </c>
      <c r="J4058" s="12">
        <f t="shared" si="10671"/>
        <v>171800</v>
      </c>
      <c r="K4058" s="12">
        <f t="shared" ref="K4058" si="10693">SUM(K4059:K4063)</f>
        <v>171800</v>
      </c>
      <c r="L4058" s="12">
        <f t="shared" si="10674"/>
        <v>0</v>
      </c>
      <c r="M4058" s="12">
        <f t="shared" ref="M4058:Q4058" si="10694">SUM(M4059:M4063)</f>
        <v>0</v>
      </c>
      <c r="N4058" s="12">
        <f t="shared" si="10694"/>
        <v>0</v>
      </c>
      <c r="O4058" s="12">
        <f t="shared" si="10694"/>
        <v>0</v>
      </c>
      <c r="P4058" s="12">
        <f t="shared" si="10694"/>
        <v>0</v>
      </c>
      <c r="Q4058" s="12">
        <f t="shared" si="10694"/>
        <v>0</v>
      </c>
      <c r="R4058" s="12">
        <f t="shared" ref="R4058:AG4058" si="10695">SUM(R4059:R4063)</f>
        <v>0</v>
      </c>
      <c r="S4058" s="12">
        <f t="shared" si="10695"/>
        <v>0</v>
      </c>
      <c r="T4058" s="12">
        <f t="shared" si="10695"/>
        <v>0</v>
      </c>
      <c r="U4058" s="12">
        <f t="shared" si="10695"/>
        <v>0</v>
      </c>
      <c r="V4058" s="12">
        <f t="shared" si="10695"/>
        <v>0</v>
      </c>
      <c r="W4058" s="12">
        <f t="shared" si="10695"/>
        <v>0</v>
      </c>
      <c r="X4058" s="12">
        <f t="shared" si="10695"/>
        <v>0</v>
      </c>
      <c r="Y4058" s="12">
        <f t="shared" si="10695"/>
        <v>0</v>
      </c>
      <c r="Z4058" s="12">
        <f t="shared" si="10695"/>
        <v>0</v>
      </c>
      <c r="AA4058" s="12">
        <f t="shared" si="10695"/>
        <v>0</v>
      </c>
      <c r="AB4058" s="12">
        <f t="shared" si="10695"/>
        <v>0</v>
      </c>
      <c r="AC4058" s="12">
        <f t="shared" si="10695"/>
        <v>0</v>
      </c>
      <c r="AD4058" s="12">
        <f t="shared" si="10695"/>
        <v>0</v>
      </c>
      <c r="AE4058" s="12">
        <f t="shared" si="10695"/>
        <v>0</v>
      </c>
      <c r="AF4058" s="12">
        <f t="shared" si="10695"/>
        <v>0</v>
      </c>
      <c r="AG4058" s="12">
        <f t="shared" si="10695"/>
        <v>0</v>
      </c>
      <c r="AH4058" s="12">
        <v>0</v>
      </c>
      <c r="AI4058" s="12">
        <v>0</v>
      </c>
      <c r="AJ4058" s="12">
        <f t="shared" ref="AJ4058:AY4058" si="10696">SUM(AJ4059:AJ4063)</f>
        <v>0</v>
      </c>
      <c r="AK4058" s="12">
        <f t="shared" si="10696"/>
        <v>0</v>
      </c>
      <c r="AL4058" s="12">
        <f t="shared" si="10696"/>
        <v>0</v>
      </c>
      <c r="AM4058" s="12">
        <f t="shared" si="10696"/>
        <v>0</v>
      </c>
      <c r="AN4058" s="12">
        <f t="shared" si="10696"/>
        <v>0</v>
      </c>
      <c r="AO4058" s="12">
        <f t="shared" si="10696"/>
        <v>0</v>
      </c>
      <c r="AP4058" s="12">
        <f t="shared" si="10696"/>
        <v>0</v>
      </c>
      <c r="AQ4058" s="12">
        <f t="shared" si="10696"/>
        <v>0</v>
      </c>
      <c r="AR4058" s="12">
        <f t="shared" si="10696"/>
        <v>0</v>
      </c>
      <c r="AS4058" s="12">
        <f t="shared" si="10696"/>
        <v>0</v>
      </c>
      <c r="AT4058" s="12">
        <f t="shared" si="10696"/>
        <v>0</v>
      </c>
      <c r="AU4058" s="12">
        <f t="shared" si="10696"/>
        <v>0</v>
      </c>
      <c r="AV4058" s="12">
        <f t="shared" si="10696"/>
        <v>0</v>
      </c>
      <c r="AW4058" s="12">
        <f t="shared" si="10696"/>
        <v>0</v>
      </c>
      <c r="AX4058" s="12">
        <f t="shared" si="10696"/>
        <v>0</v>
      </c>
      <c r="AY4058" s="12">
        <f t="shared" si="10696"/>
        <v>0</v>
      </c>
      <c r="AZ4058" s="12">
        <v>0</v>
      </c>
      <c r="BA4058" s="12">
        <v>0</v>
      </c>
      <c r="BB4058" s="12">
        <f t="shared" ref="BB4058:BQ4058" si="10697">SUM(BB4059:BB4063)</f>
        <v>0</v>
      </c>
      <c r="BC4058" s="12">
        <f t="shared" si="10697"/>
        <v>0</v>
      </c>
      <c r="BD4058" s="12">
        <f t="shared" si="10697"/>
        <v>0</v>
      </c>
      <c r="BE4058" s="12">
        <f t="shared" si="10697"/>
        <v>0</v>
      </c>
      <c r="BF4058" s="12">
        <f t="shared" si="10697"/>
        <v>0</v>
      </c>
      <c r="BG4058" s="12">
        <f t="shared" si="10697"/>
        <v>0</v>
      </c>
      <c r="BH4058" s="12">
        <f t="shared" si="10697"/>
        <v>0</v>
      </c>
      <c r="BI4058" s="12">
        <f t="shared" si="10697"/>
        <v>0</v>
      </c>
      <c r="BJ4058" s="12">
        <f t="shared" si="10697"/>
        <v>0</v>
      </c>
      <c r="BK4058" s="12">
        <f t="shared" si="10697"/>
        <v>0</v>
      </c>
      <c r="BL4058" s="12">
        <f t="shared" si="10697"/>
        <v>0</v>
      </c>
      <c r="BM4058" s="12">
        <f t="shared" si="10697"/>
        <v>0</v>
      </c>
      <c r="BN4058" s="12">
        <f t="shared" si="10697"/>
        <v>0</v>
      </c>
      <c r="BO4058" s="12">
        <f t="shared" si="10697"/>
        <v>0</v>
      </c>
      <c r="BP4058" s="12">
        <f t="shared" si="10697"/>
        <v>0</v>
      </c>
      <c r="BQ4058" s="12">
        <f t="shared" si="10697"/>
        <v>0</v>
      </c>
      <c r="BR4058" s="12">
        <v>0</v>
      </c>
      <c r="BS4058" s="12">
        <v>0</v>
      </c>
      <c r="BT4058" s="12">
        <f t="shared" ref="BT4058:BX4058" si="10698">SUM(BT4059:BT4063)</f>
        <v>171800</v>
      </c>
      <c r="BU4058" s="12">
        <f t="shared" si="10698"/>
        <v>174500</v>
      </c>
      <c r="BV4058" s="12">
        <f t="shared" si="10698"/>
        <v>101822</v>
      </c>
      <c r="BW4058" s="12">
        <f t="shared" si="10698"/>
        <v>32699</v>
      </c>
      <c r="BX4058" s="12">
        <f t="shared" si="10698"/>
        <v>11333</v>
      </c>
      <c r="BY4058" s="12">
        <f t="shared" ref="BY4058" si="10699">SUM(BY4059:BY4063)</f>
        <v>9033</v>
      </c>
      <c r="BZ4058" s="12">
        <f t="shared" ref="BZ4058" si="10700">SUM(BZ4059:BZ4063)</f>
        <v>12333</v>
      </c>
      <c r="CA4058" s="12">
        <f t="shared" si="10672"/>
        <v>134521</v>
      </c>
      <c r="CB4058" s="124">
        <f t="shared" si="10683"/>
        <v>77.089398280802286</v>
      </c>
    </row>
    <row r="4059" spans="1:80" x14ac:dyDescent="0.25">
      <c r="A4059" s="4" t="s">
        <v>928</v>
      </c>
      <c r="B4059" s="4" t="s">
        <v>88</v>
      </c>
      <c r="C4059" s="4" t="s">
        <v>1663</v>
      </c>
      <c r="D4059" s="79" t="s">
        <v>1664</v>
      </c>
      <c r="E4059" s="89">
        <v>6112</v>
      </c>
      <c r="F4059" s="79" t="s">
        <v>1666</v>
      </c>
      <c r="G4059" s="75" t="s">
        <v>1906</v>
      </c>
      <c r="H4059" s="13" t="s">
        <v>92</v>
      </c>
      <c r="I4059" s="14">
        <v>22000</v>
      </c>
      <c r="J4059" s="14">
        <f t="shared" si="10671"/>
        <v>22000</v>
      </c>
      <c r="K4059" s="14">
        <v>22000</v>
      </c>
      <c r="L4059" s="14">
        <f t="shared" si="10674"/>
        <v>0</v>
      </c>
      <c r="M4059" s="14">
        <v>0</v>
      </c>
      <c r="N4059" s="14">
        <v>0</v>
      </c>
      <c r="O4059" s="14">
        <v>0</v>
      </c>
      <c r="P4059" s="14">
        <v>0</v>
      </c>
      <c r="Q4059" s="14">
        <v>0</v>
      </c>
      <c r="R4059" s="14">
        <v>0</v>
      </c>
      <c r="S4059" s="14"/>
      <c r="T4059" s="14"/>
      <c r="U4059" s="14"/>
      <c r="V4059" s="14"/>
      <c r="W4059" s="14"/>
      <c r="X4059" s="14">
        <f t="shared" ref="X4059:X4120" si="10701">R4059+S4059+T4059+U4059+V4059+W4059</f>
        <v>0</v>
      </c>
      <c r="Y4059" s="14"/>
      <c r="Z4059" s="14"/>
      <c r="AA4059" s="14"/>
      <c r="AB4059" s="14"/>
      <c r="AC4059" s="14"/>
      <c r="AD4059" s="14"/>
      <c r="AE4059" s="14"/>
      <c r="AF4059" s="14"/>
      <c r="AG4059" s="14"/>
      <c r="AH4059" s="14">
        <v>0</v>
      </c>
      <c r="AI4059" s="14">
        <v>0</v>
      </c>
      <c r="AJ4059" s="14">
        <v>0</v>
      </c>
      <c r="AK4059" s="14"/>
      <c r="AL4059" s="14"/>
      <c r="AM4059" s="14"/>
      <c r="AN4059" s="14"/>
      <c r="AO4059" s="14"/>
      <c r="AP4059" s="14">
        <f t="shared" ref="AP4059:AP4120" si="10702">AJ4059+AK4059+AL4059+AM4059+AN4059+AO4059</f>
        <v>0</v>
      </c>
      <c r="AQ4059" s="14"/>
      <c r="AR4059" s="14"/>
      <c r="AS4059" s="14"/>
      <c r="AT4059" s="14"/>
      <c r="AU4059" s="14"/>
      <c r="AV4059" s="14"/>
      <c r="AW4059" s="14"/>
      <c r="AX4059" s="14"/>
      <c r="AY4059" s="14"/>
      <c r="AZ4059" s="14">
        <v>0</v>
      </c>
      <c r="BA4059" s="14">
        <v>0</v>
      </c>
      <c r="BB4059" s="14">
        <v>0</v>
      </c>
      <c r="BC4059" s="14"/>
      <c r="BD4059" s="14"/>
      <c r="BE4059" s="14"/>
      <c r="BF4059" s="14"/>
      <c r="BG4059" s="14"/>
      <c r="BH4059" s="14">
        <f t="shared" ref="BH4059:BH4120" si="10703">BB4059+BC4059+BD4059+BE4059+BF4059+BG4059</f>
        <v>0</v>
      </c>
      <c r="BI4059" s="14"/>
      <c r="BJ4059" s="14"/>
      <c r="BK4059" s="14"/>
      <c r="BL4059" s="14"/>
      <c r="BM4059" s="14"/>
      <c r="BN4059" s="14"/>
      <c r="BO4059" s="14"/>
      <c r="BP4059" s="14"/>
      <c r="BQ4059" s="14"/>
      <c r="BR4059" s="14">
        <v>0</v>
      </c>
      <c r="BS4059" s="14">
        <v>0</v>
      </c>
      <c r="BT4059" s="14">
        <v>22000</v>
      </c>
      <c r="BU4059" s="14">
        <v>22000</v>
      </c>
      <c r="BV4059" s="14">
        <v>10998</v>
      </c>
      <c r="BW4059" s="14">
        <f t="shared" si="10646"/>
        <v>5499</v>
      </c>
      <c r="BX4059" s="14">
        <v>1833</v>
      </c>
      <c r="BY4059" s="14">
        <v>1833</v>
      </c>
      <c r="BZ4059" s="14">
        <v>1833</v>
      </c>
      <c r="CA4059" s="14">
        <f t="shared" si="10672"/>
        <v>16497</v>
      </c>
      <c r="CB4059" s="122">
        <f t="shared" si="10683"/>
        <v>74.986363636363635</v>
      </c>
    </row>
    <row r="4060" spans="1:80" x14ac:dyDescent="0.25">
      <c r="A4060" s="4" t="s">
        <v>928</v>
      </c>
      <c r="B4060" s="4" t="s">
        <v>88</v>
      </c>
      <c r="C4060" s="4" t="s">
        <v>1663</v>
      </c>
      <c r="D4060" s="79" t="s">
        <v>1664</v>
      </c>
      <c r="E4060" s="89">
        <v>6112</v>
      </c>
      <c r="F4060" s="79" t="s">
        <v>1667</v>
      </c>
      <c r="G4060" s="75" t="s">
        <v>1906</v>
      </c>
      <c r="H4060" s="13" t="s">
        <v>39</v>
      </c>
      <c r="I4060" s="14">
        <v>105400</v>
      </c>
      <c r="J4060" s="14">
        <f t="shared" si="10671"/>
        <v>105400</v>
      </c>
      <c r="K4060" s="14">
        <v>105400</v>
      </c>
      <c r="L4060" s="14">
        <f t="shared" si="10674"/>
        <v>0</v>
      </c>
      <c r="M4060" s="14">
        <v>0</v>
      </c>
      <c r="N4060" s="14">
        <v>0</v>
      </c>
      <c r="O4060" s="14">
        <v>0</v>
      </c>
      <c r="P4060" s="14">
        <v>0</v>
      </c>
      <c r="Q4060" s="14">
        <v>0</v>
      </c>
      <c r="R4060" s="14">
        <v>0</v>
      </c>
      <c r="S4060" s="14"/>
      <c r="T4060" s="14"/>
      <c r="U4060" s="14"/>
      <c r="V4060" s="14"/>
      <c r="W4060" s="14"/>
      <c r="X4060" s="14">
        <f t="shared" si="10701"/>
        <v>0</v>
      </c>
      <c r="Y4060" s="14"/>
      <c r="Z4060" s="14"/>
      <c r="AA4060" s="14"/>
      <c r="AB4060" s="14"/>
      <c r="AC4060" s="14"/>
      <c r="AD4060" s="14"/>
      <c r="AE4060" s="14"/>
      <c r="AF4060" s="14"/>
      <c r="AG4060" s="14"/>
      <c r="AH4060" s="14">
        <v>0</v>
      </c>
      <c r="AI4060" s="14">
        <v>0</v>
      </c>
      <c r="AJ4060" s="14">
        <v>0</v>
      </c>
      <c r="AK4060" s="14"/>
      <c r="AL4060" s="14"/>
      <c r="AM4060" s="14"/>
      <c r="AN4060" s="14"/>
      <c r="AO4060" s="14"/>
      <c r="AP4060" s="14">
        <f t="shared" si="10702"/>
        <v>0</v>
      </c>
      <c r="AQ4060" s="14"/>
      <c r="AR4060" s="14"/>
      <c r="AS4060" s="14"/>
      <c r="AT4060" s="14"/>
      <c r="AU4060" s="14"/>
      <c r="AV4060" s="14"/>
      <c r="AW4060" s="14"/>
      <c r="AX4060" s="14"/>
      <c r="AY4060" s="14"/>
      <c r="AZ4060" s="14">
        <v>0</v>
      </c>
      <c r="BA4060" s="14">
        <v>0</v>
      </c>
      <c r="BB4060" s="14">
        <v>0</v>
      </c>
      <c r="BC4060" s="14"/>
      <c r="BD4060" s="14"/>
      <c r="BE4060" s="14"/>
      <c r="BF4060" s="14"/>
      <c r="BG4060" s="14"/>
      <c r="BH4060" s="14">
        <f t="shared" si="10703"/>
        <v>0</v>
      </c>
      <c r="BI4060" s="14"/>
      <c r="BJ4060" s="14"/>
      <c r="BK4060" s="14"/>
      <c r="BL4060" s="14"/>
      <c r="BM4060" s="14"/>
      <c r="BN4060" s="14"/>
      <c r="BO4060" s="14"/>
      <c r="BP4060" s="14"/>
      <c r="BQ4060" s="14"/>
      <c r="BR4060" s="14">
        <v>0</v>
      </c>
      <c r="BS4060" s="14">
        <v>0</v>
      </c>
      <c r="BT4060" s="14">
        <v>105400</v>
      </c>
      <c r="BU4060" s="14">
        <v>105400</v>
      </c>
      <c r="BV4060" s="14">
        <v>59908</v>
      </c>
      <c r="BW4060" s="14">
        <f t="shared" si="10646"/>
        <v>22200</v>
      </c>
      <c r="BX4060" s="14">
        <v>4500</v>
      </c>
      <c r="BY4060" s="14">
        <v>7200</v>
      </c>
      <c r="BZ4060" s="14">
        <v>10500</v>
      </c>
      <c r="CA4060" s="14">
        <f t="shared" si="10672"/>
        <v>82108</v>
      </c>
      <c r="CB4060" s="122">
        <f t="shared" si="10683"/>
        <v>77.901328273244786</v>
      </c>
    </row>
    <row r="4061" spans="1:80" x14ac:dyDescent="0.25">
      <c r="A4061" s="4" t="s">
        <v>928</v>
      </c>
      <c r="B4061" s="4" t="s">
        <v>88</v>
      </c>
      <c r="C4061" s="4" t="s">
        <v>1663</v>
      </c>
      <c r="D4061" s="79" t="s">
        <v>1664</v>
      </c>
      <c r="E4061" s="89">
        <v>6112</v>
      </c>
      <c r="F4061" s="79" t="s">
        <v>1668</v>
      </c>
      <c r="G4061" s="75" t="s">
        <v>1906</v>
      </c>
      <c r="H4061" s="13" t="s">
        <v>41</v>
      </c>
      <c r="I4061" s="14">
        <v>25000</v>
      </c>
      <c r="J4061" s="14">
        <f t="shared" si="10671"/>
        <v>29400</v>
      </c>
      <c r="K4061" s="14">
        <v>29400</v>
      </c>
      <c r="L4061" s="14">
        <f t="shared" si="10674"/>
        <v>0</v>
      </c>
      <c r="M4061" s="14">
        <v>0</v>
      </c>
      <c r="N4061" s="14">
        <v>0</v>
      </c>
      <c r="O4061" s="14">
        <v>0</v>
      </c>
      <c r="P4061" s="14">
        <v>0</v>
      </c>
      <c r="Q4061" s="14">
        <v>0</v>
      </c>
      <c r="R4061" s="14">
        <v>0</v>
      </c>
      <c r="S4061" s="14"/>
      <c r="T4061" s="14"/>
      <c r="U4061" s="14"/>
      <c r="V4061" s="14"/>
      <c r="W4061" s="14"/>
      <c r="X4061" s="14">
        <f t="shared" si="10701"/>
        <v>0</v>
      </c>
      <c r="Y4061" s="14"/>
      <c r="Z4061" s="14"/>
      <c r="AA4061" s="14"/>
      <c r="AB4061" s="14"/>
      <c r="AC4061" s="14"/>
      <c r="AD4061" s="14"/>
      <c r="AE4061" s="14"/>
      <c r="AF4061" s="14"/>
      <c r="AG4061" s="14"/>
      <c r="AH4061" s="14">
        <v>0</v>
      </c>
      <c r="AI4061" s="14">
        <v>0</v>
      </c>
      <c r="AJ4061" s="14">
        <v>0</v>
      </c>
      <c r="AK4061" s="14"/>
      <c r="AL4061" s="14"/>
      <c r="AM4061" s="14"/>
      <c r="AN4061" s="14"/>
      <c r="AO4061" s="14"/>
      <c r="AP4061" s="14">
        <f t="shared" si="10702"/>
        <v>0</v>
      </c>
      <c r="AQ4061" s="14"/>
      <c r="AR4061" s="14"/>
      <c r="AS4061" s="14"/>
      <c r="AT4061" s="14"/>
      <c r="AU4061" s="14"/>
      <c r="AV4061" s="14"/>
      <c r="AW4061" s="14"/>
      <c r="AX4061" s="14"/>
      <c r="AY4061" s="14"/>
      <c r="AZ4061" s="14">
        <v>0</v>
      </c>
      <c r="BA4061" s="14">
        <v>0</v>
      </c>
      <c r="BB4061" s="14">
        <v>0</v>
      </c>
      <c r="BC4061" s="14"/>
      <c r="BD4061" s="14"/>
      <c r="BE4061" s="14"/>
      <c r="BF4061" s="14"/>
      <c r="BG4061" s="14"/>
      <c r="BH4061" s="14">
        <f t="shared" si="10703"/>
        <v>0</v>
      </c>
      <c r="BI4061" s="14"/>
      <c r="BJ4061" s="14"/>
      <c r="BK4061" s="14"/>
      <c r="BL4061" s="14"/>
      <c r="BM4061" s="14"/>
      <c r="BN4061" s="14"/>
      <c r="BO4061" s="14"/>
      <c r="BP4061" s="14"/>
      <c r="BQ4061" s="14"/>
      <c r="BR4061" s="14">
        <v>0</v>
      </c>
      <c r="BS4061" s="14">
        <v>0</v>
      </c>
      <c r="BT4061" s="14">
        <v>29400</v>
      </c>
      <c r="BU4061" s="14">
        <v>32100</v>
      </c>
      <c r="BV4061" s="14">
        <v>25916</v>
      </c>
      <c r="BW4061" s="14">
        <f t="shared" si="10646"/>
        <v>0</v>
      </c>
      <c r="BX4061" s="14">
        <v>0</v>
      </c>
      <c r="BY4061" s="14">
        <v>0</v>
      </c>
      <c r="BZ4061" s="14">
        <v>0</v>
      </c>
      <c r="CA4061" s="14">
        <f t="shared" si="10672"/>
        <v>25916</v>
      </c>
      <c r="CB4061" s="122">
        <f t="shared" si="10683"/>
        <v>80.735202492211826</v>
      </c>
    </row>
    <row r="4062" spans="1:80" x14ac:dyDescent="0.25">
      <c r="A4062" s="4" t="s">
        <v>928</v>
      </c>
      <c r="B4062" s="4" t="s">
        <v>88</v>
      </c>
      <c r="C4062" s="4" t="s">
        <v>1663</v>
      </c>
      <c r="D4062" s="79" t="s">
        <v>1664</v>
      </c>
      <c r="E4062" s="89">
        <v>6112</v>
      </c>
      <c r="F4062" s="79" t="s">
        <v>1669</v>
      </c>
      <c r="G4062" s="75" t="s">
        <v>1906</v>
      </c>
      <c r="H4062" s="13" t="s">
        <v>37</v>
      </c>
      <c r="I4062" s="14">
        <v>0</v>
      </c>
      <c r="J4062" s="14">
        <f t="shared" si="10671"/>
        <v>0</v>
      </c>
      <c r="K4062" s="14">
        <v>0</v>
      </c>
      <c r="L4062" s="14">
        <f t="shared" si="10674"/>
        <v>0</v>
      </c>
      <c r="M4062" s="14">
        <v>0</v>
      </c>
      <c r="N4062" s="14">
        <v>0</v>
      </c>
      <c r="O4062" s="14">
        <v>0</v>
      </c>
      <c r="P4062" s="14">
        <v>0</v>
      </c>
      <c r="Q4062" s="14">
        <v>0</v>
      </c>
      <c r="R4062" s="14">
        <v>0</v>
      </c>
      <c r="S4062" s="14"/>
      <c r="T4062" s="14"/>
      <c r="U4062" s="14"/>
      <c r="V4062" s="14"/>
      <c r="W4062" s="14"/>
      <c r="X4062" s="14">
        <f t="shared" si="10701"/>
        <v>0</v>
      </c>
      <c r="Y4062" s="14"/>
      <c r="Z4062" s="14"/>
      <c r="AA4062" s="14"/>
      <c r="AB4062" s="14"/>
      <c r="AC4062" s="14"/>
      <c r="AD4062" s="14"/>
      <c r="AE4062" s="14"/>
      <c r="AF4062" s="14"/>
      <c r="AG4062" s="14"/>
      <c r="AH4062" s="14">
        <v>0</v>
      </c>
      <c r="AI4062" s="14">
        <v>0</v>
      </c>
      <c r="AJ4062" s="14">
        <v>0</v>
      </c>
      <c r="AK4062" s="14"/>
      <c r="AL4062" s="14"/>
      <c r="AM4062" s="14"/>
      <c r="AN4062" s="14"/>
      <c r="AO4062" s="14"/>
      <c r="AP4062" s="14">
        <f t="shared" si="10702"/>
        <v>0</v>
      </c>
      <c r="AQ4062" s="14"/>
      <c r="AR4062" s="14"/>
      <c r="AS4062" s="14"/>
      <c r="AT4062" s="14"/>
      <c r="AU4062" s="14"/>
      <c r="AV4062" s="14"/>
      <c r="AW4062" s="14"/>
      <c r="AX4062" s="14"/>
      <c r="AY4062" s="14"/>
      <c r="AZ4062" s="14">
        <v>0</v>
      </c>
      <c r="BA4062" s="14">
        <v>0</v>
      </c>
      <c r="BB4062" s="14">
        <v>0</v>
      </c>
      <c r="BC4062" s="14"/>
      <c r="BD4062" s="14"/>
      <c r="BE4062" s="14"/>
      <c r="BF4062" s="14"/>
      <c r="BG4062" s="14"/>
      <c r="BH4062" s="14">
        <f t="shared" si="10703"/>
        <v>0</v>
      </c>
      <c r="BI4062" s="14"/>
      <c r="BJ4062" s="14"/>
      <c r="BK4062" s="14"/>
      <c r="BL4062" s="14"/>
      <c r="BM4062" s="14"/>
      <c r="BN4062" s="14"/>
      <c r="BO4062" s="14"/>
      <c r="BP4062" s="14"/>
      <c r="BQ4062" s="14"/>
      <c r="BR4062" s="14">
        <v>0</v>
      </c>
      <c r="BS4062" s="14">
        <v>0</v>
      </c>
      <c r="BT4062" s="14">
        <v>0</v>
      </c>
      <c r="BU4062" s="14">
        <v>0</v>
      </c>
      <c r="BV4062" s="14">
        <v>0</v>
      </c>
      <c r="BW4062" s="14">
        <f t="shared" si="10646"/>
        <v>0</v>
      </c>
      <c r="BX4062" s="14">
        <v>0</v>
      </c>
      <c r="BY4062" s="14">
        <v>0</v>
      </c>
      <c r="BZ4062" s="14">
        <v>0</v>
      </c>
      <c r="CA4062" s="14">
        <f t="shared" si="10672"/>
        <v>0</v>
      </c>
      <c r="CB4062" s="122" t="str">
        <f t="shared" si="10683"/>
        <v>-</v>
      </c>
    </row>
    <row r="4063" spans="1:80" x14ac:dyDescent="0.25">
      <c r="A4063" s="4" t="s">
        <v>928</v>
      </c>
      <c r="B4063" s="4" t="s">
        <v>88</v>
      </c>
      <c r="C4063" s="4" t="s">
        <v>1663</v>
      </c>
      <c r="D4063" s="79" t="s">
        <v>1664</v>
      </c>
      <c r="E4063" s="89">
        <v>6112</v>
      </c>
      <c r="F4063" s="79" t="s">
        <v>1670</v>
      </c>
      <c r="G4063" s="75" t="s">
        <v>1906</v>
      </c>
      <c r="H4063" s="13" t="s">
        <v>43</v>
      </c>
      <c r="I4063" s="14">
        <v>15500</v>
      </c>
      <c r="J4063" s="14">
        <f t="shared" si="10671"/>
        <v>15000</v>
      </c>
      <c r="K4063" s="14">
        <v>15000</v>
      </c>
      <c r="L4063" s="14">
        <f t="shared" si="10674"/>
        <v>0</v>
      </c>
      <c r="M4063" s="14">
        <v>0</v>
      </c>
      <c r="N4063" s="14">
        <v>0</v>
      </c>
      <c r="O4063" s="14">
        <v>0</v>
      </c>
      <c r="P4063" s="14">
        <v>0</v>
      </c>
      <c r="Q4063" s="14">
        <v>0</v>
      </c>
      <c r="R4063" s="14">
        <v>0</v>
      </c>
      <c r="S4063" s="14"/>
      <c r="T4063" s="14"/>
      <c r="U4063" s="14"/>
      <c r="V4063" s="14"/>
      <c r="W4063" s="14"/>
      <c r="X4063" s="14">
        <f t="shared" si="10701"/>
        <v>0</v>
      </c>
      <c r="Y4063" s="14"/>
      <c r="Z4063" s="14"/>
      <c r="AA4063" s="14"/>
      <c r="AB4063" s="14"/>
      <c r="AC4063" s="14"/>
      <c r="AD4063" s="14"/>
      <c r="AE4063" s="14"/>
      <c r="AF4063" s="14"/>
      <c r="AG4063" s="14"/>
      <c r="AH4063" s="14">
        <v>0</v>
      </c>
      <c r="AI4063" s="14">
        <v>0</v>
      </c>
      <c r="AJ4063" s="14">
        <v>0</v>
      </c>
      <c r="AK4063" s="14"/>
      <c r="AL4063" s="14"/>
      <c r="AM4063" s="14"/>
      <c r="AN4063" s="14"/>
      <c r="AO4063" s="14"/>
      <c r="AP4063" s="14">
        <f t="shared" si="10702"/>
        <v>0</v>
      </c>
      <c r="AQ4063" s="14"/>
      <c r="AR4063" s="14"/>
      <c r="AS4063" s="14"/>
      <c r="AT4063" s="14"/>
      <c r="AU4063" s="14"/>
      <c r="AV4063" s="14"/>
      <c r="AW4063" s="14"/>
      <c r="AX4063" s="14"/>
      <c r="AY4063" s="14"/>
      <c r="AZ4063" s="14">
        <v>0</v>
      </c>
      <c r="BA4063" s="14">
        <v>0</v>
      </c>
      <c r="BB4063" s="14">
        <v>0</v>
      </c>
      <c r="BC4063" s="14"/>
      <c r="BD4063" s="14"/>
      <c r="BE4063" s="14"/>
      <c r="BF4063" s="14"/>
      <c r="BG4063" s="14"/>
      <c r="BH4063" s="14">
        <f t="shared" si="10703"/>
        <v>0</v>
      </c>
      <c r="BI4063" s="14"/>
      <c r="BJ4063" s="14"/>
      <c r="BK4063" s="14"/>
      <c r="BL4063" s="14"/>
      <c r="BM4063" s="14"/>
      <c r="BN4063" s="14"/>
      <c r="BO4063" s="14"/>
      <c r="BP4063" s="14"/>
      <c r="BQ4063" s="14"/>
      <c r="BR4063" s="14">
        <v>0</v>
      </c>
      <c r="BS4063" s="14">
        <v>0</v>
      </c>
      <c r="BT4063" s="14">
        <v>15000</v>
      </c>
      <c r="BU4063" s="14">
        <v>15000</v>
      </c>
      <c r="BV4063" s="14">
        <v>5000</v>
      </c>
      <c r="BW4063" s="14">
        <f t="shared" si="10646"/>
        <v>5000</v>
      </c>
      <c r="BX4063" s="14">
        <v>5000</v>
      </c>
      <c r="BY4063" s="14">
        <v>0</v>
      </c>
      <c r="BZ4063" s="14"/>
      <c r="CA4063" s="14">
        <f t="shared" si="10672"/>
        <v>10000</v>
      </c>
      <c r="CB4063" s="122">
        <f t="shared" si="10683"/>
        <v>66.666666666666657</v>
      </c>
    </row>
    <row r="4064" spans="1:80" x14ac:dyDescent="0.25">
      <c r="A4064" s="4" t="s">
        <v>928</v>
      </c>
      <c r="B4064" s="4" t="s">
        <v>88</v>
      </c>
      <c r="C4064" s="4" t="s">
        <v>1663</v>
      </c>
      <c r="D4064" s="79" t="s">
        <v>1664</v>
      </c>
      <c r="E4064" s="78" t="s">
        <v>44</v>
      </c>
      <c r="F4064" s="78" t="s">
        <v>1</v>
      </c>
      <c r="G4064" s="2" t="s">
        <v>1</v>
      </c>
      <c r="H4064" s="2" t="s">
        <v>45</v>
      </c>
      <c r="I4064" s="12">
        <f>SUM(I4065)</f>
        <v>139582</v>
      </c>
      <c r="J4064" s="12">
        <f t="shared" si="10671"/>
        <v>148980</v>
      </c>
      <c r="K4064" s="12">
        <f t="shared" ref="K4064:Q4064" si="10704">SUM(K4065)</f>
        <v>148980</v>
      </c>
      <c r="L4064" s="12">
        <f t="shared" si="10674"/>
        <v>0</v>
      </c>
      <c r="M4064" s="12">
        <f t="shared" si="10704"/>
        <v>0</v>
      </c>
      <c r="N4064" s="12">
        <f t="shared" si="10704"/>
        <v>0</v>
      </c>
      <c r="O4064" s="12">
        <f t="shared" si="10704"/>
        <v>0</v>
      </c>
      <c r="P4064" s="12">
        <f t="shared" si="10704"/>
        <v>0</v>
      </c>
      <c r="Q4064" s="12">
        <f t="shared" si="10704"/>
        <v>0</v>
      </c>
      <c r="R4064" s="12">
        <f t="shared" ref="R4064:AG4064" si="10705">SUM(R4065)</f>
        <v>0</v>
      </c>
      <c r="S4064" s="12">
        <f t="shared" si="10705"/>
        <v>0</v>
      </c>
      <c r="T4064" s="12">
        <f t="shared" si="10705"/>
        <v>0</v>
      </c>
      <c r="U4064" s="12">
        <f t="shared" si="10705"/>
        <v>0</v>
      </c>
      <c r="V4064" s="12">
        <f t="shared" si="10705"/>
        <v>0</v>
      </c>
      <c r="W4064" s="12">
        <f t="shared" si="10705"/>
        <v>0</v>
      </c>
      <c r="X4064" s="12">
        <f t="shared" si="10705"/>
        <v>0</v>
      </c>
      <c r="Y4064" s="12">
        <f t="shared" si="10705"/>
        <v>0</v>
      </c>
      <c r="Z4064" s="12">
        <f t="shared" si="10705"/>
        <v>0</v>
      </c>
      <c r="AA4064" s="12">
        <f t="shared" si="10705"/>
        <v>0</v>
      </c>
      <c r="AB4064" s="12">
        <f t="shared" si="10705"/>
        <v>0</v>
      </c>
      <c r="AC4064" s="12">
        <f t="shared" si="10705"/>
        <v>0</v>
      </c>
      <c r="AD4064" s="12">
        <f t="shared" si="10705"/>
        <v>0</v>
      </c>
      <c r="AE4064" s="12">
        <f t="shared" si="10705"/>
        <v>0</v>
      </c>
      <c r="AF4064" s="12">
        <f t="shared" si="10705"/>
        <v>0</v>
      </c>
      <c r="AG4064" s="12">
        <f t="shared" si="10705"/>
        <v>0</v>
      </c>
      <c r="AH4064" s="12">
        <v>0</v>
      </c>
      <c r="AI4064" s="12">
        <v>0</v>
      </c>
      <c r="AJ4064" s="12">
        <f t="shared" ref="AJ4064:AY4064" si="10706">SUM(AJ4065)</f>
        <v>0</v>
      </c>
      <c r="AK4064" s="12">
        <f t="shared" si="10706"/>
        <v>0</v>
      </c>
      <c r="AL4064" s="12">
        <f t="shared" si="10706"/>
        <v>0</v>
      </c>
      <c r="AM4064" s="12">
        <f t="shared" si="10706"/>
        <v>0</v>
      </c>
      <c r="AN4064" s="12">
        <f t="shared" si="10706"/>
        <v>0</v>
      </c>
      <c r="AO4064" s="12">
        <f t="shared" si="10706"/>
        <v>0</v>
      </c>
      <c r="AP4064" s="12">
        <f t="shared" si="10706"/>
        <v>0</v>
      </c>
      <c r="AQ4064" s="12">
        <f t="shared" si="10706"/>
        <v>0</v>
      </c>
      <c r="AR4064" s="12">
        <f t="shared" si="10706"/>
        <v>0</v>
      </c>
      <c r="AS4064" s="12">
        <f t="shared" si="10706"/>
        <v>0</v>
      </c>
      <c r="AT4064" s="12">
        <f t="shared" si="10706"/>
        <v>0</v>
      </c>
      <c r="AU4064" s="12">
        <f t="shared" si="10706"/>
        <v>0</v>
      </c>
      <c r="AV4064" s="12">
        <f t="shared" si="10706"/>
        <v>0</v>
      </c>
      <c r="AW4064" s="12">
        <f t="shared" si="10706"/>
        <v>0</v>
      </c>
      <c r="AX4064" s="12">
        <f t="shared" si="10706"/>
        <v>0</v>
      </c>
      <c r="AY4064" s="12">
        <f t="shared" si="10706"/>
        <v>0</v>
      </c>
      <c r="AZ4064" s="12">
        <v>0</v>
      </c>
      <c r="BA4064" s="12">
        <v>0</v>
      </c>
      <c r="BB4064" s="12">
        <f t="shared" ref="BB4064:BQ4064" si="10707">SUM(BB4065)</f>
        <v>0</v>
      </c>
      <c r="BC4064" s="12">
        <f t="shared" si="10707"/>
        <v>0</v>
      </c>
      <c r="BD4064" s="12">
        <f t="shared" si="10707"/>
        <v>0</v>
      </c>
      <c r="BE4064" s="12">
        <f t="shared" si="10707"/>
        <v>0</v>
      </c>
      <c r="BF4064" s="12">
        <f t="shared" si="10707"/>
        <v>0</v>
      </c>
      <c r="BG4064" s="12">
        <f t="shared" si="10707"/>
        <v>0</v>
      </c>
      <c r="BH4064" s="12">
        <f t="shared" si="10707"/>
        <v>0</v>
      </c>
      <c r="BI4064" s="12">
        <f t="shared" si="10707"/>
        <v>0</v>
      </c>
      <c r="BJ4064" s="12">
        <f t="shared" si="10707"/>
        <v>0</v>
      </c>
      <c r="BK4064" s="12">
        <f t="shared" si="10707"/>
        <v>0</v>
      </c>
      <c r="BL4064" s="12">
        <f t="shared" si="10707"/>
        <v>0</v>
      </c>
      <c r="BM4064" s="12">
        <f t="shared" si="10707"/>
        <v>0</v>
      </c>
      <c r="BN4064" s="12">
        <f t="shared" si="10707"/>
        <v>0</v>
      </c>
      <c r="BO4064" s="12">
        <f t="shared" si="10707"/>
        <v>0</v>
      </c>
      <c r="BP4064" s="12">
        <f t="shared" si="10707"/>
        <v>0</v>
      </c>
      <c r="BQ4064" s="12">
        <f t="shared" si="10707"/>
        <v>0</v>
      </c>
      <c r="BR4064" s="12">
        <v>0</v>
      </c>
      <c r="BS4064" s="12">
        <v>0</v>
      </c>
      <c r="BT4064" s="12">
        <f t="shared" ref="BT4064:BZ4064" si="10708">SUM(BT4065)</f>
        <v>156429</v>
      </c>
      <c r="BU4064" s="12">
        <f t="shared" si="10708"/>
        <v>156429</v>
      </c>
      <c r="BV4064" s="12">
        <f t="shared" si="10708"/>
        <v>79669</v>
      </c>
      <c r="BW4064" s="12">
        <f t="shared" si="10708"/>
        <v>39105</v>
      </c>
      <c r="BX4064" s="12">
        <f t="shared" si="10708"/>
        <v>13035</v>
      </c>
      <c r="BY4064" s="12">
        <f t="shared" si="10708"/>
        <v>13035</v>
      </c>
      <c r="BZ4064" s="12">
        <f t="shared" si="10708"/>
        <v>13035</v>
      </c>
      <c r="CA4064" s="12">
        <f t="shared" si="10672"/>
        <v>118774</v>
      </c>
      <c r="CB4064" s="124">
        <f t="shared" si="10683"/>
        <v>75.928376451936657</v>
      </c>
    </row>
    <row r="4065" spans="1:80" x14ac:dyDescent="0.25">
      <c r="A4065" s="4" t="s">
        <v>928</v>
      </c>
      <c r="B4065" s="4" t="s">
        <v>88</v>
      </c>
      <c r="C4065" s="4" t="s">
        <v>1663</v>
      </c>
      <c r="D4065" s="79" t="s">
        <v>1664</v>
      </c>
      <c r="E4065" s="89">
        <v>6121</v>
      </c>
      <c r="F4065" s="79"/>
      <c r="G4065" s="75" t="s">
        <v>1906</v>
      </c>
      <c r="H4065" s="13" t="s">
        <v>46</v>
      </c>
      <c r="I4065" s="14">
        <v>139582</v>
      </c>
      <c r="J4065" s="14">
        <f t="shared" si="10671"/>
        <v>148980</v>
      </c>
      <c r="K4065" s="14">
        <v>148980</v>
      </c>
      <c r="L4065" s="14">
        <f t="shared" si="10674"/>
        <v>0</v>
      </c>
      <c r="M4065" s="14">
        <v>0</v>
      </c>
      <c r="N4065" s="14">
        <v>0</v>
      </c>
      <c r="O4065" s="14">
        <v>0</v>
      </c>
      <c r="P4065" s="14">
        <v>0</v>
      </c>
      <c r="Q4065" s="14">
        <v>0</v>
      </c>
      <c r="R4065" s="14">
        <v>0</v>
      </c>
      <c r="S4065" s="14"/>
      <c r="T4065" s="14"/>
      <c r="U4065" s="14"/>
      <c r="V4065" s="14"/>
      <c r="W4065" s="14"/>
      <c r="X4065" s="14">
        <f t="shared" si="10701"/>
        <v>0</v>
      </c>
      <c r="Y4065" s="14"/>
      <c r="Z4065" s="14"/>
      <c r="AA4065" s="14"/>
      <c r="AB4065" s="14"/>
      <c r="AC4065" s="14"/>
      <c r="AD4065" s="14"/>
      <c r="AE4065" s="14"/>
      <c r="AF4065" s="14"/>
      <c r="AG4065" s="14"/>
      <c r="AH4065" s="14">
        <v>0</v>
      </c>
      <c r="AI4065" s="14">
        <v>0</v>
      </c>
      <c r="AJ4065" s="14">
        <v>0</v>
      </c>
      <c r="AK4065" s="14"/>
      <c r="AL4065" s="14"/>
      <c r="AM4065" s="14"/>
      <c r="AN4065" s="14"/>
      <c r="AO4065" s="14"/>
      <c r="AP4065" s="14">
        <f t="shared" si="10702"/>
        <v>0</v>
      </c>
      <c r="AQ4065" s="14"/>
      <c r="AR4065" s="14"/>
      <c r="AS4065" s="14"/>
      <c r="AT4065" s="14"/>
      <c r="AU4065" s="14"/>
      <c r="AV4065" s="14"/>
      <c r="AW4065" s="14"/>
      <c r="AX4065" s="14"/>
      <c r="AY4065" s="14"/>
      <c r="AZ4065" s="14">
        <v>0</v>
      </c>
      <c r="BA4065" s="14">
        <v>0</v>
      </c>
      <c r="BB4065" s="14">
        <v>0</v>
      </c>
      <c r="BC4065" s="14"/>
      <c r="BD4065" s="14"/>
      <c r="BE4065" s="14"/>
      <c r="BF4065" s="14"/>
      <c r="BG4065" s="14"/>
      <c r="BH4065" s="14">
        <f t="shared" si="10703"/>
        <v>0</v>
      </c>
      <c r="BI4065" s="14"/>
      <c r="BJ4065" s="14"/>
      <c r="BK4065" s="14"/>
      <c r="BL4065" s="14"/>
      <c r="BM4065" s="14"/>
      <c r="BN4065" s="14"/>
      <c r="BO4065" s="14"/>
      <c r="BP4065" s="14"/>
      <c r="BQ4065" s="14"/>
      <c r="BR4065" s="14">
        <v>0</v>
      </c>
      <c r="BS4065" s="14">
        <v>0</v>
      </c>
      <c r="BT4065" s="14">
        <v>156429</v>
      </c>
      <c r="BU4065" s="14">
        <v>156429</v>
      </c>
      <c r="BV4065" s="14">
        <v>79669</v>
      </c>
      <c r="BW4065" s="14">
        <f t="shared" si="10646"/>
        <v>39105</v>
      </c>
      <c r="BX4065" s="14">
        <v>13035</v>
      </c>
      <c r="BY4065" s="14">
        <v>13035</v>
      </c>
      <c r="BZ4065" s="14">
        <v>13035</v>
      </c>
      <c r="CA4065" s="14">
        <f t="shared" si="10672"/>
        <v>118774</v>
      </c>
      <c r="CB4065" s="122">
        <f t="shared" si="10683"/>
        <v>75.928376451936657</v>
      </c>
    </row>
    <row r="4066" spans="1:80" x14ac:dyDescent="0.25">
      <c r="A4066" s="4" t="s">
        <v>928</v>
      </c>
      <c r="B4066" s="4" t="s">
        <v>88</v>
      </c>
      <c r="C4066" s="4" t="s">
        <v>1663</v>
      </c>
      <c r="D4066" s="79" t="s">
        <v>1664</v>
      </c>
      <c r="E4066" s="78" t="s">
        <v>47</v>
      </c>
      <c r="F4066" s="78" t="s">
        <v>1</v>
      </c>
      <c r="G4066" s="2" t="s">
        <v>1</v>
      </c>
      <c r="H4066" s="2" t="s">
        <v>48</v>
      </c>
      <c r="I4066" s="12">
        <f>SUM(I4067:I4074)</f>
        <v>94735</v>
      </c>
      <c r="J4066" s="12">
        <f t="shared" si="10671"/>
        <v>79837</v>
      </c>
      <c r="K4066" s="12">
        <f t="shared" ref="K4066" si="10709">SUM(K4067:K4074)</f>
        <v>71337</v>
      </c>
      <c r="L4066" s="12">
        <f t="shared" si="10674"/>
        <v>8500</v>
      </c>
      <c r="M4066" s="12">
        <f t="shared" ref="M4066:Q4066" si="10710">SUM(M4067:M4074)</f>
        <v>2500</v>
      </c>
      <c r="N4066" s="12">
        <f t="shared" si="10710"/>
        <v>0</v>
      </c>
      <c r="O4066" s="12">
        <f t="shared" si="10710"/>
        <v>6000</v>
      </c>
      <c r="P4066" s="12">
        <f t="shared" si="10710"/>
        <v>0</v>
      </c>
      <c r="Q4066" s="12">
        <f t="shared" si="10710"/>
        <v>0</v>
      </c>
      <c r="R4066" s="12">
        <f t="shared" ref="R4066:AG4066" si="10711">SUM(R4067:R4074)</f>
        <v>2500</v>
      </c>
      <c r="S4066" s="12">
        <f t="shared" si="10711"/>
        <v>0</v>
      </c>
      <c r="T4066" s="12">
        <f t="shared" si="10711"/>
        <v>0</v>
      </c>
      <c r="U4066" s="12">
        <f t="shared" si="10711"/>
        <v>0</v>
      </c>
      <c r="V4066" s="12">
        <f t="shared" si="10711"/>
        <v>0</v>
      </c>
      <c r="W4066" s="12">
        <f t="shared" si="10711"/>
        <v>0</v>
      </c>
      <c r="X4066" s="12">
        <f t="shared" si="10711"/>
        <v>2500</v>
      </c>
      <c r="Y4066" s="12">
        <f t="shared" si="10711"/>
        <v>0</v>
      </c>
      <c r="Z4066" s="12">
        <f t="shared" si="10711"/>
        <v>0</v>
      </c>
      <c r="AA4066" s="12">
        <f t="shared" si="10711"/>
        <v>0</v>
      </c>
      <c r="AB4066" s="12">
        <f t="shared" si="10711"/>
        <v>0</v>
      </c>
      <c r="AC4066" s="12">
        <f t="shared" si="10711"/>
        <v>0</v>
      </c>
      <c r="AD4066" s="12">
        <f t="shared" si="10711"/>
        <v>0</v>
      </c>
      <c r="AE4066" s="12">
        <f t="shared" si="10711"/>
        <v>0</v>
      </c>
      <c r="AF4066" s="12">
        <f t="shared" si="10711"/>
        <v>0</v>
      </c>
      <c r="AG4066" s="12">
        <f t="shared" si="10711"/>
        <v>0</v>
      </c>
      <c r="AH4066" s="12">
        <v>0</v>
      </c>
      <c r="AI4066" s="12">
        <v>2500</v>
      </c>
      <c r="AJ4066" s="12">
        <f t="shared" ref="AJ4066:AY4066" si="10712">SUM(AJ4067:AJ4074)</f>
        <v>0</v>
      </c>
      <c r="AK4066" s="12">
        <f t="shared" si="10712"/>
        <v>0</v>
      </c>
      <c r="AL4066" s="12">
        <f t="shared" si="10712"/>
        <v>0</v>
      </c>
      <c r="AM4066" s="12">
        <f t="shared" si="10712"/>
        <v>180</v>
      </c>
      <c r="AN4066" s="12">
        <f t="shared" si="10712"/>
        <v>0</v>
      </c>
      <c r="AO4066" s="12">
        <f t="shared" si="10712"/>
        <v>0</v>
      </c>
      <c r="AP4066" s="12">
        <f t="shared" si="10712"/>
        <v>180</v>
      </c>
      <c r="AQ4066" s="12">
        <f t="shared" si="10712"/>
        <v>0</v>
      </c>
      <c r="AR4066" s="12">
        <f t="shared" si="10712"/>
        <v>0</v>
      </c>
      <c r="AS4066" s="12">
        <f t="shared" si="10712"/>
        <v>0</v>
      </c>
      <c r="AT4066" s="12">
        <f t="shared" si="10712"/>
        <v>180</v>
      </c>
      <c r="AU4066" s="12">
        <f t="shared" si="10712"/>
        <v>0</v>
      </c>
      <c r="AV4066" s="12">
        <f t="shared" si="10712"/>
        <v>0</v>
      </c>
      <c r="AW4066" s="12">
        <f t="shared" si="10712"/>
        <v>0</v>
      </c>
      <c r="AX4066" s="12">
        <f t="shared" si="10712"/>
        <v>0</v>
      </c>
      <c r="AY4066" s="12">
        <f t="shared" si="10712"/>
        <v>0</v>
      </c>
      <c r="AZ4066" s="12">
        <v>180</v>
      </c>
      <c r="BA4066" s="12">
        <v>0</v>
      </c>
      <c r="BB4066" s="12">
        <f t="shared" ref="BB4066:BQ4066" si="10713">SUM(BB4067:BB4074)</f>
        <v>6000</v>
      </c>
      <c r="BC4066" s="12">
        <f t="shared" si="10713"/>
        <v>0</v>
      </c>
      <c r="BD4066" s="12">
        <f t="shared" si="10713"/>
        <v>0</v>
      </c>
      <c r="BE4066" s="12">
        <f t="shared" si="10713"/>
        <v>0</v>
      </c>
      <c r="BF4066" s="12">
        <f t="shared" si="10713"/>
        <v>0</v>
      </c>
      <c r="BG4066" s="12">
        <f t="shared" si="10713"/>
        <v>0</v>
      </c>
      <c r="BH4066" s="12">
        <f t="shared" si="10713"/>
        <v>6000</v>
      </c>
      <c r="BI4066" s="12">
        <f t="shared" si="10713"/>
        <v>0</v>
      </c>
      <c r="BJ4066" s="12">
        <f t="shared" si="10713"/>
        <v>0</v>
      </c>
      <c r="BK4066" s="12">
        <f t="shared" si="10713"/>
        <v>0</v>
      </c>
      <c r="BL4066" s="12">
        <f t="shared" si="10713"/>
        <v>0</v>
      </c>
      <c r="BM4066" s="12">
        <f t="shared" si="10713"/>
        <v>0</v>
      </c>
      <c r="BN4066" s="12">
        <f t="shared" si="10713"/>
        <v>0</v>
      </c>
      <c r="BO4066" s="12">
        <f t="shared" si="10713"/>
        <v>0</v>
      </c>
      <c r="BP4066" s="12">
        <f t="shared" si="10713"/>
        <v>0</v>
      </c>
      <c r="BQ4066" s="12">
        <f t="shared" si="10713"/>
        <v>0</v>
      </c>
      <c r="BR4066" s="12">
        <v>0</v>
      </c>
      <c r="BS4066" s="12">
        <v>6000</v>
      </c>
      <c r="BT4066" s="12">
        <f t="shared" ref="BT4066:BZ4066" si="10714">SUM(BT4067:BT4074)</f>
        <v>86563</v>
      </c>
      <c r="BU4066" s="12">
        <f t="shared" si="10714"/>
        <v>78063</v>
      </c>
      <c r="BV4066" s="12">
        <f t="shared" si="10714"/>
        <v>51446</v>
      </c>
      <c r="BW4066" s="12">
        <f t="shared" si="10714"/>
        <v>12603</v>
      </c>
      <c r="BX4066" s="12">
        <f t="shared" si="10714"/>
        <v>5176</v>
      </c>
      <c r="BY4066" s="12">
        <f t="shared" si="10714"/>
        <v>3776</v>
      </c>
      <c r="BZ4066" s="12">
        <f t="shared" si="10714"/>
        <v>3651</v>
      </c>
      <c r="CA4066" s="12">
        <f t="shared" si="10672"/>
        <v>64049</v>
      </c>
      <c r="CB4066" s="124">
        <f t="shared" si="10683"/>
        <v>82.047833160396095</v>
      </c>
    </row>
    <row r="4067" spans="1:80" x14ac:dyDescent="0.25">
      <c r="A4067" s="4" t="s">
        <v>928</v>
      </c>
      <c r="B4067" s="4" t="s">
        <v>88</v>
      </c>
      <c r="C4067" s="4" t="s">
        <v>1663</v>
      </c>
      <c r="D4067" s="79" t="s">
        <v>1664</v>
      </c>
      <c r="E4067" s="89">
        <v>6131</v>
      </c>
      <c r="F4067" s="79"/>
      <c r="G4067" s="75" t="s">
        <v>1906</v>
      </c>
      <c r="H4067" s="13" t="s">
        <v>49</v>
      </c>
      <c r="I4067" s="14">
        <v>2000</v>
      </c>
      <c r="J4067" s="14">
        <f t="shared" si="10671"/>
        <v>1000</v>
      </c>
      <c r="K4067" s="14">
        <v>1000</v>
      </c>
      <c r="L4067" s="14">
        <f t="shared" si="10674"/>
        <v>0</v>
      </c>
      <c r="M4067" s="14">
        <v>0</v>
      </c>
      <c r="N4067" s="14">
        <v>0</v>
      </c>
      <c r="O4067" s="14">
        <v>0</v>
      </c>
      <c r="P4067" s="14">
        <v>0</v>
      </c>
      <c r="Q4067" s="14">
        <v>0</v>
      </c>
      <c r="R4067" s="14">
        <v>0</v>
      </c>
      <c r="S4067" s="14"/>
      <c r="T4067" s="14"/>
      <c r="U4067" s="14"/>
      <c r="V4067" s="14"/>
      <c r="W4067" s="14"/>
      <c r="X4067" s="14">
        <f t="shared" si="10701"/>
        <v>0</v>
      </c>
      <c r="Y4067" s="14"/>
      <c r="Z4067" s="14"/>
      <c r="AA4067" s="14"/>
      <c r="AB4067" s="14"/>
      <c r="AC4067" s="14"/>
      <c r="AD4067" s="14"/>
      <c r="AE4067" s="14"/>
      <c r="AF4067" s="14"/>
      <c r="AG4067" s="14"/>
      <c r="AH4067" s="14">
        <v>0</v>
      </c>
      <c r="AI4067" s="14">
        <v>0</v>
      </c>
      <c r="AJ4067" s="14">
        <v>0</v>
      </c>
      <c r="AK4067" s="14"/>
      <c r="AL4067" s="14"/>
      <c r="AM4067" s="14"/>
      <c r="AN4067" s="14"/>
      <c r="AO4067" s="14"/>
      <c r="AP4067" s="14">
        <f t="shared" si="10702"/>
        <v>0</v>
      </c>
      <c r="AQ4067" s="14"/>
      <c r="AR4067" s="14"/>
      <c r="AS4067" s="14"/>
      <c r="AT4067" s="14"/>
      <c r="AU4067" s="14"/>
      <c r="AV4067" s="14"/>
      <c r="AW4067" s="14"/>
      <c r="AX4067" s="14"/>
      <c r="AY4067" s="14"/>
      <c r="AZ4067" s="14">
        <v>0</v>
      </c>
      <c r="BA4067" s="14">
        <v>0</v>
      </c>
      <c r="BB4067" s="14">
        <v>0</v>
      </c>
      <c r="BC4067" s="14"/>
      <c r="BD4067" s="14"/>
      <c r="BE4067" s="14"/>
      <c r="BF4067" s="14"/>
      <c r="BG4067" s="14"/>
      <c r="BH4067" s="14">
        <f t="shared" si="10703"/>
        <v>0</v>
      </c>
      <c r="BI4067" s="14"/>
      <c r="BJ4067" s="14"/>
      <c r="BK4067" s="14"/>
      <c r="BL4067" s="14"/>
      <c r="BM4067" s="14"/>
      <c r="BN4067" s="14"/>
      <c r="BO4067" s="14"/>
      <c r="BP4067" s="14"/>
      <c r="BQ4067" s="14"/>
      <c r="BR4067" s="14">
        <v>0</v>
      </c>
      <c r="BS4067" s="14">
        <v>0</v>
      </c>
      <c r="BT4067" s="14">
        <v>1000</v>
      </c>
      <c r="BU4067" s="14">
        <v>1000</v>
      </c>
      <c r="BV4067" s="14">
        <v>1000</v>
      </c>
      <c r="BW4067" s="14">
        <f t="shared" si="10646"/>
        <v>0</v>
      </c>
      <c r="BX4067" s="14">
        <v>0</v>
      </c>
      <c r="BY4067" s="14">
        <v>0</v>
      </c>
      <c r="BZ4067" s="14">
        <v>0</v>
      </c>
      <c r="CA4067" s="14">
        <f t="shared" si="10672"/>
        <v>1000</v>
      </c>
      <c r="CB4067" s="122">
        <f t="shared" si="10683"/>
        <v>100</v>
      </c>
    </row>
    <row r="4068" spans="1:80" x14ac:dyDescent="0.25">
      <c r="A4068" s="4" t="s">
        <v>928</v>
      </c>
      <c r="B4068" s="4" t="s">
        <v>88</v>
      </c>
      <c r="C4068" s="4" t="s">
        <v>1663</v>
      </c>
      <c r="D4068" s="79" t="s">
        <v>1664</v>
      </c>
      <c r="E4068" s="89">
        <v>6132</v>
      </c>
      <c r="F4068" s="79"/>
      <c r="G4068" s="75" t="s">
        <v>1906</v>
      </c>
      <c r="H4068" s="13" t="s">
        <v>196</v>
      </c>
      <c r="I4068" s="14">
        <v>30000</v>
      </c>
      <c r="J4068" s="14">
        <f t="shared" si="10671"/>
        <v>30000</v>
      </c>
      <c r="K4068" s="14">
        <v>30000</v>
      </c>
      <c r="L4068" s="14">
        <f t="shared" si="10674"/>
        <v>0</v>
      </c>
      <c r="M4068" s="14">
        <v>0</v>
      </c>
      <c r="N4068" s="14">
        <v>0</v>
      </c>
      <c r="O4068" s="14">
        <v>0</v>
      </c>
      <c r="P4068" s="14">
        <v>0</v>
      </c>
      <c r="Q4068" s="14">
        <v>0</v>
      </c>
      <c r="R4068" s="14">
        <v>0</v>
      </c>
      <c r="S4068" s="14"/>
      <c r="T4068" s="14"/>
      <c r="U4068" s="14"/>
      <c r="V4068" s="14"/>
      <c r="W4068" s="14"/>
      <c r="X4068" s="14">
        <f t="shared" si="10701"/>
        <v>0</v>
      </c>
      <c r="Y4068" s="14"/>
      <c r="Z4068" s="14"/>
      <c r="AA4068" s="14"/>
      <c r="AB4068" s="14"/>
      <c r="AC4068" s="14"/>
      <c r="AD4068" s="14"/>
      <c r="AE4068" s="14"/>
      <c r="AF4068" s="14"/>
      <c r="AG4068" s="14"/>
      <c r="AH4068" s="14">
        <v>0</v>
      </c>
      <c r="AI4068" s="14">
        <v>0</v>
      </c>
      <c r="AJ4068" s="14">
        <v>0</v>
      </c>
      <c r="AK4068" s="14"/>
      <c r="AL4068" s="14"/>
      <c r="AM4068" s="14"/>
      <c r="AN4068" s="14"/>
      <c r="AO4068" s="14"/>
      <c r="AP4068" s="14">
        <f t="shared" si="10702"/>
        <v>0</v>
      </c>
      <c r="AQ4068" s="14"/>
      <c r="AR4068" s="14"/>
      <c r="AS4068" s="14"/>
      <c r="AT4068" s="14"/>
      <c r="AU4068" s="14"/>
      <c r="AV4068" s="14"/>
      <c r="AW4068" s="14"/>
      <c r="AX4068" s="14"/>
      <c r="AY4068" s="14"/>
      <c r="AZ4068" s="14">
        <v>0</v>
      </c>
      <c r="BA4068" s="14">
        <v>0</v>
      </c>
      <c r="BB4068" s="14">
        <v>0</v>
      </c>
      <c r="BC4068" s="14"/>
      <c r="BD4068" s="14"/>
      <c r="BE4068" s="14"/>
      <c r="BF4068" s="14"/>
      <c r="BG4068" s="14"/>
      <c r="BH4068" s="14">
        <f t="shared" si="10703"/>
        <v>0</v>
      </c>
      <c r="BI4068" s="14"/>
      <c r="BJ4068" s="14"/>
      <c r="BK4068" s="14"/>
      <c r="BL4068" s="14"/>
      <c r="BM4068" s="14"/>
      <c r="BN4068" s="14"/>
      <c r="BO4068" s="14"/>
      <c r="BP4068" s="14"/>
      <c r="BQ4068" s="14"/>
      <c r="BR4068" s="14">
        <v>0</v>
      </c>
      <c r="BS4068" s="14">
        <v>0</v>
      </c>
      <c r="BT4068" s="14">
        <v>30000</v>
      </c>
      <c r="BU4068" s="14">
        <v>30000</v>
      </c>
      <c r="BV4068" s="14">
        <v>21700</v>
      </c>
      <c r="BW4068" s="14">
        <f t="shared" si="10646"/>
        <v>1500</v>
      </c>
      <c r="BX4068" s="14">
        <v>300</v>
      </c>
      <c r="BY4068" s="14">
        <v>600</v>
      </c>
      <c r="BZ4068" s="14">
        <v>600</v>
      </c>
      <c r="CA4068" s="14">
        <f t="shared" si="10672"/>
        <v>23200</v>
      </c>
      <c r="CB4068" s="122">
        <f t="shared" si="10683"/>
        <v>77.333333333333329</v>
      </c>
    </row>
    <row r="4069" spans="1:80" x14ac:dyDescent="0.25">
      <c r="A4069" s="4" t="s">
        <v>928</v>
      </c>
      <c r="B4069" s="4" t="s">
        <v>88</v>
      </c>
      <c r="C4069" s="4" t="s">
        <v>1663</v>
      </c>
      <c r="D4069" s="79" t="s">
        <v>1664</v>
      </c>
      <c r="E4069" s="89">
        <v>6133</v>
      </c>
      <c r="F4069" s="79"/>
      <c r="G4069" s="75" t="s">
        <v>1906</v>
      </c>
      <c r="H4069" s="13" t="s">
        <v>198</v>
      </c>
      <c r="I4069" s="14">
        <v>8500</v>
      </c>
      <c r="J4069" s="14">
        <f t="shared" si="10671"/>
        <v>9350</v>
      </c>
      <c r="K4069" s="14">
        <v>9350</v>
      </c>
      <c r="L4069" s="14">
        <f t="shared" si="10674"/>
        <v>0</v>
      </c>
      <c r="M4069" s="14">
        <v>0</v>
      </c>
      <c r="N4069" s="14">
        <v>0</v>
      </c>
      <c r="O4069" s="14">
        <v>0</v>
      </c>
      <c r="P4069" s="14">
        <v>0</v>
      </c>
      <c r="Q4069" s="14">
        <v>0</v>
      </c>
      <c r="R4069" s="14">
        <v>0</v>
      </c>
      <c r="S4069" s="14"/>
      <c r="T4069" s="14"/>
      <c r="U4069" s="14"/>
      <c r="V4069" s="14"/>
      <c r="W4069" s="14"/>
      <c r="X4069" s="14">
        <f t="shared" si="10701"/>
        <v>0</v>
      </c>
      <c r="Y4069" s="14"/>
      <c r="Z4069" s="14"/>
      <c r="AA4069" s="14"/>
      <c r="AB4069" s="14"/>
      <c r="AC4069" s="14"/>
      <c r="AD4069" s="14"/>
      <c r="AE4069" s="14"/>
      <c r="AF4069" s="14"/>
      <c r="AG4069" s="14"/>
      <c r="AH4069" s="14">
        <v>0</v>
      </c>
      <c r="AI4069" s="14">
        <v>0</v>
      </c>
      <c r="AJ4069" s="14">
        <v>0</v>
      </c>
      <c r="AK4069" s="14"/>
      <c r="AL4069" s="14"/>
      <c r="AM4069" s="14"/>
      <c r="AN4069" s="14"/>
      <c r="AO4069" s="14"/>
      <c r="AP4069" s="14">
        <f t="shared" si="10702"/>
        <v>0</v>
      </c>
      <c r="AQ4069" s="14"/>
      <c r="AR4069" s="14"/>
      <c r="AS4069" s="14"/>
      <c r="AT4069" s="14"/>
      <c r="AU4069" s="14"/>
      <c r="AV4069" s="14"/>
      <c r="AW4069" s="14"/>
      <c r="AX4069" s="14"/>
      <c r="AY4069" s="14"/>
      <c r="AZ4069" s="14">
        <v>0</v>
      </c>
      <c r="BA4069" s="14">
        <v>0</v>
      </c>
      <c r="BB4069" s="14">
        <v>0</v>
      </c>
      <c r="BC4069" s="14"/>
      <c r="BD4069" s="14"/>
      <c r="BE4069" s="14"/>
      <c r="BF4069" s="14"/>
      <c r="BG4069" s="14"/>
      <c r="BH4069" s="14">
        <f t="shared" si="10703"/>
        <v>0</v>
      </c>
      <c r="BI4069" s="14"/>
      <c r="BJ4069" s="14"/>
      <c r="BK4069" s="14"/>
      <c r="BL4069" s="14"/>
      <c r="BM4069" s="14"/>
      <c r="BN4069" s="14"/>
      <c r="BO4069" s="14"/>
      <c r="BP4069" s="14"/>
      <c r="BQ4069" s="14"/>
      <c r="BR4069" s="14">
        <v>0</v>
      </c>
      <c r="BS4069" s="14">
        <v>0</v>
      </c>
      <c r="BT4069" s="14">
        <v>9350</v>
      </c>
      <c r="BU4069" s="14">
        <v>9350</v>
      </c>
      <c r="BV4069" s="14">
        <v>5040</v>
      </c>
      <c r="BW4069" s="14">
        <f t="shared" si="10646"/>
        <v>2340</v>
      </c>
      <c r="BX4069" s="14">
        <v>780</v>
      </c>
      <c r="BY4069" s="14">
        <v>780</v>
      </c>
      <c r="BZ4069" s="14">
        <v>780</v>
      </c>
      <c r="CA4069" s="14">
        <f t="shared" si="10672"/>
        <v>7380</v>
      </c>
      <c r="CB4069" s="122">
        <f t="shared" si="10683"/>
        <v>78.930481283422466</v>
      </c>
    </row>
    <row r="4070" spans="1:80" x14ac:dyDescent="0.25">
      <c r="A4070" s="4" t="s">
        <v>928</v>
      </c>
      <c r="B4070" s="4" t="s">
        <v>88</v>
      </c>
      <c r="C4070" s="4" t="s">
        <v>1663</v>
      </c>
      <c r="D4070" s="79" t="s">
        <v>1664</v>
      </c>
      <c r="E4070" s="89">
        <v>6134</v>
      </c>
      <c r="F4070" s="79"/>
      <c r="G4070" s="75" t="s">
        <v>1906</v>
      </c>
      <c r="H4070" s="13" t="s">
        <v>200</v>
      </c>
      <c r="I4070" s="14">
        <v>16500</v>
      </c>
      <c r="J4070" s="14">
        <f t="shared" si="10671"/>
        <v>12000</v>
      </c>
      <c r="K4070" s="14">
        <v>6500</v>
      </c>
      <c r="L4070" s="14">
        <f t="shared" si="10674"/>
        <v>5500</v>
      </c>
      <c r="M4070" s="14">
        <v>1000</v>
      </c>
      <c r="N4070" s="14">
        <v>0</v>
      </c>
      <c r="O4070" s="14">
        <v>4500</v>
      </c>
      <c r="P4070" s="14">
        <v>0</v>
      </c>
      <c r="Q4070" s="14">
        <v>0</v>
      </c>
      <c r="R4070" s="14">
        <v>1000</v>
      </c>
      <c r="S4070" s="14"/>
      <c r="T4070" s="14"/>
      <c r="U4070" s="14"/>
      <c r="V4070" s="14"/>
      <c r="W4070" s="14"/>
      <c r="X4070" s="14">
        <f t="shared" si="10701"/>
        <v>1000</v>
      </c>
      <c r="Y4070" s="14"/>
      <c r="Z4070" s="14"/>
      <c r="AA4070" s="14"/>
      <c r="AB4070" s="14"/>
      <c r="AC4070" s="14"/>
      <c r="AD4070" s="14"/>
      <c r="AE4070" s="14"/>
      <c r="AF4070" s="14"/>
      <c r="AG4070" s="14"/>
      <c r="AH4070" s="14">
        <v>0</v>
      </c>
      <c r="AI4070" s="14">
        <v>1000</v>
      </c>
      <c r="AJ4070" s="14">
        <v>0</v>
      </c>
      <c r="AK4070" s="14"/>
      <c r="AL4070" s="14"/>
      <c r="AM4070" s="14"/>
      <c r="AN4070" s="14"/>
      <c r="AO4070" s="14"/>
      <c r="AP4070" s="14">
        <f t="shared" si="10702"/>
        <v>0</v>
      </c>
      <c r="AQ4070" s="14"/>
      <c r="AR4070" s="14"/>
      <c r="AS4070" s="14"/>
      <c r="AT4070" s="14"/>
      <c r="AU4070" s="14"/>
      <c r="AV4070" s="14"/>
      <c r="AW4070" s="14"/>
      <c r="AX4070" s="14"/>
      <c r="AY4070" s="14"/>
      <c r="AZ4070" s="14">
        <v>0</v>
      </c>
      <c r="BA4070" s="14">
        <v>0</v>
      </c>
      <c r="BB4070" s="14">
        <v>4500</v>
      </c>
      <c r="BC4070" s="14"/>
      <c r="BD4070" s="14"/>
      <c r="BE4070" s="14"/>
      <c r="BF4070" s="14"/>
      <c r="BG4070" s="14"/>
      <c r="BH4070" s="14">
        <f t="shared" si="10703"/>
        <v>4500</v>
      </c>
      <c r="BI4070" s="14"/>
      <c r="BJ4070" s="14"/>
      <c r="BK4070" s="14"/>
      <c r="BL4070" s="14"/>
      <c r="BM4070" s="14"/>
      <c r="BN4070" s="14"/>
      <c r="BO4070" s="14"/>
      <c r="BP4070" s="14"/>
      <c r="BQ4070" s="14"/>
      <c r="BR4070" s="14">
        <v>0</v>
      </c>
      <c r="BS4070" s="14">
        <v>4500</v>
      </c>
      <c r="BT4070" s="14">
        <v>18500</v>
      </c>
      <c r="BU4070" s="14">
        <v>13000</v>
      </c>
      <c r="BV4070" s="14">
        <v>7425</v>
      </c>
      <c r="BW4070" s="14">
        <f t="shared" si="10646"/>
        <v>2300</v>
      </c>
      <c r="BX4070" s="14">
        <v>500</v>
      </c>
      <c r="BY4070" s="14">
        <v>800</v>
      </c>
      <c r="BZ4070" s="14">
        <v>1000</v>
      </c>
      <c r="CA4070" s="14">
        <f t="shared" si="10672"/>
        <v>9725</v>
      </c>
      <c r="CB4070" s="122">
        <f t="shared" si="10683"/>
        <v>74.807692307692307</v>
      </c>
    </row>
    <row r="4071" spans="1:80" x14ac:dyDescent="0.25">
      <c r="A4071" s="4" t="s">
        <v>928</v>
      </c>
      <c r="B4071" s="4" t="s">
        <v>88</v>
      </c>
      <c r="C4071" s="4" t="s">
        <v>1663</v>
      </c>
      <c r="D4071" s="79" t="s">
        <v>1664</v>
      </c>
      <c r="E4071" s="89">
        <v>6135</v>
      </c>
      <c r="F4071" s="79"/>
      <c r="G4071" s="75" t="s">
        <v>1906</v>
      </c>
      <c r="H4071" s="13" t="s">
        <v>201</v>
      </c>
      <c r="I4071" s="14">
        <v>100</v>
      </c>
      <c r="J4071" s="14">
        <f t="shared" si="10671"/>
        <v>100</v>
      </c>
      <c r="K4071" s="14">
        <v>100</v>
      </c>
      <c r="L4071" s="14">
        <f t="shared" si="10674"/>
        <v>0</v>
      </c>
      <c r="M4071" s="14">
        <v>0</v>
      </c>
      <c r="N4071" s="14">
        <v>0</v>
      </c>
      <c r="O4071" s="14">
        <v>0</v>
      </c>
      <c r="P4071" s="14">
        <v>0</v>
      </c>
      <c r="Q4071" s="14">
        <v>0</v>
      </c>
      <c r="R4071" s="14">
        <v>0</v>
      </c>
      <c r="S4071" s="14"/>
      <c r="T4071" s="14"/>
      <c r="U4071" s="14"/>
      <c r="V4071" s="14"/>
      <c r="W4071" s="14"/>
      <c r="X4071" s="14">
        <f t="shared" si="10701"/>
        <v>0</v>
      </c>
      <c r="Y4071" s="14"/>
      <c r="Z4071" s="14"/>
      <c r="AA4071" s="14"/>
      <c r="AB4071" s="14"/>
      <c r="AC4071" s="14"/>
      <c r="AD4071" s="14"/>
      <c r="AE4071" s="14"/>
      <c r="AF4071" s="14"/>
      <c r="AG4071" s="14"/>
      <c r="AH4071" s="14">
        <v>0</v>
      </c>
      <c r="AI4071" s="14">
        <v>0</v>
      </c>
      <c r="AJ4071" s="14">
        <v>0</v>
      </c>
      <c r="AK4071" s="14"/>
      <c r="AL4071" s="14"/>
      <c r="AM4071" s="14"/>
      <c r="AN4071" s="14"/>
      <c r="AO4071" s="14"/>
      <c r="AP4071" s="14">
        <f t="shared" si="10702"/>
        <v>0</v>
      </c>
      <c r="AQ4071" s="14"/>
      <c r="AR4071" s="14"/>
      <c r="AS4071" s="14"/>
      <c r="AT4071" s="14"/>
      <c r="AU4071" s="14"/>
      <c r="AV4071" s="14"/>
      <c r="AW4071" s="14"/>
      <c r="AX4071" s="14"/>
      <c r="AY4071" s="14"/>
      <c r="AZ4071" s="14">
        <v>0</v>
      </c>
      <c r="BA4071" s="14">
        <v>0</v>
      </c>
      <c r="BB4071" s="14">
        <v>0</v>
      </c>
      <c r="BC4071" s="14"/>
      <c r="BD4071" s="14"/>
      <c r="BE4071" s="14"/>
      <c r="BF4071" s="14"/>
      <c r="BG4071" s="14"/>
      <c r="BH4071" s="14">
        <f t="shared" si="10703"/>
        <v>0</v>
      </c>
      <c r="BI4071" s="14"/>
      <c r="BJ4071" s="14"/>
      <c r="BK4071" s="14"/>
      <c r="BL4071" s="14"/>
      <c r="BM4071" s="14"/>
      <c r="BN4071" s="14"/>
      <c r="BO4071" s="14"/>
      <c r="BP4071" s="14"/>
      <c r="BQ4071" s="14"/>
      <c r="BR4071" s="14">
        <v>0</v>
      </c>
      <c r="BS4071" s="14">
        <v>0</v>
      </c>
      <c r="BT4071" s="14">
        <v>100</v>
      </c>
      <c r="BU4071" s="14">
        <v>100</v>
      </c>
      <c r="BV4071" s="14">
        <v>100</v>
      </c>
      <c r="BW4071" s="14">
        <f t="shared" si="10646"/>
        <v>0</v>
      </c>
      <c r="BX4071" s="14">
        <v>0</v>
      </c>
      <c r="BY4071" s="14">
        <v>0</v>
      </c>
      <c r="BZ4071" s="14">
        <v>0</v>
      </c>
      <c r="CA4071" s="14">
        <f t="shared" si="10672"/>
        <v>100</v>
      </c>
      <c r="CB4071" s="122">
        <f t="shared" si="10683"/>
        <v>100</v>
      </c>
    </row>
    <row r="4072" spans="1:80" x14ac:dyDescent="0.25">
      <c r="A4072" s="4" t="s">
        <v>928</v>
      </c>
      <c r="B4072" s="4" t="s">
        <v>88</v>
      </c>
      <c r="C4072" s="4" t="s">
        <v>1663</v>
      </c>
      <c r="D4072" s="79" t="s">
        <v>1664</v>
      </c>
      <c r="E4072" s="89">
        <v>6136</v>
      </c>
      <c r="F4072" s="79"/>
      <c r="G4072" s="75" t="s">
        <v>1906</v>
      </c>
      <c r="H4072" s="13" t="s">
        <v>202</v>
      </c>
      <c r="I4072" s="14">
        <v>0</v>
      </c>
      <c r="J4072" s="14">
        <f t="shared" si="10671"/>
        <v>0</v>
      </c>
      <c r="K4072" s="14">
        <v>0</v>
      </c>
      <c r="L4072" s="14">
        <f t="shared" si="10674"/>
        <v>0</v>
      </c>
      <c r="M4072" s="14">
        <v>0</v>
      </c>
      <c r="N4072" s="14">
        <v>0</v>
      </c>
      <c r="O4072" s="14">
        <v>0</v>
      </c>
      <c r="P4072" s="14">
        <v>0</v>
      </c>
      <c r="Q4072" s="14">
        <v>0</v>
      </c>
      <c r="R4072" s="14">
        <v>0</v>
      </c>
      <c r="S4072" s="14"/>
      <c r="T4072" s="14"/>
      <c r="U4072" s="14"/>
      <c r="V4072" s="14"/>
      <c r="W4072" s="14"/>
      <c r="X4072" s="14">
        <f t="shared" si="10701"/>
        <v>0</v>
      </c>
      <c r="Y4072" s="14"/>
      <c r="Z4072" s="14"/>
      <c r="AA4072" s="14"/>
      <c r="AB4072" s="14"/>
      <c r="AC4072" s="14"/>
      <c r="AD4072" s="14"/>
      <c r="AE4072" s="14"/>
      <c r="AF4072" s="14"/>
      <c r="AG4072" s="14"/>
      <c r="AH4072" s="14">
        <v>0</v>
      </c>
      <c r="AI4072" s="14">
        <v>0</v>
      </c>
      <c r="AJ4072" s="14">
        <v>0</v>
      </c>
      <c r="AK4072" s="14"/>
      <c r="AL4072" s="14"/>
      <c r="AM4072" s="14"/>
      <c r="AN4072" s="14"/>
      <c r="AO4072" s="14"/>
      <c r="AP4072" s="14">
        <f t="shared" si="10702"/>
        <v>0</v>
      </c>
      <c r="AQ4072" s="14"/>
      <c r="AR4072" s="14"/>
      <c r="AS4072" s="14"/>
      <c r="AT4072" s="14"/>
      <c r="AU4072" s="14"/>
      <c r="AV4072" s="14"/>
      <c r="AW4072" s="14"/>
      <c r="AX4072" s="14"/>
      <c r="AY4072" s="14"/>
      <c r="AZ4072" s="14">
        <v>0</v>
      </c>
      <c r="BA4072" s="14">
        <v>0</v>
      </c>
      <c r="BB4072" s="14">
        <v>0</v>
      </c>
      <c r="BC4072" s="14"/>
      <c r="BD4072" s="14"/>
      <c r="BE4072" s="14"/>
      <c r="BF4072" s="14"/>
      <c r="BG4072" s="14"/>
      <c r="BH4072" s="14">
        <f t="shared" si="10703"/>
        <v>0</v>
      </c>
      <c r="BI4072" s="14"/>
      <c r="BJ4072" s="14"/>
      <c r="BK4072" s="14"/>
      <c r="BL4072" s="14"/>
      <c r="BM4072" s="14"/>
      <c r="BN4072" s="14"/>
      <c r="BO4072" s="14"/>
      <c r="BP4072" s="14"/>
      <c r="BQ4072" s="14"/>
      <c r="BR4072" s="14">
        <v>0</v>
      </c>
      <c r="BS4072" s="14">
        <v>0</v>
      </c>
      <c r="BT4072" s="14">
        <v>0</v>
      </c>
      <c r="BU4072" s="14">
        <v>0</v>
      </c>
      <c r="BV4072" s="14">
        <v>0</v>
      </c>
      <c r="BW4072" s="14">
        <f t="shared" si="10646"/>
        <v>0</v>
      </c>
      <c r="BX4072" s="14">
        <v>0</v>
      </c>
      <c r="BY4072" s="14">
        <v>0</v>
      </c>
      <c r="BZ4072" s="14">
        <v>0</v>
      </c>
      <c r="CA4072" s="14">
        <f t="shared" si="10672"/>
        <v>0</v>
      </c>
      <c r="CB4072" s="122" t="str">
        <f t="shared" si="10683"/>
        <v>-</v>
      </c>
    </row>
    <row r="4073" spans="1:80" x14ac:dyDescent="0.25">
      <c r="A4073" s="4" t="s">
        <v>928</v>
      </c>
      <c r="B4073" s="4" t="s">
        <v>88</v>
      </c>
      <c r="C4073" s="4" t="s">
        <v>1663</v>
      </c>
      <c r="D4073" s="79" t="s">
        <v>1664</v>
      </c>
      <c r="E4073" s="89">
        <v>6137</v>
      </c>
      <c r="F4073" s="79"/>
      <c r="G4073" s="75" t="s">
        <v>1906</v>
      </c>
      <c r="H4073" s="13" t="s">
        <v>204</v>
      </c>
      <c r="I4073" s="14">
        <v>7800</v>
      </c>
      <c r="J4073" s="14">
        <f t="shared" si="10671"/>
        <v>6800</v>
      </c>
      <c r="K4073" s="14">
        <v>6300</v>
      </c>
      <c r="L4073" s="14">
        <f t="shared" si="10674"/>
        <v>500</v>
      </c>
      <c r="M4073" s="14">
        <v>500</v>
      </c>
      <c r="N4073" s="14">
        <v>0</v>
      </c>
      <c r="O4073" s="14">
        <v>0</v>
      </c>
      <c r="P4073" s="14">
        <v>0</v>
      </c>
      <c r="Q4073" s="14">
        <v>0</v>
      </c>
      <c r="R4073" s="14">
        <v>500</v>
      </c>
      <c r="S4073" s="14"/>
      <c r="T4073" s="14"/>
      <c r="U4073" s="14"/>
      <c r="V4073" s="14"/>
      <c r="W4073" s="14"/>
      <c r="X4073" s="14">
        <f t="shared" si="10701"/>
        <v>500</v>
      </c>
      <c r="Y4073" s="14"/>
      <c r="Z4073" s="14"/>
      <c r="AA4073" s="14"/>
      <c r="AB4073" s="14"/>
      <c r="AC4073" s="14"/>
      <c r="AD4073" s="14"/>
      <c r="AE4073" s="14"/>
      <c r="AF4073" s="14"/>
      <c r="AG4073" s="14"/>
      <c r="AH4073" s="14">
        <v>0</v>
      </c>
      <c r="AI4073" s="14">
        <v>500</v>
      </c>
      <c r="AJ4073" s="14">
        <v>0</v>
      </c>
      <c r="AK4073" s="14"/>
      <c r="AL4073" s="14"/>
      <c r="AM4073" s="14">
        <v>180</v>
      </c>
      <c r="AN4073" s="14"/>
      <c r="AO4073" s="14"/>
      <c r="AP4073" s="14">
        <f t="shared" si="10702"/>
        <v>180</v>
      </c>
      <c r="AQ4073" s="14"/>
      <c r="AR4073" s="14"/>
      <c r="AS4073" s="14"/>
      <c r="AT4073" s="14">
        <v>180</v>
      </c>
      <c r="AU4073" s="14"/>
      <c r="AV4073" s="14"/>
      <c r="AW4073" s="14"/>
      <c r="AX4073" s="14"/>
      <c r="AY4073" s="14"/>
      <c r="AZ4073" s="14">
        <v>180</v>
      </c>
      <c r="BA4073" s="14">
        <v>0</v>
      </c>
      <c r="BB4073" s="14">
        <v>0</v>
      </c>
      <c r="BC4073" s="14"/>
      <c r="BD4073" s="14"/>
      <c r="BE4073" s="14"/>
      <c r="BF4073" s="14"/>
      <c r="BG4073" s="14"/>
      <c r="BH4073" s="14">
        <f t="shared" si="10703"/>
        <v>0</v>
      </c>
      <c r="BI4073" s="14"/>
      <c r="BJ4073" s="14"/>
      <c r="BK4073" s="14"/>
      <c r="BL4073" s="14"/>
      <c r="BM4073" s="14"/>
      <c r="BN4073" s="14"/>
      <c r="BO4073" s="14"/>
      <c r="BP4073" s="14"/>
      <c r="BQ4073" s="14"/>
      <c r="BR4073" s="14">
        <v>0</v>
      </c>
      <c r="BS4073" s="14">
        <v>0</v>
      </c>
      <c r="BT4073" s="14">
        <v>6800</v>
      </c>
      <c r="BU4073" s="14">
        <v>6300</v>
      </c>
      <c r="BV4073" s="14">
        <v>4125</v>
      </c>
      <c r="BW4073" s="14">
        <f t="shared" si="10646"/>
        <v>2175</v>
      </c>
      <c r="BX4073" s="14">
        <v>1500</v>
      </c>
      <c r="BY4073" s="14">
        <v>500</v>
      </c>
      <c r="BZ4073" s="14">
        <v>175</v>
      </c>
      <c r="CA4073" s="14">
        <f t="shared" si="10672"/>
        <v>6300</v>
      </c>
      <c r="CB4073" s="122">
        <f t="shared" si="10683"/>
        <v>100</v>
      </c>
    </row>
    <row r="4074" spans="1:80" x14ac:dyDescent="0.25">
      <c r="A4074" s="1" t="s">
        <v>928</v>
      </c>
      <c r="B4074" s="1" t="s">
        <v>88</v>
      </c>
      <c r="C4074" s="1" t="s">
        <v>1663</v>
      </c>
      <c r="D4074" s="82" t="s">
        <v>1664</v>
      </c>
      <c r="E4074" s="82" t="s">
        <v>50</v>
      </c>
      <c r="F4074" s="79" t="s">
        <v>1</v>
      </c>
      <c r="G4074" s="13" t="s">
        <v>1</v>
      </c>
      <c r="H4074" s="2" t="s">
        <v>51</v>
      </c>
      <c r="I4074" s="12">
        <f>SUM(I4075:I4077)</f>
        <v>29835</v>
      </c>
      <c r="J4074" s="12">
        <f t="shared" si="10671"/>
        <v>20587</v>
      </c>
      <c r="K4074" s="12">
        <f t="shared" ref="K4074" si="10715">SUM(K4075:K4077)</f>
        <v>18087</v>
      </c>
      <c r="L4074" s="12">
        <f t="shared" si="10674"/>
        <v>2500</v>
      </c>
      <c r="M4074" s="12">
        <f t="shared" ref="M4074:Q4074" si="10716">SUM(M4075:M4077)</f>
        <v>1000</v>
      </c>
      <c r="N4074" s="12">
        <f t="shared" si="10716"/>
        <v>0</v>
      </c>
      <c r="O4074" s="12">
        <f t="shared" si="10716"/>
        <v>1500</v>
      </c>
      <c r="P4074" s="12">
        <f t="shared" si="10716"/>
        <v>0</v>
      </c>
      <c r="Q4074" s="12">
        <f t="shared" si="10716"/>
        <v>0</v>
      </c>
      <c r="R4074" s="12">
        <f t="shared" ref="R4074:AG4074" si="10717">SUM(R4075:R4077)</f>
        <v>1000</v>
      </c>
      <c r="S4074" s="12">
        <f t="shared" si="10717"/>
        <v>0</v>
      </c>
      <c r="T4074" s="12">
        <f t="shared" si="10717"/>
        <v>0</v>
      </c>
      <c r="U4074" s="12">
        <f t="shared" si="10717"/>
        <v>0</v>
      </c>
      <c r="V4074" s="12">
        <f t="shared" si="10717"/>
        <v>0</v>
      </c>
      <c r="W4074" s="12">
        <f t="shared" si="10717"/>
        <v>0</v>
      </c>
      <c r="X4074" s="12">
        <f t="shared" si="10717"/>
        <v>1000</v>
      </c>
      <c r="Y4074" s="12">
        <f t="shared" si="10717"/>
        <v>0</v>
      </c>
      <c r="Z4074" s="12">
        <f t="shared" si="10717"/>
        <v>0</v>
      </c>
      <c r="AA4074" s="12">
        <f t="shared" si="10717"/>
        <v>0</v>
      </c>
      <c r="AB4074" s="12">
        <f t="shared" si="10717"/>
        <v>0</v>
      </c>
      <c r="AC4074" s="12">
        <f t="shared" si="10717"/>
        <v>0</v>
      </c>
      <c r="AD4074" s="12">
        <f t="shared" si="10717"/>
        <v>0</v>
      </c>
      <c r="AE4074" s="12">
        <f t="shared" si="10717"/>
        <v>0</v>
      </c>
      <c r="AF4074" s="12">
        <f t="shared" si="10717"/>
        <v>0</v>
      </c>
      <c r="AG4074" s="12">
        <f t="shared" si="10717"/>
        <v>0</v>
      </c>
      <c r="AH4074" s="12">
        <v>0</v>
      </c>
      <c r="AI4074" s="12">
        <v>1000</v>
      </c>
      <c r="AJ4074" s="12">
        <f t="shared" ref="AJ4074:AY4074" si="10718">SUM(AJ4075:AJ4077)</f>
        <v>0</v>
      </c>
      <c r="AK4074" s="12">
        <f t="shared" si="10718"/>
        <v>0</v>
      </c>
      <c r="AL4074" s="12">
        <f t="shared" si="10718"/>
        <v>0</v>
      </c>
      <c r="AM4074" s="12">
        <f t="shared" si="10718"/>
        <v>0</v>
      </c>
      <c r="AN4074" s="12">
        <f t="shared" si="10718"/>
        <v>0</v>
      </c>
      <c r="AO4074" s="12">
        <f t="shared" si="10718"/>
        <v>0</v>
      </c>
      <c r="AP4074" s="12">
        <f t="shared" si="10718"/>
        <v>0</v>
      </c>
      <c r="AQ4074" s="12">
        <f t="shared" si="10718"/>
        <v>0</v>
      </c>
      <c r="AR4074" s="12">
        <f t="shared" si="10718"/>
        <v>0</v>
      </c>
      <c r="AS4074" s="12">
        <f t="shared" si="10718"/>
        <v>0</v>
      </c>
      <c r="AT4074" s="12">
        <f t="shared" si="10718"/>
        <v>0</v>
      </c>
      <c r="AU4074" s="12">
        <f t="shared" si="10718"/>
        <v>0</v>
      </c>
      <c r="AV4074" s="12">
        <f t="shared" si="10718"/>
        <v>0</v>
      </c>
      <c r="AW4074" s="12">
        <f t="shared" si="10718"/>
        <v>0</v>
      </c>
      <c r="AX4074" s="12">
        <f t="shared" si="10718"/>
        <v>0</v>
      </c>
      <c r="AY4074" s="12">
        <f t="shared" si="10718"/>
        <v>0</v>
      </c>
      <c r="AZ4074" s="12">
        <v>0</v>
      </c>
      <c r="BA4074" s="12">
        <v>0</v>
      </c>
      <c r="BB4074" s="12">
        <f t="shared" ref="BB4074:BQ4074" si="10719">SUM(BB4075:BB4077)</f>
        <v>1500</v>
      </c>
      <c r="BC4074" s="12">
        <f t="shared" si="10719"/>
        <v>0</v>
      </c>
      <c r="BD4074" s="12">
        <f t="shared" si="10719"/>
        <v>0</v>
      </c>
      <c r="BE4074" s="12">
        <f t="shared" si="10719"/>
        <v>0</v>
      </c>
      <c r="BF4074" s="12">
        <f t="shared" si="10719"/>
        <v>0</v>
      </c>
      <c r="BG4074" s="12">
        <f t="shared" si="10719"/>
        <v>0</v>
      </c>
      <c r="BH4074" s="12">
        <f t="shared" si="10719"/>
        <v>1500</v>
      </c>
      <c r="BI4074" s="12">
        <f t="shared" si="10719"/>
        <v>0</v>
      </c>
      <c r="BJ4074" s="12">
        <f t="shared" si="10719"/>
        <v>0</v>
      </c>
      <c r="BK4074" s="12">
        <f t="shared" si="10719"/>
        <v>0</v>
      </c>
      <c r="BL4074" s="12">
        <f t="shared" si="10719"/>
        <v>0</v>
      </c>
      <c r="BM4074" s="12">
        <f t="shared" si="10719"/>
        <v>0</v>
      </c>
      <c r="BN4074" s="12">
        <f t="shared" si="10719"/>
        <v>0</v>
      </c>
      <c r="BO4074" s="12">
        <f t="shared" si="10719"/>
        <v>0</v>
      </c>
      <c r="BP4074" s="12">
        <f t="shared" si="10719"/>
        <v>0</v>
      </c>
      <c r="BQ4074" s="12">
        <f t="shared" si="10719"/>
        <v>0</v>
      </c>
      <c r="BR4074" s="12">
        <v>0</v>
      </c>
      <c r="BS4074" s="12">
        <v>1500</v>
      </c>
      <c r="BT4074" s="12">
        <f t="shared" ref="BT4074:BZ4074" si="10720">SUM(BT4075:BT4077)</f>
        <v>20813</v>
      </c>
      <c r="BU4074" s="12">
        <f t="shared" si="10720"/>
        <v>18313</v>
      </c>
      <c r="BV4074" s="12">
        <f t="shared" si="10720"/>
        <v>12056</v>
      </c>
      <c r="BW4074" s="12">
        <f t="shared" si="10720"/>
        <v>4288</v>
      </c>
      <c r="BX4074" s="12">
        <f t="shared" si="10720"/>
        <v>2096</v>
      </c>
      <c r="BY4074" s="12">
        <f t="shared" si="10720"/>
        <v>1096</v>
      </c>
      <c r="BZ4074" s="12">
        <f t="shared" si="10720"/>
        <v>1096</v>
      </c>
      <c r="CA4074" s="12">
        <f t="shared" si="10672"/>
        <v>16344</v>
      </c>
      <c r="CB4074" s="124">
        <f t="shared" si="10683"/>
        <v>89.248075137880193</v>
      </c>
    </row>
    <row r="4075" spans="1:80" x14ac:dyDescent="0.25">
      <c r="A4075" s="4" t="s">
        <v>928</v>
      </c>
      <c r="B4075" s="4" t="s">
        <v>88</v>
      </c>
      <c r="C4075" s="4" t="s">
        <v>1663</v>
      </c>
      <c r="D4075" s="79" t="s">
        <v>1664</v>
      </c>
      <c r="E4075" s="89">
        <v>6139</v>
      </c>
      <c r="F4075" s="79"/>
      <c r="G4075" s="75" t="s">
        <v>1906</v>
      </c>
      <c r="H4075" s="13" t="s">
        <v>51</v>
      </c>
      <c r="I4075" s="14">
        <v>19260</v>
      </c>
      <c r="J4075" s="14">
        <f t="shared" si="10671"/>
        <v>9500</v>
      </c>
      <c r="K4075" s="14">
        <v>7000</v>
      </c>
      <c r="L4075" s="14">
        <f t="shared" si="10674"/>
        <v>2500</v>
      </c>
      <c r="M4075" s="14">
        <v>1000</v>
      </c>
      <c r="N4075" s="14">
        <v>0</v>
      </c>
      <c r="O4075" s="14">
        <v>1500</v>
      </c>
      <c r="P4075" s="14">
        <v>0</v>
      </c>
      <c r="Q4075" s="14">
        <v>0</v>
      </c>
      <c r="R4075" s="14">
        <v>1000</v>
      </c>
      <c r="S4075" s="14"/>
      <c r="T4075" s="14"/>
      <c r="U4075" s="14"/>
      <c r="V4075" s="14"/>
      <c r="W4075" s="14"/>
      <c r="X4075" s="14">
        <f t="shared" si="10701"/>
        <v>1000</v>
      </c>
      <c r="Y4075" s="14"/>
      <c r="Z4075" s="14"/>
      <c r="AA4075" s="14"/>
      <c r="AB4075" s="14"/>
      <c r="AC4075" s="14"/>
      <c r="AD4075" s="14"/>
      <c r="AE4075" s="14"/>
      <c r="AF4075" s="14"/>
      <c r="AG4075" s="14"/>
      <c r="AH4075" s="14">
        <v>0</v>
      </c>
      <c r="AI4075" s="14">
        <v>1000</v>
      </c>
      <c r="AJ4075" s="14">
        <v>0</v>
      </c>
      <c r="AK4075" s="14"/>
      <c r="AL4075" s="14"/>
      <c r="AM4075" s="14"/>
      <c r="AN4075" s="14"/>
      <c r="AO4075" s="14"/>
      <c r="AP4075" s="14">
        <f t="shared" si="10702"/>
        <v>0</v>
      </c>
      <c r="AQ4075" s="14"/>
      <c r="AR4075" s="14"/>
      <c r="AS4075" s="14"/>
      <c r="AT4075" s="14"/>
      <c r="AU4075" s="14"/>
      <c r="AV4075" s="14"/>
      <c r="AW4075" s="14"/>
      <c r="AX4075" s="14"/>
      <c r="AY4075" s="14"/>
      <c r="AZ4075" s="14">
        <v>0</v>
      </c>
      <c r="BA4075" s="14">
        <v>0</v>
      </c>
      <c r="BB4075" s="14">
        <v>1500</v>
      </c>
      <c r="BC4075" s="14"/>
      <c r="BD4075" s="14"/>
      <c r="BE4075" s="14"/>
      <c r="BF4075" s="14"/>
      <c r="BG4075" s="14"/>
      <c r="BH4075" s="14">
        <f t="shared" si="10703"/>
        <v>1500</v>
      </c>
      <c r="BI4075" s="14"/>
      <c r="BJ4075" s="14"/>
      <c r="BK4075" s="14"/>
      <c r="BL4075" s="14"/>
      <c r="BM4075" s="14"/>
      <c r="BN4075" s="14"/>
      <c r="BO4075" s="14"/>
      <c r="BP4075" s="14"/>
      <c r="BQ4075" s="14"/>
      <c r="BR4075" s="14">
        <v>0</v>
      </c>
      <c r="BS4075" s="14">
        <v>1500</v>
      </c>
      <c r="BT4075" s="14">
        <v>9500</v>
      </c>
      <c r="BU4075" s="14">
        <v>7000</v>
      </c>
      <c r="BV4075" s="14">
        <v>5700</v>
      </c>
      <c r="BW4075" s="14">
        <f t="shared" si="10646"/>
        <v>1000</v>
      </c>
      <c r="BX4075" s="14">
        <v>1000</v>
      </c>
      <c r="BY4075" s="14">
        <v>0</v>
      </c>
      <c r="BZ4075" s="14">
        <v>0</v>
      </c>
      <c r="CA4075" s="14">
        <f t="shared" si="10672"/>
        <v>6700</v>
      </c>
      <c r="CB4075" s="122">
        <f t="shared" si="10683"/>
        <v>95.714285714285722</v>
      </c>
    </row>
    <row r="4076" spans="1:80" ht="22.5" x14ac:dyDescent="0.25">
      <c r="A4076" s="4" t="s">
        <v>928</v>
      </c>
      <c r="B4076" s="4" t="s">
        <v>88</v>
      </c>
      <c r="C4076" s="4" t="s">
        <v>1663</v>
      </c>
      <c r="D4076" s="79" t="s">
        <v>1664</v>
      </c>
      <c r="E4076" s="89">
        <v>6139</v>
      </c>
      <c r="F4076" s="79" t="s">
        <v>1671</v>
      </c>
      <c r="G4076" s="75" t="s">
        <v>1906</v>
      </c>
      <c r="H4076" s="13" t="s">
        <v>59</v>
      </c>
      <c r="I4076" s="14">
        <v>4055</v>
      </c>
      <c r="J4076" s="14">
        <f t="shared" si="10671"/>
        <v>4526</v>
      </c>
      <c r="K4076" s="14">
        <v>4526</v>
      </c>
      <c r="L4076" s="14">
        <f t="shared" si="10674"/>
        <v>0</v>
      </c>
      <c r="M4076" s="14">
        <v>0</v>
      </c>
      <c r="N4076" s="14">
        <v>0</v>
      </c>
      <c r="O4076" s="14">
        <v>0</v>
      </c>
      <c r="P4076" s="14">
        <v>0</v>
      </c>
      <c r="Q4076" s="14">
        <v>0</v>
      </c>
      <c r="R4076" s="14">
        <v>0</v>
      </c>
      <c r="S4076" s="14"/>
      <c r="T4076" s="14"/>
      <c r="U4076" s="14"/>
      <c r="V4076" s="14"/>
      <c r="W4076" s="14"/>
      <c r="X4076" s="14">
        <f t="shared" si="10701"/>
        <v>0</v>
      </c>
      <c r="Y4076" s="14"/>
      <c r="Z4076" s="14"/>
      <c r="AA4076" s="14"/>
      <c r="AB4076" s="14"/>
      <c r="AC4076" s="14"/>
      <c r="AD4076" s="14"/>
      <c r="AE4076" s="14"/>
      <c r="AF4076" s="14"/>
      <c r="AG4076" s="14"/>
      <c r="AH4076" s="14">
        <v>0</v>
      </c>
      <c r="AI4076" s="14">
        <v>0</v>
      </c>
      <c r="AJ4076" s="14">
        <v>0</v>
      </c>
      <c r="AK4076" s="14"/>
      <c r="AL4076" s="14"/>
      <c r="AM4076" s="14"/>
      <c r="AN4076" s="14"/>
      <c r="AO4076" s="14"/>
      <c r="AP4076" s="14">
        <f t="shared" si="10702"/>
        <v>0</v>
      </c>
      <c r="AQ4076" s="14"/>
      <c r="AR4076" s="14"/>
      <c r="AS4076" s="14"/>
      <c r="AT4076" s="14"/>
      <c r="AU4076" s="14"/>
      <c r="AV4076" s="14"/>
      <c r="AW4076" s="14"/>
      <c r="AX4076" s="14"/>
      <c r="AY4076" s="14"/>
      <c r="AZ4076" s="14">
        <v>0</v>
      </c>
      <c r="BA4076" s="14">
        <v>0</v>
      </c>
      <c r="BB4076" s="14">
        <v>0</v>
      </c>
      <c r="BC4076" s="14"/>
      <c r="BD4076" s="14"/>
      <c r="BE4076" s="14"/>
      <c r="BF4076" s="14"/>
      <c r="BG4076" s="14"/>
      <c r="BH4076" s="14">
        <f t="shared" si="10703"/>
        <v>0</v>
      </c>
      <c r="BI4076" s="14"/>
      <c r="BJ4076" s="14"/>
      <c r="BK4076" s="14"/>
      <c r="BL4076" s="14"/>
      <c r="BM4076" s="14"/>
      <c r="BN4076" s="14"/>
      <c r="BO4076" s="14"/>
      <c r="BP4076" s="14"/>
      <c r="BQ4076" s="14"/>
      <c r="BR4076" s="14">
        <v>0</v>
      </c>
      <c r="BS4076" s="14">
        <v>0</v>
      </c>
      <c r="BT4076" s="14">
        <v>4752</v>
      </c>
      <c r="BU4076" s="14">
        <v>4752</v>
      </c>
      <c r="BV4076" s="14">
        <v>2376</v>
      </c>
      <c r="BW4076" s="14">
        <f t="shared" si="10646"/>
        <v>1188</v>
      </c>
      <c r="BX4076" s="14">
        <v>396</v>
      </c>
      <c r="BY4076" s="14">
        <v>396</v>
      </c>
      <c r="BZ4076" s="14">
        <v>396</v>
      </c>
      <c r="CA4076" s="14">
        <f t="shared" si="10672"/>
        <v>3564</v>
      </c>
      <c r="CB4076" s="122">
        <f t="shared" si="10683"/>
        <v>75</v>
      </c>
    </row>
    <row r="4077" spans="1:80" ht="22.5" x14ac:dyDescent="0.25">
      <c r="A4077" s="4" t="s">
        <v>928</v>
      </c>
      <c r="B4077" s="4" t="s">
        <v>88</v>
      </c>
      <c r="C4077" s="4" t="s">
        <v>1663</v>
      </c>
      <c r="D4077" s="79" t="s">
        <v>1664</v>
      </c>
      <c r="E4077" s="89">
        <v>6139</v>
      </c>
      <c r="F4077" s="79" t="s">
        <v>1672</v>
      </c>
      <c r="G4077" s="75" t="s">
        <v>1906</v>
      </c>
      <c r="H4077" s="13" t="s">
        <v>65</v>
      </c>
      <c r="I4077" s="14">
        <v>6520</v>
      </c>
      <c r="J4077" s="14">
        <f t="shared" si="10671"/>
        <v>6561</v>
      </c>
      <c r="K4077" s="14">
        <v>6561</v>
      </c>
      <c r="L4077" s="14">
        <f t="shared" si="10674"/>
        <v>0</v>
      </c>
      <c r="M4077" s="14">
        <v>0</v>
      </c>
      <c r="N4077" s="14">
        <v>0</v>
      </c>
      <c r="O4077" s="14">
        <v>0</v>
      </c>
      <c r="P4077" s="14">
        <v>0</v>
      </c>
      <c r="Q4077" s="14">
        <v>0</v>
      </c>
      <c r="R4077" s="14">
        <v>0</v>
      </c>
      <c r="S4077" s="14"/>
      <c r="T4077" s="14"/>
      <c r="U4077" s="14"/>
      <c r="V4077" s="14"/>
      <c r="W4077" s="14"/>
      <c r="X4077" s="14">
        <f t="shared" si="10701"/>
        <v>0</v>
      </c>
      <c r="Y4077" s="14"/>
      <c r="Z4077" s="14"/>
      <c r="AA4077" s="14"/>
      <c r="AB4077" s="14"/>
      <c r="AC4077" s="14"/>
      <c r="AD4077" s="14"/>
      <c r="AE4077" s="14"/>
      <c r="AF4077" s="14"/>
      <c r="AG4077" s="14"/>
      <c r="AH4077" s="14">
        <v>0</v>
      </c>
      <c r="AI4077" s="14">
        <v>0</v>
      </c>
      <c r="AJ4077" s="14">
        <v>0</v>
      </c>
      <c r="AK4077" s="14"/>
      <c r="AL4077" s="14"/>
      <c r="AM4077" s="14"/>
      <c r="AN4077" s="14"/>
      <c r="AO4077" s="14"/>
      <c r="AP4077" s="14">
        <f t="shared" si="10702"/>
        <v>0</v>
      </c>
      <c r="AQ4077" s="14"/>
      <c r="AR4077" s="14"/>
      <c r="AS4077" s="14"/>
      <c r="AT4077" s="14"/>
      <c r="AU4077" s="14"/>
      <c r="AV4077" s="14"/>
      <c r="AW4077" s="14"/>
      <c r="AX4077" s="14"/>
      <c r="AY4077" s="14"/>
      <c r="AZ4077" s="14">
        <v>0</v>
      </c>
      <c r="BA4077" s="14">
        <v>0</v>
      </c>
      <c r="BB4077" s="14">
        <v>0</v>
      </c>
      <c r="BC4077" s="14"/>
      <c r="BD4077" s="14"/>
      <c r="BE4077" s="14"/>
      <c r="BF4077" s="14"/>
      <c r="BG4077" s="14"/>
      <c r="BH4077" s="14">
        <f t="shared" si="10703"/>
        <v>0</v>
      </c>
      <c r="BI4077" s="14"/>
      <c r="BJ4077" s="14"/>
      <c r="BK4077" s="14"/>
      <c r="BL4077" s="14"/>
      <c r="BM4077" s="14"/>
      <c r="BN4077" s="14"/>
      <c r="BO4077" s="14"/>
      <c r="BP4077" s="14"/>
      <c r="BQ4077" s="14"/>
      <c r="BR4077" s="14">
        <v>0</v>
      </c>
      <c r="BS4077" s="14">
        <v>0</v>
      </c>
      <c r="BT4077" s="14">
        <v>6561</v>
      </c>
      <c r="BU4077" s="14">
        <v>6561</v>
      </c>
      <c r="BV4077" s="14">
        <v>3980</v>
      </c>
      <c r="BW4077" s="14">
        <f t="shared" si="10646"/>
        <v>2100</v>
      </c>
      <c r="BX4077" s="14">
        <v>700</v>
      </c>
      <c r="BY4077" s="14">
        <v>700</v>
      </c>
      <c r="BZ4077" s="14">
        <v>700</v>
      </c>
      <c r="CA4077" s="14">
        <f t="shared" si="10672"/>
        <v>6080</v>
      </c>
      <c r="CB4077" s="122">
        <f t="shared" si="10683"/>
        <v>92.668800487730536</v>
      </c>
    </row>
    <row r="4078" spans="1:80" ht="22.5" x14ac:dyDescent="0.25">
      <c r="A4078" s="1" t="s">
        <v>1</v>
      </c>
      <c r="B4078" s="1" t="s">
        <v>1</v>
      </c>
      <c r="C4078" s="1" t="s">
        <v>1</v>
      </c>
      <c r="D4078" s="78" t="s">
        <v>1</v>
      </c>
      <c r="E4078" s="78" t="s">
        <v>1</v>
      </c>
      <c r="F4078" s="78" t="s">
        <v>1</v>
      </c>
      <c r="G4078" s="2" t="s">
        <v>1</v>
      </c>
      <c r="H4078" s="10" t="s">
        <v>66</v>
      </c>
      <c r="I4078" s="11">
        <f>SUM(I4079)</f>
        <v>100</v>
      </c>
      <c r="J4078" s="11">
        <f t="shared" si="10671"/>
        <v>100</v>
      </c>
      <c r="K4078" s="11">
        <f t="shared" ref="K4078:Q4079" si="10721">SUM(K4079)</f>
        <v>100</v>
      </c>
      <c r="L4078" s="11">
        <f t="shared" si="10674"/>
        <v>0</v>
      </c>
      <c r="M4078" s="11">
        <f t="shared" si="10721"/>
        <v>0</v>
      </c>
      <c r="N4078" s="11">
        <f t="shared" si="10721"/>
        <v>0</v>
      </c>
      <c r="O4078" s="11">
        <f t="shared" si="10721"/>
        <v>0</v>
      </c>
      <c r="P4078" s="11">
        <f t="shared" si="10721"/>
        <v>0</v>
      </c>
      <c r="Q4078" s="11">
        <f t="shared" si="10721"/>
        <v>0</v>
      </c>
      <c r="R4078" s="11">
        <f t="shared" ref="R4078:AG4079" si="10722">SUM(R4079)</f>
        <v>0</v>
      </c>
      <c r="S4078" s="11">
        <f t="shared" si="10722"/>
        <v>0</v>
      </c>
      <c r="T4078" s="11">
        <f t="shared" si="10722"/>
        <v>0</v>
      </c>
      <c r="U4078" s="11">
        <f t="shared" si="10722"/>
        <v>0</v>
      </c>
      <c r="V4078" s="11">
        <f t="shared" si="10722"/>
        <v>0</v>
      </c>
      <c r="W4078" s="11">
        <f t="shared" si="10722"/>
        <v>0</v>
      </c>
      <c r="X4078" s="11">
        <f t="shared" si="10722"/>
        <v>0</v>
      </c>
      <c r="Y4078" s="11">
        <f t="shared" si="10722"/>
        <v>0</v>
      </c>
      <c r="Z4078" s="11">
        <f t="shared" si="10722"/>
        <v>0</v>
      </c>
      <c r="AA4078" s="11">
        <f t="shared" si="10722"/>
        <v>0</v>
      </c>
      <c r="AB4078" s="11">
        <f t="shared" si="10722"/>
        <v>0</v>
      </c>
      <c r="AC4078" s="11">
        <f t="shared" si="10722"/>
        <v>0</v>
      </c>
      <c r="AD4078" s="11">
        <f t="shared" si="10722"/>
        <v>0</v>
      </c>
      <c r="AE4078" s="11">
        <f t="shared" si="10722"/>
        <v>0</v>
      </c>
      <c r="AF4078" s="11">
        <f t="shared" si="10722"/>
        <v>0</v>
      </c>
      <c r="AG4078" s="11">
        <f t="shared" si="10722"/>
        <v>0</v>
      </c>
      <c r="AH4078" s="11">
        <v>0</v>
      </c>
      <c r="AI4078" s="11">
        <v>0</v>
      </c>
      <c r="AJ4078" s="11">
        <f t="shared" ref="AJ4078:AY4079" si="10723">SUM(AJ4079)</f>
        <v>0</v>
      </c>
      <c r="AK4078" s="11">
        <f t="shared" si="10723"/>
        <v>0</v>
      </c>
      <c r="AL4078" s="11">
        <f t="shared" si="10723"/>
        <v>0</v>
      </c>
      <c r="AM4078" s="11">
        <f t="shared" si="10723"/>
        <v>0</v>
      </c>
      <c r="AN4078" s="11">
        <f t="shared" si="10723"/>
        <v>0</v>
      </c>
      <c r="AO4078" s="11">
        <f t="shared" si="10723"/>
        <v>0</v>
      </c>
      <c r="AP4078" s="11">
        <f t="shared" si="10723"/>
        <v>0</v>
      </c>
      <c r="AQ4078" s="11">
        <f t="shared" si="10723"/>
        <v>0</v>
      </c>
      <c r="AR4078" s="11">
        <f t="shared" si="10723"/>
        <v>0</v>
      </c>
      <c r="AS4078" s="11">
        <f t="shared" si="10723"/>
        <v>0</v>
      </c>
      <c r="AT4078" s="11">
        <f t="shared" si="10723"/>
        <v>0</v>
      </c>
      <c r="AU4078" s="11">
        <f t="shared" si="10723"/>
        <v>0</v>
      </c>
      <c r="AV4078" s="11">
        <f t="shared" si="10723"/>
        <v>0</v>
      </c>
      <c r="AW4078" s="11">
        <f t="shared" si="10723"/>
        <v>0</v>
      </c>
      <c r="AX4078" s="11">
        <f t="shared" si="10723"/>
        <v>0</v>
      </c>
      <c r="AY4078" s="11">
        <f t="shared" si="10723"/>
        <v>0</v>
      </c>
      <c r="AZ4078" s="11">
        <v>0</v>
      </c>
      <c r="BA4078" s="11">
        <v>0</v>
      </c>
      <c r="BB4078" s="11">
        <f t="shared" ref="BB4078:BQ4079" si="10724">SUM(BB4079)</f>
        <v>0</v>
      </c>
      <c r="BC4078" s="11">
        <f t="shared" si="10724"/>
        <v>0</v>
      </c>
      <c r="BD4078" s="11">
        <f t="shared" si="10724"/>
        <v>0</v>
      </c>
      <c r="BE4078" s="11">
        <f t="shared" si="10724"/>
        <v>0</v>
      </c>
      <c r="BF4078" s="11">
        <f t="shared" si="10724"/>
        <v>0</v>
      </c>
      <c r="BG4078" s="11">
        <f t="shared" si="10724"/>
        <v>0</v>
      </c>
      <c r="BH4078" s="11">
        <f t="shared" si="10724"/>
        <v>0</v>
      </c>
      <c r="BI4078" s="11">
        <f t="shared" si="10724"/>
        <v>0</v>
      </c>
      <c r="BJ4078" s="11">
        <f t="shared" si="10724"/>
        <v>0</v>
      </c>
      <c r="BK4078" s="11">
        <f t="shared" si="10724"/>
        <v>0</v>
      </c>
      <c r="BL4078" s="11">
        <f t="shared" si="10724"/>
        <v>0</v>
      </c>
      <c r="BM4078" s="11">
        <f t="shared" si="10724"/>
        <v>0</v>
      </c>
      <c r="BN4078" s="11">
        <f t="shared" si="10724"/>
        <v>0</v>
      </c>
      <c r="BO4078" s="11">
        <f t="shared" si="10724"/>
        <v>0</v>
      </c>
      <c r="BP4078" s="11">
        <f t="shared" si="10724"/>
        <v>0</v>
      </c>
      <c r="BQ4078" s="11">
        <f t="shared" si="10724"/>
        <v>0</v>
      </c>
      <c r="BR4078" s="11">
        <v>0</v>
      </c>
      <c r="BS4078" s="11">
        <v>0</v>
      </c>
      <c r="BT4078" s="11">
        <f t="shared" ref="BT4078:BZ4079" si="10725">SUM(BT4079)</f>
        <v>100</v>
      </c>
      <c r="BU4078" s="11">
        <f t="shared" si="10725"/>
        <v>100</v>
      </c>
      <c r="BV4078" s="11">
        <f t="shared" si="10725"/>
        <v>0</v>
      </c>
      <c r="BW4078" s="11">
        <f t="shared" si="10725"/>
        <v>0</v>
      </c>
      <c r="BX4078" s="11">
        <f t="shared" si="10725"/>
        <v>0</v>
      </c>
      <c r="BY4078" s="11">
        <f t="shared" si="10725"/>
        <v>0</v>
      </c>
      <c r="BZ4078" s="11">
        <f t="shared" si="10725"/>
        <v>0</v>
      </c>
      <c r="CA4078" s="11">
        <f t="shared" si="10672"/>
        <v>0</v>
      </c>
      <c r="CB4078" s="123">
        <f t="shared" si="10683"/>
        <v>0</v>
      </c>
    </row>
    <row r="4079" spans="1:80" x14ac:dyDescent="0.25">
      <c r="A4079" s="4" t="s">
        <v>928</v>
      </c>
      <c r="B4079" s="4" t="s">
        <v>88</v>
      </c>
      <c r="C4079" s="4" t="s">
        <v>1663</v>
      </c>
      <c r="D4079" s="79" t="s">
        <v>1664</v>
      </c>
      <c r="E4079" s="78" t="s">
        <v>67</v>
      </c>
      <c r="F4079" s="78" t="s">
        <v>1</v>
      </c>
      <c r="G4079" s="2" t="s">
        <v>1</v>
      </c>
      <c r="H4079" s="2" t="s">
        <v>68</v>
      </c>
      <c r="I4079" s="12">
        <f>SUM(I4080)</f>
        <v>100</v>
      </c>
      <c r="J4079" s="12">
        <f t="shared" si="10671"/>
        <v>100</v>
      </c>
      <c r="K4079" s="12">
        <f t="shared" si="10721"/>
        <v>100</v>
      </c>
      <c r="L4079" s="12">
        <f t="shared" si="10674"/>
        <v>0</v>
      </c>
      <c r="M4079" s="12">
        <f t="shared" si="10721"/>
        <v>0</v>
      </c>
      <c r="N4079" s="12">
        <f t="shared" si="10721"/>
        <v>0</v>
      </c>
      <c r="O4079" s="12">
        <f t="shared" si="10721"/>
        <v>0</v>
      </c>
      <c r="P4079" s="12">
        <f t="shared" si="10721"/>
        <v>0</v>
      </c>
      <c r="Q4079" s="12">
        <f t="shared" si="10721"/>
        <v>0</v>
      </c>
      <c r="R4079" s="12">
        <f t="shared" si="10722"/>
        <v>0</v>
      </c>
      <c r="S4079" s="12">
        <f t="shared" ref="S4079:AG4079" si="10726">SUM(S4080)</f>
        <v>0</v>
      </c>
      <c r="T4079" s="12">
        <f t="shared" si="10726"/>
        <v>0</v>
      </c>
      <c r="U4079" s="12">
        <f t="shared" si="10726"/>
        <v>0</v>
      </c>
      <c r="V4079" s="12">
        <f t="shared" si="10726"/>
        <v>0</v>
      </c>
      <c r="W4079" s="12">
        <f t="shared" si="10726"/>
        <v>0</v>
      </c>
      <c r="X4079" s="12">
        <f t="shared" si="10726"/>
        <v>0</v>
      </c>
      <c r="Y4079" s="12">
        <f t="shared" si="10726"/>
        <v>0</v>
      </c>
      <c r="Z4079" s="12">
        <f t="shared" si="10726"/>
        <v>0</v>
      </c>
      <c r="AA4079" s="12">
        <f t="shared" si="10726"/>
        <v>0</v>
      </c>
      <c r="AB4079" s="12">
        <f t="shared" si="10726"/>
        <v>0</v>
      </c>
      <c r="AC4079" s="12">
        <f t="shared" si="10726"/>
        <v>0</v>
      </c>
      <c r="AD4079" s="12">
        <f t="shared" si="10726"/>
        <v>0</v>
      </c>
      <c r="AE4079" s="12">
        <f t="shared" si="10726"/>
        <v>0</v>
      </c>
      <c r="AF4079" s="12">
        <f t="shared" si="10726"/>
        <v>0</v>
      </c>
      <c r="AG4079" s="12">
        <f t="shared" si="10726"/>
        <v>0</v>
      </c>
      <c r="AH4079" s="12">
        <v>0</v>
      </c>
      <c r="AI4079" s="12">
        <v>0</v>
      </c>
      <c r="AJ4079" s="12">
        <f t="shared" si="10723"/>
        <v>0</v>
      </c>
      <c r="AK4079" s="12">
        <f t="shared" ref="AK4079:AY4079" si="10727">SUM(AK4080)</f>
        <v>0</v>
      </c>
      <c r="AL4079" s="12">
        <f t="shared" si="10727"/>
        <v>0</v>
      </c>
      <c r="AM4079" s="12">
        <f t="shared" si="10727"/>
        <v>0</v>
      </c>
      <c r="AN4079" s="12">
        <f t="shared" si="10727"/>
        <v>0</v>
      </c>
      <c r="AO4079" s="12">
        <f t="shared" si="10727"/>
        <v>0</v>
      </c>
      <c r="AP4079" s="12">
        <f t="shared" si="10727"/>
        <v>0</v>
      </c>
      <c r="AQ4079" s="12">
        <f t="shared" si="10727"/>
        <v>0</v>
      </c>
      <c r="AR4079" s="12">
        <f t="shared" si="10727"/>
        <v>0</v>
      </c>
      <c r="AS4079" s="12">
        <f t="shared" si="10727"/>
        <v>0</v>
      </c>
      <c r="AT4079" s="12">
        <f t="shared" si="10727"/>
        <v>0</v>
      </c>
      <c r="AU4079" s="12">
        <f t="shared" si="10727"/>
        <v>0</v>
      </c>
      <c r="AV4079" s="12">
        <f t="shared" si="10727"/>
        <v>0</v>
      </c>
      <c r="AW4079" s="12">
        <f t="shared" si="10727"/>
        <v>0</v>
      </c>
      <c r="AX4079" s="12">
        <f t="shared" si="10727"/>
        <v>0</v>
      </c>
      <c r="AY4079" s="12">
        <f t="shared" si="10727"/>
        <v>0</v>
      </c>
      <c r="AZ4079" s="12">
        <v>0</v>
      </c>
      <c r="BA4079" s="12">
        <v>0</v>
      </c>
      <c r="BB4079" s="12">
        <f t="shared" si="10724"/>
        <v>0</v>
      </c>
      <c r="BC4079" s="12">
        <f t="shared" ref="BC4079:BQ4079" si="10728">SUM(BC4080)</f>
        <v>0</v>
      </c>
      <c r="BD4079" s="12">
        <f t="shared" si="10728"/>
        <v>0</v>
      </c>
      <c r="BE4079" s="12">
        <f t="shared" si="10728"/>
        <v>0</v>
      </c>
      <c r="BF4079" s="12">
        <f t="shared" si="10728"/>
        <v>0</v>
      </c>
      <c r="BG4079" s="12">
        <f t="shared" si="10728"/>
        <v>0</v>
      </c>
      <c r="BH4079" s="12">
        <f t="shared" si="10728"/>
        <v>0</v>
      </c>
      <c r="BI4079" s="12">
        <f t="shared" si="10728"/>
        <v>0</v>
      </c>
      <c r="BJ4079" s="12">
        <f t="shared" si="10728"/>
        <v>0</v>
      </c>
      <c r="BK4079" s="12">
        <f t="shared" si="10728"/>
        <v>0</v>
      </c>
      <c r="BL4079" s="12">
        <f t="shared" si="10728"/>
        <v>0</v>
      </c>
      <c r="BM4079" s="12">
        <f t="shared" si="10728"/>
        <v>0</v>
      </c>
      <c r="BN4079" s="12">
        <f t="shared" si="10728"/>
        <v>0</v>
      </c>
      <c r="BO4079" s="12">
        <f t="shared" si="10728"/>
        <v>0</v>
      </c>
      <c r="BP4079" s="12">
        <f t="shared" si="10728"/>
        <v>0</v>
      </c>
      <c r="BQ4079" s="12">
        <f t="shared" si="10728"/>
        <v>0</v>
      </c>
      <c r="BR4079" s="12">
        <v>0</v>
      </c>
      <c r="BS4079" s="12">
        <v>0</v>
      </c>
      <c r="BT4079" s="12">
        <f t="shared" si="10725"/>
        <v>100</v>
      </c>
      <c r="BU4079" s="12">
        <f t="shared" si="10725"/>
        <v>100</v>
      </c>
      <c r="BV4079" s="12">
        <f t="shared" si="10725"/>
        <v>0</v>
      </c>
      <c r="BW4079" s="12">
        <f t="shared" si="10725"/>
        <v>0</v>
      </c>
      <c r="BX4079" s="12">
        <f t="shared" si="10725"/>
        <v>0</v>
      </c>
      <c r="BY4079" s="12">
        <f t="shared" si="10725"/>
        <v>0</v>
      </c>
      <c r="BZ4079" s="12">
        <f t="shared" si="10725"/>
        <v>0</v>
      </c>
      <c r="CA4079" s="12">
        <f t="shared" si="10672"/>
        <v>0</v>
      </c>
      <c r="CB4079" s="124">
        <f t="shared" si="10683"/>
        <v>0</v>
      </c>
    </row>
    <row r="4080" spans="1:80" x14ac:dyDescent="0.25">
      <c r="A4080" s="4" t="s">
        <v>928</v>
      </c>
      <c r="B4080" s="4" t="s">
        <v>88</v>
      </c>
      <c r="C4080" s="4" t="s">
        <v>1663</v>
      </c>
      <c r="D4080" s="79" t="s">
        <v>1664</v>
      </c>
      <c r="E4080" s="89">
        <v>6148</v>
      </c>
      <c r="F4080" s="79"/>
      <c r="G4080" s="75" t="s">
        <v>1906</v>
      </c>
      <c r="H4080" s="13" t="s">
        <v>76</v>
      </c>
      <c r="I4080" s="14">
        <v>100</v>
      </c>
      <c r="J4080" s="14">
        <f t="shared" si="10671"/>
        <v>100</v>
      </c>
      <c r="K4080" s="14">
        <v>100</v>
      </c>
      <c r="L4080" s="14">
        <f t="shared" si="10674"/>
        <v>0</v>
      </c>
      <c r="M4080" s="14">
        <v>0</v>
      </c>
      <c r="N4080" s="14">
        <v>0</v>
      </c>
      <c r="O4080" s="14">
        <v>0</v>
      </c>
      <c r="P4080" s="14">
        <v>0</v>
      </c>
      <c r="Q4080" s="14">
        <v>0</v>
      </c>
      <c r="R4080" s="14">
        <v>0</v>
      </c>
      <c r="S4080" s="14"/>
      <c r="T4080" s="14"/>
      <c r="U4080" s="14"/>
      <c r="V4080" s="14"/>
      <c r="W4080" s="14"/>
      <c r="X4080" s="14">
        <f t="shared" si="10701"/>
        <v>0</v>
      </c>
      <c r="Y4080" s="14"/>
      <c r="Z4080" s="14"/>
      <c r="AA4080" s="14"/>
      <c r="AB4080" s="14"/>
      <c r="AC4080" s="14"/>
      <c r="AD4080" s="14"/>
      <c r="AE4080" s="14"/>
      <c r="AF4080" s="14"/>
      <c r="AG4080" s="14"/>
      <c r="AH4080" s="14">
        <v>0</v>
      </c>
      <c r="AI4080" s="14">
        <v>0</v>
      </c>
      <c r="AJ4080" s="14">
        <v>0</v>
      </c>
      <c r="AK4080" s="14"/>
      <c r="AL4080" s="14"/>
      <c r="AM4080" s="14"/>
      <c r="AN4080" s="14"/>
      <c r="AO4080" s="14"/>
      <c r="AP4080" s="14">
        <f t="shared" si="10702"/>
        <v>0</v>
      </c>
      <c r="AQ4080" s="14"/>
      <c r="AR4080" s="14"/>
      <c r="AS4080" s="14"/>
      <c r="AT4080" s="14"/>
      <c r="AU4080" s="14"/>
      <c r="AV4080" s="14"/>
      <c r="AW4080" s="14"/>
      <c r="AX4080" s="14"/>
      <c r="AY4080" s="14"/>
      <c r="AZ4080" s="14">
        <v>0</v>
      </c>
      <c r="BA4080" s="14">
        <v>0</v>
      </c>
      <c r="BB4080" s="14">
        <v>0</v>
      </c>
      <c r="BC4080" s="14"/>
      <c r="BD4080" s="14"/>
      <c r="BE4080" s="14"/>
      <c r="BF4080" s="14"/>
      <c r="BG4080" s="14"/>
      <c r="BH4080" s="14">
        <f t="shared" si="10703"/>
        <v>0</v>
      </c>
      <c r="BI4080" s="14"/>
      <c r="BJ4080" s="14"/>
      <c r="BK4080" s="14"/>
      <c r="BL4080" s="14"/>
      <c r="BM4080" s="14"/>
      <c r="BN4080" s="14"/>
      <c r="BO4080" s="14"/>
      <c r="BP4080" s="14"/>
      <c r="BQ4080" s="14"/>
      <c r="BR4080" s="14">
        <v>0</v>
      </c>
      <c r="BS4080" s="14">
        <v>0</v>
      </c>
      <c r="BT4080" s="14">
        <v>100</v>
      </c>
      <c r="BU4080" s="14">
        <v>100</v>
      </c>
      <c r="BV4080" s="14">
        <v>0</v>
      </c>
      <c r="BW4080" s="14">
        <f t="shared" si="10646"/>
        <v>0</v>
      </c>
      <c r="BX4080" s="14">
        <v>0</v>
      </c>
      <c r="BY4080" s="14">
        <v>0</v>
      </c>
      <c r="BZ4080" s="14">
        <v>0</v>
      </c>
      <c r="CA4080" s="14">
        <f t="shared" si="10672"/>
        <v>0</v>
      </c>
      <c r="CB4080" s="122">
        <f t="shared" si="10683"/>
        <v>0</v>
      </c>
    </row>
    <row r="4081" spans="1:80" ht="22.5" x14ac:dyDescent="0.25">
      <c r="A4081" s="1" t="s">
        <v>1</v>
      </c>
      <c r="B4081" s="1" t="s">
        <v>1</v>
      </c>
      <c r="C4081" s="1" t="s">
        <v>1</v>
      </c>
      <c r="D4081" s="78" t="s">
        <v>1</v>
      </c>
      <c r="E4081" s="78" t="s">
        <v>1</v>
      </c>
      <c r="F4081" s="78" t="s">
        <v>1</v>
      </c>
      <c r="G4081" s="2" t="s">
        <v>1</v>
      </c>
      <c r="H4081" s="10" t="s">
        <v>77</v>
      </c>
      <c r="I4081" s="11">
        <f>SUM(I4082)</f>
        <v>41500</v>
      </c>
      <c r="J4081" s="11">
        <f t="shared" si="10671"/>
        <v>2500</v>
      </c>
      <c r="K4081" s="11">
        <f t="shared" ref="K4081:Q4081" si="10729">SUM(K4082)</f>
        <v>0</v>
      </c>
      <c r="L4081" s="11">
        <f t="shared" si="10674"/>
        <v>2500</v>
      </c>
      <c r="M4081" s="11">
        <f t="shared" si="10729"/>
        <v>2500</v>
      </c>
      <c r="N4081" s="11">
        <f t="shared" si="10729"/>
        <v>0</v>
      </c>
      <c r="O4081" s="11">
        <f t="shared" si="10729"/>
        <v>0</v>
      </c>
      <c r="P4081" s="11">
        <f t="shared" si="10729"/>
        <v>0</v>
      </c>
      <c r="Q4081" s="11">
        <f t="shared" si="10729"/>
        <v>0</v>
      </c>
      <c r="R4081" s="11">
        <f t="shared" ref="R4081:AG4081" si="10730">SUM(R4082)</f>
        <v>2500</v>
      </c>
      <c r="S4081" s="11">
        <f t="shared" si="10730"/>
        <v>0</v>
      </c>
      <c r="T4081" s="11">
        <f t="shared" si="10730"/>
        <v>0</v>
      </c>
      <c r="U4081" s="11">
        <f t="shared" si="10730"/>
        <v>0</v>
      </c>
      <c r="V4081" s="11">
        <f t="shared" si="10730"/>
        <v>0</v>
      </c>
      <c r="W4081" s="11">
        <f t="shared" si="10730"/>
        <v>0</v>
      </c>
      <c r="X4081" s="11">
        <f t="shared" si="10730"/>
        <v>2500</v>
      </c>
      <c r="Y4081" s="11">
        <f t="shared" si="10730"/>
        <v>0</v>
      </c>
      <c r="Z4081" s="11">
        <f t="shared" si="10730"/>
        <v>0</v>
      </c>
      <c r="AA4081" s="11">
        <f t="shared" si="10730"/>
        <v>0</v>
      </c>
      <c r="AB4081" s="11">
        <f t="shared" si="10730"/>
        <v>0</v>
      </c>
      <c r="AC4081" s="11">
        <f t="shared" si="10730"/>
        <v>0</v>
      </c>
      <c r="AD4081" s="11">
        <f t="shared" si="10730"/>
        <v>0</v>
      </c>
      <c r="AE4081" s="11">
        <f t="shared" si="10730"/>
        <v>0</v>
      </c>
      <c r="AF4081" s="11">
        <f t="shared" si="10730"/>
        <v>0</v>
      </c>
      <c r="AG4081" s="11">
        <f t="shared" si="10730"/>
        <v>0</v>
      </c>
      <c r="AH4081" s="11">
        <v>0</v>
      </c>
      <c r="AI4081" s="11">
        <v>2500</v>
      </c>
      <c r="AJ4081" s="11">
        <f t="shared" ref="AJ4081:AY4081" si="10731">SUM(AJ4082)</f>
        <v>0</v>
      </c>
      <c r="AK4081" s="11">
        <f t="shared" si="10731"/>
        <v>0</v>
      </c>
      <c r="AL4081" s="11">
        <f t="shared" si="10731"/>
        <v>0</v>
      </c>
      <c r="AM4081" s="11">
        <f t="shared" si="10731"/>
        <v>0</v>
      </c>
      <c r="AN4081" s="11">
        <f t="shared" si="10731"/>
        <v>0</v>
      </c>
      <c r="AO4081" s="11">
        <f t="shared" si="10731"/>
        <v>0</v>
      </c>
      <c r="AP4081" s="11">
        <f t="shared" si="10731"/>
        <v>0</v>
      </c>
      <c r="AQ4081" s="11">
        <f t="shared" si="10731"/>
        <v>0</v>
      </c>
      <c r="AR4081" s="11">
        <f t="shared" si="10731"/>
        <v>0</v>
      </c>
      <c r="AS4081" s="11">
        <f t="shared" si="10731"/>
        <v>0</v>
      </c>
      <c r="AT4081" s="11">
        <f t="shared" si="10731"/>
        <v>0</v>
      </c>
      <c r="AU4081" s="11">
        <f t="shared" si="10731"/>
        <v>0</v>
      </c>
      <c r="AV4081" s="11">
        <f t="shared" si="10731"/>
        <v>0</v>
      </c>
      <c r="AW4081" s="11">
        <f t="shared" si="10731"/>
        <v>0</v>
      </c>
      <c r="AX4081" s="11">
        <f t="shared" si="10731"/>
        <v>0</v>
      </c>
      <c r="AY4081" s="11">
        <f t="shared" si="10731"/>
        <v>0</v>
      </c>
      <c r="AZ4081" s="11">
        <v>0</v>
      </c>
      <c r="BA4081" s="11">
        <v>0</v>
      </c>
      <c r="BB4081" s="11">
        <f t="shared" ref="BB4081:BQ4081" si="10732">SUM(BB4082)</f>
        <v>0</v>
      </c>
      <c r="BC4081" s="11">
        <f t="shared" si="10732"/>
        <v>0</v>
      </c>
      <c r="BD4081" s="11">
        <f t="shared" si="10732"/>
        <v>0</v>
      </c>
      <c r="BE4081" s="11">
        <f t="shared" si="10732"/>
        <v>3993</v>
      </c>
      <c r="BF4081" s="11">
        <f t="shared" si="10732"/>
        <v>0</v>
      </c>
      <c r="BG4081" s="11">
        <f t="shared" si="10732"/>
        <v>0</v>
      </c>
      <c r="BH4081" s="11">
        <f t="shared" si="10732"/>
        <v>3993</v>
      </c>
      <c r="BI4081" s="11">
        <f t="shared" si="10732"/>
        <v>0</v>
      </c>
      <c r="BJ4081" s="11">
        <f t="shared" si="10732"/>
        <v>0</v>
      </c>
      <c r="BK4081" s="11">
        <f t="shared" si="10732"/>
        <v>0</v>
      </c>
      <c r="BL4081" s="11">
        <f t="shared" si="10732"/>
        <v>0</v>
      </c>
      <c r="BM4081" s="11">
        <f t="shared" si="10732"/>
        <v>3993</v>
      </c>
      <c r="BN4081" s="11">
        <f t="shared" si="10732"/>
        <v>0</v>
      </c>
      <c r="BO4081" s="11">
        <f t="shared" si="10732"/>
        <v>0</v>
      </c>
      <c r="BP4081" s="11">
        <f t="shared" si="10732"/>
        <v>0</v>
      </c>
      <c r="BQ4081" s="11">
        <f t="shared" si="10732"/>
        <v>0</v>
      </c>
      <c r="BR4081" s="11">
        <v>3993</v>
      </c>
      <c r="BS4081" s="11">
        <v>0</v>
      </c>
      <c r="BT4081" s="11">
        <f t="shared" ref="BT4081:BZ4081" si="10733">SUM(BT4082)</f>
        <v>29500</v>
      </c>
      <c r="BU4081" s="11">
        <f t="shared" si="10733"/>
        <v>27000</v>
      </c>
      <c r="BV4081" s="11">
        <f t="shared" si="10733"/>
        <v>27000</v>
      </c>
      <c r="BW4081" s="11">
        <f t="shared" si="10733"/>
        <v>0</v>
      </c>
      <c r="BX4081" s="11">
        <f t="shared" si="10733"/>
        <v>0</v>
      </c>
      <c r="BY4081" s="11">
        <f t="shared" si="10733"/>
        <v>0</v>
      </c>
      <c r="BZ4081" s="11">
        <f t="shared" si="10733"/>
        <v>0</v>
      </c>
      <c r="CA4081" s="11">
        <f t="shared" si="10672"/>
        <v>27000</v>
      </c>
      <c r="CB4081" s="123">
        <f t="shared" si="10683"/>
        <v>100</v>
      </c>
    </row>
    <row r="4082" spans="1:80" x14ac:dyDescent="0.25">
      <c r="A4082" s="4" t="s">
        <v>928</v>
      </c>
      <c r="B4082" s="4" t="s">
        <v>88</v>
      </c>
      <c r="C4082" s="4" t="s">
        <v>1663</v>
      </c>
      <c r="D4082" s="79" t="s">
        <v>1664</v>
      </c>
      <c r="E4082" s="78" t="s">
        <v>78</v>
      </c>
      <c r="F4082" s="78" t="s">
        <v>1</v>
      </c>
      <c r="G4082" s="2" t="s">
        <v>1</v>
      </c>
      <c r="H4082" s="2" t="s">
        <v>79</v>
      </c>
      <c r="I4082" s="12">
        <f>SUM(I4083:I4084)</f>
        <v>41500</v>
      </c>
      <c r="J4082" s="12">
        <f t="shared" si="10671"/>
        <v>2500</v>
      </c>
      <c r="K4082" s="12">
        <f t="shared" ref="K4082" si="10734">SUM(K4083:K4084)</f>
        <v>0</v>
      </c>
      <c r="L4082" s="12">
        <f t="shared" si="10674"/>
        <v>2500</v>
      </c>
      <c r="M4082" s="12">
        <f t="shared" ref="M4082:Q4082" si="10735">SUM(M4083:M4084)</f>
        <v>2500</v>
      </c>
      <c r="N4082" s="12">
        <f t="shared" si="10735"/>
        <v>0</v>
      </c>
      <c r="O4082" s="12">
        <f t="shared" si="10735"/>
        <v>0</v>
      </c>
      <c r="P4082" s="12">
        <f t="shared" si="10735"/>
        <v>0</v>
      </c>
      <c r="Q4082" s="12">
        <f t="shared" si="10735"/>
        <v>0</v>
      </c>
      <c r="R4082" s="12">
        <f t="shared" ref="R4082:AG4082" si="10736">SUM(R4083:R4084)</f>
        <v>2500</v>
      </c>
      <c r="S4082" s="12">
        <f t="shared" si="10736"/>
        <v>0</v>
      </c>
      <c r="T4082" s="12">
        <f t="shared" si="10736"/>
        <v>0</v>
      </c>
      <c r="U4082" s="12">
        <f t="shared" si="10736"/>
        <v>0</v>
      </c>
      <c r="V4082" s="12">
        <f t="shared" si="10736"/>
        <v>0</v>
      </c>
      <c r="W4082" s="12">
        <f t="shared" si="10736"/>
        <v>0</v>
      </c>
      <c r="X4082" s="12">
        <f t="shared" ref="X4082" si="10737">SUM(X4083:X4084)</f>
        <v>2500</v>
      </c>
      <c r="Y4082" s="12">
        <f t="shared" si="10736"/>
        <v>0</v>
      </c>
      <c r="Z4082" s="12">
        <f t="shared" si="10736"/>
        <v>0</v>
      </c>
      <c r="AA4082" s="12">
        <f t="shared" si="10736"/>
        <v>0</v>
      </c>
      <c r="AB4082" s="12">
        <f t="shared" si="10736"/>
        <v>0</v>
      </c>
      <c r="AC4082" s="12">
        <f t="shared" si="10736"/>
        <v>0</v>
      </c>
      <c r="AD4082" s="12">
        <f t="shared" si="10736"/>
        <v>0</v>
      </c>
      <c r="AE4082" s="12">
        <f t="shared" si="10736"/>
        <v>0</v>
      </c>
      <c r="AF4082" s="12">
        <f t="shared" si="10736"/>
        <v>0</v>
      </c>
      <c r="AG4082" s="12">
        <f t="shared" si="10736"/>
        <v>0</v>
      </c>
      <c r="AH4082" s="12">
        <v>0</v>
      </c>
      <c r="AI4082" s="12">
        <v>2500</v>
      </c>
      <c r="AJ4082" s="12">
        <f t="shared" ref="AJ4082:AY4082" si="10738">SUM(AJ4083:AJ4084)</f>
        <v>0</v>
      </c>
      <c r="AK4082" s="12">
        <f t="shared" si="10738"/>
        <v>0</v>
      </c>
      <c r="AL4082" s="12">
        <f t="shared" si="10738"/>
        <v>0</v>
      </c>
      <c r="AM4082" s="12">
        <f t="shared" si="10738"/>
        <v>0</v>
      </c>
      <c r="AN4082" s="12">
        <f t="shared" si="10738"/>
        <v>0</v>
      </c>
      <c r="AO4082" s="12">
        <f t="shared" si="10738"/>
        <v>0</v>
      </c>
      <c r="AP4082" s="12">
        <f t="shared" ref="AP4082" si="10739">SUM(AP4083:AP4084)</f>
        <v>0</v>
      </c>
      <c r="AQ4082" s="12">
        <f t="shared" si="10738"/>
        <v>0</v>
      </c>
      <c r="AR4082" s="12">
        <f t="shared" si="10738"/>
        <v>0</v>
      </c>
      <c r="AS4082" s="12">
        <f t="shared" si="10738"/>
        <v>0</v>
      </c>
      <c r="AT4082" s="12">
        <f t="shared" si="10738"/>
        <v>0</v>
      </c>
      <c r="AU4082" s="12">
        <f t="shared" si="10738"/>
        <v>0</v>
      </c>
      <c r="AV4082" s="12">
        <f t="shared" si="10738"/>
        <v>0</v>
      </c>
      <c r="AW4082" s="12">
        <f t="shared" si="10738"/>
        <v>0</v>
      </c>
      <c r="AX4082" s="12">
        <f t="shared" si="10738"/>
        <v>0</v>
      </c>
      <c r="AY4082" s="12">
        <f t="shared" si="10738"/>
        <v>0</v>
      </c>
      <c r="AZ4082" s="12">
        <v>0</v>
      </c>
      <c r="BA4082" s="12">
        <v>0</v>
      </c>
      <c r="BB4082" s="12">
        <f t="shared" ref="BB4082:BQ4082" si="10740">SUM(BB4083:BB4084)</f>
        <v>0</v>
      </c>
      <c r="BC4082" s="12">
        <f t="shared" si="10740"/>
        <v>0</v>
      </c>
      <c r="BD4082" s="12">
        <f t="shared" si="10740"/>
        <v>0</v>
      </c>
      <c r="BE4082" s="12">
        <f t="shared" si="10740"/>
        <v>3993</v>
      </c>
      <c r="BF4082" s="12">
        <f t="shared" si="10740"/>
        <v>0</v>
      </c>
      <c r="BG4082" s="12">
        <f t="shared" si="10740"/>
        <v>0</v>
      </c>
      <c r="BH4082" s="12">
        <f t="shared" ref="BH4082" si="10741">SUM(BH4083:BH4084)</f>
        <v>3993</v>
      </c>
      <c r="BI4082" s="12">
        <f t="shared" si="10740"/>
        <v>0</v>
      </c>
      <c r="BJ4082" s="12">
        <f t="shared" si="10740"/>
        <v>0</v>
      </c>
      <c r="BK4082" s="12">
        <f t="shared" si="10740"/>
        <v>0</v>
      </c>
      <c r="BL4082" s="12">
        <f t="shared" si="10740"/>
        <v>0</v>
      </c>
      <c r="BM4082" s="12">
        <f t="shared" si="10740"/>
        <v>3993</v>
      </c>
      <c r="BN4082" s="12">
        <f t="shared" si="10740"/>
        <v>0</v>
      </c>
      <c r="BO4082" s="12">
        <f t="shared" si="10740"/>
        <v>0</v>
      </c>
      <c r="BP4082" s="12">
        <f t="shared" si="10740"/>
        <v>0</v>
      </c>
      <c r="BQ4082" s="12">
        <f t="shared" si="10740"/>
        <v>0</v>
      </c>
      <c r="BR4082" s="12">
        <v>3993</v>
      </c>
      <c r="BS4082" s="12">
        <v>0</v>
      </c>
      <c r="BT4082" s="12">
        <f t="shared" ref="BT4082:BZ4082" si="10742">SUM(BT4083:BT4084)</f>
        <v>29500</v>
      </c>
      <c r="BU4082" s="12">
        <f t="shared" si="10742"/>
        <v>27000</v>
      </c>
      <c r="BV4082" s="12">
        <f t="shared" si="10742"/>
        <v>27000</v>
      </c>
      <c r="BW4082" s="12">
        <f t="shared" si="10742"/>
        <v>0</v>
      </c>
      <c r="BX4082" s="12">
        <f t="shared" si="10742"/>
        <v>0</v>
      </c>
      <c r="BY4082" s="12">
        <f t="shared" si="10742"/>
        <v>0</v>
      </c>
      <c r="BZ4082" s="12">
        <f t="shared" si="10742"/>
        <v>0</v>
      </c>
      <c r="CA4082" s="12">
        <f t="shared" si="10672"/>
        <v>27000</v>
      </c>
      <c r="CB4082" s="124">
        <f t="shared" si="10683"/>
        <v>100</v>
      </c>
    </row>
    <row r="4083" spans="1:80" x14ac:dyDescent="0.25">
      <c r="A4083" s="4" t="s">
        <v>928</v>
      </c>
      <c r="B4083" s="4" t="s">
        <v>88</v>
      </c>
      <c r="C4083" s="4" t="s">
        <v>1663</v>
      </c>
      <c r="D4083" s="79" t="s">
        <v>1664</v>
      </c>
      <c r="E4083" s="89">
        <v>8213</v>
      </c>
      <c r="F4083" s="79"/>
      <c r="G4083" s="75" t="s">
        <v>1906</v>
      </c>
      <c r="H4083" s="13" t="s">
        <v>81</v>
      </c>
      <c r="I4083" s="14">
        <v>25500</v>
      </c>
      <c r="J4083" s="14">
        <f t="shared" si="10671"/>
        <v>1000</v>
      </c>
      <c r="K4083" s="14">
        <v>0</v>
      </c>
      <c r="L4083" s="14">
        <f t="shared" si="10674"/>
        <v>1000</v>
      </c>
      <c r="M4083" s="14">
        <v>1000</v>
      </c>
      <c r="N4083" s="14">
        <v>0</v>
      </c>
      <c r="O4083" s="14">
        <v>0</v>
      </c>
      <c r="P4083" s="14">
        <v>0</v>
      </c>
      <c r="Q4083" s="14">
        <v>0</v>
      </c>
      <c r="R4083" s="14">
        <v>1000</v>
      </c>
      <c r="S4083" s="14"/>
      <c r="T4083" s="14"/>
      <c r="U4083" s="14"/>
      <c r="V4083" s="14"/>
      <c r="W4083" s="14"/>
      <c r="X4083" s="14">
        <f t="shared" si="10701"/>
        <v>1000</v>
      </c>
      <c r="Y4083" s="14"/>
      <c r="Z4083" s="14"/>
      <c r="AA4083" s="14"/>
      <c r="AB4083" s="14"/>
      <c r="AC4083" s="14"/>
      <c r="AD4083" s="14"/>
      <c r="AE4083" s="14"/>
      <c r="AF4083" s="14"/>
      <c r="AG4083" s="14"/>
      <c r="AH4083" s="14">
        <v>0</v>
      </c>
      <c r="AI4083" s="14">
        <v>1000</v>
      </c>
      <c r="AJ4083" s="14">
        <v>0</v>
      </c>
      <c r="AK4083" s="14"/>
      <c r="AL4083" s="14"/>
      <c r="AM4083" s="14"/>
      <c r="AN4083" s="14"/>
      <c r="AO4083" s="14"/>
      <c r="AP4083" s="14">
        <f t="shared" si="10702"/>
        <v>0</v>
      </c>
      <c r="AQ4083" s="14"/>
      <c r="AR4083" s="14"/>
      <c r="AS4083" s="14"/>
      <c r="AT4083" s="14"/>
      <c r="AU4083" s="14"/>
      <c r="AV4083" s="14"/>
      <c r="AW4083" s="14"/>
      <c r="AX4083" s="14"/>
      <c r="AY4083" s="14"/>
      <c r="AZ4083" s="14">
        <v>0</v>
      </c>
      <c r="BA4083" s="14">
        <v>0</v>
      </c>
      <c r="BB4083" s="14">
        <v>0</v>
      </c>
      <c r="BC4083" s="14"/>
      <c r="BD4083" s="14"/>
      <c r="BE4083" s="14">
        <v>3993</v>
      </c>
      <c r="BF4083" s="14"/>
      <c r="BG4083" s="14"/>
      <c r="BH4083" s="14">
        <f t="shared" si="10703"/>
        <v>3993</v>
      </c>
      <c r="BI4083" s="14"/>
      <c r="BJ4083" s="14"/>
      <c r="BK4083" s="14"/>
      <c r="BL4083" s="14"/>
      <c r="BM4083" s="14">
        <v>3993</v>
      </c>
      <c r="BN4083" s="14"/>
      <c r="BO4083" s="14"/>
      <c r="BP4083" s="14"/>
      <c r="BQ4083" s="14"/>
      <c r="BR4083" s="14">
        <v>3993</v>
      </c>
      <c r="BS4083" s="14">
        <v>0</v>
      </c>
      <c r="BT4083" s="14">
        <v>8000</v>
      </c>
      <c r="BU4083" s="14">
        <v>7000</v>
      </c>
      <c r="BV4083" s="14">
        <v>7000</v>
      </c>
      <c r="BW4083" s="14">
        <f t="shared" si="10646"/>
        <v>0</v>
      </c>
      <c r="BX4083" s="14">
        <v>0</v>
      </c>
      <c r="BY4083" s="14">
        <v>0</v>
      </c>
      <c r="BZ4083" s="14">
        <v>0</v>
      </c>
      <c r="CA4083" s="14">
        <f t="shared" si="10672"/>
        <v>7000</v>
      </c>
      <c r="CB4083" s="122">
        <f t="shared" si="10683"/>
        <v>100</v>
      </c>
    </row>
    <row r="4084" spans="1:80" x14ac:dyDescent="0.25">
      <c r="A4084" s="4" t="s">
        <v>928</v>
      </c>
      <c r="B4084" s="4" t="s">
        <v>88</v>
      </c>
      <c r="C4084" s="4" t="s">
        <v>1663</v>
      </c>
      <c r="D4084" s="79" t="s">
        <v>1664</v>
      </c>
      <c r="E4084" s="89">
        <v>8216</v>
      </c>
      <c r="F4084" s="79"/>
      <c r="G4084" s="75" t="s">
        <v>1906</v>
      </c>
      <c r="H4084" s="13" t="s">
        <v>319</v>
      </c>
      <c r="I4084" s="14">
        <v>16000</v>
      </c>
      <c r="J4084" s="14">
        <f t="shared" si="10671"/>
        <v>1500</v>
      </c>
      <c r="K4084" s="14">
        <v>0</v>
      </c>
      <c r="L4084" s="14">
        <f t="shared" si="10674"/>
        <v>1500</v>
      </c>
      <c r="M4084" s="14">
        <v>1500</v>
      </c>
      <c r="N4084" s="14">
        <v>0</v>
      </c>
      <c r="O4084" s="14">
        <v>0</v>
      </c>
      <c r="P4084" s="14">
        <v>0</v>
      </c>
      <c r="Q4084" s="14">
        <v>0</v>
      </c>
      <c r="R4084" s="14">
        <v>1500</v>
      </c>
      <c r="S4084" s="14"/>
      <c r="T4084" s="14"/>
      <c r="U4084" s="14"/>
      <c r="V4084" s="14"/>
      <c r="W4084" s="14"/>
      <c r="X4084" s="14">
        <f t="shared" si="10701"/>
        <v>1500</v>
      </c>
      <c r="Y4084" s="14"/>
      <c r="Z4084" s="14"/>
      <c r="AA4084" s="14"/>
      <c r="AB4084" s="14"/>
      <c r="AC4084" s="14"/>
      <c r="AD4084" s="14"/>
      <c r="AE4084" s="14"/>
      <c r="AF4084" s="14"/>
      <c r="AG4084" s="14"/>
      <c r="AH4084" s="14">
        <v>0</v>
      </c>
      <c r="AI4084" s="14">
        <v>1500</v>
      </c>
      <c r="AJ4084" s="14">
        <v>0</v>
      </c>
      <c r="AK4084" s="14"/>
      <c r="AL4084" s="14"/>
      <c r="AM4084" s="14"/>
      <c r="AN4084" s="14"/>
      <c r="AO4084" s="14"/>
      <c r="AP4084" s="14">
        <f t="shared" si="10702"/>
        <v>0</v>
      </c>
      <c r="AQ4084" s="14"/>
      <c r="AR4084" s="14"/>
      <c r="AS4084" s="14"/>
      <c r="AT4084" s="14"/>
      <c r="AU4084" s="14"/>
      <c r="AV4084" s="14"/>
      <c r="AW4084" s="14"/>
      <c r="AX4084" s="14"/>
      <c r="AY4084" s="14"/>
      <c r="AZ4084" s="14">
        <v>0</v>
      </c>
      <c r="BA4084" s="14">
        <v>0</v>
      </c>
      <c r="BB4084" s="14">
        <v>0</v>
      </c>
      <c r="BC4084" s="14"/>
      <c r="BD4084" s="14"/>
      <c r="BE4084" s="14"/>
      <c r="BF4084" s="14"/>
      <c r="BG4084" s="14"/>
      <c r="BH4084" s="14">
        <f t="shared" si="10703"/>
        <v>0</v>
      </c>
      <c r="BI4084" s="14"/>
      <c r="BJ4084" s="14"/>
      <c r="BK4084" s="14"/>
      <c r="BL4084" s="14"/>
      <c r="BM4084" s="14"/>
      <c r="BN4084" s="14"/>
      <c r="BO4084" s="14"/>
      <c r="BP4084" s="14"/>
      <c r="BQ4084" s="14"/>
      <c r="BR4084" s="14">
        <v>0</v>
      </c>
      <c r="BS4084" s="14">
        <v>0</v>
      </c>
      <c r="BT4084" s="14">
        <v>21500</v>
      </c>
      <c r="BU4084" s="14">
        <v>20000</v>
      </c>
      <c r="BV4084" s="14">
        <v>20000</v>
      </c>
      <c r="BW4084" s="14">
        <f t="shared" si="10646"/>
        <v>0</v>
      </c>
      <c r="BX4084" s="14">
        <v>0</v>
      </c>
      <c r="BY4084" s="14">
        <v>0</v>
      </c>
      <c r="BZ4084" s="14">
        <v>0</v>
      </c>
      <c r="CA4084" s="14">
        <f t="shared" si="10672"/>
        <v>20000</v>
      </c>
      <c r="CB4084" s="122">
        <f t="shared" si="10683"/>
        <v>100</v>
      </c>
    </row>
    <row r="4085" spans="1:80" x14ac:dyDescent="0.25">
      <c r="A4085" s="13" t="s">
        <v>1</v>
      </c>
      <c r="B4085" s="13" t="s">
        <v>1</v>
      </c>
      <c r="C4085" s="13" t="s">
        <v>1</v>
      </c>
      <c r="D4085" s="74" t="s">
        <v>1</v>
      </c>
      <c r="E4085" s="74" t="s">
        <v>1</v>
      </c>
      <c r="F4085" s="74" t="s">
        <v>1</v>
      </c>
      <c r="G4085" s="13" t="s">
        <v>1</v>
      </c>
      <c r="H4085" s="10" t="s">
        <v>1673</v>
      </c>
      <c r="I4085" s="11">
        <f>SUM(I4055,I4078,I4081)</f>
        <v>1773171</v>
      </c>
      <c r="J4085" s="11">
        <f t="shared" si="10671"/>
        <v>1822079</v>
      </c>
      <c r="K4085" s="11">
        <f t="shared" ref="K4085" si="10743">SUM(K4055,K4078,K4081)</f>
        <v>1811079</v>
      </c>
      <c r="L4085" s="11">
        <f t="shared" si="10674"/>
        <v>11000</v>
      </c>
      <c r="M4085" s="11">
        <f t="shared" ref="M4085:Q4085" si="10744">SUM(M4055,M4078,M4081)</f>
        <v>5000</v>
      </c>
      <c r="N4085" s="11">
        <f t="shared" si="10744"/>
        <v>0</v>
      </c>
      <c r="O4085" s="11">
        <f t="shared" si="10744"/>
        <v>6000</v>
      </c>
      <c r="P4085" s="11">
        <f t="shared" si="10744"/>
        <v>0</v>
      </c>
      <c r="Q4085" s="11">
        <f t="shared" si="10744"/>
        <v>0</v>
      </c>
      <c r="R4085" s="11">
        <f t="shared" ref="R4085:AG4085" si="10745">SUM(R4055,R4078,R4081)</f>
        <v>5000</v>
      </c>
      <c r="S4085" s="11">
        <f t="shared" si="10745"/>
        <v>0</v>
      </c>
      <c r="T4085" s="11">
        <f t="shared" si="10745"/>
        <v>0</v>
      </c>
      <c r="U4085" s="11">
        <f t="shared" si="10745"/>
        <v>0</v>
      </c>
      <c r="V4085" s="11">
        <f t="shared" si="10745"/>
        <v>0</v>
      </c>
      <c r="W4085" s="11">
        <f t="shared" si="10745"/>
        <v>0</v>
      </c>
      <c r="X4085" s="11">
        <f t="shared" si="10745"/>
        <v>5000</v>
      </c>
      <c r="Y4085" s="11">
        <f t="shared" si="10745"/>
        <v>0</v>
      </c>
      <c r="Z4085" s="11">
        <f t="shared" si="10745"/>
        <v>0</v>
      </c>
      <c r="AA4085" s="11">
        <f t="shared" si="10745"/>
        <v>0</v>
      </c>
      <c r="AB4085" s="11">
        <f t="shared" si="10745"/>
        <v>0</v>
      </c>
      <c r="AC4085" s="11">
        <f t="shared" si="10745"/>
        <v>0</v>
      </c>
      <c r="AD4085" s="11">
        <f t="shared" si="10745"/>
        <v>0</v>
      </c>
      <c r="AE4085" s="11">
        <f t="shared" si="10745"/>
        <v>0</v>
      </c>
      <c r="AF4085" s="11">
        <f t="shared" si="10745"/>
        <v>0</v>
      </c>
      <c r="AG4085" s="11">
        <f t="shared" si="10745"/>
        <v>0</v>
      </c>
      <c r="AH4085" s="11">
        <v>0</v>
      </c>
      <c r="AI4085" s="11">
        <v>5000</v>
      </c>
      <c r="AJ4085" s="11">
        <f t="shared" ref="AJ4085:AY4085" si="10746">SUM(AJ4055,AJ4078,AJ4081)</f>
        <v>0</v>
      </c>
      <c r="AK4085" s="11">
        <f t="shared" si="10746"/>
        <v>0</v>
      </c>
      <c r="AL4085" s="11">
        <f t="shared" si="10746"/>
        <v>0</v>
      </c>
      <c r="AM4085" s="11">
        <f t="shared" si="10746"/>
        <v>180</v>
      </c>
      <c r="AN4085" s="11">
        <f t="shared" si="10746"/>
        <v>0</v>
      </c>
      <c r="AO4085" s="11">
        <f t="shared" si="10746"/>
        <v>0</v>
      </c>
      <c r="AP4085" s="11">
        <f t="shared" si="10746"/>
        <v>180</v>
      </c>
      <c r="AQ4085" s="11">
        <f t="shared" si="10746"/>
        <v>0</v>
      </c>
      <c r="AR4085" s="11">
        <f t="shared" si="10746"/>
        <v>0</v>
      </c>
      <c r="AS4085" s="11">
        <f t="shared" si="10746"/>
        <v>0</v>
      </c>
      <c r="AT4085" s="11">
        <f t="shared" si="10746"/>
        <v>180</v>
      </c>
      <c r="AU4085" s="11">
        <f t="shared" si="10746"/>
        <v>0</v>
      </c>
      <c r="AV4085" s="11">
        <f t="shared" si="10746"/>
        <v>0</v>
      </c>
      <c r="AW4085" s="11">
        <f t="shared" si="10746"/>
        <v>0</v>
      </c>
      <c r="AX4085" s="11">
        <f t="shared" si="10746"/>
        <v>0</v>
      </c>
      <c r="AY4085" s="11">
        <f t="shared" si="10746"/>
        <v>0</v>
      </c>
      <c r="AZ4085" s="11">
        <v>180</v>
      </c>
      <c r="BA4085" s="11">
        <v>0</v>
      </c>
      <c r="BB4085" s="11">
        <f t="shared" ref="BB4085:BQ4085" si="10747">SUM(BB4055,BB4078,BB4081)</f>
        <v>6000</v>
      </c>
      <c r="BC4085" s="11">
        <f t="shared" si="10747"/>
        <v>0</v>
      </c>
      <c r="BD4085" s="11">
        <f t="shared" si="10747"/>
        <v>0</v>
      </c>
      <c r="BE4085" s="11">
        <f t="shared" si="10747"/>
        <v>3993</v>
      </c>
      <c r="BF4085" s="11">
        <f t="shared" si="10747"/>
        <v>0</v>
      </c>
      <c r="BG4085" s="11">
        <f t="shared" si="10747"/>
        <v>0</v>
      </c>
      <c r="BH4085" s="11">
        <f t="shared" si="10747"/>
        <v>9993</v>
      </c>
      <c r="BI4085" s="11">
        <f t="shared" si="10747"/>
        <v>0</v>
      </c>
      <c r="BJ4085" s="11">
        <f t="shared" si="10747"/>
        <v>0</v>
      </c>
      <c r="BK4085" s="11">
        <f t="shared" si="10747"/>
        <v>0</v>
      </c>
      <c r="BL4085" s="11">
        <f t="shared" si="10747"/>
        <v>0</v>
      </c>
      <c r="BM4085" s="11">
        <f t="shared" si="10747"/>
        <v>3993</v>
      </c>
      <c r="BN4085" s="11">
        <f t="shared" si="10747"/>
        <v>0</v>
      </c>
      <c r="BO4085" s="11">
        <f t="shared" si="10747"/>
        <v>0</v>
      </c>
      <c r="BP4085" s="11">
        <f t="shared" si="10747"/>
        <v>0</v>
      </c>
      <c r="BQ4085" s="11">
        <f t="shared" si="10747"/>
        <v>0</v>
      </c>
      <c r="BR4085" s="11">
        <v>3993</v>
      </c>
      <c r="BS4085" s="11">
        <v>6000</v>
      </c>
      <c r="BT4085" s="11">
        <f t="shared" ref="BT4085:BZ4085" si="10748">SUM(BT4055,BT4078,BT4081)</f>
        <v>1934197</v>
      </c>
      <c r="BU4085" s="11">
        <f t="shared" si="10748"/>
        <v>1925897</v>
      </c>
      <c r="BV4085" s="11">
        <f t="shared" si="10748"/>
        <v>1004837</v>
      </c>
      <c r="BW4085" s="11">
        <f t="shared" si="10748"/>
        <v>456857</v>
      </c>
      <c r="BX4085" s="11">
        <f t="shared" si="10748"/>
        <v>153694</v>
      </c>
      <c r="BY4085" s="11">
        <f t="shared" si="10748"/>
        <v>149994</v>
      </c>
      <c r="BZ4085" s="11">
        <f t="shared" si="10748"/>
        <v>153169</v>
      </c>
      <c r="CA4085" s="11">
        <f t="shared" si="10672"/>
        <v>1461694</v>
      </c>
      <c r="CB4085" s="123">
        <f t="shared" si="10683"/>
        <v>75.896789911402323</v>
      </c>
    </row>
    <row r="4086" spans="1:80" ht="15.75" thickBot="1" x14ac:dyDescent="0.3">
      <c r="A4086" s="13" t="s">
        <v>1</v>
      </c>
      <c r="B4086" s="13" t="s">
        <v>1</v>
      </c>
      <c r="C4086" s="13" t="s">
        <v>1</v>
      </c>
      <c r="D4086" s="74" t="s">
        <v>1</v>
      </c>
      <c r="E4086" s="74" t="s">
        <v>1</v>
      </c>
      <c r="F4086" s="74" t="s">
        <v>1</v>
      </c>
      <c r="G4086" s="13" t="s">
        <v>1</v>
      </c>
      <c r="H4086" s="2" t="s">
        <v>83</v>
      </c>
      <c r="I4086" s="12">
        <v>41</v>
      </c>
      <c r="J4086" s="12">
        <f t="shared" si="10671"/>
        <v>43</v>
      </c>
      <c r="K4086" s="12">
        <v>43</v>
      </c>
      <c r="L4086" s="13"/>
      <c r="M4086" s="13" t="s">
        <v>1</v>
      </c>
      <c r="N4086" s="13" t="s">
        <v>1</v>
      </c>
      <c r="O4086" s="13" t="s">
        <v>1</v>
      </c>
      <c r="P4086" s="27"/>
      <c r="Q4086" s="13" t="s">
        <v>1</v>
      </c>
      <c r="R4086" s="13" t="s">
        <v>1</v>
      </c>
      <c r="S4086" s="13"/>
      <c r="T4086" s="13"/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>
        <v>0</v>
      </c>
      <c r="AI4086" s="13">
        <v>0</v>
      </c>
      <c r="AJ4086" s="13" t="s">
        <v>1</v>
      </c>
      <c r="AK4086" s="13"/>
      <c r="AL4086" s="13"/>
      <c r="AM4086" s="13"/>
      <c r="AN4086" s="13"/>
      <c r="AO4086" s="13"/>
      <c r="AP4086" s="13"/>
      <c r="AQ4086" s="13"/>
      <c r="AR4086" s="13"/>
      <c r="AS4086" s="13"/>
      <c r="AT4086" s="13"/>
      <c r="AU4086" s="13"/>
      <c r="AV4086" s="13"/>
      <c r="AW4086" s="13"/>
      <c r="AX4086" s="13"/>
      <c r="AY4086" s="13"/>
      <c r="AZ4086" s="13">
        <v>0</v>
      </c>
      <c r="BA4086" s="13">
        <v>0</v>
      </c>
      <c r="BB4086" s="13" t="s">
        <v>1</v>
      </c>
      <c r="BC4086" s="13"/>
      <c r="BD4086" s="13"/>
      <c r="BE4086" s="13"/>
      <c r="BF4086" s="13"/>
      <c r="BG4086" s="13"/>
      <c r="BH4086" s="13"/>
      <c r="BI4086" s="13"/>
      <c r="BJ4086" s="13"/>
      <c r="BK4086" s="13"/>
      <c r="BL4086" s="13"/>
      <c r="BM4086" s="13"/>
      <c r="BN4086" s="13"/>
      <c r="BO4086" s="13"/>
      <c r="BP4086" s="13"/>
      <c r="BQ4086" s="13"/>
      <c r="BR4086" s="13">
        <v>0</v>
      </c>
      <c r="BS4086" s="13">
        <v>0</v>
      </c>
      <c r="BT4086" s="12">
        <v>43</v>
      </c>
      <c r="BU4086" s="12">
        <v>43</v>
      </c>
      <c r="BV4086" s="12"/>
      <c r="BW4086" s="12">
        <f t="shared" si="10646"/>
        <v>0</v>
      </c>
      <c r="BX4086" s="12"/>
      <c r="BY4086" s="12"/>
      <c r="BZ4086" s="12"/>
      <c r="CA4086" s="12">
        <f t="shared" si="10672"/>
        <v>0</v>
      </c>
      <c r="CB4086" s="124"/>
    </row>
    <row r="4087" spans="1:80" ht="69.75" customHeight="1" thickBot="1" x14ac:dyDescent="0.3">
      <c r="A4087" s="133" t="s">
        <v>1</v>
      </c>
      <c r="B4087" s="133" t="s">
        <v>1</v>
      </c>
      <c r="C4087" s="133" t="s">
        <v>1</v>
      </c>
      <c r="D4087" s="135" t="s">
        <v>1</v>
      </c>
      <c r="E4087" s="135" t="s">
        <v>1</v>
      </c>
      <c r="F4087" s="135" t="s">
        <v>1</v>
      </c>
      <c r="G4087" s="137" t="s">
        <v>1</v>
      </c>
      <c r="H4087" s="5" t="s">
        <v>84</v>
      </c>
      <c r="I4087" s="5" t="s">
        <v>11</v>
      </c>
      <c r="J4087" s="5" t="s">
        <v>1809</v>
      </c>
      <c r="K4087" s="5" t="s">
        <v>12</v>
      </c>
      <c r="L4087" s="5" t="s">
        <v>13</v>
      </c>
      <c r="M4087" s="5" t="s">
        <v>14</v>
      </c>
      <c r="N4087" s="5" t="s">
        <v>15</v>
      </c>
      <c r="O4087" s="5" t="s">
        <v>16</v>
      </c>
      <c r="P4087" s="5" t="s">
        <v>17</v>
      </c>
      <c r="Q4087" s="5" t="s">
        <v>18</v>
      </c>
      <c r="R4087" s="71" t="s">
        <v>14</v>
      </c>
      <c r="S4087" s="71" t="s">
        <v>1843</v>
      </c>
      <c r="T4087" s="71" t="s">
        <v>1797</v>
      </c>
      <c r="U4087" s="71" t="s">
        <v>1832</v>
      </c>
      <c r="V4087" s="71" t="s">
        <v>1833</v>
      </c>
      <c r="W4087" s="71" t="s">
        <v>1834</v>
      </c>
      <c r="X4087" s="71" t="s">
        <v>1847</v>
      </c>
      <c r="Y4087" s="71" t="s">
        <v>1844</v>
      </c>
      <c r="Z4087" s="71" t="s">
        <v>1835</v>
      </c>
      <c r="AA4087" s="71" t="s">
        <v>1836</v>
      </c>
      <c r="AB4087" s="71" t="s">
        <v>1837</v>
      </c>
      <c r="AC4087" s="71" t="s">
        <v>1838</v>
      </c>
      <c r="AD4087" s="71" t="s">
        <v>1839</v>
      </c>
      <c r="AE4087" s="71" t="s">
        <v>1840</v>
      </c>
      <c r="AF4087" s="71" t="s">
        <v>1845</v>
      </c>
      <c r="AG4087" s="71" t="s">
        <v>1846</v>
      </c>
      <c r="AH4087" s="71" t="s">
        <v>1841</v>
      </c>
      <c r="AI4087" s="71" t="s">
        <v>1842</v>
      </c>
      <c r="AJ4087" s="72" t="s">
        <v>15</v>
      </c>
      <c r="AK4087" s="72" t="s">
        <v>1843</v>
      </c>
      <c r="AL4087" s="72" t="s">
        <v>1797</v>
      </c>
      <c r="AM4087" s="72" t="s">
        <v>1832</v>
      </c>
      <c r="AN4087" s="72" t="s">
        <v>1833</v>
      </c>
      <c r="AO4087" s="72" t="s">
        <v>1834</v>
      </c>
      <c r="AP4087" s="72" t="s">
        <v>1848</v>
      </c>
      <c r="AQ4087" s="72" t="s">
        <v>1844</v>
      </c>
      <c r="AR4087" s="72" t="s">
        <v>1835</v>
      </c>
      <c r="AS4087" s="72" t="s">
        <v>1836</v>
      </c>
      <c r="AT4087" s="72" t="s">
        <v>1837</v>
      </c>
      <c r="AU4087" s="72" t="s">
        <v>1838</v>
      </c>
      <c r="AV4087" s="72" t="s">
        <v>1839</v>
      </c>
      <c r="AW4087" s="72" t="s">
        <v>1840</v>
      </c>
      <c r="AX4087" s="72" t="s">
        <v>1845</v>
      </c>
      <c r="AY4087" s="72" t="s">
        <v>1846</v>
      </c>
      <c r="AZ4087" s="72" t="s">
        <v>1841</v>
      </c>
      <c r="BA4087" s="72" t="s">
        <v>1842</v>
      </c>
      <c r="BB4087" s="73" t="s">
        <v>16</v>
      </c>
      <c r="BC4087" s="73" t="s">
        <v>1843</v>
      </c>
      <c r="BD4087" s="73" t="s">
        <v>1797</v>
      </c>
      <c r="BE4087" s="73" t="s">
        <v>1832</v>
      </c>
      <c r="BF4087" s="73" t="s">
        <v>1833</v>
      </c>
      <c r="BG4087" s="73" t="s">
        <v>1834</v>
      </c>
      <c r="BH4087" s="73" t="s">
        <v>1849</v>
      </c>
      <c r="BI4087" s="73" t="s">
        <v>1844</v>
      </c>
      <c r="BJ4087" s="73" t="s">
        <v>1835</v>
      </c>
      <c r="BK4087" s="73" t="s">
        <v>1836</v>
      </c>
      <c r="BL4087" s="73" t="s">
        <v>1837</v>
      </c>
      <c r="BM4087" s="73" t="s">
        <v>1838</v>
      </c>
      <c r="BN4087" s="73" t="s">
        <v>1839</v>
      </c>
      <c r="BO4087" s="73" t="s">
        <v>1840</v>
      </c>
      <c r="BP4087" s="73" t="s">
        <v>1845</v>
      </c>
      <c r="BQ4087" s="73" t="s">
        <v>1846</v>
      </c>
      <c r="BR4087" s="73" t="s">
        <v>1841</v>
      </c>
      <c r="BS4087" s="73" t="s">
        <v>1842</v>
      </c>
      <c r="BT4087" s="5" t="s">
        <v>1911</v>
      </c>
      <c r="BU4087" s="5" t="s">
        <v>1942</v>
      </c>
      <c r="BV4087" s="5" t="s">
        <v>1943</v>
      </c>
      <c r="BW4087" s="5" t="s">
        <v>1944</v>
      </c>
      <c r="BX4087" s="5" t="s">
        <v>1945</v>
      </c>
      <c r="BY4087" s="5" t="s">
        <v>1946</v>
      </c>
      <c r="BZ4087" s="5" t="s">
        <v>1947</v>
      </c>
      <c r="CA4087" s="5" t="s">
        <v>1948</v>
      </c>
      <c r="CB4087" s="120" t="s">
        <v>1916</v>
      </c>
    </row>
    <row r="4088" spans="1:80" x14ac:dyDescent="0.25">
      <c r="A4088" s="134"/>
      <c r="B4088" s="134"/>
      <c r="C4088" s="134"/>
      <c r="D4088" s="136"/>
      <c r="E4088" s="136"/>
      <c r="F4088" s="136"/>
      <c r="G4088" s="138"/>
      <c r="H4088" s="15" t="s">
        <v>1</v>
      </c>
      <c r="I4088" s="9" t="s">
        <v>19</v>
      </c>
      <c r="J4088" s="9">
        <v>1</v>
      </c>
      <c r="K4088" s="9" t="s">
        <v>20</v>
      </c>
      <c r="L4088" s="9" t="s">
        <v>21</v>
      </c>
      <c r="M4088" s="9" t="s">
        <v>22</v>
      </c>
      <c r="N4088" s="9" t="s">
        <v>23</v>
      </c>
      <c r="O4088" s="9" t="s">
        <v>24</v>
      </c>
      <c r="P4088" s="9" t="s">
        <v>25</v>
      </c>
      <c r="Q4088" s="9" t="s">
        <v>26</v>
      </c>
      <c r="R4088" s="9">
        <v>1</v>
      </c>
      <c r="S4088" s="9">
        <v>2</v>
      </c>
      <c r="T4088" s="9">
        <v>3</v>
      </c>
      <c r="U4088" s="9">
        <v>4</v>
      </c>
      <c r="V4088" s="9">
        <v>5</v>
      </c>
      <c r="W4088" s="9">
        <v>6</v>
      </c>
      <c r="X4088" s="9">
        <v>7</v>
      </c>
      <c r="Y4088" s="9">
        <v>8</v>
      </c>
      <c r="Z4088" s="9">
        <v>9</v>
      </c>
      <c r="AA4088" s="9">
        <v>10</v>
      </c>
      <c r="AB4088" s="9">
        <v>11</v>
      </c>
      <c r="AC4088" s="9">
        <v>12</v>
      </c>
      <c r="AD4088" s="9">
        <v>13</v>
      </c>
      <c r="AE4088" s="9">
        <v>14</v>
      </c>
      <c r="AF4088" s="9">
        <v>15</v>
      </c>
      <c r="AG4088" s="9">
        <v>16</v>
      </c>
      <c r="AH4088" s="9">
        <v>20</v>
      </c>
      <c r="AI4088" s="9">
        <v>21</v>
      </c>
      <c r="AJ4088" s="9">
        <v>1</v>
      </c>
      <c r="AK4088" s="9">
        <v>2</v>
      </c>
      <c r="AL4088" s="9">
        <v>3</v>
      </c>
      <c r="AM4088" s="9">
        <v>4</v>
      </c>
      <c r="AN4088" s="9">
        <v>5</v>
      </c>
      <c r="AO4088" s="9">
        <v>6</v>
      </c>
      <c r="AP4088" s="9">
        <v>7</v>
      </c>
      <c r="AQ4088" s="9">
        <v>8</v>
      </c>
      <c r="AR4088" s="9">
        <v>9</v>
      </c>
      <c r="AS4088" s="9">
        <v>10</v>
      </c>
      <c r="AT4088" s="9">
        <v>11</v>
      </c>
      <c r="AU4088" s="9">
        <v>12</v>
      </c>
      <c r="AV4088" s="9">
        <v>13</v>
      </c>
      <c r="AW4088" s="9">
        <v>14</v>
      </c>
      <c r="AX4088" s="9">
        <v>15</v>
      </c>
      <c r="AY4088" s="9">
        <v>16</v>
      </c>
      <c r="AZ4088" s="9">
        <v>20</v>
      </c>
      <c r="BA4088" s="9">
        <v>21</v>
      </c>
      <c r="BB4088" s="9">
        <v>1</v>
      </c>
      <c r="BC4088" s="9">
        <v>2</v>
      </c>
      <c r="BD4088" s="9">
        <v>3</v>
      </c>
      <c r="BE4088" s="9">
        <v>4</v>
      </c>
      <c r="BF4088" s="9">
        <v>5</v>
      </c>
      <c r="BG4088" s="9">
        <v>6</v>
      </c>
      <c r="BH4088" s="9">
        <v>7</v>
      </c>
      <c r="BI4088" s="9">
        <v>8</v>
      </c>
      <c r="BJ4088" s="9">
        <v>9</v>
      </c>
      <c r="BK4088" s="9">
        <v>10</v>
      </c>
      <c r="BL4088" s="9">
        <v>11</v>
      </c>
      <c r="BM4088" s="9">
        <v>12</v>
      </c>
      <c r="BN4088" s="9">
        <v>13</v>
      </c>
      <c r="BO4088" s="9">
        <v>14</v>
      </c>
      <c r="BP4088" s="9">
        <v>15</v>
      </c>
      <c r="BQ4088" s="9">
        <v>16</v>
      </c>
      <c r="BR4088" s="9">
        <v>20</v>
      </c>
      <c r="BS4088" s="9">
        <v>21</v>
      </c>
      <c r="BT4088" s="9">
        <v>1</v>
      </c>
      <c r="BU4088" s="9">
        <v>2</v>
      </c>
      <c r="BV4088" s="9">
        <v>3</v>
      </c>
      <c r="BW4088" s="9" t="s">
        <v>1798</v>
      </c>
      <c r="BX4088" s="9">
        <v>5</v>
      </c>
      <c r="BY4088" s="9">
        <v>6</v>
      </c>
      <c r="BZ4088" s="9">
        <v>7</v>
      </c>
      <c r="CA4088" s="9" t="s">
        <v>1917</v>
      </c>
      <c r="CB4088" s="121">
        <v>9</v>
      </c>
    </row>
    <row r="4089" spans="1:80" x14ac:dyDescent="0.25">
      <c r="A4089" s="134"/>
      <c r="B4089" s="134"/>
      <c r="C4089" s="134"/>
      <c r="D4089" s="136"/>
      <c r="E4089" s="136"/>
      <c r="F4089" s="136"/>
      <c r="G4089" s="138"/>
      <c r="H4089" s="16" t="s">
        <v>1015</v>
      </c>
      <c r="I4089" s="17">
        <f>SUM(I4085)</f>
        <v>1773171</v>
      </c>
      <c r="J4089" s="17">
        <f t="shared" ref="J4089:J4090" si="10749">SUM(K4089,L4089,P4089,Q4089)</f>
        <v>1822079</v>
      </c>
      <c r="K4089" s="17">
        <f t="shared" ref="K4089" si="10750">SUM(K4085)</f>
        <v>1811079</v>
      </c>
      <c r="L4089" s="17">
        <f t="shared" ref="L4089:L4090" si="10751">SUM(M4089:O4089)</f>
        <v>11000</v>
      </c>
      <c r="M4089" s="17">
        <f t="shared" ref="M4089:Q4089" si="10752">SUM(M4085)</f>
        <v>5000</v>
      </c>
      <c r="N4089" s="17">
        <f t="shared" si="10752"/>
        <v>0</v>
      </c>
      <c r="O4089" s="17">
        <f t="shared" si="10752"/>
        <v>6000</v>
      </c>
      <c r="P4089" s="17">
        <f t="shared" si="10752"/>
        <v>0</v>
      </c>
      <c r="Q4089" s="17">
        <f t="shared" si="10752"/>
        <v>0</v>
      </c>
      <c r="R4089" s="17">
        <f t="shared" ref="R4089:AG4089" si="10753">SUM(R4085)</f>
        <v>5000</v>
      </c>
      <c r="S4089" s="17">
        <f t="shared" si="10753"/>
        <v>0</v>
      </c>
      <c r="T4089" s="17">
        <f t="shared" si="10753"/>
        <v>0</v>
      </c>
      <c r="U4089" s="17">
        <f t="shared" si="10753"/>
        <v>0</v>
      </c>
      <c r="V4089" s="17">
        <f t="shared" si="10753"/>
        <v>0</v>
      </c>
      <c r="W4089" s="17">
        <f t="shared" si="10753"/>
        <v>0</v>
      </c>
      <c r="X4089" s="17">
        <f t="shared" ref="X4089" si="10754">SUM(X4085)</f>
        <v>5000</v>
      </c>
      <c r="Y4089" s="17">
        <f t="shared" si="10753"/>
        <v>0</v>
      </c>
      <c r="Z4089" s="17">
        <f t="shared" si="10753"/>
        <v>0</v>
      </c>
      <c r="AA4089" s="17">
        <f t="shared" si="10753"/>
        <v>0</v>
      </c>
      <c r="AB4089" s="17">
        <f t="shared" si="10753"/>
        <v>0</v>
      </c>
      <c r="AC4089" s="17">
        <f t="shared" si="10753"/>
        <v>0</v>
      </c>
      <c r="AD4089" s="17">
        <f t="shared" si="10753"/>
        <v>0</v>
      </c>
      <c r="AE4089" s="17">
        <f t="shared" si="10753"/>
        <v>0</v>
      </c>
      <c r="AF4089" s="17">
        <f t="shared" si="10753"/>
        <v>0</v>
      </c>
      <c r="AG4089" s="17">
        <f t="shared" si="10753"/>
        <v>0</v>
      </c>
      <c r="AH4089" s="17">
        <v>0</v>
      </c>
      <c r="AI4089" s="17">
        <v>5000</v>
      </c>
      <c r="AJ4089" s="17">
        <f t="shared" ref="AJ4089:AY4089" si="10755">SUM(AJ4085)</f>
        <v>0</v>
      </c>
      <c r="AK4089" s="17">
        <f t="shared" si="10755"/>
        <v>0</v>
      </c>
      <c r="AL4089" s="17">
        <f t="shared" si="10755"/>
        <v>0</v>
      </c>
      <c r="AM4089" s="17">
        <f t="shared" si="10755"/>
        <v>180</v>
      </c>
      <c r="AN4089" s="17">
        <f t="shared" si="10755"/>
        <v>0</v>
      </c>
      <c r="AO4089" s="17">
        <f t="shared" si="10755"/>
        <v>0</v>
      </c>
      <c r="AP4089" s="17">
        <f t="shared" ref="AP4089" si="10756">SUM(AP4085)</f>
        <v>180</v>
      </c>
      <c r="AQ4089" s="17">
        <f t="shared" si="10755"/>
        <v>0</v>
      </c>
      <c r="AR4089" s="17">
        <f t="shared" si="10755"/>
        <v>0</v>
      </c>
      <c r="AS4089" s="17">
        <f t="shared" si="10755"/>
        <v>0</v>
      </c>
      <c r="AT4089" s="17">
        <f t="shared" si="10755"/>
        <v>180</v>
      </c>
      <c r="AU4089" s="17">
        <f t="shared" si="10755"/>
        <v>0</v>
      </c>
      <c r="AV4089" s="17">
        <f t="shared" si="10755"/>
        <v>0</v>
      </c>
      <c r="AW4089" s="17">
        <f t="shared" si="10755"/>
        <v>0</v>
      </c>
      <c r="AX4089" s="17">
        <f t="shared" si="10755"/>
        <v>0</v>
      </c>
      <c r="AY4089" s="17">
        <f t="shared" si="10755"/>
        <v>0</v>
      </c>
      <c r="AZ4089" s="17">
        <v>180</v>
      </c>
      <c r="BA4089" s="17">
        <v>0</v>
      </c>
      <c r="BB4089" s="17">
        <f t="shared" ref="BB4089:BQ4089" si="10757">SUM(BB4085)</f>
        <v>6000</v>
      </c>
      <c r="BC4089" s="17">
        <f t="shared" si="10757"/>
        <v>0</v>
      </c>
      <c r="BD4089" s="17">
        <f t="shared" si="10757"/>
        <v>0</v>
      </c>
      <c r="BE4089" s="17">
        <f t="shared" si="10757"/>
        <v>3993</v>
      </c>
      <c r="BF4089" s="17">
        <f t="shared" si="10757"/>
        <v>0</v>
      </c>
      <c r="BG4089" s="17">
        <f t="shared" si="10757"/>
        <v>0</v>
      </c>
      <c r="BH4089" s="17">
        <f t="shared" ref="BH4089" si="10758">SUM(BH4085)</f>
        <v>9993</v>
      </c>
      <c r="BI4089" s="17">
        <f t="shared" si="10757"/>
        <v>0</v>
      </c>
      <c r="BJ4089" s="17">
        <f t="shared" si="10757"/>
        <v>0</v>
      </c>
      <c r="BK4089" s="17">
        <f t="shared" si="10757"/>
        <v>0</v>
      </c>
      <c r="BL4089" s="17">
        <f t="shared" si="10757"/>
        <v>0</v>
      </c>
      <c r="BM4089" s="17">
        <f t="shared" si="10757"/>
        <v>3993</v>
      </c>
      <c r="BN4089" s="17">
        <f t="shared" si="10757"/>
        <v>0</v>
      </c>
      <c r="BO4089" s="17">
        <f t="shared" si="10757"/>
        <v>0</v>
      </c>
      <c r="BP4089" s="17">
        <f t="shared" si="10757"/>
        <v>0</v>
      </c>
      <c r="BQ4089" s="17">
        <f t="shared" si="10757"/>
        <v>0</v>
      </c>
      <c r="BR4089" s="17">
        <v>3993</v>
      </c>
      <c r="BS4089" s="17">
        <v>6000</v>
      </c>
      <c r="BT4089" s="17">
        <f t="shared" ref="BT4089:BW4089" si="10759">SUM(BT4085)</f>
        <v>1934197</v>
      </c>
      <c r="BU4089" s="17">
        <f t="shared" ref="BU4089:BV4089" si="10760">SUM(BU4085)</f>
        <v>1925897</v>
      </c>
      <c r="BV4089" s="17">
        <f t="shared" si="10760"/>
        <v>1004837</v>
      </c>
      <c r="BW4089" s="17">
        <f t="shared" si="10759"/>
        <v>456857</v>
      </c>
      <c r="BX4089" s="17">
        <f t="shared" ref="BX4089:BZ4089" si="10761">SUM(BX4085)</f>
        <v>153694</v>
      </c>
      <c r="BY4089" s="17">
        <f t="shared" si="10761"/>
        <v>149994</v>
      </c>
      <c r="BZ4089" s="17">
        <f t="shared" si="10761"/>
        <v>153169</v>
      </c>
      <c r="CA4089" s="17">
        <f>BV4089+BW4089</f>
        <v>1461694</v>
      </c>
      <c r="CB4089" s="125">
        <f>IF(BU4089=0,"-",CA4089/BU4089*100)</f>
        <v>75.896789911402323</v>
      </c>
    </row>
    <row r="4090" spans="1:80" x14ac:dyDescent="0.25">
      <c r="A4090" s="134"/>
      <c r="B4090" s="134"/>
      <c r="C4090" s="134"/>
      <c r="D4090" s="136"/>
      <c r="E4090" s="136"/>
      <c r="F4090" s="136"/>
      <c r="G4090" s="138"/>
      <c r="H4090" s="18" t="s">
        <v>86</v>
      </c>
      <c r="I4090" s="17">
        <f>SUM(I4089)</f>
        <v>1773171</v>
      </c>
      <c r="J4090" s="17">
        <f t="shared" si="10749"/>
        <v>1822079</v>
      </c>
      <c r="K4090" s="17">
        <f t="shared" ref="K4090" si="10762">SUM(K4089)</f>
        <v>1811079</v>
      </c>
      <c r="L4090" s="17">
        <f t="shared" si="10751"/>
        <v>11000</v>
      </c>
      <c r="M4090" s="17">
        <f t="shared" ref="M4090:Q4090" si="10763">SUM(M4089)</f>
        <v>5000</v>
      </c>
      <c r="N4090" s="17">
        <f t="shared" si="10763"/>
        <v>0</v>
      </c>
      <c r="O4090" s="17">
        <f t="shared" si="10763"/>
        <v>6000</v>
      </c>
      <c r="P4090" s="17">
        <f t="shared" si="10763"/>
        <v>0</v>
      </c>
      <c r="Q4090" s="17">
        <f t="shared" si="10763"/>
        <v>0</v>
      </c>
      <c r="R4090" s="17">
        <f t="shared" ref="R4090:AG4090" si="10764">SUM(R4089)</f>
        <v>5000</v>
      </c>
      <c r="S4090" s="17">
        <f t="shared" si="10764"/>
        <v>0</v>
      </c>
      <c r="T4090" s="17">
        <f t="shared" si="10764"/>
        <v>0</v>
      </c>
      <c r="U4090" s="17">
        <f t="shared" si="10764"/>
        <v>0</v>
      </c>
      <c r="V4090" s="17">
        <f t="shared" si="10764"/>
        <v>0</v>
      </c>
      <c r="W4090" s="17">
        <f t="shared" si="10764"/>
        <v>0</v>
      </c>
      <c r="X4090" s="17">
        <f t="shared" ref="X4090" si="10765">SUM(X4089)</f>
        <v>5000</v>
      </c>
      <c r="Y4090" s="17">
        <f t="shared" si="10764"/>
        <v>0</v>
      </c>
      <c r="Z4090" s="17">
        <f t="shared" si="10764"/>
        <v>0</v>
      </c>
      <c r="AA4090" s="17">
        <f t="shared" si="10764"/>
        <v>0</v>
      </c>
      <c r="AB4090" s="17">
        <f t="shared" si="10764"/>
        <v>0</v>
      </c>
      <c r="AC4090" s="17">
        <f t="shared" si="10764"/>
        <v>0</v>
      </c>
      <c r="AD4090" s="17">
        <f t="shared" si="10764"/>
        <v>0</v>
      </c>
      <c r="AE4090" s="17">
        <f t="shared" si="10764"/>
        <v>0</v>
      </c>
      <c r="AF4090" s="17">
        <f t="shared" si="10764"/>
        <v>0</v>
      </c>
      <c r="AG4090" s="17">
        <f t="shared" si="10764"/>
        <v>0</v>
      </c>
      <c r="AH4090" s="17">
        <v>0</v>
      </c>
      <c r="AI4090" s="17">
        <v>5000</v>
      </c>
      <c r="AJ4090" s="17">
        <f t="shared" ref="AJ4090:AY4090" si="10766">SUM(AJ4089)</f>
        <v>0</v>
      </c>
      <c r="AK4090" s="17">
        <f t="shared" si="10766"/>
        <v>0</v>
      </c>
      <c r="AL4090" s="17">
        <f t="shared" si="10766"/>
        <v>0</v>
      </c>
      <c r="AM4090" s="17">
        <f t="shared" si="10766"/>
        <v>180</v>
      </c>
      <c r="AN4090" s="17">
        <f t="shared" si="10766"/>
        <v>0</v>
      </c>
      <c r="AO4090" s="17">
        <f t="shared" si="10766"/>
        <v>0</v>
      </c>
      <c r="AP4090" s="17">
        <f t="shared" ref="AP4090" si="10767">SUM(AP4089)</f>
        <v>180</v>
      </c>
      <c r="AQ4090" s="17">
        <f t="shared" si="10766"/>
        <v>0</v>
      </c>
      <c r="AR4090" s="17">
        <f t="shared" si="10766"/>
        <v>0</v>
      </c>
      <c r="AS4090" s="17">
        <f t="shared" si="10766"/>
        <v>0</v>
      </c>
      <c r="AT4090" s="17">
        <f t="shared" si="10766"/>
        <v>180</v>
      </c>
      <c r="AU4090" s="17">
        <f t="shared" si="10766"/>
        <v>0</v>
      </c>
      <c r="AV4090" s="17">
        <f t="shared" si="10766"/>
        <v>0</v>
      </c>
      <c r="AW4090" s="17">
        <f t="shared" si="10766"/>
        <v>0</v>
      </c>
      <c r="AX4090" s="17">
        <f t="shared" si="10766"/>
        <v>0</v>
      </c>
      <c r="AY4090" s="17">
        <f t="shared" si="10766"/>
        <v>0</v>
      </c>
      <c r="AZ4090" s="17">
        <v>180</v>
      </c>
      <c r="BA4090" s="17">
        <v>0</v>
      </c>
      <c r="BB4090" s="17">
        <f t="shared" ref="BB4090:BQ4090" si="10768">SUM(BB4089)</f>
        <v>6000</v>
      </c>
      <c r="BC4090" s="17">
        <f t="shared" si="10768"/>
        <v>0</v>
      </c>
      <c r="BD4090" s="17">
        <f t="shared" si="10768"/>
        <v>0</v>
      </c>
      <c r="BE4090" s="17">
        <f t="shared" si="10768"/>
        <v>3993</v>
      </c>
      <c r="BF4090" s="17">
        <f t="shared" si="10768"/>
        <v>0</v>
      </c>
      <c r="BG4090" s="17">
        <f t="shared" si="10768"/>
        <v>0</v>
      </c>
      <c r="BH4090" s="17">
        <f t="shared" ref="BH4090" si="10769">SUM(BH4089)</f>
        <v>9993</v>
      </c>
      <c r="BI4090" s="17">
        <f t="shared" si="10768"/>
        <v>0</v>
      </c>
      <c r="BJ4090" s="17">
        <f t="shared" si="10768"/>
        <v>0</v>
      </c>
      <c r="BK4090" s="17">
        <f t="shared" si="10768"/>
        <v>0</v>
      </c>
      <c r="BL4090" s="17">
        <f t="shared" si="10768"/>
        <v>0</v>
      </c>
      <c r="BM4090" s="17">
        <f t="shared" si="10768"/>
        <v>3993</v>
      </c>
      <c r="BN4090" s="17">
        <f t="shared" si="10768"/>
        <v>0</v>
      </c>
      <c r="BO4090" s="17">
        <f t="shared" si="10768"/>
        <v>0</v>
      </c>
      <c r="BP4090" s="17">
        <f t="shared" si="10768"/>
        <v>0</v>
      </c>
      <c r="BQ4090" s="17">
        <f t="shared" si="10768"/>
        <v>0</v>
      </c>
      <c r="BR4090" s="17">
        <v>3993</v>
      </c>
      <c r="BS4090" s="17">
        <v>6000</v>
      </c>
      <c r="BT4090" s="17">
        <f t="shared" ref="BT4090:BW4090" si="10770">SUM(BT4089)</f>
        <v>1934197</v>
      </c>
      <c r="BU4090" s="17">
        <f t="shared" ref="BU4090:BV4090" si="10771">SUM(BU4089)</f>
        <v>1925897</v>
      </c>
      <c r="BV4090" s="17">
        <f t="shared" si="10771"/>
        <v>1004837</v>
      </c>
      <c r="BW4090" s="17">
        <f t="shared" si="10770"/>
        <v>456857</v>
      </c>
      <c r="BX4090" s="17">
        <f t="shared" ref="BX4090" si="10772">SUM(BX4089)</f>
        <v>153694</v>
      </c>
      <c r="BY4090" s="17">
        <f t="shared" ref="BY4090" si="10773">SUM(BY4089)</f>
        <v>149994</v>
      </c>
      <c r="BZ4090" s="17">
        <f t="shared" ref="BZ4090" si="10774">SUM(BZ4089)</f>
        <v>153169</v>
      </c>
      <c r="CA4090" s="17">
        <f>BV4090+BW4090</f>
        <v>1461694</v>
      </c>
      <c r="CB4090" s="125">
        <f>IF(BU4090=0,"-",CA4090/BU4090*100)</f>
        <v>75.896789911402323</v>
      </c>
    </row>
    <row r="4091" spans="1:80" x14ac:dyDescent="0.25">
      <c r="A4091" s="139"/>
      <c r="B4091" s="139"/>
      <c r="C4091" s="139"/>
      <c r="D4091" s="140"/>
      <c r="E4091" s="140"/>
      <c r="F4091" s="140"/>
      <c r="G4091" s="141"/>
      <c r="X4091">
        <f t="shared" si="10701"/>
        <v>0</v>
      </c>
      <c r="AH4091">
        <v>0</v>
      </c>
      <c r="AI4091">
        <v>0</v>
      </c>
      <c r="AP4091">
        <f t="shared" si="10702"/>
        <v>0</v>
      </c>
      <c r="AZ4091">
        <v>0</v>
      </c>
      <c r="BA4091">
        <v>0</v>
      </c>
      <c r="BH4091">
        <f t="shared" si="10703"/>
        <v>0</v>
      </c>
      <c r="BR4091">
        <v>0</v>
      </c>
      <c r="BS4091">
        <v>0</v>
      </c>
      <c r="BU4091">
        <v>0</v>
      </c>
      <c r="BV4091">
        <v>0</v>
      </c>
      <c r="BW4091">
        <f t="shared" si="10646"/>
        <v>0</v>
      </c>
      <c r="CA4091">
        <f>BV4091+BW4091</f>
        <v>0</v>
      </c>
      <c r="CB4091" s="126" t="str">
        <f>IF(BU4091=0,"-",CA4091/BU4091*100)</f>
        <v>-</v>
      </c>
    </row>
    <row r="4092" spans="1:80" ht="15.75" thickBot="1" x14ac:dyDescent="0.3">
      <c r="A4092" s="13" t="s">
        <v>1</v>
      </c>
      <c r="B4092" s="13" t="s">
        <v>1</v>
      </c>
      <c r="C4092" s="13" t="s">
        <v>1</v>
      </c>
      <c r="D4092" s="74" t="s">
        <v>1</v>
      </c>
      <c r="E4092" s="74" t="s">
        <v>1</v>
      </c>
      <c r="F4092" s="74" t="s">
        <v>1</v>
      </c>
      <c r="G4092" s="13" t="s">
        <v>1</v>
      </c>
      <c r="H4092" s="19" t="s">
        <v>1</v>
      </c>
      <c r="I4092" s="19" t="s">
        <v>1</v>
      </c>
      <c r="J4092" s="19"/>
      <c r="K4092" s="19" t="s">
        <v>1</v>
      </c>
      <c r="L4092" s="19"/>
      <c r="M4092" s="19" t="s">
        <v>1</v>
      </c>
      <c r="N4092" s="19" t="s">
        <v>1</v>
      </c>
      <c r="O4092" s="19" t="s">
        <v>1</v>
      </c>
      <c r="P4092" s="31"/>
      <c r="Q4092" s="19" t="s">
        <v>1</v>
      </c>
      <c r="R4092" s="19" t="s">
        <v>1</v>
      </c>
      <c r="S4092" s="19"/>
      <c r="T4092" s="19"/>
      <c r="U4092" s="19"/>
      <c r="V4092" s="19"/>
      <c r="W4092" s="19"/>
      <c r="X4092" s="19"/>
      <c r="Y4092" s="19"/>
      <c r="Z4092" s="19"/>
      <c r="AA4092" s="19"/>
      <c r="AB4092" s="19"/>
      <c r="AC4092" s="19"/>
      <c r="AD4092" s="19"/>
      <c r="AE4092" s="19"/>
      <c r="AF4092" s="19"/>
      <c r="AG4092" s="19"/>
      <c r="AH4092" s="19">
        <v>0</v>
      </c>
      <c r="AI4092" s="19">
        <v>0</v>
      </c>
      <c r="AJ4092" s="19" t="s">
        <v>1</v>
      </c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>
        <v>0</v>
      </c>
      <c r="BA4092" s="19">
        <v>0</v>
      </c>
      <c r="BB4092" s="19" t="s">
        <v>1</v>
      </c>
      <c r="BC4092" s="19"/>
      <c r="BD4092" s="19"/>
      <c r="BE4092" s="19"/>
      <c r="BF4092" s="19"/>
      <c r="BG4092" s="19"/>
      <c r="BH4092" s="19"/>
      <c r="BI4092" s="19"/>
      <c r="BJ4092" s="19"/>
      <c r="BK4092" s="19"/>
      <c r="BL4092" s="19"/>
      <c r="BM4092" s="19"/>
      <c r="BN4092" s="19"/>
      <c r="BO4092" s="19"/>
      <c r="BP4092" s="19"/>
      <c r="BQ4092" s="19"/>
      <c r="BR4092" s="19">
        <v>0</v>
      </c>
      <c r="BS4092" s="19">
        <v>0</v>
      </c>
      <c r="BT4092" s="19"/>
      <c r="BU4092" s="19"/>
      <c r="BV4092" s="19"/>
      <c r="BW4092" s="19">
        <f t="shared" si="10646"/>
        <v>0</v>
      </c>
      <c r="BX4092" s="19"/>
      <c r="BY4092" s="19"/>
      <c r="BZ4092" s="19"/>
      <c r="CA4092" s="19">
        <f>BV4092+BW4092</f>
        <v>0</v>
      </c>
      <c r="CB4092" s="127"/>
    </row>
    <row r="4093" spans="1:80" ht="69.75" customHeight="1" thickBot="1" x14ac:dyDescent="0.3">
      <c r="A4093" s="5" t="s">
        <v>4</v>
      </c>
      <c r="B4093" s="5" t="s">
        <v>5</v>
      </c>
      <c r="C4093" s="5" t="s">
        <v>6</v>
      </c>
      <c r="D4093" s="80" t="s">
        <v>1</v>
      </c>
      <c r="E4093" s="88" t="s">
        <v>7</v>
      </c>
      <c r="F4093" s="88" t="s">
        <v>8</v>
      </c>
      <c r="G4093" s="5" t="s">
        <v>9</v>
      </c>
      <c r="H4093" s="5" t="s">
        <v>10</v>
      </c>
      <c r="I4093" s="5" t="s">
        <v>11</v>
      </c>
      <c r="J4093" s="5" t="s">
        <v>1809</v>
      </c>
      <c r="K4093" s="5" t="s">
        <v>12</v>
      </c>
      <c r="L4093" s="5" t="s">
        <v>13</v>
      </c>
      <c r="M4093" s="5" t="s">
        <v>14</v>
      </c>
      <c r="N4093" s="5" t="s">
        <v>15</v>
      </c>
      <c r="O4093" s="5" t="s">
        <v>16</v>
      </c>
      <c r="P4093" s="5" t="s">
        <v>17</v>
      </c>
      <c r="Q4093" s="5" t="s">
        <v>18</v>
      </c>
      <c r="R4093" s="71" t="s">
        <v>14</v>
      </c>
      <c r="S4093" s="71" t="s">
        <v>1843</v>
      </c>
      <c r="T4093" s="71" t="s">
        <v>1797</v>
      </c>
      <c r="U4093" s="71" t="s">
        <v>1832</v>
      </c>
      <c r="V4093" s="71" t="s">
        <v>1833</v>
      </c>
      <c r="W4093" s="71" t="s">
        <v>1834</v>
      </c>
      <c r="X4093" s="71" t="s">
        <v>1847</v>
      </c>
      <c r="Y4093" s="71" t="s">
        <v>1844</v>
      </c>
      <c r="Z4093" s="71" t="s">
        <v>1835</v>
      </c>
      <c r="AA4093" s="71" t="s">
        <v>1836</v>
      </c>
      <c r="AB4093" s="71" t="s">
        <v>1837</v>
      </c>
      <c r="AC4093" s="71" t="s">
        <v>1838</v>
      </c>
      <c r="AD4093" s="71" t="s">
        <v>1839</v>
      </c>
      <c r="AE4093" s="71" t="s">
        <v>1840</v>
      </c>
      <c r="AF4093" s="71" t="s">
        <v>1845</v>
      </c>
      <c r="AG4093" s="71" t="s">
        <v>1846</v>
      </c>
      <c r="AH4093" s="71" t="s">
        <v>1841</v>
      </c>
      <c r="AI4093" s="71" t="s">
        <v>1842</v>
      </c>
      <c r="AJ4093" s="72" t="s">
        <v>15</v>
      </c>
      <c r="AK4093" s="72" t="s">
        <v>1843</v>
      </c>
      <c r="AL4093" s="72" t="s">
        <v>1797</v>
      </c>
      <c r="AM4093" s="72" t="s">
        <v>1832</v>
      </c>
      <c r="AN4093" s="72" t="s">
        <v>1833</v>
      </c>
      <c r="AO4093" s="72" t="s">
        <v>1834</v>
      </c>
      <c r="AP4093" s="72" t="s">
        <v>1848</v>
      </c>
      <c r="AQ4093" s="72" t="s">
        <v>1844</v>
      </c>
      <c r="AR4093" s="72" t="s">
        <v>1835</v>
      </c>
      <c r="AS4093" s="72" t="s">
        <v>1836</v>
      </c>
      <c r="AT4093" s="72" t="s">
        <v>1837</v>
      </c>
      <c r="AU4093" s="72" t="s">
        <v>1838</v>
      </c>
      <c r="AV4093" s="72" t="s">
        <v>1839</v>
      </c>
      <c r="AW4093" s="72" t="s">
        <v>1840</v>
      </c>
      <c r="AX4093" s="72" t="s">
        <v>1845</v>
      </c>
      <c r="AY4093" s="72" t="s">
        <v>1846</v>
      </c>
      <c r="AZ4093" s="72" t="s">
        <v>1841</v>
      </c>
      <c r="BA4093" s="72" t="s">
        <v>1842</v>
      </c>
      <c r="BB4093" s="73" t="s">
        <v>16</v>
      </c>
      <c r="BC4093" s="73" t="s">
        <v>1843</v>
      </c>
      <c r="BD4093" s="73" t="s">
        <v>1797</v>
      </c>
      <c r="BE4093" s="73" t="s">
        <v>1832</v>
      </c>
      <c r="BF4093" s="73" t="s">
        <v>1833</v>
      </c>
      <c r="BG4093" s="73" t="s">
        <v>1834</v>
      </c>
      <c r="BH4093" s="73" t="s">
        <v>1849</v>
      </c>
      <c r="BI4093" s="73" t="s">
        <v>1844</v>
      </c>
      <c r="BJ4093" s="73" t="s">
        <v>1835</v>
      </c>
      <c r="BK4093" s="73" t="s">
        <v>1836</v>
      </c>
      <c r="BL4093" s="73" t="s">
        <v>1837</v>
      </c>
      <c r="BM4093" s="73" t="s">
        <v>1838</v>
      </c>
      <c r="BN4093" s="73" t="s">
        <v>1839</v>
      </c>
      <c r="BO4093" s="73" t="s">
        <v>1840</v>
      </c>
      <c r="BP4093" s="73" t="s">
        <v>1845</v>
      </c>
      <c r="BQ4093" s="73" t="s">
        <v>1846</v>
      </c>
      <c r="BR4093" s="73" t="s">
        <v>1841</v>
      </c>
      <c r="BS4093" s="73" t="s">
        <v>1842</v>
      </c>
      <c r="BT4093" s="5" t="s">
        <v>1911</v>
      </c>
      <c r="BU4093" s="5" t="s">
        <v>1942</v>
      </c>
      <c r="BV4093" s="5" t="s">
        <v>1943</v>
      </c>
      <c r="BW4093" s="5" t="s">
        <v>1944</v>
      </c>
      <c r="BX4093" s="5" t="s">
        <v>1945</v>
      </c>
      <c r="BY4093" s="5" t="s">
        <v>1946</v>
      </c>
      <c r="BZ4093" s="5" t="s">
        <v>1947</v>
      </c>
      <c r="CA4093" s="5" t="s">
        <v>1948</v>
      </c>
      <c r="CB4093" s="120" t="s">
        <v>1916</v>
      </c>
    </row>
    <row r="4094" spans="1:80" x14ac:dyDescent="0.25">
      <c r="A4094" s="6" t="s">
        <v>1</v>
      </c>
      <c r="B4094" s="6" t="s">
        <v>1</v>
      </c>
      <c r="C4094" s="6" t="s">
        <v>1</v>
      </c>
      <c r="D4094" s="81" t="s">
        <v>1</v>
      </c>
      <c r="E4094" s="81" t="s">
        <v>1</v>
      </c>
      <c r="F4094" s="94" t="s">
        <v>1</v>
      </c>
      <c r="G4094" s="7" t="s">
        <v>1</v>
      </c>
      <c r="H4094" s="8" t="s">
        <v>1</v>
      </c>
      <c r="I4094" s="9" t="s">
        <v>19</v>
      </c>
      <c r="J4094" s="9">
        <v>1</v>
      </c>
      <c r="K4094" s="9" t="s">
        <v>20</v>
      </c>
      <c r="L4094" s="9" t="s">
        <v>21</v>
      </c>
      <c r="M4094" s="9" t="s">
        <v>22</v>
      </c>
      <c r="N4094" s="9" t="s">
        <v>23</v>
      </c>
      <c r="O4094" s="9" t="s">
        <v>24</v>
      </c>
      <c r="P4094" s="9" t="s">
        <v>25</v>
      </c>
      <c r="Q4094" s="9" t="s">
        <v>26</v>
      </c>
      <c r="R4094" s="9">
        <v>1</v>
      </c>
      <c r="S4094" s="9">
        <v>2</v>
      </c>
      <c r="T4094" s="9">
        <v>3</v>
      </c>
      <c r="U4094" s="9">
        <v>4</v>
      </c>
      <c r="V4094" s="9">
        <v>5</v>
      </c>
      <c r="W4094" s="9">
        <v>6</v>
      </c>
      <c r="X4094" s="9">
        <v>7</v>
      </c>
      <c r="Y4094" s="9">
        <v>8</v>
      </c>
      <c r="Z4094" s="9">
        <v>9</v>
      </c>
      <c r="AA4094" s="9">
        <v>10</v>
      </c>
      <c r="AB4094" s="9">
        <v>11</v>
      </c>
      <c r="AC4094" s="9">
        <v>12</v>
      </c>
      <c r="AD4094" s="9">
        <v>13</v>
      </c>
      <c r="AE4094" s="9">
        <v>14</v>
      </c>
      <c r="AF4094" s="9">
        <v>15</v>
      </c>
      <c r="AG4094" s="9">
        <v>16</v>
      </c>
      <c r="AH4094" s="9">
        <v>20</v>
      </c>
      <c r="AI4094" s="9">
        <v>21</v>
      </c>
      <c r="AJ4094" s="9">
        <v>1</v>
      </c>
      <c r="AK4094" s="9">
        <v>2</v>
      </c>
      <c r="AL4094" s="9">
        <v>3</v>
      </c>
      <c r="AM4094" s="9">
        <v>4</v>
      </c>
      <c r="AN4094" s="9">
        <v>5</v>
      </c>
      <c r="AO4094" s="9">
        <v>6</v>
      </c>
      <c r="AP4094" s="9">
        <v>7</v>
      </c>
      <c r="AQ4094" s="9">
        <v>8</v>
      </c>
      <c r="AR4094" s="9">
        <v>9</v>
      </c>
      <c r="AS4094" s="9">
        <v>10</v>
      </c>
      <c r="AT4094" s="9">
        <v>11</v>
      </c>
      <c r="AU4094" s="9">
        <v>12</v>
      </c>
      <c r="AV4094" s="9">
        <v>13</v>
      </c>
      <c r="AW4094" s="9">
        <v>14</v>
      </c>
      <c r="AX4094" s="9">
        <v>15</v>
      </c>
      <c r="AY4094" s="9">
        <v>16</v>
      </c>
      <c r="AZ4094" s="9">
        <v>20</v>
      </c>
      <c r="BA4094" s="9">
        <v>21</v>
      </c>
      <c r="BB4094" s="9">
        <v>1</v>
      </c>
      <c r="BC4094" s="9">
        <v>2</v>
      </c>
      <c r="BD4094" s="9">
        <v>3</v>
      </c>
      <c r="BE4094" s="9">
        <v>4</v>
      </c>
      <c r="BF4094" s="9">
        <v>5</v>
      </c>
      <c r="BG4094" s="9">
        <v>6</v>
      </c>
      <c r="BH4094" s="9">
        <v>7</v>
      </c>
      <c r="BI4094" s="9">
        <v>8</v>
      </c>
      <c r="BJ4094" s="9">
        <v>9</v>
      </c>
      <c r="BK4094" s="9">
        <v>10</v>
      </c>
      <c r="BL4094" s="9">
        <v>11</v>
      </c>
      <c r="BM4094" s="9">
        <v>12</v>
      </c>
      <c r="BN4094" s="9">
        <v>13</v>
      </c>
      <c r="BO4094" s="9">
        <v>14</v>
      </c>
      <c r="BP4094" s="9">
        <v>15</v>
      </c>
      <c r="BQ4094" s="9">
        <v>16</v>
      </c>
      <c r="BR4094" s="9">
        <v>20</v>
      </c>
      <c r="BS4094" s="9">
        <v>21</v>
      </c>
      <c r="BT4094" s="9">
        <v>1</v>
      </c>
      <c r="BU4094" s="9">
        <v>2</v>
      </c>
      <c r="BV4094" s="9">
        <v>3</v>
      </c>
      <c r="BW4094" s="9" t="s">
        <v>1798</v>
      </c>
      <c r="BX4094" s="9">
        <v>5</v>
      </c>
      <c r="BY4094" s="9">
        <v>6</v>
      </c>
      <c r="BZ4094" s="9">
        <v>7</v>
      </c>
      <c r="CA4094" s="9" t="s">
        <v>1917</v>
      </c>
      <c r="CB4094" s="121">
        <v>9</v>
      </c>
    </row>
    <row r="4095" spans="1:80" x14ac:dyDescent="0.25">
      <c r="A4095" s="1" t="s">
        <v>928</v>
      </c>
      <c r="B4095" s="1" t="s">
        <v>88</v>
      </c>
      <c r="C4095" s="4" t="s">
        <v>1674</v>
      </c>
      <c r="D4095" s="79" t="s">
        <v>1675</v>
      </c>
      <c r="E4095" s="78" t="s">
        <v>1</v>
      </c>
      <c r="F4095" s="78" t="s">
        <v>1</v>
      </c>
      <c r="G4095" s="2" t="s">
        <v>1</v>
      </c>
      <c r="H4095" s="2" t="s">
        <v>1676</v>
      </c>
      <c r="I4095" s="3" t="s">
        <v>1</v>
      </c>
      <c r="J4095" s="3">
        <f t="shared" ref="J4095:J4126" si="10775">SUM(K4095,L4095,P4095,Q4095)</f>
        <v>0</v>
      </c>
      <c r="K4095" s="3" t="s">
        <v>1</v>
      </c>
      <c r="L4095" s="3"/>
      <c r="M4095" s="3" t="s">
        <v>1</v>
      </c>
      <c r="N4095" s="3" t="s">
        <v>1</v>
      </c>
      <c r="O4095" s="3" t="s">
        <v>1</v>
      </c>
      <c r="P4095" s="26"/>
      <c r="Q4095" s="3" t="s">
        <v>1</v>
      </c>
      <c r="R4095" s="3" t="s">
        <v>1</v>
      </c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>
        <v>0</v>
      </c>
      <c r="AI4095" s="3">
        <v>0</v>
      </c>
      <c r="AJ4095" s="3" t="s">
        <v>1</v>
      </c>
      <c r="AK4095" s="3"/>
      <c r="AL4095" s="3"/>
      <c r="AM4095" s="3"/>
      <c r="AN4095" s="3"/>
      <c r="AO4095" s="3"/>
      <c r="AP4095" s="3"/>
      <c r="AQ4095" s="3"/>
      <c r="AR4095" s="3"/>
      <c r="AS4095" s="3"/>
      <c r="AT4095" s="3"/>
      <c r="AU4095" s="3"/>
      <c r="AV4095" s="3"/>
      <c r="AW4095" s="3"/>
      <c r="AX4095" s="3"/>
      <c r="AY4095" s="3"/>
      <c r="AZ4095" s="3">
        <v>0</v>
      </c>
      <c r="BA4095" s="3">
        <v>0</v>
      </c>
      <c r="BB4095" s="3" t="s">
        <v>1</v>
      </c>
      <c r="BC4095" s="3"/>
      <c r="BD4095" s="3"/>
      <c r="BE4095" s="3"/>
      <c r="BF4095" s="3"/>
      <c r="BG4095" s="3"/>
      <c r="BH4095" s="3"/>
      <c r="BI4095" s="3"/>
      <c r="BJ4095" s="3"/>
      <c r="BK4095" s="3"/>
      <c r="BL4095" s="3"/>
      <c r="BM4095" s="3"/>
      <c r="BN4095" s="3"/>
      <c r="BO4095" s="3"/>
      <c r="BP4095" s="3"/>
      <c r="BQ4095" s="3"/>
      <c r="BR4095" s="3">
        <v>0</v>
      </c>
      <c r="BS4095" s="3">
        <v>0</v>
      </c>
      <c r="BT4095" s="3">
        <v>0</v>
      </c>
      <c r="BU4095" s="3"/>
      <c r="BV4095" s="3"/>
      <c r="BW4095" s="3">
        <f t="shared" si="10646"/>
        <v>0</v>
      </c>
      <c r="BX4095" s="3"/>
      <c r="BY4095" s="3"/>
      <c r="BZ4095" s="3"/>
      <c r="CA4095" s="3">
        <f t="shared" ref="CA4095:CA4126" si="10776">BV4095+BW4095</f>
        <v>0</v>
      </c>
      <c r="CB4095" s="122"/>
    </row>
    <row r="4096" spans="1:80" ht="33.75" x14ac:dyDescent="0.25">
      <c r="A4096" s="1" t="s">
        <v>1</v>
      </c>
      <c r="B4096" s="1" t="s">
        <v>1</v>
      </c>
      <c r="C4096" s="1" t="s">
        <v>1</v>
      </c>
      <c r="D4096" s="78" t="s">
        <v>1</v>
      </c>
      <c r="E4096" s="78" t="s">
        <v>1</v>
      </c>
      <c r="F4096" s="78" t="s">
        <v>1</v>
      </c>
      <c r="G4096" s="2" t="s">
        <v>1</v>
      </c>
      <c r="H4096" s="10" t="s">
        <v>30</v>
      </c>
      <c r="I4096" s="11">
        <f>SUM(I4097,I4105,I4107)</f>
        <v>1570132</v>
      </c>
      <c r="J4096" s="11">
        <f t="shared" si="10775"/>
        <v>1482329</v>
      </c>
      <c r="K4096" s="11">
        <f t="shared" ref="K4096" si="10777">SUM(K4097,K4105,K4107)</f>
        <v>1477829</v>
      </c>
      <c r="L4096" s="11">
        <f t="shared" ref="L4096:L4125" si="10778">SUM(M4096:O4096)</f>
        <v>4500</v>
      </c>
      <c r="M4096" s="11">
        <f t="shared" ref="M4096:Q4096" si="10779">SUM(M4097,M4105,M4107)</f>
        <v>1500</v>
      </c>
      <c r="N4096" s="11">
        <f t="shared" si="10779"/>
        <v>0</v>
      </c>
      <c r="O4096" s="11">
        <f t="shared" si="10779"/>
        <v>3000</v>
      </c>
      <c r="P4096" s="11">
        <f t="shared" si="10779"/>
        <v>0</v>
      </c>
      <c r="Q4096" s="11">
        <f t="shared" si="10779"/>
        <v>0</v>
      </c>
      <c r="R4096" s="11">
        <f t="shared" ref="R4096:AG4096" si="10780">SUM(R4097,R4105,R4107)</f>
        <v>1500</v>
      </c>
      <c r="S4096" s="11">
        <f t="shared" si="10780"/>
        <v>0</v>
      </c>
      <c r="T4096" s="11">
        <f t="shared" si="10780"/>
        <v>0</v>
      </c>
      <c r="U4096" s="11">
        <f t="shared" si="10780"/>
        <v>0</v>
      </c>
      <c r="V4096" s="11">
        <f t="shared" si="10780"/>
        <v>0</v>
      </c>
      <c r="W4096" s="11">
        <f t="shared" si="10780"/>
        <v>0</v>
      </c>
      <c r="X4096" s="11">
        <f t="shared" ref="X4096" si="10781">SUM(X4097,X4105,X4107)</f>
        <v>1500</v>
      </c>
      <c r="Y4096" s="11">
        <f t="shared" si="10780"/>
        <v>0</v>
      </c>
      <c r="Z4096" s="11">
        <f t="shared" si="10780"/>
        <v>220</v>
      </c>
      <c r="AA4096" s="11">
        <f t="shared" si="10780"/>
        <v>0</v>
      </c>
      <c r="AB4096" s="11">
        <f t="shared" si="10780"/>
        <v>0</v>
      </c>
      <c r="AC4096" s="11">
        <f t="shared" si="10780"/>
        <v>0</v>
      </c>
      <c r="AD4096" s="11">
        <f t="shared" si="10780"/>
        <v>220</v>
      </c>
      <c r="AE4096" s="11">
        <f t="shared" si="10780"/>
        <v>0</v>
      </c>
      <c r="AF4096" s="11">
        <f t="shared" si="10780"/>
        <v>210</v>
      </c>
      <c r="AG4096" s="11">
        <f t="shared" si="10780"/>
        <v>0</v>
      </c>
      <c r="AH4096" s="11">
        <v>650</v>
      </c>
      <c r="AI4096" s="11">
        <v>850</v>
      </c>
      <c r="AJ4096" s="11">
        <f t="shared" ref="AJ4096:AY4096" si="10782">SUM(AJ4097,AJ4105,AJ4107)</f>
        <v>0</v>
      </c>
      <c r="AK4096" s="11">
        <f t="shared" si="10782"/>
        <v>0</v>
      </c>
      <c r="AL4096" s="11">
        <f t="shared" si="10782"/>
        <v>0</v>
      </c>
      <c r="AM4096" s="11">
        <f t="shared" si="10782"/>
        <v>0</v>
      </c>
      <c r="AN4096" s="11">
        <f t="shared" si="10782"/>
        <v>0</v>
      </c>
      <c r="AO4096" s="11">
        <f t="shared" si="10782"/>
        <v>0</v>
      </c>
      <c r="AP4096" s="11">
        <f t="shared" ref="AP4096" si="10783">SUM(AP4097,AP4105,AP4107)</f>
        <v>0</v>
      </c>
      <c r="AQ4096" s="11">
        <f t="shared" si="10782"/>
        <v>0</v>
      </c>
      <c r="AR4096" s="11">
        <f t="shared" si="10782"/>
        <v>0</v>
      </c>
      <c r="AS4096" s="11">
        <f t="shared" si="10782"/>
        <v>0</v>
      </c>
      <c r="AT4096" s="11">
        <f t="shared" si="10782"/>
        <v>0</v>
      </c>
      <c r="AU4096" s="11">
        <f t="shared" si="10782"/>
        <v>0</v>
      </c>
      <c r="AV4096" s="11">
        <f t="shared" si="10782"/>
        <v>0</v>
      </c>
      <c r="AW4096" s="11">
        <f t="shared" si="10782"/>
        <v>0</v>
      </c>
      <c r="AX4096" s="11">
        <f t="shared" si="10782"/>
        <v>0</v>
      </c>
      <c r="AY4096" s="11">
        <f t="shared" si="10782"/>
        <v>0</v>
      </c>
      <c r="AZ4096" s="11">
        <v>0</v>
      </c>
      <c r="BA4096" s="11">
        <v>0</v>
      </c>
      <c r="BB4096" s="11">
        <f t="shared" ref="BB4096:BQ4096" si="10784">SUM(BB4097,BB4105,BB4107)</f>
        <v>3000</v>
      </c>
      <c r="BC4096" s="11">
        <f t="shared" si="10784"/>
        <v>0</v>
      </c>
      <c r="BD4096" s="11">
        <f t="shared" si="10784"/>
        <v>0</v>
      </c>
      <c r="BE4096" s="11">
        <f t="shared" si="10784"/>
        <v>0</v>
      </c>
      <c r="BF4096" s="11">
        <f t="shared" si="10784"/>
        <v>0</v>
      </c>
      <c r="BG4096" s="11">
        <f t="shared" si="10784"/>
        <v>0</v>
      </c>
      <c r="BH4096" s="11">
        <f t="shared" ref="BH4096" si="10785">SUM(BH4097,BH4105,BH4107)</f>
        <v>3000</v>
      </c>
      <c r="BI4096" s="11">
        <f t="shared" si="10784"/>
        <v>0</v>
      </c>
      <c r="BJ4096" s="11">
        <f t="shared" si="10784"/>
        <v>0</v>
      </c>
      <c r="BK4096" s="11">
        <f t="shared" si="10784"/>
        <v>0</v>
      </c>
      <c r="BL4096" s="11">
        <f t="shared" si="10784"/>
        <v>0</v>
      </c>
      <c r="BM4096" s="11">
        <f t="shared" si="10784"/>
        <v>0</v>
      </c>
      <c r="BN4096" s="11">
        <f t="shared" si="10784"/>
        <v>0</v>
      </c>
      <c r="BO4096" s="11">
        <f t="shared" si="10784"/>
        <v>0</v>
      </c>
      <c r="BP4096" s="11">
        <f t="shared" si="10784"/>
        <v>0</v>
      </c>
      <c r="BQ4096" s="11">
        <f t="shared" si="10784"/>
        <v>0</v>
      </c>
      <c r="BR4096" s="11">
        <v>0</v>
      </c>
      <c r="BS4096" s="11">
        <v>3000</v>
      </c>
      <c r="BT4096" s="11">
        <f t="shared" ref="BT4096:BZ4096" si="10786">SUM(BT4097,BT4105,BT4107)</f>
        <v>1556721</v>
      </c>
      <c r="BU4096" s="11">
        <f t="shared" si="10786"/>
        <v>1549221</v>
      </c>
      <c r="BV4096" s="11">
        <f t="shared" si="10786"/>
        <v>900847</v>
      </c>
      <c r="BW4096" s="11">
        <f t="shared" si="10786"/>
        <v>382060</v>
      </c>
      <c r="BX4096" s="11">
        <f t="shared" si="10786"/>
        <v>121408</v>
      </c>
      <c r="BY4096" s="11">
        <f t="shared" si="10786"/>
        <v>124659</v>
      </c>
      <c r="BZ4096" s="11">
        <f t="shared" si="10786"/>
        <v>135993</v>
      </c>
      <c r="CA4096" s="11">
        <f t="shared" si="10776"/>
        <v>1282907</v>
      </c>
      <c r="CB4096" s="123">
        <f t="shared" ref="CB4096:CB4125" si="10787">IF(BU4096=0,"-",CA4096/BU4096*100)</f>
        <v>82.80981215720675</v>
      </c>
    </row>
    <row r="4097" spans="1:80" x14ac:dyDescent="0.25">
      <c r="A4097" s="4" t="s">
        <v>928</v>
      </c>
      <c r="B4097" s="4" t="s">
        <v>88</v>
      </c>
      <c r="C4097" s="4" t="s">
        <v>1674</v>
      </c>
      <c r="D4097" s="79" t="s">
        <v>1675</v>
      </c>
      <c r="E4097" s="78" t="s">
        <v>31</v>
      </c>
      <c r="F4097" s="78" t="s">
        <v>1</v>
      </c>
      <c r="G4097" s="2" t="s">
        <v>1</v>
      </c>
      <c r="H4097" s="2" t="s">
        <v>32</v>
      </c>
      <c r="I4097" s="12">
        <f>SUM(I4098,I4099)</f>
        <v>1344853</v>
      </c>
      <c r="J4097" s="12">
        <f t="shared" si="10775"/>
        <v>1253118</v>
      </c>
      <c r="K4097" s="12">
        <f t="shared" ref="K4097" si="10788">SUM(K4098,K4099)</f>
        <v>1253118</v>
      </c>
      <c r="L4097" s="12">
        <f t="shared" si="10778"/>
        <v>0</v>
      </c>
      <c r="M4097" s="12">
        <f t="shared" ref="M4097:Q4097" si="10789">SUM(M4098,M4099)</f>
        <v>0</v>
      </c>
      <c r="N4097" s="12">
        <f t="shared" si="10789"/>
        <v>0</v>
      </c>
      <c r="O4097" s="12">
        <f t="shared" si="10789"/>
        <v>0</v>
      </c>
      <c r="P4097" s="12">
        <f t="shared" si="10789"/>
        <v>0</v>
      </c>
      <c r="Q4097" s="12">
        <f t="shared" si="10789"/>
        <v>0</v>
      </c>
      <c r="R4097" s="12">
        <f t="shared" ref="R4097:AG4097" si="10790">SUM(R4098,R4099)</f>
        <v>0</v>
      </c>
      <c r="S4097" s="12">
        <f t="shared" si="10790"/>
        <v>0</v>
      </c>
      <c r="T4097" s="12">
        <f t="shared" si="10790"/>
        <v>0</v>
      </c>
      <c r="U4097" s="12">
        <f t="shared" si="10790"/>
        <v>0</v>
      </c>
      <c r="V4097" s="12">
        <f t="shared" si="10790"/>
        <v>0</v>
      </c>
      <c r="W4097" s="12">
        <f t="shared" si="10790"/>
        <v>0</v>
      </c>
      <c r="X4097" s="12">
        <f t="shared" ref="X4097" si="10791">SUM(X4098,X4099)</f>
        <v>0</v>
      </c>
      <c r="Y4097" s="12">
        <f t="shared" si="10790"/>
        <v>0</v>
      </c>
      <c r="Z4097" s="12">
        <f t="shared" si="10790"/>
        <v>0</v>
      </c>
      <c r="AA4097" s="12">
        <f t="shared" si="10790"/>
        <v>0</v>
      </c>
      <c r="AB4097" s="12">
        <f t="shared" si="10790"/>
        <v>0</v>
      </c>
      <c r="AC4097" s="12">
        <f t="shared" si="10790"/>
        <v>0</v>
      </c>
      <c r="AD4097" s="12">
        <f t="shared" si="10790"/>
        <v>0</v>
      </c>
      <c r="AE4097" s="12">
        <f t="shared" si="10790"/>
        <v>0</v>
      </c>
      <c r="AF4097" s="12">
        <f t="shared" si="10790"/>
        <v>0</v>
      </c>
      <c r="AG4097" s="12">
        <f t="shared" si="10790"/>
        <v>0</v>
      </c>
      <c r="AH4097" s="12">
        <v>0</v>
      </c>
      <c r="AI4097" s="12">
        <v>0</v>
      </c>
      <c r="AJ4097" s="12">
        <f t="shared" ref="AJ4097:AY4097" si="10792">SUM(AJ4098,AJ4099)</f>
        <v>0</v>
      </c>
      <c r="AK4097" s="12">
        <f t="shared" si="10792"/>
        <v>0</v>
      </c>
      <c r="AL4097" s="12">
        <f t="shared" si="10792"/>
        <v>0</v>
      </c>
      <c r="AM4097" s="12">
        <f t="shared" si="10792"/>
        <v>0</v>
      </c>
      <c r="AN4097" s="12">
        <f t="shared" si="10792"/>
        <v>0</v>
      </c>
      <c r="AO4097" s="12">
        <f t="shared" si="10792"/>
        <v>0</v>
      </c>
      <c r="AP4097" s="12">
        <f t="shared" ref="AP4097" si="10793">SUM(AP4098,AP4099)</f>
        <v>0</v>
      </c>
      <c r="AQ4097" s="12">
        <f t="shared" si="10792"/>
        <v>0</v>
      </c>
      <c r="AR4097" s="12">
        <f t="shared" si="10792"/>
        <v>0</v>
      </c>
      <c r="AS4097" s="12">
        <f t="shared" si="10792"/>
        <v>0</v>
      </c>
      <c r="AT4097" s="12">
        <f t="shared" si="10792"/>
        <v>0</v>
      </c>
      <c r="AU4097" s="12">
        <f t="shared" si="10792"/>
        <v>0</v>
      </c>
      <c r="AV4097" s="12">
        <f t="shared" si="10792"/>
        <v>0</v>
      </c>
      <c r="AW4097" s="12">
        <f t="shared" si="10792"/>
        <v>0</v>
      </c>
      <c r="AX4097" s="12">
        <f t="shared" si="10792"/>
        <v>0</v>
      </c>
      <c r="AY4097" s="12">
        <f t="shared" si="10792"/>
        <v>0</v>
      </c>
      <c r="AZ4097" s="12">
        <v>0</v>
      </c>
      <c r="BA4097" s="12">
        <v>0</v>
      </c>
      <c r="BB4097" s="12">
        <f t="shared" ref="BB4097:BQ4097" si="10794">SUM(BB4098,BB4099)</f>
        <v>0</v>
      </c>
      <c r="BC4097" s="12">
        <f t="shared" si="10794"/>
        <v>0</v>
      </c>
      <c r="BD4097" s="12">
        <f t="shared" si="10794"/>
        <v>0</v>
      </c>
      <c r="BE4097" s="12">
        <f t="shared" si="10794"/>
        <v>0</v>
      </c>
      <c r="BF4097" s="12">
        <f t="shared" si="10794"/>
        <v>0</v>
      </c>
      <c r="BG4097" s="12">
        <f t="shared" si="10794"/>
        <v>0</v>
      </c>
      <c r="BH4097" s="12">
        <f t="shared" ref="BH4097" si="10795">SUM(BH4098,BH4099)</f>
        <v>0</v>
      </c>
      <c r="BI4097" s="12">
        <f t="shared" si="10794"/>
        <v>0</v>
      </c>
      <c r="BJ4097" s="12">
        <f t="shared" si="10794"/>
        <v>0</v>
      </c>
      <c r="BK4097" s="12">
        <f t="shared" si="10794"/>
        <v>0</v>
      </c>
      <c r="BL4097" s="12">
        <f t="shared" si="10794"/>
        <v>0</v>
      </c>
      <c r="BM4097" s="12">
        <f t="shared" si="10794"/>
        <v>0</v>
      </c>
      <c r="BN4097" s="12">
        <f t="shared" si="10794"/>
        <v>0</v>
      </c>
      <c r="BO4097" s="12">
        <f t="shared" si="10794"/>
        <v>0</v>
      </c>
      <c r="BP4097" s="12">
        <f t="shared" si="10794"/>
        <v>0</v>
      </c>
      <c r="BQ4097" s="12">
        <f t="shared" si="10794"/>
        <v>0</v>
      </c>
      <c r="BR4097" s="12">
        <v>0</v>
      </c>
      <c r="BS4097" s="12">
        <v>0</v>
      </c>
      <c r="BT4097" s="12">
        <f t="shared" ref="BT4097:BZ4097" si="10796">SUM(BT4098,BT4099)</f>
        <v>1305809</v>
      </c>
      <c r="BU4097" s="12">
        <f t="shared" si="10796"/>
        <v>1302837</v>
      </c>
      <c r="BV4097" s="12">
        <f t="shared" si="10796"/>
        <v>767424</v>
      </c>
      <c r="BW4097" s="12">
        <f t="shared" si="10796"/>
        <v>329653</v>
      </c>
      <c r="BX4097" s="12">
        <f t="shared" si="10796"/>
        <v>107433</v>
      </c>
      <c r="BY4097" s="12">
        <f t="shared" si="10796"/>
        <v>109660</v>
      </c>
      <c r="BZ4097" s="12">
        <f t="shared" si="10796"/>
        <v>112560</v>
      </c>
      <c r="CA4097" s="12">
        <f t="shared" si="10776"/>
        <v>1097077</v>
      </c>
      <c r="CB4097" s="124">
        <f t="shared" si="10787"/>
        <v>84.206773372263754</v>
      </c>
    </row>
    <row r="4098" spans="1:80" x14ac:dyDescent="0.25">
      <c r="A4098" s="4" t="s">
        <v>928</v>
      </c>
      <c r="B4098" s="4" t="s">
        <v>88</v>
      </c>
      <c r="C4098" s="4" t="s">
        <v>1674</v>
      </c>
      <c r="D4098" s="79" t="s">
        <v>1675</v>
      </c>
      <c r="E4098" s="89">
        <v>6111</v>
      </c>
      <c r="F4098" s="79"/>
      <c r="G4098" s="75" t="s">
        <v>1906</v>
      </c>
      <c r="H4098" s="13" t="s">
        <v>33</v>
      </c>
      <c r="I4098" s="14">
        <v>1140753</v>
      </c>
      <c r="J4098" s="14">
        <f t="shared" si="10775"/>
        <v>1053818</v>
      </c>
      <c r="K4098" s="14">
        <v>1053818</v>
      </c>
      <c r="L4098" s="14">
        <f t="shared" si="10778"/>
        <v>0</v>
      </c>
      <c r="M4098" s="14">
        <v>0</v>
      </c>
      <c r="N4098" s="14">
        <v>0</v>
      </c>
      <c r="O4098" s="14">
        <v>0</v>
      </c>
      <c r="P4098" s="14">
        <v>0</v>
      </c>
      <c r="Q4098" s="14">
        <v>0</v>
      </c>
      <c r="R4098" s="14">
        <v>0</v>
      </c>
      <c r="S4098" s="14"/>
      <c r="T4098" s="14"/>
      <c r="U4098" s="14"/>
      <c r="V4098" s="14"/>
      <c r="W4098" s="14"/>
      <c r="X4098" s="14">
        <f t="shared" si="10701"/>
        <v>0</v>
      </c>
      <c r="Y4098" s="14"/>
      <c r="Z4098" s="14"/>
      <c r="AA4098" s="14"/>
      <c r="AB4098" s="14"/>
      <c r="AC4098" s="14"/>
      <c r="AD4098" s="14"/>
      <c r="AE4098" s="14"/>
      <c r="AF4098" s="14"/>
      <c r="AG4098" s="14"/>
      <c r="AH4098" s="14">
        <v>0</v>
      </c>
      <c r="AI4098" s="14">
        <v>0</v>
      </c>
      <c r="AJ4098" s="14">
        <v>0</v>
      </c>
      <c r="AK4098" s="14"/>
      <c r="AL4098" s="14"/>
      <c r="AM4098" s="14"/>
      <c r="AN4098" s="14"/>
      <c r="AO4098" s="14"/>
      <c r="AP4098" s="14">
        <f t="shared" si="10702"/>
        <v>0</v>
      </c>
      <c r="AQ4098" s="14"/>
      <c r="AR4098" s="14"/>
      <c r="AS4098" s="14"/>
      <c r="AT4098" s="14"/>
      <c r="AU4098" s="14"/>
      <c r="AV4098" s="14"/>
      <c r="AW4098" s="14"/>
      <c r="AX4098" s="14"/>
      <c r="AY4098" s="14"/>
      <c r="AZ4098" s="14">
        <v>0</v>
      </c>
      <c r="BA4098" s="14">
        <v>0</v>
      </c>
      <c r="BB4098" s="14">
        <v>0</v>
      </c>
      <c r="BC4098" s="14"/>
      <c r="BD4098" s="14"/>
      <c r="BE4098" s="14"/>
      <c r="BF4098" s="14"/>
      <c r="BG4098" s="14"/>
      <c r="BH4098" s="14">
        <f t="shared" si="10703"/>
        <v>0</v>
      </c>
      <c r="BI4098" s="14"/>
      <c r="BJ4098" s="14"/>
      <c r="BK4098" s="14"/>
      <c r="BL4098" s="14"/>
      <c r="BM4098" s="14"/>
      <c r="BN4098" s="14"/>
      <c r="BO4098" s="14"/>
      <c r="BP4098" s="14"/>
      <c r="BQ4098" s="14"/>
      <c r="BR4098" s="14">
        <v>0</v>
      </c>
      <c r="BS4098" s="14">
        <v>0</v>
      </c>
      <c r="BT4098" s="14">
        <v>1106509</v>
      </c>
      <c r="BU4098" s="14">
        <v>1106509</v>
      </c>
      <c r="BV4098" s="14">
        <v>658590</v>
      </c>
      <c r="BW4098" s="14">
        <f t="shared" si="10646"/>
        <v>305000</v>
      </c>
      <c r="BX4098" s="14">
        <v>105000</v>
      </c>
      <c r="BY4098" s="14">
        <v>100000</v>
      </c>
      <c r="BZ4098" s="14">
        <v>100000</v>
      </c>
      <c r="CA4098" s="14">
        <f t="shared" si="10776"/>
        <v>963590</v>
      </c>
      <c r="CB4098" s="122">
        <f t="shared" si="10787"/>
        <v>87.083792359574119</v>
      </c>
    </row>
    <row r="4099" spans="1:80" x14ac:dyDescent="0.25">
      <c r="A4099" s="1" t="s">
        <v>928</v>
      </c>
      <c r="B4099" s="1" t="s">
        <v>88</v>
      </c>
      <c r="C4099" s="1" t="s">
        <v>1674</v>
      </c>
      <c r="D4099" s="82" t="s">
        <v>1675</v>
      </c>
      <c r="E4099" s="82" t="s">
        <v>34</v>
      </c>
      <c r="F4099" s="79" t="s">
        <v>1</v>
      </c>
      <c r="G4099" s="13" t="s">
        <v>1</v>
      </c>
      <c r="H4099" s="2" t="s">
        <v>35</v>
      </c>
      <c r="I4099" s="12">
        <f>SUM(I4100:I4104)</f>
        <v>204100</v>
      </c>
      <c r="J4099" s="12">
        <f t="shared" si="10775"/>
        <v>199300</v>
      </c>
      <c r="K4099" s="12">
        <f t="shared" ref="K4099" si="10797">SUM(K4100:K4104)</f>
        <v>199300</v>
      </c>
      <c r="L4099" s="12">
        <f t="shared" si="10778"/>
        <v>0</v>
      </c>
      <c r="M4099" s="12">
        <f t="shared" ref="M4099:Q4099" si="10798">SUM(M4100:M4104)</f>
        <v>0</v>
      </c>
      <c r="N4099" s="12">
        <f t="shared" si="10798"/>
        <v>0</v>
      </c>
      <c r="O4099" s="12">
        <f t="shared" si="10798"/>
        <v>0</v>
      </c>
      <c r="P4099" s="12">
        <f t="shared" si="10798"/>
        <v>0</v>
      </c>
      <c r="Q4099" s="12">
        <f t="shared" si="10798"/>
        <v>0</v>
      </c>
      <c r="R4099" s="12">
        <f t="shared" ref="R4099:AG4099" si="10799">SUM(R4100:R4104)</f>
        <v>0</v>
      </c>
      <c r="S4099" s="12">
        <f t="shared" si="10799"/>
        <v>0</v>
      </c>
      <c r="T4099" s="12">
        <f t="shared" si="10799"/>
        <v>0</v>
      </c>
      <c r="U4099" s="12">
        <f t="shared" si="10799"/>
        <v>0</v>
      </c>
      <c r="V4099" s="12">
        <f t="shared" si="10799"/>
        <v>0</v>
      </c>
      <c r="W4099" s="12">
        <f t="shared" si="10799"/>
        <v>0</v>
      </c>
      <c r="X4099" s="12">
        <f t="shared" si="10799"/>
        <v>0</v>
      </c>
      <c r="Y4099" s="12">
        <f t="shared" si="10799"/>
        <v>0</v>
      </c>
      <c r="Z4099" s="12">
        <f t="shared" si="10799"/>
        <v>0</v>
      </c>
      <c r="AA4099" s="12">
        <f t="shared" si="10799"/>
        <v>0</v>
      </c>
      <c r="AB4099" s="12">
        <f t="shared" si="10799"/>
        <v>0</v>
      </c>
      <c r="AC4099" s="12">
        <f t="shared" si="10799"/>
        <v>0</v>
      </c>
      <c r="AD4099" s="12">
        <f t="shared" si="10799"/>
        <v>0</v>
      </c>
      <c r="AE4099" s="12">
        <f t="shared" si="10799"/>
        <v>0</v>
      </c>
      <c r="AF4099" s="12">
        <f t="shared" si="10799"/>
        <v>0</v>
      </c>
      <c r="AG4099" s="12">
        <f t="shared" si="10799"/>
        <v>0</v>
      </c>
      <c r="AH4099" s="12">
        <v>0</v>
      </c>
      <c r="AI4099" s="12">
        <v>0</v>
      </c>
      <c r="AJ4099" s="12">
        <f t="shared" ref="AJ4099:AY4099" si="10800">SUM(AJ4100:AJ4104)</f>
        <v>0</v>
      </c>
      <c r="AK4099" s="12">
        <f t="shared" si="10800"/>
        <v>0</v>
      </c>
      <c r="AL4099" s="12">
        <f t="shared" si="10800"/>
        <v>0</v>
      </c>
      <c r="AM4099" s="12">
        <f t="shared" si="10800"/>
        <v>0</v>
      </c>
      <c r="AN4099" s="12">
        <f t="shared" si="10800"/>
        <v>0</v>
      </c>
      <c r="AO4099" s="12">
        <f t="shared" si="10800"/>
        <v>0</v>
      </c>
      <c r="AP4099" s="12">
        <f t="shared" si="10800"/>
        <v>0</v>
      </c>
      <c r="AQ4099" s="12">
        <f t="shared" si="10800"/>
        <v>0</v>
      </c>
      <c r="AR4099" s="12">
        <f t="shared" si="10800"/>
        <v>0</v>
      </c>
      <c r="AS4099" s="12">
        <f t="shared" si="10800"/>
        <v>0</v>
      </c>
      <c r="AT4099" s="12">
        <f t="shared" si="10800"/>
        <v>0</v>
      </c>
      <c r="AU4099" s="12">
        <f t="shared" si="10800"/>
        <v>0</v>
      </c>
      <c r="AV4099" s="12">
        <f t="shared" si="10800"/>
        <v>0</v>
      </c>
      <c r="AW4099" s="12">
        <f t="shared" si="10800"/>
        <v>0</v>
      </c>
      <c r="AX4099" s="12">
        <f t="shared" si="10800"/>
        <v>0</v>
      </c>
      <c r="AY4099" s="12">
        <f t="shared" si="10800"/>
        <v>0</v>
      </c>
      <c r="AZ4099" s="12">
        <v>0</v>
      </c>
      <c r="BA4099" s="12">
        <v>0</v>
      </c>
      <c r="BB4099" s="12">
        <f t="shared" ref="BB4099:BQ4099" si="10801">SUM(BB4100:BB4104)</f>
        <v>0</v>
      </c>
      <c r="BC4099" s="12">
        <f t="shared" si="10801"/>
        <v>0</v>
      </c>
      <c r="BD4099" s="12">
        <f t="shared" si="10801"/>
        <v>0</v>
      </c>
      <c r="BE4099" s="12">
        <f t="shared" si="10801"/>
        <v>0</v>
      </c>
      <c r="BF4099" s="12">
        <f t="shared" si="10801"/>
        <v>0</v>
      </c>
      <c r="BG4099" s="12">
        <f t="shared" si="10801"/>
        <v>0</v>
      </c>
      <c r="BH4099" s="12">
        <f t="shared" si="10801"/>
        <v>0</v>
      </c>
      <c r="BI4099" s="12">
        <f t="shared" si="10801"/>
        <v>0</v>
      </c>
      <c r="BJ4099" s="12">
        <f t="shared" si="10801"/>
        <v>0</v>
      </c>
      <c r="BK4099" s="12">
        <f t="shared" si="10801"/>
        <v>0</v>
      </c>
      <c r="BL4099" s="12">
        <f t="shared" si="10801"/>
        <v>0</v>
      </c>
      <c r="BM4099" s="12">
        <f t="shared" si="10801"/>
        <v>0</v>
      </c>
      <c r="BN4099" s="12">
        <f t="shared" si="10801"/>
        <v>0</v>
      </c>
      <c r="BO4099" s="12">
        <f t="shared" si="10801"/>
        <v>0</v>
      </c>
      <c r="BP4099" s="12">
        <f t="shared" si="10801"/>
        <v>0</v>
      </c>
      <c r="BQ4099" s="12">
        <f t="shared" si="10801"/>
        <v>0</v>
      </c>
      <c r="BR4099" s="12">
        <v>0</v>
      </c>
      <c r="BS4099" s="12">
        <v>0</v>
      </c>
      <c r="BT4099" s="12">
        <f t="shared" ref="BT4099:BX4099" si="10802">SUM(BT4100:BT4104)</f>
        <v>199300</v>
      </c>
      <c r="BU4099" s="12">
        <f t="shared" si="10802"/>
        <v>196328</v>
      </c>
      <c r="BV4099" s="12">
        <f t="shared" si="10802"/>
        <v>108834</v>
      </c>
      <c r="BW4099" s="12">
        <f t="shared" si="10802"/>
        <v>24653</v>
      </c>
      <c r="BX4099" s="12">
        <f t="shared" si="10802"/>
        <v>2433</v>
      </c>
      <c r="BY4099" s="12">
        <f t="shared" ref="BY4099" si="10803">SUM(BY4100:BY4104)</f>
        <v>9660</v>
      </c>
      <c r="BZ4099" s="12">
        <f t="shared" ref="BZ4099" si="10804">SUM(BZ4100:BZ4104)</f>
        <v>12560</v>
      </c>
      <c r="CA4099" s="12">
        <f t="shared" si="10776"/>
        <v>133487</v>
      </c>
      <c r="CB4099" s="124">
        <f t="shared" si="10787"/>
        <v>67.991829998777547</v>
      </c>
    </row>
    <row r="4100" spans="1:80" x14ac:dyDescent="0.25">
      <c r="A4100" s="4" t="s">
        <v>928</v>
      </c>
      <c r="B4100" s="4" t="s">
        <v>88</v>
      </c>
      <c r="C4100" s="4" t="s">
        <v>1674</v>
      </c>
      <c r="D4100" s="79" t="s">
        <v>1675</v>
      </c>
      <c r="E4100" s="89">
        <v>6112</v>
      </c>
      <c r="F4100" s="79" t="s">
        <v>1677</v>
      </c>
      <c r="G4100" s="75" t="s">
        <v>1906</v>
      </c>
      <c r="H4100" s="13" t="s">
        <v>92</v>
      </c>
      <c r="I4100" s="14">
        <v>25700</v>
      </c>
      <c r="J4100" s="14">
        <f t="shared" si="10775"/>
        <v>26300</v>
      </c>
      <c r="K4100" s="14">
        <v>26300</v>
      </c>
      <c r="L4100" s="14">
        <f t="shared" si="10778"/>
        <v>0</v>
      </c>
      <c r="M4100" s="14">
        <v>0</v>
      </c>
      <c r="N4100" s="14">
        <v>0</v>
      </c>
      <c r="O4100" s="14">
        <v>0</v>
      </c>
      <c r="P4100" s="14">
        <v>0</v>
      </c>
      <c r="Q4100" s="14">
        <v>0</v>
      </c>
      <c r="R4100" s="14">
        <v>0</v>
      </c>
      <c r="S4100" s="14"/>
      <c r="T4100" s="14"/>
      <c r="U4100" s="14"/>
      <c r="V4100" s="14"/>
      <c r="W4100" s="14"/>
      <c r="X4100" s="14">
        <f t="shared" si="10701"/>
        <v>0</v>
      </c>
      <c r="Y4100" s="14"/>
      <c r="Z4100" s="14"/>
      <c r="AA4100" s="14"/>
      <c r="AB4100" s="14"/>
      <c r="AC4100" s="14"/>
      <c r="AD4100" s="14"/>
      <c r="AE4100" s="14"/>
      <c r="AF4100" s="14"/>
      <c r="AG4100" s="14"/>
      <c r="AH4100" s="14">
        <v>0</v>
      </c>
      <c r="AI4100" s="14">
        <v>0</v>
      </c>
      <c r="AJ4100" s="14">
        <v>0</v>
      </c>
      <c r="AK4100" s="14"/>
      <c r="AL4100" s="14"/>
      <c r="AM4100" s="14"/>
      <c r="AN4100" s="14"/>
      <c r="AO4100" s="14"/>
      <c r="AP4100" s="14">
        <f t="shared" si="10702"/>
        <v>0</v>
      </c>
      <c r="AQ4100" s="14"/>
      <c r="AR4100" s="14"/>
      <c r="AS4100" s="14"/>
      <c r="AT4100" s="14"/>
      <c r="AU4100" s="14"/>
      <c r="AV4100" s="14"/>
      <c r="AW4100" s="14"/>
      <c r="AX4100" s="14"/>
      <c r="AY4100" s="14"/>
      <c r="AZ4100" s="14">
        <v>0</v>
      </c>
      <c r="BA4100" s="14">
        <v>0</v>
      </c>
      <c r="BB4100" s="14">
        <v>0</v>
      </c>
      <c r="BC4100" s="14"/>
      <c r="BD4100" s="14"/>
      <c r="BE4100" s="14"/>
      <c r="BF4100" s="14"/>
      <c r="BG4100" s="14"/>
      <c r="BH4100" s="14">
        <f t="shared" si="10703"/>
        <v>0</v>
      </c>
      <c r="BI4100" s="14"/>
      <c r="BJ4100" s="14"/>
      <c r="BK4100" s="14"/>
      <c r="BL4100" s="14"/>
      <c r="BM4100" s="14"/>
      <c r="BN4100" s="14"/>
      <c r="BO4100" s="14"/>
      <c r="BP4100" s="14"/>
      <c r="BQ4100" s="14"/>
      <c r="BR4100" s="14">
        <v>0</v>
      </c>
      <c r="BS4100" s="14">
        <v>0</v>
      </c>
      <c r="BT4100" s="14">
        <v>26300</v>
      </c>
      <c r="BU4100" s="14">
        <v>26300</v>
      </c>
      <c r="BV4100" s="14">
        <v>12912</v>
      </c>
      <c r="BW4100" s="14">
        <f t="shared" si="10646"/>
        <v>4553</v>
      </c>
      <c r="BX4100" s="14">
        <v>433</v>
      </c>
      <c r="BY4100" s="14">
        <v>2060</v>
      </c>
      <c r="BZ4100" s="14">
        <v>2060</v>
      </c>
      <c r="CA4100" s="14">
        <f t="shared" si="10776"/>
        <v>17465</v>
      </c>
      <c r="CB4100" s="122">
        <f t="shared" si="10787"/>
        <v>66.406844106463879</v>
      </c>
    </row>
    <row r="4101" spans="1:80" x14ac:dyDescent="0.25">
      <c r="A4101" s="4" t="s">
        <v>928</v>
      </c>
      <c r="B4101" s="4" t="s">
        <v>88</v>
      </c>
      <c r="C4101" s="4" t="s">
        <v>1674</v>
      </c>
      <c r="D4101" s="79" t="s">
        <v>1675</v>
      </c>
      <c r="E4101" s="89">
        <v>6112</v>
      </c>
      <c r="F4101" s="79" t="s">
        <v>1678</v>
      </c>
      <c r="G4101" s="75" t="s">
        <v>1906</v>
      </c>
      <c r="H4101" s="13" t="s">
        <v>39</v>
      </c>
      <c r="I4101" s="14">
        <v>100000</v>
      </c>
      <c r="J4101" s="14">
        <f t="shared" si="10775"/>
        <v>110000</v>
      </c>
      <c r="K4101" s="14">
        <v>110000</v>
      </c>
      <c r="L4101" s="14">
        <f t="shared" si="10778"/>
        <v>0</v>
      </c>
      <c r="M4101" s="14">
        <v>0</v>
      </c>
      <c r="N4101" s="14">
        <v>0</v>
      </c>
      <c r="O4101" s="14">
        <v>0</v>
      </c>
      <c r="P4101" s="14">
        <v>0</v>
      </c>
      <c r="Q4101" s="14">
        <v>0</v>
      </c>
      <c r="R4101" s="14">
        <v>0</v>
      </c>
      <c r="S4101" s="14"/>
      <c r="T4101" s="14"/>
      <c r="U4101" s="14"/>
      <c r="V4101" s="14"/>
      <c r="W4101" s="14"/>
      <c r="X4101" s="14">
        <f t="shared" si="10701"/>
        <v>0</v>
      </c>
      <c r="Y4101" s="14"/>
      <c r="Z4101" s="14"/>
      <c r="AA4101" s="14"/>
      <c r="AB4101" s="14"/>
      <c r="AC4101" s="14"/>
      <c r="AD4101" s="14"/>
      <c r="AE4101" s="14"/>
      <c r="AF4101" s="14"/>
      <c r="AG4101" s="14"/>
      <c r="AH4101" s="14">
        <v>0</v>
      </c>
      <c r="AI4101" s="14">
        <v>0</v>
      </c>
      <c r="AJ4101" s="14">
        <v>0</v>
      </c>
      <c r="AK4101" s="14"/>
      <c r="AL4101" s="14"/>
      <c r="AM4101" s="14"/>
      <c r="AN4101" s="14"/>
      <c r="AO4101" s="14"/>
      <c r="AP4101" s="14">
        <f t="shared" si="10702"/>
        <v>0</v>
      </c>
      <c r="AQ4101" s="14"/>
      <c r="AR4101" s="14"/>
      <c r="AS4101" s="14"/>
      <c r="AT4101" s="14"/>
      <c r="AU4101" s="14"/>
      <c r="AV4101" s="14"/>
      <c r="AW4101" s="14"/>
      <c r="AX4101" s="14"/>
      <c r="AY4101" s="14"/>
      <c r="AZ4101" s="14">
        <v>0</v>
      </c>
      <c r="BA4101" s="14">
        <v>0</v>
      </c>
      <c r="BB4101" s="14">
        <v>0</v>
      </c>
      <c r="BC4101" s="14"/>
      <c r="BD4101" s="14"/>
      <c r="BE4101" s="14"/>
      <c r="BF4101" s="14"/>
      <c r="BG4101" s="14"/>
      <c r="BH4101" s="14">
        <f t="shared" si="10703"/>
        <v>0</v>
      </c>
      <c r="BI4101" s="14"/>
      <c r="BJ4101" s="14"/>
      <c r="BK4101" s="14"/>
      <c r="BL4101" s="14"/>
      <c r="BM4101" s="14"/>
      <c r="BN4101" s="14"/>
      <c r="BO4101" s="14"/>
      <c r="BP4101" s="14"/>
      <c r="BQ4101" s="14"/>
      <c r="BR4101" s="14">
        <v>0</v>
      </c>
      <c r="BS4101" s="14">
        <v>0</v>
      </c>
      <c r="BT4101" s="14">
        <v>110000</v>
      </c>
      <c r="BU4101" s="14">
        <v>110000</v>
      </c>
      <c r="BV4101" s="14">
        <v>59433</v>
      </c>
      <c r="BW4101" s="14">
        <f t="shared" si="10646"/>
        <v>20100</v>
      </c>
      <c r="BX4101" s="14">
        <v>2000</v>
      </c>
      <c r="BY4101" s="14">
        <v>7600</v>
      </c>
      <c r="BZ4101" s="14">
        <v>10500</v>
      </c>
      <c r="CA4101" s="14">
        <f t="shared" si="10776"/>
        <v>79533</v>
      </c>
      <c r="CB4101" s="122">
        <f t="shared" si="10787"/>
        <v>72.302727272727267</v>
      </c>
    </row>
    <row r="4102" spans="1:80" x14ac:dyDescent="0.25">
      <c r="A4102" s="4" t="s">
        <v>928</v>
      </c>
      <c r="B4102" s="4" t="s">
        <v>88</v>
      </c>
      <c r="C4102" s="4" t="s">
        <v>1674</v>
      </c>
      <c r="D4102" s="79" t="s">
        <v>1675</v>
      </c>
      <c r="E4102" s="89">
        <v>6112</v>
      </c>
      <c r="F4102" s="79" t="s">
        <v>1679</v>
      </c>
      <c r="G4102" s="75" t="s">
        <v>1906</v>
      </c>
      <c r="H4102" s="13" t="s">
        <v>41</v>
      </c>
      <c r="I4102" s="14">
        <v>29000</v>
      </c>
      <c r="J4102" s="14">
        <f t="shared" si="10775"/>
        <v>27000</v>
      </c>
      <c r="K4102" s="14">
        <v>27000</v>
      </c>
      <c r="L4102" s="14">
        <f t="shared" si="10778"/>
        <v>0</v>
      </c>
      <c r="M4102" s="14">
        <v>0</v>
      </c>
      <c r="N4102" s="14">
        <v>0</v>
      </c>
      <c r="O4102" s="14">
        <v>0</v>
      </c>
      <c r="P4102" s="14">
        <v>0</v>
      </c>
      <c r="Q4102" s="14">
        <v>0</v>
      </c>
      <c r="R4102" s="14">
        <v>0</v>
      </c>
      <c r="S4102" s="14"/>
      <c r="T4102" s="14"/>
      <c r="U4102" s="14"/>
      <c r="V4102" s="14"/>
      <c r="W4102" s="14"/>
      <c r="X4102" s="14">
        <f t="shared" si="10701"/>
        <v>0</v>
      </c>
      <c r="Y4102" s="14"/>
      <c r="Z4102" s="14"/>
      <c r="AA4102" s="14"/>
      <c r="AB4102" s="14"/>
      <c r="AC4102" s="14"/>
      <c r="AD4102" s="14"/>
      <c r="AE4102" s="14"/>
      <c r="AF4102" s="14"/>
      <c r="AG4102" s="14"/>
      <c r="AH4102" s="14">
        <v>0</v>
      </c>
      <c r="AI4102" s="14">
        <v>0</v>
      </c>
      <c r="AJ4102" s="14">
        <v>0</v>
      </c>
      <c r="AK4102" s="14"/>
      <c r="AL4102" s="14"/>
      <c r="AM4102" s="14"/>
      <c r="AN4102" s="14"/>
      <c r="AO4102" s="14"/>
      <c r="AP4102" s="14">
        <f t="shared" si="10702"/>
        <v>0</v>
      </c>
      <c r="AQ4102" s="14"/>
      <c r="AR4102" s="14"/>
      <c r="AS4102" s="14"/>
      <c r="AT4102" s="14"/>
      <c r="AU4102" s="14"/>
      <c r="AV4102" s="14"/>
      <c r="AW4102" s="14"/>
      <c r="AX4102" s="14"/>
      <c r="AY4102" s="14"/>
      <c r="AZ4102" s="14">
        <v>0</v>
      </c>
      <c r="BA4102" s="14">
        <v>0</v>
      </c>
      <c r="BB4102" s="14">
        <v>0</v>
      </c>
      <c r="BC4102" s="14"/>
      <c r="BD4102" s="14"/>
      <c r="BE4102" s="14"/>
      <c r="BF4102" s="14"/>
      <c r="BG4102" s="14"/>
      <c r="BH4102" s="14">
        <f t="shared" si="10703"/>
        <v>0</v>
      </c>
      <c r="BI4102" s="14"/>
      <c r="BJ4102" s="14"/>
      <c r="BK4102" s="14"/>
      <c r="BL4102" s="14"/>
      <c r="BM4102" s="14"/>
      <c r="BN4102" s="14"/>
      <c r="BO4102" s="14"/>
      <c r="BP4102" s="14"/>
      <c r="BQ4102" s="14"/>
      <c r="BR4102" s="14">
        <v>0</v>
      </c>
      <c r="BS4102" s="14">
        <v>0</v>
      </c>
      <c r="BT4102" s="14">
        <v>27000</v>
      </c>
      <c r="BU4102" s="14">
        <v>24000</v>
      </c>
      <c r="BV4102" s="14">
        <v>23261</v>
      </c>
      <c r="BW4102" s="14">
        <f t="shared" si="10646"/>
        <v>0</v>
      </c>
      <c r="BX4102" s="14">
        <v>0</v>
      </c>
      <c r="BY4102" s="14">
        <v>0</v>
      </c>
      <c r="BZ4102" s="14">
        <v>0</v>
      </c>
      <c r="CA4102" s="14">
        <f t="shared" si="10776"/>
        <v>23261</v>
      </c>
      <c r="CB4102" s="122">
        <f t="shared" si="10787"/>
        <v>96.920833333333334</v>
      </c>
    </row>
    <row r="4103" spans="1:80" x14ac:dyDescent="0.25">
      <c r="A4103" s="4" t="s">
        <v>928</v>
      </c>
      <c r="B4103" s="4" t="s">
        <v>88</v>
      </c>
      <c r="C4103" s="4" t="s">
        <v>1674</v>
      </c>
      <c r="D4103" s="79" t="s">
        <v>1675</v>
      </c>
      <c r="E4103" s="89">
        <v>6112</v>
      </c>
      <c r="F4103" s="79" t="s">
        <v>1680</v>
      </c>
      <c r="G4103" s="75" t="s">
        <v>1906</v>
      </c>
      <c r="H4103" s="13" t="s">
        <v>37</v>
      </c>
      <c r="I4103" s="14">
        <v>27400</v>
      </c>
      <c r="J4103" s="14">
        <f t="shared" si="10775"/>
        <v>8000</v>
      </c>
      <c r="K4103" s="14">
        <v>8000</v>
      </c>
      <c r="L4103" s="14">
        <f t="shared" si="10778"/>
        <v>0</v>
      </c>
      <c r="M4103" s="14">
        <v>0</v>
      </c>
      <c r="N4103" s="14">
        <v>0</v>
      </c>
      <c r="O4103" s="14">
        <v>0</v>
      </c>
      <c r="P4103" s="14">
        <v>0</v>
      </c>
      <c r="Q4103" s="14">
        <v>0</v>
      </c>
      <c r="R4103" s="14">
        <v>0</v>
      </c>
      <c r="S4103" s="14"/>
      <c r="T4103" s="14"/>
      <c r="U4103" s="14"/>
      <c r="V4103" s="14"/>
      <c r="W4103" s="14"/>
      <c r="X4103" s="14">
        <f t="shared" si="10701"/>
        <v>0</v>
      </c>
      <c r="Y4103" s="14"/>
      <c r="Z4103" s="14"/>
      <c r="AA4103" s="14"/>
      <c r="AB4103" s="14"/>
      <c r="AC4103" s="14"/>
      <c r="AD4103" s="14"/>
      <c r="AE4103" s="14"/>
      <c r="AF4103" s="14"/>
      <c r="AG4103" s="14"/>
      <c r="AH4103" s="14">
        <v>0</v>
      </c>
      <c r="AI4103" s="14">
        <v>0</v>
      </c>
      <c r="AJ4103" s="14">
        <v>0</v>
      </c>
      <c r="AK4103" s="14"/>
      <c r="AL4103" s="14"/>
      <c r="AM4103" s="14"/>
      <c r="AN4103" s="14"/>
      <c r="AO4103" s="14"/>
      <c r="AP4103" s="14">
        <f t="shared" si="10702"/>
        <v>0</v>
      </c>
      <c r="AQ4103" s="14"/>
      <c r="AR4103" s="14"/>
      <c r="AS4103" s="14"/>
      <c r="AT4103" s="14"/>
      <c r="AU4103" s="14"/>
      <c r="AV4103" s="14"/>
      <c r="AW4103" s="14"/>
      <c r="AX4103" s="14"/>
      <c r="AY4103" s="14"/>
      <c r="AZ4103" s="14">
        <v>0</v>
      </c>
      <c r="BA4103" s="14">
        <v>0</v>
      </c>
      <c r="BB4103" s="14">
        <v>0</v>
      </c>
      <c r="BC4103" s="14"/>
      <c r="BD4103" s="14"/>
      <c r="BE4103" s="14"/>
      <c r="BF4103" s="14"/>
      <c r="BG4103" s="14"/>
      <c r="BH4103" s="14">
        <f t="shared" si="10703"/>
        <v>0</v>
      </c>
      <c r="BI4103" s="14"/>
      <c r="BJ4103" s="14"/>
      <c r="BK4103" s="14"/>
      <c r="BL4103" s="14"/>
      <c r="BM4103" s="14"/>
      <c r="BN4103" s="14"/>
      <c r="BO4103" s="14"/>
      <c r="BP4103" s="14"/>
      <c r="BQ4103" s="14"/>
      <c r="BR4103" s="14">
        <v>0</v>
      </c>
      <c r="BS4103" s="14">
        <v>0</v>
      </c>
      <c r="BT4103" s="14">
        <v>8000</v>
      </c>
      <c r="BU4103" s="14">
        <v>8028</v>
      </c>
      <c r="BV4103" s="14">
        <v>8028</v>
      </c>
      <c r="BW4103" s="14">
        <f t="shared" si="10646"/>
        <v>0</v>
      </c>
      <c r="BX4103" s="14">
        <v>0</v>
      </c>
      <c r="BY4103" s="14">
        <v>0</v>
      </c>
      <c r="BZ4103" s="14">
        <v>0</v>
      </c>
      <c r="CA4103" s="14">
        <f t="shared" si="10776"/>
        <v>8028</v>
      </c>
      <c r="CB4103" s="122">
        <f t="shared" si="10787"/>
        <v>100</v>
      </c>
    </row>
    <row r="4104" spans="1:80" x14ac:dyDescent="0.25">
      <c r="A4104" s="4" t="s">
        <v>928</v>
      </c>
      <c r="B4104" s="4" t="s">
        <v>88</v>
      </c>
      <c r="C4104" s="4" t="s">
        <v>1674</v>
      </c>
      <c r="D4104" s="79" t="s">
        <v>1675</v>
      </c>
      <c r="E4104" s="89">
        <v>6112</v>
      </c>
      <c r="F4104" s="79" t="s">
        <v>1681</v>
      </c>
      <c r="G4104" s="75" t="s">
        <v>1906</v>
      </c>
      <c r="H4104" s="13" t="s">
        <v>43</v>
      </c>
      <c r="I4104" s="14">
        <v>22000</v>
      </c>
      <c r="J4104" s="14">
        <f t="shared" si="10775"/>
        <v>28000</v>
      </c>
      <c r="K4104" s="14">
        <v>28000</v>
      </c>
      <c r="L4104" s="14">
        <f t="shared" si="10778"/>
        <v>0</v>
      </c>
      <c r="M4104" s="14">
        <v>0</v>
      </c>
      <c r="N4104" s="14">
        <v>0</v>
      </c>
      <c r="O4104" s="14">
        <v>0</v>
      </c>
      <c r="P4104" s="14">
        <v>0</v>
      </c>
      <c r="Q4104" s="14">
        <v>0</v>
      </c>
      <c r="R4104" s="14">
        <v>0</v>
      </c>
      <c r="S4104" s="14"/>
      <c r="T4104" s="14"/>
      <c r="U4104" s="14"/>
      <c r="V4104" s="14"/>
      <c r="W4104" s="14"/>
      <c r="X4104" s="14">
        <f t="shared" si="10701"/>
        <v>0</v>
      </c>
      <c r="Y4104" s="14"/>
      <c r="Z4104" s="14"/>
      <c r="AA4104" s="14"/>
      <c r="AB4104" s="14"/>
      <c r="AC4104" s="14"/>
      <c r="AD4104" s="14"/>
      <c r="AE4104" s="14"/>
      <c r="AF4104" s="14"/>
      <c r="AG4104" s="14"/>
      <c r="AH4104" s="14">
        <v>0</v>
      </c>
      <c r="AI4104" s="14">
        <v>0</v>
      </c>
      <c r="AJ4104" s="14">
        <v>0</v>
      </c>
      <c r="AK4104" s="14"/>
      <c r="AL4104" s="14"/>
      <c r="AM4104" s="14"/>
      <c r="AN4104" s="14"/>
      <c r="AO4104" s="14"/>
      <c r="AP4104" s="14">
        <f t="shared" si="10702"/>
        <v>0</v>
      </c>
      <c r="AQ4104" s="14"/>
      <c r="AR4104" s="14"/>
      <c r="AS4104" s="14"/>
      <c r="AT4104" s="14"/>
      <c r="AU4104" s="14"/>
      <c r="AV4104" s="14"/>
      <c r="AW4104" s="14"/>
      <c r="AX4104" s="14"/>
      <c r="AY4104" s="14"/>
      <c r="AZ4104" s="14">
        <v>0</v>
      </c>
      <c r="BA4104" s="14">
        <v>0</v>
      </c>
      <c r="BB4104" s="14">
        <v>0</v>
      </c>
      <c r="BC4104" s="14"/>
      <c r="BD4104" s="14"/>
      <c r="BE4104" s="14"/>
      <c r="BF4104" s="14"/>
      <c r="BG4104" s="14"/>
      <c r="BH4104" s="14">
        <f t="shared" si="10703"/>
        <v>0</v>
      </c>
      <c r="BI4104" s="14"/>
      <c r="BJ4104" s="14"/>
      <c r="BK4104" s="14"/>
      <c r="BL4104" s="14"/>
      <c r="BM4104" s="14"/>
      <c r="BN4104" s="14"/>
      <c r="BO4104" s="14"/>
      <c r="BP4104" s="14"/>
      <c r="BQ4104" s="14"/>
      <c r="BR4104" s="14">
        <v>0</v>
      </c>
      <c r="BS4104" s="14">
        <v>0</v>
      </c>
      <c r="BT4104" s="14">
        <v>28000</v>
      </c>
      <c r="BU4104" s="14">
        <v>28000</v>
      </c>
      <c r="BV4104" s="14">
        <v>5200</v>
      </c>
      <c r="BW4104" s="14">
        <f t="shared" si="10646"/>
        <v>0</v>
      </c>
      <c r="BX4104" s="14">
        <v>0</v>
      </c>
      <c r="BY4104" s="14">
        <v>0</v>
      </c>
      <c r="BZ4104" s="14">
        <v>0</v>
      </c>
      <c r="CA4104" s="14">
        <f t="shared" si="10776"/>
        <v>5200</v>
      </c>
      <c r="CB4104" s="122">
        <f t="shared" si="10787"/>
        <v>18.571428571428573</v>
      </c>
    </row>
    <row r="4105" spans="1:80" x14ac:dyDescent="0.25">
      <c r="A4105" s="4" t="s">
        <v>928</v>
      </c>
      <c r="B4105" s="4" t="s">
        <v>88</v>
      </c>
      <c r="C4105" s="4" t="s">
        <v>1674</v>
      </c>
      <c r="D4105" s="79" t="s">
        <v>1675</v>
      </c>
      <c r="E4105" s="78" t="s">
        <v>44</v>
      </c>
      <c r="F4105" s="78" t="s">
        <v>1</v>
      </c>
      <c r="G4105" s="2" t="s">
        <v>1</v>
      </c>
      <c r="H4105" s="2" t="s">
        <v>45</v>
      </c>
      <c r="I4105" s="12">
        <f>SUM(I4106)</f>
        <v>119779</v>
      </c>
      <c r="J4105" s="12">
        <f t="shared" si="10775"/>
        <v>110650</v>
      </c>
      <c r="K4105" s="12">
        <f t="shared" ref="K4105:Q4105" si="10805">SUM(K4106)</f>
        <v>110650</v>
      </c>
      <c r="L4105" s="12">
        <f t="shared" si="10778"/>
        <v>0</v>
      </c>
      <c r="M4105" s="12">
        <f t="shared" si="10805"/>
        <v>0</v>
      </c>
      <c r="N4105" s="12">
        <f t="shared" si="10805"/>
        <v>0</v>
      </c>
      <c r="O4105" s="12">
        <f t="shared" si="10805"/>
        <v>0</v>
      </c>
      <c r="P4105" s="12">
        <f t="shared" si="10805"/>
        <v>0</v>
      </c>
      <c r="Q4105" s="12">
        <f t="shared" si="10805"/>
        <v>0</v>
      </c>
      <c r="R4105" s="12">
        <f t="shared" ref="R4105:AG4105" si="10806">SUM(R4106)</f>
        <v>0</v>
      </c>
      <c r="S4105" s="12">
        <f t="shared" si="10806"/>
        <v>0</v>
      </c>
      <c r="T4105" s="12">
        <f t="shared" si="10806"/>
        <v>0</v>
      </c>
      <c r="U4105" s="12">
        <f t="shared" si="10806"/>
        <v>0</v>
      </c>
      <c r="V4105" s="12">
        <f t="shared" si="10806"/>
        <v>0</v>
      </c>
      <c r="W4105" s="12">
        <f t="shared" si="10806"/>
        <v>0</v>
      </c>
      <c r="X4105" s="12">
        <f t="shared" si="10806"/>
        <v>0</v>
      </c>
      <c r="Y4105" s="12">
        <f t="shared" si="10806"/>
        <v>0</v>
      </c>
      <c r="Z4105" s="12">
        <f t="shared" si="10806"/>
        <v>0</v>
      </c>
      <c r="AA4105" s="12">
        <f t="shared" si="10806"/>
        <v>0</v>
      </c>
      <c r="AB4105" s="12">
        <f t="shared" si="10806"/>
        <v>0</v>
      </c>
      <c r="AC4105" s="12">
        <f t="shared" si="10806"/>
        <v>0</v>
      </c>
      <c r="AD4105" s="12">
        <f t="shared" si="10806"/>
        <v>0</v>
      </c>
      <c r="AE4105" s="12">
        <f t="shared" si="10806"/>
        <v>0</v>
      </c>
      <c r="AF4105" s="12">
        <f t="shared" si="10806"/>
        <v>0</v>
      </c>
      <c r="AG4105" s="12">
        <f t="shared" si="10806"/>
        <v>0</v>
      </c>
      <c r="AH4105" s="12">
        <v>0</v>
      </c>
      <c r="AI4105" s="12">
        <v>0</v>
      </c>
      <c r="AJ4105" s="12">
        <f t="shared" ref="AJ4105:AY4105" si="10807">SUM(AJ4106)</f>
        <v>0</v>
      </c>
      <c r="AK4105" s="12">
        <f t="shared" si="10807"/>
        <v>0</v>
      </c>
      <c r="AL4105" s="12">
        <f t="shared" si="10807"/>
        <v>0</v>
      </c>
      <c r="AM4105" s="12">
        <f t="shared" si="10807"/>
        <v>0</v>
      </c>
      <c r="AN4105" s="12">
        <f t="shared" si="10807"/>
        <v>0</v>
      </c>
      <c r="AO4105" s="12">
        <f t="shared" si="10807"/>
        <v>0</v>
      </c>
      <c r="AP4105" s="12">
        <f t="shared" si="10807"/>
        <v>0</v>
      </c>
      <c r="AQ4105" s="12">
        <f t="shared" si="10807"/>
        <v>0</v>
      </c>
      <c r="AR4105" s="12">
        <f t="shared" si="10807"/>
        <v>0</v>
      </c>
      <c r="AS4105" s="12">
        <f t="shared" si="10807"/>
        <v>0</v>
      </c>
      <c r="AT4105" s="12">
        <f t="shared" si="10807"/>
        <v>0</v>
      </c>
      <c r="AU4105" s="12">
        <f t="shared" si="10807"/>
        <v>0</v>
      </c>
      <c r="AV4105" s="12">
        <f t="shared" si="10807"/>
        <v>0</v>
      </c>
      <c r="AW4105" s="12">
        <f t="shared" si="10807"/>
        <v>0</v>
      </c>
      <c r="AX4105" s="12">
        <f t="shared" si="10807"/>
        <v>0</v>
      </c>
      <c r="AY4105" s="12">
        <f t="shared" si="10807"/>
        <v>0</v>
      </c>
      <c r="AZ4105" s="12">
        <v>0</v>
      </c>
      <c r="BA4105" s="12">
        <v>0</v>
      </c>
      <c r="BB4105" s="12">
        <f t="shared" ref="BB4105:BQ4105" si="10808">SUM(BB4106)</f>
        <v>0</v>
      </c>
      <c r="BC4105" s="12">
        <f t="shared" si="10808"/>
        <v>0</v>
      </c>
      <c r="BD4105" s="12">
        <f t="shared" si="10808"/>
        <v>0</v>
      </c>
      <c r="BE4105" s="12">
        <f t="shared" si="10808"/>
        <v>0</v>
      </c>
      <c r="BF4105" s="12">
        <f t="shared" si="10808"/>
        <v>0</v>
      </c>
      <c r="BG4105" s="12">
        <f t="shared" si="10808"/>
        <v>0</v>
      </c>
      <c r="BH4105" s="12">
        <f t="shared" si="10808"/>
        <v>0</v>
      </c>
      <c r="BI4105" s="12">
        <f t="shared" si="10808"/>
        <v>0</v>
      </c>
      <c r="BJ4105" s="12">
        <f t="shared" si="10808"/>
        <v>0</v>
      </c>
      <c r="BK4105" s="12">
        <f t="shared" si="10808"/>
        <v>0</v>
      </c>
      <c r="BL4105" s="12">
        <f t="shared" si="10808"/>
        <v>0</v>
      </c>
      <c r="BM4105" s="12">
        <f t="shared" si="10808"/>
        <v>0</v>
      </c>
      <c r="BN4105" s="12">
        <f t="shared" si="10808"/>
        <v>0</v>
      </c>
      <c r="BO4105" s="12">
        <f t="shared" si="10808"/>
        <v>0</v>
      </c>
      <c r="BP4105" s="12">
        <f t="shared" si="10808"/>
        <v>0</v>
      </c>
      <c r="BQ4105" s="12">
        <f t="shared" si="10808"/>
        <v>0</v>
      </c>
      <c r="BR4105" s="12">
        <v>0</v>
      </c>
      <c r="BS4105" s="12">
        <v>0</v>
      </c>
      <c r="BT4105" s="12">
        <f t="shared" ref="BT4105:BZ4105" si="10809">SUM(BT4106)</f>
        <v>116183</v>
      </c>
      <c r="BU4105" s="12">
        <f t="shared" si="10809"/>
        <v>116183</v>
      </c>
      <c r="BV4105" s="12">
        <f t="shared" si="10809"/>
        <v>69160</v>
      </c>
      <c r="BW4105" s="12">
        <f t="shared" si="10809"/>
        <v>31025</v>
      </c>
      <c r="BX4105" s="12">
        <f t="shared" si="10809"/>
        <v>11025</v>
      </c>
      <c r="BY4105" s="12">
        <f t="shared" si="10809"/>
        <v>10000</v>
      </c>
      <c r="BZ4105" s="12">
        <f t="shared" si="10809"/>
        <v>10000</v>
      </c>
      <c r="CA4105" s="12">
        <f t="shared" si="10776"/>
        <v>100185</v>
      </c>
      <c r="CB4105" s="124">
        <f t="shared" si="10787"/>
        <v>86.23034350980781</v>
      </c>
    </row>
    <row r="4106" spans="1:80" x14ac:dyDescent="0.25">
      <c r="A4106" s="4" t="s">
        <v>928</v>
      </c>
      <c r="B4106" s="4" t="s">
        <v>88</v>
      </c>
      <c r="C4106" s="4" t="s">
        <v>1674</v>
      </c>
      <c r="D4106" s="79" t="s">
        <v>1675</v>
      </c>
      <c r="E4106" s="89">
        <v>6121</v>
      </c>
      <c r="F4106" s="79"/>
      <c r="G4106" s="75" t="s">
        <v>1906</v>
      </c>
      <c r="H4106" s="13" t="s">
        <v>46</v>
      </c>
      <c r="I4106" s="14">
        <v>119779</v>
      </c>
      <c r="J4106" s="14">
        <f t="shared" si="10775"/>
        <v>110650</v>
      </c>
      <c r="K4106" s="14">
        <v>110650</v>
      </c>
      <c r="L4106" s="14">
        <f t="shared" si="10778"/>
        <v>0</v>
      </c>
      <c r="M4106" s="14">
        <v>0</v>
      </c>
      <c r="N4106" s="14">
        <v>0</v>
      </c>
      <c r="O4106" s="14">
        <v>0</v>
      </c>
      <c r="P4106" s="14">
        <v>0</v>
      </c>
      <c r="Q4106" s="14">
        <v>0</v>
      </c>
      <c r="R4106" s="14">
        <v>0</v>
      </c>
      <c r="S4106" s="14"/>
      <c r="T4106" s="14"/>
      <c r="U4106" s="14"/>
      <c r="V4106" s="14"/>
      <c r="W4106" s="14"/>
      <c r="X4106" s="14">
        <f t="shared" si="10701"/>
        <v>0</v>
      </c>
      <c r="Y4106" s="14"/>
      <c r="Z4106" s="14"/>
      <c r="AA4106" s="14"/>
      <c r="AB4106" s="14"/>
      <c r="AC4106" s="14"/>
      <c r="AD4106" s="14"/>
      <c r="AE4106" s="14"/>
      <c r="AF4106" s="14"/>
      <c r="AG4106" s="14"/>
      <c r="AH4106" s="14">
        <v>0</v>
      </c>
      <c r="AI4106" s="14">
        <v>0</v>
      </c>
      <c r="AJ4106" s="14">
        <v>0</v>
      </c>
      <c r="AK4106" s="14"/>
      <c r="AL4106" s="14"/>
      <c r="AM4106" s="14"/>
      <c r="AN4106" s="14"/>
      <c r="AO4106" s="14"/>
      <c r="AP4106" s="14">
        <f t="shared" si="10702"/>
        <v>0</v>
      </c>
      <c r="AQ4106" s="14"/>
      <c r="AR4106" s="14"/>
      <c r="AS4106" s="14"/>
      <c r="AT4106" s="14"/>
      <c r="AU4106" s="14"/>
      <c r="AV4106" s="14"/>
      <c r="AW4106" s="14"/>
      <c r="AX4106" s="14"/>
      <c r="AY4106" s="14"/>
      <c r="AZ4106" s="14">
        <v>0</v>
      </c>
      <c r="BA4106" s="14">
        <v>0</v>
      </c>
      <c r="BB4106" s="14">
        <v>0</v>
      </c>
      <c r="BC4106" s="14"/>
      <c r="BD4106" s="14"/>
      <c r="BE4106" s="14"/>
      <c r="BF4106" s="14"/>
      <c r="BG4106" s="14"/>
      <c r="BH4106" s="14">
        <f t="shared" si="10703"/>
        <v>0</v>
      </c>
      <c r="BI4106" s="14"/>
      <c r="BJ4106" s="14"/>
      <c r="BK4106" s="14"/>
      <c r="BL4106" s="14"/>
      <c r="BM4106" s="14"/>
      <c r="BN4106" s="14"/>
      <c r="BO4106" s="14"/>
      <c r="BP4106" s="14"/>
      <c r="BQ4106" s="14"/>
      <c r="BR4106" s="14">
        <v>0</v>
      </c>
      <c r="BS4106" s="14">
        <v>0</v>
      </c>
      <c r="BT4106" s="14">
        <v>116183</v>
      </c>
      <c r="BU4106" s="14">
        <v>116183</v>
      </c>
      <c r="BV4106" s="14">
        <v>69160</v>
      </c>
      <c r="BW4106" s="14">
        <f t="shared" si="10646"/>
        <v>31025</v>
      </c>
      <c r="BX4106" s="14">
        <v>11025</v>
      </c>
      <c r="BY4106" s="14">
        <v>10000</v>
      </c>
      <c r="BZ4106" s="14">
        <v>10000</v>
      </c>
      <c r="CA4106" s="14">
        <f t="shared" si="10776"/>
        <v>100185</v>
      </c>
      <c r="CB4106" s="122">
        <f t="shared" si="10787"/>
        <v>86.23034350980781</v>
      </c>
    </row>
    <row r="4107" spans="1:80" x14ac:dyDescent="0.25">
      <c r="A4107" s="4" t="s">
        <v>928</v>
      </c>
      <c r="B4107" s="4" t="s">
        <v>88</v>
      </c>
      <c r="C4107" s="4" t="s">
        <v>1674</v>
      </c>
      <c r="D4107" s="79" t="s">
        <v>1675</v>
      </c>
      <c r="E4107" s="78" t="s">
        <v>47</v>
      </c>
      <c r="F4107" s="78" t="s">
        <v>1</v>
      </c>
      <c r="G4107" s="2" t="s">
        <v>1</v>
      </c>
      <c r="H4107" s="2" t="s">
        <v>48</v>
      </c>
      <c r="I4107" s="12">
        <f>SUM(I4108:I4114)</f>
        <v>105500</v>
      </c>
      <c r="J4107" s="12">
        <f t="shared" si="10775"/>
        <v>118561</v>
      </c>
      <c r="K4107" s="12">
        <f t="shared" ref="K4107" si="10810">SUM(K4108:K4114)</f>
        <v>114061</v>
      </c>
      <c r="L4107" s="12">
        <f t="shared" si="10778"/>
        <v>4500</v>
      </c>
      <c r="M4107" s="12">
        <f t="shared" ref="M4107:Q4107" si="10811">SUM(M4108:M4114)</f>
        <v>1500</v>
      </c>
      <c r="N4107" s="12">
        <f t="shared" si="10811"/>
        <v>0</v>
      </c>
      <c r="O4107" s="12">
        <f t="shared" si="10811"/>
        <v>3000</v>
      </c>
      <c r="P4107" s="12">
        <f t="shared" si="10811"/>
        <v>0</v>
      </c>
      <c r="Q4107" s="12">
        <f t="shared" si="10811"/>
        <v>0</v>
      </c>
      <c r="R4107" s="12">
        <f t="shared" ref="R4107:AG4107" si="10812">SUM(R4108:R4114)</f>
        <v>1500</v>
      </c>
      <c r="S4107" s="12">
        <f t="shared" si="10812"/>
        <v>0</v>
      </c>
      <c r="T4107" s="12">
        <f t="shared" si="10812"/>
        <v>0</v>
      </c>
      <c r="U4107" s="12">
        <f t="shared" si="10812"/>
        <v>0</v>
      </c>
      <c r="V4107" s="12">
        <f t="shared" si="10812"/>
        <v>0</v>
      </c>
      <c r="W4107" s="12">
        <f t="shared" si="10812"/>
        <v>0</v>
      </c>
      <c r="X4107" s="12">
        <f t="shared" si="10812"/>
        <v>1500</v>
      </c>
      <c r="Y4107" s="12">
        <f t="shared" si="10812"/>
        <v>0</v>
      </c>
      <c r="Z4107" s="12">
        <f t="shared" si="10812"/>
        <v>220</v>
      </c>
      <c r="AA4107" s="12">
        <f t="shared" si="10812"/>
        <v>0</v>
      </c>
      <c r="AB4107" s="12">
        <f t="shared" si="10812"/>
        <v>0</v>
      </c>
      <c r="AC4107" s="12">
        <f t="shared" si="10812"/>
        <v>0</v>
      </c>
      <c r="AD4107" s="12">
        <f t="shared" si="10812"/>
        <v>220</v>
      </c>
      <c r="AE4107" s="12">
        <f t="shared" si="10812"/>
        <v>0</v>
      </c>
      <c r="AF4107" s="12">
        <f t="shared" si="10812"/>
        <v>210</v>
      </c>
      <c r="AG4107" s="12">
        <f t="shared" si="10812"/>
        <v>0</v>
      </c>
      <c r="AH4107" s="12">
        <v>650</v>
      </c>
      <c r="AI4107" s="12">
        <v>850</v>
      </c>
      <c r="AJ4107" s="12">
        <f t="shared" ref="AJ4107:AY4107" si="10813">SUM(AJ4108:AJ4114)</f>
        <v>0</v>
      </c>
      <c r="AK4107" s="12">
        <f t="shared" si="10813"/>
        <v>0</v>
      </c>
      <c r="AL4107" s="12">
        <f t="shared" si="10813"/>
        <v>0</v>
      </c>
      <c r="AM4107" s="12">
        <f t="shared" si="10813"/>
        <v>0</v>
      </c>
      <c r="AN4107" s="12">
        <f t="shared" si="10813"/>
        <v>0</v>
      </c>
      <c r="AO4107" s="12">
        <f t="shared" si="10813"/>
        <v>0</v>
      </c>
      <c r="AP4107" s="12">
        <f t="shared" si="10813"/>
        <v>0</v>
      </c>
      <c r="AQ4107" s="12">
        <f t="shared" si="10813"/>
        <v>0</v>
      </c>
      <c r="AR4107" s="12">
        <f t="shared" si="10813"/>
        <v>0</v>
      </c>
      <c r="AS4107" s="12">
        <f t="shared" si="10813"/>
        <v>0</v>
      </c>
      <c r="AT4107" s="12">
        <f t="shared" si="10813"/>
        <v>0</v>
      </c>
      <c r="AU4107" s="12">
        <f t="shared" si="10813"/>
        <v>0</v>
      </c>
      <c r="AV4107" s="12">
        <f t="shared" si="10813"/>
        <v>0</v>
      </c>
      <c r="AW4107" s="12">
        <f t="shared" si="10813"/>
        <v>0</v>
      </c>
      <c r="AX4107" s="12">
        <f t="shared" si="10813"/>
        <v>0</v>
      </c>
      <c r="AY4107" s="12">
        <f t="shared" si="10813"/>
        <v>0</v>
      </c>
      <c r="AZ4107" s="12">
        <v>0</v>
      </c>
      <c r="BA4107" s="12">
        <v>0</v>
      </c>
      <c r="BB4107" s="12">
        <f t="shared" ref="BB4107:BQ4107" si="10814">SUM(BB4108:BB4114)</f>
        <v>3000</v>
      </c>
      <c r="BC4107" s="12">
        <f t="shared" si="10814"/>
        <v>0</v>
      </c>
      <c r="BD4107" s="12">
        <f t="shared" si="10814"/>
        <v>0</v>
      </c>
      <c r="BE4107" s="12">
        <f t="shared" si="10814"/>
        <v>0</v>
      </c>
      <c r="BF4107" s="12">
        <f t="shared" si="10814"/>
        <v>0</v>
      </c>
      <c r="BG4107" s="12">
        <f t="shared" si="10814"/>
        <v>0</v>
      </c>
      <c r="BH4107" s="12">
        <f t="shared" si="10814"/>
        <v>3000</v>
      </c>
      <c r="BI4107" s="12">
        <f t="shared" si="10814"/>
        <v>0</v>
      </c>
      <c r="BJ4107" s="12">
        <f t="shared" si="10814"/>
        <v>0</v>
      </c>
      <c r="BK4107" s="12">
        <f t="shared" si="10814"/>
        <v>0</v>
      </c>
      <c r="BL4107" s="12">
        <f t="shared" si="10814"/>
        <v>0</v>
      </c>
      <c r="BM4107" s="12">
        <f t="shared" si="10814"/>
        <v>0</v>
      </c>
      <c r="BN4107" s="12">
        <f t="shared" si="10814"/>
        <v>0</v>
      </c>
      <c r="BO4107" s="12">
        <f t="shared" si="10814"/>
        <v>0</v>
      </c>
      <c r="BP4107" s="12">
        <f t="shared" si="10814"/>
        <v>0</v>
      </c>
      <c r="BQ4107" s="12">
        <f t="shared" si="10814"/>
        <v>0</v>
      </c>
      <c r="BR4107" s="12">
        <v>0</v>
      </c>
      <c r="BS4107" s="12">
        <v>3000</v>
      </c>
      <c r="BT4107" s="12">
        <f t="shared" ref="BT4107:BZ4107" si="10815">SUM(BT4108:BT4114)</f>
        <v>134729</v>
      </c>
      <c r="BU4107" s="12">
        <f t="shared" si="10815"/>
        <v>130201</v>
      </c>
      <c r="BV4107" s="12">
        <f t="shared" si="10815"/>
        <v>64263</v>
      </c>
      <c r="BW4107" s="12">
        <f t="shared" si="10815"/>
        <v>21382</v>
      </c>
      <c r="BX4107" s="12">
        <f t="shared" si="10815"/>
        <v>2950</v>
      </c>
      <c r="BY4107" s="12">
        <f t="shared" si="10815"/>
        <v>4999</v>
      </c>
      <c r="BZ4107" s="12">
        <f t="shared" si="10815"/>
        <v>13433</v>
      </c>
      <c r="CA4107" s="12">
        <f t="shared" si="10776"/>
        <v>85645</v>
      </c>
      <c r="CB4107" s="124">
        <f t="shared" si="10787"/>
        <v>65.779064676922602</v>
      </c>
    </row>
    <row r="4108" spans="1:80" x14ac:dyDescent="0.25">
      <c r="A4108" s="4" t="s">
        <v>928</v>
      </c>
      <c r="B4108" s="4" t="s">
        <v>88</v>
      </c>
      <c r="C4108" s="4" t="s">
        <v>1674</v>
      </c>
      <c r="D4108" s="79" t="s">
        <v>1675</v>
      </c>
      <c r="E4108" s="89">
        <v>6131</v>
      </c>
      <c r="F4108" s="79"/>
      <c r="G4108" s="75" t="s">
        <v>1906</v>
      </c>
      <c r="H4108" s="13" t="s">
        <v>49</v>
      </c>
      <c r="I4108" s="14">
        <v>600</v>
      </c>
      <c r="J4108" s="14">
        <f t="shared" si="10775"/>
        <v>1000</v>
      </c>
      <c r="K4108" s="14">
        <v>1000</v>
      </c>
      <c r="L4108" s="14">
        <f t="shared" si="10778"/>
        <v>0</v>
      </c>
      <c r="M4108" s="14">
        <v>0</v>
      </c>
      <c r="N4108" s="14">
        <v>0</v>
      </c>
      <c r="O4108" s="14">
        <v>0</v>
      </c>
      <c r="P4108" s="14">
        <v>0</v>
      </c>
      <c r="Q4108" s="14">
        <v>0</v>
      </c>
      <c r="R4108" s="14">
        <v>0</v>
      </c>
      <c r="S4108" s="14"/>
      <c r="T4108" s="14"/>
      <c r="U4108" s="14"/>
      <c r="V4108" s="14"/>
      <c r="W4108" s="14"/>
      <c r="X4108" s="14">
        <f t="shared" si="10701"/>
        <v>0</v>
      </c>
      <c r="Y4108" s="14"/>
      <c r="Z4108" s="14"/>
      <c r="AA4108" s="14"/>
      <c r="AB4108" s="14"/>
      <c r="AC4108" s="14"/>
      <c r="AD4108" s="14"/>
      <c r="AE4108" s="14"/>
      <c r="AF4108" s="14"/>
      <c r="AG4108" s="14"/>
      <c r="AH4108" s="14">
        <v>0</v>
      </c>
      <c r="AI4108" s="14">
        <v>0</v>
      </c>
      <c r="AJ4108" s="14">
        <v>0</v>
      </c>
      <c r="AK4108" s="14"/>
      <c r="AL4108" s="14"/>
      <c r="AM4108" s="14"/>
      <c r="AN4108" s="14"/>
      <c r="AO4108" s="14"/>
      <c r="AP4108" s="14">
        <f t="shared" si="10702"/>
        <v>0</v>
      </c>
      <c r="AQ4108" s="14"/>
      <c r="AR4108" s="14"/>
      <c r="AS4108" s="14"/>
      <c r="AT4108" s="14"/>
      <c r="AU4108" s="14"/>
      <c r="AV4108" s="14"/>
      <c r="AW4108" s="14"/>
      <c r="AX4108" s="14"/>
      <c r="AY4108" s="14"/>
      <c r="AZ4108" s="14">
        <v>0</v>
      </c>
      <c r="BA4108" s="14">
        <v>0</v>
      </c>
      <c r="BB4108" s="14">
        <v>0</v>
      </c>
      <c r="BC4108" s="14"/>
      <c r="BD4108" s="14"/>
      <c r="BE4108" s="14"/>
      <c r="BF4108" s="14"/>
      <c r="BG4108" s="14"/>
      <c r="BH4108" s="14">
        <f t="shared" si="10703"/>
        <v>0</v>
      </c>
      <c r="BI4108" s="14"/>
      <c r="BJ4108" s="14"/>
      <c r="BK4108" s="14"/>
      <c r="BL4108" s="14"/>
      <c r="BM4108" s="14"/>
      <c r="BN4108" s="14"/>
      <c r="BO4108" s="14"/>
      <c r="BP4108" s="14"/>
      <c r="BQ4108" s="14"/>
      <c r="BR4108" s="14">
        <v>0</v>
      </c>
      <c r="BS4108" s="14">
        <v>0</v>
      </c>
      <c r="BT4108" s="14">
        <v>1000</v>
      </c>
      <c r="BU4108" s="14">
        <v>972</v>
      </c>
      <c r="BV4108" s="14">
        <v>749</v>
      </c>
      <c r="BW4108" s="14">
        <f t="shared" si="10646"/>
        <v>0</v>
      </c>
      <c r="BX4108" s="14">
        <v>0</v>
      </c>
      <c r="BY4108" s="14">
        <v>0</v>
      </c>
      <c r="BZ4108" s="14">
        <v>0</v>
      </c>
      <c r="CA4108" s="14">
        <f t="shared" si="10776"/>
        <v>749</v>
      </c>
      <c r="CB4108" s="122">
        <f t="shared" si="10787"/>
        <v>77.057613168724288</v>
      </c>
    </row>
    <row r="4109" spans="1:80" x14ac:dyDescent="0.25">
      <c r="A4109" s="4" t="s">
        <v>928</v>
      </c>
      <c r="B4109" s="4" t="s">
        <v>88</v>
      </c>
      <c r="C4109" s="4" t="s">
        <v>1674</v>
      </c>
      <c r="D4109" s="79" t="s">
        <v>1675</v>
      </c>
      <c r="E4109" s="89">
        <v>6132</v>
      </c>
      <c r="F4109" s="79"/>
      <c r="G4109" s="75" t="s">
        <v>1906</v>
      </c>
      <c r="H4109" s="13" t="s">
        <v>196</v>
      </c>
      <c r="I4109" s="14">
        <v>38000</v>
      </c>
      <c r="J4109" s="14">
        <f t="shared" si="10775"/>
        <v>40000</v>
      </c>
      <c r="K4109" s="14">
        <v>40000</v>
      </c>
      <c r="L4109" s="14">
        <f t="shared" si="10778"/>
        <v>0</v>
      </c>
      <c r="M4109" s="14">
        <v>0</v>
      </c>
      <c r="N4109" s="14">
        <v>0</v>
      </c>
      <c r="O4109" s="14">
        <v>0</v>
      </c>
      <c r="P4109" s="14">
        <v>0</v>
      </c>
      <c r="Q4109" s="14">
        <v>0</v>
      </c>
      <c r="R4109" s="14">
        <v>0</v>
      </c>
      <c r="S4109" s="14"/>
      <c r="T4109" s="14"/>
      <c r="U4109" s="14"/>
      <c r="V4109" s="14"/>
      <c r="W4109" s="14"/>
      <c r="X4109" s="14">
        <f t="shared" si="10701"/>
        <v>0</v>
      </c>
      <c r="Y4109" s="14"/>
      <c r="Z4109" s="14"/>
      <c r="AA4109" s="14"/>
      <c r="AB4109" s="14"/>
      <c r="AC4109" s="14"/>
      <c r="AD4109" s="14"/>
      <c r="AE4109" s="14"/>
      <c r="AF4109" s="14"/>
      <c r="AG4109" s="14"/>
      <c r="AH4109" s="14">
        <v>0</v>
      </c>
      <c r="AI4109" s="14">
        <v>0</v>
      </c>
      <c r="AJ4109" s="14">
        <v>0</v>
      </c>
      <c r="AK4109" s="14"/>
      <c r="AL4109" s="14"/>
      <c r="AM4109" s="14"/>
      <c r="AN4109" s="14"/>
      <c r="AO4109" s="14"/>
      <c r="AP4109" s="14">
        <f t="shared" si="10702"/>
        <v>0</v>
      </c>
      <c r="AQ4109" s="14"/>
      <c r="AR4109" s="14"/>
      <c r="AS4109" s="14"/>
      <c r="AT4109" s="14"/>
      <c r="AU4109" s="14"/>
      <c r="AV4109" s="14"/>
      <c r="AW4109" s="14"/>
      <c r="AX4109" s="14"/>
      <c r="AY4109" s="14"/>
      <c r="AZ4109" s="14">
        <v>0</v>
      </c>
      <c r="BA4109" s="14">
        <v>0</v>
      </c>
      <c r="BB4109" s="14">
        <v>0</v>
      </c>
      <c r="BC4109" s="14"/>
      <c r="BD4109" s="14"/>
      <c r="BE4109" s="14"/>
      <c r="BF4109" s="14"/>
      <c r="BG4109" s="14"/>
      <c r="BH4109" s="14">
        <f t="shared" si="10703"/>
        <v>0</v>
      </c>
      <c r="BI4109" s="14"/>
      <c r="BJ4109" s="14"/>
      <c r="BK4109" s="14"/>
      <c r="BL4109" s="14"/>
      <c r="BM4109" s="14"/>
      <c r="BN4109" s="14"/>
      <c r="BO4109" s="14"/>
      <c r="BP4109" s="14"/>
      <c r="BQ4109" s="14"/>
      <c r="BR4109" s="14">
        <v>0</v>
      </c>
      <c r="BS4109" s="14">
        <v>0</v>
      </c>
      <c r="BT4109" s="14">
        <v>40000</v>
      </c>
      <c r="BU4109" s="14">
        <v>40000</v>
      </c>
      <c r="BV4109" s="14">
        <v>18999</v>
      </c>
      <c r="BW4109" s="14">
        <f t="shared" ref="BW4109:BW4172" si="10816">BX4109+BY4109+BZ4109</f>
        <v>6000</v>
      </c>
      <c r="BX4109" s="14">
        <v>0</v>
      </c>
      <c r="BY4109" s="14">
        <v>0</v>
      </c>
      <c r="BZ4109" s="14">
        <v>6000</v>
      </c>
      <c r="CA4109" s="14">
        <f t="shared" si="10776"/>
        <v>24999</v>
      </c>
      <c r="CB4109" s="122">
        <f t="shared" si="10787"/>
        <v>62.497499999999995</v>
      </c>
    </row>
    <row r="4110" spans="1:80" x14ac:dyDescent="0.25">
      <c r="A4110" s="4" t="s">
        <v>928</v>
      </c>
      <c r="B4110" s="4" t="s">
        <v>88</v>
      </c>
      <c r="C4110" s="4" t="s">
        <v>1674</v>
      </c>
      <c r="D4110" s="79" t="s">
        <v>1675</v>
      </c>
      <c r="E4110" s="89">
        <v>6133</v>
      </c>
      <c r="F4110" s="79"/>
      <c r="G4110" s="75" t="s">
        <v>1906</v>
      </c>
      <c r="H4110" s="13" t="s">
        <v>198</v>
      </c>
      <c r="I4110" s="14">
        <v>11000</v>
      </c>
      <c r="J4110" s="14">
        <f t="shared" si="10775"/>
        <v>13000</v>
      </c>
      <c r="K4110" s="14">
        <v>13000</v>
      </c>
      <c r="L4110" s="14">
        <f t="shared" si="10778"/>
        <v>0</v>
      </c>
      <c r="M4110" s="14">
        <v>0</v>
      </c>
      <c r="N4110" s="14">
        <v>0</v>
      </c>
      <c r="O4110" s="14">
        <v>0</v>
      </c>
      <c r="P4110" s="14">
        <v>0</v>
      </c>
      <c r="Q4110" s="14">
        <v>0</v>
      </c>
      <c r="R4110" s="14">
        <v>0</v>
      </c>
      <c r="S4110" s="14"/>
      <c r="T4110" s="14"/>
      <c r="U4110" s="14"/>
      <c r="V4110" s="14"/>
      <c r="W4110" s="14"/>
      <c r="X4110" s="14">
        <f t="shared" si="10701"/>
        <v>0</v>
      </c>
      <c r="Y4110" s="14"/>
      <c r="Z4110" s="14"/>
      <c r="AA4110" s="14"/>
      <c r="AB4110" s="14"/>
      <c r="AC4110" s="14"/>
      <c r="AD4110" s="14"/>
      <c r="AE4110" s="14"/>
      <c r="AF4110" s="14"/>
      <c r="AG4110" s="14"/>
      <c r="AH4110" s="14">
        <v>0</v>
      </c>
      <c r="AI4110" s="14">
        <v>0</v>
      </c>
      <c r="AJ4110" s="14">
        <v>0</v>
      </c>
      <c r="AK4110" s="14"/>
      <c r="AL4110" s="14"/>
      <c r="AM4110" s="14"/>
      <c r="AN4110" s="14"/>
      <c r="AO4110" s="14"/>
      <c r="AP4110" s="14">
        <f t="shared" si="10702"/>
        <v>0</v>
      </c>
      <c r="AQ4110" s="14"/>
      <c r="AR4110" s="14"/>
      <c r="AS4110" s="14"/>
      <c r="AT4110" s="14"/>
      <c r="AU4110" s="14"/>
      <c r="AV4110" s="14"/>
      <c r="AW4110" s="14"/>
      <c r="AX4110" s="14"/>
      <c r="AY4110" s="14"/>
      <c r="AZ4110" s="14">
        <v>0</v>
      </c>
      <c r="BA4110" s="14">
        <v>0</v>
      </c>
      <c r="BB4110" s="14">
        <v>0</v>
      </c>
      <c r="BC4110" s="14"/>
      <c r="BD4110" s="14"/>
      <c r="BE4110" s="14"/>
      <c r="BF4110" s="14"/>
      <c r="BG4110" s="14"/>
      <c r="BH4110" s="14">
        <f t="shared" si="10703"/>
        <v>0</v>
      </c>
      <c r="BI4110" s="14"/>
      <c r="BJ4110" s="14"/>
      <c r="BK4110" s="14"/>
      <c r="BL4110" s="14"/>
      <c r="BM4110" s="14"/>
      <c r="BN4110" s="14"/>
      <c r="BO4110" s="14"/>
      <c r="BP4110" s="14"/>
      <c r="BQ4110" s="14"/>
      <c r="BR4110" s="14">
        <v>0</v>
      </c>
      <c r="BS4110" s="14">
        <v>0</v>
      </c>
      <c r="BT4110" s="14">
        <v>13000</v>
      </c>
      <c r="BU4110" s="14">
        <v>13000</v>
      </c>
      <c r="BV4110" s="14">
        <v>6649</v>
      </c>
      <c r="BW4110" s="14">
        <f t="shared" si="10816"/>
        <v>2283</v>
      </c>
      <c r="BX4110" s="14">
        <v>600</v>
      </c>
      <c r="BY4110" s="14">
        <v>600</v>
      </c>
      <c r="BZ4110" s="14">
        <v>1083</v>
      </c>
      <c r="CA4110" s="14">
        <f t="shared" si="10776"/>
        <v>8932</v>
      </c>
      <c r="CB4110" s="122">
        <f t="shared" si="10787"/>
        <v>68.707692307692298</v>
      </c>
    </row>
    <row r="4111" spans="1:80" x14ac:dyDescent="0.25">
      <c r="A4111" s="4" t="s">
        <v>928</v>
      </c>
      <c r="B4111" s="4" t="s">
        <v>88</v>
      </c>
      <c r="C4111" s="4" t="s">
        <v>1674</v>
      </c>
      <c r="D4111" s="79" t="s">
        <v>1675</v>
      </c>
      <c r="E4111" s="89">
        <v>6134</v>
      </c>
      <c r="F4111" s="79"/>
      <c r="G4111" s="75" t="s">
        <v>1906</v>
      </c>
      <c r="H4111" s="13" t="s">
        <v>200</v>
      </c>
      <c r="I4111" s="14">
        <v>19500</v>
      </c>
      <c r="J4111" s="14">
        <f t="shared" si="10775"/>
        <v>20500</v>
      </c>
      <c r="K4111" s="14">
        <v>16000</v>
      </c>
      <c r="L4111" s="14">
        <f t="shared" si="10778"/>
        <v>4500</v>
      </c>
      <c r="M4111" s="14">
        <v>1500</v>
      </c>
      <c r="N4111" s="14">
        <v>0</v>
      </c>
      <c r="O4111" s="14">
        <v>3000</v>
      </c>
      <c r="P4111" s="14">
        <v>0</v>
      </c>
      <c r="Q4111" s="14">
        <v>0</v>
      </c>
      <c r="R4111" s="14">
        <v>1500</v>
      </c>
      <c r="S4111" s="14"/>
      <c r="T4111" s="14"/>
      <c r="U4111" s="14"/>
      <c r="V4111" s="14"/>
      <c r="W4111" s="14"/>
      <c r="X4111" s="14">
        <f t="shared" si="10701"/>
        <v>1500</v>
      </c>
      <c r="Y4111" s="14"/>
      <c r="Z4111" s="14">
        <v>220</v>
      </c>
      <c r="AA4111" s="14"/>
      <c r="AB4111" s="14"/>
      <c r="AC4111" s="14"/>
      <c r="AD4111" s="14">
        <v>220</v>
      </c>
      <c r="AE4111" s="14"/>
      <c r="AF4111" s="14">
        <v>210</v>
      </c>
      <c r="AG4111" s="14"/>
      <c r="AH4111" s="14">
        <v>650</v>
      </c>
      <c r="AI4111" s="14">
        <v>850</v>
      </c>
      <c r="AJ4111" s="14">
        <v>0</v>
      </c>
      <c r="AK4111" s="14"/>
      <c r="AL4111" s="14"/>
      <c r="AM4111" s="14"/>
      <c r="AN4111" s="14"/>
      <c r="AO4111" s="14"/>
      <c r="AP4111" s="14">
        <f t="shared" si="10702"/>
        <v>0</v>
      </c>
      <c r="AQ4111" s="14"/>
      <c r="AR4111" s="14"/>
      <c r="AS4111" s="14"/>
      <c r="AT4111" s="14"/>
      <c r="AU4111" s="14"/>
      <c r="AV4111" s="14"/>
      <c r="AW4111" s="14"/>
      <c r="AX4111" s="14"/>
      <c r="AY4111" s="14"/>
      <c r="AZ4111" s="14">
        <v>0</v>
      </c>
      <c r="BA4111" s="14">
        <v>0</v>
      </c>
      <c r="BB4111" s="14">
        <v>3000</v>
      </c>
      <c r="BC4111" s="14"/>
      <c r="BD4111" s="14"/>
      <c r="BE4111" s="14"/>
      <c r="BF4111" s="14"/>
      <c r="BG4111" s="14"/>
      <c r="BH4111" s="14">
        <f t="shared" si="10703"/>
        <v>3000</v>
      </c>
      <c r="BI4111" s="14"/>
      <c r="BJ4111" s="14"/>
      <c r="BK4111" s="14"/>
      <c r="BL4111" s="14"/>
      <c r="BM4111" s="14"/>
      <c r="BN4111" s="14"/>
      <c r="BO4111" s="14"/>
      <c r="BP4111" s="14"/>
      <c r="BQ4111" s="14"/>
      <c r="BR4111" s="14">
        <v>0</v>
      </c>
      <c r="BS4111" s="14">
        <v>3000</v>
      </c>
      <c r="BT4111" s="14">
        <v>36500</v>
      </c>
      <c r="BU4111" s="14">
        <v>32000</v>
      </c>
      <c r="BV4111" s="14">
        <v>14998</v>
      </c>
      <c r="BW4111" s="14">
        <f t="shared" si="10816"/>
        <v>8000</v>
      </c>
      <c r="BX4111" s="14">
        <v>2000</v>
      </c>
      <c r="BY4111" s="14">
        <v>2000</v>
      </c>
      <c r="BZ4111" s="14">
        <v>4000</v>
      </c>
      <c r="CA4111" s="14">
        <f t="shared" si="10776"/>
        <v>22998</v>
      </c>
      <c r="CB4111" s="122">
        <f t="shared" si="10787"/>
        <v>71.868750000000006</v>
      </c>
    </row>
    <row r="4112" spans="1:80" x14ac:dyDescent="0.25">
      <c r="A4112" s="4" t="s">
        <v>928</v>
      </c>
      <c r="B4112" s="4" t="s">
        <v>88</v>
      </c>
      <c r="C4112" s="4" t="s">
        <v>1674</v>
      </c>
      <c r="D4112" s="79" t="s">
        <v>1675</v>
      </c>
      <c r="E4112" s="89">
        <v>6135</v>
      </c>
      <c r="F4112" s="79"/>
      <c r="G4112" s="75" t="s">
        <v>1906</v>
      </c>
      <c r="H4112" s="13" t="s">
        <v>201</v>
      </c>
      <c r="I4112" s="14">
        <v>100</v>
      </c>
      <c r="J4112" s="14">
        <f t="shared" si="10775"/>
        <v>200</v>
      </c>
      <c r="K4112" s="14">
        <v>200</v>
      </c>
      <c r="L4112" s="14">
        <f t="shared" si="10778"/>
        <v>0</v>
      </c>
      <c r="M4112" s="14">
        <v>0</v>
      </c>
      <c r="N4112" s="14">
        <v>0</v>
      </c>
      <c r="O4112" s="14">
        <v>0</v>
      </c>
      <c r="P4112" s="14">
        <v>0</v>
      </c>
      <c r="Q4112" s="14">
        <v>0</v>
      </c>
      <c r="R4112" s="14">
        <v>0</v>
      </c>
      <c r="S4112" s="14"/>
      <c r="T4112" s="14"/>
      <c r="U4112" s="14"/>
      <c r="V4112" s="14"/>
      <c r="W4112" s="14"/>
      <c r="X4112" s="14">
        <f t="shared" si="10701"/>
        <v>0</v>
      </c>
      <c r="Y4112" s="14"/>
      <c r="Z4112" s="14"/>
      <c r="AA4112" s="14"/>
      <c r="AB4112" s="14"/>
      <c r="AC4112" s="14"/>
      <c r="AD4112" s="14"/>
      <c r="AE4112" s="14"/>
      <c r="AF4112" s="14"/>
      <c r="AG4112" s="14"/>
      <c r="AH4112" s="14">
        <v>0</v>
      </c>
      <c r="AI4112" s="14">
        <v>0</v>
      </c>
      <c r="AJ4112" s="14">
        <v>0</v>
      </c>
      <c r="AK4112" s="14"/>
      <c r="AL4112" s="14"/>
      <c r="AM4112" s="14"/>
      <c r="AN4112" s="14"/>
      <c r="AO4112" s="14"/>
      <c r="AP4112" s="14">
        <f t="shared" si="10702"/>
        <v>0</v>
      </c>
      <c r="AQ4112" s="14"/>
      <c r="AR4112" s="14"/>
      <c r="AS4112" s="14"/>
      <c r="AT4112" s="14"/>
      <c r="AU4112" s="14"/>
      <c r="AV4112" s="14"/>
      <c r="AW4112" s="14"/>
      <c r="AX4112" s="14"/>
      <c r="AY4112" s="14"/>
      <c r="AZ4112" s="14">
        <v>0</v>
      </c>
      <c r="BA4112" s="14">
        <v>0</v>
      </c>
      <c r="BB4112" s="14">
        <v>0</v>
      </c>
      <c r="BC4112" s="14"/>
      <c r="BD4112" s="14"/>
      <c r="BE4112" s="14"/>
      <c r="BF4112" s="14"/>
      <c r="BG4112" s="14"/>
      <c r="BH4112" s="14">
        <f t="shared" si="10703"/>
        <v>0</v>
      </c>
      <c r="BI4112" s="14"/>
      <c r="BJ4112" s="14"/>
      <c r="BK4112" s="14"/>
      <c r="BL4112" s="14"/>
      <c r="BM4112" s="14"/>
      <c r="BN4112" s="14"/>
      <c r="BO4112" s="14"/>
      <c r="BP4112" s="14"/>
      <c r="BQ4112" s="14"/>
      <c r="BR4112" s="14">
        <v>0</v>
      </c>
      <c r="BS4112" s="14">
        <v>0</v>
      </c>
      <c r="BT4112" s="14">
        <v>200</v>
      </c>
      <c r="BU4112" s="14">
        <v>200</v>
      </c>
      <c r="BV4112" s="14">
        <v>151</v>
      </c>
      <c r="BW4112" s="14">
        <f t="shared" si="10816"/>
        <v>49</v>
      </c>
      <c r="BX4112" s="14"/>
      <c r="BY4112" s="14">
        <v>49</v>
      </c>
      <c r="BZ4112" s="14">
        <v>0</v>
      </c>
      <c r="CA4112" s="14">
        <f t="shared" si="10776"/>
        <v>200</v>
      </c>
      <c r="CB4112" s="122">
        <f t="shared" si="10787"/>
        <v>100</v>
      </c>
    </row>
    <row r="4113" spans="1:80" x14ac:dyDescent="0.25">
      <c r="A4113" s="4" t="s">
        <v>928</v>
      </c>
      <c r="B4113" s="4" t="s">
        <v>88</v>
      </c>
      <c r="C4113" s="4" t="s">
        <v>1674</v>
      </c>
      <c r="D4113" s="79" t="s">
        <v>1675</v>
      </c>
      <c r="E4113" s="89">
        <v>6137</v>
      </c>
      <c r="F4113" s="79"/>
      <c r="G4113" s="75" t="s">
        <v>1906</v>
      </c>
      <c r="H4113" s="13" t="s">
        <v>204</v>
      </c>
      <c r="I4113" s="14">
        <v>11000</v>
      </c>
      <c r="J4113" s="14">
        <f t="shared" si="10775"/>
        <v>16000</v>
      </c>
      <c r="K4113" s="14">
        <v>16000</v>
      </c>
      <c r="L4113" s="14">
        <f t="shared" si="10778"/>
        <v>0</v>
      </c>
      <c r="M4113" s="14">
        <v>0</v>
      </c>
      <c r="N4113" s="14">
        <v>0</v>
      </c>
      <c r="O4113" s="14">
        <v>0</v>
      </c>
      <c r="P4113" s="14">
        <v>0</v>
      </c>
      <c r="Q4113" s="14">
        <v>0</v>
      </c>
      <c r="R4113" s="14">
        <v>0</v>
      </c>
      <c r="S4113" s="14"/>
      <c r="T4113" s="14"/>
      <c r="U4113" s="14"/>
      <c r="V4113" s="14"/>
      <c r="W4113" s="14"/>
      <c r="X4113" s="14">
        <f t="shared" si="10701"/>
        <v>0</v>
      </c>
      <c r="Y4113" s="14"/>
      <c r="Z4113" s="14"/>
      <c r="AA4113" s="14"/>
      <c r="AB4113" s="14"/>
      <c r="AC4113" s="14"/>
      <c r="AD4113" s="14"/>
      <c r="AE4113" s="14"/>
      <c r="AF4113" s="14"/>
      <c r="AG4113" s="14"/>
      <c r="AH4113" s="14">
        <v>0</v>
      </c>
      <c r="AI4113" s="14">
        <v>0</v>
      </c>
      <c r="AJ4113" s="14">
        <v>0</v>
      </c>
      <c r="AK4113" s="14"/>
      <c r="AL4113" s="14"/>
      <c r="AM4113" s="14"/>
      <c r="AN4113" s="14"/>
      <c r="AO4113" s="14"/>
      <c r="AP4113" s="14">
        <f t="shared" si="10702"/>
        <v>0</v>
      </c>
      <c r="AQ4113" s="14"/>
      <c r="AR4113" s="14"/>
      <c r="AS4113" s="14"/>
      <c r="AT4113" s="14"/>
      <c r="AU4113" s="14"/>
      <c r="AV4113" s="14"/>
      <c r="AW4113" s="14"/>
      <c r="AX4113" s="14"/>
      <c r="AY4113" s="14"/>
      <c r="AZ4113" s="14">
        <v>0</v>
      </c>
      <c r="BA4113" s="14">
        <v>0</v>
      </c>
      <c r="BB4113" s="14">
        <v>0</v>
      </c>
      <c r="BC4113" s="14"/>
      <c r="BD4113" s="14"/>
      <c r="BE4113" s="14"/>
      <c r="BF4113" s="14"/>
      <c r="BG4113" s="14"/>
      <c r="BH4113" s="14">
        <f t="shared" si="10703"/>
        <v>0</v>
      </c>
      <c r="BI4113" s="14"/>
      <c r="BJ4113" s="14"/>
      <c r="BK4113" s="14"/>
      <c r="BL4113" s="14"/>
      <c r="BM4113" s="14"/>
      <c r="BN4113" s="14"/>
      <c r="BO4113" s="14"/>
      <c r="BP4113" s="14"/>
      <c r="BQ4113" s="14"/>
      <c r="BR4113" s="14">
        <v>0</v>
      </c>
      <c r="BS4113" s="14">
        <v>0</v>
      </c>
      <c r="BT4113" s="14">
        <v>16000</v>
      </c>
      <c r="BU4113" s="14">
        <v>16000</v>
      </c>
      <c r="BV4113" s="14">
        <v>8999</v>
      </c>
      <c r="BW4113" s="14">
        <f t="shared" si="10816"/>
        <v>2000</v>
      </c>
      <c r="BX4113" s="14">
        <v>0</v>
      </c>
      <c r="BY4113" s="14">
        <v>1000</v>
      </c>
      <c r="BZ4113" s="14">
        <v>1000</v>
      </c>
      <c r="CA4113" s="14">
        <f t="shared" si="10776"/>
        <v>10999</v>
      </c>
      <c r="CB4113" s="122">
        <f t="shared" si="10787"/>
        <v>68.743750000000006</v>
      </c>
    </row>
    <row r="4114" spans="1:80" x14ac:dyDescent="0.25">
      <c r="A4114" s="1" t="s">
        <v>928</v>
      </c>
      <c r="B4114" s="1" t="s">
        <v>88</v>
      </c>
      <c r="C4114" s="1" t="s">
        <v>1674</v>
      </c>
      <c r="D4114" s="82" t="s">
        <v>1675</v>
      </c>
      <c r="E4114" s="82" t="s">
        <v>50</v>
      </c>
      <c r="F4114" s="79" t="s">
        <v>1</v>
      </c>
      <c r="G4114" s="13" t="s">
        <v>1</v>
      </c>
      <c r="H4114" s="2" t="s">
        <v>51</v>
      </c>
      <c r="I4114" s="12">
        <f>SUM(I4115:I4117)</f>
        <v>25300</v>
      </c>
      <c r="J4114" s="12">
        <f t="shared" si="10775"/>
        <v>27861</v>
      </c>
      <c r="K4114" s="12">
        <f t="shared" ref="K4114" si="10817">SUM(K4115:K4117)</f>
        <v>27861</v>
      </c>
      <c r="L4114" s="12">
        <f t="shared" si="10778"/>
        <v>0</v>
      </c>
      <c r="M4114" s="12">
        <f t="shared" ref="M4114:Q4114" si="10818">SUM(M4115:M4117)</f>
        <v>0</v>
      </c>
      <c r="N4114" s="12">
        <f t="shared" si="10818"/>
        <v>0</v>
      </c>
      <c r="O4114" s="12">
        <f t="shared" si="10818"/>
        <v>0</v>
      </c>
      <c r="P4114" s="12">
        <f t="shared" si="10818"/>
        <v>0</v>
      </c>
      <c r="Q4114" s="12">
        <f t="shared" si="10818"/>
        <v>0</v>
      </c>
      <c r="R4114" s="12">
        <f t="shared" ref="R4114:AG4114" si="10819">SUM(R4115:R4117)</f>
        <v>0</v>
      </c>
      <c r="S4114" s="12">
        <f t="shared" si="10819"/>
        <v>0</v>
      </c>
      <c r="T4114" s="12">
        <f t="shared" si="10819"/>
        <v>0</v>
      </c>
      <c r="U4114" s="12">
        <f t="shared" si="10819"/>
        <v>0</v>
      </c>
      <c r="V4114" s="12">
        <f t="shared" si="10819"/>
        <v>0</v>
      </c>
      <c r="W4114" s="12">
        <f t="shared" si="10819"/>
        <v>0</v>
      </c>
      <c r="X4114" s="12">
        <f t="shared" si="10819"/>
        <v>0</v>
      </c>
      <c r="Y4114" s="12">
        <f t="shared" si="10819"/>
        <v>0</v>
      </c>
      <c r="Z4114" s="12">
        <f t="shared" si="10819"/>
        <v>0</v>
      </c>
      <c r="AA4114" s="12">
        <f t="shared" si="10819"/>
        <v>0</v>
      </c>
      <c r="AB4114" s="12">
        <f t="shared" si="10819"/>
        <v>0</v>
      </c>
      <c r="AC4114" s="12">
        <f t="shared" si="10819"/>
        <v>0</v>
      </c>
      <c r="AD4114" s="12">
        <f t="shared" si="10819"/>
        <v>0</v>
      </c>
      <c r="AE4114" s="12">
        <f t="shared" si="10819"/>
        <v>0</v>
      </c>
      <c r="AF4114" s="12">
        <f t="shared" si="10819"/>
        <v>0</v>
      </c>
      <c r="AG4114" s="12">
        <f t="shared" si="10819"/>
        <v>0</v>
      </c>
      <c r="AH4114" s="12">
        <v>0</v>
      </c>
      <c r="AI4114" s="12">
        <v>0</v>
      </c>
      <c r="AJ4114" s="12">
        <f t="shared" ref="AJ4114:AY4114" si="10820">SUM(AJ4115:AJ4117)</f>
        <v>0</v>
      </c>
      <c r="AK4114" s="12">
        <f t="shared" si="10820"/>
        <v>0</v>
      </c>
      <c r="AL4114" s="12">
        <f t="shared" si="10820"/>
        <v>0</v>
      </c>
      <c r="AM4114" s="12">
        <f t="shared" si="10820"/>
        <v>0</v>
      </c>
      <c r="AN4114" s="12">
        <f t="shared" si="10820"/>
        <v>0</v>
      </c>
      <c r="AO4114" s="12">
        <f t="shared" si="10820"/>
        <v>0</v>
      </c>
      <c r="AP4114" s="12">
        <f t="shared" si="10820"/>
        <v>0</v>
      </c>
      <c r="AQ4114" s="12">
        <f t="shared" si="10820"/>
        <v>0</v>
      </c>
      <c r="AR4114" s="12">
        <f t="shared" si="10820"/>
        <v>0</v>
      </c>
      <c r="AS4114" s="12">
        <f t="shared" si="10820"/>
        <v>0</v>
      </c>
      <c r="AT4114" s="12">
        <f t="shared" si="10820"/>
        <v>0</v>
      </c>
      <c r="AU4114" s="12">
        <f t="shared" si="10820"/>
        <v>0</v>
      </c>
      <c r="AV4114" s="12">
        <f t="shared" si="10820"/>
        <v>0</v>
      </c>
      <c r="AW4114" s="12">
        <f t="shared" si="10820"/>
        <v>0</v>
      </c>
      <c r="AX4114" s="12">
        <f t="shared" si="10820"/>
        <v>0</v>
      </c>
      <c r="AY4114" s="12">
        <f t="shared" si="10820"/>
        <v>0</v>
      </c>
      <c r="AZ4114" s="12">
        <v>0</v>
      </c>
      <c r="BA4114" s="12">
        <v>0</v>
      </c>
      <c r="BB4114" s="12">
        <f t="shared" ref="BB4114:BQ4114" si="10821">SUM(BB4115:BB4117)</f>
        <v>0</v>
      </c>
      <c r="BC4114" s="12">
        <f t="shared" si="10821"/>
        <v>0</v>
      </c>
      <c r="BD4114" s="12">
        <f t="shared" si="10821"/>
        <v>0</v>
      </c>
      <c r="BE4114" s="12">
        <f t="shared" si="10821"/>
        <v>0</v>
      </c>
      <c r="BF4114" s="12">
        <f t="shared" si="10821"/>
        <v>0</v>
      </c>
      <c r="BG4114" s="12">
        <f t="shared" si="10821"/>
        <v>0</v>
      </c>
      <c r="BH4114" s="12">
        <f t="shared" si="10821"/>
        <v>0</v>
      </c>
      <c r="BI4114" s="12">
        <f t="shared" si="10821"/>
        <v>0</v>
      </c>
      <c r="BJ4114" s="12">
        <f t="shared" si="10821"/>
        <v>0</v>
      </c>
      <c r="BK4114" s="12">
        <f t="shared" si="10821"/>
        <v>0</v>
      </c>
      <c r="BL4114" s="12">
        <f t="shared" si="10821"/>
        <v>0</v>
      </c>
      <c r="BM4114" s="12">
        <f t="shared" si="10821"/>
        <v>0</v>
      </c>
      <c r="BN4114" s="12">
        <f t="shared" si="10821"/>
        <v>0</v>
      </c>
      <c r="BO4114" s="12">
        <f t="shared" si="10821"/>
        <v>0</v>
      </c>
      <c r="BP4114" s="12">
        <f t="shared" si="10821"/>
        <v>0</v>
      </c>
      <c r="BQ4114" s="12">
        <f t="shared" si="10821"/>
        <v>0</v>
      </c>
      <c r="BR4114" s="12">
        <v>0</v>
      </c>
      <c r="BS4114" s="12">
        <v>0</v>
      </c>
      <c r="BT4114" s="12">
        <f t="shared" ref="BT4114:BZ4114" si="10822">SUM(BT4115:BT4117)</f>
        <v>28029</v>
      </c>
      <c r="BU4114" s="12">
        <f t="shared" si="10822"/>
        <v>28029</v>
      </c>
      <c r="BV4114" s="12">
        <f t="shared" si="10822"/>
        <v>13718</v>
      </c>
      <c r="BW4114" s="12">
        <f t="shared" si="10822"/>
        <v>3050</v>
      </c>
      <c r="BX4114" s="12">
        <f t="shared" si="10822"/>
        <v>350</v>
      </c>
      <c r="BY4114" s="12">
        <f t="shared" si="10822"/>
        <v>1350</v>
      </c>
      <c r="BZ4114" s="12">
        <f t="shared" si="10822"/>
        <v>1350</v>
      </c>
      <c r="CA4114" s="12">
        <f t="shared" si="10776"/>
        <v>16768</v>
      </c>
      <c r="CB4114" s="124">
        <f t="shared" si="10787"/>
        <v>59.823753969103436</v>
      </c>
    </row>
    <row r="4115" spans="1:80" x14ac:dyDescent="0.25">
      <c r="A4115" s="4" t="s">
        <v>928</v>
      </c>
      <c r="B4115" s="4" t="s">
        <v>88</v>
      </c>
      <c r="C4115" s="4" t="s">
        <v>1674</v>
      </c>
      <c r="D4115" s="79" t="s">
        <v>1675</v>
      </c>
      <c r="E4115" s="89">
        <v>6139</v>
      </c>
      <c r="F4115" s="79"/>
      <c r="G4115" s="75" t="s">
        <v>1906</v>
      </c>
      <c r="H4115" s="13" t="s">
        <v>51</v>
      </c>
      <c r="I4115" s="14">
        <v>12800</v>
      </c>
      <c r="J4115" s="14">
        <f t="shared" si="10775"/>
        <v>16000</v>
      </c>
      <c r="K4115" s="14">
        <v>16000</v>
      </c>
      <c r="L4115" s="14">
        <f t="shared" si="10778"/>
        <v>0</v>
      </c>
      <c r="M4115" s="14">
        <v>0</v>
      </c>
      <c r="N4115" s="14">
        <v>0</v>
      </c>
      <c r="O4115" s="14">
        <v>0</v>
      </c>
      <c r="P4115" s="14">
        <v>0</v>
      </c>
      <c r="Q4115" s="14">
        <v>0</v>
      </c>
      <c r="R4115" s="14">
        <v>0</v>
      </c>
      <c r="S4115" s="14"/>
      <c r="T4115" s="14"/>
      <c r="U4115" s="14"/>
      <c r="V4115" s="14"/>
      <c r="W4115" s="14"/>
      <c r="X4115" s="14">
        <f t="shared" si="10701"/>
        <v>0</v>
      </c>
      <c r="Y4115" s="14"/>
      <c r="Z4115" s="14"/>
      <c r="AA4115" s="14"/>
      <c r="AB4115" s="14"/>
      <c r="AC4115" s="14"/>
      <c r="AD4115" s="14"/>
      <c r="AE4115" s="14"/>
      <c r="AF4115" s="14"/>
      <c r="AG4115" s="14"/>
      <c r="AH4115" s="14">
        <v>0</v>
      </c>
      <c r="AI4115" s="14">
        <v>0</v>
      </c>
      <c r="AJ4115" s="14">
        <v>0</v>
      </c>
      <c r="AK4115" s="14"/>
      <c r="AL4115" s="14"/>
      <c r="AM4115" s="14"/>
      <c r="AN4115" s="14"/>
      <c r="AO4115" s="14"/>
      <c r="AP4115" s="14">
        <f t="shared" si="10702"/>
        <v>0</v>
      </c>
      <c r="AQ4115" s="14"/>
      <c r="AR4115" s="14"/>
      <c r="AS4115" s="14"/>
      <c r="AT4115" s="14"/>
      <c r="AU4115" s="14"/>
      <c r="AV4115" s="14"/>
      <c r="AW4115" s="14"/>
      <c r="AX4115" s="14"/>
      <c r="AY4115" s="14"/>
      <c r="AZ4115" s="14">
        <v>0</v>
      </c>
      <c r="BA4115" s="14">
        <v>0</v>
      </c>
      <c r="BB4115" s="14">
        <v>0</v>
      </c>
      <c r="BC4115" s="14"/>
      <c r="BD4115" s="14"/>
      <c r="BE4115" s="14"/>
      <c r="BF4115" s="14"/>
      <c r="BG4115" s="14"/>
      <c r="BH4115" s="14">
        <f t="shared" si="10703"/>
        <v>0</v>
      </c>
      <c r="BI4115" s="14"/>
      <c r="BJ4115" s="14"/>
      <c r="BK4115" s="14"/>
      <c r="BL4115" s="14"/>
      <c r="BM4115" s="14"/>
      <c r="BN4115" s="14"/>
      <c r="BO4115" s="14"/>
      <c r="BP4115" s="14"/>
      <c r="BQ4115" s="14"/>
      <c r="BR4115" s="14">
        <v>0</v>
      </c>
      <c r="BS4115" s="14">
        <v>0</v>
      </c>
      <c r="BT4115" s="14">
        <v>16000</v>
      </c>
      <c r="BU4115" s="14">
        <v>16000</v>
      </c>
      <c r="BV4115" s="14">
        <v>9499</v>
      </c>
      <c r="BW4115" s="14">
        <f t="shared" si="10816"/>
        <v>2000</v>
      </c>
      <c r="BX4115" s="14">
        <v>0</v>
      </c>
      <c r="BY4115" s="14">
        <v>1000</v>
      </c>
      <c r="BZ4115" s="14">
        <v>1000</v>
      </c>
      <c r="CA4115" s="14">
        <f t="shared" si="10776"/>
        <v>11499</v>
      </c>
      <c r="CB4115" s="122">
        <f t="shared" si="10787"/>
        <v>71.868750000000006</v>
      </c>
    </row>
    <row r="4116" spans="1:80" ht="22.5" x14ac:dyDescent="0.25">
      <c r="A4116" s="4" t="s">
        <v>928</v>
      </c>
      <c r="B4116" s="4" t="s">
        <v>88</v>
      </c>
      <c r="C4116" s="4" t="s">
        <v>1674</v>
      </c>
      <c r="D4116" s="79" t="s">
        <v>1675</v>
      </c>
      <c r="E4116" s="89">
        <v>6139</v>
      </c>
      <c r="F4116" s="79" t="s">
        <v>1682</v>
      </c>
      <c r="G4116" s="75" t="s">
        <v>1906</v>
      </c>
      <c r="H4116" s="13" t="s">
        <v>59</v>
      </c>
      <c r="I4116" s="14">
        <v>5000</v>
      </c>
      <c r="J4116" s="14">
        <f t="shared" si="10775"/>
        <v>3361</v>
      </c>
      <c r="K4116" s="14">
        <v>3361</v>
      </c>
      <c r="L4116" s="14">
        <f t="shared" si="10778"/>
        <v>0</v>
      </c>
      <c r="M4116" s="14">
        <v>0</v>
      </c>
      <c r="N4116" s="14">
        <v>0</v>
      </c>
      <c r="O4116" s="14">
        <v>0</v>
      </c>
      <c r="P4116" s="14">
        <v>0</v>
      </c>
      <c r="Q4116" s="14">
        <v>0</v>
      </c>
      <c r="R4116" s="14">
        <v>0</v>
      </c>
      <c r="S4116" s="14"/>
      <c r="T4116" s="14"/>
      <c r="U4116" s="14"/>
      <c r="V4116" s="14"/>
      <c r="W4116" s="14"/>
      <c r="X4116" s="14">
        <f t="shared" si="10701"/>
        <v>0</v>
      </c>
      <c r="Y4116" s="14"/>
      <c r="Z4116" s="14"/>
      <c r="AA4116" s="14"/>
      <c r="AB4116" s="14"/>
      <c r="AC4116" s="14"/>
      <c r="AD4116" s="14"/>
      <c r="AE4116" s="14"/>
      <c r="AF4116" s="14"/>
      <c r="AG4116" s="14"/>
      <c r="AH4116" s="14">
        <v>0</v>
      </c>
      <c r="AI4116" s="14">
        <v>0</v>
      </c>
      <c r="AJ4116" s="14">
        <v>0</v>
      </c>
      <c r="AK4116" s="14"/>
      <c r="AL4116" s="14"/>
      <c r="AM4116" s="14"/>
      <c r="AN4116" s="14"/>
      <c r="AO4116" s="14"/>
      <c r="AP4116" s="14">
        <f t="shared" si="10702"/>
        <v>0</v>
      </c>
      <c r="AQ4116" s="14"/>
      <c r="AR4116" s="14"/>
      <c r="AS4116" s="14"/>
      <c r="AT4116" s="14"/>
      <c r="AU4116" s="14"/>
      <c r="AV4116" s="14"/>
      <c r="AW4116" s="14"/>
      <c r="AX4116" s="14"/>
      <c r="AY4116" s="14"/>
      <c r="AZ4116" s="14">
        <v>0</v>
      </c>
      <c r="BA4116" s="14">
        <v>0</v>
      </c>
      <c r="BB4116" s="14">
        <v>0</v>
      </c>
      <c r="BC4116" s="14"/>
      <c r="BD4116" s="14"/>
      <c r="BE4116" s="14"/>
      <c r="BF4116" s="14"/>
      <c r="BG4116" s="14"/>
      <c r="BH4116" s="14">
        <f t="shared" si="10703"/>
        <v>0</v>
      </c>
      <c r="BI4116" s="14"/>
      <c r="BJ4116" s="14"/>
      <c r="BK4116" s="14"/>
      <c r="BL4116" s="14"/>
      <c r="BM4116" s="14"/>
      <c r="BN4116" s="14"/>
      <c r="BO4116" s="14"/>
      <c r="BP4116" s="14"/>
      <c r="BQ4116" s="14"/>
      <c r="BR4116" s="14">
        <v>0</v>
      </c>
      <c r="BS4116" s="14">
        <v>0</v>
      </c>
      <c r="BT4116" s="14">
        <v>3529</v>
      </c>
      <c r="BU4116" s="14">
        <v>3529</v>
      </c>
      <c r="BV4116" s="14">
        <v>2095</v>
      </c>
      <c r="BW4116" s="14">
        <f t="shared" si="10816"/>
        <v>1050</v>
      </c>
      <c r="BX4116" s="14">
        <v>350</v>
      </c>
      <c r="BY4116" s="14">
        <v>350</v>
      </c>
      <c r="BZ4116" s="14">
        <v>350</v>
      </c>
      <c r="CA4116" s="14">
        <f t="shared" si="10776"/>
        <v>3145</v>
      </c>
      <c r="CB4116" s="122">
        <f t="shared" si="10787"/>
        <v>89.118730518560497</v>
      </c>
    </row>
    <row r="4117" spans="1:80" ht="22.5" x14ac:dyDescent="0.25">
      <c r="A4117" s="4" t="s">
        <v>928</v>
      </c>
      <c r="B4117" s="4" t="s">
        <v>88</v>
      </c>
      <c r="C4117" s="4" t="s">
        <v>1674</v>
      </c>
      <c r="D4117" s="79" t="s">
        <v>1675</v>
      </c>
      <c r="E4117" s="89">
        <v>6139</v>
      </c>
      <c r="F4117" s="79" t="s">
        <v>1683</v>
      </c>
      <c r="G4117" s="75" t="s">
        <v>1906</v>
      </c>
      <c r="H4117" s="13" t="s">
        <v>65</v>
      </c>
      <c r="I4117" s="14">
        <v>7500</v>
      </c>
      <c r="J4117" s="14">
        <f t="shared" si="10775"/>
        <v>8500</v>
      </c>
      <c r="K4117" s="14">
        <v>8500</v>
      </c>
      <c r="L4117" s="14">
        <f t="shared" si="10778"/>
        <v>0</v>
      </c>
      <c r="M4117" s="14">
        <v>0</v>
      </c>
      <c r="N4117" s="14">
        <v>0</v>
      </c>
      <c r="O4117" s="14">
        <v>0</v>
      </c>
      <c r="P4117" s="14">
        <v>0</v>
      </c>
      <c r="Q4117" s="14">
        <v>0</v>
      </c>
      <c r="R4117" s="14">
        <v>0</v>
      </c>
      <c r="S4117" s="14"/>
      <c r="T4117" s="14"/>
      <c r="U4117" s="14"/>
      <c r="V4117" s="14"/>
      <c r="W4117" s="14"/>
      <c r="X4117" s="14">
        <f t="shared" si="10701"/>
        <v>0</v>
      </c>
      <c r="Y4117" s="14"/>
      <c r="Z4117" s="14"/>
      <c r="AA4117" s="14"/>
      <c r="AB4117" s="14"/>
      <c r="AC4117" s="14"/>
      <c r="AD4117" s="14"/>
      <c r="AE4117" s="14"/>
      <c r="AF4117" s="14"/>
      <c r="AG4117" s="14"/>
      <c r="AH4117" s="14">
        <v>0</v>
      </c>
      <c r="AI4117" s="14">
        <v>0</v>
      </c>
      <c r="AJ4117" s="14">
        <v>0</v>
      </c>
      <c r="AK4117" s="14"/>
      <c r="AL4117" s="14"/>
      <c r="AM4117" s="14"/>
      <c r="AN4117" s="14"/>
      <c r="AO4117" s="14"/>
      <c r="AP4117" s="14">
        <f t="shared" si="10702"/>
        <v>0</v>
      </c>
      <c r="AQ4117" s="14"/>
      <c r="AR4117" s="14"/>
      <c r="AS4117" s="14"/>
      <c r="AT4117" s="14"/>
      <c r="AU4117" s="14"/>
      <c r="AV4117" s="14"/>
      <c r="AW4117" s="14"/>
      <c r="AX4117" s="14"/>
      <c r="AY4117" s="14"/>
      <c r="AZ4117" s="14">
        <v>0</v>
      </c>
      <c r="BA4117" s="14">
        <v>0</v>
      </c>
      <c r="BB4117" s="14">
        <v>0</v>
      </c>
      <c r="BC4117" s="14"/>
      <c r="BD4117" s="14"/>
      <c r="BE4117" s="14"/>
      <c r="BF4117" s="14"/>
      <c r="BG4117" s="14"/>
      <c r="BH4117" s="14">
        <f t="shared" si="10703"/>
        <v>0</v>
      </c>
      <c r="BI4117" s="14"/>
      <c r="BJ4117" s="14"/>
      <c r="BK4117" s="14"/>
      <c r="BL4117" s="14"/>
      <c r="BM4117" s="14"/>
      <c r="BN4117" s="14"/>
      <c r="BO4117" s="14"/>
      <c r="BP4117" s="14"/>
      <c r="BQ4117" s="14"/>
      <c r="BR4117" s="14">
        <v>0</v>
      </c>
      <c r="BS4117" s="14">
        <v>0</v>
      </c>
      <c r="BT4117" s="14">
        <v>8500</v>
      </c>
      <c r="BU4117" s="14">
        <v>8500</v>
      </c>
      <c r="BV4117" s="14">
        <v>2124</v>
      </c>
      <c r="BW4117" s="14">
        <f t="shared" si="10816"/>
        <v>0</v>
      </c>
      <c r="BX4117" s="14">
        <v>0</v>
      </c>
      <c r="BY4117" s="14">
        <v>0</v>
      </c>
      <c r="BZ4117" s="14">
        <v>0</v>
      </c>
      <c r="CA4117" s="14">
        <f t="shared" si="10776"/>
        <v>2124</v>
      </c>
      <c r="CB4117" s="122">
        <f t="shared" si="10787"/>
        <v>24.988235294117647</v>
      </c>
    </row>
    <row r="4118" spans="1:80" ht="22.5" x14ac:dyDescent="0.25">
      <c r="A4118" s="1" t="s">
        <v>1</v>
      </c>
      <c r="B4118" s="1" t="s">
        <v>1</v>
      </c>
      <c r="C4118" s="1" t="s">
        <v>1</v>
      </c>
      <c r="D4118" s="78" t="s">
        <v>1</v>
      </c>
      <c r="E4118" s="78" t="s">
        <v>1</v>
      </c>
      <c r="F4118" s="78" t="s">
        <v>1</v>
      </c>
      <c r="G4118" s="2" t="s">
        <v>1</v>
      </c>
      <c r="H4118" s="10" t="s">
        <v>66</v>
      </c>
      <c r="I4118" s="11">
        <f>SUM(I4119)</f>
        <v>100</v>
      </c>
      <c r="J4118" s="11">
        <f t="shared" si="10775"/>
        <v>100</v>
      </c>
      <c r="K4118" s="11">
        <f t="shared" ref="K4118:Q4119" si="10823">SUM(K4119)</f>
        <v>100</v>
      </c>
      <c r="L4118" s="11">
        <f t="shared" si="10778"/>
        <v>0</v>
      </c>
      <c r="M4118" s="11">
        <f t="shared" si="10823"/>
        <v>0</v>
      </c>
      <c r="N4118" s="11">
        <f t="shared" si="10823"/>
        <v>0</v>
      </c>
      <c r="O4118" s="11">
        <f t="shared" si="10823"/>
        <v>0</v>
      </c>
      <c r="P4118" s="11">
        <f t="shared" si="10823"/>
        <v>0</v>
      </c>
      <c r="Q4118" s="11">
        <f t="shared" si="10823"/>
        <v>0</v>
      </c>
      <c r="R4118" s="11">
        <f t="shared" ref="R4118:AG4119" si="10824">SUM(R4119)</f>
        <v>0</v>
      </c>
      <c r="S4118" s="11">
        <f t="shared" si="10824"/>
        <v>0</v>
      </c>
      <c r="T4118" s="11">
        <f t="shared" si="10824"/>
        <v>0</v>
      </c>
      <c r="U4118" s="11">
        <f t="shared" si="10824"/>
        <v>0</v>
      </c>
      <c r="V4118" s="11">
        <f t="shared" si="10824"/>
        <v>0</v>
      </c>
      <c r="W4118" s="11">
        <f t="shared" si="10824"/>
        <v>0</v>
      </c>
      <c r="X4118" s="11">
        <f t="shared" si="10824"/>
        <v>0</v>
      </c>
      <c r="Y4118" s="11">
        <f t="shared" si="10824"/>
        <v>0</v>
      </c>
      <c r="Z4118" s="11">
        <f t="shared" si="10824"/>
        <v>0</v>
      </c>
      <c r="AA4118" s="11">
        <f t="shared" si="10824"/>
        <v>0</v>
      </c>
      <c r="AB4118" s="11">
        <f t="shared" si="10824"/>
        <v>0</v>
      </c>
      <c r="AC4118" s="11">
        <f t="shared" si="10824"/>
        <v>0</v>
      </c>
      <c r="AD4118" s="11">
        <f t="shared" si="10824"/>
        <v>0</v>
      </c>
      <c r="AE4118" s="11">
        <f t="shared" si="10824"/>
        <v>0</v>
      </c>
      <c r="AF4118" s="11">
        <f t="shared" si="10824"/>
        <v>0</v>
      </c>
      <c r="AG4118" s="11">
        <f t="shared" si="10824"/>
        <v>0</v>
      </c>
      <c r="AH4118" s="11">
        <v>0</v>
      </c>
      <c r="AI4118" s="11">
        <v>0</v>
      </c>
      <c r="AJ4118" s="11">
        <f t="shared" ref="AJ4118:AY4119" si="10825">SUM(AJ4119)</f>
        <v>0</v>
      </c>
      <c r="AK4118" s="11">
        <f t="shared" si="10825"/>
        <v>0</v>
      </c>
      <c r="AL4118" s="11">
        <f t="shared" si="10825"/>
        <v>0</v>
      </c>
      <c r="AM4118" s="11">
        <f t="shared" si="10825"/>
        <v>0</v>
      </c>
      <c r="AN4118" s="11">
        <f t="shared" si="10825"/>
        <v>0</v>
      </c>
      <c r="AO4118" s="11">
        <f t="shared" si="10825"/>
        <v>0</v>
      </c>
      <c r="AP4118" s="11">
        <f t="shared" si="10825"/>
        <v>0</v>
      </c>
      <c r="AQ4118" s="11">
        <f t="shared" si="10825"/>
        <v>0</v>
      </c>
      <c r="AR4118" s="11">
        <f t="shared" si="10825"/>
        <v>0</v>
      </c>
      <c r="AS4118" s="11">
        <f t="shared" si="10825"/>
        <v>0</v>
      </c>
      <c r="AT4118" s="11">
        <f t="shared" si="10825"/>
        <v>0</v>
      </c>
      <c r="AU4118" s="11">
        <f t="shared" si="10825"/>
        <v>0</v>
      </c>
      <c r="AV4118" s="11">
        <f t="shared" si="10825"/>
        <v>0</v>
      </c>
      <c r="AW4118" s="11">
        <f t="shared" si="10825"/>
        <v>0</v>
      </c>
      <c r="AX4118" s="11">
        <f t="shared" si="10825"/>
        <v>0</v>
      </c>
      <c r="AY4118" s="11">
        <f t="shared" si="10825"/>
        <v>0</v>
      </c>
      <c r="AZ4118" s="11">
        <v>0</v>
      </c>
      <c r="BA4118" s="11">
        <v>0</v>
      </c>
      <c r="BB4118" s="11">
        <f t="shared" ref="BB4118:BQ4119" si="10826">SUM(BB4119)</f>
        <v>0</v>
      </c>
      <c r="BC4118" s="11">
        <f t="shared" si="10826"/>
        <v>0</v>
      </c>
      <c r="BD4118" s="11">
        <f t="shared" si="10826"/>
        <v>0</v>
      </c>
      <c r="BE4118" s="11">
        <f t="shared" si="10826"/>
        <v>0</v>
      </c>
      <c r="BF4118" s="11">
        <f t="shared" si="10826"/>
        <v>0</v>
      </c>
      <c r="BG4118" s="11">
        <f t="shared" si="10826"/>
        <v>0</v>
      </c>
      <c r="BH4118" s="11">
        <f t="shared" si="10826"/>
        <v>0</v>
      </c>
      <c r="BI4118" s="11">
        <f t="shared" si="10826"/>
        <v>0</v>
      </c>
      <c r="BJ4118" s="11">
        <f t="shared" si="10826"/>
        <v>0</v>
      </c>
      <c r="BK4118" s="11">
        <f t="shared" si="10826"/>
        <v>0</v>
      </c>
      <c r="BL4118" s="11">
        <f t="shared" si="10826"/>
        <v>0</v>
      </c>
      <c r="BM4118" s="11">
        <f t="shared" si="10826"/>
        <v>0</v>
      </c>
      <c r="BN4118" s="11">
        <f t="shared" si="10826"/>
        <v>0</v>
      </c>
      <c r="BO4118" s="11">
        <f t="shared" si="10826"/>
        <v>0</v>
      </c>
      <c r="BP4118" s="11">
        <f t="shared" si="10826"/>
        <v>0</v>
      </c>
      <c r="BQ4118" s="11">
        <f t="shared" si="10826"/>
        <v>0</v>
      </c>
      <c r="BR4118" s="11">
        <v>0</v>
      </c>
      <c r="BS4118" s="11">
        <v>0</v>
      </c>
      <c r="BT4118" s="11">
        <f t="shared" ref="BT4118:BZ4119" si="10827">SUM(BT4119)</f>
        <v>100</v>
      </c>
      <c r="BU4118" s="11">
        <f t="shared" si="10827"/>
        <v>100</v>
      </c>
      <c r="BV4118" s="11">
        <f t="shared" si="10827"/>
        <v>0</v>
      </c>
      <c r="BW4118" s="11">
        <f t="shared" si="10827"/>
        <v>0</v>
      </c>
      <c r="BX4118" s="11">
        <f t="shared" si="10827"/>
        <v>0</v>
      </c>
      <c r="BY4118" s="11">
        <f t="shared" si="10827"/>
        <v>0</v>
      </c>
      <c r="BZ4118" s="11">
        <f t="shared" si="10827"/>
        <v>0</v>
      </c>
      <c r="CA4118" s="11">
        <f t="shared" si="10776"/>
        <v>0</v>
      </c>
      <c r="CB4118" s="123">
        <f t="shared" si="10787"/>
        <v>0</v>
      </c>
    </row>
    <row r="4119" spans="1:80" x14ac:dyDescent="0.25">
      <c r="A4119" s="4" t="s">
        <v>928</v>
      </c>
      <c r="B4119" s="4" t="s">
        <v>88</v>
      </c>
      <c r="C4119" s="4" t="s">
        <v>1674</v>
      </c>
      <c r="D4119" s="79" t="s">
        <v>1675</v>
      </c>
      <c r="E4119" s="78" t="s">
        <v>67</v>
      </c>
      <c r="F4119" s="78" t="s">
        <v>1</v>
      </c>
      <c r="G4119" s="2" t="s">
        <v>1</v>
      </c>
      <c r="H4119" s="2" t="s">
        <v>68</v>
      </c>
      <c r="I4119" s="12">
        <f>SUM(I4120)</f>
        <v>100</v>
      </c>
      <c r="J4119" s="12">
        <f t="shared" si="10775"/>
        <v>100</v>
      </c>
      <c r="K4119" s="12">
        <f t="shared" si="10823"/>
        <v>100</v>
      </c>
      <c r="L4119" s="12">
        <f t="shared" si="10778"/>
        <v>0</v>
      </c>
      <c r="M4119" s="12">
        <f t="shared" si="10823"/>
        <v>0</v>
      </c>
      <c r="N4119" s="12">
        <f t="shared" si="10823"/>
        <v>0</v>
      </c>
      <c r="O4119" s="12">
        <f t="shared" si="10823"/>
        <v>0</v>
      </c>
      <c r="P4119" s="12">
        <f t="shared" si="10823"/>
        <v>0</v>
      </c>
      <c r="Q4119" s="12">
        <f t="shared" si="10823"/>
        <v>0</v>
      </c>
      <c r="R4119" s="12">
        <f t="shared" si="10824"/>
        <v>0</v>
      </c>
      <c r="S4119" s="12">
        <f t="shared" ref="S4119:AG4119" si="10828">SUM(S4120)</f>
        <v>0</v>
      </c>
      <c r="T4119" s="12">
        <f t="shared" si="10828"/>
        <v>0</v>
      </c>
      <c r="U4119" s="12">
        <f t="shared" si="10828"/>
        <v>0</v>
      </c>
      <c r="V4119" s="12">
        <f t="shared" si="10828"/>
        <v>0</v>
      </c>
      <c r="W4119" s="12">
        <f t="shared" si="10828"/>
        <v>0</v>
      </c>
      <c r="X4119" s="12">
        <f t="shared" si="10828"/>
        <v>0</v>
      </c>
      <c r="Y4119" s="12">
        <f t="shared" si="10828"/>
        <v>0</v>
      </c>
      <c r="Z4119" s="12">
        <f t="shared" si="10828"/>
        <v>0</v>
      </c>
      <c r="AA4119" s="12">
        <f t="shared" si="10828"/>
        <v>0</v>
      </c>
      <c r="AB4119" s="12">
        <f t="shared" si="10828"/>
        <v>0</v>
      </c>
      <c r="AC4119" s="12">
        <f t="shared" si="10828"/>
        <v>0</v>
      </c>
      <c r="AD4119" s="12">
        <f t="shared" si="10828"/>
        <v>0</v>
      </c>
      <c r="AE4119" s="12">
        <f t="shared" si="10828"/>
        <v>0</v>
      </c>
      <c r="AF4119" s="12">
        <f t="shared" si="10828"/>
        <v>0</v>
      </c>
      <c r="AG4119" s="12">
        <f t="shared" si="10828"/>
        <v>0</v>
      </c>
      <c r="AH4119" s="12">
        <v>0</v>
      </c>
      <c r="AI4119" s="12">
        <v>0</v>
      </c>
      <c r="AJ4119" s="12">
        <f t="shared" si="10825"/>
        <v>0</v>
      </c>
      <c r="AK4119" s="12">
        <f t="shared" ref="AK4119:AY4119" si="10829">SUM(AK4120)</f>
        <v>0</v>
      </c>
      <c r="AL4119" s="12">
        <f t="shared" si="10829"/>
        <v>0</v>
      </c>
      <c r="AM4119" s="12">
        <f t="shared" si="10829"/>
        <v>0</v>
      </c>
      <c r="AN4119" s="12">
        <f t="shared" si="10829"/>
        <v>0</v>
      </c>
      <c r="AO4119" s="12">
        <f t="shared" si="10829"/>
        <v>0</v>
      </c>
      <c r="AP4119" s="12">
        <f t="shared" si="10829"/>
        <v>0</v>
      </c>
      <c r="AQ4119" s="12">
        <f t="shared" si="10829"/>
        <v>0</v>
      </c>
      <c r="AR4119" s="12">
        <f t="shared" si="10829"/>
        <v>0</v>
      </c>
      <c r="AS4119" s="12">
        <f t="shared" si="10829"/>
        <v>0</v>
      </c>
      <c r="AT4119" s="12">
        <f t="shared" si="10829"/>
        <v>0</v>
      </c>
      <c r="AU4119" s="12">
        <f t="shared" si="10829"/>
        <v>0</v>
      </c>
      <c r="AV4119" s="12">
        <f t="shared" si="10829"/>
        <v>0</v>
      </c>
      <c r="AW4119" s="12">
        <f t="shared" si="10829"/>
        <v>0</v>
      </c>
      <c r="AX4119" s="12">
        <f t="shared" si="10829"/>
        <v>0</v>
      </c>
      <c r="AY4119" s="12">
        <f t="shared" si="10829"/>
        <v>0</v>
      </c>
      <c r="AZ4119" s="12">
        <v>0</v>
      </c>
      <c r="BA4119" s="12">
        <v>0</v>
      </c>
      <c r="BB4119" s="12">
        <f t="shared" si="10826"/>
        <v>0</v>
      </c>
      <c r="BC4119" s="12">
        <f t="shared" ref="BC4119:BQ4119" si="10830">SUM(BC4120)</f>
        <v>0</v>
      </c>
      <c r="BD4119" s="12">
        <f t="shared" si="10830"/>
        <v>0</v>
      </c>
      <c r="BE4119" s="12">
        <f t="shared" si="10830"/>
        <v>0</v>
      </c>
      <c r="BF4119" s="12">
        <f t="shared" si="10830"/>
        <v>0</v>
      </c>
      <c r="BG4119" s="12">
        <f t="shared" si="10830"/>
        <v>0</v>
      </c>
      <c r="BH4119" s="12">
        <f t="shared" si="10830"/>
        <v>0</v>
      </c>
      <c r="BI4119" s="12">
        <f t="shared" si="10830"/>
        <v>0</v>
      </c>
      <c r="BJ4119" s="12">
        <f t="shared" si="10830"/>
        <v>0</v>
      </c>
      <c r="BK4119" s="12">
        <f t="shared" si="10830"/>
        <v>0</v>
      </c>
      <c r="BL4119" s="12">
        <f t="shared" si="10830"/>
        <v>0</v>
      </c>
      <c r="BM4119" s="12">
        <f t="shared" si="10830"/>
        <v>0</v>
      </c>
      <c r="BN4119" s="12">
        <f t="shared" si="10830"/>
        <v>0</v>
      </c>
      <c r="BO4119" s="12">
        <f t="shared" si="10830"/>
        <v>0</v>
      </c>
      <c r="BP4119" s="12">
        <f t="shared" si="10830"/>
        <v>0</v>
      </c>
      <c r="BQ4119" s="12">
        <f t="shared" si="10830"/>
        <v>0</v>
      </c>
      <c r="BR4119" s="12">
        <v>0</v>
      </c>
      <c r="BS4119" s="12">
        <v>0</v>
      </c>
      <c r="BT4119" s="12">
        <f t="shared" si="10827"/>
        <v>100</v>
      </c>
      <c r="BU4119" s="12">
        <f t="shared" si="10827"/>
        <v>100</v>
      </c>
      <c r="BV4119" s="12">
        <f t="shared" si="10827"/>
        <v>0</v>
      </c>
      <c r="BW4119" s="12">
        <f t="shared" si="10827"/>
        <v>0</v>
      </c>
      <c r="BX4119" s="12">
        <f t="shared" si="10827"/>
        <v>0</v>
      </c>
      <c r="BY4119" s="12">
        <f t="shared" si="10827"/>
        <v>0</v>
      </c>
      <c r="BZ4119" s="12">
        <f t="shared" si="10827"/>
        <v>0</v>
      </c>
      <c r="CA4119" s="12">
        <f t="shared" si="10776"/>
        <v>0</v>
      </c>
      <c r="CB4119" s="124">
        <f t="shared" si="10787"/>
        <v>0</v>
      </c>
    </row>
    <row r="4120" spans="1:80" x14ac:dyDescent="0.25">
      <c r="A4120" s="4" t="s">
        <v>928</v>
      </c>
      <c r="B4120" s="4" t="s">
        <v>88</v>
      </c>
      <c r="C4120" s="4" t="s">
        <v>1674</v>
      </c>
      <c r="D4120" s="79" t="s">
        <v>1675</v>
      </c>
      <c r="E4120" s="89">
        <v>6148</v>
      </c>
      <c r="F4120" s="79"/>
      <c r="G4120" s="75" t="s">
        <v>1906</v>
      </c>
      <c r="H4120" s="13" t="s">
        <v>76</v>
      </c>
      <c r="I4120" s="14">
        <v>100</v>
      </c>
      <c r="J4120" s="14">
        <f t="shared" si="10775"/>
        <v>100</v>
      </c>
      <c r="K4120" s="14">
        <v>100</v>
      </c>
      <c r="L4120" s="14">
        <f t="shared" si="10778"/>
        <v>0</v>
      </c>
      <c r="M4120" s="14">
        <v>0</v>
      </c>
      <c r="N4120" s="14">
        <v>0</v>
      </c>
      <c r="O4120" s="14">
        <v>0</v>
      </c>
      <c r="P4120" s="14">
        <v>0</v>
      </c>
      <c r="Q4120" s="14">
        <v>0</v>
      </c>
      <c r="R4120" s="14">
        <v>0</v>
      </c>
      <c r="S4120" s="14"/>
      <c r="T4120" s="14"/>
      <c r="U4120" s="14"/>
      <c r="V4120" s="14"/>
      <c r="W4120" s="14"/>
      <c r="X4120" s="14">
        <f t="shared" si="10701"/>
        <v>0</v>
      </c>
      <c r="Y4120" s="14"/>
      <c r="Z4120" s="14"/>
      <c r="AA4120" s="14"/>
      <c r="AB4120" s="14"/>
      <c r="AC4120" s="14"/>
      <c r="AD4120" s="14"/>
      <c r="AE4120" s="14"/>
      <c r="AF4120" s="14"/>
      <c r="AG4120" s="14"/>
      <c r="AH4120" s="14">
        <v>0</v>
      </c>
      <c r="AI4120" s="14">
        <v>0</v>
      </c>
      <c r="AJ4120" s="14">
        <v>0</v>
      </c>
      <c r="AK4120" s="14"/>
      <c r="AL4120" s="14"/>
      <c r="AM4120" s="14"/>
      <c r="AN4120" s="14"/>
      <c r="AO4120" s="14"/>
      <c r="AP4120" s="14">
        <f t="shared" si="10702"/>
        <v>0</v>
      </c>
      <c r="AQ4120" s="14"/>
      <c r="AR4120" s="14"/>
      <c r="AS4120" s="14"/>
      <c r="AT4120" s="14"/>
      <c r="AU4120" s="14"/>
      <c r="AV4120" s="14"/>
      <c r="AW4120" s="14"/>
      <c r="AX4120" s="14"/>
      <c r="AY4120" s="14"/>
      <c r="AZ4120" s="14">
        <v>0</v>
      </c>
      <c r="BA4120" s="14">
        <v>0</v>
      </c>
      <c r="BB4120" s="14">
        <v>0</v>
      </c>
      <c r="BC4120" s="14"/>
      <c r="BD4120" s="14"/>
      <c r="BE4120" s="14"/>
      <c r="BF4120" s="14"/>
      <c r="BG4120" s="14"/>
      <c r="BH4120" s="14">
        <f t="shared" si="10703"/>
        <v>0</v>
      </c>
      <c r="BI4120" s="14"/>
      <c r="BJ4120" s="14"/>
      <c r="BK4120" s="14"/>
      <c r="BL4120" s="14"/>
      <c r="BM4120" s="14"/>
      <c r="BN4120" s="14"/>
      <c r="BO4120" s="14"/>
      <c r="BP4120" s="14"/>
      <c r="BQ4120" s="14"/>
      <c r="BR4120" s="14">
        <v>0</v>
      </c>
      <c r="BS4120" s="14">
        <v>0</v>
      </c>
      <c r="BT4120" s="14">
        <v>100</v>
      </c>
      <c r="BU4120" s="14">
        <v>100</v>
      </c>
      <c r="BV4120" s="14">
        <v>0</v>
      </c>
      <c r="BW4120" s="14">
        <f t="shared" si="10816"/>
        <v>0</v>
      </c>
      <c r="BX4120" s="14"/>
      <c r="BY4120" s="14"/>
      <c r="BZ4120" s="14"/>
      <c r="CA4120" s="14">
        <f t="shared" si="10776"/>
        <v>0</v>
      </c>
      <c r="CB4120" s="122">
        <f t="shared" si="10787"/>
        <v>0</v>
      </c>
    </row>
    <row r="4121" spans="1:80" ht="22.5" x14ac:dyDescent="0.25">
      <c r="A4121" s="1" t="s">
        <v>1</v>
      </c>
      <c r="B4121" s="1" t="s">
        <v>1</v>
      </c>
      <c r="C4121" s="1" t="s">
        <v>1</v>
      </c>
      <c r="D4121" s="78" t="s">
        <v>1</v>
      </c>
      <c r="E4121" s="78" t="s">
        <v>1</v>
      </c>
      <c r="F4121" s="78" t="s">
        <v>1</v>
      </c>
      <c r="G4121" s="2" t="s">
        <v>1</v>
      </c>
      <c r="H4121" s="10" t="s">
        <v>77</v>
      </c>
      <c r="I4121" s="11">
        <f>SUM(I4122)</f>
        <v>30700</v>
      </c>
      <c r="J4121" s="11">
        <f t="shared" si="10775"/>
        <v>30700</v>
      </c>
      <c r="K4121" s="11">
        <f t="shared" ref="K4121:Q4121" si="10831">SUM(K4122)</f>
        <v>30000</v>
      </c>
      <c r="L4121" s="11">
        <f t="shared" si="10778"/>
        <v>700</v>
      </c>
      <c r="M4121" s="11">
        <f t="shared" si="10831"/>
        <v>700</v>
      </c>
      <c r="N4121" s="11">
        <f t="shared" si="10831"/>
        <v>0</v>
      </c>
      <c r="O4121" s="11">
        <f t="shared" si="10831"/>
        <v>0</v>
      </c>
      <c r="P4121" s="11">
        <f t="shared" si="10831"/>
        <v>0</v>
      </c>
      <c r="Q4121" s="11">
        <f t="shared" si="10831"/>
        <v>0</v>
      </c>
      <c r="R4121" s="11">
        <f t="shared" ref="R4121:AG4121" si="10832">SUM(R4122)</f>
        <v>700</v>
      </c>
      <c r="S4121" s="11">
        <f t="shared" si="10832"/>
        <v>0</v>
      </c>
      <c r="T4121" s="11">
        <f t="shared" si="10832"/>
        <v>0</v>
      </c>
      <c r="U4121" s="11">
        <f t="shared" si="10832"/>
        <v>0</v>
      </c>
      <c r="V4121" s="11">
        <f t="shared" si="10832"/>
        <v>0</v>
      </c>
      <c r="W4121" s="11">
        <f t="shared" si="10832"/>
        <v>0</v>
      </c>
      <c r="X4121" s="11">
        <f t="shared" si="10832"/>
        <v>700</v>
      </c>
      <c r="Y4121" s="11">
        <f t="shared" si="10832"/>
        <v>0</v>
      </c>
      <c r="Z4121" s="11">
        <f t="shared" si="10832"/>
        <v>0</v>
      </c>
      <c r="AA4121" s="11">
        <f t="shared" si="10832"/>
        <v>0</v>
      </c>
      <c r="AB4121" s="11">
        <f t="shared" si="10832"/>
        <v>0</v>
      </c>
      <c r="AC4121" s="11">
        <f t="shared" si="10832"/>
        <v>400</v>
      </c>
      <c r="AD4121" s="11">
        <f t="shared" si="10832"/>
        <v>100</v>
      </c>
      <c r="AE4121" s="11">
        <f t="shared" si="10832"/>
        <v>0</v>
      </c>
      <c r="AF4121" s="11">
        <f t="shared" si="10832"/>
        <v>0</v>
      </c>
      <c r="AG4121" s="11">
        <f t="shared" si="10832"/>
        <v>0</v>
      </c>
      <c r="AH4121" s="11">
        <v>500</v>
      </c>
      <c r="AI4121" s="11">
        <v>200</v>
      </c>
      <c r="AJ4121" s="11">
        <f t="shared" ref="AJ4121:AY4121" si="10833">SUM(AJ4122)</f>
        <v>0</v>
      </c>
      <c r="AK4121" s="11">
        <f t="shared" si="10833"/>
        <v>0</v>
      </c>
      <c r="AL4121" s="11">
        <f t="shared" si="10833"/>
        <v>0</v>
      </c>
      <c r="AM4121" s="11">
        <f t="shared" si="10833"/>
        <v>0</v>
      </c>
      <c r="AN4121" s="11">
        <f t="shared" si="10833"/>
        <v>0</v>
      </c>
      <c r="AO4121" s="11">
        <f t="shared" si="10833"/>
        <v>0</v>
      </c>
      <c r="AP4121" s="11">
        <f t="shared" si="10833"/>
        <v>0</v>
      </c>
      <c r="AQ4121" s="11">
        <f t="shared" si="10833"/>
        <v>0</v>
      </c>
      <c r="AR4121" s="11">
        <f t="shared" si="10833"/>
        <v>0</v>
      </c>
      <c r="AS4121" s="11">
        <f t="shared" si="10833"/>
        <v>0</v>
      </c>
      <c r="AT4121" s="11">
        <f t="shared" si="10833"/>
        <v>0</v>
      </c>
      <c r="AU4121" s="11">
        <f t="shared" si="10833"/>
        <v>0</v>
      </c>
      <c r="AV4121" s="11">
        <f t="shared" si="10833"/>
        <v>0</v>
      </c>
      <c r="AW4121" s="11">
        <f t="shared" si="10833"/>
        <v>0</v>
      </c>
      <c r="AX4121" s="11">
        <f t="shared" si="10833"/>
        <v>0</v>
      </c>
      <c r="AY4121" s="11">
        <f t="shared" si="10833"/>
        <v>0</v>
      </c>
      <c r="AZ4121" s="11">
        <v>0</v>
      </c>
      <c r="BA4121" s="11">
        <v>0</v>
      </c>
      <c r="BB4121" s="11">
        <f t="shared" ref="BB4121:BQ4121" si="10834">SUM(BB4122)</f>
        <v>0</v>
      </c>
      <c r="BC4121" s="11">
        <f t="shared" si="10834"/>
        <v>0</v>
      </c>
      <c r="BD4121" s="11">
        <f t="shared" si="10834"/>
        <v>0</v>
      </c>
      <c r="BE4121" s="11">
        <f t="shared" si="10834"/>
        <v>0</v>
      </c>
      <c r="BF4121" s="11">
        <f t="shared" si="10834"/>
        <v>0</v>
      </c>
      <c r="BG4121" s="11">
        <f t="shared" si="10834"/>
        <v>0</v>
      </c>
      <c r="BH4121" s="11">
        <f t="shared" si="10834"/>
        <v>0</v>
      </c>
      <c r="BI4121" s="11">
        <f t="shared" si="10834"/>
        <v>0</v>
      </c>
      <c r="BJ4121" s="11">
        <f t="shared" si="10834"/>
        <v>0</v>
      </c>
      <c r="BK4121" s="11">
        <f t="shared" si="10834"/>
        <v>0</v>
      </c>
      <c r="BL4121" s="11">
        <f t="shared" si="10834"/>
        <v>0</v>
      </c>
      <c r="BM4121" s="11">
        <f t="shared" si="10834"/>
        <v>0</v>
      </c>
      <c r="BN4121" s="11">
        <f t="shared" si="10834"/>
        <v>0</v>
      </c>
      <c r="BO4121" s="11">
        <f t="shared" si="10834"/>
        <v>0</v>
      </c>
      <c r="BP4121" s="11">
        <f t="shared" si="10834"/>
        <v>0</v>
      </c>
      <c r="BQ4121" s="11">
        <f t="shared" si="10834"/>
        <v>0</v>
      </c>
      <c r="BR4121" s="11">
        <v>0</v>
      </c>
      <c r="BS4121" s="11">
        <v>0</v>
      </c>
      <c r="BT4121" s="11">
        <f t="shared" ref="BT4121:BZ4121" si="10835">SUM(BT4122)</f>
        <v>57700</v>
      </c>
      <c r="BU4121" s="11">
        <f t="shared" si="10835"/>
        <v>57000</v>
      </c>
      <c r="BV4121" s="11">
        <f t="shared" si="10835"/>
        <v>54500</v>
      </c>
      <c r="BW4121" s="11">
        <f t="shared" si="10835"/>
        <v>2500</v>
      </c>
      <c r="BX4121" s="11">
        <f t="shared" si="10835"/>
        <v>2500</v>
      </c>
      <c r="BY4121" s="11">
        <f t="shared" si="10835"/>
        <v>0</v>
      </c>
      <c r="BZ4121" s="11">
        <f t="shared" si="10835"/>
        <v>0</v>
      </c>
      <c r="CA4121" s="11">
        <f t="shared" si="10776"/>
        <v>57000</v>
      </c>
      <c r="CB4121" s="123">
        <f t="shared" si="10787"/>
        <v>100</v>
      </c>
    </row>
    <row r="4122" spans="1:80" x14ac:dyDescent="0.25">
      <c r="A4122" s="4" t="s">
        <v>928</v>
      </c>
      <c r="B4122" s="4" t="s">
        <v>88</v>
      </c>
      <c r="C4122" s="4" t="s">
        <v>1674</v>
      </c>
      <c r="D4122" s="79" t="s">
        <v>1675</v>
      </c>
      <c r="E4122" s="78" t="s">
        <v>78</v>
      </c>
      <c r="F4122" s="78" t="s">
        <v>1</v>
      </c>
      <c r="G4122" s="2" t="s">
        <v>1</v>
      </c>
      <c r="H4122" s="2" t="s">
        <v>79</v>
      </c>
      <c r="I4122" s="12">
        <f>SUM(I4123:I4124)</f>
        <v>30700</v>
      </c>
      <c r="J4122" s="12">
        <f t="shared" si="10775"/>
        <v>30700</v>
      </c>
      <c r="K4122" s="12">
        <f t="shared" ref="K4122" si="10836">SUM(K4123:K4124)</f>
        <v>30000</v>
      </c>
      <c r="L4122" s="12">
        <f t="shared" si="10778"/>
        <v>700</v>
      </c>
      <c r="M4122" s="12">
        <f t="shared" ref="M4122:Q4122" si="10837">SUM(M4123:M4124)</f>
        <v>700</v>
      </c>
      <c r="N4122" s="12">
        <f t="shared" si="10837"/>
        <v>0</v>
      </c>
      <c r="O4122" s="12">
        <f t="shared" si="10837"/>
        <v>0</v>
      </c>
      <c r="P4122" s="12">
        <f t="shared" si="10837"/>
        <v>0</v>
      </c>
      <c r="Q4122" s="12">
        <f t="shared" si="10837"/>
        <v>0</v>
      </c>
      <c r="R4122" s="12">
        <f t="shared" ref="R4122:AG4122" si="10838">SUM(R4123:R4124)</f>
        <v>700</v>
      </c>
      <c r="S4122" s="12">
        <f t="shared" si="10838"/>
        <v>0</v>
      </c>
      <c r="T4122" s="12">
        <f t="shared" si="10838"/>
        <v>0</v>
      </c>
      <c r="U4122" s="12">
        <f t="shared" si="10838"/>
        <v>0</v>
      </c>
      <c r="V4122" s="12">
        <f t="shared" si="10838"/>
        <v>0</v>
      </c>
      <c r="W4122" s="12">
        <f t="shared" si="10838"/>
        <v>0</v>
      </c>
      <c r="X4122" s="12">
        <f t="shared" ref="X4122" si="10839">SUM(X4123:X4124)</f>
        <v>700</v>
      </c>
      <c r="Y4122" s="12">
        <f t="shared" si="10838"/>
        <v>0</v>
      </c>
      <c r="Z4122" s="12">
        <f t="shared" si="10838"/>
        <v>0</v>
      </c>
      <c r="AA4122" s="12">
        <f t="shared" si="10838"/>
        <v>0</v>
      </c>
      <c r="AB4122" s="12">
        <f t="shared" si="10838"/>
        <v>0</v>
      </c>
      <c r="AC4122" s="12">
        <f t="shared" si="10838"/>
        <v>400</v>
      </c>
      <c r="AD4122" s="12">
        <f t="shared" si="10838"/>
        <v>100</v>
      </c>
      <c r="AE4122" s="12">
        <f t="shared" si="10838"/>
        <v>0</v>
      </c>
      <c r="AF4122" s="12">
        <f t="shared" si="10838"/>
        <v>0</v>
      </c>
      <c r="AG4122" s="12">
        <f t="shared" si="10838"/>
        <v>0</v>
      </c>
      <c r="AH4122" s="12">
        <v>500</v>
      </c>
      <c r="AI4122" s="12">
        <v>200</v>
      </c>
      <c r="AJ4122" s="12">
        <f t="shared" ref="AJ4122:AY4122" si="10840">SUM(AJ4123:AJ4124)</f>
        <v>0</v>
      </c>
      <c r="AK4122" s="12">
        <f t="shared" si="10840"/>
        <v>0</v>
      </c>
      <c r="AL4122" s="12">
        <f t="shared" si="10840"/>
        <v>0</v>
      </c>
      <c r="AM4122" s="12">
        <f t="shared" si="10840"/>
        <v>0</v>
      </c>
      <c r="AN4122" s="12">
        <f t="shared" si="10840"/>
        <v>0</v>
      </c>
      <c r="AO4122" s="12">
        <f t="shared" si="10840"/>
        <v>0</v>
      </c>
      <c r="AP4122" s="12">
        <f t="shared" ref="AP4122" si="10841">SUM(AP4123:AP4124)</f>
        <v>0</v>
      </c>
      <c r="AQ4122" s="12">
        <f t="shared" si="10840"/>
        <v>0</v>
      </c>
      <c r="AR4122" s="12">
        <f t="shared" si="10840"/>
        <v>0</v>
      </c>
      <c r="AS4122" s="12">
        <f t="shared" si="10840"/>
        <v>0</v>
      </c>
      <c r="AT4122" s="12">
        <f t="shared" si="10840"/>
        <v>0</v>
      </c>
      <c r="AU4122" s="12">
        <f t="shared" si="10840"/>
        <v>0</v>
      </c>
      <c r="AV4122" s="12">
        <f t="shared" si="10840"/>
        <v>0</v>
      </c>
      <c r="AW4122" s="12">
        <f t="shared" si="10840"/>
        <v>0</v>
      </c>
      <c r="AX4122" s="12">
        <f t="shared" si="10840"/>
        <v>0</v>
      </c>
      <c r="AY4122" s="12">
        <f t="shared" si="10840"/>
        <v>0</v>
      </c>
      <c r="AZ4122" s="12">
        <v>0</v>
      </c>
      <c r="BA4122" s="12">
        <v>0</v>
      </c>
      <c r="BB4122" s="12">
        <f t="shared" ref="BB4122:BQ4122" si="10842">SUM(BB4123:BB4124)</f>
        <v>0</v>
      </c>
      <c r="BC4122" s="12">
        <f t="shared" si="10842"/>
        <v>0</v>
      </c>
      <c r="BD4122" s="12">
        <f t="shared" si="10842"/>
        <v>0</v>
      </c>
      <c r="BE4122" s="12">
        <f t="shared" si="10842"/>
        <v>0</v>
      </c>
      <c r="BF4122" s="12">
        <f t="shared" si="10842"/>
        <v>0</v>
      </c>
      <c r="BG4122" s="12">
        <f t="shared" si="10842"/>
        <v>0</v>
      </c>
      <c r="BH4122" s="12">
        <f t="shared" ref="BH4122" si="10843">SUM(BH4123:BH4124)</f>
        <v>0</v>
      </c>
      <c r="BI4122" s="12">
        <f t="shared" si="10842"/>
        <v>0</v>
      </c>
      <c r="BJ4122" s="12">
        <f t="shared" si="10842"/>
        <v>0</v>
      </c>
      <c r="BK4122" s="12">
        <f t="shared" si="10842"/>
        <v>0</v>
      </c>
      <c r="BL4122" s="12">
        <f t="shared" si="10842"/>
        <v>0</v>
      </c>
      <c r="BM4122" s="12">
        <f t="shared" si="10842"/>
        <v>0</v>
      </c>
      <c r="BN4122" s="12">
        <f t="shared" si="10842"/>
        <v>0</v>
      </c>
      <c r="BO4122" s="12">
        <f t="shared" si="10842"/>
        <v>0</v>
      </c>
      <c r="BP4122" s="12">
        <f t="shared" si="10842"/>
        <v>0</v>
      </c>
      <c r="BQ4122" s="12">
        <f t="shared" si="10842"/>
        <v>0</v>
      </c>
      <c r="BR4122" s="12">
        <v>0</v>
      </c>
      <c r="BS4122" s="12">
        <v>0</v>
      </c>
      <c r="BT4122" s="12">
        <f t="shared" ref="BT4122:BZ4122" si="10844">SUM(BT4123:BT4124)</f>
        <v>57700</v>
      </c>
      <c r="BU4122" s="12">
        <f t="shared" si="10844"/>
        <v>57000</v>
      </c>
      <c r="BV4122" s="12">
        <f t="shared" si="10844"/>
        <v>54500</v>
      </c>
      <c r="BW4122" s="12">
        <f t="shared" si="10844"/>
        <v>2500</v>
      </c>
      <c r="BX4122" s="12">
        <f t="shared" si="10844"/>
        <v>2500</v>
      </c>
      <c r="BY4122" s="12">
        <f t="shared" si="10844"/>
        <v>0</v>
      </c>
      <c r="BZ4122" s="12">
        <f t="shared" si="10844"/>
        <v>0</v>
      </c>
      <c r="CA4122" s="12">
        <f t="shared" si="10776"/>
        <v>57000</v>
      </c>
      <c r="CB4122" s="124">
        <f t="shared" si="10787"/>
        <v>100</v>
      </c>
    </row>
    <row r="4123" spans="1:80" x14ac:dyDescent="0.25">
      <c r="A4123" s="4" t="s">
        <v>928</v>
      </c>
      <c r="B4123" s="4" t="s">
        <v>88</v>
      </c>
      <c r="C4123" s="4" t="s">
        <v>1674</v>
      </c>
      <c r="D4123" s="79" t="s">
        <v>1675</v>
      </c>
      <c r="E4123" s="89">
        <v>8213</v>
      </c>
      <c r="F4123" s="79"/>
      <c r="G4123" s="75" t="s">
        <v>1906</v>
      </c>
      <c r="H4123" s="13" t="s">
        <v>81</v>
      </c>
      <c r="I4123" s="14">
        <v>20500</v>
      </c>
      <c r="J4123" s="14">
        <f t="shared" si="10775"/>
        <v>20500</v>
      </c>
      <c r="K4123" s="14">
        <v>20000</v>
      </c>
      <c r="L4123" s="14">
        <f t="shared" si="10778"/>
        <v>500</v>
      </c>
      <c r="M4123" s="14">
        <v>500</v>
      </c>
      <c r="N4123" s="14">
        <v>0</v>
      </c>
      <c r="O4123" s="14">
        <v>0</v>
      </c>
      <c r="P4123" s="14">
        <v>0</v>
      </c>
      <c r="Q4123" s="14">
        <v>0</v>
      </c>
      <c r="R4123" s="14">
        <v>500</v>
      </c>
      <c r="S4123" s="14"/>
      <c r="T4123" s="14"/>
      <c r="U4123" s="14"/>
      <c r="V4123" s="14"/>
      <c r="W4123" s="14"/>
      <c r="X4123" s="14">
        <f t="shared" ref="X4123:X4185" si="10845">R4123+S4123+T4123+U4123+V4123+W4123</f>
        <v>500</v>
      </c>
      <c r="Y4123" s="14"/>
      <c r="Z4123" s="14"/>
      <c r="AA4123" s="14"/>
      <c r="AB4123" s="14"/>
      <c r="AC4123" s="14">
        <v>400</v>
      </c>
      <c r="AD4123" s="14">
        <v>100</v>
      </c>
      <c r="AE4123" s="14"/>
      <c r="AF4123" s="14"/>
      <c r="AG4123" s="14"/>
      <c r="AH4123" s="14">
        <v>500</v>
      </c>
      <c r="AI4123" s="14">
        <v>0</v>
      </c>
      <c r="AJ4123" s="14">
        <v>0</v>
      </c>
      <c r="AK4123" s="14"/>
      <c r="AL4123" s="14"/>
      <c r="AM4123" s="14"/>
      <c r="AN4123" s="14"/>
      <c r="AO4123" s="14"/>
      <c r="AP4123" s="14">
        <f t="shared" ref="AP4123:AP4185" si="10846">AJ4123+AK4123+AL4123+AM4123+AN4123+AO4123</f>
        <v>0</v>
      </c>
      <c r="AQ4123" s="14"/>
      <c r="AR4123" s="14"/>
      <c r="AS4123" s="14"/>
      <c r="AT4123" s="14"/>
      <c r="AU4123" s="14"/>
      <c r="AV4123" s="14"/>
      <c r="AW4123" s="14"/>
      <c r="AX4123" s="14"/>
      <c r="AY4123" s="14"/>
      <c r="AZ4123" s="14">
        <v>0</v>
      </c>
      <c r="BA4123" s="14">
        <v>0</v>
      </c>
      <c r="BB4123" s="14">
        <v>0</v>
      </c>
      <c r="BC4123" s="14"/>
      <c r="BD4123" s="14"/>
      <c r="BE4123" s="14"/>
      <c r="BF4123" s="14"/>
      <c r="BG4123" s="14"/>
      <c r="BH4123" s="14">
        <f t="shared" ref="BH4123:BH4185" si="10847">BB4123+BC4123+BD4123+BE4123+BF4123+BG4123</f>
        <v>0</v>
      </c>
      <c r="BI4123" s="14"/>
      <c r="BJ4123" s="14"/>
      <c r="BK4123" s="14"/>
      <c r="BL4123" s="14"/>
      <c r="BM4123" s="14"/>
      <c r="BN4123" s="14"/>
      <c r="BO4123" s="14"/>
      <c r="BP4123" s="14"/>
      <c r="BQ4123" s="14"/>
      <c r="BR4123" s="14">
        <v>0</v>
      </c>
      <c r="BS4123" s="14">
        <v>0</v>
      </c>
      <c r="BT4123" s="14">
        <v>27500</v>
      </c>
      <c r="BU4123" s="14">
        <v>27000</v>
      </c>
      <c r="BV4123" s="14">
        <v>27000</v>
      </c>
      <c r="BW4123" s="14">
        <f t="shared" si="10816"/>
        <v>0</v>
      </c>
      <c r="BX4123" s="14"/>
      <c r="BY4123" s="14"/>
      <c r="BZ4123" s="14"/>
      <c r="CA4123" s="14">
        <f t="shared" si="10776"/>
        <v>27000</v>
      </c>
      <c r="CB4123" s="122">
        <f t="shared" si="10787"/>
        <v>100</v>
      </c>
    </row>
    <row r="4124" spans="1:80" x14ac:dyDescent="0.25">
      <c r="A4124" s="4" t="s">
        <v>928</v>
      </c>
      <c r="B4124" s="4" t="s">
        <v>88</v>
      </c>
      <c r="C4124" s="4" t="s">
        <v>1674</v>
      </c>
      <c r="D4124" s="79" t="s">
        <v>1675</v>
      </c>
      <c r="E4124" s="89">
        <v>8216</v>
      </c>
      <c r="F4124" s="79"/>
      <c r="G4124" s="75" t="s">
        <v>1906</v>
      </c>
      <c r="H4124" s="13" t="s">
        <v>319</v>
      </c>
      <c r="I4124" s="14">
        <v>10200</v>
      </c>
      <c r="J4124" s="14">
        <f t="shared" si="10775"/>
        <v>10200</v>
      </c>
      <c r="K4124" s="14">
        <v>10000</v>
      </c>
      <c r="L4124" s="14">
        <f t="shared" si="10778"/>
        <v>200</v>
      </c>
      <c r="M4124" s="14">
        <v>200</v>
      </c>
      <c r="N4124" s="14">
        <v>0</v>
      </c>
      <c r="O4124" s="14">
        <v>0</v>
      </c>
      <c r="P4124" s="14">
        <v>0</v>
      </c>
      <c r="Q4124" s="14">
        <v>0</v>
      </c>
      <c r="R4124" s="14">
        <v>200</v>
      </c>
      <c r="S4124" s="14"/>
      <c r="T4124" s="14"/>
      <c r="U4124" s="14"/>
      <c r="V4124" s="14"/>
      <c r="W4124" s="14"/>
      <c r="X4124" s="14">
        <f t="shared" si="10845"/>
        <v>200</v>
      </c>
      <c r="Y4124" s="14"/>
      <c r="Z4124" s="14"/>
      <c r="AA4124" s="14"/>
      <c r="AB4124" s="14"/>
      <c r="AC4124" s="14"/>
      <c r="AD4124" s="14"/>
      <c r="AE4124" s="14"/>
      <c r="AF4124" s="14"/>
      <c r="AG4124" s="14"/>
      <c r="AH4124" s="14">
        <v>0</v>
      </c>
      <c r="AI4124" s="14">
        <v>200</v>
      </c>
      <c r="AJ4124" s="14">
        <v>0</v>
      </c>
      <c r="AK4124" s="14"/>
      <c r="AL4124" s="14"/>
      <c r="AM4124" s="14"/>
      <c r="AN4124" s="14"/>
      <c r="AO4124" s="14"/>
      <c r="AP4124" s="14">
        <f t="shared" si="10846"/>
        <v>0</v>
      </c>
      <c r="AQ4124" s="14"/>
      <c r="AR4124" s="14"/>
      <c r="AS4124" s="14"/>
      <c r="AT4124" s="14"/>
      <c r="AU4124" s="14"/>
      <c r="AV4124" s="14"/>
      <c r="AW4124" s="14"/>
      <c r="AX4124" s="14"/>
      <c r="AY4124" s="14"/>
      <c r="AZ4124" s="14">
        <v>0</v>
      </c>
      <c r="BA4124" s="14">
        <v>0</v>
      </c>
      <c r="BB4124" s="14">
        <v>0</v>
      </c>
      <c r="BC4124" s="14"/>
      <c r="BD4124" s="14"/>
      <c r="BE4124" s="14"/>
      <c r="BF4124" s="14"/>
      <c r="BG4124" s="14"/>
      <c r="BH4124" s="14">
        <f t="shared" si="10847"/>
        <v>0</v>
      </c>
      <c r="BI4124" s="14"/>
      <c r="BJ4124" s="14"/>
      <c r="BK4124" s="14"/>
      <c r="BL4124" s="14"/>
      <c r="BM4124" s="14"/>
      <c r="BN4124" s="14"/>
      <c r="BO4124" s="14"/>
      <c r="BP4124" s="14"/>
      <c r="BQ4124" s="14"/>
      <c r="BR4124" s="14">
        <v>0</v>
      </c>
      <c r="BS4124" s="14">
        <v>0</v>
      </c>
      <c r="BT4124" s="14">
        <v>30200</v>
      </c>
      <c r="BU4124" s="14">
        <v>30000</v>
      </c>
      <c r="BV4124" s="14">
        <v>27500</v>
      </c>
      <c r="BW4124" s="14">
        <f t="shared" si="10816"/>
        <v>2500</v>
      </c>
      <c r="BX4124" s="14">
        <v>2500</v>
      </c>
      <c r="BY4124" s="14"/>
      <c r="BZ4124" s="14"/>
      <c r="CA4124" s="14">
        <f t="shared" si="10776"/>
        <v>30000</v>
      </c>
      <c r="CB4124" s="122">
        <f t="shared" si="10787"/>
        <v>100</v>
      </c>
    </row>
    <row r="4125" spans="1:80" x14ac:dyDescent="0.25">
      <c r="A4125" s="13" t="s">
        <v>1</v>
      </c>
      <c r="B4125" s="13" t="s">
        <v>1</v>
      </c>
      <c r="C4125" s="13" t="s">
        <v>1</v>
      </c>
      <c r="D4125" s="74" t="s">
        <v>1</v>
      </c>
      <c r="E4125" s="74" t="s">
        <v>1</v>
      </c>
      <c r="F4125" s="74" t="s">
        <v>1</v>
      </c>
      <c r="G4125" s="13" t="s">
        <v>1</v>
      </c>
      <c r="H4125" s="10" t="s">
        <v>1684</v>
      </c>
      <c r="I4125" s="11">
        <f>SUM(I4096,I4118,I4121)</f>
        <v>1600932</v>
      </c>
      <c r="J4125" s="11">
        <f t="shared" si="10775"/>
        <v>1513129</v>
      </c>
      <c r="K4125" s="11">
        <f t="shared" ref="K4125" si="10848">SUM(K4096,K4118,K4121)</f>
        <v>1507929</v>
      </c>
      <c r="L4125" s="11">
        <f t="shared" si="10778"/>
        <v>5200</v>
      </c>
      <c r="M4125" s="11">
        <f t="shared" ref="M4125:Q4125" si="10849">SUM(M4096,M4118,M4121)</f>
        <v>2200</v>
      </c>
      <c r="N4125" s="11">
        <f t="shared" si="10849"/>
        <v>0</v>
      </c>
      <c r="O4125" s="11">
        <f t="shared" si="10849"/>
        <v>3000</v>
      </c>
      <c r="P4125" s="11">
        <f t="shared" si="10849"/>
        <v>0</v>
      </c>
      <c r="Q4125" s="11">
        <f t="shared" si="10849"/>
        <v>0</v>
      </c>
      <c r="R4125" s="11">
        <f t="shared" ref="R4125:AG4125" si="10850">SUM(R4096,R4118,R4121)</f>
        <v>2200</v>
      </c>
      <c r="S4125" s="11">
        <f t="shared" si="10850"/>
        <v>0</v>
      </c>
      <c r="T4125" s="11">
        <f t="shared" si="10850"/>
        <v>0</v>
      </c>
      <c r="U4125" s="11">
        <f t="shared" si="10850"/>
        <v>0</v>
      </c>
      <c r="V4125" s="11">
        <f t="shared" si="10850"/>
        <v>0</v>
      </c>
      <c r="W4125" s="11">
        <f t="shared" si="10850"/>
        <v>0</v>
      </c>
      <c r="X4125" s="11">
        <f t="shared" si="10850"/>
        <v>2200</v>
      </c>
      <c r="Y4125" s="11">
        <f t="shared" si="10850"/>
        <v>0</v>
      </c>
      <c r="Z4125" s="11">
        <f t="shared" si="10850"/>
        <v>220</v>
      </c>
      <c r="AA4125" s="11">
        <f t="shared" si="10850"/>
        <v>0</v>
      </c>
      <c r="AB4125" s="11">
        <f t="shared" si="10850"/>
        <v>0</v>
      </c>
      <c r="AC4125" s="11">
        <f t="shared" si="10850"/>
        <v>400</v>
      </c>
      <c r="AD4125" s="11">
        <f t="shared" si="10850"/>
        <v>320</v>
      </c>
      <c r="AE4125" s="11">
        <f t="shared" si="10850"/>
        <v>0</v>
      </c>
      <c r="AF4125" s="11">
        <f t="shared" si="10850"/>
        <v>210</v>
      </c>
      <c r="AG4125" s="11">
        <f t="shared" si="10850"/>
        <v>0</v>
      </c>
      <c r="AH4125" s="11">
        <v>1150</v>
      </c>
      <c r="AI4125" s="11">
        <v>1050</v>
      </c>
      <c r="AJ4125" s="11">
        <f t="shared" ref="AJ4125:AY4125" si="10851">SUM(AJ4096,AJ4118,AJ4121)</f>
        <v>0</v>
      </c>
      <c r="AK4125" s="11">
        <f t="shared" si="10851"/>
        <v>0</v>
      </c>
      <c r="AL4125" s="11">
        <f t="shared" si="10851"/>
        <v>0</v>
      </c>
      <c r="AM4125" s="11">
        <f t="shared" si="10851"/>
        <v>0</v>
      </c>
      <c r="AN4125" s="11">
        <f t="shared" si="10851"/>
        <v>0</v>
      </c>
      <c r="AO4125" s="11">
        <f t="shared" si="10851"/>
        <v>0</v>
      </c>
      <c r="AP4125" s="11">
        <f t="shared" si="10851"/>
        <v>0</v>
      </c>
      <c r="AQ4125" s="11">
        <f t="shared" si="10851"/>
        <v>0</v>
      </c>
      <c r="AR4125" s="11">
        <f t="shared" si="10851"/>
        <v>0</v>
      </c>
      <c r="AS4125" s="11">
        <f t="shared" si="10851"/>
        <v>0</v>
      </c>
      <c r="AT4125" s="11">
        <f t="shared" si="10851"/>
        <v>0</v>
      </c>
      <c r="AU4125" s="11">
        <f t="shared" si="10851"/>
        <v>0</v>
      </c>
      <c r="AV4125" s="11">
        <f t="shared" si="10851"/>
        <v>0</v>
      </c>
      <c r="AW4125" s="11">
        <f t="shared" si="10851"/>
        <v>0</v>
      </c>
      <c r="AX4125" s="11">
        <f t="shared" si="10851"/>
        <v>0</v>
      </c>
      <c r="AY4125" s="11">
        <f t="shared" si="10851"/>
        <v>0</v>
      </c>
      <c r="AZ4125" s="11">
        <v>0</v>
      </c>
      <c r="BA4125" s="11">
        <v>0</v>
      </c>
      <c r="BB4125" s="11">
        <f t="shared" ref="BB4125:BQ4125" si="10852">SUM(BB4096,BB4118,BB4121)</f>
        <v>3000</v>
      </c>
      <c r="BC4125" s="11">
        <f t="shared" si="10852"/>
        <v>0</v>
      </c>
      <c r="BD4125" s="11">
        <f t="shared" si="10852"/>
        <v>0</v>
      </c>
      <c r="BE4125" s="11">
        <f t="shared" si="10852"/>
        <v>0</v>
      </c>
      <c r="BF4125" s="11">
        <f t="shared" si="10852"/>
        <v>0</v>
      </c>
      <c r="BG4125" s="11">
        <f t="shared" si="10852"/>
        <v>0</v>
      </c>
      <c r="BH4125" s="11">
        <f t="shared" si="10852"/>
        <v>3000</v>
      </c>
      <c r="BI4125" s="11">
        <f t="shared" si="10852"/>
        <v>0</v>
      </c>
      <c r="BJ4125" s="11">
        <f t="shared" si="10852"/>
        <v>0</v>
      </c>
      <c r="BK4125" s="11">
        <f t="shared" si="10852"/>
        <v>0</v>
      </c>
      <c r="BL4125" s="11">
        <f t="shared" si="10852"/>
        <v>0</v>
      </c>
      <c r="BM4125" s="11">
        <f t="shared" si="10852"/>
        <v>0</v>
      </c>
      <c r="BN4125" s="11">
        <f t="shared" si="10852"/>
        <v>0</v>
      </c>
      <c r="BO4125" s="11">
        <f t="shared" si="10852"/>
        <v>0</v>
      </c>
      <c r="BP4125" s="11">
        <f t="shared" si="10852"/>
        <v>0</v>
      </c>
      <c r="BQ4125" s="11">
        <f t="shared" si="10852"/>
        <v>0</v>
      </c>
      <c r="BR4125" s="11">
        <v>0</v>
      </c>
      <c r="BS4125" s="11">
        <v>3000</v>
      </c>
      <c r="BT4125" s="11">
        <f t="shared" ref="BT4125:BZ4125" si="10853">SUM(BT4096,BT4118,BT4121)</f>
        <v>1614521</v>
      </c>
      <c r="BU4125" s="11">
        <f t="shared" si="10853"/>
        <v>1606321</v>
      </c>
      <c r="BV4125" s="11">
        <f t="shared" si="10853"/>
        <v>955347</v>
      </c>
      <c r="BW4125" s="11">
        <f t="shared" si="10853"/>
        <v>384560</v>
      </c>
      <c r="BX4125" s="11">
        <f t="shared" si="10853"/>
        <v>123908</v>
      </c>
      <c r="BY4125" s="11">
        <f t="shared" si="10853"/>
        <v>124659</v>
      </c>
      <c r="BZ4125" s="11">
        <f t="shared" si="10853"/>
        <v>135993</v>
      </c>
      <c r="CA4125" s="11">
        <f t="shared" si="10776"/>
        <v>1339907</v>
      </c>
      <c r="CB4125" s="123">
        <f t="shared" si="10787"/>
        <v>83.414647508187969</v>
      </c>
    </row>
    <row r="4126" spans="1:80" ht="15.75" thickBot="1" x14ac:dyDescent="0.3">
      <c r="A4126" s="13" t="s">
        <v>1</v>
      </c>
      <c r="B4126" s="13" t="s">
        <v>1</v>
      </c>
      <c r="C4126" s="13" t="s">
        <v>1</v>
      </c>
      <c r="D4126" s="74" t="s">
        <v>1</v>
      </c>
      <c r="E4126" s="74" t="s">
        <v>1</v>
      </c>
      <c r="F4126" s="74" t="s">
        <v>1</v>
      </c>
      <c r="G4126" s="13" t="s">
        <v>1</v>
      </c>
      <c r="H4126" s="2" t="s">
        <v>83</v>
      </c>
      <c r="I4126" s="12">
        <v>38</v>
      </c>
      <c r="J4126" s="12">
        <f t="shared" si="10775"/>
        <v>38</v>
      </c>
      <c r="K4126" s="12">
        <v>38</v>
      </c>
      <c r="L4126" s="13"/>
      <c r="M4126" s="13" t="s">
        <v>1</v>
      </c>
      <c r="N4126" s="13" t="s">
        <v>1</v>
      </c>
      <c r="O4126" s="13" t="s">
        <v>1</v>
      </c>
      <c r="P4126" s="27"/>
      <c r="Q4126" s="13" t="s">
        <v>1</v>
      </c>
      <c r="R4126" s="13" t="s">
        <v>1</v>
      </c>
      <c r="S4126" s="13"/>
      <c r="T4126" s="13"/>
      <c r="U4126" s="13"/>
      <c r="V4126" s="13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>
        <v>0</v>
      </c>
      <c r="AI4126" s="13">
        <v>0</v>
      </c>
      <c r="AJ4126" s="13" t="s">
        <v>1</v>
      </c>
      <c r="AK4126" s="13"/>
      <c r="AL4126" s="13"/>
      <c r="AM4126" s="13"/>
      <c r="AN4126" s="13"/>
      <c r="AO4126" s="13"/>
      <c r="AP4126" s="13"/>
      <c r="AQ4126" s="13"/>
      <c r="AR4126" s="13"/>
      <c r="AS4126" s="13"/>
      <c r="AT4126" s="13"/>
      <c r="AU4126" s="13"/>
      <c r="AV4126" s="13"/>
      <c r="AW4126" s="13"/>
      <c r="AX4126" s="13"/>
      <c r="AY4126" s="13"/>
      <c r="AZ4126" s="13">
        <v>0</v>
      </c>
      <c r="BA4126" s="13">
        <v>0</v>
      </c>
      <c r="BB4126" s="13" t="s">
        <v>1</v>
      </c>
      <c r="BC4126" s="13"/>
      <c r="BD4126" s="13"/>
      <c r="BE4126" s="13"/>
      <c r="BF4126" s="13"/>
      <c r="BG4126" s="13"/>
      <c r="BH4126" s="13"/>
      <c r="BI4126" s="13"/>
      <c r="BJ4126" s="13"/>
      <c r="BK4126" s="13"/>
      <c r="BL4126" s="13"/>
      <c r="BM4126" s="13"/>
      <c r="BN4126" s="13"/>
      <c r="BO4126" s="13"/>
      <c r="BP4126" s="13"/>
      <c r="BQ4126" s="13"/>
      <c r="BR4126" s="13">
        <v>0</v>
      </c>
      <c r="BS4126" s="13">
        <v>0</v>
      </c>
      <c r="BT4126" s="12">
        <v>38</v>
      </c>
      <c r="BU4126" s="12">
        <v>38</v>
      </c>
      <c r="BV4126" s="12"/>
      <c r="BW4126" s="12">
        <f t="shared" si="10816"/>
        <v>0</v>
      </c>
      <c r="BX4126" s="12"/>
      <c r="BY4126" s="12"/>
      <c r="BZ4126" s="12"/>
      <c r="CA4126" s="12">
        <f t="shared" si="10776"/>
        <v>0</v>
      </c>
      <c r="CB4126" s="124"/>
    </row>
    <row r="4127" spans="1:80" ht="69.75" customHeight="1" thickBot="1" x14ac:dyDescent="0.3">
      <c r="A4127" s="133" t="s">
        <v>1</v>
      </c>
      <c r="B4127" s="133" t="s">
        <v>1</v>
      </c>
      <c r="C4127" s="133" t="s">
        <v>1</v>
      </c>
      <c r="D4127" s="135" t="s">
        <v>1</v>
      </c>
      <c r="E4127" s="135" t="s">
        <v>1</v>
      </c>
      <c r="F4127" s="135" t="s">
        <v>1</v>
      </c>
      <c r="G4127" s="137" t="s">
        <v>1</v>
      </c>
      <c r="H4127" s="5" t="s">
        <v>84</v>
      </c>
      <c r="I4127" s="5" t="s">
        <v>11</v>
      </c>
      <c r="J4127" s="5" t="s">
        <v>1809</v>
      </c>
      <c r="K4127" s="5" t="s">
        <v>12</v>
      </c>
      <c r="L4127" s="5" t="s">
        <v>13</v>
      </c>
      <c r="M4127" s="5" t="s">
        <v>14</v>
      </c>
      <c r="N4127" s="5" t="s">
        <v>15</v>
      </c>
      <c r="O4127" s="5" t="s">
        <v>16</v>
      </c>
      <c r="P4127" s="5" t="s">
        <v>17</v>
      </c>
      <c r="Q4127" s="5" t="s">
        <v>18</v>
      </c>
      <c r="R4127" s="71" t="s">
        <v>14</v>
      </c>
      <c r="S4127" s="71" t="s">
        <v>1843</v>
      </c>
      <c r="T4127" s="71" t="s">
        <v>1797</v>
      </c>
      <c r="U4127" s="71" t="s">
        <v>1832</v>
      </c>
      <c r="V4127" s="71" t="s">
        <v>1833</v>
      </c>
      <c r="W4127" s="71" t="s">
        <v>1834</v>
      </c>
      <c r="X4127" s="71" t="s">
        <v>1847</v>
      </c>
      <c r="Y4127" s="71" t="s">
        <v>1844</v>
      </c>
      <c r="Z4127" s="71" t="s">
        <v>1835</v>
      </c>
      <c r="AA4127" s="71" t="s">
        <v>1836</v>
      </c>
      <c r="AB4127" s="71" t="s">
        <v>1837</v>
      </c>
      <c r="AC4127" s="71" t="s">
        <v>1838</v>
      </c>
      <c r="AD4127" s="71" t="s">
        <v>1839</v>
      </c>
      <c r="AE4127" s="71" t="s">
        <v>1840</v>
      </c>
      <c r="AF4127" s="71" t="s">
        <v>1845</v>
      </c>
      <c r="AG4127" s="71" t="s">
        <v>1846</v>
      </c>
      <c r="AH4127" s="71" t="s">
        <v>1841</v>
      </c>
      <c r="AI4127" s="71" t="s">
        <v>1842</v>
      </c>
      <c r="AJ4127" s="72" t="s">
        <v>15</v>
      </c>
      <c r="AK4127" s="72" t="s">
        <v>1843</v>
      </c>
      <c r="AL4127" s="72" t="s">
        <v>1797</v>
      </c>
      <c r="AM4127" s="72" t="s">
        <v>1832</v>
      </c>
      <c r="AN4127" s="72" t="s">
        <v>1833</v>
      </c>
      <c r="AO4127" s="72" t="s">
        <v>1834</v>
      </c>
      <c r="AP4127" s="72" t="s">
        <v>1848</v>
      </c>
      <c r="AQ4127" s="72" t="s">
        <v>1844</v>
      </c>
      <c r="AR4127" s="72" t="s">
        <v>1835</v>
      </c>
      <c r="AS4127" s="72" t="s">
        <v>1836</v>
      </c>
      <c r="AT4127" s="72" t="s">
        <v>1837</v>
      </c>
      <c r="AU4127" s="72" t="s">
        <v>1838</v>
      </c>
      <c r="AV4127" s="72" t="s">
        <v>1839</v>
      </c>
      <c r="AW4127" s="72" t="s">
        <v>1840</v>
      </c>
      <c r="AX4127" s="72" t="s">
        <v>1845</v>
      </c>
      <c r="AY4127" s="72" t="s">
        <v>1846</v>
      </c>
      <c r="AZ4127" s="72" t="s">
        <v>1841</v>
      </c>
      <c r="BA4127" s="72" t="s">
        <v>1842</v>
      </c>
      <c r="BB4127" s="73" t="s">
        <v>16</v>
      </c>
      <c r="BC4127" s="73" t="s">
        <v>1843</v>
      </c>
      <c r="BD4127" s="73" t="s">
        <v>1797</v>
      </c>
      <c r="BE4127" s="73" t="s">
        <v>1832</v>
      </c>
      <c r="BF4127" s="73" t="s">
        <v>1833</v>
      </c>
      <c r="BG4127" s="73" t="s">
        <v>1834</v>
      </c>
      <c r="BH4127" s="73" t="s">
        <v>1849</v>
      </c>
      <c r="BI4127" s="73" t="s">
        <v>1844</v>
      </c>
      <c r="BJ4127" s="73" t="s">
        <v>1835</v>
      </c>
      <c r="BK4127" s="73" t="s">
        <v>1836</v>
      </c>
      <c r="BL4127" s="73" t="s">
        <v>1837</v>
      </c>
      <c r="BM4127" s="73" t="s">
        <v>1838</v>
      </c>
      <c r="BN4127" s="73" t="s">
        <v>1839</v>
      </c>
      <c r="BO4127" s="73" t="s">
        <v>1840</v>
      </c>
      <c r="BP4127" s="73" t="s">
        <v>1845</v>
      </c>
      <c r="BQ4127" s="73" t="s">
        <v>1846</v>
      </c>
      <c r="BR4127" s="73" t="s">
        <v>1841</v>
      </c>
      <c r="BS4127" s="73" t="s">
        <v>1842</v>
      </c>
      <c r="BT4127" s="5" t="s">
        <v>1911</v>
      </c>
      <c r="BU4127" s="5" t="s">
        <v>1942</v>
      </c>
      <c r="BV4127" s="5" t="s">
        <v>1943</v>
      </c>
      <c r="BW4127" s="5" t="s">
        <v>1944</v>
      </c>
      <c r="BX4127" s="5" t="s">
        <v>1945</v>
      </c>
      <c r="BY4127" s="5" t="s">
        <v>1946</v>
      </c>
      <c r="BZ4127" s="5" t="s">
        <v>1947</v>
      </c>
      <c r="CA4127" s="5" t="s">
        <v>1948</v>
      </c>
      <c r="CB4127" s="120" t="s">
        <v>1916</v>
      </c>
    </row>
    <row r="4128" spans="1:80" x14ac:dyDescent="0.25">
      <c r="A4128" s="134"/>
      <c r="B4128" s="134"/>
      <c r="C4128" s="134"/>
      <c r="D4128" s="136"/>
      <c r="E4128" s="136"/>
      <c r="F4128" s="136"/>
      <c r="G4128" s="138"/>
      <c r="H4128" s="15" t="s">
        <v>1</v>
      </c>
      <c r="I4128" s="9" t="s">
        <v>19</v>
      </c>
      <c r="J4128" s="9">
        <v>1</v>
      </c>
      <c r="K4128" s="9" t="s">
        <v>20</v>
      </c>
      <c r="L4128" s="9" t="s">
        <v>21</v>
      </c>
      <c r="M4128" s="9" t="s">
        <v>22</v>
      </c>
      <c r="N4128" s="9" t="s">
        <v>23</v>
      </c>
      <c r="O4128" s="9" t="s">
        <v>24</v>
      </c>
      <c r="P4128" s="9" t="s">
        <v>25</v>
      </c>
      <c r="Q4128" s="9" t="s">
        <v>26</v>
      </c>
      <c r="R4128" s="9">
        <v>1</v>
      </c>
      <c r="S4128" s="9">
        <v>2</v>
      </c>
      <c r="T4128" s="9">
        <v>3</v>
      </c>
      <c r="U4128" s="9">
        <v>4</v>
      </c>
      <c r="V4128" s="9">
        <v>5</v>
      </c>
      <c r="W4128" s="9">
        <v>6</v>
      </c>
      <c r="X4128" s="9">
        <v>7</v>
      </c>
      <c r="Y4128" s="9">
        <v>8</v>
      </c>
      <c r="Z4128" s="9">
        <v>9</v>
      </c>
      <c r="AA4128" s="9">
        <v>10</v>
      </c>
      <c r="AB4128" s="9">
        <v>11</v>
      </c>
      <c r="AC4128" s="9">
        <v>12</v>
      </c>
      <c r="AD4128" s="9">
        <v>13</v>
      </c>
      <c r="AE4128" s="9">
        <v>14</v>
      </c>
      <c r="AF4128" s="9">
        <v>15</v>
      </c>
      <c r="AG4128" s="9">
        <v>16</v>
      </c>
      <c r="AH4128" s="9">
        <v>20</v>
      </c>
      <c r="AI4128" s="9">
        <v>21</v>
      </c>
      <c r="AJ4128" s="9">
        <v>1</v>
      </c>
      <c r="AK4128" s="9">
        <v>2</v>
      </c>
      <c r="AL4128" s="9">
        <v>3</v>
      </c>
      <c r="AM4128" s="9">
        <v>4</v>
      </c>
      <c r="AN4128" s="9">
        <v>5</v>
      </c>
      <c r="AO4128" s="9">
        <v>6</v>
      </c>
      <c r="AP4128" s="9">
        <v>7</v>
      </c>
      <c r="AQ4128" s="9">
        <v>8</v>
      </c>
      <c r="AR4128" s="9">
        <v>9</v>
      </c>
      <c r="AS4128" s="9">
        <v>10</v>
      </c>
      <c r="AT4128" s="9">
        <v>11</v>
      </c>
      <c r="AU4128" s="9">
        <v>12</v>
      </c>
      <c r="AV4128" s="9">
        <v>13</v>
      </c>
      <c r="AW4128" s="9">
        <v>14</v>
      </c>
      <c r="AX4128" s="9">
        <v>15</v>
      </c>
      <c r="AY4128" s="9">
        <v>16</v>
      </c>
      <c r="AZ4128" s="9">
        <v>20</v>
      </c>
      <c r="BA4128" s="9">
        <v>21</v>
      </c>
      <c r="BB4128" s="9">
        <v>1</v>
      </c>
      <c r="BC4128" s="9">
        <v>2</v>
      </c>
      <c r="BD4128" s="9">
        <v>3</v>
      </c>
      <c r="BE4128" s="9">
        <v>4</v>
      </c>
      <c r="BF4128" s="9">
        <v>5</v>
      </c>
      <c r="BG4128" s="9">
        <v>6</v>
      </c>
      <c r="BH4128" s="9">
        <v>7</v>
      </c>
      <c r="BI4128" s="9">
        <v>8</v>
      </c>
      <c r="BJ4128" s="9">
        <v>9</v>
      </c>
      <c r="BK4128" s="9">
        <v>10</v>
      </c>
      <c r="BL4128" s="9">
        <v>11</v>
      </c>
      <c r="BM4128" s="9">
        <v>12</v>
      </c>
      <c r="BN4128" s="9">
        <v>13</v>
      </c>
      <c r="BO4128" s="9">
        <v>14</v>
      </c>
      <c r="BP4128" s="9">
        <v>15</v>
      </c>
      <c r="BQ4128" s="9">
        <v>16</v>
      </c>
      <c r="BR4128" s="9">
        <v>20</v>
      </c>
      <c r="BS4128" s="9">
        <v>21</v>
      </c>
      <c r="BT4128" s="9">
        <v>1</v>
      </c>
      <c r="BU4128" s="9">
        <v>2</v>
      </c>
      <c r="BV4128" s="9">
        <v>3</v>
      </c>
      <c r="BW4128" s="9" t="s">
        <v>1798</v>
      </c>
      <c r="BX4128" s="9">
        <v>5</v>
      </c>
      <c r="BY4128" s="9">
        <v>6</v>
      </c>
      <c r="BZ4128" s="9">
        <v>7</v>
      </c>
      <c r="CA4128" s="9" t="s">
        <v>1917</v>
      </c>
      <c r="CB4128" s="121">
        <v>9</v>
      </c>
    </row>
    <row r="4129" spans="1:80" x14ac:dyDescent="0.25">
      <c r="A4129" s="134"/>
      <c r="B4129" s="134"/>
      <c r="C4129" s="134"/>
      <c r="D4129" s="136"/>
      <c r="E4129" s="136"/>
      <c r="F4129" s="136"/>
      <c r="G4129" s="138"/>
      <c r="H4129" s="16" t="s">
        <v>1015</v>
      </c>
      <c r="I4129" s="17">
        <f>SUM(I4125)</f>
        <v>1600932</v>
      </c>
      <c r="J4129" s="17">
        <f t="shared" ref="J4129:J4130" si="10854">SUM(K4129,L4129,P4129,Q4129)</f>
        <v>1513129</v>
      </c>
      <c r="K4129" s="17">
        <f t="shared" ref="K4129" si="10855">SUM(K4125)</f>
        <v>1507929</v>
      </c>
      <c r="L4129" s="17">
        <f t="shared" ref="L4129:L4130" si="10856">SUM(M4129:O4129)</f>
        <v>5200</v>
      </c>
      <c r="M4129" s="17">
        <f t="shared" ref="M4129:Q4129" si="10857">SUM(M4125)</f>
        <v>2200</v>
      </c>
      <c r="N4129" s="17">
        <f t="shared" si="10857"/>
        <v>0</v>
      </c>
      <c r="O4129" s="17">
        <f t="shared" si="10857"/>
        <v>3000</v>
      </c>
      <c r="P4129" s="17">
        <f t="shared" si="10857"/>
        <v>0</v>
      </c>
      <c r="Q4129" s="17">
        <f t="shared" si="10857"/>
        <v>0</v>
      </c>
      <c r="R4129" s="17">
        <f t="shared" ref="R4129:AG4129" si="10858">SUM(R4125)</f>
        <v>2200</v>
      </c>
      <c r="S4129" s="17">
        <f t="shared" si="10858"/>
        <v>0</v>
      </c>
      <c r="T4129" s="17">
        <f t="shared" si="10858"/>
        <v>0</v>
      </c>
      <c r="U4129" s="17">
        <f t="shared" si="10858"/>
        <v>0</v>
      </c>
      <c r="V4129" s="17">
        <f t="shared" si="10858"/>
        <v>0</v>
      </c>
      <c r="W4129" s="17">
        <f t="shared" si="10858"/>
        <v>0</v>
      </c>
      <c r="X4129" s="17">
        <f t="shared" ref="X4129" si="10859">SUM(X4125)</f>
        <v>2200</v>
      </c>
      <c r="Y4129" s="17">
        <f t="shared" si="10858"/>
        <v>0</v>
      </c>
      <c r="Z4129" s="17">
        <f t="shared" si="10858"/>
        <v>220</v>
      </c>
      <c r="AA4129" s="17">
        <f t="shared" si="10858"/>
        <v>0</v>
      </c>
      <c r="AB4129" s="17">
        <f t="shared" si="10858"/>
        <v>0</v>
      </c>
      <c r="AC4129" s="17">
        <f t="shared" si="10858"/>
        <v>400</v>
      </c>
      <c r="AD4129" s="17">
        <f t="shared" si="10858"/>
        <v>320</v>
      </c>
      <c r="AE4129" s="17">
        <f t="shared" si="10858"/>
        <v>0</v>
      </c>
      <c r="AF4129" s="17">
        <f t="shared" si="10858"/>
        <v>210</v>
      </c>
      <c r="AG4129" s="17">
        <f t="shared" si="10858"/>
        <v>0</v>
      </c>
      <c r="AH4129" s="17">
        <v>1150</v>
      </c>
      <c r="AI4129" s="17">
        <v>1050</v>
      </c>
      <c r="AJ4129" s="17">
        <f t="shared" ref="AJ4129:AY4129" si="10860">SUM(AJ4125)</f>
        <v>0</v>
      </c>
      <c r="AK4129" s="17">
        <f t="shared" si="10860"/>
        <v>0</v>
      </c>
      <c r="AL4129" s="17">
        <f t="shared" si="10860"/>
        <v>0</v>
      </c>
      <c r="AM4129" s="17">
        <f t="shared" si="10860"/>
        <v>0</v>
      </c>
      <c r="AN4129" s="17">
        <f t="shared" si="10860"/>
        <v>0</v>
      </c>
      <c r="AO4129" s="17">
        <f t="shared" si="10860"/>
        <v>0</v>
      </c>
      <c r="AP4129" s="17">
        <f t="shared" ref="AP4129" si="10861">SUM(AP4125)</f>
        <v>0</v>
      </c>
      <c r="AQ4129" s="17">
        <f t="shared" si="10860"/>
        <v>0</v>
      </c>
      <c r="AR4129" s="17">
        <f t="shared" si="10860"/>
        <v>0</v>
      </c>
      <c r="AS4129" s="17">
        <f t="shared" si="10860"/>
        <v>0</v>
      </c>
      <c r="AT4129" s="17">
        <f t="shared" si="10860"/>
        <v>0</v>
      </c>
      <c r="AU4129" s="17">
        <f t="shared" si="10860"/>
        <v>0</v>
      </c>
      <c r="AV4129" s="17">
        <f t="shared" si="10860"/>
        <v>0</v>
      </c>
      <c r="AW4129" s="17">
        <f t="shared" si="10860"/>
        <v>0</v>
      </c>
      <c r="AX4129" s="17">
        <f t="shared" si="10860"/>
        <v>0</v>
      </c>
      <c r="AY4129" s="17">
        <f t="shared" si="10860"/>
        <v>0</v>
      </c>
      <c r="AZ4129" s="17">
        <v>0</v>
      </c>
      <c r="BA4129" s="17">
        <v>0</v>
      </c>
      <c r="BB4129" s="17">
        <f t="shared" ref="BB4129:BQ4129" si="10862">SUM(BB4125)</f>
        <v>3000</v>
      </c>
      <c r="BC4129" s="17">
        <f t="shared" si="10862"/>
        <v>0</v>
      </c>
      <c r="BD4129" s="17">
        <f t="shared" si="10862"/>
        <v>0</v>
      </c>
      <c r="BE4129" s="17">
        <f t="shared" si="10862"/>
        <v>0</v>
      </c>
      <c r="BF4129" s="17">
        <f t="shared" si="10862"/>
        <v>0</v>
      </c>
      <c r="BG4129" s="17">
        <f t="shared" si="10862"/>
        <v>0</v>
      </c>
      <c r="BH4129" s="17">
        <f t="shared" ref="BH4129" si="10863">SUM(BH4125)</f>
        <v>3000</v>
      </c>
      <c r="BI4129" s="17">
        <f t="shared" si="10862"/>
        <v>0</v>
      </c>
      <c r="BJ4129" s="17">
        <f t="shared" si="10862"/>
        <v>0</v>
      </c>
      <c r="BK4129" s="17">
        <f t="shared" si="10862"/>
        <v>0</v>
      </c>
      <c r="BL4129" s="17">
        <f t="shared" si="10862"/>
        <v>0</v>
      </c>
      <c r="BM4129" s="17">
        <f t="shared" si="10862"/>
        <v>0</v>
      </c>
      <c r="BN4129" s="17">
        <f t="shared" si="10862"/>
        <v>0</v>
      </c>
      <c r="BO4129" s="17">
        <f t="shared" si="10862"/>
        <v>0</v>
      </c>
      <c r="BP4129" s="17">
        <f t="shared" si="10862"/>
        <v>0</v>
      </c>
      <c r="BQ4129" s="17">
        <f t="shared" si="10862"/>
        <v>0</v>
      </c>
      <c r="BR4129" s="17">
        <v>0</v>
      </c>
      <c r="BS4129" s="17">
        <v>3000</v>
      </c>
      <c r="BT4129" s="17">
        <f t="shared" ref="BT4129:BW4129" si="10864">SUM(BT4125)</f>
        <v>1614521</v>
      </c>
      <c r="BU4129" s="17">
        <f t="shared" ref="BU4129:BV4129" si="10865">SUM(BU4125)</f>
        <v>1606321</v>
      </c>
      <c r="BV4129" s="17">
        <f t="shared" si="10865"/>
        <v>955347</v>
      </c>
      <c r="BW4129" s="17">
        <f t="shared" si="10864"/>
        <v>384560</v>
      </c>
      <c r="BX4129" s="17">
        <f t="shared" ref="BX4129:BZ4129" si="10866">SUM(BX4125)</f>
        <v>123908</v>
      </c>
      <c r="BY4129" s="17">
        <f t="shared" si="10866"/>
        <v>124659</v>
      </c>
      <c r="BZ4129" s="17">
        <f t="shared" si="10866"/>
        <v>135993</v>
      </c>
      <c r="CA4129" s="17">
        <f>BV4129+BW4129</f>
        <v>1339907</v>
      </c>
      <c r="CB4129" s="125">
        <f>IF(BU4129=0,"-",CA4129/BU4129*100)</f>
        <v>83.414647508187969</v>
      </c>
    </row>
    <row r="4130" spans="1:80" x14ac:dyDescent="0.25">
      <c r="A4130" s="134"/>
      <c r="B4130" s="134"/>
      <c r="C4130" s="134"/>
      <c r="D4130" s="136"/>
      <c r="E4130" s="136"/>
      <c r="F4130" s="136"/>
      <c r="G4130" s="138"/>
      <c r="H4130" s="18" t="s">
        <v>86</v>
      </c>
      <c r="I4130" s="17">
        <f>SUM(I4129)</f>
        <v>1600932</v>
      </c>
      <c r="J4130" s="17">
        <f t="shared" si="10854"/>
        <v>1513129</v>
      </c>
      <c r="K4130" s="17">
        <f t="shared" ref="K4130" si="10867">SUM(K4129)</f>
        <v>1507929</v>
      </c>
      <c r="L4130" s="17">
        <f t="shared" si="10856"/>
        <v>5200</v>
      </c>
      <c r="M4130" s="17">
        <f t="shared" ref="M4130:Q4130" si="10868">SUM(M4129)</f>
        <v>2200</v>
      </c>
      <c r="N4130" s="17">
        <f t="shared" si="10868"/>
        <v>0</v>
      </c>
      <c r="O4130" s="17">
        <f t="shared" si="10868"/>
        <v>3000</v>
      </c>
      <c r="P4130" s="17">
        <f t="shared" si="10868"/>
        <v>0</v>
      </c>
      <c r="Q4130" s="17">
        <f t="shared" si="10868"/>
        <v>0</v>
      </c>
      <c r="R4130" s="17">
        <f t="shared" ref="R4130:AG4130" si="10869">SUM(R4129)</f>
        <v>2200</v>
      </c>
      <c r="S4130" s="17">
        <f t="shared" si="10869"/>
        <v>0</v>
      </c>
      <c r="T4130" s="17">
        <f t="shared" si="10869"/>
        <v>0</v>
      </c>
      <c r="U4130" s="17">
        <f t="shared" si="10869"/>
        <v>0</v>
      </c>
      <c r="V4130" s="17">
        <f t="shared" si="10869"/>
        <v>0</v>
      </c>
      <c r="W4130" s="17">
        <f t="shared" si="10869"/>
        <v>0</v>
      </c>
      <c r="X4130" s="17">
        <f t="shared" ref="X4130" si="10870">SUM(X4129)</f>
        <v>2200</v>
      </c>
      <c r="Y4130" s="17">
        <f t="shared" si="10869"/>
        <v>0</v>
      </c>
      <c r="Z4130" s="17">
        <f t="shared" si="10869"/>
        <v>220</v>
      </c>
      <c r="AA4130" s="17">
        <f t="shared" si="10869"/>
        <v>0</v>
      </c>
      <c r="AB4130" s="17">
        <f t="shared" si="10869"/>
        <v>0</v>
      </c>
      <c r="AC4130" s="17">
        <f t="shared" si="10869"/>
        <v>400</v>
      </c>
      <c r="AD4130" s="17">
        <f t="shared" si="10869"/>
        <v>320</v>
      </c>
      <c r="AE4130" s="17">
        <f t="shared" si="10869"/>
        <v>0</v>
      </c>
      <c r="AF4130" s="17">
        <f t="shared" si="10869"/>
        <v>210</v>
      </c>
      <c r="AG4130" s="17">
        <f t="shared" si="10869"/>
        <v>0</v>
      </c>
      <c r="AH4130" s="17">
        <v>1150</v>
      </c>
      <c r="AI4130" s="17">
        <v>1050</v>
      </c>
      <c r="AJ4130" s="17">
        <f t="shared" ref="AJ4130:AY4130" si="10871">SUM(AJ4129)</f>
        <v>0</v>
      </c>
      <c r="AK4130" s="17">
        <f t="shared" si="10871"/>
        <v>0</v>
      </c>
      <c r="AL4130" s="17">
        <f t="shared" si="10871"/>
        <v>0</v>
      </c>
      <c r="AM4130" s="17">
        <f t="shared" si="10871"/>
        <v>0</v>
      </c>
      <c r="AN4130" s="17">
        <f t="shared" si="10871"/>
        <v>0</v>
      </c>
      <c r="AO4130" s="17">
        <f t="shared" si="10871"/>
        <v>0</v>
      </c>
      <c r="AP4130" s="17">
        <f t="shared" ref="AP4130" si="10872">SUM(AP4129)</f>
        <v>0</v>
      </c>
      <c r="AQ4130" s="17">
        <f t="shared" si="10871"/>
        <v>0</v>
      </c>
      <c r="AR4130" s="17">
        <f t="shared" si="10871"/>
        <v>0</v>
      </c>
      <c r="AS4130" s="17">
        <f t="shared" si="10871"/>
        <v>0</v>
      </c>
      <c r="AT4130" s="17">
        <f t="shared" si="10871"/>
        <v>0</v>
      </c>
      <c r="AU4130" s="17">
        <f t="shared" si="10871"/>
        <v>0</v>
      </c>
      <c r="AV4130" s="17">
        <f t="shared" si="10871"/>
        <v>0</v>
      </c>
      <c r="AW4130" s="17">
        <f t="shared" si="10871"/>
        <v>0</v>
      </c>
      <c r="AX4130" s="17">
        <f t="shared" si="10871"/>
        <v>0</v>
      </c>
      <c r="AY4130" s="17">
        <f t="shared" si="10871"/>
        <v>0</v>
      </c>
      <c r="AZ4130" s="17">
        <v>0</v>
      </c>
      <c r="BA4130" s="17">
        <v>0</v>
      </c>
      <c r="BB4130" s="17">
        <f t="shared" ref="BB4130:BQ4130" si="10873">SUM(BB4129)</f>
        <v>3000</v>
      </c>
      <c r="BC4130" s="17">
        <f t="shared" si="10873"/>
        <v>0</v>
      </c>
      <c r="BD4130" s="17">
        <f t="shared" si="10873"/>
        <v>0</v>
      </c>
      <c r="BE4130" s="17">
        <f t="shared" si="10873"/>
        <v>0</v>
      </c>
      <c r="BF4130" s="17">
        <f t="shared" si="10873"/>
        <v>0</v>
      </c>
      <c r="BG4130" s="17">
        <f t="shared" si="10873"/>
        <v>0</v>
      </c>
      <c r="BH4130" s="17">
        <f t="shared" ref="BH4130" si="10874">SUM(BH4129)</f>
        <v>3000</v>
      </c>
      <c r="BI4130" s="17">
        <f t="shared" si="10873"/>
        <v>0</v>
      </c>
      <c r="BJ4130" s="17">
        <f t="shared" si="10873"/>
        <v>0</v>
      </c>
      <c r="BK4130" s="17">
        <f t="shared" si="10873"/>
        <v>0</v>
      </c>
      <c r="BL4130" s="17">
        <f t="shared" si="10873"/>
        <v>0</v>
      </c>
      <c r="BM4130" s="17">
        <f t="shared" si="10873"/>
        <v>0</v>
      </c>
      <c r="BN4130" s="17">
        <f t="shared" si="10873"/>
        <v>0</v>
      </c>
      <c r="BO4130" s="17">
        <f t="shared" si="10873"/>
        <v>0</v>
      </c>
      <c r="BP4130" s="17">
        <f t="shared" si="10873"/>
        <v>0</v>
      </c>
      <c r="BQ4130" s="17">
        <f t="shared" si="10873"/>
        <v>0</v>
      </c>
      <c r="BR4130" s="17">
        <v>0</v>
      </c>
      <c r="BS4130" s="17">
        <v>3000</v>
      </c>
      <c r="BT4130" s="17">
        <f t="shared" ref="BT4130:BW4130" si="10875">SUM(BT4129)</f>
        <v>1614521</v>
      </c>
      <c r="BU4130" s="17">
        <f t="shared" ref="BU4130:BV4130" si="10876">SUM(BU4129)</f>
        <v>1606321</v>
      </c>
      <c r="BV4130" s="17">
        <f t="shared" si="10876"/>
        <v>955347</v>
      </c>
      <c r="BW4130" s="17">
        <f t="shared" si="10875"/>
        <v>384560</v>
      </c>
      <c r="BX4130" s="17">
        <f t="shared" ref="BX4130" si="10877">SUM(BX4129)</f>
        <v>123908</v>
      </c>
      <c r="BY4130" s="17">
        <f t="shared" ref="BY4130" si="10878">SUM(BY4129)</f>
        <v>124659</v>
      </c>
      <c r="BZ4130" s="17">
        <f t="shared" ref="BZ4130" si="10879">SUM(BZ4129)</f>
        <v>135993</v>
      </c>
      <c r="CA4130" s="17">
        <f>BV4130+BW4130</f>
        <v>1339907</v>
      </c>
      <c r="CB4130" s="125">
        <f>IF(BU4130=0,"-",CA4130/BU4130*100)</f>
        <v>83.414647508187969</v>
      </c>
    </row>
    <row r="4131" spans="1:80" x14ac:dyDescent="0.25">
      <c r="A4131" s="139"/>
      <c r="B4131" s="139"/>
      <c r="C4131" s="139"/>
      <c r="D4131" s="140"/>
      <c r="E4131" s="140"/>
      <c r="F4131" s="140"/>
      <c r="G4131" s="141"/>
      <c r="X4131">
        <f t="shared" si="10845"/>
        <v>0</v>
      </c>
      <c r="AH4131">
        <v>0</v>
      </c>
      <c r="AI4131">
        <v>0</v>
      </c>
      <c r="AP4131">
        <f t="shared" si="10846"/>
        <v>0</v>
      </c>
      <c r="AZ4131">
        <v>0</v>
      </c>
      <c r="BA4131">
        <v>0</v>
      </c>
      <c r="BH4131">
        <f t="shared" si="10847"/>
        <v>0</v>
      </c>
      <c r="BR4131">
        <v>0</v>
      </c>
      <c r="BS4131">
        <v>0</v>
      </c>
      <c r="BU4131">
        <v>0</v>
      </c>
      <c r="BV4131">
        <v>0</v>
      </c>
      <c r="BW4131">
        <f t="shared" si="10816"/>
        <v>0</v>
      </c>
      <c r="CA4131">
        <f>BV4131+BW4131</f>
        <v>0</v>
      </c>
      <c r="CB4131" s="126" t="str">
        <f>IF(BU4131=0,"-",CA4131/BU4131*100)</f>
        <v>-</v>
      </c>
    </row>
    <row r="4132" spans="1:80" ht="15.75" thickBot="1" x14ac:dyDescent="0.3">
      <c r="A4132" s="13" t="s">
        <v>1</v>
      </c>
      <c r="B4132" s="13" t="s">
        <v>1</v>
      </c>
      <c r="C4132" s="13" t="s">
        <v>1</v>
      </c>
      <c r="D4132" s="74" t="s">
        <v>1</v>
      </c>
      <c r="E4132" s="74" t="s">
        <v>1</v>
      </c>
      <c r="F4132" s="74" t="s">
        <v>1</v>
      </c>
      <c r="G4132" s="13" t="s">
        <v>1</v>
      </c>
      <c r="H4132" s="19" t="s">
        <v>1</v>
      </c>
      <c r="I4132" s="19" t="s">
        <v>1</v>
      </c>
      <c r="J4132" s="19"/>
      <c r="K4132" s="19" t="s">
        <v>1</v>
      </c>
      <c r="L4132" s="19"/>
      <c r="M4132" s="19" t="s">
        <v>1</v>
      </c>
      <c r="N4132" s="19" t="s">
        <v>1</v>
      </c>
      <c r="O4132" s="19" t="s">
        <v>1</v>
      </c>
      <c r="P4132" s="31"/>
      <c r="Q4132" s="19" t="s">
        <v>1</v>
      </c>
      <c r="R4132" s="19" t="s">
        <v>1</v>
      </c>
      <c r="S4132" s="19"/>
      <c r="T4132" s="19"/>
      <c r="U4132" s="19"/>
      <c r="V4132" s="19"/>
      <c r="W4132" s="19"/>
      <c r="X4132" s="19"/>
      <c r="Y4132" s="19"/>
      <c r="Z4132" s="19"/>
      <c r="AA4132" s="19"/>
      <c r="AB4132" s="19"/>
      <c r="AC4132" s="19"/>
      <c r="AD4132" s="19"/>
      <c r="AE4132" s="19"/>
      <c r="AF4132" s="19"/>
      <c r="AG4132" s="19"/>
      <c r="AH4132" s="19">
        <v>0</v>
      </c>
      <c r="AI4132" s="19">
        <v>0</v>
      </c>
      <c r="AJ4132" s="19" t="s">
        <v>1</v>
      </c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>
        <v>0</v>
      </c>
      <c r="BA4132" s="19">
        <v>0</v>
      </c>
      <c r="BB4132" s="19" t="s">
        <v>1</v>
      </c>
      <c r="BC4132" s="19"/>
      <c r="BD4132" s="19"/>
      <c r="BE4132" s="19"/>
      <c r="BF4132" s="19"/>
      <c r="BG4132" s="19"/>
      <c r="BH4132" s="19"/>
      <c r="BI4132" s="19"/>
      <c r="BJ4132" s="19"/>
      <c r="BK4132" s="19"/>
      <c r="BL4132" s="19"/>
      <c r="BM4132" s="19"/>
      <c r="BN4132" s="19"/>
      <c r="BO4132" s="19"/>
      <c r="BP4132" s="19"/>
      <c r="BQ4132" s="19"/>
      <c r="BR4132" s="19">
        <v>0</v>
      </c>
      <c r="BS4132" s="19">
        <v>0</v>
      </c>
      <c r="BT4132" s="19"/>
      <c r="BU4132" s="19"/>
      <c r="BV4132" s="19"/>
      <c r="BW4132" s="19">
        <f t="shared" si="10816"/>
        <v>0</v>
      </c>
      <c r="BX4132" s="19"/>
      <c r="BY4132" s="19"/>
      <c r="BZ4132" s="19"/>
      <c r="CA4132" s="19">
        <f>BV4132+BW4132</f>
        <v>0</v>
      </c>
      <c r="CB4132" s="127"/>
    </row>
    <row r="4133" spans="1:80" ht="69.75" customHeight="1" thickBot="1" x14ac:dyDescent="0.3">
      <c r="A4133" s="5" t="s">
        <v>4</v>
      </c>
      <c r="B4133" s="5" t="s">
        <v>5</v>
      </c>
      <c r="C4133" s="5" t="s">
        <v>6</v>
      </c>
      <c r="D4133" s="80" t="s">
        <v>1</v>
      </c>
      <c r="E4133" s="88" t="s">
        <v>7</v>
      </c>
      <c r="F4133" s="88" t="s">
        <v>8</v>
      </c>
      <c r="G4133" s="5" t="s">
        <v>9</v>
      </c>
      <c r="H4133" s="5" t="s">
        <v>10</v>
      </c>
      <c r="I4133" s="5" t="s">
        <v>11</v>
      </c>
      <c r="J4133" s="5" t="s">
        <v>1809</v>
      </c>
      <c r="K4133" s="5" t="s">
        <v>12</v>
      </c>
      <c r="L4133" s="5" t="s">
        <v>13</v>
      </c>
      <c r="M4133" s="5" t="s">
        <v>14</v>
      </c>
      <c r="N4133" s="5" t="s">
        <v>15</v>
      </c>
      <c r="O4133" s="5" t="s">
        <v>16</v>
      </c>
      <c r="P4133" s="5" t="s">
        <v>17</v>
      </c>
      <c r="Q4133" s="5" t="s">
        <v>18</v>
      </c>
      <c r="R4133" s="71" t="s">
        <v>14</v>
      </c>
      <c r="S4133" s="71" t="s">
        <v>1843</v>
      </c>
      <c r="T4133" s="71" t="s">
        <v>1797</v>
      </c>
      <c r="U4133" s="71" t="s">
        <v>1832</v>
      </c>
      <c r="V4133" s="71" t="s">
        <v>1833</v>
      </c>
      <c r="W4133" s="71" t="s">
        <v>1834</v>
      </c>
      <c r="X4133" s="71" t="s">
        <v>1847</v>
      </c>
      <c r="Y4133" s="71" t="s">
        <v>1844</v>
      </c>
      <c r="Z4133" s="71" t="s">
        <v>1835</v>
      </c>
      <c r="AA4133" s="71" t="s">
        <v>1836</v>
      </c>
      <c r="AB4133" s="71" t="s">
        <v>1837</v>
      </c>
      <c r="AC4133" s="71" t="s">
        <v>1838</v>
      </c>
      <c r="AD4133" s="71" t="s">
        <v>1839</v>
      </c>
      <c r="AE4133" s="71" t="s">
        <v>1840</v>
      </c>
      <c r="AF4133" s="71" t="s">
        <v>1845</v>
      </c>
      <c r="AG4133" s="71" t="s">
        <v>1846</v>
      </c>
      <c r="AH4133" s="71" t="s">
        <v>1841</v>
      </c>
      <c r="AI4133" s="71" t="s">
        <v>1842</v>
      </c>
      <c r="AJ4133" s="72" t="s">
        <v>15</v>
      </c>
      <c r="AK4133" s="72" t="s">
        <v>1843</v>
      </c>
      <c r="AL4133" s="72" t="s">
        <v>1797</v>
      </c>
      <c r="AM4133" s="72" t="s">
        <v>1832</v>
      </c>
      <c r="AN4133" s="72" t="s">
        <v>1833</v>
      </c>
      <c r="AO4133" s="72" t="s">
        <v>1834</v>
      </c>
      <c r="AP4133" s="72" t="s">
        <v>1848</v>
      </c>
      <c r="AQ4133" s="72" t="s">
        <v>1844</v>
      </c>
      <c r="AR4133" s="72" t="s">
        <v>1835</v>
      </c>
      <c r="AS4133" s="72" t="s">
        <v>1836</v>
      </c>
      <c r="AT4133" s="72" t="s">
        <v>1837</v>
      </c>
      <c r="AU4133" s="72" t="s">
        <v>1838</v>
      </c>
      <c r="AV4133" s="72" t="s">
        <v>1839</v>
      </c>
      <c r="AW4133" s="72" t="s">
        <v>1840</v>
      </c>
      <c r="AX4133" s="72" t="s">
        <v>1845</v>
      </c>
      <c r="AY4133" s="72" t="s">
        <v>1846</v>
      </c>
      <c r="AZ4133" s="72" t="s">
        <v>1841</v>
      </c>
      <c r="BA4133" s="72" t="s">
        <v>1842</v>
      </c>
      <c r="BB4133" s="73" t="s">
        <v>16</v>
      </c>
      <c r="BC4133" s="73" t="s">
        <v>1843</v>
      </c>
      <c r="BD4133" s="73" t="s">
        <v>1797</v>
      </c>
      <c r="BE4133" s="73" t="s">
        <v>1832</v>
      </c>
      <c r="BF4133" s="73" t="s">
        <v>1833</v>
      </c>
      <c r="BG4133" s="73" t="s">
        <v>1834</v>
      </c>
      <c r="BH4133" s="73" t="s">
        <v>1849</v>
      </c>
      <c r="BI4133" s="73" t="s">
        <v>1844</v>
      </c>
      <c r="BJ4133" s="73" t="s">
        <v>1835</v>
      </c>
      <c r="BK4133" s="73" t="s">
        <v>1836</v>
      </c>
      <c r="BL4133" s="73" t="s">
        <v>1837</v>
      </c>
      <c r="BM4133" s="73" t="s">
        <v>1838</v>
      </c>
      <c r="BN4133" s="73" t="s">
        <v>1839</v>
      </c>
      <c r="BO4133" s="73" t="s">
        <v>1840</v>
      </c>
      <c r="BP4133" s="73" t="s">
        <v>1845</v>
      </c>
      <c r="BQ4133" s="73" t="s">
        <v>1846</v>
      </c>
      <c r="BR4133" s="73" t="s">
        <v>1841</v>
      </c>
      <c r="BS4133" s="73" t="s">
        <v>1842</v>
      </c>
      <c r="BT4133" s="5" t="s">
        <v>1911</v>
      </c>
      <c r="BU4133" s="5" t="s">
        <v>1942</v>
      </c>
      <c r="BV4133" s="5" t="s">
        <v>1943</v>
      </c>
      <c r="BW4133" s="5" t="s">
        <v>1944</v>
      </c>
      <c r="BX4133" s="5" t="s">
        <v>1945</v>
      </c>
      <c r="BY4133" s="5" t="s">
        <v>1946</v>
      </c>
      <c r="BZ4133" s="5" t="s">
        <v>1947</v>
      </c>
      <c r="CA4133" s="5" t="s">
        <v>1948</v>
      </c>
      <c r="CB4133" s="120" t="s">
        <v>1916</v>
      </c>
    </row>
    <row r="4134" spans="1:80" x14ac:dyDescent="0.25">
      <c r="A4134" s="6" t="s">
        <v>1</v>
      </c>
      <c r="B4134" s="6" t="s">
        <v>1</v>
      </c>
      <c r="C4134" s="6" t="s">
        <v>1</v>
      </c>
      <c r="D4134" s="81" t="s">
        <v>1</v>
      </c>
      <c r="E4134" s="81" t="s">
        <v>1</v>
      </c>
      <c r="F4134" s="94" t="s">
        <v>1</v>
      </c>
      <c r="G4134" s="7" t="s">
        <v>1</v>
      </c>
      <c r="H4134" s="8" t="s">
        <v>1</v>
      </c>
      <c r="I4134" s="9" t="s">
        <v>19</v>
      </c>
      <c r="J4134" s="9">
        <v>1</v>
      </c>
      <c r="K4134" s="9" t="s">
        <v>20</v>
      </c>
      <c r="L4134" s="9" t="s">
        <v>21</v>
      </c>
      <c r="M4134" s="9" t="s">
        <v>22</v>
      </c>
      <c r="N4134" s="9" t="s">
        <v>23</v>
      </c>
      <c r="O4134" s="9" t="s">
        <v>24</v>
      </c>
      <c r="P4134" s="9" t="s">
        <v>25</v>
      </c>
      <c r="Q4134" s="9" t="s">
        <v>26</v>
      </c>
      <c r="R4134" s="9">
        <v>1</v>
      </c>
      <c r="S4134" s="9">
        <v>2</v>
      </c>
      <c r="T4134" s="9">
        <v>3</v>
      </c>
      <c r="U4134" s="9">
        <v>4</v>
      </c>
      <c r="V4134" s="9">
        <v>5</v>
      </c>
      <c r="W4134" s="9">
        <v>6</v>
      </c>
      <c r="X4134" s="9">
        <v>7</v>
      </c>
      <c r="Y4134" s="9">
        <v>8</v>
      </c>
      <c r="Z4134" s="9">
        <v>9</v>
      </c>
      <c r="AA4134" s="9">
        <v>10</v>
      </c>
      <c r="AB4134" s="9">
        <v>11</v>
      </c>
      <c r="AC4134" s="9">
        <v>12</v>
      </c>
      <c r="AD4134" s="9">
        <v>13</v>
      </c>
      <c r="AE4134" s="9">
        <v>14</v>
      </c>
      <c r="AF4134" s="9">
        <v>15</v>
      </c>
      <c r="AG4134" s="9">
        <v>16</v>
      </c>
      <c r="AH4134" s="9">
        <v>20</v>
      </c>
      <c r="AI4134" s="9">
        <v>21</v>
      </c>
      <c r="AJ4134" s="9">
        <v>1</v>
      </c>
      <c r="AK4134" s="9">
        <v>2</v>
      </c>
      <c r="AL4134" s="9">
        <v>3</v>
      </c>
      <c r="AM4134" s="9">
        <v>4</v>
      </c>
      <c r="AN4134" s="9">
        <v>5</v>
      </c>
      <c r="AO4134" s="9">
        <v>6</v>
      </c>
      <c r="AP4134" s="9">
        <v>7</v>
      </c>
      <c r="AQ4134" s="9">
        <v>8</v>
      </c>
      <c r="AR4134" s="9">
        <v>9</v>
      </c>
      <c r="AS4134" s="9">
        <v>10</v>
      </c>
      <c r="AT4134" s="9">
        <v>11</v>
      </c>
      <c r="AU4134" s="9">
        <v>12</v>
      </c>
      <c r="AV4134" s="9">
        <v>13</v>
      </c>
      <c r="AW4134" s="9">
        <v>14</v>
      </c>
      <c r="AX4134" s="9">
        <v>15</v>
      </c>
      <c r="AY4134" s="9">
        <v>16</v>
      </c>
      <c r="AZ4134" s="9">
        <v>20</v>
      </c>
      <c r="BA4134" s="9">
        <v>21</v>
      </c>
      <c r="BB4134" s="9">
        <v>1</v>
      </c>
      <c r="BC4134" s="9">
        <v>2</v>
      </c>
      <c r="BD4134" s="9">
        <v>3</v>
      </c>
      <c r="BE4134" s="9">
        <v>4</v>
      </c>
      <c r="BF4134" s="9">
        <v>5</v>
      </c>
      <c r="BG4134" s="9">
        <v>6</v>
      </c>
      <c r="BH4134" s="9">
        <v>7</v>
      </c>
      <c r="BI4134" s="9">
        <v>8</v>
      </c>
      <c r="BJ4134" s="9">
        <v>9</v>
      </c>
      <c r="BK4134" s="9">
        <v>10</v>
      </c>
      <c r="BL4134" s="9">
        <v>11</v>
      </c>
      <c r="BM4134" s="9">
        <v>12</v>
      </c>
      <c r="BN4134" s="9">
        <v>13</v>
      </c>
      <c r="BO4134" s="9">
        <v>14</v>
      </c>
      <c r="BP4134" s="9">
        <v>15</v>
      </c>
      <c r="BQ4134" s="9">
        <v>16</v>
      </c>
      <c r="BR4134" s="9">
        <v>20</v>
      </c>
      <c r="BS4134" s="9">
        <v>21</v>
      </c>
      <c r="BT4134" s="9">
        <v>1</v>
      </c>
      <c r="BU4134" s="9">
        <v>2</v>
      </c>
      <c r="BV4134" s="9">
        <v>3</v>
      </c>
      <c r="BW4134" s="9" t="s">
        <v>1798</v>
      </c>
      <c r="BX4134" s="9">
        <v>5</v>
      </c>
      <c r="BY4134" s="9">
        <v>6</v>
      </c>
      <c r="BZ4134" s="9">
        <v>7</v>
      </c>
      <c r="CA4134" s="9" t="s">
        <v>1917</v>
      </c>
      <c r="CB4134" s="121">
        <v>9</v>
      </c>
    </row>
    <row r="4135" spans="1:80" x14ac:dyDescent="0.25">
      <c r="A4135" s="1" t="s">
        <v>928</v>
      </c>
      <c r="B4135" s="1" t="s">
        <v>88</v>
      </c>
      <c r="C4135" s="4" t="s">
        <v>1685</v>
      </c>
      <c r="D4135" s="79" t="s">
        <v>1686</v>
      </c>
      <c r="E4135" s="78" t="s">
        <v>1</v>
      </c>
      <c r="F4135" s="78" t="s">
        <v>1</v>
      </c>
      <c r="G4135" s="2" t="s">
        <v>1</v>
      </c>
      <c r="H4135" s="2" t="s">
        <v>1687</v>
      </c>
      <c r="I4135" s="3" t="s">
        <v>1</v>
      </c>
      <c r="J4135" s="3">
        <f t="shared" ref="J4135:J4167" si="10880">SUM(K4135,L4135,P4135,Q4135)</f>
        <v>0</v>
      </c>
      <c r="K4135" s="3" t="s">
        <v>1</v>
      </c>
      <c r="L4135" s="3"/>
      <c r="M4135" s="3" t="s">
        <v>1</v>
      </c>
      <c r="N4135" s="3" t="s">
        <v>1</v>
      </c>
      <c r="O4135" s="3" t="s">
        <v>1</v>
      </c>
      <c r="P4135" s="26"/>
      <c r="Q4135" s="3" t="s">
        <v>1</v>
      </c>
      <c r="R4135" s="3" t="s">
        <v>1</v>
      </c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3"/>
      <c r="AG4135" s="3"/>
      <c r="AH4135" s="3">
        <v>0</v>
      </c>
      <c r="AI4135" s="3">
        <v>0</v>
      </c>
      <c r="AJ4135" s="3" t="s">
        <v>1</v>
      </c>
      <c r="AK4135" s="3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3"/>
      <c r="AW4135" s="3"/>
      <c r="AX4135" s="3"/>
      <c r="AY4135" s="3"/>
      <c r="AZ4135" s="3">
        <v>0</v>
      </c>
      <c r="BA4135" s="3">
        <v>0</v>
      </c>
      <c r="BB4135" s="3" t="s">
        <v>1</v>
      </c>
      <c r="BC4135" s="3"/>
      <c r="BD4135" s="3"/>
      <c r="BE4135" s="3"/>
      <c r="BF4135" s="3"/>
      <c r="BG4135" s="3"/>
      <c r="BH4135" s="3"/>
      <c r="BI4135" s="3"/>
      <c r="BJ4135" s="3"/>
      <c r="BK4135" s="3"/>
      <c r="BL4135" s="3"/>
      <c r="BM4135" s="3"/>
      <c r="BN4135" s="3"/>
      <c r="BO4135" s="3"/>
      <c r="BP4135" s="3"/>
      <c r="BQ4135" s="3"/>
      <c r="BR4135" s="3">
        <v>0</v>
      </c>
      <c r="BS4135" s="3">
        <v>0</v>
      </c>
      <c r="BT4135" s="3">
        <v>0</v>
      </c>
      <c r="BU4135" s="3"/>
      <c r="BV4135" s="3"/>
      <c r="BW4135" s="3">
        <f t="shared" si="10816"/>
        <v>0</v>
      </c>
      <c r="BX4135" s="3"/>
      <c r="BY4135" s="3"/>
      <c r="BZ4135" s="3"/>
      <c r="CA4135" s="3">
        <f t="shared" ref="CA4135:CA4167" si="10881">BV4135+BW4135</f>
        <v>0</v>
      </c>
      <c r="CB4135" s="122"/>
    </row>
    <row r="4136" spans="1:80" ht="33.75" x14ac:dyDescent="0.25">
      <c r="A4136" s="1" t="s">
        <v>1</v>
      </c>
      <c r="B4136" s="1" t="s">
        <v>1</v>
      </c>
      <c r="C4136" s="1" t="s">
        <v>1</v>
      </c>
      <c r="D4136" s="78" t="s">
        <v>1</v>
      </c>
      <c r="E4136" s="78" t="s">
        <v>1</v>
      </c>
      <c r="F4136" s="78" t="s">
        <v>1</v>
      </c>
      <c r="G4136" s="2" t="s">
        <v>1</v>
      </c>
      <c r="H4136" s="10" t="s">
        <v>30</v>
      </c>
      <c r="I4136" s="11">
        <f>SUM(I4137,I4145,I4147)</f>
        <v>1901858</v>
      </c>
      <c r="J4136" s="11">
        <f t="shared" si="10880"/>
        <v>2061483</v>
      </c>
      <c r="K4136" s="11">
        <f t="shared" ref="K4136" si="10882">SUM(K4137,K4145,K4147)</f>
        <v>2061483</v>
      </c>
      <c r="L4136" s="11">
        <f t="shared" ref="L4136:L4166" si="10883">SUM(M4136:O4136)</f>
        <v>0</v>
      </c>
      <c r="M4136" s="11">
        <f t="shared" ref="M4136:Q4136" si="10884">SUM(M4137,M4145,M4147)</f>
        <v>0</v>
      </c>
      <c r="N4136" s="11">
        <f t="shared" si="10884"/>
        <v>0</v>
      </c>
      <c r="O4136" s="11">
        <f t="shared" si="10884"/>
        <v>0</v>
      </c>
      <c r="P4136" s="11">
        <f t="shared" si="10884"/>
        <v>0</v>
      </c>
      <c r="Q4136" s="11">
        <f t="shared" si="10884"/>
        <v>0</v>
      </c>
      <c r="R4136" s="11">
        <f t="shared" ref="R4136:AG4136" si="10885">SUM(R4137,R4145,R4147)</f>
        <v>0</v>
      </c>
      <c r="S4136" s="11">
        <f t="shared" si="10885"/>
        <v>0</v>
      </c>
      <c r="T4136" s="11">
        <f t="shared" si="10885"/>
        <v>0</v>
      </c>
      <c r="U4136" s="11">
        <f t="shared" si="10885"/>
        <v>0</v>
      </c>
      <c r="V4136" s="11">
        <f t="shared" si="10885"/>
        <v>0</v>
      </c>
      <c r="W4136" s="11">
        <f t="shared" si="10885"/>
        <v>0</v>
      </c>
      <c r="X4136" s="11">
        <f t="shared" ref="X4136" si="10886">SUM(X4137,X4145,X4147)</f>
        <v>0</v>
      </c>
      <c r="Y4136" s="11">
        <f t="shared" si="10885"/>
        <v>0</v>
      </c>
      <c r="Z4136" s="11">
        <f t="shared" si="10885"/>
        <v>0</v>
      </c>
      <c r="AA4136" s="11">
        <f t="shared" si="10885"/>
        <v>0</v>
      </c>
      <c r="AB4136" s="11">
        <f t="shared" si="10885"/>
        <v>0</v>
      </c>
      <c r="AC4136" s="11">
        <f t="shared" si="10885"/>
        <v>0</v>
      </c>
      <c r="AD4136" s="11">
        <f t="shared" si="10885"/>
        <v>0</v>
      </c>
      <c r="AE4136" s="11">
        <f t="shared" si="10885"/>
        <v>0</v>
      </c>
      <c r="AF4136" s="11">
        <f t="shared" si="10885"/>
        <v>0</v>
      </c>
      <c r="AG4136" s="11">
        <f t="shared" si="10885"/>
        <v>0</v>
      </c>
      <c r="AH4136" s="11">
        <v>0</v>
      </c>
      <c r="AI4136" s="11">
        <v>0</v>
      </c>
      <c r="AJ4136" s="11">
        <f t="shared" ref="AJ4136:AY4136" si="10887">SUM(AJ4137,AJ4145,AJ4147)</f>
        <v>0</v>
      </c>
      <c r="AK4136" s="11">
        <f t="shared" si="10887"/>
        <v>0</v>
      </c>
      <c r="AL4136" s="11">
        <f t="shared" si="10887"/>
        <v>0</v>
      </c>
      <c r="AM4136" s="11">
        <f t="shared" si="10887"/>
        <v>0</v>
      </c>
      <c r="AN4136" s="11">
        <f t="shared" si="10887"/>
        <v>0</v>
      </c>
      <c r="AO4136" s="11">
        <f t="shared" si="10887"/>
        <v>0</v>
      </c>
      <c r="AP4136" s="11">
        <f t="shared" ref="AP4136" si="10888">SUM(AP4137,AP4145,AP4147)</f>
        <v>0</v>
      </c>
      <c r="AQ4136" s="11">
        <f t="shared" si="10887"/>
        <v>0</v>
      </c>
      <c r="AR4136" s="11">
        <f t="shared" si="10887"/>
        <v>0</v>
      </c>
      <c r="AS4136" s="11">
        <f t="shared" si="10887"/>
        <v>0</v>
      </c>
      <c r="AT4136" s="11">
        <f t="shared" si="10887"/>
        <v>0</v>
      </c>
      <c r="AU4136" s="11">
        <f t="shared" si="10887"/>
        <v>0</v>
      </c>
      <c r="AV4136" s="11">
        <f t="shared" si="10887"/>
        <v>0</v>
      </c>
      <c r="AW4136" s="11">
        <f t="shared" si="10887"/>
        <v>0</v>
      </c>
      <c r="AX4136" s="11">
        <f t="shared" si="10887"/>
        <v>0</v>
      </c>
      <c r="AY4136" s="11">
        <f t="shared" si="10887"/>
        <v>0</v>
      </c>
      <c r="AZ4136" s="11">
        <v>0</v>
      </c>
      <c r="BA4136" s="11">
        <v>0</v>
      </c>
      <c r="BB4136" s="11">
        <f t="shared" ref="BB4136:BQ4136" si="10889">SUM(BB4137,BB4145,BB4147)</f>
        <v>0</v>
      </c>
      <c r="BC4136" s="11">
        <f t="shared" si="10889"/>
        <v>0</v>
      </c>
      <c r="BD4136" s="11">
        <f t="shared" si="10889"/>
        <v>0</v>
      </c>
      <c r="BE4136" s="11">
        <f t="shared" si="10889"/>
        <v>0</v>
      </c>
      <c r="BF4136" s="11">
        <f t="shared" si="10889"/>
        <v>0</v>
      </c>
      <c r="BG4136" s="11">
        <f t="shared" si="10889"/>
        <v>0</v>
      </c>
      <c r="BH4136" s="11">
        <f t="shared" ref="BH4136" si="10890">SUM(BH4137,BH4145,BH4147)</f>
        <v>0</v>
      </c>
      <c r="BI4136" s="11">
        <f t="shared" si="10889"/>
        <v>0</v>
      </c>
      <c r="BJ4136" s="11">
        <f t="shared" si="10889"/>
        <v>0</v>
      </c>
      <c r="BK4136" s="11">
        <f t="shared" si="10889"/>
        <v>0</v>
      </c>
      <c r="BL4136" s="11">
        <f t="shared" si="10889"/>
        <v>0</v>
      </c>
      <c r="BM4136" s="11">
        <f t="shared" si="10889"/>
        <v>0</v>
      </c>
      <c r="BN4136" s="11">
        <f t="shared" si="10889"/>
        <v>0</v>
      </c>
      <c r="BO4136" s="11">
        <f t="shared" si="10889"/>
        <v>0</v>
      </c>
      <c r="BP4136" s="11">
        <f t="shared" si="10889"/>
        <v>0</v>
      </c>
      <c r="BQ4136" s="11">
        <f t="shared" si="10889"/>
        <v>0</v>
      </c>
      <c r="BR4136" s="11">
        <v>0</v>
      </c>
      <c r="BS4136" s="11">
        <v>0</v>
      </c>
      <c r="BT4136" s="11">
        <f t="shared" ref="BT4136:BZ4136" si="10891">SUM(BT4137,BT4145,BT4147)</f>
        <v>2161633</v>
      </c>
      <c r="BU4136" s="11">
        <f t="shared" si="10891"/>
        <v>2161946</v>
      </c>
      <c r="BV4136" s="11">
        <f t="shared" si="10891"/>
        <v>1120179</v>
      </c>
      <c r="BW4136" s="11">
        <f t="shared" si="10891"/>
        <v>523659</v>
      </c>
      <c r="BX4136" s="11">
        <f t="shared" si="10891"/>
        <v>174553</v>
      </c>
      <c r="BY4136" s="11">
        <f t="shared" si="10891"/>
        <v>174553</v>
      </c>
      <c r="BZ4136" s="11">
        <f t="shared" si="10891"/>
        <v>174553</v>
      </c>
      <c r="CA4136" s="11">
        <f t="shared" si="10881"/>
        <v>1643838</v>
      </c>
      <c r="CB4136" s="123">
        <f t="shared" ref="CB4136:CB4166" si="10892">IF(BU4136=0,"-",CA4136/BU4136*100)</f>
        <v>76.035109110033275</v>
      </c>
    </row>
    <row r="4137" spans="1:80" x14ac:dyDescent="0.25">
      <c r="A4137" s="4" t="s">
        <v>928</v>
      </c>
      <c r="B4137" s="4" t="s">
        <v>88</v>
      </c>
      <c r="C4137" s="4" t="s">
        <v>1685</v>
      </c>
      <c r="D4137" s="79" t="s">
        <v>1686</v>
      </c>
      <c r="E4137" s="78" t="s">
        <v>31</v>
      </c>
      <c r="F4137" s="78" t="s">
        <v>1</v>
      </c>
      <c r="G4137" s="2" t="s">
        <v>1</v>
      </c>
      <c r="H4137" s="2" t="s">
        <v>32</v>
      </c>
      <c r="I4137" s="12">
        <f>SUM(I4138,I4139)</f>
        <v>1674687</v>
      </c>
      <c r="J4137" s="12">
        <f t="shared" si="10880"/>
        <v>1828763</v>
      </c>
      <c r="K4137" s="12">
        <f t="shared" ref="K4137" si="10893">SUM(K4138,K4139)</f>
        <v>1828763</v>
      </c>
      <c r="L4137" s="12">
        <f t="shared" si="10883"/>
        <v>0</v>
      </c>
      <c r="M4137" s="12">
        <f t="shared" ref="M4137:Q4137" si="10894">SUM(M4138,M4139)</f>
        <v>0</v>
      </c>
      <c r="N4137" s="12">
        <f t="shared" si="10894"/>
        <v>0</v>
      </c>
      <c r="O4137" s="12">
        <f t="shared" si="10894"/>
        <v>0</v>
      </c>
      <c r="P4137" s="12">
        <f t="shared" si="10894"/>
        <v>0</v>
      </c>
      <c r="Q4137" s="12">
        <f t="shared" si="10894"/>
        <v>0</v>
      </c>
      <c r="R4137" s="12">
        <f t="shared" ref="R4137:AG4137" si="10895">SUM(R4138,R4139)</f>
        <v>0</v>
      </c>
      <c r="S4137" s="12">
        <f t="shared" si="10895"/>
        <v>0</v>
      </c>
      <c r="T4137" s="12">
        <f t="shared" si="10895"/>
        <v>0</v>
      </c>
      <c r="U4137" s="12">
        <f t="shared" si="10895"/>
        <v>0</v>
      </c>
      <c r="V4137" s="12">
        <f t="shared" si="10895"/>
        <v>0</v>
      </c>
      <c r="W4137" s="12">
        <f t="shared" si="10895"/>
        <v>0</v>
      </c>
      <c r="X4137" s="12">
        <f t="shared" ref="X4137" si="10896">SUM(X4138,X4139)</f>
        <v>0</v>
      </c>
      <c r="Y4137" s="12">
        <f t="shared" si="10895"/>
        <v>0</v>
      </c>
      <c r="Z4137" s="12">
        <f t="shared" si="10895"/>
        <v>0</v>
      </c>
      <c r="AA4137" s="12">
        <f t="shared" si="10895"/>
        <v>0</v>
      </c>
      <c r="AB4137" s="12">
        <f t="shared" si="10895"/>
        <v>0</v>
      </c>
      <c r="AC4137" s="12">
        <f t="shared" si="10895"/>
        <v>0</v>
      </c>
      <c r="AD4137" s="12">
        <f t="shared" si="10895"/>
        <v>0</v>
      </c>
      <c r="AE4137" s="12">
        <f t="shared" si="10895"/>
        <v>0</v>
      </c>
      <c r="AF4137" s="12">
        <f t="shared" si="10895"/>
        <v>0</v>
      </c>
      <c r="AG4137" s="12">
        <f t="shared" si="10895"/>
        <v>0</v>
      </c>
      <c r="AH4137" s="12">
        <v>0</v>
      </c>
      <c r="AI4137" s="12">
        <v>0</v>
      </c>
      <c r="AJ4137" s="12">
        <f t="shared" ref="AJ4137:AY4137" si="10897">SUM(AJ4138,AJ4139)</f>
        <v>0</v>
      </c>
      <c r="AK4137" s="12">
        <f t="shared" si="10897"/>
        <v>0</v>
      </c>
      <c r="AL4137" s="12">
        <f t="shared" si="10897"/>
        <v>0</v>
      </c>
      <c r="AM4137" s="12">
        <f t="shared" si="10897"/>
        <v>0</v>
      </c>
      <c r="AN4137" s="12">
        <f t="shared" si="10897"/>
        <v>0</v>
      </c>
      <c r="AO4137" s="12">
        <f t="shared" si="10897"/>
        <v>0</v>
      </c>
      <c r="AP4137" s="12">
        <f t="shared" ref="AP4137" si="10898">SUM(AP4138,AP4139)</f>
        <v>0</v>
      </c>
      <c r="AQ4137" s="12">
        <f t="shared" si="10897"/>
        <v>0</v>
      </c>
      <c r="AR4137" s="12">
        <f t="shared" si="10897"/>
        <v>0</v>
      </c>
      <c r="AS4137" s="12">
        <f t="shared" si="10897"/>
        <v>0</v>
      </c>
      <c r="AT4137" s="12">
        <f t="shared" si="10897"/>
        <v>0</v>
      </c>
      <c r="AU4137" s="12">
        <f t="shared" si="10897"/>
        <v>0</v>
      </c>
      <c r="AV4137" s="12">
        <f t="shared" si="10897"/>
        <v>0</v>
      </c>
      <c r="AW4137" s="12">
        <f t="shared" si="10897"/>
        <v>0</v>
      </c>
      <c r="AX4137" s="12">
        <f t="shared" si="10897"/>
        <v>0</v>
      </c>
      <c r="AY4137" s="12">
        <f t="shared" si="10897"/>
        <v>0</v>
      </c>
      <c r="AZ4137" s="12">
        <v>0</v>
      </c>
      <c r="BA4137" s="12">
        <v>0</v>
      </c>
      <c r="BB4137" s="12">
        <f t="shared" ref="BB4137:BQ4137" si="10899">SUM(BB4138,BB4139)</f>
        <v>0</v>
      </c>
      <c r="BC4137" s="12">
        <f t="shared" si="10899"/>
        <v>0</v>
      </c>
      <c r="BD4137" s="12">
        <f t="shared" si="10899"/>
        <v>0</v>
      </c>
      <c r="BE4137" s="12">
        <f t="shared" si="10899"/>
        <v>0</v>
      </c>
      <c r="BF4137" s="12">
        <f t="shared" si="10899"/>
        <v>0</v>
      </c>
      <c r="BG4137" s="12">
        <f t="shared" si="10899"/>
        <v>0</v>
      </c>
      <c r="BH4137" s="12">
        <f t="shared" ref="BH4137" si="10900">SUM(BH4138,BH4139)</f>
        <v>0</v>
      </c>
      <c r="BI4137" s="12">
        <f t="shared" si="10899"/>
        <v>0</v>
      </c>
      <c r="BJ4137" s="12">
        <f t="shared" si="10899"/>
        <v>0</v>
      </c>
      <c r="BK4137" s="12">
        <f t="shared" si="10899"/>
        <v>0</v>
      </c>
      <c r="BL4137" s="12">
        <f t="shared" si="10899"/>
        <v>0</v>
      </c>
      <c r="BM4137" s="12">
        <f t="shared" si="10899"/>
        <v>0</v>
      </c>
      <c r="BN4137" s="12">
        <f t="shared" si="10899"/>
        <v>0</v>
      </c>
      <c r="BO4137" s="12">
        <f t="shared" si="10899"/>
        <v>0</v>
      </c>
      <c r="BP4137" s="12">
        <f t="shared" si="10899"/>
        <v>0</v>
      </c>
      <c r="BQ4137" s="12">
        <f t="shared" si="10899"/>
        <v>0</v>
      </c>
      <c r="BR4137" s="12">
        <v>0</v>
      </c>
      <c r="BS4137" s="12">
        <v>0</v>
      </c>
      <c r="BT4137" s="12">
        <f t="shared" ref="BT4137:BZ4137" si="10901">SUM(BT4138,BT4139)</f>
        <v>1910111</v>
      </c>
      <c r="BU4137" s="12">
        <f t="shared" si="10901"/>
        <v>1910424</v>
      </c>
      <c r="BV4137" s="12">
        <f t="shared" si="10901"/>
        <v>990702</v>
      </c>
      <c r="BW4137" s="12">
        <f t="shared" si="10901"/>
        <v>464637</v>
      </c>
      <c r="BX4137" s="12">
        <f t="shared" si="10901"/>
        <v>154879</v>
      </c>
      <c r="BY4137" s="12">
        <f t="shared" si="10901"/>
        <v>154879</v>
      </c>
      <c r="BZ4137" s="12">
        <f t="shared" si="10901"/>
        <v>154879</v>
      </c>
      <c r="CA4137" s="12">
        <f t="shared" si="10881"/>
        <v>1455339</v>
      </c>
      <c r="CB4137" s="124">
        <f t="shared" si="10892"/>
        <v>76.178848255675177</v>
      </c>
    </row>
    <row r="4138" spans="1:80" x14ac:dyDescent="0.25">
      <c r="A4138" s="4" t="s">
        <v>928</v>
      </c>
      <c r="B4138" s="4" t="s">
        <v>88</v>
      </c>
      <c r="C4138" s="4" t="s">
        <v>1685</v>
      </c>
      <c r="D4138" s="79" t="s">
        <v>1686</v>
      </c>
      <c r="E4138" s="89">
        <v>6111</v>
      </c>
      <c r="F4138" s="79"/>
      <c r="G4138" s="75" t="s">
        <v>1906</v>
      </c>
      <c r="H4138" s="13" t="s">
        <v>33</v>
      </c>
      <c r="I4138" s="14">
        <v>1472109</v>
      </c>
      <c r="J4138" s="14">
        <f t="shared" si="10880"/>
        <v>1626957</v>
      </c>
      <c r="K4138" s="14">
        <v>1626957</v>
      </c>
      <c r="L4138" s="14">
        <f t="shared" si="10883"/>
        <v>0</v>
      </c>
      <c r="M4138" s="14">
        <v>0</v>
      </c>
      <c r="N4138" s="14">
        <v>0</v>
      </c>
      <c r="O4138" s="14">
        <v>0</v>
      </c>
      <c r="P4138" s="14">
        <v>0</v>
      </c>
      <c r="Q4138" s="14">
        <v>0</v>
      </c>
      <c r="R4138" s="14">
        <v>0</v>
      </c>
      <c r="S4138" s="14"/>
      <c r="T4138" s="14"/>
      <c r="U4138" s="14"/>
      <c r="V4138" s="14"/>
      <c r="W4138" s="14"/>
      <c r="X4138" s="14">
        <f t="shared" si="10845"/>
        <v>0</v>
      </c>
      <c r="Y4138" s="14"/>
      <c r="Z4138" s="14"/>
      <c r="AA4138" s="14"/>
      <c r="AB4138" s="14"/>
      <c r="AC4138" s="14"/>
      <c r="AD4138" s="14"/>
      <c r="AE4138" s="14"/>
      <c r="AF4138" s="14"/>
      <c r="AG4138" s="14"/>
      <c r="AH4138" s="14">
        <v>0</v>
      </c>
      <c r="AI4138" s="14">
        <v>0</v>
      </c>
      <c r="AJ4138" s="14">
        <v>0</v>
      </c>
      <c r="AK4138" s="14"/>
      <c r="AL4138" s="14"/>
      <c r="AM4138" s="14"/>
      <c r="AN4138" s="14"/>
      <c r="AO4138" s="14"/>
      <c r="AP4138" s="14">
        <f t="shared" si="10846"/>
        <v>0</v>
      </c>
      <c r="AQ4138" s="14"/>
      <c r="AR4138" s="14"/>
      <c r="AS4138" s="14"/>
      <c r="AT4138" s="14"/>
      <c r="AU4138" s="14"/>
      <c r="AV4138" s="14"/>
      <c r="AW4138" s="14"/>
      <c r="AX4138" s="14"/>
      <c r="AY4138" s="14"/>
      <c r="AZ4138" s="14">
        <v>0</v>
      </c>
      <c r="BA4138" s="14">
        <v>0</v>
      </c>
      <c r="BB4138" s="14">
        <v>0</v>
      </c>
      <c r="BC4138" s="14"/>
      <c r="BD4138" s="14"/>
      <c r="BE4138" s="14"/>
      <c r="BF4138" s="14"/>
      <c r="BG4138" s="14"/>
      <c r="BH4138" s="14">
        <f t="shared" si="10847"/>
        <v>0</v>
      </c>
      <c r="BI4138" s="14"/>
      <c r="BJ4138" s="14"/>
      <c r="BK4138" s="14"/>
      <c r="BL4138" s="14"/>
      <c r="BM4138" s="14"/>
      <c r="BN4138" s="14"/>
      <c r="BO4138" s="14"/>
      <c r="BP4138" s="14"/>
      <c r="BQ4138" s="14"/>
      <c r="BR4138" s="14">
        <v>0</v>
      </c>
      <c r="BS4138" s="14">
        <v>0</v>
      </c>
      <c r="BT4138" s="14">
        <v>1708305</v>
      </c>
      <c r="BU4138" s="14">
        <v>1708305</v>
      </c>
      <c r="BV4138" s="14">
        <v>860657</v>
      </c>
      <c r="BW4138" s="14">
        <f t="shared" si="10816"/>
        <v>427074</v>
      </c>
      <c r="BX4138" s="14">
        <v>142358</v>
      </c>
      <c r="BY4138" s="14">
        <v>142358</v>
      </c>
      <c r="BZ4138" s="14">
        <v>142358</v>
      </c>
      <c r="CA4138" s="14">
        <f t="shared" si="10881"/>
        <v>1287731</v>
      </c>
      <c r="CB4138" s="122">
        <f t="shared" si="10892"/>
        <v>75.380625825013681</v>
      </c>
    </row>
    <row r="4139" spans="1:80" x14ac:dyDescent="0.25">
      <c r="A4139" s="1" t="s">
        <v>928</v>
      </c>
      <c r="B4139" s="1" t="s">
        <v>88</v>
      </c>
      <c r="C4139" s="1" t="s">
        <v>1685</v>
      </c>
      <c r="D4139" s="82" t="s">
        <v>1686</v>
      </c>
      <c r="E4139" s="82" t="s">
        <v>34</v>
      </c>
      <c r="F4139" s="79" t="s">
        <v>1</v>
      </c>
      <c r="G4139" s="13" t="s">
        <v>1</v>
      </c>
      <c r="H4139" s="2" t="s">
        <v>35</v>
      </c>
      <c r="I4139" s="12">
        <f>SUM(I4140:I4144)</f>
        <v>202578</v>
      </c>
      <c r="J4139" s="12">
        <f t="shared" si="10880"/>
        <v>201806</v>
      </c>
      <c r="K4139" s="12">
        <f t="shared" ref="K4139" si="10902">SUM(K4140:K4144)</f>
        <v>201806</v>
      </c>
      <c r="L4139" s="12">
        <f t="shared" si="10883"/>
        <v>0</v>
      </c>
      <c r="M4139" s="12">
        <f t="shared" ref="M4139:Q4139" si="10903">SUM(M4140:M4144)</f>
        <v>0</v>
      </c>
      <c r="N4139" s="12">
        <f t="shared" si="10903"/>
        <v>0</v>
      </c>
      <c r="O4139" s="12">
        <f t="shared" si="10903"/>
        <v>0</v>
      </c>
      <c r="P4139" s="12">
        <f t="shared" si="10903"/>
        <v>0</v>
      </c>
      <c r="Q4139" s="12">
        <f t="shared" si="10903"/>
        <v>0</v>
      </c>
      <c r="R4139" s="12">
        <f t="shared" ref="R4139:AG4139" si="10904">SUM(R4140:R4144)</f>
        <v>0</v>
      </c>
      <c r="S4139" s="12">
        <f t="shared" si="10904"/>
        <v>0</v>
      </c>
      <c r="T4139" s="12">
        <f t="shared" si="10904"/>
        <v>0</v>
      </c>
      <c r="U4139" s="12">
        <f t="shared" si="10904"/>
        <v>0</v>
      </c>
      <c r="V4139" s="12">
        <f t="shared" si="10904"/>
        <v>0</v>
      </c>
      <c r="W4139" s="12">
        <f t="shared" si="10904"/>
        <v>0</v>
      </c>
      <c r="X4139" s="12">
        <f t="shared" si="10904"/>
        <v>0</v>
      </c>
      <c r="Y4139" s="12">
        <f t="shared" si="10904"/>
        <v>0</v>
      </c>
      <c r="Z4139" s="12">
        <f t="shared" si="10904"/>
        <v>0</v>
      </c>
      <c r="AA4139" s="12">
        <f t="shared" si="10904"/>
        <v>0</v>
      </c>
      <c r="AB4139" s="12">
        <f t="shared" si="10904"/>
        <v>0</v>
      </c>
      <c r="AC4139" s="12">
        <f t="shared" si="10904"/>
        <v>0</v>
      </c>
      <c r="AD4139" s="12">
        <f t="shared" si="10904"/>
        <v>0</v>
      </c>
      <c r="AE4139" s="12">
        <f t="shared" si="10904"/>
        <v>0</v>
      </c>
      <c r="AF4139" s="12">
        <f t="shared" si="10904"/>
        <v>0</v>
      </c>
      <c r="AG4139" s="12">
        <f t="shared" si="10904"/>
        <v>0</v>
      </c>
      <c r="AH4139" s="12">
        <v>0</v>
      </c>
      <c r="AI4139" s="12">
        <v>0</v>
      </c>
      <c r="AJ4139" s="12">
        <f t="shared" ref="AJ4139:AY4139" si="10905">SUM(AJ4140:AJ4144)</f>
        <v>0</v>
      </c>
      <c r="AK4139" s="12">
        <f t="shared" si="10905"/>
        <v>0</v>
      </c>
      <c r="AL4139" s="12">
        <f t="shared" si="10905"/>
        <v>0</v>
      </c>
      <c r="AM4139" s="12">
        <f t="shared" si="10905"/>
        <v>0</v>
      </c>
      <c r="AN4139" s="12">
        <f t="shared" si="10905"/>
        <v>0</v>
      </c>
      <c r="AO4139" s="12">
        <f t="shared" si="10905"/>
        <v>0</v>
      </c>
      <c r="AP4139" s="12">
        <f t="shared" si="10905"/>
        <v>0</v>
      </c>
      <c r="AQ4139" s="12">
        <f t="shared" si="10905"/>
        <v>0</v>
      </c>
      <c r="AR4139" s="12">
        <f t="shared" si="10905"/>
        <v>0</v>
      </c>
      <c r="AS4139" s="12">
        <f t="shared" si="10905"/>
        <v>0</v>
      </c>
      <c r="AT4139" s="12">
        <f t="shared" si="10905"/>
        <v>0</v>
      </c>
      <c r="AU4139" s="12">
        <f t="shared" si="10905"/>
        <v>0</v>
      </c>
      <c r="AV4139" s="12">
        <f t="shared" si="10905"/>
        <v>0</v>
      </c>
      <c r="AW4139" s="12">
        <f t="shared" si="10905"/>
        <v>0</v>
      </c>
      <c r="AX4139" s="12">
        <f t="shared" si="10905"/>
        <v>0</v>
      </c>
      <c r="AY4139" s="12">
        <f t="shared" si="10905"/>
        <v>0</v>
      </c>
      <c r="AZ4139" s="12">
        <v>0</v>
      </c>
      <c r="BA4139" s="12">
        <v>0</v>
      </c>
      <c r="BB4139" s="12">
        <f t="shared" ref="BB4139:BQ4139" si="10906">SUM(BB4140:BB4144)</f>
        <v>0</v>
      </c>
      <c r="BC4139" s="12">
        <f t="shared" si="10906"/>
        <v>0</v>
      </c>
      <c r="BD4139" s="12">
        <f t="shared" si="10906"/>
        <v>0</v>
      </c>
      <c r="BE4139" s="12">
        <f t="shared" si="10906"/>
        <v>0</v>
      </c>
      <c r="BF4139" s="12">
        <f t="shared" si="10906"/>
        <v>0</v>
      </c>
      <c r="BG4139" s="12">
        <f t="shared" si="10906"/>
        <v>0</v>
      </c>
      <c r="BH4139" s="12">
        <f t="shared" si="10906"/>
        <v>0</v>
      </c>
      <c r="BI4139" s="12">
        <f t="shared" si="10906"/>
        <v>0</v>
      </c>
      <c r="BJ4139" s="12">
        <f t="shared" si="10906"/>
        <v>0</v>
      </c>
      <c r="BK4139" s="12">
        <f t="shared" si="10906"/>
        <v>0</v>
      </c>
      <c r="BL4139" s="12">
        <f t="shared" si="10906"/>
        <v>0</v>
      </c>
      <c r="BM4139" s="12">
        <f t="shared" si="10906"/>
        <v>0</v>
      </c>
      <c r="BN4139" s="12">
        <f t="shared" si="10906"/>
        <v>0</v>
      </c>
      <c r="BO4139" s="12">
        <f t="shared" si="10906"/>
        <v>0</v>
      </c>
      <c r="BP4139" s="12">
        <f t="shared" si="10906"/>
        <v>0</v>
      </c>
      <c r="BQ4139" s="12">
        <f t="shared" si="10906"/>
        <v>0</v>
      </c>
      <c r="BR4139" s="12">
        <v>0</v>
      </c>
      <c r="BS4139" s="12">
        <v>0</v>
      </c>
      <c r="BT4139" s="12">
        <f t="shared" ref="BT4139:BX4139" si="10907">SUM(BT4140:BT4144)</f>
        <v>201806</v>
      </c>
      <c r="BU4139" s="12">
        <f t="shared" si="10907"/>
        <v>202119</v>
      </c>
      <c r="BV4139" s="12">
        <f t="shared" si="10907"/>
        <v>130045</v>
      </c>
      <c r="BW4139" s="12">
        <f t="shared" si="10907"/>
        <v>37563</v>
      </c>
      <c r="BX4139" s="12">
        <f t="shared" si="10907"/>
        <v>12521</v>
      </c>
      <c r="BY4139" s="12">
        <f t="shared" ref="BY4139" si="10908">SUM(BY4140:BY4144)</f>
        <v>12521</v>
      </c>
      <c r="BZ4139" s="12">
        <f t="shared" ref="BZ4139" si="10909">SUM(BZ4140:BZ4144)</f>
        <v>12521</v>
      </c>
      <c r="CA4139" s="12">
        <f t="shared" si="10881"/>
        <v>167608</v>
      </c>
      <c r="CB4139" s="124">
        <f t="shared" si="10892"/>
        <v>82.925405330523105</v>
      </c>
    </row>
    <row r="4140" spans="1:80" x14ac:dyDescent="0.25">
      <c r="A4140" s="4" t="s">
        <v>928</v>
      </c>
      <c r="B4140" s="4" t="s">
        <v>88</v>
      </c>
      <c r="C4140" s="4" t="s">
        <v>1685</v>
      </c>
      <c r="D4140" s="79" t="s">
        <v>1686</v>
      </c>
      <c r="E4140" s="89">
        <v>6112</v>
      </c>
      <c r="F4140" s="79" t="s">
        <v>1688</v>
      </c>
      <c r="G4140" s="75" t="s">
        <v>1906</v>
      </c>
      <c r="H4140" s="13" t="s">
        <v>92</v>
      </c>
      <c r="I4140" s="14">
        <v>26565</v>
      </c>
      <c r="J4140" s="14">
        <f t="shared" si="10880"/>
        <v>26565</v>
      </c>
      <c r="K4140" s="14">
        <v>26565</v>
      </c>
      <c r="L4140" s="14">
        <f t="shared" si="10883"/>
        <v>0</v>
      </c>
      <c r="M4140" s="14">
        <v>0</v>
      </c>
      <c r="N4140" s="14">
        <v>0</v>
      </c>
      <c r="O4140" s="14">
        <v>0</v>
      </c>
      <c r="P4140" s="14">
        <v>0</v>
      </c>
      <c r="Q4140" s="14">
        <v>0</v>
      </c>
      <c r="R4140" s="14">
        <v>0</v>
      </c>
      <c r="S4140" s="14"/>
      <c r="T4140" s="14"/>
      <c r="U4140" s="14"/>
      <c r="V4140" s="14"/>
      <c r="W4140" s="14"/>
      <c r="X4140" s="14">
        <f t="shared" si="10845"/>
        <v>0</v>
      </c>
      <c r="Y4140" s="14"/>
      <c r="Z4140" s="14"/>
      <c r="AA4140" s="14"/>
      <c r="AB4140" s="14"/>
      <c r="AC4140" s="14"/>
      <c r="AD4140" s="14"/>
      <c r="AE4140" s="14"/>
      <c r="AF4140" s="14"/>
      <c r="AG4140" s="14"/>
      <c r="AH4140" s="14">
        <v>0</v>
      </c>
      <c r="AI4140" s="14">
        <v>0</v>
      </c>
      <c r="AJ4140" s="14">
        <v>0</v>
      </c>
      <c r="AK4140" s="14"/>
      <c r="AL4140" s="14"/>
      <c r="AM4140" s="14"/>
      <c r="AN4140" s="14"/>
      <c r="AO4140" s="14"/>
      <c r="AP4140" s="14">
        <f t="shared" si="10846"/>
        <v>0</v>
      </c>
      <c r="AQ4140" s="14"/>
      <c r="AR4140" s="14"/>
      <c r="AS4140" s="14"/>
      <c r="AT4140" s="14"/>
      <c r="AU4140" s="14"/>
      <c r="AV4140" s="14"/>
      <c r="AW4140" s="14"/>
      <c r="AX4140" s="14"/>
      <c r="AY4140" s="14"/>
      <c r="AZ4140" s="14">
        <v>0</v>
      </c>
      <c r="BA4140" s="14">
        <v>0</v>
      </c>
      <c r="BB4140" s="14">
        <v>0</v>
      </c>
      <c r="BC4140" s="14"/>
      <c r="BD4140" s="14"/>
      <c r="BE4140" s="14"/>
      <c r="BF4140" s="14"/>
      <c r="BG4140" s="14"/>
      <c r="BH4140" s="14">
        <f t="shared" si="10847"/>
        <v>0</v>
      </c>
      <c r="BI4140" s="14"/>
      <c r="BJ4140" s="14"/>
      <c r="BK4140" s="14"/>
      <c r="BL4140" s="14"/>
      <c r="BM4140" s="14"/>
      <c r="BN4140" s="14"/>
      <c r="BO4140" s="14"/>
      <c r="BP4140" s="14"/>
      <c r="BQ4140" s="14"/>
      <c r="BR4140" s="14">
        <v>0</v>
      </c>
      <c r="BS4140" s="14">
        <v>0</v>
      </c>
      <c r="BT4140" s="14">
        <v>26565</v>
      </c>
      <c r="BU4140" s="14">
        <v>26565</v>
      </c>
      <c r="BV4140" s="14">
        <v>15254</v>
      </c>
      <c r="BW4140" s="14">
        <f t="shared" si="10816"/>
        <v>6639</v>
      </c>
      <c r="BX4140" s="14">
        <v>2213</v>
      </c>
      <c r="BY4140" s="14">
        <v>2213</v>
      </c>
      <c r="BZ4140" s="14">
        <v>2213</v>
      </c>
      <c r="CA4140" s="14">
        <f t="shared" si="10881"/>
        <v>21893</v>
      </c>
      <c r="CB4140" s="122">
        <f t="shared" si="10892"/>
        <v>82.412949369471107</v>
      </c>
    </row>
    <row r="4141" spans="1:80" x14ac:dyDescent="0.25">
      <c r="A4141" s="4" t="s">
        <v>928</v>
      </c>
      <c r="B4141" s="4" t="s">
        <v>88</v>
      </c>
      <c r="C4141" s="4" t="s">
        <v>1685</v>
      </c>
      <c r="D4141" s="79" t="s">
        <v>1686</v>
      </c>
      <c r="E4141" s="89">
        <v>6112</v>
      </c>
      <c r="F4141" s="79" t="s">
        <v>1689</v>
      </c>
      <c r="G4141" s="75" t="s">
        <v>1906</v>
      </c>
      <c r="H4141" s="13" t="s">
        <v>39</v>
      </c>
      <c r="I4141" s="14">
        <v>123700</v>
      </c>
      <c r="J4141" s="14">
        <f t="shared" si="10880"/>
        <v>123700</v>
      </c>
      <c r="K4141" s="14">
        <v>123700</v>
      </c>
      <c r="L4141" s="14">
        <f t="shared" si="10883"/>
        <v>0</v>
      </c>
      <c r="M4141" s="14">
        <v>0</v>
      </c>
      <c r="N4141" s="14">
        <v>0</v>
      </c>
      <c r="O4141" s="14">
        <v>0</v>
      </c>
      <c r="P4141" s="14">
        <v>0</v>
      </c>
      <c r="Q4141" s="14">
        <v>0</v>
      </c>
      <c r="R4141" s="14">
        <v>0</v>
      </c>
      <c r="S4141" s="14"/>
      <c r="T4141" s="14"/>
      <c r="U4141" s="14"/>
      <c r="V4141" s="14"/>
      <c r="W4141" s="14"/>
      <c r="X4141" s="14">
        <f t="shared" si="10845"/>
        <v>0</v>
      </c>
      <c r="Y4141" s="14"/>
      <c r="Z4141" s="14"/>
      <c r="AA4141" s="14"/>
      <c r="AB4141" s="14"/>
      <c r="AC4141" s="14"/>
      <c r="AD4141" s="14"/>
      <c r="AE4141" s="14"/>
      <c r="AF4141" s="14"/>
      <c r="AG4141" s="14"/>
      <c r="AH4141" s="14">
        <v>0</v>
      </c>
      <c r="AI4141" s="14">
        <v>0</v>
      </c>
      <c r="AJ4141" s="14">
        <v>0</v>
      </c>
      <c r="AK4141" s="14"/>
      <c r="AL4141" s="14"/>
      <c r="AM4141" s="14"/>
      <c r="AN4141" s="14"/>
      <c r="AO4141" s="14"/>
      <c r="AP4141" s="14">
        <f t="shared" si="10846"/>
        <v>0</v>
      </c>
      <c r="AQ4141" s="14"/>
      <c r="AR4141" s="14"/>
      <c r="AS4141" s="14"/>
      <c r="AT4141" s="14"/>
      <c r="AU4141" s="14"/>
      <c r="AV4141" s="14"/>
      <c r="AW4141" s="14"/>
      <c r="AX4141" s="14"/>
      <c r="AY4141" s="14"/>
      <c r="AZ4141" s="14">
        <v>0</v>
      </c>
      <c r="BA4141" s="14">
        <v>0</v>
      </c>
      <c r="BB4141" s="14">
        <v>0</v>
      </c>
      <c r="BC4141" s="14"/>
      <c r="BD4141" s="14"/>
      <c r="BE4141" s="14"/>
      <c r="BF4141" s="14"/>
      <c r="BG4141" s="14"/>
      <c r="BH4141" s="14">
        <f t="shared" si="10847"/>
        <v>0</v>
      </c>
      <c r="BI4141" s="14"/>
      <c r="BJ4141" s="14"/>
      <c r="BK4141" s="14"/>
      <c r="BL4141" s="14"/>
      <c r="BM4141" s="14"/>
      <c r="BN4141" s="14"/>
      <c r="BO4141" s="14"/>
      <c r="BP4141" s="14"/>
      <c r="BQ4141" s="14"/>
      <c r="BR4141" s="14">
        <v>0</v>
      </c>
      <c r="BS4141" s="14">
        <v>0</v>
      </c>
      <c r="BT4141" s="14">
        <v>123700</v>
      </c>
      <c r="BU4141" s="14">
        <v>123700</v>
      </c>
      <c r="BV4141" s="14">
        <v>78143</v>
      </c>
      <c r="BW4141" s="14">
        <f t="shared" si="10816"/>
        <v>30924</v>
      </c>
      <c r="BX4141" s="14">
        <v>10308</v>
      </c>
      <c r="BY4141" s="14">
        <v>10308</v>
      </c>
      <c r="BZ4141" s="14">
        <v>10308</v>
      </c>
      <c r="CA4141" s="14">
        <f t="shared" si="10881"/>
        <v>109067</v>
      </c>
      <c r="CB4141" s="122">
        <f t="shared" si="10892"/>
        <v>88.170573969280525</v>
      </c>
    </row>
    <row r="4142" spans="1:80" x14ac:dyDescent="0.25">
      <c r="A4142" s="4" t="s">
        <v>928</v>
      </c>
      <c r="B4142" s="4" t="s">
        <v>88</v>
      </c>
      <c r="C4142" s="4" t="s">
        <v>1685</v>
      </c>
      <c r="D4142" s="79" t="s">
        <v>1686</v>
      </c>
      <c r="E4142" s="89">
        <v>6112</v>
      </c>
      <c r="F4142" s="79" t="s">
        <v>1690</v>
      </c>
      <c r="G4142" s="75" t="s">
        <v>1906</v>
      </c>
      <c r="H4142" s="13" t="s">
        <v>41</v>
      </c>
      <c r="I4142" s="14">
        <v>23800</v>
      </c>
      <c r="J4142" s="14">
        <f t="shared" si="10880"/>
        <v>30919</v>
      </c>
      <c r="K4142" s="14">
        <v>30919</v>
      </c>
      <c r="L4142" s="14">
        <f t="shared" si="10883"/>
        <v>0</v>
      </c>
      <c r="M4142" s="14">
        <v>0</v>
      </c>
      <c r="N4142" s="14">
        <v>0</v>
      </c>
      <c r="O4142" s="14">
        <v>0</v>
      </c>
      <c r="P4142" s="14">
        <v>0</v>
      </c>
      <c r="Q4142" s="14">
        <v>0</v>
      </c>
      <c r="R4142" s="14">
        <v>0</v>
      </c>
      <c r="S4142" s="14"/>
      <c r="T4142" s="14"/>
      <c r="U4142" s="14"/>
      <c r="V4142" s="14"/>
      <c r="W4142" s="14"/>
      <c r="X4142" s="14">
        <f t="shared" si="10845"/>
        <v>0</v>
      </c>
      <c r="Y4142" s="14"/>
      <c r="Z4142" s="14"/>
      <c r="AA4142" s="14"/>
      <c r="AB4142" s="14"/>
      <c r="AC4142" s="14"/>
      <c r="AD4142" s="14"/>
      <c r="AE4142" s="14"/>
      <c r="AF4142" s="14"/>
      <c r="AG4142" s="14"/>
      <c r="AH4142" s="14">
        <v>0</v>
      </c>
      <c r="AI4142" s="14">
        <v>0</v>
      </c>
      <c r="AJ4142" s="14">
        <v>0</v>
      </c>
      <c r="AK4142" s="14"/>
      <c r="AL4142" s="14"/>
      <c r="AM4142" s="14"/>
      <c r="AN4142" s="14"/>
      <c r="AO4142" s="14"/>
      <c r="AP4142" s="14">
        <f t="shared" si="10846"/>
        <v>0</v>
      </c>
      <c r="AQ4142" s="14"/>
      <c r="AR4142" s="14"/>
      <c r="AS4142" s="14"/>
      <c r="AT4142" s="14"/>
      <c r="AU4142" s="14"/>
      <c r="AV4142" s="14"/>
      <c r="AW4142" s="14"/>
      <c r="AX4142" s="14"/>
      <c r="AY4142" s="14"/>
      <c r="AZ4142" s="14">
        <v>0</v>
      </c>
      <c r="BA4142" s="14">
        <v>0</v>
      </c>
      <c r="BB4142" s="14">
        <v>0</v>
      </c>
      <c r="BC4142" s="14"/>
      <c r="BD4142" s="14"/>
      <c r="BE4142" s="14"/>
      <c r="BF4142" s="14"/>
      <c r="BG4142" s="14"/>
      <c r="BH4142" s="14">
        <f t="shared" si="10847"/>
        <v>0</v>
      </c>
      <c r="BI4142" s="14"/>
      <c r="BJ4142" s="14"/>
      <c r="BK4142" s="14"/>
      <c r="BL4142" s="14"/>
      <c r="BM4142" s="14"/>
      <c r="BN4142" s="14"/>
      <c r="BO4142" s="14"/>
      <c r="BP4142" s="14"/>
      <c r="BQ4142" s="14"/>
      <c r="BR4142" s="14">
        <v>0</v>
      </c>
      <c r="BS4142" s="14">
        <v>0</v>
      </c>
      <c r="BT4142" s="14">
        <v>30919</v>
      </c>
      <c r="BU4142" s="14">
        <v>31232</v>
      </c>
      <c r="BV4142" s="14">
        <v>31232</v>
      </c>
      <c r="BW4142" s="14">
        <f t="shared" si="10816"/>
        <v>0</v>
      </c>
      <c r="BX4142" s="14"/>
      <c r="BY4142" s="14"/>
      <c r="BZ4142" s="14"/>
      <c r="CA4142" s="14">
        <f t="shared" si="10881"/>
        <v>31232</v>
      </c>
      <c r="CB4142" s="122">
        <f t="shared" si="10892"/>
        <v>100</v>
      </c>
    </row>
    <row r="4143" spans="1:80" x14ac:dyDescent="0.25">
      <c r="A4143" s="4" t="s">
        <v>928</v>
      </c>
      <c r="B4143" s="4" t="s">
        <v>88</v>
      </c>
      <c r="C4143" s="4" t="s">
        <v>1685</v>
      </c>
      <c r="D4143" s="79" t="s">
        <v>1686</v>
      </c>
      <c r="E4143" s="89">
        <v>6112</v>
      </c>
      <c r="F4143" s="79" t="s">
        <v>1691</v>
      </c>
      <c r="G4143" s="75" t="s">
        <v>1906</v>
      </c>
      <c r="H4143" s="13" t="s">
        <v>37</v>
      </c>
      <c r="I4143" s="14">
        <v>20600</v>
      </c>
      <c r="J4143" s="14">
        <f t="shared" si="10880"/>
        <v>10000</v>
      </c>
      <c r="K4143" s="14">
        <v>10000</v>
      </c>
      <c r="L4143" s="14">
        <f t="shared" si="10883"/>
        <v>0</v>
      </c>
      <c r="M4143" s="14">
        <v>0</v>
      </c>
      <c r="N4143" s="14">
        <v>0</v>
      </c>
      <c r="O4143" s="14">
        <v>0</v>
      </c>
      <c r="P4143" s="14">
        <v>0</v>
      </c>
      <c r="Q4143" s="14">
        <v>0</v>
      </c>
      <c r="R4143" s="14">
        <v>0</v>
      </c>
      <c r="S4143" s="14"/>
      <c r="T4143" s="14"/>
      <c r="U4143" s="14"/>
      <c r="V4143" s="14"/>
      <c r="W4143" s="14"/>
      <c r="X4143" s="14">
        <f t="shared" si="10845"/>
        <v>0</v>
      </c>
      <c r="Y4143" s="14"/>
      <c r="Z4143" s="14"/>
      <c r="AA4143" s="14"/>
      <c r="AB4143" s="14"/>
      <c r="AC4143" s="14"/>
      <c r="AD4143" s="14"/>
      <c r="AE4143" s="14"/>
      <c r="AF4143" s="14"/>
      <c r="AG4143" s="14"/>
      <c r="AH4143" s="14">
        <v>0</v>
      </c>
      <c r="AI4143" s="14">
        <v>0</v>
      </c>
      <c r="AJ4143" s="14">
        <v>0</v>
      </c>
      <c r="AK4143" s="14"/>
      <c r="AL4143" s="14"/>
      <c r="AM4143" s="14"/>
      <c r="AN4143" s="14"/>
      <c r="AO4143" s="14"/>
      <c r="AP4143" s="14">
        <f t="shared" si="10846"/>
        <v>0</v>
      </c>
      <c r="AQ4143" s="14"/>
      <c r="AR4143" s="14"/>
      <c r="AS4143" s="14"/>
      <c r="AT4143" s="14"/>
      <c r="AU4143" s="14"/>
      <c r="AV4143" s="14"/>
      <c r="AW4143" s="14"/>
      <c r="AX4143" s="14"/>
      <c r="AY4143" s="14"/>
      <c r="AZ4143" s="14">
        <v>0</v>
      </c>
      <c r="BA4143" s="14">
        <v>0</v>
      </c>
      <c r="BB4143" s="14">
        <v>0</v>
      </c>
      <c r="BC4143" s="14"/>
      <c r="BD4143" s="14"/>
      <c r="BE4143" s="14"/>
      <c r="BF4143" s="14"/>
      <c r="BG4143" s="14"/>
      <c r="BH4143" s="14">
        <f t="shared" si="10847"/>
        <v>0</v>
      </c>
      <c r="BI4143" s="14"/>
      <c r="BJ4143" s="14"/>
      <c r="BK4143" s="14"/>
      <c r="BL4143" s="14"/>
      <c r="BM4143" s="14"/>
      <c r="BN4143" s="14"/>
      <c r="BO4143" s="14"/>
      <c r="BP4143" s="14"/>
      <c r="BQ4143" s="14"/>
      <c r="BR4143" s="14">
        <v>0</v>
      </c>
      <c r="BS4143" s="14">
        <v>0</v>
      </c>
      <c r="BT4143" s="14">
        <v>10000</v>
      </c>
      <c r="BU4143" s="14">
        <v>10000</v>
      </c>
      <c r="BV4143" s="14">
        <v>0</v>
      </c>
      <c r="BW4143" s="14">
        <f t="shared" si="10816"/>
        <v>0</v>
      </c>
      <c r="BX4143" s="14"/>
      <c r="BY4143" s="14"/>
      <c r="BZ4143" s="14"/>
      <c r="CA4143" s="14">
        <f t="shared" si="10881"/>
        <v>0</v>
      </c>
      <c r="CB4143" s="122">
        <f t="shared" si="10892"/>
        <v>0</v>
      </c>
    </row>
    <row r="4144" spans="1:80" x14ac:dyDescent="0.25">
      <c r="A4144" s="4" t="s">
        <v>928</v>
      </c>
      <c r="B4144" s="4" t="s">
        <v>88</v>
      </c>
      <c r="C4144" s="4" t="s">
        <v>1685</v>
      </c>
      <c r="D4144" s="79" t="s">
        <v>1686</v>
      </c>
      <c r="E4144" s="89">
        <v>6112</v>
      </c>
      <c r="F4144" s="79" t="s">
        <v>1692</v>
      </c>
      <c r="G4144" s="75" t="s">
        <v>1906</v>
      </c>
      <c r="H4144" s="13" t="s">
        <v>43</v>
      </c>
      <c r="I4144" s="14">
        <v>7913</v>
      </c>
      <c r="J4144" s="14">
        <f t="shared" si="10880"/>
        <v>10622</v>
      </c>
      <c r="K4144" s="14">
        <v>10622</v>
      </c>
      <c r="L4144" s="14">
        <f t="shared" si="10883"/>
        <v>0</v>
      </c>
      <c r="M4144" s="14">
        <v>0</v>
      </c>
      <c r="N4144" s="14">
        <v>0</v>
      </c>
      <c r="O4144" s="14">
        <v>0</v>
      </c>
      <c r="P4144" s="14">
        <v>0</v>
      </c>
      <c r="Q4144" s="14">
        <v>0</v>
      </c>
      <c r="R4144" s="14">
        <v>0</v>
      </c>
      <c r="S4144" s="14"/>
      <c r="T4144" s="14"/>
      <c r="U4144" s="14"/>
      <c r="V4144" s="14"/>
      <c r="W4144" s="14"/>
      <c r="X4144" s="14">
        <f t="shared" si="10845"/>
        <v>0</v>
      </c>
      <c r="Y4144" s="14"/>
      <c r="Z4144" s="14"/>
      <c r="AA4144" s="14"/>
      <c r="AB4144" s="14"/>
      <c r="AC4144" s="14"/>
      <c r="AD4144" s="14"/>
      <c r="AE4144" s="14"/>
      <c r="AF4144" s="14"/>
      <c r="AG4144" s="14"/>
      <c r="AH4144" s="14">
        <v>0</v>
      </c>
      <c r="AI4144" s="14">
        <v>0</v>
      </c>
      <c r="AJ4144" s="14">
        <v>0</v>
      </c>
      <c r="AK4144" s="14"/>
      <c r="AL4144" s="14"/>
      <c r="AM4144" s="14"/>
      <c r="AN4144" s="14"/>
      <c r="AO4144" s="14"/>
      <c r="AP4144" s="14">
        <f t="shared" si="10846"/>
        <v>0</v>
      </c>
      <c r="AQ4144" s="14"/>
      <c r="AR4144" s="14"/>
      <c r="AS4144" s="14"/>
      <c r="AT4144" s="14"/>
      <c r="AU4144" s="14"/>
      <c r="AV4144" s="14"/>
      <c r="AW4144" s="14"/>
      <c r="AX4144" s="14"/>
      <c r="AY4144" s="14"/>
      <c r="AZ4144" s="14">
        <v>0</v>
      </c>
      <c r="BA4144" s="14">
        <v>0</v>
      </c>
      <c r="BB4144" s="14">
        <v>0</v>
      </c>
      <c r="BC4144" s="14"/>
      <c r="BD4144" s="14"/>
      <c r="BE4144" s="14"/>
      <c r="BF4144" s="14"/>
      <c r="BG4144" s="14"/>
      <c r="BH4144" s="14">
        <f t="shared" si="10847"/>
        <v>0</v>
      </c>
      <c r="BI4144" s="14"/>
      <c r="BJ4144" s="14"/>
      <c r="BK4144" s="14"/>
      <c r="BL4144" s="14"/>
      <c r="BM4144" s="14"/>
      <c r="BN4144" s="14"/>
      <c r="BO4144" s="14"/>
      <c r="BP4144" s="14"/>
      <c r="BQ4144" s="14"/>
      <c r="BR4144" s="14">
        <v>0</v>
      </c>
      <c r="BS4144" s="14">
        <v>0</v>
      </c>
      <c r="BT4144" s="14">
        <v>10622</v>
      </c>
      <c r="BU4144" s="14">
        <v>10622</v>
      </c>
      <c r="BV4144" s="14">
        <v>5416</v>
      </c>
      <c r="BW4144" s="14">
        <f t="shared" si="10816"/>
        <v>0</v>
      </c>
      <c r="BX4144" s="14"/>
      <c r="BY4144" s="14"/>
      <c r="BZ4144" s="14"/>
      <c r="CA4144" s="14">
        <f t="shared" si="10881"/>
        <v>5416</v>
      </c>
      <c r="CB4144" s="122">
        <f t="shared" si="10892"/>
        <v>50.988514404067033</v>
      </c>
    </row>
    <row r="4145" spans="1:80" x14ac:dyDescent="0.25">
      <c r="A4145" s="4" t="s">
        <v>928</v>
      </c>
      <c r="B4145" s="4" t="s">
        <v>88</v>
      </c>
      <c r="C4145" s="4" t="s">
        <v>1685</v>
      </c>
      <c r="D4145" s="79" t="s">
        <v>1686</v>
      </c>
      <c r="E4145" s="78" t="s">
        <v>44</v>
      </c>
      <c r="F4145" s="78" t="s">
        <v>1</v>
      </c>
      <c r="G4145" s="2" t="s">
        <v>1</v>
      </c>
      <c r="H4145" s="2" t="s">
        <v>45</v>
      </c>
      <c r="I4145" s="12">
        <f>SUM(I4146)</f>
        <v>154571</v>
      </c>
      <c r="J4145" s="12">
        <f t="shared" si="10880"/>
        <v>170830</v>
      </c>
      <c r="K4145" s="12">
        <f t="shared" ref="K4145:Q4145" si="10910">SUM(K4146)</f>
        <v>170830</v>
      </c>
      <c r="L4145" s="12">
        <f t="shared" si="10883"/>
        <v>0</v>
      </c>
      <c r="M4145" s="12">
        <f t="shared" si="10910"/>
        <v>0</v>
      </c>
      <c r="N4145" s="12">
        <f t="shared" si="10910"/>
        <v>0</v>
      </c>
      <c r="O4145" s="12">
        <f t="shared" si="10910"/>
        <v>0</v>
      </c>
      <c r="P4145" s="12">
        <f t="shared" si="10910"/>
        <v>0</v>
      </c>
      <c r="Q4145" s="12">
        <f t="shared" si="10910"/>
        <v>0</v>
      </c>
      <c r="R4145" s="12">
        <f t="shared" ref="R4145:AG4145" si="10911">SUM(R4146)</f>
        <v>0</v>
      </c>
      <c r="S4145" s="12">
        <f t="shared" si="10911"/>
        <v>0</v>
      </c>
      <c r="T4145" s="12">
        <f t="shared" si="10911"/>
        <v>0</v>
      </c>
      <c r="U4145" s="12">
        <f t="shared" si="10911"/>
        <v>0</v>
      </c>
      <c r="V4145" s="12">
        <f t="shared" si="10911"/>
        <v>0</v>
      </c>
      <c r="W4145" s="12">
        <f t="shared" si="10911"/>
        <v>0</v>
      </c>
      <c r="X4145" s="12">
        <f t="shared" si="10911"/>
        <v>0</v>
      </c>
      <c r="Y4145" s="12">
        <f t="shared" si="10911"/>
        <v>0</v>
      </c>
      <c r="Z4145" s="12">
        <f t="shared" si="10911"/>
        <v>0</v>
      </c>
      <c r="AA4145" s="12">
        <f t="shared" si="10911"/>
        <v>0</v>
      </c>
      <c r="AB4145" s="12">
        <f t="shared" si="10911"/>
        <v>0</v>
      </c>
      <c r="AC4145" s="12">
        <f t="shared" si="10911"/>
        <v>0</v>
      </c>
      <c r="AD4145" s="12">
        <f t="shared" si="10911"/>
        <v>0</v>
      </c>
      <c r="AE4145" s="12">
        <f t="shared" si="10911"/>
        <v>0</v>
      </c>
      <c r="AF4145" s="12">
        <f t="shared" si="10911"/>
        <v>0</v>
      </c>
      <c r="AG4145" s="12">
        <f t="shared" si="10911"/>
        <v>0</v>
      </c>
      <c r="AH4145" s="12">
        <v>0</v>
      </c>
      <c r="AI4145" s="12">
        <v>0</v>
      </c>
      <c r="AJ4145" s="12">
        <f t="shared" ref="AJ4145:AY4145" si="10912">SUM(AJ4146)</f>
        <v>0</v>
      </c>
      <c r="AK4145" s="12">
        <f t="shared" si="10912"/>
        <v>0</v>
      </c>
      <c r="AL4145" s="12">
        <f t="shared" si="10912"/>
        <v>0</v>
      </c>
      <c r="AM4145" s="12">
        <f t="shared" si="10912"/>
        <v>0</v>
      </c>
      <c r="AN4145" s="12">
        <f t="shared" si="10912"/>
        <v>0</v>
      </c>
      <c r="AO4145" s="12">
        <f t="shared" si="10912"/>
        <v>0</v>
      </c>
      <c r="AP4145" s="12">
        <f t="shared" si="10912"/>
        <v>0</v>
      </c>
      <c r="AQ4145" s="12">
        <f t="shared" si="10912"/>
        <v>0</v>
      </c>
      <c r="AR4145" s="12">
        <f t="shared" si="10912"/>
        <v>0</v>
      </c>
      <c r="AS4145" s="12">
        <f t="shared" si="10912"/>
        <v>0</v>
      </c>
      <c r="AT4145" s="12">
        <f t="shared" si="10912"/>
        <v>0</v>
      </c>
      <c r="AU4145" s="12">
        <f t="shared" si="10912"/>
        <v>0</v>
      </c>
      <c r="AV4145" s="12">
        <f t="shared" si="10912"/>
        <v>0</v>
      </c>
      <c r="AW4145" s="12">
        <f t="shared" si="10912"/>
        <v>0</v>
      </c>
      <c r="AX4145" s="12">
        <f t="shared" si="10912"/>
        <v>0</v>
      </c>
      <c r="AY4145" s="12">
        <f t="shared" si="10912"/>
        <v>0</v>
      </c>
      <c r="AZ4145" s="12">
        <v>0</v>
      </c>
      <c r="BA4145" s="12">
        <v>0</v>
      </c>
      <c r="BB4145" s="12">
        <f t="shared" ref="BB4145:BQ4145" si="10913">SUM(BB4146)</f>
        <v>0</v>
      </c>
      <c r="BC4145" s="12">
        <f t="shared" si="10913"/>
        <v>0</v>
      </c>
      <c r="BD4145" s="12">
        <f t="shared" si="10913"/>
        <v>0</v>
      </c>
      <c r="BE4145" s="12">
        <f t="shared" si="10913"/>
        <v>0</v>
      </c>
      <c r="BF4145" s="12">
        <f t="shared" si="10913"/>
        <v>0</v>
      </c>
      <c r="BG4145" s="12">
        <f t="shared" si="10913"/>
        <v>0</v>
      </c>
      <c r="BH4145" s="12">
        <f t="shared" si="10913"/>
        <v>0</v>
      </c>
      <c r="BI4145" s="12">
        <f t="shared" si="10913"/>
        <v>0</v>
      </c>
      <c r="BJ4145" s="12">
        <f t="shared" si="10913"/>
        <v>0</v>
      </c>
      <c r="BK4145" s="12">
        <f t="shared" si="10913"/>
        <v>0</v>
      </c>
      <c r="BL4145" s="12">
        <f t="shared" si="10913"/>
        <v>0</v>
      </c>
      <c r="BM4145" s="12">
        <f t="shared" si="10913"/>
        <v>0</v>
      </c>
      <c r="BN4145" s="12">
        <f t="shared" si="10913"/>
        <v>0</v>
      </c>
      <c r="BO4145" s="12">
        <f t="shared" si="10913"/>
        <v>0</v>
      </c>
      <c r="BP4145" s="12">
        <f t="shared" si="10913"/>
        <v>0</v>
      </c>
      <c r="BQ4145" s="12">
        <f t="shared" si="10913"/>
        <v>0</v>
      </c>
      <c r="BR4145" s="12">
        <v>0</v>
      </c>
      <c r="BS4145" s="12">
        <v>0</v>
      </c>
      <c r="BT4145" s="12">
        <f t="shared" ref="BT4145:BZ4145" si="10914">SUM(BT4146)</f>
        <v>179372</v>
      </c>
      <c r="BU4145" s="12">
        <f t="shared" si="10914"/>
        <v>179372</v>
      </c>
      <c r="BV4145" s="12">
        <f t="shared" si="10914"/>
        <v>90369</v>
      </c>
      <c r="BW4145" s="12">
        <f t="shared" si="10914"/>
        <v>44841</v>
      </c>
      <c r="BX4145" s="12">
        <f t="shared" si="10914"/>
        <v>14947</v>
      </c>
      <c r="BY4145" s="12">
        <f t="shared" si="10914"/>
        <v>14947</v>
      </c>
      <c r="BZ4145" s="12">
        <f t="shared" si="10914"/>
        <v>14947</v>
      </c>
      <c r="CA4145" s="12">
        <f t="shared" si="10881"/>
        <v>135210</v>
      </c>
      <c r="CB4145" s="124">
        <f t="shared" si="10892"/>
        <v>75.379657917623717</v>
      </c>
    </row>
    <row r="4146" spans="1:80" x14ac:dyDescent="0.25">
      <c r="A4146" s="4" t="s">
        <v>928</v>
      </c>
      <c r="B4146" s="4" t="s">
        <v>88</v>
      </c>
      <c r="C4146" s="4" t="s">
        <v>1685</v>
      </c>
      <c r="D4146" s="79" t="s">
        <v>1686</v>
      </c>
      <c r="E4146" s="89">
        <v>6121</v>
      </c>
      <c r="F4146" s="79"/>
      <c r="G4146" s="75" t="s">
        <v>1906</v>
      </c>
      <c r="H4146" s="13" t="s">
        <v>46</v>
      </c>
      <c r="I4146" s="14">
        <v>154571</v>
      </c>
      <c r="J4146" s="14">
        <f t="shared" si="10880"/>
        <v>170830</v>
      </c>
      <c r="K4146" s="14">
        <v>170830</v>
      </c>
      <c r="L4146" s="14">
        <f t="shared" si="10883"/>
        <v>0</v>
      </c>
      <c r="M4146" s="14">
        <v>0</v>
      </c>
      <c r="N4146" s="14">
        <v>0</v>
      </c>
      <c r="O4146" s="14">
        <v>0</v>
      </c>
      <c r="P4146" s="14">
        <v>0</v>
      </c>
      <c r="Q4146" s="14">
        <v>0</v>
      </c>
      <c r="R4146" s="14">
        <v>0</v>
      </c>
      <c r="S4146" s="14"/>
      <c r="T4146" s="14"/>
      <c r="U4146" s="14"/>
      <c r="V4146" s="14"/>
      <c r="W4146" s="14"/>
      <c r="X4146" s="14">
        <f t="shared" si="10845"/>
        <v>0</v>
      </c>
      <c r="Y4146" s="14"/>
      <c r="Z4146" s="14"/>
      <c r="AA4146" s="14"/>
      <c r="AB4146" s="14"/>
      <c r="AC4146" s="14"/>
      <c r="AD4146" s="14"/>
      <c r="AE4146" s="14"/>
      <c r="AF4146" s="14"/>
      <c r="AG4146" s="14"/>
      <c r="AH4146" s="14">
        <v>0</v>
      </c>
      <c r="AI4146" s="14">
        <v>0</v>
      </c>
      <c r="AJ4146" s="14">
        <v>0</v>
      </c>
      <c r="AK4146" s="14"/>
      <c r="AL4146" s="14"/>
      <c r="AM4146" s="14"/>
      <c r="AN4146" s="14"/>
      <c r="AO4146" s="14"/>
      <c r="AP4146" s="14">
        <f t="shared" si="10846"/>
        <v>0</v>
      </c>
      <c r="AQ4146" s="14"/>
      <c r="AR4146" s="14"/>
      <c r="AS4146" s="14"/>
      <c r="AT4146" s="14"/>
      <c r="AU4146" s="14"/>
      <c r="AV4146" s="14"/>
      <c r="AW4146" s="14"/>
      <c r="AX4146" s="14"/>
      <c r="AY4146" s="14"/>
      <c r="AZ4146" s="14">
        <v>0</v>
      </c>
      <c r="BA4146" s="14">
        <v>0</v>
      </c>
      <c r="BB4146" s="14">
        <v>0</v>
      </c>
      <c r="BC4146" s="14"/>
      <c r="BD4146" s="14"/>
      <c r="BE4146" s="14"/>
      <c r="BF4146" s="14"/>
      <c r="BG4146" s="14"/>
      <c r="BH4146" s="14">
        <f t="shared" si="10847"/>
        <v>0</v>
      </c>
      <c r="BI4146" s="14"/>
      <c r="BJ4146" s="14"/>
      <c r="BK4146" s="14"/>
      <c r="BL4146" s="14"/>
      <c r="BM4146" s="14"/>
      <c r="BN4146" s="14"/>
      <c r="BO4146" s="14"/>
      <c r="BP4146" s="14"/>
      <c r="BQ4146" s="14"/>
      <c r="BR4146" s="14">
        <v>0</v>
      </c>
      <c r="BS4146" s="14">
        <v>0</v>
      </c>
      <c r="BT4146" s="14">
        <v>179372</v>
      </c>
      <c r="BU4146" s="14">
        <v>179372</v>
      </c>
      <c r="BV4146" s="14">
        <v>90369</v>
      </c>
      <c r="BW4146" s="14">
        <f t="shared" si="10816"/>
        <v>44841</v>
      </c>
      <c r="BX4146" s="14">
        <v>14947</v>
      </c>
      <c r="BY4146" s="14">
        <v>14947</v>
      </c>
      <c r="BZ4146" s="14">
        <v>14947</v>
      </c>
      <c r="CA4146" s="14">
        <f t="shared" si="10881"/>
        <v>135210</v>
      </c>
      <c r="CB4146" s="122">
        <f t="shared" si="10892"/>
        <v>75.379657917623717</v>
      </c>
    </row>
    <row r="4147" spans="1:80" x14ac:dyDescent="0.25">
      <c r="A4147" s="4" t="s">
        <v>928</v>
      </c>
      <c r="B4147" s="4" t="s">
        <v>88</v>
      </c>
      <c r="C4147" s="4" t="s">
        <v>1685</v>
      </c>
      <c r="D4147" s="79" t="s">
        <v>1686</v>
      </c>
      <c r="E4147" s="78" t="s">
        <v>47</v>
      </c>
      <c r="F4147" s="78" t="s">
        <v>1</v>
      </c>
      <c r="G4147" s="2" t="s">
        <v>1</v>
      </c>
      <c r="H4147" s="2" t="s">
        <v>48</v>
      </c>
      <c r="I4147" s="12">
        <f>SUM(I4148:I4155)</f>
        <v>72600</v>
      </c>
      <c r="J4147" s="12">
        <f t="shared" si="10880"/>
        <v>61890</v>
      </c>
      <c r="K4147" s="12">
        <f t="shared" ref="K4147" si="10915">SUM(K4148:K4155)</f>
        <v>61890</v>
      </c>
      <c r="L4147" s="12">
        <f t="shared" si="10883"/>
        <v>0</v>
      </c>
      <c r="M4147" s="12">
        <f t="shared" ref="M4147:Q4147" si="10916">SUM(M4148:M4155)</f>
        <v>0</v>
      </c>
      <c r="N4147" s="12">
        <f t="shared" si="10916"/>
        <v>0</v>
      </c>
      <c r="O4147" s="12">
        <f t="shared" si="10916"/>
        <v>0</v>
      </c>
      <c r="P4147" s="12">
        <f t="shared" si="10916"/>
        <v>0</v>
      </c>
      <c r="Q4147" s="12">
        <f t="shared" si="10916"/>
        <v>0</v>
      </c>
      <c r="R4147" s="12">
        <f t="shared" ref="R4147:AG4147" si="10917">SUM(R4148:R4155)</f>
        <v>0</v>
      </c>
      <c r="S4147" s="12">
        <f t="shared" si="10917"/>
        <v>0</v>
      </c>
      <c r="T4147" s="12">
        <f t="shared" si="10917"/>
        <v>0</v>
      </c>
      <c r="U4147" s="12">
        <f t="shared" si="10917"/>
        <v>0</v>
      </c>
      <c r="V4147" s="12">
        <f t="shared" si="10917"/>
        <v>0</v>
      </c>
      <c r="W4147" s="12">
        <f t="shared" si="10917"/>
        <v>0</v>
      </c>
      <c r="X4147" s="12">
        <f t="shared" si="10917"/>
        <v>0</v>
      </c>
      <c r="Y4147" s="12">
        <f t="shared" si="10917"/>
        <v>0</v>
      </c>
      <c r="Z4147" s="12">
        <f t="shared" si="10917"/>
        <v>0</v>
      </c>
      <c r="AA4147" s="12">
        <f t="shared" si="10917"/>
        <v>0</v>
      </c>
      <c r="AB4147" s="12">
        <f t="shared" si="10917"/>
        <v>0</v>
      </c>
      <c r="AC4147" s="12">
        <f t="shared" si="10917"/>
        <v>0</v>
      </c>
      <c r="AD4147" s="12">
        <f t="shared" si="10917"/>
        <v>0</v>
      </c>
      <c r="AE4147" s="12">
        <f t="shared" si="10917"/>
        <v>0</v>
      </c>
      <c r="AF4147" s="12">
        <f t="shared" si="10917"/>
        <v>0</v>
      </c>
      <c r="AG4147" s="12">
        <f t="shared" si="10917"/>
        <v>0</v>
      </c>
      <c r="AH4147" s="12">
        <v>0</v>
      </c>
      <c r="AI4147" s="12">
        <v>0</v>
      </c>
      <c r="AJ4147" s="12">
        <f t="shared" ref="AJ4147:AY4147" si="10918">SUM(AJ4148:AJ4155)</f>
        <v>0</v>
      </c>
      <c r="AK4147" s="12">
        <f t="shared" si="10918"/>
        <v>0</v>
      </c>
      <c r="AL4147" s="12">
        <f t="shared" si="10918"/>
        <v>0</v>
      </c>
      <c r="AM4147" s="12">
        <f t="shared" si="10918"/>
        <v>0</v>
      </c>
      <c r="AN4147" s="12">
        <f t="shared" si="10918"/>
        <v>0</v>
      </c>
      <c r="AO4147" s="12">
        <f t="shared" si="10918"/>
        <v>0</v>
      </c>
      <c r="AP4147" s="12">
        <f t="shared" si="10918"/>
        <v>0</v>
      </c>
      <c r="AQ4147" s="12">
        <f t="shared" si="10918"/>
        <v>0</v>
      </c>
      <c r="AR4147" s="12">
        <f t="shared" si="10918"/>
        <v>0</v>
      </c>
      <c r="AS4147" s="12">
        <f t="shared" si="10918"/>
        <v>0</v>
      </c>
      <c r="AT4147" s="12">
        <f t="shared" si="10918"/>
        <v>0</v>
      </c>
      <c r="AU4147" s="12">
        <f t="shared" si="10918"/>
        <v>0</v>
      </c>
      <c r="AV4147" s="12">
        <f t="shared" si="10918"/>
        <v>0</v>
      </c>
      <c r="AW4147" s="12">
        <f t="shared" si="10918"/>
        <v>0</v>
      </c>
      <c r="AX4147" s="12">
        <f t="shared" si="10918"/>
        <v>0</v>
      </c>
      <c r="AY4147" s="12">
        <f t="shared" si="10918"/>
        <v>0</v>
      </c>
      <c r="AZ4147" s="12">
        <v>0</v>
      </c>
      <c r="BA4147" s="12">
        <v>0</v>
      </c>
      <c r="BB4147" s="12">
        <f t="shared" ref="BB4147:BQ4147" si="10919">SUM(BB4148:BB4155)</f>
        <v>0</v>
      </c>
      <c r="BC4147" s="12">
        <f t="shared" si="10919"/>
        <v>0</v>
      </c>
      <c r="BD4147" s="12">
        <f t="shared" si="10919"/>
        <v>0</v>
      </c>
      <c r="BE4147" s="12">
        <f t="shared" si="10919"/>
        <v>0</v>
      </c>
      <c r="BF4147" s="12">
        <f t="shared" si="10919"/>
        <v>0</v>
      </c>
      <c r="BG4147" s="12">
        <f t="shared" si="10919"/>
        <v>0</v>
      </c>
      <c r="BH4147" s="12">
        <f t="shared" si="10919"/>
        <v>0</v>
      </c>
      <c r="BI4147" s="12">
        <f t="shared" si="10919"/>
        <v>0</v>
      </c>
      <c r="BJ4147" s="12">
        <f t="shared" si="10919"/>
        <v>0</v>
      </c>
      <c r="BK4147" s="12">
        <f t="shared" si="10919"/>
        <v>0</v>
      </c>
      <c r="BL4147" s="12">
        <f t="shared" si="10919"/>
        <v>0</v>
      </c>
      <c r="BM4147" s="12">
        <f t="shared" si="10919"/>
        <v>0</v>
      </c>
      <c r="BN4147" s="12">
        <f t="shared" si="10919"/>
        <v>0</v>
      </c>
      <c r="BO4147" s="12">
        <f t="shared" si="10919"/>
        <v>0</v>
      </c>
      <c r="BP4147" s="12">
        <f t="shared" si="10919"/>
        <v>0</v>
      </c>
      <c r="BQ4147" s="12">
        <f t="shared" si="10919"/>
        <v>0</v>
      </c>
      <c r="BR4147" s="12">
        <v>0</v>
      </c>
      <c r="BS4147" s="12">
        <v>0</v>
      </c>
      <c r="BT4147" s="12">
        <f t="shared" ref="BT4147:BZ4147" si="10920">SUM(BT4148:BT4155)</f>
        <v>72150</v>
      </c>
      <c r="BU4147" s="12">
        <f t="shared" si="10920"/>
        <v>72150</v>
      </c>
      <c r="BV4147" s="12">
        <f t="shared" si="10920"/>
        <v>39108</v>
      </c>
      <c r="BW4147" s="12">
        <f t="shared" si="10920"/>
        <v>14181</v>
      </c>
      <c r="BX4147" s="12">
        <f t="shared" si="10920"/>
        <v>4727</v>
      </c>
      <c r="BY4147" s="12">
        <f t="shared" si="10920"/>
        <v>4727</v>
      </c>
      <c r="BZ4147" s="12">
        <f t="shared" si="10920"/>
        <v>4727</v>
      </c>
      <c r="CA4147" s="12">
        <f t="shared" si="10881"/>
        <v>53289</v>
      </c>
      <c r="CB4147" s="124">
        <f t="shared" si="10892"/>
        <v>73.858627858627855</v>
      </c>
    </row>
    <row r="4148" spans="1:80" x14ac:dyDescent="0.25">
      <c r="A4148" s="4" t="s">
        <v>928</v>
      </c>
      <c r="B4148" s="4" t="s">
        <v>88</v>
      </c>
      <c r="C4148" s="4" t="s">
        <v>1685</v>
      </c>
      <c r="D4148" s="79" t="s">
        <v>1686</v>
      </c>
      <c r="E4148" s="89">
        <v>6131</v>
      </c>
      <c r="F4148" s="79"/>
      <c r="G4148" s="75" t="s">
        <v>1906</v>
      </c>
      <c r="H4148" s="13" t="s">
        <v>49</v>
      </c>
      <c r="I4148" s="14">
        <v>6200</v>
      </c>
      <c r="J4148" s="14">
        <f t="shared" si="10880"/>
        <v>200</v>
      </c>
      <c r="K4148" s="14">
        <v>200</v>
      </c>
      <c r="L4148" s="14">
        <f t="shared" si="10883"/>
        <v>0</v>
      </c>
      <c r="M4148" s="14">
        <v>0</v>
      </c>
      <c r="N4148" s="14">
        <v>0</v>
      </c>
      <c r="O4148" s="14">
        <v>0</v>
      </c>
      <c r="P4148" s="14">
        <v>0</v>
      </c>
      <c r="Q4148" s="14">
        <v>0</v>
      </c>
      <c r="R4148" s="14">
        <v>0</v>
      </c>
      <c r="S4148" s="14"/>
      <c r="T4148" s="14"/>
      <c r="U4148" s="14"/>
      <c r="V4148" s="14"/>
      <c r="W4148" s="14"/>
      <c r="X4148" s="14">
        <f t="shared" si="10845"/>
        <v>0</v>
      </c>
      <c r="Y4148" s="14"/>
      <c r="Z4148" s="14"/>
      <c r="AA4148" s="14"/>
      <c r="AB4148" s="14"/>
      <c r="AC4148" s="14"/>
      <c r="AD4148" s="14"/>
      <c r="AE4148" s="14"/>
      <c r="AF4148" s="14"/>
      <c r="AG4148" s="14"/>
      <c r="AH4148" s="14">
        <v>0</v>
      </c>
      <c r="AI4148" s="14">
        <v>0</v>
      </c>
      <c r="AJ4148" s="14">
        <v>0</v>
      </c>
      <c r="AK4148" s="14"/>
      <c r="AL4148" s="14"/>
      <c r="AM4148" s="14"/>
      <c r="AN4148" s="14"/>
      <c r="AO4148" s="14"/>
      <c r="AP4148" s="14">
        <f t="shared" si="10846"/>
        <v>0</v>
      </c>
      <c r="AQ4148" s="14"/>
      <c r="AR4148" s="14"/>
      <c r="AS4148" s="14"/>
      <c r="AT4148" s="14"/>
      <c r="AU4148" s="14"/>
      <c r="AV4148" s="14"/>
      <c r="AW4148" s="14"/>
      <c r="AX4148" s="14"/>
      <c r="AY4148" s="14"/>
      <c r="AZ4148" s="14">
        <v>0</v>
      </c>
      <c r="BA4148" s="14">
        <v>0</v>
      </c>
      <c r="BB4148" s="14">
        <v>0</v>
      </c>
      <c r="BC4148" s="14"/>
      <c r="BD4148" s="14"/>
      <c r="BE4148" s="14"/>
      <c r="BF4148" s="14"/>
      <c r="BG4148" s="14"/>
      <c r="BH4148" s="14">
        <f t="shared" si="10847"/>
        <v>0</v>
      </c>
      <c r="BI4148" s="14"/>
      <c r="BJ4148" s="14"/>
      <c r="BK4148" s="14"/>
      <c r="BL4148" s="14"/>
      <c r="BM4148" s="14"/>
      <c r="BN4148" s="14"/>
      <c r="BO4148" s="14"/>
      <c r="BP4148" s="14"/>
      <c r="BQ4148" s="14"/>
      <c r="BR4148" s="14">
        <v>0</v>
      </c>
      <c r="BS4148" s="14">
        <v>0</v>
      </c>
      <c r="BT4148" s="14">
        <v>200</v>
      </c>
      <c r="BU4148" s="14">
        <v>200</v>
      </c>
      <c r="BV4148" s="14">
        <v>100</v>
      </c>
      <c r="BW4148" s="14">
        <f t="shared" si="10816"/>
        <v>0</v>
      </c>
      <c r="BX4148" s="14"/>
      <c r="BY4148" s="14"/>
      <c r="BZ4148" s="14"/>
      <c r="CA4148" s="14">
        <f t="shared" si="10881"/>
        <v>100</v>
      </c>
      <c r="CB4148" s="122">
        <f t="shared" si="10892"/>
        <v>50</v>
      </c>
    </row>
    <row r="4149" spans="1:80" x14ac:dyDescent="0.25">
      <c r="A4149" s="4" t="s">
        <v>928</v>
      </c>
      <c r="B4149" s="4" t="s">
        <v>88</v>
      </c>
      <c r="C4149" s="4" t="s">
        <v>1685</v>
      </c>
      <c r="D4149" s="79" t="s">
        <v>1686</v>
      </c>
      <c r="E4149" s="89">
        <v>6132</v>
      </c>
      <c r="F4149" s="79"/>
      <c r="G4149" s="75" t="s">
        <v>1906</v>
      </c>
      <c r="H4149" s="13" t="s">
        <v>196</v>
      </c>
      <c r="I4149" s="14">
        <v>15000</v>
      </c>
      <c r="J4149" s="14">
        <f t="shared" si="10880"/>
        <v>15000</v>
      </c>
      <c r="K4149" s="14">
        <v>15000</v>
      </c>
      <c r="L4149" s="14">
        <f t="shared" si="10883"/>
        <v>0</v>
      </c>
      <c r="M4149" s="14">
        <v>0</v>
      </c>
      <c r="N4149" s="14">
        <v>0</v>
      </c>
      <c r="O4149" s="14">
        <v>0</v>
      </c>
      <c r="P4149" s="14">
        <v>0</v>
      </c>
      <c r="Q4149" s="14">
        <v>0</v>
      </c>
      <c r="R4149" s="14">
        <v>0</v>
      </c>
      <c r="S4149" s="14"/>
      <c r="T4149" s="14"/>
      <c r="U4149" s="14"/>
      <c r="V4149" s="14"/>
      <c r="W4149" s="14"/>
      <c r="X4149" s="14">
        <f t="shared" si="10845"/>
        <v>0</v>
      </c>
      <c r="Y4149" s="14"/>
      <c r="Z4149" s="14"/>
      <c r="AA4149" s="14"/>
      <c r="AB4149" s="14"/>
      <c r="AC4149" s="14"/>
      <c r="AD4149" s="14"/>
      <c r="AE4149" s="14"/>
      <c r="AF4149" s="14"/>
      <c r="AG4149" s="14"/>
      <c r="AH4149" s="14">
        <v>0</v>
      </c>
      <c r="AI4149" s="14">
        <v>0</v>
      </c>
      <c r="AJ4149" s="14">
        <v>0</v>
      </c>
      <c r="AK4149" s="14"/>
      <c r="AL4149" s="14"/>
      <c r="AM4149" s="14"/>
      <c r="AN4149" s="14"/>
      <c r="AO4149" s="14"/>
      <c r="AP4149" s="14">
        <f t="shared" si="10846"/>
        <v>0</v>
      </c>
      <c r="AQ4149" s="14"/>
      <c r="AR4149" s="14"/>
      <c r="AS4149" s="14"/>
      <c r="AT4149" s="14"/>
      <c r="AU4149" s="14"/>
      <c r="AV4149" s="14"/>
      <c r="AW4149" s="14"/>
      <c r="AX4149" s="14"/>
      <c r="AY4149" s="14"/>
      <c r="AZ4149" s="14">
        <v>0</v>
      </c>
      <c r="BA4149" s="14">
        <v>0</v>
      </c>
      <c r="BB4149" s="14">
        <v>0</v>
      </c>
      <c r="BC4149" s="14"/>
      <c r="BD4149" s="14"/>
      <c r="BE4149" s="14"/>
      <c r="BF4149" s="14"/>
      <c r="BG4149" s="14"/>
      <c r="BH4149" s="14">
        <f t="shared" si="10847"/>
        <v>0</v>
      </c>
      <c r="BI4149" s="14"/>
      <c r="BJ4149" s="14"/>
      <c r="BK4149" s="14"/>
      <c r="BL4149" s="14"/>
      <c r="BM4149" s="14"/>
      <c r="BN4149" s="14"/>
      <c r="BO4149" s="14"/>
      <c r="BP4149" s="14"/>
      <c r="BQ4149" s="14"/>
      <c r="BR4149" s="14">
        <v>0</v>
      </c>
      <c r="BS4149" s="14">
        <v>0</v>
      </c>
      <c r="BT4149" s="14">
        <v>15000</v>
      </c>
      <c r="BU4149" s="14">
        <v>15000</v>
      </c>
      <c r="BV4149" s="14">
        <v>10250</v>
      </c>
      <c r="BW4149" s="14">
        <f t="shared" si="10816"/>
        <v>3750</v>
      </c>
      <c r="BX4149" s="14">
        <v>1250</v>
      </c>
      <c r="BY4149" s="14">
        <v>1250</v>
      </c>
      <c r="BZ4149" s="14">
        <v>1250</v>
      </c>
      <c r="CA4149" s="14">
        <f t="shared" si="10881"/>
        <v>14000</v>
      </c>
      <c r="CB4149" s="122">
        <f t="shared" si="10892"/>
        <v>93.333333333333329</v>
      </c>
    </row>
    <row r="4150" spans="1:80" x14ac:dyDescent="0.25">
      <c r="A4150" s="4" t="s">
        <v>928</v>
      </c>
      <c r="B4150" s="4" t="s">
        <v>88</v>
      </c>
      <c r="C4150" s="4" t="s">
        <v>1685</v>
      </c>
      <c r="D4150" s="79" t="s">
        <v>1686</v>
      </c>
      <c r="E4150" s="89">
        <v>6133</v>
      </c>
      <c r="F4150" s="79"/>
      <c r="G4150" s="75" t="s">
        <v>1906</v>
      </c>
      <c r="H4150" s="13" t="s">
        <v>198</v>
      </c>
      <c r="I4150" s="14">
        <v>5000</v>
      </c>
      <c r="J4150" s="14">
        <f t="shared" si="10880"/>
        <v>5000</v>
      </c>
      <c r="K4150" s="14">
        <v>5000</v>
      </c>
      <c r="L4150" s="14">
        <f t="shared" si="10883"/>
        <v>0</v>
      </c>
      <c r="M4150" s="14">
        <v>0</v>
      </c>
      <c r="N4150" s="14">
        <v>0</v>
      </c>
      <c r="O4150" s="14">
        <v>0</v>
      </c>
      <c r="P4150" s="14">
        <v>0</v>
      </c>
      <c r="Q4150" s="14">
        <v>0</v>
      </c>
      <c r="R4150" s="14">
        <v>0</v>
      </c>
      <c r="S4150" s="14"/>
      <c r="T4150" s="14"/>
      <c r="U4150" s="14"/>
      <c r="V4150" s="14"/>
      <c r="W4150" s="14"/>
      <c r="X4150" s="14">
        <f t="shared" si="10845"/>
        <v>0</v>
      </c>
      <c r="Y4150" s="14"/>
      <c r="Z4150" s="14"/>
      <c r="AA4150" s="14"/>
      <c r="AB4150" s="14"/>
      <c r="AC4150" s="14"/>
      <c r="AD4150" s="14"/>
      <c r="AE4150" s="14"/>
      <c r="AF4150" s="14"/>
      <c r="AG4150" s="14"/>
      <c r="AH4150" s="14">
        <v>0</v>
      </c>
      <c r="AI4150" s="14">
        <v>0</v>
      </c>
      <c r="AJ4150" s="14">
        <v>0</v>
      </c>
      <c r="AK4150" s="14"/>
      <c r="AL4150" s="14"/>
      <c r="AM4150" s="14"/>
      <c r="AN4150" s="14"/>
      <c r="AO4150" s="14"/>
      <c r="AP4150" s="14">
        <f t="shared" si="10846"/>
        <v>0</v>
      </c>
      <c r="AQ4150" s="14"/>
      <c r="AR4150" s="14"/>
      <c r="AS4150" s="14"/>
      <c r="AT4150" s="14"/>
      <c r="AU4150" s="14"/>
      <c r="AV4150" s="14"/>
      <c r="AW4150" s="14"/>
      <c r="AX4150" s="14"/>
      <c r="AY4150" s="14"/>
      <c r="AZ4150" s="14">
        <v>0</v>
      </c>
      <c r="BA4150" s="14">
        <v>0</v>
      </c>
      <c r="BB4150" s="14">
        <v>0</v>
      </c>
      <c r="BC4150" s="14"/>
      <c r="BD4150" s="14"/>
      <c r="BE4150" s="14"/>
      <c r="BF4150" s="14"/>
      <c r="BG4150" s="14"/>
      <c r="BH4150" s="14">
        <f t="shared" si="10847"/>
        <v>0</v>
      </c>
      <c r="BI4150" s="14"/>
      <c r="BJ4150" s="14"/>
      <c r="BK4150" s="14"/>
      <c r="BL4150" s="14"/>
      <c r="BM4150" s="14"/>
      <c r="BN4150" s="14"/>
      <c r="BO4150" s="14"/>
      <c r="BP4150" s="14"/>
      <c r="BQ4150" s="14"/>
      <c r="BR4150" s="14">
        <v>0</v>
      </c>
      <c r="BS4150" s="14">
        <v>0</v>
      </c>
      <c r="BT4150" s="14">
        <v>5000</v>
      </c>
      <c r="BU4150" s="14">
        <v>5000</v>
      </c>
      <c r="BV4150" s="14">
        <v>2499</v>
      </c>
      <c r="BW4150" s="14">
        <f t="shared" si="10816"/>
        <v>1248</v>
      </c>
      <c r="BX4150" s="14">
        <v>416</v>
      </c>
      <c r="BY4150" s="14">
        <v>416</v>
      </c>
      <c r="BZ4150" s="14">
        <v>416</v>
      </c>
      <c r="CA4150" s="14">
        <f t="shared" si="10881"/>
        <v>3747</v>
      </c>
      <c r="CB4150" s="122">
        <f t="shared" si="10892"/>
        <v>74.94</v>
      </c>
    </row>
    <row r="4151" spans="1:80" x14ac:dyDescent="0.25">
      <c r="A4151" s="4" t="s">
        <v>928</v>
      </c>
      <c r="B4151" s="4" t="s">
        <v>88</v>
      </c>
      <c r="C4151" s="4" t="s">
        <v>1685</v>
      </c>
      <c r="D4151" s="79" t="s">
        <v>1686</v>
      </c>
      <c r="E4151" s="89">
        <v>6134</v>
      </c>
      <c r="F4151" s="79"/>
      <c r="G4151" s="75" t="s">
        <v>1906</v>
      </c>
      <c r="H4151" s="13" t="s">
        <v>200</v>
      </c>
      <c r="I4151" s="14">
        <v>10500</v>
      </c>
      <c r="J4151" s="14">
        <f t="shared" si="10880"/>
        <v>10000</v>
      </c>
      <c r="K4151" s="14">
        <v>10000</v>
      </c>
      <c r="L4151" s="14">
        <f t="shared" si="10883"/>
        <v>0</v>
      </c>
      <c r="M4151" s="14">
        <v>0</v>
      </c>
      <c r="N4151" s="14">
        <v>0</v>
      </c>
      <c r="O4151" s="14">
        <v>0</v>
      </c>
      <c r="P4151" s="14">
        <v>0</v>
      </c>
      <c r="Q4151" s="14">
        <v>0</v>
      </c>
      <c r="R4151" s="14">
        <v>0</v>
      </c>
      <c r="S4151" s="14"/>
      <c r="T4151" s="14"/>
      <c r="U4151" s="14"/>
      <c r="V4151" s="14"/>
      <c r="W4151" s="14"/>
      <c r="X4151" s="14">
        <f t="shared" si="10845"/>
        <v>0</v>
      </c>
      <c r="Y4151" s="14"/>
      <c r="Z4151" s="14"/>
      <c r="AA4151" s="14"/>
      <c r="AB4151" s="14"/>
      <c r="AC4151" s="14"/>
      <c r="AD4151" s="14"/>
      <c r="AE4151" s="14"/>
      <c r="AF4151" s="14"/>
      <c r="AG4151" s="14"/>
      <c r="AH4151" s="14">
        <v>0</v>
      </c>
      <c r="AI4151" s="14">
        <v>0</v>
      </c>
      <c r="AJ4151" s="14">
        <v>0</v>
      </c>
      <c r="AK4151" s="14"/>
      <c r="AL4151" s="14"/>
      <c r="AM4151" s="14"/>
      <c r="AN4151" s="14"/>
      <c r="AO4151" s="14"/>
      <c r="AP4151" s="14">
        <f t="shared" si="10846"/>
        <v>0</v>
      </c>
      <c r="AQ4151" s="14"/>
      <c r="AR4151" s="14"/>
      <c r="AS4151" s="14"/>
      <c r="AT4151" s="14"/>
      <c r="AU4151" s="14"/>
      <c r="AV4151" s="14"/>
      <c r="AW4151" s="14"/>
      <c r="AX4151" s="14"/>
      <c r="AY4151" s="14"/>
      <c r="AZ4151" s="14">
        <v>0</v>
      </c>
      <c r="BA4151" s="14">
        <v>0</v>
      </c>
      <c r="BB4151" s="14">
        <v>0</v>
      </c>
      <c r="BC4151" s="14"/>
      <c r="BD4151" s="14"/>
      <c r="BE4151" s="14"/>
      <c r="BF4151" s="14"/>
      <c r="BG4151" s="14"/>
      <c r="BH4151" s="14">
        <f t="shared" si="10847"/>
        <v>0</v>
      </c>
      <c r="BI4151" s="14"/>
      <c r="BJ4151" s="14"/>
      <c r="BK4151" s="14"/>
      <c r="BL4151" s="14"/>
      <c r="BM4151" s="14"/>
      <c r="BN4151" s="14"/>
      <c r="BO4151" s="14"/>
      <c r="BP4151" s="14"/>
      <c r="BQ4151" s="14"/>
      <c r="BR4151" s="14">
        <v>0</v>
      </c>
      <c r="BS4151" s="14">
        <v>0</v>
      </c>
      <c r="BT4151" s="14">
        <v>20000</v>
      </c>
      <c r="BU4151" s="14">
        <v>20000</v>
      </c>
      <c r="BV4151" s="14">
        <v>9999</v>
      </c>
      <c r="BW4151" s="14">
        <f t="shared" si="10816"/>
        <v>4998</v>
      </c>
      <c r="BX4151" s="14">
        <v>1666</v>
      </c>
      <c r="BY4151" s="14">
        <v>1666</v>
      </c>
      <c r="BZ4151" s="14">
        <v>1666</v>
      </c>
      <c r="CA4151" s="14">
        <f t="shared" si="10881"/>
        <v>14997</v>
      </c>
      <c r="CB4151" s="122">
        <f t="shared" si="10892"/>
        <v>74.984999999999999</v>
      </c>
    </row>
    <row r="4152" spans="1:80" x14ac:dyDescent="0.25">
      <c r="A4152" s="4" t="s">
        <v>928</v>
      </c>
      <c r="B4152" s="4" t="s">
        <v>88</v>
      </c>
      <c r="C4152" s="4" t="s">
        <v>1685</v>
      </c>
      <c r="D4152" s="79" t="s">
        <v>1686</v>
      </c>
      <c r="E4152" s="89">
        <v>6135</v>
      </c>
      <c r="F4152" s="79"/>
      <c r="G4152" s="75" t="s">
        <v>1906</v>
      </c>
      <c r="H4152" s="13" t="s">
        <v>201</v>
      </c>
      <c r="I4152" s="14">
        <v>650</v>
      </c>
      <c r="J4152" s="14">
        <f t="shared" si="10880"/>
        <v>150</v>
      </c>
      <c r="K4152" s="14">
        <v>150</v>
      </c>
      <c r="L4152" s="14">
        <f t="shared" si="10883"/>
        <v>0</v>
      </c>
      <c r="M4152" s="14">
        <v>0</v>
      </c>
      <c r="N4152" s="14">
        <v>0</v>
      </c>
      <c r="O4152" s="14">
        <v>0</v>
      </c>
      <c r="P4152" s="14">
        <v>0</v>
      </c>
      <c r="Q4152" s="14">
        <v>0</v>
      </c>
      <c r="R4152" s="14">
        <v>0</v>
      </c>
      <c r="S4152" s="14"/>
      <c r="T4152" s="14"/>
      <c r="U4152" s="14"/>
      <c r="V4152" s="14"/>
      <c r="W4152" s="14"/>
      <c r="X4152" s="14">
        <f t="shared" si="10845"/>
        <v>0</v>
      </c>
      <c r="Y4152" s="14"/>
      <c r="Z4152" s="14"/>
      <c r="AA4152" s="14"/>
      <c r="AB4152" s="14"/>
      <c r="AC4152" s="14"/>
      <c r="AD4152" s="14"/>
      <c r="AE4152" s="14"/>
      <c r="AF4152" s="14"/>
      <c r="AG4152" s="14"/>
      <c r="AH4152" s="14">
        <v>0</v>
      </c>
      <c r="AI4152" s="14">
        <v>0</v>
      </c>
      <c r="AJ4152" s="14">
        <v>0</v>
      </c>
      <c r="AK4152" s="14"/>
      <c r="AL4152" s="14"/>
      <c r="AM4152" s="14"/>
      <c r="AN4152" s="14"/>
      <c r="AO4152" s="14"/>
      <c r="AP4152" s="14">
        <f t="shared" si="10846"/>
        <v>0</v>
      </c>
      <c r="AQ4152" s="14"/>
      <c r="AR4152" s="14"/>
      <c r="AS4152" s="14"/>
      <c r="AT4152" s="14"/>
      <c r="AU4152" s="14"/>
      <c r="AV4152" s="14"/>
      <c r="AW4152" s="14"/>
      <c r="AX4152" s="14"/>
      <c r="AY4152" s="14"/>
      <c r="AZ4152" s="14">
        <v>0</v>
      </c>
      <c r="BA4152" s="14">
        <v>0</v>
      </c>
      <c r="BB4152" s="14">
        <v>0</v>
      </c>
      <c r="BC4152" s="14"/>
      <c r="BD4152" s="14"/>
      <c r="BE4152" s="14"/>
      <c r="BF4152" s="14"/>
      <c r="BG4152" s="14"/>
      <c r="BH4152" s="14">
        <f t="shared" si="10847"/>
        <v>0</v>
      </c>
      <c r="BI4152" s="14"/>
      <c r="BJ4152" s="14"/>
      <c r="BK4152" s="14"/>
      <c r="BL4152" s="14"/>
      <c r="BM4152" s="14"/>
      <c r="BN4152" s="14"/>
      <c r="BO4152" s="14"/>
      <c r="BP4152" s="14"/>
      <c r="BQ4152" s="14"/>
      <c r="BR4152" s="14">
        <v>0</v>
      </c>
      <c r="BS4152" s="14">
        <v>0</v>
      </c>
      <c r="BT4152" s="14">
        <v>150</v>
      </c>
      <c r="BU4152" s="14">
        <v>150</v>
      </c>
      <c r="BV4152" s="14">
        <v>75</v>
      </c>
      <c r="BW4152" s="14">
        <f t="shared" si="10816"/>
        <v>0</v>
      </c>
      <c r="BX4152" s="14"/>
      <c r="BY4152" s="14"/>
      <c r="BZ4152" s="14"/>
      <c r="CA4152" s="14">
        <f t="shared" si="10881"/>
        <v>75</v>
      </c>
      <c r="CB4152" s="122">
        <f t="shared" si="10892"/>
        <v>50</v>
      </c>
    </row>
    <row r="4153" spans="1:80" x14ac:dyDescent="0.25">
      <c r="A4153" s="4" t="s">
        <v>928</v>
      </c>
      <c r="B4153" s="4" t="s">
        <v>88</v>
      </c>
      <c r="C4153" s="4" t="s">
        <v>1685</v>
      </c>
      <c r="D4153" s="79" t="s">
        <v>1686</v>
      </c>
      <c r="E4153" s="89">
        <v>6136</v>
      </c>
      <c r="F4153" s="79"/>
      <c r="G4153" s="75" t="s">
        <v>1906</v>
      </c>
      <c r="H4153" s="13" t="s">
        <v>202</v>
      </c>
      <c r="I4153" s="14">
        <v>4950</v>
      </c>
      <c r="J4153" s="14">
        <f t="shared" si="10880"/>
        <v>4950</v>
      </c>
      <c r="K4153" s="14">
        <v>4950</v>
      </c>
      <c r="L4153" s="14">
        <f t="shared" si="10883"/>
        <v>0</v>
      </c>
      <c r="M4153" s="14">
        <v>0</v>
      </c>
      <c r="N4153" s="14">
        <v>0</v>
      </c>
      <c r="O4153" s="14">
        <v>0</v>
      </c>
      <c r="P4153" s="14">
        <v>0</v>
      </c>
      <c r="Q4153" s="14">
        <v>0</v>
      </c>
      <c r="R4153" s="14">
        <v>0</v>
      </c>
      <c r="S4153" s="14"/>
      <c r="T4153" s="14"/>
      <c r="U4153" s="14"/>
      <c r="V4153" s="14"/>
      <c r="W4153" s="14"/>
      <c r="X4153" s="14">
        <f t="shared" si="10845"/>
        <v>0</v>
      </c>
      <c r="Y4153" s="14"/>
      <c r="Z4153" s="14"/>
      <c r="AA4153" s="14"/>
      <c r="AB4153" s="14"/>
      <c r="AC4153" s="14"/>
      <c r="AD4153" s="14"/>
      <c r="AE4153" s="14"/>
      <c r="AF4153" s="14"/>
      <c r="AG4153" s="14"/>
      <c r="AH4153" s="14">
        <v>0</v>
      </c>
      <c r="AI4153" s="14">
        <v>0</v>
      </c>
      <c r="AJ4153" s="14">
        <v>0</v>
      </c>
      <c r="AK4153" s="14"/>
      <c r="AL4153" s="14"/>
      <c r="AM4153" s="14"/>
      <c r="AN4153" s="14"/>
      <c r="AO4153" s="14"/>
      <c r="AP4153" s="14">
        <f t="shared" si="10846"/>
        <v>0</v>
      </c>
      <c r="AQ4153" s="14"/>
      <c r="AR4153" s="14"/>
      <c r="AS4153" s="14"/>
      <c r="AT4153" s="14"/>
      <c r="AU4153" s="14"/>
      <c r="AV4153" s="14"/>
      <c r="AW4153" s="14"/>
      <c r="AX4153" s="14"/>
      <c r="AY4153" s="14"/>
      <c r="AZ4153" s="14">
        <v>0</v>
      </c>
      <c r="BA4153" s="14">
        <v>0</v>
      </c>
      <c r="BB4153" s="14">
        <v>0</v>
      </c>
      <c r="BC4153" s="14"/>
      <c r="BD4153" s="14"/>
      <c r="BE4153" s="14"/>
      <c r="BF4153" s="14"/>
      <c r="BG4153" s="14"/>
      <c r="BH4153" s="14">
        <f t="shared" si="10847"/>
        <v>0</v>
      </c>
      <c r="BI4153" s="14"/>
      <c r="BJ4153" s="14"/>
      <c r="BK4153" s="14"/>
      <c r="BL4153" s="14"/>
      <c r="BM4153" s="14"/>
      <c r="BN4153" s="14"/>
      <c r="BO4153" s="14"/>
      <c r="BP4153" s="14"/>
      <c r="BQ4153" s="14"/>
      <c r="BR4153" s="14">
        <v>0</v>
      </c>
      <c r="BS4153" s="14">
        <v>0</v>
      </c>
      <c r="BT4153" s="14">
        <v>4950</v>
      </c>
      <c r="BU4153" s="14">
        <v>4950</v>
      </c>
      <c r="BV4153" s="14">
        <v>2750</v>
      </c>
      <c r="BW4153" s="14">
        <f t="shared" si="10816"/>
        <v>0</v>
      </c>
      <c r="BX4153" s="14"/>
      <c r="BY4153" s="14"/>
      <c r="BZ4153" s="14"/>
      <c r="CA4153" s="14">
        <f t="shared" si="10881"/>
        <v>2750</v>
      </c>
      <c r="CB4153" s="122">
        <f t="shared" si="10892"/>
        <v>55.555555555555557</v>
      </c>
    </row>
    <row r="4154" spans="1:80" x14ac:dyDescent="0.25">
      <c r="A4154" s="4" t="s">
        <v>928</v>
      </c>
      <c r="B4154" s="4" t="s">
        <v>88</v>
      </c>
      <c r="C4154" s="4" t="s">
        <v>1685</v>
      </c>
      <c r="D4154" s="79" t="s">
        <v>1686</v>
      </c>
      <c r="E4154" s="89">
        <v>6137</v>
      </c>
      <c r="F4154" s="79"/>
      <c r="G4154" s="75" t="s">
        <v>1906</v>
      </c>
      <c r="H4154" s="13" t="s">
        <v>204</v>
      </c>
      <c r="I4154" s="14">
        <v>8500</v>
      </c>
      <c r="J4154" s="14">
        <f t="shared" si="10880"/>
        <v>6500</v>
      </c>
      <c r="K4154" s="14">
        <v>6500</v>
      </c>
      <c r="L4154" s="14">
        <f t="shared" si="10883"/>
        <v>0</v>
      </c>
      <c r="M4154" s="14">
        <v>0</v>
      </c>
      <c r="N4154" s="14">
        <v>0</v>
      </c>
      <c r="O4154" s="14">
        <v>0</v>
      </c>
      <c r="P4154" s="14">
        <v>0</v>
      </c>
      <c r="Q4154" s="14">
        <v>0</v>
      </c>
      <c r="R4154" s="14">
        <v>0</v>
      </c>
      <c r="S4154" s="14"/>
      <c r="T4154" s="14"/>
      <c r="U4154" s="14"/>
      <c r="V4154" s="14"/>
      <c r="W4154" s="14"/>
      <c r="X4154" s="14">
        <f t="shared" si="10845"/>
        <v>0</v>
      </c>
      <c r="Y4154" s="14"/>
      <c r="Z4154" s="14"/>
      <c r="AA4154" s="14"/>
      <c r="AB4154" s="14"/>
      <c r="AC4154" s="14"/>
      <c r="AD4154" s="14"/>
      <c r="AE4154" s="14"/>
      <c r="AF4154" s="14"/>
      <c r="AG4154" s="14"/>
      <c r="AH4154" s="14">
        <v>0</v>
      </c>
      <c r="AI4154" s="14">
        <v>0</v>
      </c>
      <c r="AJ4154" s="14">
        <v>0</v>
      </c>
      <c r="AK4154" s="14"/>
      <c r="AL4154" s="14"/>
      <c r="AM4154" s="14"/>
      <c r="AN4154" s="14"/>
      <c r="AO4154" s="14"/>
      <c r="AP4154" s="14">
        <f t="shared" si="10846"/>
        <v>0</v>
      </c>
      <c r="AQ4154" s="14"/>
      <c r="AR4154" s="14"/>
      <c r="AS4154" s="14"/>
      <c r="AT4154" s="14"/>
      <c r="AU4154" s="14"/>
      <c r="AV4154" s="14"/>
      <c r="AW4154" s="14"/>
      <c r="AX4154" s="14"/>
      <c r="AY4154" s="14"/>
      <c r="AZ4154" s="14">
        <v>0</v>
      </c>
      <c r="BA4154" s="14">
        <v>0</v>
      </c>
      <c r="BB4154" s="14">
        <v>0</v>
      </c>
      <c r="BC4154" s="14"/>
      <c r="BD4154" s="14"/>
      <c r="BE4154" s="14"/>
      <c r="BF4154" s="14"/>
      <c r="BG4154" s="14"/>
      <c r="BH4154" s="14">
        <f t="shared" si="10847"/>
        <v>0</v>
      </c>
      <c r="BI4154" s="14"/>
      <c r="BJ4154" s="14"/>
      <c r="BK4154" s="14"/>
      <c r="BL4154" s="14"/>
      <c r="BM4154" s="14"/>
      <c r="BN4154" s="14"/>
      <c r="BO4154" s="14"/>
      <c r="BP4154" s="14"/>
      <c r="BQ4154" s="14"/>
      <c r="BR4154" s="14">
        <v>0</v>
      </c>
      <c r="BS4154" s="14">
        <v>0</v>
      </c>
      <c r="BT4154" s="14">
        <v>6500</v>
      </c>
      <c r="BU4154" s="14">
        <v>6500</v>
      </c>
      <c r="BV4154" s="14">
        <v>3250</v>
      </c>
      <c r="BW4154" s="14">
        <f t="shared" si="10816"/>
        <v>0</v>
      </c>
      <c r="BX4154" s="14"/>
      <c r="BY4154" s="14"/>
      <c r="BZ4154" s="14"/>
      <c r="CA4154" s="14">
        <f t="shared" si="10881"/>
        <v>3250</v>
      </c>
      <c r="CB4154" s="122">
        <f t="shared" si="10892"/>
        <v>50</v>
      </c>
    </row>
    <row r="4155" spans="1:80" x14ac:dyDescent="0.25">
      <c r="A4155" s="1" t="s">
        <v>928</v>
      </c>
      <c r="B4155" s="1" t="s">
        <v>88</v>
      </c>
      <c r="C4155" s="1" t="s">
        <v>1685</v>
      </c>
      <c r="D4155" s="82" t="s">
        <v>1686</v>
      </c>
      <c r="E4155" s="82" t="s">
        <v>50</v>
      </c>
      <c r="F4155" s="79" t="s">
        <v>1</v>
      </c>
      <c r="G4155" s="13" t="s">
        <v>1</v>
      </c>
      <c r="H4155" s="2" t="s">
        <v>51</v>
      </c>
      <c r="I4155" s="12">
        <f>SUM(I4156:I4158)</f>
        <v>21800</v>
      </c>
      <c r="J4155" s="12">
        <f t="shared" si="10880"/>
        <v>20090</v>
      </c>
      <c r="K4155" s="12">
        <f t="shared" ref="K4155" si="10921">SUM(K4156:K4158)</f>
        <v>20090</v>
      </c>
      <c r="L4155" s="12">
        <f t="shared" si="10883"/>
        <v>0</v>
      </c>
      <c r="M4155" s="12">
        <f t="shared" ref="M4155:Q4155" si="10922">SUM(M4156:M4158)</f>
        <v>0</v>
      </c>
      <c r="N4155" s="12">
        <f t="shared" si="10922"/>
        <v>0</v>
      </c>
      <c r="O4155" s="12">
        <f t="shared" si="10922"/>
        <v>0</v>
      </c>
      <c r="P4155" s="12">
        <f t="shared" si="10922"/>
        <v>0</v>
      </c>
      <c r="Q4155" s="12">
        <f t="shared" si="10922"/>
        <v>0</v>
      </c>
      <c r="R4155" s="12">
        <f t="shared" ref="R4155:AG4155" si="10923">SUM(R4156:R4158)</f>
        <v>0</v>
      </c>
      <c r="S4155" s="12">
        <f t="shared" si="10923"/>
        <v>0</v>
      </c>
      <c r="T4155" s="12">
        <f t="shared" si="10923"/>
        <v>0</v>
      </c>
      <c r="U4155" s="12">
        <f t="shared" si="10923"/>
        <v>0</v>
      </c>
      <c r="V4155" s="12">
        <f t="shared" si="10923"/>
        <v>0</v>
      </c>
      <c r="W4155" s="12">
        <f t="shared" si="10923"/>
        <v>0</v>
      </c>
      <c r="X4155" s="12">
        <f t="shared" si="10923"/>
        <v>0</v>
      </c>
      <c r="Y4155" s="12">
        <f t="shared" si="10923"/>
        <v>0</v>
      </c>
      <c r="Z4155" s="12">
        <f t="shared" si="10923"/>
        <v>0</v>
      </c>
      <c r="AA4155" s="12">
        <f t="shared" si="10923"/>
        <v>0</v>
      </c>
      <c r="AB4155" s="12">
        <f t="shared" si="10923"/>
        <v>0</v>
      </c>
      <c r="AC4155" s="12">
        <f t="shared" si="10923"/>
        <v>0</v>
      </c>
      <c r="AD4155" s="12">
        <f t="shared" si="10923"/>
        <v>0</v>
      </c>
      <c r="AE4155" s="12">
        <f t="shared" si="10923"/>
        <v>0</v>
      </c>
      <c r="AF4155" s="12">
        <f t="shared" si="10923"/>
        <v>0</v>
      </c>
      <c r="AG4155" s="12">
        <f t="shared" si="10923"/>
        <v>0</v>
      </c>
      <c r="AH4155" s="12">
        <v>0</v>
      </c>
      <c r="AI4155" s="12">
        <v>0</v>
      </c>
      <c r="AJ4155" s="12">
        <f t="shared" ref="AJ4155:AY4155" si="10924">SUM(AJ4156:AJ4158)</f>
        <v>0</v>
      </c>
      <c r="AK4155" s="12">
        <f t="shared" si="10924"/>
        <v>0</v>
      </c>
      <c r="AL4155" s="12">
        <f t="shared" si="10924"/>
        <v>0</v>
      </c>
      <c r="AM4155" s="12">
        <f t="shared" si="10924"/>
        <v>0</v>
      </c>
      <c r="AN4155" s="12">
        <f t="shared" si="10924"/>
        <v>0</v>
      </c>
      <c r="AO4155" s="12">
        <f t="shared" si="10924"/>
        <v>0</v>
      </c>
      <c r="AP4155" s="12">
        <f t="shared" si="10924"/>
        <v>0</v>
      </c>
      <c r="AQ4155" s="12">
        <f t="shared" si="10924"/>
        <v>0</v>
      </c>
      <c r="AR4155" s="12">
        <f t="shared" si="10924"/>
        <v>0</v>
      </c>
      <c r="AS4155" s="12">
        <f t="shared" si="10924"/>
        <v>0</v>
      </c>
      <c r="AT4155" s="12">
        <f t="shared" si="10924"/>
        <v>0</v>
      </c>
      <c r="AU4155" s="12">
        <f t="shared" si="10924"/>
        <v>0</v>
      </c>
      <c r="AV4155" s="12">
        <f t="shared" si="10924"/>
        <v>0</v>
      </c>
      <c r="AW4155" s="12">
        <f t="shared" si="10924"/>
        <v>0</v>
      </c>
      <c r="AX4155" s="12">
        <f t="shared" si="10924"/>
        <v>0</v>
      </c>
      <c r="AY4155" s="12">
        <f t="shared" si="10924"/>
        <v>0</v>
      </c>
      <c r="AZ4155" s="12">
        <v>0</v>
      </c>
      <c r="BA4155" s="12">
        <v>0</v>
      </c>
      <c r="BB4155" s="12">
        <f t="shared" ref="BB4155:BQ4155" si="10925">SUM(BB4156:BB4158)</f>
        <v>0</v>
      </c>
      <c r="BC4155" s="12">
        <f t="shared" si="10925"/>
        <v>0</v>
      </c>
      <c r="BD4155" s="12">
        <f t="shared" si="10925"/>
        <v>0</v>
      </c>
      <c r="BE4155" s="12">
        <f t="shared" si="10925"/>
        <v>0</v>
      </c>
      <c r="BF4155" s="12">
        <f t="shared" si="10925"/>
        <v>0</v>
      </c>
      <c r="BG4155" s="12">
        <f t="shared" si="10925"/>
        <v>0</v>
      </c>
      <c r="BH4155" s="12">
        <f t="shared" si="10925"/>
        <v>0</v>
      </c>
      <c r="BI4155" s="12">
        <f t="shared" si="10925"/>
        <v>0</v>
      </c>
      <c r="BJ4155" s="12">
        <f t="shared" si="10925"/>
        <v>0</v>
      </c>
      <c r="BK4155" s="12">
        <f t="shared" si="10925"/>
        <v>0</v>
      </c>
      <c r="BL4155" s="12">
        <f t="shared" si="10925"/>
        <v>0</v>
      </c>
      <c r="BM4155" s="12">
        <f t="shared" si="10925"/>
        <v>0</v>
      </c>
      <c r="BN4155" s="12">
        <f t="shared" si="10925"/>
        <v>0</v>
      </c>
      <c r="BO4155" s="12">
        <f t="shared" si="10925"/>
        <v>0</v>
      </c>
      <c r="BP4155" s="12">
        <f t="shared" si="10925"/>
        <v>0</v>
      </c>
      <c r="BQ4155" s="12">
        <f t="shared" si="10925"/>
        <v>0</v>
      </c>
      <c r="BR4155" s="12">
        <v>0</v>
      </c>
      <c r="BS4155" s="12">
        <v>0</v>
      </c>
      <c r="BT4155" s="12">
        <f t="shared" ref="BT4155:BZ4155" si="10926">SUM(BT4156:BT4158)</f>
        <v>20350</v>
      </c>
      <c r="BU4155" s="12">
        <f t="shared" si="10926"/>
        <v>20350</v>
      </c>
      <c r="BV4155" s="12">
        <f t="shared" si="10926"/>
        <v>10185</v>
      </c>
      <c r="BW4155" s="12">
        <f t="shared" si="10926"/>
        <v>4185</v>
      </c>
      <c r="BX4155" s="12">
        <f t="shared" si="10926"/>
        <v>1395</v>
      </c>
      <c r="BY4155" s="12">
        <f t="shared" si="10926"/>
        <v>1395</v>
      </c>
      <c r="BZ4155" s="12">
        <f t="shared" si="10926"/>
        <v>1395</v>
      </c>
      <c r="CA4155" s="12">
        <f t="shared" si="10881"/>
        <v>14370</v>
      </c>
      <c r="CB4155" s="124">
        <f t="shared" si="10892"/>
        <v>70.614250614250622</v>
      </c>
    </row>
    <row r="4156" spans="1:80" x14ac:dyDescent="0.25">
      <c r="A4156" s="4" t="s">
        <v>928</v>
      </c>
      <c r="B4156" s="4" t="s">
        <v>88</v>
      </c>
      <c r="C4156" s="4" t="s">
        <v>1685</v>
      </c>
      <c r="D4156" s="79" t="s">
        <v>1686</v>
      </c>
      <c r="E4156" s="89">
        <v>6139</v>
      </c>
      <c r="F4156" s="79"/>
      <c r="G4156" s="75" t="s">
        <v>1906</v>
      </c>
      <c r="H4156" s="13" t="s">
        <v>51</v>
      </c>
      <c r="I4156" s="14">
        <v>13800</v>
      </c>
      <c r="J4156" s="14">
        <f t="shared" si="10880"/>
        <v>11300</v>
      </c>
      <c r="K4156" s="14">
        <v>11300</v>
      </c>
      <c r="L4156" s="14">
        <f t="shared" si="10883"/>
        <v>0</v>
      </c>
      <c r="M4156" s="14">
        <v>0</v>
      </c>
      <c r="N4156" s="14">
        <v>0</v>
      </c>
      <c r="O4156" s="14">
        <v>0</v>
      </c>
      <c r="P4156" s="14">
        <v>0</v>
      </c>
      <c r="Q4156" s="14">
        <v>0</v>
      </c>
      <c r="R4156" s="14">
        <v>0</v>
      </c>
      <c r="S4156" s="14"/>
      <c r="T4156" s="14"/>
      <c r="U4156" s="14"/>
      <c r="V4156" s="14"/>
      <c r="W4156" s="14"/>
      <c r="X4156" s="14">
        <f t="shared" si="10845"/>
        <v>0</v>
      </c>
      <c r="Y4156" s="14"/>
      <c r="Z4156" s="14"/>
      <c r="AA4156" s="14"/>
      <c r="AB4156" s="14"/>
      <c r="AC4156" s="14"/>
      <c r="AD4156" s="14"/>
      <c r="AE4156" s="14"/>
      <c r="AF4156" s="14"/>
      <c r="AG4156" s="14"/>
      <c r="AH4156" s="14">
        <v>0</v>
      </c>
      <c r="AI4156" s="14">
        <v>0</v>
      </c>
      <c r="AJ4156" s="14">
        <v>0</v>
      </c>
      <c r="AK4156" s="14"/>
      <c r="AL4156" s="14"/>
      <c r="AM4156" s="14"/>
      <c r="AN4156" s="14"/>
      <c r="AO4156" s="14"/>
      <c r="AP4156" s="14">
        <f t="shared" si="10846"/>
        <v>0</v>
      </c>
      <c r="AQ4156" s="14"/>
      <c r="AR4156" s="14"/>
      <c r="AS4156" s="14"/>
      <c r="AT4156" s="14"/>
      <c r="AU4156" s="14"/>
      <c r="AV4156" s="14"/>
      <c r="AW4156" s="14"/>
      <c r="AX4156" s="14"/>
      <c r="AY4156" s="14"/>
      <c r="AZ4156" s="14">
        <v>0</v>
      </c>
      <c r="BA4156" s="14">
        <v>0</v>
      </c>
      <c r="BB4156" s="14">
        <v>0</v>
      </c>
      <c r="BC4156" s="14"/>
      <c r="BD4156" s="14"/>
      <c r="BE4156" s="14"/>
      <c r="BF4156" s="14"/>
      <c r="BG4156" s="14"/>
      <c r="BH4156" s="14">
        <f t="shared" si="10847"/>
        <v>0</v>
      </c>
      <c r="BI4156" s="14"/>
      <c r="BJ4156" s="14"/>
      <c r="BK4156" s="14"/>
      <c r="BL4156" s="14"/>
      <c r="BM4156" s="14"/>
      <c r="BN4156" s="14"/>
      <c r="BO4156" s="14"/>
      <c r="BP4156" s="14"/>
      <c r="BQ4156" s="14"/>
      <c r="BR4156" s="14">
        <v>0</v>
      </c>
      <c r="BS4156" s="14">
        <v>0</v>
      </c>
      <c r="BT4156" s="14">
        <v>11300</v>
      </c>
      <c r="BU4156" s="14">
        <v>11300</v>
      </c>
      <c r="BV4156" s="14">
        <v>5652</v>
      </c>
      <c r="BW4156" s="14">
        <f t="shared" si="10816"/>
        <v>2823</v>
      </c>
      <c r="BX4156" s="14">
        <v>941</v>
      </c>
      <c r="BY4156" s="14">
        <v>941</v>
      </c>
      <c r="BZ4156" s="14">
        <v>941</v>
      </c>
      <c r="CA4156" s="14">
        <f t="shared" si="10881"/>
        <v>8475</v>
      </c>
      <c r="CB4156" s="122">
        <f t="shared" si="10892"/>
        <v>75</v>
      </c>
    </row>
    <row r="4157" spans="1:80" ht="22.5" x14ac:dyDescent="0.25">
      <c r="A4157" s="4" t="s">
        <v>928</v>
      </c>
      <c r="B4157" s="4" t="s">
        <v>88</v>
      </c>
      <c r="C4157" s="4" t="s">
        <v>1685</v>
      </c>
      <c r="D4157" s="79" t="s">
        <v>1686</v>
      </c>
      <c r="E4157" s="89">
        <v>6139</v>
      </c>
      <c r="F4157" s="79" t="s">
        <v>1693</v>
      </c>
      <c r="G4157" s="75" t="s">
        <v>1906</v>
      </c>
      <c r="H4157" s="13" t="s">
        <v>59</v>
      </c>
      <c r="I4157" s="14">
        <v>4400</v>
      </c>
      <c r="J4157" s="14">
        <f t="shared" si="10880"/>
        <v>5190</v>
      </c>
      <c r="K4157" s="14">
        <v>5190</v>
      </c>
      <c r="L4157" s="14">
        <f t="shared" si="10883"/>
        <v>0</v>
      </c>
      <c r="M4157" s="14">
        <v>0</v>
      </c>
      <c r="N4157" s="14">
        <v>0</v>
      </c>
      <c r="O4157" s="14">
        <v>0</v>
      </c>
      <c r="P4157" s="14">
        <v>0</v>
      </c>
      <c r="Q4157" s="14">
        <v>0</v>
      </c>
      <c r="R4157" s="14">
        <v>0</v>
      </c>
      <c r="S4157" s="14"/>
      <c r="T4157" s="14"/>
      <c r="U4157" s="14"/>
      <c r="V4157" s="14"/>
      <c r="W4157" s="14"/>
      <c r="X4157" s="14">
        <f t="shared" si="10845"/>
        <v>0</v>
      </c>
      <c r="Y4157" s="14"/>
      <c r="Z4157" s="14"/>
      <c r="AA4157" s="14"/>
      <c r="AB4157" s="14"/>
      <c r="AC4157" s="14"/>
      <c r="AD4157" s="14"/>
      <c r="AE4157" s="14"/>
      <c r="AF4157" s="14"/>
      <c r="AG4157" s="14"/>
      <c r="AH4157" s="14">
        <v>0</v>
      </c>
      <c r="AI4157" s="14">
        <v>0</v>
      </c>
      <c r="AJ4157" s="14">
        <v>0</v>
      </c>
      <c r="AK4157" s="14"/>
      <c r="AL4157" s="14"/>
      <c r="AM4157" s="14"/>
      <c r="AN4157" s="14"/>
      <c r="AO4157" s="14"/>
      <c r="AP4157" s="14">
        <f t="shared" si="10846"/>
        <v>0</v>
      </c>
      <c r="AQ4157" s="14"/>
      <c r="AR4157" s="14"/>
      <c r="AS4157" s="14"/>
      <c r="AT4157" s="14"/>
      <c r="AU4157" s="14"/>
      <c r="AV4157" s="14"/>
      <c r="AW4157" s="14"/>
      <c r="AX4157" s="14"/>
      <c r="AY4157" s="14"/>
      <c r="AZ4157" s="14">
        <v>0</v>
      </c>
      <c r="BA4157" s="14">
        <v>0</v>
      </c>
      <c r="BB4157" s="14">
        <v>0</v>
      </c>
      <c r="BC4157" s="14"/>
      <c r="BD4157" s="14"/>
      <c r="BE4157" s="14"/>
      <c r="BF4157" s="14"/>
      <c r="BG4157" s="14"/>
      <c r="BH4157" s="14">
        <f t="shared" si="10847"/>
        <v>0</v>
      </c>
      <c r="BI4157" s="14"/>
      <c r="BJ4157" s="14"/>
      <c r="BK4157" s="14"/>
      <c r="BL4157" s="14"/>
      <c r="BM4157" s="14"/>
      <c r="BN4157" s="14"/>
      <c r="BO4157" s="14"/>
      <c r="BP4157" s="14"/>
      <c r="BQ4157" s="14"/>
      <c r="BR4157" s="14">
        <v>0</v>
      </c>
      <c r="BS4157" s="14">
        <v>0</v>
      </c>
      <c r="BT4157" s="14">
        <v>5450</v>
      </c>
      <c r="BU4157" s="14">
        <v>5450</v>
      </c>
      <c r="BV4157" s="14">
        <v>2733</v>
      </c>
      <c r="BW4157" s="14">
        <f t="shared" si="10816"/>
        <v>1362</v>
      </c>
      <c r="BX4157" s="14">
        <v>454</v>
      </c>
      <c r="BY4157" s="14">
        <v>454</v>
      </c>
      <c r="BZ4157" s="14">
        <v>454</v>
      </c>
      <c r="CA4157" s="14">
        <f t="shared" si="10881"/>
        <v>4095</v>
      </c>
      <c r="CB4157" s="122">
        <f t="shared" si="10892"/>
        <v>75.137614678899084</v>
      </c>
    </row>
    <row r="4158" spans="1:80" ht="22.5" x14ac:dyDescent="0.25">
      <c r="A4158" s="4" t="s">
        <v>928</v>
      </c>
      <c r="B4158" s="4" t="s">
        <v>88</v>
      </c>
      <c r="C4158" s="4" t="s">
        <v>1685</v>
      </c>
      <c r="D4158" s="79" t="s">
        <v>1686</v>
      </c>
      <c r="E4158" s="89">
        <v>6139</v>
      </c>
      <c r="F4158" s="79" t="s">
        <v>1694</v>
      </c>
      <c r="G4158" s="75" t="s">
        <v>1906</v>
      </c>
      <c r="H4158" s="13" t="s">
        <v>65</v>
      </c>
      <c r="I4158" s="14">
        <v>3600</v>
      </c>
      <c r="J4158" s="14">
        <f t="shared" si="10880"/>
        <v>3600</v>
      </c>
      <c r="K4158" s="14">
        <v>3600</v>
      </c>
      <c r="L4158" s="14">
        <f t="shared" si="10883"/>
        <v>0</v>
      </c>
      <c r="M4158" s="14">
        <v>0</v>
      </c>
      <c r="N4158" s="14">
        <v>0</v>
      </c>
      <c r="O4158" s="14">
        <v>0</v>
      </c>
      <c r="P4158" s="14">
        <v>0</v>
      </c>
      <c r="Q4158" s="14">
        <v>0</v>
      </c>
      <c r="R4158" s="14">
        <v>0</v>
      </c>
      <c r="S4158" s="14"/>
      <c r="T4158" s="14"/>
      <c r="U4158" s="14"/>
      <c r="V4158" s="14"/>
      <c r="W4158" s="14"/>
      <c r="X4158" s="14">
        <f t="shared" si="10845"/>
        <v>0</v>
      </c>
      <c r="Y4158" s="14"/>
      <c r="Z4158" s="14"/>
      <c r="AA4158" s="14"/>
      <c r="AB4158" s="14"/>
      <c r="AC4158" s="14"/>
      <c r="AD4158" s="14"/>
      <c r="AE4158" s="14"/>
      <c r="AF4158" s="14"/>
      <c r="AG4158" s="14"/>
      <c r="AH4158" s="14">
        <v>0</v>
      </c>
      <c r="AI4158" s="14">
        <v>0</v>
      </c>
      <c r="AJ4158" s="14">
        <v>0</v>
      </c>
      <c r="AK4158" s="14"/>
      <c r="AL4158" s="14"/>
      <c r="AM4158" s="14"/>
      <c r="AN4158" s="14"/>
      <c r="AO4158" s="14"/>
      <c r="AP4158" s="14">
        <f t="shared" si="10846"/>
        <v>0</v>
      </c>
      <c r="AQ4158" s="14"/>
      <c r="AR4158" s="14"/>
      <c r="AS4158" s="14"/>
      <c r="AT4158" s="14"/>
      <c r="AU4158" s="14"/>
      <c r="AV4158" s="14"/>
      <c r="AW4158" s="14"/>
      <c r="AX4158" s="14"/>
      <c r="AY4158" s="14"/>
      <c r="AZ4158" s="14">
        <v>0</v>
      </c>
      <c r="BA4158" s="14">
        <v>0</v>
      </c>
      <c r="BB4158" s="14">
        <v>0</v>
      </c>
      <c r="BC4158" s="14"/>
      <c r="BD4158" s="14"/>
      <c r="BE4158" s="14"/>
      <c r="BF4158" s="14"/>
      <c r="BG4158" s="14"/>
      <c r="BH4158" s="14">
        <f t="shared" si="10847"/>
        <v>0</v>
      </c>
      <c r="BI4158" s="14"/>
      <c r="BJ4158" s="14"/>
      <c r="BK4158" s="14"/>
      <c r="BL4158" s="14"/>
      <c r="BM4158" s="14"/>
      <c r="BN4158" s="14"/>
      <c r="BO4158" s="14"/>
      <c r="BP4158" s="14"/>
      <c r="BQ4158" s="14"/>
      <c r="BR4158" s="14">
        <v>0</v>
      </c>
      <c r="BS4158" s="14">
        <v>0</v>
      </c>
      <c r="BT4158" s="14">
        <v>3600</v>
      </c>
      <c r="BU4158" s="14">
        <v>3600</v>
      </c>
      <c r="BV4158" s="14">
        <v>1800</v>
      </c>
      <c r="BW4158" s="14">
        <f t="shared" si="10816"/>
        <v>0</v>
      </c>
      <c r="BX4158" s="14"/>
      <c r="BY4158" s="14"/>
      <c r="BZ4158" s="14"/>
      <c r="CA4158" s="14">
        <f t="shared" si="10881"/>
        <v>1800</v>
      </c>
      <c r="CB4158" s="122">
        <f t="shared" si="10892"/>
        <v>50</v>
      </c>
    </row>
    <row r="4159" spans="1:80" ht="22.5" x14ac:dyDescent="0.25">
      <c r="A4159" s="1" t="s">
        <v>1</v>
      </c>
      <c r="B4159" s="1" t="s">
        <v>1</v>
      </c>
      <c r="C4159" s="1" t="s">
        <v>1</v>
      </c>
      <c r="D4159" s="78" t="s">
        <v>1</v>
      </c>
      <c r="E4159" s="78" t="s">
        <v>1</v>
      </c>
      <c r="F4159" s="78" t="s">
        <v>1</v>
      </c>
      <c r="G4159" s="2" t="s">
        <v>1</v>
      </c>
      <c r="H4159" s="10" t="s">
        <v>66</v>
      </c>
      <c r="I4159" s="11">
        <f>SUM(I4160)</f>
        <v>100</v>
      </c>
      <c r="J4159" s="11">
        <f t="shared" si="10880"/>
        <v>100</v>
      </c>
      <c r="K4159" s="11">
        <f t="shared" ref="K4159:Q4160" si="10927">SUM(K4160)</f>
        <v>100</v>
      </c>
      <c r="L4159" s="11">
        <f t="shared" si="10883"/>
        <v>0</v>
      </c>
      <c r="M4159" s="11">
        <f t="shared" si="10927"/>
        <v>0</v>
      </c>
      <c r="N4159" s="11">
        <f t="shared" si="10927"/>
        <v>0</v>
      </c>
      <c r="O4159" s="11">
        <f t="shared" si="10927"/>
        <v>0</v>
      </c>
      <c r="P4159" s="11">
        <f t="shared" si="10927"/>
        <v>0</v>
      </c>
      <c r="Q4159" s="11">
        <f t="shared" si="10927"/>
        <v>0</v>
      </c>
      <c r="R4159" s="11">
        <f t="shared" ref="R4159:AG4160" si="10928">SUM(R4160)</f>
        <v>0</v>
      </c>
      <c r="S4159" s="11">
        <f t="shared" si="10928"/>
        <v>0</v>
      </c>
      <c r="T4159" s="11">
        <f t="shared" si="10928"/>
        <v>0</v>
      </c>
      <c r="U4159" s="11">
        <f t="shared" si="10928"/>
        <v>0</v>
      </c>
      <c r="V4159" s="11">
        <f t="shared" si="10928"/>
        <v>0</v>
      </c>
      <c r="W4159" s="11">
        <f t="shared" si="10928"/>
        <v>0</v>
      </c>
      <c r="X4159" s="11">
        <f t="shared" si="10928"/>
        <v>0</v>
      </c>
      <c r="Y4159" s="11">
        <f t="shared" si="10928"/>
        <v>0</v>
      </c>
      <c r="Z4159" s="11">
        <f t="shared" si="10928"/>
        <v>0</v>
      </c>
      <c r="AA4159" s="11">
        <f t="shared" si="10928"/>
        <v>0</v>
      </c>
      <c r="AB4159" s="11">
        <f t="shared" si="10928"/>
        <v>0</v>
      </c>
      <c r="AC4159" s="11">
        <f t="shared" si="10928"/>
        <v>0</v>
      </c>
      <c r="AD4159" s="11">
        <f t="shared" si="10928"/>
        <v>0</v>
      </c>
      <c r="AE4159" s="11">
        <f t="shared" si="10928"/>
        <v>0</v>
      </c>
      <c r="AF4159" s="11">
        <f t="shared" si="10928"/>
        <v>0</v>
      </c>
      <c r="AG4159" s="11">
        <f t="shared" si="10928"/>
        <v>0</v>
      </c>
      <c r="AH4159" s="11">
        <v>0</v>
      </c>
      <c r="AI4159" s="11">
        <v>0</v>
      </c>
      <c r="AJ4159" s="11">
        <f t="shared" ref="AJ4159:AY4160" si="10929">SUM(AJ4160)</f>
        <v>0</v>
      </c>
      <c r="AK4159" s="11">
        <f t="shared" si="10929"/>
        <v>0</v>
      </c>
      <c r="AL4159" s="11">
        <f t="shared" si="10929"/>
        <v>0</v>
      </c>
      <c r="AM4159" s="11">
        <f t="shared" si="10929"/>
        <v>0</v>
      </c>
      <c r="AN4159" s="11">
        <f t="shared" si="10929"/>
        <v>0</v>
      </c>
      <c r="AO4159" s="11">
        <f t="shared" si="10929"/>
        <v>0</v>
      </c>
      <c r="AP4159" s="11">
        <f t="shared" si="10929"/>
        <v>0</v>
      </c>
      <c r="AQ4159" s="11">
        <f t="shared" si="10929"/>
        <v>0</v>
      </c>
      <c r="AR4159" s="11">
        <f t="shared" si="10929"/>
        <v>0</v>
      </c>
      <c r="AS4159" s="11">
        <f t="shared" si="10929"/>
        <v>0</v>
      </c>
      <c r="AT4159" s="11">
        <f t="shared" si="10929"/>
        <v>0</v>
      </c>
      <c r="AU4159" s="11">
        <f t="shared" si="10929"/>
        <v>0</v>
      </c>
      <c r="AV4159" s="11">
        <f t="shared" si="10929"/>
        <v>0</v>
      </c>
      <c r="AW4159" s="11">
        <f t="shared" si="10929"/>
        <v>0</v>
      </c>
      <c r="AX4159" s="11">
        <f t="shared" si="10929"/>
        <v>0</v>
      </c>
      <c r="AY4159" s="11">
        <f t="shared" si="10929"/>
        <v>0</v>
      </c>
      <c r="AZ4159" s="11">
        <v>0</v>
      </c>
      <c r="BA4159" s="11">
        <v>0</v>
      </c>
      <c r="BB4159" s="11">
        <f t="shared" ref="BB4159:BQ4160" si="10930">SUM(BB4160)</f>
        <v>0</v>
      </c>
      <c r="BC4159" s="11">
        <f t="shared" si="10930"/>
        <v>0</v>
      </c>
      <c r="BD4159" s="11">
        <f t="shared" si="10930"/>
        <v>0</v>
      </c>
      <c r="BE4159" s="11">
        <f t="shared" si="10930"/>
        <v>0</v>
      </c>
      <c r="BF4159" s="11">
        <f t="shared" si="10930"/>
        <v>0</v>
      </c>
      <c r="BG4159" s="11">
        <f t="shared" si="10930"/>
        <v>0</v>
      </c>
      <c r="BH4159" s="11">
        <f t="shared" si="10930"/>
        <v>0</v>
      </c>
      <c r="BI4159" s="11">
        <f t="shared" si="10930"/>
        <v>0</v>
      </c>
      <c r="BJ4159" s="11">
        <f t="shared" si="10930"/>
        <v>0</v>
      </c>
      <c r="BK4159" s="11">
        <f t="shared" si="10930"/>
        <v>0</v>
      </c>
      <c r="BL4159" s="11">
        <f t="shared" si="10930"/>
        <v>0</v>
      </c>
      <c r="BM4159" s="11">
        <f t="shared" si="10930"/>
        <v>0</v>
      </c>
      <c r="BN4159" s="11">
        <f t="shared" si="10930"/>
        <v>0</v>
      </c>
      <c r="BO4159" s="11">
        <f t="shared" si="10930"/>
        <v>0</v>
      </c>
      <c r="BP4159" s="11">
        <f t="shared" si="10930"/>
        <v>0</v>
      </c>
      <c r="BQ4159" s="11">
        <f t="shared" si="10930"/>
        <v>0</v>
      </c>
      <c r="BR4159" s="11">
        <v>0</v>
      </c>
      <c r="BS4159" s="11">
        <v>0</v>
      </c>
      <c r="BT4159" s="11">
        <f t="shared" ref="BT4159:BZ4160" si="10931">SUM(BT4160)</f>
        <v>100</v>
      </c>
      <c r="BU4159" s="11">
        <f t="shared" si="10931"/>
        <v>100</v>
      </c>
      <c r="BV4159" s="11">
        <f t="shared" si="10931"/>
        <v>0</v>
      </c>
      <c r="BW4159" s="11">
        <f t="shared" si="10931"/>
        <v>0</v>
      </c>
      <c r="BX4159" s="11">
        <f t="shared" si="10931"/>
        <v>0</v>
      </c>
      <c r="BY4159" s="11">
        <f t="shared" si="10931"/>
        <v>0</v>
      </c>
      <c r="BZ4159" s="11">
        <f t="shared" si="10931"/>
        <v>0</v>
      </c>
      <c r="CA4159" s="11">
        <f t="shared" si="10881"/>
        <v>0</v>
      </c>
      <c r="CB4159" s="123">
        <f t="shared" si="10892"/>
        <v>0</v>
      </c>
    </row>
    <row r="4160" spans="1:80" x14ac:dyDescent="0.25">
      <c r="A4160" s="4" t="s">
        <v>928</v>
      </c>
      <c r="B4160" s="4" t="s">
        <v>88</v>
      </c>
      <c r="C4160" s="4" t="s">
        <v>1685</v>
      </c>
      <c r="D4160" s="79" t="s">
        <v>1686</v>
      </c>
      <c r="E4160" s="78" t="s">
        <v>67</v>
      </c>
      <c r="F4160" s="78" t="s">
        <v>1</v>
      </c>
      <c r="G4160" s="2" t="s">
        <v>1</v>
      </c>
      <c r="H4160" s="2" t="s">
        <v>68</v>
      </c>
      <c r="I4160" s="12">
        <f>SUM(I4161)</f>
        <v>100</v>
      </c>
      <c r="J4160" s="12">
        <f t="shared" si="10880"/>
        <v>100</v>
      </c>
      <c r="K4160" s="12">
        <f t="shared" si="10927"/>
        <v>100</v>
      </c>
      <c r="L4160" s="12">
        <f t="shared" si="10883"/>
        <v>0</v>
      </c>
      <c r="M4160" s="12">
        <f t="shared" si="10927"/>
        <v>0</v>
      </c>
      <c r="N4160" s="12">
        <f t="shared" si="10927"/>
        <v>0</v>
      </c>
      <c r="O4160" s="12">
        <f t="shared" si="10927"/>
        <v>0</v>
      </c>
      <c r="P4160" s="12">
        <f t="shared" si="10927"/>
        <v>0</v>
      </c>
      <c r="Q4160" s="12">
        <f t="shared" si="10927"/>
        <v>0</v>
      </c>
      <c r="R4160" s="12">
        <f t="shared" si="10928"/>
        <v>0</v>
      </c>
      <c r="S4160" s="12">
        <f t="shared" ref="S4160:AG4160" si="10932">SUM(S4161)</f>
        <v>0</v>
      </c>
      <c r="T4160" s="12">
        <f t="shared" si="10932"/>
        <v>0</v>
      </c>
      <c r="U4160" s="12">
        <f t="shared" si="10932"/>
        <v>0</v>
      </c>
      <c r="V4160" s="12">
        <f t="shared" si="10932"/>
        <v>0</v>
      </c>
      <c r="W4160" s="12">
        <f t="shared" si="10932"/>
        <v>0</v>
      </c>
      <c r="X4160" s="12">
        <f t="shared" si="10932"/>
        <v>0</v>
      </c>
      <c r="Y4160" s="12">
        <f t="shared" si="10932"/>
        <v>0</v>
      </c>
      <c r="Z4160" s="12">
        <f t="shared" si="10932"/>
        <v>0</v>
      </c>
      <c r="AA4160" s="12">
        <f t="shared" si="10932"/>
        <v>0</v>
      </c>
      <c r="AB4160" s="12">
        <f t="shared" si="10932"/>
        <v>0</v>
      </c>
      <c r="AC4160" s="12">
        <f t="shared" si="10932"/>
        <v>0</v>
      </c>
      <c r="AD4160" s="12">
        <f t="shared" si="10932"/>
        <v>0</v>
      </c>
      <c r="AE4160" s="12">
        <f t="shared" si="10932"/>
        <v>0</v>
      </c>
      <c r="AF4160" s="12">
        <f t="shared" si="10932"/>
        <v>0</v>
      </c>
      <c r="AG4160" s="12">
        <f t="shared" si="10932"/>
        <v>0</v>
      </c>
      <c r="AH4160" s="12">
        <v>0</v>
      </c>
      <c r="AI4160" s="12">
        <v>0</v>
      </c>
      <c r="AJ4160" s="12">
        <f t="shared" si="10929"/>
        <v>0</v>
      </c>
      <c r="AK4160" s="12">
        <f t="shared" ref="AK4160:AY4160" si="10933">SUM(AK4161)</f>
        <v>0</v>
      </c>
      <c r="AL4160" s="12">
        <f t="shared" si="10933"/>
        <v>0</v>
      </c>
      <c r="AM4160" s="12">
        <f t="shared" si="10933"/>
        <v>0</v>
      </c>
      <c r="AN4160" s="12">
        <f t="shared" si="10933"/>
        <v>0</v>
      </c>
      <c r="AO4160" s="12">
        <f t="shared" si="10933"/>
        <v>0</v>
      </c>
      <c r="AP4160" s="12">
        <f t="shared" si="10933"/>
        <v>0</v>
      </c>
      <c r="AQ4160" s="12">
        <f t="shared" si="10933"/>
        <v>0</v>
      </c>
      <c r="AR4160" s="12">
        <f t="shared" si="10933"/>
        <v>0</v>
      </c>
      <c r="AS4160" s="12">
        <f t="shared" si="10933"/>
        <v>0</v>
      </c>
      <c r="AT4160" s="12">
        <f t="shared" si="10933"/>
        <v>0</v>
      </c>
      <c r="AU4160" s="12">
        <f t="shared" si="10933"/>
        <v>0</v>
      </c>
      <c r="AV4160" s="12">
        <f t="shared" si="10933"/>
        <v>0</v>
      </c>
      <c r="AW4160" s="12">
        <f t="shared" si="10933"/>
        <v>0</v>
      </c>
      <c r="AX4160" s="12">
        <f t="shared" si="10933"/>
        <v>0</v>
      </c>
      <c r="AY4160" s="12">
        <f t="shared" si="10933"/>
        <v>0</v>
      </c>
      <c r="AZ4160" s="12">
        <v>0</v>
      </c>
      <c r="BA4160" s="12">
        <v>0</v>
      </c>
      <c r="BB4160" s="12">
        <f t="shared" si="10930"/>
        <v>0</v>
      </c>
      <c r="BC4160" s="12">
        <f t="shared" ref="BC4160:BQ4160" si="10934">SUM(BC4161)</f>
        <v>0</v>
      </c>
      <c r="BD4160" s="12">
        <f t="shared" si="10934"/>
        <v>0</v>
      </c>
      <c r="BE4160" s="12">
        <f t="shared" si="10934"/>
        <v>0</v>
      </c>
      <c r="BF4160" s="12">
        <f t="shared" si="10934"/>
        <v>0</v>
      </c>
      <c r="BG4160" s="12">
        <f t="shared" si="10934"/>
        <v>0</v>
      </c>
      <c r="BH4160" s="12">
        <f t="shared" si="10934"/>
        <v>0</v>
      </c>
      <c r="BI4160" s="12">
        <f t="shared" si="10934"/>
        <v>0</v>
      </c>
      <c r="BJ4160" s="12">
        <f t="shared" si="10934"/>
        <v>0</v>
      </c>
      <c r="BK4160" s="12">
        <f t="shared" si="10934"/>
        <v>0</v>
      </c>
      <c r="BL4160" s="12">
        <f t="shared" si="10934"/>
        <v>0</v>
      </c>
      <c r="BM4160" s="12">
        <f t="shared" si="10934"/>
        <v>0</v>
      </c>
      <c r="BN4160" s="12">
        <f t="shared" si="10934"/>
        <v>0</v>
      </c>
      <c r="BO4160" s="12">
        <f t="shared" si="10934"/>
        <v>0</v>
      </c>
      <c r="BP4160" s="12">
        <f t="shared" si="10934"/>
        <v>0</v>
      </c>
      <c r="BQ4160" s="12">
        <f t="shared" si="10934"/>
        <v>0</v>
      </c>
      <c r="BR4160" s="12">
        <v>0</v>
      </c>
      <c r="BS4160" s="12">
        <v>0</v>
      </c>
      <c r="BT4160" s="12">
        <f t="shared" si="10931"/>
        <v>100</v>
      </c>
      <c r="BU4160" s="12">
        <f t="shared" si="10931"/>
        <v>100</v>
      </c>
      <c r="BV4160" s="12">
        <f t="shared" si="10931"/>
        <v>0</v>
      </c>
      <c r="BW4160" s="12">
        <f t="shared" si="10931"/>
        <v>0</v>
      </c>
      <c r="BX4160" s="12">
        <f t="shared" si="10931"/>
        <v>0</v>
      </c>
      <c r="BY4160" s="12">
        <f t="shared" si="10931"/>
        <v>0</v>
      </c>
      <c r="BZ4160" s="12">
        <f t="shared" si="10931"/>
        <v>0</v>
      </c>
      <c r="CA4160" s="12">
        <f t="shared" si="10881"/>
        <v>0</v>
      </c>
      <c r="CB4160" s="124">
        <f t="shared" si="10892"/>
        <v>0</v>
      </c>
    </row>
    <row r="4161" spans="1:80" x14ac:dyDescent="0.25">
      <c r="A4161" s="4" t="s">
        <v>928</v>
      </c>
      <c r="B4161" s="4" t="s">
        <v>88</v>
      </c>
      <c r="C4161" s="4" t="s">
        <v>1685</v>
      </c>
      <c r="D4161" s="79" t="s">
        <v>1686</v>
      </c>
      <c r="E4161" s="89">
        <v>6148</v>
      </c>
      <c r="F4161" s="79"/>
      <c r="G4161" s="75" t="s">
        <v>1906</v>
      </c>
      <c r="H4161" s="13" t="s">
        <v>76</v>
      </c>
      <c r="I4161" s="14">
        <v>100</v>
      </c>
      <c r="J4161" s="14">
        <f t="shared" si="10880"/>
        <v>100</v>
      </c>
      <c r="K4161" s="14">
        <v>100</v>
      </c>
      <c r="L4161" s="14">
        <f t="shared" si="10883"/>
        <v>0</v>
      </c>
      <c r="M4161" s="14">
        <v>0</v>
      </c>
      <c r="N4161" s="14">
        <v>0</v>
      </c>
      <c r="O4161" s="14">
        <v>0</v>
      </c>
      <c r="P4161" s="14">
        <v>0</v>
      </c>
      <c r="Q4161" s="14">
        <v>0</v>
      </c>
      <c r="R4161" s="14">
        <v>0</v>
      </c>
      <c r="S4161" s="14"/>
      <c r="T4161" s="14"/>
      <c r="U4161" s="14"/>
      <c r="V4161" s="14"/>
      <c r="W4161" s="14"/>
      <c r="X4161" s="14">
        <f t="shared" si="10845"/>
        <v>0</v>
      </c>
      <c r="Y4161" s="14"/>
      <c r="Z4161" s="14"/>
      <c r="AA4161" s="14"/>
      <c r="AB4161" s="14"/>
      <c r="AC4161" s="14"/>
      <c r="AD4161" s="14"/>
      <c r="AE4161" s="14"/>
      <c r="AF4161" s="14"/>
      <c r="AG4161" s="14"/>
      <c r="AH4161" s="14">
        <v>0</v>
      </c>
      <c r="AI4161" s="14">
        <v>0</v>
      </c>
      <c r="AJ4161" s="14">
        <v>0</v>
      </c>
      <c r="AK4161" s="14"/>
      <c r="AL4161" s="14"/>
      <c r="AM4161" s="14"/>
      <c r="AN4161" s="14"/>
      <c r="AO4161" s="14"/>
      <c r="AP4161" s="14">
        <f t="shared" si="10846"/>
        <v>0</v>
      </c>
      <c r="AQ4161" s="14"/>
      <c r="AR4161" s="14"/>
      <c r="AS4161" s="14"/>
      <c r="AT4161" s="14"/>
      <c r="AU4161" s="14"/>
      <c r="AV4161" s="14"/>
      <c r="AW4161" s="14"/>
      <c r="AX4161" s="14"/>
      <c r="AY4161" s="14"/>
      <c r="AZ4161" s="14">
        <v>0</v>
      </c>
      <c r="BA4161" s="14">
        <v>0</v>
      </c>
      <c r="BB4161" s="14">
        <v>0</v>
      </c>
      <c r="BC4161" s="14"/>
      <c r="BD4161" s="14"/>
      <c r="BE4161" s="14"/>
      <c r="BF4161" s="14"/>
      <c r="BG4161" s="14"/>
      <c r="BH4161" s="14">
        <f t="shared" si="10847"/>
        <v>0</v>
      </c>
      <c r="BI4161" s="14"/>
      <c r="BJ4161" s="14"/>
      <c r="BK4161" s="14"/>
      <c r="BL4161" s="14"/>
      <c r="BM4161" s="14"/>
      <c r="BN4161" s="14"/>
      <c r="BO4161" s="14"/>
      <c r="BP4161" s="14"/>
      <c r="BQ4161" s="14"/>
      <c r="BR4161" s="14">
        <v>0</v>
      </c>
      <c r="BS4161" s="14">
        <v>0</v>
      </c>
      <c r="BT4161" s="14">
        <v>100</v>
      </c>
      <c r="BU4161" s="14">
        <v>100</v>
      </c>
      <c r="BV4161" s="14">
        <v>0</v>
      </c>
      <c r="BW4161" s="14">
        <f t="shared" si="10816"/>
        <v>0</v>
      </c>
      <c r="BX4161" s="14"/>
      <c r="BY4161" s="14"/>
      <c r="BZ4161" s="14"/>
      <c r="CA4161" s="14">
        <f t="shared" si="10881"/>
        <v>0</v>
      </c>
      <c r="CB4161" s="122">
        <f t="shared" si="10892"/>
        <v>0</v>
      </c>
    </row>
    <row r="4162" spans="1:80" ht="22.5" x14ac:dyDescent="0.25">
      <c r="A4162" s="1" t="s">
        <v>1</v>
      </c>
      <c r="B4162" s="1" t="s">
        <v>1</v>
      </c>
      <c r="C4162" s="1" t="s">
        <v>1</v>
      </c>
      <c r="D4162" s="78" t="s">
        <v>1</v>
      </c>
      <c r="E4162" s="78" t="s">
        <v>1</v>
      </c>
      <c r="F4162" s="78" t="s">
        <v>1</v>
      </c>
      <c r="G4162" s="2" t="s">
        <v>1</v>
      </c>
      <c r="H4162" s="10" t="s">
        <v>77</v>
      </c>
      <c r="I4162" s="11">
        <f>SUM(I4163)</f>
        <v>40500</v>
      </c>
      <c r="J4162" s="11">
        <f t="shared" si="10880"/>
        <v>2000</v>
      </c>
      <c r="K4162" s="11">
        <f t="shared" ref="K4162:Q4162" si="10935">SUM(K4163)</f>
        <v>0</v>
      </c>
      <c r="L4162" s="11">
        <f t="shared" si="10883"/>
        <v>2000</v>
      </c>
      <c r="M4162" s="11">
        <f t="shared" si="10935"/>
        <v>2000</v>
      </c>
      <c r="N4162" s="11">
        <f t="shared" si="10935"/>
        <v>0</v>
      </c>
      <c r="O4162" s="11">
        <f t="shared" si="10935"/>
        <v>0</v>
      </c>
      <c r="P4162" s="11">
        <f t="shared" si="10935"/>
        <v>0</v>
      </c>
      <c r="Q4162" s="11">
        <f t="shared" si="10935"/>
        <v>0</v>
      </c>
      <c r="R4162" s="11">
        <f t="shared" ref="R4162:AG4162" si="10936">SUM(R4163)</f>
        <v>2000</v>
      </c>
      <c r="S4162" s="11">
        <f t="shared" si="10936"/>
        <v>0</v>
      </c>
      <c r="T4162" s="11">
        <f t="shared" si="10936"/>
        <v>0</v>
      </c>
      <c r="U4162" s="11">
        <f t="shared" si="10936"/>
        <v>0</v>
      </c>
      <c r="V4162" s="11">
        <f t="shared" si="10936"/>
        <v>0</v>
      </c>
      <c r="W4162" s="11">
        <f t="shared" si="10936"/>
        <v>0</v>
      </c>
      <c r="X4162" s="11">
        <f t="shared" si="10936"/>
        <v>2000</v>
      </c>
      <c r="Y4162" s="11">
        <f t="shared" si="10936"/>
        <v>0</v>
      </c>
      <c r="Z4162" s="11">
        <f t="shared" si="10936"/>
        <v>0</v>
      </c>
      <c r="AA4162" s="11">
        <f t="shared" si="10936"/>
        <v>0</v>
      </c>
      <c r="AB4162" s="11">
        <f t="shared" si="10936"/>
        <v>0</v>
      </c>
      <c r="AC4162" s="11">
        <f t="shared" si="10936"/>
        <v>0</v>
      </c>
      <c r="AD4162" s="11">
        <f t="shared" si="10936"/>
        <v>0</v>
      </c>
      <c r="AE4162" s="11">
        <f t="shared" si="10936"/>
        <v>0</v>
      </c>
      <c r="AF4162" s="11">
        <f t="shared" si="10936"/>
        <v>0</v>
      </c>
      <c r="AG4162" s="11">
        <f t="shared" si="10936"/>
        <v>2000</v>
      </c>
      <c r="AH4162" s="11">
        <v>2000</v>
      </c>
      <c r="AI4162" s="11">
        <v>0</v>
      </c>
      <c r="AJ4162" s="11">
        <f t="shared" ref="AJ4162:AY4162" si="10937">SUM(AJ4163)</f>
        <v>0</v>
      </c>
      <c r="AK4162" s="11">
        <f t="shared" si="10937"/>
        <v>0</v>
      </c>
      <c r="AL4162" s="11">
        <f t="shared" si="10937"/>
        <v>0</v>
      </c>
      <c r="AM4162" s="11">
        <f t="shared" si="10937"/>
        <v>0</v>
      </c>
      <c r="AN4162" s="11">
        <f t="shared" si="10937"/>
        <v>0</v>
      </c>
      <c r="AO4162" s="11">
        <f t="shared" si="10937"/>
        <v>0</v>
      </c>
      <c r="AP4162" s="11">
        <f t="shared" si="10937"/>
        <v>0</v>
      </c>
      <c r="AQ4162" s="11">
        <f t="shared" si="10937"/>
        <v>0</v>
      </c>
      <c r="AR4162" s="11">
        <f t="shared" si="10937"/>
        <v>0</v>
      </c>
      <c r="AS4162" s="11">
        <f t="shared" si="10937"/>
        <v>0</v>
      </c>
      <c r="AT4162" s="11">
        <f t="shared" si="10937"/>
        <v>0</v>
      </c>
      <c r="AU4162" s="11">
        <f t="shared" si="10937"/>
        <v>0</v>
      </c>
      <c r="AV4162" s="11">
        <f t="shared" si="10937"/>
        <v>0</v>
      </c>
      <c r="AW4162" s="11">
        <f t="shared" si="10937"/>
        <v>0</v>
      </c>
      <c r="AX4162" s="11">
        <f t="shared" si="10937"/>
        <v>0</v>
      </c>
      <c r="AY4162" s="11">
        <f t="shared" si="10937"/>
        <v>0</v>
      </c>
      <c r="AZ4162" s="11">
        <v>0</v>
      </c>
      <c r="BA4162" s="11">
        <v>0</v>
      </c>
      <c r="BB4162" s="11">
        <f t="shared" ref="BB4162:BQ4162" si="10938">SUM(BB4163)</f>
        <v>0</v>
      </c>
      <c r="BC4162" s="11">
        <f t="shared" si="10938"/>
        <v>0</v>
      </c>
      <c r="BD4162" s="11">
        <f t="shared" si="10938"/>
        <v>0</v>
      </c>
      <c r="BE4162" s="11">
        <f t="shared" si="10938"/>
        <v>0</v>
      </c>
      <c r="BF4162" s="11">
        <f t="shared" si="10938"/>
        <v>0</v>
      </c>
      <c r="BG4162" s="11">
        <f t="shared" si="10938"/>
        <v>0</v>
      </c>
      <c r="BH4162" s="11">
        <f t="shared" si="10938"/>
        <v>0</v>
      </c>
      <c r="BI4162" s="11">
        <f t="shared" si="10938"/>
        <v>0</v>
      </c>
      <c r="BJ4162" s="11">
        <f t="shared" si="10938"/>
        <v>0</v>
      </c>
      <c r="BK4162" s="11">
        <f t="shared" si="10938"/>
        <v>0</v>
      </c>
      <c r="BL4162" s="11">
        <f t="shared" si="10938"/>
        <v>0</v>
      </c>
      <c r="BM4162" s="11">
        <f t="shared" si="10938"/>
        <v>0</v>
      </c>
      <c r="BN4162" s="11">
        <f t="shared" si="10938"/>
        <v>0</v>
      </c>
      <c r="BO4162" s="11">
        <f t="shared" si="10938"/>
        <v>0</v>
      </c>
      <c r="BP4162" s="11">
        <f t="shared" si="10938"/>
        <v>0</v>
      </c>
      <c r="BQ4162" s="11">
        <f t="shared" si="10938"/>
        <v>0</v>
      </c>
      <c r="BR4162" s="11">
        <v>0</v>
      </c>
      <c r="BS4162" s="11">
        <v>0</v>
      </c>
      <c r="BT4162" s="11">
        <f t="shared" ref="BT4162:BZ4162" si="10939">SUM(BT4163)</f>
        <v>24000</v>
      </c>
      <c r="BU4162" s="11">
        <f t="shared" si="10939"/>
        <v>22000</v>
      </c>
      <c r="BV4162" s="11">
        <f t="shared" si="10939"/>
        <v>11001</v>
      </c>
      <c r="BW4162" s="11">
        <f t="shared" si="10939"/>
        <v>0</v>
      </c>
      <c r="BX4162" s="11">
        <f t="shared" si="10939"/>
        <v>0</v>
      </c>
      <c r="BY4162" s="11">
        <f t="shared" si="10939"/>
        <v>0</v>
      </c>
      <c r="BZ4162" s="11">
        <f t="shared" si="10939"/>
        <v>0</v>
      </c>
      <c r="CA4162" s="11">
        <f t="shared" si="10881"/>
        <v>11001</v>
      </c>
      <c r="CB4162" s="123">
        <f t="shared" si="10892"/>
        <v>50.004545454545458</v>
      </c>
    </row>
    <row r="4163" spans="1:80" x14ac:dyDescent="0.25">
      <c r="A4163" s="4" t="s">
        <v>928</v>
      </c>
      <c r="B4163" s="4" t="s">
        <v>88</v>
      </c>
      <c r="C4163" s="4" t="s">
        <v>1685</v>
      </c>
      <c r="D4163" s="79" t="s">
        <v>1686</v>
      </c>
      <c r="E4163" s="78" t="s">
        <v>78</v>
      </c>
      <c r="F4163" s="78" t="s">
        <v>1</v>
      </c>
      <c r="G4163" s="2" t="s">
        <v>1</v>
      </c>
      <c r="H4163" s="2" t="s">
        <v>79</v>
      </c>
      <c r="I4163" s="12">
        <f>SUM(I4164:I4165)</f>
        <v>40500</v>
      </c>
      <c r="J4163" s="12">
        <f t="shared" si="10880"/>
        <v>2000</v>
      </c>
      <c r="K4163" s="12">
        <f t="shared" ref="K4163" si="10940">SUM(K4164:K4165)</f>
        <v>0</v>
      </c>
      <c r="L4163" s="12">
        <f t="shared" si="10883"/>
        <v>2000</v>
      </c>
      <c r="M4163" s="12">
        <f t="shared" ref="M4163:Q4163" si="10941">SUM(M4164:M4165)</f>
        <v>2000</v>
      </c>
      <c r="N4163" s="12">
        <f t="shared" si="10941"/>
        <v>0</v>
      </c>
      <c r="O4163" s="12">
        <f t="shared" si="10941"/>
        <v>0</v>
      </c>
      <c r="P4163" s="12">
        <f t="shared" si="10941"/>
        <v>0</v>
      </c>
      <c r="Q4163" s="12">
        <f t="shared" si="10941"/>
        <v>0</v>
      </c>
      <c r="R4163" s="12">
        <f t="shared" ref="R4163:AG4163" si="10942">SUM(R4164:R4165)</f>
        <v>2000</v>
      </c>
      <c r="S4163" s="12">
        <f t="shared" si="10942"/>
        <v>0</v>
      </c>
      <c r="T4163" s="12">
        <f t="shared" si="10942"/>
        <v>0</v>
      </c>
      <c r="U4163" s="12">
        <f t="shared" si="10942"/>
        <v>0</v>
      </c>
      <c r="V4163" s="12">
        <f t="shared" si="10942"/>
        <v>0</v>
      </c>
      <c r="W4163" s="12">
        <f t="shared" si="10942"/>
        <v>0</v>
      </c>
      <c r="X4163" s="12">
        <f t="shared" ref="X4163" si="10943">SUM(X4164:X4165)</f>
        <v>2000</v>
      </c>
      <c r="Y4163" s="12">
        <f t="shared" si="10942"/>
        <v>0</v>
      </c>
      <c r="Z4163" s="12">
        <f t="shared" si="10942"/>
        <v>0</v>
      </c>
      <c r="AA4163" s="12">
        <f t="shared" si="10942"/>
        <v>0</v>
      </c>
      <c r="AB4163" s="12">
        <f t="shared" si="10942"/>
        <v>0</v>
      </c>
      <c r="AC4163" s="12">
        <f t="shared" si="10942"/>
        <v>0</v>
      </c>
      <c r="AD4163" s="12">
        <f t="shared" si="10942"/>
        <v>0</v>
      </c>
      <c r="AE4163" s="12">
        <f t="shared" si="10942"/>
        <v>0</v>
      </c>
      <c r="AF4163" s="12">
        <f t="shared" si="10942"/>
        <v>0</v>
      </c>
      <c r="AG4163" s="12">
        <f t="shared" si="10942"/>
        <v>2000</v>
      </c>
      <c r="AH4163" s="12">
        <v>2000</v>
      </c>
      <c r="AI4163" s="12">
        <v>0</v>
      </c>
      <c r="AJ4163" s="12">
        <f t="shared" ref="AJ4163:AY4163" si="10944">SUM(AJ4164:AJ4165)</f>
        <v>0</v>
      </c>
      <c r="AK4163" s="12">
        <f t="shared" si="10944"/>
        <v>0</v>
      </c>
      <c r="AL4163" s="12">
        <f t="shared" si="10944"/>
        <v>0</v>
      </c>
      <c r="AM4163" s="12">
        <f t="shared" si="10944"/>
        <v>0</v>
      </c>
      <c r="AN4163" s="12">
        <f t="shared" si="10944"/>
        <v>0</v>
      </c>
      <c r="AO4163" s="12">
        <f t="shared" si="10944"/>
        <v>0</v>
      </c>
      <c r="AP4163" s="12">
        <f t="shared" ref="AP4163" si="10945">SUM(AP4164:AP4165)</f>
        <v>0</v>
      </c>
      <c r="AQ4163" s="12">
        <f t="shared" si="10944"/>
        <v>0</v>
      </c>
      <c r="AR4163" s="12">
        <f t="shared" si="10944"/>
        <v>0</v>
      </c>
      <c r="AS4163" s="12">
        <f t="shared" si="10944"/>
        <v>0</v>
      </c>
      <c r="AT4163" s="12">
        <f t="shared" si="10944"/>
        <v>0</v>
      </c>
      <c r="AU4163" s="12">
        <f t="shared" si="10944"/>
        <v>0</v>
      </c>
      <c r="AV4163" s="12">
        <f t="shared" si="10944"/>
        <v>0</v>
      </c>
      <c r="AW4163" s="12">
        <f t="shared" si="10944"/>
        <v>0</v>
      </c>
      <c r="AX4163" s="12">
        <f t="shared" si="10944"/>
        <v>0</v>
      </c>
      <c r="AY4163" s="12">
        <f t="shared" si="10944"/>
        <v>0</v>
      </c>
      <c r="AZ4163" s="12">
        <v>0</v>
      </c>
      <c r="BA4163" s="12">
        <v>0</v>
      </c>
      <c r="BB4163" s="12">
        <f t="shared" ref="BB4163:BQ4163" si="10946">SUM(BB4164:BB4165)</f>
        <v>0</v>
      </c>
      <c r="BC4163" s="12">
        <f t="shared" si="10946"/>
        <v>0</v>
      </c>
      <c r="BD4163" s="12">
        <f t="shared" si="10946"/>
        <v>0</v>
      </c>
      <c r="BE4163" s="12">
        <f t="shared" si="10946"/>
        <v>0</v>
      </c>
      <c r="BF4163" s="12">
        <f t="shared" si="10946"/>
        <v>0</v>
      </c>
      <c r="BG4163" s="12">
        <f t="shared" si="10946"/>
        <v>0</v>
      </c>
      <c r="BH4163" s="12">
        <f t="shared" ref="BH4163" si="10947">SUM(BH4164:BH4165)</f>
        <v>0</v>
      </c>
      <c r="BI4163" s="12">
        <f t="shared" si="10946"/>
        <v>0</v>
      </c>
      <c r="BJ4163" s="12">
        <f t="shared" si="10946"/>
        <v>0</v>
      </c>
      <c r="BK4163" s="12">
        <f t="shared" si="10946"/>
        <v>0</v>
      </c>
      <c r="BL4163" s="12">
        <f t="shared" si="10946"/>
        <v>0</v>
      </c>
      <c r="BM4163" s="12">
        <f t="shared" si="10946"/>
        <v>0</v>
      </c>
      <c r="BN4163" s="12">
        <f t="shared" si="10946"/>
        <v>0</v>
      </c>
      <c r="BO4163" s="12">
        <f t="shared" si="10946"/>
        <v>0</v>
      </c>
      <c r="BP4163" s="12">
        <f t="shared" si="10946"/>
        <v>0</v>
      </c>
      <c r="BQ4163" s="12">
        <f t="shared" si="10946"/>
        <v>0</v>
      </c>
      <c r="BR4163" s="12">
        <v>0</v>
      </c>
      <c r="BS4163" s="12">
        <v>0</v>
      </c>
      <c r="BT4163" s="12">
        <f t="shared" ref="BT4163:BZ4163" si="10948">SUM(BT4164:BT4165)</f>
        <v>24000</v>
      </c>
      <c r="BU4163" s="12">
        <f t="shared" si="10948"/>
        <v>22000</v>
      </c>
      <c r="BV4163" s="12">
        <f t="shared" si="10948"/>
        <v>11001</v>
      </c>
      <c r="BW4163" s="12">
        <f t="shared" si="10948"/>
        <v>0</v>
      </c>
      <c r="BX4163" s="12">
        <f t="shared" si="10948"/>
        <v>0</v>
      </c>
      <c r="BY4163" s="12">
        <f t="shared" si="10948"/>
        <v>0</v>
      </c>
      <c r="BZ4163" s="12">
        <f t="shared" si="10948"/>
        <v>0</v>
      </c>
      <c r="CA4163" s="12">
        <f t="shared" si="10881"/>
        <v>11001</v>
      </c>
      <c r="CB4163" s="124">
        <f t="shared" si="10892"/>
        <v>50.004545454545458</v>
      </c>
    </row>
    <row r="4164" spans="1:80" x14ac:dyDescent="0.25">
      <c r="A4164" s="4" t="s">
        <v>928</v>
      </c>
      <c r="B4164" s="4" t="s">
        <v>88</v>
      </c>
      <c r="C4164" s="4" t="s">
        <v>1685</v>
      </c>
      <c r="D4164" s="79" t="s">
        <v>1686</v>
      </c>
      <c r="E4164" s="89">
        <v>8213</v>
      </c>
      <c r="F4164" s="79"/>
      <c r="G4164" s="75" t="s">
        <v>1906</v>
      </c>
      <c r="H4164" s="13" t="s">
        <v>81</v>
      </c>
      <c r="I4164" s="14">
        <v>30500</v>
      </c>
      <c r="J4164" s="14">
        <f t="shared" si="10880"/>
        <v>2000</v>
      </c>
      <c r="K4164" s="14">
        <v>0</v>
      </c>
      <c r="L4164" s="14">
        <f t="shared" si="10883"/>
        <v>2000</v>
      </c>
      <c r="M4164" s="14">
        <v>2000</v>
      </c>
      <c r="N4164" s="14">
        <v>0</v>
      </c>
      <c r="O4164" s="14">
        <v>0</v>
      </c>
      <c r="P4164" s="14">
        <v>0</v>
      </c>
      <c r="Q4164" s="14">
        <v>0</v>
      </c>
      <c r="R4164" s="14">
        <v>2000</v>
      </c>
      <c r="S4164" s="14"/>
      <c r="T4164" s="14"/>
      <c r="U4164" s="14"/>
      <c r="V4164" s="14"/>
      <c r="W4164" s="14"/>
      <c r="X4164" s="14">
        <f t="shared" si="10845"/>
        <v>2000</v>
      </c>
      <c r="Y4164" s="14"/>
      <c r="Z4164" s="14"/>
      <c r="AA4164" s="14"/>
      <c r="AB4164" s="14"/>
      <c r="AC4164" s="14"/>
      <c r="AD4164" s="14"/>
      <c r="AE4164" s="14"/>
      <c r="AF4164" s="14"/>
      <c r="AG4164" s="14">
        <v>2000</v>
      </c>
      <c r="AH4164" s="14">
        <v>2000</v>
      </c>
      <c r="AI4164" s="14">
        <v>0</v>
      </c>
      <c r="AJ4164" s="14">
        <v>0</v>
      </c>
      <c r="AK4164" s="14"/>
      <c r="AL4164" s="14"/>
      <c r="AM4164" s="14"/>
      <c r="AN4164" s="14"/>
      <c r="AO4164" s="14"/>
      <c r="AP4164" s="14">
        <f t="shared" si="10846"/>
        <v>0</v>
      </c>
      <c r="AQ4164" s="14"/>
      <c r="AR4164" s="14"/>
      <c r="AS4164" s="14"/>
      <c r="AT4164" s="14"/>
      <c r="AU4164" s="14"/>
      <c r="AV4164" s="14"/>
      <c r="AW4164" s="14"/>
      <c r="AX4164" s="14"/>
      <c r="AY4164" s="14"/>
      <c r="AZ4164" s="14">
        <v>0</v>
      </c>
      <c r="BA4164" s="14">
        <v>0</v>
      </c>
      <c r="BB4164" s="14">
        <v>0</v>
      </c>
      <c r="BC4164" s="14"/>
      <c r="BD4164" s="14"/>
      <c r="BE4164" s="14"/>
      <c r="BF4164" s="14"/>
      <c r="BG4164" s="14"/>
      <c r="BH4164" s="14">
        <f t="shared" si="10847"/>
        <v>0</v>
      </c>
      <c r="BI4164" s="14"/>
      <c r="BJ4164" s="14"/>
      <c r="BK4164" s="14"/>
      <c r="BL4164" s="14"/>
      <c r="BM4164" s="14"/>
      <c r="BN4164" s="14"/>
      <c r="BO4164" s="14"/>
      <c r="BP4164" s="14"/>
      <c r="BQ4164" s="14"/>
      <c r="BR4164" s="14">
        <v>0</v>
      </c>
      <c r="BS4164" s="14">
        <v>0</v>
      </c>
      <c r="BT4164" s="14">
        <v>9000</v>
      </c>
      <c r="BU4164" s="14">
        <v>7000</v>
      </c>
      <c r="BV4164" s="14">
        <v>3501</v>
      </c>
      <c r="BW4164" s="14">
        <f t="shared" si="10816"/>
        <v>0</v>
      </c>
      <c r="BX4164" s="14"/>
      <c r="BY4164" s="14"/>
      <c r="BZ4164" s="14"/>
      <c r="CA4164" s="14">
        <f t="shared" si="10881"/>
        <v>3501</v>
      </c>
      <c r="CB4164" s="122">
        <f t="shared" si="10892"/>
        <v>50.014285714285712</v>
      </c>
    </row>
    <row r="4165" spans="1:80" x14ac:dyDescent="0.25">
      <c r="A4165" s="4" t="s">
        <v>928</v>
      </c>
      <c r="B4165" s="4" t="s">
        <v>88</v>
      </c>
      <c r="C4165" s="4" t="s">
        <v>1685</v>
      </c>
      <c r="D4165" s="79" t="s">
        <v>1686</v>
      </c>
      <c r="E4165" s="89">
        <v>8216</v>
      </c>
      <c r="F4165" s="79"/>
      <c r="G4165" s="75" t="s">
        <v>1906</v>
      </c>
      <c r="H4165" s="13" t="s">
        <v>319</v>
      </c>
      <c r="I4165" s="14">
        <v>10000</v>
      </c>
      <c r="J4165" s="14">
        <f t="shared" si="10880"/>
        <v>0</v>
      </c>
      <c r="K4165" s="14">
        <v>0</v>
      </c>
      <c r="L4165" s="14">
        <f t="shared" si="10883"/>
        <v>0</v>
      </c>
      <c r="M4165" s="14">
        <v>0</v>
      </c>
      <c r="N4165" s="14">
        <v>0</v>
      </c>
      <c r="O4165" s="14">
        <v>0</v>
      </c>
      <c r="P4165" s="14">
        <v>0</v>
      </c>
      <c r="Q4165" s="14">
        <v>0</v>
      </c>
      <c r="R4165" s="14">
        <v>0</v>
      </c>
      <c r="S4165" s="14"/>
      <c r="T4165" s="14"/>
      <c r="U4165" s="14"/>
      <c r="V4165" s="14"/>
      <c r="W4165" s="14"/>
      <c r="X4165" s="14">
        <f t="shared" si="10845"/>
        <v>0</v>
      </c>
      <c r="Y4165" s="14"/>
      <c r="Z4165" s="14"/>
      <c r="AA4165" s="14"/>
      <c r="AB4165" s="14"/>
      <c r="AC4165" s="14"/>
      <c r="AD4165" s="14"/>
      <c r="AE4165" s="14"/>
      <c r="AF4165" s="14"/>
      <c r="AG4165" s="14"/>
      <c r="AH4165" s="14">
        <v>0</v>
      </c>
      <c r="AI4165" s="14">
        <v>0</v>
      </c>
      <c r="AJ4165" s="14">
        <v>0</v>
      </c>
      <c r="AK4165" s="14"/>
      <c r="AL4165" s="14"/>
      <c r="AM4165" s="14"/>
      <c r="AN4165" s="14"/>
      <c r="AO4165" s="14"/>
      <c r="AP4165" s="14">
        <f t="shared" si="10846"/>
        <v>0</v>
      </c>
      <c r="AQ4165" s="14"/>
      <c r="AR4165" s="14"/>
      <c r="AS4165" s="14"/>
      <c r="AT4165" s="14"/>
      <c r="AU4165" s="14"/>
      <c r="AV4165" s="14"/>
      <c r="AW4165" s="14"/>
      <c r="AX4165" s="14"/>
      <c r="AY4165" s="14"/>
      <c r="AZ4165" s="14">
        <v>0</v>
      </c>
      <c r="BA4165" s="14">
        <v>0</v>
      </c>
      <c r="BB4165" s="14">
        <v>0</v>
      </c>
      <c r="BC4165" s="14"/>
      <c r="BD4165" s="14"/>
      <c r="BE4165" s="14"/>
      <c r="BF4165" s="14"/>
      <c r="BG4165" s="14"/>
      <c r="BH4165" s="14">
        <f t="shared" si="10847"/>
        <v>0</v>
      </c>
      <c r="BI4165" s="14"/>
      <c r="BJ4165" s="14"/>
      <c r="BK4165" s="14"/>
      <c r="BL4165" s="14"/>
      <c r="BM4165" s="14"/>
      <c r="BN4165" s="14"/>
      <c r="BO4165" s="14"/>
      <c r="BP4165" s="14"/>
      <c r="BQ4165" s="14"/>
      <c r="BR4165" s="14">
        <v>0</v>
      </c>
      <c r="BS4165" s="14">
        <v>0</v>
      </c>
      <c r="BT4165" s="14">
        <v>15000</v>
      </c>
      <c r="BU4165" s="14">
        <v>15000</v>
      </c>
      <c r="BV4165" s="14">
        <v>7500</v>
      </c>
      <c r="BW4165" s="14">
        <f t="shared" si="10816"/>
        <v>0</v>
      </c>
      <c r="BX4165" s="14"/>
      <c r="BY4165" s="14"/>
      <c r="BZ4165" s="14"/>
      <c r="CA4165" s="14">
        <f t="shared" si="10881"/>
        <v>7500</v>
      </c>
      <c r="CB4165" s="122">
        <f t="shared" si="10892"/>
        <v>50</v>
      </c>
    </row>
    <row r="4166" spans="1:80" x14ac:dyDescent="0.25">
      <c r="A4166" s="13" t="s">
        <v>1</v>
      </c>
      <c r="B4166" s="13" t="s">
        <v>1</v>
      </c>
      <c r="C4166" s="13" t="s">
        <v>1</v>
      </c>
      <c r="D4166" s="74" t="s">
        <v>1</v>
      </c>
      <c r="E4166" s="74" t="s">
        <v>1</v>
      </c>
      <c r="F4166" s="74" t="s">
        <v>1</v>
      </c>
      <c r="G4166" s="13" t="s">
        <v>1</v>
      </c>
      <c r="H4166" s="10" t="s">
        <v>1695</v>
      </c>
      <c r="I4166" s="11">
        <f>SUM(I4136,I4159,I4162)</f>
        <v>1942458</v>
      </c>
      <c r="J4166" s="11">
        <f t="shared" si="10880"/>
        <v>2063583</v>
      </c>
      <c r="K4166" s="11">
        <f t="shared" ref="K4166" si="10949">SUM(K4136,K4159,K4162)</f>
        <v>2061583</v>
      </c>
      <c r="L4166" s="11">
        <f t="shared" si="10883"/>
        <v>2000</v>
      </c>
      <c r="M4166" s="11">
        <f t="shared" ref="M4166:Q4166" si="10950">SUM(M4136,M4159,M4162)</f>
        <v>2000</v>
      </c>
      <c r="N4166" s="11">
        <f t="shared" si="10950"/>
        <v>0</v>
      </c>
      <c r="O4166" s="11">
        <f t="shared" si="10950"/>
        <v>0</v>
      </c>
      <c r="P4166" s="11">
        <f t="shared" si="10950"/>
        <v>0</v>
      </c>
      <c r="Q4166" s="11">
        <f t="shared" si="10950"/>
        <v>0</v>
      </c>
      <c r="R4166" s="11">
        <f t="shared" ref="R4166:AG4166" si="10951">SUM(R4136,R4159,R4162)</f>
        <v>2000</v>
      </c>
      <c r="S4166" s="11">
        <f t="shared" si="10951"/>
        <v>0</v>
      </c>
      <c r="T4166" s="11">
        <f t="shared" si="10951"/>
        <v>0</v>
      </c>
      <c r="U4166" s="11">
        <f t="shared" si="10951"/>
        <v>0</v>
      </c>
      <c r="V4166" s="11">
        <f t="shared" si="10951"/>
        <v>0</v>
      </c>
      <c r="W4166" s="11">
        <f t="shared" si="10951"/>
        <v>0</v>
      </c>
      <c r="X4166" s="11">
        <f t="shared" si="10951"/>
        <v>2000</v>
      </c>
      <c r="Y4166" s="11">
        <f t="shared" si="10951"/>
        <v>0</v>
      </c>
      <c r="Z4166" s="11">
        <f t="shared" si="10951"/>
        <v>0</v>
      </c>
      <c r="AA4166" s="11">
        <f t="shared" si="10951"/>
        <v>0</v>
      </c>
      <c r="AB4166" s="11">
        <f t="shared" si="10951"/>
        <v>0</v>
      </c>
      <c r="AC4166" s="11">
        <f t="shared" si="10951"/>
        <v>0</v>
      </c>
      <c r="AD4166" s="11">
        <f t="shared" si="10951"/>
        <v>0</v>
      </c>
      <c r="AE4166" s="11">
        <f t="shared" si="10951"/>
        <v>0</v>
      </c>
      <c r="AF4166" s="11">
        <f t="shared" si="10951"/>
        <v>0</v>
      </c>
      <c r="AG4166" s="11">
        <f t="shared" si="10951"/>
        <v>2000</v>
      </c>
      <c r="AH4166" s="11">
        <v>2000</v>
      </c>
      <c r="AI4166" s="11">
        <v>0</v>
      </c>
      <c r="AJ4166" s="11">
        <f t="shared" ref="AJ4166:AY4166" si="10952">SUM(AJ4136,AJ4159,AJ4162)</f>
        <v>0</v>
      </c>
      <c r="AK4166" s="11">
        <f t="shared" si="10952"/>
        <v>0</v>
      </c>
      <c r="AL4166" s="11">
        <f t="shared" si="10952"/>
        <v>0</v>
      </c>
      <c r="AM4166" s="11">
        <f t="shared" si="10952"/>
        <v>0</v>
      </c>
      <c r="AN4166" s="11">
        <f t="shared" si="10952"/>
        <v>0</v>
      </c>
      <c r="AO4166" s="11">
        <f t="shared" si="10952"/>
        <v>0</v>
      </c>
      <c r="AP4166" s="11">
        <f t="shared" si="10952"/>
        <v>0</v>
      </c>
      <c r="AQ4166" s="11">
        <f t="shared" si="10952"/>
        <v>0</v>
      </c>
      <c r="AR4166" s="11">
        <f t="shared" si="10952"/>
        <v>0</v>
      </c>
      <c r="AS4166" s="11">
        <f t="shared" si="10952"/>
        <v>0</v>
      </c>
      <c r="AT4166" s="11">
        <f t="shared" si="10952"/>
        <v>0</v>
      </c>
      <c r="AU4166" s="11">
        <f t="shared" si="10952"/>
        <v>0</v>
      </c>
      <c r="AV4166" s="11">
        <f t="shared" si="10952"/>
        <v>0</v>
      </c>
      <c r="AW4166" s="11">
        <f t="shared" si="10952"/>
        <v>0</v>
      </c>
      <c r="AX4166" s="11">
        <f t="shared" si="10952"/>
        <v>0</v>
      </c>
      <c r="AY4166" s="11">
        <f t="shared" si="10952"/>
        <v>0</v>
      </c>
      <c r="AZ4166" s="11">
        <v>0</v>
      </c>
      <c r="BA4166" s="11">
        <v>0</v>
      </c>
      <c r="BB4166" s="11">
        <f t="shared" ref="BB4166:BQ4166" si="10953">SUM(BB4136,BB4159,BB4162)</f>
        <v>0</v>
      </c>
      <c r="BC4166" s="11">
        <f t="shared" si="10953"/>
        <v>0</v>
      </c>
      <c r="BD4166" s="11">
        <f t="shared" si="10953"/>
        <v>0</v>
      </c>
      <c r="BE4166" s="11">
        <f t="shared" si="10953"/>
        <v>0</v>
      </c>
      <c r="BF4166" s="11">
        <f t="shared" si="10953"/>
        <v>0</v>
      </c>
      <c r="BG4166" s="11">
        <f t="shared" si="10953"/>
        <v>0</v>
      </c>
      <c r="BH4166" s="11">
        <f t="shared" si="10953"/>
        <v>0</v>
      </c>
      <c r="BI4166" s="11">
        <f t="shared" si="10953"/>
        <v>0</v>
      </c>
      <c r="BJ4166" s="11">
        <f t="shared" si="10953"/>
        <v>0</v>
      </c>
      <c r="BK4166" s="11">
        <f t="shared" si="10953"/>
        <v>0</v>
      </c>
      <c r="BL4166" s="11">
        <f t="shared" si="10953"/>
        <v>0</v>
      </c>
      <c r="BM4166" s="11">
        <f t="shared" si="10953"/>
        <v>0</v>
      </c>
      <c r="BN4166" s="11">
        <f t="shared" si="10953"/>
        <v>0</v>
      </c>
      <c r="BO4166" s="11">
        <f t="shared" si="10953"/>
        <v>0</v>
      </c>
      <c r="BP4166" s="11">
        <f t="shared" si="10953"/>
        <v>0</v>
      </c>
      <c r="BQ4166" s="11">
        <f t="shared" si="10953"/>
        <v>0</v>
      </c>
      <c r="BR4166" s="11">
        <v>0</v>
      </c>
      <c r="BS4166" s="11">
        <v>0</v>
      </c>
      <c r="BT4166" s="11">
        <f t="shared" ref="BT4166:BZ4166" si="10954">SUM(BT4136,BT4159,BT4162)</f>
        <v>2185733</v>
      </c>
      <c r="BU4166" s="11">
        <f t="shared" si="10954"/>
        <v>2184046</v>
      </c>
      <c r="BV4166" s="11">
        <f t="shared" si="10954"/>
        <v>1131180</v>
      </c>
      <c r="BW4166" s="11">
        <f t="shared" si="10954"/>
        <v>523659</v>
      </c>
      <c r="BX4166" s="11">
        <f t="shared" si="10954"/>
        <v>174553</v>
      </c>
      <c r="BY4166" s="11">
        <f t="shared" si="10954"/>
        <v>174553</v>
      </c>
      <c r="BZ4166" s="11">
        <f t="shared" si="10954"/>
        <v>174553</v>
      </c>
      <c r="CA4166" s="11">
        <f t="shared" si="10881"/>
        <v>1654839</v>
      </c>
      <c r="CB4166" s="123">
        <f t="shared" si="10892"/>
        <v>75.769420607441418</v>
      </c>
    </row>
    <row r="4167" spans="1:80" ht="15.75" thickBot="1" x14ac:dyDescent="0.3">
      <c r="A4167" s="13" t="s">
        <v>1</v>
      </c>
      <c r="B4167" s="13" t="s">
        <v>1</v>
      </c>
      <c r="C4167" s="13" t="s">
        <v>1</v>
      </c>
      <c r="D4167" s="74" t="s">
        <v>1</v>
      </c>
      <c r="E4167" s="74" t="s">
        <v>1</v>
      </c>
      <c r="F4167" s="74" t="s">
        <v>1</v>
      </c>
      <c r="G4167" s="13" t="s">
        <v>1</v>
      </c>
      <c r="H4167" s="2" t="s">
        <v>83</v>
      </c>
      <c r="I4167" s="12">
        <v>50</v>
      </c>
      <c r="J4167" s="12">
        <f t="shared" si="10880"/>
        <v>50</v>
      </c>
      <c r="K4167" s="12">
        <v>50</v>
      </c>
      <c r="L4167" s="13"/>
      <c r="M4167" s="13" t="s">
        <v>1</v>
      </c>
      <c r="N4167" s="13" t="s">
        <v>1</v>
      </c>
      <c r="O4167" s="13" t="s">
        <v>1</v>
      </c>
      <c r="P4167" s="27"/>
      <c r="Q4167" s="13" t="s">
        <v>1</v>
      </c>
      <c r="R4167" s="13" t="s">
        <v>1</v>
      </c>
      <c r="S4167" s="13"/>
      <c r="T4167" s="13"/>
      <c r="U4167" s="13"/>
      <c r="V4167" s="13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>
        <v>0</v>
      </c>
      <c r="AI4167" s="13">
        <v>0</v>
      </c>
      <c r="AJ4167" s="13" t="s">
        <v>1</v>
      </c>
      <c r="AK4167" s="13"/>
      <c r="AL4167" s="13"/>
      <c r="AM4167" s="13"/>
      <c r="AN4167" s="13"/>
      <c r="AO4167" s="13"/>
      <c r="AP4167" s="13"/>
      <c r="AQ4167" s="13"/>
      <c r="AR4167" s="13"/>
      <c r="AS4167" s="13"/>
      <c r="AT4167" s="13"/>
      <c r="AU4167" s="13"/>
      <c r="AV4167" s="13"/>
      <c r="AW4167" s="13"/>
      <c r="AX4167" s="13"/>
      <c r="AY4167" s="13"/>
      <c r="AZ4167" s="13">
        <v>0</v>
      </c>
      <c r="BA4167" s="13">
        <v>0</v>
      </c>
      <c r="BB4167" s="13" t="s">
        <v>1</v>
      </c>
      <c r="BC4167" s="13"/>
      <c r="BD4167" s="13"/>
      <c r="BE4167" s="13"/>
      <c r="BF4167" s="13"/>
      <c r="BG4167" s="13"/>
      <c r="BH4167" s="13"/>
      <c r="BI4167" s="13"/>
      <c r="BJ4167" s="13"/>
      <c r="BK4167" s="13"/>
      <c r="BL4167" s="13"/>
      <c r="BM4167" s="13"/>
      <c r="BN4167" s="13"/>
      <c r="BO4167" s="13"/>
      <c r="BP4167" s="13"/>
      <c r="BQ4167" s="13"/>
      <c r="BR4167" s="13">
        <v>0</v>
      </c>
      <c r="BS4167" s="13">
        <v>0</v>
      </c>
      <c r="BT4167" s="12">
        <v>50</v>
      </c>
      <c r="BU4167" s="12">
        <v>50</v>
      </c>
      <c r="BV4167" s="12"/>
      <c r="BW4167" s="12">
        <f t="shared" si="10816"/>
        <v>0</v>
      </c>
      <c r="BX4167" s="12"/>
      <c r="BY4167" s="12"/>
      <c r="BZ4167" s="12"/>
      <c r="CA4167" s="12">
        <f t="shared" si="10881"/>
        <v>0</v>
      </c>
      <c r="CB4167" s="124"/>
    </row>
    <row r="4168" spans="1:80" ht="69.75" customHeight="1" thickBot="1" x14ac:dyDescent="0.3">
      <c r="A4168" s="133" t="s">
        <v>1</v>
      </c>
      <c r="B4168" s="133" t="s">
        <v>1</v>
      </c>
      <c r="C4168" s="133" t="s">
        <v>1</v>
      </c>
      <c r="D4168" s="135" t="s">
        <v>1</v>
      </c>
      <c r="E4168" s="135" t="s">
        <v>1</v>
      </c>
      <c r="F4168" s="135" t="s">
        <v>1</v>
      </c>
      <c r="G4168" s="137" t="s">
        <v>1</v>
      </c>
      <c r="H4168" s="5" t="s">
        <v>84</v>
      </c>
      <c r="I4168" s="5" t="s">
        <v>11</v>
      </c>
      <c r="J4168" s="5" t="s">
        <v>1809</v>
      </c>
      <c r="K4168" s="5" t="s">
        <v>12</v>
      </c>
      <c r="L4168" s="5" t="s">
        <v>13</v>
      </c>
      <c r="M4168" s="5" t="s">
        <v>14</v>
      </c>
      <c r="N4168" s="5" t="s">
        <v>15</v>
      </c>
      <c r="O4168" s="5" t="s">
        <v>16</v>
      </c>
      <c r="P4168" s="5" t="s">
        <v>17</v>
      </c>
      <c r="Q4168" s="5" t="s">
        <v>18</v>
      </c>
      <c r="R4168" s="71" t="s">
        <v>14</v>
      </c>
      <c r="S4168" s="71" t="s">
        <v>1843</v>
      </c>
      <c r="T4168" s="71" t="s">
        <v>1797</v>
      </c>
      <c r="U4168" s="71" t="s">
        <v>1832</v>
      </c>
      <c r="V4168" s="71" t="s">
        <v>1833</v>
      </c>
      <c r="W4168" s="71" t="s">
        <v>1834</v>
      </c>
      <c r="X4168" s="71" t="s">
        <v>1847</v>
      </c>
      <c r="Y4168" s="71" t="s">
        <v>1844</v>
      </c>
      <c r="Z4168" s="71" t="s">
        <v>1835</v>
      </c>
      <c r="AA4168" s="71" t="s">
        <v>1836</v>
      </c>
      <c r="AB4168" s="71" t="s">
        <v>1837</v>
      </c>
      <c r="AC4168" s="71" t="s">
        <v>1838</v>
      </c>
      <c r="AD4168" s="71" t="s">
        <v>1839</v>
      </c>
      <c r="AE4168" s="71" t="s">
        <v>1840</v>
      </c>
      <c r="AF4168" s="71" t="s">
        <v>1845</v>
      </c>
      <c r="AG4168" s="71" t="s">
        <v>1846</v>
      </c>
      <c r="AH4168" s="71" t="s">
        <v>1841</v>
      </c>
      <c r="AI4168" s="71" t="s">
        <v>1842</v>
      </c>
      <c r="AJ4168" s="72" t="s">
        <v>15</v>
      </c>
      <c r="AK4168" s="72" t="s">
        <v>1843</v>
      </c>
      <c r="AL4168" s="72" t="s">
        <v>1797</v>
      </c>
      <c r="AM4168" s="72" t="s">
        <v>1832</v>
      </c>
      <c r="AN4168" s="72" t="s">
        <v>1833</v>
      </c>
      <c r="AO4168" s="72" t="s">
        <v>1834</v>
      </c>
      <c r="AP4168" s="72" t="s">
        <v>1848</v>
      </c>
      <c r="AQ4168" s="72" t="s">
        <v>1844</v>
      </c>
      <c r="AR4168" s="72" t="s">
        <v>1835</v>
      </c>
      <c r="AS4168" s="72" t="s">
        <v>1836</v>
      </c>
      <c r="AT4168" s="72" t="s">
        <v>1837</v>
      </c>
      <c r="AU4168" s="72" t="s">
        <v>1838</v>
      </c>
      <c r="AV4168" s="72" t="s">
        <v>1839</v>
      </c>
      <c r="AW4168" s="72" t="s">
        <v>1840</v>
      </c>
      <c r="AX4168" s="72" t="s">
        <v>1845</v>
      </c>
      <c r="AY4168" s="72" t="s">
        <v>1846</v>
      </c>
      <c r="AZ4168" s="72" t="s">
        <v>1841</v>
      </c>
      <c r="BA4168" s="72" t="s">
        <v>1842</v>
      </c>
      <c r="BB4168" s="73" t="s">
        <v>16</v>
      </c>
      <c r="BC4168" s="73" t="s">
        <v>1843</v>
      </c>
      <c r="BD4168" s="73" t="s">
        <v>1797</v>
      </c>
      <c r="BE4168" s="73" t="s">
        <v>1832</v>
      </c>
      <c r="BF4168" s="73" t="s">
        <v>1833</v>
      </c>
      <c r="BG4168" s="73" t="s">
        <v>1834</v>
      </c>
      <c r="BH4168" s="73" t="s">
        <v>1849</v>
      </c>
      <c r="BI4168" s="73" t="s">
        <v>1844</v>
      </c>
      <c r="BJ4168" s="73" t="s">
        <v>1835</v>
      </c>
      <c r="BK4168" s="73" t="s">
        <v>1836</v>
      </c>
      <c r="BL4168" s="73" t="s">
        <v>1837</v>
      </c>
      <c r="BM4168" s="73" t="s">
        <v>1838</v>
      </c>
      <c r="BN4168" s="73" t="s">
        <v>1839</v>
      </c>
      <c r="BO4168" s="73" t="s">
        <v>1840</v>
      </c>
      <c r="BP4168" s="73" t="s">
        <v>1845</v>
      </c>
      <c r="BQ4168" s="73" t="s">
        <v>1846</v>
      </c>
      <c r="BR4168" s="73" t="s">
        <v>1841</v>
      </c>
      <c r="BS4168" s="73" t="s">
        <v>1842</v>
      </c>
      <c r="BT4168" s="5" t="s">
        <v>1911</v>
      </c>
      <c r="BU4168" s="5" t="s">
        <v>1942</v>
      </c>
      <c r="BV4168" s="5" t="s">
        <v>1943</v>
      </c>
      <c r="BW4168" s="5" t="s">
        <v>1944</v>
      </c>
      <c r="BX4168" s="5" t="s">
        <v>1945</v>
      </c>
      <c r="BY4168" s="5" t="s">
        <v>1946</v>
      </c>
      <c r="BZ4168" s="5" t="s">
        <v>1947</v>
      </c>
      <c r="CA4168" s="5" t="s">
        <v>1948</v>
      </c>
      <c r="CB4168" s="120" t="s">
        <v>1916</v>
      </c>
    </row>
    <row r="4169" spans="1:80" x14ac:dyDescent="0.25">
      <c r="A4169" s="134"/>
      <c r="B4169" s="134"/>
      <c r="C4169" s="134"/>
      <c r="D4169" s="136"/>
      <c r="E4169" s="136"/>
      <c r="F4169" s="136"/>
      <c r="G4169" s="138"/>
      <c r="H4169" s="15" t="s">
        <v>1</v>
      </c>
      <c r="I4169" s="9" t="s">
        <v>19</v>
      </c>
      <c r="J4169" s="9">
        <v>1</v>
      </c>
      <c r="K4169" s="9" t="s">
        <v>20</v>
      </c>
      <c r="L4169" s="9" t="s">
        <v>21</v>
      </c>
      <c r="M4169" s="9" t="s">
        <v>22</v>
      </c>
      <c r="N4169" s="9" t="s">
        <v>23</v>
      </c>
      <c r="O4169" s="9" t="s">
        <v>24</v>
      </c>
      <c r="P4169" s="9" t="s">
        <v>25</v>
      </c>
      <c r="Q4169" s="9" t="s">
        <v>26</v>
      </c>
      <c r="R4169" s="9">
        <v>1</v>
      </c>
      <c r="S4169" s="9">
        <v>2</v>
      </c>
      <c r="T4169" s="9">
        <v>3</v>
      </c>
      <c r="U4169" s="9">
        <v>4</v>
      </c>
      <c r="V4169" s="9">
        <v>5</v>
      </c>
      <c r="W4169" s="9">
        <v>6</v>
      </c>
      <c r="X4169" s="9">
        <v>7</v>
      </c>
      <c r="Y4169" s="9">
        <v>8</v>
      </c>
      <c r="Z4169" s="9">
        <v>9</v>
      </c>
      <c r="AA4169" s="9">
        <v>10</v>
      </c>
      <c r="AB4169" s="9">
        <v>11</v>
      </c>
      <c r="AC4169" s="9">
        <v>12</v>
      </c>
      <c r="AD4169" s="9">
        <v>13</v>
      </c>
      <c r="AE4169" s="9">
        <v>14</v>
      </c>
      <c r="AF4169" s="9">
        <v>15</v>
      </c>
      <c r="AG4169" s="9">
        <v>16</v>
      </c>
      <c r="AH4169" s="9">
        <v>20</v>
      </c>
      <c r="AI4169" s="9">
        <v>21</v>
      </c>
      <c r="AJ4169" s="9">
        <v>1</v>
      </c>
      <c r="AK4169" s="9">
        <v>2</v>
      </c>
      <c r="AL4169" s="9">
        <v>3</v>
      </c>
      <c r="AM4169" s="9">
        <v>4</v>
      </c>
      <c r="AN4169" s="9">
        <v>5</v>
      </c>
      <c r="AO4169" s="9">
        <v>6</v>
      </c>
      <c r="AP4169" s="9">
        <v>7</v>
      </c>
      <c r="AQ4169" s="9">
        <v>8</v>
      </c>
      <c r="AR4169" s="9">
        <v>9</v>
      </c>
      <c r="AS4169" s="9">
        <v>10</v>
      </c>
      <c r="AT4169" s="9">
        <v>11</v>
      </c>
      <c r="AU4169" s="9">
        <v>12</v>
      </c>
      <c r="AV4169" s="9">
        <v>13</v>
      </c>
      <c r="AW4169" s="9">
        <v>14</v>
      </c>
      <c r="AX4169" s="9">
        <v>15</v>
      </c>
      <c r="AY4169" s="9">
        <v>16</v>
      </c>
      <c r="AZ4169" s="9">
        <v>20</v>
      </c>
      <c r="BA4169" s="9">
        <v>21</v>
      </c>
      <c r="BB4169" s="9">
        <v>1</v>
      </c>
      <c r="BC4169" s="9">
        <v>2</v>
      </c>
      <c r="BD4169" s="9">
        <v>3</v>
      </c>
      <c r="BE4169" s="9">
        <v>4</v>
      </c>
      <c r="BF4169" s="9">
        <v>5</v>
      </c>
      <c r="BG4169" s="9">
        <v>6</v>
      </c>
      <c r="BH4169" s="9">
        <v>7</v>
      </c>
      <c r="BI4169" s="9">
        <v>8</v>
      </c>
      <c r="BJ4169" s="9">
        <v>9</v>
      </c>
      <c r="BK4169" s="9">
        <v>10</v>
      </c>
      <c r="BL4169" s="9">
        <v>11</v>
      </c>
      <c r="BM4169" s="9">
        <v>12</v>
      </c>
      <c r="BN4169" s="9">
        <v>13</v>
      </c>
      <c r="BO4169" s="9">
        <v>14</v>
      </c>
      <c r="BP4169" s="9">
        <v>15</v>
      </c>
      <c r="BQ4169" s="9">
        <v>16</v>
      </c>
      <c r="BR4169" s="9">
        <v>20</v>
      </c>
      <c r="BS4169" s="9">
        <v>21</v>
      </c>
      <c r="BT4169" s="9">
        <v>1</v>
      </c>
      <c r="BU4169" s="9">
        <v>2</v>
      </c>
      <c r="BV4169" s="9">
        <v>3</v>
      </c>
      <c r="BW4169" s="9" t="s">
        <v>1798</v>
      </c>
      <c r="BX4169" s="9">
        <v>5</v>
      </c>
      <c r="BY4169" s="9">
        <v>6</v>
      </c>
      <c r="BZ4169" s="9">
        <v>7</v>
      </c>
      <c r="CA4169" s="9" t="s">
        <v>1917</v>
      </c>
      <c r="CB4169" s="121">
        <v>9</v>
      </c>
    </row>
    <row r="4170" spans="1:80" x14ac:dyDescent="0.25">
      <c r="A4170" s="134"/>
      <c r="B4170" s="134"/>
      <c r="C4170" s="134"/>
      <c r="D4170" s="136"/>
      <c r="E4170" s="136"/>
      <c r="F4170" s="136"/>
      <c r="G4170" s="138"/>
      <c r="H4170" s="16" t="s">
        <v>1015</v>
      </c>
      <c r="I4170" s="17">
        <f>SUM(I4166)</f>
        <v>1942458</v>
      </c>
      <c r="J4170" s="17">
        <f t="shared" ref="J4170:J4171" si="10955">SUM(K4170,L4170,P4170,Q4170)</f>
        <v>2063583</v>
      </c>
      <c r="K4170" s="17">
        <f t="shared" ref="K4170" si="10956">SUM(K4166)</f>
        <v>2061583</v>
      </c>
      <c r="L4170" s="17">
        <f t="shared" ref="L4170:L4171" si="10957">SUM(M4170:O4170)</f>
        <v>2000</v>
      </c>
      <c r="M4170" s="17">
        <f t="shared" ref="M4170:Q4170" si="10958">SUM(M4166)</f>
        <v>2000</v>
      </c>
      <c r="N4170" s="17">
        <f t="shared" si="10958"/>
        <v>0</v>
      </c>
      <c r="O4170" s="17">
        <f t="shared" si="10958"/>
        <v>0</v>
      </c>
      <c r="P4170" s="17">
        <f t="shared" si="10958"/>
        <v>0</v>
      </c>
      <c r="Q4170" s="17">
        <f t="shared" si="10958"/>
        <v>0</v>
      </c>
      <c r="R4170" s="17">
        <f t="shared" ref="R4170:AG4170" si="10959">SUM(R4166)</f>
        <v>2000</v>
      </c>
      <c r="S4170" s="17">
        <f t="shared" si="10959"/>
        <v>0</v>
      </c>
      <c r="T4170" s="17">
        <f t="shared" si="10959"/>
        <v>0</v>
      </c>
      <c r="U4170" s="17">
        <f t="shared" si="10959"/>
        <v>0</v>
      </c>
      <c r="V4170" s="17">
        <f t="shared" si="10959"/>
        <v>0</v>
      </c>
      <c r="W4170" s="17">
        <f t="shared" si="10959"/>
        <v>0</v>
      </c>
      <c r="X4170" s="17">
        <f t="shared" ref="X4170" si="10960">SUM(X4166)</f>
        <v>2000</v>
      </c>
      <c r="Y4170" s="17">
        <f t="shared" si="10959"/>
        <v>0</v>
      </c>
      <c r="Z4170" s="17">
        <f t="shared" si="10959"/>
        <v>0</v>
      </c>
      <c r="AA4170" s="17">
        <f t="shared" si="10959"/>
        <v>0</v>
      </c>
      <c r="AB4170" s="17">
        <f t="shared" si="10959"/>
        <v>0</v>
      </c>
      <c r="AC4170" s="17">
        <f t="shared" si="10959"/>
        <v>0</v>
      </c>
      <c r="AD4170" s="17">
        <f t="shared" si="10959"/>
        <v>0</v>
      </c>
      <c r="AE4170" s="17">
        <f t="shared" si="10959"/>
        <v>0</v>
      </c>
      <c r="AF4170" s="17">
        <f t="shared" si="10959"/>
        <v>0</v>
      </c>
      <c r="AG4170" s="17">
        <f t="shared" si="10959"/>
        <v>2000</v>
      </c>
      <c r="AH4170" s="17">
        <v>2000</v>
      </c>
      <c r="AI4170" s="17">
        <v>0</v>
      </c>
      <c r="AJ4170" s="17">
        <f t="shared" ref="AJ4170:AY4170" si="10961">SUM(AJ4166)</f>
        <v>0</v>
      </c>
      <c r="AK4170" s="17">
        <f t="shared" si="10961"/>
        <v>0</v>
      </c>
      <c r="AL4170" s="17">
        <f t="shared" si="10961"/>
        <v>0</v>
      </c>
      <c r="AM4170" s="17">
        <f t="shared" si="10961"/>
        <v>0</v>
      </c>
      <c r="AN4170" s="17">
        <f t="shared" si="10961"/>
        <v>0</v>
      </c>
      <c r="AO4170" s="17">
        <f t="shared" si="10961"/>
        <v>0</v>
      </c>
      <c r="AP4170" s="17">
        <f t="shared" ref="AP4170" si="10962">SUM(AP4166)</f>
        <v>0</v>
      </c>
      <c r="AQ4170" s="17">
        <f t="shared" si="10961"/>
        <v>0</v>
      </c>
      <c r="AR4170" s="17">
        <f t="shared" si="10961"/>
        <v>0</v>
      </c>
      <c r="AS4170" s="17">
        <f t="shared" si="10961"/>
        <v>0</v>
      </c>
      <c r="AT4170" s="17">
        <f t="shared" si="10961"/>
        <v>0</v>
      </c>
      <c r="AU4170" s="17">
        <f t="shared" si="10961"/>
        <v>0</v>
      </c>
      <c r="AV4170" s="17">
        <f t="shared" si="10961"/>
        <v>0</v>
      </c>
      <c r="AW4170" s="17">
        <f t="shared" si="10961"/>
        <v>0</v>
      </c>
      <c r="AX4170" s="17">
        <f t="shared" si="10961"/>
        <v>0</v>
      </c>
      <c r="AY4170" s="17">
        <f t="shared" si="10961"/>
        <v>0</v>
      </c>
      <c r="AZ4170" s="17">
        <v>0</v>
      </c>
      <c r="BA4170" s="17">
        <v>0</v>
      </c>
      <c r="BB4170" s="17">
        <f t="shared" ref="BB4170:BQ4170" si="10963">SUM(BB4166)</f>
        <v>0</v>
      </c>
      <c r="BC4170" s="17">
        <f t="shared" si="10963"/>
        <v>0</v>
      </c>
      <c r="BD4170" s="17">
        <f t="shared" si="10963"/>
        <v>0</v>
      </c>
      <c r="BE4170" s="17">
        <f t="shared" si="10963"/>
        <v>0</v>
      </c>
      <c r="BF4170" s="17">
        <f t="shared" si="10963"/>
        <v>0</v>
      </c>
      <c r="BG4170" s="17">
        <f t="shared" si="10963"/>
        <v>0</v>
      </c>
      <c r="BH4170" s="17">
        <f t="shared" ref="BH4170" si="10964">SUM(BH4166)</f>
        <v>0</v>
      </c>
      <c r="BI4170" s="17">
        <f t="shared" si="10963"/>
        <v>0</v>
      </c>
      <c r="BJ4170" s="17">
        <f t="shared" si="10963"/>
        <v>0</v>
      </c>
      <c r="BK4170" s="17">
        <f t="shared" si="10963"/>
        <v>0</v>
      </c>
      <c r="BL4170" s="17">
        <f t="shared" si="10963"/>
        <v>0</v>
      </c>
      <c r="BM4170" s="17">
        <f t="shared" si="10963"/>
        <v>0</v>
      </c>
      <c r="BN4170" s="17">
        <f t="shared" si="10963"/>
        <v>0</v>
      </c>
      <c r="BO4170" s="17">
        <f t="shared" si="10963"/>
        <v>0</v>
      </c>
      <c r="BP4170" s="17">
        <f t="shared" si="10963"/>
        <v>0</v>
      </c>
      <c r="BQ4170" s="17">
        <f t="shared" si="10963"/>
        <v>0</v>
      </c>
      <c r="BR4170" s="17">
        <v>0</v>
      </c>
      <c r="BS4170" s="17">
        <v>0</v>
      </c>
      <c r="BT4170" s="17">
        <f t="shared" ref="BT4170:BW4170" si="10965">SUM(BT4166)</f>
        <v>2185733</v>
      </c>
      <c r="BU4170" s="17">
        <f t="shared" ref="BU4170:BV4170" si="10966">SUM(BU4166)</f>
        <v>2184046</v>
      </c>
      <c r="BV4170" s="17">
        <f t="shared" si="10966"/>
        <v>1131180</v>
      </c>
      <c r="BW4170" s="17">
        <f t="shared" si="10965"/>
        <v>523659</v>
      </c>
      <c r="BX4170" s="17">
        <f t="shared" ref="BX4170:BZ4170" si="10967">SUM(BX4166)</f>
        <v>174553</v>
      </c>
      <c r="BY4170" s="17">
        <f t="shared" si="10967"/>
        <v>174553</v>
      </c>
      <c r="BZ4170" s="17">
        <f t="shared" si="10967"/>
        <v>174553</v>
      </c>
      <c r="CA4170" s="17">
        <f>BV4170+BW4170</f>
        <v>1654839</v>
      </c>
      <c r="CB4170" s="125">
        <f>IF(BU4170=0,"-",CA4170/BU4170*100)</f>
        <v>75.769420607441418</v>
      </c>
    </row>
    <row r="4171" spans="1:80" x14ac:dyDescent="0.25">
      <c r="A4171" s="134"/>
      <c r="B4171" s="134"/>
      <c r="C4171" s="134"/>
      <c r="D4171" s="136"/>
      <c r="E4171" s="136"/>
      <c r="F4171" s="136"/>
      <c r="G4171" s="138"/>
      <c r="H4171" s="18" t="s">
        <v>86</v>
      </c>
      <c r="I4171" s="17">
        <f>SUM(I4170)</f>
        <v>1942458</v>
      </c>
      <c r="J4171" s="17">
        <f t="shared" si="10955"/>
        <v>2063583</v>
      </c>
      <c r="K4171" s="17">
        <f t="shared" ref="K4171" si="10968">SUM(K4170)</f>
        <v>2061583</v>
      </c>
      <c r="L4171" s="17">
        <f t="shared" si="10957"/>
        <v>2000</v>
      </c>
      <c r="M4171" s="17">
        <f t="shared" ref="M4171:Q4171" si="10969">SUM(M4170)</f>
        <v>2000</v>
      </c>
      <c r="N4171" s="17">
        <f t="shared" si="10969"/>
        <v>0</v>
      </c>
      <c r="O4171" s="17">
        <f t="shared" si="10969"/>
        <v>0</v>
      </c>
      <c r="P4171" s="17">
        <f t="shared" si="10969"/>
        <v>0</v>
      </c>
      <c r="Q4171" s="17">
        <f t="shared" si="10969"/>
        <v>0</v>
      </c>
      <c r="R4171" s="17">
        <f t="shared" ref="R4171:AG4171" si="10970">SUM(R4170)</f>
        <v>2000</v>
      </c>
      <c r="S4171" s="17">
        <f t="shared" si="10970"/>
        <v>0</v>
      </c>
      <c r="T4171" s="17">
        <f t="shared" si="10970"/>
        <v>0</v>
      </c>
      <c r="U4171" s="17">
        <f t="shared" si="10970"/>
        <v>0</v>
      </c>
      <c r="V4171" s="17">
        <f t="shared" si="10970"/>
        <v>0</v>
      </c>
      <c r="W4171" s="17">
        <f t="shared" si="10970"/>
        <v>0</v>
      </c>
      <c r="X4171" s="17">
        <f t="shared" ref="X4171" si="10971">SUM(X4170)</f>
        <v>2000</v>
      </c>
      <c r="Y4171" s="17">
        <f t="shared" si="10970"/>
        <v>0</v>
      </c>
      <c r="Z4171" s="17">
        <f t="shared" si="10970"/>
        <v>0</v>
      </c>
      <c r="AA4171" s="17">
        <f t="shared" si="10970"/>
        <v>0</v>
      </c>
      <c r="AB4171" s="17">
        <f t="shared" si="10970"/>
        <v>0</v>
      </c>
      <c r="AC4171" s="17">
        <f t="shared" si="10970"/>
        <v>0</v>
      </c>
      <c r="AD4171" s="17">
        <f t="shared" si="10970"/>
        <v>0</v>
      </c>
      <c r="AE4171" s="17">
        <f t="shared" si="10970"/>
        <v>0</v>
      </c>
      <c r="AF4171" s="17">
        <f t="shared" si="10970"/>
        <v>0</v>
      </c>
      <c r="AG4171" s="17">
        <f t="shared" si="10970"/>
        <v>2000</v>
      </c>
      <c r="AH4171" s="17">
        <v>2000</v>
      </c>
      <c r="AI4171" s="17">
        <v>0</v>
      </c>
      <c r="AJ4171" s="17">
        <f t="shared" ref="AJ4171:AY4171" si="10972">SUM(AJ4170)</f>
        <v>0</v>
      </c>
      <c r="AK4171" s="17">
        <f t="shared" si="10972"/>
        <v>0</v>
      </c>
      <c r="AL4171" s="17">
        <f t="shared" si="10972"/>
        <v>0</v>
      </c>
      <c r="AM4171" s="17">
        <f t="shared" si="10972"/>
        <v>0</v>
      </c>
      <c r="AN4171" s="17">
        <f t="shared" si="10972"/>
        <v>0</v>
      </c>
      <c r="AO4171" s="17">
        <f t="shared" si="10972"/>
        <v>0</v>
      </c>
      <c r="AP4171" s="17">
        <f t="shared" ref="AP4171" si="10973">SUM(AP4170)</f>
        <v>0</v>
      </c>
      <c r="AQ4171" s="17">
        <f t="shared" si="10972"/>
        <v>0</v>
      </c>
      <c r="AR4171" s="17">
        <f t="shared" si="10972"/>
        <v>0</v>
      </c>
      <c r="AS4171" s="17">
        <f t="shared" si="10972"/>
        <v>0</v>
      </c>
      <c r="AT4171" s="17">
        <f t="shared" si="10972"/>
        <v>0</v>
      </c>
      <c r="AU4171" s="17">
        <f t="shared" si="10972"/>
        <v>0</v>
      </c>
      <c r="AV4171" s="17">
        <f t="shared" si="10972"/>
        <v>0</v>
      </c>
      <c r="AW4171" s="17">
        <f t="shared" si="10972"/>
        <v>0</v>
      </c>
      <c r="AX4171" s="17">
        <f t="shared" si="10972"/>
        <v>0</v>
      </c>
      <c r="AY4171" s="17">
        <f t="shared" si="10972"/>
        <v>0</v>
      </c>
      <c r="AZ4171" s="17">
        <v>0</v>
      </c>
      <c r="BA4171" s="17">
        <v>0</v>
      </c>
      <c r="BB4171" s="17">
        <f t="shared" ref="BB4171:BQ4171" si="10974">SUM(BB4170)</f>
        <v>0</v>
      </c>
      <c r="BC4171" s="17">
        <f t="shared" si="10974"/>
        <v>0</v>
      </c>
      <c r="BD4171" s="17">
        <f t="shared" si="10974"/>
        <v>0</v>
      </c>
      <c r="BE4171" s="17">
        <f t="shared" si="10974"/>
        <v>0</v>
      </c>
      <c r="BF4171" s="17">
        <f t="shared" si="10974"/>
        <v>0</v>
      </c>
      <c r="BG4171" s="17">
        <f t="shared" si="10974"/>
        <v>0</v>
      </c>
      <c r="BH4171" s="17">
        <f t="shared" ref="BH4171" si="10975">SUM(BH4170)</f>
        <v>0</v>
      </c>
      <c r="BI4171" s="17">
        <f t="shared" si="10974"/>
        <v>0</v>
      </c>
      <c r="BJ4171" s="17">
        <f t="shared" si="10974"/>
        <v>0</v>
      </c>
      <c r="BK4171" s="17">
        <f t="shared" si="10974"/>
        <v>0</v>
      </c>
      <c r="BL4171" s="17">
        <f t="shared" si="10974"/>
        <v>0</v>
      </c>
      <c r="BM4171" s="17">
        <f t="shared" si="10974"/>
        <v>0</v>
      </c>
      <c r="BN4171" s="17">
        <f t="shared" si="10974"/>
        <v>0</v>
      </c>
      <c r="BO4171" s="17">
        <f t="shared" si="10974"/>
        <v>0</v>
      </c>
      <c r="BP4171" s="17">
        <f t="shared" si="10974"/>
        <v>0</v>
      </c>
      <c r="BQ4171" s="17">
        <f t="shared" si="10974"/>
        <v>0</v>
      </c>
      <c r="BR4171" s="17">
        <v>0</v>
      </c>
      <c r="BS4171" s="17">
        <v>0</v>
      </c>
      <c r="BT4171" s="17">
        <f t="shared" ref="BT4171:BW4171" si="10976">SUM(BT4170)</f>
        <v>2185733</v>
      </c>
      <c r="BU4171" s="17">
        <f t="shared" ref="BU4171:BV4171" si="10977">SUM(BU4170)</f>
        <v>2184046</v>
      </c>
      <c r="BV4171" s="17">
        <f t="shared" si="10977"/>
        <v>1131180</v>
      </c>
      <c r="BW4171" s="17">
        <f t="shared" si="10976"/>
        <v>523659</v>
      </c>
      <c r="BX4171" s="17">
        <f t="shared" ref="BX4171" si="10978">SUM(BX4170)</f>
        <v>174553</v>
      </c>
      <c r="BY4171" s="17">
        <f t="shared" ref="BY4171" si="10979">SUM(BY4170)</f>
        <v>174553</v>
      </c>
      <c r="BZ4171" s="17">
        <f t="shared" ref="BZ4171" si="10980">SUM(BZ4170)</f>
        <v>174553</v>
      </c>
      <c r="CA4171" s="17">
        <f>BV4171+BW4171</f>
        <v>1654839</v>
      </c>
      <c r="CB4171" s="125">
        <f>IF(BU4171=0,"-",CA4171/BU4171*100)</f>
        <v>75.769420607441418</v>
      </c>
    </row>
    <row r="4172" spans="1:80" x14ac:dyDescent="0.25">
      <c r="A4172" s="139"/>
      <c r="B4172" s="139"/>
      <c r="C4172" s="139"/>
      <c r="D4172" s="140"/>
      <c r="E4172" s="140"/>
      <c r="F4172" s="140"/>
      <c r="G4172" s="141"/>
      <c r="X4172">
        <f t="shared" si="10845"/>
        <v>0</v>
      </c>
      <c r="AH4172">
        <v>0</v>
      </c>
      <c r="AI4172">
        <v>0</v>
      </c>
      <c r="AP4172">
        <f t="shared" si="10846"/>
        <v>0</v>
      </c>
      <c r="AZ4172">
        <v>0</v>
      </c>
      <c r="BA4172">
        <v>0</v>
      </c>
      <c r="BH4172">
        <f t="shared" si="10847"/>
        <v>0</v>
      </c>
      <c r="BR4172">
        <v>0</v>
      </c>
      <c r="BS4172">
        <v>0</v>
      </c>
      <c r="BU4172">
        <v>0</v>
      </c>
      <c r="BV4172">
        <v>0</v>
      </c>
      <c r="BW4172">
        <f t="shared" si="10816"/>
        <v>0</v>
      </c>
      <c r="CA4172">
        <f>BV4172+BW4172</f>
        <v>0</v>
      </c>
      <c r="CB4172" s="126" t="str">
        <f>IF(BU4172=0,"-",CA4172/BU4172*100)</f>
        <v>-</v>
      </c>
    </row>
    <row r="4173" spans="1:80" ht="15.75" thickBot="1" x14ac:dyDescent="0.3">
      <c r="A4173" s="13" t="s">
        <v>1</v>
      </c>
      <c r="B4173" s="13" t="s">
        <v>1</v>
      </c>
      <c r="C4173" s="13" t="s">
        <v>1</v>
      </c>
      <c r="D4173" s="74" t="s">
        <v>1</v>
      </c>
      <c r="E4173" s="74" t="s">
        <v>1</v>
      </c>
      <c r="F4173" s="74" t="s">
        <v>1</v>
      </c>
      <c r="G4173" s="13" t="s">
        <v>1</v>
      </c>
      <c r="H4173" s="19" t="s">
        <v>1</v>
      </c>
      <c r="I4173" s="19" t="s">
        <v>1</v>
      </c>
      <c r="J4173" s="19"/>
      <c r="K4173" s="19" t="s">
        <v>1</v>
      </c>
      <c r="L4173" s="19"/>
      <c r="M4173" s="19" t="s">
        <v>1</v>
      </c>
      <c r="N4173" s="19" t="s">
        <v>1</v>
      </c>
      <c r="O4173" s="19" t="s">
        <v>1</v>
      </c>
      <c r="P4173" s="31"/>
      <c r="Q4173" s="19" t="s">
        <v>1</v>
      </c>
      <c r="R4173" s="19" t="s">
        <v>1</v>
      </c>
      <c r="S4173" s="19"/>
      <c r="T4173" s="19"/>
      <c r="U4173" s="19"/>
      <c r="V4173" s="19"/>
      <c r="W4173" s="19"/>
      <c r="X4173" s="19"/>
      <c r="Y4173" s="19"/>
      <c r="Z4173" s="19"/>
      <c r="AA4173" s="19"/>
      <c r="AB4173" s="19"/>
      <c r="AC4173" s="19"/>
      <c r="AD4173" s="19"/>
      <c r="AE4173" s="19"/>
      <c r="AF4173" s="19"/>
      <c r="AG4173" s="19"/>
      <c r="AH4173" s="19">
        <v>0</v>
      </c>
      <c r="AI4173" s="19">
        <v>0</v>
      </c>
      <c r="AJ4173" s="19" t="s">
        <v>1</v>
      </c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>
        <v>0</v>
      </c>
      <c r="BA4173" s="19">
        <v>0</v>
      </c>
      <c r="BB4173" s="19" t="s">
        <v>1</v>
      </c>
      <c r="BC4173" s="19"/>
      <c r="BD4173" s="19"/>
      <c r="BE4173" s="19"/>
      <c r="BF4173" s="19"/>
      <c r="BG4173" s="19"/>
      <c r="BH4173" s="19"/>
      <c r="BI4173" s="19"/>
      <c r="BJ4173" s="19"/>
      <c r="BK4173" s="19"/>
      <c r="BL4173" s="19"/>
      <c r="BM4173" s="19"/>
      <c r="BN4173" s="19"/>
      <c r="BO4173" s="19"/>
      <c r="BP4173" s="19"/>
      <c r="BQ4173" s="19"/>
      <c r="BR4173" s="19">
        <v>0</v>
      </c>
      <c r="BS4173" s="19">
        <v>0</v>
      </c>
      <c r="BT4173" s="19"/>
      <c r="BU4173" s="19"/>
      <c r="BV4173" s="19"/>
      <c r="BW4173" s="19">
        <f t="shared" ref="BW4173:BW4236" si="10981">BX4173+BY4173+BZ4173</f>
        <v>0</v>
      </c>
      <c r="BX4173" s="19"/>
      <c r="BY4173" s="19"/>
      <c r="BZ4173" s="19"/>
      <c r="CA4173" s="19">
        <f>BV4173+BW4173</f>
        <v>0</v>
      </c>
      <c r="CB4173" s="127"/>
    </row>
    <row r="4174" spans="1:80" ht="69.75" customHeight="1" thickBot="1" x14ac:dyDescent="0.3">
      <c r="A4174" s="5" t="s">
        <v>4</v>
      </c>
      <c r="B4174" s="5" t="s">
        <v>5</v>
      </c>
      <c r="C4174" s="5" t="s">
        <v>6</v>
      </c>
      <c r="D4174" s="80" t="s">
        <v>1</v>
      </c>
      <c r="E4174" s="88" t="s">
        <v>7</v>
      </c>
      <c r="F4174" s="88" t="s">
        <v>8</v>
      </c>
      <c r="G4174" s="5" t="s">
        <v>9</v>
      </c>
      <c r="H4174" s="5" t="s">
        <v>10</v>
      </c>
      <c r="I4174" s="5" t="s">
        <v>11</v>
      </c>
      <c r="J4174" s="5" t="s">
        <v>1809</v>
      </c>
      <c r="K4174" s="5" t="s">
        <v>12</v>
      </c>
      <c r="L4174" s="5" t="s">
        <v>13</v>
      </c>
      <c r="M4174" s="5" t="s">
        <v>14</v>
      </c>
      <c r="N4174" s="5" t="s">
        <v>15</v>
      </c>
      <c r="O4174" s="5" t="s">
        <v>16</v>
      </c>
      <c r="P4174" s="5" t="s">
        <v>17</v>
      </c>
      <c r="Q4174" s="5" t="s">
        <v>18</v>
      </c>
      <c r="R4174" s="71" t="s">
        <v>14</v>
      </c>
      <c r="S4174" s="71" t="s">
        <v>1843</v>
      </c>
      <c r="T4174" s="71" t="s">
        <v>1797</v>
      </c>
      <c r="U4174" s="71" t="s">
        <v>1832</v>
      </c>
      <c r="V4174" s="71" t="s">
        <v>1833</v>
      </c>
      <c r="W4174" s="71" t="s">
        <v>1834</v>
      </c>
      <c r="X4174" s="71" t="s">
        <v>1847</v>
      </c>
      <c r="Y4174" s="71" t="s">
        <v>1844</v>
      </c>
      <c r="Z4174" s="71" t="s">
        <v>1835</v>
      </c>
      <c r="AA4174" s="71" t="s">
        <v>1836</v>
      </c>
      <c r="AB4174" s="71" t="s">
        <v>1837</v>
      </c>
      <c r="AC4174" s="71" t="s">
        <v>1838</v>
      </c>
      <c r="AD4174" s="71" t="s">
        <v>1839</v>
      </c>
      <c r="AE4174" s="71" t="s">
        <v>1840</v>
      </c>
      <c r="AF4174" s="71" t="s">
        <v>1845</v>
      </c>
      <c r="AG4174" s="71" t="s">
        <v>1846</v>
      </c>
      <c r="AH4174" s="71" t="s">
        <v>1841</v>
      </c>
      <c r="AI4174" s="71" t="s">
        <v>1842</v>
      </c>
      <c r="AJ4174" s="72" t="s">
        <v>15</v>
      </c>
      <c r="AK4174" s="72" t="s">
        <v>1843</v>
      </c>
      <c r="AL4174" s="72" t="s">
        <v>1797</v>
      </c>
      <c r="AM4174" s="72" t="s">
        <v>1832</v>
      </c>
      <c r="AN4174" s="72" t="s">
        <v>1833</v>
      </c>
      <c r="AO4174" s="72" t="s">
        <v>1834</v>
      </c>
      <c r="AP4174" s="72" t="s">
        <v>1848</v>
      </c>
      <c r="AQ4174" s="72" t="s">
        <v>1844</v>
      </c>
      <c r="AR4174" s="72" t="s">
        <v>1835</v>
      </c>
      <c r="AS4174" s="72" t="s">
        <v>1836</v>
      </c>
      <c r="AT4174" s="72" t="s">
        <v>1837</v>
      </c>
      <c r="AU4174" s="72" t="s">
        <v>1838</v>
      </c>
      <c r="AV4174" s="72" t="s">
        <v>1839</v>
      </c>
      <c r="AW4174" s="72" t="s">
        <v>1840</v>
      </c>
      <c r="AX4174" s="72" t="s">
        <v>1845</v>
      </c>
      <c r="AY4174" s="72" t="s">
        <v>1846</v>
      </c>
      <c r="AZ4174" s="72" t="s">
        <v>1841</v>
      </c>
      <c r="BA4174" s="72" t="s">
        <v>1842</v>
      </c>
      <c r="BB4174" s="73" t="s">
        <v>16</v>
      </c>
      <c r="BC4174" s="73" t="s">
        <v>1843</v>
      </c>
      <c r="BD4174" s="73" t="s">
        <v>1797</v>
      </c>
      <c r="BE4174" s="73" t="s">
        <v>1832</v>
      </c>
      <c r="BF4174" s="73" t="s">
        <v>1833</v>
      </c>
      <c r="BG4174" s="73" t="s">
        <v>1834</v>
      </c>
      <c r="BH4174" s="73" t="s">
        <v>1849</v>
      </c>
      <c r="BI4174" s="73" t="s">
        <v>1844</v>
      </c>
      <c r="BJ4174" s="73" t="s">
        <v>1835</v>
      </c>
      <c r="BK4174" s="73" t="s">
        <v>1836</v>
      </c>
      <c r="BL4174" s="73" t="s">
        <v>1837</v>
      </c>
      <c r="BM4174" s="73" t="s">
        <v>1838</v>
      </c>
      <c r="BN4174" s="73" t="s">
        <v>1839</v>
      </c>
      <c r="BO4174" s="73" t="s">
        <v>1840</v>
      </c>
      <c r="BP4174" s="73" t="s">
        <v>1845</v>
      </c>
      <c r="BQ4174" s="73" t="s">
        <v>1846</v>
      </c>
      <c r="BR4174" s="73" t="s">
        <v>1841</v>
      </c>
      <c r="BS4174" s="73" t="s">
        <v>1842</v>
      </c>
      <c r="BT4174" s="5" t="s">
        <v>1911</v>
      </c>
      <c r="BU4174" s="5" t="s">
        <v>1942</v>
      </c>
      <c r="BV4174" s="5" t="s">
        <v>1943</v>
      </c>
      <c r="BW4174" s="5" t="s">
        <v>1944</v>
      </c>
      <c r="BX4174" s="5" t="s">
        <v>1945</v>
      </c>
      <c r="BY4174" s="5" t="s">
        <v>1946</v>
      </c>
      <c r="BZ4174" s="5" t="s">
        <v>1947</v>
      </c>
      <c r="CA4174" s="5" t="s">
        <v>1948</v>
      </c>
      <c r="CB4174" s="120" t="s">
        <v>1916</v>
      </c>
    </row>
    <row r="4175" spans="1:80" x14ac:dyDescent="0.25">
      <c r="A4175" s="6" t="s">
        <v>1</v>
      </c>
      <c r="B4175" s="6" t="s">
        <v>1</v>
      </c>
      <c r="C4175" s="6" t="s">
        <v>1</v>
      </c>
      <c r="D4175" s="81" t="s">
        <v>1</v>
      </c>
      <c r="E4175" s="81" t="s">
        <v>1</v>
      </c>
      <c r="F4175" s="94" t="s">
        <v>1</v>
      </c>
      <c r="G4175" s="7" t="s">
        <v>1</v>
      </c>
      <c r="H4175" s="8" t="s">
        <v>1</v>
      </c>
      <c r="I4175" s="9" t="s">
        <v>19</v>
      </c>
      <c r="J4175" s="9">
        <v>1</v>
      </c>
      <c r="K4175" s="9" t="s">
        <v>20</v>
      </c>
      <c r="L4175" s="9" t="s">
        <v>21</v>
      </c>
      <c r="M4175" s="9" t="s">
        <v>22</v>
      </c>
      <c r="N4175" s="9" t="s">
        <v>23</v>
      </c>
      <c r="O4175" s="9" t="s">
        <v>24</v>
      </c>
      <c r="P4175" s="9" t="s">
        <v>25</v>
      </c>
      <c r="Q4175" s="9" t="s">
        <v>26</v>
      </c>
      <c r="R4175" s="9">
        <v>1</v>
      </c>
      <c r="S4175" s="9">
        <v>2</v>
      </c>
      <c r="T4175" s="9">
        <v>3</v>
      </c>
      <c r="U4175" s="9">
        <v>4</v>
      </c>
      <c r="V4175" s="9">
        <v>5</v>
      </c>
      <c r="W4175" s="9">
        <v>6</v>
      </c>
      <c r="X4175" s="9">
        <v>7</v>
      </c>
      <c r="Y4175" s="9">
        <v>8</v>
      </c>
      <c r="Z4175" s="9">
        <v>9</v>
      </c>
      <c r="AA4175" s="9">
        <v>10</v>
      </c>
      <c r="AB4175" s="9">
        <v>11</v>
      </c>
      <c r="AC4175" s="9">
        <v>12</v>
      </c>
      <c r="AD4175" s="9">
        <v>13</v>
      </c>
      <c r="AE4175" s="9">
        <v>14</v>
      </c>
      <c r="AF4175" s="9">
        <v>15</v>
      </c>
      <c r="AG4175" s="9">
        <v>16</v>
      </c>
      <c r="AH4175" s="9">
        <v>20</v>
      </c>
      <c r="AI4175" s="9">
        <v>21</v>
      </c>
      <c r="AJ4175" s="9">
        <v>1</v>
      </c>
      <c r="AK4175" s="9">
        <v>2</v>
      </c>
      <c r="AL4175" s="9">
        <v>3</v>
      </c>
      <c r="AM4175" s="9">
        <v>4</v>
      </c>
      <c r="AN4175" s="9">
        <v>5</v>
      </c>
      <c r="AO4175" s="9">
        <v>6</v>
      </c>
      <c r="AP4175" s="9">
        <v>7</v>
      </c>
      <c r="AQ4175" s="9">
        <v>8</v>
      </c>
      <c r="AR4175" s="9">
        <v>9</v>
      </c>
      <c r="AS4175" s="9">
        <v>10</v>
      </c>
      <c r="AT4175" s="9">
        <v>11</v>
      </c>
      <c r="AU4175" s="9">
        <v>12</v>
      </c>
      <c r="AV4175" s="9">
        <v>13</v>
      </c>
      <c r="AW4175" s="9">
        <v>14</v>
      </c>
      <c r="AX4175" s="9">
        <v>15</v>
      </c>
      <c r="AY4175" s="9">
        <v>16</v>
      </c>
      <c r="AZ4175" s="9">
        <v>20</v>
      </c>
      <c r="BA4175" s="9">
        <v>21</v>
      </c>
      <c r="BB4175" s="9">
        <v>1</v>
      </c>
      <c r="BC4175" s="9">
        <v>2</v>
      </c>
      <c r="BD4175" s="9">
        <v>3</v>
      </c>
      <c r="BE4175" s="9">
        <v>4</v>
      </c>
      <c r="BF4175" s="9">
        <v>5</v>
      </c>
      <c r="BG4175" s="9">
        <v>6</v>
      </c>
      <c r="BH4175" s="9">
        <v>7</v>
      </c>
      <c r="BI4175" s="9">
        <v>8</v>
      </c>
      <c r="BJ4175" s="9">
        <v>9</v>
      </c>
      <c r="BK4175" s="9">
        <v>10</v>
      </c>
      <c r="BL4175" s="9">
        <v>11</v>
      </c>
      <c r="BM4175" s="9">
        <v>12</v>
      </c>
      <c r="BN4175" s="9">
        <v>13</v>
      </c>
      <c r="BO4175" s="9">
        <v>14</v>
      </c>
      <c r="BP4175" s="9">
        <v>15</v>
      </c>
      <c r="BQ4175" s="9">
        <v>16</v>
      </c>
      <c r="BR4175" s="9">
        <v>20</v>
      </c>
      <c r="BS4175" s="9">
        <v>21</v>
      </c>
      <c r="BT4175" s="9">
        <v>1</v>
      </c>
      <c r="BU4175" s="9">
        <v>2</v>
      </c>
      <c r="BV4175" s="9">
        <v>3</v>
      </c>
      <c r="BW4175" s="9" t="s">
        <v>1798</v>
      </c>
      <c r="BX4175" s="9">
        <v>5</v>
      </c>
      <c r="BY4175" s="9">
        <v>6</v>
      </c>
      <c r="BZ4175" s="9">
        <v>7</v>
      </c>
      <c r="CA4175" s="9" t="s">
        <v>1917</v>
      </c>
      <c r="CB4175" s="121">
        <v>9</v>
      </c>
    </row>
    <row r="4176" spans="1:80" x14ac:dyDescent="0.25">
      <c r="A4176" s="1" t="s">
        <v>928</v>
      </c>
      <c r="B4176" s="1" t="s">
        <v>88</v>
      </c>
      <c r="C4176" s="4" t="s">
        <v>1696</v>
      </c>
      <c r="D4176" s="79" t="s">
        <v>1697</v>
      </c>
      <c r="E4176" s="78" t="s">
        <v>1</v>
      </c>
      <c r="F4176" s="78" t="s">
        <v>1</v>
      </c>
      <c r="G4176" s="2" t="s">
        <v>1</v>
      </c>
      <c r="H4176" s="2" t="s">
        <v>1698</v>
      </c>
      <c r="I4176" s="3" t="s">
        <v>1</v>
      </c>
      <c r="J4176" s="3">
        <f t="shared" ref="J4176:J4208" si="10982">SUM(K4176,L4176,P4176,Q4176)</f>
        <v>0</v>
      </c>
      <c r="K4176" s="3" t="s">
        <v>1</v>
      </c>
      <c r="L4176" s="3"/>
      <c r="M4176" s="3" t="s">
        <v>1</v>
      </c>
      <c r="N4176" s="3" t="s">
        <v>1</v>
      </c>
      <c r="O4176" s="3" t="s">
        <v>1</v>
      </c>
      <c r="P4176" s="26"/>
      <c r="Q4176" s="3" t="s">
        <v>1</v>
      </c>
      <c r="R4176" s="3" t="s">
        <v>1</v>
      </c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3"/>
      <c r="AH4176" s="3">
        <v>0</v>
      </c>
      <c r="AI4176" s="3">
        <v>0</v>
      </c>
      <c r="AJ4176" s="3" t="s">
        <v>1</v>
      </c>
      <c r="AK4176" s="3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  <c r="AX4176" s="3"/>
      <c r="AY4176" s="3"/>
      <c r="AZ4176" s="3">
        <v>0</v>
      </c>
      <c r="BA4176" s="3">
        <v>0</v>
      </c>
      <c r="BB4176" s="3" t="s">
        <v>1</v>
      </c>
      <c r="BC4176" s="3"/>
      <c r="BD4176" s="3"/>
      <c r="BE4176" s="3"/>
      <c r="BF4176" s="3"/>
      <c r="BG4176" s="3"/>
      <c r="BH4176" s="3"/>
      <c r="BI4176" s="3"/>
      <c r="BJ4176" s="3"/>
      <c r="BK4176" s="3"/>
      <c r="BL4176" s="3"/>
      <c r="BM4176" s="3"/>
      <c r="BN4176" s="3"/>
      <c r="BO4176" s="3"/>
      <c r="BP4176" s="3"/>
      <c r="BQ4176" s="3"/>
      <c r="BR4176" s="3">
        <v>0</v>
      </c>
      <c r="BS4176" s="3">
        <v>0</v>
      </c>
      <c r="BT4176" s="3">
        <v>0</v>
      </c>
      <c r="BU4176" s="3"/>
      <c r="BV4176" s="3"/>
      <c r="BW4176" s="3">
        <f t="shared" si="10981"/>
        <v>0</v>
      </c>
      <c r="BX4176" s="3"/>
      <c r="BY4176" s="3"/>
      <c r="BZ4176" s="3"/>
      <c r="CA4176" s="3">
        <f t="shared" ref="CA4176:CA4208" si="10983">BV4176+BW4176</f>
        <v>0</v>
      </c>
      <c r="CB4176" s="122"/>
    </row>
    <row r="4177" spans="1:80" ht="33.75" x14ac:dyDescent="0.25">
      <c r="A4177" s="1" t="s">
        <v>1</v>
      </c>
      <c r="B4177" s="1" t="s">
        <v>1</v>
      </c>
      <c r="C4177" s="1" t="s">
        <v>1</v>
      </c>
      <c r="D4177" s="78" t="s">
        <v>1</v>
      </c>
      <c r="E4177" s="78" t="s">
        <v>1</v>
      </c>
      <c r="F4177" s="78" t="s">
        <v>1</v>
      </c>
      <c r="G4177" s="2" t="s">
        <v>1</v>
      </c>
      <c r="H4177" s="10" t="s">
        <v>30</v>
      </c>
      <c r="I4177" s="11">
        <f>SUM(I4178,I4186,I4188)</f>
        <v>4459614</v>
      </c>
      <c r="J4177" s="11">
        <f t="shared" si="10982"/>
        <v>5086287</v>
      </c>
      <c r="K4177" s="11">
        <f t="shared" ref="K4177" si="10984">SUM(K4178,K4186,K4188)</f>
        <v>5064787</v>
      </c>
      <c r="L4177" s="11">
        <f t="shared" ref="L4177:L4207" si="10985">SUM(M4177:O4177)</f>
        <v>21500</v>
      </c>
      <c r="M4177" s="11">
        <f t="shared" ref="M4177:Q4177" si="10986">SUM(M4178,M4186,M4188)</f>
        <v>8000</v>
      </c>
      <c r="N4177" s="11">
        <f t="shared" si="10986"/>
        <v>10000</v>
      </c>
      <c r="O4177" s="11">
        <f t="shared" si="10986"/>
        <v>3500</v>
      </c>
      <c r="P4177" s="11">
        <f t="shared" si="10986"/>
        <v>0</v>
      </c>
      <c r="Q4177" s="11">
        <f t="shared" si="10986"/>
        <v>0</v>
      </c>
      <c r="R4177" s="11">
        <f t="shared" ref="R4177:AG4177" si="10987">SUM(R4178,R4186,R4188)</f>
        <v>8000</v>
      </c>
      <c r="S4177" s="11">
        <f t="shared" si="10987"/>
        <v>0</v>
      </c>
      <c r="T4177" s="11">
        <f t="shared" si="10987"/>
        <v>0</v>
      </c>
      <c r="U4177" s="11">
        <f t="shared" si="10987"/>
        <v>0</v>
      </c>
      <c r="V4177" s="11">
        <f t="shared" si="10987"/>
        <v>0</v>
      </c>
      <c r="W4177" s="11">
        <f t="shared" si="10987"/>
        <v>0</v>
      </c>
      <c r="X4177" s="11">
        <f t="shared" ref="X4177" si="10988">SUM(X4178,X4186,X4188)</f>
        <v>8000</v>
      </c>
      <c r="Y4177" s="11">
        <f t="shared" si="10987"/>
        <v>0</v>
      </c>
      <c r="Z4177" s="11">
        <f t="shared" si="10987"/>
        <v>0</v>
      </c>
      <c r="AA4177" s="11">
        <f t="shared" si="10987"/>
        <v>0</v>
      </c>
      <c r="AB4177" s="11">
        <f t="shared" si="10987"/>
        <v>0</v>
      </c>
      <c r="AC4177" s="11">
        <f t="shared" si="10987"/>
        <v>0</v>
      </c>
      <c r="AD4177" s="11">
        <f t="shared" si="10987"/>
        <v>0</v>
      </c>
      <c r="AE4177" s="11">
        <f t="shared" si="10987"/>
        <v>0</v>
      </c>
      <c r="AF4177" s="11">
        <f t="shared" si="10987"/>
        <v>0</v>
      </c>
      <c r="AG4177" s="11">
        <f t="shared" si="10987"/>
        <v>8000</v>
      </c>
      <c r="AH4177" s="11">
        <v>8000</v>
      </c>
      <c r="AI4177" s="11">
        <v>0</v>
      </c>
      <c r="AJ4177" s="11">
        <f t="shared" ref="AJ4177:AY4177" si="10989">SUM(AJ4178,AJ4186,AJ4188)</f>
        <v>10000</v>
      </c>
      <c r="AK4177" s="11">
        <f t="shared" si="10989"/>
        <v>1000</v>
      </c>
      <c r="AL4177" s="11">
        <f t="shared" si="10989"/>
        <v>0</v>
      </c>
      <c r="AM4177" s="11">
        <f t="shared" si="10989"/>
        <v>0</v>
      </c>
      <c r="AN4177" s="11">
        <f t="shared" si="10989"/>
        <v>0</v>
      </c>
      <c r="AO4177" s="11">
        <f t="shared" si="10989"/>
        <v>0</v>
      </c>
      <c r="AP4177" s="11">
        <f t="shared" ref="AP4177" si="10990">SUM(AP4178,AP4186,AP4188)</f>
        <v>11000</v>
      </c>
      <c r="AQ4177" s="11">
        <f t="shared" si="10989"/>
        <v>0</v>
      </c>
      <c r="AR4177" s="11">
        <f t="shared" si="10989"/>
        <v>0</v>
      </c>
      <c r="AS4177" s="11">
        <f t="shared" si="10989"/>
        <v>1000</v>
      </c>
      <c r="AT4177" s="11">
        <f t="shared" si="10989"/>
        <v>0</v>
      </c>
      <c r="AU4177" s="11">
        <f t="shared" si="10989"/>
        <v>0</v>
      </c>
      <c r="AV4177" s="11">
        <f t="shared" si="10989"/>
        <v>0</v>
      </c>
      <c r="AW4177" s="11">
        <f t="shared" si="10989"/>
        <v>0</v>
      </c>
      <c r="AX4177" s="11">
        <f t="shared" si="10989"/>
        <v>0</v>
      </c>
      <c r="AY4177" s="11">
        <f t="shared" si="10989"/>
        <v>0</v>
      </c>
      <c r="AZ4177" s="11">
        <v>1000</v>
      </c>
      <c r="BA4177" s="11">
        <v>10000</v>
      </c>
      <c r="BB4177" s="11">
        <f t="shared" ref="BB4177:BQ4177" si="10991">SUM(BB4178,BB4186,BB4188)</f>
        <v>3500</v>
      </c>
      <c r="BC4177" s="11">
        <f t="shared" si="10991"/>
        <v>53</v>
      </c>
      <c r="BD4177" s="11">
        <f t="shared" si="10991"/>
        <v>0</v>
      </c>
      <c r="BE4177" s="11">
        <f t="shared" si="10991"/>
        <v>7000</v>
      </c>
      <c r="BF4177" s="11">
        <f t="shared" si="10991"/>
        <v>0</v>
      </c>
      <c r="BG4177" s="11">
        <f t="shared" si="10991"/>
        <v>0</v>
      </c>
      <c r="BH4177" s="11">
        <f t="shared" ref="BH4177" si="10992">SUM(BH4178,BH4186,BH4188)</f>
        <v>10553</v>
      </c>
      <c r="BI4177" s="11">
        <f t="shared" si="10991"/>
        <v>0</v>
      </c>
      <c r="BJ4177" s="11">
        <f t="shared" si="10991"/>
        <v>0</v>
      </c>
      <c r="BK4177" s="11">
        <f t="shared" si="10991"/>
        <v>53</v>
      </c>
      <c r="BL4177" s="11">
        <f t="shared" si="10991"/>
        <v>0</v>
      </c>
      <c r="BM4177" s="11">
        <f t="shared" si="10991"/>
        <v>0</v>
      </c>
      <c r="BN4177" s="11">
        <f t="shared" si="10991"/>
        <v>0</v>
      </c>
      <c r="BO4177" s="11">
        <f t="shared" si="10991"/>
        <v>0</v>
      </c>
      <c r="BP4177" s="11">
        <f t="shared" si="10991"/>
        <v>0</v>
      </c>
      <c r="BQ4177" s="11">
        <f t="shared" si="10991"/>
        <v>7283</v>
      </c>
      <c r="BR4177" s="11">
        <v>7336</v>
      </c>
      <c r="BS4177" s="11">
        <v>3217</v>
      </c>
      <c r="BT4177" s="11">
        <f t="shared" ref="BT4177:BZ4177" si="10993">SUM(BT4178,BT4186,BT4188)</f>
        <v>5499044</v>
      </c>
      <c r="BU4177" s="11">
        <f t="shared" si="10993"/>
        <v>5487860</v>
      </c>
      <c r="BV4177" s="11">
        <f t="shared" si="10993"/>
        <v>2875358</v>
      </c>
      <c r="BW4177" s="11">
        <f t="shared" si="10993"/>
        <v>1265366</v>
      </c>
      <c r="BX4177" s="11">
        <f t="shared" si="10993"/>
        <v>440525</v>
      </c>
      <c r="BY4177" s="11">
        <f t="shared" si="10993"/>
        <v>402115</v>
      </c>
      <c r="BZ4177" s="11">
        <f t="shared" si="10993"/>
        <v>422726</v>
      </c>
      <c r="CA4177" s="11">
        <f t="shared" si="10983"/>
        <v>4140724</v>
      </c>
      <c r="CB4177" s="123">
        <f t="shared" ref="CB4177:CB4207" si="10994">IF(BU4177=0,"-",CA4177/BU4177*100)</f>
        <v>75.452435011097222</v>
      </c>
    </row>
    <row r="4178" spans="1:80" x14ac:dyDescent="0.25">
      <c r="A4178" s="4" t="s">
        <v>928</v>
      </c>
      <c r="B4178" s="4" t="s">
        <v>88</v>
      </c>
      <c r="C4178" s="4" t="s">
        <v>1696</v>
      </c>
      <c r="D4178" s="79" t="s">
        <v>1697</v>
      </c>
      <c r="E4178" s="78" t="s">
        <v>31</v>
      </c>
      <c r="F4178" s="78" t="s">
        <v>1</v>
      </c>
      <c r="G4178" s="2" t="s">
        <v>1</v>
      </c>
      <c r="H4178" s="2" t="s">
        <v>32</v>
      </c>
      <c r="I4178" s="12">
        <f>SUM(I4179,I4180)</f>
        <v>3617640</v>
      </c>
      <c r="J4178" s="12">
        <f t="shared" si="10982"/>
        <v>4153872</v>
      </c>
      <c r="K4178" s="12">
        <f t="shared" ref="K4178" si="10995">SUM(K4179,K4180)</f>
        <v>4148872</v>
      </c>
      <c r="L4178" s="12">
        <f t="shared" si="10985"/>
        <v>5000</v>
      </c>
      <c r="M4178" s="12">
        <f t="shared" ref="M4178:Q4178" si="10996">SUM(M4179,M4180)</f>
        <v>5000</v>
      </c>
      <c r="N4178" s="12">
        <f t="shared" si="10996"/>
        <v>0</v>
      </c>
      <c r="O4178" s="12">
        <f t="shared" si="10996"/>
        <v>0</v>
      </c>
      <c r="P4178" s="12">
        <f t="shared" si="10996"/>
        <v>0</v>
      </c>
      <c r="Q4178" s="12">
        <f t="shared" si="10996"/>
        <v>0</v>
      </c>
      <c r="R4178" s="12">
        <f t="shared" ref="R4178:AG4178" si="10997">SUM(R4179,R4180)</f>
        <v>5000</v>
      </c>
      <c r="S4178" s="12">
        <f t="shared" si="10997"/>
        <v>0</v>
      </c>
      <c r="T4178" s="12">
        <f t="shared" si="10997"/>
        <v>0</v>
      </c>
      <c r="U4178" s="12">
        <f t="shared" si="10997"/>
        <v>0</v>
      </c>
      <c r="V4178" s="12">
        <f t="shared" si="10997"/>
        <v>0</v>
      </c>
      <c r="W4178" s="12">
        <f t="shared" si="10997"/>
        <v>0</v>
      </c>
      <c r="X4178" s="12">
        <f t="shared" ref="X4178" si="10998">SUM(X4179,X4180)</f>
        <v>5000</v>
      </c>
      <c r="Y4178" s="12">
        <f t="shared" si="10997"/>
        <v>0</v>
      </c>
      <c r="Z4178" s="12">
        <f t="shared" si="10997"/>
        <v>0</v>
      </c>
      <c r="AA4178" s="12">
        <f t="shared" si="10997"/>
        <v>0</v>
      </c>
      <c r="AB4178" s="12">
        <f t="shared" si="10997"/>
        <v>0</v>
      </c>
      <c r="AC4178" s="12">
        <f t="shared" si="10997"/>
        <v>0</v>
      </c>
      <c r="AD4178" s="12">
        <f t="shared" si="10997"/>
        <v>0</v>
      </c>
      <c r="AE4178" s="12">
        <f t="shared" si="10997"/>
        <v>0</v>
      </c>
      <c r="AF4178" s="12">
        <f t="shared" si="10997"/>
        <v>0</v>
      </c>
      <c r="AG4178" s="12">
        <f t="shared" si="10997"/>
        <v>5000</v>
      </c>
      <c r="AH4178" s="12">
        <v>5000</v>
      </c>
      <c r="AI4178" s="12">
        <v>0</v>
      </c>
      <c r="AJ4178" s="12">
        <f t="shared" ref="AJ4178:AY4178" si="10999">SUM(AJ4179,AJ4180)</f>
        <v>0</v>
      </c>
      <c r="AK4178" s="12">
        <f t="shared" si="10999"/>
        <v>0</v>
      </c>
      <c r="AL4178" s="12">
        <f t="shared" si="10999"/>
        <v>0</v>
      </c>
      <c r="AM4178" s="12">
        <f t="shared" si="10999"/>
        <v>0</v>
      </c>
      <c r="AN4178" s="12">
        <f t="shared" si="10999"/>
        <v>0</v>
      </c>
      <c r="AO4178" s="12">
        <f t="shared" si="10999"/>
        <v>0</v>
      </c>
      <c r="AP4178" s="12">
        <f t="shared" ref="AP4178" si="11000">SUM(AP4179,AP4180)</f>
        <v>0</v>
      </c>
      <c r="AQ4178" s="12">
        <f t="shared" si="10999"/>
        <v>0</v>
      </c>
      <c r="AR4178" s="12">
        <f t="shared" si="10999"/>
        <v>0</v>
      </c>
      <c r="AS4178" s="12">
        <f t="shared" si="10999"/>
        <v>0</v>
      </c>
      <c r="AT4178" s="12">
        <f t="shared" si="10999"/>
        <v>0</v>
      </c>
      <c r="AU4178" s="12">
        <f t="shared" si="10999"/>
        <v>0</v>
      </c>
      <c r="AV4178" s="12">
        <f t="shared" si="10999"/>
        <v>0</v>
      </c>
      <c r="AW4178" s="12">
        <f t="shared" si="10999"/>
        <v>0</v>
      </c>
      <c r="AX4178" s="12">
        <f t="shared" si="10999"/>
        <v>0</v>
      </c>
      <c r="AY4178" s="12">
        <f t="shared" si="10999"/>
        <v>0</v>
      </c>
      <c r="AZ4178" s="12">
        <v>0</v>
      </c>
      <c r="BA4178" s="12">
        <v>0</v>
      </c>
      <c r="BB4178" s="12">
        <f t="shared" ref="BB4178:BQ4178" si="11001">SUM(BB4179,BB4180)</f>
        <v>0</v>
      </c>
      <c r="BC4178" s="12">
        <f t="shared" si="11001"/>
        <v>53</v>
      </c>
      <c r="BD4178" s="12">
        <f t="shared" si="11001"/>
        <v>0</v>
      </c>
      <c r="BE4178" s="12">
        <f t="shared" si="11001"/>
        <v>0</v>
      </c>
      <c r="BF4178" s="12">
        <f t="shared" si="11001"/>
        <v>0</v>
      </c>
      <c r="BG4178" s="12">
        <f t="shared" si="11001"/>
        <v>0</v>
      </c>
      <c r="BH4178" s="12">
        <f t="shared" ref="BH4178" si="11002">SUM(BH4179,BH4180)</f>
        <v>53</v>
      </c>
      <c r="BI4178" s="12">
        <f t="shared" si="11001"/>
        <v>0</v>
      </c>
      <c r="BJ4178" s="12">
        <f t="shared" si="11001"/>
        <v>0</v>
      </c>
      <c r="BK4178" s="12">
        <f t="shared" si="11001"/>
        <v>53</v>
      </c>
      <c r="BL4178" s="12">
        <f t="shared" si="11001"/>
        <v>0</v>
      </c>
      <c r="BM4178" s="12">
        <f t="shared" si="11001"/>
        <v>0</v>
      </c>
      <c r="BN4178" s="12">
        <f t="shared" si="11001"/>
        <v>0</v>
      </c>
      <c r="BO4178" s="12">
        <f t="shared" si="11001"/>
        <v>0</v>
      </c>
      <c r="BP4178" s="12">
        <f t="shared" si="11001"/>
        <v>0</v>
      </c>
      <c r="BQ4178" s="12">
        <f t="shared" si="11001"/>
        <v>0</v>
      </c>
      <c r="BR4178" s="12">
        <v>53</v>
      </c>
      <c r="BS4178" s="12">
        <v>0</v>
      </c>
      <c r="BT4178" s="12">
        <f t="shared" ref="BT4178:BZ4178" si="11003">SUM(BT4179,BT4180)</f>
        <v>4336834</v>
      </c>
      <c r="BU4178" s="12">
        <f t="shared" si="11003"/>
        <v>4342150</v>
      </c>
      <c r="BV4178" s="12">
        <f t="shared" si="11003"/>
        <v>2304147</v>
      </c>
      <c r="BW4178" s="12">
        <f t="shared" si="11003"/>
        <v>1046610</v>
      </c>
      <c r="BX4178" s="12">
        <f t="shared" si="11003"/>
        <v>364969</v>
      </c>
      <c r="BY4178" s="12">
        <f t="shared" si="11003"/>
        <v>337615</v>
      </c>
      <c r="BZ4178" s="12">
        <f t="shared" si="11003"/>
        <v>344026</v>
      </c>
      <c r="CA4178" s="12">
        <f t="shared" si="10983"/>
        <v>3350757</v>
      </c>
      <c r="CB4178" s="124">
        <f t="shared" si="10994"/>
        <v>77.168154025079744</v>
      </c>
    </row>
    <row r="4179" spans="1:80" x14ac:dyDescent="0.25">
      <c r="A4179" s="4" t="s">
        <v>928</v>
      </c>
      <c r="B4179" s="4" t="s">
        <v>88</v>
      </c>
      <c r="C4179" s="4" t="s">
        <v>1696</v>
      </c>
      <c r="D4179" s="79" t="s">
        <v>1697</v>
      </c>
      <c r="E4179" s="89">
        <v>6111</v>
      </c>
      <c r="F4179" s="79"/>
      <c r="G4179" s="75" t="s">
        <v>1906</v>
      </c>
      <c r="H4179" s="13" t="s">
        <v>33</v>
      </c>
      <c r="I4179" s="14">
        <v>3206900</v>
      </c>
      <c r="J4179" s="14">
        <f t="shared" si="10982"/>
        <v>3659242</v>
      </c>
      <c r="K4179" s="14">
        <v>3654242</v>
      </c>
      <c r="L4179" s="14">
        <f t="shared" si="10985"/>
        <v>5000</v>
      </c>
      <c r="M4179" s="14">
        <v>5000</v>
      </c>
      <c r="N4179" s="14">
        <v>0</v>
      </c>
      <c r="O4179" s="14">
        <v>0</v>
      </c>
      <c r="P4179" s="14">
        <v>0</v>
      </c>
      <c r="Q4179" s="14">
        <v>0</v>
      </c>
      <c r="R4179" s="14">
        <v>5000</v>
      </c>
      <c r="S4179" s="14"/>
      <c r="T4179" s="14"/>
      <c r="U4179" s="14"/>
      <c r="V4179" s="14"/>
      <c r="W4179" s="14"/>
      <c r="X4179" s="14">
        <f t="shared" si="10845"/>
        <v>5000</v>
      </c>
      <c r="Y4179" s="14"/>
      <c r="Z4179" s="14"/>
      <c r="AA4179" s="14"/>
      <c r="AB4179" s="14"/>
      <c r="AC4179" s="14"/>
      <c r="AD4179" s="14"/>
      <c r="AE4179" s="14"/>
      <c r="AF4179" s="14"/>
      <c r="AG4179" s="14">
        <v>5000</v>
      </c>
      <c r="AH4179" s="14">
        <v>5000</v>
      </c>
      <c r="AI4179" s="14">
        <v>0</v>
      </c>
      <c r="AJ4179" s="14">
        <v>0</v>
      </c>
      <c r="AK4179" s="14"/>
      <c r="AL4179" s="14"/>
      <c r="AM4179" s="14"/>
      <c r="AN4179" s="14"/>
      <c r="AO4179" s="14"/>
      <c r="AP4179" s="14">
        <f t="shared" si="10846"/>
        <v>0</v>
      </c>
      <c r="AQ4179" s="14"/>
      <c r="AR4179" s="14"/>
      <c r="AS4179" s="14"/>
      <c r="AT4179" s="14"/>
      <c r="AU4179" s="14"/>
      <c r="AV4179" s="14"/>
      <c r="AW4179" s="14"/>
      <c r="AX4179" s="14"/>
      <c r="AY4179" s="14"/>
      <c r="AZ4179" s="14">
        <v>0</v>
      </c>
      <c r="BA4179" s="14">
        <v>0</v>
      </c>
      <c r="BB4179" s="14">
        <v>0</v>
      </c>
      <c r="BC4179" s="14"/>
      <c r="BD4179" s="14"/>
      <c r="BE4179" s="14"/>
      <c r="BF4179" s="14"/>
      <c r="BG4179" s="14"/>
      <c r="BH4179" s="14">
        <f t="shared" si="10847"/>
        <v>0</v>
      </c>
      <c r="BI4179" s="14"/>
      <c r="BJ4179" s="14"/>
      <c r="BK4179" s="14"/>
      <c r="BL4179" s="14"/>
      <c r="BM4179" s="14"/>
      <c r="BN4179" s="14"/>
      <c r="BO4179" s="14"/>
      <c r="BP4179" s="14"/>
      <c r="BQ4179" s="14"/>
      <c r="BR4179" s="14">
        <v>0</v>
      </c>
      <c r="BS4179" s="14">
        <v>0</v>
      </c>
      <c r="BT4179" s="14">
        <v>3842204</v>
      </c>
      <c r="BU4179" s="14">
        <v>3837204</v>
      </c>
      <c r="BV4179" s="14">
        <v>2006601</v>
      </c>
      <c r="BW4179" s="14">
        <f t="shared" si="10981"/>
        <v>949300</v>
      </c>
      <c r="BX4179" s="14">
        <v>329300</v>
      </c>
      <c r="BY4179" s="14">
        <v>310000</v>
      </c>
      <c r="BZ4179" s="14">
        <v>310000</v>
      </c>
      <c r="CA4179" s="14">
        <f t="shared" si="10983"/>
        <v>2955901</v>
      </c>
      <c r="CB4179" s="122">
        <f t="shared" si="10994"/>
        <v>77.032677960306515</v>
      </c>
    </row>
    <row r="4180" spans="1:80" x14ac:dyDescent="0.25">
      <c r="A4180" s="1" t="s">
        <v>928</v>
      </c>
      <c r="B4180" s="1" t="s">
        <v>88</v>
      </c>
      <c r="C4180" s="1" t="s">
        <v>1696</v>
      </c>
      <c r="D4180" s="82" t="s">
        <v>1697</v>
      </c>
      <c r="E4180" s="82" t="s">
        <v>34</v>
      </c>
      <c r="F4180" s="79" t="s">
        <v>1</v>
      </c>
      <c r="G4180" s="13" t="s">
        <v>1</v>
      </c>
      <c r="H4180" s="2" t="s">
        <v>35</v>
      </c>
      <c r="I4180" s="12">
        <f>SUM(I4181:I4185)</f>
        <v>410740</v>
      </c>
      <c r="J4180" s="12">
        <f t="shared" si="10982"/>
        <v>494630</v>
      </c>
      <c r="K4180" s="12">
        <f t="shared" ref="K4180" si="11004">SUM(K4181:K4185)</f>
        <v>494630</v>
      </c>
      <c r="L4180" s="12">
        <f t="shared" si="10985"/>
        <v>0</v>
      </c>
      <c r="M4180" s="12">
        <f t="shared" ref="M4180:Q4180" si="11005">SUM(M4181:M4185)</f>
        <v>0</v>
      </c>
      <c r="N4180" s="12">
        <f t="shared" si="11005"/>
        <v>0</v>
      </c>
      <c r="O4180" s="12">
        <f t="shared" si="11005"/>
        <v>0</v>
      </c>
      <c r="P4180" s="12">
        <f t="shared" si="11005"/>
        <v>0</v>
      </c>
      <c r="Q4180" s="12">
        <f t="shared" si="11005"/>
        <v>0</v>
      </c>
      <c r="R4180" s="12">
        <f t="shared" ref="R4180:AG4180" si="11006">SUM(R4181:R4185)</f>
        <v>0</v>
      </c>
      <c r="S4180" s="12">
        <f t="shared" si="11006"/>
        <v>0</v>
      </c>
      <c r="T4180" s="12">
        <f t="shared" si="11006"/>
        <v>0</v>
      </c>
      <c r="U4180" s="12">
        <f t="shared" si="11006"/>
        <v>0</v>
      </c>
      <c r="V4180" s="12">
        <f t="shared" si="11006"/>
        <v>0</v>
      </c>
      <c r="W4180" s="12">
        <f t="shared" si="11006"/>
        <v>0</v>
      </c>
      <c r="X4180" s="12">
        <f t="shared" si="11006"/>
        <v>0</v>
      </c>
      <c r="Y4180" s="12">
        <f t="shared" si="11006"/>
        <v>0</v>
      </c>
      <c r="Z4180" s="12">
        <f t="shared" si="11006"/>
        <v>0</v>
      </c>
      <c r="AA4180" s="12">
        <f t="shared" si="11006"/>
        <v>0</v>
      </c>
      <c r="AB4180" s="12">
        <f t="shared" si="11006"/>
        <v>0</v>
      </c>
      <c r="AC4180" s="12">
        <f t="shared" si="11006"/>
        <v>0</v>
      </c>
      <c r="AD4180" s="12">
        <f t="shared" si="11006"/>
        <v>0</v>
      </c>
      <c r="AE4180" s="12">
        <f t="shared" si="11006"/>
        <v>0</v>
      </c>
      <c r="AF4180" s="12">
        <f t="shared" si="11006"/>
        <v>0</v>
      </c>
      <c r="AG4180" s="12">
        <f t="shared" si="11006"/>
        <v>0</v>
      </c>
      <c r="AH4180" s="12">
        <v>0</v>
      </c>
      <c r="AI4180" s="12">
        <v>0</v>
      </c>
      <c r="AJ4180" s="12">
        <f t="shared" ref="AJ4180:AY4180" si="11007">SUM(AJ4181:AJ4185)</f>
        <v>0</v>
      </c>
      <c r="AK4180" s="12">
        <f t="shared" si="11007"/>
        <v>0</v>
      </c>
      <c r="AL4180" s="12">
        <f t="shared" si="11007"/>
        <v>0</v>
      </c>
      <c r="AM4180" s="12">
        <f t="shared" si="11007"/>
        <v>0</v>
      </c>
      <c r="AN4180" s="12">
        <f t="shared" si="11007"/>
        <v>0</v>
      </c>
      <c r="AO4180" s="12">
        <f t="shared" si="11007"/>
        <v>0</v>
      </c>
      <c r="AP4180" s="12">
        <f t="shared" si="11007"/>
        <v>0</v>
      </c>
      <c r="AQ4180" s="12">
        <f t="shared" si="11007"/>
        <v>0</v>
      </c>
      <c r="AR4180" s="12">
        <f t="shared" si="11007"/>
        <v>0</v>
      </c>
      <c r="AS4180" s="12">
        <f t="shared" si="11007"/>
        <v>0</v>
      </c>
      <c r="AT4180" s="12">
        <f t="shared" si="11007"/>
        <v>0</v>
      </c>
      <c r="AU4180" s="12">
        <f t="shared" si="11007"/>
        <v>0</v>
      </c>
      <c r="AV4180" s="12">
        <f t="shared" si="11007"/>
        <v>0</v>
      </c>
      <c r="AW4180" s="12">
        <f t="shared" si="11007"/>
        <v>0</v>
      </c>
      <c r="AX4180" s="12">
        <f t="shared" si="11007"/>
        <v>0</v>
      </c>
      <c r="AY4180" s="12">
        <f t="shared" si="11007"/>
        <v>0</v>
      </c>
      <c r="AZ4180" s="12">
        <v>0</v>
      </c>
      <c r="BA4180" s="12">
        <v>0</v>
      </c>
      <c r="BB4180" s="12">
        <f t="shared" ref="BB4180:BQ4180" si="11008">SUM(BB4181:BB4185)</f>
        <v>0</v>
      </c>
      <c r="BC4180" s="12">
        <f t="shared" si="11008"/>
        <v>53</v>
      </c>
      <c r="BD4180" s="12">
        <f t="shared" si="11008"/>
        <v>0</v>
      </c>
      <c r="BE4180" s="12">
        <f t="shared" si="11008"/>
        <v>0</v>
      </c>
      <c r="BF4180" s="12">
        <f t="shared" si="11008"/>
        <v>0</v>
      </c>
      <c r="BG4180" s="12">
        <f t="shared" si="11008"/>
        <v>0</v>
      </c>
      <c r="BH4180" s="12">
        <f t="shared" si="11008"/>
        <v>53</v>
      </c>
      <c r="BI4180" s="12">
        <f t="shared" si="11008"/>
        <v>0</v>
      </c>
      <c r="BJ4180" s="12">
        <f t="shared" si="11008"/>
        <v>0</v>
      </c>
      <c r="BK4180" s="12">
        <f t="shared" si="11008"/>
        <v>53</v>
      </c>
      <c r="BL4180" s="12">
        <f t="shared" si="11008"/>
        <v>0</v>
      </c>
      <c r="BM4180" s="12">
        <f t="shared" si="11008"/>
        <v>0</v>
      </c>
      <c r="BN4180" s="12">
        <f t="shared" si="11008"/>
        <v>0</v>
      </c>
      <c r="BO4180" s="12">
        <f t="shared" si="11008"/>
        <v>0</v>
      </c>
      <c r="BP4180" s="12">
        <f t="shared" si="11008"/>
        <v>0</v>
      </c>
      <c r="BQ4180" s="12">
        <f t="shared" si="11008"/>
        <v>0</v>
      </c>
      <c r="BR4180" s="12">
        <v>53</v>
      </c>
      <c r="BS4180" s="12">
        <v>0</v>
      </c>
      <c r="BT4180" s="12">
        <f t="shared" ref="BT4180:BX4180" si="11009">SUM(BT4181:BT4185)</f>
        <v>494630</v>
      </c>
      <c r="BU4180" s="12">
        <f t="shared" si="11009"/>
        <v>504946</v>
      </c>
      <c r="BV4180" s="12">
        <f t="shared" si="11009"/>
        <v>297546</v>
      </c>
      <c r="BW4180" s="12">
        <f t="shared" si="11009"/>
        <v>97310</v>
      </c>
      <c r="BX4180" s="12">
        <f t="shared" si="11009"/>
        <v>35669</v>
      </c>
      <c r="BY4180" s="12">
        <f t="shared" ref="BY4180" si="11010">SUM(BY4181:BY4185)</f>
        <v>27615</v>
      </c>
      <c r="BZ4180" s="12">
        <f t="shared" ref="BZ4180" si="11011">SUM(BZ4181:BZ4185)</f>
        <v>34026</v>
      </c>
      <c r="CA4180" s="12">
        <f t="shared" si="10983"/>
        <v>394856</v>
      </c>
      <c r="CB4180" s="124">
        <f t="shared" si="10994"/>
        <v>78.197668661599465</v>
      </c>
    </row>
    <row r="4181" spans="1:80" x14ac:dyDescent="0.25">
      <c r="A4181" s="4" t="s">
        <v>928</v>
      </c>
      <c r="B4181" s="4" t="s">
        <v>88</v>
      </c>
      <c r="C4181" s="4" t="s">
        <v>1696</v>
      </c>
      <c r="D4181" s="79" t="s">
        <v>1697</v>
      </c>
      <c r="E4181" s="89">
        <v>6112</v>
      </c>
      <c r="F4181" s="79" t="s">
        <v>1699</v>
      </c>
      <c r="G4181" s="75" t="s">
        <v>1906</v>
      </c>
      <c r="H4181" s="13" t="s">
        <v>43</v>
      </c>
      <c r="I4181" s="14">
        <v>35310</v>
      </c>
      <c r="J4181" s="14">
        <f t="shared" si="10982"/>
        <v>50220</v>
      </c>
      <c r="K4181" s="14">
        <v>50220</v>
      </c>
      <c r="L4181" s="14">
        <f t="shared" si="10985"/>
        <v>0</v>
      </c>
      <c r="M4181" s="14">
        <v>0</v>
      </c>
      <c r="N4181" s="14">
        <v>0</v>
      </c>
      <c r="O4181" s="14">
        <v>0</v>
      </c>
      <c r="P4181" s="14">
        <v>0</v>
      </c>
      <c r="Q4181" s="14">
        <v>0</v>
      </c>
      <c r="R4181" s="14">
        <v>0</v>
      </c>
      <c r="S4181" s="14"/>
      <c r="T4181" s="14"/>
      <c r="U4181" s="14"/>
      <c r="V4181" s="14"/>
      <c r="W4181" s="14"/>
      <c r="X4181" s="14">
        <f t="shared" si="10845"/>
        <v>0</v>
      </c>
      <c r="Y4181" s="14"/>
      <c r="Z4181" s="14"/>
      <c r="AA4181" s="14"/>
      <c r="AB4181" s="14"/>
      <c r="AC4181" s="14"/>
      <c r="AD4181" s="14"/>
      <c r="AE4181" s="14"/>
      <c r="AF4181" s="14"/>
      <c r="AG4181" s="14"/>
      <c r="AH4181" s="14">
        <v>0</v>
      </c>
      <c r="AI4181" s="14">
        <v>0</v>
      </c>
      <c r="AJ4181" s="14">
        <v>0</v>
      </c>
      <c r="AK4181" s="14"/>
      <c r="AL4181" s="14"/>
      <c r="AM4181" s="14"/>
      <c r="AN4181" s="14"/>
      <c r="AO4181" s="14"/>
      <c r="AP4181" s="14">
        <f t="shared" si="10846"/>
        <v>0</v>
      </c>
      <c r="AQ4181" s="14"/>
      <c r="AR4181" s="14"/>
      <c r="AS4181" s="14"/>
      <c r="AT4181" s="14"/>
      <c r="AU4181" s="14"/>
      <c r="AV4181" s="14"/>
      <c r="AW4181" s="14"/>
      <c r="AX4181" s="14"/>
      <c r="AY4181" s="14"/>
      <c r="AZ4181" s="14">
        <v>0</v>
      </c>
      <c r="BA4181" s="14">
        <v>0</v>
      </c>
      <c r="BB4181" s="14">
        <v>0</v>
      </c>
      <c r="BC4181" s="14"/>
      <c r="BD4181" s="14"/>
      <c r="BE4181" s="14"/>
      <c r="BF4181" s="14"/>
      <c r="BG4181" s="14"/>
      <c r="BH4181" s="14">
        <f t="shared" si="10847"/>
        <v>0</v>
      </c>
      <c r="BI4181" s="14"/>
      <c r="BJ4181" s="14"/>
      <c r="BK4181" s="14"/>
      <c r="BL4181" s="14"/>
      <c r="BM4181" s="14"/>
      <c r="BN4181" s="14"/>
      <c r="BO4181" s="14"/>
      <c r="BP4181" s="14"/>
      <c r="BQ4181" s="14"/>
      <c r="BR4181" s="14">
        <v>0</v>
      </c>
      <c r="BS4181" s="14">
        <v>0</v>
      </c>
      <c r="BT4181" s="14">
        <v>50220</v>
      </c>
      <c r="BU4181" s="14">
        <v>50220</v>
      </c>
      <c r="BV4181" s="14">
        <v>22736</v>
      </c>
      <c r="BW4181" s="14">
        <f t="shared" si="10981"/>
        <v>9369</v>
      </c>
      <c r="BX4181" s="14">
        <v>9369</v>
      </c>
      <c r="BY4181" s="14"/>
      <c r="BZ4181" s="14"/>
      <c r="CA4181" s="14">
        <f t="shared" si="10983"/>
        <v>32105</v>
      </c>
      <c r="CB4181" s="122">
        <f t="shared" si="10994"/>
        <v>63.928713659896452</v>
      </c>
    </row>
    <row r="4182" spans="1:80" x14ac:dyDescent="0.25">
      <c r="A4182" s="4" t="s">
        <v>928</v>
      </c>
      <c r="B4182" s="4" t="s">
        <v>88</v>
      </c>
      <c r="C4182" s="4" t="s">
        <v>1696</v>
      </c>
      <c r="D4182" s="79" t="s">
        <v>1697</v>
      </c>
      <c r="E4182" s="89">
        <v>6112</v>
      </c>
      <c r="F4182" s="79" t="s">
        <v>1700</v>
      </c>
      <c r="G4182" s="75" t="s">
        <v>1906</v>
      </c>
      <c r="H4182" s="13" t="s">
        <v>92</v>
      </c>
      <c r="I4182" s="14">
        <v>65100</v>
      </c>
      <c r="J4182" s="14">
        <f t="shared" si="10982"/>
        <v>62680</v>
      </c>
      <c r="K4182" s="14">
        <v>62680</v>
      </c>
      <c r="L4182" s="14">
        <f t="shared" si="10985"/>
        <v>0</v>
      </c>
      <c r="M4182" s="14">
        <v>0</v>
      </c>
      <c r="N4182" s="14">
        <v>0</v>
      </c>
      <c r="O4182" s="14">
        <v>0</v>
      </c>
      <c r="P4182" s="14">
        <v>0</v>
      </c>
      <c r="Q4182" s="14">
        <v>0</v>
      </c>
      <c r="R4182" s="14">
        <v>0</v>
      </c>
      <c r="S4182" s="14"/>
      <c r="T4182" s="14"/>
      <c r="U4182" s="14"/>
      <c r="V4182" s="14"/>
      <c r="W4182" s="14"/>
      <c r="X4182" s="14">
        <f t="shared" si="10845"/>
        <v>0</v>
      </c>
      <c r="Y4182" s="14"/>
      <c r="Z4182" s="14"/>
      <c r="AA4182" s="14"/>
      <c r="AB4182" s="14"/>
      <c r="AC4182" s="14"/>
      <c r="AD4182" s="14"/>
      <c r="AE4182" s="14"/>
      <c r="AF4182" s="14"/>
      <c r="AG4182" s="14"/>
      <c r="AH4182" s="14">
        <v>0</v>
      </c>
      <c r="AI4182" s="14">
        <v>0</v>
      </c>
      <c r="AJ4182" s="14">
        <v>0</v>
      </c>
      <c r="AK4182" s="14"/>
      <c r="AL4182" s="14"/>
      <c r="AM4182" s="14"/>
      <c r="AN4182" s="14"/>
      <c r="AO4182" s="14"/>
      <c r="AP4182" s="14">
        <f t="shared" si="10846"/>
        <v>0</v>
      </c>
      <c r="AQ4182" s="14"/>
      <c r="AR4182" s="14"/>
      <c r="AS4182" s="14"/>
      <c r="AT4182" s="14"/>
      <c r="AU4182" s="14"/>
      <c r="AV4182" s="14"/>
      <c r="AW4182" s="14"/>
      <c r="AX4182" s="14"/>
      <c r="AY4182" s="14"/>
      <c r="AZ4182" s="14">
        <v>0</v>
      </c>
      <c r="BA4182" s="14">
        <v>0</v>
      </c>
      <c r="BB4182" s="14">
        <v>0</v>
      </c>
      <c r="BC4182" s="14">
        <v>53</v>
      </c>
      <c r="BD4182" s="14"/>
      <c r="BE4182" s="14"/>
      <c r="BF4182" s="14"/>
      <c r="BG4182" s="14"/>
      <c r="BH4182" s="14">
        <f t="shared" si="10847"/>
        <v>53</v>
      </c>
      <c r="BI4182" s="14"/>
      <c r="BJ4182" s="14"/>
      <c r="BK4182" s="14">
        <v>53</v>
      </c>
      <c r="BL4182" s="14"/>
      <c r="BM4182" s="14"/>
      <c r="BN4182" s="14"/>
      <c r="BO4182" s="14"/>
      <c r="BP4182" s="14"/>
      <c r="BQ4182" s="14"/>
      <c r="BR4182" s="14">
        <v>53</v>
      </c>
      <c r="BS4182" s="14">
        <v>0</v>
      </c>
      <c r="BT4182" s="14">
        <v>62680</v>
      </c>
      <c r="BU4182" s="14">
        <v>62680</v>
      </c>
      <c r="BV4182" s="14">
        <v>35376</v>
      </c>
      <c r="BW4182" s="14">
        <f t="shared" si="10981"/>
        <v>16801</v>
      </c>
      <c r="BX4182" s="14">
        <v>5300</v>
      </c>
      <c r="BY4182" s="14">
        <v>5565</v>
      </c>
      <c r="BZ4182" s="14">
        <v>5936</v>
      </c>
      <c r="CA4182" s="14">
        <f t="shared" si="10983"/>
        <v>52177</v>
      </c>
      <c r="CB4182" s="122">
        <f t="shared" si="10994"/>
        <v>83.243458838544996</v>
      </c>
    </row>
    <row r="4183" spans="1:80" x14ac:dyDescent="0.25">
      <c r="A4183" s="4" t="s">
        <v>928</v>
      </c>
      <c r="B4183" s="4" t="s">
        <v>88</v>
      </c>
      <c r="C4183" s="4" t="s">
        <v>1696</v>
      </c>
      <c r="D4183" s="79" t="s">
        <v>1697</v>
      </c>
      <c r="E4183" s="89">
        <v>6112</v>
      </c>
      <c r="F4183" s="79" t="s">
        <v>1701</v>
      </c>
      <c r="G4183" s="75" t="s">
        <v>1906</v>
      </c>
      <c r="H4183" s="13" t="s">
        <v>39</v>
      </c>
      <c r="I4183" s="14">
        <v>254900</v>
      </c>
      <c r="J4183" s="14">
        <f t="shared" si="10982"/>
        <v>300709</v>
      </c>
      <c r="K4183" s="14">
        <v>300709</v>
      </c>
      <c r="L4183" s="14">
        <f t="shared" si="10985"/>
        <v>0</v>
      </c>
      <c r="M4183" s="14">
        <v>0</v>
      </c>
      <c r="N4183" s="14">
        <v>0</v>
      </c>
      <c r="O4183" s="14">
        <v>0</v>
      </c>
      <c r="P4183" s="14">
        <v>0</v>
      </c>
      <c r="Q4183" s="14">
        <v>0</v>
      </c>
      <c r="R4183" s="14">
        <v>0</v>
      </c>
      <c r="S4183" s="14"/>
      <c r="T4183" s="14"/>
      <c r="U4183" s="14"/>
      <c r="V4183" s="14"/>
      <c r="W4183" s="14"/>
      <c r="X4183" s="14">
        <f t="shared" si="10845"/>
        <v>0</v>
      </c>
      <c r="Y4183" s="14"/>
      <c r="Z4183" s="14"/>
      <c r="AA4183" s="14"/>
      <c r="AB4183" s="14"/>
      <c r="AC4183" s="14"/>
      <c r="AD4183" s="14"/>
      <c r="AE4183" s="14"/>
      <c r="AF4183" s="14"/>
      <c r="AG4183" s="14"/>
      <c r="AH4183" s="14">
        <v>0</v>
      </c>
      <c r="AI4183" s="14">
        <v>0</v>
      </c>
      <c r="AJ4183" s="14">
        <v>0</v>
      </c>
      <c r="AK4183" s="14"/>
      <c r="AL4183" s="14"/>
      <c r="AM4183" s="14"/>
      <c r="AN4183" s="14"/>
      <c r="AO4183" s="14"/>
      <c r="AP4183" s="14">
        <f t="shared" si="10846"/>
        <v>0</v>
      </c>
      <c r="AQ4183" s="14"/>
      <c r="AR4183" s="14"/>
      <c r="AS4183" s="14"/>
      <c r="AT4183" s="14"/>
      <c r="AU4183" s="14"/>
      <c r="AV4183" s="14"/>
      <c r="AW4183" s="14"/>
      <c r="AX4183" s="14"/>
      <c r="AY4183" s="14"/>
      <c r="AZ4183" s="14">
        <v>0</v>
      </c>
      <c r="BA4183" s="14">
        <v>0</v>
      </c>
      <c r="BB4183" s="14">
        <v>0</v>
      </c>
      <c r="BC4183" s="14"/>
      <c r="BD4183" s="14"/>
      <c r="BE4183" s="14"/>
      <c r="BF4183" s="14"/>
      <c r="BG4183" s="14"/>
      <c r="BH4183" s="14">
        <f t="shared" si="10847"/>
        <v>0</v>
      </c>
      <c r="BI4183" s="14"/>
      <c r="BJ4183" s="14"/>
      <c r="BK4183" s="14"/>
      <c r="BL4183" s="14"/>
      <c r="BM4183" s="14"/>
      <c r="BN4183" s="14"/>
      <c r="BO4183" s="14"/>
      <c r="BP4183" s="14"/>
      <c r="BQ4183" s="14"/>
      <c r="BR4183" s="14">
        <v>0</v>
      </c>
      <c r="BS4183" s="14">
        <v>0</v>
      </c>
      <c r="BT4183" s="14">
        <v>300709</v>
      </c>
      <c r="BU4183" s="14">
        <v>300709</v>
      </c>
      <c r="BV4183" s="14">
        <v>157672</v>
      </c>
      <c r="BW4183" s="14">
        <f t="shared" si="10981"/>
        <v>71140</v>
      </c>
      <c r="BX4183" s="14">
        <v>21000</v>
      </c>
      <c r="BY4183" s="14">
        <v>22050</v>
      </c>
      <c r="BZ4183" s="14">
        <v>28090</v>
      </c>
      <c r="CA4183" s="14">
        <f t="shared" si="10983"/>
        <v>228812</v>
      </c>
      <c r="CB4183" s="122">
        <f t="shared" si="10994"/>
        <v>76.090838651320709</v>
      </c>
    </row>
    <row r="4184" spans="1:80" x14ac:dyDescent="0.25">
      <c r="A4184" s="4" t="s">
        <v>928</v>
      </c>
      <c r="B4184" s="4" t="s">
        <v>88</v>
      </c>
      <c r="C4184" s="4" t="s">
        <v>1696</v>
      </c>
      <c r="D4184" s="79" t="s">
        <v>1697</v>
      </c>
      <c r="E4184" s="89">
        <v>6112</v>
      </c>
      <c r="F4184" s="79" t="s">
        <v>1702</v>
      </c>
      <c r="G4184" s="75" t="s">
        <v>1906</v>
      </c>
      <c r="H4184" s="13" t="s">
        <v>41</v>
      </c>
      <c r="I4184" s="14">
        <v>45830</v>
      </c>
      <c r="J4184" s="14">
        <f t="shared" si="10982"/>
        <v>55470</v>
      </c>
      <c r="K4184" s="14">
        <v>55470</v>
      </c>
      <c r="L4184" s="14">
        <f t="shared" si="10985"/>
        <v>0</v>
      </c>
      <c r="M4184" s="14">
        <v>0</v>
      </c>
      <c r="N4184" s="14">
        <v>0</v>
      </c>
      <c r="O4184" s="14">
        <v>0</v>
      </c>
      <c r="P4184" s="14">
        <v>0</v>
      </c>
      <c r="Q4184" s="14">
        <v>0</v>
      </c>
      <c r="R4184" s="14">
        <v>0</v>
      </c>
      <c r="S4184" s="14"/>
      <c r="T4184" s="14"/>
      <c r="U4184" s="14"/>
      <c r="V4184" s="14"/>
      <c r="W4184" s="14"/>
      <c r="X4184" s="14">
        <f t="shared" si="10845"/>
        <v>0</v>
      </c>
      <c r="Y4184" s="14"/>
      <c r="Z4184" s="14"/>
      <c r="AA4184" s="14"/>
      <c r="AB4184" s="14"/>
      <c r="AC4184" s="14"/>
      <c r="AD4184" s="14"/>
      <c r="AE4184" s="14"/>
      <c r="AF4184" s="14"/>
      <c r="AG4184" s="14"/>
      <c r="AH4184" s="14">
        <v>0</v>
      </c>
      <c r="AI4184" s="14">
        <v>0</v>
      </c>
      <c r="AJ4184" s="14">
        <v>0</v>
      </c>
      <c r="AK4184" s="14"/>
      <c r="AL4184" s="14"/>
      <c r="AM4184" s="14"/>
      <c r="AN4184" s="14"/>
      <c r="AO4184" s="14"/>
      <c r="AP4184" s="14">
        <f t="shared" si="10846"/>
        <v>0</v>
      </c>
      <c r="AQ4184" s="14"/>
      <c r="AR4184" s="14"/>
      <c r="AS4184" s="14"/>
      <c r="AT4184" s="14"/>
      <c r="AU4184" s="14"/>
      <c r="AV4184" s="14"/>
      <c r="AW4184" s="14"/>
      <c r="AX4184" s="14"/>
      <c r="AY4184" s="14"/>
      <c r="AZ4184" s="14">
        <v>0</v>
      </c>
      <c r="BA4184" s="14">
        <v>0</v>
      </c>
      <c r="BB4184" s="14">
        <v>0</v>
      </c>
      <c r="BC4184" s="14"/>
      <c r="BD4184" s="14"/>
      <c r="BE4184" s="14"/>
      <c r="BF4184" s="14"/>
      <c r="BG4184" s="14"/>
      <c r="BH4184" s="14">
        <f t="shared" si="10847"/>
        <v>0</v>
      </c>
      <c r="BI4184" s="14"/>
      <c r="BJ4184" s="14"/>
      <c r="BK4184" s="14"/>
      <c r="BL4184" s="14"/>
      <c r="BM4184" s="14"/>
      <c r="BN4184" s="14"/>
      <c r="BO4184" s="14"/>
      <c r="BP4184" s="14"/>
      <c r="BQ4184" s="14"/>
      <c r="BR4184" s="14">
        <v>0</v>
      </c>
      <c r="BS4184" s="14">
        <v>0</v>
      </c>
      <c r="BT4184" s="14">
        <v>55470</v>
      </c>
      <c r="BU4184" s="14">
        <v>65786</v>
      </c>
      <c r="BV4184" s="14">
        <v>65786</v>
      </c>
      <c r="BW4184" s="14">
        <f t="shared" si="10981"/>
        <v>0</v>
      </c>
      <c r="BX4184" s="14"/>
      <c r="BY4184" s="14"/>
      <c r="BZ4184" s="14"/>
      <c r="CA4184" s="14">
        <f t="shared" si="10983"/>
        <v>65786</v>
      </c>
      <c r="CB4184" s="122">
        <f t="shared" si="10994"/>
        <v>100</v>
      </c>
    </row>
    <row r="4185" spans="1:80" x14ac:dyDescent="0.25">
      <c r="A4185" s="4" t="s">
        <v>928</v>
      </c>
      <c r="B4185" s="4" t="s">
        <v>88</v>
      </c>
      <c r="C4185" s="4" t="s">
        <v>1696</v>
      </c>
      <c r="D4185" s="79" t="s">
        <v>1697</v>
      </c>
      <c r="E4185" s="89">
        <v>6112</v>
      </c>
      <c r="F4185" s="79" t="s">
        <v>1703</v>
      </c>
      <c r="G4185" s="75" t="s">
        <v>1906</v>
      </c>
      <c r="H4185" s="13" t="s">
        <v>37</v>
      </c>
      <c r="I4185" s="14">
        <v>9600</v>
      </c>
      <c r="J4185" s="14">
        <f t="shared" si="10982"/>
        <v>25551</v>
      </c>
      <c r="K4185" s="14">
        <v>25551</v>
      </c>
      <c r="L4185" s="14">
        <f t="shared" si="10985"/>
        <v>0</v>
      </c>
      <c r="M4185" s="14">
        <v>0</v>
      </c>
      <c r="N4185" s="14">
        <v>0</v>
      </c>
      <c r="O4185" s="14">
        <v>0</v>
      </c>
      <c r="P4185" s="14">
        <v>0</v>
      </c>
      <c r="Q4185" s="14">
        <v>0</v>
      </c>
      <c r="R4185" s="14">
        <v>0</v>
      </c>
      <c r="S4185" s="14"/>
      <c r="T4185" s="14"/>
      <c r="U4185" s="14"/>
      <c r="V4185" s="14"/>
      <c r="W4185" s="14"/>
      <c r="X4185" s="14">
        <f t="shared" si="10845"/>
        <v>0</v>
      </c>
      <c r="Y4185" s="14"/>
      <c r="Z4185" s="14"/>
      <c r="AA4185" s="14"/>
      <c r="AB4185" s="14"/>
      <c r="AC4185" s="14"/>
      <c r="AD4185" s="14"/>
      <c r="AE4185" s="14"/>
      <c r="AF4185" s="14"/>
      <c r="AG4185" s="14"/>
      <c r="AH4185" s="14">
        <v>0</v>
      </c>
      <c r="AI4185" s="14">
        <v>0</v>
      </c>
      <c r="AJ4185" s="14">
        <v>0</v>
      </c>
      <c r="AK4185" s="14"/>
      <c r="AL4185" s="14"/>
      <c r="AM4185" s="14"/>
      <c r="AN4185" s="14"/>
      <c r="AO4185" s="14"/>
      <c r="AP4185" s="14">
        <f t="shared" si="10846"/>
        <v>0</v>
      </c>
      <c r="AQ4185" s="14"/>
      <c r="AR4185" s="14"/>
      <c r="AS4185" s="14"/>
      <c r="AT4185" s="14"/>
      <c r="AU4185" s="14"/>
      <c r="AV4185" s="14"/>
      <c r="AW4185" s="14"/>
      <c r="AX4185" s="14"/>
      <c r="AY4185" s="14"/>
      <c r="AZ4185" s="14">
        <v>0</v>
      </c>
      <c r="BA4185" s="14">
        <v>0</v>
      </c>
      <c r="BB4185" s="14">
        <v>0</v>
      </c>
      <c r="BC4185" s="14"/>
      <c r="BD4185" s="14"/>
      <c r="BE4185" s="14"/>
      <c r="BF4185" s="14"/>
      <c r="BG4185" s="14"/>
      <c r="BH4185" s="14">
        <f t="shared" si="10847"/>
        <v>0</v>
      </c>
      <c r="BI4185" s="14"/>
      <c r="BJ4185" s="14"/>
      <c r="BK4185" s="14"/>
      <c r="BL4185" s="14"/>
      <c r="BM4185" s="14"/>
      <c r="BN4185" s="14"/>
      <c r="BO4185" s="14"/>
      <c r="BP4185" s="14"/>
      <c r="BQ4185" s="14"/>
      <c r="BR4185" s="14">
        <v>0</v>
      </c>
      <c r="BS4185" s="14">
        <v>0</v>
      </c>
      <c r="BT4185" s="14">
        <v>25551</v>
      </c>
      <c r="BU4185" s="14">
        <v>25551</v>
      </c>
      <c r="BV4185" s="14">
        <v>15976</v>
      </c>
      <c r="BW4185" s="14">
        <f t="shared" si="10981"/>
        <v>0</v>
      </c>
      <c r="BX4185" s="14"/>
      <c r="BY4185" s="14"/>
      <c r="BZ4185" s="14"/>
      <c r="CA4185" s="14">
        <f t="shared" si="10983"/>
        <v>15976</v>
      </c>
      <c r="CB4185" s="122">
        <f t="shared" si="10994"/>
        <v>62.525928535086692</v>
      </c>
    </row>
    <row r="4186" spans="1:80" x14ac:dyDescent="0.25">
      <c r="A4186" s="4" t="s">
        <v>928</v>
      </c>
      <c r="B4186" s="4" t="s">
        <v>88</v>
      </c>
      <c r="C4186" s="4" t="s">
        <v>1696</v>
      </c>
      <c r="D4186" s="79" t="s">
        <v>1697</v>
      </c>
      <c r="E4186" s="78" t="s">
        <v>44</v>
      </c>
      <c r="F4186" s="78" t="s">
        <v>1</v>
      </c>
      <c r="G4186" s="2" t="s">
        <v>1</v>
      </c>
      <c r="H4186" s="2" t="s">
        <v>45</v>
      </c>
      <c r="I4186" s="12">
        <f>SUM(I4187)</f>
        <v>336724</v>
      </c>
      <c r="J4186" s="12">
        <f t="shared" si="10982"/>
        <v>384220</v>
      </c>
      <c r="K4186" s="12">
        <f t="shared" ref="K4186:Q4186" si="11012">SUM(K4187)</f>
        <v>384220</v>
      </c>
      <c r="L4186" s="12">
        <f t="shared" si="10985"/>
        <v>0</v>
      </c>
      <c r="M4186" s="12">
        <f t="shared" si="11012"/>
        <v>0</v>
      </c>
      <c r="N4186" s="12">
        <f t="shared" si="11012"/>
        <v>0</v>
      </c>
      <c r="O4186" s="12">
        <f t="shared" si="11012"/>
        <v>0</v>
      </c>
      <c r="P4186" s="12">
        <f t="shared" si="11012"/>
        <v>0</v>
      </c>
      <c r="Q4186" s="12">
        <f t="shared" si="11012"/>
        <v>0</v>
      </c>
      <c r="R4186" s="12">
        <f t="shared" ref="R4186:AG4186" si="11013">SUM(R4187)</f>
        <v>0</v>
      </c>
      <c r="S4186" s="12">
        <f t="shared" si="11013"/>
        <v>0</v>
      </c>
      <c r="T4186" s="12">
        <f t="shared" si="11013"/>
        <v>0</v>
      </c>
      <c r="U4186" s="12">
        <f t="shared" si="11013"/>
        <v>0</v>
      </c>
      <c r="V4186" s="12">
        <f t="shared" si="11013"/>
        <v>0</v>
      </c>
      <c r="W4186" s="12">
        <f t="shared" si="11013"/>
        <v>0</v>
      </c>
      <c r="X4186" s="12">
        <f t="shared" si="11013"/>
        <v>0</v>
      </c>
      <c r="Y4186" s="12">
        <f t="shared" si="11013"/>
        <v>0</v>
      </c>
      <c r="Z4186" s="12">
        <f t="shared" si="11013"/>
        <v>0</v>
      </c>
      <c r="AA4186" s="12">
        <f t="shared" si="11013"/>
        <v>0</v>
      </c>
      <c r="AB4186" s="12">
        <f t="shared" si="11013"/>
        <v>0</v>
      </c>
      <c r="AC4186" s="12">
        <f t="shared" si="11013"/>
        <v>0</v>
      </c>
      <c r="AD4186" s="12">
        <f t="shared" si="11013"/>
        <v>0</v>
      </c>
      <c r="AE4186" s="12">
        <f t="shared" si="11013"/>
        <v>0</v>
      </c>
      <c r="AF4186" s="12">
        <f t="shared" si="11013"/>
        <v>0</v>
      </c>
      <c r="AG4186" s="12">
        <f t="shared" si="11013"/>
        <v>0</v>
      </c>
      <c r="AH4186" s="12">
        <v>0</v>
      </c>
      <c r="AI4186" s="12">
        <v>0</v>
      </c>
      <c r="AJ4186" s="12">
        <f t="shared" ref="AJ4186:AY4186" si="11014">SUM(AJ4187)</f>
        <v>0</v>
      </c>
      <c r="AK4186" s="12">
        <f t="shared" si="11014"/>
        <v>0</v>
      </c>
      <c r="AL4186" s="12">
        <f t="shared" si="11014"/>
        <v>0</v>
      </c>
      <c r="AM4186" s="12">
        <f t="shared" si="11014"/>
        <v>0</v>
      </c>
      <c r="AN4186" s="12">
        <f t="shared" si="11014"/>
        <v>0</v>
      </c>
      <c r="AO4186" s="12">
        <f t="shared" si="11014"/>
        <v>0</v>
      </c>
      <c r="AP4186" s="12">
        <f t="shared" si="11014"/>
        <v>0</v>
      </c>
      <c r="AQ4186" s="12">
        <f t="shared" si="11014"/>
        <v>0</v>
      </c>
      <c r="AR4186" s="12">
        <f t="shared" si="11014"/>
        <v>0</v>
      </c>
      <c r="AS4186" s="12">
        <f t="shared" si="11014"/>
        <v>0</v>
      </c>
      <c r="AT4186" s="12">
        <f t="shared" si="11014"/>
        <v>0</v>
      </c>
      <c r="AU4186" s="12">
        <f t="shared" si="11014"/>
        <v>0</v>
      </c>
      <c r="AV4186" s="12">
        <f t="shared" si="11014"/>
        <v>0</v>
      </c>
      <c r="AW4186" s="12">
        <f t="shared" si="11014"/>
        <v>0</v>
      </c>
      <c r="AX4186" s="12">
        <f t="shared" si="11014"/>
        <v>0</v>
      </c>
      <c r="AY4186" s="12">
        <f t="shared" si="11014"/>
        <v>0</v>
      </c>
      <c r="AZ4186" s="12">
        <v>0</v>
      </c>
      <c r="BA4186" s="12">
        <v>0</v>
      </c>
      <c r="BB4186" s="12">
        <f t="shared" ref="BB4186:BQ4186" si="11015">SUM(BB4187)</f>
        <v>0</v>
      </c>
      <c r="BC4186" s="12">
        <f t="shared" si="11015"/>
        <v>0</v>
      </c>
      <c r="BD4186" s="12">
        <f t="shared" si="11015"/>
        <v>0</v>
      </c>
      <c r="BE4186" s="12">
        <f t="shared" si="11015"/>
        <v>0</v>
      </c>
      <c r="BF4186" s="12">
        <f t="shared" si="11015"/>
        <v>0</v>
      </c>
      <c r="BG4186" s="12">
        <f t="shared" si="11015"/>
        <v>0</v>
      </c>
      <c r="BH4186" s="12">
        <f t="shared" si="11015"/>
        <v>0</v>
      </c>
      <c r="BI4186" s="12">
        <f t="shared" si="11015"/>
        <v>0</v>
      </c>
      <c r="BJ4186" s="12">
        <f t="shared" si="11015"/>
        <v>0</v>
      </c>
      <c r="BK4186" s="12">
        <f t="shared" si="11015"/>
        <v>0</v>
      </c>
      <c r="BL4186" s="12">
        <f t="shared" si="11015"/>
        <v>0</v>
      </c>
      <c r="BM4186" s="12">
        <f t="shared" si="11015"/>
        <v>0</v>
      </c>
      <c r="BN4186" s="12">
        <f t="shared" si="11015"/>
        <v>0</v>
      </c>
      <c r="BO4186" s="12">
        <f t="shared" si="11015"/>
        <v>0</v>
      </c>
      <c r="BP4186" s="12">
        <f t="shared" si="11015"/>
        <v>0</v>
      </c>
      <c r="BQ4186" s="12">
        <f t="shared" si="11015"/>
        <v>0</v>
      </c>
      <c r="BR4186" s="12">
        <v>0</v>
      </c>
      <c r="BS4186" s="12">
        <v>0</v>
      </c>
      <c r="BT4186" s="12">
        <f t="shared" ref="BT4186:BZ4186" si="11016">SUM(BT4187)</f>
        <v>403431</v>
      </c>
      <c r="BU4186" s="12">
        <f t="shared" si="11016"/>
        <v>403431</v>
      </c>
      <c r="BV4186" s="12">
        <f t="shared" si="11016"/>
        <v>210824</v>
      </c>
      <c r="BW4186" s="12">
        <f t="shared" si="11016"/>
        <v>96576</v>
      </c>
      <c r="BX4186" s="12">
        <f t="shared" si="11016"/>
        <v>34576</v>
      </c>
      <c r="BY4186" s="12">
        <f t="shared" si="11016"/>
        <v>31000</v>
      </c>
      <c r="BZ4186" s="12">
        <f t="shared" si="11016"/>
        <v>31000</v>
      </c>
      <c r="CA4186" s="12">
        <f t="shared" si="10983"/>
        <v>307400</v>
      </c>
      <c r="CB4186" s="124">
        <f t="shared" si="10994"/>
        <v>76.196425163162971</v>
      </c>
    </row>
    <row r="4187" spans="1:80" x14ac:dyDescent="0.25">
      <c r="A4187" s="4" t="s">
        <v>928</v>
      </c>
      <c r="B4187" s="4" t="s">
        <v>88</v>
      </c>
      <c r="C4187" s="4" t="s">
        <v>1696</v>
      </c>
      <c r="D4187" s="79" t="s">
        <v>1697</v>
      </c>
      <c r="E4187" s="89">
        <v>6121</v>
      </c>
      <c r="F4187" s="79"/>
      <c r="G4187" s="75" t="s">
        <v>1906</v>
      </c>
      <c r="H4187" s="13" t="s">
        <v>46</v>
      </c>
      <c r="I4187" s="14">
        <v>336724</v>
      </c>
      <c r="J4187" s="14">
        <f t="shared" si="10982"/>
        <v>384220</v>
      </c>
      <c r="K4187" s="14">
        <v>384220</v>
      </c>
      <c r="L4187" s="14">
        <f t="shared" si="10985"/>
        <v>0</v>
      </c>
      <c r="M4187" s="14">
        <v>0</v>
      </c>
      <c r="N4187" s="14">
        <v>0</v>
      </c>
      <c r="O4187" s="14">
        <v>0</v>
      </c>
      <c r="P4187" s="14">
        <v>0</v>
      </c>
      <c r="Q4187" s="14">
        <v>0</v>
      </c>
      <c r="R4187" s="14">
        <v>0</v>
      </c>
      <c r="S4187" s="14"/>
      <c r="T4187" s="14"/>
      <c r="U4187" s="14"/>
      <c r="V4187" s="14"/>
      <c r="W4187" s="14"/>
      <c r="X4187" s="14">
        <f t="shared" ref="X4187:X4247" si="11017">R4187+S4187+T4187+U4187+V4187+W4187</f>
        <v>0</v>
      </c>
      <c r="Y4187" s="14"/>
      <c r="Z4187" s="14"/>
      <c r="AA4187" s="14"/>
      <c r="AB4187" s="14"/>
      <c r="AC4187" s="14"/>
      <c r="AD4187" s="14"/>
      <c r="AE4187" s="14"/>
      <c r="AF4187" s="14"/>
      <c r="AG4187" s="14"/>
      <c r="AH4187" s="14">
        <v>0</v>
      </c>
      <c r="AI4187" s="14">
        <v>0</v>
      </c>
      <c r="AJ4187" s="14">
        <v>0</v>
      </c>
      <c r="AK4187" s="14"/>
      <c r="AL4187" s="14"/>
      <c r="AM4187" s="14"/>
      <c r="AN4187" s="14"/>
      <c r="AO4187" s="14"/>
      <c r="AP4187" s="14">
        <f t="shared" ref="AP4187:AP4247" si="11018">AJ4187+AK4187+AL4187+AM4187+AN4187+AO4187</f>
        <v>0</v>
      </c>
      <c r="AQ4187" s="14"/>
      <c r="AR4187" s="14"/>
      <c r="AS4187" s="14"/>
      <c r="AT4187" s="14"/>
      <c r="AU4187" s="14"/>
      <c r="AV4187" s="14"/>
      <c r="AW4187" s="14"/>
      <c r="AX4187" s="14"/>
      <c r="AY4187" s="14"/>
      <c r="AZ4187" s="14">
        <v>0</v>
      </c>
      <c r="BA4187" s="14">
        <v>0</v>
      </c>
      <c r="BB4187" s="14">
        <v>0</v>
      </c>
      <c r="BC4187" s="14"/>
      <c r="BD4187" s="14"/>
      <c r="BE4187" s="14"/>
      <c r="BF4187" s="14"/>
      <c r="BG4187" s="14"/>
      <c r="BH4187" s="14">
        <f t="shared" ref="BH4187:BH4247" si="11019">BB4187+BC4187+BD4187+BE4187+BF4187+BG4187</f>
        <v>0</v>
      </c>
      <c r="BI4187" s="14"/>
      <c r="BJ4187" s="14"/>
      <c r="BK4187" s="14"/>
      <c r="BL4187" s="14"/>
      <c r="BM4187" s="14"/>
      <c r="BN4187" s="14"/>
      <c r="BO4187" s="14"/>
      <c r="BP4187" s="14"/>
      <c r="BQ4187" s="14"/>
      <c r="BR4187" s="14">
        <v>0</v>
      </c>
      <c r="BS4187" s="14">
        <v>0</v>
      </c>
      <c r="BT4187" s="14">
        <v>403431</v>
      </c>
      <c r="BU4187" s="14">
        <v>403431</v>
      </c>
      <c r="BV4187" s="14">
        <v>210824</v>
      </c>
      <c r="BW4187" s="14">
        <f t="shared" si="10981"/>
        <v>96576</v>
      </c>
      <c r="BX4187" s="14">
        <v>34576</v>
      </c>
      <c r="BY4187" s="14">
        <v>31000</v>
      </c>
      <c r="BZ4187" s="14">
        <v>31000</v>
      </c>
      <c r="CA4187" s="14">
        <f t="shared" si="10983"/>
        <v>307400</v>
      </c>
      <c r="CB4187" s="122">
        <f t="shared" si="10994"/>
        <v>76.196425163162971</v>
      </c>
    </row>
    <row r="4188" spans="1:80" x14ac:dyDescent="0.25">
      <c r="A4188" s="4" t="s">
        <v>928</v>
      </c>
      <c r="B4188" s="4" t="s">
        <v>88</v>
      </c>
      <c r="C4188" s="4" t="s">
        <v>1696</v>
      </c>
      <c r="D4188" s="79" t="s">
        <v>1697</v>
      </c>
      <c r="E4188" s="78" t="s">
        <v>47</v>
      </c>
      <c r="F4188" s="78" t="s">
        <v>1</v>
      </c>
      <c r="G4188" s="2" t="s">
        <v>1</v>
      </c>
      <c r="H4188" s="2" t="s">
        <v>48</v>
      </c>
      <c r="I4188" s="12">
        <f>SUM(I4189:I4196)</f>
        <v>505250</v>
      </c>
      <c r="J4188" s="12">
        <f t="shared" si="10982"/>
        <v>548195</v>
      </c>
      <c r="K4188" s="12">
        <f t="shared" ref="K4188" si="11020">SUM(K4189:K4196)</f>
        <v>531695</v>
      </c>
      <c r="L4188" s="12">
        <f t="shared" si="10985"/>
        <v>16500</v>
      </c>
      <c r="M4188" s="12">
        <f t="shared" ref="M4188:Q4188" si="11021">SUM(M4189:M4196)</f>
        <v>3000</v>
      </c>
      <c r="N4188" s="12">
        <f t="shared" si="11021"/>
        <v>10000</v>
      </c>
      <c r="O4188" s="12">
        <f t="shared" si="11021"/>
        <v>3500</v>
      </c>
      <c r="P4188" s="12">
        <f t="shared" si="11021"/>
        <v>0</v>
      </c>
      <c r="Q4188" s="12">
        <f t="shared" si="11021"/>
        <v>0</v>
      </c>
      <c r="R4188" s="12">
        <f t="shared" ref="R4188:AG4188" si="11022">SUM(R4189:R4196)</f>
        <v>3000</v>
      </c>
      <c r="S4188" s="12">
        <f t="shared" si="11022"/>
        <v>0</v>
      </c>
      <c r="T4188" s="12">
        <f t="shared" si="11022"/>
        <v>0</v>
      </c>
      <c r="U4188" s="12">
        <f t="shared" si="11022"/>
        <v>0</v>
      </c>
      <c r="V4188" s="12">
        <f t="shared" si="11022"/>
        <v>0</v>
      </c>
      <c r="W4188" s="12">
        <f t="shared" si="11022"/>
        <v>0</v>
      </c>
      <c r="X4188" s="12">
        <f t="shared" si="11022"/>
        <v>3000</v>
      </c>
      <c r="Y4188" s="12">
        <f t="shared" si="11022"/>
        <v>0</v>
      </c>
      <c r="Z4188" s="12">
        <f t="shared" si="11022"/>
        <v>0</v>
      </c>
      <c r="AA4188" s="12">
        <f t="shared" si="11022"/>
        <v>0</v>
      </c>
      <c r="AB4188" s="12">
        <f t="shared" si="11022"/>
        <v>0</v>
      </c>
      <c r="AC4188" s="12">
        <f t="shared" si="11022"/>
        <v>0</v>
      </c>
      <c r="AD4188" s="12">
        <f t="shared" si="11022"/>
        <v>0</v>
      </c>
      <c r="AE4188" s="12">
        <f t="shared" si="11022"/>
        <v>0</v>
      </c>
      <c r="AF4188" s="12">
        <f t="shared" si="11022"/>
        <v>0</v>
      </c>
      <c r="AG4188" s="12">
        <f t="shared" si="11022"/>
        <v>3000</v>
      </c>
      <c r="AH4188" s="12">
        <v>3000</v>
      </c>
      <c r="AI4188" s="12">
        <v>0</v>
      </c>
      <c r="AJ4188" s="12">
        <f t="shared" ref="AJ4188:AY4188" si="11023">SUM(AJ4189:AJ4196)</f>
        <v>10000</v>
      </c>
      <c r="AK4188" s="12">
        <f t="shared" si="11023"/>
        <v>1000</v>
      </c>
      <c r="AL4188" s="12">
        <f t="shared" si="11023"/>
        <v>0</v>
      </c>
      <c r="AM4188" s="12">
        <f t="shared" si="11023"/>
        <v>0</v>
      </c>
      <c r="AN4188" s="12">
        <f t="shared" si="11023"/>
        <v>0</v>
      </c>
      <c r="AO4188" s="12">
        <f t="shared" si="11023"/>
        <v>0</v>
      </c>
      <c r="AP4188" s="12">
        <f t="shared" si="11023"/>
        <v>11000</v>
      </c>
      <c r="AQ4188" s="12">
        <f t="shared" si="11023"/>
        <v>0</v>
      </c>
      <c r="AR4188" s="12">
        <f t="shared" si="11023"/>
        <v>0</v>
      </c>
      <c r="AS4188" s="12">
        <f t="shared" si="11023"/>
        <v>1000</v>
      </c>
      <c r="AT4188" s="12">
        <f t="shared" si="11023"/>
        <v>0</v>
      </c>
      <c r="AU4188" s="12">
        <f t="shared" si="11023"/>
        <v>0</v>
      </c>
      <c r="AV4188" s="12">
        <f t="shared" si="11023"/>
        <v>0</v>
      </c>
      <c r="AW4188" s="12">
        <f t="shared" si="11023"/>
        <v>0</v>
      </c>
      <c r="AX4188" s="12">
        <f t="shared" si="11023"/>
        <v>0</v>
      </c>
      <c r="AY4188" s="12">
        <f t="shared" si="11023"/>
        <v>0</v>
      </c>
      <c r="AZ4188" s="12">
        <v>1000</v>
      </c>
      <c r="BA4188" s="12">
        <v>10000</v>
      </c>
      <c r="BB4188" s="12">
        <f t="shared" ref="BB4188:BQ4188" si="11024">SUM(BB4189:BB4196)</f>
        <v>3500</v>
      </c>
      <c r="BC4188" s="12">
        <f t="shared" si="11024"/>
        <v>0</v>
      </c>
      <c r="BD4188" s="12">
        <f t="shared" si="11024"/>
        <v>0</v>
      </c>
      <c r="BE4188" s="12">
        <f t="shared" si="11024"/>
        <v>7000</v>
      </c>
      <c r="BF4188" s="12">
        <f t="shared" si="11024"/>
        <v>0</v>
      </c>
      <c r="BG4188" s="12">
        <f t="shared" si="11024"/>
        <v>0</v>
      </c>
      <c r="BH4188" s="12">
        <f t="shared" si="11024"/>
        <v>10500</v>
      </c>
      <c r="BI4188" s="12">
        <f t="shared" si="11024"/>
        <v>0</v>
      </c>
      <c r="BJ4188" s="12">
        <f t="shared" si="11024"/>
        <v>0</v>
      </c>
      <c r="BK4188" s="12">
        <f t="shared" si="11024"/>
        <v>0</v>
      </c>
      <c r="BL4188" s="12">
        <f t="shared" si="11024"/>
        <v>0</v>
      </c>
      <c r="BM4188" s="12">
        <f t="shared" si="11024"/>
        <v>0</v>
      </c>
      <c r="BN4188" s="12">
        <f t="shared" si="11024"/>
        <v>0</v>
      </c>
      <c r="BO4188" s="12">
        <f t="shared" si="11024"/>
        <v>0</v>
      </c>
      <c r="BP4188" s="12">
        <f t="shared" si="11024"/>
        <v>0</v>
      </c>
      <c r="BQ4188" s="12">
        <f t="shared" si="11024"/>
        <v>7283</v>
      </c>
      <c r="BR4188" s="12">
        <v>7283</v>
      </c>
      <c r="BS4188" s="12">
        <v>3217</v>
      </c>
      <c r="BT4188" s="12">
        <f t="shared" ref="BT4188:BZ4188" si="11025">SUM(BT4189:BT4196)</f>
        <v>758779</v>
      </c>
      <c r="BU4188" s="12">
        <f t="shared" si="11025"/>
        <v>742279</v>
      </c>
      <c r="BV4188" s="12">
        <f t="shared" si="11025"/>
        <v>360387</v>
      </c>
      <c r="BW4188" s="12">
        <f t="shared" si="11025"/>
        <v>122180</v>
      </c>
      <c r="BX4188" s="12">
        <f t="shared" si="11025"/>
        <v>40980</v>
      </c>
      <c r="BY4188" s="12">
        <f t="shared" si="11025"/>
        <v>33500</v>
      </c>
      <c r="BZ4188" s="12">
        <f t="shared" si="11025"/>
        <v>47700</v>
      </c>
      <c r="CA4188" s="12">
        <f t="shared" si="10983"/>
        <v>482567</v>
      </c>
      <c r="CB4188" s="124">
        <f t="shared" si="10994"/>
        <v>65.011538787975951</v>
      </c>
    </row>
    <row r="4189" spans="1:80" x14ac:dyDescent="0.25">
      <c r="A4189" s="4" t="s">
        <v>928</v>
      </c>
      <c r="B4189" s="4" t="s">
        <v>88</v>
      </c>
      <c r="C4189" s="4" t="s">
        <v>1696</v>
      </c>
      <c r="D4189" s="79" t="s">
        <v>1697</v>
      </c>
      <c r="E4189" s="89">
        <v>6131</v>
      </c>
      <c r="F4189" s="79"/>
      <c r="G4189" s="75" t="s">
        <v>1906</v>
      </c>
      <c r="H4189" s="13" t="s">
        <v>49</v>
      </c>
      <c r="I4189" s="14">
        <v>10000</v>
      </c>
      <c r="J4189" s="14">
        <f t="shared" si="10982"/>
        <v>17900</v>
      </c>
      <c r="K4189" s="14">
        <v>17900</v>
      </c>
      <c r="L4189" s="14">
        <f t="shared" si="10985"/>
        <v>0</v>
      </c>
      <c r="M4189" s="14">
        <v>0</v>
      </c>
      <c r="N4189" s="14">
        <v>0</v>
      </c>
      <c r="O4189" s="14">
        <v>0</v>
      </c>
      <c r="P4189" s="14">
        <v>0</v>
      </c>
      <c r="Q4189" s="14">
        <v>0</v>
      </c>
      <c r="R4189" s="14">
        <v>0</v>
      </c>
      <c r="S4189" s="14"/>
      <c r="T4189" s="14"/>
      <c r="U4189" s="14"/>
      <c r="V4189" s="14"/>
      <c r="W4189" s="14"/>
      <c r="X4189" s="14">
        <f t="shared" si="11017"/>
        <v>0</v>
      </c>
      <c r="Y4189" s="14"/>
      <c r="Z4189" s="14"/>
      <c r="AA4189" s="14"/>
      <c r="AB4189" s="14"/>
      <c r="AC4189" s="14"/>
      <c r="AD4189" s="14"/>
      <c r="AE4189" s="14"/>
      <c r="AF4189" s="14"/>
      <c r="AG4189" s="14"/>
      <c r="AH4189" s="14">
        <v>0</v>
      </c>
      <c r="AI4189" s="14">
        <v>0</v>
      </c>
      <c r="AJ4189" s="14">
        <v>0</v>
      </c>
      <c r="AK4189" s="14"/>
      <c r="AL4189" s="14"/>
      <c r="AM4189" s="14"/>
      <c r="AN4189" s="14"/>
      <c r="AO4189" s="14"/>
      <c r="AP4189" s="14">
        <f t="shared" si="11018"/>
        <v>0</v>
      </c>
      <c r="AQ4189" s="14"/>
      <c r="AR4189" s="14"/>
      <c r="AS4189" s="14"/>
      <c r="AT4189" s="14"/>
      <c r="AU4189" s="14"/>
      <c r="AV4189" s="14"/>
      <c r="AW4189" s="14"/>
      <c r="AX4189" s="14"/>
      <c r="AY4189" s="14"/>
      <c r="AZ4189" s="14">
        <v>0</v>
      </c>
      <c r="BA4189" s="14">
        <v>0</v>
      </c>
      <c r="BB4189" s="14">
        <v>0</v>
      </c>
      <c r="BC4189" s="14"/>
      <c r="BD4189" s="14"/>
      <c r="BE4189" s="14"/>
      <c r="BF4189" s="14"/>
      <c r="BG4189" s="14"/>
      <c r="BH4189" s="14">
        <f t="shared" si="11019"/>
        <v>0</v>
      </c>
      <c r="BI4189" s="14"/>
      <c r="BJ4189" s="14"/>
      <c r="BK4189" s="14"/>
      <c r="BL4189" s="14"/>
      <c r="BM4189" s="14"/>
      <c r="BN4189" s="14"/>
      <c r="BO4189" s="14"/>
      <c r="BP4189" s="14"/>
      <c r="BQ4189" s="14"/>
      <c r="BR4189" s="14">
        <v>0</v>
      </c>
      <c r="BS4189" s="14">
        <v>0</v>
      </c>
      <c r="BT4189" s="14">
        <v>17900</v>
      </c>
      <c r="BU4189" s="14">
        <v>17900</v>
      </c>
      <c r="BV4189" s="14">
        <v>14373</v>
      </c>
      <c r="BW4189" s="14">
        <f t="shared" si="10981"/>
        <v>500</v>
      </c>
      <c r="BX4189" s="14">
        <v>200</v>
      </c>
      <c r="BY4189" s="14">
        <v>150</v>
      </c>
      <c r="BZ4189" s="14">
        <v>150</v>
      </c>
      <c r="CA4189" s="14">
        <f t="shared" si="10983"/>
        <v>14873</v>
      </c>
      <c r="CB4189" s="122">
        <f t="shared" si="10994"/>
        <v>83.089385474860336</v>
      </c>
    </row>
    <row r="4190" spans="1:80" x14ac:dyDescent="0.25">
      <c r="A4190" s="4" t="s">
        <v>928</v>
      </c>
      <c r="B4190" s="4" t="s">
        <v>88</v>
      </c>
      <c r="C4190" s="4" t="s">
        <v>1696</v>
      </c>
      <c r="D4190" s="79" t="s">
        <v>1697</v>
      </c>
      <c r="E4190" s="89">
        <v>6132</v>
      </c>
      <c r="F4190" s="79"/>
      <c r="G4190" s="75" t="s">
        <v>1906</v>
      </c>
      <c r="H4190" s="13" t="s">
        <v>196</v>
      </c>
      <c r="I4190" s="14">
        <v>70000</v>
      </c>
      <c r="J4190" s="14">
        <f t="shared" si="10982"/>
        <v>90000</v>
      </c>
      <c r="K4190" s="14">
        <v>90000</v>
      </c>
      <c r="L4190" s="14">
        <f t="shared" si="10985"/>
        <v>0</v>
      </c>
      <c r="M4190" s="14">
        <v>0</v>
      </c>
      <c r="N4190" s="14">
        <v>0</v>
      </c>
      <c r="O4190" s="14">
        <v>0</v>
      </c>
      <c r="P4190" s="14">
        <v>0</v>
      </c>
      <c r="Q4190" s="14">
        <v>0</v>
      </c>
      <c r="R4190" s="14">
        <v>0</v>
      </c>
      <c r="S4190" s="14"/>
      <c r="T4190" s="14"/>
      <c r="U4190" s="14"/>
      <c r="V4190" s="14"/>
      <c r="W4190" s="14"/>
      <c r="X4190" s="14">
        <f t="shared" si="11017"/>
        <v>0</v>
      </c>
      <c r="Y4190" s="14"/>
      <c r="Z4190" s="14"/>
      <c r="AA4190" s="14"/>
      <c r="AB4190" s="14"/>
      <c r="AC4190" s="14"/>
      <c r="AD4190" s="14"/>
      <c r="AE4190" s="14"/>
      <c r="AF4190" s="14"/>
      <c r="AG4190" s="14"/>
      <c r="AH4190" s="14">
        <v>0</v>
      </c>
      <c r="AI4190" s="14">
        <v>0</v>
      </c>
      <c r="AJ4190" s="14">
        <v>0</v>
      </c>
      <c r="AK4190" s="14"/>
      <c r="AL4190" s="14"/>
      <c r="AM4190" s="14"/>
      <c r="AN4190" s="14"/>
      <c r="AO4190" s="14"/>
      <c r="AP4190" s="14">
        <f t="shared" si="11018"/>
        <v>0</v>
      </c>
      <c r="AQ4190" s="14"/>
      <c r="AR4190" s="14"/>
      <c r="AS4190" s="14"/>
      <c r="AT4190" s="14"/>
      <c r="AU4190" s="14"/>
      <c r="AV4190" s="14"/>
      <c r="AW4190" s="14"/>
      <c r="AX4190" s="14"/>
      <c r="AY4190" s="14"/>
      <c r="AZ4190" s="14">
        <v>0</v>
      </c>
      <c r="BA4190" s="14">
        <v>0</v>
      </c>
      <c r="BB4190" s="14">
        <v>0</v>
      </c>
      <c r="BC4190" s="14"/>
      <c r="BD4190" s="14"/>
      <c r="BE4190" s="14"/>
      <c r="BF4190" s="14"/>
      <c r="BG4190" s="14"/>
      <c r="BH4190" s="14">
        <f t="shared" si="11019"/>
        <v>0</v>
      </c>
      <c r="BI4190" s="14"/>
      <c r="BJ4190" s="14"/>
      <c r="BK4190" s="14"/>
      <c r="BL4190" s="14"/>
      <c r="BM4190" s="14"/>
      <c r="BN4190" s="14"/>
      <c r="BO4190" s="14"/>
      <c r="BP4190" s="14"/>
      <c r="BQ4190" s="14"/>
      <c r="BR4190" s="14">
        <v>0</v>
      </c>
      <c r="BS4190" s="14">
        <v>0</v>
      </c>
      <c r="BT4190" s="14">
        <v>90000</v>
      </c>
      <c r="BU4190" s="14">
        <v>90000</v>
      </c>
      <c r="BV4190" s="14">
        <v>41000</v>
      </c>
      <c r="BW4190" s="14">
        <f t="shared" si="10981"/>
        <v>7380</v>
      </c>
      <c r="BX4190" s="14">
        <v>1380</v>
      </c>
      <c r="BY4190" s="14">
        <v>1000</v>
      </c>
      <c r="BZ4190" s="14">
        <v>5000</v>
      </c>
      <c r="CA4190" s="14">
        <f t="shared" si="10983"/>
        <v>48380</v>
      </c>
      <c r="CB4190" s="122">
        <f t="shared" si="10994"/>
        <v>53.75555555555556</v>
      </c>
    </row>
    <row r="4191" spans="1:80" x14ac:dyDescent="0.25">
      <c r="A4191" s="4" t="s">
        <v>928</v>
      </c>
      <c r="B4191" s="4" t="s">
        <v>88</v>
      </c>
      <c r="C4191" s="4" t="s">
        <v>1696</v>
      </c>
      <c r="D4191" s="79" t="s">
        <v>1697</v>
      </c>
      <c r="E4191" s="89">
        <v>6133</v>
      </c>
      <c r="F4191" s="79"/>
      <c r="G4191" s="75" t="s">
        <v>1906</v>
      </c>
      <c r="H4191" s="13" t="s">
        <v>198</v>
      </c>
      <c r="I4191" s="14">
        <v>15900</v>
      </c>
      <c r="J4191" s="14">
        <f t="shared" si="10982"/>
        <v>23160</v>
      </c>
      <c r="K4191" s="14">
        <v>23160</v>
      </c>
      <c r="L4191" s="14">
        <f t="shared" si="10985"/>
        <v>0</v>
      </c>
      <c r="M4191" s="14">
        <v>0</v>
      </c>
      <c r="N4191" s="14">
        <v>0</v>
      </c>
      <c r="O4191" s="14">
        <v>0</v>
      </c>
      <c r="P4191" s="14">
        <v>0</v>
      </c>
      <c r="Q4191" s="14">
        <v>0</v>
      </c>
      <c r="R4191" s="14">
        <v>0</v>
      </c>
      <c r="S4191" s="14"/>
      <c r="T4191" s="14"/>
      <c r="U4191" s="14"/>
      <c r="V4191" s="14"/>
      <c r="W4191" s="14"/>
      <c r="X4191" s="14">
        <f t="shared" si="11017"/>
        <v>0</v>
      </c>
      <c r="Y4191" s="14"/>
      <c r="Z4191" s="14"/>
      <c r="AA4191" s="14"/>
      <c r="AB4191" s="14"/>
      <c r="AC4191" s="14"/>
      <c r="AD4191" s="14"/>
      <c r="AE4191" s="14"/>
      <c r="AF4191" s="14"/>
      <c r="AG4191" s="14"/>
      <c r="AH4191" s="14">
        <v>0</v>
      </c>
      <c r="AI4191" s="14">
        <v>0</v>
      </c>
      <c r="AJ4191" s="14">
        <v>0</v>
      </c>
      <c r="AK4191" s="14"/>
      <c r="AL4191" s="14"/>
      <c r="AM4191" s="14"/>
      <c r="AN4191" s="14"/>
      <c r="AO4191" s="14"/>
      <c r="AP4191" s="14">
        <f t="shared" si="11018"/>
        <v>0</v>
      </c>
      <c r="AQ4191" s="14"/>
      <c r="AR4191" s="14"/>
      <c r="AS4191" s="14"/>
      <c r="AT4191" s="14"/>
      <c r="AU4191" s="14"/>
      <c r="AV4191" s="14"/>
      <c r="AW4191" s="14"/>
      <c r="AX4191" s="14"/>
      <c r="AY4191" s="14"/>
      <c r="AZ4191" s="14">
        <v>0</v>
      </c>
      <c r="BA4191" s="14">
        <v>0</v>
      </c>
      <c r="BB4191" s="14">
        <v>0</v>
      </c>
      <c r="BC4191" s="14"/>
      <c r="BD4191" s="14"/>
      <c r="BE4191" s="14"/>
      <c r="BF4191" s="14"/>
      <c r="BG4191" s="14"/>
      <c r="BH4191" s="14">
        <f t="shared" si="11019"/>
        <v>0</v>
      </c>
      <c r="BI4191" s="14"/>
      <c r="BJ4191" s="14"/>
      <c r="BK4191" s="14"/>
      <c r="BL4191" s="14"/>
      <c r="BM4191" s="14"/>
      <c r="BN4191" s="14"/>
      <c r="BO4191" s="14"/>
      <c r="BP4191" s="14"/>
      <c r="BQ4191" s="14"/>
      <c r="BR4191" s="14">
        <v>0</v>
      </c>
      <c r="BS4191" s="14">
        <v>0</v>
      </c>
      <c r="BT4191" s="14">
        <v>23160</v>
      </c>
      <c r="BU4191" s="14">
        <v>23160</v>
      </c>
      <c r="BV4191" s="14">
        <v>10160</v>
      </c>
      <c r="BW4191" s="14">
        <f t="shared" si="10981"/>
        <v>4700</v>
      </c>
      <c r="BX4191" s="14">
        <v>1500</v>
      </c>
      <c r="BY4191" s="14">
        <v>1500</v>
      </c>
      <c r="BZ4191" s="14">
        <v>1700</v>
      </c>
      <c r="CA4191" s="14">
        <f t="shared" si="10983"/>
        <v>14860</v>
      </c>
      <c r="CB4191" s="122">
        <f t="shared" si="10994"/>
        <v>64.162348877374782</v>
      </c>
    </row>
    <row r="4192" spans="1:80" x14ac:dyDescent="0.25">
      <c r="A4192" s="4" t="s">
        <v>928</v>
      </c>
      <c r="B4192" s="4" t="s">
        <v>88</v>
      </c>
      <c r="C4192" s="4" t="s">
        <v>1696</v>
      </c>
      <c r="D4192" s="79" t="s">
        <v>1697</v>
      </c>
      <c r="E4192" s="89">
        <v>6134</v>
      </c>
      <c r="F4192" s="79"/>
      <c r="G4192" s="75" t="s">
        <v>1906</v>
      </c>
      <c r="H4192" s="13" t="s">
        <v>200</v>
      </c>
      <c r="I4192" s="14">
        <v>207000</v>
      </c>
      <c r="J4192" s="14">
        <f t="shared" si="10982"/>
        <v>225000</v>
      </c>
      <c r="K4192" s="14">
        <v>210000</v>
      </c>
      <c r="L4192" s="14">
        <f t="shared" si="10985"/>
        <v>15000</v>
      </c>
      <c r="M4192" s="14">
        <v>1500</v>
      </c>
      <c r="N4192" s="14">
        <v>10000</v>
      </c>
      <c r="O4192" s="14">
        <v>3500</v>
      </c>
      <c r="P4192" s="14">
        <v>0</v>
      </c>
      <c r="Q4192" s="14">
        <v>0</v>
      </c>
      <c r="R4192" s="14">
        <v>1500</v>
      </c>
      <c r="S4192" s="14"/>
      <c r="T4192" s="14"/>
      <c r="U4192" s="14"/>
      <c r="V4192" s="14"/>
      <c r="W4192" s="14"/>
      <c r="X4192" s="14">
        <f t="shared" si="11017"/>
        <v>1500</v>
      </c>
      <c r="Y4192" s="14"/>
      <c r="Z4192" s="14"/>
      <c r="AA4192" s="14"/>
      <c r="AB4192" s="14"/>
      <c r="AC4192" s="14"/>
      <c r="AD4192" s="14"/>
      <c r="AE4192" s="14"/>
      <c r="AF4192" s="14"/>
      <c r="AG4192" s="14">
        <v>1500</v>
      </c>
      <c r="AH4192" s="14">
        <v>1500</v>
      </c>
      <c r="AI4192" s="14">
        <v>0</v>
      </c>
      <c r="AJ4192" s="14">
        <v>10000</v>
      </c>
      <c r="AK4192" s="14">
        <v>1000</v>
      </c>
      <c r="AL4192" s="14"/>
      <c r="AM4192" s="14"/>
      <c r="AN4192" s="14"/>
      <c r="AO4192" s="14"/>
      <c r="AP4192" s="14">
        <f t="shared" si="11018"/>
        <v>11000</v>
      </c>
      <c r="AQ4192" s="14"/>
      <c r="AR4192" s="14"/>
      <c r="AS4192" s="14">
        <v>1000</v>
      </c>
      <c r="AT4192" s="14"/>
      <c r="AU4192" s="14"/>
      <c r="AV4192" s="14"/>
      <c r="AW4192" s="14"/>
      <c r="AX4192" s="14"/>
      <c r="AY4192" s="14"/>
      <c r="AZ4192" s="14">
        <v>1000</v>
      </c>
      <c r="BA4192" s="14">
        <v>10000</v>
      </c>
      <c r="BB4192" s="14">
        <v>3500</v>
      </c>
      <c r="BC4192" s="14"/>
      <c r="BD4192" s="14"/>
      <c r="BE4192" s="14"/>
      <c r="BF4192" s="14"/>
      <c r="BG4192" s="14"/>
      <c r="BH4192" s="14">
        <f t="shared" si="11019"/>
        <v>3500</v>
      </c>
      <c r="BI4192" s="14"/>
      <c r="BJ4192" s="14"/>
      <c r="BK4192" s="14"/>
      <c r="BL4192" s="14"/>
      <c r="BM4192" s="14"/>
      <c r="BN4192" s="14"/>
      <c r="BO4192" s="14"/>
      <c r="BP4192" s="14"/>
      <c r="BQ4192" s="14">
        <v>283</v>
      </c>
      <c r="BR4192" s="14">
        <v>283</v>
      </c>
      <c r="BS4192" s="14">
        <v>3217</v>
      </c>
      <c r="BT4192" s="14">
        <v>435000</v>
      </c>
      <c r="BU4192" s="14">
        <v>420000</v>
      </c>
      <c r="BV4192" s="14">
        <v>187000</v>
      </c>
      <c r="BW4192" s="14">
        <f t="shared" si="10981"/>
        <v>85000</v>
      </c>
      <c r="BX4192" s="14">
        <v>25000</v>
      </c>
      <c r="BY4192" s="14">
        <v>25000</v>
      </c>
      <c r="BZ4192" s="14">
        <v>35000</v>
      </c>
      <c r="CA4192" s="14">
        <f t="shared" si="10983"/>
        <v>272000</v>
      </c>
      <c r="CB4192" s="122">
        <f t="shared" si="10994"/>
        <v>64.761904761904759</v>
      </c>
    </row>
    <row r="4193" spans="1:80" x14ac:dyDescent="0.25">
      <c r="A4193" s="4" t="s">
        <v>928</v>
      </c>
      <c r="B4193" s="4" t="s">
        <v>88</v>
      </c>
      <c r="C4193" s="4" t="s">
        <v>1696</v>
      </c>
      <c r="D4193" s="79" t="s">
        <v>1697</v>
      </c>
      <c r="E4193" s="89">
        <v>6135</v>
      </c>
      <c r="F4193" s="79"/>
      <c r="G4193" s="75" t="s">
        <v>1906</v>
      </c>
      <c r="H4193" s="13" t="s">
        <v>201</v>
      </c>
      <c r="I4193" s="14">
        <v>3900</v>
      </c>
      <c r="J4193" s="14">
        <f t="shared" si="10982"/>
        <v>7000</v>
      </c>
      <c r="K4193" s="14">
        <v>7000</v>
      </c>
      <c r="L4193" s="14">
        <f t="shared" si="10985"/>
        <v>0</v>
      </c>
      <c r="M4193" s="14">
        <v>0</v>
      </c>
      <c r="N4193" s="14">
        <v>0</v>
      </c>
      <c r="O4193" s="14">
        <v>0</v>
      </c>
      <c r="P4193" s="14">
        <v>0</v>
      </c>
      <c r="Q4193" s="14">
        <v>0</v>
      </c>
      <c r="R4193" s="14">
        <v>0</v>
      </c>
      <c r="S4193" s="14"/>
      <c r="T4193" s="14"/>
      <c r="U4193" s="14"/>
      <c r="V4193" s="14"/>
      <c r="W4193" s="14"/>
      <c r="X4193" s="14">
        <f t="shared" si="11017"/>
        <v>0</v>
      </c>
      <c r="Y4193" s="14"/>
      <c r="Z4193" s="14"/>
      <c r="AA4193" s="14"/>
      <c r="AB4193" s="14"/>
      <c r="AC4193" s="14"/>
      <c r="AD4193" s="14"/>
      <c r="AE4193" s="14"/>
      <c r="AF4193" s="14"/>
      <c r="AG4193" s="14"/>
      <c r="AH4193" s="14">
        <v>0</v>
      </c>
      <c r="AI4193" s="14">
        <v>0</v>
      </c>
      <c r="AJ4193" s="14">
        <v>0</v>
      </c>
      <c r="AK4193" s="14"/>
      <c r="AL4193" s="14"/>
      <c r="AM4193" s="14"/>
      <c r="AN4193" s="14"/>
      <c r="AO4193" s="14"/>
      <c r="AP4193" s="14">
        <f t="shared" si="11018"/>
        <v>0</v>
      </c>
      <c r="AQ4193" s="14"/>
      <c r="AR4193" s="14"/>
      <c r="AS4193" s="14"/>
      <c r="AT4193" s="14"/>
      <c r="AU4193" s="14"/>
      <c r="AV4193" s="14"/>
      <c r="AW4193" s="14"/>
      <c r="AX4193" s="14"/>
      <c r="AY4193" s="14"/>
      <c r="AZ4193" s="14">
        <v>0</v>
      </c>
      <c r="BA4193" s="14">
        <v>0</v>
      </c>
      <c r="BB4193" s="14">
        <v>0</v>
      </c>
      <c r="BC4193" s="14"/>
      <c r="BD4193" s="14"/>
      <c r="BE4193" s="14"/>
      <c r="BF4193" s="14"/>
      <c r="BG4193" s="14"/>
      <c r="BH4193" s="14">
        <f t="shared" si="11019"/>
        <v>0</v>
      </c>
      <c r="BI4193" s="14"/>
      <c r="BJ4193" s="14"/>
      <c r="BK4193" s="14"/>
      <c r="BL4193" s="14"/>
      <c r="BM4193" s="14"/>
      <c r="BN4193" s="14"/>
      <c r="BO4193" s="14"/>
      <c r="BP4193" s="14"/>
      <c r="BQ4193" s="14"/>
      <c r="BR4193" s="14">
        <v>0</v>
      </c>
      <c r="BS4193" s="14">
        <v>0</v>
      </c>
      <c r="BT4193" s="14">
        <v>7000</v>
      </c>
      <c r="BU4193" s="14">
        <v>7000</v>
      </c>
      <c r="BV4193" s="14">
        <v>5699</v>
      </c>
      <c r="BW4193" s="14">
        <f t="shared" si="10981"/>
        <v>400</v>
      </c>
      <c r="BX4193" s="14">
        <v>100</v>
      </c>
      <c r="BY4193" s="14">
        <v>150</v>
      </c>
      <c r="BZ4193" s="14">
        <v>150</v>
      </c>
      <c r="CA4193" s="14">
        <f t="shared" si="10983"/>
        <v>6099</v>
      </c>
      <c r="CB4193" s="122">
        <f t="shared" si="10994"/>
        <v>87.128571428571433</v>
      </c>
    </row>
    <row r="4194" spans="1:80" x14ac:dyDescent="0.25">
      <c r="A4194" s="4" t="s">
        <v>928</v>
      </c>
      <c r="B4194" s="4" t="s">
        <v>88</v>
      </c>
      <c r="C4194" s="4" t="s">
        <v>1696</v>
      </c>
      <c r="D4194" s="79" t="s">
        <v>1697</v>
      </c>
      <c r="E4194" s="89">
        <v>6137</v>
      </c>
      <c r="F4194" s="79"/>
      <c r="G4194" s="75" t="s">
        <v>1906</v>
      </c>
      <c r="H4194" s="13" t="s">
        <v>204</v>
      </c>
      <c r="I4194" s="14">
        <v>35000</v>
      </c>
      <c r="J4194" s="14">
        <f t="shared" si="10982"/>
        <v>37200</v>
      </c>
      <c r="K4194" s="14">
        <v>37200</v>
      </c>
      <c r="L4194" s="14">
        <f t="shared" si="10985"/>
        <v>0</v>
      </c>
      <c r="M4194" s="14">
        <v>0</v>
      </c>
      <c r="N4194" s="14">
        <v>0</v>
      </c>
      <c r="O4194" s="14">
        <v>0</v>
      </c>
      <c r="P4194" s="14">
        <v>0</v>
      </c>
      <c r="Q4194" s="14">
        <v>0</v>
      </c>
      <c r="R4194" s="14">
        <v>0</v>
      </c>
      <c r="S4194" s="14"/>
      <c r="T4194" s="14"/>
      <c r="U4194" s="14"/>
      <c r="V4194" s="14"/>
      <c r="W4194" s="14"/>
      <c r="X4194" s="14">
        <f t="shared" si="11017"/>
        <v>0</v>
      </c>
      <c r="Y4194" s="14"/>
      <c r="Z4194" s="14"/>
      <c r="AA4194" s="14"/>
      <c r="AB4194" s="14"/>
      <c r="AC4194" s="14"/>
      <c r="AD4194" s="14"/>
      <c r="AE4194" s="14"/>
      <c r="AF4194" s="14"/>
      <c r="AG4194" s="14"/>
      <c r="AH4194" s="14">
        <v>0</v>
      </c>
      <c r="AI4194" s="14">
        <v>0</v>
      </c>
      <c r="AJ4194" s="14">
        <v>0</v>
      </c>
      <c r="AK4194" s="14"/>
      <c r="AL4194" s="14"/>
      <c r="AM4194" s="14"/>
      <c r="AN4194" s="14"/>
      <c r="AO4194" s="14"/>
      <c r="AP4194" s="14">
        <f t="shared" si="11018"/>
        <v>0</v>
      </c>
      <c r="AQ4194" s="14"/>
      <c r="AR4194" s="14"/>
      <c r="AS4194" s="14"/>
      <c r="AT4194" s="14"/>
      <c r="AU4194" s="14"/>
      <c r="AV4194" s="14"/>
      <c r="AW4194" s="14"/>
      <c r="AX4194" s="14"/>
      <c r="AY4194" s="14"/>
      <c r="AZ4194" s="14">
        <v>0</v>
      </c>
      <c r="BA4194" s="14">
        <v>0</v>
      </c>
      <c r="BB4194" s="14">
        <v>0</v>
      </c>
      <c r="BC4194" s="14"/>
      <c r="BD4194" s="14"/>
      <c r="BE4194" s="14"/>
      <c r="BF4194" s="14"/>
      <c r="BG4194" s="14"/>
      <c r="BH4194" s="14">
        <f t="shared" si="11019"/>
        <v>0</v>
      </c>
      <c r="BI4194" s="14"/>
      <c r="BJ4194" s="14"/>
      <c r="BK4194" s="14"/>
      <c r="BL4194" s="14"/>
      <c r="BM4194" s="14"/>
      <c r="BN4194" s="14"/>
      <c r="BO4194" s="14"/>
      <c r="BP4194" s="14"/>
      <c r="BQ4194" s="14"/>
      <c r="BR4194" s="14">
        <v>0</v>
      </c>
      <c r="BS4194" s="14">
        <v>0</v>
      </c>
      <c r="BT4194" s="14">
        <v>37200</v>
      </c>
      <c r="BU4194" s="14">
        <v>37200</v>
      </c>
      <c r="BV4194" s="14">
        <v>18400</v>
      </c>
      <c r="BW4194" s="14">
        <f t="shared" si="10981"/>
        <v>10000</v>
      </c>
      <c r="BX4194" s="14">
        <v>8000</v>
      </c>
      <c r="BY4194" s="14">
        <v>1000</v>
      </c>
      <c r="BZ4194" s="14">
        <v>1000</v>
      </c>
      <c r="CA4194" s="14">
        <f t="shared" si="10983"/>
        <v>28400</v>
      </c>
      <c r="CB4194" s="122">
        <f t="shared" si="10994"/>
        <v>76.344086021505376</v>
      </c>
    </row>
    <row r="4195" spans="1:80" x14ac:dyDescent="0.25">
      <c r="A4195" s="4" t="s">
        <v>928</v>
      </c>
      <c r="B4195" s="4" t="s">
        <v>88</v>
      </c>
      <c r="C4195" s="4" t="s">
        <v>1696</v>
      </c>
      <c r="D4195" s="79" t="s">
        <v>1697</v>
      </c>
      <c r="E4195" s="89">
        <v>6138</v>
      </c>
      <c r="F4195" s="79"/>
      <c r="G4195" s="75" t="s">
        <v>1906</v>
      </c>
      <c r="H4195" s="13" t="s">
        <v>205</v>
      </c>
      <c r="I4195" s="14">
        <v>2150</v>
      </c>
      <c r="J4195" s="14">
        <f t="shared" si="10982"/>
        <v>2800</v>
      </c>
      <c r="K4195" s="14">
        <v>2800</v>
      </c>
      <c r="L4195" s="14">
        <f t="shared" si="10985"/>
        <v>0</v>
      </c>
      <c r="M4195" s="14">
        <v>0</v>
      </c>
      <c r="N4195" s="14">
        <v>0</v>
      </c>
      <c r="O4195" s="14">
        <v>0</v>
      </c>
      <c r="P4195" s="14">
        <v>0</v>
      </c>
      <c r="Q4195" s="14">
        <v>0</v>
      </c>
      <c r="R4195" s="14">
        <v>0</v>
      </c>
      <c r="S4195" s="14"/>
      <c r="T4195" s="14"/>
      <c r="U4195" s="14"/>
      <c r="V4195" s="14"/>
      <c r="W4195" s="14"/>
      <c r="X4195" s="14">
        <f t="shared" si="11017"/>
        <v>0</v>
      </c>
      <c r="Y4195" s="14"/>
      <c r="Z4195" s="14"/>
      <c r="AA4195" s="14"/>
      <c r="AB4195" s="14"/>
      <c r="AC4195" s="14"/>
      <c r="AD4195" s="14"/>
      <c r="AE4195" s="14"/>
      <c r="AF4195" s="14"/>
      <c r="AG4195" s="14"/>
      <c r="AH4195" s="14">
        <v>0</v>
      </c>
      <c r="AI4195" s="14">
        <v>0</v>
      </c>
      <c r="AJ4195" s="14">
        <v>0</v>
      </c>
      <c r="AK4195" s="14"/>
      <c r="AL4195" s="14"/>
      <c r="AM4195" s="14"/>
      <c r="AN4195" s="14"/>
      <c r="AO4195" s="14"/>
      <c r="AP4195" s="14">
        <f t="shared" si="11018"/>
        <v>0</v>
      </c>
      <c r="AQ4195" s="14"/>
      <c r="AR4195" s="14"/>
      <c r="AS4195" s="14"/>
      <c r="AT4195" s="14"/>
      <c r="AU4195" s="14"/>
      <c r="AV4195" s="14"/>
      <c r="AW4195" s="14"/>
      <c r="AX4195" s="14"/>
      <c r="AY4195" s="14"/>
      <c r="AZ4195" s="14">
        <v>0</v>
      </c>
      <c r="BA4195" s="14">
        <v>0</v>
      </c>
      <c r="BB4195" s="14">
        <v>0</v>
      </c>
      <c r="BC4195" s="14"/>
      <c r="BD4195" s="14"/>
      <c r="BE4195" s="14"/>
      <c r="BF4195" s="14"/>
      <c r="BG4195" s="14"/>
      <c r="BH4195" s="14">
        <f t="shared" si="11019"/>
        <v>0</v>
      </c>
      <c r="BI4195" s="14"/>
      <c r="BJ4195" s="14"/>
      <c r="BK4195" s="14"/>
      <c r="BL4195" s="14"/>
      <c r="BM4195" s="14"/>
      <c r="BN4195" s="14"/>
      <c r="BO4195" s="14"/>
      <c r="BP4195" s="14"/>
      <c r="BQ4195" s="14"/>
      <c r="BR4195" s="14">
        <v>0</v>
      </c>
      <c r="BS4195" s="14">
        <v>0</v>
      </c>
      <c r="BT4195" s="14">
        <v>2800</v>
      </c>
      <c r="BU4195" s="14">
        <v>2800</v>
      </c>
      <c r="BV4195" s="14">
        <v>1499</v>
      </c>
      <c r="BW4195" s="14">
        <f t="shared" si="10981"/>
        <v>550</v>
      </c>
      <c r="BX4195" s="14">
        <v>250</v>
      </c>
      <c r="BY4195" s="14">
        <v>150</v>
      </c>
      <c r="BZ4195" s="14">
        <v>150</v>
      </c>
      <c r="CA4195" s="14">
        <f t="shared" si="10983"/>
        <v>2049</v>
      </c>
      <c r="CB4195" s="122">
        <f t="shared" si="10994"/>
        <v>73.178571428571431</v>
      </c>
    </row>
    <row r="4196" spans="1:80" x14ac:dyDescent="0.25">
      <c r="A4196" s="1" t="s">
        <v>928</v>
      </c>
      <c r="B4196" s="1" t="s">
        <v>88</v>
      </c>
      <c r="C4196" s="1" t="s">
        <v>1696</v>
      </c>
      <c r="D4196" s="82" t="s">
        <v>1697</v>
      </c>
      <c r="E4196" s="82" t="s">
        <v>50</v>
      </c>
      <c r="F4196" s="79" t="s">
        <v>1</v>
      </c>
      <c r="G4196" s="13" t="s">
        <v>1</v>
      </c>
      <c r="H4196" s="2" t="s">
        <v>51</v>
      </c>
      <c r="I4196" s="12">
        <f>SUM(I4197:I4199)</f>
        <v>161300</v>
      </c>
      <c r="J4196" s="12">
        <f t="shared" si="10982"/>
        <v>145135</v>
      </c>
      <c r="K4196" s="12">
        <f t="shared" ref="K4196" si="11026">SUM(K4197:K4199)</f>
        <v>143635</v>
      </c>
      <c r="L4196" s="12">
        <f t="shared" si="10985"/>
        <v>1500</v>
      </c>
      <c r="M4196" s="12">
        <f t="shared" ref="M4196:Q4196" si="11027">SUM(M4197:M4199)</f>
        <v>1500</v>
      </c>
      <c r="N4196" s="12">
        <f t="shared" si="11027"/>
        <v>0</v>
      </c>
      <c r="O4196" s="12">
        <f t="shared" si="11027"/>
        <v>0</v>
      </c>
      <c r="P4196" s="12">
        <f t="shared" si="11027"/>
        <v>0</v>
      </c>
      <c r="Q4196" s="12">
        <f t="shared" si="11027"/>
        <v>0</v>
      </c>
      <c r="R4196" s="12">
        <f t="shared" ref="R4196:AG4196" si="11028">SUM(R4197:R4199)</f>
        <v>1500</v>
      </c>
      <c r="S4196" s="12">
        <f t="shared" si="11028"/>
        <v>0</v>
      </c>
      <c r="T4196" s="12">
        <f t="shared" si="11028"/>
        <v>0</v>
      </c>
      <c r="U4196" s="12">
        <f t="shared" si="11028"/>
        <v>0</v>
      </c>
      <c r="V4196" s="12">
        <f t="shared" si="11028"/>
        <v>0</v>
      </c>
      <c r="W4196" s="12">
        <f t="shared" si="11028"/>
        <v>0</v>
      </c>
      <c r="X4196" s="12">
        <f t="shared" si="11028"/>
        <v>1500</v>
      </c>
      <c r="Y4196" s="12">
        <f t="shared" si="11028"/>
        <v>0</v>
      </c>
      <c r="Z4196" s="12">
        <f t="shared" si="11028"/>
        <v>0</v>
      </c>
      <c r="AA4196" s="12">
        <f t="shared" si="11028"/>
        <v>0</v>
      </c>
      <c r="AB4196" s="12">
        <f t="shared" si="11028"/>
        <v>0</v>
      </c>
      <c r="AC4196" s="12">
        <f t="shared" si="11028"/>
        <v>0</v>
      </c>
      <c r="AD4196" s="12">
        <f t="shared" si="11028"/>
        <v>0</v>
      </c>
      <c r="AE4196" s="12">
        <f t="shared" si="11028"/>
        <v>0</v>
      </c>
      <c r="AF4196" s="12">
        <f t="shared" si="11028"/>
        <v>0</v>
      </c>
      <c r="AG4196" s="12">
        <f t="shared" si="11028"/>
        <v>1500</v>
      </c>
      <c r="AH4196" s="12">
        <v>1500</v>
      </c>
      <c r="AI4196" s="12">
        <v>0</v>
      </c>
      <c r="AJ4196" s="12">
        <f t="shared" ref="AJ4196:AY4196" si="11029">SUM(AJ4197:AJ4199)</f>
        <v>0</v>
      </c>
      <c r="AK4196" s="12">
        <f t="shared" si="11029"/>
        <v>0</v>
      </c>
      <c r="AL4196" s="12">
        <f t="shared" si="11029"/>
        <v>0</v>
      </c>
      <c r="AM4196" s="12">
        <f t="shared" si="11029"/>
        <v>0</v>
      </c>
      <c r="AN4196" s="12">
        <f t="shared" si="11029"/>
        <v>0</v>
      </c>
      <c r="AO4196" s="12">
        <f t="shared" si="11029"/>
        <v>0</v>
      </c>
      <c r="AP4196" s="12">
        <f t="shared" si="11029"/>
        <v>0</v>
      </c>
      <c r="AQ4196" s="12">
        <f t="shared" si="11029"/>
        <v>0</v>
      </c>
      <c r="AR4196" s="12">
        <f t="shared" si="11029"/>
        <v>0</v>
      </c>
      <c r="AS4196" s="12">
        <f t="shared" si="11029"/>
        <v>0</v>
      </c>
      <c r="AT4196" s="12">
        <f t="shared" si="11029"/>
        <v>0</v>
      </c>
      <c r="AU4196" s="12">
        <f t="shared" si="11029"/>
        <v>0</v>
      </c>
      <c r="AV4196" s="12">
        <f t="shared" si="11029"/>
        <v>0</v>
      </c>
      <c r="AW4196" s="12">
        <f t="shared" si="11029"/>
        <v>0</v>
      </c>
      <c r="AX4196" s="12">
        <f t="shared" si="11029"/>
        <v>0</v>
      </c>
      <c r="AY4196" s="12">
        <f t="shared" si="11029"/>
        <v>0</v>
      </c>
      <c r="AZ4196" s="12">
        <v>0</v>
      </c>
      <c r="BA4196" s="12">
        <v>0</v>
      </c>
      <c r="BB4196" s="12">
        <f t="shared" ref="BB4196:BQ4196" si="11030">SUM(BB4197:BB4199)</f>
        <v>0</v>
      </c>
      <c r="BC4196" s="12">
        <f t="shared" si="11030"/>
        <v>0</v>
      </c>
      <c r="BD4196" s="12">
        <f t="shared" si="11030"/>
        <v>0</v>
      </c>
      <c r="BE4196" s="12">
        <f t="shared" si="11030"/>
        <v>7000</v>
      </c>
      <c r="BF4196" s="12">
        <f t="shared" si="11030"/>
        <v>0</v>
      </c>
      <c r="BG4196" s="12">
        <f t="shared" si="11030"/>
        <v>0</v>
      </c>
      <c r="BH4196" s="12">
        <f t="shared" si="11030"/>
        <v>7000</v>
      </c>
      <c r="BI4196" s="12">
        <f t="shared" si="11030"/>
        <v>0</v>
      </c>
      <c r="BJ4196" s="12">
        <f t="shared" si="11030"/>
        <v>0</v>
      </c>
      <c r="BK4196" s="12">
        <f t="shared" si="11030"/>
        <v>0</v>
      </c>
      <c r="BL4196" s="12">
        <f t="shared" si="11030"/>
        <v>0</v>
      </c>
      <c r="BM4196" s="12">
        <f t="shared" si="11030"/>
        <v>0</v>
      </c>
      <c r="BN4196" s="12">
        <f t="shared" si="11030"/>
        <v>0</v>
      </c>
      <c r="BO4196" s="12">
        <f t="shared" si="11030"/>
        <v>0</v>
      </c>
      <c r="BP4196" s="12">
        <f t="shared" si="11030"/>
        <v>0</v>
      </c>
      <c r="BQ4196" s="12">
        <f t="shared" si="11030"/>
        <v>7000</v>
      </c>
      <c r="BR4196" s="12">
        <v>7000</v>
      </c>
      <c r="BS4196" s="12">
        <v>0</v>
      </c>
      <c r="BT4196" s="12">
        <f t="shared" ref="BT4196:BZ4196" si="11031">SUM(BT4197:BT4199)</f>
        <v>145719</v>
      </c>
      <c r="BU4196" s="12">
        <f t="shared" si="11031"/>
        <v>144219</v>
      </c>
      <c r="BV4196" s="12">
        <f t="shared" si="11031"/>
        <v>82256</v>
      </c>
      <c r="BW4196" s="12">
        <f t="shared" si="11031"/>
        <v>13650</v>
      </c>
      <c r="BX4196" s="12">
        <f t="shared" si="11031"/>
        <v>4550</v>
      </c>
      <c r="BY4196" s="12">
        <f t="shared" si="11031"/>
        <v>4550</v>
      </c>
      <c r="BZ4196" s="12">
        <f t="shared" si="11031"/>
        <v>4550</v>
      </c>
      <c r="CA4196" s="12">
        <f t="shared" si="10983"/>
        <v>95906</v>
      </c>
      <c r="CB4196" s="124">
        <f t="shared" si="10994"/>
        <v>66.500253087318598</v>
      </c>
    </row>
    <row r="4197" spans="1:80" x14ac:dyDescent="0.25">
      <c r="A4197" s="4" t="s">
        <v>928</v>
      </c>
      <c r="B4197" s="4" t="s">
        <v>88</v>
      </c>
      <c r="C4197" s="4" t="s">
        <v>1696</v>
      </c>
      <c r="D4197" s="79" t="s">
        <v>1697</v>
      </c>
      <c r="E4197" s="89">
        <v>6139</v>
      </c>
      <c r="F4197" s="79"/>
      <c r="G4197" s="75" t="s">
        <v>1906</v>
      </c>
      <c r="H4197" s="13" t="s">
        <v>51</v>
      </c>
      <c r="I4197" s="14">
        <v>136300</v>
      </c>
      <c r="J4197" s="14">
        <f t="shared" si="10982"/>
        <v>109963</v>
      </c>
      <c r="K4197" s="14">
        <v>108463</v>
      </c>
      <c r="L4197" s="14">
        <f t="shared" si="10985"/>
        <v>1500</v>
      </c>
      <c r="M4197" s="14">
        <v>1500</v>
      </c>
      <c r="N4197" s="14">
        <v>0</v>
      </c>
      <c r="O4197" s="14">
        <v>0</v>
      </c>
      <c r="P4197" s="14">
        <v>0</v>
      </c>
      <c r="Q4197" s="14">
        <v>0</v>
      </c>
      <c r="R4197" s="14">
        <v>1500</v>
      </c>
      <c r="S4197" s="14"/>
      <c r="T4197" s="14"/>
      <c r="U4197" s="14"/>
      <c r="V4197" s="14"/>
      <c r="W4197" s="14"/>
      <c r="X4197" s="14">
        <f t="shared" si="11017"/>
        <v>1500</v>
      </c>
      <c r="Y4197" s="14"/>
      <c r="Z4197" s="14"/>
      <c r="AA4197" s="14"/>
      <c r="AB4197" s="14"/>
      <c r="AC4197" s="14"/>
      <c r="AD4197" s="14"/>
      <c r="AE4197" s="14"/>
      <c r="AF4197" s="14"/>
      <c r="AG4197" s="14">
        <v>1500</v>
      </c>
      <c r="AH4197" s="14">
        <v>1500</v>
      </c>
      <c r="AI4197" s="14">
        <v>0</v>
      </c>
      <c r="AJ4197" s="14">
        <v>0</v>
      </c>
      <c r="AK4197" s="14"/>
      <c r="AL4197" s="14"/>
      <c r="AM4197" s="14"/>
      <c r="AN4197" s="14"/>
      <c r="AO4197" s="14"/>
      <c r="AP4197" s="14">
        <f t="shared" si="11018"/>
        <v>0</v>
      </c>
      <c r="AQ4197" s="14"/>
      <c r="AR4197" s="14"/>
      <c r="AS4197" s="14"/>
      <c r="AT4197" s="14"/>
      <c r="AU4197" s="14"/>
      <c r="AV4197" s="14"/>
      <c r="AW4197" s="14"/>
      <c r="AX4197" s="14"/>
      <c r="AY4197" s="14"/>
      <c r="AZ4197" s="14">
        <v>0</v>
      </c>
      <c r="BA4197" s="14">
        <v>0</v>
      </c>
      <c r="BB4197" s="14">
        <v>0</v>
      </c>
      <c r="BC4197" s="14"/>
      <c r="BD4197" s="14"/>
      <c r="BE4197" s="14">
        <v>7000</v>
      </c>
      <c r="BF4197" s="14"/>
      <c r="BG4197" s="14"/>
      <c r="BH4197" s="14">
        <f t="shared" si="11019"/>
        <v>7000</v>
      </c>
      <c r="BI4197" s="14"/>
      <c r="BJ4197" s="14"/>
      <c r="BK4197" s="14"/>
      <c r="BL4197" s="14"/>
      <c r="BM4197" s="14"/>
      <c r="BN4197" s="14"/>
      <c r="BO4197" s="14"/>
      <c r="BP4197" s="14"/>
      <c r="BQ4197" s="14">
        <v>7000</v>
      </c>
      <c r="BR4197" s="14">
        <v>7000</v>
      </c>
      <c r="BS4197" s="14">
        <v>0</v>
      </c>
      <c r="BT4197" s="14">
        <v>109963</v>
      </c>
      <c r="BU4197" s="14">
        <v>108463</v>
      </c>
      <c r="BV4197" s="14">
        <v>64014</v>
      </c>
      <c r="BW4197" s="14">
        <f t="shared" si="10981"/>
        <v>4500</v>
      </c>
      <c r="BX4197" s="14">
        <v>1500</v>
      </c>
      <c r="BY4197" s="14">
        <v>1500</v>
      </c>
      <c r="BZ4197" s="14">
        <v>1500</v>
      </c>
      <c r="CA4197" s="14">
        <f t="shared" si="10983"/>
        <v>68514</v>
      </c>
      <c r="CB4197" s="122">
        <f t="shared" si="10994"/>
        <v>63.168084969067792</v>
      </c>
    </row>
    <row r="4198" spans="1:80" ht="22.5" x14ac:dyDescent="0.25">
      <c r="A4198" s="4" t="s">
        <v>928</v>
      </c>
      <c r="B4198" s="4" t="s">
        <v>88</v>
      </c>
      <c r="C4198" s="4" t="s">
        <v>1696</v>
      </c>
      <c r="D4198" s="79" t="s">
        <v>1697</v>
      </c>
      <c r="E4198" s="89">
        <v>6139</v>
      </c>
      <c r="F4198" s="79" t="s">
        <v>1704</v>
      </c>
      <c r="G4198" s="75" t="s">
        <v>1906</v>
      </c>
      <c r="H4198" s="13" t="s">
        <v>59</v>
      </c>
      <c r="I4198" s="14">
        <v>9700</v>
      </c>
      <c r="J4198" s="14">
        <f t="shared" si="10982"/>
        <v>11672</v>
      </c>
      <c r="K4198" s="14">
        <v>11672</v>
      </c>
      <c r="L4198" s="14">
        <f t="shared" si="10985"/>
        <v>0</v>
      </c>
      <c r="M4198" s="14">
        <v>0</v>
      </c>
      <c r="N4198" s="14">
        <v>0</v>
      </c>
      <c r="O4198" s="14">
        <v>0</v>
      </c>
      <c r="P4198" s="14">
        <v>0</v>
      </c>
      <c r="Q4198" s="14">
        <v>0</v>
      </c>
      <c r="R4198" s="14">
        <v>0</v>
      </c>
      <c r="S4198" s="14"/>
      <c r="T4198" s="14"/>
      <c r="U4198" s="14"/>
      <c r="V4198" s="14"/>
      <c r="W4198" s="14"/>
      <c r="X4198" s="14">
        <f t="shared" si="11017"/>
        <v>0</v>
      </c>
      <c r="Y4198" s="14"/>
      <c r="Z4198" s="14"/>
      <c r="AA4198" s="14"/>
      <c r="AB4198" s="14"/>
      <c r="AC4198" s="14"/>
      <c r="AD4198" s="14"/>
      <c r="AE4198" s="14"/>
      <c r="AF4198" s="14"/>
      <c r="AG4198" s="14"/>
      <c r="AH4198" s="14">
        <v>0</v>
      </c>
      <c r="AI4198" s="14">
        <v>0</v>
      </c>
      <c r="AJ4198" s="14">
        <v>0</v>
      </c>
      <c r="AK4198" s="14"/>
      <c r="AL4198" s="14"/>
      <c r="AM4198" s="14"/>
      <c r="AN4198" s="14"/>
      <c r="AO4198" s="14"/>
      <c r="AP4198" s="14">
        <f t="shared" si="11018"/>
        <v>0</v>
      </c>
      <c r="AQ4198" s="14"/>
      <c r="AR4198" s="14"/>
      <c r="AS4198" s="14"/>
      <c r="AT4198" s="14"/>
      <c r="AU4198" s="14"/>
      <c r="AV4198" s="14"/>
      <c r="AW4198" s="14"/>
      <c r="AX4198" s="14"/>
      <c r="AY4198" s="14"/>
      <c r="AZ4198" s="14">
        <v>0</v>
      </c>
      <c r="BA4198" s="14">
        <v>0</v>
      </c>
      <c r="BB4198" s="14">
        <v>0</v>
      </c>
      <c r="BC4198" s="14"/>
      <c r="BD4198" s="14"/>
      <c r="BE4198" s="14"/>
      <c r="BF4198" s="14"/>
      <c r="BG4198" s="14"/>
      <c r="BH4198" s="14">
        <f t="shared" si="11019"/>
        <v>0</v>
      </c>
      <c r="BI4198" s="14"/>
      <c r="BJ4198" s="14"/>
      <c r="BK4198" s="14"/>
      <c r="BL4198" s="14"/>
      <c r="BM4198" s="14"/>
      <c r="BN4198" s="14"/>
      <c r="BO4198" s="14"/>
      <c r="BP4198" s="14"/>
      <c r="BQ4198" s="14"/>
      <c r="BR4198" s="14">
        <v>0</v>
      </c>
      <c r="BS4198" s="14">
        <v>0</v>
      </c>
      <c r="BT4198" s="14">
        <v>12256</v>
      </c>
      <c r="BU4198" s="14">
        <v>12256</v>
      </c>
      <c r="BV4198" s="14">
        <v>6398</v>
      </c>
      <c r="BW4198" s="14">
        <f t="shared" si="10981"/>
        <v>2850</v>
      </c>
      <c r="BX4198" s="14">
        <v>950</v>
      </c>
      <c r="BY4198" s="14">
        <v>950</v>
      </c>
      <c r="BZ4198" s="14">
        <v>950</v>
      </c>
      <c r="CA4198" s="14">
        <f t="shared" si="10983"/>
        <v>9248</v>
      </c>
      <c r="CB4198" s="122">
        <f t="shared" si="10994"/>
        <v>75.456919060052215</v>
      </c>
    </row>
    <row r="4199" spans="1:80" ht="22.5" x14ac:dyDescent="0.25">
      <c r="A4199" s="4" t="s">
        <v>928</v>
      </c>
      <c r="B4199" s="4" t="s">
        <v>88</v>
      </c>
      <c r="C4199" s="4" t="s">
        <v>1696</v>
      </c>
      <c r="D4199" s="79" t="s">
        <v>1697</v>
      </c>
      <c r="E4199" s="89">
        <v>6139</v>
      </c>
      <c r="F4199" s="79" t="s">
        <v>1705</v>
      </c>
      <c r="G4199" s="75" t="s">
        <v>1906</v>
      </c>
      <c r="H4199" s="13" t="s">
        <v>65</v>
      </c>
      <c r="I4199" s="14">
        <v>15300</v>
      </c>
      <c r="J4199" s="14">
        <f t="shared" si="10982"/>
        <v>23500</v>
      </c>
      <c r="K4199" s="14">
        <v>23500</v>
      </c>
      <c r="L4199" s="14">
        <f t="shared" si="10985"/>
        <v>0</v>
      </c>
      <c r="M4199" s="14">
        <v>0</v>
      </c>
      <c r="N4199" s="14">
        <v>0</v>
      </c>
      <c r="O4199" s="14">
        <v>0</v>
      </c>
      <c r="P4199" s="14">
        <v>0</v>
      </c>
      <c r="Q4199" s="14">
        <v>0</v>
      </c>
      <c r="R4199" s="14">
        <v>0</v>
      </c>
      <c r="S4199" s="14"/>
      <c r="T4199" s="14"/>
      <c r="U4199" s="14"/>
      <c r="V4199" s="14"/>
      <c r="W4199" s="14"/>
      <c r="X4199" s="14">
        <f t="shared" si="11017"/>
        <v>0</v>
      </c>
      <c r="Y4199" s="14"/>
      <c r="Z4199" s="14"/>
      <c r="AA4199" s="14"/>
      <c r="AB4199" s="14"/>
      <c r="AC4199" s="14"/>
      <c r="AD4199" s="14"/>
      <c r="AE4199" s="14"/>
      <c r="AF4199" s="14"/>
      <c r="AG4199" s="14"/>
      <c r="AH4199" s="14">
        <v>0</v>
      </c>
      <c r="AI4199" s="14">
        <v>0</v>
      </c>
      <c r="AJ4199" s="14">
        <v>0</v>
      </c>
      <c r="AK4199" s="14"/>
      <c r="AL4199" s="14"/>
      <c r="AM4199" s="14"/>
      <c r="AN4199" s="14"/>
      <c r="AO4199" s="14"/>
      <c r="AP4199" s="14">
        <f t="shared" si="11018"/>
        <v>0</v>
      </c>
      <c r="AQ4199" s="14"/>
      <c r="AR4199" s="14"/>
      <c r="AS4199" s="14"/>
      <c r="AT4199" s="14"/>
      <c r="AU4199" s="14"/>
      <c r="AV4199" s="14"/>
      <c r="AW4199" s="14"/>
      <c r="AX4199" s="14"/>
      <c r="AY4199" s="14"/>
      <c r="AZ4199" s="14">
        <v>0</v>
      </c>
      <c r="BA4199" s="14">
        <v>0</v>
      </c>
      <c r="BB4199" s="14">
        <v>0</v>
      </c>
      <c r="BC4199" s="14"/>
      <c r="BD4199" s="14"/>
      <c r="BE4199" s="14"/>
      <c r="BF4199" s="14"/>
      <c r="BG4199" s="14"/>
      <c r="BH4199" s="14">
        <f t="shared" si="11019"/>
        <v>0</v>
      </c>
      <c r="BI4199" s="14"/>
      <c r="BJ4199" s="14"/>
      <c r="BK4199" s="14"/>
      <c r="BL4199" s="14"/>
      <c r="BM4199" s="14"/>
      <c r="BN4199" s="14"/>
      <c r="BO4199" s="14"/>
      <c r="BP4199" s="14"/>
      <c r="BQ4199" s="14"/>
      <c r="BR4199" s="14">
        <v>0</v>
      </c>
      <c r="BS4199" s="14">
        <v>0</v>
      </c>
      <c r="BT4199" s="14">
        <v>23500</v>
      </c>
      <c r="BU4199" s="14">
        <v>23500</v>
      </c>
      <c r="BV4199" s="14">
        <v>11844</v>
      </c>
      <c r="BW4199" s="14">
        <f t="shared" si="10981"/>
        <v>6300</v>
      </c>
      <c r="BX4199" s="14">
        <v>2100</v>
      </c>
      <c r="BY4199" s="14">
        <v>2100</v>
      </c>
      <c r="BZ4199" s="14">
        <v>2100</v>
      </c>
      <c r="CA4199" s="14">
        <f t="shared" si="10983"/>
        <v>18144</v>
      </c>
      <c r="CB4199" s="122">
        <f t="shared" si="10994"/>
        <v>77.208510638297867</v>
      </c>
    </row>
    <row r="4200" spans="1:80" ht="22.5" x14ac:dyDescent="0.25">
      <c r="A4200" s="1" t="s">
        <v>1</v>
      </c>
      <c r="B4200" s="1" t="s">
        <v>1</v>
      </c>
      <c r="C4200" s="1" t="s">
        <v>1</v>
      </c>
      <c r="D4200" s="78" t="s">
        <v>1</v>
      </c>
      <c r="E4200" s="78" t="s">
        <v>1</v>
      </c>
      <c r="F4200" s="78" t="s">
        <v>1</v>
      </c>
      <c r="G4200" s="2" t="s">
        <v>1</v>
      </c>
      <c r="H4200" s="10" t="s">
        <v>66</v>
      </c>
      <c r="I4200" s="11">
        <f>SUM(I4201)</f>
        <v>100</v>
      </c>
      <c r="J4200" s="11">
        <f t="shared" si="10982"/>
        <v>100</v>
      </c>
      <c r="K4200" s="11">
        <f t="shared" ref="K4200:Q4201" si="11032">SUM(K4201)</f>
        <v>100</v>
      </c>
      <c r="L4200" s="11">
        <f t="shared" si="10985"/>
        <v>0</v>
      </c>
      <c r="M4200" s="11">
        <f t="shared" si="11032"/>
        <v>0</v>
      </c>
      <c r="N4200" s="11">
        <f t="shared" si="11032"/>
        <v>0</v>
      </c>
      <c r="O4200" s="11">
        <f t="shared" si="11032"/>
        <v>0</v>
      </c>
      <c r="P4200" s="11">
        <f t="shared" si="11032"/>
        <v>0</v>
      </c>
      <c r="Q4200" s="11">
        <f t="shared" si="11032"/>
        <v>0</v>
      </c>
      <c r="R4200" s="11">
        <f t="shared" ref="R4200:AG4201" si="11033">SUM(R4201)</f>
        <v>0</v>
      </c>
      <c r="S4200" s="11">
        <f t="shared" si="11033"/>
        <v>0</v>
      </c>
      <c r="T4200" s="11">
        <f t="shared" si="11033"/>
        <v>0</v>
      </c>
      <c r="U4200" s="11">
        <f t="shared" si="11033"/>
        <v>0</v>
      </c>
      <c r="V4200" s="11">
        <f t="shared" si="11033"/>
        <v>0</v>
      </c>
      <c r="W4200" s="11">
        <f t="shared" si="11033"/>
        <v>0</v>
      </c>
      <c r="X4200" s="11">
        <f t="shared" si="11033"/>
        <v>0</v>
      </c>
      <c r="Y4200" s="11">
        <f t="shared" si="11033"/>
        <v>0</v>
      </c>
      <c r="Z4200" s="11">
        <f t="shared" si="11033"/>
        <v>0</v>
      </c>
      <c r="AA4200" s="11">
        <f t="shared" si="11033"/>
        <v>0</v>
      </c>
      <c r="AB4200" s="11">
        <f t="shared" si="11033"/>
        <v>0</v>
      </c>
      <c r="AC4200" s="11">
        <f t="shared" si="11033"/>
        <v>0</v>
      </c>
      <c r="AD4200" s="11">
        <f t="shared" si="11033"/>
        <v>0</v>
      </c>
      <c r="AE4200" s="11">
        <f t="shared" si="11033"/>
        <v>0</v>
      </c>
      <c r="AF4200" s="11">
        <f t="shared" si="11033"/>
        <v>0</v>
      </c>
      <c r="AG4200" s="11">
        <f t="shared" si="11033"/>
        <v>0</v>
      </c>
      <c r="AH4200" s="11">
        <v>0</v>
      </c>
      <c r="AI4200" s="11">
        <v>0</v>
      </c>
      <c r="AJ4200" s="11">
        <f t="shared" ref="AJ4200:AY4201" si="11034">SUM(AJ4201)</f>
        <v>0</v>
      </c>
      <c r="AK4200" s="11">
        <f t="shared" si="11034"/>
        <v>0</v>
      </c>
      <c r="AL4200" s="11">
        <f t="shared" si="11034"/>
        <v>0</v>
      </c>
      <c r="AM4200" s="11">
        <f t="shared" si="11034"/>
        <v>0</v>
      </c>
      <c r="AN4200" s="11">
        <f t="shared" si="11034"/>
        <v>0</v>
      </c>
      <c r="AO4200" s="11">
        <f t="shared" si="11034"/>
        <v>0</v>
      </c>
      <c r="AP4200" s="11">
        <f t="shared" si="11034"/>
        <v>0</v>
      </c>
      <c r="AQ4200" s="11">
        <f t="shared" si="11034"/>
        <v>0</v>
      </c>
      <c r="AR4200" s="11">
        <f t="shared" si="11034"/>
        <v>0</v>
      </c>
      <c r="AS4200" s="11">
        <f t="shared" si="11034"/>
        <v>0</v>
      </c>
      <c r="AT4200" s="11">
        <f t="shared" si="11034"/>
        <v>0</v>
      </c>
      <c r="AU4200" s="11">
        <f t="shared" si="11034"/>
        <v>0</v>
      </c>
      <c r="AV4200" s="11">
        <f t="shared" si="11034"/>
        <v>0</v>
      </c>
      <c r="AW4200" s="11">
        <f t="shared" si="11034"/>
        <v>0</v>
      </c>
      <c r="AX4200" s="11">
        <f t="shared" si="11034"/>
        <v>0</v>
      </c>
      <c r="AY4200" s="11">
        <f t="shared" si="11034"/>
        <v>0</v>
      </c>
      <c r="AZ4200" s="11">
        <v>0</v>
      </c>
      <c r="BA4200" s="11">
        <v>0</v>
      </c>
      <c r="BB4200" s="11">
        <f t="shared" ref="BB4200:BQ4201" si="11035">SUM(BB4201)</f>
        <v>0</v>
      </c>
      <c r="BC4200" s="11">
        <f t="shared" si="11035"/>
        <v>0</v>
      </c>
      <c r="BD4200" s="11">
        <f t="shared" si="11035"/>
        <v>0</v>
      </c>
      <c r="BE4200" s="11">
        <f t="shared" si="11035"/>
        <v>0</v>
      </c>
      <c r="BF4200" s="11">
        <f t="shared" si="11035"/>
        <v>0</v>
      </c>
      <c r="BG4200" s="11">
        <f t="shared" si="11035"/>
        <v>0</v>
      </c>
      <c r="BH4200" s="11">
        <f t="shared" si="11035"/>
        <v>0</v>
      </c>
      <c r="BI4200" s="11">
        <f t="shared" si="11035"/>
        <v>0</v>
      </c>
      <c r="BJ4200" s="11">
        <f t="shared" si="11035"/>
        <v>0</v>
      </c>
      <c r="BK4200" s="11">
        <f t="shared" si="11035"/>
        <v>0</v>
      </c>
      <c r="BL4200" s="11">
        <f t="shared" si="11035"/>
        <v>0</v>
      </c>
      <c r="BM4200" s="11">
        <f t="shared" si="11035"/>
        <v>0</v>
      </c>
      <c r="BN4200" s="11">
        <f t="shared" si="11035"/>
        <v>0</v>
      </c>
      <c r="BO4200" s="11">
        <f t="shared" si="11035"/>
        <v>0</v>
      </c>
      <c r="BP4200" s="11">
        <f t="shared" si="11035"/>
        <v>0</v>
      </c>
      <c r="BQ4200" s="11">
        <f t="shared" si="11035"/>
        <v>0</v>
      </c>
      <c r="BR4200" s="11">
        <v>0</v>
      </c>
      <c r="BS4200" s="11">
        <v>0</v>
      </c>
      <c r="BT4200" s="11">
        <f t="shared" ref="BT4200:BZ4201" si="11036">SUM(BT4201)</f>
        <v>100</v>
      </c>
      <c r="BU4200" s="11">
        <f t="shared" si="11036"/>
        <v>100</v>
      </c>
      <c r="BV4200" s="11">
        <f t="shared" si="11036"/>
        <v>0</v>
      </c>
      <c r="BW4200" s="11">
        <f t="shared" si="11036"/>
        <v>0</v>
      </c>
      <c r="BX4200" s="11">
        <f t="shared" si="11036"/>
        <v>0</v>
      </c>
      <c r="BY4200" s="11">
        <f t="shared" si="11036"/>
        <v>0</v>
      </c>
      <c r="BZ4200" s="11">
        <f t="shared" si="11036"/>
        <v>0</v>
      </c>
      <c r="CA4200" s="11">
        <f t="shared" si="10983"/>
        <v>0</v>
      </c>
      <c r="CB4200" s="123">
        <f t="shared" si="10994"/>
        <v>0</v>
      </c>
    </row>
    <row r="4201" spans="1:80" x14ac:dyDescent="0.25">
      <c r="A4201" s="4" t="s">
        <v>928</v>
      </c>
      <c r="B4201" s="4" t="s">
        <v>88</v>
      </c>
      <c r="C4201" s="4" t="s">
        <v>1696</v>
      </c>
      <c r="D4201" s="79" t="s">
        <v>1697</v>
      </c>
      <c r="E4201" s="78" t="s">
        <v>67</v>
      </c>
      <c r="F4201" s="78" t="s">
        <v>1</v>
      </c>
      <c r="G4201" s="2" t="s">
        <v>1</v>
      </c>
      <c r="H4201" s="2" t="s">
        <v>68</v>
      </c>
      <c r="I4201" s="12">
        <f>SUM(I4202)</f>
        <v>100</v>
      </c>
      <c r="J4201" s="12">
        <f t="shared" si="10982"/>
        <v>100</v>
      </c>
      <c r="K4201" s="12">
        <f t="shared" si="11032"/>
        <v>100</v>
      </c>
      <c r="L4201" s="12">
        <f t="shared" si="10985"/>
        <v>0</v>
      </c>
      <c r="M4201" s="12">
        <f t="shared" si="11032"/>
        <v>0</v>
      </c>
      <c r="N4201" s="12">
        <f t="shared" si="11032"/>
        <v>0</v>
      </c>
      <c r="O4201" s="12">
        <f t="shared" si="11032"/>
        <v>0</v>
      </c>
      <c r="P4201" s="12">
        <f t="shared" si="11032"/>
        <v>0</v>
      </c>
      <c r="Q4201" s="12">
        <f t="shared" si="11032"/>
        <v>0</v>
      </c>
      <c r="R4201" s="12">
        <f t="shared" si="11033"/>
        <v>0</v>
      </c>
      <c r="S4201" s="12">
        <f t="shared" ref="S4201:AG4201" si="11037">SUM(S4202)</f>
        <v>0</v>
      </c>
      <c r="T4201" s="12">
        <f t="shared" si="11037"/>
        <v>0</v>
      </c>
      <c r="U4201" s="12">
        <f t="shared" si="11037"/>
        <v>0</v>
      </c>
      <c r="V4201" s="12">
        <f t="shared" si="11037"/>
        <v>0</v>
      </c>
      <c r="W4201" s="12">
        <f t="shared" si="11037"/>
        <v>0</v>
      </c>
      <c r="X4201" s="12">
        <f t="shared" si="11037"/>
        <v>0</v>
      </c>
      <c r="Y4201" s="12">
        <f t="shared" si="11037"/>
        <v>0</v>
      </c>
      <c r="Z4201" s="12">
        <f t="shared" si="11037"/>
        <v>0</v>
      </c>
      <c r="AA4201" s="12">
        <f t="shared" si="11037"/>
        <v>0</v>
      </c>
      <c r="AB4201" s="12">
        <f t="shared" si="11037"/>
        <v>0</v>
      </c>
      <c r="AC4201" s="12">
        <f t="shared" si="11037"/>
        <v>0</v>
      </c>
      <c r="AD4201" s="12">
        <f t="shared" si="11037"/>
        <v>0</v>
      </c>
      <c r="AE4201" s="12">
        <f t="shared" si="11037"/>
        <v>0</v>
      </c>
      <c r="AF4201" s="12">
        <f t="shared" si="11037"/>
        <v>0</v>
      </c>
      <c r="AG4201" s="12">
        <f t="shared" si="11037"/>
        <v>0</v>
      </c>
      <c r="AH4201" s="12">
        <v>0</v>
      </c>
      <c r="AI4201" s="12">
        <v>0</v>
      </c>
      <c r="AJ4201" s="12">
        <f t="shared" si="11034"/>
        <v>0</v>
      </c>
      <c r="AK4201" s="12">
        <f t="shared" ref="AK4201:AY4201" si="11038">SUM(AK4202)</f>
        <v>0</v>
      </c>
      <c r="AL4201" s="12">
        <f t="shared" si="11038"/>
        <v>0</v>
      </c>
      <c r="AM4201" s="12">
        <f t="shared" si="11038"/>
        <v>0</v>
      </c>
      <c r="AN4201" s="12">
        <f t="shared" si="11038"/>
        <v>0</v>
      </c>
      <c r="AO4201" s="12">
        <f t="shared" si="11038"/>
        <v>0</v>
      </c>
      <c r="AP4201" s="12">
        <f t="shared" si="11038"/>
        <v>0</v>
      </c>
      <c r="AQ4201" s="12">
        <f t="shared" si="11038"/>
        <v>0</v>
      </c>
      <c r="AR4201" s="12">
        <f t="shared" si="11038"/>
        <v>0</v>
      </c>
      <c r="AS4201" s="12">
        <f t="shared" si="11038"/>
        <v>0</v>
      </c>
      <c r="AT4201" s="12">
        <f t="shared" si="11038"/>
        <v>0</v>
      </c>
      <c r="AU4201" s="12">
        <f t="shared" si="11038"/>
        <v>0</v>
      </c>
      <c r="AV4201" s="12">
        <f t="shared" si="11038"/>
        <v>0</v>
      </c>
      <c r="AW4201" s="12">
        <f t="shared" si="11038"/>
        <v>0</v>
      </c>
      <c r="AX4201" s="12">
        <f t="shared" si="11038"/>
        <v>0</v>
      </c>
      <c r="AY4201" s="12">
        <f t="shared" si="11038"/>
        <v>0</v>
      </c>
      <c r="AZ4201" s="12">
        <v>0</v>
      </c>
      <c r="BA4201" s="12">
        <v>0</v>
      </c>
      <c r="BB4201" s="12">
        <f t="shared" si="11035"/>
        <v>0</v>
      </c>
      <c r="BC4201" s="12">
        <f t="shared" ref="BC4201:BQ4201" si="11039">SUM(BC4202)</f>
        <v>0</v>
      </c>
      <c r="BD4201" s="12">
        <f t="shared" si="11039"/>
        <v>0</v>
      </c>
      <c r="BE4201" s="12">
        <f t="shared" si="11039"/>
        <v>0</v>
      </c>
      <c r="BF4201" s="12">
        <f t="shared" si="11039"/>
        <v>0</v>
      </c>
      <c r="BG4201" s="12">
        <f t="shared" si="11039"/>
        <v>0</v>
      </c>
      <c r="BH4201" s="12">
        <f t="shared" si="11039"/>
        <v>0</v>
      </c>
      <c r="BI4201" s="12">
        <f t="shared" si="11039"/>
        <v>0</v>
      </c>
      <c r="BJ4201" s="12">
        <f t="shared" si="11039"/>
        <v>0</v>
      </c>
      <c r="BK4201" s="12">
        <f t="shared" si="11039"/>
        <v>0</v>
      </c>
      <c r="BL4201" s="12">
        <f t="shared" si="11039"/>
        <v>0</v>
      </c>
      <c r="BM4201" s="12">
        <f t="shared" si="11039"/>
        <v>0</v>
      </c>
      <c r="BN4201" s="12">
        <f t="shared" si="11039"/>
        <v>0</v>
      </c>
      <c r="BO4201" s="12">
        <f t="shared" si="11039"/>
        <v>0</v>
      </c>
      <c r="BP4201" s="12">
        <f t="shared" si="11039"/>
        <v>0</v>
      </c>
      <c r="BQ4201" s="12">
        <f t="shared" si="11039"/>
        <v>0</v>
      </c>
      <c r="BR4201" s="12">
        <v>0</v>
      </c>
      <c r="BS4201" s="12">
        <v>0</v>
      </c>
      <c r="BT4201" s="12">
        <f t="shared" si="11036"/>
        <v>100</v>
      </c>
      <c r="BU4201" s="12">
        <f t="shared" si="11036"/>
        <v>100</v>
      </c>
      <c r="BV4201" s="12">
        <f t="shared" si="11036"/>
        <v>0</v>
      </c>
      <c r="BW4201" s="12">
        <f t="shared" si="11036"/>
        <v>0</v>
      </c>
      <c r="BX4201" s="12">
        <f t="shared" si="11036"/>
        <v>0</v>
      </c>
      <c r="BY4201" s="12">
        <f t="shared" si="11036"/>
        <v>0</v>
      </c>
      <c r="BZ4201" s="12">
        <f t="shared" si="11036"/>
        <v>0</v>
      </c>
      <c r="CA4201" s="12">
        <f t="shared" si="10983"/>
        <v>0</v>
      </c>
      <c r="CB4201" s="124">
        <f t="shared" si="10994"/>
        <v>0</v>
      </c>
    </row>
    <row r="4202" spans="1:80" x14ac:dyDescent="0.25">
      <c r="A4202" s="4" t="s">
        <v>928</v>
      </c>
      <c r="B4202" s="4" t="s">
        <v>88</v>
      </c>
      <c r="C4202" s="4" t="s">
        <v>1696</v>
      </c>
      <c r="D4202" s="79" t="s">
        <v>1697</v>
      </c>
      <c r="E4202" s="89">
        <v>6148</v>
      </c>
      <c r="F4202" s="79"/>
      <c r="G4202" s="75" t="s">
        <v>1906</v>
      </c>
      <c r="H4202" s="13" t="s">
        <v>76</v>
      </c>
      <c r="I4202" s="14">
        <v>100</v>
      </c>
      <c r="J4202" s="14">
        <f t="shared" si="10982"/>
        <v>100</v>
      </c>
      <c r="K4202" s="14">
        <v>100</v>
      </c>
      <c r="L4202" s="14">
        <f t="shared" si="10985"/>
        <v>0</v>
      </c>
      <c r="M4202" s="14">
        <v>0</v>
      </c>
      <c r="N4202" s="14">
        <v>0</v>
      </c>
      <c r="O4202" s="14">
        <v>0</v>
      </c>
      <c r="P4202" s="14">
        <v>0</v>
      </c>
      <c r="Q4202" s="14">
        <v>0</v>
      </c>
      <c r="R4202" s="14">
        <v>0</v>
      </c>
      <c r="S4202" s="14"/>
      <c r="T4202" s="14"/>
      <c r="U4202" s="14"/>
      <c r="V4202" s="14"/>
      <c r="W4202" s="14"/>
      <c r="X4202" s="14">
        <f t="shared" si="11017"/>
        <v>0</v>
      </c>
      <c r="Y4202" s="14"/>
      <c r="Z4202" s="14"/>
      <c r="AA4202" s="14"/>
      <c r="AB4202" s="14"/>
      <c r="AC4202" s="14"/>
      <c r="AD4202" s="14"/>
      <c r="AE4202" s="14"/>
      <c r="AF4202" s="14"/>
      <c r="AG4202" s="14"/>
      <c r="AH4202" s="14">
        <v>0</v>
      </c>
      <c r="AI4202" s="14">
        <v>0</v>
      </c>
      <c r="AJ4202" s="14">
        <v>0</v>
      </c>
      <c r="AK4202" s="14"/>
      <c r="AL4202" s="14"/>
      <c r="AM4202" s="14"/>
      <c r="AN4202" s="14"/>
      <c r="AO4202" s="14"/>
      <c r="AP4202" s="14">
        <f t="shared" si="11018"/>
        <v>0</v>
      </c>
      <c r="AQ4202" s="14"/>
      <c r="AR4202" s="14"/>
      <c r="AS4202" s="14"/>
      <c r="AT4202" s="14"/>
      <c r="AU4202" s="14"/>
      <c r="AV4202" s="14"/>
      <c r="AW4202" s="14"/>
      <c r="AX4202" s="14"/>
      <c r="AY4202" s="14"/>
      <c r="AZ4202" s="14">
        <v>0</v>
      </c>
      <c r="BA4202" s="14">
        <v>0</v>
      </c>
      <c r="BB4202" s="14">
        <v>0</v>
      </c>
      <c r="BC4202" s="14"/>
      <c r="BD4202" s="14"/>
      <c r="BE4202" s="14"/>
      <c r="BF4202" s="14"/>
      <c r="BG4202" s="14"/>
      <c r="BH4202" s="14">
        <f t="shared" si="11019"/>
        <v>0</v>
      </c>
      <c r="BI4202" s="14"/>
      <c r="BJ4202" s="14"/>
      <c r="BK4202" s="14"/>
      <c r="BL4202" s="14"/>
      <c r="BM4202" s="14"/>
      <c r="BN4202" s="14"/>
      <c r="BO4202" s="14"/>
      <c r="BP4202" s="14"/>
      <c r="BQ4202" s="14"/>
      <c r="BR4202" s="14">
        <v>0</v>
      </c>
      <c r="BS4202" s="14">
        <v>0</v>
      </c>
      <c r="BT4202" s="14">
        <v>100</v>
      </c>
      <c r="BU4202" s="14">
        <v>100</v>
      </c>
      <c r="BV4202" s="14">
        <v>0</v>
      </c>
      <c r="BW4202" s="14">
        <f t="shared" si="10981"/>
        <v>0</v>
      </c>
      <c r="BX4202" s="14"/>
      <c r="BY4202" s="14"/>
      <c r="BZ4202" s="14"/>
      <c r="CA4202" s="14">
        <f t="shared" si="10983"/>
        <v>0</v>
      </c>
      <c r="CB4202" s="122">
        <f t="shared" si="10994"/>
        <v>0</v>
      </c>
    </row>
    <row r="4203" spans="1:80" ht="22.5" x14ac:dyDescent="0.25">
      <c r="A4203" s="1" t="s">
        <v>1</v>
      </c>
      <c r="B4203" s="1" t="s">
        <v>1</v>
      </c>
      <c r="C4203" s="1" t="s">
        <v>1</v>
      </c>
      <c r="D4203" s="78" t="s">
        <v>1</v>
      </c>
      <c r="E4203" s="78" t="s">
        <v>1</v>
      </c>
      <c r="F4203" s="78" t="s">
        <v>1</v>
      </c>
      <c r="G4203" s="2" t="s">
        <v>1</v>
      </c>
      <c r="H4203" s="10" t="s">
        <v>77</v>
      </c>
      <c r="I4203" s="11">
        <f>SUM(I4204)</f>
        <v>55500</v>
      </c>
      <c r="J4203" s="11">
        <f t="shared" si="10982"/>
        <v>60500</v>
      </c>
      <c r="K4203" s="11">
        <f t="shared" ref="K4203:Q4203" si="11040">SUM(K4204)</f>
        <v>45000</v>
      </c>
      <c r="L4203" s="11">
        <f t="shared" si="10985"/>
        <v>15500</v>
      </c>
      <c r="M4203" s="11">
        <f t="shared" si="11040"/>
        <v>0</v>
      </c>
      <c r="N4203" s="11">
        <f t="shared" si="11040"/>
        <v>12000</v>
      </c>
      <c r="O4203" s="11">
        <f t="shared" si="11040"/>
        <v>3500</v>
      </c>
      <c r="P4203" s="11">
        <f t="shared" si="11040"/>
        <v>0</v>
      </c>
      <c r="Q4203" s="11">
        <f t="shared" si="11040"/>
        <v>0</v>
      </c>
      <c r="R4203" s="11">
        <f t="shared" ref="R4203:AG4203" si="11041">SUM(R4204)</f>
        <v>0</v>
      </c>
      <c r="S4203" s="11">
        <f t="shared" si="11041"/>
        <v>0</v>
      </c>
      <c r="T4203" s="11">
        <f t="shared" si="11041"/>
        <v>0</v>
      </c>
      <c r="U4203" s="11">
        <f t="shared" si="11041"/>
        <v>0</v>
      </c>
      <c r="V4203" s="11">
        <f t="shared" si="11041"/>
        <v>0</v>
      </c>
      <c r="W4203" s="11">
        <f t="shared" si="11041"/>
        <v>0</v>
      </c>
      <c r="X4203" s="11">
        <f t="shared" si="11041"/>
        <v>0</v>
      </c>
      <c r="Y4203" s="11">
        <f t="shared" si="11041"/>
        <v>0</v>
      </c>
      <c r="Z4203" s="11">
        <f t="shared" si="11041"/>
        <v>0</v>
      </c>
      <c r="AA4203" s="11">
        <f t="shared" si="11041"/>
        <v>0</v>
      </c>
      <c r="AB4203" s="11">
        <f t="shared" si="11041"/>
        <v>0</v>
      </c>
      <c r="AC4203" s="11">
        <f t="shared" si="11041"/>
        <v>0</v>
      </c>
      <c r="AD4203" s="11">
        <f t="shared" si="11041"/>
        <v>0</v>
      </c>
      <c r="AE4203" s="11">
        <f t="shared" si="11041"/>
        <v>0</v>
      </c>
      <c r="AF4203" s="11">
        <f t="shared" si="11041"/>
        <v>0</v>
      </c>
      <c r="AG4203" s="11">
        <f t="shared" si="11041"/>
        <v>0</v>
      </c>
      <c r="AH4203" s="11">
        <v>0</v>
      </c>
      <c r="AI4203" s="11">
        <v>0</v>
      </c>
      <c r="AJ4203" s="11">
        <f t="shared" ref="AJ4203:AY4203" si="11042">SUM(AJ4204)</f>
        <v>12000</v>
      </c>
      <c r="AK4203" s="11">
        <f t="shared" si="11042"/>
        <v>0</v>
      </c>
      <c r="AL4203" s="11">
        <f t="shared" si="11042"/>
        <v>0</v>
      </c>
      <c r="AM4203" s="11">
        <f t="shared" si="11042"/>
        <v>0</v>
      </c>
      <c r="AN4203" s="11">
        <f t="shared" si="11042"/>
        <v>0</v>
      </c>
      <c r="AO4203" s="11">
        <f t="shared" si="11042"/>
        <v>0</v>
      </c>
      <c r="AP4203" s="11">
        <f t="shared" si="11042"/>
        <v>12000</v>
      </c>
      <c r="AQ4203" s="11">
        <f t="shared" si="11042"/>
        <v>0</v>
      </c>
      <c r="AR4203" s="11">
        <f t="shared" si="11042"/>
        <v>0</v>
      </c>
      <c r="AS4203" s="11">
        <f t="shared" si="11042"/>
        <v>0</v>
      </c>
      <c r="AT4203" s="11">
        <f t="shared" si="11042"/>
        <v>0</v>
      </c>
      <c r="AU4203" s="11">
        <f t="shared" si="11042"/>
        <v>0</v>
      </c>
      <c r="AV4203" s="11">
        <f t="shared" si="11042"/>
        <v>0</v>
      </c>
      <c r="AW4203" s="11">
        <f t="shared" si="11042"/>
        <v>0</v>
      </c>
      <c r="AX4203" s="11">
        <f t="shared" si="11042"/>
        <v>0</v>
      </c>
      <c r="AY4203" s="11">
        <f t="shared" si="11042"/>
        <v>0</v>
      </c>
      <c r="AZ4203" s="11">
        <v>0</v>
      </c>
      <c r="BA4203" s="11">
        <v>12000</v>
      </c>
      <c r="BB4203" s="11">
        <f t="shared" ref="BB4203:BQ4203" si="11043">SUM(BB4204)</f>
        <v>3500</v>
      </c>
      <c r="BC4203" s="11">
        <f t="shared" si="11043"/>
        <v>0</v>
      </c>
      <c r="BD4203" s="11">
        <f t="shared" si="11043"/>
        <v>0</v>
      </c>
      <c r="BE4203" s="11">
        <f t="shared" si="11043"/>
        <v>0</v>
      </c>
      <c r="BF4203" s="11">
        <f t="shared" si="11043"/>
        <v>0</v>
      </c>
      <c r="BG4203" s="11">
        <f t="shared" si="11043"/>
        <v>0</v>
      </c>
      <c r="BH4203" s="11">
        <f t="shared" si="11043"/>
        <v>3500</v>
      </c>
      <c r="BI4203" s="11">
        <f t="shared" si="11043"/>
        <v>0</v>
      </c>
      <c r="BJ4203" s="11">
        <f t="shared" si="11043"/>
        <v>0</v>
      </c>
      <c r="BK4203" s="11">
        <f t="shared" si="11043"/>
        <v>0</v>
      </c>
      <c r="BL4203" s="11">
        <f t="shared" si="11043"/>
        <v>0</v>
      </c>
      <c r="BM4203" s="11">
        <f t="shared" si="11043"/>
        <v>0</v>
      </c>
      <c r="BN4203" s="11">
        <f t="shared" si="11043"/>
        <v>0</v>
      </c>
      <c r="BO4203" s="11">
        <f t="shared" si="11043"/>
        <v>0</v>
      </c>
      <c r="BP4203" s="11">
        <f t="shared" si="11043"/>
        <v>0</v>
      </c>
      <c r="BQ4203" s="11">
        <f t="shared" si="11043"/>
        <v>0</v>
      </c>
      <c r="BR4203" s="11">
        <v>0</v>
      </c>
      <c r="BS4203" s="11">
        <v>3500</v>
      </c>
      <c r="BT4203" s="11">
        <f t="shared" ref="BT4203:BZ4203" si="11044">SUM(BT4204)</f>
        <v>77500</v>
      </c>
      <c r="BU4203" s="11">
        <f t="shared" si="11044"/>
        <v>62000</v>
      </c>
      <c r="BV4203" s="11">
        <f t="shared" si="11044"/>
        <v>41498</v>
      </c>
      <c r="BW4203" s="11">
        <f t="shared" si="11044"/>
        <v>5500</v>
      </c>
      <c r="BX4203" s="11">
        <f t="shared" si="11044"/>
        <v>0</v>
      </c>
      <c r="BY4203" s="11">
        <f t="shared" si="11044"/>
        <v>2000</v>
      </c>
      <c r="BZ4203" s="11">
        <f t="shared" si="11044"/>
        <v>3500</v>
      </c>
      <c r="CA4203" s="11">
        <f t="shared" si="10983"/>
        <v>46998</v>
      </c>
      <c r="CB4203" s="123">
        <f t="shared" si="10994"/>
        <v>75.803225806451607</v>
      </c>
    </row>
    <row r="4204" spans="1:80" x14ac:dyDescent="0.25">
      <c r="A4204" s="4" t="s">
        <v>928</v>
      </c>
      <c r="B4204" s="4" t="s">
        <v>88</v>
      </c>
      <c r="C4204" s="4" t="s">
        <v>1696</v>
      </c>
      <c r="D4204" s="79" t="s">
        <v>1697</v>
      </c>
      <c r="E4204" s="78" t="s">
        <v>78</v>
      </c>
      <c r="F4204" s="78" t="s">
        <v>1</v>
      </c>
      <c r="G4204" s="2" t="s">
        <v>1</v>
      </c>
      <c r="H4204" s="2" t="s">
        <v>79</v>
      </c>
      <c r="I4204" s="12">
        <f>SUM(I4205:I4206)</f>
        <v>55500</v>
      </c>
      <c r="J4204" s="12">
        <f t="shared" si="10982"/>
        <v>60500</v>
      </c>
      <c r="K4204" s="12">
        <f t="shared" ref="K4204" si="11045">SUM(K4205:K4206)</f>
        <v>45000</v>
      </c>
      <c r="L4204" s="12">
        <f t="shared" si="10985"/>
        <v>15500</v>
      </c>
      <c r="M4204" s="12">
        <f t="shared" ref="M4204:Q4204" si="11046">SUM(M4205:M4206)</f>
        <v>0</v>
      </c>
      <c r="N4204" s="12">
        <f t="shared" si="11046"/>
        <v>12000</v>
      </c>
      <c r="O4204" s="12">
        <f t="shared" si="11046"/>
        <v>3500</v>
      </c>
      <c r="P4204" s="12">
        <f t="shared" si="11046"/>
        <v>0</v>
      </c>
      <c r="Q4204" s="12">
        <f t="shared" si="11046"/>
        <v>0</v>
      </c>
      <c r="R4204" s="12">
        <f t="shared" ref="R4204:AG4204" si="11047">SUM(R4205:R4206)</f>
        <v>0</v>
      </c>
      <c r="S4204" s="12">
        <f t="shared" si="11047"/>
        <v>0</v>
      </c>
      <c r="T4204" s="12">
        <f t="shared" si="11047"/>
        <v>0</v>
      </c>
      <c r="U4204" s="12">
        <f t="shared" si="11047"/>
        <v>0</v>
      </c>
      <c r="V4204" s="12">
        <f t="shared" si="11047"/>
        <v>0</v>
      </c>
      <c r="W4204" s="12">
        <f t="shared" si="11047"/>
        <v>0</v>
      </c>
      <c r="X4204" s="12">
        <f t="shared" ref="X4204" si="11048">SUM(X4205:X4206)</f>
        <v>0</v>
      </c>
      <c r="Y4204" s="12">
        <f t="shared" si="11047"/>
        <v>0</v>
      </c>
      <c r="Z4204" s="12">
        <f t="shared" si="11047"/>
        <v>0</v>
      </c>
      <c r="AA4204" s="12">
        <f t="shared" si="11047"/>
        <v>0</v>
      </c>
      <c r="AB4204" s="12">
        <f t="shared" si="11047"/>
        <v>0</v>
      </c>
      <c r="AC4204" s="12">
        <f t="shared" si="11047"/>
        <v>0</v>
      </c>
      <c r="AD4204" s="12">
        <f t="shared" si="11047"/>
        <v>0</v>
      </c>
      <c r="AE4204" s="12">
        <f t="shared" si="11047"/>
        <v>0</v>
      </c>
      <c r="AF4204" s="12">
        <f t="shared" si="11047"/>
        <v>0</v>
      </c>
      <c r="AG4204" s="12">
        <f t="shared" si="11047"/>
        <v>0</v>
      </c>
      <c r="AH4204" s="12">
        <v>0</v>
      </c>
      <c r="AI4204" s="12">
        <v>0</v>
      </c>
      <c r="AJ4204" s="12">
        <f t="shared" ref="AJ4204:AY4204" si="11049">SUM(AJ4205:AJ4206)</f>
        <v>12000</v>
      </c>
      <c r="AK4204" s="12">
        <f t="shared" si="11049"/>
        <v>0</v>
      </c>
      <c r="AL4204" s="12">
        <f t="shared" si="11049"/>
        <v>0</v>
      </c>
      <c r="AM4204" s="12">
        <f t="shared" si="11049"/>
        <v>0</v>
      </c>
      <c r="AN4204" s="12">
        <f t="shared" si="11049"/>
        <v>0</v>
      </c>
      <c r="AO4204" s="12">
        <f t="shared" si="11049"/>
        <v>0</v>
      </c>
      <c r="AP4204" s="12">
        <f t="shared" ref="AP4204" si="11050">SUM(AP4205:AP4206)</f>
        <v>12000</v>
      </c>
      <c r="AQ4204" s="12">
        <f t="shared" si="11049"/>
        <v>0</v>
      </c>
      <c r="AR4204" s="12">
        <f t="shared" si="11049"/>
        <v>0</v>
      </c>
      <c r="AS4204" s="12">
        <f t="shared" si="11049"/>
        <v>0</v>
      </c>
      <c r="AT4204" s="12">
        <f t="shared" si="11049"/>
        <v>0</v>
      </c>
      <c r="AU4204" s="12">
        <f t="shared" si="11049"/>
        <v>0</v>
      </c>
      <c r="AV4204" s="12">
        <f t="shared" si="11049"/>
        <v>0</v>
      </c>
      <c r="AW4204" s="12">
        <f t="shared" si="11049"/>
        <v>0</v>
      </c>
      <c r="AX4204" s="12">
        <f t="shared" si="11049"/>
        <v>0</v>
      </c>
      <c r="AY4204" s="12">
        <f t="shared" si="11049"/>
        <v>0</v>
      </c>
      <c r="AZ4204" s="12">
        <v>0</v>
      </c>
      <c r="BA4204" s="12">
        <v>12000</v>
      </c>
      <c r="BB4204" s="12">
        <f t="shared" ref="BB4204:BQ4204" si="11051">SUM(BB4205:BB4206)</f>
        <v>3500</v>
      </c>
      <c r="BC4204" s="12">
        <f t="shared" si="11051"/>
        <v>0</v>
      </c>
      <c r="BD4204" s="12">
        <f t="shared" si="11051"/>
        <v>0</v>
      </c>
      <c r="BE4204" s="12">
        <f t="shared" si="11051"/>
        <v>0</v>
      </c>
      <c r="BF4204" s="12">
        <f t="shared" si="11051"/>
        <v>0</v>
      </c>
      <c r="BG4204" s="12">
        <f t="shared" si="11051"/>
        <v>0</v>
      </c>
      <c r="BH4204" s="12">
        <f t="shared" ref="BH4204" si="11052">SUM(BH4205:BH4206)</f>
        <v>3500</v>
      </c>
      <c r="BI4204" s="12">
        <f t="shared" si="11051"/>
        <v>0</v>
      </c>
      <c r="BJ4204" s="12">
        <f t="shared" si="11051"/>
        <v>0</v>
      </c>
      <c r="BK4204" s="12">
        <f t="shared" si="11051"/>
        <v>0</v>
      </c>
      <c r="BL4204" s="12">
        <f t="shared" si="11051"/>
        <v>0</v>
      </c>
      <c r="BM4204" s="12">
        <f t="shared" si="11051"/>
        <v>0</v>
      </c>
      <c r="BN4204" s="12">
        <f t="shared" si="11051"/>
        <v>0</v>
      </c>
      <c r="BO4204" s="12">
        <f t="shared" si="11051"/>
        <v>0</v>
      </c>
      <c r="BP4204" s="12">
        <f t="shared" si="11051"/>
        <v>0</v>
      </c>
      <c r="BQ4204" s="12">
        <f t="shared" si="11051"/>
        <v>0</v>
      </c>
      <c r="BR4204" s="12">
        <v>0</v>
      </c>
      <c r="BS4204" s="12">
        <v>3500</v>
      </c>
      <c r="BT4204" s="12">
        <f t="shared" ref="BT4204:BZ4204" si="11053">SUM(BT4205:BT4206)</f>
        <v>77500</v>
      </c>
      <c r="BU4204" s="12">
        <f t="shared" si="11053"/>
        <v>62000</v>
      </c>
      <c r="BV4204" s="12">
        <f t="shared" si="11053"/>
        <v>41498</v>
      </c>
      <c r="BW4204" s="12">
        <f t="shared" si="11053"/>
        <v>5500</v>
      </c>
      <c r="BX4204" s="12">
        <f t="shared" si="11053"/>
        <v>0</v>
      </c>
      <c r="BY4204" s="12">
        <f t="shared" si="11053"/>
        <v>2000</v>
      </c>
      <c r="BZ4204" s="12">
        <f t="shared" si="11053"/>
        <v>3500</v>
      </c>
      <c r="CA4204" s="12">
        <f t="shared" si="10983"/>
        <v>46998</v>
      </c>
      <c r="CB4204" s="124">
        <f t="shared" si="10994"/>
        <v>75.803225806451607</v>
      </c>
    </row>
    <row r="4205" spans="1:80" x14ac:dyDescent="0.25">
      <c r="A4205" s="4" t="s">
        <v>928</v>
      </c>
      <c r="B4205" s="4" t="s">
        <v>88</v>
      </c>
      <c r="C4205" s="4" t="s">
        <v>1696</v>
      </c>
      <c r="D4205" s="79" t="s">
        <v>1697</v>
      </c>
      <c r="E4205" s="89">
        <v>8213</v>
      </c>
      <c r="F4205" s="79"/>
      <c r="G4205" s="75" t="s">
        <v>1906</v>
      </c>
      <c r="H4205" s="13" t="s">
        <v>81</v>
      </c>
      <c r="I4205" s="14">
        <v>45000</v>
      </c>
      <c r="J4205" s="14">
        <f t="shared" si="10982"/>
        <v>42000</v>
      </c>
      <c r="K4205" s="14">
        <v>30000</v>
      </c>
      <c r="L4205" s="14">
        <f t="shared" si="10985"/>
        <v>12000</v>
      </c>
      <c r="M4205" s="14">
        <v>0</v>
      </c>
      <c r="N4205" s="14">
        <v>12000</v>
      </c>
      <c r="O4205" s="14">
        <v>0</v>
      </c>
      <c r="P4205" s="14">
        <v>0</v>
      </c>
      <c r="Q4205" s="14">
        <v>0</v>
      </c>
      <c r="R4205" s="14">
        <v>0</v>
      </c>
      <c r="S4205" s="14"/>
      <c r="T4205" s="14"/>
      <c r="U4205" s="14"/>
      <c r="V4205" s="14"/>
      <c r="W4205" s="14"/>
      <c r="X4205" s="14">
        <f t="shared" si="11017"/>
        <v>0</v>
      </c>
      <c r="Y4205" s="14"/>
      <c r="Z4205" s="14"/>
      <c r="AA4205" s="14"/>
      <c r="AB4205" s="14"/>
      <c r="AC4205" s="14"/>
      <c r="AD4205" s="14"/>
      <c r="AE4205" s="14"/>
      <c r="AF4205" s="14"/>
      <c r="AG4205" s="14"/>
      <c r="AH4205" s="14">
        <v>0</v>
      </c>
      <c r="AI4205" s="14">
        <v>0</v>
      </c>
      <c r="AJ4205" s="14">
        <v>12000</v>
      </c>
      <c r="AK4205" s="14"/>
      <c r="AL4205" s="14"/>
      <c r="AM4205" s="14"/>
      <c r="AN4205" s="14"/>
      <c r="AO4205" s="14"/>
      <c r="AP4205" s="14">
        <f t="shared" si="11018"/>
        <v>12000</v>
      </c>
      <c r="AQ4205" s="14"/>
      <c r="AR4205" s="14"/>
      <c r="AS4205" s="14"/>
      <c r="AT4205" s="14"/>
      <c r="AU4205" s="14"/>
      <c r="AV4205" s="14"/>
      <c r="AW4205" s="14"/>
      <c r="AX4205" s="14"/>
      <c r="AY4205" s="14"/>
      <c r="AZ4205" s="14">
        <v>0</v>
      </c>
      <c r="BA4205" s="14">
        <v>12000</v>
      </c>
      <c r="BB4205" s="14">
        <v>0</v>
      </c>
      <c r="BC4205" s="14"/>
      <c r="BD4205" s="14"/>
      <c r="BE4205" s="14"/>
      <c r="BF4205" s="14"/>
      <c r="BG4205" s="14"/>
      <c r="BH4205" s="14">
        <f t="shared" si="11019"/>
        <v>0</v>
      </c>
      <c r="BI4205" s="14"/>
      <c r="BJ4205" s="14"/>
      <c r="BK4205" s="14"/>
      <c r="BL4205" s="14"/>
      <c r="BM4205" s="14"/>
      <c r="BN4205" s="14"/>
      <c r="BO4205" s="14"/>
      <c r="BP4205" s="14"/>
      <c r="BQ4205" s="14"/>
      <c r="BR4205" s="14">
        <v>0</v>
      </c>
      <c r="BS4205" s="14">
        <v>0</v>
      </c>
      <c r="BT4205" s="14">
        <v>49000</v>
      </c>
      <c r="BU4205" s="14">
        <v>37000</v>
      </c>
      <c r="BV4205" s="14">
        <v>18249</v>
      </c>
      <c r="BW4205" s="14">
        <f t="shared" si="10981"/>
        <v>4500</v>
      </c>
      <c r="BX4205" s="14"/>
      <c r="BY4205" s="14">
        <v>2000</v>
      </c>
      <c r="BZ4205" s="14">
        <v>2500</v>
      </c>
      <c r="CA4205" s="14">
        <f t="shared" si="10983"/>
        <v>22749</v>
      </c>
      <c r="CB4205" s="122">
        <f t="shared" si="10994"/>
        <v>61.483783783783785</v>
      </c>
    </row>
    <row r="4206" spans="1:80" x14ac:dyDescent="0.25">
      <c r="A4206" s="4" t="s">
        <v>928</v>
      </c>
      <c r="B4206" s="4" t="s">
        <v>88</v>
      </c>
      <c r="C4206" s="4" t="s">
        <v>1696</v>
      </c>
      <c r="D4206" s="79" t="s">
        <v>1697</v>
      </c>
      <c r="E4206" s="89">
        <v>8216</v>
      </c>
      <c r="F4206" s="79"/>
      <c r="G4206" s="75" t="s">
        <v>1906</v>
      </c>
      <c r="H4206" s="13" t="s">
        <v>319</v>
      </c>
      <c r="I4206" s="14">
        <v>10500</v>
      </c>
      <c r="J4206" s="14">
        <f t="shared" si="10982"/>
        <v>18500</v>
      </c>
      <c r="K4206" s="14">
        <v>15000</v>
      </c>
      <c r="L4206" s="14">
        <f t="shared" si="10985"/>
        <v>3500</v>
      </c>
      <c r="M4206" s="14">
        <v>0</v>
      </c>
      <c r="N4206" s="14">
        <v>0</v>
      </c>
      <c r="O4206" s="14">
        <v>3500</v>
      </c>
      <c r="P4206" s="14">
        <v>0</v>
      </c>
      <c r="Q4206" s="14">
        <v>0</v>
      </c>
      <c r="R4206" s="14">
        <v>0</v>
      </c>
      <c r="S4206" s="14"/>
      <c r="T4206" s="14"/>
      <c r="U4206" s="14"/>
      <c r="V4206" s="14"/>
      <c r="W4206" s="14"/>
      <c r="X4206" s="14">
        <f t="shared" si="11017"/>
        <v>0</v>
      </c>
      <c r="Y4206" s="14"/>
      <c r="Z4206" s="14"/>
      <c r="AA4206" s="14"/>
      <c r="AB4206" s="14"/>
      <c r="AC4206" s="14"/>
      <c r="AD4206" s="14"/>
      <c r="AE4206" s="14"/>
      <c r="AF4206" s="14"/>
      <c r="AG4206" s="14"/>
      <c r="AH4206" s="14">
        <v>0</v>
      </c>
      <c r="AI4206" s="14">
        <v>0</v>
      </c>
      <c r="AJ4206" s="14">
        <v>0</v>
      </c>
      <c r="AK4206" s="14"/>
      <c r="AL4206" s="14"/>
      <c r="AM4206" s="14"/>
      <c r="AN4206" s="14"/>
      <c r="AO4206" s="14"/>
      <c r="AP4206" s="14">
        <f t="shared" si="11018"/>
        <v>0</v>
      </c>
      <c r="AQ4206" s="14"/>
      <c r="AR4206" s="14"/>
      <c r="AS4206" s="14"/>
      <c r="AT4206" s="14"/>
      <c r="AU4206" s="14"/>
      <c r="AV4206" s="14"/>
      <c r="AW4206" s="14"/>
      <c r="AX4206" s="14"/>
      <c r="AY4206" s="14"/>
      <c r="AZ4206" s="14">
        <v>0</v>
      </c>
      <c r="BA4206" s="14">
        <v>0</v>
      </c>
      <c r="BB4206" s="14">
        <v>3500</v>
      </c>
      <c r="BC4206" s="14"/>
      <c r="BD4206" s="14"/>
      <c r="BE4206" s="14"/>
      <c r="BF4206" s="14"/>
      <c r="BG4206" s="14"/>
      <c r="BH4206" s="14">
        <f t="shared" si="11019"/>
        <v>3500</v>
      </c>
      <c r="BI4206" s="14"/>
      <c r="BJ4206" s="14"/>
      <c r="BK4206" s="14"/>
      <c r="BL4206" s="14"/>
      <c r="BM4206" s="14"/>
      <c r="BN4206" s="14"/>
      <c r="BO4206" s="14"/>
      <c r="BP4206" s="14"/>
      <c r="BQ4206" s="14"/>
      <c r="BR4206" s="14">
        <v>0</v>
      </c>
      <c r="BS4206" s="14">
        <v>3500</v>
      </c>
      <c r="BT4206" s="14">
        <v>28500</v>
      </c>
      <c r="BU4206" s="14">
        <v>25000</v>
      </c>
      <c r="BV4206" s="14">
        <v>23249</v>
      </c>
      <c r="BW4206" s="14">
        <f t="shared" si="10981"/>
        <v>1000</v>
      </c>
      <c r="BX4206" s="14"/>
      <c r="BY4206" s="14"/>
      <c r="BZ4206" s="14">
        <v>1000</v>
      </c>
      <c r="CA4206" s="14">
        <f t="shared" si="10983"/>
        <v>24249</v>
      </c>
      <c r="CB4206" s="122">
        <f t="shared" si="10994"/>
        <v>96.996000000000009</v>
      </c>
    </row>
    <row r="4207" spans="1:80" ht="22.5" x14ac:dyDescent="0.25">
      <c r="A4207" s="13" t="s">
        <v>1</v>
      </c>
      <c r="B4207" s="13" t="s">
        <v>1</v>
      </c>
      <c r="C4207" s="13" t="s">
        <v>1</v>
      </c>
      <c r="D4207" s="74" t="s">
        <v>1</v>
      </c>
      <c r="E4207" s="74" t="s">
        <v>1</v>
      </c>
      <c r="F4207" s="74" t="s">
        <v>1</v>
      </c>
      <c r="G4207" s="13" t="s">
        <v>1</v>
      </c>
      <c r="H4207" s="10" t="s">
        <v>1706</v>
      </c>
      <c r="I4207" s="11">
        <f>SUM(I4177,I4200,I4203)</f>
        <v>4515214</v>
      </c>
      <c r="J4207" s="11">
        <f t="shared" si="10982"/>
        <v>5146887</v>
      </c>
      <c r="K4207" s="11">
        <f t="shared" ref="K4207" si="11054">SUM(K4177,K4200,K4203)</f>
        <v>5109887</v>
      </c>
      <c r="L4207" s="11">
        <f t="shared" si="10985"/>
        <v>37000</v>
      </c>
      <c r="M4207" s="11">
        <f t="shared" ref="M4207:Q4207" si="11055">SUM(M4177,M4200,M4203)</f>
        <v>8000</v>
      </c>
      <c r="N4207" s="11">
        <f t="shared" si="11055"/>
        <v>22000</v>
      </c>
      <c r="O4207" s="11">
        <f t="shared" si="11055"/>
        <v>7000</v>
      </c>
      <c r="P4207" s="11">
        <f t="shared" si="11055"/>
        <v>0</v>
      </c>
      <c r="Q4207" s="11">
        <f t="shared" si="11055"/>
        <v>0</v>
      </c>
      <c r="R4207" s="11">
        <f t="shared" ref="R4207:AG4207" si="11056">SUM(R4177,R4200,R4203)</f>
        <v>8000</v>
      </c>
      <c r="S4207" s="11">
        <f t="shared" si="11056"/>
        <v>0</v>
      </c>
      <c r="T4207" s="11">
        <f t="shared" si="11056"/>
        <v>0</v>
      </c>
      <c r="U4207" s="11">
        <f t="shared" si="11056"/>
        <v>0</v>
      </c>
      <c r="V4207" s="11">
        <f t="shared" si="11056"/>
        <v>0</v>
      </c>
      <c r="W4207" s="11">
        <f t="shared" si="11056"/>
        <v>0</v>
      </c>
      <c r="X4207" s="11">
        <f t="shared" si="11056"/>
        <v>8000</v>
      </c>
      <c r="Y4207" s="11">
        <f t="shared" si="11056"/>
        <v>0</v>
      </c>
      <c r="Z4207" s="11">
        <f t="shared" si="11056"/>
        <v>0</v>
      </c>
      <c r="AA4207" s="11">
        <f t="shared" si="11056"/>
        <v>0</v>
      </c>
      <c r="AB4207" s="11">
        <f t="shared" si="11056"/>
        <v>0</v>
      </c>
      <c r="AC4207" s="11">
        <f t="shared" si="11056"/>
        <v>0</v>
      </c>
      <c r="AD4207" s="11">
        <f t="shared" si="11056"/>
        <v>0</v>
      </c>
      <c r="AE4207" s="11">
        <f t="shared" si="11056"/>
        <v>0</v>
      </c>
      <c r="AF4207" s="11">
        <f t="shared" si="11056"/>
        <v>0</v>
      </c>
      <c r="AG4207" s="11">
        <f t="shared" si="11056"/>
        <v>8000</v>
      </c>
      <c r="AH4207" s="11">
        <v>8000</v>
      </c>
      <c r="AI4207" s="11">
        <v>0</v>
      </c>
      <c r="AJ4207" s="11">
        <f t="shared" ref="AJ4207:AY4207" si="11057">SUM(AJ4177,AJ4200,AJ4203)</f>
        <v>22000</v>
      </c>
      <c r="AK4207" s="11">
        <f t="shared" si="11057"/>
        <v>1000</v>
      </c>
      <c r="AL4207" s="11">
        <f t="shared" si="11057"/>
        <v>0</v>
      </c>
      <c r="AM4207" s="11">
        <f t="shared" si="11057"/>
        <v>0</v>
      </c>
      <c r="AN4207" s="11">
        <f t="shared" si="11057"/>
        <v>0</v>
      </c>
      <c r="AO4207" s="11">
        <f t="shared" si="11057"/>
        <v>0</v>
      </c>
      <c r="AP4207" s="11">
        <f t="shared" si="11057"/>
        <v>23000</v>
      </c>
      <c r="AQ4207" s="11">
        <f t="shared" si="11057"/>
        <v>0</v>
      </c>
      <c r="AR4207" s="11">
        <f t="shared" si="11057"/>
        <v>0</v>
      </c>
      <c r="AS4207" s="11">
        <f t="shared" si="11057"/>
        <v>1000</v>
      </c>
      <c r="AT4207" s="11">
        <f t="shared" si="11057"/>
        <v>0</v>
      </c>
      <c r="AU4207" s="11">
        <f t="shared" si="11057"/>
        <v>0</v>
      </c>
      <c r="AV4207" s="11">
        <f t="shared" si="11057"/>
        <v>0</v>
      </c>
      <c r="AW4207" s="11">
        <f t="shared" si="11057"/>
        <v>0</v>
      </c>
      <c r="AX4207" s="11">
        <f t="shared" si="11057"/>
        <v>0</v>
      </c>
      <c r="AY4207" s="11">
        <f t="shared" si="11057"/>
        <v>0</v>
      </c>
      <c r="AZ4207" s="11">
        <v>1000</v>
      </c>
      <c r="BA4207" s="11">
        <v>22000</v>
      </c>
      <c r="BB4207" s="11">
        <f t="shared" ref="BB4207:BQ4207" si="11058">SUM(BB4177,BB4200,BB4203)</f>
        <v>7000</v>
      </c>
      <c r="BC4207" s="11">
        <f t="shared" si="11058"/>
        <v>53</v>
      </c>
      <c r="BD4207" s="11">
        <f t="shared" si="11058"/>
        <v>0</v>
      </c>
      <c r="BE4207" s="11">
        <f t="shared" si="11058"/>
        <v>7000</v>
      </c>
      <c r="BF4207" s="11">
        <f t="shared" si="11058"/>
        <v>0</v>
      </c>
      <c r="BG4207" s="11">
        <f t="shared" si="11058"/>
        <v>0</v>
      </c>
      <c r="BH4207" s="11">
        <f t="shared" si="11058"/>
        <v>14053</v>
      </c>
      <c r="BI4207" s="11">
        <f t="shared" si="11058"/>
        <v>0</v>
      </c>
      <c r="BJ4207" s="11">
        <f t="shared" si="11058"/>
        <v>0</v>
      </c>
      <c r="BK4207" s="11">
        <f t="shared" si="11058"/>
        <v>53</v>
      </c>
      <c r="BL4207" s="11">
        <f t="shared" si="11058"/>
        <v>0</v>
      </c>
      <c r="BM4207" s="11">
        <f t="shared" si="11058"/>
        <v>0</v>
      </c>
      <c r="BN4207" s="11">
        <f t="shared" si="11058"/>
        <v>0</v>
      </c>
      <c r="BO4207" s="11">
        <f t="shared" si="11058"/>
        <v>0</v>
      </c>
      <c r="BP4207" s="11">
        <f t="shared" si="11058"/>
        <v>0</v>
      </c>
      <c r="BQ4207" s="11">
        <f t="shared" si="11058"/>
        <v>7283</v>
      </c>
      <c r="BR4207" s="11">
        <v>7336</v>
      </c>
      <c r="BS4207" s="11">
        <v>6717</v>
      </c>
      <c r="BT4207" s="11">
        <f t="shared" ref="BT4207:BZ4207" si="11059">SUM(BT4177,BT4200,BT4203)</f>
        <v>5576644</v>
      </c>
      <c r="BU4207" s="11">
        <f t="shared" si="11059"/>
        <v>5549960</v>
      </c>
      <c r="BV4207" s="11">
        <f t="shared" si="11059"/>
        <v>2916856</v>
      </c>
      <c r="BW4207" s="11">
        <f t="shared" si="11059"/>
        <v>1270866</v>
      </c>
      <c r="BX4207" s="11">
        <f t="shared" si="11059"/>
        <v>440525</v>
      </c>
      <c r="BY4207" s="11">
        <f t="shared" si="11059"/>
        <v>404115</v>
      </c>
      <c r="BZ4207" s="11">
        <f t="shared" si="11059"/>
        <v>426226</v>
      </c>
      <c r="CA4207" s="11">
        <f t="shared" si="10983"/>
        <v>4187722</v>
      </c>
      <c r="CB4207" s="123">
        <f t="shared" si="10994"/>
        <v>75.454994270228966</v>
      </c>
    </row>
    <row r="4208" spans="1:80" ht="15.75" thickBot="1" x14ac:dyDescent="0.3">
      <c r="A4208" s="13" t="s">
        <v>1</v>
      </c>
      <c r="B4208" s="13" t="s">
        <v>1</v>
      </c>
      <c r="C4208" s="13" t="s">
        <v>1</v>
      </c>
      <c r="D4208" s="74" t="s">
        <v>1</v>
      </c>
      <c r="E4208" s="74" t="s">
        <v>1</v>
      </c>
      <c r="F4208" s="74" t="s">
        <v>1</v>
      </c>
      <c r="G4208" s="13" t="s">
        <v>1</v>
      </c>
      <c r="H4208" s="2" t="s">
        <v>83</v>
      </c>
      <c r="I4208" s="12">
        <v>107</v>
      </c>
      <c r="J4208" s="12">
        <f t="shared" si="10982"/>
        <v>105</v>
      </c>
      <c r="K4208" s="12">
        <v>105</v>
      </c>
      <c r="L4208" s="13"/>
      <c r="M4208" s="13" t="s">
        <v>1</v>
      </c>
      <c r="N4208" s="13" t="s">
        <v>1</v>
      </c>
      <c r="O4208" s="13" t="s">
        <v>1</v>
      </c>
      <c r="P4208" s="27"/>
      <c r="Q4208" s="13" t="s">
        <v>1</v>
      </c>
      <c r="R4208" s="13" t="s">
        <v>1</v>
      </c>
      <c r="S4208" s="13"/>
      <c r="T4208" s="13"/>
      <c r="U4208" s="13"/>
      <c r="V4208" s="13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>
        <v>0</v>
      </c>
      <c r="AI4208" s="13">
        <v>0</v>
      </c>
      <c r="AJ4208" s="13" t="s">
        <v>1</v>
      </c>
      <c r="AK4208" s="13"/>
      <c r="AL4208" s="13"/>
      <c r="AM4208" s="13"/>
      <c r="AN4208" s="13"/>
      <c r="AO4208" s="13"/>
      <c r="AP4208" s="13"/>
      <c r="AQ4208" s="13"/>
      <c r="AR4208" s="13"/>
      <c r="AS4208" s="13"/>
      <c r="AT4208" s="13"/>
      <c r="AU4208" s="13"/>
      <c r="AV4208" s="13"/>
      <c r="AW4208" s="13"/>
      <c r="AX4208" s="13"/>
      <c r="AY4208" s="13"/>
      <c r="AZ4208" s="13">
        <v>0</v>
      </c>
      <c r="BA4208" s="13">
        <v>0</v>
      </c>
      <c r="BB4208" s="13" t="s">
        <v>1</v>
      </c>
      <c r="BC4208" s="13"/>
      <c r="BD4208" s="13"/>
      <c r="BE4208" s="13"/>
      <c r="BF4208" s="13"/>
      <c r="BG4208" s="13"/>
      <c r="BH4208" s="13"/>
      <c r="BI4208" s="13"/>
      <c r="BJ4208" s="13"/>
      <c r="BK4208" s="13"/>
      <c r="BL4208" s="13"/>
      <c r="BM4208" s="13"/>
      <c r="BN4208" s="13"/>
      <c r="BO4208" s="13"/>
      <c r="BP4208" s="13"/>
      <c r="BQ4208" s="13"/>
      <c r="BR4208" s="13">
        <v>0</v>
      </c>
      <c r="BS4208" s="13">
        <v>0</v>
      </c>
      <c r="BT4208" s="12">
        <v>105</v>
      </c>
      <c r="BU4208" s="12">
        <v>105</v>
      </c>
      <c r="BV4208" s="12"/>
      <c r="BW4208" s="12">
        <f t="shared" si="10981"/>
        <v>0</v>
      </c>
      <c r="BX4208" s="12"/>
      <c r="BY4208" s="12"/>
      <c r="BZ4208" s="12"/>
      <c r="CA4208" s="12">
        <f t="shared" si="10983"/>
        <v>0</v>
      </c>
      <c r="CB4208" s="124"/>
    </row>
    <row r="4209" spans="1:80" ht="69.75" customHeight="1" thickBot="1" x14ac:dyDescent="0.3">
      <c r="A4209" s="133" t="s">
        <v>1</v>
      </c>
      <c r="B4209" s="133" t="s">
        <v>1</v>
      </c>
      <c r="C4209" s="133" t="s">
        <v>1</v>
      </c>
      <c r="D4209" s="135" t="s">
        <v>1</v>
      </c>
      <c r="E4209" s="135" t="s">
        <v>1</v>
      </c>
      <c r="F4209" s="135" t="s">
        <v>1</v>
      </c>
      <c r="G4209" s="137" t="s">
        <v>1</v>
      </c>
      <c r="H4209" s="5" t="s">
        <v>84</v>
      </c>
      <c r="I4209" s="5" t="s">
        <v>11</v>
      </c>
      <c r="J4209" s="5" t="s">
        <v>1809</v>
      </c>
      <c r="K4209" s="5" t="s">
        <v>12</v>
      </c>
      <c r="L4209" s="5" t="s">
        <v>13</v>
      </c>
      <c r="M4209" s="5" t="s">
        <v>14</v>
      </c>
      <c r="N4209" s="5" t="s">
        <v>15</v>
      </c>
      <c r="O4209" s="5" t="s">
        <v>16</v>
      </c>
      <c r="P4209" s="5" t="s">
        <v>17</v>
      </c>
      <c r="Q4209" s="5" t="s">
        <v>18</v>
      </c>
      <c r="R4209" s="71" t="s">
        <v>14</v>
      </c>
      <c r="S4209" s="71" t="s">
        <v>1843</v>
      </c>
      <c r="T4209" s="71" t="s">
        <v>1797</v>
      </c>
      <c r="U4209" s="71" t="s">
        <v>1832</v>
      </c>
      <c r="V4209" s="71" t="s">
        <v>1833</v>
      </c>
      <c r="W4209" s="71" t="s">
        <v>1834</v>
      </c>
      <c r="X4209" s="71" t="s">
        <v>1847</v>
      </c>
      <c r="Y4209" s="71" t="s">
        <v>1844</v>
      </c>
      <c r="Z4209" s="71" t="s">
        <v>1835</v>
      </c>
      <c r="AA4209" s="71" t="s">
        <v>1836</v>
      </c>
      <c r="AB4209" s="71" t="s">
        <v>1837</v>
      </c>
      <c r="AC4209" s="71" t="s">
        <v>1838</v>
      </c>
      <c r="AD4209" s="71" t="s">
        <v>1839</v>
      </c>
      <c r="AE4209" s="71" t="s">
        <v>1840</v>
      </c>
      <c r="AF4209" s="71" t="s">
        <v>1845</v>
      </c>
      <c r="AG4209" s="71" t="s">
        <v>1846</v>
      </c>
      <c r="AH4209" s="71" t="s">
        <v>1841</v>
      </c>
      <c r="AI4209" s="71" t="s">
        <v>1842</v>
      </c>
      <c r="AJ4209" s="72" t="s">
        <v>15</v>
      </c>
      <c r="AK4209" s="72" t="s">
        <v>1843</v>
      </c>
      <c r="AL4209" s="72" t="s">
        <v>1797</v>
      </c>
      <c r="AM4209" s="72" t="s">
        <v>1832</v>
      </c>
      <c r="AN4209" s="72" t="s">
        <v>1833</v>
      </c>
      <c r="AO4209" s="72" t="s">
        <v>1834</v>
      </c>
      <c r="AP4209" s="72" t="s">
        <v>1848</v>
      </c>
      <c r="AQ4209" s="72" t="s">
        <v>1844</v>
      </c>
      <c r="AR4209" s="72" t="s">
        <v>1835</v>
      </c>
      <c r="AS4209" s="72" t="s">
        <v>1836</v>
      </c>
      <c r="AT4209" s="72" t="s">
        <v>1837</v>
      </c>
      <c r="AU4209" s="72" t="s">
        <v>1838</v>
      </c>
      <c r="AV4209" s="72" t="s">
        <v>1839</v>
      </c>
      <c r="AW4209" s="72" t="s">
        <v>1840</v>
      </c>
      <c r="AX4209" s="72" t="s">
        <v>1845</v>
      </c>
      <c r="AY4209" s="72" t="s">
        <v>1846</v>
      </c>
      <c r="AZ4209" s="72" t="s">
        <v>1841</v>
      </c>
      <c r="BA4209" s="72" t="s">
        <v>1842</v>
      </c>
      <c r="BB4209" s="73" t="s">
        <v>16</v>
      </c>
      <c r="BC4209" s="73" t="s">
        <v>1843</v>
      </c>
      <c r="BD4209" s="73" t="s">
        <v>1797</v>
      </c>
      <c r="BE4209" s="73" t="s">
        <v>1832</v>
      </c>
      <c r="BF4209" s="73" t="s">
        <v>1833</v>
      </c>
      <c r="BG4209" s="73" t="s">
        <v>1834</v>
      </c>
      <c r="BH4209" s="73" t="s">
        <v>1849</v>
      </c>
      <c r="BI4209" s="73" t="s">
        <v>1844</v>
      </c>
      <c r="BJ4209" s="73" t="s">
        <v>1835</v>
      </c>
      <c r="BK4209" s="73" t="s">
        <v>1836</v>
      </c>
      <c r="BL4209" s="73" t="s">
        <v>1837</v>
      </c>
      <c r="BM4209" s="73" t="s">
        <v>1838</v>
      </c>
      <c r="BN4209" s="73" t="s">
        <v>1839</v>
      </c>
      <c r="BO4209" s="73" t="s">
        <v>1840</v>
      </c>
      <c r="BP4209" s="73" t="s">
        <v>1845</v>
      </c>
      <c r="BQ4209" s="73" t="s">
        <v>1846</v>
      </c>
      <c r="BR4209" s="73" t="s">
        <v>1841</v>
      </c>
      <c r="BS4209" s="73" t="s">
        <v>1842</v>
      </c>
      <c r="BT4209" s="5" t="s">
        <v>1911</v>
      </c>
      <c r="BU4209" s="5" t="s">
        <v>1942</v>
      </c>
      <c r="BV4209" s="5" t="s">
        <v>1943</v>
      </c>
      <c r="BW4209" s="5" t="s">
        <v>1944</v>
      </c>
      <c r="BX4209" s="5" t="s">
        <v>1945</v>
      </c>
      <c r="BY4209" s="5" t="s">
        <v>1946</v>
      </c>
      <c r="BZ4209" s="5" t="s">
        <v>1947</v>
      </c>
      <c r="CA4209" s="5" t="s">
        <v>1948</v>
      </c>
      <c r="CB4209" s="120" t="s">
        <v>1916</v>
      </c>
    </row>
    <row r="4210" spans="1:80" x14ac:dyDescent="0.25">
      <c r="A4210" s="134"/>
      <c r="B4210" s="134"/>
      <c r="C4210" s="134"/>
      <c r="D4210" s="136"/>
      <c r="E4210" s="136"/>
      <c r="F4210" s="136"/>
      <c r="G4210" s="138"/>
      <c r="H4210" s="15" t="s">
        <v>1</v>
      </c>
      <c r="I4210" s="9" t="s">
        <v>19</v>
      </c>
      <c r="J4210" s="9">
        <v>1</v>
      </c>
      <c r="K4210" s="9" t="s">
        <v>20</v>
      </c>
      <c r="L4210" s="9" t="s">
        <v>21</v>
      </c>
      <c r="M4210" s="9" t="s">
        <v>22</v>
      </c>
      <c r="N4210" s="9" t="s">
        <v>23</v>
      </c>
      <c r="O4210" s="9" t="s">
        <v>24</v>
      </c>
      <c r="P4210" s="9" t="s">
        <v>25</v>
      </c>
      <c r="Q4210" s="9" t="s">
        <v>26</v>
      </c>
      <c r="R4210" s="9">
        <v>1</v>
      </c>
      <c r="S4210" s="9">
        <v>2</v>
      </c>
      <c r="T4210" s="9">
        <v>3</v>
      </c>
      <c r="U4210" s="9">
        <v>4</v>
      </c>
      <c r="V4210" s="9">
        <v>5</v>
      </c>
      <c r="W4210" s="9">
        <v>6</v>
      </c>
      <c r="X4210" s="9">
        <v>7</v>
      </c>
      <c r="Y4210" s="9">
        <v>8</v>
      </c>
      <c r="Z4210" s="9">
        <v>9</v>
      </c>
      <c r="AA4210" s="9">
        <v>10</v>
      </c>
      <c r="AB4210" s="9">
        <v>11</v>
      </c>
      <c r="AC4210" s="9">
        <v>12</v>
      </c>
      <c r="AD4210" s="9">
        <v>13</v>
      </c>
      <c r="AE4210" s="9">
        <v>14</v>
      </c>
      <c r="AF4210" s="9">
        <v>15</v>
      </c>
      <c r="AG4210" s="9">
        <v>16</v>
      </c>
      <c r="AH4210" s="9">
        <v>20</v>
      </c>
      <c r="AI4210" s="9">
        <v>21</v>
      </c>
      <c r="AJ4210" s="9">
        <v>1</v>
      </c>
      <c r="AK4210" s="9">
        <v>2</v>
      </c>
      <c r="AL4210" s="9">
        <v>3</v>
      </c>
      <c r="AM4210" s="9">
        <v>4</v>
      </c>
      <c r="AN4210" s="9">
        <v>5</v>
      </c>
      <c r="AO4210" s="9">
        <v>6</v>
      </c>
      <c r="AP4210" s="9">
        <v>7</v>
      </c>
      <c r="AQ4210" s="9">
        <v>8</v>
      </c>
      <c r="AR4210" s="9">
        <v>9</v>
      </c>
      <c r="AS4210" s="9">
        <v>10</v>
      </c>
      <c r="AT4210" s="9">
        <v>11</v>
      </c>
      <c r="AU4210" s="9">
        <v>12</v>
      </c>
      <c r="AV4210" s="9">
        <v>13</v>
      </c>
      <c r="AW4210" s="9">
        <v>14</v>
      </c>
      <c r="AX4210" s="9">
        <v>15</v>
      </c>
      <c r="AY4210" s="9">
        <v>16</v>
      </c>
      <c r="AZ4210" s="9">
        <v>20</v>
      </c>
      <c r="BA4210" s="9">
        <v>21</v>
      </c>
      <c r="BB4210" s="9">
        <v>1</v>
      </c>
      <c r="BC4210" s="9">
        <v>2</v>
      </c>
      <c r="BD4210" s="9">
        <v>3</v>
      </c>
      <c r="BE4210" s="9">
        <v>4</v>
      </c>
      <c r="BF4210" s="9">
        <v>5</v>
      </c>
      <c r="BG4210" s="9">
        <v>6</v>
      </c>
      <c r="BH4210" s="9">
        <v>7</v>
      </c>
      <c r="BI4210" s="9">
        <v>8</v>
      </c>
      <c r="BJ4210" s="9">
        <v>9</v>
      </c>
      <c r="BK4210" s="9">
        <v>10</v>
      </c>
      <c r="BL4210" s="9">
        <v>11</v>
      </c>
      <c r="BM4210" s="9">
        <v>12</v>
      </c>
      <c r="BN4210" s="9">
        <v>13</v>
      </c>
      <c r="BO4210" s="9">
        <v>14</v>
      </c>
      <c r="BP4210" s="9">
        <v>15</v>
      </c>
      <c r="BQ4210" s="9">
        <v>16</v>
      </c>
      <c r="BR4210" s="9">
        <v>20</v>
      </c>
      <c r="BS4210" s="9">
        <v>21</v>
      </c>
      <c r="BT4210" s="9">
        <v>1</v>
      </c>
      <c r="BU4210" s="9">
        <v>2</v>
      </c>
      <c r="BV4210" s="9">
        <v>3</v>
      </c>
      <c r="BW4210" s="9" t="s">
        <v>1798</v>
      </c>
      <c r="BX4210" s="9">
        <v>5</v>
      </c>
      <c r="BY4210" s="9">
        <v>6</v>
      </c>
      <c r="BZ4210" s="9">
        <v>7</v>
      </c>
      <c r="CA4210" s="9" t="s">
        <v>1917</v>
      </c>
      <c r="CB4210" s="121">
        <v>9</v>
      </c>
    </row>
    <row r="4211" spans="1:80" x14ac:dyDescent="0.25">
      <c r="A4211" s="134"/>
      <c r="B4211" s="134"/>
      <c r="C4211" s="134"/>
      <c r="D4211" s="136"/>
      <c r="E4211" s="136"/>
      <c r="F4211" s="136"/>
      <c r="G4211" s="138"/>
      <c r="H4211" s="16" t="s">
        <v>1015</v>
      </c>
      <c r="I4211" s="17">
        <f>SUM(I4207)</f>
        <v>4515214</v>
      </c>
      <c r="J4211" s="17">
        <f t="shared" ref="J4211:J4212" si="11060">SUM(K4211,L4211,P4211,Q4211)</f>
        <v>5146887</v>
      </c>
      <c r="K4211" s="17">
        <f t="shared" ref="K4211" si="11061">SUM(K4207)</f>
        <v>5109887</v>
      </c>
      <c r="L4211" s="17">
        <f t="shared" ref="L4211:L4212" si="11062">SUM(M4211:O4211)</f>
        <v>37000</v>
      </c>
      <c r="M4211" s="17">
        <f t="shared" ref="M4211:Q4211" si="11063">SUM(M4207)</f>
        <v>8000</v>
      </c>
      <c r="N4211" s="17">
        <f t="shared" si="11063"/>
        <v>22000</v>
      </c>
      <c r="O4211" s="17">
        <f t="shared" si="11063"/>
        <v>7000</v>
      </c>
      <c r="P4211" s="17">
        <f t="shared" si="11063"/>
        <v>0</v>
      </c>
      <c r="Q4211" s="17">
        <f t="shared" si="11063"/>
        <v>0</v>
      </c>
      <c r="R4211" s="17">
        <f t="shared" ref="R4211:AG4211" si="11064">SUM(R4207)</f>
        <v>8000</v>
      </c>
      <c r="S4211" s="17">
        <f t="shared" si="11064"/>
        <v>0</v>
      </c>
      <c r="T4211" s="17">
        <f t="shared" si="11064"/>
        <v>0</v>
      </c>
      <c r="U4211" s="17">
        <f t="shared" si="11064"/>
        <v>0</v>
      </c>
      <c r="V4211" s="17">
        <f t="shared" si="11064"/>
        <v>0</v>
      </c>
      <c r="W4211" s="17">
        <f t="shared" si="11064"/>
        <v>0</v>
      </c>
      <c r="X4211" s="17">
        <f t="shared" ref="X4211" si="11065">SUM(X4207)</f>
        <v>8000</v>
      </c>
      <c r="Y4211" s="17">
        <f t="shared" si="11064"/>
        <v>0</v>
      </c>
      <c r="Z4211" s="17">
        <f t="shared" si="11064"/>
        <v>0</v>
      </c>
      <c r="AA4211" s="17">
        <f t="shared" si="11064"/>
        <v>0</v>
      </c>
      <c r="AB4211" s="17">
        <f t="shared" si="11064"/>
        <v>0</v>
      </c>
      <c r="AC4211" s="17">
        <f t="shared" si="11064"/>
        <v>0</v>
      </c>
      <c r="AD4211" s="17">
        <f t="shared" si="11064"/>
        <v>0</v>
      </c>
      <c r="AE4211" s="17">
        <f t="shared" si="11064"/>
        <v>0</v>
      </c>
      <c r="AF4211" s="17">
        <f t="shared" si="11064"/>
        <v>0</v>
      </c>
      <c r="AG4211" s="17">
        <f t="shared" si="11064"/>
        <v>8000</v>
      </c>
      <c r="AH4211" s="17">
        <v>8000</v>
      </c>
      <c r="AI4211" s="17">
        <v>0</v>
      </c>
      <c r="AJ4211" s="17">
        <f t="shared" ref="AJ4211:AY4211" si="11066">SUM(AJ4207)</f>
        <v>22000</v>
      </c>
      <c r="AK4211" s="17">
        <f t="shared" si="11066"/>
        <v>1000</v>
      </c>
      <c r="AL4211" s="17">
        <f t="shared" si="11066"/>
        <v>0</v>
      </c>
      <c r="AM4211" s="17">
        <f t="shared" si="11066"/>
        <v>0</v>
      </c>
      <c r="AN4211" s="17">
        <f t="shared" si="11066"/>
        <v>0</v>
      </c>
      <c r="AO4211" s="17">
        <f t="shared" si="11066"/>
        <v>0</v>
      </c>
      <c r="AP4211" s="17">
        <f t="shared" ref="AP4211" si="11067">SUM(AP4207)</f>
        <v>23000</v>
      </c>
      <c r="AQ4211" s="17">
        <f t="shared" si="11066"/>
        <v>0</v>
      </c>
      <c r="AR4211" s="17">
        <f t="shared" si="11066"/>
        <v>0</v>
      </c>
      <c r="AS4211" s="17">
        <f t="shared" si="11066"/>
        <v>1000</v>
      </c>
      <c r="AT4211" s="17">
        <f t="shared" si="11066"/>
        <v>0</v>
      </c>
      <c r="AU4211" s="17">
        <f t="shared" si="11066"/>
        <v>0</v>
      </c>
      <c r="AV4211" s="17">
        <f t="shared" si="11066"/>
        <v>0</v>
      </c>
      <c r="AW4211" s="17">
        <f t="shared" si="11066"/>
        <v>0</v>
      </c>
      <c r="AX4211" s="17">
        <f t="shared" si="11066"/>
        <v>0</v>
      </c>
      <c r="AY4211" s="17">
        <f t="shared" si="11066"/>
        <v>0</v>
      </c>
      <c r="AZ4211" s="17">
        <v>1000</v>
      </c>
      <c r="BA4211" s="17">
        <v>22000</v>
      </c>
      <c r="BB4211" s="17">
        <f t="shared" ref="BB4211:BQ4211" si="11068">SUM(BB4207)</f>
        <v>7000</v>
      </c>
      <c r="BC4211" s="17">
        <f t="shared" si="11068"/>
        <v>53</v>
      </c>
      <c r="BD4211" s="17">
        <f t="shared" si="11068"/>
        <v>0</v>
      </c>
      <c r="BE4211" s="17">
        <f t="shared" si="11068"/>
        <v>7000</v>
      </c>
      <c r="BF4211" s="17">
        <f t="shared" si="11068"/>
        <v>0</v>
      </c>
      <c r="BG4211" s="17">
        <f t="shared" si="11068"/>
        <v>0</v>
      </c>
      <c r="BH4211" s="17">
        <f t="shared" ref="BH4211" si="11069">SUM(BH4207)</f>
        <v>14053</v>
      </c>
      <c r="BI4211" s="17">
        <f t="shared" si="11068"/>
        <v>0</v>
      </c>
      <c r="BJ4211" s="17">
        <f t="shared" si="11068"/>
        <v>0</v>
      </c>
      <c r="BK4211" s="17">
        <f t="shared" si="11068"/>
        <v>53</v>
      </c>
      <c r="BL4211" s="17">
        <f t="shared" si="11068"/>
        <v>0</v>
      </c>
      <c r="BM4211" s="17">
        <f t="shared" si="11068"/>
        <v>0</v>
      </c>
      <c r="BN4211" s="17">
        <f t="shared" si="11068"/>
        <v>0</v>
      </c>
      <c r="BO4211" s="17">
        <f t="shared" si="11068"/>
        <v>0</v>
      </c>
      <c r="BP4211" s="17">
        <f t="shared" si="11068"/>
        <v>0</v>
      </c>
      <c r="BQ4211" s="17">
        <f t="shared" si="11068"/>
        <v>7283</v>
      </c>
      <c r="BR4211" s="17">
        <v>7336</v>
      </c>
      <c r="BS4211" s="17">
        <v>6717</v>
      </c>
      <c r="BT4211" s="17">
        <f t="shared" ref="BT4211:BW4211" si="11070">SUM(BT4207)</f>
        <v>5576644</v>
      </c>
      <c r="BU4211" s="17">
        <f t="shared" ref="BU4211:BV4211" si="11071">SUM(BU4207)</f>
        <v>5549960</v>
      </c>
      <c r="BV4211" s="17">
        <f t="shared" si="11071"/>
        <v>2916856</v>
      </c>
      <c r="BW4211" s="17">
        <f t="shared" si="11070"/>
        <v>1270866</v>
      </c>
      <c r="BX4211" s="17">
        <f t="shared" ref="BX4211" si="11072">SUM(BX4207)</f>
        <v>440525</v>
      </c>
      <c r="BY4211" s="17">
        <f t="shared" ref="BY4211" si="11073">SUM(BY4207)</f>
        <v>404115</v>
      </c>
      <c r="BZ4211" s="17">
        <f t="shared" ref="BZ4211" si="11074">SUM(BZ4207)</f>
        <v>426226</v>
      </c>
      <c r="CA4211" s="17">
        <f>BV4211+BW4211</f>
        <v>4187722</v>
      </c>
      <c r="CB4211" s="125">
        <f>IF(BU4211=0,"-",CA4211/BU4211*100)</f>
        <v>75.454994270228966</v>
      </c>
    </row>
    <row r="4212" spans="1:80" x14ac:dyDescent="0.25">
      <c r="A4212" s="134"/>
      <c r="B4212" s="134"/>
      <c r="C4212" s="134"/>
      <c r="D4212" s="136"/>
      <c r="E4212" s="136"/>
      <c r="F4212" s="136"/>
      <c r="G4212" s="138"/>
      <c r="H4212" s="18" t="s">
        <v>86</v>
      </c>
      <c r="I4212" s="17">
        <f>SUM(I4211)</f>
        <v>4515214</v>
      </c>
      <c r="J4212" s="17">
        <f t="shared" si="11060"/>
        <v>5146887</v>
      </c>
      <c r="K4212" s="17">
        <f t="shared" ref="K4212" si="11075">SUM(K4211)</f>
        <v>5109887</v>
      </c>
      <c r="L4212" s="17">
        <f t="shared" si="11062"/>
        <v>37000</v>
      </c>
      <c r="M4212" s="17">
        <f t="shared" ref="M4212:Q4212" si="11076">SUM(M4211)</f>
        <v>8000</v>
      </c>
      <c r="N4212" s="17">
        <f t="shared" si="11076"/>
        <v>22000</v>
      </c>
      <c r="O4212" s="17">
        <f t="shared" si="11076"/>
        <v>7000</v>
      </c>
      <c r="P4212" s="17">
        <f t="shared" si="11076"/>
        <v>0</v>
      </c>
      <c r="Q4212" s="17">
        <f t="shared" si="11076"/>
        <v>0</v>
      </c>
      <c r="R4212" s="17">
        <f t="shared" ref="R4212:AG4212" si="11077">SUM(R4211)</f>
        <v>8000</v>
      </c>
      <c r="S4212" s="17">
        <f t="shared" si="11077"/>
        <v>0</v>
      </c>
      <c r="T4212" s="17">
        <f t="shared" si="11077"/>
        <v>0</v>
      </c>
      <c r="U4212" s="17">
        <f t="shared" si="11077"/>
        <v>0</v>
      </c>
      <c r="V4212" s="17">
        <f t="shared" si="11077"/>
        <v>0</v>
      </c>
      <c r="W4212" s="17">
        <f t="shared" si="11077"/>
        <v>0</v>
      </c>
      <c r="X4212" s="17">
        <f t="shared" ref="X4212" si="11078">SUM(X4211)</f>
        <v>8000</v>
      </c>
      <c r="Y4212" s="17">
        <f t="shared" si="11077"/>
        <v>0</v>
      </c>
      <c r="Z4212" s="17">
        <f t="shared" si="11077"/>
        <v>0</v>
      </c>
      <c r="AA4212" s="17">
        <f t="shared" si="11077"/>
        <v>0</v>
      </c>
      <c r="AB4212" s="17">
        <f t="shared" si="11077"/>
        <v>0</v>
      </c>
      <c r="AC4212" s="17">
        <f t="shared" si="11077"/>
        <v>0</v>
      </c>
      <c r="AD4212" s="17">
        <f t="shared" si="11077"/>
        <v>0</v>
      </c>
      <c r="AE4212" s="17">
        <f t="shared" si="11077"/>
        <v>0</v>
      </c>
      <c r="AF4212" s="17">
        <f t="shared" si="11077"/>
        <v>0</v>
      </c>
      <c r="AG4212" s="17">
        <f t="shared" si="11077"/>
        <v>8000</v>
      </c>
      <c r="AH4212" s="17">
        <v>8000</v>
      </c>
      <c r="AI4212" s="17">
        <v>0</v>
      </c>
      <c r="AJ4212" s="17">
        <f t="shared" ref="AJ4212:AY4212" si="11079">SUM(AJ4211)</f>
        <v>22000</v>
      </c>
      <c r="AK4212" s="17">
        <f t="shared" si="11079"/>
        <v>1000</v>
      </c>
      <c r="AL4212" s="17">
        <f t="shared" si="11079"/>
        <v>0</v>
      </c>
      <c r="AM4212" s="17">
        <f t="shared" si="11079"/>
        <v>0</v>
      </c>
      <c r="AN4212" s="17">
        <f t="shared" si="11079"/>
        <v>0</v>
      </c>
      <c r="AO4212" s="17">
        <f t="shared" si="11079"/>
        <v>0</v>
      </c>
      <c r="AP4212" s="17">
        <f t="shared" ref="AP4212" si="11080">SUM(AP4211)</f>
        <v>23000</v>
      </c>
      <c r="AQ4212" s="17">
        <f t="shared" si="11079"/>
        <v>0</v>
      </c>
      <c r="AR4212" s="17">
        <f t="shared" si="11079"/>
        <v>0</v>
      </c>
      <c r="AS4212" s="17">
        <f t="shared" si="11079"/>
        <v>1000</v>
      </c>
      <c r="AT4212" s="17">
        <f t="shared" si="11079"/>
        <v>0</v>
      </c>
      <c r="AU4212" s="17">
        <f t="shared" si="11079"/>
        <v>0</v>
      </c>
      <c r="AV4212" s="17">
        <f t="shared" si="11079"/>
        <v>0</v>
      </c>
      <c r="AW4212" s="17">
        <f t="shared" si="11079"/>
        <v>0</v>
      </c>
      <c r="AX4212" s="17">
        <f t="shared" si="11079"/>
        <v>0</v>
      </c>
      <c r="AY4212" s="17">
        <f t="shared" si="11079"/>
        <v>0</v>
      </c>
      <c r="AZ4212" s="17">
        <v>1000</v>
      </c>
      <c r="BA4212" s="17">
        <v>22000</v>
      </c>
      <c r="BB4212" s="17">
        <f t="shared" ref="BB4212:BQ4212" si="11081">SUM(BB4211)</f>
        <v>7000</v>
      </c>
      <c r="BC4212" s="17">
        <f t="shared" si="11081"/>
        <v>53</v>
      </c>
      <c r="BD4212" s="17">
        <f t="shared" si="11081"/>
        <v>0</v>
      </c>
      <c r="BE4212" s="17">
        <f t="shared" si="11081"/>
        <v>7000</v>
      </c>
      <c r="BF4212" s="17">
        <f t="shared" si="11081"/>
        <v>0</v>
      </c>
      <c r="BG4212" s="17">
        <f t="shared" si="11081"/>
        <v>0</v>
      </c>
      <c r="BH4212" s="17">
        <f t="shared" ref="BH4212" si="11082">SUM(BH4211)</f>
        <v>14053</v>
      </c>
      <c r="BI4212" s="17">
        <f t="shared" si="11081"/>
        <v>0</v>
      </c>
      <c r="BJ4212" s="17">
        <f t="shared" si="11081"/>
        <v>0</v>
      </c>
      <c r="BK4212" s="17">
        <f t="shared" si="11081"/>
        <v>53</v>
      </c>
      <c r="BL4212" s="17">
        <f t="shared" si="11081"/>
        <v>0</v>
      </c>
      <c r="BM4212" s="17">
        <f t="shared" si="11081"/>
        <v>0</v>
      </c>
      <c r="BN4212" s="17">
        <f t="shared" si="11081"/>
        <v>0</v>
      </c>
      <c r="BO4212" s="17">
        <f t="shared" si="11081"/>
        <v>0</v>
      </c>
      <c r="BP4212" s="17">
        <f t="shared" si="11081"/>
        <v>0</v>
      </c>
      <c r="BQ4212" s="17">
        <f t="shared" si="11081"/>
        <v>7283</v>
      </c>
      <c r="BR4212" s="17">
        <v>7336</v>
      </c>
      <c r="BS4212" s="17">
        <v>6717</v>
      </c>
      <c r="BT4212" s="17">
        <f t="shared" ref="BT4212:BW4212" si="11083">SUM(BT4211)</f>
        <v>5576644</v>
      </c>
      <c r="BU4212" s="17">
        <f t="shared" ref="BU4212:BV4212" si="11084">SUM(BU4211)</f>
        <v>5549960</v>
      </c>
      <c r="BV4212" s="17">
        <f t="shared" si="11084"/>
        <v>2916856</v>
      </c>
      <c r="BW4212" s="17">
        <f t="shared" si="11083"/>
        <v>1270866</v>
      </c>
      <c r="BX4212" s="17">
        <f t="shared" ref="BX4212" si="11085">SUM(BX4211)</f>
        <v>440525</v>
      </c>
      <c r="BY4212" s="17">
        <f t="shared" ref="BY4212" si="11086">SUM(BY4211)</f>
        <v>404115</v>
      </c>
      <c r="BZ4212" s="17">
        <f t="shared" ref="BZ4212" si="11087">SUM(BZ4211)</f>
        <v>426226</v>
      </c>
      <c r="CA4212" s="17">
        <f>BV4212+BW4212</f>
        <v>4187722</v>
      </c>
      <c r="CB4212" s="125">
        <f>IF(BU4212=0,"-",CA4212/BU4212*100)</f>
        <v>75.454994270228966</v>
      </c>
    </row>
    <row r="4213" spans="1:80" x14ac:dyDescent="0.25">
      <c r="A4213" s="139"/>
      <c r="B4213" s="139"/>
      <c r="C4213" s="139"/>
      <c r="D4213" s="140"/>
      <c r="E4213" s="140"/>
      <c r="F4213" s="140"/>
      <c r="G4213" s="141"/>
      <c r="X4213">
        <f t="shared" si="11017"/>
        <v>0</v>
      </c>
      <c r="AH4213">
        <v>0</v>
      </c>
      <c r="AI4213">
        <v>0</v>
      </c>
      <c r="AP4213">
        <f t="shared" si="11018"/>
        <v>0</v>
      </c>
      <c r="AZ4213">
        <v>0</v>
      </c>
      <c r="BA4213">
        <v>0</v>
      </c>
      <c r="BH4213">
        <f t="shared" si="11019"/>
        <v>0</v>
      </c>
      <c r="BR4213">
        <v>0</v>
      </c>
      <c r="BS4213">
        <v>0</v>
      </c>
      <c r="BU4213">
        <v>0</v>
      </c>
      <c r="BV4213">
        <v>0</v>
      </c>
      <c r="BW4213">
        <f t="shared" si="10981"/>
        <v>0</v>
      </c>
      <c r="CA4213">
        <f>BV4213+BW4213</f>
        <v>0</v>
      </c>
      <c r="CB4213" s="126" t="str">
        <f>IF(BU4213=0,"-",CA4213/BU4213*100)</f>
        <v>-</v>
      </c>
    </row>
    <row r="4214" spans="1:80" ht="15.75" thickBot="1" x14ac:dyDescent="0.3">
      <c r="A4214" s="13" t="s">
        <v>1</v>
      </c>
      <c r="B4214" s="13" t="s">
        <v>1</v>
      </c>
      <c r="C4214" s="13" t="s">
        <v>1</v>
      </c>
      <c r="D4214" s="74" t="s">
        <v>1</v>
      </c>
      <c r="E4214" s="74" t="s">
        <v>1</v>
      </c>
      <c r="F4214" s="74" t="s">
        <v>1</v>
      </c>
      <c r="G4214" s="13" t="s">
        <v>1</v>
      </c>
      <c r="H4214" s="19" t="s">
        <v>1</v>
      </c>
      <c r="I4214" s="19" t="s">
        <v>1</v>
      </c>
      <c r="J4214" s="19"/>
      <c r="K4214" s="19" t="s">
        <v>1</v>
      </c>
      <c r="L4214" s="19"/>
      <c r="M4214" s="19" t="s">
        <v>1</v>
      </c>
      <c r="N4214" s="19" t="s">
        <v>1</v>
      </c>
      <c r="O4214" s="19" t="s">
        <v>1</v>
      </c>
      <c r="P4214" s="31"/>
      <c r="Q4214" s="19" t="s">
        <v>1</v>
      </c>
      <c r="R4214" s="19" t="s">
        <v>1</v>
      </c>
      <c r="S4214" s="19"/>
      <c r="T4214" s="19"/>
      <c r="U4214" s="19"/>
      <c r="V4214" s="19"/>
      <c r="W4214" s="19"/>
      <c r="X4214" s="19"/>
      <c r="Y4214" s="19"/>
      <c r="Z4214" s="19"/>
      <c r="AA4214" s="19"/>
      <c r="AB4214" s="19"/>
      <c r="AC4214" s="19"/>
      <c r="AD4214" s="19"/>
      <c r="AE4214" s="19"/>
      <c r="AF4214" s="19"/>
      <c r="AG4214" s="19"/>
      <c r="AH4214" s="19">
        <v>0</v>
      </c>
      <c r="AI4214" s="19">
        <v>0</v>
      </c>
      <c r="AJ4214" s="19" t="s">
        <v>1</v>
      </c>
      <c r="AK4214" s="19"/>
      <c r="AL4214" s="19"/>
      <c r="AM4214" s="19"/>
      <c r="AN4214" s="19"/>
      <c r="AO4214" s="19"/>
      <c r="AP4214" s="19"/>
      <c r="AQ4214" s="19"/>
      <c r="AR4214" s="19"/>
      <c r="AS4214" s="19"/>
      <c r="AT4214" s="19"/>
      <c r="AU4214" s="19"/>
      <c r="AV4214" s="19"/>
      <c r="AW4214" s="19"/>
      <c r="AX4214" s="19"/>
      <c r="AY4214" s="19"/>
      <c r="AZ4214" s="19">
        <v>0</v>
      </c>
      <c r="BA4214" s="19">
        <v>0</v>
      </c>
      <c r="BB4214" s="19" t="s">
        <v>1</v>
      </c>
      <c r="BC4214" s="19"/>
      <c r="BD4214" s="19"/>
      <c r="BE4214" s="19"/>
      <c r="BF4214" s="19"/>
      <c r="BG4214" s="19"/>
      <c r="BH4214" s="19"/>
      <c r="BI4214" s="19"/>
      <c r="BJ4214" s="19"/>
      <c r="BK4214" s="19"/>
      <c r="BL4214" s="19"/>
      <c r="BM4214" s="19"/>
      <c r="BN4214" s="19"/>
      <c r="BO4214" s="19"/>
      <c r="BP4214" s="19"/>
      <c r="BQ4214" s="19"/>
      <c r="BR4214" s="19">
        <v>0</v>
      </c>
      <c r="BS4214" s="19">
        <v>0</v>
      </c>
      <c r="BT4214" s="19"/>
      <c r="BU4214" s="19"/>
      <c r="BV4214" s="19"/>
      <c r="BW4214" s="19">
        <f t="shared" si="10981"/>
        <v>0</v>
      </c>
      <c r="BX4214" s="19"/>
      <c r="BY4214" s="19"/>
      <c r="BZ4214" s="19"/>
      <c r="CA4214" s="19">
        <f>BV4214+BW4214</f>
        <v>0</v>
      </c>
      <c r="CB4214" s="127"/>
    </row>
    <row r="4215" spans="1:80" ht="69.75" customHeight="1" thickBot="1" x14ac:dyDescent="0.3">
      <c r="A4215" s="5" t="s">
        <v>4</v>
      </c>
      <c r="B4215" s="5" t="s">
        <v>5</v>
      </c>
      <c r="C4215" s="5" t="s">
        <v>6</v>
      </c>
      <c r="D4215" s="80" t="s">
        <v>1</v>
      </c>
      <c r="E4215" s="88" t="s">
        <v>7</v>
      </c>
      <c r="F4215" s="88" t="s">
        <v>8</v>
      </c>
      <c r="G4215" s="5" t="s">
        <v>9</v>
      </c>
      <c r="H4215" s="5" t="s">
        <v>10</v>
      </c>
      <c r="I4215" s="5" t="s">
        <v>11</v>
      </c>
      <c r="J4215" s="5" t="s">
        <v>1809</v>
      </c>
      <c r="K4215" s="5" t="s">
        <v>12</v>
      </c>
      <c r="L4215" s="5" t="s">
        <v>13</v>
      </c>
      <c r="M4215" s="5" t="s">
        <v>14</v>
      </c>
      <c r="N4215" s="5" t="s">
        <v>15</v>
      </c>
      <c r="O4215" s="5" t="s">
        <v>16</v>
      </c>
      <c r="P4215" s="5" t="s">
        <v>17</v>
      </c>
      <c r="Q4215" s="5" t="s">
        <v>18</v>
      </c>
      <c r="R4215" s="71" t="s">
        <v>14</v>
      </c>
      <c r="S4215" s="71" t="s">
        <v>1843</v>
      </c>
      <c r="T4215" s="71" t="s">
        <v>1797</v>
      </c>
      <c r="U4215" s="71" t="s">
        <v>1832</v>
      </c>
      <c r="V4215" s="71" t="s">
        <v>1833</v>
      </c>
      <c r="W4215" s="71" t="s">
        <v>1834</v>
      </c>
      <c r="X4215" s="71" t="s">
        <v>1847</v>
      </c>
      <c r="Y4215" s="71" t="s">
        <v>1844</v>
      </c>
      <c r="Z4215" s="71" t="s">
        <v>1835</v>
      </c>
      <c r="AA4215" s="71" t="s">
        <v>1836</v>
      </c>
      <c r="AB4215" s="71" t="s">
        <v>1837</v>
      </c>
      <c r="AC4215" s="71" t="s">
        <v>1838</v>
      </c>
      <c r="AD4215" s="71" t="s">
        <v>1839</v>
      </c>
      <c r="AE4215" s="71" t="s">
        <v>1840</v>
      </c>
      <c r="AF4215" s="71" t="s">
        <v>1845</v>
      </c>
      <c r="AG4215" s="71" t="s">
        <v>1846</v>
      </c>
      <c r="AH4215" s="71" t="s">
        <v>1841</v>
      </c>
      <c r="AI4215" s="71" t="s">
        <v>1842</v>
      </c>
      <c r="AJ4215" s="72" t="s">
        <v>15</v>
      </c>
      <c r="AK4215" s="72" t="s">
        <v>1843</v>
      </c>
      <c r="AL4215" s="72" t="s">
        <v>1797</v>
      </c>
      <c r="AM4215" s="72" t="s">
        <v>1832</v>
      </c>
      <c r="AN4215" s="72" t="s">
        <v>1833</v>
      </c>
      <c r="AO4215" s="72" t="s">
        <v>1834</v>
      </c>
      <c r="AP4215" s="72" t="s">
        <v>1848</v>
      </c>
      <c r="AQ4215" s="72" t="s">
        <v>1844</v>
      </c>
      <c r="AR4215" s="72" t="s">
        <v>1835</v>
      </c>
      <c r="AS4215" s="72" t="s">
        <v>1836</v>
      </c>
      <c r="AT4215" s="72" t="s">
        <v>1837</v>
      </c>
      <c r="AU4215" s="72" t="s">
        <v>1838</v>
      </c>
      <c r="AV4215" s="72" t="s">
        <v>1839</v>
      </c>
      <c r="AW4215" s="72" t="s">
        <v>1840</v>
      </c>
      <c r="AX4215" s="72" t="s">
        <v>1845</v>
      </c>
      <c r="AY4215" s="72" t="s">
        <v>1846</v>
      </c>
      <c r="AZ4215" s="72" t="s">
        <v>1841</v>
      </c>
      <c r="BA4215" s="72" t="s">
        <v>1842</v>
      </c>
      <c r="BB4215" s="73" t="s">
        <v>16</v>
      </c>
      <c r="BC4215" s="73" t="s">
        <v>1843</v>
      </c>
      <c r="BD4215" s="73" t="s">
        <v>1797</v>
      </c>
      <c r="BE4215" s="73" t="s">
        <v>1832</v>
      </c>
      <c r="BF4215" s="73" t="s">
        <v>1833</v>
      </c>
      <c r="BG4215" s="73" t="s">
        <v>1834</v>
      </c>
      <c r="BH4215" s="73" t="s">
        <v>1849</v>
      </c>
      <c r="BI4215" s="73" t="s">
        <v>1844</v>
      </c>
      <c r="BJ4215" s="73" t="s">
        <v>1835</v>
      </c>
      <c r="BK4215" s="73" t="s">
        <v>1836</v>
      </c>
      <c r="BL4215" s="73" t="s">
        <v>1837</v>
      </c>
      <c r="BM4215" s="73" t="s">
        <v>1838</v>
      </c>
      <c r="BN4215" s="73" t="s">
        <v>1839</v>
      </c>
      <c r="BO4215" s="73" t="s">
        <v>1840</v>
      </c>
      <c r="BP4215" s="73" t="s">
        <v>1845</v>
      </c>
      <c r="BQ4215" s="73" t="s">
        <v>1846</v>
      </c>
      <c r="BR4215" s="73" t="s">
        <v>1841</v>
      </c>
      <c r="BS4215" s="73" t="s">
        <v>1842</v>
      </c>
      <c r="BT4215" s="5" t="s">
        <v>1911</v>
      </c>
      <c r="BU4215" s="5" t="s">
        <v>1942</v>
      </c>
      <c r="BV4215" s="5" t="s">
        <v>1943</v>
      </c>
      <c r="BW4215" s="5" t="s">
        <v>1944</v>
      </c>
      <c r="BX4215" s="5" t="s">
        <v>1945</v>
      </c>
      <c r="BY4215" s="5" t="s">
        <v>1946</v>
      </c>
      <c r="BZ4215" s="5" t="s">
        <v>1947</v>
      </c>
      <c r="CA4215" s="5" t="s">
        <v>1948</v>
      </c>
      <c r="CB4215" s="120" t="s">
        <v>1916</v>
      </c>
    </row>
    <row r="4216" spans="1:80" x14ac:dyDescent="0.25">
      <c r="A4216" s="6" t="s">
        <v>1</v>
      </c>
      <c r="B4216" s="6" t="s">
        <v>1</v>
      </c>
      <c r="C4216" s="6" t="s">
        <v>1</v>
      </c>
      <c r="D4216" s="81" t="s">
        <v>1</v>
      </c>
      <c r="E4216" s="81" t="s">
        <v>1</v>
      </c>
      <c r="F4216" s="94" t="s">
        <v>1</v>
      </c>
      <c r="G4216" s="7" t="s">
        <v>1</v>
      </c>
      <c r="H4216" s="8" t="s">
        <v>1</v>
      </c>
      <c r="I4216" s="9" t="s">
        <v>19</v>
      </c>
      <c r="J4216" s="9">
        <v>1</v>
      </c>
      <c r="K4216" s="9" t="s">
        <v>20</v>
      </c>
      <c r="L4216" s="9" t="s">
        <v>21</v>
      </c>
      <c r="M4216" s="9" t="s">
        <v>22</v>
      </c>
      <c r="N4216" s="9" t="s">
        <v>23</v>
      </c>
      <c r="O4216" s="9" t="s">
        <v>24</v>
      </c>
      <c r="P4216" s="9" t="s">
        <v>25</v>
      </c>
      <c r="Q4216" s="9" t="s">
        <v>26</v>
      </c>
      <c r="R4216" s="9">
        <v>1</v>
      </c>
      <c r="S4216" s="9">
        <v>2</v>
      </c>
      <c r="T4216" s="9">
        <v>3</v>
      </c>
      <c r="U4216" s="9">
        <v>4</v>
      </c>
      <c r="V4216" s="9">
        <v>5</v>
      </c>
      <c r="W4216" s="9">
        <v>6</v>
      </c>
      <c r="X4216" s="9">
        <v>7</v>
      </c>
      <c r="Y4216" s="9">
        <v>8</v>
      </c>
      <c r="Z4216" s="9">
        <v>9</v>
      </c>
      <c r="AA4216" s="9">
        <v>10</v>
      </c>
      <c r="AB4216" s="9">
        <v>11</v>
      </c>
      <c r="AC4216" s="9">
        <v>12</v>
      </c>
      <c r="AD4216" s="9">
        <v>13</v>
      </c>
      <c r="AE4216" s="9">
        <v>14</v>
      </c>
      <c r="AF4216" s="9">
        <v>15</v>
      </c>
      <c r="AG4216" s="9">
        <v>16</v>
      </c>
      <c r="AH4216" s="9">
        <v>20</v>
      </c>
      <c r="AI4216" s="9">
        <v>21</v>
      </c>
      <c r="AJ4216" s="9">
        <v>1</v>
      </c>
      <c r="AK4216" s="9">
        <v>2</v>
      </c>
      <c r="AL4216" s="9">
        <v>3</v>
      </c>
      <c r="AM4216" s="9">
        <v>4</v>
      </c>
      <c r="AN4216" s="9">
        <v>5</v>
      </c>
      <c r="AO4216" s="9">
        <v>6</v>
      </c>
      <c r="AP4216" s="9">
        <v>7</v>
      </c>
      <c r="AQ4216" s="9">
        <v>8</v>
      </c>
      <c r="AR4216" s="9">
        <v>9</v>
      </c>
      <c r="AS4216" s="9">
        <v>10</v>
      </c>
      <c r="AT4216" s="9">
        <v>11</v>
      </c>
      <c r="AU4216" s="9">
        <v>12</v>
      </c>
      <c r="AV4216" s="9">
        <v>13</v>
      </c>
      <c r="AW4216" s="9">
        <v>14</v>
      </c>
      <c r="AX4216" s="9">
        <v>15</v>
      </c>
      <c r="AY4216" s="9">
        <v>16</v>
      </c>
      <c r="AZ4216" s="9">
        <v>20</v>
      </c>
      <c r="BA4216" s="9">
        <v>21</v>
      </c>
      <c r="BB4216" s="9">
        <v>1</v>
      </c>
      <c r="BC4216" s="9">
        <v>2</v>
      </c>
      <c r="BD4216" s="9">
        <v>3</v>
      </c>
      <c r="BE4216" s="9">
        <v>4</v>
      </c>
      <c r="BF4216" s="9">
        <v>5</v>
      </c>
      <c r="BG4216" s="9">
        <v>6</v>
      </c>
      <c r="BH4216" s="9">
        <v>7</v>
      </c>
      <c r="BI4216" s="9">
        <v>8</v>
      </c>
      <c r="BJ4216" s="9">
        <v>9</v>
      </c>
      <c r="BK4216" s="9">
        <v>10</v>
      </c>
      <c r="BL4216" s="9">
        <v>11</v>
      </c>
      <c r="BM4216" s="9">
        <v>12</v>
      </c>
      <c r="BN4216" s="9">
        <v>13</v>
      </c>
      <c r="BO4216" s="9">
        <v>14</v>
      </c>
      <c r="BP4216" s="9">
        <v>15</v>
      </c>
      <c r="BQ4216" s="9">
        <v>16</v>
      </c>
      <c r="BR4216" s="9">
        <v>20</v>
      </c>
      <c r="BS4216" s="9">
        <v>21</v>
      </c>
      <c r="BT4216" s="9">
        <v>1</v>
      </c>
      <c r="BU4216" s="9">
        <v>2</v>
      </c>
      <c r="BV4216" s="9">
        <v>3</v>
      </c>
      <c r="BW4216" s="9" t="s">
        <v>1798</v>
      </c>
      <c r="BX4216" s="9">
        <v>5</v>
      </c>
      <c r="BY4216" s="9">
        <v>6</v>
      </c>
      <c r="BZ4216" s="9">
        <v>7</v>
      </c>
      <c r="CA4216" s="9" t="s">
        <v>1917</v>
      </c>
      <c r="CB4216" s="121">
        <v>9</v>
      </c>
    </row>
    <row r="4217" spans="1:80" x14ac:dyDescent="0.25">
      <c r="A4217" s="1" t="s">
        <v>928</v>
      </c>
      <c r="B4217" s="1" t="s">
        <v>88</v>
      </c>
      <c r="C4217" s="4" t="s">
        <v>1707</v>
      </c>
      <c r="D4217" s="79" t="s">
        <v>1708</v>
      </c>
      <c r="E4217" s="78" t="s">
        <v>1</v>
      </c>
      <c r="F4217" s="78" t="s">
        <v>1</v>
      </c>
      <c r="G4217" s="2" t="s">
        <v>1</v>
      </c>
      <c r="H4217" s="2" t="s">
        <v>1709</v>
      </c>
      <c r="I4217" s="3" t="s">
        <v>1</v>
      </c>
      <c r="J4217" s="3">
        <f t="shared" ref="J4217:J4249" si="11088">SUM(K4217,L4217,P4217,Q4217)</f>
        <v>0</v>
      </c>
      <c r="K4217" s="3" t="s">
        <v>1</v>
      </c>
      <c r="L4217" s="3"/>
      <c r="M4217" s="3" t="s">
        <v>1</v>
      </c>
      <c r="N4217" s="3" t="s">
        <v>1</v>
      </c>
      <c r="O4217" s="3" t="s">
        <v>1</v>
      </c>
      <c r="P4217" s="26"/>
      <c r="Q4217" s="3" t="s">
        <v>1</v>
      </c>
      <c r="R4217" s="3" t="s">
        <v>1</v>
      </c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  <c r="AG4217" s="3"/>
      <c r="AH4217" s="3">
        <v>0</v>
      </c>
      <c r="AI4217" s="3">
        <v>0</v>
      </c>
      <c r="AJ4217" s="3" t="s">
        <v>1</v>
      </c>
      <c r="AK4217" s="3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  <c r="AX4217" s="3"/>
      <c r="AY4217" s="3"/>
      <c r="AZ4217" s="3">
        <v>0</v>
      </c>
      <c r="BA4217" s="3">
        <v>0</v>
      </c>
      <c r="BB4217" s="3" t="s">
        <v>1</v>
      </c>
      <c r="BC4217" s="3"/>
      <c r="BD4217" s="3"/>
      <c r="BE4217" s="3"/>
      <c r="BF4217" s="3"/>
      <c r="BG4217" s="3"/>
      <c r="BH4217" s="3"/>
      <c r="BI4217" s="3"/>
      <c r="BJ4217" s="3"/>
      <c r="BK4217" s="3"/>
      <c r="BL4217" s="3"/>
      <c r="BM4217" s="3"/>
      <c r="BN4217" s="3"/>
      <c r="BO4217" s="3"/>
      <c r="BP4217" s="3"/>
      <c r="BQ4217" s="3"/>
      <c r="BR4217" s="3">
        <v>0</v>
      </c>
      <c r="BS4217" s="3">
        <v>0</v>
      </c>
      <c r="BT4217" s="3">
        <v>0</v>
      </c>
      <c r="BU4217" s="3"/>
      <c r="BV4217" s="3"/>
      <c r="BW4217" s="3">
        <f t="shared" si="10981"/>
        <v>0</v>
      </c>
      <c r="BX4217" s="3"/>
      <c r="BY4217" s="3"/>
      <c r="BZ4217" s="3"/>
      <c r="CA4217" s="3">
        <f t="shared" ref="CA4217:CA4249" si="11089">BV4217+BW4217</f>
        <v>0</v>
      </c>
      <c r="CB4217" s="122"/>
    </row>
    <row r="4218" spans="1:80" ht="33.75" x14ac:dyDescent="0.25">
      <c r="A4218" s="1" t="s">
        <v>1</v>
      </c>
      <c r="B4218" s="1" t="s">
        <v>1</v>
      </c>
      <c r="C4218" s="1" t="s">
        <v>1</v>
      </c>
      <c r="D4218" s="78" t="s">
        <v>1</v>
      </c>
      <c r="E4218" s="78"/>
      <c r="F4218" s="78" t="s">
        <v>1</v>
      </c>
      <c r="G4218" s="2" t="s">
        <v>1</v>
      </c>
      <c r="H4218" s="10" t="s">
        <v>30</v>
      </c>
      <c r="I4218" s="11">
        <f>SUM(I4219,I4227,I4229)</f>
        <v>1696171</v>
      </c>
      <c r="J4218" s="11">
        <f t="shared" si="11088"/>
        <v>1756427</v>
      </c>
      <c r="K4218" s="11">
        <f t="shared" ref="K4218" si="11090">SUM(K4219,K4227,K4229)</f>
        <v>1750707</v>
      </c>
      <c r="L4218" s="11">
        <f t="shared" ref="L4218:L4248" si="11091">SUM(M4218:O4218)</f>
        <v>5720</v>
      </c>
      <c r="M4218" s="11">
        <f t="shared" ref="M4218:Q4218" si="11092">SUM(M4219,M4227,M4229)</f>
        <v>5720</v>
      </c>
      <c r="N4218" s="11">
        <f t="shared" si="11092"/>
        <v>0</v>
      </c>
      <c r="O4218" s="11">
        <f t="shared" si="11092"/>
        <v>0</v>
      </c>
      <c r="P4218" s="11">
        <f t="shared" si="11092"/>
        <v>0</v>
      </c>
      <c r="Q4218" s="11">
        <f t="shared" si="11092"/>
        <v>0</v>
      </c>
      <c r="R4218" s="11">
        <f t="shared" ref="R4218:AG4218" si="11093">SUM(R4219,R4227,R4229)</f>
        <v>5720</v>
      </c>
      <c r="S4218" s="11">
        <f t="shared" si="11093"/>
        <v>0</v>
      </c>
      <c r="T4218" s="11">
        <f t="shared" si="11093"/>
        <v>0</v>
      </c>
      <c r="U4218" s="11">
        <f t="shared" si="11093"/>
        <v>0</v>
      </c>
      <c r="V4218" s="11">
        <f t="shared" si="11093"/>
        <v>0</v>
      </c>
      <c r="W4218" s="11">
        <f t="shared" si="11093"/>
        <v>0</v>
      </c>
      <c r="X4218" s="11">
        <f t="shared" ref="X4218" si="11094">SUM(X4219,X4227,X4229)</f>
        <v>5720</v>
      </c>
      <c r="Y4218" s="11">
        <f t="shared" si="11093"/>
        <v>0</v>
      </c>
      <c r="Z4218" s="11">
        <f t="shared" si="11093"/>
        <v>697</v>
      </c>
      <c r="AA4218" s="11">
        <f t="shared" si="11093"/>
        <v>924</v>
      </c>
      <c r="AB4218" s="11">
        <f t="shared" si="11093"/>
        <v>1141</v>
      </c>
      <c r="AC4218" s="11">
        <f t="shared" si="11093"/>
        <v>258</v>
      </c>
      <c r="AD4218" s="11">
        <f t="shared" si="11093"/>
        <v>0</v>
      </c>
      <c r="AE4218" s="11">
        <f t="shared" si="11093"/>
        <v>0</v>
      </c>
      <c r="AF4218" s="11">
        <f t="shared" si="11093"/>
        <v>0</v>
      </c>
      <c r="AG4218" s="11">
        <f t="shared" si="11093"/>
        <v>0</v>
      </c>
      <c r="AH4218" s="11">
        <v>3020</v>
      </c>
      <c r="AI4218" s="11">
        <v>2700</v>
      </c>
      <c r="AJ4218" s="11">
        <f t="shared" ref="AJ4218:AY4218" si="11095">SUM(AJ4219,AJ4227,AJ4229)</f>
        <v>0</v>
      </c>
      <c r="AK4218" s="11">
        <f t="shared" si="11095"/>
        <v>0</v>
      </c>
      <c r="AL4218" s="11">
        <f t="shared" si="11095"/>
        <v>0</v>
      </c>
      <c r="AM4218" s="11">
        <f t="shared" si="11095"/>
        <v>0</v>
      </c>
      <c r="AN4218" s="11">
        <f t="shared" si="11095"/>
        <v>0</v>
      </c>
      <c r="AO4218" s="11">
        <f t="shared" si="11095"/>
        <v>0</v>
      </c>
      <c r="AP4218" s="11">
        <f t="shared" ref="AP4218" si="11096">SUM(AP4219,AP4227,AP4229)</f>
        <v>0</v>
      </c>
      <c r="AQ4218" s="11">
        <f t="shared" si="11095"/>
        <v>0</v>
      </c>
      <c r="AR4218" s="11">
        <f t="shared" si="11095"/>
        <v>0</v>
      </c>
      <c r="AS4218" s="11">
        <f t="shared" si="11095"/>
        <v>0</v>
      </c>
      <c r="AT4218" s="11">
        <f t="shared" si="11095"/>
        <v>0</v>
      </c>
      <c r="AU4218" s="11">
        <f t="shared" si="11095"/>
        <v>0</v>
      </c>
      <c r="AV4218" s="11">
        <f t="shared" si="11095"/>
        <v>0</v>
      </c>
      <c r="AW4218" s="11">
        <f t="shared" si="11095"/>
        <v>0</v>
      </c>
      <c r="AX4218" s="11">
        <f t="shared" si="11095"/>
        <v>0</v>
      </c>
      <c r="AY4218" s="11">
        <f t="shared" si="11095"/>
        <v>0</v>
      </c>
      <c r="AZ4218" s="11">
        <v>0</v>
      </c>
      <c r="BA4218" s="11">
        <v>0</v>
      </c>
      <c r="BB4218" s="11">
        <f t="shared" ref="BB4218:BQ4218" si="11097">SUM(BB4219,BB4227,BB4229)</f>
        <v>0</v>
      </c>
      <c r="BC4218" s="11">
        <f t="shared" si="11097"/>
        <v>0</v>
      </c>
      <c r="BD4218" s="11">
        <f t="shared" si="11097"/>
        <v>0</v>
      </c>
      <c r="BE4218" s="11">
        <f t="shared" si="11097"/>
        <v>7379</v>
      </c>
      <c r="BF4218" s="11">
        <f t="shared" si="11097"/>
        <v>0</v>
      </c>
      <c r="BG4218" s="11">
        <f t="shared" si="11097"/>
        <v>0</v>
      </c>
      <c r="BH4218" s="11">
        <f t="shared" ref="BH4218" si="11098">SUM(BH4219,BH4227,BH4229)</f>
        <v>7379</v>
      </c>
      <c r="BI4218" s="11">
        <f t="shared" si="11097"/>
        <v>0</v>
      </c>
      <c r="BJ4218" s="11">
        <f t="shared" si="11097"/>
        <v>3600</v>
      </c>
      <c r="BK4218" s="11">
        <f t="shared" si="11097"/>
        <v>0</v>
      </c>
      <c r="BL4218" s="11">
        <f t="shared" si="11097"/>
        <v>0</v>
      </c>
      <c r="BM4218" s="11">
        <f t="shared" si="11097"/>
        <v>3779</v>
      </c>
      <c r="BN4218" s="11">
        <f t="shared" si="11097"/>
        <v>0</v>
      </c>
      <c r="BO4218" s="11">
        <f t="shared" si="11097"/>
        <v>0</v>
      </c>
      <c r="BP4218" s="11">
        <f t="shared" si="11097"/>
        <v>0</v>
      </c>
      <c r="BQ4218" s="11">
        <f t="shared" si="11097"/>
        <v>0</v>
      </c>
      <c r="BR4218" s="11">
        <v>7379</v>
      </c>
      <c r="BS4218" s="11">
        <v>0</v>
      </c>
      <c r="BT4218" s="11">
        <f t="shared" ref="BT4218:BZ4218" si="11099">SUM(BT4219,BT4227,BT4229)</f>
        <v>1844542</v>
      </c>
      <c r="BU4218" s="11">
        <f t="shared" si="11099"/>
        <v>1834416</v>
      </c>
      <c r="BV4218" s="11">
        <f t="shared" si="11099"/>
        <v>1053874</v>
      </c>
      <c r="BW4218" s="11">
        <f t="shared" si="11099"/>
        <v>440516</v>
      </c>
      <c r="BX4218" s="11">
        <f t="shared" si="11099"/>
        <v>172372</v>
      </c>
      <c r="BY4218" s="11">
        <f t="shared" si="11099"/>
        <v>134072</v>
      </c>
      <c r="BZ4218" s="11">
        <f t="shared" si="11099"/>
        <v>134072</v>
      </c>
      <c r="CA4218" s="11">
        <f t="shared" si="11089"/>
        <v>1494390</v>
      </c>
      <c r="CB4218" s="123">
        <f t="shared" ref="CB4218:CB4248" si="11100">IF(BU4218=0,"-",CA4218/BU4218*100)</f>
        <v>81.464073579820493</v>
      </c>
    </row>
    <row r="4219" spans="1:80" x14ac:dyDescent="0.25">
      <c r="A4219" s="4" t="s">
        <v>928</v>
      </c>
      <c r="B4219" s="4" t="s">
        <v>88</v>
      </c>
      <c r="C4219" s="4" t="s">
        <v>1707</v>
      </c>
      <c r="D4219" s="79" t="s">
        <v>1708</v>
      </c>
      <c r="E4219" s="78" t="s">
        <v>31</v>
      </c>
      <c r="F4219" s="78" t="s">
        <v>1</v>
      </c>
      <c r="G4219" s="2" t="s">
        <v>1</v>
      </c>
      <c r="H4219" s="2" t="s">
        <v>32</v>
      </c>
      <c r="I4219" s="12">
        <f>SUM(I4220,I4221)</f>
        <v>1444683</v>
      </c>
      <c r="J4219" s="12">
        <f t="shared" si="11088"/>
        <v>1489400</v>
      </c>
      <c r="K4219" s="12">
        <f t="shared" ref="K4219" si="11101">SUM(K4220,K4221)</f>
        <v>1489400</v>
      </c>
      <c r="L4219" s="12">
        <f t="shared" si="11091"/>
        <v>0</v>
      </c>
      <c r="M4219" s="12">
        <f t="shared" ref="M4219:Q4219" si="11102">SUM(M4220,M4221)</f>
        <v>0</v>
      </c>
      <c r="N4219" s="12">
        <f t="shared" si="11102"/>
        <v>0</v>
      </c>
      <c r="O4219" s="12">
        <f t="shared" si="11102"/>
        <v>0</v>
      </c>
      <c r="P4219" s="12">
        <f t="shared" si="11102"/>
        <v>0</v>
      </c>
      <c r="Q4219" s="12">
        <f t="shared" si="11102"/>
        <v>0</v>
      </c>
      <c r="R4219" s="12">
        <f t="shared" ref="R4219:AG4219" si="11103">SUM(R4220,R4221)</f>
        <v>0</v>
      </c>
      <c r="S4219" s="12">
        <f t="shared" si="11103"/>
        <v>0</v>
      </c>
      <c r="T4219" s="12">
        <f t="shared" si="11103"/>
        <v>0</v>
      </c>
      <c r="U4219" s="12">
        <f t="shared" si="11103"/>
        <v>0</v>
      </c>
      <c r="V4219" s="12">
        <f t="shared" si="11103"/>
        <v>0</v>
      </c>
      <c r="W4219" s="12">
        <f t="shared" si="11103"/>
        <v>0</v>
      </c>
      <c r="X4219" s="12">
        <f t="shared" ref="X4219" si="11104">SUM(X4220,X4221)</f>
        <v>0</v>
      </c>
      <c r="Y4219" s="12">
        <f t="shared" si="11103"/>
        <v>0</v>
      </c>
      <c r="Z4219" s="12">
        <f t="shared" si="11103"/>
        <v>0</v>
      </c>
      <c r="AA4219" s="12">
        <f t="shared" si="11103"/>
        <v>0</v>
      </c>
      <c r="AB4219" s="12">
        <f t="shared" si="11103"/>
        <v>0</v>
      </c>
      <c r="AC4219" s="12">
        <f t="shared" si="11103"/>
        <v>0</v>
      </c>
      <c r="AD4219" s="12">
        <f t="shared" si="11103"/>
        <v>0</v>
      </c>
      <c r="AE4219" s="12">
        <f t="shared" si="11103"/>
        <v>0</v>
      </c>
      <c r="AF4219" s="12">
        <f t="shared" si="11103"/>
        <v>0</v>
      </c>
      <c r="AG4219" s="12">
        <f t="shared" si="11103"/>
        <v>0</v>
      </c>
      <c r="AH4219" s="12">
        <v>0</v>
      </c>
      <c r="AI4219" s="12">
        <v>0</v>
      </c>
      <c r="AJ4219" s="12">
        <f t="shared" ref="AJ4219:AY4219" si="11105">SUM(AJ4220,AJ4221)</f>
        <v>0</v>
      </c>
      <c r="AK4219" s="12">
        <f t="shared" si="11105"/>
        <v>0</v>
      </c>
      <c r="AL4219" s="12">
        <f t="shared" si="11105"/>
        <v>0</v>
      </c>
      <c r="AM4219" s="12">
        <f t="shared" si="11105"/>
        <v>0</v>
      </c>
      <c r="AN4219" s="12">
        <f t="shared" si="11105"/>
        <v>0</v>
      </c>
      <c r="AO4219" s="12">
        <f t="shared" si="11105"/>
        <v>0</v>
      </c>
      <c r="AP4219" s="12">
        <f t="shared" ref="AP4219" si="11106">SUM(AP4220,AP4221)</f>
        <v>0</v>
      </c>
      <c r="AQ4219" s="12">
        <f t="shared" si="11105"/>
        <v>0</v>
      </c>
      <c r="AR4219" s="12">
        <f t="shared" si="11105"/>
        <v>0</v>
      </c>
      <c r="AS4219" s="12">
        <f t="shared" si="11105"/>
        <v>0</v>
      </c>
      <c r="AT4219" s="12">
        <f t="shared" si="11105"/>
        <v>0</v>
      </c>
      <c r="AU4219" s="12">
        <f t="shared" si="11105"/>
        <v>0</v>
      </c>
      <c r="AV4219" s="12">
        <f t="shared" si="11105"/>
        <v>0</v>
      </c>
      <c r="AW4219" s="12">
        <f t="shared" si="11105"/>
        <v>0</v>
      </c>
      <c r="AX4219" s="12">
        <f t="shared" si="11105"/>
        <v>0</v>
      </c>
      <c r="AY4219" s="12">
        <f t="shared" si="11105"/>
        <v>0</v>
      </c>
      <c r="AZ4219" s="12">
        <v>0</v>
      </c>
      <c r="BA4219" s="12">
        <v>0</v>
      </c>
      <c r="BB4219" s="12">
        <f t="shared" ref="BB4219:BQ4219" si="11107">SUM(BB4220,BB4221)</f>
        <v>0</v>
      </c>
      <c r="BC4219" s="12">
        <f t="shared" si="11107"/>
        <v>0</v>
      </c>
      <c r="BD4219" s="12">
        <f t="shared" si="11107"/>
        <v>0</v>
      </c>
      <c r="BE4219" s="12">
        <f t="shared" si="11107"/>
        <v>0</v>
      </c>
      <c r="BF4219" s="12">
        <f t="shared" si="11107"/>
        <v>0</v>
      </c>
      <c r="BG4219" s="12">
        <f t="shared" si="11107"/>
        <v>0</v>
      </c>
      <c r="BH4219" s="12">
        <f t="shared" ref="BH4219" si="11108">SUM(BH4220,BH4221)</f>
        <v>0</v>
      </c>
      <c r="BI4219" s="12">
        <f t="shared" si="11107"/>
        <v>0</v>
      </c>
      <c r="BJ4219" s="12">
        <f t="shared" si="11107"/>
        <v>0</v>
      </c>
      <c r="BK4219" s="12">
        <f t="shared" si="11107"/>
        <v>0</v>
      </c>
      <c r="BL4219" s="12">
        <f t="shared" si="11107"/>
        <v>0</v>
      </c>
      <c r="BM4219" s="12">
        <f t="shared" si="11107"/>
        <v>0</v>
      </c>
      <c r="BN4219" s="12">
        <f t="shared" si="11107"/>
        <v>0</v>
      </c>
      <c r="BO4219" s="12">
        <f t="shared" si="11107"/>
        <v>0</v>
      </c>
      <c r="BP4219" s="12">
        <f t="shared" si="11107"/>
        <v>0</v>
      </c>
      <c r="BQ4219" s="12">
        <f t="shared" si="11107"/>
        <v>0</v>
      </c>
      <c r="BR4219" s="12">
        <v>0</v>
      </c>
      <c r="BS4219" s="12">
        <v>0</v>
      </c>
      <c r="BT4219" s="12">
        <f t="shared" ref="BT4219:BZ4219" si="11109">SUM(BT4220,BT4221)</f>
        <v>1553527</v>
      </c>
      <c r="BU4219" s="12">
        <f t="shared" si="11109"/>
        <v>1549121</v>
      </c>
      <c r="BV4219" s="12">
        <f t="shared" si="11109"/>
        <v>899410</v>
      </c>
      <c r="BW4219" s="12">
        <f t="shared" si="11109"/>
        <v>376065</v>
      </c>
      <c r="BX4219" s="12">
        <f t="shared" si="11109"/>
        <v>145355</v>
      </c>
      <c r="BY4219" s="12">
        <f t="shared" si="11109"/>
        <v>115355</v>
      </c>
      <c r="BZ4219" s="12">
        <f t="shared" si="11109"/>
        <v>115355</v>
      </c>
      <c r="CA4219" s="12">
        <f t="shared" si="11089"/>
        <v>1275475</v>
      </c>
      <c r="CB4219" s="124">
        <f t="shared" si="11100"/>
        <v>82.335401818192381</v>
      </c>
    </row>
    <row r="4220" spans="1:80" x14ac:dyDescent="0.25">
      <c r="A4220" s="4" t="s">
        <v>928</v>
      </c>
      <c r="B4220" s="4" t="s">
        <v>88</v>
      </c>
      <c r="C4220" s="4" t="s">
        <v>1707</v>
      </c>
      <c r="D4220" s="79" t="s">
        <v>1708</v>
      </c>
      <c r="E4220" s="89">
        <v>6111</v>
      </c>
      <c r="F4220" s="79"/>
      <c r="G4220" s="75" t="s">
        <v>1906</v>
      </c>
      <c r="H4220" s="13" t="s">
        <v>33</v>
      </c>
      <c r="I4220" s="14">
        <v>1256083</v>
      </c>
      <c r="J4220" s="14">
        <f t="shared" si="11088"/>
        <v>1282533</v>
      </c>
      <c r="K4220" s="14">
        <v>1282533</v>
      </c>
      <c r="L4220" s="14">
        <f t="shared" si="11091"/>
        <v>0</v>
      </c>
      <c r="M4220" s="14">
        <v>0</v>
      </c>
      <c r="N4220" s="14">
        <v>0</v>
      </c>
      <c r="O4220" s="14">
        <v>0</v>
      </c>
      <c r="P4220" s="14">
        <v>0</v>
      </c>
      <c r="Q4220" s="14">
        <v>0</v>
      </c>
      <c r="R4220" s="14">
        <v>0</v>
      </c>
      <c r="S4220" s="14"/>
      <c r="T4220" s="14"/>
      <c r="U4220" s="14"/>
      <c r="V4220" s="14"/>
      <c r="W4220" s="14"/>
      <c r="X4220" s="14">
        <f t="shared" si="11017"/>
        <v>0</v>
      </c>
      <c r="Y4220" s="14"/>
      <c r="Z4220" s="14"/>
      <c r="AA4220" s="14"/>
      <c r="AB4220" s="14"/>
      <c r="AC4220" s="14"/>
      <c r="AD4220" s="14"/>
      <c r="AE4220" s="14"/>
      <c r="AF4220" s="14"/>
      <c r="AG4220" s="14"/>
      <c r="AH4220" s="14">
        <v>0</v>
      </c>
      <c r="AI4220" s="14">
        <v>0</v>
      </c>
      <c r="AJ4220" s="14">
        <v>0</v>
      </c>
      <c r="AK4220" s="14"/>
      <c r="AL4220" s="14"/>
      <c r="AM4220" s="14"/>
      <c r="AN4220" s="14"/>
      <c r="AO4220" s="14"/>
      <c r="AP4220" s="14">
        <f t="shared" si="11018"/>
        <v>0</v>
      </c>
      <c r="AQ4220" s="14"/>
      <c r="AR4220" s="14"/>
      <c r="AS4220" s="14"/>
      <c r="AT4220" s="14"/>
      <c r="AU4220" s="14"/>
      <c r="AV4220" s="14"/>
      <c r="AW4220" s="14"/>
      <c r="AX4220" s="14"/>
      <c r="AY4220" s="14"/>
      <c r="AZ4220" s="14">
        <v>0</v>
      </c>
      <c r="BA4220" s="14">
        <v>0</v>
      </c>
      <c r="BB4220" s="14">
        <v>0</v>
      </c>
      <c r="BC4220" s="14"/>
      <c r="BD4220" s="14"/>
      <c r="BE4220" s="14"/>
      <c r="BF4220" s="14"/>
      <c r="BG4220" s="14"/>
      <c r="BH4220" s="14">
        <f t="shared" si="11019"/>
        <v>0</v>
      </c>
      <c r="BI4220" s="14"/>
      <c r="BJ4220" s="14"/>
      <c r="BK4220" s="14"/>
      <c r="BL4220" s="14"/>
      <c r="BM4220" s="14"/>
      <c r="BN4220" s="14"/>
      <c r="BO4220" s="14"/>
      <c r="BP4220" s="14"/>
      <c r="BQ4220" s="14"/>
      <c r="BR4220" s="14">
        <v>0</v>
      </c>
      <c r="BS4220" s="14">
        <v>0</v>
      </c>
      <c r="BT4220" s="14">
        <v>1346660</v>
      </c>
      <c r="BU4220" s="14">
        <v>1346660</v>
      </c>
      <c r="BV4220" s="14">
        <v>768200</v>
      </c>
      <c r="BW4220" s="14">
        <f t="shared" si="10981"/>
        <v>330000</v>
      </c>
      <c r="BX4220" s="14">
        <v>130000</v>
      </c>
      <c r="BY4220" s="14">
        <v>100000</v>
      </c>
      <c r="BZ4220" s="14">
        <v>100000</v>
      </c>
      <c r="CA4220" s="14">
        <f t="shared" si="11089"/>
        <v>1098200</v>
      </c>
      <c r="CB4220" s="122">
        <f t="shared" si="11100"/>
        <v>81.549908662914177</v>
      </c>
    </row>
    <row r="4221" spans="1:80" x14ac:dyDescent="0.25">
      <c r="A4221" s="1" t="s">
        <v>928</v>
      </c>
      <c r="B4221" s="1" t="s">
        <v>88</v>
      </c>
      <c r="C4221" s="1" t="s">
        <v>1707</v>
      </c>
      <c r="D4221" s="82" t="s">
        <v>1708</v>
      </c>
      <c r="E4221" s="82" t="s">
        <v>34</v>
      </c>
      <c r="F4221" s="79" t="s">
        <v>1</v>
      </c>
      <c r="G4221" s="13" t="s">
        <v>1</v>
      </c>
      <c r="H4221" s="2" t="s">
        <v>35</v>
      </c>
      <c r="I4221" s="12">
        <f>SUM(I4222:I4226)</f>
        <v>188600</v>
      </c>
      <c r="J4221" s="12">
        <f t="shared" si="11088"/>
        <v>206867</v>
      </c>
      <c r="K4221" s="12">
        <f t="shared" ref="K4221" si="11110">SUM(K4222:K4226)</f>
        <v>206867</v>
      </c>
      <c r="L4221" s="12">
        <f t="shared" si="11091"/>
        <v>0</v>
      </c>
      <c r="M4221" s="12">
        <f t="shared" ref="M4221:Q4221" si="11111">SUM(M4222:M4226)</f>
        <v>0</v>
      </c>
      <c r="N4221" s="12">
        <f t="shared" si="11111"/>
        <v>0</v>
      </c>
      <c r="O4221" s="12">
        <f t="shared" si="11111"/>
        <v>0</v>
      </c>
      <c r="P4221" s="12">
        <f t="shared" si="11111"/>
        <v>0</v>
      </c>
      <c r="Q4221" s="12">
        <f t="shared" si="11111"/>
        <v>0</v>
      </c>
      <c r="R4221" s="12">
        <f t="shared" ref="R4221:AG4221" si="11112">SUM(R4222:R4226)</f>
        <v>0</v>
      </c>
      <c r="S4221" s="12">
        <f t="shared" si="11112"/>
        <v>0</v>
      </c>
      <c r="T4221" s="12">
        <f t="shared" si="11112"/>
        <v>0</v>
      </c>
      <c r="U4221" s="12">
        <f t="shared" si="11112"/>
        <v>0</v>
      </c>
      <c r="V4221" s="12">
        <f t="shared" si="11112"/>
        <v>0</v>
      </c>
      <c r="W4221" s="12">
        <f t="shared" si="11112"/>
        <v>0</v>
      </c>
      <c r="X4221" s="12">
        <f t="shared" si="11112"/>
        <v>0</v>
      </c>
      <c r="Y4221" s="12">
        <f t="shared" si="11112"/>
        <v>0</v>
      </c>
      <c r="Z4221" s="12">
        <f t="shared" si="11112"/>
        <v>0</v>
      </c>
      <c r="AA4221" s="12">
        <f t="shared" si="11112"/>
        <v>0</v>
      </c>
      <c r="AB4221" s="12">
        <f t="shared" si="11112"/>
        <v>0</v>
      </c>
      <c r="AC4221" s="12">
        <f t="shared" si="11112"/>
        <v>0</v>
      </c>
      <c r="AD4221" s="12">
        <f t="shared" si="11112"/>
        <v>0</v>
      </c>
      <c r="AE4221" s="12">
        <f t="shared" si="11112"/>
        <v>0</v>
      </c>
      <c r="AF4221" s="12">
        <f t="shared" si="11112"/>
        <v>0</v>
      </c>
      <c r="AG4221" s="12">
        <f t="shared" si="11112"/>
        <v>0</v>
      </c>
      <c r="AH4221" s="12">
        <v>0</v>
      </c>
      <c r="AI4221" s="12">
        <v>0</v>
      </c>
      <c r="AJ4221" s="12">
        <f t="shared" ref="AJ4221:AY4221" si="11113">SUM(AJ4222:AJ4226)</f>
        <v>0</v>
      </c>
      <c r="AK4221" s="12">
        <f t="shared" si="11113"/>
        <v>0</v>
      </c>
      <c r="AL4221" s="12">
        <f t="shared" si="11113"/>
        <v>0</v>
      </c>
      <c r="AM4221" s="12">
        <f t="shared" si="11113"/>
        <v>0</v>
      </c>
      <c r="AN4221" s="12">
        <f t="shared" si="11113"/>
        <v>0</v>
      </c>
      <c r="AO4221" s="12">
        <f t="shared" si="11113"/>
        <v>0</v>
      </c>
      <c r="AP4221" s="12">
        <f t="shared" si="11113"/>
        <v>0</v>
      </c>
      <c r="AQ4221" s="12">
        <f t="shared" si="11113"/>
        <v>0</v>
      </c>
      <c r="AR4221" s="12">
        <f t="shared" si="11113"/>
        <v>0</v>
      </c>
      <c r="AS4221" s="12">
        <f t="shared" si="11113"/>
        <v>0</v>
      </c>
      <c r="AT4221" s="12">
        <f t="shared" si="11113"/>
        <v>0</v>
      </c>
      <c r="AU4221" s="12">
        <f t="shared" si="11113"/>
        <v>0</v>
      </c>
      <c r="AV4221" s="12">
        <f t="shared" si="11113"/>
        <v>0</v>
      </c>
      <c r="AW4221" s="12">
        <f t="shared" si="11113"/>
        <v>0</v>
      </c>
      <c r="AX4221" s="12">
        <f t="shared" si="11113"/>
        <v>0</v>
      </c>
      <c r="AY4221" s="12">
        <f t="shared" si="11113"/>
        <v>0</v>
      </c>
      <c r="AZ4221" s="12">
        <v>0</v>
      </c>
      <c r="BA4221" s="12">
        <v>0</v>
      </c>
      <c r="BB4221" s="12">
        <f t="shared" ref="BB4221:BQ4221" si="11114">SUM(BB4222:BB4226)</f>
        <v>0</v>
      </c>
      <c r="BC4221" s="12">
        <f t="shared" si="11114"/>
        <v>0</v>
      </c>
      <c r="BD4221" s="12">
        <f t="shared" si="11114"/>
        <v>0</v>
      </c>
      <c r="BE4221" s="12">
        <f t="shared" si="11114"/>
        <v>0</v>
      </c>
      <c r="BF4221" s="12">
        <f t="shared" si="11114"/>
        <v>0</v>
      </c>
      <c r="BG4221" s="12">
        <f t="shared" si="11114"/>
        <v>0</v>
      </c>
      <c r="BH4221" s="12">
        <f t="shared" si="11114"/>
        <v>0</v>
      </c>
      <c r="BI4221" s="12">
        <f t="shared" si="11114"/>
        <v>0</v>
      </c>
      <c r="BJ4221" s="12">
        <f t="shared" si="11114"/>
        <v>0</v>
      </c>
      <c r="BK4221" s="12">
        <f t="shared" si="11114"/>
        <v>0</v>
      </c>
      <c r="BL4221" s="12">
        <f t="shared" si="11114"/>
        <v>0</v>
      </c>
      <c r="BM4221" s="12">
        <f t="shared" si="11114"/>
        <v>0</v>
      </c>
      <c r="BN4221" s="12">
        <f t="shared" si="11114"/>
        <v>0</v>
      </c>
      <c r="BO4221" s="12">
        <f t="shared" si="11114"/>
        <v>0</v>
      </c>
      <c r="BP4221" s="12">
        <f t="shared" si="11114"/>
        <v>0</v>
      </c>
      <c r="BQ4221" s="12">
        <f t="shared" si="11114"/>
        <v>0</v>
      </c>
      <c r="BR4221" s="12">
        <v>0</v>
      </c>
      <c r="BS4221" s="12">
        <v>0</v>
      </c>
      <c r="BT4221" s="12">
        <f t="shared" ref="BT4221:BX4221" si="11115">SUM(BT4222:BT4226)</f>
        <v>206867</v>
      </c>
      <c r="BU4221" s="12">
        <f t="shared" si="11115"/>
        <v>202461</v>
      </c>
      <c r="BV4221" s="12">
        <f t="shared" si="11115"/>
        <v>131210</v>
      </c>
      <c r="BW4221" s="12">
        <f t="shared" si="11115"/>
        <v>46065</v>
      </c>
      <c r="BX4221" s="12">
        <f t="shared" si="11115"/>
        <v>15355</v>
      </c>
      <c r="BY4221" s="12">
        <f t="shared" ref="BY4221" si="11116">SUM(BY4222:BY4226)</f>
        <v>15355</v>
      </c>
      <c r="BZ4221" s="12">
        <f t="shared" ref="BZ4221" si="11117">SUM(BZ4222:BZ4226)</f>
        <v>15355</v>
      </c>
      <c r="CA4221" s="12">
        <f t="shared" si="11089"/>
        <v>177275</v>
      </c>
      <c r="CB4221" s="124">
        <f t="shared" si="11100"/>
        <v>87.56007329806728</v>
      </c>
    </row>
    <row r="4222" spans="1:80" x14ac:dyDescent="0.25">
      <c r="A4222" s="4" t="s">
        <v>928</v>
      </c>
      <c r="B4222" s="4" t="s">
        <v>88</v>
      </c>
      <c r="C4222" s="4" t="s">
        <v>1707</v>
      </c>
      <c r="D4222" s="79" t="s">
        <v>1708</v>
      </c>
      <c r="E4222" s="89">
        <v>6112</v>
      </c>
      <c r="F4222" s="79" t="s">
        <v>1710</v>
      </c>
      <c r="G4222" s="75" t="s">
        <v>1906</v>
      </c>
      <c r="H4222" s="13" t="s">
        <v>92</v>
      </c>
      <c r="I4222" s="14">
        <v>36600</v>
      </c>
      <c r="J4222" s="14">
        <f t="shared" si="11088"/>
        <v>40260</v>
      </c>
      <c r="K4222" s="14">
        <v>40260</v>
      </c>
      <c r="L4222" s="14">
        <f t="shared" si="11091"/>
        <v>0</v>
      </c>
      <c r="M4222" s="14">
        <v>0</v>
      </c>
      <c r="N4222" s="14">
        <v>0</v>
      </c>
      <c r="O4222" s="14">
        <v>0</v>
      </c>
      <c r="P4222" s="14">
        <v>0</v>
      </c>
      <c r="Q4222" s="14">
        <v>0</v>
      </c>
      <c r="R4222" s="14">
        <v>0</v>
      </c>
      <c r="S4222" s="14"/>
      <c r="T4222" s="14"/>
      <c r="U4222" s="14"/>
      <c r="V4222" s="14"/>
      <c r="W4222" s="14"/>
      <c r="X4222" s="14">
        <f t="shared" si="11017"/>
        <v>0</v>
      </c>
      <c r="Y4222" s="14"/>
      <c r="Z4222" s="14"/>
      <c r="AA4222" s="14"/>
      <c r="AB4222" s="14"/>
      <c r="AC4222" s="14"/>
      <c r="AD4222" s="14"/>
      <c r="AE4222" s="14"/>
      <c r="AF4222" s="14"/>
      <c r="AG4222" s="14"/>
      <c r="AH4222" s="14">
        <v>0</v>
      </c>
      <c r="AI4222" s="14">
        <v>0</v>
      </c>
      <c r="AJ4222" s="14">
        <v>0</v>
      </c>
      <c r="AK4222" s="14"/>
      <c r="AL4222" s="14"/>
      <c r="AM4222" s="14"/>
      <c r="AN4222" s="14"/>
      <c r="AO4222" s="14"/>
      <c r="AP4222" s="14">
        <f t="shared" si="11018"/>
        <v>0</v>
      </c>
      <c r="AQ4222" s="14"/>
      <c r="AR4222" s="14"/>
      <c r="AS4222" s="14"/>
      <c r="AT4222" s="14"/>
      <c r="AU4222" s="14"/>
      <c r="AV4222" s="14"/>
      <c r="AW4222" s="14"/>
      <c r="AX4222" s="14"/>
      <c r="AY4222" s="14"/>
      <c r="AZ4222" s="14">
        <v>0</v>
      </c>
      <c r="BA4222" s="14">
        <v>0</v>
      </c>
      <c r="BB4222" s="14">
        <v>0</v>
      </c>
      <c r="BC4222" s="14"/>
      <c r="BD4222" s="14"/>
      <c r="BE4222" s="14"/>
      <c r="BF4222" s="14"/>
      <c r="BG4222" s="14"/>
      <c r="BH4222" s="14">
        <f t="shared" si="11019"/>
        <v>0</v>
      </c>
      <c r="BI4222" s="14"/>
      <c r="BJ4222" s="14"/>
      <c r="BK4222" s="14"/>
      <c r="BL4222" s="14"/>
      <c r="BM4222" s="14"/>
      <c r="BN4222" s="14"/>
      <c r="BO4222" s="14"/>
      <c r="BP4222" s="14"/>
      <c r="BQ4222" s="14"/>
      <c r="BR4222" s="14">
        <v>0</v>
      </c>
      <c r="BS4222" s="14">
        <v>0</v>
      </c>
      <c r="BT4222" s="14">
        <v>40260</v>
      </c>
      <c r="BU4222" s="14">
        <v>40260</v>
      </c>
      <c r="BV4222" s="14">
        <v>20130</v>
      </c>
      <c r="BW4222" s="14">
        <f t="shared" si="10981"/>
        <v>10065</v>
      </c>
      <c r="BX4222" s="14">
        <v>3355</v>
      </c>
      <c r="BY4222" s="14">
        <v>3355</v>
      </c>
      <c r="BZ4222" s="14">
        <v>3355</v>
      </c>
      <c r="CA4222" s="14">
        <f t="shared" si="11089"/>
        <v>30195</v>
      </c>
      <c r="CB4222" s="122">
        <f t="shared" si="11100"/>
        <v>75</v>
      </c>
    </row>
    <row r="4223" spans="1:80" x14ac:dyDescent="0.25">
      <c r="A4223" s="4" t="s">
        <v>928</v>
      </c>
      <c r="B4223" s="4" t="s">
        <v>88</v>
      </c>
      <c r="C4223" s="4" t="s">
        <v>1707</v>
      </c>
      <c r="D4223" s="79" t="s">
        <v>1708</v>
      </c>
      <c r="E4223" s="89">
        <v>6112</v>
      </c>
      <c r="F4223" s="79" t="s">
        <v>1711</v>
      </c>
      <c r="G4223" s="75" t="s">
        <v>1906</v>
      </c>
      <c r="H4223" s="13" t="s">
        <v>39</v>
      </c>
      <c r="I4223" s="14">
        <v>107000</v>
      </c>
      <c r="J4223" s="14">
        <f t="shared" si="11088"/>
        <v>117700</v>
      </c>
      <c r="K4223" s="14">
        <v>117700</v>
      </c>
      <c r="L4223" s="14">
        <f t="shared" si="11091"/>
        <v>0</v>
      </c>
      <c r="M4223" s="14">
        <v>0</v>
      </c>
      <c r="N4223" s="14">
        <v>0</v>
      </c>
      <c r="O4223" s="14">
        <v>0</v>
      </c>
      <c r="P4223" s="14">
        <v>0</v>
      </c>
      <c r="Q4223" s="14">
        <v>0</v>
      </c>
      <c r="R4223" s="14">
        <v>0</v>
      </c>
      <c r="S4223" s="14"/>
      <c r="T4223" s="14"/>
      <c r="U4223" s="14"/>
      <c r="V4223" s="14"/>
      <c r="W4223" s="14"/>
      <c r="X4223" s="14">
        <f t="shared" si="11017"/>
        <v>0</v>
      </c>
      <c r="Y4223" s="14"/>
      <c r="Z4223" s="14"/>
      <c r="AA4223" s="14"/>
      <c r="AB4223" s="14"/>
      <c r="AC4223" s="14"/>
      <c r="AD4223" s="14"/>
      <c r="AE4223" s="14"/>
      <c r="AF4223" s="14"/>
      <c r="AG4223" s="14"/>
      <c r="AH4223" s="14">
        <v>0</v>
      </c>
      <c r="AI4223" s="14">
        <v>0</v>
      </c>
      <c r="AJ4223" s="14">
        <v>0</v>
      </c>
      <c r="AK4223" s="14"/>
      <c r="AL4223" s="14"/>
      <c r="AM4223" s="14"/>
      <c r="AN4223" s="14"/>
      <c r="AO4223" s="14"/>
      <c r="AP4223" s="14">
        <f t="shared" si="11018"/>
        <v>0</v>
      </c>
      <c r="AQ4223" s="14"/>
      <c r="AR4223" s="14"/>
      <c r="AS4223" s="14"/>
      <c r="AT4223" s="14"/>
      <c r="AU4223" s="14"/>
      <c r="AV4223" s="14"/>
      <c r="AW4223" s="14"/>
      <c r="AX4223" s="14"/>
      <c r="AY4223" s="14"/>
      <c r="AZ4223" s="14">
        <v>0</v>
      </c>
      <c r="BA4223" s="14">
        <v>0</v>
      </c>
      <c r="BB4223" s="14">
        <v>0</v>
      </c>
      <c r="BC4223" s="14"/>
      <c r="BD4223" s="14"/>
      <c r="BE4223" s="14"/>
      <c r="BF4223" s="14"/>
      <c r="BG4223" s="14"/>
      <c r="BH4223" s="14">
        <f t="shared" si="11019"/>
        <v>0</v>
      </c>
      <c r="BI4223" s="14"/>
      <c r="BJ4223" s="14"/>
      <c r="BK4223" s="14"/>
      <c r="BL4223" s="14"/>
      <c r="BM4223" s="14"/>
      <c r="BN4223" s="14"/>
      <c r="BO4223" s="14"/>
      <c r="BP4223" s="14"/>
      <c r="BQ4223" s="14"/>
      <c r="BR4223" s="14">
        <v>0</v>
      </c>
      <c r="BS4223" s="14">
        <v>0</v>
      </c>
      <c r="BT4223" s="14">
        <v>117700</v>
      </c>
      <c r="BU4223" s="14">
        <v>117700</v>
      </c>
      <c r="BV4223" s="14">
        <v>66579</v>
      </c>
      <c r="BW4223" s="14">
        <f t="shared" si="10981"/>
        <v>36000</v>
      </c>
      <c r="BX4223" s="14">
        <v>12000</v>
      </c>
      <c r="BY4223" s="14">
        <v>12000</v>
      </c>
      <c r="BZ4223" s="14">
        <v>12000</v>
      </c>
      <c r="CA4223" s="14">
        <f t="shared" si="11089"/>
        <v>102579</v>
      </c>
      <c r="CB4223" s="122">
        <f t="shared" si="11100"/>
        <v>87.152931180968565</v>
      </c>
    </row>
    <row r="4224" spans="1:80" x14ac:dyDescent="0.25">
      <c r="A4224" s="4" t="s">
        <v>928</v>
      </c>
      <c r="B4224" s="4" t="s">
        <v>88</v>
      </c>
      <c r="C4224" s="4" t="s">
        <v>1707</v>
      </c>
      <c r="D4224" s="79" t="s">
        <v>1708</v>
      </c>
      <c r="E4224" s="89">
        <v>6112</v>
      </c>
      <c r="F4224" s="79" t="s">
        <v>1712</v>
      </c>
      <c r="G4224" s="75" t="s">
        <v>1906</v>
      </c>
      <c r="H4224" s="13" t="s">
        <v>41</v>
      </c>
      <c r="I4224" s="14">
        <v>17500</v>
      </c>
      <c r="J4224" s="14">
        <f t="shared" si="11088"/>
        <v>29657</v>
      </c>
      <c r="K4224" s="14">
        <v>29657</v>
      </c>
      <c r="L4224" s="14">
        <f t="shared" si="11091"/>
        <v>0</v>
      </c>
      <c r="M4224" s="14">
        <v>0</v>
      </c>
      <c r="N4224" s="14">
        <v>0</v>
      </c>
      <c r="O4224" s="14">
        <v>0</v>
      </c>
      <c r="P4224" s="14">
        <v>0</v>
      </c>
      <c r="Q4224" s="14">
        <v>0</v>
      </c>
      <c r="R4224" s="14">
        <v>0</v>
      </c>
      <c r="S4224" s="14"/>
      <c r="T4224" s="14"/>
      <c r="U4224" s="14"/>
      <c r="V4224" s="14"/>
      <c r="W4224" s="14"/>
      <c r="X4224" s="14">
        <f t="shared" si="11017"/>
        <v>0</v>
      </c>
      <c r="Y4224" s="14"/>
      <c r="Z4224" s="14"/>
      <c r="AA4224" s="14"/>
      <c r="AB4224" s="14"/>
      <c r="AC4224" s="14"/>
      <c r="AD4224" s="14"/>
      <c r="AE4224" s="14"/>
      <c r="AF4224" s="14"/>
      <c r="AG4224" s="14"/>
      <c r="AH4224" s="14">
        <v>0</v>
      </c>
      <c r="AI4224" s="14">
        <v>0</v>
      </c>
      <c r="AJ4224" s="14">
        <v>0</v>
      </c>
      <c r="AK4224" s="14"/>
      <c r="AL4224" s="14"/>
      <c r="AM4224" s="14"/>
      <c r="AN4224" s="14"/>
      <c r="AO4224" s="14"/>
      <c r="AP4224" s="14">
        <f t="shared" si="11018"/>
        <v>0</v>
      </c>
      <c r="AQ4224" s="14"/>
      <c r="AR4224" s="14"/>
      <c r="AS4224" s="14"/>
      <c r="AT4224" s="14"/>
      <c r="AU4224" s="14"/>
      <c r="AV4224" s="14"/>
      <c r="AW4224" s="14"/>
      <c r="AX4224" s="14"/>
      <c r="AY4224" s="14"/>
      <c r="AZ4224" s="14">
        <v>0</v>
      </c>
      <c r="BA4224" s="14">
        <v>0</v>
      </c>
      <c r="BB4224" s="14">
        <v>0</v>
      </c>
      <c r="BC4224" s="14"/>
      <c r="BD4224" s="14"/>
      <c r="BE4224" s="14"/>
      <c r="BF4224" s="14"/>
      <c r="BG4224" s="14"/>
      <c r="BH4224" s="14">
        <f t="shared" si="11019"/>
        <v>0</v>
      </c>
      <c r="BI4224" s="14"/>
      <c r="BJ4224" s="14"/>
      <c r="BK4224" s="14"/>
      <c r="BL4224" s="14"/>
      <c r="BM4224" s="14"/>
      <c r="BN4224" s="14"/>
      <c r="BO4224" s="14"/>
      <c r="BP4224" s="14"/>
      <c r="BQ4224" s="14"/>
      <c r="BR4224" s="14">
        <v>0</v>
      </c>
      <c r="BS4224" s="14">
        <v>0</v>
      </c>
      <c r="BT4224" s="14">
        <v>29657</v>
      </c>
      <c r="BU4224" s="14">
        <v>25251</v>
      </c>
      <c r="BV4224" s="14">
        <v>25251</v>
      </c>
      <c r="BW4224" s="14">
        <f t="shared" si="10981"/>
        <v>0</v>
      </c>
      <c r="BX4224" s="14"/>
      <c r="BY4224" s="14"/>
      <c r="BZ4224" s="14"/>
      <c r="CA4224" s="14">
        <f t="shared" si="11089"/>
        <v>25251</v>
      </c>
      <c r="CB4224" s="122">
        <f t="shared" si="11100"/>
        <v>100</v>
      </c>
    </row>
    <row r="4225" spans="1:80" x14ac:dyDescent="0.25">
      <c r="A4225" s="4" t="s">
        <v>928</v>
      </c>
      <c r="B4225" s="4" t="s">
        <v>88</v>
      </c>
      <c r="C4225" s="4" t="s">
        <v>1707</v>
      </c>
      <c r="D4225" s="79" t="s">
        <v>1708</v>
      </c>
      <c r="E4225" s="89">
        <v>6112</v>
      </c>
      <c r="F4225" s="79" t="s">
        <v>1713</v>
      </c>
      <c r="G4225" s="75" t="s">
        <v>1906</v>
      </c>
      <c r="H4225" s="13" t="s">
        <v>37</v>
      </c>
      <c r="I4225" s="14">
        <v>10000</v>
      </c>
      <c r="J4225" s="14">
        <f t="shared" si="11088"/>
        <v>0</v>
      </c>
      <c r="K4225" s="14">
        <v>0</v>
      </c>
      <c r="L4225" s="14">
        <f t="shared" si="11091"/>
        <v>0</v>
      </c>
      <c r="M4225" s="14">
        <v>0</v>
      </c>
      <c r="N4225" s="14">
        <v>0</v>
      </c>
      <c r="O4225" s="14">
        <v>0</v>
      </c>
      <c r="P4225" s="14">
        <v>0</v>
      </c>
      <c r="Q4225" s="14">
        <v>0</v>
      </c>
      <c r="R4225" s="14">
        <v>0</v>
      </c>
      <c r="S4225" s="14"/>
      <c r="T4225" s="14"/>
      <c r="U4225" s="14"/>
      <c r="V4225" s="14"/>
      <c r="W4225" s="14"/>
      <c r="X4225" s="14">
        <f t="shared" si="11017"/>
        <v>0</v>
      </c>
      <c r="Y4225" s="14"/>
      <c r="Z4225" s="14"/>
      <c r="AA4225" s="14"/>
      <c r="AB4225" s="14"/>
      <c r="AC4225" s="14"/>
      <c r="AD4225" s="14"/>
      <c r="AE4225" s="14"/>
      <c r="AF4225" s="14"/>
      <c r="AG4225" s="14"/>
      <c r="AH4225" s="14">
        <v>0</v>
      </c>
      <c r="AI4225" s="14">
        <v>0</v>
      </c>
      <c r="AJ4225" s="14">
        <v>0</v>
      </c>
      <c r="AK4225" s="14"/>
      <c r="AL4225" s="14"/>
      <c r="AM4225" s="14"/>
      <c r="AN4225" s="14"/>
      <c r="AO4225" s="14"/>
      <c r="AP4225" s="14">
        <f t="shared" si="11018"/>
        <v>0</v>
      </c>
      <c r="AQ4225" s="14"/>
      <c r="AR4225" s="14"/>
      <c r="AS4225" s="14"/>
      <c r="AT4225" s="14"/>
      <c r="AU4225" s="14"/>
      <c r="AV4225" s="14"/>
      <c r="AW4225" s="14"/>
      <c r="AX4225" s="14"/>
      <c r="AY4225" s="14"/>
      <c r="AZ4225" s="14">
        <v>0</v>
      </c>
      <c r="BA4225" s="14">
        <v>0</v>
      </c>
      <c r="BB4225" s="14">
        <v>0</v>
      </c>
      <c r="BC4225" s="14"/>
      <c r="BD4225" s="14"/>
      <c r="BE4225" s="14"/>
      <c r="BF4225" s="14"/>
      <c r="BG4225" s="14"/>
      <c r="BH4225" s="14">
        <f t="shared" si="11019"/>
        <v>0</v>
      </c>
      <c r="BI4225" s="14"/>
      <c r="BJ4225" s="14"/>
      <c r="BK4225" s="14"/>
      <c r="BL4225" s="14"/>
      <c r="BM4225" s="14"/>
      <c r="BN4225" s="14"/>
      <c r="BO4225" s="14"/>
      <c r="BP4225" s="14"/>
      <c r="BQ4225" s="14"/>
      <c r="BR4225" s="14">
        <v>0</v>
      </c>
      <c r="BS4225" s="14">
        <v>0</v>
      </c>
      <c r="BT4225" s="14">
        <v>0</v>
      </c>
      <c r="BU4225" s="14">
        <v>0</v>
      </c>
      <c r="BV4225" s="14">
        <v>0</v>
      </c>
      <c r="BW4225" s="14">
        <f t="shared" si="10981"/>
        <v>0</v>
      </c>
      <c r="BX4225" s="14"/>
      <c r="BY4225" s="14"/>
      <c r="BZ4225" s="14"/>
      <c r="CA4225" s="14">
        <f t="shared" si="11089"/>
        <v>0</v>
      </c>
      <c r="CB4225" s="122" t="str">
        <f t="shared" si="11100"/>
        <v>-</v>
      </c>
    </row>
    <row r="4226" spans="1:80" x14ac:dyDescent="0.25">
      <c r="A4226" s="4" t="s">
        <v>928</v>
      </c>
      <c r="B4226" s="4" t="s">
        <v>88</v>
      </c>
      <c r="C4226" s="4" t="s">
        <v>1707</v>
      </c>
      <c r="D4226" s="79" t="s">
        <v>1708</v>
      </c>
      <c r="E4226" s="89">
        <v>6112</v>
      </c>
      <c r="F4226" s="79" t="s">
        <v>1714</v>
      </c>
      <c r="G4226" s="75" t="s">
        <v>1906</v>
      </c>
      <c r="H4226" s="13" t="s">
        <v>43</v>
      </c>
      <c r="I4226" s="14">
        <v>17500</v>
      </c>
      <c r="J4226" s="14">
        <f t="shared" si="11088"/>
        <v>19250</v>
      </c>
      <c r="K4226" s="14">
        <v>19250</v>
      </c>
      <c r="L4226" s="14">
        <f t="shared" si="11091"/>
        <v>0</v>
      </c>
      <c r="M4226" s="14">
        <v>0</v>
      </c>
      <c r="N4226" s="14">
        <v>0</v>
      </c>
      <c r="O4226" s="14">
        <v>0</v>
      </c>
      <c r="P4226" s="14">
        <v>0</v>
      </c>
      <c r="Q4226" s="14">
        <v>0</v>
      </c>
      <c r="R4226" s="14">
        <v>0</v>
      </c>
      <c r="S4226" s="14"/>
      <c r="T4226" s="14"/>
      <c r="U4226" s="14"/>
      <c r="V4226" s="14"/>
      <c r="W4226" s="14"/>
      <c r="X4226" s="14">
        <f t="shared" si="11017"/>
        <v>0</v>
      </c>
      <c r="Y4226" s="14"/>
      <c r="Z4226" s="14"/>
      <c r="AA4226" s="14"/>
      <c r="AB4226" s="14"/>
      <c r="AC4226" s="14"/>
      <c r="AD4226" s="14"/>
      <c r="AE4226" s="14"/>
      <c r="AF4226" s="14"/>
      <c r="AG4226" s="14"/>
      <c r="AH4226" s="14">
        <v>0</v>
      </c>
      <c r="AI4226" s="14">
        <v>0</v>
      </c>
      <c r="AJ4226" s="14">
        <v>0</v>
      </c>
      <c r="AK4226" s="14"/>
      <c r="AL4226" s="14"/>
      <c r="AM4226" s="14"/>
      <c r="AN4226" s="14"/>
      <c r="AO4226" s="14"/>
      <c r="AP4226" s="14">
        <f t="shared" si="11018"/>
        <v>0</v>
      </c>
      <c r="AQ4226" s="14"/>
      <c r="AR4226" s="14"/>
      <c r="AS4226" s="14"/>
      <c r="AT4226" s="14"/>
      <c r="AU4226" s="14"/>
      <c r="AV4226" s="14"/>
      <c r="AW4226" s="14"/>
      <c r="AX4226" s="14"/>
      <c r="AY4226" s="14"/>
      <c r="AZ4226" s="14">
        <v>0</v>
      </c>
      <c r="BA4226" s="14">
        <v>0</v>
      </c>
      <c r="BB4226" s="14">
        <v>0</v>
      </c>
      <c r="BC4226" s="14"/>
      <c r="BD4226" s="14"/>
      <c r="BE4226" s="14"/>
      <c r="BF4226" s="14"/>
      <c r="BG4226" s="14"/>
      <c r="BH4226" s="14">
        <f t="shared" si="11019"/>
        <v>0</v>
      </c>
      <c r="BI4226" s="14"/>
      <c r="BJ4226" s="14"/>
      <c r="BK4226" s="14"/>
      <c r="BL4226" s="14"/>
      <c r="BM4226" s="14"/>
      <c r="BN4226" s="14"/>
      <c r="BO4226" s="14"/>
      <c r="BP4226" s="14"/>
      <c r="BQ4226" s="14"/>
      <c r="BR4226" s="14">
        <v>0</v>
      </c>
      <c r="BS4226" s="14">
        <v>0</v>
      </c>
      <c r="BT4226" s="14">
        <v>19250</v>
      </c>
      <c r="BU4226" s="14">
        <v>19250</v>
      </c>
      <c r="BV4226" s="14">
        <v>19250</v>
      </c>
      <c r="BW4226" s="14">
        <f t="shared" si="10981"/>
        <v>0</v>
      </c>
      <c r="BX4226" s="14"/>
      <c r="BY4226" s="14"/>
      <c r="BZ4226" s="14"/>
      <c r="CA4226" s="14">
        <f t="shared" si="11089"/>
        <v>19250</v>
      </c>
      <c r="CB4226" s="122">
        <f t="shared" si="11100"/>
        <v>100</v>
      </c>
    </row>
    <row r="4227" spans="1:80" x14ac:dyDescent="0.25">
      <c r="A4227" s="4" t="s">
        <v>928</v>
      </c>
      <c r="B4227" s="4" t="s">
        <v>88</v>
      </c>
      <c r="C4227" s="4" t="s">
        <v>1707</v>
      </c>
      <c r="D4227" s="79" t="s">
        <v>1708</v>
      </c>
      <c r="E4227" s="78" t="s">
        <v>44</v>
      </c>
      <c r="F4227" s="78" t="s">
        <v>1</v>
      </c>
      <c r="G4227" s="2" t="s">
        <v>1</v>
      </c>
      <c r="H4227" s="2" t="s">
        <v>45</v>
      </c>
      <c r="I4227" s="12">
        <f>SUM(I4228)</f>
        <v>131888</v>
      </c>
      <c r="J4227" s="12">
        <f t="shared" si="11088"/>
        <v>134666</v>
      </c>
      <c r="K4227" s="12">
        <f t="shared" ref="K4227:Q4227" si="11118">SUM(K4228)</f>
        <v>134666</v>
      </c>
      <c r="L4227" s="12">
        <f t="shared" si="11091"/>
        <v>0</v>
      </c>
      <c r="M4227" s="12">
        <f t="shared" si="11118"/>
        <v>0</v>
      </c>
      <c r="N4227" s="12">
        <f t="shared" si="11118"/>
        <v>0</v>
      </c>
      <c r="O4227" s="12">
        <f t="shared" si="11118"/>
        <v>0</v>
      </c>
      <c r="P4227" s="12">
        <f t="shared" si="11118"/>
        <v>0</v>
      </c>
      <c r="Q4227" s="12">
        <f t="shared" si="11118"/>
        <v>0</v>
      </c>
      <c r="R4227" s="12">
        <f t="shared" ref="R4227:AG4227" si="11119">SUM(R4228)</f>
        <v>0</v>
      </c>
      <c r="S4227" s="12">
        <f t="shared" si="11119"/>
        <v>0</v>
      </c>
      <c r="T4227" s="12">
        <f t="shared" si="11119"/>
        <v>0</v>
      </c>
      <c r="U4227" s="12">
        <f t="shared" si="11119"/>
        <v>0</v>
      </c>
      <c r="V4227" s="12">
        <f t="shared" si="11119"/>
        <v>0</v>
      </c>
      <c r="W4227" s="12">
        <f t="shared" si="11119"/>
        <v>0</v>
      </c>
      <c r="X4227" s="12">
        <f t="shared" si="11119"/>
        <v>0</v>
      </c>
      <c r="Y4227" s="12">
        <f t="shared" si="11119"/>
        <v>0</v>
      </c>
      <c r="Z4227" s="12">
        <f t="shared" si="11119"/>
        <v>0</v>
      </c>
      <c r="AA4227" s="12">
        <f t="shared" si="11119"/>
        <v>0</v>
      </c>
      <c r="AB4227" s="12">
        <f t="shared" si="11119"/>
        <v>0</v>
      </c>
      <c r="AC4227" s="12">
        <f t="shared" si="11119"/>
        <v>0</v>
      </c>
      <c r="AD4227" s="12">
        <f t="shared" si="11119"/>
        <v>0</v>
      </c>
      <c r="AE4227" s="12">
        <f t="shared" si="11119"/>
        <v>0</v>
      </c>
      <c r="AF4227" s="12">
        <f t="shared" si="11119"/>
        <v>0</v>
      </c>
      <c r="AG4227" s="12">
        <f t="shared" si="11119"/>
        <v>0</v>
      </c>
      <c r="AH4227" s="12">
        <v>0</v>
      </c>
      <c r="AI4227" s="12">
        <v>0</v>
      </c>
      <c r="AJ4227" s="12">
        <f t="shared" ref="AJ4227:AY4227" si="11120">SUM(AJ4228)</f>
        <v>0</v>
      </c>
      <c r="AK4227" s="12">
        <f t="shared" si="11120"/>
        <v>0</v>
      </c>
      <c r="AL4227" s="12">
        <f t="shared" si="11120"/>
        <v>0</v>
      </c>
      <c r="AM4227" s="12">
        <f t="shared" si="11120"/>
        <v>0</v>
      </c>
      <c r="AN4227" s="12">
        <f t="shared" si="11120"/>
        <v>0</v>
      </c>
      <c r="AO4227" s="12">
        <f t="shared" si="11120"/>
        <v>0</v>
      </c>
      <c r="AP4227" s="12">
        <f t="shared" si="11120"/>
        <v>0</v>
      </c>
      <c r="AQ4227" s="12">
        <f t="shared" si="11120"/>
        <v>0</v>
      </c>
      <c r="AR4227" s="12">
        <f t="shared" si="11120"/>
        <v>0</v>
      </c>
      <c r="AS4227" s="12">
        <f t="shared" si="11120"/>
        <v>0</v>
      </c>
      <c r="AT4227" s="12">
        <f t="shared" si="11120"/>
        <v>0</v>
      </c>
      <c r="AU4227" s="12">
        <f t="shared" si="11120"/>
        <v>0</v>
      </c>
      <c r="AV4227" s="12">
        <f t="shared" si="11120"/>
        <v>0</v>
      </c>
      <c r="AW4227" s="12">
        <f t="shared" si="11120"/>
        <v>0</v>
      </c>
      <c r="AX4227" s="12">
        <f t="shared" si="11120"/>
        <v>0</v>
      </c>
      <c r="AY4227" s="12">
        <f t="shared" si="11120"/>
        <v>0</v>
      </c>
      <c r="AZ4227" s="12">
        <v>0</v>
      </c>
      <c r="BA4227" s="12">
        <v>0</v>
      </c>
      <c r="BB4227" s="12">
        <f t="shared" ref="BB4227:BQ4227" si="11121">SUM(BB4228)</f>
        <v>0</v>
      </c>
      <c r="BC4227" s="12">
        <f t="shared" si="11121"/>
        <v>0</v>
      </c>
      <c r="BD4227" s="12">
        <f t="shared" si="11121"/>
        <v>0</v>
      </c>
      <c r="BE4227" s="12">
        <f t="shared" si="11121"/>
        <v>0</v>
      </c>
      <c r="BF4227" s="12">
        <f t="shared" si="11121"/>
        <v>0</v>
      </c>
      <c r="BG4227" s="12">
        <f t="shared" si="11121"/>
        <v>0</v>
      </c>
      <c r="BH4227" s="12">
        <f t="shared" si="11121"/>
        <v>0</v>
      </c>
      <c r="BI4227" s="12">
        <f t="shared" si="11121"/>
        <v>0</v>
      </c>
      <c r="BJ4227" s="12">
        <f t="shared" si="11121"/>
        <v>0</v>
      </c>
      <c r="BK4227" s="12">
        <f t="shared" si="11121"/>
        <v>0</v>
      </c>
      <c r="BL4227" s="12">
        <f t="shared" si="11121"/>
        <v>0</v>
      </c>
      <c r="BM4227" s="12">
        <f t="shared" si="11121"/>
        <v>0</v>
      </c>
      <c r="BN4227" s="12">
        <f t="shared" si="11121"/>
        <v>0</v>
      </c>
      <c r="BO4227" s="12">
        <f t="shared" si="11121"/>
        <v>0</v>
      </c>
      <c r="BP4227" s="12">
        <f t="shared" si="11121"/>
        <v>0</v>
      </c>
      <c r="BQ4227" s="12">
        <f t="shared" si="11121"/>
        <v>0</v>
      </c>
      <c r="BR4227" s="12">
        <v>0</v>
      </c>
      <c r="BS4227" s="12">
        <v>0</v>
      </c>
      <c r="BT4227" s="12">
        <f t="shared" ref="BT4227:BZ4227" si="11122">SUM(BT4228)</f>
        <v>141399</v>
      </c>
      <c r="BU4227" s="12">
        <f t="shared" si="11122"/>
        <v>141399</v>
      </c>
      <c r="BV4227" s="12">
        <f t="shared" si="11122"/>
        <v>81396</v>
      </c>
      <c r="BW4227" s="12">
        <f t="shared" si="11122"/>
        <v>33500</v>
      </c>
      <c r="BX4227" s="12">
        <f t="shared" si="11122"/>
        <v>13500</v>
      </c>
      <c r="BY4227" s="12">
        <f t="shared" si="11122"/>
        <v>10000</v>
      </c>
      <c r="BZ4227" s="12">
        <f t="shared" si="11122"/>
        <v>10000</v>
      </c>
      <c r="CA4227" s="12">
        <f t="shared" si="11089"/>
        <v>114896</v>
      </c>
      <c r="CB4227" s="124">
        <f t="shared" si="11100"/>
        <v>81.256585973026688</v>
      </c>
    </row>
    <row r="4228" spans="1:80" x14ac:dyDescent="0.25">
      <c r="A4228" s="4" t="s">
        <v>928</v>
      </c>
      <c r="B4228" s="4" t="s">
        <v>88</v>
      </c>
      <c r="C4228" s="4" t="s">
        <v>1707</v>
      </c>
      <c r="D4228" s="79" t="s">
        <v>1708</v>
      </c>
      <c r="E4228" s="89">
        <v>6121</v>
      </c>
      <c r="F4228" s="79"/>
      <c r="G4228" s="75" t="s">
        <v>1906</v>
      </c>
      <c r="H4228" s="13" t="s">
        <v>46</v>
      </c>
      <c r="I4228" s="14">
        <v>131888</v>
      </c>
      <c r="J4228" s="14">
        <f t="shared" si="11088"/>
        <v>134666</v>
      </c>
      <c r="K4228" s="14">
        <v>134666</v>
      </c>
      <c r="L4228" s="14">
        <f t="shared" si="11091"/>
        <v>0</v>
      </c>
      <c r="M4228" s="14">
        <v>0</v>
      </c>
      <c r="N4228" s="14">
        <v>0</v>
      </c>
      <c r="O4228" s="14">
        <v>0</v>
      </c>
      <c r="P4228" s="14">
        <v>0</v>
      </c>
      <c r="Q4228" s="14">
        <v>0</v>
      </c>
      <c r="R4228" s="14">
        <v>0</v>
      </c>
      <c r="S4228" s="14"/>
      <c r="T4228" s="14"/>
      <c r="U4228" s="14"/>
      <c r="V4228" s="14"/>
      <c r="W4228" s="14"/>
      <c r="X4228" s="14">
        <f t="shared" si="11017"/>
        <v>0</v>
      </c>
      <c r="Y4228" s="14"/>
      <c r="Z4228" s="14"/>
      <c r="AA4228" s="14"/>
      <c r="AB4228" s="14"/>
      <c r="AC4228" s="14"/>
      <c r="AD4228" s="14"/>
      <c r="AE4228" s="14"/>
      <c r="AF4228" s="14"/>
      <c r="AG4228" s="14"/>
      <c r="AH4228" s="14">
        <v>0</v>
      </c>
      <c r="AI4228" s="14">
        <v>0</v>
      </c>
      <c r="AJ4228" s="14">
        <v>0</v>
      </c>
      <c r="AK4228" s="14"/>
      <c r="AL4228" s="14"/>
      <c r="AM4228" s="14"/>
      <c r="AN4228" s="14"/>
      <c r="AO4228" s="14"/>
      <c r="AP4228" s="14">
        <f t="shared" si="11018"/>
        <v>0</v>
      </c>
      <c r="AQ4228" s="14"/>
      <c r="AR4228" s="14"/>
      <c r="AS4228" s="14"/>
      <c r="AT4228" s="14"/>
      <c r="AU4228" s="14"/>
      <c r="AV4228" s="14"/>
      <c r="AW4228" s="14"/>
      <c r="AX4228" s="14"/>
      <c r="AY4228" s="14"/>
      <c r="AZ4228" s="14">
        <v>0</v>
      </c>
      <c r="BA4228" s="14">
        <v>0</v>
      </c>
      <c r="BB4228" s="14">
        <v>0</v>
      </c>
      <c r="BC4228" s="14"/>
      <c r="BD4228" s="14"/>
      <c r="BE4228" s="14"/>
      <c r="BF4228" s="14"/>
      <c r="BG4228" s="14"/>
      <c r="BH4228" s="14">
        <f t="shared" si="11019"/>
        <v>0</v>
      </c>
      <c r="BI4228" s="14"/>
      <c r="BJ4228" s="14"/>
      <c r="BK4228" s="14"/>
      <c r="BL4228" s="14"/>
      <c r="BM4228" s="14"/>
      <c r="BN4228" s="14"/>
      <c r="BO4228" s="14"/>
      <c r="BP4228" s="14"/>
      <c r="BQ4228" s="14"/>
      <c r="BR4228" s="14">
        <v>0</v>
      </c>
      <c r="BS4228" s="14">
        <v>0</v>
      </c>
      <c r="BT4228" s="14">
        <v>141399</v>
      </c>
      <c r="BU4228" s="14">
        <v>141399</v>
      </c>
      <c r="BV4228" s="14">
        <v>81396</v>
      </c>
      <c r="BW4228" s="14">
        <f t="shared" si="10981"/>
        <v>33500</v>
      </c>
      <c r="BX4228" s="14">
        <v>13500</v>
      </c>
      <c r="BY4228" s="14">
        <v>10000</v>
      </c>
      <c r="BZ4228" s="14">
        <v>10000</v>
      </c>
      <c r="CA4228" s="14">
        <f t="shared" si="11089"/>
        <v>114896</v>
      </c>
      <c r="CB4228" s="122">
        <f t="shared" si="11100"/>
        <v>81.256585973026688</v>
      </c>
    </row>
    <row r="4229" spans="1:80" x14ac:dyDescent="0.25">
      <c r="A4229" s="4" t="s">
        <v>928</v>
      </c>
      <c r="B4229" s="4" t="s">
        <v>88</v>
      </c>
      <c r="C4229" s="4" t="s">
        <v>1707</v>
      </c>
      <c r="D4229" s="79" t="s">
        <v>1708</v>
      </c>
      <c r="E4229" s="78" t="s">
        <v>47</v>
      </c>
      <c r="F4229" s="78" t="s">
        <v>1</v>
      </c>
      <c r="G4229" s="2" t="s">
        <v>1</v>
      </c>
      <c r="H4229" s="2" t="s">
        <v>48</v>
      </c>
      <c r="I4229" s="12">
        <f>SUM(I4230:I4237)</f>
        <v>119600</v>
      </c>
      <c r="J4229" s="12">
        <f t="shared" si="11088"/>
        <v>132361</v>
      </c>
      <c r="K4229" s="12">
        <f t="shared" ref="K4229" si="11123">SUM(K4230:K4237)</f>
        <v>126641</v>
      </c>
      <c r="L4229" s="12">
        <f t="shared" si="11091"/>
        <v>5720</v>
      </c>
      <c r="M4229" s="12">
        <f t="shared" ref="M4229:Q4229" si="11124">SUM(M4230:M4237)</f>
        <v>5720</v>
      </c>
      <c r="N4229" s="12">
        <f t="shared" si="11124"/>
        <v>0</v>
      </c>
      <c r="O4229" s="12">
        <f t="shared" si="11124"/>
        <v>0</v>
      </c>
      <c r="P4229" s="12">
        <f t="shared" si="11124"/>
        <v>0</v>
      </c>
      <c r="Q4229" s="12">
        <f t="shared" si="11124"/>
        <v>0</v>
      </c>
      <c r="R4229" s="12">
        <f t="shared" ref="R4229:AG4229" si="11125">SUM(R4230:R4237)</f>
        <v>5720</v>
      </c>
      <c r="S4229" s="12">
        <f t="shared" si="11125"/>
        <v>0</v>
      </c>
      <c r="T4229" s="12">
        <f t="shared" si="11125"/>
        <v>0</v>
      </c>
      <c r="U4229" s="12">
        <f t="shared" si="11125"/>
        <v>0</v>
      </c>
      <c r="V4229" s="12">
        <f t="shared" si="11125"/>
        <v>0</v>
      </c>
      <c r="W4229" s="12">
        <f t="shared" si="11125"/>
        <v>0</v>
      </c>
      <c r="X4229" s="12">
        <f t="shared" si="11125"/>
        <v>5720</v>
      </c>
      <c r="Y4229" s="12">
        <f t="shared" si="11125"/>
        <v>0</v>
      </c>
      <c r="Z4229" s="12">
        <f t="shared" si="11125"/>
        <v>697</v>
      </c>
      <c r="AA4229" s="12">
        <f t="shared" si="11125"/>
        <v>924</v>
      </c>
      <c r="AB4229" s="12">
        <f t="shared" si="11125"/>
        <v>1141</v>
      </c>
      <c r="AC4229" s="12">
        <f t="shared" si="11125"/>
        <v>258</v>
      </c>
      <c r="AD4229" s="12">
        <f t="shared" si="11125"/>
        <v>0</v>
      </c>
      <c r="AE4229" s="12">
        <f t="shared" si="11125"/>
        <v>0</v>
      </c>
      <c r="AF4229" s="12">
        <f t="shared" si="11125"/>
        <v>0</v>
      </c>
      <c r="AG4229" s="12">
        <f t="shared" si="11125"/>
        <v>0</v>
      </c>
      <c r="AH4229" s="12">
        <v>3020</v>
      </c>
      <c r="AI4229" s="12">
        <v>2700</v>
      </c>
      <c r="AJ4229" s="12">
        <f t="shared" ref="AJ4229:AY4229" si="11126">SUM(AJ4230:AJ4237)</f>
        <v>0</v>
      </c>
      <c r="AK4229" s="12">
        <f t="shared" si="11126"/>
        <v>0</v>
      </c>
      <c r="AL4229" s="12">
        <f t="shared" si="11126"/>
        <v>0</v>
      </c>
      <c r="AM4229" s="12">
        <f t="shared" si="11126"/>
        <v>0</v>
      </c>
      <c r="AN4229" s="12">
        <f t="shared" si="11126"/>
        <v>0</v>
      </c>
      <c r="AO4229" s="12">
        <f t="shared" si="11126"/>
        <v>0</v>
      </c>
      <c r="AP4229" s="12">
        <f t="shared" si="11126"/>
        <v>0</v>
      </c>
      <c r="AQ4229" s="12">
        <f t="shared" si="11126"/>
        <v>0</v>
      </c>
      <c r="AR4229" s="12">
        <f t="shared" si="11126"/>
        <v>0</v>
      </c>
      <c r="AS4229" s="12">
        <f t="shared" si="11126"/>
        <v>0</v>
      </c>
      <c r="AT4229" s="12">
        <f t="shared" si="11126"/>
        <v>0</v>
      </c>
      <c r="AU4229" s="12">
        <f t="shared" si="11126"/>
        <v>0</v>
      </c>
      <c r="AV4229" s="12">
        <f t="shared" si="11126"/>
        <v>0</v>
      </c>
      <c r="AW4229" s="12">
        <f t="shared" si="11126"/>
        <v>0</v>
      </c>
      <c r="AX4229" s="12">
        <f t="shared" si="11126"/>
        <v>0</v>
      </c>
      <c r="AY4229" s="12">
        <f t="shared" si="11126"/>
        <v>0</v>
      </c>
      <c r="AZ4229" s="12">
        <v>0</v>
      </c>
      <c r="BA4229" s="12">
        <v>0</v>
      </c>
      <c r="BB4229" s="12">
        <f t="shared" ref="BB4229:BQ4229" si="11127">SUM(BB4230:BB4237)</f>
        <v>0</v>
      </c>
      <c r="BC4229" s="12">
        <f t="shared" si="11127"/>
        <v>0</v>
      </c>
      <c r="BD4229" s="12">
        <f t="shared" si="11127"/>
        <v>0</v>
      </c>
      <c r="BE4229" s="12">
        <f t="shared" si="11127"/>
        <v>7379</v>
      </c>
      <c r="BF4229" s="12">
        <f t="shared" si="11127"/>
        <v>0</v>
      </c>
      <c r="BG4229" s="12">
        <f t="shared" si="11127"/>
        <v>0</v>
      </c>
      <c r="BH4229" s="12">
        <f t="shared" si="11127"/>
        <v>7379</v>
      </c>
      <c r="BI4229" s="12">
        <f t="shared" si="11127"/>
        <v>0</v>
      </c>
      <c r="BJ4229" s="12">
        <f t="shared" si="11127"/>
        <v>3600</v>
      </c>
      <c r="BK4229" s="12">
        <f t="shared" si="11127"/>
        <v>0</v>
      </c>
      <c r="BL4229" s="12">
        <f t="shared" si="11127"/>
        <v>0</v>
      </c>
      <c r="BM4229" s="12">
        <f t="shared" si="11127"/>
        <v>3779</v>
      </c>
      <c r="BN4229" s="12">
        <f t="shared" si="11127"/>
        <v>0</v>
      </c>
      <c r="BO4229" s="12">
        <f t="shared" si="11127"/>
        <v>0</v>
      </c>
      <c r="BP4229" s="12">
        <f t="shared" si="11127"/>
        <v>0</v>
      </c>
      <c r="BQ4229" s="12">
        <f t="shared" si="11127"/>
        <v>0</v>
      </c>
      <c r="BR4229" s="12">
        <v>7379</v>
      </c>
      <c r="BS4229" s="12">
        <v>0</v>
      </c>
      <c r="BT4229" s="12">
        <f t="shared" ref="BT4229:BZ4229" si="11128">SUM(BT4230:BT4237)</f>
        <v>149616</v>
      </c>
      <c r="BU4229" s="12">
        <f t="shared" si="11128"/>
        <v>143896</v>
      </c>
      <c r="BV4229" s="12">
        <f t="shared" si="11128"/>
        <v>73068</v>
      </c>
      <c r="BW4229" s="12">
        <f t="shared" si="11128"/>
        <v>30951</v>
      </c>
      <c r="BX4229" s="12">
        <f t="shared" si="11128"/>
        <v>13517</v>
      </c>
      <c r="BY4229" s="12">
        <f t="shared" si="11128"/>
        <v>8717</v>
      </c>
      <c r="BZ4229" s="12">
        <f t="shared" si="11128"/>
        <v>8717</v>
      </c>
      <c r="CA4229" s="12">
        <f t="shared" si="11089"/>
        <v>104019</v>
      </c>
      <c r="CB4229" s="124">
        <f t="shared" si="11100"/>
        <v>72.287624395396676</v>
      </c>
    </row>
    <row r="4230" spans="1:80" x14ac:dyDescent="0.25">
      <c r="A4230" s="4" t="s">
        <v>928</v>
      </c>
      <c r="B4230" s="4" t="s">
        <v>88</v>
      </c>
      <c r="C4230" s="4" t="s">
        <v>1707</v>
      </c>
      <c r="D4230" s="79" t="s">
        <v>1708</v>
      </c>
      <c r="E4230" s="89">
        <v>6131</v>
      </c>
      <c r="F4230" s="79"/>
      <c r="G4230" s="75" t="s">
        <v>1906</v>
      </c>
      <c r="H4230" s="13" t="s">
        <v>49</v>
      </c>
      <c r="I4230" s="14">
        <v>1600</v>
      </c>
      <c r="J4230" s="14">
        <f t="shared" si="11088"/>
        <v>2650</v>
      </c>
      <c r="K4230" s="14">
        <v>2100</v>
      </c>
      <c r="L4230" s="14">
        <f t="shared" si="11091"/>
        <v>550</v>
      </c>
      <c r="M4230" s="14">
        <v>550</v>
      </c>
      <c r="N4230" s="14">
        <v>0</v>
      </c>
      <c r="O4230" s="14">
        <v>0</v>
      </c>
      <c r="P4230" s="14">
        <v>0</v>
      </c>
      <c r="Q4230" s="14">
        <v>0</v>
      </c>
      <c r="R4230" s="14">
        <v>550</v>
      </c>
      <c r="S4230" s="14"/>
      <c r="T4230" s="14"/>
      <c r="U4230" s="14"/>
      <c r="V4230" s="14"/>
      <c r="W4230" s="14"/>
      <c r="X4230" s="14">
        <f t="shared" si="11017"/>
        <v>550</v>
      </c>
      <c r="Y4230" s="14"/>
      <c r="Z4230" s="14"/>
      <c r="AA4230" s="14"/>
      <c r="AB4230" s="14"/>
      <c r="AC4230" s="14">
        <v>50</v>
      </c>
      <c r="AD4230" s="14"/>
      <c r="AE4230" s="14"/>
      <c r="AF4230" s="14"/>
      <c r="AG4230" s="14"/>
      <c r="AH4230" s="14">
        <v>50</v>
      </c>
      <c r="AI4230" s="14">
        <v>500</v>
      </c>
      <c r="AJ4230" s="14">
        <v>0</v>
      </c>
      <c r="AK4230" s="14"/>
      <c r="AL4230" s="14"/>
      <c r="AM4230" s="14"/>
      <c r="AN4230" s="14"/>
      <c r="AO4230" s="14"/>
      <c r="AP4230" s="14">
        <f t="shared" si="11018"/>
        <v>0</v>
      </c>
      <c r="AQ4230" s="14"/>
      <c r="AR4230" s="14"/>
      <c r="AS4230" s="14"/>
      <c r="AT4230" s="14"/>
      <c r="AU4230" s="14"/>
      <c r="AV4230" s="14"/>
      <c r="AW4230" s="14"/>
      <c r="AX4230" s="14"/>
      <c r="AY4230" s="14"/>
      <c r="AZ4230" s="14">
        <v>0</v>
      </c>
      <c r="BA4230" s="14">
        <v>0</v>
      </c>
      <c r="BB4230" s="14">
        <v>0</v>
      </c>
      <c r="BC4230" s="14"/>
      <c r="BD4230" s="14"/>
      <c r="BE4230" s="14"/>
      <c r="BF4230" s="14"/>
      <c r="BG4230" s="14"/>
      <c r="BH4230" s="14">
        <f t="shared" si="11019"/>
        <v>0</v>
      </c>
      <c r="BI4230" s="14"/>
      <c r="BJ4230" s="14"/>
      <c r="BK4230" s="14"/>
      <c r="BL4230" s="14"/>
      <c r="BM4230" s="14"/>
      <c r="BN4230" s="14"/>
      <c r="BO4230" s="14"/>
      <c r="BP4230" s="14"/>
      <c r="BQ4230" s="14"/>
      <c r="BR4230" s="14">
        <v>0</v>
      </c>
      <c r="BS4230" s="14">
        <v>0</v>
      </c>
      <c r="BT4230" s="14">
        <v>2650</v>
      </c>
      <c r="BU4230" s="14">
        <v>2100</v>
      </c>
      <c r="BV4230" s="14">
        <v>1050</v>
      </c>
      <c r="BW4230" s="14">
        <f t="shared" si="10981"/>
        <v>1050</v>
      </c>
      <c r="BX4230" s="14">
        <v>1050</v>
      </c>
      <c r="BY4230" s="14"/>
      <c r="BZ4230" s="14"/>
      <c r="CA4230" s="14">
        <f t="shared" si="11089"/>
        <v>2100</v>
      </c>
      <c r="CB4230" s="122">
        <f t="shared" si="11100"/>
        <v>100</v>
      </c>
    </row>
    <row r="4231" spans="1:80" x14ac:dyDescent="0.25">
      <c r="A4231" s="4" t="s">
        <v>928</v>
      </c>
      <c r="B4231" s="4" t="s">
        <v>88</v>
      </c>
      <c r="C4231" s="4" t="s">
        <v>1707</v>
      </c>
      <c r="D4231" s="79" t="s">
        <v>1708</v>
      </c>
      <c r="E4231" s="89">
        <v>6132</v>
      </c>
      <c r="F4231" s="79"/>
      <c r="G4231" s="75" t="s">
        <v>1906</v>
      </c>
      <c r="H4231" s="13" t="s">
        <v>196</v>
      </c>
      <c r="I4231" s="14">
        <v>42000</v>
      </c>
      <c r="J4231" s="14">
        <f t="shared" si="11088"/>
        <v>46200</v>
      </c>
      <c r="K4231" s="14">
        <v>46200</v>
      </c>
      <c r="L4231" s="14">
        <f t="shared" si="11091"/>
        <v>0</v>
      </c>
      <c r="M4231" s="14">
        <v>0</v>
      </c>
      <c r="N4231" s="14">
        <v>0</v>
      </c>
      <c r="O4231" s="14">
        <v>0</v>
      </c>
      <c r="P4231" s="14">
        <v>0</v>
      </c>
      <c r="Q4231" s="14">
        <v>0</v>
      </c>
      <c r="R4231" s="14">
        <v>0</v>
      </c>
      <c r="S4231" s="14"/>
      <c r="T4231" s="14"/>
      <c r="U4231" s="14"/>
      <c r="V4231" s="14"/>
      <c r="W4231" s="14"/>
      <c r="X4231" s="14">
        <f t="shared" si="11017"/>
        <v>0</v>
      </c>
      <c r="Y4231" s="14"/>
      <c r="Z4231" s="14"/>
      <c r="AA4231" s="14"/>
      <c r="AB4231" s="14"/>
      <c r="AC4231" s="14"/>
      <c r="AD4231" s="14"/>
      <c r="AE4231" s="14"/>
      <c r="AF4231" s="14"/>
      <c r="AG4231" s="14"/>
      <c r="AH4231" s="14">
        <v>0</v>
      </c>
      <c r="AI4231" s="14">
        <v>0</v>
      </c>
      <c r="AJ4231" s="14">
        <v>0</v>
      </c>
      <c r="AK4231" s="14"/>
      <c r="AL4231" s="14"/>
      <c r="AM4231" s="14"/>
      <c r="AN4231" s="14"/>
      <c r="AO4231" s="14"/>
      <c r="AP4231" s="14">
        <f t="shared" si="11018"/>
        <v>0</v>
      </c>
      <c r="AQ4231" s="14"/>
      <c r="AR4231" s="14"/>
      <c r="AS4231" s="14"/>
      <c r="AT4231" s="14"/>
      <c r="AU4231" s="14"/>
      <c r="AV4231" s="14"/>
      <c r="AW4231" s="14"/>
      <c r="AX4231" s="14"/>
      <c r="AY4231" s="14"/>
      <c r="AZ4231" s="14">
        <v>0</v>
      </c>
      <c r="BA4231" s="14">
        <v>0</v>
      </c>
      <c r="BB4231" s="14">
        <v>0</v>
      </c>
      <c r="BC4231" s="14"/>
      <c r="BD4231" s="14"/>
      <c r="BE4231" s="14"/>
      <c r="BF4231" s="14"/>
      <c r="BG4231" s="14"/>
      <c r="BH4231" s="14">
        <f t="shared" si="11019"/>
        <v>0</v>
      </c>
      <c r="BI4231" s="14"/>
      <c r="BJ4231" s="14"/>
      <c r="BK4231" s="14"/>
      <c r="BL4231" s="14"/>
      <c r="BM4231" s="14"/>
      <c r="BN4231" s="14"/>
      <c r="BO4231" s="14"/>
      <c r="BP4231" s="14"/>
      <c r="BQ4231" s="14"/>
      <c r="BR4231" s="14">
        <v>0</v>
      </c>
      <c r="BS4231" s="14">
        <v>0</v>
      </c>
      <c r="BT4231" s="14">
        <v>46200</v>
      </c>
      <c r="BU4231" s="14">
        <v>46200</v>
      </c>
      <c r="BV4231" s="14">
        <v>23750</v>
      </c>
      <c r="BW4231" s="14">
        <f t="shared" si="10981"/>
        <v>10500</v>
      </c>
      <c r="BX4231" s="14">
        <v>4500</v>
      </c>
      <c r="BY4231" s="14">
        <v>3000</v>
      </c>
      <c r="BZ4231" s="14">
        <v>3000</v>
      </c>
      <c r="CA4231" s="14">
        <f t="shared" si="11089"/>
        <v>34250</v>
      </c>
      <c r="CB4231" s="122">
        <f t="shared" si="11100"/>
        <v>74.134199134199136</v>
      </c>
    </row>
    <row r="4232" spans="1:80" x14ac:dyDescent="0.25">
      <c r="A4232" s="4" t="s">
        <v>928</v>
      </c>
      <c r="B4232" s="4" t="s">
        <v>88</v>
      </c>
      <c r="C4232" s="4" t="s">
        <v>1707</v>
      </c>
      <c r="D4232" s="79" t="s">
        <v>1708</v>
      </c>
      <c r="E4232" s="89">
        <v>6133</v>
      </c>
      <c r="F4232" s="79"/>
      <c r="G4232" s="75" t="s">
        <v>1906</v>
      </c>
      <c r="H4232" s="13" t="s">
        <v>198</v>
      </c>
      <c r="I4232" s="14">
        <v>7200</v>
      </c>
      <c r="J4232" s="14">
        <f t="shared" si="11088"/>
        <v>7920</v>
      </c>
      <c r="K4232" s="14">
        <v>7920</v>
      </c>
      <c r="L4232" s="14">
        <f t="shared" si="11091"/>
        <v>0</v>
      </c>
      <c r="M4232" s="14">
        <v>0</v>
      </c>
      <c r="N4232" s="14">
        <v>0</v>
      </c>
      <c r="O4232" s="14">
        <v>0</v>
      </c>
      <c r="P4232" s="14">
        <v>0</v>
      </c>
      <c r="Q4232" s="14">
        <v>0</v>
      </c>
      <c r="R4232" s="14">
        <v>0</v>
      </c>
      <c r="S4232" s="14"/>
      <c r="T4232" s="14"/>
      <c r="U4232" s="14"/>
      <c r="V4232" s="14"/>
      <c r="W4232" s="14"/>
      <c r="X4232" s="14">
        <f t="shared" si="11017"/>
        <v>0</v>
      </c>
      <c r="Y4232" s="14"/>
      <c r="Z4232" s="14"/>
      <c r="AA4232" s="14"/>
      <c r="AB4232" s="14"/>
      <c r="AC4232" s="14"/>
      <c r="AD4232" s="14"/>
      <c r="AE4232" s="14"/>
      <c r="AF4232" s="14"/>
      <c r="AG4232" s="14"/>
      <c r="AH4232" s="14">
        <v>0</v>
      </c>
      <c r="AI4232" s="14">
        <v>0</v>
      </c>
      <c r="AJ4232" s="14">
        <v>0</v>
      </c>
      <c r="AK4232" s="14"/>
      <c r="AL4232" s="14"/>
      <c r="AM4232" s="14"/>
      <c r="AN4232" s="14"/>
      <c r="AO4232" s="14"/>
      <c r="AP4232" s="14">
        <f t="shared" si="11018"/>
        <v>0</v>
      </c>
      <c r="AQ4232" s="14"/>
      <c r="AR4232" s="14"/>
      <c r="AS4232" s="14"/>
      <c r="AT4232" s="14"/>
      <c r="AU4232" s="14"/>
      <c r="AV4232" s="14"/>
      <c r="AW4232" s="14"/>
      <c r="AX4232" s="14"/>
      <c r="AY4232" s="14"/>
      <c r="AZ4232" s="14">
        <v>0</v>
      </c>
      <c r="BA4232" s="14">
        <v>0</v>
      </c>
      <c r="BB4232" s="14">
        <v>0</v>
      </c>
      <c r="BC4232" s="14"/>
      <c r="BD4232" s="14"/>
      <c r="BE4232" s="14"/>
      <c r="BF4232" s="14"/>
      <c r="BG4232" s="14"/>
      <c r="BH4232" s="14">
        <f t="shared" si="11019"/>
        <v>0</v>
      </c>
      <c r="BI4232" s="14"/>
      <c r="BJ4232" s="14"/>
      <c r="BK4232" s="14"/>
      <c r="BL4232" s="14"/>
      <c r="BM4232" s="14"/>
      <c r="BN4232" s="14"/>
      <c r="BO4232" s="14"/>
      <c r="BP4232" s="14"/>
      <c r="BQ4232" s="14"/>
      <c r="BR4232" s="14">
        <v>0</v>
      </c>
      <c r="BS4232" s="14">
        <v>0</v>
      </c>
      <c r="BT4232" s="14">
        <v>7920</v>
      </c>
      <c r="BU4232" s="14">
        <v>7920</v>
      </c>
      <c r="BV4232" s="14">
        <v>3960</v>
      </c>
      <c r="BW4232" s="14">
        <f t="shared" si="10981"/>
        <v>1460</v>
      </c>
      <c r="BX4232" s="14">
        <v>660</v>
      </c>
      <c r="BY4232" s="14">
        <v>400</v>
      </c>
      <c r="BZ4232" s="14">
        <v>400</v>
      </c>
      <c r="CA4232" s="14">
        <f t="shared" si="11089"/>
        <v>5420</v>
      </c>
      <c r="CB4232" s="122">
        <f t="shared" si="11100"/>
        <v>68.434343434343432</v>
      </c>
    </row>
    <row r="4233" spans="1:80" x14ac:dyDescent="0.25">
      <c r="A4233" s="4" t="s">
        <v>928</v>
      </c>
      <c r="B4233" s="4" t="s">
        <v>88</v>
      </c>
      <c r="C4233" s="4" t="s">
        <v>1707</v>
      </c>
      <c r="D4233" s="79" t="s">
        <v>1708</v>
      </c>
      <c r="E4233" s="89">
        <v>6134</v>
      </c>
      <c r="F4233" s="79"/>
      <c r="G4233" s="75" t="s">
        <v>1906</v>
      </c>
      <c r="H4233" s="13" t="s">
        <v>200</v>
      </c>
      <c r="I4233" s="14">
        <v>16000</v>
      </c>
      <c r="J4233" s="14">
        <f t="shared" si="11088"/>
        <v>17600</v>
      </c>
      <c r="K4233" s="14">
        <v>17050</v>
      </c>
      <c r="L4233" s="14">
        <f t="shared" si="11091"/>
        <v>550</v>
      </c>
      <c r="M4233" s="14">
        <v>550</v>
      </c>
      <c r="N4233" s="14">
        <v>0</v>
      </c>
      <c r="O4233" s="14">
        <v>0</v>
      </c>
      <c r="P4233" s="14">
        <v>0</v>
      </c>
      <c r="Q4233" s="14">
        <v>0</v>
      </c>
      <c r="R4233" s="14">
        <v>550</v>
      </c>
      <c r="S4233" s="14"/>
      <c r="T4233" s="14"/>
      <c r="U4233" s="14"/>
      <c r="V4233" s="14"/>
      <c r="W4233" s="14"/>
      <c r="X4233" s="14">
        <f t="shared" si="11017"/>
        <v>550</v>
      </c>
      <c r="Y4233" s="14"/>
      <c r="Z4233" s="14"/>
      <c r="AA4233" s="14"/>
      <c r="AB4233" s="14">
        <v>342</v>
      </c>
      <c r="AC4233" s="14">
        <v>208</v>
      </c>
      <c r="AD4233" s="14"/>
      <c r="AE4233" s="14"/>
      <c r="AF4233" s="14"/>
      <c r="AG4233" s="14"/>
      <c r="AH4233" s="14">
        <v>550</v>
      </c>
      <c r="AI4233" s="14">
        <v>0</v>
      </c>
      <c r="AJ4233" s="14">
        <v>0</v>
      </c>
      <c r="AK4233" s="14"/>
      <c r="AL4233" s="14"/>
      <c r="AM4233" s="14"/>
      <c r="AN4233" s="14"/>
      <c r="AO4233" s="14"/>
      <c r="AP4233" s="14">
        <f t="shared" si="11018"/>
        <v>0</v>
      </c>
      <c r="AQ4233" s="14"/>
      <c r="AR4233" s="14"/>
      <c r="AS4233" s="14"/>
      <c r="AT4233" s="14"/>
      <c r="AU4233" s="14"/>
      <c r="AV4233" s="14"/>
      <c r="AW4233" s="14"/>
      <c r="AX4233" s="14"/>
      <c r="AY4233" s="14"/>
      <c r="AZ4233" s="14">
        <v>0</v>
      </c>
      <c r="BA4233" s="14">
        <v>0</v>
      </c>
      <c r="BB4233" s="14">
        <v>0</v>
      </c>
      <c r="BC4233" s="14"/>
      <c r="BD4233" s="14"/>
      <c r="BE4233" s="14">
        <v>3600</v>
      </c>
      <c r="BF4233" s="14"/>
      <c r="BG4233" s="14"/>
      <c r="BH4233" s="14">
        <f t="shared" si="11019"/>
        <v>3600</v>
      </c>
      <c r="BI4233" s="14"/>
      <c r="BJ4233" s="14">
        <v>3600</v>
      </c>
      <c r="BK4233" s="14"/>
      <c r="BL4233" s="14"/>
      <c r="BM4233" s="14"/>
      <c r="BN4233" s="14"/>
      <c r="BO4233" s="14"/>
      <c r="BP4233" s="14"/>
      <c r="BQ4233" s="14"/>
      <c r="BR4233" s="14">
        <v>3600</v>
      </c>
      <c r="BS4233" s="14">
        <v>0</v>
      </c>
      <c r="BT4233" s="14">
        <v>34650</v>
      </c>
      <c r="BU4233" s="14">
        <v>34100</v>
      </c>
      <c r="BV4233" s="14">
        <v>17000</v>
      </c>
      <c r="BW4233" s="14">
        <f t="shared" si="10981"/>
        <v>6900</v>
      </c>
      <c r="BX4233" s="14">
        <v>2900</v>
      </c>
      <c r="BY4233" s="14">
        <v>2000</v>
      </c>
      <c r="BZ4233" s="14">
        <v>2000</v>
      </c>
      <c r="CA4233" s="14">
        <f t="shared" si="11089"/>
        <v>23900</v>
      </c>
      <c r="CB4233" s="122">
        <f t="shared" si="11100"/>
        <v>70.087976539589448</v>
      </c>
    </row>
    <row r="4234" spans="1:80" x14ac:dyDescent="0.25">
      <c r="A4234" s="4" t="s">
        <v>928</v>
      </c>
      <c r="B4234" s="4" t="s">
        <v>88</v>
      </c>
      <c r="C4234" s="4" t="s">
        <v>1707</v>
      </c>
      <c r="D4234" s="79" t="s">
        <v>1708</v>
      </c>
      <c r="E4234" s="89">
        <v>6135</v>
      </c>
      <c r="F4234" s="79"/>
      <c r="G4234" s="75" t="s">
        <v>1906</v>
      </c>
      <c r="H4234" s="13" t="s">
        <v>201</v>
      </c>
      <c r="I4234" s="14">
        <v>700</v>
      </c>
      <c r="J4234" s="14">
        <f t="shared" si="11088"/>
        <v>770</v>
      </c>
      <c r="K4234" s="14">
        <v>550</v>
      </c>
      <c r="L4234" s="14">
        <f t="shared" si="11091"/>
        <v>220</v>
      </c>
      <c r="M4234" s="14">
        <v>220</v>
      </c>
      <c r="N4234" s="14">
        <v>0</v>
      </c>
      <c r="O4234" s="14">
        <v>0</v>
      </c>
      <c r="P4234" s="14">
        <v>0</v>
      </c>
      <c r="Q4234" s="14">
        <v>0</v>
      </c>
      <c r="R4234" s="14">
        <v>220</v>
      </c>
      <c r="S4234" s="14"/>
      <c r="T4234" s="14"/>
      <c r="U4234" s="14"/>
      <c r="V4234" s="14"/>
      <c r="W4234" s="14"/>
      <c r="X4234" s="14">
        <f t="shared" si="11017"/>
        <v>220</v>
      </c>
      <c r="Y4234" s="14"/>
      <c r="Z4234" s="14"/>
      <c r="AA4234" s="14">
        <v>220</v>
      </c>
      <c r="AB4234" s="14"/>
      <c r="AC4234" s="14"/>
      <c r="AD4234" s="14"/>
      <c r="AE4234" s="14"/>
      <c r="AF4234" s="14"/>
      <c r="AG4234" s="14"/>
      <c r="AH4234" s="14">
        <v>220</v>
      </c>
      <c r="AI4234" s="14">
        <v>0</v>
      </c>
      <c r="AJ4234" s="14">
        <v>0</v>
      </c>
      <c r="AK4234" s="14"/>
      <c r="AL4234" s="14"/>
      <c r="AM4234" s="14"/>
      <c r="AN4234" s="14"/>
      <c r="AO4234" s="14"/>
      <c r="AP4234" s="14">
        <f t="shared" si="11018"/>
        <v>0</v>
      </c>
      <c r="AQ4234" s="14"/>
      <c r="AR4234" s="14"/>
      <c r="AS4234" s="14"/>
      <c r="AT4234" s="14"/>
      <c r="AU4234" s="14"/>
      <c r="AV4234" s="14"/>
      <c r="AW4234" s="14"/>
      <c r="AX4234" s="14"/>
      <c r="AY4234" s="14"/>
      <c r="AZ4234" s="14">
        <v>0</v>
      </c>
      <c r="BA4234" s="14">
        <v>0</v>
      </c>
      <c r="BB4234" s="14">
        <v>0</v>
      </c>
      <c r="BC4234" s="14"/>
      <c r="BD4234" s="14"/>
      <c r="BE4234" s="14">
        <v>994</v>
      </c>
      <c r="BF4234" s="14"/>
      <c r="BG4234" s="14"/>
      <c r="BH4234" s="14">
        <f t="shared" si="11019"/>
        <v>994</v>
      </c>
      <c r="BI4234" s="14"/>
      <c r="BJ4234" s="14"/>
      <c r="BK4234" s="14"/>
      <c r="BL4234" s="14"/>
      <c r="BM4234" s="14">
        <v>994</v>
      </c>
      <c r="BN4234" s="14"/>
      <c r="BO4234" s="14"/>
      <c r="BP4234" s="14"/>
      <c r="BQ4234" s="14"/>
      <c r="BR4234" s="14">
        <v>994</v>
      </c>
      <c r="BS4234" s="14">
        <v>0</v>
      </c>
      <c r="BT4234" s="14">
        <v>770</v>
      </c>
      <c r="BU4234" s="14">
        <v>550</v>
      </c>
      <c r="BV4234" s="14">
        <v>550</v>
      </c>
      <c r="BW4234" s="14">
        <f t="shared" si="10981"/>
        <v>0</v>
      </c>
      <c r="BX4234" s="14"/>
      <c r="BY4234" s="14"/>
      <c r="BZ4234" s="14"/>
      <c r="CA4234" s="14">
        <f t="shared" si="11089"/>
        <v>550</v>
      </c>
      <c r="CB4234" s="122">
        <f t="shared" si="11100"/>
        <v>100</v>
      </c>
    </row>
    <row r="4235" spans="1:80" x14ac:dyDescent="0.25">
      <c r="A4235" s="4" t="s">
        <v>928</v>
      </c>
      <c r="B4235" s="4" t="s">
        <v>88</v>
      </c>
      <c r="C4235" s="4" t="s">
        <v>1707</v>
      </c>
      <c r="D4235" s="79" t="s">
        <v>1708</v>
      </c>
      <c r="E4235" s="89">
        <v>6137</v>
      </c>
      <c r="F4235" s="79"/>
      <c r="G4235" s="75" t="s">
        <v>1906</v>
      </c>
      <c r="H4235" s="13" t="s">
        <v>204</v>
      </c>
      <c r="I4235" s="14">
        <v>11900</v>
      </c>
      <c r="J4235" s="14">
        <f t="shared" si="11088"/>
        <v>13090</v>
      </c>
      <c r="K4235" s="14">
        <v>10890</v>
      </c>
      <c r="L4235" s="14">
        <f t="shared" si="11091"/>
        <v>2200</v>
      </c>
      <c r="M4235" s="14">
        <v>2200</v>
      </c>
      <c r="N4235" s="14">
        <v>0</v>
      </c>
      <c r="O4235" s="14">
        <v>0</v>
      </c>
      <c r="P4235" s="14">
        <v>0</v>
      </c>
      <c r="Q4235" s="14">
        <v>0</v>
      </c>
      <c r="R4235" s="14">
        <v>2200</v>
      </c>
      <c r="S4235" s="14"/>
      <c r="T4235" s="14"/>
      <c r="U4235" s="14"/>
      <c r="V4235" s="14"/>
      <c r="W4235" s="14"/>
      <c r="X4235" s="14">
        <f t="shared" si="11017"/>
        <v>2200</v>
      </c>
      <c r="Y4235" s="14"/>
      <c r="Z4235" s="14"/>
      <c r="AA4235" s="14"/>
      <c r="AB4235" s="14"/>
      <c r="AC4235" s="14"/>
      <c r="AD4235" s="14"/>
      <c r="AE4235" s="14"/>
      <c r="AF4235" s="14"/>
      <c r="AG4235" s="14"/>
      <c r="AH4235" s="14">
        <v>0</v>
      </c>
      <c r="AI4235" s="14">
        <v>2200</v>
      </c>
      <c r="AJ4235" s="14">
        <v>0</v>
      </c>
      <c r="AK4235" s="14"/>
      <c r="AL4235" s="14"/>
      <c r="AM4235" s="14"/>
      <c r="AN4235" s="14"/>
      <c r="AO4235" s="14"/>
      <c r="AP4235" s="14">
        <f t="shared" si="11018"/>
        <v>0</v>
      </c>
      <c r="AQ4235" s="14"/>
      <c r="AR4235" s="14"/>
      <c r="AS4235" s="14"/>
      <c r="AT4235" s="14"/>
      <c r="AU4235" s="14"/>
      <c r="AV4235" s="14"/>
      <c r="AW4235" s="14"/>
      <c r="AX4235" s="14"/>
      <c r="AY4235" s="14"/>
      <c r="AZ4235" s="14">
        <v>0</v>
      </c>
      <c r="BA4235" s="14">
        <v>0</v>
      </c>
      <c r="BB4235" s="14">
        <v>0</v>
      </c>
      <c r="BC4235" s="14"/>
      <c r="BD4235" s="14"/>
      <c r="BE4235" s="14"/>
      <c r="BF4235" s="14"/>
      <c r="BG4235" s="14"/>
      <c r="BH4235" s="14">
        <f t="shared" si="11019"/>
        <v>0</v>
      </c>
      <c r="BI4235" s="14"/>
      <c r="BJ4235" s="14"/>
      <c r="BK4235" s="14"/>
      <c r="BL4235" s="14"/>
      <c r="BM4235" s="14"/>
      <c r="BN4235" s="14"/>
      <c r="BO4235" s="14"/>
      <c r="BP4235" s="14"/>
      <c r="BQ4235" s="14"/>
      <c r="BR4235" s="14">
        <v>0</v>
      </c>
      <c r="BS4235" s="14">
        <v>0</v>
      </c>
      <c r="BT4235" s="14">
        <v>13090</v>
      </c>
      <c r="BU4235" s="14">
        <v>10890</v>
      </c>
      <c r="BV4235" s="14">
        <v>5400</v>
      </c>
      <c r="BW4235" s="14">
        <f t="shared" si="10981"/>
        <v>1900</v>
      </c>
      <c r="BX4235" s="14">
        <v>900</v>
      </c>
      <c r="BY4235" s="14">
        <v>500</v>
      </c>
      <c r="BZ4235" s="14">
        <v>500</v>
      </c>
      <c r="CA4235" s="14">
        <f t="shared" si="11089"/>
        <v>7300</v>
      </c>
      <c r="CB4235" s="122">
        <f t="shared" si="11100"/>
        <v>67.033976124885214</v>
      </c>
    </row>
    <row r="4236" spans="1:80" x14ac:dyDescent="0.25">
      <c r="A4236" s="4" t="s">
        <v>928</v>
      </c>
      <c r="B4236" s="4" t="s">
        <v>88</v>
      </c>
      <c r="C4236" s="4" t="s">
        <v>1707</v>
      </c>
      <c r="D4236" s="79" t="s">
        <v>1708</v>
      </c>
      <c r="E4236" s="89">
        <v>6138</v>
      </c>
      <c r="F4236" s="79"/>
      <c r="G4236" s="75" t="s">
        <v>1906</v>
      </c>
      <c r="H4236" s="13" t="s">
        <v>205</v>
      </c>
      <c r="I4236" s="14">
        <v>0</v>
      </c>
      <c r="J4236" s="14">
        <f t="shared" si="11088"/>
        <v>0</v>
      </c>
      <c r="K4236" s="14">
        <v>0</v>
      </c>
      <c r="L4236" s="14">
        <f t="shared" si="11091"/>
        <v>0</v>
      </c>
      <c r="M4236" s="14">
        <v>0</v>
      </c>
      <c r="N4236" s="14">
        <v>0</v>
      </c>
      <c r="O4236" s="14">
        <v>0</v>
      </c>
      <c r="P4236" s="14">
        <v>0</v>
      </c>
      <c r="Q4236" s="14">
        <v>0</v>
      </c>
      <c r="R4236" s="14">
        <v>0</v>
      </c>
      <c r="S4236" s="14"/>
      <c r="T4236" s="14"/>
      <c r="U4236" s="14"/>
      <c r="V4236" s="14"/>
      <c r="W4236" s="14"/>
      <c r="X4236" s="14">
        <f t="shared" si="11017"/>
        <v>0</v>
      </c>
      <c r="Y4236" s="14"/>
      <c r="Z4236" s="14"/>
      <c r="AA4236" s="14"/>
      <c r="AB4236" s="14"/>
      <c r="AC4236" s="14"/>
      <c r="AD4236" s="14"/>
      <c r="AE4236" s="14"/>
      <c r="AF4236" s="14"/>
      <c r="AG4236" s="14"/>
      <c r="AH4236" s="14">
        <v>0</v>
      </c>
      <c r="AI4236" s="14">
        <v>0</v>
      </c>
      <c r="AJ4236" s="14">
        <v>0</v>
      </c>
      <c r="AK4236" s="14"/>
      <c r="AL4236" s="14"/>
      <c r="AM4236" s="14"/>
      <c r="AN4236" s="14"/>
      <c r="AO4236" s="14"/>
      <c r="AP4236" s="14">
        <f t="shared" si="11018"/>
        <v>0</v>
      </c>
      <c r="AQ4236" s="14"/>
      <c r="AR4236" s="14"/>
      <c r="AS4236" s="14"/>
      <c r="AT4236" s="14"/>
      <c r="AU4236" s="14"/>
      <c r="AV4236" s="14"/>
      <c r="AW4236" s="14"/>
      <c r="AX4236" s="14"/>
      <c r="AY4236" s="14"/>
      <c r="AZ4236" s="14">
        <v>0</v>
      </c>
      <c r="BA4236" s="14">
        <v>0</v>
      </c>
      <c r="BB4236" s="14">
        <v>0</v>
      </c>
      <c r="BC4236" s="14"/>
      <c r="BD4236" s="14"/>
      <c r="BE4236" s="14"/>
      <c r="BF4236" s="14"/>
      <c r="BG4236" s="14"/>
      <c r="BH4236" s="14">
        <f t="shared" si="11019"/>
        <v>0</v>
      </c>
      <c r="BI4236" s="14"/>
      <c r="BJ4236" s="14"/>
      <c r="BK4236" s="14"/>
      <c r="BL4236" s="14"/>
      <c r="BM4236" s="14"/>
      <c r="BN4236" s="14"/>
      <c r="BO4236" s="14"/>
      <c r="BP4236" s="14"/>
      <c r="BQ4236" s="14"/>
      <c r="BR4236" s="14">
        <v>0</v>
      </c>
      <c r="BS4236" s="14">
        <v>0</v>
      </c>
      <c r="BT4236" s="14">
        <v>0</v>
      </c>
      <c r="BU4236" s="14">
        <v>0</v>
      </c>
      <c r="BV4236" s="14">
        <v>0</v>
      </c>
      <c r="BW4236" s="14">
        <f t="shared" si="10981"/>
        <v>0</v>
      </c>
      <c r="BX4236" s="14"/>
      <c r="BY4236" s="14"/>
      <c r="BZ4236" s="14"/>
      <c r="CA4236" s="14">
        <f t="shared" si="11089"/>
        <v>0</v>
      </c>
      <c r="CB4236" s="122" t="str">
        <f t="shared" si="11100"/>
        <v>-</v>
      </c>
    </row>
    <row r="4237" spans="1:80" x14ac:dyDescent="0.25">
      <c r="A4237" s="1" t="s">
        <v>928</v>
      </c>
      <c r="B4237" s="1" t="s">
        <v>88</v>
      </c>
      <c r="C4237" s="1" t="s">
        <v>1707</v>
      </c>
      <c r="D4237" s="82" t="s">
        <v>1708</v>
      </c>
      <c r="E4237" s="82" t="s">
        <v>50</v>
      </c>
      <c r="F4237" s="79" t="s">
        <v>1</v>
      </c>
      <c r="G4237" s="13" t="s">
        <v>1</v>
      </c>
      <c r="H4237" s="2" t="s">
        <v>51</v>
      </c>
      <c r="I4237" s="12">
        <f>SUM(I4238:I4240)</f>
        <v>40200</v>
      </c>
      <c r="J4237" s="12">
        <f t="shared" si="11088"/>
        <v>44131</v>
      </c>
      <c r="K4237" s="12">
        <f t="shared" ref="K4237" si="11129">SUM(K4238:K4240)</f>
        <v>41931</v>
      </c>
      <c r="L4237" s="12">
        <f t="shared" si="11091"/>
        <v>2200</v>
      </c>
      <c r="M4237" s="12">
        <f t="shared" ref="M4237:Q4237" si="11130">SUM(M4238:M4240)</f>
        <v>2200</v>
      </c>
      <c r="N4237" s="12">
        <f t="shared" si="11130"/>
        <v>0</v>
      </c>
      <c r="O4237" s="12">
        <f t="shared" si="11130"/>
        <v>0</v>
      </c>
      <c r="P4237" s="12">
        <f t="shared" si="11130"/>
        <v>0</v>
      </c>
      <c r="Q4237" s="12">
        <f t="shared" si="11130"/>
        <v>0</v>
      </c>
      <c r="R4237" s="12">
        <f t="shared" ref="R4237:AG4237" si="11131">SUM(R4238:R4240)</f>
        <v>2200</v>
      </c>
      <c r="S4237" s="12">
        <f t="shared" si="11131"/>
        <v>0</v>
      </c>
      <c r="T4237" s="12">
        <f t="shared" si="11131"/>
        <v>0</v>
      </c>
      <c r="U4237" s="12">
        <f t="shared" si="11131"/>
        <v>0</v>
      </c>
      <c r="V4237" s="12">
        <f t="shared" si="11131"/>
        <v>0</v>
      </c>
      <c r="W4237" s="12">
        <f t="shared" si="11131"/>
        <v>0</v>
      </c>
      <c r="X4237" s="12">
        <f t="shared" si="11131"/>
        <v>2200</v>
      </c>
      <c r="Y4237" s="12">
        <f t="shared" si="11131"/>
        <v>0</v>
      </c>
      <c r="Z4237" s="12">
        <f t="shared" si="11131"/>
        <v>697</v>
      </c>
      <c r="AA4237" s="12">
        <f t="shared" si="11131"/>
        <v>704</v>
      </c>
      <c r="AB4237" s="12">
        <f t="shared" si="11131"/>
        <v>799</v>
      </c>
      <c r="AC4237" s="12">
        <f t="shared" si="11131"/>
        <v>0</v>
      </c>
      <c r="AD4237" s="12">
        <f t="shared" si="11131"/>
        <v>0</v>
      </c>
      <c r="AE4237" s="12">
        <f t="shared" si="11131"/>
        <v>0</v>
      </c>
      <c r="AF4237" s="12">
        <f t="shared" si="11131"/>
        <v>0</v>
      </c>
      <c r="AG4237" s="12">
        <f t="shared" si="11131"/>
        <v>0</v>
      </c>
      <c r="AH4237" s="12">
        <v>2200</v>
      </c>
      <c r="AI4237" s="12">
        <v>0</v>
      </c>
      <c r="AJ4237" s="12">
        <f t="shared" ref="AJ4237:AY4237" si="11132">SUM(AJ4238:AJ4240)</f>
        <v>0</v>
      </c>
      <c r="AK4237" s="12">
        <f t="shared" si="11132"/>
        <v>0</v>
      </c>
      <c r="AL4237" s="12">
        <f t="shared" si="11132"/>
        <v>0</v>
      </c>
      <c r="AM4237" s="12">
        <f t="shared" si="11132"/>
        <v>0</v>
      </c>
      <c r="AN4237" s="12">
        <f t="shared" si="11132"/>
        <v>0</v>
      </c>
      <c r="AO4237" s="12">
        <f t="shared" si="11132"/>
        <v>0</v>
      </c>
      <c r="AP4237" s="12">
        <f t="shared" si="11132"/>
        <v>0</v>
      </c>
      <c r="AQ4237" s="12">
        <f t="shared" si="11132"/>
        <v>0</v>
      </c>
      <c r="AR4237" s="12">
        <f t="shared" si="11132"/>
        <v>0</v>
      </c>
      <c r="AS4237" s="12">
        <f t="shared" si="11132"/>
        <v>0</v>
      </c>
      <c r="AT4237" s="12">
        <f t="shared" si="11132"/>
        <v>0</v>
      </c>
      <c r="AU4237" s="12">
        <f t="shared" si="11132"/>
        <v>0</v>
      </c>
      <c r="AV4237" s="12">
        <f t="shared" si="11132"/>
        <v>0</v>
      </c>
      <c r="AW4237" s="12">
        <f t="shared" si="11132"/>
        <v>0</v>
      </c>
      <c r="AX4237" s="12">
        <f t="shared" si="11132"/>
        <v>0</v>
      </c>
      <c r="AY4237" s="12">
        <f t="shared" si="11132"/>
        <v>0</v>
      </c>
      <c r="AZ4237" s="12">
        <v>0</v>
      </c>
      <c r="BA4237" s="12">
        <v>0</v>
      </c>
      <c r="BB4237" s="12">
        <f t="shared" ref="BB4237:BQ4237" si="11133">SUM(BB4238:BB4240)</f>
        <v>0</v>
      </c>
      <c r="BC4237" s="12">
        <f t="shared" si="11133"/>
        <v>0</v>
      </c>
      <c r="BD4237" s="12">
        <f t="shared" si="11133"/>
        <v>0</v>
      </c>
      <c r="BE4237" s="12">
        <f t="shared" si="11133"/>
        <v>2785</v>
      </c>
      <c r="BF4237" s="12">
        <f t="shared" si="11133"/>
        <v>0</v>
      </c>
      <c r="BG4237" s="12">
        <f t="shared" si="11133"/>
        <v>0</v>
      </c>
      <c r="BH4237" s="12">
        <f t="shared" si="11133"/>
        <v>2785</v>
      </c>
      <c r="BI4237" s="12">
        <f t="shared" si="11133"/>
        <v>0</v>
      </c>
      <c r="BJ4237" s="12">
        <f t="shared" si="11133"/>
        <v>0</v>
      </c>
      <c r="BK4237" s="12">
        <f t="shared" si="11133"/>
        <v>0</v>
      </c>
      <c r="BL4237" s="12">
        <f t="shared" si="11133"/>
        <v>0</v>
      </c>
      <c r="BM4237" s="12">
        <f t="shared" si="11133"/>
        <v>2785</v>
      </c>
      <c r="BN4237" s="12">
        <f t="shared" si="11133"/>
        <v>0</v>
      </c>
      <c r="BO4237" s="12">
        <f t="shared" si="11133"/>
        <v>0</v>
      </c>
      <c r="BP4237" s="12">
        <f t="shared" si="11133"/>
        <v>0</v>
      </c>
      <c r="BQ4237" s="12">
        <f t="shared" si="11133"/>
        <v>0</v>
      </c>
      <c r="BR4237" s="12">
        <v>2785</v>
      </c>
      <c r="BS4237" s="12">
        <v>0</v>
      </c>
      <c r="BT4237" s="12">
        <f t="shared" ref="BT4237:BZ4237" si="11134">SUM(BT4238:BT4240)</f>
        <v>44336</v>
      </c>
      <c r="BU4237" s="12">
        <f t="shared" si="11134"/>
        <v>42136</v>
      </c>
      <c r="BV4237" s="12">
        <f t="shared" si="11134"/>
        <v>21358</v>
      </c>
      <c r="BW4237" s="12">
        <f t="shared" si="11134"/>
        <v>9141</v>
      </c>
      <c r="BX4237" s="12">
        <f t="shared" si="11134"/>
        <v>3507</v>
      </c>
      <c r="BY4237" s="12">
        <f t="shared" si="11134"/>
        <v>2817</v>
      </c>
      <c r="BZ4237" s="12">
        <f t="shared" si="11134"/>
        <v>2817</v>
      </c>
      <c r="CA4237" s="12">
        <f t="shared" si="11089"/>
        <v>30499</v>
      </c>
      <c r="CB4237" s="124">
        <f t="shared" si="11100"/>
        <v>72.382285931270175</v>
      </c>
    </row>
    <row r="4238" spans="1:80" x14ac:dyDescent="0.25">
      <c r="A4238" s="4" t="s">
        <v>928</v>
      </c>
      <c r="B4238" s="4" t="s">
        <v>88</v>
      </c>
      <c r="C4238" s="4" t="s">
        <v>1707</v>
      </c>
      <c r="D4238" s="79" t="s">
        <v>1708</v>
      </c>
      <c r="E4238" s="89">
        <v>6139</v>
      </c>
      <c r="F4238" s="79"/>
      <c r="G4238" s="75" t="s">
        <v>1906</v>
      </c>
      <c r="H4238" s="13" t="s">
        <v>51</v>
      </c>
      <c r="I4238" s="14">
        <v>31400</v>
      </c>
      <c r="J4238" s="14">
        <f t="shared" si="11088"/>
        <v>34540</v>
      </c>
      <c r="K4238" s="14">
        <v>32340</v>
      </c>
      <c r="L4238" s="14">
        <f t="shared" si="11091"/>
        <v>2200</v>
      </c>
      <c r="M4238" s="14">
        <v>2200</v>
      </c>
      <c r="N4238" s="14">
        <v>0</v>
      </c>
      <c r="O4238" s="14">
        <v>0</v>
      </c>
      <c r="P4238" s="14">
        <v>0</v>
      </c>
      <c r="Q4238" s="14">
        <v>0</v>
      </c>
      <c r="R4238" s="14">
        <v>2200</v>
      </c>
      <c r="S4238" s="14"/>
      <c r="T4238" s="14"/>
      <c r="U4238" s="14"/>
      <c r="V4238" s="14"/>
      <c r="W4238" s="14"/>
      <c r="X4238" s="14">
        <f t="shared" si="11017"/>
        <v>2200</v>
      </c>
      <c r="Y4238" s="14"/>
      <c r="Z4238" s="14">
        <v>697</v>
      </c>
      <c r="AA4238" s="14">
        <v>704</v>
      </c>
      <c r="AB4238" s="14">
        <v>799</v>
      </c>
      <c r="AC4238" s="14"/>
      <c r="AD4238" s="14"/>
      <c r="AE4238" s="14"/>
      <c r="AF4238" s="14"/>
      <c r="AG4238" s="14"/>
      <c r="AH4238" s="14">
        <v>2200</v>
      </c>
      <c r="AI4238" s="14">
        <v>0</v>
      </c>
      <c r="AJ4238" s="14">
        <v>0</v>
      </c>
      <c r="AK4238" s="14"/>
      <c r="AL4238" s="14"/>
      <c r="AM4238" s="14"/>
      <c r="AN4238" s="14"/>
      <c r="AO4238" s="14"/>
      <c r="AP4238" s="14">
        <f t="shared" si="11018"/>
        <v>0</v>
      </c>
      <c r="AQ4238" s="14"/>
      <c r="AR4238" s="14"/>
      <c r="AS4238" s="14"/>
      <c r="AT4238" s="14"/>
      <c r="AU4238" s="14"/>
      <c r="AV4238" s="14"/>
      <c r="AW4238" s="14"/>
      <c r="AX4238" s="14"/>
      <c r="AY4238" s="14"/>
      <c r="AZ4238" s="14">
        <v>0</v>
      </c>
      <c r="BA4238" s="14">
        <v>0</v>
      </c>
      <c r="BB4238" s="14">
        <v>0</v>
      </c>
      <c r="BC4238" s="14"/>
      <c r="BD4238" s="14"/>
      <c r="BE4238" s="14">
        <v>2785</v>
      </c>
      <c r="BF4238" s="14"/>
      <c r="BG4238" s="14"/>
      <c r="BH4238" s="14">
        <f t="shared" si="11019"/>
        <v>2785</v>
      </c>
      <c r="BI4238" s="14"/>
      <c r="BJ4238" s="14"/>
      <c r="BK4238" s="14"/>
      <c r="BL4238" s="14"/>
      <c r="BM4238" s="14">
        <v>2785</v>
      </c>
      <c r="BN4238" s="14"/>
      <c r="BO4238" s="14"/>
      <c r="BP4238" s="14"/>
      <c r="BQ4238" s="14"/>
      <c r="BR4238" s="14">
        <v>2785</v>
      </c>
      <c r="BS4238" s="14">
        <v>0</v>
      </c>
      <c r="BT4238" s="14">
        <v>34540</v>
      </c>
      <c r="BU4238" s="14">
        <v>32340</v>
      </c>
      <c r="BV4238" s="14">
        <v>16140</v>
      </c>
      <c r="BW4238" s="14">
        <f t="shared" ref="BW4238:BW4294" si="11135">BX4238+BY4238+BZ4238</f>
        <v>6690</v>
      </c>
      <c r="BX4238" s="14">
        <v>2690</v>
      </c>
      <c r="BY4238" s="14">
        <v>2000</v>
      </c>
      <c r="BZ4238" s="14">
        <v>2000</v>
      </c>
      <c r="CA4238" s="14">
        <f t="shared" si="11089"/>
        <v>22830</v>
      </c>
      <c r="CB4238" s="122">
        <f t="shared" si="11100"/>
        <v>70.593692022263454</v>
      </c>
    </row>
    <row r="4239" spans="1:80" ht="22.5" x14ac:dyDescent="0.25">
      <c r="A4239" s="4" t="s">
        <v>928</v>
      </c>
      <c r="B4239" s="4" t="s">
        <v>88</v>
      </c>
      <c r="C4239" s="4" t="s">
        <v>1707</v>
      </c>
      <c r="D4239" s="79" t="s">
        <v>1708</v>
      </c>
      <c r="E4239" s="89">
        <v>6139</v>
      </c>
      <c r="F4239" s="79" t="s">
        <v>1715</v>
      </c>
      <c r="G4239" s="75" t="s">
        <v>1906</v>
      </c>
      <c r="H4239" s="13" t="s">
        <v>59</v>
      </c>
      <c r="I4239" s="14">
        <v>3800</v>
      </c>
      <c r="J4239" s="14">
        <f t="shared" si="11088"/>
        <v>4091</v>
      </c>
      <c r="K4239" s="14">
        <v>4091</v>
      </c>
      <c r="L4239" s="14">
        <f t="shared" si="11091"/>
        <v>0</v>
      </c>
      <c r="M4239" s="14">
        <v>0</v>
      </c>
      <c r="N4239" s="14">
        <v>0</v>
      </c>
      <c r="O4239" s="14">
        <v>0</v>
      </c>
      <c r="P4239" s="14">
        <v>0</v>
      </c>
      <c r="Q4239" s="14">
        <v>0</v>
      </c>
      <c r="R4239" s="14">
        <v>0</v>
      </c>
      <c r="S4239" s="14"/>
      <c r="T4239" s="14"/>
      <c r="U4239" s="14"/>
      <c r="V4239" s="14"/>
      <c r="W4239" s="14"/>
      <c r="X4239" s="14">
        <f t="shared" si="11017"/>
        <v>0</v>
      </c>
      <c r="Y4239" s="14"/>
      <c r="Z4239" s="14"/>
      <c r="AA4239" s="14"/>
      <c r="AB4239" s="14"/>
      <c r="AC4239" s="14"/>
      <c r="AD4239" s="14"/>
      <c r="AE4239" s="14"/>
      <c r="AF4239" s="14"/>
      <c r="AG4239" s="14"/>
      <c r="AH4239" s="14">
        <v>0</v>
      </c>
      <c r="AI4239" s="14">
        <v>0</v>
      </c>
      <c r="AJ4239" s="14">
        <v>0</v>
      </c>
      <c r="AK4239" s="14"/>
      <c r="AL4239" s="14"/>
      <c r="AM4239" s="14"/>
      <c r="AN4239" s="14"/>
      <c r="AO4239" s="14"/>
      <c r="AP4239" s="14">
        <f t="shared" si="11018"/>
        <v>0</v>
      </c>
      <c r="AQ4239" s="14"/>
      <c r="AR4239" s="14"/>
      <c r="AS4239" s="14"/>
      <c r="AT4239" s="14"/>
      <c r="AU4239" s="14"/>
      <c r="AV4239" s="14"/>
      <c r="AW4239" s="14"/>
      <c r="AX4239" s="14"/>
      <c r="AY4239" s="14"/>
      <c r="AZ4239" s="14">
        <v>0</v>
      </c>
      <c r="BA4239" s="14">
        <v>0</v>
      </c>
      <c r="BB4239" s="14">
        <v>0</v>
      </c>
      <c r="BC4239" s="14"/>
      <c r="BD4239" s="14"/>
      <c r="BE4239" s="14"/>
      <c r="BF4239" s="14"/>
      <c r="BG4239" s="14"/>
      <c r="BH4239" s="14">
        <f t="shared" si="11019"/>
        <v>0</v>
      </c>
      <c r="BI4239" s="14"/>
      <c r="BJ4239" s="14"/>
      <c r="BK4239" s="14"/>
      <c r="BL4239" s="14"/>
      <c r="BM4239" s="14"/>
      <c r="BN4239" s="14"/>
      <c r="BO4239" s="14"/>
      <c r="BP4239" s="14"/>
      <c r="BQ4239" s="14"/>
      <c r="BR4239" s="14">
        <v>0</v>
      </c>
      <c r="BS4239" s="14">
        <v>0</v>
      </c>
      <c r="BT4239" s="14">
        <v>4296</v>
      </c>
      <c r="BU4239" s="14">
        <v>4296</v>
      </c>
      <c r="BV4239" s="14">
        <v>2464</v>
      </c>
      <c r="BW4239" s="14">
        <f t="shared" si="11135"/>
        <v>1074</v>
      </c>
      <c r="BX4239" s="14">
        <v>358</v>
      </c>
      <c r="BY4239" s="14">
        <v>358</v>
      </c>
      <c r="BZ4239" s="14">
        <v>358</v>
      </c>
      <c r="CA4239" s="14">
        <f t="shared" si="11089"/>
        <v>3538</v>
      </c>
      <c r="CB4239" s="122">
        <f t="shared" si="11100"/>
        <v>82.355679702048405</v>
      </c>
    </row>
    <row r="4240" spans="1:80" ht="22.5" x14ac:dyDescent="0.25">
      <c r="A4240" s="4" t="s">
        <v>928</v>
      </c>
      <c r="B4240" s="4" t="s">
        <v>88</v>
      </c>
      <c r="C4240" s="4" t="s">
        <v>1707</v>
      </c>
      <c r="D4240" s="79" t="s">
        <v>1708</v>
      </c>
      <c r="E4240" s="89">
        <v>6139</v>
      </c>
      <c r="F4240" s="79" t="s">
        <v>1716</v>
      </c>
      <c r="G4240" s="75" t="s">
        <v>1906</v>
      </c>
      <c r="H4240" s="13" t="s">
        <v>65</v>
      </c>
      <c r="I4240" s="14">
        <v>5000</v>
      </c>
      <c r="J4240" s="14">
        <f t="shared" si="11088"/>
        <v>5500</v>
      </c>
      <c r="K4240" s="14">
        <v>5500</v>
      </c>
      <c r="L4240" s="14">
        <f t="shared" si="11091"/>
        <v>0</v>
      </c>
      <c r="M4240" s="14">
        <v>0</v>
      </c>
      <c r="N4240" s="14">
        <v>0</v>
      </c>
      <c r="O4240" s="14">
        <v>0</v>
      </c>
      <c r="P4240" s="14">
        <v>0</v>
      </c>
      <c r="Q4240" s="14">
        <v>0</v>
      </c>
      <c r="R4240" s="14">
        <v>0</v>
      </c>
      <c r="S4240" s="14"/>
      <c r="T4240" s="14"/>
      <c r="U4240" s="14"/>
      <c r="V4240" s="14"/>
      <c r="W4240" s="14"/>
      <c r="X4240" s="14">
        <f t="shared" si="11017"/>
        <v>0</v>
      </c>
      <c r="Y4240" s="14"/>
      <c r="Z4240" s="14"/>
      <c r="AA4240" s="14"/>
      <c r="AB4240" s="14"/>
      <c r="AC4240" s="14"/>
      <c r="AD4240" s="14"/>
      <c r="AE4240" s="14"/>
      <c r="AF4240" s="14"/>
      <c r="AG4240" s="14"/>
      <c r="AH4240" s="14">
        <v>0</v>
      </c>
      <c r="AI4240" s="14">
        <v>0</v>
      </c>
      <c r="AJ4240" s="14">
        <v>0</v>
      </c>
      <c r="AK4240" s="14"/>
      <c r="AL4240" s="14"/>
      <c r="AM4240" s="14"/>
      <c r="AN4240" s="14"/>
      <c r="AO4240" s="14"/>
      <c r="AP4240" s="14">
        <f t="shared" si="11018"/>
        <v>0</v>
      </c>
      <c r="AQ4240" s="14"/>
      <c r="AR4240" s="14"/>
      <c r="AS4240" s="14"/>
      <c r="AT4240" s="14"/>
      <c r="AU4240" s="14"/>
      <c r="AV4240" s="14"/>
      <c r="AW4240" s="14"/>
      <c r="AX4240" s="14"/>
      <c r="AY4240" s="14"/>
      <c r="AZ4240" s="14">
        <v>0</v>
      </c>
      <c r="BA4240" s="14">
        <v>0</v>
      </c>
      <c r="BB4240" s="14">
        <v>0</v>
      </c>
      <c r="BC4240" s="14"/>
      <c r="BD4240" s="14"/>
      <c r="BE4240" s="14"/>
      <c r="BF4240" s="14"/>
      <c r="BG4240" s="14"/>
      <c r="BH4240" s="14">
        <f t="shared" si="11019"/>
        <v>0</v>
      </c>
      <c r="BI4240" s="14"/>
      <c r="BJ4240" s="14"/>
      <c r="BK4240" s="14"/>
      <c r="BL4240" s="14"/>
      <c r="BM4240" s="14"/>
      <c r="BN4240" s="14"/>
      <c r="BO4240" s="14"/>
      <c r="BP4240" s="14"/>
      <c r="BQ4240" s="14"/>
      <c r="BR4240" s="14">
        <v>0</v>
      </c>
      <c r="BS4240" s="14">
        <v>0</v>
      </c>
      <c r="BT4240" s="14">
        <v>5500</v>
      </c>
      <c r="BU4240" s="14">
        <v>5500</v>
      </c>
      <c r="BV4240" s="14">
        <v>2754</v>
      </c>
      <c r="BW4240" s="14">
        <f t="shared" si="11135"/>
        <v>1377</v>
      </c>
      <c r="BX4240" s="14">
        <v>459</v>
      </c>
      <c r="BY4240" s="14">
        <v>459</v>
      </c>
      <c r="BZ4240" s="14">
        <v>459</v>
      </c>
      <c r="CA4240" s="14">
        <f t="shared" si="11089"/>
        <v>4131</v>
      </c>
      <c r="CB4240" s="122">
        <f t="shared" si="11100"/>
        <v>75.109090909090909</v>
      </c>
    </row>
    <row r="4241" spans="1:80" ht="22.5" x14ac:dyDescent="0.25">
      <c r="A4241" s="1" t="s">
        <v>1</v>
      </c>
      <c r="B4241" s="1" t="s">
        <v>1</v>
      </c>
      <c r="C4241" s="1" t="s">
        <v>1</v>
      </c>
      <c r="D4241" s="78" t="s">
        <v>1</v>
      </c>
      <c r="E4241" s="78" t="s">
        <v>1</v>
      </c>
      <c r="F4241" s="78" t="s">
        <v>1</v>
      </c>
      <c r="G4241" s="2" t="s">
        <v>1</v>
      </c>
      <c r="H4241" s="10" t="s">
        <v>66</v>
      </c>
      <c r="I4241" s="11">
        <f>SUM(I4242)</f>
        <v>100</v>
      </c>
      <c r="J4241" s="11">
        <f t="shared" si="11088"/>
        <v>110</v>
      </c>
      <c r="K4241" s="11">
        <f t="shared" ref="K4241:Q4242" si="11136">SUM(K4242)</f>
        <v>110</v>
      </c>
      <c r="L4241" s="11">
        <f t="shared" si="11091"/>
        <v>0</v>
      </c>
      <c r="M4241" s="11">
        <f t="shared" si="11136"/>
        <v>0</v>
      </c>
      <c r="N4241" s="11">
        <f t="shared" si="11136"/>
        <v>0</v>
      </c>
      <c r="O4241" s="11">
        <f t="shared" si="11136"/>
        <v>0</v>
      </c>
      <c r="P4241" s="11">
        <f t="shared" si="11136"/>
        <v>0</v>
      </c>
      <c r="Q4241" s="11">
        <f t="shared" si="11136"/>
        <v>0</v>
      </c>
      <c r="R4241" s="11">
        <f t="shared" ref="R4241:AG4242" si="11137">SUM(R4242)</f>
        <v>0</v>
      </c>
      <c r="S4241" s="11">
        <f t="shared" si="11137"/>
        <v>0</v>
      </c>
      <c r="T4241" s="11">
        <f t="shared" si="11137"/>
        <v>0</v>
      </c>
      <c r="U4241" s="11">
        <f t="shared" si="11137"/>
        <v>0</v>
      </c>
      <c r="V4241" s="11">
        <f t="shared" si="11137"/>
        <v>0</v>
      </c>
      <c r="W4241" s="11">
        <f t="shared" si="11137"/>
        <v>0</v>
      </c>
      <c r="X4241" s="11">
        <f t="shared" si="11137"/>
        <v>0</v>
      </c>
      <c r="Y4241" s="11">
        <f t="shared" si="11137"/>
        <v>0</v>
      </c>
      <c r="Z4241" s="11">
        <f t="shared" si="11137"/>
        <v>0</v>
      </c>
      <c r="AA4241" s="11">
        <f t="shared" si="11137"/>
        <v>0</v>
      </c>
      <c r="AB4241" s="11">
        <f t="shared" si="11137"/>
        <v>0</v>
      </c>
      <c r="AC4241" s="11">
        <f t="shared" si="11137"/>
        <v>0</v>
      </c>
      <c r="AD4241" s="11">
        <f t="shared" si="11137"/>
        <v>0</v>
      </c>
      <c r="AE4241" s="11">
        <f t="shared" si="11137"/>
        <v>0</v>
      </c>
      <c r="AF4241" s="11">
        <f t="shared" si="11137"/>
        <v>0</v>
      </c>
      <c r="AG4241" s="11">
        <f t="shared" si="11137"/>
        <v>0</v>
      </c>
      <c r="AH4241" s="11">
        <v>0</v>
      </c>
      <c r="AI4241" s="11">
        <v>0</v>
      </c>
      <c r="AJ4241" s="11">
        <f t="shared" ref="AJ4241:AY4242" si="11138">SUM(AJ4242)</f>
        <v>0</v>
      </c>
      <c r="AK4241" s="11">
        <f t="shared" si="11138"/>
        <v>0</v>
      </c>
      <c r="AL4241" s="11">
        <f t="shared" si="11138"/>
        <v>0</v>
      </c>
      <c r="AM4241" s="11">
        <f t="shared" si="11138"/>
        <v>0</v>
      </c>
      <c r="AN4241" s="11">
        <f t="shared" si="11138"/>
        <v>0</v>
      </c>
      <c r="AO4241" s="11">
        <f t="shared" si="11138"/>
        <v>0</v>
      </c>
      <c r="AP4241" s="11">
        <f t="shared" si="11138"/>
        <v>0</v>
      </c>
      <c r="AQ4241" s="11">
        <f t="shared" si="11138"/>
        <v>0</v>
      </c>
      <c r="AR4241" s="11">
        <f t="shared" si="11138"/>
        <v>0</v>
      </c>
      <c r="AS4241" s="11">
        <f t="shared" si="11138"/>
        <v>0</v>
      </c>
      <c r="AT4241" s="11">
        <f t="shared" si="11138"/>
        <v>0</v>
      </c>
      <c r="AU4241" s="11">
        <f t="shared" si="11138"/>
        <v>0</v>
      </c>
      <c r="AV4241" s="11">
        <f t="shared" si="11138"/>
        <v>0</v>
      </c>
      <c r="AW4241" s="11">
        <f t="shared" si="11138"/>
        <v>0</v>
      </c>
      <c r="AX4241" s="11">
        <f t="shared" si="11138"/>
        <v>0</v>
      </c>
      <c r="AY4241" s="11">
        <f t="shared" si="11138"/>
        <v>0</v>
      </c>
      <c r="AZ4241" s="11">
        <v>0</v>
      </c>
      <c r="BA4241" s="11">
        <v>0</v>
      </c>
      <c r="BB4241" s="11">
        <f t="shared" ref="BB4241:BQ4242" si="11139">SUM(BB4242)</f>
        <v>0</v>
      </c>
      <c r="BC4241" s="11">
        <f t="shared" si="11139"/>
        <v>0</v>
      </c>
      <c r="BD4241" s="11">
        <f t="shared" si="11139"/>
        <v>0</v>
      </c>
      <c r="BE4241" s="11">
        <f t="shared" si="11139"/>
        <v>0</v>
      </c>
      <c r="BF4241" s="11">
        <f t="shared" si="11139"/>
        <v>0</v>
      </c>
      <c r="BG4241" s="11">
        <f t="shared" si="11139"/>
        <v>0</v>
      </c>
      <c r="BH4241" s="11">
        <f t="shared" si="11139"/>
        <v>0</v>
      </c>
      <c r="BI4241" s="11">
        <f t="shared" si="11139"/>
        <v>0</v>
      </c>
      <c r="BJ4241" s="11">
        <f t="shared" si="11139"/>
        <v>0</v>
      </c>
      <c r="BK4241" s="11">
        <f t="shared" si="11139"/>
        <v>0</v>
      </c>
      <c r="BL4241" s="11">
        <f t="shared" si="11139"/>
        <v>0</v>
      </c>
      <c r="BM4241" s="11">
        <f t="shared" si="11139"/>
        <v>0</v>
      </c>
      <c r="BN4241" s="11">
        <f t="shared" si="11139"/>
        <v>0</v>
      </c>
      <c r="BO4241" s="11">
        <f t="shared" si="11139"/>
        <v>0</v>
      </c>
      <c r="BP4241" s="11">
        <f t="shared" si="11139"/>
        <v>0</v>
      </c>
      <c r="BQ4241" s="11">
        <f t="shared" si="11139"/>
        <v>0</v>
      </c>
      <c r="BR4241" s="11">
        <v>0</v>
      </c>
      <c r="BS4241" s="11">
        <v>0</v>
      </c>
      <c r="BT4241" s="11">
        <f t="shared" ref="BT4241:BZ4242" si="11140">SUM(BT4242)</f>
        <v>110</v>
      </c>
      <c r="BU4241" s="11">
        <f t="shared" si="11140"/>
        <v>110</v>
      </c>
      <c r="BV4241" s="11">
        <f t="shared" si="11140"/>
        <v>0</v>
      </c>
      <c r="BW4241" s="11">
        <f t="shared" si="11140"/>
        <v>0</v>
      </c>
      <c r="BX4241" s="11">
        <f t="shared" si="11140"/>
        <v>0</v>
      </c>
      <c r="BY4241" s="11">
        <f t="shared" si="11140"/>
        <v>0</v>
      </c>
      <c r="BZ4241" s="11">
        <f t="shared" si="11140"/>
        <v>0</v>
      </c>
      <c r="CA4241" s="11">
        <f t="shared" si="11089"/>
        <v>0</v>
      </c>
      <c r="CB4241" s="123">
        <f t="shared" si="11100"/>
        <v>0</v>
      </c>
    </row>
    <row r="4242" spans="1:80" x14ac:dyDescent="0.25">
      <c r="A4242" s="4" t="s">
        <v>928</v>
      </c>
      <c r="B4242" s="4" t="s">
        <v>88</v>
      </c>
      <c r="C4242" s="4" t="s">
        <v>1707</v>
      </c>
      <c r="D4242" s="79" t="s">
        <v>1708</v>
      </c>
      <c r="E4242" s="78" t="s">
        <v>67</v>
      </c>
      <c r="F4242" s="78" t="s">
        <v>1</v>
      </c>
      <c r="G4242" s="2" t="s">
        <v>1</v>
      </c>
      <c r="H4242" s="2" t="s">
        <v>68</v>
      </c>
      <c r="I4242" s="12">
        <f>SUM(I4243)</f>
        <v>100</v>
      </c>
      <c r="J4242" s="12">
        <f t="shared" si="11088"/>
        <v>110</v>
      </c>
      <c r="K4242" s="12">
        <f t="shared" si="11136"/>
        <v>110</v>
      </c>
      <c r="L4242" s="12">
        <f t="shared" si="11091"/>
        <v>0</v>
      </c>
      <c r="M4242" s="12">
        <f t="shared" si="11136"/>
        <v>0</v>
      </c>
      <c r="N4242" s="12">
        <f t="shared" si="11136"/>
        <v>0</v>
      </c>
      <c r="O4242" s="12">
        <f t="shared" si="11136"/>
        <v>0</v>
      </c>
      <c r="P4242" s="12">
        <f t="shared" si="11136"/>
        <v>0</v>
      </c>
      <c r="Q4242" s="12">
        <f t="shared" si="11136"/>
        <v>0</v>
      </c>
      <c r="R4242" s="12">
        <f t="shared" si="11137"/>
        <v>0</v>
      </c>
      <c r="S4242" s="12">
        <f t="shared" ref="S4242:AG4242" si="11141">SUM(S4243)</f>
        <v>0</v>
      </c>
      <c r="T4242" s="12">
        <f t="shared" si="11141"/>
        <v>0</v>
      </c>
      <c r="U4242" s="12">
        <f t="shared" si="11141"/>
        <v>0</v>
      </c>
      <c r="V4242" s="12">
        <f t="shared" si="11141"/>
        <v>0</v>
      </c>
      <c r="W4242" s="12">
        <f t="shared" si="11141"/>
        <v>0</v>
      </c>
      <c r="X4242" s="12">
        <f t="shared" si="11141"/>
        <v>0</v>
      </c>
      <c r="Y4242" s="12">
        <f t="shared" si="11141"/>
        <v>0</v>
      </c>
      <c r="Z4242" s="12">
        <f t="shared" si="11141"/>
        <v>0</v>
      </c>
      <c r="AA4242" s="12">
        <f t="shared" si="11141"/>
        <v>0</v>
      </c>
      <c r="AB4242" s="12">
        <f t="shared" si="11141"/>
        <v>0</v>
      </c>
      <c r="AC4242" s="12">
        <f t="shared" si="11141"/>
        <v>0</v>
      </c>
      <c r="AD4242" s="12">
        <f t="shared" si="11141"/>
        <v>0</v>
      </c>
      <c r="AE4242" s="12">
        <f t="shared" si="11141"/>
        <v>0</v>
      </c>
      <c r="AF4242" s="12">
        <f t="shared" si="11141"/>
        <v>0</v>
      </c>
      <c r="AG4242" s="12">
        <f t="shared" si="11141"/>
        <v>0</v>
      </c>
      <c r="AH4242" s="12">
        <v>0</v>
      </c>
      <c r="AI4242" s="12">
        <v>0</v>
      </c>
      <c r="AJ4242" s="12">
        <f t="shared" si="11138"/>
        <v>0</v>
      </c>
      <c r="AK4242" s="12">
        <f t="shared" ref="AK4242:AY4242" si="11142">SUM(AK4243)</f>
        <v>0</v>
      </c>
      <c r="AL4242" s="12">
        <f t="shared" si="11142"/>
        <v>0</v>
      </c>
      <c r="AM4242" s="12">
        <f t="shared" si="11142"/>
        <v>0</v>
      </c>
      <c r="AN4242" s="12">
        <f t="shared" si="11142"/>
        <v>0</v>
      </c>
      <c r="AO4242" s="12">
        <f t="shared" si="11142"/>
        <v>0</v>
      </c>
      <c r="AP4242" s="12">
        <f t="shared" si="11142"/>
        <v>0</v>
      </c>
      <c r="AQ4242" s="12">
        <f t="shared" si="11142"/>
        <v>0</v>
      </c>
      <c r="AR4242" s="12">
        <f t="shared" si="11142"/>
        <v>0</v>
      </c>
      <c r="AS4242" s="12">
        <f t="shared" si="11142"/>
        <v>0</v>
      </c>
      <c r="AT4242" s="12">
        <f t="shared" si="11142"/>
        <v>0</v>
      </c>
      <c r="AU4242" s="12">
        <f t="shared" si="11142"/>
        <v>0</v>
      </c>
      <c r="AV4242" s="12">
        <f t="shared" si="11142"/>
        <v>0</v>
      </c>
      <c r="AW4242" s="12">
        <f t="shared" si="11142"/>
        <v>0</v>
      </c>
      <c r="AX4242" s="12">
        <f t="shared" si="11142"/>
        <v>0</v>
      </c>
      <c r="AY4242" s="12">
        <f t="shared" si="11142"/>
        <v>0</v>
      </c>
      <c r="AZ4242" s="12">
        <v>0</v>
      </c>
      <c r="BA4242" s="12">
        <v>0</v>
      </c>
      <c r="BB4242" s="12">
        <f t="shared" si="11139"/>
        <v>0</v>
      </c>
      <c r="BC4242" s="12">
        <f t="shared" ref="BC4242:BQ4242" si="11143">SUM(BC4243)</f>
        <v>0</v>
      </c>
      <c r="BD4242" s="12">
        <f t="shared" si="11143"/>
        <v>0</v>
      </c>
      <c r="BE4242" s="12">
        <f t="shared" si="11143"/>
        <v>0</v>
      </c>
      <c r="BF4242" s="12">
        <f t="shared" si="11143"/>
        <v>0</v>
      </c>
      <c r="BG4242" s="12">
        <f t="shared" si="11143"/>
        <v>0</v>
      </c>
      <c r="BH4242" s="12">
        <f t="shared" si="11143"/>
        <v>0</v>
      </c>
      <c r="BI4242" s="12">
        <f t="shared" si="11143"/>
        <v>0</v>
      </c>
      <c r="BJ4242" s="12">
        <f t="shared" si="11143"/>
        <v>0</v>
      </c>
      <c r="BK4242" s="12">
        <f t="shared" si="11143"/>
        <v>0</v>
      </c>
      <c r="BL4242" s="12">
        <f t="shared" si="11143"/>
        <v>0</v>
      </c>
      <c r="BM4242" s="12">
        <f t="shared" si="11143"/>
        <v>0</v>
      </c>
      <c r="BN4242" s="12">
        <f t="shared" si="11143"/>
        <v>0</v>
      </c>
      <c r="BO4242" s="12">
        <f t="shared" si="11143"/>
        <v>0</v>
      </c>
      <c r="BP4242" s="12">
        <f t="shared" si="11143"/>
        <v>0</v>
      </c>
      <c r="BQ4242" s="12">
        <f t="shared" si="11143"/>
        <v>0</v>
      </c>
      <c r="BR4242" s="12">
        <v>0</v>
      </c>
      <c r="BS4242" s="12">
        <v>0</v>
      </c>
      <c r="BT4242" s="12">
        <f t="shared" si="11140"/>
        <v>110</v>
      </c>
      <c r="BU4242" s="12">
        <f t="shared" si="11140"/>
        <v>110</v>
      </c>
      <c r="BV4242" s="12">
        <f t="shared" si="11140"/>
        <v>0</v>
      </c>
      <c r="BW4242" s="12">
        <f t="shared" si="11140"/>
        <v>0</v>
      </c>
      <c r="BX4242" s="12">
        <f t="shared" si="11140"/>
        <v>0</v>
      </c>
      <c r="BY4242" s="12">
        <f t="shared" si="11140"/>
        <v>0</v>
      </c>
      <c r="BZ4242" s="12">
        <f t="shared" si="11140"/>
        <v>0</v>
      </c>
      <c r="CA4242" s="12">
        <f t="shared" si="11089"/>
        <v>0</v>
      </c>
      <c r="CB4242" s="124">
        <f t="shared" si="11100"/>
        <v>0</v>
      </c>
    </row>
    <row r="4243" spans="1:80" x14ac:dyDescent="0.25">
      <c r="A4243" s="4" t="s">
        <v>928</v>
      </c>
      <c r="B4243" s="4" t="s">
        <v>88</v>
      </c>
      <c r="C4243" s="4" t="s">
        <v>1707</v>
      </c>
      <c r="D4243" s="79" t="s">
        <v>1708</v>
      </c>
      <c r="E4243" s="89">
        <v>6148</v>
      </c>
      <c r="F4243" s="79"/>
      <c r="G4243" s="75" t="s">
        <v>1906</v>
      </c>
      <c r="H4243" s="13" t="s">
        <v>76</v>
      </c>
      <c r="I4243" s="14">
        <v>100</v>
      </c>
      <c r="J4243" s="14">
        <f t="shared" si="11088"/>
        <v>110</v>
      </c>
      <c r="K4243" s="14">
        <v>110</v>
      </c>
      <c r="L4243" s="14">
        <f t="shared" si="11091"/>
        <v>0</v>
      </c>
      <c r="M4243" s="14">
        <v>0</v>
      </c>
      <c r="N4243" s="14">
        <v>0</v>
      </c>
      <c r="O4243" s="14">
        <v>0</v>
      </c>
      <c r="P4243" s="14">
        <v>0</v>
      </c>
      <c r="Q4243" s="14">
        <v>0</v>
      </c>
      <c r="R4243" s="14">
        <v>0</v>
      </c>
      <c r="S4243" s="14"/>
      <c r="T4243" s="14"/>
      <c r="U4243" s="14"/>
      <c r="V4243" s="14"/>
      <c r="W4243" s="14"/>
      <c r="X4243" s="14">
        <f t="shared" si="11017"/>
        <v>0</v>
      </c>
      <c r="Y4243" s="14"/>
      <c r="Z4243" s="14"/>
      <c r="AA4243" s="14"/>
      <c r="AB4243" s="14"/>
      <c r="AC4243" s="14"/>
      <c r="AD4243" s="14"/>
      <c r="AE4243" s="14"/>
      <c r="AF4243" s="14"/>
      <c r="AG4243" s="14"/>
      <c r="AH4243" s="14">
        <v>0</v>
      </c>
      <c r="AI4243" s="14">
        <v>0</v>
      </c>
      <c r="AJ4243" s="14">
        <v>0</v>
      </c>
      <c r="AK4243" s="14"/>
      <c r="AL4243" s="14"/>
      <c r="AM4243" s="14"/>
      <c r="AN4243" s="14"/>
      <c r="AO4243" s="14"/>
      <c r="AP4243" s="14">
        <f t="shared" si="11018"/>
        <v>0</v>
      </c>
      <c r="AQ4243" s="14"/>
      <c r="AR4243" s="14"/>
      <c r="AS4243" s="14"/>
      <c r="AT4243" s="14"/>
      <c r="AU4243" s="14"/>
      <c r="AV4243" s="14"/>
      <c r="AW4243" s="14"/>
      <c r="AX4243" s="14"/>
      <c r="AY4243" s="14"/>
      <c r="AZ4243" s="14">
        <v>0</v>
      </c>
      <c r="BA4243" s="14">
        <v>0</v>
      </c>
      <c r="BB4243" s="14">
        <v>0</v>
      </c>
      <c r="BC4243" s="14"/>
      <c r="BD4243" s="14"/>
      <c r="BE4243" s="14"/>
      <c r="BF4243" s="14"/>
      <c r="BG4243" s="14"/>
      <c r="BH4243" s="14">
        <f t="shared" si="11019"/>
        <v>0</v>
      </c>
      <c r="BI4243" s="14"/>
      <c r="BJ4243" s="14"/>
      <c r="BK4243" s="14"/>
      <c r="BL4243" s="14"/>
      <c r="BM4243" s="14"/>
      <c r="BN4243" s="14"/>
      <c r="BO4243" s="14"/>
      <c r="BP4243" s="14"/>
      <c r="BQ4243" s="14"/>
      <c r="BR4243" s="14">
        <v>0</v>
      </c>
      <c r="BS4243" s="14">
        <v>0</v>
      </c>
      <c r="BT4243" s="14">
        <v>110</v>
      </c>
      <c r="BU4243" s="14">
        <v>110</v>
      </c>
      <c r="BV4243" s="14">
        <v>0</v>
      </c>
      <c r="BW4243" s="14">
        <f t="shared" si="11135"/>
        <v>0</v>
      </c>
      <c r="BX4243" s="14"/>
      <c r="BY4243" s="14"/>
      <c r="BZ4243" s="14"/>
      <c r="CA4243" s="14">
        <f t="shared" si="11089"/>
        <v>0</v>
      </c>
      <c r="CB4243" s="122">
        <f t="shared" si="11100"/>
        <v>0</v>
      </c>
    </row>
    <row r="4244" spans="1:80" ht="22.5" x14ac:dyDescent="0.25">
      <c r="A4244" s="1" t="s">
        <v>1</v>
      </c>
      <c r="B4244" s="1" t="s">
        <v>1</v>
      </c>
      <c r="C4244" s="1" t="s">
        <v>1</v>
      </c>
      <c r="D4244" s="78" t="s">
        <v>1</v>
      </c>
      <c r="E4244" s="78" t="s">
        <v>1</v>
      </c>
      <c r="F4244" s="78" t="s">
        <v>1</v>
      </c>
      <c r="G4244" s="2" t="s">
        <v>1</v>
      </c>
      <c r="H4244" s="10" t="s">
        <v>77</v>
      </c>
      <c r="I4244" s="11">
        <f>SUM(I4245)</f>
        <v>37000</v>
      </c>
      <c r="J4244" s="11">
        <f t="shared" si="11088"/>
        <v>33000</v>
      </c>
      <c r="K4244" s="11">
        <f t="shared" ref="K4244:Q4244" si="11144">SUM(K4245)</f>
        <v>30000</v>
      </c>
      <c r="L4244" s="11">
        <f t="shared" si="11091"/>
        <v>3000</v>
      </c>
      <c r="M4244" s="11">
        <f t="shared" si="11144"/>
        <v>3000</v>
      </c>
      <c r="N4244" s="11">
        <f t="shared" si="11144"/>
        <v>0</v>
      </c>
      <c r="O4244" s="11">
        <f t="shared" si="11144"/>
        <v>0</v>
      </c>
      <c r="P4244" s="11">
        <f t="shared" si="11144"/>
        <v>0</v>
      </c>
      <c r="Q4244" s="11">
        <f t="shared" si="11144"/>
        <v>0</v>
      </c>
      <c r="R4244" s="11">
        <f t="shared" ref="R4244:AG4244" si="11145">SUM(R4245)</f>
        <v>3000</v>
      </c>
      <c r="S4244" s="11">
        <f t="shared" si="11145"/>
        <v>0</v>
      </c>
      <c r="T4244" s="11">
        <f t="shared" si="11145"/>
        <v>0</v>
      </c>
      <c r="U4244" s="11">
        <f t="shared" si="11145"/>
        <v>0</v>
      </c>
      <c r="V4244" s="11">
        <f t="shared" si="11145"/>
        <v>0</v>
      </c>
      <c r="W4244" s="11">
        <f t="shared" si="11145"/>
        <v>0</v>
      </c>
      <c r="X4244" s="11">
        <f t="shared" si="11145"/>
        <v>3000</v>
      </c>
      <c r="Y4244" s="11">
        <f t="shared" si="11145"/>
        <v>0</v>
      </c>
      <c r="Z4244" s="11">
        <f t="shared" si="11145"/>
        <v>0</v>
      </c>
      <c r="AA4244" s="11">
        <f t="shared" si="11145"/>
        <v>0</v>
      </c>
      <c r="AB4244" s="11">
        <f t="shared" si="11145"/>
        <v>0</v>
      </c>
      <c r="AC4244" s="11">
        <f t="shared" si="11145"/>
        <v>0</v>
      </c>
      <c r="AD4244" s="11">
        <f t="shared" si="11145"/>
        <v>954</v>
      </c>
      <c r="AE4244" s="11">
        <f t="shared" si="11145"/>
        <v>0</v>
      </c>
      <c r="AF4244" s="11">
        <f t="shared" si="11145"/>
        <v>891</v>
      </c>
      <c r="AG4244" s="11">
        <f t="shared" si="11145"/>
        <v>387</v>
      </c>
      <c r="AH4244" s="11">
        <v>2232</v>
      </c>
      <c r="AI4244" s="11">
        <v>768</v>
      </c>
      <c r="AJ4244" s="11">
        <f t="shared" ref="AJ4244:AY4244" si="11146">SUM(AJ4245)</f>
        <v>0</v>
      </c>
      <c r="AK4244" s="11">
        <f t="shared" si="11146"/>
        <v>0</v>
      </c>
      <c r="AL4244" s="11">
        <f t="shared" si="11146"/>
        <v>0</v>
      </c>
      <c r="AM4244" s="11">
        <f t="shared" si="11146"/>
        <v>0</v>
      </c>
      <c r="AN4244" s="11">
        <f t="shared" si="11146"/>
        <v>0</v>
      </c>
      <c r="AO4244" s="11">
        <f t="shared" si="11146"/>
        <v>0</v>
      </c>
      <c r="AP4244" s="11">
        <f t="shared" si="11146"/>
        <v>0</v>
      </c>
      <c r="AQ4244" s="11">
        <f t="shared" si="11146"/>
        <v>0</v>
      </c>
      <c r="AR4244" s="11">
        <f t="shared" si="11146"/>
        <v>0</v>
      </c>
      <c r="AS4244" s="11">
        <f t="shared" si="11146"/>
        <v>0</v>
      </c>
      <c r="AT4244" s="11">
        <f t="shared" si="11146"/>
        <v>0</v>
      </c>
      <c r="AU4244" s="11">
        <f t="shared" si="11146"/>
        <v>0</v>
      </c>
      <c r="AV4244" s="11">
        <f t="shared" si="11146"/>
        <v>0</v>
      </c>
      <c r="AW4244" s="11">
        <f t="shared" si="11146"/>
        <v>0</v>
      </c>
      <c r="AX4244" s="11">
        <f t="shared" si="11146"/>
        <v>0</v>
      </c>
      <c r="AY4244" s="11">
        <f t="shared" si="11146"/>
        <v>0</v>
      </c>
      <c r="AZ4244" s="11">
        <v>0</v>
      </c>
      <c r="BA4244" s="11">
        <v>0</v>
      </c>
      <c r="BB4244" s="11">
        <f t="shared" ref="BB4244:BQ4244" si="11147">SUM(BB4245)</f>
        <v>0</v>
      </c>
      <c r="BC4244" s="11">
        <f t="shared" si="11147"/>
        <v>0</v>
      </c>
      <c r="BD4244" s="11">
        <f t="shared" si="11147"/>
        <v>0</v>
      </c>
      <c r="BE4244" s="11">
        <f t="shared" si="11147"/>
        <v>1000</v>
      </c>
      <c r="BF4244" s="11">
        <f t="shared" si="11147"/>
        <v>0</v>
      </c>
      <c r="BG4244" s="11">
        <f t="shared" si="11147"/>
        <v>0</v>
      </c>
      <c r="BH4244" s="11">
        <f t="shared" si="11147"/>
        <v>1000</v>
      </c>
      <c r="BI4244" s="11">
        <f t="shared" si="11147"/>
        <v>0</v>
      </c>
      <c r="BJ4244" s="11">
        <f t="shared" si="11147"/>
        <v>0</v>
      </c>
      <c r="BK4244" s="11">
        <f t="shared" si="11147"/>
        <v>0</v>
      </c>
      <c r="BL4244" s="11">
        <f t="shared" si="11147"/>
        <v>1000</v>
      </c>
      <c r="BM4244" s="11">
        <f t="shared" si="11147"/>
        <v>0</v>
      </c>
      <c r="BN4244" s="11">
        <f t="shared" si="11147"/>
        <v>0</v>
      </c>
      <c r="BO4244" s="11">
        <f t="shared" si="11147"/>
        <v>0</v>
      </c>
      <c r="BP4244" s="11">
        <f t="shared" si="11147"/>
        <v>0</v>
      </c>
      <c r="BQ4244" s="11">
        <f t="shared" si="11147"/>
        <v>0</v>
      </c>
      <c r="BR4244" s="11">
        <v>1000</v>
      </c>
      <c r="BS4244" s="11">
        <v>0</v>
      </c>
      <c r="BT4244" s="11">
        <f t="shared" ref="BT4244:BZ4244" si="11148">SUM(BT4245)</f>
        <v>50000</v>
      </c>
      <c r="BU4244" s="11">
        <f t="shared" si="11148"/>
        <v>47000</v>
      </c>
      <c r="BV4244" s="11">
        <f t="shared" si="11148"/>
        <v>23500</v>
      </c>
      <c r="BW4244" s="11">
        <f t="shared" si="11148"/>
        <v>23500</v>
      </c>
      <c r="BX4244" s="11">
        <f t="shared" si="11148"/>
        <v>23500</v>
      </c>
      <c r="BY4244" s="11">
        <f t="shared" si="11148"/>
        <v>0</v>
      </c>
      <c r="BZ4244" s="11">
        <f t="shared" si="11148"/>
        <v>0</v>
      </c>
      <c r="CA4244" s="11">
        <f t="shared" si="11089"/>
        <v>47000</v>
      </c>
      <c r="CB4244" s="123">
        <f t="shared" si="11100"/>
        <v>100</v>
      </c>
    </row>
    <row r="4245" spans="1:80" x14ac:dyDescent="0.25">
      <c r="A4245" s="4" t="s">
        <v>928</v>
      </c>
      <c r="B4245" s="4" t="s">
        <v>88</v>
      </c>
      <c r="C4245" s="4" t="s">
        <v>1707</v>
      </c>
      <c r="D4245" s="79" t="s">
        <v>1708</v>
      </c>
      <c r="E4245" s="78" t="s">
        <v>78</v>
      </c>
      <c r="F4245" s="78" t="s">
        <v>1</v>
      </c>
      <c r="G4245" s="2" t="s">
        <v>1</v>
      </c>
      <c r="H4245" s="2" t="s">
        <v>79</v>
      </c>
      <c r="I4245" s="12">
        <f>SUM(I4246:I4247)</f>
        <v>37000</v>
      </c>
      <c r="J4245" s="12">
        <f t="shared" si="11088"/>
        <v>33000</v>
      </c>
      <c r="K4245" s="12">
        <f t="shared" ref="K4245" si="11149">SUM(K4246:K4247)</f>
        <v>30000</v>
      </c>
      <c r="L4245" s="12">
        <f t="shared" si="11091"/>
        <v>3000</v>
      </c>
      <c r="M4245" s="12">
        <f t="shared" ref="M4245:Q4245" si="11150">SUM(M4246:M4247)</f>
        <v>3000</v>
      </c>
      <c r="N4245" s="12">
        <f t="shared" si="11150"/>
        <v>0</v>
      </c>
      <c r="O4245" s="12">
        <f t="shared" si="11150"/>
        <v>0</v>
      </c>
      <c r="P4245" s="12">
        <f t="shared" si="11150"/>
        <v>0</v>
      </c>
      <c r="Q4245" s="12">
        <f t="shared" si="11150"/>
        <v>0</v>
      </c>
      <c r="R4245" s="12">
        <f t="shared" ref="R4245:AG4245" si="11151">SUM(R4246:R4247)</f>
        <v>3000</v>
      </c>
      <c r="S4245" s="12">
        <f t="shared" si="11151"/>
        <v>0</v>
      </c>
      <c r="T4245" s="12">
        <f t="shared" si="11151"/>
        <v>0</v>
      </c>
      <c r="U4245" s="12">
        <f t="shared" si="11151"/>
        <v>0</v>
      </c>
      <c r="V4245" s="12">
        <f t="shared" si="11151"/>
        <v>0</v>
      </c>
      <c r="W4245" s="12">
        <f t="shared" si="11151"/>
        <v>0</v>
      </c>
      <c r="X4245" s="12">
        <f t="shared" ref="X4245" si="11152">SUM(X4246:X4247)</f>
        <v>3000</v>
      </c>
      <c r="Y4245" s="12">
        <f t="shared" si="11151"/>
        <v>0</v>
      </c>
      <c r="Z4245" s="12">
        <f t="shared" si="11151"/>
        <v>0</v>
      </c>
      <c r="AA4245" s="12">
        <f t="shared" si="11151"/>
        <v>0</v>
      </c>
      <c r="AB4245" s="12">
        <f t="shared" si="11151"/>
        <v>0</v>
      </c>
      <c r="AC4245" s="12">
        <f t="shared" si="11151"/>
        <v>0</v>
      </c>
      <c r="AD4245" s="12">
        <f t="shared" si="11151"/>
        <v>954</v>
      </c>
      <c r="AE4245" s="12">
        <f t="shared" si="11151"/>
        <v>0</v>
      </c>
      <c r="AF4245" s="12">
        <f t="shared" si="11151"/>
        <v>891</v>
      </c>
      <c r="AG4245" s="12">
        <f t="shared" si="11151"/>
        <v>387</v>
      </c>
      <c r="AH4245" s="12">
        <v>2232</v>
      </c>
      <c r="AI4245" s="12">
        <v>768</v>
      </c>
      <c r="AJ4245" s="12">
        <f t="shared" ref="AJ4245:AY4245" si="11153">SUM(AJ4246:AJ4247)</f>
        <v>0</v>
      </c>
      <c r="AK4245" s="12">
        <f t="shared" si="11153"/>
        <v>0</v>
      </c>
      <c r="AL4245" s="12">
        <f t="shared" si="11153"/>
        <v>0</v>
      </c>
      <c r="AM4245" s="12">
        <f t="shared" si="11153"/>
        <v>0</v>
      </c>
      <c r="AN4245" s="12">
        <f t="shared" si="11153"/>
        <v>0</v>
      </c>
      <c r="AO4245" s="12">
        <f t="shared" si="11153"/>
        <v>0</v>
      </c>
      <c r="AP4245" s="12">
        <f t="shared" ref="AP4245" si="11154">SUM(AP4246:AP4247)</f>
        <v>0</v>
      </c>
      <c r="AQ4245" s="12">
        <f t="shared" si="11153"/>
        <v>0</v>
      </c>
      <c r="AR4245" s="12">
        <f t="shared" si="11153"/>
        <v>0</v>
      </c>
      <c r="AS4245" s="12">
        <f t="shared" si="11153"/>
        <v>0</v>
      </c>
      <c r="AT4245" s="12">
        <f t="shared" si="11153"/>
        <v>0</v>
      </c>
      <c r="AU4245" s="12">
        <f t="shared" si="11153"/>
        <v>0</v>
      </c>
      <c r="AV4245" s="12">
        <f t="shared" si="11153"/>
        <v>0</v>
      </c>
      <c r="AW4245" s="12">
        <f t="shared" si="11153"/>
        <v>0</v>
      </c>
      <c r="AX4245" s="12">
        <f t="shared" si="11153"/>
        <v>0</v>
      </c>
      <c r="AY4245" s="12">
        <f t="shared" si="11153"/>
        <v>0</v>
      </c>
      <c r="AZ4245" s="12">
        <v>0</v>
      </c>
      <c r="BA4245" s="12">
        <v>0</v>
      </c>
      <c r="BB4245" s="12">
        <f t="shared" ref="BB4245:BQ4245" si="11155">SUM(BB4246:BB4247)</f>
        <v>0</v>
      </c>
      <c r="BC4245" s="12">
        <f t="shared" si="11155"/>
        <v>0</v>
      </c>
      <c r="BD4245" s="12">
        <f t="shared" si="11155"/>
        <v>0</v>
      </c>
      <c r="BE4245" s="12">
        <f t="shared" si="11155"/>
        <v>1000</v>
      </c>
      <c r="BF4245" s="12">
        <f t="shared" si="11155"/>
        <v>0</v>
      </c>
      <c r="BG4245" s="12">
        <f t="shared" si="11155"/>
        <v>0</v>
      </c>
      <c r="BH4245" s="12">
        <f t="shared" ref="BH4245" si="11156">SUM(BH4246:BH4247)</f>
        <v>1000</v>
      </c>
      <c r="BI4245" s="12">
        <f t="shared" si="11155"/>
        <v>0</v>
      </c>
      <c r="BJ4245" s="12">
        <f t="shared" si="11155"/>
        <v>0</v>
      </c>
      <c r="BK4245" s="12">
        <f t="shared" si="11155"/>
        <v>0</v>
      </c>
      <c r="BL4245" s="12">
        <f t="shared" si="11155"/>
        <v>1000</v>
      </c>
      <c r="BM4245" s="12">
        <f t="shared" si="11155"/>
        <v>0</v>
      </c>
      <c r="BN4245" s="12">
        <f t="shared" si="11155"/>
        <v>0</v>
      </c>
      <c r="BO4245" s="12">
        <f t="shared" si="11155"/>
        <v>0</v>
      </c>
      <c r="BP4245" s="12">
        <f t="shared" si="11155"/>
        <v>0</v>
      </c>
      <c r="BQ4245" s="12">
        <f t="shared" si="11155"/>
        <v>0</v>
      </c>
      <c r="BR4245" s="12">
        <v>1000</v>
      </c>
      <c r="BS4245" s="12">
        <v>0</v>
      </c>
      <c r="BT4245" s="12">
        <f t="shared" ref="BT4245:BZ4245" si="11157">SUM(BT4246:BT4247)</f>
        <v>50000</v>
      </c>
      <c r="BU4245" s="12">
        <f t="shared" si="11157"/>
        <v>47000</v>
      </c>
      <c r="BV4245" s="12">
        <f t="shared" si="11157"/>
        <v>23500</v>
      </c>
      <c r="BW4245" s="12">
        <f t="shared" si="11157"/>
        <v>23500</v>
      </c>
      <c r="BX4245" s="12">
        <f t="shared" si="11157"/>
        <v>23500</v>
      </c>
      <c r="BY4245" s="12">
        <f t="shared" si="11157"/>
        <v>0</v>
      </c>
      <c r="BZ4245" s="12">
        <f t="shared" si="11157"/>
        <v>0</v>
      </c>
      <c r="CA4245" s="12">
        <f t="shared" si="11089"/>
        <v>47000</v>
      </c>
      <c r="CB4245" s="124">
        <f t="shared" si="11100"/>
        <v>100</v>
      </c>
    </row>
    <row r="4246" spans="1:80" x14ac:dyDescent="0.25">
      <c r="A4246" s="4" t="s">
        <v>928</v>
      </c>
      <c r="B4246" s="4" t="s">
        <v>88</v>
      </c>
      <c r="C4246" s="4" t="s">
        <v>1707</v>
      </c>
      <c r="D4246" s="79" t="s">
        <v>1708</v>
      </c>
      <c r="E4246" s="89">
        <v>8213</v>
      </c>
      <c r="F4246" s="79"/>
      <c r="G4246" s="75" t="s">
        <v>1906</v>
      </c>
      <c r="H4246" s="13" t="s">
        <v>81</v>
      </c>
      <c r="I4246" s="14">
        <v>27000</v>
      </c>
      <c r="J4246" s="14">
        <f t="shared" si="11088"/>
        <v>18000</v>
      </c>
      <c r="K4246" s="14">
        <v>15000</v>
      </c>
      <c r="L4246" s="14">
        <f t="shared" si="11091"/>
        <v>3000</v>
      </c>
      <c r="M4246" s="14">
        <v>3000</v>
      </c>
      <c r="N4246" s="14">
        <v>0</v>
      </c>
      <c r="O4246" s="14">
        <v>0</v>
      </c>
      <c r="P4246" s="14">
        <v>0</v>
      </c>
      <c r="Q4246" s="14">
        <v>0</v>
      </c>
      <c r="R4246" s="14">
        <v>3000</v>
      </c>
      <c r="S4246" s="14"/>
      <c r="T4246" s="14"/>
      <c r="U4246" s="14"/>
      <c r="V4246" s="14"/>
      <c r="W4246" s="14"/>
      <c r="X4246" s="14">
        <f t="shared" si="11017"/>
        <v>3000</v>
      </c>
      <c r="Y4246" s="14"/>
      <c r="Z4246" s="14"/>
      <c r="AA4246" s="14"/>
      <c r="AB4246" s="14"/>
      <c r="AC4246" s="14"/>
      <c r="AD4246" s="14">
        <v>954</v>
      </c>
      <c r="AE4246" s="14"/>
      <c r="AF4246" s="14">
        <v>891</v>
      </c>
      <c r="AG4246" s="14">
        <v>387</v>
      </c>
      <c r="AH4246" s="14">
        <v>2232</v>
      </c>
      <c r="AI4246" s="14">
        <v>768</v>
      </c>
      <c r="AJ4246" s="14">
        <v>0</v>
      </c>
      <c r="AK4246" s="14"/>
      <c r="AL4246" s="14"/>
      <c r="AM4246" s="14"/>
      <c r="AN4246" s="14"/>
      <c r="AO4246" s="14"/>
      <c r="AP4246" s="14">
        <f t="shared" si="11018"/>
        <v>0</v>
      </c>
      <c r="AQ4246" s="14"/>
      <c r="AR4246" s="14"/>
      <c r="AS4246" s="14"/>
      <c r="AT4246" s="14"/>
      <c r="AU4246" s="14"/>
      <c r="AV4246" s="14"/>
      <c r="AW4246" s="14"/>
      <c r="AX4246" s="14"/>
      <c r="AY4246" s="14"/>
      <c r="AZ4246" s="14">
        <v>0</v>
      </c>
      <c r="BA4246" s="14">
        <v>0</v>
      </c>
      <c r="BB4246" s="14">
        <v>0</v>
      </c>
      <c r="BC4246" s="14"/>
      <c r="BD4246" s="14"/>
      <c r="BE4246" s="14">
        <v>1000</v>
      </c>
      <c r="BF4246" s="14"/>
      <c r="BG4246" s="14"/>
      <c r="BH4246" s="14">
        <f t="shared" si="11019"/>
        <v>1000</v>
      </c>
      <c r="BI4246" s="14"/>
      <c r="BJ4246" s="14"/>
      <c r="BK4246" s="14"/>
      <c r="BL4246" s="14">
        <v>1000</v>
      </c>
      <c r="BM4246" s="14"/>
      <c r="BN4246" s="14"/>
      <c r="BO4246" s="14"/>
      <c r="BP4246" s="14"/>
      <c r="BQ4246" s="14"/>
      <c r="BR4246" s="14">
        <v>1000</v>
      </c>
      <c r="BS4246" s="14">
        <v>0</v>
      </c>
      <c r="BT4246" s="14">
        <v>25000</v>
      </c>
      <c r="BU4246" s="14">
        <v>22000</v>
      </c>
      <c r="BV4246" s="14">
        <v>11000</v>
      </c>
      <c r="BW4246" s="14">
        <f t="shared" si="11135"/>
        <v>11000</v>
      </c>
      <c r="BX4246" s="14">
        <v>11000</v>
      </c>
      <c r="BY4246" s="14"/>
      <c r="BZ4246" s="14"/>
      <c r="CA4246" s="14">
        <f t="shared" si="11089"/>
        <v>22000</v>
      </c>
      <c r="CB4246" s="122">
        <f t="shared" si="11100"/>
        <v>100</v>
      </c>
    </row>
    <row r="4247" spans="1:80" x14ac:dyDescent="0.25">
      <c r="A4247" s="4" t="s">
        <v>928</v>
      </c>
      <c r="B4247" s="4" t="s">
        <v>88</v>
      </c>
      <c r="C4247" s="4" t="s">
        <v>1707</v>
      </c>
      <c r="D4247" s="79" t="s">
        <v>1708</v>
      </c>
      <c r="E4247" s="89">
        <v>8216</v>
      </c>
      <c r="F4247" s="79"/>
      <c r="G4247" s="75" t="s">
        <v>1906</v>
      </c>
      <c r="H4247" s="13" t="s">
        <v>319</v>
      </c>
      <c r="I4247" s="14">
        <v>10000</v>
      </c>
      <c r="J4247" s="14">
        <f t="shared" si="11088"/>
        <v>15000</v>
      </c>
      <c r="K4247" s="14">
        <v>15000</v>
      </c>
      <c r="L4247" s="14">
        <f t="shared" si="11091"/>
        <v>0</v>
      </c>
      <c r="M4247" s="14">
        <v>0</v>
      </c>
      <c r="N4247" s="14">
        <v>0</v>
      </c>
      <c r="O4247" s="14">
        <v>0</v>
      </c>
      <c r="P4247" s="14">
        <v>0</v>
      </c>
      <c r="Q4247" s="14">
        <v>0</v>
      </c>
      <c r="R4247" s="14">
        <v>0</v>
      </c>
      <c r="S4247" s="14"/>
      <c r="T4247" s="14"/>
      <c r="U4247" s="14"/>
      <c r="V4247" s="14"/>
      <c r="W4247" s="14"/>
      <c r="X4247" s="14">
        <f t="shared" si="11017"/>
        <v>0</v>
      </c>
      <c r="Y4247" s="14"/>
      <c r="Z4247" s="14"/>
      <c r="AA4247" s="14"/>
      <c r="AB4247" s="14"/>
      <c r="AC4247" s="14"/>
      <c r="AD4247" s="14"/>
      <c r="AE4247" s="14"/>
      <c r="AF4247" s="14"/>
      <c r="AG4247" s="14"/>
      <c r="AH4247" s="14">
        <v>0</v>
      </c>
      <c r="AI4247" s="14">
        <v>0</v>
      </c>
      <c r="AJ4247" s="14">
        <v>0</v>
      </c>
      <c r="AK4247" s="14"/>
      <c r="AL4247" s="14"/>
      <c r="AM4247" s="14"/>
      <c r="AN4247" s="14"/>
      <c r="AO4247" s="14"/>
      <c r="AP4247" s="14">
        <f t="shared" si="11018"/>
        <v>0</v>
      </c>
      <c r="AQ4247" s="14"/>
      <c r="AR4247" s="14"/>
      <c r="AS4247" s="14"/>
      <c r="AT4247" s="14"/>
      <c r="AU4247" s="14"/>
      <c r="AV4247" s="14"/>
      <c r="AW4247" s="14"/>
      <c r="AX4247" s="14"/>
      <c r="AY4247" s="14"/>
      <c r="AZ4247" s="14">
        <v>0</v>
      </c>
      <c r="BA4247" s="14">
        <v>0</v>
      </c>
      <c r="BB4247" s="14">
        <v>0</v>
      </c>
      <c r="BC4247" s="14"/>
      <c r="BD4247" s="14"/>
      <c r="BE4247" s="14"/>
      <c r="BF4247" s="14"/>
      <c r="BG4247" s="14"/>
      <c r="BH4247" s="14">
        <f t="shared" si="11019"/>
        <v>0</v>
      </c>
      <c r="BI4247" s="14"/>
      <c r="BJ4247" s="14"/>
      <c r="BK4247" s="14"/>
      <c r="BL4247" s="14"/>
      <c r="BM4247" s="14"/>
      <c r="BN4247" s="14"/>
      <c r="BO4247" s="14"/>
      <c r="BP4247" s="14"/>
      <c r="BQ4247" s="14"/>
      <c r="BR4247" s="14">
        <v>0</v>
      </c>
      <c r="BS4247" s="14">
        <v>0</v>
      </c>
      <c r="BT4247" s="14">
        <v>25000</v>
      </c>
      <c r="BU4247" s="14">
        <v>25000</v>
      </c>
      <c r="BV4247" s="14">
        <v>12500</v>
      </c>
      <c r="BW4247" s="14">
        <f t="shared" si="11135"/>
        <v>12500</v>
      </c>
      <c r="BX4247" s="14">
        <v>12500</v>
      </c>
      <c r="BY4247" s="14"/>
      <c r="BZ4247" s="14"/>
      <c r="CA4247" s="14">
        <f t="shared" si="11089"/>
        <v>25000</v>
      </c>
      <c r="CB4247" s="122">
        <f t="shared" si="11100"/>
        <v>100</v>
      </c>
    </row>
    <row r="4248" spans="1:80" x14ac:dyDescent="0.25">
      <c r="A4248" s="13" t="s">
        <v>1</v>
      </c>
      <c r="B4248" s="13" t="s">
        <v>1</v>
      </c>
      <c r="C4248" s="13" t="s">
        <v>1</v>
      </c>
      <c r="D4248" s="74" t="s">
        <v>1</v>
      </c>
      <c r="E4248" s="74" t="s">
        <v>1</v>
      </c>
      <c r="F4248" s="74" t="s">
        <v>1</v>
      </c>
      <c r="G4248" s="13" t="s">
        <v>1</v>
      </c>
      <c r="H4248" s="10" t="s">
        <v>1717</v>
      </c>
      <c r="I4248" s="11">
        <f>SUM(I4218,I4241,I4244)</f>
        <v>1733271</v>
      </c>
      <c r="J4248" s="11">
        <f t="shared" si="11088"/>
        <v>1789537</v>
      </c>
      <c r="K4248" s="11">
        <f t="shared" ref="K4248" si="11158">SUM(K4218,K4241,K4244)</f>
        <v>1780817</v>
      </c>
      <c r="L4248" s="11">
        <f t="shared" si="11091"/>
        <v>8720</v>
      </c>
      <c r="M4248" s="11">
        <f t="shared" ref="M4248:Q4248" si="11159">SUM(M4218,M4241,M4244)</f>
        <v>8720</v>
      </c>
      <c r="N4248" s="11">
        <f t="shared" si="11159"/>
        <v>0</v>
      </c>
      <c r="O4248" s="11">
        <f t="shared" si="11159"/>
        <v>0</v>
      </c>
      <c r="P4248" s="11">
        <f t="shared" si="11159"/>
        <v>0</v>
      </c>
      <c r="Q4248" s="11">
        <f t="shared" si="11159"/>
        <v>0</v>
      </c>
      <c r="R4248" s="11">
        <f t="shared" ref="R4248:AG4248" si="11160">SUM(R4218,R4241,R4244)</f>
        <v>8720</v>
      </c>
      <c r="S4248" s="11">
        <f t="shared" si="11160"/>
        <v>0</v>
      </c>
      <c r="T4248" s="11">
        <f t="shared" si="11160"/>
        <v>0</v>
      </c>
      <c r="U4248" s="11">
        <f t="shared" si="11160"/>
        <v>0</v>
      </c>
      <c r="V4248" s="11">
        <f t="shared" si="11160"/>
        <v>0</v>
      </c>
      <c r="W4248" s="11">
        <f t="shared" si="11160"/>
        <v>0</v>
      </c>
      <c r="X4248" s="11">
        <f t="shared" si="11160"/>
        <v>8720</v>
      </c>
      <c r="Y4248" s="11">
        <f t="shared" si="11160"/>
        <v>0</v>
      </c>
      <c r="Z4248" s="11">
        <f t="shared" si="11160"/>
        <v>697</v>
      </c>
      <c r="AA4248" s="11">
        <f t="shared" si="11160"/>
        <v>924</v>
      </c>
      <c r="AB4248" s="11">
        <f t="shared" si="11160"/>
        <v>1141</v>
      </c>
      <c r="AC4248" s="11">
        <f t="shared" si="11160"/>
        <v>258</v>
      </c>
      <c r="AD4248" s="11">
        <f t="shared" si="11160"/>
        <v>954</v>
      </c>
      <c r="AE4248" s="11">
        <f t="shared" si="11160"/>
        <v>0</v>
      </c>
      <c r="AF4248" s="11">
        <f t="shared" si="11160"/>
        <v>891</v>
      </c>
      <c r="AG4248" s="11">
        <f t="shared" si="11160"/>
        <v>387</v>
      </c>
      <c r="AH4248" s="11">
        <v>5252</v>
      </c>
      <c r="AI4248" s="11">
        <v>3468</v>
      </c>
      <c r="AJ4248" s="11">
        <f t="shared" ref="AJ4248:AY4248" si="11161">SUM(AJ4218,AJ4241,AJ4244)</f>
        <v>0</v>
      </c>
      <c r="AK4248" s="11">
        <f t="shared" si="11161"/>
        <v>0</v>
      </c>
      <c r="AL4248" s="11">
        <f t="shared" si="11161"/>
        <v>0</v>
      </c>
      <c r="AM4248" s="11">
        <f t="shared" si="11161"/>
        <v>0</v>
      </c>
      <c r="AN4248" s="11">
        <f t="shared" si="11161"/>
        <v>0</v>
      </c>
      <c r="AO4248" s="11">
        <f t="shared" si="11161"/>
        <v>0</v>
      </c>
      <c r="AP4248" s="11">
        <f t="shared" si="11161"/>
        <v>0</v>
      </c>
      <c r="AQ4248" s="11">
        <f t="shared" si="11161"/>
        <v>0</v>
      </c>
      <c r="AR4248" s="11">
        <f t="shared" si="11161"/>
        <v>0</v>
      </c>
      <c r="AS4248" s="11">
        <f t="shared" si="11161"/>
        <v>0</v>
      </c>
      <c r="AT4248" s="11">
        <f t="shared" si="11161"/>
        <v>0</v>
      </c>
      <c r="AU4248" s="11">
        <f t="shared" si="11161"/>
        <v>0</v>
      </c>
      <c r="AV4248" s="11">
        <f t="shared" si="11161"/>
        <v>0</v>
      </c>
      <c r="AW4248" s="11">
        <f t="shared" si="11161"/>
        <v>0</v>
      </c>
      <c r="AX4248" s="11">
        <f t="shared" si="11161"/>
        <v>0</v>
      </c>
      <c r="AY4248" s="11">
        <f t="shared" si="11161"/>
        <v>0</v>
      </c>
      <c r="AZ4248" s="11">
        <v>0</v>
      </c>
      <c r="BA4248" s="11">
        <v>0</v>
      </c>
      <c r="BB4248" s="11">
        <f t="shared" ref="BB4248:BQ4248" si="11162">SUM(BB4218,BB4241,BB4244)</f>
        <v>0</v>
      </c>
      <c r="BC4248" s="11">
        <f t="shared" si="11162"/>
        <v>0</v>
      </c>
      <c r="BD4248" s="11">
        <f t="shared" si="11162"/>
        <v>0</v>
      </c>
      <c r="BE4248" s="11">
        <f t="shared" si="11162"/>
        <v>8379</v>
      </c>
      <c r="BF4248" s="11">
        <f t="shared" si="11162"/>
        <v>0</v>
      </c>
      <c r="BG4248" s="11">
        <f t="shared" si="11162"/>
        <v>0</v>
      </c>
      <c r="BH4248" s="11">
        <f t="shared" si="11162"/>
        <v>8379</v>
      </c>
      <c r="BI4248" s="11">
        <f t="shared" si="11162"/>
        <v>0</v>
      </c>
      <c r="BJ4248" s="11">
        <f t="shared" si="11162"/>
        <v>3600</v>
      </c>
      <c r="BK4248" s="11">
        <f t="shared" si="11162"/>
        <v>0</v>
      </c>
      <c r="BL4248" s="11">
        <f t="shared" si="11162"/>
        <v>1000</v>
      </c>
      <c r="BM4248" s="11">
        <f t="shared" si="11162"/>
        <v>3779</v>
      </c>
      <c r="BN4248" s="11">
        <f t="shared" si="11162"/>
        <v>0</v>
      </c>
      <c r="BO4248" s="11">
        <f t="shared" si="11162"/>
        <v>0</v>
      </c>
      <c r="BP4248" s="11">
        <f t="shared" si="11162"/>
        <v>0</v>
      </c>
      <c r="BQ4248" s="11">
        <f t="shared" si="11162"/>
        <v>0</v>
      </c>
      <c r="BR4248" s="11">
        <v>8379</v>
      </c>
      <c r="BS4248" s="11">
        <v>0</v>
      </c>
      <c r="BT4248" s="11">
        <f t="shared" ref="BT4248:BZ4248" si="11163">SUM(BT4218,BT4241,BT4244)</f>
        <v>1894652</v>
      </c>
      <c r="BU4248" s="11">
        <f t="shared" si="11163"/>
        <v>1881526</v>
      </c>
      <c r="BV4248" s="11">
        <f t="shared" si="11163"/>
        <v>1077374</v>
      </c>
      <c r="BW4248" s="11">
        <f t="shared" si="11163"/>
        <v>464016</v>
      </c>
      <c r="BX4248" s="11">
        <f t="shared" si="11163"/>
        <v>195872</v>
      </c>
      <c r="BY4248" s="11">
        <f t="shared" si="11163"/>
        <v>134072</v>
      </c>
      <c r="BZ4248" s="11">
        <f t="shared" si="11163"/>
        <v>134072</v>
      </c>
      <c r="CA4248" s="11">
        <f t="shared" si="11089"/>
        <v>1541390</v>
      </c>
      <c r="CB4248" s="123">
        <f t="shared" si="11100"/>
        <v>81.922333255028107</v>
      </c>
    </row>
    <row r="4249" spans="1:80" ht="15.75" thickBot="1" x14ac:dyDescent="0.3">
      <c r="A4249" s="13" t="s">
        <v>1</v>
      </c>
      <c r="B4249" s="13" t="s">
        <v>1</v>
      </c>
      <c r="C4249" s="13" t="s">
        <v>1</v>
      </c>
      <c r="D4249" s="74" t="s">
        <v>1</v>
      </c>
      <c r="E4249" s="74" t="s">
        <v>1</v>
      </c>
      <c r="F4249" s="74" t="s">
        <v>1</v>
      </c>
      <c r="G4249" s="13" t="s">
        <v>1</v>
      </c>
      <c r="H4249" s="2" t="s">
        <v>83</v>
      </c>
      <c r="I4249" s="12">
        <v>39</v>
      </c>
      <c r="J4249" s="12">
        <f t="shared" si="11088"/>
        <v>39</v>
      </c>
      <c r="K4249" s="12">
        <v>39</v>
      </c>
      <c r="L4249" s="13"/>
      <c r="M4249" s="13" t="s">
        <v>1</v>
      </c>
      <c r="N4249" s="13" t="s">
        <v>1</v>
      </c>
      <c r="O4249" s="13" t="s">
        <v>1</v>
      </c>
      <c r="P4249" s="27"/>
      <c r="Q4249" s="13" t="s">
        <v>1</v>
      </c>
      <c r="R4249" s="13" t="s">
        <v>1</v>
      </c>
      <c r="S4249" s="13"/>
      <c r="T4249" s="13"/>
      <c r="U4249" s="13"/>
      <c r="V4249" s="13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>
        <v>0</v>
      </c>
      <c r="AI4249" s="13">
        <v>0</v>
      </c>
      <c r="AJ4249" s="13" t="s">
        <v>1</v>
      </c>
      <c r="AK4249" s="13"/>
      <c r="AL4249" s="13"/>
      <c r="AM4249" s="13"/>
      <c r="AN4249" s="13"/>
      <c r="AO4249" s="13"/>
      <c r="AP4249" s="13"/>
      <c r="AQ4249" s="13"/>
      <c r="AR4249" s="13"/>
      <c r="AS4249" s="13"/>
      <c r="AT4249" s="13"/>
      <c r="AU4249" s="13"/>
      <c r="AV4249" s="13"/>
      <c r="AW4249" s="13"/>
      <c r="AX4249" s="13"/>
      <c r="AY4249" s="13"/>
      <c r="AZ4249" s="13">
        <v>0</v>
      </c>
      <c r="BA4249" s="13">
        <v>0</v>
      </c>
      <c r="BB4249" s="13" t="s">
        <v>1</v>
      </c>
      <c r="BC4249" s="13"/>
      <c r="BD4249" s="13"/>
      <c r="BE4249" s="13"/>
      <c r="BF4249" s="13"/>
      <c r="BG4249" s="13"/>
      <c r="BH4249" s="13"/>
      <c r="BI4249" s="13"/>
      <c r="BJ4249" s="13"/>
      <c r="BK4249" s="13"/>
      <c r="BL4249" s="13"/>
      <c r="BM4249" s="13"/>
      <c r="BN4249" s="13"/>
      <c r="BO4249" s="13"/>
      <c r="BP4249" s="13"/>
      <c r="BQ4249" s="13"/>
      <c r="BR4249" s="13">
        <v>0</v>
      </c>
      <c r="BS4249" s="13">
        <v>0</v>
      </c>
      <c r="BT4249" s="12">
        <v>39</v>
      </c>
      <c r="BU4249" s="12">
        <v>39</v>
      </c>
      <c r="BV4249" s="12"/>
      <c r="BW4249" s="12"/>
      <c r="BX4249" s="12" t="s">
        <v>1</v>
      </c>
      <c r="BY4249" s="12" t="s">
        <v>1</v>
      </c>
      <c r="BZ4249" s="12"/>
      <c r="CA4249" s="12">
        <f t="shared" si="11089"/>
        <v>0</v>
      </c>
      <c r="CB4249" s="124"/>
    </row>
    <row r="4250" spans="1:80" ht="69.75" customHeight="1" thickBot="1" x14ac:dyDescent="0.3">
      <c r="A4250" s="133" t="s">
        <v>1</v>
      </c>
      <c r="B4250" s="133" t="s">
        <v>1</v>
      </c>
      <c r="C4250" s="133" t="s">
        <v>1</v>
      </c>
      <c r="D4250" s="135" t="s">
        <v>1</v>
      </c>
      <c r="E4250" s="135" t="s">
        <v>1</v>
      </c>
      <c r="F4250" s="135" t="s">
        <v>1</v>
      </c>
      <c r="G4250" s="137" t="s">
        <v>1</v>
      </c>
      <c r="H4250" s="5" t="s">
        <v>84</v>
      </c>
      <c r="I4250" s="5" t="s">
        <v>11</v>
      </c>
      <c r="J4250" s="5" t="s">
        <v>1809</v>
      </c>
      <c r="K4250" s="5" t="s">
        <v>12</v>
      </c>
      <c r="L4250" s="5" t="s">
        <v>13</v>
      </c>
      <c r="M4250" s="5" t="s">
        <v>14</v>
      </c>
      <c r="N4250" s="5" t="s">
        <v>15</v>
      </c>
      <c r="O4250" s="5" t="s">
        <v>16</v>
      </c>
      <c r="P4250" s="5" t="s">
        <v>17</v>
      </c>
      <c r="Q4250" s="5" t="s">
        <v>18</v>
      </c>
      <c r="R4250" s="71" t="s">
        <v>14</v>
      </c>
      <c r="S4250" s="71" t="s">
        <v>1843</v>
      </c>
      <c r="T4250" s="71" t="s">
        <v>1797</v>
      </c>
      <c r="U4250" s="71" t="s">
        <v>1832</v>
      </c>
      <c r="V4250" s="71" t="s">
        <v>1833</v>
      </c>
      <c r="W4250" s="71" t="s">
        <v>1834</v>
      </c>
      <c r="X4250" s="71" t="s">
        <v>1847</v>
      </c>
      <c r="Y4250" s="71" t="s">
        <v>1844</v>
      </c>
      <c r="Z4250" s="71" t="s">
        <v>1835</v>
      </c>
      <c r="AA4250" s="71" t="s">
        <v>1836</v>
      </c>
      <c r="AB4250" s="71" t="s">
        <v>1837</v>
      </c>
      <c r="AC4250" s="71" t="s">
        <v>1838</v>
      </c>
      <c r="AD4250" s="71" t="s">
        <v>1839</v>
      </c>
      <c r="AE4250" s="71" t="s">
        <v>1840</v>
      </c>
      <c r="AF4250" s="71" t="s">
        <v>1845</v>
      </c>
      <c r="AG4250" s="71" t="s">
        <v>1846</v>
      </c>
      <c r="AH4250" s="71" t="s">
        <v>1841</v>
      </c>
      <c r="AI4250" s="71" t="s">
        <v>1842</v>
      </c>
      <c r="AJ4250" s="72" t="s">
        <v>15</v>
      </c>
      <c r="AK4250" s="72" t="s">
        <v>1843</v>
      </c>
      <c r="AL4250" s="72" t="s">
        <v>1797</v>
      </c>
      <c r="AM4250" s="72" t="s">
        <v>1832</v>
      </c>
      <c r="AN4250" s="72" t="s">
        <v>1833</v>
      </c>
      <c r="AO4250" s="72" t="s">
        <v>1834</v>
      </c>
      <c r="AP4250" s="72" t="s">
        <v>1848</v>
      </c>
      <c r="AQ4250" s="72" t="s">
        <v>1844</v>
      </c>
      <c r="AR4250" s="72" t="s">
        <v>1835</v>
      </c>
      <c r="AS4250" s="72" t="s">
        <v>1836</v>
      </c>
      <c r="AT4250" s="72" t="s">
        <v>1837</v>
      </c>
      <c r="AU4250" s="72" t="s">
        <v>1838</v>
      </c>
      <c r="AV4250" s="72" t="s">
        <v>1839</v>
      </c>
      <c r="AW4250" s="72" t="s">
        <v>1840</v>
      </c>
      <c r="AX4250" s="72" t="s">
        <v>1845</v>
      </c>
      <c r="AY4250" s="72" t="s">
        <v>1846</v>
      </c>
      <c r="AZ4250" s="72" t="s">
        <v>1841</v>
      </c>
      <c r="BA4250" s="72" t="s">
        <v>1842</v>
      </c>
      <c r="BB4250" s="73" t="s">
        <v>16</v>
      </c>
      <c r="BC4250" s="73" t="s">
        <v>1843</v>
      </c>
      <c r="BD4250" s="73" t="s">
        <v>1797</v>
      </c>
      <c r="BE4250" s="73" t="s">
        <v>1832</v>
      </c>
      <c r="BF4250" s="73" t="s">
        <v>1833</v>
      </c>
      <c r="BG4250" s="73" t="s">
        <v>1834</v>
      </c>
      <c r="BH4250" s="73" t="s">
        <v>1849</v>
      </c>
      <c r="BI4250" s="73" t="s">
        <v>1844</v>
      </c>
      <c r="BJ4250" s="73" t="s">
        <v>1835</v>
      </c>
      <c r="BK4250" s="73" t="s">
        <v>1836</v>
      </c>
      <c r="BL4250" s="73" t="s">
        <v>1837</v>
      </c>
      <c r="BM4250" s="73" t="s">
        <v>1838</v>
      </c>
      <c r="BN4250" s="73" t="s">
        <v>1839</v>
      </c>
      <c r="BO4250" s="73" t="s">
        <v>1840</v>
      </c>
      <c r="BP4250" s="73" t="s">
        <v>1845</v>
      </c>
      <c r="BQ4250" s="73" t="s">
        <v>1846</v>
      </c>
      <c r="BR4250" s="73" t="s">
        <v>1841</v>
      </c>
      <c r="BS4250" s="73" t="s">
        <v>1842</v>
      </c>
      <c r="BT4250" s="5" t="s">
        <v>1911</v>
      </c>
      <c r="BU4250" s="5" t="s">
        <v>1942</v>
      </c>
      <c r="BV4250" s="5" t="s">
        <v>1943</v>
      </c>
      <c r="BW4250" s="5" t="s">
        <v>1944</v>
      </c>
      <c r="BX4250" s="5" t="s">
        <v>1945</v>
      </c>
      <c r="BY4250" s="5" t="s">
        <v>1946</v>
      </c>
      <c r="BZ4250" s="5" t="s">
        <v>1947</v>
      </c>
      <c r="CA4250" s="5" t="s">
        <v>1948</v>
      </c>
      <c r="CB4250" s="120" t="s">
        <v>1916</v>
      </c>
    </row>
    <row r="4251" spans="1:80" x14ac:dyDescent="0.25">
      <c r="A4251" s="134"/>
      <c r="B4251" s="134"/>
      <c r="C4251" s="134"/>
      <c r="D4251" s="136"/>
      <c r="E4251" s="136"/>
      <c r="F4251" s="136"/>
      <c r="G4251" s="138"/>
      <c r="H4251" s="15" t="s">
        <v>1</v>
      </c>
      <c r="I4251" s="9" t="s">
        <v>19</v>
      </c>
      <c r="J4251" s="9">
        <v>1</v>
      </c>
      <c r="K4251" s="9" t="s">
        <v>20</v>
      </c>
      <c r="L4251" s="9" t="s">
        <v>21</v>
      </c>
      <c r="M4251" s="9" t="s">
        <v>22</v>
      </c>
      <c r="N4251" s="9" t="s">
        <v>23</v>
      </c>
      <c r="O4251" s="9" t="s">
        <v>24</v>
      </c>
      <c r="P4251" s="9" t="s">
        <v>25</v>
      </c>
      <c r="Q4251" s="9" t="s">
        <v>26</v>
      </c>
      <c r="R4251" s="9">
        <v>1</v>
      </c>
      <c r="S4251" s="9">
        <v>2</v>
      </c>
      <c r="T4251" s="9">
        <v>3</v>
      </c>
      <c r="U4251" s="9">
        <v>4</v>
      </c>
      <c r="V4251" s="9">
        <v>5</v>
      </c>
      <c r="W4251" s="9">
        <v>6</v>
      </c>
      <c r="X4251" s="9">
        <v>7</v>
      </c>
      <c r="Y4251" s="9">
        <v>8</v>
      </c>
      <c r="Z4251" s="9">
        <v>9</v>
      </c>
      <c r="AA4251" s="9">
        <v>10</v>
      </c>
      <c r="AB4251" s="9">
        <v>11</v>
      </c>
      <c r="AC4251" s="9">
        <v>12</v>
      </c>
      <c r="AD4251" s="9">
        <v>13</v>
      </c>
      <c r="AE4251" s="9">
        <v>14</v>
      </c>
      <c r="AF4251" s="9">
        <v>15</v>
      </c>
      <c r="AG4251" s="9">
        <v>16</v>
      </c>
      <c r="AH4251" s="9">
        <v>20</v>
      </c>
      <c r="AI4251" s="9">
        <v>21</v>
      </c>
      <c r="AJ4251" s="9">
        <v>1</v>
      </c>
      <c r="AK4251" s="9">
        <v>2</v>
      </c>
      <c r="AL4251" s="9">
        <v>3</v>
      </c>
      <c r="AM4251" s="9">
        <v>4</v>
      </c>
      <c r="AN4251" s="9">
        <v>5</v>
      </c>
      <c r="AO4251" s="9">
        <v>6</v>
      </c>
      <c r="AP4251" s="9">
        <v>7</v>
      </c>
      <c r="AQ4251" s="9">
        <v>8</v>
      </c>
      <c r="AR4251" s="9">
        <v>9</v>
      </c>
      <c r="AS4251" s="9">
        <v>10</v>
      </c>
      <c r="AT4251" s="9">
        <v>11</v>
      </c>
      <c r="AU4251" s="9">
        <v>12</v>
      </c>
      <c r="AV4251" s="9">
        <v>13</v>
      </c>
      <c r="AW4251" s="9">
        <v>14</v>
      </c>
      <c r="AX4251" s="9">
        <v>15</v>
      </c>
      <c r="AY4251" s="9">
        <v>16</v>
      </c>
      <c r="AZ4251" s="9">
        <v>20</v>
      </c>
      <c r="BA4251" s="9">
        <v>21</v>
      </c>
      <c r="BB4251" s="9">
        <v>1</v>
      </c>
      <c r="BC4251" s="9">
        <v>2</v>
      </c>
      <c r="BD4251" s="9">
        <v>3</v>
      </c>
      <c r="BE4251" s="9">
        <v>4</v>
      </c>
      <c r="BF4251" s="9">
        <v>5</v>
      </c>
      <c r="BG4251" s="9">
        <v>6</v>
      </c>
      <c r="BH4251" s="9">
        <v>7</v>
      </c>
      <c r="BI4251" s="9">
        <v>8</v>
      </c>
      <c r="BJ4251" s="9">
        <v>9</v>
      </c>
      <c r="BK4251" s="9">
        <v>10</v>
      </c>
      <c r="BL4251" s="9">
        <v>11</v>
      </c>
      <c r="BM4251" s="9">
        <v>12</v>
      </c>
      <c r="BN4251" s="9">
        <v>13</v>
      </c>
      <c r="BO4251" s="9">
        <v>14</v>
      </c>
      <c r="BP4251" s="9">
        <v>15</v>
      </c>
      <c r="BQ4251" s="9">
        <v>16</v>
      </c>
      <c r="BR4251" s="9">
        <v>20</v>
      </c>
      <c r="BS4251" s="9">
        <v>21</v>
      </c>
      <c r="BT4251" s="9">
        <v>1</v>
      </c>
      <c r="BU4251" s="9">
        <v>2</v>
      </c>
      <c r="BV4251" s="9">
        <v>3</v>
      </c>
      <c r="BW4251" s="9" t="s">
        <v>1798</v>
      </c>
      <c r="BX4251" s="9">
        <v>5</v>
      </c>
      <c r="BY4251" s="9">
        <v>6</v>
      </c>
      <c r="BZ4251" s="9">
        <v>7</v>
      </c>
      <c r="CA4251" s="9" t="s">
        <v>1917</v>
      </c>
      <c r="CB4251" s="121">
        <v>9</v>
      </c>
    </row>
    <row r="4252" spans="1:80" x14ac:dyDescent="0.25">
      <c r="A4252" s="134"/>
      <c r="B4252" s="134"/>
      <c r="C4252" s="134"/>
      <c r="D4252" s="136"/>
      <c r="E4252" s="136"/>
      <c r="F4252" s="136"/>
      <c r="G4252" s="138"/>
      <c r="H4252" s="16" t="s">
        <v>1015</v>
      </c>
      <c r="I4252" s="17">
        <f>SUM(I4248)</f>
        <v>1733271</v>
      </c>
      <c r="J4252" s="17">
        <f t="shared" ref="J4252:J4253" si="11164">SUM(K4252,L4252,P4252,Q4252)</f>
        <v>1789537</v>
      </c>
      <c r="K4252" s="17">
        <f t="shared" ref="K4252" si="11165">SUM(K4248)</f>
        <v>1780817</v>
      </c>
      <c r="L4252" s="17">
        <f t="shared" ref="L4252:L4253" si="11166">SUM(M4252:O4252)</f>
        <v>8720</v>
      </c>
      <c r="M4252" s="17">
        <f t="shared" ref="M4252:Q4252" si="11167">SUM(M4248)</f>
        <v>8720</v>
      </c>
      <c r="N4252" s="17">
        <f t="shared" si="11167"/>
        <v>0</v>
      </c>
      <c r="O4252" s="17">
        <f t="shared" si="11167"/>
        <v>0</v>
      </c>
      <c r="P4252" s="17">
        <f t="shared" si="11167"/>
        <v>0</v>
      </c>
      <c r="Q4252" s="17">
        <f t="shared" si="11167"/>
        <v>0</v>
      </c>
      <c r="R4252" s="17">
        <f t="shared" ref="R4252:AG4252" si="11168">SUM(R4248)</f>
        <v>8720</v>
      </c>
      <c r="S4252" s="17">
        <f t="shared" si="11168"/>
        <v>0</v>
      </c>
      <c r="T4252" s="17">
        <f t="shared" si="11168"/>
        <v>0</v>
      </c>
      <c r="U4252" s="17">
        <f t="shared" si="11168"/>
        <v>0</v>
      </c>
      <c r="V4252" s="17">
        <f t="shared" si="11168"/>
        <v>0</v>
      </c>
      <c r="W4252" s="17">
        <f t="shared" si="11168"/>
        <v>0</v>
      </c>
      <c r="X4252" s="17">
        <f t="shared" ref="X4252" si="11169">SUM(X4248)</f>
        <v>8720</v>
      </c>
      <c r="Y4252" s="17">
        <f t="shared" si="11168"/>
        <v>0</v>
      </c>
      <c r="Z4252" s="17">
        <f t="shared" si="11168"/>
        <v>697</v>
      </c>
      <c r="AA4252" s="17">
        <f t="shared" si="11168"/>
        <v>924</v>
      </c>
      <c r="AB4252" s="17">
        <f t="shared" si="11168"/>
        <v>1141</v>
      </c>
      <c r="AC4252" s="17">
        <f t="shared" si="11168"/>
        <v>258</v>
      </c>
      <c r="AD4252" s="17">
        <f t="shared" si="11168"/>
        <v>954</v>
      </c>
      <c r="AE4252" s="17">
        <f t="shared" si="11168"/>
        <v>0</v>
      </c>
      <c r="AF4252" s="17">
        <f t="shared" si="11168"/>
        <v>891</v>
      </c>
      <c r="AG4252" s="17">
        <f t="shared" si="11168"/>
        <v>387</v>
      </c>
      <c r="AH4252" s="17">
        <v>5252</v>
      </c>
      <c r="AI4252" s="17">
        <v>3468</v>
      </c>
      <c r="AJ4252" s="17">
        <f t="shared" ref="AJ4252:AY4252" si="11170">SUM(AJ4248)</f>
        <v>0</v>
      </c>
      <c r="AK4252" s="17">
        <f t="shared" si="11170"/>
        <v>0</v>
      </c>
      <c r="AL4252" s="17">
        <f t="shared" si="11170"/>
        <v>0</v>
      </c>
      <c r="AM4252" s="17">
        <f t="shared" si="11170"/>
        <v>0</v>
      </c>
      <c r="AN4252" s="17">
        <f t="shared" si="11170"/>
        <v>0</v>
      </c>
      <c r="AO4252" s="17">
        <f t="shared" si="11170"/>
        <v>0</v>
      </c>
      <c r="AP4252" s="17">
        <f t="shared" ref="AP4252" si="11171">SUM(AP4248)</f>
        <v>0</v>
      </c>
      <c r="AQ4252" s="17">
        <f t="shared" si="11170"/>
        <v>0</v>
      </c>
      <c r="AR4252" s="17">
        <f t="shared" si="11170"/>
        <v>0</v>
      </c>
      <c r="AS4252" s="17">
        <f t="shared" si="11170"/>
        <v>0</v>
      </c>
      <c r="AT4252" s="17">
        <f t="shared" si="11170"/>
        <v>0</v>
      </c>
      <c r="AU4252" s="17">
        <f t="shared" si="11170"/>
        <v>0</v>
      </c>
      <c r="AV4252" s="17">
        <f t="shared" si="11170"/>
        <v>0</v>
      </c>
      <c r="AW4252" s="17">
        <f t="shared" si="11170"/>
        <v>0</v>
      </c>
      <c r="AX4252" s="17">
        <f t="shared" si="11170"/>
        <v>0</v>
      </c>
      <c r="AY4252" s="17">
        <f t="shared" si="11170"/>
        <v>0</v>
      </c>
      <c r="AZ4252" s="17">
        <v>0</v>
      </c>
      <c r="BA4252" s="17">
        <v>0</v>
      </c>
      <c r="BB4252" s="17">
        <f t="shared" ref="BB4252:BQ4252" si="11172">SUM(BB4248)</f>
        <v>0</v>
      </c>
      <c r="BC4252" s="17">
        <f t="shared" si="11172"/>
        <v>0</v>
      </c>
      <c r="BD4252" s="17">
        <f t="shared" si="11172"/>
        <v>0</v>
      </c>
      <c r="BE4252" s="17">
        <f t="shared" si="11172"/>
        <v>8379</v>
      </c>
      <c r="BF4252" s="17">
        <f t="shared" si="11172"/>
        <v>0</v>
      </c>
      <c r="BG4252" s="17">
        <f t="shared" si="11172"/>
        <v>0</v>
      </c>
      <c r="BH4252" s="17">
        <f t="shared" ref="BH4252" si="11173">SUM(BH4248)</f>
        <v>8379</v>
      </c>
      <c r="BI4252" s="17">
        <f t="shared" si="11172"/>
        <v>0</v>
      </c>
      <c r="BJ4252" s="17">
        <f t="shared" si="11172"/>
        <v>3600</v>
      </c>
      <c r="BK4252" s="17">
        <f t="shared" si="11172"/>
        <v>0</v>
      </c>
      <c r="BL4252" s="17">
        <f t="shared" si="11172"/>
        <v>1000</v>
      </c>
      <c r="BM4252" s="17">
        <f t="shared" si="11172"/>
        <v>3779</v>
      </c>
      <c r="BN4252" s="17">
        <f t="shared" si="11172"/>
        <v>0</v>
      </c>
      <c r="BO4252" s="17">
        <f t="shared" si="11172"/>
        <v>0</v>
      </c>
      <c r="BP4252" s="17">
        <f t="shared" si="11172"/>
        <v>0</v>
      </c>
      <c r="BQ4252" s="17">
        <f t="shared" si="11172"/>
        <v>0</v>
      </c>
      <c r="BR4252" s="17">
        <v>8379</v>
      </c>
      <c r="BS4252" s="17">
        <v>0</v>
      </c>
      <c r="BT4252" s="17">
        <f t="shared" ref="BT4252:BW4252" si="11174">SUM(BT4248)</f>
        <v>1894652</v>
      </c>
      <c r="BU4252" s="17">
        <f t="shared" ref="BU4252:BV4252" si="11175">SUM(BU4248)</f>
        <v>1881526</v>
      </c>
      <c r="BV4252" s="17">
        <f t="shared" si="11175"/>
        <v>1077374</v>
      </c>
      <c r="BW4252" s="17">
        <f t="shared" si="11174"/>
        <v>464016</v>
      </c>
      <c r="BX4252" s="17">
        <f t="shared" ref="BX4252:BZ4252" si="11176">SUM(BX4248)</f>
        <v>195872</v>
      </c>
      <c r="BY4252" s="17">
        <f t="shared" si="11176"/>
        <v>134072</v>
      </c>
      <c r="BZ4252" s="17">
        <f t="shared" si="11176"/>
        <v>134072</v>
      </c>
      <c r="CA4252" s="17">
        <f>BV4252+BW4252</f>
        <v>1541390</v>
      </c>
      <c r="CB4252" s="125">
        <f>IF(BU4252=0,"-",CA4252/BU4252*100)</f>
        <v>81.922333255028107</v>
      </c>
    </row>
    <row r="4253" spans="1:80" x14ac:dyDescent="0.25">
      <c r="A4253" s="134"/>
      <c r="B4253" s="134"/>
      <c r="C4253" s="134"/>
      <c r="D4253" s="136"/>
      <c r="E4253" s="136"/>
      <c r="F4253" s="136"/>
      <c r="G4253" s="138"/>
      <c r="H4253" s="18" t="s">
        <v>86</v>
      </c>
      <c r="I4253" s="17">
        <f>SUM(I4252)</f>
        <v>1733271</v>
      </c>
      <c r="J4253" s="17">
        <f t="shared" si="11164"/>
        <v>1789537</v>
      </c>
      <c r="K4253" s="17">
        <f t="shared" ref="K4253" si="11177">SUM(K4252)</f>
        <v>1780817</v>
      </c>
      <c r="L4253" s="17">
        <f t="shared" si="11166"/>
        <v>8720</v>
      </c>
      <c r="M4253" s="17">
        <f t="shared" ref="M4253:Q4253" si="11178">SUM(M4252)</f>
        <v>8720</v>
      </c>
      <c r="N4253" s="17">
        <f t="shared" si="11178"/>
        <v>0</v>
      </c>
      <c r="O4253" s="17">
        <f t="shared" si="11178"/>
        <v>0</v>
      </c>
      <c r="P4253" s="17">
        <f t="shared" si="11178"/>
        <v>0</v>
      </c>
      <c r="Q4253" s="17">
        <f t="shared" si="11178"/>
        <v>0</v>
      </c>
      <c r="R4253" s="17">
        <f t="shared" ref="R4253:AG4253" si="11179">SUM(R4252)</f>
        <v>8720</v>
      </c>
      <c r="S4253" s="17">
        <f t="shared" si="11179"/>
        <v>0</v>
      </c>
      <c r="T4253" s="17">
        <f t="shared" si="11179"/>
        <v>0</v>
      </c>
      <c r="U4253" s="17">
        <f t="shared" si="11179"/>
        <v>0</v>
      </c>
      <c r="V4253" s="17">
        <f t="shared" si="11179"/>
        <v>0</v>
      </c>
      <c r="W4253" s="17">
        <f t="shared" si="11179"/>
        <v>0</v>
      </c>
      <c r="X4253" s="17">
        <f t="shared" ref="X4253" si="11180">SUM(X4252)</f>
        <v>8720</v>
      </c>
      <c r="Y4253" s="17">
        <f t="shared" si="11179"/>
        <v>0</v>
      </c>
      <c r="Z4253" s="17">
        <f t="shared" si="11179"/>
        <v>697</v>
      </c>
      <c r="AA4253" s="17">
        <f t="shared" si="11179"/>
        <v>924</v>
      </c>
      <c r="AB4253" s="17">
        <f t="shared" si="11179"/>
        <v>1141</v>
      </c>
      <c r="AC4253" s="17">
        <f t="shared" si="11179"/>
        <v>258</v>
      </c>
      <c r="AD4253" s="17">
        <f t="shared" si="11179"/>
        <v>954</v>
      </c>
      <c r="AE4253" s="17">
        <f t="shared" si="11179"/>
        <v>0</v>
      </c>
      <c r="AF4253" s="17">
        <f t="shared" si="11179"/>
        <v>891</v>
      </c>
      <c r="AG4253" s="17">
        <f t="shared" si="11179"/>
        <v>387</v>
      </c>
      <c r="AH4253" s="17">
        <v>5252</v>
      </c>
      <c r="AI4253" s="17">
        <v>3468</v>
      </c>
      <c r="AJ4253" s="17">
        <f t="shared" ref="AJ4253:AY4253" si="11181">SUM(AJ4252)</f>
        <v>0</v>
      </c>
      <c r="AK4253" s="17">
        <f t="shared" si="11181"/>
        <v>0</v>
      </c>
      <c r="AL4253" s="17">
        <f t="shared" si="11181"/>
        <v>0</v>
      </c>
      <c r="AM4253" s="17">
        <f t="shared" si="11181"/>
        <v>0</v>
      </c>
      <c r="AN4253" s="17">
        <f t="shared" si="11181"/>
        <v>0</v>
      </c>
      <c r="AO4253" s="17">
        <f t="shared" si="11181"/>
        <v>0</v>
      </c>
      <c r="AP4253" s="17">
        <f t="shared" ref="AP4253" si="11182">SUM(AP4252)</f>
        <v>0</v>
      </c>
      <c r="AQ4253" s="17">
        <f t="shared" si="11181"/>
        <v>0</v>
      </c>
      <c r="AR4253" s="17">
        <f t="shared" si="11181"/>
        <v>0</v>
      </c>
      <c r="AS4253" s="17">
        <f t="shared" si="11181"/>
        <v>0</v>
      </c>
      <c r="AT4253" s="17">
        <f t="shared" si="11181"/>
        <v>0</v>
      </c>
      <c r="AU4253" s="17">
        <f t="shared" si="11181"/>
        <v>0</v>
      </c>
      <c r="AV4253" s="17">
        <f t="shared" si="11181"/>
        <v>0</v>
      </c>
      <c r="AW4253" s="17">
        <f t="shared" si="11181"/>
        <v>0</v>
      </c>
      <c r="AX4253" s="17">
        <f t="shared" si="11181"/>
        <v>0</v>
      </c>
      <c r="AY4253" s="17">
        <f t="shared" si="11181"/>
        <v>0</v>
      </c>
      <c r="AZ4253" s="17">
        <v>0</v>
      </c>
      <c r="BA4253" s="17">
        <v>0</v>
      </c>
      <c r="BB4253" s="17">
        <f t="shared" ref="BB4253:BQ4253" si="11183">SUM(BB4252)</f>
        <v>0</v>
      </c>
      <c r="BC4253" s="17">
        <f t="shared" si="11183"/>
        <v>0</v>
      </c>
      <c r="BD4253" s="17">
        <f t="shared" si="11183"/>
        <v>0</v>
      </c>
      <c r="BE4253" s="17">
        <f t="shared" si="11183"/>
        <v>8379</v>
      </c>
      <c r="BF4253" s="17">
        <f t="shared" si="11183"/>
        <v>0</v>
      </c>
      <c r="BG4253" s="17">
        <f t="shared" si="11183"/>
        <v>0</v>
      </c>
      <c r="BH4253" s="17">
        <f t="shared" ref="BH4253" si="11184">SUM(BH4252)</f>
        <v>8379</v>
      </c>
      <c r="BI4253" s="17">
        <f t="shared" si="11183"/>
        <v>0</v>
      </c>
      <c r="BJ4253" s="17">
        <f t="shared" si="11183"/>
        <v>3600</v>
      </c>
      <c r="BK4253" s="17">
        <f t="shared" si="11183"/>
        <v>0</v>
      </c>
      <c r="BL4253" s="17">
        <f t="shared" si="11183"/>
        <v>1000</v>
      </c>
      <c r="BM4253" s="17">
        <f t="shared" si="11183"/>
        <v>3779</v>
      </c>
      <c r="BN4253" s="17">
        <f t="shared" si="11183"/>
        <v>0</v>
      </c>
      <c r="BO4253" s="17">
        <f t="shared" si="11183"/>
        <v>0</v>
      </c>
      <c r="BP4253" s="17">
        <f t="shared" si="11183"/>
        <v>0</v>
      </c>
      <c r="BQ4253" s="17">
        <f t="shared" si="11183"/>
        <v>0</v>
      </c>
      <c r="BR4253" s="17">
        <v>8379</v>
      </c>
      <c r="BS4253" s="17">
        <v>0</v>
      </c>
      <c r="BT4253" s="17">
        <f t="shared" ref="BT4253:BW4253" si="11185">SUM(BT4252)</f>
        <v>1894652</v>
      </c>
      <c r="BU4253" s="17">
        <f t="shared" ref="BU4253:BV4253" si="11186">SUM(BU4252)</f>
        <v>1881526</v>
      </c>
      <c r="BV4253" s="17">
        <f t="shared" si="11186"/>
        <v>1077374</v>
      </c>
      <c r="BW4253" s="17">
        <f t="shared" si="11185"/>
        <v>464016</v>
      </c>
      <c r="BX4253" s="17">
        <f t="shared" ref="BX4253" si="11187">SUM(BX4252)</f>
        <v>195872</v>
      </c>
      <c r="BY4253" s="17">
        <f t="shared" ref="BY4253" si="11188">SUM(BY4252)</f>
        <v>134072</v>
      </c>
      <c r="BZ4253" s="17">
        <f t="shared" ref="BZ4253" si="11189">SUM(BZ4252)</f>
        <v>134072</v>
      </c>
      <c r="CA4253" s="17">
        <f>BV4253+BW4253</f>
        <v>1541390</v>
      </c>
      <c r="CB4253" s="125">
        <f>IF(BU4253=0,"-",CA4253/BU4253*100)</f>
        <v>81.922333255028107</v>
      </c>
    </row>
    <row r="4254" spans="1:80" x14ac:dyDescent="0.25">
      <c r="A4254" s="139"/>
      <c r="B4254" s="139"/>
      <c r="C4254" s="139"/>
      <c r="D4254" s="140"/>
      <c r="E4254" s="140"/>
      <c r="F4254" s="140"/>
      <c r="G4254" s="141"/>
      <c r="X4254">
        <f t="shared" ref="X4254:X4313" si="11190">R4254+S4254+T4254+U4254+V4254+W4254</f>
        <v>0</v>
      </c>
      <c r="AH4254">
        <v>0</v>
      </c>
      <c r="AI4254">
        <v>0</v>
      </c>
      <c r="AP4254">
        <f t="shared" ref="AP4254:AP4313" si="11191">AJ4254+AK4254+AL4254+AM4254+AN4254+AO4254</f>
        <v>0</v>
      </c>
      <c r="AZ4254">
        <v>0</v>
      </c>
      <c r="BA4254">
        <v>0</v>
      </c>
      <c r="BH4254">
        <f t="shared" ref="BH4254:BH4313" si="11192">BB4254+BC4254+BD4254+BE4254+BF4254+BG4254</f>
        <v>0</v>
      </c>
      <c r="BR4254">
        <v>0</v>
      </c>
      <c r="BS4254">
        <v>0</v>
      </c>
      <c r="BU4254">
        <v>0</v>
      </c>
      <c r="BV4254">
        <v>0</v>
      </c>
      <c r="BW4254">
        <f t="shared" si="11135"/>
        <v>0</v>
      </c>
      <c r="CA4254">
        <f>BV4254+BW4254</f>
        <v>0</v>
      </c>
      <c r="CB4254" s="126" t="str">
        <f>IF(BU4254=0,"-",CA4254/BU4254*100)</f>
        <v>-</v>
      </c>
    </row>
    <row r="4255" spans="1:80" ht="15.75" thickBot="1" x14ac:dyDescent="0.3">
      <c r="A4255" s="13" t="s">
        <v>1</v>
      </c>
      <c r="B4255" s="13" t="s">
        <v>1</v>
      </c>
      <c r="C4255" s="13" t="s">
        <v>1</v>
      </c>
      <c r="D4255" s="74" t="s">
        <v>1</v>
      </c>
      <c r="E4255" s="74" t="s">
        <v>1</v>
      </c>
      <c r="F4255" s="74" t="s">
        <v>1</v>
      </c>
      <c r="G4255" s="13" t="s">
        <v>1</v>
      </c>
      <c r="H4255" s="19" t="s">
        <v>1</v>
      </c>
      <c r="I4255" s="19" t="s">
        <v>1</v>
      </c>
      <c r="J4255" s="19"/>
      <c r="K4255" s="19" t="s">
        <v>1</v>
      </c>
      <c r="L4255" s="19"/>
      <c r="M4255" s="19" t="s">
        <v>1</v>
      </c>
      <c r="N4255" s="19" t="s">
        <v>1</v>
      </c>
      <c r="O4255" s="19" t="s">
        <v>1</v>
      </c>
      <c r="P4255" s="31"/>
      <c r="Q4255" s="19" t="s">
        <v>1</v>
      </c>
      <c r="R4255" s="19" t="s">
        <v>1</v>
      </c>
      <c r="S4255" s="19"/>
      <c r="T4255" s="19"/>
      <c r="U4255" s="19"/>
      <c r="V4255" s="19"/>
      <c r="W4255" s="19"/>
      <c r="X4255" s="19"/>
      <c r="Y4255" s="19"/>
      <c r="Z4255" s="19"/>
      <c r="AA4255" s="19"/>
      <c r="AB4255" s="19"/>
      <c r="AC4255" s="19"/>
      <c r="AD4255" s="19"/>
      <c r="AE4255" s="19"/>
      <c r="AF4255" s="19"/>
      <c r="AG4255" s="19"/>
      <c r="AH4255" s="19">
        <v>0</v>
      </c>
      <c r="AI4255" s="19">
        <v>0</v>
      </c>
      <c r="AJ4255" s="19" t="s">
        <v>1</v>
      </c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>
        <v>0</v>
      </c>
      <c r="BA4255" s="19">
        <v>0</v>
      </c>
      <c r="BB4255" s="19" t="s">
        <v>1</v>
      </c>
      <c r="BC4255" s="19"/>
      <c r="BD4255" s="19"/>
      <c r="BE4255" s="19"/>
      <c r="BF4255" s="19"/>
      <c r="BG4255" s="19"/>
      <c r="BH4255" s="19"/>
      <c r="BI4255" s="19"/>
      <c r="BJ4255" s="19"/>
      <c r="BK4255" s="19"/>
      <c r="BL4255" s="19"/>
      <c r="BM4255" s="19"/>
      <c r="BN4255" s="19"/>
      <c r="BO4255" s="19"/>
      <c r="BP4255" s="19"/>
      <c r="BQ4255" s="19"/>
      <c r="BR4255" s="19">
        <v>0</v>
      </c>
      <c r="BS4255" s="19">
        <v>0</v>
      </c>
      <c r="BT4255" s="19"/>
      <c r="BU4255" s="19"/>
      <c r="BV4255" s="19"/>
      <c r="BW4255" s="19"/>
      <c r="BX4255" s="19" t="s">
        <v>1</v>
      </c>
      <c r="BY4255" s="19" t="s">
        <v>1</v>
      </c>
      <c r="BZ4255" s="19"/>
      <c r="CA4255" s="19">
        <f>BV4255+BW4255</f>
        <v>0</v>
      </c>
      <c r="CB4255" s="127"/>
    </row>
    <row r="4256" spans="1:80" ht="69.75" customHeight="1" thickBot="1" x14ac:dyDescent="0.3">
      <c r="A4256" s="5" t="s">
        <v>4</v>
      </c>
      <c r="B4256" s="5" t="s">
        <v>5</v>
      </c>
      <c r="C4256" s="5" t="s">
        <v>6</v>
      </c>
      <c r="D4256" s="80" t="s">
        <v>1</v>
      </c>
      <c r="E4256" s="88" t="s">
        <v>7</v>
      </c>
      <c r="F4256" s="88" t="s">
        <v>8</v>
      </c>
      <c r="G4256" s="5" t="s">
        <v>9</v>
      </c>
      <c r="H4256" s="5" t="s">
        <v>10</v>
      </c>
      <c r="I4256" s="5" t="s">
        <v>11</v>
      </c>
      <c r="J4256" s="5" t="s">
        <v>1809</v>
      </c>
      <c r="K4256" s="5" t="s">
        <v>12</v>
      </c>
      <c r="L4256" s="5" t="s">
        <v>13</v>
      </c>
      <c r="M4256" s="5" t="s">
        <v>14</v>
      </c>
      <c r="N4256" s="5" t="s">
        <v>15</v>
      </c>
      <c r="O4256" s="5" t="s">
        <v>16</v>
      </c>
      <c r="P4256" s="5" t="s">
        <v>17</v>
      </c>
      <c r="Q4256" s="5" t="s">
        <v>18</v>
      </c>
      <c r="R4256" s="71" t="s">
        <v>14</v>
      </c>
      <c r="S4256" s="71" t="s">
        <v>1843</v>
      </c>
      <c r="T4256" s="71" t="s">
        <v>1797</v>
      </c>
      <c r="U4256" s="71" t="s">
        <v>1832</v>
      </c>
      <c r="V4256" s="71" t="s">
        <v>1833</v>
      </c>
      <c r="W4256" s="71" t="s">
        <v>1834</v>
      </c>
      <c r="X4256" s="71" t="s">
        <v>1847</v>
      </c>
      <c r="Y4256" s="71" t="s">
        <v>1844</v>
      </c>
      <c r="Z4256" s="71" t="s">
        <v>1835</v>
      </c>
      <c r="AA4256" s="71" t="s">
        <v>1836</v>
      </c>
      <c r="AB4256" s="71" t="s">
        <v>1837</v>
      </c>
      <c r="AC4256" s="71" t="s">
        <v>1838</v>
      </c>
      <c r="AD4256" s="71" t="s">
        <v>1839</v>
      </c>
      <c r="AE4256" s="71" t="s">
        <v>1840</v>
      </c>
      <c r="AF4256" s="71" t="s">
        <v>1845</v>
      </c>
      <c r="AG4256" s="71" t="s">
        <v>1846</v>
      </c>
      <c r="AH4256" s="71" t="s">
        <v>1841</v>
      </c>
      <c r="AI4256" s="71" t="s">
        <v>1842</v>
      </c>
      <c r="AJ4256" s="72" t="s">
        <v>15</v>
      </c>
      <c r="AK4256" s="72" t="s">
        <v>1843</v>
      </c>
      <c r="AL4256" s="72" t="s">
        <v>1797</v>
      </c>
      <c r="AM4256" s="72" t="s">
        <v>1832</v>
      </c>
      <c r="AN4256" s="72" t="s">
        <v>1833</v>
      </c>
      <c r="AO4256" s="72" t="s">
        <v>1834</v>
      </c>
      <c r="AP4256" s="72" t="s">
        <v>1848</v>
      </c>
      <c r="AQ4256" s="72" t="s">
        <v>1844</v>
      </c>
      <c r="AR4256" s="72" t="s">
        <v>1835</v>
      </c>
      <c r="AS4256" s="72" t="s">
        <v>1836</v>
      </c>
      <c r="AT4256" s="72" t="s">
        <v>1837</v>
      </c>
      <c r="AU4256" s="72" t="s">
        <v>1838</v>
      </c>
      <c r="AV4256" s="72" t="s">
        <v>1839</v>
      </c>
      <c r="AW4256" s="72" t="s">
        <v>1840</v>
      </c>
      <c r="AX4256" s="72" t="s">
        <v>1845</v>
      </c>
      <c r="AY4256" s="72" t="s">
        <v>1846</v>
      </c>
      <c r="AZ4256" s="72" t="s">
        <v>1841</v>
      </c>
      <c r="BA4256" s="72" t="s">
        <v>1842</v>
      </c>
      <c r="BB4256" s="73" t="s">
        <v>16</v>
      </c>
      <c r="BC4256" s="73" t="s">
        <v>1843</v>
      </c>
      <c r="BD4256" s="73" t="s">
        <v>1797</v>
      </c>
      <c r="BE4256" s="73" t="s">
        <v>1832</v>
      </c>
      <c r="BF4256" s="73" t="s">
        <v>1833</v>
      </c>
      <c r="BG4256" s="73" t="s">
        <v>1834</v>
      </c>
      <c r="BH4256" s="73" t="s">
        <v>1849</v>
      </c>
      <c r="BI4256" s="73" t="s">
        <v>1844</v>
      </c>
      <c r="BJ4256" s="73" t="s">
        <v>1835</v>
      </c>
      <c r="BK4256" s="73" t="s">
        <v>1836</v>
      </c>
      <c r="BL4256" s="73" t="s">
        <v>1837</v>
      </c>
      <c r="BM4256" s="73" t="s">
        <v>1838</v>
      </c>
      <c r="BN4256" s="73" t="s">
        <v>1839</v>
      </c>
      <c r="BO4256" s="73" t="s">
        <v>1840</v>
      </c>
      <c r="BP4256" s="73" t="s">
        <v>1845</v>
      </c>
      <c r="BQ4256" s="73" t="s">
        <v>1846</v>
      </c>
      <c r="BR4256" s="73" t="s">
        <v>1841</v>
      </c>
      <c r="BS4256" s="73" t="s">
        <v>1842</v>
      </c>
      <c r="BT4256" s="5" t="s">
        <v>1911</v>
      </c>
      <c r="BU4256" s="5" t="s">
        <v>1942</v>
      </c>
      <c r="BV4256" s="5" t="s">
        <v>1943</v>
      </c>
      <c r="BW4256" s="5" t="s">
        <v>1944</v>
      </c>
      <c r="BX4256" s="5" t="s">
        <v>1945</v>
      </c>
      <c r="BY4256" s="5" t="s">
        <v>1946</v>
      </c>
      <c r="BZ4256" s="5" t="s">
        <v>1947</v>
      </c>
      <c r="CA4256" s="5" t="s">
        <v>1948</v>
      </c>
      <c r="CB4256" s="120" t="s">
        <v>1916</v>
      </c>
    </row>
    <row r="4257" spans="1:80" x14ac:dyDescent="0.25">
      <c r="A4257" s="6" t="s">
        <v>1</v>
      </c>
      <c r="B4257" s="6" t="s">
        <v>1</v>
      </c>
      <c r="C4257" s="6" t="s">
        <v>1</v>
      </c>
      <c r="D4257" s="81" t="s">
        <v>1</v>
      </c>
      <c r="E4257" s="81" t="s">
        <v>1</v>
      </c>
      <c r="F4257" s="94" t="s">
        <v>1</v>
      </c>
      <c r="G4257" s="7" t="s">
        <v>1</v>
      </c>
      <c r="H4257" s="8" t="s">
        <v>1</v>
      </c>
      <c r="I4257" s="9" t="s">
        <v>19</v>
      </c>
      <c r="J4257" s="9">
        <v>1</v>
      </c>
      <c r="K4257" s="9" t="s">
        <v>20</v>
      </c>
      <c r="L4257" s="9" t="s">
        <v>21</v>
      </c>
      <c r="M4257" s="9" t="s">
        <v>22</v>
      </c>
      <c r="N4257" s="9" t="s">
        <v>23</v>
      </c>
      <c r="O4257" s="9" t="s">
        <v>24</v>
      </c>
      <c r="P4257" s="9" t="s">
        <v>25</v>
      </c>
      <c r="Q4257" s="9" t="s">
        <v>26</v>
      </c>
      <c r="R4257" s="9">
        <v>1</v>
      </c>
      <c r="S4257" s="9">
        <v>2</v>
      </c>
      <c r="T4257" s="9">
        <v>3</v>
      </c>
      <c r="U4257" s="9">
        <v>4</v>
      </c>
      <c r="V4257" s="9">
        <v>5</v>
      </c>
      <c r="W4257" s="9">
        <v>6</v>
      </c>
      <c r="X4257" s="9">
        <v>7</v>
      </c>
      <c r="Y4257" s="9">
        <v>8</v>
      </c>
      <c r="Z4257" s="9">
        <v>9</v>
      </c>
      <c r="AA4257" s="9">
        <v>10</v>
      </c>
      <c r="AB4257" s="9">
        <v>11</v>
      </c>
      <c r="AC4257" s="9">
        <v>12</v>
      </c>
      <c r="AD4257" s="9">
        <v>13</v>
      </c>
      <c r="AE4257" s="9">
        <v>14</v>
      </c>
      <c r="AF4257" s="9">
        <v>15</v>
      </c>
      <c r="AG4257" s="9">
        <v>16</v>
      </c>
      <c r="AH4257" s="9">
        <v>20</v>
      </c>
      <c r="AI4257" s="9">
        <v>21</v>
      </c>
      <c r="AJ4257" s="9">
        <v>1</v>
      </c>
      <c r="AK4257" s="9">
        <v>2</v>
      </c>
      <c r="AL4257" s="9">
        <v>3</v>
      </c>
      <c r="AM4257" s="9">
        <v>4</v>
      </c>
      <c r="AN4257" s="9">
        <v>5</v>
      </c>
      <c r="AO4257" s="9">
        <v>6</v>
      </c>
      <c r="AP4257" s="9">
        <v>7</v>
      </c>
      <c r="AQ4257" s="9">
        <v>8</v>
      </c>
      <c r="AR4257" s="9">
        <v>9</v>
      </c>
      <c r="AS4257" s="9">
        <v>10</v>
      </c>
      <c r="AT4257" s="9">
        <v>11</v>
      </c>
      <c r="AU4257" s="9">
        <v>12</v>
      </c>
      <c r="AV4257" s="9">
        <v>13</v>
      </c>
      <c r="AW4257" s="9">
        <v>14</v>
      </c>
      <c r="AX4257" s="9">
        <v>15</v>
      </c>
      <c r="AY4257" s="9">
        <v>16</v>
      </c>
      <c r="AZ4257" s="9">
        <v>20</v>
      </c>
      <c r="BA4257" s="9">
        <v>21</v>
      </c>
      <c r="BB4257" s="9">
        <v>1</v>
      </c>
      <c r="BC4257" s="9">
        <v>2</v>
      </c>
      <c r="BD4257" s="9">
        <v>3</v>
      </c>
      <c r="BE4257" s="9">
        <v>4</v>
      </c>
      <c r="BF4257" s="9">
        <v>5</v>
      </c>
      <c r="BG4257" s="9">
        <v>6</v>
      </c>
      <c r="BH4257" s="9">
        <v>7</v>
      </c>
      <c r="BI4257" s="9">
        <v>8</v>
      </c>
      <c r="BJ4257" s="9">
        <v>9</v>
      </c>
      <c r="BK4257" s="9">
        <v>10</v>
      </c>
      <c r="BL4257" s="9">
        <v>11</v>
      </c>
      <c r="BM4257" s="9">
        <v>12</v>
      </c>
      <c r="BN4257" s="9">
        <v>13</v>
      </c>
      <c r="BO4257" s="9">
        <v>14</v>
      </c>
      <c r="BP4257" s="9">
        <v>15</v>
      </c>
      <c r="BQ4257" s="9">
        <v>16</v>
      </c>
      <c r="BR4257" s="9">
        <v>20</v>
      </c>
      <c r="BS4257" s="9">
        <v>21</v>
      </c>
      <c r="BT4257" s="9">
        <v>1</v>
      </c>
      <c r="BU4257" s="9">
        <v>2</v>
      </c>
      <c r="BV4257" s="9">
        <v>3</v>
      </c>
      <c r="BW4257" s="9" t="s">
        <v>1798</v>
      </c>
      <c r="BX4257" s="9">
        <v>5</v>
      </c>
      <c r="BY4257" s="9">
        <v>6</v>
      </c>
      <c r="BZ4257" s="9">
        <v>7</v>
      </c>
      <c r="CA4257" s="9" t="s">
        <v>1917</v>
      </c>
      <c r="CB4257" s="121">
        <v>9</v>
      </c>
    </row>
    <row r="4258" spans="1:80" x14ac:dyDescent="0.25">
      <c r="A4258" s="1" t="s">
        <v>928</v>
      </c>
      <c r="B4258" s="1" t="s">
        <v>88</v>
      </c>
      <c r="C4258" s="4" t="s">
        <v>1718</v>
      </c>
      <c r="D4258" s="79" t="s">
        <v>1719</v>
      </c>
      <c r="E4258" s="78" t="s">
        <v>1</v>
      </c>
      <c r="F4258" s="78" t="s">
        <v>1</v>
      </c>
      <c r="G4258" s="2" t="s">
        <v>1</v>
      </c>
      <c r="H4258" s="2" t="s">
        <v>1720</v>
      </c>
      <c r="I4258" s="3" t="s">
        <v>1</v>
      </c>
      <c r="J4258" s="3">
        <f t="shared" ref="J4258:J4289" si="11193">SUM(K4258,L4258,P4258,Q4258)</f>
        <v>0</v>
      </c>
      <c r="K4258" s="3" t="s">
        <v>1</v>
      </c>
      <c r="L4258" s="3"/>
      <c r="M4258" s="3" t="s">
        <v>1</v>
      </c>
      <c r="N4258" s="3" t="s">
        <v>1</v>
      </c>
      <c r="O4258" s="3" t="s">
        <v>1</v>
      </c>
      <c r="P4258" s="26"/>
      <c r="Q4258" s="3" t="s">
        <v>1</v>
      </c>
      <c r="R4258" s="3" t="s">
        <v>1</v>
      </c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3"/>
      <c r="AH4258" s="3">
        <v>0</v>
      </c>
      <c r="AI4258" s="3">
        <v>0</v>
      </c>
      <c r="AJ4258" s="3" t="s">
        <v>1</v>
      </c>
      <c r="AK4258" s="3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  <c r="AX4258" s="3"/>
      <c r="AY4258" s="3"/>
      <c r="AZ4258" s="3">
        <v>0</v>
      </c>
      <c r="BA4258" s="3">
        <v>0</v>
      </c>
      <c r="BB4258" s="3" t="s">
        <v>1</v>
      </c>
      <c r="BC4258" s="3"/>
      <c r="BD4258" s="3"/>
      <c r="BE4258" s="3"/>
      <c r="BF4258" s="3"/>
      <c r="BG4258" s="3"/>
      <c r="BH4258" s="3"/>
      <c r="BI4258" s="3"/>
      <c r="BJ4258" s="3"/>
      <c r="BK4258" s="3"/>
      <c r="BL4258" s="3"/>
      <c r="BM4258" s="3"/>
      <c r="BN4258" s="3"/>
      <c r="BO4258" s="3"/>
      <c r="BP4258" s="3"/>
      <c r="BQ4258" s="3"/>
      <c r="BR4258" s="3">
        <v>0</v>
      </c>
      <c r="BS4258" s="3">
        <v>0</v>
      </c>
      <c r="BT4258" s="3">
        <v>0</v>
      </c>
      <c r="BU4258" s="3"/>
      <c r="BV4258" s="3"/>
      <c r="BW4258" s="3"/>
      <c r="BX4258" s="3" t="s">
        <v>1</v>
      </c>
      <c r="BY4258" s="3" t="s">
        <v>1</v>
      </c>
      <c r="BZ4258" s="3"/>
      <c r="CA4258" s="3">
        <f t="shared" ref="CA4258:CA4289" si="11194">BV4258+BW4258</f>
        <v>0</v>
      </c>
      <c r="CB4258" s="122"/>
    </row>
    <row r="4259" spans="1:80" ht="33.75" x14ac:dyDescent="0.25">
      <c r="A4259" s="1" t="s">
        <v>1</v>
      </c>
      <c r="B4259" s="1" t="s">
        <v>1</v>
      </c>
      <c r="C4259" s="1" t="s">
        <v>1</v>
      </c>
      <c r="D4259" s="78" t="s">
        <v>1</v>
      </c>
      <c r="E4259" s="78" t="s">
        <v>1</v>
      </c>
      <c r="F4259" s="78" t="s">
        <v>1</v>
      </c>
      <c r="G4259" s="2" t="s">
        <v>1</v>
      </c>
      <c r="H4259" s="10" t="s">
        <v>30</v>
      </c>
      <c r="I4259" s="11">
        <f>SUM(I4260,I4268,I4270)</f>
        <v>1826547</v>
      </c>
      <c r="J4259" s="11">
        <f t="shared" si="11193"/>
        <v>1966534</v>
      </c>
      <c r="K4259" s="11">
        <f t="shared" ref="K4259" si="11195">SUM(K4260,K4268,K4270)</f>
        <v>1952184</v>
      </c>
      <c r="L4259" s="11">
        <f t="shared" ref="L4259:L4288" si="11196">SUM(M4259:O4259)</f>
        <v>14350</v>
      </c>
      <c r="M4259" s="11">
        <f t="shared" ref="M4259:Q4259" si="11197">SUM(M4260,M4268,M4270)</f>
        <v>14350</v>
      </c>
      <c r="N4259" s="11">
        <f t="shared" si="11197"/>
        <v>0</v>
      </c>
      <c r="O4259" s="11">
        <f t="shared" si="11197"/>
        <v>0</v>
      </c>
      <c r="P4259" s="11">
        <f t="shared" si="11197"/>
        <v>0</v>
      </c>
      <c r="Q4259" s="11">
        <f t="shared" si="11197"/>
        <v>0</v>
      </c>
      <c r="R4259" s="11">
        <f t="shared" ref="R4259:AG4259" si="11198">SUM(R4260,R4268,R4270)</f>
        <v>14350</v>
      </c>
      <c r="S4259" s="11">
        <f t="shared" si="11198"/>
        <v>0</v>
      </c>
      <c r="T4259" s="11">
        <f t="shared" si="11198"/>
        <v>0</v>
      </c>
      <c r="U4259" s="11">
        <f t="shared" si="11198"/>
        <v>0</v>
      </c>
      <c r="V4259" s="11">
        <f t="shared" si="11198"/>
        <v>0</v>
      </c>
      <c r="W4259" s="11">
        <f t="shared" si="11198"/>
        <v>0</v>
      </c>
      <c r="X4259" s="11">
        <f t="shared" ref="X4259" si="11199">SUM(X4260,X4268,X4270)</f>
        <v>14350</v>
      </c>
      <c r="Y4259" s="11">
        <f t="shared" si="11198"/>
        <v>1150</v>
      </c>
      <c r="Z4259" s="11">
        <f t="shared" si="11198"/>
        <v>1425</v>
      </c>
      <c r="AA4259" s="11">
        <f t="shared" si="11198"/>
        <v>950</v>
      </c>
      <c r="AB4259" s="11">
        <f t="shared" si="11198"/>
        <v>775</v>
      </c>
      <c r="AC4259" s="11">
        <f t="shared" si="11198"/>
        <v>0</v>
      </c>
      <c r="AD4259" s="11">
        <f t="shared" si="11198"/>
        <v>4630</v>
      </c>
      <c r="AE4259" s="11">
        <f t="shared" si="11198"/>
        <v>0</v>
      </c>
      <c r="AF4259" s="11">
        <f t="shared" si="11198"/>
        <v>0</v>
      </c>
      <c r="AG4259" s="11">
        <f t="shared" si="11198"/>
        <v>775</v>
      </c>
      <c r="AH4259" s="11">
        <v>9705</v>
      </c>
      <c r="AI4259" s="11">
        <v>4645</v>
      </c>
      <c r="AJ4259" s="11">
        <f t="shared" ref="AJ4259:AY4259" si="11200">SUM(AJ4260,AJ4268,AJ4270)</f>
        <v>0</v>
      </c>
      <c r="AK4259" s="11">
        <f t="shared" si="11200"/>
        <v>0</v>
      </c>
      <c r="AL4259" s="11">
        <f t="shared" si="11200"/>
        <v>0</v>
      </c>
      <c r="AM4259" s="11">
        <f t="shared" si="11200"/>
        <v>0</v>
      </c>
      <c r="AN4259" s="11">
        <f t="shared" si="11200"/>
        <v>0</v>
      </c>
      <c r="AO4259" s="11">
        <f t="shared" si="11200"/>
        <v>0</v>
      </c>
      <c r="AP4259" s="11">
        <f t="shared" ref="AP4259" si="11201">SUM(AP4260,AP4268,AP4270)</f>
        <v>0</v>
      </c>
      <c r="AQ4259" s="11">
        <f t="shared" si="11200"/>
        <v>0</v>
      </c>
      <c r="AR4259" s="11">
        <f t="shared" si="11200"/>
        <v>0</v>
      </c>
      <c r="AS4259" s="11">
        <f t="shared" si="11200"/>
        <v>0</v>
      </c>
      <c r="AT4259" s="11">
        <f t="shared" si="11200"/>
        <v>0</v>
      </c>
      <c r="AU4259" s="11">
        <f t="shared" si="11200"/>
        <v>0</v>
      </c>
      <c r="AV4259" s="11">
        <f t="shared" si="11200"/>
        <v>0</v>
      </c>
      <c r="AW4259" s="11">
        <f t="shared" si="11200"/>
        <v>0</v>
      </c>
      <c r="AX4259" s="11">
        <f t="shared" si="11200"/>
        <v>0</v>
      </c>
      <c r="AY4259" s="11">
        <f t="shared" si="11200"/>
        <v>0</v>
      </c>
      <c r="AZ4259" s="11">
        <v>0</v>
      </c>
      <c r="BA4259" s="11">
        <v>0</v>
      </c>
      <c r="BB4259" s="11">
        <f t="shared" ref="BB4259:BQ4259" si="11202">SUM(BB4260,BB4268,BB4270)</f>
        <v>0</v>
      </c>
      <c r="BC4259" s="11">
        <f t="shared" si="11202"/>
        <v>9052</v>
      </c>
      <c r="BD4259" s="11">
        <f t="shared" si="11202"/>
        <v>0</v>
      </c>
      <c r="BE4259" s="11">
        <f t="shared" si="11202"/>
        <v>20210</v>
      </c>
      <c r="BF4259" s="11">
        <f t="shared" si="11202"/>
        <v>0</v>
      </c>
      <c r="BG4259" s="11">
        <f t="shared" si="11202"/>
        <v>0</v>
      </c>
      <c r="BH4259" s="11">
        <f t="shared" ref="BH4259" si="11203">SUM(BH4260,BH4268,BH4270)</f>
        <v>29262</v>
      </c>
      <c r="BI4259" s="11">
        <f t="shared" si="11202"/>
        <v>0</v>
      </c>
      <c r="BJ4259" s="11">
        <f t="shared" si="11202"/>
        <v>3162</v>
      </c>
      <c r="BK4259" s="11">
        <f t="shared" si="11202"/>
        <v>10412</v>
      </c>
      <c r="BL4259" s="11">
        <f t="shared" si="11202"/>
        <v>0</v>
      </c>
      <c r="BM4259" s="11">
        <f t="shared" si="11202"/>
        <v>0</v>
      </c>
      <c r="BN4259" s="11">
        <f t="shared" si="11202"/>
        <v>0</v>
      </c>
      <c r="BO4259" s="11">
        <f t="shared" si="11202"/>
        <v>9500</v>
      </c>
      <c r="BP4259" s="11">
        <f t="shared" si="11202"/>
        <v>0</v>
      </c>
      <c r="BQ4259" s="11">
        <f t="shared" si="11202"/>
        <v>6188</v>
      </c>
      <c r="BR4259" s="11">
        <v>29262</v>
      </c>
      <c r="BS4259" s="11">
        <v>0</v>
      </c>
      <c r="BT4259" s="11">
        <f t="shared" ref="BT4259:BZ4259" si="11204">SUM(BT4260,BT4268,BT4270)</f>
        <v>2063005</v>
      </c>
      <c r="BU4259" s="11">
        <f t="shared" si="11204"/>
        <v>2047008</v>
      </c>
      <c r="BV4259" s="11">
        <f t="shared" si="11204"/>
        <v>1047590</v>
      </c>
      <c r="BW4259" s="11">
        <f t="shared" si="11204"/>
        <v>500953</v>
      </c>
      <c r="BX4259" s="11">
        <f t="shared" si="11204"/>
        <v>171751</v>
      </c>
      <c r="BY4259" s="11">
        <f t="shared" si="11204"/>
        <v>164601</v>
      </c>
      <c r="BZ4259" s="11">
        <f t="shared" si="11204"/>
        <v>164601</v>
      </c>
      <c r="CA4259" s="11">
        <f t="shared" si="11194"/>
        <v>1548543</v>
      </c>
      <c r="CB4259" s="123">
        <f t="shared" ref="CB4259:CB4288" si="11205">IF(BU4259=0,"-",CA4259/BU4259*100)</f>
        <v>75.64909370163673</v>
      </c>
    </row>
    <row r="4260" spans="1:80" x14ac:dyDescent="0.25">
      <c r="A4260" s="4" t="s">
        <v>928</v>
      </c>
      <c r="B4260" s="4" t="s">
        <v>88</v>
      </c>
      <c r="C4260" s="4" t="s">
        <v>1718</v>
      </c>
      <c r="D4260" s="79" t="s">
        <v>1719</v>
      </c>
      <c r="E4260" s="78" t="s">
        <v>31</v>
      </c>
      <c r="F4260" s="78" t="s">
        <v>1</v>
      </c>
      <c r="G4260" s="2" t="s">
        <v>1</v>
      </c>
      <c r="H4260" s="2" t="s">
        <v>32</v>
      </c>
      <c r="I4260" s="12">
        <f>SUM(I4261,I4262)</f>
        <v>1533161</v>
      </c>
      <c r="J4260" s="12">
        <f t="shared" si="11193"/>
        <v>1648775</v>
      </c>
      <c r="K4260" s="12">
        <f t="shared" ref="K4260" si="11206">SUM(K4261,K4262)</f>
        <v>1648775</v>
      </c>
      <c r="L4260" s="12">
        <f t="shared" si="11196"/>
        <v>0</v>
      </c>
      <c r="M4260" s="12">
        <f t="shared" ref="M4260:Q4260" si="11207">SUM(M4261,M4262)</f>
        <v>0</v>
      </c>
      <c r="N4260" s="12">
        <f t="shared" si="11207"/>
        <v>0</v>
      </c>
      <c r="O4260" s="12">
        <f t="shared" si="11207"/>
        <v>0</v>
      </c>
      <c r="P4260" s="12">
        <f t="shared" si="11207"/>
        <v>0</v>
      </c>
      <c r="Q4260" s="12">
        <f t="shared" si="11207"/>
        <v>0</v>
      </c>
      <c r="R4260" s="12">
        <f t="shared" ref="R4260:AG4260" si="11208">SUM(R4261,R4262)</f>
        <v>0</v>
      </c>
      <c r="S4260" s="12">
        <f t="shared" si="11208"/>
        <v>0</v>
      </c>
      <c r="T4260" s="12">
        <f t="shared" si="11208"/>
        <v>0</v>
      </c>
      <c r="U4260" s="12">
        <f t="shared" si="11208"/>
        <v>0</v>
      </c>
      <c r="V4260" s="12">
        <f t="shared" si="11208"/>
        <v>0</v>
      </c>
      <c r="W4260" s="12">
        <f t="shared" si="11208"/>
        <v>0</v>
      </c>
      <c r="X4260" s="12">
        <f t="shared" ref="X4260" si="11209">SUM(X4261,X4262)</f>
        <v>0</v>
      </c>
      <c r="Y4260" s="12">
        <f t="shared" si="11208"/>
        <v>0</v>
      </c>
      <c r="Z4260" s="12">
        <f t="shared" si="11208"/>
        <v>0</v>
      </c>
      <c r="AA4260" s="12">
        <f t="shared" si="11208"/>
        <v>0</v>
      </c>
      <c r="AB4260" s="12">
        <f t="shared" si="11208"/>
        <v>0</v>
      </c>
      <c r="AC4260" s="12">
        <f t="shared" si="11208"/>
        <v>0</v>
      </c>
      <c r="AD4260" s="12">
        <f t="shared" si="11208"/>
        <v>0</v>
      </c>
      <c r="AE4260" s="12">
        <f t="shared" si="11208"/>
        <v>0</v>
      </c>
      <c r="AF4260" s="12">
        <f t="shared" si="11208"/>
        <v>0</v>
      </c>
      <c r="AG4260" s="12">
        <f t="shared" si="11208"/>
        <v>0</v>
      </c>
      <c r="AH4260" s="12">
        <v>0</v>
      </c>
      <c r="AI4260" s="12">
        <v>0</v>
      </c>
      <c r="AJ4260" s="12">
        <f t="shared" ref="AJ4260:AY4260" si="11210">SUM(AJ4261,AJ4262)</f>
        <v>0</v>
      </c>
      <c r="AK4260" s="12">
        <f t="shared" si="11210"/>
        <v>0</v>
      </c>
      <c r="AL4260" s="12">
        <f t="shared" si="11210"/>
        <v>0</v>
      </c>
      <c r="AM4260" s="12">
        <f t="shared" si="11210"/>
        <v>0</v>
      </c>
      <c r="AN4260" s="12">
        <f t="shared" si="11210"/>
        <v>0</v>
      </c>
      <c r="AO4260" s="12">
        <f t="shared" si="11210"/>
        <v>0</v>
      </c>
      <c r="AP4260" s="12">
        <f t="shared" ref="AP4260" si="11211">SUM(AP4261,AP4262)</f>
        <v>0</v>
      </c>
      <c r="AQ4260" s="12">
        <f t="shared" si="11210"/>
        <v>0</v>
      </c>
      <c r="AR4260" s="12">
        <f t="shared" si="11210"/>
        <v>0</v>
      </c>
      <c r="AS4260" s="12">
        <f t="shared" si="11210"/>
        <v>0</v>
      </c>
      <c r="AT4260" s="12">
        <f t="shared" si="11210"/>
        <v>0</v>
      </c>
      <c r="AU4260" s="12">
        <f t="shared" si="11210"/>
        <v>0</v>
      </c>
      <c r="AV4260" s="12">
        <f t="shared" si="11210"/>
        <v>0</v>
      </c>
      <c r="AW4260" s="12">
        <f t="shared" si="11210"/>
        <v>0</v>
      </c>
      <c r="AX4260" s="12">
        <f t="shared" si="11210"/>
        <v>0</v>
      </c>
      <c r="AY4260" s="12">
        <f t="shared" si="11210"/>
        <v>0</v>
      </c>
      <c r="AZ4260" s="12">
        <v>0</v>
      </c>
      <c r="BA4260" s="12">
        <v>0</v>
      </c>
      <c r="BB4260" s="12">
        <f t="shared" ref="BB4260:BQ4260" si="11212">SUM(BB4261,BB4262)</f>
        <v>0</v>
      </c>
      <c r="BC4260" s="12">
        <f t="shared" si="11212"/>
        <v>0</v>
      </c>
      <c r="BD4260" s="12">
        <f t="shared" si="11212"/>
        <v>0</v>
      </c>
      <c r="BE4260" s="12">
        <f t="shared" si="11212"/>
        <v>0</v>
      </c>
      <c r="BF4260" s="12">
        <f t="shared" si="11212"/>
        <v>0</v>
      </c>
      <c r="BG4260" s="12">
        <f t="shared" si="11212"/>
        <v>0</v>
      </c>
      <c r="BH4260" s="12">
        <f t="shared" ref="BH4260" si="11213">SUM(BH4261,BH4262)</f>
        <v>0</v>
      </c>
      <c r="BI4260" s="12">
        <f t="shared" si="11212"/>
        <v>0</v>
      </c>
      <c r="BJ4260" s="12">
        <f t="shared" si="11212"/>
        <v>0</v>
      </c>
      <c r="BK4260" s="12">
        <f t="shared" si="11212"/>
        <v>0</v>
      </c>
      <c r="BL4260" s="12">
        <f t="shared" si="11212"/>
        <v>0</v>
      </c>
      <c r="BM4260" s="12">
        <f t="shared" si="11212"/>
        <v>0</v>
      </c>
      <c r="BN4260" s="12">
        <f t="shared" si="11212"/>
        <v>0</v>
      </c>
      <c r="BO4260" s="12">
        <f t="shared" si="11212"/>
        <v>0</v>
      </c>
      <c r="BP4260" s="12">
        <f t="shared" si="11212"/>
        <v>0</v>
      </c>
      <c r="BQ4260" s="12">
        <f t="shared" si="11212"/>
        <v>0</v>
      </c>
      <c r="BR4260" s="12">
        <v>0</v>
      </c>
      <c r="BS4260" s="12">
        <v>0</v>
      </c>
      <c r="BT4260" s="12">
        <f t="shared" ref="BT4260:BZ4260" si="11214">SUM(BT4261,BT4262)</f>
        <v>1719946</v>
      </c>
      <c r="BU4260" s="12">
        <f t="shared" si="11214"/>
        <v>1718299</v>
      </c>
      <c r="BV4260" s="12">
        <f t="shared" si="11214"/>
        <v>877701</v>
      </c>
      <c r="BW4260" s="12">
        <f t="shared" si="11214"/>
        <v>421500</v>
      </c>
      <c r="BX4260" s="12">
        <f t="shared" si="11214"/>
        <v>140500</v>
      </c>
      <c r="BY4260" s="12">
        <f t="shared" si="11214"/>
        <v>140500</v>
      </c>
      <c r="BZ4260" s="12">
        <f t="shared" si="11214"/>
        <v>140500</v>
      </c>
      <c r="CA4260" s="12">
        <f t="shared" si="11194"/>
        <v>1299201</v>
      </c>
      <c r="CB4260" s="124">
        <f t="shared" si="11205"/>
        <v>75.609716353207446</v>
      </c>
    </row>
    <row r="4261" spans="1:80" x14ac:dyDescent="0.25">
      <c r="A4261" s="4" t="s">
        <v>928</v>
      </c>
      <c r="B4261" s="4" t="s">
        <v>88</v>
      </c>
      <c r="C4261" s="4" t="s">
        <v>1718</v>
      </c>
      <c r="D4261" s="79" t="s">
        <v>1719</v>
      </c>
      <c r="E4261" s="89">
        <v>6111</v>
      </c>
      <c r="F4261" s="79"/>
      <c r="G4261" s="75" t="s">
        <v>1906</v>
      </c>
      <c r="H4261" s="13" t="s">
        <v>33</v>
      </c>
      <c r="I4261" s="14">
        <v>1336061</v>
      </c>
      <c r="J4261" s="14">
        <f t="shared" si="11193"/>
        <v>1423425</v>
      </c>
      <c r="K4261" s="14">
        <v>1423425</v>
      </c>
      <c r="L4261" s="14">
        <f t="shared" si="11196"/>
        <v>0</v>
      </c>
      <c r="M4261" s="14">
        <v>0</v>
      </c>
      <c r="N4261" s="14">
        <v>0</v>
      </c>
      <c r="O4261" s="14">
        <v>0</v>
      </c>
      <c r="P4261" s="14">
        <v>0</v>
      </c>
      <c r="Q4261" s="14">
        <v>0</v>
      </c>
      <c r="R4261" s="14">
        <v>0</v>
      </c>
      <c r="S4261" s="14"/>
      <c r="T4261" s="14"/>
      <c r="U4261" s="14"/>
      <c r="V4261" s="14"/>
      <c r="W4261" s="14"/>
      <c r="X4261" s="14">
        <f t="shared" si="11190"/>
        <v>0</v>
      </c>
      <c r="Y4261" s="14"/>
      <c r="Z4261" s="14"/>
      <c r="AA4261" s="14"/>
      <c r="AB4261" s="14"/>
      <c r="AC4261" s="14"/>
      <c r="AD4261" s="14"/>
      <c r="AE4261" s="14"/>
      <c r="AF4261" s="14"/>
      <c r="AG4261" s="14"/>
      <c r="AH4261" s="14">
        <v>0</v>
      </c>
      <c r="AI4261" s="14">
        <v>0</v>
      </c>
      <c r="AJ4261" s="14">
        <v>0</v>
      </c>
      <c r="AK4261" s="14"/>
      <c r="AL4261" s="14"/>
      <c r="AM4261" s="14"/>
      <c r="AN4261" s="14"/>
      <c r="AO4261" s="14"/>
      <c r="AP4261" s="14">
        <f t="shared" si="11191"/>
        <v>0</v>
      </c>
      <c r="AQ4261" s="14"/>
      <c r="AR4261" s="14"/>
      <c r="AS4261" s="14"/>
      <c r="AT4261" s="14"/>
      <c r="AU4261" s="14"/>
      <c r="AV4261" s="14"/>
      <c r="AW4261" s="14"/>
      <c r="AX4261" s="14"/>
      <c r="AY4261" s="14"/>
      <c r="AZ4261" s="14">
        <v>0</v>
      </c>
      <c r="BA4261" s="14">
        <v>0</v>
      </c>
      <c r="BB4261" s="14">
        <v>0</v>
      </c>
      <c r="BC4261" s="14"/>
      <c r="BD4261" s="14"/>
      <c r="BE4261" s="14"/>
      <c r="BF4261" s="14"/>
      <c r="BG4261" s="14"/>
      <c r="BH4261" s="14">
        <f t="shared" si="11192"/>
        <v>0</v>
      </c>
      <c r="BI4261" s="14"/>
      <c r="BJ4261" s="14"/>
      <c r="BK4261" s="14"/>
      <c r="BL4261" s="14"/>
      <c r="BM4261" s="14"/>
      <c r="BN4261" s="14"/>
      <c r="BO4261" s="14"/>
      <c r="BP4261" s="14"/>
      <c r="BQ4261" s="14"/>
      <c r="BR4261" s="14">
        <v>0</v>
      </c>
      <c r="BS4261" s="14">
        <v>0</v>
      </c>
      <c r="BT4261" s="14">
        <v>1494596</v>
      </c>
      <c r="BU4261" s="14">
        <v>1494596</v>
      </c>
      <c r="BV4261" s="14">
        <v>756915</v>
      </c>
      <c r="BW4261" s="14">
        <f t="shared" si="11135"/>
        <v>378000</v>
      </c>
      <c r="BX4261" s="14">
        <v>126000</v>
      </c>
      <c r="BY4261" s="14">
        <v>126000</v>
      </c>
      <c r="BZ4261" s="14">
        <v>126000</v>
      </c>
      <c r="CA4261" s="14">
        <f t="shared" si="11194"/>
        <v>1134915</v>
      </c>
      <c r="CB4261" s="122">
        <f t="shared" si="11205"/>
        <v>75.934566933137788</v>
      </c>
    </row>
    <row r="4262" spans="1:80" x14ac:dyDescent="0.25">
      <c r="A4262" s="1" t="s">
        <v>928</v>
      </c>
      <c r="B4262" s="1" t="s">
        <v>88</v>
      </c>
      <c r="C4262" s="1" t="s">
        <v>1718</v>
      </c>
      <c r="D4262" s="82" t="s">
        <v>1719</v>
      </c>
      <c r="E4262" s="82" t="s">
        <v>34</v>
      </c>
      <c r="F4262" s="79" t="s">
        <v>1</v>
      </c>
      <c r="G4262" s="13" t="s">
        <v>1</v>
      </c>
      <c r="H4262" s="2" t="s">
        <v>35</v>
      </c>
      <c r="I4262" s="12">
        <f>SUM(I4263:I4267)</f>
        <v>197100</v>
      </c>
      <c r="J4262" s="12">
        <f t="shared" si="11193"/>
        <v>225350</v>
      </c>
      <c r="K4262" s="12">
        <f t="shared" ref="K4262" si="11215">SUM(K4263:K4267)</f>
        <v>225350</v>
      </c>
      <c r="L4262" s="12">
        <f t="shared" si="11196"/>
        <v>0</v>
      </c>
      <c r="M4262" s="12">
        <f t="shared" ref="M4262:Q4262" si="11216">SUM(M4263:M4267)</f>
        <v>0</v>
      </c>
      <c r="N4262" s="12">
        <f t="shared" si="11216"/>
        <v>0</v>
      </c>
      <c r="O4262" s="12">
        <f t="shared" si="11216"/>
        <v>0</v>
      </c>
      <c r="P4262" s="12">
        <f t="shared" si="11216"/>
        <v>0</v>
      </c>
      <c r="Q4262" s="12">
        <f t="shared" si="11216"/>
        <v>0</v>
      </c>
      <c r="R4262" s="12">
        <f t="shared" ref="R4262:AG4262" si="11217">SUM(R4263:R4267)</f>
        <v>0</v>
      </c>
      <c r="S4262" s="12">
        <f t="shared" si="11217"/>
        <v>0</v>
      </c>
      <c r="T4262" s="12">
        <f t="shared" si="11217"/>
        <v>0</v>
      </c>
      <c r="U4262" s="12">
        <f t="shared" si="11217"/>
        <v>0</v>
      </c>
      <c r="V4262" s="12">
        <f t="shared" si="11217"/>
        <v>0</v>
      </c>
      <c r="W4262" s="12">
        <f t="shared" si="11217"/>
        <v>0</v>
      </c>
      <c r="X4262" s="12">
        <f t="shared" si="11217"/>
        <v>0</v>
      </c>
      <c r="Y4262" s="12">
        <f t="shared" si="11217"/>
        <v>0</v>
      </c>
      <c r="Z4262" s="12">
        <f t="shared" si="11217"/>
        <v>0</v>
      </c>
      <c r="AA4262" s="12">
        <f t="shared" si="11217"/>
        <v>0</v>
      </c>
      <c r="AB4262" s="12">
        <f t="shared" si="11217"/>
        <v>0</v>
      </c>
      <c r="AC4262" s="12">
        <f t="shared" si="11217"/>
        <v>0</v>
      </c>
      <c r="AD4262" s="12">
        <f t="shared" si="11217"/>
        <v>0</v>
      </c>
      <c r="AE4262" s="12">
        <f t="shared" si="11217"/>
        <v>0</v>
      </c>
      <c r="AF4262" s="12">
        <f t="shared" si="11217"/>
        <v>0</v>
      </c>
      <c r="AG4262" s="12">
        <f t="shared" si="11217"/>
        <v>0</v>
      </c>
      <c r="AH4262" s="12">
        <v>0</v>
      </c>
      <c r="AI4262" s="12">
        <v>0</v>
      </c>
      <c r="AJ4262" s="12">
        <f t="shared" ref="AJ4262:AY4262" si="11218">SUM(AJ4263:AJ4267)</f>
        <v>0</v>
      </c>
      <c r="AK4262" s="12">
        <f t="shared" si="11218"/>
        <v>0</v>
      </c>
      <c r="AL4262" s="12">
        <f t="shared" si="11218"/>
        <v>0</v>
      </c>
      <c r="AM4262" s="12">
        <f t="shared" si="11218"/>
        <v>0</v>
      </c>
      <c r="AN4262" s="12">
        <f t="shared" si="11218"/>
        <v>0</v>
      </c>
      <c r="AO4262" s="12">
        <f t="shared" si="11218"/>
        <v>0</v>
      </c>
      <c r="AP4262" s="12">
        <f t="shared" si="11218"/>
        <v>0</v>
      </c>
      <c r="AQ4262" s="12">
        <f t="shared" si="11218"/>
        <v>0</v>
      </c>
      <c r="AR4262" s="12">
        <f t="shared" si="11218"/>
        <v>0</v>
      </c>
      <c r="AS4262" s="12">
        <f t="shared" si="11218"/>
        <v>0</v>
      </c>
      <c r="AT4262" s="12">
        <f t="shared" si="11218"/>
        <v>0</v>
      </c>
      <c r="AU4262" s="12">
        <f t="shared" si="11218"/>
        <v>0</v>
      </c>
      <c r="AV4262" s="12">
        <f t="shared" si="11218"/>
        <v>0</v>
      </c>
      <c r="AW4262" s="12">
        <f t="shared" si="11218"/>
        <v>0</v>
      </c>
      <c r="AX4262" s="12">
        <f t="shared" si="11218"/>
        <v>0</v>
      </c>
      <c r="AY4262" s="12">
        <f t="shared" si="11218"/>
        <v>0</v>
      </c>
      <c r="AZ4262" s="12">
        <v>0</v>
      </c>
      <c r="BA4262" s="12">
        <v>0</v>
      </c>
      <c r="BB4262" s="12">
        <f t="shared" ref="BB4262:BQ4262" si="11219">SUM(BB4263:BB4267)</f>
        <v>0</v>
      </c>
      <c r="BC4262" s="12">
        <f t="shared" si="11219"/>
        <v>0</v>
      </c>
      <c r="BD4262" s="12">
        <f t="shared" si="11219"/>
        <v>0</v>
      </c>
      <c r="BE4262" s="12">
        <f t="shared" si="11219"/>
        <v>0</v>
      </c>
      <c r="BF4262" s="12">
        <f t="shared" si="11219"/>
        <v>0</v>
      </c>
      <c r="BG4262" s="12">
        <f t="shared" si="11219"/>
        <v>0</v>
      </c>
      <c r="BH4262" s="12">
        <f t="shared" si="11219"/>
        <v>0</v>
      </c>
      <c r="BI4262" s="12">
        <f t="shared" si="11219"/>
        <v>0</v>
      </c>
      <c r="BJ4262" s="12">
        <f t="shared" si="11219"/>
        <v>0</v>
      </c>
      <c r="BK4262" s="12">
        <f t="shared" si="11219"/>
        <v>0</v>
      </c>
      <c r="BL4262" s="12">
        <f t="shared" si="11219"/>
        <v>0</v>
      </c>
      <c r="BM4262" s="12">
        <f t="shared" si="11219"/>
        <v>0</v>
      </c>
      <c r="BN4262" s="12">
        <f t="shared" si="11219"/>
        <v>0</v>
      </c>
      <c r="BO4262" s="12">
        <f t="shared" si="11219"/>
        <v>0</v>
      </c>
      <c r="BP4262" s="12">
        <f t="shared" si="11219"/>
        <v>0</v>
      </c>
      <c r="BQ4262" s="12">
        <f t="shared" si="11219"/>
        <v>0</v>
      </c>
      <c r="BR4262" s="12">
        <v>0</v>
      </c>
      <c r="BS4262" s="12">
        <v>0</v>
      </c>
      <c r="BT4262" s="12">
        <f t="shared" ref="BT4262:BX4262" si="11220">SUM(BT4263:BT4267)</f>
        <v>225350</v>
      </c>
      <c r="BU4262" s="12">
        <f t="shared" si="11220"/>
        <v>223703</v>
      </c>
      <c r="BV4262" s="12">
        <f t="shared" si="11220"/>
        <v>120786</v>
      </c>
      <c r="BW4262" s="12">
        <f t="shared" si="11220"/>
        <v>43500</v>
      </c>
      <c r="BX4262" s="12">
        <f t="shared" si="11220"/>
        <v>14500</v>
      </c>
      <c r="BY4262" s="12">
        <f t="shared" ref="BY4262" si="11221">SUM(BY4263:BY4267)</f>
        <v>14500</v>
      </c>
      <c r="BZ4262" s="12">
        <f t="shared" ref="BZ4262" si="11222">SUM(BZ4263:BZ4267)</f>
        <v>14500</v>
      </c>
      <c r="CA4262" s="12">
        <f t="shared" si="11194"/>
        <v>164286</v>
      </c>
      <c r="CB4262" s="124">
        <f t="shared" si="11205"/>
        <v>73.439336978046782</v>
      </c>
    </row>
    <row r="4263" spans="1:80" x14ac:dyDescent="0.25">
      <c r="A4263" s="4" t="s">
        <v>928</v>
      </c>
      <c r="B4263" s="4" t="s">
        <v>88</v>
      </c>
      <c r="C4263" s="4" t="s">
        <v>1718</v>
      </c>
      <c r="D4263" s="79" t="s">
        <v>1719</v>
      </c>
      <c r="E4263" s="89">
        <v>6112</v>
      </c>
      <c r="F4263" s="79" t="s">
        <v>1721</v>
      </c>
      <c r="G4263" s="75" t="s">
        <v>1906</v>
      </c>
      <c r="H4263" s="13" t="s">
        <v>92</v>
      </c>
      <c r="I4263" s="14">
        <v>26500</v>
      </c>
      <c r="J4263" s="14">
        <f t="shared" si="11193"/>
        <v>29150</v>
      </c>
      <c r="K4263" s="14">
        <v>29150</v>
      </c>
      <c r="L4263" s="14">
        <f t="shared" si="11196"/>
        <v>0</v>
      </c>
      <c r="M4263" s="14">
        <v>0</v>
      </c>
      <c r="N4263" s="14">
        <v>0</v>
      </c>
      <c r="O4263" s="14">
        <v>0</v>
      </c>
      <c r="P4263" s="14">
        <v>0</v>
      </c>
      <c r="Q4263" s="14">
        <v>0</v>
      </c>
      <c r="R4263" s="14">
        <v>0</v>
      </c>
      <c r="S4263" s="14"/>
      <c r="T4263" s="14"/>
      <c r="U4263" s="14"/>
      <c r="V4263" s="14"/>
      <c r="W4263" s="14"/>
      <c r="X4263" s="14">
        <f t="shared" si="11190"/>
        <v>0</v>
      </c>
      <c r="Y4263" s="14"/>
      <c r="Z4263" s="14"/>
      <c r="AA4263" s="14"/>
      <c r="AB4263" s="14"/>
      <c r="AC4263" s="14"/>
      <c r="AD4263" s="14"/>
      <c r="AE4263" s="14"/>
      <c r="AF4263" s="14"/>
      <c r="AG4263" s="14"/>
      <c r="AH4263" s="14">
        <v>0</v>
      </c>
      <c r="AI4263" s="14">
        <v>0</v>
      </c>
      <c r="AJ4263" s="14">
        <v>0</v>
      </c>
      <c r="AK4263" s="14"/>
      <c r="AL4263" s="14"/>
      <c r="AM4263" s="14"/>
      <c r="AN4263" s="14"/>
      <c r="AO4263" s="14"/>
      <c r="AP4263" s="14">
        <f t="shared" si="11191"/>
        <v>0</v>
      </c>
      <c r="AQ4263" s="14"/>
      <c r="AR4263" s="14"/>
      <c r="AS4263" s="14"/>
      <c r="AT4263" s="14"/>
      <c r="AU4263" s="14"/>
      <c r="AV4263" s="14"/>
      <c r="AW4263" s="14"/>
      <c r="AX4263" s="14"/>
      <c r="AY4263" s="14"/>
      <c r="AZ4263" s="14">
        <v>0</v>
      </c>
      <c r="BA4263" s="14">
        <v>0</v>
      </c>
      <c r="BB4263" s="14">
        <v>0</v>
      </c>
      <c r="BC4263" s="14"/>
      <c r="BD4263" s="14"/>
      <c r="BE4263" s="14"/>
      <c r="BF4263" s="14"/>
      <c r="BG4263" s="14"/>
      <c r="BH4263" s="14">
        <f t="shared" si="11192"/>
        <v>0</v>
      </c>
      <c r="BI4263" s="14"/>
      <c r="BJ4263" s="14"/>
      <c r="BK4263" s="14"/>
      <c r="BL4263" s="14"/>
      <c r="BM4263" s="14"/>
      <c r="BN4263" s="14"/>
      <c r="BO4263" s="14"/>
      <c r="BP4263" s="14"/>
      <c r="BQ4263" s="14"/>
      <c r="BR4263" s="14">
        <v>0</v>
      </c>
      <c r="BS4263" s="14">
        <v>0</v>
      </c>
      <c r="BT4263" s="14">
        <v>29150</v>
      </c>
      <c r="BU4263" s="14">
        <v>29150</v>
      </c>
      <c r="BV4263" s="14">
        <v>15000</v>
      </c>
      <c r="BW4263" s="14">
        <f t="shared" si="11135"/>
        <v>7500</v>
      </c>
      <c r="BX4263" s="14">
        <v>2500</v>
      </c>
      <c r="BY4263" s="14">
        <v>2500</v>
      </c>
      <c r="BZ4263" s="14">
        <v>2500</v>
      </c>
      <c r="CA4263" s="14">
        <f t="shared" si="11194"/>
        <v>22500</v>
      </c>
      <c r="CB4263" s="122">
        <f t="shared" si="11205"/>
        <v>77.186963979416817</v>
      </c>
    </row>
    <row r="4264" spans="1:80" x14ac:dyDescent="0.25">
      <c r="A4264" s="4" t="s">
        <v>928</v>
      </c>
      <c r="B4264" s="4" t="s">
        <v>88</v>
      </c>
      <c r="C4264" s="4" t="s">
        <v>1718</v>
      </c>
      <c r="D4264" s="79" t="s">
        <v>1719</v>
      </c>
      <c r="E4264" s="89">
        <v>6112</v>
      </c>
      <c r="F4264" s="79" t="s">
        <v>1722</v>
      </c>
      <c r="G4264" s="75" t="s">
        <v>1906</v>
      </c>
      <c r="H4264" s="13" t="s">
        <v>39</v>
      </c>
      <c r="I4264" s="14">
        <v>115600</v>
      </c>
      <c r="J4264" s="14">
        <f t="shared" si="11193"/>
        <v>127160</v>
      </c>
      <c r="K4264" s="14">
        <v>127160</v>
      </c>
      <c r="L4264" s="14">
        <f t="shared" si="11196"/>
        <v>0</v>
      </c>
      <c r="M4264" s="14">
        <v>0</v>
      </c>
      <c r="N4264" s="14">
        <v>0</v>
      </c>
      <c r="O4264" s="14">
        <v>0</v>
      </c>
      <c r="P4264" s="14">
        <v>0</v>
      </c>
      <c r="Q4264" s="14">
        <v>0</v>
      </c>
      <c r="R4264" s="14">
        <v>0</v>
      </c>
      <c r="S4264" s="14"/>
      <c r="T4264" s="14"/>
      <c r="U4264" s="14"/>
      <c r="V4264" s="14"/>
      <c r="W4264" s="14"/>
      <c r="X4264" s="14">
        <f t="shared" si="11190"/>
        <v>0</v>
      </c>
      <c r="Y4264" s="14"/>
      <c r="Z4264" s="14"/>
      <c r="AA4264" s="14"/>
      <c r="AB4264" s="14"/>
      <c r="AC4264" s="14"/>
      <c r="AD4264" s="14"/>
      <c r="AE4264" s="14"/>
      <c r="AF4264" s="14"/>
      <c r="AG4264" s="14"/>
      <c r="AH4264" s="14">
        <v>0</v>
      </c>
      <c r="AI4264" s="14">
        <v>0</v>
      </c>
      <c r="AJ4264" s="14">
        <v>0</v>
      </c>
      <c r="AK4264" s="14"/>
      <c r="AL4264" s="14"/>
      <c r="AM4264" s="14"/>
      <c r="AN4264" s="14"/>
      <c r="AO4264" s="14"/>
      <c r="AP4264" s="14">
        <f t="shared" si="11191"/>
        <v>0</v>
      </c>
      <c r="AQ4264" s="14"/>
      <c r="AR4264" s="14"/>
      <c r="AS4264" s="14"/>
      <c r="AT4264" s="14"/>
      <c r="AU4264" s="14"/>
      <c r="AV4264" s="14"/>
      <c r="AW4264" s="14"/>
      <c r="AX4264" s="14"/>
      <c r="AY4264" s="14"/>
      <c r="AZ4264" s="14">
        <v>0</v>
      </c>
      <c r="BA4264" s="14">
        <v>0</v>
      </c>
      <c r="BB4264" s="14">
        <v>0</v>
      </c>
      <c r="BC4264" s="14"/>
      <c r="BD4264" s="14"/>
      <c r="BE4264" s="14"/>
      <c r="BF4264" s="14"/>
      <c r="BG4264" s="14"/>
      <c r="BH4264" s="14">
        <f t="shared" si="11192"/>
        <v>0</v>
      </c>
      <c r="BI4264" s="14"/>
      <c r="BJ4264" s="14"/>
      <c r="BK4264" s="14"/>
      <c r="BL4264" s="14"/>
      <c r="BM4264" s="14"/>
      <c r="BN4264" s="14"/>
      <c r="BO4264" s="14"/>
      <c r="BP4264" s="14"/>
      <c r="BQ4264" s="14"/>
      <c r="BR4264" s="14">
        <v>0</v>
      </c>
      <c r="BS4264" s="14">
        <v>0</v>
      </c>
      <c r="BT4264" s="14">
        <v>127160</v>
      </c>
      <c r="BU4264" s="14">
        <v>127160</v>
      </c>
      <c r="BV4264" s="14">
        <v>70643</v>
      </c>
      <c r="BW4264" s="14">
        <f t="shared" si="11135"/>
        <v>36000</v>
      </c>
      <c r="BX4264" s="14">
        <v>12000</v>
      </c>
      <c r="BY4264" s="14">
        <v>12000</v>
      </c>
      <c r="BZ4264" s="14">
        <v>12000</v>
      </c>
      <c r="CA4264" s="14">
        <f t="shared" si="11194"/>
        <v>106643</v>
      </c>
      <c r="CB4264" s="122">
        <f t="shared" si="11205"/>
        <v>83.865209185278388</v>
      </c>
    </row>
    <row r="4265" spans="1:80" x14ac:dyDescent="0.25">
      <c r="A4265" s="4" t="s">
        <v>928</v>
      </c>
      <c r="B4265" s="4" t="s">
        <v>88</v>
      </c>
      <c r="C4265" s="4" t="s">
        <v>1718</v>
      </c>
      <c r="D4265" s="79" t="s">
        <v>1719</v>
      </c>
      <c r="E4265" s="89">
        <v>6112</v>
      </c>
      <c r="F4265" s="79" t="s">
        <v>1723</v>
      </c>
      <c r="G4265" s="75" t="s">
        <v>1906</v>
      </c>
      <c r="H4265" s="13" t="s">
        <v>41</v>
      </c>
      <c r="I4265" s="14">
        <v>21100</v>
      </c>
      <c r="J4265" s="14">
        <f t="shared" si="11193"/>
        <v>31550</v>
      </c>
      <c r="K4265" s="14">
        <v>31550</v>
      </c>
      <c r="L4265" s="14">
        <f t="shared" si="11196"/>
        <v>0</v>
      </c>
      <c r="M4265" s="14">
        <v>0</v>
      </c>
      <c r="N4265" s="14">
        <v>0</v>
      </c>
      <c r="O4265" s="14">
        <v>0</v>
      </c>
      <c r="P4265" s="14">
        <v>0</v>
      </c>
      <c r="Q4265" s="14">
        <v>0</v>
      </c>
      <c r="R4265" s="14">
        <v>0</v>
      </c>
      <c r="S4265" s="14"/>
      <c r="T4265" s="14"/>
      <c r="U4265" s="14"/>
      <c r="V4265" s="14"/>
      <c r="W4265" s="14"/>
      <c r="X4265" s="14">
        <f t="shared" si="11190"/>
        <v>0</v>
      </c>
      <c r="Y4265" s="14"/>
      <c r="Z4265" s="14"/>
      <c r="AA4265" s="14"/>
      <c r="AB4265" s="14"/>
      <c r="AC4265" s="14"/>
      <c r="AD4265" s="14"/>
      <c r="AE4265" s="14"/>
      <c r="AF4265" s="14"/>
      <c r="AG4265" s="14"/>
      <c r="AH4265" s="14">
        <v>0</v>
      </c>
      <c r="AI4265" s="14">
        <v>0</v>
      </c>
      <c r="AJ4265" s="14">
        <v>0</v>
      </c>
      <c r="AK4265" s="14"/>
      <c r="AL4265" s="14"/>
      <c r="AM4265" s="14"/>
      <c r="AN4265" s="14"/>
      <c r="AO4265" s="14"/>
      <c r="AP4265" s="14">
        <f t="shared" si="11191"/>
        <v>0</v>
      </c>
      <c r="AQ4265" s="14"/>
      <c r="AR4265" s="14"/>
      <c r="AS4265" s="14"/>
      <c r="AT4265" s="14"/>
      <c r="AU4265" s="14"/>
      <c r="AV4265" s="14"/>
      <c r="AW4265" s="14"/>
      <c r="AX4265" s="14"/>
      <c r="AY4265" s="14"/>
      <c r="AZ4265" s="14">
        <v>0</v>
      </c>
      <c r="BA4265" s="14">
        <v>0</v>
      </c>
      <c r="BB4265" s="14">
        <v>0</v>
      </c>
      <c r="BC4265" s="14"/>
      <c r="BD4265" s="14"/>
      <c r="BE4265" s="14"/>
      <c r="BF4265" s="14"/>
      <c r="BG4265" s="14"/>
      <c r="BH4265" s="14">
        <f t="shared" si="11192"/>
        <v>0</v>
      </c>
      <c r="BI4265" s="14"/>
      <c r="BJ4265" s="14"/>
      <c r="BK4265" s="14"/>
      <c r="BL4265" s="14"/>
      <c r="BM4265" s="14"/>
      <c r="BN4265" s="14"/>
      <c r="BO4265" s="14"/>
      <c r="BP4265" s="14"/>
      <c r="BQ4265" s="14"/>
      <c r="BR4265" s="14">
        <v>0</v>
      </c>
      <c r="BS4265" s="14">
        <v>0</v>
      </c>
      <c r="BT4265" s="14">
        <v>31550</v>
      </c>
      <c r="BU4265" s="14">
        <v>29903</v>
      </c>
      <c r="BV4265" s="14">
        <v>29903</v>
      </c>
      <c r="BW4265" s="14">
        <f t="shared" si="11135"/>
        <v>0</v>
      </c>
      <c r="BX4265" s="14"/>
      <c r="BY4265" s="14"/>
      <c r="BZ4265" s="14"/>
      <c r="CA4265" s="14">
        <f t="shared" si="11194"/>
        <v>29903</v>
      </c>
      <c r="CB4265" s="122">
        <f t="shared" si="11205"/>
        <v>100</v>
      </c>
    </row>
    <row r="4266" spans="1:80" x14ac:dyDescent="0.25">
      <c r="A4266" s="4" t="s">
        <v>928</v>
      </c>
      <c r="B4266" s="4" t="s">
        <v>88</v>
      </c>
      <c r="C4266" s="4" t="s">
        <v>1718</v>
      </c>
      <c r="D4266" s="79" t="s">
        <v>1719</v>
      </c>
      <c r="E4266" s="89">
        <v>6112</v>
      </c>
      <c r="F4266" s="79" t="s">
        <v>1724</v>
      </c>
      <c r="G4266" s="75" t="s">
        <v>1906</v>
      </c>
      <c r="H4266" s="13" t="s">
        <v>37</v>
      </c>
      <c r="I4266" s="14">
        <v>18000</v>
      </c>
      <c r="J4266" s="14">
        <f t="shared" si="11193"/>
        <v>20000</v>
      </c>
      <c r="K4266" s="14">
        <v>20000</v>
      </c>
      <c r="L4266" s="14">
        <f t="shared" si="11196"/>
        <v>0</v>
      </c>
      <c r="M4266" s="14">
        <v>0</v>
      </c>
      <c r="N4266" s="14">
        <v>0</v>
      </c>
      <c r="O4266" s="14">
        <v>0</v>
      </c>
      <c r="P4266" s="14">
        <v>0</v>
      </c>
      <c r="Q4266" s="14">
        <v>0</v>
      </c>
      <c r="R4266" s="14">
        <v>0</v>
      </c>
      <c r="S4266" s="14"/>
      <c r="T4266" s="14"/>
      <c r="U4266" s="14"/>
      <c r="V4266" s="14"/>
      <c r="W4266" s="14"/>
      <c r="X4266" s="14">
        <f t="shared" si="11190"/>
        <v>0</v>
      </c>
      <c r="Y4266" s="14"/>
      <c r="Z4266" s="14"/>
      <c r="AA4266" s="14"/>
      <c r="AB4266" s="14"/>
      <c r="AC4266" s="14"/>
      <c r="AD4266" s="14"/>
      <c r="AE4266" s="14"/>
      <c r="AF4266" s="14"/>
      <c r="AG4266" s="14"/>
      <c r="AH4266" s="14">
        <v>0</v>
      </c>
      <c r="AI4266" s="14">
        <v>0</v>
      </c>
      <c r="AJ4266" s="14">
        <v>0</v>
      </c>
      <c r="AK4266" s="14"/>
      <c r="AL4266" s="14"/>
      <c r="AM4266" s="14"/>
      <c r="AN4266" s="14"/>
      <c r="AO4266" s="14"/>
      <c r="AP4266" s="14">
        <f t="shared" si="11191"/>
        <v>0</v>
      </c>
      <c r="AQ4266" s="14"/>
      <c r="AR4266" s="14"/>
      <c r="AS4266" s="14"/>
      <c r="AT4266" s="14"/>
      <c r="AU4266" s="14"/>
      <c r="AV4266" s="14"/>
      <c r="AW4266" s="14"/>
      <c r="AX4266" s="14"/>
      <c r="AY4266" s="14"/>
      <c r="AZ4266" s="14">
        <v>0</v>
      </c>
      <c r="BA4266" s="14">
        <v>0</v>
      </c>
      <c r="BB4266" s="14">
        <v>0</v>
      </c>
      <c r="BC4266" s="14"/>
      <c r="BD4266" s="14"/>
      <c r="BE4266" s="14"/>
      <c r="BF4266" s="14"/>
      <c r="BG4266" s="14"/>
      <c r="BH4266" s="14">
        <f t="shared" si="11192"/>
        <v>0</v>
      </c>
      <c r="BI4266" s="14"/>
      <c r="BJ4266" s="14"/>
      <c r="BK4266" s="14"/>
      <c r="BL4266" s="14"/>
      <c r="BM4266" s="14"/>
      <c r="BN4266" s="14"/>
      <c r="BO4266" s="14"/>
      <c r="BP4266" s="14"/>
      <c r="BQ4266" s="14"/>
      <c r="BR4266" s="14">
        <v>0</v>
      </c>
      <c r="BS4266" s="14">
        <v>0</v>
      </c>
      <c r="BT4266" s="14">
        <v>20000</v>
      </c>
      <c r="BU4266" s="14">
        <v>20000</v>
      </c>
      <c r="BV4266" s="14">
        <v>0</v>
      </c>
      <c r="BW4266" s="14">
        <f t="shared" si="11135"/>
        <v>0</v>
      </c>
      <c r="BX4266" s="14"/>
      <c r="BY4266" s="14"/>
      <c r="BZ4266" s="14"/>
      <c r="CA4266" s="14">
        <f t="shared" si="11194"/>
        <v>0</v>
      </c>
      <c r="CB4266" s="122">
        <f t="shared" si="11205"/>
        <v>0</v>
      </c>
    </row>
    <row r="4267" spans="1:80" x14ac:dyDescent="0.25">
      <c r="A4267" s="4" t="s">
        <v>928</v>
      </c>
      <c r="B4267" s="4" t="s">
        <v>88</v>
      </c>
      <c r="C4267" s="4" t="s">
        <v>1718</v>
      </c>
      <c r="D4267" s="79" t="s">
        <v>1719</v>
      </c>
      <c r="E4267" s="89">
        <v>6112</v>
      </c>
      <c r="F4267" s="79" t="s">
        <v>1725</v>
      </c>
      <c r="G4267" s="75" t="s">
        <v>1906</v>
      </c>
      <c r="H4267" s="13" t="s">
        <v>43</v>
      </c>
      <c r="I4267" s="14">
        <v>15900</v>
      </c>
      <c r="J4267" s="14">
        <f t="shared" si="11193"/>
        <v>17490</v>
      </c>
      <c r="K4267" s="14">
        <v>17490</v>
      </c>
      <c r="L4267" s="14">
        <f t="shared" si="11196"/>
        <v>0</v>
      </c>
      <c r="M4267" s="14">
        <v>0</v>
      </c>
      <c r="N4267" s="14">
        <v>0</v>
      </c>
      <c r="O4267" s="14">
        <v>0</v>
      </c>
      <c r="P4267" s="14">
        <v>0</v>
      </c>
      <c r="Q4267" s="14">
        <v>0</v>
      </c>
      <c r="R4267" s="14">
        <v>0</v>
      </c>
      <c r="S4267" s="14"/>
      <c r="T4267" s="14"/>
      <c r="U4267" s="14"/>
      <c r="V4267" s="14"/>
      <c r="W4267" s="14"/>
      <c r="X4267" s="14">
        <f t="shared" si="11190"/>
        <v>0</v>
      </c>
      <c r="Y4267" s="14"/>
      <c r="Z4267" s="14"/>
      <c r="AA4267" s="14"/>
      <c r="AB4267" s="14"/>
      <c r="AC4267" s="14"/>
      <c r="AD4267" s="14"/>
      <c r="AE4267" s="14"/>
      <c r="AF4267" s="14"/>
      <c r="AG4267" s="14"/>
      <c r="AH4267" s="14">
        <v>0</v>
      </c>
      <c r="AI4267" s="14">
        <v>0</v>
      </c>
      <c r="AJ4267" s="14">
        <v>0</v>
      </c>
      <c r="AK4267" s="14"/>
      <c r="AL4267" s="14"/>
      <c r="AM4267" s="14"/>
      <c r="AN4267" s="14"/>
      <c r="AO4267" s="14"/>
      <c r="AP4267" s="14">
        <f t="shared" si="11191"/>
        <v>0</v>
      </c>
      <c r="AQ4267" s="14"/>
      <c r="AR4267" s="14"/>
      <c r="AS4267" s="14"/>
      <c r="AT4267" s="14"/>
      <c r="AU4267" s="14"/>
      <c r="AV4267" s="14"/>
      <c r="AW4267" s="14"/>
      <c r="AX4267" s="14"/>
      <c r="AY4267" s="14"/>
      <c r="AZ4267" s="14">
        <v>0</v>
      </c>
      <c r="BA4267" s="14">
        <v>0</v>
      </c>
      <c r="BB4267" s="14">
        <v>0</v>
      </c>
      <c r="BC4267" s="14"/>
      <c r="BD4267" s="14"/>
      <c r="BE4267" s="14"/>
      <c r="BF4267" s="14"/>
      <c r="BG4267" s="14"/>
      <c r="BH4267" s="14">
        <f t="shared" si="11192"/>
        <v>0</v>
      </c>
      <c r="BI4267" s="14"/>
      <c r="BJ4267" s="14"/>
      <c r="BK4267" s="14"/>
      <c r="BL4267" s="14"/>
      <c r="BM4267" s="14"/>
      <c r="BN4267" s="14"/>
      <c r="BO4267" s="14"/>
      <c r="BP4267" s="14"/>
      <c r="BQ4267" s="14"/>
      <c r="BR4267" s="14">
        <v>0</v>
      </c>
      <c r="BS4267" s="14">
        <v>0</v>
      </c>
      <c r="BT4267" s="14">
        <v>17490</v>
      </c>
      <c r="BU4267" s="14">
        <v>17490</v>
      </c>
      <c r="BV4267" s="14">
        <v>5240</v>
      </c>
      <c r="BW4267" s="14">
        <f t="shared" si="11135"/>
        <v>0</v>
      </c>
      <c r="BX4267" s="14"/>
      <c r="BY4267" s="14"/>
      <c r="BZ4267" s="14"/>
      <c r="CA4267" s="14">
        <f t="shared" si="11194"/>
        <v>5240</v>
      </c>
      <c r="CB4267" s="122">
        <f t="shared" si="11205"/>
        <v>29.959977129788452</v>
      </c>
    </row>
    <row r="4268" spans="1:80" x14ac:dyDescent="0.25">
      <c r="A4268" s="4" t="s">
        <v>928</v>
      </c>
      <c r="B4268" s="4" t="s">
        <v>88</v>
      </c>
      <c r="C4268" s="4" t="s">
        <v>1718</v>
      </c>
      <c r="D4268" s="79" t="s">
        <v>1719</v>
      </c>
      <c r="E4268" s="78" t="s">
        <v>44</v>
      </c>
      <c r="F4268" s="78" t="s">
        <v>1</v>
      </c>
      <c r="G4268" s="2" t="s">
        <v>1</v>
      </c>
      <c r="H4268" s="2" t="s">
        <v>45</v>
      </c>
      <c r="I4268" s="12">
        <f>SUM(I4269)</f>
        <v>140286</v>
      </c>
      <c r="J4268" s="12">
        <f t="shared" si="11193"/>
        <v>149459</v>
      </c>
      <c r="K4268" s="12">
        <f t="shared" ref="K4268:Q4268" si="11223">SUM(K4269)</f>
        <v>149459</v>
      </c>
      <c r="L4268" s="12">
        <f t="shared" si="11196"/>
        <v>0</v>
      </c>
      <c r="M4268" s="12">
        <f t="shared" si="11223"/>
        <v>0</v>
      </c>
      <c r="N4268" s="12">
        <f t="shared" si="11223"/>
        <v>0</v>
      </c>
      <c r="O4268" s="12">
        <f t="shared" si="11223"/>
        <v>0</v>
      </c>
      <c r="P4268" s="12">
        <f t="shared" si="11223"/>
        <v>0</v>
      </c>
      <c r="Q4268" s="12">
        <f t="shared" si="11223"/>
        <v>0</v>
      </c>
      <c r="R4268" s="12">
        <f t="shared" ref="R4268:AG4268" si="11224">SUM(R4269)</f>
        <v>0</v>
      </c>
      <c r="S4268" s="12">
        <f t="shared" si="11224"/>
        <v>0</v>
      </c>
      <c r="T4268" s="12">
        <f t="shared" si="11224"/>
        <v>0</v>
      </c>
      <c r="U4268" s="12">
        <f t="shared" si="11224"/>
        <v>0</v>
      </c>
      <c r="V4268" s="12">
        <f t="shared" si="11224"/>
        <v>0</v>
      </c>
      <c r="W4268" s="12">
        <f t="shared" si="11224"/>
        <v>0</v>
      </c>
      <c r="X4268" s="12">
        <f t="shared" si="11224"/>
        <v>0</v>
      </c>
      <c r="Y4268" s="12">
        <f t="shared" si="11224"/>
        <v>0</v>
      </c>
      <c r="Z4268" s="12">
        <f t="shared" si="11224"/>
        <v>0</v>
      </c>
      <c r="AA4268" s="12">
        <f t="shared" si="11224"/>
        <v>0</v>
      </c>
      <c r="AB4268" s="12">
        <f t="shared" si="11224"/>
        <v>0</v>
      </c>
      <c r="AC4268" s="12">
        <f t="shared" si="11224"/>
        <v>0</v>
      </c>
      <c r="AD4268" s="12">
        <f t="shared" si="11224"/>
        <v>0</v>
      </c>
      <c r="AE4268" s="12">
        <f t="shared" si="11224"/>
        <v>0</v>
      </c>
      <c r="AF4268" s="12">
        <f t="shared" si="11224"/>
        <v>0</v>
      </c>
      <c r="AG4268" s="12">
        <f t="shared" si="11224"/>
        <v>0</v>
      </c>
      <c r="AH4268" s="12">
        <v>0</v>
      </c>
      <c r="AI4268" s="12">
        <v>0</v>
      </c>
      <c r="AJ4268" s="12">
        <f t="shared" ref="AJ4268:AY4268" si="11225">SUM(AJ4269)</f>
        <v>0</v>
      </c>
      <c r="AK4268" s="12">
        <f t="shared" si="11225"/>
        <v>0</v>
      </c>
      <c r="AL4268" s="12">
        <f t="shared" si="11225"/>
        <v>0</v>
      </c>
      <c r="AM4268" s="12">
        <f t="shared" si="11225"/>
        <v>0</v>
      </c>
      <c r="AN4268" s="12">
        <f t="shared" si="11225"/>
        <v>0</v>
      </c>
      <c r="AO4268" s="12">
        <f t="shared" si="11225"/>
        <v>0</v>
      </c>
      <c r="AP4268" s="12">
        <f t="shared" si="11225"/>
        <v>0</v>
      </c>
      <c r="AQ4268" s="12">
        <f t="shared" si="11225"/>
        <v>0</v>
      </c>
      <c r="AR4268" s="12">
        <f t="shared" si="11225"/>
        <v>0</v>
      </c>
      <c r="AS4268" s="12">
        <f t="shared" si="11225"/>
        <v>0</v>
      </c>
      <c r="AT4268" s="12">
        <f t="shared" si="11225"/>
        <v>0</v>
      </c>
      <c r="AU4268" s="12">
        <f t="shared" si="11225"/>
        <v>0</v>
      </c>
      <c r="AV4268" s="12">
        <f t="shared" si="11225"/>
        <v>0</v>
      </c>
      <c r="AW4268" s="12">
        <f t="shared" si="11225"/>
        <v>0</v>
      </c>
      <c r="AX4268" s="12">
        <f t="shared" si="11225"/>
        <v>0</v>
      </c>
      <c r="AY4268" s="12">
        <f t="shared" si="11225"/>
        <v>0</v>
      </c>
      <c r="AZ4268" s="12">
        <v>0</v>
      </c>
      <c r="BA4268" s="12">
        <v>0</v>
      </c>
      <c r="BB4268" s="12">
        <f t="shared" ref="BB4268:BQ4268" si="11226">SUM(BB4269)</f>
        <v>0</v>
      </c>
      <c r="BC4268" s="12">
        <f t="shared" si="11226"/>
        <v>0</v>
      </c>
      <c r="BD4268" s="12">
        <f t="shared" si="11226"/>
        <v>0</v>
      </c>
      <c r="BE4268" s="12">
        <f t="shared" si="11226"/>
        <v>0</v>
      </c>
      <c r="BF4268" s="12">
        <f t="shared" si="11226"/>
        <v>0</v>
      </c>
      <c r="BG4268" s="12">
        <f t="shared" si="11226"/>
        <v>0</v>
      </c>
      <c r="BH4268" s="12">
        <f t="shared" si="11226"/>
        <v>0</v>
      </c>
      <c r="BI4268" s="12">
        <f t="shared" si="11226"/>
        <v>0</v>
      </c>
      <c r="BJ4268" s="12">
        <f t="shared" si="11226"/>
        <v>0</v>
      </c>
      <c r="BK4268" s="12">
        <f t="shared" si="11226"/>
        <v>0</v>
      </c>
      <c r="BL4268" s="12">
        <f t="shared" si="11226"/>
        <v>0</v>
      </c>
      <c r="BM4268" s="12">
        <f t="shared" si="11226"/>
        <v>0</v>
      </c>
      <c r="BN4268" s="12">
        <f t="shared" si="11226"/>
        <v>0</v>
      </c>
      <c r="BO4268" s="12">
        <f t="shared" si="11226"/>
        <v>0</v>
      </c>
      <c r="BP4268" s="12">
        <f t="shared" si="11226"/>
        <v>0</v>
      </c>
      <c r="BQ4268" s="12">
        <f t="shared" si="11226"/>
        <v>0</v>
      </c>
      <c r="BR4268" s="12">
        <v>0</v>
      </c>
      <c r="BS4268" s="12">
        <v>0</v>
      </c>
      <c r="BT4268" s="12">
        <f t="shared" ref="BT4268:BZ4268" si="11227">SUM(BT4269)</f>
        <v>156932</v>
      </c>
      <c r="BU4268" s="12">
        <f t="shared" si="11227"/>
        <v>156932</v>
      </c>
      <c r="BV4268" s="12">
        <f t="shared" si="11227"/>
        <v>79645</v>
      </c>
      <c r="BW4268" s="12">
        <f t="shared" si="11227"/>
        <v>39453</v>
      </c>
      <c r="BX4268" s="12">
        <f t="shared" si="11227"/>
        <v>13151</v>
      </c>
      <c r="BY4268" s="12">
        <f t="shared" si="11227"/>
        <v>13151</v>
      </c>
      <c r="BZ4268" s="12">
        <f t="shared" si="11227"/>
        <v>13151</v>
      </c>
      <c r="CA4268" s="12">
        <f t="shared" si="11194"/>
        <v>119098</v>
      </c>
      <c r="CB4268" s="124">
        <f t="shared" si="11205"/>
        <v>75.891468916473386</v>
      </c>
    </row>
    <row r="4269" spans="1:80" x14ac:dyDescent="0.25">
      <c r="A4269" s="4" t="s">
        <v>928</v>
      </c>
      <c r="B4269" s="4" t="s">
        <v>88</v>
      </c>
      <c r="C4269" s="4" t="s">
        <v>1718</v>
      </c>
      <c r="D4269" s="79" t="s">
        <v>1719</v>
      </c>
      <c r="E4269" s="89">
        <v>6121</v>
      </c>
      <c r="F4269" s="79"/>
      <c r="G4269" s="75" t="s">
        <v>1906</v>
      </c>
      <c r="H4269" s="13" t="s">
        <v>46</v>
      </c>
      <c r="I4269" s="14">
        <v>140286</v>
      </c>
      <c r="J4269" s="14">
        <f t="shared" si="11193"/>
        <v>149459</v>
      </c>
      <c r="K4269" s="14">
        <v>149459</v>
      </c>
      <c r="L4269" s="14">
        <f t="shared" si="11196"/>
        <v>0</v>
      </c>
      <c r="M4269" s="14">
        <v>0</v>
      </c>
      <c r="N4269" s="14">
        <v>0</v>
      </c>
      <c r="O4269" s="14">
        <v>0</v>
      </c>
      <c r="P4269" s="14">
        <v>0</v>
      </c>
      <c r="Q4269" s="14">
        <v>0</v>
      </c>
      <c r="R4269" s="14">
        <v>0</v>
      </c>
      <c r="S4269" s="14"/>
      <c r="T4269" s="14"/>
      <c r="U4269" s="14"/>
      <c r="V4269" s="14"/>
      <c r="W4269" s="14"/>
      <c r="X4269" s="14">
        <f t="shared" si="11190"/>
        <v>0</v>
      </c>
      <c r="Y4269" s="14"/>
      <c r="Z4269" s="14"/>
      <c r="AA4269" s="14"/>
      <c r="AB4269" s="14"/>
      <c r="AC4269" s="14"/>
      <c r="AD4269" s="14"/>
      <c r="AE4269" s="14"/>
      <c r="AF4269" s="14"/>
      <c r="AG4269" s="14"/>
      <c r="AH4269" s="14">
        <v>0</v>
      </c>
      <c r="AI4269" s="14">
        <v>0</v>
      </c>
      <c r="AJ4269" s="14">
        <v>0</v>
      </c>
      <c r="AK4269" s="14"/>
      <c r="AL4269" s="14"/>
      <c r="AM4269" s="14"/>
      <c r="AN4269" s="14"/>
      <c r="AO4269" s="14"/>
      <c r="AP4269" s="14">
        <f t="shared" si="11191"/>
        <v>0</v>
      </c>
      <c r="AQ4269" s="14"/>
      <c r="AR4269" s="14"/>
      <c r="AS4269" s="14"/>
      <c r="AT4269" s="14"/>
      <c r="AU4269" s="14"/>
      <c r="AV4269" s="14"/>
      <c r="AW4269" s="14"/>
      <c r="AX4269" s="14"/>
      <c r="AY4269" s="14"/>
      <c r="AZ4269" s="14">
        <v>0</v>
      </c>
      <c r="BA4269" s="14">
        <v>0</v>
      </c>
      <c r="BB4269" s="14">
        <v>0</v>
      </c>
      <c r="BC4269" s="14"/>
      <c r="BD4269" s="14"/>
      <c r="BE4269" s="14"/>
      <c r="BF4269" s="14"/>
      <c r="BG4269" s="14"/>
      <c r="BH4269" s="14">
        <f t="shared" si="11192"/>
        <v>0</v>
      </c>
      <c r="BI4269" s="14"/>
      <c r="BJ4269" s="14"/>
      <c r="BK4269" s="14"/>
      <c r="BL4269" s="14"/>
      <c r="BM4269" s="14"/>
      <c r="BN4269" s="14"/>
      <c r="BO4269" s="14"/>
      <c r="BP4269" s="14"/>
      <c r="BQ4269" s="14"/>
      <c r="BR4269" s="14">
        <v>0</v>
      </c>
      <c r="BS4269" s="14">
        <v>0</v>
      </c>
      <c r="BT4269" s="14">
        <v>156932</v>
      </c>
      <c r="BU4269" s="14">
        <v>156932</v>
      </c>
      <c r="BV4269" s="14">
        <v>79645</v>
      </c>
      <c r="BW4269" s="14">
        <f t="shared" si="11135"/>
        <v>39453</v>
      </c>
      <c r="BX4269" s="14">
        <v>13151</v>
      </c>
      <c r="BY4269" s="14">
        <v>13151</v>
      </c>
      <c r="BZ4269" s="14">
        <v>13151</v>
      </c>
      <c r="CA4269" s="14">
        <f t="shared" si="11194"/>
        <v>119098</v>
      </c>
      <c r="CB4269" s="122">
        <f t="shared" si="11205"/>
        <v>75.891468916473386</v>
      </c>
    </row>
    <row r="4270" spans="1:80" x14ac:dyDescent="0.25">
      <c r="A4270" s="4" t="s">
        <v>928</v>
      </c>
      <c r="B4270" s="4" t="s">
        <v>88</v>
      </c>
      <c r="C4270" s="4" t="s">
        <v>1718</v>
      </c>
      <c r="D4270" s="79" t="s">
        <v>1719</v>
      </c>
      <c r="E4270" s="78" t="s">
        <v>47</v>
      </c>
      <c r="F4270" s="78" t="s">
        <v>1</v>
      </c>
      <c r="G4270" s="2" t="s">
        <v>1</v>
      </c>
      <c r="H4270" s="2" t="s">
        <v>48</v>
      </c>
      <c r="I4270" s="12">
        <f>SUM(I4271:I4277)</f>
        <v>153100</v>
      </c>
      <c r="J4270" s="12">
        <f t="shared" si="11193"/>
        <v>168300</v>
      </c>
      <c r="K4270" s="12">
        <f t="shared" ref="K4270" si="11228">SUM(K4271:K4277)</f>
        <v>153950</v>
      </c>
      <c r="L4270" s="12">
        <f t="shared" si="11196"/>
        <v>14350</v>
      </c>
      <c r="M4270" s="12">
        <f t="shared" ref="M4270:Q4270" si="11229">SUM(M4271:M4277)</f>
        <v>14350</v>
      </c>
      <c r="N4270" s="12">
        <f t="shared" si="11229"/>
        <v>0</v>
      </c>
      <c r="O4270" s="12">
        <f t="shared" si="11229"/>
        <v>0</v>
      </c>
      <c r="P4270" s="12">
        <f t="shared" si="11229"/>
        <v>0</v>
      </c>
      <c r="Q4270" s="12">
        <f t="shared" si="11229"/>
        <v>0</v>
      </c>
      <c r="R4270" s="12">
        <f t="shared" ref="R4270:AG4270" si="11230">SUM(R4271:R4277)</f>
        <v>14350</v>
      </c>
      <c r="S4270" s="12">
        <f t="shared" si="11230"/>
        <v>0</v>
      </c>
      <c r="T4270" s="12">
        <f t="shared" si="11230"/>
        <v>0</v>
      </c>
      <c r="U4270" s="12">
        <f t="shared" si="11230"/>
        <v>0</v>
      </c>
      <c r="V4270" s="12">
        <f t="shared" si="11230"/>
        <v>0</v>
      </c>
      <c r="W4270" s="12">
        <f t="shared" si="11230"/>
        <v>0</v>
      </c>
      <c r="X4270" s="12">
        <f t="shared" si="11230"/>
        <v>14350</v>
      </c>
      <c r="Y4270" s="12">
        <f t="shared" si="11230"/>
        <v>1150</v>
      </c>
      <c r="Z4270" s="12">
        <f t="shared" si="11230"/>
        <v>1425</v>
      </c>
      <c r="AA4270" s="12">
        <f t="shared" si="11230"/>
        <v>950</v>
      </c>
      <c r="AB4270" s="12">
        <f t="shared" si="11230"/>
        <v>775</v>
      </c>
      <c r="AC4270" s="12">
        <f t="shared" si="11230"/>
        <v>0</v>
      </c>
      <c r="AD4270" s="12">
        <f t="shared" si="11230"/>
        <v>4630</v>
      </c>
      <c r="AE4270" s="12">
        <f t="shared" si="11230"/>
        <v>0</v>
      </c>
      <c r="AF4270" s="12">
        <f t="shared" si="11230"/>
        <v>0</v>
      </c>
      <c r="AG4270" s="12">
        <f t="shared" si="11230"/>
        <v>775</v>
      </c>
      <c r="AH4270" s="12">
        <v>9705</v>
      </c>
      <c r="AI4270" s="12">
        <v>4645</v>
      </c>
      <c r="AJ4270" s="12">
        <f t="shared" ref="AJ4270:AY4270" si="11231">SUM(AJ4271:AJ4277)</f>
        <v>0</v>
      </c>
      <c r="AK4270" s="12">
        <f t="shared" si="11231"/>
        <v>0</v>
      </c>
      <c r="AL4270" s="12">
        <f t="shared" si="11231"/>
        <v>0</v>
      </c>
      <c r="AM4270" s="12">
        <f t="shared" si="11231"/>
        <v>0</v>
      </c>
      <c r="AN4270" s="12">
        <f t="shared" si="11231"/>
        <v>0</v>
      </c>
      <c r="AO4270" s="12">
        <f t="shared" si="11231"/>
        <v>0</v>
      </c>
      <c r="AP4270" s="12">
        <f t="shared" si="11231"/>
        <v>0</v>
      </c>
      <c r="AQ4270" s="12">
        <f t="shared" si="11231"/>
        <v>0</v>
      </c>
      <c r="AR4270" s="12">
        <f t="shared" si="11231"/>
        <v>0</v>
      </c>
      <c r="AS4270" s="12">
        <f t="shared" si="11231"/>
        <v>0</v>
      </c>
      <c r="AT4270" s="12">
        <f t="shared" si="11231"/>
        <v>0</v>
      </c>
      <c r="AU4270" s="12">
        <f t="shared" si="11231"/>
        <v>0</v>
      </c>
      <c r="AV4270" s="12">
        <f t="shared" si="11231"/>
        <v>0</v>
      </c>
      <c r="AW4270" s="12">
        <f t="shared" si="11231"/>
        <v>0</v>
      </c>
      <c r="AX4270" s="12">
        <f t="shared" si="11231"/>
        <v>0</v>
      </c>
      <c r="AY4270" s="12">
        <f t="shared" si="11231"/>
        <v>0</v>
      </c>
      <c r="AZ4270" s="12">
        <v>0</v>
      </c>
      <c r="BA4270" s="12">
        <v>0</v>
      </c>
      <c r="BB4270" s="12">
        <f t="shared" ref="BB4270:BQ4270" si="11232">SUM(BB4271:BB4277)</f>
        <v>0</v>
      </c>
      <c r="BC4270" s="12">
        <f t="shared" si="11232"/>
        <v>9052</v>
      </c>
      <c r="BD4270" s="12">
        <f t="shared" si="11232"/>
        <v>0</v>
      </c>
      <c r="BE4270" s="12">
        <f t="shared" si="11232"/>
        <v>20210</v>
      </c>
      <c r="BF4270" s="12">
        <f t="shared" si="11232"/>
        <v>0</v>
      </c>
      <c r="BG4270" s="12">
        <f t="shared" si="11232"/>
        <v>0</v>
      </c>
      <c r="BH4270" s="12">
        <f t="shared" si="11232"/>
        <v>29262</v>
      </c>
      <c r="BI4270" s="12">
        <f t="shared" si="11232"/>
        <v>0</v>
      </c>
      <c r="BJ4270" s="12">
        <f t="shared" si="11232"/>
        <v>3162</v>
      </c>
      <c r="BK4270" s="12">
        <f t="shared" si="11232"/>
        <v>10412</v>
      </c>
      <c r="BL4270" s="12">
        <f t="shared" si="11232"/>
        <v>0</v>
      </c>
      <c r="BM4270" s="12">
        <f t="shared" si="11232"/>
        <v>0</v>
      </c>
      <c r="BN4270" s="12">
        <f t="shared" si="11232"/>
        <v>0</v>
      </c>
      <c r="BO4270" s="12">
        <f t="shared" si="11232"/>
        <v>9500</v>
      </c>
      <c r="BP4270" s="12">
        <f t="shared" si="11232"/>
        <v>0</v>
      </c>
      <c r="BQ4270" s="12">
        <f t="shared" si="11232"/>
        <v>6188</v>
      </c>
      <c r="BR4270" s="12">
        <v>29262</v>
      </c>
      <c r="BS4270" s="12">
        <v>0</v>
      </c>
      <c r="BT4270" s="12">
        <f t="shared" ref="BT4270:BZ4270" si="11233">SUM(BT4271:BT4277)</f>
        <v>186127</v>
      </c>
      <c r="BU4270" s="12">
        <f t="shared" si="11233"/>
        <v>171777</v>
      </c>
      <c r="BV4270" s="12">
        <f t="shared" si="11233"/>
        <v>90244</v>
      </c>
      <c r="BW4270" s="12">
        <f t="shared" si="11233"/>
        <v>40000</v>
      </c>
      <c r="BX4270" s="12">
        <f t="shared" si="11233"/>
        <v>18100</v>
      </c>
      <c r="BY4270" s="12">
        <f t="shared" si="11233"/>
        <v>10950</v>
      </c>
      <c r="BZ4270" s="12">
        <f t="shared" si="11233"/>
        <v>10950</v>
      </c>
      <c r="CA4270" s="12">
        <f t="shared" si="11194"/>
        <v>130244</v>
      </c>
      <c r="CB4270" s="124">
        <f t="shared" si="11205"/>
        <v>75.821559347293288</v>
      </c>
    </row>
    <row r="4271" spans="1:80" x14ac:dyDescent="0.25">
      <c r="A4271" s="4" t="s">
        <v>928</v>
      </c>
      <c r="B4271" s="4" t="s">
        <v>88</v>
      </c>
      <c r="C4271" s="4" t="s">
        <v>1718</v>
      </c>
      <c r="D4271" s="79" t="s">
        <v>1719</v>
      </c>
      <c r="E4271" s="89">
        <v>6131</v>
      </c>
      <c r="F4271" s="79"/>
      <c r="G4271" s="75" t="s">
        <v>1906</v>
      </c>
      <c r="H4271" s="13" t="s">
        <v>49</v>
      </c>
      <c r="I4271" s="14">
        <v>2500</v>
      </c>
      <c r="J4271" s="14">
        <f t="shared" si="11193"/>
        <v>4100</v>
      </c>
      <c r="K4271" s="14">
        <v>1900</v>
      </c>
      <c r="L4271" s="14">
        <f t="shared" si="11196"/>
        <v>2200</v>
      </c>
      <c r="M4271" s="14">
        <v>2200</v>
      </c>
      <c r="N4271" s="14">
        <v>0</v>
      </c>
      <c r="O4271" s="14">
        <v>0</v>
      </c>
      <c r="P4271" s="14">
        <v>0</v>
      </c>
      <c r="Q4271" s="14">
        <v>0</v>
      </c>
      <c r="R4271" s="14">
        <v>2200</v>
      </c>
      <c r="S4271" s="14"/>
      <c r="T4271" s="14"/>
      <c r="U4271" s="14"/>
      <c r="V4271" s="14"/>
      <c r="W4271" s="14"/>
      <c r="X4271" s="14">
        <f t="shared" si="11190"/>
        <v>2200</v>
      </c>
      <c r="Y4271" s="14"/>
      <c r="Z4271" s="14">
        <v>270</v>
      </c>
      <c r="AA4271" s="14"/>
      <c r="AB4271" s="14"/>
      <c r="AC4271" s="14"/>
      <c r="AD4271" s="14">
        <v>425</v>
      </c>
      <c r="AE4271" s="14"/>
      <c r="AF4271" s="14"/>
      <c r="AG4271" s="14"/>
      <c r="AH4271" s="14">
        <v>695</v>
      </c>
      <c r="AI4271" s="14">
        <v>1505</v>
      </c>
      <c r="AJ4271" s="14">
        <v>0</v>
      </c>
      <c r="AK4271" s="14"/>
      <c r="AL4271" s="14"/>
      <c r="AM4271" s="14"/>
      <c r="AN4271" s="14"/>
      <c r="AO4271" s="14"/>
      <c r="AP4271" s="14">
        <f t="shared" si="11191"/>
        <v>0</v>
      </c>
      <c r="AQ4271" s="14"/>
      <c r="AR4271" s="14"/>
      <c r="AS4271" s="14"/>
      <c r="AT4271" s="14"/>
      <c r="AU4271" s="14"/>
      <c r="AV4271" s="14"/>
      <c r="AW4271" s="14"/>
      <c r="AX4271" s="14"/>
      <c r="AY4271" s="14"/>
      <c r="AZ4271" s="14">
        <v>0</v>
      </c>
      <c r="BA4271" s="14">
        <v>0</v>
      </c>
      <c r="BB4271" s="14">
        <v>0</v>
      </c>
      <c r="BC4271" s="14"/>
      <c r="BD4271" s="14"/>
      <c r="BE4271" s="14"/>
      <c r="BF4271" s="14"/>
      <c r="BG4271" s="14"/>
      <c r="BH4271" s="14">
        <f t="shared" si="11192"/>
        <v>0</v>
      </c>
      <c r="BI4271" s="14"/>
      <c r="BJ4271" s="14"/>
      <c r="BK4271" s="14"/>
      <c r="BL4271" s="14"/>
      <c r="BM4271" s="14"/>
      <c r="BN4271" s="14"/>
      <c r="BO4271" s="14"/>
      <c r="BP4271" s="14"/>
      <c r="BQ4271" s="14"/>
      <c r="BR4271" s="14">
        <v>0</v>
      </c>
      <c r="BS4271" s="14">
        <v>0</v>
      </c>
      <c r="BT4271" s="14">
        <v>4100</v>
      </c>
      <c r="BU4271" s="14">
        <v>1900</v>
      </c>
      <c r="BV4271" s="14">
        <v>1900</v>
      </c>
      <c r="BW4271" s="14">
        <f t="shared" si="11135"/>
        <v>0</v>
      </c>
      <c r="BX4271" s="14"/>
      <c r="BY4271" s="14"/>
      <c r="BZ4271" s="14"/>
      <c r="CA4271" s="14">
        <f t="shared" si="11194"/>
        <v>1900</v>
      </c>
      <c r="CB4271" s="122">
        <f t="shared" si="11205"/>
        <v>100</v>
      </c>
    </row>
    <row r="4272" spans="1:80" x14ac:dyDescent="0.25">
      <c r="A4272" s="4" t="s">
        <v>928</v>
      </c>
      <c r="B4272" s="4" t="s">
        <v>88</v>
      </c>
      <c r="C4272" s="4" t="s">
        <v>1718</v>
      </c>
      <c r="D4272" s="79" t="s">
        <v>1719</v>
      </c>
      <c r="E4272" s="89">
        <v>6132</v>
      </c>
      <c r="F4272" s="79"/>
      <c r="G4272" s="75" t="s">
        <v>1906</v>
      </c>
      <c r="H4272" s="13" t="s">
        <v>196</v>
      </c>
      <c r="I4272" s="14">
        <v>63000</v>
      </c>
      <c r="J4272" s="14">
        <f t="shared" si="11193"/>
        <v>69300</v>
      </c>
      <c r="K4272" s="14">
        <v>69300</v>
      </c>
      <c r="L4272" s="14">
        <f t="shared" si="11196"/>
        <v>0</v>
      </c>
      <c r="M4272" s="14">
        <v>0</v>
      </c>
      <c r="N4272" s="14">
        <v>0</v>
      </c>
      <c r="O4272" s="14">
        <v>0</v>
      </c>
      <c r="P4272" s="14">
        <v>0</v>
      </c>
      <c r="Q4272" s="14">
        <v>0</v>
      </c>
      <c r="R4272" s="14">
        <v>0</v>
      </c>
      <c r="S4272" s="14"/>
      <c r="T4272" s="14"/>
      <c r="U4272" s="14"/>
      <c r="V4272" s="14"/>
      <c r="W4272" s="14"/>
      <c r="X4272" s="14">
        <f t="shared" si="11190"/>
        <v>0</v>
      </c>
      <c r="Y4272" s="14"/>
      <c r="Z4272" s="14"/>
      <c r="AA4272" s="14"/>
      <c r="AB4272" s="14"/>
      <c r="AC4272" s="14"/>
      <c r="AD4272" s="14"/>
      <c r="AE4272" s="14"/>
      <c r="AF4272" s="14"/>
      <c r="AG4272" s="14"/>
      <c r="AH4272" s="14">
        <v>0</v>
      </c>
      <c r="AI4272" s="14">
        <v>0</v>
      </c>
      <c r="AJ4272" s="14">
        <v>0</v>
      </c>
      <c r="AK4272" s="14"/>
      <c r="AL4272" s="14"/>
      <c r="AM4272" s="14"/>
      <c r="AN4272" s="14"/>
      <c r="AO4272" s="14"/>
      <c r="AP4272" s="14">
        <f t="shared" si="11191"/>
        <v>0</v>
      </c>
      <c r="AQ4272" s="14"/>
      <c r="AR4272" s="14"/>
      <c r="AS4272" s="14"/>
      <c r="AT4272" s="14"/>
      <c r="AU4272" s="14"/>
      <c r="AV4272" s="14"/>
      <c r="AW4272" s="14"/>
      <c r="AX4272" s="14"/>
      <c r="AY4272" s="14"/>
      <c r="AZ4272" s="14">
        <v>0</v>
      </c>
      <c r="BA4272" s="14">
        <v>0</v>
      </c>
      <c r="BB4272" s="14">
        <v>0</v>
      </c>
      <c r="BC4272" s="14"/>
      <c r="BD4272" s="14"/>
      <c r="BE4272" s="14"/>
      <c r="BF4272" s="14"/>
      <c r="BG4272" s="14"/>
      <c r="BH4272" s="14">
        <f t="shared" si="11192"/>
        <v>0</v>
      </c>
      <c r="BI4272" s="14"/>
      <c r="BJ4272" s="14"/>
      <c r="BK4272" s="14"/>
      <c r="BL4272" s="14"/>
      <c r="BM4272" s="14"/>
      <c r="BN4272" s="14"/>
      <c r="BO4272" s="14"/>
      <c r="BP4272" s="14"/>
      <c r="BQ4272" s="14"/>
      <c r="BR4272" s="14">
        <v>0</v>
      </c>
      <c r="BS4272" s="14">
        <v>0</v>
      </c>
      <c r="BT4272" s="14">
        <v>69300</v>
      </c>
      <c r="BU4272" s="14">
        <v>69300</v>
      </c>
      <c r="BV4272" s="14">
        <v>34800</v>
      </c>
      <c r="BW4272" s="14">
        <f t="shared" si="11135"/>
        <v>15800</v>
      </c>
      <c r="BX4272" s="14">
        <v>5800</v>
      </c>
      <c r="BY4272" s="14">
        <v>5000</v>
      </c>
      <c r="BZ4272" s="14">
        <v>5000</v>
      </c>
      <c r="CA4272" s="14">
        <f t="shared" si="11194"/>
        <v>50600</v>
      </c>
      <c r="CB4272" s="122">
        <f t="shared" si="11205"/>
        <v>73.015873015873012</v>
      </c>
    </row>
    <row r="4273" spans="1:80" x14ac:dyDescent="0.25">
      <c r="A4273" s="4" t="s">
        <v>928</v>
      </c>
      <c r="B4273" s="4" t="s">
        <v>88</v>
      </c>
      <c r="C4273" s="4" t="s">
        <v>1718</v>
      </c>
      <c r="D4273" s="79" t="s">
        <v>1719</v>
      </c>
      <c r="E4273" s="89">
        <v>6133</v>
      </c>
      <c r="F4273" s="79"/>
      <c r="G4273" s="75" t="s">
        <v>1906</v>
      </c>
      <c r="H4273" s="13" t="s">
        <v>198</v>
      </c>
      <c r="I4273" s="14">
        <v>8000</v>
      </c>
      <c r="J4273" s="14">
        <f t="shared" si="11193"/>
        <v>8800</v>
      </c>
      <c r="K4273" s="14">
        <v>8800</v>
      </c>
      <c r="L4273" s="14">
        <f t="shared" si="11196"/>
        <v>0</v>
      </c>
      <c r="M4273" s="14">
        <v>0</v>
      </c>
      <c r="N4273" s="14">
        <v>0</v>
      </c>
      <c r="O4273" s="14">
        <v>0</v>
      </c>
      <c r="P4273" s="14">
        <v>0</v>
      </c>
      <c r="Q4273" s="14">
        <v>0</v>
      </c>
      <c r="R4273" s="14">
        <v>0</v>
      </c>
      <c r="S4273" s="14"/>
      <c r="T4273" s="14"/>
      <c r="U4273" s="14"/>
      <c r="V4273" s="14"/>
      <c r="W4273" s="14"/>
      <c r="X4273" s="14">
        <f t="shared" si="11190"/>
        <v>0</v>
      </c>
      <c r="Y4273" s="14"/>
      <c r="Z4273" s="14"/>
      <c r="AA4273" s="14"/>
      <c r="AB4273" s="14"/>
      <c r="AC4273" s="14"/>
      <c r="AD4273" s="14"/>
      <c r="AE4273" s="14"/>
      <c r="AF4273" s="14"/>
      <c r="AG4273" s="14"/>
      <c r="AH4273" s="14">
        <v>0</v>
      </c>
      <c r="AI4273" s="14">
        <v>0</v>
      </c>
      <c r="AJ4273" s="14">
        <v>0</v>
      </c>
      <c r="AK4273" s="14"/>
      <c r="AL4273" s="14"/>
      <c r="AM4273" s="14"/>
      <c r="AN4273" s="14"/>
      <c r="AO4273" s="14"/>
      <c r="AP4273" s="14">
        <f t="shared" si="11191"/>
        <v>0</v>
      </c>
      <c r="AQ4273" s="14"/>
      <c r="AR4273" s="14"/>
      <c r="AS4273" s="14"/>
      <c r="AT4273" s="14"/>
      <c r="AU4273" s="14"/>
      <c r="AV4273" s="14"/>
      <c r="AW4273" s="14"/>
      <c r="AX4273" s="14"/>
      <c r="AY4273" s="14"/>
      <c r="AZ4273" s="14">
        <v>0</v>
      </c>
      <c r="BA4273" s="14">
        <v>0</v>
      </c>
      <c r="BB4273" s="14">
        <v>0</v>
      </c>
      <c r="BC4273" s="14"/>
      <c r="BD4273" s="14"/>
      <c r="BE4273" s="14"/>
      <c r="BF4273" s="14"/>
      <c r="BG4273" s="14"/>
      <c r="BH4273" s="14">
        <f t="shared" si="11192"/>
        <v>0</v>
      </c>
      <c r="BI4273" s="14"/>
      <c r="BJ4273" s="14"/>
      <c r="BK4273" s="14"/>
      <c r="BL4273" s="14"/>
      <c r="BM4273" s="14"/>
      <c r="BN4273" s="14"/>
      <c r="BO4273" s="14"/>
      <c r="BP4273" s="14"/>
      <c r="BQ4273" s="14"/>
      <c r="BR4273" s="14">
        <v>0</v>
      </c>
      <c r="BS4273" s="14">
        <v>0</v>
      </c>
      <c r="BT4273" s="14">
        <v>8800</v>
      </c>
      <c r="BU4273" s="14">
        <v>8800</v>
      </c>
      <c r="BV4273" s="14">
        <v>4380</v>
      </c>
      <c r="BW4273" s="14">
        <f t="shared" si="11135"/>
        <v>2400</v>
      </c>
      <c r="BX4273" s="14">
        <v>1400</v>
      </c>
      <c r="BY4273" s="14">
        <v>500</v>
      </c>
      <c r="BZ4273" s="14">
        <v>500</v>
      </c>
      <c r="CA4273" s="14">
        <f t="shared" si="11194"/>
        <v>6780</v>
      </c>
      <c r="CB4273" s="122">
        <f t="shared" si="11205"/>
        <v>77.045454545454547</v>
      </c>
    </row>
    <row r="4274" spans="1:80" x14ac:dyDescent="0.25">
      <c r="A4274" s="4" t="s">
        <v>928</v>
      </c>
      <c r="B4274" s="4" t="s">
        <v>88</v>
      </c>
      <c r="C4274" s="4" t="s">
        <v>1718</v>
      </c>
      <c r="D4274" s="79" t="s">
        <v>1719</v>
      </c>
      <c r="E4274" s="89">
        <v>6134</v>
      </c>
      <c r="F4274" s="79"/>
      <c r="G4274" s="75" t="s">
        <v>1906</v>
      </c>
      <c r="H4274" s="13" t="s">
        <v>200</v>
      </c>
      <c r="I4274" s="14">
        <v>18000</v>
      </c>
      <c r="J4274" s="14">
        <f t="shared" si="11193"/>
        <v>19800</v>
      </c>
      <c r="K4274" s="14">
        <v>17600</v>
      </c>
      <c r="L4274" s="14">
        <f t="shared" si="11196"/>
        <v>2200</v>
      </c>
      <c r="M4274" s="14">
        <v>2200</v>
      </c>
      <c r="N4274" s="14">
        <v>0</v>
      </c>
      <c r="O4274" s="14">
        <v>0</v>
      </c>
      <c r="P4274" s="14">
        <v>0</v>
      </c>
      <c r="Q4274" s="14">
        <v>0</v>
      </c>
      <c r="R4274" s="14">
        <v>2200</v>
      </c>
      <c r="S4274" s="14"/>
      <c r="T4274" s="14"/>
      <c r="U4274" s="14"/>
      <c r="V4274" s="14"/>
      <c r="W4274" s="14"/>
      <c r="X4274" s="14">
        <f t="shared" si="11190"/>
        <v>2200</v>
      </c>
      <c r="Y4274" s="14">
        <v>1150</v>
      </c>
      <c r="Z4274" s="14"/>
      <c r="AA4274" s="14"/>
      <c r="AB4274" s="14"/>
      <c r="AC4274" s="14"/>
      <c r="AD4274" s="14">
        <v>1050</v>
      </c>
      <c r="AE4274" s="14"/>
      <c r="AF4274" s="14"/>
      <c r="AG4274" s="14"/>
      <c r="AH4274" s="14">
        <v>2200</v>
      </c>
      <c r="AI4274" s="14">
        <v>0</v>
      </c>
      <c r="AJ4274" s="14">
        <v>0</v>
      </c>
      <c r="AK4274" s="14"/>
      <c r="AL4274" s="14"/>
      <c r="AM4274" s="14"/>
      <c r="AN4274" s="14"/>
      <c r="AO4274" s="14"/>
      <c r="AP4274" s="14">
        <f t="shared" si="11191"/>
        <v>0</v>
      </c>
      <c r="AQ4274" s="14"/>
      <c r="AR4274" s="14"/>
      <c r="AS4274" s="14"/>
      <c r="AT4274" s="14"/>
      <c r="AU4274" s="14"/>
      <c r="AV4274" s="14"/>
      <c r="AW4274" s="14"/>
      <c r="AX4274" s="14"/>
      <c r="AY4274" s="14"/>
      <c r="AZ4274" s="14">
        <v>0</v>
      </c>
      <c r="BA4274" s="14">
        <v>0</v>
      </c>
      <c r="BB4274" s="14">
        <v>0</v>
      </c>
      <c r="BC4274" s="14">
        <v>2852</v>
      </c>
      <c r="BD4274" s="14"/>
      <c r="BE4274" s="14">
        <f>3162+1360+1725+6188</f>
        <v>12435</v>
      </c>
      <c r="BF4274" s="14"/>
      <c r="BG4274" s="14"/>
      <c r="BH4274" s="14">
        <f t="shared" si="11192"/>
        <v>15287</v>
      </c>
      <c r="BI4274" s="14"/>
      <c r="BJ4274" s="14">
        <v>3162</v>
      </c>
      <c r="BK4274" s="14">
        <f>2852+1360</f>
        <v>4212</v>
      </c>
      <c r="BL4274" s="14"/>
      <c r="BM4274" s="14"/>
      <c r="BN4274" s="14"/>
      <c r="BO4274" s="14">
        <v>1725</v>
      </c>
      <c r="BP4274" s="14"/>
      <c r="BQ4274" s="14">
        <v>6188</v>
      </c>
      <c r="BR4274" s="14">
        <v>15287</v>
      </c>
      <c r="BS4274" s="14">
        <v>0</v>
      </c>
      <c r="BT4274" s="14">
        <v>37400</v>
      </c>
      <c r="BU4274" s="14">
        <v>35200</v>
      </c>
      <c r="BV4274" s="14">
        <v>17400</v>
      </c>
      <c r="BW4274" s="14">
        <f t="shared" si="11135"/>
        <v>6900</v>
      </c>
      <c r="BX4274" s="14">
        <v>2900</v>
      </c>
      <c r="BY4274" s="14">
        <v>2000</v>
      </c>
      <c r="BZ4274" s="14">
        <v>2000</v>
      </c>
      <c r="CA4274" s="14">
        <f t="shared" si="11194"/>
        <v>24300</v>
      </c>
      <c r="CB4274" s="122">
        <f t="shared" si="11205"/>
        <v>69.034090909090907</v>
      </c>
    </row>
    <row r="4275" spans="1:80" x14ac:dyDescent="0.25">
      <c r="A4275" s="4" t="s">
        <v>928</v>
      </c>
      <c r="B4275" s="4" t="s">
        <v>88</v>
      </c>
      <c r="C4275" s="4" t="s">
        <v>1718</v>
      </c>
      <c r="D4275" s="79" t="s">
        <v>1719</v>
      </c>
      <c r="E4275" s="89">
        <v>6135</v>
      </c>
      <c r="F4275" s="79"/>
      <c r="G4275" s="75" t="s">
        <v>1906</v>
      </c>
      <c r="H4275" s="13" t="s">
        <v>201</v>
      </c>
      <c r="I4275" s="14">
        <v>3000</v>
      </c>
      <c r="J4275" s="14">
        <f t="shared" si="11193"/>
        <v>3300</v>
      </c>
      <c r="K4275" s="14">
        <v>1100</v>
      </c>
      <c r="L4275" s="14">
        <f t="shared" si="11196"/>
        <v>2200</v>
      </c>
      <c r="M4275" s="14">
        <v>2200</v>
      </c>
      <c r="N4275" s="14">
        <v>0</v>
      </c>
      <c r="O4275" s="14">
        <v>0</v>
      </c>
      <c r="P4275" s="14">
        <v>0</v>
      </c>
      <c r="Q4275" s="14">
        <v>0</v>
      </c>
      <c r="R4275" s="14">
        <v>2200</v>
      </c>
      <c r="S4275" s="14"/>
      <c r="T4275" s="14"/>
      <c r="U4275" s="14"/>
      <c r="V4275" s="14"/>
      <c r="W4275" s="14"/>
      <c r="X4275" s="14">
        <f t="shared" si="11190"/>
        <v>2200</v>
      </c>
      <c r="Y4275" s="14"/>
      <c r="Z4275" s="14">
        <v>500</v>
      </c>
      <c r="AA4275" s="14"/>
      <c r="AB4275" s="14"/>
      <c r="AC4275" s="14"/>
      <c r="AD4275" s="14">
        <v>330</v>
      </c>
      <c r="AE4275" s="14"/>
      <c r="AF4275" s="14"/>
      <c r="AG4275" s="14">
        <v>775</v>
      </c>
      <c r="AH4275" s="14">
        <v>1605</v>
      </c>
      <c r="AI4275" s="14">
        <v>595</v>
      </c>
      <c r="AJ4275" s="14">
        <v>0</v>
      </c>
      <c r="AK4275" s="14"/>
      <c r="AL4275" s="14"/>
      <c r="AM4275" s="14"/>
      <c r="AN4275" s="14"/>
      <c r="AO4275" s="14"/>
      <c r="AP4275" s="14">
        <f t="shared" si="11191"/>
        <v>0</v>
      </c>
      <c r="AQ4275" s="14"/>
      <c r="AR4275" s="14"/>
      <c r="AS4275" s="14"/>
      <c r="AT4275" s="14"/>
      <c r="AU4275" s="14"/>
      <c r="AV4275" s="14"/>
      <c r="AW4275" s="14"/>
      <c r="AX4275" s="14"/>
      <c r="AY4275" s="14"/>
      <c r="AZ4275" s="14">
        <v>0</v>
      </c>
      <c r="BA4275" s="14">
        <v>0</v>
      </c>
      <c r="BB4275" s="14">
        <v>0</v>
      </c>
      <c r="BC4275" s="14">
        <v>200</v>
      </c>
      <c r="BD4275" s="14"/>
      <c r="BE4275" s="14">
        <v>240</v>
      </c>
      <c r="BF4275" s="14"/>
      <c r="BG4275" s="14"/>
      <c r="BH4275" s="14">
        <f t="shared" si="11192"/>
        <v>440</v>
      </c>
      <c r="BI4275" s="14"/>
      <c r="BJ4275" s="14"/>
      <c r="BK4275" s="14">
        <v>200</v>
      </c>
      <c r="BL4275" s="14"/>
      <c r="BM4275" s="14"/>
      <c r="BN4275" s="14"/>
      <c r="BO4275" s="14">
        <v>240</v>
      </c>
      <c r="BP4275" s="14"/>
      <c r="BQ4275" s="14"/>
      <c r="BR4275" s="14">
        <v>440</v>
      </c>
      <c r="BS4275" s="14">
        <v>0</v>
      </c>
      <c r="BT4275" s="14">
        <v>3300</v>
      </c>
      <c r="BU4275" s="14">
        <v>1100</v>
      </c>
      <c r="BV4275" s="14">
        <v>550</v>
      </c>
      <c r="BW4275" s="14">
        <f t="shared" si="11135"/>
        <v>550</v>
      </c>
      <c r="BX4275" s="14">
        <v>550</v>
      </c>
      <c r="BY4275" s="14"/>
      <c r="BZ4275" s="14"/>
      <c r="CA4275" s="14">
        <f t="shared" si="11194"/>
        <v>1100</v>
      </c>
      <c r="CB4275" s="122">
        <f t="shared" si="11205"/>
        <v>100</v>
      </c>
    </row>
    <row r="4276" spans="1:80" x14ac:dyDescent="0.25">
      <c r="A4276" s="4" t="s">
        <v>928</v>
      </c>
      <c r="B4276" s="4" t="s">
        <v>88</v>
      </c>
      <c r="C4276" s="4" t="s">
        <v>1718</v>
      </c>
      <c r="D4276" s="79" t="s">
        <v>1719</v>
      </c>
      <c r="E4276" s="89">
        <v>6137</v>
      </c>
      <c r="F4276" s="79"/>
      <c r="G4276" s="75" t="s">
        <v>1906</v>
      </c>
      <c r="H4276" s="13" t="s">
        <v>204</v>
      </c>
      <c r="I4276" s="14">
        <v>16000</v>
      </c>
      <c r="J4276" s="14">
        <f t="shared" si="11193"/>
        <v>16000</v>
      </c>
      <c r="K4276" s="14">
        <v>11000</v>
      </c>
      <c r="L4276" s="14">
        <f t="shared" si="11196"/>
        <v>5000</v>
      </c>
      <c r="M4276" s="14">
        <v>5000</v>
      </c>
      <c r="N4276" s="14">
        <v>0</v>
      </c>
      <c r="O4276" s="14">
        <v>0</v>
      </c>
      <c r="P4276" s="14">
        <v>0</v>
      </c>
      <c r="Q4276" s="14">
        <v>0</v>
      </c>
      <c r="R4276" s="14">
        <v>5000</v>
      </c>
      <c r="S4276" s="14"/>
      <c r="T4276" s="14"/>
      <c r="U4276" s="14"/>
      <c r="V4276" s="14"/>
      <c r="W4276" s="14"/>
      <c r="X4276" s="14">
        <f t="shared" si="11190"/>
        <v>5000</v>
      </c>
      <c r="Y4276" s="14"/>
      <c r="Z4276" s="14"/>
      <c r="AA4276" s="14"/>
      <c r="AB4276" s="14">
        <v>775</v>
      </c>
      <c r="AC4276" s="14"/>
      <c r="AD4276" s="14">
        <f>1125+555</f>
        <v>1680</v>
      </c>
      <c r="AE4276" s="14"/>
      <c r="AF4276" s="14"/>
      <c r="AG4276" s="14"/>
      <c r="AH4276" s="14">
        <v>2455</v>
      </c>
      <c r="AI4276" s="14">
        <v>2545</v>
      </c>
      <c r="AJ4276" s="14">
        <v>0</v>
      </c>
      <c r="AK4276" s="14"/>
      <c r="AL4276" s="14"/>
      <c r="AM4276" s="14"/>
      <c r="AN4276" s="14"/>
      <c r="AO4276" s="14"/>
      <c r="AP4276" s="14">
        <f t="shared" si="11191"/>
        <v>0</v>
      </c>
      <c r="AQ4276" s="14"/>
      <c r="AR4276" s="14"/>
      <c r="AS4276" s="14"/>
      <c r="AT4276" s="14"/>
      <c r="AU4276" s="14"/>
      <c r="AV4276" s="14"/>
      <c r="AW4276" s="14"/>
      <c r="AX4276" s="14"/>
      <c r="AY4276" s="14"/>
      <c r="AZ4276" s="14">
        <v>0</v>
      </c>
      <c r="BA4276" s="14">
        <v>0</v>
      </c>
      <c r="BB4276" s="14">
        <v>0</v>
      </c>
      <c r="BC4276" s="14">
        <v>3000</v>
      </c>
      <c r="BD4276" s="14"/>
      <c r="BE4276" s="14">
        <v>6450</v>
      </c>
      <c r="BF4276" s="14"/>
      <c r="BG4276" s="14"/>
      <c r="BH4276" s="14">
        <f t="shared" si="11192"/>
        <v>9450</v>
      </c>
      <c r="BI4276" s="14"/>
      <c r="BJ4276" s="14"/>
      <c r="BK4276" s="14">
        <v>3000</v>
      </c>
      <c r="BL4276" s="14"/>
      <c r="BM4276" s="14"/>
      <c r="BN4276" s="14"/>
      <c r="BO4276" s="14">
        <v>6450</v>
      </c>
      <c r="BP4276" s="14"/>
      <c r="BQ4276" s="14"/>
      <c r="BR4276" s="14">
        <v>9450</v>
      </c>
      <c r="BS4276" s="14">
        <v>0</v>
      </c>
      <c r="BT4276" s="14">
        <v>16000</v>
      </c>
      <c r="BU4276" s="14">
        <v>11000</v>
      </c>
      <c r="BV4276" s="14">
        <v>6500</v>
      </c>
      <c r="BW4276" s="14">
        <f t="shared" si="11135"/>
        <v>2500</v>
      </c>
      <c r="BX4276" s="14">
        <v>1500</v>
      </c>
      <c r="BY4276" s="14">
        <v>500</v>
      </c>
      <c r="BZ4276" s="14">
        <v>500</v>
      </c>
      <c r="CA4276" s="14">
        <f t="shared" si="11194"/>
        <v>9000</v>
      </c>
      <c r="CB4276" s="122">
        <f t="shared" si="11205"/>
        <v>81.818181818181827</v>
      </c>
    </row>
    <row r="4277" spans="1:80" x14ac:dyDescent="0.25">
      <c r="A4277" s="1" t="s">
        <v>928</v>
      </c>
      <c r="B4277" s="1" t="s">
        <v>88</v>
      </c>
      <c r="C4277" s="1" t="s">
        <v>1718</v>
      </c>
      <c r="D4277" s="82" t="s">
        <v>1719</v>
      </c>
      <c r="E4277" s="82" t="s">
        <v>50</v>
      </c>
      <c r="F4277" s="79" t="s">
        <v>1</v>
      </c>
      <c r="G4277" s="13" t="s">
        <v>1</v>
      </c>
      <c r="H4277" s="2" t="s">
        <v>51</v>
      </c>
      <c r="I4277" s="12">
        <f>SUM(I4278:I4280)</f>
        <v>42600</v>
      </c>
      <c r="J4277" s="12">
        <f t="shared" si="11193"/>
        <v>47000</v>
      </c>
      <c r="K4277" s="12">
        <f t="shared" ref="K4277" si="11234">SUM(K4278:K4280)</f>
        <v>44250</v>
      </c>
      <c r="L4277" s="12">
        <f t="shared" si="11196"/>
        <v>2750</v>
      </c>
      <c r="M4277" s="12">
        <f t="shared" ref="M4277:Q4277" si="11235">SUM(M4278:M4280)</f>
        <v>2750</v>
      </c>
      <c r="N4277" s="12">
        <f t="shared" si="11235"/>
        <v>0</v>
      </c>
      <c r="O4277" s="12">
        <f t="shared" si="11235"/>
        <v>0</v>
      </c>
      <c r="P4277" s="12">
        <f t="shared" si="11235"/>
        <v>0</v>
      </c>
      <c r="Q4277" s="12">
        <f t="shared" si="11235"/>
        <v>0</v>
      </c>
      <c r="R4277" s="12">
        <f t="shared" ref="R4277:AG4277" si="11236">SUM(R4278:R4280)</f>
        <v>2750</v>
      </c>
      <c r="S4277" s="12">
        <f t="shared" si="11236"/>
        <v>0</v>
      </c>
      <c r="T4277" s="12">
        <f t="shared" si="11236"/>
        <v>0</v>
      </c>
      <c r="U4277" s="12">
        <f t="shared" si="11236"/>
        <v>0</v>
      </c>
      <c r="V4277" s="12">
        <f t="shared" si="11236"/>
        <v>0</v>
      </c>
      <c r="W4277" s="12">
        <f t="shared" si="11236"/>
        <v>0</v>
      </c>
      <c r="X4277" s="12">
        <f t="shared" si="11236"/>
        <v>2750</v>
      </c>
      <c r="Y4277" s="12">
        <f t="shared" si="11236"/>
        <v>0</v>
      </c>
      <c r="Z4277" s="12">
        <v>655</v>
      </c>
      <c r="AA4277" s="12">
        <f t="shared" si="11236"/>
        <v>950</v>
      </c>
      <c r="AB4277" s="12">
        <f t="shared" si="11236"/>
        <v>0</v>
      </c>
      <c r="AC4277" s="12">
        <f t="shared" si="11236"/>
        <v>0</v>
      </c>
      <c r="AD4277" s="12">
        <f t="shared" si="11236"/>
        <v>1145</v>
      </c>
      <c r="AE4277" s="12">
        <f t="shared" si="11236"/>
        <v>0</v>
      </c>
      <c r="AF4277" s="12">
        <f t="shared" si="11236"/>
        <v>0</v>
      </c>
      <c r="AG4277" s="12">
        <f t="shared" si="11236"/>
        <v>0</v>
      </c>
      <c r="AH4277" s="12">
        <v>2750</v>
      </c>
      <c r="AI4277" s="12">
        <v>0</v>
      </c>
      <c r="AJ4277" s="12">
        <f t="shared" ref="AJ4277:AY4277" si="11237">SUM(AJ4278:AJ4280)</f>
        <v>0</v>
      </c>
      <c r="AK4277" s="12">
        <f t="shared" si="11237"/>
        <v>0</v>
      </c>
      <c r="AL4277" s="12">
        <f t="shared" si="11237"/>
        <v>0</v>
      </c>
      <c r="AM4277" s="12">
        <f t="shared" si="11237"/>
        <v>0</v>
      </c>
      <c r="AN4277" s="12">
        <f t="shared" si="11237"/>
        <v>0</v>
      </c>
      <c r="AO4277" s="12">
        <f t="shared" si="11237"/>
        <v>0</v>
      </c>
      <c r="AP4277" s="12">
        <f t="shared" si="11237"/>
        <v>0</v>
      </c>
      <c r="AQ4277" s="12">
        <f t="shared" si="11237"/>
        <v>0</v>
      </c>
      <c r="AR4277" s="12">
        <f t="shared" si="11237"/>
        <v>0</v>
      </c>
      <c r="AS4277" s="12">
        <f t="shared" si="11237"/>
        <v>0</v>
      </c>
      <c r="AT4277" s="12">
        <f t="shared" si="11237"/>
        <v>0</v>
      </c>
      <c r="AU4277" s="12">
        <f t="shared" si="11237"/>
        <v>0</v>
      </c>
      <c r="AV4277" s="12">
        <f t="shared" si="11237"/>
        <v>0</v>
      </c>
      <c r="AW4277" s="12">
        <f t="shared" si="11237"/>
        <v>0</v>
      </c>
      <c r="AX4277" s="12">
        <f t="shared" si="11237"/>
        <v>0</v>
      </c>
      <c r="AY4277" s="12">
        <f t="shared" si="11237"/>
        <v>0</v>
      </c>
      <c r="AZ4277" s="12">
        <v>0</v>
      </c>
      <c r="BA4277" s="12">
        <v>0</v>
      </c>
      <c r="BB4277" s="12">
        <f t="shared" ref="BB4277:BQ4277" si="11238">SUM(BB4278:BB4280)</f>
        <v>0</v>
      </c>
      <c r="BC4277" s="12">
        <f t="shared" si="11238"/>
        <v>3000</v>
      </c>
      <c r="BD4277" s="12">
        <f t="shared" si="11238"/>
        <v>0</v>
      </c>
      <c r="BE4277" s="12">
        <f t="shared" si="11238"/>
        <v>1085</v>
      </c>
      <c r="BF4277" s="12">
        <f t="shared" si="11238"/>
        <v>0</v>
      </c>
      <c r="BG4277" s="12">
        <f t="shared" si="11238"/>
        <v>0</v>
      </c>
      <c r="BH4277" s="12">
        <f t="shared" si="11238"/>
        <v>4085</v>
      </c>
      <c r="BI4277" s="12">
        <f t="shared" si="11238"/>
        <v>0</v>
      </c>
      <c r="BJ4277" s="12">
        <f t="shared" si="11238"/>
        <v>0</v>
      </c>
      <c r="BK4277" s="12">
        <f t="shared" si="11238"/>
        <v>3000</v>
      </c>
      <c r="BL4277" s="12">
        <f t="shared" si="11238"/>
        <v>0</v>
      </c>
      <c r="BM4277" s="12">
        <f t="shared" si="11238"/>
        <v>0</v>
      </c>
      <c r="BN4277" s="12">
        <f t="shared" si="11238"/>
        <v>0</v>
      </c>
      <c r="BO4277" s="12">
        <f t="shared" si="11238"/>
        <v>1085</v>
      </c>
      <c r="BP4277" s="12">
        <f t="shared" si="11238"/>
        <v>0</v>
      </c>
      <c r="BQ4277" s="12">
        <f t="shared" si="11238"/>
        <v>0</v>
      </c>
      <c r="BR4277" s="12">
        <v>4085</v>
      </c>
      <c r="BS4277" s="12">
        <v>0</v>
      </c>
      <c r="BT4277" s="12">
        <f t="shared" ref="BT4277:BZ4277" si="11239">SUM(BT4278:BT4280)</f>
        <v>47227</v>
      </c>
      <c r="BU4277" s="12">
        <f t="shared" si="11239"/>
        <v>44477</v>
      </c>
      <c r="BV4277" s="12">
        <f t="shared" si="11239"/>
        <v>24714</v>
      </c>
      <c r="BW4277" s="12">
        <f t="shared" si="11239"/>
        <v>11850</v>
      </c>
      <c r="BX4277" s="12">
        <f t="shared" si="11239"/>
        <v>5950</v>
      </c>
      <c r="BY4277" s="12">
        <f t="shared" si="11239"/>
        <v>2950</v>
      </c>
      <c r="BZ4277" s="12">
        <f t="shared" si="11239"/>
        <v>2950</v>
      </c>
      <c r="CA4277" s="12">
        <f t="shared" si="11194"/>
        <v>36564</v>
      </c>
      <c r="CB4277" s="124">
        <f t="shared" si="11205"/>
        <v>82.208782067135814</v>
      </c>
    </row>
    <row r="4278" spans="1:80" x14ac:dyDescent="0.25">
      <c r="A4278" s="4" t="s">
        <v>928</v>
      </c>
      <c r="B4278" s="4" t="s">
        <v>88</v>
      </c>
      <c r="C4278" s="4" t="s">
        <v>1718</v>
      </c>
      <c r="D4278" s="79" t="s">
        <v>1719</v>
      </c>
      <c r="E4278" s="89">
        <v>6139</v>
      </c>
      <c r="F4278" s="79"/>
      <c r="G4278" s="75" t="s">
        <v>1906</v>
      </c>
      <c r="H4278" s="13" t="s">
        <v>51</v>
      </c>
      <c r="I4278" s="14">
        <v>32600</v>
      </c>
      <c r="J4278" s="14">
        <f t="shared" si="11193"/>
        <v>35860</v>
      </c>
      <c r="K4278" s="14">
        <v>33110</v>
      </c>
      <c r="L4278" s="14">
        <f t="shared" si="11196"/>
        <v>2750</v>
      </c>
      <c r="M4278" s="14">
        <v>2750</v>
      </c>
      <c r="N4278" s="14">
        <v>0</v>
      </c>
      <c r="O4278" s="14">
        <v>0</v>
      </c>
      <c r="P4278" s="14">
        <v>0</v>
      </c>
      <c r="Q4278" s="14">
        <v>0</v>
      </c>
      <c r="R4278" s="14">
        <v>2750</v>
      </c>
      <c r="S4278" s="14"/>
      <c r="T4278" s="14"/>
      <c r="U4278" s="14"/>
      <c r="V4278" s="14"/>
      <c r="W4278" s="14"/>
      <c r="X4278" s="14">
        <f t="shared" si="11190"/>
        <v>2750</v>
      </c>
      <c r="Y4278" s="14"/>
      <c r="Z4278" s="14">
        <v>655</v>
      </c>
      <c r="AA4278" s="14">
        <v>950</v>
      </c>
      <c r="AB4278" s="14"/>
      <c r="AC4278" s="14"/>
      <c r="AD4278" s="14">
        <v>1145</v>
      </c>
      <c r="AE4278" s="14"/>
      <c r="AF4278" s="14"/>
      <c r="AG4278" s="14"/>
      <c r="AH4278" s="14">
        <v>2750</v>
      </c>
      <c r="AI4278" s="14">
        <v>0</v>
      </c>
      <c r="AJ4278" s="14">
        <v>0</v>
      </c>
      <c r="AK4278" s="14"/>
      <c r="AL4278" s="14"/>
      <c r="AM4278" s="14"/>
      <c r="AN4278" s="14"/>
      <c r="AO4278" s="14"/>
      <c r="AP4278" s="14">
        <f t="shared" si="11191"/>
        <v>0</v>
      </c>
      <c r="AQ4278" s="14"/>
      <c r="AR4278" s="14"/>
      <c r="AS4278" s="14"/>
      <c r="AT4278" s="14"/>
      <c r="AU4278" s="14"/>
      <c r="AV4278" s="14"/>
      <c r="AW4278" s="14"/>
      <c r="AX4278" s="14"/>
      <c r="AY4278" s="14"/>
      <c r="AZ4278" s="14">
        <v>0</v>
      </c>
      <c r="BA4278" s="14">
        <v>0</v>
      </c>
      <c r="BB4278" s="14">
        <v>0</v>
      </c>
      <c r="BC4278" s="14">
        <v>3000</v>
      </c>
      <c r="BD4278" s="14"/>
      <c r="BE4278" s="14">
        <v>1085</v>
      </c>
      <c r="BF4278" s="14"/>
      <c r="BG4278" s="14"/>
      <c r="BH4278" s="14">
        <f t="shared" si="11192"/>
        <v>4085</v>
      </c>
      <c r="BI4278" s="14"/>
      <c r="BJ4278" s="14"/>
      <c r="BK4278" s="14">
        <v>3000</v>
      </c>
      <c r="BL4278" s="14"/>
      <c r="BM4278" s="14"/>
      <c r="BN4278" s="14"/>
      <c r="BO4278" s="14">
        <v>1085</v>
      </c>
      <c r="BP4278" s="14"/>
      <c r="BQ4278" s="14"/>
      <c r="BR4278" s="14">
        <v>4085</v>
      </c>
      <c r="BS4278" s="14">
        <v>0</v>
      </c>
      <c r="BT4278" s="14">
        <v>35860</v>
      </c>
      <c r="BU4278" s="14">
        <v>33110</v>
      </c>
      <c r="BV4278" s="14">
        <v>19000</v>
      </c>
      <c r="BW4278" s="14">
        <f t="shared" si="11135"/>
        <v>9000</v>
      </c>
      <c r="BX4278" s="14">
        <v>5000</v>
      </c>
      <c r="BY4278" s="14">
        <v>2000</v>
      </c>
      <c r="BZ4278" s="14">
        <v>2000</v>
      </c>
      <c r="CA4278" s="14">
        <f t="shared" si="11194"/>
        <v>28000</v>
      </c>
      <c r="CB4278" s="122">
        <f t="shared" si="11205"/>
        <v>84.566596194503177</v>
      </c>
    </row>
    <row r="4279" spans="1:80" ht="22.5" x14ac:dyDescent="0.25">
      <c r="A4279" s="4" t="s">
        <v>928</v>
      </c>
      <c r="B4279" s="4" t="s">
        <v>88</v>
      </c>
      <c r="C4279" s="4" t="s">
        <v>1718</v>
      </c>
      <c r="D4279" s="79" t="s">
        <v>1719</v>
      </c>
      <c r="E4279" s="89">
        <v>6139</v>
      </c>
      <c r="F4279" s="79" t="s">
        <v>1726</v>
      </c>
      <c r="G4279" s="75" t="s">
        <v>1906</v>
      </c>
      <c r="H4279" s="13" t="s">
        <v>59</v>
      </c>
      <c r="I4279" s="14">
        <v>4000</v>
      </c>
      <c r="J4279" s="14">
        <f t="shared" si="11193"/>
        <v>4540</v>
      </c>
      <c r="K4279" s="14">
        <v>4540</v>
      </c>
      <c r="L4279" s="14">
        <f t="shared" si="11196"/>
        <v>0</v>
      </c>
      <c r="M4279" s="14">
        <v>0</v>
      </c>
      <c r="N4279" s="14">
        <v>0</v>
      </c>
      <c r="O4279" s="14">
        <v>0</v>
      </c>
      <c r="P4279" s="14">
        <v>0</v>
      </c>
      <c r="Q4279" s="14">
        <v>0</v>
      </c>
      <c r="R4279" s="14">
        <v>0</v>
      </c>
      <c r="S4279" s="14"/>
      <c r="T4279" s="14"/>
      <c r="U4279" s="14"/>
      <c r="V4279" s="14"/>
      <c r="W4279" s="14"/>
      <c r="X4279" s="14">
        <f t="shared" si="11190"/>
        <v>0</v>
      </c>
      <c r="Y4279" s="14"/>
      <c r="Z4279" s="14"/>
      <c r="AA4279" s="14"/>
      <c r="AB4279" s="14"/>
      <c r="AC4279" s="14"/>
      <c r="AD4279" s="14"/>
      <c r="AE4279" s="14"/>
      <c r="AF4279" s="14"/>
      <c r="AG4279" s="14"/>
      <c r="AH4279" s="14">
        <v>0</v>
      </c>
      <c r="AI4279" s="14">
        <v>0</v>
      </c>
      <c r="AJ4279" s="14">
        <v>0</v>
      </c>
      <c r="AK4279" s="14"/>
      <c r="AL4279" s="14"/>
      <c r="AM4279" s="14"/>
      <c r="AN4279" s="14"/>
      <c r="AO4279" s="14"/>
      <c r="AP4279" s="14">
        <f t="shared" si="11191"/>
        <v>0</v>
      </c>
      <c r="AQ4279" s="14"/>
      <c r="AR4279" s="14"/>
      <c r="AS4279" s="14"/>
      <c r="AT4279" s="14"/>
      <c r="AU4279" s="14"/>
      <c r="AV4279" s="14"/>
      <c r="AW4279" s="14"/>
      <c r="AX4279" s="14"/>
      <c r="AY4279" s="14"/>
      <c r="AZ4279" s="14">
        <v>0</v>
      </c>
      <c r="BA4279" s="14">
        <v>0</v>
      </c>
      <c r="BB4279" s="14">
        <v>0</v>
      </c>
      <c r="BC4279" s="14"/>
      <c r="BD4279" s="14"/>
      <c r="BE4279" s="14"/>
      <c r="BF4279" s="14"/>
      <c r="BG4279" s="14"/>
      <c r="BH4279" s="14">
        <f t="shared" si="11192"/>
        <v>0</v>
      </c>
      <c r="BI4279" s="14"/>
      <c r="BJ4279" s="14"/>
      <c r="BK4279" s="14"/>
      <c r="BL4279" s="14"/>
      <c r="BM4279" s="14"/>
      <c r="BN4279" s="14"/>
      <c r="BO4279" s="14"/>
      <c r="BP4279" s="14"/>
      <c r="BQ4279" s="14"/>
      <c r="BR4279" s="14">
        <v>0</v>
      </c>
      <c r="BS4279" s="14">
        <v>0</v>
      </c>
      <c r="BT4279" s="14">
        <v>4767</v>
      </c>
      <c r="BU4279" s="14">
        <v>4767</v>
      </c>
      <c r="BV4279" s="14">
        <v>2414</v>
      </c>
      <c r="BW4279" s="14">
        <f t="shared" si="11135"/>
        <v>1200</v>
      </c>
      <c r="BX4279" s="14">
        <v>400</v>
      </c>
      <c r="BY4279" s="14">
        <v>400</v>
      </c>
      <c r="BZ4279" s="14">
        <v>400</v>
      </c>
      <c r="CA4279" s="14">
        <f t="shared" si="11194"/>
        <v>3614</v>
      </c>
      <c r="CB4279" s="122">
        <f t="shared" si="11205"/>
        <v>75.812880218166569</v>
      </c>
    </row>
    <row r="4280" spans="1:80" ht="22.5" x14ac:dyDescent="0.25">
      <c r="A4280" s="4" t="s">
        <v>928</v>
      </c>
      <c r="B4280" s="4" t="s">
        <v>88</v>
      </c>
      <c r="C4280" s="4" t="s">
        <v>1718</v>
      </c>
      <c r="D4280" s="79" t="s">
        <v>1719</v>
      </c>
      <c r="E4280" s="89">
        <v>6139</v>
      </c>
      <c r="F4280" s="79" t="s">
        <v>1727</v>
      </c>
      <c r="G4280" s="75" t="s">
        <v>1906</v>
      </c>
      <c r="H4280" s="13" t="s">
        <v>65</v>
      </c>
      <c r="I4280" s="14">
        <v>6000</v>
      </c>
      <c r="J4280" s="14">
        <f t="shared" si="11193"/>
        <v>6600</v>
      </c>
      <c r="K4280" s="14">
        <v>6600</v>
      </c>
      <c r="L4280" s="14">
        <f t="shared" si="11196"/>
        <v>0</v>
      </c>
      <c r="M4280" s="14">
        <v>0</v>
      </c>
      <c r="N4280" s="14">
        <v>0</v>
      </c>
      <c r="O4280" s="14">
        <v>0</v>
      </c>
      <c r="P4280" s="14">
        <v>0</v>
      </c>
      <c r="Q4280" s="14">
        <v>0</v>
      </c>
      <c r="R4280" s="14">
        <v>0</v>
      </c>
      <c r="S4280" s="14"/>
      <c r="T4280" s="14"/>
      <c r="U4280" s="14"/>
      <c r="V4280" s="14"/>
      <c r="W4280" s="14"/>
      <c r="X4280" s="14">
        <f t="shared" si="11190"/>
        <v>0</v>
      </c>
      <c r="Y4280" s="14"/>
      <c r="Z4280" s="14"/>
      <c r="AA4280" s="14"/>
      <c r="AB4280" s="14"/>
      <c r="AC4280" s="14"/>
      <c r="AD4280" s="14"/>
      <c r="AE4280" s="14"/>
      <c r="AF4280" s="14"/>
      <c r="AG4280" s="14"/>
      <c r="AH4280" s="14">
        <v>0</v>
      </c>
      <c r="AI4280" s="14">
        <v>0</v>
      </c>
      <c r="AJ4280" s="14">
        <v>0</v>
      </c>
      <c r="AK4280" s="14"/>
      <c r="AL4280" s="14"/>
      <c r="AM4280" s="14"/>
      <c r="AN4280" s="14"/>
      <c r="AO4280" s="14"/>
      <c r="AP4280" s="14">
        <f t="shared" si="11191"/>
        <v>0</v>
      </c>
      <c r="AQ4280" s="14"/>
      <c r="AR4280" s="14"/>
      <c r="AS4280" s="14"/>
      <c r="AT4280" s="14"/>
      <c r="AU4280" s="14"/>
      <c r="AV4280" s="14"/>
      <c r="AW4280" s="14"/>
      <c r="AX4280" s="14"/>
      <c r="AY4280" s="14"/>
      <c r="AZ4280" s="14">
        <v>0</v>
      </c>
      <c r="BA4280" s="14">
        <v>0</v>
      </c>
      <c r="BB4280" s="14">
        <v>0</v>
      </c>
      <c r="BC4280" s="14"/>
      <c r="BD4280" s="14"/>
      <c r="BE4280" s="14"/>
      <c r="BF4280" s="14"/>
      <c r="BG4280" s="14"/>
      <c r="BH4280" s="14">
        <f t="shared" si="11192"/>
        <v>0</v>
      </c>
      <c r="BI4280" s="14"/>
      <c r="BJ4280" s="14"/>
      <c r="BK4280" s="14"/>
      <c r="BL4280" s="14"/>
      <c r="BM4280" s="14"/>
      <c r="BN4280" s="14"/>
      <c r="BO4280" s="14"/>
      <c r="BP4280" s="14"/>
      <c r="BQ4280" s="14"/>
      <c r="BR4280" s="14">
        <v>0</v>
      </c>
      <c r="BS4280" s="14">
        <v>0</v>
      </c>
      <c r="BT4280" s="14">
        <v>6600</v>
      </c>
      <c r="BU4280" s="14">
        <v>6600</v>
      </c>
      <c r="BV4280" s="14">
        <v>3300</v>
      </c>
      <c r="BW4280" s="14">
        <f t="shared" si="11135"/>
        <v>1650</v>
      </c>
      <c r="BX4280" s="14">
        <v>550</v>
      </c>
      <c r="BY4280" s="14">
        <v>550</v>
      </c>
      <c r="BZ4280" s="14">
        <v>550</v>
      </c>
      <c r="CA4280" s="14">
        <f t="shared" si="11194"/>
        <v>4950</v>
      </c>
      <c r="CB4280" s="122">
        <f t="shared" si="11205"/>
        <v>75</v>
      </c>
    </row>
    <row r="4281" spans="1:80" ht="22.5" x14ac:dyDescent="0.25">
      <c r="A4281" s="1" t="s">
        <v>1</v>
      </c>
      <c r="B4281" s="1" t="s">
        <v>1</v>
      </c>
      <c r="C4281" s="1" t="s">
        <v>1</v>
      </c>
      <c r="D4281" s="78" t="s">
        <v>1</v>
      </c>
      <c r="E4281" s="78" t="s">
        <v>1</v>
      </c>
      <c r="F4281" s="78" t="s">
        <v>1</v>
      </c>
      <c r="G4281" s="2" t="s">
        <v>1</v>
      </c>
      <c r="H4281" s="10" t="s">
        <v>66</v>
      </c>
      <c r="I4281" s="11">
        <f>SUM(I4282)</f>
        <v>100</v>
      </c>
      <c r="J4281" s="11">
        <f t="shared" si="11193"/>
        <v>110</v>
      </c>
      <c r="K4281" s="11">
        <f t="shared" ref="K4281:Q4282" si="11240">SUM(K4282)</f>
        <v>110</v>
      </c>
      <c r="L4281" s="11">
        <f t="shared" si="11196"/>
        <v>0</v>
      </c>
      <c r="M4281" s="11">
        <f t="shared" si="11240"/>
        <v>0</v>
      </c>
      <c r="N4281" s="11">
        <f t="shared" si="11240"/>
        <v>0</v>
      </c>
      <c r="O4281" s="11">
        <f t="shared" si="11240"/>
        <v>0</v>
      </c>
      <c r="P4281" s="11">
        <f t="shared" si="11240"/>
        <v>0</v>
      </c>
      <c r="Q4281" s="11">
        <f t="shared" si="11240"/>
        <v>0</v>
      </c>
      <c r="R4281" s="11">
        <f t="shared" ref="R4281:AG4282" si="11241">SUM(R4282)</f>
        <v>0</v>
      </c>
      <c r="S4281" s="11">
        <f t="shared" si="11241"/>
        <v>0</v>
      </c>
      <c r="T4281" s="11">
        <f t="shared" si="11241"/>
        <v>0</v>
      </c>
      <c r="U4281" s="11">
        <f t="shared" si="11241"/>
        <v>0</v>
      </c>
      <c r="V4281" s="11">
        <f t="shared" si="11241"/>
        <v>0</v>
      </c>
      <c r="W4281" s="11">
        <f t="shared" si="11241"/>
        <v>0</v>
      </c>
      <c r="X4281" s="11">
        <f t="shared" si="11241"/>
        <v>0</v>
      </c>
      <c r="Y4281" s="11">
        <f t="shared" si="11241"/>
        <v>0</v>
      </c>
      <c r="Z4281" s="11">
        <f t="shared" si="11241"/>
        <v>0</v>
      </c>
      <c r="AA4281" s="11">
        <f t="shared" si="11241"/>
        <v>0</v>
      </c>
      <c r="AB4281" s="11">
        <f t="shared" si="11241"/>
        <v>0</v>
      </c>
      <c r="AC4281" s="11">
        <f t="shared" si="11241"/>
        <v>0</v>
      </c>
      <c r="AD4281" s="11">
        <f t="shared" si="11241"/>
        <v>0</v>
      </c>
      <c r="AE4281" s="11">
        <f t="shared" si="11241"/>
        <v>0</v>
      </c>
      <c r="AF4281" s="11">
        <f t="shared" si="11241"/>
        <v>0</v>
      </c>
      <c r="AG4281" s="11">
        <f t="shared" si="11241"/>
        <v>0</v>
      </c>
      <c r="AH4281" s="11">
        <v>0</v>
      </c>
      <c r="AI4281" s="11">
        <v>0</v>
      </c>
      <c r="AJ4281" s="11">
        <f t="shared" ref="AJ4281:AY4282" si="11242">SUM(AJ4282)</f>
        <v>0</v>
      </c>
      <c r="AK4281" s="11">
        <f t="shared" si="11242"/>
        <v>0</v>
      </c>
      <c r="AL4281" s="11">
        <f t="shared" si="11242"/>
        <v>0</v>
      </c>
      <c r="AM4281" s="11">
        <f t="shared" si="11242"/>
        <v>0</v>
      </c>
      <c r="AN4281" s="11">
        <f t="shared" si="11242"/>
        <v>0</v>
      </c>
      <c r="AO4281" s="11">
        <f t="shared" si="11242"/>
        <v>0</v>
      </c>
      <c r="AP4281" s="11">
        <f t="shared" si="11242"/>
        <v>0</v>
      </c>
      <c r="AQ4281" s="11">
        <f t="shared" si="11242"/>
        <v>0</v>
      </c>
      <c r="AR4281" s="11">
        <f t="shared" si="11242"/>
        <v>0</v>
      </c>
      <c r="AS4281" s="11">
        <f t="shared" si="11242"/>
        <v>0</v>
      </c>
      <c r="AT4281" s="11">
        <f t="shared" si="11242"/>
        <v>0</v>
      </c>
      <c r="AU4281" s="11">
        <f t="shared" si="11242"/>
        <v>0</v>
      </c>
      <c r="AV4281" s="11">
        <f t="shared" si="11242"/>
        <v>0</v>
      </c>
      <c r="AW4281" s="11">
        <f t="shared" si="11242"/>
        <v>0</v>
      </c>
      <c r="AX4281" s="11">
        <f t="shared" si="11242"/>
        <v>0</v>
      </c>
      <c r="AY4281" s="11">
        <f t="shared" si="11242"/>
        <v>0</v>
      </c>
      <c r="AZ4281" s="11">
        <v>0</v>
      </c>
      <c r="BA4281" s="11">
        <v>0</v>
      </c>
      <c r="BB4281" s="11">
        <f t="shared" ref="BB4281:BQ4282" si="11243">SUM(BB4282)</f>
        <v>0</v>
      </c>
      <c r="BC4281" s="11">
        <f t="shared" si="11243"/>
        <v>0</v>
      </c>
      <c r="BD4281" s="11">
        <f t="shared" si="11243"/>
        <v>0</v>
      </c>
      <c r="BE4281" s="11">
        <f t="shared" si="11243"/>
        <v>0</v>
      </c>
      <c r="BF4281" s="11">
        <f t="shared" si="11243"/>
        <v>0</v>
      </c>
      <c r="BG4281" s="11">
        <f t="shared" si="11243"/>
        <v>0</v>
      </c>
      <c r="BH4281" s="11">
        <f t="shared" si="11243"/>
        <v>0</v>
      </c>
      <c r="BI4281" s="11">
        <f t="shared" si="11243"/>
        <v>0</v>
      </c>
      <c r="BJ4281" s="11">
        <f t="shared" si="11243"/>
        <v>0</v>
      </c>
      <c r="BK4281" s="11">
        <f t="shared" si="11243"/>
        <v>0</v>
      </c>
      <c r="BL4281" s="11">
        <f t="shared" si="11243"/>
        <v>0</v>
      </c>
      <c r="BM4281" s="11">
        <f t="shared" si="11243"/>
        <v>0</v>
      </c>
      <c r="BN4281" s="11">
        <f t="shared" si="11243"/>
        <v>0</v>
      </c>
      <c r="BO4281" s="11">
        <f t="shared" si="11243"/>
        <v>0</v>
      </c>
      <c r="BP4281" s="11">
        <f t="shared" si="11243"/>
        <v>0</v>
      </c>
      <c r="BQ4281" s="11">
        <f t="shared" si="11243"/>
        <v>0</v>
      </c>
      <c r="BR4281" s="11">
        <v>0</v>
      </c>
      <c r="BS4281" s="11">
        <v>0</v>
      </c>
      <c r="BT4281" s="11">
        <f t="shared" ref="BT4281:BZ4282" si="11244">SUM(BT4282)</f>
        <v>110</v>
      </c>
      <c r="BU4281" s="11">
        <f t="shared" si="11244"/>
        <v>110</v>
      </c>
      <c r="BV4281" s="11">
        <f t="shared" si="11244"/>
        <v>0</v>
      </c>
      <c r="BW4281" s="11">
        <f t="shared" si="11244"/>
        <v>0</v>
      </c>
      <c r="BX4281" s="11">
        <f t="shared" si="11244"/>
        <v>0</v>
      </c>
      <c r="BY4281" s="11">
        <f t="shared" si="11244"/>
        <v>0</v>
      </c>
      <c r="BZ4281" s="11">
        <f t="shared" si="11244"/>
        <v>0</v>
      </c>
      <c r="CA4281" s="11">
        <f t="shared" si="11194"/>
        <v>0</v>
      </c>
      <c r="CB4281" s="123">
        <f t="shared" si="11205"/>
        <v>0</v>
      </c>
    </row>
    <row r="4282" spans="1:80" x14ac:dyDescent="0.25">
      <c r="A4282" s="4" t="s">
        <v>928</v>
      </c>
      <c r="B4282" s="4" t="s">
        <v>88</v>
      </c>
      <c r="C4282" s="4" t="s">
        <v>1718</v>
      </c>
      <c r="D4282" s="79" t="s">
        <v>1719</v>
      </c>
      <c r="E4282" s="78" t="s">
        <v>67</v>
      </c>
      <c r="F4282" s="78" t="s">
        <v>1</v>
      </c>
      <c r="G4282" s="2" t="s">
        <v>1</v>
      </c>
      <c r="H4282" s="2" t="s">
        <v>68</v>
      </c>
      <c r="I4282" s="12">
        <f>SUM(I4283)</f>
        <v>100</v>
      </c>
      <c r="J4282" s="12">
        <f t="shared" si="11193"/>
        <v>110</v>
      </c>
      <c r="K4282" s="12">
        <f t="shared" si="11240"/>
        <v>110</v>
      </c>
      <c r="L4282" s="12">
        <f t="shared" si="11196"/>
        <v>0</v>
      </c>
      <c r="M4282" s="12">
        <f t="shared" si="11240"/>
        <v>0</v>
      </c>
      <c r="N4282" s="12">
        <f t="shared" si="11240"/>
        <v>0</v>
      </c>
      <c r="O4282" s="12">
        <f t="shared" si="11240"/>
        <v>0</v>
      </c>
      <c r="P4282" s="12">
        <f t="shared" si="11240"/>
        <v>0</v>
      </c>
      <c r="Q4282" s="12">
        <f t="shared" si="11240"/>
        <v>0</v>
      </c>
      <c r="R4282" s="12">
        <f t="shared" si="11241"/>
        <v>0</v>
      </c>
      <c r="S4282" s="12">
        <f t="shared" ref="S4282:AG4282" si="11245">SUM(S4283)</f>
        <v>0</v>
      </c>
      <c r="T4282" s="12">
        <f t="shared" si="11245"/>
        <v>0</v>
      </c>
      <c r="U4282" s="12">
        <f t="shared" si="11245"/>
        <v>0</v>
      </c>
      <c r="V4282" s="12">
        <f t="shared" si="11245"/>
        <v>0</v>
      </c>
      <c r="W4282" s="12">
        <f t="shared" si="11245"/>
        <v>0</v>
      </c>
      <c r="X4282" s="12">
        <f t="shared" si="11245"/>
        <v>0</v>
      </c>
      <c r="Y4282" s="12">
        <f t="shared" si="11245"/>
        <v>0</v>
      </c>
      <c r="Z4282" s="12">
        <f t="shared" si="11245"/>
        <v>0</v>
      </c>
      <c r="AA4282" s="12">
        <f t="shared" si="11245"/>
        <v>0</v>
      </c>
      <c r="AB4282" s="12">
        <f t="shared" si="11245"/>
        <v>0</v>
      </c>
      <c r="AC4282" s="12">
        <f t="shared" si="11245"/>
        <v>0</v>
      </c>
      <c r="AD4282" s="12">
        <f t="shared" si="11245"/>
        <v>0</v>
      </c>
      <c r="AE4282" s="12">
        <f t="shared" si="11245"/>
        <v>0</v>
      </c>
      <c r="AF4282" s="12">
        <f t="shared" si="11245"/>
        <v>0</v>
      </c>
      <c r="AG4282" s="12">
        <f t="shared" si="11245"/>
        <v>0</v>
      </c>
      <c r="AH4282" s="12">
        <v>0</v>
      </c>
      <c r="AI4282" s="12">
        <v>0</v>
      </c>
      <c r="AJ4282" s="12">
        <f t="shared" si="11242"/>
        <v>0</v>
      </c>
      <c r="AK4282" s="12">
        <f t="shared" ref="AK4282:AY4282" si="11246">SUM(AK4283)</f>
        <v>0</v>
      </c>
      <c r="AL4282" s="12">
        <f t="shared" si="11246"/>
        <v>0</v>
      </c>
      <c r="AM4282" s="12">
        <f t="shared" si="11246"/>
        <v>0</v>
      </c>
      <c r="AN4282" s="12">
        <f t="shared" si="11246"/>
        <v>0</v>
      </c>
      <c r="AO4282" s="12">
        <f t="shared" si="11246"/>
        <v>0</v>
      </c>
      <c r="AP4282" s="12">
        <f t="shared" si="11246"/>
        <v>0</v>
      </c>
      <c r="AQ4282" s="12">
        <f t="shared" si="11246"/>
        <v>0</v>
      </c>
      <c r="AR4282" s="12">
        <f t="shared" si="11246"/>
        <v>0</v>
      </c>
      <c r="AS4282" s="12">
        <f t="shared" si="11246"/>
        <v>0</v>
      </c>
      <c r="AT4282" s="12">
        <f t="shared" si="11246"/>
        <v>0</v>
      </c>
      <c r="AU4282" s="12">
        <f t="shared" si="11246"/>
        <v>0</v>
      </c>
      <c r="AV4282" s="12">
        <f t="shared" si="11246"/>
        <v>0</v>
      </c>
      <c r="AW4282" s="12">
        <f t="shared" si="11246"/>
        <v>0</v>
      </c>
      <c r="AX4282" s="12">
        <f t="shared" si="11246"/>
        <v>0</v>
      </c>
      <c r="AY4282" s="12">
        <f t="shared" si="11246"/>
        <v>0</v>
      </c>
      <c r="AZ4282" s="12">
        <v>0</v>
      </c>
      <c r="BA4282" s="12">
        <v>0</v>
      </c>
      <c r="BB4282" s="12">
        <f t="shared" si="11243"/>
        <v>0</v>
      </c>
      <c r="BC4282" s="12">
        <f t="shared" ref="BC4282:BQ4282" si="11247">SUM(BC4283)</f>
        <v>0</v>
      </c>
      <c r="BD4282" s="12">
        <f t="shared" si="11247"/>
        <v>0</v>
      </c>
      <c r="BE4282" s="12">
        <f t="shared" si="11247"/>
        <v>0</v>
      </c>
      <c r="BF4282" s="12">
        <f t="shared" si="11247"/>
        <v>0</v>
      </c>
      <c r="BG4282" s="12">
        <f t="shared" si="11247"/>
        <v>0</v>
      </c>
      <c r="BH4282" s="12">
        <f t="shared" si="11247"/>
        <v>0</v>
      </c>
      <c r="BI4282" s="12">
        <f t="shared" si="11247"/>
        <v>0</v>
      </c>
      <c r="BJ4282" s="12">
        <f t="shared" si="11247"/>
        <v>0</v>
      </c>
      <c r="BK4282" s="12">
        <f t="shared" si="11247"/>
        <v>0</v>
      </c>
      <c r="BL4282" s="12">
        <f t="shared" si="11247"/>
        <v>0</v>
      </c>
      <c r="BM4282" s="12">
        <f t="shared" si="11247"/>
        <v>0</v>
      </c>
      <c r="BN4282" s="12">
        <f t="shared" si="11247"/>
        <v>0</v>
      </c>
      <c r="BO4282" s="12">
        <f t="shared" si="11247"/>
        <v>0</v>
      </c>
      <c r="BP4282" s="12">
        <f t="shared" si="11247"/>
        <v>0</v>
      </c>
      <c r="BQ4282" s="12">
        <f t="shared" si="11247"/>
        <v>0</v>
      </c>
      <c r="BR4282" s="12">
        <v>0</v>
      </c>
      <c r="BS4282" s="12">
        <v>0</v>
      </c>
      <c r="BT4282" s="12">
        <f t="shared" si="11244"/>
        <v>110</v>
      </c>
      <c r="BU4282" s="12">
        <f t="shared" si="11244"/>
        <v>110</v>
      </c>
      <c r="BV4282" s="12">
        <f t="shared" si="11244"/>
        <v>0</v>
      </c>
      <c r="BW4282" s="12">
        <f t="shared" si="11244"/>
        <v>0</v>
      </c>
      <c r="BX4282" s="12">
        <f t="shared" si="11244"/>
        <v>0</v>
      </c>
      <c r="BY4282" s="12">
        <f t="shared" si="11244"/>
        <v>0</v>
      </c>
      <c r="BZ4282" s="12">
        <f t="shared" si="11244"/>
        <v>0</v>
      </c>
      <c r="CA4282" s="12">
        <f t="shared" si="11194"/>
        <v>0</v>
      </c>
      <c r="CB4282" s="124">
        <f t="shared" si="11205"/>
        <v>0</v>
      </c>
    </row>
    <row r="4283" spans="1:80" x14ac:dyDescent="0.25">
      <c r="A4283" s="4" t="s">
        <v>928</v>
      </c>
      <c r="B4283" s="4" t="s">
        <v>88</v>
      </c>
      <c r="C4283" s="4" t="s">
        <v>1718</v>
      </c>
      <c r="D4283" s="79" t="s">
        <v>1719</v>
      </c>
      <c r="E4283" s="89">
        <v>6148</v>
      </c>
      <c r="F4283" s="79"/>
      <c r="G4283" s="75" t="s">
        <v>1906</v>
      </c>
      <c r="H4283" s="13" t="s">
        <v>76</v>
      </c>
      <c r="I4283" s="14">
        <v>100</v>
      </c>
      <c r="J4283" s="14">
        <f t="shared" si="11193"/>
        <v>110</v>
      </c>
      <c r="K4283" s="14">
        <v>110</v>
      </c>
      <c r="L4283" s="14">
        <f t="shared" si="11196"/>
        <v>0</v>
      </c>
      <c r="M4283" s="14">
        <v>0</v>
      </c>
      <c r="N4283" s="14">
        <v>0</v>
      </c>
      <c r="O4283" s="14">
        <v>0</v>
      </c>
      <c r="P4283" s="14">
        <v>0</v>
      </c>
      <c r="Q4283" s="14">
        <v>0</v>
      </c>
      <c r="R4283" s="14">
        <v>0</v>
      </c>
      <c r="S4283" s="14"/>
      <c r="T4283" s="14"/>
      <c r="U4283" s="14"/>
      <c r="V4283" s="14"/>
      <c r="W4283" s="14"/>
      <c r="X4283" s="14">
        <f t="shared" si="11190"/>
        <v>0</v>
      </c>
      <c r="Y4283" s="14"/>
      <c r="Z4283" s="14"/>
      <c r="AA4283" s="14"/>
      <c r="AB4283" s="14"/>
      <c r="AC4283" s="14"/>
      <c r="AD4283" s="14"/>
      <c r="AE4283" s="14"/>
      <c r="AF4283" s="14"/>
      <c r="AG4283" s="14"/>
      <c r="AH4283" s="14">
        <v>0</v>
      </c>
      <c r="AI4283" s="14">
        <v>0</v>
      </c>
      <c r="AJ4283" s="14">
        <v>0</v>
      </c>
      <c r="AK4283" s="14"/>
      <c r="AL4283" s="14"/>
      <c r="AM4283" s="14"/>
      <c r="AN4283" s="14"/>
      <c r="AO4283" s="14"/>
      <c r="AP4283" s="14">
        <f t="shared" si="11191"/>
        <v>0</v>
      </c>
      <c r="AQ4283" s="14"/>
      <c r="AR4283" s="14"/>
      <c r="AS4283" s="14"/>
      <c r="AT4283" s="14"/>
      <c r="AU4283" s="14"/>
      <c r="AV4283" s="14"/>
      <c r="AW4283" s="14"/>
      <c r="AX4283" s="14"/>
      <c r="AY4283" s="14"/>
      <c r="AZ4283" s="14">
        <v>0</v>
      </c>
      <c r="BA4283" s="14">
        <v>0</v>
      </c>
      <c r="BB4283" s="14">
        <v>0</v>
      </c>
      <c r="BC4283" s="14"/>
      <c r="BD4283" s="14"/>
      <c r="BE4283" s="14"/>
      <c r="BF4283" s="14"/>
      <c r="BG4283" s="14"/>
      <c r="BH4283" s="14">
        <f t="shared" si="11192"/>
        <v>0</v>
      </c>
      <c r="BI4283" s="14"/>
      <c r="BJ4283" s="14"/>
      <c r="BK4283" s="14"/>
      <c r="BL4283" s="14"/>
      <c r="BM4283" s="14"/>
      <c r="BN4283" s="14"/>
      <c r="BO4283" s="14"/>
      <c r="BP4283" s="14"/>
      <c r="BQ4283" s="14"/>
      <c r="BR4283" s="14">
        <v>0</v>
      </c>
      <c r="BS4283" s="14">
        <v>0</v>
      </c>
      <c r="BT4283" s="14">
        <v>110</v>
      </c>
      <c r="BU4283" s="14">
        <v>110</v>
      </c>
      <c r="BV4283" s="14">
        <v>0</v>
      </c>
      <c r="BW4283" s="14">
        <f t="shared" si="11135"/>
        <v>0</v>
      </c>
      <c r="BX4283" s="14"/>
      <c r="BY4283" s="14"/>
      <c r="BZ4283" s="14"/>
      <c r="CA4283" s="14">
        <f t="shared" si="11194"/>
        <v>0</v>
      </c>
      <c r="CB4283" s="122">
        <f t="shared" si="11205"/>
        <v>0</v>
      </c>
    </row>
    <row r="4284" spans="1:80" ht="22.5" x14ac:dyDescent="0.25">
      <c r="A4284" s="1" t="s">
        <v>1</v>
      </c>
      <c r="B4284" s="1" t="s">
        <v>1</v>
      </c>
      <c r="C4284" s="1" t="s">
        <v>1</v>
      </c>
      <c r="D4284" s="78" t="s">
        <v>1</v>
      </c>
      <c r="E4284" s="78" t="s">
        <v>1</v>
      </c>
      <c r="F4284" s="78" t="s">
        <v>1</v>
      </c>
      <c r="G4284" s="2" t="s">
        <v>1</v>
      </c>
      <c r="H4284" s="10" t="s">
        <v>77</v>
      </c>
      <c r="I4284" s="11">
        <f>SUM(I4285)</f>
        <v>40000</v>
      </c>
      <c r="J4284" s="11">
        <f t="shared" si="11193"/>
        <v>35000</v>
      </c>
      <c r="K4284" s="11">
        <f t="shared" ref="K4284:Q4284" si="11248">SUM(K4285)</f>
        <v>30000</v>
      </c>
      <c r="L4284" s="11">
        <f t="shared" si="11196"/>
        <v>5000</v>
      </c>
      <c r="M4284" s="11">
        <f t="shared" si="11248"/>
        <v>5000</v>
      </c>
      <c r="N4284" s="11">
        <f t="shared" si="11248"/>
        <v>0</v>
      </c>
      <c r="O4284" s="11">
        <f t="shared" si="11248"/>
        <v>0</v>
      </c>
      <c r="P4284" s="11">
        <f t="shared" si="11248"/>
        <v>0</v>
      </c>
      <c r="Q4284" s="11">
        <f t="shared" si="11248"/>
        <v>0</v>
      </c>
      <c r="R4284" s="11">
        <f t="shared" ref="R4284:AG4284" si="11249">SUM(R4285)</f>
        <v>5000</v>
      </c>
      <c r="S4284" s="11">
        <f t="shared" si="11249"/>
        <v>0</v>
      </c>
      <c r="T4284" s="11">
        <f t="shared" si="11249"/>
        <v>0</v>
      </c>
      <c r="U4284" s="11">
        <f t="shared" si="11249"/>
        <v>0</v>
      </c>
      <c r="V4284" s="11">
        <f t="shared" si="11249"/>
        <v>0</v>
      </c>
      <c r="W4284" s="11">
        <f t="shared" si="11249"/>
        <v>0</v>
      </c>
      <c r="X4284" s="11">
        <f t="shared" si="11249"/>
        <v>5000</v>
      </c>
      <c r="Y4284" s="11">
        <f t="shared" si="11249"/>
        <v>0</v>
      </c>
      <c r="Z4284" s="11">
        <f t="shared" si="11249"/>
        <v>0</v>
      </c>
      <c r="AA4284" s="11">
        <f t="shared" si="11249"/>
        <v>0</v>
      </c>
      <c r="AB4284" s="11">
        <f t="shared" si="11249"/>
        <v>0</v>
      </c>
      <c r="AC4284" s="11">
        <f t="shared" si="11249"/>
        <v>0</v>
      </c>
      <c r="AD4284" s="11">
        <f t="shared" si="11249"/>
        <v>0</v>
      </c>
      <c r="AE4284" s="11">
        <f t="shared" si="11249"/>
        <v>0</v>
      </c>
      <c r="AF4284" s="11">
        <f t="shared" si="11249"/>
        <v>1300</v>
      </c>
      <c r="AG4284" s="11">
        <f t="shared" si="11249"/>
        <v>0</v>
      </c>
      <c r="AH4284" s="11">
        <v>1300</v>
      </c>
      <c r="AI4284" s="11">
        <v>3700</v>
      </c>
      <c r="AJ4284" s="11">
        <f t="shared" ref="AJ4284:AY4284" si="11250">SUM(AJ4285)</f>
        <v>0</v>
      </c>
      <c r="AK4284" s="11">
        <f t="shared" si="11250"/>
        <v>0</v>
      </c>
      <c r="AL4284" s="11">
        <f t="shared" si="11250"/>
        <v>0</v>
      </c>
      <c r="AM4284" s="11">
        <f t="shared" si="11250"/>
        <v>0</v>
      </c>
      <c r="AN4284" s="11">
        <f t="shared" si="11250"/>
        <v>0</v>
      </c>
      <c r="AO4284" s="11">
        <f t="shared" si="11250"/>
        <v>0</v>
      </c>
      <c r="AP4284" s="11">
        <f t="shared" si="11250"/>
        <v>0</v>
      </c>
      <c r="AQ4284" s="11">
        <f t="shared" si="11250"/>
        <v>0</v>
      </c>
      <c r="AR4284" s="11">
        <f t="shared" si="11250"/>
        <v>0</v>
      </c>
      <c r="AS4284" s="11">
        <f t="shared" si="11250"/>
        <v>0</v>
      </c>
      <c r="AT4284" s="11">
        <f t="shared" si="11250"/>
        <v>0</v>
      </c>
      <c r="AU4284" s="11">
        <f t="shared" si="11250"/>
        <v>0</v>
      </c>
      <c r="AV4284" s="11">
        <f t="shared" si="11250"/>
        <v>0</v>
      </c>
      <c r="AW4284" s="11">
        <f t="shared" si="11250"/>
        <v>0</v>
      </c>
      <c r="AX4284" s="11">
        <f t="shared" si="11250"/>
        <v>0</v>
      </c>
      <c r="AY4284" s="11">
        <f t="shared" si="11250"/>
        <v>0</v>
      </c>
      <c r="AZ4284" s="11">
        <v>0</v>
      </c>
      <c r="BA4284" s="11">
        <v>0</v>
      </c>
      <c r="BB4284" s="11">
        <f t="shared" ref="BB4284:BQ4284" si="11251">SUM(BB4285)</f>
        <v>0</v>
      </c>
      <c r="BC4284" s="11">
        <f t="shared" si="11251"/>
        <v>0</v>
      </c>
      <c r="BD4284" s="11">
        <f t="shared" si="11251"/>
        <v>0</v>
      </c>
      <c r="BE4284" s="11">
        <f t="shared" si="11251"/>
        <v>1600</v>
      </c>
      <c r="BF4284" s="11">
        <f t="shared" si="11251"/>
        <v>0</v>
      </c>
      <c r="BG4284" s="11">
        <f t="shared" si="11251"/>
        <v>0</v>
      </c>
      <c r="BH4284" s="11">
        <f t="shared" si="11251"/>
        <v>1600</v>
      </c>
      <c r="BI4284" s="11">
        <f t="shared" si="11251"/>
        <v>0</v>
      </c>
      <c r="BJ4284" s="11">
        <f t="shared" si="11251"/>
        <v>0</v>
      </c>
      <c r="BK4284" s="11">
        <f t="shared" si="11251"/>
        <v>0</v>
      </c>
      <c r="BL4284" s="11">
        <f t="shared" si="11251"/>
        <v>0</v>
      </c>
      <c r="BM4284" s="11">
        <f t="shared" si="11251"/>
        <v>0</v>
      </c>
      <c r="BN4284" s="11">
        <f t="shared" si="11251"/>
        <v>0</v>
      </c>
      <c r="BO4284" s="11">
        <f t="shared" si="11251"/>
        <v>1600</v>
      </c>
      <c r="BP4284" s="11">
        <f t="shared" si="11251"/>
        <v>0</v>
      </c>
      <c r="BQ4284" s="11">
        <f t="shared" si="11251"/>
        <v>0</v>
      </c>
      <c r="BR4284" s="11">
        <v>1600</v>
      </c>
      <c r="BS4284" s="11">
        <v>0</v>
      </c>
      <c r="BT4284" s="11">
        <f t="shared" ref="BT4284:BZ4284" si="11252">SUM(BT4285)</f>
        <v>52000</v>
      </c>
      <c r="BU4284" s="11">
        <f t="shared" si="11252"/>
        <v>47000</v>
      </c>
      <c r="BV4284" s="11">
        <f t="shared" si="11252"/>
        <v>23500</v>
      </c>
      <c r="BW4284" s="11">
        <f t="shared" si="11252"/>
        <v>23500</v>
      </c>
      <c r="BX4284" s="11">
        <f t="shared" si="11252"/>
        <v>23500</v>
      </c>
      <c r="BY4284" s="11">
        <f t="shared" si="11252"/>
        <v>0</v>
      </c>
      <c r="BZ4284" s="11">
        <f t="shared" si="11252"/>
        <v>0</v>
      </c>
      <c r="CA4284" s="11">
        <f t="shared" si="11194"/>
        <v>47000</v>
      </c>
      <c r="CB4284" s="123">
        <f t="shared" si="11205"/>
        <v>100</v>
      </c>
    </row>
    <row r="4285" spans="1:80" x14ac:dyDescent="0.25">
      <c r="A4285" s="4" t="s">
        <v>928</v>
      </c>
      <c r="B4285" s="4" t="s">
        <v>88</v>
      </c>
      <c r="C4285" s="4" t="s">
        <v>1718</v>
      </c>
      <c r="D4285" s="79" t="s">
        <v>1719</v>
      </c>
      <c r="E4285" s="78" t="s">
        <v>78</v>
      </c>
      <c r="F4285" s="78" t="s">
        <v>1</v>
      </c>
      <c r="G4285" s="2" t="s">
        <v>1</v>
      </c>
      <c r="H4285" s="2" t="s">
        <v>79</v>
      </c>
      <c r="I4285" s="12">
        <f>SUM(I4286:I4287)</f>
        <v>40000</v>
      </c>
      <c r="J4285" s="12">
        <f t="shared" si="11193"/>
        <v>35000</v>
      </c>
      <c r="K4285" s="12">
        <f t="shared" ref="K4285" si="11253">SUM(K4286:K4287)</f>
        <v>30000</v>
      </c>
      <c r="L4285" s="12">
        <f t="shared" si="11196"/>
        <v>5000</v>
      </c>
      <c r="M4285" s="12">
        <f t="shared" ref="M4285:Q4285" si="11254">SUM(M4286:M4287)</f>
        <v>5000</v>
      </c>
      <c r="N4285" s="12">
        <f t="shared" si="11254"/>
        <v>0</v>
      </c>
      <c r="O4285" s="12">
        <f t="shared" si="11254"/>
        <v>0</v>
      </c>
      <c r="P4285" s="12">
        <f t="shared" si="11254"/>
        <v>0</v>
      </c>
      <c r="Q4285" s="12">
        <f t="shared" si="11254"/>
        <v>0</v>
      </c>
      <c r="R4285" s="12">
        <f t="shared" ref="R4285:AG4285" si="11255">SUM(R4286:R4287)</f>
        <v>5000</v>
      </c>
      <c r="S4285" s="12">
        <f t="shared" si="11255"/>
        <v>0</v>
      </c>
      <c r="T4285" s="12">
        <f t="shared" si="11255"/>
        <v>0</v>
      </c>
      <c r="U4285" s="12">
        <f t="shared" si="11255"/>
        <v>0</v>
      </c>
      <c r="V4285" s="12">
        <f t="shared" si="11255"/>
        <v>0</v>
      </c>
      <c r="W4285" s="12">
        <f t="shared" si="11255"/>
        <v>0</v>
      </c>
      <c r="X4285" s="12">
        <f t="shared" ref="X4285" si="11256">SUM(X4286:X4287)</f>
        <v>5000</v>
      </c>
      <c r="Y4285" s="12">
        <f t="shared" si="11255"/>
        <v>0</v>
      </c>
      <c r="Z4285" s="12">
        <f t="shared" si="11255"/>
        <v>0</v>
      </c>
      <c r="AA4285" s="12">
        <f t="shared" si="11255"/>
        <v>0</v>
      </c>
      <c r="AB4285" s="12">
        <f t="shared" si="11255"/>
        <v>0</v>
      </c>
      <c r="AC4285" s="12">
        <f t="shared" si="11255"/>
        <v>0</v>
      </c>
      <c r="AD4285" s="12">
        <f t="shared" si="11255"/>
        <v>0</v>
      </c>
      <c r="AE4285" s="12">
        <f t="shared" si="11255"/>
        <v>0</v>
      </c>
      <c r="AF4285" s="12">
        <f t="shared" si="11255"/>
        <v>1300</v>
      </c>
      <c r="AG4285" s="12">
        <f t="shared" si="11255"/>
        <v>0</v>
      </c>
      <c r="AH4285" s="12">
        <v>1300</v>
      </c>
      <c r="AI4285" s="12">
        <v>3700</v>
      </c>
      <c r="AJ4285" s="12">
        <f t="shared" ref="AJ4285:AY4285" si="11257">SUM(AJ4286:AJ4287)</f>
        <v>0</v>
      </c>
      <c r="AK4285" s="12">
        <f t="shared" si="11257"/>
        <v>0</v>
      </c>
      <c r="AL4285" s="12">
        <f t="shared" si="11257"/>
        <v>0</v>
      </c>
      <c r="AM4285" s="12">
        <f t="shared" si="11257"/>
        <v>0</v>
      </c>
      <c r="AN4285" s="12">
        <f t="shared" si="11257"/>
        <v>0</v>
      </c>
      <c r="AO4285" s="12">
        <f t="shared" si="11257"/>
        <v>0</v>
      </c>
      <c r="AP4285" s="12">
        <f t="shared" ref="AP4285" si="11258">SUM(AP4286:AP4287)</f>
        <v>0</v>
      </c>
      <c r="AQ4285" s="12">
        <f t="shared" si="11257"/>
        <v>0</v>
      </c>
      <c r="AR4285" s="12">
        <f t="shared" si="11257"/>
        <v>0</v>
      </c>
      <c r="AS4285" s="12">
        <f t="shared" si="11257"/>
        <v>0</v>
      </c>
      <c r="AT4285" s="12">
        <f t="shared" si="11257"/>
        <v>0</v>
      </c>
      <c r="AU4285" s="12">
        <f t="shared" si="11257"/>
        <v>0</v>
      </c>
      <c r="AV4285" s="12">
        <f t="shared" si="11257"/>
        <v>0</v>
      </c>
      <c r="AW4285" s="12">
        <f t="shared" si="11257"/>
        <v>0</v>
      </c>
      <c r="AX4285" s="12">
        <f t="shared" si="11257"/>
        <v>0</v>
      </c>
      <c r="AY4285" s="12">
        <f t="shared" si="11257"/>
        <v>0</v>
      </c>
      <c r="AZ4285" s="12">
        <v>0</v>
      </c>
      <c r="BA4285" s="12">
        <v>0</v>
      </c>
      <c r="BB4285" s="12">
        <f t="shared" ref="BB4285:BQ4285" si="11259">SUM(BB4286:BB4287)</f>
        <v>0</v>
      </c>
      <c r="BC4285" s="12">
        <f t="shared" si="11259"/>
        <v>0</v>
      </c>
      <c r="BD4285" s="12">
        <f t="shared" si="11259"/>
        <v>0</v>
      </c>
      <c r="BE4285" s="12">
        <f t="shared" si="11259"/>
        <v>1600</v>
      </c>
      <c r="BF4285" s="12">
        <f t="shared" si="11259"/>
        <v>0</v>
      </c>
      <c r="BG4285" s="12">
        <f t="shared" si="11259"/>
        <v>0</v>
      </c>
      <c r="BH4285" s="12">
        <f t="shared" ref="BH4285" si="11260">SUM(BH4286:BH4287)</f>
        <v>1600</v>
      </c>
      <c r="BI4285" s="12">
        <f t="shared" si="11259"/>
        <v>0</v>
      </c>
      <c r="BJ4285" s="12">
        <f t="shared" si="11259"/>
        <v>0</v>
      </c>
      <c r="BK4285" s="12">
        <f t="shared" si="11259"/>
        <v>0</v>
      </c>
      <c r="BL4285" s="12">
        <f t="shared" si="11259"/>
        <v>0</v>
      </c>
      <c r="BM4285" s="12">
        <f t="shared" si="11259"/>
        <v>0</v>
      </c>
      <c r="BN4285" s="12">
        <f t="shared" si="11259"/>
        <v>0</v>
      </c>
      <c r="BO4285" s="12">
        <f t="shared" si="11259"/>
        <v>1600</v>
      </c>
      <c r="BP4285" s="12">
        <f t="shared" si="11259"/>
        <v>0</v>
      </c>
      <c r="BQ4285" s="12">
        <f t="shared" si="11259"/>
        <v>0</v>
      </c>
      <c r="BR4285" s="12">
        <v>1600</v>
      </c>
      <c r="BS4285" s="12">
        <v>0</v>
      </c>
      <c r="BT4285" s="12">
        <f t="shared" ref="BT4285:BZ4285" si="11261">SUM(BT4286:BT4287)</f>
        <v>52000</v>
      </c>
      <c r="BU4285" s="12">
        <f t="shared" si="11261"/>
        <v>47000</v>
      </c>
      <c r="BV4285" s="12">
        <f t="shared" si="11261"/>
        <v>23500</v>
      </c>
      <c r="BW4285" s="12">
        <f t="shared" si="11261"/>
        <v>23500</v>
      </c>
      <c r="BX4285" s="12">
        <f t="shared" si="11261"/>
        <v>23500</v>
      </c>
      <c r="BY4285" s="12">
        <f t="shared" si="11261"/>
        <v>0</v>
      </c>
      <c r="BZ4285" s="12">
        <f t="shared" si="11261"/>
        <v>0</v>
      </c>
      <c r="CA4285" s="12">
        <f t="shared" si="11194"/>
        <v>47000</v>
      </c>
      <c r="CB4285" s="124">
        <f t="shared" si="11205"/>
        <v>100</v>
      </c>
    </row>
    <row r="4286" spans="1:80" x14ac:dyDescent="0.25">
      <c r="A4286" s="4" t="s">
        <v>928</v>
      </c>
      <c r="B4286" s="4" t="s">
        <v>88</v>
      </c>
      <c r="C4286" s="4" t="s">
        <v>1718</v>
      </c>
      <c r="D4286" s="79" t="s">
        <v>1719</v>
      </c>
      <c r="E4286" s="89">
        <v>8213</v>
      </c>
      <c r="F4286" s="79"/>
      <c r="G4286" s="75" t="s">
        <v>1906</v>
      </c>
      <c r="H4286" s="13" t="s">
        <v>81</v>
      </c>
      <c r="I4286" s="14">
        <v>30000</v>
      </c>
      <c r="J4286" s="14">
        <f t="shared" si="11193"/>
        <v>20000</v>
      </c>
      <c r="K4286" s="14">
        <v>15000</v>
      </c>
      <c r="L4286" s="14">
        <f t="shared" si="11196"/>
        <v>5000</v>
      </c>
      <c r="M4286" s="14">
        <v>5000</v>
      </c>
      <c r="N4286" s="14">
        <v>0</v>
      </c>
      <c r="O4286" s="14">
        <v>0</v>
      </c>
      <c r="P4286" s="14">
        <v>0</v>
      </c>
      <c r="Q4286" s="14">
        <v>0</v>
      </c>
      <c r="R4286" s="14">
        <v>5000</v>
      </c>
      <c r="S4286" s="14"/>
      <c r="T4286" s="14"/>
      <c r="U4286" s="14"/>
      <c r="V4286" s="14"/>
      <c r="W4286" s="14"/>
      <c r="X4286" s="14">
        <f t="shared" si="11190"/>
        <v>5000</v>
      </c>
      <c r="Y4286" s="14"/>
      <c r="Z4286" s="14"/>
      <c r="AA4286" s="14"/>
      <c r="AB4286" s="14"/>
      <c r="AC4286" s="14"/>
      <c r="AD4286" s="14"/>
      <c r="AE4286" s="14"/>
      <c r="AF4286" s="14">
        <v>1300</v>
      </c>
      <c r="AG4286" s="14"/>
      <c r="AH4286" s="14">
        <v>1300</v>
      </c>
      <c r="AI4286" s="14">
        <v>3700</v>
      </c>
      <c r="AJ4286" s="14">
        <v>0</v>
      </c>
      <c r="AK4286" s="14"/>
      <c r="AL4286" s="14"/>
      <c r="AM4286" s="14"/>
      <c r="AN4286" s="14"/>
      <c r="AO4286" s="14"/>
      <c r="AP4286" s="14">
        <f t="shared" si="11191"/>
        <v>0</v>
      </c>
      <c r="AQ4286" s="14"/>
      <c r="AR4286" s="14"/>
      <c r="AS4286" s="14"/>
      <c r="AT4286" s="14"/>
      <c r="AU4286" s="14"/>
      <c r="AV4286" s="14"/>
      <c r="AW4286" s="14"/>
      <c r="AX4286" s="14"/>
      <c r="AY4286" s="14"/>
      <c r="AZ4286" s="14">
        <v>0</v>
      </c>
      <c r="BA4286" s="14">
        <v>0</v>
      </c>
      <c r="BB4286" s="14">
        <v>0</v>
      </c>
      <c r="BC4286" s="14"/>
      <c r="BD4286" s="14"/>
      <c r="BE4286" s="14">
        <v>1600</v>
      </c>
      <c r="BF4286" s="14"/>
      <c r="BG4286" s="14"/>
      <c r="BH4286" s="14">
        <f t="shared" si="11192"/>
        <v>1600</v>
      </c>
      <c r="BI4286" s="14"/>
      <c r="BJ4286" s="14"/>
      <c r="BK4286" s="14"/>
      <c r="BL4286" s="14"/>
      <c r="BM4286" s="14"/>
      <c r="BN4286" s="14"/>
      <c r="BO4286" s="14">
        <v>1600</v>
      </c>
      <c r="BP4286" s="14"/>
      <c r="BQ4286" s="14"/>
      <c r="BR4286" s="14">
        <v>1600</v>
      </c>
      <c r="BS4286" s="14">
        <v>0</v>
      </c>
      <c r="BT4286" s="14">
        <v>27000</v>
      </c>
      <c r="BU4286" s="14">
        <v>22000</v>
      </c>
      <c r="BV4286" s="14">
        <v>11000</v>
      </c>
      <c r="BW4286" s="14">
        <f t="shared" si="11135"/>
        <v>11000</v>
      </c>
      <c r="BX4286" s="14">
        <v>11000</v>
      </c>
      <c r="BY4286" s="14"/>
      <c r="BZ4286" s="14"/>
      <c r="CA4286" s="14">
        <f t="shared" si="11194"/>
        <v>22000</v>
      </c>
      <c r="CB4286" s="122">
        <f t="shared" si="11205"/>
        <v>100</v>
      </c>
    </row>
    <row r="4287" spans="1:80" x14ac:dyDescent="0.25">
      <c r="A4287" s="4" t="s">
        <v>928</v>
      </c>
      <c r="B4287" s="4" t="s">
        <v>88</v>
      </c>
      <c r="C4287" s="4" t="s">
        <v>1718</v>
      </c>
      <c r="D4287" s="79" t="s">
        <v>1719</v>
      </c>
      <c r="E4287" s="89">
        <v>8216</v>
      </c>
      <c r="F4287" s="79"/>
      <c r="G4287" s="75" t="s">
        <v>1906</v>
      </c>
      <c r="H4287" s="13" t="s">
        <v>319</v>
      </c>
      <c r="I4287" s="14">
        <v>10000</v>
      </c>
      <c r="J4287" s="14">
        <f t="shared" si="11193"/>
        <v>15000</v>
      </c>
      <c r="K4287" s="14">
        <v>15000</v>
      </c>
      <c r="L4287" s="14">
        <f t="shared" si="11196"/>
        <v>0</v>
      </c>
      <c r="M4287" s="14">
        <v>0</v>
      </c>
      <c r="N4287" s="14">
        <v>0</v>
      </c>
      <c r="O4287" s="14">
        <v>0</v>
      </c>
      <c r="P4287" s="14">
        <v>0</v>
      </c>
      <c r="Q4287" s="14">
        <v>0</v>
      </c>
      <c r="R4287" s="14">
        <v>0</v>
      </c>
      <c r="S4287" s="14"/>
      <c r="T4287" s="14"/>
      <c r="U4287" s="14"/>
      <c r="V4287" s="14"/>
      <c r="W4287" s="14"/>
      <c r="X4287" s="14">
        <f t="shared" si="11190"/>
        <v>0</v>
      </c>
      <c r="Y4287" s="14"/>
      <c r="Z4287" s="14"/>
      <c r="AA4287" s="14"/>
      <c r="AB4287" s="14"/>
      <c r="AC4287" s="14"/>
      <c r="AD4287" s="14"/>
      <c r="AE4287" s="14"/>
      <c r="AF4287" s="14"/>
      <c r="AG4287" s="14"/>
      <c r="AH4287" s="14">
        <v>0</v>
      </c>
      <c r="AI4287" s="14">
        <v>0</v>
      </c>
      <c r="AJ4287" s="14">
        <v>0</v>
      </c>
      <c r="AK4287" s="14"/>
      <c r="AL4287" s="14"/>
      <c r="AM4287" s="14"/>
      <c r="AN4287" s="14"/>
      <c r="AO4287" s="14"/>
      <c r="AP4287" s="14">
        <f t="shared" si="11191"/>
        <v>0</v>
      </c>
      <c r="AQ4287" s="14"/>
      <c r="AR4287" s="14"/>
      <c r="AS4287" s="14"/>
      <c r="AT4287" s="14"/>
      <c r="AU4287" s="14"/>
      <c r="AV4287" s="14"/>
      <c r="AW4287" s="14"/>
      <c r="AX4287" s="14"/>
      <c r="AY4287" s="14"/>
      <c r="AZ4287" s="14">
        <v>0</v>
      </c>
      <c r="BA4287" s="14">
        <v>0</v>
      </c>
      <c r="BB4287" s="14">
        <v>0</v>
      </c>
      <c r="BC4287" s="14"/>
      <c r="BD4287" s="14"/>
      <c r="BE4287" s="14"/>
      <c r="BF4287" s="14"/>
      <c r="BG4287" s="14"/>
      <c r="BH4287" s="14">
        <f t="shared" si="11192"/>
        <v>0</v>
      </c>
      <c r="BI4287" s="14"/>
      <c r="BJ4287" s="14"/>
      <c r="BK4287" s="14"/>
      <c r="BL4287" s="14"/>
      <c r="BM4287" s="14"/>
      <c r="BN4287" s="14"/>
      <c r="BO4287" s="14"/>
      <c r="BP4287" s="14"/>
      <c r="BQ4287" s="14"/>
      <c r="BR4287" s="14">
        <v>0</v>
      </c>
      <c r="BS4287" s="14">
        <v>0</v>
      </c>
      <c r="BT4287" s="14">
        <v>25000</v>
      </c>
      <c r="BU4287" s="14">
        <v>25000</v>
      </c>
      <c r="BV4287" s="14">
        <v>12500</v>
      </c>
      <c r="BW4287" s="14">
        <f t="shared" si="11135"/>
        <v>12500</v>
      </c>
      <c r="BX4287" s="14">
        <v>12500</v>
      </c>
      <c r="BY4287" s="14"/>
      <c r="BZ4287" s="14"/>
      <c r="CA4287" s="14">
        <f t="shared" si="11194"/>
        <v>25000</v>
      </c>
      <c r="CB4287" s="122">
        <f t="shared" si="11205"/>
        <v>100</v>
      </c>
    </row>
    <row r="4288" spans="1:80" x14ac:dyDescent="0.25">
      <c r="A4288" s="13" t="s">
        <v>1</v>
      </c>
      <c r="B4288" s="13" t="s">
        <v>1</v>
      </c>
      <c r="C4288" s="13" t="s">
        <v>1</v>
      </c>
      <c r="D4288" s="74" t="s">
        <v>1</v>
      </c>
      <c r="E4288" s="74" t="s">
        <v>1</v>
      </c>
      <c r="F4288" s="74" t="s">
        <v>1</v>
      </c>
      <c r="G4288" s="13" t="s">
        <v>1</v>
      </c>
      <c r="H4288" s="10" t="s">
        <v>1728</v>
      </c>
      <c r="I4288" s="11">
        <f>SUM(I4259,I4281,I4284)</f>
        <v>1866647</v>
      </c>
      <c r="J4288" s="11">
        <f t="shared" si="11193"/>
        <v>2001644</v>
      </c>
      <c r="K4288" s="11">
        <f t="shared" ref="K4288" si="11262">SUM(K4259,K4281,K4284)</f>
        <v>1982294</v>
      </c>
      <c r="L4288" s="11">
        <f t="shared" si="11196"/>
        <v>19350</v>
      </c>
      <c r="M4288" s="11">
        <f t="shared" ref="M4288:Q4288" si="11263">SUM(M4259,M4281,M4284)</f>
        <v>19350</v>
      </c>
      <c r="N4288" s="11">
        <f t="shared" si="11263"/>
        <v>0</v>
      </c>
      <c r="O4288" s="11">
        <f t="shared" si="11263"/>
        <v>0</v>
      </c>
      <c r="P4288" s="11">
        <f t="shared" si="11263"/>
        <v>0</v>
      </c>
      <c r="Q4288" s="11">
        <f t="shared" si="11263"/>
        <v>0</v>
      </c>
      <c r="R4288" s="11">
        <f t="shared" ref="R4288:AG4288" si="11264">SUM(R4259,R4281,R4284)</f>
        <v>19350</v>
      </c>
      <c r="S4288" s="11">
        <f t="shared" si="11264"/>
        <v>0</v>
      </c>
      <c r="T4288" s="11">
        <f t="shared" si="11264"/>
        <v>0</v>
      </c>
      <c r="U4288" s="11">
        <f t="shared" si="11264"/>
        <v>0</v>
      </c>
      <c r="V4288" s="11">
        <f t="shared" si="11264"/>
        <v>0</v>
      </c>
      <c r="W4288" s="11">
        <f t="shared" si="11264"/>
        <v>0</v>
      </c>
      <c r="X4288" s="11">
        <f t="shared" si="11264"/>
        <v>19350</v>
      </c>
      <c r="Y4288" s="11">
        <f t="shared" si="11264"/>
        <v>1150</v>
      </c>
      <c r="Z4288" s="11">
        <f t="shared" si="11264"/>
        <v>1425</v>
      </c>
      <c r="AA4288" s="11">
        <f t="shared" si="11264"/>
        <v>950</v>
      </c>
      <c r="AB4288" s="11">
        <f t="shared" si="11264"/>
        <v>775</v>
      </c>
      <c r="AC4288" s="11">
        <f t="shared" si="11264"/>
        <v>0</v>
      </c>
      <c r="AD4288" s="11">
        <f t="shared" si="11264"/>
        <v>4630</v>
      </c>
      <c r="AE4288" s="11">
        <f t="shared" si="11264"/>
        <v>0</v>
      </c>
      <c r="AF4288" s="11">
        <f t="shared" si="11264"/>
        <v>1300</v>
      </c>
      <c r="AG4288" s="11">
        <f t="shared" si="11264"/>
        <v>775</v>
      </c>
      <c r="AH4288" s="11">
        <v>11005</v>
      </c>
      <c r="AI4288" s="11">
        <v>8345</v>
      </c>
      <c r="AJ4288" s="11">
        <f t="shared" ref="AJ4288:AY4288" si="11265">SUM(AJ4259,AJ4281,AJ4284)</f>
        <v>0</v>
      </c>
      <c r="AK4288" s="11">
        <f t="shared" si="11265"/>
        <v>0</v>
      </c>
      <c r="AL4288" s="11">
        <f t="shared" si="11265"/>
        <v>0</v>
      </c>
      <c r="AM4288" s="11">
        <f t="shared" si="11265"/>
        <v>0</v>
      </c>
      <c r="AN4288" s="11">
        <f t="shared" si="11265"/>
        <v>0</v>
      </c>
      <c r="AO4288" s="11">
        <f t="shared" si="11265"/>
        <v>0</v>
      </c>
      <c r="AP4288" s="11">
        <f t="shared" si="11265"/>
        <v>0</v>
      </c>
      <c r="AQ4288" s="11">
        <f t="shared" si="11265"/>
        <v>0</v>
      </c>
      <c r="AR4288" s="11">
        <f t="shared" si="11265"/>
        <v>0</v>
      </c>
      <c r="AS4288" s="11">
        <f t="shared" si="11265"/>
        <v>0</v>
      </c>
      <c r="AT4288" s="11">
        <f t="shared" si="11265"/>
        <v>0</v>
      </c>
      <c r="AU4288" s="11">
        <f t="shared" si="11265"/>
        <v>0</v>
      </c>
      <c r="AV4288" s="11">
        <f t="shared" si="11265"/>
        <v>0</v>
      </c>
      <c r="AW4288" s="11">
        <f t="shared" si="11265"/>
        <v>0</v>
      </c>
      <c r="AX4288" s="11">
        <f t="shared" si="11265"/>
        <v>0</v>
      </c>
      <c r="AY4288" s="11">
        <f t="shared" si="11265"/>
        <v>0</v>
      </c>
      <c r="AZ4288" s="11">
        <v>0</v>
      </c>
      <c r="BA4288" s="11">
        <v>0</v>
      </c>
      <c r="BB4288" s="11">
        <f t="shared" ref="BB4288:BQ4288" si="11266">SUM(BB4259,BB4281,BB4284)</f>
        <v>0</v>
      </c>
      <c r="BC4288" s="11">
        <f t="shared" si="11266"/>
        <v>9052</v>
      </c>
      <c r="BD4288" s="11">
        <f t="shared" si="11266"/>
        <v>0</v>
      </c>
      <c r="BE4288" s="11">
        <f t="shared" si="11266"/>
        <v>21810</v>
      </c>
      <c r="BF4288" s="11">
        <f t="shared" si="11266"/>
        <v>0</v>
      </c>
      <c r="BG4288" s="11">
        <f t="shared" si="11266"/>
        <v>0</v>
      </c>
      <c r="BH4288" s="11">
        <f t="shared" si="11266"/>
        <v>30862</v>
      </c>
      <c r="BI4288" s="11">
        <f t="shared" si="11266"/>
        <v>0</v>
      </c>
      <c r="BJ4288" s="11">
        <f t="shared" si="11266"/>
        <v>3162</v>
      </c>
      <c r="BK4288" s="11">
        <f t="shared" si="11266"/>
        <v>10412</v>
      </c>
      <c r="BL4288" s="11">
        <f t="shared" si="11266"/>
        <v>0</v>
      </c>
      <c r="BM4288" s="11">
        <f t="shared" si="11266"/>
        <v>0</v>
      </c>
      <c r="BN4288" s="11">
        <f t="shared" si="11266"/>
        <v>0</v>
      </c>
      <c r="BO4288" s="11">
        <f t="shared" si="11266"/>
        <v>11100</v>
      </c>
      <c r="BP4288" s="11">
        <f t="shared" si="11266"/>
        <v>0</v>
      </c>
      <c r="BQ4288" s="11">
        <f t="shared" si="11266"/>
        <v>6188</v>
      </c>
      <c r="BR4288" s="11">
        <v>30862</v>
      </c>
      <c r="BS4288" s="11">
        <v>0</v>
      </c>
      <c r="BT4288" s="11">
        <f t="shared" ref="BT4288:BZ4288" si="11267">SUM(BT4259,BT4281,BT4284)</f>
        <v>2115115</v>
      </c>
      <c r="BU4288" s="11">
        <f t="shared" si="11267"/>
        <v>2094118</v>
      </c>
      <c r="BV4288" s="11">
        <f t="shared" si="11267"/>
        <v>1071090</v>
      </c>
      <c r="BW4288" s="11">
        <f t="shared" si="11267"/>
        <v>524453</v>
      </c>
      <c r="BX4288" s="11">
        <f t="shared" si="11267"/>
        <v>195251</v>
      </c>
      <c r="BY4288" s="11">
        <f t="shared" si="11267"/>
        <v>164601</v>
      </c>
      <c r="BZ4288" s="11">
        <f t="shared" si="11267"/>
        <v>164601</v>
      </c>
      <c r="CA4288" s="11">
        <f t="shared" si="11194"/>
        <v>1595543</v>
      </c>
      <c r="CB4288" s="123">
        <f t="shared" si="11205"/>
        <v>76.191647271070678</v>
      </c>
    </row>
    <row r="4289" spans="1:80" ht="15.75" thickBot="1" x14ac:dyDescent="0.3">
      <c r="A4289" s="13" t="s">
        <v>1</v>
      </c>
      <c r="B4289" s="13" t="s">
        <v>1</v>
      </c>
      <c r="C4289" s="13" t="s">
        <v>1</v>
      </c>
      <c r="D4289" s="74" t="s">
        <v>1</v>
      </c>
      <c r="E4289" s="74" t="s">
        <v>1</v>
      </c>
      <c r="F4289" s="74" t="s">
        <v>1</v>
      </c>
      <c r="G4289" s="13" t="s">
        <v>1</v>
      </c>
      <c r="H4289" s="2" t="s">
        <v>83</v>
      </c>
      <c r="I4289" s="12">
        <v>46</v>
      </c>
      <c r="J4289" s="12">
        <f t="shared" si="11193"/>
        <v>46</v>
      </c>
      <c r="K4289" s="12">
        <v>46</v>
      </c>
      <c r="L4289" s="13"/>
      <c r="M4289" s="13" t="s">
        <v>1</v>
      </c>
      <c r="N4289" s="13" t="s">
        <v>1</v>
      </c>
      <c r="O4289" s="13" t="s">
        <v>1</v>
      </c>
      <c r="P4289" s="27"/>
      <c r="Q4289" s="13" t="s">
        <v>1</v>
      </c>
      <c r="R4289" s="13" t="s">
        <v>1</v>
      </c>
      <c r="S4289" s="13"/>
      <c r="T4289" s="13"/>
      <c r="U4289" s="13"/>
      <c r="V4289" s="13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>
        <v>0</v>
      </c>
      <c r="AI4289" s="13">
        <v>0</v>
      </c>
      <c r="AJ4289" s="13" t="s">
        <v>1</v>
      </c>
      <c r="AK4289" s="13"/>
      <c r="AL4289" s="13"/>
      <c r="AM4289" s="13"/>
      <c r="AN4289" s="13"/>
      <c r="AO4289" s="13"/>
      <c r="AP4289" s="13"/>
      <c r="AQ4289" s="13"/>
      <c r="AR4289" s="13"/>
      <c r="AS4289" s="13"/>
      <c r="AT4289" s="13"/>
      <c r="AU4289" s="13"/>
      <c r="AV4289" s="13"/>
      <c r="AW4289" s="13"/>
      <c r="AX4289" s="13"/>
      <c r="AY4289" s="13"/>
      <c r="AZ4289" s="13">
        <v>0</v>
      </c>
      <c r="BA4289" s="13">
        <v>0</v>
      </c>
      <c r="BB4289" s="13" t="s">
        <v>1</v>
      </c>
      <c r="BC4289" s="13"/>
      <c r="BD4289" s="13"/>
      <c r="BE4289" s="13"/>
      <c r="BF4289" s="13"/>
      <c r="BG4289" s="13"/>
      <c r="BH4289" s="13"/>
      <c r="BI4289" s="13"/>
      <c r="BJ4289" s="13"/>
      <c r="BK4289" s="13"/>
      <c r="BL4289" s="13"/>
      <c r="BM4289" s="13"/>
      <c r="BN4289" s="13"/>
      <c r="BO4289" s="13"/>
      <c r="BP4289" s="13"/>
      <c r="BQ4289" s="13"/>
      <c r="BR4289" s="13">
        <v>0</v>
      </c>
      <c r="BS4289" s="13">
        <v>0</v>
      </c>
      <c r="BT4289" s="12">
        <v>46</v>
      </c>
      <c r="BU4289" s="12">
        <v>46</v>
      </c>
      <c r="BV4289" s="12"/>
      <c r="BW4289" s="12"/>
      <c r="BX4289" s="12" t="s">
        <v>1</v>
      </c>
      <c r="BY4289" s="12" t="s">
        <v>1</v>
      </c>
      <c r="BZ4289" s="12"/>
      <c r="CA4289" s="12">
        <f t="shared" si="11194"/>
        <v>0</v>
      </c>
      <c r="CB4289" s="124"/>
    </row>
    <row r="4290" spans="1:80" ht="69.75" customHeight="1" thickBot="1" x14ac:dyDescent="0.3">
      <c r="A4290" s="133" t="s">
        <v>1</v>
      </c>
      <c r="B4290" s="133" t="s">
        <v>1</v>
      </c>
      <c r="C4290" s="133" t="s">
        <v>1</v>
      </c>
      <c r="D4290" s="135" t="s">
        <v>1</v>
      </c>
      <c r="E4290" s="135" t="s">
        <v>1</v>
      </c>
      <c r="F4290" s="135" t="s">
        <v>1</v>
      </c>
      <c r="G4290" s="137" t="s">
        <v>1</v>
      </c>
      <c r="H4290" s="5" t="s">
        <v>84</v>
      </c>
      <c r="I4290" s="5" t="s">
        <v>11</v>
      </c>
      <c r="J4290" s="5" t="s">
        <v>1809</v>
      </c>
      <c r="K4290" s="5" t="s">
        <v>12</v>
      </c>
      <c r="L4290" s="5" t="s">
        <v>13</v>
      </c>
      <c r="M4290" s="5" t="s">
        <v>14</v>
      </c>
      <c r="N4290" s="5" t="s">
        <v>15</v>
      </c>
      <c r="O4290" s="5" t="s">
        <v>16</v>
      </c>
      <c r="P4290" s="5" t="s">
        <v>17</v>
      </c>
      <c r="Q4290" s="5" t="s">
        <v>18</v>
      </c>
      <c r="R4290" s="71" t="s">
        <v>14</v>
      </c>
      <c r="S4290" s="71" t="s">
        <v>1843</v>
      </c>
      <c r="T4290" s="71" t="s">
        <v>1797</v>
      </c>
      <c r="U4290" s="71" t="s">
        <v>1832</v>
      </c>
      <c r="V4290" s="71" t="s">
        <v>1833</v>
      </c>
      <c r="W4290" s="71" t="s">
        <v>1834</v>
      </c>
      <c r="X4290" s="71" t="s">
        <v>1847</v>
      </c>
      <c r="Y4290" s="71" t="s">
        <v>1844</v>
      </c>
      <c r="Z4290" s="71" t="s">
        <v>1835</v>
      </c>
      <c r="AA4290" s="71" t="s">
        <v>1836</v>
      </c>
      <c r="AB4290" s="71" t="s">
        <v>1837</v>
      </c>
      <c r="AC4290" s="71" t="s">
        <v>1838</v>
      </c>
      <c r="AD4290" s="71" t="s">
        <v>1839</v>
      </c>
      <c r="AE4290" s="71" t="s">
        <v>1840</v>
      </c>
      <c r="AF4290" s="71" t="s">
        <v>1845</v>
      </c>
      <c r="AG4290" s="71" t="s">
        <v>1846</v>
      </c>
      <c r="AH4290" s="71" t="s">
        <v>1841</v>
      </c>
      <c r="AI4290" s="71" t="s">
        <v>1842</v>
      </c>
      <c r="AJ4290" s="72" t="s">
        <v>15</v>
      </c>
      <c r="AK4290" s="72" t="s">
        <v>1843</v>
      </c>
      <c r="AL4290" s="72" t="s">
        <v>1797</v>
      </c>
      <c r="AM4290" s="72" t="s">
        <v>1832</v>
      </c>
      <c r="AN4290" s="72" t="s">
        <v>1833</v>
      </c>
      <c r="AO4290" s="72" t="s">
        <v>1834</v>
      </c>
      <c r="AP4290" s="72" t="s">
        <v>1848</v>
      </c>
      <c r="AQ4290" s="72" t="s">
        <v>1844</v>
      </c>
      <c r="AR4290" s="72" t="s">
        <v>1835</v>
      </c>
      <c r="AS4290" s="72" t="s">
        <v>1836</v>
      </c>
      <c r="AT4290" s="72" t="s">
        <v>1837</v>
      </c>
      <c r="AU4290" s="72" t="s">
        <v>1838</v>
      </c>
      <c r="AV4290" s="72" t="s">
        <v>1839</v>
      </c>
      <c r="AW4290" s="72" t="s">
        <v>1840</v>
      </c>
      <c r="AX4290" s="72" t="s">
        <v>1845</v>
      </c>
      <c r="AY4290" s="72" t="s">
        <v>1846</v>
      </c>
      <c r="AZ4290" s="72" t="s">
        <v>1841</v>
      </c>
      <c r="BA4290" s="72" t="s">
        <v>1842</v>
      </c>
      <c r="BB4290" s="73" t="s">
        <v>16</v>
      </c>
      <c r="BC4290" s="73" t="s">
        <v>1843</v>
      </c>
      <c r="BD4290" s="73" t="s">
        <v>1797</v>
      </c>
      <c r="BE4290" s="73" t="s">
        <v>1832</v>
      </c>
      <c r="BF4290" s="73" t="s">
        <v>1833</v>
      </c>
      <c r="BG4290" s="73" t="s">
        <v>1834</v>
      </c>
      <c r="BH4290" s="73" t="s">
        <v>1849</v>
      </c>
      <c r="BI4290" s="73" t="s">
        <v>1844</v>
      </c>
      <c r="BJ4290" s="73" t="s">
        <v>1835</v>
      </c>
      <c r="BK4290" s="73" t="s">
        <v>1836</v>
      </c>
      <c r="BL4290" s="73" t="s">
        <v>1837</v>
      </c>
      <c r="BM4290" s="73" t="s">
        <v>1838</v>
      </c>
      <c r="BN4290" s="73" t="s">
        <v>1839</v>
      </c>
      <c r="BO4290" s="73" t="s">
        <v>1840</v>
      </c>
      <c r="BP4290" s="73" t="s">
        <v>1845</v>
      </c>
      <c r="BQ4290" s="73" t="s">
        <v>1846</v>
      </c>
      <c r="BR4290" s="73" t="s">
        <v>1841</v>
      </c>
      <c r="BS4290" s="73" t="s">
        <v>1842</v>
      </c>
      <c r="BT4290" s="5" t="s">
        <v>1911</v>
      </c>
      <c r="BU4290" s="5" t="s">
        <v>1942</v>
      </c>
      <c r="BV4290" s="5" t="s">
        <v>1943</v>
      </c>
      <c r="BW4290" s="5" t="s">
        <v>1944</v>
      </c>
      <c r="BX4290" s="5" t="s">
        <v>1945</v>
      </c>
      <c r="BY4290" s="5" t="s">
        <v>1946</v>
      </c>
      <c r="BZ4290" s="5" t="s">
        <v>1947</v>
      </c>
      <c r="CA4290" s="5" t="s">
        <v>1948</v>
      </c>
      <c r="CB4290" s="120" t="s">
        <v>1916</v>
      </c>
    </row>
    <row r="4291" spans="1:80" x14ac:dyDescent="0.25">
      <c r="A4291" s="134"/>
      <c r="B4291" s="134"/>
      <c r="C4291" s="134"/>
      <c r="D4291" s="136"/>
      <c r="E4291" s="136"/>
      <c r="F4291" s="136"/>
      <c r="G4291" s="138"/>
      <c r="H4291" s="15" t="s">
        <v>1</v>
      </c>
      <c r="I4291" s="9" t="s">
        <v>19</v>
      </c>
      <c r="J4291" s="9">
        <v>1</v>
      </c>
      <c r="K4291" s="9" t="s">
        <v>20</v>
      </c>
      <c r="L4291" s="9" t="s">
        <v>21</v>
      </c>
      <c r="M4291" s="9" t="s">
        <v>22</v>
      </c>
      <c r="N4291" s="9" t="s">
        <v>23</v>
      </c>
      <c r="O4291" s="9" t="s">
        <v>24</v>
      </c>
      <c r="P4291" s="9" t="s">
        <v>25</v>
      </c>
      <c r="Q4291" s="9" t="s">
        <v>26</v>
      </c>
      <c r="R4291" s="9">
        <v>1</v>
      </c>
      <c r="S4291" s="9">
        <v>2</v>
      </c>
      <c r="T4291" s="9">
        <v>3</v>
      </c>
      <c r="U4291" s="9">
        <v>4</v>
      </c>
      <c r="V4291" s="9">
        <v>5</v>
      </c>
      <c r="W4291" s="9">
        <v>6</v>
      </c>
      <c r="X4291" s="9">
        <v>7</v>
      </c>
      <c r="Y4291" s="9">
        <v>8</v>
      </c>
      <c r="Z4291" s="9">
        <v>9</v>
      </c>
      <c r="AA4291" s="9">
        <v>10</v>
      </c>
      <c r="AB4291" s="9">
        <v>11</v>
      </c>
      <c r="AC4291" s="9">
        <v>12</v>
      </c>
      <c r="AD4291" s="9">
        <v>13</v>
      </c>
      <c r="AE4291" s="9">
        <v>14</v>
      </c>
      <c r="AF4291" s="9">
        <v>15</v>
      </c>
      <c r="AG4291" s="9">
        <v>16</v>
      </c>
      <c r="AH4291" s="9">
        <v>20</v>
      </c>
      <c r="AI4291" s="9">
        <v>21</v>
      </c>
      <c r="AJ4291" s="9">
        <v>1</v>
      </c>
      <c r="AK4291" s="9">
        <v>2</v>
      </c>
      <c r="AL4291" s="9">
        <v>3</v>
      </c>
      <c r="AM4291" s="9">
        <v>4</v>
      </c>
      <c r="AN4291" s="9">
        <v>5</v>
      </c>
      <c r="AO4291" s="9">
        <v>6</v>
      </c>
      <c r="AP4291" s="9">
        <v>7</v>
      </c>
      <c r="AQ4291" s="9">
        <v>8</v>
      </c>
      <c r="AR4291" s="9">
        <v>9</v>
      </c>
      <c r="AS4291" s="9">
        <v>10</v>
      </c>
      <c r="AT4291" s="9">
        <v>11</v>
      </c>
      <c r="AU4291" s="9">
        <v>12</v>
      </c>
      <c r="AV4291" s="9">
        <v>13</v>
      </c>
      <c r="AW4291" s="9">
        <v>14</v>
      </c>
      <c r="AX4291" s="9">
        <v>15</v>
      </c>
      <c r="AY4291" s="9">
        <v>16</v>
      </c>
      <c r="AZ4291" s="9">
        <v>20</v>
      </c>
      <c r="BA4291" s="9">
        <v>21</v>
      </c>
      <c r="BB4291" s="9">
        <v>1</v>
      </c>
      <c r="BC4291" s="9">
        <v>2</v>
      </c>
      <c r="BD4291" s="9">
        <v>3</v>
      </c>
      <c r="BE4291" s="9">
        <v>4</v>
      </c>
      <c r="BF4291" s="9">
        <v>5</v>
      </c>
      <c r="BG4291" s="9">
        <v>6</v>
      </c>
      <c r="BH4291" s="9">
        <v>7</v>
      </c>
      <c r="BI4291" s="9">
        <v>8</v>
      </c>
      <c r="BJ4291" s="9">
        <v>9</v>
      </c>
      <c r="BK4291" s="9">
        <v>10</v>
      </c>
      <c r="BL4291" s="9">
        <v>11</v>
      </c>
      <c r="BM4291" s="9">
        <v>12</v>
      </c>
      <c r="BN4291" s="9">
        <v>13</v>
      </c>
      <c r="BO4291" s="9">
        <v>14</v>
      </c>
      <c r="BP4291" s="9">
        <v>15</v>
      </c>
      <c r="BQ4291" s="9">
        <v>16</v>
      </c>
      <c r="BR4291" s="9">
        <v>20</v>
      </c>
      <c r="BS4291" s="9">
        <v>21</v>
      </c>
      <c r="BT4291" s="9">
        <v>1</v>
      </c>
      <c r="BU4291" s="9">
        <v>2</v>
      </c>
      <c r="BV4291" s="9">
        <v>3</v>
      </c>
      <c r="BW4291" s="9" t="s">
        <v>1798</v>
      </c>
      <c r="BX4291" s="9">
        <v>5</v>
      </c>
      <c r="BY4291" s="9">
        <v>6</v>
      </c>
      <c r="BZ4291" s="9">
        <v>7</v>
      </c>
      <c r="CA4291" s="9" t="s">
        <v>1917</v>
      </c>
      <c r="CB4291" s="121">
        <v>9</v>
      </c>
    </row>
    <row r="4292" spans="1:80" x14ac:dyDescent="0.25">
      <c r="A4292" s="134"/>
      <c r="B4292" s="134"/>
      <c r="C4292" s="134"/>
      <c r="D4292" s="136"/>
      <c r="E4292" s="136"/>
      <c r="F4292" s="136"/>
      <c r="G4292" s="138"/>
      <c r="H4292" s="16" t="s">
        <v>1015</v>
      </c>
      <c r="I4292" s="17">
        <f>SUM(I4288)</f>
        <v>1866647</v>
      </c>
      <c r="J4292" s="17">
        <f t="shared" ref="J4292:J4293" si="11268">SUM(K4292,L4292,P4292,Q4292)</f>
        <v>2001644</v>
      </c>
      <c r="K4292" s="17">
        <f t="shared" ref="K4292" si="11269">SUM(K4288)</f>
        <v>1982294</v>
      </c>
      <c r="L4292" s="17">
        <f t="shared" ref="L4292:L4293" si="11270">SUM(M4292:O4292)</f>
        <v>19350</v>
      </c>
      <c r="M4292" s="17">
        <f t="shared" ref="M4292:Q4292" si="11271">SUM(M4288)</f>
        <v>19350</v>
      </c>
      <c r="N4292" s="17">
        <f t="shared" si="11271"/>
        <v>0</v>
      </c>
      <c r="O4292" s="17">
        <f t="shared" si="11271"/>
        <v>0</v>
      </c>
      <c r="P4292" s="17">
        <f t="shared" si="11271"/>
        <v>0</v>
      </c>
      <c r="Q4292" s="17">
        <f t="shared" si="11271"/>
        <v>0</v>
      </c>
      <c r="R4292" s="17">
        <f t="shared" ref="R4292:AG4292" si="11272">SUM(R4288)</f>
        <v>19350</v>
      </c>
      <c r="S4292" s="17">
        <f t="shared" si="11272"/>
        <v>0</v>
      </c>
      <c r="T4292" s="17">
        <f t="shared" si="11272"/>
        <v>0</v>
      </c>
      <c r="U4292" s="17">
        <f t="shared" si="11272"/>
        <v>0</v>
      </c>
      <c r="V4292" s="17">
        <f t="shared" si="11272"/>
        <v>0</v>
      </c>
      <c r="W4292" s="17">
        <f t="shared" si="11272"/>
        <v>0</v>
      </c>
      <c r="X4292" s="17">
        <f t="shared" ref="X4292" si="11273">SUM(X4288)</f>
        <v>19350</v>
      </c>
      <c r="Y4292" s="17">
        <f t="shared" si="11272"/>
        <v>1150</v>
      </c>
      <c r="Z4292" s="17">
        <f t="shared" si="11272"/>
        <v>1425</v>
      </c>
      <c r="AA4292" s="17">
        <f t="shared" si="11272"/>
        <v>950</v>
      </c>
      <c r="AB4292" s="17">
        <f t="shared" si="11272"/>
        <v>775</v>
      </c>
      <c r="AC4292" s="17">
        <f t="shared" si="11272"/>
        <v>0</v>
      </c>
      <c r="AD4292" s="17">
        <f t="shared" si="11272"/>
        <v>4630</v>
      </c>
      <c r="AE4292" s="17">
        <f t="shared" si="11272"/>
        <v>0</v>
      </c>
      <c r="AF4292" s="17">
        <f t="shared" si="11272"/>
        <v>1300</v>
      </c>
      <c r="AG4292" s="17">
        <f t="shared" si="11272"/>
        <v>775</v>
      </c>
      <c r="AH4292" s="17">
        <v>11005</v>
      </c>
      <c r="AI4292" s="17">
        <v>8345</v>
      </c>
      <c r="AJ4292" s="17">
        <f t="shared" ref="AJ4292:AY4292" si="11274">SUM(AJ4288)</f>
        <v>0</v>
      </c>
      <c r="AK4292" s="17">
        <f t="shared" si="11274"/>
        <v>0</v>
      </c>
      <c r="AL4292" s="17">
        <f t="shared" si="11274"/>
        <v>0</v>
      </c>
      <c r="AM4292" s="17">
        <f t="shared" si="11274"/>
        <v>0</v>
      </c>
      <c r="AN4292" s="17">
        <f t="shared" si="11274"/>
        <v>0</v>
      </c>
      <c r="AO4292" s="17">
        <f t="shared" si="11274"/>
        <v>0</v>
      </c>
      <c r="AP4292" s="17">
        <f t="shared" ref="AP4292" si="11275">SUM(AP4288)</f>
        <v>0</v>
      </c>
      <c r="AQ4292" s="17">
        <f t="shared" si="11274"/>
        <v>0</v>
      </c>
      <c r="AR4292" s="17">
        <f t="shared" si="11274"/>
        <v>0</v>
      </c>
      <c r="AS4292" s="17">
        <f t="shared" si="11274"/>
        <v>0</v>
      </c>
      <c r="AT4292" s="17">
        <f t="shared" si="11274"/>
        <v>0</v>
      </c>
      <c r="AU4292" s="17">
        <f t="shared" si="11274"/>
        <v>0</v>
      </c>
      <c r="AV4292" s="17">
        <f t="shared" si="11274"/>
        <v>0</v>
      </c>
      <c r="AW4292" s="17">
        <f t="shared" si="11274"/>
        <v>0</v>
      </c>
      <c r="AX4292" s="17">
        <f t="shared" si="11274"/>
        <v>0</v>
      </c>
      <c r="AY4292" s="17">
        <f t="shared" si="11274"/>
        <v>0</v>
      </c>
      <c r="AZ4292" s="17">
        <v>0</v>
      </c>
      <c r="BA4292" s="17">
        <v>0</v>
      </c>
      <c r="BB4292" s="17">
        <f t="shared" ref="BB4292:BQ4292" si="11276">SUM(BB4288)</f>
        <v>0</v>
      </c>
      <c r="BC4292" s="17">
        <f t="shared" si="11276"/>
        <v>9052</v>
      </c>
      <c r="BD4292" s="17">
        <f t="shared" si="11276"/>
        <v>0</v>
      </c>
      <c r="BE4292" s="17">
        <f t="shared" si="11276"/>
        <v>21810</v>
      </c>
      <c r="BF4292" s="17">
        <f t="shared" si="11276"/>
        <v>0</v>
      </c>
      <c r="BG4292" s="17">
        <f t="shared" si="11276"/>
        <v>0</v>
      </c>
      <c r="BH4292" s="17">
        <f t="shared" ref="BH4292" si="11277">SUM(BH4288)</f>
        <v>30862</v>
      </c>
      <c r="BI4292" s="17">
        <f t="shared" si="11276"/>
        <v>0</v>
      </c>
      <c r="BJ4292" s="17">
        <f t="shared" si="11276"/>
        <v>3162</v>
      </c>
      <c r="BK4292" s="17">
        <f t="shared" si="11276"/>
        <v>10412</v>
      </c>
      <c r="BL4292" s="17">
        <f t="shared" si="11276"/>
        <v>0</v>
      </c>
      <c r="BM4292" s="17">
        <f t="shared" si="11276"/>
        <v>0</v>
      </c>
      <c r="BN4292" s="17">
        <f t="shared" si="11276"/>
        <v>0</v>
      </c>
      <c r="BO4292" s="17">
        <f t="shared" si="11276"/>
        <v>11100</v>
      </c>
      <c r="BP4292" s="17">
        <f t="shared" si="11276"/>
        <v>0</v>
      </c>
      <c r="BQ4292" s="17">
        <f t="shared" si="11276"/>
        <v>6188</v>
      </c>
      <c r="BR4292" s="17">
        <v>30862</v>
      </c>
      <c r="BS4292" s="17">
        <v>0</v>
      </c>
      <c r="BT4292" s="17">
        <f t="shared" ref="BT4292:BW4292" si="11278">SUM(BT4288)</f>
        <v>2115115</v>
      </c>
      <c r="BU4292" s="17">
        <f t="shared" ref="BU4292:BV4292" si="11279">SUM(BU4288)</f>
        <v>2094118</v>
      </c>
      <c r="BV4292" s="17">
        <f t="shared" si="11279"/>
        <v>1071090</v>
      </c>
      <c r="BW4292" s="17">
        <f t="shared" si="11278"/>
        <v>524453</v>
      </c>
      <c r="BX4292" s="17">
        <f t="shared" ref="BX4292:BZ4292" si="11280">SUM(BX4288)</f>
        <v>195251</v>
      </c>
      <c r="BY4292" s="17">
        <f t="shared" si="11280"/>
        <v>164601</v>
      </c>
      <c r="BZ4292" s="17">
        <f t="shared" si="11280"/>
        <v>164601</v>
      </c>
      <c r="CA4292" s="17">
        <f>BV4292+BW4292</f>
        <v>1595543</v>
      </c>
      <c r="CB4292" s="125">
        <f>IF(BU4292=0,"-",CA4292/BU4292*100)</f>
        <v>76.191647271070678</v>
      </c>
    </row>
    <row r="4293" spans="1:80" x14ac:dyDescent="0.25">
      <c r="A4293" s="134"/>
      <c r="B4293" s="134"/>
      <c r="C4293" s="134"/>
      <c r="D4293" s="136"/>
      <c r="E4293" s="136"/>
      <c r="F4293" s="136"/>
      <c r="G4293" s="138"/>
      <c r="H4293" s="18" t="s">
        <v>86</v>
      </c>
      <c r="I4293" s="17">
        <f>SUM(I4292)</f>
        <v>1866647</v>
      </c>
      <c r="J4293" s="17">
        <f t="shared" si="11268"/>
        <v>2001644</v>
      </c>
      <c r="K4293" s="17">
        <f t="shared" ref="K4293" si="11281">SUM(K4292)</f>
        <v>1982294</v>
      </c>
      <c r="L4293" s="17">
        <f t="shared" si="11270"/>
        <v>19350</v>
      </c>
      <c r="M4293" s="17">
        <f t="shared" ref="M4293:Q4293" si="11282">SUM(M4292)</f>
        <v>19350</v>
      </c>
      <c r="N4293" s="17">
        <f t="shared" si="11282"/>
        <v>0</v>
      </c>
      <c r="O4293" s="17">
        <f t="shared" si="11282"/>
        <v>0</v>
      </c>
      <c r="P4293" s="17">
        <f t="shared" si="11282"/>
        <v>0</v>
      </c>
      <c r="Q4293" s="17">
        <f t="shared" si="11282"/>
        <v>0</v>
      </c>
      <c r="R4293" s="17">
        <f t="shared" ref="R4293:AG4293" si="11283">SUM(R4292)</f>
        <v>19350</v>
      </c>
      <c r="S4293" s="17">
        <f t="shared" si="11283"/>
        <v>0</v>
      </c>
      <c r="T4293" s="17">
        <f t="shared" si="11283"/>
        <v>0</v>
      </c>
      <c r="U4293" s="17">
        <f t="shared" si="11283"/>
        <v>0</v>
      </c>
      <c r="V4293" s="17">
        <f t="shared" si="11283"/>
        <v>0</v>
      </c>
      <c r="W4293" s="17">
        <f t="shared" si="11283"/>
        <v>0</v>
      </c>
      <c r="X4293" s="17">
        <f t="shared" ref="X4293" si="11284">SUM(X4292)</f>
        <v>19350</v>
      </c>
      <c r="Y4293" s="17">
        <f t="shared" si="11283"/>
        <v>1150</v>
      </c>
      <c r="Z4293" s="17">
        <f t="shared" si="11283"/>
        <v>1425</v>
      </c>
      <c r="AA4293" s="17">
        <f t="shared" si="11283"/>
        <v>950</v>
      </c>
      <c r="AB4293" s="17">
        <f t="shared" si="11283"/>
        <v>775</v>
      </c>
      <c r="AC4293" s="17">
        <f t="shared" si="11283"/>
        <v>0</v>
      </c>
      <c r="AD4293" s="17">
        <f t="shared" si="11283"/>
        <v>4630</v>
      </c>
      <c r="AE4293" s="17">
        <f t="shared" si="11283"/>
        <v>0</v>
      </c>
      <c r="AF4293" s="17">
        <f t="shared" si="11283"/>
        <v>1300</v>
      </c>
      <c r="AG4293" s="17">
        <f t="shared" si="11283"/>
        <v>775</v>
      </c>
      <c r="AH4293" s="17">
        <v>11005</v>
      </c>
      <c r="AI4293" s="17">
        <v>8345</v>
      </c>
      <c r="AJ4293" s="17">
        <f t="shared" ref="AJ4293:AY4293" si="11285">SUM(AJ4292)</f>
        <v>0</v>
      </c>
      <c r="AK4293" s="17">
        <f t="shared" si="11285"/>
        <v>0</v>
      </c>
      <c r="AL4293" s="17">
        <f t="shared" si="11285"/>
        <v>0</v>
      </c>
      <c r="AM4293" s="17">
        <f t="shared" si="11285"/>
        <v>0</v>
      </c>
      <c r="AN4293" s="17">
        <f t="shared" si="11285"/>
        <v>0</v>
      </c>
      <c r="AO4293" s="17">
        <f t="shared" si="11285"/>
        <v>0</v>
      </c>
      <c r="AP4293" s="17">
        <f t="shared" ref="AP4293" si="11286">SUM(AP4292)</f>
        <v>0</v>
      </c>
      <c r="AQ4293" s="17">
        <f t="shared" si="11285"/>
        <v>0</v>
      </c>
      <c r="AR4293" s="17">
        <f t="shared" si="11285"/>
        <v>0</v>
      </c>
      <c r="AS4293" s="17">
        <f t="shared" si="11285"/>
        <v>0</v>
      </c>
      <c r="AT4293" s="17">
        <f t="shared" si="11285"/>
        <v>0</v>
      </c>
      <c r="AU4293" s="17">
        <f t="shared" si="11285"/>
        <v>0</v>
      </c>
      <c r="AV4293" s="17">
        <f t="shared" si="11285"/>
        <v>0</v>
      </c>
      <c r="AW4293" s="17">
        <f t="shared" si="11285"/>
        <v>0</v>
      </c>
      <c r="AX4293" s="17">
        <f t="shared" si="11285"/>
        <v>0</v>
      </c>
      <c r="AY4293" s="17">
        <f t="shared" si="11285"/>
        <v>0</v>
      </c>
      <c r="AZ4293" s="17">
        <v>0</v>
      </c>
      <c r="BA4293" s="17">
        <v>0</v>
      </c>
      <c r="BB4293" s="17">
        <f t="shared" ref="BB4293:BQ4293" si="11287">SUM(BB4292)</f>
        <v>0</v>
      </c>
      <c r="BC4293" s="17">
        <f t="shared" si="11287"/>
        <v>9052</v>
      </c>
      <c r="BD4293" s="17">
        <f t="shared" si="11287"/>
        <v>0</v>
      </c>
      <c r="BE4293" s="17">
        <f t="shared" si="11287"/>
        <v>21810</v>
      </c>
      <c r="BF4293" s="17">
        <f t="shared" si="11287"/>
        <v>0</v>
      </c>
      <c r="BG4293" s="17">
        <f t="shared" si="11287"/>
        <v>0</v>
      </c>
      <c r="BH4293" s="17">
        <f t="shared" ref="BH4293" si="11288">SUM(BH4292)</f>
        <v>30862</v>
      </c>
      <c r="BI4293" s="17">
        <f t="shared" si="11287"/>
        <v>0</v>
      </c>
      <c r="BJ4293" s="17">
        <f t="shared" si="11287"/>
        <v>3162</v>
      </c>
      <c r="BK4293" s="17">
        <f t="shared" si="11287"/>
        <v>10412</v>
      </c>
      <c r="BL4293" s="17">
        <f t="shared" si="11287"/>
        <v>0</v>
      </c>
      <c r="BM4293" s="17">
        <f t="shared" si="11287"/>
        <v>0</v>
      </c>
      <c r="BN4293" s="17">
        <f t="shared" si="11287"/>
        <v>0</v>
      </c>
      <c r="BO4293" s="17">
        <f t="shared" si="11287"/>
        <v>11100</v>
      </c>
      <c r="BP4293" s="17">
        <f t="shared" si="11287"/>
        <v>0</v>
      </c>
      <c r="BQ4293" s="17">
        <f t="shared" si="11287"/>
        <v>6188</v>
      </c>
      <c r="BR4293" s="17">
        <v>30862</v>
      </c>
      <c r="BS4293" s="17">
        <v>0</v>
      </c>
      <c r="BT4293" s="17">
        <f t="shared" ref="BT4293:BW4293" si="11289">SUM(BT4292)</f>
        <v>2115115</v>
      </c>
      <c r="BU4293" s="17">
        <f t="shared" ref="BU4293:BV4293" si="11290">SUM(BU4292)</f>
        <v>2094118</v>
      </c>
      <c r="BV4293" s="17">
        <f t="shared" si="11290"/>
        <v>1071090</v>
      </c>
      <c r="BW4293" s="17">
        <f t="shared" si="11289"/>
        <v>524453</v>
      </c>
      <c r="BX4293" s="17">
        <f t="shared" ref="BX4293" si="11291">SUM(BX4292)</f>
        <v>195251</v>
      </c>
      <c r="BY4293" s="17">
        <f t="shared" ref="BY4293" si="11292">SUM(BY4292)</f>
        <v>164601</v>
      </c>
      <c r="BZ4293" s="17">
        <f t="shared" ref="BZ4293" si="11293">SUM(BZ4292)</f>
        <v>164601</v>
      </c>
      <c r="CA4293" s="17">
        <f>BV4293+BW4293</f>
        <v>1595543</v>
      </c>
      <c r="CB4293" s="125">
        <f>IF(BU4293=0,"-",CA4293/BU4293*100)</f>
        <v>76.191647271070678</v>
      </c>
    </row>
    <row r="4294" spans="1:80" x14ac:dyDescent="0.25">
      <c r="A4294" s="139"/>
      <c r="B4294" s="139"/>
      <c r="C4294" s="139"/>
      <c r="D4294" s="140"/>
      <c r="E4294" s="140"/>
      <c r="F4294" s="140"/>
      <c r="G4294" s="141"/>
      <c r="X4294">
        <f t="shared" si="11190"/>
        <v>0</v>
      </c>
      <c r="AH4294">
        <v>0</v>
      </c>
      <c r="AI4294">
        <v>0</v>
      </c>
      <c r="AP4294">
        <f t="shared" si="11191"/>
        <v>0</v>
      </c>
      <c r="AZ4294">
        <v>0</v>
      </c>
      <c r="BA4294">
        <v>0</v>
      </c>
      <c r="BH4294">
        <f t="shared" si="11192"/>
        <v>0</v>
      </c>
      <c r="BR4294">
        <v>0</v>
      </c>
      <c r="BS4294">
        <v>0</v>
      </c>
      <c r="BU4294">
        <v>0</v>
      </c>
      <c r="BV4294">
        <v>0</v>
      </c>
      <c r="BW4294">
        <f t="shared" si="11135"/>
        <v>0</v>
      </c>
      <c r="CA4294">
        <f>BV4294+BW4294</f>
        <v>0</v>
      </c>
      <c r="CB4294" s="126" t="str">
        <f>IF(BU4294=0,"-",CA4294/BU4294*100)</f>
        <v>-</v>
      </c>
    </row>
    <row r="4295" spans="1:80" ht="15.75" thickBot="1" x14ac:dyDescent="0.3">
      <c r="A4295" s="13" t="s">
        <v>1</v>
      </c>
      <c r="B4295" s="13" t="s">
        <v>1</v>
      </c>
      <c r="C4295" s="13" t="s">
        <v>1</v>
      </c>
      <c r="D4295" s="74" t="s">
        <v>1</v>
      </c>
      <c r="E4295" s="74" t="s">
        <v>1</v>
      </c>
      <c r="F4295" s="74" t="s">
        <v>1</v>
      </c>
      <c r="G4295" s="13" t="s">
        <v>1</v>
      </c>
      <c r="H4295" s="19" t="s">
        <v>1</v>
      </c>
      <c r="I4295" s="19" t="s">
        <v>1</v>
      </c>
      <c r="J4295" s="19"/>
      <c r="K4295" s="19" t="s">
        <v>1</v>
      </c>
      <c r="L4295" s="19"/>
      <c r="M4295" s="19" t="s">
        <v>1</v>
      </c>
      <c r="N4295" s="19" t="s">
        <v>1</v>
      </c>
      <c r="O4295" s="19" t="s">
        <v>1</v>
      </c>
      <c r="P4295" s="31"/>
      <c r="Q4295" s="19" t="s">
        <v>1</v>
      </c>
      <c r="R4295" s="19" t="s">
        <v>1</v>
      </c>
      <c r="S4295" s="19"/>
      <c r="T4295" s="19"/>
      <c r="U4295" s="19"/>
      <c r="V4295" s="19"/>
      <c r="W4295" s="19"/>
      <c r="X4295" s="19"/>
      <c r="Y4295" s="19"/>
      <c r="Z4295" s="19"/>
      <c r="AA4295" s="19"/>
      <c r="AB4295" s="19"/>
      <c r="AC4295" s="19"/>
      <c r="AD4295" s="19"/>
      <c r="AE4295" s="19"/>
      <c r="AF4295" s="19"/>
      <c r="AG4295" s="19"/>
      <c r="AH4295" s="19">
        <v>0</v>
      </c>
      <c r="AI4295" s="19">
        <v>0</v>
      </c>
      <c r="AJ4295" s="19" t="s">
        <v>1</v>
      </c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>
        <v>0</v>
      </c>
      <c r="BA4295" s="19">
        <v>0</v>
      </c>
      <c r="BB4295" s="19" t="s">
        <v>1</v>
      </c>
      <c r="BC4295" s="19"/>
      <c r="BD4295" s="19"/>
      <c r="BE4295" s="19"/>
      <c r="BF4295" s="19"/>
      <c r="BG4295" s="19"/>
      <c r="BH4295" s="19"/>
      <c r="BI4295" s="19"/>
      <c r="BJ4295" s="19"/>
      <c r="BK4295" s="19"/>
      <c r="BL4295" s="19"/>
      <c r="BM4295" s="19"/>
      <c r="BN4295" s="19"/>
      <c r="BO4295" s="19"/>
      <c r="BP4295" s="19"/>
      <c r="BQ4295" s="19"/>
      <c r="BR4295" s="19">
        <v>0</v>
      </c>
      <c r="BS4295" s="19">
        <v>0</v>
      </c>
      <c r="BT4295" s="19"/>
      <c r="BU4295" s="19"/>
      <c r="BV4295" s="19"/>
      <c r="BW4295" s="19"/>
      <c r="BX4295" s="19" t="s">
        <v>1</v>
      </c>
      <c r="BY4295" s="19" t="s">
        <v>1</v>
      </c>
      <c r="BZ4295" s="19"/>
      <c r="CA4295" s="19">
        <f>BV4295+BW4295</f>
        <v>0</v>
      </c>
      <c r="CB4295" s="127"/>
    </row>
    <row r="4296" spans="1:80" ht="69.75" customHeight="1" thickBot="1" x14ac:dyDescent="0.3">
      <c r="A4296" s="5" t="s">
        <v>4</v>
      </c>
      <c r="B4296" s="5" t="s">
        <v>5</v>
      </c>
      <c r="C4296" s="5" t="s">
        <v>6</v>
      </c>
      <c r="D4296" s="80" t="s">
        <v>1</v>
      </c>
      <c r="E4296" s="88" t="s">
        <v>7</v>
      </c>
      <c r="F4296" s="88" t="s">
        <v>8</v>
      </c>
      <c r="G4296" s="5" t="s">
        <v>9</v>
      </c>
      <c r="H4296" s="5" t="s">
        <v>10</v>
      </c>
      <c r="I4296" s="5" t="s">
        <v>11</v>
      </c>
      <c r="J4296" s="5" t="s">
        <v>1809</v>
      </c>
      <c r="K4296" s="5" t="s">
        <v>12</v>
      </c>
      <c r="L4296" s="5" t="s">
        <v>13</v>
      </c>
      <c r="M4296" s="5" t="s">
        <v>14</v>
      </c>
      <c r="N4296" s="5" t="s">
        <v>15</v>
      </c>
      <c r="O4296" s="5" t="s">
        <v>16</v>
      </c>
      <c r="P4296" s="5" t="s">
        <v>17</v>
      </c>
      <c r="Q4296" s="5" t="s">
        <v>18</v>
      </c>
      <c r="R4296" s="71" t="s">
        <v>14</v>
      </c>
      <c r="S4296" s="71" t="s">
        <v>1843</v>
      </c>
      <c r="T4296" s="71" t="s">
        <v>1797</v>
      </c>
      <c r="U4296" s="71" t="s">
        <v>1832</v>
      </c>
      <c r="V4296" s="71" t="s">
        <v>1833</v>
      </c>
      <c r="W4296" s="71" t="s">
        <v>1834</v>
      </c>
      <c r="X4296" s="71" t="s">
        <v>1847</v>
      </c>
      <c r="Y4296" s="71" t="s">
        <v>1844</v>
      </c>
      <c r="Z4296" s="71" t="s">
        <v>1835</v>
      </c>
      <c r="AA4296" s="71" t="s">
        <v>1836</v>
      </c>
      <c r="AB4296" s="71" t="s">
        <v>1837</v>
      </c>
      <c r="AC4296" s="71" t="s">
        <v>1838</v>
      </c>
      <c r="AD4296" s="71" t="s">
        <v>1839</v>
      </c>
      <c r="AE4296" s="71" t="s">
        <v>1840</v>
      </c>
      <c r="AF4296" s="71" t="s">
        <v>1845</v>
      </c>
      <c r="AG4296" s="71" t="s">
        <v>1846</v>
      </c>
      <c r="AH4296" s="71" t="s">
        <v>1841</v>
      </c>
      <c r="AI4296" s="71" t="s">
        <v>1842</v>
      </c>
      <c r="AJ4296" s="72" t="s">
        <v>15</v>
      </c>
      <c r="AK4296" s="72" t="s">
        <v>1843</v>
      </c>
      <c r="AL4296" s="72" t="s">
        <v>1797</v>
      </c>
      <c r="AM4296" s="72" t="s">
        <v>1832</v>
      </c>
      <c r="AN4296" s="72" t="s">
        <v>1833</v>
      </c>
      <c r="AO4296" s="72" t="s">
        <v>1834</v>
      </c>
      <c r="AP4296" s="72" t="s">
        <v>1848</v>
      </c>
      <c r="AQ4296" s="72" t="s">
        <v>1844</v>
      </c>
      <c r="AR4296" s="72" t="s">
        <v>1835</v>
      </c>
      <c r="AS4296" s="72" t="s">
        <v>1836</v>
      </c>
      <c r="AT4296" s="72" t="s">
        <v>1837</v>
      </c>
      <c r="AU4296" s="72" t="s">
        <v>1838</v>
      </c>
      <c r="AV4296" s="72" t="s">
        <v>1839</v>
      </c>
      <c r="AW4296" s="72" t="s">
        <v>1840</v>
      </c>
      <c r="AX4296" s="72" t="s">
        <v>1845</v>
      </c>
      <c r="AY4296" s="72" t="s">
        <v>1846</v>
      </c>
      <c r="AZ4296" s="72" t="s">
        <v>1841</v>
      </c>
      <c r="BA4296" s="72" t="s">
        <v>1842</v>
      </c>
      <c r="BB4296" s="73" t="s">
        <v>16</v>
      </c>
      <c r="BC4296" s="73" t="s">
        <v>1843</v>
      </c>
      <c r="BD4296" s="73" t="s">
        <v>1797</v>
      </c>
      <c r="BE4296" s="73" t="s">
        <v>1832</v>
      </c>
      <c r="BF4296" s="73" t="s">
        <v>1833</v>
      </c>
      <c r="BG4296" s="73" t="s">
        <v>1834</v>
      </c>
      <c r="BH4296" s="73" t="s">
        <v>1849</v>
      </c>
      <c r="BI4296" s="73" t="s">
        <v>1844</v>
      </c>
      <c r="BJ4296" s="73" t="s">
        <v>1835</v>
      </c>
      <c r="BK4296" s="73" t="s">
        <v>1836</v>
      </c>
      <c r="BL4296" s="73" t="s">
        <v>1837</v>
      </c>
      <c r="BM4296" s="73" t="s">
        <v>1838</v>
      </c>
      <c r="BN4296" s="73" t="s">
        <v>1839</v>
      </c>
      <c r="BO4296" s="73" t="s">
        <v>1840</v>
      </c>
      <c r="BP4296" s="73" t="s">
        <v>1845</v>
      </c>
      <c r="BQ4296" s="73" t="s">
        <v>1846</v>
      </c>
      <c r="BR4296" s="73" t="s">
        <v>1841</v>
      </c>
      <c r="BS4296" s="73" t="s">
        <v>1842</v>
      </c>
      <c r="BT4296" s="5" t="s">
        <v>1911</v>
      </c>
      <c r="BU4296" s="5" t="s">
        <v>1942</v>
      </c>
      <c r="BV4296" s="5" t="s">
        <v>1943</v>
      </c>
      <c r="BW4296" s="5" t="s">
        <v>1944</v>
      </c>
      <c r="BX4296" s="5" t="s">
        <v>1945</v>
      </c>
      <c r="BY4296" s="5" t="s">
        <v>1946</v>
      </c>
      <c r="BZ4296" s="5" t="s">
        <v>1947</v>
      </c>
      <c r="CA4296" s="5" t="s">
        <v>1948</v>
      </c>
      <c r="CB4296" s="120" t="s">
        <v>1916</v>
      </c>
    </row>
    <row r="4297" spans="1:80" x14ac:dyDescent="0.25">
      <c r="A4297" s="6" t="s">
        <v>1</v>
      </c>
      <c r="B4297" s="6" t="s">
        <v>1</v>
      </c>
      <c r="C4297" s="6" t="s">
        <v>1</v>
      </c>
      <c r="D4297" s="81" t="s">
        <v>1</v>
      </c>
      <c r="E4297" s="81" t="s">
        <v>1</v>
      </c>
      <c r="F4297" s="94" t="s">
        <v>1</v>
      </c>
      <c r="G4297" s="7" t="s">
        <v>1</v>
      </c>
      <c r="H4297" s="8" t="s">
        <v>1</v>
      </c>
      <c r="I4297" s="9" t="s">
        <v>19</v>
      </c>
      <c r="J4297" s="9">
        <v>1</v>
      </c>
      <c r="K4297" s="9" t="s">
        <v>20</v>
      </c>
      <c r="L4297" s="9" t="s">
        <v>21</v>
      </c>
      <c r="M4297" s="9" t="s">
        <v>22</v>
      </c>
      <c r="N4297" s="9" t="s">
        <v>23</v>
      </c>
      <c r="O4297" s="9" t="s">
        <v>24</v>
      </c>
      <c r="P4297" s="9" t="s">
        <v>25</v>
      </c>
      <c r="Q4297" s="9" t="s">
        <v>26</v>
      </c>
      <c r="R4297" s="9">
        <v>1</v>
      </c>
      <c r="S4297" s="9">
        <v>2</v>
      </c>
      <c r="T4297" s="9">
        <v>3</v>
      </c>
      <c r="U4297" s="9">
        <v>4</v>
      </c>
      <c r="V4297" s="9">
        <v>5</v>
      </c>
      <c r="W4297" s="9">
        <v>6</v>
      </c>
      <c r="X4297" s="9">
        <v>7</v>
      </c>
      <c r="Y4297" s="9">
        <v>8</v>
      </c>
      <c r="Z4297" s="9">
        <v>9</v>
      </c>
      <c r="AA4297" s="9">
        <v>10</v>
      </c>
      <c r="AB4297" s="9">
        <v>11</v>
      </c>
      <c r="AC4297" s="9">
        <v>12</v>
      </c>
      <c r="AD4297" s="9">
        <v>13</v>
      </c>
      <c r="AE4297" s="9">
        <v>14</v>
      </c>
      <c r="AF4297" s="9">
        <v>15</v>
      </c>
      <c r="AG4297" s="9">
        <v>16</v>
      </c>
      <c r="AH4297" s="9">
        <v>20</v>
      </c>
      <c r="AI4297" s="9">
        <v>21</v>
      </c>
      <c r="AJ4297" s="9">
        <v>1</v>
      </c>
      <c r="AK4297" s="9">
        <v>2</v>
      </c>
      <c r="AL4297" s="9">
        <v>3</v>
      </c>
      <c r="AM4297" s="9">
        <v>4</v>
      </c>
      <c r="AN4297" s="9">
        <v>5</v>
      </c>
      <c r="AO4297" s="9">
        <v>6</v>
      </c>
      <c r="AP4297" s="9">
        <v>7</v>
      </c>
      <c r="AQ4297" s="9">
        <v>8</v>
      </c>
      <c r="AR4297" s="9">
        <v>9</v>
      </c>
      <c r="AS4297" s="9">
        <v>10</v>
      </c>
      <c r="AT4297" s="9">
        <v>11</v>
      </c>
      <c r="AU4297" s="9">
        <v>12</v>
      </c>
      <c r="AV4297" s="9">
        <v>13</v>
      </c>
      <c r="AW4297" s="9">
        <v>14</v>
      </c>
      <c r="AX4297" s="9">
        <v>15</v>
      </c>
      <c r="AY4297" s="9">
        <v>16</v>
      </c>
      <c r="AZ4297" s="9">
        <v>20</v>
      </c>
      <c r="BA4297" s="9">
        <v>21</v>
      </c>
      <c r="BB4297" s="9">
        <v>1</v>
      </c>
      <c r="BC4297" s="9">
        <v>2</v>
      </c>
      <c r="BD4297" s="9">
        <v>3</v>
      </c>
      <c r="BE4297" s="9">
        <v>4</v>
      </c>
      <c r="BF4297" s="9">
        <v>5</v>
      </c>
      <c r="BG4297" s="9">
        <v>6</v>
      </c>
      <c r="BH4297" s="9">
        <v>7</v>
      </c>
      <c r="BI4297" s="9">
        <v>8</v>
      </c>
      <c r="BJ4297" s="9">
        <v>9</v>
      </c>
      <c r="BK4297" s="9">
        <v>10</v>
      </c>
      <c r="BL4297" s="9">
        <v>11</v>
      </c>
      <c r="BM4297" s="9">
        <v>12</v>
      </c>
      <c r="BN4297" s="9">
        <v>13</v>
      </c>
      <c r="BO4297" s="9">
        <v>14</v>
      </c>
      <c r="BP4297" s="9">
        <v>15</v>
      </c>
      <c r="BQ4297" s="9">
        <v>16</v>
      </c>
      <c r="BR4297" s="9">
        <v>20</v>
      </c>
      <c r="BS4297" s="9">
        <v>21</v>
      </c>
      <c r="BT4297" s="9">
        <v>1</v>
      </c>
      <c r="BU4297" s="9">
        <v>2</v>
      </c>
      <c r="BV4297" s="9">
        <v>3</v>
      </c>
      <c r="BW4297" s="9" t="s">
        <v>1798</v>
      </c>
      <c r="BX4297" s="9">
        <v>5</v>
      </c>
      <c r="BY4297" s="9">
        <v>6</v>
      </c>
      <c r="BZ4297" s="9">
        <v>7</v>
      </c>
      <c r="CA4297" s="9" t="s">
        <v>1917</v>
      </c>
      <c r="CB4297" s="121">
        <v>9</v>
      </c>
    </row>
    <row r="4298" spans="1:80" x14ac:dyDescent="0.25">
      <c r="A4298" s="1" t="s">
        <v>928</v>
      </c>
      <c r="B4298" s="1" t="s">
        <v>88</v>
      </c>
      <c r="C4298" s="4" t="s">
        <v>1729</v>
      </c>
      <c r="D4298" s="79" t="s">
        <v>1730</v>
      </c>
      <c r="E4298" s="78" t="s">
        <v>1</v>
      </c>
      <c r="F4298" s="78" t="s">
        <v>1</v>
      </c>
      <c r="G4298" s="2" t="s">
        <v>1</v>
      </c>
      <c r="H4298" s="2" t="s">
        <v>1731</v>
      </c>
      <c r="I4298" s="3" t="s">
        <v>1</v>
      </c>
      <c r="J4298" s="3">
        <f t="shared" ref="J4298:J4329" si="11294">SUM(K4298,L4298,P4298,Q4298)</f>
        <v>0</v>
      </c>
      <c r="K4298" s="3" t="s">
        <v>1</v>
      </c>
      <c r="L4298" s="3"/>
      <c r="M4298" s="3" t="s">
        <v>1</v>
      </c>
      <c r="N4298" s="3" t="s">
        <v>1</v>
      </c>
      <c r="O4298" s="3" t="s">
        <v>1</v>
      </c>
      <c r="P4298" s="26"/>
      <c r="Q4298" s="3" t="s">
        <v>1</v>
      </c>
      <c r="R4298" s="3" t="s">
        <v>1</v>
      </c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>
        <v>0</v>
      </c>
      <c r="AI4298" s="3">
        <v>0</v>
      </c>
      <c r="AJ4298" s="3" t="s">
        <v>1</v>
      </c>
      <c r="AK4298" s="3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  <c r="AX4298" s="3"/>
      <c r="AY4298" s="3"/>
      <c r="AZ4298" s="3">
        <v>0</v>
      </c>
      <c r="BA4298" s="3">
        <v>0</v>
      </c>
      <c r="BB4298" s="3" t="s">
        <v>1</v>
      </c>
      <c r="BC4298" s="3"/>
      <c r="BD4298" s="3"/>
      <c r="BE4298" s="3"/>
      <c r="BF4298" s="3"/>
      <c r="BG4298" s="3"/>
      <c r="BH4298" s="3"/>
      <c r="BI4298" s="3"/>
      <c r="BJ4298" s="3"/>
      <c r="BK4298" s="3"/>
      <c r="BL4298" s="3"/>
      <c r="BM4298" s="3"/>
      <c r="BN4298" s="3"/>
      <c r="BO4298" s="3"/>
      <c r="BP4298" s="3"/>
      <c r="BQ4298" s="3"/>
      <c r="BR4298" s="3">
        <v>0</v>
      </c>
      <c r="BS4298" s="3">
        <v>0</v>
      </c>
      <c r="BT4298" s="3">
        <v>0</v>
      </c>
      <c r="BU4298" s="3"/>
      <c r="BV4298" s="3"/>
      <c r="BW4298" s="3"/>
      <c r="BX4298" s="3" t="s">
        <v>1</v>
      </c>
      <c r="BY4298" s="3" t="s">
        <v>1</v>
      </c>
      <c r="BZ4298" s="3"/>
      <c r="CA4298" s="3">
        <f t="shared" ref="CA4298:CA4329" si="11295">BV4298+BW4298</f>
        <v>0</v>
      </c>
      <c r="CB4298" s="122"/>
    </row>
    <row r="4299" spans="1:80" ht="33.75" x14ac:dyDescent="0.25">
      <c r="A4299" s="1" t="s">
        <v>1</v>
      </c>
      <c r="B4299" s="1" t="s">
        <v>1</v>
      </c>
      <c r="C4299" s="1" t="s">
        <v>1</v>
      </c>
      <c r="D4299" s="78" t="s">
        <v>1</v>
      </c>
      <c r="E4299" s="78" t="s">
        <v>1</v>
      </c>
      <c r="F4299" s="78" t="s">
        <v>1</v>
      </c>
      <c r="G4299" s="2" t="s">
        <v>1</v>
      </c>
      <c r="H4299" s="10" t="s">
        <v>30</v>
      </c>
      <c r="I4299" s="11">
        <f>SUM(I4300,I4308,I4310)</f>
        <v>2583385</v>
      </c>
      <c r="J4299" s="11">
        <f t="shared" si="11294"/>
        <v>3026365</v>
      </c>
      <c r="K4299" s="11">
        <f t="shared" ref="K4299" si="11296">SUM(K4300,K4308,K4310)</f>
        <v>3011615</v>
      </c>
      <c r="L4299" s="11">
        <f t="shared" ref="L4299:L4328" si="11297">SUM(M4299:O4299)</f>
        <v>14750</v>
      </c>
      <c r="M4299" s="11">
        <f t="shared" ref="M4299:Q4299" si="11298">SUM(M4300,M4308,M4310)</f>
        <v>9250</v>
      </c>
      <c r="N4299" s="11">
        <f t="shared" si="11298"/>
        <v>0</v>
      </c>
      <c r="O4299" s="11">
        <f t="shared" si="11298"/>
        <v>5500</v>
      </c>
      <c r="P4299" s="11">
        <f t="shared" si="11298"/>
        <v>0</v>
      </c>
      <c r="Q4299" s="11">
        <f t="shared" si="11298"/>
        <v>0</v>
      </c>
      <c r="R4299" s="11">
        <f t="shared" ref="R4299:AG4299" si="11299">SUM(R4300,R4308,R4310)</f>
        <v>9250</v>
      </c>
      <c r="S4299" s="11">
        <f t="shared" si="11299"/>
        <v>0</v>
      </c>
      <c r="T4299" s="11">
        <f t="shared" si="11299"/>
        <v>0</v>
      </c>
      <c r="U4299" s="11">
        <f t="shared" si="11299"/>
        <v>0</v>
      </c>
      <c r="V4299" s="11">
        <f t="shared" si="11299"/>
        <v>0</v>
      </c>
      <c r="W4299" s="11">
        <f t="shared" si="11299"/>
        <v>0</v>
      </c>
      <c r="X4299" s="11">
        <f t="shared" ref="X4299" si="11300">SUM(X4300,X4308,X4310)</f>
        <v>9250</v>
      </c>
      <c r="Y4299" s="11">
        <f t="shared" si="11299"/>
        <v>1000</v>
      </c>
      <c r="Z4299" s="11">
        <f t="shared" si="11299"/>
        <v>1800</v>
      </c>
      <c r="AA4299" s="11">
        <f t="shared" si="11299"/>
        <v>2530</v>
      </c>
      <c r="AB4299" s="11">
        <f t="shared" si="11299"/>
        <v>1400</v>
      </c>
      <c r="AC4299" s="11">
        <f t="shared" si="11299"/>
        <v>0</v>
      </c>
      <c r="AD4299" s="11">
        <f t="shared" si="11299"/>
        <v>1800</v>
      </c>
      <c r="AE4299" s="11">
        <f t="shared" si="11299"/>
        <v>0</v>
      </c>
      <c r="AF4299" s="11">
        <f t="shared" si="11299"/>
        <v>720</v>
      </c>
      <c r="AG4299" s="11">
        <f t="shared" si="11299"/>
        <v>0</v>
      </c>
      <c r="AH4299" s="11">
        <v>9250</v>
      </c>
      <c r="AI4299" s="11">
        <v>0</v>
      </c>
      <c r="AJ4299" s="11">
        <f t="shared" ref="AJ4299:AY4299" si="11301">SUM(AJ4300,AJ4308,AJ4310)</f>
        <v>0</v>
      </c>
      <c r="AK4299" s="11">
        <f t="shared" si="11301"/>
        <v>0</v>
      </c>
      <c r="AL4299" s="11">
        <f t="shared" si="11301"/>
        <v>0</v>
      </c>
      <c r="AM4299" s="11">
        <f t="shared" si="11301"/>
        <v>0</v>
      </c>
      <c r="AN4299" s="11">
        <f t="shared" si="11301"/>
        <v>0</v>
      </c>
      <c r="AO4299" s="11">
        <f t="shared" si="11301"/>
        <v>0</v>
      </c>
      <c r="AP4299" s="11">
        <f t="shared" ref="AP4299" si="11302">SUM(AP4300,AP4308,AP4310)</f>
        <v>0</v>
      </c>
      <c r="AQ4299" s="11">
        <f t="shared" si="11301"/>
        <v>0</v>
      </c>
      <c r="AR4299" s="11">
        <f t="shared" si="11301"/>
        <v>0</v>
      </c>
      <c r="AS4299" s="11">
        <f t="shared" si="11301"/>
        <v>0</v>
      </c>
      <c r="AT4299" s="11">
        <f t="shared" si="11301"/>
        <v>0</v>
      </c>
      <c r="AU4299" s="11">
        <f t="shared" si="11301"/>
        <v>0</v>
      </c>
      <c r="AV4299" s="11">
        <f t="shared" si="11301"/>
        <v>0</v>
      </c>
      <c r="AW4299" s="11">
        <f t="shared" si="11301"/>
        <v>0</v>
      </c>
      <c r="AX4299" s="11">
        <f t="shared" si="11301"/>
        <v>0</v>
      </c>
      <c r="AY4299" s="11">
        <f t="shared" si="11301"/>
        <v>0</v>
      </c>
      <c r="AZ4299" s="11">
        <v>0</v>
      </c>
      <c r="BA4299" s="11">
        <v>0</v>
      </c>
      <c r="BB4299" s="11">
        <f t="shared" ref="BB4299:BQ4299" si="11303">SUM(BB4300,BB4308,BB4310)</f>
        <v>5500</v>
      </c>
      <c r="BC4299" s="11">
        <f t="shared" si="11303"/>
        <v>6041</v>
      </c>
      <c r="BD4299" s="11">
        <f t="shared" si="11303"/>
        <v>0</v>
      </c>
      <c r="BE4299" s="11">
        <f t="shared" si="11303"/>
        <v>12338</v>
      </c>
      <c r="BF4299" s="11">
        <f t="shared" si="11303"/>
        <v>0</v>
      </c>
      <c r="BG4299" s="11">
        <f t="shared" si="11303"/>
        <v>0</v>
      </c>
      <c r="BH4299" s="11">
        <f t="shared" ref="BH4299" si="11304">SUM(BH4300,BH4308,BH4310)</f>
        <v>23879</v>
      </c>
      <c r="BI4299" s="11">
        <f t="shared" si="11303"/>
        <v>5120</v>
      </c>
      <c r="BJ4299" s="11">
        <f t="shared" si="11303"/>
        <v>0</v>
      </c>
      <c r="BK4299" s="11">
        <f t="shared" si="11303"/>
        <v>7641</v>
      </c>
      <c r="BL4299" s="11">
        <f t="shared" si="11303"/>
        <v>0</v>
      </c>
      <c r="BM4299" s="11">
        <f t="shared" si="11303"/>
        <v>0</v>
      </c>
      <c r="BN4299" s="11">
        <f t="shared" si="11303"/>
        <v>0</v>
      </c>
      <c r="BO4299" s="11">
        <f t="shared" si="11303"/>
        <v>3500</v>
      </c>
      <c r="BP4299" s="11">
        <f t="shared" si="11303"/>
        <v>0</v>
      </c>
      <c r="BQ4299" s="11">
        <f t="shared" si="11303"/>
        <v>7238</v>
      </c>
      <c r="BR4299" s="11">
        <v>23499</v>
      </c>
      <c r="BS4299" s="11">
        <v>380</v>
      </c>
      <c r="BT4299" s="11">
        <f t="shared" ref="BT4299:BZ4299" si="11305">SUM(BT4300,BT4308,BT4310)</f>
        <v>3170629</v>
      </c>
      <c r="BU4299" s="11">
        <f t="shared" si="11305"/>
        <v>3161212</v>
      </c>
      <c r="BV4299" s="11">
        <f t="shared" si="11305"/>
        <v>1689195</v>
      </c>
      <c r="BW4299" s="11">
        <f t="shared" si="11305"/>
        <v>794040</v>
      </c>
      <c r="BX4299" s="11">
        <f t="shared" si="11305"/>
        <v>286580</v>
      </c>
      <c r="BY4299" s="11">
        <f t="shared" si="11305"/>
        <v>253730</v>
      </c>
      <c r="BZ4299" s="11">
        <f t="shared" si="11305"/>
        <v>253730</v>
      </c>
      <c r="CA4299" s="11">
        <f t="shared" si="11295"/>
        <v>2483235</v>
      </c>
      <c r="CB4299" s="123">
        <f t="shared" ref="CB4299:CB4328" si="11306">IF(BU4299=0,"-",CA4299/BU4299*100)</f>
        <v>78.553257421520613</v>
      </c>
    </row>
    <row r="4300" spans="1:80" x14ac:dyDescent="0.25">
      <c r="A4300" s="4" t="s">
        <v>928</v>
      </c>
      <c r="B4300" s="4" t="s">
        <v>88</v>
      </c>
      <c r="C4300" s="4" t="s">
        <v>1729</v>
      </c>
      <c r="D4300" s="79" t="s">
        <v>1730</v>
      </c>
      <c r="E4300" s="78" t="s">
        <v>31</v>
      </c>
      <c r="F4300" s="78" t="s">
        <v>1</v>
      </c>
      <c r="G4300" s="2" t="s">
        <v>1</v>
      </c>
      <c r="H4300" s="2" t="s">
        <v>32</v>
      </c>
      <c r="I4300" s="12">
        <f>SUM(I4301,I4302)</f>
        <v>2224647</v>
      </c>
      <c r="J4300" s="12">
        <f t="shared" si="11294"/>
        <v>2613363</v>
      </c>
      <c r="K4300" s="12">
        <f t="shared" ref="K4300" si="11307">SUM(K4301,K4302)</f>
        <v>2613363</v>
      </c>
      <c r="L4300" s="12">
        <f t="shared" si="11297"/>
        <v>0</v>
      </c>
      <c r="M4300" s="12">
        <f t="shared" ref="M4300:Q4300" si="11308">SUM(M4301,M4302)</f>
        <v>0</v>
      </c>
      <c r="N4300" s="12">
        <f t="shared" si="11308"/>
        <v>0</v>
      </c>
      <c r="O4300" s="12">
        <f t="shared" si="11308"/>
        <v>0</v>
      </c>
      <c r="P4300" s="12">
        <f t="shared" si="11308"/>
        <v>0</v>
      </c>
      <c r="Q4300" s="12">
        <f t="shared" si="11308"/>
        <v>0</v>
      </c>
      <c r="R4300" s="12">
        <f t="shared" ref="R4300:AG4300" si="11309">SUM(R4301,R4302)</f>
        <v>0</v>
      </c>
      <c r="S4300" s="12">
        <f t="shared" si="11309"/>
        <v>0</v>
      </c>
      <c r="T4300" s="12">
        <f t="shared" si="11309"/>
        <v>0</v>
      </c>
      <c r="U4300" s="12">
        <f t="shared" si="11309"/>
        <v>0</v>
      </c>
      <c r="V4300" s="12">
        <f t="shared" si="11309"/>
        <v>0</v>
      </c>
      <c r="W4300" s="12">
        <f t="shared" si="11309"/>
        <v>0</v>
      </c>
      <c r="X4300" s="12">
        <f t="shared" ref="X4300" si="11310">SUM(X4301,X4302)</f>
        <v>0</v>
      </c>
      <c r="Y4300" s="12">
        <f t="shared" si="11309"/>
        <v>0</v>
      </c>
      <c r="Z4300" s="12">
        <f t="shared" si="11309"/>
        <v>0</v>
      </c>
      <c r="AA4300" s="12">
        <f t="shared" si="11309"/>
        <v>0</v>
      </c>
      <c r="AB4300" s="12">
        <f t="shared" si="11309"/>
        <v>0</v>
      </c>
      <c r="AC4300" s="12">
        <f t="shared" si="11309"/>
        <v>0</v>
      </c>
      <c r="AD4300" s="12">
        <f t="shared" si="11309"/>
        <v>0</v>
      </c>
      <c r="AE4300" s="12">
        <f t="shared" si="11309"/>
        <v>0</v>
      </c>
      <c r="AF4300" s="12">
        <f t="shared" si="11309"/>
        <v>0</v>
      </c>
      <c r="AG4300" s="12">
        <f t="shared" si="11309"/>
        <v>0</v>
      </c>
      <c r="AH4300" s="12">
        <v>0</v>
      </c>
      <c r="AI4300" s="12">
        <v>0</v>
      </c>
      <c r="AJ4300" s="12">
        <f t="shared" ref="AJ4300:AY4300" si="11311">SUM(AJ4301,AJ4302)</f>
        <v>0</v>
      </c>
      <c r="AK4300" s="12">
        <f t="shared" si="11311"/>
        <v>0</v>
      </c>
      <c r="AL4300" s="12">
        <f t="shared" si="11311"/>
        <v>0</v>
      </c>
      <c r="AM4300" s="12">
        <f t="shared" si="11311"/>
        <v>0</v>
      </c>
      <c r="AN4300" s="12">
        <f t="shared" si="11311"/>
        <v>0</v>
      </c>
      <c r="AO4300" s="12">
        <f t="shared" si="11311"/>
        <v>0</v>
      </c>
      <c r="AP4300" s="12">
        <f t="shared" ref="AP4300" si="11312">SUM(AP4301,AP4302)</f>
        <v>0</v>
      </c>
      <c r="AQ4300" s="12">
        <f t="shared" si="11311"/>
        <v>0</v>
      </c>
      <c r="AR4300" s="12">
        <f t="shared" si="11311"/>
        <v>0</v>
      </c>
      <c r="AS4300" s="12">
        <f t="shared" si="11311"/>
        <v>0</v>
      </c>
      <c r="AT4300" s="12">
        <f t="shared" si="11311"/>
        <v>0</v>
      </c>
      <c r="AU4300" s="12">
        <f t="shared" si="11311"/>
        <v>0</v>
      </c>
      <c r="AV4300" s="12">
        <f t="shared" si="11311"/>
        <v>0</v>
      </c>
      <c r="AW4300" s="12">
        <f t="shared" si="11311"/>
        <v>0</v>
      </c>
      <c r="AX4300" s="12">
        <f t="shared" si="11311"/>
        <v>0</v>
      </c>
      <c r="AY4300" s="12">
        <f t="shared" si="11311"/>
        <v>0</v>
      </c>
      <c r="AZ4300" s="12">
        <v>0</v>
      </c>
      <c r="BA4300" s="12">
        <v>0</v>
      </c>
      <c r="BB4300" s="12">
        <f t="shared" ref="BB4300:BQ4300" si="11313">SUM(BB4301,BB4302)</f>
        <v>0</v>
      </c>
      <c r="BC4300" s="12">
        <f t="shared" si="11313"/>
        <v>0</v>
      </c>
      <c r="BD4300" s="12">
        <f t="shared" si="11313"/>
        <v>0</v>
      </c>
      <c r="BE4300" s="12">
        <f t="shared" si="11313"/>
        <v>0</v>
      </c>
      <c r="BF4300" s="12">
        <f t="shared" si="11313"/>
        <v>0</v>
      </c>
      <c r="BG4300" s="12">
        <f t="shared" si="11313"/>
        <v>0</v>
      </c>
      <c r="BH4300" s="12">
        <f t="shared" ref="BH4300" si="11314">SUM(BH4301,BH4302)</f>
        <v>0</v>
      </c>
      <c r="BI4300" s="12">
        <f t="shared" si="11313"/>
        <v>0</v>
      </c>
      <c r="BJ4300" s="12">
        <f t="shared" si="11313"/>
        <v>0</v>
      </c>
      <c r="BK4300" s="12">
        <f t="shared" si="11313"/>
        <v>0</v>
      </c>
      <c r="BL4300" s="12">
        <f t="shared" si="11313"/>
        <v>0</v>
      </c>
      <c r="BM4300" s="12">
        <f t="shared" si="11313"/>
        <v>0</v>
      </c>
      <c r="BN4300" s="12">
        <f t="shared" si="11313"/>
        <v>0</v>
      </c>
      <c r="BO4300" s="12">
        <f t="shared" si="11313"/>
        <v>0</v>
      </c>
      <c r="BP4300" s="12">
        <f t="shared" si="11313"/>
        <v>0</v>
      </c>
      <c r="BQ4300" s="12">
        <f t="shared" si="11313"/>
        <v>0</v>
      </c>
      <c r="BR4300" s="12">
        <v>0</v>
      </c>
      <c r="BS4300" s="12">
        <v>0</v>
      </c>
      <c r="BT4300" s="12">
        <f t="shared" ref="BT4300:BZ4300" si="11315">SUM(BT4301,BT4302)</f>
        <v>2729646</v>
      </c>
      <c r="BU4300" s="12">
        <f t="shared" si="11315"/>
        <v>2734979</v>
      </c>
      <c r="BV4300" s="12">
        <f t="shared" si="11315"/>
        <v>1467083</v>
      </c>
      <c r="BW4300" s="12">
        <f t="shared" si="11315"/>
        <v>690000</v>
      </c>
      <c r="BX4300" s="12">
        <f t="shared" si="11315"/>
        <v>247000</v>
      </c>
      <c r="BY4300" s="12">
        <f t="shared" si="11315"/>
        <v>221500</v>
      </c>
      <c r="BZ4300" s="12">
        <f t="shared" si="11315"/>
        <v>221500</v>
      </c>
      <c r="CA4300" s="12">
        <f t="shared" si="11295"/>
        <v>2157083</v>
      </c>
      <c r="CB4300" s="124">
        <f t="shared" si="11306"/>
        <v>78.870185109282374</v>
      </c>
    </row>
    <row r="4301" spans="1:80" x14ac:dyDescent="0.25">
      <c r="A4301" s="4" t="s">
        <v>928</v>
      </c>
      <c r="B4301" s="4" t="s">
        <v>88</v>
      </c>
      <c r="C4301" s="4" t="s">
        <v>1729</v>
      </c>
      <c r="D4301" s="79" t="s">
        <v>1730</v>
      </c>
      <c r="E4301" s="89">
        <v>6111</v>
      </c>
      <c r="F4301" s="79"/>
      <c r="G4301" s="75" t="s">
        <v>1906</v>
      </c>
      <c r="H4301" s="13" t="s">
        <v>33</v>
      </c>
      <c r="I4301" s="14">
        <v>1972747</v>
      </c>
      <c r="J4301" s="14">
        <f t="shared" si="11294"/>
        <v>2325663</v>
      </c>
      <c r="K4301" s="14">
        <v>2325663</v>
      </c>
      <c r="L4301" s="14">
        <f t="shared" si="11297"/>
        <v>0</v>
      </c>
      <c r="M4301" s="14">
        <v>0</v>
      </c>
      <c r="N4301" s="14">
        <v>0</v>
      </c>
      <c r="O4301" s="14">
        <v>0</v>
      </c>
      <c r="P4301" s="14">
        <v>0</v>
      </c>
      <c r="Q4301" s="14">
        <v>0</v>
      </c>
      <c r="R4301" s="14">
        <v>0</v>
      </c>
      <c r="S4301" s="14"/>
      <c r="T4301" s="14"/>
      <c r="U4301" s="14"/>
      <c r="V4301" s="14"/>
      <c r="W4301" s="14"/>
      <c r="X4301" s="14">
        <f t="shared" si="11190"/>
        <v>0</v>
      </c>
      <c r="Y4301" s="14"/>
      <c r="Z4301" s="14"/>
      <c r="AA4301" s="14"/>
      <c r="AB4301" s="14"/>
      <c r="AC4301" s="14"/>
      <c r="AD4301" s="14"/>
      <c r="AE4301" s="14"/>
      <c r="AF4301" s="14"/>
      <c r="AG4301" s="14"/>
      <c r="AH4301" s="14">
        <v>0</v>
      </c>
      <c r="AI4301" s="14">
        <v>0</v>
      </c>
      <c r="AJ4301" s="14">
        <v>0</v>
      </c>
      <c r="AK4301" s="14"/>
      <c r="AL4301" s="14"/>
      <c r="AM4301" s="14"/>
      <c r="AN4301" s="14"/>
      <c r="AO4301" s="14"/>
      <c r="AP4301" s="14">
        <f t="shared" si="11191"/>
        <v>0</v>
      </c>
      <c r="AQ4301" s="14"/>
      <c r="AR4301" s="14"/>
      <c r="AS4301" s="14"/>
      <c r="AT4301" s="14"/>
      <c r="AU4301" s="14"/>
      <c r="AV4301" s="14"/>
      <c r="AW4301" s="14"/>
      <c r="AX4301" s="14"/>
      <c r="AY4301" s="14"/>
      <c r="AZ4301" s="14">
        <v>0</v>
      </c>
      <c r="BA4301" s="14">
        <v>0</v>
      </c>
      <c r="BB4301" s="14">
        <v>0</v>
      </c>
      <c r="BC4301" s="14"/>
      <c r="BD4301" s="14"/>
      <c r="BE4301" s="14"/>
      <c r="BF4301" s="14"/>
      <c r="BG4301" s="14"/>
      <c r="BH4301" s="14">
        <f t="shared" si="11192"/>
        <v>0</v>
      </c>
      <c r="BI4301" s="14"/>
      <c r="BJ4301" s="14"/>
      <c r="BK4301" s="14"/>
      <c r="BL4301" s="14"/>
      <c r="BM4301" s="14"/>
      <c r="BN4301" s="14"/>
      <c r="BO4301" s="14"/>
      <c r="BP4301" s="14"/>
      <c r="BQ4301" s="14"/>
      <c r="BR4301" s="14">
        <v>0</v>
      </c>
      <c r="BS4301" s="14">
        <v>0</v>
      </c>
      <c r="BT4301" s="14">
        <v>2441946</v>
      </c>
      <c r="BU4301" s="14">
        <v>2441946</v>
      </c>
      <c r="BV4301" s="14">
        <v>1291500</v>
      </c>
      <c r="BW4301" s="14">
        <f t="shared" ref="BW4301:BW4364" si="11316">BX4301+BY4301+BZ4301</f>
        <v>625500</v>
      </c>
      <c r="BX4301" s="14">
        <v>225500</v>
      </c>
      <c r="BY4301" s="14">
        <v>200000</v>
      </c>
      <c r="BZ4301" s="14">
        <v>200000</v>
      </c>
      <c r="CA4301" s="14">
        <f t="shared" si="11295"/>
        <v>1917000</v>
      </c>
      <c r="CB4301" s="122">
        <f t="shared" si="11306"/>
        <v>78.502964439017077</v>
      </c>
    </row>
    <row r="4302" spans="1:80" x14ac:dyDescent="0.25">
      <c r="A4302" s="1" t="s">
        <v>928</v>
      </c>
      <c r="B4302" s="1" t="s">
        <v>88</v>
      </c>
      <c r="C4302" s="1" t="s">
        <v>1729</v>
      </c>
      <c r="D4302" s="82" t="s">
        <v>1730</v>
      </c>
      <c r="E4302" s="82" t="s">
        <v>34</v>
      </c>
      <c r="F4302" s="79" t="s">
        <v>1</v>
      </c>
      <c r="G4302" s="13" t="s">
        <v>1</v>
      </c>
      <c r="H4302" s="2" t="s">
        <v>35</v>
      </c>
      <c r="I4302" s="12">
        <f>SUM(I4303:I4307)</f>
        <v>251900</v>
      </c>
      <c r="J4302" s="12">
        <f t="shared" si="11294"/>
        <v>287700</v>
      </c>
      <c r="K4302" s="12">
        <f t="shared" ref="K4302" si="11317">SUM(K4303:K4307)</f>
        <v>287700</v>
      </c>
      <c r="L4302" s="12">
        <f t="shared" si="11297"/>
        <v>0</v>
      </c>
      <c r="M4302" s="12">
        <f t="shared" ref="M4302:Q4302" si="11318">SUM(M4303:M4307)</f>
        <v>0</v>
      </c>
      <c r="N4302" s="12">
        <f t="shared" si="11318"/>
        <v>0</v>
      </c>
      <c r="O4302" s="12">
        <f t="shared" si="11318"/>
        <v>0</v>
      </c>
      <c r="P4302" s="12">
        <f t="shared" si="11318"/>
        <v>0</v>
      </c>
      <c r="Q4302" s="12">
        <f t="shared" si="11318"/>
        <v>0</v>
      </c>
      <c r="R4302" s="12">
        <f t="shared" ref="R4302:AG4302" si="11319">SUM(R4303:R4307)</f>
        <v>0</v>
      </c>
      <c r="S4302" s="12">
        <f t="shared" si="11319"/>
        <v>0</v>
      </c>
      <c r="T4302" s="12">
        <f t="shared" si="11319"/>
        <v>0</v>
      </c>
      <c r="U4302" s="12">
        <f t="shared" si="11319"/>
        <v>0</v>
      </c>
      <c r="V4302" s="12">
        <f t="shared" si="11319"/>
        <v>0</v>
      </c>
      <c r="W4302" s="12">
        <f t="shared" si="11319"/>
        <v>0</v>
      </c>
      <c r="X4302" s="12">
        <f t="shared" si="11319"/>
        <v>0</v>
      </c>
      <c r="Y4302" s="12">
        <f t="shared" si="11319"/>
        <v>0</v>
      </c>
      <c r="Z4302" s="12">
        <f t="shared" si="11319"/>
        <v>0</v>
      </c>
      <c r="AA4302" s="12">
        <f t="shared" si="11319"/>
        <v>0</v>
      </c>
      <c r="AB4302" s="12">
        <f t="shared" si="11319"/>
        <v>0</v>
      </c>
      <c r="AC4302" s="12">
        <f t="shared" si="11319"/>
        <v>0</v>
      </c>
      <c r="AD4302" s="12">
        <f t="shared" si="11319"/>
        <v>0</v>
      </c>
      <c r="AE4302" s="12">
        <f t="shared" si="11319"/>
        <v>0</v>
      </c>
      <c r="AF4302" s="12">
        <f t="shared" si="11319"/>
        <v>0</v>
      </c>
      <c r="AG4302" s="12">
        <f t="shared" si="11319"/>
        <v>0</v>
      </c>
      <c r="AH4302" s="12">
        <v>0</v>
      </c>
      <c r="AI4302" s="12">
        <v>0</v>
      </c>
      <c r="AJ4302" s="12">
        <f t="shared" ref="AJ4302:AY4302" si="11320">SUM(AJ4303:AJ4307)</f>
        <v>0</v>
      </c>
      <c r="AK4302" s="12">
        <f t="shared" si="11320"/>
        <v>0</v>
      </c>
      <c r="AL4302" s="12">
        <f t="shared" si="11320"/>
        <v>0</v>
      </c>
      <c r="AM4302" s="12">
        <f t="shared" si="11320"/>
        <v>0</v>
      </c>
      <c r="AN4302" s="12">
        <f t="shared" si="11320"/>
        <v>0</v>
      </c>
      <c r="AO4302" s="12">
        <f t="shared" si="11320"/>
        <v>0</v>
      </c>
      <c r="AP4302" s="12">
        <f t="shared" si="11320"/>
        <v>0</v>
      </c>
      <c r="AQ4302" s="12">
        <f t="shared" si="11320"/>
        <v>0</v>
      </c>
      <c r="AR4302" s="12">
        <f t="shared" si="11320"/>
        <v>0</v>
      </c>
      <c r="AS4302" s="12">
        <f t="shared" si="11320"/>
        <v>0</v>
      </c>
      <c r="AT4302" s="12">
        <f t="shared" si="11320"/>
        <v>0</v>
      </c>
      <c r="AU4302" s="12">
        <f t="shared" si="11320"/>
        <v>0</v>
      </c>
      <c r="AV4302" s="12">
        <f t="shared" si="11320"/>
        <v>0</v>
      </c>
      <c r="AW4302" s="12">
        <f t="shared" si="11320"/>
        <v>0</v>
      </c>
      <c r="AX4302" s="12">
        <f t="shared" si="11320"/>
        <v>0</v>
      </c>
      <c r="AY4302" s="12">
        <f t="shared" si="11320"/>
        <v>0</v>
      </c>
      <c r="AZ4302" s="12">
        <v>0</v>
      </c>
      <c r="BA4302" s="12">
        <v>0</v>
      </c>
      <c r="BB4302" s="12">
        <f t="shared" ref="BB4302:BQ4302" si="11321">SUM(BB4303:BB4307)</f>
        <v>0</v>
      </c>
      <c r="BC4302" s="12">
        <f t="shared" si="11321"/>
        <v>0</v>
      </c>
      <c r="BD4302" s="12">
        <f t="shared" si="11321"/>
        <v>0</v>
      </c>
      <c r="BE4302" s="12">
        <f t="shared" si="11321"/>
        <v>0</v>
      </c>
      <c r="BF4302" s="12">
        <f t="shared" si="11321"/>
        <v>0</v>
      </c>
      <c r="BG4302" s="12">
        <f t="shared" si="11321"/>
        <v>0</v>
      </c>
      <c r="BH4302" s="12">
        <f t="shared" si="11321"/>
        <v>0</v>
      </c>
      <c r="BI4302" s="12">
        <f t="shared" si="11321"/>
        <v>0</v>
      </c>
      <c r="BJ4302" s="12">
        <f t="shared" si="11321"/>
        <v>0</v>
      </c>
      <c r="BK4302" s="12">
        <f t="shared" si="11321"/>
        <v>0</v>
      </c>
      <c r="BL4302" s="12">
        <f t="shared" si="11321"/>
        <v>0</v>
      </c>
      <c r="BM4302" s="12">
        <f t="shared" si="11321"/>
        <v>0</v>
      </c>
      <c r="BN4302" s="12">
        <f t="shared" si="11321"/>
        <v>0</v>
      </c>
      <c r="BO4302" s="12">
        <f t="shared" si="11321"/>
        <v>0</v>
      </c>
      <c r="BP4302" s="12">
        <f t="shared" si="11321"/>
        <v>0</v>
      </c>
      <c r="BQ4302" s="12">
        <f t="shared" si="11321"/>
        <v>0</v>
      </c>
      <c r="BR4302" s="12">
        <v>0</v>
      </c>
      <c r="BS4302" s="12">
        <v>0</v>
      </c>
      <c r="BT4302" s="12">
        <f t="shared" ref="BT4302:BZ4302" si="11322">SUM(BT4303:BT4307)</f>
        <v>287700</v>
      </c>
      <c r="BU4302" s="12">
        <f t="shared" si="11322"/>
        <v>293033</v>
      </c>
      <c r="BV4302" s="12">
        <f t="shared" si="11322"/>
        <v>175583</v>
      </c>
      <c r="BW4302" s="12">
        <f t="shared" si="11322"/>
        <v>64500</v>
      </c>
      <c r="BX4302" s="12">
        <f t="shared" si="11322"/>
        <v>21500</v>
      </c>
      <c r="BY4302" s="12">
        <f t="shared" si="11322"/>
        <v>21500</v>
      </c>
      <c r="BZ4302" s="12">
        <f t="shared" si="11322"/>
        <v>21500</v>
      </c>
      <c r="CA4302" s="12">
        <f t="shared" si="11295"/>
        <v>240083</v>
      </c>
      <c r="CB4302" s="124">
        <f t="shared" si="11306"/>
        <v>81.930362791903988</v>
      </c>
    </row>
    <row r="4303" spans="1:80" x14ac:dyDescent="0.25">
      <c r="A4303" s="4" t="s">
        <v>928</v>
      </c>
      <c r="B4303" s="4" t="s">
        <v>88</v>
      </c>
      <c r="C4303" s="4" t="s">
        <v>1729</v>
      </c>
      <c r="D4303" s="79" t="s">
        <v>1730</v>
      </c>
      <c r="E4303" s="89">
        <v>6112</v>
      </c>
      <c r="F4303" s="79" t="s">
        <v>1732</v>
      </c>
      <c r="G4303" s="75" t="s">
        <v>1906</v>
      </c>
      <c r="H4303" s="13" t="s">
        <v>92</v>
      </c>
      <c r="I4303" s="14">
        <v>37600</v>
      </c>
      <c r="J4303" s="14">
        <f t="shared" si="11294"/>
        <v>41360</v>
      </c>
      <c r="K4303" s="14">
        <v>41360</v>
      </c>
      <c r="L4303" s="14">
        <f t="shared" si="11297"/>
        <v>0</v>
      </c>
      <c r="M4303" s="14">
        <v>0</v>
      </c>
      <c r="N4303" s="14">
        <v>0</v>
      </c>
      <c r="O4303" s="14">
        <v>0</v>
      </c>
      <c r="P4303" s="14">
        <v>0</v>
      </c>
      <c r="Q4303" s="14">
        <v>0</v>
      </c>
      <c r="R4303" s="14">
        <v>0</v>
      </c>
      <c r="S4303" s="14"/>
      <c r="T4303" s="14"/>
      <c r="U4303" s="14"/>
      <c r="V4303" s="14"/>
      <c r="W4303" s="14"/>
      <c r="X4303" s="14">
        <f t="shared" si="11190"/>
        <v>0</v>
      </c>
      <c r="Y4303" s="14"/>
      <c r="Z4303" s="14"/>
      <c r="AA4303" s="14"/>
      <c r="AB4303" s="14"/>
      <c r="AC4303" s="14"/>
      <c r="AD4303" s="14"/>
      <c r="AE4303" s="14"/>
      <c r="AF4303" s="14"/>
      <c r="AG4303" s="14"/>
      <c r="AH4303" s="14">
        <v>0</v>
      </c>
      <c r="AI4303" s="14">
        <v>0</v>
      </c>
      <c r="AJ4303" s="14">
        <v>0</v>
      </c>
      <c r="AK4303" s="14"/>
      <c r="AL4303" s="14"/>
      <c r="AM4303" s="14"/>
      <c r="AN4303" s="14"/>
      <c r="AO4303" s="14"/>
      <c r="AP4303" s="14">
        <f t="shared" si="11191"/>
        <v>0</v>
      </c>
      <c r="AQ4303" s="14"/>
      <c r="AR4303" s="14"/>
      <c r="AS4303" s="14"/>
      <c r="AT4303" s="14"/>
      <c r="AU4303" s="14"/>
      <c r="AV4303" s="14"/>
      <c r="AW4303" s="14"/>
      <c r="AX4303" s="14"/>
      <c r="AY4303" s="14"/>
      <c r="AZ4303" s="14">
        <v>0</v>
      </c>
      <c r="BA4303" s="14">
        <v>0</v>
      </c>
      <c r="BB4303" s="14">
        <v>0</v>
      </c>
      <c r="BC4303" s="14"/>
      <c r="BD4303" s="14"/>
      <c r="BE4303" s="14"/>
      <c r="BF4303" s="14"/>
      <c r="BG4303" s="14"/>
      <c r="BH4303" s="14">
        <f t="shared" si="11192"/>
        <v>0</v>
      </c>
      <c r="BI4303" s="14"/>
      <c r="BJ4303" s="14"/>
      <c r="BK4303" s="14"/>
      <c r="BL4303" s="14"/>
      <c r="BM4303" s="14"/>
      <c r="BN4303" s="14"/>
      <c r="BO4303" s="14"/>
      <c r="BP4303" s="14"/>
      <c r="BQ4303" s="14"/>
      <c r="BR4303" s="14">
        <v>0</v>
      </c>
      <c r="BS4303" s="14">
        <v>0</v>
      </c>
      <c r="BT4303" s="14">
        <v>41360</v>
      </c>
      <c r="BU4303" s="14">
        <v>41360</v>
      </c>
      <c r="BV4303" s="14">
        <v>21000</v>
      </c>
      <c r="BW4303" s="14">
        <f t="shared" si="11316"/>
        <v>10500</v>
      </c>
      <c r="BX4303" s="14">
        <v>3500</v>
      </c>
      <c r="BY4303" s="14">
        <v>3500</v>
      </c>
      <c r="BZ4303" s="14">
        <v>3500</v>
      </c>
      <c r="CA4303" s="14">
        <f t="shared" si="11295"/>
        <v>31500</v>
      </c>
      <c r="CB4303" s="122">
        <f t="shared" si="11306"/>
        <v>76.160541586073506</v>
      </c>
    </row>
    <row r="4304" spans="1:80" x14ac:dyDescent="0.25">
      <c r="A4304" s="4" t="s">
        <v>928</v>
      </c>
      <c r="B4304" s="4" t="s">
        <v>88</v>
      </c>
      <c r="C4304" s="4" t="s">
        <v>1729</v>
      </c>
      <c r="D4304" s="79" t="s">
        <v>1730</v>
      </c>
      <c r="E4304" s="89">
        <v>6112</v>
      </c>
      <c r="F4304" s="79" t="s">
        <v>1733</v>
      </c>
      <c r="G4304" s="75" t="s">
        <v>1906</v>
      </c>
      <c r="H4304" s="13" t="s">
        <v>39</v>
      </c>
      <c r="I4304" s="14">
        <v>163800</v>
      </c>
      <c r="J4304" s="14">
        <f t="shared" si="11294"/>
        <v>180180</v>
      </c>
      <c r="K4304" s="14">
        <v>180180</v>
      </c>
      <c r="L4304" s="14">
        <f t="shared" si="11297"/>
        <v>0</v>
      </c>
      <c r="M4304" s="14">
        <v>0</v>
      </c>
      <c r="N4304" s="14">
        <v>0</v>
      </c>
      <c r="O4304" s="14">
        <v>0</v>
      </c>
      <c r="P4304" s="14">
        <v>0</v>
      </c>
      <c r="Q4304" s="14">
        <v>0</v>
      </c>
      <c r="R4304" s="14">
        <v>0</v>
      </c>
      <c r="S4304" s="14"/>
      <c r="T4304" s="14"/>
      <c r="U4304" s="14"/>
      <c r="V4304" s="14"/>
      <c r="W4304" s="14"/>
      <c r="X4304" s="14">
        <f t="shared" si="11190"/>
        <v>0</v>
      </c>
      <c r="Y4304" s="14"/>
      <c r="Z4304" s="14"/>
      <c r="AA4304" s="14"/>
      <c r="AB4304" s="14"/>
      <c r="AC4304" s="14"/>
      <c r="AD4304" s="14"/>
      <c r="AE4304" s="14"/>
      <c r="AF4304" s="14"/>
      <c r="AG4304" s="14"/>
      <c r="AH4304" s="14">
        <v>0</v>
      </c>
      <c r="AI4304" s="14">
        <v>0</v>
      </c>
      <c r="AJ4304" s="14">
        <v>0</v>
      </c>
      <c r="AK4304" s="14"/>
      <c r="AL4304" s="14"/>
      <c r="AM4304" s="14"/>
      <c r="AN4304" s="14"/>
      <c r="AO4304" s="14"/>
      <c r="AP4304" s="14">
        <f t="shared" si="11191"/>
        <v>0</v>
      </c>
      <c r="AQ4304" s="14"/>
      <c r="AR4304" s="14"/>
      <c r="AS4304" s="14"/>
      <c r="AT4304" s="14"/>
      <c r="AU4304" s="14"/>
      <c r="AV4304" s="14"/>
      <c r="AW4304" s="14"/>
      <c r="AX4304" s="14"/>
      <c r="AY4304" s="14"/>
      <c r="AZ4304" s="14">
        <v>0</v>
      </c>
      <c r="BA4304" s="14">
        <v>0</v>
      </c>
      <c r="BB4304" s="14">
        <v>0</v>
      </c>
      <c r="BC4304" s="14"/>
      <c r="BD4304" s="14"/>
      <c r="BE4304" s="14"/>
      <c r="BF4304" s="14"/>
      <c r="BG4304" s="14"/>
      <c r="BH4304" s="14">
        <f t="shared" si="11192"/>
        <v>0</v>
      </c>
      <c r="BI4304" s="14"/>
      <c r="BJ4304" s="14"/>
      <c r="BK4304" s="14"/>
      <c r="BL4304" s="14"/>
      <c r="BM4304" s="14"/>
      <c r="BN4304" s="14"/>
      <c r="BO4304" s="14"/>
      <c r="BP4304" s="14"/>
      <c r="BQ4304" s="14"/>
      <c r="BR4304" s="14">
        <v>0</v>
      </c>
      <c r="BS4304" s="14">
        <v>0</v>
      </c>
      <c r="BT4304" s="14">
        <v>180180</v>
      </c>
      <c r="BU4304" s="14">
        <v>180180</v>
      </c>
      <c r="BV4304" s="14">
        <v>106130</v>
      </c>
      <c r="BW4304" s="14">
        <f t="shared" si="11316"/>
        <v>54000</v>
      </c>
      <c r="BX4304" s="14">
        <v>18000</v>
      </c>
      <c r="BY4304" s="14">
        <v>18000</v>
      </c>
      <c r="BZ4304" s="14">
        <v>18000</v>
      </c>
      <c r="CA4304" s="14">
        <f t="shared" si="11295"/>
        <v>160130</v>
      </c>
      <c r="CB4304" s="122">
        <f t="shared" si="11306"/>
        <v>88.872238872238867</v>
      </c>
    </row>
    <row r="4305" spans="1:80" x14ac:dyDescent="0.25">
      <c r="A4305" s="4" t="s">
        <v>928</v>
      </c>
      <c r="B4305" s="4" t="s">
        <v>88</v>
      </c>
      <c r="C4305" s="4" t="s">
        <v>1729</v>
      </c>
      <c r="D4305" s="79" t="s">
        <v>1730</v>
      </c>
      <c r="E4305" s="89">
        <v>6112</v>
      </c>
      <c r="F4305" s="79" t="s">
        <v>1734</v>
      </c>
      <c r="G4305" s="75" t="s">
        <v>1906</v>
      </c>
      <c r="H4305" s="13" t="s">
        <v>41</v>
      </c>
      <c r="I4305" s="14">
        <v>27500</v>
      </c>
      <c r="J4305" s="14">
        <f t="shared" si="11294"/>
        <v>37860</v>
      </c>
      <c r="K4305" s="14">
        <v>37860</v>
      </c>
      <c r="L4305" s="14">
        <f t="shared" si="11297"/>
        <v>0</v>
      </c>
      <c r="M4305" s="14">
        <v>0</v>
      </c>
      <c r="N4305" s="14">
        <v>0</v>
      </c>
      <c r="O4305" s="14">
        <v>0</v>
      </c>
      <c r="P4305" s="14">
        <v>0</v>
      </c>
      <c r="Q4305" s="14">
        <v>0</v>
      </c>
      <c r="R4305" s="14">
        <v>0</v>
      </c>
      <c r="S4305" s="14"/>
      <c r="T4305" s="14"/>
      <c r="U4305" s="14"/>
      <c r="V4305" s="14"/>
      <c r="W4305" s="14"/>
      <c r="X4305" s="14">
        <f t="shared" si="11190"/>
        <v>0</v>
      </c>
      <c r="Y4305" s="14"/>
      <c r="Z4305" s="14"/>
      <c r="AA4305" s="14"/>
      <c r="AB4305" s="14"/>
      <c r="AC4305" s="14"/>
      <c r="AD4305" s="14"/>
      <c r="AE4305" s="14"/>
      <c r="AF4305" s="14"/>
      <c r="AG4305" s="14"/>
      <c r="AH4305" s="14">
        <v>0</v>
      </c>
      <c r="AI4305" s="14">
        <v>0</v>
      </c>
      <c r="AJ4305" s="14">
        <v>0</v>
      </c>
      <c r="AK4305" s="14"/>
      <c r="AL4305" s="14"/>
      <c r="AM4305" s="14"/>
      <c r="AN4305" s="14"/>
      <c r="AO4305" s="14"/>
      <c r="AP4305" s="14">
        <f t="shared" si="11191"/>
        <v>0</v>
      </c>
      <c r="AQ4305" s="14"/>
      <c r="AR4305" s="14"/>
      <c r="AS4305" s="14"/>
      <c r="AT4305" s="14"/>
      <c r="AU4305" s="14"/>
      <c r="AV4305" s="14"/>
      <c r="AW4305" s="14"/>
      <c r="AX4305" s="14"/>
      <c r="AY4305" s="14"/>
      <c r="AZ4305" s="14">
        <v>0</v>
      </c>
      <c r="BA4305" s="14">
        <v>0</v>
      </c>
      <c r="BB4305" s="14">
        <v>0</v>
      </c>
      <c r="BC4305" s="14"/>
      <c r="BD4305" s="14"/>
      <c r="BE4305" s="14"/>
      <c r="BF4305" s="14"/>
      <c r="BG4305" s="14"/>
      <c r="BH4305" s="14">
        <f t="shared" si="11192"/>
        <v>0</v>
      </c>
      <c r="BI4305" s="14"/>
      <c r="BJ4305" s="14"/>
      <c r="BK4305" s="14"/>
      <c r="BL4305" s="14"/>
      <c r="BM4305" s="14"/>
      <c r="BN4305" s="14"/>
      <c r="BO4305" s="14"/>
      <c r="BP4305" s="14"/>
      <c r="BQ4305" s="14"/>
      <c r="BR4305" s="14">
        <v>0</v>
      </c>
      <c r="BS4305" s="14">
        <v>0</v>
      </c>
      <c r="BT4305" s="14">
        <v>37860</v>
      </c>
      <c r="BU4305" s="14">
        <v>43193</v>
      </c>
      <c r="BV4305" s="14">
        <v>43193</v>
      </c>
      <c r="BW4305" s="14">
        <f t="shared" si="11316"/>
        <v>0</v>
      </c>
      <c r="BX4305" s="14"/>
      <c r="BY4305" s="14"/>
      <c r="BZ4305" s="14"/>
      <c r="CA4305" s="14">
        <f t="shared" si="11295"/>
        <v>43193</v>
      </c>
      <c r="CB4305" s="122">
        <f t="shared" si="11306"/>
        <v>100</v>
      </c>
    </row>
    <row r="4306" spans="1:80" x14ac:dyDescent="0.25">
      <c r="A4306" s="4" t="s">
        <v>928</v>
      </c>
      <c r="B4306" s="4" t="s">
        <v>88</v>
      </c>
      <c r="C4306" s="4" t="s">
        <v>1729</v>
      </c>
      <c r="D4306" s="79" t="s">
        <v>1730</v>
      </c>
      <c r="E4306" s="89">
        <v>6112</v>
      </c>
      <c r="F4306" s="79" t="s">
        <v>1735</v>
      </c>
      <c r="G4306" s="75" t="s">
        <v>1906</v>
      </c>
      <c r="H4306" s="13" t="s">
        <v>37</v>
      </c>
      <c r="I4306" s="14">
        <v>8000</v>
      </c>
      <c r="J4306" s="14">
        <f t="shared" si="11294"/>
        <v>8800</v>
      </c>
      <c r="K4306" s="14">
        <v>8800</v>
      </c>
      <c r="L4306" s="14">
        <f t="shared" si="11297"/>
        <v>0</v>
      </c>
      <c r="M4306" s="14">
        <v>0</v>
      </c>
      <c r="N4306" s="14">
        <v>0</v>
      </c>
      <c r="O4306" s="14">
        <v>0</v>
      </c>
      <c r="P4306" s="14">
        <v>0</v>
      </c>
      <c r="Q4306" s="14">
        <v>0</v>
      </c>
      <c r="R4306" s="14">
        <v>0</v>
      </c>
      <c r="S4306" s="14"/>
      <c r="T4306" s="14"/>
      <c r="U4306" s="14"/>
      <c r="V4306" s="14"/>
      <c r="W4306" s="14"/>
      <c r="X4306" s="14">
        <f t="shared" si="11190"/>
        <v>0</v>
      </c>
      <c r="Y4306" s="14"/>
      <c r="Z4306" s="14"/>
      <c r="AA4306" s="14"/>
      <c r="AB4306" s="14"/>
      <c r="AC4306" s="14"/>
      <c r="AD4306" s="14"/>
      <c r="AE4306" s="14"/>
      <c r="AF4306" s="14"/>
      <c r="AG4306" s="14"/>
      <c r="AH4306" s="14">
        <v>0</v>
      </c>
      <c r="AI4306" s="14">
        <v>0</v>
      </c>
      <c r="AJ4306" s="14">
        <v>0</v>
      </c>
      <c r="AK4306" s="14"/>
      <c r="AL4306" s="14"/>
      <c r="AM4306" s="14"/>
      <c r="AN4306" s="14"/>
      <c r="AO4306" s="14"/>
      <c r="AP4306" s="14">
        <f t="shared" si="11191"/>
        <v>0</v>
      </c>
      <c r="AQ4306" s="14"/>
      <c r="AR4306" s="14"/>
      <c r="AS4306" s="14"/>
      <c r="AT4306" s="14"/>
      <c r="AU4306" s="14"/>
      <c r="AV4306" s="14"/>
      <c r="AW4306" s="14"/>
      <c r="AX4306" s="14"/>
      <c r="AY4306" s="14"/>
      <c r="AZ4306" s="14">
        <v>0</v>
      </c>
      <c r="BA4306" s="14">
        <v>0</v>
      </c>
      <c r="BB4306" s="14">
        <v>0</v>
      </c>
      <c r="BC4306" s="14"/>
      <c r="BD4306" s="14"/>
      <c r="BE4306" s="14"/>
      <c r="BF4306" s="14"/>
      <c r="BG4306" s="14"/>
      <c r="BH4306" s="14">
        <f t="shared" si="11192"/>
        <v>0</v>
      </c>
      <c r="BI4306" s="14"/>
      <c r="BJ4306" s="14"/>
      <c r="BK4306" s="14"/>
      <c r="BL4306" s="14"/>
      <c r="BM4306" s="14"/>
      <c r="BN4306" s="14"/>
      <c r="BO4306" s="14"/>
      <c r="BP4306" s="14"/>
      <c r="BQ4306" s="14"/>
      <c r="BR4306" s="14">
        <v>0</v>
      </c>
      <c r="BS4306" s="14">
        <v>0</v>
      </c>
      <c r="BT4306" s="14">
        <v>8800</v>
      </c>
      <c r="BU4306" s="14">
        <v>8800</v>
      </c>
      <c r="BV4306" s="14">
        <v>0</v>
      </c>
      <c r="BW4306" s="14">
        <f t="shared" si="11316"/>
        <v>0</v>
      </c>
      <c r="BX4306" s="14"/>
      <c r="BY4306" s="14"/>
      <c r="BZ4306" s="14"/>
      <c r="CA4306" s="14">
        <f t="shared" si="11295"/>
        <v>0</v>
      </c>
      <c r="CB4306" s="122">
        <f t="shared" si="11306"/>
        <v>0</v>
      </c>
    </row>
    <row r="4307" spans="1:80" x14ac:dyDescent="0.25">
      <c r="A4307" s="4" t="s">
        <v>928</v>
      </c>
      <c r="B4307" s="4" t="s">
        <v>88</v>
      </c>
      <c r="C4307" s="4" t="s">
        <v>1729</v>
      </c>
      <c r="D4307" s="79" t="s">
        <v>1730</v>
      </c>
      <c r="E4307" s="89">
        <v>6112</v>
      </c>
      <c r="F4307" s="79" t="s">
        <v>1736</v>
      </c>
      <c r="G4307" s="75" t="s">
        <v>1906</v>
      </c>
      <c r="H4307" s="13" t="s">
        <v>43</v>
      </c>
      <c r="I4307" s="14">
        <v>15000</v>
      </c>
      <c r="J4307" s="14">
        <f t="shared" si="11294"/>
        <v>19500</v>
      </c>
      <c r="K4307" s="14">
        <v>19500</v>
      </c>
      <c r="L4307" s="14">
        <f t="shared" si="11297"/>
        <v>0</v>
      </c>
      <c r="M4307" s="14">
        <v>0</v>
      </c>
      <c r="N4307" s="14">
        <v>0</v>
      </c>
      <c r="O4307" s="14">
        <v>0</v>
      </c>
      <c r="P4307" s="14">
        <v>0</v>
      </c>
      <c r="Q4307" s="14">
        <v>0</v>
      </c>
      <c r="R4307" s="14">
        <v>0</v>
      </c>
      <c r="S4307" s="14"/>
      <c r="T4307" s="14"/>
      <c r="U4307" s="14"/>
      <c r="V4307" s="14"/>
      <c r="W4307" s="14"/>
      <c r="X4307" s="14">
        <f t="shared" si="11190"/>
        <v>0</v>
      </c>
      <c r="Y4307" s="14"/>
      <c r="Z4307" s="14"/>
      <c r="AA4307" s="14"/>
      <c r="AB4307" s="14"/>
      <c r="AC4307" s="14"/>
      <c r="AD4307" s="14"/>
      <c r="AE4307" s="14"/>
      <c r="AF4307" s="14"/>
      <c r="AG4307" s="14"/>
      <c r="AH4307" s="14">
        <v>0</v>
      </c>
      <c r="AI4307" s="14">
        <v>0</v>
      </c>
      <c r="AJ4307" s="14">
        <v>0</v>
      </c>
      <c r="AK4307" s="14"/>
      <c r="AL4307" s="14"/>
      <c r="AM4307" s="14"/>
      <c r="AN4307" s="14"/>
      <c r="AO4307" s="14"/>
      <c r="AP4307" s="14">
        <f t="shared" si="11191"/>
        <v>0</v>
      </c>
      <c r="AQ4307" s="14"/>
      <c r="AR4307" s="14"/>
      <c r="AS4307" s="14"/>
      <c r="AT4307" s="14"/>
      <c r="AU4307" s="14"/>
      <c r="AV4307" s="14"/>
      <c r="AW4307" s="14"/>
      <c r="AX4307" s="14"/>
      <c r="AY4307" s="14"/>
      <c r="AZ4307" s="14">
        <v>0</v>
      </c>
      <c r="BA4307" s="14">
        <v>0</v>
      </c>
      <c r="BB4307" s="14">
        <v>0</v>
      </c>
      <c r="BC4307" s="14"/>
      <c r="BD4307" s="14"/>
      <c r="BE4307" s="14"/>
      <c r="BF4307" s="14"/>
      <c r="BG4307" s="14"/>
      <c r="BH4307" s="14">
        <f t="shared" si="11192"/>
        <v>0</v>
      </c>
      <c r="BI4307" s="14"/>
      <c r="BJ4307" s="14"/>
      <c r="BK4307" s="14"/>
      <c r="BL4307" s="14"/>
      <c r="BM4307" s="14"/>
      <c r="BN4307" s="14"/>
      <c r="BO4307" s="14"/>
      <c r="BP4307" s="14"/>
      <c r="BQ4307" s="14"/>
      <c r="BR4307" s="14">
        <v>0</v>
      </c>
      <c r="BS4307" s="14">
        <v>0</v>
      </c>
      <c r="BT4307" s="14">
        <v>19500</v>
      </c>
      <c r="BU4307" s="14">
        <v>19500</v>
      </c>
      <c r="BV4307" s="14">
        <v>5260</v>
      </c>
      <c r="BW4307" s="14">
        <f t="shared" si="11316"/>
        <v>0</v>
      </c>
      <c r="BX4307" s="14"/>
      <c r="BY4307" s="14"/>
      <c r="BZ4307" s="14"/>
      <c r="CA4307" s="14">
        <f t="shared" si="11295"/>
        <v>5260</v>
      </c>
      <c r="CB4307" s="122">
        <f t="shared" si="11306"/>
        <v>26.974358974358974</v>
      </c>
    </row>
    <row r="4308" spans="1:80" x14ac:dyDescent="0.25">
      <c r="A4308" s="4" t="s">
        <v>928</v>
      </c>
      <c r="B4308" s="4" t="s">
        <v>88</v>
      </c>
      <c r="C4308" s="4" t="s">
        <v>1729</v>
      </c>
      <c r="D4308" s="79" t="s">
        <v>1730</v>
      </c>
      <c r="E4308" s="78" t="s">
        <v>44</v>
      </c>
      <c r="F4308" s="78" t="s">
        <v>1</v>
      </c>
      <c r="G4308" s="2" t="s">
        <v>1</v>
      </c>
      <c r="H4308" s="2" t="s">
        <v>45</v>
      </c>
      <c r="I4308" s="12">
        <f>SUM(I4309)</f>
        <v>207138</v>
      </c>
      <c r="J4308" s="12">
        <f t="shared" si="11294"/>
        <v>244194</v>
      </c>
      <c r="K4308" s="12">
        <f t="shared" ref="K4308:Q4308" si="11323">SUM(K4309)</f>
        <v>244194</v>
      </c>
      <c r="L4308" s="12">
        <f t="shared" si="11297"/>
        <v>0</v>
      </c>
      <c r="M4308" s="12">
        <f t="shared" si="11323"/>
        <v>0</v>
      </c>
      <c r="N4308" s="12">
        <f t="shared" si="11323"/>
        <v>0</v>
      </c>
      <c r="O4308" s="12">
        <f t="shared" si="11323"/>
        <v>0</v>
      </c>
      <c r="P4308" s="12">
        <f t="shared" si="11323"/>
        <v>0</v>
      </c>
      <c r="Q4308" s="12">
        <f t="shared" si="11323"/>
        <v>0</v>
      </c>
      <c r="R4308" s="12">
        <f t="shared" ref="R4308:AG4308" si="11324">SUM(R4309)</f>
        <v>0</v>
      </c>
      <c r="S4308" s="12">
        <f t="shared" si="11324"/>
        <v>0</v>
      </c>
      <c r="T4308" s="12">
        <f t="shared" si="11324"/>
        <v>0</v>
      </c>
      <c r="U4308" s="12">
        <f t="shared" si="11324"/>
        <v>0</v>
      </c>
      <c r="V4308" s="12">
        <f t="shared" si="11324"/>
        <v>0</v>
      </c>
      <c r="W4308" s="12">
        <f t="shared" si="11324"/>
        <v>0</v>
      </c>
      <c r="X4308" s="12">
        <f t="shared" si="11324"/>
        <v>0</v>
      </c>
      <c r="Y4308" s="12">
        <f t="shared" si="11324"/>
        <v>0</v>
      </c>
      <c r="Z4308" s="12">
        <f t="shared" si="11324"/>
        <v>0</v>
      </c>
      <c r="AA4308" s="12">
        <f t="shared" si="11324"/>
        <v>0</v>
      </c>
      <c r="AB4308" s="12">
        <f t="shared" si="11324"/>
        <v>0</v>
      </c>
      <c r="AC4308" s="12">
        <f t="shared" si="11324"/>
        <v>0</v>
      </c>
      <c r="AD4308" s="12">
        <f t="shared" si="11324"/>
        <v>0</v>
      </c>
      <c r="AE4308" s="12">
        <f t="shared" si="11324"/>
        <v>0</v>
      </c>
      <c r="AF4308" s="12">
        <f t="shared" si="11324"/>
        <v>0</v>
      </c>
      <c r="AG4308" s="12">
        <f t="shared" si="11324"/>
        <v>0</v>
      </c>
      <c r="AH4308" s="12">
        <v>0</v>
      </c>
      <c r="AI4308" s="12">
        <v>0</v>
      </c>
      <c r="AJ4308" s="12">
        <f t="shared" ref="AJ4308:AY4308" si="11325">SUM(AJ4309)</f>
        <v>0</v>
      </c>
      <c r="AK4308" s="12">
        <f t="shared" si="11325"/>
        <v>0</v>
      </c>
      <c r="AL4308" s="12">
        <f t="shared" si="11325"/>
        <v>0</v>
      </c>
      <c r="AM4308" s="12">
        <f t="shared" si="11325"/>
        <v>0</v>
      </c>
      <c r="AN4308" s="12">
        <f t="shared" si="11325"/>
        <v>0</v>
      </c>
      <c r="AO4308" s="12">
        <f t="shared" si="11325"/>
        <v>0</v>
      </c>
      <c r="AP4308" s="12">
        <f t="shared" si="11325"/>
        <v>0</v>
      </c>
      <c r="AQ4308" s="12">
        <f t="shared" si="11325"/>
        <v>0</v>
      </c>
      <c r="AR4308" s="12">
        <f t="shared" si="11325"/>
        <v>0</v>
      </c>
      <c r="AS4308" s="12">
        <f t="shared" si="11325"/>
        <v>0</v>
      </c>
      <c r="AT4308" s="12">
        <f t="shared" si="11325"/>
        <v>0</v>
      </c>
      <c r="AU4308" s="12">
        <f t="shared" si="11325"/>
        <v>0</v>
      </c>
      <c r="AV4308" s="12">
        <f t="shared" si="11325"/>
        <v>0</v>
      </c>
      <c r="AW4308" s="12">
        <f t="shared" si="11325"/>
        <v>0</v>
      </c>
      <c r="AX4308" s="12">
        <f t="shared" si="11325"/>
        <v>0</v>
      </c>
      <c r="AY4308" s="12">
        <f t="shared" si="11325"/>
        <v>0</v>
      </c>
      <c r="AZ4308" s="12">
        <v>0</v>
      </c>
      <c r="BA4308" s="12">
        <v>0</v>
      </c>
      <c r="BB4308" s="12">
        <f t="shared" ref="BB4308:BQ4308" si="11326">SUM(BB4309)</f>
        <v>0</v>
      </c>
      <c r="BC4308" s="12">
        <f t="shared" si="11326"/>
        <v>0</v>
      </c>
      <c r="BD4308" s="12">
        <f t="shared" si="11326"/>
        <v>0</v>
      </c>
      <c r="BE4308" s="12">
        <f t="shared" si="11326"/>
        <v>0</v>
      </c>
      <c r="BF4308" s="12">
        <f t="shared" si="11326"/>
        <v>0</v>
      </c>
      <c r="BG4308" s="12">
        <f t="shared" si="11326"/>
        <v>0</v>
      </c>
      <c r="BH4308" s="12">
        <f t="shared" si="11326"/>
        <v>0</v>
      </c>
      <c r="BI4308" s="12">
        <f t="shared" si="11326"/>
        <v>0</v>
      </c>
      <c r="BJ4308" s="12">
        <f t="shared" si="11326"/>
        <v>0</v>
      </c>
      <c r="BK4308" s="12">
        <f t="shared" si="11326"/>
        <v>0</v>
      </c>
      <c r="BL4308" s="12">
        <f t="shared" si="11326"/>
        <v>0</v>
      </c>
      <c r="BM4308" s="12">
        <f t="shared" si="11326"/>
        <v>0</v>
      </c>
      <c r="BN4308" s="12">
        <f t="shared" si="11326"/>
        <v>0</v>
      </c>
      <c r="BO4308" s="12">
        <f t="shared" si="11326"/>
        <v>0</v>
      </c>
      <c r="BP4308" s="12">
        <f t="shared" si="11326"/>
        <v>0</v>
      </c>
      <c r="BQ4308" s="12">
        <f t="shared" si="11326"/>
        <v>0</v>
      </c>
      <c r="BR4308" s="12">
        <v>0</v>
      </c>
      <c r="BS4308" s="12">
        <v>0</v>
      </c>
      <c r="BT4308" s="12">
        <f t="shared" ref="BT4308:BZ4308" si="11327">SUM(BT4309)</f>
        <v>256404</v>
      </c>
      <c r="BU4308" s="12">
        <f t="shared" si="11327"/>
        <v>256404</v>
      </c>
      <c r="BV4308" s="12">
        <f t="shared" si="11327"/>
        <v>136272</v>
      </c>
      <c r="BW4308" s="12">
        <f t="shared" si="11327"/>
        <v>64000</v>
      </c>
      <c r="BX4308" s="12">
        <f t="shared" si="11327"/>
        <v>24000</v>
      </c>
      <c r="BY4308" s="12">
        <f t="shared" si="11327"/>
        <v>20000</v>
      </c>
      <c r="BZ4308" s="12">
        <f t="shared" si="11327"/>
        <v>20000</v>
      </c>
      <c r="CA4308" s="12">
        <f t="shared" si="11295"/>
        <v>200272</v>
      </c>
      <c r="CB4308" s="124">
        <f t="shared" si="11306"/>
        <v>78.107985834854361</v>
      </c>
    </row>
    <row r="4309" spans="1:80" x14ac:dyDescent="0.25">
      <c r="A4309" s="4" t="s">
        <v>928</v>
      </c>
      <c r="B4309" s="4" t="s">
        <v>88</v>
      </c>
      <c r="C4309" s="4" t="s">
        <v>1729</v>
      </c>
      <c r="D4309" s="79" t="s">
        <v>1730</v>
      </c>
      <c r="E4309" s="89">
        <v>6121</v>
      </c>
      <c r="F4309" s="79"/>
      <c r="G4309" s="75" t="s">
        <v>1906</v>
      </c>
      <c r="H4309" s="13" t="s">
        <v>46</v>
      </c>
      <c r="I4309" s="14">
        <v>207138</v>
      </c>
      <c r="J4309" s="14">
        <f t="shared" si="11294"/>
        <v>244194</v>
      </c>
      <c r="K4309" s="14">
        <v>244194</v>
      </c>
      <c r="L4309" s="14">
        <f t="shared" si="11297"/>
        <v>0</v>
      </c>
      <c r="M4309" s="14">
        <v>0</v>
      </c>
      <c r="N4309" s="14">
        <v>0</v>
      </c>
      <c r="O4309" s="14">
        <v>0</v>
      </c>
      <c r="P4309" s="14">
        <v>0</v>
      </c>
      <c r="Q4309" s="14">
        <v>0</v>
      </c>
      <c r="R4309" s="14">
        <v>0</v>
      </c>
      <c r="S4309" s="14"/>
      <c r="T4309" s="14"/>
      <c r="U4309" s="14"/>
      <c r="V4309" s="14"/>
      <c r="W4309" s="14"/>
      <c r="X4309" s="14">
        <f t="shared" si="11190"/>
        <v>0</v>
      </c>
      <c r="Y4309" s="14"/>
      <c r="Z4309" s="14"/>
      <c r="AA4309" s="14"/>
      <c r="AB4309" s="14"/>
      <c r="AC4309" s="14"/>
      <c r="AD4309" s="14"/>
      <c r="AE4309" s="14"/>
      <c r="AF4309" s="14"/>
      <c r="AG4309" s="14"/>
      <c r="AH4309" s="14">
        <v>0</v>
      </c>
      <c r="AI4309" s="14">
        <v>0</v>
      </c>
      <c r="AJ4309" s="14">
        <v>0</v>
      </c>
      <c r="AK4309" s="14"/>
      <c r="AL4309" s="14"/>
      <c r="AM4309" s="14"/>
      <c r="AN4309" s="14"/>
      <c r="AO4309" s="14"/>
      <c r="AP4309" s="14">
        <f t="shared" si="11191"/>
        <v>0</v>
      </c>
      <c r="AQ4309" s="14"/>
      <c r="AR4309" s="14"/>
      <c r="AS4309" s="14"/>
      <c r="AT4309" s="14"/>
      <c r="AU4309" s="14"/>
      <c r="AV4309" s="14"/>
      <c r="AW4309" s="14"/>
      <c r="AX4309" s="14"/>
      <c r="AY4309" s="14"/>
      <c r="AZ4309" s="14">
        <v>0</v>
      </c>
      <c r="BA4309" s="14">
        <v>0</v>
      </c>
      <c r="BB4309" s="14">
        <v>0</v>
      </c>
      <c r="BC4309" s="14"/>
      <c r="BD4309" s="14"/>
      <c r="BE4309" s="14"/>
      <c r="BF4309" s="14"/>
      <c r="BG4309" s="14"/>
      <c r="BH4309" s="14">
        <f t="shared" si="11192"/>
        <v>0</v>
      </c>
      <c r="BI4309" s="14"/>
      <c r="BJ4309" s="14"/>
      <c r="BK4309" s="14"/>
      <c r="BL4309" s="14"/>
      <c r="BM4309" s="14"/>
      <c r="BN4309" s="14"/>
      <c r="BO4309" s="14"/>
      <c r="BP4309" s="14"/>
      <c r="BQ4309" s="14"/>
      <c r="BR4309" s="14">
        <v>0</v>
      </c>
      <c r="BS4309" s="14">
        <v>0</v>
      </c>
      <c r="BT4309" s="14">
        <v>256404</v>
      </c>
      <c r="BU4309" s="14">
        <v>256404</v>
      </c>
      <c r="BV4309" s="14">
        <v>136272</v>
      </c>
      <c r="BW4309" s="14">
        <f t="shared" si="11316"/>
        <v>64000</v>
      </c>
      <c r="BX4309" s="14">
        <v>24000</v>
      </c>
      <c r="BY4309" s="14">
        <v>20000</v>
      </c>
      <c r="BZ4309" s="14">
        <v>20000</v>
      </c>
      <c r="CA4309" s="14">
        <f t="shared" si="11295"/>
        <v>200272</v>
      </c>
      <c r="CB4309" s="122">
        <f t="shared" si="11306"/>
        <v>78.107985834854361</v>
      </c>
    </row>
    <row r="4310" spans="1:80" x14ac:dyDescent="0.25">
      <c r="A4310" s="4" t="s">
        <v>928</v>
      </c>
      <c r="B4310" s="4" t="s">
        <v>88</v>
      </c>
      <c r="C4310" s="4" t="s">
        <v>1729</v>
      </c>
      <c r="D4310" s="79" t="s">
        <v>1730</v>
      </c>
      <c r="E4310" s="78" t="s">
        <v>47</v>
      </c>
      <c r="F4310" s="78" t="s">
        <v>1</v>
      </c>
      <c r="G4310" s="2" t="s">
        <v>1</v>
      </c>
      <c r="H4310" s="2" t="s">
        <v>48</v>
      </c>
      <c r="I4310" s="12">
        <f>SUM(I4311:I4317)</f>
        <v>151600</v>
      </c>
      <c r="J4310" s="12">
        <f t="shared" si="11294"/>
        <v>168808</v>
      </c>
      <c r="K4310" s="12">
        <f t="shared" ref="K4310" si="11328">SUM(K4311:K4317)</f>
        <v>154058</v>
      </c>
      <c r="L4310" s="12">
        <f t="shared" si="11297"/>
        <v>14750</v>
      </c>
      <c r="M4310" s="12">
        <f t="shared" ref="M4310:Q4310" si="11329">SUM(M4311:M4317)</f>
        <v>9250</v>
      </c>
      <c r="N4310" s="12">
        <f t="shared" si="11329"/>
        <v>0</v>
      </c>
      <c r="O4310" s="12">
        <f t="shared" si="11329"/>
        <v>5500</v>
      </c>
      <c r="P4310" s="12">
        <f t="shared" si="11329"/>
        <v>0</v>
      </c>
      <c r="Q4310" s="12">
        <f t="shared" si="11329"/>
        <v>0</v>
      </c>
      <c r="R4310" s="12">
        <f t="shared" ref="R4310:AG4310" si="11330">SUM(R4311:R4317)</f>
        <v>9250</v>
      </c>
      <c r="S4310" s="12">
        <f t="shared" si="11330"/>
        <v>0</v>
      </c>
      <c r="T4310" s="12">
        <f t="shared" si="11330"/>
        <v>0</v>
      </c>
      <c r="U4310" s="12">
        <f t="shared" si="11330"/>
        <v>0</v>
      </c>
      <c r="V4310" s="12">
        <f t="shared" si="11330"/>
        <v>0</v>
      </c>
      <c r="W4310" s="12">
        <f t="shared" si="11330"/>
        <v>0</v>
      </c>
      <c r="X4310" s="12">
        <f t="shared" si="11330"/>
        <v>9250</v>
      </c>
      <c r="Y4310" s="12">
        <f t="shared" si="11330"/>
        <v>1000</v>
      </c>
      <c r="Z4310" s="12">
        <f t="shared" si="11330"/>
        <v>1800</v>
      </c>
      <c r="AA4310" s="12">
        <f t="shared" si="11330"/>
        <v>2530</v>
      </c>
      <c r="AB4310" s="12">
        <f t="shared" si="11330"/>
        <v>1400</v>
      </c>
      <c r="AC4310" s="12">
        <f t="shared" si="11330"/>
        <v>0</v>
      </c>
      <c r="AD4310" s="12">
        <f t="shared" si="11330"/>
        <v>1800</v>
      </c>
      <c r="AE4310" s="12">
        <f t="shared" si="11330"/>
        <v>0</v>
      </c>
      <c r="AF4310" s="12">
        <f t="shared" si="11330"/>
        <v>720</v>
      </c>
      <c r="AG4310" s="12">
        <f t="shared" si="11330"/>
        <v>0</v>
      </c>
      <c r="AH4310" s="12">
        <v>9250</v>
      </c>
      <c r="AI4310" s="12">
        <v>0</v>
      </c>
      <c r="AJ4310" s="12">
        <f t="shared" ref="AJ4310:AY4310" si="11331">SUM(AJ4311:AJ4317)</f>
        <v>0</v>
      </c>
      <c r="AK4310" s="12">
        <f t="shared" si="11331"/>
        <v>0</v>
      </c>
      <c r="AL4310" s="12">
        <f t="shared" si="11331"/>
        <v>0</v>
      </c>
      <c r="AM4310" s="12">
        <f t="shared" si="11331"/>
        <v>0</v>
      </c>
      <c r="AN4310" s="12">
        <f t="shared" si="11331"/>
        <v>0</v>
      </c>
      <c r="AO4310" s="12">
        <f t="shared" si="11331"/>
        <v>0</v>
      </c>
      <c r="AP4310" s="12">
        <f t="shared" si="11331"/>
        <v>0</v>
      </c>
      <c r="AQ4310" s="12">
        <f t="shared" si="11331"/>
        <v>0</v>
      </c>
      <c r="AR4310" s="12">
        <f t="shared" si="11331"/>
        <v>0</v>
      </c>
      <c r="AS4310" s="12">
        <f t="shared" si="11331"/>
        <v>0</v>
      </c>
      <c r="AT4310" s="12">
        <f t="shared" si="11331"/>
        <v>0</v>
      </c>
      <c r="AU4310" s="12">
        <f t="shared" si="11331"/>
        <v>0</v>
      </c>
      <c r="AV4310" s="12">
        <f t="shared" si="11331"/>
        <v>0</v>
      </c>
      <c r="AW4310" s="12">
        <f t="shared" si="11331"/>
        <v>0</v>
      </c>
      <c r="AX4310" s="12">
        <f t="shared" si="11331"/>
        <v>0</v>
      </c>
      <c r="AY4310" s="12">
        <f t="shared" si="11331"/>
        <v>0</v>
      </c>
      <c r="AZ4310" s="12">
        <v>0</v>
      </c>
      <c r="BA4310" s="12">
        <v>0</v>
      </c>
      <c r="BB4310" s="12">
        <f t="shared" ref="BB4310:BQ4310" si="11332">SUM(BB4311:BB4317)</f>
        <v>5500</v>
      </c>
      <c r="BC4310" s="12">
        <f t="shared" si="11332"/>
        <v>6041</v>
      </c>
      <c r="BD4310" s="12">
        <f t="shared" si="11332"/>
        <v>0</v>
      </c>
      <c r="BE4310" s="12">
        <f t="shared" si="11332"/>
        <v>12338</v>
      </c>
      <c r="BF4310" s="12">
        <f t="shared" si="11332"/>
        <v>0</v>
      </c>
      <c r="BG4310" s="12">
        <f t="shared" si="11332"/>
        <v>0</v>
      </c>
      <c r="BH4310" s="12">
        <f t="shared" si="11332"/>
        <v>23879</v>
      </c>
      <c r="BI4310" s="12">
        <f t="shared" si="11332"/>
        <v>5120</v>
      </c>
      <c r="BJ4310" s="12">
        <f t="shared" si="11332"/>
        <v>0</v>
      </c>
      <c r="BK4310" s="12">
        <f t="shared" si="11332"/>
        <v>7641</v>
      </c>
      <c r="BL4310" s="12">
        <f t="shared" si="11332"/>
        <v>0</v>
      </c>
      <c r="BM4310" s="12">
        <f t="shared" si="11332"/>
        <v>0</v>
      </c>
      <c r="BN4310" s="12">
        <f t="shared" si="11332"/>
        <v>0</v>
      </c>
      <c r="BO4310" s="12">
        <f t="shared" si="11332"/>
        <v>3500</v>
      </c>
      <c r="BP4310" s="12">
        <f t="shared" si="11332"/>
        <v>0</v>
      </c>
      <c r="BQ4310" s="12">
        <f t="shared" si="11332"/>
        <v>7238</v>
      </c>
      <c r="BR4310" s="12">
        <v>23499</v>
      </c>
      <c r="BS4310" s="12">
        <v>380</v>
      </c>
      <c r="BT4310" s="12">
        <f t="shared" ref="BT4310:BZ4310" si="11333">SUM(BT4311:BT4317)</f>
        <v>184579</v>
      </c>
      <c r="BU4310" s="12">
        <f t="shared" si="11333"/>
        <v>169829</v>
      </c>
      <c r="BV4310" s="12">
        <f t="shared" si="11333"/>
        <v>85840</v>
      </c>
      <c r="BW4310" s="12">
        <f t="shared" si="11333"/>
        <v>40040</v>
      </c>
      <c r="BX4310" s="12">
        <f t="shared" si="11333"/>
        <v>15580</v>
      </c>
      <c r="BY4310" s="12">
        <f t="shared" si="11333"/>
        <v>12230</v>
      </c>
      <c r="BZ4310" s="12">
        <f t="shared" si="11333"/>
        <v>12230</v>
      </c>
      <c r="CA4310" s="12">
        <f t="shared" si="11295"/>
        <v>125880</v>
      </c>
      <c r="CB4310" s="124">
        <f t="shared" si="11306"/>
        <v>74.121616449487419</v>
      </c>
    </row>
    <row r="4311" spans="1:80" x14ac:dyDescent="0.25">
      <c r="A4311" s="4" t="s">
        <v>928</v>
      </c>
      <c r="B4311" s="4" t="s">
        <v>88</v>
      </c>
      <c r="C4311" s="4" t="s">
        <v>1729</v>
      </c>
      <c r="D4311" s="79" t="s">
        <v>1730</v>
      </c>
      <c r="E4311" s="89">
        <v>6131</v>
      </c>
      <c r="F4311" s="79"/>
      <c r="G4311" s="75" t="s">
        <v>1906</v>
      </c>
      <c r="H4311" s="13" t="s">
        <v>49</v>
      </c>
      <c r="I4311" s="14">
        <v>1500</v>
      </c>
      <c r="J4311" s="14">
        <f t="shared" si="11294"/>
        <v>3100</v>
      </c>
      <c r="K4311" s="14">
        <v>2000</v>
      </c>
      <c r="L4311" s="14">
        <f t="shared" si="11297"/>
        <v>1100</v>
      </c>
      <c r="M4311" s="14">
        <v>1100</v>
      </c>
      <c r="N4311" s="14">
        <v>0</v>
      </c>
      <c r="O4311" s="14">
        <v>0</v>
      </c>
      <c r="P4311" s="14">
        <v>0</v>
      </c>
      <c r="Q4311" s="14">
        <v>0</v>
      </c>
      <c r="R4311" s="14">
        <v>1100</v>
      </c>
      <c r="S4311" s="14"/>
      <c r="T4311" s="14"/>
      <c r="U4311" s="14"/>
      <c r="V4311" s="14"/>
      <c r="W4311" s="14"/>
      <c r="X4311" s="14">
        <f t="shared" si="11190"/>
        <v>1100</v>
      </c>
      <c r="Y4311" s="14"/>
      <c r="Z4311" s="14">
        <v>270</v>
      </c>
      <c r="AA4311" s="14"/>
      <c r="AB4311" s="14"/>
      <c r="AC4311" s="14"/>
      <c r="AD4311" s="14">
        <v>190</v>
      </c>
      <c r="AE4311" s="14"/>
      <c r="AF4311" s="14">
        <v>640</v>
      </c>
      <c r="AG4311" s="14"/>
      <c r="AH4311" s="14">
        <v>1100</v>
      </c>
      <c r="AI4311" s="14">
        <v>0</v>
      </c>
      <c r="AJ4311" s="14">
        <v>0</v>
      </c>
      <c r="AK4311" s="14"/>
      <c r="AL4311" s="14"/>
      <c r="AM4311" s="14"/>
      <c r="AN4311" s="14"/>
      <c r="AO4311" s="14"/>
      <c r="AP4311" s="14">
        <f t="shared" si="11191"/>
        <v>0</v>
      </c>
      <c r="AQ4311" s="14"/>
      <c r="AR4311" s="14"/>
      <c r="AS4311" s="14"/>
      <c r="AT4311" s="14"/>
      <c r="AU4311" s="14"/>
      <c r="AV4311" s="14"/>
      <c r="AW4311" s="14"/>
      <c r="AX4311" s="14"/>
      <c r="AY4311" s="14"/>
      <c r="AZ4311" s="14">
        <v>0</v>
      </c>
      <c r="BA4311" s="14">
        <v>0</v>
      </c>
      <c r="BB4311" s="14">
        <v>0</v>
      </c>
      <c r="BC4311" s="14"/>
      <c r="BD4311" s="14"/>
      <c r="BE4311" s="14"/>
      <c r="BF4311" s="14"/>
      <c r="BG4311" s="14"/>
      <c r="BH4311" s="14">
        <f t="shared" si="11192"/>
        <v>0</v>
      </c>
      <c r="BI4311" s="14"/>
      <c r="BJ4311" s="14"/>
      <c r="BK4311" s="14"/>
      <c r="BL4311" s="14"/>
      <c r="BM4311" s="14"/>
      <c r="BN4311" s="14"/>
      <c r="BO4311" s="14"/>
      <c r="BP4311" s="14"/>
      <c r="BQ4311" s="14"/>
      <c r="BR4311" s="14">
        <v>0</v>
      </c>
      <c r="BS4311" s="14">
        <v>0</v>
      </c>
      <c r="BT4311" s="14">
        <v>3100</v>
      </c>
      <c r="BU4311" s="14">
        <v>2000</v>
      </c>
      <c r="BV4311" s="14">
        <v>1000</v>
      </c>
      <c r="BW4311" s="14">
        <f t="shared" si="11316"/>
        <v>1000</v>
      </c>
      <c r="BX4311" s="14">
        <v>1000</v>
      </c>
      <c r="BY4311" s="14"/>
      <c r="BZ4311" s="14"/>
      <c r="CA4311" s="14">
        <f t="shared" si="11295"/>
        <v>2000</v>
      </c>
      <c r="CB4311" s="122">
        <f t="shared" si="11306"/>
        <v>100</v>
      </c>
    </row>
    <row r="4312" spans="1:80" x14ac:dyDescent="0.25">
      <c r="A4312" s="4" t="s">
        <v>928</v>
      </c>
      <c r="B4312" s="4" t="s">
        <v>88</v>
      </c>
      <c r="C4312" s="4" t="s">
        <v>1729</v>
      </c>
      <c r="D4312" s="79" t="s">
        <v>1730</v>
      </c>
      <c r="E4312" s="89">
        <v>6132</v>
      </c>
      <c r="F4312" s="79"/>
      <c r="G4312" s="75" t="s">
        <v>1906</v>
      </c>
      <c r="H4312" s="13" t="s">
        <v>196</v>
      </c>
      <c r="I4312" s="14">
        <v>51000</v>
      </c>
      <c r="J4312" s="14">
        <f t="shared" si="11294"/>
        <v>56100</v>
      </c>
      <c r="K4312" s="14">
        <v>56100</v>
      </c>
      <c r="L4312" s="14">
        <f t="shared" si="11297"/>
        <v>0</v>
      </c>
      <c r="M4312" s="14">
        <v>0</v>
      </c>
      <c r="N4312" s="14">
        <v>0</v>
      </c>
      <c r="O4312" s="14">
        <v>0</v>
      </c>
      <c r="P4312" s="14">
        <v>0</v>
      </c>
      <c r="Q4312" s="14">
        <v>0</v>
      </c>
      <c r="R4312" s="14">
        <v>0</v>
      </c>
      <c r="S4312" s="14"/>
      <c r="T4312" s="14"/>
      <c r="U4312" s="14"/>
      <c r="V4312" s="14"/>
      <c r="W4312" s="14"/>
      <c r="X4312" s="14">
        <f t="shared" si="11190"/>
        <v>0</v>
      </c>
      <c r="Y4312" s="14"/>
      <c r="Z4312" s="14"/>
      <c r="AA4312" s="14"/>
      <c r="AB4312" s="14"/>
      <c r="AC4312" s="14"/>
      <c r="AD4312" s="14"/>
      <c r="AE4312" s="14"/>
      <c r="AF4312" s="14"/>
      <c r="AG4312" s="14"/>
      <c r="AH4312" s="14">
        <v>0</v>
      </c>
      <c r="AI4312" s="14">
        <v>0</v>
      </c>
      <c r="AJ4312" s="14">
        <v>0</v>
      </c>
      <c r="AK4312" s="14"/>
      <c r="AL4312" s="14"/>
      <c r="AM4312" s="14"/>
      <c r="AN4312" s="14"/>
      <c r="AO4312" s="14"/>
      <c r="AP4312" s="14">
        <f t="shared" si="11191"/>
        <v>0</v>
      </c>
      <c r="AQ4312" s="14"/>
      <c r="AR4312" s="14"/>
      <c r="AS4312" s="14"/>
      <c r="AT4312" s="14"/>
      <c r="AU4312" s="14"/>
      <c r="AV4312" s="14"/>
      <c r="AW4312" s="14"/>
      <c r="AX4312" s="14"/>
      <c r="AY4312" s="14"/>
      <c r="AZ4312" s="14">
        <v>0</v>
      </c>
      <c r="BA4312" s="14">
        <v>0</v>
      </c>
      <c r="BB4312" s="14">
        <v>0</v>
      </c>
      <c r="BC4312" s="14"/>
      <c r="BD4312" s="14"/>
      <c r="BE4312" s="14"/>
      <c r="BF4312" s="14"/>
      <c r="BG4312" s="14"/>
      <c r="BH4312" s="14">
        <f t="shared" si="11192"/>
        <v>0</v>
      </c>
      <c r="BI4312" s="14"/>
      <c r="BJ4312" s="14"/>
      <c r="BK4312" s="14"/>
      <c r="BL4312" s="14"/>
      <c r="BM4312" s="14"/>
      <c r="BN4312" s="14"/>
      <c r="BO4312" s="14"/>
      <c r="BP4312" s="14"/>
      <c r="BQ4312" s="14"/>
      <c r="BR4312" s="14">
        <v>0</v>
      </c>
      <c r="BS4312" s="14">
        <v>0</v>
      </c>
      <c r="BT4312" s="14">
        <v>56100</v>
      </c>
      <c r="BU4312" s="14">
        <v>56100</v>
      </c>
      <c r="BV4312" s="14">
        <v>28200</v>
      </c>
      <c r="BW4312" s="14">
        <f t="shared" si="11316"/>
        <v>13100</v>
      </c>
      <c r="BX4312" s="14">
        <v>4700</v>
      </c>
      <c r="BY4312" s="14">
        <v>4200</v>
      </c>
      <c r="BZ4312" s="14">
        <v>4200</v>
      </c>
      <c r="CA4312" s="14">
        <f t="shared" si="11295"/>
        <v>41300</v>
      </c>
      <c r="CB4312" s="122">
        <f t="shared" si="11306"/>
        <v>73.618538324420683</v>
      </c>
    </row>
    <row r="4313" spans="1:80" x14ac:dyDescent="0.25">
      <c r="A4313" s="4" t="s">
        <v>928</v>
      </c>
      <c r="B4313" s="4" t="s">
        <v>88</v>
      </c>
      <c r="C4313" s="4" t="s">
        <v>1729</v>
      </c>
      <c r="D4313" s="79" t="s">
        <v>1730</v>
      </c>
      <c r="E4313" s="89">
        <v>6133</v>
      </c>
      <c r="F4313" s="79"/>
      <c r="G4313" s="75" t="s">
        <v>1906</v>
      </c>
      <c r="H4313" s="13" t="s">
        <v>198</v>
      </c>
      <c r="I4313" s="14">
        <v>13000</v>
      </c>
      <c r="J4313" s="14">
        <f t="shared" si="11294"/>
        <v>14300</v>
      </c>
      <c r="K4313" s="14">
        <v>14300</v>
      </c>
      <c r="L4313" s="14">
        <f t="shared" si="11297"/>
        <v>0</v>
      </c>
      <c r="M4313" s="14">
        <v>0</v>
      </c>
      <c r="N4313" s="14">
        <v>0</v>
      </c>
      <c r="O4313" s="14">
        <v>0</v>
      </c>
      <c r="P4313" s="14">
        <v>0</v>
      </c>
      <c r="Q4313" s="14">
        <v>0</v>
      </c>
      <c r="R4313" s="14">
        <v>0</v>
      </c>
      <c r="S4313" s="14"/>
      <c r="T4313" s="14"/>
      <c r="U4313" s="14"/>
      <c r="V4313" s="14"/>
      <c r="W4313" s="14"/>
      <c r="X4313" s="14">
        <f t="shared" si="11190"/>
        <v>0</v>
      </c>
      <c r="Y4313" s="14"/>
      <c r="Z4313" s="14"/>
      <c r="AA4313" s="14"/>
      <c r="AB4313" s="14"/>
      <c r="AC4313" s="14"/>
      <c r="AD4313" s="14"/>
      <c r="AE4313" s="14"/>
      <c r="AF4313" s="14"/>
      <c r="AG4313" s="14"/>
      <c r="AH4313" s="14">
        <v>0</v>
      </c>
      <c r="AI4313" s="14">
        <v>0</v>
      </c>
      <c r="AJ4313" s="14">
        <v>0</v>
      </c>
      <c r="AK4313" s="14"/>
      <c r="AL4313" s="14"/>
      <c r="AM4313" s="14"/>
      <c r="AN4313" s="14"/>
      <c r="AO4313" s="14"/>
      <c r="AP4313" s="14">
        <f t="shared" si="11191"/>
        <v>0</v>
      </c>
      <c r="AQ4313" s="14"/>
      <c r="AR4313" s="14"/>
      <c r="AS4313" s="14"/>
      <c r="AT4313" s="14"/>
      <c r="AU4313" s="14"/>
      <c r="AV4313" s="14"/>
      <c r="AW4313" s="14"/>
      <c r="AX4313" s="14"/>
      <c r="AY4313" s="14"/>
      <c r="AZ4313" s="14">
        <v>0</v>
      </c>
      <c r="BA4313" s="14">
        <v>0</v>
      </c>
      <c r="BB4313" s="14">
        <v>0</v>
      </c>
      <c r="BC4313" s="14"/>
      <c r="BD4313" s="14"/>
      <c r="BE4313" s="14"/>
      <c r="BF4313" s="14"/>
      <c r="BG4313" s="14"/>
      <c r="BH4313" s="14">
        <f t="shared" si="11192"/>
        <v>0</v>
      </c>
      <c r="BI4313" s="14"/>
      <c r="BJ4313" s="14"/>
      <c r="BK4313" s="14"/>
      <c r="BL4313" s="14"/>
      <c r="BM4313" s="14"/>
      <c r="BN4313" s="14"/>
      <c r="BO4313" s="14"/>
      <c r="BP4313" s="14"/>
      <c r="BQ4313" s="14"/>
      <c r="BR4313" s="14">
        <v>0</v>
      </c>
      <c r="BS4313" s="14">
        <v>0</v>
      </c>
      <c r="BT4313" s="14">
        <v>14300</v>
      </c>
      <c r="BU4313" s="14">
        <v>14300</v>
      </c>
      <c r="BV4313" s="14">
        <v>7200</v>
      </c>
      <c r="BW4313" s="14">
        <f t="shared" si="11316"/>
        <v>3200</v>
      </c>
      <c r="BX4313" s="14">
        <v>1200</v>
      </c>
      <c r="BY4313" s="14">
        <v>1000</v>
      </c>
      <c r="BZ4313" s="14">
        <v>1000</v>
      </c>
      <c r="CA4313" s="14">
        <f t="shared" si="11295"/>
        <v>10400</v>
      </c>
      <c r="CB4313" s="122">
        <f t="shared" si="11306"/>
        <v>72.727272727272734</v>
      </c>
    </row>
    <row r="4314" spans="1:80" x14ac:dyDescent="0.25">
      <c r="A4314" s="4" t="s">
        <v>928</v>
      </c>
      <c r="B4314" s="4" t="s">
        <v>88</v>
      </c>
      <c r="C4314" s="4" t="s">
        <v>1729</v>
      </c>
      <c r="D4314" s="79" t="s">
        <v>1730</v>
      </c>
      <c r="E4314" s="89">
        <v>6134</v>
      </c>
      <c r="F4314" s="79"/>
      <c r="G4314" s="75" t="s">
        <v>1906</v>
      </c>
      <c r="H4314" s="13" t="s">
        <v>200</v>
      </c>
      <c r="I4314" s="14">
        <v>21000</v>
      </c>
      <c r="J4314" s="14">
        <f t="shared" si="11294"/>
        <v>23100</v>
      </c>
      <c r="K4314" s="14">
        <v>15400</v>
      </c>
      <c r="L4314" s="14">
        <f t="shared" si="11297"/>
        <v>7700</v>
      </c>
      <c r="M4314" s="14">
        <v>2200</v>
      </c>
      <c r="N4314" s="14">
        <v>0</v>
      </c>
      <c r="O4314" s="14">
        <v>5500</v>
      </c>
      <c r="P4314" s="14">
        <v>0</v>
      </c>
      <c r="Q4314" s="14">
        <v>0</v>
      </c>
      <c r="R4314" s="14">
        <v>2200</v>
      </c>
      <c r="S4314" s="14"/>
      <c r="T4314" s="14"/>
      <c r="U4314" s="14"/>
      <c r="V4314" s="14"/>
      <c r="W4314" s="14"/>
      <c r="X4314" s="14">
        <f t="shared" ref="X4314:X4375" si="11334">R4314+S4314+T4314+U4314+V4314+W4314</f>
        <v>2200</v>
      </c>
      <c r="Y4314" s="14">
        <v>1000</v>
      </c>
      <c r="Z4314" s="14">
        <v>530</v>
      </c>
      <c r="AA4314" s="14">
        <v>600</v>
      </c>
      <c r="AB4314" s="14">
        <v>70</v>
      </c>
      <c r="AC4314" s="14"/>
      <c r="AD4314" s="14"/>
      <c r="AE4314" s="14"/>
      <c r="AF4314" s="14"/>
      <c r="AG4314" s="14"/>
      <c r="AH4314" s="14">
        <v>2200</v>
      </c>
      <c r="AI4314" s="14">
        <v>0</v>
      </c>
      <c r="AJ4314" s="14">
        <v>0</v>
      </c>
      <c r="AK4314" s="14"/>
      <c r="AL4314" s="14"/>
      <c r="AM4314" s="14"/>
      <c r="AN4314" s="14"/>
      <c r="AO4314" s="14"/>
      <c r="AP4314" s="14">
        <f t="shared" ref="AP4314:AP4375" si="11335">AJ4314+AK4314+AL4314+AM4314+AN4314+AO4314</f>
        <v>0</v>
      </c>
      <c r="AQ4314" s="14"/>
      <c r="AR4314" s="14"/>
      <c r="AS4314" s="14"/>
      <c r="AT4314" s="14"/>
      <c r="AU4314" s="14"/>
      <c r="AV4314" s="14"/>
      <c r="AW4314" s="14"/>
      <c r="AX4314" s="14"/>
      <c r="AY4314" s="14"/>
      <c r="AZ4314" s="14">
        <v>0</v>
      </c>
      <c r="BA4314" s="14">
        <v>0</v>
      </c>
      <c r="BB4314" s="14">
        <v>5500</v>
      </c>
      <c r="BC4314" s="14">
        <v>5500</v>
      </c>
      <c r="BD4314" s="14"/>
      <c r="BE4314" s="14">
        <f>1600+3500+7238</f>
        <v>12338</v>
      </c>
      <c r="BF4314" s="14"/>
      <c r="BG4314" s="14"/>
      <c r="BH4314" s="14">
        <f t="shared" ref="BH4314:BH4375" si="11336">BB4314+BC4314+BD4314+BE4314+BF4314+BG4314</f>
        <v>23338</v>
      </c>
      <c r="BI4314" s="14">
        <v>5120</v>
      </c>
      <c r="BJ4314" s="14"/>
      <c r="BK4314" s="14">
        <f>5500+1600</f>
        <v>7100</v>
      </c>
      <c r="BL4314" s="14"/>
      <c r="BM4314" s="14"/>
      <c r="BN4314" s="14"/>
      <c r="BO4314" s="14">
        <v>3500</v>
      </c>
      <c r="BP4314" s="14"/>
      <c r="BQ4314" s="14">
        <v>7238</v>
      </c>
      <c r="BR4314" s="14">
        <v>22958</v>
      </c>
      <c r="BS4314" s="14">
        <v>380</v>
      </c>
      <c r="BT4314" s="14">
        <v>38500</v>
      </c>
      <c r="BU4314" s="14">
        <v>30800</v>
      </c>
      <c r="BV4314" s="14">
        <v>15600</v>
      </c>
      <c r="BW4314" s="14">
        <f t="shared" si="11316"/>
        <v>7000</v>
      </c>
      <c r="BX4314" s="14">
        <v>2600</v>
      </c>
      <c r="BY4314" s="14">
        <v>2200</v>
      </c>
      <c r="BZ4314" s="14">
        <v>2200</v>
      </c>
      <c r="CA4314" s="14">
        <f t="shared" si="11295"/>
        <v>22600</v>
      </c>
      <c r="CB4314" s="122">
        <f t="shared" si="11306"/>
        <v>73.376623376623371</v>
      </c>
    </row>
    <row r="4315" spans="1:80" x14ac:dyDescent="0.25">
      <c r="A4315" s="4" t="s">
        <v>928</v>
      </c>
      <c r="B4315" s="4" t="s">
        <v>88</v>
      </c>
      <c r="C4315" s="4" t="s">
        <v>1729</v>
      </c>
      <c r="D4315" s="79" t="s">
        <v>1730</v>
      </c>
      <c r="E4315" s="89">
        <v>6135</v>
      </c>
      <c r="F4315" s="79"/>
      <c r="G4315" s="75" t="s">
        <v>1906</v>
      </c>
      <c r="H4315" s="13" t="s">
        <v>201</v>
      </c>
      <c r="I4315" s="14">
        <v>2500</v>
      </c>
      <c r="J4315" s="14">
        <f t="shared" si="11294"/>
        <v>2100</v>
      </c>
      <c r="K4315" s="14">
        <v>1100</v>
      </c>
      <c r="L4315" s="14">
        <f t="shared" si="11297"/>
        <v>1000</v>
      </c>
      <c r="M4315" s="14">
        <v>1000</v>
      </c>
      <c r="N4315" s="14">
        <v>0</v>
      </c>
      <c r="O4315" s="14">
        <v>0</v>
      </c>
      <c r="P4315" s="14">
        <v>0</v>
      </c>
      <c r="Q4315" s="14">
        <v>0</v>
      </c>
      <c r="R4315" s="14">
        <v>1000</v>
      </c>
      <c r="S4315" s="14"/>
      <c r="T4315" s="14"/>
      <c r="U4315" s="14"/>
      <c r="V4315" s="14"/>
      <c r="W4315" s="14"/>
      <c r="X4315" s="14">
        <f t="shared" si="11334"/>
        <v>1000</v>
      </c>
      <c r="Y4315" s="14"/>
      <c r="Z4315" s="14"/>
      <c r="AA4315" s="14"/>
      <c r="AB4315" s="14"/>
      <c r="AC4315" s="14"/>
      <c r="AD4315" s="14">
        <f>500+420</f>
        <v>920</v>
      </c>
      <c r="AE4315" s="14"/>
      <c r="AF4315" s="14">
        <v>80</v>
      </c>
      <c r="AG4315" s="14"/>
      <c r="AH4315" s="14">
        <v>1000</v>
      </c>
      <c r="AI4315" s="14">
        <v>0</v>
      </c>
      <c r="AJ4315" s="14">
        <v>0</v>
      </c>
      <c r="AK4315" s="14"/>
      <c r="AL4315" s="14"/>
      <c r="AM4315" s="14"/>
      <c r="AN4315" s="14"/>
      <c r="AO4315" s="14"/>
      <c r="AP4315" s="14">
        <f t="shared" si="11335"/>
        <v>0</v>
      </c>
      <c r="AQ4315" s="14"/>
      <c r="AR4315" s="14"/>
      <c r="AS4315" s="14"/>
      <c r="AT4315" s="14"/>
      <c r="AU4315" s="14"/>
      <c r="AV4315" s="14"/>
      <c r="AW4315" s="14"/>
      <c r="AX4315" s="14"/>
      <c r="AY4315" s="14"/>
      <c r="AZ4315" s="14">
        <v>0</v>
      </c>
      <c r="BA4315" s="14">
        <v>0</v>
      </c>
      <c r="BB4315" s="14">
        <v>0</v>
      </c>
      <c r="BC4315" s="14"/>
      <c r="BD4315" s="14"/>
      <c r="BE4315" s="14"/>
      <c r="BF4315" s="14"/>
      <c r="BG4315" s="14"/>
      <c r="BH4315" s="14">
        <f t="shared" si="11336"/>
        <v>0</v>
      </c>
      <c r="BI4315" s="14"/>
      <c r="BJ4315" s="14"/>
      <c r="BK4315" s="14"/>
      <c r="BL4315" s="14"/>
      <c r="BM4315" s="14"/>
      <c r="BN4315" s="14"/>
      <c r="BO4315" s="14"/>
      <c r="BP4315" s="14"/>
      <c r="BQ4315" s="14"/>
      <c r="BR4315" s="14">
        <v>0</v>
      </c>
      <c r="BS4315" s="14">
        <v>0</v>
      </c>
      <c r="BT4315" s="14">
        <v>2100</v>
      </c>
      <c r="BU4315" s="14">
        <v>1100</v>
      </c>
      <c r="BV4315" s="14">
        <v>550</v>
      </c>
      <c r="BW4315" s="14">
        <f t="shared" si="11316"/>
        <v>550</v>
      </c>
      <c r="BX4315" s="14">
        <v>550</v>
      </c>
      <c r="BY4315" s="14"/>
      <c r="BZ4315" s="14"/>
      <c r="CA4315" s="14">
        <f t="shared" si="11295"/>
        <v>1100</v>
      </c>
      <c r="CB4315" s="122">
        <f t="shared" si="11306"/>
        <v>100</v>
      </c>
    </row>
    <row r="4316" spans="1:80" x14ac:dyDescent="0.25">
      <c r="A4316" s="4" t="s">
        <v>928</v>
      </c>
      <c r="B4316" s="4" t="s">
        <v>88</v>
      </c>
      <c r="C4316" s="4" t="s">
        <v>1729</v>
      </c>
      <c r="D4316" s="79" t="s">
        <v>1730</v>
      </c>
      <c r="E4316" s="89">
        <v>6137</v>
      </c>
      <c r="F4316" s="79"/>
      <c r="G4316" s="75" t="s">
        <v>1906</v>
      </c>
      <c r="H4316" s="13" t="s">
        <v>204</v>
      </c>
      <c r="I4316" s="14">
        <v>14700</v>
      </c>
      <c r="J4316" s="14">
        <f t="shared" si="11294"/>
        <v>16170</v>
      </c>
      <c r="K4316" s="14">
        <v>13970</v>
      </c>
      <c r="L4316" s="14">
        <f t="shared" si="11297"/>
        <v>2200</v>
      </c>
      <c r="M4316" s="14">
        <v>2200</v>
      </c>
      <c r="N4316" s="14">
        <v>0</v>
      </c>
      <c r="O4316" s="14">
        <v>0</v>
      </c>
      <c r="P4316" s="14">
        <v>0</v>
      </c>
      <c r="Q4316" s="14">
        <v>0</v>
      </c>
      <c r="R4316" s="14">
        <v>2200</v>
      </c>
      <c r="S4316" s="14"/>
      <c r="T4316" s="14"/>
      <c r="U4316" s="14"/>
      <c r="V4316" s="14"/>
      <c r="W4316" s="14"/>
      <c r="X4316" s="14">
        <f t="shared" si="11334"/>
        <v>2200</v>
      </c>
      <c r="Y4316" s="14"/>
      <c r="Z4316" s="14">
        <v>1000</v>
      </c>
      <c r="AA4316" s="14">
        <v>1200</v>
      </c>
      <c r="AB4316" s="14"/>
      <c r="AC4316" s="14"/>
      <c r="AD4316" s="14"/>
      <c r="AE4316" s="14"/>
      <c r="AF4316" s="14"/>
      <c r="AG4316" s="14"/>
      <c r="AH4316" s="14">
        <v>2200</v>
      </c>
      <c r="AI4316" s="14">
        <v>0</v>
      </c>
      <c r="AJ4316" s="14">
        <v>0</v>
      </c>
      <c r="AK4316" s="14"/>
      <c r="AL4316" s="14"/>
      <c r="AM4316" s="14"/>
      <c r="AN4316" s="14"/>
      <c r="AO4316" s="14"/>
      <c r="AP4316" s="14">
        <f t="shared" si="11335"/>
        <v>0</v>
      </c>
      <c r="AQ4316" s="14"/>
      <c r="AR4316" s="14"/>
      <c r="AS4316" s="14"/>
      <c r="AT4316" s="14"/>
      <c r="AU4316" s="14"/>
      <c r="AV4316" s="14"/>
      <c r="AW4316" s="14"/>
      <c r="AX4316" s="14"/>
      <c r="AY4316" s="14"/>
      <c r="AZ4316" s="14">
        <v>0</v>
      </c>
      <c r="BA4316" s="14">
        <v>0</v>
      </c>
      <c r="BB4316" s="14">
        <v>0</v>
      </c>
      <c r="BC4316" s="14"/>
      <c r="BD4316" s="14"/>
      <c r="BE4316" s="14"/>
      <c r="BF4316" s="14"/>
      <c r="BG4316" s="14"/>
      <c r="BH4316" s="14">
        <f t="shared" si="11336"/>
        <v>0</v>
      </c>
      <c r="BI4316" s="14"/>
      <c r="BJ4316" s="14"/>
      <c r="BK4316" s="14"/>
      <c r="BL4316" s="14"/>
      <c r="BM4316" s="14"/>
      <c r="BN4316" s="14"/>
      <c r="BO4316" s="14"/>
      <c r="BP4316" s="14"/>
      <c r="BQ4316" s="14"/>
      <c r="BR4316" s="14">
        <v>0</v>
      </c>
      <c r="BS4316" s="14">
        <v>0</v>
      </c>
      <c r="BT4316" s="14">
        <v>16170</v>
      </c>
      <c r="BU4316" s="14">
        <v>13970</v>
      </c>
      <c r="BV4316" s="14">
        <v>7200</v>
      </c>
      <c r="BW4316" s="14">
        <f t="shared" si="11316"/>
        <v>3200</v>
      </c>
      <c r="BX4316" s="14">
        <v>1200</v>
      </c>
      <c r="BY4316" s="14">
        <v>1000</v>
      </c>
      <c r="BZ4316" s="14">
        <v>1000</v>
      </c>
      <c r="CA4316" s="14">
        <f t="shared" si="11295"/>
        <v>10400</v>
      </c>
      <c r="CB4316" s="122">
        <f t="shared" si="11306"/>
        <v>74.445239799570501</v>
      </c>
    </row>
    <row r="4317" spans="1:80" x14ac:dyDescent="0.25">
      <c r="A4317" s="1" t="s">
        <v>928</v>
      </c>
      <c r="B4317" s="1" t="s">
        <v>88</v>
      </c>
      <c r="C4317" s="1" t="s">
        <v>1729</v>
      </c>
      <c r="D4317" s="82" t="s">
        <v>1730</v>
      </c>
      <c r="E4317" s="82" t="s">
        <v>50</v>
      </c>
      <c r="F4317" s="79" t="s">
        <v>1</v>
      </c>
      <c r="G4317" s="13" t="s">
        <v>1</v>
      </c>
      <c r="H4317" s="2" t="s">
        <v>51</v>
      </c>
      <c r="I4317" s="12">
        <f>SUM(I4318:I4320)</f>
        <v>47900</v>
      </c>
      <c r="J4317" s="12">
        <f t="shared" si="11294"/>
        <v>53938</v>
      </c>
      <c r="K4317" s="12">
        <f t="shared" ref="K4317" si="11337">SUM(K4318:K4320)</f>
        <v>51188</v>
      </c>
      <c r="L4317" s="12">
        <f t="shared" si="11297"/>
        <v>2750</v>
      </c>
      <c r="M4317" s="12">
        <f t="shared" ref="M4317:Q4317" si="11338">SUM(M4318:M4320)</f>
        <v>2750</v>
      </c>
      <c r="N4317" s="12">
        <f t="shared" si="11338"/>
        <v>0</v>
      </c>
      <c r="O4317" s="12">
        <f t="shared" si="11338"/>
        <v>0</v>
      </c>
      <c r="P4317" s="12">
        <f t="shared" si="11338"/>
        <v>0</v>
      </c>
      <c r="Q4317" s="12">
        <f t="shared" si="11338"/>
        <v>0</v>
      </c>
      <c r="R4317" s="12">
        <f t="shared" ref="R4317:AG4317" si="11339">SUM(R4318:R4320)</f>
        <v>2750</v>
      </c>
      <c r="S4317" s="12">
        <f t="shared" si="11339"/>
        <v>0</v>
      </c>
      <c r="T4317" s="12">
        <f t="shared" si="11339"/>
        <v>0</v>
      </c>
      <c r="U4317" s="12">
        <f t="shared" si="11339"/>
        <v>0</v>
      </c>
      <c r="V4317" s="12">
        <f t="shared" si="11339"/>
        <v>0</v>
      </c>
      <c r="W4317" s="12">
        <f t="shared" si="11339"/>
        <v>0</v>
      </c>
      <c r="X4317" s="12">
        <f t="shared" si="11339"/>
        <v>2750</v>
      </c>
      <c r="Y4317" s="12">
        <f t="shared" si="11339"/>
        <v>0</v>
      </c>
      <c r="Z4317" s="12">
        <f t="shared" si="11339"/>
        <v>0</v>
      </c>
      <c r="AA4317" s="12">
        <f t="shared" si="11339"/>
        <v>730</v>
      </c>
      <c r="AB4317" s="12">
        <f t="shared" si="11339"/>
        <v>1330</v>
      </c>
      <c r="AC4317" s="12">
        <f t="shared" si="11339"/>
        <v>0</v>
      </c>
      <c r="AD4317" s="12">
        <f t="shared" si="11339"/>
        <v>690</v>
      </c>
      <c r="AE4317" s="12">
        <f t="shared" si="11339"/>
        <v>0</v>
      </c>
      <c r="AF4317" s="12">
        <f t="shared" si="11339"/>
        <v>0</v>
      </c>
      <c r="AG4317" s="12">
        <f t="shared" si="11339"/>
        <v>0</v>
      </c>
      <c r="AH4317" s="12">
        <v>2750</v>
      </c>
      <c r="AI4317" s="12">
        <v>0</v>
      </c>
      <c r="AJ4317" s="12">
        <f t="shared" ref="AJ4317:AY4317" si="11340">SUM(AJ4318:AJ4320)</f>
        <v>0</v>
      </c>
      <c r="AK4317" s="12">
        <f t="shared" si="11340"/>
        <v>0</v>
      </c>
      <c r="AL4317" s="12">
        <f t="shared" si="11340"/>
        <v>0</v>
      </c>
      <c r="AM4317" s="12">
        <f t="shared" si="11340"/>
        <v>0</v>
      </c>
      <c r="AN4317" s="12">
        <f t="shared" si="11340"/>
        <v>0</v>
      </c>
      <c r="AO4317" s="12">
        <f t="shared" si="11340"/>
        <v>0</v>
      </c>
      <c r="AP4317" s="12">
        <f t="shared" si="11340"/>
        <v>0</v>
      </c>
      <c r="AQ4317" s="12">
        <f t="shared" si="11340"/>
        <v>0</v>
      </c>
      <c r="AR4317" s="12">
        <f t="shared" si="11340"/>
        <v>0</v>
      </c>
      <c r="AS4317" s="12">
        <f t="shared" si="11340"/>
        <v>0</v>
      </c>
      <c r="AT4317" s="12">
        <f t="shared" si="11340"/>
        <v>0</v>
      </c>
      <c r="AU4317" s="12">
        <f t="shared" si="11340"/>
        <v>0</v>
      </c>
      <c r="AV4317" s="12">
        <f t="shared" si="11340"/>
        <v>0</v>
      </c>
      <c r="AW4317" s="12">
        <f t="shared" si="11340"/>
        <v>0</v>
      </c>
      <c r="AX4317" s="12">
        <f t="shared" si="11340"/>
        <v>0</v>
      </c>
      <c r="AY4317" s="12">
        <f t="shared" si="11340"/>
        <v>0</v>
      </c>
      <c r="AZ4317" s="12">
        <v>0</v>
      </c>
      <c r="BA4317" s="12">
        <v>0</v>
      </c>
      <c r="BB4317" s="12">
        <f t="shared" ref="BB4317:BQ4317" si="11341">SUM(BB4318:BB4320)</f>
        <v>0</v>
      </c>
      <c r="BC4317" s="12">
        <f t="shared" si="11341"/>
        <v>541</v>
      </c>
      <c r="BD4317" s="12">
        <f t="shared" si="11341"/>
        <v>0</v>
      </c>
      <c r="BE4317" s="12">
        <f t="shared" si="11341"/>
        <v>0</v>
      </c>
      <c r="BF4317" s="12">
        <f t="shared" si="11341"/>
        <v>0</v>
      </c>
      <c r="BG4317" s="12">
        <f t="shared" si="11341"/>
        <v>0</v>
      </c>
      <c r="BH4317" s="12">
        <f t="shared" si="11341"/>
        <v>541</v>
      </c>
      <c r="BI4317" s="12">
        <f t="shared" si="11341"/>
        <v>0</v>
      </c>
      <c r="BJ4317" s="12">
        <f t="shared" si="11341"/>
        <v>0</v>
      </c>
      <c r="BK4317" s="12">
        <f t="shared" si="11341"/>
        <v>541</v>
      </c>
      <c r="BL4317" s="12">
        <f t="shared" si="11341"/>
        <v>0</v>
      </c>
      <c r="BM4317" s="12">
        <f t="shared" si="11341"/>
        <v>0</v>
      </c>
      <c r="BN4317" s="12">
        <f t="shared" si="11341"/>
        <v>0</v>
      </c>
      <c r="BO4317" s="12">
        <f t="shared" si="11341"/>
        <v>0</v>
      </c>
      <c r="BP4317" s="12">
        <f t="shared" si="11341"/>
        <v>0</v>
      </c>
      <c r="BQ4317" s="12">
        <f t="shared" si="11341"/>
        <v>0</v>
      </c>
      <c r="BR4317" s="12">
        <v>541</v>
      </c>
      <c r="BS4317" s="12">
        <v>0</v>
      </c>
      <c r="BT4317" s="12">
        <f t="shared" ref="BT4317:BZ4317" si="11342">SUM(BT4318:BT4320)</f>
        <v>54309</v>
      </c>
      <c r="BU4317" s="12">
        <f t="shared" si="11342"/>
        <v>51559</v>
      </c>
      <c r="BV4317" s="12">
        <f t="shared" si="11342"/>
        <v>26090</v>
      </c>
      <c r="BW4317" s="12">
        <f t="shared" si="11342"/>
        <v>11990</v>
      </c>
      <c r="BX4317" s="12">
        <f t="shared" si="11342"/>
        <v>4330</v>
      </c>
      <c r="BY4317" s="12">
        <f t="shared" si="11342"/>
        <v>3830</v>
      </c>
      <c r="BZ4317" s="12">
        <f t="shared" si="11342"/>
        <v>3830</v>
      </c>
      <c r="CA4317" s="12">
        <f t="shared" si="11295"/>
        <v>38080</v>
      </c>
      <c r="CB4317" s="124">
        <f t="shared" si="11306"/>
        <v>73.857134544890329</v>
      </c>
    </row>
    <row r="4318" spans="1:80" x14ac:dyDescent="0.25">
      <c r="A4318" s="4" t="s">
        <v>928</v>
      </c>
      <c r="B4318" s="4" t="s">
        <v>88</v>
      </c>
      <c r="C4318" s="4" t="s">
        <v>1729</v>
      </c>
      <c r="D4318" s="79" t="s">
        <v>1730</v>
      </c>
      <c r="E4318" s="89">
        <v>6139</v>
      </c>
      <c r="F4318" s="79"/>
      <c r="G4318" s="75" t="s">
        <v>1906</v>
      </c>
      <c r="H4318" s="13" t="s">
        <v>51</v>
      </c>
      <c r="I4318" s="14">
        <v>31200</v>
      </c>
      <c r="J4318" s="14">
        <f t="shared" si="11294"/>
        <v>34750</v>
      </c>
      <c r="K4318" s="14">
        <v>32000</v>
      </c>
      <c r="L4318" s="14">
        <f t="shared" si="11297"/>
        <v>2750</v>
      </c>
      <c r="M4318" s="14">
        <v>2750</v>
      </c>
      <c r="N4318" s="14">
        <v>0</v>
      </c>
      <c r="O4318" s="14">
        <v>0</v>
      </c>
      <c r="P4318" s="14">
        <v>0</v>
      </c>
      <c r="Q4318" s="14">
        <v>0</v>
      </c>
      <c r="R4318" s="14">
        <v>2750</v>
      </c>
      <c r="S4318" s="14"/>
      <c r="T4318" s="14"/>
      <c r="U4318" s="14"/>
      <c r="V4318" s="14"/>
      <c r="W4318" s="14"/>
      <c r="X4318" s="14">
        <f t="shared" si="11334"/>
        <v>2750</v>
      </c>
      <c r="Y4318" s="14"/>
      <c r="Z4318" s="14"/>
      <c r="AA4318" s="14">
        <v>730</v>
      </c>
      <c r="AB4318" s="14">
        <v>1330</v>
      </c>
      <c r="AC4318" s="14"/>
      <c r="AD4318" s="14">
        <f>310+380</f>
        <v>690</v>
      </c>
      <c r="AE4318" s="14"/>
      <c r="AF4318" s="14"/>
      <c r="AG4318" s="14"/>
      <c r="AH4318" s="14">
        <v>2750</v>
      </c>
      <c r="AI4318" s="14">
        <v>0</v>
      </c>
      <c r="AJ4318" s="14">
        <v>0</v>
      </c>
      <c r="AK4318" s="14"/>
      <c r="AL4318" s="14"/>
      <c r="AM4318" s="14"/>
      <c r="AN4318" s="14"/>
      <c r="AO4318" s="14"/>
      <c r="AP4318" s="14">
        <f t="shared" si="11335"/>
        <v>0</v>
      </c>
      <c r="AQ4318" s="14"/>
      <c r="AR4318" s="14"/>
      <c r="AS4318" s="14"/>
      <c r="AT4318" s="14"/>
      <c r="AU4318" s="14"/>
      <c r="AV4318" s="14"/>
      <c r="AW4318" s="14"/>
      <c r="AX4318" s="14"/>
      <c r="AY4318" s="14"/>
      <c r="AZ4318" s="14">
        <v>0</v>
      </c>
      <c r="BA4318" s="14">
        <v>0</v>
      </c>
      <c r="BB4318" s="14">
        <v>0</v>
      </c>
      <c r="BC4318" s="14">
        <v>541</v>
      </c>
      <c r="BD4318" s="14"/>
      <c r="BE4318" s="14"/>
      <c r="BF4318" s="14"/>
      <c r="BG4318" s="14"/>
      <c r="BH4318" s="14">
        <f t="shared" si="11336"/>
        <v>541</v>
      </c>
      <c r="BI4318" s="14"/>
      <c r="BJ4318" s="14"/>
      <c r="BK4318" s="14">
        <v>541</v>
      </c>
      <c r="BL4318" s="14"/>
      <c r="BM4318" s="14"/>
      <c r="BN4318" s="14"/>
      <c r="BO4318" s="14"/>
      <c r="BP4318" s="14"/>
      <c r="BQ4318" s="14"/>
      <c r="BR4318" s="14">
        <v>541</v>
      </c>
      <c r="BS4318" s="14">
        <v>0</v>
      </c>
      <c r="BT4318" s="14">
        <v>34750</v>
      </c>
      <c r="BU4318" s="14">
        <v>32000</v>
      </c>
      <c r="BV4318" s="14">
        <v>16200</v>
      </c>
      <c r="BW4318" s="14">
        <f t="shared" si="11316"/>
        <v>7100</v>
      </c>
      <c r="BX4318" s="14">
        <v>2700</v>
      </c>
      <c r="BY4318" s="14">
        <v>2200</v>
      </c>
      <c r="BZ4318" s="14">
        <v>2200</v>
      </c>
      <c r="CA4318" s="14">
        <f t="shared" si="11295"/>
        <v>23300</v>
      </c>
      <c r="CB4318" s="122">
        <f t="shared" si="11306"/>
        <v>72.8125</v>
      </c>
    </row>
    <row r="4319" spans="1:80" ht="22.5" x14ac:dyDescent="0.25">
      <c r="A4319" s="4" t="s">
        <v>928</v>
      </c>
      <c r="B4319" s="4" t="s">
        <v>88</v>
      </c>
      <c r="C4319" s="4" t="s">
        <v>1729</v>
      </c>
      <c r="D4319" s="79" t="s">
        <v>1730</v>
      </c>
      <c r="E4319" s="89">
        <v>6139</v>
      </c>
      <c r="F4319" s="79" t="s">
        <v>1737</v>
      </c>
      <c r="G4319" s="75" t="s">
        <v>1906</v>
      </c>
      <c r="H4319" s="13" t="s">
        <v>59</v>
      </c>
      <c r="I4319" s="14">
        <v>6000</v>
      </c>
      <c r="J4319" s="14">
        <f t="shared" si="11294"/>
        <v>7418</v>
      </c>
      <c r="K4319" s="14">
        <v>7418</v>
      </c>
      <c r="L4319" s="14">
        <f t="shared" si="11297"/>
        <v>0</v>
      </c>
      <c r="M4319" s="14">
        <v>0</v>
      </c>
      <c r="N4319" s="14">
        <v>0</v>
      </c>
      <c r="O4319" s="14">
        <v>0</v>
      </c>
      <c r="P4319" s="14">
        <v>0</v>
      </c>
      <c r="Q4319" s="14">
        <v>0</v>
      </c>
      <c r="R4319" s="14">
        <v>0</v>
      </c>
      <c r="S4319" s="14"/>
      <c r="T4319" s="14"/>
      <c r="U4319" s="14"/>
      <c r="V4319" s="14"/>
      <c r="W4319" s="14"/>
      <c r="X4319" s="14">
        <f t="shared" si="11334"/>
        <v>0</v>
      </c>
      <c r="Y4319" s="14"/>
      <c r="Z4319" s="14"/>
      <c r="AA4319" s="14"/>
      <c r="AB4319" s="14"/>
      <c r="AC4319" s="14"/>
      <c r="AD4319" s="14"/>
      <c r="AE4319" s="14"/>
      <c r="AF4319" s="14"/>
      <c r="AG4319" s="14"/>
      <c r="AH4319" s="14">
        <v>0</v>
      </c>
      <c r="AI4319" s="14">
        <v>0</v>
      </c>
      <c r="AJ4319" s="14">
        <v>0</v>
      </c>
      <c r="AK4319" s="14"/>
      <c r="AL4319" s="14"/>
      <c r="AM4319" s="14"/>
      <c r="AN4319" s="14"/>
      <c r="AO4319" s="14"/>
      <c r="AP4319" s="14">
        <f t="shared" si="11335"/>
        <v>0</v>
      </c>
      <c r="AQ4319" s="14"/>
      <c r="AR4319" s="14"/>
      <c r="AS4319" s="14"/>
      <c r="AT4319" s="14"/>
      <c r="AU4319" s="14"/>
      <c r="AV4319" s="14"/>
      <c r="AW4319" s="14"/>
      <c r="AX4319" s="14"/>
      <c r="AY4319" s="14"/>
      <c r="AZ4319" s="14">
        <v>0</v>
      </c>
      <c r="BA4319" s="14">
        <v>0</v>
      </c>
      <c r="BB4319" s="14">
        <v>0</v>
      </c>
      <c r="BC4319" s="14"/>
      <c r="BD4319" s="14"/>
      <c r="BE4319" s="14"/>
      <c r="BF4319" s="14"/>
      <c r="BG4319" s="14"/>
      <c r="BH4319" s="14">
        <f t="shared" si="11336"/>
        <v>0</v>
      </c>
      <c r="BI4319" s="14"/>
      <c r="BJ4319" s="14"/>
      <c r="BK4319" s="14"/>
      <c r="BL4319" s="14"/>
      <c r="BM4319" s="14"/>
      <c r="BN4319" s="14"/>
      <c r="BO4319" s="14"/>
      <c r="BP4319" s="14"/>
      <c r="BQ4319" s="14"/>
      <c r="BR4319" s="14">
        <v>0</v>
      </c>
      <c r="BS4319" s="14">
        <v>0</v>
      </c>
      <c r="BT4319" s="14">
        <v>7789</v>
      </c>
      <c r="BU4319" s="14">
        <v>7789</v>
      </c>
      <c r="BV4319" s="14">
        <v>4010</v>
      </c>
      <c r="BW4319" s="14">
        <f t="shared" si="11316"/>
        <v>1950</v>
      </c>
      <c r="BX4319" s="14">
        <v>650</v>
      </c>
      <c r="BY4319" s="14">
        <v>650</v>
      </c>
      <c r="BZ4319" s="14">
        <v>650</v>
      </c>
      <c r="CA4319" s="14">
        <f t="shared" si="11295"/>
        <v>5960</v>
      </c>
      <c r="CB4319" s="122">
        <f t="shared" si="11306"/>
        <v>76.518166645268977</v>
      </c>
    </row>
    <row r="4320" spans="1:80" ht="22.5" x14ac:dyDescent="0.25">
      <c r="A4320" s="4" t="s">
        <v>928</v>
      </c>
      <c r="B4320" s="4" t="s">
        <v>88</v>
      </c>
      <c r="C4320" s="4" t="s">
        <v>1729</v>
      </c>
      <c r="D4320" s="79" t="s">
        <v>1730</v>
      </c>
      <c r="E4320" s="89">
        <v>6139</v>
      </c>
      <c r="F4320" s="79" t="s">
        <v>1738</v>
      </c>
      <c r="G4320" s="75" t="s">
        <v>1906</v>
      </c>
      <c r="H4320" s="13" t="s">
        <v>65</v>
      </c>
      <c r="I4320" s="14">
        <v>10700</v>
      </c>
      <c r="J4320" s="14">
        <f t="shared" si="11294"/>
        <v>11770</v>
      </c>
      <c r="K4320" s="14">
        <v>11770</v>
      </c>
      <c r="L4320" s="14">
        <f t="shared" si="11297"/>
        <v>0</v>
      </c>
      <c r="M4320" s="14">
        <v>0</v>
      </c>
      <c r="N4320" s="14">
        <v>0</v>
      </c>
      <c r="O4320" s="14">
        <v>0</v>
      </c>
      <c r="P4320" s="14">
        <v>0</v>
      </c>
      <c r="Q4320" s="14">
        <v>0</v>
      </c>
      <c r="R4320" s="14">
        <v>0</v>
      </c>
      <c r="S4320" s="14"/>
      <c r="T4320" s="14"/>
      <c r="U4320" s="14"/>
      <c r="V4320" s="14"/>
      <c r="W4320" s="14"/>
      <c r="X4320" s="14">
        <f t="shared" si="11334"/>
        <v>0</v>
      </c>
      <c r="Y4320" s="14"/>
      <c r="Z4320" s="14"/>
      <c r="AA4320" s="14"/>
      <c r="AB4320" s="14"/>
      <c r="AC4320" s="14"/>
      <c r="AD4320" s="14"/>
      <c r="AE4320" s="14"/>
      <c r="AF4320" s="14"/>
      <c r="AG4320" s="14"/>
      <c r="AH4320" s="14">
        <v>0</v>
      </c>
      <c r="AI4320" s="14">
        <v>0</v>
      </c>
      <c r="AJ4320" s="14">
        <v>0</v>
      </c>
      <c r="AK4320" s="14"/>
      <c r="AL4320" s="14"/>
      <c r="AM4320" s="14"/>
      <c r="AN4320" s="14"/>
      <c r="AO4320" s="14"/>
      <c r="AP4320" s="14">
        <f t="shared" si="11335"/>
        <v>0</v>
      </c>
      <c r="AQ4320" s="14"/>
      <c r="AR4320" s="14"/>
      <c r="AS4320" s="14"/>
      <c r="AT4320" s="14"/>
      <c r="AU4320" s="14"/>
      <c r="AV4320" s="14"/>
      <c r="AW4320" s="14"/>
      <c r="AX4320" s="14"/>
      <c r="AY4320" s="14"/>
      <c r="AZ4320" s="14">
        <v>0</v>
      </c>
      <c r="BA4320" s="14">
        <v>0</v>
      </c>
      <c r="BB4320" s="14">
        <v>0</v>
      </c>
      <c r="BC4320" s="14"/>
      <c r="BD4320" s="14"/>
      <c r="BE4320" s="14"/>
      <c r="BF4320" s="14"/>
      <c r="BG4320" s="14"/>
      <c r="BH4320" s="14">
        <f t="shared" si="11336"/>
        <v>0</v>
      </c>
      <c r="BI4320" s="14"/>
      <c r="BJ4320" s="14"/>
      <c r="BK4320" s="14"/>
      <c r="BL4320" s="14"/>
      <c r="BM4320" s="14"/>
      <c r="BN4320" s="14"/>
      <c r="BO4320" s="14"/>
      <c r="BP4320" s="14"/>
      <c r="BQ4320" s="14"/>
      <c r="BR4320" s="14">
        <v>0</v>
      </c>
      <c r="BS4320" s="14">
        <v>0</v>
      </c>
      <c r="BT4320" s="14">
        <v>11770</v>
      </c>
      <c r="BU4320" s="14">
        <v>11770</v>
      </c>
      <c r="BV4320" s="14">
        <v>5880</v>
      </c>
      <c r="BW4320" s="14">
        <f t="shared" si="11316"/>
        <v>2940</v>
      </c>
      <c r="BX4320" s="14">
        <v>980</v>
      </c>
      <c r="BY4320" s="14">
        <v>980</v>
      </c>
      <c r="BZ4320" s="14">
        <v>980</v>
      </c>
      <c r="CA4320" s="14">
        <f t="shared" si="11295"/>
        <v>8820</v>
      </c>
      <c r="CB4320" s="122">
        <f t="shared" si="11306"/>
        <v>74.936278674596437</v>
      </c>
    </row>
    <row r="4321" spans="1:80" ht="22.5" x14ac:dyDescent="0.25">
      <c r="A4321" s="1" t="s">
        <v>1</v>
      </c>
      <c r="B4321" s="1" t="s">
        <v>1</v>
      </c>
      <c r="C4321" s="1" t="s">
        <v>1</v>
      </c>
      <c r="D4321" s="78" t="s">
        <v>1</v>
      </c>
      <c r="E4321" s="78" t="s">
        <v>1</v>
      </c>
      <c r="F4321" s="78" t="s">
        <v>1</v>
      </c>
      <c r="G4321" s="2" t="s">
        <v>1</v>
      </c>
      <c r="H4321" s="10" t="s">
        <v>66</v>
      </c>
      <c r="I4321" s="11">
        <f>SUM(I4322)</f>
        <v>0</v>
      </c>
      <c r="J4321" s="11">
        <f t="shared" si="11294"/>
        <v>110</v>
      </c>
      <c r="K4321" s="11">
        <f t="shared" ref="K4321:Q4322" si="11343">SUM(K4322)</f>
        <v>110</v>
      </c>
      <c r="L4321" s="11">
        <f t="shared" si="11297"/>
        <v>0</v>
      </c>
      <c r="M4321" s="11">
        <f t="shared" si="11343"/>
        <v>0</v>
      </c>
      <c r="N4321" s="11">
        <f t="shared" si="11343"/>
        <v>0</v>
      </c>
      <c r="O4321" s="11">
        <f t="shared" si="11343"/>
        <v>0</v>
      </c>
      <c r="P4321" s="11">
        <f t="shared" si="11343"/>
        <v>0</v>
      </c>
      <c r="Q4321" s="11">
        <f t="shared" si="11343"/>
        <v>0</v>
      </c>
      <c r="R4321" s="11">
        <f t="shared" ref="R4321:AG4322" si="11344">SUM(R4322)</f>
        <v>0</v>
      </c>
      <c r="S4321" s="11">
        <f t="shared" si="11344"/>
        <v>0</v>
      </c>
      <c r="T4321" s="11">
        <f t="shared" si="11344"/>
        <v>0</v>
      </c>
      <c r="U4321" s="11">
        <f t="shared" si="11344"/>
        <v>0</v>
      </c>
      <c r="V4321" s="11">
        <f t="shared" si="11344"/>
        <v>0</v>
      </c>
      <c r="W4321" s="11">
        <f t="shared" si="11344"/>
        <v>0</v>
      </c>
      <c r="X4321" s="11">
        <f t="shared" si="11344"/>
        <v>0</v>
      </c>
      <c r="Y4321" s="11">
        <f t="shared" si="11344"/>
        <v>0</v>
      </c>
      <c r="Z4321" s="11">
        <f t="shared" si="11344"/>
        <v>0</v>
      </c>
      <c r="AA4321" s="11">
        <f t="shared" si="11344"/>
        <v>0</v>
      </c>
      <c r="AB4321" s="11">
        <f t="shared" si="11344"/>
        <v>0</v>
      </c>
      <c r="AC4321" s="11">
        <f t="shared" si="11344"/>
        <v>0</v>
      </c>
      <c r="AD4321" s="11">
        <f t="shared" si="11344"/>
        <v>0</v>
      </c>
      <c r="AE4321" s="11">
        <f t="shared" si="11344"/>
        <v>0</v>
      </c>
      <c r="AF4321" s="11">
        <f t="shared" si="11344"/>
        <v>0</v>
      </c>
      <c r="AG4321" s="11">
        <f t="shared" si="11344"/>
        <v>0</v>
      </c>
      <c r="AH4321" s="11">
        <v>0</v>
      </c>
      <c r="AI4321" s="11">
        <v>0</v>
      </c>
      <c r="AJ4321" s="11">
        <f t="shared" ref="AJ4321:AY4322" si="11345">SUM(AJ4322)</f>
        <v>0</v>
      </c>
      <c r="AK4321" s="11">
        <f t="shared" si="11345"/>
        <v>0</v>
      </c>
      <c r="AL4321" s="11">
        <f t="shared" si="11345"/>
        <v>0</v>
      </c>
      <c r="AM4321" s="11">
        <f t="shared" si="11345"/>
        <v>0</v>
      </c>
      <c r="AN4321" s="11">
        <f t="shared" si="11345"/>
        <v>0</v>
      </c>
      <c r="AO4321" s="11">
        <f t="shared" si="11345"/>
        <v>0</v>
      </c>
      <c r="AP4321" s="11">
        <f t="shared" si="11345"/>
        <v>0</v>
      </c>
      <c r="AQ4321" s="11">
        <f t="shared" si="11345"/>
        <v>0</v>
      </c>
      <c r="AR4321" s="11">
        <f t="shared" si="11345"/>
        <v>0</v>
      </c>
      <c r="AS4321" s="11">
        <f t="shared" si="11345"/>
        <v>0</v>
      </c>
      <c r="AT4321" s="11">
        <f t="shared" si="11345"/>
        <v>0</v>
      </c>
      <c r="AU4321" s="11">
        <f t="shared" si="11345"/>
        <v>0</v>
      </c>
      <c r="AV4321" s="11">
        <f t="shared" si="11345"/>
        <v>0</v>
      </c>
      <c r="AW4321" s="11">
        <f t="shared" si="11345"/>
        <v>0</v>
      </c>
      <c r="AX4321" s="11">
        <f t="shared" si="11345"/>
        <v>0</v>
      </c>
      <c r="AY4321" s="11">
        <f t="shared" si="11345"/>
        <v>0</v>
      </c>
      <c r="AZ4321" s="11">
        <v>0</v>
      </c>
      <c r="BA4321" s="11">
        <v>0</v>
      </c>
      <c r="BB4321" s="11">
        <f t="shared" ref="BB4321:BQ4322" si="11346">SUM(BB4322)</f>
        <v>0</v>
      </c>
      <c r="BC4321" s="11">
        <f t="shared" si="11346"/>
        <v>0</v>
      </c>
      <c r="BD4321" s="11">
        <f t="shared" si="11346"/>
        <v>0</v>
      </c>
      <c r="BE4321" s="11">
        <f t="shared" si="11346"/>
        <v>0</v>
      </c>
      <c r="BF4321" s="11">
        <f t="shared" si="11346"/>
        <v>0</v>
      </c>
      <c r="BG4321" s="11">
        <f t="shared" si="11346"/>
        <v>0</v>
      </c>
      <c r="BH4321" s="11">
        <f t="shared" si="11346"/>
        <v>0</v>
      </c>
      <c r="BI4321" s="11">
        <f t="shared" si="11346"/>
        <v>0</v>
      </c>
      <c r="BJ4321" s="11">
        <f t="shared" si="11346"/>
        <v>0</v>
      </c>
      <c r="BK4321" s="11">
        <f t="shared" si="11346"/>
        <v>0</v>
      </c>
      <c r="BL4321" s="11">
        <f t="shared" si="11346"/>
        <v>0</v>
      </c>
      <c r="BM4321" s="11">
        <f t="shared" si="11346"/>
        <v>0</v>
      </c>
      <c r="BN4321" s="11">
        <f t="shared" si="11346"/>
        <v>0</v>
      </c>
      <c r="BO4321" s="11">
        <f t="shared" si="11346"/>
        <v>0</v>
      </c>
      <c r="BP4321" s="11">
        <f t="shared" si="11346"/>
        <v>0</v>
      </c>
      <c r="BQ4321" s="11">
        <f t="shared" si="11346"/>
        <v>0</v>
      </c>
      <c r="BR4321" s="11">
        <v>0</v>
      </c>
      <c r="BS4321" s="11">
        <v>0</v>
      </c>
      <c r="BT4321" s="11">
        <f t="shared" ref="BT4321:BZ4322" si="11347">SUM(BT4322)</f>
        <v>110</v>
      </c>
      <c r="BU4321" s="11">
        <f t="shared" si="11347"/>
        <v>110</v>
      </c>
      <c r="BV4321" s="11">
        <f t="shared" si="11347"/>
        <v>0</v>
      </c>
      <c r="BW4321" s="11">
        <f t="shared" si="11347"/>
        <v>0</v>
      </c>
      <c r="BX4321" s="11">
        <f t="shared" si="11347"/>
        <v>0</v>
      </c>
      <c r="BY4321" s="11">
        <f t="shared" si="11347"/>
        <v>0</v>
      </c>
      <c r="BZ4321" s="11">
        <f t="shared" si="11347"/>
        <v>0</v>
      </c>
      <c r="CA4321" s="11">
        <f t="shared" si="11295"/>
        <v>0</v>
      </c>
      <c r="CB4321" s="123">
        <f t="shared" si="11306"/>
        <v>0</v>
      </c>
    </row>
    <row r="4322" spans="1:80" x14ac:dyDescent="0.25">
      <c r="A4322" s="4" t="s">
        <v>928</v>
      </c>
      <c r="B4322" s="4" t="s">
        <v>88</v>
      </c>
      <c r="C4322" s="4" t="s">
        <v>1729</v>
      </c>
      <c r="D4322" s="79" t="s">
        <v>1730</v>
      </c>
      <c r="E4322" s="78" t="s">
        <v>67</v>
      </c>
      <c r="F4322" s="78" t="s">
        <v>1</v>
      </c>
      <c r="G4322" s="2" t="s">
        <v>1</v>
      </c>
      <c r="H4322" s="2" t="s">
        <v>68</v>
      </c>
      <c r="I4322" s="12">
        <f>SUM(I4323)</f>
        <v>0</v>
      </c>
      <c r="J4322" s="12">
        <f t="shared" si="11294"/>
        <v>110</v>
      </c>
      <c r="K4322" s="12">
        <f t="shared" si="11343"/>
        <v>110</v>
      </c>
      <c r="L4322" s="12">
        <f t="shared" si="11297"/>
        <v>0</v>
      </c>
      <c r="M4322" s="12">
        <f t="shared" si="11343"/>
        <v>0</v>
      </c>
      <c r="N4322" s="12">
        <f t="shared" si="11343"/>
        <v>0</v>
      </c>
      <c r="O4322" s="12">
        <f t="shared" si="11343"/>
        <v>0</v>
      </c>
      <c r="P4322" s="12">
        <f t="shared" si="11343"/>
        <v>0</v>
      </c>
      <c r="Q4322" s="12">
        <f t="shared" si="11343"/>
        <v>0</v>
      </c>
      <c r="R4322" s="12">
        <f t="shared" si="11344"/>
        <v>0</v>
      </c>
      <c r="S4322" s="12">
        <f t="shared" ref="S4322:AG4322" si="11348">SUM(S4323)</f>
        <v>0</v>
      </c>
      <c r="T4322" s="12">
        <f t="shared" si="11348"/>
        <v>0</v>
      </c>
      <c r="U4322" s="12">
        <f t="shared" si="11348"/>
        <v>0</v>
      </c>
      <c r="V4322" s="12">
        <f t="shared" si="11348"/>
        <v>0</v>
      </c>
      <c r="W4322" s="12">
        <f t="shared" si="11348"/>
        <v>0</v>
      </c>
      <c r="X4322" s="12">
        <f t="shared" si="11348"/>
        <v>0</v>
      </c>
      <c r="Y4322" s="12">
        <f t="shared" si="11348"/>
        <v>0</v>
      </c>
      <c r="Z4322" s="12">
        <f t="shared" si="11348"/>
        <v>0</v>
      </c>
      <c r="AA4322" s="12">
        <f t="shared" si="11348"/>
        <v>0</v>
      </c>
      <c r="AB4322" s="12">
        <f t="shared" si="11348"/>
        <v>0</v>
      </c>
      <c r="AC4322" s="12">
        <f t="shared" si="11348"/>
        <v>0</v>
      </c>
      <c r="AD4322" s="12">
        <f t="shared" si="11348"/>
        <v>0</v>
      </c>
      <c r="AE4322" s="12">
        <f t="shared" si="11348"/>
        <v>0</v>
      </c>
      <c r="AF4322" s="12">
        <f t="shared" si="11348"/>
        <v>0</v>
      </c>
      <c r="AG4322" s="12">
        <f t="shared" si="11348"/>
        <v>0</v>
      </c>
      <c r="AH4322" s="12">
        <v>0</v>
      </c>
      <c r="AI4322" s="12">
        <v>0</v>
      </c>
      <c r="AJ4322" s="12">
        <f t="shared" si="11345"/>
        <v>0</v>
      </c>
      <c r="AK4322" s="12">
        <f t="shared" ref="AK4322:AY4322" si="11349">SUM(AK4323)</f>
        <v>0</v>
      </c>
      <c r="AL4322" s="12">
        <f t="shared" si="11349"/>
        <v>0</v>
      </c>
      <c r="AM4322" s="12">
        <f t="shared" si="11349"/>
        <v>0</v>
      </c>
      <c r="AN4322" s="12">
        <f t="shared" si="11349"/>
        <v>0</v>
      </c>
      <c r="AO4322" s="12">
        <f t="shared" si="11349"/>
        <v>0</v>
      </c>
      <c r="AP4322" s="12">
        <f t="shared" si="11349"/>
        <v>0</v>
      </c>
      <c r="AQ4322" s="12">
        <f t="shared" si="11349"/>
        <v>0</v>
      </c>
      <c r="AR4322" s="12">
        <f t="shared" si="11349"/>
        <v>0</v>
      </c>
      <c r="AS4322" s="12">
        <f t="shared" si="11349"/>
        <v>0</v>
      </c>
      <c r="AT4322" s="12">
        <f t="shared" si="11349"/>
        <v>0</v>
      </c>
      <c r="AU4322" s="12">
        <f t="shared" si="11349"/>
        <v>0</v>
      </c>
      <c r="AV4322" s="12">
        <f t="shared" si="11349"/>
        <v>0</v>
      </c>
      <c r="AW4322" s="12">
        <f t="shared" si="11349"/>
        <v>0</v>
      </c>
      <c r="AX4322" s="12">
        <f t="shared" si="11349"/>
        <v>0</v>
      </c>
      <c r="AY4322" s="12">
        <f t="shared" si="11349"/>
        <v>0</v>
      </c>
      <c r="AZ4322" s="12">
        <v>0</v>
      </c>
      <c r="BA4322" s="12">
        <v>0</v>
      </c>
      <c r="BB4322" s="12">
        <f t="shared" si="11346"/>
        <v>0</v>
      </c>
      <c r="BC4322" s="12">
        <f t="shared" ref="BC4322:BQ4322" si="11350">SUM(BC4323)</f>
        <v>0</v>
      </c>
      <c r="BD4322" s="12">
        <f t="shared" si="11350"/>
        <v>0</v>
      </c>
      <c r="BE4322" s="12">
        <f t="shared" si="11350"/>
        <v>0</v>
      </c>
      <c r="BF4322" s="12">
        <f t="shared" si="11350"/>
        <v>0</v>
      </c>
      <c r="BG4322" s="12">
        <f t="shared" si="11350"/>
        <v>0</v>
      </c>
      <c r="BH4322" s="12">
        <f t="shared" si="11350"/>
        <v>0</v>
      </c>
      <c r="BI4322" s="12">
        <f t="shared" si="11350"/>
        <v>0</v>
      </c>
      <c r="BJ4322" s="12">
        <f t="shared" si="11350"/>
        <v>0</v>
      </c>
      <c r="BK4322" s="12">
        <f t="shared" si="11350"/>
        <v>0</v>
      </c>
      <c r="BL4322" s="12">
        <f t="shared" si="11350"/>
        <v>0</v>
      </c>
      <c r="BM4322" s="12">
        <f t="shared" si="11350"/>
        <v>0</v>
      </c>
      <c r="BN4322" s="12">
        <f t="shared" si="11350"/>
        <v>0</v>
      </c>
      <c r="BO4322" s="12">
        <f t="shared" si="11350"/>
        <v>0</v>
      </c>
      <c r="BP4322" s="12">
        <f t="shared" si="11350"/>
        <v>0</v>
      </c>
      <c r="BQ4322" s="12">
        <f t="shared" si="11350"/>
        <v>0</v>
      </c>
      <c r="BR4322" s="12">
        <v>0</v>
      </c>
      <c r="BS4322" s="12">
        <v>0</v>
      </c>
      <c r="BT4322" s="12">
        <f t="shared" si="11347"/>
        <v>110</v>
      </c>
      <c r="BU4322" s="12">
        <f t="shared" si="11347"/>
        <v>110</v>
      </c>
      <c r="BV4322" s="12">
        <f t="shared" si="11347"/>
        <v>0</v>
      </c>
      <c r="BW4322" s="12">
        <f t="shared" si="11347"/>
        <v>0</v>
      </c>
      <c r="BX4322" s="12">
        <f t="shared" si="11347"/>
        <v>0</v>
      </c>
      <c r="BY4322" s="12">
        <f t="shared" si="11347"/>
        <v>0</v>
      </c>
      <c r="BZ4322" s="12">
        <f t="shared" si="11347"/>
        <v>0</v>
      </c>
      <c r="CA4322" s="12">
        <f t="shared" si="11295"/>
        <v>0</v>
      </c>
      <c r="CB4322" s="124">
        <f t="shared" si="11306"/>
        <v>0</v>
      </c>
    </row>
    <row r="4323" spans="1:80" x14ac:dyDescent="0.25">
      <c r="A4323" s="4" t="s">
        <v>928</v>
      </c>
      <c r="B4323" s="4" t="s">
        <v>88</v>
      </c>
      <c r="C4323" s="4" t="s">
        <v>1729</v>
      </c>
      <c r="D4323" s="79" t="s">
        <v>1730</v>
      </c>
      <c r="E4323" s="89">
        <v>6148</v>
      </c>
      <c r="F4323" s="79"/>
      <c r="G4323" s="75" t="s">
        <v>1906</v>
      </c>
      <c r="H4323" s="13" t="s">
        <v>76</v>
      </c>
      <c r="I4323" s="14">
        <v>0</v>
      </c>
      <c r="J4323" s="14">
        <f t="shared" si="11294"/>
        <v>110</v>
      </c>
      <c r="K4323" s="14">
        <v>110</v>
      </c>
      <c r="L4323" s="14">
        <f t="shared" si="11297"/>
        <v>0</v>
      </c>
      <c r="M4323" s="14">
        <v>0</v>
      </c>
      <c r="N4323" s="14">
        <v>0</v>
      </c>
      <c r="O4323" s="14">
        <v>0</v>
      </c>
      <c r="P4323" s="14">
        <v>0</v>
      </c>
      <c r="Q4323" s="14">
        <v>0</v>
      </c>
      <c r="R4323" s="14">
        <v>0</v>
      </c>
      <c r="S4323" s="14"/>
      <c r="T4323" s="14"/>
      <c r="U4323" s="14"/>
      <c r="V4323" s="14"/>
      <c r="W4323" s="14"/>
      <c r="X4323" s="14">
        <f t="shared" si="11334"/>
        <v>0</v>
      </c>
      <c r="Y4323" s="14"/>
      <c r="Z4323" s="14"/>
      <c r="AA4323" s="14"/>
      <c r="AB4323" s="14"/>
      <c r="AC4323" s="14"/>
      <c r="AD4323" s="14"/>
      <c r="AE4323" s="14"/>
      <c r="AF4323" s="14"/>
      <c r="AG4323" s="14"/>
      <c r="AH4323" s="14">
        <v>0</v>
      </c>
      <c r="AI4323" s="14">
        <v>0</v>
      </c>
      <c r="AJ4323" s="14">
        <v>0</v>
      </c>
      <c r="AK4323" s="14"/>
      <c r="AL4323" s="14"/>
      <c r="AM4323" s="14"/>
      <c r="AN4323" s="14"/>
      <c r="AO4323" s="14"/>
      <c r="AP4323" s="14">
        <f t="shared" si="11335"/>
        <v>0</v>
      </c>
      <c r="AQ4323" s="14"/>
      <c r="AR4323" s="14"/>
      <c r="AS4323" s="14"/>
      <c r="AT4323" s="14"/>
      <c r="AU4323" s="14"/>
      <c r="AV4323" s="14"/>
      <c r="AW4323" s="14"/>
      <c r="AX4323" s="14"/>
      <c r="AY4323" s="14"/>
      <c r="AZ4323" s="14">
        <v>0</v>
      </c>
      <c r="BA4323" s="14">
        <v>0</v>
      </c>
      <c r="BB4323" s="14">
        <v>0</v>
      </c>
      <c r="BC4323" s="14"/>
      <c r="BD4323" s="14"/>
      <c r="BE4323" s="14"/>
      <c r="BF4323" s="14"/>
      <c r="BG4323" s="14"/>
      <c r="BH4323" s="14">
        <f t="shared" si="11336"/>
        <v>0</v>
      </c>
      <c r="BI4323" s="14"/>
      <c r="BJ4323" s="14"/>
      <c r="BK4323" s="14"/>
      <c r="BL4323" s="14"/>
      <c r="BM4323" s="14"/>
      <c r="BN4323" s="14"/>
      <c r="BO4323" s="14"/>
      <c r="BP4323" s="14"/>
      <c r="BQ4323" s="14"/>
      <c r="BR4323" s="14">
        <v>0</v>
      </c>
      <c r="BS4323" s="14">
        <v>0</v>
      </c>
      <c r="BT4323" s="14">
        <v>110</v>
      </c>
      <c r="BU4323" s="14">
        <v>110</v>
      </c>
      <c r="BV4323" s="14">
        <v>0</v>
      </c>
      <c r="BW4323" s="14">
        <f t="shared" si="11316"/>
        <v>0</v>
      </c>
      <c r="BX4323" s="14"/>
      <c r="BY4323" s="14"/>
      <c r="BZ4323" s="14"/>
      <c r="CA4323" s="14">
        <f t="shared" si="11295"/>
        <v>0</v>
      </c>
      <c r="CB4323" s="122">
        <f t="shared" si="11306"/>
        <v>0</v>
      </c>
    </row>
    <row r="4324" spans="1:80" ht="22.5" x14ac:dyDescent="0.25">
      <c r="A4324" s="1" t="s">
        <v>1</v>
      </c>
      <c r="B4324" s="1" t="s">
        <v>1</v>
      </c>
      <c r="C4324" s="1" t="s">
        <v>1</v>
      </c>
      <c r="D4324" s="78" t="s">
        <v>1</v>
      </c>
      <c r="E4324" s="78" t="s">
        <v>1</v>
      </c>
      <c r="F4324" s="78" t="s">
        <v>1</v>
      </c>
      <c r="G4324" s="2" t="s">
        <v>1</v>
      </c>
      <c r="H4324" s="10" t="s">
        <v>77</v>
      </c>
      <c r="I4324" s="11">
        <f>SUM(I4325)</f>
        <v>37000</v>
      </c>
      <c r="J4324" s="11">
        <f t="shared" si="11294"/>
        <v>35000</v>
      </c>
      <c r="K4324" s="11">
        <f t="shared" ref="K4324:Q4324" si="11351">SUM(K4325)</f>
        <v>30000</v>
      </c>
      <c r="L4324" s="11">
        <f t="shared" si="11297"/>
        <v>5000</v>
      </c>
      <c r="M4324" s="11">
        <f t="shared" si="11351"/>
        <v>5000</v>
      </c>
      <c r="N4324" s="11">
        <f t="shared" si="11351"/>
        <v>0</v>
      </c>
      <c r="O4324" s="11">
        <f t="shared" si="11351"/>
        <v>0</v>
      </c>
      <c r="P4324" s="11">
        <f t="shared" si="11351"/>
        <v>0</v>
      </c>
      <c r="Q4324" s="11">
        <f t="shared" si="11351"/>
        <v>0</v>
      </c>
      <c r="R4324" s="11">
        <f t="shared" ref="R4324:AG4324" si="11352">SUM(R4325)</f>
        <v>5000</v>
      </c>
      <c r="S4324" s="11">
        <f t="shared" si="11352"/>
        <v>0</v>
      </c>
      <c r="T4324" s="11">
        <f t="shared" si="11352"/>
        <v>0</v>
      </c>
      <c r="U4324" s="11">
        <f t="shared" si="11352"/>
        <v>0</v>
      </c>
      <c r="V4324" s="11">
        <f t="shared" si="11352"/>
        <v>0</v>
      </c>
      <c r="W4324" s="11">
        <f t="shared" si="11352"/>
        <v>0</v>
      </c>
      <c r="X4324" s="11">
        <f t="shared" si="11352"/>
        <v>5000</v>
      </c>
      <c r="Y4324" s="11">
        <f t="shared" si="11352"/>
        <v>0</v>
      </c>
      <c r="Z4324" s="11">
        <f t="shared" si="11352"/>
        <v>0</v>
      </c>
      <c r="AA4324" s="11">
        <f t="shared" si="11352"/>
        <v>0</v>
      </c>
      <c r="AB4324" s="11">
        <f t="shared" si="11352"/>
        <v>0</v>
      </c>
      <c r="AC4324" s="11">
        <f t="shared" si="11352"/>
        <v>0</v>
      </c>
      <c r="AD4324" s="11">
        <f t="shared" si="11352"/>
        <v>0</v>
      </c>
      <c r="AE4324" s="11">
        <f t="shared" si="11352"/>
        <v>0</v>
      </c>
      <c r="AF4324" s="11">
        <f t="shared" si="11352"/>
        <v>2780</v>
      </c>
      <c r="AG4324" s="11">
        <f t="shared" si="11352"/>
        <v>0</v>
      </c>
      <c r="AH4324" s="11">
        <v>2780</v>
      </c>
      <c r="AI4324" s="11">
        <v>2220</v>
      </c>
      <c r="AJ4324" s="11">
        <f t="shared" ref="AJ4324:AY4324" si="11353">SUM(AJ4325)</f>
        <v>0</v>
      </c>
      <c r="AK4324" s="11">
        <f t="shared" si="11353"/>
        <v>0</v>
      </c>
      <c r="AL4324" s="11">
        <f t="shared" si="11353"/>
        <v>0</v>
      </c>
      <c r="AM4324" s="11">
        <f t="shared" si="11353"/>
        <v>0</v>
      </c>
      <c r="AN4324" s="11">
        <f t="shared" si="11353"/>
        <v>0</v>
      </c>
      <c r="AO4324" s="11">
        <f t="shared" si="11353"/>
        <v>0</v>
      </c>
      <c r="AP4324" s="11">
        <f t="shared" si="11353"/>
        <v>0</v>
      </c>
      <c r="AQ4324" s="11">
        <f t="shared" si="11353"/>
        <v>0</v>
      </c>
      <c r="AR4324" s="11">
        <f t="shared" si="11353"/>
        <v>0</v>
      </c>
      <c r="AS4324" s="11">
        <f t="shared" si="11353"/>
        <v>0</v>
      </c>
      <c r="AT4324" s="11">
        <f t="shared" si="11353"/>
        <v>0</v>
      </c>
      <c r="AU4324" s="11">
        <f t="shared" si="11353"/>
        <v>0</v>
      </c>
      <c r="AV4324" s="11">
        <f t="shared" si="11353"/>
        <v>0</v>
      </c>
      <c r="AW4324" s="11">
        <f t="shared" si="11353"/>
        <v>0</v>
      </c>
      <c r="AX4324" s="11">
        <f t="shared" si="11353"/>
        <v>0</v>
      </c>
      <c r="AY4324" s="11">
        <f t="shared" si="11353"/>
        <v>0</v>
      </c>
      <c r="AZ4324" s="11">
        <v>0</v>
      </c>
      <c r="BA4324" s="11">
        <v>0</v>
      </c>
      <c r="BB4324" s="11">
        <f t="shared" ref="BB4324:BQ4324" si="11354">SUM(BB4325)</f>
        <v>0</v>
      </c>
      <c r="BC4324" s="11">
        <f t="shared" si="11354"/>
        <v>4000</v>
      </c>
      <c r="BD4324" s="11">
        <f t="shared" si="11354"/>
        <v>0</v>
      </c>
      <c r="BE4324" s="11">
        <f t="shared" si="11354"/>
        <v>9000</v>
      </c>
      <c r="BF4324" s="11">
        <f t="shared" si="11354"/>
        <v>0</v>
      </c>
      <c r="BG4324" s="11">
        <f t="shared" si="11354"/>
        <v>0</v>
      </c>
      <c r="BH4324" s="11">
        <f t="shared" si="11354"/>
        <v>13000</v>
      </c>
      <c r="BI4324" s="11">
        <f t="shared" si="11354"/>
        <v>0</v>
      </c>
      <c r="BJ4324" s="11">
        <f t="shared" si="11354"/>
        <v>0</v>
      </c>
      <c r="BK4324" s="11">
        <f t="shared" si="11354"/>
        <v>4000</v>
      </c>
      <c r="BL4324" s="11">
        <f t="shared" si="11354"/>
        <v>0</v>
      </c>
      <c r="BM4324" s="11">
        <f t="shared" si="11354"/>
        <v>0</v>
      </c>
      <c r="BN4324" s="11">
        <f t="shared" si="11354"/>
        <v>0</v>
      </c>
      <c r="BO4324" s="11">
        <f t="shared" si="11354"/>
        <v>0</v>
      </c>
      <c r="BP4324" s="11">
        <f t="shared" si="11354"/>
        <v>9000</v>
      </c>
      <c r="BQ4324" s="11">
        <f t="shared" si="11354"/>
        <v>0</v>
      </c>
      <c r="BR4324" s="11">
        <v>13000</v>
      </c>
      <c r="BS4324" s="11">
        <v>0</v>
      </c>
      <c r="BT4324" s="11">
        <f t="shared" ref="BT4324:BZ4324" si="11355">SUM(BT4325)</f>
        <v>52000</v>
      </c>
      <c r="BU4324" s="11">
        <f t="shared" si="11355"/>
        <v>47000</v>
      </c>
      <c r="BV4324" s="11">
        <f t="shared" si="11355"/>
        <v>23500</v>
      </c>
      <c r="BW4324" s="11">
        <f t="shared" si="11355"/>
        <v>23500</v>
      </c>
      <c r="BX4324" s="11">
        <f t="shared" si="11355"/>
        <v>23500</v>
      </c>
      <c r="BY4324" s="11">
        <f t="shared" si="11355"/>
        <v>0</v>
      </c>
      <c r="BZ4324" s="11">
        <f t="shared" si="11355"/>
        <v>0</v>
      </c>
      <c r="CA4324" s="11">
        <f t="shared" si="11295"/>
        <v>47000</v>
      </c>
      <c r="CB4324" s="123">
        <f t="shared" si="11306"/>
        <v>100</v>
      </c>
    </row>
    <row r="4325" spans="1:80" x14ac:dyDescent="0.25">
      <c r="A4325" s="4" t="s">
        <v>928</v>
      </c>
      <c r="B4325" s="4" t="s">
        <v>88</v>
      </c>
      <c r="C4325" s="4" t="s">
        <v>1729</v>
      </c>
      <c r="D4325" s="79" t="s">
        <v>1730</v>
      </c>
      <c r="E4325" s="78" t="s">
        <v>78</v>
      </c>
      <c r="F4325" s="78" t="s">
        <v>1</v>
      </c>
      <c r="G4325" s="2" t="s">
        <v>1</v>
      </c>
      <c r="H4325" s="2" t="s">
        <v>79</v>
      </c>
      <c r="I4325" s="12">
        <f>SUM(I4326:I4327)</f>
        <v>37000</v>
      </c>
      <c r="J4325" s="12">
        <f t="shared" si="11294"/>
        <v>35000</v>
      </c>
      <c r="K4325" s="12">
        <f t="shared" ref="K4325" si="11356">SUM(K4326:K4327)</f>
        <v>30000</v>
      </c>
      <c r="L4325" s="12">
        <f t="shared" si="11297"/>
        <v>5000</v>
      </c>
      <c r="M4325" s="12">
        <f t="shared" ref="M4325:Q4325" si="11357">SUM(M4326:M4327)</f>
        <v>5000</v>
      </c>
      <c r="N4325" s="12">
        <f t="shared" si="11357"/>
        <v>0</v>
      </c>
      <c r="O4325" s="12">
        <f t="shared" si="11357"/>
        <v>0</v>
      </c>
      <c r="P4325" s="12">
        <f t="shared" si="11357"/>
        <v>0</v>
      </c>
      <c r="Q4325" s="12">
        <f t="shared" si="11357"/>
        <v>0</v>
      </c>
      <c r="R4325" s="12">
        <f t="shared" ref="R4325:AG4325" si="11358">SUM(R4326:R4327)</f>
        <v>5000</v>
      </c>
      <c r="S4325" s="12">
        <f t="shared" si="11358"/>
        <v>0</v>
      </c>
      <c r="T4325" s="12">
        <f t="shared" si="11358"/>
        <v>0</v>
      </c>
      <c r="U4325" s="12">
        <f t="shared" si="11358"/>
        <v>0</v>
      </c>
      <c r="V4325" s="12">
        <f t="shared" si="11358"/>
        <v>0</v>
      </c>
      <c r="W4325" s="12">
        <f t="shared" si="11358"/>
        <v>0</v>
      </c>
      <c r="X4325" s="12">
        <f t="shared" ref="X4325" si="11359">SUM(X4326:X4327)</f>
        <v>5000</v>
      </c>
      <c r="Y4325" s="12">
        <f t="shared" si="11358"/>
        <v>0</v>
      </c>
      <c r="Z4325" s="12">
        <f t="shared" si="11358"/>
        <v>0</v>
      </c>
      <c r="AA4325" s="12">
        <f t="shared" si="11358"/>
        <v>0</v>
      </c>
      <c r="AB4325" s="12">
        <f t="shared" si="11358"/>
        <v>0</v>
      </c>
      <c r="AC4325" s="12">
        <f t="shared" si="11358"/>
        <v>0</v>
      </c>
      <c r="AD4325" s="12">
        <f t="shared" si="11358"/>
        <v>0</v>
      </c>
      <c r="AE4325" s="12">
        <f t="shared" si="11358"/>
        <v>0</v>
      </c>
      <c r="AF4325" s="12">
        <f t="shared" si="11358"/>
        <v>2780</v>
      </c>
      <c r="AG4325" s="12">
        <f t="shared" si="11358"/>
        <v>0</v>
      </c>
      <c r="AH4325" s="12">
        <v>2780</v>
      </c>
      <c r="AI4325" s="12">
        <v>2220</v>
      </c>
      <c r="AJ4325" s="12">
        <f t="shared" ref="AJ4325:AY4325" si="11360">SUM(AJ4326:AJ4327)</f>
        <v>0</v>
      </c>
      <c r="AK4325" s="12">
        <f t="shared" si="11360"/>
        <v>0</v>
      </c>
      <c r="AL4325" s="12">
        <f t="shared" si="11360"/>
        <v>0</v>
      </c>
      <c r="AM4325" s="12">
        <f t="shared" si="11360"/>
        <v>0</v>
      </c>
      <c r="AN4325" s="12">
        <f t="shared" si="11360"/>
        <v>0</v>
      </c>
      <c r="AO4325" s="12">
        <f t="shared" si="11360"/>
        <v>0</v>
      </c>
      <c r="AP4325" s="12">
        <f t="shared" ref="AP4325" si="11361">SUM(AP4326:AP4327)</f>
        <v>0</v>
      </c>
      <c r="AQ4325" s="12">
        <f t="shared" si="11360"/>
        <v>0</v>
      </c>
      <c r="AR4325" s="12">
        <f t="shared" si="11360"/>
        <v>0</v>
      </c>
      <c r="AS4325" s="12">
        <f t="shared" si="11360"/>
        <v>0</v>
      </c>
      <c r="AT4325" s="12">
        <f t="shared" si="11360"/>
        <v>0</v>
      </c>
      <c r="AU4325" s="12">
        <f t="shared" si="11360"/>
        <v>0</v>
      </c>
      <c r="AV4325" s="12">
        <f t="shared" si="11360"/>
        <v>0</v>
      </c>
      <c r="AW4325" s="12">
        <f t="shared" si="11360"/>
        <v>0</v>
      </c>
      <c r="AX4325" s="12">
        <f t="shared" si="11360"/>
        <v>0</v>
      </c>
      <c r="AY4325" s="12">
        <f t="shared" si="11360"/>
        <v>0</v>
      </c>
      <c r="AZ4325" s="12">
        <v>0</v>
      </c>
      <c r="BA4325" s="12">
        <v>0</v>
      </c>
      <c r="BB4325" s="12">
        <f t="shared" ref="BB4325:BQ4325" si="11362">SUM(BB4326:BB4327)</f>
        <v>0</v>
      </c>
      <c r="BC4325" s="12">
        <f t="shared" si="11362"/>
        <v>4000</v>
      </c>
      <c r="BD4325" s="12">
        <f t="shared" si="11362"/>
        <v>0</v>
      </c>
      <c r="BE4325" s="12">
        <f t="shared" si="11362"/>
        <v>9000</v>
      </c>
      <c r="BF4325" s="12">
        <f t="shared" si="11362"/>
        <v>0</v>
      </c>
      <c r="BG4325" s="12">
        <f t="shared" si="11362"/>
        <v>0</v>
      </c>
      <c r="BH4325" s="12">
        <f t="shared" ref="BH4325" si="11363">SUM(BH4326:BH4327)</f>
        <v>13000</v>
      </c>
      <c r="BI4325" s="12">
        <f t="shared" si="11362"/>
        <v>0</v>
      </c>
      <c r="BJ4325" s="12">
        <f t="shared" si="11362"/>
        <v>0</v>
      </c>
      <c r="BK4325" s="12">
        <f t="shared" si="11362"/>
        <v>4000</v>
      </c>
      <c r="BL4325" s="12">
        <f t="shared" si="11362"/>
        <v>0</v>
      </c>
      <c r="BM4325" s="12">
        <f t="shared" si="11362"/>
        <v>0</v>
      </c>
      <c r="BN4325" s="12">
        <f t="shared" si="11362"/>
        <v>0</v>
      </c>
      <c r="BO4325" s="12">
        <f t="shared" si="11362"/>
        <v>0</v>
      </c>
      <c r="BP4325" s="12">
        <f t="shared" si="11362"/>
        <v>9000</v>
      </c>
      <c r="BQ4325" s="12">
        <f t="shared" si="11362"/>
        <v>0</v>
      </c>
      <c r="BR4325" s="12">
        <v>13000</v>
      </c>
      <c r="BS4325" s="12">
        <v>0</v>
      </c>
      <c r="BT4325" s="12">
        <f t="shared" ref="BT4325:BZ4325" si="11364">SUM(BT4326:BT4327)</f>
        <v>52000</v>
      </c>
      <c r="BU4325" s="12">
        <f t="shared" si="11364"/>
        <v>47000</v>
      </c>
      <c r="BV4325" s="12">
        <f t="shared" si="11364"/>
        <v>23500</v>
      </c>
      <c r="BW4325" s="12">
        <f t="shared" si="11364"/>
        <v>23500</v>
      </c>
      <c r="BX4325" s="12">
        <f t="shared" si="11364"/>
        <v>23500</v>
      </c>
      <c r="BY4325" s="12">
        <f t="shared" si="11364"/>
        <v>0</v>
      </c>
      <c r="BZ4325" s="12">
        <f t="shared" si="11364"/>
        <v>0</v>
      </c>
      <c r="CA4325" s="12">
        <f t="shared" si="11295"/>
        <v>47000</v>
      </c>
      <c r="CB4325" s="124">
        <f t="shared" si="11306"/>
        <v>100</v>
      </c>
    </row>
    <row r="4326" spans="1:80" x14ac:dyDescent="0.25">
      <c r="A4326" s="4" t="s">
        <v>928</v>
      </c>
      <c r="B4326" s="4" t="s">
        <v>88</v>
      </c>
      <c r="C4326" s="4" t="s">
        <v>1729</v>
      </c>
      <c r="D4326" s="79" t="s">
        <v>1730</v>
      </c>
      <c r="E4326" s="89">
        <v>8213</v>
      </c>
      <c r="F4326" s="79"/>
      <c r="G4326" s="75" t="s">
        <v>1906</v>
      </c>
      <c r="H4326" s="13" t="s">
        <v>81</v>
      </c>
      <c r="I4326" s="14">
        <v>27000</v>
      </c>
      <c r="J4326" s="14">
        <f t="shared" si="11294"/>
        <v>20000</v>
      </c>
      <c r="K4326" s="14">
        <v>15000</v>
      </c>
      <c r="L4326" s="14">
        <f t="shared" si="11297"/>
        <v>5000</v>
      </c>
      <c r="M4326" s="14">
        <v>5000</v>
      </c>
      <c r="N4326" s="14">
        <v>0</v>
      </c>
      <c r="O4326" s="14">
        <v>0</v>
      </c>
      <c r="P4326" s="14">
        <v>0</v>
      </c>
      <c r="Q4326" s="14">
        <v>0</v>
      </c>
      <c r="R4326" s="14">
        <v>5000</v>
      </c>
      <c r="S4326" s="14"/>
      <c r="T4326" s="14"/>
      <c r="U4326" s="14"/>
      <c r="V4326" s="14"/>
      <c r="W4326" s="14"/>
      <c r="X4326" s="14">
        <f t="shared" si="11334"/>
        <v>5000</v>
      </c>
      <c r="Y4326" s="14"/>
      <c r="Z4326" s="14"/>
      <c r="AA4326" s="14"/>
      <c r="AB4326" s="14"/>
      <c r="AC4326" s="14"/>
      <c r="AD4326" s="14"/>
      <c r="AE4326" s="14"/>
      <c r="AF4326" s="14">
        <v>2780</v>
      </c>
      <c r="AG4326" s="14"/>
      <c r="AH4326" s="14">
        <v>2780</v>
      </c>
      <c r="AI4326" s="14">
        <v>2220</v>
      </c>
      <c r="AJ4326" s="14">
        <v>0</v>
      </c>
      <c r="AK4326" s="14"/>
      <c r="AL4326" s="14"/>
      <c r="AM4326" s="14"/>
      <c r="AN4326" s="14"/>
      <c r="AO4326" s="14"/>
      <c r="AP4326" s="14">
        <f t="shared" si="11335"/>
        <v>0</v>
      </c>
      <c r="AQ4326" s="14"/>
      <c r="AR4326" s="14"/>
      <c r="AS4326" s="14"/>
      <c r="AT4326" s="14"/>
      <c r="AU4326" s="14"/>
      <c r="AV4326" s="14"/>
      <c r="AW4326" s="14"/>
      <c r="AX4326" s="14"/>
      <c r="AY4326" s="14"/>
      <c r="AZ4326" s="14">
        <v>0</v>
      </c>
      <c r="BA4326" s="14">
        <v>0</v>
      </c>
      <c r="BB4326" s="14">
        <v>0</v>
      </c>
      <c r="BC4326" s="14"/>
      <c r="BD4326" s="14"/>
      <c r="BE4326" s="14">
        <v>9000</v>
      </c>
      <c r="BF4326" s="14"/>
      <c r="BG4326" s="14"/>
      <c r="BH4326" s="14">
        <f t="shared" si="11336"/>
        <v>9000</v>
      </c>
      <c r="BI4326" s="14"/>
      <c r="BJ4326" s="14"/>
      <c r="BK4326" s="14"/>
      <c r="BL4326" s="14"/>
      <c r="BM4326" s="14"/>
      <c r="BN4326" s="14"/>
      <c r="BO4326" s="14"/>
      <c r="BP4326" s="14">
        <v>9000</v>
      </c>
      <c r="BQ4326" s="14"/>
      <c r="BR4326" s="14">
        <v>9000</v>
      </c>
      <c r="BS4326" s="14">
        <v>0</v>
      </c>
      <c r="BT4326" s="14">
        <v>27000</v>
      </c>
      <c r="BU4326" s="14">
        <v>22000</v>
      </c>
      <c r="BV4326" s="14">
        <v>11000</v>
      </c>
      <c r="BW4326" s="14">
        <f t="shared" si="11316"/>
        <v>11000</v>
      </c>
      <c r="BX4326" s="14">
        <v>11000</v>
      </c>
      <c r="BY4326" s="14"/>
      <c r="BZ4326" s="14"/>
      <c r="CA4326" s="14">
        <f t="shared" si="11295"/>
        <v>22000</v>
      </c>
      <c r="CB4326" s="122">
        <f t="shared" si="11306"/>
        <v>100</v>
      </c>
    </row>
    <row r="4327" spans="1:80" x14ac:dyDescent="0.25">
      <c r="A4327" s="4" t="s">
        <v>928</v>
      </c>
      <c r="B4327" s="4" t="s">
        <v>88</v>
      </c>
      <c r="C4327" s="4" t="s">
        <v>1729</v>
      </c>
      <c r="D4327" s="79" t="s">
        <v>1730</v>
      </c>
      <c r="E4327" s="89">
        <v>8216</v>
      </c>
      <c r="F4327" s="79"/>
      <c r="G4327" s="75" t="s">
        <v>1906</v>
      </c>
      <c r="H4327" s="13" t="s">
        <v>319</v>
      </c>
      <c r="I4327" s="14">
        <v>10000</v>
      </c>
      <c r="J4327" s="14">
        <f t="shared" si="11294"/>
        <v>15000</v>
      </c>
      <c r="K4327" s="14">
        <v>15000</v>
      </c>
      <c r="L4327" s="14">
        <f t="shared" si="11297"/>
        <v>0</v>
      </c>
      <c r="M4327" s="14">
        <v>0</v>
      </c>
      <c r="N4327" s="14">
        <v>0</v>
      </c>
      <c r="O4327" s="14">
        <v>0</v>
      </c>
      <c r="P4327" s="14">
        <v>0</v>
      </c>
      <c r="Q4327" s="14">
        <v>0</v>
      </c>
      <c r="R4327" s="14">
        <v>0</v>
      </c>
      <c r="S4327" s="14"/>
      <c r="T4327" s="14"/>
      <c r="U4327" s="14"/>
      <c r="V4327" s="14"/>
      <c r="W4327" s="14"/>
      <c r="X4327" s="14">
        <f t="shared" si="11334"/>
        <v>0</v>
      </c>
      <c r="Y4327" s="14"/>
      <c r="Z4327" s="14"/>
      <c r="AA4327" s="14"/>
      <c r="AB4327" s="14"/>
      <c r="AC4327" s="14"/>
      <c r="AD4327" s="14"/>
      <c r="AE4327" s="14"/>
      <c r="AF4327" s="14"/>
      <c r="AG4327" s="14"/>
      <c r="AH4327" s="14">
        <v>0</v>
      </c>
      <c r="AI4327" s="14">
        <v>0</v>
      </c>
      <c r="AJ4327" s="14">
        <v>0</v>
      </c>
      <c r="AK4327" s="14"/>
      <c r="AL4327" s="14"/>
      <c r="AM4327" s="14"/>
      <c r="AN4327" s="14"/>
      <c r="AO4327" s="14"/>
      <c r="AP4327" s="14">
        <f t="shared" si="11335"/>
        <v>0</v>
      </c>
      <c r="AQ4327" s="14"/>
      <c r="AR4327" s="14"/>
      <c r="AS4327" s="14"/>
      <c r="AT4327" s="14"/>
      <c r="AU4327" s="14"/>
      <c r="AV4327" s="14"/>
      <c r="AW4327" s="14"/>
      <c r="AX4327" s="14"/>
      <c r="AY4327" s="14"/>
      <c r="AZ4327" s="14">
        <v>0</v>
      </c>
      <c r="BA4327" s="14">
        <v>0</v>
      </c>
      <c r="BB4327" s="14">
        <v>0</v>
      </c>
      <c r="BC4327" s="14">
        <v>4000</v>
      </c>
      <c r="BD4327" s="14"/>
      <c r="BE4327" s="14"/>
      <c r="BF4327" s="14"/>
      <c r="BG4327" s="14"/>
      <c r="BH4327" s="14">
        <f t="shared" si="11336"/>
        <v>4000</v>
      </c>
      <c r="BI4327" s="14"/>
      <c r="BJ4327" s="14"/>
      <c r="BK4327" s="14">
        <v>4000</v>
      </c>
      <c r="BL4327" s="14"/>
      <c r="BM4327" s="14"/>
      <c r="BN4327" s="14"/>
      <c r="BO4327" s="14"/>
      <c r="BP4327" s="14"/>
      <c r="BQ4327" s="14"/>
      <c r="BR4327" s="14">
        <v>4000</v>
      </c>
      <c r="BS4327" s="14">
        <v>0</v>
      </c>
      <c r="BT4327" s="14">
        <v>25000</v>
      </c>
      <c r="BU4327" s="14">
        <v>25000</v>
      </c>
      <c r="BV4327" s="14">
        <v>12500</v>
      </c>
      <c r="BW4327" s="14">
        <f t="shared" si="11316"/>
        <v>12500</v>
      </c>
      <c r="BX4327" s="14">
        <v>12500</v>
      </c>
      <c r="BY4327" s="14"/>
      <c r="BZ4327" s="14"/>
      <c r="CA4327" s="14">
        <f t="shared" si="11295"/>
        <v>25000</v>
      </c>
      <c r="CB4327" s="122">
        <f t="shared" si="11306"/>
        <v>100</v>
      </c>
    </row>
    <row r="4328" spans="1:80" x14ac:dyDescent="0.25">
      <c r="A4328" s="13" t="s">
        <v>1</v>
      </c>
      <c r="B4328" s="13" t="s">
        <v>1</v>
      </c>
      <c r="C4328" s="13" t="s">
        <v>1</v>
      </c>
      <c r="D4328" s="74" t="s">
        <v>1</v>
      </c>
      <c r="E4328" s="74" t="s">
        <v>1</v>
      </c>
      <c r="F4328" s="74" t="s">
        <v>1</v>
      </c>
      <c r="G4328" s="13" t="s">
        <v>1</v>
      </c>
      <c r="H4328" s="10" t="s">
        <v>1739</v>
      </c>
      <c r="I4328" s="11">
        <f>SUM(I4299,I4321,I4324)</f>
        <v>2620385</v>
      </c>
      <c r="J4328" s="11">
        <f t="shared" si="11294"/>
        <v>3061475</v>
      </c>
      <c r="K4328" s="11">
        <f t="shared" ref="K4328" si="11365">SUM(K4299,K4321,K4324)</f>
        <v>3041725</v>
      </c>
      <c r="L4328" s="11">
        <f t="shared" si="11297"/>
        <v>19750</v>
      </c>
      <c r="M4328" s="11">
        <f t="shared" ref="M4328:Q4328" si="11366">SUM(M4299,M4321,M4324)</f>
        <v>14250</v>
      </c>
      <c r="N4328" s="11">
        <f t="shared" si="11366"/>
        <v>0</v>
      </c>
      <c r="O4328" s="11">
        <f t="shared" si="11366"/>
        <v>5500</v>
      </c>
      <c r="P4328" s="11">
        <f t="shared" si="11366"/>
        <v>0</v>
      </c>
      <c r="Q4328" s="11">
        <f t="shared" si="11366"/>
        <v>0</v>
      </c>
      <c r="R4328" s="11">
        <f t="shared" ref="R4328:AG4328" si="11367">SUM(R4299,R4321,R4324)</f>
        <v>14250</v>
      </c>
      <c r="S4328" s="11">
        <f t="shared" si="11367"/>
        <v>0</v>
      </c>
      <c r="T4328" s="11">
        <f t="shared" si="11367"/>
        <v>0</v>
      </c>
      <c r="U4328" s="11">
        <f t="shared" si="11367"/>
        <v>0</v>
      </c>
      <c r="V4328" s="11">
        <f t="shared" si="11367"/>
        <v>0</v>
      </c>
      <c r="W4328" s="11">
        <f t="shared" si="11367"/>
        <v>0</v>
      </c>
      <c r="X4328" s="11">
        <f t="shared" si="11367"/>
        <v>14250</v>
      </c>
      <c r="Y4328" s="11">
        <f t="shared" si="11367"/>
        <v>1000</v>
      </c>
      <c r="Z4328" s="11">
        <f t="shared" si="11367"/>
        <v>1800</v>
      </c>
      <c r="AA4328" s="11">
        <f t="shared" si="11367"/>
        <v>2530</v>
      </c>
      <c r="AB4328" s="11">
        <f t="shared" si="11367"/>
        <v>1400</v>
      </c>
      <c r="AC4328" s="11">
        <f t="shared" si="11367"/>
        <v>0</v>
      </c>
      <c r="AD4328" s="11">
        <f t="shared" si="11367"/>
        <v>1800</v>
      </c>
      <c r="AE4328" s="11">
        <f t="shared" si="11367"/>
        <v>0</v>
      </c>
      <c r="AF4328" s="11">
        <f t="shared" si="11367"/>
        <v>3500</v>
      </c>
      <c r="AG4328" s="11">
        <f t="shared" si="11367"/>
        <v>0</v>
      </c>
      <c r="AH4328" s="11">
        <v>12030</v>
      </c>
      <c r="AI4328" s="11">
        <v>2220</v>
      </c>
      <c r="AJ4328" s="11">
        <f t="shared" ref="AJ4328:AY4328" si="11368">SUM(AJ4299,AJ4321,AJ4324)</f>
        <v>0</v>
      </c>
      <c r="AK4328" s="11">
        <f t="shared" si="11368"/>
        <v>0</v>
      </c>
      <c r="AL4328" s="11">
        <f t="shared" si="11368"/>
        <v>0</v>
      </c>
      <c r="AM4328" s="11">
        <f t="shared" si="11368"/>
        <v>0</v>
      </c>
      <c r="AN4328" s="11">
        <f t="shared" si="11368"/>
        <v>0</v>
      </c>
      <c r="AO4328" s="11">
        <f t="shared" si="11368"/>
        <v>0</v>
      </c>
      <c r="AP4328" s="11">
        <f t="shared" si="11368"/>
        <v>0</v>
      </c>
      <c r="AQ4328" s="11">
        <f t="shared" si="11368"/>
        <v>0</v>
      </c>
      <c r="AR4328" s="11">
        <f t="shared" si="11368"/>
        <v>0</v>
      </c>
      <c r="AS4328" s="11">
        <f t="shared" si="11368"/>
        <v>0</v>
      </c>
      <c r="AT4328" s="11">
        <f t="shared" si="11368"/>
        <v>0</v>
      </c>
      <c r="AU4328" s="11">
        <f t="shared" si="11368"/>
        <v>0</v>
      </c>
      <c r="AV4328" s="11">
        <f t="shared" si="11368"/>
        <v>0</v>
      </c>
      <c r="AW4328" s="11">
        <f t="shared" si="11368"/>
        <v>0</v>
      </c>
      <c r="AX4328" s="11">
        <f t="shared" si="11368"/>
        <v>0</v>
      </c>
      <c r="AY4328" s="11">
        <f t="shared" si="11368"/>
        <v>0</v>
      </c>
      <c r="AZ4328" s="11">
        <v>0</v>
      </c>
      <c r="BA4328" s="11">
        <v>0</v>
      </c>
      <c r="BB4328" s="11">
        <f t="shared" ref="BB4328:BQ4328" si="11369">SUM(BB4299,BB4321,BB4324)</f>
        <v>5500</v>
      </c>
      <c r="BC4328" s="11">
        <f t="shared" si="11369"/>
        <v>10041</v>
      </c>
      <c r="BD4328" s="11">
        <f t="shared" si="11369"/>
        <v>0</v>
      </c>
      <c r="BE4328" s="11">
        <f t="shared" si="11369"/>
        <v>21338</v>
      </c>
      <c r="BF4328" s="11">
        <f t="shared" si="11369"/>
        <v>0</v>
      </c>
      <c r="BG4328" s="11">
        <f t="shared" si="11369"/>
        <v>0</v>
      </c>
      <c r="BH4328" s="11">
        <f t="shared" si="11369"/>
        <v>36879</v>
      </c>
      <c r="BI4328" s="11">
        <f t="shared" si="11369"/>
        <v>5120</v>
      </c>
      <c r="BJ4328" s="11">
        <f t="shared" si="11369"/>
        <v>0</v>
      </c>
      <c r="BK4328" s="11">
        <f t="shared" si="11369"/>
        <v>11641</v>
      </c>
      <c r="BL4328" s="11">
        <f t="shared" si="11369"/>
        <v>0</v>
      </c>
      <c r="BM4328" s="11">
        <f t="shared" si="11369"/>
        <v>0</v>
      </c>
      <c r="BN4328" s="11">
        <f t="shared" si="11369"/>
        <v>0</v>
      </c>
      <c r="BO4328" s="11">
        <f t="shared" si="11369"/>
        <v>3500</v>
      </c>
      <c r="BP4328" s="11">
        <f t="shared" si="11369"/>
        <v>9000</v>
      </c>
      <c r="BQ4328" s="11">
        <f t="shared" si="11369"/>
        <v>7238</v>
      </c>
      <c r="BR4328" s="11">
        <v>36499</v>
      </c>
      <c r="BS4328" s="11">
        <v>380</v>
      </c>
      <c r="BT4328" s="11">
        <f t="shared" ref="BT4328:BZ4328" si="11370">SUM(BT4299,BT4321,BT4324)</f>
        <v>3222739</v>
      </c>
      <c r="BU4328" s="11">
        <f t="shared" si="11370"/>
        <v>3208322</v>
      </c>
      <c r="BV4328" s="11">
        <f t="shared" si="11370"/>
        <v>1712695</v>
      </c>
      <c r="BW4328" s="11">
        <f t="shared" si="11370"/>
        <v>817540</v>
      </c>
      <c r="BX4328" s="11">
        <f t="shared" si="11370"/>
        <v>310080</v>
      </c>
      <c r="BY4328" s="11">
        <f t="shared" si="11370"/>
        <v>253730</v>
      </c>
      <c r="BZ4328" s="11">
        <f t="shared" si="11370"/>
        <v>253730</v>
      </c>
      <c r="CA4328" s="11">
        <f t="shared" si="11295"/>
        <v>2530235</v>
      </c>
      <c r="CB4328" s="123">
        <f t="shared" si="11306"/>
        <v>78.864746119622652</v>
      </c>
    </row>
    <row r="4329" spans="1:80" ht="15.75" thickBot="1" x14ac:dyDescent="0.3">
      <c r="A4329" s="13" t="s">
        <v>1</v>
      </c>
      <c r="B4329" s="13" t="s">
        <v>1</v>
      </c>
      <c r="C4329" s="13" t="s">
        <v>1</v>
      </c>
      <c r="D4329" s="74" t="s">
        <v>1</v>
      </c>
      <c r="E4329" s="74" t="s">
        <v>1</v>
      </c>
      <c r="F4329" s="74" t="s">
        <v>1</v>
      </c>
      <c r="G4329" s="13" t="s">
        <v>1</v>
      </c>
      <c r="H4329" s="2" t="s">
        <v>83</v>
      </c>
      <c r="I4329" s="12">
        <v>57</v>
      </c>
      <c r="J4329" s="12">
        <f t="shared" si="11294"/>
        <v>57</v>
      </c>
      <c r="K4329" s="12">
        <v>57</v>
      </c>
      <c r="L4329" s="13"/>
      <c r="M4329" s="13" t="s">
        <v>1</v>
      </c>
      <c r="N4329" s="13" t="s">
        <v>1</v>
      </c>
      <c r="O4329" s="13" t="s">
        <v>1</v>
      </c>
      <c r="P4329" s="27"/>
      <c r="Q4329" s="13" t="s">
        <v>1</v>
      </c>
      <c r="R4329" s="13" t="s">
        <v>1</v>
      </c>
      <c r="S4329" s="13"/>
      <c r="T4329" s="13"/>
      <c r="U4329" s="13"/>
      <c r="V4329" s="13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>
        <v>0</v>
      </c>
      <c r="AI4329" s="13">
        <v>0</v>
      </c>
      <c r="AJ4329" s="13" t="s">
        <v>1</v>
      </c>
      <c r="AK4329" s="13"/>
      <c r="AL4329" s="13"/>
      <c r="AM4329" s="13"/>
      <c r="AN4329" s="13"/>
      <c r="AO4329" s="13"/>
      <c r="AP4329" s="13"/>
      <c r="AQ4329" s="13"/>
      <c r="AR4329" s="13"/>
      <c r="AS4329" s="13"/>
      <c r="AT4329" s="13"/>
      <c r="AU4329" s="13"/>
      <c r="AV4329" s="13"/>
      <c r="AW4329" s="13"/>
      <c r="AX4329" s="13"/>
      <c r="AY4329" s="13"/>
      <c r="AZ4329" s="13">
        <v>0</v>
      </c>
      <c r="BA4329" s="13">
        <v>0</v>
      </c>
      <c r="BB4329" s="13" t="s">
        <v>1</v>
      </c>
      <c r="BC4329" s="13"/>
      <c r="BD4329" s="13"/>
      <c r="BE4329" s="13"/>
      <c r="BF4329" s="13"/>
      <c r="BG4329" s="13"/>
      <c r="BH4329" s="13"/>
      <c r="BI4329" s="13"/>
      <c r="BJ4329" s="13"/>
      <c r="BK4329" s="13"/>
      <c r="BL4329" s="13"/>
      <c r="BM4329" s="13"/>
      <c r="BN4329" s="13"/>
      <c r="BO4329" s="13"/>
      <c r="BP4329" s="13"/>
      <c r="BQ4329" s="13"/>
      <c r="BR4329" s="13">
        <v>0</v>
      </c>
      <c r="BS4329" s="13">
        <v>0</v>
      </c>
      <c r="BT4329" s="12">
        <v>57</v>
      </c>
      <c r="BU4329" s="12">
        <v>57</v>
      </c>
      <c r="BV4329" s="12"/>
      <c r="BW4329" s="12">
        <f t="shared" si="11316"/>
        <v>0</v>
      </c>
      <c r="BX4329" s="12"/>
      <c r="BY4329" s="12"/>
      <c r="BZ4329" s="12"/>
      <c r="CA4329" s="12">
        <f t="shared" si="11295"/>
        <v>0</v>
      </c>
      <c r="CB4329" s="124"/>
    </row>
    <row r="4330" spans="1:80" ht="69.75" customHeight="1" thickBot="1" x14ac:dyDescent="0.3">
      <c r="A4330" s="133" t="s">
        <v>1</v>
      </c>
      <c r="B4330" s="133" t="s">
        <v>1</v>
      </c>
      <c r="C4330" s="133" t="s">
        <v>1</v>
      </c>
      <c r="D4330" s="135" t="s">
        <v>1</v>
      </c>
      <c r="E4330" s="135" t="s">
        <v>1</v>
      </c>
      <c r="F4330" s="135" t="s">
        <v>1</v>
      </c>
      <c r="G4330" s="137" t="s">
        <v>1</v>
      </c>
      <c r="H4330" s="5" t="s">
        <v>84</v>
      </c>
      <c r="I4330" s="5" t="s">
        <v>11</v>
      </c>
      <c r="J4330" s="5" t="s">
        <v>1809</v>
      </c>
      <c r="K4330" s="5" t="s">
        <v>12</v>
      </c>
      <c r="L4330" s="5" t="s">
        <v>13</v>
      </c>
      <c r="M4330" s="5" t="s">
        <v>14</v>
      </c>
      <c r="N4330" s="5" t="s">
        <v>15</v>
      </c>
      <c r="O4330" s="5" t="s">
        <v>16</v>
      </c>
      <c r="P4330" s="5" t="s">
        <v>17</v>
      </c>
      <c r="Q4330" s="5" t="s">
        <v>18</v>
      </c>
      <c r="R4330" s="71" t="s">
        <v>14</v>
      </c>
      <c r="S4330" s="71" t="s">
        <v>1843</v>
      </c>
      <c r="T4330" s="71" t="s">
        <v>1797</v>
      </c>
      <c r="U4330" s="71" t="s">
        <v>1832</v>
      </c>
      <c r="V4330" s="71" t="s">
        <v>1833</v>
      </c>
      <c r="W4330" s="71" t="s">
        <v>1834</v>
      </c>
      <c r="X4330" s="71" t="s">
        <v>1847</v>
      </c>
      <c r="Y4330" s="71" t="s">
        <v>1844</v>
      </c>
      <c r="Z4330" s="71" t="s">
        <v>1835</v>
      </c>
      <c r="AA4330" s="71" t="s">
        <v>1836</v>
      </c>
      <c r="AB4330" s="71" t="s">
        <v>1837</v>
      </c>
      <c r="AC4330" s="71" t="s">
        <v>1838</v>
      </c>
      <c r="AD4330" s="71" t="s">
        <v>1839</v>
      </c>
      <c r="AE4330" s="71" t="s">
        <v>1840</v>
      </c>
      <c r="AF4330" s="71" t="s">
        <v>1845</v>
      </c>
      <c r="AG4330" s="71" t="s">
        <v>1846</v>
      </c>
      <c r="AH4330" s="71" t="s">
        <v>1841</v>
      </c>
      <c r="AI4330" s="71" t="s">
        <v>1842</v>
      </c>
      <c r="AJ4330" s="72" t="s">
        <v>15</v>
      </c>
      <c r="AK4330" s="72" t="s">
        <v>1843</v>
      </c>
      <c r="AL4330" s="72" t="s">
        <v>1797</v>
      </c>
      <c r="AM4330" s="72" t="s">
        <v>1832</v>
      </c>
      <c r="AN4330" s="72" t="s">
        <v>1833</v>
      </c>
      <c r="AO4330" s="72" t="s">
        <v>1834</v>
      </c>
      <c r="AP4330" s="72" t="s">
        <v>1848</v>
      </c>
      <c r="AQ4330" s="72" t="s">
        <v>1844</v>
      </c>
      <c r="AR4330" s="72" t="s">
        <v>1835</v>
      </c>
      <c r="AS4330" s="72" t="s">
        <v>1836</v>
      </c>
      <c r="AT4330" s="72" t="s">
        <v>1837</v>
      </c>
      <c r="AU4330" s="72" t="s">
        <v>1838</v>
      </c>
      <c r="AV4330" s="72" t="s">
        <v>1839</v>
      </c>
      <c r="AW4330" s="72" t="s">
        <v>1840</v>
      </c>
      <c r="AX4330" s="72" t="s">
        <v>1845</v>
      </c>
      <c r="AY4330" s="72" t="s">
        <v>1846</v>
      </c>
      <c r="AZ4330" s="72" t="s">
        <v>1841</v>
      </c>
      <c r="BA4330" s="72" t="s">
        <v>1842</v>
      </c>
      <c r="BB4330" s="73" t="s">
        <v>16</v>
      </c>
      <c r="BC4330" s="73" t="s">
        <v>1843</v>
      </c>
      <c r="BD4330" s="73" t="s">
        <v>1797</v>
      </c>
      <c r="BE4330" s="73" t="s">
        <v>1832</v>
      </c>
      <c r="BF4330" s="73" t="s">
        <v>1833</v>
      </c>
      <c r="BG4330" s="73" t="s">
        <v>1834</v>
      </c>
      <c r="BH4330" s="73" t="s">
        <v>1849</v>
      </c>
      <c r="BI4330" s="73" t="s">
        <v>1844</v>
      </c>
      <c r="BJ4330" s="73" t="s">
        <v>1835</v>
      </c>
      <c r="BK4330" s="73" t="s">
        <v>1836</v>
      </c>
      <c r="BL4330" s="73" t="s">
        <v>1837</v>
      </c>
      <c r="BM4330" s="73" t="s">
        <v>1838</v>
      </c>
      <c r="BN4330" s="73" t="s">
        <v>1839</v>
      </c>
      <c r="BO4330" s="73" t="s">
        <v>1840</v>
      </c>
      <c r="BP4330" s="73" t="s">
        <v>1845</v>
      </c>
      <c r="BQ4330" s="73" t="s">
        <v>1846</v>
      </c>
      <c r="BR4330" s="73" t="s">
        <v>1841</v>
      </c>
      <c r="BS4330" s="73" t="s">
        <v>1842</v>
      </c>
      <c r="BT4330" s="5" t="s">
        <v>1911</v>
      </c>
      <c r="BU4330" s="5" t="s">
        <v>1942</v>
      </c>
      <c r="BV4330" s="5" t="s">
        <v>1943</v>
      </c>
      <c r="BW4330" s="5" t="s">
        <v>1944</v>
      </c>
      <c r="BX4330" s="5" t="s">
        <v>1945</v>
      </c>
      <c r="BY4330" s="5" t="s">
        <v>1946</v>
      </c>
      <c r="BZ4330" s="5" t="s">
        <v>1947</v>
      </c>
      <c r="CA4330" s="5" t="s">
        <v>1948</v>
      </c>
      <c r="CB4330" s="120" t="s">
        <v>1916</v>
      </c>
    </row>
    <row r="4331" spans="1:80" x14ac:dyDescent="0.25">
      <c r="A4331" s="134"/>
      <c r="B4331" s="134"/>
      <c r="C4331" s="134"/>
      <c r="D4331" s="136"/>
      <c r="E4331" s="136"/>
      <c r="F4331" s="136"/>
      <c r="G4331" s="138"/>
      <c r="H4331" s="15" t="s">
        <v>1</v>
      </c>
      <c r="I4331" s="9" t="s">
        <v>19</v>
      </c>
      <c r="J4331" s="9">
        <v>1</v>
      </c>
      <c r="K4331" s="9" t="s">
        <v>20</v>
      </c>
      <c r="L4331" s="9" t="s">
        <v>21</v>
      </c>
      <c r="M4331" s="9" t="s">
        <v>22</v>
      </c>
      <c r="N4331" s="9" t="s">
        <v>23</v>
      </c>
      <c r="O4331" s="9" t="s">
        <v>24</v>
      </c>
      <c r="P4331" s="9" t="s">
        <v>25</v>
      </c>
      <c r="Q4331" s="9" t="s">
        <v>26</v>
      </c>
      <c r="R4331" s="9">
        <v>1</v>
      </c>
      <c r="S4331" s="9">
        <v>2</v>
      </c>
      <c r="T4331" s="9">
        <v>3</v>
      </c>
      <c r="U4331" s="9">
        <v>4</v>
      </c>
      <c r="V4331" s="9">
        <v>5</v>
      </c>
      <c r="W4331" s="9">
        <v>6</v>
      </c>
      <c r="X4331" s="9">
        <v>7</v>
      </c>
      <c r="Y4331" s="9">
        <v>8</v>
      </c>
      <c r="Z4331" s="9">
        <v>9</v>
      </c>
      <c r="AA4331" s="9">
        <v>10</v>
      </c>
      <c r="AB4331" s="9">
        <v>11</v>
      </c>
      <c r="AC4331" s="9">
        <v>12</v>
      </c>
      <c r="AD4331" s="9">
        <v>13</v>
      </c>
      <c r="AE4331" s="9">
        <v>14</v>
      </c>
      <c r="AF4331" s="9">
        <v>15</v>
      </c>
      <c r="AG4331" s="9">
        <v>16</v>
      </c>
      <c r="AH4331" s="9">
        <v>20</v>
      </c>
      <c r="AI4331" s="9">
        <v>21</v>
      </c>
      <c r="AJ4331" s="9">
        <v>1</v>
      </c>
      <c r="AK4331" s="9">
        <v>2</v>
      </c>
      <c r="AL4331" s="9">
        <v>3</v>
      </c>
      <c r="AM4331" s="9">
        <v>4</v>
      </c>
      <c r="AN4331" s="9">
        <v>5</v>
      </c>
      <c r="AO4331" s="9">
        <v>6</v>
      </c>
      <c r="AP4331" s="9">
        <v>7</v>
      </c>
      <c r="AQ4331" s="9">
        <v>8</v>
      </c>
      <c r="AR4331" s="9">
        <v>9</v>
      </c>
      <c r="AS4331" s="9">
        <v>10</v>
      </c>
      <c r="AT4331" s="9">
        <v>11</v>
      </c>
      <c r="AU4331" s="9">
        <v>12</v>
      </c>
      <c r="AV4331" s="9">
        <v>13</v>
      </c>
      <c r="AW4331" s="9">
        <v>14</v>
      </c>
      <c r="AX4331" s="9">
        <v>15</v>
      </c>
      <c r="AY4331" s="9">
        <v>16</v>
      </c>
      <c r="AZ4331" s="9">
        <v>20</v>
      </c>
      <c r="BA4331" s="9">
        <v>21</v>
      </c>
      <c r="BB4331" s="9">
        <v>1</v>
      </c>
      <c r="BC4331" s="9">
        <v>2</v>
      </c>
      <c r="BD4331" s="9">
        <v>3</v>
      </c>
      <c r="BE4331" s="9">
        <v>4</v>
      </c>
      <c r="BF4331" s="9">
        <v>5</v>
      </c>
      <c r="BG4331" s="9">
        <v>6</v>
      </c>
      <c r="BH4331" s="9">
        <v>7</v>
      </c>
      <c r="BI4331" s="9">
        <v>8</v>
      </c>
      <c r="BJ4331" s="9">
        <v>9</v>
      </c>
      <c r="BK4331" s="9">
        <v>10</v>
      </c>
      <c r="BL4331" s="9">
        <v>11</v>
      </c>
      <c r="BM4331" s="9">
        <v>12</v>
      </c>
      <c r="BN4331" s="9">
        <v>13</v>
      </c>
      <c r="BO4331" s="9">
        <v>14</v>
      </c>
      <c r="BP4331" s="9">
        <v>15</v>
      </c>
      <c r="BQ4331" s="9">
        <v>16</v>
      </c>
      <c r="BR4331" s="9">
        <v>20</v>
      </c>
      <c r="BS4331" s="9">
        <v>21</v>
      </c>
      <c r="BT4331" s="9">
        <v>1</v>
      </c>
      <c r="BU4331" s="9">
        <v>2</v>
      </c>
      <c r="BV4331" s="9">
        <v>3</v>
      </c>
      <c r="BW4331" s="9" t="s">
        <v>1798</v>
      </c>
      <c r="BX4331" s="9">
        <v>5</v>
      </c>
      <c r="BY4331" s="9">
        <v>6</v>
      </c>
      <c r="BZ4331" s="9">
        <v>7</v>
      </c>
      <c r="CA4331" s="9" t="s">
        <v>1917</v>
      </c>
      <c r="CB4331" s="121">
        <v>9</v>
      </c>
    </row>
    <row r="4332" spans="1:80" x14ac:dyDescent="0.25">
      <c r="A4332" s="134"/>
      <c r="B4332" s="134"/>
      <c r="C4332" s="134"/>
      <c r="D4332" s="136"/>
      <c r="E4332" s="136"/>
      <c r="F4332" s="136"/>
      <c r="G4332" s="138"/>
      <c r="H4332" s="16" t="s">
        <v>1015</v>
      </c>
      <c r="I4332" s="17">
        <f>SUM(I4328)</f>
        <v>2620385</v>
      </c>
      <c r="J4332" s="17">
        <f t="shared" ref="J4332:J4333" si="11371">SUM(K4332,L4332,P4332,Q4332)</f>
        <v>3061475</v>
      </c>
      <c r="K4332" s="17">
        <f t="shared" ref="K4332" si="11372">SUM(K4328)</f>
        <v>3041725</v>
      </c>
      <c r="L4332" s="17">
        <f t="shared" ref="L4332:L4333" si="11373">SUM(M4332:O4332)</f>
        <v>19750</v>
      </c>
      <c r="M4332" s="17">
        <f t="shared" ref="M4332:Q4332" si="11374">SUM(M4328)</f>
        <v>14250</v>
      </c>
      <c r="N4332" s="17">
        <f t="shared" si="11374"/>
        <v>0</v>
      </c>
      <c r="O4332" s="17">
        <f t="shared" si="11374"/>
        <v>5500</v>
      </c>
      <c r="P4332" s="17">
        <f t="shared" si="11374"/>
        <v>0</v>
      </c>
      <c r="Q4332" s="17">
        <f t="shared" si="11374"/>
        <v>0</v>
      </c>
      <c r="R4332" s="17">
        <f t="shared" ref="R4332:AG4332" si="11375">SUM(R4328)</f>
        <v>14250</v>
      </c>
      <c r="S4332" s="17">
        <f t="shared" si="11375"/>
        <v>0</v>
      </c>
      <c r="T4332" s="17">
        <f t="shared" si="11375"/>
        <v>0</v>
      </c>
      <c r="U4332" s="17">
        <f t="shared" si="11375"/>
        <v>0</v>
      </c>
      <c r="V4332" s="17">
        <f t="shared" si="11375"/>
        <v>0</v>
      </c>
      <c r="W4332" s="17">
        <f t="shared" si="11375"/>
        <v>0</v>
      </c>
      <c r="X4332" s="17">
        <f t="shared" ref="X4332" si="11376">SUM(X4328)</f>
        <v>14250</v>
      </c>
      <c r="Y4332" s="17">
        <f t="shared" si="11375"/>
        <v>1000</v>
      </c>
      <c r="Z4332" s="17">
        <f t="shared" si="11375"/>
        <v>1800</v>
      </c>
      <c r="AA4332" s="17">
        <f t="shared" si="11375"/>
        <v>2530</v>
      </c>
      <c r="AB4332" s="17">
        <f t="shared" si="11375"/>
        <v>1400</v>
      </c>
      <c r="AC4332" s="17">
        <f t="shared" si="11375"/>
        <v>0</v>
      </c>
      <c r="AD4332" s="17">
        <f t="shared" si="11375"/>
        <v>1800</v>
      </c>
      <c r="AE4332" s="17">
        <f t="shared" si="11375"/>
        <v>0</v>
      </c>
      <c r="AF4332" s="17">
        <f t="shared" si="11375"/>
        <v>3500</v>
      </c>
      <c r="AG4332" s="17">
        <f t="shared" si="11375"/>
        <v>0</v>
      </c>
      <c r="AH4332" s="17">
        <v>12030</v>
      </c>
      <c r="AI4332" s="17">
        <v>2220</v>
      </c>
      <c r="AJ4332" s="17">
        <f t="shared" ref="AJ4332:AY4332" si="11377">SUM(AJ4328)</f>
        <v>0</v>
      </c>
      <c r="AK4332" s="17">
        <f t="shared" si="11377"/>
        <v>0</v>
      </c>
      <c r="AL4332" s="17">
        <f t="shared" si="11377"/>
        <v>0</v>
      </c>
      <c r="AM4332" s="17">
        <f t="shared" si="11377"/>
        <v>0</v>
      </c>
      <c r="AN4332" s="17">
        <f t="shared" si="11377"/>
        <v>0</v>
      </c>
      <c r="AO4332" s="17">
        <f t="shared" si="11377"/>
        <v>0</v>
      </c>
      <c r="AP4332" s="17">
        <f t="shared" ref="AP4332" si="11378">SUM(AP4328)</f>
        <v>0</v>
      </c>
      <c r="AQ4332" s="17">
        <f t="shared" si="11377"/>
        <v>0</v>
      </c>
      <c r="AR4332" s="17">
        <f t="shared" si="11377"/>
        <v>0</v>
      </c>
      <c r="AS4332" s="17">
        <f t="shared" si="11377"/>
        <v>0</v>
      </c>
      <c r="AT4332" s="17">
        <f t="shared" si="11377"/>
        <v>0</v>
      </c>
      <c r="AU4332" s="17">
        <f t="shared" si="11377"/>
        <v>0</v>
      </c>
      <c r="AV4332" s="17">
        <f t="shared" si="11377"/>
        <v>0</v>
      </c>
      <c r="AW4332" s="17">
        <f t="shared" si="11377"/>
        <v>0</v>
      </c>
      <c r="AX4332" s="17">
        <f t="shared" si="11377"/>
        <v>0</v>
      </c>
      <c r="AY4332" s="17">
        <f t="shared" si="11377"/>
        <v>0</v>
      </c>
      <c r="AZ4332" s="17">
        <v>0</v>
      </c>
      <c r="BA4332" s="17">
        <v>0</v>
      </c>
      <c r="BB4332" s="17">
        <f t="shared" ref="BB4332:BQ4332" si="11379">SUM(BB4328)</f>
        <v>5500</v>
      </c>
      <c r="BC4332" s="17">
        <f t="shared" si="11379"/>
        <v>10041</v>
      </c>
      <c r="BD4332" s="17">
        <f t="shared" si="11379"/>
        <v>0</v>
      </c>
      <c r="BE4332" s="17">
        <f t="shared" si="11379"/>
        <v>21338</v>
      </c>
      <c r="BF4332" s="17">
        <f t="shared" si="11379"/>
        <v>0</v>
      </c>
      <c r="BG4332" s="17">
        <f t="shared" si="11379"/>
        <v>0</v>
      </c>
      <c r="BH4332" s="17">
        <f t="shared" ref="BH4332" si="11380">SUM(BH4328)</f>
        <v>36879</v>
      </c>
      <c r="BI4332" s="17">
        <f t="shared" si="11379"/>
        <v>5120</v>
      </c>
      <c r="BJ4332" s="17">
        <f t="shared" si="11379"/>
        <v>0</v>
      </c>
      <c r="BK4332" s="17">
        <f t="shared" si="11379"/>
        <v>11641</v>
      </c>
      <c r="BL4332" s="17">
        <f t="shared" si="11379"/>
        <v>0</v>
      </c>
      <c r="BM4332" s="17">
        <f t="shared" si="11379"/>
        <v>0</v>
      </c>
      <c r="BN4332" s="17">
        <f t="shared" si="11379"/>
        <v>0</v>
      </c>
      <c r="BO4332" s="17">
        <f t="shared" si="11379"/>
        <v>3500</v>
      </c>
      <c r="BP4332" s="17">
        <f t="shared" si="11379"/>
        <v>9000</v>
      </c>
      <c r="BQ4332" s="17">
        <f t="shared" si="11379"/>
        <v>7238</v>
      </c>
      <c r="BR4332" s="17">
        <v>36499</v>
      </c>
      <c r="BS4332" s="17">
        <v>380</v>
      </c>
      <c r="BT4332" s="17">
        <f t="shared" ref="BT4332:BW4332" si="11381">SUM(BT4328)</f>
        <v>3222739</v>
      </c>
      <c r="BU4332" s="17">
        <f t="shared" ref="BU4332:BV4332" si="11382">SUM(BU4328)</f>
        <v>3208322</v>
      </c>
      <c r="BV4332" s="17">
        <f t="shared" si="11382"/>
        <v>1712695</v>
      </c>
      <c r="BW4332" s="17">
        <f t="shared" si="11381"/>
        <v>817540</v>
      </c>
      <c r="BX4332" s="17">
        <f t="shared" ref="BX4332:BZ4332" si="11383">SUM(BX4328)</f>
        <v>310080</v>
      </c>
      <c r="BY4332" s="17">
        <f t="shared" si="11383"/>
        <v>253730</v>
      </c>
      <c r="BZ4332" s="17">
        <f t="shared" si="11383"/>
        <v>253730</v>
      </c>
      <c r="CA4332" s="17">
        <f>BV4332+BW4332</f>
        <v>2530235</v>
      </c>
      <c r="CB4332" s="125">
        <f>IF(BU4332=0,"-",CA4332/BU4332*100)</f>
        <v>78.864746119622652</v>
      </c>
    </row>
    <row r="4333" spans="1:80" x14ac:dyDescent="0.25">
      <c r="A4333" s="134"/>
      <c r="B4333" s="134"/>
      <c r="C4333" s="134"/>
      <c r="D4333" s="136"/>
      <c r="E4333" s="136"/>
      <c r="F4333" s="136"/>
      <c r="G4333" s="138"/>
      <c r="H4333" s="18" t="s">
        <v>86</v>
      </c>
      <c r="I4333" s="17">
        <f>SUM(I4332)</f>
        <v>2620385</v>
      </c>
      <c r="J4333" s="17">
        <f t="shared" si="11371"/>
        <v>3061475</v>
      </c>
      <c r="K4333" s="17">
        <f t="shared" ref="K4333" si="11384">SUM(K4332)</f>
        <v>3041725</v>
      </c>
      <c r="L4333" s="17">
        <f t="shared" si="11373"/>
        <v>19750</v>
      </c>
      <c r="M4333" s="17">
        <f t="shared" ref="M4333:Q4333" si="11385">SUM(M4332)</f>
        <v>14250</v>
      </c>
      <c r="N4333" s="17">
        <f t="shared" si="11385"/>
        <v>0</v>
      </c>
      <c r="O4333" s="17">
        <f t="shared" si="11385"/>
        <v>5500</v>
      </c>
      <c r="P4333" s="17">
        <f t="shared" si="11385"/>
        <v>0</v>
      </c>
      <c r="Q4333" s="17">
        <f t="shared" si="11385"/>
        <v>0</v>
      </c>
      <c r="R4333" s="17">
        <f t="shared" ref="R4333:AG4333" si="11386">SUM(R4332)</f>
        <v>14250</v>
      </c>
      <c r="S4333" s="17">
        <f t="shared" si="11386"/>
        <v>0</v>
      </c>
      <c r="T4333" s="17">
        <f t="shared" si="11386"/>
        <v>0</v>
      </c>
      <c r="U4333" s="17">
        <f t="shared" si="11386"/>
        <v>0</v>
      </c>
      <c r="V4333" s="17">
        <f t="shared" si="11386"/>
        <v>0</v>
      </c>
      <c r="W4333" s="17">
        <f t="shared" si="11386"/>
        <v>0</v>
      </c>
      <c r="X4333" s="17">
        <f t="shared" ref="X4333" si="11387">SUM(X4332)</f>
        <v>14250</v>
      </c>
      <c r="Y4333" s="17">
        <f t="shared" si="11386"/>
        <v>1000</v>
      </c>
      <c r="Z4333" s="17">
        <f t="shared" si="11386"/>
        <v>1800</v>
      </c>
      <c r="AA4333" s="17">
        <f t="shared" si="11386"/>
        <v>2530</v>
      </c>
      <c r="AB4333" s="17">
        <f t="shared" si="11386"/>
        <v>1400</v>
      </c>
      <c r="AC4333" s="17">
        <f t="shared" si="11386"/>
        <v>0</v>
      </c>
      <c r="AD4333" s="17">
        <f t="shared" si="11386"/>
        <v>1800</v>
      </c>
      <c r="AE4333" s="17">
        <f t="shared" si="11386"/>
        <v>0</v>
      </c>
      <c r="AF4333" s="17">
        <f t="shared" si="11386"/>
        <v>3500</v>
      </c>
      <c r="AG4333" s="17">
        <f t="shared" si="11386"/>
        <v>0</v>
      </c>
      <c r="AH4333" s="17">
        <v>12030</v>
      </c>
      <c r="AI4333" s="17">
        <v>2220</v>
      </c>
      <c r="AJ4333" s="17">
        <f t="shared" ref="AJ4333:AY4333" si="11388">SUM(AJ4332)</f>
        <v>0</v>
      </c>
      <c r="AK4333" s="17">
        <f t="shared" si="11388"/>
        <v>0</v>
      </c>
      <c r="AL4333" s="17">
        <f t="shared" si="11388"/>
        <v>0</v>
      </c>
      <c r="AM4333" s="17">
        <f t="shared" si="11388"/>
        <v>0</v>
      </c>
      <c r="AN4333" s="17">
        <f t="shared" si="11388"/>
        <v>0</v>
      </c>
      <c r="AO4333" s="17">
        <f t="shared" si="11388"/>
        <v>0</v>
      </c>
      <c r="AP4333" s="17">
        <f t="shared" ref="AP4333" si="11389">SUM(AP4332)</f>
        <v>0</v>
      </c>
      <c r="AQ4333" s="17">
        <f t="shared" si="11388"/>
        <v>0</v>
      </c>
      <c r="AR4333" s="17">
        <f t="shared" si="11388"/>
        <v>0</v>
      </c>
      <c r="AS4333" s="17">
        <f t="shared" si="11388"/>
        <v>0</v>
      </c>
      <c r="AT4333" s="17">
        <f t="shared" si="11388"/>
        <v>0</v>
      </c>
      <c r="AU4333" s="17">
        <f t="shared" si="11388"/>
        <v>0</v>
      </c>
      <c r="AV4333" s="17">
        <f t="shared" si="11388"/>
        <v>0</v>
      </c>
      <c r="AW4333" s="17">
        <f t="shared" si="11388"/>
        <v>0</v>
      </c>
      <c r="AX4333" s="17">
        <f t="shared" si="11388"/>
        <v>0</v>
      </c>
      <c r="AY4333" s="17">
        <f t="shared" si="11388"/>
        <v>0</v>
      </c>
      <c r="AZ4333" s="17">
        <v>0</v>
      </c>
      <c r="BA4333" s="17">
        <v>0</v>
      </c>
      <c r="BB4333" s="17">
        <f t="shared" ref="BB4333:BQ4333" si="11390">SUM(BB4332)</f>
        <v>5500</v>
      </c>
      <c r="BC4333" s="17">
        <f t="shared" si="11390"/>
        <v>10041</v>
      </c>
      <c r="BD4333" s="17">
        <f t="shared" si="11390"/>
        <v>0</v>
      </c>
      <c r="BE4333" s="17">
        <f t="shared" si="11390"/>
        <v>21338</v>
      </c>
      <c r="BF4333" s="17">
        <f t="shared" si="11390"/>
        <v>0</v>
      </c>
      <c r="BG4333" s="17">
        <f t="shared" si="11390"/>
        <v>0</v>
      </c>
      <c r="BH4333" s="17">
        <f t="shared" ref="BH4333" si="11391">SUM(BH4332)</f>
        <v>36879</v>
      </c>
      <c r="BI4333" s="17">
        <f t="shared" si="11390"/>
        <v>5120</v>
      </c>
      <c r="BJ4333" s="17">
        <f t="shared" si="11390"/>
        <v>0</v>
      </c>
      <c r="BK4333" s="17">
        <f t="shared" si="11390"/>
        <v>11641</v>
      </c>
      <c r="BL4333" s="17">
        <f t="shared" si="11390"/>
        <v>0</v>
      </c>
      <c r="BM4333" s="17">
        <f t="shared" si="11390"/>
        <v>0</v>
      </c>
      <c r="BN4333" s="17">
        <f t="shared" si="11390"/>
        <v>0</v>
      </c>
      <c r="BO4333" s="17">
        <f t="shared" si="11390"/>
        <v>3500</v>
      </c>
      <c r="BP4333" s="17">
        <f t="shared" si="11390"/>
        <v>9000</v>
      </c>
      <c r="BQ4333" s="17">
        <f t="shared" si="11390"/>
        <v>7238</v>
      </c>
      <c r="BR4333" s="17">
        <v>36499</v>
      </c>
      <c r="BS4333" s="17">
        <v>380</v>
      </c>
      <c r="BT4333" s="17">
        <f t="shared" ref="BT4333:BW4333" si="11392">SUM(BT4332)</f>
        <v>3222739</v>
      </c>
      <c r="BU4333" s="17">
        <f t="shared" ref="BU4333:BV4333" si="11393">SUM(BU4332)</f>
        <v>3208322</v>
      </c>
      <c r="BV4333" s="17">
        <f t="shared" si="11393"/>
        <v>1712695</v>
      </c>
      <c r="BW4333" s="17">
        <f t="shared" si="11392"/>
        <v>817540</v>
      </c>
      <c r="BX4333" s="17">
        <f t="shared" ref="BX4333" si="11394">SUM(BX4332)</f>
        <v>310080</v>
      </c>
      <c r="BY4333" s="17">
        <f t="shared" ref="BY4333" si="11395">SUM(BY4332)</f>
        <v>253730</v>
      </c>
      <c r="BZ4333" s="17">
        <f t="shared" ref="BZ4333" si="11396">SUM(BZ4332)</f>
        <v>253730</v>
      </c>
      <c r="CA4333" s="17">
        <f>BV4333+BW4333</f>
        <v>2530235</v>
      </c>
      <c r="CB4333" s="125">
        <f>IF(BU4333=0,"-",CA4333/BU4333*100)</f>
        <v>78.864746119622652</v>
      </c>
    </row>
    <row r="4334" spans="1:80" x14ac:dyDescent="0.25">
      <c r="A4334" s="139"/>
      <c r="B4334" s="139"/>
      <c r="C4334" s="139"/>
      <c r="D4334" s="140"/>
      <c r="E4334" s="140"/>
      <c r="F4334" s="140"/>
      <c r="G4334" s="141"/>
      <c r="X4334">
        <f t="shared" si="11334"/>
        <v>0</v>
      </c>
      <c r="AH4334">
        <v>0</v>
      </c>
      <c r="AI4334">
        <v>0</v>
      </c>
      <c r="AP4334">
        <f t="shared" si="11335"/>
        <v>0</v>
      </c>
      <c r="AZ4334">
        <v>0</v>
      </c>
      <c r="BA4334">
        <v>0</v>
      </c>
      <c r="BH4334">
        <f t="shared" si="11336"/>
        <v>0</v>
      </c>
      <c r="BR4334">
        <v>0</v>
      </c>
      <c r="BS4334">
        <v>0</v>
      </c>
      <c r="BU4334">
        <v>0</v>
      </c>
      <c r="BV4334">
        <v>0</v>
      </c>
      <c r="BW4334">
        <f t="shared" si="11316"/>
        <v>0</v>
      </c>
      <c r="CA4334">
        <f>BV4334+BW4334</f>
        <v>0</v>
      </c>
      <c r="CB4334" s="126" t="str">
        <f>IF(BU4334=0,"-",CA4334/BU4334*100)</f>
        <v>-</v>
      </c>
    </row>
    <row r="4335" spans="1:80" ht="15.75" thickBot="1" x14ac:dyDescent="0.3">
      <c r="A4335" s="13" t="s">
        <v>1</v>
      </c>
      <c r="B4335" s="13" t="s">
        <v>1</v>
      </c>
      <c r="C4335" s="13" t="s">
        <v>1</v>
      </c>
      <c r="D4335" s="74" t="s">
        <v>1</v>
      </c>
      <c r="E4335" s="74" t="s">
        <v>1</v>
      </c>
      <c r="F4335" s="74" t="s">
        <v>1</v>
      </c>
      <c r="G4335" s="13" t="s">
        <v>1</v>
      </c>
      <c r="H4335" s="19" t="s">
        <v>1</v>
      </c>
      <c r="I4335" s="19" t="s">
        <v>1</v>
      </c>
      <c r="J4335" s="19"/>
      <c r="K4335" s="19" t="s">
        <v>1</v>
      </c>
      <c r="L4335" s="19"/>
      <c r="M4335" s="19" t="s">
        <v>1</v>
      </c>
      <c r="N4335" s="19" t="s">
        <v>1</v>
      </c>
      <c r="O4335" s="19" t="s">
        <v>1</v>
      </c>
      <c r="P4335" s="31"/>
      <c r="Q4335" s="19" t="s">
        <v>1</v>
      </c>
      <c r="R4335" s="19" t="s">
        <v>1</v>
      </c>
      <c r="S4335" s="19"/>
      <c r="T4335" s="19"/>
      <c r="U4335" s="19"/>
      <c r="V4335" s="19"/>
      <c r="W4335" s="19"/>
      <c r="X4335" s="19"/>
      <c r="Y4335" s="19"/>
      <c r="Z4335" s="19"/>
      <c r="AA4335" s="19"/>
      <c r="AB4335" s="19"/>
      <c r="AC4335" s="19"/>
      <c r="AD4335" s="19"/>
      <c r="AE4335" s="19"/>
      <c r="AF4335" s="19"/>
      <c r="AG4335" s="19"/>
      <c r="AH4335" s="19">
        <v>0</v>
      </c>
      <c r="AI4335" s="19">
        <v>0</v>
      </c>
      <c r="AJ4335" s="19" t="s">
        <v>1</v>
      </c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>
        <v>0</v>
      </c>
      <c r="BA4335" s="19">
        <v>0</v>
      </c>
      <c r="BB4335" s="19" t="s">
        <v>1</v>
      </c>
      <c r="BC4335" s="19"/>
      <c r="BD4335" s="19"/>
      <c r="BE4335" s="19"/>
      <c r="BF4335" s="19"/>
      <c r="BG4335" s="19"/>
      <c r="BH4335" s="19"/>
      <c r="BI4335" s="19"/>
      <c r="BJ4335" s="19"/>
      <c r="BK4335" s="19"/>
      <c r="BL4335" s="19"/>
      <c r="BM4335" s="19"/>
      <c r="BN4335" s="19"/>
      <c r="BO4335" s="19"/>
      <c r="BP4335" s="19"/>
      <c r="BQ4335" s="19"/>
      <c r="BR4335" s="19">
        <v>0</v>
      </c>
      <c r="BS4335" s="19">
        <v>0</v>
      </c>
      <c r="BT4335" s="19"/>
      <c r="BU4335" s="19"/>
      <c r="BV4335" s="19"/>
      <c r="BW4335" s="19">
        <f t="shared" si="11316"/>
        <v>0</v>
      </c>
      <c r="BX4335" s="19"/>
      <c r="BY4335" s="19"/>
      <c r="BZ4335" s="19"/>
      <c r="CA4335" s="19">
        <f>BV4335+BW4335</f>
        <v>0</v>
      </c>
      <c r="CB4335" s="127"/>
    </row>
    <row r="4336" spans="1:80" ht="69.75" customHeight="1" thickBot="1" x14ac:dyDescent="0.3">
      <c r="A4336" s="5" t="s">
        <v>4</v>
      </c>
      <c r="B4336" s="5" t="s">
        <v>5</v>
      </c>
      <c r="C4336" s="5" t="s">
        <v>6</v>
      </c>
      <c r="D4336" s="80" t="s">
        <v>1</v>
      </c>
      <c r="E4336" s="88" t="s">
        <v>7</v>
      </c>
      <c r="F4336" s="88" t="s">
        <v>8</v>
      </c>
      <c r="G4336" s="5" t="s">
        <v>9</v>
      </c>
      <c r="H4336" s="5" t="s">
        <v>10</v>
      </c>
      <c r="I4336" s="5" t="s">
        <v>11</v>
      </c>
      <c r="J4336" s="5" t="s">
        <v>1809</v>
      </c>
      <c r="K4336" s="5" t="s">
        <v>12</v>
      </c>
      <c r="L4336" s="5" t="s">
        <v>13</v>
      </c>
      <c r="M4336" s="5" t="s">
        <v>14</v>
      </c>
      <c r="N4336" s="5" t="s">
        <v>15</v>
      </c>
      <c r="O4336" s="5" t="s">
        <v>16</v>
      </c>
      <c r="P4336" s="5" t="s">
        <v>17</v>
      </c>
      <c r="Q4336" s="5" t="s">
        <v>18</v>
      </c>
      <c r="R4336" s="71" t="s">
        <v>14</v>
      </c>
      <c r="S4336" s="71" t="s">
        <v>1843</v>
      </c>
      <c r="T4336" s="71" t="s">
        <v>1797</v>
      </c>
      <c r="U4336" s="71" t="s">
        <v>1832</v>
      </c>
      <c r="V4336" s="71" t="s">
        <v>1833</v>
      </c>
      <c r="W4336" s="71" t="s">
        <v>1834</v>
      </c>
      <c r="X4336" s="71" t="s">
        <v>1847</v>
      </c>
      <c r="Y4336" s="71" t="s">
        <v>1844</v>
      </c>
      <c r="Z4336" s="71" t="s">
        <v>1835</v>
      </c>
      <c r="AA4336" s="71" t="s">
        <v>1836</v>
      </c>
      <c r="AB4336" s="71" t="s">
        <v>1837</v>
      </c>
      <c r="AC4336" s="71" t="s">
        <v>1838</v>
      </c>
      <c r="AD4336" s="71" t="s">
        <v>1839</v>
      </c>
      <c r="AE4336" s="71" t="s">
        <v>1840</v>
      </c>
      <c r="AF4336" s="71" t="s">
        <v>1845</v>
      </c>
      <c r="AG4336" s="71" t="s">
        <v>1846</v>
      </c>
      <c r="AH4336" s="71" t="s">
        <v>1841</v>
      </c>
      <c r="AI4336" s="71" t="s">
        <v>1842</v>
      </c>
      <c r="AJ4336" s="72" t="s">
        <v>15</v>
      </c>
      <c r="AK4336" s="72" t="s">
        <v>1843</v>
      </c>
      <c r="AL4336" s="72" t="s">
        <v>1797</v>
      </c>
      <c r="AM4336" s="72" t="s">
        <v>1832</v>
      </c>
      <c r="AN4336" s="72" t="s">
        <v>1833</v>
      </c>
      <c r="AO4336" s="72" t="s">
        <v>1834</v>
      </c>
      <c r="AP4336" s="72" t="s">
        <v>1848</v>
      </c>
      <c r="AQ4336" s="72" t="s">
        <v>1844</v>
      </c>
      <c r="AR4336" s="72" t="s">
        <v>1835</v>
      </c>
      <c r="AS4336" s="72" t="s">
        <v>1836</v>
      </c>
      <c r="AT4336" s="72" t="s">
        <v>1837</v>
      </c>
      <c r="AU4336" s="72" t="s">
        <v>1838</v>
      </c>
      <c r="AV4336" s="72" t="s">
        <v>1839</v>
      </c>
      <c r="AW4336" s="72" t="s">
        <v>1840</v>
      </c>
      <c r="AX4336" s="72" t="s">
        <v>1845</v>
      </c>
      <c r="AY4336" s="72" t="s">
        <v>1846</v>
      </c>
      <c r="AZ4336" s="72" t="s">
        <v>1841</v>
      </c>
      <c r="BA4336" s="72" t="s">
        <v>1842</v>
      </c>
      <c r="BB4336" s="73" t="s">
        <v>16</v>
      </c>
      <c r="BC4336" s="73" t="s">
        <v>1843</v>
      </c>
      <c r="BD4336" s="73" t="s">
        <v>1797</v>
      </c>
      <c r="BE4336" s="73" t="s">
        <v>1832</v>
      </c>
      <c r="BF4336" s="73" t="s">
        <v>1833</v>
      </c>
      <c r="BG4336" s="73" t="s">
        <v>1834</v>
      </c>
      <c r="BH4336" s="73" t="s">
        <v>1849</v>
      </c>
      <c r="BI4336" s="73" t="s">
        <v>1844</v>
      </c>
      <c r="BJ4336" s="73" t="s">
        <v>1835</v>
      </c>
      <c r="BK4336" s="73" t="s">
        <v>1836</v>
      </c>
      <c r="BL4336" s="73" t="s">
        <v>1837</v>
      </c>
      <c r="BM4336" s="73" t="s">
        <v>1838</v>
      </c>
      <c r="BN4336" s="73" t="s">
        <v>1839</v>
      </c>
      <c r="BO4336" s="73" t="s">
        <v>1840</v>
      </c>
      <c r="BP4336" s="73" t="s">
        <v>1845</v>
      </c>
      <c r="BQ4336" s="73" t="s">
        <v>1846</v>
      </c>
      <c r="BR4336" s="73" t="s">
        <v>1841</v>
      </c>
      <c r="BS4336" s="73" t="s">
        <v>1842</v>
      </c>
      <c r="BT4336" s="5" t="s">
        <v>1911</v>
      </c>
      <c r="BU4336" s="5" t="s">
        <v>1942</v>
      </c>
      <c r="BV4336" s="5" t="s">
        <v>1943</v>
      </c>
      <c r="BW4336" s="5" t="s">
        <v>1944</v>
      </c>
      <c r="BX4336" s="5" t="s">
        <v>1945</v>
      </c>
      <c r="BY4336" s="5" t="s">
        <v>1946</v>
      </c>
      <c r="BZ4336" s="5" t="s">
        <v>1947</v>
      </c>
      <c r="CA4336" s="5" t="s">
        <v>1948</v>
      </c>
      <c r="CB4336" s="120" t="s">
        <v>1916</v>
      </c>
    </row>
    <row r="4337" spans="1:80" x14ac:dyDescent="0.25">
      <c r="A4337" s="6" t="s">
        <v>1</v>
      </c>
      <c r="B4337" s="6" t="s">
        <v>1</v>
      </c>
      <c r="C4337" s="6" t="s">
        <v>1</v>
      </c>
      <c r="D4337" s="81" t="s">
        <v>1</v>
      </c>
      <c r="E4337" s="81" t="s">
        <v>1</v>
      </c>
      <c r="F4337" s="94" t="s">
        <v>1</v>
      </c>
      <c r="G4337" s="7" t="s">
        <v>1</v>
      </c>
      <c r="H4337" s="8" t="s">
        <v>1</v>
      </c>
      <c r="I4337" s="9" t="s">
        <v>19</v>
      </c>
      <c r="J4337" s="9">
        <v>1</v>
      </c>
      <c r="K4337" s="9" t="s">
        <v>20</v>
      </c>
      <c r="L4337" s="9" t="s">
        <v>21</v>
      </c>
      <c r="M4337" s="9" t="s">
        <v>22</v>
      </c>
      <c r="N4337" s="9" t="s">
        <v>23</v>
      </c>
      <c r="O4337" s="9" t="s">
        <v>24</v>
      </c>
      <c r="P4337" s="9" t="s">
        <v>25</v>
      </c>
      <c r="Q4337" s="9" t="s">
        <v>26</v>
      </c>
      <c r="R4337" s="9">
        <v>1</v>
      </c>
      <c r="S4337" s="9">
        <v>2</v>
      </c>
      <c r="T4337" s="9">
        <v>3</v>
      </c>
      <c r="U4337" s="9">
        <v>4</v>
      </c>
      <c r="V4337" s="9">
        <v>5</v>
      </c>
      <c r="W4337" s="9">
        <v>6</v>
      </c>
      <c r="X4337" s="9">
        <v>7</v>
      </c>
      <c r="Y4337" s="9">
        <v>8</v>
      </c>
      <c r="Z4337" s="9">
        <v>9</v>
      </c>
      <c r="AA4337" s="9">
        <v>10</v>
      </c>
      <c r="AB4337" s="9">
        <v>11</v>
      </c>
      <c r="AC4337" s="9">
        <v>12</v>
      </c>
      <c r="AD4337" s="9">
        <v>13</v>
      </c>
      <c r="AE4337" s="9">
        <v>14</v>
      </c>
      <c r="AF4337" s="9">
        <v>15</v>
      </c>
      <c r="AG4337" s="9">
        <v>16</v>
      </c>
      <c r="AH4337" s="9">
        <v>20</v>
      </c>
      <c r="AI4337" s="9">
        <v>21</v>
      </c>
      <c r="AJ4337" s="9">
        <v>1</v>
      </c>
      <c r="AK4337" s="9">
        <v>2</v>
      </c>
      <c r="AL4337" s="9">
        <v>3</v>
      </c>
      <c r="AM4337" s="9">
        <v>4</v>
      </c>
      <c r="AN4337" s="9">
        <v>5</v>
      </c>
      <c r="AO4337" s="9">
        <v>6</v>
      </c>
      <c r="AP4337" s="9">
        <v>7</v>
      </c>
      <c r="AQ4337" s="9">
        <v>8</v>
      </c>
      <c r="AR4337" s="9">
        <v>9</v>
      </c>
      <c r="AS4337" s="9">
        <v>10</v>
      </c>
      <c r="AT4337" s="9">
        <v>11</v>
      </c>
      <c r="AU4337" s="9">
        <v>12</v>
      </c>
      <c r="AV4337" s="9">
        <v>13</v>
      </c>
      <c r="AW4337" s="9">
        <v>14</v>
      </c>
      <c r="AX4337" s="9">
        <v>15</v>
      </c>
      <c r="AY4337" s="9">
        <v>16</v>
      </c>
      <c r="AZ4337" s="9">
        <v>20</v>
      </c>
      <c r="BA4337" s="9">
        <v>21</v>
      </c>
      <c r="BB4337" s="9">
        <v>1</v>
      </c>
      <c r="BC4337" s="9">
        <v>2</v>
      </c>
      <c r="BD4337" s="9">
        <v>3</v>
      </c>
      <c r="BE4337" s="9">
        <v>4</v>
      </c>
      <c r="BF4337" s="9">
        <v>5</v>
      </c>
      <c r="BG4337" s="9">
        <v>6</v>
      </c>
      <c r="BH4337" s="9">
        <v>7</v>
      </c>
      <c r="BI4337" s="9">
        <v>8</v>
      </c>
      <c r="BJ4337" s="9">
        <v>9</v>
      </c>
      <c r="BK4337" s="9">
        <v>10</v>
      </c>
      <c r="BL4337" s="9">
        <v>11</v>
      </c>
      <c r="BM4337" s="9">
        <v>12</v>
      </c>
      <c r="BN4337" s="9">
        <v>13</v>
      </c>
      <c r="BO4337" s="9">
        <v>14</v>
      </c>
      <c r="BP4337" s="9">
        <v>15</v>
      </c>
      <c r="BQ4337" s="9">
        <v>16</v>
      </c>
      <c r="BR4337" s="9">
        <v>20</v>
      </c>
      <c r="BS4337" s="9">
        <v>21</v>
      </c>
      <c r="BT4337" s="9">
        <v>1</v>
      </c>
      <c r="BU4337" s="9">
        <v>2</v>
      </c>
      <c r="BV4337" s="9">
        <v>3</v>
      </c>
      <c r="BW4337" s="9" t="s">
        <v>1798</v>
      </c>
      <c r="BX4337" s="9">
        <v>5</v>
      </c>
      <c r="BY4337" s="9">
        <v>6</v>
      </c>
      <c r="BZ4337" s="9">
        <v>7</v>
      </c>
      <c r="CA4337" s="9" t="s">
        <v>1917</v>
      </c>
      <c r="CB4337" s="121">
        <v>9</v>
      </c>
    </row>
    <row r="4338" spans="1:80" x14ac:dyDescent="0.25">
      <c r="A4338" s="1" t="s">
        <v>928</v>
      </c>
      <c r="B4338" s="1" t="s">
        <v>88</v>
      </c>
      <c r="C4338" s="4" t="s">
        <v>1740</v>
      </c>
      <c r="D4338" s="79" t="s">
        <v>1741</v>
      </c>
      <c r="E4338" s="78" t="s">
        <v>1</v>
      </c>
      <c r="F4338" s="78" t="s">
        <v>1</v>
      </c>
      <c r="G4338" s="2" t="s">
        <v>1</v>
      </c>
      <c r="H4338" s="2" t="s">
        <v>1742</v>
      </c>
      <c r="I4338" s="3" t="s">
        <v>1</v>
      </c>
      <c r="J4338" s="3">
        <f t="shared" ref="J4338:J4370" si="11397">SUM(K4338,L4338,P4338,Q4338)</f>
        <v>0</v>
      </c>
      <c r="K4338" s="3" t="s">
        <v>1</v>
      </c>
      <c r="L4338" s="3"/>
      <c r="M4338" s="3" t="s">
        <v>1</v>
      </c>
      <c r="N4338" s="3" t="s">
        <v>1</v>
      </c>
      <c r="O4338" s="3" t="s">
        <v>1</v>
      </c>
      <c r="P4338" s="26"/>
      <c r="Q4338" s="3" t="s">
        <v>1</v>
      </c>
      <c r="R4338" s="3" t="s">
        <v>1</v>
      </c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3"/>
      <c r="AG4338" s="3"/>
      <c r="AH4338" s="3">
        <v>0</v>
      </c>
      <c r="AI4338" s="3">
        <v>0</v>
      </c>
      <c r="AJ4338" s="3" t="s">
        <v>1</v>
      </c>
      <c r="AK4338" s="3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  <c r="AX4338" s="3"/>
      <c r="AY4338" s="3"/>
      <c r="AZ4338" s="3">
        <v>0</v>
      </c>
      <c r="BA4338" s="3">
        <v>0</v>
      </c>
      <c r="BB4338" s="3" t="s">
        <v>1</v>
      </c>
      <c r="BC4338" s="3"/>
      <c r="BD4338" s="3"/>
      <c r="BE4338" s="3"/>
      <c r="BF4338" s="3"/>
      <c r="BG4338" s="3"/>
      <c r="BH4338" s="3"/>
      <c r="BI4338" s="3"/>
      <c r="BJ4338" s="3"/>
      <c r="BK4338" s="3"/>
      <c r="BL4338" s="3"/>
      <c r="BM4338" s="3"/>
      <c r="BN4338" s="3"/>
      <c r="BO4338" s="3"/>
      <c r="BP4338" s="3"/>
      <c r="BQ4338" s="3"/>
      <c r="BR4338" s="3">
        <v>0</v>
      </c>
      <c r="BS4338" s="3">
        <v>0</v>
      </c>
      <c r="BT4338" s="3">
        <v>0</v>
      </c>
      <c r="BU4338" s="3"/>
      <c r="BV4338" s="3"/>
      <c r="BW4338" s="3">
        <f t="shared" si="11316"/>
        <v>0</v>
      </c>
      <c r="BX4338" s="3"/>
      <c r="BY4338" s="3"/>
      <c r="BZ4338" s="3"/>
      <c r="CA4338" s="3">
        <f t="shared" ref="CA4338:CA4370" si="11398">BV4338+BW4338</f>
        <v>0</v>
      </c>
      <c r="CB4338" s="122"/>
    </row>
    <row r="4339" spans="1:80" ht="33.75" x14ac:dyDescent="0.25">
      <c r="A4339" s="1" t="s">
        <v>1</v>
      </c>
      <c r="B4339" s="1" t="s">
        <v>1</v>
      </c>
      <c r="C4339" s="1" t="s">
        <v>1</v>
      </c>
      <c r="D4339" s="78" t="s">
        <v>1</v>
      </c>
      <c r="E4339" s="78" t="s">
        <v>1</v>
      </c>
      <c r="F4339" s="78" t="s">
        <v>1</v>
      </c>
      <c r="G4339" s="2" t="s">
        <v>1</v>
      </c>
      <c r="H4339" s="10" t="s">
        <v>30</v>
      </c>
      <c r="I4339" s="11">
        <f>SUM(I4340,I4348,I4350)</f>
        <v>2379424</v>
      </c>
      <c r="J4339" s="11">
        <f t="shared" si="11397"/>
        <v>2474882</v>
      </c>
      <c r="K4339" s="11">
        <f t="shared" ref="K4339" si="11399">SUM(K4340,K4348,K4350)</f>
        <v>2457182</v>
      </c>
      <c r="L4339" s="11">
        <f t="shared" ref="L4339:L4369" si="11400">SUM(M4339:O4339)</f>
        <v>17700</v>
      </c>
      <c r="M4339" s="11">
        <f t="shared" ref="M4339:Q4339" si="11401">SUM(M4340,M4348,M4350)</f>
        <v>7700</v>
      </c>
      <c r="N4339" s="11">
        <f t="shared" si="11401"/>
        <v>0</v>
      </c>
      <c r="O4339" s="11">
        <f t="shared" si="11401"/>
        <v>10000</v>
      </c>
      <c r="P4339" s="11">
        <f t="shared" si="11401"/>
        <v>0</v>
      </c>
      <c r="Q4339" s="11">
        <f t="shared" si="11401"/>
        <v>0</v>
      </c>
      <c r="R4339" s="11">
        <f t="shared" ref="R4339:AG4339" si="11402">SUM(R4340,R4348,R4350)</f>
        <v>7700</v>
      </c>
      <c r="S4339" s="11">
        <f t="shared" si="11402"/>
        <v>0</v>
      </c>
      <c r="T4339" s="11">
        <f t="shared" si="11402"/>
        <v>0</v>
      </c>
      <c r="U4339" s="11">
        <f t="shared" si="11402"/>
        <v>0</v>
      </c>
      <c r="V4339" s="11">
        <f t="shared" si="11402"/>
        <v>0</v>
      </c>
      <c r="W4339" s="11">
        <f t="shared" si="11402"/>
        <v>0</v>
      </c>
      <c r="X4339" s="11">
        <f t="shared" ref="X4339" si="11403">SUM(X4340,X4348,X4350)</f>
        <v>7700</v>
      </c>
      <c r="Y4339" s="11">
        <f t="shared" si="11402"/>
        <v>0</v>
      </c>
      <c r="Z4339" s="11">
        <f t="shared" si="11402"/>
        <v>0</v>
      </c>
      <c r="AA4339" s="11">
        <f t="shared" si="11402"/>
        <v>0</v>
      </c>
      <c r="AB4339" s="11">
        <f t="shared" si="11402"/>
        <v>0</v>
      </c>
      <c r="AC4339" s="11">
        <f t="shared" si="11402"/>
        <v>0</v>
      </c>
      <c r="AD4339" s="11">
        <f t="shared" si="11402"/>
        <v>0</v>
      </c>
      <c r="AE4339" s="11">
        <f t="shared" si="11402"/>
        <v>0</v>
      </c>
      <c r="AF4339" s="11">
        <f t="shared" si="11402"/>
        <v>0</v>
      </c>
      <c r="AG4339" s="11">
        <f t="shared" si="11402"/>
        <v>0</v>
      </c>
      <c r="AH4339" s="11">
        <v>0</v>
      </c>
      <c r="AI4339" s="11">
        <v>7700</v>
      </c>
      <c r="AJ4339" s="11">
        <f t="shared" ref="AJ4339:AY4339" si="11404">SUM(AJ4340,AJ4348,AJ4350)</f>
        <v>0</v>
      </c>
      <c r="AK4339" s="11">
        <f t="shared" si="11404"/>
        <v>0</v>
      </c>
      <c r="AL4339" s="11">
        <f t="shared" si="11404"/>
        <v>0</v>
      </c>
      <c r="AM4339" s="11">
        <f t="shared" si="11404"/>
        <v>0</v>
      </c>
      <c r="AN4339" s="11">
        <f t="shared" si="11404"/>
        <v>0</v>
      </c>
      <c r="AO4339" s="11">
        <f t="shared" si="11404"/>
        <v>0</v>
      </c>
      <c r="AP4339" s="11">
        <f t="shared" ref="AP4339" si="11405">SUM(AP4340,AP4348,AP4350)</f>
        <v>0</v>
      </c>
      <c r="AQ4339" s="11">
        <f t="shared" si="11404"/>
        <v>0</v>
      </c>
      <c r="AR4339" s="11">
        <f t="shared" si="11404"/>
        <v>0</v>
      </c>
      <c r="AS4339" s="11">
        <f t="shared" si="11404"/>
        <v>0</v>
      </c>
      <c r="AT4339" s="11">
        <f t="shared" si="11404"/>
        <v>0</v>
      </c>
      <c r="AU4339" s="11">
        <f t="shared" si="11404"/>
        <v>0</v>
      </c>
      <c r="AV4339" s="11">
        <f t="shared" si="11404"/>
        <v>0</v>
      </c>
      <c r="AW4339" s="11">
        <f t="shared" si="11404"/>
        <v>0</v>
      </c>
      <c r="AX4339" s="11">
        <f t="shared" si="11404"/>
        <v>0</v>
      </c>
      <c r="AY4339" s="11">
        <f t="shared" si="11404"/>
        <v>0</v>
      </c>
      <c r="AZ4339" s="11">
        <v>0</v>
      </c>
      <c r="BA4339" s="11">
        <v>0</v>
      </c>
      <c r="BB4339" s="11">
        <f t="shared" ref="BB4339:BQ4339" si="11406">SUM(BB4340,BB4348,BB4350)</f>
        <v>10000</v>
      </c>
      <c r="BC4339" s="11">
        <f t="shared" si="11406"/>
        <v>451</v>
      </c>
      <c r="BD4339" s="11">
        <f t="shared" si="11406"/>
        <v>0</v>
      </c>
      <c r="BE4339" s="11">
        <f t="shared" si="11406"/>
        <v>954</v>
      </c>
      <c r="BF4339" s="11">
        <f t="shared" si="11406"/>
        <v>0</v>
      </c>
      <c r="BG4339" s="11">
        <f t="shared" si="11406"/>
        <v>0</v>
      </c>
      <c r="BH4339" s="11">
        <f t="shared" ref="BH4339" si="11407">SUM(BH4340,BH4348,BH4350)</f>
        <v>11405</v>
      </c>
      <c r="BI4339" s="11">
        <f t="shared" si="11406"/>
        <v>5200</v>
      </c>
      <c r="BJ4339" s="11">
        <f t="shared" si="11406"/>
        <v>0</v>
      </c>
      <c r="BK4339" s="11">
        <f t="shared" si="11406"/>
        <v>451</v>
      </c>
      <c r="BL4339" s="11">
        <f t="shared" si="11406"/>
        <v>3000</v>
      </c>
      <c r="BM4339" s="11">
        <f t="shared" si="11406"/>
        <v>954</v>
      </c>
      <c r="BN4339" s="11">
        <f t="shared" si="11406"/>
        <v>0</v>
      </c>
      <c r="BO4339" s="11">
        <f t="shared" si="11406"/>
        <v>0</v>
      </c>
      <c r="BP4339" s="11">
        <f t="shared" si="11406"/>
        <v>259</v>
      </c>
      <c r="BQ4339" s="11">
        <f t="shared" si="11406"/>
        <v>1541</v>
      </c>
      <c r="BR4339" s="11">
        <v>11405</v>
      </c>
      <c r="BS4339" s="11">
        <v>0</v>
      </c>
      <c r="BT4339" s="11">
        <f t="shared" ref="BT4339:BZ4339" si="11408">SUM(BT4340,BT4348,BT4350)</f>
        <v>2592447</v>
      </c>
      <c r="BU4339" s="11">
        <f t="shared" si="11408"/>
        <v>2577230</v>
      </c>
      <c r="BV4339" s="11">
        <f t="shared" si="11408"/>
        <v>1529104</v>
      </c>
      <c r="BW4339" s="11">
        <f t="shared" si="11408"/>
        <v>508250</v>
      </c>
      <c r="BX4339" s="11">
        <f t="shared" si="11408"/>
        <v>183350</v>
      </c>
      <c r="BY4339" s="11">
        <f t="shared" si="11408"/>
        <v>158800</v>
      </c>
      <c r="BZ4339" s="11">
        <f t="shared" si="11408"/>
        <v>166100</v>
      </c>
      <c r="CA4339" s="11">
        <f t="shared" si="11398"/>
        <v>2037354</v>
      </c>
      <c r="CB4339" s="123">
        <f t="shared" ref="CB4339:CB4369" si="11409">IF(BU4339=0,"-",CA4339/BU4339*100)</f>
        <v>79.052083050406836</v>
      </c>
    </row>
    <row r="4340" spans="1:80" x14ac:dyDescent="0.25">
      <c r="A4340" s="4" t="s">
        <v>928</v>
      </c>
      <c r="B4340" s="4" t="s">
        <v>88</v>
      </c>
      <c r="C4340" s="4" t="s">
        <v>1740</v>
      </c>
      <c r="D4340" s="79" t="s">
        <v>1741</v>
      </c>
      <c r="E4340" s="78" t="s">
        <v>31</v>
      </c>
      <c r="F4340" s="78" t="s">
        <v>1</v>
      </c>
      <c r="G4340" s="2" t="s">
        <v>1</v>
      </c>
      <c r="H4340" s="2" t="s">
        <v>32</v>
      </c>
      <c r="I4340" s="12">
        <f>SUM(I4341,I4342)</f>
        <v>2078776</v>
      </c>
      <c r="J4340" s="12">
        <f t="shared" si="11397"/>
        <v>2146562</v>
      </c>
      <c r="K4340" s="12">
        <f t="shared" ref="K4340" si="11410">SUM(K4341,K4342)</f>
        <v>2146562</v>
      </c>
      <c r="L4340" s="12">
        <f t="shared" si="11400"/>
        <v>0</v>
      </c>
      <c r="M4340" s="12">
        <f t="shared" ref="M4340:Q4340" si="11411">SUM(M4341,M4342)</f>
        <v>0</v>
      </c>
      <c r="N4340" s="12">
        <f t="shared" si="11411"/>
        <v>0</v>
      </c>
      <c r="O4340" s="12">
        <f t="shared" si="11411"/>
        <v>0</v>
      </c>
      <c r="P4340" s="12">
        <f t="shared" si="11411"/>
        <v>0</v>
      </c>
      <c r="Q4340" s="12">
        <f t="shared" si="11411"/>
        <v>0</v>
      </c>
      <c r="R4340" s="12">
        <f t="shared" ref="R4340:AG4340" si="11412">SUM(R4341,R4342)</f>
        <v>0</v>
      </c>
      <c r="S4340" s="12">
        <f t="shared" si="11412"/>
        <v>0</v>
      </c>
      <c r="T4340" s="12">
        <f t="shared" si="11412"/>
        <v>0</v>
      </c>
      <c r="U4340" s="12">
        <f t="shared" si="11412"/>
        <v>0</v>
      </c>
      <c r="V4340" s="12">
        <f t="shared" si="11412"/>
        <v>0</v>
      </c>
      <c r="W4340" s="12">
        <f t="shared" si="11412"/>
        <v>0</v>
      </c>
      <c r="X4340" s="12">
        <f t="shared" ref="X4340" si="11413">SUM(X4341,X4342)</f>
        <v>0</v>
      </c>
      <c r="Y4340" s="12">
        <f t="shared" si="11412"/>
        <v>0</v>
      </c>
      <c r="Z4340" s="12">
        <f t="shared" si="11412"/>
        <v>0</v>
      </c>
      <c r="AA4340" s="12">
        <f t="shared" si="11412"/>
        <v>0</v>
      </c>
      <c r="AB4340" s="12">
        <f t="shared" si="11412"/>
        <v>0</v>
      </c>
      <c r="AC4340" s="12">
        <f t="shared" si="11412"/>
        <v>0</v>
      </c>
      <c r="AD4340" s="12">
        <f t="shared" si="11412"/>
        <v>0</v>
      </c>
      <c r="AE4340" s="12">
        <f t="shared" si="11412"/>
        <v>0</v>
      </c>
      <c r="AF4340" s="12">
        <f t="shared" si="11412"/>
        <v>0</v>
      </c>
      <c r="AG4340" s="12">
        <f t="shared" si="11412"/>
        <v>0</v>
      </c>
      <c r="AH4340" s="12">
        <v>0</v>
      </c>
      <c r="AI4340" s="12">
        <v>0</v>
      </c>
      <c r="AJ4340" s="12">
        <f t="shared" ref="AJ4340:AY4340" si="11414">SUM(AJ4341,AJ4342)</f>
        <v>0</v>
      </c>
      <c r="AK4340" s="12">
        <f t="shared" si="11414"/>
        <v>0</v>
      </c>
      <c r="AL4340" s="12">
        <f t="shared" si="11414"/>
        <v>0</v>
      </c>
      <c r="AM4340" s="12">
        <f t="shared" si="11414"/>
        <v>0</v>
      </c>
      <c r="AN4340" s="12">
        <f t="shared" si="11414"/>
        <v>0</v>
      </c>
      <c r="AO4340" s="12">
        <f t="shared" si="11414"/>
        <v>0</v>
      </c>
      <c r="AP4340" s="12">
        <f t="shared" ref="AP4340" si="11415">SUM(AP4341,AP4342)</f>
        <v>0</v>
      </c>
      <c r="AQ4340" s="12">
        <f t="shared" si="11414"/>
        <v>0</v>
      </c>
      <c r="AR4340" s="12">
        <f t="shared" si="11414"/>
        <v>0</v>
      </c>
      <c r="AS4340" s="12">
        <f t="shared" si="11414"/>
        <v>0</v>
      </c>
      <c r="AT4340" s="12">
        <f t="shared" si="11414"/>
        <v>0</v>
      </c>
      <c r="AU4340" s="12">
        <f t="shared" si="11414"/>
        <v>0</v>
      </c>
      <c r="AV4340" s="12">
        <f t="shared" si="11414"/>
        <v>0</v>
      </c>
      <c r="AW4340" s="12">
        <f t="shared" si="11414"/>
        <v>0</v>
      </c>
      <c r="AX4340" s="12">
        <f t="shared" si="11414"/>
        <v>0</v>
      </c>
      <c r="AY4340" s="12">
        <f t="shared" si="11414"/>
        <v>0</v>
      </c>
      <c r="AZ4340" s="12">
        <v>0</v>
      </c>
      <c r="BA4340" s="12">
        <v>0</v>
      </c>
      <c r="BB4340" s="12">
        <f t="shared" ref="BB4340:BQ4340" si="11416">SUM(BB4341,BB4342)</f>
        <v>0</v>
      </c>
      <c r="BC4340" s="12">
        <f t="shared" si="11416"/>
        <v>0</v>
      </c>
      <c r="BD4340" s="12">
        <f t="shared" si="11416"/>
        <v>0</v>
      </c>
      <c r="BE4340" s="12">
        <f t="shared" si="11416"/>
        <v>0</v>
      </c>
      <c r="BF4340" s="12">
        <f t="shared" si="11416"/>
        <v>0</v>
      </c>
      <c r="BG4340" s="12">
        <f t="shared" si="11416"/>
        <v>0</v>
      </c>
      <c r="BH4340" s="12">
        <f t="shared" ref="BH4340" si="11417">SUM(BH4341,BH4342)</f>
        <v>0</v>
      </c>
      <c r="BI4340" s="12">
        <f t="shared" si="11416"/>
        <v>0</v>
      </c>
      <c r="BJ4340" s="12">
        <f t="shared" si="11416"/>
        <v>0</v>
      </c>
      <c r="BK4340" s="12">
        <f t="shared" si="11416"/>
        <v>0</v>
      </c>
      <c r="BL4340" s="12">
        <f t="shared" si="11416"/>
        <v>0</v>
      </c>
      <c r="BM4340" s="12">
        <f t="shared" si="11416"/>
        <v>0</v>
      </c>
      <c r="BN4340" s="12">
        <f t="shared" si="11416"/>
        <v>0</v>
      </c>
      <c r="BO4340" s="12">
        <f t="shared" si="11416"/>
        <v>0</v>
      </c>
      <c r="BP4340" s="12">
        <f t="shared" si="11416"/>
        <v>0</v>
      </c>
      <c r="BQ4340" s="12">
        <f t="shared" si="11416"/>
        <v>0</v>
      </c>
      <c r="BR4340" s="12">
        <v>0</v>
      </c>
      <c r="BS4340" s="12">
        <v>0</v>
      </c>
      <c r="BT4340" s="12">
        <f t="shared" ref="BT4340:BZ4340" si="11418">SUM(BT4341,BT4342)</f>
        <v>2241821</v>
      </c>
      <c r="BU4340" s="12">
        <f t="shared" si="11418"/>
        <v>2244304</v>
      </c>
      <c r="BV4340" s="12">
        <f t="shared" si="11418"/>
        <v>1335404</v>
      </c>
      <c r="BW4340" s="12">
        <f t="shared" si="11418"/>
        <v>448000</v>
      </c>
      <c r="BX4340" s="12">
        <f t="shared" si="11418"/>
        <v>160000</v>
      </c>
      <c r="BY4340" s="12">
        <f t="shared" si="11418"/>
        <v>140500</v>
      </c>
      <c r="BZ4340" s="12">
        <f t="shared" si="11418"/>
        <v>147500</v>
      </c>
      <c r="CA4340" s="12">
        <f t="shared" si="11398"/>
        <v>1783404</v>
      </c>
      <c r="CB4340" s="124">
        <f t="shared" si="11409"/>
        <v>79.463566433067882</v>
      </c>
    </row>
    <row r="4341" spans="1:80" x14ac:dyDescent="0.25">
      <c r="A4341" s="4" t="s">
        <v>928</v>
      </c>
      <c r="B4341" s="4" t="s">
        <v>88</v>
      </c>
      <c r="C4341" s="4" t="s">
        <v>1740</v>
      </c>
      <c r="D4341" s="79" t="s">
        <v>1741</v>
      </c>
      <c r="E4341" s="89">
        <v>6111</v>
      </c>
      <c r="F4341" s="79"/>
      <c r="G4341" s="75" t="s">
        <v>1906</v>
      </c>
      <c r="H4341" s="13" t="s">
        <v>33</v>
      </c>
      <c r="I4341" s="14">
        <v>1849806</v>
      </c>
      <c r="J4341" s="14">
        <f t="shared" si="11397"/>
        <v>1905176</v>
      </c>
      <c r="K4341" s="14">
        <v>1905176</v>
      </c>
      <c r="L4341" s="14">
        <f t="shared" si="11400"/>
        <v>0</v>
      </c>
      <c r="M4341" s="14">
        <v>0</v>
      </c>
      <c r="N4341" s="14">
        <v>0</v>
      </c>
      <c r="O4341" s="14">
        <v>0</v>
      </c>
      <c r="P4341" s="14">
        <v>0</v>
      </c>
      <c r="Q4341" s="14">
        <v>0</v>
      </c>
      <c r="R4341" s="14">
        <v>0</v>
      </c>
      <c r="S4341" s="14"/>
      <c r="T4341" s="14"/>
      <c r="U4341" s="14"/>
      <c r="V4341" s="14"/>
      <c r="W4341" s="14"/>
      <c r="X4341" s="14">
        <f t="shared" si="11334"/>
        <v>0</v>
      </c>
      <c r="Y4341" s="14"/>
      <c r="Z4341" s="14"/>
      <c r="AA4341" s="14"/>
      <c r="AB4341" s="14"/>
      <c r="AC4341" s="14"/>
      <c r="AD4341" s="14"/>
      <c r="AE4341" s="14"/>
      <c r="AF4341" s="14"/>
      <c r="AG4341" s="14"/>
      <c r="AH4341" s="14">
        <v>0</v>
      </c>
      <c r="AI4341" s="14">
        <v>0</v>
      </c>
      <c r="AJ4341" s="14">
        <v>0</v>
      </c>
      <c r="AK4341" s="14"/>
      <c r="AL4341" s="14"/>
      <c r="AM4341" s="14"/>
      <c r="AN4341" s="14"/>
      <c r="AO4341" s="14"/>
      <c r="AP4341" s="14">
        <f t="shared" si="11335"/>
        <v>0</v>
      </c>
      <c r="AQ4341" s="14"/>
      <c r="AR4341" s="14"/>
      <c r="AS4341" s="14"/>
      <c r="AT4341" s="14"/>
      <c r="AU4341" s="14"/>
      <c r="AV4341" s="14"/>
      <c r="AW4341" s="14"/>
      <c r="AX4341" s="14"/>
      <c r="AY4341" s="14"/>
      <c r="AZ4341" s="14">
        <v>0</v>
      </c>
      <c r="BA4341" s="14">
        <v>0</v>
      </c>
      <c r="BB4341" s="14">
        <v>0</v>
      </c>
      <c r="BC4341" s="14"/>
      <c r="BD4341" s="14"/>
      <c r="BE4341" s="14"/>
      <c r="BF4341" s="14"/>
      <c r="BG4341" s="14"/>
      <c r="BH4341" s="14">
        <f t="shared" si="11336"/>
        <v>0</v>
      </c>
      <c r="BI4341" s="14"/>
      <c r="BJ4341" s="14"/>
      <c r="BK4341" s="14"/>
      <c r="BL4341" s="14"/>
      <c r="BM4341" s="14"/>
      <c r="BN4341" s="14"/>
      <c r="BO4341" s="14"/>
      <c r="BP4341" s="14"/>
      <c r="BQ4341" s="14"/>
      <c r="BR4341" s="14">
        <v>0</v>
      </c>
      <c r="BS4341" s="14">
        <v>0</v>
      </c>
      <c r="BT4341" s="14">
        <v>2000435</v>
      </c>
      <c r="BU4341" s="14">
        <v>2000435</v>
      </c>
      <c r="BV4341" s="14">
        <v>1170000</v>
      </c>
      <c r="BW4341" s="14">
        <f t="shared" si="11316"/>
        <v>420000</v>
      </c>
      <c r="BX4341" s="14">
        <v>160000</v>
      </c>
      <c r="BY4341" s="14">
        <v>130000</v>
      </c>
      <c r="BZ4341" s="14">
        <v>130000</v>
      </c>
      <c r="CA4341" s="14">
        <f t="shared" si="11398"/>
        <v>1590000</v>
      </c>
      <c r="CB4341" s="122">
        <f t="shared" si="11409"/>
        <v>79.48271251002906</v>
      </c>
    </row>
    <row r="4342" spans="1:80" x14ac:dyDescent="0.25">
      <c r="A4342" s="1" t="s">
        <v>928</v>
      </c>
      <c r="B4342" s="1" t="s">
        <v>88</v>
      </c>
      <c r="C4342" s="1" t="s">
        <v>1740</v>
      </c>
      <c r="D4342" s="82" t="s">
        <v>1741</v>
      </c>
      <c r="E4342" s="82" t="s">
        <v>34</v>
      </c>
      <c r="F4342" s="79" t="s">
        <v>1</v>
      </c>
      <c r="G4342" s="13" t="s">
        <v>1</v>
      </c>
      <c r="H4342" s="2" t="s">
        <v>35</v>
      </c>
      <c r="I4342" s="12">
        <f>SUM(I4343:I4347)</f>
        <v>228970</v>
      </c>
      <c r="J4342" s="12">
        <f t="shared" si="11397"/>
        <v>241386</v>
      </c>
      <c r="K4342" s="12">
        <f t="shared" ref="K4342" si="11419">SUM(K4343:K4347)</f>
        <v>241386</v>
      </c>
      <c r="L4342" s="12">
        <f t="shared" si="11400"/>
        <v>0</v>
      </c>
      <c r="M4342" s="12">
        <f t="shared" ref="M4342:Q4342" si="11420">SUM(M4343:M4347)</f>
        <v>0</v>
      </c>
      <c r="N4342" s="12">
        <f t="shared" si="11420"/>
        <v>0</v>
      </c>
      <c r="O4342" s="12">
        <f t="shared" si="11420"/>
        <v>0</v>
      </c>
      <c r="P4342" s="12">
        <f t="shared" si="11420"/>
        <v>0</v>
      </c>
      <c r="Q4342" s="12">
        <f t="shared" si="11420"/>
        <v>0</v>
      </c>
      <c r="R4342" s="12">
        <f t="shared" ref="R4342:AG4342" si="11421">SUM(R4343:R4347)</f>
        <v>0</v>
      </c>
      <c r="S4342" s="12">
        <f t="shared" si="11421"/>
        <v>0</v>
      </c>
      <c r="T4342" s="12">
        <f t="shared" si="11421"/>
        <v>0</v>
      </c>
      <c r="U4342" s="12">
        <f t="shared" si="11421"/>
        <v>0</v>
      </c>
      <c r="V4342" s="12">
        <f t="shared" si="11421"/>
        <v>0</v>
      </c>
      <c r="W4342" s="12">
        <f t="shared" si="11421"/>
        <v>0</v>
      </c>
      <c r="X4342" s="12">
        <f t="shared" si="11421"/>
        <v>0</v>
      </c>
      <c r="Y4342" s="12">
        <f t="shared" si="11421"/>
        <v>0</v>
      </c>
      <c r="Z4342" s="12">
        <f t="shared" si="11421"/>
        <v>0</v>
      </c>
      <c r="AA4342" s="12">
        <f t="shared" si="11421"/>
        <v>0</v>
      </c>
      <c r="AB4342" s="12">
        <f t="shared" si="11421"/>
        <v>0</v>
      </c>
      <c r="AC4342" s="12">
        <f t="shared" si="11421"/>
        <v>0</v>
      </c>
      <c r="AD4342" s="12">
        <f t="shared" si="11421"/>
        <v>0</v>
      </c>
      <c r="AE4342" s="12">
        <f t="shared" si="11421"/>
        <v>0</v>
      </c>
      <c r="AF4342" s="12">
        <f t="shared" si="11421"/>
        <v>0</v>
      </c>
      <c r="AG4342" s="12">
        <f t="shared" si="11421"/>
        <v>0</v>
      </c>
      <c r="AH4342" s="12">
        <v>0</v>
      </c>
      <c r="AI4342" s="12">
        <v>0</v>
      </c>
      <c r="AJ4342" s="12">
        <f t="shared" ref="AJ4342:AY4342" si="11422">SUM(AJ4343:AJ4347)</f>
        <v>0</v>
      </c>
      <c r="AK4342" s="12">
        <f t="shared" si="11422"/>
        <v>0</v>
      </c>
      <c r="AL4342" s="12">
        <f t="shared" si="11422"/>
        <v>0</v>
      </c>
      <c r="AM4342" s="12">
        <f t="shared" si="11422"/>
        <v>0</v>
      </c>
      <c r="AN4342" s="12">
        <f t="shared" si="11422"/>
        <v>0</v>
      </c>
      <c r="AO4342" s="12">
        <f t="shared" si="11422"/>
        <v>0</v>
      </c>
      <c r="AP4342" s="12">
        <f t="shared" si="11422"/>
        <v>0</v>
      </c>
      <c r="AQ4342" s="12">
        <f t="shared" si="11422"/>
        <v>0</v>
      </c>
      <c r="AR4342" s="12">
        <f t="shared" si="11422"/>
        <v>0</v>
      </c>
      <c r="AS4342" s="12">
        <f t="shared" si="11422"/>
        <v>0</v>
      </c>
      <c r="AT4342" s="12">
        <f t="shared" si="11422"/>
        <v>0</v>
      </c>
      <c r="AU4342" s="12">
        <f t="shared" si="11422"/>
        <v>0</v>
      </c>
      <c r="AV4342" s="12">
        <f t="shared" si="11422"/>
        <v>0</v>
      </c>
      <c r="AW4342" s="12">
        <f t="shared" si="11422"/>
        <v>0</v>
      </c>
      <c r="AX4342" s="12">
        <f t="shared" si="11422"/>
        <v>0</v>
      </c>
      <c r="AY4342" s="12">
        <f t="shared" si="11422"/>
        <v>0</v>
      </c>
      <c r="AZ4342" s="12">
        <v>0</v>
      </c>
      <c r="BA4342" s="12">
        <v>0</v>
      </c>
      <c r="BB4342" s="12">
        <f t="shared" ref="BB4342:BQ4342" si="11423">SUM(BB4343:BB4347)</f>
        <v>0</v>
      </c>
      <c r="BC4342" s="12">
        <f t="shared" si="11423"/>
        <v>0</v>
      </c>
      <c r="BD4342" s="12">
        <f t="shared" si="11423"/>
        <v>0</v>
      </c>
      <c r="BE4342" s="12">
        <f t="shared" si="11423"/>
        <v>0</v>
      </c>
      <c r="BF4342" s="12">
        <f t="shared" si="11423"/>
        <v>0</v>
      </c>
      <c r="BG4342" s="12">
        <f t="shared" si="11423"/>
        <v>0</v>
      </c>
      <c r="BH4342" s="12">
        <f t="shared" si="11423"/>
        <v>0</v>
      </c>
      <c r="BI4342" s="12">
        <f t="shared" si="11423"/>
        <v>0</v>
      </c>
      <c r="BJ4342" s="12">
        <f t="shared" si="11423"/>
        <v>0</v>
      </c>
      <c r="BK4342" s="12">
        <f t="shared" si="11423"/>
        <v>0</v>
      </c>
      <c r="BL4342" s="12">
        <f t="shared" si="11423"/>
        <v>0</v>
      </c>
      <c r="BM4342" s="12">
        <f t="shared" si="11423"/>
        <v>0</v>
      </c>
      <c r="BN4342" s="12">
        <f t="shared" si="11423"/>
        <v>0</v>
      </c>
      <c r="BO4342" s="12">
        <f t="shared" si="11423"/>
        <v>0</v>
      </c>
      <c r="BP4342" s="12">
        <f t="shared" si="11423"/>
        <v>0</v>
      </c>
      <c r="BQ4342" s="12">
        <f t="shared" si="11423"/>
        <v>0</v>
      </c>
      <c r="BR4342" s="12">
        <v>0</v>
      </c>
      <c r="BS4342" s="12">
        <v>0</v>
      </c>
      <c r="BT4342" s="12">
        <f t="shared" ref="BT4342:BX4342" si="11424">SUM(BT4343:BT4347)</f>
        <v>241386</v>
      </c>
      <c r="BU4342" s="12">
        <f t="shared" si="11424"/>
        <v>243869</v>
      </c>
      <c r="BV4342" s="12">
        <f t="shared" si="11424"/>
        <v>165404</v>
      </c>
      <c r="BW4342" s="12">
        <f t="shared" si="11424"/>
        <v>28000</v>
      </c>
      <c r="BX4342" s="12">
        <f t="shared" si="11424"/>
        <v>0</v>
      </c>
      <c r="BY4342" s="12">
        <f t="shared" ref="BY4342" si="11425">SUM(BY4343:BY4347)</f>
        <v>10500</v>
      </c>
      <c r="BZ4342" s="12">
        <f t="shared" ref="BZ4342" si="11426">SUM(BZ4343:BZ4347)</f>
        <v>17500</v>
      </c>
      <c r="CA4342" s="12">
        <f t="shared" si="11398"/>
        <v>193404</v>
      </c>
      <c r="CB4342" s="124">
        <f t="shared" si="11409"/>
        <v>79.30651292292174</v>
      </c>
    </row>
    <row r="4343" spans="1:80" x14ac:dyDescent="0.25">
      <c r="A4343" s="4" t="s">
        <v>928</v>
      </c>
      <c r="B4343" s="4" t="s">
        <v>88</v>
      </c>
      <c r="C4343" s="4" t="s">
        <v>1740</v>
      </c>
      <c r="D4343" s="79" t="s">
        <v>1741</v>
      </c>
      <c r="E4343" s="89">
        <v>6112</v>
      </c>
      <c r="F4343" s="79" t="s">
        <v>1743</v>
      </c>
      <c r="G4343" s="75" t="s">
        <v>1906</v>
      </c>
      <c r="H4343" s="13" t="s">
        <v>43</v>
      </c>
      <c r="I4343" s="14">
        <v>15000</v>
      </c>
      <c r="J4343" s="14">
        <f t="shared" si="11397"/>
        <v>15000</v>
      </c>
      <c r="K4343" s="14">
        <v>15000</v>
      </c>
      <c r="L4343" s="14">
        <f t="shared" si="11400"/>
        <v>0</v>
      </c>
      <c r="M4343" s="14">
        <v>0</v>
      </c>
      <c r="N4343" s="14">
        <v>0</v>
      </c>
      <c r="O4343" s="14">
        <v>0</v>
      </c>
      <c r="P4343" s="14">
        <v>0</v>
      </c>
      <c r="Q4343" s="14">
        <v>0</v>
      </c>
      <c r="R4343" s="14">
        <v>0</v>
      </c>
      <c r="S4343" s="14"/>
      <c r="T4343" s="14"/>
      <c r="U4343" s="14"/>
      <c r="V4343" s="14"/>
      <c r="W4343" s="14"/>
      <c r="X4343" s="14">
        <f t="shared" si="11334"/>
        <v>0</v>
      </c>
      <c r="Y4343" s="14"/>
      <c r="Z4343" s="14"/>
      <c r="AA4343" s="14"/>
      <c r="AB4343" s="14"/>
      <c r="AC4343" s="14"/>
      <c r="AD4343" s="14"/>
      <c r="AE4343" s="14"/>
      <c r="AF4343" s="14"/>
      <c r="AG4343" s="14"/>
      <c r="AH4343" s="14">
        <v>0</v>
      </c>
      <c r="AI4343" s="14">
        <v>0</v>
      </c>
      <c r="AJ4343" s="14">
        <v>0</v>
      </c>
      <c r="AK4343" s="14"/>
      <c r="AL4343" s="14"/>
      <c r="AM4343" s="14"/>
      <c r="AN4343" s="14"/>
      <c r="AO4343" s="14"/>
      <c r="AP4343" s="14">
        <f t="shared" si="11335"/>
        <v>0</v>
      </c>
      <c r="AQ4343" s="14"/>
      <c r="AR4343" s="14"/>
      <c r="AS4343" s="14"/>
      <c r="AT4343" s="14"/>
      <c r="AU4343" s="14"/>
      <c r="AV4343" s="14"/>
      <c r="AW4343" s="14"/>
      <c r="AX4343" s="14"/>
      <c r="AY4343" s="14"/>
      <c r="AZ4343" s="14">
        <v>0</v>
      </c>
      <c r="BA4343" s="14">
        <v>0</v>
      </c>
      <c r="BB4343" s="14">
        <v>0</v>
      </c>
      <c r="BC4343" s="14"/>
      <c r="BD4343" s="14"/>
      <c r="BE4343" s="14"/>
      <c r="BF4343" s="14"/>
      <c r="BG4343" s="14"/>
      <c r="BH4343" s="14">
        <f t="shared" si="11336"/>
        <v>0</v>
      </c>
      <c r="BI4343" s="14"/>
      <c r="BJ4343" s="14"/>
      <c r="BK4343" s="14"/>
      <c r="BL4343" s="14"/>
      <c r="BM4343" s="14"/>
      <c r="BN4343" s="14"/>
      <c r="BO4343" s="14"/>
      <c r="BP4343" s="14"/>
      <c r="BQ4343" s="14"/>
      <c r="BR4343" s="14">
        <v>0</v>
      </c>
      <c r="BS4343" s="14">
        <v>0</v>
      </c>
      <c r="BT4343" s="14">
        <v>15000</v>
      </c>
      <c r="BU4343" s="14">
        <v>15000</v>
      </c>
      <c r="BV4343" s="14">
        <v>15000</v>
      </c>
      <c r="BW4343" s="14">
        <f t="shared" si="11316"/>
        <v>0</v>
      </c>
      <c r="BX4343" s="14"/>
      <c r="BY4343" s="14"/>
      <c r="BZ4343" s="14"/>
      <c r="CA4343" s="14">
        <f t="shared" si="11398"/>
        <v>15000</v>
      </c>
      <c r="CB4343" s="122">
        <f t="shared" si="11409"/>
        <v>100</v>
      </c>
    </row>
    <row r="4344" spans="1:80" x14ac:dyDescent="0.25">
      <c r="A4344" s="4" t="s">
        <v>928</v>
      </c>
      <c r="B4344" s="4" t="s">
        <v>88</v>
      </c>
      <c r="C4344" s="4" t="s">
        <v>1740</v>
      </c>
      <c r="D4344" s="79" t="s">
        <v>1741</v>
      </c>
      <c r="E4344" s="89">
        <v>6112</v>
      </c>
      <c r="F4344" s="79" t="s">
        <v>1744</v>
      </c>
      <c r="G4344" s="75" t="s">
        <v>1906</v>
      </c>
      <c r="H4344" s="13" t="s">
        <v>92</v>
      </c>
      <c r="I4344" s="14">
        <v>30000</v>
      </c>
      <c r="J4344" s="14">
        <f t="shared" si="11397"/>
        <v>30000</v>
      </c>
      <c r="K4344" s="14">
        <v>30000</v>
      </c>
      <c r="L4344" s="14">
        <f t="shared" si="11400"/>
        <v>0</v>
      </c>
      <c r="M4344" s="14">
        <v>0</v>
      </c>
      <c r="N4344" s="14">
        <v>0</v>
      </c>
      <c r="O4344" s="14">
        <v>0</v>
      </c>
      <c r="P4344" s="14">
        <v>0</v>
      </c>
      <c r="Q4344" s="14">
        <v>0</v>
      </c>
      <c r="R4344" s="14">
        <v>0</v>
      </c>
      <c r="S4344" s="14"/>
      <c r="T4344" s="14"/>
      <c r="U4344" s="14"/>
      <c r="V4344" s="14"/>
      <c r="W4344" s="14"/>
      <c r="X4344" s="14">
        <f t="shared" si="11334"/>
        <v>0</v>
      </c>
      <c r="Y4344" s="14"/>
      <c r="Z4344" s="14"/>
      <c r="AA4344" s="14"/>
      <c r="AB4344" s="14"/>
      <c r="AC4344" s="14"/>
      <c r="AD4344" s="14"/>
      <c r="AE4344" s="14"/>
      <c r="AF4344" s="14"/>
      <c r="AG4344" s="14"/>
      <c r="AH4344" s="14">
        <v>0</v>
      </c>
      <c r="AI4344" s="14">
        <v>0</v>
      </c>
      <c r="AJ4344" s="14">
        <v>0</v>
      </c>
      <c r="AK4344" s="14"/>
      <c r="AL4344" s="14"/>
      <c r="AM4344" s="14"/>
      <c r="AN4344" s="14"/>
      <c r="AO4344" s="14"/>
      <c r="AP4344" s="14">
        <f t="shared" si="11335"/>
        <v>0</v>
      </c>
      <c r="AQ4344" s="14"/>
      <c r="AR4344" s="14"/>
      <c r="AS4344" s="14"/>
      <c r="AT4344" s="14"/>
      <c r="AU4344" s="14"/>
      <c r="AV4344" s="14"/>
      <c r="AW4344" s="14"/>
      <c r="AX4344" s="14"/>
      <c r="AY4344" s="14"/>
      <c r="AZ4344" s="14">
        <v>0</v>
      </c>
      <c r="BA4344" s="14">
        <v>0</v>
      </c>
      <c r="BB4344" s="14">
        <v>0</v>
      </c>
      <c r="BC4344" s="14"/>
      <c r="BD4344" s="14"/>
      <c r="BE4344" s="14"/>
      <c r="BF4344" s="14"/>
      <c r="BG4344" s="14"/>
      <c r="BH4344" s="14">
        <f t="shared" si="11336"/>
        <v>0</v>
      </c>
      <c r="BI4344" s="14"/>
      <c r="BJ4344" s="14"/>
      <c r="BK4344" s="14"/>
      <c r="BL4344" s="14"/>
      <c r="BM4344" s="14"/>
      <c r="BN4344" s="14"/>
      <c r="BO4344" s="14"/>
      <c r="BP4344" s="14"/>
      <c r="BQ4344" s="14"/>
      <c r="BR4344" s="14">
        <v>0</v>
      </c>
      <c r="BS4344" s="14">
        <v>0</v>
      </c>
      <c r="BT4344" s="14">
        <v>30000</v>
      </c>
      <c r="BU4344" s="14">
        <v>30000</v>
      </c>
      <c r="BV4344" s="14">
        <v>15000</v>
      </c>
      <c r="BW4344" s="14">
        <f t="shared" si="11316"/>
        <v>5000</v>
      </c>
      <c r="BX4344" s="14"/>
      <c r="BY4344" s="14">
        <v>2500</v>
      </c>
      <c r="BZ4344" s="14">
        <v>2500</v>
      </c>
      <c r="CA4344" s="14">
        <f t="shared" si="11398"/>
        <v>20000</v>
      </c>
      <c r="CB4344" s="122">
        <f t="shared" si="11409"/>
        <v>66.666666666666657</v>
      </c>
    </row>
    <row r="4345" spans="1:80" x14ac:dyDescent="0.25">
      <c r="A4345" s="4" t="s">
        <v>928</v>
      </c>
      <c r="B4345" s="4" t="s">
        <v>88</v>
      </c>
      <c r="C4345" s="4" t="s">
        <v>1740</v>
      </c>
      <c r="D4345" s="79" t="s">
        <v>1741</v>
      </c>
      <c r="E4345" s="89">
        <v>6112</v>
      </c>
      <c r="F4345" s="79" t="s">
        <v>1745</v>
      </c>
      <c r="G4345" s="75" t="s">
        <v>1906</v>
      </c>
      <c r="H4345" s="13" t="s">
        <v>39</v>
      </c>
      <c r="I4345" s="14">
        <v>144986</v>
      </c>
      <c r="J4345" s="14">
        <f t="shared" si="11397"/>
        <v>144986</v>
      </c>
      <c r="K4345" s="14">
        <v>144986</v>
      </c>
      <c r="L4345" s="14">
        <f t="shared" si="11400"/>
        <v>0</v>
      </c>
      <c r="M4345" s="14">
        <v>0</v>
      </c>
      <c r="N4345" s="14">
        <v>0</v>
      </c>
      <c r="O4345" s="14">
        <v>0</v>
      </c>
      <c r="P4345" s="14">
        <v>0</v>
      </c>
      <c r="Q4345" s="14">
        <v>0</v>
      </c>
      <c r="R4345" s="14">
        <v>0</v>
      </c>
      <c r="S4345" s="14"/>
      <c r="T4345" s="14"/>
      <c r="U4345" s="14"/>
      <c r="V4345" s="14"/>
      <c r="W4345" s="14"/>
      <c r="X4345" s="14">
        <f t="shared" si="11334"/>
        <v>0</v>
      </c>
      <c r="Y4345" s="14"/>
      <c r="Z4345" s="14"/>
      <c r="AA4345" s="14"/>
      <c r="AB4345" s="14"/>
      <c r="AC4345" s="14"/>
      <c r="AD4345" s="14"/>
      <c r="AE4345" s="14"/>
      <c r="AF4345" s="14"/>
      <c r="AG4345" s="14"/>
      <c r="AH4345" s="14">
        <v>0</v>
      </c>
      <c r="AI4345" s="14">
        <v>0</v>
      </c>
      <c r="AJ4345" s="14">
        <v>0</v>
      </c>
      <c r="AK4345" s="14"/>
      <c r="AL4345" s="14"/>
      <c r="AM4345" s="14"/>
      <c r="AN4345" s="14"/>
      <c r="AO4345" s="14"/>
      <c r="AP4345" s="14">
        <f t="shared" si="11335"/>
        <v>0</v>
      </c>
      <c r="AQ4345" s="14"/>
      <c r="AR4345" s="14"/>
      <c r="AS4345" s="14"/>
      <c r="AT4345" s="14"/>
      <c r="AU4345" s="14"/>
      <c r="AV4345" s="14"/>
      <c r="AW4345" s="14"/>
      <c r="AX4345" s="14"/>
      <c r="AY4345" s="14"/>
      <c r="AZ4345" s="14">
        <v>0</v>
      </c>
      <c r="BA4345" s="14">
        <v>0</v>
      </c>
      <c r="BB4345" s="14">
        <v>0</v>
      </c>
      <c r="BC4345" s="14"/>
      <c r="BD4345" s="14"/>
      <c r="BE4345" s="14"/>
      <c r="BF4345" s="14"/>
      <c r="BG4345" s="14"/>
      <c r="BH4345" s="14">
        <f t="shared" si="11336"/>
        <v>0</v>
      </c>
      <c r="BI4345" s="14"/>
      <c r="BJ4345" s="14"/>
      <c r="BK4345" s="14"/>
      <c r="BL4345" s="14"/>
      <c r="BM4345" s="14"/>
      <c r="BN4345" s="14"/>
      <c r="BO4345" s="14"/>
      <c r="BP4345" s="14"/>
      <c r="BQ4345" s="14"/>
      <c r="BR4345" s="14">
        <v>0</v>
      </c>
      <c r="BS4345" s="14">
        <v>0</v>
      </c>
      <c r="BT4345" s="14">
        <v>144986</v>
      </c>
      <c r="BU4345" s="14">
        <v>144986</v>
      </c>
      <c r="BV4345" s="14">
        <v>96000</v>
      </c>
      <c r="BW4345" s="14">
        <f t="shared" si="11316"/>
        <v>23000</v>
      </c>
      <c r="BX4345" s="14"/>
      <c r="BY4345" s="14">
        <v>8000</v>
      </c>
      <c r="BZ4345" s="14">
        <v>15000</v>
      </c>
      <c r="CA4345" s="14">
        <f t="shared" si="11398"/>
        <v>119000</v>
      </c>
      <c r="CB4345" s="122">
        <f t="shared" si="11409"/>
        <v>82.076890182500378</v>
      </c>
    </row>
    <row r="4346" spans="1:80" x14ac:dyDescent="0.25">
      <c r="A4346" s="4" t="s">
        <v>928</v>
      </c>
      <c r="B4346" s="4" t="s">
        <v>88</v>
      </c>
      <c r="C4346" s="4" t="s">
        <v>1740</v>
      </c>
      <c r="D4346" s="79" t="s">
        <v>1741</v>
      </c>
      <c r="E4346" s="89">
        <v>6112</v>
      </c>
      <c r="F4346" s="79" t="s">
        <v>1746</v>
      </c>
      <c r="G4346" s="75" t="s">
        <v>1906</v>
      </c>
      <c r="H4346" s="13" t="s">
        <v>41</v>
      </c>
      <c r="I4346" s="14">
        <v>26984</v>
      </c>
      <c r="J4346" s="14">
        <f t="shared" si="11397"/>
        <v>33400</v>
      </c>
      <c r="K4346" s="14">
        <v>33400</v>
      </c>
      <c r="L4346" s="14">
        <f t="shared" si="11400"/>
        <v>0</v>
      </c>
      <c r="M4346" s="14">
        <v>0</v>
      </c>
      <c r="N4346" s="14">
        <v>0</v>
      </c>
      <c r="O4346" s="14">
        <v>0</v>
      </c>
      <c r="P4346" s="14">
        <v>0</v>
      </c>
      <c r="Q4346" s="14">
        <v>0</v>
      </c>
      <c r="R4346" s="14">
        <v>0</v>
      </c>
      <c r="S4346" s="14"/>
      <c r="T4346" s="14"/>
      <c r="U4346" s="14"/>
      <c r="V4346" s="14"/>
      <c r="W4346" s="14"/>
      <c r="X4346" s="14">
        <f t="shared" si="11334"/>
        <v>0</v>
      </c>
      <c r="Y4346" s="14"/>
      <c r="Z4346" s="14"/>
      <c r="AA4346" s="14"/>
      <c r="AB4346" s="14"/>
      <c r="AC4346" s="14"/>
      <c r="AD4346" s="14"/>
      <c r="AE4346" s="14"/>
      <c r="AF4346" s="14"/>
      <c r="AG4346" s="14"/>
      <c r="AH4346" s="14">
        <v>0</v>
      </c>
      <c r="AI4346" s="14">
        <v>0</v>
      </c>
      <c r="AJ4346" s="14">
        <v>0</v>
      </c>
      <c r="AK4346" s="14"/>
      <c r="AL4346" s="14"/>
      <c r="AM4346" s="14"/>
      <c r="AN4346" s="14"/>
      <c r="AO4346" s="14"/>
      <c r="AP4346" s="14">
        <f t="shared" si="11335"/>
        <v>0</v>
      </c>
      <c r="AQ4346" s="14"/>
      <c r="AR4346" s="14"/>
      <c r="AS4346" s="14"/>
      <c r="AT4346" s="14"/>
      <c r="AU4346" s="14"/>
      <c r="AV4346" s="14"/>
      <c r="AW4346" s="14"/>
      <c r="AX4346" s="14"/>
      <c r="AY4346" s="14"/>
      <c r="AZ4346" s="14">
        <v>0</v>
      </c>
      <c r="BA4346" s="14">
        <v>0</v>
      </c>
      <c r="BB4346" s="14">
        <v>0</v>
      </c>
      <c r="BC4346" s="14"/>
      <c r="BD4346" s="14"/>
      <c r="BE4346" s="14"/>
      <c r="BF4346" s="14"/>
      <c r="BG4346" s="14"/>
      <c r="BH4346" s="14">
        <f t="shared" si="11336"/>
        <v>0</v>
      </c>
      <c r="BI4346" s="14"/>
      <c r="BJ4346" s="14"/>
      <c r="BK4346" s="14"/>
      <c r="BL4346" s="14"/>
      <c r="BM4346" s="14"/>
      <c r="BN4346" s="14"/>
      <c r="BO4346" s="14"/>
      <c r="BP4346" s="14"/>
      <c r="BQ4346" s="14"/>
      <c r="BR4346" s="14">
        <v>0</v>
      </c>
      <c r="BS4346" s="14">
        <v>0</v>
      </c>
      <c r="BT4346" s="14">
        <v>33400</v>
      </c>
      <c r="BU4346" s="14">
        <v>35883</v>
      </c>
      <c r="BV4346" s="14">
        <v>35883</v>
      </c>
      <c r="BW4346" s="14">
        <f t="shared" si="11316"/>
        <v>0</v>
      </c>
      <c r="BX4346" s="14"/>
      <c r="BY4346" s="14"/>
      <c r="BZ4346" s="14"/>
      <c r="CA4346" s="14">
        <f t="shared" si="11398"/>
        <v>35883</v>
      </c>
      <c r="CB4346" s="122">
        <f t="shared" si="11409"/>
        <v>100</v>
      </c>
    </row>
    <row r="4347" spans="1:80" x14ac:dyDescent="0.25">
      <c r="A4347" s="4" t="s">
        <v>928</v>
      </c>
      <c r="B4347" s="4" t="s">
        <v>88</v>
      </c>
      <c r="C4347" s="4" t="s">
        <v>1740</v>
      </c>
      <c r="D4347" s="79" t="s">
        <v>1741</v>
      </c>
      <c r="E4347" s="89">
        <v>6112</v>
      </c>
      <c r="F4347" s="79" t="s">
        <v>1747</v>
      </c>
      <c r="G4347" s="75" t="s">
        <v>1906</v>
      </c>
      <c r="H4347" s="13" t="s">
        <v>37</v>
      </c>
      <c r="I4347" s="14">
        <v>12000</v>
      </c>
      <c r="J4347" s="14">
        <f t="shared" si="11397"/>
        <v>18000</v>
      </c>
      <c r="K4347" s="14">
        <v>18000</v>
      </c>
      <c r="L4347" s="14">
        <f t="shared" si="11400"/>
        <v>0</v>
      </c>
      <c r="M4347" s="14">
        <v>0</v>
      </c>
      <c r="N4347" s="14">
        <v>0</v>
      </c>
      <c r="O4347" s="14">
        <v>0</v>
      </c>
      <c r="P4347" s="14">
        <v>0</v>
      </c>
      <c r="Q4347" s="14">
        <v>0</v>
      </c>
      <c r="R4347" s="14">
        <v>0</v>
      </c>
      <c r="S4347" s="14"/>
      <c r="T4347" s="14"/>
      <c r="U4347" s="14"/>
      <c r="V4347" s="14"/>
      <c r="W4347" s="14"/>
      <c r="X4347" s="14">
        <f t="shared" si="11334"/>
        <v>0</v>
      </c>
      <c r="Y4347" s="14"/>
      <c r="Z4347" s="14"/>
      <c r="AA4347" s="14"/>
      <c r="AB4347" s="14"/>
      <c r="AC4347" s="14"/>
      <c r="AD4347" s="14"/>
      <c r="AE4347" s="14"/>
      <c r="AF4347" s="14"/>
      <c r="AG4347" s="14"/>
      <c r="AH4347" s="14">
        <v>0</v>
      </c>
      <c r="AI4347" s="14">
        <v>0</v>
      </c>
      <c r="AJ4347" s="14">
        <v>0</v>
      </c>
      <c r="AK4347" s="14"/>
      <c r="AL4347" s="14"/>
      <c r="AM4347" s="14"/>
      <c r="AN4347" s="14"/>
      <c r="AO4347" s="14"/>
      <c r="AP4347" s="14">
        <f t="shared" si="11335"/>
        <v>0</v>
      </c>
      <c r="AQ4347" s="14"/>
      <c r="AR4347" s="14"/>
      <c r="AS4347" s="14"/>
      <c r="AT4347" s="14"/>
      <c r="AU4347" s="14"/>
      <c r="AV4347" s="14"/>
      <c r="AW4347" s="14"/>
      <c r="AX4347" s="14"/>
      <c r="AY4347" s="14"/>
      <c r="AZ4347" s="14">
        <v>0</v>
      </c>
      <c r="BA4347" s="14">
        <v>0</v>
      </c>
      <c r="BB4347" s="14">
        <v>0</v>
      </c>
      <c r="BC4347" s="14"/>
      <c r="BD4347" s="14"/>
      <c r="BE4347" s="14"/>
      <c r="BF4347" s="14"/>
      <c r="BG4347" s="14"/>
      <c r="BH4347" s="14">
        <f t="shared" si="11336"/>
        <v>0</v>
      </c>
      <c r="BI4347" s="14"/>
      <c r="BJ4347" s="14"/>
      <c r="BK4347" s="14"/>
      <c r="BL4347" s="14"/>
      <c r="BM4347" s="14"/>
      <c r="BN4347" s="14"/>
      <c r="BO4347" s="14"/>
      <c r="BP4347" s="14"/>
      <c r="BQ4347" s="14"/>
      <c r="BR4347" s="14">
        <v>0</v>
      </c>
      <c r="BS4347" s="14">
        <v>0</v>
      </c>
      <c r="BT4347" s="14">
        <v>18000</v>
      </c>
      <c r="BU4347" s="14">
        <v>18000</v>
      </c>
      <c r="BV4347" s="14">
        <v>3521</v>
      </c>
      <c r="BW4347" s="14">
        <f t="shared" si="11316"/>
        <v>0</v>
      </c>
      <c r="BX4347" s="14">
        <v>0</v>
      </c>
      <c r="BY4347" s="14">
        <v>0</v>
      </c>
      <c r="BZ4347" s="14">
        <v>0</v>
      </c>
      <c r="CA4347" s="14">
        <f t="shared" si="11398"/>
        <v>3521</v>
      </c>
      <c r="CB4347" s="122">
        <f t="shared" si="11409"/>
        <v>19.561111111111114</v>
      </c>
    </row>
    <row r="4348" spans="1:80" x14ac:dyDescent="0.25">
      <c r="A4348" s="4" t="s">
        <v>928</v>
      </c>
      <c r="B4348" s="4" t="s">
        <v>88</v>
      </c>
      <c r="C4348" s="4" t="s">
        <v>1740</v>
      </c>
      <c r="D4348" s="79" t="s">
        <v>1741</v>
      </c>
      <c r="E4348" s="78" t="s">
        <v>44</v>
      </c>
      <c r="F4348" s="78" t="s">
        <v>1</v>
      </c>
      <c r="G4348" s="2" t="s">
        <v>1</v>
      </c>
      <c r="H4348" s="2" t="s">
        <v>45</v>
      </c>
      <c r="I4348" s="12">
        <f>SUM(I4349)</f>
        <v>194229</v>
      </c>
      <c r="J4348" s="12">
        <f t="shared" si="11397"/>
        <v>200043</v>
      </c>
      <c r="K4348" s="12">
        <f t="shared" ref="K4348:Q4348" si="11427">SUM(K4349)</f>
        <v>200043</v>
      </c>
      <c r="L4348" s="12">
        <f t="shared" si="11400"/>
        <v>0</v>
      </c>
      <c r="M4348" s="12">
        <f t="shared" si="11427"/>
        <v>0</v>
      </c>
      <c r="N4348" s="12">
        <f t="shared" si="11427"/>
        <v>0</v>
      </c>
      <c r="O4348" s="12">
        <f t="shared" si="11427"/>
        <v>0</v>
      </c>
      <c r="P4348" s="12">
        <f t="shared" si="11427"/>
        <v>0</v>
      </c>
      <c r="Q4348" s="12">
        <f t="shared" si="11427"/>
        <v>0</v>
      </c>
      <c r="R4348" s="12">
        <f t="shared" ref="R4348:AG4348" si="11428">SUM(R4349)</f>
        <v>0</v>
      </c>
      <c r="S4348" s="12">
        <f t="shared" si="11428"/>
        <v>0</v>
      </c>
      <c r="T4348" s="12">
        <f t="shared" si="11428"/>
        <v>0</v>
      </c>
      <c r="U4348" s="12">
        <f t="shared" si="11428"/>
        <v>0</v>
      </c>
      <c r="V4348" s="12">
        <f t="shared" si="11428"/>
        <v>0</v>
      </c>
      <c r="W4348" s="12">
        <f t="shared" si="11428"/>
        <v>0</v>
      </c>
      <c r="X4348" s="12">
        <f t="shared" si="11428"/>
        <v>0</v>
      </c>
      <c r="Y4348" s="12">
        <f t="shared" si="11428"/>
        <v>0</v>
      </c>
      <c r="Z4348" s="12">
        <f t="shared" si="11428"/>
        <v>0</v>
      </c>
      <c r="AA4348" s="12">
        <f t="shared" si="11428"/>
        <v>0</v>
      </c>
      <c r="AB4348" s="12">
        <f t="shared" si="11428"/>
        <v>0</v>
      </c>
      <c r="AC4348" s="12">
        <f t="shared" si="11428"/>
        <v>0</v>
      </c>
      <c r="AD4348" s="12">
        <f t="shared" si="11428"/>
        <v>0</v>
      </c>
      <c r="AE4348" s="12">
        <f t="shared" si="11428"/>
        <v>0</v>
      </c>
      <c r="AF4348" s="12">
        <f t="shared" si="11428"/>
        <v>0</v>
      </c>
      <c r="AG4348" s="12">
        <f t="shared" si="11428"/>
        <v>0</v>
      </c>
      <c r="AH4348" s="12">
        <v>0</v>
      </c>
      <c r="AI4348" s="12">
        <v>0</v>
      </c>
      <c r="AJ4348" s="12">
        <f t="shared" ref="AJ4348:AY4348" si="11429">SUM(AJ4349)</f>
        <v>0</v>
      </c>
      <c r="AK4348" s="12">
        <f t="shared" si="11429"/>
        <v>0</v>
      </c>
      <c r="AL4348" s="12">
        <f t="shared" si="11429"/>
        <v>0</v>
      </c>
      <c r="AM4348" s="12">
        <f t="shared" si="11429"/>
        <v>0</v>
      </c>
      <c r="AN4348" s="12">
        <f t="shared" si="11429"/>
        <v>0</v>
      </c>
      <c r="AO4348" s="12">
        <f t="shared" si="11429"/>
        <v>0</v>
      </c>
      <c r="AP4348" s="12">
        <f t="shared" si="11429"/>
        <v>0</v>
      </c>
      <c r="AQ4348" s="12">
        <f t="shared" si="11429"/>
        <v>0</v>
      </c>
      <c r="AR4348" s="12">
        <f t="shared" si="11429"/>
        <v>0</v>
      </c>
      <c r="AS4348" s="12">
        <f t="shared" si="11429"/>
        <v>0</v>
      </c>
      <c r="AT4348" s="12">
        <f t="shared" si="11429"/>
        <v>0</v>
      </c>
      <c r="AU4348" s="12">
        <f t="shared" si="11429"/>
        <v>0</v>
      </c>
      <c r="AV4348" s="12">
        <f t="shared" si="11429"/>
        <v>0</v>
      </c>
      <c r="AW4348" s="12">
        <f t="shared" si="11429"/>
        <v>0</v>
      </c>
      <c r="AX4348" s="12">
        <f t="shared" si="11429"/>
        <v>0</v>
      </c>
      <c r="AY4348" s="12">
        <f t="shared" si="11429"/>
        <v>0</v>
      </c>
      <c r="AZ4348" s="12">
        <v>0</v>
      </c>
      <c r="BA4348" s="12">
        <v>0</v>
      </c>
      <c r="BB4348" s="12">
        <f t="shared" ref="BB4348:BQ4348" si="11430">SUM(BB4349)</f>
        <v>0</v>
      </c>
      <c r="BC4348" s="12">
        <f t="shared" si="11430"/>
        <v>0</v>
      </c>
      <c r="BD4348" s="12">
        <f t="shared" si="11430"/>
        <v>0</v>
      </c>
      <c r="BE4348" s="12">
        <f t="shared" si="11430"/>
        <v>0</v>
      </c>
      <c r="BF4348" s="12">
        <f t="shared" si="11430"/>
        <v>0</v>
      </c>
      <c r="BG4348" s="12">
        <f t="shared" si="11430"/>
        <v>0</v>
      </c>
      <c r="BH4348" s="12">
        <f t="shared" si="11430"/>
        <v>0</v>
      </c>
      <c r="BI4348" s="12">
        <f t="shared" si="11430"/>
        <v>0</v>
      </c>
      <c r="BJ4348" s="12">
        <f t="shared" si="11430"/>
        <v>0</v>
      </c>
      <c r="BK4348" s="12">
        <f t="shared" si="11430"/>
        <v>0</v>
      </c>
      <c r="BL4348" s="12">
        <f t="shared" si="11430"/>
        <v>0</v>
      </c>
      <c r="BM4348" s="12">
        <f t="shared" si="11430"/>
        <v>0</v>
      </c>
      <c r="BN4348" s="12">
        <f t="shared" si="11430"/>
        <v>0</v>
      </c>
      <c r="BO4348" s="12">
        <f t="shared" si="11430"/>
        <v>0</v>
      </c>
      <c r="BP4348" s="12">
        <f t="shared" si="11430"/>
        <v>0</v>
      </c>
      <c r="BQ4348" s="12">
        <f t="shared" si="11430"/>
        <v>0</v>
      </c>
      <c r="BR4348" s="12">
        <v>0</v>
      </c>
      <c r="BS4348" s="12">
        <v>0</v>
      </c>
      <c r="BT4348" s="12">
        <f t="shared" ref="BT4348:BZ4348" si="11431">SUM(BT4349)</f>
        <v>210045</v>
      </c>
      <c r="BU4348" s="12">
        <f t="shared" si="11431"/>
        <v>210045</v>
      </c>
      <c r="BV4348" s="12">
        <f t="shared" si="11431"/>
        <v>117000</v>
      </c>
      <c r="BW4348" s="12">
        <f t="shared" si="11431"/>
        <v>45000</v>
      </c>
      <c r="BX4348" s="12">
        <f t="shared" si="11431"/>
        <v>19000</v>
      </c>
      <c r="BY4348" s="12">
        <f t="shared" si="11431"/>
        <v>13000</v>
      </c>
      <c r="BZ4348" s="12">
        <f t="shared" si="11431"/>
        <v>13000</v>
      </c>
      <c r="CA4348" s="12">
        <f t="shared" si="11398"/>
        <v>162000</v>
      </c>
      <c r="CB4348" s="124">
        <f t="shared" si="11409"/>
        <v>77.126330072127402</v>
      </c>
    </row>
    <row r="4349" spans="1:80" x14ac:dyDescent="0.25">
      <c r="A4349" s="4" t="s">
        <v>928</v>
      </c>
      <c r="B4349" s="4" t="s">
        <v>88</v>
      </c>
      <c r="C4349" s="4" t="s">
        <v>1740</v>
      </c>
      <c r="D4349" s="79" t="s">
        <v>1741</v>
      </c>
      <c r="E4349" s="89">
        <v>6121</v>
      </c>
      <c r="F4349" s="79"/>
      <c r="G4349" s="75" t="s">
        <v>1906</v>
      </c>
      <c r="H4349" s="13" t="s">
        <v>46</v>
      </c>
      <c r="I4349" s="14">
        <v>194229</v>
      </c>
      <c r="J4349" s="14">
        <f t="shared" si="11397"/>
        <v>200043</v>
      </c>
      <c r="K4349" s="14">
        <v>200043</v>
      </c>
      <c r="L4349" s="14">
        <f t="shared" si="11400"/>
        <v>0</v>
      </c>
      <c r="M4349" s="14">
        <v>0</v>
      </c>
      <c r="N4349" s="14">
        <v>0</v>
      </c>
      <c r="O4349" s="14">
        <v>0</v>
      </c>
      <c r="P4349" s="14">
        <v>0</v>
      </c>
      <c r="Q4349" s="14">
        <v>0</v>
      </c>
      <c r="R4349" s="14">
        <v>0</v>
      </c>
      <c r="S4349" s="14"/>
      <c r="T4349" s="14"/>
      <c r="U4349" s="14"/>
      <c r="V4349" s="14"/>
      <c r="W4349" s="14"/>
      <c r="X4349" s="14">
        <f t="shared" si="11334"/>
        <v>0</v>
      </c>
      <c r="Y4349" s="14"/>
      <c r="Z4349" s="14"/>
      <c r="AA4349" s="14"/>
      <c r="AB4349" s="14"/>
      <c r="AC4349" s="14"/>
      <c r="AD4349" s="14"/>
      <c r="AE4349" s="14"/>
      <c r="AF4349" s="14"/>
      <c r="AG4349" s="14"/>
      <c r="AH4349" s="14">
        <v>0</v>
      </c>
      <c r="AI4349" s="14">
        <v>0</v>
      </c>
      <c r="AJ4349" s="14">
        <v>0</v>
      </c>
      <c r="AK4349" s="14"/>
      <c r="AL4349" s="14"/>
      <c r="AM4349" s="14"/>
      <c r="AN4349" s="14"/>
      <c r="AO4349" s="14"/>
      <c r="AP4349" s="14">
        <f t="shared" si="11335"/>
        <v>0</v>
      </c>
      <c r="AQ4349" s="14"/>
      <c r="AR4349" s="14"/>
      <c r="AS4349" s="14"/>
      <c r="AT4349" s="14"/>
      <c r="AU4349" s="14"/>
      <c r="AV4349" s="14"/>
      <c r="AW4349" s="14"/>
      <c r="AX4349" s="14"/>
      <c r="AY4349" s="14"/>
      <c r="AZ4349" s="14">
        <v>0</v>
      </c>
      <c r="BA4349" s="14">
        <v>0</v>
      </c>
      <c r="BB4349" s="14">
        <v>0</v>
      </c>
      <c r="BC4349" s="14"/>
      <c r="BD4349" s="14"/>
      <c r="BE4349" s="14"/>
      <c r="BF4349" s="14"/>
      <c r="BG4349" s="14"/>
      <c r="BH4349" s="14">
        <f t="shared" si="11336"/>
        <v>0</v>
      </c>
      <c r="BI4349" s="14"/>
      <c r="BJ4349" s="14"/>
      <c r="BK4349" s="14"/>
      <c r="BL4349" s="14"/>
      <c r="BM4349" s="14"/>
      <c r="BN4349" s="14"/>
      <c r="BO4349" s="14"/>
      <c r="BP4349" s="14"/>
      <c r="BQ4349" s="14"/>
      <c r="BR4349" s="14">
        <v>0</v>
      </c>
      <c r="BS4349" s="14">
        <v>0</v>
      </c>
      <c r="BT4349" s="14">
        <v>210045</v>
      </c>
      <c r="BU4349" s="14">
        <v>210045</v>
      </c>
      <c r="BV4349" s="14">
        <v>117000</v>
      </c>
      <c r="BW4349" s="14">
        <f t="shared" si="11316"/>
        <v>45000</v>
      </c>
      <c r="BX4349" s="14">
        <v>19000</v>
      </c>
      <c r="BY4349" s="14">
        <v>13000</v>
      </c>
      <c r="BZ4349" s="14">
        <v>13000</v>
      </c>
      <c r="CA4349" s="14">
        <f t="shared" si="11398"/>
        <v>162000</v>
      </c>
      <c r="CB4349" s="122">
        <f t="shared" si="11409"/>
        <v>77.126330072127402</v>
      </c>
    </row>
    <row r="4350" spans="1:80" x14ac:dyDescent="0.25">
      <c r="A4350" s="4" t="s">
        <v>928</v>
      </c>
      <c r="B4350" s="4" t="s">
        <v>88</v>
      </c>
      <c r="C4350" s="4" t="s">
        <v>1740</v>
      </c>
      <c r="D4350" s="79" t="s">
        <v>1741</v>
      </c>
      <c r="E4350" s="78" t="s">
        <v>47</v>
      </c>
      <c r="F4350" s="78" t="s">
        <v>1</v>
      </c>
      <c r="G4350" s="2" t="s">
        <v>1</v>
      </c>
      <c r="H4350" s="2" t="s">
        <v>48</v>
      </c>
      <c r="I4350" s="12">
        <f>SUM(I4351:I4358)</f>
        <v>106419</v>
      </c>
      <c r="J4350" s="12">
        <f t="shared" si="11397"/>
        <v>128277</v>
      </c>
      <c r="K4350" s="12">
        <f t="shared" ref="K4350" si="11432">SUM(K4351:K4358)</f>
        <v>110577</v>
      </c>
      <c r="L4350" s="12">
        <f t="shared" si="11400"/>
        <v>17700</v>
      </c>
      <c r="M4350" s="12">
        <f t="shared" ref="M4350:Q4350" si="11433">SUM(M4351:M4358)</f>
        <v>7700</v>
      </c>
      <c r="N4350" s="12">
        <f t="shared" si="11433"/>
        <v>0</v>
      </c>
      <c r="O4350" s="12">
        <f t="shared" si="11433"/>
        <v>10000</v>
      </c>
      <c r="P4350" s="12">
        <f t="shared" si="11433"/>
        <v>0</v>
      </c>
      <c r="Q4350" s="12">
        <f t="shared" si="11433"/>
        <v>0</v>
      </c>
      <c r="R4350" s="12">
        <f t="shared" ref="R4350:AG4350" si="11434">SUM(R4351:R4358)</f>
        <v>7700</v>
      </c>
      <c r="S4350" s="12">
        <f t="shared" si="11434"/>
        <v>0</v>
      </c>
      <c r="T4350" s="12">
        <f t="shared" si="11434"/>
        <v>0</v>
      </c>
      <c r="U4350" s="12">
        <f t="shared" si="11434"/>
        <v>0</v>
      </c>
      <c r="V4350" s="12">
        <f t="shared" si="11434"/>
        <v>0</v>
      </c>
      <c r="W4350" s="12">
        <f t="shared" si="11434"/>
        <v>0</v>
      </c>
      <c r="X4350" s="12">
        <f t="shared" si="11434"/>
        <v>7700</v>
      </c>
      <c r="Y4350" s="12">
        <f t="shared" si="11434"/>
        <v>0</v>
      </c>
      <c r="Z4350" s="12">
        <f t="shared" si="11434"/>
        <v>0</v>
      </c>
      <c r="AA4350" s="12">
        <f t="shared" si="11434"/>
        <v>0</v>
      </c>
      <c r="AB4350" s="12">
        <f t="shared" si="11434"/>
        <v>0</v>
      </c>
      <c r="AC4350" s="12">
        <f t="shared" si="11434"/>
        <v>0</v>
      </c>
      <c r="AD4350" s="12">
        <f t="shared" si="11434"/>
        <v>0</v>
      </c>
      <c r="AE4350" s="12">
        <f t="shared" si="11434"/>
        <v>0</v>
      </c>
      <c r="AF4350" s="12">
        <f t="shared" si="11434"/>
        <v>0</v>
      </c>
      <c r="AG4350" s="12">
        <f t="shared" si="11434"/>
        <v>0</v>
      </c>
      <c r="AH4350" s="12">
        <v>0</v>
      </c>
      <c r="AI4350" s="12">
        <v>7700</v>
      </c>
      <c r="AJ4350" s="12">
        <f t="shared" ref="AJ4350:AY4350" si="11435">SUM(AJ4351:AJ4358)</f>
        <v>0</v>
      </c>
      <c r="AK4350" s="12">
        <f t="shared" si="11435"/>
        <v>0</v>
      </c>
      <c r="AL4350" s="12">
        <f t="shared" si="11435"/>
        <v>0</v>
      </c>
      <c r="AM4350" s="12">
        <f t="shared" si="11435"/>
        <v>0</v>
      </c>
      <c r="AN4350" s="12">
        <f t="shared" si="11435"/>
        <v>0</v>
      </c>
      <c r="AO4350" s="12">
        <f t="shared" si="11435"/>
        <v>0</v>
      </c>
      <c r="AP4350" s="12">
        <f t="shared" si="11435"/>
        <v>0</v>
      </c>
      <c r="AQ4350" s="12">
        <f t="shared" si="11435"/>
        <v>0</v>
      </c>
      <c r="AR4350" s="12">
        <f t="shared" si="11435"/>
        <v>0</v>
      </c>
      <c r="AS4350" s="12">
        <f t="shared" si="11435"/>
        <v>0</v>
      </c>
      <c r="AT4350" s="12">
        <f t="shared" si="11435"/>
        <v>0</v>
      </c>
      <c r="AU4350" s="12">
        <f t="shared" si="11435"/>
        <v>0</v>
      </c>
      <c r="AV4350" s="12">
        <f t="shared" si="11435"/>
        <v>0</v>
      </c>
      <c r="AW4350" s="12">
        <f t="shared" si="11435"/>
        <v>0</v>
      </c>
      <c r="AX4350" s="12">
        <f t="shared" si="11435"/>
        <v>0</v>
      </c>
      <c r="AY4350" s="12">
        <f t="shared" si="11435"/>
        <v>0</v>
      </c>
      <c r="AZ4350" s="12">
        <v>0</v>
      </c>
      <c r="BA4350" s="12">
        <v>0</v>
      </c>
      <c r="BB4350" s="12">
        <f t="shared" ref="BB4350:BQ4350" si="11436">SUM(BB4351:BB4358)</f>
        <v>10000</v>
      </c>
      <c r="BC4350" s="12">
        <f t="shared" si="11436"/>
        <v>451</v>
      </c>
      <c r="BD4350" s="12">
        <f t="shared" si="11436"/>
        <v>0</v>
      </c>
      <c r="BE4350" s="12">
        <f t="shared" si="11436"/>
        <v>954</v>
      </c>
      <c r="BF4350" s="12">
        <f t="shared" si="11436"/>
        <v>0</v>
      </c>
      <c r="BG4350" s="12">
        <f t="shared" si="11436"/>
        <v>0</v>
      </c>
      <c r="BH4350" s="12">
        <f t="shared" si="11436"/>
        <v>11405</v>
      </c>
      <c r="BI4350" s="12">
        <f t="shared" si="11436"/>
        <v>5200</v>
      </c>
      <c r="BJ4350" s="12">
        <f t="shared" si="11436"/>
        <v>0</v>
      </c>
      <c r="BK4350" s="12">
        <f t="shared" si="11436"/>
        <v>451</v>
      </c>
      <c r="BL4350" s="12">
        <f t="shared" si="11436"/>
        <v>3000</v>
      </c>
      <c r="BM4350" s="12">
        <f t="shared" si="11436"/>
        <v>954</v>
      </c>
      <c r="BN4350" s="12">
        <f t="shared" si="11436"/>
        <v>0</v>
      </c>
      <c r="BO4350" s="12">
        <f t="shared" si="11436"/>
        <v>0</v>
      </c>
      <c r="BP4350" s="12">
        <f t="shared" si="11436"/>
        <v>259</v>
      </c>
      <c r="BQ4350" s="12">
        <f t="shared" si="11436"/>
        <v>1541</v>
      </c>
      <c r="BR4350" s="12">
        <v>11405</v>
      </c>
      <c r="BS4350" s="12">
        <v>0</v>
      </c>
      <c r="BT4350" s="12">
        <f t="shared" ref="BT4350:BZ4350" si="11437">SUM(BT4351:BT4358)</f>
        <v>140581</v>
      </c>
      <c r="BU4350" s="12">
        <f t="shared" si="11437"/>
        <v>122881</v>
      </c>
      <c r="BV4350" s="12">
        <f t="shared" si="11437"/>
        <v>76700</v>
      </c>
      <c r="BW4350" s="12">
        <f t="shared" si="11437"/>
        <v>15250</v>
      </c>
      <c r="BX4350" s="12">
        <f t="shared" si="11437"/>
        <v>4350</v>
      </c>
      <c r="BY4350" s="12">
        <f t="shared" si="11437"/>
        <v>5300</v>
      </c>
      <c r="BZ4350" s="12">
        <f t="shared" si="11437"/>
        <v>5600</v>
      </c>
      <c r="CA4350" s="12">
        <f t="shared" si="11398"/>
        <v>91950</v>
      </c>
      <c r="CB4350" s="124">
        <f t="shared" si="11409"/>
        <v>74.828492606668235</v>
      </c>
    </row>
    <row r="4351" spans="1:80" x14ac:dyDescent="0.25">
      <c r="A4351" s="4" t="s">
        <v>928</v>
      </c>
      <c r="B4351" s="4" t="s">
        <v>88</v>
      </c>
      <c r="C4351" s="4" t="s">
        <v>1740</v>
      </c>
      <c r="D4351" s="79" t="s">
        <v>1741</v>
      </c>
      <c r="E4351" s="89">
        <v>6131</v>
      </c>
      <c r="F4351" s="79"/>
      <c r="G4351" s="75" t="s">
        <v>1906</v>
      </c>
      <c r="H4351" s="13" t="s">
        <v>49</v>
      </c>
      <c r="I4351" s="14">
        <v>585</v>
      </c>
      <c r="J4351" s="14">
        <f t="shared" si="11397"/>
        <v>2000</v>
      </c>
      <c r="K4351" s="14">
        <v>2000</v>
      </c>
      <c r="L4351" s="14">
        <f t="shared" si="11400"/>
        <v>0</v>
      </c>
      <c r="M4351" s="14">
        <v>0</v>
      </c>
      <c r="N4351" s="14">
        <v>0</v>
      </c>
      <c r="O4351" s="14">
        <v>0</v>
      </c>
      <c r="P4351" s="14">
        <v>0</v>
      </c>
      <c r="Q4351" s="14">
        <v>0</v>
      </c>
      <c r="R4351" s="14">
        <v>0</v>
      </c>
      <c r="S4351" s="14"/>
      <c r="T4351" s="14"/>
      <c r="U4351" s="14"/>
      <c r="V4351" s="14"/>
      <c r="W4351" s="14"/>
      <c r="X4351" s="14">
        <f t="shared" si="11334"/>
        <v>0</v>
      </c>
      <c r="Y4351" s="14"/>
      <c r="Z4351" s="14"/>
      <c r="AA4351" s="14"/>
      <c r="AB4351" s="14"/>
      <c r="AC4351" s="14"/>
      <c r="AD4351" s="14"/>
      <c r="AE4351" s="14"/>
      <c r="AF4351" s="14"/>
      <c r="AG4351" s="14"/>
      <c r="AH4351" s="14">
        <v>0</v>
      </c>
      <c r="AI4351" s="14">
        <v>0</v>
      </c>
      <c r="AJ4351" s="14">
        <v>0</v>
      </c>
      <c r="AK4351" s="14"/>
      <c r="AL4351" s="14"/>
      <c r="AM4351" s="14"/>
      <c r="AN4351" s="14"/>
      <c r="AO4351" s="14"/>
      <c r="AP4351" s="14">
        <f t="shared" si="11335"/>
        <v>0</v>
      </c>
      <c r="AQ4351" s="14"/>
      <c r="AR4351" s="14"/>
      <c r="AS4351" s="14"/>
      <c r="AT4351" s="14"/>
      <c r="AU4351" s="14"/>
      <c r="AV4351" s="14"/>
      <c r="AW4351" s="14"/>
      <c r="AX4351" s="14"/>
      <c r="AY4351" s="14"/>
      <c r="AZ4351" s="14">
        <v>0</v>
      </c>
      <c r="BA4351" s="14">
        <v>0</v>
      </c>
      <c r="BB4351" s="14">
        <v>0</v>
      </c>
      <c r="BC4351" s="14"/>
      <c r="BD4351" s="14"/>
      <c r="BE4351" s="14"/>
      <c r="BF4351" s="14"/>
      <c r="BG4351" s="14"/>
      <c r="BH4351" s="14">
        <f t="shared" si="11336"/>
        <v>0</v>
      </c>
      <c r="BI4351" s="14"/>
      <c r="BJ4351" s="14"/>
      <c r="BK4351" s="14"/>
      <c r="BL4351" s="14"/>
      <c r="BM4351" s="14"/>
      <c r="BN4351" s="14"/>
      <c r="BO4351" s="14"/>
      <c r="BP4351" s="14"/>
      <c r="BQ4351" s="14"/>
      <c r="BR4351" s="14">
        <v>0</v>
      </c>
      <c r="BS4351" s="14">
        <v>0</v>
      </c>
      <c r="BT4351" s="14">
        <v>2000</v>
      </c>
      <c r="BU4351" s="14">
        <v>2000</v>
      </c>
      <c r="BV4351" s="14">
        <v>1500</v>
      </c>
      <c r="BW4351" s="14">
        <f t="shared" si="11316"/>
        <v>0</v>
      </c>
      <c r="BX4351" s="14"/>
      <c r="BY4351" s="14"/>
      <c r="BZ4351" s="14"/>
      <c r="CA4351" s="14">
        <f t="shared" si="11398"/>
        <v>1500</v>
      </c>
      <c r="CB4351" s="122">
        <f t="shared" si="11409"/>
        <v>75</v>
      </c>
    </row>
    <row r="4352" spans="1:80" x14ac:dyDescent="0.25">
      <c r="A4352" s="4" t="s">
        <v>928</v>
      </c>
      <c r="B4352" s="4" t="s">
        <v>88</v>
      </c>
      <c r="C4352" s="4" t="s">
        <v>1740</v>
      </c>
      <c r="D4352" s="79" t="s">
        <v>1741</v>
      </c>
      <c r="E4352" s="89">
        <v>6132</v>
      </c>
      <c r="F4352" s="79"/>
      <c r="G4352" s="75" t="s">
        <v>1906</v>
      </c>
      <c r="H4352" s="13" t="s">
        <v>196</v>
      </c>
      <c r="I4352" s="14">
        <v>35000</v>
      </c>
      <c r="J4352" s="14">
        <f t="shared" si="11397"/>
        <v>39000</v>
      </c>
      <c r="K4352" s="14">
        <v>39000</v>
      </c>
      <c r="L4352" s="14">
        <f t="shared" si="11400"/>
        <v>0</v>
      </c>
      <c r="M4352" s="14">
        <v>0</v>
      </c>
      <c r="N4352" s="14">
        <v>0</v>
      </c>
      <c r="O4352" s="14">
        <v>0</v>
      </c>
      <c r="P4352" s="14">
        <v>0</v>
      </c>
      <c r="Q4352" s="14">
        <v>0</v>
      </c>
      <c r="R4352" s="14">
        <v>0</v>
      </c>
      <c r="S4352" s="14"/>
      <c r="T4352" s="14"/>
      <c r="U4352" s="14"/>
      <c r="V4352" s="14"/>
      <c r="W4352" s="14"/>
      <c r="X4352" s="14">
        <f t="shared" si="11334"/>
        <v>0</v>
      </c>
      <c r="Y4352" s="14"/>
      <c r="Z4352" s="14"/>
      <c r="AA4352" s="14"/>
      <c r="AB4352" s="14"/>
      <c r="AC4352" s="14"/>
      <c r="AD4352" s="14"/>
      <c r="AE4352" s="14"/>
      <c r="AF4352" s="14"/>
      <c r="AG4352" s="14"/>
      <c r="AH4352" s="14">
        <v>0</v>
      </c>
      <c r="AI4352" s="14">
        <v>0</v>
      </c>
      <c r="AJ4352" s="14">
        <v>0</v>
      </c>
      <c r="AK4352" s="14"/>
      <c r="AL4352" s="14"/>
      <c r="AM4352" s="14"/>
      <c r="AN4352" s="14"/>
      <c r="AO4352" s="14"/>
      <c r="AP4352" s="14">
        <f t="shared" si="11335"/>
        <v>0</v>
      </c>
      <c r="AQ4352" s="14"/>
      <c r="AR4352" s="14"/>
      <c r="AS4352" s="14"/>
      <c r="AT4352" s="14"/>
      <c r="AU4352" s="14"/>
      <c r="AV4352" s="14"/>
      <c r="AW4352" s="14"/>
      <c r="AX4352" s="14"/>
      <c r="AY4352" s="14"/>
      <c r="AZ4352" s="14">
        <v>0</v>
      </c>
      <c r="BA4352" s="14">
        <v>0</v>
      </c>
      <c r="BB4352" s="14">
        <v>0</v>
      </c>
      <c r="BC4352" s="14"/>
      <c r="BD4352" s="14"/>
      <c r="BE4352" s="14"/>
      <c r="BF4352" s="14"/>
      <c r="BG4352" s="14"/>
      <c r="BH4352" s="14">
        <f t="shared" si="11336"/>
        <v>0</v>
      </c>
      <c r="BI4352" s="14"/>
      <c r="BJ4352" s="14"/>
      <c r="BK4352" s="14"/>
      <c r="BL4352" s="14"/>
      <c r="BM4352" s="14"/>
      <c r="BN4352" s="14"/>
      <c r="BO4352" s="14"/>
      <c r="BP4352" s="14"/>
      <c r="BQ4352" s="14"/>
      <c r="BR4352" s="14">
        <v>0</v>
      </c>
      <c r="BS4352" s="14">
        <v>0</v>
      </c>
      <c r="BT4352" s="14">
        <v>39000</v>
      </c>
      <c r="BU4352" s="14">
        <v>39000</v>
      </c>
      <c r="BV4352" s="14">
        <v>25500</v>
      </c>
      <c r="BW4352" s="14">
        <f t="shared" si="11316"/>
        <v>2000</v>
      </c>
      <c r="BX4352" s="14"/>
      <c r="BY4352" s="14">
        <v>1000</v>
      </c>
      <c r="BZ4352" s="14">
        <v>1000</v>
      </c>
      <c r="CA4352" s="14">
        <f t="shared" si="11398"/>
        <v>27500</v>
      </c>
      <c r="CB4352" s="122">
        <f t="shared" si="11409"/>
        <v>70.512820512820511</v>
      </c>
    </row>
    <row r="4353" spans="1:80" x14ac:dyDescent="0.25">
      <c r="A4353" s="4" t="s">
        <v>928</v>
      </c>
      <c r="B4353" s="4" t="s">
        <v>88</v>
      </c>
      <c r="C4353" s="4" t="s">
        <v>1740</v>
      </c>
      <c r="D4353" s="79" t="s">
        <v>1741</v>
      </c>
      <c r="E4353" s="89">
        <v>6133</v>
      </c>
      <c r="F4353" s="79"/>
      <c r="G4353" s="75" t="s">
        <v>1906</v>
      </c>
      <c r="H4353" s="13" t="s">
        <v>198</v>
      </c>
      <c r="I4353" s="14">
        <v>10000</v>
      </c>
      <c r="J4353" s="14">
        <f t="shared" si="11397"/>
        <v>14000</v>
      </c>
      <c r="K4353" s="14">
        <v>14000</v>
      </c>
      <c r="L4353" s="14">
        <f t="shared" si="11400"/>
        <v>0</v>
      </c>
      <c r="M4353" s="14">
        <v>0</v>
      </c>
      <c r="N4353" s="14">
        <v>0</v>
      </c>
      <c r="O4353" s="14">
        <v>0</v>
      </c>
      <c r="P4353" s="14">
        <v>0</v>
      </c>
      <c r="Q4353" s="14">
        <v>0</v>
      </c>
      <c r="R4353" s="14">
        <v>0</v>
      </c>
      <c r="S4353" s="14"/>
      <c r="T4353" s="14"/>
      <c r="U4353" s="14"/>
      <c r="V4353" s="14"/>
      <c r="W4353" s="14"/>
      <c r="X4353" s="14">
        <f t="shared" si="11334"/>
        <v>0</v>
      </c>
      <c r="Y4353" s="14"/>
      <c r="Z4353" s="14"/>
      <c r="AA4353" s="14"/>
      <c r="AB4353" s="14"/>
      <c r="AC4353" s="14"/>
      <c r="AD4353" s="14"/>
      <c r="AE4353" s="14"/>
      <c r="AF4353" s="14"/>
      <c r="AG4353" s="14"/>
      <c r="AH4353" s="14">
        <v>0</v>
      </c>
      <c r="AI4353" s="14">
        <v>0</v>
      </c>
      <c r="AJ4353" s="14">
        <v>0</v>
      </c>
      <c r="AK4353" s="14"/>
      <c r="AL4353" s="14"/>
      <c r="AM4353" s="14"/>
      <c r="AN4353" s="14"/>
      <c r="AO4353" s="14"/>
      <c r="AP4353" s="14">
        <f t="shared" si="11335"/>
        <v>0</v>
      </c>
      <c r="AQ4353" s="14"/>
      <c r="AR4353" s="14"/>
      <c r="AS4353" s="14"/>
      <c r="AT4353" s="14"/>
      <c r="AU4353" s="14"/>
      <c r="AV4353" s="14"/>
      <c r="AW4353" s="14"/>
      <c r="AX4353" s="14"/>
      <c r="AY4353" s="14"/>
      <c r="AZ4353" s="14">
        <v>0</v>
      </c>
      <c r="BA4353" s="14">
        <v>0</v>
      </c>
      <c r="BB4353" s="14">
        <v>0</v>
      </c>
      <c r="BC4353" s="14"/>
      <c r="BD4353" s="14"/>
      <c r="BE4353" s="14"/>
      <c r="BF4353" s="14"/>
      <c r="BG4353" s="14"/>
      <c r="BH4353" s="14">
        <f t="shared" si="11336"/>
        <v>0</v>
      </c>
      <c r="BI4353" s="14"/>
      <c r="BJ4353" s="14"/>
      <c r="BK4353" s="14"/>
      <c r="BL4353" s="14"/>
      <c r="BM4353" s="14"/>
      <c r="BN4353" s="14"/>
      <c r="BO4353" s="14"/>
      <c r="BP4353" s="14"/>
      <c r="BQ4353" s="14"/>
      <c r="BR4353" s="14">
        <v>0</v>
      </c>
      <c r="BS4353" s="14">
        <v>0</v>
      </c>
      <c r="BT4353" s="14">
        <v>14000</v>
      </c>
      <c r="BU4353" s="14">
        <v>14000</v>
      </c>
      <c r="BV4353" s="14">
        <v>8500</v>
      </c>
      <c r="BW4353" s="14">
        <f t="shared" si="11316"/>
        <v>1500</v>
      </c>
      <c r="BX4353" s="14">
        <v>500</v>
      </c>
      <c r="BY4353" s="14">
        <v>500</v>
      </c>
      <c r="BZ4353" s="14">
        <v>500</v>
      </c>
      <c r="CA4353" s="14">
        <f t="shared" si="11398"/>
        <v>10000</v>
      </c>
      <c r="CB4353" s="122">
        <f t="shared" si="11409"/>
        <v>71.428571428571431</v>
      </c>
    </row>
    <row r="4354" spans="1:80" x14ac:dyDescent="0.25">
      <c r="A4354" s="4" t="s">
        <v>928</v>
      </c>
      <c r="B4354" s="4" t="s">
        <v>88</v>
      </c>
      <c r="C4354" s="4" t="s">
        <v>1740</v>
      </c>
      <c r="D4354" s="79" t="s">
        <v>1741</v>
      </c>
      <c r="E4354" s="89">
        <v>6134</v>
      </c>
      <c r="F4354" s="79"/>
      <c r="G4354" s="75" t="s">
        <v>1906</v>
      </c>
      <c r="H4354" s="13" t="s">
        <v>200</v>
      </c>
      <c r="I4354" s="14">
        <v>16174</v>
      </c>
      <c r="J4354" s="14">
        <f t="shared" si="11397"/>
        <v>22400</v>
      </c>
      <c r="K4354" s="14">
        <v>12000</v>
      </c>
      <c r="L4354" s="14">
        <f t="shared" si="11400"/>
        <v>10400</v>
      </c>
      <c r="M4354" s="14">
        <v>3400</v>
      </c>
      <c r="N4354" s="14">
        <v>0</v>
      </c>
      <c r="O4354" s="14">
        <v>7000</v>
      </c>
      <c r="P4354" s="14">
        <v>0</v>
      </c>
      <c r="Q4354" s="14">
        <v>0</v>
      </c>
      <c r="R4354" s="14">
        <v>3400</v>
      </c>
      <c r="S4354" s="14"/>
      <c r="T4354" s="14"/>
      <c r="U4354" s="14"/>
      <c r="V4354" s="14"/>
      <c r="W4354" s="14"/>
      <c r="X4354" s="14">
        <f t="shared" si="11334"/>
        <v>3400</v>
      </c>
      <c r="Y4354" s="14"/>
      <c r="Z4354" s="14"/>
      <c r="AA4354" s="14"/>
      <c r="AB4354" s="14"/>
      <c r="AC4354" s="14"/>
      <c r="AD4354" s="14"/>
      <c r="AE4354" s="14"/>
      <c r="AF4354" s="14"/>
      <c r="AG4354" s="14"/>
      <c r="AH4354" s="14">
        <v>0</v>
      </c>
      <c r="AI4354" s="14">
        <v>3400</v>
      </c>
      <c r="AJ4354" s="14">
        <v>0</v>
      </c>
      <c r="AK4354" s="14"/>
      <c r="AL4354" s="14"/>
      <c r="AM4354" s="14"/>
      <c r="AN4354" s="14"/>
      <c r="AO4354" s="14"/>
      <c r="AP4354" s="14">
        <f t="shared" si="11335"/>
        <v>0</v>
      </c>
      <c r="AQ4354" s="14"/>
      <c r="AR4354" s="14"/>
      <c r="AS4354" s="14"/>
      <c r="AT4354" s="14"/>
      <c r="AU4354" s="14"/>
      <c r="AV4354" s="14"/>
      <c r="AW4354" s="14"/>
      <c r="AX4354" s="14"/>
      <c r="AY4354" s="14"/>
      <c r="AZ4354" s="14">
        <v>0</v>
      </c>
      <c r="BA4354" s="14">
        <v>0</v>
      </c>
      <c r="BB4354" s="14">
        <v>7000</v>
      </c>
      <c r="BC4354" s="14">
        <v>451</v>
      </c>
      <c r="BD4354" s="14"/>
      <c r="BE4354" s="14"/>
      <c r="BF4354" s="14"/>
      <c r="BG4354" s="14"/>
      <c r="BH4354" s="14">
        <f t="shared" si="11336"/>
        <v>7451</v>
      </c>
      <c r="BI4354" s="14">
        <v>5200</v>
      </c>
      <c r="BJ4354" s="14"/>
      <c r="BK4354" s="14">
        <v>451</v>
      </c>
      <c r="BL4354" s="14"/>
      <c r="BM4354" s="14"/>
      <c r="BN4354" s="14"/>
      <c r="BO4354" s="14"/>
      <c r="BP4354" s="14">
        <v>259</v>
      </c>
      <c r="BQ4354" s="14">
        <v>1541</v>
      </c>
      <c r="BR4354" s="14">
        <v>7451</v>
      </c>
      <c r="BS4354" s="14">
        <v>0</v>
      </c>
      <c r="BT4354" s="14">
        <v>34400</v>
      </c>
      <c r="BU4354" s="14">
        <v>24000</v>
      </c>
      <c r="BV4354" s="14">
        <v>12000</v>
      </c>
      <c r="BW4354" s="14">
        <f t="shared" si="11316"/>
        <v>5000</v>
      </c>
      <c r="BX4354" s="14">
        <v>1000</v>
      </c>
      <c r="BY4354" s="14">
        <v>2000</v>
      </c>
      <c r="BZ4354" s="14">
        <v>2000</v>
      </c>
      <c r="CA4354" s="14">
        <f t="shared" si="11398"/>
        <v>17000</v>
      </c>
      <c r="CB4354" s="122">
        <f t="shared" si="11409"/>
        <v>70.833333333333343</v>
      </c>
    </row>
    <row r="4355" spans="1:80" x14ac:dyDescent="0.25">
      <c r="A4355" s="4" t="s">
        <v>928</v>
      </c>
      <c r="B4355" s="4" t="s">
        <v>88</v>
      </c>
      <c r="C4355" s="4" t="s">
        <v>1740</v>
      </c>
      <c r="D4355" s="79" t="s">
        <v>1741</v>
      </c>
      <c r="E4355" s="89">
        <v>6135</v>
      </c>
      <c r="F4355" s="79"/>
      <c r="G4355" s="75" t="s">
        <v>1906</v>
      </c>
      <c r="H4355" s="13" t="s">
        <v>201</v>
      </c>
      <c r="I4355" s="14">
        <v>500</v>
      </c>
      <c r="J4355" s="14">
        <f t="shared" si="11397"/>
        <v>1300</v>
      </c>
      <c r="K4355" s="14">
        <v>1000</v>
      </c>
      <c r="L4355" s="14">
        <f t="shared" si="11400"/>
        <v>300</v>
      </c>
      <c r="M4355" s="14">
        <v>300</v>
      </c>
      <c r="N4355" s="14">
        <v>0</v>
      </c>
      <c r="O4355" s="14">
        <v>0</v>
      </c>
      <c r="P4355" s="14">
        <v>0</v>
      </c>
      <c r="Q4355" s="14">
        <v>0</v>
      </c>
      <c r="R4355" s="14">
        <v>300</v>
      </c>
      <c r="S4355" s="14"/>
      <c r="T4355" s="14"/>
      <c r="U4355" s="14"/>
      <c r="V4355" s="14"/>
      <c r="W4355" s="14"/>
      <c r="X4355" s="14">
        <f t="shared" si="11334"/>
        <v>300</v>
      </c>
      <c r="Y4355" s="14"/>
      <c r="Z4355" s="14"/>
      <c r="AA4355" s="14"/>
      <c r="AB4355" s="14"/>
      <c r="AC4355" s="14"/>
      <c r="AD4355" s="14"/>
      <c r="AE4355" s="14"/>
      <c r="AF4355" s="14"/>
      <c r="AG4355" s="14"/>
      <c r="AH4355" s="14">
        <v>0</v>
      </c>
      <c r="AI4355" s="14">
        <v>300</v>
      </c>
      <c r="AJ4355" s="14">
        <v>0</v>
      </c>
      <c r="AK4355" s="14"/>
      <c r="AL4355" s="14"/>
      <c r="AM4355" s="14"/>
      <c r="AN4355" s="14"/>
      <c r="AO4355" s="14"/>
      <c r="AP4355" s="14">
        <f t="shared" si="11335"/>
        <v>0</v>
      </c>
      <c r="AQ4355" s="14"/>
      <c r="AR4355" s="14"/>
      <c r="AS4355" s="14"/>
      <c r="AT4355" s="14"/>
      <c r="AU4355" s="14"/>
      <c r="AV4355" s="14"/>
      <c r="AW4355" s="14"/>
      <c r="AX4355" s="14"/>
      <c r="AY4355" s="14"/>
      <c r="AZ4355" s="14">
        <v>0</v>
      </c>
      <c r="BA4355" s="14">
        <v>0</v>
      </c>
      <c r="BB4355" s="14">
        <v>0</v>
      </c>
      <c r="BC4355" s="14"/>
      <c r="BD4355" s="14"/>
      <c r="BE4355" s="14"/>
      <c r="BF4355" s="14"/>
      <c r="BG4355" s="14"/>
      <c r="BH4355" s="14">
        <f t="shared" si="11336"/>
        <v>0</v>
      </c>
      <c r="BI4355" s="14"/>
      <c r="BJ4355" s="14"/>
      <c r="BK4355" s="14"/>
      <c r="BL4355" s="14"/>
      <c r="BM4355" s="14"/>
      <c r="BN4355" s="14"/>
      <c r="BO4355" s="14"/>
      <c r="BP4355" s="14"/>
      <c r="BQ4355" s="14"/>
      <c r="BR4355" s="14">
        <v>0</v>
      </c>
      <c r="BS4355" s="14">
        <v>0</v>
      </c>
      <c r="BT4355" s="14">
        <v>1300</v>
      </c>
      <c r="BU4355" s="14">
        <v>1000</v>
      </c>
      <c r="BV4355" s="14">
        <v>500</v>
      </c>
      <c r="BW4355" s="14">
        <f t="shared" si="11316"/>
        <v>100</v>
      </c>
      <c r="BX4355" s="14"/>
      <c r="BY4355" s="14"/>
      <c r="BZ4355" s="14">
        <v>100</v>
      </c>
      <c r="CA4355" s="14">
        <f t="shared" si="11398"/>
        <v>600</v>
      </c>
      <c r="CB4355" s="122">
        <f t="shared" si="11409"/>
        <v>60</v>
      </c>
    </row>
    <row r="4356" spans="1:80" x14ac:dyDescent="0.25">
      <c r="A4356" s="4" t="s">
        <v>928</v>
      </c>
      <c r="B4356" s="4" t="s">
        <v>88</v>
      </c>
      <c r="C4356" s="4" t="s">
        <v>1740</v>
      </c>
      <c r="D4356" s="79" t="s">
        <v>1741</v>
      </c>
      <c r="E4356" s="89">
        <v>6137</v>
      </c>
      <c r="F4356" s="79"/>
      <c r="G4356" s="75" t="s">
        <v>1906</v>
      </c>
      <c r="H4356" s="13" t="s">
        <v>204</v>
      </c>
      <c r="I4356" s="14">
        <v>6000</v>
      </c>
      <c r="J4356" s="14">
        <f t="shared" si="11397"/>
        <v>10300</v>
      </c>
      <c r="K4356" s="14">
        <v>7300</v>
      </c>
      <c r="L4356" s="14">
        <f t="shared" si="11400"/>
        <v>3000</v>
      </c>
      <c r="M4356" s="14">
        <v>3000</v>
      </c>
      <c r="N4356" s="14">
        <v>0</v>
      </c>
      <c r="O4356" s="14">
        <v>0</v>
      </c>
      <c r="P4356" s="14">
        <v>0</v>
      </c>
      <c r="Q4356" s="14">
        <v>0</v>
      </c>
      <c r="R4356" s="14">
        <v>3000</v>
      </c>
      <c r="S4356" s="14"/>
      <c r="T4356" s="14"/>
      <c r="U4356" s="14"/>
      <c r="V4356" s="14"/>
      <c r="W4356" s="14"/>
      <c r="X4356" s="14">
        <f t="shared" si="11334"/>
        <v>3000</v>
      </c>
      <c r="Y4356" s="14"/>
      <c r="Z4356" s="14"/>
      <c r="AA4356" s="14"/>
      <c r="AB4356" s="14"/>
      <c r="AC4356" s="14"/>
      <c r="AD4356" s="14"/>
      <c r="AE4356" s="14"/>
      <c r="AF4356" s="14"/>
      <c r="AG4356" s="14"/>
      <c r="AH4356" s="14">
        <v>0</v>
      </c>
      <c r="AI4356" s="14">
        <v>3000</v>
      </c>
      <c r="AJ4356" s="14">
        <v>0</v>
      </c>
      <c r="AK4356" s="14"/>
      <c r="AL4356" s="14"/>
      <c r="AM4356" s="14"/>
      <c r="AN4356" s="14"/>
      <c r="AO4356" s="14"/>
      <c r="AP4356" s="14">
        <f t="shared" si="11335"/>
        <v>0</v>
      </c>
      <c r="AQ4356" s="14"/>
      <c r="AR4356" s="14"/>
      <c r="AS4356" s="14"/>
      <c r="AT4356" s="14"/>
      <c r="AU4356" s="14"/>
      <c r="AV4356" s="14"/>
      <c r="AW4356" s="14"/>
      <c r="AX4356" s="14"/>
      <c r="AY4356" s="14"/>
      <c r="AZ4356" s="14">
        <v>0</v>
      </c>
      <c r="BA4356" s="14">
        <v>0</v>
      </c>
      <c r="BB4356" s="14">
        <v>0</v>
      </c>
      <c r="BC4356" s="14"/>
      <c r="BD4356" s="14"/>
      <c r="BE4356" s="14"/>
      <c r="BF4356" s="14"/>
      <c r="BG4356" s="14"/>
      <c r="BH4356" s="14">
        <f t="shared" si="11336"/>
        <v>0</v>
      </c>
      <c r="BI4356" s="14"/>
      <c r="BJ4356" s="14"/>
      <c r="BK4356" s="14"/>
      <c r="BL4356" s="14"/>
      <c r="BM4356" s="14"/>
      <c r="BN4356" s="14"/>
      <c r="BO4356" s="14"/>
      <c r="BP4356" s="14"/>
      <c r="BQ4356" s="14"/>
      <c r="BR4356" s="14">
        <v>0</v>
      </c>
      <c r="BS4356" s="14">
        <v>0</v>
      </c>
      <c r="BT4356" s="14">
        <v>10300</v>
      </c>
      <c r="BU4356" s="14">
        <v>7300</v>
      </c>
      <c r="BV4356" s="14">
        <v>5500</v>
      </c>
      <c r="BW4356" s="14">
        <f t="shared" si="11316"/>
        <v>800</v>
      </c>
      <c r="BX4356" s="14">
        <v>800</v>
      </c>
      <c r="BY4356" s="14"/>
      <c r="BZ4356" s="14"/>
      <c r="CA4356" s="14">
        <f t="shared" si="11398"/>
        <v>6300</v>
      </c>
      <c r="CB4356" s="122">
        <f t="shared" si="11409"/>
        <v>86.301369863013704</v>
      </c>
    </row>
    <row r="4357" spans="1:80" x14ac:dyDescent="0.25">
      <c r="A4357" s="4" t="s">
        <v>928</v>
      </c>
      <c r="B4357" s="4" t="s">
        <v>88</v>
      </c>
      <c r="C4357" s="4" t="s">
        <v>1740</v>
      </c>
      <c r="D4357" s="79" t="s">
        <v>1741</v>
      </c>
      <c r="E4357" s="89">
        <v>6138</v>
      </c>
      <c r="F4357" s="79"/>
      <c r="G4357" s="75" t="s">
        <v>1906</v>
      </c>
      <c r="H4357" s="13" t="s">
        <v>205</v>
      </c>
      <c r="I4357" s="14">
        <v>2400</v>
      </c>
      <c r="J4357" s="14">
        <f t="shared" si="11397"/>
        <v>0</v>
      </c>
      <c r="K4357" s="14">
        <v>0</v>
      </c>
      <c r="L4357" s="14">
        <f t="shared" si="11400"/>
        <v>0</v>
      </c>
      <c r="M4357" s="14">
        <v>0</v>
      </c>
      <c r="N4357" s="14">
        <v>0</v>
      </c>
      <c r="O4357" s="14">
        <v>0</v>
      </c>
      <c r="P4357" s="14">
        <v>0</v>
      </c>
      <c r="Q4357" s="14">
        <v>0</v>
      </c>
      <c r="R4357" s="14">
        <v>0</v>
      </c>
      <c r="S4357" s="14"/>
      <c r="T4357" s="14"/>
      <c r="U4357" s="14"/>
      <c r="V4357" s="14"/>
      <c r="W4357" s="14"/>
      <c r="X4357" s="14">
        <f t="shared" si="11334"/>
        <v>0</v>
      </c>
      <c r="Y4357" s="14"/>
      <c r="Z4357" s="14"/>
      <c r="AA4357" s="14"/>
      <c r="AB4357" s="14"/>
      <c r="AC4357" s="14"/>
      <c r="AD4357" s="14"/>
      <c r="AE4357" s="14"/>
      <c r="AF4357" s="14"/>
      <c r="AG4357" s="14"/>
      <c r="AH4357" s="14">
        <v>0</v>
      </c>
      <c r="AI4357" s="14">
        <v>0</v>
      </c>
      <c r="AJ4357" s="14">
        <v>0</v>
      </c>
      <c r="AK4357" s="14"/>
      <c r="AL4357" s="14"/>
      <c r="AM4357" s="14"/>
      <c r="AN4357" s="14"/>
      <c r="AO4357" s="14"/>
      <c r="AP4357" s="14">
        <f t="shared" si="11335"/>
        <v>0</v>
      </c>
      <c r="AQ4357" s="14"/>
      <c r="AR4357" s="14"/>
      <c r="AS4357" s="14"/>
      <c r="AT4357" s="14"/>
      <c r="AU4357" s="14"/>
      <c r="AV4357" s="14"/>
      <c r="AW4357" s="14"/>
      <c r="AX4357" s="14"/>
      <c r="AY4357" s="14"/>
      <c r="AZ4357" s="14">
        <v>0</v>
      </c>
      <c r="BA4357" s="14">
        <v>0</v>
      </c>
      <c r="BB4357" s="14">
        <v>0</v>
      </c>
      <c r="BC4357" s="14"/>
      <c r="BD4357" s="14"/>
      <c r="BE4357" s="14"/>
      <c r="BF4357" s="14"/>
      <c r="BG4357" s="14"/>
      <c r="BH4357" s="14">
        <f t="shared" si="11336"/>
        <v>0</v>
      </c>
      <c r="BI4357" s="14"/>
      <c r="BJ4357" s="14"/>
      <c r="BK4357" s="14"/>
      <c r="BL4357" s="14"/>
      <c r="BM4357" s="14"/>
      <c r="BN4357" s="14"/>
      <c r="BO4357" s="14"/>
      <c r="BP4357" s="14"/>
      <c r="BQ4357" s="14"/>
      <c r="BR4357" s="14">
        <v>0</v>
      </c>
      <c r="BS4357" s="14">
        <v>0</v>
      </c>
      <c r="BT4357" s="14">
        <v>0</v>
      </c>
      <c r="BU4357" s="14">
        <v>0</v>
      </c>
      <c r="BV4357" s="14">
        <v>0</v>
      </c>
      <c r="BW4357" s="14">
        <f t="shared" si="11316"/>
        <v>0</v>
      </c>
      <c r="BX4357" s="14"/>
      <c r="BY4357" s="14"/>
      <c r="BZ4357" s="14"/>
      <c r="CA4357" s="14">
        <f t="shared" si="11398"/>
        <v>0</v>
      </c>
      <c r="CB4357" s="122" t="str">
        <f t="shared" si="11409"/>
        <v>-</v>
      </c>
    </row>
    <row r="4358" spans="1:80" x14ac:dyDescent="0.25">
      <c r="A4358" s="1" t="s">
        <v>928</v>
      </c>
      <c r="B4358" s="1" t="s">
        <v>88</v>
      </c>
      <c r="C4358" s="1" t="s">
        <v>1740</v>
      </c>
      <c r="D4358" s="82" t="s">
        <v>1741</v>
      </c>
      <c r="E4358" s="82" t="s">
        <v>50</v>
      </c>
      <c r="F4358" s="79" t="s">
        <v>1</v>
      </c>
      <c r="G4358" s="13" t="s">
        <v>1</v>
      </c>
      <c r="H4358" s="2" t="s">
        <v>51</v>
      </c>
      <c r="I4358" s="12">
        <f>SUM(I4359:I4361)</f>
        <v>35760</v>
      </c>
      <c r="J4358" s="12">
        <f t="shared" si="11397"/>
        <v>39277</v>
      </c>
      <c r="K4358" s="12">
        <f t="shared" ref="K4358" si="11438">SUM(K4359:K4361)</f>
        <v>35277</v>
      </c>
      <c r="L4358" s="12">
        <f t="shared" si="11400"/>
        <v>4000</v>
      </c>
      <c r="M4358" s="12">
        <f t="shared" ref="M4358:Q4358" si="11439">SUM(M4359:M4361)</f>
        <v>1000</v>
      </c>
      <c r="N4358" s="12">
        <f t="shared" si="11439"/>
        <v>0</v>
      </c>
      <c r="O4358" s="12">
        <f t="shared" si="11439"/>
        <v>3000</v>
      </c>
      <c r="P4358" s="12">
        <f t="shared" si="11439"/>
        <v>0</v>
      </c>
      <c r="Q4358" s="12">
        <f t="shared" si="11439"/>
        <v>0</v>
      </c>
      <c r="R4358" s="12">
        <f t="shared" ref="R4358:AG4358" si="11440">SUM(R4359:R4361)</f>
        <v>1000</v>
      </c>
      <c r="S4358" s="12">
        <f t="shared" si="11440"/>
        <v>0</v>
      </c>
      <c r="T4358" s="12">
        <f t="shared" si="11440"/>
        <v>0</v>
      </c>
      <c r="U4358" s="12">
        <f t="shared" si="11440"/>
        <v>0</v>
      </c>
      <c r="V4358" s="12">
        <f t="shared" si="11440"/>
        <v>0</v>
      </c>
      <c r="W4358" s="12">
        <f t="shared" si="11440"/>
        <v>0</v>
      </c>
      <c r="X4358" s="12">
        <f t="shared" si="11440"/>
        <v>1000</v>
      </c>
      <c r="Y4358" s="12">
        <f t="shared" si="11440"/>
        <v>0</v>
      </c>
      <c r="Z4358" s="12">
        <f t="shared" si="11440"/>
        <v>0</v>
      </c>
      <c r="AA4358" s="12">
        <f t="shared" si="11440"/>
        <v>0</v>
      </c>
      <c r="AB4358" s="12">
        <f t="shared" si="11440"/>
        <v>0</v>
      </c>
      <c r="AC4358" s="12">
        <f t="shared" si="11440"/>
        <v>0</v>
      </c>
      <c r="AD4358" s="12">
        <f t="shared" si="11440"/>
        <v>0</v>
      </c>
      <c r="AE4358" s="12">
        <f t="shared" si="11440"/>
        <v>0</v>
      </c>
      <c r="AF4358" s="12">
        <f t="shared" si="11440"/>
        <v>0</v>
      </c>
      <c r="AG4358" s="12">
        <f t="shared" si="11440"/>
        <v>0</v>
      </c>
      <c r="AH4358" s="12">
        <v>0</v>
      </c>
      <c r="AI4358" s="12">
        <v>1000</v>
      </c>
      <c r="AJ4358" s="12">
        <f t="shared" ref="AJ4358:AY4358" si="11441">SUM(AJ4359:AJ4361)</f>
        <v>0</v>
      </c>
      <c r="AK4358" s="12">
        <f t="shared" si="11441"/>
        <v>0</v>
      </c>
      <c r="AL4358" s="12">
        <f t="shared" si="11441"/>
        <v>0</v>
      </c>
      <c r="AM4358" s="12">
        <f t="shared" si="11441"/>
        <v>0</v>
      </c>
      <c r="AN4358" s="12">
        <f t="shared" si="11441"/>
        <v>0</v>
      </c>
      <c r="AO4358" s="12">
        <f t="shared" si="11441"/>
        <v>0</v>
      </c>
      <c r="AP4358" s="12">
        <f t="shared" si="11441"/>
        <v>0</v>
      </c>
      <c r="AQ4358" s="12">
        <f t="shared" si="11441"/>
        <v>0</v>
      </c>
      <c r="AR4358" s="12">
        <f t="shared" si="11441"/>
        <v>0</v>
      </c>
      <c r="AS4358" s="12">
        <f t="shared" si="11441"/>
        <v>0</v>
      </c>
      <c r="AT4358" s="12">
        <f t="shared" si="11441"/>
        <v>0</v>
      </c>
      <c r="AU4358" s="12">
        <f t="shared" si="11441"/>
        <v>0</v>
      </c>
      <c r="AV4358" s="12">
        <f t="shared" si="11441"/>
        <v>0</v>
      </c>
      <c r="AW4358" s="12">
        <f t="shared" si="11441"/>
        <v>0</v>
      </c>
      <c r="AX4358" s="12">
        <f t="shared" si="11441"/>
        <v>0</v>
      </c>
      <c r="AY4358" s="12">
        <f t="shared" si="11441"/>
        <v>0</v>
      </c>
      <c r="AZ4358" s="12">
        <v>0</v>
      </c>
      <c r="BA4358" s="12">
        <v>0</v>
      </c>
      <c r="BB4358" s="12">
        <f t="shared" ref="BB4358:BQ4358" si="11442">SUM(BB4359:BB4361)</f>
        <v>3000</v>
      </c>
      <c r="BC4358" s="12">
        <f t="shared" si="11442"/>
        <v>0</v>
      </c>
      <c r="BD4358" s="12">
        <f t="shared" si="11442"/>
        <v>0</v>
      </c>
      <c r="BE4358" s="12">
        <f t="shared" si="11442"/>
        <v>954</v>
      </c>
      <c r="BF4358" s="12">
        <f t="shared" si="11442"/>
        <v>0</v>
      </c>
      <c r="BG4358" s="12">
        <f t="shared" si="11442"/>
        <v>0</v>
      </c>
      <c r="BH4358" s="12">
        <f t="shared" si="11442"/>
        <v>3954</v>
      </c>
      <c r="BI4358" s="12">
        <f t="shared" si="11442"/>
        <v>0</v>
      </c>
      <c r="BJ4358" s="12">
        <f t="shared" si="11442"/>
        <v>0</v>
      </c>
      <c r="BK4358" s="12">
        <f t="shared" si="11442"/>
        <v>0</v>
      </c>
      <c r="BL4358" s="12">
        <f t="shared" si="11442"/>
        <v>3000</v>
      </c>
      <c r="BM4358" s="12">
        <f t="shared" si="11442"/>
        <v>954</v>
      </c>
      <c r="BN4358" s="12">
        <f t="shared" si="11442"/>
        <v>0</v>
      </c>
      <c r="BO4358" s="12">
        <f t="shared" si="11442"/>
        <v>0</v>
      </c>
      <c r="BP4358" s="12">
        <f t="shared" si="11442"/>
        <v>0</v>
      </c>
      <c r="BQ4358" s="12">
        <f t="shared" si="11442"/>
        <v>0</v>
      </c>
      <c r="BR4358" s="12">
        <v>3954</v>
      </c>
      <c r="BS4358" s="12">
        <v>0</v>
      </c>
      <c r="BT4358" s="12">
        <f t="shared" ref="BT4358:BZ4358" si="11443">SUM(BT4359:BT4361)</f>
        <v>39581</v>
      </c>
      <c r="BU4358" s="12">
        <f t="shared" si="11443"/>
        <v>35581</v>
      </c>
      <c r="BV4358" s="12">
        <f t="shared" si="11443"/>
        <v>23200</v>
      </c>
      <c r="BW4358" s="12">
        <f t="shared" si="11443"/>
        <v>5850</v>
      </c>
      <c r="BX4358" s="12">
        <f t="shared" si="11443"/>
        <v>2050</v>
      </c>
      <c r="BY4358" s="12">
        <f t="shared" si="11443"/>
        <v>1800</v>
      </c>
      <c r="BZ4358" s="12">
        <f t="shared" si="11443"/>
        <v>2000</v>
      </c>
      <c r="CA4358" s="12">
        <f t="shared" si="11398"/>
        <v>29050</v>
      </c>
      <c r="CB4358" s="124">
        <f t="shared" si="11409"/>
        <v>81.644698012984463</v>
      </c>
    </row>
    <row r="4359" spans="1:80" x14ac:dyDescent="0.25">
      <c r="A4359" s="4" t="s">
        <v>928</v>
      </c>
      <c r="B4359" s="4" t="s">
        <v>88</v>
      </c>
      <c r="C4359" s="4" t="s">
        <v>1740</v>
      </c>
      <c r="D4359" s="79" t="s">
        <v>1741</v>
      </c>
      <c r="E4359" s="89">
        <v>6139</v>
      </c>
      <c r="F4359" s="79"/>
      <c r="G4359" s="75" t="s">
        <v>1906</v>
      </c>
      <c r="H4359" s="13" t="s">
        <v>51</v>
      </c>
      <c r="I4359" s="14">
        <v>20700</v>
      </c>
      <c r="J4359" s="14">
        <f t="shared" si="11397"/>
        <v>21200</v>
      </c>
      <c r="K4359" s="14">
        <v>17200</v>
      </c>
      <c r="L4359" s="14">
        <f t="shared" si="11400"/>
        <v>4000</v>
      </c>
      <c r="M4359" s="14">
        <v>1000</v>
      </c>
      <c r="N4359" s="14">
        <v>0</v>
      </c>
      <c r="O4359" s="14">
        <v>3000</v>
      </c>
      <c r="P4359" s="14">
        <v>0</v>
      </c>
      <c r="Q4359" s="14">
        <v>0</v>
      </c>
      <c r="R4359" s="14">
        <v>1000</v>
      </c>
      <c r="S4359" s="14"/>
      <c r="T4359" s="14"/>
      <c r="U4359" s="14"/>
      <c r="V4359" s="14"/>
      <c r="W4359" s="14"/>
      <c r="X4359" s="14">
        <f t="shared" si="11334"/>
        <v>1000</v>
      </c>
      <c r="Y4359" s="14"/>
      <c r="Z4359" s="14"/>
      <c r="AA4359" s="14"/>
      <c r="AB4359" s="14"/>
      <c r="AC4359" s="14"/>
      <c r="AD4359" s="14"/>
      <c r="AE4359" s="14"/>
      <c r="AF4359" s="14"/>
      <c r="AG4359" s="14"/>
      <c r="AH4359" s="14">
        <v>0</v>
      </c>
      <c r="AI4359" s="14">
        <v>1000</v>
      </c>
      <c r="AJ4359" s="14">
        <v>0</v>
      </c>
      <c r="AK4359" s="14"/>
      <c r="AL4359" s="14"/>
      <c r="AM4359" s="14"/>
      <c r="AN4359" s="14"/>
      <c r="AO4359" s="14"/>
      <c r="AP4359" s="14">
        <f t="shared" si="11335"/>
        <v>0</v>
      </c>
      <c r="AQ4359" s="14"/>
      <c r="AR4359" s="14"/>
      <c r="AS4359" s="14"/>
      <c r="AT4359" s="14"/>
      <c r="AU4359" s="14"/>
      <c r="AV4359" s="14"/>
      <c r="AW4359" s="14"/>
      <c r="AX4359" s="14"/>
      <c r="AY4359" s="14"/>
      <c r="AZ4359" s="14">
        <v>0</v>
      </c>
      <c r="BA4359" s="14">
        <v>0</v>
      </c>
      <c r="BB4359" s="14">
        <v>3000</v>
      </c>
      <c r="BC4359" s="14"/>
      <c r="BD4359" s="14"/>
      <c r="BE4359" s="14">
        <v>954</v>
      </c>
      <c r="BF4359" s="14"/>
      <c r="BG4359" s="14"/>
      <c r="BH4359" s="14">
        <f t="shared" si="11336"/>
        <v>3954</v>
      </c>
      <c r="BI4359" s="14"/>
      <c r="BJ4359" s="14"/>
      <c r="BK4359" s="14"/>
      <c r="BL4359" s="14">
        <v>3000</v>
      </c>
      <c r="BM4359" s="14">
        <v>954</v>
      </c>
      <c r="BN4359" s="14"/>
      <c r="BO4359" s="14"/>
      <c r="BP4359" s="14"/>
      <c r="BQ4359" s="14"/>
      <c r="BR4359" s="14">
        <v>3954</v>
      </c>
      <c r="BS4359" s="14">
        <v>0</v>
      </c>
      <c r="BT4359" s="14">
        <v>21200</v>
      </c>
      <c r="BU4359" s="14">
        <v>17200</v>
      </c>
      <c r="BV4359" s="14">
        <v>13000</v>
      </c>
      <c r="BW4359" s="14">
        <f t="shared" si="11316"/>
        <v>1000</v>
      </c>
      <c r="BX4359" s="14">
        <v>500</v>
      </c>
      <c r="BY4359" s="14">
        <v>250</v>
      </c>
      <c r="BZ4359" s="14">
        <v>250</v>
      </c>
      <c r="CA4359" s="14">
        <f t="shared" si="11398"/>
        <v>14000</v>
      </c>
      <c r="CB4359" s="122">
        <f t="shared" si="11409"/>
        <v>81.395348837209298</v>
      </c>
    </row>
    <row r="4360" spans="1:80" ht="22.5" x14ac:dyDescent="0.25">
      <c r="A4360" s="4" t="s">
        <v>928</v>
      </c>
      <c r="B4360" s="4" t="s">
        <v>88</v>
      </c>
      <c r="C4360" s="4" t="s">
        <v>1740</v>
      </c>
      <c r="D4360" s="79" t="s">
        <v>1741</v>
      </c>
      <c r="E4360" s="89">
        <v>6139</v>
      </c>
      <c r="F4360" s="79" t="s">
        <v>1748</v>
      </c>
      <c r="G4360" s="75" t="s">
        <v>1906</v>
      </c>
      <c r="H4360" s="13" t="s">
        <v>59</v>
      </c>
      <c r="I4360" s="14">
        <v>5560</v>
      </c>
      <c r="J4360" s="14">
        <f t="shared" si="11397"/>
        <v>6077</v>
      </c>
      <c r="K4360" s="14">
        <v>6077</v>
      </c>
      <c r="L4360" s="14">
        <f t="shared" si="11400"/>
        <v>0</v>
      </c>
      <c r="M4360" s="14">
        <v>0</v>
      </c>
      <c r="N4360" s="14">
        <v>0</v>
      </c>
      <c r="O4360" s="14">
        <v>0</v>
      </c>
      <c r="P4360" s="14">
        <v>0</v>
      </c>
      <c r="Q4360" s="14">
        <v>0</v>
      </c>
      <c r="R4360" s="14">
        <v>0</v>
      </c>
      <c r="S4360" s="14"/>
      <c r="T4360" s="14"/>
      <c r="U4360" s="14"/>
      <c r="V4360" s="14"/>
      <c r="W4360" s="14"/>
      <c r="X4360" s="14">
        <f t="shared" si="11334"/>
        <v>0</v>
      </c>
      <c r="Y4360" s="14"/>
      <c r="Z4360" s="14"/>
      <c r="AA4360" s="14"/>
      <c r="AB4360" s="14"/>
      <c r="AC4360" s="14"/>
      <c r="AD4360" s="14"/>
      <c r="AE4360" s="14"/>
      <c r="AF4360" s="14"/>
      <c r="AG4360" s="14"/>
      <c r="AH4360" s="14">
        <v>0</v>
      </c>
      <c r="AI4360" s="14">
        <v>0</v>
      </c>
      <c r="AJ4360" s="14">
        <v>0</v>
      </c>
      <c r="AK4360" s="14"/>
      <c r="AL4360" s="14"/>
      <c r="AM4360" s="14"/>
      <c r="AN4360" s="14"/>
      <c r="AO4360" s="14"/>
      <c r="AP4360" s="14">
        <f t="shared" si="11335"/>
        <v>0</v>
      </c>
      <c r="AQ4360" s="14"/>
      <c r="AR4360" s="14"/>
      <c r="AS4360" s="14"/>
      <c r="AT4360" s="14"/>
      <c r="AU4360" s="14"/>
      <c r="AV4360" s="14"/>
      <c r="AW4360" s="14"/>
      <c r="AX4360" s="14"/>
      <c r="AY4360" s="14"/>
      <c r="AZ4360" s="14">
        <v>0</v>
      </c>
      <c r="BA4360" s="14">
        <v>0</v>
      </c>
      <c r="BB4360" s="14">
        <v>0</v>
      </c>
      <c r="BC4360" s="14"/>
      <c r="BD4360" s="14"/>
      <c r="BE4360" s="14"/>
      <c r="BF4360" s="14"/>
      <c r="BG4360" s="14"/>
      <c r="BH4360" s="14">
        <f t="shared" si="11336"/>
        <v>0</v>
      </c>
      <c r="BI4360" s="14"/>
      <c r="BJ4360" s="14"/>
      <c r="BK4360" s="14"/>
      <c r="BL4360" s="14"/>
      <c r="BM4360" s="14"/>
      <c r="BN4360" s="14"/>
      <c r="BO4360" s="14"/>
      <c r="BP4360" s="14"/>
      <c r="BQ4360" s="14"/>
      <c r="BR4360" s="14">
        <v>0</v>
      </c>
      <c r="BS4360" s="14">
        <v>0</v>
      </c>
      <c r="BT4360" s="14">
        <v>6381</v>
      </c>
      <c r="BU4360" s="14">
        <v>6381</v>
      </c>
      <c r="BV4360" s="14">
        <v>4200</v>
      </c>
      <c r="BW4360" s="14">
        <f t="shared" si="11316"/>
        <v>1700</v>
      </c>
      <c r="BX4360" s="14">
        <v>500</v>
      </c>
      <c r="BY4360" s="14">
        <v>500</v>
      </c>
      <c r="BZ4360" s="14">
        <v>700</v>
      </c>
      <c r="CA4360" s="14">
        <f t="shared" si="11398"/>
        <v>5900</v>
      </c>
      <c r="CB4360" s="122">
        <f t="shared" si="11409"/>
        <v>92.461996552264537</v>
      </c>
    </row>
    <row r="4361" spans="1:80" ht="22.5" x14ac:dyDescent="0.25">
      <c r="A4361" s="4" t="s">
        <v>928</v>
      </c>
      <c r="B4361" s="4" t="s">
        <v>88</v>
      </c>
      <c r="C4361" s="4" t="s">
        <v>1740</v>
      </c>
      <c r="D4361" s="79" t="s">
        <v>1741</v>
      </c>
      <c r="E4361" s="89">
        <v>6139</v>
      </c>
      <c r="F4361" s="79" t="s">
        <v>1749</v>
      </c>
      <c r="G4361" s="75" t="s">
        <v>1906</v>
      </c>
      <c r="H4361" s="13" t="s">
        <v>65</v>
      </c>
      <c r="I4361" s="14">
        <v>9500</v>
      </c>
      <c r="J4361" s="14">
        <f t="shared" si="11397"/>
        <v>12000</v>
      </c>
      <c r="K4361" s="14">
        <v>12000</v>
      </c>
      <c r="L4361" s="14">
        <f t="shared" si="11400"/>
        <v>0</v>
      </c>
      <c r="M4361" s="14">
        <v>0</v>
      </c>
      <c r="N4361" s="14">
        <v>0</v>
      </c>
      <c r="O4361" s="14">
        <v>0</v>
      </c>
      <c r="P4361" s="14">
        <v>0</v>
      </c>
      <c r="Q4361" s="14">
        <v>0</v>
      </c>
      <c r="R4361" s="14">
        <v>0</v>
      </c>
      <c r="S4361" s="14"/>
      <c r="T4361" s="14"/>
      <c r="U4361" s="14"/>
      <c r="V4361" s="14"/>
      <c r="W4361" s="14"/>
      <c r="X4361" s="14">
        <f t="shared" si="11334"/>
        <v>0</v>
      </c>
      <c r="Y4361" s="14"/>
      <c r="Z4361" s="14"/>
      <c r="AA4361" s="14"/>
      <c r="AB4361" s="14"/>
      <c r="AC4361" s="14"/>
      <c r="AD4361" s="14"/>
      <c r="AE4361" s="14"/>
      <c r="AF4361" s="14"/>
      <c r="AG4361" s="14"/>
      <c r="AH4361" s="14">
        <v>0</v>
      </c>
      <c r="AI4361" s="14">
        <v>0</v>
      </c>
      <c r="AJ4361" s="14">
        <v>0</v>
      </c>
      <c r="AK4361" s="14"/>
      <c r="AL4361" s="14"/>
      <c r="AM4361" s="14"/>
      <c r="AN4361" s="14"/>
      <c r="AO4361" s="14"/>
      <c r="AP4361" s="14">
        <f t="shared" si="11335"/>
        <v>0</v>
      </c>
      <c r="AQ4361" s="14"/>
      <c r="AR4361" s="14"/>
      <c r="AS4361" s="14"/>
      <c r="AT4361" s="14"/>
      <c r="AU4361" s="14"/>
      <c r="AV4361" s="14"/>
      <c r="AW4361" s="14"/>
      <c r="AX4361" s="14"/>
      <c r="AY4361" s="14"/>
      <c r="AZ4361" s="14">
        <v>0</v>
      </c>
      <c r="BA4361" s="14">
        <v>0</v>
      </c>
      <c r="BB4361" s="14">
        <v>0</v>
      </c>
      <c r="BC4361" s="14"/>
      <c r="BD4361" s="14"/>
      <c r="BE4361" s="14"/>
      <c r="BF4361" s="14"/>
      <c r="BG4361" s="14"/>
      <c r="BH4361" s="14">
        <f t="shared" si="11336"/>
        <v>0</v>
      </c>
      <c r="BI4361" s="14"/>
      <c r="BJ4361" s="14"/>
      <c r="BK4361" s="14"/>
      <c r="BL4361" s="14"/>
      <c r="BM4361" s="14"/>
      <c r="BN4361" s="14"/>
      <c r="BO4361" s="14"/>
      <c r="BP4361" s="14"/>
      <c r="BQ4361" s="14"/>
      <c r="BR4361" s="14">
        <v>0</v>
      </c>
      <c r="BS4361" s="14">
        <v>0</v>
      </c>
      <c r="BT4361" s="14">
        <v>12000</v>
      </c>
      <c r="BU4361" s="14">
        <v>12000</v>
      </c>
      <c r="BV4361" s="14">
        <v>6000</v>
      </c>
      <c r="BW4361" s="14">
        <f t="shared" si="11316"/>
        <v>3150</v>
      </c>
      <c r="BX4361" s="14">
        <v>1050</v>
      </c>
      <c r="BY4361" s="14">
        <v>1050</v>
      </c>
      <c r="BZ4361" s="14">
        <v>1050</v>
      </c>
      <c r="CA4361" s="14">
        <f t="shared" si="11398"/>
        <v>9150</v>
      </c>
      <c r="CB4361" s="122">
        <f t="shared" si="11409"/>
        <v>76.25</v>
      </c>
    </row>
    <row r="4362" spans="1:80" ht="22.5" x14ac:dyDescent="0.25">
      <c r="A4362" s="1" t="s">
        <v>1</v>
      </c>
      <c r="B4362" s="1" t="s">
        <v>1</v>
      </c>
      <c r="C4362" s="1" t="s">
        <v>1</v>
      </c>
      <c r="D4362" s="78" t="s">
        <v>1</v>
      </c>
      <c r="E4362" s="78" t="s">
        <v>1</v>
      </c>
      <c r="F4362" s="78" t="s">
        <v>1</v>
      </c>
      <c r="G4362" s="2" t="s">
        <v>1</v>
      </c>
      <c r="H4362" s="10" t="s">
        <v>66</v>
      </c>
      <c r="I4362" s="11">
        <f>SUM(I4363)</f>
        <v>100</v>
      </c>
      <c r="J4362" s="11">
        <f t="shared" si="11397"/>
        <v>100</v>
      </c>
      <c r="K4362" s="11">
        <f t="shared" ref="K4362:Q4363" si="11444">SUM(K4363)</f>
        <v>100</v>
      </c>
      <c r="L4362" s="11">
        <f t="shared" si="11400"/>
        <v>0</v>
      </c>
      <c r="M4362" s="11">
        <f t="shared" si="11444"/>
        <v>0</v>
      </c>
      <c r="N4362" s="11">
        <f t="shared" si="11444"/>
        <v>0</v>
      </c>
      <c r="O4362" s="11">
        <f t="shared" si="11444"/>
        <v>0</v>
      </c>
      <c r="P4362" s="11">
        <f t="shared" si="11444"/>
        <v>0</v>
      </c>
      <c r="Q4362" s="11">
        <f t="shared" si="11444"/>
        <v>0</v>
      </c>
      <c r="R4362" s="11">
        <f t="shared" ref="R4362:AG4363" si="11445">SUM(R4363)</f>
        <v>0</v>
      </c>
      <c r="S4362" s="11">
        <f t="shared" si="11445"/>
        <v>0</v>
      </c>
      <c r="T4362" s="11">
        <f t="shared" si="11445"/>
        <v>0</v>
      </c>
      <c r="U4362" s="11">
        <f t="shared" si="11445"/>
        <v>0</v>
      </c>
      <c r="V4362" s="11">
        <f t="shared" si="11445"/>
        <v>0</v>
      </c>
      <c r="W4362" s="11">
        <f t="shared" si="11445"/>
        <v>0</v>
      </c>
      <c r="X4362" s="11">
        <f t="shared" si="11445"/>
        <v>0</v>
      </c>
      <c r="Y4362" s="11">
        <f t="shared" si="11445"/>
        <v>0</v>
      </c>
      <c r="Z4362" s="11">
        <f t="shared" si="11445"/>
        <v>0</v>
      </c>
      <c r="AA4362" s="11">
        <f t="shared" si="11445"/>
        <v>0</v>
      </c>
      <c r="AB4362" s="11">
        <f t="shared" si="11445"/>
        <v>0</v>
      </c>
      <c r="AC4362" s="11">
        <f t="shared" si="11445"/>
        <v>0</v>
      </c>
      <c r="AD4362" s="11">
        <f t="shared" si="11445"/>
        <v>0</v>
      </c>
      <c r="AE4362" s="11">
        <f t="shared" si="11445"/>
        <v>0</v>
      </c>
      <c r="AF4362" s="11">
        <f t="shared" si="11445"/>
        <v>0</v>
      </c>
      <c r="AG4362" s="11">
        <f t="shared" si="11445"/>
        <v>0</v>
      </c>
      <c r="AH4362" s="11">
        <v>0</v>
      </c>
      <c r="AI4362" s="11">
        <v>0</v>
      </c>
      <c r="AJ4362" s="11">
        <f t="shared" ref="AJ4362:AY4363" si="11446">SUM(AJ4363)</f>
        <v>0</v>
      </c>
      <c r="AK4362" s="11">
        <f t="shared" si="11446"/>
        <v>0</v>
      </c>
      <c r="AL4362" s="11">
        <f t="shared" si="11446"/>
        <v>0</v>
      </c>
      <c r="AM4362" s="11">
        <f t="shared" si="11446"/>
        <v>0</v>
      </c>
      <c r="AN4362" s="11">
        <f t="shared" si="11446"/>
        <v>0</v>
      </c>
      <c r="AO4362" s="11">
        <f t="shared" si="11446"/>
        <v>0</v>
      </c>
      <c r="AP4362" s="11">
        <f t="shared" si="11446"/>
        <v>0</v>
      </c>
      <c r="AQ4362" s="11">
        <f t="shared" si="11446"/>
        <v>0</v>
      </c>
      <c r="AR4362" s="11">
        <f t="shared" si="11446"/>
        <v>0</v>
      </c>
      <c r="AS4362" s="11">
        <f t="shared" si="11446"/>
        <v>0</v>
      </c>
      <c r="AT4362" s="11">
        <f t="shared" si="11446"/>
        <v>0</v>
      </c>
      <c r="AU4362" s="11">
        <f t="shared" si="11446"/>
        <v>0</v>
      </c>
      <c r="AV4362" s="11">
        <f t="shared" si="11446"/>
        <v>0</v>
      </c>
      <c r="AW4362" s="11">
        <f t="shared" si="11446"/>
        <v>0</v>
      </c>
      <c r="AX4362" s="11">
        <f t="shared" si="11446"/>
        <v>0</v>
      </c>
      <c r="AY4362" s="11">
        <f t="shared" si="11446"/>
        <v>0</v>
      </c>
      <c r="AZ4362" s="11">
        <v>0</v>
      </c>
      <c r="BA4362" s="11">
        <v>0</v>
      </c>
      <c r="BB4362" s="11">
        <f t="shared" ref="BB4362:BQ4363" si="11447">SUM(BB4363)</f>
        <v>0</v>
      </c>
      <c r="BC4362" s="11">
        <f t="shared" si="11447"/>
        <v>0</v>
      </c>
      <c r="BD4362" s="11">
        <f t="shared" si="11447"/>
        <v>0</v>
      </c>
      <c r="BE4362" s="11">
        <f t="shared" si="11447"/>
        <v>0</v>
      </c>
      <c r="BF4362" s="11">
        <f t="shared" si="11447"/>
        <v>0</v>
      </c>
      <c r="BG4362" s="11">
        <f t="shared" si="11447"/>
        <v>0</v>
      </c>
      <c r="BH4362" s="11">
        <f t="shared" si="11447"/>
        <v>0</v>
      </c>
      <c r="BI4362" s="11">
        <f t="shared" si="11447"/>
        <v>0</v>
      </c>
      <c r="BJ4362" s="11">
        <f t="shared" si="11447"/>
        <v>0</v>
      </c>
      <c r="BK4362" s="11">
        <f t="shared" si="11447"/>
        <v>0</v>
      </c>
      <c r="BL4362" s="11">
        <f t="shared" si="11447"/>
        <v>0</v>
      </c>
      <c r="BM4362" s="11">
        <f t="shared" si="11447"/>
        <v>0</v>
      </c>
      <c r="BN4362" s="11">
        <f t="shared" si="11447"/>
        <v>0</v>
      </c>
      <c r="BO4362" s="11">
        <f t="shared" si="11447"/>
        <v>0</v>
      </c>
      <c r="BP4362" s="11">
        <f t="shared" si="11447"/>
        <v>0</v>
      </c>
      <c r="BQ4362" s="11">
        <f t="shared" si="11447"/>
        <v>0</v>
      </c>
      <c r="BR4362" s="11">
        <v>0</v>
      </c>
      <c r="BS4362" s="11">
        <v>0</v>
      </c>
      <c r="BT4362" s="11">
        <f t="shared" ref="BT4362:BZ4363" si="11448">SUM(BT4363)</f>
        <v>100</v>
      </c>
      <c r="BU4362" s="11">
        <f t="shared" si="11448"/>
        <v>100</v>
      </c>
      <c r="BV4362" s="11">
        <f t="shared" si="11448"/>
        <v>0</v>
      </c>
      <c r="BW4362" s="11">
        <f t="shared" si="11448"/>
        <v>0</v>
      </c>
      <c r="BX4362" s="11">
        <f t="shared" si="11448"/>
        <v>0</v>
      </c>
      <c r="BY4362" s="11">
        <f t="shared" si="11448"/>
        <v>0</v>
      </c>
      <c r="BZ4362" s="11">
        <f t="shared" si="11448"/>
        <v>0</v>
      </c>
      <c r="CA4362" s="11">
        <f t="shared" si="11398"/>
        <v>0</v>
      </c>
      <c r="CB4362" s="123">
        <f t="shared" si="11409"/>
        <v>0</v>
      </c>
    </row>
    <row r="4363" spans="1:80" x14ac:dyDescent="0.25">
      <c r="A4363" s="4" t="s">
        <v>928</v>
      </c>
      <c r="B4363" s="4" t="s">
        <v>88</v>
      </c>
      <c r="C4363" s="4" t="s">
        <v>1740</v>
      </c>
      <c r="D4363" s="79" t="s">
        <v>1741</v>
      </c>
      <c r="E4363" s="78" t="s">
        <v>67</v>
      </c>
      <c r="F4363" s="78" t="s">
        <v>1</v>
      </c>
      <c r="G4363" s="2" t="s">
        <v>1</v>
      </c>
      <c r="H4363" s="2" t="s">
        <v>68</v>
      </c>
      <c r="I4363" s="12">
        <f>SUM(I4364)</f>
        <v>100</v>
      </c>
      <c r="J4363" s="12">
        <f t="shared" si="11397"/>
        <v>100</v>
      </c>
      <c r="K4363" s="12">
        <f t="shared" si="11444"/>
        <v>100</v>
      </c>
      <c r="L4363" s="12">
        <f t="shared" si="11400"/>
        <v>0</v>
      </c>
      <c r="M4363" s="12">
        <f t="shared" si="11444"/>
        <v>0</v>
      </c>
      <c r="N4363" s="12">
        <f t="shared" si="11444"/>
        <v>0</v>
      </c>
      <c r="O4363" s="12">
        <f t="shared" si="11444"/>
        <v>0</v>
      </c>
      <c r="P4363" s="12">
        <f t="shared" si="11444"/>
        <v>0</v>
      </c>
      <c r="Q4363" s="12">
        <f t="shared" si="11444"/>
        <v>0</v>
      </c>
      <c r="R4363" s="12">
        <f t="shared" si="11445"/>
        <v>0</v>
      </c>
      <c r="S4363" s="12">
        <f t="shared" ref="S4363:AG4363" si="11449">SUM(S4364)</f>
        <v>0</v>
      </c>
      <c r="T4363" s="12">
        <f t="shared" si="11449"/>
        <v>0</v>
      </c>
      <c r="U4363" s="12">
        <f t="shared" si="11449"/>
        <v>0</v>
      </c>
      <c r="V4363" s="12">
        <f t="shared" si="11449"/>
        <v>0</v>
      </c>
      <c r="W4363" s="12">
        <f t="shared" si="11449"/>
        <v>0</v>
      </c>
      <c r="X4363" s="12">
        <f t="shared" si="11449"/>
        <v>0</v>
      </c>
      <c r="Y4363" s="12">
        <f t="shared" si="11449"/>
        <v>0</v>
      </c>
      <c r="Z4363" s="12">
        <f t="shared" si="11449"/>
        <v>0</v>
      </c>
      <c r="AA4363" s="12">
        <f t="shared" si="11449"/>
        <v>0</v>
      </c>
      <c r="AB4363" s="12">
        <f t="shared" si="11449"/>
        <v>0</v>
      </c>
      <c r="AC4363" s="12">
        <f t="shared" si="11449"/>
        <v>0</v>
      </c>
      <c r="AD4363" s="12">
        <f t="shared" si="11449"/>
        <v>0</v>
      </c>
      <c r="AE4363" s="12">
        <f t="shared" si="11449"/>
        <v>0</v>
      </c>
      <c r="AF4363" s="12">
        <f t="shared" si="11449"/>
        <v>0</v>
      </c>
      <c r="AG4363" s="12">
        <f t="shared" si="11449"/>
        <v>0</v>
      </c>
      <c r="AH4363" s="12">
        <v>0</v>
      </c>
      <c r="AI4363" s="12">
        <v>0</v>
      </c>
      <c r="AJ4363" s="12">
        <f t="shared" si="11446"/>
        <v>0</v>
      </c>
      <c r="AK4363" s="12">
        <f t="shared" ref="AK4363:AY4363" si="11450">SUM(AK4364)</f>
        <v>0</v>
      </c>
      <c r="AL4363" s="12">
        <f t="shared" si="11450"/>
        <v>0</v>
      </c>
      <c r="AM4363" s="12">
        <f t="shared" si="11450"/>
        <v>0</v>
      </c>
      <c r="AN4363" s="12">
        <f t="shared" si="11450"/>
        <v>0</v>
      </c>
      <c r="AO4363" s="12">
        <f t="shared" si="11450"/>
        <v>0</v>
      </c>
      <c r="AP4363" s="12">
        <f t="shared" si="11450"/>
        <v>0</v>
      </c>
      <c r="AQ4363" s="12">
        <f t="shared" si="11450"/>
        <v>0</v>
      </c>
      <c r="AR4363" s="12">
        <f t="shared" si="11450"/>
        <v>0</v>
      </c>
      <c r="AS4363" s="12">
        <f t="shared" si="11450"/>
        <v>0</v>
      </c>
      <c r="AT4363" s="12">
        <f t="shared" si="11450"/>
        <v>0</v>
      </c>
      <c r="AU4363" s="12">
        <f t="shared" si="11450"/>
        <v>0</v>
      </c>
      <c r="AV4363" s="12">
        <f t="shared" si="11450"/>
        <v>0</v>
      </c>
      <c r="AW4363" s="12">
        <f t="shared" si="11450"/>
        <v>0</v>
      </c>
      <c r="AX4363" s="12">
        <f t="shared" si="11450"/>
        <v>0</v>
      </c>
      <c r="AY4363" s="12">
        <f t="shared" si="11450"/>
        <v>0</v>
      </c>
      <c r="AZ4363" s="12">
        <v>0</v>
      </c>
      <c r="BA4363" s="12">
        <v>0</v>
      </c>
      <c r="BB4363" s="12">
        <f t="shared" si="11447"/>
        <v>0</v>
      </c>
      <c r="BC4363" s="12">
        <f t="shared" ref="BC4363:BQ4363" si="11451">SUM(BC4364)</f>
        <v>0</v>
      </c>
      <c r="BD4363" s="12">
        <f t="shared" si="11451"/>
        <v>0</v>
      </c>
      <c r="BE4363" s="12">
        <f t="shared" si="11451"/>
        <v>0</v>
      </c>
      <c r="BF4363" s="12">
        <f t="shared" si="11451"/>
        <v>0</v>
      </c>
      <c r="BG4363" s="12">
        <f t="shared" si="11451"/>
        <v>0</v>
      </c>
      <c r="BH4363" s="12">
        <f t="shared" si="11451"/>
        <v>0</v>
      </c>
      <c r="BI4363" s="12">
        <f t="shared" si="11451"/>
        <v>0</v>
      </c>
      <c r="BJ4363" s="12">
        <f t="shared" si="11451"/>
        <v>0</v>
      </c>
      <c r="BK4363" s="12">
        <f t="shared" si="11451"/>
        <v>0</v>
      </c>
      <c r="BL4363" s="12">
        <f t="shared" si="11451"/>
        <v>0</v>
      </c>
      <c r="BM4363" s="12">
        <f t="shared" si="11451"/>
        <v>0</v>
      </c>
      <c r="BN4363" s="12">
        <f t="shared" si="11451"/>
        <v>0</v>
      </c>
      <c r="BO4363" s="12">
        <f t="shared" si="11451"/>
        <v>0</v>
      </c>
      <c r="BP4363" s="12">
        <f t="shared" si="11451"/>
        <v>0</v>
      </c>
      <c r="BQ4363" s="12">
        <f t="shared" si="11451"/>
        <v>0</v>
      </c>
      <c r="BR4363" s="12">
        <v>0</v>
      </c>
      <c r="BS4363" s="12">
        <v>0</v>
      </c>
      <c r="BT4363" s="12">
        <f t="shared" si="11448"/>
        <v>100</v>
      </c>
      <c r="BU4363" s="12">
        <f t="shared" si="11448"/>
        <v>100</v>
      </c>
      <c r="BV4363" s="12">
        <f t="shared" si="11448"/>
        <v>0</v>
      </c>
      <c r="BW4363" s="12">
        <f t="shared" si="11448"/>
        <v>0</v>
      </c>
      <c r="BX4363" s="12">
        <f t="shared" si="11448"/>
        <v>0</v>
      </c>
      <c r="BY4363" s="12">
        <f t="shared" si="11448"/>
        <v>0</v>
      </c>
      <c r="BZ4363" s="12">
        <f t="shared" si="11448"/>
        <v>0</v>
      </c>
      <c r="CA4363" s="12">
        <f t="shared" si="11398"/>
        <v>0</v>
      </c>
      <c r="CB4363" s="124">
        <f t="shared" si="11409"/>
        <v>0</v>
      </c>
    </row>
    <row r="4364" spans="1:80" x14ac:dyDescent="0.25">
      <c r="A4364" s="4" t="s">
        <v>928</v>
      </c>
      <c r="B4364" s="4" t="s">
        <v>88</v>
      </c>
      <c r="C4364" s="4" t="s">
        <v>1740</v>
      </c>
      <c r="D4364" s="79" t="s">
        <v>1741</v>
      </c>
      <c r="E4364" s="89">
        <v>6148</v>
      </c>
      <c r="F4364" s="79"/>
      <c r="G4364" s="75" t="s">
        <v>1906</v>
      </c>
      <c r="H4364" s="13" t="s">
        <v>76</v>
      </c>
      <c r="I4364" s="14">
        <v>100</v>
      </c>
      <c r="J4364" s="14">
        <f t="shared" si="11397"/>
        <v>100</v>
      </c>
      <c r="K4364" s="14">
        <v>100</v>
      </c>
      <c r="L4364" s="14">
        <f t="shared" si="11400"/>
        <v>0</v>
      </c>
      <c r="M4364" s="14">
        <v>0</v>
      </c>
      <c r="N4364" s="14">
        <v>0</v>
      </c>
      <c r="O4364" s="14">
        <v>0</v>
      </c>
      <c r="P4364" s="14">
        <v>0</v>
      </c>
      <c r="Q4364" s="14">
        <v>0</v>
      </c>
      <c r="R4364" s="14">
        <v>0</v>
      </c>
      <c r="S4364" s="14"/>
      <c r="T4364" s="14"/>
      <c r="U4364" s="14"/>
      <c r="V4364" s="14"/>
      <c r="W4364" s="14"/>
      <c r="X4364" s="14">
        <f t="shared" si="11334"/>
        <v>0</v>
      </c>
      <c r="Y4364" s="14"/>
      <c r="Z4364" s="14"/>
      <c r="AA4364" s="14"/>
      <c r="AB4364" s="14"/>
      <c r="AC4364" s="14"/>
      <c r="AD4364" s="14"/>
      <c r="AE4364" s="14"/>
      <c r="AF4364" s="14"/>
      <c r="AG4364" s="14"/>
      <c r="AH4364" s="14">
        <v>0</v>
      </c>
      <c r="AI4364" s="14">
        <v>0</v>
      </c>
      <c r="AJ4364" s="14">
        <v>0</v>
      </c>
      <c r="AK4364" s="14"/>
      <c r="AL4364" s="14"/>
      <c r="AM4364" s="14"/>
      <c r="AN4364" s="14"/>
      <c r="AO4364" s="14"/>
      <c r="AP4364" s="14">
        <f t="shared" si="11335"/>
        <v>0</v>
      </c>
      <c r="AQ4364" s="14"/>
      <c r="AR4364" s="14"/>
      <c r="AS4364" s="14"/>
      <c r="AT4364" s="14"/>
      <c r="AU4364" s="14"/>
      <c r="AV4364" s="14"/>
      <c r="AW4364" s="14"/>
      <c r="AX4364" s="14"/>
      <c r="AY4364" s="14"/>
      <c r="AZ4364" s="14">
        <v>0</v>
      </c>
      <c r="BA4364" s="14">
        <v>0</v>
      </c>
      <c r="BB4364" s="14">
        <v>0</v>
      </c>
      <c r="BC4364" s="14"/>
      <c r="BD4364" s="14"/>
      <c r="BE4364" s="14"/>
      <c r="BF4364" s="14"/>
      <c r="BG4364" s="14"/>
      <c r="BH4364" s="14">
        <f t="shared" si="11336"/>
        <v>0</v>
      </c>
      <c r="BI4364" s="14"/>
      <c r="BJ4364" s="14"/>
      <c r="BK4364" s="14"/>
      <c r="BL4364" s="14"/>
      <c r="BM4364" s="14"/>
      <c r="BN4364" s="14"/>
      <c r="BO4364" s="14"/>
      <c r="BP4364" s="14"/>
      <c r="BQ4364" s="14"/>
      <c r="BR4364" s="14">
        <v>0</v>
      </c>
      <c r="BS4364" s="14">
        <v>0</v>
      </c>
      <c r="BT4364" s="14">
        <v>100</v>
      </c>
      <c r="BU4364" s="14">
        <v>100</v>
      </c>
      <c r="BV4364" s="14">
        <v>0</v>
      </c>
      <c r="BW4364" s="14">
        <f t="shared" si="11316"/>
        <v>0</v>
      </c>
      <c r="BX4364" s="14"/>
      <c r="BY4364" s="14"/>
      <c r="BZ4364" s="14"/>
      <c r="CA4364" s="14">
        <f t="shared" si="11398"/>
        <v>0</v>
      </c>
      <c r="CB4364" s="122">
        <f t="shared" si="11409"/>
        <v>0</v>
      </c>
    </row>
    <row r="4365" spans="1:80" ht="22.5" x14ac:dyDescent="0.25">
      <c r="A4365" s="1" t="s">
        <v>1</v>
      </c>
      <c r="B4365" s="1" t="s">
        <v>1</v>
      </c>
      <c r="C4365" s="1" t="s">
        <v>1</v>
      </c>
      <c r="D4365" s="78" t="s">
        <v>1</v>
      </c>
      <c r="E4365" s="78" t="s">
        <v>1</v>
      </c>
      <c r="F4365" s="78" t="s">
        <v>1</v>
      </c>
      <c r="G4365" s="2" t="s">
        <v>1</v>
      </c>
      <c r="H4365" s="10" t="s">
        <v>77</v>
      </c>
      <c r="I4365" s="11">
        <f>SUM(I4366)</f>
        <v>39000</v>
      </c>
      <c r="J4365" s="11">
        <f t="shared" si="11397"/>
        <v>27000</v>
      </c>
      <c r="K4365" s="11">
        <f t="shared" ref="K4365:Q4365" si="11452">SUM(K4366)</f>
        <v>19000</v>
      </c>
      <c r="L4365" s="11">
        <f t="shared" si="11400"/>
        <v>8000</v>
      </c>
      <c r="M4365" s="11">
        <f t="shared" si="11452"/>
        <v>7000</v>
      </c>
      <c r="N4365" s="11">
        <f t="shared" si="11452"/>
        <v>0</v>
      </c>
      <c r="O4365" s="11">
        <f t="shared" si="11452"/>
        <v>1000</v>
      </c>
      <c r="P4365" s="11">
        <f t="shared" si="11452"/>
        <v>0</v>
      </c>
      <c r="Q4365" s="11">
        <f t="shared" si="11452"/>
        <v>0</v>
      </c>
      <c r="R4365" s="11">
        <f t="shared" ref="R4365:AG4365" si="11453">SUM(R4366)</f>
        <v>7000</v>
      </c>
      <c r="S4365" s="11">
        <f t="shared" si="11453"/>
        <v>0</v>
      </c>
      <c r="T4365" s="11">
        <f t="shared" si="11453"/>
        <v>0</v>
      </c>
      <c r="U4365" s="11">
        <f t="shared" si="11453"/>
        <v>0</v>
      </c>
      <c r="V4365" s="11">
        <f t="shared" si="11453"/>
        <v>0</v>
      </c>
      <c r="W4365" s="11">
        <f t="shared" si="11453"/>
        <v>0</v>
      </c>
      <c r="X4365" s="11">
        <f t="shared" si="11453"/>
        <v>7000</v>
      </c>
      <c r="Y4365" s="11">
        <f t="shared" si="11453"/>
        <v>0</v>
      </c>
      <c r="Z4365" s="11">
        <f t="shared" si="11453"/>
        <v>0</v>
      </c>
      <c r="AA4365" s="11">
        <f t="shared" si="11453"/>
        <v>0</v>
      </c>
      <c r="AB4365" s="11">
        <f t="shared" si="11453"/>
        <v>0</v>
      </c>
      <c r="AC4365" s="11">
        <f t="shared" si="11453"/>
        <v>0</v>
      </c>
      <c r="AD4365" s="11">
        <f t="shared" si="11453"/>
        <v>0</v>
      </c>
      <c r="AE4365" s="11">
        <f t="shared" si="11453"/>
        <v>0</v>
      </c>
      <c r="AF4365" s="11">
        <f t="shared" si="11453"/>
        <v>0</v>
      </c>
      <c r="AG4365" s="11">
        <f t="shared" si="11453"/>
        <v>0</v>
      </c>
      <c r="AH4365" s="11">
        <v>0</v>
      </c>
      <c r="AI4365" s="11">
        <v>7000</v>
      </c>
      <c r="AJ4365" s="11">
        <f t="shared" ref="AJ4365:AY4365" si="11454">SUM(AJ4366)</f>
        <v>0</v>
      </c>
      <c r="AK4365" s="11">
        <f t="shared" si="11454"/>
        <v>0</v>
      </c>
      <c r="AL4365" s="11">
        <f t="shared" si="11454"/>
        <v>0</v>
      </c>
      <c r="AM4365" s="11">
        <f t="shared" si="11454"/>
        <v>0</v>
      </c>
      <c r="AN4365" s="11">
        <f t="shared" si="11454"/>
        <v>0</v>
      </c>
      <c r="AO4365" s="11">
        <f t="shared" si="11454"/>
        <v>0</v>
      </c>
      <c r="AP4365" s="11">
        <f t="shared" si="11454"/>
        <v>0</v>
      </c>
      <c r="AQ4365" s="11">
        <f t="shared" si="11454"/>
        <v>0</v>
      </c>
      <c r="AR4365" s="11">
        <f t="shared" si="11454"/>
        <v>0</v>
      </c>
      <c r="AS4365" s="11">
        <f t="shared" si="11454"/>
        <v>0</v>
      </c>
      <c r="AT4365" s="11">
        <f t="shared" si="11454"/>
        <v>0</v>
      </c>
      <c r="AU4365" s="11">
        <f t="shared" si="11454"/>
        <v>0</v>
      </c>
      <c r="AV4365" s="11">
        <f t="shared" si="11454"/>
        <v>0</v>
      </c>
      <c r="AW4365" s="11">
        <f t="shared" si="11454"/>
        <v>0</v>
      </c>
      <c r="AX4365" s="11">
        <f t="shared" si="11454"/>
        <v>0</v>
      </c>
      <c r="AY4365" s="11">
        <f t="shared" si="11454"/>
        <v>0</v>
      </c>
      <c r="AZ4365" s="11">
        <v>0</v>
      </c>
      <c r="BA4365" s="11">
        <v>0</v>
      </c>
      <c r="BB4365" s="11">
        <f t="shared" ref="BB4365:BQ4365" si="11455">SUM(BB4366)</f>
        <v>1000</v>
      </c>
      <c r="BC4365" s="11">
        <f t="shared" si="11455"/>
        <v>0</v>
      </c>
      <c r="BD4365" s="11">
        <f t="shared" si="11455"/>
        <v>0</v>
      </c>
      <c r="BE4365" s="11">
        <f t="shared" si="11455"/>
        <v>0</v>
      </c>
      <c r="BF4365" s="11">
        <f t="shared" si="11455"/>
        <v>0</v>
      </c>
      <c r="BG4365" s="11">
        <f t="shared" si="11455"/>
        <v>0</v>
      </c>
      <c r="BH4365" s="11">
        <f t="shared" si="11455"/>
        <v>1000</v>
      </c>
      <c r="BI4365" s="11">
        <f t="shared" si="11455"/>
        <v>0</v>
      </c>
      <c r="BJ4365" s="11">
        <f t="shared" si="11455"/>
        <v>0</v>
      </c>
      <c r="BK4365" s="11">
        <f t="shared" si="11455"/>
        <v>0</v>
      </c>
      <c r="BL4365" s="11">
        <f t="shared" si="11455"/>
        <v>1000</v>
      </c>
      <c r="BM4365" s="11">
        <f t="shared" si="11455"/>
        <v>0</v>
      </c>
      <c r="BN4365" s="11">
        <f t="shared" si="11455"/>
        <v>0</v>
      </c>
      <c r="BO4365" s="11">
        <f t="shared" si="11455"/>
        <v>0</v>
      </c>
      <c r="BP4365" s="11">
        <f t="shared" si="11455"/>
        <v>0</v>
      </c>
      <c r="BQ4365" s="11">
        <f t="shared" si="11455"/>
        <v>0</v>
      </c>
      <c r="BR4365" s="11">
        <v>1000</v>
      </c>
      <c r="BS4365" s="11">
        <v>0</v>
      </c>
      <c r="BT4365" s="11">
        <f t="shared" ref="BT4365:BZ4365" si="11456">SUM(BT4366)</f>
        <v>44000</v>
      </c>
      <c r="BU4365" s="11">
        <f t="shared" si="11456"/>
        <v>36000</v>
      </c>
      <c r="BV4365" s="11">
        <f t="shared" si="11456"/>
        <v>36000</v>
      </c>
      <c r="BW4365" s="11">
        <f t="shared" si="11456"/>
        <v>0</v>
      </c>
      <c r="BX4365" s="11">
        <f t="shared" si="11456"/>
        <v>0</v>
      </c>
      <c r="BY4365" s="11">
        <f t="shared" si="11456"/>
        <v>0</v>
      </c>
      <c r="BZ4365" s="11">
        <f t="shared" si="11456"/>
        <v>0</v>
      </c>
      <c r="CA4365" s="11">
        <f t="shared" si="11398"/>
        <v>36000</v>
      </c>
      <c r="CB4365" s="123">
        <f t="shared" si="11409"/>
        <v>100</v>
      </c>
    </row>
    <row r="4366" spans="1:80" x14ac:dyDescent="0.25">
      <c r="A4366" s="4" t="s">
        <v>928</v>
      </c>
      <c r="B4366" s="4" t="s">
        <v>88</v>
      </c>
      <c r="C4366" s="4" t="s">
        <v>1740</v>
      </c>
      <c r="D4366" s="79" t="s">
        <v>1741</v>
      </c>
      <c r="E4366" s="78" t="s">
        <v>78</v>
      </c>
      <c r="F4366" s="78" t="s">
        <v>1</v>
      </c>
      <c r="G4366" s="2" t="s">
        <v>1</v>
      </c>
      <c r="H4366" s="2" t="s">
        <v>79</v>
      </c>
      <c r="I4366" s="12">
        <f>SUM(I4367:I4368)</f>
        <v>39000</v>
      </c>
      <c r="J4366" s="12">
        <f t="shared" si="11397"/>
        <v>27000</v>
      </c>
      <c r="K4366" s="12">
        <f t="shared" ref="K4366" si="11457">SUM(K4367:K4368)</f>
        <v>19000</v>
      </c>
      <c r="L4366" s="12">
        <f t="shared" si="11400"/>
        <v>8000</v>
      </c>
      <c r="M4366" s="12">
        <f t="shared" ref="M4366:Q4366" si="11458">SUM(M4367:M4368)</f>
        <v>7000</v>
      </c>
      <c r="N4366" s="12">
        <f t="shared" si="11458"/>
        <v>0</v>
      </c>
      <c r="O4366" s="12">
        <f t="shared" si="11458"/>
        <v>1000</v>
      </c>
      <c r="P4366" s="12">
        <f t="shared" si="11458"/>
        <v>0</v>
      </c>
      <c r="Q4366" s="12">
        <f t="shared" si="11458"/>
        <v>0</v>
      </c>
      <c r="R4366" s="12">
        <f t="shared" ref="R4366:AG4366" si="11459">SUM(R4367:R4368)</f>
        <v>7000</v>
      </c>
      <c r="S4366" s="12">
        <f t="shared" si="11459"/>
        <v>0</v>
      </c>
      <c r="T4366" s="12">
        <f t="shared" si="11459"/>
        <v>0</v>
      </c>
      <c r="U4366" s="12">
        <f t="shared" si="11459"/>
        <v>0</v>
      </c>
      <c r="V4366" s="12">
        <f t="shared" si="11459"/>
        <v>0</v>
      </c>
      <c r="W4366" s="12">
        <f t="shared" si="11459"/>
        <v>0</v>
      </c>
      <c r="X4366" s="12">
        <f t="shared" ref="X4366" si="11460">SUM(X4367:X4368)</f>
        <v>7000</v>
      </c>
      <c r="Y4366" s="12">
        <f t="shared" si="11459"/>
        <v>0</v>
      </c>
      <c r="Z4366" s="12">
        <f t="shared" si="11459"/>
        <v>0</v>
      </c>
      <c r="AA4366" s="12">
        <f t="shared" si="11459"/>
        <v>0</v>
      </c>
      <c r="AB4366" s="12">
        <f t="shared" si="11459"/>
        <v>0</v>
      </c>
      <c r="AC4366" s="12">
        <f t="shared" si="11459"/>
        <v>0</v>
      </c>
      <c r="AD4366" s="12">
        <f t="shared" si="11459"/>
        <v>0</v>
      </c>
      <c r="AE4366" s="12">
        <f t="shared" si="11459"/>
        <v>0</v>
      </c>
      <c r="AF4366" s="12">
        <f t="shared" si="11459"/>
        <v>0</v>
      </c>
      <c r="AG4366" s="12">
        <f t="shared" si="11459"/>
        <v>0</v>
      </c>
      <c r="AH4366" s="12">
        <v>0</v>
      </c>
      <c r="AI4366" s="12">
        <v>7000</v>
      </c>
      <c r="AJ4366" s="12">
        <f t="shared" ref="AJ4366:AY4366" si="11461">SUM(AJ4367:AJ4368)</f>
        <v>0</v>
      </c>
      <c r="AK4366" s="12">
        <f t="shared" si="11461"/>
        <v>0</v>
      </c>
      <c r="AL4366" s="12">
        <f t="shared" si="11461"/>
        <v>0</v>
      </c>
      <c r="AM4366" s="12">
        <f t="shared" si="11461"/>
        <v>0</v>
      </c>
      <c r="AN4366" s="12">
        <f t="shared" si="11461"/>
        <v>0</v>
      </c>
      <c r="AO4366" s="12">
        <f t="shared" si="11461"/>
        <v>0</v>
      </c>
      <c r="AP4366" s="12">
        <f t="shared" ref="AP4366" si="11462">SUM(AP4367:AP4368)</f>
        <v>0</v>
      </c>
      <c r="AQ4366" s="12">
        <f t="shared" si="11461"/>
        <v>0</v>
      </c>
      <c r="AR4366" s="12">
        <f t="shared" si="11461"/>
        <v>0</v>
      </c>
      <c r="AS4366" s="12">
        <f t="shared" si="11461"/>
        <v>0</v>
      </c>
      <c r="AT4366" s="12">
        <f t="shared" si="11461"/>
        <v>0</v>
      </c>
      <c r="AU4366" s="12">
        <f t="shared" si="11461"/>
        <v>0</v>
      </c>
      <c r="AV4366" s="12">
        <f t="shared" si="11461"/>
        <v>0</v>
      </c>
      <c r="AW4366" s="12">
        <f t="shared" si="11461"/>
        <v>0</v>
      </c>
      <c r="AX4366" s="12">
        <f t="shared" si="11461"/>
        <v>0</v>
      </c>
      <c r="AY4366" s="12">
        <f t="shared" si="11461"/>
        <v>0</v>
      </c>
      <c r="AZ4366" s="12">
        <v>0</v>
      </c>
      <c r="BA4366" s="12">
        <v>0</v>
      </c>
      <c r="BB4366" s="12">
        <f t="shared" ref="BB4366:BQ4366" si="11463">SUM(BB4367:BB4368)</f>
        <v>1000</v>
      </c>
      <c r="BC4366" s="12">
        <f t="shared" si="11463"/>
        <v>0</v>
      </c>
      <c r="BD4366" s="12">
        <f t="shared" si="11463"/>
        <v>0</v>
      </c>
      <c r="BE4366" s="12">
        <f t="shared" si="11463"/>
        <v>0</v>
      </c>
      <c r="BF4366" s="12">
        <f t="shared" si="11463"/>
        <v>0</v>
      </c>
      <c r="BG4366" s="12">
        <f t="shared" si="11463"/>
        <v>0</v>
      </c>
      <c r="BH4366" s="12">
        <f t="shared" ref="BH4366" si="11464">SUM(BH4367:BH4368)</f>
        <v>1000</v>
      </c>
      <c r="BI4366" s="12">
        <f t="shared" si="11463"/>
        <v>0</v>
      </c>
      <c r="BJ4366" s="12">
        <f t="shared" si="11463"/>
        <v>0</v>
      </c>
      <c r="BK4366" s="12">
        <f t="shared" si="11463"/>
        <v>0</v>
      </c>
      <c r="BL4366" s="12">
        <f t="shared" si="11463"/>
        <v>1000</v>
      </c>
      <c r="BM4366" s="12">
        <f t="shared" si="11463"/>
        <v>0</v>
      </c>
      <c r="BN4366" s="12">
        <f t="shared" si="11463"/>
        <v>0</v>
      </c>
      <c r="BO4366" s="12">
        <f t="shared" si="11463"/>
        <v>0</v>
      </c>
      <c r="BP4366" s="12">
        <f t="shared" si="11463"/>
        <v>0</v>
      </c>
      <c r="BQ4366" s="12">
        <f t="shared" si="11463"/>
        <v>0</v>
      </c>
      <c r="BR4366" s="12">
        <v>1000</v>
      </c>
      <c r="BS4366" s="12">
        <v>0</v>
      </c>
      <c r="BT4366" s="12">
        <f t="shared" ref="BT4366:BZ4366" si="11465">SUM(BT4367:BT4368)</f>
        <v>44000</v>
      </c>
      <c r="BU4366" s="12">
        <f t="shared" si="11465"/>
        <v>36000</v>
      </c>
      <c r="BV4366" s="12">
        <f t="shared" si="11465"/>
        <v>36000</v>
      </c>
      <c r="BW4366" s="12">
        <f t="shared" si="11465"/>
        <v>0</v>
      </c>
      <c r="BX4366" s="12">
        <f t="shared" si="11465"/>
        <v>0</v>
      </c>
      <c r="BY4366" s="12">
        <f t="shared" si="11465"/>
        <v>0</v>
      </c>
      <c r="BZ4366" s="12">
        <f t="shared" si="11465"/>
        <v>0</v>
      </c>
      <c r="CA4366" s="12">
        <f t="shared" si="11398"/>
        <v>36000</v>
      </c>
      <c r="CB4366" s="124">
        <f t="shared" si="11409"/>
        <v>100</v>
      </c>
    </row>
    <row r="4367" spans="1:80" x14ac:dyDescent="0.25">
      <c r="A4367" s="4" t="s">
        <v>928</v>
      </c>
      <c r="B4367" s="4" t="s">
        <v>88</v>
      </c>
      <c r="C4367" s="4" t="s">
        <v>1740</v>
      </c>
      <c r="D4367" s="79" t="s">
        <v>1741</v>
      </c>
      <c r="E4367" s="89">
        <v>8213</v>
      </c>
      <c r="F4367" s="79"/>
      <c r="G4367" s="75" t="s">
        <v>1906</v>
      </c>
      <c r="H4367" s="13" t="s">
        <v>81</v>
      </c>
      <c r="I4367" s="14">
        <v>29000</v>
      </c>
      <c r="J4367" s="14">
        <f t="shared" si="11397"/>
        <v>20000</v>
      </c>
      <c r="K4367" s="14">
        <v>12000</v>
      </c>
      <c r="L4367" s="14">
        <f t="shared" si="11400"/>
        <v>8000</v>
      </c>
      <c r="M4367" s="14">
        <v>7000</v>
      </c>
      <c r="N4367" s="14">
        <v>0</v>
      </c>
      <c r="O4367" s="14">
        <v>1000</v>
      </c>
      <c r="P4367" s="14">
        <v>0</v>
      </c>
      <c r="Q4367" s="14">
        <v>0</v>
      </c>
      <c r="R4367" s="14">
        <v>7000</v>
      </c>
      <c r="S4367" s="14"/>
      <c r="T4367" s="14"/>
      <c r="U4367" s="14"/>
      <c r="V4367" s="14"/>
      <c r="W4367" s="14"/>
      <c r="X4367" s="14">
        <f t="shared" si="11334"/>
        <v>7000</v>
      </c>
      <c r="Y4367" s="14"/>
      <c r="Z4367" s="14"/>
      <c r="AA4367" s="14"/>
      <c r="AB4367" s="14"/>
      <c r="AC4367" s="14"/>
      <c r="AD4367" s="14"/>
      <c r="AE4367" s="14"/>
      <c r="AF4367" s="14"/>
      <c r="AG4367" s="14"/>
      <c r="AH4367" s="14">
        <v>0</v>
      </c>
      <c r="AI4367" s="14">
        <v>7000</v>
      </c>
      <c r="AJ4367" s="14">
        <v>0</v>
      </c>
      <c r="AK4367" s="14"/>
      <c r="AL4367" s="14"/>
      <c r="AM4367" s="14"/>
      <c r="AN4367" s="14"/>
      <c r="AO4367" s="14"/>
      <c r="AP4367" s="14">
        <f t="shared" si="11335"/>
        <v>0</v>
      </c>
      <c r="AQ4367" s="14"/>
      <c r="AR4367" s="14"/>
      <c r="AS4367" s="14"/>
      <c r="AT4367" s="14"/>
      <c r="AU4367" s="14"/>
      <c r="AV4367" s="14"/>
      <c r="AW4367" s="14"/>
      <c r="AX4367" s="14"/>
      <c r="AY4367" s="14"/>
      <c r="AZ4367" s="14">
        <v>0</v>
      </c>
      <c r="BA4367" s="14">
        <v>0</v>
      </c>
      <c r="BB4367" s="14">
        <v>1000</v>
      </c>
      <c r="BC4367" s="14"/>
      <c r="BD4367" s="14"/>
      <c r="BE4367" s="14"/>
      <c r="BF4367" s="14"/>
      <c r="BG4367" s="14"/>
      <c r="BH4367" s="14">
        <f t="shared" si="11336"/>
        <v>1000</v>
      </c>
      <c r="BI4367" s="14"/>
      <c r="BJ4367" s="14"/>
      <c r="BK4367" s="14"/>
      <c r="BL4367" s="14">
        <v>1000</v>
      </c>
      <c r="BM4367" s="14"/>
      <c r="BN4367" s="14"/>
      <c r="BO4367" s="14"/>
      <c r="BP4367" s="14"/>
      <c r="BQ4367" s="14"/>
      <c r="BR4367" s="14">
        <v>1000</v>
      </c>
      <c r="BS4367" s="14">
        <v>0</v>
      </c>
      <c r="BT4367" s="14">
        <v>27000</v>
      </c>
      <c r="BU4367" s="14">
        <v>19000</v>
      </c>
      <c r="BV4367" s="14">
        <v>19000</v>
      </c>
      <c r="BW4367" s="14">
        <f t="shared" ref="BW4367:BW4430" si="11466">BX4367+BY4367+BZ4367</f>
        <v>0</v>
      </c>
      <c r="BX4367" s="14"/>
      <c r="BY4367" s="14"/>
      <c r="BZ4367" s="14"/>
      <c r="CA4367" s="14">
        <f t="shared" si="11398"/>
        <v>19000</v>
      </c>
      <c r="CB4367" s="122">
        <f t="shared" si="11409"/>
        <v>100</v>
      </c>
    </row>
    <row r="4368" spans="1:80" x14ac:dyDescent="0.25">
      <c r="A4368" s="4" t="s">
        <v>928</v>
      </c>
      <c r="B4368" s="4" t="s">
        <v>88</v>
      </c>
      <c r="C4368" s="4" t="s">
        <v>1740</v>
      </c>
      <c r="D4368" s="79" t="s">
        <v>1741</v>
      </c>
      <c r="E4368" s="89">
        <v>8216</v>
      </c>
      <c r="F4368" s="79"/>
      <c r="G4368" s="75" t="s">
        <v>1906</v>
      </c>
      <c r="H4368" s="13" t="s">
        <v>319</v>
      </c>
      <c r="I4368" s="14">
        <v>10000</v>
      </c>
      <c r="J4368" s="14">
        <f t="shared" si="11397"/>
        <v>7000</v>
      </c>
      <c r="K4368" s="14">
        <v>7000</v>
      </c>
      <c r="L4368" s="14">
        <f t="shared" si="11400"/>
        <v>0</v>
      </c>
      <c r="M4368" s="14">
        <v>0</v>
      </c>
      <c r="N4368" s="14">
        <v>0</v>
      </c>
      <c r="O4368" s="14">
        <v>0</v>
      </c>
      <c r="P4368" s="14">
        <v>0</v>
      </c>
      <c r="Q4368" s="14">
        <v>0</v>
      </c>
      <c r="R4368" s="14">
        <v>0</v>
      </c>
      <c r="S4368" s="14"/>
      <c r="T4368" s="14"/>
      <c r="U4368" s="14"/>
      <c r="V4368" s="14"/>
      <c r="W4368" s="14"/>
      <c r="X4368" s="14">
        <f t="shared" si="11334"/>
        <v>0</v>
      </c>
      <c r="Y4368" s="14"/>
      <c r="Z4368" s="14"/>
      <c r="AA4368" s="14"/>
      <c r="AB4368" s="14"/>
      <c r="AC4368" s="14"/>
      <c r="AD4368" s="14"/>
      <c r="AE4368" s="14"/>
      <c r="AF4368" s="14"/>
      <c r="AG4368" s="14"/>
      <c r="AH4368" s="14">
        <v>0</v>
      </c>
      <c r="AI4368" s="14">
        <v>0</v>
      </c>
      <c r="AJ4368" s="14">
        <v>0</v>
      </c>
      <c r="AK4368" s="14"/>
      <c r="AL4368" s="14"/>
      <c r="AM4368" s="14"/>
      <c r="AN4368" s="14"/>
      <c r="AO4368" s="14"/>
      <c r="AP4368" s="14">
        <f t="shared" si="11335"/>
        <v>0</v>
      </c>
      <c r="AQ4368" s="14"/>
      <c r="AR4368" s="14"/>
      <c r="AS4368" s="14"/>
      <c r="AT4368" s="14"/>
      <c r="AU4368" s="14"/>
      <c r="AV4368" s="14"/>
      <c r="AW4368" s="14"/>
      <c r="AX4368" s="14"/>
      <c r="AY4368" s="14"/>
      <c r="AZ4368" s="14">
        <v>0</v>
      </c>
      <c r="BA4368" s="14">
        <v>0</v>
      </c>
      <c r="BB4368" s="14">
        <v>0</v>
      </c>
      <c r="BC4368" s="14"/>
      <c r="BD4368" s="14"/>
      <c r="BE4368" s="14"/>
      <c r="BF4368" s="14"/>
      <c r="BG4368" s="14"/>
      <c r="BH4368" s="14">
        <f t="shared" si="11336"/>
        <v>0</v>
      </c>
      <c r="BI4368" s="14"/>
      <c r="BJ4368" s="14"/>
      <c r="BK4368" s="14"/>
      <c r="BL4368" s="14"/>
      <c r="BM4368" s="14"/>
      <c r="BN4368" s="14"/>
      <c r="BO4368" s="14"/>
      <c r="BP4368" s="14"/>
      <c r="BQ4368" s="14"/>
      <c r="BR4368" s="14">
        <v>0</v>
      </c>
      <c r="BS4368" s="14">
        <v>0</v>
      </c>
      <c r="BT4368" s="14">
        <v>17000</v>
      </c>
      <c r="BU4368" s="14">
        <v>17000</v>
      </c>
      <c r="BV4368" s="14">
        <v>17000</v>
      </c>
      <c r="BW4368" s="14">
        <f t="shared" si="11466"/>
        <v>0</v>
      </c>
      <c r="BX4368" s="14"/>
      <c r="BY4368" s="14"/>
      <c r="BZ4368" s="14"/>
      <c r="CA4368" s="14">
        <f t="shared" si="11398"/>
        <v>17000</v>
      </c>
      <c r="CB4368" s="122">
        <f t="shared" si="11409"/>
        <v>100</v>
      </c>
    </row>
    <row r="4369" spans="1:80" x14ac:dyDescent="0.25">
      <c r="A4369" s="13" t="s">
        <v>1</v>
      </c>
      <c r="B4369" s="13" t="s">
        <v>1</v>
      </c>
      <c r="C4369" s="13" t="s">
        <v>1</v>
      </c>
      <c r="D4369" s="74" t="s">
        <v>1</v>
      </c>
      <c r="E4369" s="74" t="s">
        <v>1</v>
      </c>
      <c r="F4369" s="74" t="s">
        <v>1</v>
      </c>
      <c r="G4369" s="13" t="s">
        <v>1</v>
      </c>
      <c r="H4369" s="10" t="s">
        <v>1750</v>
      </c>
      <c r="I4369" s="11">
        <f>SUM(I4339,I4362,I4365)</f>
        <v>2418524</v>
      </c>
      <c r="J4369" s="11">
        <f t="shared" si="11397"/>
        <v>2501982</v>
      </c>
      <c r="K4369" s="11">
        <f t="shared" ref="K4369" si="11467">SUM(K4339,K4362,K4365)</f>
        <v>2476282</v>
      </c>
      <c r="L4369" s="11">
        <f t="shared" si="11400"/>
        <v>25700</v>
      </c>
      <c r="M4369" s="11">
        <f t="shared" ref="M4369:Q4369" si="11468">SUM(M4339,M4362,M4365)</f>
        <v>14700</v>
      </c>
      <c r="N4369" s="11">
        <f t="shared" si="11468"/>
        <v>0</v>
      </c>
      <c r="O4369" s="11">
        <f t="shared" si="11468"/>
        <v>11000</v>
      </c>
      <c r="P4369" s="11">
        <f t="shared" si="11468"/>
        <v>0</v>
      </c>
      <c r="Q4369" s="11">
        <f t="shared" si="11468"/>
        <v>0</v>
      </c>
      <c r="R4369" s="11">
        <f t="shared" ref="R4369:AG4369" si="11469">SUM(R4339,R4362,R4365)</f>
        <v>14700</v>
      </c>
      <c r="S4369" s="11">
        <f t="shared" si="11469"/>
        <v>0</v>
      </c>
      <c r="T4369" s="11">
        <f t="shared" si="11469"/>
        <v>0</v>
      </c>
      <c r="U4369" s="11">
        <f t="shared" si="11469"/>
        <v>0</v>
      </c>
      <c r="V4369" s="11">
        <f t="shared" si="11469"/>
        <v>0</v>
      </c>
      <c r="W4369" s="11">
        <f t="shared" si="11469"/>
        <v>0</v>
      </c>
      <c r="X4369" s="11">
        <f t="shared" si="11469"/>
        <v>14700</v>
      </c>
      <c r="Y4369" s="11">
        <f t="shared" si="11469"/>
        <v>0</v>
      </c>
      <c r="Z4369" s="11">
        <f t="shared" si="11469"/>
        <v>0</v>
      </c>
      <c r="AA4369" s="11">
        <f t="shared" si="11469"/>
        <v>0</v>
      </c>
      <c r="AB4369" s="11">
        <f t="shared" si="11469"/>
        <v>0</v>
      </c>
      <c r="AC4369" s="11">
        <f t="shared" si="11469"/>
        <v>0</v>
      </c>
      <c r="AD4369" s="11">
        <f t="shared" si="11469"/>
        <v>0</v>
      </c>
      <c r="AE4369" s="11">
        <f t="shared" si="11469"/>
        <v>0</v>
      </c>
      <c r="AF4369" s="11">
        <f t="shared" si="11469"/>
        <v>0</v>
      </c>
      <c r="AG4369" s="11">
        <f t="shared" si="11469"/>
        <v>0</v>
      </c>
      <c r="AH4369" s="11">
        <v>0</v>
      </c>
      <c r="AI4369" s="11">
        <v>14700</v>
      </c>
      <c r="AJ4369" s="11">
        <f t="shared" ref="AJ4369:AY4369" si="11470">SUM(AJ4339,AJ4362,AJ4365)</f>
        <v>0</v>
      </c>
      <c r="AK4369" s="11">
        <f t="shared" si="11470"/>
        <v>0</v>
      </c>
      <c r="AL4369" s="11">
        <f t="shared" si="11470"/>
        <v>0</v>
      </c>
      <c r="AM4369" s="11">
        <f t="shared" si="11470"/>
        <v>0</v>
      </c>
      <c r="AN4369" s="11">
        <f t="shared" si="11470"/>
        <v>0</v>
      </c>
      <c r="AO4369" s="11">
        <f t="shared" si="11470"/>
        <v>0</v>
      </c>
      <c r="AP4369" s="11">
        <f t="shared" si="11470"/>
        <v>0</v>
      </c>
      <c r="AQ4369" s="11">
        <f t="shared" si="11470"/>
        <v>0</v>
      </c>
      <c r="AR4369" s="11">
        <f t="shared" si="11470"/>
        <v>0</v>
      </c>
      <c r="AS4369" s="11">
        <f t="shared" si="11470"/>
        <v>0</v>
      </c>
      <c r="AT4369" s="11">
        <f t="shared" si="11470"/>
        <v>0</v>
      </c>
      <c r="AU4369" s="11">
        <f t="shared" si="11470"/>
        <v>0</v>
      </c>
      <c r="AV4369" s="11">
        <f t="shared" si="11470"/>
        <v>0</v>
      </c>
      <c r="AW4369" s="11">
        <f t="shared" si="11470"/>
        <v>0</v>
      </c>
      <c r="AX4369" s="11">
        <f t="shared" si="11470"/>
        <v>0</v>
      </c>
      <c r="AY4369" s="11">
        <f t="shared" si="11470"/>
        <v>0</v>
      </c>
      <c r="AZ4369" s="11">
        <v>0</v>
      </c>
      <c r="BA4369" s="11">
        <v>0</v>
      </c>
      <c r="BB4369" s="11">
        <f t="shared" ref="BB4369:BQ4369" si="11471">SUM(BB4339,BB4362,BB4365)</f>
        <v>11000</v>
      </c>
      <c r="BC4369" s="11">
        <f t="shared" si="11471"/>
        <v>451</v>
      </c>
      <c r="BD4369" s="11">
        <f t="shared" si="11471"/>
        <v>0</v>
      </c>
      <c r="BE4369" s="11">
        <f t="shared" si="11471"/>
        <v>954</v>
      </c>
      <c r="BF4369" s="11">
        <f t="shared" si="11471"/>
        <v>0</v>
      </c>
      <c r="BG4369" s="11">
        <f t="shared" si="11471"/>
        <v>0</v>
      </c>
      <c r="BH4369" s="11">
        <f t="shared" si="11471"/>
        <v>12405</v>
      </c>
      <c r="BI4369" s="11">
        <f t="shared" si="11471"/>
        <v>5200</v>
      </c>
      <c r="BJ4369" s="11">
        <f t="shared" si="11471"/>
        <v>0</v>
      </c>
      <c r="BK4369" s="11">
        <f t="shared" si="11471"/>
        <v>451</v>
      </c>
      <c r="BL4369" s="11">
        <f t="shared" si="11471"/>
        <v>4000</v>
      </c>
      <c r="BM4369" s="11">
        <f t="shared" si="11471"/>
        <v>954</v>
      </c>
      <c r="BN4369" s="11">
        <f t="shared" si="11471"/>
        <v>0</v>
      </c>
      <c r="BO4369" s="11">
        <f t="shared" si="11471"/>
        <v>0</v>
      </c>
      <c r="BP4369" s="11">
        <f t="shared" si="11471"/>
        <v>259</v>
      </c>
      <c r="BQ4369" s="11">
        <f t="shared" si="11471"/>
        <v>1541</v>
      </c>
      <c r="BR4369" s="11">
        <v>12405</v>
      </c>
      <c r="BS4369" s="11">
        <v>0</v>
      </c>
      <c r="BT4369" s="11">
        <f t="shared" ref="BT4369:BZ4369" si="11472">SUM(BT4339,BT4362,BT4365)</f>
        <v>2636547</v>
      </c>
      <c r="BU4369" s="11">
        <f t="shared" si="11472"/>
        <v>2613330</v>
      </c>
      <c r="BV4369" s="11">
        <f t="shared" si="11472"/>
        <v>1565104</v>
      </c>
      <c r="BW4369" s="11">
        <f t="shared" si="11472"/>
        <v>508250</v>
      </c>
      <c r="BX4369" s="11">
        <f t="shared" si="11472"/>
        <v>183350</v>
      </c>
      <c r="BY4369" s="11">
        <f t="shared" si="11472"/>
        <v>158800</v>
      </c>
      <c r="BZ4369" s="11">
        <f t="shared" si="11472"/>
        <v>166100</v>
      </c>
      <c r="CA4369" s="11">
        <f t="shared" si="11398"/>
        <v>2073354</v>
      </c>
      <c r="CB4369" s="123">
        <f t="shared" si="11409"/>
        <v>79.337626706156513</v>
      </c>
    </row>
    <row r="4370" spans="1:80" ht="15.75" thickBot="1" x14ac:dyDescent="0.3">
      <c r="A4370" s="13" t="s">
        <v>1</v>
      </c>
      <c r="B4370" s="13" t="s">
        <v>1</v>
      </c>
      <c r="C4370" s="13" t="s">
        <v>1</v>
      </c>
      <c r="D4370" s="74" t="s">
        <v>1</v>
      </c>
      <c r="E4370" s="74" t="s">
        <v>1</v>
      </c>
      <c r="F4370" s="74" t="s">
        <v>1</v>
      </c>
      <c r="G4370" s="13" t="s">
        <v>1</v>
      </c>
      <c r="H4370" s="2" t="s">
        <v>83</v>
      </c>
      <c r="I4370" s="12">
        <v>52</v>
      </c>
      <c r="J4370" s="12">
        <f t="shared" si="11397"/>
        <v>52</v>
      </c>
      <c r="K4370" s="12">
        <v>52</v>
      </c>
      <c r="L4370" s="13"/>
      <c r="M4370" s="13" t="s">
        <v>1</v>
      </c>
      <c r="N4370" s="13" t="s">
        <v>1</v>
      </c>
      <c r="O4370" s="13" t="s">
        <v>1</v>
      </c>
      <c r="P4370" s="27"/>
      <c r="Q4370" s="13" t="s">
        <v>1</v>
      </c>
      <c r="R4370" s="13" t="s">
        <v>1</v>
      </c>
      <c r="S4370" s="13"/>
      <c r="T4370" s="13"/>
      <c r="U4370" s="13"/>
      <c r="V4370" s="13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>
        <v>0</v>
      </c>
      <c r="AI4370" s="13">
        <v>0</v>
      </c>
      <c r="AJ4370" s="13" t="s">
        <v>1</v>
      </c>
      <c r="AK4370" s="13"/>
      <c r="AL4370" s="13"/>
      <c r="AM4370" s="13"/>
      <c r="AN4370" s="13"/>
      <c r="AO4370" s="13"/>
      <c r="AP4370" s="13"/>
      <c r="AQ4370" s="13"/>
      <c r="AR4370" s="13"/>
      <c r="AS4370" s="13"/>
      <c r="AT4370" s="13"/>
      <c r="AU4370" s="13"/>
      <c r="AV4370" s="13"/>
      <c r="AW4370" s="13"/>
      <c r="AX4370" s="13"/>
      <c r="AY4370" s="13"/>
      <c r="AZ4370" s="13">
        <v>0</v>
      </c>
      <c r="BA4370" s="13">
        <v>0</v>
      </c>
      <c r="BB4370" s="13" t="s">
        <v>1</v>
      </c>
      <c r="BC4370" s="13"/>
      <c r="BD4370" s="13"/>
      <c r="BE4370" s="13"/>
      <c r="BF4370" s="13"/>
      <c r="BG4370" s="13"/>
      <c r="BH4370" s="13"/>
      <c r="BI4370" s="13"/>
      <c r="BJ4370" s="13"/>
      <c r="BK4370" s="13"/>
      <c r="BL4370" s="13"/>
      <c r="BM4370" s="13"/>
      <c r="BN4370" s="13"/>
      <c r="BO4370" s="13"/>
      <c r="BP4370" s="13"/>
      <c r="BQ4370" s="13"/>
      <c r="BR4370" s="13">
        <v>0</v>
      </c>
      <c r="BS4370" s="13">
        <v>0</v>
      </c>
      <c r="BT4370" s="12">
        <v>52</v>
      </c>
      <c r="BU4370" s="12">
        <v>52</v>
      </c>
      <c r="BV4370" s="12"/>
      <c r="BW4370" s="12">
        <f t="shared" si="11466"/>
        <v>0</v>
      </c>
      <c r="BX4370" s="12"/>
      <c r="BY4370" s="12"/>
      <c r="BZ4370" s="12"/>
      <c r="CA4370" s="12">
        <f t="shared" si="11398"/>
        <v>0</v>
      </c>
      <c r="CB4370" s="124"/>
    </row>
    <row r="4371" spans="1:80" ht="69.75" customHeight="1" thickBot="1" x14ac:dyDescent="0.3">
      <c r="A4371" s="133" t="s">
        <v>1</v>
      </c>
      <c r="B4371" s="133" t="s">
        <v>1</v>
      </c>
      <c r="C4371" s="133" t="s">
        <v>1</v>
      </c>
      <c r="D4371" s="135" t="s">
        <v>1</v>
      </c>
      <c r="E4371" s="135" t="s">
        <v>1</v>
      </c>
      <c r="F4371" s="135" t="s">
        <v>1</v>
      </c>
      <c r="G4371" s="137" t="s">
        <v>1</v>
      </c>
      <c r="H4371" s="5" t="s">
        <v>84</v>
      </c>
      <c r="I4371" s="5" t="s">
        <v>11</v>
      </c>
      <c r="J4371" s="5" t="s">
        <v>1809</v>
      </c>
      <c r="K4371" s="5" t="s">
        <v>12</v>
      </c>
      <c r="L4371" s="5" t="s">
        <v>13</v>
      </c>
      <c r="M4371" s="5" t="s">
        <v>14</v>
      </c>
      <c r="N4371" s="5" t="s">
        <v>15</v>
      </c>
      <c r="O4371" s="5" t="s">
        <v>16</v>
      </c>
      <c r="P4371" s="5" t="s">
        <v>17</v>
      </c>
      <c r="Q4371" s="5" t="s">
        <v>18</v>
      </c>
      <c r="R4371" s="71" t="s">
        <v>14</v>
      </c>
      <c r="S4371" s="71" t="s">
        <v>1843</v>
      </c>
      <c r="T4371" s="71" t="s">
        <v>1797</v>
      </c>
      <c r="U4371" s="71" t="s">
        <v>1832</v>
      </c>
      <c r="V4371" s="71" t="s">
        <v>1833</v>
      </c>
      <c r="W4371" s="71" t="s">
        <v>1834</v>
      </c>
      <c r="X4371" s="71" t="s">
        <v>1847</v>
      </c>
      <c r="Y4371" s="71" t="s">
        <v>1844</v>
      </c>
      <c r="Z4371" s="71" t="s">
        <v>1835</v>
      </c>
      <c r="AA4371" s="71" t="s">
        <v>1836</v>
      </c>
      <c r="AB4371" s="71" t="s">
        <v>1837</v>
      </c>
      <c r="AC4371" s="71" t="s">
        <v>1838</v>
      </c>
      <c r="AD4371" s="71" t="s">
        <v>1839</v>
      </c>
      <c r="AE4371" s="71" t="s">
        <v>1840</v>
      </c>
      <c r="AF4371" s="71" t="s">
        <v>1845</v>
      </c>
      <c r="AG4371" s="71" t="s">
        <v>1846</v>
      </c>
      <c r="AH4371" s="71" t="s">
        <v>1841</v>
      </c>
      <c r="AI4371" s="71" t="s">
        <v>1842</v>
      </c>
      <c r="AJ4371" s="72" t="s">
        <v>15</v>
      </c>
      <c r="AK4371" s="72" t="s">
        <v>1843</v>
      </c>
      <c r="AL4371" s="72" t="s">
        <v>1797</v>
      </c>
      <c r="AM4371" s="72" t="s">
        <v>1832</v>
      </c>
      <c r="AN4371" s="72" t="s">
        <v>1833</v>
      </c>
      <c r="AO4371" s="72" t="s">
        <v>1834</v>
      </c>
      <c r="AP4371" s="72" t="s">
        <v>1848</v>
      </c>
      <c r="AQ4371" s="72" t="s">
        <v>1844</v>
      </c>
      <c r="AR4371" s="72" t="s">
        <v>1835</v>
      </c>
      <c r="AS4371" s="72" t="s">
        <v>1836</v>
      </c>
      <c r="AT4371" s="72" t="s">
        <v>1837</v>
      </c>
      <c r="AU4371" s="72" t="s">
        <v>1838</v>
      </c>
      <c r="AV4371" s="72" t="s">
        <v>1839</v>
      </c>
      <c r="AW4371" s="72" t="s">
        <v>1840</v>
      </c>
      <c r="AX4371" s="72" t="s">
        <v>1845</v>
      </c>
      <c r="AY4371" s="72" t="s">
        <v>1846</v>
      </c>
      <c r="AZ4371" s="72" t="s">
        <v>1841</v>
      </c>
      <c r="BA4371" s="72" t="s">
        <v>1842</v>
      </c>
      <c r="BB4371" s="73" t="s">
        <v>16</v>
      </c>
      <c r="BC4371" s="73" t="s">
        <v>1843</v>
      </c>
      <c r="BD4371" s="73" t="s">
        <v>1797</v>
      </c>
      <c r="BE4371" s="73" t="s">
        <v>1832</v>
      </c>
      <c r="BF4371" s="73" t="s">
        <v>1833</v>
      </c>
      <c r="BG4371" s="73" t="s">
        <v>1834</v>
      </c>
      <c r="BH4371" s="73" t="s">
        <v>1849</v>
      </c>
      <c r="BI4371" s="73" t="s">
        <v>1844</v>
      </c>
      <c r="BJ4371" s="73" t="s">
        <v>1835</v>
      </c>
      <c r="BK4371" s="73" t="s">
        <v>1836</v>
      </c>
      <c r="BL4371" s="73" t="s">
        <v>1837</v>
      </c>
      <c r="BM4371" s="73" t="s">
        <v>1838</v>
      </c>
      <c r="BN4371" s="73" t="s">
        <v>1839</v>
      </c>
      <c r="BO4371" s="73" t="s">
        <v>1840</v>
      </c>
      <c r="BP4371" s="73" t="s">
        <v>1845</v>
      </c>
      <c r="BQ4371" s="73" t="s">
        <v>1846</v>
      </c>
      <c r="BR4371" s="73" t="s">
        <v>1841</v>
      </c>
      <c r="BS4371" s="73" t="s">
        <v>1842</v>
      </c>
      <c r="BT4371" s="5" t="s">
        <v>1911</v>
      </c>
      <c r="BU4371" s="5" t="s">
        <v>1942</v>
      </c>
      <c r="BV4371" s="5" t="s">
        <v>1943</v>
      </c>
      <c r="BW4371" s="5" t="s">
        <v>1944</v>
      </c>
      <c r="BX4371" s="5" t="s">
        <v>1945</v>
      </c>
      <c r="BY4371" s="5" t="s">
        <v>1946</v>
      </c>
      <c r="BZ4371" s="5" t="s">
        <v>1947</v>
      </c>
      <c r="CA4371" s="5" t="s">
        <v>1948</v>
      </c>
      <c r="CB4371" s="120" t="s">
        <v>1916</v>
      </c>
    </row>
    <row r="4372" spans="1:80" x14ac:dyDescent="0.25">
      <c r="A4372" s="134"/>
      <c r="B4372" s="134"/>
      <c r="C4372" s="134"/>
      <c r="D4372" s="136"/>
      <c r="E4372" s="136"/>
      <c r="F4372" s="136"/>
      <c r="G4372" s="138"/>
      <c r="H4372" s="15" t="s">
        <v>1</v>
      </c>
      <c r="I4372" s="9" t="s">
        <v>19</v>
      </c>
      <c r="J4372" s="9">
        <v>1</v>
      </c>
      <c r="K4372" s="9" t="s">
        <v>20</v>
      </c>
      <c r="L4372" s="9" t="s">
        <v>21</v>
      </c>
      <c r="M4372" s="9" t="s">
        <v>22</v>
      </c>
      <c r="N4372" s="9" t="s">
        <v>23</v>
      </c>
      <c r="O4372" s="9" t="s">
        <v>24</v>
      </c>
      <c r="P4372" s="9" t="s">
        <v>25</v>
      </c>
      <c r="Q4372" s="9" t="s">
        <v>26</v>
      </c>
      <c r="R4372" s="9">
        <v>1</v>
      </c>
      <c r="S4372" s="9">
        <v>2</v>
      </c>
      <c r="T4372" s="9">
        <v>3</v>
      </c>
      <c r="U4372" s="9">
        <v>4</v>
      </c>
      <c r="V4372" s="9">
        <v>5</v>
      </c>
      <c r="W4372" s="9">
        <v>6</v>
      </c>
      <c r="X4372" s="9">
        <v>7</v>
      </c>
      <c r="Y4372" s="9">
        <v>8</v>
      </c>
      <c r="Z4372" s="9">
        <v>9</v>
      </c>
      <c r="AA4372" s="9">
        <v>10</v>
      </c>
      <c r="AB4372" s="9">
        <v>11</v>
      </c>
      <c r="AC4372" s="9">
        <v>12</v>
      </c>
      <c r="AD4372" s="9">
        <v>13</v>
      </c>
      <c r="AE4372" s="9">
        <v>14</v>
      </c>
      <c r="AF4372" s="9">
        <v>15</v>
      </c>
      <c r="AG4372" s="9">
        <v>16</v>
      </c>
      <c r="AH4372" s="9">
        <v>20</v>
      </c>
      <c r="AI4372" s="9">
        <v>21</v>
      </c>
      <c r="AJ4372" s="9">
        <v>1</v>
      </c>
      <c r="AK4372" s="9">
        <v>2</v>
      </c>
      <c r="AL4372" s="9">
        <v>3</v>
      </c>
      <c r="AM4372" s="9">
        <v>4</v>
      </c>
      <c r="AN4372" s="9">
        <v>5</v>
      </c>
      <c r="AO4372" s="9">
        <v>6</v>
      </c>
      <c r="AP4372" s="9">
        <v>7</v>
      </c>
      <c r="AQ4372" s="9">
        <v>8</v>
      </c>
      <c r="AR4372" s="9">
        <v>9</v>
      </c>
      <c r="AS4372" s="9">
        <v>10</v>
      </c>
      <c r="AT4372" s="9">
        <v>11</v>
      </c>
      <c r="AU4372" s="9">
        <v>12</v>
      </c>
      <c r="AV4372" s="9">
        <v>13</v>
      </c>
      <c r="AW4372" s="9">
        <v>14</v>
      </c>
      <c r="AX4372" s="9">
        <v>15</v>
      </c>
      <c r="AY4372" s="9">
        <v>16</v>
      </c>
      <c r="AZ4372" s="9">
        <v>20</v>
      </c>
      <c r="BA4372" s="9">
        <v>21</v>
      </c>
      <c r="BB4372" s="9">
        <v>1</v>
      </c>
      <c r="BC4372" s="9">
        <v>2</v>
      </c>
      <c r="BD4372" s="9">
        <v>3</v>
      </c>
      <c r="BE4372" s="9">
        <v>4</v>
      </c>
      <c r="BF4372" s="9">
        <v>5</v>
      </c>
      <c r="BG4372" s="9">
        <v>6</v>
      </c>
      <c r="BH4372" s="9">
        <v>7</v>
      </c>
      <c r="BI4372" s="9">
        <v>8</v>
      </c>
      <c r="BJ4372" s="9">
        <v>9</v>
      </c>
      <c r="BK4372" s="9">
        <v>10</v>
      </c>
      <c r="BL4372" s="9">
        <v>11</v>
      </c>
      <c r="BM4372" s="9">
        <v>12</v>
      </c>
      <c r="BN4372" s="9">
        <v>13</v>
      </c>
      <c r="BO4372" s="9">
        <v>14</v>
      </c>
      <c r="BP4372" s="9">
        <v>15</v>
      </c>
      <c r="BQ4372" s="9">
        <v>16</v>
      </c>
      <c r="BR4372" s="9">
        <v>20</v>
      </c>
      <c r="BS4372" s="9">
        <v>21</v>
      </c>
      <c r="BT4372" s="9">
        <v>1</v>
      </c>
      <c r="BU4372" s="9">
        <v>2</v>
      </c>
      <c r="BV4372" s="9">
        <v>3</v>
      </c>
      <c r="BW4372" s="9" t="s">
        <v>1798</v>
      </c>
      <c r="BX4372" s="9">
        <v>5</v>
      </c>
      <c r="BY4372" s="9">
        <v>6</v>
      </c>
      <c r="BZ4372" s="9">
        <v>7</v>
      </c>
      <c r="CA4372" s="9" t="s">
        <v>1917</v>
      </c>
      <c r="CB4372" s="121">
        <v>9</v>
      </c>
    </row>
    <row r="4373" spans="1:80" x14ac:dyDescent="0.25">
      <c r="A4373" s="134"/>
      <c r="B4373" s="134"/>
      <c r="C4373" s="134"/>
      <c r="D4373" s="136"/>
      <c r="E4373" s="136"/>
      <c r="F4373" s="136"/>
      <c r="G4373" s="138"/>
      <c r="H4373" s="16" t="s">
        <v>1015</v>
      </c>
      <c r="I4373" s="17">
        <f>SUM(I4369)</f>
        <v>2418524</v>
      </c>
      <c r="J4373" s="17">
        <f t="shared" ref="J4373:J4374" si="11473">SUM(K4373,L4373,P4373,Q4373)</f>
        <v>2501982</v>
      </c>
      <c r="K4373" s="17">
        <f t="shared" ref="K4373" si="11474">SUM(K4369)</f>
        <v>2476282</v>
      </c>
      <c r="L4373" s="17">
        <f t="shared" ref="L4373:L4374" si="11475">SUM(M4373:O4373)</f>
        <v>25700</v>
      </c>
      <c r="M4373" s="17">
        <f t="shared" ref="M4373:Q4373" si="11476">SUM(M4369)</f>
        <v>14700</v>
      </c>
      <c r="N4373" s="17">
        <f t="shared" si="11476"/>
        <v>0</v>
      </c>
      <c r="O4373" s="17">
        <f t="shared" si="11476"/>
        <v>11000</v>
      </c>
      <c r="P4373" s="17">
        <f t="shared" si="11476"/>
        <v>0</v>
      </c>
      <c r="Q4373" s="17">
        <f t="shared" si="11476"/>
        <v>0</v>
      </c>
      <c r="R4373" s="17">
        <f t="shared" ref="R4373:AG4373" si="11477">SUM(R4369)</f>
        <v>14700</v>
      </c>
      <c r="S4373" s="17">
        <f t="shared" si="11477"/>
        <v>0</v>
      </c>
      <c r="T4373" s="17">
        <f t="shared" si="11477"/>
        <v>0</v>
      </c>
      <c r="U4373" s="17">
        <f t="shared" si="11477"/>
        <v>0</v>
      </c>
      <c r="V4373" s="17">
        <f t="shared" si="11477"/>
        <v>0</v>
      </c>
      <c r="W4373" s="17">
        <f t="shared" si="11477"/>
        <v>0</v>
      </c>
      <c r="X4373" s="17">
        <f t="shared" ref="X4373" si="11478">SUM(X4369)</f>
        <v>14700</v>
      </c>
      <c r="Y4373" s="17">
        <f t="shared" si="11477"/>
        <v>0</v>
      </c>
      <c r="Z4373" s="17">
        <f t="shared" si="11477"/>
        <v>0</v>
      </c>
      <c r="AA4373" s="17">
        <f t="shared" si="11477"/>
        <v>0</v>
      </c>
      <c r="AB4373" s="17">
        <f t="shared" si="11477"/>
        <v>0</v>
      </c>
      <c r="AC4373" s="17">
        <f t="shared" si="11477"/>
        <v>0</v>
      </c>
      <c r="AD4373" s="17">
        <f t="shared" si="11477"/>
        <v>0</v>
      </c>
      <c r="AE4373" s="17">
        <f t="shared" si="11477"/>
        <v>0</v>
      </c>
      <c r="AF4373" s="17">
        <f t="shared" si="11477"/>
        <v>0</v>
      </c>
      <c r="AG4373" s="17">
        <f t="shared" si="11477"/>
        <v>0</v>
      </c>
      <c r="AH4373" s="17">
        <v>0</v>
      </c>
      <c r="AI4373" s="17">
        <v>14700</v>
      </c>
      <c r="AJ4373" s="17">
        <f t="shared" ref="AJ4373:AY4373" si="11479">SUM(AJ4369)</f>
        <v>0</v>
      </c>
      <c r="AK4373" s="17">
        <f t="shared" si="11479"/>
        <v>0</v>
      </c>
      <c r="AL4373" s="17">
        <f t="shared" si="11479"/>
        <v>0</v>
      </c>
      <c r="AM4373" s="17">
        <f t="shared" si="11479"/>
        <v>0</v>
      </c>
      <c r="AN4373" s="17">
        <f t="shared" si="11479"/>
        <v>0</v>
      </c>
      <c r="AO4373" s="17">
        <f t="shared" si="11479"/>
        <v>0</v>
      </c>
      <c r="AP4373" s="17">
        <f t="shared" ref="AP4373" si="11480">SUM(AP4369)</f>
        <v>0</v>
      </c>
      <c r="AQ4373" s="17">
        <f t="shared" si="11479"/>
        <v>0</v>
      </c>
      <c r="AR4373" s="17">
        <f t="shared" si="11479"/>
        <v>0</v>
      </c>
      <c r="AS4373" s="17">
        <f t="shared" si="11479"/>
        <v>0</v>
      </c>
      <c r="AT4373" s="17">
        <f t="shared" si="11479"/>
        <v>0</v>
      </c>
      <c r="AU4373" s="17">
        <f t="shared" si="11479"/>
        <v>0</v>
      </c>
      <c r="AV4373" s="17">
        <f t="shared" si="11479"/>
        <v>0</v>
      </c>
      <c r="AW4373" s="17">
        <f t="shared" si="11479"/>
        <v>0</v>
      </c>
      <c r="AX4373" s="17">
        <f t="shared" si="11479"/>
        <v>0</v>
      </c>
      <c r="AY4373" s="17">
        <f t="shared" si="11479"/>
        <v>0</v>
      </c>
      <c r="AZ4373" s="17">
        <v>0</v>
      </c>
      <c r="BA4373" s="17">
        <v>0</v>
      </c>
      <c r="BB4373" s="17">
        <f t="shared" ref="BB4373:BQ4373" si="11481">SUM(BB4369)</f>
        <v>11000</v>
      </c>
      <c r="BC4373" s="17">
        <f t="shared" si="11481"/>
        <v>451</v>
      </c>
      <c r="BD4373" s="17">
        <f t="shared" si="11481"/>
        <v>0</v>
      </c>
      <c r="BE4373" s="17">
        <f t="shared" si="11481"/>
        <v>954</v>
      </c>
      <c r="BF4373" s="17">
        <f t="shared" si="11481"/>
        <v>0</v>
      </c>
      <c r="BG4373" s="17">
        <f t="shared" si="11481"/>
        <v>0</v>
      </c>
      <c r="BH4373" s="17">
        <f t="shared" ref="BH4373" si="11482">SUM(BH4369)</f>
        <v>12405</v>
      </c>
      <c r="BI4373" s="17">
        <f t="shared" si="11481"/>
        <v>5200</v>
      </c>
      <c r="BJ4373" s="17">
        <f t="shared" si="11481"/>
        <v>0</v>
      </c>
      <c r="BK4373" s="17">
        <f t="shared" si="11481"/>
        <v>451</v>
      </c>
      <c r="BL4373" s="17">
        <f t="shared" si="11481"/>
        <v>4000</v>
      </c>
      <c r="BM4373" s="17">
        <f t="shared" si="11481"/>
        <v>954</v>
      </c>
      <c r="BN4373" s="17">
        <f t="shared" si="11481"/>
        <v>0</v>
      </c>
      <c r="BO4373" s="17">
        <f t="shared" si="11481"/>
        <v>0</v>
      </c>
      <c r="BP4373" s="17">
        <f t="shared" si="11481"/>
        <v>259</v>
      </c>
      <c r="BQ4373" s="17">
        <f t="shared" si="11481"/>
        <v>1541</v>
      </c>
      <c r="BR4373" s="17">
        <v>12405</v>
      </c>
      <c r="BS4373" s="17">
        <v>0</v>
      </c>
      <c r="BT4373" s="17">
        <f t="shared" ref="BT4373:BW4373" si="11483">SUM(BT4369)</f>
        <v>2636547</v>
      </c>
      <c r="BU4373" s="17">
        <f t="shared" ref="BU4373:BV4373" si="11484">SUM(BU4369)</f>
        <v>2613330</v>
      </c>
      <c r="BV4373" s="17">
        <f t="shared" si="11484"/>
        <v>1565104</v>
      </c>
      <c r="BW4373" s="17">
        <f t="shared" si="11483"/>
        <v>508250</v>
      </c>
      <c r="BX4373" s="17">
        <f t="shared" ref="BX4373:BZ4373" si="11485">SUM(BX4369)</f>
        <v>183350</v>
      </c>
      <c r="BY4373" s="17">
        <f t="shared" si="11485"/>
        <v>158800</v>
      </c>
      <c r="BZ4373" s="17">
        <f t="shared" si="11485"/>
        <v>166100</v>
      </c>
      <c r="CA4373" s="17">
        <f>BV4373+BW4373</f>
        <v>2073354</v>
      </c>
      <c r="CB4373" s="125">
        <f>IF(BU4373=0,"-",CA4373/BU4373*100)</f>
        <v>79.337626706156513</v>
      </c>
    </row>
    <row r="4374" spans="1:80" x14ac:dyDescent="0.25">
      <c r="A4374" s="134"/>
      <c r="B4374" s="134"/>
      <c r="C4374" s="134"/>
      <c r="D4374" s="136"/>
      <c r="E4374" s="136"/>
      <c r="F4374" s="136"/>
      <c r="G4374" s="138"/>
      <c r="H4374" s="18" t="s">
        <v>86</v>
      </c>
      <c r="I4374" s="17">
        <f>SUM(I4373)</f>
        <v>2418524</v>
      </c>
      <c r="J4374" s="17">
        <f t="shared" si="11473"/>
        <v>2501982</v>
      </c>
      <c r="K4374" s="17">
        <f t="shared" ref="K4374" si="11486">SUM(K4373)</f>
        <v>2476282</v>
      </c>
      <c r="L4374" s="17">
        <f t="shared" si="11475"/>
        <v>25700</v>
      </c>
      <c r="M4374" s="17">
        <f t="shared" ref="M4374:Q4374" si="11487">SUM(M4373)</f>
        <v>14700</v>
      </c>
      <c r="N4374" s="17">
        <f t="shared" si="11487"/>
        <v>0</v>
      </c>
      <c r="O4374" s="17">
        <f t="shared" si="11487"/>
        <v>11000</v>
      </c>
      <c r="P4374" s="17">
        <f t="shared" si="11487"/>
        <v>0</v>
      </c>
      <c r="Q4374" s="17">
        <f t="shared" si="11487"/>
        <v>0</v>
      </c>
      <c r="R4374" s="17">
        <f t="shared" ref="R4374:AG4374" si="11488">SUM(R4373)</f>
        <v>14700</v>
      </c>
      <c r="S4374" s="17">
        <f t="shared" si="11488"/>
        <v>0</v>
      </c>
      <c r="T4374" s="17">
        <f t="shared" si="11488"/>
        <v>0</v>
      </c>
      <c r="U4374" s="17">
        <f t="shared" si="11488"/>
        <v>0</v>
      </c>
      <c r="V4374" s="17">
        <f t="shared" si="11488"/>
        <v>0</v>
      </c>
      <c r="W4374" s="17">
        <f t="shared" si="11488"/>
        <v>0</v>
      </c>
      <c r="X4374" s="17">
        <f t="shared" ref="X4374" si="11489">SUM(X4373)</f>
        <v>14700</v>
      </c>
      <c r="Y4374" s="17">
        <f t="shared" si="11488"/>
        <v>0</v>
      </c>
      <c r="Z4374" s="17">
        <f t="shared" si="11488"/>
        <v>0</v>
      </c>
      <c r="AA4374" s="17">
        <f t="shared" si="11488"/>
        <v>0</v>
      </c>
      <c r="AB4374" s="17">
        <f t="shared" si="11488"/>
        <v>0</v>
      </c>
      <c r="AC4374" s="17">
        <f t="shared" si="11488"/>
        <v>0</v>
      </c>
      <c r="AD4374" s="17">
        <f t="shared" si="11488"/>
        <v>0</v>
      </c>
      <c r="AE4374" s="17">
        <f t="shared" si="11488"/>
        <v>0</v>
      </c>
      <c r="AF4374" s="17">
        <f t="shared" si="11488"/>
        <v>0</v>
      </c>
      <c r="AG4374" s="17">
        <f t="shared" si="11488"/>
        <v>0</v>
      </c>
      <c r="AH4374" s="17">
        <v>0</v>
      </c>
      <c r="AI4374" s="17">
        <v>14700</v>
      </c>
      <c r="AJ4374" s="17">
        <f t="shared" ref="AJ4374:AY4374" si="11490">SUM(AJ4373)</f>
        <v>0</v>
      </c>
      <c r="AK4374" s="17">
        <f t="shared" si="11490"/>
        <v>0</v>
      </c>
      <c r="AL4374" s="17">
        <f t="shared" si="11490"/>
        <v>0</v>
      </c>
      <c r="AM4374" s="17">
        <f t="shared" si="11490"/>
        <v>0</v>
      </c>
      <c r="AN4374" s="17">
        <f t="shared" si="11490"/>
        <v>0</v>
      </c>
      <c r="AO4374" s="17">
        <f t="shared" si="11490"/>
        <v>0</v>
      </c>
      <c r="AP4374" s="17">
        <f t="shared" ref="AP4374" si="11491">SUM(AP4373)</f>
        <v>0</v>
      </c>
      <c r="AQ4374" s="17">
        <f t="shared" si="11490"/>
        <v>0</v>
      </c>
      <c r="AR4374" s="17">
        <f t="shared" si="11490"/>
        <v>0</v>
      </c>
      <c r="AS4374" s="17">
        <f t="shared" si="11490"/>
        <v>0</v>
      </c>
      <c r="AT4374" s="17">
        <f t="shared" si="11490"/>
        <v>0</v>
      </c>
      <c r="AU4374" s="17">
        <f t="shared" si="11490"/>
        <v>0</v>
      </c>
      <c r="AV4374" s="17">
        <f t="shared" si="11490"/>
        <v>0</v>
      </c>
      <c r="AW4374" s="17">
        <f t="shared" si="11490"/>
        <v>0</v>
      </c>
      <c r="AX4374" s="17">
        <f t="shared" si="11490"/>
        <v>0</v>
      </c>
      <c r="AY4374" s="17">
        <f t="shared" si="11490"/>
        <v>0</v>
      </c>
      <c r="AZ4374" s="17">
        <v>0</v>
      </c>
      <c r="BA4374" s="17">
        <v>0</v>
      </c>
      <c r="BB4374" s="17">
        <f t="shared" ref="BB4374:BQ4374" si="11492">SUM(BB4373)</f>
        <v>11000</v>
      </c>
      <c r="BC4374" s="17">
        <f t="shared" si="11492"/>
        <v>451</v>
      </c>
      <c r="BD4374" s="17">
        <f t="shared" si="11492"/>
        <v>0</v>
      </c>
      <c r="BE4374" s="17">
        <f t="shared" si="11492"/>
        <v>954</v>
      </c>
      <c r="BF4374" s="17">
        <f t="shared" si="11492"/>
        <v>0</v>
      </c>
      <c r="BG4374" s="17">
        <f t="shared" si="11492"/>
        <v>0</v>
      </c>
      <c r="BH4374" s="17">
        <f t="shared" ref="BH4374" si="11493">SUM(BH4373)</f>
        <v>12405</v>
      </c>
      <c r="BI4374" s="17">
        <f t="shared" si="11492"/>
        <v>5200</v>
      </c>
      <c r="BJ4374" s="17">
        <f t="shared" si="11492"/>
        <v>0</v>
      </c>
      <c r="BK4374" s="17">
        <f t="shared" si="11492"/>
        <v>451</v>
      </c>
      <c r="BL4374" s="17">
        <f t="shared" si="11492"/>
        <v>4000</v>
      </c>
      <c r="BM4374" s="17">
        <f t="shared" si="11492"/>
        <v>954</v>
      </c>
      <c r="BN4374" s="17">
        <f t="shared" si="11492"/>
        <v>0</v>
      </c>
      <c r="BO4374" s="17">
        <f t="shared" si="11492"/>
        <v>0</v>
      </c>
      <c r="BP4374" s="17">
        <f t="shared" si="11492"/>
        <v>259</v>
      </c>
      <c r="BQ4374" s="17">
        <f t="shared" si="11492"/>
        <v>1541</v>
      </c>
      <c r="BR4374" s="17">
        <v>12405</v>
      </c>
      <c r="BS4374" s="17">
        <v>0</v>
      </c>
      <c r="BT4374" s="17">
        <f t="shared" ref="BT4374:BW4374" si="11494">SUM(BT4373)</f>
        <v>2636547</v>
      </c>
      <c r="BU4374" s="17">
        <f t="shared" ref="BU4374:BV4374" si="11495">SUM(BU4373)</f>
        <v>2613330</v>
      </c>
      <c r="BV4374" s="17">
        <f t="shared" si="11495"/>
        <v>1565104</v>
      </c>
      <c r="BW4374" s="17">
        <f t="shared" si="11494"/>
        <v>508250</v>
      </c>
      <c r="BX4374" s="17">
        <f t="shared" ref="BX4374" si="11496">SUM(BX4373)</f>
        <v>183350</v>
      </c>
      <c r="BY4374" s="17">
        <f t="shared" ref="BY4374" si="11497">SUM(BY4373)</f>
        <v>158800</v>
      </c>
      <c r="BZ4374" s="17">
        <f t="shared" ref="BZ4374" si="11498">SUM(BZ4373)</f>
        <v>166100</v>
      </c>
      <c r="CA4374" s="17">
        <f>BV4374+BW4374</f>
        <v>2073354</v>
      </c>
      <c r="CB4374" s="125">
        <f>IF(BU4374=0,"-",CA4374/BU4374*100)</f>
        <v>79.337626706156513</v>
      </c>
    </row>
    <row r="4375" spans="1:80" x14ac:dyDescent="0.25">
      <c r="A4375" s="139"/>
      <c r="B4375" s="139"/>
      <c r="C4375" s="139"/>
      <c r="D4375" s="140"/>
      <c r="E4375" s="140"/>
      <c r="F4375" s="140"/>
      <c r="G4375" s="141"/>
      <c r="X4375">
        <f t="shared" si="11334"/>
        <v>0</v>
      </c>
      <c r="AH4375">
        <v>0</v>
      </c>
      <c r="AI4375">
        <v>0</v>
      </c>
      <c r="AP4375">
        <f t="shared" si="11335"/>
        <v>0</v>
      </c>
      <c r="AZ4375">
        <v>0</v>
      </c>
      <c r="BA4375">
        <v>0</v>
      </c>
      <c r="BH4375">
        <f t="shared" si="11336"/>
        <v>0</v>
      </c>
      <c r="BR4375">
        <v>0</v>
      </c>
      <c r="BS4375">
        <v>0</v>
      </c>
      <c r="BU4375">
        <v>0</v>
      </c>
      <c r="BV4375">
        <v>0</v>
      </c>
      <c r="BW4375">
        <f t="shared" si="11466"/>
        <v>0</v>
      </c>
      <c r="CA4375">
        <f>BV4375+BW4375</f>
        <v>0</v>
      </c>
      <c r="CB4375" s="126" t="str">
        <f>IF(BU4375=0,"-",CA4375/BU4375*100)</f>
        <v>-</v>
      </c>
    </row>
    <row r="4376" spans="1:80" ht="15.75" thickBot="1" x14ac:dyDescent="0.3">
      <c r="A4376" s="13" t="s">
        <v>1</v>
      </c>
      <c r="B4376" s="13" t="s">
        <v>1</v>
      </c>
      <c r="C4376" s="13" t="s">
        <v>1</v>
      </c>
      <c r="D4376" s="74" t="s">
        <v>1</v>
      </c>
      <c r="E4376" s="74" t="s">
        <v>1</v>
      </c>
      <c r="F4376" s="74" t="s">
        <v>1</v>
      </c>
      <c r="G4376" s="13" t="s">
        <v>1</v>
      </c>
      <c r="H4376" s="19" t="s">
        <v>1</v>
      </c>
      <c r="I4376" s="19" t="s">
        <v>1</v>
      </c>
      <c r="J4376" s="19"/>
      <c r="K4376" s="19" t="s">
        <v>1</v>
      </c>
      <c r="L4376" s="19"/>
      <c r="M4376" s="19" t="s">
        <v>1</v>
      </c>
      <c r="N4376" s="19" t="s">
        <v>1</v>
      </c>
      <c r="O4376" s="19" t="s">
        <v>1</v>
      </c>
      <c r="P4376" s="31"/>
      <c r="Q4376" s="19" t="s">
        <v>1</v>
      </c>
      <c r="R4376" s="19" t="s">
        <v>1</v>
      </c>
      <c r="S4376" s="19"/>
      <c r="T4376" s="19"/>
      <c r="U4376" s="19"/>
      <c r="V4376" s="19"/>
      <c r="W4376" s="19"/>
      <c r="X4376" s="19"/>
      <c r="Y4376" s="19"/>
      <c r="Z4376" s="19"/>
      <c r="AA4376" s="19"/>
      <c r="AB4376" s="19"/>
      <c r="AC4376" s="19"/>
      <c r="AD4376" s="19"/>
      <c r="AE4376" s="19"/>
      <c r="AF4376" s="19"/>
      <c r="AG4376" s="19"/>
      <c r="AH4376" s="19">
        <v>0</v>
      </c>
      <c r="AI4376" s="19">
        <v>0</v>
      </c>
      <c r="AJ4376" s="19" t="s">
        <v>1</v>
      </c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>
        <v>0</v>
      </c>
      <c r="BA4376" s="19">
        <v>0</v>
      </c>
      <c r="BB4376" s="19" t="s">
        <v>1</v>
      </c>
      <c r="BC4376" s="19"/>
      <c r="BD4376" s="19"/>
      <c r="BE4376" s="19"/>
      <c r="BF4376" s="19"/>
      <c r="BG4376" s="19"/>
      <c r="BH4376" s="19"/>
      <c r="BI4376" s="19"/>
      <c r="BJ4376" s="19"/>
      <c r="BK4376" s="19"/>
      <c r="BL4376" s="19"/>
      <c r="BM4376" s="19"/>
      <c r="BN4376" s="19"/>
      <c r="BO4376" s="19"/>
      <c r="BP4376" s="19"/>
      <c r="BQ4376" s="19"/>
      <c r="BR4376" s="19">
        <v>0</v>
      </c>
      <c r="BS4376" s="19">
        <v>0</v>
      </c>
      <c r="BT4376" s="19"/>
      <c r="BU4376" s="19"/>
      <c r="BV4376" s="19"/>
      <c r="BW4376" s="19">
        <f t="shared" si="11466"/>
        <v>0</v>
      </c>
      <c r="BX4376" s="19"/>
      <c r="BY4376" s="19"/>
      <c r="BZ4376" s="19"/>
      <c r="CA4376" s="19">
        <f>BV4376+BW4376</f>
        <v>0</v>
      </c>
      <c r="CB4376" s="127"/>
    </row>
    <row r="4377" spans="1:80" ht="69.75" customHeight="1" thickBot="1" x14ac:dyDescent="0.3">
      <c r="A4377" s="5" t="s">
        <v>4</v>
      </c>
      <c r="B4377" s="5" t="s">
        <v>5</v>
      </c>
      <c r="C4377" s="5" t="s">
        <v>6</v>
      </c>
      <c r="D4377" s="80" t="s">
        <v>1</v>
      </c>
      <c r="E4377" s="88" t="s">
        <v>7</v>
      </c>
      <c r="F4377" s="88" t="s">
        <v>8</v>
      </c>
      <c r="G4377" s="5" t="s">
        <v>9</v>
      </c>
      <c r="H4377" s="5" t="s">
        <v>10</v>
      </c>
      <c r="I4377" s="5" t="s">
        <v>11</v>
      </c>
      <c r="J4377" s="5" t="s">
        <v>1809</v>
      </c>
      <c r="K4377" s="5" t="s">
        <v>12</v>
      </c>
      <c r="L4377" s="5" t="s">
        <v>13</v>
      </c>
      <c r="M4377" s="5" t="s">
        <v>14</v>
      </c>
      <c r="N4377" s="5" t="s">
        <v>15</v>
      </c>
      <c r="O4377" s="5" t="s">
        <v>16</v>
      </c>
      <c r="P4377" s="5" t="s">
        <v>17</v>
      </c>
      <c r="Q4377" s="5" t="s">
        <v>18</v>
      </c>
      <c r="R4377" s="71" t="s">
        <v>14</v>
      </c>
      <c r="S4377" s="71" t="s">
        <v>1843</v>
      </c>
      <c r="T4377" s="71" t="s">
        <v>1797</v>
      </c>
      <c r="U4377" s="71" t="s">
        <v>1832</v>
      </c>
      <c r="V4377" s="71" t="s">
        <v>1833</v>
      </c>
      <c r="W4377" s="71" t="s">
        <v>1834</v>
      </c>
      <c r="X4377" s="71" t="s">
        <v>1847</v>
      </c>
      <c r="Y4377" s="71" t="s">
        <v>1844</v>
      </c>
      <c r="Z4377" s="71" t="s">
        <v>1835</v>
      </c>
      <c r="AA4377" s="71" t="s">
        <v>1836</v>
      </c>
      <c r="AB4377" s="71" t="s">
        <v>1837</v>
      </c>
      <c r="AC4377" s="71" t="s">
        <v>1838</v>
      </c>
      <c r="AD4377" s="71" t="s">
        <v>1839</v>
      </c>
      <c r="AE4377" s="71" t="s">
        <v>1840</v>
      </c>
      <c r="AF4377" s="71" t="s">
        <v>1845</v>
      </c>
      <c r="AG4377" s="71" t="s">
        <v>1846</v>
      </c>
      <c r="AH4377" s="71" t="s">
        <v>1841</v>
      </c>
      <c r="AI4377" s="71" t="s">
        <v>1842</v>
      </c>
      <c r="AJ4377" s="72" t="s">
        <v>15</v>
      </c>
      <c r="AK4377" s="72" t="s">
        <v>1843</v>
      </c>
      <c r="AL4377" s="72" t="s">
        <v>1797</v>
      </c>
      <c r="AM4377" s="72" t="s">
        <v>1832</v>
      </c>
      <c r="AN4377" s="72" t="s">
        <v>1833</v>
      </c>
      <c r="AO4377" s="72" t="s">
        <v>1834</v>
      </c>
      <c r="AP4377" s="72" t="s">
        <v>1848</v>
      </c>
      <c r="AQ4377" s="72" t="s">
        <v>1844</v>
      </c>
      <c r="AR4377" s="72" t="s">
        <v>1835</v>
      </c>
      <c r="AS4377" s="72" t="s">
        <v>1836</v>
      </c>
      <c r="AT4377" s="72" t="s">
        <v>1837</v>
      </c>
      <c r="AU4377" s="72" t="s">
        <v>1838</v>
      </c>
      <c r="AV4377" s="72" t="s">
        <v>1839</v>
      </c>
      <c r="AW4377" s="72" t="s">
        <v>1840</v>
      </c>
      <c r="AX4377" s="72" t="s">
        <v>1845</v>
      </c>
      <c r="AY4377" s="72" t="s">
        <v>1846</v>
      </c>
      <c r="AZ4377" s="72" t="s">
        <v>1841</v>
      </c>
      <c r="BA4377" s="72" t="s">
        <v>1842</v>
      </c>
      <c r="BB4377" s="73" t="s">
        <v>16</v>
      </c>
      <c r="BC4377" s="73" t="s">
        <v>1843</v>
      </c>
      <c r="BD4377" s="73" t="s">
        <v>1797</v>
      </c>
      <c r="BE4377" s="73" t="s">
        <v>1832</v>
      </c>
      <c r="BF4377" s="73" t="s">
        <v>1833</v>
      </c>
      <c r="BG4377" s="73" t="s">
        <v>1834</v>
      </c>
      <c r="BH4377" s="73" t="s">
        <v>1849</v>
      </c>
      <c r="BI4377" s="73" t="s">
        <v>1844</v>
      </c>
      <c r="BJ4377" s="73" t="s">
        <v>1835</v>
      </c>
      <c r="BK4377" s="73" t="s">
        <v>1836</v>
      </c>
      <c r="BL4377" s="73" t="s">
        <v>1837</v>
      </c>
      <c r="BM4377" s="73" t="s">
        <v>1838</v>
      </c>
      <c r="BN4377" s="73" t="s">
        <v>1839</v>
      </c>
      <c r="BO4377" s="73" t="s">
        <v>1840</v>
      </c>
      <c r="BP4377" s="73" t="s">
        <v>1845</v>
      </c>
      <c r="BQ4377" s="73" t="s">
        <v>1846</v>
      </c>
      <c r="BR4377" s="73" t="s">
        <v>1841</v>
      </c>
      <c r="BS4377" s="73" t="s">
        <v>1842</v>
      </c>
      <c r="BT4377" s="5" t="s">
        <v>1911</v>
      </c>
      <c r="BU4377" s="5" t="s">
        <v>1942</v>
      </c>
      <c r="BV4377" s="5" t="s">
        <v>1943</v>
      </c>
      <c r="BW4377" s="5" t="s">
        <v>1944</v>
      </c>
      <c r="BX4377" s="5" t="s">
        <v>1945</v>
      </c>
      <c r="BY4377" s="5" t="s">
        <v>1946</v>
      </c>
      <c r="BZ4377" s="5" t="s">
        <v>1947</v>
      </c>
      <c r="CA4377" s="5" t="s">
        <v>1948</v>
      </c>
      <c r="CB4377" s="120" t="s">
        <v>1916</v>
      </c>
    </row>
    <row r="4378" spans="1:80" x14ac:dyDescent="0.25">
      <c r="A4378" s="6" t="s">
        <v>1</v>
      </c>
      <c r="B4378" s="6" t="s">
        <v>1</v>
      </c>
      <c r="C4378" s="6" t="s">
        <v>1</v>
      </c>
      <c r="D4378" s="81" t="s">
        <v>1</v>
      </c>
      <c r="E4378" s="81" t="s">
        <v>1</v>
      </c>
      <c r="F4378" s="94" t="s">
        <v>1</v>
      </c>
      <c r="G4378" s="7" t="s">
        <v>1</v>
      </c>
      <c r="H4378" s="8" t="s">
        <v>1</v>
      </c>
      <c r="I4378" s="9" t="s">
        <v>19</v>
      </c>
      <c r="J4378" s="9">
        <v>1</v>
      </c>
      <c r="K4378" s="9" t="s">
        <v>20</v>
      </c>
      <c r="L4378" s="9" t="s">
        <v>21</v>
      </c>
      <c r="M4378" s="9" t="s">
        <v>22</v>
      </c>
      <c r="N4378" s="9" t="s">
        <v>23</v>
      </c>
      <c r="O4378" s="9" t="s">
        <v>24</v>
      </c>
      <c r="P4378" s="9" t="s">
        <v>25</v>
      </c>
      <c r="Q4378" s="9" t="s">
        <v>26</v>
      </c>
      <c r="R4378" s="9">
        <v>1</v>
      </c>
      <c r="S4378" s="9">
        <v>2</v>
      </c>
      <c r="T4378" s="9">
        <v>3</v>
      </c>
      <c r="U4378" s="9">
        <v>4</v>
      </c>
      <c r="V4378" s="9">
        <v>5</v>
      </c>
      <c r="W4378" s="9">
        <v>6</v>
      </c>
      <c r="X4378" s="9">
        <v>7</v>
      </c>
      <c r="Y4378" s="9">
        <v>8</v>
      </c>
      <c r="Z4378" s="9">
        <v>9</v>
      </c>
      <c r="AA4378" s="9">
        <v>10</v>
      </c>
      <c r="AB4378" s="9">
        <v>11</v>
      </c>
      <c r="AC4378" s="9">
        <v>12</v>
      </c>
      <c r="AD4378" s="9">
        <v>13</v>
      </c>
      <c r="AE4378" s="9">
        <v>14</v>
      </c>
      <c r="AF4378" s="9">
        <v>15</v>
      </c>
      <c r="AG4378" s="9">
        <v>16</v>
      </c>
      <c r="AH4378" s="9">
        <v>20</v>
      </c>
      <c r="AI4378" s="9">
        <v>21</v>
      </c>
      <c r="AJ4378" s="9">
        <v>1</v>
      </c>
      <c r="AK4378" s="9">
        <v>2</v>
      </c>
      <c r="AL4378" s="9">
        <v>3</v>
      </c>
      <c r="AM4378" s="9">
        <v>4</v>
      </c>
      <c r="AN4378" s="9">
        <v>5</v>
      </c>
      <c r="AO4378" s="9">
        <v>6</v>
      </c>
      <c r="AP4378" s="9">
        <v>7</v>
      </c>
      <c r="AQ4378" s="9">
        <v>8</v>
      </c>
      <c r="AR4378" s="9">
        <v>9</v>
      </c>
      <c r="AS4378" s="9">
        <v>10</v>
      </c>
      <c r="AT4378" s="9">
        <v>11</v>
      </c>
      <c r="AU4378" s="9">
        <v>12</v>
      </c>
      <c r="AV4378" s="9">
        <v>13</v>
      </c>
      <c r="AW4378" s="9">
        <v>14</v>
      </c>
      <c r="AX4378" s="9">
        <v>15</v>
      </c>
      <c r="AY4378" s="9">
        <v>16</v>
      </c>
      <c r="AZ4378" s="9">
        <v>20</v>
      </c>
      <c r="BA4378" s="9">
        <v>21</v>
      </c>
      <c r="BB4378" s="9">
        <v>1</v>
      </c>
      <c r="BC4378" s="9">
        <v>2</v>
      </c>
      <c r="BD4378" s="9">
        <v>3</v>
      </c>
      <c r="BE4378" s="9">
        <v>4</v>
      </c>
      <c r="BF4378" s="9">
        <v>5</v>
      </c>
      <c r="BG4378" s="9">
        <v>6</v>
      </c>
      <c r="BH4378" s="9">
        <v>7</v>
      </c>
      <c r="BI4378" s="9">
        <v>8</v>
      </c>
      <c r="BJ4378" s="9">
        <v>9</v>
      </c>
      <c r="BK4378" s="9">
        <v>10</v>
      </c>
      <c r="BL4378" s="9">
        <v>11</v>
      </c>
      <c r="BM4378" s="9">
        <v>12</v>
      </c>
      <c r="BN4378" s="9">
        <v>13</v>
      </c>
      <c r="BO4378" s="9">
        <v>14</v>
      </c>
      <c r="BP4378" s="9">
        <v>15</v>
      </c>
      <c r="BQ4378" s="9">
        <v>16</v>
      </c>
      <c r="BR4378" s="9">
        <v>20</v>
      </c>
      <c r="BS4378" s="9">
        <v>21</v>
      </c>
      <c r="BT4378" s="9">
        <v>1</v>
      </c>
      <c r="BU4378" s="9">
        <v>2</v>
      </c>
      <c r="BV4378" s="9">
        <v>3</v>
      </c>
      <c r="BW4378" s="9" t="s">
        <v>1798</v>
      </c>
      <c r="BX4378" s="9">
        <v>5</v>
      </c>
      <c r="BY4378" s="9">
        <v>6</v>
      </c>
      <c r="BZ4378" s="9">
        <v>7</v>
      </c>
      <c r="CA4378" s="9" t="s">
        <v>1917</v>
      </c>
      <c r="CB4378" s="121">
        <v>9</v>
      </c>
    </row>
    <row r="4379" spans="1:80" x14ac:dyDescent="0.25">
      <c r="A4379" s="1" t="s">
        <v>928</v>
      </c>
      <c r="B4379" s="1" t="s">
        <v>88</v>
      </c>
      <c r="C4379" s="4" t="s">
        <v>1751</v>
      </c>
      <c r="D4379" s="79" t="s">
        <v>1752</v>
      </c>
      <c r="E4379" s="78" t="s">
        <v>1</v>
      </c>
      <c r="F4379" s="78" t="s">
        <v>1</v>
      </c>
      <c r="G4379" s="2" t="s">
        <v>1</v>
      </c>
      <c r="H4379" s="2" t="s">
        <v>1753</v>
      </c>
      <c r="I4379" s="3" t="s">
        <v>1</v>
      </c>
      <c r="J4379" s="3">
        <f t="shared" ref="J4379:J4412" si="11499">SUM(K4379,L4379,P4379,Q4379)</f>
        <v>0</v>
      </c>
      <c r="K4379" s="3" t="s">
        <v>1</v>
      </c>
      <c r="L4379" s="3"/>
      <c r="M4379" s="3" t="s">
        <v>1</v>
      </c>
      <c r="N4379" s="3" t="s">
        <v>1</v>
      </c>
      <c r="O4379" s="3" t="s">
        <v>1</v>
      </c>
      <c r="P4379" s="26"/>
      <c r="Q4379" s="3" t="s">
        <v>1</v>
      </c>
      <c r="R4379" s="3" t="s">
        <v>1</v>
      </c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3"/>
      <c r="AH4379" s="3">
        <v>0</v>
      </c>
      <c r="AI4379" s="3">
        <v>0</v>
      </c>
      <c r="AJ4379" s="3" t="s">
        <v>1</v>
      </c>
      <c r="AK4379" s="3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  <c r="AX4379" s="3"/>
      <c r="AY4379" s="3"/>
      <c r="AZ4379" s="3">
        <v>0</v>
      </c>
      <c r="BA4379" s="3">
        <v>0</v>
      </c>
      <c r="BB4379" s="3" t="s">
        <v>1</v>
      </c>
      <c r="BC4379" s="3"/>
      <c r="BD4379" s="3"/>
      <c r="BE4379" s="3"/>
      <c r="BF4379" s="3"/>
      <c r="BG4379" s="3"/>
      <c r="BH4379" s="3"/>
      <c r="BI4379" s="3"/>
      <c r="BJ4379" s="3"/>
      <c r="BK4379" s="3"/>
      <c r="BL4379" s="3"/>
      <c r="BM4379" s="3"/>
      <c r="BN4379" s="3"/>
      <c r="BO4379" s="3"/>
      <c r="BP4379" s="3"/>
      <c r="BQ4379" s="3"/>
      <c r="BR4379" s="3">
        <v>0</v>
      </c>
      <c r="BS4379" s="3">
        <v>0</v>
      </c>
      <c r="BT4379" s="3">
        <v>0</v>
      </c>
      <c r="BU4379" s="3"/>
      <c r="BV4379" s="3"/>
      <c r="BW4379" s="3">
        <f t="shared" si="11466"/>
        <v>0</v>
      </c>
      <c r="BX4379" s="3"/>
      <c r="BY4379" s="3"/>
      <c r="BZ4379" s="3"/>
      <c r="CA4379" s="3">
        <f t="shared" ref="CA4379:CA4412" si="11500">BV4379+BW4379</f>
        <v>0</v>
      </c>
      <c r="CB4379" s="122"/>
    </row>
    <row r="4380" spans="1:80" ht="33.75" x14ac:dyDescent="0.25">
      <c r="A4380" s="1" t="s">
        <v>1</v>
      </c>
      <c r="B4380" s="1" t="s">
        <v>1</v>
      </c>
      <c r="C4380" s="1" t="s">
        <v>1</v>
      </c>
      <c r="D4380" s="78" t="s">
        <v>1</v>
      </c>
      <c r="E4380" s="78" t="s">
        <v>1</v>
      </c>
      <c r="F4380" s="78" t="s">
        <v>1</v>
      </c>
      <c r="G4380" s="2" t="s">
        <v>1</v>
      </c>
      <c r="H4380" s="10" t="s">
        <v>30</v>
      </c>
      <c r="I4380" s="11">
        <f>SUM(I4381,I4389,I4391)</f>
        <v>2900187</v>
      </c>
      <c r="J4380" s="11">
        <f t="shared" si="11499"/>
        <v>3241689</v>
      </c>
      <c r="K4380" s="11">
        <f t="shared" ref="K4380" si="11501">SUM(K4381,K4389,K4391)</f>
        <v>3173689</v>
      </c>
      <c r="L4380" s="11">
        <f t="shared" ref="L4380:L4411" si="11502">SUM(M4380:O4380)</f>
        <v>68000</v>
      </c>
      <c r="M4380" s="11">
        <f t="shared" ref="M4380:Q4380" si="11503">SUM(M4381,M4389,M4391)</f>
        <v>51000</v>
      </c>
      <c r="N4380" s="11">
        <f t="shared" si="11503"/>
        <v>0</v>
      </c>
      <c r="O4380" s="11">
        <f t="shared" si="11503"/>
        <v>17000</v>
      </c>
      <c r="P4380" s="11">
        <f t="shared" si="11503"/>
        <v>0</v>
      </c>
      <c r="Q4380" s="11">
        <f t="shared" si="11503"/>
        <v>0</v>
      </c>
      <c r="R4380" s="11">
        <f t="shared" ref="R4380:AG4380" si="11504">SUM(R4381,R4389,R4391)</f>
        <v>51000</v>
      </c>
      <c r="S4380" s="11">
        <f t="shared" si="11504"/>
        <v>0</v>
      </c>
      <c r="T4380" s="11">
        <f t="shared" si="11504"/>
        <v>0</v>
      </c>
      <c r="U4380" s="11">
        <f t="shared" si="11504"/>
        <v>0</v>
      </c>
      <c r="V4380" s="11">
        <f t="shared" si="11504"/>
        <v>0</v>
      </c>
      <c r="W4380" s="11">
        <f t="shared" si="11504"/>
        <v>0</v>
      </c>
      <c r="X4380" s="11">
        <f t="shared" ref="X4380" si="11505">SUM(X4381,X4389,X4391)</f>
        <v>51000</v>
      </c>
      <c r="Y4380" s="11">
        <f t="shared" si="11504"/>
        <v>0</v>
      </c>
      <c r="Z4380" s="11">
        <f t="shared" si="11504"/>
        <v>6000</v>
      </c>
      <c r="AA4380" s="11">
        <f t="shared" si="11504"/>
        <v>0</v>
      </c>
      <c r="AB4380" s="11">
        <f t="shared" si="11504"/>
        <v>6390</v>
      </c>
      <c r="AC4380" s="11">
        <f t="shared" si="11504"/>
        <v>5105</v>
      </c>
      <c r="AD4380" s="11">
        <f t="shared" si="11504"/>
        <v>0</v>
      </c>
      <c r="AE4380" s="11">
        <f t="shared" si="11504"/>
        <v>0</v>
      </c>
      <c r="AF4380" s="11">
        <f t="shared" si="11504"/>
        <v>1530</v>
      </c>
      <c r="AG4380" s="11">
        <f t="shared" si="11504"/>
        <v>2130</v>
      </c>
      <c r="AH4380" s="11">
        <v>21155</v>
      </c>
      <c r="AI4380" s="11">
        <v>29845</v>
      </c>
      <c r="AJ4380" s="11">
        <f t="shared" ref="AJ4380:AY4380" si="11506">SUM(AJ4381,AJ4389,AJ4391)</f>
        <v>0</v>
      </c>
      <c r="AK4380" s="11">
        <f t="shared" si="11506"/>
        <v>0</v>
      </c>
      <c r="AL4380" s="11">
        <f t="shared" si="11506"/>
        <v>0</v>
      </c>
      <c r="AM4380" s="11">
        <f t="shared" si="11506"/>
        <v>0</v>
      </c>
      <c r="AN4380" s="11">
        <f t="shared" si="11506"/>
        <v>0</v>
      </c>
      <c r="AO4380" s="11">
        <f t="shared" si="11506"/>
        <v>0</v>
      </c>
      <c r="AP4380" s="11">
        <f t="shared" ref="AP4380" si="11507">SUM(AP4381,AP4389,AP4391)</f>
        <v>0</v>
      </c>
      <c r="AQ4380" s="11">
        <f t="shared" si="11506"/>
        <v>0</v>
      </c>
      <c r="AR4380" s="11">
        <f t="shared" si="11506"/>
        <v>0</v>
      </c>
      <c r="AS4380" s="11">
        <f t="shared" si="11506"/>
        <v>0</v>
      </c>
      <c r="AT4380" s="11">
        <f t="shared" si="11506"/>
        <v>0</v>
      </c>
      <c r="AU4380" s="11">
        <f t="shared" si="11506"/>
        <v>0</v>
      </c>
      <c r="AV4380" s="11">
        <f t="shared" si="11506"/>
        <v>0</v>
      </c>
      <c r="AW4380" s="11">
        <f t="shared" si="11506"/>
        <v>0</v>
      </c>
      <c r="AX4380" s="11">
        <f t="shared" si="11506"/>
        <v>0</v>
      </c>
      <c r="AY4380" s="11">
        <f t="shared" si="11506"/>
        <v>0</v>
      </c>
      <c r="AZ4380" s="11">
        <v>0</v>
      </c>
      <c r="BA4380" s="11">
        <v>0</v>
      </c>
      <c r="BB4380" s="11">
        <f t="shared" ref="BB4380:BQ4380" si="11508">SUM(BB4381,BB4389,BB4391)</f>
        <v>17000</v>
      </c>
      <c r="BC4380" s="11">
        <f t="shared" si="11508"/>
        <v>0</v>
      </c>
      <c r="BD4380" s="11">
        <f t="shared" si="11508"/>
        <v>0</v>
      </c>
      <c r="BE4380" s="11">
        <f t="shared" si="11508"/>
        <v>8565</v>
      </c>
      <c r="BF4380" s="11">
        <f t="shared" si="11508"/>
        <v>0</v>
      </c>
      <c r="BG4380" s="11">
        <f t="shared" si="11508"/>
        <v>0</v>
      </c>
      <c r="BH4380" s="11">
        <f t="shared" ref="BH4380" si="11509">SUM(BH4381,BH4389,BH4391)</f>
        <v>25565</v>
      </c>
      <c r="BI4380" s="11">
        <f t="shared" si="11508"/>
        <v>0</v>
      </c>
      <c r="BJ4380" s="11">
        <f t="shared" si="11508"/>
        <v>0</v>
      </c>
      <c r="BK4380" s="11">
        <f t="shared" si="11508"/>
        <v>2065</v>
      </c>
      <c r="BL4380" s="11">
        <f t="shared" si="11508"/>
        <v>0</v>
      </c>
      <c r="BM4380" s="11">
        <f t="shared" si="11508"/>
        <v>4500</v>
      </c>
      <c r="BN4380" s="11">
        <f t="shared" si="11508"/>
        <v>0</v>
      </c>
      <c r="BO4380" s="11">
        <f t="shared" si="11508"/>
        <v>0</v>
      </c>
      <c r="BP4380" s="11">
        <f t="shared" si="11508"/>
        <v>0</v>
      </c>
      <c r="BQ4380" s="11">
        <f t="shared" si="11508"/>
        <v>2000</v>
      </c>
      <c r="BR4380" s="11">
        <v>8565</v>
      </c>
      <c r="BS4380" s="11">
        <v>17000</v>
      </c>
      <c r="BT4380" s="11">
        <f t="shared" ref="BT4380:BZ4380" si="11510">SUM(BT4381,BT4389,BT4391)</f>
        <v>3394528</v>
      </c>
      <c r="BU4380" s="11">
        <f t="shared" si="11510"/>
        <v>3328043</v>
      </c>
      <c r="BV4380" s="11">
        <f t="shared" si="11510"/>
        <v>1939956</v>
      </c>
      <c r="BW4380" s="11">
        <f t="shared" si="11510"/>
        <v>851680</v>
      </c>
      <c r="BX4380" s="11">
        <f t="shared" si="11510"/>
        <v>304450</v>
      </c>
      <c r="BY4380" s="11">
        <f t="shared" si="11510"/>
        <v>273550</v>
      </c>
      <c r="BZ4380" s="11">
        <f t="shared" si="11510"/>
        <v>273680</v>
      </c>
      <c r="CA4380" s="11">
        <f t="shared" si="11500"/>
        <v>2791636</v>
      </c>
      <c r="CB4380" s="123">
        <f t="shared" ref="CB4380:CB4411" si="11511">IF(BU4380=0,"-",CA4380/BU4380*100)</f>
        <v>83.882209454625439</v>
      </c>
    </row>
    <row r="4381" spans="1:80" x14ac:dyDescent="0.25">
      <c r="A4381" s="4" t="s">
        <v>928</v>
      </c>
      <c r="B4381" s="4" t="s">
        <v>88</v>
      </c>
      <c r="C4381" s="4" t="s">
        <v>1751</v>
      </c>
      <c r="D4381" s="79" t="s">
        <v>1752</v>
      </c>
      <c r="E4381" s="78" t="s">
        <v>31</v>
      </c>
      <c r="F4381" s="78" t="s">
        <v>1</v>
      </c>
      <c r="G4381" s="2" t="s">
        <v>1</v>
      </c>
      <c r="H4381" s="2" t="s">
        <v>32</v>
      </c>
      <c r="I4381" s="12">
        <f>SUM(I4382,I4383)</f>
        <v>2476032</v>
      </c>
      <c r="J4381" s="12">
        <f t="shared" si="11499"/>
        <v>2779303</v>
      </c>
      <c r="K4381" s="12">
        <f t="shared" ref="K4381" si="11512">SUM(K4382,K4383)</f>
        <v>2750303</v>
      </c>
      <c r="L4381" s="12">
        <f t="shared" si="11502"/>
        <v>29000</v>
      </c>
      <c r="M4381" s="12">
        <f t="shared" ref="M4381:Q4381" si="11513">SUM(M4382,M4383)</f>
        <v>29000</v>
      </c>
      <c r="N4381" s="12">
        <f t="shared" si="11513"/>
        <v>0</v>
      </c>
      <c r="O4381" s="12">
        <f t="shared" si="11513"/>
        <v>0</v>
      </c>
      <c r="P4381" s="12">
        <f t="shared" si="11513"/>
        <v>0</v>
      </c>
      <c r="Q4381" s="12">
        <f t="shared" si="11513"/>
        <v>0</v>
      </c>
      <c r="R4381" s="12">
        <f t="shared" ref="R4381:AG4381" si="11514">SUM(R4382,R4383)</f>
        <v>29000</v>
      </c>
      <c r="S4381" s="12">
        <f t="shared" si="11514"/>
        <v>0</v>
      </c>
      <c r="T4381" s="12">
        <f t="shared" si="11514"/>
        <v>0</v>
      </c>
      <c r="U4381" s="12">
        <f t="shared" si="11514"/>
        <v>0</v>
      </c>
      <c r="V4381" s="12">
        <f t="shared" si="11514"/>
        <v>0</v>
      </c>
      <c r="W4381" s="12">
        <f t="shared" si="11514"/>
        <v>0</v>
      </c>
      <c r="X4381" s="12">
        <f t="shared" ref="X4381" si="11515">SUM(X4382,X4383)</f>
        <v>29000</v>
      </c>
      <c r="Y4381" s="12">
        <f t="shared" si="11514"/>
        <v>0</v>
      </c>
      <c r="Z4381" s="12">
        <f t="shared" si="11514"/>
        <v>0</v>
      </c>
      <c r="AA4381" s="12">
        <f t="shared" si="11514"/>
        <v>0</v>
      </c>
      <c r="AB4381" s="12">
        <f t="shared" si="11514"/>
        <v>3390</v>
      </c>
      <c r="AC4381" s="12">
        <f t="shared" si="11514"/>
        <v>5105</v>
      </c>
      <c r="AD4381" s="12">
        <f t="shared" si="11514"/>
        <v>0</v>
      </c>
      <c r="AE4381" s="12">
        <f t="shared" si="11514"/>
        <v>0</v>
      </c>
      <c r="AF4381" s="12">
        <f t="shared" si="11514"/>
        <v>0</v>
      </c>
      <c r="AG4381" s="12">
        <f t="shared" si="11514"/>
        <v>0</v>
      </c>
      <c r="AH4381" s="12">
        <v>8495</v>
      </c>
      <c r="AI4381" s="12">
        <v>20505</v>
      </c>
      <c r="AJ4381" s="12">
        <f t="shared" ref="AJ4381:AY4381" si="11516">SUM(AJ4382,AJ4383)</f>
        <v>0</v>
      </c>
      <c r="AK4381" s="12">
        <f t="shared" si="11516"/>
        <v>0</v>
      </c>
      <c r="AL4381" s="12">
        <f t="shared" si="11516"/>
        <v>0</v>
      </c>
      <c r="AM4381" s="12">
        <f t="shared" si="11516"/>
        <v>0</v>
      </c>
      <c r="AN4381" s="12">
        <f t="shared" si="11516"/>
        <v>0</v>
      </c>
      <c r="AO4381" s="12">
        <f t="shared" si="11516"/>
        <v>0</v>
      </c>
      <c r="AP4381" s="12">
        <f t="shared" ref="AP4381" si="11517">SUM(AP4382,AP4383)</f>
        <v>0</v>
      </c>
      <c r="AQ4381" s="12">
        <f t="shared" si="11516"/>
        <v>0</v>
      </c>
      <c r="AR4381" s="12">
        <f t="shared" si="11516"/>
        <v>0</v>
      </c>
      <c r="AS4381" s="12">
        <f t="shared" si="11516"/>
        <v>0</v>
      </c>
      <c r="AT4381" s="12">
        <f t="shared" si="11516"/>
        <v>0</v>
      </c>
      <c r="AU4381" s="12">
        <f t="shared" si="11516"/>
        <v>0</v>
      </c>
      <c r="AV4381" s="12">
        <f t="shared" si="11516"/>
        <v>0</v>
      </c>
      <c r="AW4381" s="12">
        <f t="shared" si="11516"/>
        <v>0</v>
      </c>
      <c r="AX4381" s="12">
        <f t="shared" si="11516"/>
        <v>0</v>
      </c>
      <c r="AY4381" s="12">
        <f t="shared" si="11516"/>
        <v>0</v>
      </c>
      <c r="AZ4381" s="12">
        <v>0</v>
      </c>
      <c r="BA4381" s="12">
        <v>0</v>
      </c>
      <c r="BB4381" s="12">
        <f t="shared" ref="BB4381:BQ4381" si="11518">SUM(BB4382,BB4383)</f>
        <v>0</v>
      </c>
      <c r="BC4381" s="12">
        <f t="shared" si="11518"/>
        <v>0</v>
      </c>
      <c r="BD4381" s="12">
        <f t="shared" si="11518"/>
        <v>0</v>
      </c>
      <c r="BE4381" s="12">
        <f t="shared" si="11518"/>
        <v>0</v>
      </c>
      <c r="BF4381" s="12">
        <f t="shared" si="11518"/>
        <v>0</v>
      </c>
      <c r="BG4381" s="12">
        <f t="shared" si="11518"/>
        <v>0</v>
      </c>
      <c r="BH4381" s="12">
        <f t="shared" ref="BH4381" si="11519">SUM(BH4382,BH4383)</f>
        <v>0</v>
      </c>
      <c r="BI4381" s="12">
        <f t="shared" si="11518"/>
        <v>0</v>
      </c>
      <c r="BJ4381" s="12">
        <f t="shared" si="11518"/>
        <v>0</v>
      </c>
      <c r="BK4381" s="12">
        <f t="shared" si="11518"/>
        <v>0</v>
      </c>
      <c r="BL4381" s="12">
        <f t="shared" si="11518"/>
        <v>0</v>
      </c>
      <c r="BM4381" s="12">
        <f t="shared" si="11518"/>
        <v>0</v>
      </c>
      <c r="BN4381" s="12">
        <f t="shared" si="11518"/>
        <v>0</v>
      </c>
      <c r="BO4381" s="12">
        <f t="shared" si="11518"/>
        <v>0</v>
      </c>
      <c r="BP4381" s="12">
        <f t="shared" si="11518"/>
        <v>0</v>
      </c>
      <c r="BQ4381" s="12">
        <f t="shared" si="11518"/>
        <v>0</v>
      </c>
      <c r="BR4381" s="12">
        <v>0</v>
      </c>
      <c r="BS4381" s="12">
        <v>0</v>
      </c>
      <c r="BT4381" s="12">
        <f t="shared" ref="BT4381:BZ4381" si="11520">SUM(BT4382,BT4383)</f>
        <v>2902783</v>
      </c>
      <c r="BU4381" s="12">
        <f t="shared" si="11520"/>
        <v>2875298</v>
      </c>
      <c r="BV4381" s="12">
        <f t="shared" si="11520"/>
        <v>1650986</v>
      </c>
      <c r="BW4381" s="12">
        <f t="shared" si="11520"/>
        <v>753700</v>
      </c>
      <c r="BX4381" s="12">
        <f t="shared" si="11520"/>
        <v>261000</v>
      </c>
      <c r="BY4381" s="12">
        <f t="shared" si="11520"/>
        <v>246000</v>
      </c>
      <c r="BZ4381" s="12">
        <f t="shared" si="11520"/>
        <v>246700</v>
      </c>
      <c r="CA4381" s="12">
        <f t="shared" si="11500"/>
        <v>2404686</v>
      </c>
      <c r="CB4381" s="124">
        <f t="shared" si="11511"/>
        <v>83.632583474825921</v>
      </c>
    </row>
    <row r="4382" spans="1:80" x14ac:dyDescent="0.25">
      <c r="A4382" s="4" t="s">
        <v>928</v>
      </c>
      <c r="B4382" s="4" t="s">
        <v>88</v>
      </c>
      <c r="C4382" s="4" t="s">
        <v>1751</v>
      </c>
      <c r="D4382" s="79" t="s">
        <v>1752</v>
      </c>
      <c r="E4382" s="89">
        <v>6111</v>
      </c>
      <c r="F4382" s="79"/>
      <c r="G4382" s="75" t="s">
        <v>1906</v>
      </c>
      <c r="H4382" s="13" t="s">
        <v>33</v>
      </c>
      <c r="I4382" s="14">
        <v>2185032</v>
      </c>
      <c r="J4382" s="14">
        <f t="shared" si="11499"/>
        <v>2469603</v>
      </c>
      <c r="K4382" s="14">
        <v>2449603</v>
      </c>
      <c r="L4382" s="14">
        <f t="shared" si="11502"/>
        <v>20000</v>
      </c>
      <c r="M4382" s="14">
        <v>20000</v>
      </c>
      <c r="N4382" s="14">
        <v>0</v>
      </c>
      <c r="O4382" s="14">
        <v>0</v>
      </c>
      <c r="P4382" s="14">
        <v>0</v>
      </c>
      <c r="Q4382" s="14">
        <v>0</v>
      </c>
      <c r="R4382" s="14">
        <v>20000</v>
      </c>
      <c r="S4382" s="14"/>
      <c r="T4382" s="14"/>
      <c r="U4382" s="14"/>
      <c r="V4382" s="14"/>
      <c r="W4382" s="14"/>
      <c r="X4382" s="14">
        <f t="shared" ref="X4382:X4441" si="11521">R4382+S4382+T4382+U4382+V4382+W4382</f>
        <v>20000</v>
      </c>
      <c r="Y4382" s="14"/>
      <c r="Z4382" s="14"/>
      <c r="AA4382" s="14"/>
      <c r="AB4382" s="14">
        <v>1500</v>
      </c>
      <c r="AC4382" s="14">
        <v>500</v>
      </c>
      <c r="AD4382" s="14"/>
      <c r="AE4382" s="14"/>
      <c r="AF4382" s="14"/>
      <c r="AG4382" s="14"/>
      <c r="AH4382" s="14">
        <v>2000</v>
      </c>
      <c r="AI4382" s="14">
        <v>18000</v>
      </c>
      <c r="AJ4382" s="14">
        <v>0</v>
      </c>
      <c r="AK4382" s="14"/>
      <c r="AL4382" s="14"/>
      <c r="AM4382" s="14"/>
      <c r="AN4382" s="14"/>
      <c r="AO4382" s="14"/>
      <c r="AP4382" s="14">
        <f t="shared" ref="AP4382:AP4441" si="11522">AJ4382+AK4382+AL4382+AM4382+AN4382+AO4382</f>
        <v>0</v>
      </c>
      <c r="AQ4382" s="14"/>
      <c r="AR4382" s="14"/>
      <c r="AS4382" s="14"/>
      <c r="AT4382" s="14"/>
      <c r="AU4382" s="14"/>
      <c r="AV4382" s="14"/>
      <c r="AW4382" s="14"/>
      <c r="AX4382" s="14"/>
      <c r="AY4382" s="14"/>
      <c r="AZ4382" s="14">
        <v>0</v>
      </c>
      <c r="BA4382" s="14">
        <v>0</v>
      </c>
      <c r="BB4382" s="14">
        <v>0</v>
      </c>
      <c r="BC4382" s="14"/>
      <c r="BD4382" s="14"/>
      <c r="BE4382" s="14"/>
      <c r="BF4382" s="14"/>
      <c r="BG4382" s="14"/>
      <c r="BH4382" s="14">
        <f t="shared" ref="BH4382:BH4441" si="11523">BB4382+BC4382+BD4382+BE4382+BF4382+BG4382</f>
        <v>0</v>
      </c>
      <c r="BI4382" s="14"/>
      <c r="BJ4382" s="14"/>
      <c r="BK4382" s="14"/>
      <c r="BL4382" s="14"/>
      <c r="BM4382" s="14"/>
      <c r="BN4382" s="14"/>
      <c r="BO4382" s="14"/>
      <c r="BP4382" s="14"/>
      <c r="BQ4382" s="14"/>
      <c r="BR4382" s="14">
        <v>0</v>
      </c>
      <c r="BS4382" s="14">
        <v>0</v>
      </c>
      <c r="BT4382" s="14">
        <v>2593083</v>
      </c>
      <c r="BU4382" s="14">
        <v>2573083</v>
      </c>
      <c r="BV4382" s="14">
        <v>1410000</v>
      </c>
      <c r="BW4382" s="14">
        <f t="shared" si="11466"/>
        <v>710000</v>
      </c>
      <c r="BX4382" s="14">
        <v>250000</v>
      </c>
      <c r="BY4382" s="14">
        <v>230000</v>
      </c>
      <c r="BZ4382" s="14">
        <v>230000</v>
      </c>
      <c r="CA4382" s="14">
        <f t="shared" si="11500"/>
        <v>2120000</v>
      </c>
      <c r="CB4382" s="122">
        <f t="shared" si="11511"/>
        <v>82.391434710811893</v>
      </c>
    </row>
    <row r="4383" spans="1:80" x14ac:dyDescent="0.25">
      <c r="A4383" s="1" t="s">
        <v>928</v>
      </c>
      <c r="B4383" s="1" t="s">
        <v>88</v>
      </c>
      <c r="C4383" s="1" t="s">
        <v>1751</v>
      </c>
      <c r="D4383" s="82" t="s">
        <v>1752</v>
      </c>
      <c r="E4383" s="82" t="s">
        <v>34</v>
      </c>
      <c r="F4383" s="79" t="s">
        <v>1</v>
      </c>
      <c r="G4383" s="13" t="s">
        <v>1</v>
      </c>
      <c r="H4383" s="2" t="s">
        <v>35</v>
      </c>
      <c r="I4383" s="12">
        <f>SUM(I4384:I4388)</f>
        <v>291000</v>
      </c>
      <c r="J4383" s="12">
        <f t="shared" si="11499"/>
        <v>309700</v>
      </c>
      <c r="K4383" s="12">
        <f t="shared" ref="K4383" si="11524">SUM(K4384:K4388)</f>
        <v>300700</v>
      </c>
      <c r="L4383" s="12">
        <f t="shared" si="11502"/>
        <v>9000</v>
      </c>
      <c r="M4383" s="12">
        <f t="shared" ref="M4383:Q4383" si="11525">SUM(M4384:M4388)</f>
        <v>9000</v>
      </c>
      <c r="N4383" s="12">
        <f t="shared" si="11525"/>
        <v>0</v>
      </c>
      <c r="O4383" s="12">
        <f t="shared" si="11525"/>
        <v>0</v>
      </c>
      <c r="P4383" s="12">
        <f t="shared" si="11525"/>
        <v>0</v>
      </c>
      <c r="Q4383" s="12">
        <f t="shared" si="11525"/>
        <v>0</v>
      </c>
      <c r="R4383" s="12">
        <f t="shared" ref="R4383:AG4383" si="11526">SUM(R4384:R4388)</f>
        <v>9000</v>
      </c>
      <c r="S4383" s="12">
        <f t="shared" si="11526"/>
        <v>0</v>
      </c>
      <c r="T4383" s="12">
        <f t="shared" si="11526"/>
        <v>0</v>
      </c>
      <c r="U4383" s="12">
        <f t="shared" si="11526"/>
        <v>0</v>
      </c>
      <c r="V4383" s="12">
        <f t="shared" si="11526"/>
        <v>0</v>
      </c>
      <c r="W4383" s="12">
        <f t="shared" si="11526"/>
        <v>0</v>
      </c>
      <c r="X4383" s="12">
        <f t="shared" si="11526"/>
        <v>9000</v>
      </c>
      <c r="Y4383" s="12">
        <f t="shared" si="11526"/>
        <v>0</v>
      </c>
      <c r="Z4383" s="12">
        <f t="shared" si="11526"/>
        <v>0</v>
      </c>
      <c r="AA4383" s="12">
        <f t="shared" si="11526"/>
        <v>0</v>
      </c>
      <c r="AB4383" s="12">
        <f t="shared" si="11526"/>
        <v>1890</v>
      </c>
      <c r="AC4383" s="12">
        <f t="shared" si="11526"/>
        <v>4605</v>
      </c>
      <c r="AD4383" s="12">
        <f t="shared" si="11526"/>
        <v>0</v>
      </c>
      <c r="AE4383" s="12">
        <f t="shared" si="11526"/>
        <v>0</v>
      </c>
      <c r="AF4383" s="12">
        <f t="shared" si="11526"/>
        <v>0</v>
      </c>
      <c r="AG4383" s="12">
        <f t="shared" si="11526"/>
        <v>0</v>
      </c>
      <c r="AH4383" s="12">
        <v>6495</v>
      </c>
      <c r="AI4383" s="12">
        <v>2505</v>
      </c>
      <c r="AJ4383" s="12">
        <f t="shared" ref="AJ4383:AY4383" si="11527">SUM(AJ4384:AJ4388)</f>
        <v>0</v>
      </c>
      <c r="AK4383" s="12">
        <f t="shared" si="11527"/>
        <v>0</v>
      </c>
      <c r="AL4383" s="12">
        <f t="shared" si="11527"/>
        <v>0</v>
      </c>
      <c r="AM4383" s="12">
        <f t="shared" si="11527"/>
        <v>0</v>
      </c>
      <c r="AN4383" s="12">
        <f t="shared" si="11527"/>
        <v>0</v>
      </c>
      <c r="AO4383" s="12">
        <f t="shared" si="11527"/>
        <v>0</v>
      </c>
      <c r="AP4383" s="12">
        <f t="shared" si="11527"/>
        <v>0</v>
      </c>
      <c r="AQ4383" s="12">
        <f t="shared" si="11527"/>
        <v>0</v>
      </c>
      <c r="AR4383" s="12">
        <f t="shared" si="11527"/>
        <v>0</v>
      </c>
      <c r="AS4383" s="12">
        <f t="shared" si="11527"/>
        <v>0</v>
      </c>
      <c r="AT4383" s="12">
        <f t="shared" si="11527"/>
        <v>0</v>
      </c>
      <c r="AU4383" s="12">
        <f t="shared" si="11527"/>
        <v>0</v>
      </c>
      <c r="AV4383" s="12">
        <f t="shared" si="11527"/>
        <v>0</v>
      </c>
      <c r="AW4383" s="12">
        <f t="shared" si="11527"/>
        <v>0</v>
      </c>
      <c r="AX4383" s="12">
        <f t="shared" si="11527"/>
        <v>0</v>
      </c>
      <c r="AY4383" s="12">
        <f t="shared" si="11527"/>
        <v>0</v>
      </c>
      <c r="AZ4383" s="12">
        <v>0</v>
      </c>
      <c r="BA4383" s="12">
        <v>0</v>
      </c>
      <c r="BB4383" s="12">
        <f t="shared" ref="BB4383:BQ4383" si="11528">SUM(BB4384:BB4388)</f>
        <v>0</v>
      </c>
      <c r="BC4383" s="12">
        <f t="shared" si="11528"/>
        <v>0</v>
      </c>
      <c r="BD4383" s="12">
        <f t="shared" si="11528"/>
        <v>0</v>
      </c>
      <c r="BE4383" s="12">
        <f t="shared" si="11528"/>
        <v>0</v>
      </c>
      <c r="BF4383" s="12">
        <f t="shared" si="11528"/>
        <v>0</v>
      </c>
      <c r="BG4383" s="12">
        <f t="shared" si="11528"/>
        <v>0</v>
      </c>
      <c r="BH4383" s="12">
        <f t="shared" si="11528"/>
        <v>0</v>
      </c>
      <c r="BI4383" s="12">
        <f t="shared" si="11528"/>
        <v>0</v>
      </c>
      <c r="BJ4383" s="12">
        <f t="shared" si="11528"/>
        <v>0</v>
      </c>
      <c r="BK4383" s="12">
        <f t="shared" si="11528"/>
        <v>0</v>
      </c>
      <c r="BL4383" s="12">
        <f t="shared" si="11528"/>
        <v>0</v>
      </c>
      <c r="BM4383" s="12">
        <f t="shared" si="11528"/>
        <v>0</v>
      </c>
      <c r="BN4383" s="12">
        <f t="shared" si="11528"/>
        <v>0</v>
      </c>
      <c r="BO4383" s="12">
        <f t="shared" si="11528"/>
        <v>0</v>
      </c>
      <c r="BP4383" s="12">
        <f t="shared" si="11528"/>
        <v>0</v>
      </c>
      <c r="BQ4383" s="12">
        <f t="shared" si="11528"/>
        <v>0</v>
      </c>
      <c r="BR4383" s="12">
        <v>0</v>
      </c>
      <c r="BS4383" s="12">
        <v>0</v>
      </c>
      <c r="BT4383" s="12">
        <f t="shared" ref="BT4383:BX4383" si="11529">SUM(BT4384:BT4388)</f>
        <v>309700</v>
      </c>
      <c r="BU4383" s="12">
        <f t="shared" si="11529"/>
        <v>302215</v>
      </c>
      <c r="BV4383" s="12">
        <f t="shared" si="11529"/>
        <v>240986</v>
      </c>
      <c r="BW4383" s="12">
        <f t="shared" si="11529"/>
        <v>43700</v>
      </c>
      <c r="BX4383" s="12">
        <f t="shared" si="11529"/>
        <v>11000</v>
      </c>
      <c r="BY4383" s="12">
        <f t="shared" ref="BY4383" si="11530">SUM(BY4384:BY4388)</f>
        <v>16000</v>
      </c>
      <c r="BZ4383" s="12">
        <f t="shared" ref="BZ4383" si="11531">SUM(BZ4384:BZ4388)</f>
        <v>16700</v>
      </c>
      <c r="CA4383" s="12">
        <f t="shared" si="11500"/>
        <v>284686</v>
      </c>
      <c r="CB4383" s="124">
        <f t="shared" si="11511"/>
        <v>94.199824628162062</v>
      </c>
    </row>
    <row r="4384" spans="1:80" x14ac:dyDescent="0.25">
      <c r="A4384" s="4" t="s">
        <v>928</v>
      </c>
      <c r="B4384" s="4" t="s">
        <v>88</v>
      </c>
      <c r="C4384" s="4" t="s">
        <v>1751</v>
      </c>
      <c r="D4384" s="79" t="s">
        <v>1752</v>
      </c>
      <c r="E4384" s="89">
        <v>6112</v>
      </c>
      <c r="F4384" s="79" t="s">
        <v>1754</v>
      </c>
      <c r="G4384" s="75" t="s">
        <v>1906</v>
      </c>
      <c r="H4384" s="13" t="s">
        <v>92</v>
      </c>
      <c r="I4384" s="14">
        <v>63100</v>
      </c>
      <c r="J4384" s="14">
        <f t="shared" si="11499"/>
        <v>66500</v>
      </c>
      <c r="K4384" s="14">
        <v>65000</v>
      </c>
      <c r="L4384" s="14">
        <f t="shared" si="11502"/>
        <v>1500</v>
      </c>
      <c r="M4384" s="14">
        <v>1500</v>
      </c>
      <c r="N4384" s="14">
        <v>0</v>
      </c>
      <c r="O4384" s="14">
        <v>0</v>
      </c>
      <c r="P4384" s="14">
        <v>0</v>
      </c>
      <c r="Q4384" s="14">
        <v>0</v>
      </c>
      <c r="R4384" s="14">
        <v>1500</v>
      </c>
      <c r="S4384" s="14"/>
      <c r="T4384" s="14"/>
      <c r="U4384" s="14"/>
      <c r="V4384" s="14"/>
      <c r="W4384" s="14"/>
      <c r="X4384" s="14">
        <f t="shared" si="11521"/>
        <v>1500</v>
      </c>
      <c r="Y4384" s="14"/>
      <c r="Z4384" s="14"/>
      <c r="AA4384" s="14"/>
      <c r="AB4384" s="14">
        <v>140</v>
      </c>
      <c r="AC4384" s="14">
        <v>955</v>
      </c>
      <c r="AD4384" s="14"/>
      <c r="AE4384" s="14"/>
      <c r="AF4384" s="14"/>
      <c r="AG4384" s="14"/>
      <c r="AH4384" s="14">
        <v>1095</v>
      </c>
      <c r="AI4384" s="14">
        <v>405</v>
      </c>
      <c r="AJ4384" s="14">
        <v>0</v>
      </c>
      <c r="AK4384" s="14"/>
      <c r="AL4384" s="14"/>
      <c r="AM4384" s="14"/>
      <c r="AN4384" s="14"/>
      <c r="AO4384" s="14"/>
      <c r="AP4384" s="14">
        <f t="shared" si="11522"/>
        <v>0</v>
      </c>
      <c r="AQ4384" s="14"/>
      <c r="AR4384" s="14"/>
      <c r="AS4384" s="14"/>
      <c r="AT4384" s="14"/>
      <c r="AU4384" s="14"/>
      <c r="AV4384" s="14"/>
      <c r="AW4384" s="14"/>
      <c r="AX4384" s="14"/>
      <c r="AY4384" s="14"/>
      <c r="AZ4384" s="14">
        <v>0</v>
      </c>
      <c r="BA4384" s="14">
        <v>0</v>
      </c>
      <c r="BB4384" s="14">
        <v>0</v>
      </c>
      <c r="BC4384" s="14"/>
      <c r="BD4384" s="14"/>
      <c r="BE4384" s="14"/>
      <c r="BF4384" s="14"/>
      <c r="BG4384" s="14"/>
      <c r="BH4384" s="14">
        <f t="shared" si="11523"/>
        <v>0</v>
      </c>
      <c r="BI4384" s="14"/>
      <c r="BJ4384" s="14"/>
      <c r="BK4384" s="14"/>
      <c r="BL4384" s="14"/>
      <c r="BM4384" s="14"/>
      <c r="BN4384" s="14"/>
      <c r="BO4384" s="14"/>
      <c r="BP4384" s="14"/>
      <c r="BQ4384" s="14"/>
      <c r="BR4384" s="14">
        <v>0</v>
      </c>
      <c r="BS4384" s="14">
        <v>0</v>
      </c>
      <c r="BT4384" s="14">
        <v>66500</v>
      </c>
      <c r="BU4384" s="14">
        <v>65000</v>
      </c>
      <c r="BV4384" s="14">
        <v>36000</v>
      </c>
      <c r="BW4384" s="14">
        <f t="shared" si="11466"/>
        <v>18000</v>
      </c>
      <c r="BX4384" s="14">
        <v>6000</v>
      </c>
      <c r="BY4384" s="14">
        <v>6000</v>
      </c>
      <c r="BZ4384" s="14">
        <v>6000</v>
      </c>
      <c r="CA4384" s="14">
        <f t="shared" si="11500"/>
        <v>54000</v>
      </c>
      <c r="CB4384" s="122">
        <f t="shared" si="11511"/>
        <v>83.07692307692308</v>
      </c>
    </row>
    <row r="4385" spans="1:80" x14ac:dyDescent="0.25">
      <c r="A4385" s="4" t="s">
        <v>928</v>
      </c>
      <c r="B4385" s="4" t="s">
        <v>88</v>
      </c>
      <c r="C4385" s="4" t="s">
        <v>1751</v>
      </c>
      <c r="D4385" s="79" t="s">
        <v>1752</v>
      </c>
      <c r="E4385" s="89">
        <v>6112</v>
      </c>
      <c r="F4385" s="79" t="s">
        <v>1755</v>
      </c>
      <c r="G4385" s="75" t="s">
        <v>1906</v>
      </c>
      <c r="H4385" s="13" t="s">
        <v>39</v>
      </c>
      <c r="I4385" s="14">
        <v>175700</v>
      </c>
      <c r="J4385" s="14">
        <f t="shared" si="11499"/>
        <v>175700</v>
      </c>
      <c r="K4385" s="14">
        <v>169700</v>
      </c>
      <c r="L4385" s="14">
        <f t="shared" si="11502"/>
        <v>6000</v>
      </c>
      <c r="M4385" s="14">
        <v>6000</v>
      </c>
      <c r="N4385" s="14">
        <v>0</v>
      </c>
      <c r="O4385" s="14">
        <v>0</v>
      </c>
      <c r="P4385" s="14">
        <v>0</v>
      </c>
      <c r="Q4385" s="14">
        <v>0</v>
      </c>
      <c r="R4385" s="14">
        <v>6000</v>
      </c>
      <c r="S4385" s="14"/>
      <c r="T4385" s="14"/>
      <c r="U4385" s="14"/>
      <c r="V4385" s="14"/>
      <c r="W4385" s="14"/>
      <c r="X4385" s="14">
        <f t="shared" si="11521"/>
        <v>6000</v>
      </c>
      <c r="Y4385" s="14"/>
      <c r="Z4385" s="14"/>
      <c r="AA4385" s="14"/>
      <c r="AB4385" s="14">
        <v>250</v>
      </c>
      <c r="AC4385" s="14">
        <v>3650</v>
      </c>
      <c r="AD4385" s="14"/>
      <c r="AE4385" s="14"/>
      <c r="AF4385" s="14"/>
      <c r="AG4385" s="14"/>
      <c r="AH4385" s="14">
        <v>3900</v>
      </c>
      <c r="AI4385" s="14">
        <v>2100</v>
      </c>
      <c r="AJ4385" s="14">
        <v>0</v>
      </c>
      <c r="AK4385" s="14"/>
      <c r="AL4385" s="14"/>
      <c r="AM4385" s="14"/>
      <c r="AN4385" s="14"/>
      <c r="AO4385" s="14"/>
      <c r="AP4385" s="14">
        <f t="shared" si="11522"/>
        <v>0</v>
      </c>
      <c r="AQ4385" s="14"/>
      <c r="AR4385" s="14"/>
      <c r="AS4385" s="14"/>
      <c r="AT4385" s="14"/>
      <c r="AU4385" s="14"/>
      <c r="AV4385" s="14"/>
      <c r="AW4385" s="14"/>
      <c r="AX4385" s="14"/>
      <c r="AY4385" s="14"/>
      <c r="AZ4385" s="14">
        <v>0</v>
      </c>
      <c r="BA4385" s="14">
        <v>0</v>
      </c>
      <c r="BB4385" s="14">
        <v>0</v>
      </c>
      <c r="BC4385" s="14"/>
      <c r="BD4385" s="14"/>
      <c r="BE4385" s="14"/>
      <c r="BF4385" s="14"/>
      <c r="BG4385" s="14"/>
      <c r="BH4385" s="14">
        <f t="shared" si="11523"/>
        <v>0</v>
      </c>
      <c r="BI4385" s="14"/>
      <c r="BJ4385" s="14"/>
      <c r="BK4385" s="14"/>
      <c r="BL4385" s="14"/>
      <c r="BM4385" s="14"/>
      <c r="BN4385" s="14"/>
      <c r="BO4385" s="14"/>
      <c r="BP4385" s="14"/>
      <c r="BQ4385" s="14"/>
      <c r="BR4385" s="14">
        <v>0</v>
      </c>
      <c r="BS4385" s="14">
        <v>0</v>
      </c>
      <c r="BT4385" s="14">
        <v>175700</v>
      </c>
      <c r="BU4385" s="14">
        <v>169700</v>
      </c>
      <c r="BV4385" s="14">
        <v>144000</v>
      </c>
      <c r="BW4385" s="14">
        <f t="shared" si="11466"/>
        <v>25700</v>
      </c>
      <c r="BX4385" s="14">
        <v>5000</v>
      </c>
      <c r="BY4385" s="14">
        <v>10000</v>
      </c>
      <c r="BZ4385" s="14">
        <v>10700</v>
      </c>
      <c r="CA4385" s="14">
        <f t="shared" si="11500"/>
        <v>169700</v>
      </c>
      <c r="CB4385" s="122">
        <f t="shared" si="11511"/>
        <v>100</v>
      </c>
    </row>
    <row r="4386" spans="1:80" x14ac:dyDescent="0.25">
      <c r="A4386" s="4" t="s">
        <v>928</v>
      </c>
      <c r="B4386" s="4" t="s">
        <v>88</v>
      </c>
      <c r="C4386" s="4" t="s">
        <v>1751</v>
      </c>
      <c r="D4386" s="79" t="s">
        <v>1752</v>
      </c>
      <c r="E4386" s="89">
        <v>6112</v>
      </c>
      <c r="F4386" s="79" t="s">
        <v>1756</v>
      </c>
      <c r="G4386" s="75" t="s">
        <v>1906</v>
      </c>
      <c r="H4386" s="13" t="s">
        <v>41</v>
      </c>
      <c r="I4386" s="14">
        <v>31200</v>
      </c>
      <c r="J4386" s="14">
        <f t="shared" si="11499"/>
        <v>46500</v>
      </c>
      <c r="K4386" s="14">
        <v>45000</v>
      </c>
      <c r="L4386" s="14">
        <f t="shared" si="11502"/>
        <v>1500</v>
      </c>
      <c r="M4386" s="14">
        <v>1500</v>
      </c>
      <c r="N4386" s="14">
        <v>0</v>
      </c>
      <c r="O4386" s="14">
        <v>0</v>
      </c>
      <c r="P4386" s="14">
        <v>0</v>
      </c>
      <c r="Q4386" s="14">
        <v>0</v>
      </c>
      <c r="R4386" s="14">
        <v>1500</v>
      </c>
      <c r="S4386" s="14"/>
      <c r="T4386" s="14"/>
      <c r="U4386" s="14"/>
      <c r="V4386" s="14"/>
      <c r="W4386" s="14"/>
      <c r="X4386" s="14">
        <f t="shared" si="11521"/>
        <v>1500</v>
      </c>
      <c r="Y4386" s="14"/>
      <c r="Z4386" s="14"/>
      <c r="AA4386" s="14"/>
      <c r="AB4386" s="14">
        <v>1500</v>
      </c>
      <c r="AC4386" s="14"/>
      <c r="AD4386" s="14"/>
      <c r="AE4386" s="14"/>
      <c r="AF4386" s="14"/>
      <c r="AG4386" s="14"/>
      <c r="AH4386" s="14">
        <v>1500</v>
      </c>
      <c r="AI4386" s="14">
        <v>0</v>
      </c>
      <c r="AJ4386" s="14">
        <v>0</v>
      </c>
      <c r="AK4386" s="14"/>
      <c r="AL4386" s="14"/>
      <c r="AM4386" s="14"/>
      <c r="AN4386" s="14"/>
      <c r="AO4386" s="14"/>
      <c r="AP4386" s="14">
        <f t="shared" si="11522"/>
        <v>0</v>
      </c>
      <c r="AQ4386" s="14"/>
      <c r="AR4386" s="14"/>
      <c r="AS4386" s="14"/>
      <c r="AT4386" s="14"/>
      <c r="AU4386" s="14"/>
      <c r="AV4386" s="14"/>
      <c r="AW4386" s="14"/>
      <c r="AX4386" s="14"/>
      <c r="AY4386" s="14"/>
      <c r="AZ4386" s="14">
        <v>0</v>
      </c>
      <c r="BA4386" s="14">
        <v>0</v>
      </c>
      <c r="BB4386" s="14">
        <v>0</v>
      </c>
      <c r="BC4386" s="14"/>
      <c r="BD4386" s="14"/>
      <c r="BE4386" s="14"/>
      <c r="BF4386" s="14"/>
      <c r="BG4386" s="14"/>
      <c r="BH4386" s="14">
        <f t="shared" si="11523"/>
        <v>0</v>
      </c>
      <c r="BI4386" s="14"/>
      <c r="BJ4386" s="14"/>
      <c r="BK4386" s="14"/>
      <c r="BL4386" s="14"/>
      <c r="BM4386" s="14"/>
      <c r="BN4386" s="14"/>
      <c r="BO4386" s="14"/>
      <c r="BP4386" s="14"/>
      <c r="BQ4386" s="14"/>
      <c r="BR4386" s="14">
        <v>0</v>
      </c>
      <c r="BS4386" s="14">
        <v>0</v>
      </c>
      <c r="BT4386" s="14">
        <v>46500</v>
      </c>
      <c r="BU4386" s="14">
        <v>46515</v>
      </c>
      <c r="BV4386" s="14">
        <v>46515</v>
      </c>
      <c r="BW4386" s="14">
        <f t="shared" si="11466"/>
        <v>0</v>
      </c>
      <c r="BX4386" s="14"/>
      <c r="BY4386" s="14">
        <v>0</v>
      </c>
      <c r="BZ4386" s="14">
        <v>0</v>
      </c>
      <c r="CA4386" s="14">
        <f t="shared" si="11500"/>
        <v>46515</v>
      </c>
      <c r="CB4386" s="122">
        <f t="shared" si="11511"/>
        <v>100</v>
      </c>
    </row>
    <row r="4387" spans="1:80" x14ac:dyDescent="0.25">
      <c r="A4387" s="4" t="s">
        <v>928</v>
      </c>
      <c r="B4387" s="4" t="s">
        <v>88</v>
      </c>
      <c r="C4387" s="4" t="s">
        <v>1751</v>
      </c>
      <c r="D4387" s="79" t="s">
        <v>1752</v>
      </c>
      <c r="E4387" s="89">
        <v>6112</v>
      </c>
      <c r="F4387" s="79" t="s">
        <v>1757</v>
      </c>
      <c r="G4387" s="75" t="s">
        <v>1906</v>
      </c>
      <c r="H4387" s="13" t="s">
        <v>37</v>
      </c>
      <c r="I4387" s="14">
        <v>6000</v>
      </c>
      <c r="J4387" s="14">
        <f t="shared" si="11499"/>
        <v>6000</v>
      </c>
      <c r="K4387" s="14">
        <v>6000</v>
      </c>
      <c r="L4387" s="14">
        <f t="shared" si="11502"/>
        <v>0</v>
      </c>
      <c r="M4387" s="14">
        <v>0</v>
      </c>
      <c r="N4387" s="14">
        <v>0</v>
      </c>
      <c r="O4387" s="14">
        <v>0</v>
      </c>
      <c r="P4387" s="14">
        <v>0</v>
      </c>
      <c r="Q4387" s="14">
        <v>0</v>
      </c>
      <c r="R4387" s="14">
        <v>0</v>
      </c>
      <c r="S4387" s="14"/>
      <c r="T4387" s="14"/>
      <c r="U4387" s="14"/>
      <c r="V4387" s="14"/>
      <c r="W4387" s="14"/>
      <c r="X4387" s="14">
        <f t="shared" si="11521"/>
        <v>0</v>
      </c>
      <c r="Y4387" s="14"/>
      <c r="Z4387" s="14"/>
      <c r="AA4387" s="14"/>
      <c r="AB4387" s="14"/>
      <c r="AC4387" s="14"/>
      <c r="AD4387" s="14"/>
      <c r="AE4387" s="14"/>
      <c r="AF4387" s="14"/>
      <c r="AG4387" s="14"/>
      <c r="AH4387" s="14">
        <v>0</v>
      </c>
      <c r="AI4387" s="14">
        <v>0</v>
      </c>
      <c r="AJ4387" s="14">
        <v>0</v>
      </c>
      <c r="AK4387" s="14"/>
      <c r="AL4387" s="14"/>
      <c r="AM4387" s="14"/>
      <c r="AN4387" s="14"/>
      <c r="AO4387" s="14"/>
      <c r="AP4387" s="14">
        <f t="shared" si="11522"/>
        <v>0</v>
      </c>
      <c r="AQ4387" s="14"/>
      <c r="AR4387" s="14"/>
      <c r="AS4387" s="14"/>
      <c r="AT4387" s="14"/>
      <c r="AU4387" s="14"/>
      <c r="AV4387" s="14"/>
      <c r="AW4387" s="14"/>
      <c r="AX4387" s="14"/>
      <c r="AY4387" s="14"/>
      <c r="AZ4387" s="14">
        <v>0</v>
      </c>
      <c r="BA4387" s="14">
        <v>0</v>
      </c>
      <c r="BB4387" s="14">
        <v>0</v>
      </c>
      <c r="BC4387" s="14"/>
      <c r="BD4387" s="14"/>
      <c r="BE4387" s="14"/>
      <c r="BF4387" s="14"/>
      <c r="BG4387" s="14"/>
      <c r="BH4387" s="14">
        <f t="shared" si="11523"/>
        <v>0</v>
      </c>
      <c r="BI4387" s="14"/>
      <c r="BJ4387" s="14"/>
      <c r="BK4387" s="14"/>
      <c r="BL4387" s="14"/>
      <c r="BM4387" s="14"/>
      <c r="BN4387" s="14"/>
      <c r="BO4387" s="14"/>
      <c r="BP4387" s="14"/>
      <c r="BQ4387" s="14"/>
      <c r="BR4387" s="14">
        <v>0</v>
      </c>
      <c r="BS4387" s="14">
        <v>0</v>
      </c>
      <c r="BT4387" s="14">
        <v>6000</v>
      </c>
      <c r="BU4387" s="14">
        <v>6000</v>
      </c>
      <c r="BV4387" s="14">
        <v>0</v>
      </c>
      <c r="BW4387" s="14">
        <f t="shared" si="11466"/>
        <v>0</v>
      </c>
      <c r="BX4387" s="14">
        <v>0</v>
      </c>
      <c r="BY4387" s="14">
        <v>0</v>
      </c>
      <c r="BZ4387" s="14">
        <v>0</v>
      </c>
      <c r="CA4387" s="14">
        <f t="shared" si="11500"/>
        <v>0</v>
      </c>
      <c r="CB4387" s="122">
        <f t="shared" si="11511"/>
        <v>0</v>
      </c>
    </row>
    <row r="4388" spans="1:80" x14ac:dyDescent="0.25">
      <c r="A4388" s="4" t="s">
        <v>928</v>
      </c>
      <c r="B4388" s="4" t="s">
        <v>88</v>
      </c>
      <c r="C4388" s="4" t="s">
        <v>1751</v>
      </c>
      <c r="D4388" s="79" t="s">
        <v>1752</v>
      </c>
      <c r="E4388" s="89">
        <v>6112</v>
      </c>
      <c r="F4388" s="79" t="s">
        <v>1758</v>
      </c>
      <c r="G4388" s="75" t="s">
        <v>1906</v>
      </c>
      <c r="H4388" s="13" t="s">
        <v>43</v>
      </c>
      <c r="I4388" s="14">
        <v>15000</v>
      </c>
      <c r="J4388" s="14">
        <f t="shared" si="11499"/>
        <v>15000</v>
      </c>
      <c r="K4388" s="14">
        <v>15000</v>
      </c>
      <c r="L4388" s="14">
        <f t="shared" si="11502"/>
        <v>0</v>
      </c>
      <c r="M4388" s="14">
        <v>0</v>
      </c>
      <c r="N4388" s="14">
        <v>0</v>
      </c>
      <c r="O4388" s="14">
        <v>0</v>
      </c>
      <c r="P4388" s="14">
        <v>0</v>
      </c>
      <c r="Q4388" s="14">
        <v>0</v>
      </c>
      <c r="R4388" s="14">
        <v>0</v>
      </c>
      <c r="S4388" s="14"/>
      <c r="T4388" s="14"/>
      <c r="U4388" s="14"/>
      <c r="V4388" s="14"/>
      <c r="W4388" s="14"/>
      <c r="X4388" s="14">
        <f t="shared" si="11521"/>
        <v>0</v>
      </c>
      <c r="Y4388" s="14"/>
      <c r="Z4388" s="14"/>
      <c r="AA4388" s="14"/>
      <c r="AB4388" s="14"/>
      <c r="AC4388" s="14"/>
      <c r="AD4388" s="14"/>
      <c r="AE4388" s="14"/>
      <c r="AF4388" s="14"/>
      <c r="AG4388" s="14"/>
      <c r="AH4388" s="14">
        <v>0</v>
      </c>
      <c r="AI4388" s="14">
        <v>0</v>
      </c>
      <c r="AJ4388" s="14">
        <v>0</v>
      </c>
      <c r="AK4388" s="14"/>
      <c r="AL4388" s="14"/>
      <c r="AM4388" s="14"/>
      <c r="AN4388" s="14"/>
      <c r="AO4388" s="14"/>
      <c r="AP4388" s="14">
        <f t="shared" si="11522"/>
        <v>0</v>
      </c>
      <c r="AQ4388" s="14"/>
      <c r="AR4388" s="14"/>
      <c r="AS4388" s="14"/>
      <c r="AT4388" s="14"/>
      <c r="AU4388" s="14"/>
      <c r="AV4388" s="14"/>
      <c r="AW4388" s="14"/>
      <c r="AX4388" s="14"/>
      <c r="AY4388" s="14"/>
      <c r="AZ4388" s="14">
        <v>0</v>
      </c>
      <c r="BA4388" s="14">
        <v>0</v>
      </c>
      <c r="BB4388" s="14">
        <v>0</v>
      </c>
      <c r="BC4388" s="14"/>
      <c r="BD4388" s="14"/>
      <c r="BE4388" s="14"/>
      <c r="BF4388" s="14"/>
      <c r="BG4388" s="14"/>
      <c r="BH4388" s="14">
        <f t="shared" si="11523"/>
        <v>0</v>
      </c>
      <c r="BI4388" s="14"/>
      <c r="BJ4388" s="14"/>
      <c r="BK4388" s="14"/>
      <c r="BL4388" s="14"/>
      <c r="BM4388" s="14"/>
      <c r="BN4388" s="14"/>
      <c r="BO4388" s="14"/>
      <c r="BP4388" s="14"/>
      <c r="BQ4388" s="14"/>
      <c r="BR4388" s="14">
        <v>0</v>
      </c>
      <c r="BS4388" s="14">
        <v>0</v>
      </c>
      <c r="BT4388" s="14">
        <v>15000</v>
      </c>
      <c r="BU4388" s="14">
        <v>15000</v>
      </c>
      <c r="BV4388" s="14">
        <v>14471</v>
      </c>
      <c r="BW4388" s="14">
        <f t="shared" si="11466"/>
        <v>0</v>
      </c>
      <c r="BX4388" s="14">
        <v>0</v>
      </c>
      <c r="BY4388" s="14">
        <v>0</v>
      </c>
      <c r="BZ4388" s="14">
        <v>0</v>
      </c>
      <c r="CA4388" s="14">
        <f t="shared" si="11500"/>
        <v>14471</v>
      </c>
      <c r="CB4388" s="122">
        <f t="shared" si="11511"/>
        <v>96.473333333333329</v>
      </c>
    </row>
    <row r="4389" spans="1:80" x14ac:dyDescent="0.25">
      <c r="A4389" s="4" t="s">
        <v>928</v>
      </c>
      <c r="B4389" s="4" t="s">
        <v>88</v>
      </c>
      <c r="C4389" s="4" t="s">
        <v>1751</v>
      </c>
      <c r="D4389" s="79" t="s">
        <v>1752</v>
      </c>
      <c r="E4389" s="78" t="s">
        <v>44</v>
      </c>
      <c r="F4389" s="78" t="s">
        <v>1</v>
      </c>
      <c r="G4389" s="2" t="s">
        <v>1</v>
      </c>
      <c r="H4389" s="2" t="s">
        <v>45</v>
      </c>
      <c r="I4389" s="12">
        <f>SUM(I4390)</f>
        <v>229428</v>
      </c>
      <c r="J4389" s="12">
        <f t="shared" si="11499"/>
        <v>259308</v>
      </c>
      <c r="K4389" s="12">
        <f t="shared" ref="K4389:Q4389" si="11532">SUM(K4390)</f>
        <v>257308</v>
      </c>
      <c r="L4389" s="12">
        <f t="shared" si="11502"/>
        <v>2000</v>
      </c>
      <c r="M4389" s="12">
        <f t="shared" si="11532"/>
        <v>2000</v>
      </c>
      <c r="N4389" s="12">
        <f t="shared" si="11532"/>
        <v>0</v>
      </c>
      <c r="O4389" s="12">
        <f t="shared" si="11532"/>
        <v>0</v>
      </c>
      <c r="P4389" s="12">
        <f t="shared" si="11532"/>
        <v>0</v>
      </c>
      <c r="Q4389" s="12">
        <f t="shared" si="11532"/>
        <v>0</v>
      </c>
      <c r="R4389" s="12">
        <f t="shared" ref="R4389:AG4389" si="11533">SUM(R4390)</f>
        <v>2000</v>
      </c>
      <c r="S4389" s="12">
        <f t="shared" si="11533"/>
        <v>0</v>
      </c>
      <c r="T4389" s="12">
        <f t="shared" si="11533"/>
        <v>0</v>
      </c>
      <c r="U4389" s="12">
        <f t="shared" si="11533"/>
        <v>0</v>
      </c>
      <c r="V4389" s="12">
        <f t="shared" si="11533"/>
        <v>0</v>
      </c>
      <c r="W4389" s="12">
        <f t="shared" si="11533"/>
        <v>0</v>
      </c>
      <c r="X4389" s="12">
        <f t="shared" si="11533"/>
        <v>2000</v>
      </c>
      <c r="Y4389" s="12">
        <f t="shared" si="11533"/>
        <v>0</v>
      </c>
      <c r="Z4389" s="12">
        <f t="shared" si="11533"/>
        <v>0</v>
      </c>
      <c r="AA4389" s="12">
        <f t="shared" si="11533"/>
        <v>0</v>
      </c>
      <c r="AB4389" s="12">
        <f t="shared" si="11533"/>
        <v>0</v>
      </c>
      <c r="AC4389" s="12">
        <f t="shared" si="11533"/>
        <v>0</v>
      </c>
      <c r="AD4389" s="12">
        <f t="shared" si="11533"/>
        <v>0</v>
      </c>
      <c r="AE4389" s="12">
        <f t="shared" si="11533"/>
        <v>0</v>
      </c>
      <c r="AF4389" s="12">
        <f t="shared" si="11533"/>
        <v>0</v>
      </c>
      <c r="AG4389" s="12">
        <f t="shared" si="11533"/>
        <v>0</v>
      </c>
      <c r="AH4389" s="12">
        <v>0</v>
      </c>
      <c r="AI4389" s="12">
        <v>2000</v>
      </c>
      <c r="AJ4389" s="12">
        <f t="shared" ref="AJ4389:AY4389" si="11534">SUM(AJ4390)</f>
        <v>0</v>
      </c>
      <c r="AK4389" s="12">
        <f t="shared" si="11534"/>
        <v>0</v>
      </c>
      <c r="AL4389" s="12">
        <f t="shared" si="11534"/>
        <v>0</v>
      </c>
      <c r="AM4389" s="12">
        <f t="shared" si="11534"/>
        <v>0</v>
      </c>
      <c r="AN4389" s="12">
        <f t="shared" si="11534"/>
        <v>0</v>
      </c>
      <c r="AO4389" s="12">
        <f t="shared" si="11534"/>
        <v>0</v>
      </c>
      <c r="AP4389" s="12">
        <f t="shared" si="11534"/>
        <v>0</v>
      </c>
      <c r="AQ4389" s="12">
        <f t="shared" si="11534"/>
        <v>0</v>
      </c>
      <c r="AR4389" s="12">
        <f t="shared" si="11534"/>
        <v>0</v>
      </c>
      <c r="AS4389" s="12">
        <f t="shared" si="11534"/>
        <v>0</v>
      </c>
      <c r="AT4389" s="12">
        <f t="shared" si="11534"/>
        <v>0</v>
      </c>
      <c r="AU4389" s="12">
        <f t="shared" si="11534"/>
        <v>0</v>
      </c>
      <c r="AV4389" s="12">
        <f t="shared" si="11534"/>
        <v>0</v>
      </c>
      <c r="AW4389" s="12">
        <f t="shared" si="11534"/>
        <v>0</v>
      </c>
      <c r="AX4389" s="12">
        <f t="shared" si="11534"/>
        <v>0</v>
      </c>
      <c r="AY4389" s="12">
        <f t="shared" si="11534"/>
        <v>0</v>
      </c>
      <c r="AZ4389" s="12">
        <v>0</v>
      </c>
      <c r="BA4389" s="12">
        <v>0</v>
      </c>
      <c r="BB4389" s="12">
        <f t="shared" ref="BB4389:BQ4389" si="11535">SUM(BB4390)</f>
        <v>0</v>
      </c>
      <c r="BC4389" s="12">
        <f t="shared" si="11535"/>
        <v>0</v>
      </c>
      <c r="BD4389" s="12">
        <f t="shared" si="11535"/>
        <v>0</v>
      </c>
      <c r="BE4389" s="12">
        <f t="shared" si="11535"/>
        <v>0</v>
      </c>
      <c r="BF4389" s="12">
        <f t="shared" si="11535"/>
        <v>0</v>
      </c>
      <c r="BG4389" s="12">
        <f t="shared" si="11535"/>
        <v>0</v>
      </c>
      <c r="BH4389" s="12">
        <f t="shared" si="11535"/>
        <v>0</v>
      </c>
      <c r="BI4389" s="12">
        <f t="shared" si="11535"/>
        <v>0</v>
      </c>
      <c r="BJ4389" s="12">
        <f t="shared" si="11535"/>
        <v>0</v>
      </c>
      <c r="BK4389" s="12">
        <f t="shared" si="11535"/>
        <v>0</v>
      </c>
      <c r="BL4389" s="12">
        <f t="shared" si="11535"/>
        <v>0</v>
      </c>
      <c r="BM4389" s="12">
        <f t="shared" si="11535"/>
        <v>0</v>
      </c>
      <c r="BN4389" s="12">
        <f t="shared" si="11535"/>
        <v>0</v>
      </c>
      <c r="BO4389" s="12">
        <f t="shared" si="11535"/>
        <v>0</v>
      </c>
      <c r="BP4389" s="12">
        <f t="shared" si="11535"/>
        <v>0</v>
      </c>
      <c r="BQ4389" s="12">
        <f t="shared" si="11535"/>
        <v>0</v>
      </c>
      <c r="BR4389" s="12">
        <v>0</v>
      </c>
      <c r="BS4389" s="12">
        <v>0</v>
      </c>
      <c r="BT4389" s="12">
        <f t="shared" ref="BT4389:BZ4389" si="11536">SUM(BT4390)</f>
        <v>272273</v>
      </c>
      <c r="BU4389" s="12">
        <f t="shared" si="11536"/>
        <v>270273</v>
      </c>
      <c r="BV4389" s="12">
        <f t="shared" si="11536"/>
        <v>150000</v>
      </c>
      <c r="BW4389" s="12">
        <f t="shared" si="11536"/>
        <v>71000</v>
      </c>
      <c r="BX4389" s="12">
        <f t="shared" si="11536"/>
        <v>25000</v>
      </c>
      <c r="BY4389" s="12">
        <f t="shared" si="11536"/>
        <v>23000</v>
      </c>
      <c r="BZ4389" s="12">
        <f t="shared" si="11536"/>
        <v>23000</v>
      </c>
      <c r="CA4389" s="12">
        <f t="shared" si="11500"/>
        <v>221000</v>
      </c>
      <c r="CB4389" s="124">
        <f t="shared" si="11511"/>
        <v>81.769174131341273</v>
      </c>
    </row>
    <row r="4390" spans="1:80" x14ac:dyDescent="0.25">
      <c r="A4390" s="4" t="s">
        <v>928</v>
      </c>
      <c r="B4390" s="4" t="s">
        <v>88</v>
      </c>
      <c r="C4390" s="4" t="s">
        <v>1751</v>
      </c>
      <c r="D4390" s="79" t="s">
        <v>1752</v>
      </c>
      <c r="E4390" s="89">
        <v>6121</v>
      </c>
      <c r="F4390" s="79"/>
      <c r="G4390" s="75" t="s">
        <v>1906</v>
      </c>
      <c r="H4390" s="13" t="s">
        <v>46</v>
      </c>
      <c r="I4390" s="14">
        <v>229428</v>
      </c>
      <c r="J4390" s="14">
        <f t="shared" si="11499"/>
        <v>259308</v>
      </c>
      <c r="K4390" s="14">
        <v>257308</v>
      </c>
      <c r="L4390" s="14">
        <f t="shared" si="11502"/>
        <v>2000</v>
      </c>
      <c r="M4390" s="14">
        <v>2000</v>
      </c>
      <c r="N4390" s="14">
        <v>0</v>
      </c>
      <c r="O4390" s="14">
        <v>0</v>
      </c>
      <c r="P4390" s="14">
        <v>0</v>
      </c>
      <c r="Q4390" s="14">
        <v>0</v>
      </c>
      <c r="R4390" s="14">
        <v>2000</v>
      </c>
      <c r="S4390" s="14"/>
      <c r="T4390" s="14"/>
      <c r="U4390" s="14"/>
      <c r="V4390" s="14"/>
      <c r="W4390" s="14"/>
      <c r="X4390" s="14">
        <f t="shared" si="11521"/>
        <v>2000</v>
      </c>
      <c r="Y4390" s="14"/>
      <c r="Z4390" s="14"/>
      <c r="AA4390" s="14"/>
      <c r="AB4390" s="14"/>
      <c r="AC4390" s="14"/>
      <c r="AD4390" s="14"/>
      <c r="AE4390" s="14"/>
      <c r="AF4390" s="14"/>
      <c r="AG4390" s="14"/>
      <c r="AH4390" s="14">
        <v>0</v>
      </c>
      <c r="AI4390" s="14">
        <v>2000</v>
      </c>
      <c r="AJ4390" s="14">
        <v>0</v>
      </c>
      <c r="AK4390" s="14"/>
      <c r="AL4390" s="14"/>
      <c r="AM4390" s="14"/>
      <c r="AN4390" s="14"/>
      <c r="AO4390" s="14"/>
      <c r="AP4390" s="14">
        <f t="shared" si="11522"/>
        <v>0</v>
      </c>
      <c r="AQ4390" s="14"/>
      <c r="AR4390" s="14"/>
      <c r="AS4390" s="14"/>
      <c r="AT4390" s="14"/>
      <c r="AU4390" s="14"/>
      <c r="AV4390" s="14"/>
      <c r="AW4390" s="14"/>
      <c r="AX4390" s="14"/>
      <c r="AY4390" s="14"/>
      <c r="AZ4390" s="14">
        <v>0</v>
      </c>
      <c r="BA4390" s="14">
        <v>0</v>
      </c>
      <c r="BB4390" s="14">
        <v>0</v>
      </c>
      <c r="BC4390" s="14"/>
      <c r="BD4390" s="14"/>
      <c r="BE4390" s="14"/>
      <c r="BF4390" s="14"/>
      <c r="BG4390" s="14"/>
      <c r="BH4390" s="14">
        <f t="shared" si="11523"/>
        <v>0</v>
      </c>
      <c r="BI4390" s="14"/>
      <c r="BJ4390" s="14"/>
      <c r="BK4390" s="14"/>
      <c r="BL4390" s="14"/>
      <c r="BM4390" s="14"/>
      <c r="BN4390" s="14"/>
      <c r="BO4390" s="14"/>
      <c r="BP4390" s="14"/>
      <c r="BQ4390" s="14"/>
      <c r="BR4390" s="14">
        <v>0</v>
      </c>
      <c r="BS4390" s="14">
        <v>0</v>
      </c>
      <c r="BT4390" s="14">
        <v>272273</v>
      </c>
      <c r="BU4390" s="14">
        <v>270273</v>
      </c>
      <c r="BV4390" s="14">
        <v>150000</v>
      </c>
      <c r="BW4390" s="14">
        <f t="shared" si="11466"/>
        <v>71000</v>
      </c>
      <c r="BX4390" s="14">
        <v>25000</v>
      </c>
      <c r="BY4390" s="14">
        <v>23000</v>
      </c>
      <c r="BZ4390" s="14">
        <v>23000</v>
      </c>
      <c r="CA4390" s="14">
        <f t="shared" si="11500"/>
        <v>221000</v>
      </c>
      <c r="CB4390" s="122">
        <f t="shared" si="11511"/>
        <v>81.769174131341273</v>
      </c>
    </row>
    <row r="4391" spans="1:80" x14ac:dyDescent="0.25">
      <c r="A4391" s="4" t="s">
        <v>928</v>
      </c>
      <c r="B4391" s="4" t="s">
        <v>88</v>
      </c>
      <c r="C4391" s="4" t="s">
        <v>1751</v>
      </c>
      <c r="D4391" s="79" t="s">
        <v>1752</v>
      </c>
      <c r="E4391" s="78" t="s">
        <v>47</v>
      </c>
      <c r="F4391" s="78" t="s">
        <v>1</v>
      </c>
      <c r="G4391" s="2" t="s">
        <v>1</v>
      </c>
      <c r="H4391" s="2" t="s">
        <v>48</v>
      </c>
      <c r="I4391" s="12">
        <f>SUM(I4392:I4400)</f>
        <v>194727</v>
      </c>
      <c r="J4391" s="12">
        <f t="shared" si="11499"/>
        <v>203078</v>
      </c>
      <c r="K4391" s="12">
        <f t="shared" ref="K4391" si="11537">SUM(K4392:K4400)</f>
        <v>166078</v>
      </c>
      <c r="L4391" s="12">
        <f t="shared" si="11502"/>
        <v>37000</v>
      </c>
      <c r="M4391" s="12">
        <f t="shared" ref="M4391:Q4391" si="11538">SUM(M4392:M4400)</f>
        <v>20000</v>
      </c>
      <c r="N4391" s="12">
        <f t="shared" si="11538"/>
        <v>0</v>
      </c>
      <c r="O4391" s="12">
        <f t="shared" si="11538"/>
        <v>17000</v>
      </c>
      <c r="P4391" s="12">
        <f t="shared" si="11538"/>
        <v>0</v>
      </c>
      <c r="Q4391" s="12">
        <f t="shared" si="11538"/>
        <v>0</v>
      </c>
      <c r="R4391" s="12">
        <f t="shared" ref="R4391:AG4391" si="11539">SUM(R4392:R4400)</f>
        <v>20000</v>
      </c>
      <c r="S4391" s="12">
        <f t="shared" si="11539"/>
        <v>0</v>
      </c>
      <c r="T4391" s="12">
        <f t="shared" si="11539"/>
        <v>0</v>
      </c>
      <c r="U4391" s="12">
        <f t="shared" si="11539"/>
        <v>0</v>
      </c>
      <c r="V4391" s="12">
        <f t="shared" si="11539"/>
        <v>0</v>
      </c>
      <c r="W4391" s="12">
        <f t="shared" si="11539"/>
        <v>0</v>
      </c>
      <c r="X4391" s="12">
        <f t="shared" si="11539"/>
        <v>20000</v>
      </c>
      <c r="Y4391" s="12">
        <f t="shared" si="11539"/>
        <v>0</v>
      </c>
      <c r="Z4391" s="12">
        <f t="shared" si="11539"/>
        <v>6000</v>
      </c>
      <c r="AA4391" s="12">
        <f t="shared" si="11539"/>
        <v>0</v>
      </c>
      <c r="AB4391" s="12">
        <f t="shared" si="11539"/>
        <v>3000</v>
      </c>
      <c r="AC4391" s="12">
        <f t="shared" si="11539"/>
        <v>0</v>
      </c>
      <c r="AD4391" s="12">
        <f t="shared" si="11539"/>
        <v>0</v>
      </c>
      <c r="AE4391" s="12">
        <f t="shared" si="11539"/>
        <v>0</v>
      </c>
      <c r="AF4391" s="12">
        <f t="shared" si="11539"/>
        <v>1530</v>
      </c>
      <c r="AG4391" s="12">
        <f t="shared" si="11539"/>
        <v>2130</v>
      </c>
      <c r="AH4391" s="12">
        <v>12660</v>
      </c>
      <c r="AI4391" s="12">
        <v>7340</v>
      </c>
      <c r="AJ4391" s="12">
        <f t="shared" ref="AJ4391:AY4391" si="11540">SUM(AJ4392:AJ4400)</f>
        <v>0</v>
      </c>
      <c r="AK4391" s="12">
        <f t="shared" si="11540"/>
        <v>0</v>
      </c>
      <c r="AL4391" s="12">
        <f t="shared" si="11540"/>
        <v>0</v>
      </c>
      <c r="AM4391" s="12">
        <f t="shared" si="11540"/>
        <v>0</v>
      </c>
      <c r="AN4391" s="12">
        <f t="shared" si="11540"/>
        <v>0</v>
      </c>
      <c r="AO4391" s="12">
        <f t="shared" si="11540"/>
        <v>0</v>
      </c>
      <c r="AP4391" s="12">
        <f t="shared" si="11540"/>
        <v>0</v>
      </c>
      <c r="AQ4391" s="12">
        <f t="shared" si="11540"/>
        <v>0</v>
      </c>
      <c r="AR4391" s="12">
        <f t="shared" si="11540"/>
        <v>0</v>
      </c>
      <c r="AS4391" s="12">
        <f t="shared" si="11540"/>
        <v>0</v>
      </c>
      <c r="AT4391" s="12">
        <f t="shared" si="11540"/>
        <v>0</v>
      </c>
      <c r="AU4391" s="12">
        <f t="shared" si="11540"/>
        <v>0</v>
      </c>
      <c r="AV4391" s="12">
        <f t="shared" si="11540"/>
        <v>0</v>
      </c>
      <c r="AW4391" s="12">
        <f t="shared" si="11540"/>
        <v>0</v>
      </c>
      <c r="AX4391" s="12">
        <f t="shared" si="11540"/>
        <v>0</v>
      </c>
      <c r="AY4391" s="12">
        <f t="shared" si="11540"/>
        <v>0</v>
      </c>
      <c r="AZ4391" s="12">
        <v>0</v>
      </c>
      <c r="BA4391" s="12">
        <v>0</v>
      </c>
      <c r="BB4391" s="12">
        <f t="shared" ref="BB4391:BQ4391" si="11541">SUM(BB4392:BB4400)</f>
        <v>17000</v>
      </c>
      <c r="BC4391" s="12">
        <f t="shared" si="11541"/>
        <v>0</v>
      </c>
      <c r="BD4391" s="12">
        <f t="shared" si="11541"/>
        <v>0</v>
      </c>
      <c r="BE4391" s="12">
        <f t="shared" si="11541"/>
        <v>8565</v>
      </c>
      <c r="BF4391" s="12">
        <f t="shared" si="11541"/>
        <v>0</v>
      </c>
      <c r="BG4391" s="12">
        <f t="shared" si="11541"/>
        <v>0</v>
      </c>
      <c r="BH4391" s="12">
        <f t="shared" si="11541"/>
        <v>25565</v>
      </c>
      <c r="BI4391" s="12">
        <f t="shared" si="11541"/>
        <v>0</v>
      </c>
      <c r="BJ4391" s="12">
        <f t="shared" si="11541"/>
        <v>0</v>
      </c>
      <c r="BK4391" s="12">
        <f t="shared" si="11541"/>
        <v>2065</v>
      </c>
      <c r="BL4391" s="12">
        <f t="shared" si="11541"/>
        <v>0</v>
      </c>
      <c r="BM4391" s="12">
        <f t="shared" si="11541"/>
        <v>4500</v>
      </c>
      <c r="BN4391" s="12">
        <f t="shared" si="11541"/>
        <v>0</v>
      </c>
      <c r="BO4391" s="12">
        <f t="shared" si="11541"/>
        <v>0</v>
      </c>
      <c r="BP4391" s="12">
        <f t="shared" si="11541"/>
        <v>0</v>
      </c>
      <c r="BQ4391" s="12">
        <f t="shared" si="11541"/>
        <v>2000</v>
      </c>
      <c r="BR4391" s="12">
        <v>8565</v>
      </c>
      <c r="BS4391" s="12">
        <v>17000</v>
      </c>
      <c r="BT4391" s="12">
        <f t="shared" ref="BT4391:BZ4391" si="11542">SUM(BT4392:BT4400)</f>
        <v>219472</v>
      </c>
      <c r="BU4391" s="12">
        <f t="shared" si="11542"/>
        <v>182472</v>
      </c>
      <c r="BV4391" s="12">
        <f t="shared" si="11542"/>
        <v>138970</v>
      </c>
      <c r="BW4391" s="12">
        <f t="shared" si="11542"/>
        <v>26980</v>
      </c>
      <c r="BX4391" s="12">
        <f t="shared" si="11542"/>
        <v>18450</v>
      </c>
      <c r="BY4391" s="12">
        <f t="shared" si="11542"/>
        <v>4550</v>
      </c>
      <c r="BZ4391" s="12">
        <f t="shared" si="11542"/>
        <v>3980</v>
      </c>
      <c r="CA4391" s="12">
        <f t="shared" si="11500"/>
        <v>165950</v>
      </c>
      <c r="CB4391" s="124">
        <f t="shared" si="11511"/>
        <v>90.945460125389104</v>
      </c>
    </row>
    <row r="4392" spans="1:80" x14ac:dyDescent="0.25">
      <c r="A4392" s="4" t="s">
        <v>928</v>
      </c>
      <c r="B4392" s="4" t="s">
        <v>88</v>
      </c>
      <c r="C4392" s="4" t="s">
        <v>1751</v>
      </c>
      <c r="D4392" s="79" t="s">
        <v>1752</v>
      </c>
      <c r="E4392" s="89">
        <v>6131</v>
      </c>
      <c r="F4392" s="79"/>
      <c r="G4392" s="75" t="s">
        <v>1906</v>
      </c>
      <c r="H4392" s="13" t="s">
        <v>49</v>
      </c>
      <c r="I4392" s="14">
        <v>1500</v>
      </c>
      <c r="J4392" s="14">
        <f t="shared" si="11499"/>
        <v>1500</v>
      </c>
      <c r="K4392" s="14">
        <v>1500</v>
      </c>
      <c r="L4392" s="14">
        <f t="shared" si="11502"/>
        <v>0</v>
      </c>
      <c r="M4392" s="14">
        <v>0</v>
      </c>
      <c r="N4392" s="14">
        <v>0</v>
      </c>
      <c r="O4392" s="14">
        <v>0</v>
      </c>
      <c r="P4392" s="14">
        <v>0</v>
      </c>
      <c r="Q4392" s="14">
        <v>0</v>
      </c>
      <c r="R4392" s="14">
        <v>0</v>
      </c>
      <c r="S4392" s="14"/>
      <c r="T4392" s="14"/>
      <c r="U4392" s="14"/>
      <c r="V4392" s="14"/>
      <c r="W4392" s="14"/>
      <c r="X4392" s="14">
        <f t="shared" si="11521"/>
        <v>0</v>
      </c>
      <c r="Y4392" s="14"/>
      <c r="Z4392" s="14"/>
      <c r="AA4392" s="14"/>
      <c r="AB4392" s="14"/>
      <c r="AC4392" s="14"/>
      <c r="AD4392" s="14"/>
      <c r="AE4392" s="14"/>
      <c r="AF4392" s="14"/>
      <c r="AG4392" s="14"/>
      <c r="AH4392" s="14">
        <v>0</v>
      </c>
      <c r="AI4392" s="14">
        <v>0</v>
      </c>
      <c r="AJ4392" s="14">
        <v>0</v>
      </c>
      <c r="AK4392" s="14"/>
      <c r="AL4392" s="14"/>
      <c r="AM4392" s="14"/>
      <c r="AN4392" s="14"/>
      <c r="AO4392" s="14"/>
      <c r="AP4392" s="14">
        <f t="shared" si="11522"/>
        <v>0</v>
      </c>
      <c r="AQ4392" s="14"/>
      <c r="AR4392" s="14"/>
      <c r="AS4392" s="14"/>
      <c r="AT4392" s="14"/>
      <c r="AU4392" s="14"/>
      <c r="AV4392" s="14"/>
      <c r="AW4392" s="14"/>
      <c r="AX4392" s="14"/>
      <c r="AY4392" s="14"/>
      <c r="AZ4392" s="14">
        <v>0</v>
      </c>
      <c r="BA4392" s="14">
        <v>0</v>
      </c>
      <c r="BB4392" s="14">
        <v>0</v>
      </c>
      <c r="BC4392" s="14"/>
      <c r="BD4392" s="14"/>
      <c r="BE4392" s="14"/>
      <c r="BF4392" s="14"/>
      <c r="BG4392" s="14"/>
      <c r="BH4392" s="14">
        <f t="shared" si="11523"/>
        <v>0</v>
      </c>
      <c r="BI4392" s="14"/>
      <c r="BJ4392" s="14"/>
      <c r="BK4392" s="14"/>
      <c r="BL4392" s="14"/>
      <c r="BM4392" s="14"/>
      <c r="BN4392" s="14"/>
      <c r="BO4392" s="14"/>
      <c r="BP4392" s="14"/>
      <c r="BQ4392" s="14"/>
      <c r="BR4392" s="14">
        <v>0</v>
      </c>
      <c r="BS4392" s="14">
        <v>0</v>
      </c>
      <c r="BT4392" s="14">
        <v>1500</v>
      </c>
      <c r="BU4392" s="14">
        <v>1500</v>
      </c>
      <c r="BV4392" s="14">
        <v>1500</v>
      </c>
      <c r="BW4392" s="14">
        <f t="shared" si="11466"/>
        <v>0</v>
      </c>
      <c r="BX4392" s="14">
        <v>0</v>
      </c>
      <c r="BY4392" s="14">
        <v>0</v>
      </c>
      <c r="BZ4392" s="14">
        <v>0</v>
      </c>
      <c r="CA4392" s="14">
        <f t="shared" si="11500"/>
        <v>1500</v>
      </c>
      <c r="CB4392" s="122">
        <f t="shared" si="11511"/>
        <v>100</v>
      </c>
    </row>
    <row r="4393" spans="1:80" x14ac:dyDescent="0.25">
      <c r="A4393" s="4" t="s">
        <v>928</v>
      </c>
      <c r="B4393" s="4" t="s">
        <v>88</v>
      </c>
      <c r="C4393" s="4" t="s">
        <v>1751</v>
      </c>
      <c r="D4393" s="79" t="s">
        <v>1752</v>
      </c>
      <c r="E4393" s="89">
        <v>6132</v>
      </c>
      <c r="F4393" s="79"/>
      <c r="G4393" s="75" t="s">
        <v>1906</v>
      </c>
      <c r="H4393" s="13" t="s">
        <v>196</v>
      </c>
      <c r="I4393" s="14">
        <v>85000</v>
      </c>
      <c r="J4393" s="14">
        <f t="shared" si="11499"/>
        <v>85000</v>
      </c>
      <c r="K4393" s="14">
        <v>85000</v>
      </c>
      <c r="L4393" s="14">
        <f t="shared" si="11502"/>
        <v>0</v>
      </c>
      <c r="M4393" s="14">
        <v>0</v>
      </c>
      <c r="N4393" s="14">
        <v>0</v>
      </c>
      <c r="O4393" s="14">
        <v>0</v>
      </c>
      <c r="P4393" s="14">
        <v>0</v>
      </c>
      <c r="Q4393" s="14">
        <v>0</v>
      </c>
      <c r="R4393" s="14">
        <v>0</v>
      </c>
      <c r="S4393" s="14"/>
      <c r="T4393" s="14"/>
      <c r="U4393" s="14"/>
      <c r="V4393" s="14"/>
      <c r="W4393" s="14"/>
      <c r="X4393" s="14">
        <f t="shared" si="11521"/>
        <v>0</v>
      </c>
      <c r="Y4393" s="14"/>
      <c r="Z4393" s="14"/>
      <c r="AA4393" s="14"/>
      <c r="AB4393" s="14"/>
      <c r="AC4393" s="14"/>
      <c r="AD4393" s="14"/>
      <c r="AE4393" s="14"/>
      <c r="AF4393" s="14"/>
      <c r="AG4393" s="14"/>
      <c r="AH4393" s="14">
        <v>0</v>
      </c>
      <c r="AI4393" s="14">
        <v>0</v>
      </c>
      <c r="AJ4393" s="14">
        <v>0</v>
      </c>
      <c r="AK4393" s="14"/>
      <c r="AL4393" s="14"/>
      <c r="AM4393" s="14"/>
      <c r="AN4393" s="14"/>
      <c r="AO4393" s="14"/>
      <c r="AP4393" s="14">
        <f t="shared" si="11522"/>
        <v>0</v>
      </c>
      <c r="AQ4393" s="14"/>
      <c r="AR4393" s="14"/>
      <c r="AS4393" s="14"/>
      <c r="AT4393" s="14"/>
      <c r="AU4393" s="14"/>
      <c r="AV4393" s="14"/>
      <c r="AW4393" s="14"/>
      <c r="AX4393" s="14"/>
      <c r="AY4393" s="14"/>
      <c r="AZ4393" s="14">
        <v>0</v>
      </c>
      <c r="BA4393" s="14">
        <v>0</v>
      </c>
      <c r="BB4393" s="14">
        <v>0</v>
      </c>
      <c r="BC4393" s="14"/>
      <c r="BD4393" s="14"/>
      <c r="BE4393" s="14"/>
      <c r="BF4393" s="14"/>
      <c r="BG4393" s="14"/>
      <c r="BH4393" s="14">
        <f t="shared" si="11523"/>
        <v>0</v>
      </c>
      <c r="BI4393" s="14"/>
      <c r="BJ4393" s="14"/>
      <c r="BK4393" s="14"/>
      <c r="BL4393" s="14"/>
      <c r="BM4393" s="14"/>
      <c r="BN4393" s="14"/>
      <c r="BO4393" s="14"/>
      <c r="BP4393" s="14"/>
      <c r="BQ4393" s="14"/>
      <c r="BR4393" s="14">
        <v>0</v>
      </c>
      <c r="BS4393" s="14">
        <v>0</v>
      </c>
      <c r="BT4393" s="14">
        <v>85000</v>
      </c>
      <c r="BU4393" s="14">
        <v>85000</v>
      </c>
      <c r="BV4393" s="14">
        <v>77000</v>
      </c>
      <c r="BW4393" s="14">
        <f t="shared" si="11466"/>
        <v>5000</v>
      </c>
      <c r="BX4393" s="14">
        <v>5000</v>
      </c>
      <c r="BY4393" s="14"/>
      <c r="BZ4393" s="14"/>
      <c r="CA4393" s="14">
        <f t="shared" si="11500"/>
        <v>82000</v>
      </c>
      <c r="CB4393" s="122">
        <f t="shared" si="11511"/>
        <v>96.470588235294116</v>
      </c>
    </row>
    <row r="4394" spans="1:80" x14ac:dyDescent="0.25">
      <c r="A4394" s="4" t="s">
        <v>928</v>
      </c>
      <c r="B4394" s="4" t="s">
        <v>88</v>
      </c>
      <c r="C4394" s="4" t="s">
        <v>1751</v>
      </c>
      <c r="D4394" s="79" t="s">
        <v>1752</v>
      </c>
      <c r="E4394" s="89">
        <v>6133</v>
      </c>
      <c r="F4394" s="79"/>
      <c r="G4394" s="75" t="s">
        <v>1906</v>
      </c>
      <c r="H4394" s="13" t="s">
        <v>198</v>
      </c>
      <c r="I4394" s="14">
        <v>13000</v>
      </c>
      <c r="J4394" s="14">
        <f t="shared" si="11499"/>
        <v>13000</v>
      </c>
      <c r="K4394" s="14">
        <v>13000</v>
      </c>
      <c r="L4394" s="14">
        <f t="shared" si="11502"/>
        <v>0</v>
      </c>
      <c r="M4394" s="14">
        <v>0</v>
      </c>
      <c r="N4394" s="14">
        <v>0</v>
      </c>
      <c r="O4394" s="14">
        <v>0</v>
      </c>
      <c r="P4394" s="14">
        <v>0</v>
      </c>
      <c r="Q4394" s="14">
        <v>0</v>
      </c>
      <c r="R4394" s="14">
        <v>0</v>
      </c>
      <c r="S4394" s="14"/>
      <c r="T4394" s="14"/>
      <c r="U4394" s="14"/>
      <c r="V4394" s="14"/>
      <c r="W4394" s="14"/>
      <c r="X4394" s="14">
        <f t="shared" si="11521"/>
        <v>0</v>
      </c>
      <c r="Y4394" s="14"/>
      <c r="Z4394" s="14"/>
      <c r="AA4394" s="14"/>
      <c r="AB4394" s="14"/>
      <c r="AC4394" s="14"/>
      <c r="AD4394" s="14"/>
      <c r="AE4394" s="14"/>
      <c r="AF4394" s="14"/>
      <c r="AG4394" s="14"/>
      <c r="AH4394" s="14">
        <v>0</v>
      </c>
      <c r="AI4394" s="14">
        <v>0</v>
      </c>
      <c r="AJ4394" s="14">
        <v>0</v>
      </c>
      <c r="AK4394" s="14"/>
      <c r="AL4394" s="14"/>
      <c r="AM4394" s="14"/>
      <c r="AN4394" s="14"/>
      <c r="AO4394" s="14"/>
      <c r="AP4394" s="14">
        <f t="shared" si="11522"/>
        <v>0</v>
      </c>
      <c r="AQ4394" s="14"/>
      <c r="AR4394" s="14"/>
      <c r="AS4394" s="14"/>
      <c r="AT4394" s="14"/>
      <c r="AU4394" s="14"/>
      <c r="AV4394" s="14"/>
      <c r="AW4394" s="14"/>
      <c r="AX4394" s="14"/>
      <c r="AY4394" s="14"/>
      <c r="AZ4394" s="14">
        <v>0</v>
      </c>
      <c r="BA4394" s="14">
        <v>0</v>
      </c>
      <c r="BB4394" s="14">
        <v>0</v>
      </c>
      <c r="BC4394" s="14"/>
      <c r="BD4394" s="14"/>
      <c r="BE4394" s="14"/>
      <c r="BF4394" s="14"/>
      <c r="BG4394" s="14"/>
      <c r="BH4394" s="14">
        <f t="shared" si="11523"/>
        <v>0</v>
      </c>
      <c r="BI4394" s="14"/>
      <c r="BJ4394" s="14"/>
      <c r="BK4394" s="14"/>
      <c r="BL4394" s="14"/>
      <c r="BM4394" s="14"/>
      <c r="BN4394" s="14"/>
      <c r="BO4394" s="14"/>
      <c r="BP4394" s="14"/>
      <c r="BQ4394" s="14"/>
      <c r="BR4394" s="14">
        <v>0</v>
      </c>
      <c r="BS4394" s="14">
        <v>0</v>
      </c>
      <c r="BT4394" s="14">
        <v>13000</v>
      </c>
      <c r="BU4394" s="14">
        <v>13000</v>
      </c>
      <c r="BV4394" s="14">
        <v>7400</v>
      </c>
      <c r="BW4394" s="14">
        <f t="shared" si="11466"/>
        <v>2700</v>
      </c>
      <c r="BX4394" s="14">
        <v>1300</v>
      </c>
      <c r="BY4394" s="14">
        <v>700</v>
      </c>
      <c r="BZ4394" s="14">
        <v>700</v>
      </c>
      <c r="CA4394" s="14">
        <f t="shared" si="11500"/>
        <v>10100</v>
      </c>
      <c r="CB4394" s="122">
        <f t="shared" si="11511"/>
        <v>77.692307692307693</v>
      </c>
    </row>
    <row r="4395" spans="1:80" x14ac:dyDescent="0.25">
      <c r="A4395" s="4" t="s">
        <v>928</v>
      </c>
      <c r="B4395" s="4" t="s">
        <v>88</v>
      </c>
      <c r="C4395" s="4" t="s">
        <v>1751</v>
      </c>
      <c r="D4395" s="79" t="s">
        <v>1752</v>
      </c>
      <c r="E4395" s="89">
        <v>6134</v>
      </c>
      <c r="F4395" s="79"/>
      <c r="G4395" s="75" t="s">
        <v>1906</v>
      </c>
      <c r="H4395" s="13" t="s">
        <v>200</v>
      </c>
      <c r="I4395" s="14">
        <v>41000</v>
      </c>
      <c r="J4395" s="14">
        <f t="shared" si="11499"/>
        <v>36000</v>
      </c>
      <c r="K4395" s="14">
        <v>16000</v>
      </c>
      <c r="L4395" s="14">
        <f t="shared" si="11502"/>
        <v>20000</v>
      </c>
      <c r="M4395" s="14">
        <v>20000</v>
      </c>
      <c r="N4395" s="14">
        <v>0</v>
      </c>
      <c r="O4395" s="14">
        <v>0</v>
      </c>
      <c r="P4395" s="14">
        <v>0</v>
      </c>
      <c r="Q4395" s="14">
        <v>0</v>
      </c>
      <c r="R4395" s="14">
        <v>20000</v>
      </c>
      <c r="S4395" s="14"/>
      <c r="T4395" s="14"/>
      <c r="U4395" s="14"/>
      <c r="V4395" s="14"/>
      <c r="W4395" s="14"/>
      <c r="X4395" s="14">
        <f t="shared" si="11521"/>
        <v>20000</v>
      </c>
      <c r="Y4395" s="14"/>
      <c r="Z4395" s="14">
        <v>6000</v>
      </c>
      <c r="AA4395" s="14"/>
      <c r="AB4395" s="14">
        <v>3000</v>
      </c>
      <c r="AC4395" s="14"/>
      <c r="AD4395" s="14"/>
      <c r="AE4395" s="14"/>
      <c r="AF4395" s="14">
        <v>1530</v>
      </c>
      <c r="AG4395" s="14">
        <v>2130</v>
      </c>
      <c r="AH4395" s="14">
        <v>12660</v>
      </c>
      <c r="AI4395" s="14">
        <v>7340</v>
      </c>
      <c r="AJ4395" s="14">
        <v>0</v>
      </c>
      <c r="AK4395" s="14"/>
      <c r="AL4395" s="14"/>
      <c r="AM4395" s="14"/>
      <c r="AN4395" s="14"/>
      <c r="AO4395" s="14"/>
      <c r="AP4395" s="14">
        <f t="shared" si="11522"/>
        <v>0</v>
      </c>
      <c r="AQ4395" s="14"/>
      <c r="AR4395" s="14"/>
      <c r="AS4395" s="14"/>
      <c r="AT4395" s="14"/>
      <c r="AU4395" s="14"/>
      <c r="AV4395" s="14"/>
      <c r="AW4395" s="14"/>
      <c r="AX4395" s="14"/>
      <c r="AY4395" s="14"/>
      <c r="AZ4395" s="14">
        <v>0</v>
      </c>
      <c r="BA4395" s="14">
        <v>0</v>
      </c>
      <c r="BB4395" s="14">
        <v>0</v>
      </c>
      <c r="BC4395" s="14"/>
      <c r="BD4395" s="14"/>
      <c r="BE4395" s="14">
        <f>1265</f>
        <v>1265</v>
      </c>
      <c r="BF4395" s="14"/>
      <c r="BG4395" s="14"/>
      <c r="BH4395" s="14">
        <f t="shared" si="11523"/>
        <v>1265</v>
      </c>
      <c r="BI4395" s="14"/>
      <c r="BJ4395" s="14"/>
      <c r="BK4395" s="14">
        <v>1265</v>
      </c>
      <c r="BL4395" s="14"/>
      <c r="BM4395" s="14"/>
      <c r="BN4395" s="14"/>
      <c r="BO4395" s="14"/>
      <c r="BP4395" s="14"/>
      <c r="BQ4395" s="14"/>
      <c r="BR4395" s="14">
        <v>1265</v>
      </c>
      <c r="BS4395" s="14">
        <v>0</v>
      </c>
      <c r="BT4395" s="14">
        <v>52000</v>
      </c>
      <c r="BU4395" s="14">
        <v>32000</v>
      </c>
      <c r="BV4395" s="14">
        <v>21700</v>
      </c>
      <c r="BW4395" s="14">
        <f t="shared" si="11466"/>
        <v>8300</v>
      </c>
      <c r="BX4395" s="14">
        <v>6800</v>
      </c>
      <c r="BY4395" s="14">
        <v>1000</v>
      </c>
      <c r="BZ4395" s="14">
        <v>500</v>
      </c>
      <c r="CA4395" s="14">
        <f t="shared" si="11500"/>
        <v>30000</v>
      </c>
      <c r="CB4395" s="122">
        <f t="shared" si="11511"/>
        <v>93.75</v>
      </c>
    </row>
    <row r="4396" spans="1:80" x14ac:dyDescent="0.25">
      <c r="A4396" s="4" t="s">
        <v>928</v>
      </c>
      <c r="B4396" s="4" t="s">
        <v>88</v>
      </c>
      <c r="C4396" s="4" t="s">
        <v>1751</v>
      </c>
      <c r="D4396" s="79" t="s">
        <v>1752</v>
      </c>
      <c r="E4396" s="89">
        <v>6135</v>
      </c>
      <c r="F4396" s="79"/>
      <c r="G4396" s="75" t="s">
        <v>1906</v>
      </c>
      <c r="H4396" s="13" t="s">
        <v>201</v>
      </c>
      <c r="I4396" s="14">
        <v>1200</v>
      </c>
      <c r="J4396" s="14">
        <f t="shared" si="11499"/>
        <v>1200</v>
      </c>
      <c r="K4396" s="14">
        <v>1200</v>
      </c>
      <c r="L4396" s="14">
        <f t="shared" si="11502"/>
        <v>0</v>
      </c>
      <c r="M4396" s="14">
        <v>0</v>
      </c>
      <c r="N4396" s="14">
        <v>0</v>
      </c>
      <c r="O4396" s="14">
        <v>0</v>
      </c>
      <c r="P4396" s="14">
        <v>0</v>
      </c>
      <c r="Q4396" s="14">
        <v>0</v>
      </c>
      <c r="R4396" s="14">
        <v>0</v>
      </c>
      <c r="S4396" s="14"/>
      <c r="T4396" s="14"/>
      <c r="U4396" s="14"/>
      <c r="V4396" s="14"/>
      <c r="W4396" s="14"/>
      <c r="X4396" s="14">
        <f t="shared" si="11521"/>
        <v>0</v>
      </c>
      <c r="Y4396" s="14"/>
      <c r="Z4396" s="14"/>
      <c r="AA4396" s="14"/>
      <c r="AB4396" s="14"/>
      <c r="AC4396" s="14"/>
      <c r="AD4396" s="14"/>
      <c r="AE4396" s="14"/>
      <c r="AF4396" s="14"/>
      <c r="AG4396" s="14"/>
      <c r="AH4396" s="14">
        <v>0</v>
      </c>
      <c r="AI4396" s="14">
        <v>0</v>
      </c>
      <c r="AJ4396" s="14">
        <v>0</v>
      </c>
      <c r="AK4396" s="14"/>
      <c r="AL4396" s="14"/>
      <c r="AM4396" s="14"/>
      <c r="AN4396" s="14"/>
      <c r="AO4396" s="14"/>
      <c r="AP4396" s="14">
        <f t="shared" si="11522"/>
        <v>0</v>
      </c>
      <c r="AQ4396" s="14"/>
      <c r="AR4396" s="14"/>
      <c r="AS4396" s="14"/>
      <c r="AT4396" s="14"/>
      <c r="AU4396" s="14"/>
      <c r="AV4396" s="14"/>
      <c r="AW4396" s="14"/>
      <c r="AX4396" s="14"/>
      <c r="AY4396" s="14"/>
      <c r="AZ4396" s="14">
        <v>0</v>
      </c>
      <c r="BA4396" s="14">
        <v>0</v>
      </c>
      <c r="BB4396" s="14">
        <v>0</v>
      </c>
      <c r="BC4396" s="14"/>
      <c r="BD4396" s="14"/>
      <c r="BE4396" s="14">
        <v>4500</v>
      </c>
      <c r="BF4396" s="14"/>
      <c r="BG4396" s="14"/>
      <c r="BH4396" s="14">
        <f t="shared" si="11523"/>
        <v>4500</v>
      </c>
      <c r="BI4396" s="14"/>
      <c r="BJ4396" s="14"/>
      <c r="BK4396" s="14"/>
      <c r="BL4396" s="14"/>
      <c r="BM4396" s="14">
        <v>4500</v>
      </c>
      <c r="BN4396" s="14"/>
      <c r="BO4396" s="14"/>
      <c r="BP4396" s="14"/>
      <c r="BQ4396" s="14"/>
      <c r="BR4396" s="14">
        <v>4500</v>
      </c>
      <c r="BS4396" s="14">
        <v>0</v>
      </c>
      <c r="BT4396" s="14">
        <v>1200</v>
      </c>
      <c r="BU4396" s="14">
        <v>1200</v>
      </c>
      <c r="BV4396" s="14">
        <v>700</v>
      </c>
      <c r="BW4396" s="14">
        <f t="shared" si="11466"/>
        <v>350</v>
      </c>
      <c r="BX4396" s="14">
        <v>100</v>
      </c>
      <c r="BY4396" s="14">
        <v>100</v>
      </c>
      <c r="BZ4396" s="14">
        <v>150</v>
      </c>
      <c r="CA4396" s="14">
        <f t="shared" si="11500"/>
        <v>1050</v>
      </c>
      <c r="CB4396" s="122">
        <f t="shared" si="11511"/>
        <v>87.5</v>
      </c>
    </row>
    <row r="4397" spans="1:80" x14ac:dyDescent="0.25">
      <c r="A4397" s="4" t="s">
        <v>928</v>
      </c>
      <c r="B4397" s="4" t="s">
        <v>88</v>
      </c>
      <c r="C4397" s="4" t="s">
        <v>1751</v>
      </c>
      <c r="D4397" s="79" t="s">
        <v>1752</v>
      </c>
      <c r="E4397" s="89">
        <v>6136</v>
      </c>
      <c r="F4397" s="79"/>
      <c r="G4397" s="75" t="s">
        <v>1906</v>
      </c>
      <c r="H4397" s="13" t="s">
        <v>202</v>
      </c>
      <c r="I4397" s="14">
        <v>1000</v>
      </c>
      <c r="J4397" s="14">
        <f t="shared" si="11499"/>
        <v>1000</v>
      </c>
      <c r="K4397" s="14">
        <v>1000</v>
      </c>
      <c r="L4397" s="14">
        <f t="shared" si="11502"/>
        <v>0</v>
      </c>
      <c r="M4397" s="14">
        <v>0</v>
      </c>
      <c r="N4397" s="14">
        <v>0</v>
      </c>
      <c r="O4397" s="14">
        <v>0</v>
      </c>
      <c r="P4397" s="14">
        <v>0</v>
      </c>
      <c r="Q4397" s="14">
        <v>0</v>
      </c>
      <c r="R4397" s="14">
        <v>0</v>
      </c>
      <c r="S4397" s="14"/>
      <c r="T4397" s="14"/>
      <c r="U4397" s="14"/>
      <c r="V4397" s="14"/>
      <c r="W4397" s="14"/>
      <c r="X4397" s="14">
        <f t="shared" si="11521"/>
        <v>0</v>
      </c>
      <c r="Y4397" s="14"/>
      <c r="Z4397" s="14"/>
      <c r="AA4397" s="14"/>
      <c r="AB4397" s="14"/>
      <c r="AC4397" s="14"/>
      <c r="AD4397" s="14"/>
      <c r="AE4397" s="14"/>
      <c r="AF4397" s="14"/>
      <c r="AG4397" s="14"/>
      <c r="AH4397" s="14">
        <v>0</v>
      </c>
      <c r="AI4397" s="14">
        <v>0</v>
      </c>
      <c r="AJ4397" s="14">
        <v>0</v>
      </c>
      <c r="AK4397" s="14"/>
      <c r="AL4397" s="14"/>
      <c r="AM4397" s="14"/>
      <c r="AN4397" s="14"/>
      <c r="AO4397" s="14"/>
      <c r="AP4397" s="14">
        <f t="shared" si="11522"/>
        <v>0</v>
      </c>
      <c r="AQ4397" s="14"/>
      <c r="AR4397" s="14"/>
      <c r="AS4397" s="14"/>
      <c r="AT4397" s="14"/>
      <c r="AU4397" s="14"/>
      <c r="AV4397" s="14"/>
      <c r="AW4397" s="14"/>
      <c r="AX4397" s="14"/>
      <c r="AY4397" s="14"/>
      <c r="AZ4397" s="14">
        <v>0</v>
      </c>
      <c r="BA4397" s="14">
        <v>0</v>
      </c>
      <c r="BB4397" s="14">
        <v>0</v>
      </c>
      <c r="BC4397" s="14"/>
      <c r="BD4397" s="14"/>
      <c r="BE4397" s="14">
        <v>800</v>
      </c>
      <c r="BF4397" s="14"/>
      <c r="BG4397" s="14"/>
      <c r="BH4397" s="14">
        <f t="shared" si="11523"/>
        <v>800</v>
      </c>
      <c r="BI4397" s="14"/>
      <c r="BJ4397" s="14"/>
      <c r="BK4397" s="14">
        <v>800</v>
      </c>
      <c r="BL4397" s="14"/>
      <c r="BM4397" s="14"/>
      <c r="BN4397" s="14"/>
      <c r="BO4397" s="14"/>
      <c r="BP4397" s="14"/>
      <c r="BQ4397" s="14"/>
      <c r="BR4397" s="14">
        <v>800</v>
      </c>
      <c r="BS4397" s="14">
        <v>0</v>
      </c>
      <c r="BT4397" s="14">
        <v>1000</v>
      </c>
      <c r="BU4397" s="14">
        <v>1000</v>
      </c>
      <c r="BV4397" s="14">
        <v>670</v>
      </c>
      <c r="BW4397" s="14">
        <f t="shared" si="11466"/>
        <v>330</v>
      </c>
      <c r="BX4397" s="14">
        <v>150</v>
      </c>
      <c r="BY4397" s="14">
        <v>150</v>
      </c>
      <c r="BZ4397" s="14">
        <v>30</v>
      </c>
      <c r="CA4397" s="14">
        <f t="shared" si="11500"/>
        <v>1000</v>
      </c>
      <c r="CB4397" s="122">
        <f t="shared" si="11511"/>
        <v>100</v>
      </c>
    </row>
    <row r="4398" spans="1:80" x14ac:dyDescent="0.25">
      <c r="A4398" s="4" t="s">
        <v>928</v>
      </c>
      <c r="B4398" s="4" t="s">
        <v>88</v>
      </c>
      <c r="C4398" s="4" t="s">
        <v>1751</v>
      </c>
      <c r="D4398" s="79" t="s">
        <v>1752</v>
      </c>
      <c r="E4398" s="89">
        <v>6137</v>
      </c>
      <c r="F4398" s="79"/>
      <c r="G4398" s="75" t="s">
        <v>1906</v>
      </c>
      <c r="H4398" s="13" t="s">
        <v>204</v>
      </c>
      <c r="I4398" s="14">
        <v>8000</v>
      </c>
      <c r="J4398" s="14">
        <f t="shared" si="11499"/>
        <v>8000</v>
      </c>
      <c r="K4398" s="14">
        <v>8000</v>
      </c>
      <c r="L4398" s="14">
        <f t="shared" si="11502"/>
        <v>0</v>
      </c>
      <c r="M4398" s="14">
        <v>0</v>
      </c>
      <c r="N4398" s="14">
        <v>0</v>
      </c>
      <c r="O4398" s="14">
        <v>0</v>
      </c>
      <c r="P4398" s="14">
        <v>0</v>
      </c>
      <c r="Q4398" s="14">
        <v>0</v>
      </c>
      <c r="R4398" s="14">
        <v>0</v>
      </c>
      <c r="S4398" s="14"/>
      <c r="T4398" s="14"/>
      <c r="U4398" s="14"/>
      <c r="V4398" s="14"/>
      <c r="W4398" s="14"/>
      <c r="X4398" s="14">
        <f t="shared" si="11521"/>
        <v>0</v>
      </c>
      <c r="Y4398" s="14"/>
      <c r="Z4398" s="14"/>
      <c r="AA4398" s="14"/>
      <c r="AB4398" s="14"/>
      <c r="AC4398" s="14"/>
      <c r="AD4398" s="14"/>
      <c r="AE4398" s="14"/>
      <c r="AF4398" s="14"/>
      <c r="AG4398" s="14"/>
      <c r="AH4398" s="14">
        <v>0</v>
      </c>
      <c r="AI4398" s="14">
        <v>0</v>
      </c>
      <c r="AJ4398" s="14">
        <v>0</v>
      </c>
      <c r="AK4398" s="14"/>
      <c r="AL4398" s="14"/>
      <c r="AM4398" s="14"/>
      <c r="AN4398" s="14"/>
      <c r="AO4398" s="14"/>
      <c r="AP4398" s="14">
        <f t="shared" si="11522"/>
        <v>0</v>
      </c>
      <c r="AQ4398" s="14"/>
      <c r="AR4398" s="14"/>
      <c r="AS4398" s="14"/>
      <c r="AT4398" s="14"/>
      <c r="AU4398" s="14"/>
      <c r="AV4398" s="14"/>
      <c r="AW4398" s="14"/>
      <c r="AX4398" s="14"/>
      <c r="AY4398" s="14"/>
      <c r="AZ4398" s="14">
        <v>0</v>
      </c>
      <c r="BA4398" s="14">
        <v>0</v>
      </c>
      <c r="BB4398" s="14">
        <v>0</v>
      </c>
      <c r="BC4398" s="14"/>
      <c r="BD4398" s="14"/>
      <c r="BE4398" s="14"/>
      <c r="BF4398" s="14"/>
      <c r="BG4398" s="14"/>
      <c r="BH4398" s="14">
        <f t="shared" si="11523"/>
        <v>0</v>
      </c>
      <c r="BI4398" s="14"/>
      <c r="BJ4398" s="14"/>
      <c r="BK4398" s="14"/>
      <c r="BL4398" s="14"/>
      <c r="BM4398" s="14"/>
      <c r="BN4398" s="14"/>
      <c r="BO4398" s="14"/>
      <c r="BP4398" s="14"/>
      <c r="BQ4398" s="14"/>
      <c r="BR4398" s="14">
        <v>0</v>
      </c>
      <c r="BS4398" s="14">
        <v>0</v>
      </c>
      <c r="BT4398" s="14">
        <v>8000</v>
      </c>
      <c r="BU4398" s="14">
        <v>8000</v>
      </c>
      <c r="BV4398" s="14">
        <v>6000</v>
      </c>
      <c r="BW4398" s="14">
        <f t="shared" si="11466"/>
        <v>1000</v>
      </c>
      <c r="BX4398" s="14">
        <v>1000</v>
      </c>
      <c r="BY4398" s="14"/>
      <c r="BZ4398" s="14"/>
      <c r="CA4398" s="14">
        <f t="shared" si="11500"/>
        <v>7000</v>
      </c>
      <c r="CB4398" s="122">
        <f t="shared" si="11511"/>
        <v>87.5</v>
      </c>
    </row>
    <row r="4399" spans="1:80" x14ac:dyDescent="0.25">
      <c r="A4399" s="4" t="s">
        <v>928</v>
      </c>
      <c r="B4399" s="4" t="s">
        <v>88</v>
      </c>
      <c r="C4399" s="4" t="s">
        <v>1751</v>
      </c>
      <c r="D4399" s="79" t="s">
        <v>1752</v>
      </c>
      <c r="E4399" s="89">
        <v>6138</v>
      </c>
      <c r="F4399" s="79"/>
      <c r="G4399" s="75" t="s">
        <v>1906</v>
      </c>
      <c r="H4399" s="13" t="s">
        <v>205</v>
      </c>
      <c r="I4399" s="14">
        <v>0</v>
      </c>
      <c r="J4399" s="14">
        <f t="shared" si="11499"/>
        <v>0</v>
      </c>
      <c r="K4399" s="14">
        <v>0</v>
      </c>
      <c r="L4399" s="14">
        <f t="shared" si="11502"/>
        <v>0</v>
      </c>
      <c r="M4399" s="14">
        <v>0</v>
      </c>
      <c r="N4399" s="14">
        <v>0</v>
      </c>
      <c r="O4399" s="14">
        <v>0</v>
      </c>
      <c r="P4399" s="14">
        <v>0</v>
      </c>
      <c r="Q4399" s="14">
        <v>0</v>
      </c>
      <c r="R4399" s="14">
        <v>0</v>
      </c>
      <c r="S4399" s="14"/>
      <c r="T4399" s="14"/>
      <c r="U4399" s="14"/>
      <c r="V4399" s="14"/>
      <c r="W4399" s="14"/>
      <c r="X4399" s="14">
        <f t="shared" si="11521"/>
        <v>0</v>
      </c>
      <c r="Y4399" s="14"/>
      <c r="Z4399" s="14"/>
      <c r="AA4399" s="14"/>
      <c r="AB4399" s="14"/>
      <c r="AC4399" s="14"/>
      <c r="AD4399" s="14"/>
      <c r="AE4399" s="14"/>
      <c r="AF4399" s="14"/>
      <c r="AG4399" s="14"/>
      <c r="AH4399" s="14">
        <v>0</v>
      </c>
      <c r="AI4399" s="14">
        <v>0</v>
      </c>
      <c r="AJ4399" s="14">
        <v>0</v>
      </c>
      <c r="AK4399" s="14"/>
      <c r="AL4399" s="14"/>
      <c r="AM4399" s="14"/>
      <c r="AN4399" s="14"/>
      <c r="AO4399" s="14"/>
      <c r="AP4399" s="14">
        <f t="shared" si="11522"/>
        <v>0</v>
      </c>
      <c r="AQ4399" s="14"/>
      <c r="AR4399" s="14"/>
      <c r="AS4399" s="14"/>
      <c r="AT4399" s="14"/>
      <c r="AU4399" s="14"/>
      <c r="AV4399" s="14"/>
      <c r="AW4399" s="14"/>
      <c r="AX4399" s="14"/>
      <c r="AY4399" s="14"/>
      <c r="AZ4399" s="14">
        <v>0</v>
      </c>
      <c r="BA4399" s="14">
        <v>0</v>
      </c>
      <c r="BB4399" s="14">
        <v>0</v>
      </c>
      <c r="BC4399" s="14"/>
      <c r="BD4399" s="14"/>
      <c r="BE4399" s="14"/>
      <c r="BF4399" s="14"/>
      <c r="BG4399" s="14"/>
      <c r="BH4399" s="14">
        <f t="shared" si="11523"/>
        <v>0</v>
      </c>
      <c r="BI4399" s="14"/>
      <c r="BJ4399" s="14"/>
      <c r="BK4399" s="14"/>
      <c r="BL4399" s="14"/>
      <c r="BM4399" s="14"/>
      <c r="BN4399" s="14"/>
      <c r="BO4399" s="14"/>
      <c r="BP4399" s="14"/>
      <c r="BQ4399" s="14"/>
      <c r="BR4399" s="14">
        <v>0</v>
      </c>
      <c r="BS4399" s="14">
        <v>0</v>
      </c>
      <c r="BT4399" s="14">
        <v>0</v>
      </c>
      <c r="BU4399" s="14">
        <v>0</v>
      </c>
      <c r="BV4399" s="14">
        <v>0</v>
      </c>
      <c r="BW4399" s="14">
        <f t="shared" si="11466"/>
        <v>0</v>
      </c>
      <c r="BX4399" s="14">
        <v>0</v>
      </c>
      <c r="BY4399" s="14">
        <v>0</v>
      </c>
      <c r="BZ4399" s="14">
        <v>0</v>
      </c>
      <c r="CA4399" s="14">
        <f t="shared" si="11500"/>
        <v>0</v>
      </c>
      <c r="CB4399" s="122" t="str">
        <f t="shared" si="11511"/>
        <v>-</v>
      </c>
    </row>
    <row r="4400" spans="1:80" x14ac:dyDescent="0.25">
      <c r="A4400" s="1" t="s">
        <v>928</v>
      </c>
      <c r="B4400" s="1" t="s">
        <v>88</v>
      </c>
      <c r="C4400" s="1" t="s">
        <v>1751</v>
      </c>
      <c r="D4400" s="82" t="s">
        <v>1752</v>
      </c>
      <c r="E4400" s="82" t="s">
        <v>50</v>
      </c>
      <c r="F4400" s="79" t="s">
        <v>1</v>
      </c>
      <c r="G4400" s="13" t="s">
        <v>1</v>
      </c>
      <c r="H4400" s="2" t="s">
        <v>51</v>
      </c>
      <c r="I4400" s="12">
        <f>SUM(I4401:I4403)</f>
        <v>44027</v>
      </c>
      <c r="J4400" s="12">
        <f t="shared" si="11499"/>
        <v>57378</v>
      </c>
      <c r="K4400" s="12">
        <f t="shared" ref="K4400" si="11543">SUM(K4401:K4403)</f>
        <v>40378</v>
      </c>
      <c r="L4400" s="12">
        <f t="shared" si="11502"/>
        <v>17000</v>
      </c>
      <c r="M4400" s="12">
        <f t="shared" ref="M4400:Q4400" si="11544">SUM(M4401:M4403)</f>
        <v>0</v>
      </c>
      <c r="N4400" s="12">
        <f t="shared" si="11544"/>
        <v>0</v>
      </c>
      <c r="O4400" s="12">
        <f t="shared" si="11544"/>
        <v>17000</v>
      </c>
      <c r="P4400" s="12">
        <f t="shared" si="11544"/>
        <v>0</v>
      </c>
      <c r="Q4400" s="12">
        <f t="shared" si="11544"/>
        <v>0</v>
      </c>
      <c r="R4400" s="12">
        <f t="shared" ref="R4400:AG4400" si="11545">SUM(R4401:R4403)</f>
        <v>0</v>
      </c>
      <c r="S4400" s="12">
        <f t="shared" si="11545"/>
        <v>0</v>
      </c>
      <c r="T4400" s="12">
        <f t="shared" si="11545"/>
        <v>0</v>
      </c>
      <c r="U4400" s="12">
        <f t="shared" si="11545"/>
        <v>0</v>
      </c>
      <c r="V4400" s="12">
        <f t="shared" si="11545"/>
        <v>0</v>
      </c>
      <c r="W4400" s="12">
        <f t="shared" si="11545"/>
        <v>0</v>
      </c>
      <c r="X4400" s="12">
        <f t="shared" si="11545"/>
        <v>0</v>
      </c>
      <c r="Y4400" s="12">
        <f t="shared" si="11545"/>
        <v>0</v>
      </c>
      <c r="Z4400" s="12">
        <f t="shared" si="11545"/>
        <v>0</v>
      </c>
      <c r="AA4400" s="12">
        <f t="shared" si="11545"/>
        <v>0</v>
      </c>
      <c r="AB4400" s="12">
        <f t="shared" si="11545"/>
        <v>0</v>
      </c>
      <c r="AC4400" s="12">
        <f t="shared" si="11545"/>
        <v>0</v>
      </c>
      <c r="AD4400" s="12">
        <f t="shared" si="11545"/>
        <v>0</v>
      </c>
      <c r="AE4400" s="12">
        <f t="shared" si="11545"/>
        <v>0</v>
      </c>
      <c r="AF4400" s="12">
        <f t="shared" si="11545"/>
        <v>0</v>
      </c>
      <c r="AG4400" s="12">
        <f t="shared" si="11545"/>
        <v>0</v>
      </c>
      <c r="AH4400" s="12">
        <v>0</v>
      </c>
      <c r="AI4400" s="12">
        <v>0</v>
      </c>
      <c r="AJ4400" s="12">
        <f t="shared" ref="AJ4400:AY4400" si="11546">SUM(AJ4401:AJ4403)</f>
        <v>0</v>
      </c>
      <c r="AK4400" s="12">
        <f t="shared" si="11546"/>
        <v>0</v>
      </c>
      <c r="AL4400" s="12">
        <f t="shared" si="11546"/>
        <v>0</v>
      </c>
      <c r="AM4400" s="12">
        <f t="shared" si="11546"/>
        <v>0</v>
      </c>
      <c r="AN4400" s="12">
        <f t="shared" si="11546"/>
        <v>0</v>
      </c>
      <c r="AO4400" s="12">
        <f t="shared" si="11546"/>
        <v>0</v>
      </c>
      <c r="AP4400" s="12">
        <f t="shared" si="11546"/>
        <v>0</v>
      </c>
      <c r="AQ4400" s="12">
        <f t="shared" si="11546"/>
        <v>0</v>
      </c>
      <c r="AR4400" s="12">
        <f t="shared" si="11546"/>
        <v>0</v>
      </c>
      <c r="AS4400" s="12">
        <f t="shared" si="11546"/>
        <v>0</v>
      </c>
      <c r="AT4400" s="12">
        <f t="shared" si="11546"/>
        <v>0</v>
      </c>
      <c r="AU4400" s="12">
        <f t="shared" si="11546"/>
        <v>0</v>
      </c>
      <c r="AV4400" s="12">
        <f t="shared" si="11546"/>
        <v>0</v>
      </c>
      <c r="AW4400" s="12">
        <f t="shared" si="11546"/>
        <v>0</v>
      </c>
      <c r="AX4400" s="12">
        <f t="shared" si="11546"/>
        <v>0</v>
      </c>
      <c r="AY4400" s="12">
        <f t="shared" si="11546"/>
        <v>0</v>
      </c>
      <c r="AZ4400" s="12">
        <v>0</v>
      </c>
      <c r="BA4400" s="12">
        <v>0</v>
      </c>
      <c r="BB4400" s="12">
        <f t="shared" ref="BB4400:BQ4400" si="11547">SUM(BB4401:BB4403)</f>
        <v>17000</v>
      </c>
      <c r="BC4400" s="12">
        <f t="shared" si="11547"/>
        <v>0</v>
      </c>
      <c r="BD4400" s="12">
        <f t="shared" si="11547"/>
        <v>0</v>
      </c>
      <c r="BE4400" s="12">
        <f t="shared" si="11547"/>
        <v>2000</v>
      </c>
      <c r="BF4400" s="12">
        <f t="shared" si="11547"/>
        <v>0</v>
      </c>
      <c r="BG4400" s="12">
        <f t="shared" si="11547"/>
        <v>0</v>
      </c>
      <c r="BH4400" s="12">
        <f t="shared" si="11547"/>
        <v>19000</v>
      </c>
      <c r="BI4400" s="12">
        <f t="shared" si="11547"/>
        <v>0</v>
      </c>
      <c r="BJ4400" s="12">
        <f t="shared" si="11547"/>
        <v>0</v>
      </c>
      <c r="BK4400" s="12">
        <f t="shared" si="11547"/>
        <v>0</v>
      </c>
      <c r="BL4400" s="12">
        <f t="shared" si="11547"/>
        <v>0</v>
      </c>
      <c r="BM4400" s="12">
        <f t="shared" si="11547"/>
        <v>0</v>
      </c>
      <c r="BN4400" s="12">
        <f t="shared" si="11547"/>
        <v>0</v>
      </c>
      <c r="BO4400" s="12">
        <f t="shared" si="11547"/>
        <v>0</v>
      </c>
      <c r="BP4400" s="12">
        <f t="shared" si="11547"/>
        <v>0</v>
      </c>
      <c r="BQ4400" s="12">
        <f t="shared" si="11547"/>
        <v>2000</v>
      </c>
      <c r="BR4400" s="12">
        <v>2000</v>
      </c>
      <c r="BS4400" s="12">
        <v>17000</v>
      </c>
      <c r="BT4400" s="12">
        <f t="shared" ref="BT4400:BZ4400" si="11548">SUM(BT4401:BT4403)</f>
        <v>57772</v>
      </c>
      <c r="BU4400" s="12">
        <f t="shared" si="11548"/>
        <v>40772</v>
      </c>
      <c r="BV4400" s="12">
        <f t="shared" si="11548"/>
        <v>24000</v>
      </c>
      <c r="BW4400" s="12">
        <f t="shared" si="11548"/>
        <v>9300</v>
      </c>
      <c r="BX4400" s="12">
        <f t="shared" si="11548"/>
        <v>4100</v>
      </c>
      <c r="BY4400" s="12">
        <f t="shared" si="11548"/>
        <v>2600</v>
      </c>
      <c r="BZ4400" s="12">
        <f t="shared" si="11548"/>
        <v>2600</v>
      </c>
      <c r="CA4400" s="12">
        <f t="shared" si="11500"/>
        <v>33300</v>
      </c>
      <c r="CB4400" s="124">
        <f t="shared" si="11511"/>
        <v>81.673697635632294</v>
      </c>
    </row>
    <row r="4401" spans="1:80" x14ac:dyDescent="0.25">
      <c r="A4401" s="4" t="s">
        <v>928</v>
      </c>
      <c r="B4401" s="4" t="s">
        <v>88</v>
      </c>
      <c r="C4401" s="4" t="s">
        <v>1751</v>
      </c>
      <c r="D4401" s="79" t="s">
        <v>1752</v>
      </c>
      <c r="E4401" s="89">
        <v>6139</v>
      </c>
      <c r="F4401" s="79"/>
      <c r="G4401" s="75" t="s">
        <v>1906</v>
      </c>
      <c r="H4401" s="13" t="s">
        <v>51</v>
      </c>
      <c r="I4401" s="14">
        <v>25027</v>
      </c>
      <c r="J4401" s="14">
        <f t="shared" si="11499"/>
        <v>33500</v>
      </c>
      <c r="K4401" s="14">
        <v>16500</v>
      </c>
      <c r="L4401" s="14">
        <f t="shared" si="11502"/>
        <v>17000</v>
      </c>
      <c r="M4401" s="14">
        <v>0</v>
      </c>
      <c r="N4401" s="14">
        <v>0</v>
      </c>
      <c r="O4401" s="14">
        <v>17000</v>
      </c>
      <c r="P4401" s="14">
        <v>0</v>
      </c>
      <c r="Q4401" s="14">
        <v>0</v>
      </c>
      <c r="R4401" s="14">
        <v>0</v>
      </c>
      <c r="S4401" s="14"/>
      <c r="T4401" s="14"/>
      <c r="U4401" s="14"/>
      <c r="V4401" s="14"/>
      <c r="W4401" s="14"/>
      <c r="X4401" s="14">
        <f t="shared" si="11521"/>
        <v>0</v>
      </c>
      <c r="Y4401" s="14"/>
      <c r="Z4401" s="14"/>
      <c r="AA4401" s="14"/>
      <c r="AB4401" s="14"/>
      <c r="AC4401" s="14"/>
      <c r="AD4401" s="14"/>
      <c r="AE4401" s="14"/>
      <c r="AF4401" s="14"/>
      <c r="AG4401" s="14"/>
      <c r="AH4401" s="14">
        <v>0</v>
      </c>
      <c r="AI4401" s="14">
        <v>0</v>
      </c>
      <c r="AJ4401" s="14">
        <v>0</v>
      </c>
      <c r="AK4401" s="14"/>
      <c r="AL4401" s="14"/>
      <c r="AM4401" s="14"/>
      <c r="AN4401" s="14"/>
      <c r="AO4401" s="14"/>
      <c r="AP4401" s="14">
        <f t="shared" si="11522"/>
        <v>0</v>
      </c>
      <c r="AQ4401" s="14"/>
      <c r="AR4401" s="14"/>
      <c r="AS4401" s="14"/>
      <c r="AT4401" s="14"/>
      <c r="AU4401" s="14"/>
      <c r="AV4401" s="14"/>
      <c r="AW4401" s="14"/>
      <c r="AX4401" s="14"/>
      <c r="AY4401" s="14"/>
      <c r="AZ4401" s="14">
        <v>0</v>
      </c>
      <c r="BA4401" s="14">
        <v>0</v>
      </c>
      <c r="BB4401" s="14">
        <v>17000</v>
      </c>
      <c r="BC4401" s="14"/>
      <c r="BD4401" s="14"/>
      <c r="BE4401" s="14">
        <v>2000</v>
      </c>
      <c r="BF4401" s="14"/>
      <c r="BG4401" s="14"/>
      <c r="BH4401" s="14">
        <f t="shared" si="11523"/>
        <v>19000</v>
      </c>
      <c r="BI4401" s="14"/>
      <c r="BJ4401" s="14"/>
      <c r="BK4401" s="14"/>
      <c r="BL4401" s="14"/>
      <c r="BM4401" s="14"/>
      <c r="BN4401" s="14"/>
      <c r="BO4401" s="14"/>
      <c r="BP4401" s="14"/>
      <c r="BQ4401" s="14">
        <v>2000</v>
      </c>
      <c r="BR4401" s="14">
        <v>2000</v>
      </c>
      <c r="BS4401" s="14">
        <v>17000</v>
      </c>
      <c r="BT4401" s="14">
        <v>33500</v>
      </c>
      <c r="BU4401" s="14">
        <v>16500</v>
      </c>
      <c r="BV4401" s="14">
        <v>12000</v>
      </c>
      <c r="BW4401" s="14">
        <f t="shared" si="11466"/>
        <v>3000</v>
      </c>
      <c r="BX4401" s="14">
        <v>2000</v>
      </c>
      <c r="BY4401" s="14">
        <v>500</v>
      </c>
      <c r="BZ4401" s="14">
        <v>500</v>
      </c>
      <c r="CA4401" s="14">
        <f t="shared" si="11500"/>
        <v>15000</v>
      </c>
      <c r="CB4401" s="122">
        <f t="shared" si="11511"/>
        <v>90.909090909090907</v>
      </c>
    </row>
    <row r="4402" spans="1:80" ht="22.5" x14ac:dyDescent="0.25">
      <c r="A4402" s="4" t="s">
        <v>928</v>
      </c>
      <c r="B4402" s="4" t="s">
        <v>88</v>
      </c>
      <c r="C4402" s="4" t="s">
        <v>1751</v>
      </c>
      <c r="D4402" s="79" t="s">
        <v>1752</v>
      </c>
      <c r="E4402" s="89">
        <v>6139</v>
      </c>
      <c r="F4402" s="79" t="s">
        <v>1759</v>
      </c>
      <c r="G4402" s="75" t="s">
        <v>1906</v>
      </c>
      <c r="H4402" s="13" t="s">
        <v>59</v>
      </c>
      <c r="I4402" s="14">
        <v>7000</v>
      </c>
      <c r="J4402" s="14">
        <f t="shared" si="11499"/>
        <v>7878</v>
      </c>
      <c r="K4402" s="14">
        <v>7878</v>
      </c>
      <c r="L4402" s="14">
        <f t="shared" si="11502"/>
        <v>0</v>
      </c>
      <c r="M4402" s="14">
        <v>0</v>
      </c>
      <c r="N4402" s="14">
        <v>0</v>
      </c>
      <c r="O4402" s="14">
        <v>0</v>
      </c>
      <c r="P4402" s="14">
        <v>0</v>
      </c>
      <c r="Q4402" s="14">
        <v>0</v>
      </c>
      <c r="R4402" s="14">
        <v>0</v>
      </c>
      <c r="S4402" s="14"/>
      <c r="T4402" s="14"/>
      <c r="U4402" s="14"/>
      <c r="V4402" s="14"/>
      <c r="W4402" s="14"/>
      <c r="X4402" s="14">
        <f t="shared" si="11521"/>
        <v>0</v>
      </c>
      <c r="Y4402" s="14"/>
      <c r="Z4402" s="14"/>
      <c r="AA4402" s="14"/>
      <c r="AB4402" s="14"/>
      <c r="AC4402" s="14"/>
      <c r="AD4402" s="14"/>
      <c r="AE4402" s="14"/>
      <c r="AF4402" s="14"/>
      <c r="AG4402" s="14"/>
      <c r="AH4402" s="14">
        <v>0</v>
      </c>
      <c r="AI4402" s="14">
        <v>0</v>
      </c>
      <c r="AJ4402" s="14">
        <v>0</v>
      </c>
      <c r="AK4402" s="14"/>
      <c r="AL4402" s="14"/>
      <c r="AM4402" s="14"/>
      <c r="AN4402" s="14"/>
      <c r="AO4402" s="14"/>
      <c r="AP4402" s="14">
        <f t="shared" si="11522"/>
        <v>0</v>
      </c>
      <c r="AQ4402" s="14"/>
      <c r="AR4402" s="14"/>
      <c r="AS4402" s="14"/>
      <c r="AT4402" s="14"/>
      <c r="AU4402" s="14"/>
      <c r="AV4402" s="14"/>
      <c r="AW4402" s="14"/>
      <c r="AX4402" s="14"/>
      <c r="AY4402" s="14"/>
      <c r="AZ4402" s="14">
        <v>0</v>
      </c>
      <c r="BA4402" s="14">
        <v>0</v>
      </c>
      <c r="BB4402" s="14">
        <v>0</v>
      </c>
      <c r="BC4402" s="14"/>
      <c r="BD4402" s="14"/>
      <c r="BE4402" s="14"/>
      <c r="BF4402" s="14"/>
      <c r="BG4402" s="14"/>
      <c r="BH4402" s="14">
        <f t="shared" si="11523"/>
        <v>0</v>
      </c>
      <c r="BI4402" s="14"/>
      <c r="BJ4402" s="14"/>
      <c r="BK4402" s="14"/>
      <c r="BL4402" s="14"/>
      <c r="BM4402" s="14"/>
      <c r="BN4402" s="14"/>
      <c r="BO4402" s="14"/>
      <c r="BP4402" s="14"/>
      <c r="BQ4402" s="14"/>
      <c r="BR4402" s="14">
        <v>0</v>
      </c>
      <c r="BS4402" s="14">
        <v>0</v>
      </c>
      <c r="BT4402" s="14">
        <v>8272</v>
      </c>
      <c r="BU4402" s="14">
        <v>8272</v>
      </c>
      <c r="BV4402" s="14">
        <v>4500</v>
      </c>
      <c r="BW4402" s="14">
        <f t="shared" si="11466"/>
        <v>2400</v>
      </c>
      <c r="BX4402" s="14">
        <v>800</v>
      </c>
      <c r="BY4402" s="14">
        <v>800</v>
      </c>
      <c r="BZ4402" s="14">
        <v>800</v>
      </c>
      <c r="CA4402" s="14">
        <f t="shared" si="11500"/>
        <v>6900</v>
      </c>
      <c r="CB4402" s="122">
        <f t="shared" si="11511"/>
        <v>83.413926499032883</v>
      </c>
    </row>
    <row r="4403" spans="1:80" ht="22.5" x14ac:dyDescent="0.25">
      <c r="A4403" s="4" t="s">
        <v>928</v>
      </c>
      <c r="B4403" s="4" t="s">
        <v>88</v>
      </c>
      <c r="C4403" s="4" t="s">
        <v>1751</v>
      </c>
      <c r="D4403" s="79" t="s">
        <v>1752</v>
      </c>
      <c r="E4403" s="89">
        <v>6139</v>
      </c>
      <c r="F4403" s="79" t="s">
        <v>1760</v>
      </c>
      <c r="G4403" s="75" t="s">
        <v>1906</v>
      </c>
      <c r="H4403" s="13" t="s">
        <v>65</v>
      </c>
      <c r="I4403" s="14">
        <v>12000</v>
      </c>
      <c r="J4403" s="14">
        <f t="shared" si="11499"/>
        <v>16000</v>
      </c>
      <c r="K4403" s="14">
        <v>16000</v>
      </c>
      <c r="L4403" s="14">
        <f t="shared" si="11502"/>
        <v>0</v>
      </c>
      <c r="M4403" s="14">
        <v>0</v>
      </c>
      <c r="N4403" s="14">
        <v>0</v>
      </c>
      <c r="O4403" s="14">
        <v>0</v>
      </c>
      <c r="P4403" s="14">
        <v>0</v>
      </c>
      <c r="Q4403" s="14">
        <v>0</v>
      </c>
      <c r="R4403" s="14">
        <v>0</v>
      </c>
      <c r="S4403" s="14"/>
      <c r="T4403" s="14"/>
      <c r="U4403" s="14"/>
      <c r="V4403" s="14"/>
      <c r="W4403" s="14"/>
      <c r="X4403" s="14">
        <f t="shared" si="11521"/>
        <v>0</v>
      </c>
      <c r="Y4403" s="14"/>
      <c r="Z4403" s="14"/>
      <c r="AA4403" s="14"/>
      <c r="AB4403" s="14"/>
      <c r="AC4403" s="14"/>
      <c r="AD4403" s="14"/>
      <c r="AE4403" s="14"/>
      <c r="AF4403" s="14"/>
      <c r="AG4403" s="14"/>
      <c r="AH4403" s="14">
        <v>0</v>
      </c>
      <c r="AI4403" s="14">
        <v>0</v>
      </c>
      <c r="AJ4403" s="14">
        <v>0</v>
      </c>
      <c r="AK4403" s="14"/>
      <c r="AL4403" s="14"/>
      <c r="AM4403" s="14"/>
      <c r="AN4403" s="14"/>
      <c r="AO4403" s="14"/>
      <c r="AP4403" s="14">
        <f t="shared" si="11522"/>
        <v>0</v>
      </c>
      <c r="AQ4403" s="14"/>
      <c r="AR4403" s="14"/>
      <c r="AS4403" s="14"/>
      <c r="AT4403" s="14"/>
      <c r="AU4403" s="14"/>
      <c r="AV4403" s="14"/>
      <c r="AW4403" s="14"/>
      <c r="AX4403" s="14"/>
      <c r="AY4403" s="14"/>
      <c r="AZ4403" s="14">
        <v>0</v>
      </c>
      <c r="BA4403" s="14">
        <v>0</v>
      </c>
      <c r="BB4403" s="14">
        <v>0</v>
      </c>
      <c r="BC4403" s="14"/>
      <c r="BD4403" s="14"/>
      <c r="BE4403" s="14"/>
      <c r="BF4403" s="14"/>
      <c r="BG4403" s="14"/>
      <c r="BH4403" s="14">
        <f t="shared" si="11523"/>
        <v>0</v>
      </c>
      <c r="BI4403" s="14"/>
      <c r="BJ4403" s="14"/>
      <c r="BK4403" s="14"/>
      <c r="BL4403" s="14"/>
      <c r="BM4403" s="14"/>
      <c r="BN4403" s="14"/>
      <c r="BO4403" s="14"/>
      <c r="BP4403" s="14"/>
      <c r="BQ4403" s="14"/>
      <c r="BR4403" s="14">
        <v>0</v>
      </c>
      <c r="BS4403" s="14">
        <v>0</v>
      </c>
      <c r="BT4403" s="14">
        <v>16000</v>
      </c>
      <c r="BU4403" s="14">
        <v>16000</v>
      </c>
      <c r="BV4403" s="14">
        <v>7500</v>
      </c>
      <c r="BW4403" s="14">
        <f t="shared" si="11466"/>
        <v>3900</v>
      </c>
      <c r="BX4403" s="14">
        <v>1300</v>
      </c>
      <c r="BY4403" s="14">
        <v>1300</v>
      </c>
      <c r="BZ4403" s="14">
        <v>1300</v>
      </c>
      <c r="CA4403" s="14">
        <f t="shared" si="11500"/>
        <v>11400</v>
      </c>
      <c r="CB4403" s="122">
        <f t="shared" si="11511"/>
        <v>71.25</v>
      </c>
    </row>
    <row r="4404" spans="1:80" ht="22.5" x14ac:dyDescent="0.25">
      <c r="A4404" s="1" t="s">
        <v>1</v>
      </c>
      <c r="B4404" s="1" t="s">
        <v>1</v>
      </c>
      <c r="C4404" s="1" t="s">
        <v>1</v>
      </c>
      <c r="D4404" s="78" t="s">
        <v>1</v>
      </c>
      <c r="E4404" s="78" t="s">
        <v>1</v>
      </c>
      <c r="F4404" s="78" t="s">
        <v>1</v>
      </c>
      <c r="G4404" s="2" t="s">
        <v>1</v>
      </c>
      <c r="H4404" s="10" t="s">
        <v>66</v>
      </c>
      <c r="I4404" s="11">
        <f>SUM(I4405)</f>
        <v>100</v>
      </c>
      <c r="J4404" s="11">
        <f t="shared" si="11499"/>
        <v>100</v>
      </c>
      <c r="K4404" s="11">
        <f t="shared" ref="K4404:Q4405" si="11549">SUM(K4405)</f>
        <v>100</v>
      </c>
      <c r="L4404" s="11">
        <f t="shared" si="11502"/>
        <v>0</v>
      </c>
      <c r="M4404" s="11">
        <f t="shared" si="11549"/>
        <v>0</v>
      </c>
      <c r="N4404" s="11">
        <f t="shared" si="11549"/>
        <v>0</v>
      </c>
      <c r="O4404" s="11">
        <f t="shared" si="11549"/>
        <v>0</v>
      </c>
      <c r="P4404" s="11">
        <f t="shared" si="11549"/>
        <v>0</v>
      </c>
      <c r="Q4404" s="11">
        <f t="shared" si="11549"/>
        <v>0</v>
      </c>
      <c r="R4404" s="11">
        <f t="shared" ref="R4404:AG4405" si="11550">SUM(R4405)</f>
        <v>0</v>
      </c>
      <c r="S4404" s="11">
        <f t="shared" si="11550"/>
        <v>0</v>
      </c>
      <c r="T4404" s="11">
        <f t="shared" si="11550"/>
        <v>0</v>
      </c>
      <c r="U4404" s="11">
        <f t="shared" si="11550"/>
        <v>0</v>
      </c>
      <c r="V4404" s="11">
        <f t="shared" si="11550"/>
        <v>0</v>
      </c>
      <c r="W4404" s="11">
        <f t="shared" si="11550"/>
        <v>0</v>
      </c>
      <c r="X4404" s="11">
        <f t="shared" si="11550"/>
        <v>0</v>
      </c>
      <c r="Y4404" s="11">
        <f t="shared" si="11550"/>
        <v>0</v>
      </c>
      <c r="Z4404" s="11">
        <f t="shared" si="11550"/>
        <v>0</v>
      </c>
      <c r="AA4404" s="11">
        <f t="shared" si="11550"/>
        <v>0</v>
      </c>
      <c r="AB4404" s="11">
        <f t="shared" si="11550"/>
        <v>0</v>
      </c>
      <c r="AC4404" s="11">
        <f t="shared" si="11550"/>
        <v>0</v>
      </c>
      <c r="AD4404" s="11">
        <f t="shared" si="11550"/>
        <v>0</v>
      </c>
      <c r="AE4404" s="11">
        <f t="shared" si="11550"/>
        <v>0</v>
      </c>
      <c r="AF4404" s="11">
        <f t="shared" si="11550"/>
        <v>0</v>
      </c>
      <c r="AG4404" s="11">
        <f t="shared" si="11550"/>
        <v>0</v>
      </c>
      <c r="AH4404" s="11">
        <v>0</v>
      </c>
      <c r="AI4404" s="11">
        <v>0</v>
      </c>
      <c r="AJ4404" s="11">
        <f t="shared" ref="AJ4404:AY4405" si="11551">SUM(AJ4405)</f>
        <v>0</v>
      </c>
      <c r="AK4404" s="11">
        <f t="shared" si="11551"/>
        <v>0</v>
      </c>
      <c r="AL4404" s="11">
        <f t="shared" si="11551"/>
        <v>0</v>
      </c>
      <c r="AM4404" s="11">
        <f t="shared" si="11551"/>
        <v>0</v>
      </c>
      <c r="AN4404" s="11">
        <f t="shared" si="11551"/>
        <v>0</v>
      </c>
      <c r="AO4404" s="11">
        <f t="shared" si="11551"/>
        <v>0</v>
      </c>
      <c r="AP4404" s="11">
        <f t="shared" si="11551"/>
        <v>0</v>
      </c>
      <c r="AQ4404" s="11">
        <f t="shared" si="11551"/>
        <v>0</v>
      </c>
      <c r="AR4404" s="11">
        <f t="shared" si="11551"/>
        <v>0</v>
      </c>
      <c r="AS4404" s="11">
        <f t="shared" si="11551"/>
        <v>0</v>
      </c>
      <c r="AT4404" s="11">
        <f t="shared" si="11551"/>
        <v>0</v>
      </c>
      <c r="AU4404" s="11">
        <f t="shared" si="11551"/>
        <v>0</v>
      </c>
      <c r="AV4404" s="11">
        <f t="shared" si="11551"/>
        <v>0</v>
      </c>
      <c r="AW4404" s="11">
        <f t="shared" si="11551"/>
        <v>0</v>
      </c>
      <c r="AX4404" s="11">
        <f t="shared" si="11551"/>
        <v>0</v>
      </c>
      <c r="AY4404" s="11">
        <f t="shared" si="11551"/>
        <v>0</v>
      </c>
      <c r="AZ4404" s="11">
        <v>0</v>
      </c>
      <c r="BA4404" s="11">
        <v>0</v>
      </c>
      <c r="BB4404" s="11">
        <f t="shared" ref="BB4404:BQ4405" si="11552">SUM(BB4405)</f>
        <v>0</v>
      </c>
      <c r="BC4404" s="11">
        <f t="shared" si="11552"/>
        <v>0</v>
      </c>
      <c r="BD4404" s="11">
        <f t="shared" si="11552"/>
        <v>0</v>
      </c>
      <c r="BE4404" s="11">
        <f t="shared" si="11552"/>
        <v>0</v>
      </c>
      <c r="BF4404" s="11">
        <f t="shared" si="11552"/>
        <v>0</v>
      </c>
      <c r="BG4404" s="11">
        <f t="shared" si="11552"/>
        <v>0</v>
      </c>
      <c r="BH4404" s="11">
        <f t="shared" si="11552"/>
        <v>0</v>
      </c>
      <c r="BI4404" s="11">
        <f t="shared" si="11552"/>
        <v>0</v>
      </c>
      <c r="BJ4404" s="11">
        <f t="shared" si="11552"/>
        <v>0</v>
      </c>
      <c r="BK4404" s="11">
        <f t="shared" si="11552"/>
        <v>0</v>
      </c>
      <c r="BL4404" s="11">
        <f t="shared" si="11552"/>
        <v>0</v>
      </c>
      <c r="BM4404" s="11">
        <f t="shared" si="11552"/>
        <v>0</v>
      </c>
      <c r="BN4404" s="11">
        <f t="shared" si="11552"/>
        <v>0</v>
      </c>
      <c r="BO4404" s="11">
        <f t="shared" si="11552"/>
        <v>0</v>
      </c>
      <c r="BP4404" s="11">
        <f t="shared" si="11552"/>
        <v>0</v>
      </c>
      <c r="BQ4404" s="11">
        <f t="shared" si="11552"/>
        <v>0</v>
      </c>
      <c r="BR4404" s="11">
        <v>0</v>
      </c>
      <c r="BS4404" s="11">
        <v>0</v>
      </c>
      <c r="BT4404" s="11">
        <f t="shared" ref="BT4404:BX4405" si="11553">SUM(BT4405)</f>
        <v>100</v>
      </c>
      <c r="BU4404" s="11">
        <f t="shared" si="11553"/>
        <v>100</v>
      </c>
      <c r="BV4404" s="11">
        <f t="shared" si="11553"/>
        <v>0</v>
      </c>
      <c r="BW4404" s="11">
        <f t="shared" si="11553"/>
        <v>0</v>
      </c>
      <c r="BX4404" s="11">
        <f t="shared" si="11553"/>
        <v>0</v>
      </c>
      <c r="BY4404" s="11">
        <f t="shared" ref="BY4404:BY4405" si="11554">SUM(BY4405)</f>
        <v>0</v>
      </c>
      <c r="BZ4404" s="11">
        <f t="shared" ref="BZ4404:BZ4405" si="11555">SUM(BZ4405)</f>
        <v>0</v>
      </c>
      <c r="CA4404" s="11">
        <f t="shared" si="11500"/>
        <v>0</v>
      </c>
      <c r="CB4404" s="123">
        <f t="shared" si="11511"/>
        <v>0</v>
      </c>
    </row>
    <row r="4405" spans="1:80" x14ac:dyDescent="0.25">
      <c r="A4405" s="4" t="s">
        <v>928</v>
      </c>
      <c r="B4405" s="4" t="s">
        <v>88</v>
      </c>
      <c r="C4405" s="4" t="s">
        <v>1751</v>
      </c>
      <c r="D4405" s="79" t="s">
        <v>1752</v>
      </c>
      <c r="E4405" s="78" t="s">
        <v>67</v>
      </c>
      <c r="F4405" s="78" t="s">
        <v>1</v>
      </c>
      <c r="G4405" s="2" t="s">
        <v>1</v>
      </c>
      <c r="H4405" s="2" t="s">
        <v>68</v>
      </c>
      <c r="I4405" s="12">
        <f>SUM(I4406)</f>
        <v>100</v>
      </c>
      <c r="J4405" s="12">
        <f t="shared" si="11499"/>
        <v>100</v>
      </c>
      <c r="K4405" s="12">
        <f t="shared" si="11549"/>
        <v>100</v>
      </c>
      <c r="L4405" s="12">
        <f t="shared" si="11502"/>
        <v>0</v>
      </c>
      <c r="M4405" s="12">
        <f t="shared" si="11549"/>
        <v>0</v>
      </c>
      <c r="N4405" s="12">
        <f t="shared" si="11549"/>
        <v>0</v>
      </c>
      <c r="O4405" s="12">
        <f t="shared" si="11549"/>
        <v>0</v>
      </c>
      <c r="P4405" s="12">
        <f t="shared" si="11549"/>
        <v>0</v>
      </c>
      <c r="Q4405" s="12">
        <f t="shared" si="11549"/>
        <v>0</v>
      </c>
      <c r="R4405" s="12">
        <f t="shared" si="11550"/>
        <v>0</v>
      </c>
      <c r="S4405" s="12">
        <f t="shared" ref="S4405:AG4405" si="11556">SUM(S4406)</f>
        <v>0</v>
      </c>
      <c r="T4405" s="12">
        <f t="shared" si="11556"/>
        <v>0</v>
      </c>
      <c r="U4405" s="12">
        <f t="shared" si="11556"/>
        <v>0</v>
      </c>
      <c r="V4405" s="12">
        <f t="shared" si="11556"/>
        <v>0</v>
      </c>
      <c r="W4405" s="12">
        <f t="shared" si="11556"/>
        <v>0</v>
      </c>
      <c r="X4405" s="12">
        <f t="shared" si="11556"/>
        <v>0</v>
      </c>
      <c r="Y4405" s="12">
        <f t="shared" si="11556"/>
        <v>0</v>
      </c>
      <c r="Z4405" s="12">
        <f t="shared" si="11556"/>
        <v>0</v>
      </c>
      <c r="AA4405" s="12">
        <f t="shared" si="11556"/>
        <v>0</v>
      </c>
      <c r="AB4405" s="12">
        <f t="shared" si="11556"/>
        <v>0</v>
      </c>
      <c r="AC4405" s="12">
        <f t="shared" si="11556"/>
        <v>0</v>
      </c>
      <c r="AD4405" s="12">
        <f t="shared" si="11556"/>
        <v>0</v>
      </c>
      <c r="AE4405" s="12">
        <f t="shared" si="11556"/>
        <v>0</v>
      </c>
      <c r="AF4405" s="12">
        <f t="shared" si="11556"/>
        <v>0</v>
      </c>
      <c r="AG4405" s="12">
        <f t="shared" si="11556"/>
        <v>0</v>
      </c>
      <c r="AH4405" s="12">
        <v>0</v>
      </c>
      <c r="AI4405" s="12">
        <v>0</v>
      </c>
      <c r="AJ4405" s="12">
        <f t="shared" si="11551"/>
        <v>0</v>
      </c>
      <c r="AK4405" s="12">
        <f t="shared" ref="AK4405:AY4405" si="11557">SUM(AK4406)</f>
        <v>0</v>
      </c>
      <c r="AL4405" s="12">
        <f t="shared" si="11557"/>
        <v>0</v>
      </c>
      <c r="AM4405" s="12">
        <f t="shared" si="11557"/>
        <v>0</v>
      </c>
      <c r="AN4405" s="12">
        <f t="shared" si="11557"/>
        <v>0</v>
      </c>
      <c r="AO4405" s="12">
        <f t="shared" si="11557"/>
        <v>0</v>
      </c>
      <c r="AP4405" s="12">
        <f t="shared" si="11557"/>
        <v>0</v>
      </c>
      <c r="AQ4405" s="12">
        <f t="shared" si="11557"/>
        <v>0</v>
      </c>
      <c r="AR4405" s="12">
        <f t="shared" si="11557"/>
        <v>0</v>
      </c>
      <c r="AS4405" s="12">
        <f t="shared" si="11557"/>
        <v>0</v>
      </c>
      <c r="AT4405" s="12">
        <f t="shared" si="11557"/>
        <v>0</v>
      </c>
      <c r="AU4405" s="12">
        <f t="shared" si="11557"/>
        <v>0</v>
      </c>
      <c r="AV4405" s="12">
        <f t="shared" si="11557"/>
        <v>0</v>
      </c>
      <c r="AW4405" s="12">
        <f t="shared" si="11557"/>
        <v>0</v>
      </c>
      <c r="AX4405" s="12">
        <f t="shared" si="11557"/>
        <v>0</v>
      </c>
      <c r="AY4405" s="12">
        <f t="shared" si="11557"/>
        <v>0</v>
      </c>
      <c r="AZ4405" s="12">
        <v>0</v>
      </c>
      <c r="BA4405" s="12">
        <v>0</v>
      </c>
      <c r="BB4405" s="12">
        <f t="shared" si="11552"/>
        <v>0</v>
      </c>
      <c r="BC4405" s="12">
        <f t="shared" ref="BC4405:BQ4405" si="11558">SUM(BC4406)</f>
        <v>0</v>
      </c>
      <c r="BD4405" s="12">
        <f t="shared" si="11558"/>
        <v>0</v>
      </c>
      <c r="BE4405" s="12">
        <f t="shared" si="11558"/>
        <v>0</v>
      </c>
      <c r="BF4405" s="12">
        <f t="shared" si="11558"/>
        <v>0</v>
      </c>
      <c r="BG4405" s="12">
        <f t="shared" si="11558"/>
        <v>0</v>
      </c>
      <c r="BH4405" s="12">
        <f t="shared" si="11558"/>
        <v>0</v>
      </c>
      <c r="BI4405" s="12">
        <f t="shared" si="11558"/>
        <v>0</v>
      </c>
      <c r="BJ4405" s="12">
        <f t="shared" si="11558"/>
        <v>0</v>
      </c>
      <c r="BK4405" s="12">
        <f t="shared" si="11558"/>
        <v>0</v>
      </c>
      <c r="BL4405" s="12">
        <f t="shared" si="11558"/>
        <v>0</v>
      </c>
      <c r="BM4405" s="12">
        <f t="shared" si="11558"/>
        <v>0</v>
      </c>
      <c r="BN4405" s="12">
        <f t="shared" si="11558"/>
        <v>0</v>
      </c>
      <c r="BO4405" s="12">
        <f t="shared" si="11558"/>
        <v>0</v>
      </c>
      <c r="BP4405" s="12">
        <f t="shared" si="11558"/>
        <v>0</v>
      </c>
      <c r="BQ4405" s="12">
        <f t="shared" si="11558"/>
        <v>0</v>
      </c>
      <c r="BR4405" s="12">
        <v>0</v>
      </c>
      <c r="BS4405" s="12">
        <v>0</v>
      </c>
      <c r="BT4405" s="12">
        <f t="shared" si="11553"/>
        <v>100</v>
      </c>
      <c r="BU4405" s="12">
        <f t="shared" si="11553"/>
        <v>100</v>
      </c>
      <c r="BV4405" s="12">
        <f t="shared" si="11553"/>
        <v>0</v>
      </c>
      <c r="BW4405" s="12">
        <f t="shared" si="11553"/>
        <v>0</v>
      </c>
      <c r="BX4405" s="12">
        <f t="shared" si="11553"/>
        <v>0</v>
      </c>
      <c r="BY4405" s="12">
        <f t="shared" si="11554"/>
        <v>0</v>
      </c>
      <c r="BZ4405" s="12">
        <f t="shared" si="11555"/>
        <v>0</v>
      </c>
      <c r="CA4405" s="12">
        <f t="shared" si="11500"/>
        <v>0</v>
      </c>
      <c r="CB4405" s="124">
        <f t="shared" si="11511"/>
        <v>0</v>
      </c>
    </row>
    <row r="4406" spans="1:80" x14ac:dyDescent="0.25">
      <c r="A4406" s="4" t="s">
        <v>928</v>
      </c>
      <c r="B4406" s="4" t="s">
        <v>88</v>
      </c>
      <c r="C4406" s="4" t="s">
        <v>1751</v>
      </c>
      <c r="D4406" s="79" t="s">
        <v>1752</v>
      </c>
      <c r="E4406" s="89">
        <v>6148</v>
      </c>
      <c r="F4406" s="79"/>
      <c r="G4406" s="75" t="s">
        <v>1906</v>
      </c>
      <c r="H4406" s="13" t="s">
        <v>76</v>
      </c>
      <c r="I4406" s="14">
        <v>100</v>
      </c>
      <c r="J4406" s="14">
        <f t="shared" si="11499"/>
        <v>100</v>
      </c>
      <c r="K4406" s="14">
        <v>100</v>
      </c>
      <c r="L4406" s="14">
        <f t="shared" si="11502"/>
        <v>0</v>
      </c>
      <c r="M4406" s="14">
        <v>0</v>
      </c>
      <c r="N4406" s="14">
        <v>0</v>
      </c>
      <c r="O4406" s="14">
        <v>0</v>
      </c>
      <c r="P4406" s="14">
        <v>0</v>
      </c>
      <c r="Q4406" s="14">
        <v>0</v>
      </c>
      <c r="R4406" s="14">
        <v>0</v>
      </c>
      <c r="S4406" s="14"/>
      <c r="T4406" s="14"/>
      <c r="U4406" s="14"/>
      <c r="V4406" s="14"/>
      <c r="W4406" s="14"/>
      <c r="X4406" s="14">
        <f t="shared" si="11521"/>
        <v>0</v>
      </c>
      <c r="Y4406" s="14"/>
      <c r="Z4406" s="14"/>
      <c r="AA4406" s="14"/>
      <c r="AB4406" s="14"/>
      <c r="AC4406" s="14"/>
      <c r="AD4406" s="14"/>
      <c r="AE4406" s="14"/>
      <c r="AF4406" s="14"/>
      <c r="AG4406" s="14"/>
      <c r="AH4406" s="14">
        <v>0</v>
      </c>
      <c r="AI4406" s="14">
        <v>0</v>
      </c>
      <c r="AJ4406" s="14">
        <v>0</v>
      </c>
      <c r="AK4406" s="14"/>
      <c r="AL4406" s="14"/>
      <c r="AM4406" s="14"/>
      <c r="AN4406" s="14"/>
      <c r="AO4406" s="14"/>
      <c r="AP4406" s="14">
        <f t="shared" si="11522"/>
        <v>0</v>
      </c>
      <c r="AQ4406" s="14"/>
      <c r="AR4406" s="14"/>
      <c r="AS4406" s="14"/>
      <c r="AT4406" s="14"/>
      <c r="AU4406" s="14"/>
      <c r="AV4406" s="14"/>
      <c r="AW4406" s="14"/>
      <c r="AX4406" s="14"/>
      <c r="AY4406" s="14"/>
      <c r="AZ4406" s="14">
        <v>0</v>
      </c>
      <c r="BA4406" s="14">
        <v>0</v>
      </c>
      <c r="BB4406" s="14">
        <v>0</v>
      </c>
      <c r="BC4406" s="14"/>
      <c r="BD4406" s="14"/>
      <c r="BE4406" s="14"/>
      <c r="BF4406" s="14"/>
      <c r="BG4406" s="14"/>
      <c r="BH4406" s="14">
        <f t="shared" si="11523"/>
        <v>0</v>
      </c>
      <c r="BI4406" s="14"/>
      <c r="BJ4406" s="14"/>
      <c r="BK4406" s="14"/>
      <c r="BL4406" s="14"/>
      <c r="BM4406" s="14"/>
      <c r="BN4406" s="14"/>
      <c r="BO4406" s="14"/>
      <c r="BP4406" s="14"/>
      <c r="BQ4406" s="14"/>
      <c r="BR4406" s="14">
        <v>0</v>
      </c>
      <c r="BS4406" s="14">
        <v>0</v>
      </c>
      <c r="BT4406" s="14">
        <v>100</v>
      </c>
      <c r="BU4406" s="14">
        <v>100</v>
      </c>
      <c r="BV4406" s="14">
        <v>0</v>
      </c>
      <c r="BW4406" s="14">
        <f t="shared" si="11466"/>
        <v>0</v>
      </c>
      <c r="BX4406" s="14"/>
      <c r="BY4406" s="14"/>
      <c r="BZ4406" s="14"/>
      <c r="CA4406" s="14">
        <f t="shared" si="11500"/>
        <v>0</v>
      </c>
      <c r="CB4406" s="122">
        <f t="shared" si="11511"/>
        <v>0</v>
      </c>
    </row>
    <row r="4407" spans="1:80" ht="22.5" x14ac:dyDescent="0.25">
      <c r="A4407" s="1" t="s">
        <v>1</v>
      </c>
      <c r="B4407" s="1" t="s">
        <v>1</v>
      </c>
      <c r="C4407" s="1" t="s">
        <v>1</v>
      </c>
      <c r="D4407" s="78" t="s">
        <v>1</v>
      </c>
      <c r="E4407" s="78" t="s">
        <v>1</v>
      </c>
      <c r="F4407" s="78" t="s">
        <v>1</v>
      </c>
      <c r="G4407" s="2" t="s">
        <v>1</v>
      </c>
      <c r="H4407" s="10" t="s">
        <v>77</v>
      </c>
      <c r="I4407" s="11">
        <f>SUM(I4408)</f>
        <v>56500</v>
      </c>
      <c r="J4407" s="11">
        <f t="shared" si="11499"/>
        <v>41000</v>
      </c>
      <c r="K4407" s="11">
        <f t="shared" ref="K4407:Q4407" si="11559">SUM(K4408)</f>
        <v>30000</v>
      </c>
      <c r="L4407" s="11">
        <f t="shared" si="11502"/>
        <v>11000</v>
      </c>
      <c r="M4407" s="11">
        <f t="shared" si="11559"/>
        <v>11000</v>
      </c>
      <c r="N4407" s="11">
        <f t="shared" si="11559"/>
        <v>0</v>
      </c>
      <c r="O4407" s="11">
        <f t="shared" si="11559"/>
        <v>0</v>
      </c>
      <c r="P4407" s="11">
        <f t="shared" si="11559"/>
        <v>0</v>
      </c>
      <c r="Q4407" s="11">
        <f t="shared" si="11559"/>
        <v>0</v>
      </c>
      <c r="R4407" s="11">
        <f t="shared" ref="R4407:AG4407" si="11560">SUM(R4408)</f>
        <v>11000</v>
      </c>
      <c r="S4407" s="11">
        <f t="shared" si="11560"/>
        <v>0</v>
      </c>
      <c r="T4407" s="11">
        <f t="shared" si="11560"/>
        <v>0</v>
      </c>
      <c r="U4407" s="11">
        <f t="shared" si="11560"/>
        <v>0</v>
      </c>
      <c r="V4407" s="11">
        <f t="shared" si="11560"/>
        <v>0</v>
      </c>
      <c r="W4407" s="11">
        <f t="shared" si="11560"/>
        <v>0</v>
      </c>
      <c r="X4407" s="11">
        <f t="shared" si="11560"/>
        <v>11000</v>
      </c>
      <c r="Y4407" s="11">
        <f t="shared" si="11560"/>
        <v>0</v>
      </c>
      <c r="Z4407" s="11">
        <f t="shared" si="11560"/>
        <v>0</v>
      </c>
      <c r="AA4407" s="11">
        <f t="shared" si="11560"/>
        <v>0</v>
      </c>
      <c r="AB4407" s="11">
        <f t="shared" si="11560"/>
        <v>0</v>
      </c>
      <c r="AC4407" s="11">
        <f t="shared" si="11560"/>
        <v>0</v>
      </c>
      <c r="AD4407" s="11">
        <f t="shared" si="11560"/>
        <v>0</v>
      </c>
      <c r="AE4407" s="11">
        <f t="shared" si="11560"/>
        <v>0</v>
      </c>
      <c r="AF4407" s="11">
        <f t="shared" si="11560"/>
        <v>1775</v>
      </c>
      <c r="AG4407" s="11">
        <f t="shared" si="11560"/>
        <v>0</v>
      </c>
      <c r="AH4407" s="11">
        <v>1775</v>
      </c>
      <c r="AI4407" s="11">
        <v>9225</v>
      </c>
      <c r="AJ4407" s="11">
        <f t="shared" ref="AJ4407:AY4407" si="11561">SUM(AJ4408)</f>
        <v>0</v>
      </c>
      <c r="AK4407" s="11">
        <f t="shared" si="11561"/>
        <v>0</v>
      </c>
      <c r="AL4407" s="11">
        <f t="shared" si="11561"/>
        <v>0</v>
      </c>
      <c r="AM4407" s="11">
        <f t="shared" si="11561"/>
        <v>0</v>
      </c>
      <c r="AN4407" s="11">
        <f t="shared" si="11561"/>
        <v>0</v>
      </c>
      <c r="AO4407" s="11">
        <f t="shared" si="11561"/>
        <v>0</v>
      </c>
      <c r="AP4407" s="11">
        <f t="shared" si="11561"/>
        <v>0</v>
      </c>
      <c r="AQ4407" s="11">
        <f t="shared" si="11561"/>
        <v>0</v>
      </c>
      <c r="AR4407" s="11">
        <f t="shared" si="11561"/>
        <v>0</v>
      </c>
      <c r="AS4407" s="11">
        <f t="shared" si="11561"/>
        <v>0</v>
      </c>
      <c r="AT4407" s="11">
        <f t="shared" si="11561"/>
        <v>0</v>
      </c>
      <c r="AU4407" s="11">
        <f t="shared" si="11561"/>
        <v>0</v>
      </c>
      <c r="AV4407" s="11">
        <f t="shared" si="11561"/>
        <v>0</v>
      </c>
      <c r="AW4407" s="11">
        <f t="shared" si="11561"/>
        <v>0</v>
      </c>
      <c r="AX4407" s="11">
        <f t="shared" si="11561"/>
        <v>0</v>
      </c>
      <c r="AY4407" s="11">
        <f t="shared" si="11561"/>
        <v>0</v>
      </c>
      <c r="AZ4407" s="11">
        <v>0</v>
      </c>
      <c r="BA4407" s="11">
        <v>0</v>
      </c>
      <c r="BB4407" s="11">
        <f t="shared" ref="BB4407:BQ4407" si="11562">SUM(BB4408)</f>
        <v>0</v>
      </c>
      <c r="BC4407" s="11">
        <f t="shared" si="11562"/>
        <v>6087</v>
      </c>
      <c r="BD4407" s="11">
        <f t="shared" si="11562"/>
        <v>0</v>
      </c>
      <c r="BE4407" s="11">
        <f t="shared" si="11562"/>
        <v>6935</v>
      </c>
      <c r="BF4407" s="11">
        <f t="shared" si="11562"/>
        <v>0</v>
      </c>
      <c r="BG4407" s="11">
        <f t="shared" si="11562"/>
        <v>0</v>
      </c>
      <c r="BH4407" s="11">
        <f t="shared" si="11562"/>
        <v>13022</v>
      </c>
      <c r="BI4407" s="11">
        <f t="shared" si="11562"/>
        <v>0</v>
      </c>
      <c r="BJ4407" s="11">
        <f t="shared" si="11562"/>
        <v>0</v>
      </c>
      <c r="BK4407" s="11">
        <f t="shared" si="11562"/>
        <v>9022</v>
      </c>
      <c r="BL4407" s="11">
        <f t="shared" si="11562"/>
        <v>4000</v>
      </c>
      <c r="BM4407" s="11">
        <f t="shared" si="11562"/>
        <v>0</v>
      </c>
      <c r="BN4407" s="11">
        <f t="shared" si="11562"/>
        <v>0</v>
      </c>
      <c r="BO4407" s="11">
        <f t="shared" si="11562"/>
        <v>0</v>
      </c>
      <c r="BP4407" s="11">
        <f t="shared" si="11562"/>
        <v>0</v>
      </c>
      <c r="BQ4407" s="11">
        <f t="shared" si="11562"/>
        <v>0</v>
      </c>
      <c r="BR4407" s="11">
        <v>13022</v>
      </c>
      <c r="BS4407" s="11">
        <v>0</v>
      </c>
      <c r="BT4407" s="11">
        <f t="shared" ref="BT4407:BX4407" si="11563">SUM(BT4408)</f>
        <v>58000</v>
      </c>
      <c r="BU4407" s="11">
        <f t="shared" si="11563"/>
        <v>47000</v>
      </c>
      <c r="BV4407" s="11">
        <f t="shared" si="11563"/>
        <v>47000</v>
      </c>
      <c r="BW4407" s="11">
        <f t="shared" si="11563"/>
        <v>0</v>
      </c>
      <c r="BX4407" s="11">
        <f t="shared" si="11563"/>
        <v>0</v>
      </c>
      <c r="BY4407" s="11">
        <f t="shared" ref="BY4407" si="11564">SUM(BY4408)</f>
        <v>0</v>
      </c>
      <c r="BZ4407" s="11">
        <f t="shared" ref="BZ4407" si="11565">SUM(BZ4408)</f>
        <v>0</v>
      </c>
      <c r="CA4407" s="11">
        <f t="shared" si="11500"/>
        <v>47000</v>
      </c>
      <c r="CB4407" s="123">
        <f t="shared" si="11511"/>
        <v>100</v>
      </c>
    </row>
    <row r="4408" spans="1:80" x14ac:dyDescent="0.25">
      <c r="A4408" s="4" t="s">
        <v>928</v>
      </c>
      <c r="B4408" s="4" t="s">
        <v>88</v>
      </c>
      <c r="C4408" s="4" t="s">
        <v>1751</v>
      </c>
      <c r="D4408" s="79" t="s">
        <v>1752</v>
      </c>
      <c r="E4408" s="78" t="s">
        <v>78</v>
      </c>
      <c r="F4408" s="78" t="s">
        <v>1</v>
      </c>
      <c r="G4408" s="2" t="s">
        <v>1</v>
      </c>
      <c r="H4408" s="2" t="s">
        <v>79</v>
      </c>
      <c r="I4408" s="12">
        <f>SUM(I4409:I4410)</f>
        <v>56500</v>
      </c>
      <c r="J4408" s="12">
        <f t="shared" si="11499"/>
        <v>41000</v>
      </c>
      <c r="K4408" s="12">
        <f t="shared" ref="K4408" si="11566">SUM(K4409:K4410)</f>
        <v>30000</v>
      </c>
      <c r="L4408" s="12">
        <f t="shared" si="11502"/>
        <v>11000</v>
      </c>
      <c r="M4408" s="12">
        <f t="shared" ref="M4408:Q4408" si="11567">SUM(M4409:M4410)</f>
        <v>11000</v>
      </c>
      <c r="N4408" s="12">
        <f t="shared" si="11567"/>
        <v>0</v>
      </c>
      <c r="O4408" s="12">
        <f t="shared" si="11567"/>
        <v>0</v>
      </c>
      <c r="P4408" s="12">
        <f t="shared" si="11567"/>
        <v>0</v>
      </c>
      <c r="Q4408" s="12">
        <f t="shared" si="11567"/>
        <v>0</v>
      </c>
      <c r="R4408" s="12">
        <f t="shared" ref="R4408:AG4408" si="11568">SUM(R4409:R4410)</f>
        <v>11000</v>
      </c>
      <c r="S4408" s="12">
        <f t="shared" si="11568"/>
        <v>0</v>
      </c>
      <c r="T4408" s="12">
        <f t="shared" si="11568"/>
        <v>0</v>
      </c>
      <c r="U4408" s="12">
        <f t="shared" si="11568"/>
        <v>0</v>
      </c>
      <c r="V4408" s="12">
        <f t="shared" si="11568"/>
        <v>0</v>
      </c>
      <c r="W4408" s="12">
        <f t="shared" si="11568"/>
        <v>0</v>
      </c>
      <c r="X4408" s="12">
        <f t="shared" ref="X4408" si="11569">SUM(X4409:X4410)</f>
        <v>11000</v>
      </c>
      <c r="Y4408" s="12">
        <f t="shared" si="11568"/>
        <v>0</v>
      </c>
      <c r="Z4408" s="12">
        <f t="shared" si="11568"/>
        <v>0</v>
      </c>
      <c r="AA4408" s="12">
        <f t="shared" si="11568"/>
        <v>0</v>
      </c>
      <c r="AB4408" s="12">
        <f t="shared" si="11568"/>
        <v>0</v>
      </c>
      <c r="AC4408" s="12">
        <f t="shared" si="11568"/>
        <v>0</v>
      </c>
      <c r="AD4408" s="12">
        <f t="shared" si="11568"/>
        <v>0</v>
      </c>
      <c r="AE4408" s="12">
        <f t="shared" si="11568"/>
        <v>0</v>
      </c>
      <c r="AF4408" s="12">
        <f t="shared" si="11568"/>
        <v>1775</v>
      </c>
      <c r="AG4408" s="12">
        <f t="shared" si="11568"/>
        <v>0</v>
      </c>
      <c r="AH4408" s="12">
        <v>1775</v>
      </c>
      <c r="AI4408" s="12">
        <v>9225</v>
      </c>
      <c r="AJ4408" s="12">
        <f t="shared" ref="AJ4408:AY4408" si="11570">SUM(AJ4409:AJ4410)</f>
        <v>0</v>
      </c>
      <c r="AK4408" s="12">
        <f t="shared" si="11570"/>
        <v>0</v>
      </c>
      <c r="AL4408" s="12">
        <f t="shared" si="11570"/>
        <v>0</v>
      </c>
      <c r="AM4408" s="12">
        <f t="shared" si="11570"/>
        <v>0</v>
      </c>
      <c r="AN4408" s="12">
        <f t="shared" si="11570"/>
        <v>0</v>
      </c>
      <c r="AO4408" s="12">
        <f t="shared" si="11570"/>
        <v>0</v>
      </c>
      <c r="AP4408" s="12">
        <f t="shared" ref="AP4408" si="11571">SUM(AP4409:AP4410)</f>
        <v>0</v>
      </c>
      <c r="AQ4408" s="12">
        <f t="shared" si="11570"/>
        <v>0</v>
      </c>
      <c r="AR4408" s="12">
        <f t="shared" si="11570"/>
        <v>0</v>
      </c>
      <c r="AS4408" s="12">
        <f t="shared" si="11570"/>
        <v>0</v>
      </c>
      <c r="AT4408" s="12">
        <f t="shared" si="11570"/>
        <v>0</v>
      </c>
      <c r="AU4408" s="12">
        <f t="shared" si="11570"/>
        <v>0</v>
      </c>
      <c r="AV4408" s="12">
        <f t="shared" si="11570"/>
        <v>0</v>
      </c>
      <c r="AW4408" s="12">
        <f t="shared" si="11570"/>
        <v>0</v>
      </c>
      <c r="AX4408" s="12">
        <f t="shared" si="11570"/>
        <v>0</v>
      </c>
      <c r="AY4408" s="12">
        <f t="shared" si="11570"/>
        <v>0</v>
      </c>
      <c r="AZ4408" s="12">
        <v>0</v>
      </c>
      <c r="BA4408" s="12">
        <v>0</v>
      </c>
      <c r="BB4408" s="12">
        <f t="shared" ref="BB4408:BQ4408" si="11572">SUM(BB4409:BB4410)</f>
        <v>0</v>
      </c>
      <c r="BC4408" s="12">
        <f t="shared" si="11572"/>
        <v>6087</v>
      </c>
      <c r="BD4408" s="12">
        <f t="shared" si="11572"/>
        <v>0</v>
      </c>
      <c r="BE4408" s="12">
        <f t="shared" si="11572"/>
        <v>6935</v>
      </c>
      <c r="BF4408" s="12">
        <f t="shared" si="11572"/>
        <v>0</v>
      </c>
      <c r="BG4408" s="12">
        <f t="shared" si="11572"/>
        <v>0</v>
      </c>
      <c r="BH4408" s="12">
        <f t="shared" ref="BH4408" si="11573">SUM(BH4409:BH4410)</f>
        <v>13022</v>
      </c>
      <c r="BI4408" s="12">
        <f t="shared" si="11572"/>
        <v>0</v>
      </c>
      <c r="BJ4408" s="12">
        <f t="shared" si="11572"/>
        <v>0</v>
      </c>
      <c r="BK4408" s="12">
        <f t="shared" si="11572"/>
        <v>9022</v>
      </c>
      <c r="BL4408" s="12">
        <f t="shared" si="11572"/>
        <v>4000</v>
      </c>
      <c r="BM4408" s="12">
        <f t="shared" si="11572"/>
        <v>0</v>
      </c>
      <c r="BN4408" s="12">
        <f t="shared" si="11572"/>
        <v>0</v>
      </c>
      <c r="BO4408" s="12">
        <f t="shared" si="11572"/>
        <v>0</v>
      </c>
      <c r="BP4408" s="12">
        <f t="shared" si="11572"/>
        <v>0</v>
      </c>
      <c r="BQ4408" s="12">
        <f t="shared" si="11572"/>
        <v>0</v>
      </c>
      <c r="BR4408" s="12">
        <v>13022</v>
      </c>
      <c r="BS4408" s="12">
        <v>0</v>
      </c>
      <c r="BT4408" s="12">
        <f t="shared" ref="BT4408:BZ4408" si="11574">SUM(BT4409:BT4410)</f>
        <v>58000</v>
      </c>
      <c r="BU4408" s="12">
        <f t="shared" si="11574"/>
        <v>47000</v>
      </c>
      <c r="BV4408" s="12">
        <f t="shared" si="11574"/>
        <v>47000</v>
      </c>
      <c r="BW4408" s="12">
        <f t="shared" si="11574"/>
        <v>0</v>
      </c>
      <c r="BX4408" s="12">
        <f t="shared" si="11574"/>
        <v>0</v>
      </c>
      <c r="BY4408" s="12">
        <f t="shared" si="11574"/>
        <v>0</v>
      </c>
      <c r="BZ4408" s="12">
        <f t="shared" si="11574"/>
        <v>0</v>
      </c>
      <c r="CA4408" s="12">
        <f t="shared" si="11500"/>
        <v>47000</v>
      </c>
      <c r="CB4408" s="124">
        <f t="shared" si="11511"/>
        <v>100</v>
      </c>
    </row>
    <row r="4409" spans="1:80" x14ac:dyDescent="0.25">
      <c r="A4409" s="4" t="s">
        <v>928</v>
      </c>
      <c r="B4409" s="4" t="s">
        <v>88</v>
      </c>
      <c r="C4409" s="4" t="s">
        <v>1751</v>
      </c>
      <c r="D4409" s="79" t="s">
        <v>1752</v>
      </c>
      <c r="E4409" s="89">
        <v>8213</v>
      </c>
      <c r="F4409" s="79"/>
      <c r="G4409" s="75" t="s">
        <v>1906</v>
      </c>
      <c r="H4409" s="13" t="s">
        <v>81</v>
      </c>
      <c r="I4409" s="14">
        <v>43500</v>
      </c>
      <c r="J4409" s="14">
        <f t="shared" si="11499"/>
        <v>28000</v>
      </c>
      <c r="K4409" s="14">
        <v>20000</v>
      </c>
      <c r="L4409" s="14">
        <f t="shared" si="11502"/>
        <v>8000</v>
      </c>
      <c r="M4409" s="14">
        <v>8000</v>
      </c>
      <c r="N4409" s="14">
        <v>0</v>
      </c>
      <c r="O4409" s="14">
        <v>0</v>
      </c>
      <c r="P4409" s="14">
        <v>0</v>
      </c>
      <c r="Q4409" s="14">
        <v>0</v>
      </c>
      <c r="R4409" s="14">
        <v>8000</v>
      </c>
      <c r="S4409" s="14"/>
      <c r="T4409" s="14"/>
      <c r="U4409" s="14"/>
      <c r="V4409" s="14"/>
      <c r="W4409" s="14"/>
      <c r="X4409" s="14">
        <f t="shared" si="11521"/>
        <v>8000</v>
      </c>
      <c r="Y4409" s="14"/>
      <c r="Z4409" s="14"/>
      <c r="AA4409" s="14"/>
      <c r="AB4409" s="14"/>
      <c r="AC4409" s="14"/>
      <c r="AD4409" s="14"/>
      <c r="AE4409" s="14"/>
      <c r="AF4409" s="14">
        <v>1775</v>
      </c>
      <c r="AG4409" s="14"/>
      <c r="AH4409" s="14">
        <v>1775</v>
      </c>
      <c r="AI4409" s="14">
        <v>6225</v>
      </c>
      <c r="AJ4409" s="14">
        <v>0</v>
      </c>
      <c r="AK4409" s="14"/>
      <c r="AL4409" s="14"/>
      <c r="AM4409" s="14"/>
      <c r="AN4409" s="14"/>
      <c r="AO4409" s="14"/>
      <c r="AP4409" s="14">
        <f t="shared" si="11522"/>
        <v>0</v>
      </c>
      <c r="AQ4409" s="14"/>
      <c r="AR4409" s="14"/>
      <c r="AS4409" s="14"/>
      <c r="AT4409" s="14"/>
      <c r="AU4409" s="14"/>
      <c r="AV4409" s="14"/>
      <c r="AW4409" s="14"/>
      <c r="AX4409" s="14"/>
      <c r="AY4409" s="14"/>
      <c r="AZ4409" s="14">
        <v>0</v>
      </c>
      <c r="BA4409" s="14">
        <v>0</v>
      </c>
      <c r="BB4409" s="14">
        <v>0</v>
      </c>
      <c r="BC4409" s="14">
        <v>6087</v>
      </c>
      <c r="BD4409" s="14"/>
      <c r="BE4409" s="14">
        <f>2935+4000</f>
        <v>6935</v>
      </c>
      <c r="BF4409" s="14"/>
      <c r="BG4409" s="14"/>
      <c r="BH4409" s="14">
        <f t="shared" si="11523"/>
        <v>13022</v>
      </c>
      <c r="BI4409" s="14"/>
      <c r="BJ4409" s="14"/>
      <c r="BK4409" s="14">
        <f>6087+2935</f>
        <v>9022</v>
      </c>
      <c r="BL4409" s="14">
        <v>4000</v>
      </c>
      <c r="BM4409" s="14"/>
      <c r="BN4409" s="14"/>
      <c r="BO4409" s="14"/>
      <c r="BP4409" s="14"/>
      <c r="BQ4409" s="14"/>
      <c r="BR4409" s="14">
        <v>13022</v>
      </c>
      <c r="BS4409" s="14">
        <v>0</v>
      </c>
      <c r="BT4409" s="14">
        <v>35000</v>
      </c>
      <c r="BU4409" s="14">
        <v>27000</v>
      </c>
      <c r="BV4409" s="14">
        <v>27000</v>
      </c>
      <c r="BW4409" s="14">
        <f t="shared" si="11466"/>
        <v>0</v>
      </c>
      <c r="BX4409" s="14"/>
      <c r="BY4409" s="14"/>
      <c r="BZ4409" s="14"/>
      <c r="CA4409" s="14">
        <f t="shared" si="11500"/>
        <v>27000</v>
      </c>
      <c r="CB4409" s="122">
        <f t="shared" si="11511"/>
        <v>100</v>
      </c>
    </row>
    <row r="4410" spans="1:80" x14ac:dyDescent="0.25">
      <c r="A4410" s="4" t="s">
        <v>928</v>
      </c>
      <c r="B4410" s="4" t="s">
        <v>88</v>
      </c>
      <c r="C4410" s="4" t="s">
        <v>1751</v>
      </c>
      <c r="D4410" s="79" t="s">
        <v>1752</v>
      </c>
      <c r="E4410" s="89">
        <v>8216</v>
      </c>
      <c r="F4410" s="79"/>
      <c r="G4410" s="75" t="s">
        <v>1906</v>
      </c>
      <c r="H4410" s="13" t="s">
        <v>319</v>
      </c>
      <c r="I4410" s="14">
        <v>13000</v>
      </c>
      <c r="J4410" s="14">
        <f t="shared" si="11499"/>
        <v>13000</v>
      </c>
      <c r="K4410" s="14">
        <v>10000</v>
      </c>
      <c r="L4410" s="14">
        <f t="shared" si="11502"/>
        <v>3000</v>
      </c>
      <c r="M4410" s="14">
        <v>3000</v>
      </c>
      <c r="N4410" s="14">
        <v>0</v>
      </c>
      <c r="O4410" s="14">
        <v>0</v>
      </c>
      <c r="P4410" s="14">
        <v>0</v>
      </c>
      <c r="Q4410" s="14">
        <v>0</v>
      </c>
      <c r="R4410" s="14">
        <v>3000</v>
      </c>
      <c r="S4410" s="14"/>
      <c r="T4410" s="14"/>
      <c r="U4410" s="14"/>
      <c r="V4410" s="14"/>
      <c r="W4410" s="14"/>
      <c r="X4410" s="14">
        <f t="shared" si="11521"/>
        <v>3000</v>
      </c>
      <c r="Y4410" s="14"/>
      <c r="Z4410" s="14"/>
      <c r="AA4410" s="14"/>
      <c r="AB4410" s="14"/>
      <c r="AC4410" s="14"/>
      <c r="AD4410" s="14"/>
      <c r="AE4410" s="14"/>
      <c r="AF4410" s="14"/>
      <c r="AG4410" s="14"/>
      <c r="AH4410" s="14">
        <v>0</v>
      </c>
      <c r="AI4410" s="14">
        <v>3000</v>
      </c>
      <c r="AJ4410" s="14">
        <v>0</v>
      </c>
      <c r="AK4410" s="14"/>
      <c r="AL4410" s="14"/>
      <c r="AM4410" s="14"/>
      <c r="AN4410" s="14"/>
      <c r="AO4410" s="14"/>
      <c r="AP4410" s="14">
        <f t="shared" si="11522"/>
        <v>0</v>
      </c>
      <c r="AQ4410" s="14"/>
      <c r="AR4410" s="14"/>
      <c r="AS4410" s="14"/>
      <c r="AT4410" s="14"/>
      <c r="AU4410" s="14"/>
      <c r="AV4410" s="14"/>
      <c r="AW4410" s="14"/>
      <c r="AX4410" s="14"/>
      <c r="AY4410" s="14"/>
      <c r="AZ4410" s="14">
        <v>0</v>
      </c>
      <c r="BA4410" s="14">
        <v>0</v>
      </c>
      <c r="BB4410" s="14">
        <v>0</v>
      </c>
      <c r="BC4410" s="14"/>
      <c r="BD4410" s="14"/>
      <c r="BE4410" s="14"/>
      <c r="BF4410" s="14"/>
      <c r="BG4410" s="14"/>
      <c r="BH4410" s="14">
        <f t="shared" si="11523"/>
        <v>0</v>
      </c>
      <c r="BI4410" s="14"/>
      <c r="BJ4410" s="14"/>
      <c r="BK4410" s="14"/>
      <c r="BL4410" s="14"/>
      <c r="BM4410" s="14"/>
      <c r="BN4410" s="14"/>
      <c r="BO4410" s="14"/>
      <c r="BP4410" s="14"/>
      <c r="BQ4410" s="14"/>
      <c r="BR4410" s="14">
        <v>0</v>
      </c>
      <c r="BS4410" s="14">
        <v>0</v>
      </c>
      <c r="BT4410" s="14">
        <v>23000</v>
      </c>
      <c r="BU4410" s="14">
        <v>20000</v>
      </c>
      <c r="BV4410" s="14">
        <v>20000</v>
      </c>
      <c r="BW4410" s="14">
        <f t="shared" si="11466"/>
        <v>0</v>
      </c>
      <c r="BX4410" s="14"/>
      <c r="BY4410" s="14"/>
      <c r="BZ4410" s="14"/>
      <c r="CA4410" s="14">
        <f t="shared" si="11500"/>
        <v>20000</v>
      </c>
      <c r="CB4410" s="122">
        <f t="shared" si="11511"/>
        <v>100</v>
      </c>
    </row>
    <row r="4411" spans="1:80" x14ac:dyDescent="0.25">
      <c r="A4411" s="13" t="s">
        <v>1</v>
      </c>
      <c r="B4411" s="13" t="s">
        <v>1</v>
      </c>
      <c r="C4411" s="13" t="s">
        <v>1</v>
      </c>
      <c r="D4411" s="74" t="s">
        <v>1</v>
      </c>
      <c r="E4411" s="74" t="s">
        <v>1</v>
      </c>
      <c r="F4411" s="74" t="s">
        <v>1</v>
      </c>
      <c r="G4411" s="13" t="s">
        <v>1</v>
      </c>
      <c r="H4411" s="10" t="s">
        <v>1761</v>
      </c>
      <c r="I4411" s="11">
        <f>SUM(I4380,I4404,I4407)</f>
        <v>2956787</v>
      </c>
      <c r="J4411" s="11">
        <f t="shared" si="11499"/>
        <v>3282789</v>
      </c>
      <c r="K4411" s="11">
        <f t="shared" ref="K4411" si="11575">SUM(K4380,K4404,K4407)</f>
        <v>3203789</v>
      </c>
      <c r="L4411" s="11">
        <f t="shared" si="11502"/>
        <v>79000</v>
      </c>
      <c r="M4411" s="11">
        <f t="shared" ref="M4411:Q4411" si="11576">SUM(M4380,M4404,M4407)</f>
        <v>62000</v>
      </c>
      <c r="N4411" s="11">
        <f t="shared" si="11576"/>
        <v>0</v>
      </c>
      <c r="O4411" s="11">
        <f t="shared" si="11576"/>
        <v>17000</v>
      </c>
      <c r="P4411" s="11">
        <f t="shared" si="11576"/>
        <v>0</v>
      </c>
      <c r="Q4411" s="11">
        <f t="shared" si="11576"/>
        <v>0</v>
      </c>
      <c r="R4411" s="11">
        <f t="shared" ref="R4411:AG4411" si="11577">SUM(R4380,R4404,R4407)</f>
        <v>62000</v>
      </c>
      <c r="S4411" s="11">
        <f t="shared" si="11577"/>
        <v>0</v>
      </c>
      <c r="T4411" s="11">
        <f t="shared" si="11577"/>
        <v>0</v>
      </c>
      <c r="U4411" s="11">
        <f t="shared" si="11577"/>
        <v>0</v>
      </c>
      <c r="V4411" s="11">
        <f t="shared" si="11577"/>
        <v>0</v>
      </c>
      <c r="W4411" s="11">
        <f t="shared" si="11577"/>
        <v>0</v>
      </c>
      <c r="X4411" s="11">
        <f t="shared" si="11577"/>
        <v>62000</v>
      </c>
      <c r="Y4411" s="11">
        <f t="shared" si="11577"/>
        <v>0</v>
      </c>
      <c r="Z4411" s="11">
        <f t="shared" si="11577"/>
        <v>6000</v>
      </c>
      <c r="AA4411" s="11">
        <f t="shared" si="11577"/>
        <v>0</v>
      </c>
      <c r="AB4411" s="11">
        <f t="shared" si="11577"/>
        <v>6390</v>
      </c>
      <c r="AC4411" s="11">
        <f t="shared" si="11577"/>
        <v>5105</v>
      </c>
      <c r="AD4411" s="11">
        <f t="shared" si="11577"/>
        <v>0</v>
      </c>
      <c r="AE4411" s="11">
        <f t="shared" si="11577"/>
        <v>0</v>
      </c>
      <c r="AF4411" s="11">
        <f t="shared" si="11577"/>
        <v>3305</v>
      </c>
      <c r="AG4411" s="11">
        <f t="shared" si="11577"/>
        <v>2130</v>
      </c>
      <c r="AH4411" s="11">
        <v>22930</v>
      </c>
      <c r="AI4411" s="11">
        <v>39070</v>
      </c>
      <c r="AJ4411" s="11">
        <f t="shared" ref="AJ4411:AY4411" si="11578">SUM(AJ4380,AJ4404,AJ4407)</f>
        <v>0</v>
      </c>
      <c r="AK4411" s="11">
        <f t="shared" si="11578"/>
        <v>0</v>
      </c>
      <c r="AL4411" s="11">
        <f t="shared" si="11578"/>
        <v>0</v>
      </c>
      <c r="AM4411" s="11">
        <f t="shared" si="11578"/>
        <v>0</v>
      </c>
      <c r="AN4411" s="11">
        <f t="shared" si="11578"/>
        <v>0</v>
      </c>
      <c r="AO4411" s="11">
        <f t="shared" si="11578"/>
        <v>0</v>
      </c>
      <c r="AP4411" s="11">
        <f t="shared" si="11578"/>
        <v>0</v>
      </c>
      <c r="AQ4411" s="11">
        <f t="shared" si="11578"/>
        <v>0</v>
      </c>
      <c r="AR4411" s="11">
        <f t="shared" si="11578"/>
        <v>0</v>
      </c>
      <c r="AS4411" s="11">
        <f t="shared" si="11578"/>
        <v>0</v>
      </c>
      <c r="AT4411" s="11">
        <f t="shared" si="11578"/>
        <v>0</v>
      </c>
      <c r="AU4411" s="11">
        <f t="shared" si="11578"/>
        <v>0</v>
      </c>
      <c r="AV4411" s="11">
        <f t="shared" si="11578"/>
        <v>0</v>
      </c>
      <c r="AW4411" s="11">
        <f t="shared" si="11578"/>
        <v>0</v>
      </c>
      <c r="AX4411" s="11">
        <f t="shared" si="11578"/>
        <v>0</v>
      </c>
      <c r="AY4411" s="11">
        <f t="shared" si="11578"/>
        <v>0</v>
      </c>
      <c r="AZ4411" s="11">
        <v>0</v>
      </c>
      <c r="BA4411" s="11">
        <v>0</v>
      </c>
      <c r="BB4411" s="11">
        <f t="shared" ref="BB4411:BQ4411" si="11579">SUM(BB4380,BB4404,BB4407)</f>
        <v>17000</v>
      </c>
      <c r="BC4411" s="11">
        <f t="shared" si="11579"/>
        <v>6087</v>
      </c>
      <c r="BD4411" s="11">
        <f t="shared" si="11579"/>
        <v>0</v>
      </c>
      <c r="BE4411" s="11">
        <f t="shared" si="11579"/>
        <v>15500</v>
      </c>
      <c r="BF4411" s="11">
        <f t="shared" si="11579"/>
        <v>0</v>
      </c>
      <c r="BG4411" s="11">
        <f t="shared" si="11579"/>
        <v>0</v>
      </c>
      <c r="BH4411" s="11">
        <f t="shared" si="11579"/>
        <v>38587</v>
      </c>
      <c r="BI4411" s="11">
        <f t="shared" si="11579"/>
        <v>0</v>
      </c>
      <c r="BJ4411" s="11">
        <f t="shared" si="11579"/>
        <v>0</v>
      </c>
      <c r="BK4411" s="11">
        <f t="shared" si="11579"/>
        <v>11087</v>
      </c>
      <c r="BL4411" s="11">
        <f t="shared" si="11579"/>
        <v>4000</v>
      </c>
      <c r="BM4411" s="11">
        <f t="shared" si="11579"/>
        <v>4500</v>
      </c>
      <c r="BN4411" s="11">
        <f t="shared" si="11579"/>
        <v>0</v>
      </c>
      <c r="BO4411" s="11">
        <f t="shared" si="11579"/>
        <v>0</v>
      </c>
      <c r="BP4411" s="11">
        <f t="shared" si="11579"/>
        <v>0</v>
      </c>
      <c r="BQ4411" s="11">
        <f t="shared" si="11579"/>
        <v>2000</v>
      </c>
      <c r="BR4411" s="11">
        <v>21587</v>
      </c>
      <c r="BS4411" s="11">
        <v>17000</v>
      </c>
      <c r="BT4411" s="11">
        <f t="shared" ref="BT4411:BZ4411" si="11580">SUM(BT4380,BT4404,BT4407)</f>
        <v>3452628</v>
      </c>
      <c r="BU4411" s="11">
        <f t="shared" si="11580"/>
        <v>3375143</v>
      </c>
      <c r="BV4411" s="11">
        <f t="shared" si="11580"/>
        <v>1986956</v>
      </c>
      <c r="BW4411" s="11">
        <f t="shared" si="11580"/>
        <v>851680</v>
      </c>
      <c r="BX4411" s="11">
        <f t="shared" si="11580"/>
        <v>304450</v>
      </c>
      <c r="BY4411" s="11">
        <f t="shared" si="11580"/>
        <v>273550</v>
      </c>
      <c r="BZ4411" s="11">
        <f t="shared" si="11580"/>
        <v>273680</v>
      </c>
      <c r="CA4411" s="11">
        <f t="shared" si="11500"/>
        <v>2838636</v>
      </c>
      <c r="CB4411" s="123">
        <f t="shared" si="11511"/>
        <v>84.104169808508857</v>
      </c>
    </row>
    <row r="4412" spans="1:80" ht="15.75" thickBot="1" x14ac:dyDescent="0.3">
      <c r="A4412" s="13" t="s">
        <v>1</v>
      </c>
      <c r="B4412" s="13" t="s">
        <v>1</v>
      </c>
      <c r="C4412" s="13" t="s">
        <v>1</v>
      </c>
      <c r="D4412" s="74" t="s">
        <v>1</v>
      </c>
      <c r="E4412" s="74" t="s">
        <v>1</v>
      </c>
      <c r="F4412" s="74" t="s">
        <v>1</v>
      </c>
      <c r="G4412" s="13" t="s">
        <v>1</v>
      </c>
      <c r="H4412" s="2" t="s">
        <v>83</v>
      </c>
      <c r="I4412" s="12">
        <v>65</v>
      </c>
      <c r="J4412" s="12">
        <f t="shared" si="11499"/>
        <v>65</v>
      </c>
      <c r="K4412" s="12">
        <v>65</v>
      </c>
      <c r="L4412" s="13"/>
      <c r="M4412" s="13" t="s">
        <v>1</v>
      </c>
      <c r="N4412" s="13" t="s">
        <v>1</v>
      </c>
      <c r="O4412" s="13" t="s">
        <v>1</v>
      </c>
      <c r="P4412" s="27"/>
      <c r="Q4412" s="13" t="s">
        <v>1</v>
      </c>
      <c r="R4412" s="13" t="s">
        <v>1</v>
      </c>
      <c r="S4412" s="13"/>
      <c r="T4412" s="13"/>
      <c r="U4412" s="13"/>
      <c r="V4412" s="13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>
        <v>0</v>
      </c>
      <c r="AI4412" s="13">
        <v>0</v>
      </c>
      <c r="AJ4412" s="13" t="s">
        <v>1</v>
      </c>
      <c r="AK4412" s="13"/>
      <c r="AL4412" s="13"/>
      <c r="AM4412" s="13"/>
      <c r="AN4412" s="13"/>
      <c r="AO4412" s="13"/>
      <c r="AP4412" s="13"/>
      <c r="AQ4412" s="13"/>
      <c r="AR4412" s="13"/>
      <c r="AS4412" s="13"/>
      <c r="AT4412" s="13"/>
      <c r="AU4412" s="13"/>
      <c r="AV4412" s="13"/>
      <c r="AW4412" s="13"/>
      <c r="AX4412" s="13"/>
      <c r="AY4412" s="13"/>
      <c r="AZ4412" s="13">
        <v>0</v>
      </c>
      <c r="BA4412" s="13">
        <v>0</v>
      </c>
      <c r="BB4412" s="13" t="s">
        <v>1</v>
      </c>
      <c r="BC4412" s="13"/>
      <c r="BD4412" s="13"/>
      <c r="BE4412" s="13"/>
      <c r="BF4412" s="13"/>
      <c r="BG4412" s="13"/>
      <c r="BH4412" s="13"/>
      <c r="BI4412" s="13"/>
      <c r="BJ4412" s="13"/>
      <c r="BK4412" s="13"/>
      <c r="BL4412" s="13"/>
      <c r="BM4412" s="13"/>
      <c r="BN4412" s="13"/>
      <c r="BO4412" s="13"/>
      <c r="BP4412" s="13"/>
      <c r="BQ4412" s="13"/>
      <c r="BR4412" s="13">
        <v>0</v>
      </c>
      <c r="BS4412" s="13">
        <v>0</v>
      </c>
      <c r="BT4412" s="12">
        <v>65</v>
      </c>
      <c r="BU4412" s="12">
        <v>65</v>
      </c>
      <c r="BV4412" s="12"/>
      <c r="BW4412" s="12">
        <f t="shared" si="11466"/>
        <v>0</v>
      </c>
      <c r="BX4412" s="12"/>
      <c r="BY4412" s="12"/>
      <c r="BZ4412" s="12"/>
      <c r="CA4412" s="12">
        <f t="shared" si="11500"/>
        <v>0</v>
      </c>
      <c r="CB4412" s="124"/>
    </row>
    <row r="4413" spans="1:80" ht="69.75" customHeight="1" thickBot="1" x14ac:dyDescent="0.3">
      <c r="A4413" s="133" t="s">
        <v>1</v>
      </c>
      <c r="B4413" s="133" t="s">
        <v>1</v>
      </c>
      <c r="C4413" s="133" t="s">
        <v>1</v>
      </c>
      <c r="D4413" s="135" t="s">
        <v>1</v>
      </c>
      <c r="E4413" s="135" t="s">
        <v>1</v>
      </c>
      <c r="F4413" s="135" t="s">
        <v>1</v>
      </c>
      <c r="G4413" s="137" t="s">
        <v>1</v>
      </c>
      <c r="H4413" s="5" t="s">
        <v>84</v>
      </c>
      <c r="I4413" s="5" t="s">
        <v>11</v>
      </c>
      <c r="J4413" s="5" t="s">
        <v>1809</v>
      </c>
      <c r="K4413" s="5" t="s">
        <v>12</v>
      </c>
      <c r="L4413" s="5" t="s">
        <v>13</v>
      </c>
      <c r="M4413" s="5" t="s">
        <v>14</v>
      </c>
      <c r="N4413" s="5" t="s">
        <v>15</v>
      </c>
      <c r="O4413" s="5" t="s">
        <v>16</v>
      </c>
      <c r="P4413" s="5" t="s">
        <v>17</v>
      </c>
      <c r="Q4413" s="5" t="s">
        <v>18</v>
      </c>
      <c r="R4413" s="71" t="s">
        <v>14</v>
      </c>
      <c r="S4413" s="71" t="s">
        <v>1843</v>
      </c>
      <c r="T4413" s="71" t="s">
        <v>1797</v>
      </c>
      <c r="U4413" s="71" t="s">
        <v>1832</v>
      </c>
      <c r="V4413" s="71" t="s">
        <v>1833</v>
      </c>
      <c r="W4413" s="71" t="s">
        <v>1834</v>
      </c>
      <c r="X4413" s="71" t="s">
        <v>1847</v>
      </c>
      <c r="Y4413" s="71" t="s">
        <v>1844</v>
      </c>
      <c r="Z4413" s="71" t="s">
        <v>1835</v>
      </c>
      <c r="AA4413" s="71" t="s">
        <v>1836</v>
      </c>
      <c r="AB4413" s="71" t="s">
        <v>1837</v>
      </c>
      <c r="AC4413" s="71" t="s">
        <v>1838</v>
      </c>
      <c r="AD4413" s="71" t="s">
        <v>1839</v>
      </c>
      <c r="AE4413" s="71" t="s">
        <v>1840</v>
      </c>
      <c r="AF4413" s="71" t="s">
        <v>1845</v>
      </c>
      <c r="AG4413" s="71" t="s">
        <v>1846</v>
      </c>
      <c r="AH4413" s="71" t="s">
        <v>1841</v>
      </c>
      <c r="AI4413" s="71" t="s">
        <v>1842</v>
      </c>
      <c r="AJ4413" s="72" t="s">
        <v>15</v>
      </c>
      <c r="AK4413" s="72" t="s">
        <v>1843</v>
      </c>
      <c r="AL4413" s="72" t="s">
        <v>1797</v>
      </c>
      <c r="AM4413" s="72" t="s">
        <v>1832</v>
      </c>
      <c r="AN4413" s="72" t="s">
        <v>1833</v>
      </c>
      <c r="AO4413" s="72" t="s">
        <v>1834</v>
      </c>
      <c r="AP4413" s="72" t="s">
        <v>1848</v>
      </c>
      <c r="AQ4413" s="72" t="s">
        <v>1844</v>
      </c>
      <c r="AR4413" s="72" t="s">
        <v>1835</v>
      </c>
      <c r="AS4413" s="72" t="s">
        <v>1836</v>
      </c>
      <c r="AT4413" s="72" t="s">
        <v>1837</v>
      </c>
      <c r="AU4413" s="72" t="s">
        <v>1838</v>
      </c>
      <c r="AV4413" s="72" t="s">
        <v>1839</v>
      </c>
      <c r="AW4413" s="72" t="s">
        <v>1840</v>
      </c>
      <c r="AX4413" s="72" t="s">
        <v>1845</v>
      </c>
      <c r="AY4413" s="72" t="s">
        <v>1846</v>
      </c>
      <c r="AZ4413" s="72" t="s">
        <v>1841</v>
      </c>
      <c r="BA4413" s="72" t="s">
        <v>1842</v>
      </c>
      <c r="BB4413" s="73" t="s">
        <v>16</v>
      </c>
      <c r="BC4413" s="73" t="s">
        <v>1843</v>
      </c>
      <c r="BD4413" s="73" t="s">
        <v>1797</v>
      </c>
      <c r="BE4413" s="73" t="s">
        <v>1832</v>
      </c>
      <c r="BF4413" s="73" t="s">
        <v>1833</v>
      </c>
      <c r="BG4413" s="73" t="s">
        <v>1834</v>
      </c>
      <c r="BH4413" s="73" t="s">
        <v>1849</v>
      </c>
      <c r="BI4413" s="73" t="s">
        <v>1844</v>
      </c>
      <c r="BJ4413" s="73" t="s">
        <v>1835</v>
      </c>
      <c r="BK4413" s="73" t="s">
        <v>1836</v>
      </c>
      <c r="BL4413" s="73" t="s">
        <v>1837</v>
      </c>
      <c r="BM4413" s="73" t="s">
        <v>1838</v>
      </c>
      <c r="BN4413" s="73" t="s">
        <v>1839</v>
      </c>
      <c r="BO4413" s="73" t="s">
        <v>1840</v>
      </c>
      <c r="BP4413" s="73" t="s">
        <v>1845</v>
      </c>
      <c r="BQ4413" s="73" t="s">
        <v>1846</v>
      </c>
      <c r="BR4413" s="73" t="s">
        <v>1841</v>
      </c>
      <c r="BS4413" s="73" t="s">
        <v>1842</v>
      </c>
      <c r="BT4413" s="5" t="s">
        <v>1911</v>
      </c>
      <c r="BU4413" s="5" t="s">
        <v>1942</v>
      </c>
      <c r="BV4413" s="5" t="s">
        <v>1943</v>
      </c>
      <c r="BW4413" s="5" t="s">
        <v>1944</v>
      </c>
      <c r="BX4413" s="5" t="s">
        <v>1945</v>
      </c>
      <c r="BY4413" s="5" t="s">
        <v>1946</v>
      </c>
      <c r="BZ4413" s="5" t="s">
        <v>1947</v>
      </c>
      <c r="CA4413" s="5" t="s">
        <v>1948</v>
      </c>
      <c r="CB4413" s="120" t="s">
        <v>1916</v>
      </c>
    </row>
    <row r="4414" spans="1:80" x14ac:dyDescent="0.25">
      <c r="A4414" s="134"/>
      <c r="B4414" s="134"/>
      <c r="C4414" s="134"/>
      <c r="D4414" s="136"/>
      <c r="E4414" s="136"/>
      <c r="F4414" s="136"/>
      <c r="G4414" s="138"/>
      <c r="H4414" s="15" t="s">
        <v>1</v>
      </c>
      <c r="I4414" s="9" t="s">
        <v>19</v>
      </c>
      <c r="J4414" s="9">
        <v>1</v>
      </c>
      <c r="K4414" s="9" t="s">
        <v>20</v>
      </c>
      <c r="L4414" s="9" t="s">
        <v>21</v>
      </c>
      <c r="M4414" s="9" t="s">
        <v>22</v>
      </c>
      <c r="N4414" s="9" t="s">
        <v>23</v>
      </c>
      <c r="O4414" s="9" t="s">
        <v>24</v>
      </c>
      <c r="P4414" s="9" t="s">
        <v>25</v>
      </c>
      <c r="Q4414" s="9" t="s">
        <v>26</v>
      </c>
      <c r="R4414" s="9">
        <v>1</v>
      </c>
      <c r="S4414" s="9">
        <v>2</v>
      </c>
      <c r="T4414" s="9">
        <v>3</v>
      </c>
      <c r="U4414" s="9">
        <v>4</v>
      </c>
      <c r="V4414" s="9">
        <v>5</v>
      </c>
      <c r="W4414" s="9">
        <v>6</v>
      </c>
      <c r="X4414" s="9">
        <v>7</v>
      </c>
      <c r="Y4414" s="9">
        <v>8</v>
      </c>
      <c r="Z4414" s="9">
        <v>9</v>
      </c>
      <c r="AA4414" s="9">
        <v>10</v>
      </c>
      <c r="AB4414" s="9">
        <v>11</v>
      </c>
      <c r="AC4414" s="9">
        <v>12</v>
      </c>
      <c r="AD4414" s="9">
        <v>13</v>
      </c>
      <c r="AE4414" s="9">
        <v>14</v>
      </c>
      <c r="AF4414" s="9">
        <v>15</v>
      </c>
      <c r="AG4414" s="9">
        <v>16</v>
      </c>
      <c r="AH4414" s="9">
        <v>20</v>
      </c>
      <c r="AI4414" s="9">
        <v>21</v>
      </c>
      <c r="AJ4414" s="9">
        <v>1</v>
      </c>
      <c r="AK4414" s="9">
        <v>2</v>
      </c>
      <c r="AL4414" s="9">
        <v>3</v>
      </c>
      <c r="AM4414" s="9">
        <v>4</v>
      </c>
      <c r="AN4414" s="9">
        <v>5</v>
      </c>
      <c r="AO4414" s="9">
        <v>6</v>
      </c>
      <c r="AP4414" s="9">
        <v>7</v>
      </c>
      <c r="AQ4414" s="9">
        <v>8</v>
      </c>
      <c r="AR4414" s="9">
        <v>9</v>
      </c>
      <c r="AS4414" s="9">
        <v>10</v>
      </c>
      <c r="AT4414" s="9">
        <v>11</v>
      </c>
      <c r="AU4414" s="9">
        <v>12</v>
      </c>
      <c r="AV4414" s="9">
        <v>13</v>
      </c>
      <c r="AW4414" s="9">
        <v>14</v>
      </c>
      <c r="AX4414" s="9">
        <v>15</v>
      </c>
      <c r="AY4414" s="9">
        <v>16</v>
      </c>
      <c r="AZ4414" s="9">
        <v>20</v>
      </c>
      <c r="BA4414" s="9">
        <v>21</v>
      </c>
      <c r="BB4414" s="9">
        <v>1</v>
      </c>
      <c r="BC4414" s="9">
        <v>2</v>
      </c>
      <c r="BD4414" s="9">
        <v>3</v>
      </c>
      <c r="BE4414" s="9">
        <v>4</v>
      </c>
      <c r="BF4414" s="9">
        <v>5</v>
      </c>
      <c r="BG4414" s="9">
        <v>6</v>
      </c>
      <c r="BH4414" s="9">
        <v>7</v>
      </c>
      <c r="BI4414" s="9">
        <v>8</v>
      </c>
      <c r="BJ4414" s="9">
        <v>9</v>
      </c>
      <c r="BK4414" s="9">
        <v>10</v>
      </c>
      <c r="BL4414" s="9">
        <v>11</v>
      </c>
      <c r="BM4414" s="9">
        <v>12</v>
      </c>
      <c r="BN4414" s="9">
        <v>13</v>
      </c>
      <c r="BO4414" s="9">
        <v>14</v>
      </c>
      <c r="BP4414" s="9">
        <v>15</v>
      </c>
      <c r="BQ4414" s="9">
        <v>16</v>
      </c>
      <c r="BR4414" s="9">
        <v>20</v>
      </c>
      <c r="BS4414" s="9">
        <v>21</v>
      </c>
      <c r="BT4414" s="9">
        <v>1</v>
      </c>
      <c r="BU4414" s="9">
        <v>2</v>
      </c>
      <c r="BV4414" s="9">
        <v>3</v>
      </c>
      <c r="BW4414" s="9" t="s">
        <v>1798</v>
      </c>
      <c r="BX4414" s="9">
        <v>5</v>
      </c>
      <c r="BY4414" s="9">
        <v>6</v>
      </c>
      <c r="BZ4414" s="9">
        <v>7</v>
      </c>
      <c r="CA4414" s="9" t="s">
        <v>1917</v>
      </c>
      <c r="CB4414" s="121">
        <v>9</v>
      </c>
    </row>
    <row r="4415" spans="1:80" x14ac:dyDescent="0.25">
      <c r="A4415" s="134"/>
      <c r="B4415" s="134"/>
      <c r="C4415" s="134"/>
      <c r="D4415" s="136"/>
      <c r="E4415" s="136"/>
      <c r="F4415" s="136"/>
      <c r="G4415" s="138"/>
      <c r="H4415" s="16" t="s">
        <v>1015</v>
      </c>
      <c r="I4415" s="17">
        <f>SUM(I4411)</f>
        <v>2956787</v>
      </c>
      <c r="J4415" s="17">
        <f t="shared" ref="J4415:J4416" si="11581">SUM(K4415,L4415,P4415,Q4415)</f>
        <v>3282789</v>
      </c>
      <c r="K4415" s="17">
        <f t="shared" ref="K4415" si="11582">SUM(K4411)</f>
        <v>3203789</v>
      </c>
      <c r="L4415" s="17">
        <f t="shared" ref="L4415:L4416" si="11583">SUM(M4415:O4415)</f>
        <v>79000</v>
      </c>
      <c r="M4415" s="17">
        <f t="shared" ref="M4415:Q4415" si="11584">SUM(M4411)</f>
        <v>62000</v>
      </c>
      <c r="N4415" s="17">
        <f t="shared" si="11584"/>
        <v>0</v>
      </c>
      <c r="O4415" s="17">
        <f t="shared" si="11584"/>
        <v>17000</v>
      </c>
      <c r="P4415" s="17">
        <f t="shared" si="11584"/>
        <v>0</v>
      </c>
      <c r="Q4415" s="17">
        <f t="shared" si="11584"/>
        <v>0</v>
      </c>
      <c r="R4415" s="17">
        <f t="shared" ref="R4415:AG4415" si="11585">SUM(R4411)</f>
        <v>62000</v>
      </c>
      <c r="S4415" s="17">
        <f t="shared" si="11585"/>
        <v>0</v>
      </c>
      <c r="T4415" s="17">
        <f t="shared" si="11585"/>
        <v>0</v>
      </c>
      <c r="U4415" s="17">
        <f t="shared" si="11585"/>
        <v>0</v>
      </c>
      <c r="V4415" s="17">
        <f t="shared" si="11585"/>
        <v>0</v>
      </c>
      <c r="W4415" s="17">
        <f t="shared" si="11585"/>
        <v>0</v>
      </c>
      <c r="X4415" s="17">
        <f t="shared" ref="X4415" si="11586">SUM(X4411)</f>
        <v>62000</v>
      </c>
      <c r="Y4415" s="17">
        <f t="shared" si="11585"/>
        <v>0</v>
      </c>
      <c r="Z4415" s="17">
        <f t="shared" si="11585"/>
        <v>6000</v>
      </c>
      <c r="AA4415" s="17">
        <f t="shared" si="11585"/>
        <v>0</v>
      </c>
      <c r="AB4415" s="17">
        <f t="shared" si="11585"/>
        <v>6390</v>
      </c>
      <c r="AC4415" s="17">
        <f t="shared" si="11585"/>
        <v>5105</v>
      </c>
      <c r="AD4415" s="17">
        <f t="shared" si="11585"/>
        <v>0</v>
      </c>
      <c r="AE4415" s="17">
        <f t="shared" si="11585"/>
        <v>0</v>
      </c>
      <c r="AF4415" s="17">
        <f t="shared" si="11585"/>
        <v>3305</v>
      </c>
      <c r="AG4415" s="17">
        <f t="shared" si="11585"/>
        <v>2130</v>
      </c>
      <c r="AH4415" s="17">
        <v>22930</v>
      </c>
      <c r="AI4415" s="17">
        <v>39070</v>
      </c>
      <c r="AJ4415" s="17">
        <f t="shared" ref="AJ4415:AY4415" si="11587">SUM(AJ4411)</f>
        <v>0</v>
      </c>
      <c r="AK4415" s="17">
        <f t="shared" si="11587"/>
        <v>0</v>
      </c>
      <c r="AL4415" s="17">
        <f t="shared" si="11587"/>
        <v>0</v>
      </c>
      <c r="AM4415" s="17">
        <f t="shared" si="11587"/>
        <v>0</v>
      </c>
      <c r="AN4415" s="17">
        <f t="shared" si="11587"/>
        <v>0</v>
      </c>
      <c r="AO4415" s="17">
        <f t="shared" si="11587"/>
        <v>0</v>
      </c>
      <c r="AP4415" s="17">
        <f t="shared" ref="AP4415" si="11588">SUM(AP4411)</f>
        <v>0</v>
      </c>
      <c r="AQ4415" s="17">
        <f t="shared" si="11587"/>
        <v>0</v>
      </c>
      <c r="AR4415" s="17">
        <f t="shared" si="11587"/>
        <v>0</v>
      </c>
      <c r="AS4415" s="17">
        <f t="shared" si="11587"/>
        <v>0</v>
      </c>
      <c r="AT4415" s="17">
        <f t="shared" si="11587"/>
        <v>0</v>
      </c>
      <c r="AU4415" s="17">
        <f t="shared" si="11587"/>
        <v>0</v>
      </c>
      <c r="AV4415" s="17">
        <f t="shared" si="11587"/>
        <v>0</v>
      </c>
      <c r="AW4415" s="17">
        <f t="shared" si="11587"/>
        <v>0</v>
      </c>
      <c r="AX4415" s="17">
        <f t="shared" si="11587"/>
        <v>0</v>
      </c>
      <c r="AY4415" s="17">
        <f t="shared" si="11587"/>
        <v>0</v>
      </c>
      <c r="AZ4415" s="17">
        <v>0</v>
      </c>
      <c r="BA4415" s="17">
        <v>0</v>
      </c>
      <c r="BB4415" s="17">
        <f t="shared" ref="BB4415:BQ4415" si="11589">SUM(BB4411)</f>
        <v>17000</v>
      </c>
      <c r="BC4415" s="17">
        <f t="shared" si="11589"/>
        <v>6087</v>
      </c>
      <c r="BD4415" s="17">
        <f t="shared" si="11589"/>
        <v>0</v>
      </c>
      <c r="BE4415" s="17">
        <f t="shared" si="11589"/>
        <v>15500</v>
      </c>
      <c r="BF4415" s="17">
        <f t="shared" si="11589"/>
        <v>0</v>
      </c>
      <c r="BG4415" s="17">
        <f t="shared" si="11589"/>
        <v>0</v>
      </c>
      <c r="BH4415" s="17">
        <f t="shared" ref="BH4415" si="11590">SUM(BH4411)</f>
        <v>38587</v>
      </c>
      <c r="BI4415" s="17">
        <f t="shared" si="11589"/>
        <v>0</v>
      </c>
      <c r="BJ4415" s="17">
        <f t="shared" si="11589"/>
        <v>0</v>
      </c>
      <c r="BK4415" s="17">
        <f t="shared" si="11589"/>
        <v>11087</v>
      </c>
      <c r="BL4415" s="17">
        <f t="shared" si="11589"/>
        <v>4000</v>
      </c>
      <c r="BM4415" s="17">
        <f t="shared" si="11589"/>
        <v>4500</v>
      </c>
      <c r="BN4415" s="17">
        <f t="shared" si="11589"/>
        <v>0</v>
      </c>
      <c r="BO4415" s="17">
        <f t="shared" si="11589"/>
        <v>0</v>
      </c>
      <c r="BP4415" s="17">
        <f t="shared" si="11589"/>
        <v>0</v>
      </c>
      <c r="BQ4415" s="17">
        <f t="shared" si="11589"/>
        <v>2000</v>
      </c>
      <c r="BR4415" s="17">
        <v>21587</v>
      </c>
      <c r="BS4415" s="17">
        <v>17000</v>
      </c>
      <c r="BT4415" s="17">
        <f t="shared" ref="BT4415:BW4415" si="11591">SUM(BT4411)</f>
        <v>3452628</v>
      </c>
      <c r="BU4415" s="17">
        <f t="shared" ref="BU4415:BV4415" si="11592">SUM(BU4411)</f>
        <v>3375143</v>
      </c>
      <c r="BV4415" s="17">
        <f t="shared" si="11592"/>
        <v>1986956</v>
      </c>
      <c r="BW4415" s="17">
        <f t="shared" si="11591"/>
        <v>851680</v>
      </c>
      <c r="BX4415" s="17">
        <f t="shared" ref="BX4415:BZ4415" si="11593">SUM(BX4411)</f>
        <v>304450</v>
      </c>
      <c r="BY4415" s="17">
        <f t="shared" si="11593"/>
        <v>273550</v>
      </c>
      <c r="BZ4415" s="17">
        <f t="shared" si="11593"/>
        <v>273680</v>
      </c>
      <c r="CA4415" s="17">
        <f>BV4415+BW4415</f>
        <v>2838636</v>
      </c>
      <c r="CB4415" s="125">
        <f>IF(BU4415=0,"-",CA4415/BU4415*100)</f>
        <v>84.104169808508857</v>
      </c>
    </row>
    <row r="4416" spans="1:80" x14ac:dyDescent="0.25">
      <c r="A4416" s="134"/>
      <c r="B4416" s="134"/>
      <c r="C4416" s="134"/>
      <c r="D4416" s="136"/>
      <c r="E4416" s="136"/>
      <c r="F4416" s="136"/>
      <c r="G4416" s="138"/>
      <c r="H4416" s="18" t="s">
        <v>86</v>
      </c>
      <c r="I4416" s="17">
        <f>SUM(I4415)</f>
        <v>2956787</v>
      </c>
      <c r="J4416" s="17">
        <f t="shared" si="11581"/>
        <v>3282789</v>
      </c>
      <c r="K4416" s="17">
        <f t="shared" ref="K4416" si="11594">SUM(K4415)</f>
        <v>3203789</v>
      </c>
      <c r="L4416" s="17">
        <f t="shared" si="11583"/>
        <v>79000</v>
      </c>
      <c r="M4416" s="17">
        <f t="shared" ref="M4416:Q4416" si="11595">SUM(M4415)</f>
        <v>62000</v>
      </c>
      <c r="N4416" s="17">
        <f t="shared" si="11595"/>
        <v>0</v>
      </c>
      <c r="O4416" s="17">
        <f t="shared" si="11595"/>
        <v>17000</v>
      </c>
      <c r="P4416" s="17">
        <f t="shared" si="11595"/>
        <v>0</v>
      </c>
      <c r="Q4416" s="17">
        <f t="shared" si="11595"/>
        <v>0</v>
      </c>
      <c r="R4416" s="17">
        <f t="shared" ref="R4416:AG4416" si="11596">SUM(R4415)</f>
        <v>62000</v>
      </c>
      <c r="S4416" s="17">
        <f t="shared" si="11596"/>
        <v>0</v>
      </c>
      <c r="T4416" s="17">
        <f t="shared" si="11596"/>
        <v>0</v>
      </c>
      <c r="U4416" s="17">
        <f t="shared" si="11596"/>
        <v>0</v>
      </c>
      <c r="V4416" s="17">
        <f t="shared" si="11596"/>
        <v>0</v>
      </c>
      <c r="W4416" s="17">
        <f t="shared" si="11596"/>
        <v>0</v>
      </c>
      <c r="X4416" s="17">
        <f t="shared" ref="X4416" si="11597">SUM(X4415)</f>
        <v>62000</v>
      </c>
      <c r="Y4416" s="17">
        <f t="shared" si="11596"/>
        <v>0</v>
      </c>
      <c r="Z4416" s="17">
        <f t="shared" si="11596"/>
        <v>6000</v>
      </c>
      <c r="AA4416" s="17">
        <f t="shared" si="11596"/>
        <v>0</v>
      </c>
      <c r="AB4416" s="17">
        <f t="shared" si="11596"/>
        <v>6390</v>
      </c>
      <c r="AC4416" s="17">
        <f t="shared" si="11596"/>
        <v>5105</v>
      </c>
      <c r="AD4416" s="17">
        <f t="shared" si="11596"/>
        <v>0</v>
      </c>
      <c r="AE4416" s="17">
        <f t="shared" si="11596"/>
        <v>0</v>
      </c>
      <c r="AF4416" s="17">
        <f t="shared" si="11596"/>
        <v>3305</v>
      </c>
      <c r="AG4416" s="17">
        <f t="shared" si="11596"/>
        <v>2130</v>
      </c>
      <c r="AH4416" s="17">
        <v>22930</v>
      </c>
      <c r="AI4416" s="17">
        <v>39070</v>
      </c>
      <c r="AJ4416" s="17">
        <f t="shared" ref="AJ4416:AY4416" si="11598">SUM(AJ4415)</f>
        <v>0</v>
      </c>
      <c r="AK4416" s="17">
        <f t="shared" si="11598"/>
        <v>0</v>
      </c>
      <c r="AL4416" s="17">
        <f t="shared" si="11598"/>
        <v>0</v>
      </c>
      <c r="AM4416" s="17">
        <f t="shared" si="11598"/>
        <v>0</v>
      </c>
      <c r="AN4416" s="17">
        <f t="shared" si="11598"/>
        <v>0</v>
      </c>
      <c r="AO4416" s="17">
        <f t="shared" si="11598"/>
        <v>0</v>
      </c>
      <c r="AP4416" s="17">
        <f t="shared" ref="AP4416" si="11599">SUM(AP4415)</f>
        <v>0</v>
      </c>
      <c r="AQ4416" s="17">
        <f t="shared" si="11598"/>
        <v>0</v>
      </c>
      <c r="AR4416" s="17">
        <f t="shared" si="11598"/>
        <v>0</v>
      </c>
      <c r="AS4416" s="17">
        <f t="shared" si="11598"/>
        <v>0</v>
      </c>
      <c r="AT4416" s="17">
        <f t="shared" si="11598"/>
        <v>0</v>
      </c>
      <c r="AU4416" s="17">
        <f t="shared" si="11598"/>
        <v>0</v>
      </c>
      <c r="AV4416" s="17">
        <f t="shared" si="11598"/>
        <v>0</v>
      </c>
      <c r="AW4416" s="17">
        <f t="shared" si="11598"/>
        <v>0</v>
      </c>
      <c r="AX4416" s="17">
        <f t="shared" si="11598"/>
        <v>0</v>
      </c>
      <c r="AY4416" s="17">
        <f t="shared" si="11598"/>
        <v>0</v>
      </c>
      <c r="AZ4416" s="17">
        <v>0</v>
      </c>
      <c r="BA4416" s="17">
        <v>0</v>
      </c>
      <c r="BB4416" s="17">
        <f t="shared" ref="BB4416:BQ4416" si="11600">SUM(BB4415)</f>
        <v>17000</v>
      </c>
      <c r="BC4416" s="17">
        <f t="shared" si="11600"/>
        <v>6087</v>
      </c>
      <c r="BD4416" s="17">
        <f t="shared" si="11600"/>
        <v>0</v>
      </c>
      <c r="BE4416" s="17">
        <f t="shared" si="11600"/>
        <v>15500</v>
      </c>
      <c r="BF4416" s="17">
        <f t="shared" si="11600"/>
        <v>0</v>
      </c>
      <c r="BG4416" s="17">
        <f t="shared" si="11600"/>
        <v>0</v>
      </c>
      <c r="BH4416" s="17">
        <f t="shared" ref="BH4416" si="11601">SUM(BH4415)</f>
        <v>38587</v>
      </c>
      <c r="BI4416" s="17">
        <f t="shared" si="11600"/>
        <v>0</v>
      </c>
      <c r="BJ4416" s="17">
        <f t="shared" si="11600"/>
        <v>0</v>
      </c>
      <c r="BK4416" s="17">
        <f t="shared" si="11600"/>
        <v>11087</v>
      </c>
      <c r="BL4416" s="17">
        <f t="shared" si="11600"/>
        <v>4000</v>
      </c>
      <c r="BM4416" s="17">
        <f t="shared" si="11600"/>
        <v>4500</v>
      </c>
      <c r="BN4416" s="17">
        <f t="shared" si="11600"/>
        <v>0</v>
      </c>
      <c r="BO4416" s="17">
        <f t="shared" si="11600"/>
        <v>0</v>
      </c>
      <c r="BP4416" s="17">
        <f t="shared" si="11600"/>
        <v>0</v>
      </c>
      <c r="BQ4416" s="17">
        <f t="shared" si="11600"/>
        <v>2000</v>
      </c>
      <c r="BR4416" s="17">
        <v>21587</v>
      </c>
      <c r="BS4416" s="17">
        <v>17000</v>
      </c>
      <c r="BT4416" s="17">
        <f t="shared" ref="BT4416:BW4416" si="11602">SUM(BT4415)</f>
        <v>3452628</v>
      </c>
      <c r="BU4416" s="17">
        <f t="shared" ref="BU4416:BV4416" si="11603">SUM(BU4415)</f>
        <v>3375143</v>
      </c>
      <c r="BV4416" s="17">
        <f t="shared" si="11603"/>
        <v>1986956</v>
      </c>
      <c r="BW4416" s="17">
        <f t="shared" si="11602"/>
        <v>851680</v>
      </c>
      <c r="BX4416" s="17">
        <f t="shared" ref="BX4416" si="11604">SUM(BX4415)</f>
        <v>304450</v>
      </c>
      <c r="BY4416" s="17">
        <f t="shared" ref="BY4416" si="11605">SUM(BY4415)</f>
        <v>273550</v>
      </c>
      <c r="BZ4416" s="17">
        <f t="shared" ref="BZ4416" si="11606">SUM(BZ4415)</f>
        <v>273680</v>
      </c>
      <c r="CA4416" s="17">
        <f>BV4416+BW4416</f>
        <v>2838636</v>
      </c>
      <c r="CB4416" s="125">
        <f>IF(BU4416=0,"-",CA4416/BU4416*100)</f>
        <v>84.104169808508857</v>
      </c>
    </row>
    <row r="4417" spans="1:80" x14ac:dyDescent="0.25">
      <c r="A4417" s="139"/>
      <c r="B4417" s="139"/>
      <c r="C4417" s="139"/>
      <c r="D4417" s="140"/>
      <c r="E4417" s="140"/>
      <c r="F4417" s="140"/>
      <c r="G4417" s="141"/>
      <c r="X4417">
        <f t="shared" si="11521"/>
        <v>0</v>
      </c>
      <c r="AH4417">
        <v>0</v>
      </c>
      <c r="AI4417">
        <v>0</v>
      </c>
      <c r="AP4417">
        <f t="shared" si="11522"/>
        <v>0</v>
      </c>
      <c r="AZ4417">
        <v>0</v>
      </c>
      <c r="BA4417">
        <v>0</v>
      </c>
      <c r="BH4417">
        <f t="shared" si="11523"/>
        <v>0</v>
      </c>
      <c r="BR4417">
        <v>0</v>
      </c>
      <c r="BS4417">
        <v>0</v>
      </c>
      <c r="BU4417">
        <v>0</v>
      </c>
      <c r="BV4417">
        <v>0</v>
      </c>
      <c r="BW4417">
        <f t="shared" si="11466"/>
        <v>0</v>
      </c>
      <c r="CA4417">
        <f>BV4417+BW4417</f>
        <v>0</v>
      </c>
      <c r="CB4417" s="126" t="str">
        <f>IF(BU4417=0,"-",CA4417/BU4417*100)</f>
        <v>-</v>
      </c>
    </row>
    <row r="4418" spans="1:80" ht="15.75" thickBot="1" x14ac:dyDescent="0.3">
      <c r="A4418" s="13" t="s">
        <v>1</v>
      </c>
      <c r="B4418" s="13" t="s">
        <v>1</v>
      </c>
      <c r="C4418" s="13" t="s">
        <v>1</v>
      </c>
      <c r="D4418" s="74" t="s">
        <v>1</v>
      </c>
      <c r="E4418" s="74" t="s">
        <v>1</v>
      </c>
      <c r="F4418" s="74" t="s">
        <v>1</v>
      </c>
      <c r="G4418" s="13" t="s">
        <v>1</v>
      </c>
      <c r="H4418" s="19" t="s">
        <v>1</v>
      </c>
      <c r="I4418" s="19" t="s">
        <v>1</v>
      </c>
      <c r="J4418" s="19"/>
      <c r="K4418" s="19" t="s">
        <v>1</v>
      </c>
      <c r="L4418" s="19"/>
      <c r="M4418" s="19" t="s">
        <v>1</v>
      </c>
      <c r="N4418" s="19" t="s">
        <v>1</v>
      </c>
      <c r="O4418" s="19" t="s">
        <v>1</v>
      </c>
      <c r="P4418" s="31"/>
      <c r="Q4418" s="19" t="s">
        <v>1</v>
      </c>
      <c r="R4418" s="19" t="s">
        <v>1</v>
      </c>
      <c r="S4418" s="19"/>
      <c r="T4418" s="19"/>
      <c r="U4418" s="19"/>
      <c r="V4418" s="19"/>
      <c r="W4418" s="19"/>
      <c r="X4418" s="19"/>
      <c r="Y4418" s="19"/>
      <c r="Z4418" s="19"/>
      <c r="AA4418" s="19"/>
      <c r="AB4418" s="19"/>
      <c r="AC4418" s="19"/>
      <c r="AD4418" s="19"/>
      <c r="AE4418" s="19"/>
      <c r="AF4418" s="19"/>
      <c r="AG4418" s="19"/>
      <c r="AH4418" s="19">
        <v>0</v>
      </c>
      <c r="AI4418" s="19">
        <v>0</v>
      </c>
      <c r="AJ4418" s="19" t="s">
        <v>1</v>
      </c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>
        <v>0</v>
      </c>
      <c r="BA4418" s="19">
        <v>0</v>
      </c>
      <c r="BB4418" s="19" t="s">
        <v>1</v>
      </c>
      <c r="BC4418" s="19"/>
      <c r="BD4418" s="19"/>
      <c r="BE4418" s="19"/>
      <c r="BF4418" s="19"/>
      <c r="BG4418" s="19"/>
      <c r="BH4418" s="19"/>
      <c r="BI4418" s="19"/>
      <c r="BJ4418" s="19"/>
      <c r="BK4418" s="19"/>
      <c r="BL4418" s="19"/>
      <c r="BM4418" s="19"/>
      <c r="BN4418" s="19"/>
      <c r="BO4418" s="19"/>
      <c r="BP4418" s="19"/>
      <c r="BQ4418" s="19"/>
      <c r="BR4418" s="19">
        <v>0</v>
      </c>
      <c r="BS4418" s="19">
        <v>0</v>
      </c>
      <c r="BT4418" s="19"/>
      <c r="BU4418" s="19"/>
      <c r="BV4418" s="19"/>
      <c r="BW4418" s="19">
        <f t="shared" si="11466"/>
        <v>0</v>
      </c>
      <c r="BX4418" s="19"/>
      <c r="BY4418" s="19"/>
      <c r="BZ4418" s="19"/>
      <c r="CA4418" s="19">
        <f>BV4418+BW4418</f>
        <v>0</v>
      </c>
      <c r="CB4418" s="127"/>
    </row>
    <row r="4419" spans="1:80" ht="69.75" customHeight="1" thickBot="1" x14ac:dyDescent="0.3">
      <c r="A4419" s="5" t="s">
        <v>4</v>
      </c>
      <c r="B4419" s="5" t="s">
        <v>5</v>
      </c>
      <c r="C4419" s="5" t="s">
        <v>6</v>
      </c>
      <c r="D4419" s="80" t="s">
        <v>1</v>
      </c>
      <c r="E4419" s="88" t="s">
        <v>7</v>
      </c>
      <c r="F4419" s="88" t="s">
        <v>8</v>
      </c>
      <c r="G4419" s="5" t="s">
        <v>9</v>
      </c>
      <c r="H4419" s="5" t="s">
        <v>10</v>
      </c>
      <c r="I4419" s="5" t="s">
        <v>11</v>
      </c>
      <c r="J4419" s="5" t="s">
        <v>1809</v>
      </c>
      <c r="K4419" s="5" t="s">
        <v>12</v>
      </c>
      <c r="L4419" s="5" t="s">
        <v>13</v>
      </c>
      <c r="M4419" s="5" t="s">
        <v>14</v>
      </c>
      <c r="N4419" s="5" t="s">
        <v>15</v>
      </c>
      <c r="O4419" s="5" t="s">
        <v>16</v>
      </c>
      <c r="P4419" s="5" t="s">
        <v>17</v>
      </c>
      <c r="Q4419" s="5" t="s">
        <v>18</v>
      </c>
      <c r="R4419" s="71" t="s">
        <v>14</v>
      </c>
      <c r="S4419" s="71" t="s">
        <v>1843</v>
      </c>
      <c r="T4419" s="71" t="s">
        <v>1797</v>
      </c>
      <c r="U4419" s="71" t="s">
        <v>1832</v>
      </c>
      <c r="V4419" s="71" t="s">
        <v>1833</v>
      </c>
      <c r="W4419" s="71" t="s">
        <v>1834</v>
      </c>
      <c r="X4419" s="71" t="s">
        <v>1847</v>
      </c>
      <c r="Y4419" s="71" t="s">
        <v>1844</v>
      </c>
      <c r="Z4419" s="71" t="s">
        <v>1835</v>
      </c>
      <c r="AA4419" s="71" t="s">
        <v>1836</v>
      </c>
      <c r="AB4419" s="71" t="s">
        <v>1837</v>
      </c>
      <c r="AC4419" s="71" t="s">
        <v>1838</v>
      </c>
      <c r="AD4419" s="71" t="s">
        <v>1839</v>
      </c>
      <c r="AE4419" s="71" t="s">
        <v>1840</v>
      </c>
      <c r="AF4419" s="71" t="s">
        <v>1845</v>
      </c>
      <c r="AG4419" s="71" t="s">
        <v>1846</v>
      </c>
      <c r="AH4419" s="71" t="s">
        <v>1841</v>
      </c>
      <c r="AI4419" s="71" t="s">
        <v>1842</v>
      </c>
      <c r="AJ4419" s="72" t="s">
        <v>15</v>
      </c>
      <c r="AK4419" s="72" t="s">
        <v>1843</v>
      </c>
      <c r="AL4419" s="72" t="s">
        <v>1797</v>
      </c>
      <c r="AM4419" s="72" t="s">
        <v>1832</v>
      </c>
      <c r="AN4419" s="72" t="s">
        <v>1833</v>
      </c>
      <c r="AO4419" s="72" t="s">
        <v>1834</v>
      </c>
      <c r="AP4419" s="72" t="s">
        <v>1848</v>
      </c>
      <c r="AQ4419" s="72" t="s">
        <v>1844</v>
      </c>
      <c r="AR4419" s="72" t="s">
        <v>1835</v>
      </c>
      <c r="AS4419" s="72" t="s">
        <v>1836</v>
      </c>
      <c r="AT4419" s="72" t="s">
        <v>1837</v>
      </c>
      <c r="AU4419" s="72" t="s">
        <v>1838</v>
      </c>
      <c r="AV4419" s="72" t="s">
        <v>1839</v>
      </c>
      <c r="AW4419" s="72" t="s">
        <v>1840</v>
      </c>
      <c r="AX4419" s="72" t="s">
        <v>1845</v>
      </c>
      <c r="AY4419" s="72" t="s">
        <v>1846</v>
      </c>
      <c r="AZ4419" s="72" t="s">
        <v>1841</v>
      </c>
      <c r="BA4419" s="72" t="s">
        <v>1842</v>
      </c>
      <c r="BB4419" s="73" t="s">
        <v>16</v>
      </c>
      <c r="BC4419" s="73" t="s">
        <v>1843</v>
      </c>
      <c r="BD4419" s="73" t="s">
        <v>1797</v>
      </c>
      <c r="BE4419" s="73" t="s">
        <v>1832</v>
      </c>
      <c r="BF4419" s="73" t="s">
        <v>1833</v>
      </c>
      <c r="BG4419" s="73" t="s">
        <v>1834</v>
      </c>
      <c r="BH4419" s="73" t="s">
        <v>1849</v>
      </c>
      <c r="BI4419" s="73" t="s">
        <v>1844</v>
      </c>
      <c r="BJ4419" s="73" t="s">
        <v>1835</v>
      </c>
      <c r="BK4419" s="73" t="s">
        <v>1836</v>
      </c>
      <c r="BL4419" s="73" t="s">
        <v>1837</v>
      </c>
      <c r="BM4419" s="73" t="s">
        <v>1838</v>
      </c>
      <c r="BN4419" s="73" t="s">
        <v>1839</v>
      </c>
      <c r="BO4419" s="73" t="s">
        <v>1840</v>
      </c>
      <c r="BP4419" s="73" t="s">
        <v>1845</v>
      </c>
      <c r="BQ4419" s="73" t="s">
        <v>1846</v>
      </c>
      <c r="BR4419" s="73" t="s">
        <v>1841</v>
      </c>
      <c r="BS4419" s="73" t="s">
        <v>1842</v>
      </c>
      <c r="BT4419" s="5" t="s">
        <v>1911</v>
      </c>
      <c r="BU4419" s="5" t="s">
        <v>1942</v>
      </c>
      <c r="BV4419" s="5" t="s">
        <v>1943</v>
      </c>
      <c r="BW4419" s="5" t="s">
        <v>1944</v>
      </c>
      <c r="BX4419" s="5" t="s">
        <v>1945</v>
      </c>
      <c r="BY4419" s="5" t="s">
        <v>1946</v>
      </c>
      <c r="BZ4419" s="5" t="s">
        <v>1947</v>
      </c>
      <c r="CA4419" s="5" t="s">
        <v>1948</v>
      </c>
      <c r="CB4419" s="120" t="s">
        <v>1916</v>
      </c>
    </row>
    <row r="4420" spans="1:80" x14ac:dyDescent="0.25">
      <c r="A4420" s="6" t="s">
        <v>1</v>
      </c>
      <c r="B4420" s="6" t="s">
        <v>1</v>
      </c>
      <c r="C4420" s="6" t="s">
        <v>1</v>
      </c>
      <c r="D4420" s="81" t="s">
        <v>1</v>
      </c>
      <c r="E4420" s="81" t="s">
        <v>1</v>
      </c>
      <c r="F4420" s="94" t="s">
        <v>1</v>
      </c>
      <c r="G4420" s="7" t="s">
        <v>1</v>
      </c>
      <c r="H4420" s="8" t="s">
        <v>1</v>
      </c>
      <c r="I4420" s="9" t="s">
        <v>19</v>
      </c>
      <c r="J4420" s="9">
        <v>1</v>
      </c>
      <c r="K4420" s="9" t="s">
        <v>20</v>
      </c>
      <c r="L4420" s="9" t="s">
        <v>21</v>
      </c>
      <c r="M4420" s="9" t="s">
        <v>22</v>
      </c>
      <c r="N4420" s="9" t="s">
        <v>23</v>
      </c>
      <c r="O4420" s="9" t="s">
        <v>24</v>
      </c>
      <c r="P4420" s="9" t="s">
        <v>25</v>
      </c>
      <c r="Q4420" s="9" t="s">
        <v>26</v>
      </c>
      <c r="R4420" s="9">
        <v>1</v>
      </c>
      <c r="S4420" s="9">
        <v>2</v>
      </c>
      <c r="T4420" s="9">
        <v>3</v>
      </c>
      <c r="U4420" s="9">
        <v>4</v>
      </c>
      <c r="V4420" s="9">
        <v>5</v>
      </c>
      <c r="W4420" s="9">
        <v>6</v>
      </c>
      <c r="X4420" s="9">
        <v>7</v>
      </c>
      <c r="Y4420" s="9">
        <v>8</v>
      </c>
      <c r="Z4420" s="9">
        <v>9</v>
      </c>
      <c r="AA4420" s="9">
        <v>10</v>
      </c>
      <c r="AB4420" s="9">
        <v>11</v>
      </c>
      <c r="AC4420" s="9">
        <v>12</v>
      </c>
      <c r="AD4420" s="9">
        <v>13</v>
      </c>
      <c r="AE4420" s="9">
        <v>14</v>
      </c>
      <c r="AF4420" s="9">
        <v>15</v>
      </c>
      <c r="AG4420" s="9">
        <v>16</v>
      </c>
      <c r="AH4420" s="9">
        <v>20</v>
      </c>
      <c r="AI4420" s="9">
        <v>21</v>
      </c>
      <c r="AJ4420" s="9">
        <v>1</v>
      </c>
      <c r="AK4420" s="9">
        <v>2</v>
      </c>
      <c r="AL4420" s="9">
        <v>3</v>
      </c>
      <c r="AM4420" s="9">
        <v>4</v>
      </c>
      <c r="AN4420" s="9">
        <v>5</v>
      </c>
      <c r="AO4420" s="9">
        <v>6</v>
      </c>
      <c r="AP4420" s="9">
        <v>7</v>
      </c>
      <c r="AQ4420" s="9">
        <v>8</v>
      </c>
      <c r="AR4420" s="9">
        <v>9</v>
      </c>
      <c r="AS4420" s="9">
        <v>10</v>
      </c>
      <c r="AT4420" s="9">
        <v>11</v>
      </c>
      <c r="AU4420" s="9">
        <v>12</v>
      </c>
      <c r="AV4420" s="9">
        <v>13</v>
      </c>
      <c r="AW4420" s="9">
        <v>14</v>
      </c>
      <c r="AX4420" s="9">
        <v>15</v>
      </c>
      <c r="AY4420" s="9">
        <v>16</v>
      </c>
      <c r="AZ4420" s="9">
        <v>20</v>
      </c>
      <c r="BA4420" s="9">
        <v>21</v>
      </c>
      <c r="BB4420" s="9">
        <v>1</v>
      </c>
      <c r="BC4420" s="9">
        <v>2</v>
      </c>
      <c r="BD4420" s="9">
        <v>3</v>
      </c>
      <c r="BE4420" s="9">
        <v>4</v>
      </c>
      <c r="BF4420" s="9">
        <v>5</v>
      </c>
      <c r="BG4420" s="9">
        <v>6</v>
      </c>
      <c r="BH4420" s="9">
        <v>7</v>
      </c>
      <c r="BI4420" s="9">
        <v>8</v>
      </c>
      <c r="BJ4420" s="9">
        <v>9</v>
      </c>
      <c r="BK4420" s="9">
        <v>10</v>
      </c>
      <c r="BL4420" s="9">
        <v>11</v>
      </c>
      <c r="BM4420" s="9">
        <v>12</v>
      </c>
      <c r="BN4420" s="9">
        <v>13</v>
      </c>
      <c r="BO4420" s="9">
        <v>14</v>
      </c>
      <c r="BP4420" s="9">
        <v>15</v>
      </c>
      <c r="BQ4420" s="9">
        <v>16</v>
      </c>
      <c r="BR4420" s="9">
        <v>20</v>
      </c>
      <c r="BS4420" s="9">
        <v>21</v>
      </c>
      <c r="BT4420" s="9">
        <v>1</v>
      </c>
      <c r="BU4420" s="9">
        <v>2</v>
      </c>
      <c r="BV4420" s="9">
        <v>3</v>
      </c>
      <c r="BW4420" s="9" t="s">
        <v>1798</v>
      </c>
      <c r="BX4420" s="9">
        <v>5</v>
      </c>
      <c r="BY4420" s="9">
        <v>6</v>
      </c>
      <c r="BZ4420" s="9">
        <v>7</v>
      </c>
      <c r="CA4420" s="9" t="s">
        <v>1917</v>
      </c>
      <c r="CB4420" s="121">
        <v>9</v>
      </c>
    </row>
    <row r="4421" spans="1:80" x14ac:dyDescent="0.25">
      <c r="A4421" s="1" t="s">
        <v>928</v>
      </c>
      <c r="B4421" s="1" t="s">
        <v>88</v>
      </c>
      <c r="C4421" s="4" t="s">
        <v>1762</v>
      </c>
      <c r="D4421" s="79" t="s">
        <v>1763</v>
      </c>
      <c r="E4421" s="78" t="s">
        <v>1</v>
      </c>
      <c r="F4421" s="78" t="s">
        <v>1</v>
      </c>
      <c r="G4421" s="2" t="s">
        <v>1</v>
      </c>
      <c r="H4421" s="2" t="s">
        <v>1764</v>
      </c>
      <c r="I4421" s="3" t="s">
        <v>1</v>
      </c>
      <c r="J4421" s="3">
        <f t="shared" ref="J4421:J4452" si="11607">SUM(K4421,L4421,P4421,Q4421)</f>
        <v>0</v>
      </c>
      <c r="K4421" s="3" t="s">
        <v>1</v>
      </c>
      <c r="L4421" s="3"/>
      <c r="M4421" s="3" t="s">
        <v>1</v>
      </c>
      <c r="N4421" s="3" t="s">
        <v>1</v>
      </c>
      <c r="O4421" s="3" t="s">
        <v>1</v>
      </c>
      <c r="P4421" s="26"/>
      <c r="Q4421" s="3" t="s">
        <v>1</v>
      </c>
      <c r="R4421" s="3" t="s">
        <v>1</v>
      </c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3"/>
      <c r="AH4421" s="3">
        <v>0</v>
      </c>
      <c r="AI4421" s="3">
        <v>0</v>
      </c>
      <c r="AJ4421" s="3" t="s">
        <v>1</v>
      </c>
      <c r="AK4421" s="3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  <c r="AX4421" s="3"/>
      <c r="AY4421" s="3"/>
      <c r="AZ4421" s="3">
        <v>0</v>
      </c>
      <c r="BA4421" s="3">
        <v>0</v>
      </c>
      <c r="BB4421" s="3" t="s">
        <v>1</v>
      </c>
      <c r="BC4421" s="3"/>
      <c r="BD4421" s="3"/>
      <c r="BE4421" s="3"/>
      <c r="BF4421" s="3"/>
      <c r="BG4421" s="3"/>
      <c r="BH4421" s="3"/>
      <c r="BI4421" s="3"/>
      <c r="BJ4421" s="3"/>
      <c r="BK4421" s="3"/>
      <c r="BL4421" s="3"/>
      <c r="BM4421" s="3"/>
      <c r="BN4421" s="3"/>
      <c r="BO4421" s="3"/>
      <c r="BP4421" s="3"/>
      <c r="BQ4421" s="3"/>
      <c r="BR4421" s="3">
        <v>0</v>
      </c>
      <c r="BS4421" s="3">
        <v>0</v>
      </c>
      <c r="BT4421" s="3">
        <v>0</v>
      </c>
      <c r="BU4421" s="3"/>
      <c r="BV4421" s="3"/>
      <c r="BW4421" s="3">
        <f t="shared" si="11466"/>
        <v>0</v>
      </c>
      <c r="BX4421" s="3"/>
      <c r="BY4421" s="3"/>
      <c r="BZ4421" s="3"/>
      <c r="CA4421" s="3">
        <f t="shared" ref="CA4421:CA4452" si="11608">BV4421+BW4421</f>
        <v>0</v>
      </c>
      <c r="CB4421" s="122"/>
    </row>
    <row r="4422" spans="1:80" ht="33.75" x14ac:dyDescent="0.25">
      <c r="A4422" s="1" t="s">
        <v>1</v>
      </c>
      <c r="B4422" s="1" t="s">
        <v>1</v>
      </c>
      <c r="C4422" s="1" t="s">
        <v>1</v>
      </c>
      <c r="D4422" s="78" t="s">
        <v>1</v>
      </c>
      <c r="E4422" s="78" t="s">
        <v>1</v>
      </c>
      <c r="F4422" s="78" t="s">
        <v>1</v>
      </c>
      <c r="G4422" s="2" t="s">
        <v>1</v>
      </c>
      <c r="H4422" s="10" t="s">
        <v>30</v>
      </c>
      <c r="I4422" s="11">
        <f>SUM(I4423,I4431,I4433)</f>
        <v>2468070</v>
      </c>
      <c r="J4422" s="11">
        <f t="shared" si="11607"/>
        <v>2675252</v>
      </c>
      <c r="K4422" s="11">
        <f t="shared" ref="K4422" si="11609">SUM(K4423,K4431,K4433)</f>
        <v>2673752</v>
      </c>
      <c r="L4422" s="11">
        <f t="shared" ref="L4422:L4451" si="11610">SUM(M4422:O4422)</f>
        <v>1500</v>
      </c>
      <c r="M4422" s="11">
        <f t="shared" ref="M4422:Q4422" si="11611">SUM(M4423,M4431,M4433)</f>
        <v>1500</v>
      </c>
      <c r="N4422" s="11">
        <f t="shared" si="11611"/>
        <v>0</v>
      </c>
      <c r="O4422" s="11">
        <f t="shared" si="11611"/>
        <v>0</v>
      </c>
      <c r="P4422" s="11">
        <f t="shared" si="11611"/>
        <v>0</v>
      </c>
      <c r="Q4422" s="11">
        <f t="shared" si="11611"/>
        <v>0</v>
      </c>
      <c r="R4422" s="11">
        <f t="shared" ref="R4422:AG4422" si="11612">SUM(R4423,R4431,R4433)</f>
        <v>1500</v>
      </c>
      <c r="S4422" s="11">
        <f t="shared" si="11612"/>
        <v>0</v>
      </c>
      <c r="T4422" s="11">
        <f t="shared" si="11612"/>
        <v>0</v>
      </c>
      <c r="U4422" s="11">
        <f t="shared" si="11612"/>
        <v>0</v>
      </c>
      <c r="V4422" s="11">
        <f t="shared" si="11612"/>
        <v>0</v>
      </c>
      <c r="W4422" s="11">
        <f t="shared" si="11612"/>
        <v>0</v>
      </c>
      <c r="X4422" s="11">
        <f t="shared" ref="X4422" si="11613">SUM(X4423,X4431,X4433)</f>
        <v>1500</v>
      </c>
      <c r="Y4422" s="11">
        <f t="shared" si="11612"/>
        <v>0</v>
      </c>
      <c r="Z4422" s="11">
        <f t="shared" si="11612"/>
        <v>1000</v>
      </c>
      <c r="AA4422" s="11">
        <f t="shared" si="11612"/>
        <v>0</v>
      </c>
      <c r="AB4422" s="11">
        <f t="shared" si="11612"/>
        <v>500</v>
      </c>
      <c r="AC4422" s="11">
        <f t="shared" si="11612"/>
        <v>0</v>
      </c>
      <c r="AD4422" s="11">
        <f t="shared" si="11612"/>
        <v>0</v>
      </c>
      <c r="AE4422" s="11">
        <f t="shared" si="11612"/>
        <v>0</v>
      </c>
      <c r="AF4422" s="11">
        <f t="shared" si="11612"/>
        <v>0</v>
      </c>
      <c r="AG4422" s="11">
        <f t="shared" si="11612"/>
        <v>0</v>
      </c>
      <c r="AH4422" s="11">
        <v>1500</v>
      </c>
      <c r="AI4422" s="11">
        <v>0</v>
      </c>
      <c r="AJ4422" s="11">
        <f t="shared" ref="AJ4422:AY4422" si="11614">SUM(AJ4423,AJ4431,AJ4433)</f>
        <v>0</v>
      </c>
      <c r="AK4422" s="11">
        <f t="shared" si="11614"/>
        <v>0</v>
      </c>
      <c r="AL4422" s="11">
        <f t="shared" si="11614"/>
        <v>0</v>
      </c>
      <c r="AM4422" s="11">
        <f t="shared" si="11614"/>
        <v>0</v>
      </c>
      <c r="AN4422" s="11">
        <f t="shared" si="11614"/>
        <v>0</v>
      </c>
      <c r="AO4422" s="11">
        <f t="shared" si="11614"/>
        <v>0</v>
      </c>
      <c r="AP4422" s="11">
        <f t="shared" ref="AP4422" si="11615">SUM(AP4423,AP4431,AP4433)</f>
        <v>0</v>
      </c>
      <c r="AQ4422" s="11">
        <f t="shared" si="11614"/>
        <v>0</v>
      </c>
      <c r="AR4422" s="11">
        <f t="shared" si="11614"/>
        <v>0</v>
      </c>
      <c r="AS4422" s="11">
        <f t="shared" si="11614"/>
        <v>0</v>
      </c>
      <c r="AT4422" s="11">
        <f t="shared" si="11614"/>
        <v>0</v>
      </c>
      <c r="AU4422" s="11">
        <f t="shared" si="11614"/>
        <v>0</v>
      </c>
      <c r="AV4422" s="11">
        <f t="shared" si="11614"/>
        <v>0</v>
      </c>
      <c r="AW4422" s="11">
        <f t="shared" si="11614"/>
        <v>0</v>
      </c>
      <c r="AX4422" s="11">
        <f t="shared" si="11614"/>
        <v>0</v>
      </c>
      <c r="AY4422" s="11">
        <f t="shared" si="11614"/>
        <v>0</v>
      </c>
      <c r="AZ4422" s="11">
        <v>0</v>
      </c>
      <c r="BA4422" s="11">
        <v>0</v>
      </c>
      <c r="BB4422" s="11">
        <f t="shared" ref="BB4422:BQ4422" si="11616">SUM(BB4423,BB4431,BB4433)</f>
        <v>0</v>
      </c>
      <c r="BC4422" s="11">
        <f t="shared" si="11616"/>
        <v>0</v>
      </c>
      <c r="BD4422" s="11">
        <f t="shared" si="11616"/>
        <v>0</v>
      </c>
      <c r="BE4422" s="11">
        <f t="shared" si="11616"/>
        <v>0</v>
      </c>
      <c r="BF4422" s="11">
        <f t="shared" si="11616"/>
        <v>0</v>
      </c>
      <c r="BG4422" s="11">
        <f t="shared" si="11616"/>
        <v>0</v>
      </c>
      <c r="BH4422" s="11">
        <f t="shared" ref="BH4422" si="11617">SUM(BH4423,BH4431,BH4433)</f>
        <v>0</v>
      </c>
      <c r="BI4422" s="11">
        <f t="shared" si="11616"/>
        <v>0</v>
      </c>
      <c r="BJ4422" s="11">
        <f t="shared" si="11616"/>
        <v>0</v>
      </c>
      <c r="BK4422" s="11">
        <f t="shared" si="11616"/>
        <v>0</v>
      </c>
      <c r="BL4422" s="11">
        <f t="shared" si="11616"/>
        <v>0</v>
      </c>
      <c r="BM4422" s="11">
        <f t="shared" si="11616"/>
        <v>0</v>
      </c>
      <c r="BN4422" s="11">
        <f t="shared" si="11616"/>
        <v>0</v>
      </c>
      <c r="BO4422" s="11">
        <f t="shared" si="11616"/>
        <v>0</v>
      </c>
      <c r="BP4422" s="11">
        <f t="shared" si="11616"/>
        <v>0</v>
      </c>
      <c r="BQ4422" s="11">
        <f t="shared" si="11616"/>
        <v>0</v>
      </c>
      <c r="BR4422" s="11">
        <v>0</v>
      </c>
      <c r="BS4422" s="11">
        <v>0</v>
      </c>
      <c r="BT4422" s="11">
        <f t="shared" ref="BT4422:BZ4422" si="11618">SUM(BT4423,BT4431,BT4433)</f>
        <v>2803325</v>
      </c>
      <c r="BU4422" s="11">
        <f t="shared" si="11618"/>
        <v>2805221</v>
      </c>
      <c r="BV4422" s="11">
        <f t="shared" si="11618"/>
        <v>1576854</v>
      </c>
      <c r="BW4422" s="11">
        <f t="shared" si="11618"/>
        <v>686327</v>
      </c>
      <c r="BX4422" s="11">
        <f t="shared" si="11618"/>
        <v>245250</v>
      </c>
      <c r="BY4422" s="11">
        <f t="shared" si="11618"/>
        <v>216977</v>
      </c>
      <c r="BZ4422" s="11">
        <f t="shared" si="11618"/>
        <v>224100</v>
      </c>
      <c r="CA4422" s="11">
        <f t="shared" si="11608"/>
        <v>2263181</v>
      </c>
      <c r="CB4422" s="123">
        <f t="shared" ref="CB4422:CB4451" si="11619">IF(BU4422=0,"-",CA4422/BU4422*100)</f>
        <v>80.677458210957354</v>
      </c>
    </row>
    <row r="4423" spans="1:80" x14ac:dyDescent="0.25">
      <c r="A4423" s="4" t="s">
        <v>928</v>
      </c>
      <c r="B4423" s="4" t="s">
        <v>88</v>
      </c>
      <c r="C4423" s="4" t="s">
        <v>1762</v>
      </c>
      <c r="D4423" s="79" t="s">
        <v>1763</v>
      </c>
      <c r="E4423" s="78" t="s">
        <v>31</v>
      </c>
      <c r="F4423" s="78" t="s">
        <v>1</v>
      </c>
      <c r="G4423" s="2" t="s">
        <v>1</v>
      </c>
      <c r="H4423" s="2" t="s">
        <v>32</v>
      </c>
      <c r="I4423" s="12">
        <f>SUM(I4424,I4425)</f>
        <v>2147419</v>
      </c>
      <c r="J4423" s="12">
        <f t="shared" si="11607"/>
        <v>2334638</v>
      </c>
      <c r="K4423" s="12">
        <f t="shared" ref="K4423" si="11620">SUM(K4424,K4425)</f>
        <v>2334638</v>
      </c>
      <c r="L4423" s="12">
        <f t="shared" si="11610"/>
        <v>0</v>
      </c>
      <c r="M4423" s="12">
        <f t="shared" ref="M4423:Q4423" si="11621">SUM(M4424,M4425)</f>
        <v>0</v>
      </c>
      <c r="N4423" s="12">
        <f t="shared" si="11621"/>
        <v>0</v>
      </c>
      <c r="O4423" s="12">
        <f t="shared" si="11621"/>
        <v>0</v>
      </c>
      <c r="P4423" s="12">
        <f t="shared" si="11621"/>
        <v>0</v>
      </c>
      <c r="Q4423" s="12">
        <f t="shared" si="11621"/>
        <v>0</v>
      </c>
      <c r="R4423" s="12">
        <f t="shared" ref="R4423:AG4423" si="11622">SUM(R4424,R4425)</f>
        <v>0</v>
      </c>
      <c r="S4423" s="12">
        <f t="shared" si="11622"/>
        <v>0</v>
      </c>
      <c r="T4423" s="12">
        <f t="shared" si="11622"/>
        <v>0</v>
      </c>
      <c r="U4423" s="12">
        <f t="shared" si="11622"/>
        <v>0</v>
      </c>
      <c r="V4423" s="12">
        <f t="shared" si="11622"/>
        <v>0</v>
      </c>
      <c r="W4423" s="12">
        <f t="shared" si="11622"/>
        <v>0</v>
      </c>
      <c r="X4423" s="12">
        <f t="shared" ref="X4423" si="11623">SUM(X4424,X4425)</f>
        <v>0</v>
      </c>
      <c r="Y4423" s="12">
        <f t="shared" si="11622"/>
        <v>0</v>
      </c>
      <c r="Z4423" s="12">
        <f t="shared" si="11622"/>
        <v>0</v>
      </c>
      <c r="AA4423" s="12">
        <f t="shared" si="11622"/>
        <v>0</v>
      </c>
      <c r="AB4423" s="12">
        <f t="shared" si="11622"/>
        <v>0</v>
      </c>
      <c r="AC4423" s="12">
        <f t="shared" si="11622"/>
        <v>0</v>
      </c>
      <c r="AD4423" s="12">
        <f t="shared" si="11622"/>
        <v>0</v>
      </c>
      <c r="AE4423" s="12">
        <f t="shared" si="11622"/>
        <v>0</v>
      </c>
      <c r="AF4423" s="12">
        <f t="shared" si="11622"/>
        <v>0</v>
      </c>
      <c r="AG4423" s="12">
        <f t="shared" si="11622"/>
        <v>0</v>
      </c>
      <c r="AH4423" s="12">
        <v>0</v>
      </c>
      <c r="AI4423" s="12">
        <v>0</v>
      </c>
      <c r="AJ4423" s="12">
        <f t="shared" ref="AJ4423:AY4423" si="11624">SUM(AJ4424,AJ4425)</f>
        <v>0</v>
      </c>
      <c r="AK4423" s="12">
        <f t="shared" si="11624"/>
        <v>0</v>
      </c>
      <c r="AL4423" s="12">
        <f t="shared" si="11624"/>
        <v>0</v>
      </c>
      <c r="AM4423" s="12">
        <f t="shared" si="11624"/>
        <v>0</v>
      </c>
      <c r="AN4423" s="12">
        <f t="shared" si="11624"/>
        <v>0</v>
      </c>
      <c r="AO4423" s="12">
        <f t="shared" si="11624"/>
        <v>0</v>
      </c>
      <c r="AP4423" s="12">
        <f t="shared" ref="AP4423" si="11625">SUM(AP4424,AP4425)</f>
        <v>0</v>
      </c>
      <c r="AQ4423" s="12">
        <f t="shared" si="11624"/>
        <v>0</v>
      </c>
      <c r="AR4423" s="12">
        <f t="shared" si="11624"/>
        <v>0</v>
      </c>
      <c r="AS4423" s="12">
        <f t="shared" si="11624"/>
        <v>0</v>
      </c>
      <c r="AT4423" s="12">
        <f t="shared" si="11624"/>
        <v>0</v>
      </c>
      <c r="AU4423" s="12">
        <f t="shared" si="11624"/>
        <v>0</v>
      </c>
      <c r="AV4423" s="12">
        <f t="shared" si="11624"/>
        <v>0</v>
      </c>
      <c r="AW4423" s="12">
        <f t="shared" si="11624"/>
        <v>0</v>
      </c>
      <c r="AX4423" s="12">
        <f t="shared" si="11624"/>
        <v>0</v>
      </c>
      <c r="AY4423" s="12">
        <f t="shared" si="11624"/>
        <v>0</v>
      </c>
      <c r="AZ4423" s="12">
        <v>0</v>
      </c>
      <c r="BA4423" s="12">
        <v>0</v>
      </c>
      <c r="BB4423" s="12">
        <f t="shared" ref="BB4423:BQ4423" si="11626">SUM(BB4424,BB4425)</f>
        <v>0</v>
      </c>
      <c r="BC4423" s="12">
        <f t="shared" si="11626"/>
        <v>0</v>
      </c>
      <c r="BD4423" s="12">
        <f t="shared" si="11626"/>
        <v>0</v>
      </c>
      <c r="BE4423" s="12">
        <f t="shared" si="11626"/>
        <v>0</v>
      </c>
      <c r="BF4423" s="12">
        <f t="shared" si="11626"/>
        <v>0</v>
      </c>
      <c r="BG4423" s="12">
        <f t="shared" si="11626"/>
        <v>0</v>
      </c>
      <c r="BH4423" s="12">
        <f t="shared" ref="BH4423" si="11627">SUM(BH4424,BH4425)</f>
        <v>0</v>
      </c>
      <c r="BI4423" s="12">
        <f t="shared" si="11626"/>
        <v>0</v>
      </c>
      <c r="BJ4423" s="12">
        <f t="shared" si="11626"/>
        <v>0</v>
      </c>
      <c r="BK4423" s="12">
        <f t="shared" si="11626"/>
        <v>0</v>
      </c>
      <c r="BL4423" s="12">
        <f t="shared" si="11626"/>
        <v>0</v>
      </c>
      <c r="BM4423" s="12">
        <f t="shared" si="11626"/>
        <v>0</v>
      </c>
      <c r="BN4423" s="12">
        <f t="shared" si="11626"/>
        <v>0</v>
      </c>
      <c r="BO4423" s="12">
        <f t="shared" si="11626"/>
        <v>0</v>
      </c>
      <c r="BP4423" s="12">
        <f t="shared" si="11626"/>
        <v>0</v>
      </c>
      <c r="BQ4423" s="12">
        <f t="shared" si="11626"/>
        <v>0</v>
      </c>
      <c r="BR4423" s="12">
        <v>0</v>
      </c>
      <c r="BS4423" s="12">
        <v>0</v>
      </c>
      <c r="BT4423" s="12">
        <f t="shared" ref="BT4423:BZ4423" si="11628">SUM(BT4424,BT4425)</f>
        <v>2437935</v>
      </c>
      <c r="BU4423" s="12">
        <f t="shared" si="11628"/>
        <v>2441331</v>
      </c>
      <c r="BV4423" s="12">
        <f t="shared" si="11628"/>
        <v>1366462</v>
      </c>
      <c r="BW4423" s="12">
        <f t="shared" si="11628"/>
        <v>605000</v>
      </c>
      <c r="BX4423" s="12">
        <f t="shared" si="11628"/>
        <v>212300</v>
      </c>
      <c r="BY4423" s="12">
        <f t="shared" si="11628"/>
        <v>192800</v>
      </c>
      <c r="BZ4423" s="12">
        <f t="shared" si="11628"/>
        <v>199900</v>
      </c>
      <c r="CA4423" s="12">
        <f t="shared" si="11608"/>
        <v>1971462</v>
      </c>
      <c r="CB4423" s="124">
        <f t="shared" si="11619"/>
        <v>80.753572538914227</v>
      </c>
    </row>
    <row r="4424" spans="1:80" x14ac:dyDescent="0.25">
      <c r="A4424" s="4" t="s">
        <v>928</v>
      </c>
      <c r="B4424" s="4" t="s">
        <v>88</v>
      </c>
      <c r="C4424" s="4" t="s">
        <v>1762</v>
      </c>
      <c r="D4424" s="79" t="s">
        <v>1763</v>
      </c>
      <c r="E4424" s="89">
        <v>6111</v>
      </c>
      <c r="F4424" s="79"/>
      <c r="G4424" s="75" t="s">
        <v>1906</v>
      </c>
      <c r="H4424" s="13" t="s">
        <v>33</v>
      </c>
      <c r="I4424" s="14">
        <v>1911919</v>
      </c>
      <c r="J4424" s="14">
        <f t="shared" si="11607"/>
        <v>2065943</v>
      </c>
      <c r="K4424" s="14">
        <v>2065943</v>
      </c>
      <c r="L4424" s="14">
        <f t="shared" si="11610"/>
        <v>0</v>
      </c>
      <c r="M4424" s="14">
        <v>0</v>
      </c>
      <c r="N4424" s="14">
        <v>0</v>
      </c>
      <c r="O4424" s="14">
        <v>0</v>
      </c>
      <c r="P4424" s="14">
        <v>0</v>
      </c>
      <c r="Q4424" s="14">
        <v>0</v>
      </c>
      <c r="R4424" s="14">
        <v>0</v>
      </c>
      <c r="S4424" s="14"/>
      <c r="T4424" s="14"/>
      <c r="U4424" s="14"/>
      <c r="V4424" s="14"/>
      <c r="W4424" s="14"/>
      <c r="X4424" s="14">
        <f t="shared" si="11521"/>
        <v>0</v>
      </c>
      <c r="Y4424" s="14"/>
      <c r="Z4424" s="14"/>
      <c r="AA4424" s="14"/>
      <c r="AB4424" s="14"/>
      <c r="AC4424" s="14"/>
      <c r="AD4424" s="14"/>
      <c r="AE4424" s="14"/>
      <c r="AF4424" s="14"/>
      <c r="AG4424" s="14"/>
      <c r="AH4424" s="14">
        <v>0</v>
      </c>
      <c r="AI4424" s="14">
        <v>0</v>
      </c>
      <c r="AJ4424" s="14">
        <v>0</v>
      </c>
      <c r="AK4424" s="14"/>
      <c r="AL4424" s="14"/>
      <c r="AM4424" s="14"/>
      <c r="AN4424" s="14"/>
      <c r="AO4424" s="14"/>
      <c r="AP4424" s="14">
        <f t="shared" si="11522"/>
        <v>0</v>
      </c>
      <c r="AQ4424" s="14"/>
      <c r="AR4424" s="14"/>
      <c r="AS4424" s="14"/>
      <c r="AT4424" s="14"/>
      <c r="AU4424" s="14"/>
      <c r="AV4424" s="14"/>
      <c r="AW4424" s="14"/>
      <c r="AX4424" s="14"/>
      <c r="AY4424" s="14"/>
      <c r="AZ4424" s="14">
        <v>0</v>
      </c>
      <c r="BA4424" s="14">
        <v>0</v>
      </c>
      <c r="BB4424" s="14">
        <v>0</v>
      </c>
      <c r="BC4424" s="14"/>
      <c r="BD4424" s="14"/>
      <c r="BE4424" s="14"/>
      <c r="BF4424" s="14"/>
      <c r="BG4424" s="14"/>
      <c r="BH4424" s="14">
        <f t="shared" si="11523"/>
        <v>0</v>
      </c>
      <c r="BI4424" s="14"/>
      <c r="BJ4424" s="14"/>
      <c r="BK4424" s="14"/>
      <c r="BL4424" s="14"/>
      <c r="BM4424" s="14"/>
      <c r="BN4424" s="14"/>
      <c r="BO4424" s="14"/>
      <c r="BP4424" s="14"/>
      <c r="BQ4424" s="14"/>
      <c r="BR4424" s="14">
        <v>0</v>
      </c>
      <c r="BS4424" s="14">
        <v>0</v>
      </c>
      <c r="BT4424" s="14">
        <v>2169240</v>
      </c>
      <c r="BU4424" s="14">
        <v>2169240</v>
      </c>
      <c r="BV4424" s="14">
        <v>1195272</v>
      </c>
      <c r="BW4424" s="14">
        <f t="shared" si="11466"/>
        <v>570000</v>
      </c>
      <c r="BX4424" s="14">
        <v>210000</v>
      </c>
      <c r="BY4424" s="14">
        <v>180000</v>
      </c>
      <c r="BZ4424" s="14">
        <v>180000</v>
      </c>
      <c r="CA4424" s="14">
        <f t="shared" si="11608"/>
        <v>1765272</v>
      </c>
      <c r="CB4424" s="122">
        <f t="shared" si="11619"/>
        <v>81.377440947059796</v>
      </c>
    </row>
    <row r="4425" spans="1:80" x14ac:dyDescent="0.25">
      <c r="A4425" s="1" t="s">
        <v>928</v>
      </c>
      <c r="B4425" s="1" t="s">
        <v>88</v>
      </c>
      <c r="C4425" s="1" t="s">
        <v>1762</v>
      </c>
      <c r="D4425" s="82" t="s">
        <v>1763</v>
      </c>
      <c r="E4425" s="82" t="s">
        <v>34</v>
      </c>
      <c r="F4425" s="79" t="s">
        <v>1</v>
      </c>
      <c r="G4425" s="13" t="s">
        <v>1</v>
      </c>
      <c r="H4425" s="2" t="s">
        <v>35</v>
      </c>
      <c r="I4425" s="12">
        <f>SUM(I4426:I4430)</f>
        <v>235500</v>
      </c>
      <c r="J4425" s="12">
        <f t="shared" si="11607"/>
        <v>268695</v>
      </c>
      <c r="K4425" s="12">
        <f t="shared" ref="K4425" si="11629">SUM(K4426:K4430)</f>
        <v>268695</v>
      </c>
      <c r="L4425" s="12">
        <f t="shared" si="11610"/>
        <v>0</v>
      </c>
      <c r="M4425" s="12">
        <f t="shared" ref="M4425:Q4425" si="11630">SUM(M4426:M4430)</f>
        <v>0</v>
      </c>
      <c r="N4425" s="12">
        <f t="shared" si="11630"/>
        <v>0</v>
      </c>
      <c r="O4425" s="12">
        <f t="shared" si="11630"/>
        <v>0</v>
      </c>
      <c r="P4425" s="12">
        <f t="shared" si="11630"/>
        <v>0</v>
      </c>
      <c r="Q4425" s="12">
        <f t="shared" si="11630"/>
        <v>0</v>
      </c>
      <c r="R4425" s="12">
        <f t="shared" ref="R4425:AG4425" si="11631">SUM(R4426:R4430)</f>
        <v>0</v>
      </c>
      <c r="S4425" s="12">
        <f t="shared" si="11631"/>
        <v>0</v>
      </c>
      <c r="T4425" s="12">
        <f t="shared" si="11631"/>
        <v>0</v>
      </c>
      <c r="U4425" s="12">
        <f t="shared" si="11631"/>
        <v>0</v>
      </c>
      <c r="V4425" s="12">
        <f t="shared" si="11631"/>
        <v>0</v>
      </c>
      <c r="W4425" s="12">
        <f t="shared" si="11631"/>
        <v>0</v>
      </c>
      <c r="X4425" s="12">
        <f t="shared" si="11631"/>
        <v>0</v>
      </c>
      <c r="Y4425" s="12">
        <f t="shared" si="11631"/>
        <v>0</v>
      </c>
      <c r="Z4425" s="12">
        <f t="shared" si="11631"/>
        <v>0</v>
      </c>
      <c r="AA4425" s="12">
        <f t="shared" si="11631"/>
        <v>0</v>
      </c>
      <c r="AB4425" s="12">
        <f t="shared" si="11631"/>
        <v>0</v>
      </c>
      <c r="AC4425" s="12">
        <f t="shared" si="11631"/>
        <v>0</v>
      </c>
      <c r="AD4425" s="12">
        <f t="shared" si="11631"/>
        <v>0</v>
      </c>
      <c r="AE4425" s="12">
        <f t="shared" si="11631"/>
        <v>0</v>
      </c>
      <c r="AF4425" s="12">
        <f t="shared" si="11631"/>
        <v>0</v>
      </c>
      <c r="AG4425" s="12">
        <f t="shared" si="11631"/>
        <v>0</v>
      </c>
      <c r="AH4425" s="12">
        <v>0</v>
      </c>
      <c r="AI4425" s="12">
        <v>0</v>
      </c>
      <c r="AJ4425" s="12">
        <f t="shared" ref="AJ4425:AY4425" si="11632">SUM(AJ4426:AJ4430)</f>
        <v>0</v>
      </c>
      <c r="AK4425" s="12">
        <f t="shared" si="11632"/>
        <v>0</v>
      </c>
      <c r="AL4425" s="12">
        <f t="shared" si="11632"/>
        <v>0</v>
      </c>
      <c r="AM4425" s="12">
        <f t="shared" si="11632"/>
        <v>0</v>
      </c>
      <c r="AN4425" s="12">
        <f t="shared" si="11632"/>
        <v>0</v>
      </c>
      <c r="AO4425" s="12">
        <f t="shared" si="11632"/>
        <v>0</v>
      </c>
      <c r="AP4425" s="12">
        <f t="shared" si="11632"/>
        <v>0</v>
      </c>
      <c r="AQ4425" s="12">
        <f t="shared" si="11632"/>
        <v>0</v>
      </c>
      <c r="AR4425" s="12">
        <f t="shared" si="11632"/>
        <v>0</v>
      </c>
      <c r="AS4425" s="12">
        <f t="shared" si="11632"/>
        <v>0</v>
      </c>
      <c r="AT4425" s="12">
        <f t="shared" si="11632"/>
        <v>0</v>
      </c>
      <c r="AU4425" s="12">
        <f t="shared" si="11632"/>
        <v>0</v>
      </c>
      <c r="AV4425" s="12">
        <f t="shared" si="11632"/>
        <v>0</v>
      </c>
      <c r="AW4425" s="12">
        <f t="shared" si="11632"/>
        <v>0</v>
      </c>
      <c r="AX4425" s="12">
        <f t="shared" si="11632"/>
        <v>0</v>
      </c>
      <c r="AY4425" s="12">
        <f t="shared" si="11632"/>
        <v>0</v>
      </c>
      <c r="AZ4425" s="12">
        <v>0</v>
      </c>
      <c r="BA4425" s="12">
        <v>0</v>
      </c>
      <c r="BB4425" s="12">
        <f t="shared" ref="BB4425:BQ4425" si="11633">SUM(BB4426:BB4430)</f>
        <v>0</v>
      </c>
      <c r="BC4425" s="12">
        <f t="shared" si="11633"/>
        <v>0</v>
      </c>
      <c r="BD4425" s="12">
        <f t="shared" si="11633"/>
        <v>0</v>
      </c>
      <c r="BE4425" s="12">
        <f t="shared" si="11633"/>
        <v>0</v>
      </c>
      <c r="BF4425" s="12">
        <f t="shared" si="11633"/>
        <v>0</v>
      </c>
      <c r="BG4425" s="12">
        <f t="shared" si="11633"/>
        <v>0</v>
      </c>
      <c r="BH4425" s="12">
        <f t="shared" si="11633"/>
        <v>0</v>
      </c>
      <c r="BI4425" s="12">
        <f t="shared" si="11633"/>
        <v>0</v>
      </c>
      <c r="BJ4425" s="12">
        <f t="shared" si="11633"/>
        <v>0</v>
      </c>
      <c r="BK4425" s="12">
        <f t="shared" si="11633"/>
        <v>0</v>
      </c>
      <c r="BL4425" s="12">
        <f t="shared" si="11633"/>
        <v>0</v>
      </c>
      <c r="BM4425" s="12">
        <f t="shared" si="11633"/>
        <v>0</v>
      </c>
      <c r="BN4425" s="12">
        <f t="shared" si="11633"/>
        <v>0</v>
      </c>
      <c r="BO4425" s="12">
        <f t="shared" si="11633"/>
        <v>0</v>
      </c>
      <c r="BP4425" s="12">
        <f t="shared" si="11633"/>
        <v>0</v>
      </c>
      <c r="BQ4425" s="12">
        <f t="shared" si="11633"/>
        <v>0</v>
      </c>
      <c r="BR4425" s="12">
        <v>0</v>
      </c>
      <c r="BS4425" s="12">
        <v>0</v>
      </c>
      <c r="BT4425" s="12">
        <f t="shared" ref="BT4425:BX4425" si="11634">SUM(BT4426:BT4430)</f>
        <v>268695</v>
      </c>
      <c r="BU4425" s="12">
        <f t="shared" si="11634"/>
        <v>272091</v>
      </c>
      <c r="BV4425" s="12">
        <f t="shared" si="11634"/>
        <v>171190</v>
      </c>
      <c r="BW4425" s="12">
        <f t="shared" si="11634"/>
        <v>35000</v>
      </c>
      <c r="BX4425" s="12">
        <f t="shared" si="11634"/>
        <v>2300</v>
      </c>
      <c r="BY4425" s="12">
        <f t="shared" ref="BY4425" si="11635">SUM(BY4426:BY4430)</f>
        <v>12800</v>
      </c>
      <c r="BZ4425" s="12">
        <f t="shared" ref="BZ4425" si="11636">SUM(BZ4426:BZ4430)</f>
        <v>19900</v>
      </c>
      <c r="CA4425" s="12">
        <f t="shared" si="11608"/>
        <v>206190</v>
      </c>
      <c r="CB4425" s="124">
        <f t="shared" si="11619"/>
        <v>75.7797942600086</v>
      </c>
    </row>
    <row r="4426" spans="1:80" x14ac:dyDescent="0.25">
      <c r="A4426" s="4" t="s">
        <v>928</v>
      </c>
      <c r="B4426" s="4" t="s">
        <v>88</v>
      </c>
      <c r="C4426" s="4" t="s">
        <v>1762</v>
      </c>
      <c r="D4426" s="79" t="s">
        <v>1763</v>
      </c>
      <c r="E4426" s="89">
        <v>6112</v>
      </c>
      <c r="F4426" s="79" t="s">
        <v>1765</v>
      </c>
      <c r="G4426" s="75" t="s">
        <v>1906</v>
      </c>
      <c r="H4426" s="13" t="s">
        <v>43</v>
      </c>
      <c r="I4426" s="14">
        <v>15000</v>
      </c>
      <c r="J4426" s="14">
        <f t="shared" si="11607"/>
        <v>20000</v>
      </c>
      <c r="K4426" s="14">
        <v>20000</v>
      </c>
      <c r="L4426" s="14">
        <f t="shared" si="11610"/>
        <v>0</v>
      </c>
      <c r="M4426" s="14">
        <v>0</v>
      </c>
      <c r="N4426" s="14">
        <v>0</v>
      </c>
      <c r="O4426" s="14">
        <v>0</v>
      </c>
      <c r="P4426" s="14">
        <v>0</v>
      </c>
      <c r="Q4426" s="14">
        <v>0</v>
      </c>
      <c r="R4426" s="14">
        <v>0</v>
      </c>
      <c r="S4426" s="14"/>
      <c r="T4426" s="14"/>
      <c r="U4426" s="14"/>
      <c r="V4426" s="14"/>
      <c r="W4426" s="14"/>
      <c r="X4426" s="14">
        <f t="shared" si="11521"/>
        <v>0</v>
      </c>
      <c r="Y4426" s="14"/>
      <c r="Z4426" s="14"/>
      <c r="AA4426" s="14"/>
      <c r="AB4426" s="14"/>
      <c r="AC4426" s="14"/>
      <c r="AD4426" s="14"/>
      <c r="AE4426" s="14"/>
      <c r="AF4426" s="14"/>
      <c r="AG4426" s="14"/>
      <c r="AH4426" s="14">
        <v>0</v>
      </c>
      <c r="AI4426" s="14">
        <v>0</v>
      </c>
      <c r="AJ4426" s="14">
        <v>0</v>
      </c>
      <c r="AK4426" s="14"/>
      <c r="AL4426" s="14"/>
      <c r="AM4426" s="14"/>
      <c r="AN4426" s="14"/>
      <c r="AO4426" s="14"/>
      <c r="AP4426" s="14">
        <f t="shared" si="11522"/>
        <v>0</v>
      </c>
      <c r="AQ4426" s="14"/>
      <c r="AR4426" s="14"/>
      <c r="AS4426" s="14"/>
      <c r="AT4426" s="14"/>
      <c r="AU4426" s="14"/>
      <c r="AV4426" s="14"/>
      <c r="AW4426" s="14"/>
      <c r="AX4426" s="14"/>
      <c r="AY4426" s="14"/>
      <c r="AZ4426" s="14">
        <v>0</v>
      </c>
      <c r="BA4426" s="14">
        <v>0</v>
      </c>
      <c r="BB4426" s="14">
        <v>0</v>
      </c>
      <c r="BC4426" s="14"/>
      <c r="BD4426" s="14"/>
      <c r="BE4426" s="14"/>
      <c r="BF4426" s="14"/>
      <c r="BG4426" s="14"/>
      <c r="BH4426" s="14">
        <f t="shared" si="11523"/>
        <v>0</v>
      </c>
      <c r="BI4426" s="14"/>
      <c r="BJ4426" s="14"/>
      <c r="BK4426" s="14"/>
      <c r="BL4426" s="14"/>
      <c r="BM4426" s="14"/>
      <c r="BN4426" s="14"/>
      <c r="BO4426" s="14"/>
      <c r="BP4426" s="14"/>
      <c r="BQ4426" s="14"/>
      <c r="BR4426" s="14">
        <v>0</v>
      </c>
      <c r="BS4426" s="14">
        <v>0</v>
      </c>
      <c r="BT4426" s="14">
        <v>20000</v>
      </c>
      <c r="BU4426" s="14">
        <v>20000</v>
      </c>
      <c r="BV4426" s="14">
        <v>10760</v>
      </c>
      <c r="BW4426" s="14">
        <f t="shared" si="11466"/>
        <v>0</v>
      </c>
      <c r="BX4426" s="14"/>
      <c r="BY4426" s="14"/>
      <c r="BZ4426" s="14"/>
      <c r="CA4426" s="14">
        <f t="shared" si="11608"/>
        <v>10760</v>
      </c>
      <c r="CB4426" s="122">
        <f t="shared" si="11619"/>
        <v>53.800000000000004</v>
      </c>
    </row>
    <row r="4427" spans="1:80" x14ac:dyDescent="0.25">
      <c r="A4427" s="4" t="s">
        <v>928</v>
      </c>
      <c r="B4427" s="4" t="s">
        <v>88</v>
      </c>
      <c r="C4427" s="4" t="s">
        <v>1762</v>
      </c>
      <c r="D4427" s="79" t="s">
        <v>1763</v>
      </c>
      <c r="E4427" s="89">
        <v>6112</v>
      </c>
      <c r="F4427" s="79" t="s">
        <v>1766</v>
      </c>
      <c r="G4427" s="75" t="s">
        <v>1906</v>
      </c>
      <c r="H4427" s="13" t="s">
        <v>92</v>
      </c>
      <c r="I4427" s="14">
        <v>33600</v>
      </c>
      <c r="J4427" s="14">
        <f t="shared" si="11607"/>
        <v>33600</v>
      </c>
      <c r="K4427" s="14">
        <v>33600</v>
      </c>
      <c r="L4427" s="14">
        <f t="shared" si="11610"/>
        <v>0</v>
      </c>
      <c r="M4427" s="14">
        <v>0</v>
      </c>
      <c r="N4427" s="14">
        <v>0</v>
      </c>
      <c r="O4427" s="14">
        <v>0</v>
      </c>
      <c r="P4427" s="14">
        <v>0</v>
      </c>
      <c r="Q4427" s="14">
        <v>0</v>
      </c>
      <c r="R4427" s="14">
        <v>0</v>
      </c>
      <c r="S4427" s="14"/>
      <c r="T4427" s="14"/>
      <c r="U4427" s="14"/>
      <c r="V4427" s="14"/>
      <c r="W4427" s="14"/>
      <c r="X4427" s="14">
        <f t="shared" si="11521"/>
        <v>0</v>
      </c>
      <c r="Y4427" s="14"/>
      <c r="Z4427" s="14"/>
      <c r="AA4427" s="14"/>
      <c r="AB4427" s="14"/>
      <c r="AC4427" s="14"/>
      <c r="AD4427" s="14"/>
      <c r="AE4427" s="14"/>
      <c r="AF4427" s="14"/>
      <c r="AG4427" s="14"/>
      <c r="AH4427" s="14">
        <v>0</v>
      </c>
      <c r="AI4427" s="14">
        <v>0</v>
      </c>
      <c r="AJ4427" s="14">
        <v>0</v>
      </c>
      <c r="AK4427" s="14"/>
      <c r="AL4427" s="14"/>
      <c r="AM4427" s="14"/>
      <c r="AN4427" s="14"/>
      <c r="AO4427" s="14"/>
      <c r="AP4427" s="14">
        <f t="shared" si="11522"/>
        <v>0</v>
      </c>
      <c r="AQ4427" s="14"/>
      <c r="AR4427" s="14"/>
      <c r="AS4427" s="14"/>
      <c r="AT4427" s="14"/>
      <c r="AU4427" s="14"/>
      <c r="AV4427" s="14"/>
      <c r="AW4427" s="14"/>
      <c r="AX4427" s="14"/>
      <c r="AY4427" s="14"/>
      <c r="AZ4427" s="14">
        <v>0</v>
      </c>
      <c r="BA4427" s="14">
        <v>0</v>
      </c>
      <c r="BB4427" s="14">
        <v>0</v>
      </c>
      <c r="BC4427" s="14"/>
      <c r="BD4427" s="14"/>
      <c r="BE4427" s="14"/>
      <c r="BF4427" s="14"/>
      <c r="BG4427" s="14"/>
      <c r="BH4427" s="14">
        <f t="shared" si="11523"/>
        <v>0</v>
      </c>
      <c r="BI4427" s="14"/>
      <c r="BJ4427" s="14"/>
      <c r="BK4427" s="14"/>
      <c r="BL4427" s="14"/>
      <c r="BM4427" s="14"/>
      <c r="BN4427" s="14"/>
      <c r="BO4427" s="14"/>
      <c r="BP4427" s="14"/>
      <c r="BQ4427" s="14"/>
      <c r="BR4427" s="14">
        <v>0</v>
      </c>
      <c r="BS4427" s="14">
        <v>0</v>
      </c>
      <c r="BT4427" s="14">
        <v>33600</v>
      </c>
      <c r="BU4427" s="14">
        <v>33600</v>
      </c>
      <c r="BV4427" s="14">
        <v>16889</v>
      </c>
      <c r="BW4427" s="14">
        <f t="shared" si="11466"/>
        <v>6000</v>
      </c>
      <c r="BX4427" s="14">
        <v>300</v>
      </c>
      <c r="BY4427" s="14">
        <v>2800</v>
      </c>
      <c r="BZ4427" s="14">
        <v>2900</v>
      </c>
      <c r="CA4427" s="14">
        <f t="shared" si="11608"/>
        <v>22889</v>
      </c>
      <c r="CB4427" s="122">
        <f t="shared" si="11619"/>
        <v>68.12202380952381</v>
      </c>
    </row>
    <row r="4428" spans="1:80" x14ac:dyDescent="0.25">
      <c r="A4428" s="4" t="s">
        <v>928</v>
      </c>
      <c r="B4428" s="4" t="s">
        <v>88</v>
      </c>
      <c r="C4428" s="4" t="s">
        <v>1762</v>
      </c>
      <c r="D4428" s="79" t="s">
        <v>1763</v>
      </c>
      <c r="E4428" s="89">
        <v>6112</v>
      </c>
      <c r="F4428" s="79" t="s">
        <v>1767</v>
      </c>
      <c r="G4428" s="75" t="s">
        <v>1906</v>
      </c>
      <c r="H4428" s="13" t="s">
        <v>39</v>
      </c>
      <c r="I4428" s="14">
        <v>156900</v>
      </c>
      <c r="J4428" s="14">
        <f t="shared" si="11607"/>
        <v>179950</v>
      </c>
      <c r="K4428" s="14">
        <v>179950</v>
      </c>
      <c r="L4428" s="14">
        <f t="shared" si="11610"/>
        <v>0</v>
      </c>
      <c r="M4428" s="14">
        <v>0</v>
      </c>
      <c r="N4428" s="14">
        <v>0</v>
      </c>
      <c r="O4428" s="14">
        <v>0</v>
      </c>
      <c r="P4428" s="14">
        <v>0</v>
      </c>
      <c r="Q4428" s="14">
        <v>0</v>
      </c>
      <c r="R4428" s="14">
        <v>0</v>
      </c>
      <c r="S4428" s="14"/>
      <c r="T4428" s="14"/>
      <c r="U4428" s="14"/>
      <c r="V4428" s="14"/>
      <c r="W4428" s="14"/>
      <c r="X4428" s="14">
        <f t="shared" si="11521"/>
        <v>0</v>
      </c>
      <c r="Y4428" s="14"/>
      <c r="Z4428" s="14"/>
      <c r="AA4428" s="14"/>
      <c r="AB4428" s="14"/>
      <c r="AC4428" s="14"/>
      <c r="AD4428" s="14"/>
      <c r="AE4428" s="14"/>
      <c r="AF4428" s="14"/>
      <c r="AG4428" s="14"/>
      <c r="AH4428" s="14">
        <v>0</v>
      </c>
      <c r="AI4428" s="14">
        <v>0</v>
      </c>
      <c r="AJ4428" s="14">
        <v>0</v>
      </c>
      <c r="AK4428" s="14"/>
      <c r="AL4428" s="14"/>
      <c r="AM4428" s="14"/>
      <c r="AN4428" s="14"/>
      <c r="AO4428" s="14"/>
      <c r="AP4428" s="14">
        <f t="shared" si="11522"/>
        <v>0</v>
      </c>
      <c r="AQ4428" s="14"/>
      <c r="AR4428" s="14"/>
      <c r="AS4428" s="14"/>
      <c r="AT4428" s="14"/>
      <c r="AU4428" s="14"/>
      <c r="AV4428" s="14"/>
      <c r="AW4428" s="14"/>
      <c r="AX4428" s="14"/>
      <c r="AY4428" s="14"/>
      <c r="AZ4428" s="14">
        <v>0</v>
      </c>
      <c r="BA4428" s="14">
        <v>0</v>
      </c>
      <c r="BB4428" s="14">
        <v>0</v>
      </c>
      <c r="BC4428" s="14"/>
      <c r="BD4428" s="14"/>
      <c r="BE4428" s="14"/>
      <c r="BF4428" s="14"/>
      <c r="BG4428" s="14"/>
      <c r="BH4428" s="14">
        <f t="shared" si="11523"/>
        <v>0</v>
      </c>
      <c r="BI4428" s="14"/>
      <c r="BJ4428" s="14"/>
      <c r="BK4428" s="14"/>
      <c r="BL4428" s="14"/>
      <c r="BM4428" s="14"/>
      <c r="BN4428" s="14"/>
      <c r="BO4428" s="14"/>
      <c r="BP4428" s="14"/>
      <c r="BQ4428" s="14"/>
      <c r="BR4428" s="14">
        <v>0</v>
      </c>
      <c r="BS4428" s="14">
        <v>0</v>
      </c>
      <c r="BT4428" s="14">
        <v>179950</v>
      </c>
      <c r="BU4428" s="14">
        <v>179950</v>
      </c>
      <c r="BV4428" s="14">
        <v>105000</v>
      </c>
      <c r="BW4428" s="14">
        <f t="shared" si="11466"/>
        <v>29000</v>
      </c>
      <c r="BX4428" s="14">
        <v>2000</v>
      </c>
      <c r="BY4428" s="14">
        <v>10000</v>
      </c>
      <c r="BZ4428" s="14">
        <v>17000</v>
      </c>
      <c r="CA4428" s="14">
        <f t="shared" si="11608"/>
        <v>134000</v>
      </c>
      <c r="CB4428" s="122">
        <f t="shared" si="11619"/>
        <v>74.46512920255627</v>
      </c>
    </row>
    <row r="4429" spans="1:80" x14ac:dyDescent="0.25">
      <c r="A4429" s="4" t="s">
        <v>928</v>
      </c>
      <c r="B4429" s="4" t="s">
        <v>88</v>
      </c>
      <c r="C4429" s="4" t="s">
        <v>1762</v>
      </c>
      <c r="D4429" s="79" t="s">
        <v>1763</v>
      </c>
      <c r="E4429" s="89">
        <v>6112</v>
      </c>
      <c r="F4429" s="79" t="s">
        <v>1768</v>
      </c>
      <c r="G4429" s="75" t="s">
        <v>1906</v>
      </c>
      <c r="H4429" s="13" t="s">
        <v>41</v>
      </c>
      <c r="I4429" s="14">
        <v>30000</v>
      </c>
      <c r="J4429" s="14">
        <f t="shared" si="11607"/>
        <v>35145</v>
      </c>
      <c r="K4429" s="14">
        <v>35145</v>
      </c>
      <c r="L4429" s="14">
        <f t="shared" si="11610"/>
        <v>0</v>
      </c>
      <c r="M4429" s="14">
        <v>0</v>
      </c>
      <c r="N4429" s="14">
        <v>0</v>
      </c>
      <c r="O4429" s="14">
        <v>0</v>
      </c>
      <c r="P4429" s="14">
        <v>0</v>
      </c>
      <c r="Q4429" s="14">
        <v>0</v>
      </c>
      <c r="R4429" s="14">
        <v>0</v>
      </c>
      <c r="S4429" s="14"/>
      <c r="T4429" s="14"/>
      <c r="U4429" s="14"/>
      <c r="V4429" s="14"/>
      <c r="W4429" s="14"/>
      <c r="X4429" s="14">
        <f t="shared" si="11521"/>
        <v>0</v>
      </c>
      <c r="Y4429" s="14"/>
      <c r="Z4429" s="14"/>
      <c r="AA4429" s="14"/>
      <c r="AB4429" s="14"/>
      <c r="AC4429" s="14"/>
      <c r="AD4429" s="14"/>
      <c r="AE4429" s="14"/>
      <c r="AF4429" s="14"/>
      <c r="AG4429" s="14"/>
      <c r="AH4429" s="14">
        <v>0</v>
      </c>
      <c r="AI4429" s="14">
        <v>0</v>
      </c>
      <c r="AJ4429" s="14">
        <v>0</v>
      </c>
      <c r="AK4429" s="14"/>
      <c r="AL4429" s="14"/>
      <c r="AM4429" s="14"/>
      <c r="AN4429" s="14"/>
      <c r="AO4429" s="14"/>
      <c r="AP4429" s="14">
        <f t="shared" si="11522"/>
        <v>0</v>
      </c>
      <c r="AQ4429" s="14"/>
      <c r="AR4429" s="14"/>
      <c r="AS4429" s="14"/>
      <c r="AT4429" s="14"/>
      <c r="AU4429" s="14"/>
      <c r="AV4429" s="14"/>
      <c r="AW4429" s="14"/>
      <c r="AX4429" s="14"/>
      <c r="AY4429" s="14"/>
      <c r="AZ4429" s="14">
        <v>0</v>
      </c>
      <c r="BA4429" s="14">
        <v>0</v>
      </c>
      <c r="BB4429" s="14">
        <v>0</v>
      </c>
      <c r="BC4429" s="14"/>
      <c r="BD4429" s="14"/>
      <c r="BE4429" s="14"/>
      <c r="BF4429" s="14"/>
      <c r="BG4429" s="14"/>
      <c r="BH4429" s="14">
        <f t="shared" si="11523"/>
        <v>0</v>
      </c>
      <c r="BI4429" s="14"/>
      <c r="BJ4429" s="14"/>
      <c r="BK4429" s="14"/>
      <c r="BL4429" s="14"/>
      <c r="BM4429" s="14"/>
      <c r="BN4429" s="14"/>
      <c r="BO4429" s="14"/>
      <c r="BP4429" s="14"/>
      <c r="BQ4429" s="14"/>
      <c r="BR4429" s="14">
        <v>0</v>
      </c>
      <c r="BS4429" s="14">
        <v>0</v>
      </c>
      <c r="BT4429" s="14">
        <v>35145</v>
      </c>
      <c r="BU4429" s="14">
        <v>38541</v>
      </c>
      <c r="BV4429" s="14">
        <v>38541</v>
      </c>
      <c r="BW4429" s="14">
        <f t="shared" si="11466"/>
        <v>0</v>
      </c>
      <c r="BX4429" s="14"/>
      <c r="BY4429" s="14"/>
      <c r="BZ4429" s="14"/>
      <c r="CA4429" s="14">
        <f t="shared" si="11608"/>
        <v>38541</v>
      </c>
      <c r="CB4429" s="122">
        <f t="shared" si="11619"/>
        <v>100</v>
      </c>
    </row>
    <row r="4430" spans="1:80" x14ac:dyDescent="0.25">
      <c r="A4430" s="4" t="s">
        <v>928</v>
      </c>
      <c r="B4430" s="4" t="s">
        <v>88</v>
      </c>
      <c r="C4430" s="4" t="s">
        <v>1762</v>
      </c>
      <c r="D4430" s="79" t="s">
        <v>1763</v>
      </c>
      <c r="E4430" s="89">
        <v>6112</v>
      </c>
      <c r="F4430" s="79" t="s">
        <v>1769</v>
      </c>
      <c r="G4430" s="75" t="s">
        <v>1906</v>
      </c>
      <c r="H4430" s="13" t="s">
        <v>37</v>
      </c>
      <c r="I4430" s="14">
        <v>0</v>
      </c>
      <c r="J4430" s="14">
        <f t="shared" si="11607"/>
        <v>0</v>
      </c>
      <c r="K4430" s="14">
        <v>0</v>
      </c>
      <c r="L4430" s="14">
        <f t="shared" si="11610"/>
        <v>0</v>
      </c>
      <c r="M4430" s="14">
        <v>0</v>
      </c>
      <c r="N4430" s="14">
        <v>0</v>
      </c>
      <c r="O4430" s="14">
        <v>0</v>
      </c>
      <c r="P4430" s="14">
        <v>0</v>
      </c>
      <c r="Q4430" s="14">
        <v>0</v>
      </c>
      <c r="R4430" s="14">
        <v>0</v>
      </c>
      <c r="S4430" s="14"/>
      <c r="T4430" s="14"/>
      <c r="U4430" s="14"/>
      <c r="V4430" s="14"/>
      <c r="W4430" s="14"/>
      <c r="X4430" s="14">
        <f t="shared" si="11521"/>
        <v>0</v>
      </c>
      <c r="Y4430" s="14"/>
      <c r="Z4430" s="14"/>
      <c r="AA4430" s="14"/>
      <c r="AB4430" s="14"/>
      <c r="AC4430" s="14"/>
      <c r="AD4430" s="14"/>
      <c r="AE4430" s="14"/>
      <c r="AF4430" s="14"/>
      <c r="AG4430" s="14"/>
      <c r="AH4430" s="14">
        <v>0</v>
      </c>
      <c r="AI4430" s="14">
        <v>0</v>
      </c>
      <c r="AJ4430" s="14">
        <v>0</v>
      </c>
      <c r="AK4430" s="14"/>
      <c r="AL4430" s="14"/>
      <c r="AM4430" s="14"/>
      <c r="AN4430" s="14"/>
      <c r="AO4430" s="14"/>
      <c r="AP4430" s="14">
        <f t="shared" si="11522"/>
        <v>0</v>
      </c>
      <c r="AQ4430" s="14"/>
      <c r="AR4430" s="14"/>
      <c r="AS4430" s="14"/>
      <c r="AT4430" s="14"/>
      <c r="AU4430" s="14"/>
      <c r="AV4430" s="14"/>
      <c r="AW4430" s="14"/>
      <c r="AX4430" s="14"/>
      <c r="AY4430" s="14"/>
      <c r="AZ4430" s="14">
        <v>0</v>
      </c>
      <c r="BA4430" s="14">
        <v>0</v>
      </c>
      <c r="BB4430" s="14">
        <v>0</v>
      </c>
      <c r="BC4430" s="14"/>
      <c r="BD4430" s="14"/>
      <c r="BE4430" s="14"/>
      <c r="BF4430" s="14"/>
      <c r="BG4430" s="14"/>
      <c r="BH4430" s="14">
        <f t="shared" si="11523"/>
        <v>0</v>
      </c>
      <c r="BI4430" s="14"/>
      <c r="BJ4430" s="14"/>
      <c r="BK4430" s="14"/>
      <c r="BL4430" s="14"/>
      <c r="BM4430" s="14"/>
      <c r="BN4430" s="14"/>
      <c r="BO4430" s="14"/>
      <c r="BP4430" s="14"/>
      <c r="BQ4430" s="14"/>
      <c r="BR4430" s="14">
        <v>0</v>
      </c>
      <c r="BS4430" s="14">
        <v>0</v>
      </c>
      <c r="BT4430" s="14">
        <v>0</v>
      </c>
      <c r="BU4430" s="14">
        <v>0</v>
      </c>
      <c r="BV4430" s="14">
        <v>0</v>
      </c>
      <c r="BW4430" s="14">
        <f t="shared" si="11466"/>
        <v>0</v>
      </c>
      <c r="BX4430" s="14"/>
      <c r="BY4430" s="14"/>
      <c r="BZ4430" s="14"/>
      <c r="CA4430" s="14">
        <f t="shared" si="11608"/>
        <v>0</v>
      </c>
      <c r="CB4430" s="122" t="str">
        <f t="shared" si="11619"/>
        <v>-</v>
      </c>
    </row>
    <row r="4431" spans="1:80" x14ac:dyDescent="0.25">
      <c r="A4431" s="4" t="s">
        <v>928</v>
      </c>
      <c r="B4431" s="4" t="s">
        <v>88</v>
      </c>
      <c r="C4431" s="4" t="s">
        <v>1762</v>
      </c>
      <c r="D4431" s="79" t="s">
        <v>1763</v>
      </c>
      <c r="E4431" s="78" t="s">
        <v>44</v>
      </c>
      <c r="F4431" s="78" t="s">
        <v>1</v>
      </c>
      <c r="G4431" s="2" t="s">
        <v>1</v>
      </c>
      <c r="H4431" s="2" t="s">
        <v>45</v>
      </c>
      <c r="I4431" s="12">
        <f>SUM(I4432)</f>
        <v>200751</v>
      </c>
      <c r="J4431" s="12">
        <f t="shared" si="11607"/>
        <v>216924</v>
      </c>
      <c r="K4431" s="12">
        <f t="shared" ref="K4431:Q4431" si="11637">SUM(K4432)</f>
        <v>216924</v>
      </c>
      <c r="L4431" s="12">
        <f t="shared" si="11610"/>
        <v>0</v>
      </c>
      <c r="M4431" s="12">
        <f t="shared" si="11637"/>
        <v>0</v>
      </c>
      <c r="N4431" s="12">
        <f t="shared" si="11637"/>
        <v>0</v>
      </c>
      <c r="O4431" s="12">
        <f t="shared" si="11637"/>
        <v>0</v>
      </c>
      <c r="P4431" s="12">
        <f t="shared" si="11637"/>
        <v>0</v>
      </c>
      <c r="Q4431" s="12">
        <f t="shared" si="11637"/>
        <v>0</v>
      </c>
      <c r="R4431" s="12">
        <f t="shared" ref="R4431:AG4431" si="11638">SUM(R4432)</f>
        <v>0</v>
      </c>
      <c r="S4431" s="12">
        <f t="shared" si="11638"/>
        <v>0</v>
      </c>
      <c r="T4431" s="12">
        <f t="shared" si="11638"/>
        <v>0</v>
      </c>
      <c r="U4431" s="12">
        <f t="shared" si="11638"/>
        <v>0</v>
      </c>
      <c r="V4431" s="12">
        <f t="shared" si="11638"/>
        <v>0</v>
      </c>
      <c r="W4431" s="12">
        <f t="shared" si="11638"/>
        <v>0</v>
      </c>
      <c r="X4431" s="12">
        <f t="shared" si="11638"/>
        <v>0</v>
      </c>
      <c r="Y4431" s="12">
        <f t="shared" si="11638"/>
        <v>0</v>
      </c>
      <c r="Z4431" s="12">
        <f t="shared" si="11638"/>
        <v>0</v>
      </c>
      <c r="AA4431" s="12">
        <f t="shared" si="11638"/>
        <v>0</v>
      </c>
      <c r="AB4431" s="12">
        <f t="shared" si="11638"/>
        <v>0</v>
      </c>
      <c r="AC4431" s="12">
        <f t="shared" si="11638"/>
        <v>0</v>
      </c>
      <c r="AD4431" s="12">
        <f t="shared" si="11638"/>
        <v>0</v>
      </c>
      <c r="AE4431" s="12">
        <f t="shared" si="11638"/>
        <v>0</v>
      </c>
      <c r="AF4431" s="12">
        <f t="shared" si="11638"/>
        <v>0</v>
      </c>
      <c r="AG4431" s="12">
        <f t="shared" si="11638"/>
        <v>0</v>
      </c>
      <c r="AH4431" s="12">
        <v>0</v>
      </c>
      <c r="AI4431" s="12">
        <v>0</v>
      </c>
      <c r="AJ4431" s="12">
        <f t="shared" ref="AJ4431:AY4431" si="11639">SUM(AJ4432)</f>
        <v>0</v>
      </c>
      <c r="AK4431" s="12">
        <f t="shared" si="11639"/>
        <v>0</v>
      </c>
      <c r="AL4431" s="12">
        <f t="shared" si="11639"/>
        <v>0</v>
      </c>
      <c r="AM4431" s="12">
        <f t="shared" si="11639"/>
        <v>0</v>
      </c>
      <c r="AN4431" s="12">
        <f t="shared" si="11639"/>
        <v>0</v>
      </c>
      <c r="AO4431" s="12">
        <f t="shared" si="11639"/>
        <v>0</v>
      </c>
      <c r="AP4431" s="12">
        <f t="shared" si="11639"/>
        <v>0</v>
      </c>
      <c r="AQ4431" s="12">
        <f t="shared" si="11639"/>
        <v>0</v>
      </c>
      <c r="AR4431" s="12">
        <f t="shared" si="11639"/>
        <v>0</v>
      </c>
      <c r="AS4431" s="12">
        <f t="shared" si="11639"/>
        <v>0</v>
      </c>
      <c r="AT4431" s="12">
        <f t="shared" si="11639"/>
        <v>0</v>
      </c>
      <c r="AU4431" s="12">
        <f t="shared" si="11639"/>
        <v>0</v>
      </c>
      <c r="AV4431" s="12">
        <f t="shared" si="11639"/>
        <v>0</v>
      </c>
      <c r="AW4431" s="12">
        <f t="shared" si="11639"/>
        <v>0</v>
      </c>
      <c r="AX4431" s="12">
        <f t="shared" si="11639"/>
        <v>0</v>
      </c>
      <c r="AY4431" s="12">
        <f t="shared" si="11639"/>
        <v>0</v>
      </c>
      <c r="AZ4431" s="12">
        <v>0</v>
      </c>
      <c r="BA4431" s="12">
        <v>0</v>
      </c>
      <c r="BB4431" s="12">
        <f t="shared" ref="BB4431:BQ4431" si="11640">SUM(BB4432)</f>
        <v>0</v>
      </c>
      <c r="BC4431" s="12">
        <f t="shared" si="11640"/>
        <v>0</v>
      </c>
      <c r="BD4431" s="12">
        <f t="shared" si="11640"/>
        <v>0</v>
      </c>
      <c r="BE4431" s="12">
        <f t="shared" si="11640"/>
        <v>0</v>
      </c>
      <c r="BF4431" s="12">
        <f t="shared" si="11640"/>
        <v>0</v>
      </c>
      <c r="BG4431" s="12">
        <f t="shared" si="11640"/>
        <v>0</v>
      </c>
      <c r="BH4431" s="12">
        <f t="shared" si="11640"/>
        <v>0</v>
      </c>
      <c r="BI4431" s="12">
        <f t="shared" si="11640"/>
        <v>0</v>
      </c>
      <c r="BJ4431" s="12">
        <f t="shared" si="11640"/>
        <v>0</v>
      </c>
      <c r="BK4431" s="12">
        <f t="shared" si="11640"/>
        <v>0</v>
      </c>
      <c r="BL4431" s="12">
        <f t="shared" si="11640"/>
        <v>0</v>
      </c>
      <c r="BM4431" s="12">
        <f t="shared" si="11640"/>
        <v>0</v>
      </c>
      <c r="BN4431" s="12">
        <f t="shared" si="11640"/>
        <v>0</v>
      </c>
      <c r="BO4431" s="12">
        <f t="shared" si="11640"/>
        <v>0</v>
      </c>
      <c r="BP4431" s="12">
        <f t="shared" si="11640"/>
        <v>0</v>
      </c>
      <c r="BQ4431" s="12">
        <f t="shared" si="11640"/>
        <v>0</v>
      </c>
      <c r="BR4431" s="12">
        <v>0</v>
      </c>
      <c r="BS4431" s="12">
        <v>0</v>
      </c>
      <c r="BT4431" s="12">
        <f t="shared" ref="BT4431:BZ4431" si="11641">SUM(BT4432)</f>
        <v>227770</v>
      </c>
      <c r="BU4431" s="12">
        <f t="shared" si="11641"/>
        <v>227770</v>
      </c>
      <c r="BV4431" s="12">
        <f t="shared" si="11641"/>
        <v>125504</v>
      </c>
      <c r="BW4431" s="12">
        <f t="shared" si="11641"/>
        <v>58050</v>
      </c>
      <c r="BX4431" s="12">
        <f t="shared" si="11641"/>
        <v>22050</v>
      </c>
      <c r="BY4431" s="12">
        <f t="shared" si="11641"/>
        <v>18000</v>
      </c>
      <c r="BZ4431" s="12">
        <f t="shared" si="11641"/>
        <v>18000</v>
      </c>
      <c r="CA4431" s="12">
        <f t="shared" si="11608"/>
        <v>183554</v>
      </c>
      <c r="CB4431" s="124">
        <f t="shared" si="11619"/>
        <v>80.587434692891961</v>
      </c>
    </row>
    <row r="4432" spans="1:80" x14ac:dyDescent="0.25">
      <c r="A4432" s="4" t="s">
        <v>928</v>
      </c>
      <c r="B4432" s="4" t="s">
        <v>88</v>
      </c>
      <c r="C4432" s="4" t="s">
        <v>1762</v>
      </c>
      <c r="D4432" s="79" t="s">
        <v>1763</v>
      </c>
      <c r="E4432" s="89">
        <v>6121</v>
      </c>
      <c r="F4432" s="79"/>
      <c r="G4432" s="75" t="s">
        <v>1906</v>
      </c>
      <c r="H4432" s="13" t="s">
        <v>46</v>
      </c>
      <c r="I4432" s="14">
        <v>200751</v>
      </c>
      <c r="J4432" s="14">
        <f t="shared" si="11607"/>
        <v>216924</v>
      </c>
      <c r="K4432" s="14">
        <v>216924</v>
      </c>
      <c r="L4432" s="14">
        <f t="shared" si="11610"/>
        <v>0</v>
      </c>
      <c r="M4432" s="14">
        <v>0</v>
      </c>
      <c r="N4432" s="14">
        <v>0</v>
      </c>
      <c r="O4432" s="14">
        <v>0</v>
      </c>
      <c r="P4432" s="14">
        <v>0</v>
      </c>
      <c r="Q4432" s="14">
        <v>0</v>
      </c>
      <c r="R4432" s="14">
        <v>0</v>
      </c>
      <c r="S4432" s="14"/>
      <c r="T4432" s="14"/>
      <c r="U4432" s="14"/>
      <c r="V4432" s="14"/>
      <c r="W4432" s="14"/>
      <c r="X4432" s="14">
        <f t="shared" si="11521"/>
        <v>0</v>
      </c>
      <c r="Y4432" s="14"/>
      <c r="Z4432" s="14"/>
      <c r="AA4432" s="14"/>
      <c r="AB4432" s="14"/>
      <c r="AC4432" s="14"/>
      <c r="AD4432" s="14"/>
      <c r="AE4432" s="14"/>
      <c r="AF4432" s="14"/>
      <c r="AG4432" s="14"/>
      <c r="AH4432" s="14">
        <v>0</v>
      </c>
      <c r="AI4432" s="14">
        <v>0</v>
      </c>
      <c r="AJ4432" s="14">
        <v>0</v>
      </c>
      <c r="AK4432" s="14"/>
      <c r="AL4432" s="14"/>
      <c r="AM4432" s="14"/>
      <c r="AN4432" s="14"/>
      <c r="AO4432" s="14"/>
      <c r="AP4432" s="14">
        <f t="shared" si="11522"/>
        <v>0</v>
      </c>
      <c r="AQ4432" s="14"/>
      <c r="AR4432" s="14"/>
      <c r="AS4432" s="14"/>
      <c r="AT4432" s="14"/>
      <c r="AU4432" s="14"/>
      <c r="AV4432" s="14"/>
      <c r="AW4432" s="14"/>
      <c r="AX4432" s="14"/>
      <c r="AY4432" s="14"/>
      <c r="AZ4432" s="14">
        <v>0</v>
      </c>
      <c r="BA4432" s="14">
        <v>0</v>
      </c>
      <c r="BB4432" s="14">
        <v>0</v>
      </c>
      <c r="BC4432" s="14"/>
      <c r="BD4432" s="14"/>
      <c r="BE4432" s="14"/>
      <c r="BF4432" s="14"/>
      <c r="BG4432" s="14"/>
      <c r="BH4432" s="14">
        <f t="shared" si="11523"/>
        <v>0</v>
      </c>
      <c r="BI4432" s="14"/>
      <c r="BJ4432" s="14"/>
      <c r="BK4432" s="14"/>
      <c r="BL4432" s="14"/>
      <c r="BM4432" s="14"/>
      <c r="BN4432" s="14"/>
      <c r="BO4432" s="14"/>
      <c r="BP4432" s="14"/>
      <c r="BQ4432" s="14"/>
      <c r="BR4432" s="14">
        <v>0</v>
      </c>
      <c r="BS4432" s="14">
        <v>0</v>
      </c>
      <c r="BT4432" s="14">
        <v>227770</v>
      </c>
      <c r="BU4432" s="14">
        <v>227770</v>
      </c>
      <c r="BV4432" s="14">
        <v>125504</v>
      </c>
      <c r="BW4432" s="14">
        <f t="shared" ref="BW4432:BW4491" si="11642">BX4432+BY4432+BZ4432</f>
        <v>58050</v>
      </c>
      <c r="BX4432" s="14">
        <v>22050</v>
      </c>
      <c r="BY4432" s="14">
        <v>18000</v>
      </c>
      <c r="BZ4432" s="14">
        <v>18000</v>
      </c>
      <c r="CA4432" s="14">
        <f t="shared" si="11608"/>
        <v>183554</v>
      </c>
      <c r="CB4432" s="122">
        <f t="shared" si="11619"/>
        <v>80.587434692891961</v>
      </c>
    </row>
    <row r="4433" spans="1:80" x14ac:dyDescent="0.25">
      <c r="A4433" s="4" t="s">
        <v>928</v>
      </c>
      <c r="B4433" s="4" t="s">
        <v>88</v>
      </c>
      <c r="C4433" s="4" t="s">
        <v>1762</v>
      </c>
      <c r="D4433" s="79" t="s">
        <v>1763</v>
      </c>
      <c r="E4433" s="78" t="s">
        <v>47</v>
      </c>
      <c r="F4433" s="78" t="s">
        <v>1</v>
      </c>
      <c r="G4433" s="2" t="s">
        <v>1</v>
      </c>
      <c r="H4433" s="2" t="s">
        <v>48</v>
      </c>
      <c r="I4433" s="12">
        <f>SUM(I4434:I4440)</f>
        <v>119900</v>
      </c>
      <c r="J4433" s="12">
        <f t="shared" si="11607"/>
        <v>123690</v>
      </c>
      <c r="K4433" s="12">
        <f t="shared" ref="K4433" si="11643">SUM(K4434:K4440)</f>
        <v>122190</v>
      </c>
      <c r="L4433" s="12">
        <f t="shared" si="11610"/>
        <v>1500</v>
      </c>
      <c r="M4433" s="12">
        <f t="shared" ref="M4433:Q4433" si="11644">SUM(M4434:M4440)</f>
        <v>1500</v>
      </c>
      <c r="N4433" s="12">
        <f t="shared" si="11644"/>
        <v>0</v>
      </c>
      <c r="O4433" s="12">
        <f t="shared" si="11644"/>
        <v>0</v>
      </c>
      <c r="P4433" s="12">
        <f t="shared" si="11644"/>
        <v>0</v>
      </c>
      <c r="Q4433" s="12">
        <f t="shared" si="11644"/>
        <v>0</v>
      </c>
      <c r="R4433" s="12">
        <f t="shared" ref="R4433:AG4433" si="11645">SUM(R4434:R4440)</f>
        <v>1500</v>
      </c>
      <c r="S4433" s="12">
        <f t="shared" si="11645"/>
        <v>0</v>
      </c>
      <c r="T4433" s="12">
        <f t="shared" si="11645"/>
        <v>0</v>
      </c>
      <c r="U4433" s="12">
        <f t="shared" si="11645"/>
        <v>0</v>
      </c>
      <c r="V4433" s="12">
        <f t="shared" si="11645"/>
        <v>0</v>
      </c>
      <c r="W4433" s="12">
        <f t="shared" si="11645"/>
        <v>0</v>
      </c>
      <c r="X4433" s="12">
        <f t="shared" si="11645"/>
        <v>1500</v>
      </c>
      <c r="Y4433" s="12">
        <f t="shared" si="11645"/>
        <v>0</v>
      </c>
      <c r="Z4433" s="12">
        <f t="shared" si="11645"/>
        <v>1000</v>
      </c>
      <c r="AA4433" s="12">
        <f t="shared" si="11645"/>
        <v>0</v>
      </c>
      <c r="AB4433" s="12">
        <f t="shared" si="11645"/>
        <v>500</v>
      </c>
      <c r="AC4433" s="12">
        <f t="shared" si="11645"/>
        <v>0</v>
      </c>
      <c r="AD4433" s="12">
        <f t="shared" si="11645"/>
        <v>0</v>
      </c>
      <c r="AE4433" s="12">
        <f t="shared" si="11645"/>
        <v>0</v>
      </c>
      <c r="AF4433" s="12">
        <f t="shared" si="11645"/>
        <v>0</v>
      </c>
      <c r="AG4433" s="12">
        <f t="shared" si="11645"/>
        <v>0</v>
      </c>
      <c r="AH4433" s="12">
        <v>1500</v>
      </c>
      <c r="AI4433" s="12">
        <v>0</v>
      </c>
      <c r="AJ4433" s="12">
        <f t="shared" ref="AJ4433:AY4433" si="11646">SUM(AJ4434:AJ4440)</f>
        <v>0</v>
      </c>
      <c r="AK4433" s="12">
        <f t="shared" si="11646"/>
        <v>0</v>
      </c>
      <c r="AL4433" s="12">
        <f t="shared" si="11646"/>
        <v>0</v>
      </c>
      <c r="AM4433" s="12">
        <f t="shared" si="11646"/>
        <v>0</v>
      </c>
      <c r="AN4433" s="12">
        <f t="shared" si="11646"/>
        <v>0</v>
      </c>
      <c r="AO4433" s="12">
        <f t="shared" si="11646"/>
        <v>0</v>
      </c>
      <c r="AP4433" s="12">
        <f t="shared" si="11646"/>
        <v>0</v>
      </c>
      <c r="AQ4433" s="12">
        <f t="shared" si="11646"/>
        <v>0</v>
      </c>
      <c r="AR4433" s="12">
        <f t="shared" si="11646"/>
        <v>0</v>
      </c>
      <c r="AS4433" s="12">
        <f t="shared" si="11646"/>
        <v>0</v>
      </c>
      <c r="AT4433" s="12">
        <f t="shared" si="11646"/>
        <v>0</v>
      </c>
      <c r="AU4433" s="12">
        <f t="shared" si="11646"/>
        <v>0</v>
      </c>
      <c r="AV4433" s="12">
        <f t="shared" si="11646"/>
        <v>0</v>
      </c>
      <c r="AW4433" s="12">
        <f t="shared" si="11646"/>
        <v>0</v>
      </c>
      <c r="AX4433" s="12">
        <f t="shared" si="11646"/>
        <v>0</v>
      </c>
      <c r="AY4433" s="12">
        <f t="shared" si="11646"/>
        <v>0</v>
      </c>
      <c r="AZ4433" s="12">
        <v>0</v>
      </c>
      <c r="BA4433" s="12">
        <v>0</v>
      </c>
      <c r="BB4433" s="12">
        <f t="shared" ref="BB4433:BQ4433" si="11647">SUM(BB4434:BB4440)</f>
        <v>0</v>
      </c>
      <c r="BC4433" s="12">
        <f t="shared" si="11647"/>
        <v>0</v>
      </c>
      <c r="BD4433" s="12">
        <f t="shared" si="11647"/>
        <v>0</v>
      </c>
      <c r="BE4433" s="12">
        <f t="shared" si="11647"/>
        <v>0</v>
      </c>
      <c r="BF4433" s="12">
        <f t="shared" si="11647"/>
        <v>0</v>
      </c>
      <c r="BG4433" s="12">
        <f t="shared" si="11647"/>
        <v>0</v>
      </c>
      <c r="BH4433" s="12">
        <f t="shared" si="11647"/>
        <v>0</v>
      </c>
      <c r="BI4433" s="12">
        <f t="shared" si="11647"/>
        <v>0</v>
      </c>
      <c r="BJ4433" s="12">
        <f t="shared" si="11647"/>
        <v>0</v>
      </c>
      <c r="BK4433" s="12">
        <f t="shared" si="11647"/>
        <v>0</v>
      </c>
      <c r="BL4433" s="12">
        <f t="shared" si="11647"/>
        <v>0</v>
      </c>
      <c r="BM4433" s="12">
        <f t="shared" si="11647"/>
        <v>0</v>
      </c>
      <c r="BN4433" s="12">
        <f t="shared" si="11647"/>
        <v>0</v>
      </c>
      <c r="BO4433" s="12">
        <f t="shared" si="11647"/>
        <v>0</v>
      </c>
      <c r="BP4433" s="12">
        <f t="shared" si="11647"/>
        <v>0</v>
      </c>
      <c r="BQ4433" s="12">
        <f t="shared" si="11647"/>
        <v>0</v>
      </c>
      <c r="BR4433" s="12">
        <v>0</v>
      </c>
      <c r="BS4433" s="12">
        <v>0</v>
      </c>
      <c r="BT4433" s="12">
        <f t="shared" ref="BT4433:BZ4433" si="11648">SUM(BT4434:BT4440)</f>
        <v>137620</v>
      </c>
      <c r="BU4433" s="12">
        <f t="shared" si="11648"/>
        <v>136120</v>
      </c>
      <c r="BV4433" s="12">
        <f t="shared" si="11648"/>
        <v>84888</v>
      </c>
      <c r="BW4433" s="12">
        <f t="shared" si="11648"/>
        <v>23277</v>
      </c>
      <c r="BX4433" s="12">
        <f t="shared" si="11648"/>
        <v>10900</v>
      </c>
      <c r="BY4433" s="12">
        <f t="shared" si="11648"/>
        <v>6177</v>
      </c>
      <c r="BZ4433" s="12">
        <f t="shared" si="11648"/>
        <v>6200</v>
      </c>
      <c r="CA4433" s="12">
        <f t="shared" si="11608"/>
        <v>108165</v>
      </c>
      <c r="CB4433" s="124">
        <f t="shared" si="11619"/>
        <v>79.462973846605934</v>
      </c>
    </row>
    <row r="4434" spans="1:80" x14ac:dyDescent="0.25">
      <c r="A4434" s="4" t="s">
        <v>928</v>
      </c>
      <c r="B4434" s="4" t="s">
        <v>88</v>
      </c>
      <c r="C4434" s="4" t="s">
        <v>1762</v>
      </c>
      <c r="D4434" s="79" t="s">
        <v>1763</v>
      </c>
      <c r="E4434" s="89">
        <v>6131</v>
      </c>
      <c r="F4434" s="79"/>
      <c r="G4434" s="75" t="s">
        <v>1906</v>
      </c>
      <c r="H4434" s="13" t="s">
        <v>49</v>
      </c>
      <c r="I4434" s="14">
        <v>1000</v>
      </c>
      <c r="J4434" s="14">
        <f t="shared" si="11607"/>
        <v>1000</v>
      </c>
      <c r="K4434" s="14">
        <v>1000</v>
      </c>
      <c r="L4434" s="14">
        <f t="shared" si="11610"/>
        <v>0</v>
      </c>
      <c r="M4434" s="14">
        <v>0</v>
      </c>
      <c r="N4434" s="14">
        <v>0</v>
      </c>
      <c r="O4434" s="14">
        <v>0</v>
      </c>
      <c r="P4434" s="14">
        <v>0</v>
      </c>
      <c r="Q4434" s="14">
        <v>0</v>
      </c>
      <c r="R4434" s="14">
        <v>0</v>
      </c>
      <c r="S4434" s="14"/>
      <c r="T4434" s="14"/>
      <c r="U4434" s="14"/>
      <c r="V4434" s="14"/>
      <c r="W4434" s="14"/>
      <c r="X4434" s="14">
        <f t="shared" si="11521"/>
        <v>0</v>
      </c>
      <c r="Y4434" s="14"/>
      <c r="Z4434" s="14"/>
      <c r="AA4434" s="14"/>
      <c r="AB4434" s="14"/>
      <c r="AC4434" s="14"/>
      <c r="AD4434" s="14"/>
      <c r="AE4434" s="14"/>
      <c r="AF4434" s="14"/>
      <c r="AG4434" s="14"/>
      <c r="AH4434" s="14">
        <v>0</v>
      </c>
      <c r="AI4434" s="14">
        <v>0</v>
      </c>
      <c r="AJ4434" s="14">
        <v>0</v>
      </c>
      <c r="AK4434" s="14"/>
      <c r="AL4434" s="14"/>
      <c r="AM4434" s="14"/>
      <c r="AN4434" s="14"/>
      <c r="AO4434" s="14"/>
      <c r="AP4434" s="14">
        <f t="shared" si="11522"/>
        <v>0</v>
      </c>
      <c r="AQ4434" s="14"/>
      <c r="AR4434" s="14"/>
      <c r="AS4434" s="14"/>
      <c r="AT4434" s="14"/>
      <c r="AU4434" s="14"/>
      <c r="AV4434" s="14"/>
      <c r="AW4434" s="14"/>
      <c r="AX4434" s="14"/>
      <c r="AY4434" s="14"/>
      <c r="AZ4434" s="14">
        <v>0</v>
      </c>
      <c r="BA4434" s="14">
        <v>0</v>
      </c>
      <c r="BB4434" s="14">
        <v>0</v>
      </c>
      <c r="BC4434" s="14"/>
      <c r="BD4434" s="14"/>
      <c r="BE4434" s="14"/>
      <c r="BF4434" s="14"/>
      <c r="BG4434" s="14"/>
      <c r="BH4434" s="14">
        <f t="shared" si="11523"/>
        <v>0</v>
      </c>
      <c r="BI4434" s="14"/>
      <c r="BJ4434" s="14"/>
      <c r="BK4434" s="14"/>
      <c r="BL4434" s="14"/>
      <c r="BM4434" s="14"/>
      <c r="BN4434" s="14"/>
      <c r="BO4434" s="14"/>
      <c r="BP4434" s="14"/>
      <c r="BQ4434" s="14"/>
      <c r="BR4434" s="14">
        <v>0</v>
      </c>
      <c r="BS4434" s="14">
        <v>0</v>
      </c>
      <c r="BT4434" s="14">
        <v>1000</v>
      </c>
      <c r="BU4434" s="14">
        <v>1000</v>
      </c>
      <c r="BV4434" s="14">
        <v>536</v>
      </c>
      <c r="BW4434" s="14">
        <f t="shared" si="11642"/>
        <v>300</v>
      </c>
      <c r="BX4434" s="14">
        <v>300</v>
      </c>
      <c r="BY4434" s="14"/>
      <c r="BZ4434" s="14"/>
      <c r="CA4434" s="14">
        <f t="shared" si="11608"/>
        <v>836</v>
      </c>
      <c r="CB4434" s="122">
        <f t="shared" si="11619"/>
        <v>83.6</v>
      </c>
    </row>
    <row r="4435" spans="1:80" x14ac:dyDescent="0.25">
      <c r="A4435" s="4" t="s">
        <v>928</v>
      </c>
      <c r="B4435" s="4" t="s">
        <v>88</v>
      </c>
      <c r="C4435" s="4" t="s">
        <v>1762</v>
      </c>
      <c r="D4435" s="79" t="s">
        <v>1763</v>
      </c>
      <c r="E4435" s="89">
        <v>6132</v>
      </c>
      <c r="F4435" s="79"/>
      <c r="G4435" s="75" t="s">
        <v>1906</v>
      </c>
      <c r="H4435" s="13" t="s">
        <v>196</v>
      </c>
      <c r="I4435" s="14">
        <v>49000</v>
      </c>
      <c r="J4435" s="14">
        <f t="shared" si="11607"/>
        <v>52000</v>
      </c>
      <c r="K4435" s="14">
        <v>52000</v>
      </c>
      <c r="L4435" s="14">
        <f t="shared" si="11610"/>
        <v>0</v>
      </c>
      <c r="M4435" s="14">
        <v>0</v>
      </c>
      <c r="N4435" s="14">
        <v>0</v>
      </c>
      <c r="O4435" s="14">
        <v>0</v>
      </c>
      <c r="P4435" s="14">
        <v>0</v>
      </c>
      <c r="Q4435" s="14">
        <v>0</v>
      </c>
      <c r="R4435" s="14">
        <v>0</v>
      </c>
      <c r="S4435" s="14"/>
      <c r="T4435" s="14"/>
      <c r="U4435" s="14"/>
      <c r="V4435" s="14"/>
      <c r="W4435" s="14"/>
      <c r="X4435" s="14">
        <f t="shared" si="11521"/>
        <v>0</v>
      </c>
      <c r="Y4435" s="14"/>
      <c r="Z4435" s="14"/>
      <c r="AA4435" s="14"/>
      <c r="AB4435" s="14"/>
      <c r="AC4435" s="14"/>
      <c r="AD4435" s="14"/>
      <c r="AE4435" s="14"/>
      <c r="AF4435" s="14"/>
      <c r="AG4435" s="14"/>
      <c r="AH4435" s="14">
        <v>0</v>
      </c>
      <c r="AI4435" s="14">
        <v>0</v>
      </c>
      <c r="AJ4435" s="14">
        <v>0</v>
      </c>
      <c r="AK4435" s="14"/>
      <c r="AL4435" s="14"/>
      <c r="AM4435" s="14"/>
      <c r="AN4435" s="14"/>
      <c r="AO4435" s="14"/>
      <c r="AP4435" s="14">
        <f t="shared" si="11522"/>
        <v>0</v>
      </c>
      <c r="AQ4435" s="14"/>
      <c r="AR4435" s="14"/>
      <c r="AS4435" s="14"/>
      <c r="AT4435" s="14"/>
      <c r="AU4435" s="14"/>
      <c r="AV4435" s="14"/>
      <c r="AW4435" s="14"/>
      <c r="AX4435" s="14"/>
      <c r="AY4435" s="14"/>
      <c r="AZ4435" s="14">
        <v>0</v>
      </c>
      <c r="BA4435" s="14">
        <v>0</v>
      </c>
      <c r="BB4435" s="14">
        <v>0</v>
      </c>
      <c r="BC4435" s="14"/>
      <c r="BD4435" s="14"/>
      <c r="BE4435" s="14"/>
      <c r="BF4435" s="14"/>
      <c r="BG4435" s="14"/>
      <c r="BH4435" s="14">
        <f t="shared" si="11523"/>
        <v>0</v>
      </c>
      <c r="BI4435" s="14"/>
      <c r="BJ4435" s="14"/>
      <c r="BK4435" s="14"/>
      <c r="BL4435" s="14"/>
      <c r="BM4435" s="14"/>
      <c r="BN4435" s="14"/>
      <c r="BO4435" s="14"/>
      <c r="BP4435" s="14"/>
      <c r="BQ4435" s="14"/>
      <c r="BR4435" s="14">
        <v>0</v>
      </c>
      <c r="BS4435" s="14">
        <v>0</v>
      </c>
      <c r="BT4435" s="14">
        <v>52000</v>
      </c>
      <c r="BU4435" s="14">
        <v>52000</v>
      </c>
      <c r="BV4435" s="14">
        <v>37000</v>
      </c>
      <c r="BW4435" s="14">
        <f t="shared" si="11642"/>
        <v>3000</v>
      </c>
      <c r="BX4435" s="14">
        <v>1000</v>
      </c>
      <c r="BY4435" s="14">
        <v>1000</v>
      </c>
      <c r="BZ4435" s="14">
        <v>1000</v>
      </c>
      <c r="CA4435" s="14">
        <f t="shared" si="11608"/>
        <v>40000</v>
      </c>
      <c r="CB4435" s="122">
        <f t="shared" si="11619"/>
        <v>76.923076923076934</v>
      </c>
    </row>
    <row r="4436" spans="1:80" x14ac:dyDescent="0.25">
      <c r="A4436" s="4" t="s">
        <v>928</v>
      </c>
      <c r="B4436" s="4" t="s">
        <v>88</v>
      </c>
      <c r="C4436" s="4" t="s">
        <v>1762</v>
      </c>
      <c r="D4436" s="79" t="s">
        <v>1763</v>
      </c>
      <c r="E4436" s="89">
        <v>6133</v>
      </c>
      <c r="F4436" s="79"/>
      <c r="G4436" s="75" t="s">
        <v>1906</v>
      </c>
      <c r="H4436" s="13" t="s">
        <v>198</v>
      </c>
      <c r="I4436" s="14">
        <v>15500</v>
      </c>
      <c r="J4436" s="14">
        <f t="shared" si="11607"/>
        <v>15500</v>
      </c>
      <c r="K4436" s="14">
        <v>15500</v>
      </c>
      <c r="L4436" s="14">
        <f t="shared" si="11610"/>
        <v>0</v>
      </c>
      <c r="M4436" s="14">
        <v>0</v>
      </c>
      <c r="N4436" s="14">
        <v>0</v>
      </c>
      <c r="O4436" s="14">
        <v>0</v>
      </c>
      <c r="P4436" s="14">
        <v>0</v>
      </c>
      <c r="Q4436" s="14">
        <v>0</v>
      </c>
      <c r="R4436" s="14">
        <v>0</v>
      </c>
      <c r="S4436" s="14"/>
      <c r="T4436" s="14"/>
      <c r="U4436" s="14"/>
      <c r="V4436" s="14"/>
      <c r="W4436" s="14"/>
      <c r="X4436" s="14">
        <f t="shared" si="11521"/>
        <v>0</v>
      </c>
      <c r="Y4436" s="14"/>
      <c r="Z4436" s="14"/>
      <c r="AA4436" s="14"/>
      <c r="AB4436" s="14"/>
      <c r="AC4436" s="14"/>
      <c r="AD4436" s="14"/>
      <c r="AE4436" s="14"/>
      <c r="AF4436" s="14"/>
      <c r="AG4436" s="14"/>
      <c r="AH4436" s="14">
        <v>0</v>
      </c>
      <c r="AI4436" s="14">
        <v>0</v>
      </c>
      <c r="AJ4436" s="14">
        <v>0</v>
      </c>
      <c r="AK4436" s="14"/>
      <c r="AL4436" s="14"/>
      <c r="AM4436" s="14"/>
      <c r="AN4436" s="14"/>
      <c r="AO4436" s="14"/>
      <c r="AP4436" s="14">
        <f t="shared" si="11522"/>
        <v>0</v>
      </c>
      <c r="AQ4436" s="14"/>
      <c r="AR4436" s="14"/>
      <c r="AS4436" s="14"/>
      <c r="AT4436" s="14"/>
      <c r="AU4436" s="14"/>
      <c r="AV4436" s="14"/>
      <c r="AW4436" s="14"/>
      <c r="AX4436" s="14"/>
      <c r="AY4436" s="14"/>
      <c r="AZ4436" s="14">
        <v>0</v>
      </c>
      <c r="BA4436" s="14">
        <v>0</v>
      </c>
      <c r="BB4436" s="14">
        <v>0</v>
      </c>
      <c r="BC4436" s="14"/>
      <c r="BD4436" s="14"/>
      <c r="BE4436" s="14"/>
      <c r="BF4436" s="14"/>
      <c r="BG4436" s="14"/>
      <c r="BH4436" s="14">
        <f t="shared" si="11523"/>
        <v>0</v>
      </c>
      <c r="BI4436" s="14"/>
      <c r="BJ4436" s="14"/>
      <c r="BK4436" s="14"/>
      <c r="BL4436" s="14"/>
      <c r="BM4436" s="14"/>
      <c r="BN4436" s="14"/>
      <c r="BO4436" s="14"/>
      <c r="BP4436" s="14"/>
      <c r="BQ4436" s="14"/>
      <c r="BR4436" s="14">
        <v>0</v>
      </c>
      <c r="BS4436" s="14">
        <v>0</v>
      </c>
      <c r="BT4436" s="14">
        <v>15500</v>
      </c>
      <c r="BU4436" s="14">
        <v>15500</v>
      </c>
      <c r="BV4436" s="14">
        <v>8000</v>
      </c>
      <c r="BW4436" s="14">
        <f t="shared" si="11642"/>
        <v>3100</v>
      </c>
      <c r="BX4436" s="14">
        <v>1300</v>
      </c>
      <c r="BY4436" s="14">
        <v>900</v>
      </c>
      <c r="BZ4436" s="14">
        <v>900</v>
      </c>
      <c r="CA4436" s="14">
        <f t="shared" si="11608"/>
        <v>11100</v>
      </c>
      <c r="CB4436" s="122">
        <f t="shared" si="11619"/>
        <v>71.612903225806463</v>
      </c>
    </row>
    <row r="4437" spans="1:80" x14ac:dyDescent="0.25">
      <c r="A4437" s="4" t="s">
        <v>928</v>
      </c>
      <c r="B4437" s="4" t="s">
        <v>88</v>
      </c>
      <c r="C4437" s="4" t="s">
        <v>1762</v>
      </c>
      <c r="D4437" s="79" t="s">
        <v>1763</v>
      </c>
      <c r="E4437" s="89">
        <v>6134</v>
      </c>
      <c r="F4437" s="79"/>
      <c r="G4437" s="75" t="s">
        <v>1906</v>
      </c>
      <c r="H4437" s="13" t="s">
        <v>200</v>
      </c>
      <c r="I4437" s="14">
        <v>14100</v>
      </c>
      <c r="J4437" s="14">
        <f t="shared" si="11607"/>
        <v>14100</v>
      </c>
      <c r="K4437" s="14">
        <v>13600</v>
      </c>
      <c r="L4437" s="14">
        <f t="shared" si="11610"/>
        <v>500</v>
      </c>
      <c r="M4437" s="14">
        <v>500</v>
      </c>
      <c r="N4437" s="14">
        <v>0</v>
      </c>
      <c r="O4437" s="14">
        <v>0</v>
      </c>
      <c r="P4437" s="14">
        <v>0</v>
      </c>
      <c r="Q4437" s="14">
        <v>0</v>
      </c>
      <c r="R4437" s="14">
        <v>500</v>
      </c>
      <c r="S4437" s="14"/>
      <c r="T4437" s="14"/>
      <c r="U4437" s="14"/>
      <c r="V4437" s="14"/>
      <c r="W4437" s="14"/>
      <c r="X4437" s="14">
        <f t="shared" si="11521"/>
        <v>500</v>
      </c>
      <c r="Y4437" s="14"/>
      <c r="Z4437" s="14">
        <v>500</v>
      </c>
      <c r="AA4437" s="14"/>
      <c r="AB4437" s="14"/>
      <c r="AC4437" s="14"/>
      <c r="AD4437" s="14"/>
      <c r="AE4437" s="14"/>
      <c r="AF4437" s="14"/>
      <c r="AG4437" s="14"/>
      <c r="AH4437" s="14">
        <v>500</v>
      </c>
      <c r="AI4437" s="14">
        <v>0</v>
      </c>
      <c r="AJ4437" s="14">
        <v>0</v>
      </c>
      <c r="AK4437" s="14"/>
      <c r="AL4437" s="14"/>
      <c r="AM4437" s="14"/>
      <c r="AN4437" s="14"/>
      <c r="AO4437" s="14"/>
      <c r="AP4437" s="14">
        <f t="shared" si="11522"/>
        <v>0</v>
      </c>
      <c r="AQ4437" s="14"/>
      <c r="AR4437" s="14"/>
      <c r="AS4437" s="14"/>
      <c r="AT4437" s="14"/>
      <c r="AU4437" s="14"/>
      <c r="AV4437" s="14"/>
      <c r="AW4437" s="14"/>
      <c r="AX4437" s="14"/>
      <c r="AY4437" s="14"/>
      <c r="AZ4437" s="14">
        <v>0</v>
      </c>
      <c r="BA4437" s="14">
        <v>0</v>
      </c>
      <c r="BB4437" s="14">
        <v>0</v>
      </c>
      <c r="BC4437" s="14"/>
      <c r="BD4437" s="14"/>
      <c r="BE4437" s="14"/>
      <c r="BF4437" s="14"/>
      <c r="BG4437" s="14"/>
      <c r="BH4437" s="14">
        <f t="shared" si="11523"/>
        <v>0</v>
      </c>
      <c r="BI4437" s="14"/>
      <c r="BJ4437" s="14"/>
      <c r="BK4437" s="14"/>
      <c r="BL4437" s="14"/>
      <c r="BM4437" s="14"/>
      <c r="BN4437" s="14"/>
      <c r="BO4437" s="14"/>
      <c r="BP4437" s="14"/>
      <c r="BQ4437" s="14"/>
      <c r="BR4437" s="14">
        <v>0</v>
      </c>
      <c r="BS4437" s="14">
        <v>0</v>
      </c>
      <c r="BT4437" s="14">
        <v>27700</v>
      </c>
      <c r="BU4437" s="14">
        <v>27200</v>
      </c>
      <c r="BV4437" s="14">
        <v>15600</v>
      </c>
      <c r="BW4437" s="14">
        <f t="shared" si="11642"/>
        <v>5800</v>
      </c>
      <c r="BX4437" s="14">
        <v>2400</v>
      </c>
      <c r="BY4437" s="14">
        <v>1700</v>
      </c>
      <c r="BZ4437" s="14">
        <v>1700</v>
      </c>
      <c r="CA4437" s="14">
        <f t="shared" si="11608"/>
        <v>21400</v>
      </c>
      <c r="CB4437" s="122">
        <f t="shared" si="11619"/>
        <v>78.67647058823529</v>
      </c>
    </row>
    <row r="4438" spans="1:80" x14ac:dyDescent="0.25">
      <c r="A4438" s="4" t="s">
        <v>928</v>
      </c>
      <c r="B4438" s="4" t="s">
        <v>88</v>
      </c>
      <c r="C4438" s="4" t="s">
        <v>1762</v>
      </c>
      <c r="D4438" s="79" t="s">
        <v>1763</v>
      </c>
      <c r="E4438" s="89">
        <v>6135</v>
      </c>
      <c r="F4438" s="79"/>
      <c r="G4438" s="75" t="s">
        <v>1906</v>
      </c>
      <c r="H4438" s="13" t="s">
        <v>201</v>
      </c>
      <c r="I4438" s="14">
        <v>1500</v>
      </c>
      <c r="J4438" s="14">
        <f t="shared" si="11607"/>
        <v>1500</v>
      </c>
      <c r="K4438" s="14">
        <v>1500</v>
      </c>
      <c r="L4438" s="14">
        <f t="shared" si="11610"/>
        <v>0</v>
      </c>
      <c r="M4438" s="14">
        <v>0</v>
      </c>
      <c r="N4438" s="14">
        <v>0</v>
      </c>
      <c r="O4438" s="14">
        <v>0</v>
      </c>
      <c r="P4438" s="14">
        <v>0</v>
      </c>
      <c r="Q4438" s="14">
        <v>0</v>
      </c>
      <c r="R4438" s="14">
        <v>0</v>
      </c>
      <c r="S4438" s="14"/>
      <c r="T4438" s="14"/>
      <c r="U4438" s="14"/>
      <c r="V4438" s="14"/>
      <c r="W4438" s="14"/>
      <c r="X4438" s="14">
        <f t="shared" si="11521"/>
        <v>0</v>
      </c>
      <c r="Y4438" s="14"/>
      <c r="Z4438" s="14"/>
      <c r="AA4438" s="14"/>
      <c r="AB4438" s="14"/>
      <c r="AC4438" s="14"/>
      <c r="AD4438" s="14"/>
      <c r="AE4438" s="14"/>
      <c r="AF4438" s="14"/>
      <c r="AG4438" s="14"/>
      <c r="AH4438" s="14">
        <v>0</v>
      </c>
      <c r="AI4438" s="14">
        <v>0</v>
      </c>
      <c r="AJ4438" s="14">
        <v>0</v>
      </c>
      <c r="AK4438" s="14"/>
      <c r="AL4438" s="14"/>
      <c r="AM4438" s="14"/>
      <c r="AN4438" s="14"/>
      <c r="AO4438" s="14"/>
      <c r="AP4438" s="14">
        <f t="shared" si="11522"/>
        <v>0</v>
      </c>
      <c r="AQ4438" s="14"/>
      <c r="AR4438" s="14"/>
      <c r="AS4438" s="14"/>
      <c r="AT4438" s="14"/>
      <c r="AU4438" s="14"/>
      <c r="AV4438" s="14"/>
      <c r="AW4438" s="14"/>
      <c r="AX4438" s="14"/>
      <c r="AY4438" s="14"/>
      <c r="AZ4438" s="14">
        <v>0</v>
      </c>
      <c r="BA4438" s="14">
        <v>0</v>
      </c>
      <c r="BB4438" s="14">
        <v>0</v>
      </c>
      <c r="BC4438" s="14"/>
      <c r="BD4438" s="14"/>
      <c r="BE4438" s="14"/>
      <c r="BF4438" s="14"/>
      <c r="BG4438" s="14"/>
      <c r="BH4438" s="14">
        <f t="shared" si="11523"/>
        <v>0</v>
      </c>
      <c r="BI4438" s="14"/>
      <c r="BJ4438" s="14"/>
      <c r="BK4438" s="14"/>
      <c r="BL4438" s="14"/>
      <c r="BM4438" s="14"/>
      <c r="BN4438" s="14"/>
      <c r="BO4438" s="14"/>
      <c r="BP4438" s="14"/>
      <c r="BQ4438" s="14"/>
      <c r="BR4438" s="14">
        <v>0</v>
      </c>
      <c r="BS4438" s="14">
        <v>0</v>
      </c>
      <c r="BT4438" s="14">
        <v>1500</v>
      </c>
      <c r="BU4438" s="14">
        <v>1500</v>
      </c>
      <c r="BV4438" s="14">
        <v>900</v>
      </c>
      <c r="BW4438" s="14">
        <f t="shared" si="11642"/>
        <v>300</v>
      </c>
      <c r="BX4438" s="14">
        <v>300</v>
      </c>
      <c r="BY4438" s="14"/>
      <c r="BZ4438" s="14"/>
      <c r="CA4438" s="14">
        <f t="shared" si="11608"/>
        <v>1200</v>
      </c>
      <c r="CB4438" s="122">
        <f t="shared" si="11619"/>
        <v>80</v>
      </c>
    </row>
    <row r="4439" spans="1:80" x14ac:dyDescent="0.25">
      <c r="A4439" s="4" t="s">
        <v>928</v>
      </c>
      <c r="B4439" s="4" t="s">
        <v>88</v>
      </c>
      <c r="C4439" s="4" t="s">
        <v>1762</v>
      </c>
      <c r="D4439" s="79" t="s">
        <v>1763</v>
      </c>
      <c r="E4439" s="89">
        <v>6137</v>
      </c>
      <c r="F4439" s="79"/>
      <c r="G4439" s="75" t="s">
        <v>1906</v>
      </c>
      <c r="H4439" s="13" t="s">
        <v>204</v>
      </c>
      <c r="I4439" s="14">
        <v>8700</v>
      </c>
      <c r="J4439" s="14">
        <f t="shared" si="11607"/>
        <v>8700</v>
      </c>
      <c r="K4439" s="14">
        <v>8200</v>
      </c>
      <c r="L4439" s="14">
        <f t="shared" si="11610"/>
        <v>500</v>
      </c>
      <c r="M4439" s="14">
        <v>500</v>
      </c>
      <c r="N4439" s="14">
        <v>0</v>
      </c>
      <c r="O4439" s="14">
        <v>0</v>
      </c>
      <c r="P4439" s="14">
        <v>0</v>
      </c>
      <c r="Q4439" s="14">
        <v>0</v>
      </c>
      <c r="R4439" s="14">
        <v>500</v>
      </c>
      <c r="S4439" s="14"/>
      <c r="T4439" s="14"/>
      <c r="U4439" s="14"/>
      <c r="V4439" s="14"/>
      <c r="W4439" s="14"/>
      <c r="X4439" s="14">
        <f t="shared" si="11521"/>
        <v>500</v>
      </c>
      <c r="Y4439" s="14"/>
      <c r="Z4439" s="14"/>
      <c r="AA4439" s="14"/>
      <c r="AB4439" s="14">
        <v>500</v>
      </c>
      <c r="AC4439" s="14"/>
      <c r="AD4439" s="14"/>
      <c r="AE4439" s="14"/>
      <c r="AF4439" s="14"/>
      <c r="AG4439" s="14"/>
      <c r="AH4439" s="14">
        <v>500</v>
      </c>
      <c r="AI4439" s="14">
        <v>0</v>
      </c>
      <c r="AJ4439" s="14">
        <v>0</v>
      </c>
      <c r="AK4439" s="14"/>
      <c r="AL4439" s="14"/>
      <c r="AM4439" s="14"/>
      <c r="AN4439" s="14"/>
      <c r="AO4439" s="14"/>
      <c r="AP4439" s="14">
        <f t="shared" si="11522"/>
        <v>0</v>
      </c>
      <c r="AQ4439" s="14"/>
      <c r="AR4439" s="14"/>
      <c r="AS4439" s="14"/>
      <c r="AT4439" s="14"/>
      <c r="AU4439" s="14"/>
      <c r="AV4439" s="14"/>
      <c r="AW4439" s="14"/>
      <c r="AX4439" s="14"/>
      <c r="AY4439" s="14"/>
      <c r="AZ4439" s="14">
        <v>0</v>
      </c>
      <c r="BA4439" s="14">
        <v>0</v>
      </c>
      <c r="BB4439" s="14">
        <v>0</v>
      </c>
      <c r="BC4439" s="14"/>
      <c r="BD4439" s="14"/>
      <c r="BE4439" s="14"/>
      <c r="BF4439" s="14"/>
      <c r="BG4439" s="14"/>
      <c r="BH4439" s="14">
        <f t="shared" si="11523"/>
        <v>0</v>
      </c>
      <c r="BI4439" s="14"/>
      <c r="BJ4439" s="14"/>
      <c r="BK4439" s="14"/>
      <c r="BL4439" s="14"/>
      <c r="BM4439" s="14"/>
      <c r="BN4439" s="14"/>
      <c r="BO4439" s="14"/>
      <c r="BP4439" s="14"/>
      <c r="BQ4439" s="14"/>
      <c r="BR4439" s="14">
        <v>0</v>
      </c>
      <c r="BS4439" s="14">
        <v>0</v>
      </c>
      <c r="BT4439" s="14">
        <v>8700</v>
      </c>
      <c r="BU4439" s="14">
        <v>8200</v>
      </c>
      <c r="BV4439" s="14">
        <v>4900</v>
      </c>
      <c r="BW4439" s="14">
        <f t="shared" si="11642"/>
        <v>2000</v>
      </c>
      <c r="BX4439" s="14">
        <v>1000</v>
      </c>
      <c r="BY4439" s="14">
        <v>500</v>
      </c>
      <c r="BZ4439" s="14">
        <v>500</v>
      </c>
      <c r="CA4439" s="14">
        <f t="shared" si="11608"/>
        <v>6900</v>
      </c>
      <c r="CB4439" s="122">
        <f t="shared" si="11619"/>
        <v>84.146341463414629</v>
      </c>
    </row>
    <row r="4440" spans="1:80" x14ac:dyDescent="0.25">
      <c r="A4440" s="1" t="s">
        <v>928</v>
      </c>
      <c r="B4440" s="1" t="s">
        <v>88</v>
      </c>
      <c r="C4440" s="1" t="s">
        <v>1762</v>
      </c>
      <c r="D4440" s="82" t="s">
        <v>1763</v>
      </c>
      <c r="E4440" s="82" t="s">
        <v>50</v>
      </c>
      <c r="F4440" s="79" t="s">
        <v>1</v>
      </c>
      <c r="G4440" s="13" t="s">
        <v>1</v>
      </c>
      <c r="H4440" s="2" t="s">
        <v>51</v>
      </c>
      <c r="I4440" s="12">
        <f>SUM(I4441:I4443)</f>
        <v>30100</v>
      </c>
      <c r="J4440" s="12">
        <f t="shared" si="11607"/>
        <v>30890</v>
      </c>
      <c r="K4440" s="12">
        <f t="shared" ref="K4440" si="11649">SUM(K4441:K4443)</f>
        <v>30390</v>
      </c>
      <c r="L4440" s="12">
        <f t="shared" si="11610"/>
        <v>500</v>
      </c>
      <c r="M4440" s="12">
        <f t="shared" ref="M4440:Q4440" si="11650">SUM(M4441:M4443)</f>
        <v>500</v>
      </c>
      <c r="N4440" s="12">
        <f t="shared" si="11650"/>
        <v>0</v>
      </c>
      <c r="O4440" s="12">
        <f t="shared" si="11650"/>
        <v>0</v>
      </c>
      <c r="P4440" s="12">
        <f t="shared" si="11650"/>
        <v>0</v>
      </c>
      <c r="Q4440" s="12">
        <f t="shared" si="11650"/>
        <v>0</v>
      </c>
      <c r="R4440" s="12">
        <f t="shared" ref="R4440:AG4440" si="11651">SUM(R4441:R4443)</f>
        <v>500</v>
      </c>
      <c r="S4440" s="12">
        <f t="shared" si="11651"/>
        <v>0</v>
      </c>
      <c r="T4440" s="12">
        <f t="shared" si="11651"/>
        <v>0</v>
      </c>
      <c r="U4440" s="12">
        <f t="shared" si="11651"/>
        <v>0</v>
      </c>
      <c r="V4440" s="12">
        <f t="shared" si="11651"/>
        <v>0</v>
      </c>
      <c r="W4440" s="12">
        <f t="shared" si="11651"/>
        <v>0</v>
      </c>
      <c r="X4440" s="12">
        <f t="shared" si="11651"/>
        <v>500</v>
      </c>
      <c r="Y4440" s="12">
        <f t="shared" si="11651"/>
        <v>0</v>
      </c>
      <c r="Z4440" s="12">
        <f t="shared" si="11651"/>
        <v>500</v>
      </c>
      <c r="AA4440" s="12">
        <f t="shared" si="11651"/>
        <v>0</v>
      </c>
      <c r="AB4440" s="12">
        <f t="shared" si="11651"/>
        <v>0</v>
      </c>
      <c r="AC4440" s="12">
        <f t="shared" si="11651"/>
        <v>0</v>
      </c>
      <c r="AD4440" s="12">
        <f t="shared" si="11651"/>
        <v>0</v>
      </c>
      <c r="AE4440" s="12">
        <f t="shared" si="11651"/>
        <v>0</v>
      </c>
      <c r="AF4440" s="12">
        <f t="shared" si="11651"/>
        <v>0</v>
      </c>
      <c r="AG4440" s="12">
        <f t="shared" si="11651"/>
        <v>0</v>
      </c>
      <c r="AH4440" s="12">
        <v>500</v>
      </c>
      <c r="AI4440" s="12">
        <v>0</v>
      </c>
      <c r="AJ4440" s="12">
        <f t="shared" ref="AJ4440:AY4440" si="11652">SUM(AJ4441:AJ4443)</f>
        <v>0</v>
      </c>
      <c r="AK4440" s="12">
        <f t="shared" si="11652"/>
        <v>0</v>
      </c>
      <c r="AL4440" s="12">
        <f t="shared" si="11652"/>
        <v>0</v>
      </c>
      <c r="AM4440" s="12">
        <f t="shared" si="11652"/>
        <v>0</v>
      </c>
      <c r="AN4440" s="12">
        <f t="shared" si="11652"/>
        <v>0</v>
      </c>
      <c r="AO4440" s="12">
        <f t="shared" si="11652"/>
        <v>0</v>
      </c>
      <c r="AP4440" s="12">
        <f t="shared" si="11652"/>
        <v>0</v>
      </c>
      <c r="AQ4440" s="12">
        <f t="shared" si="11652"/>
        <v>0</v>
      </c>
      <c r="AR4440" s="12">
        <f t="shared" si="11652"/>
        <v>0</v>
      </c>
      <c r="AS4440" s="12">
        <f t="shared" si="11652"/>
        <v>0</v>
      </c>
      <c r="AT4440" s="12">
        <f t="shared" si="11652"/>
        <v>0</v>
      </c>
      <c r="AU4440" s="12">
        <f t="shared" si="11652"/>
        <v>0</v>
      </c>
      <c r="AV4440" s="12">
        <f t="shared" si="11652"/>
        <v>0</v>
      </c>
      <c r="AW4440" s="12">
        <f t="shared" si="11652"/>
        <v>0</v>
      </c>
      <c r="AX4440" s="12">
        <f t="shared" si="11652"/>
        <v>0</v>
      </c>
      <c r="AY4440" s="12">
        <f t="shared" si="11652"/>
        <v>0</v>
      </c>
      <c r="AZ4440" s="12">
        <v>0</v>
      </c>
      <c r="BA4440" s="12">
        <v>0</v>
      </c>
      <c r="BB4440" s="12">
        <f t="shared" ref="BB4440:BQ4440" si="11653">SUM(BB4441:BB4443)</f>
        <v>0</v>
      </c>
      <c r="BC4440" s="12">
        <f t="shared" si="11653"/>
        <v>0</v>
      </c>
      <c r="BD4440" s="12">
        <f t="shared" si="11653"/>
        <v>0</v>
      </c>
      <c r="BE4440" s="12">
        <f t="shared" si="11653"/>
        <v>0</v>
      </c>
      <c r="BF4440" s="12">
        <f t="shared" si="11653"/>
        <v>0</v>
      </c>
      <c r="BG4440" s="12">
        <f t="shared" si="11653"/>
        <v>0</v>
      </c>
      <c r="BH4440" s="12">
        <f t="shared" si="11653"/>
        <v>0</v>
      </c>
      <c r="BI4440" s="12">
        <f t="shared" si="11653"/>
        <v>0</v>
      </c>
      <c r="BJ4440" s="12">
        <f t="shared" si="11653"/>
        <v>0</v>
      </c>
      <c r="BK4440" s="12">
        <f t="shared" si="11653"/>
        <v>0</v>
      </c>
      <c r="BL4440" s="12">
        <f t="shared" si="11653"/>
        <v>0</v>
      </c>
      <c r="BM4440" s="12">
        <f t="shared" si="11653"/>
        <v>0</v>
      </c>
      <c r="BN4440" s="12">
        <f t="shared" si="11653"/>
        <v>0</v>
      </c>
      <c r="BO4440" s="12">
        <f t="shared" si="11653"/>
        <v>0</v>
      </c>
      <c r="BP4440" s="12">
        <f t="shared" si="11653"/>
        <v>0</v>
      </c>
      <c r="BQ4440" s="12">
        <f t="shared" si="11653"/>
        <v>0</v>
      </c>
      <c r="BR4440" s="12">
        <v>0</v>
      </c>
      <c r="BS4440" s="12">
        <v>0</v>
      </c>
      <c r="BT4440" s="12">
        <f t="shared" ref="BT4440:BZ4440" si="11654">SUM(BT4441:BT4443)</f>
        <v>31220</v>
      </c>
      <c r="BU4440" s="12">
        <f t="shared" si="11654"/>
        <v>30720</v>
      </c>
      <c r="BV4440" s="12">
        <f t="shared" si="11654"/>
        <v>17952</v>
      </c>
      <c r="BW4440" s="12">
        <f t="shared" si="11654"/>
        <v>8777</v>
      </c>
      <c r="BX4440" s="12">
        <f t="shared" si="11654"/>
        <v>4600</v>
      </c>
      <c r="BY4440" s="12">
        <f t="shared" si="11654"/>
        <v>2077</v>
      </c>
      <c r="BZ4440" s="12">
        <f t="shared" si="11654"/>
        <v>2100</v>
      </c>
      <c r="CA4440" s="12">
        <f t="shared" si="11608"/>
        <v>26729</v>
      </c>
      <c r="CB4440" s="124">
        <f t="shared" si="11619"/>
        <v>87.008463541666671</v>
      </c>
    </row>
    <row r="4441" spans="1:80" x14ac:dyDescent="0.25">
      <c r="A4441" s="4" t="s">
        <v>928</v>
      </c>
      <c r="B4441" s="4" t="s">
        <v>88</v>
      </c>
      <c r="C4441" s="4" t="s">
        <v>1762</v>
      </c>
      <c r="D4441" s="79" t="s">
        <v>1763</v>
      </c>
      <c r="E4441" s="89">
        <v>6139</v>
      </c>
      <c r="F4441" s="79"/>
      <c r="G4441" s="75" t="s">
        <v>1906</v>
      </c>
      <c r="H4441" s="13" t="s">
        <v>51</v>
      </c>
      <c r="I4441" s="14">
        <v>16300</v>
      </c>
      <c r="J4441" s="14">
        <f t="shared" si="11607"/>
        <v>16300</v>
      </c>
      <c r="K4441" s="14">
        <v>15800</v>
      </c>
      <c r="L4441" s="14">
        <f t="shared" si="11610"/>
        <v>500</v>
      </c>
      <c r="M4441" s="14">
        <v>500</v>
      </c>
      <c r="N4441" s="14">
        <v>0</v>
      </c>
      <c r="O4441" s="14">
        <v>0</v>
      </c>
      <c r="P4441" s="14">
        <v>0</v>
      </c>
      <c r="Q4441" s="14">
        <v>0</v>
      </c>
      <c r="R4441" s="14">
        <v>500</v>
      </c>
      <c r="S4441" s="14"/>
      <c r="T4441" s="14"/>
      <c r="U4441" s="14"/>
      <c r="V4441" s="14"/>
      <c r="W4441" s="14"/>
      <c r="X4441" s="14">
        <f t="shared" si="11521"/>
        <v>500</v>
      </c>
      <c r="Y4441" s="14"/>
      <c r="Z4441" s="14">
        <v>500</v>
      </c>
      <c r="AA4441" s="14"/>
      <c r="AB4441" s="14"/>
      <c r="AC4441" s="14"/>
      <c r="AD4441" s="14"/>
      <c r="AE4441" s="14"/>
      <c r="AF4441" s="14"/>
      <c r="AG4441" s="14"/>
      <c r="AH4441" s="14">
        <v>500</v>
      </c>
      <c r="AI4441" s="14">
        <v>0</v>
      </c>
      <c r="AJ4441" s="14">
        <v>0</v>
      </c>
      <c r="AK4441" s="14"/>
      <c r="AL4441" s="14"/>
      <c r="AM4441" s="14"/>
      <c r="AN4441" s="14"/>
      <c r="AO4441" s="14"/>
      <c r="AP4441" s="14">
        <f t="shared" si="11522"/>
        <v>0</v>
      </c>
      <c r="AQ4441" s="14"/>
      <c r="AR4441" s="14"/>
      <c r="AS4441" s="14"/>
      <c r="AT4441" s="14"/>
      <c r="AU4441" s="14"/>
      <c r="AV4441" s="14"/>
      <c r="AW4441" s="14"/>
      <c r="AX4441" s="14"/>
      <c r="AY4441" s="14"/>
      <c r="AZ4441" s="14">
        <v>0</v>
      </c>
      <c r="BA4441" s="14">
        <v>0</v>
      </c>
      <c r="BB4441" s="14">
        <v>0</v>
      </c>
      <c r="BC4441" s="14"/>
      <c r="BD4441" s="14"/>
      <c r="BE4441" s="14"/>
      <c r="BF4441" s="14"/>
      <c r="BG4441" s="14"/>
      <c r="BH4441" s="14">
        <f t="shared" si="11523"/>
        <v>0</v>
      </c>
      <c r="BI4441" s="14"/>
      <c r="BJ4441" s="14"/>
      <c r="BK4441" s="14"/>
      <c r="BL4441" s="14"/>
      <c r="BM4441" s="14"/>
      <c r="BN4441" s="14"/>
      <c r="BO4441" s="14"/>
      <c r="BP4441" s="14"/>
      <c r="BQ4441" s="14"/>
      <c r="BR4441" s="14">
        <v>0</v>
      </c>
      <c r="BS4441" s="14">
        <v>0</v>
      </c>
      <c r="BT4441" s="14">
        <v>16300</v>
      </c>
      <c r="BU4441" s="14">
        <v>15800</v>
      </c>
      <c r="BV4441" s="14">
        <v>8160</v>
      </c>
      <c r="BW4441" s="14">
        <f t="shared" si="11642"/>
        <v>5000</v>
      </c>
      <c r="BX4441" s="14">
        <v>3000</v>
      </c>
      <c r="BY4441" s="14">
        <v>1000</v>
      </c>
      <c r="BZ4441" s="14">
        <v>1000</v>
      </c>
      <c r="CA4441" s="14">
        <f t="shared" si="11608"/>
        <v>13160</v>
      </c>
      <c r="CB4441" s="122">
        <f t="shared" si="11619"/>
        <v>83.291139240506325</v>
      </c>
    </row>
    <row r="4442" spans="1:80" ht="22.5" x14ac:dyDescent="0.25">
      <c r="A4442" s="4" t="s">
        <v>928</v>
      </c>
      <c r="B4442" s="4" t="s">
        <v>88</v>
      </c>
      <c r="C4442" s="4" t="s">
        <v>1762</v>
      </c>
      <c r="D4442" s="79" t="s">
        <v>1763</v>
      </c>
      <c r="E4442" s="89">
        <v>6139</v>
      </c>
      <c r="F4442" s="79" t="s">
        <v>1770</v>
      </c>
      <c r="G4442" s="75" t="s">
        <v>1906</v>
      </c>
      <c r="H4442" s="13" t="s">
        <v>59</v>
      </c>
      <c r="I4442" s="14">
        <v>5800</v>
      </c>
      <c r="J4442" s="14">
        <f t="shared" si="11607"/>
        <v>6590</v>
      </c>
      <c r="K4442" s="14">
        <v>6590</v>
      </c>
      <c r="L4442" s="14">
        <f t="shared" si="11610"/>
        <v>0</v>
      </c>
      <c r="M4442" s="14">
        <v>0</v>
      </c>
      <c r="N4442" s="14">
        <v>0</v>
      </c>
      <c r="O4442" s="14">
        <v>0</v>
      </c>
      <c r="P4442" s="14">
        <v>0</v>
      </c>
      <c r="Q4442" s="14">
        <v>0</v>
      </c>
      <c r="R4442" s="14">
        <v>0</v>
      </c>
      <c r="S4442" s="14"/>
      <c r="T4442" s="14"/>
      <c r="U4442" s="14"/>
      <c r="V4442" s="14"/>
      <c r="W4442" s="14"/>
      <c r="X4442" s="14">
        <f t="shared" ref="X4442:X4505" si="11655">R4442+S4442+T4442+U4442+V4442+W4442</f>
        <v>0</v>
      </c>
      <c r="Y4442" s="14"/>
      <c r="Z4442" s="14"/>
      <c r="AA4442" s="14"/>
      <c r="AB4442" s="14"/>
      <c r="AC4442" s="14"/>
      <c r="AD4442" s="14"/>
      <c r="AE4442" s="14"/>
      <c r="AF4442" s="14"/>
      <c r="AG4442" s="14"/>
      <c r="AH4442" s="14">
        <v>0</v>
      </c>
      <c r="AI4442" s="14">
        <v>0</v>
      </c>
      <c r="AJ4442" s="14">
        <v>0</v>
      </c>
      <c r="AK4442" s="14"/>
      <c r="AL4442" s="14"/>
      <c r="AM4442" s="14"/>
      <c r="AN4442" s="14"/>
      <c r="AO4442" s="14"/>
      <c r="AP4442" s="14">
        <f t="shared" ref="AP4442:AP4505" si="11656">AJ4442+AK4442+AL4442+AM4442+AN4442+AO4442</f>
        <v>0</v>
      </c>
      <c r="AQ4442" s="14"/>
      <c r="AR4442" s="14"/>
      <c r="AS4442" s="14"/>
      <c r="AT4442" s="14"/>
      <c r="AU4442" s="14"/>
      <c r="AV4442" s="14"/>
      <c r="AW4442" s="14"/>
      <c r="AX4442" s="14"/>
      <c r="AY4442" s="14"/>
      <c r="AZ4442" s="14">
        <v>0</v>
      </c>
      <c r="BA4442" s="14">
        <v>0</v>
      </c>
      <c r="BB4442" s="14">
        <v>0</v>
      </c>
      <c r="BC4442" s="14"/>
      <c r="BD4442" s="14"/>
      <c r="BE4442" s="14"/>
      <c r="BF4442" s="14"/>
      <c r="BG4442" s="14"/>
      <c r="BH4442" s="14">
        <f t="shared" ref="BH4442:BH4505" si="11657">BB4442+BC4442+BD4442+BE4442+BF4442+BG4442</f>
        <v>0</v>
      </c>
      <c r="BI4442" s="14"/>
      <c r="BJ4442" s="14"/>
      <c r="BK4442" s="14"/>
      <c r="BL4442" s="14"/>
      <c r="BM4442" s="14"/>
      <c r="BN4442" s="14"/>
      <c r="BO4442" s="14"/>
      <c r="BP4442" s="14"/>
      <c r="BQ4442" s="14"/>
      <c r="BR4442" s="14">
        <v>0</v>
      </c>
      <c r="BS4442" s="14">
        <v>0</v>
      </c>
      <c r="BT4442" s="14">
        <v>6920</v>
      </c>
      <c r="BU4442" s="14">
        <v>6920</v>
      </c>
      <c r="BV4442" s="14">
        <v>3792</v>
      </c>
      <c r="BW4442" s="14">
        <f t="shared" si="11642"/>
        <v>1777</v>
      </c>
      <c r="BX4442" s="14">
        <v>600</v>
      </c>
      <c r="BY4442" s="14">
        <v>577</v>
      </c>
      <c r="BZ4442" s="14">
        <v>600</v>
      </c>
      <c r="CA4442" s="14">
        <f t="shared" si="11608"/>
        <v>5569</v>
      </c>
      <c r="CB4442" s="122">
        <f t="shared" si="11619"/>
        <v>80.47687861271676</v>
      </c>
    </row>
    <row r="4443" spans="1:80" ht="22.5" x14ac:dyDescent="0.25">
      <c r="A4443" s="4" t="s">
        <v>928</v>
      </c>
      <c r="B4443" s="4" t="s">
        <v>88</v>
      </c>
      <c r="C4443" s="4" t="s">
        <v>1762</v>
      </c>
      <c r="D4443" s="79" t="s">
        <v>1763</v>
      </c>
      <c r="E4443" s="89">
        <v>6139</v>
      </c>
      <c r="F4443" s="79" t="s">
        <v>1771</v>
      </c>
      <c r="G4443" s="75" t="s">
        <v>1906</v>
      </c>
      <c r="H4443" s="13" t="s">
        <v>65</v>
      </c>
      <c r="I4443" s="14">
        <v>8000</v>
      </c>
      <c r="J4443" s="14">
        <f t="shared" si="11607"/>
        <v>8000</v>
      </c>
      <c r="K4443" s="14">
        <v>8000</v>
      </c>
      <c r="L4443" s="14">
        <f t="shared" si="11610"/>
        <v>0</v>
      </c>
      <c r="M4443" s="14">
        <v>0</v>
      </c>
      <c r="N4443" s="14">
        <v>0</v>
      </c>
      <c r="O4443" s="14">
        <v>0</v>
      </c>
      <c r="P4443" s="14">
        <v>0</v>
      </c>
      <c r="Q4443" s="14">
        <v>0</v>
      </c>
      <c r="R4443" s="14">
        <v>0</v>
      </c>
      <c r="S4443" s="14"/>
      <c r="T4443" s="14"/>
      <c r="U4443" s="14"/>
      <c r="V4443" s="14"/>
      <c r="W4443" s="14"/>
      <c r="X4443" s="14">
        <f t="shared" si="11655"/>
        <v>0</v>
      </c>
      <c r="Y4443" s="14"/>
      <c r="Z4443" s="14"/>
      <c r="AA4443" s="14"/>
      <c r="AB4443" s="14"/>
      <c r="AC4443" s="14"/>
      <c r="AD4443" s="14"/>
      <c r="AE4443" s="14"/>
      <c r="AF4443" s="14"/>
      <c r="AG4443" s="14"/>
      <c r="AH4443" s="14">
        <v>0</v>
      </c>
      <c r="AI4443" s="14">
        <v>0</v>
      </c>
      <c r="AJ4443" s="14">
        <v>0</v>
      </c>
      <c r="AK4443" s="14"/>
      <c r="AL4443" s="14"/>
      <c r="AM4443" s="14"/>
      <c r="AN4443" s="14"/>
      <c r="AO4443" s="14"/>
      <c r="AP4443" s="14">
        <f t="shared" si="11656"/>
        <v>0</v>
      </c>
      <c r="AQ4443" s="14"/>
      <c r="AR4443" s="14"/>
      <c r="AS4443" s="14"/>
      <c r="AT4443" s="14"/>
      <c r="AU4443" s="14"/>
      <c r="AV4443" s="14"/>
      <c r="AW4443" s="14"/>
      <c r="AX4443" s="14"/>
      <c r="AY4443" s="14"/>
      <c r="AZ4443" s="14">
        <v>0</v>
      </c>
      <c r="BA4443" s="14">
        <v>0</v>
      </c>
      <c r="BB4443" s="14">
        <v>0</v>
      </c>
      <c r="BC4443" s="14"/>
      <c r="BD4443" s="14"/>
      <c r="BE4443" s="14"/>
      <c r="BF4443" s="14"/>
      <c r="BG4443" s="14"/>
      <c r="BH4443" s="14">
        <f t="shared" si="11657"/>
        <v>0</v>
      </c>
      <c r="BI4443" s="14"/>
      <c r="BJ4443" s="14"/>
      <c r="BK4443" s="14"/>
      <c r="BL4443" s="14"/>
      <c r="BM4443" s="14"/>
      <c r="BN4443" s="14"/>
      <c r="BO4443" s="14"/>
      <c r="BP4443" s="14"/>
      <c r="BQ4443" s="14"/>
      <c r="BR4443" s="14">
        <v>0</v>
      </c>
      <c r="BS4443" s="14">
        <v>0</v>
      </c>
      <c r="BT4443" s="14">
        <v>8000</v>
      </c>
      <c r="BU4443" s="14">
        <v>8000</v>
      </c>
      <c r="BV4443" s="14">
        <v>6000</v>
      </c>
      <c r="BW4443" s="14">
        <f t="shared" si="11642"/>
        <v>2000</v>
      </c>
      <c r="BX4443" s="14">
        <v>1000</v>
      </c>
      <c r="BY4443" s="14">
        <v>500</v>
      </c>
      <c r="BZ4443" s="14">
        <v>500</v>
      </c>
      <c r="CA4443" s="14">
        <f t="shared" si="11608"/>
        <v>8000</v>
      </c>
      <c r="CB4443" s="122">
        <f t="shared" si="11619"/>
        <v>100</v>
      </c>
    </row>
    <row r="4444" spans="1:80" ht="22.5" x14ac:dyDescent="0.25">
      <c r="A4444" s="1" t="s">
        <v>1</v>
      </c>
      <c r="B4444" s="1" t="s">
        <v>1</v>
      </c>
      <c r="C4444" s="1" t="s">
        <v>1</v>
      </c>
      <c r="D4444" s="78" t="s">
        <v>1</v>
      </c>
      <c r="E4444" s="78" t="s">
        <v>1</v>
      </c>
      <c r="F4444" s="78" t="s">
        <v>1</v>
      </c>
      <c r="G4444" s="2" t="s">
        <v>1</v>
      </c>
      <c r="H4444" s="10" t="s">
        <v>66</v>
      </c>
      <c r="I4444" s="11">
        <f>SUM(I4445)</f>
        <v>0</v>
      </c>
      <c r="J4444" s="11">
        <f t="shared" si="11607"/>
        <v>0</v>
      </c>
      <c r="K4444" s="11">
        <f t="shared" ref="K4444:Q4445" si="11658">SUM(K4445)</f>
        <v>0</v>
      </c>
      <c r="L4444" s="11">
        <f t="shared" si="11610"/>
        <v>0</v>
      </c>
      <c r="M4444" s="11">
        <f t="shared" si="11658"/>
        <v>0</v>
      </c>
      <c r="N4444" s="11">
        <f t="shared" si="11658"/>
        <v>0</v>
      </c>
      <c r="O4444" s="11">
        <f t="shared" si="11658"/>
        <v>0</v>
      </c>
      <c r="P4444" s="11">
        <f t="shared" si="11658"/>
        <v>0</v>
      </c>
      <c r="Q4444" s="11">
        <f t="shared" si="11658"/>
        <v>0</v>
      </c>
      <c r="R4444" s="11">
        <f t="shared" ref="R4444:AG4445" si="11659">SUM(R4445)</f>
        <v>0</v>
      </c>
      <c r="S4444" s="11">
        <f t="shared" si="11659"/>
        <v>0</v>
      </c>
      <c r="T4444" s="11">
        <f t="shared" si="11659"/>
        <v>0</v>
      </c>
      <c r="U4444" s="11">
        <f t="shared" si="11659"/>
        <v>0</v>
      </c>
      <c r="V4444" s="11">
        <f t="shared" si="11659"/>
        <v>0</v>
      </c>
      <c r="W4444" s="11">
        <f t="shared" si="11659"/>
        <v>0</v>
      </c>
      <c r="X4444" s="11">
        <f t="shared" si="11659"/>
        <v>0</v>
      </c>
      <c r="Y4444" s="11">
        <f t="shared" si="11659"/>
        <v>0</v>
      </c>
      <c r="Z4444" s="11">
        <f t="shared" si="11659"/>
        <v>0</v>
      </c>
      <c r="AA4444" s="11">
        <f t="shared" si="11659"/>
        <v>0</v>
      </c>
      <c r="AB4444" s="11">
        <f t="shared" si="11659"/>
        <v>0</v>
      </c>
      <c r="AC4444" s="11">
        <f t="shared" si="11659"/>
        <v>0</v>
      </c>
      <c r="AD4444" s="11">
        <f t="shared" si="11659"/>
        <v>0</v>
      </c>
      <c r="AE4444" s="11">
        <f t="shared" si="11659"/>
        <v>0</v>
      </c>
      <c r="AF4444" s="11">
        <f t="shared" si="11659"/>
        <v>0</v>
      </c>
      <c r="AG4444" s="11">
        <f t="shared" si="11659"/>
        <v>0</v>
      </c>
      <c r="AH4444" s="11">
        <v>0</v>
      </c>
      <c r="AI4444" s="11">
        <v>0</v>
      </c>
      <c r="AJ4444" s="11">
        <f t="shared" ref="AJ4444:AY4445" si="11660">SUM(AJ4445)</f>
        <v>0</v>
      </c>
      <c r="AK4444" s="11">
        <f t="shared" si="11660"/>
        <v>0</v>
      </c>
      <c r="AL4444" s="11">
        <f t="shared" si="11660"/>
        <v>0</v>
      </c>
      <c r="AM4444" s="11">
        <f t="shared" si="11660"/>
        <v>0</v>
      </c>
      <c r="AN4444" s="11">
        <f t="shared" si="11660"/>
        <v>0</v>
      </c>
      <c r="AO4444" s="11">
        <f t="shared" si="11660"/>
        <v>0</v>
      </c>
      <c r="AP4444" s="11">
        <f t="shared" si="11660"/>
        <v>0</v>
      </c>
      <c r="AQ4444" s="11">
        <f t="shared" si="11660"/>
        <v>0</v>
      </c>
      <c r="AR4444" s="11">
        <f t="shared" si="11660"/>
        <v>0</v>
      </c>
      <c r="AS4444" s="11">
        <f t="shared" si="11660"/>
        <v>0</v>
      </c>
      <c r="AT4444" s="11">
        <f t="shared" si="11660"/>
        <v>0</v>
      </c>
      <c r="AU4444" s="11">
        <f t="shared" si="11660"/>
        <v>0</v>
      </c>
      <c r="AV4444" s="11">
        <f t="shared" si="11660"/>
        <v>0</v>
      </c>
      <c r="AW4444" s="11">
        <f t="shared" si="11660"/>
        <v>0</v>
      </c>
      <c r="AX4444" s="11">
        <f t="shared" si="11660"/>
        <v>0</v>
      </c>
      <c r="AY4444" s="11">
        <f t="shared" si="11660"/>
        <v>0</v>
      </c>
      <c r="AZ4444" s="11">
        <v>0</v>
      </c>
      <c r="BA4444" s="11">
        <v>0</v>
      </c>
      <c r="BB4444" s="11">
        <f t="shared" ref="BB4444:BQ4445" si="11661">SUM(BB4445)</f>
        <v>0</v>
      </c>
      <c r="BC4444" s="11">
        <f t="shared" si="11661"/>
        <v>0</v>
      </c>
      <c r="BD4444" s="11">
        <f t="shared" si="11661"/>
        <v>0</v>
      </c>
      <c r="BE4444" s="11">
        <f t="shared" si="11661"/>
        <v>0</v>
      </c>
      <c r="BF4444" s="11">
        <f t="shared" si="11661"/>
        <v>0</v>
      </c>
      <c r="BG4444" s="11">
        <f t="shared" si="11661"/>
        <v>0</v>
      </c>
      <c r="BH4444" s="11">
        <f t="shared" si="11661"/>
        <v>0</v>
      </c>
      <c r="BI4444" s="11">
        <f t="shared" si="11661"/>
        <v>0</v>
      </c>
      <c r="BJ4444" s="11">
        <f t="shared" si="11661"/>
        <v>0</v>
      </c>
      <c r="BK4444" s="11">
        <f t="shared" si="11661"/>
        <v>0</v>
      </c>
      <c r="BL4444" s="11">
        <f t="shared" si="11661"/>
        <v>0</v>
      </c>
      <c r="BM4444" s="11">
        <f t="shared" si="11661"/>
        <v>0</v>
      </c>
      <c r="BN4444" s="11">
        <f t="shared" si="11661"/>
        <v>0</v>
      </c>
      <c r="BO4444" s="11">
        <f t="shared" si="11661"/>
        <v>0</v>
      </c>
      <c r="BP4444" s="11">
        <f t="shared" si="11661"/>
        <v>0</v>
      </c>
      <c r="BQ4444" s="11">
        <f t="shared" si="11661"/>
        <v>0</v>
      </c>
      <c r="BR4444" s="11">
        <v>0</v>
      </c>
      <c r="BS4444" s="11">
        <v>0</v>
      </c>
      <c r="BT4444" s="11">
        <f t="shared" ref="BT4444:BZ4445" si="11662">SUM(BT4445)</f>
        <v>0</v>
      </c>
      <c r="BU4444" s="11">
        <f t="shared" si="11662"/>
        <v>0</v>
      </c>
      <c r="BV4444" s="11">
        <f t="shared" si="11662"/>
        <v>0</v>
      </c>
      <c r="BW4444" s="11">
        <f t="shared" si="11662"/>
        <v>0</v>
      </c>
      <c r="BX4444" s="11">
        <f t="shared" si="11662"/>
        <v>0</v>
      </c>
      <c r="BY4444" s="11">
        <f t="shared" si="11662"/>
        <v>0</v>
      </c>
      <c r="BZ4444" s="11">
        <f t="shared" si="11662"/>
        <v>0</v>
      </c>
      <c r="CA4444" s="11">
        <f t="shared" si="11608"/>
        <v>0</v>
      </c>
      <c r="CB4444" s="123" t="str">
        <f t="shared" si="11619"/>
        <v>-</v>
      </c>
    </row>
    <row r="4445" spans="1:80" x14ac:dyDescent="0.25">
      <c r="A4445" s="4" t="s">
        <v>928</v>
      </c>
      <c r="B4445" s="4" t="s">
        <v>88</v>
      </c>
      <c r="C4445" s="4" t="s">
        <v>1762</v>
      </c>
      <c r="D4445" s="79" t="s">
        <v>1763</v>
      </c>
      <c r="E4445" s="78" t="s">
        <v>67</v>
      </c>
      <c r="F4445" s="78" t="s">
        <v>1</v>
      </c>
      <c r="G4445" s="2" t="s">
        <v>1</v>
      </c>
      <c r="H4445" s="2" t="s">
        <v>68</v>
      </c>
      <c r="I4445" s="12">
        <f>SUM(I4446)</f>
        <v>0</v>
      </c>
      <c r="J4445" s="12">
        <f t="shared" si="11607"/>
        <v>0</v>
      </c>
      <c r="K4445" s="12">
        <f t="shared" si="11658"/>
        <v>0</v>
      </c>
      <c r="L4445" s="12">
        <f t="shared" si="11610"/>
        <v>0</v>
      </c>
      <c r="M4445" s="12">
        <f t="shared" si="11658"/>
        <v>0</v>
      </c>
      <c r="N4445" s="12">
        <f t="shared" si="11658"/>
        <v>0</v>
      </c>
      <c r="O4445" s="12">
        <f t="shared" si="11658"/>
        <v>0</v>
      </c>
      <c r="P4445" s="12">
        <f t="shared" si="11658"/>
        <v>0</v>
      </c>
      <c r="Q4445" s="12">
        <f t="shared" si="11658"/>
        <v>0</v>
      </c>
      <c r="R4445" s="12">
        <f t="shared" si="11659"/>
        <v>0</v>
      </c>
      <c r="S4445" s="12">
        <f t="shared" ref="S4445:AG4445" si="11663">SUM(S4446)</f>
        <v>0</v>
      </c>
      <c r="T4445" s="12">
        <f t="shared" si="11663"/>
        <v>0</v>
      </c>
      <c r="U4445" s="12">
        <f t="shared" si="11663"/>
        <v>0</v>
      </c>
      <c r="V4445" s="12">
        <f t="shared" si="11663"/>
        <v>0</v>
      </c>
      <c r="W4445" s="12">
        <f t="shared" si="11663"/>
        <v>0</v>
      </c>
      <c r="X4445" s="12">
        <f t="shared" si="11663"/>
        <v>0</v>
      </c>
      <c r="Y4445" s="12">
        <f t="shared" si="11663"/>
        <v>0</v>
      </c>
      <c r="Z4445" s="12">
        <f t="shared" si="11663"/>
        <v>0</v>
      </c>
      <c r="AA4445" s="12">
        <f t="shared" si="11663"/>
        <v>0</v>
      </c>
      <c r="AB4445" s="12">
        <f t="shared" si="11663"/>
        <v>0</v>
      </c>
      <c r="AC4445" s="12">
        <f t="shared" si="11663"/>
        <v>0</v>
      </c>
      <c r="AD4445" s="12">
        <f t="shared" si="11663"/>
        <v>0</v>
      </c>
      <c r="AE4445" s="12">
        <f t="shared" si="11663"/>
        <v>0</v>
      </c>
      <c r="AF4445" s="12">
        <f t="shared" si="11663"/>
        <v>0</v>
      </c>
      <c r="AG4445" s="12">
        <f t="shared" si="11663"/>
        <v>0</v>
      </c>
      <c r="AH4445" s="12">
        <v>0</v>
      </c>
      <c r="AI4445" s="12">
        <v>0</v>
      </c>
      <c r="AJ4445" s="12">
        <f t="shared" si="11660"/>
        <v>0</v>
      </c>
      <c r="AK4445" s="12">
        <f t="shared" ref="AK4445:AY4445" si="11664">SUM(AK4446)</f>
        <v>0</v>
      </c>
      <c r="AL4445" s="12">
        <f t="shared" si="11664"/>
        <v>0</v>
      </c>
      <c r="AM4445" s="12">
        <f t="shared" si="11664"/>
        <v>0</v>
      </c>
      <c r="AN4445" s="12">
        <f t="shared" si="11664"/>
        <v>0</v>
      </c>
      <c r="AO4445" s="12">
        <f t="shared" si="11664"/>
        <v>0</v>
      </c>
      <c r="AP4445" s="12">
        <f t="shared" si="11664"/>
        <v>0</v>
      </c>
      <c r="AQ4445" s="12">
        <f t="shared" si="11664"/>
        <v>0</v>
      </c>
      <c r="AR4445" s="12">
        <f t="shared" si="11664"/>
        <v>0</v>
      </c>
      <c r="AS4445" s="12">
        <f t="shared" si="11664"/>
        <v>0</v>
      </c>
      <c r="AT4445" s="12">
        <f t="shared" si="11664"/>
        <v>0</v>
      </c>
      <c r="AU4445" s="12">
        <f t="shared" si="11664"/>
        <v>0</v>
      </c>
      <c r="AV4445" s="12">
        <f t="shared" si="11664"/>
        <v>0</v>
      </c>
      <c r="AW4445" s="12">
        <f t="shared" si="11664"/>
        <v>0</v>
      </c>
      <c r="AX4445" s="12">
        <f t="shared" si="11664"/>
        <v>0</v>
      </c>
      <c r="AY4445" s="12">
        <f t="shared" si="11664"/>
        <v>0</v>
      </c>
      <c r="AZ4445" s="12">
        <v>0</v>
      </c>
      <c r="BA4445" s="12">
        <v>0</v>
      </c>
      <c r="BB4445" s="12">
        <f t="shared" si="11661"/>
        <v>0</v>
      </c>
      <c r="BC4445" s="12">
        <f t="shared" ref="BC4445:BQ4445" si="11665">SUM(BC4446)</f>
        <v>0</v>
      </c>
      <c r="BD4445" s="12">
        <f t="shared" si="11665"/>
        <v>0</v>
      </c>
      <c r="BE4445" s="12">
        <f t="shared" si="11665"/>
        <v>0</v>
      </c>
      <c r="BF4445" s="12">
        <f t="shared" si="11665"/>
        <v>0</v>
      </c>
      <c r="BG4445" s="12">
        <f t="shared" si="11665"/>
        <v>0</v>
      </c>
      <c r="BH4445" s="12">
        <f t="shared" si="11665"/>
        <v>0</v>
      </c>
      <c r="BI4445" s="12">
        <f t="shared" si="11665"/>
        <v>0</v>
      </c>
      <c r="BJ4445" s="12">
        <f t="shared" si="11665"/>
        <v>0</v>
      </c>
      <c r="BK4445" s="12">
        <f t="shared" si="11665"/>
        <v>0</v>
      </c>
      <c r="BL4445" s="12">
        <f t="shared" si="11665"/>
        <v>0</v>
      </c>
      <c r="BM4445" s="12">
        <f t="shared" si="11665"/>
        <v>0</v>
      </c>
      <c r="BN4445" s="12">
        <f t="shared" si="11665"/>
        <v>0</v>
      </c>
      <c r="BO4445" s="12">
        <f t="shared" si="11665"/>
        <v>0</v>
      </c>
      <c r="BP4445" s="12">
        <f t="shared" si="11665"/>
        <v>0</v>
      </c>
      <c r="BQ4445" s="12">
        <f t="shared" si="11665"/>
        <v>0</v>
      </c>
      <c r="BR4445" s="12">
        <v>0</v>
      </c>
      <c r="BS4445" s="12">
        <v>0</v>
      </c>
      <c r="BT4445" s="12">
        <f t="shared" si="11662"/>
        <v>0</v>
      </c>
      <c r="BU4445" s="12">
        <f t="shared" si="11662"/>
        <v>0</v>
      </c>
      <c r="BV4445" s="12">
        <f t="shared" si="11662"/>
        <v>0</v>
      </c>
      <c r="BW4445" s="12">
        <f t="shared" si="11662"/>
        <v>0</v>
      </c>
      <c r="BX4445" s="12">
        <f t="shared" si="11662"/>
        <v>0</v>
      </c>
      <c r="BY4445" s="12">
        <f t="shared" si="11662"/>
        <v>0</v>
      </c>
      <c r="BZ4445" s="12">
        <f t="shared" si="11662"/>
        <v>0</v>
      </c>
      <c r="CA4445" s="12">
        <f t="shared" si="11608"/>
        <v>0</v>
      </c>
      <c r="CB4445" s="124" t="str">
        <f t="shared" si="11619"/>
        <v>-</v>
      </c>
    </row>
    <row r="4446" spans="1:80" x14ac:dyDescent="0.25">
      <c r="A4446" s="4" t="s">
        <v>928</v>
      </c>
      <c r="B4446" s="4" t="s">
        <v>88</v>
      </c>
      <c r="C4446" s="4" t="s">
        <v>1762</v>
      </c>
      <c r="D4446" s="79" t="s">
        <v>1763</v>
      </c>
      <c r="E4446" s="89">
        <v>6148</v>
      </c>
      <c r="F4446" s="79"/>
      <c r="G4446" s="75" t="s">
        <v>1906</v>
      </c>
      <c r="H4446" s="13" t="s">
        <v>76</v>
      </c>
      <c r="I4446" s="14">
        <v>0</v>
      </c>
      <c r="J4446" s="14">
        <f t="shared" si="11607"/>
        <v>0</v>
      </c>
      <c r="K4446" s="14">
        <v>0</v>
      </c>
      <c r="L4446" s="14">
        <f t="shared" si="11610"/>
        <v>0</v>
      </c>
      <c r="M4446" s="14">
        <v>0</v>
      </c>
      <c r="N4446" s="14">
        <v>0</v>
      </c>
      <c r="O4446" s="14">
        <v>0</v>
      </c>
      <c r="P4446" s="14">
        <v>0</v>
      </c>
      <c r="Q4446" s="14">
        <v>0</v>
      </c>
      <c r="R4446" s="14">
        <v>0</v>
      </c>
      <c r="S4446" s="14"/>
      <c r="T4446" s="14"/>
      <c r="U4446" s="14"/>
      <c r="V4446" s="14"/>
      <c r="W4446" s="14"/>
      <c r="X4446" s="14">
        <f t="shared" si="11655"/>
        <v>0</v>
      </c>
      <c r="Y4446" s="14"/>
      <c r="Z4446" s="14"/>
      <c r="AA4446" s="14"/>
      <c r="AB4446" s="14"/>
      <c r="AC4446" s="14"/>
      <c r="AD4446" s="14"/>
      <c r="AE4446" s="14"/>
      <c r="AF4446" s="14"/>
      <c r="AG4446" s="14"/>
      <c r="AH4446" s="14">
        <v>0</v>
      </c>
      <c r="AI4446" s="14">
        <v>0</v>
      </c>
      <c r="AJ4446" s="14">
        <v>0</v>
      </c>
      <c r="AK4446" s="14"/>
      <c r="AL4446" s="14"/>
      <c r="AM4446" s="14"/>
      <c r="AN4446" s="14"/>
      <c r="AO4446" s="14"/>
      <c r="AP4446" s="14">
        <f t="shared" si="11656"/>
        <v>0</v>
      </c>
      <c r="AQ4446" s="14"/>
      <c r="AR4446" s="14"/>
      <c r="AS4446" s="14"/>
      <c r="AT4446" s="14"/>
      <c r="AU4446" s="14"/>
      <c r="AV4446" s="14"/>
      <c r="AW4446" s="14"/>
      <c r="AX4446" s="14"/>
      <c r="AY4446" s="14"/>
      <c r="AZ4446" s="14">
        <v>0</v>
      </c>
      <c r="BA4446" s="14">
        <v>0</v>
      </c>
      <c r="BB4446" s="14">
        <v>0</v>
      </c>
      <c r="BC4446" s="14"/>
      <c r="BD4446" s="14"/>
      <c r="BE4446" s="14"/>
      <c r="BF4446" s="14"/>
      <c r="BG4446" s="14"/>
      <c r="BH4446" s="14">
        <f t="shared" si="11657"/>
        <v>0</v>
      </c>
      <c r="BI4446" s="14"/>
      <c r="BJ4446" s="14"/>
      <c r="BK4446" s="14"/>
      <c r="BL4446" s="14"/>
      <c r="BM4446" s="14"/>
      <c r="BN4446" s="14"/>
      <c r="BO4446" s="14"/>
      <c r="BP4446" s="14"/>
      <c r="BQ4446" s="14"/>
      <c r="BR4446" s="14">
        <v>0</v>
      </c>
      <c r="BS4446" s="14">
        <v>0</v>
      </c>
      <c r="BT4446" s="14">
        <v>0</v>
      </c>
      <c r="BU4446" s="14">
        <v>0</v>
      </c>
      <c r="BV4446" s="14">
        <v>0</v>
      </c>
      <c r="BW4446" s="14">
        <f t="shared" si="11642"/>
        <v>0</v>
      </c>
      <c r="BX4446" s="14"/>
      <c r="BY4446" s="14"/>
      <c r="BZ4446" s="14"/>
      <c r="CA4446" s="14">
        <f t="shared" si="11608"/>
        <v>0</v>
      </c>
      <c r="CB4446" s="122" t="str">
        <f t="shared" si="11619"/>
        <v>-</v>
      </c>
    </row>
    <row r="4447" spans="1:80" ht="22.5" x14ac:dyDescent="0.25">
      <c r="A4447" s="1" t="s">
        <v>1</v>
      </c>
      <c r="B4447" s="1" t="s">
        <v>1</v>
      </c>
      <c r="C4447" s="1" t="s">
        <v>1</v>
      </c>
      <c r="D4447" s="78" t="s">
        <v>1</v>
      </c>
      <c r="E4447" s="78" t="s">
        <v>1</v>
      </c>
      <c r="F4447" s="78" t="s">
        <v>1</v>
      </c>
      <c r="G4447" s="2" t="s">
        <v>1</v>
      </c>
      <c r="H4447" s="10" t="s">
        <v>77</v>
      </c>
      <c r="I4447" s="11">
        <f>SUM(I4448)</f>
        <v>34500</v>
      </c>
      <c r="J4447" s="11">
        <f t="shared" si="11607"/>
        <v>4500</v>
      </c>
      <c r="K4447" s="11">
        <f t="shared" ref="K4447:Q4447" si="11666">SUM(K4448)</f>
        <v>0</v>
      </c>
      <c r="L4447" s="11">
        <f t="shared" si="11610"/>
        <v>4500</v>
      </c>
      <c r="M4447" s="11">
        <f t="shared" si="11666"/>
        <v>4500</v>
      </c>
      <c r="N4447" s="11">
        <f t="shared" si="11666"/>
        <v>0</v>
      </c>
      <c r="O4447" s="11">
        <f t="shared" si="11666"/>
        <v>0</v>
      </c>
      <c r="P4447" s="11">
        <f t="shared" si="11666"/>
        <v>0</v>
      </c>
      <c r="Q4447" s="11">
        <f t="shared" si="11666"/>
        <v>0</v>
      </c>
      <c r="R4447" s="11">
        <f t="shared" ref="R4447:AG4447" si="11667">SUM(R4448)</f>
        <v>4500</v>
      </c>
      <c r="S4447" s="11">
        <f t="shared" si="11667"/>
        <v>0</v>
      </c>
      <c r="T4447" s="11">
        <f t="shared" si="11667"/>
        <v>0</v>
      </c>
      <c r="U4447" s="11">
        <f t="shared" si="11667"/>
        <v>0</v>
      </c>
      <c r="V4447" s="11">
        <f t="shared" si="11667"/>
        <v>0</v>
      </c>
      <c r="W4447" s="11">
        <f t="shared" si="11667"/>
        <v>0</v>
      </c>
      <c r="X4447" s="11">
        <f t="shared" si="11667"/>
        <v>4500</v>
      </c>
      <c r="Y4447" s="11">
        <f t="shared" si="11667"/>
        <v>0</v>
      </c>
      <c r="Z4447" s="11">
        <f t="shared" si="11667"/>
        <v>782</v>
      </c>
      <c r="AA4447" s="11">
        <f t="shared" si="11667"/>
        <v>0</v>
      </c>
      <c r="AB4447" s="11">
        <f t="shared" si="11667"/>
        <v>3718</v>
      </c>
      <c r="AC4447" s="11">
        <f t="shared" si="11667"/>
        <v>0</v>
      </c>
      <c r="AD4447" s="11">
        <f t="shared" si="11667"/>
        <v>0</v>
      </c>
      <c r="AE4447" s="11">
        <f t="shared" si="11667"/>
        <v>0</v>
      </c>
      <c r="AF4447" s="11">
        <f t="shared" si="11667"/>
        <v>0</v>
      </c>
      <c r="AG4447" s="11">
        <f t="shared" si="11667"/>
        <v>0</v>
      </c>
      <c r="AH4447" s="11">
        <v>4500</v>
      </c>
      <c r="AI4447" s="11">
        <v>0</v>
      </c>
      <c r="AJ4447" s="11">
        <f t="shared" ref="AJ4447:AY4447" si="11668">SUM(AJ4448)</f>
        <v>0</v>
      </c>
      <c r="AK4447" s="11">
        <f t="shared" si="11668"/>
        <v>0</v>
      </c>
      <c r="AL4447" s="11">
        <f t="shared" si="11668"/>
        <v>0</v>
      </c>
      <c r="AM4447" s="11">
        <f t="shared" si="11668"/>
        <v>0</v>
      </c>
      <c r="AN4447" s="11">
        <f t="shared" si="11668"/>
        <v>0</v>
      </c>
      <c r="AO4447" s="11">
        <f t="shared" si="11668"/>
        <v>0</v>
      </c>
      <c r="AP4447" s="11">
        <f t="shared" si="11668"/>
        <v>0</v>
      </c>
      <c r="AQ4447" s="11">
        <f t="shared" si="11668"/>
        <v>0</v>
      </c>
      <c r="AR4447" s="11">
        <f t="shared" si="11668"/>
        <v>0</v>
      </c>
      <c r="AS4447" s="11">
        <f t="shared" si="11668"/>
        <v>0</v>
      </c>
      <c r="AT4447" s="11">
        <f t="shared" si="11668"/>
        <v>0</v>
      </c>
      <c r="AU4447" s="11">
        <f t="shared" si="11668"/>
        <v>0</v>
      </c>
      <c r="AV4447" s="11">
        <f t="shared" si="11668"/>
        <v>0</v>
      </c>
      <c r="AW4447" s="11">
        <f t="shared" si="11668"/>
        <v>0</v>
      </c>
      <c r="AX4447" s="11">
        <f t="shared" si="11668"/>
        <v>0</v>
      </c>
      <c r="AY4447" s="11">
        <f t="shared" si="11668"/>
        <v>0</v>
      </c>
      <c r="AZ4447" s="11">
        <v>0</v>
      </c>
      <c r="BA4447" s="11">
        <v>0</v>
      </c>
      <c r="BB4447" s="11">
        <f t="shared" ref="BB4447:BQ4447" si="11669">SUM(BB4448)</f>
        <v>0</v>
      </c>
      <c r="BC4447" s="11">
        <f t="shared" si="11669"/>
        <v>0</v>
      </c>
      <c r="BD4447" s="11">
        <f t="shared" si="11669"/>
        <v>0</v>
      </c>
      <c r="BE4447" s="11">
        <f t="shared" si="11669"/>
        <v>0</v>
      </c>
      <c r="BF4447" s="11">
        <f t="shared" si="11669"/>
        <v>0</v>
      </c>
      <c r="BG4447" s="11">
        <f t="shared" si="11669"/>
        <v>0</v>
      </c>
      <c r="BH4447" s="11">
        <f t="shared" si="11669"/>
        <v>0</v>
      </c>
      <c r="BI4447" s="11">
        <f t="shared" si="11669"/>
        <v>0</v>
      </c>
      <c r="BJ4447" s="11">
        <f t="shared" si="11669"/>
        <v>0</v>
      </c>
      <c r="BK4447" s="11">
        <f t="shared" si="11669"/>
        <v>0</v>
      </c>
      <c r="BL4447" s="11">
        <f t="shared" si="11669"/>
        <v>0</v>
      </c>
      <c r="BM4447" s="11">
        <f t="shared" si="11669"/>
        <v>0</v>
      </c>
      <c r="BN4447" s="11">
        <f t="shared" si="11669"/>
        <v>0</v>
      </c>
      <c r="BO4447" s="11">
        <f t="shared" si="11669"/>
        <v>0</v>
      </c>
      <c r="BP4447" s="11">
        <f t="shared" si="11669"/>
        <v>0</v>
      </c>
      <c r="BQ4447" s="11">
        <f t="shared" si="11669"/>
        <v>0</v>
      </c>
      <c r="BR4447" s="11">
        <v>0</v>
      </c>
      <c r="BS4447" s="11">
        <v>0</v>
      </c>
      <c r="BT4447" s="11">
        <f t="shared" ref="BT4447:BZ4447" si="11670">SUM(BT4448)</f>
        <v>21500</v>
      </c>
      <c r="BU4447" s="11">
        <f t="shared" si="11670"/>
        <v>17000</v>
      </c>
      <c r="BV4447" s="11">
        <f t="shared" si="11670"/>
        <v>17000</v>
      </c>
      <c r="BW4447" s="11">
        <f t="shared" si="11670"/>
        <v>0</v>
      </c>
      <c r="BX4447" s="11">
        <f t="shared" si="11670"/>
        <v>0</v>
      </c>
      <c r="BY4447" s="11">
        <f t="shared" si="11670"/>
        <v>0</v>
      </c>
      <c r="BZ4447" s="11">
        <f t="shared" si="11670"/>
        <v>0</v>
      </c>
      <c r="CA4447" s="11">
        <f t="shared" si="11608"/>
        <v>17000</v>
      </c>
      <c r="CB4447" s="123">
        <f t="shared" si="11619"/>
        <v>100</v>
      </c>
    </row>
    <row r="4448" spans="1:80" x14ac:dyDescent="0.25">
      <c r="A4448" s="4" t="s">
        <v>928</v>
      </c>
      <c r="B4448" s="4" t="s">
        <v>88</v>
      </c>
      <c r="C4448" s="4" t="s">
        <v>1762</v>
      </c>
      <c r="D4448" s="79" t="s">
        <v>1763</v>
      </c>
      <c r="E4448" s="78" t="s">
        <v>78</v>
      </c>
      <c r="F4448" s="78" t="s">
        <v>1</v>
      </c>
      <c r="G4448" s="2" t="s">
        <v>1</v>
      </c>
      <c r="H4448" s="2" t="s">
        <v>79</v>
      </c>
      <c r="I4448" s="12">
        <f>SUM(I4449:I4450)</f>
        <v>34500</v>
      </c>
      <c r="J4448" s="12">
        <f t="shared" si="11607"/>
        <v>4500</v>
      </c>
      <c r="K4448" s="12">
        <f t="shared" ref="K4448" si="11671">SUM(K4449:K4450)</f>
        <v>0</v>
      </c>
      <c r="L4448" s="12">
        <f t="shared" si="11610"/>
        <v>4500</v>
      </c>
      <c r="M4448" s="12">
        <f t="shared" ref="M4448:Q4448" si="11672">SUM(M4449:M4450)</f>
        <v>4500</v>
      </c>
      <c r="N4448" s="12">
        <f t="shared" si="11672"/>
        <v>0</v>
      </c>
      <c r="O4448" s="12">
        <f t="shared" si="11672"/>
        <v>0</v>
      </c>
      <c r="P4448" s="12">
        <f t="shared" si="11672"/>
        <v>0</v>
      </c>
      <c r="Q4448" s="12">
        <f t="shared" si="11672"/>
        <v>0</v>
      </c>
      <c r="R4448" s="12">
        <f t="shared" ref="R4448:AG4448" si="11673">SUM(R4449:R4450)</f>
        <v>4500</v>
      </c>
      <c r="S4448" s="12">
        <f t="shared" si="11673"/>
        <v>0</v>
      </c>
      <c r="T4448" s="12">
        <f t="shared" si="11673"/>
        <v>0</v>
      </c>
      <c r="U4448" s="12">
        <f t="shared" si="11673"/>
        <v>0</v>
      </c>
      <c r="V4448" s="12">
        <f t="shared" si="11673"/>
        <v>0</v>
      </c>
      <c r="W4448" s="12">
        <f t="shared" si="11673"/>
        <v>0</v>
      </c>
      <c r="X4448" s="12">
        <f t="shared" ref="X4448" si="11674">SUM(X4449:X4450)</f>
        <v>4500</v>
      </c>
      <c r="Y4448" s="12">
        <f t="shared" si="11673"/>
        <v>0</v>
      </c>
      <c r="Z4448" s="12">
        <f t="shared" si="11673"/>
        <v>782</v>
      </c>
      <c r="AA4448" s="12">
        <f t="shared" si="11673"/>
        <v>0</v>
      </c>
      <c r="AB4448" s="12">
        <f t="shared" si="11673"/>
        <v>3718</v>
      </c>
      <c r="AC4448" s="12">
        <f t="shared" si="11673"/>
        <v>0</v>
      </c>
      <c r="AD4448" s="12">
        <f t="shared" si="11673"/>
        <v>0</v>
      </c>
      <c r="AE4448" s="12">
        <f t="shared" si="11673"/>
        <v>0</v>
      </c>
      <c r="AF4448" s="12">
        <f t="shared" si="11673"/>
        <v>0</v>
      </c>
      <c r="AG4448" s="12">
        <f t="shared" si="11673"/>
        <v>0</v>
      </c>
      <c r="AH4448" s="12">
        <v>4500</v>
      </c>
      <c r="AI4448" s="12">
        <v>0</v>
      </c>
      <c r="AJ4448" s="12">
        <f t="shared" ref="AJ4448:AY4448" si="11675">SUM(AJ4449:AJ4450)</f>
        <v>0</v>
      </c>
      <c r="AK4448" s="12">
        <f t="shared" si="11675"/>
        <v>0</v>
      </c>
      <c r="AL4448" s="12">
        <f t="shared" si="11675"/>
        <v>0</v>
      </c>
      <c r="AM4448" s="12">
        <f t="shared" si="11675"/>
        <v>0</v>
      </c>
      <c r="AN4448" s="12">
        <f t="shared" si="11675"/>
        <v>0</v>
      </c>
      <c r="AO4448" s="12">
        <f t="shared" si="11675"/>
        <v>0</v>
      </c>
      <c r="AP4448" s="12">
        <f t="shared" ref="AP4448" si="11676">SUM(AP4449:AP4450)</f>
        <v>0</v>
      </c>
      <c r="AQ4448" s="12">
        <f t="shared" si="11675"/>
        <v>0</v>
      </c>
      <c r="AR4448" s="12">
        <f t="shared" si="11675"/>
        <v>0</v>
      </c>
      <c r="AS4448" s="12">
        <f t="shared" si="11675"/>
        <v>0</v>
      </c>
      <c r="AT4448" s="12">
        <f t="shared" si="11675"/>
        <v>0</v>
      </c>
      <c r="AU4448" s="12">
        <f t="shared" si="11675"/>
        <v>0</v>
      </c>
      <c r="AV4448" s="12">
        <f t="shared" si="11675"/>
        <v>0</v>
      </c>
      <c r="AW4448" s="12">
        <f t="shared" si="11675"/>
        <v>0</v>
      </c>
      <c r="AX4448" s="12">
        <f t="shared" si="11675"/>
        <v>0</v>
      </c>
      <c r="AY4448" s="12">
        <f t="shared" si="11675"/>
        <v>0</v>
      </c>
      <c r="AZ4448" s="12">
        <v>0</v>
      </c>
      <c r="BA4448" s="12">
        <v>0</v>
      </c>
      <c r="BB4448" s="12">
        <f t="shared" ref="BB4448:BQ4448" si="11677">SUM(BB4449:BB4450)</f>
        <v>0</v>
      </c>
      <c r="BC4448" s="12">
        <f t="shared" si="11677"/>
        <v>0</v>
      </c>
      <c r="BD4448" s="12">
        <f t="shared" si="11677"/>
        <v>0</v>
      </c>
      <c r="BE4448" s="12">
        <f t="shared" si="11677"/>
        <v>0</v>
      </c>
      <c r="BF4448" s="12">
        <f t="shared" si="11677"/>
        <v>0</v>
      </c>
      <c r="BG4448" s="12">
        <f t="shared" si="11677"/>
        <v>0</v>
      </c>
      <c r="BH4448" s="12">
        <f t="shared" ref="BH4448" si="11678">SUM(BH4449:BH4450)</f>
        <v>0</v>
      </c>
      <c r="BI4448" s="12">
        <f t="shared" si="11677"/>
        <v>0</v>
      </c>
      <c r="BJ4448" s="12">
        <f t="shared" si="11677"/>
        <v>0</v>
      </c>
      <c r="BK4448" s="12">
        <f t="shared" si="11677"/>
        <v>0</v>
      </c>
      <c r="BL4448" s="12">
        <f t="shared" si="11677"/>
        <v>0</v>
      </c>
      <c r="BM4448" s="12">
        <f t="shared" si="11677"/>
        <v>0</v>
      </c>
      <c r="BN4448" s="12">
        <f t="shared" si="11677"/>
        <v>0</v>
      </c>
      <c r="BO4448" s="12">
        <f t="shared" si="11677"/>
        <v>0</v>
      </c>
      <c r="BP4448" s="12">
        <f t="shared" si="11677"/>
        <v>0</v>
      </c>
      <c r="BQ4448" s="12">
        <f t="shared" si="11677"/>
        <v>0</v>
      </c>
      <c r="BR4448" s="12">
        <v>0</v>
      </c>
      <c r="BS4448" s="12">
        <v>0</v>
      </c>
      <c r="BT4448" s="12">
        <f t="shared" ref="BT4448:BZ4448" si="11679">SUM(BT4449:BT4450)</f>
        <v>21500</v>
      </c>
      <c r="BU4448" s="12">
        <f t="shared" si="11679"/>
        <v>17000</v>
      </c>
      <c r="BV4448" s="12">
        <f t="shared" si="11679"/>
        <v>17000</v>
      </c>
      <c r="BW4448" s="12">
        <f t="shared" si="11679"/>
        <v>0</v>
      </c>
      <c r="BX4448" s="12">
        <f t="shared" si="11679"/>
        <v>0</v>
      </c>
      <c r="BY4448" s="12">
        <f t="shared" si="11679"/>
        <v>0</v>
      </c>
      <c r="BZ4448" s="12">
        <f t="shared" si="11679"/>
        <v>0</v>
      </c>
      <c r="CA4448" s="12">
        <f t="shared" si="11608"/>
        <v>17000</v>
      </c>
      <c r="CB4448" s="124">
        <f t="shared" si="11619"/>
        <v>100</v>
      </c>
    </row>
    <row r="4449" spans="1:80" x14ac:dyDescent="0.25">
      <c r="A4449" s="4" t="s">
        <v>928</v>
      </c>
      <c r="B4449" s="4" t="s">
        <v>88</v>
      </c>
      <c r="C4449" s="4" t="s">
        <v>1762</v>
      </c>
      <c r="D4449" s="79" t="s">
        <v>1763</v>
      </c>
      <c r="E4449" s="89">
        <v>8213</v>
      </c>
      <c r="F4449" s="79"/>
      <c r="G4449" s="75" t="s">
        <v>1906</v>
      </c>
      <c r="H4449" s="13" t="s">
        <v>81</v>
      </c>
      <c r="I4449" s="14">
        <v>24500</v>
      </c>
      <c r="J4449" s="14">
        <f t="shared" si="11607"/>
        <v>4500</v>
      </c>
      <c r="K4449" s="14">
        <v>0</v>
      </c>
      <c r="L4449" s="14">
        <f t="shared" si="11610"/>
        <v>4500</v>
      </c>
      <c r="M4449" s="14">
        <v>4500</v>
      </c>
      <c r="N4449" s="14">
        <v>0</v>
      </c>
      <c r="O4449" s="14">
        <v>0</v>
      </c>
      <c r="P4449" s="14">
        <v>0</v>
      </c>
      <c r="Q4449" s="14">
        <v>0</v>
      </c>
      <c r="R4449" s="14">
        <v>4500</v>
      </c>
      <c r="S4449" s="14"/>
      <c r="T4449" s="14"/>
      <c r="U4449" s="14"/>
      <c r="V4449" s="14"/>
      <c r="W4449" s="14"/>
      <c r="X4449" s="14">
        <f t="shared" si="11655"/>
        <v>4500</v>
      </c>
      <c r="Y4449" s="14"/>
      <c r="Z4449" s="14">
        <v>782</v>
      </c>
      <c r="AA4449" s="14"/>
      <c r="AB4449" s="14">
        <f>2304+1414</f>
        <v>3718</v>
      </c>
      <c r="AC4449" s="14"/>
      <c r="AD4449" s="14"/>
      <c r="AE4449" s="14"/>
      <c r="AF4449" s="14"/>
      <c r="AG4449" s="14"/>
      <c r="AH4449" s="14">
        <v>4500</v>
      </c>
      <c r="AI4449" s="14">
        <v>0</v>
      </c>
      <c r="AJ4449" s="14">
        <v>0</v>
      </c>
      <c r="AK4449" s="14"/>
      <c r="AL4449" s="14"/>
      <c r="AM4449" s="14"/>
      <c r="AN4449" s="14"/>
      <c r="AO4449" s="14"/>
      <c r="AP4449" s="14">
        <f t="shared" si="11656"/>
        <v>0</v>
      </c>
      <c r="AQ4449" s="14"/>
      <c r="AR4449" s="14"/>
      <c r="AS4449" s="14"/>
      <c r="AT4449" s="14"/>
      <c r="AU4449" s="14"/>
      <c r="AV4449" s="14"/>
      <c r="AW4449" s="14"/>
      <c r="AX4449" s="14"/>
      <c r="AY4449" s="14"/>
      <c r="AZ4449" s="14">
        <v>0</v>
      </c>
      <c r="BA4449" s="14">
        <v>0</v>
      </c>
      <c r="BB4449" s="14">
        <v>0</v>
      </c>
      <c r="BC4449" s="14"/>
      <c r="BD4449" s="14"/>
      <c r="BE4449" s="14"/>
      <c r="BF4449" s="14"/>
      <c r="BG4449" s="14"/>
      <c r="BH4449" s="14">
        <f t="shared" si="11657"/>
        <v>0</v>
      </c>
      <c r="BI4449" s="14"/>
      <c r="BJ4449" s="14"/>
      <c r="BK4449" s="14"/>
      <c r="BL4449" s="14"/>
      <c r="BM4449" s="14"/>
      <c r="BN4449" s="14"/>
      <c r="BO4449" s="14"/>
      <c r="BP4449" s="14"/>
      <c r="BQ4449" s="14"/>
      <c r="BR4449" s="14">
        <v>0</v>
      </c>
      <c r="BS4449" s="14">
        <v>0</v>
      </c>
      <c r="BT4449" s="14">
        <v>11500</v>
      </c>
      <c r="BU4449" s="14">
        <v>7000</v>
      </c>
      <c r="BV4449" s="14">
        <v>7000</v>
      </c>
      <c r="BW4449" s="14">
        <f t="shared" si="11642"/>
        <v>0</v>
      </c>
      <c r="BX4449" s="14"/>
      <c r="BY4449" s="14"/>
      <c r="BZ4449" s="14"/>
      <c r="CA4449" s="14">
        <f t="shared" si="11608"/>
        <v>7000</v>
      </c>
      <c r="CB4449" s="122">
        <f t="shared" si="11619"/>
        <v>100</v>
      </c>
    </row>
    <row r="4450" spans="1:80" x14ac:dyDescent="0.25">
      <c r="A4450" s="4" t="s">
        <v>928</v>
      </c>
      <c r="B4450" s="4" t="s">
        <v>88</v>
      </c>
      <c r="C4450" s="4" t="s">
        <v>1762</v>
      </c>
      <c r="D4450" s="79" t="s">
        <v>1763</v>
      </c>
      <c r="E4450" s="89">
        <v>8216</v>
      </c>
      <c r="F4450" s="79"/>
      <c r="G4450" s="75" t="s">
        <v>1906</v>
      </c>
      <c r="H4450" s="13" t="s">
        <v>319</v>
      </c>
      <c r="I4450" s="14">
        <v>10000</v>
      </c>
      <c r="J4450" s="14">
        <f t="shared" si="11607"/>
        <v>0</v>
      </c>
      <c r="K4450" s="14">
        <v>0</v>
      </c>
      <c r="L4450" s="14">
        <f t="shared" si="11610"/>
        <v>0</v>
      </c>
      <c r="M4450" s="14">
        <v>0</v>
      </c>
      <c r="N4450" s="14">
        <v>0</v>
      </c>
      <c r="O4450" s="14">
        <v>0</v>
      </c>
      <c r="P4450" s="14">
        <v>0</v>
      </c>
      <c r="Q4450" s="14">
        <v>0</v>
      </c>
      <c r="R4450" s="14">
        <v>0</v>
      </c>
      <c r="S4450" s="14"/>
      <c r="T4450" s="14"/>
      <c r="U4450" s="14"/>
      <c r="V4450" s="14"/>
      <c r="W4450" s="14"/>
      <c r="X4450" s="14">
        <f t="shared" si="11655"/>
        <v>0</v>
      </c>
      <c r="Y4450" s="14"/>
      <c r="Z4450" s="14"/>
      <c r="AA4450" s="14"/>
      <c r="AB4450" s="14"/>
      <c r="AC4450" s="14"/>
      <c r="AD4450" s="14"/>
      <c r="AE4450" s="14"/>
      <c r="AF4450" s="14"/>
      <c r="AG4450" s="14"/>
      <c r="AH4450" s="14">
        <v>0</v>
      </c>
      <c r="AI4450" s="14">
        <v>0</v>
      </c>
      <c r="AJ4450" s="14">
        <v>0</v>
      </c>
      <c r="AK4450" s="14"/>
      <c r="AL4450" s="14"/>
      <c r="AM4450" s="14"/>
      <c r="AN4450" s="14"/>
      <c r="AO4450" s="14"/>
      <c r="AP4450" s="14">
        <f t="shared" si="11656"/>
        <v>0</v>
      </c>
      <c r="AQ4450" s="14"/>
      <c r="AR4450" s="14"/>
      <c r="AS4450" s="14"/>
      <c r="AT4450" s="14"/>
      <c r="AU4450" s="14"/>
      <c r="AV4450" s="14"/>
      <c r="AW4450" s="14"/>
      <c r="AX4450" s="14"/>
      <c r="AY4450" s="14"/>
      <c r="AZ4450" s="14">
        <v>0</v>
      </c>
      <c r="BA4450" s="14">
        <v>0</v>
      </c>
      <c r="BB4450" s="14">
        <v>0</v>
      </c>
      <c r="BC4450" s="14"/>
      <c r="BD4450" s="14"/>
      <c r="BE4450" s="14"/>
      <c r="BF4450" s="14"/>
      <c r="BG4450" s="14"/>
      <c r="BH4450" s="14">
        <f t="shared" si="11657"/>
        <v>0</v>
      </c>
      <c r="BI4450" s="14"/>
      <c r="BJ4450" s="14"/>
      <c r="BK4450" s="14"/>
      <c r="BL4450" s="14"/>
      <c r="BM4450" s="14"/>
      <c r="BN4450" s="14"/>
      <c r="BO4450" s="14"/>
      <c r="BP4450" s="14"/>
      <c r="BQ4450" s="14"/>
      <c r="BR4450" s="14">
        <v>0</v>
      </c>
      <c r="BS4450" s="14">
        <v>0</v>
      </c>
      <c r="BT4450" s="14">
        <v>10000</v>
      </c>
      <c r="BU4450" s="14">
        <v>10000</v>
      </c>
      <c r="BV4450" s="14">
        <v>10000</v>
      </c>
      <c r="BW4450" s="14">
        <f t="shared" si="11642"/>
        <v>0</v>
      </c>
      <c r="BX4450" s="14"/>
      <c r="BY4450" s="14"/>
      <c r="BZ4450" s="14"/>
      <c r="CA4450" s="14">
        <f t="shared" si="11608"/>
        <v>10000</v>
      </c>
      <c r="CB4450" s="122">
        <f t="shared" si="11619"/>
        <v>100</v>
      </c>
    </row>
    <row r="4451" spans="1:80" x14ac:dyDescent="0.25">
      <c r="A4451" s="13" t="s">
        <v>1</v>
      </c>
      <c r="B4451" s="13" t="s">
        <v>1</v>
      </c>
      <c r="C4451" s="13" t="s">
        <v>1</v>
      </c>
      <c r="D4451" s="74" t="s">
        <v>1</v>
      </c>
      <c r="E4451" s="74" t="s">
        <v>1</v>
      </c>
      <c r="F4451" s="74" t="s">
        <v>1</v>
      </c>
      <c r="G4451" s="13" t="s">
        <v>1</v>
      </c>
      <c r="H4451" s="10" t="s">
        <v>1772</v>
      </c>
      <c r="I4451" s="11">
        <f>SUM(I4422,I4444,I4447)</f>
        <v>2502570</v>
      </c>
      <c r="J4451" s="11">
        <f t="shared" si="11607"/>
        <v>2679752</v>
      </c>
      <c r="K4451" s="11">
        <f t="shared" ref="K4451" si="11680">SUM(K4422,K4444,K4447)</f>
        <v>2673752</v>
      </c>
      <c r="L4451" s="11">
        <f t="shared" si="11610"/>
        <v>6000</v>
      </c>
      <c r="M4451" s="11">
        <f t="shared" ref="M4451:Q4451" si="11681">SUM(M4422,M4444,M4447)</f>
        <v>6000</v>
      </c>
      <c r="N4451" s="11">
        <f t="shared" si="11681"/>
        <v>0</v>
      </c>
      <c r="O4451" s="11">
        <f t="shared" si="11681"/>
        <v>0</v>
      </c>
      <c r="P4451" s="11">
        <f t="shared" si="11681"/>
        <v>0</v>
      </c>
      <c r="Q4451" s="11">
        <f t="shared" si="11681"/>
        <v>0</v>
      </c>
      <c r="R4451" s="11">
        <f t="shared" ref="R4451:AG4451" si="11682">SUM(R4422,R4444,R4447)</f>
        <v>6000</v>
      </c>
      <c r="S4451" s="11">
        <f t="shared" si="11682"/>
        <v>0</v>
      </c>
      <c r="T4451" s="11">
        <f t="shared" si="11682"/>
        <v>0</v>
      </c>
      <c r="U4451" s="11">
        <f t="shared" si="11682"/>
        <v>0</v>
      </c>
      <c r="V4451" s="11">
        <f t="shared" si="11682"/>
        <v>0</v>
      </c>
      <c r="W4451" s="11">
        <f t="shared" si="11682"/>
        <v>0</v>
      </c>
      <c r="X4451" s="11">
        <f t="shared" si="11682"/>
        <v>6000</v>
      </c>
      <c r="Y4451" s="11">
        <f t="shared" si="11682"/>
        <v>0</v>
      </c>
      <c r="Z4451" s="11">
        <f t="shared" si="11682"/>
        <v>1782</v>
      </c>
      <c r="AA4451" s="11">
        <f t="shared" si="11682"/>
        <v>0</v>
      </c>
      <c r="AB4451" s="11">
        <f t="shared" si="11682"/>
        <v>4218</v>
      </c>
      <c r="AC4451" s="11">
        <f t="shared" si="11682"/>
        <v>0</v>
      </c>
      <c r="AD4451" s="11">
        <f t="shared" si="11682"/>
        <v>0</v>
      </c>
      <c r="AE4451" s="11">
        <f t="shared" si="11682"/>
        <v>0</v>
      </c>
      <c r="AF4451" s="11">
        <f t="shared" si="11682"/>
        <v>0</v>
      </c>
      <c r="AG4451" s="11">
        <f t="shared" si="11682"/>
        <v>0</v>
      </c>
      <c r="AH4451" s="11">
        <v>6000</v>
      </c>
      <c r="AI4451" s="11">
        <v>0</v>
      </c>
      <c r="AJ4451" s="11">
        <f t="shared" ref="AJ4451:AY4451" si="11683">SUM(AJ4422,AJ4444,AJ4447)</f>
        <v>0</v>
      </c>
      <c r="AK4451" s="11">
        <f t="shared" si="11683"/>
        <v>0</v>
      </c>
      <c r="AL4451" s="11">
        <f t="shared" si="11683"/>
        <v>0</v>
      </c>
      <c r="AM4451" s="11">
        <f t="shared" si="11683"/>
        <v>0</v>
      </c>
      <c r="AN4451" s="11">
        <f t="shared" si="11683"/>
        <v>0</v>
      </c>
      <c r="AO4451" s="11">
        <f t="shared" si="11683"/>
        <v>0</v>
      </c>
      <c r="AP4451" s="11">
        <f t="shared" si="11683"/>
        <v>0</v>
      </c>
      <c r="AQ4451" s="11">
        <f t="shared" si="11683"/>
        <v>0</v>
      </c>
      <c r="AR4451" s="11">
        <f t="shared" si="11683"/>
        <v>0</v>
      </c>
      <c r="AS4451" s="11">
        <f t="shared" si="11683"/>
        <v>0</v>
      </c>
      <c r="AT4451" s="11">
        <f t="shared" si="11683"/>
        <v>0</v>
      </c>
      <c r="AU4451" s="11">
        <f t="shared" si="11683"/>
        <v>0</v>
      </c>
      <c r="AV4451" s="11">
        <f t="shared" si="11683"/>
        <v>0</v>
      </c>
      <c r="AW4451" s="11">
        <f t="shared" si="11683"/>
        <v>0</v>
      </c>
      <c r="AX4451" s="11">
        <f t="shared" si="11683"/>
        <v>0</v>
      </c>
      <c r="AY4451" s="11">
        <f t="shared" si="11683"/>
        <v>0</v>
      </c>
      <c r="AZ4451" s="11">
        <v>0</v>
      </c>
      <c r="BA4451" s="11">
        <v>0</v>
      </c>
      <c r="BB4451" s="11">
        <f t="shared" ref="BB4451:BQ4451" si="11684">SUM(BB4422,BB4444,BB4447)</f>
        <v>0</v>
      </c>
      <c r="BC4451" s="11">
        <f t="shared" si="11684"/>
        <v>0</v>
      </c>
      <c r="BD4451" s="11">
        <f t="shared" si="11684"/>
        <v>0</v>
      </c>
      <c r="BE4451" s="11">
        <f t="shared" si="11684"/>
        <v>0</v>
      </c>
      <c r="BF4451" s="11">
        <f t="shared" si="11684"/>
        <v>0</v>
      </c>
      <c r="BG4451" s="11">
        <f t="shared" si="11684"/>
        <v>0</v>
      </c>
      <c r="BH4451" s="11">
        <f t="shared" si="11684"/>
        <v>0</v>
      </c>
      <c r="BI4451" s="11">
        <f t="shared" si="11684"/>
        <v>0</v>
      </c>
      <c r="BJ4451" s="11">
        <f t="shared" si="11684"/>
        <v>0</v>
      </c>
      <c r="BK4451" s="11">
        <f t="shared" si="11684"/>
        <v>0</v>
      </c>
      <c r="BL4451" s="11">
        <f t="shared" si="11684"/>
        <v>0</v>
      </c>
      <c r="BM4451" s="11">
        <f t="shared" si="11684"/>
        <v>0</v>
      </c>
      <c r="BN4451" s="11">
        <f t="shared" si="11684"/>
        <v>0</v>
      </c>
      <c r="BO4451" s="11">
        <f t="shared" si="11684"/>
        <v>0</v>
      </c>
      <c r="BP4451" s="11">
        <f t="shared" si="11684"/>
        <v>0</v>
      </c>
      <c r="BQ4451" s="11">
        <f t="shared" si="11684"/>
        <v>0</v>
      </c>
      <c r="BR4451" s="11">
        <v>0</v>
      </c>
      <c r="BS4451" s="11">
        <v>0</v>
      </c>
      <c r="BT4451" s="11">
        <f t="shared" ref="BT4451:BZ4451" si="11685">SUM(BT4422,BT4444,BT4447)</f>
        <v>2824825</v>
      </c>
      <c r="BU4451" s="11">
        <f t="shared" si="11685"/>
        <v>2822221</v>
      </c>
      <c r="BV4451" s="11">
        <f t="shared" si="11685"/>
        <v>1593854</v>
      </c>
      <c r="BW4451" s="11">
        <f t="shared" si="11685"/>
        <v>686327</v>
      </c>
      <c r="BX4451" s="11">
        <f t="shared" si="11685"/>
        <v>245250</v>
      </c>
      <c r="BY4451" s="11">
        <f t="shared" si="11685"/>
        <v>216977</v>
      </c>
      <c r="BZ4451" s="11">
        <f t="shared" si="11685"/>
        <v>224100</v>
      </c>
      <c r="CA4451" s="11">
        <f t="shared" si="11608"/>
        <v>2280181</v>
      </c>
      <c r="CB4451" s="123">
        <f t="shared" si="11619"/>
        <v>80.793849950092493</v>
      </c>
    </row>
    <row r="4452" spans="1:80" ht="15.75" thickBot="1" x14ac:dyDescent="0.3">
      <c r="A4452" s="13" t="s">
        <v>1</v>
      </c>
      <c r="B4452" s="13" t="s">
        <v>1</v>
      </c>
      <c r="C4452" s="13" t="s">
        <v>1</v>
      </c>
      <c r="D4452" s="74" t="s">
        <v>1</v>
      </c>
      <c r="E4452" s="74" t="s">
        <v>1</v>
      </c>
      <c r="F4452" s="74" t="s">
        <v>1</v>
      </c>
      <c r="G4452" s="13" t="s">
        <v>1</v>
      </c>
      <c r="H4452" s="2" t="s">
        <v>83</v>
      </c>
      <c r="I4452" s="12">
        <v>58</v>
      </c>
      <c r="J4452" s="12">
        <f t="shared" si="11607"/>
        <v>61</v>
      </c>
      <c r="K4452" s="12">
        <v>61</v>
      </c>
      <c r="L4452" s="13"/>
      <c r="M4452" s="13" t="s">
        <v>1</v>
      </c>
      <c r="N4452" s="13" t="s">
        <v>1</v>
      </c>
      <c r="O4452" s="13" t="s">
        <v>1</v>
      </c>
      <c r="P4452" s="27"/>
      <c r="Q4452" s="13" t="s">
        <v>1</v>
      </c>
      <c r="R4452" s="13" t="s">
        <v>1</v>
      </c>
      <c r="S4452" s="13"/>
      <c r="T4452" s="13"/>
      <c r="U4452" s="13"/>
      <c r="V4452" s="13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>
        <v>0</v>
      </c>
      <c r="AI4452" s="13">
        <v>0</v>
      </c>
      <c r="AJ4452" s="13" t="s">
        <v>1</v>
      </c>
      <c r="AK4452" s="13"/>
      <c r="AL4452" s="13"/>
      <c r="AM4452" s="13"/>
      <c r="AN4452" s="13"/>
      <c r="AO4452" s="13"/>
      <c r="AP4452" s="13"/>
      <c r="AQ4452" s="13"/>
      <c r="AR4452" s="13"/>
      <c r="AS4452" s="13"/>
      <c r="AT4452" s="13"/>
      <c r="AU4452" s="13"/>
      <c r="AV4452" s="13"/>
      <c r="AW4452" s="13"/>
      <c r="AX4452" s="13"/>
      <c r="AY4452" s="13"/>
      <c r="AZ4452" s="13">
        <v>0</v>
      </c>
      <c r="BA4452" s="13">
        <v>0</v>
      </c>
      <c r="BB4452" s="13" t="s">
        <v>1</v>
      </c>
      <c r="BC4452" s="13"/>
      <c r="BD4452" s="13"/>
      <c r="BE4452" s="13"/>
      <c r="BF4452" s="13"/>
      <c r="BG4452" s="13"/>
      <c r="BH4452" s="13"/>
      <c r="BI4452" s="13"/>
      <c r="BJ4452" s="13"/>
      <c r="BK4452" s="13"/>
      <c r="BL4452" s="13"/>
      <c r="BM4452" s="13"/>
      <c r="BN4452" s="13"/>
      <c r="BO4452" s="13"/>
      <c r="BP4452" s="13"/>
      <c r="BQ4452" s="13"/>
      <c r="BR4452" s="13">
        <v>0</v>
      </c>
      <c r="BS4452" s="13">
        <v>0</v>
      </c>
      <c r="BT4452" s="12">
        <v>61</v>
      </c>
      <c r="BU4452" s="12">
        <v>61</v>
      </c>
      <c r="BV4452" s="12"/>
      <c r="BW4452" s="12">
        <f t="shared" si="11642"/>
        <v>0</v>
      </c>
      <c r="BX4452" s="12"/>
      <c r="BY4452" s="12"/>
      <c r="BZ4452" s="12"/>
      <c r="CA4452" s="12">
        <f t="shared" si="11608"/>
        <v>0</v>
      </c>
      <c r="CB4452" s="124"/>
    </row>
    <row r="4453" spans="1:80" ht="69.75" customHeight="1" thickBot="1" x14ac:dyDescent="0.3">
      <c r="A4453" s="133" t="s">
        <v>1</v>
      </c>
      <c r="B4453" s="133" t="s">
        <v>1</v>
      </c>
      <c r="C4453" s="133" t="s">
        <v>1</v>
      </c>
      <c r="D4453" s="135" t="s">
        <v>1</v>
      </c>
      <c r="E4453" s="135" t="s">
        <v>1</v>
      </c>
      <c r="F4453" s="135" t="s">
        <v>1</v>
      </c>
      <c r="G4453" s="137" t="s">
        <v>1</v>
      </c>
      <c r="H4453" s="5" t="s">
        <v>84</v>
      </c>
      <c r="I4453" s="5" t="s">
        <v>11</v>
      </c>
      <c r="J4453" s="5" t="s">
        <v>1809</v>
      </c>
      <c r="K4453" s="5" t="s">
        <v>12</v>
      </c>
      <c r="L4453" s="5" t="s">
        <v>13</v>
      </c>
      <c r="M4453" s="5" t="s">
        <v>14</v>
      </c>
      <c r="N4453" s="5" t="s">
        <v>15</v>
      </c>
      <c r="O4453" s="5" t="s">
        <v>16</v>
      </c>
      <c r="P4453" s="5" t="s">
        <v>17</v>
      </c>
      <c r="Q4453" s="5" t="s">
        <v>18</v>
      </c>
      <c r="R4453" s="71" t="s">
        <v>14</v>
      </c>
      <c r="S4453" s="71" t="s">
        <v>1843</v>
      </c>
      <c r="T4453" s="71" t="s">
        <v>1797</v>
      </c>
      <c r="U4453" s="71" t="s">
        <v>1832</v>
      </c>
      <c r="V4453" s="71" t="s">
        <v>1833</v>
      </c>
      <c r="W4453" s="71" t="s">
        <v>1834</v>
      </c>
      <c r="X4453" s="71" t="s">
        <v>1847</v>
      </c>
      <c r="Y4453" s="71" t="s">
        <v>1844</v>
      </c>
      <c r="Z4453" s="71" t="s">
        <v>1835</v>
      </c>
      <c r="AA4453" s="71" t="s">
        <v>1836</v>
      </c>
      <c r="AB4453" s="71" t="s">
        <v>1837</v>
      </c>
      <c r="AC4453" s="71" t="s">
        <v>1838</v>
      </c>
      <c r="AD4453" s="71" t="s">
        <v>1839</v>
      </c>
      <c r="AE4453" s="71" t="s">
        <v>1840</v>
      </c>
      <c r="AF4453" s="71" t="s">
        <v>1845</v>
      </c>
      <c r="AG4453" s="71" t="s">
        <v>1846</v>
      </c>
      <c r="AH4453" s="71" t="s">
        <v>1841</v>
      </c>
      <c r="AI4453" s="71" t="s">
        <v>1842</v>
      </c>
      <c r="AJ4453" s="72" t="s">
        <v>15</v>
      </c>
      <c r="AK4453" s="72" t="s">
        <v>1843</v>
      </c>
      <c r="AL4453" s="72" t="s">
        <v>1797</v>
      </c>
      <c r="AM4453" s="72" t="s">
        <v>1832</v>
      </c>
      <c r="AN4453" s="72" t="s">
        <v>1833</v>
      </c>
      <c r="AO4453" s="72" t="s">
        <v>1834</v>
      </c>
      <c r="AP4453" s="72" t="s">
        <v>1848</v>
      </c>
      <c r="AQ4453" s="72" t="s">
        <v>1844</v>
      </c>
      <c r="AR4453" s="72" t="s">
        <v>1835</v>
      </c>
      <c r="AS4453" s="72" t="s">
        <v>1836</v>
      </c>
      <c r="AT4453" s="72" t="s">
        <v>1837</v>
      </c>
      <c r="AU4453" s="72" t="s">
        <v>1838</v>
      </c>
      <c r="AV4453" s="72" t="s">
        <v>1839</v>
      </c>
      <c r="AW4453" s="72" t="s">
        <v>1840</v>
      </c>
      <c r="AX4453" s="72" t="s">
        <v>1845</v>
      </c>
      <c r="AY4453" s="72" t="s">
        <v>1846</v>
      </c>
      <c r="AZ4453" s="72" t="s">
        <v>1841</v>
      </c>
      <c r="BA4453" s="72" t="s">
        <v>1842</v>
      </c>
      <c r="BB4453" s="73" t="s">
        <v>16</v>
      </c>
      <c r="BC4453" s="73" t="s">
        <v>1843</v>
      </c>
      <c r="BD4453" s="73" t="s">
        <v>1797</v>
      </c>
      <c r="BE4453" s="73" t="s">
        <v>1832</v>
      </c>
      <c r="BF4453" s="73" t="s">
        <v>1833</v>
      </c>
      <c r="BG4453" s="73" t="s">
        <v>1834</v>
      </c>
      <c r="BH4453" s="73" t="s">
        <v>1849</v>
      </c>
      <c r="BI4453" s="73" t="s">
        <v>1844</v>
      </c>
      <c r="BJ4453" s="73" t="s">
        <v>1835</v>
      </c>
      <c r="BK4453" s="73" t="s">
        <v>1836</v>
      </c>
      <c r="BL4453" s="73" t="s">
        <v>1837</v>
      </c>
      <c r="BM4453" s="73" t="s">
        <v>1838</v>
      </c>
      <c r="BN4453" s="73" t="s">
        <v>1839</v>
      </c>
      <c r="BO4453" s="73" t="s">
        <v>1840</v>
      </c>
      <c r="BP4453" s="73" t="s">
        <v>1845</v>
      </c>
      <c r="BQ4453" s="73" t="s">
        <v>1846</v>
      </c>
      <c r="BR4453" s="73" t="s">
        <v>1841</v>
      </c>
      <c r="BS4453" s="73" t="s">
        <v>1842</v>
      </c>
      <c r="BT4453" s="5" t="s">
        <v>1911</v>
      </c>
      <c r="BU4453" s="5" t="s">
        <v>1942</v>
      </c>
      <c r="BV4453" s="5" t="s">
        <v>1943</v>
      </c>
      <c r="BW4453" s="5" t="s">
        <v>1944</v>
      </c>
      <c r="BX4453" s="5" t="s">
        <v>1945</v>
      </c>
      <c r="BY4453" s="5" t="s">
        <v>1946</v>
      </c>
      <c r="BZ4453" s="5" t="s">
        <v>1947</v>
      </c>
      <c r="CA4453" s="5" t="s">
        <v>1948</v>
      </c>
      <c r="CB4453" s="120" t="s">
        <v>1916</v>
      </c>
    </row>
    <row r="4454" spans="1:80" x14ac:dyDescent="0.25">
      <c r="A4454" s="134"/>
      <c r="B4454" s="134"/>
      <c r="C4454" s="134"/>
      <c r="D4454" s="136"/>
      <c r="E4454" s="136"/>
      <c r="F4454" s="136"/>
      <c r="G4454" s="138"/>
      <c r="H4454" s="15" t="s">
        <v>1</v>
      </c>
      <c r="I4454" s="9" t="s">
        <v>19</v>
      </c>
      <c r="J4454" s="9">
        <v>1</v>
      </c>
      <c r="K4454" s="9" t="s">
        <v>20</v>
      </c>
      <c r="L4454" s="9" t="s">
        <v>21</v>
      </c>
      <c r="M4454" s="9" t="s">
        <v>22</v>
      </c>
      <c r="N4454" s="9" t="s">
        <v>23</v>
      </c>
      <c r="O4454" s="9" t="s">
        <v>24</v>
      </c>
      <c r="P4454" s="9" t="s">
        <v>25</v>
      </c>
      <c r="Q4454" s="9" t="s">
        <v>26</v>
      </c>
      <c r="R4454" s="9">
        <v>1</v>
      </c>
      <c r="S4454" s="9">
        <v>2</v>
      </c>
      <c r="T4454" s="9">
        <v>3</v>
      </c>
      <c r="U4454" s="9">
        <v>4</v>
      </c>
      <c r="V4454" s="9">
        <v>5</v>
      </c>
      <c r="W4454" s="9">
        <v>6</v>
      </c>
      <c r="X4454" s="9">
        <v>7</v>
      </c>
      <c r="Y4454" s="9">
        <v>8</v>
      </c>
      <c r="Z4454" s="9">
        <v>9</v>
      </c>
      <c r="AA4454" s="9">
        <v>10</v>
      </c>
      <c r="AB4454" s="9">
        <v>11</v>
      </c>
      <c r="AC4454" s="9">
        <v>12</v>
      </c>
      <c r="AD4454" s="9">
        <v>13</v>
      </c>
      <c r="AE4454" s="9">
        <v>14</v>
      </c>
      <c r="AF4454" s="9">
        <v>15</v>
      </c>
      <c r="AG4454" s="9">
        <v>16</v>
      </c>
      <c r="AH4454" s="9">
        <v>20</v>
      </c>
      <c r="AI4454" s="9">
        <v>21</v>
      </c>
      <c r="AJ4454" s="9">
        <v>1</v>
      </c>
      <c r="AK4454" s="9">
        <v>2</v>
      </c>
      <c r="AL4454" s="9">
        <v>3</v>
      </c>
      <c r="AM4454" s="9">
        <v>4</v>
      </c>
      <c r="AN4454" s="9">
        <v>5</v>
      </c>
      <c r="AO4454" s="9">
        <v>6</v>
      </c>
      <c r="AP4454" s="9">
        <v>7</v>
      </c>
      <c r="AQ4454" s="9">
        <v>8</v>
      </c>
      <c r="AR4454" s="9">
        <v>9</v>
      </c>
      <c r="AS4454" s="9">
        <v>10</v>
      </c>
      <c r="AT4454" s="9">
        <v>11</v>
      </c>
      <c r="AU4454" s="9">
        <v>12</v>
      </c>
      <c r="AV4454" s="9">
        <v>13</v>
      </c>
      <c r="AW4454" s="9">
        <v>14</v>
      </c>
      <c r="AX4454" s="9">
        <v>15</v>
      </c>
      <c r="AY4454" s="9">
        <v>16</v>
      </c>
      <c r="AZ4454" s="9">
        <v>20</v>
      </c>
      <c r="BA4454" s="9">
        <v>21</v>
      </c>
      <c r="BB4454" s="9">
        <v>1</v>
      </c>
      <c r="BC4454" s="9">
        <v>2</v>
      </c>
      <c r="BD4454" s="9">
        <v>3</v>
      </c>
      <c r="BE4454" s="9">
        <v>4</v>
      </c>
      <c r="BF4454" s="9">
        <v>5</v>
      </c>
      <c r="BG4454" s="9">
        <v>6</v>
      </c>
      <c r="BH4454" s="9">
        <v>7</v>
      </c>
      <c r="BI4454" s="9">
        <v>8</v>
      </c>
      <c r="BJ4454" s="9">
        <v>9</v>
      </c>
      <c r="BK4454" s="9">
        <v>10</v>
      </c>
      <c r="BL4454" s="9">
        <v>11</v>
      </c>
      <c r="BM4454" s="9">
        <v>12</v>
      </c>
      <c r="BN4454" s="9">
        <v>13</v>
      </c>
      <c r="BO4454" s="9">
        <v>14</v>
      </c>
      <c r="BP4454" s="9">
        <v>15</v>
      </c>
      <c r="BQ4454" s="9">
        <v>16</v>
      </c>
      <c r="BR4454" s="9">
        <v>20</v>
      </c>
      <c r="BS4454" s="9">
        <v>21</v>
      </c>
      <c r="BT4454" s="9">
        <v>1</v>
      </c>
      <c r="BU4454" s="9">
        <v>2</v>
      </c>
      <c r="BV4454" s="9">
        <v>3</v>
      </c>
      <c r="BW4454" s="9" t="s">
        <v>1798</v>
      </c>
      <c r="BX4454" s="9">
        <v>5</v>
      </c>
      <c r="BY4454" s="9">
        <v>6</v>
      </c>
      <c r="BZ4454" s="9">
        <v>7</v>
      </c>
      <c r="CA4454" s="9" t="s">
        <v>1917</v>
      </c>
      <c r="CB4454" s="121">
        <v>9</v>
      </c>
    </row>
    <row r="4455" spans="1:80" x14ac:dyDescent="0.25">
      <c r="A4455" s="134"/>
      <c r="B4455" s="134"/>
      <c r="C4455" s="134"/>
      <c r="D4455" s="136"/>
      <c r="E4455" s="136"/>
      <c r="F4455" s="136"/>
      <c r="G4455" s="138"/>
      <c r="H4455" s="16" t="s">
        <v>1015</v>
      </c>
      <c r="I4455" s="17">
        <f>SUM(I4451)</f>
        <v>2502570</v>
      </c>
      <c r="J4455" s="17">
        <f t="shared" ref="J4455:J4456" si="11686">SUM(K4455,L4455,P4455,Q4455)</f>
        <v>2679752</v>
      </c>
      <c r="K4455" s="17">
        <f t="shared" ref="K4455" si="11687">SUM(K4451)</f>
        <v>2673752</v>
      </c>
      <c r="L4455" s="17">
        <f t="shared" ref="L4455:L4456" si="11688">SUM(M4455:O4455)</f>
        <v>6000</v>
      </c>
      <c r="M4455" s="17">
        <f t="shared" ref="M4455:Q4455" si="11689">SUM(M4451)</f>
        <v>6000</v>
      </c>
      <c r="N4455" s="17">
        <f t="shared" si="11689"/>
        <v>0</v>
      </c>
      <c r="O4455" s="17">
        <f t="shared" si="11689"/>
        <v>0</v>
      </c>
      <c r="P4455" s="17">
        <f t="shared" si="11689"/>
        <v>0</v>
      </c>
      <c r="Q4455" s="17">
        <f t="shared" si="11689"/>
        <v>0</v>
      </c>
      <c r="R4455" s="17">
        <f t="shared" ref="R4455:AG4455" si="11690">SUM(R4451)</f>
        <v>6000</v>
      </c>
      <c r="S4455" s="17">
        <f t="shared" si="11690"/>
        <v>0</v>
      </c>
      <c r="T4455" s="17">
        <f t="shared" si="11690"/>
        <v>0</v>
      </c>
      <c r="U4455" s="17">
        <f t="shared" si="11690"/>
        <v>0</v>
      </c>
      <c r="V4455" s="17">
        <f t="shared" si="11690"/>
        <v>0</v>
      </c>
      <c r="W4455" s="17">
        <f t="shared" si="11690"/>
        <v>0</v>
      </c>
      <c r="X4455" s="17">
        <f t="shared" ref="X4455" si="11691">SUM(X4451)</f>
        <v>6000</v>
      </c>
      <c r="Y4455" s="17">
        <f t="shared" si="11690"/>
        <v>0</v>
      </c>
      <c r="Z4455" s="17">
        <f t="shared" si="11690"/>
        <v>1782</v>
      </c>
      <c r="AA4455" s="17">
        <f t="shared" si="11690"/>
        <v>0</v>
      </c>
      <c r="AB4455" s="17">
        <f t="shared" si="11690"/>
        <v>4218</v>
      </c>
      <c r="AC4455" s="17">
        <f t="shared" si="11690"/>
        <v>0</v>
      </c>
      <c r="AD4455" s="17">
        <f t="shared" si="11690"/>
        <v>0</v>
      </c>
      <c r="AE4455" s="17">
        <f t="shared" si="11690"/>
        <v>0</v>
      </c>
      <c r="AF4455" s="17">
        <f t="shared" si="11690"/>
        <v>0</v>
      </c>
      <c r="AG4455" s="17">
        <f t="shared" si="11690"/>
        <v>0</v>
      </c>
      <c r="AH4455" s="17">
        <v>6000</v>
      </c>
      <c r="AI4455" s="17">
        <v>0</v>
      </c>
      <c r="AJ4455" s="17">
        <f t="shared" ref="AJ4455:AY4455" si="11692">SUM(AJ4451)</f>
        <v>0</v>
      </c>
      <c r="AK4455" s="17">
        <f t="shared" si="11692"/>
        <v>0</v>
      </c>
      <c r="AL4455" s="17">
        <f t="shared" si="11692"/>
        <v>0</v>
      </c>
      <c r="AM4455" s="17">
        <f t="shared" si="11692"/>
        <v>0</v>
      </c>
      <c r="AN4455" s="17">
        <f t="shared" si="11692"/>
        <v>0</v>
      </c>
      <c r="AO4455" s="17">
        <f t="shared" si="11692"/>
        <v>0</v>
      </c>
      <c r="AP4455" s="17">
        <f t="shared" ref="AP4455" si="11693">SUM(AP4451)</f>
        <v>0</v>
      </c>
      <c r="AQ4455" s="17">
        <f t="shared" si="11692"/>
        <v>0</v>
      </c>
      <c r="AR4455" s="17">
        <f t="shared" si="11692"/>
        <v>0</v>
      </c>
      <c r="AS4455" s="17">
        <f t="shared" si="11692"/>
        <v>0</v>
      </c>
      <c r="AT4455" s="17">
        <f t="shared" si="11692"/>
        <v>0</v>
      </c>
      <c r="AU4455" s="17">
        <f t="shared" si="11692"/>
        <v>0</v>
      </c>
      <c r="AV4455" s="17">
        <f t="shared" si="11692"/>
        <v>0</v>
      </c>
      <c r="AW4455" s="17">
        <f t="shared" si="11692"/>
        <v>0</v>
      </c>
      <c r="AX4455" s="17">
        <f t="shared" si="11692"/>
        <v>0</v>
      </c>
      <c r="AY4455" s="17">
        <f t="shared" si="11692"/>
        <v>0</v>
      </c>
      <c r="AZ4455" s="17">
        <v>0</v>
      </c>
      <c r="BA4455" s="17">
        <v>0</v>
      </c>
      <c r="BB4455" s="17">
        <f t="shared" ref="BB4455:BQ4455" si="11694">SUM(BB4451)</f>
        <v>0</v>
      </c>
      <c r="BC4455" s="17">
        <f t="shared" si="11694"/>
        <v>0</v>
      </c>
      <c r="BD4455" s="17">
        <f t="shared" si="11694"/>
        <v>0</v>
      </c>
      <c r="BE4455" s="17">
        <f t="shared" si="11694"/>
        <v>0</v>
      </c>
      <c r="BF4455" s="17">
        <f t="shared" si="11694"/>
        <v>0</v>
      </c>
      <c r="BG4455" s="17">
        <f t="shared" si="11694"/>
        <v>0</v>
      </c>
      <c r="BH4455" s="17">
        <f t="shared" ref="BH4455" si="11695">SUM(BH4451)</f>
        <v>0</v>
      </c>
      <c r="BI4455" s="17">
        <f t="shared" si="11694"/>
        <v>0</v>
      </c>
      <c r="BJ4455" s="17">
        <f t="shared" si="11694"/>
        <v>0</v>
      </c>
      <c r="BK4455" s="17">
        <f t="shared" si="11694"/>
        <v>0</v>
      </c>
      <c r="BL4455" s="17">
        <f t="shared" si="11694"/>
        <v>0</v>
      </c>
      <c r="BM4455" s="17">
        <f t="shared" si="11694"/>
        <v>0</v>
      </c>
      <c r="BN4455" s="17">
        <f t="shared" si="11694"/>
        <v>0</v>
      </c>
      <c r="BO4455" s="17">
        <f t="shared" si="11694"/>
        <v>0</v>
      </c>
      <c r="BP4455" s="17">
        <f t="shared" si="11694"/>
        <v>0</v>
      </c>
      <c r="BQ4455" s="17">
        <f t="shared" si="11694"/>
        <v>0</v>
      </c>
      <c r="BR4455" s="17">
        <v>0</v>
      </c>
      <c r="BS4455" s="17">
        <v>0</v>
      </c>
      <c r="BT4455" s="17">
        <f t="shared" ref="BT4455:BW4455" si="11696">SUM(BT4451)</f>
        <v>2824825</v>
      </c>
      <c r="BU4455" s="17">
        <f t="shared" ref="BU4455:BV4455" si="11697">SUM(BU4451)</f>
        <v>2822221</v>
      </c>
      <c r="BV4455" s="17">
        <f t="shared" si="11697"/>
        <v>1593854</v>
      </c>
      <c r="BW4455" s="17">
        <f t="shared" si="11696"/>
        <v>686327</v>
      </c>
      <c r="BX4455" s="17">
        <f t="shared" ref="BX4455:BZ4455" si="11698">SUM(BX4451)</f>
        <v>245250</v>
      </c>
      <c r="BY4455" s="17">
        <f t="shared" si="11698"/>
        <v>216977</v>
      </c>
      <c r="BZ4455" s="17">
        <f t="shared" si="11698"/>
        <v>224100</v>
      </c>
      <c r="CA4455" s="17">
        <f>BV4455+BW4455</f>
        <v>2280181</v>
      </c>
      <c r="CB4455" s="125">
        <f>IF(BU4455=0,"-",CA4455/BU4455*100)</f>
        <v>80.793849950092493</v>
      </c>
    </row>
    <row r="4456" spans="1:80" x14ac:dyDescent="0.25">
      <c r="A4456" s="134"/>
      <c r="B4456" s="134"/>
      <c r="C4456" s="134"/>
      <c r="D4456" s="136"/>
      <c r="E4456" s="136"/>
      <c r="F4456" s="136"/>
      <c r="G4456" s="138"/>
      <c r="H4456" s="18" t="s">
        <v>86</v>
      </c>
      <c r="I4456" s="17">
        <f>SUM(I4455)</f>
        <v>2502570</v>
      </c>
      <c r="J4456" s="17">
        <f t="shared" si="11686"/>
        <v>2679752</v>
      </c>
      <c r="K4456" s="17">
        <f t="shared" ref="K4456" si="11699">SUM(K4455)</f>
        <v>2673752</v>
      </c>
      <c r="L4456" s="17">
        <f t="shared" si="11688"/>
        <v>6000</v>
      </c>
      <c r="M4456" s="17">
        <f t="shared" ref="M4456:Q4456" si="11700">SUM(M4455)</f>
        <v>6000</v>
      </c>
      <c r="N4456" s="17">
        <f t="shared" si="11700"/>
        <v>0</v>
      </c>
      <c r="O4456" s="17">
        <f t="shared" si="11700"/>
        <v>0</v>
      </c>
      <c r="P4456" s="17">
        <f t="shared" si="11700"/>
        <v>0</v>
      </c>
      <c r="Q4456" s="17">
        <f t="shared" si="11700"/>
        <v>0</v>
      </c>
      <c r="R4456" s="17">
        <f t="shared" ref="R4456:AG4456" si="11701">SUM(R4455)</f>
        <v>6000</v>
      </c>
      <c r="S4456" s="17">
        <f t="shared" si="11701"/>
        <v>0</v>
      </c>
      <c r="T4456" s="17">
        <f t="shared" si="11701"/>
        <v>0</v>
      </c>
      <c r="U4456" s="17">
        <f t="shared" si="11701"/>
        <v>0</v>
      </c>
      <c r="V4456" s="17">
        <f t="shared" si="11701"/>
        <v>0</v>
      </c>
      <c r="W4456" s="17">
        <f t="shared" si="11701"/>
        <v>0</v>
      </c>
      <c r="X4456" s="17">
        <f t="shared" ref="X4456" si="11702">SUM(X4455)</f>
        <v>6000</v>
      </c>
      <c r="Y4456" s="17">
        <f t="shared" si="11701"/>
        <v>0</v>
      </c>
      <c r="Z4456" s="17">
        <f t="shared" si="11701"/>
        <v>1782</v>
      </c>
      <c r="AA4456" s="17">
        <f t="shared" si="11701"/>
        <v>0</v>
      </c>
      <c r="AB4456" s="17">
        <f t="shared" si="11701"/>
        <v>4218</v>
      </c>
      <c r="AC4456" s="17">
        <f t="shared" si="11701"/>
        <v>0</v>
      </c>
      <c r="AD4456" s="17">
        <f t="shared" si="11701"/>
        <v>0</v>
      </c>
      <c r="AE4456" s="17">
        <f t="shared" si="11701"/>
        <v>0</v>
      </c>
      <c r="AF4456" s="17">
        <f t="shared" si="11701"/>
        <v>0</v>
      </c>
      <c r="AG4456" s="17">
        <f t="shared" si="11701"/>
        <v>0</v>
      </c>
      <c r="AH4456" s="17">
        <v>6000</v>
      </c>
      <c r="AI4456" s="17">
        <v>0</v>
      </c>
      <c r="AJ4456" s="17">
        <f t="shared" ref="AJ4456:AY4456" si="11703">SUM(AJ4455)</f>
        <v>0</v>
      </c>
      <c r="AK4456" s="17">
        <f t="shared" si="11703"/>
        <v>0</v>
      </c>
      <c r="AL4456" s="17">
        <f t="shared" si="11703"/>
        <v>0</v>
      </c>
      <c r="AM4456" s="17">
        <f t="shared" si="11703"/>
        <v>0</v>
      </c>
      <c r="AN4456" s="17">
        <f t="shared" si="11703"/>
        <v>0</v>
      </c>
      <c r="AO4456" s="17">
        <f t="shared" si="11703"/>
        <v>0</v>
      </c>
      <c r="AP4456" s="17">
        <f t="shared" ref="AP4456" si="11704">SUM(AP4455)</f>
        <v>0</v>
      </c>
      <c r="AQ4456" s="17">
        <f t="shared" si="11703"/>
        <v>0</v>
      </c>
      <c r="AR4456" s="17">
        <f t="shared" si="11703"/>
        <v>0</v>
      </c>
      <c r="AS4456" s="17">
        <f t="shared" si="11703"/>
        <v>0</v>
      </c>
      <c r="AT4456" s="17">
        <f t="shared" si="11703"/>
        <v>0</v>
      </c>
      <c r="AU4456" s="17">
        <f t="shared" si="11703"/>
        <v>0</v>
      </c>
      <c r="AV4456" s="17">
        <f t="shared" si="11703"/>
        <v>0</v>
      </c>
      <c r="AW4456" s="17">
        <f t="shared" si="11703"/>
        <v>0</v>
      </c>
      <c r="AX4456" s="17">
        <f t="shared" si="11703"/>
        <v>0</v>
      </c>
      <c r="AY4456" s="17">
        <f t="shared" si="11703"/>
        <v>0</v>
      </c>
      <c r="AZ4456" s="17">
        <v>0</v>
      </c>
      <c r="BA4456" s="17">
        <v>0</v>
      </c>
      <c r="BB4456" s="17">
        <f t="shared" ref="BB4456:BQ4456" si="11705">SUM(BB4455)</f>
        <v>0</v>
      </c>
      <c r="BC4456" s="17">
        <f t="shared" si="11705"/>
        <v>0</v>
      </c>
      <c r="BD4456" s="17">
        <f t="shared" si="11705"/>
        <v>0</v>
      </c>
      <c r="BE4456" s="17">
        <f t="shared" si="11705"/>
        <v>0</v>
      </c>
      <c r="BF4456" s="17">
        <f t="shared" si="11705"/>
        <v>0</v>
      </c>
      <c r="BG4456" s="17">
        <f t="shared" si="11705"/>
        <v>0</v>
      </c>
      <c r="BH4456" s="17">
        <f t="shared" ref="BH4456" si="11706">SUM(BH4455)</f>
        <v>0</v>
      </c>
      <c r="BI4456" s="17">
        <f t="shared" si="11705"/>
        <v>0</v>
      </c>
      <c r="BJ4456" s="17">
        <f t="shared" si="11705"/>
        <v>0</v>
      </c>
      <c r="BK4456" s="17">
        <f t="shared" si="11705"/>
        <v>0</v>
      </c>
      <c r="BL4456" s="17">
        <f t="shared" si="11705"/>
        <v>0</v>
      </c>
      <c r="BM4456" s="17">
        <f t="shared" si="11705"/>
        <v>0</v>
      </c>
      <c r="BN4456" s="17">
        <f t="shared" si="11705"/>
        <v>0</v>
      </c>
      <c r="BO4456" s="17">
        <f t="shared" si="11705"/>
        <v>0</v>
      </c>
      <c r="BP4456" s="17">
        <f t="shared" si="11705"/>
        <v>0</v>
      </c>
      <c r="BQ4456" s="17">
        <f t="shared" si="11705"/>
        <v>0</v>
      </c>
      <c r="BR4456" s="17">
        <v>0</v>
      </c>
      <c r="BS4456" s="17">
        <v>0</v>
      </c>
      <c r="BT4456" s="17">
        <f t="shared" ref="BT4456:BW4456" si="11707">SUM(BT4455)</f>
        <v>2824825</v>
      </c>
      <c r="BU4456" s="17">
        <f t="shared" ref="BU4456:BV4456" si="11708">SUM(BU4455)</f>
        <v>2822221</v>
      </c>
      <c r="BV4456" s="17">
        <f t="shared" si="11708"/>
        <v>1593854</v>
      </c>
      <c r="BW4456" s="17">
        <f t="shared" si="11707"/>
        <v>686327</v>
      </c>
      <c r="BX4456" s="17">
        <f t="shared" ref="BX4456" si="11709">SUM(BX4455)</f>
        <v>245250</v>
      </c>
      <c r="BY4456" s="17">
        <f t="shared" ref="BY4456" si="11710">SUM(BY4455)</f>
        <v>216977</v>
      </c>
      <c r="BZ4456" s="17">
        <f t="shared" ref="BZ4456" si="11711">SUM(BZ4455)</f>
        <v>224100</v>
      </c>
      <c r="CA4456" s="17">
        <f>BV4456+BW4456</f>
        <v>2280181</v>
      </c>
      <c r="CB4456" s="125">
        <f>IF(BU4456=0,"-",CA4456/BU4456*100)</f>
        <v>80.793849950092493</v>
      </c>
    </row>
    <row r="4457" spans="1:80" x14ac:dyDescent="0.25">
      <c r="A4457" s="139"/>
      <c r="B4457" s="139"/>
      <c r="C4457" s="139"/>
      <c r="D4457" s="140"/>
      <c r="E4457" s="140"/>
      <c r="F4457" s="140"/>
      <c r="G4457" s="141"/>
      <c r="X4457">
        <f t="shared" si="11655"/>
        <v>0</v>
      </c>
      <c r="AH4457">
        <v>0</v>
      </c>
      <c r="AI4457">
        <v>0</v>
      </c>
      <c r="AP4457">
        <f t="shared" si="11656"/>
        <v>0</v>
      </c>
      <c r="AZ4457">
        <v>0</v>
      </c>
      <c r="BA4457">
        <v>0</v>
      </c>
      <c r="BH4457">
        <f t="shared" si="11657"/>
        <v>0</v>
      </c>
      <c r="BR4457">
        <v>0</v>
      </c>
      <c r="BS4457">
        <v>0</v>
      </c>
      <c r="BU4457">
        <v>0</v>
      </c>
      <c r="BV4457">
        <v>0</v>
      </c>
      <c r="BW4457">
        <f t="shared" si="11642"/>
        <v>0</v>
      </c>
      <c r="CA4457">
        <f>BV4457+BW4457</f>
        <v>0</v>
      </c>
      <c r="CB4457" s="126" t="str">
        <f>IF(BU4457=0,"-",CA4457/BU4457*100)</f>
        <v>-</v>
      </c>
    </row>
    <row r="4458" spans="1:80" ht="15.75" thickBot="1" x14ac:dyDescent="0.3">
      <c r="A4458" s="13" t="s">
        <v>1</v>
      </c>
      <c r="B4458" s="13" t="s">
        <v>1</v>
      </c>
      <c r="C4458" s="13" t="s">
        <v>1</v>
      </c>
      <c r="D4458" s="74" t="s">
        <v>1</v>
      </c>
      <c r="E4458" s="74" t="s">
        <v>1</v>
      </c>
      <c r="F4458" s="74" t="s">
        <v>1</v>
      </c>
      <c r="G4458" s="13" t="s">
        <v>1</v>
      </c>
      <c r="H4458" s="19" t="s">
        <v>1</v>
      </c>
      <c r="I4458" s="19" t="s">
        <v>1</v>
      </c>
      <c r="J4458" s="19"/>
      <c r="K4458" s="19" t="s">
        <v>1</v>
      </c>
      <c r="L4458" s="19"/>
      <c r="M4458" s="19" t="s">
        <v>1</v>
      </c>
      <c r="N4458" s="19" t="s">
        <v>1</v>
      </c>
      <c r="O4458" s="19" t="s">
        <v>1</v>
      </c>
      <c r="P4458" s="31"/>
      <c r="Q4458" s="19" t="s">
        <v>1</v>
      </c>
      <c r="R4458" s="19" t="s">
        <v>1</v>
      </c>
      <c r="S4458" s="19"/>
      <c r="T4458" s="19"/>
      <c r="U4458" s="19"/>
      <c r="V4458" s="19"/>
      <c r="W4458" s="19"/>
      <c r="X4458" s="19"/>
      <c r="Y4458" s="19"/>
      <c r="Z4458" s="19"/>
      <c r="AA4458" s="19"/>
      <c r="AB4458" s="19"/>
      <c r="AC4458" s="19"/>
      <c r="AD4458" s="19"/>
      <c r="AE4458" s="19"/>
      <c r="AF4458" s="19"/>
      <c r="AG4458" s="19"/>
      <c r="AH4458" s="19">
        <v>0</v>
      </c>
      <c r="AI4458" s="19">
        <v>0</v>
      </c>
      <c r="AJ4458" s="19" t="s">
        <v>1</v>
      </c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>
        <v>0</v>
      </c>
      <c r="BA4458" s="19">
        <v>0</v>
      </c>
      <c r="BB4458" s="19" t="s">
        <v>1</v>
      </c>
      <c r="BC4458" s="19"/>
      <c r="BD4458" s="19"/>
      <c r="BE4458" s="19"/>
      <c r="BF4458" s="19"/>
      <c r="BG4458" s="19"/>
      <c r="BH4458" s="19"/>
      <c r="BI4458" s="19"/>
      <c r="BJ4458" s="19"/>
      <c r="BK4458" s="19"/>
      <c r="BL4458" s="19"/>
      <c r="BM4458" s="19"/>
      <c r="BN4458" s="19"/>
      <c r="BO4458" s="19"/>
      <c r="BP4458" s="19"/>
      <c r="BQ4458" s="19"/>
      <c r="BR4458" s="19">
        <v>0</v>
      </c>
      <c r="BS4458" s="19">
        <v>0</v>
      </c>
      <c r="BT4458" s="19"/>
      <c r="BU4458" s="19"/>
      <c r="BV4458" s="19"/>
      <c r="BW4458" s="19">
        <f t="shared" si="11642"/>
        <v>0</v>
      </c>
      <c r="BX4458" s="19"/>
      <c r="BY4458" s="19"/>
      <c r="BZ4458" s="19"/>
      <c r="CA4458" s="19">
        <f>BV4458+BW4458</f>
        <v>0</v>
      </c>
      <c r="CB4458" s="127"/>
    </row>
    <row r="4459" spans="1:80" ht="69.75" customHeight="1" thickBot="1" x14ac:dyDescent="0.3">
      <c r="A4459" s="5" t="s">
        <v>4</v>
      </c>
      <c r="B4459" s="5" t="s">
        <v>5</v>
      </c>
      <c r="C4459" s="5" t="s">
        <v>6</v>
      </c>
      <c r="D4459" s="80" t="s">
        <v>1</v>
      </c>
      <c r="E4459" s="88" t="s">
        <v>7</v>
      </c>
      <c r="F4459" s="88" t="s">
        <v>8</v>
      </c>
      <c r="G4459" s="5" t="s">
        <v>9</v>
      </c>
      <c r="H4459" s="5" t="s">
        <v>10</v>
      </c>
      <c r="I4459" s="5" t="s">
        <v>11</v>
      </c>
      <c r="J4459" s="5" t="s">
        <v>1809</v>
      </c>
      <c r="K4459" s="5" t="s">
        <v>12</v>
      </c>
      <c r="L4459" s="5" t="s">
        <v>13</v>
      </c>
      <c r="M4459" s="5" t="s">
        <v>14</v>
      </c>
      <c r="N4459" s="5" t="s">
        <v>15</v>
      </c>
      <c r="O4459" s="5" t="s">
        <v>16</v>
      </c>
      <c r="P4459" s="5" t="s">
        <v>17</v>
      </c>
      <c r="Q4459" s="5" t="s">
        <v>18</v>
      </c>
      <c r="R4459" s="71" t="s">
        <v>14</v>
      </c>
      <c r="S4459" s="71" t="s">
        <v>1843</v>
      </c>
      <c r="T4459" s="71" t="s">
        <v>1797</v>
      </c>
      <c r="U4459" s="71" t="s">
        <v>1832</v>
      </c>
      <c r="V4459" s="71" t="s">
        <v>1833</v>
      </c>
      <c r="W4459" s="71" t="s">
        <v>1834</v>
      </c>
      <c r="X4459" s="71" t="s">
        <v>1847</v>
      </c>
      <c r="Y4459" s="71" t="s">
        <v>1844</v>
      </c>
      <c r="Z4459" s="71" t="s">
        <v>1835</v>
      </c>
      <c r="AA4459" s="71" t="s">
        <v>1836</v>
      </c>
      <c r="AB4459" s="71" t="s">
        <v>1837</v>
      </c>
      <c r="AC4459" s="71" t="s">
        <v>1838</v>
      </c>
      <c r="AD4459" s="71" t="s">
        <v>1839</v>
      </c>
      <c r="AE4459" s="71" t="s">
        <v>1840</v>
      </c>
      <c r="AF4459" s="71" t="s">
        <v>1845</v>
      </c>
      <c r="AG4459" s="71" t="s">
        <v>1846</v>
      </c>
      <c r="AH4459" s="71" t="s">
        <v>1841</v>
      </c>
      <c r="AI4459" s="71" t="s">
        <v>1842</v>
      </c>
      <c r="AJ4459" s="72" t="s">
        <v>15</v>
      </c>
      <c r="AK4459" s="72" t="s">
        <v>1843</v>
      </c>
      <c r="AL4459" s="72" t="s">
        <v>1797</v>
      </c>
      <c r="AM4459" s="72" t="s">
        <v>1832</v>
      </c>
      <c r="AN4459" s="72" t="s">
        <v>1833</v>
      </c>
      <c r="AO4459" s="72" t="s">
        <v>1834</v>
      </c>
      <c r="AP4459" s="72" t="s">
        <v>1848</v>
      </c>
      <c r="AQ4459" s="72" t="s">
        <v>1844</v>
      </c>
      <c r="AR4459" s="72" t="s">
        <v>1835</v>
      </c>
      <c r="AS4459" s="72" t="s">
        <v>1836</v>
      </c>
      <c r="AT4459" s="72" t="s">
        <v>1837</v>
      </c>
      <c r="AU4459" s="72" t="s">
        <v>1838</v>
      </c>
      <c r="AV4459" s="72" t="s">
        <v>1839</v>
      </c>
      <c r="AW4459" s="72" t="s">
        <v>1840</v>
      </c>
      <c r="AX4459" s="72" t="s">
        <v>1845</v>
      </c>
      <c r="AY4459" s="72" t="s">
        <v>1846</v>
      </c>
      <c r="AZ4459" s="72" t="s">
        <v>1841</v>
      </c>
      <c r="BA4459" s="72" t="s">
        <v>1842</v>
      </c>
      <c r="BB4459" s="73" t="s">
        <v>16</v>
      </c>
      <c r="BC4459" s="73" t="s">
        <v>1843</v>
      </c>
      <c r="BD4459" s="73" t="s">
        <v>1797</v>
      </c>
      <c r="BE4459" s="73" t="s">
        <v>1832</v>
      </c>
      <c r="BF4459" s="73" t="s">
        <v>1833</v>
      </c>
      <c r="BG4459" s="73" t="s">
        <v>1834</v>
      </c>
      <c r="BH4459" s="73" t="s">
        <v>1849</v>
      </c>
      <c r="BI4459" s="73" t="s">
        <v>1844</v>
      </c>
      <c r="BJ4459" s="73" t="s">
        <v>1835</v>
      </c>
      <c r="BK4459" s="73" t="s">
        <v>1836</v>
      </c>
      <c r="BL4459" s="73" t="s">
        <v>1837</v>
      </c>
      <c r="BM4459" s="73" t="s">
        <v>1838</v>
      </c>
      <c r="BN4459" s="73" t="s">
        <v>1839</v>
      </c>
      <c r="BO4459" s="73" t="s">
        <v>1840</v>
      </c>
      <c r="BP4459" s="73" t="s">
        <v>1845</v>
      </c>
      <c r="BQ4459" s="73" t="s">
        <v>1846</v>
      </c>
      <c r="BR4459" s="73" t="s">
        <v>1841</v>
      </c>
      <c r="BS4459" s="73" t="s">
        <v>1842</v>
      </c>
      <c r="BT4459" s="5" t="s">
        <v>1911</v>
      </c>
      <c r="BU4459" s="5" t="s">
        <v>1942</v>
      </c>
      <c r="BV4459" s="5" t="s">
        <v>1943</v>
      </c>
      <c r="BW4459" s="5" t="s">
        <v>1944</v>
      </c>
      <c r="BX4459" s="5" t="s">
        <v>1945</v>
      </c>
      <c r="BY4459" s="5" t="s">
        <v>1946</v>
      </c>
      <c r="BZ4459" s="5" t="s">
        <v>1947</v>
      </c>
      <c r="CA4459" s="5" t="s">
        <v>1948</v>
      </c>
      <c r="CB4459" s="120" t="s">
        <v>1916</v>
      </c>
    </row>
    <row r="4460" spans="1:80" x14ac:dyDescent="0.25">
      <c r="A4460" s="6" t="s">
        <v>1</v>
      </c>
      <c r="B4460" s="6" t="s">
        <v>1</v>
      </c>
      <c r="C4460" s="6" t="s">
        <v>1</v>
      </c>
      <c r="D4460" s="81" t="s">
        <v>1</v>
      </c>
      <c r="E4460" s="81" t="s">
        <v>1</v>
      </c>
      <c r="F4460" s="94" t="s">
        <v>1</v>
      </c>
      <c r="G4460" s="7" t="s">
        <v>1</v>
      </c>
      <c r="H4460" s="8" t="s">
        <v>1</v>
      </c>
      <c r="I4460" s="9" t="s">
        <v>19</v>
      </c>
      <c r="J4460" s="9">
        <v>1</v>
      </c>
      <c r="K4460" s="9" t="s">
        <v>20</v>
      </c>
      <c r="L4460" s="9" t="s">
        <v>21</v>
      </c>
      <c r="M4460" s="9" t="s">
        <v>22</v>
      </c>
      <c r="N4460" s="9" t="s">
        <v>23</v>
      </c>
      <c r="O4460" s="9" t="s">
        <v>24</v>
      </c>
      <c r="P4460" s="9" t="s">
        <v>25</v>
      </c>
      <c r="Q4460" s="9" t="s">
        <v>26</v>
      </c>
      <c r="R4460" s="9">
        <v>1</v>
      </c>
      <c r="S4460" s="9">
        <v>2</v>
      </c>
      <c r="T4460" s="9">
        <v>3</v>
      </c>
      <c r="U4460" s="9">
        <v>4</v>
      </c>
      <c r="V4460" s="9">
        <v>5</v>
      </c>
      <c r="W4460" s="9">
        <v>6</v>
      </c>
      <c r="X4460" s="9">
        <v>7</v>
      </c>
      <c r="Y4460" s="9">
        <v>8</v>
      </c>
      <c r="Z4460" s="9">
        <v>9</v>
      </c>
      <c r="AA4460" s="9">
        <v>10</v>
      </c>
      <c r="AB4460" s="9">
        <v>11</v>
      </c>
      <c r="AC4460" s="9">
        <v>12</v>
      </c>
      <c r="AD4460" s="9">
        <v>13</v>
      </c>
      <c r="AE4460" s="9">
        <v>14</v>
      </c>
      <c r="AF4460" s="9">
        <v>15</v>
      </c>
      <c r="AG4460" s="9">
        <v>16</v>
      </c>
      <c r="AH4460" s="9">
        <v>20</v>
      </c>
      <c r="AI4460" s="9">
        <v>21</v>
      </c>
      <c r="AJ4460" s="9">
        <v>1</v>
      </c>
      <c r="AK4460" s="9">
        <v>2</v>
      </c>
      <c r="AL4460" s="9">
        <v>3</v>
      </c>
      <c r="AM4460" s="9">
        <v>4</v>
      </c>
      <c r="AN4460" s="9">
        <v>5</v>
      </c>
      <c r="AO4460" s="9">
        <v>6</v>
      </c>
      <c r="AP4460" s="9">
        <v>7</v>
      </c>
      <c r="AQ4460" s="9">
        <v>8</v>
      </c>
      <c r="AR4460" s="9">
        <v>9</v>
      </c>
      <c r="AS4460" s="9">
        <v>10</v>
      </c>
      <c r="AT4460" s="9">
        <v>11</v>
      </c>
      <c r="AU4460" s="9">
        <v>12</v>
      </c>
      <c r="AV4460" s="9">
        <v>13</v>
      </c>
      <c r="AW4460" s="9">
        <v>14</v>
      </c>
      <c r="AX4460" s="9">
        <v>15</v>
      </c>
      <c r="AY4460" s="9">
        <v>16</v>
      </c>
      <c r="AZ4460" s="9">
        <v>20</v>
      </c>
      <c r="BA4460" s="9">
        <v>21</v>
      </c>
      <c r="BB4460" s="9">
        <v>1</v>
      </c>
      <c r="BC4460" s="9">
        <v>2</v>
      </c>
      <c r="BD4460" s="9">
        <v>3</v>
      </c>
      <c r="BE4460" s="9">
        <v>4</v>
      </c>
      <c r="BF4460" s="9">
        <v>5</v>
      </c>
      <c r="BG4460" s="9">
        <v>6</v>
      </c>
      <c r="BH4460" s="9">
        <v>7</v>
      </c>
      <c r="BI4460" s="9">
        <v>8</v>
      </c>
      <c r="BJ4460" s="9">
        <v>9</v>
      </c>
      <c r="BK4460" s="9">
        <v>10</v>
      </c>
      <c r="BL4460" s="9">
        <v>11</v>
      </c>
      <c r="BM4460" s="9">
        <v>12</v>
      </c>
      <c r="BN4460" s="9">
        <v>13</v>
      </c>
      <c r="BO4460" s="9">
        <v>14</v>
      </c>
      <c r="BP4460" s="9">
        <v>15</v>
      </c>
      <c r="BQ4460" s="9">
        <v>16</v>
      </c>
      <c r="BR4460" s="9">
        <v>20</v>
      </c>
      <c r="BS4460" s="9">
        <v>21</v>
      </c>
      <c r="BT4460" s="9">
        <v>1</v>
      </c>
      <c r="BU4460" s="9">
        <v>2</v>
      </c>
      <c r="BV4460" s="9">
        <v>3</v>
      </c>
      <c r="BW4460" s="9" t="s">
        <v>1798</v>
      </c>
      <c r="BX4460" s="9">
        <v>5</v>
      </c>
      <c r="BY4460" s="9">
        <v>6</v>
      </c>
      <c r="BZ4460" s="9">
        <v>7</v>
      </c>
      <c r="CA4460" s="9" t="s">
        <v>1917</v>
      </c>
      <c r="CB4460" s="121">
        <v>9</v>
      </c>
    </row>
    <row r="4461" spans="1:80" x14ac:dyDescent="0.25">
      <c r="A4461" s="1" t="s">
        <v>928</v>
      </c>
      <c r="B4461" s="1" t="s">
        <v>88</v>
      </c>
      <c r="C4461" s="4" t="s">
        <v>1773</v>
      </c>
      <c r="D4461" s="79" t="s">
        <v>1774</v>
      </c>
      <c r="E4461" s="78" t="s">
        <v>1</v>
      </c>
      <c r="F4461" s="78" t="s">
        <v>1</v>
      </c>
      <c r="G4461" s="2" t="s">
        <v>1</v>
      </c>
      <c r="H4461" s="2" t="s">
        <v>1775</v>
      </c>
      <c r="I4461" s="3" t="s">
        <v>1</v>
      </c>
      <c r="J4461" s="3">
        <f t="shared" ref="J4461:J4493" si="11712">SUM(K4461,L4461,P4461,Q4461)</f>
        <v>0</v>
      </c>
      <c r="K4461" s="3" t="s">
        <v>1</v>
      </c>
      <c r="L4461" s="3"/>
      <c r="M4461" s="3" t="s">
        <v>1</v>
      </c>
      <c r="N4461" s="3" t="s">
        <v>1</v>
      </c>
      <c r="O4461" s="3" t="s">
        <v>1</v>
      </c>
      <c r="P4461" s="26"/>
      <c r="Q4461" s="3" t="s">
        <v>1</v>
      </c>
      <c r="R4461" s="3" t="s">
        <v>1</v>
      </c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3"/>
      <c r="AH4461" s="3">
        <v>0</v>
      </c>
      <c r="AI4461" s="3">
        <v>0</v>
      </c>
      <c r="AJ4461" s="3" t="s">
        <v>1</v>
      </c>
      <c r="AK4461" s="3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  <c r="AX4461" s="3"/>
      <c r="AY4461" s="3"/>
      <c r="AZ4461" s="3">
        <v>0</v>
      </c>
      <c r="BA4461" s="3">
        <v>0</v>
      </c>
      <c r="BB4461" s="3" t="s">
        <v>1</v>
      </c>
      <c r="BC4461" s="3"/>
      <c r="BD4461" s="3"/>
      <c r="BE4461" s="3"/>
      <c r="BF4461" s="3"/>
      <c r="BG4461" s="3"/>
      <c r="BH4461" s="3"/>
      <c r="BI4461" s="3"/>
      <c r="BJ4461" s="3"/>
      <c r="BK4461" s="3"/>
      <c r="BL4461" s="3"/>
      <c r="BM4461" s="3"/>
      <c r="BN4461" s="3"/>
      <c r="BO4461" s="3"/>
      <c r="BP4461" s="3"/>
      <c r="BQ4461" s="3"/>
      <c r="BR4461" s="3">
        <v>0</v>
      </c>
      <c r="BS4461" s="3">
        <v>0</v>
      </c>
      <c r="BT4461" s="3">
        <v>0</v>
      </c>
      <c r="BU4461" s="3"/>
      <c r="BV4461" s="3"/>
      <c r="BW4461" s="3">
        <f t="shared" si="11642"/>
        <v>0</v>
      </c>
      <c r="BX4461" s="3"/>
      <c r="BY4461" s="3"/>
      <c r="BZ4461" s="3"/>
      <c r="CA4461" s="3">
        <f t="shared" ref="CA4461:CA4493" si="11713">BV4461+BW4461</f>
        <v>0</v>
      </c>
      <c r="CB4461" s="122"/>
    </row>
    <row r="4462" spans="1:80" ht="33.75" x14ac:dyDescent="0.25">
      <c r="A4462" s="1" t="s">
        <v>1</v>
      </c>
      <c r="B4462" s="1" t="s">
        <v>1</v>
      </c>
      <c r="C4462" s="1" t="s">
        <v>1</v>
      </c>
      <c r="D4462" s="78" t="s">
        <v>1</v>
      </c>
      <c r="E4462" s="78" t="s">
        <v>1</v>
      </c>
      <c r="F4462" s="78" t="s">
        <v>1</v>
      </c>
      <c r="G4462" s="2" t="s">
        <v>1</v>
      </c>
      <c r="H4462" s="10" t="s">
        <v>30</v>
      </c>
      <c r="I4462" s="11">
        <f>SUM(I4463,I4471,I4473)</f>
        <v>1743263</v>
      </c>
      <c r="J4462" s="11">
        <f t="shared" si="11712"/>
        <v>1906444</v>
      </c>
      <c r="K4462" s="11">
        <f t="shared" ref="K4462" si="11714">SUM(K4463,K4471,K4473)</f>
        <v>1828894</v>
      </c>
      <c r="L4462" s="11">
        <f t="shared" ref="L4462:L4492" si="11715">SUM(M4462:O4462)</f>
        <v>77550</v>
      </c>
      <c r="M4462" s="11">
        <f t="shared" ref="M4462:Q4462" si="11716">SUM(M4463,M4471,M4473)</f>
        <v>72050</v>
      </c>
      <c r="N4462" s="11">
        <f t="shared" si="11716"/>
        <v>0</v>
      </c>
      <c r="O4462" s="11">
        <f t="shared" si="11716"/>
        <v>5500</v>
      </c>
      <c r="P4462" s="11">
        <f t="shared" si="11716"/>
        <v>0</v>
      </c>
      <c r="Q4462" s="11">
        <f t="shared" si="11716"/>
        <v>0</v>
      </c>
      <c r="R4462" s="11">
        <f t="shared" ref="R4462:AG4462" si="11717">SUM(R4463,R4471,R4473)</f>
        <v>72050</v>
      </c>
      <c r="S4462" s="11">
        <f t="shared" si="11717"/>
        <v>0</v>
      </c>
      <c r="T4462" s="11">
        <f t="shared" si="11717"/>
        <v>0</v>
      </c>
      <c r="U4462" s="11">
        <f t="shared" si="11717"/>
        <v>0</v>
      </c>
      <c r="V4462" s="11">
        <f t="shared" si="11717"/>
        <v>0</v>
      </c>
      <c r="W4462" s="11">
        <f t="shared" si="11717"/>
        <v>0</v>
      </c>
      <c r="X4462" s="11">
        <f t="shared" ref="X4462" si="11718">SUM(X4463,X4471,X4473)</f>
        <v>72050</v>
      </c>
      <c r="Y4462" s="11">
        <f t="shared" si="11717"/>
        <v>2216</v>
      </c>
      <c r="Z4462" s="11">
        <f t="shared" si="11717"/>
        <v>5981</v>
      </c>
      <c r="AA4462" s="11">
        <f t="shared" si="11717"/>
        <v>6704</v>
      </c>
      <c r="AB4462" s="11">
        <f t="shared" si="11717"/>
        <v>9021</v>
      </c>
      <c r="AC4462" s="11">
        <f t="shared" si="11717"/>
        <v>0</v>
      </c>
      <c r="AD4462" s="11">
        <f t="shared" si="11717"/>
        <v>6529</v>
      </c>
      <c r="AE4462" s="11">
        <f t="shared" si="11717"/>
        <v>0</v>
      </c>
      <c r="AF4462" s="11">
        <f t="shared" si="11717"/>
        <v>0</v>
      </c>
      <c r="AG4462" s="11">
        <f t="shared" si="11717"/>
        <v>2650</v>
      </c>
      <c r="AH4462" s="11">
        <v>33101</v>
      </c>
      <c r="AI4462" s="11">
        <v>38949</v>
      </c>
      <c r="AJ4462" s="11">
        <f t="shared" ref="AJ4462:AY4462" si="11719">SUM(AJ4463,AJ4471,AJ4473)</f>
        <v>0</v>
      </c>
      <c r="AK4462" s="11">
        <f t="shared" si="11719"/>
        <v>0</v>
      </c>
      <c r="AL4462" s="11">
        <f t="shared" si="11719"/>
        <v>0</v>
      </c>
      <c r="AM4462" s="11">
        <f t="shared" si="11719"/>
        <v>0</v>
      </c>
      <c r="AN4462" s="11">
        <f t="shared" si="11719"/>
        <v>0</v>
      </c>
      <c r="AO4462" s="11">
        <f t="shared" si="11719"/>
        <v>0</v>
      </c>
      <c r="AP4462" s="11">
        <f t="shared" ref="AP4462" si="11720">SUM(AP4463,AP4471,AP4473)</f>
        <v>0</v>
      </c>
      <c r="AQ4462" s="11">
        <f t="shared" si="11719"/>
        <v>0</v>
      </c>
      <c r="AR4462" s="11">
        <f t="shared" si="11719"/>
        <v>0</v>
      </c>
      <c r="AS4462" s="11">
        <f t="shared" si="11719"/>
        <v>0</v>
      </c>
      <c r="AT4462" s="11">
        <f t="shared" si="11719"/>
        <v>0</v>
      </c>
      <c r="AU4462" s="11">
        <f t="shared" si="11719"/>
        <v>0</v>
      </c>
      <c r="AV4462" s="11">
        <f t="shared" si="11719"/>
        <v>0</v>
      </c>
      <c r="AW4462" s="11">
        <f t="shared" si="11719"/>
        <v>0</v>
      </c>
      <c r="AX4462" s="11">
        <f t="shared" si="11719"/>
        <v>0</v>
      </c>
      <c r="AY4462" s="11">
        <f t="shared" si="11719"/>
        <v>0</v>
      </c>
      <c r="AZ4462" s="11">
        <v>0</v>
      </c>
      <c r="BA4462" s="11">
        <v>0</v>
      </c>
      <c r="BB4462" s="11">
        <f t="shared" ref="BB4462:BQ4462" si="11721">SUM(BB4463,BB4471,BB4473)</f>
        <v>5500</v>
      </c>
      <c r="BC4462" s="11">
        <f t="shared" si="11721"/>
        <v>4840</v>
      </c>
      <c r="BD4462" s="11">
        <f t="shared" si="11721"/>
        <v>0</v>
      </c>
      <c r="BE4462" s="11">
        <f t="shared" si="11721"/>
        <v>7480</v>
      </c>
      <c r="BF4462" s="11">
        <f t="shared" si="11721"/>
        <v>0</v>
      </c>
      <c r="BG4462" s="11">
        <f t="shared" si="11721"/>
        <v>0</v>
      </c>
      <c r="BH4462" s="11">
        <f t="shared" ref="BH4462" si="11722">SUM(BH4463,BH4471,BH4473)</f>
        <v>17820</v>
      </c>
      <c r="BI4462" s="11">
        <f t="shared" si="11721"/>
        <v>2580</v>
      </c>
      <c r="BJ4462" s="11">
        <f t="shared" si="11721"/>
        <v>0</v>
      </c>
      <c r="BK4462" s="11">
        <f t="shared" si="11721"/>
        <v>4840</v>
      </c>
      <c r="BL4462" s="11">
        <f t="shared" si="11721"/>
        <v>0</v>
      </c>
      <c r="BM4462" s="11">
        <f t="shared" si="11721"/>
        <v>0</v>
      </c>
      <c r="BN4462" s="11">
        <f t="shared" si="11721"/>
        <v>0</v>
      </c>
      <c r="BO4462" s="11">
        <f t="shared" si="11721"/>
        <v>2500</v>
      </c>
      <c r="BP4462" s="11">
        <f t="shared" si="11721"/>
        <v>0</v>
      </c>
      <c r="BQ4462" s="11">
        <f t="shared" si="11721"/>
        <v>4980</v>
      </c>
      <c r="BR4462" s="11">
        <v>14900</v>
      </c>
      <c r="BS4462" s="11">
        <v>2920</v>
      </c>
      <c r="BT4462" s="11">
        <f t="shared" ref="BT4462:BZ4462" si="11723">SUM(BT4463,BT4471,BT4473)</f>
        <v>1998522</v>
      </c>
      <c r="BU4462" s="11">
        <f t="shared" si="11723"/>
        <v>1922446</v>
      </c>
      <c r="BV4462" s="11">
        <f t="shared" si="11723"/>
        <v>1109983</v>
      </c>
      <c r="BW4462" s="11">
        <f t="shared" si="11723"/>
        <v>504804</v>
      </c>
      <c r="BX4462" s="11">
        <f t="shared" si="11723"/>
        <v>189048</v>
      </c>
      <c r="BY4462" s="11">
        <f t="shared" si="11723"/>
        <v>157878</v>
      </c>
      <c r="BZ4462" s="11">
        <f t="shared" si="11723"/>
        <v>157878</v>
      </c>
      <c r="CA4462" s="11">
        <f t="shared" si="11713"/>
        <v>1614787</v>
      </c>
      <c r="CB4462" s="123">
        <f t="shared" ref="CB4462:CB4492" si="11724">IF(BU4462=0,"-",CA4462/BU4462*100)</f>
        <v>83.99648156567207</v>
      </c>
    </row>
    <row r="4463" spans="1:80" x14ac:dyDescent="0.25">
      <c r="A4463" s="4" t="s">
        <v>928</v>
      </c>
      <c r="B4463" s="4" t="s">
        <v>88</v>
      </c>
      <c r="C4463" s="4" t="s">
        <v>1773</v>
      </c>
      <c r="D4463" s="79" t="s">
        <v>1774</v>
      </c>
      <c r="E4463" s="78" t="s">
        <v>31</v>
      </c>
      <c r="F4463" s="78" t="s">
        <v>1</v>
      </c>
      <c r="G4463" s="2" t="s">
        <v>1</v>
      </c>
      <c r="H4463" s="2" t="s">
        <v>32</v>
      </c>
      <c r="I4463" s="12">
        <f>SUM(I4464,I4465)</f>
        <v>1430728</v>
      </c>
      <c r="J4463" s="12">
        <f t="shared" si="11712"/>
        <v>1562159</v>
      </c>
      <c r="K4463" s="12">
        <f t="shared" ref="K4463" si="11725">SUM(K4464,K4465)</f>
        <v>1542359</v>
      </c>
      <c r="L4463" s="12">
        <f t="shared" si="11715"/>
        <v>19800</v>
      </c>
      <c r="M4463" s="12">
        <f t="shared" ref="M4463:Q4463" si="11726">SUM(M4464,M4465)</f>
        <v>19800</v>
      </c>
      <c r="N4463" s="12">
        <f t="shared" si="11726"/>
        <v>0</v>
      </c>
      <c r="O4463" s="12">
        <f t="shared" si="11726"/>
        <v>0</v>
      </c>
      <c r="P4463" s="12">
        <f t="shared" si="11726"/>
        <v>0</v>
      </c>
      <c r="Q4463" s="12">
        <f t="shared" si="11726"/>
        <v>0</v>
      </c>
      <c r="R4463" s="12">
        <f t="shared" ref="R4463:AG4463" si="11727">SUM(R4464,R4465)</f>
        <v>19800</v>
      </c>
      <c r="S4463" s="12">
        <f t="shared" si="11727"/>
        <v>0</v>
      </c>
      <c r="T4463" s="12">
        <f t="shared" si="11727"/>
        <v>0</v>
      </c>
      <c r="U4463" s="12">
        <f t="shared" si="11727"/>
        <v>0</v>
      </c>
      <c r="V4463" s="12">
        <f t="shared" si="11727"/>
        <v>0</v>
      </c>
      <c r="W4463" s="12">
        <f t="shared" si="11727"/>
        <v>0</v>
      </c>
      <c r="X4463" s="12">
        <f t="shared" ref="X4463" si="11728">SUM(X4464,X4465)</f>
        <v>19800</v>
      </c>
      <c r="Y4463" s="12">
        <f t="shared" si="11727"/>
        <v>2216</v>
      </c>
      <c r="Z4463" s="12">
        <f t="shared" si="11727"/>
        <v>0</v>
      </c>
      <c r="AA4463" s="12">
        <f t="shared" si="11727"/>
        <v>2000</v>
      </c>
      <c r="AB4463" s="12">
        <f t="shared" si="11727"/>
        <v>3000</v>
      </c>
      <c r="AC4463" s="12">
        <f t="shared" si="11727"/>
        <v>0</v>
      </c>
      <c r="AD4463" s="12">
        <f t="shared" si="11727"/>
        <v>0</v>
      </c>
      <c r="AE4463" s="12">
        <f t="shared" si="11727"/>
        <v>0</v>
      </c>
      <c r="AF4463" s="12">
        <f t="shared" si="11727"/>
        <v>0</v>
      </c>
      <c r="AG4463" s="12">
        <f t="shared" si="11727"/>
        <v>0</v>
      </c>
      <c r="AH4463" s="12">
        <v>7216</v>
      </c>
      <c r="AI4463" s="12">
        <v>12584</v>
      </c>
      <c r="AJ4463" s="12">
        <f t="shared" ref="AJ4463:AY4463" si="11729">SUM(AJ4464,AJ4465)</f>
        <v>0</v>
      </c>
      <c r="AK4463" s="12">
        <f t="shared" si="11729"/>
        <v>0</v>
      </c>
      <c r="AL4463" s="12">
        <f t="shared" si="11729"/>
        <v>0</v>
      </c>
      <c r="AM4463" s="12">
        <f t="shared" si="11729"/>
        <v>0</v>
      </c>
      <c r="AN4463" s="12">
        <f t="shared" si="11729"/>
        <v>0</v>
      </c>
      <c r="AO4463" s="12">
        <f t="shared" si="11729"/>
        <v>0</v>
      </c>
      <c r="AP4463" s="12">
        <f t="shared" ref="AP4463" si="11730">SUM(AP4464,AP4465)</f>
        <v>0</v>
      </c>
      <c r="AQ4463" s="12">
        <f t="shared" si="11729"/>
        <v>0</v>
      </c>
      <c r="AR4463" s="12">
        <f t="shared" si="11729"/>
        <v>0</v>
      </c>
      <c r="AS4463" s="12">
        <f t="shared" si="11729"/>
        <v>0</v>
      </c>
      <c r="AT4463" s="12">
        <f t="shared" si="11729"/>
        <v>0</v>
      </c>
      <c r="AU4463" s="12">
        <f t="shared" si="11729"/>
        <v>0</v>
      </c>
      <c r="AV4463" s="12">
        <f t="shared" si="11729"/>
        <v>0</v>
      </c>
      <c r="AW4463" s="12">
        <f t="shared" si="11729"/>
        <v>0</v>
      </c>
      <c r="AX4463" s="12">
        <f t="shared" si="11729"/>
        <v>0</v>
      </c>
      <c r="AY4463" s="12">
        <f t="shared" si="11729"/>
        <v>0</v>
      </c>
      <c r="AZ4463" s="12">
        <v>0</v>
      </c>
      <c r="BA4463" s="12">
        <v>0</v>
      </c>
      <c r="BB4463" s="12">
        <f t="shared" ref="BB4463:BQ4463" si="11731">SUM(BB4464,BB4465)</f>
        <v>0</v>
      </c>
      <c r="BC4463" s="12">
        <f t="shared" si="11731"/>
        <v>0</v>
      </c>
      <c r="BD4463" s="12">
        <f t="shared" si="11731"/>
        <v>0</v>
      </c>
      <c r="BE4463" s="12">
        <f t="shared" si="11731"/>
        <v>0</v>
      </c>
      <c r="BF4463" s="12">
        <f t="shared" si="11731"/>
        <v>0</v>
      </c>
      <c r="BG4463" s="12">
        <f t="shared" si="11731"/>
        <v>0</v>
      </c>
      <c r="BH4463" s="12">
        <f t="shared" ref="BH4463" si="11732">SUM(BH4464,BH4465)</f>
        <v>0</v>
      </c>
      <c r="BI4463" s="12">
        <f t="shared" si="11731"/>
        <v>0</v>
      </c>
      <c r="BJ4463" s="12">
        <f t="shared" si="11731"/>
        <v>0</v>
      </c>
      <c r="BK4463" s="12">
        <f t="shared" si="11731"/>
        <v>0</v>
      </c>
      <c r="BL4463" s="12">
        <f t="shared" si="11731"/>
        <v>0</v>
      </c>
      <c r="BM4463" s="12">
        <f t="shared" si="11731"/>
        <v>0</v>
      </c>
      <c r="BN4463" s="12">
        <f t="shared" si="11731"/>
        <v>0</v>
      </c>
      <c r="BO4463" s="12">
        <f t="shared" si="11731"/>
        <v>0</v>
      </c>
      <c r="BP4463" s="12">
        <f t="shared" si="11731"/>
        <v>0</v>
      </c>
      <c r="BQ4463" s="12">
        <f t="shared" si="11731"/>
        <v>0</v>
      </c>
      <c r="BR4463" s="12">
        <v>0</v>
      </c>
      <c r="BS4463" s="12">
        <v>0</v>
      </c>
      <c r="BT4463" s="12">
        <f t="shared" ref="BT4463:BZ4463" si="11733">SUM(BT4464,BT4465)</f>
        <v>1630458</v>
      </c>
      <c r="BU4463" s="12">
        <f t="shared" si="11733"/>
        <v>1612132</v>
      </c>
      <c r="BV4463" s="12">
        <f t="shared" si="11733"/>
        <v>941009</v>
      </c>
      <c r="BW4463" s="12">
        <f t="shared" si="11733"/>
        <v>425500</v>
      </c>
      <c r="BX4463" s="12">
        <f t="shared" si="11733"/>
        <v>156500</v>
      </c>
      <c r="BY4463" s="12">
        <f t="shared" si="11733"/>
        <v>134500</v>
      </c>
      <c r="BZ4463" s="12">
        <f t="shared" si="11733"/>
        <v>134500</v>
      </c>
      <c r="CA4463" s="12">
        <f t="shared" si="11713"/>
        <v>1366509</v>
      </c>
      <c r="CB4463" s="124">
        <f t="shared" si="11724"/>
        <v>84.764088796699028</v>
      </c>
    </row>
    <row r="4464" spans="1:80" x14ac:dyDescent="0.25">
      <c r="A4464" s="4" t="s">
        <v>928</v>
      </c>
      <c r="B4464" s="4" t="s">
        <v>88</v>
      </c>
      <c r="C4464" s="4" t="s">
        <v>1773</v>
      </c>
      <c r="D4464" s="79" t="s">
        <v>1774</v>
      </c>
      <c r="E4464" s="89">
        <v>6111</v>
      </c>
      <c r="F4464" s="79"/>
      <c r="G4464" s="75" t="s">
        <v>1906</v>
      </c>
      <c r="H4464" s="13" t="s">
        <v>33</v>
      </c>
      <c r="I4464" s="14">
        <v>1254628</v>
      </c>
      <c r="J4464" s="14">
        <f t="shared" si="11712"/>
        <v>1365985</v>
      </c>
      <c r="K4464" s="14">
        <v>1348385</v>
      </c>
      <c r="L4464" s="14">
        <f t="shared" si="11715"/>
        <v>17600</v>
      </c>
      <c r="M4464" s="14">
        <v>17600</v>
      </c>
      <c r="N4464" s="14">
        <v>0</v>
      </c>
      <c r="O4464" s="14">
        <v>0</v>
      </c>
      <c r="P4464" s="14">
        <v>0</v>
      </c>
      <c r="Q4464" s="14">
        <v>0</v>
      </c>
      <c r="R4464" s="14">
        <v>17600</v>
      </c>
      <c r="S4464" s="14"/>
      <c r="T4464" s="14"/>
      <c r="U4464" s="14"/>
      <c r="V4464" s="14"/>
      <c r="W4464" s="14"/>
      <c r="X4464" s="14">
        <f t="shared" si="11655"/>
        <v>17600</v>
      </c>
      <c r="Y4464" s="14">
        <v>2216</v>
      </c>
      <c r="Z4464" s="14"/>
      <c r="AA4464" s="14">
        <v>2000</v>
      </c>
      <c r="AB4464" s="14">
        <v>3000</v>
      </c>
      <c r="AC4464" s="14"/>
      <c r="AD4464" s="14"/>
      <c r="AE4464" s="14"/>
      <c r="AF4464" s="14"/>
      <c r="AG4464" s="14"/>
      <c r="AH4464" s="14">
        <v>7216</v>
      </c>
      <c r="AI4464" s="14">
        <v>10384</v>
      </c>
      <c r="AJ4464" s="14">
        <v>0</v>
      </c>
      <c r="AK4464" s="14"/>
      <c r="AL4464" s="14"/>
      <c r="AM4464" s="14"/>
      <c r="AN4464" s="14"/>
      <c r="AO4464" s="14"/>
      <c r="AP4464" s="14">
        <f t="shared" si="11656"/>
        <v>0</v>
      </c>
      <c r="AQ4464" s="14"/>
      <c r="AR4464" s="14"/>
      <c r="AS4464" s="14"/>
      <c r="AT4464" s="14"/>
      <c r="AU4464" s="14"/>
      <c r="AV4464" s="14"/>
      <c r="AW4464" s="14"/>
      <c r="AX4464" s="14"/>
      <c r="AY4464" s="14"/>
      <c r="AZ4464" s="14">
        <v>0</v>
      </c>
      <c r="BA4464" s="14">
        <v>0</v>
      </c>
      <c r="BB4464" s="14">
        <v>0</v>
      </c>
      <c r="BC4464" s="14"/>
      <c r="BD4464" s="14"/>
      <c r="BE4464" s="14"/>
      <c r="BF4464" s="14"/>
      <c r="BG4464" s="14"/>
      <c r="BH4464" s="14">
        <f t="shared" si="11657"/>
        <v>0</v>
      </c>
      <c r="BI4464" s="14"/>
      <c r="BJ4464" s="14"/>
      <c r="BK4464" s="14"/>
      <c r="BL4464" s="14"/>
      <c r="BM4464" s="14"/>
      <c r="BN4464" s="14"/>
      <c r="BO4464" s="14"/>
      <c r="BP4464" s="14"/>
      <c r="BQ4464" s="14"/>
      <c r="BR4464" s="14">
        <v>0</v>
      </c>
      <c r="BS4464" s="14">
        <v>0</v>
      </c>
      <c r="BT4464" s="14">
        <v>1434284</v>
      </c>
      <c r="BU4464" s="14">
        <v>1416684</v>
      </c>
      <c r="BV4464" s="14">
        <v>813302</v>
      </c>
      <c r="BW4464" s="14">
        <f t="shared" si="11642"/>
        <v>382000</v>
      </c>
      <c r="BX4464" s="14">
        <v>142000</v>
      </c>
      <c r="BY4464" s="14">
        <v>120000</v>
      </c>
      <c r="BZ4464" s="14">
        <v>120000</v>
      </c>
      <c r="CA4464" s="14">
        <f t="shared" si="11713"/>
        <v>1195302</v>
      </c>
      <c r="CB4464" s="122">
        <f t="shared" si="11724"/>
        <v>84.373226492287628</v>
      </c>
    </row>
    <row r="4465" spans="1:80" x14ac:dyDescent="0.25">
      <c r="A4465" s="1" t="s">
        <v>928</v>
      </c>
      <c r="B4465" s="1" t="s">
        <v>88</v>
      </c>
      <c r="C4465" s="1" t="s">
        <v>1773</v>
      </c>
      <c r="D4465" s="82" t="s">
        <v>1774</v>
      </c>
      <c r="E4465" s="82" t="s">
        <v>34</v>
      </c>
      <c r="F4465" s="79" t="s">
        <v>1</v>
      </c>
      <c r="G4465" s="13" t="s">
        <v>1</v>
      </c>
      <c r="H4465" s="2" t="s">
        <v>35</v>
      </c>
      <c r="I4465" s="12">
        <f>SUM(I4466:I4470)</f>
        <v>176100</v>
      </c>
      <c r="J4465" s="12">
        <f t="shared" si="11712"/>
        <v>196174</v>
      </c>
      <c r="K4465" s="12">
        <f t="shared" ref="K4465" si="11734">SUM(K4466:K4470)</f>
        <v>193974</v>
      </c>
      <c r="L4465" s="12">
        <f t="shared" si="11715"/>
        <v>2200</v>
      </c>
      <c r="M4465" s="12">
        <f t="shared" ref="M4465:Q4465" si="11735">SUM(M4466:M4470)</f>
        <v>2200</v>
      </c>
      <c r="N4465" s="12">
        <f t="shared" si="11735"/>
        <v>0</v>
      </c>
      <c r="O4465" s="12">
        <f t="shared" si="11735"/>
        <v>0</v>
      </c>
      <c r="P4465" s="12">
        <f t="shared" si="11735"/>
        <v>0</v>
      </c>
      <c r="Q4465" s="12">
        <f t="shared" si="11735"/>
        <v>0</v>
      </c>
      <c r="R4465" s="12">
        <f t="shared" ref="R4465:AG4465" si="11736">SUM(R4466:R4470)</f>
        <v>2200</v>
      </c>
      <c r="S4465" s="12">
        <f t="shared" si="11736"/>
        <v>0</v>
      </c>
      <c r="T4465" s="12">
        <f t="shared" si="11736"/>
        <v>0</v>
      </c>
      <c r="U4465" s="12">
        <f t="shared" si="11736"/>
        <v>0</v>
      </c>
      <c r="V4465" s="12">
        <f t="shared" si="11736"/>
        <v>0</v>
      </c>
      <c r="W4465" s="12">
        <f t="shared" si="11736"/>
        <v>0</v>
      </c>
      <c r="X4465" s="12">
        <f t="shared" si="11736"/>
        <v>2200</v>
      </c>
      <c r="Y4465" s="12">
        <f t="shared" si="11736"/>
        <v>0</v>
      </c>
      <c r="Z4465" s="12">
        <f t="shared" si="11736"/>
        <v>0</v>
      </c>
      <c r="AA4465" s="12">
        <f t="shared" si="11736"/>
        <v>0</v>
      </c>
      <c r="AB4465" s="12">
        <f t="shared" si="11736"/>
        <v>0</v>
      </c>
      <c r="AC4465" s="12">
        <f t="shared" si="11736"/>
        <v>0</v>
      </c>
      <c r="AD4465" s="12">
        <f t="shared" si="11736"/>
        <v>0</v>
      </c>
      <c r="AE4465" s="12">
        <f t="shared" si="11736"/>
        <v>0</v>
      </c>
      <c r="AF4465" s="12">
        <f t="shared" si="11736"/>
        <v>0</v>
      </c>
      <c r="AG4465" s="12">
        <f t="shared" si="11736"/>
        <v>0</v>
      </c>
      <c r="AH4465" s="12">
        <v>0</v>
      </c>
      <c r="AI4465" s="12">
        <v>2200</v>
      </c>
      <c r="AJ4465" s="12">
        <f t="shared" ref="AJ4465:AY4465" si="11737">SUM(AJ4466:AJ4470)</f>
        <v>0</v>
      </c>
      <c r="AK4465" s="12">
        <f t="shared" si="11737"/>
        <v>0</v>
      </c>
      <c r="AL4465" s="12">
        <f t="shared" si="11737"/>
        <v>0</v>
      </c>
      <c r="AM4465" s="12">
        <f t="shared" si="11737"/>
        <v>0</v>
      </c>
      <c r="AN4465" s="12">
        <f t="shared" si="11737"/>
        <v>0</v>
      </c>
      <c r="AO4465" s="12">
        <f t="shared" si="11737"/>
        <v>0</v>
      </c>
      <c r="AP4465" s="12">
        <f t="shared" si="11737"/>
        <v>0</v>
      </c>
      <c r="AQ4465" s="12">
        <f t="shared" si="11737"/>
        <v>0</v>
      </c>
      <c r="AR4465" s="12">
        <f t="shared" si="11737"/>
        <v>0</v>
      </c>
      <c r="AS4465" s="12">
        <f t="shared" si="11737"/>
        <v>0</v>
      </c>
      <c r="AT4465" s="12">
        <f t="shared" si="11737"/>
        <v>0</v>
      </c>
      <c r="AU4465" s="12">
        <f t="shared" si="11737"/>
        <v>0</v>
      </c>
      <c r="AV4465" s="12">
        <f t="shared" si="11737"/>
        <v>0</v>
      </c>
      <c r="AW4465" s="12">
        <f t="shared" si="11737"/>
        <v>0</v>
      </c>
      <c r="AX4465" s="12">
        <f t="shared" si="11737"/>
        <v>0</v>
      </c>
      <c r="AY4465" s="12">
        <f t="shared" si="11737"/>
        <v>0</v>
      </c>
      <c r="AZ4465" s="12">
        <v>0</v>
      </c>
      <c r="BA4465" s="12">
        <v>0</v>
      </c>
      <c r="BB4465" s="12">
        <f t="shared" ref="BB4465:BQ4465" si="11738">SUM(BB4466:BB4470)</f>
        <v>0</v>
      </c>
      <c r="BC4465" s="12">
        <f t="shared" si="11738"/>
        <v>0</v>
      </c>
      <c r="BD4465" s="12">
        <f t="shared" si="11738"/>
        <v>0</v>
      </c>
      <c r="BE4465" s="12">
        <f t="shared" si="11738"/>
        <v>0</v>
      </c>
      <c r="BF4465" s="12">
        <f t="shared" si="11738"/>
        <v>0</v>
      </c>
      <c r="BG4465" s="12">
        <f t="shared" si="11738"/>
        <v>0</v>
      </c>
      <c r="BH4465" s="12">
        <f t="shared" si="11738"/>
        <v>0</v>
      </c>
      <c r="BI4465" s="12">
        <f t="shared" si="11738"/>
        <v>0</v>
      </c>
      <c r="BJ4465" s="12">
        <f t="shared" si="11738"/>
        <v>0</v>
      </c>
      <c r="BK4465" s="12">
        <f t="shared" si="11738"/>
        <v>0</v>
      </c>
      <c r="BL4465" s="12">
        <f t="shared" si="11738"/>
        <v>0</v>
      </c>
      <c r="BM4465" s="12">
        <f t="shared" si="11738"/>
        <v>0</v>
      </c>
      <c r="BN4465" s="12">
        <f t="shared" si="11738"/>
        <v>0</v>
      </c>
      <c r="BO4465" s="12">
        <f t="shared" si="11738"/>
        <v>0</v>
      </c>
      <c r="BP4465" s="12">
        <f t="shared" si="11738"/>
        <v>0</v>
      </c>
      <c r="BQ4465" s="12">
        <f t="shared" si="11738"/>
        <v>0</v>
      </c>
      <c r="BR4465" s="12">
        <v>0</v>
      </c>
      <c r="BS4465" s="12">
        <v>0</v>
      </c>
      <c r="BT4465" s="12">
        <f t="shared" ref="BT4465:BX4465" si="11739">SUM(BT4466:BT4470)</f>
        <v>196174</v>
      </c>
      <c r="BU4465" s="12">
        <f t="shared" si="11739"/>
        <v>195448</v>
      </c>
      <c r="BV4465" s="12">
        <f t="shared" si="11739"/>
        <v>127707</v>
      </c>
      <c r="BW4465" s="12">
        <f t="shared" si="11739"/>
        <v>43500</v>
      </c>
      <c r="BX4465" s="12">
        <f t="shared" si="11739"/>
        <v>14500</v>
      </c>
      <c r="BY4465" s="12">
        <f t="shared" ref="BY4465" si="11740">SUM(BY4466:BY4470)</f>
        <v>14500</v>
      </c>
      <c r="BZ4465" s="12">
        <f t="shared" ref="BZ4465" si="11741">SUM(BZ4466:BZ4470)</f>
        <v>14500</v>
      </c>
      <c r="CA4465" s="12">
        <f t="shared" si="11713"/>
        <v>171207</v>
      </c>
      <c r="CB4465" s="124">
        <f t="shared" si="11724"/>
        <v>87.59721255781588</v>
      </c>
    </row>
    <row r="4466" spans="1:80" x14ac:dyDescent="0.25">
      <c r="A4466" s="4" t="s">
        <v>928</v>
      </c>
      <c r="B4466" s="4" t="s">
        <v>88</v>
      </c>
      <c r="C4466" s="4" t="s">
        <v>1773</v>
      </c>
      <c r="D4466" s="79" t="s">
        <v>1774</v>
      </c>
      <c r="E4466" s="89">
        <v>6112</v>
      </c>
      <c r="F4466" s="79" t="s">
        <v>1776</v>
      </c>
      <c r="G4466" s="75" t="s">
        <v>1906</v>
      </c>
      <c r="H4466" s="13" t="s">
        <v>92</v>
      </c>
      <c r="I4466" s="14">
        <v>27400</v>
      </c>
      <c r="J4466" s="14">
        <f t="shared" si="11712"/>
        <v>30140</v>
      </c>
      <c r="K4466" s="14">
        <v>29590</v>
      </c>
      <c r="L4466" s="14">
        <f t="shared" si="11715"/>
        <v>550</v>
      </c>
      <c r="M4466" s="14">
        <v>550</v>
      </c>
      <c r="N4466" s="14">
        <v>0</v>
      </c>
      <c r="O4466" s="14">
        <v>0</v>
      </c>
      <c r="P4466" s="14">
        <v>0</v>
      </c>
      <c r="Q4466" s="14">
        <v>0</v>
      </c>
      <c r="R4466" s="14">
        <v>550</v>
      </c>
      <c r="S4466" s="14"/>
      <c r="T4466" s="14"/>
      <c r="U4466" s="14"/>
      <c r="V4466" s="14"/>
      <c r="W4466" s="14"/>
      <c r="X4466" s="14">
        <f t="shared" si="11655"/>
        <v>550</v>
      </c>
      <c r="Y4466" s="14"/>
      <c r="Z4466" s="14"/>
      <c r="AA4466" s="14"/>
      <c r="AB4466" s="14"/>
      <c r="AC4466" s="14"/>
      <c r="AD4466" s="14"/>
      <c r="AE4466" s="14"/>
      <c r="AF4466" s="14"/>
      <c r="AG4466" s="14"/>
      <c r="AH4466" s="14">
        <v>0</v>
      </c>
      <c r="AI4466" s="14">
        <v>550</v>
      </c>
      <c r="AJ4466" s="14">
        <v>0</v>
      </c>
      <c r="AK4466" s="14"/>
      <c r="AL4466" s="14"/>
      <c r="AM4466" s="14"/>
      <c r="AN4466" s="14"/>
      <c r="AO4466" s="14"/>
      <c r="AP4466" s="14">
        <f t="shared" si="11656"/>
        <v>0</v>
      </c>
      <c r="AQ4466" s="14"/>
      <c r="AR4466" s="14"/>
      <c r="AS4466" s="14"/>
      <c r="AT4466" s="14"/>
      <c r="AU4466" s="14"/>
      <c r="AV4466" s="14"/>
      <c r="AW4466" s="14"/>
      <c r="AX4466" s="14"/>
      <c r="AY4466" s="14"/>
      <c r="AZ4466" s="14">
        <v>0</v>
      </c>
      <c r="BA4466" s="14">
        <v>0</v>
      </c>
      <c r="BB4466" s="14">
        <v>0</v>
      </c>
      <c r="BC4466" s="14"/>
      <c r="BD4466" s="14"/>
      <c r="BE4466" s="14"/>
      <c r="BF4466" s="14"/>
      <c r="BG4466" s="14"/>
      <c r="BH4466" s="14">
        <f t="shared" si="11657"/>
        <v>0</v>
      </c>
      <c r="BI4466" s="14"/>
      <c r="BJ4466" s="14"/>
      <c r="BK4466" s="14"/>
      <c r="BL4466" s="14"/>
      <c r="BM4466" s="14"/>
      <c r="BN4466" s="14"/>
      <c r="BO4466" s="14"/>
      <c r="BP4466" s="14"/>
      <c r="BQ4466" s="14"/>
      <c r="BR4466" s="14">
        <v>0</v>
      </c>
      <c r="BS4466" s="14">
        <v>0</v>
      </c>
      <c r="BT4466" s="14">
        <v>30140</v>
      </c>
      <c r="BU4466" s="14">
        <v>29590</v>
      </c>
      <c r="BV4466" s="14">
        <v>15000</v>
      </c>
      <c r="BW4466" s="14">
        <f t="shared" si="11642"/>
        <v>7500</v>
      </c>
      <c r="BX4466" s="14">
        <v>2500</v>
      </c>
      <c r="BY4466" s="14">
        <v>2500</v>
      </c>
      <c r="BZ4466" s="14">
        <v>2500</v>
      </c>
      <c r="CA4466" s="14">
        <f t="shared" si="11713"/>
        <v>22500</v>
      </c>
      <c r="CB4466" s="122">
        <f t="shared" si="11724"/>
        <v>76.039202433254488</v>
      </c>
    </row>
    <row r="4467" spans="1:80" x14ac:dyDescent="0.25">
      <c r="A4467" s="4" t="s">
        <v>928</v>
      </c>
      <c r="B4467" s="4" t="s">
        <v>88</v>
      </c>
      <c r="C4467" s="4" t="s">
        <v>1773</v>
      </c>
      <c r="D4467" s="79" t="s">
        <v>1774</v>
      </c>
      <c r="E4467" s="89">
        <v>6112</v>
      </c>
      <c r="F4467" s="79" t="s">
        <v>1777</v>
      </c>
      <c r="G4467" s="75" t="s">
        <v>1906</v>
      </c>
      <c r="H4467" s="13" t="s">
        <v>39</v>
      </c>
      <c r="I4467" s="14">
        <v>110000</v>
      </c>
      <c r="J4467" s="14">
        <f t="shared" si="11712"/>
        <v>121000</v>
      </c>
      <c r="K4467" s="14">
        <v>119350</v>
      </c>
      <c r="L4467" s="14">
        <f t="shared" si="11715"/>
        <v>1650</v>
      </c>
      <c r="M4467" s="14">
        <v>1650</v>
      </c>
      <c r="N4467" s="14">
        <v>0</v>
      </c>
      <c r="O4467" s="14">
        <v>0</v>
      </c>
      <c r="P4467" s="14">
        <v>0</v>
      </c>
      <c r="Q4467" s="14">
        <v>0</v>
      </c>
      <c r="R4467" s="14">
        <v>1650</v>
      </c>
      <c r="S4467" s="14"/>
      <c r="T4467" s="14"/>
      <c r="U4467" s="14"/>
      <c r="V4467" s="14"/>
      <c r="W4467" s="14"/>
      <c r="X4467" s="14">
        <f t="shared" si="11655"/>
        <v>1650</v>
      </c>
      <c r="Y4467" s="14"/>
      <c r="Z4467" s="14"/>
      <c r="AA4467" s="14"/>
      <c r="AB4467" s="14"/>
      <c r="AC4467" s="14"/>
      <c r="AD4467" s="14"/>
      <c r="AE4467" s="14"/>
      <c r="AF4467" s="14"/>
      <c r="AG4467" s="14"/>
      <c r="AH4467" s="14">
        <v>0</v>
      </c>
      <c r="AI4467" s="14">
        <v>1650</v>
      </c>
      <c r="AJ4467" s="14">
        <v>0</v>
      </c>
      <c r="AK4467" s="14"/>
      <c r="AL4467" s="14"/>
      <c r="AM4467" s="14"/>
      <c r="AN4467" s="14"/>
      <c r="AO4467" s="14"/>
      <c r="AP4467" s="14">
        <f t="shared" si="11656"/>
        <v>0</v>
      </c>
      <c r="AQ4467" s="14"/>
      <c r="AR4467" s="14"/>
      <c r="AS4467" s="14"/>
      <c r="AT4467" s="14"/>
      <c r="AU4467" s="14"/>
      <c r="AV4467" s="14"/>
      <c r="AW4467" s="14"/>
      <c r="AX4467" s="14"/>
      <c r="AY4467" s="14"/>
      <c r="AZ4467" s="14">
        <v>0</v>
      </c>
      <c r="BA4467" s="14">
        <v>0</v>
      </c>
      <c r="BB4467" s="14">
        <v>0</v>
      </c>
      <c r="BC4467" s="14"/>
      <c r="BD4467" s="14"/>
      <c r="BE4467" s="14"/>
      <c r="BF4467" s="14"/>
      <c r="BG4467" s="14"/>
      <c r="BH4467" s="14">
        <f t="shared" si="11657"/>
        <v>0</v>
      </c>
      <c r="BI4467" s="14"/>
      <c r="BJ4467" s="14"/>
      <c r="BK4467" s="14"/>
      <c r="BL4467" s="14"/>
      <c r="BM4467" s="14"/>
      <c r="BN4467" s="14"/>
      <c r="BO4467" s="14"/>
      <c r="BP4467" s="14"/>
      <c r="BQ4467" s="14"/>
      <c r="BR4467" s="14">
        <v>0</v>
      </c>
      <c r="BS4467" s="14">
        <v>0</v>
      </c>
      <c r="BT4467" s="14">
        <v>121000</v>
      </c>
      <c r="BU4467" s="14">
        <v>119350</v>
      </c>
      <c r="BV4467" s="14">
        <v>72269</v>
      </c>
      <c r="BW4467" s="14">
        <f t="shared" si="11642"/>
        <v>36000</v>
      </c>
      <c r="BX4467" s="14">
        <v>12000</v>
      </c>
      <c r="BY4467" s="14">
        <v>12000</v>
      </c>
      <c r="BZ4467" s="14">
        <v>12000</v>
      </c>
      <c r="CA4467" s="14">
        <f t="shared" si="11713"/>
        <v>108269</v>
      </c>
      <c r="CB4467" s="122">
        <f t="shared" si="11724"/>
        <v>90.715542521994124</v>
      </c>
    </row>
    <row r="4468" spans="1:80" x14ac:dyDescent="0.25">
      <c r="A4468" s="4" t="s">
        <v>928</v>
      </c>
      <c r="B4468" s="4" t="s">
        <v>88</v>
      </c>
      <c r="C4468" s="4" t="s">
        <v>1773</v>
      </c>
      <c r="D4468" s="79" t="s">
        <v>1774</v>
      </c>
      <c r="E4468" s="89">
        <v>6112</v>
      </c>
      <c r="F4468" s="79" t="s">
        <v>1778</v>
      </c>
      <c r="G4468" s="75" t="s">
        <v>1906</v>
      </c>
      <c r="H4468" s="13" t="s">
        <v>41</v>
      </c>
      <c r="I4468" s="14">
        <v>15000</v>
      </c>
      <c r="J4468" s="14">
        <f t="shared" si="11712"/>
        <v>27764</v>
      </c>
      <c r="K4468" s="14">
        <v>27764</v>
      </c>
      <c r="L4468" s="14">
        <f t="shared" si="11715"/>
        <v>0</v>
      </c>
      <c r="M4468" s="14">
        <v>0</v>
      </c>
      <c r="N4468" s="14">
        <v>0</v>
      </c>
      <c r="O4468" s="14">
        <v>0</v>
      </c>
      <c r="P4468" s="14">
        <v>0</v>
      </c>
      <c r="Q4468" s="14">
        <v>0</v>
      </c>
      <c r="R4468" s="14">
        <v>0</v>
      </c>
      <c r="S4468" s="14"/>
      <c r="T4468" s="14"/>
      <c r="U4468" s="14"/>
      <c r="V4468" s="14"/>
      <c r="W4468" s="14"/>
      <c r="X4468" s="14">
        <f t="shared" si="11655"/>
        <v>0</v>
      </c>
      <c r="Y4468" s="14"/>
      <c r="Z4468" s="14"/>
      <c r="AA4468" s="14"/>
      <c r="AB4468" s="14"/>
      <c r="AC4468" s="14"/>
      <c r="AD4468" s="14"/>
      <c r="AE4468" s="14"/>
      <c r="AF4468" s="14"/>
      <c r="AG4468" s="14"/>
      <c r="AH4468" s="14">
        <v>0</v>
      </c>
      <c r="AI4468" s="14">
        <v>0</v>
      </c>
      <c r="AJ4468" s="14">
        <v>0</v>
      </c>
      <c r="AK4468" s="14"/>
      <c r="AL4468" s="14"/>
      <c r="AM4468" s="14"/>
      <c r="AN4468" s="14"/>
      <c r="AO4468" s="14"/>
      <c r="AP4468" s="14">
        <f t="shared" si="11656"/>
        <v>0</v>
      </c>
      <c r="AQ4468" s="14"/>
      <c r="AR4468" s="14"/>
      <c r="AS4468" s="14"/>
      <c r="AT4468" s="14"/>
      <c r="AU4468" s="14"/>
      <c r="AV4468" s="14"/>
      <c r="AW4468" s="14"/>
      <c r="AX4468" s="14"/>
      <c r="AY4468" s="14"/>
      <c r="AZ4468" s="14">
        <v>0</v>
      </c>
      <c r="BA4468" s="14">
        <v>0</v>
      </c>
      <c r="BB4468" s="14">
        <v>0</v>
      </c>
      <c r="BC4468" s="14"/>
      <c r="BD4468" s="14"/>
      <c r="BE4468" s="14"/>
      <c r="BF4468" s="14"/>
      <c r="BG4468" s="14"/>
      <c r="BH4468" s="14">
        <f t="shared" si="11657"/>
        <v>0</v>
      </c>
      <c r="BI4468" s="14"/>
      <c r="BJ4468" s="14"/>
      <c r="BK4468" s="14"/>
      <c r="BL4468" s="14"/>
      <c r="BM4468" s="14"/>
      <c r="BN4468" s="14"/>
      <c r="BO4468" s="14"/>
      <c r="BP4468" s="14"/>
      <c r="BQ4468" s="14"/>
      <c r="BR4468" s="14">
        <v>0</v>
      </c>
      <c r="BS4468" s="14">
        <v>0</v>
      </c>
      <c r="BT4468" s="14">
        <v>27764</v>
      </c>
      <c r="BU4468" s="14">
        <v>29238</v>
      </c>
      <c r="BV4468" s="14">
        <v>29238</v>
      </c>
      <c r="BW4468" s="14">
        <f t="shared" si="11642"/>
        <v>0</v>
      </c>
      <c r="BX4468" s="14"/>
      <c r="BY4468" s="14"/>
      <c r="BZ4468" s="14"/>
      <c r="CA4468" s="14">
        <f t="shared" si="11713"/>
        <v>29238</v>
      </c>
      <c r="CB4468" s="122">
        <f t="shared" si="11724"/>
        <v>100</v>
      </c>
    </row>
    <row r="4469" spans="1:80" x14ac:dyDescent="0.25">
      <c r="A4469" s="4" t="s">
        <v>928</v>
      </c>
      <c r="B4469" s="4" t="s">
        <v>88</v>
      </c>
      <c r="C4469" s="4" t="s">
        <v>1773</v>
      </c>
      <c r="D4469" s="79" t="s">
        <v>1774</v>
      </c>
      <c r="E4469" s="89">
        <v>6112</v>
      </c>
      <c r="F4469" s="79" t="s">
        <v>1779</v>
      </c>
      <c r="G4469" s="75" t="s">
        <v>1906</v>
      </c>
      <c r="H4469" s="13" t="s">
        <v>37</v>
      </c>
      <c r="I4469" s="14">
        <v>8000</v>
      </c>
      <c r="J4469" s="14">
        <f t="shared" si="11712"/>
        <v>0</v>
      </c>
      <c r="K4469" s="14">
        <v>0</v>
      </c>
      <c r="L4469" s="14">
        <f t="shared" si="11715"/>
        <v>0</v>
      </c>
      <c r="M4469" s="14">
        <v>0</v>
      </c>
      <c r="N4469" s="14">
        <v>0</v>
      </c>
      <c r="O4469" s="14">
        <v>0</v>
      </c>
      <c r="P4469" s="14">
        <v>0</v>
      </c>
      <c r="Q4469" s="14">
        <v>0</v>
      </c>
      <c r="R4469" s="14">
        <v>0</v>
      </c>
      <c r="S4469" s="14"/>
      <c r="T4469" s="14"/>
      <c r="U4469" s="14"/>
      <c r="V4469" s="14"/>
      <c r="W4469" s="14"/>
      <c r="X4469" s="14">
        <f t="shared" si="11655"/>
        <v>0</v>
      </c>
      <c r="Y4469" s="14"/>
      <c r="Z4469" s="14"/>
      <c r="AA4469" s="14"/>
      <c r="AB4469" s="14"/>
      <c r="AC4469" s="14"/>
      <c r="AD4469" s="14"/>
      <c r="AE4469" s="14"/>
      <c r="AF4469" s="14"/>
      <c r="AG4469" s="14"/>
      <c r="AH4469" s="14">
        <v>0</v>
      </c>
      <c r="AI4469" s="14">
        <v>0</v>
      </c>
      <c r="AJ4469" s="14">
        <v>0</v>
      </c>
      <c r="AK4469" s="14"/>
      <c r="AL4469" s="14"/>
      <c r="AM4469" s="14"/>
      <c r="AN4469" s="14"/>
      <c r="AO4469" s="14"/>
      <c r="AP4469" s="14">
        <f t="shared" si="11656"/>
        <v>0</v>
      </c>
      <c r="AQ4469" s="14"/>
      <c r="AR4469" s="14"/>
      <c r="AS4469" s="14"/>
      <c r="AT4469" s="14"/>
      <c r="AU4469" s="14"/>
      <c r="AV4469" s="14"/>
      <c r="AW4469" s="14"/>
      <c r="AX4469" s="14"/>
      <c r="AY4469" s="14"/>
      <c r="AZ4469" s="14">
        <v>0</v>
      </c>
      <c r="BA4469" s="14">
        <v>0</v>
      </c>
      <c r="BB4469" s="14">
        <v>0</v>
      </c>
      <c r="BC4469" s="14"/>
      <c r="BD4469" s="14"/>
      <c r="BE4469" s="14"/>
      <c r="BF4469" s="14"/>
      <c r="BG4469" s="14"/>
      <c r="BH4469" s="14">
        <f t="shared" si="11657"/>
        <v>0</v>
      </c>
      <c r="BI4469" s="14"/>
      <c r="BJ4469" s="14"/>
      <c r="BK4469" s="14"/>
      <c r="BL4469" s="14"/>
      <c r="BM4469" s="14"/>
      <c r="BN4469" s="14"/>
      <c r="BO4469" s="14"/>
      <c r="BP4469" s="14"/>
      <c r="BQ4469" s="14"/>
      <c r="BR4469" s="14">
        <v>0</v>
      </c>
      <c r="BS4469" s="14">
        <v>0</v>
      </c>
      <c r="BT4469" s="14">
        <v>0</v>
      </c>
      <c r="BU4469" s="14">
        <v>0</v>
      </c>
      <c r="BV4469" s="14">
        <v>0</v>
      </c>
      <c r="BW4469" s="14">
        <f t="shared" si="11642"/>
        <v>0</v>
      </c>
      <c r="BX4469" s="14"/>
      <c r="BY4469" s="14"/>
      <c r="BZ4469" s="14"/>
      <c r="CA4469" s="14">
        <f t="shared" si="11713"/>
        <v>0</v>
      </c>
      <c r="CB4469" s="122" t="str">
        <f t="shared" si="11724"/>
        <v>-</v>
      </c>
    </row>
    <row r="4470" spans="1:80" x14ac:dyDescent="0.25">
      <c r="A4470" s="4" t="s">
        <v>928</v>
      </c>
      <c r="B4470" s="4" t="s">
        <v>88</v>
      </c>
      <c r="C4470" s="4" t="s">
        <v>1773</v>
      </c>
      <c r="D4470" s="79" t="s">
        <v>1774</v>
      </c>
      <c r="E4470" s="89">
        <v>6112</v>
      </c>
      <c r="F4470" s="79" t="s">
        <v>1780</v>
      </c>
      <c r="G4470" s="75" t="s">
        <v>1906</v>
      </c>
      <c r="H4470" s="13" t="s">
        <v>43</v>
      </c>
      <c r="I4470" s="14">
        <v>15700</v>
      </c>
      <c r="J4470" s="14">
        <f t="shared" si="11712"/>
        <v>17270</v>
      </c>
      <c r="K4470" s="14">
        <v>17270</v>
      </c>
      <c r="L4470" s="14">
        <f t="shared" si="11715"/>
        <v>0</v>
      </c>
      <c r="M4470" s="14">
        <v>0</v>
      </c>
      <c r="N4470" s="14">
        <v>0</v>
      </c>
      <c r="O4470" s="14">
        <v>0</v>
      </c>
      <c r="P4470" s="14">
        <v>0</v>
      </c>
      <c r="Q4470" s="14">
        <v>0</v>
      </c>
      <c r="R4470" s="14">
        <v>0</v>
      </c>
      <c r="S4470" s="14"/>
      <c r="T4470" s="14"/>
      <c r="U4470" s="14"/>
      <c r="V4470" s="14"/>
      <c r="W4470" s="14"/>
      <c r="X4470" s="14">
        <f t="shared" si="11655"/>
        <v>0</v>
      </c>
      <c r="Y4470" s="14"/>
      <c r="Z4470" s="14"/>
      <c r="AA4470" s="14"/>
      <c r="AB4470" s="14"/>
      <c r="AC4470" s="14"/>
      <c r="AD4470" s="14"/>
      <c r="AE4470" s="14"/>
      <c r="AF4470" s="14"/>
      <c r="AG4470" s="14"/>
      <c r="AH4470" s="14">
        <v>0</v>
      </c>
      <c r="AI4470" s="14">
        <v>0</v>
      </c>
      <c r="AJ4470" s="14">
        <v>0</v>
      </c>
      <c r="AK4470" s="14"/>
      <c r="AL4470" s="14"/>
      <c r="AM4470" s="14"/>
      <c r="AN4470" s="14"/>
      <c r="AO4470" s="14"/>
      <c r="AP4470" s="14">
        <f t="shared" si="11656"/>
        <v>0</v>
      </c>
      <c r="AQ4470" s="14"/>
      <c r="AR4470" s="14"/>
      <c r="AS4470" s="14"/>
      <c r="AT4470" s="14"/>
      <c r="AU4470" s="14"/>
      <c r="AV4470" s="14"/>
      <c r="AW4470" s="14"/>
      <c r="AX4470" s="14"/>
      <c r="AY4470" s="14"/>
      <c r="AZ4470" s="14">
        <v>0</v>
      </c>
      <c r="BA4470" s="14">
        <v>0</v>
      </c>
      <c r="BB4470" s="14">
        <v>0</v>
      </c>
      <c r="BC4470" s="14"/>
      <c r="BD4470" s="14"/>
      <c r="BE4470" s="14"/>
      <c r="BF4470" s="14"/>
      <c r="BG4470" s="14"/>
      <c r="BH4470" s="14">
        <f t="shared" si="11657"/>
        <v>0</v>
      </c>
      <c r="BI4470" s="14"/>
      <c r="BJ4470" s="14"/>
      <c r="BK4470" s="14"/>
      <c r="BL4470" s="14"/>
      <c r="BM4470" s="14"/>
      <c r="BN4470" s="14"/>
      <c r="BO4470" s="14"/>
      <c r="BP4470" s="14"/>
      <c r="BQ4470" s="14"/>
      <c r="BR4470" s="14">
        <v>0</v>
      </c>
      <c r="BS4470" s="14">
        <v>0</v>
      </c>
      <c r="BT4470" s="14">
        <v>17270</v>
      </c>
      <c r="BU4470" s="14">
        <v>17270</v>
      </c>
      <c r="BV4470" s="14">
        <v>11200</v>
      </c>
      <c r="BW4470" s="14">
        <f t="shared" si="11642"/>
        <v>0</v>
      </c>
      <c r="BX4470" s="14"/>
      <c r="BY4470" s="14"/>
      <c r="BZ4470" s="14"/>
      <c r="CA4470" s="14">
        <f t="shared" si="11713"/>
        <v>11200</v>
      </c>
      <c r="CB4470" s="122">
        <f t="shared" si="11724"/>
        <v>64.852345107122176</v>
      </c>
    </row>
    <row r="4471" spans="1:80" x14ac:dyDescent="0.25">
      <c r="A4471" s="4" t="s">
        <v>928</v>
      </c>
      <c r="B4471" s="4" t="s">
        <v>88</v>
      </c>
      <c r="C4471" s="4" t="s">
        <v>1773</v>
      </c>
      <c r="D4471" s="79" t="s">
        <v>1774</v>
      </c>
      <c r="E4471" s="78" t="s">
        <v>44</v>
      </c>
      <c r="F4471" s="78" t="s">
        <v>1</v>
      </c>
      <c r="G4471" s="2" t="s">
        <v>1</v>
      </c>
      <c r="H4471" s="2" t="s">
        <v>45</v>
      </c>
      <c r="I4471" s="12">
        <f>SUM(I4472)</f>
        <v>131735</v>
      </c>
      <c r="J4471" s="12">
        <f t="shared" si="11712"/>
        <v>143428</v>
      </c>
      <c r="K4471" s="12">
        <f t="shared" ref="K4471:Q4471" si="11742">SUM(K4472)</f>
        <v>142328</v>
      </c>
      <c r="L4471" s="12">
        <f t="shared" si="11715"/>
        <v>1100</v>
      </c>
      <c r="M4471" s="12">
        <f t="shared" si="11742"/>
        <v>1100</v>
      </c>
      <c r="N4471" s="12">
        <f t="shared" si="11742"/>
        <v>0</v>
      </c>
      <c r="O4471" s="12">
        <f t="shared" si="11742"/>
        <v>0</v>
      </c>
      <c r="P4471" s="12">
        <f t="shared" si="11742"/>
        <v>0</v>
      </c>
      <c r="Q4471" s="12">
        <f t="shared" si="11742"/>
        <v>0</v>
      </c>
      <c r="R4471" s="12">
        <f t="shared" ref="R4471:AG4471" si="11743">SUM(R4472)</f>
        <v>1100</v>
      </c>
      <c r="S4471" s="12">
        <f t="shared" si="11743"/>
        <v>0</v>
      </c>
      <c r="T4471" s="12">
        <f t="shared" si="11743"/>
        <v>0</v>
      </c>
      <c r="U4471" s="12">
        <f t="shared" si="11743"/>
        <v>0</v>
      </c>
      <c r="V4471" s="12">
        <f t="shared" si="11743"/>
        <v>0</v>
      </c>
      <c r="W4471" s="12">
        <f t="shared" si="11743"/>
        <v>0</v>
      </c>
      <c r="X4471" s="12">
        <f t="shared" si="11743"/>
        <v>1100</v>
      </c>
      <c r="Y4471" s="12">
        <f t="shared" si="11743"/>
        <v>0</v>
      </c>
      <c r="Z4471" s="12">
        <f t="shared" si="11743"/>
        <v>0</v>
      </c>
      <c r="AA4471" s="12">
        <f t="shared" si="11743"/>
        <v>200</v>
      </c>
      <c r="AB4471" s="12">
        <f t="shared" si="11743"/>
        <v>300</v>
      </c>
      <c r="AC4471" s="12">
        <f t="shared" si="11743"/>
        <v>0</v>
      </c>
      <c r="AD4471" s="12">
        <f t="shared" si="11743"/>
        <v>0</v>
      </c>
      <c r="AE4471" s="12">
        <f t="shared" si="11743"/>
        <v>0</v>
      </c>
      <c r="AF4471" s="12">
        <f t="shared" si="11743"/>
        <v>0</v>
      </c>
      <c r="AG4471" s="12">
        <f t="shared" si="11743"/>
        <v>0</v>
      </c>
      <c r="AH4471" s="12">
        <v>500</v>
      </c>
      <c r="AI4471" s="12">
        <v>600</v>
      </c>
      <c r="AJ4471" s="12">
        <f t="shared" ref="AJ4471:AY4471" si="11744">SUM(AJ4472)</f>
        <v>0</v>
      </c>
      <c r="AK4471" s="12">
        <f t="shared" si="11744"/>
        <v>0</v>
      </c>
      <c r="AL4471" s="12">
        <f t="shared" si="11744"/>
        <v>0</v>
      </c>
      <c r="AM4471" s="12">
        <f t="shared" si="11744"/>
        <v>0</v>
      </c>
      <c r="AN4471" s="12">
        <f t="shared" si="11744"/>
        <v>0</v>
      </c>
      <c r="AO4471" s="12">
        <f t="shared" si="11744"/>
        <v>0</v>
      </c>
      <c r="AP4471" s="12">
        <f t="shared" si="11744"/>
        <v>0</v>
      </c>
      <c r="AQ4471" s="12">
        <f t="shared" si="11744"/>
        <v>0</v>
      </c>
      <c r="AR4471" s="12">
        <f t="shared" si="11744"/>
        <v>0</v>
      </c>
      <c r="AS4471" s="12">
        <f t="shared" si="11744"/>
        <v>0</v>
      </c>
      <c r="AT4471" s="12">
        <f t="shared" si="11744"/>
        <v>0</v>
      </c>
      <c r="AU4471" s="12">
        <f t="shared" si="11744"/>
        <v>0</v>
      </c>
      <c r="AV4471" s="12">
        <f t="shared" si="11744"/>
        <v>0</v>
      </c>
      <c r="AW4471" s="12">
        <f t="shared" si="11744"/>
        <v>0</v>
      </c>
      <c r="AX4471" s="12">
        <f t="shared" si="11744"/>
        <v>0</v>
      </c>
      <c r="AY4471" s="12">
        <f t="shared" si="11744"/>
        <v>0</v>
      </c>
      <c r="AZ4471" s="12">
        <v>0</v>
      </c>
      <c r="BA4471" s="12">
        <v>0</v>
      </c>
      <c r="BB4471" s="12">
        <f t="shared" ref="BB4471:BQ4471" si="11745">SUM(BB4472)</f>
        <v>0</v>
      </c>
      <c r="BC4471" s="12">
        <f t="shared" si="11745"/>
        <v>0</v>
      </c>
      <c r="BD4471" s="12">
        <f t="shared" si="11745"/>
        <v>0</v>
      </c>
      <c r="BE4471" s="12">
        <f t="shared" si="11745"/>
        <v>0</v>
      </c>
      <c r="BF4471" s="12">
        <f t="shared" si="11745"/>
        <v>0</v>
      </c>
      <c r="BG4471" s="12">
        <f t="shared" si="11745"/>
        <v>0</v>
      </c>
      <c r="BH4471" s="12">
        <f t="shared" si="11745"/>
        <v>0</v>
      </c>
      <c r="BI4471" s="12">
        <f t="shared" si="11745"/>
        <v>0</v>
      </c>
      <c r="BJ4471" s="12">
        <f t="shared" si="11745"/>
        <v>0</v>
      </c>
      <c r="BK4471" s="12">
        <f t="shared" si="11745"/>
        <v>0</v>
      </c>
      <c r="BL4471" s="12">
        <f t="shared" si="11745"/>
        <v>0</v>
      </c>
      <c r="BM4471" s="12">
        <f t="shared" si="11745"/>
        <v>0</v>
      </c>
      <c r="BN4471" s="12">
        <f t="shared" si="11745"/>
        <v>0</v>
      </c>
      <c r="BO4471" s="12">
        <f t="shared" si="11745"/>
        <v>0</v>
      </c>
      <c r="BP4471" s="12">
        <f t="shared" si="11745"/>
        <v>0</v>
      </c>
      <c r="BQ4471" s="12">
        <f t="shared" si="11745"/>
        <v>0</v>
      </c>
      <c r="BR4471" s="12">
        <v>0</v>
      </c>
      <c r="BS4471" s="12">
        <v>0</v>
      </c>
      <c r="BT4471" s="12">
        <f t="shared" ref="BT4471:BX4471" si="11746">SUM(BT4472)</f>
        <v>150599</v>
      </c>
      <c r="BU4471" s="12">
        <f t="shared" si="11746"/>
        <v>149499</v>
      </c>
      <c r="BV4471" s="12">
        <f t="shared" si="11746"/>
        <v>84397</v>
      </c>
      <c r="BW4471" s="12">
        <f t="shared" si="11746"/>
        <v>38400</v>
      </c>
      <c r="BX4471" s="12">
        <f t="shared" si="11746"/>
        <v>14400</v>
      </c>
      <c r="BY4471" s="12">
        <f t="shared" ref="BY4471" si="11747">SUM(BY4472)</f>
        <v>12000</v>
      </c>
      <c r="BZ4471" s="12">
        <f t="shared" ref="BZ4471" si="11748">SUM(BZ4472)</f>
        <v>12000</v>
      </c>
      <c r="CA4471" s="12">
        <f t="shared" si="11713"/>
        <v>122797</v>
      </c>
      <c r="CB4471" s="124">
        <f t="shared" si="11724"/>
        <v>82.139010963284036</v>
      </c>
    </row>
    <row r="4472" spans="1:80" x14ac:dyDescent="0.25">
      <c r="A4472" s="4" t="s">
        <v>928</v>
      </c>
      <c r="B4472" s="4" t="s">
        <v>88</v>
      </c>
      <c r="C4472" s="4" t="s">
        <v>1773</v>
      </c>
      <c r="D4472" s="79" t="s">
        <v>1774</v>
      </c>
      <c r="E4472" s="89">
        <v>6121</v>
      </c>
      <c r="F4472" s="79"/>
      <c r="G4472" s="75" t="s">
        <v>1906</v>
      </c>
      <c r="H4472" s="13" t="s">
        <v>46</v>
      </c>
      <c r="I4472" s="14">
        <v>131735</v>
      </c>
      <c r="J4472" s="14">
        <f t="shared" si="11712"/>
        <v>143428</v>
      </c>
      <c r="K4472" s="14">
        <v>142328</v>
      </c>
      <c r="L4472" s="14">
        <f t="shared" si="11715"/>
        <v>1100</v>
      </c>
      <c r="M4472" s="14">
        <v>1100</v>
      </c>
      <c r="N4472" s="14">
        <v>0</v>
      </c>
      <c r="O4472" s="14">
        <v>0</v>
      </c>
      <c r="P4472" s="14">
        <v>0</v>
      </c>
      <c r="Q4472" s="14">
        <v>0</v>
      </c>
      <c r="R4472" s="14">
        <v>1100</v>
      </c>
      <c r="S4472" s="14"/>
      <c r="T4472" s="14"/>
      <c r="U4472" s="14"/>
      <c r="V4472" s="14"/>
      <c r="W4472" s="14"/>
      <c r="X4472" s="14">
        <f t="shared" si="11655"/>
        <v>1100</v>
      </c>
      <c r="Y4472" s="14"/>
      <c r="Z4472" s="14"/>
      <c r="AA4472" s="14">
        <v>200</v>
      </c>
      <c r="AB4472" s="14">
        <v>300</v>
      </c>
      <c r="AC4472" s="14"/>
      <c r="AD4472" s="14"/>
      <c r="AE4472" s="14"/>
      <c r="AF4472" s="14"/>
      <c r="AG4472" s="14"/>
      <c r="AH4472" s="14">
        <v>500</v>
      </c>
      <c r="AI4472" s="14">
        <v>600</v>
      </c>
      <c r="AJ4472" s="14">
        <v>0</v>
      </c>
      <c r="AK4472" s="14"/>
      <c r="AL4472" s="14"/>
      <c r="AM4472" s="14"/>
      <c r="AN4472" s="14"/>
      <c r="AO4472" s="14"/>
      <c r="AP4472" s="14">
        <f t="shared" si="11656"/>
        <v>0</v>
      </c>
      <c r="AQ4472" s="14"/>
      <c r="AR4472" s="14"/>
      <c r="AS4472" s="14"/>
      <c r="AT4472" s="14"/>
      <c r="AU4472" s="14"/>
      <c r="AV4472" s="14"/>
      <c r="AW4472" s="14"/>
      <c r="AX4472" s="14"/>
      <c r="AY4472" s="14"/>
      <c r="AZ4472" s="14">
        <v>0</v>
      </c>
      <c r="BA4472" s="14">
        <v>0</v>
      </c>
      <c r="BB4472" s="14">
        <v>0</v>
      </c>
      <c r="BC4472" s="14"/>
      <c r="BD4472" s="14"/>
      <c r="BE4472" s="14"/>
      <c r="BF4472" s="14"/>
      <c r="BG4472" s="14"/>
      <c r="BH4472" s="14">
        <f t="shared" si="11657"/>
        <v>0</v>
      </c>
      <c r="BI4472" s="14"/>
      <c r="BJ4472" s="14"/>
      <c r="BK4472" s="14"/>
      <c r="BL4472" s="14"/>
      <c r="BM4472" s="14"/>
      <c r="BN4472" s="14"/>
      <c r="BO4472" s="14"/>
      <c r="BP4472" s="14"/>
      <c r="BQ4472" s="14"/>
      <c r="BR4472" s="14">
        <v>0</v>
      </c>
      <c r="BS4472" s="14">
        <v>0</v>
      </c>
      <c r="BT4472" s="14">
        <v>150599</v>
      </c>
      <c r="BU4472" s="14">
        <v>149499</v>
      </c>
      <c r="BV4472" s="14">
        <v>84397</v>
      </c>
      <c r="BW4472" s="14">
        <f t="shared" si="11642"/>
        <v>38400</v>
      </c>
      <c r="BX4472" s="14">
        <v>14400</v>
      </c>
      <c r="BY4472" s="14">
        <v>12000</v>
      </c>
      <c r="BZ4472" s="14">
        <v>12000</v>
      </c>
      <c r="CA4472" s="14">
        <f t="shared" si="11713"/>
        <v>122797</v>
      </c>
      <c r="CB4472" s="122">
        <f t="shared" si="11724"/>
        <v>82.139010963284036</v>
      </c>
    </row>
    <row r="4473" spans="1:80" x14ac:dyDescent="0.25">
      <c r="A4473" s="4" t="s">
        <v>928</v>
      </c>
      <c r="B4473" s="4" t="s">
        <v>88</v>
      </c>
      <c r="C4473" s="4" t="s">
        <v>1773</v>
      </c>
      <c r="D4473" s="79" t="s">
        <v>1774</v>
      </c>
      <c r="E4473" s="78" t="s">
        <v>47</v>
      </c>
      <c r="F4473" s="78" t="s">
        <v>1</v>
      </c>
      <c r="G4473" s="2" t="s">
        <v>1</v>
      </c>
      <c r="H4473" s="2" t="s">
        <v>48</v>
      </c>
      <c r="I4473" s="12">
        <f>SUM(I4474:I4481)</f>
        <v>180800</v>
      </c>
      <c r="J4473" s="12">
        <f t="shared" si="11712"/>
        <v>200857</v>
      </c>
      <c r="K4473" s="12">
        <f t="shared" ref="K4473" si="11749">SUM(K4474:K4481)</f>
        <v>144207</v>
      </c>
      <c r="L4473" s="12">
        <f t="shared" si="11715"/>
        <v>56650</v>
      </c>
      <c r="M4473" s="12">
        <f t="shared" ref="M4473:Q4473" si="11750">SUM(M4474:M4481)</f>
        <v>51150</v>
      </c>
      <c r="N4473" s="12">
        <f t="shared" si="11750"/>
        <v>0</v>
      </c>
      <c r="O4473" s="12">
        <f t="shared" si="11750"/>
        <v>5500</v>
      </c>
      <c r="P4473" s="12">
        <f t="shared" si="11750"/>
        <v>0</v>
      </c>
      <c r="Q4473" s="12">
        <f t="shared" si="11750"/>
        <v>0</v>
      </c>
      <c r="R4473" s="12">
        <f t="shared" ref="R4473:AG4473" si="11751">SUM(R4474:R4481)</f>
        <v>51150</v>
      </c>
      <c r="S4473" s="12">
        <f t="shared" si="11751"/>
        <v>0</v>
      </c>
      <c r="T4473" s="12">
        <f t="shared" si="11751"/>
        <v>0</v>
      </c>
      <c r="U4473" s="12">
        <f t="shared" si="11751"/>
        <v>0</v>
      </c>
      <c r="V4473" s="12">
        <f t="shared" si="11751"/>
        <v>0</v>
      </c>
      <c r="W4473" s="12">
        <f t="shared" si="11751"/>
        <v>0</v>
      </c>
      <c r="X4473" s="12">
        <f t="shared" si="11751"/>
        <v>51150</v>
      </c>
      <c r="Y4473" s="12">
        <f t="shared" si="11751"/>
        <v>0</v>
      </c>
      <c r="Z4473" s="12">
        <f t="shared" si="11751"/>
        <v>5981</v>
      </c>
      <c r="AA4473" s="12">
        <f t="shared" si="11751"/>
        <v>4504</v>
      </c>
      <c r="AB4473" s="12">
        <f t="shared" si="11751"/>
        <v>5721</v>
      </c>
      <c r="AC4473" s="12">
        <f t="shared" si="11751"/>
        <v>0</v>
      </c>
      <c r="AD4473" s="12">
        <f t="shared" si="11751"/>
        <v>6529</v>
      </c>
      <c r="AE4473" s="12">
        <f t="shared" si="11751"/>
        <v>0</v>
      </c>
      <c r="AF4473" s="12">
        <f t="shared" si="11751"/>
        <v>0</v>
      </c>
      <c r="AG4473" s="12">
        <f t="shared" si="11751"/>
        <v>2650</v>
      </c>
      <c r="AH4473" s="12">
        <v>25385</v>
      </c>
      <c r="AI4473" s="12">
        <v>25765</v>
      </c>
      <c r="AJ4473" s="12">
        <f t="shared" ref="AJ4473:AY4473" si="11752">SUM(AJ4474:AJ4481)</f>
        <v>0</v>
      </c>
      <c r="AK4473" s="12">
        <f t="shared" si="11752"/>
        <v>0</v>
      </c>
      <c r="AL4473" s="12">
        <f t="shared" si="11752"/>
        <v>0</v>
      </c>
      <c r="AM4473" s="12">
        <f t="shared" si="11752"/>
        <v>0</v>
      </c>
      <c r="AN4473" s="12">
        <f t="shared" si="11752"/>
        <v>0</v>
      </c>
      <c r="AO4473" s="12">
        <f t="shared" si="11752"/>
        <v>0</v>
      </c>
      <c r="AP4473" s="12">
        <f t="shared" si="11752"/>
        <v>0</v>
      </c>
      <c r="AQ4473" s="12">
        <f t="shared" si="11752"/>
        <v>0</v>
      </c>
      <c r="AR4473" s="12">
        <f t="shared" si="11752"/>
        <v>0</v>
      </c>
      <c r="AS4473" s="12">
        <f t="shared" si="11752"/>
        <v>0</v>
      </c>
      <c r="AT4473" s="12">
        <f t="shared" si="11752"/>
        <v>0</v>
      </c>
      <c r="AU4473" s="12">
        <f t="shared" si="11752"/>
        <v>0</v>
      </c>
      <c r="AV4473" s="12">
        <f t="shared" si="11752"/>
        <v>0</v>
      </c>
      <c r="AW4473" s="12">
        <f t="shared" si="11752"/>
        <v>0</v>
      </c>
      <c r="AX4473" s="12">
        <f t="shared" si="11752"/>
        <v>0</v>
      </c>
      <c r="AY4473" s="12">
        <f t="shared" si="11752"/>
        <v>0</v>
      </c>
      <c r="AZ4473" s="12">
        <v>0</v>
      </c>
      <c r="BA4473" s="12">
        <v>0</v>
      </c>
      <c r="BB4473" s="12">
        <f t="shared" ref="BB4473:BQ4473" si="11753">SUM(BB4474:BB4481)</f>
        <v>5500</v>
      </c>
      <c r="BC4473" s="12">
        <f t="shared" si="11753"/>
        <v>4840</v>
      </c>
      <c r="BD4473" s="12">
        <f t="shared" si="11753"/>
        <v>0</v>
      </c>
      <c r="BE4473" s="12">
        <f t="shared" si="11753"/>
        <v>7480</v>
      </c>
      <c r="BF4473" s="12">
        <f t="shared" si="11753"/>
        <v>0</v>
      </c>
      <c r="BG4473" s="12">
        <f t="shared" si="11753"/>
        <v>0</v>
      </c>
      <c r="BH4473" s="12">
        <f t="shared" si="11753"/>
        <v>17820</v>
      </c>
      <c r="BI4473" s="12">
        <f t="shared" si="11753"/>
        <v>2580</v>
      </c>
      <c r="BJ4473" s="12">
        <f t="shared" si="11753"/>
        <v>0</v>
      </c>
      <c r="BK4473" s="12">
        <f t="shared" si="11753"/>
        <v>4840</v>
      </c>
      <c r="BL4473" s="12">
        <f t="shared" si="11753"/>
        <v>0</v>
      </c>
      <c r="BM4473" s="12">
        <f t="shared" si="11753"/>
        <v>0</v>
      </c>
      <c r="BN4473" s="12">
        <f t="shared" si="11753"/>
        <v>0</v>
      </c>
      <c r="BO4473" s="12">
        <f t="shared" si="11753"/>
        <v>2500</v>
      </c>
      <c r="BP4473" s="12">
        <f t="shared" si="11753"/>
        <v>0</v>
      </c>
      <c r="BQ4473" s="12">
        <f t="shared" si="11753"/>
        <v>4980</v>
      </c>
      <c r="BR4473" s="12">
        <v>14900</v>
      </c>
      <c r="BS4473" s="12">
        <v>2920</v>
      </c>
      <c r="BT4473" s="12">
        <f t="shared" ref="BT4473:BZ4473" si="11754">SUM(BT4474:BT4481)</f>
        <v>217465</v>
      </c>
      <c r="BU4473" s="12">
        <f t="shared" si="11754"/>
        <v>160815</v>
      </c>
      <c r="BV4473" s="12">
        <f t="shared" si="11754"/>
        <v>84577</v>
      </c>
      <c r="BW4473" s="12">
        <f t="shared" si="11754"/>
        <v>40904</v>
      </c>
      <c r="BX4473" s="12">
        <f t="shared" si="11754"/>
        <v>18148</v>
      </c>
      <c r="BY4473" s="12">
        <f t="shared" si="11754"/>
        <v>11378</v>
      </c>
      <c r="BZ4473" s="12">
        <f t="shared" si="11754"/>
        <v>11378</v>
      </c>
      <c r="CA4473" s="12">
        <f t="shared" si="11713"/>
        <v>125481</v>
      </c>
      <c r="CB4473" s="124">
        <f t="shared" si="11724"/>
        <v>78.028169014084497</v>
      </c>
    </row>
    <row r="4474" spans="1:80" x14ac:dyDescent="0.25">
      <c r="A4474" s="4" t="s">
        <v>928</v>
      </c>
      <c r="B4474" s="4" t="s">
        <v>88</v>
      </c>
      <c r="C4474" s="4" t="s">
        <v>1773</v>
      </c>
      <c r="D4474" s="79" t="s">
        <v>1774</v>
      </c>
      <c r="E4474" s="89">
        <v>6131</v>
      </c>
      <c r="F4474" s="79"/>
      <c r="G4474" s="75" t="s">
        <v>1906</v>
      </c>
      <c r="H4474" s="13" t="s">
        <v>49</v>
      </c>
      <c r="I4474" s="14">
        <v>2000</v>
      </c>
      <c r="J4474" s="14">
        <f t="shared" si="11712"/>
        <v>3000</v>
      </c>
      <c r="K4474" s="14">
        <v>1900</v>
      </c>
      <c r="L4474" s="14">
        <f t="shared" si="11715"/>
        <v>1100</v>
      </c>
      <c r="M4474" s="14">
        <v>1100</v>
      </c>
      <c r="N4474" s="14">
        <v>0</v>
      </c>
      <c r="O4474" s="14">
        <v>0</v>
      </c>
      <c r="P4474" s="14">
        <v>0</v>
      </c>
      <c r="Q4474" s="14">
        <v>0</v>
      </c>
      <c r="R4474" s="14">
        <v>1100</v>
      </c>
      <c r="S4474" s="14"/>
      <c r="T4474" s="14"/>
      <c r="U4474" s="14"/>
      <c r="V4474" s="14"/>
      <c r="W4474" s="14"/>
      <c r="X4474" s="14">
        <f t="shared" si="11655"/>
        <v>1100</v>
      </c>
      <c r="Y4474" s="14"/>
      <c r="Z4474" s="14"/>
      <c r="AA4474" s="14"/>
      <c r="AB4474" s="14"/>
      <c r="AC4474" s="14"/>
      <c r="AD4474" s="14"/>
      <c r="AE4474" s="14"/>
      <c r="AF4474" s="14"/>
      <c r="AG4474" s="14"/>
      <c r="AH4474" s="14">
        <v>0</v>
      </c>
      <c r="AI4474" s="14">
        <v>1100</v>
      </c>
      <c r="AJ4474" s="14">
        <v>0</v>
      </c>
      <c r="AK4474" s="14"/>
      <c r="AL4474" s="14"/>
      <c r="AM4474" s="14"/>
      <c r="AN4474" s="14"/>
      <c r="AO4474" s="14"/>
      <c r="AP4474" s="14">
        <f t="shared" si="11656"/>
        <v>0</v>
      </c>
      <c r="AQ4474" s="14"/>
      <c r="AR4474" s="14"/>
      <c r="AS4474" s="14"/>
      <c r="AT4474" s="14"/>
      <c r="AU4474" s="14"/>
      <c r="AV4474" s="14"/>
      <c r="AW4474" s="14"/>
      <c r="AX4474" s="14"/>
      <c r="AY4474" s="14"/>
      <c r="AZ4474" s="14">
        <v>0</v>
      </c>
      <c r="BA4474" s="14">
        <v>0</v>
      </c>
      <c r="BB4474" s="14">
        <v>0</v>
      </c>
      <c r="BC4474" s="14"/>
      <c r="BD4474" s="14"/>
      <c r="BE4474" s="14"/>
      <c r="BF4474" s="14"/>
      <c r="BG4474" s="14"/>
      <c r="BH4474" s="14">
        <f t="shared" si="11657"/>
        <v>0</v>
      </c>
      <c r="BI4474" s="14"/>
      <c r="BJ4474" s="14"/>
      <c r="BK4474" s="14"/>
      <c r="BL4474" s="14"/>
      <c r="BM4474" s="14"/>
      <c r="BN4474" s="14"/>
      <c r="BO4474" s="14"/>
      <c r="BP4474" s="14"/>
      <c r="BQ4474" s="14"/>
      <c r="BR4474" s="14">
        <v>0</v>
      </c>
      <c r="BS4474" s="14">
        <v>0</v>
      </c>
      <c r="BT4474" s="14">
        <v>3000</v>
      </c>
      <c r="BU4474" s="14">
        <v>1900</v>
      </c>
      <c r="BV4474" s="14">
        <v>1000</v>
      </c>
      <c r="BW4474" s="14">
        <f t="shared" si="11642"/>
        <v>900</v>
      </c>
      <c r="BX4474" s="14">
        <v>900</v>
      </c>
      <c r="BY4474" s="14"/>
      <c r="BZ4474" s="14"/>
      <c r="CA4474" s="14">
        <f t="shared" si="11713"/>
        <v>1900</v>
      </c>
      <c r="CB4474" s="122">
        <f t="shared" si="11724"/>
        <v>100</v>
      </c>
    </row>
    <row r="4475" spans="1:80" x14ac:dyDescent="0.25">
      <c r="A4475" s="4" t="s">
        <v>928</v>
      </c>
      <c r="B4475" s="4" t="s">
        <v>88</v>
      </c>
      <c r="C4475" s="4" t="s">
        <v>1773</v>
      </c>
      <c r="D4475" s="79" t="s">
        <v>1774</v>
      </c>
      <c r="E4475" s="89">
        <v>6132</v>
      </c>
      <c r="F4475" s="79"/>
      <c r="G4475" s="75" t="s">
        <v>1906</v>
      </c>
      <c r="H4475" s="13" t="s">
        <v>196</v>
      </c>
      <c r="I4475" s="14">
        <v>49000</v>
      </c>
      <c r="J4475" s="14">
        <f t="shared" si="11712"/>
        <v>53900</v>
      </c>
      <c r="K4475" s="14">
        <v>53900</v>
      </c>
      <c r="L4475" s="14">
        <f t="shared" si="11715"/>
        <v>0</v>
      </c>
      <c r="M4475" s="14">
        <v>0</v>
      </c>
      <c r="N4475" s="14">
        <v>0</v>
      </c>
      <c r="O4475" s="14">
        <v>0</v>
      </c>
      <c r="P4475" s="14">
        <v>0</v>
      </c>
      <c r="Q4475" s="14">
        <v>0</v>
      </c>
      <c r="R4475" s="14">
        <v>0</v>
      </c>
      <c r="S4475" s="14"/>
      <c r="T4475" s="14"/>
      <c r="U4475" s="14"/>
      <c r="V4475" s="14"/>
      <c r="W4475" s="14"/>
      <c r="X4475" s="14">
        <f t="shared" si="11655"/>
        <v>0</v>
      </c>
      <c r="Y4475" s="14"/>
      <c r="Z4475" s="14"/>
      <c r="AA4475" s="14"/>
      <c r="AB4475" s="14"/>
      <c r="AC4475" s="14"/>
      <c r="AD4475" s="14"/>
      <c r="AE4475" s="14"/>
      <c r="AF4475" s="14"/>
      <c r="AG4475" s="14"/>
      <c r="AH4475" s="14">
        <v>0</v>
      </c>
      <c r="AI4475" s="14">
        <v>0</v>
      </c>
      <c r="AJ4475" s="14">
        <v>0</v>
      </c>
      <c r="AK4475" s="14"/>
      <c r="AL4475" s="14"/>
      <c r="AM4475" s="14"/>
      <c r="AN4475" s="14"/>
      <c r="AO4475" s="14"/>
      <c r="AP4475" s="14">
        <f t="shared" si="11656"/>
        <v>0</v>
      </c>
      <c r="AQ4475" s="14"/>
      <c r="AR4475" s="14"/>
      <c r="AS4475" s="14"/>
      <c r="AT4475" s="14"/>
      <c r="AU4475" s="14"/>
      <c r="AV4475" s="14"/>
      <c r="AW4475" s="14"/>
      <c r="AX4475" s="14"/>
      <c r="AY4475" s="14"/>
      <c r="AZ4475" s="14">
        <v>0</v>
      </c>
      <c r="BA4475" s="14">
        <v>0</v>
      </c>
      <c r="BB4475" s="14">
        <v>0</v>
      </c>
      <c r="BC4475" s="14"/>
      <c r="BD4475" s="14"/>
      <c r="BE4475" s="14"/>
      <c r="BF4475" s="14"/>
      <c r="BG4475" s="14"/>
      <c r="BH4475" s="14">
        <f t="shared" si="11657"/>
        <v>0</v>
      </c>
      <c r="BI4475" s="14"/>
      <c r="BJ4475" s="14"/>
      <c r="BK4475" s="14"/>
      <c r="BL4475" s="14"/>
      <c r="BM4475" s="14"/>
      <c r="BN4475" s="14"/>
      <c r="BO4475" s="14"/>
      <c r="BP4475" s="14"/>
      <c r="BQ4475" s="14"/>
      <c r="BR4475" s="14">
        <v>0</v>
      </c>
      <c r="BS4475" s="14">
        <v>0</v>
      </c>
      <c r="BT4475" s="14">
        <v>53900</v>
      </c>
      <c r="BU4475" s="14">
        <v>53900</v>
      </c>
      <c r="BV4475" s="14">
        <v>30500</v>
      </c>
      <c r="BW4475" s="14">
        <f t="shared" si="11642"/>
        <v>15200</v>
      </c>
      <c r="BX4475" s="14">
        <v>8000</v>
      </c>
      <c r="BY4475" s="14">
        <v>3600</v>
      </c>
      <c r="BZ4475" s="14">
        <v>3600</v>
      </c>
      <c r="CA4475" s="14">
        <f t="shared" si="11713"/>
        <v>45700</v>
      </c>
      <c r="CB4475" s="122">
        <f t="shared" si="11724"/>
        <v>84.786641929499069</v>
      </c>
    </row>
    <row r="4476" spans="1:80" x14ac:dyDescent="0.25">
      <c r="A4476" s="4" t="s">
        <v>928</v>
      </c>
      <c r="B4476" s="4" t="s">
        <v>88</v>
      </c>
      <c r="C4476" s="4" t="s">
        <v>1773</v>
      </c>
      <c r="D4476" s="79" t="s">
        <v>1774</v>
      </c>
      <c r="E4476" s="89">
        <v>6133</v>
      </c>
      <c r="F4476" s="79"/>
      <c r="G4476" s="75" t="s">
        <v>1906</v>
      </c>
      <c r="H4476" s="13" t="s">
        <v>198</v>
      </c>
      <c r="I4476" s="14">
        <v>12500</v>
      </c>
      <c r="J4476" s="14">
        <f t="shared" si="11712"/>
        <v>13750</v>
      </c>
      <c r="K4476" s="14">
        <v>13750</v>
      </c>
      <c r="L4476" s="14">
        <f t="shared" si="11715"/>
        <v>0</v>
      </c>
      <c r="M4476" s="14">
        <v>0</v>
      </c>
      <c r="N4476" s="14">
        <v>0</v>
      </c>
      <c r="O4476" s="14">
        <v>0</v>
      </c>
      <c r="P4476" s="14">
        <v>0</v>
      </c>
      <c r="Q4476" s="14">
        <v>0</v>
      </c>
      <c r="R4476" s="14">
        <v>0</v>
      </c>
      <c r="S4476" s="14"/>
      <c r="T4476" s="14"/>
      <c r="U4476" s="14"/>
      <c r="V4476" s="14"/>
      <c r="W4476" s="14"/>
      <c r="X4476" s="14">
        <f t="shared" si="11655"/>
        <v>0</v>
      </c>
      <c r="Y4476" s="14"/>
      <c r="Z4476" s="14"/>
      <c r="AA4476" s="14"/>
      <c r="AB4476" s="14"/>
      <c r="AC4476" s="14"/>
      <c r="AD4476" s="14"/>
      <c r="AE4476" s="14"/>
      <c r="AF4476" s="14"/>
      <c r="AG4476" s="14"/>
      <c r="AH4476" s="14">
        <v>0</v>
      </c>
      <c r="AI4476" s="14">
        <v>0</v>
      </c>
      <c r="AJ4476" s="14">
        <v>0</v>
      </c>
      <c r="AK4476" s="14"/>
      <c r="AL4476" s="14"/>
      <c r="AM4476" s="14"/>
      <c r="AN4476" s="14"/>
      <c r="AO4476" s="14"/>
      <c r="AP4476" s="14">
        <f t="shared" si="11656"/>
        <v>0</v>
      </c>
      <c r="AQ4476" s="14"/>
      <c r="AR4476" s="14"/>
      <c r="AS4476" s="14"/>
      <c r="AT4476" s="14"/>
      <c r="AU4476" s="14"/>
      <c r="AV4476" s="14"/>
      <c r="AW4476" s="14"/>
      <c r="AX4476" s="14"/>
      <c r="AY4476" s="14"/>
      <c r="AZ4476" s="14">
        <v>0</v>
      </c>
      <c r="BA4476" s="14">
        <v>0</v>
      </c>
      <c r="BB4476" s="14">
        <v>0</v>
      </c>
      <c r="BC4476" s="14"/>
      <c r="BD4476" s="14"/>
      <c r="BE4476" s="14"/>
      <c r="BF4476" s="14"/>
      <c r="BG4476" s="14"/>
      <c r="BH4476" s="14">
        <f t="shared" si="11657"/>
        <v>0</v>
      </c>
      <c r="BI4476" s="14"/>
      <c r="BJ4476" s="14"/>
      <c r="BK4476" s="14"/>
      <c r="BL4476" s="14"/>
      <c r="BM4476" s="14"/>
      <c r="BN4476" s="14"/>
      <c r="BO4476" s="14"/>
      <c r="BP4476" s="14"/>
      <c r="BQ4476" s="14"/>
      <c r="BR4476" s="14">
        <v>0</v>
      </c>
      <c r="BS4476" s="14">
        <v>0</v>
      </c>
      <c r="BT4476" s="14">
        <v>13750</v>
      </c>
      <c r="BU4476" s="14">
        <v>13750</v>
      </c>
      <c r="BV4476" s="14">
        <v>7200</v>
      </c>
      <c r="BW4476" s="14">
        <f t="shared" si="11642"/>
        <v>3200</v>
      </c>
      <c r="BX4476" s="14">
        <v>1200</v>
      </c>
      <c r="BY4476" s="14">
        <v>1000</v>
      </c>
      <c r="BZ4476" s="14">
        <v>1000</v>
      </c>
      <c r="CA4476" s="14">
        <f t="shared" si="11713"/>
        <v>10400</v>
      </c>
      <c r="CB4476" s="122">
        <f t="shared" si="11724"/>
        <v>75.63636363636364</v>
      </c>
    </row>
    <row r="4477" spans="1:80" x14ac:dyDescent="0.25">
      <c r="A4477" s="4" t="s">
        <v>928</v>
      </c>
      <c r="B4477" s="4" t="s">
        <v>88</v>
      </c>
      <c r="C4477" s="4" t="s">
        <v>1773</v>
      </c>
      <c r="D4477" s="79" t="s">
        <v>1774</v>
      </c>
      <c r="E4477" s="89">
        <v>6134</v>
      </c>
      <c r="F4477" s="79"/>
      <c r="G4477" s="75" t="s">
        <v>1906</v>
      </c>
      <c r="H4477" s="13" t="s">
        <v>200</v>
      </c>
      <c r="I4477" s="14">
        <v>61900</v>
      </c>
      <c r="J4477" s="14">
        <f t="shared" si="11712"/>
        <v>68090</v>
      </c>
      <c r="K4477" s="14">
        <v>16390</v>
      </c>
      <c r="L4477" s="14">
        <f t="shared" si="11715"/>
        <v>51700</v>
      </c>
      <c r="M4477" s="14">
        <v>46200</v>
      </c>
      <c r="N4477" s="14">
        <v>0</v>
      </c>
      <c r="O4477" s="14">
        <v>5500</v>
      </c>
      <c r="P4477" s="14">
        <v>0</v>
      </c>
      <c r="Q4477" s="14">
        <v>0</v>
      </c>
      <c r="R4477" s="14">
        <v>46200</v>
      </c>
      <c r="S4477" s="14"/>
      <c r="T4477" s="14"/>
      <c r="U4477" s="14"/>
      <c r="V4477" s="14"/>
      <c r="W4477" s="14"/>
      <c r="X4477" s="14">
        <f t="shared" si="11655"/>
        <v>46200</v>
      </c>
      <c r="Y4477" s="14"/>
      <c r="Z4477" s="14">
        <v>5981</v>
      </c>
      <c r="AA4477" s="14">
        <v>4504</v>
      </c>
      <c r="AB4477" s="14">
        <v>5721</v>
      </c>
      <c r="AC4477" s="14"/>
      <c r="AD4477" s="14">
        <f>5889+640</f>
        <v>6529</v>
      </c>
      <c r="AE4477" s="14"/>
      <c r="AF4477" s="14"/>
      <c r="AG4477" s="14"/>
      <c r="AH4477" s="14">
        <v>22735</v>
      </c>
      <c r="AI4477" s="14">
        <v>23465</v>
      </c>
      <c r="AJ4477" s="14">
        <v>0</v>
      </c>
      <c r="AK4477" s="14"/>
      <c r="AL4477" s="14"/>
      <c r="AM4477" s="14"/>
      <c r="AN4477" s="14"/>
      <c r="AO4477" s="14"/>
      <c r="AP4477" s="14">
        <f t="shared" si="11656"/>
        <v>0</v>
      </c>
      <c r="AQ4477" s="14"/>
      <c r="AR4477" s="14"/>
      <c r="AS4477" s="14"/>
      <c r="AT4477" s="14"/>
      <c r="AU4477" s="14"/>
      <c r="AV4477" s="14"/>
      <c r="AW4477" s="14"/>
      <c r="AX4477" s="14"/>
      <c r="AY4477" s="14"/>
      <c r="AZ4477" s="14">
        <v>0</v>
      </c>
      <c r="BA4477" s="14">
        <v>0</v>
      </c>
      <c r="BB4477" s="14">
        <v>5500</v>
      </c>
      <c r="BC4477" s="14">
        <v>4840</v>
      </c>
      <c r="BD4477" s="14"/>
      <c r="BE4477" s="14">
        <f>2000+4980</f>
        <v>6980</v>
      </c>
      <c r="BF4477" s="14"/>
      <c r="BG4477" s="14"/>
      <c r="BH4477" s="14">
        <f t="shared" si="11657"/>
        <v>17320</v>
      </c>
      <c r="BI4477" s="14">
        <v>2580</v>
      </c>
      <c r="BJ4477" s="14"/>
      <c r="BK4477" s="14">
        <v>4840</v>
      </c>
      <c r="BL4477" s="14"/>
      <c r="BM4477" s="14"/>
      <c r="BN4477" s="14"/>
      <c r="BO4477" s="14">
        <v>2000</v>
      </c>
      <c r="BP4477" s="14"/>
      <c r="BQ4477" s="14">
        <v>4980</v>
      </c>
      <c r="BR4477" s="14">
        <v>14400</v>
      </c>
      <c r="BS4477" s="14">
        <v>2920</v>
      </c>
      <c r="BT4477" s="14">
        <v>84480</v>
      </c>
      <c r="BU4477" s="14">
        <v>32780</v>
      </c>
      <c r="BV4477" s="14">
        <v>16200</v>
      </c>
      <c r="BW4477" s="14">
        <f t="shared" si="11642"/>
        <v>7100</v>
      </c>
      <c r="BX4477" s="14">
        <v>2700</v>
      </c>
      <c r="BY4477" s="14">
        <v>2200</v>
      </c>
      <c r="BZ4477" s="14">
        <v>2200</v>
      </c>
      <c r="CA4477" s="14">
        <f t="shared" si="11713"/>
        <v>23300</v>
      </c>
      <c r="CB4477" s="122">
        <f t="shared" si="11724"/>
        <v>71.079926784624774</v>
      </c>
    </row>
    <row r="4478" spans="1:80" x14ac:dyDescent="0.25">
      <c r="A4478" s="4" t="s">
        <v>928</v>
      </c>
      <c r="B4478" s="4" t="s">
        <v>88</v>
      </c>
      <c r="C4478" s="4" t="s">
        <v>1773</v>
      </c>
      <c r="D4478" s="79" t="s">
        <v>1774</v>
      </c>
      <c r="E4478" s="89">
        <v>6135</v>
      </c>
      <c r="F4478" s="79"/>
      <c r="G4478" s="75" t="s">
        <v>1906</v>
      </c>
      <c r="H4478" s="13" t="s">
        <v>201</v>
      </c>
      <c r="I4478" s="14">
        <v>2200</v>
      </c>
      <c r="J4478" s="14">
        <f t="shared" si="11712"/>
        <v>2420</v>
      </c>
      <c r="K4478" s="14">
        <v>1320</v>
      </c>
      <c r="L4478" s="14">
        <f t="shared" si="11715"/>
        <v>1100</v>
      </c>
      <c r="M4478" s="14">
        <v>1100</v>
      </c>
      <c r="N4478" s="14">
        <v>0</v>
      </c>
      <c r="O4478" s="14">
        <v>0</v>
      </c>
      <c r="P4478" s="14">
        <v>0</v>
      </c>
      <c r="Q4478" s="14">
        <v>0</v>
      </c>
      <c r="R4478" s="14">
        <v>1100</v>
      </c>
      <c r="S4478" s="14"/>
      <c r="T4478" s="14"/>
      <c r="U4478" s="14"/>
      <c r="V4478" s="14"/>
      <c r="W4478" s="14"/>
      <c r="X4478" s="14">
        <f t="shared" si="11655"/>
        <v>1100</v>
      </c>
      <c r="Y4478" s="14"/>
      <c r="Z4478" s="14"/>
      <c r="AA4478" s="14"/>
      <c r="AB4478" s="14"/>
      <c r="AC4478" s="14"/>
      <c r="AD4478" s="14"/>
      <c r="AE4478" s="14"/>
      <c r="AF4478" s="14"/>
      <c r="AG4478" s="14">
        <v>1100</v>
      </c>
      <c r="AH4478" s="14">
        <v>1100</v>
      </c>
      <c r="AI4478" s="14">
        <v>0</v>
      </c>
      <c r="AJ4478" s="14">
        <v>0</v>
      </c>
      <c r="AK4478" s="14"/>
      <c r="AL4478" s="14"/>
      <c r="AM4478" s="14"/>
      <c r="AN4478" s="14"/>
      <c r="AO4478" s="14"/>
      <c r="AP4478" s="14">
        <f t="shared" si="11656"/>
        <v>0</v>
      </c>
      <c r="AQ4478" s="14"/>
      <c r="AR4478" s="14"/>
      <c r="AS4478" s="14"/>
      <c r="AT4478" s="14"/>
      <c r="AU4478" s="14"/>
      <c r="AV4478" s="14"/>
      <c r="AW4478" s="14"/>
      <c r="AX4478" s="14"/>
      <c r="AY4478" s="14"/>
      <c r="AZ4478" s="14">
        <v>0</v>
      </c>
      <c r="BA4478" s="14">
        <v>0</v>
      </c>
      <c r="BB4478" s="14">
        <v>0</v>
      </c>
      <c r="BC4478" s="14"/>
      <c r="BD4478" s="14"/>
      <c r="BE4478" s="14"/>
      <c r="BF4478" s="14"/>
      <c r="BG4478" s="14"/>
      <c r="BH4478" s="14">
        <f t="shared" si="11657"/>
        <v>0</v>
      </c>
      <c r="BI4478" s="14"/>
      <c r="BJ4478" s="14"/>
      <c r="BK4478" s="14"/>
      <c r="BL4478" s="14"/>
      <c r="BM4478" s="14"/>
      <c r="BN4478" s="14"/>
      <c r="BO4478" s="14"/>
      <c r="BP4478" s="14"/>
      <c r="BQ4478" s="14"/>
      <c r="BR4478" s="14">
        <v>0</v>
      </c>
      <c r="BS4478" s="14">
        <v>0</v>
      </c>
      <c r="BT4478" s="14">
        <v>2420</v>
      </c>
      <c r="BU4478" s="14">
        <v>1320</v>
      </c>
      <c r="BV4478" s="14">
        <v>750</v>
      </c>
      <c r="BW4478" s="14">
        <f t="shared" si="11642"/>
        <v>570</v>
      </c>
      <c r="BX4478" s="14">
        <v>570</v>
      </c>
      <c r="BY4478" s="14"/>
      <c r="BZ4478" s="14"/>
      <c r="CA4478" s="14">
        <f t="shared" si="11713"/>
        <v>1320</v>
      </c>
      <c r="CB4478" s="122">
        <f t="shared" si="11724"/>
        <v>100</v>
      </c>
    </row>
    <row r="4479" spans="1:80" x14ac:dyDescent="0.25">
      <c r="A4479" s="4" t="s">
        <v>928</v>
      </c>
      <c r="B4479" s="4" t="s">
        <v>88</v>
      </c>
      <c r="C4479" s="4" t="s">
        <v>1773</v>
      </c>
      <c r="D4479" s="79" t="s">
        <v>1774</v>
      </c>
      <c r="E4479" s="89">
        <v>6137</v>
      </c>
      <c r="F4479" s="79"/>
      <c r="G4479" s="75" t="s">
        <v>1906</v>
      </c>
      <c r="H4479" s="13" t="s">
        <v>204</v>
      </c>
      <c r="I4479" s="14">
        <v>9500</v>
      </c>
      <c r="J4479" s="14">
        <f t="shared" si="11712"/>
        <v>10450</v>
      </c>
      <c r="K4479" s="14">
        <v>9900</v>
      </c>
      <c r="L4479" s="14">
        <f t="shared" si="11715"/>
        <v>550</v>
      </c>
      <c r="M4479" s="14">
        <v>550</v>
      </c>
      <c r="N4479" s="14">
        <v>0</v>
      </c>
      <c r="O4479" s="14">
        <v>0</v>
      </c>
      <c r="P4479" s="14">
        <v>0</v>
      </c>
      <c r="Q4479" s="14">
        <v>0</v>
      </c>
      <c r="R4479" s="14">
        <v>550</v>
      </c>
      <c r="S4479" s="14"/>
      <c r="T4479" s="14"/>
      <c r="U4479" s="14"/>
      <c r="V4479" s="14"/>
      <c r="W4479" s="14"/>
      <c r="X4479" s="14">
        <f t="shared" si="11655"/>
        <v>550</v>
      </c>
      <c r="Y4479" s="14"/>
      <c r="Z4479" s="14"/>
      <c r="AA4479" s="14"/>
      <c r="AB4479" s="14"/>
      <c r="AC4479" s="14"/>
      <c r="AD4479" s="14"/>
      <c r="AE4479" s="14"/>
      <c r="AF4479" s="14"/>
      <c r="AG4479" s="14">
        <v>550</v>
      </c>
      <c r="AH4479" s="14">
        <v>550</v>
      </c>
      <c r="AI4479" s="14">
        <v>0</v>
      </c>
      <c r="AJ4479" s="14">
        <v>0</v>
      </c>
      <c r="AK4479" s="14"/>
      <c r="AL4479" s="14"/>
      <c r="AM4479" s="14"/>
      <c r="AN4479" s="14"/>
      <c r="AO4479" s="14"/>
      <c r="AP4479" s="14">
        <f t="shared" si="11656"/>
        <v>0</v>
      </c>
      <c r="AQ4479" s="14"/>
      <c r="AR4479" s="14"/>
      <c r="AS4479" s="14"/>
      <c r="AT4479" s="14"/>
      <c r="AU4479" s="14"/>
      <c r="AV4479" s="14"/>
      <c r="AW4479" s="14"/>
      <c r="AX4479" s="14"/>
      <c r="AY4479" s="14"/>
      <c r="AZ4479" s="14">
        <v>0</v>
      </c>
      <c r="BA4479" s="14">
        <v>0</v>
      </c>
      <c r="BB4479" s="14">
        <v>0</v>
      </c>
      <c r="BC4479" s="14"/>
      <c r="BD4479" s="14"/>
      <c r="BE4479" s="14"/>
      <c r="BF4479" s="14"/>
      <c r="BG4479" s="14"/>
      <c r="BH4479" s="14">
        <f t="shared" si="11657"/>
        <v>0</v>
      </c>
      <c r="BI4479" s="14"/>
      <c r="BJ4479" s="14"/>
      <c r="BK4479" s="14"/>
      <c r="BL4479" s="14"/>
      <c r="BM4479" s="14"/>
      <c r="BN4479" s="14"/>
      <c r="BO4479" s="14"/>
      <c r="BP4479" s="14"/>
      <c r="BQ4479" s="14"/>
      <c r="BR4479" s="14">
        <v>0</v>
      </c>
      <c r="BS4479" s="14">
        <v>0</v>
      </c>
      <c r="BT4479" s="14">
        <v>10450</v>
      </c>
      <c r="BU4479" s="14">
        <v>9900</v>
      </c>
      <c r="BV4479" s="14">
        <v>4950</v>
      </c>
      <c r="BW4479" s="14">
        <f t="shared" si="11642"/>
        <v>2475</v>
      </c>
      <c r="BX4479" s="14">
        <v>825</v>
      </c>
      <c r="BY4479" s="14">
        <v>825</v>
      </c>
      <c r="BZ4479" s="14">
        <v>825</v>
      </c>
      <c r="CA4479" s="14">
        <f t="shared" si="11713"/>
        <v>7425</v>
      </c>
      <c r="CB4479" s="122">
        <f t="shared" si="11724"/>
        <v>75</v>
      </c>
    </row>
    <row r="4480" spans="1:80" x14ac:dyDescent="0.25">
      <c r="A4480" s="4" t="s">
        <v>928</v>
      </c>
      <c r="B4480" s="4" t="s">
        <v>88</v>
      </c>
      <c r="C4480" s="4" t="s">
        <v>1773</v>
      </c>
      <c r="D4480" s="79" t="s">
        <v>1774</v>
      </c>
      <c r="E4480" s="89">
        <v>6138</v>
      </c>
      <c r="F4480" s="79"/>
      <c r="G4480" s="75" t="s">
        <v>1906</v>
      </c>
      <c r="H4480" s="13" t="s">
        <v>205</v>
      </c>
      <c r="I4480" s="14">
        <v>0</v>
      </c>
      <c r="J4480" s="14">
        <f t="shared" si="11712"/>
        <v>0</v>
      </c>
      <c r="K4480" s="14">
        <v>0</v>
      </c>
      <c r="L4480" s="14">
        <f t="shared" si="11715"/>
        <v>0</v>
      </c>
      <c r="M4480" s="14">
        <v>0</v>
      </c>
      <c r="N4480" s="14">
        <v>0</v>
      </c>
      <c r="O4480" s="14">
        <v>0</v>
      </c>
      <c r="P4480" s="14">
        <v>0</v>
      </c>
      <c r="Q4480" s="14">
        <v>0</v>
      </c>
      <c r="R4480" s="14">
        <v>0</v>
      </c>
      <c r="S4480" s="14"/>
      <c r="T4480" s="14"/>
      <c r="U4480" s="14"/>
      <c r="V4480" s="14"/>
      <c r="W4480" s="14"/>
      <c r="X4480" s="14">
        <f t="shared" si="11655"/>
        <v>0</v>
      </c>
      <c r="Y4480" s="14"/>
      <c r="Z4480" s="14"/>
      <c r="AA4480" s="14"/>
      <c r="AB4480" s="14"/>
      <c r="AC4480" s="14"/>
      <c r="AD4480" s="14"/>
      <c r="AE4480" s="14"/>
      <c r="AF4480" s="14"/>
      <c r="AG4480" s="14"/>
      <c r="AH4480" s="14">
        <v>0</v>
      </c>
      <c r="AI4480" s="14">
        <v>0</v>
      </c>
      <c r="AJ4480" s="14">
        <v>0</v>
      </c>
      <c r="AK4480" s="14"/>
      <c r="AL4480" s="14"/>
      <c r="AM4480" s="14"/>
      <c r="AN4480" s="14"/>
      <c r="AO4480" s="14"/>
      <c r="AP4480" s="14">
        <f t="shared" si="11656"/>
        <v>0</v>
      </c>
      <c r="AQ4480" s="14"/>
      <c r="AR4480" s="14"/>
      <c r="AS4480" s="14"/>
      <c r="AT4480" s="14"/>
      <c r="AU4480" s="14"/>
      <c r="AV4480" s="14"/>
      <c r="AW4480" s="14"/>
      <c r="AX4480" s="14"/>
      <c r="AY4480" s="14"/>
      <c r="AZ4480" s="14">
        <v>0</v>
      </c>
      <c r="BA4480" s="14">
        <v>0</v>
      </c>
      <c r="BB4480" s="14">
        <v>0</v>
      </c>
      <c r="BC4480" s="14"/>
      <c r="BD4480" s="14"/>
      <c r="BE4480" s="14"/>
      <c r="BF4480" s="14"/>
      <c r="BG4480" s="14"/>
      <c r="BH4480" s="14">
        <f t="shared" si="11657"/>
        <v>0</v>
      </c>
      <c r="BI4480" s="14"/>
      <c r="BJ4480" s="14"/>
      <c r="BK4480" s="14"/>
      <c r="BL4480" s="14"/>
      <c r="BM4480" s="14"/>
      <c r="BN4480" s="14"/>
      <c r="BO4480" s="14"/>
      <c r="BP4480" s="14"/>
      <c r="BQ4480" s="14"/>
      <c r="BR4480" s="14">
        <v>0</v>
      </c>
      <c r="BS4480" s="14">
        <v>0</v>
      </c>
      <c r="BT4480" s="14">
        <v>0</v>
      </c>
      <c r="BU4480" s="14">
        <v>0</v>
      </c>
      <c r="BV4480" s="14">
        <v>0</v>
      </c>
      <c r="BW4480" s="14">
        <f t="shared" si="11642"/>
        <v>0</v>
      </c>
      <c r="BX4480" s="14"/>
      <c r="BY4480" s="14"/>
      <c r="BZ4480" s="14"/>
      <c r="CA4480" s="14">
        <f t="shared" si="11713"/>
        <v>0</v>
      </c>
      <c r="CB4480" s="122" t="str">
        <f t="shared" si="11724"/>
        <v>-</v>
      </c>
    </row>
    <row r="4481" spans="1:80" x14ac:dyDescent="0.25">
      <c r="A4481" s="1" t="s">
        <v>928</v>
      </c>
      <c r="B4481" s="1" t="s">
        <v>88</v>
      </c>
      <c r="C4481" s="1" t="s">
        <v>1773</v>
      </c>
      <c r="D4481" s="82" t="s">
        <v>1774</v>
      </c>
      <c r="E4481" s="82" t="s">
        <v>50</v>
      </c>
      <c r="F4481" s="79" t="s">
        <v>1</v>
      </c>
      <c r="G4481" s="13" t="s">
        <v>1</v>
      </c>
      <c r="H4481" s="2" t="s">
        <v>51</v>
      </c>
      <c r="I4481" s="12">
        <f>SUM(I4482:I4484)</f>
        <v>43700</v>
      </c>
      <c r="J4481" s="12">
        <f t="shared" si="11712"/>
        <v>49247</v>
      </c>
      <c r="K4481" s="12">
        <f t="shared" ref="K4481" si="11755">SUM(K4482:K4484)</f>
        <v>47047</v>
      </c>
      <c r="L4481" s="12">
        <f t="shared" si="11715"/>
        <v>2200</v>
      </c>
      <c r="M4481" s="12">
        <f t="shared" ref="M4481:Q4481" si="11756">SUM(M4482:M4484)</f>
        <v>2200</v>
      </c>
      <c r="N4481" s="12">
        <f t="shared" si="11756"/>
        <v>0</v>
      </c>
      <c r="O4481" s="12">
        <f t="shared" si="11756"/>
        <v>0</v>
      </c>
      <c r="P4481" s="12">
        <f t="shared" si="11756"/>
        <v>0</v>
      </c>
      <c r="Q4481" s="12">
        <f t="shared" si="11756"/>
        <v>0</v>
      </c>
      <c r="R4481" s="12">
        <f t="shared" ref="R4481:AG4481" si="11757">SUM(R4482:R4484)</f>
        <v>2200</v>
      </c>
      <c r="S4481" s="12">
        <f t="shared" si="11757"/>
        <v>0</v>
      </c>
      <c r="T4481" s="12">
        <f t="shared" si="11757"/>
        <v>0</v>
      </c>
      <c r="U4481" s="12">
        <f t="shared" si="11757"/>
        <v>0</v>
      </c>
      <c r="V4481" s="12">
        <f t="shared" si="11757"/>
        <v>0</v>
      </c>
      <c r="W4481" s="12">
        <f t="shared" si="11757"/>
        <v>0</v>
      </c>
      <c r="X4481" s="12">
        <f t="shared" si="11757"/>
        <v>2200</v>
      </c>
      <c r="Y4481" s="12">
        <f t="shared" si="11757"/>
        <v>0</v>
      </c>
      <c r="Z4481" s="12">
        <f t="shared" si="11757"/>
        <v>0</v>
      </c>
      <c r="AA4481" s="12">
        <f t="shared" si="11757"/>
        <v>0</v>
      </c>
      <c r="AB4481" s="12">
        <f t="shared" si="11757"/>
        <v>0</v>
      </c>
      <c r="AC4481" s="12">
        <f t="shared" si="11757"/>
        <v>0</v>
      </c>
      <c r="AD4481" s="12">
        <f t="shared" si="11757"/>
        <v>0</v>
      </c>
      <c r="AE4481" s="12">
        <f t="shared" si="11757"/>
        <v>0</v>
      </c>
      <c r="AF4481" s="12">
        <f t="shared" si="11757"/>
        <v>0</v>
      </c>
      <c r="AG4481" s="12">
        <f t="shared" si="11757"/>
        <v>1000</v>
      </c>
      <c r="AH4481" s="12">
        <v>1000</v>
      </c>
      <c r="AI4481" s="12">
        <v>1200</v>
      </c>
      <c r="AJ4481" s="12">
        <f t="shared" ref="AJ4481:AY4481" si="11758">SUM(AJ4482:AJ4484)</f>
        <v>0</v>
      </c>
      <c r="AK4481" s="12">
        <f t="shared" si="11758"/>
        <v>0</v>
      </c>
      <c r="AL4481" s="12">
        <f t="shared" si="11758"/>
        <v>0</v>
      </c>
      <c r="AM4481" s="12">
        <f t="shared" si="11758"/>
        <v>0</v>
      </c>
      <c r="AN4481" s="12">
        <f t="shared" si="11758"/>
        <v>0</v>
      </c>
      <c r="AO4481" s="12">
        <f t="shared" si="11758"/>
        <v>0</v>
      </c>
      <c r="AP4481" s="12">
        <f t="shared" si="11758"/>
        <v>0</v>
      </c>
      <c r="AQ4481" s="12">
        <f t="shared" si="11758"/>
        <v>0</v>
      </c>
      <c r="AR4481" s="12">
        <f t="shared" si="11758"/>
        <v>0</v>
      </c>
      <c r="AS4481" s="12">
        <f t="shared" si="11758"/>
        <v>0</v>
      </c>
      <c r="AT4481" s="12">
        <f t="shared" si="11758"/>
        <v>0</v>
      </c>
      <c r="AU4481" s="12">
        <f t="shared" si="11758"/>
        <v>0</v>
      </c>
      <c r="AV4481" s="12">
        <f t="shared" si="11758"/>
        <v>0</v>
      </c>
      <c r="AW4481" s="12">
        <f t="shared" si="11758"/>
        <v>0</v>
      </c>
      <c r="AX4481" s="12">
        <f t="shared" si="11758"/>
        <v>0</v>
      </c>
      <c r="AY4481" s="12">
        <f t="shared" si="11758"/>
        <v>0</v>
      </c>
      <c r="AZ4481" s="12">
        <v>0</v>
      </c>
      <c r="BA4481" s="12">
        <v>0</v>
      </c>
      <c r="BB4481" s="12">
        <f t="shared" ref="BB4481:BQ4481" si="11759">SUM(BB4482:BB4484)</f>
        <v>0</v>
      </c>
      <c r="BC4481" s="12">
        <f t="shared" si="11759"/>
        <v>0</v>
      </c>
      <c r="BD4481" s="12">
        <f t="shared" si="11759"/>
        <v>0</v>
      </c>
      <c r="BE4481" s="12">
        <f t="shared" si="11759"/>
        <v>500</v>
      </c>
      <c r="BF4481" s="12">
        <f t="shared" si="11759"/>
        <v>0</v>
      </c>
      <c r="BG4481" s="12">
        <f t="shared" si="11759"/>
        <v>0</v>
      </c>
      <c r="BH4481" s="12">
        <f t="shared" si="11759"/>
        <v>500</v>
      </c>
      <c r="BI4481" s="12">
        <f t="shared" si="11759"/>
        <v>0</v>
      </c>
      <c r="BJ4481" s="12">
        <f t="shared" si="11759"/>
        <v>0</v>
      </c>
      <c r="BK4481" s="12">
        <f t="shared" si="11759"/>
        <v>0</v>
      </c>
      <c r="BL4481" s="12">
        <f t="shared" si="11759"/>
        <v>0</v>
      </c>
      <c r="BM4481" s="12">
        <f t="shared" si="11759"/>
        <v>0</v>
      </c>
      <c r="BN4481" s="12">
        <f t="shared" si="11759"/>
        <v>0</v>
      </c>
      <c r="BO4481" s="12">
        <f t="shared" si="11759"/>
        <v>500</v>
      </c>
      <c r="BP4481" s="12">
        <f t="shared" si="11759"/>
        <v>0</v>
      </c>
      <c r="BQ4481" s="12">
        <f t="shared" si="11759"/>
        <v>0</v>
      </c>
      <c r="BR4481" s="12">
        <v>500</v>
      </c>
      <c r="BS4481" s="12">
        <v>0</v>
      </c>
      <c r="BT4481" s="12">
        <f t="shared" ref="BT4481:BZ4481" si="11760">SUM(BT4482:BT4484)</f>
        <v>49465</v>
      </c>
      <c r="BU4481" s="12">
        <f t="shared" si="11760"/>
        <v>47265</v>
      </c>
      <c r="BV4481" s="12">
        <f t="shared" si="11760"/>
        <v>23977</v>
      </c>
      <c r="BW4481" s="12">
        <f t="shared" si="11760"/>
        <v>11459</v>
      </c>
      <c r="BX4481" s="12">
        <f t="shared" si="11760"/>
        <v>3953</v>
      </c>
      <c r="BY4481" s="12">
        <f t="shared" si="11760"/>
        <v>3753</v>
      </c>
      <c r="BZ4481" s="12">
        <f t="shared" si="11760"/>
        <v>3753</v>
      </c>
      <c r="CA4481" s="12">
        <f t="shared" si="11713"/>
        <v>35436</v>
      </c>
      <c r="CB4481" s="124">
        <f t="shared" si="11724"/>
        <v>74.973024436686757</v>
      </c>
    </row>
    <row r="4482" spans="1:80" x14ac:dyDescent="0.25">
      <c r="A4482" s="4" t="s">
        <v>928</v>
      </c>
      <c r="B4482" s="4" t="s">
        <v>88</v>
      </c>
      <c r="C4482" s="4" t="s">
        <v>1773</v>
      </c>
      <c r="D4482" s="79" t="s">
        <v>1774</v>
      </c>
      <c r="E4482" s="89">
        <v>6139</v>
      </c>
      <c r="F4482" s="79"/>
      <c r="G4482" s="75" t="s">
        <v>1906</v>
      </c>
      <c r="H4482" s="13" t="s">
        <v>51</v>
      </c>
      <c r="I4482" s="14">
        <v>30400</v>
      </c>
      <c r="J4482" s="14">
        <f t="shared" si="11712"/>
        <v>34440</v>
      </c>
      <c r="K4482" s="14">
        <v>32240</v>
      </c>
      <c r="L4482" s="14">
        <f t="shared" si="11715"/>
        <v>2200</v>
      </c>
      <c r="M4482" s="14">
        <v>2200</v>
      </c>
      <c r="N4482" s="14">
        <v>0</v>
      </c>
      <c r="O4482" s="14">
        <v>0</v>
      </c>
      <c r="P4482" s="14">
        <v>0</v>
      </c>
      <c r="Q4482" s="14">
        <v>0</v>
      </c>
      <c r="R4482" s="14">
        <v>2200</v>
      </c>
      <c r="S4482" s="14"/>
      <c r="T4482" s="14"/>
      <c r="U4482" s="14"/>
      <c r="V4482" s="14"/>
      <c r="W4482" s="14"/>
      <c r="X4482" s="14">
        <f t="shared" si="11655"/>
        <v>2200</v>
      </c>
      <c r="Y4482" s="14"/>
      <c r="Z4482" s="14"/>
      <c r="AA4482" s="14"/>
      <c r="AB4482" s="14"/>
      <c r="AC4482" s="14"/>
      <c r="AD4482" s="14"/>
      <c r="AE4482" s="14"/>
      <c r="AF4482" s="14"/>
      <c r="AG4482" s="14">
        <v>1000</v>
      </c>
      <c r="AH4482" s="14">
        <v>1000</v>
      </c>
      <c r="AI4482" s="14">
        <v>1200</v>
      </c>
      <c r="AJ4482" s="14">
        <v>0</v>
      </c>
      <c r="AK4482" s="14"/>
      <c r="AL4482" s="14"/>
      <c r="AM4482" s="14"/>
      <c r="AN4482" s="14"/>
      <c r="AO4482" s="14"/>
      <c r="AP4482" s="14">
        <f t="shared" si="11656"/>
        <v>0</v>
      </c>
      <c r="AQ4482" s="14"/>
      <c r="AR4482" s="14"/>
      <c r="AS4482" s="14"/>
      <c r="AT4482" s="14"/>
      <c r="AU4482" s="14"/>
      <c r="AV4482" s="14"/>
      <c r="AW4482" s="14"/>
      <c r="AX4482" s="14"/>
      <c r="AY4482" s="14"/>
      <c r="AZ4482" s="14">
        <v>0</v>
      </c>
      <c r="BA4482" s="14">
        <v>0</v>
      </c>
      <c r="BB4482" s="14">
        <v>0</v>
      </c>
      <c r="BC4482" s="14"/>
      <c r="BD4482" s="14"/>
      <c r="BE4482" s="14">
        <v>500</v>
      </c>
      <c r="BF4482" s="14"/>
      <c r="BG4482" s="14"/>
      <c r="BH4482" s="14">
        <f t="shared" si="11657"/>
        <v>500</v>
      </c>
      <c r="BI4482" s="14"/>
      <c r="BJ4482" s="14"/>
      <c r="BK4482" s="14"/>
      <c r="BL4482" s="14"/>
      <c r="BM4482" s="14"/>
      <c r="BN4482" s="14"/>
      <c r="BO4482" s="14">
        <v>500</v>
      </c>
      <c r="BP4482" s="14"/>
      <c r="BQ4482" s="14"/>
      <c r="BR4482" s="14">
        <v>500</v>
      </c>
      <c r="BS4482" s="14">
        <v>0</v>
      </c>
      <c r="BT4482" s="14">
        <v>34440</v>
      </c>
      <c r="BU4482" s="14">
        <v>32240</v>
      </c>
      <c r="BV4482" s="14">
        <v>16200</v>
      </c>
      <c r="BW4482" s="14">
        <f t="shared" si="11642"/>
        <v>7700</v>
      </c>
      <c r="BX4482" s="14">
        <v>2700</v>
      </c>
      <c r="BY4482" s="14">
        <v>2500</v>
      </c>
      <c r="BZ4482" s="14">
        <v>2500</v>
      </c>
      <c r="CA4482" s="14">
        <f t="shared" si="11713"/>
        <v>23900</v>
      </c>
      <c r="CB4482" s="122">
        <f t="shared" si="11724"/>
        <v>74.131513647642677</v>
      </c>
    </row>
    <row r="4483" spans="1:80" ht="22.5" x14ac:dyDescent="0.25">
      <c r="A4483" s="4" t="s">
        <v>928</v>
      </c>
      <c r="B4483" s="4" t="s">
        <v>88</v>
      </c>
      <c r="C4483" s="4" t="s">
        <v>1773</v>
      </c>
      <c r="D4483" s="79" t="s">
        <v>1774</v>
      </c>
      <c r="E4483" s="89">
        <v>6139</v>
      </c>
      <c r="F4483" s="79" t="s">
        <v>1781</v>
      </c>
      <c r="G4483" s="75" t="s">
        <v>1906</v>
      </c>
      <c r="H4483" s="13" t="s">
        <v>59</v>
      </c>
      <c r="I4483" s="14">
        <v>3800</v>
      </c>
      <c r="J4483" s="14">
        <f t="shared" si="11712"/>
        <v>4357</v>
      </c>
      <c r="K4483" s="14">
        <v>4357</v>
      </c>
      <c r="L4483" s="14">
        <f t="shared" si="11715"/>
        <v>0</v>
      </c>
      <c r="M4483" s="14">
        <v>0</v>
      </c>
      <c r="N4483" s="14">
        <v>0</v>
      </c>
      <c r="O4483" s="14">
        <v>0</v>
      </c>
      <c r="P4483" s="14">
        <v>0</v>
      </c>
      <c r="Q4483" s="14">
        <v>0</v>
      </c>
      <c r="R4483" s="14">
        <v>0</v>
      </c>
      <c r="S4483" s="14"/>
      <c r="T4483" s="14"/>
      <c r="U4483" s="14"/>
      <c r="V4483" s="14"/>
      <c r="W4483" s="14"/>
      <c r="X4483" s="14">
        <f t="shared" si="11655"/>
        <v>0</v>
      </c>
      <c r="Y4483" s="14"/>
      <c r="Z4483" s="14"/>
      <c r="AA4483" s="14"/>
      <c r="AB4483" s="14"/>
      <c r="AC4483" s="14"/>
      <c r="AD4483" s="14"/>
      <c r="AE4483" s="14"/>
      <c r="AF4483" s="14"/>
      <c r="AG4483" s="14"/>
      <c r="AH4483" s="14">
        <v>0</v>
      </c>
      <c r="AI4483" s="14">
        <v>0</v>
      </c>
      <c r="AJ4483" s="14">
        <v>0</v>
      </c>
      <c r="AK4483" s="14"/>
      <c r="AL4483" s="14"/>
      <c r="AM4483" s="14"/>
      <c r="AN4483" s="14"/>
      <c r="AO4483" s="14"/>
      <c r="AP4483" s="14">
        <f t="shared" si="11656"/>
        <v>0</v>
      </c>
      <c r="AQ4483" s="14"/>
      <c r="AR4483" s="14"/>
      <c r="AS4483" s="14"/>
      <c r="AT4483" s="14"/>
      <c r="AU4483" s="14"/>
      <c r="AV4483" s="14"/>
      <c r="AW4483" s="14"/>
      <c r="AX4483" s="14"/>
      <c r="AY4483" s="14"/>
      <c r="AZ4483" s="14">
        <v>0</v>
      </c>
      <c r="BA4483" s="14">
        <v>0</v>
      </c>
      <c r="BB4483" s="14">
        <v>0</v>
      </c>
      <c r="BC4483" s="14"/>
      <c r="BD4483" s="14"/>
      <c r="BE4483" s="14"/>
      <c r="BF4483" s="14"/>
      <c r="BG4483" s="14"/>
      <c r="BH4483" s="14">
        <f t="shared" si="11657"/>
        <v>0</v>
      </c>
      <c r="BI4483" s="14"/>
      <c r="BJ4483" s="14"/>
      <c r="BK4483" s="14"/>
      <c r="BL4483" s="14"/>
      <c r="BM4483" s="14"/>
      <c r="BN4483" s="14"/>
      <c r="BO4483" s="14"/>
      <c r="BP4483" s="14"/>
      <c r="BQ4483" s="14"/>
      <c r="BR4483" s="14">
        <v>0</v>
      </c>
      <c r="BS4483" s="14">
        <v>0</v>
      </c>
      <c r="BT4483" s="14">
        <v>4575</v>
      </c>
      <c r="BU4483" s="14">
        <v>4575</v>
      </c>
      <c r="BV4483" s="14">
        <v>2551</v>
      </c>
      <c r="BW4483" s="14">
        <f t="shared" si="11642"/>
        <v>1146</v>
      </c>
      <c r="BX4483" s="14">
        <v>382</v>
      </c>
      <c r="BY4483" s="14">
        <v>382</v>
      </c>
      <c r="BZ4483" s="14">
        <v>382</v>
      </c>
      <c r="CA4483" s="14">
        <f t="shared" si="11713"/>
        <v>3697</v>
      </c>
      <c r="CB4483" s="122">
        <f t="shared" si="11724"/>
        <v>80.808743169398909</v>
      </c>
    </row>
    <row r="4484" spans="1:80" ht="22.5" x14ac:dyDescent="0.25">
      <c r="A4484" s="4" t="s">
        <v>928</v>
      </c>
      <c r="B4484" s="4" t="s">
        <v>88</v>
      </c>
      <c r="C4484" s="4" t="s">
        <v>1773</v>
      </c>
      <c r="D4484" s="79" t="s">
        <v>1774</v>
      </c>
      <c r="E4484" s="89">
        <v>6139</v>
      </c>
      <c r="F4484" s="79" t="s">
        <v>1782</v>
      </c>
      <c r="G4484" s="75" t="s">
        <v>1906</v>
      </c>
      <c r="H4484" s="13" t="s">
        <v>65</v>
      </c>
      <c r="I4484" s="14">
        <v>9500</v>
      </c>
      <c r="J4484" s="14">
        <f t="shared" si="11712"/>
        <v>10450</v>
      </c>
      <c r="K4484" s="14">
        <v>10450</v>
      </c>
      <c r="L4484" s="14">
        <f t="shared" si="11715"/>
        <v>0</v>
      </c>
      <c r="M4484" s="14">
        <v>0</v>
      </c>
      <c r="N4484" s="14">
        <v>0</v>
      </c>
      <c r="O4484" s="14">
        <v>0</v>
      </c>
      <c r="P4484" s="14">
        <v>0</v>
      </c>
      <c r="Q4484" s="14">
        <v>0</v>
      </c>
      <c r="R4484" s="14">
        <v>0</v>
      </c>
      <c r="S4484" s="14"/>
      <c r="T4484" s="14"/>
      <c r="U4484" s="14"/>
      <c r="V4484" s="14"/>
      <c r="W4484" s="14"/>
      <c r="X4484" s="14">
        <f t="shared" si="11655"/>
        <v>0</v>
      </c>
      <c r="Y4484" s="14"/>
      <c r="Z4484" s="14"/>
      <c r="AA4484" s="14"/>
      <c r="AB4484" s="14"/>
      <c r="AC4484" s="14"/>
      <c r="AD4484" s="14"/>
      <c r="AE4484" s="14"/>
      <c r="AF4484" s="14"/>
      <c r="AG4484" s="14"/>
      <c r="AH4484" s="14">
        <v>0</v>
      </c>
      <c r="AI4484" s="14">
        <v>0</v>
      </c>
      <c r="AJ4484" s="14">
        <v>0</v>
      </c>
      <c r="AK4484" s="14"/>
      <c r="AL4484" s="14"/>
      <c r="AM4484" s="14"/>
      <c r="AN4484" s="14"/>
      <c r="AO4484" s="14"/>
      <c r="AP4484" s="14">
        <f t="shared" si="11656"/>
        <v>0</v>
      </c>
      <c r="AQ4484" s="14"/>
      <c r="AR4484" s="14"/>
      <c r="AS4484" s="14"/>
      <c r="AT4484" s="14"/>
      <c r="AU4484" s="14"/>
      <c r="AV4484" s="14"/>
      <c r="AW4484" s="14"/>
      <c r="AX4484" s="14"/>
      <c r="AY4484" s="14"/>
      <c r="AZ4484" s="14">
        <v>0</v>
      </c>
      <c r="BA4484" s="14">
        <v>0</v>
      </c>
      <c r="BB4484" s="14">
        <v>0</v>
      </c>
      <c r="BC4484" s="14"/>
      <c r="BD4484" s="14"/>
      <c r="BE4484" s="14"/>
      <c r="BF4484" s="14"/>
      <c r="BG4484" s="14"/>
      <c r="BH4484" s="14">
        <f t="shared" si="11657"/>
        <v>0</v>
      </c>
      <c r="BI4484" s="14"/>
      <c r="BJ4484" s="14"/>
      <c r="BK4484" s="14"/>
      <c r="BL4484" s="14"/>
      <c r="BM4484" s="14"/>
      <c r="BN4484" s="14"/>
      <c r="BO4484" s="14"/>
      <c r="BP4484" s="14"/>
      <c r="BQ4484" s="14"/>
      <c r="BR4484" s="14">
        <v>0</v>
      </c>
      <c r="BS4484" s="14">
        <v>0</v>
      </c>
      <c r="BT4484" s="14">
        <v>10450</v>
      </c>
      <c r="BU4484" s="14">
        <v>10450</v>
      </c>
      <c r="BV4484" s="14">
        <v>5226</v>
      </c>
      <c r="BW4484" s="14">
        <f t="shared" si="11642"/>
        <v>2613</v>
      </c>
      <c r="BX4484" s="14">
        <v>871</v>
      </c>
      <c r="BY4484" s="14">
        <v>871</v>
      </c>
      <c r="BZ4484" s="14">
        <v>871</v>
      </c>
      <c r="CA4484" s="14">
        <f t="shared" si="11713"/>
        <v>7839</v>
      </c>
      <c r="CB4484" s="122">
        <f t="shared" si="11724"/>
        <v>75.014354066985646</v>
      </c>
    </row>
    <row r="4485" spans="1:80" ht="22.5" x14ac:dyDescent="0.25">
      <c r="A4485" s="1" t="s">
        <v>1</v>
      </c>
      <c r="B4485" s="1" t="s">
        <v>1</v>
      </c>
      <c r="C4485" s="1" t="s">
        <v>1</v>
      </c>
      <c r="D4485" s="78" t="s">
        <v>1</v>
      </c>
      <c r="E4485" s="78" t="s">
        <v>1</v>
      </c>
      <c r="F4485" s="78" t="s">
        <v>1</v>
      </c>
      <c r="G4485" s="2" t="s">
        <v>1</v>
      </c>
      <c r="H4485" s="10" t="s">
        <v>66</v>
      </c>
      <c r="I4485" s="11">
        <f>SUM(I4486)</f>
        <v>100</v>
      </c>
      <c r="J4485" s="11">
        <f t="shared" si="11712"/>
        <v>110</v>
      </c>
      <c r="K4485" s="11">
        <f t="shared" ref="K4485:Q4486" si="11761">SUM(K4486)</f>
        <v>110</v>
      </c>
      <c r="L4485" s="11">
        <f t="shared" si="11715"/>
        <v>0</v>
      </c>
      <c r="M4485" s="11">
        <f t="shared" si="11761"/>
        <v>0</v>
      </c>
      <c r="N4485" s="11">
        <f t="shared" si="11761"/>
        <v>0</v>
      </c>
      <c r="O4485" s="11">
        <f t="shared" si="11761"/>
        <v>0</v>
      </c>
      <c r="P4485" s="11">
        <f t="shared" si="11761"/>
        <v>0</v>
      </c>
      <c r="Q4485" s="11">
        <f t="shared" si="11761"/>
        <v>0</v>
      </c>
      <c r="R4485" s="11">
        <f t="shared" ref="R4485:AG4486" si="11762">SUM(R4486)</f>
        <v>0</v>
      </c>
      <c r="S4485" s="11">
        <f t="shared" si="11762"/>
        <v>0</v>
      </c>
      <c r="T4485" s="11">
        <f t="shared" si="11762"/>
        <v>0</v>
      </c>
      <c r="U4485" s="11">
        <f t="shared" si="11762"/>
        <v>0</v>
      </c>
      <c r="V4485" s="11">
        <f t="shared" si="11762"/>
        <v>0</v>
      </c>
      <c r="W4485" s="11">
        <f t="shared" si="11762"/>
        <v>0</v>
      </c>
      <c r="X4485" s="11">
        <f t="shared" si="11762"/>
        <v>0</v>
      </c>
      <c r="Y4485" s="11">
        <f t="shared" si="11762"/>
        <v>0</v>
      </c>
      <c r="Z4485" s="11">
        <f t="shared" si="11762"/>
        <v>0</v>
      </c>
      <c r="AA4485" s="11">
        <f t="shared" si="11762"/>
        <v>0</v>
      </c>
      <c r="AB4485" s="11">
        <f t="shared" si="11762"/>
        <v>0</v>
      </c>
      <c r="AC4485" s="11">
        <f t="shared" si="11762"/>
        <v>0</v>
      </c>
      <c r="AD4485" s="11">
        <f t="shared" si="11762"/>
        <v>0</v>
      </c>
      <c r="AE4485" s="11">
        <f t="shared" si="11762"/>
        <v>0</v>
      </c>
      <c r="AF4485" s="11">
        <f t="shared" si="11762"/>
        <v>0</v>
      </c>
      <c r="AG4485" s="11">
        <f t="shared" si="11762"/>
        <v>0</v>
      </c>
      <c r="AH4485" s="11">
        <v>0</v>
      </c>
      <c r="AI4485" s="11">
        <v>0</v>
      </c>
      <c r="AJ4485" s="11">
        <f t="shared" ref="AJ4485:AY4486" si="11763">SUM(AJ4486)</f>
        <v>0</v>
      </c>
      <c r="AK4485" s="11">
        <f t="shared" si="11763"/>
        <v>0</v>
      </c>
      <c r="AL4485" s="11">
        <f t="shared" si="11763"/>
        <v>0</v>
      </c>
      <c r="AM4485" s="11">
        <f t="shared" si="11763"/>
        <v>0</v>
      </c>
      <c r="AN4485" s="11">
        <f t="shared" si="11763"/>
        <v>0</v>
      </c>
      <c r="AO4485" s="11">
        <f t="shared" si="11763"/>
        <v>0</v>
      </c>
      <c r="AP4485" s="11">
        <f t="shared" si="11763"/>
        <v>0</v>
      </c>
      <c r="AQ4485" s="11">
        <f t="shared" si="11763"/>
        <v>0</v>
      </c>
      <c r="AR4485" s="11">
        <f t="shared" si="11763"/>
        <v>0</v>
      </c>
      <c r="AS4485" s="11">
        <f t="shared" si="11763"/>
        <v>0</v>
      </c>
      <c r="AT4485" s="11">
        <f t="shared" si="11763"/>
        <v>0</v>
      </c>
      <c r="AU4485" s="11">
        <f t="shared" si="11763"/>
        <v>0</v>
      </c>
      <c r="AV4485" s="11">
        <f t="shared" si="11763"/>
        <v>0</v>
      </c>
      <c r="AW4485" s="11">
        <f t="shared" si="11763"/>
        <v>0</v>
      </c>
      <c r="AX4485" s="11">
        <f t="shared" si="11763"/>
        <v>0</v>
      </c>
      <c r="AY4485" s="11">
        <f t="shared" si="11763"/>
        <v>0</v>
      </c>
      <c r="AZ4485" s="11">
        <v>0</v>
      </c>
      <c r="BA4485" s="11">
        <v>0</v>
      </c>
      <c r="BB4485" s="11">
        <f t="shared" ref="BB4485:BQ4486" si="11764">SUM(BB4486)</f>
        <v>0</v>
      </c>
      <c r="BC4485" s="11">
        <f t="shared" si="11764"/>
        <v>0</v>
      </c>
      <c r="BD4485" s="11">
        <f t="shared" si="11764"/>
        <v>0</v>
      </c>
      <c r="BE4485" s="11">
        <f t="shared" si="11764"/>
        <v>0</v>
      </c>
      <c r="BF4485" s="11">
        <f t="shared" si="11764"/>
        <v>0</v>
      </c>
      <c r="BG4485" s="11">
        <f t="shared" si="11764"/>
        <v>0</v>
      </c>
      <c r="BH4485" s="11">
        <f t="shared" si="11764"/>
        <v>0</v>
      </c>
      <c r="BI4485" s="11">
        <f t="shared" si="11764"/>
        <v>0</v>
      </c>
      <c r="BJ4485" s="11">
        <f t="shared" si="11764"/>
        <v>0</v>
      </c>
      <c r="BK4485" s="11">
        <f t="shared" si="11764"/>
        <v>0</v>
      </c>
      <c r="BL4485" s="11">
        <f t="shared" si="11764"/>
        <v>0</v>
      </c>
      <c r="BM4485" s="11">
        <f t="shared" si="11764"/>
        <v>0</v>
      </c>
      <c r="BN4485" s="11">
        <f t="shared" si="11764"/>
        <v>0</v>
      </c>
      <c r="BO4485" s="11">
        <f t="shared" si="11764"/>
        <v>0</v>
      </c>
      <c r="BP4485" s="11">
        <f t="shared" si="11764"/>
        <v>0</v>
      </c>
      <c r="BQ4485" s="11">
        <f t="shared" si="11764"/>
        <v>0</v>
      </c>
      <c r="BR4485" s="11">
        <v>0</v>
      </c>
      <c r="BS4485" s="11">
        <v>0</v>
      </c>
      <c r="BT4485" s="11">
        <f t="shared" ref="BT4485:BZ4486" si="11765">SUM(BT4486)</f>
        <v>110</v>
      </c>
      <c r="BU4485" s="11">
        <f t="shared" si="11765"/>
        <v>110</v>
      </c>
      <c r="BV4485" s="11">
        <f t="shared" si="11765"/>
        <v>0</v>
      </c>
      <c r="BW4485" s="11">
        <f t="shared" si="11765"/>
        <v>0</v>
      </c>
      <c r="BX4485" s="11">
        <f t="shared" si="11765"/>
        <v>0</v>
      </c>
      <c r="BY4485" s="11">
        <f t="shared" si="11765"/>
        <v>0</v>
      </c>
      <c r="BZ4485" s="11">
        <f t="shared" si="11765"/>
        <v>0</v>
      </c>
      <c r="CA4485" s="11">
        <f t="shared" si="11713"/>
        <v>0</v>
      </c>
      <c r="CB4485" s="123">
        <f t="shared" si="11724"/>
        <v>0</v>
      </c>
    </row>
    <row r="4486" spans="1:80" x14ac:dyDescent="0.25">
      <c r="A4486" s="4" t="s">
        <v>928</v>
      </c>
      <c r="B4486" s="4" t="s">
        <v>88</v>
      </c>
      <c r="C4486" s="4" t="s">
        <v>1773</v>
      </c>
      <c r="D4486" s="79" t="s">
        <v>1774</v>
      </c>
      <c r="E4486" s="78" t="s">
        <v>67</v>
      </c>
      <c r="F4486" s="78" t="s">
        <v>1</v>
      </c>
      <c r="G4486" s="2" t="s">
        <v>1</v>
      </c>
      <c r="H4486" s="2" t="s">
        <v>68</v>
      </c>
      <c r="I4486" s="12">
        <f>SUM(I4487)</f>
        <v>100</v>
      </c>
      <c r="J4486" s="12">
        <f t="shared" si="11712"/>
        <v>110</v>
      </c>
      <c r="K4486" s="12">
        <f t="shared" si="11761"/>
        <v>110</v>
      </c>
      <c r="L4486" s="12">
        <f t="shared" si="11715"/>
        <v>0</v>
      </c>
      <c r="M4486" s="12">
        <f t="shared" si="11761"/>
        <v>0</v>
      </c>
      <c r="N4486" s="12">
        <f t="shared" si="11761"/>
        <v>0</v>
      </c>
      <c r="O4486" s="12">
        <f t="shared" si="11761"/>
        <v>0</v>
      </c>
      <c r="P4486" s="12">
        <f t="shared" si="11761"/>
        <v>0</v>
      </c>
      <c r="Q4486" s="12">
        <f t="shared" si="11761"/>
        <v>0</v>
      </c>
      <c r="R4486" s="12">
        <f t="shared" si="11762"/>
        <v>0</v>
      </c>
      <c r="S4486" s="12">
        <f t="shared" ref="S4486:AG4486" si="11766">SUM(S4487)</f>
        <v>0</v>
      </c>
      <c r="T4486" s="12">
        <f t="shared" si="11766"/>
        <v>0</v>
      </c>
      <c r="U4486" s="12">
        <f t="shared" si="11766"/>
        <v>0</v>
      </c>
      <c r="V4486" s="12">
        <f t="shared" si="11766"/>
        <v>0</v>
      </c>
      <c r="W4486" s="12">
        <f t="shared" si="11766"/>
        <v>0</v>
      </c>
      <c r="X4486" s="12">
        <f t="shared" si="11766"/>
        <v>0</v>
      </c>
      <c r="Y4486" s="12">
        <f t="shared" si="11766"/>
        <v>0</v>
      </c>
      <c r="Z4486" s="12">
        <f t="shared" si="11766"/>
        <v>0</v>
      </c>
      <c r="AA4486" s="12">
        <f t="shared" si="11766"/>
        <v>0</v>
      </c>
      <c r="AB4486" s="12">
        <f t="shared" si="11766"/>
        <v>0</v>
      </c>
      <c r="AC4486" s="12">
        <f t="shared" si="11766"/>
        <v>0</v>
      </c>
      <c r="AD4486" s="12">
        <f t="shared" si="11766"/>
        <v>0</v>
      </c>
      <c r="AE4486" s="12">
        <f t="shared" si="11766"/>
        <v>0</v>
      </c>
      <c r="AF4486" s="12">
        <f t="shared" si="11766"/>
        <v>0</v>
      </c>
      <c r="AG4486" s="12">
        <f t="shared" si="11766"/>
        <v>0</v>
      </c>
      <c r="AH4486" s="12">
        <v>0</v>
      </c>
      <c r="AI4486" s="12">
        <v>0</v>
      </c>
      <c r="AJ4486" s="12">
        <f t="shared" si="11763"/>
        <v>0</v>
      </c>
      <c r="AK4486" s="12">
        <f t="shared" ref="AK4486:AY4486" si="11767">SUM(AK4487)</f>
        <v>0</v>
      </c>
      <c r="AL4486" s="12">
        <f t="shared" si="11767"/>
        <v>0</v>
      </c>
      <c r="AM4486" s="12">
        <f t="shared" si="11767"/>
        <v>0</v>
      </c>
      <c r="AN4486" s="12">
        <f t="shared" si="11767"/>
        <v>0</v>
      </c>
      <c r="AO4486" s="12">
        <f t="shared" si="11767"/>
        <v>0</v>
      </c>
      <c r="AP4486" s="12">
        <f t="shared" si="11767"/>
        <v>0</v>
      </c>
      <c r="AQ4486" s="12">
        <f t="shared" si="11767"/>
        <v>0</v>
      </c>
      <c r="AR4486" s="12">
        <f t="shared" si="11767"/>
        <v>0</v>
      </c>
      <c r="AS4486" s="12">
        <f t="shared" si="11767"/>
        <v>0</v>
      </c>
      <c r="AT4486" s="12">
        <f t="shared" si="11767"/>
        <v>0</v>
      </c>
      <c r="AU4486" s="12">
        <f t="shared" si="11767"/>
        <v>0</v>
      </c>
      <c r="AV4486" s="12">
        <f t="shared" si="11767"/>
        <v>0</v>
      </c>
      <c r="AW4486" s="12">
        <f t="shared" si="11767"/>
        <v>0</v>
      </c>
      <c r="AX4486" s="12">
        <f t="shared" si="11767"/>
        <v>0</v>
      </c>
      <c r="AY4486" s="12">
        <f t="shared" si="11767"/>
        <v>0</v>
      </c>
      <c r="AZ4486" s="12">
        <v>0</v>
      </c>
      <c r="BA4486" s="12">
        <v>0</v>
      </c>
      <c r="BB4486" s="12">
        <f t="shared" si="11764"/>
        <v>0</v>
      </c>
      <c r="BC4486" s="12">
        <f t="shared" ref="BC4486:BQ4486" si="11768">SUM(BC4487)</f>
        <v>0</v>
      </c>
      <c r="BD4486" s="12">
        <f t="shared" si="11768"/>
        <v>0</v>
      </c>
      <c r="BE4486" s="12">
        <f t="shared" si="11768"/>
        <v>0</v>
      </c>
      <c r="BF4486" s="12">
        <f t="shared" si="11768"/>
        <v>0</v>
      </c>
      <c r="BG4486" s="12">
        <f t="shared" si="11768"/>
        <v>0</v>
      </c>
      <c r="BH4486" s="12">
        <f t="shared" si="11768"/>
        <v>0</v>
      </c>
      <c r="BI4486" s="12">
        <f t="shared" si="11768"/>
        <v>0</v>
      </c>
      <c r="BJ4486" s="12">
        <f t="shared" si="11768"/>
        <v>0</v>
      </c>
      <c r="BK4486" s="12">
        <f t="shared" si="11768"/>
        <v>0</v>
      </c>
      <c r="BL4486" s="12">
        <f t="shared" si="11768"/>
        <v>0</v>
      </c>
      <c r="BM4486" s="12">
        <f t="shared" si="11768"/>
        <v>0</v>
      </c>
      <c r="BN4486" s="12">
        <f t="shared" si="11768"/>
        <v>0</v>
      </c>
      <c r="BO4486" s="12">
        <f t="shared" si="11768"/>
        <v>0</v>
      </c>
      <c r="BP4486" s="12">
        <f t="shared" si="11768"/>
        <v>0</v>
      </c>
      <c r="BQ4486" s="12">
        <f t="shared" si="11768"/>
        <v>0</v>
      </c>
      <c r="BR4486" s="12">
        <v>0</v>
      </c>
      <c r="BS4486" s="12">
        <v>0</v>
      </c>
      <c r="BT4486" s="12">
        <f t="shared" si="11765"/>
        <v>110</v>
      </c>
      <c r="BU4486" s="12">
        <f t="shared" si="11765"/>
        <v>110</v>
      </c>
      <c r="BV4486" s="12">
        <f t="shared" si="11765"/>
        <v>0</v>
      </c>
      <c r="BW4486" s="12">
        <f t="shared" si="11765"/>
        <v>0</v>
      </c>
      <c r="BX4486" s="12">
        <f t="shared" si="11765"/>
        <v>0</v>
      </c>
      <c r="BY4486" s="12">
        <f t="shared" si="11765"/>
        <v>0</v>
      </c>
      <c r="BZ4486" s="12">
        <f t="shared" si="11765"/>
        <v>0</v>
      </c>
      <c r="CA4486" s="12">
        <f t="shared" si="11713"/>
        <v>0</v>
      </c>
      <c r="CB4486" s="124">
        <f t="shared" si="11724"/>
        <v>0</v>
      </c>
    </row>
    <row r="4487" spans="1:80" x14ac:dyDescent="0.25">
      <c r="A4487" s="4" t="s">
        <v>928</v>
      </c>
      <c r="B4487" s="4" t="s">
        <v>88</v>
      </c>
      <c r="C4487" s="4" t="s">
        <v>1773</v>
      </c>
      <c r="D4487" s="79" t="s">
        <v>1774</v>
      </c>
      <c r="E4487" s="89">
        <v>6148</v>
      </c>
      <c r="F4487" s="79"/>
      <c r="G4487" s="75" t="s">
        <v>1906</v>
      </c>
      <c r="H4487" s="13" t="s">
        <v>76</v>
      </c>
      <c r="I4487" s="14">
        <v>100</v>
      </c>
      <c r="J4487" s="14">
        <f t="shared" si="11712"/>
        <v>110</v>
      </c>
      <c r="K4487" s="14">
        <v>110</v>
      </c>
      <c r="L4487" s="14">
        <f t="shared" si="11715"/>
        <v>0</v>
      </c>
      <c r="M4487" s="14">
        <v>0</v>
      </c>
      <c r="N4487" s="14">
        <v>0</v>
      </c>
      <c r="O4487" s="14">
        <v>0</v>
      </c>
      <c r="P4487" s="14">
        <v>0</v>
      </c>
      <c r="Q4487" s="14">
        <v>0</v>
      </c>
      <c r="R4487" s="14">
        <v>0</v>
      </c>
      <c r="S4487" s="14"/>
      <c r="T4487" s="14"/>
      <c r="U4487" s="14"/>
      <c r="V4487" s="14"/>
      <c r="W4487" s="14"/>
      <c r="X4487" s="14">
        <f t="shared" si="11655"/>
        <v>0</v>
      </c>
      <c r="Y4487" s="14"/>
      <c r="Z4487" s="14"/>
      <c r="AA4487" s="14"/>
      <c r="AB4487" s="14"/>
      <c r="AC4487" s="14"/>
      <c r="AD4487" s="14"/>
      <c r="AE4487" s="14"/>
      <c r="AF4487" s="14"/>
      <c r="AG4487" s="14"/>
      <c r="AH4487" s="14">
        <v>0</v>
      </c>
      <c r="AI4487" s="14">
        <v>0</v>
      </c>
      <c r="AJ4487" s="14">
        <v>0</v>
      </c>
      <c r="AK4487" s="14"/>
      <c r="AL4487" s="14"/>
      <c r="AM4487" s="14"/>
      <c r="AN4487" s="14"/>
      <c r="AO4487" s="14"/>
      <c r="AP4487" s="14">
        <f t="shared" si="11656"/>
        <v>0</v>
      </c>
      <c r="AQ4487" s="14"/>
      <c r="AR4487" s="14"/>
      <c r="AS4487" s="14"/>
      <c r="AT4487" s="14"/>
      <c r="AU4487" s="14"/>
      <c r="AV4487" s="14"/>
      <c r="AW4487" s="14"/>
      <c r="AX4487" s="14"/>
      <c r="AY4487" s="14"/>
      <c r="AZ4487" s="14">
        <v>0</v>
      </c>
      <c r="BA4487" s="14">
        <v>0</v>
      </c>
      <c r="BB4487" s="14">
        <v>0</v>
      </c>
      <c r="BC4487" s="14"/>
      <c r="BD4487" s="14"/>
      <c r="BE4487" s="14"/>
      <c r="BF4487" s="14"/>
      <c r="BG4487" s="14"/>
      <c r="BH4487" s="14">
        <f t="shared" si="11657"/>
        <v>0</v>
      </c>
      <c r="BI4487" s="14"/>
      <c r="BJ4487" s="14"/>
      <c r="BK4487" s="14"/>
      <c r="BL4487" s="14"/>
      <c r="BM4487" s="14"/>
      <c r="BN4487" s="14"/>
      <c r="BO4487" s="14"/>
      <c r="BP4487" s="14"/>
      <c r="BQ4487" s="14"/>
      <c r="BR4487" s="14">
        <v>0</v>
      </c>
      <c r="BS4487" s="14">
        <v>0</v>
      </c>
      <c r="BT4487" s="14">
        <v>110</v>
      </c>
      <c r="BU4487" s="14">
        <v>110</v>
      </c>
      <c r="BV4487" s="14">
        <v>0</v>
      </c>
      <c r="BW4487" s="14">
        <f t="shared" si="11642"/>
        <v>0</v>
      </c>
      <c r="BX4487" s="14"/>
      <c r="BY4487" s="14"/>
      <c r="BZ4487" s="14"/>
      <c r="CA4487" s="14">
        <f t="shared" si="11713"/>
        <v>0</v>
      </c>
      <c r="CB4487" s="122">
        <f t="shared" si="11724"/>
        <v>0</v>
      </c>
    </row>
    <row r="4488" spans="1:80" ht="22.5" x14ac:dyDescent="0.25">
      <c r="A4488" s="1" t="s">
        <v>1</v>
      </c>
      <c r="B4488" s="1" t="s">
        <v>1</v>
      </c>
      <c r="C4488" s="1" t="s">
        <v>1</v>
      </c>
      <c r="D4488" s="78" t="s">
        <v>1</v>
      </c>
      <c r="E4488" s="78" t="s">
        <v>1</v>
      </c>
      <c r="F4488" s="78" t="s">
        <v>1</v>
      </c>
      <c r="G4488" s="2" t="s">
        <v>1</v>
      </c>
      <c r="H4488" s="10" t="s">
        <v>77</v>
      </c>
      <c r="I4488" s="11">
        <f>SUM(I4489)</f>
        <v>40000</v>
      </c>
      <c r="J4488" s="11">
        <f t="shared" si="11712"/>
        <v>40000</v>
      </c>
      <c r="K4488" s="11">
        <f t="shared" ref="K4488:Q4488" si="11769">SUM(K4489)</f>
        <v>30000</v>
      </c>
      <c r="L4488" s="11">
        <f t="shared" si="11715"/>
        <v>10000</v>
      </c>
      <c r="M4488" s="11">
        <f t="shared" si="11769"/>
        <v>10000</v>
      </c>
      <c r="N4488" s="11">
        <f t="shared" si="11769"/>
        <v>0</v>
      </c>
      <c r="O4488" s="11">
        <f t="shared" si="11769"/>
        <v>0</v>
      </c>
      <c r="P4488" s="11">
        <f t="shared" si="11769"/>
        <v>0</v>
      </c>
      <c r="Q4488" s="11">
        <f t="shared" si="11769"/>
        <v>0</v>
      </c>
      <c r="R4488" s="11">
        <f t="shared" ref="R4488:AG4488" si="11770">SUM(R4489)</f>
        <v>10000</v>
      </c>
      <c r="S4488" s="11">
        <f t="shared" si="11770"/>
        <v>0</v>
      </c>
      <c r="T4488" s="11">
        <f t="shared" si="11770"/>
        <v>0</v>
      </c>
      <c r="U4488" s="11">
        <f t="shared" si="11770"/>
        <v>0</v>
      </c>
      <c r="V4488" s="11">
        <f t="shared" si="11770"/>
        <v>0</v>
      </c>
      <c r="W4488" s="11">
        <f t="shared" si="11770"/>
        <v>0</v>
      </c>
      <c r="X4488" s="11">
        <f t="shared" si="11770"/>
        <v>10000</v>
      </c>
      <c r="Y4488" s="11">
        <f t="shared" si="11770"/>
        <v>0</v>
      </c>
      <c r="Z4488" s="11">
        <f t="shared" si="11770"/>
        <v>0</v>
      </c>
      <c r="AA4488" s="11">
        <f t="shared" si="11770"/>
        <v>0</v>
      </c>
      <c r="AB4488" s="11">
        <f t="shared" si="11770"/>
        <v>0</v>
      </c>
      <c r="AC4488" s="11">
        <f t="shared" si="11770"/>
        <v>0</v>
      </c>
      <c r="AD4488" s="11">
        <f t="shared" si="11770"/>
        <v>0</v>
      </c>
      <c r="AE4488" s="11">
        <f t="shared" si="11770"/>
        <v>0</v>
      </c>
      <c r="AF4488" s="11">
        <f t="shared" si="11770"/>
        <v>0</v>
      </c>
      <c r="AG4488" s="11">
        <f t="shared" si="11770"/>
        <v>3178</v>
      </c>
      <c r="AH4488" s="11">
        <v>3178</v>
      </c>
      <c r="AI4488" s="11">
        <v>6822</v>
      </c>
      <c r="AJ4488" s="11">
        <f t="shared" ref="AJ4488:AY4488" si="11771">SUM(AJ4489)</f>
        <v>0</v>
      </c>
      <c r="AK4488" s="11">
        <f t="shared" si="11771"/>
        <v>0</v>
      </c>
      <c r="AL4488" s="11">
        <f t="shared" si="11771"/>
        <v>0</v>
      </c>
      <c r="AM4488" s="11">
        <f t="shared" si="11771"/>
        <v>0</v>
      </c>
      <c r="AN4488" s="11">
        <f t="shared" si="11771"/>
        <v>0</v>
      </c>
      <c r="AO4488" s="11">
        <f t="shared" si="11771"/>
        <v>0</v>
      </c>
      <c r="AP4488" s="11">
        <f t="shared" si="11771"/>
        <v>0</v>
      </c>
      <c r="AQ4488" s="11">
        <f t="shared" si="11771"/>
        <v>0</v>
      </c>
      <c r="AR4488" s="11">
        <f t="shared" si="11771"/>
        <v>0</v>
      </c>
      <c r="AS4488" s="11">
        <f t="shared" si="11771"/>
        <v>0</v>
      </c>
      <c r="AT4488" s="11">
        <f t="shared" si="11771"/>
        <v>0</v>
      </c>
      <c r="AU4488" s="11">
        <f t="shared" si="11771"/>
        <v>0</v>
      </c>
      <c r="AV4488" s="11">
        <f t="shared" si="11771"/>
        <v>0</v>
      </c>
      <c r="AW4488" s="11">
        <f t="shared" si="11771"/>
        <v>0</v>
      </c>
      <c r="AX4488" s="11">
        <f t="shared" si="11771"/>
        <v>0</v>
      </c>
      <c r="AY4488" s="11">
        <f t="shared" si="11771"/>
        <v>0</v>
      </c>
      <c r="AZ4488" s="11">
        <v>0</v>
      </c>
      <c r="BA4488" s="11">
        <v>0</v>
      </c>
      <c r="BB4488" s="11">
        <f t="shared" ref="BB4488:BQ4488" si="11772">SUM(BB4489)</f>
        <v>0</v>
      </c>
      <c r="BC4488" s="11">
        <f t="shared" si="11772"/>
        <v>0</v>
      </c>
      <c r="BD4488" s="11">
        <f t="shared" si="11772"/>
        <v>0</v>
      </c>
      <c r="BE4488" s="11">
        <f t="shared" si="11772"/>
        <v>8600</v>
      </c>
      <c r="BF4488" s="11">
        <f t="shared" si="11772"/>
        <v>0</v>
      </c>
      <c r="BG4488" s="11">
        <f t="shared" si="11772"/>
        <v>0</v>
      </c>
      <c r="BH4488" s="11">
        <f t="shared" si="11772"/>
        <v>8600</v>
      </c>
      <c r="BI4488" s="11">
        <f t="shared" si="11772"/>
        <v>0</v>
      </c>
      <c r="BJ4488" s="11">
        <f t="shared" si="11772"/>
        <v>0</v>
      </c>
      <c r="BK4488" s="11">
        <f t="shared" si="11772"/>
        <v>0</v>
      </c>
      <c r="BL4488" s="11">
        <f t="shared" si="11772"/>
        <v>0</v>
      </c>
      <c r="BM4488" s="11">
        <f t="shared" si="11772"/>
        <v>0</v>
      </c>
      <c r="BN4488" s="11">
        <f t="shared" si="11772"/>
        <v>0</v>
      </c>
      <c r="BO4488" s="11">
        <f t="shared" si="11772"/>
        <v>8600</v>
      </c>
      <c r="BP4488" s="11">
        <f t="shared" si="11772"/>
        <v>0</v>
      </c>
      <c r="BQ4488" s="11">
        <f t="shared" si="11772"/>
        <v>0</v>
      </c>
      <c r="BR4488" s="11">
        <v>8600</v>
      </c>
      <c r="BS4488" s="11">
        <v>0</v>
      </c>
      <c r="BT4488" s="11">
        <f t="shared" ref="BT4488:BZ4488" si="11773">SUM(BT4489)</f>
        <v>54000</v>
      </c>
      <c r="BU4488" s="11">
        <f t="shared" si="11773"/>
        <v>44000</v>
      </c>
      <c r="BV4488" s="11">
        <f t="shared" si="11773"/>
        <v>22000</v>
      </c>
      <c r="BW4488" s="11">
        <f t="shared" si="11773"/>
        <v>22000</v>
      </c>
      <c r="BX4488" s="11">
        <f t="shared" si="11773"/>
        <v>22000</v>
      </c>
      <c r="BY4488" s="11">
        <f t="shared" si="11773"/>
        <v>0</v>
      </c>
      <c r="BZ4488" s="11">
        <f t="shared" si="11773"/>
        <v>0</v>
      </c>
      <c r="CA4488" s="11">
        <f t="shared" si="11713"/>
        <v>44000</v>
      </c>
      <c r="CB4488" s="123">
        <f t="shared" si="11724"/>
        <v>100</v>
      </c>
    </row>
    <row r="4489" spans="1:80" x14ac:dyDescent="0.25">
      <c r="A4489" s="4" t="s">
        <v>928</v>
      </c>
      <c r="B4489" s="4" t="s">
        <v>88</v>
      </c>
      <c r="C4489" s="4" t="s">
        <v>1773</v>
      </c>
      <c r="D4489" s="79" t="s">
        <v>1774</v>
      </c>
      <c r="E4489" s="78" t="s">
        <v>78</v>
      </c>
      <c r="F4489" s="78" t="s">
        <v>1</v>
      </c>
      <c r="G4489" s="2" t="s">
        <v>1</v>
      </c>
      <c r="H4489" s="2" t="s">
        <v>79</v>
      </c>
      <c r="I4489" s="12">
        <f>SUM(I4490:I4491)</f>
        <v>40000</v>
      </c>
      <c r="J4489" s="12">
        <f t="shared" si="11712"/>
        <v>40000</v>
      </c>
      <c r="K4489" s="12">
        <f t="shared" ref="K4489" si="11774">SUM(K4490:K4491)</f>
        <v>30000</v>
      </c>
      <c r="L4489" s="12">
        <f t="shared" si="11715"/>
        <v>10000</v>
      </c>
      <c r="M4489" s="12">
        <f t="shared" ref="M4489:Q4489" si="11775">SUM(M4490:M4491)</f>
        <v>10000</v>
      </c>
      <c r="N4489" s="12">
        <f t="shared" si="11775"/>
        <v>0</v>
      </c>
      <c r="O4489" s="12">
        <f t="shared" si="11775"/>
        <v>0</v>
      </c>
      <c r="P4489" s="12">
        <f t="shared" si="11775"/>
        <v>0</v>
      </c>
      <c r="Q4489" s="12">
        <f t="shared" si="11775"/>
        <v>0</v>
      </c>
      <c r="R4489" s="12">
        <f t="shared" ref="R4489:AG4489" si="11776">SUM(R4490:R4491)</f>
        <v>10000</v>
      </c>
      <c r="S4489" s="12">
        <f t="shared" si="11776"/>
        <v>0</v>
      </c>
      <c r="T4489" s="12">
        <f t="shared" si="11776"/>
        <v>0</v>
      </c>
      <c r="U4489" s="12">
        <f t="shared" si="11776"/>
        <v>0</v>
      </c>
      <c r="V4489" s="12">
        <f t="shared" si="11776"/>
        <v>0</v>
      </c>
      <c r="W4489" s="12">
        <f t="shared" si="11776"/>
        <v>0</v>
      </c>
      <c r="X4489" s="12">
        <f t="shared" ref="X4489" si="11777">SUM(X4490:X4491)</f>
        <v>10000</v>
      </c>
      <c r="Y4489" s="12">
        <f t="shared" si="11776"/>
        <v>0</v>
      </c>
      <c r="Z4489" s="12">
        <f t="shared" si="11776"/>
        <v>0</v>
      </c>
      <c r="AA4489" s="12">
        <f t="shared" si="11776"/>
        <v>0</v>
      </c>
      <c r="AB4489" s="12">
        <f t="shared" si="11776"/>
        <v>0</v>
      </c>
      <c r="AC4489" s="12">
        <f t="shared" si="11776"/>
        <v>0</v>
      </c>
      <c r="AD4489" s="12">
        <f t="shared" si="11776"/>
        <v>0</v>
      </c>
      <c r="AE4489" s="12">
        <f t="shared" si="11776"/>
        <v>0</v>
      </c>
      <c r="AF4489" s="12">
        <f t="shared" si="11776"/>
        <v>0</v>
      </c>
      <c r="AG4489" s="12">
        <f t="shared" si="11776"/>
        <v>3178</v>
      </c>
      <c r="AH4489" s="12">
        <v>3178</v>
      </c>
      <c r="AI4489" s="12">
        <v>6822</v>
      </c>
      <c r="AJ4489" s="12">
        <f t="shared" ref="AJ4489:AY4489" si="11778">SUM(AJ4490:AJ4491)</f>
        <v>0</v>
      </c>
      <c r="AK4489" s="12">
        <f t="shared" si="11778"/>
        <v>0</v>
      </c>
      <c r="AL4489" s="12">
        <f t="shared" si="11778"/>
        <v>0</v>
      </c>
      <c r="AM4489" s="12">
        <f t="shared" si="11778"/>
        <v>0</v>
      </c>
      <c r="AN4489" s="12">
        <f t="shared" si="11778"/>
        <v>0</v>
      </c>
      <c r="AO4489" s="12">
        <f t="shared" si="11778"/>
        <v>0</v>
      </c>
      <c r="AP4489" s="12">
        <f t="shared" ref="AP4489" si="11779">SUM(AP4490:AP4491)</f>
        <v>0</v>
      </c>
      <c r="AQ4489" s="12">
        <f t="shared" si="11778"/>
        <v>0</v>
      </c>
      <c r="AR4489" s="12">
        <f t="shared" si="11778"/>
        <v>0</v>
      </c>
      <c r="AS4489" s="12">
        <f t="shared" si="11778"/>
        <v>0</v>
      </c>
      <c r="AT4489" s="12">
        <f t="shared" si="11778"/>
        <v>0</v>
      </c>
      <c r="AU4489" s="12">
        <f t="shared" si="11778"/>
        <v>0</v>
      </c>
      <c r="AV4489" s="12">
        <f t="shared" si="11778"/>
        <v>0</v>
      </c>
      <c r="AW4489" s="12">
        <f t="shared" si="11778"/>
        <v>0</v>
      </c>
      <c r="AX4489" s="12">
        <f t="shared" si="11778"/>
        <v>0</v>
      </c>
      <c r="AY4489" s="12">
        <f t="shared" si="11778"/>
        <v>0</v>
      </c>
      <c r="AZ4489" s="12">
        <v>0</v>
      </c>
      <c r="BA4489" s="12">
        <v>0</v>
      </c>
      <c r="BB4489" s="12">
        <f t="shared" ref="BB4489:BQ4489" si="11780">SUM(BB4490:BB4491)</f>
        <v>0</v>
      </c>
      <c r="BC4489" s="12">
        <f t="shared" si="11780"/>
        <v>0</v>
      </c>
      <c r="BD4489" s="12">
        <f t="shared" si="11780"/>
        <v>0</v>
      </c>
      <c r="BE4489" s="12">
        <f t="shared" si="11780"/>
        <v>8600</v>
      </c>
      <c r="BF4489" s="12">
        <f t="shared" si="11780"/>
        <v>0</v>
      </c>
      <c r="BG4489" s="12">
        <f t="shared" si="11780"/>
        <v>0</v>
      </c>
      <c r="BH4489" s="12">
        <f t="shared" ref="BH4489" si="11781">SUM(BH4490:BH4491)</f>
        <v>8600</v>
      </c>
      <c r="BI4489" s="12">
        <f t="shared" si="11780"/>
        <v>0</v>
      </c>
      <c r="BJ4489" s="12">
        <f t="shared" si="11780"/>
        <v>0</v>
      </c>
      <c r="BK4489" s="12">
        <f t="shared" si="11780"/>
        <v>0</v>
      </c>
      <c r="BL4489" s="12">
        <f t="shared" si="11780"/>
        <v>0</v>
      </c>
      <c r="BM4489" s="12">
        <f t="shared" si="11780"/>
        <v>0</v>
      </c>
      <c r="BN4489" s="12">
        <f t="shared" si="11780"/>
        <v>0</v>
      </c>
      <c r="BO4489" s="12">
        <f t="shared" si="11780"/>
        <v>8600</v>
      </c>
      <c r="BP4489" s="12">
        <f t="shared" si="11780"/>
        <v>0</v>
      </c>
      <c r="BQ4489" s="12">
        <f t="shared" si="11780"/>
        <v>0</v>
      </c>
      <c r="BR4489" s="12">
        <v>8600</v>
      </c>
      <c r="BS4489" s="12">
        <v>0</v>
      </c>
      <c r="BT4489" s="12">
        <f t="shared" ref="BT4489:BZ4489" si="11782">SUM(BT4490:BT4491)</f>
        <v>54000</v>
      </c>
      <c r="BU4489" s="12">
        <f t="shared" si="11782"/>
        <v>44000</v>
      </c>
      <c r="BV4489" s="12">
        <f t="shared" si="11782"/>
        <v>22000</v>
      </c>
      <c r="BW4489" s="12">
        <f t="shared" si="11782"/>
        <v>22000</v>
      </c>
      <c r="BX4489" s="12">
        <f t="shared" si="11782"/>
        <v>22000</v>
      </c>
      <c r="BY4489" s="12">
        <f t="shared" si="11782"/>
        <v>0</v>
      </c>
      <c r="BZ4489" s="12">
        <f t="shared" si="11782"/>
        <v>0</v>
      </c>
      <c r="CA4489" s="12">
        <f t="shared" si="11713"/>
        <v>44000</v>
      </c>
      <c r="CB4489" s="124">
        <f t="shared" si="11724"/>
        <v>100</v>
      </c>
    </row>
    <row r="4490" spans="1:80" x14ac:dyDescent="0.25">
      <c r="A4490" s="4" t="s">
        <v>928</v>
      </c>
      <c r="B4490" s="4" t="s">
        <v>88</v>
      </c>
      <c r="C4490" s="4" t="s">
        <v>1773</v>
      </c>
      <c r="D4490" s="79" t="s">
        <v>1774</v>
      </c>
      <c r="E4490" s="89">
        <v>8213</v>
      </c>
      <c r="F4490" s="79"/>
      <c r="G4490" s="75" t="s">
        <v>1906</v>
      </c>
      <c r="H4490" s="13" t="s">
        <v>81</v>
      </c>
      <c r="I4490" s="14">
        <v>30000</v>
      </c>
      <c r="J4490" s="14">
        <f t="shared" si="11712"/>
        <v>25000</v>
      </c>
      <c r="K4490" s="14">
        <v>15000</v>
      </c>
      <c r="L4490" s="14">
        <f t="shared" si="11715"/>
        <v>10000</v>
      </c>
      <c r="M4490" s="14">
        <v>10000</v>
      </c>
      <c r="N4490" s="14">
        <v>0</v>
      </c>
      <c r="O4490" s="14">
        <v>0</v>
      </c>
      <c r="P4490" s="14">
        <v>0</v>
      </c>
      <c r="Q4490" s="14">
        <v>0</v>
      </c>
      <c r="R4490" s="14">
        <v>10000</v>
      </c>
      <c r="S4490" s="14"/>
      <c r="T4490" s="14"/>
      <c r="U4490" s="14"/>
      <c r="V4490" s="14"/>
      <c r="W4490" s="14"/>
      <c r="X4490" s="14">
        <f t="shared" si="11655"/>
        <v>10000</v>
      </c>
      <c r="Y4490" s="14"/>
      <c r="Z4490" s="14"/>
      <c r="AA4490" s="14"/>
      <c r="AB4490" s="14"/>
      <c r="AC4490" s="14"/>
      <c r="AD4490" s="14"/>
      <c r="AE4490" s="14"/>
      <c r="AF4490" s="14"/>
      <c r="AG4490" s="14">
        <v>3178</v>
      </c>
      <c r="AH4490" s="14">
        <v>3178</v>
      </c>
      <c r="AI4490" s="14">
        <v>6822</v>
      </c>
      <c r="AJ4490" s="14">
        <v>0</v>
      </c>
      <c r="AK4490" s="14"/>
      <c r="AL4490" s="14"/>
      <c r="AM4490" s="14"/>
      <c r="AN4490" s="14"/>
      <c r="AO4490" s="14"/>
      <c r="AP4490" s="14">
        <f t="shared" si="11656"/>
        <v>0</v>
      </c>
      <c r="AQ4490" s="14"/>
      <c r="AR4490" s="14"/>
      <c r="AS4490" s="14"/>
      <c r="AT4490" s="14"/>
      <c r="AU4490" s="14"/>
      <c r="AV4490" s="14"/>
      <c r="AW4490" s="14"/>
      <c r="AX4490" s="14"/>
      <c r="AY4490" s="14"/>
      <c r="AZ4490" s="14">
        <v>0</v>
      </c>
      <c r="BA4490" s="14">
        <v>0</v>
      </c>
      <c r="BB4490" s="14">
        <v>0</v>
      </c>
      <c r="BC4490" s="14"/>
      <c r="BD4490" s="14"/>
      <c r="BE4490" s="14">
        <v>8600</v>
      </c>
      <c r="BF4490" s="14"/>
      <c r="BG4490" s="14"/>
      <c r="BH4490" s="14">
        <f t="shared" si="11657"/>
        <v>8600</v>
      </c>
      <c r="BI4490" s="14"/>
      <c r="BJ4490" s="14"/>
      <c r="BK4490" s="14"/>
      <c r="BL4490" s="14"/>
      <c r="BM4490" s="14"/>
      <c r="BN4490" s="14"/>
      <c r="BO4490" s="14">
        <v>8600</v>
      </c>
      <c r="BP4490" s="14"/>
      <c r="BQ4490" s="14"/>
      <c r="BR4490" s="14">
        <v>8600</v>
      </c>
      <c r="BS4490" s="14">
        <v>0</v>
      </c>
      <c r="BT4490" s="14">
        <v>32000</v>
      </c>
      <c r="BU4490" s="14">
        <v>22000</v>
      </c>
      <c r="BV4490" s="14">
        <v>11000</v>
      </c>
      <c r="BW4490" s="14">
        <f t="shared" si="11642"/>
        <v>11000</v>
      </c>
      <c r="BX4490" s="14">
        <v>11000</v>
      </c>
      <c r="BY4490" s="14"/>
      <c r="BZ4490" s="14"/>
      <c r="CA4490" s="14">
        <f t="shared" si="11713"/>
        <v>22000</v>
      </c>
      <c r="CB4490" s="122">
        <f t="shared" si="11724"/>
        <v>100</v>
      </c>
    </row>
    <row r="4491" spans="1:80" x14ac:dyDescent="0.25">
      <c r="A4491" s="4" t="s">
        <v>928</v>
      </c>
      <c r="B4491" s="4" t="s">
        <v>88</v>
      </c>
      <c r="C4491" s="4" t="s">
        <v>1773</v>
      </c>
      <c r="D4491" s="79" t="s">
        <v>1774</v>
      </c>
      <c r="E4491" s="89">
        <v>8216</v>
      </c>
      <c r="F4491" s="79"/>
      <c r="G4491" s="75" t="s">
        <v>1906</v>
      </c>
      <c r="H4491" s="13" t="s">
        <v>319</v>
      </c>
      <c r="I4491" s="14">
        <v>10000</v>
      </c>
      <c r="J4491" s="14">
        <f t="shared" si="11712"/>
        <v>15000</v>
      </c>
      <c r="K4491" s="14">
        <v>15000</v>
      </c>
      <c r="L4491" s="14">
        <f t="shared" si="11715"/>
        <v>0</v>
      </c>
      <c r="M4491" s="14">
        <v>0</v>
      </c>
      <c r="N4491" s="14">
        <v>0</v>
      </c>
      <c r="O4491" s="14">
        <v>0</v>
      </c>
      <c r="P4491" s="14">
        <v>0</v>
      </c>
      <c r="Q4491" s="14">
        <v>0</v>
      </c>
      <c r="R4491" s="14">
        <v>0</v>
      </c>
      <c r="S4491" s="14"/>
      <c r="T4491" s="14"/>
      <c r="U4491" s="14"/>
      <c r="V4491" s="14"/>
      <c r="W4491" s="14"/>
      <c r="X4491" s="14">
        <f t="shared" si="11655"/>
        <v>0</v>
      </c>
      <c r="Y4491" s="14"/>
      <c r="Z4491" s="14"/>
      <c r="AA4491" s="14"/>
      <c r="AB4491" s="14"/>
      <c r="AC4491" s="14"/>
      <c r="AD4491" s="14"/>
      <c r="AE4491" s="14"/>
      <c r="AF4491" s="14"/>
      <c r="AG4491" s="14"/>
      <c r="AH4491" s="14">
        <v>0</v>
      </c>
      <c r="AI4491" s="14">
        <v>0</v>
      </c>
      <c r="AJ4491" s="14">
        <v>0</v>
      </c>
      <c r="AK4491" s="14"/>
      <c r="AL4491" s="14"/>
      <c r="AM4491" s="14"/>
      <c r="AN4491" s="14"/>
      <c r="AO4491" s="14"/>
      <c r="AP4491" s="14">
        <f t="shared" si="11656"/>
        <v>0</v>
      </c>
      <c r="AQ4491" s="14"/>
      <c r="AR4491" s="14"/>
      <c r="AS4491" s="14"/>
      <c r="AT4491" s="14"/>
      <c r="AU4491" s="14"/>
      <c r="AV4491" s="14"/>
      <c r="AW4491" s="14"/>
      <c r="AX4491" s="14"/>
      <c r="AY4491" s="14"/>
      <c r="AZ4491" s="14">
        <v>0</v>
      </c>
      <c r="BA4491" s="14">
        <v>0</v>
      </c>
      <c r="BB4491" s="14">
        <v>0</v>
      </c>
      <c r="BC4491" s="14"/>
      <c r="BD4491" s="14"/>
      <c r="BE4491" s="14"/>
      <c r="BF4491" s="14"/>
      <c r="BG4491" s="14"/>
      <c r="BH4491" s="14">
        <f t="shared" si="11657"/>
        <v>0</v>
      </c>
      <c r="BI4491" s="14"/>
      <c r="BJ4491" s="14"/>
      <c r="BK4491" s="14"/>
      <c r="BL4491" s="14"/>
      <c r="BM4491" s="14"/>
      <c r="BN4491" s="14"/>
      <c r="BO4491" s="14"/>
      <c r="BP4491" s="14"/>
      <c r="BQ4491" s="14"/>
      <c r="BR4491" s="14">
        <v>0</v>
      </c>
      <c r="BS4491" s="14">
        <v>0</v>
      </c>
      <c r="BT4491" s="14">
        <v>22000</v>
      </c>
      <c r="BU4491" s="14">
        <v>22000</v>
      </c>
      <c r="BV4491" s="14">
        <v>11000</v>
      </c>
      <c r="BW4491" s="14">
        <f t="shared" si="11642"/>
        <v>11000</v>
      </c>
      <c r="BX4491" s="14">
        <v>11000</v>
      </c>
      <c r="BY4491" s="14"/>
      <c r="BZ4491" s="14"/>
      <c r="CA4491" s="14">
        <f t="shared" si="11713"/>
        <v>22000</v>
      </c>
      <c r="CB4491" s="122">
        <f t="shared" si="11724"/>
        <v>100</v>
      </c>
    </row>
    <row r="4492" spans="1:80" x14ac:dyDescent="0.25">
      <c r="A4492" s="13" t="s">
        <v>1</v>
      </c>
      <c r="B4492" s="13" t="s">
        <v>1</v>
      </c>
      <c r="C4492" s="13" t="s">
        <v>1</v>
      </c>
      <c r="D4492" s="74" t="s">
        <v>1</v>
      </c>
      <c r="E4492" s="74" t="s">
        <v>1</v>
      </c>
      <c r="F4492" s="74" t="s">
        <v>1</v>
      </c>
      <c r="G4492" s="13" t="s">
        <v>1</v>
      </c>
      <c r="H4492" s="10" t="s">
        <v>1783</v>
      </c>
      <c r="I4492" s="11">
        <f>SUM(I4462,I4485,I4488)</f>
        <v>1783363</v>
      </c>
      <c r="J4492" s="11">
        <f t="shared" si="11712"/>
        <v>1946554</v>
      </c>
      <c r="K4492" s="11">
        <f t="shared" ref="K4492" si="11783">SUM(K4462,K4485,K4488)</f>
        <v>1859004</v>
      </c>
      <c r="L4492" s="11">
        <f t="shared" si="11715"/>
        <v>87550</v>
      </c>
      <c r="M4492" s="11">
        <f t="shared" ref="M4492:Q4492" si="11784">SUM(M4462,M4485,M4488)</f>
        <v>82050</v>
      </c>
      <c r="N4492" s="11">
        <f t="shared" si="11784"/>
        <v>0</v>
      </c>
      <c r="O4492" s="11">
        <f t="shared" si="11784"/>
        <v>5500</v>
      </c>
      <c r="P4492" s="11">
        <f t="shared" si="11784"/>
        <v>0</v>
      </c>
      <c r="Q4492" s="11">
        <f t="shared" si="11784"/>
        <v>0</v>
      </c>
      <c r="R4492" s="11">
        <f t="shared" ref="R4492:AG4492" si="11785">SUM(R4462,R4485,R4488)</f>
        <v>82050</v>
      </c>
      <c r="S4492" s="11">
        <f t="shared" si="11785"/>
        <v>0</v>
      </c>
      <c r="T4492" s="11">
        <f t="shared" si="11785"/>
        <v>0</v>
      </c>
      <c r="U4492" s="11">
        <f t="shared" si="11785"/>
        <v>0</v>
      </c>
      <c r="V4492" s="11">
        <f t="shared" si="11785"/>
        <v>0</v>
      </c>
      <c r="W4492" s="11">
        <f t="shared" si="11785"/>
        <v>0</v>
      </c>
      <c r="X4492" s="11">
        <f t="shared" si="11785"/>
        <v>82050</v>
      </c>
      <c r="Y4492" s="11">
        <f t="shared" si="11785"/>
        <v>2216</v>
      </c>
      <c r="Z4492" s="11">
        <f t="shared" si="11785"/>
        <v>5981</v>
      </c>
      <c r="AA4492" s="11">
        <f t="shared" si="11785"/>
        <v>6704</v>
      </c>
      <c r="AB4492" s="11">
        <f t="shared" si="11785"/>
        <v>9021</v>
      </c>
      <c r="AC4492" s="11">
        <f t="shared" si="11785"/>
        <v>0</v>
      </c>
      <c r="AD4492" s="11">
        <f t="shared" si="11785"/>
        <v>6529</v>
      </c>
      <c r="AE4492" s="11">
        <f t="shared" si="11785"/>
        <v>0</v>
      </c>
      <c r="AF4492" s="11">
        <f t="shared" si="11785"/>
        <v>0</v>
      </c>
      <c r="AG4492" s="11">
        <f t="shared" si="11785"/>
        <v>5828</v>
      </c>
      <c r="AH4492" s="11">
        <v>36279</v>
      </c>
      <c r="AI4492" s="11">
        <v>45771</v>
      </c>
      <c r="AJ4492" s="11">
        <f t="shared" ref="AJ4492:AY4492" si="11786">SUM(AJ4462,AJ4485,AJ4488)</f>
        <v>0</v>
      </c>
      <c r="AK4492" s="11">
        <f t="shared" si="11786"/>
        <v>0</v>
      </c>
      <c r="AL4492" s="11">
        <f t="shared" si="11786"/>
        <v>0</v>
      </c>
      <c r="AM4492" s="11">
        <f t="shared" si="11786"/>
        <v>0</v>
      </c>
      <c r="AN4492" s="11">
        <f t="shared" si="11786"/>
        <v>0</v>
      </c>
      <c r="AO4492" s="11">
        <f t="shared" si="11786"/>
        <v>0</v>
      </c>
      <c r="AP4492" s="11">
        <f t="shared" si="11786"/>
        <v>0</v>
      </c>
      <c r="AQ4492" s="11">
        <f t="shared" si="11786"/>
        <v>0</v>
      </c>
      <c r="AR4492" s="11">
        <f t="shared" si="11786"/>
        <v>0</v>
      </c>
      <c r="AS4492" s="11">
        <f t="shared" si="11786"/>
        <v>0</v>
      </c>
      <c r="AT4492" s="11">
        <f t="shared" si="11786"/>
        <v>0</v>
      </c>
      <c r="AU4492" s="11">
        <f t="shared" si="11786"/>
        <v>0</v>
      </c>
      <c r="AV4492" s="11">
        <f t="shared" si="11786"/>
        <v>0</v>
      </c>
      <c r="AW4492" s="11">
        <f t="shared" si="11786"/>
        <v>0</v>
      </c>
      <c r="AX4492" s="11">
        <f t="shared" si="11786"/>
        <v>0</v>
      </c>
      <c r="AY4492" s="11">
        <f t="shared" si="11786"/>
        <v>0</v>
      </c>
      <c r="AZ4492" s="11">
        <v>0</v>
      </c>
      <c r="BA4492" s="11">
        <v>0</v>
      </c>
      <c r="BB4492" s="11">
        <f t="shared" ref="BB4492:BQ4492" si="11787">SUM(BB4462,BB4485,BB4488)</f>
        <v>5500</v>
      </c>
      <c r="BC4492" s="11">
        <f t="shared" si="11787"/>
        <v>4840</v>
      </c>
      <c r="BD4492" s="11">
        <f t="shared" si="11787"/>
        <v>0</v>
      </c>
      <c r="BE4492" s="11">
        <f t="shared" si="11787"/>
        <v>16080</v>
      </c>
      <c r="BF4492" s="11">
        <f t="shared" si="11787"/>
        <v>0</v>
      </c>
      <c r="BG4492" s="11">
        <f t="shared" si="11787"/>
        <v>0</v>
      </c>
      <c r="BH4492" s="11">
        <f t="shared" si="11787"/>
        <v>26420</v>
      </c>
      <c r="BI4492" s="11">
        <f t="shared" si="11787"/>
        <v>2580</v>
      </c>
      <c r="BJ4492" s="11">
        <f t="shared" si="11787"/>
        <v>0</v>
      </c>
      <c r="BK4492" s="11">
        <f t="shared" si="11787"/>
        <v>4840</v>
      </c>
      <c r="BL4492" s="11">
        <f t="shared" si="11787"/>
        <v>0</v>
      </c>
      <c r="BM4492" s="11">
        <f t="shared" si="11787"/>
        <v>0</v>
      </c>
      <c r="BN4492" s="11">
        <f t="shared" si="11787"/>
        <v>0</v>
      </c>
      <c r="BO4492" s="11">
        <f t="shared" si="11787"/>
        <v>11100</v>
      </c>
      <c r="BP4492" s="11">
        <f t="shared" si="11787"/>
        <v>0</v>
      </c>
      <c r="BQ4492" s="11">
        <f t="shared" si="11787"/>
        <v>4980</v>
      </c>
      <c r="BR4492" s="11">
        <v>23500</v>
      </c>
      <c r="BS4492" s="11">
        <v>2920</v>
      </c>
      <c r="BT4492" s="11">
        <f t="shared" ref="BT4492:BZ4492" si="11788">SUM(BT4462,BT4485,BT4488)</f>
        <v>2052632</v>
      </c>
      <c r="BU4492" s="11">
        <f t="shared" si="11788"/>
        <v>1966556</v>
      </c>
      <c r="BV4492" s="11">
        <f t="shared" si="11788"/>
        <v>1131983</v>
      </c>
      <c r="BW4492" s="11">
        <f t="shared" si="11788"/>
        <v>526804</v>
      </c>
      <c r="BX4492" s="11">
        <f t="shared" si="11788"/>
        <v>211048</v>
      </c>
      <c r="BY4492" s="11">
        <f t="shared" si="11788"/>
        <v>157878</v>
      </c>
      <c r="BZ4492" s="11">
        <f t="shared" si="11788"/>
        <v>157878</v>
      </c>
      <c r="CA4492" s="11">
        <f t="shared" si="11713"/>
        <v>1658787</v>
      </c>
      <c r="CB4492" s="123">
        <f t="shared" si="11724"/>
        <v>84.34984816094736</v>
      </c>
    </row>
    <row r="4493" spans="1:80" ht="15.75" thickBot="1" x14ac:dyDescent="0.3">
      <c r="A4493" s="13" t="s">
        <v>1</v>
      </c>
      <c r="B4493" s="13" t="s">
        <v>1</v>
      </c>
      <c r="C4493" s="13" t="s">
        <v>1</v>
      </c>
      <c r="D4493" s="74" t="s">
        <v>1</v>
      </c>
      <c r="E4493" s="74" t="s">
        <v>1</v>
      </c>
      <c r="F4493" s="74" t="s">
        <v>1</v>
      </c>
      <c r="G4493" s="13" t="s">
        <v>1</v>
      </c>
      <c r="H4493" s="2" t="s">
        <v>83</v>
      </c>
      <c r="I4493" s="12">
        <v>40</v>
      </c>
      <c r="J4493" s="12">
        <f t="shared" si="11712"/>
        <v>40</v>
      </c>
      <c r="K4493" s="12">
        <v>40</v>
      </c>
      <c r="L4493" s="13"/>
      <c r="M4493" s="13" t="s">
        <v>1</v>
      </c>
      <c r="N4493" s="13" t="s">
        <v>1</v>
      </c>
      <c r="O4493" s="13" t="s">
        <v>1</v>
      </c>
      <c r="P4493" s="27"/>
      <c r="Q4493" s="13" t="s">
        <v>1</v>
      </c>
      <c r="R4493" s="13" t="s">
        <v>1</v>
      </c>
      <c r="S4493" s="13"/>
      <c r="T4493" s="13"/>
      <c r="U4493" s="13"/>
      <c r="V4493" s="13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>
        <v>0</v>
      </c>
      <c r="AI4493" s="13">
        <v>0</v>
      </c>
      <c r="AJ4493" s="13" t="s">
        <v>1</v>
      </c>
      <c r="AK4493" s="13"/>
      <c r="AL4493" s="13"/>
      <c r="AM4493" s="13"/>
      <c r="AN4493" s="13"/>
      <c r="AO4493" s="13"/>
      <c r="AP4493" s="13"/>
      <c r="AQ4493" s="13"/>
      <c r="AR4493" s="13"/>
      <c r="AS4493" s="13"/>
      <c r="AT4493" s="13"/>
      <c r="AU4493" s="13"/>
      <c r="AV4493" s="13"/>
      <c r="AW4493" s="13"/>
      <c r="AX4493" s="13"/>
      <c r="AY4493" s="13"/>
      <c r="AZ4493" s="13">
        <v>0</v>
      </c>
      <c r="BA4493" s="13">
        <v>0</v>
      </c>
      <c r="BB4493" s="13" t="s">
        <v>1</v>
      </c>
      <c r="BC4493" s="13"/>
      <c r="BD4493" s="13"/>
      <c r="BE4493" s="13"/>
      <c r="BF4493" s="13"/>
      <c r="BG4493" s="13"/>
      <c r="BH4493" s="13"/>
      <c r="BI4493" s="13"/>
      <c r="BJ4493" s="13"/>
      <c r="BK4493" s="13"/>
      <c r="BL4493" s="13"/>
      <c r="BM4493" s="13"/>
      <c r="BN4493" s="13"/>
      <c r="BO4493" s="13"/>
      <c r="BP4493" s="13"/>
      <c r="BQ4493" s="13"/>
      <c r="BR4493" s="13">
        <v>0</v>
      </c>
      <c r="BS4493" s="13">
        <v>0</v>
      </c>
      <c r="BT4493" s="12">
        <v>40</v>
      </c>
      <c r="BU4493" s="12">
        <v>40</v>
      </c>
      <c r="BV4493" s="12"/>
      <c r="BW4493" s="12"/>
      <c r="BX4493" s="12" t="s">
        <v>1</v>
      </c>
      <c r="BY4493" s="12" t="s">
        <v>1</v>
      </c>
      <c r="BZ4493" s="12"/>
      <c r="CA4493" s="12">
        <f t="shared" si="11713"/>
        <v>0</v>
      </c>
      <c r="CB4493" s="124"/>
    </row>
    <row r="4494" spans="1:80" ht="69.75" customHeight="1" thickBot="1" x14ac:dyDescent="0.3">
      <c r="A4494" s="133" t="s">
        <v>1</v>
      </c>
      <c r="B4494" s="133" t="s">
        <v>1</v>
      </c>
      <c r="C4494" s="133" t="s">
        <v>1</v>
      </c>
      <c r="D4494" s="135" t="s">
        <v>1</v>
      </c>
      <c r="E4494" s="135" t="s">
        <v>1</v>
      </c>
      <c r="F4494" s="135" t="s">
        <v>1</v>
      </c>
      <c r="G4494" s="137" t="s">
        <v>1</v>
      </c>
      <c r="H4494" s="5" t="s">
        <v>84</v>
      </c>
      <c r="I4494" s="5" t="s">
        <v>11</v>
      </c>
      <c r="J4494" s="5" t="s">
        <v>1809</v>
      </c>
      <c r="K4494" s="5" t="s">
        <v>12</v>
      </c>
      <c r="L4494" s="5" t="s">
        <v>13</v>
      </c>
      <c r="M4494" s="5" t="s">
        <v>14</v>
      </c>
      <c r="N4494" s="5" t="s">
        <v>15</v>
      </c>
      <c r="O4494" s="5" t="s">
        <v>16</v>
      </c>
      <c r="P4494" s="5" t="s">
        <v>17</v>
      </c>
      <c r="Q4494" s="5" t="s">
        <v>18</v>
      </c>
      <c r="R4494" s="71" t="s">
        <v>14</v>
      </c>
      <c r="S4494" s="71" t="s">
        <v>1843</v>
      </c>
      <c r="T4494" s="71" t="s">
        <v>1797</v>
      </c>
      <c r="U4494" s="71" t="s">
        <v>1832</v>
      </c>
      <c r="V4494" s="71" t="s">
        <v>1833</v>
      </c>
      <c r="W4494" s="71" t="s">
        <v>1834</v>
      </c>
      <c r="X4494" s="71" t="s">
        <v>1847</v>
      </c>
      <c r="Y4494" s="71" t="s">
        <v>1844</v>
      </c>
      <c r="Z4494" s="71" t="s">
        <v>1835</v>
      </c>
      <c r="AA4494" s="71" t="s">
        <v>1836</v>
      </c>
      <c r="AB4494" s="71" t="s">
        <v>1837</v>
      </c>
      <c r="AC4494" s="71" t="s">
        <v>1838</v>
      </c>
      <c r="AD4494" s="71" t="s">
        <v>1839</v>
      </c>
      <c r="AE4494" s="71" t="s">
        <v>1840</v>
      </c>
      <c r="AF4494" s="71" t="s">
        <v>1845</v>
      </c>
      <c r="AG4494" s="71" t="s">
        <v>1846</v>
      </c>
      <c r="AH4494" s="71" t="s">
        <v>1841</v>
      </c>
      <c r="AI4494" s="71" t="s">
        <v>1842</v>
      </c>
      <c r="AJ4494" s="72" t="s">
        <v>15</v>
      </c>
      <c r="AK4494" s="72" t="s">
        <v>1843</v>
      </c>
      <c r="AL4494" s="72" t="s">
        <v>1797</v>
      </c>
      <c r="AM4494" s="72" t="s">
        <v>1832</v>
      </c>
      <c r="AN4494" s="72" t="s">
        <v>1833</v>
      </c>
      <c r="AO4494" s="72" t="s">
        <v>1834</v>
      </c>
      <c r="AP4494" s="72" t="s">
        <v>1848</v>
      </c>
      <c r="AQ4494" s="72" t="s">
        <v>1844</v>
      </c>
      <c r="AR4494" s="72" t="s">
        <v>1835</v>
      </c>
      <c r="AS4494" s="72" t="s">
        <v>1836</v>
      </c>
      <c r="AT4494" s="72" t="s">
        <v>1837</v>
      </c>
      <c r="AU4494" s="72" t="s">
        <v>1838</v>
      </c>
      <c r="AV4494" s="72" t="s">
        <v>1839</v>
      </c>
      <c r="AW4494" s="72" t="s">
        <v>1840</v>
      </c>
      <c r="AX4494" s="72" t="s">
        <v>1845</v>
      </c>
      <c r="AY4494" s="72" t="s">
        <v>1846</v>
      </c>
      <c r="AZ4494" s="72" t="s">
        <v>1841</v>
      </c>
      <c r="BA4494" s="72" t="s">
        <v>1842</v>
      </c>
      <c r="BB4494" s="73" t="s">
        <v>16</v>
      </c>
      <c r="BC4494" s="73" t="s">
        <v>1843</v>
      </c>
      <c r="BD4494" s="73" t="s">
        <v>1797</v>
      </c>
      <c r="BE4494" s="73" t="s">
        <v>1832</v>
      </c>
      <c r="BF4494" s="73" t="s">
        <v>1833</v>
      </c>
      <c r="BG4494" s="73" t="s">
        <v>1834</v>
      </c>
      <c r="BH4494" s="73" t="s">
        <v>1849</v>
      </c>
      <c r="BI4494" s="73" t="s">
        <v>1844</v>
      </c>
      <c r="BJ4494" s="73" t="s">
        <v>1835</v>
      </c>
      <c r="BK4494" s="73" t="s">
        <v>1836</v>
      </c>
      <c r="BL4494" s="73" t="s">
        <v>1837</v>
      </c>
      <c r="BM4494" s="73" t="s">
        <v>1838</v>
      </c>
      <c r="BN4494" s="73" t="s">
        <v>1839</v>
      </c>
      <c r="BO4494" s="73" t="s">
        <v>1840</v>
      </c>
      <c r="BP4494" s="73" t="s">
        <v>1845</v>
      </c>
      <c r="BQ4494" s="73" t="s">
        <v>1846</v>
      </c>
      <c r="BR4494" s="73" t="s">
        <v>1841</v>
      </c>
      <c r="BS4494" s="73" t="s">
        <v>1842</v>
      </c>
      <c r="BT4494" s="5" t="s">
        <v>1911</v>
      </c>
      <c r="BU4494" s="5" t="s">
        <v>1942</v>
      </c>
      <c r="BV4494" s="5" t="s">
        <v>1943</v>
      </c>
      <c r="BW4494" s="5" t="s">
        <v>1944</v>
      </c>
      <c r="BX4494" s="5" t="s">
        <v>1945</v>
      </c>
      <c r="BY4494" s="5" t="s">
        <v>1946</v>
      </c>
      <c r="BZ4494" s="5" t="s">
        <v>1947</v>
      </c>
      <c r="CA4494" s="5" t="s">
        <v>1948</v>
      </c>
      <c r="CB4494" s="120" t="s">
        <v>1916</v>
      </c>
    </row>
    <row r="4495" spans="1:80" x14ac:dyDescent="0.25">
      <c r="A4495" s="134"/>
      <c r="B4495" s="134"/>
      <c r="C4495" s="134"/>
      <c r="D4495" s="136"/>
      <c r="E4495" s="136"/>
      <c r="F4495" s="136"/>
      <c r="G4495" s="138"/>
      <c r="H4495" s="15" t="s">
        <v>1</v>
      </c>
      <c r="I4495" s="9" t="s">
        <v>19</v>
      </c>
      <c r="J4495" s="9">
        <v>1</v>
      </c>
      <c r="K4495" s="9" t="s">
        <v>20</v>
      </c>
      <c r="L4495" s="9" t="s">
        <v>21</v>
      </c>
      <c r="M4495" s="9" t="s">
        <v>22</v>
      </c>
      <c r="N4495" s="9" t="s">
        <v>23</v>
      </c>
      <c r="O4495" s="9" t="s">
        <v>24</v>
      </c>
      <c r="P4495" s="9" t="s">
        <v>25</v>
      </c>
      <c r="Q4495" s="9" t="s">
        <v>26</v>
      </c>
      <c r="R4495" s="9">
        <v>1</v>
      </c>
      <c r="S4495" s="9">
        <v>2</v>
      </c>
      <c r="T4495" s="9">
        <v>3</v>
      </c>
      <c r="U4495" s="9">
        <v>4</v>
      </c>
      <c r="V4495" s="9">
        <v>5</v>
      </c>
      <c r="W4495" s="9">
        <v>6</v>
      </c>
      <c r="X4495" s="9">
        <v>7</v>
      </c>
      <c r="Y4495" s="9">
        <v>8</v>
      </c>
      <c r="Z4495" s="9">
        <v>9</v>
      </c>
      <c r="AA4495" s="9">
        <v>10</v>
      </c>
      <c r="AB4495" s="9">
        <v>11</v>
      </c>
      <c r="AC4495" s="9">
        <v>12</v>
      </c>
      <c r="AD4495" s="9">
        <v>13</v>
      </c>
      <c r="AE4495" s="9">
        <v>14</v>
      </c>
      <c r="AF4495" s="9">
        <v>15</v>
      </c>
      <c r="AG4495" s="9">
        <v>16</v>
      </c>
      <c r="AH4495" s="9">
        <v>20</v>
      </c>
      <c r="AI4495" s="9">
        <v>21</v>
      </c>
      <c r="AJ4495" s="9">
        <v>1</v>
      </c>
      <c r="AK4495" s="9">
        <v>2</v>
      </c>
      <c r="AL4495" s="9">
        <v>3</v>
      </c>
      <c r="AM4495" s="9">
        <v>4</v>
      </c>
      <c r="AN4495" s="9">
        <v>5</v>
      </c>
      <c r="AO4495" s="9">
        <v>6</v>
      </c>
      <c r="AP4495" s="9">
        <v>7</v>
      </c>
      <c r="AQ4495" s="9">
        <v>8</v>
      </c>
      <c r="AR4495" s="9">
        <v>9</v>
      </c>
      <c r="AS4495" s="9">
        <v>10</v>
      </c>
      <c r="AT4495" s="9">
        <v>11</v>
      </c>
      <c r="AU4495" s="9">
        <v>12</v>
      </c>
      <c r="AV4495" s="9">
        <v>13</v>
      </c>
      <c r="AW4495" s="9">
        <v>14</v>
      </c>
      <c r="AX4495" s="9">
        <v>15</v>
      </c>
      <c r="AY4495" s="9">
        <v>16</v>
      </c>
      <c r="AZ4495" s="9">
        <v>20</v>
      </c>
      <c r="BA4495" s="9">
        <v>21</v>
      </c>
      <c r="BB4495" s="9">
        <v>1</v>
      </c>
      <c r="BC4495" s="9">
        <v>2</v>
      </c>
      <c r="BD4495" s="9">
        <v>3</v>
      </c>
      <c r="BE4495" s="9">
        <v>4</v>
      </c>
      <c r="BF4495" s="9">
        <v>5</v>
      </c>
      <c r="BG4495" s="9">
        <v>6</v>
      </c>
      <c r="BH4495" s="9">
        <v>7</v>
      </c>
      <c r="BI4495" s="9">
        <v>8</v>
      </c>
      <c r="BJ4495" s="9">
        <v>9</v>
      </c>
      <c r="BK4495" s="9">
        <v>10</v>
      </c>
      <c r="BL4495" s="9">
        <v>11</v>
      </c>
      <c r="BM4495" s="9">
        <v>12</v>
      </c>
      <c r="BN4495" s="9">
        <v>13</v>
      </c>
      <c r="BO4495" s="9">
        <v>14</v>
      </c>
      <c r="BP4495" s="9">
        <v>15</v>
      </c>
      <c r="BQ4495" s="9">
        <v>16</v>
      </c>
      <c r="BR4495" s="9">
        <v>20</v>
      </c>
      <c r="BS4495" s="9">
        <v>21</v>
      </c>
      <c r="BT4495" s="9">
        <v>1</v>
      </c>
      <c r="BU4495" s="9">
        <v>2</v>
      </c>
      <c r="BV4495" s="9">
        <v>3</v>
      </c>
      <c r="BW4495" s="9" t="s">
        <v>1798</v>
      </c>
      <c r="BX4495" s="9">
        <v>5</v>
      </c>
      <c r="BY4495" s="9">
        <v>6</v>
      </c>
      <c r="BZ4495" s="9">
        <v>7</v>
      </c>
      <c r="CA4495" s="9" t="s">
        <v>1917</v>
      </c>
      <c r="CB4495" s="121">
        <v>9</v>
      </c>
    </row>
    <row r="4496" spans="1:80" x14ac:dyDescent="0.25">
      <c r="A4496" s="134"/>
      <c r="B4496" s="134"/>
      <c r="C4496" s="134"/>
      <c r="D4496" s="136"/>
      <c r="E4496" s="136"/>
      <c r="F4496" s="136"/>
      <c r="G4496" s="138"/>
      <c r="H4496" s="16" t="s">
        <v>1015</v>
      </c>
      <c r="I4496" s="17">
        <f>SUM(I4492)</f>
        <v>1783363</v>
      </c>
      <c r="J4496" s="17">
        <f t="shared" ref="J4496:J4497" si="11789">SUM(K4496,L4496,P4496,Q4496)</f>
        <v>1946554</v>
      </c>
      <c r="K4496" s="17">
        <f t="shared" ref="K4496" si="11790">SUM(K4492)</f>
        <v>1859004</v>
      </c>
      <c r="L4496" s="17">
        <f t="shared" ref="L4496:L4497" si="11791">SUM(M4496:O4496)</f>
        <v>87550</v>
      </c>
      <c r="M4496" s="17">
        <f t="shared" ref="M4496:Q4496" si="11792">SUM(M4492)</f>
        <v>82050</v>
      </c>
      <c r="N4496" s="17">
        <f t="shared" si="11792"/>
        <v>0</v>
      </c>
      <c r="O4496" s="17">
        <f t="shared" si="11792"/>
        <v>5500</v>
      </c>
      <c r="P4496" s="17">
        <f t="shared" si="11792"/>
        <v>0</v>
      </c>
      <c r="Q4496" s="17">
        <f t="shared" si="11792"/>
        <v>0</v>
      </c>
      <c r="R4496" s="17">
        <f t="shared" ref="R4496:AG4496" si="11793">SUM(R4492)</f>
        <v>82050</v>
      </c>
      <c r="S4496" s="17">
        <f t="shared" si="11793"/>
        <v>0</v>
      </c>
      <c r="T4496" s="17">
        <f t="shared" si="11793"/>
        <v>0</v>
      </c>
      <c r="U4496" s="17">
        <f t="shared" si="11793"/>
        <v>0</v>
      </c>
      <c r="V4496" s="17">
        <f t="shared" si="11793"/>
        <v>0</v>
      </c>
      <c r="W4496" s="17">
        <f t="shared" si="11793"/>
        <v>0</v>
      </c>
      <c r="X4496" s="17">
        <f t="shared" ref="X4496" si="11794">SUM(X4492)</f>
        <v>82050</v>
      </c>
      <c r="Y4496" s="17">
        <f t="shared" si="11793"/>
        <v>2216</v>
      </c>
      <c r="Z4496" s="17">
        <f t="shared" si="11793"/>
        <v>5981</v>
      </c>
      <c r="AA4496" s="17">
        <f t="shared" si="11793"/>
        <v>6704</v>
      </c>
      <c r="AB4496" s="17">
        <f t="shared" si="11793"/>
        <v>9021</v>
      </c>
      <c r="AC4496" s="17">
        <f t="shared" si="11793"/>
        <v>0</v>
      </c>
      <c r="AD4496" s="17">
        <f t="shared" si="11793"/>
        <v>6529</v>
      </c>
      <c r="AE4496" s="17">
        <f t="shared" si="11793"/>
        <v>0</v>
      </c>
      <c r="AF4496" s="17">
        <f t="shared" si="11793"/>
        <v>0</v>
      </c>
      <c r="AG4496" s="17">
        <f t="shared" si="11793"/>
        <v>5828</v>
      </c>
      <c r="AH4496" s="17">
        <v>36279</v>
      </c>
      <c r="AI4496" s="17">
        <v>45771</v>
      </c>
      <c r="AJ4496" s="17">
        <f t="shared" ref="AJ4496:AY4496" si="11795">SUM(AJ4492)</f>
        <v>0</v>
      </c>
      <c r="AK4496" s="17">
        <f t="shared" si="11795"/>
        <v>0</v>
      </c>
      <c r="AL4496" s="17">
        <f t="shared" si="11795"/>
        <v>0</v>
      </c>
      <c r="AM4496" s="17">
        <f t="shared" si="11795"/>
        <v>0</v>
      </c>
      <c r="AN4496" s="17">
        <f t="shared" si="11795"/>
        <v>0</v>
      </c>
      <c r="AO4496" s="17">
        <f t="shared" si="11795"/>
        <v>0</v>
      </c>
      <c r="AP4496" s="17">
        <f t="shared" ref="AP4496" si="11796">SUM(AP4492)</f>
        <v>0</v>
      </c>
      <c r="AQ4496" s="17">
        <f t="shared" si="11795"/>
        <v>0</v>
      </c>
      <c r="AR4496" s="17">
        <f t="shared" si="11795"/>
        <v>0</v>
      </c>
      <c r="AS4496" s="17">
        <f t="shared" si="11795"/>
        <v>0</v>
      </c>
      <c r="AT4496" s="17">
        <f t="shared" si="11795"/>
        <v>0</v>
      </c>
      <c r="AU4496" s="17">
        <f t="shared" si="11795"/>
        <v>0</v>
      </c>
      <c r="AV4496" s="17">
        <f t="shared" si="11795"/>
        <v>0</v>
      </c>
      <c r="AW4496" s="17">
        <f t="shared" si="11795"/>
        <v>0</v>
      </c>
      <c r="AX4496" s="17">
        <f t="shared" si="11795"/>
        <v>0</v>
      </c>
      <c r="AY4496" s="17">
        <f t="shared" si="11795"/>
        <v>0</v>
      </c>
      <c r="AZ4496" s="17">
        <v>0</v>
      </c>
      <c r="BA4496" s="17">
        <v>0</v>
      </c>
      <c r="BB4496" s="17">
        <f t="shared" ref="BB4496:BQ4496" si="11797">SUM(BB4492)</f>
        <v>5500</v>
      </c>
      <c r="BC4496" s="17">
        <f t="shared" si="11797"/>
        <v>4840</v>
      </c>
      <c r="BD4496" s="17">
        <f t="shared" si="11797"/>
        <v>0</v>
      </c>
      <c r="BE4496" s="17">
        <f t="shared" si="11797"/>
        <v>16080</v>
      </c>
      <c r="BF4496" s="17">
        <f t="shared" si="11797"/>
        <v>0</v>
      </c>
      <c r="BG4496" s="17">
        <f t="shared" si="11797"/>
        <v>0</v>
      </c>
      <c r="BH4496" s="17">
        <f t="shared" ref="BH4496" si="11798">SUM(BH4492)</f>
        <v>26420</v>
      </c>
      <c r="BI4496" s="17">
        <f t="shared" si="11797"/>
        <v>2580</v>
      </c>
      <c r="BJ4496" s="17">
        <f t="shared" si="11797"/>
        <v>0</v>
      </c>
      <c r="BK4496" s="17">
        <f t="shared" si="11797"/>
        <v>4840</v>
      </c>
      <c r="BL4496" s="17">
        <f t="shared" si="11797"/>
        <v>0</v>
      </c>
      <c r="BM4496" s="17">
        <f t="shared" si="11797"/>
        <v>0</v>
      </c>
      <c r="BN4496" s="17">
        <f t="shared" si="11797"/>
        <v>0</v>
      </c>
      <c r="BO4496" s="17">
        <f t="shared" si="11797"/>
        <v>11100</v>
      </c>
      <c r="BP4496" s="17">
        <f t="shared" si="11797"/>
        <v>0</v>
      </c>
      <c r="BQ4496" s="17">
        <f t="shared" si="11797"/>
        <v>4980</v>
      </c>
      <c r="BR4496" s="17">
        <v>23500</v>
      </c>
      <c r="BS4496" s="17">
        <v>2920</v>
      </c>
      <c r="BT4496" s="17">
        <f t="shared" ref="BT4496:BW4496" si="11799">SUM(BT4492)</f>
        <v>2052632</v>
      </c>
      <c r="BU4496" s="17">
        <f t="shared" ref="BU4496:BV4496" si="11800">SUM(BU4492)</f>
        <v>1966556</v>
      </c>
      <c r="BV4496" s="17">
        <f t="shared" si="11800"/>
        <v>1131983</v>
      </c>
      <c r="BW4496" s="17">
        <f t="shared" si="11799"/>
        <v>526804</v>
      </c>
      <c r="BX4496" s="17">
        <f t="shared" ref="BX4496:BZ4496" si="11801">SUM(BX4492)</f>
        <v>211048</v>
      </c>
      <c r="BY4496" s="17">
        <f t="shared" si="11801"/>
        <v>157878</v>
      </c>
      <c r="BZ4496" s="17">
        <f t="shared" si="11801"/>
        <v>157878</v>
      </c>
      <c r="CA4496" s="17">
        <f>BV4496+BW4496</f>
        <v>1658787</v>
      </c>
      <c r="CB4496" s="125">
        <f>IF(BU4496=0,"-",CA4496/BU4496*100)</f>
        <v>84.34984816094736</v>
      </c>
    </row>
    <row r="4497" spans="1:80" x14ac:dyDescent="0.25">
      <c r="A4497" s="134"/>
      <c r="B4497" s="134"/>
      <c r="C4497" s="134"/>
      <c r="D4497" s="136"/>
      <c r="E4497" s="136"/>
      <c r="F4497" s="136"/>
      <c r="G4497" s="138"/>
      <c r="H4497" s="18" t="s">
        <v>86</v>
      </c>
      <c r="I4497" s="17">
        <f>SUM(I4496)</f>
        <v>1783363</v>
      </c>
      <c r="J4497" s="17">
        <f t="shared" si="11789"/>
        <v>1946554</v>
      </c>
      <c r="K4497" s="17">
        <f t="shared" ref="K4497" si="11802">SUM(K4496)</f>
        <v>1859004</v>
      </c>
      <c r="L4497" s="17">
        <f t="shared" si="11791"/>
        <v>87550</v>
      </c>
      <c r="M4497" s="17">
        <f t="shared" ref="M4497:Q4497" si="11803">SUM(M4496)</f>
        <v>82050</v>
      </c>
      <c r="N4497" s="17">
        <f t="shared" si="11803"/>
        <v>0</v>
      </c>
      <c r="O4497" s="17">
        <f t="shared" si="11803"/>
        <v>5500</v>
      </c>
      <c r="P4497" s="17">
        <f t="shared" si="11803"/>
        <v>0</v>
      </c>
      <c r="Q4497" s="17">
        <f t="shared" si="11803"/>
        <v>0</v>
      </c>
      <c r="R4497" s="17">
        <f t="shared" ref="R4497:AG4497" si="11804">SUM(R4496)</f>
        <v>82050</v>
      </c>
      <c r="S4497" s="17">
        <f t="shared" si="11804"/>
        <v>0</v>
      </c>
      <c r="T4497" s="17">
        <f t="shared" si="11804"/>
        <v>0</v>
      </c>
      <c r="U4497" s="17">
        <f t="shared" si="11804"/>
        <v>0</v>
      </c>
      <c r="V4497" s="17">
        <f t="shared" si="11804"/>
        <v>0</v>
      </c>
      <c r="W4497" s="17">
        <f t="shared" si="11804"/>
        <v>0</v>
      </c>
      <c r="X4497" s="17">
        <f t="shared" ref="X4497" si="11805">SUM(X4496)</f>
        <v>82050</v>
      </c>
      <c r="Y4497" s="17">
        <f t="shared" si="11804"/>
        <v>2216</v>
      </c>
      <c r="Z4497" s="17">
        <f t="shared" si="11804"/>
        <v>5981</v>
      </c>
      <c r="AA4497" s="17">
        <f t="shared" si="11804"/>
        <v>6704</v>
      </c>
      <c r="AB4497" s="17">
        <f t="shared" si="11804"/>
        <v>9021</v>
      </c>
      <c r="AC4497" s="17">
        <f t="shared" si="11804"/>
        <v>0</v>
      </c>
      <c r="AD4497" s="17">
        <f t="shared" si="11804"/>
        <v>6529</v>
      </c>
      <c r="AE4497" s="17">
        <f t="shared" si="11804"/>
        <v>0</v>
      </c>
      <c r="AF4497" s="17">
        <f t="shared" si="11804"/>
        <v>0</v>
      </c>
      <c r="AG4497" s="17">
        <f t="shared" si="11804"/>
        <v>5828</v>
      </c>
      <c r="AH4497" s="17">
        <v>36279</v>
      </c>
      <c r="AI4497" s="17">
        <v>45771</v>
      </c>
      <c r="AJ4497" s="17">
        <f t="shared" ref="AJ4497:AY4497" si="11806">SUM(AJ4496)</f>
        <v>0</v>
      </c>
      <c r="AK4497" s="17">
        <f t="shared" si="11806"/>
        <v>0</v>
      </c>
      <c r="AL4497" s="17">
        <f t="shared" si="11806"/>
        <v>0</v>
      </c>
      <c r="AM4497" s="17">
        <f t="shared" si="11806"/>
        <v>0</v>
      </c>
      <c r="AN4497" s="17">
        <f t="shared" si="11806"/>
        <v>0</v>
      </c>
      <c r="AO4497" s="17">
        <f t="shared" si="11806"/>
        <v>0</v>
      </c>
      <c r="AP4497" s="17">
        <f t="shared" ref="AP4497" si="11807">SUM(AP4496)</f>
        <v>0</v>
      </c>
      <c r="AQ4497" s="17">
        <f t="shared" si="11806"/>
        <v>0</v>
      </c>
      <c r="AR4497" s="17">
        <f t="shared" si="11806"/>
        <v>0</v>
      </c>
      <c r="AS4497" s="17">
        <f t="shared" si="11806"/>
        <v>0</v>
      </c>
      <c r="AT4497" s="17">
        <f t="shared" si="11806"/>
        <v>0</v>
      </c>
      <c r="AU4497" s="17">
        <f t="shared" si="11806"/>
        <v>0</v>
      </c>
      <c r="AV4497" s="17">
        <f t="shared" si="11806"/>
        <v>0</v>
      </c>
      <c r="AW4497" s="17">
        <f t="shared" si="11806"/>
        <v>0</v>
      </c>
      <c r="AX4497" s="17">
        <f t="shared" si="11806"/>
        <v>0</v>
      </c>
      <c r="AY4497" s="17">
        <f t="shared" si="11806"/>
        <v>0</v>
      </c>
      <c r="AZ4497" s="17">
        <v>0</v>
      </c>
      <c r="BA4497" s="17">
        <v>0</v>
      </c>
      <c r="BB4497" s="17">
        <f t="shared" ref="BB4497:BQ4497" si="11808">SUM(BB4496)</f>
        <v>5500</v>
      </c>
      <c r="BC4497" s="17">
        <f t="shared" si="11808"/>
        <v>4840</v>
      </c>
      <c r="BD4497" s="17">
        <f t="shared" si="11808"/>
        <v>0</v>
      </c>
      <c r="BE4497" s="17">
        <f t="shared" si="11808"/>
        <v>16080</v>
      </c>
      <c r="BF4497" s="17">
        <f t="shared" si="11808"/>
        <v>0</v>
      </c>
      <c r="BG4497" s="17">
        <f t="shared" si="11808"/>
        <v>0</v>
      </c>
      <c r="BH4497" s="17">
        <f t="shared" ref="BH4497" si="11809">SUM(BH4496)</f>
        <v>26420</v>
      </c>
      <c r="BI4497" s="17">
        <f t="shared" si="11808"/>
        <v>2580</v>
      </c>
      <c r="BJ4497" s="17">
        <f t="shared" si="11808"/>
        <v>0</v>
      </c>
      <c r="BK4497" s="17">
        <f t="shared" si="11808"/>
        <v>4840</v>
      </c>
      <c r="BL4497" s="17">
        <f t="shared" si="11808"/>
        <v>0</v>
      </c>
      <c r="BM4497" s="17">
        <f t="shared" si="11808"/>
        <v>0</v>
      </c>
      <c r="BN4497" s="17">
        <f t="shared" si="11808"/>
        <v>0</v>
      </c>
      <c r="BO4497" s="17">
        <f t="shared" si="11808"/>
        <v>11100</v>
      </c>
      <c r="BP4497" s="17">
        <f t="shared" si="11808"/>
        <v>0</v>
      </c>
      <c r="BQ4497" s="17">
        <f t="shared" si="11808"/>
        <v>4980</v>
      </c>
      <c r="BR4497" s="17">
        <v>23500</v>
      </c>
      <c r="BS4497" s="17">
        <v>2920</v>
      </c>
      <c r="BT4497" s="17">
        <f t="shared" ref="BT4497:BW4497" si="11810">SUM(BT4496)</f>
        <v>2052632</v>
      </c>
      <c r="BU4497" s="17">
        <f t="shared" ref="BU4497:BV4497" si="11811">SUM(BU4496)</f>
        <v>1966556</v>
      </c>
      <c r="BV4497" s="17">
        <f t="shared" si="11811"/>
        <v>1131983</v>
      </c>
      <c r="BW4497" s="17">
        <f t="shared" si="11810"/>
        <v>526804</v>
      </c>
      <c r="BX4497" s="17">
        <f t="shared" ref="BX4497" si="11812">SUM(BX4496)</f>
        <v>211048</v>
      </c>
      <c r="BY4497" s="17">
        <f t="shared" ref="BY4497" si="11813">SUM(BY4496)</f>
        <v>157878</v>
      </c>
      <c r="BZ4497" s="17">
        <f t="shared" ref="BZ4497" si="11814">SUM(BZ4496)</f>
        <v>157878</v>
      </c>
      <c r="CA4497" s="17">
        <f>BV4497+BW4497</f>
        <v>1658787</v>
      </c>
      <c r="CB4497" s="125">
        <f>IF(BU4497=0,"-",CA4497/BU4497*100)</f>
        <v>84.34984816094736</v>
      </c>
    </row>
    <row r="4498" spans="1:80" x14ac:dyDescent="0.25">
      <c r="A4498" s="139"/>
      <c r="B4498" s="139"/>
      <c r="C4498" s="139"/>
      <c r="D4498" s="140"/>
      <c r="E4498" s="140"/>
      <c r="F4498" s="140"/>
      <c r="G4498" s="141"/>
      <c r="X4498">
        <f t="shared" si="11655"/>
        <v>0</v>
      </c>
      <c r="AH4498">
        <v>0</v>
      </c>
      <c r="AI4498">
        <v>0</v>
      </c>
      <c r="AP4498">
        <f t="shared" si="11656"/>
        <v>0</v>
      </c>
      <c r="AZ4498">
        <v>0</v>
      </c>
      <c r="BA4498">
        <v>0</v>
      </c>
      <c r="BH4498">
        <f t="shared" si="11657"/>
        <v>0</v>
      </c>
      <c r="BR4498">
        <v>0</v>
      </c>
      <c r="BS4498">
        <v>0</v>
      </c>
      <c r="BU4498">
        <v>0</v>
      </c>
      <c r="BV4498">
        <v>0</v>
      </c>
      <c r="BW4498">
        <f t="shared" ref="BW4498:BW4533" si="11815">BX4498+BY4498+BZ4498</f>
        <v>0</v>
      </c>
      <c r="CA4498">
        <f>BV4498+BW4498</f>
        <v>0</v>
      </c>
      <c r="CB4498" s="126" t="str">
        <f>IF(BU4498=0,"-",CA4498/BU4498*100)</f>
        <v>-</v>
      </c>
    </row>
    <row r="4499" spans="1:80" ht="15.75" thickBot="1" x14ac:dyDescent="0.3">
      <c r="A4499" s="13" t="s">
        <v>1</v>
      </c>
      <c r="B4499" s="13" t="s">
        <v>1</v>
      </c>
      <c r="C4499" s="13" t="s">
        <v>1</v>
      </c>
      <c r="D4499" s="74" t="s">
        <v>1</v>
      </c>
      <c r="E4499" s="74" t="s">
        <v>1</v>
      </c>
      <c r="F4499" s="74" t="s">
        <v>1</v>
      </c>
      <c r="G4499" s="13" t="s">
        <v>1</v>
      </c>
      <c r="H4499" s="19" t="s">
        <v>1</v>
      </c>
      <c r="I4499" s="19" t="s">
        <v>1</v>
      </c>
      <c r="J4499" s="19"/>
      <c r="K4499" s="19" t="s">
        <v>1</v>
      </c>
      <c r="L4499" s="19"/>
      <c r="M4499" s="19" t="s">
        <v>1</v>
      </c>
      <c r="N4499" s="19" t="s">
        <v>1</v>
      </c>
      <c r="O4499" s="19" t="s">
        <v>1</v>
      </c>
      <c r="P4499" s="31"/>
      <c r="Q4499" s="19" t="s">
        <v>1</v>
      </c>
      <c r="R4499" s="19" t="s">
        <v>1</v>
      </c>
      <c r="S4499" s="19"/>
      <c r="T4499" s="19"/>
      <c r="U4499" s="19"/>
      <c r="V4499" s="19"/>
      <c r="W4499" s="19"/>
      <c r="X4499" s="19"/>
      <c r="Y4499" s="19"/>
      <c r="Z4499" s="19"/>
      <c r="AA4499" s="19"/>
      <c r="AB4499" s="19"/>
      <c r="AC4499" s="19"/>
      <c r="AD4499" s="19"/>
      <c r="AE4499" s="19"/>
      <c r="AF4499" s="19"/>
      <c r="AG4499" s="19"/>
      <c r="AH4499" s="19">
        <v>0</v>
      </c>
      <c r="AI4499" s="19">
        <v>0</v>
      </c>
      <c r="AJ4499" s="19" t="s">
        <v>1</v>
      </c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>
        <v>0</v>
      </c>
      <c r="BA4499" s="19">
        <v>0</v>
      </c>
      <c r="BB4499" s="19" t="s">
        <v>1</v>
      </c>
      <c r="BC4499" s="19"/>
      <c r="BD4499" s="19"/>
      <c r="BE4499" s="19"/>
      <c r="BF4499" s="19"/>
      <c r="BG4499" s="19"/>
      <c r="BH4499" s="19"/>
      <c r="BI4499" s="19"/>
      <c r="BJ4499" s="19"/>
      <c r="BK4499" s="19"/>
      <c r="BL4499" s="19"/>
      <c r="BM4499" s="19"/>
      <c r="BN4499" s="19"/>
      <c r="BO4499" s="19"/>
      <c r="BP4499" s="19"/>
      <c r="BQ4499" s="19"/>
      <c r="BR4499" s="19">
        <v>0</v>
      </c>
      <c r="BS4499" s="19">
        <v>0</v>
      </c>
      <c r="BT4499" s="19"/>
      <c r="BU4499" s="19"/>
      <c r="BV4499" s="19"/>
      <c r="BW4499" s="19"/>
      <c r="BX4499" s="19" t="s">
        <v>1</v>
      </c>
      <c r="BY4499" s="19" t="s">
        <v>1</v>
      </c>
      <c r="BZ4499" s="19"/>
      <c r="CA4499" s="19">
        <f>BV4499+BW4499</f>
        <v>0</v>
      </c>
      <c r="CB4499" s="127"/>
    </row>
    <row r="4500" spans="1:80" ht="69.75" customHeight="1" thickBot="1" x14ac:dyDescent="0.3">
      <c r="A4500" s="5" t="s">
        <v>4</v>
      </c>
      <c r="B4500" s="5" t="s">
        <v>5</v>
      </c>
      <c r="C4500" s="5" t="s">
        <v>6</v>
      </c>
      <c r="D4500" s="80" t="s">
        <v>1</v>
      </c>
      <c r="E4500" s="88" t="s">
        <v>7</v>
      </c>
      <c r="F4500" s="88" t="s">
        <v>8</v>
      </c>
      <c r="G4500" s="5" t="s">
        <v>9</v>
      </c>
      <c r="H4500" s="5" t="s">
        <v>10</v>
      </c>
      <c r="I4500" s="5" t="s">
        <v>11</v>
      </c>
      <c r="J4500" s="5" t="s">
        <v>1809</v>
      </c>
      <c r="K4500" s="5" t="s">
        <v>12</v>
      </c>
      <c r="L4500" s="5" t="s">
        <v>13</v>
      </c>
      <c r="M4500" s="5" t="s">
        <v>14</v>
      </c>
      <c r="N4500" s="5" t="s">
        <v>15</v>
      </c>
      <c r="O4500" s="5" t="s">
        <v>16</v>
      </c>
      <c r="P4500" s="5" t="s">
        <v>17</v>
      </c>
      <c r="Q4500" s="5" t="s">
        <v>18</v>
      </c>
      <c r="R4500" s="71" t="s">
        <v>14</v>
      </c>
      <c r="S4500" s="71" t="s">
        <v>1843</v>
      </c>
      <c r="T4500" s="71" t="s">
        <v>1797</v>
      </c>
      <c r="U4500" s="71" t="s">
        <v>1832</v>
      </c>
      <c r="V4500" s="71" t="s">
        <v>1833</v>
      </c>
      <c r="W4500" s="71" t="s">
        <v>1834</v>
      </c>
      <c r="X4500" s="71" t="s">
        <v>1847</v>
      </c>
      <c r="Y4500" s="71" t="s">
        <v>1844</v>
      </c>
      <c r="Z4500" s="71" t="s">
        <v>1835</v>
      </c>
      <c r="AA4500" s="71" t="s">
        <v>1836</v>
      </c>
      <c r="AB4500" s="71" t="s">
        <v>1837</v>
      </c>
      <c r="AC4500" s="71" t="s">
        <v>1838</v>
      </c>
      <c r="AD4500" s="71" t="s">
        <v>1839</v>
      </c>
      <c r="AE4500" s="71" t="s">
        <v>1840</v>
      </c>
      <c r="AF4500" s="71" t="s">
        <v>1845</v>
      </c>
      <c r="AG4500" s="71" t="s">
        <v>1846</v>
      </c>
      <c r="AH4500" s="71" t="s">
        <v>1841</v>
      </c>
      <c r="AI4500" s="71" t="s">
        <v>1842</v>
      </c>
      <c r="AJ4500" s="72" t="s">
        <v>15</v>
      </c>
      <c r="AK4500" s="72" t="s">
        <v>1843</v>
      </c>
      <c r="AL4500" s="72" t="s">
        <v>1797</v>
      </c>
      <c r="AM4500" s="72" t="s">
        <v>1832</v>
      </c>
      <c r="AN4500" s="72" t="s">
        <v>1833</v>
      </c>
      <c r="AO4500" s="72" t="s">
        <v>1834</v>
      </c>
      <c r="AP4500" s="72" t="s">
        <v>1848</v>
      </c>
      <c r="AQ4500" s="72" t="s">
        <v>1844</v>
      </c>
      <c r="AR4500" s="72" t="s">
        <v>1835</v>
      </c>
      <c r="AS4500" s="72" t="s">
        <v>1836</v>
      </c>
      <c r="AT4500" s="72" t="s">
        <v>1837</v>
      </c>
      <c r="AU4500" s="72" t="s">
        <v>1838</v>
      </c>
      <c r="AV4500" s="72" t="s">
        <v>1839</v>
      </c>
      <c r="AW4500" s="72" t="s">
        <v>1840</v>
      </c>
      <c r="AX4500" s="72" t="s">
        <v>1845</v>
      </c>
      <c r="AY4500" s="72" t="s">
        <v>1846</v>
      </c>
      <c r="AZ4500" s="72" t="s">
        <v>1841</v>
      </c>
      <c r="BA4500" s="72" t="s">
        <v>1842</v>
      </c>
      <c r="BB4500" s="73" t="s">
        <v>16</v>
      </c>
      <c r="BC4500" s="73" t="s">
        <v>1843</v>
      </c>
      <c r="BD4500" s="73" t="s">
        <v>1797</v>
      </c>
      <c r="BE4500" s="73" t="s">
        <v>1832</v>
      </c>
      <c r="BF4500" s="73" t="s">
        <v>1833</v>
      </c>
      <c r="BG4500" s="73" t="s">
        <v>1834</v>
      </c>
      <c r="BH4500" s="73" t="s">
        <v>1849</v>
      </c>
      <c r="BI4500" s="73" t="s">
        <v>1844</v>
      </c>
      <c r="BJ4500" s="73" t="s">
        <v>1835</v>
      </c>
      <c r="BK4500" s="73" t="s">
        <v>1836</v>
      </c>
      <c r="BL4500" s="73" t="s">
        <v>1837</v>
      </c>
      <c r="BM4500" s="73" t="s">
        <v>1838</v>
      </c>
      <c r="BN4500" s="73" t="s">
        <v>1839</v>
      </c>
      <c r="BO4500" s="73" t="s">
        <v>1840</v>
      </c>
      <c r="BP4500" s="73" t="s">
        <v>1845</v>
      </c>
      <c r="BQ4500" s="73" t="s">
        <v>1846</v>
      </c>
      <c r="BR4500" s="73" t="s">
        <v>1841</v>
      </c>
      <c r="BS4500" s="73" t="s">
        <v>1842</v>
      </c>
      <c r="BT4500" s="5" t="s">
        <v>1911</v>
      </c>
      <c r="BU4500" s="5" t="s">
        <v>1942</v>
      </c>
      <c r="BV4500" s="5" t="s">
        <v>1943</v>
      </c>
      <c r="BW4500" s="5" t="s">
        <v>1944</v>
      </c>
      <c r="BX4500" s="5" t="s">
        <v>1945</v>
      </c>
      <c r="BY4500" s="5" t="s">
        <v>1946</v>
      </c>
      <c r="BZ4500" s="5" t="s">
        <v>1947</v>
      </c>
      <c r="CA4500" s="5" t="s">
        <v>1948</v>
      </c>
      <c r="CB4500" s="120" t="s">
        <v>1916</v>
      </c>
    </row>
    <row r="4501" spans="1:80" x14ac:dyDescent="0.25">
      <c r="A4501" s="6" t="s">
        <v>1</v>
      </c>
      <c r="B4501" s="6" t="s">
        <v>1</v>
      </c>
      <c r="C4501" s="6" t="s">
        <v>1</v>
      </c>
      <c r="D4501" s="81" t="s">
        <v>1</v>
      </c>
      <c r="E4501" s="81" t="s">
        <v>1</v>
      </c>
      <c r="F4501" s="94" t="s">
        <v>1</v>
      </c>
      <c r="G4501" s="7" t="s">
        <v>1</v>
      </c>
      <c r="H4501" s="8" t="s">
        <v>1</v>
      </c>
      <c r="I4501" s="9" t="s">
        <v>19</v>
      </c>
      <c r="J4501" s="9">
        <v>1</v>
      </c>
      <c r="K4501" s="9" t="s">
        <v>20</v>
      </c>
      <c r="L4501" s="9" t="s">
        <v>21</v>
      </c>
      <c r="M4501" s="9" t="s">
        <v>22</v>
      </c>
      <c r="N4501" s="9" t="s">
        <v>23</v>
      </c>
      <c r="O4501" s="9" t="s">
        <v>24</v>
      </c>
      <c r="P4501" s="9" t="s">
        <v>25</v>
      </c>
      <c r="Q4501" s="9" t="s">
        <v>26</v>
      </c>
      <c r="R4501" s="9">
        <v>1</v>
      </c>
      <c r="S4501" s="9">
        <v>2</v>
      </c>
      <c r="T4501" s="9">
        <v>3</v>
      </c>
      <c r="U4501" s="9">
        <v>4</v>
      </c>
      <c r="V4501" s="9">
        <v>5</v>
      </c>
      <c r="W4501" s="9">
        <v>6</v>
      </c>
      <c r="X4501" s="9">
        <v>7</v>
      </c>
      <c r="Y4501" s="9">
        <v>8</v>
      </c>
      <c r="Z4501" s="9">
        <v>9</v>
      </c>
      <c r="AA4501" s="9">
        <v>10</v>
      </c>
      <c r="AB4501" s="9">
        <v>11</v>
      </c>
      <c r="AC4501" s="9">
        <v>12</v>
      </c>
      <c r="AD4501" s="9">
        <v>13</v>
      </c>
      <c r="AE4501" s="9">
        <v>14</v>
      </c>
      <c r="AF4501" s="9">
        <v>15</v>
      </c>
      <c r="AG4501" s="9">
        <v>16</v>
      </c>
      <c r="AH4501" s="9">
        <v>20</v>
      </c>
      <c r="AI4501" s="9">
        <v>21</v>
      </c>
      <c r="AJ4501" s="9">
        <v>1</v>
      </c>
      <c r="AK4501" s="9">
        <v>2</v>
      </c>
      <c r="AL4501" s="9">
        <v>3</v>
      </c>
      <c r="AM4501" s="9">
        <v>4</v>
      </c>
      <c r="AN4501" s="9">
        <v>5</v>
      </c>
      <c r="AO4501" s="9">
        <v>6</v>
      </c>
      <c r="AP4501" s="9">
        <v>7</v>
      </c>
      <c r="AQ4501" s="9">
        <v>8</v>
      </c>
      <c r="AR4501" s="9">
        <v>9</v>
      </c>
      <c r="AS4501" s="9">
        <v>10</v>
      </c>
      <c r="AT4501" s="9">
        <v>11</v>
      </c>
      <c r="AU4501" s="9">
        <v>12</v>
      </c>
      <c r="AV4501" s="9">
        <v>13</v>
      </c>
      <c r="AW4501" s="9">
        <v>14</v>
      </c>
      <c r="AX4501" s="9">
        <v>15</v>
      </c>
      <c r="AY4501" s="9">
        <v>16</v>
      </c>
      <c r="AZ4501" s="9">
        <v>20</v>
      </c>
      <c r="BA4501" s="9">
        <v>21</v>
      </c>
      <c r="BB4501" s="9">
        <v>1</v>
      </c>
      <c r="BC4501" s="9">
        <v>2</v>
      </c>
      <c r="BD4501" s="9">
        <v>3</v>
      </c>
      <c r="BE4501" s="9">
        <v>4</v>
      </c>
      <c r="BF4501" s="9">
        <v>5</v>
      </c>
      <c r="BG4501" s="9">
        <v>6</v>
      </c>
      <c r="BH4501" s="9">
        <v>7</v>
      </c>
      <c r="BI4501" s="9">
        <v>8</v>
      </c>
      <c r="BJ4501" s="9">
        <v>9</v>
      </c>
      <c r="BK4501" s="9">
        <v>10</v>
      </c>
      <c r="BL4501" s="9">
        <v>11</v>
      </c>
      <c r="BM4501" s="9">
        <v>12</v>
      </c>
      <c r="BN4501" s="9">
        <v>13</v>
      </c>
      <c r="BO4501" s="9">
        <v>14</v>
      </c>
      <c r="BP4501" s="9">
        <v>15</v>
      </c>
      <c r="BQ4501" s="9">
        <v>16</v>
      </c>
      <c r="BR4501" s="9">
        <v>20</v>
      </c>
      <c r="BS4501" s="9">
        <v>21</v>
      </c>
      <c r="BT4501" s="9">
        <v>1</v>
      </c>
      <c r="BU4501" s="9">
        <v>2</v>
      </c>
      <c r="BV4501" s="9">
        <v>3</v>
      </c>
      <c r="BW4501" s="9" t="s">
        <v>1798</v>
      </c>
      <c r="BX4501" s="9">
        <v>5</v>
      </c>
      <c r="BY4501" s="9">
        <v>6</v>
      </c>
      <c r="BZ4501" s="9">
        <v>7</v>
      </c>
      <c r="CA4501" s="9" t="s">
        <v>1917</v>
      </c>
      <c r="CB4501" s="121">
        <v>9</v>
      </c>
    </row>
    <row r="4502" spans="1:80" x14ac:dyDescent="0.25">
      <c r="A4502" s="1" t="s">
        <v>928</v>
      </c>
      <c r="B4502" s="1" t="s">
        <v>88</v>
      </c>
      <c r="C4502" s="4" t="s">
        <v>1784</v>
      </c>
      <c r="D4502" s="79" t="s">
        <v>1785</v>
      </c>
      <c r="E4502" s="78" t="s">
        <v>1</v>
      </c>
      <c r="F4502" s="78" t="s">
        <v>1</v>
      </c>
      <c r="G4502" s="2" t="s">
        <v>1</v>
      </c>
      <c r="H4502" s="2" t="s">
        <v>1786</v>
      </c>
      <c r="I4502" s="3" t="s">
        <v>1</v>
      </c>
      <c r="J4502" s="3">
        <f t="shared" ref="J4502:J4535" si="11816">SUM(K4502,L4502,P4502,Q4502)</f>
        <v>0</v>
      </c>
      <c r="K4502" s="3" t="s">
        <v>1</v>
      </c>
      <c r="L4502" s="3"/>
      <c r="M4502" s="3" t="s">
        <v>1</v>
      </c>
      <c r="N4502" s="3" t="s">
        <v>1</v>
      </c>
      <c r="O4502" s="3" t="s">
        <v>1</v>
      </c>
      <c r="P4502" s="26"/>
      <c r="Q4502" s="3" t="s">
        <v>1</v>
      </c>
      <c r="R4502" s="3" t="s">
        <v>1</v>
      </c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>
        <v>0</v>
      </c>
      <c r="AI4502" s="3">
        <v>0</v>
      </c>
      <c r="AJ4502" s="3" t="s">
        <v>1</v>
      </c>
      <c r="AK4502" s="3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  <c r="AX4502" s="3"/>
      <c r="AY4502" s="3"/>
      <c r="AZ4502" s="3">
        <v>0</v>
      </c>
      <c r="BA4502" s="3">
        <v>0</v>
      </c>
      <c r="BB4502" s="3" t="s">
        <v>1</v>
      </c>
      <c r="BC4502" s="3"/>
      <c r="BD4502" s="3"/>
      <c r="BE4502" s="3"/>
      <c r="BF4502" s="3"/>
      <c r="BG4502" s="3"/>
      <c r="BH4502" s="3"/>
      <c r="BI4502" s="3"/>
      <c r="BJ4502" s="3"/>
      <c r="BK4502" s="3"/>
      <c r="BL4502" s="3"/>
      <c r="BM4502" s="3"/>
      <c r="BN4502" s="3"/>
      <c r="BO4502" s="3"/>
      <c r="BP4502" s="3"/>
      <c r="BQ4502" s="3"/>
      <c r="BR4502" s="3">
        <v>0</v>
      </c>
      <c r="BS4502" s="3">
        <v>0</v>
      </c>
      <c r="BT4502" s="3">
        <v>0</v>
      </c>
      <c r="BU4502" s="3"/>
      <c r="BV4502" s="3"/>
      <c r="BW4502" s="3"/>
      <c r="BX4502" s="3" t="s">
        <v>1</v>
      </c>
      <c r="BY4502" s="3" t="s">
        <v>1</v>
      </c>
      <c r="BZ4502" s="3"/>
      <c r="CA4502" s="3">
        <f t="shared" ref="CA4502:CA4534" si="11817">BV4502+BW4502</f>
        <v>0</v>
      </c>
      <c r="CB4502" s="122"/>
    </row>
    <row r="4503" spans="1:80" ht="33.75" x14ac:dyDescent="0.25">
      <c r="A4503" s="1" t="s">
        <v>1</v>
      </c>
      <c r="B4503" s="1" t="s">
        <v>1</v>
      </c>
      <c r="C4503" s="1" t="s">
        <v>1</v>
      </c>
      <c r="D4503" s="78" t="s">
        <v>1</v>
      </c>
      <c r="E4503" s="78" t="s">
        <v>1</v>
      </c>
      <c r="F4503" s="78" t="s">
        <v>1</v>
      </c>
      <c r="G4503" s="2" t="s">
        <v>1</v>
      </c>
      <c r="H4503" s="10" t="s">
        <v>30</v>
      </c>
      <c r="I4503" s="11">
        <f>SUM(I4504,I4512,I4514)</f>
        <v>1136270</v>
      </c>
      <c r="J4503" s="11">
        <f t="shared" si="11816"/>
        <v>1574963</v>
      </c>
      <c r="K4503" s="11">
        <f t="shared" ref="K4503" si="11818">SUM(K4504,K4512,K4514)</f>
        <v>1507963</v>
      </c>
      <c r="L4503" s="11">
        <f t="shared" ref="L4503:L4534" si="11819">SUM(M4503:O4503)</f>
        <v>67000</v>
      </c>
      <c r="M4503" s="11">
        <f t="shared" ref="M4503:Q4503" si="11820">SUM(M4504,M4512,M4514)</f>
        <v>67000</v>
      </c>
      <c r="N4503" s="11">
        <f t="shared" si="11820"/>
        <v>0</v>
      </c>
      <c r="O4503" s="11">
        <f t="shared" si="11820"/>
        <v>0</v>
      </c>
      <c r="P4503" s="11">
        <f t="shared" si="11820"/>
        <v>0</v>
      </c>
      <c r="Q4503" s="11">
        <f t="shared" si="11820"/>
        <v>0</v>
      </c>
      <c r="R4503" s="11">
        <f t="shared" ref="R4503:AG4503" si="11821">SUM(R4504,R4512,R4514)</f>
        <v>67000</v>
      </c>
      <c r="S4503" s="11">
        <f t="shared" si="11821"/>
        <v>0</v>
      </c>
      <c r="T4503" s="11">
        <f t="shared" si="11821"/>
        <v>0</v>
      </c>
      <c r="U4503" s="11">
        <f t="shared" si="11821"/>
        <v>0</v>
      </c>
      <c r="V4503" s="11">
        <f t="shared" si="11821"/>
        <v>0</v>
      </c>
      <c r="W4503" s="11">
        <f t="shared" si="11821"/>
        <v>0</v>
      </c>
      <c r="X4503" s="11">
        <f t="shared" ref="X4503" si="11822">SUM(X4504,X4512,X4514)</f>
        <v>67000</v>
      </c>
      <c r="Y4503" s="11">
        <f t="shared" si="11821"/>
        <v>4546</v>
      </c>
      <c r="Z4503" s="11">
        <f t="shared" si="11821"/>
        <v>10734</v>
      </c>
      <c r="AA4503" s="11">
        <f t="shared" si="11821"/>
        <v>15448</v>
      </c>
      <c r="AB4503" s="11">
        <f t="shared" si="11821"/>
        <v>10586</v>
      </c>
      <c r="AC4503" s="11">
        <f t="shared" si="11821"/>
        <v>0</v>
      </c>
      <c r="AD4503" s="11">
        <f t="shared" si="11821"/>
        <v>16255</v>
      </c>
      <c r="AE4503" s="11">
        <f t="shared" si="11821"/>
        <v>0</v>
      </c>
      <c r="AF4503" s="11">
        <f t="shared" si="11821"/>
        <v>1196</v>
      </c>
      <c r="AG4503" s="11">
        <f t="shared" si="11821"/>
        <v>8235</v>
      </c>
      <c r="AH4503" s="11">
        <v>67000</v>
      </c>
      <c r="AI4503" s="11">
        <v>0</v>
      </c>
      <c r="AJ4503" s="11">
        <f t="shared" ref="AJ4503:AY4503" si="11823">SUM(AJ4504,AJ4512,AJ4514)</f>
        <v>0</v>
      </c>
      <c r="AK4503" s="11">
        <f t="shared" si="11823"/>
        <v>0</v>
      </c>
      <c r="AL4503" s="11">
        <f t="shared" si="11823"/>
        <v>0</v>
      </c>
      <c r="AM4503" s="11">
        <f t="shared" si="11823"/>
        <v>0</v>
      </c>
      <c r="AN4503" s="11">
        <f t="shared" si="11823"/>
        <v>0</v>
      </c>
      <c r="AO4503" s="11">
        <f t="shared" si="11823"/>
        <v>0</v>
      </c>
      <c r="AP4503" s="11">
        <f t="shared" ref="AP4503" si="11824">SUM(AP4504,AP4512,AP4514)</f>
        <v>0</v>
      </c>
      <c r="AQ4503" s="11">
        <f t="shared" si="11823"/>
        <v>0</v>
      </c>
      <c r="AR4503" s="11">
        <f t="shared" si="11823"/>
        <v>0</v>
      </c>
      <c r="AS4503" s="11">
        <f t="shared" si="11823"/>
        <v>0</v>
      </c>
      <c r="AT4503" s="11">
        <f t="shared" si="11823"/>
        <v>0</v>
      </c>
      <c r="AU4503" s="11">
        <f t="shared" si="11823"/>
        <v>0</v>
      </c>
      <c r="AV4503" s="11">
        <f t="shared" si="11823"/>
        <v>0</v>
      </c>
      <c r="AW4503" s="11">
        <f t="shared" si="11823"/>
        <v>0</v>
      </c>
      <c r="AX4503" s="11">
        <f t="shared" si="11823"/>
        <v>0</v>
      </c>
      <c r="AY4503" s="11">
        <f t="shared" si="11823"/>
        <v>0</v>
      </c>
      <c r="AZ4503" s="11">
        <v>0</v>
      </c>
      <c r="BA4503" s="11">
        <v>0</v>
      </c>
      <c r="BB4503" s="11">
        <f t="shared" ref="BB4503:BQ4503" si="11825">SUM(BB4504,BB4512,BB4514)</f>
        <v>0</v>
      </c>
      <c r="BC4503" s="11">
        <f t="shared" si="11825"/>
        <v>1105</v>
      </c>
      <c r="BD4503" s="11">
        <f t="shared" si="11825"/>
        <v>0</v>
      </c>
      <c r="BE4503" s="11">
        <f t="shared" si="11825"/>
        <v>2702</v>
      </c>
      <c r="BF4503" s="11">
        <f t="shared" si="11825"/>
        <v>0</v>
      </c>
      <c r="BG4503" s="11">
        <f t="shared" si="11825"/>
        <v>0</v>
      </c>
      <c r="BH4503" s="11">
        <f t="shared" ref="BH4503" si="11826">SUM(BH4504,BH4512,BH4514)</f>
        <v>3807</v>
      </c>
      <c r="BI4503" s="11">
        <f t="shared" si="11825"/>
        <v>0</v>
      </c>
      <c r="BJ4503" s="11">
        <f t="shared" si="11825"/>
        <v>0</v>
      </c>
      <c r="BK4503" s="11">
        <f t="shared" si="11825"/>
        <v>1105</v>
      </c>
      <c r="BL4503" s="11">
        <f t="shared" si="11825"/>
        <v>0</v>
      </c>
      <c r="BM4503" s="11">
        <f t="shared" si="11825"/>
        <v>2000</v>
      </c>
      <c r="BN4503" s="11">
        <f t="shared" si="11825"/>
        <v>0</v>
      </c>
      <c r="BO4503" s="11">
        <f t="shared" si="11825"/>
        <v>701</v>
      </c>
      <c r="BP4503" s="11">
        <f t="shared" si="11825"/>
        <v>0</v>
      </c>
      <c r="BQ4503" s="11">
        <f t="shared" si="11825"/>
        <v>0</v>
      </c>
      <c r="BR4503" s="11">
        <v>3806</v>
      </c>
      <c r="BS4503" s="11">
        <v>1</v>
      </c>
      <c r="BT4503" s="11">
        <f t="shared" ref="BT4503:BZ4503" si="11827">SUM(BT4504,BT4512,BT4514)</f>
        <v>1653927</v>
      </c>
      <c r="BU4503" s="11">
        <f t="shared" si="11827"/>
        <v>1588764</v>
      </c>
      <c r="BV4503" s="11">
        <f t="shared" si="11827"/>
        <v>915429</v>
      </c>
      <c r="BW4503" s="11">
        <f t="shared" si="11827"/>
        <v>392335</v>
      </c>
      <c r="BX4503" s="11">
        <f t="shared" si="11827"/>
        <v>149170</v>
      </c>
      <c r="BY4503" s="11">
        <f t="shared" si="11827"/>
        <v>121705</v>
      </c>
      <c r="BZ4503" s="11">
        <f t="shared" si="11827"/>
        <v>121460</v>
      </c>
      <c r="CA4503" s="11">
        <f t="shared" si="11817"/>
        <v>1307764</v>
      </c>
      <c r="CB4503" s="123">
        <f t="shared" ref="CB4503:CB4534" si="11828">IF(BU4503=0,"-",CA4503/BU4503*100)</f>
        <v>82.313295114944694</v>
      </c>
    </row>
    <row r="4504" spans="1:80" x14ac:dyDescent="0.25">
      <c r="A4504" s="4" t="s">
        <v>928</v>
      </c>
      <c r="B4504" s="4" t="s">
        <v>88</v>
      </c>
      <c r="C4504" s="4" t="s">
        <v>1784</v>
      </c>
      <c r="D4504" s="79" t="s">
        <v>1785</v>
      </c>
      <c r="E4504" s="78" t="s">
        <v>31</v>
      </c>
      <c r="F4504" s="78" t="s">
        <v>1</v>
      </c>
      <c r="G4504" s="2" t="s">
        <v>1</v>
      </c>
      <c r="H4504" s="2" t="s">
        <v>32</v>
      </c>
      <c r="I4504" s="12">
        <f>SUM(I4505,I4506)</f>
        <v>819101</v>
      </c>
      <c r="J4504" s="12">
        <f t="shared" si="11816"/>
        <v>1228084</v>
      </c>
      <c r="K4504" s="12">
        <f t="shared" ref="K4504" si="11829">SUM(K4505,K4506)</f>
        <v>1216084</v>
      </c>
      <c r="L4504" s="12">
        <f t="shared" si="11819"/>
        <v>12000</v>
      </c>
      <c r="M4504" s="12">
        <f t="shared" ref="M4504:Q4504" si="11830">SUM(M4505,M4506)</f>
        <v>12000</v>
      </c>
      <c r="N4504" s="12">
        <f t="shared" si="11830"/>
        <v>0</v>
      </c>
      <c r="O4504" s="12">
        <f t="shared" si="11830"/>
        <v>0</v>
      </c>
      <c r="P4504" s="12">
        <f t="shared" si="11830"/>
        <v>0</v>
      </c>
      <c r="Q4504" s="12">
        <f t="shared" si="11830"/>
        <v>0</v>
      </c>
      <c r="R4504" s="12">
        <f t="shared" ref="R4504:AG4504" si="11831">SUM(R4505,R4506)</f>
        <v>12000</v>
      </c>
      <c r="S4504" s="12">
        <f t="shared" si="11831"/>
        <v>0</v>
      </c>
      <c r="T4504" s="12">
        <f t="shared" si="11831"/>
        <v>0</v>
      </c>
      <c r="U4504" s="12">
        <f t="shared" si="11831"/>
        <v>0</v>
      </c>
      <c r="V4504" s="12">
        <f t="shared" si="11831"/>
        <v>0</v>
      </c>
      <c r="W4504" s="12">
        <f t="shared" si="11831"/>
        <v>0</v>
      </c>
      <c r="X4504" s="12">
        <f t="shared" ref="X4504" si="11832">SUM(X4505,X4506)</f>
        <v>12000</v>
      </c>
      <c r="Y4504" s="12">
        <f t="shared" si="11831"/>
        <v>2000</v>
      </c>
      <c r="Z4504" s="12">
        <f t="shared" si="11831"/>
        <v>3000</v>
      </c>
      <c r="AA4504" s="12">
        <f t="shared" si="11831"/>
        <v>5000</v>
      </c>
      <c r="AB4504" s="12">
        <f t="shared" si="11831"/>
        <v>1000</v>
      </c>
      <c r="AC4504" s="12">
        <f t="shared" si="11831"/>
        <v>0</v>
      </c>
      <c r="AD4504" s="12">
        <f t="shared" si="11831"/>
        <v>0</v>
      </c>
      <c r="AE4504" s="12">
        <f t="shared" si="11831"/>
        <v>0</v>
      </c>
      <c r="AF4504" s="12">
        <f t="shared" si="11831"/>
        <v>0</v>
      </c>
      <c r="AG4504" s="12">
        <f t="shared" si="11831"/>
        <v>1000</v>
      </c>
      <c r="AH4504" s="12">
        <v>12000</v>
      </c>
      <c r="AI4504" s="12">
        <v>0</v>
      </c>
      <c r="AJ4504" s="12">
        <f t="shared" ref="AJ4504:AY4504" si="11833">SUM(AJ4505,AJ4506)</f>
        <v>0</v>
      </c>
      <c r="AK4504" s="12">
        <f t="shared" si="11833"/>
        <v>0</v>
      </c>
      <c r="AL4504" s="12">
        <f t="shared" si="11833"/>
        <v>0</v>
      </c>
      <c r="AM4504" s="12">
        <f t="shared" si="11833"/>
        <v>0</v>
      </c>
      <c r="AN4504" s="12">
        <f t="shared" si="11833"/>
        <v>0</v>
      </c>
      <c r="AO4504" s="12">
        <f t="shared" si="11833"/>
        <v>0</v>
      </c>
      <c r="AP4504" s="12">
        <f t="shared" ref="AP4504" si="11834">SUM(AP4505,AP4506)</f>
        <v>0</v>
      </c>
      <c r="AQ4504" s="12">
        <f t="shared" si="11833"/>
        <v>0</v>
      </c>
      <c r="AR4504" s="12">
        <f t="shared" si="11833"/>
        <v>0</v>
      </c>
      <c r="AS4504" s="12">
        <f t="shared" si="11833"/>
        <v>0</v>
      </c>
      <c r="AT4504" s="12">
        <f t="shared" si="11833"/>
        <v>0</v>
      </c>
      <c r="AU4504" s="12">
        <f t="shared" si="11833"/>
        <v>0</v>
      </c>
      <c r="AV4504" s="12">
        <f t="shared" si="11833"/>
        <v>0</v>
      </c>
      <c r="AW4504" s="12">
        <f t="shared" si="11833"/>
        <v>0</v>
      </c>
      <c r="AX4504" s="12">
        <f t="shared" si="11833"/>
        <v>0</v>
      </c>
      <c r="AY4504" s="12">
        <f t="shared" si="11833"/>
        <v>0</v>
      </c>
      <c r="AZ4504" s="12">
        <v>0</v>
      </c>
      <c r="BA4504" s="12">
        <v>0</v>
      </c>
      <c r="BB4504" s="12">
        <f t="shared" ref="BB4504:BQ4504" si="11835">SUM(BB4505,BB4506)</f>
        <v>0</v>
      </c>
      <c r="BC4504" s="12">
        <f t="shared" si="11835"/>
        <v>0</v>
      </c>
      <c r="BD4504" s="12">
        <f t="shared" si="11835"/>
        <v>0</v>
      </c>
      <c r="BE4504" s="12">
        <f t="shared" si="11835"/>
        <v>0</v>
      </c>
      <c r="BF4504" s="12">
        <f t="shared" si="11835"/>
        <v>0</v>
      </c>
      <c r="BG4504" s="12">
        <f t="shared" si="11835"/>
        <v>0</v>
      </c>
      <c r="BH4504" s="12">
        <f t="shared" ref="BH4504" si="11836">SUM(BH4505,BH4506)</f>
        <v>0</v>
      </c>
      <c r="BI4504" s="12">
        <f t="shared" si="11835"/>
        <v>0</v>
      </c>
      <c r="BJ4504" s="12">
        <f t="shared" si="11835"/>
        <v>0</v>
      </c>
      <c r="BK4504" s="12">
        <f t="shared" si="11835"/>
        <v>0</v>
      </c>
      <c r="BL4504" s="12">
        <f t="shared" si="11835"/>
        <v>0</v>
      </c>
      <c r="BM4504" s="12">
        <f t="shared" si="11835"/>
        <v>0</v>
      </c>
      <c r="BN4504" s="12">
        <f t="shared" si="11835"/>
        <v>0</v>
      </c>
      <c r="BO4504" s="12">
        <f t="shared" si="11835"/>
        <v>0</v>
      </c>
      <c r="BP4504" s="12">
        <f t="shared" si="11835"/>
        <v>0</v>
      </c>
      <c r="BQ4504" s="12">
        <f t="shared" si="11835"/>
        <v>0</v>
      </c>
      <c r="BR4504" s="12">
        <v>0</v>
      </c>
      <c r="BS4504" s="12">
        <v>0</v>
      </c>
      <c r="BT4504" s="12">
        <f t="shared" ref="BT4504:BZ4504" si="11837">SUM(BT4505,BT4506)</f>
        <v>1282465</v>
      </c>
      <c r="BU4504" s="12">
        <f t="shared" si="11837"/>
        <v>1272302</v>
      </c>
      <c r="BV4504" s="12">
        <f t="shared" si="11837"/>
        <v>750636</v>
      </c>
      <c r="BW4504" s="12">
        <f t="shared" si="11837"/>
        <v>311155</v>
      </c>
      <c r="BX4504" s="12">
        <f t="shared" si="11837"/>
        <v>113800</v>
      </c>
      <c r="BY4504" s="12">
        <f t="shared" si="11837"/>
        <v>98800</v>
      </c>
      <c r="BZ4504" s="12">
        <f t="shared" si="11837"/>
        <v>98555</v>
      </c>
      <c r="CA4504" s="12">
        <f t="shared" si="11817"/>
        <v>1061791</v>
      </c>
      <c r="CB4504" s="124">
        <f t="shared" si="11828"/>
        <v>83.454321379672436</v>
      </c>
    </row>
    <row r="4505" spans="1:80" x14ac:dyDescent="0.25">
      <c r="A4505" s="4" t="s">
        <v>928</v>
      </c>
      <c r="B4505" s="4" t="s">
        <v>88</v>
      </c>
      <c r="C4505" s="4" t="s">
        <v>1784</v>
      </c>
      <c r="D4505" s="79" t="s">
        <v>1785</v>
      </c>
      <c r="E4505" s="89">
        <v>6111</v>
      </c>
      <c r="F4505" s="79"/>
      <c r="G4505" s="75" t="s">
        <v>1906</v>
      </c>
      <c r="H4505" s="13" t="s">
        <v>33</v>
      </c>
      <c r="I4505" s="14">
        <v>693301</v>
      </c>
      <c r="J4505" s="14">
        <f t="shared" si="11816"/>
        <v>1087619</v>
      </c>
      <c r="K4505" s="14">
        <v>1077619</v>
      </c>
      <c r="L4505" s="14">
        <f t="shared" si="11819"/>
        <v>10000</v>
      </c>
      <c r="M4505" s="14">
        <v>10000</v>
      </c>
      <c r="N4505" s="14">
        <v>0</v>
      </c>
      <c r="O4505" s="14">
        <v>0</v>
      </c>
      <c r="P4505" s="14">
        <v>0</v>
      </c>
      <c r="Q4505" s="14">
        <v>0</v>
      </c>
      <c r="R4505" s="14">
        <v>10000</v>
      </c>
      <c r="S4505" s="14"/>
      <c r="T4505" s="14"/>
      <c r="U4505" s="14"/>
      <c r="V4505" s="14"/>
      <c r="W4505" s="14"/>
      <c r="X4505" s="14">
        <f t="shared" si="11655"/>
        <v>10000</v>
      </c>
      <c r="Y4505" s="14">
        <v>2000</v>
      </c>
      <c r="Z4505" s="14">
        <v>3000</v>
      </c>
      <c r="AA4505" s="14">
        <v>5000</v>
      </c>
      <c r="AB4505" s="14"/>
      <c r="AC4505" s="14"/>
      <c r="AD4505" s="14"/>
      <c r="AE4505" s="14"/>
      <c r="AF4505" s="14"/>
      <c r="AG4505" s="14"/>
      <c r="AH4505" s="14">
        <v>10000</v>
      </c>
      <c r="AI4505" s="14">
        <v>0</v>
      </c>
      <c r="AJ4505" s="14">
        <v>0</v>
      </c>
      <c r="AK4505" s="14"/>
      <c r="AL4505" s="14"/>
      <c r="AM4505" s="14"/>
      <c r="AN4505" s="14"/>
      <c r="AO4505" s="14"/>
      <c r="AP4505" s="14">
        <f t="shared" si="11656"/>
        <v>0</v>
      </c>
      <c r="AQ4505" s="14"/>
      <c r="AR4505" s="14"/>
      <c r="AS4505" s="14"/>
      <c r="AT4505" s="14"/>
      <c r="AU4505" s="14"/>
      <c r="AV4505" s="14"/>
      <c r="AW4505" s="14"/>
      <c r="AX4505" s="14"/>
      <c r="AY4505" s="14"/>
      <c r="AZ4505" s="14">
        <v>0</v>
      </c>
      <c r="BA4505" s="14">
        <v>0</v>
      </c>
      <c r="BB4505" s="14">
        <v>0</v>
      </c>
      <c r="BC4505" s="14"/>
      <c r="BD4505" s="14"/>
      <c r="BE4505" s="14"/>
      <c r="BF4505" s="14"/>
      <c r="BG4505" s="14"/>
      <c r="BH4505" s="14">
        <f t="shared" si="11657"/>
        <v>0</v>
      </c>
      <c r="BI4505" s="14"/>
      <c r="BJ4505" s="14"/>
      <c r="BK4505" s="14"/>
      <c r="BL4505" s="14"/>
      <c r="BM4505" s="14"/>
      <c r="BN4505" s="14"/>
      <c r="BO4505" s="14"/>
      <c r="BP4505" s="14"/>
      <c r="BQ4505" s="14"/>
      <c r="BR4505" s="14">
        <v>0</v>
      </c>
      <c r="BS4505" s="14">
        <v>0</v>
      </c>
      <c r="BT4505" s="14">
        <v>1142000</v>
      </c>
      <c r="BU4505" s="14">
        <v>1132000</v>
      </c>
      <c r="BV4505" s="14">
        <v>637271</v>
      </c>
      <c r="BW4505" s="14">
        <f t="shared" si="11815"/>
        <v>286000</v>
      </c>
      <c r="BX4505" s="14">
        <v>106000</v>
      </c>
      <c r="BY4505" s="14">
        <v>90000</v>
      </c>
      <c r="BZ4505" s="14">
        <v>90000</v>
      </c>
      <c r="CA4505" s="14">
        <f t="shared" si="11817"/>
        <v>923271</v>
      </c>
      <c r="CB4505" s="122">
        <f t="shared" si="11828"/>
        <v>81.561042402826857</v>
      </c>
    </row>
    <row r="4506" spans="1:80" x14ac:dyDescent="0.25">
      <c r="A4506" s="1" t="s">
        <v>928</v>
      </c>
      <c r="B4506" s="1" t="s">
        <v>88</v>
      </c>
      <c r="C4506" s="1" t="s">
        <v>1784</v>
      </c>
      <c r="D4506" s="82" t="s">
        <v>1785</v>
      </c>
      <c r="E4506" s="82" t="s">
        <v>34</v>
      </c>
      <c r="F4506" s="79" t="s">
        <v>1</v>
      </c>
      <c r="G4506" s="13" t="s">
        <v>1</v>
      </c>
      <c r="H4506" s="2" t="s">
        <v>35</v>
      </c>
      <c r="I4506" s="12">
        <f>SUM(I4507:I4511)</f>
        <v>125800</v>
      </c>
      <c r="J4506" s="12">
        <f t="shared" si="11816"/>
        <v>140465</v>
      </c>
      <c r="K4506" s="12">
        <f t="shared" ref="K4506" si="11838">SUM(K4507:K4511)</f>
        <v>138465</v>
      </c>
      <c r="L4506" s="12">
        <f t="shared" si="11819"/>
        <v>2000</v>
      </c>
      <c r="M4506" s="12">
        <f t="shared" ref="M4506:Q4506" si="11839">SUM(M4507:M4511)</f>
        <v>2000</v>
      </c>
      <c r="N4506" s="12">
        <f t="shared" si="11839"/>
        <v>0</v>
      </c>
      <c r="O4506" s="12">
        <f t="shared" si="11839"/>
        <v>0</v>
      </c>
      <c r="P4506" s="12">
        <f t="shared" si="11839"/>
        <v>0</v>
      </c>
      <c r="Q4506" s="12">
        <f t="shared" si="11839"/>
        <v>0</v>
      </c>
      <c r="R4506" s="12">
        <f t="shared" ref="R4506:AG4506" si="11840">SUM(R4507:R4511)</f>
        <v>2000</v>
      </c>
      <c r="S4506" s="12">
        <f t="shared" si="11840"/>
        <v>0</v>
      </c>
      <c r="T4506" s="12">
        <f t="shared" si="11840"/>
        <v>0</v>
      </c>
      <c r="U4506" s="12">
        <f t="shared" si="11840"/>
        <v>0</v>
      </c>
      <c r="V4506" s="12">
        <f t="shared" si="11840"/>
        <v>0</v>
      </c>
      <c r="W4506" s="12">
        <f t="shared" si="11840"/>
        <v>0</v>
      </c>
      <c r="X4506" s="12">
        <f t="shared" si="11840"/>
        <v>2000</v>
      </c>
      <c r="Y4506" s="12">
        <f t="shared" si="11840"/>
        <v>0</v>
      </c>
      <c r="Z4506" s="12">
        <f t="shared" si="11840"/>
        <v>0</v>
      </c>
      <c r="AA4506" s="12">
        <f t="shared" si="11840"/>
        <v>0</v>
      </c>
      <c r="AB4506" s="12">
        <f t="shared" si="11840"/>
        <v>1000</v>
      </c>
      <c r="AC4506" s="12">
        <f t="shared" si="11840"/>
        <v>0</v>
      </c>
      <c r="AD4506" s="12">
        <f t="shared" si="11840"/>
        <v>0</v>
      </c>
      <c r="AE4506" s="12">
        <f t="shared" si="11840"/>
        <v>0</v>
      </c>
      <c r="AF4506" s="12">
        <f t="shared" si="11840"/>
        <v>0</v>
      </c>
      <c r="AG4506" s="12">
        <f t="shared" si="11840"/>
        <v>1000</v>
      </c>
      <c r="AH4506" s="12">
        <v>2000</v>
      </c>
      <c r="AI4506" s="12">
        <v>0</v>
      </c>
      <c r="AJ4506" s="12">
        <f t="shared" ref="AJ4506:AY4506" si="11841">SUM(AJ4507:AJ4511)</f>
        <v>0</v>
      </c>
      <c r="AK4506" s="12">
        <f t="shared" si="11841"/>
        <v>0</v>
      </c>
      <c r="AL4506" s="12">
        <f t="shared" si="11841"/>
        <v>0</v>
      </c>
      <c r="AM4506" s="12">
        <f t="shared" si="11841"/>
        <v>0</v>
      </c>
      <c r="AN4506" s="12">
        <f t="shared" si="11841"/>
        <v>0</v>
      </c>
      <c r="AO4506" s="12">
        <f t="shared" si="11841"/>
        <v>0</v>
      </c>
      <c r="AP4506" s="12">
        <f t="shared" si="11841"/>
        <v>0</v>
      </c>
      <c r="AQ4506" s="12">
        <f t="shared" si="11841"/>
        <v>0</v>
      </c>
      <c r="AR4506" s="12">
        <f t="shared" si="11841"/>
        <v>0</v>
      </c>
      <c r="AS4506" s="12">
        <f t="shared" si="11841"/>
        <v>0</v>
      </c>
      <c r="AT4506" s="12">
        <f t="shared" si="11841"/>
        <v>0</v>
      </c>
      <c r="AU4506" s="12">
        <f t="shared" si="11841"/>
        <v>0</v>
      </c>
      <c r="AV4506" s="12">
        <f t="shared" si="11841"/>
        <v>0</v>
      </c>
      <c r="AW4506" s="12">
        <f t="shared" si="11841"/>
        <v>0</v>
      </c>
      <c r="AX4506" s="12">
        <f t="shared" si="11841"/>
        <v>0</v>
      </c>
      <c r="AY4506" s="12">
        <f t="shared" si="11841"/>
        <v>0</v>
      </c>
      <c r="AZ4506" s="12">
        <v>0</v>
      </c>
      <c r="BA4506" s="12">
        <v>0</v>
      </c>
      <c r="BB4506" s="12">
        <f t="shared" ref="BB4506:BQ4506" si="11842">SUM(BB4507:BB4511)</f>
        <v>0</v>
      </c>
      <c r="BC4506" s="12">
        <f t="shared" si="11842"/>
        <v>0</v>
      </c>
      <c r="BD4506" s="12">
        <f t="shared" si="11842"/>
        <v>0</v>
      </c>
      <c r="BE4506" s="12">
        <f t="shared" si="11842"/>
        <v>0</v>
      </c>
      <c r="BF4506" s="12">
        <f t="shared" si="11842"/>
        <v>0</v>
      </c>
      <c r="BG4506" s="12">
        <f t="shared" si="11842"/>
        <v>0</v>
      </c>
      <c r="BH4506" s="12">
        <f t="shared" si="11842"/>
        <v>0</v>
      </c>
      <c r="BI4506" s="12">
        <f t="shared" si="11842"/>
        <v>0</v>
      </c>
      <c r="BJ4506" s="12">
        <f t="shared" si="11842"/>
        <v>0</v>
      </c>
      <c r="BK4506" s="12">
        <f t="shared" si="11842"/>
        <v>0</v>
      </c>
      <c r="BL4506" s="12">
        <f t="shared" si="11842"/>
        <v>0</v>
      </c>
      <c r="BM4506" s="12">
        <f t="shared" si="11842"/>
        <v>0</v>
      </c>
      <c r="BN4506" s="12">
        <f t="shared" si="11842"/>
        <v>0</v>
      </c>
      <c r="BO4506" s="12">
        <f t="shared" si="11842"/>
        <v>0</v>
      </c>
      <c r="BP4506" s="12">
        <f t="shared" si="11842"/>
        <v>0</v>
      </c>
      <c r="BQ4506" s="12">
        <f t="shared" si="11842"/>
        <v>0</v>
      </c>
      <c r="BR4506" s="12">
        <v>0</v>
      </c>
      <c r="BS4506" s="12">
        <v>0</v>
      </c>
      <c r="BT4506" s="12">
        <f t="shared" ref="BT4506:BX4506" si="11843">SUM(BT4507:BT4511)</f>
        <v>140465</v>
      </c>
      <c r="BU4506" s="12">
        <f t="shared" si="11843"/>
        <v>140302</v>
      </c>
      <c r="BV4506" s="12">
        <f t="shared" si="11843"/>
        <v>113365</v>
      </c>
      <c r="BW4506" s="12">
        <f t="shared" si="11843"/>
        <v>25155</v>
      </c>
      <c r="BX4506" s="12">
        <f t="shared" si="11843"/>
        <v>7800</v>
      </c>
      <c r="BY4506" s="12">
        <f t="shared" ref="BY4506" si="11844">SUM(BY4507:BY4511)</f>
        <v>8800</v>
      </c>
      <c r="BZ4506" s="12">
        <f t="shared" ref="BZ4506" si="11845">SUM(BZ4507:BZ4511)</f>
        <v>8555</v>
      </c>
      <c r="CA4506" s="12">
        <f t="shared" si="11817"/>
        <v>138520</v>
      </c>
      <c r="CB4506" s="124">
        <f t="shared" si="11828"/>
        <v>98.729882681643886</v>
      </c>
    </row>
    <row r="4507" spans="1:80" x14ac:dyDescent="0.25">
      <c r="A4507" s="4" t="s">
        <v>928</v>
      </c>
      <c r="B4507" s="4" t="s">
        <v>88</v>
      </c>
      <c r="C4507" s="4" t="s">
        <v>1784</v>
      </c>
      <c r="D4507" s="79" t="s">
        <v>1785</v>
      </c>
      <c r="E4507" s="89">
        <v>6112</v>
      </c>
      <c r="F4507" s="79" t="s">
        <v>1787</v>
      </c>
      <c r="G4507" s="75" t="s">
        <v>1906</v>
      </c>
      <c r="H4507" s="13" t="s">
        <v>92</v>
      </c>
      <c r="I4507" s="14">
        <v>23200</v>
      </c>
      <c r="J4507" s="14">
        <f t="shared" si="11816"/>
        <v>25420</v>
      </c>
      <c r="K4507" s="14">
        <v>24420</v>
      </c>
      <c r="L4507" s="14">
        <f t="shared" si="11819"/>
        <v>1000</v>
      </c>
      <c r="M4507" s="14">
        <v>1000</v>
      </c>
      <c r="N4507" s="14">
        <v>0</v>
      </c>
      <c r="O4507" s="14">
        <v>0</v>
      </c>
      <c r="P4507" s="14">
        <v>0</v>
      </c>
      <c r="Q4507" s="14">
        <v>0</v>
      </c>
      <c r="R4507" s="14">
        <v>1000</v>
      </c>
      <c r="S4507" s="14"/>
      <c r="T4507" s="14"/>
      <c r="U4507" s="14"/>
      <c r="V4507" s="14"/>
      <c r="W4507" s="14"/>
      <c r="X4507" s="14">
        <f t="shared" ref="X4507:X4540" si="11846">R4507+S4507+T4507+U4507+V4507+W4507</f>
        <v>1000</v>
      </c>
      <c r="Y4507" s="14"/>
      <c r="Z4507" s="14"/>
      <c r="AA4507" s="14"/>
      <c r="AB4507" s="14">
        <v>1000</v>
      </c>
      <c r="AC4507" s="14"/>
      <c r="AD4507" s="14"/>
      <c r="AE4507" s="14"/>
      <c r="AF4507" s="14"/>
      <c r="AG4507" s="14"/>
      <c r="AH4507" s="14">
        <v>1000</v>
      </c>
      <c r="AI4507" s="14">
        <v>0</v>
      </c>
      <c r="AJ4507" s="14">
        <v>0</v>
      </c>
      <c r="AK4507" s="14"/>
      <c r="AL4507" s="14"/>
      <c r="AM4507" s="14"/>
      <c r="AN4507" s="14"/>
      <c r="AO4507" s="14"/>
      <c r="AP4507" s="14">
        <f t="shared" ref="AP4507:AP4540" si="11847">AJ4507+AK4507+AL4507+AM4507+AN4507+AO4507</f>
        <v>0</v>
      </c>
      <c r="AQ4507" s="14"/>
      <c r="AR4507" s="14"/>
      <c r="AS4507" s="14"/>
      <c r="AT4507" s="14"/>
      <c r="AU4507" s="14"/>
      <c r="AV4507" s="14"/>
      <c r="AW4507" s="14"/>
      <c r="AX4507" s="14"/>
      <c r="AY4507" s="14"/>
      <c r="AZ4507" s="14">
        <v>0</v>
      </c>
      <c r="BA4507" s="14">
        <v>0</v>
      </c>
      <c r="BB4507" s="14">
        <v>0</v>
      </c>
      <c r="BC4507" s="14"/>
      <c r="BD4507" s="14"/>
      <c r="BE4507" s="14"/>
      <c r="BF4507" s="14"/>
      <c r="BG4507" s="14"/>
      <c r="BH4507" s="14">
        <f t="shared" ref="BH4507:BH4540" si="11848">BB4507+BC4507+BD4507+BE4507+BF4507+BG4507</f>
        <v>0</v>
      </c>
      <c r="BI4507" s="14"/>
      <c r="BJ4507" s="14"/>
      <c r="BK4507" s="14"/>
      <c r="BL4507" s="14"/>
      <c r="BM4507" s="14"/>
      <c r="BN4507" s="14"/>
      <c r="BO4507" s="14"/>
      <c r="BP4507" s="14"/>
      <c r="BQ4507" s="14"/>
      <c r="BR4507" s="14">
        <v>0</v>
      </c>
      <c r="BS4507" s="14">
        <v>0</v>
      </c>
      <c r="BT4507" s="14">
        <v>25420</v>
      </c>
      <c r="BU4507" s="14">
        <v>24420</v>
      </c>
      <c r="BV4507" s="14">
        <v>16138</v>
      </c>
      <c r="BW4507" s="14">
        <f t="shared" si="11815"/>
        <v>7500</v>
      </c>
      <c r="BX4507" s="14">
        <v>2500</v>
      </c>
      <c r="BY4507" s="14">
        <v>2500</v>
      </c>
      <c r="BZ4507" s="14">
        <v>2500</v>
      </c>
      <c r="CA4507" s="14">
        <f t="shared" si="11817"/>
        <v>23638</v>
      </c>
      <c r="CB4507" s="122">
        <f t="shared" si="11828"/>
        <v>96.797706797706795</v>
      </c>
    </row>
    <row r="4508" spans="1:80" x14ac:dyDescent="0.25">
      <c r="A4508" s="4" t="s">
        <v>928</v>
      </c>
      <c r="B4508" s="4" t="s">
        <v>88</v>
      </c>
      <c r="C4508" s="4" t="s">
        <v>1784</v>
      </c>
      <c r="D4508" s="79" t="s">
        <v>1785</v>
      </c>
      <c r="E4508" s="89">
        <v>6112</v>
      </c>
      <c r="F4508" s="79" t="s">
        <v>1788</v>
      </c>
      <c r="G4508" s="75" t="s">
        <v>1906</v>
      </c>
      <c r="H4508" s="13" t="s">
        <v>39</v>
      </c>
      <c r="I4508" s="14">
        <v>69600</v>
      </c>
      <c r="J4508" s="14">
        <f t="shared" si="11816"/>
        <v>76460</v>
      </c>
      <c r="K4508" s="14">
        <v>75460</v>
      </c>
      <c r="L4508" s="14">
        <f t="shared" si="11819"/>
        <v>1000</v>
      </c>
      <c r="M4508" s="14">
        <v>1000</v>
      </c>
      <c r="N4508" s="14">
        <v>0</v>
      </c>
      <c r="O4508" s="14">
        <v>0</v>
      </c>
      <c r="P4508" s="14">
        <v>0</v>
      </c>
      <c r="Q4508" s="14">
        <v>0</v>
      </c>
      <c r="R4508" s="14">
        <v>1000</v>
      </c>
      <c r="S4508" s="14"/>
      <c r="T4508" s="14"/>
      <c r="U4508" s="14"/>
      <c r="V4508" s="14"/>
      <c r="W4508" s="14"/>
      <c r="X4508" s="14">
        <f t="shared" si="11846"/>
        <v>1000</v>
      </c>
      <c r="Y4508" s="14"/>
      <c r="Z4508" s="14"/>
      <c r="AA4508" s="14"/>
      <c r="AB4508" s="14"/>
      <c r="AC4508" s="14"/>
      <c r="AD4508" s="14"/>
      <c r="AE4508" s="14"/>
      <c r="AF4508" s="14"/>
      <c r="AG4508" s="14">
        <v>1000</v>
      </c>
      <c r="AH4508" s="14">
        <v>1000</v>
      </c>
      <c r="AI4508" s="14">
        <v>0</v>
      </c>
      <c r="AJ4508" s="14">
        <v>0</v>
      </c>
      <c r="AK4508" s="14"/>
      <c r="AL4508" s="14"/>
      <c r="AM4508" s="14"/>
      <c r="AN4508" s="14"/>
      <c r="AO4508" s="14"/>
      <c r="AP4508" s="14">
        <f t="shared" si="11847"/>
        <v>0</v>
      </c>
      <c r="AQ4508" s="14"/>
      <c r="AR4508" s="14"/>
      <c r="AS4508" s="14"/>
      <c r="AT4508" s="14"/>
      <c r="AU4508" s="14"/>
      <c r="AV4508" s="14"/>
      <c r="AW4508" s="14"/>
      <c r="AX4508" s="14"/>
      <c r="AY4508" s="14"/>
      <c r="AZ4508" s="14">
        <v>0</v>
      </c>
      <c r="BA4508" s="14">
        <v>0</v>
      </c>
      <c r="BB4508" s="14">
        <v>0</v>
      </c>
      <c r="BC4508" s="14"/>
      <c r="BD4508" s="14"/>
      <c r="BE4508" s="14"/>
      <c r="BF4508" s="14"/>
      <c r="BG4508" s="14"/>
      <c r="BH4508" s="14">
        <f t="shared" si="11848"/>
        <v>0</v>
      </c>
      <c r="BI4508" s="14"/>
      <c r="BJ4508" s="14"/>
      <c r="BK4508" s="14"/>
      <c r="BL4508" s="14"/>
      <c r="BM4508" s="14"/>
      <c r="BN4508" s="14"/>
      <c r="BO4508" s="14"/>
      <c r="BP4508" s="14"/>
      <c r="BQ4508" s="14"/>
      <c r="BR4508" s="14">
        <v>0</v>
      </c>
      <c r="BS4508" s="14">
        <v>0</v>
      </c>
      <c r="BT4508" s="14">
        <v>76460</v>
      </c>
      <c r="BU4508" s="14">
        <v>75460</v>
      </c>
      <c r="BV4508" s="14">
        <v>56805</v>
      </c>
      <c r="BW4508" s="14">
        <f t="shared" si="11815"/>
        <v>17655</v>
      </c>
      <c r="BX4508" s="14">
        <v>5300</v>
      </c>
      <c r="BY4508" s="14">
        <v>6300</v>
      </c>
      <c r="BZ4508" s="14">
        <v>6055</v>
      </c>
      <c r="CA4508" s="14">
        <f t="shared" si="11817"/>
        <v>74460</v>
      </c>
      <c r="CB4508" s="122">
        <f t="shared" si="11828"/>
        <v>98.674794593161934</v>
      </c>
    </row>
    <row r="4509" spans="1:80" x14ac:dyDescent="0.25">
      <c r="A4509" s="4" t="s">
        <v>928</v>
      </c>
      <c r="B4509" s="4" t="s">
        <v>88</v>
      </c>
      <c r="C4509" s="4" t="s">
        <v>1784</v>
      </c>
      <c r="D4509" s="79" t="s">
        <v>1785</v>
      </c>
      <c r="E4509" s="89">
        <v>6112</v>
      </c>
      <c r="F4509" s="79" t="s">
        <v>1789</v>
      </c>
      <c r="G4509" s="75" t="s">
        <v>1906</v>
      </c>
      <c r="H4509" s="13" t="s">
        <v>41</v>
      </c>
      <c r="I4509" s="14">
        <v>18000</v>
      </c>
      <c r="J4509" s="14">
        <f t="shared" si="11816"/>
        <v>22085</v>
      </c>
      <c r="K4509" s="14">
        <v>22085</v>
      </c>
      <c r="L4509" s="14">
        <f t="shared" si="11819"/>
        <v>0</v>
      </c>
      <c r="M4509" s="14">
        <v>0</v>
      </c>
      <c r="N4509" s="14">
        <v>0</v>
      </c>
      <c r="O4509" s="14">
        <v>0</v>
      </c>
      <c r="P4509" s="14">
        <v>0</v>
      </c>
      <c r="Q4509" s="14">
        <v>0</v>
      </c>
      <c r="R4509" s="14">
        <v>0</v>
      </c>
      <c r="S4509" s="14"/>
      <c r="T4509" s="14"/>
      <c r="U4509" s="14"/>
      <c r="V4509" s="14"/>
      <c r="W4509" s="14"/>
      <c r="X4509" s="14">
        <f t="shared" si="11846"/>
        <v>0</v>
      </c>
      <c r="Y4509" s="14"/>
      <c r="Z4509" s="14"/>
      <c r="AA4509" s="14"/>
      <c r="AB4509" s="14"/>
      <c r="AC4509" s="14"/>
      <c r="AD4509" s="14"/>
      <c r="AE4509" s="14"/>
      <c r="AF4509" s="14"/>
      <c r="AG4509" s="14"/>
      <c r="AH4509" s="14">
        <v>0</v>
      </c>
      <c r="AI4509" s="14">
        <v>0</v>
      </c>
      <c r="AJ4509" s="14">
        <v>0</v>
      </c>
      <c r="AK4509" s="14"/>
      <c r="AL4509" s="14"/>
      <c r="AM4509" s="14"/>
      <c r="AN4509" s="14"/>
      <c r="AO4509" s="14"/>
      <c r="AP4509" s="14">
        <f t="shared" si="11847"/>
        <v>0</v>
      </c>
      <c r="AQ4509" s="14"/>
      <c r="AR4509" s="14"/>
      <c r="AS4509" s="14"/>
      <c r="AT4509" s="14"/>
      <c r="AU4509" s="14"/>
      <c r="AV4509" s="14"/>
      <c r="AW4509" s="14"/>
      <c r="AX4509" s="14"/>
      <c r="AY4509" s="14"/>
      <c r="AZ4509" s="14">
        <v>0</v>
      </c>
      <c r="BA4509" s="14">
        <v>0</v>
      </c>
      <c r="BB4509" s="14">
        <v>0</v>
      </c>
      <c r="BC4509" s="14"/>
      <c r="BD4509" s="14"/>
      <c r="BE4509" s="14"/>
      <c r="BF4509" s="14"/>
      <c r="BG4509" s="14"/>
      <c r="BH4509" s="14">
        <f t="shared" si="11848"/>
        <v>0</v>
      </c>
      <c r="BI4509" s="14"/>
      <c r="BJ4509" s="14"/>
      <c r="BK4509" s="14"/>
      <c r="BL4509" s="14"/>
      <c r="BM4509" s="14"/>
      <c r="BN4509" s="14"/>
      <c r="BO4509" s="14"/>
      <c r="BP4509" s="14"/>
      <c r="BQ4509" s="14"/>
      <c r="BR4509" s="14">
        <v>0</v>
      </c>
      <c r="BS4509" s="14">
        <v>0</v>
      </c>
      <c r="BT4509" s="14">
        <v>22085</v>
      </c>
      <c r="BU4509" s="14">
        <v>23922</v>
      </c>
      <c r="BV4509" s="14">
        <v>23922</v>
      </c>
      <c r="BW4509" s="14">
        <f t="shared" si="11815"/>
        <v>0</v>
      </c>
      <c r="BX4509" s="14"/>
      <c r="BY4509" s="14"/>
      <c r="BZ4509" s="14"/>
      <c r="CA4509" s="14">
        <f t="shared" si="11817"/>
        <v>23922</v>
      </c>
      <c r="CB4509" s="122">
        <f t="shared" si="11828"/>
        <v>100</v>
      </c>
    </row>
    <row r="4510" spans="1:80" x14ac:dyDescent="0.25">
      <c r="A4510" s="4" t="s">
        <v>928</v>
      </c>
      <c r="B4510" s="4" t="s">
        <v>88</v>
      </c>
      <c r="C4510" s="4" t="s">
        <v>1784</v>
      </c>
      <c r="D4510" s="79" t="s">
        <v>1785</v>
      </c>
      <c r="E4510" s="89">
        <v>6112</v>
      </c>
      <c r="F4510" s="79" t="s">
        <v>1790</v>
      </c>
      <c r="G4510" s="75" t="s">
        <v>1906</v>
      </c>
      <c r="H4510" s="13" t="s">
        <v>43</v>
      </c>
      <c r="I4510" s="14">
        <v>0</v>
      </c>
      <c r="J4510" s="14">
        <f t="shared" si="11816"/>
        <v>16500</v>
      </c>
      <c r="K4510" s="14">
        <v>16500</v>
      </c>
      <c r="L4510" s="14">
        <f t="shared" si="11819"/>
        <v>0</v>
      </c>
      <c r="M4510" s="14">
        <v>0</v>
      </c>
      <c r="N4510" s="14">
        <v>0</v>
      </c>
      <c r="O4510" s="14">
        <v>0</v>
      </c>
      <c r="P4510" s="14">
        <v>0</v>
      </c>
      <c r="Q4510" s="14">
        <v>0</v>
      </c>
      <c r="R4510" s="14">
        <v>0</v>
      </c>
      <c r="S4510" s="14"/>
      <c r="T4510" s="14"/>
      <c r="U4510" s="14"/>
      <c r="V4510" s="14"/>
      <c r="W4510" s="14"/>
      <c r="X4510" s="14">
        <f t="shared" si="11846"/>
        <v>0</v>
      </c>
      <c r="Y4510" s="14"/>
      <c r="Z4510" s="14"/>
      <c r="AA4510" s="14"/>
      <c r="AB4510" s="14"/>
      <c r="AC4510" s="14"/>
      <c r="AD4510" s="14"/>
      <c r="AE4510" s="14"/>
      <c r="AF4510" s="14"/>
      <c r="AG4510" s="14"/>
      <c r="AH4510" s="14">
        <v>0</v>
      </c>
      <c r="AI4510" s="14">
        <v>0</v>
      </c>
      <c r="AJ4510" s="14">
        <v>0</v>
      </c>
      <c r="AK4510" s="14"/>
      <c r="AL4510" s="14"/>
      <c r="AM4510" s="14"/>
      <c r="AN4510" s="14"/>
      <c r="AO4510" s="14"/>
      <c r="AP4510" s="14">
        <f t="shared" si="11847"/>
        <v>0</v>
      </c>
      <c r="AQ4510" s="14"/>
      <c r="AR4510" s="14"/>
      <c r="AS4510" s="14"/>
      <c r="AT4510" s="14"/>
      <c r="AU4510" s="14"/>
      <c r="AV4510" s="14"/>
      <c r="AW4510" s="14"/>
      <c r="AX4510" s="14"/>
      <c r="AY4510" s="14"/>
      <c r="AZ4510" s="14">
        <v>0</v>
      </c>
      <c r="BA4510" s="14">
        <v>0</v>
      </c>
      <c r="BB4510" s="14">
        <v>0</v>
      </c>
      <c r="BC4510" s="14"/>
      <c r="BD4510" s="14"/>
      <c r="BE4510" s="14"/>
      <c r="BF4510" s="14"/>
      <c r="BG4510" s="14"/>
      <c r="BH4510" s="14">
        <f t="shared" si="11848"/>
        <v>0</v>
      </c>
      <c r="BI4510" s="14"/>
      <c r="BJ4510" s="14"/>
      <c r="BK4510" s="14"/>
      <c r="BL4510" s="14"/>
      <c r="BM4510" s="14"/>
      <c r="BN4510" s="14"/>
      <c r="BO4510" s="14"/>
      <c r="BP4510" s="14"/>
      <c r="BQ4510" s="14"/>
      <c r="BR4510" s="14">
        <v>0</v>
      </c>
      <c r="BS4510" s="14">
        <v>0</v>
      </c>
      <c r="BT4510" s="14">
        <v>16500</v>
      </c>
      <c r="BU4510" s="14">
        <v>16500</v>
      </c>
      <c r="BV4510" s="14">
        <v>16500</v>
      </c>
      <c r="BW4510" s="14">
        <f t="shared" si="11815"/>
        <v>0</v>
      </c>
      <c r="BX4510" s="14"/>
      <c r="BY4510" s="14"/>
      <c r="BZ4510" s="14"/>
      <c r="CA4510" s="14">
        <f t="shared" si="11817"/>
        <v>16500</v>
      </c>
      <c r="CB4510" s="122">
        <f t="shared" si="11828"/>
        <v>100</v>
      </c>
    </row>
    <row r="4511" spans="1:80" x14ac:dyDescent="0.25">
      <c r="A4511" s="4" t="s">
        <v>928</v>
      </c>
      <c r="B4511" s="4" t="s">
        <v>88</v>
      </c>
      <c r="C4511" s="4" t="s">
        <v>1784</v>
      </c>
      <c r="D4511" s="79" t="s">
        <v>1785</v>
      </c>
      <c r="E4511" s="89">
        <v>6112</v>
      </c>
      <c r="F4511" s="79" t="s">
        <v>1791</v>
      </c>
      <c r="G4511" s="75" t="s">
        <v>1906</v>
      </c>
      <c r="H4511" s="13" t="s">
        <v>37</v>
      </c>
      <c r="I4511" s="14">
        <v>15000</v>
      </c>
      <c r="J4511" s="14">
        <f t="shared" si="11816"/>
        <v>0</v>
      </c>
      <c r="K4511" s="14">
        <v>0</v>
      </c>
      <c r="L4511" s="14">
        <f t="shared" si="11819"/>
        <v>0</v>
      </c>
      <c r="M4511" s="14">
        <v>0</v>
      </c>
      <c r="N4511" s="14">
        <v>0</v>
      </c>
      <c r="O4511" s="14">
        <v>0</v>
      </c>
      <c r="P4511" s="14">
        <v>0</v>
      </c>
      <c r="Q4511" s="14">
        <v>0</v>
      </c>
      <c r="R4511" s="14">
        <v>0</v>
      </c>
      <c r="S4511" s="14"/>
      <c r="T4511" s="14"/>
      <c r="U4511" s="14"/>
      <c r="V4511" s="14"/>
      <c r="W4511" s="14"/>
      <c r="X4511" s="14">
        <f t="shared" si="11846"/>
        <v>0</v>
      </c>
      <c r="Y4511" s="14"/>
      <c r="Z4511" s="14"/>
      <c r="AA4511" s="14"/>
      <c r="AB4511" s="14"/>
      <c r="AC4511" s="14"/>
      <c r="AD4511" s="14"/>
      <c r="AE4511" s="14"/>
      <c r="AF4511" s="14"/>
      <c r="AG4511" s="14"/>
      <c r="AH4511" s="14">
        <v>0</v>
      </c>
      <c r="AI4511" s="14">
        <v>0</v>
      </c>
      <c r="AJ4511" s="14">
        <v>0</v>
      </c>
      <c r="AK4511" s="14"/>
      <c r="AL4511" s="14"/>
      <c r="AM4511" s="14"/>
      <c r="AN4511" s="14"/>
      <c r="AO4511" s="14"/>
      <c r="AP4511" s="14">
        <f t="shared" si="11847"/>
        <v>0</v>
      </c>
      <c r="AQ4511" s="14"/>
      <c r="AR4511" s="14"/>
      <c r="AS4511" s="14"/>
      <c r="AT4511" s="14"/>
      <c r="AU4511" s="14"/>
      <c r="AV4511" s="14"/>
      <c r="AW4511" s="14"/>
      <c r="AX4511" s="14"/>
      <c r="AY4511" s="14"/>
      <c r="AZ4511" s="14">
        <v>0</v>
      </c>
      <c r="BA4511" s="14">
        <v>0</v>
      </c>
      <c r="BB4511" s="14">
        <v>0</v>
      </c>
      <c r="BC4511" s="14"/>
      <c r="BD4511" s="14"/>
      <c r="BE4511" s="14"/>
      <c r="BF4511" s="14"/>
      <c r="BG4511" s="14"/>
      <c r="BH4511" s="14">
        <f t="shared" si="11848"/>
        <v>0</v>
      </c>
      <c r="BI4511" s="14"/>
      <c r="BJ4511" s="14"/>
      <c r="BK4511" s="14"/>
      <c r="BL4511" s="14"/>
      <c r="BM4511" s="14"/>
      <c r="BN4511" s="14"/>
      <c r="BO4511" s="14"/>
      <c r="BP4511" s="14"/>
      <c r="BQ4511" s="14"/>
      <c r="BR4511" s="14">
        <v>0</v>
      </c>
      <c r="BS4511" s="14">
        <v>0</v>
      </c>
      <c r="BT4511" s="14">
        <v>0</v>
      </c>
      <c r="BU4511" s="14">
        <v>0</v>
      </c>
      <c r="BV4511" s="14">
        <v>0</v>
      </c>
      <c r="BW4511" s="14">
        <f t="shared" si="11815"/>
        <v>0</v>
      </c>
      <c r="BX4511" s="14"/>
      <c r="BY4511" s="14"/>
      <c r="BZ4511" s="14"/>
      <c r="CA4511" s="14">
        <f t="shared" si="11817"/>
        <v>0</v>
      </c>
      <c r="CB4511" s="122" t="str">
        <f t="shared" si="11828"/>
        <v>-</v>
      </c>
    </row>
    <row r="4512" spans="1:80" x14ac:dyDescent="0.25">
      <c r="A4512" s="4" t="s">
        <v>928</v>
      </c>
      <c r="B4512" s="4" t="s">
        <v>88</v>
      </c>
      <c r="C4512" s="4" t="s">
        <v>1784</v>
      </c>
      <c r="D4512" s="79" t="s">
        <v>1785</v>
      </c>
      <c r="E4512" s="78" t="s">
        <v>44</v>
      </c>
      <c r="F4512" s="78" t="s">
        <v>1</v>
      </c>
      <c r="G4512" s="2" t="s">
        <v>1</v>
      </c>
      <c r="H4512" s="2" t="s">
        <v>45</v>
      </c>
      <c r="I4512" s="12">
        <f>SUM(I4513)</f>
        <v>72796</v>
      </c>
      <c r="J4512" s="12">
        <f t="shared" si="11816"/>
        <v>114200</v>
      </c>
      <c r="K4512" s="12">
        <f t="shared" ref="K4512:Q4512" si="11849">SUM(K4513)</f>
        <v>114200</v>
      </c>
      <c r="L4512" s="12">
        <f t="shared" si="11819"/>
        <v>0</v>
      </c>
      <c r="M4512" s="12">
        <f t="shared" si="11849"/>
        <v>0</v>
      </c>
      <c r="N4512" s="12">
        <f t="shared" si="11849"/>
        <v>0</v>
      </c>
      <c r="O4512" s="12">
        <f t="shared" si="11849"/>
        <v>0</v>
      </c>
      <c r="P4512" s="12">
        <f t="shared" si="11849"/>
        <v>0</v>
      </c>
      <c r="Q4512" s="12">
        <f t="shared" si="11849"/>
        <v>0</v>
      </c>
      <c r="R4512" s="12">
        <f t="shared" ref="R4512:AG4512" si="11850">SUM(R4513)</f>
        <v>0</v>
      </c>
      <c r="S4512" s="12">
        <f t="shared" si="11850"/>
        <v>0</v>
      </c>
      <c r="T4512" s="12">
        <f t="shared" si="11850"/>
        <v>0</v>
      </c>
      <c r="U4512" s="12">
        <f t="shared" si="11850"/>
        <v>0</v>
      </c>
      <c r="V4512" s="12">
        <f t="shared" si="11850"/>
        <v>0</v>
      </c>
      <c r="W4512" s="12">
        <f t="shared" si="11850"/>
        <v>0</v>
      </c>
      <c r="X4512" s="12">
        <f t="shared" si="11850"/>
        <v>0</v>
      </c>
      <c r="Y4512" s="12">
        <f t="shared" si="11850"/>
        <v>0</v>
      </c>
      <c r="Z4512" s="12">
        <f t="shared" si="11850"/>
        <v>0</v>
      </c>
      <c r="AA4512" s="12">
        <f t="shared" si="11850"/>
        <v>0</v>
      </c>
      <c r="AB4512" s="12">
        <f t="shared" si="11850"/>
        <v>0</v>
      </c>
      <c r="AC4512" s="12">
        <f t="shared" si="11850"/>
        <v>0</v>
      </c>
      <c r="AD4512" s="12">
        <f t="shared" si="11850"/>
        <v>0</v>
      </c>
      <c r="AE4512" s="12">
        <f t="shared" si="11850"/>
        <v>0</v>
      </c>
      <c r="AF4512" s="12">
        <f t="shared" si="11850"/>
        <v>0</v>
      </c>
      <c r="AG4512" s="12">
        <f t="shared" si="11850"/>
        <v>0</v>
      </c>
      <c r="AH4512" s="12">
        <v>0</v>
      </c>
      <c r="AI4512" s="12">
        <v>0</v>
      </c>
      <c r="AJ4512" s="12">
        <f t="shared" ref="AJ4512:AY4512" si="11851">SUM(AJ4513)</f>
        <v>0</v>
      </c>
      <c r="AK4512" s="12">
        <f t="shared" si="11851"/>
        <v>0</v>
      </c>
      <c r="AL4512" s="12">
        <f t="shared" si="11851"/>
        <v>0</v>
      </c>
      <c r="AM4512" s="12">
        <f t="shared" si="11851"/>
        <v>0</v>
      </c>
      <c r="AN4512" s="12">
        <f t="shared" si="11851"/>
        <v>0</v>
      </c>
      <c r="AO4512" s="12">
        <f t="shared" si="11851"/>
        <v>0</v>
      </c>
      <c r="AP4512" s="12">
        <f t="shared" si="11851"/>
        <v>0</v>
      </c>
      <c r="AQ4512" s="12">
        <f t="shared" si="11851"/>
        <v>0</v>
      </c>
      <c r="AR4512" s="12">
        <f t="shared" si="11851"/>
        <v>0</v>
      </c>
      <c r="AS4512" s="12">
        <f t="shared" si="11851"/>
        <v>0</v>
      </c>
      <c r="AT4512" s="12">
        <f t="shared" si="11851"/>
        <v>0</v>
      </c>
      <c r="AU4512" s="12">
        <f t="shared" si="11851"/>
        <v>0</v>
      </c>
      <c r="AV4512" s="12">
        <f t="shared" si="11851"/>
        <v>0</v>
      </c>
      <c r="AW4512" s="12">
        <f t="shared" si="11851"/>
        <v>0</v>
      </c>
      <c r="AX4512" s="12">
        <f t="shared" si="11851"/>
        <v>0</v>
      </c>
      <c r="AY4512" s="12">
        <f t="shared" si="11851"/>
        <v>0</v>
      </c>
      <c r="AZ4512" s="12">
        <v>0</v>
      </c>
      <c r="BA4512" s="12">
        <v>0</v>
      </c>
      <c r="BB4512" s="12">
        <f t="shared" ref="BB4512:BQ4512" si="11852">SUM(BB4513)</f>
        <v>0</v>
      </c>
      <c r="BC4512" s="12">
        <f t="shared" si="11852"/>
        <v>0</v>
      </c>
      <c r="BD4512" s="12">
        <f t="shared" si="11852"/>
        <v>0</v>
      </c>
      <c r="BE4512" s="12">
        <f t="shared" si="11852"/>
        <v>0</v>
      </c>
      <c r="BF4512" s="12">
        <f t="shared" si="11852"/>
        <v>0</v>
      </c>
      <c r="BG4512" s="12">
        <f t="shared" si="11852"/>
        <v>0</v>
      </c>
      <c r="BH4512" s="12">
        <f t="shared" si="11852"/>
        <v>0</v>
      </c>
      <c r="BI4512" s="12">
        <f t="shared" si="11852"/>
        <v>0</v>
      </c>
      <c r="BJ4512" s="12">
        <f t="shared" si="11852"/>
        <v>0</v>
      </c>
      <c r="BK4512" s="12">
        <f t="shared" si="11852"/>
        <v>0</v>
      </c>
      <c r="BL4512" s="12">
        <f t="shared" si="11852"/>
        <v>0</v>
      </c>
      <c r="BM4512" s="12">
        <f t="shared" si="11852"/>
        <v>0</v>
      </c>
      <c r="BN4512" s="12">
        <f t="shared" si="11852"/>
        <v>0</v>
      </c>
      <c r="BO4512" s="12">
        <f t="shared" si="11852"/>
        <v>0</v>
      </c>
      <c r="BP4512" s="12">
        <f t="shared" si="11852"/>
        <v>0</v>
      </c>
      <c r="BQ4512" s="12">
        <f t="shared" si="11852"/>
        <v>0</v>
      </c>
      <c r="BR4512" s="12">
        <v>0</v>
      </c>
      <c r="BS4512" s="12">
        <v>0</v>
      </c>
      <c r="BT4512" s="12">
        <f t="shared" ref="BT4512:BZ4512" si="11853">SUM(BT4513)</f>
        <v>119910</v>
      </c>
      <c r="BU4512" s="12">
        <f t="shared" si="11853"/>
        <v>119910</v>
      </c>
      <c r="BV4512" s="12">
        <f t="shared" si="11853"/>
        <v>68510</v>
      </c>
      <c r="BW4512" s="12">
        <f t="shared" si="11853"/>
        <v>30000</v>
      </c>
      <c r="BX4512" s="12">
        <f t="shared" si="11853"/>
        <v>12000</v>
      </c>
      <c r="BY4512" s="12">
        <f t="shared" si="11853"/>
        <v>9000</v>
      </c>
      <c r="BZ4512" s="12">
        <f t="shared" si="11853"/>
        <v>9000</v>
      </c>
      <c r="CA4512" s="12">
        <f t="shared" si="11817"/>
        <v>98510</v>
      </c>
      <c r="CB4512" s="124">
        <f t="shared" si="11828"/>
        <v>82.15328162788758</v>
      </c>
    </row>
    <row r="4513" spans="1:80" x14ac:dyDescent="0.25">
      <c r="A4513" s="4">
        <v>21</v>
      </c>
      <c r="B4513" s="4" t="s">
        <v>88</v>
      </c>
      <c r="C4513" s="4" t="s">
        <v>1784</v>
      </c>
      <c r="D4513" s="79" t="s">
        <v>1785</v>
      </c>
      <c r="E4513" s="89">
        <v>6121</v>
      </c>
      <c r="F4513" s="79"/>
      <c r="G4513" s="75" t="s">
        <v>1906</v>
      </c>
      <c r="H4513" s="13" t="s">
        <v>46</v>
      </c>
      <c r="I4513" s="14">
        <v>72796</v>
      </c>
      <c r="J4513" s="14">
        <f t="shared" si="11816"/>
        <v>114200</v>
      </c>
      <c r="K4513" s="14">
        <v>114200</v>
      </c>
      <c r="L4513" s="14">
        <f t="shared" si="11819"/>
        <v>0</v>
      </c>
      <c r="M4513" s="14">
        <v>0</v>
      </c>
      <c r="N4513" s="14">
        <v>0</v>
      </c>
      <c r="O4513" s="14">
        <v>0</v>
      </c>
      <c r="P4513" s="14">
        <v>0</v>
      </c>
      <c r="Q4513" s="14">
        <v>0</v>
      </c>
      <c r="R4513" s="14">
        <v>0</v>
      </c>
      <c r="S4513" s="14"/>
      <c r="T4513" s="14"/>
      <c r="U4513" s="14"/>
      <c r="V4513" s="14"/>
      <c r="W4513" s="14"/>
      <c r="X4513" s="14">
        <f t="shared" si="11846"/>
        <v>0</v>
      </c>
      <c r="Y4513" s="14"/>
      <c r="Z4513" s="14"/>
      <c r="AA4513" s="14"/>
      <c r="AB4513" s="14"/>
      <c r="AC4513" s="14"/>
      <c r="AD4513" s="14"/>
      <c r="AE4513" s="14"/>
      <c r="AF4513" s="14"/>
      <c r="AG4513" s="14"/>
      <c r="AH4513" s="14">
        <v>0</v>
      </c>
      <c r="AI4513" s="14">
        <v>0</v>
      </c>
      <c r="AJ4513" s="14">
        <v>0</v>
      </c>
      <c r="AK4513" s="14"/>
      <c r="AL4513" s="14"/>
      <c r="AM4513" s="14"/>
      <c r="AN4513" s="14"/>
      <c r="AO4513" s="14"/>
      <c r="AP4513" s="14">
        <f t="shared" si="11847"/>
        <v>0</v>
      </c>
      <c r="AQ4513" s="14"/>
      <c r="AR4513" s="14"/>
      <c r="AS4513" s="14"/>
      <c r="AT4513" s="14"/>
      <c r="AU4513" s="14"/>
      <c r="AV4513" s="14"/>
      <c r="AW4513" s="14"/>
      <c r="AX4513" s="14"/>
      <c r="AY4513" s="14"/>
      <c r="AZ4513" s="14">
        <v>0</v>
      </c>
      <c r="BA4513" s="14">
        <v>0</v>
      </c>
      <c r="BB4513" s="14">
        <v>0</v>
      </c>
      <c r="BC4513" s="14"/>
      <c r="BD4513" s="14"/>
      <c r="BE4513" s="14"/>
      <c r="BF4513" s="14"/>
      <c r="BG4513" s="14"/>
      <c r="BH4513" s="14">
        <f t="shared" si="11848"/>
        <v>0</v>
      </c>
      <c r="BI4513" s="14"/>
      <c r="BJ4513" s="14"/>
      <c r="BK4513" s="14"/>
      <c r="BL4513" s="14"/>
      <c r="BM4513" s="14"/>
      <c r="BN4513" s="14"/>
      <c r="BO4513" s="14"/>
      <c r="BP4513" s="14"/>
      <c r="BQ4513" s="14"/>
      <c r="BR4513" s="14">
        <v>0</v>
      </c>
      <c r="BS4513" s="14">
        <v>0</v>
      </c>
      <c r="BT4513" s="14">
        <v>119910</v>
      </c>
      <c r="BU4513" s="14">
        <v>119910</v>
      </c>
      <c r="BV4513" s="14">
        <v>68510</v>
      </c>
      <c r="BW4513" s="14">
        <f t="shared" si="11815"/>
        <v>30000</v>
      </c>
      <c r="BX4513" s="14">
        <v>12000</v>
      </c>
      <c r="BY4513" s="14">
        <v>9000</v>
      </c>
      <c r="BZ4513" s="14">
        <v>9000</v>
      </c>
      <c r="CA4513" s="14">
        <f t="shared" si="11817"/>
        <v>98510</v>
      </c>
      <c r="CB4513" s="122">
        <f t="shared" si="11828"/>
        <v>82.15328162788758</v>
      </c>
    </row>
    <row r="4514" spans="1:80" x14ac:dyDescent="0.25">
      <c r="A4514" s="4" t="s">
        <v>928</v>
      </c>
      <c r="B4514" s="4" t="s">
        <v>88</v>
      </c>
      <c r="C4514" s="4" t="s">
        <v>1784</v>
      </c>
      <c r="D4514" s="79" t="s">
        <v>1785</v>
      </c>
      <c r="E4514" s="78" t="s">
        <v>47</v>
      </c>
      <c r="F4514" s="78" t="s">
        <v>1</v>
      </c>
      <c r="G4514" s="2" t="s">
        <v>1</v>
      </c>
      <c r="H4514" s="2" t="s">
        <v>48</v>
      </c>
      <c r="I4514" s="12">
        <f>SUM(I4515:I4522)</f>
        <v>244373</v>
      </c>
      <c r="J4514" s="12">
        <f t="shared" si="11816"/>
        <v>232679</v>
      </c>
      <c r="K4514" s="12">
        <f t="shared" ref="K4514" si="11854">SUM(K4515:K4522)</f>
        <v>177679</v>
      </c>
      <c r="L4514" s="12">
        <f t="shared" si="11819"/>
        <v>55000</v>
      </c>
      <c r="M4514" s="12">
        <f t="shared" ref="M4514:Q4514" si="11855">SUM(M4515:M4522)</f>
        <v>55000</v>
      </c>
      <c r="N4514" s="12">
        <f t="shared" si="11855"/>
        <v>0</v>
      </c>
      <c r="O4514" s="12">
        <f t="shared" si="11855"/>
        <v>0</v>
      </c>
      <c r="P4514" s="12">
        <f t="shared" si="11855"/>
        <v>0</v>
      </c>
      <c r="Q4514" s="12">
        <f t="shared" si="11855"/>
        <v>0</v>
      </c>
      <c r="R4514" s="12">
        <f t="shared" ref="R4514:AG4514" si="11856">SUM(R4515:R4522)</f>
        <v>55000</v>
      </c>
      <c r="S4514" s="12">
        <f t="shared" si="11856"/>
        <v>0</v>
      </c>
      <c r="T4514" s="12">
        <f t="shared" si="11856"/>
        <v>0</v>
      </c>
      <c r="U4514" s="12">
        <f t="shared" si="11856"/>
        <v>0</v>
      </c>
      <c r="V4514" s="12">
        <f t="shared" si="11856"/>
        <v>0</v>
      </c>
      <c r="W4514" s="12">
        <f t="shared" si="11856"/>
        <v>0</v>
      </c>
      <c r="X4514" s="12">
        <f t="shared" si="11856"/>
        <v>55000</v>
      </c>
      <c r="Y4514" s="12">
        <f t="shared" si="11856"/>
        <v>2546</v>
      </c>
      <c r="Z4514" s="12">
        <f t="shared" si="11856"/>
        <v>7734</v>
      </c>
      <c r="AA4514" s="12">
        <f t="shared" si="11856"/>
        <v>10448</v>
      </c>
      <c r="AB4514" s="12">
        <f t="shared" si="11856"/>
        <v>9586</v>
      </c>
      <c r="AC4514" s="12">
        <f t="shared" si="11856"/>
        <v>0</v>
      </c>
      <c r="AD4514" s="12">
        <f t="shared" si="11856"/>
        <v>16255</v>
      </c>
      <c r="AE4514" s="12">
        <f t="shared" si="11856"/>
        <v>0</v>
      </c>
      <c r="AF4514" s="12">
        <f t="shared" si="11856"/>
        <v>1196</v>
      </c>
      <c r="AG4514" s="12">
        <f t="shared" si="11856"/>
        <v>7235</v>
      </c>
      <c r="AH4514" s="12">
        <v>55000</v>
      </c>
      <c r="AI4514" s="12">
        <v>0</v>
      </c>
      <c r="AJ4514" s="12">
        <f t="shared" ref="AJ4514:AY4514" si="11857">SUM(AJ4515:AJ4522)</f>
        <v>0</v>
      </c>
      <c r="AK4514" s="12">
        <f t="shared" si="11857"/>
        <v>0</v>
      </c>
      <c r="AL4514" s="12">
        <f t="shared" si="11857"/>
        <v>0</v>
      </c>
      <c r="AM4514" s="12">
        <f t="shared" si="11857"/>
        <v>0</v>
      </c>
      <c r="AN4514" s="12">
        <f t="shared" si="11857"/>
        <v>0</v>
      </c>
      <c r="AO4514" s="12">
        <f t="shared" si="11857"/>
        <v>0</v>
      </c>
      <c r="AP4514" s="12">
        <f t="shared" si="11857"/>
        <v>0</v>
      </c>
      <c r="AQ4514" s="12">
        <f t="shared" si="11857"/>
        <v>0</v>
      </c>
      <c r="AR4514" s="12">
        <f t="shared" si="11857"/>
        <v>0</v>
      </c>
      <c r="AS4514" s="12">
        <f t="shared" si="11857"/>
        <v>0</v>
      </c>
      <c r="AT4514" s="12">
        <f t="shared" si="11857"/>
        <v>0</v>
      </c>
      <c r="AU4514" s="12">
        <f t="shared" si="11857"/>
        <v>0</v>
      </c>
      <c r="AV4514" s="12">
        <f t="shared" si="11857"/>
        <v>0</v>
      </c>
      <c r="AW4514" s="12">
        <f t="shared" si="11857"/>
        <v>0</v>
      </c>
      <c r="AX4514" s="12">
        <f t="shared" si="11857"/>
        <v>0</v>
      </c>
      <c r="AY4514" s="12">
        <f t="shared" si="11857"/>
        <v>0</v>
      </c>
      <c r="AZ4514" s="12">
        <v>0</v>
      </c>
      <c r="BA4514" s="12">
        <v>0</v>
      </c>
      <c r="BB4514" s="12">
        <f t="shared" ref="BB4514:BQ4514" si="11858">SUM(BB4515:BB4522)</f>
        <v>0</v>
      </c>
      <c r="BC4514" s="12">
        <f t="shared" si="11858"/>
        <v>1105</v>
      </c>
      <c r="BD4514" s="12">
        <f t="shared" si="11858"/>
        <v>0</v>
      </c>
      <c r="BE4514" s="12">
        <f t="shared" si="11858"/>
        <v>2702</v>
      </c>
      <c r="BF4514" s="12">
        <f t="shared" si="11858"/>
        <v>0</v>
      </c>
      <c r="BG4514" s="12">
        <f t="shared" si="11858"/>
        <v>0</v>
      </c>
      <c r="BH4514" s="12">
        <f t="shared" si="11858"/>
        <v>3807</v>
      </c>
      <c r="BI4514" s="12">
        <f t="shared" si="11858"/>
        <v>0</v>
      </c>
      <c r="BJ4514" s="12">
        <f t="shared" si="11858"/>
        <v>0</v>
      </c>
      <c r="BK4514" s="12">
        <f t="shared" si="11858"/>
        <v>1105</v>
      </c>
      <c r="BL4514" s="12">
        <f t="shared" si="11858"/>
        <v>0</v>
      </c>
      <c r="BM4514" s="12">
        <f t="shared" si="11858"/>
        <v>2000</v>
      </c>
      <c r="BN4514" s="12">
        <f t="shared" si="11858"/>
        <v>0</v>
      </c>
      <c r="BO4514" s="12">
        <f t="shared" si="11858"/>
        <v>701</v>
      </c>
      <c r="BP4514" s="12">
        <f t="shared" si="11858"/>
        <v>0</v>
      </c>
      <c r="BQ4514" s="12">
        <f t="shared" si="11858"/>
        <v>0</v>
      </c>
      <c r="BR4514" s="12">
        <v>3806</v>
      </c>
      <c r="BS4514" s="12">
        <v>1</v>
      </c>
      <c r="BT4514" s="12">
        <f t="shared" ref="BT4514:BZ4514" si="11859">SUM(BT4515:BT4522)</f>
        <v>251552</v>
      </c>
      <c r="BU4514" s="12">
        <f t="shared" si="11859"/>
        <v>196552</v>
      </c>
      <c r="BV4514" s="12">
        <f t="shared" si="11859"/>
        <v>96283</v>
      </c>
      <c r="BW4514" s="12">
        <f t="shared" si="11859"/>
        <v>51180</v>
      </c>
      <c r="BX4514" s="12">
        <f t="shared" si="11859"/>
        <v>23370</v>
      </c>
      <c r="BY4514" s="12">
        <f t="shared" si="11859"/>
        <v>13905</v>
      </c>
      <c r="BZ4514" s="12">
        <f t="shared" si="11859"/>
        <v>13905</v>
      </c>
      <c r="CA4514" s="12">
        <f t="shared" si="11817"/>
        <v>147463</v>
      </c>
      <c r="CB4514" s="124">
        <f t="shared" si="11828"/>
        <v>75.024929789572226</v>
      </c>
    </row>
    <row r="4515" spans="1:80" x14ac:dyDescent="0.25">
      <c r="A4515" s="4" t="s">
        <v>928</v>
      </c>
      <c r="B4515" s="4" t="s">
        <v>88</v>
      </c>
      <c r="C4515" s="4" t="s">
        <v>1784</v>
      </c>
      <c r="D4515" s="79" t="s">
        <v>1785</v>
      </c>
      <c r="E4515" s="89">
        <v>6131</v>
      </c>
      <c r="F4515" s="79"/>
      <c r="G4515" s="75" t="s">
        <v>1906</v>
      </c>
      <c r="H4515" s="13" t="s">
        <v>49</v>
      </c>
      <c r="I4515" s="14">
        <v>1000</v>
      </c>
      <c r="J4515" s="14">
        <f t="shared" si="11816"/>
        <v>3000</v>
      </c>
      <c r="K4515" s="14">
        <v>2000</v>
      </c>
      <c r="L4515" s="14">
        <f t="shared" si="11819"/>
        <v>1000</v>
      </c>
      <c r="M4515" s="14">
        <v>1000</v>
      </c>
      <c r="N4515" s="14">
        <v>0</v>
      </c>
      <c r="O4515" s="14">
        <v>0</v>
      </c>
      <c r="P4515" s="14">
        <v>0</v>
      </c>
      <c r="Q4515" s="14">
        <v>0</v>
      </c>
      <c r="R4515" s="14">
        <v>1000</v>
      </c>
      <c r="S4515" s="14"/>
      <c r="T4515" s="14"/>
      <c r="U4515" s="14"/>
      <c r="V4515" s="14"/>
      <c r="W4515" s="14"/>
      <c r="X4515" s="14">
        <f t="shared" si="11846"/>
        <v>1000</v>
      </c>
      <c r="Y4515" s="14"/>
      <c r="Z4515" s="14"/>
      <c r="AA4515" s="14"/>
      <c r="AB4515" s="14"/>
      <c r="AC4515" s="14"/>
      <c r="AD4515" s="14"/>
      <c r="AE4515" s="14"/>
      <c r="AF4515" s="14"/>
      <c r="AG4515" s="14">
        <v>1000</v>
      </c>
      <c r="AH4515" s="14">
        <v>1000</v>
      </c>
      <c r="AI4515" s="14">
        <v>0</v>
      </c>
      <c r="AJ4515" s="14">
        <v>0</v>
      </c>
      <c r="AK4515" s="14"/>
      <c r="AL4515" s="14"/>
      <c r="AM4515" s="14"/>
      <c r="AN4515" s="14"/>
      <c r="AO4515" s="14"/>
      <c r="AP4515" s="14">
        <f t="shared" si="11847"/>
        <v>0</v>
      </c>
      <c r="AQ4515" s="14"/>
      <c r="AR4515" s="14"/>
      <c r="AS4515" s="14"/>
      <c r="AT4515" s="14"/>
      <c r="AU4515" s="14"/>
      <c r="AV4515" s="14"/>
      <c r="AW4515" s="14"/>
      <c r="AX4515" s="14"/>
      <c r="AY4515" s="14"/>
      <c r="AZ4515" s="14">
        <v>0</v>
      </c>
      <c r="BA4515" s="14">
        <v>0</v>
      </c>
      <c r="BB4515" s="14">
        <v>0</v>
      </c>
      <c r="BC4515" s="14"/>
      <c r="BD4515" s="14"/>
      <c r="BE4515" s="14"/>
      <c r="BF4515" s="14"/>
      <c r="BG4515" s="14"/>
      <c r="BH4515" s="14">
        <f t="shared" si="11848"/>
        <v>0</v>
      </c>
      <c r="BI4515" s="14"/>
      <c r="BJ4515" s="14"/>
      <c r="BK4515" s="14"/>
      <c r="BL4515" s="14"/>
      <c r="BM4515" s="14"/>
      <c r="BN4515" s="14"/>
      <c r="BO4515" s="14"/>
      <c r="BP4515" s="14"/>
      <c r="BQ4515" s="14"/>
      <c r="BR4515" s="14">
        <v>0</v>
      </c>
      <c r="BS4515" s="14">
        <v>0</v>
      </c>
      <c r="BT4515" s="14">
        <v>3000</v>
      </c>
      <c r="BU4515" s="14">
        <v>2000</v>
      </c>
      <c r="BV4515" s="14">
        <v>1000</v>
      </c>
      <c r="BW4515" s="14">
        <f t="shared" si="11815"/>
        <v>1000</v>
      </c>
      <c r="BX4515" s="14">
        <v>1000</v>
      </c>
      <c r="BY4515" s="14"/>
      <c r="BZ4515" s="14"/>
      <c r="CA4515" s="14">
        <f t="shared" si="11817"/>
        <v>2000</v>
      </c>
      <c r="CB4515" s="122">
        <f t="shared" si="11828"/>
        <v>100</v>
      </c>
    </row>
    <row r="4516" spans="1:80" x14ac:dyDescent="0.25">
      <c r="A4516" s="4" t="s">
        <v>928</v>
      </c>
      <c r="B4516" s="4" t="s">
        <v>88</v>
      </c>
      <c r="C4516" s="4" t="s">
        <v>1784</v>
      </c>
      <c r="D4516" s="79" t="s">
        <v>1785</v>
      </c>
      <c r="E4516" s="89">
        <v>6132</v>
      </c>
      <c r="F4516" s="79"/>
      <c r="G4516" s="75" t="s">
        <v>1906</v>
      </c>
      <c r="H4516" s="13" t="s">
        <v>196</v>
      </c>
      <c r="I4516" s="14">
        <v>79573</v>
      </c>
      <c r="J4516" s="14">
        <f t="shared" si="11816"/>
        <v>87530</v>
      </c>
      <c r="K4516" s="14">
        <v>87530</v>
      </c>
      <c r="L4516" s="14">
        <f t="shared" si="11819"/>
        <v>0</v>
      </c>
      <c r="M4516" s="14">
        <v>0</v>
      </c>
      <c r="N4516" s="14">
        <v>0</v>
      </c>
      <c r="O4516" s="14">
        <v>0</v>
      </c>
      <c r="P4516" s="14">
        <v>0</v>
      </c>
      <c r="Q4516" s="14">
        <v>0</v>
      </c>
      <c r="R4516" s="14">
        <v>0</v>
      </c>
      <c r="S4516" s="14"/>
      <c r="T4516" s="14"/>
      <c r="U4516" s="14"/>
      <c r="V4516" s="14"/>
      <c r="W4516" s="14"/>
      <c r="X4516" s="14">
        <f t="shared" si="11846"/>
        <v>0</v>
      </c>
      <c r="Y4516" s="14"/>
      <c r="Z4516" s="14"/>
      <c r="AA4516" s="14"/>
      <c r="AB4516" s="14"/>
      <c r="AC4516" s="14"/>
      <c r="AD4516" s="14"/>
      <c r="AE4516" s="14"/>
      <c r="AF4516" s="14"/>
      <c r="AG4516" s="14"/>
      <c r="AH4516" s="14">
        <v>0</v>
      </c>
      <c r="AI4516" s="14">
        <v>0</v>
      </c>
      <c r="AJ4516" s="14">
        <v>0</v>
      </c>
      <c r="AK4516" s="14"/>
      <c r="AL4516" s="14"/>
      <c r="AM4516" s="14"/>
      <c r="AN4516" s="14"/>
      <c r="AO4516" s="14"/>
      <c r="AP4516" s="14">
        <f t="shared" si="11847"/>
        <v>0</v>
      </c>
      <c r="AQ4516" s="14"/>
      <c r="AR4516" s="14"/>
      <c r="AS4516" s="14"/>
      <c r="AT4516" s="14"/>
      <c r="AU4516" s="14"/>
      <c r="AV4516" s="14"/>
      <c r="AW4516" s="14"/>
      <c r="AX4516" s="14"/>
      <c r="AY4516" s="14"/>
      <c r="AZ4516" s="14">
        <v>0</v>
      </c>
      <c r="BA4516" s="14">
        <v>0</v>
      </c>
      <c r="BB4516" s="14">
        <v>0</v>
      </c>
      <c r="BC4516" s="14"/>
      <c r="BD4516" s="14"/>
      <c r="BE4516" s="14"/>
      <c r="BF4516" s="14"/>
      <c r="BG4516" s="14"/>
      <c r="BH4516" s="14">
        <f t="shared" si="11848"/>
        <v>0</v>
      </c>
      <c r="BI4516" s="14"/>
      <c r="BJ4516" s="14"/>
      <c r="BK4516" s="14"/>
      <c r="BL4516" s="14"/>
      <c r="BM4516" s="14"/>
      <c r="BN4516" s="14"/>
      <c r="BO4516" s="14"/>
      <c r="BP4516" s="14"/>
      <c r="BQ4516" s="14"/>
      <c r="BR4516" s="14">
        <v>0</v>
      </c>
      <c r="BS4516" s="14">
        <v>0</v>
      </c>
      <c r="BT4516" s="14">
        <v>87530</v>
      </c>
      <c r="BU4516" s="14">
        <v>87530</v>
      </c>
      <c r="BV4516" s="14">
        <v>43800</v>
      </c>
      <c r="BW4516" s="14">
        <f t="shared" si="11815"/>
        <v>21300</v>
      </c>
      <c r="BX4516" s="14">
        <v>7300</v>
      </c>
      <c r="BY4516" s="14">
        <v>7000</v>
      </c>
      <c r="BZ4516" s="14">
        <v>7000</v>
      </c>
      <c r="CA4516" s="14">
        <f t="shared" si="11817"/>
        <v>65100</v>
      </c>
      <c r="CB4516" s="122">
        <f t="shared" si="11828"/>
        <v>74.374500171369817</v>
      </c>
    </row>
    <row r="4517" spans="1:80" x14ac:dyDescent="0.25">
      <c r="A4517" s="4" t="s">
        <v>928</v>
      </c>
      <c r="B4517" s="4" t="s">
        <v>88</v>
      </c>
      <c r="C4517" s="4" t="s">
        <v>1784</v>
      </c>
      <c r="D4517" s="79" t="s">
        <v>1785</v>
      </c>
      <c r="E4517" s="89">
        <v>6133</v>
      </c>
      <c r="F4517" s="79"/>
      <c r="G4517" s="75" t="s">
        <v>1906</v>
      </c>
      <c r="H4517" s="13" t="s">
        <v>198</v>
      </c>
      <c r="I4517" s="14">
        <v>12000</v>
      </c>
      <c r="J4517" s="14">
        <f t="shared" si="11816"/>
        <v>13200</v>
      </c>
      <c r="K4517" s="14">
        <v>13200</v>
      </c>
      <c r="L4517" s="14">
        <f t="shared" si="11819"/>
        <v>0</v>
      </c>
      <c r="M4517" s="14">
        <v>0</v>
      </c>
      <c r="N4517" s="14">
        <v>0</v>
      </c>
      <c r="O4517" s="14">
        <v>0</v>
      </c>
      <c r="P4517" s="14">
        <v>0</v>
      </c>
      <c r="Q4517" s="14">
        <v>0</v>
      </c>
      <c r="R4517" s="14">
        <v>0</v>
      </c>
      <c r="S4517" s="14"/>
      <c r="T4517" s="14"/>
      <c r="U4517" s="14"/>
      <c r="V4517" s="14"/>
      <c r="W4517" s="14"/>
      <c r="X4517" s="14">
        <f t="shared" si="11846"/>
        <v>0</v>
      </c>
      <c r="Y4517" s="14"/>
      <c r="Z4517" s="14"/>
      <c r="AA4517" s="14"/>
      <c r="AB4517" s="14"/>
      <c r="AC4517" s="14"/>
      <c r="AD4517" s="14"/>
      <c r="AE4517" s="14"/>
      <c r="AF4517" s="14"/>
      <c r="AG4517" s="14"/>
      <c r="AH4517" s="14">
        <v>0</v>
      </c>
      <c r="AI4517" s="14">
        <v>0</v>
      </c>
      <c r="AJ4517" s="14">
        <v>0</v>
      </c>
      <c r="AK4517" s="14"/>
      <c r="AL4517" s="14"/>
      <c r="AM4517" s="14"/>
      <c r="AN4517" s="14"/>
      <c r="AO4517" s="14"/>
      <c r="AP4517" s="14">
        <f t="shared" si="11847"/>
        <v>0</v>
      </c>
      <c r="AQ4517" s="14"/>
      <c r="AR4517" s="14"/>
      <c r="AS4517" s="14"/>
      <c r="AT4517" s="14"/>
      <c r="AU4517" s="14"/>
      <c r="AV4517" s="14"/>
      <c r="AW4517" s="14"/>
      <c r="AX4517" s="14"/>
      <c r="AY4517" s="14"/>
      <c r="AZ4517" s="14">
        <v>0</v>
      </c>
      <c r="BA4517" s="14">
        <v>0</v>
      </c>
      <c r="BB4517" s="14">
        <v>0</v>
      </c>
      <c r="BC4517" s="14"/>
      <c r="BD4517" s="14"/>
      <c r="BE4517" s="14"/>
      <c r="BF4517" s="14"/>
      <c r="BG4517" s="14"/>
      <c r="BH4517" s="14">
        <f t="shared" si="11848"/>
        <v>0</v>
      </c>
      <c r="BI4517" s="14"/>
      <c r="BJ4517" s="14"/>
      <c r="BK4517" s="14"/>
      <c r="BL4517" s="14"/>
      <c r="BM4517" s="14"/>
      <c r="BN4517" s="14"/>
      <c r="BO4517" s="14"/>
      <c r="BP4517" s="14"/>
      <c r="BQ4517" s="14"/>
      <c r="BR4517" s="14">
        <v>0</v>
      </c>
      <c r="BS4517" s="14">
        <v>0</v>
      </c>
      <c r="BT4517" s="14">
        <v>13200</v>
      </c>
      <c r="BU4517" s="14">
        <v>13200</v>
      </c>
      <c r="BV4517" s="14">
        <v>6600</v>
      </c>
      <c r="BW4517" s="14">
        <f t="shared" si="11815"/>
        <v>3100</v>
      </c>
      <c r="BX4517" s="14">
        <v>1500</v>
      </c>
      <c r="BY4517" s="14">
        <v>800</v>
      </c>
      <c r="BZ4517" s="14">
        <v>800</v>
      </c>
      <c r="CA4517" s="14">
        <f t="shared" si="11817"/>
        <v>9700</v>
      </c>
      <c r="CB4517" s="122">
        <f t="shared" si="11828"/>
        <v>73.484848484848484</v>
      </c>
    </row>
    <row r="4518" spans="1:80" x14ac:dyDescent="0.25">
      <c r="A4518" s="4" t="s">
        <v>928</v>
      </c>
      <c r="B4518" s="4" t="s">
        <v>88</v>
      </c>
      <c r="C4518" s="4" t="s">
        <v>1784</v>
      </c>
      <c r="D4518" s="79" t="s">
        <v>1785</v>
      </c>
      <c r="E4518" s="89">
        <v>6134</v>
      </c>
      <c r="F4518" s="79"/>
      <c r="G4518" s="75" t="s">
        <v>1906</v>
      </c>
      <c r="H4518" s="13" t="s">
        <v>200</v>
      </c>
      <c r="I4518" s="14">
        <v>97000</v>
      </c>
      <c r="J4518" s="14">
        <f t="shared" si="11816"/>
        <v>68700</v>
      </c>
      <c r="K4518" s="14">
        <v>18700</v>
      </c>
      <c r="L4518" s="14">
        <f t="shared" si="11819"/>
        <v>50000</v>
      </c>
      <c r="M4518" s="14">
        <v>50000</v>
      </c>
      <c r="N4518" s="14">
        <v>0</v>
      </c>
      <c r="O4518" s="14">
        <v>0</v>
      </c>
      <c r="P4518" s="14">
        <v>0</v>
      </c>
      <c r="Q4518" s="14">
        <v>0</v>
      </c>
      <c r="R4518" s="14">
        <v>50000</v>
      </c>
      <c r="S4518" s="14"/>
      <c r="T4518" s="14"/>
      <c r="U4518" s="14"/>
      <c r="V4518" s="14"/>
      <c r="W4518" s="14"/>
      <c r="X4518" s="14">
        <f t="shared" si="11846"/>
        <v>50000</v>
      </c>
      <c r="Y4518" s="14">
        <v>2000</v>
      </c>
      <c r="Z4518" s="14">
        <v>7734</v>
      </c>
      <c r="AA4518" s="14">
        <v>10448</v>
      </c>
      <c r="AB4518" s="14">
        <v>8132</v>
      </c>
      <c r="AC4518" s="14"/>
      <c r="AD4518" s="14">
        <f>9854+6401</f>
        <v>16255</v>
      </c>
      <c r="AE4518" s="14"/>
      <c r="AF4518" s="14">
        <v>1196</v>
      </c>
      <c r="AG4518" s="14">
        <v>4235</v>
      </c>
      <c r="AH4518" s="14">
        <v>50000</v>
      </c>
      <c r="AI4518" s="14">
        <v>0</v>
      </c>
      <c r="AJ4518" s="14">
        <v>0</v>
      </c>
      <c r="AK4518" s="14"/>
      <c r="AL4518" s="14"/>
      <c r="AM4518" s="14"/>
      <c r="AN4518" s="14"/>
      <c r="AO4518" s="14"/>
      <c r="AP4518" s="14">
        <f t="shared" si="11847"/>
        <v>0</v>
      </c>
      <c r="AQ4518" s="14"/>
      <c r="AR4518" s="14"/>
      <c r="AS4518" s="14"/>
      <c r="AT4518" s="14"/>
      <c r="AU4518" s="14"/>
      <c r="AV4518" s="14"/>
      <c r="AW4518" s="14"/>
      <c r="AX4518" s="14"/>
      <c r="AY4518" s="14"/>
      <c r="AZ4518" s="14">
        <v>0</v>
      </c>
      <c r="BA4518" s="14">
        <v>0</v>
      </c>
      <c r="BB4518" s="14">
        <v>0</v>
      </c>
      <c r="BC4518" s="14"/>
      <c r="BD4518" s="14"/>
      <c r="BE4518" s="14"/>
      <c r="BF4518" s="14"/>
      <c r="BG4518" s="14"/>
      <c r="BH4518" s="14">
        <f t="shared" si="11848"/>
        <v>0</v>
      </c>
      <c r="BI4518" s="14"/>
      <c r="BJ4518" s="14"/>
      <c r="BK4518" s="14"/>
      <c r="BL4518" s="14"/>
      <c r="BM4518" s="14"/>
      <c r="BN4518" s="14"/>
      <c r="BO4518" s="14"/>
      <c r="BP4518" s="14"/>
      <c r="BQ4518" s="14"/>
      <c r="BR4518" s="14">
        <v>0</v>
      </c>
      <c r="BS4518" s="14">
        <v>0</v>
      </c>
      <c r="BT4518" s="14">
        <v>87400</v>
      </c>
      <c r="BU4518" s="14">
        <v>37400</v>
      </c>
      <c r="BV4518" s="14">
        <v>19200</v>
      </c>
      <c r="BW4518" s="14">
        <f t="shared" si="11815"/>
        <v>8800</v>
      </c>
      <c r="BX4518" s="14">
        <v>3200</v>
      </c>
      <c r="BY4518" s="14">
        <v>2800</v>
      </c>
      <c r="BZ4518" s="14">
        <v>2800</v>
      </c>
      <c r="CA4518" s="14">
        <f t="shared" si="11817"/>
        <v>28000</v>
      </c>
      <c r="CB4518" s="122">
        <f t="shared" si="11828"/>
        <v>74.866310160427801</v>
      </c>
    </row>
    <row r="4519" spans="1:80" x14ac:dyDescent="0.25">
      <c r="A4519" s="4" t="s">
        <v>928</v>
      </c>
      <c r="B4519" s="4" t="s">
        <v>88</v>
      </c>
      <c r="C4519" s="4" t="s">
        <v>1784</v>
      </c>
      <c r="D4519" s="79" t="s">
        <v>1785</v>
      </c>
      <c r="E4519" s="89">
        <v>6135</v>
      </c>
      <c r="F4519" s="79"/>
      <c r="G4519" s="75" t="s">
        <v>1906</v>
      </c>
      <c r="H4519" s="13" t="s">
        <v>201</v>
      </c>
      <c r="I4519" s="14">
        <v>1000</v>
      </c>
      <c r="J4519" s="14">
        <f t="shared" si="11816"/>
        <v>2500</v>
      </c>
      <c r="K4519" s="14">
        <v>1500</v>
      </c>
      <c r="L4519" s="14">
        <f t="shared" si="11819"/>
        <v>1000</v>
      </c>
      <c r="M4519" s="14">
        <v>1000</v>
      </c>
      <c r="N4519" s="14">
        <v>0</v>
      </c>
      <c r="O4519" s="14">
        <v>0</v>
      </c>
      <c r="P4519" s="14">
        <v>0</v>
      </c>
      <c r="Q4519" s="14">
        <v>0</v>
      </c>
      <c r="R4519" s="14">
        <v>1000</v>
      </c>
      <c r="S4519" s="14"/>
      <c r="T4519" s="14"/>
      <c r="U4519" s="14"/>
      <c r="V4519" s="14"/>
      <c r="W4519" s="14"/>
      <c r="X4519" s="14">
        <f t="shared" si="11846"/>
        <v>1000</v>
      </c>
      <c r="Y4519" s="14"/>
      <c r="Z4519" s="14"/>
      <c r="AA4519" s="14"/>
      <c r="AB4519" s="14"/>
      <c r="AC4519" s="14"/>
      <c r="AD4519" s="14"/>
      <c r="AE4519" s="14"/>
      <c r="AF4519" s="14"/>
      <c r="AG4519" s="14">
        <v>1000</v>
      </c>
      <c r="AH4519" s="14">
        <v>1000</v>
      </c>
      <c r="AI4519" s="14">
        <v>0</v>
      </c>
      <c r="AJ4519" s="14">
        <v>0</v>
      </c>
      <c r="AK4519" s="14"/>
      <c r="AL4519" s="14"/>
      <c r="AM4519" s="14"/>
      <c r="AN4519" s="14"/>
      <c r="AO4519" s="14"/>
      <c r="AP4519" s="14">
        <f t="shared" si="11847"/>
        <v>0</v>
      </c>
      <c r="AQ4519" s="14"/>
      <c r="AR4519" s="14"/>
      <c r="AS4519" s="14"/>
      <c r="AT4519" s="14"/>
      <c r="AU4519" s="14"/>
      <c r="AV4519" s="14"/>
      <c r="AW4519" s="14"/>
      <c r="AX4519" s="14"/>
      <c r="AY4519" s="14"/>
      <c r="AZ4519" s="14">
        <v>0</v>
      </c>
      <c r="BA4519" s="14">
        <v>0</v>
      </c>
      <c r="BB4519" s="14">
        <v>0</v>
      </c>
      <c r="BC4519" s="14"/>
      <c r="BD4519" s="14"/>
      <c r="BE4519" s="14">
        <v>702</v>
      </c>
      <c r="BF4519" s="14"/>
      <c r="BG4519" s="14"/>
      <c r="BH4519" s="14">
        <f t="shared" si="11848"/>
        <v>702</v>
      </c>
      <c r="BI4519" s="14"/>
      <c r="BJ4519" s="14"/>
      <c r="BK4519" s="14"/>
      <c r="BL4519" s="14"/>
      <c r="BM4519" s="14"/>
      <c r="BN4519" s="14"/>
      <c r="BO4519" s="14">
        <v>701</v>
      </c>
      <c r="BP4519" s="14"/>
      <c r="BQ4519" s="14"/>
      <c r="BR4519" s="14">
        <v>701</v>
      </c>
      <c r="BS4519" s="14">
        <v>1</v>
      </c>
      <c r="BT4519" s="14">
        <v>2500</v>
      </c>
      <c r="BU4519" s="14">
        <v>1500</v>
      </c>
      <c r="BV4519" s="14">
        <v>750</v>
      </c>
      <c r="BW4519" s="14">
        <f t="shared" si="11815"/>
        <v>750</v>
      </c>
      <c r="BX4519" s="14">
        <v>750</v>
      </c>
      <c r="BY4519" s="14"/>
      <c r="BZ4519" s="14"/>
      <c r="CA4519" s="14">
        <f t="shared" si="11817"/>
        <v>1500</v>
      </c>
      <c r="CB4519" s="122">
        <f t="shared" si="11828"/>
        <v>100</v>
      </c>
    </row>
    <row r="4520" spans="1:80" x14ac:dyDescent="0.25">
      <c r="A4520" s="4" t="s">
        <v>928</v>
      </c>
      <c r="B4520" s="4" t="s">
        <v>88</v>
      </c>
      <c r="C4520" s="4" t="s">
        <v>1784</v>
      </c>
      <c r="D4520" s="79" t="s">
        <v>1785</v>
      </c>
      <c r="E4520" s="89">
        <v>6137</v>
      </c>
      <c r="F4520" s="79"/>
      <c r="G4520" s="75" t="s">
        <v>1906</v>
      </c>
      <c r="H4520" s="13" t="s">
        <v>204</v>
      </c>
      <c r="I4520" s="14">
        <v>14000</v>
      </c>
      <c r="J4520" s="14">
        <f t="shared" si="11816"/>
        <v>14200</v>
      </c>
      <c r="K4520" s="14">
        <v>13200</v>
      </c>
      <c r="L4520" s="14">
        <f t="shared" si="11819"/>
        <v>1000</v>
      </c>
      <c r="M4520" s="14">
        <v>1000</v>
      </c>
      <c r="N4520" s="14">
        <v>0</v>
      </c>
      <c r="O4520" s="14">
        <v>0</v>
      </c>
      <c r="P4520" s="14">
        <v>0</v>
      </c>
      <c r="Q4520" s="14">
        <v>0</v>
      </c>
      <c r="R4520" s="14">
        <v>1000</v>
      </c>
      <c r="S4520" s="14"/>
      <c r="T4520" s="14"/>
      <c r="U4520" s="14"/>
      <c r="V4520" s="14"/>
      <c r="W4520" s="14"/>
      <c r="X4520" s="14">
        <f t="shared" si="11846"/>
        <v>1000</v>
      </c>
      <c r="Y4520" s="14"/>
      <c r="Z4520" s="14"/>
      <c r="AA4520" s="14"/>
      <c r="AB4520" s="14"/>
      <c r="AC4520" s="14"/>
      <c r="AD4520" s="14"/>
      <c r="AE4520" s="14"/>
      <c r="AF4520" s="14"/>
      <c r="AG4520" s="14">
        <v>1000</v>
      </c>
      <c r="AH4520" s="14">
        <v>1000</v>
      </c>
      <c r="AI4520" s="14">
        <v>0</v>
      </c>
      <c r="AJ4520" s="14">
        <v>0</v>
      </c>
      <c r="AK4520" s="14"/>
      <c r="AL4520" s="14"/>
      <c r="AM4520" s="14"/>
      <c r="AN4520" s="14"/>
      <c r="AO4520" s="14"/>
      <c r="AP4520" s="14">
        <f t="shared" si="11847"/>
        <v>0</v>
      </c>
      <c r="AQ4520" s="14"/>
      <c r="AR4520" s="14"/>
      <c r="AS4520" s="14"/>
      <c r="AT4520" s="14"/>
      <c r="AU4520" s="14"/>
      <c r="AV4520" s="14"/>
      <c r="AW4520" s="14"/>
      <c r="AX4520" s="14"/>
      <c r="AY4520" s="14"/>
      <c r="AZ4520" s="14">
        <v>0</v>
      </c>
      <c r="BA4520" s="14">
        <v>0</v>
      </c>
      <c r="BB4520" s="14">
        <v>0</v>
      </c>
      <c r="BC4520" s="14"/>
      <c r="BD4520" s="14"/>
      <c r="BE4520" s="14"/>
      <c r="BF4520" s="14"/>
      <c r="BG4520" s="14"/>
      <c r="BH4520" s="14">
        <f t="shared" si="11848"/>
        <v>0</v>
      </c>
      <c r="BI4520" s="14"/>
      <c r="BJ4520" s="14"/>
      <c r="BK4520" s="14"/>
      <c r="BL4520" s="14"/>
      <c r="BM4520" s="14"/>
      <c r="BN4520" s="14"/>
      <c r="BO4520" s="14"/>
      <c r="BP4520" s="14"/>
      <c r="BQ4520" s="14"/>
      <c r="BR4520" s="14">
        <v>0</v>
      </c>
      <c r="BS4520" s="14">
        <v>0</v>
      </c>
      <c r="BT4520" s="14">
        <v>14200</v>
      </c>
      <c r="BU4520" s="14">
        <v>13200</v>
      </c>
      <c r="BV4520" s="14">
        <v>6600</v>
      </c>
      <c r="BW4520" s="14">
        <f t="shared" si="11815"/>
        <v>3100</v>
      </c>
      <c r="BX4520" s="14">
        <v>1100</v>
      </c>
      <c r="BY4520" s="14">
        <v>1000</v>
      </c>
      <c r="BZ4520" s="14">
        <v>1000</v>
      </c>
      <c r="CA4520" s="14">
        <f t="shared" si="11817"/>
        <v>9700</v>
      </c>
      <c r="CB4520" s="122">
        <f t="shared" si="11828"/>
        <v>73.484848484848484</v>
      </c>
    </row>
    <row r="4521" spans="1:80" x14ac:dyDescent="0.25">
      <c r="A4521" s="4" t="s">
        <v>928</v>
      </c>
      <c r="B4521" s="4" t="s">
        <v>88</v>
      </c>
      <c r="C4521" s="4" t="s">
        <v>1784</v>
      </c>
      <c r="D4521" s="79" t="s">
        <v>1785</v>
      </c>
      <c r="E4521" s="89">
        <v>6138</v>
      </c>
      <c r="F4521" s="79"/>
      <c r="G4521" s="75" t="s">
        <v>1906</v>
      </c>
      <c r="H4521" s="13" t="s">
        <v>205</v>
      </c>
      <c r="I4521" s="14">
        <v>0</v>
      </c>
      <c r="J4521" s="14">
        <f t="shared" si="11816"/>
        <v>0</v>
      </c>
      <c r="K4521" s="14">
        <v>0</v>
      </c>
      <c r="L4521" s="14">
        <f t="shared" si="11819"/>
        <v>0</v>
      </c>
      <c r="M4521" s="14">
        <v>0</v>
      </c>
      <c r="N4521" s="14">
        <v>0</v>
      </c>
      <c r="O4521" s="14">
        <v>0</v>
      </c>
      <c r="P4521" s="14">
        <v>0</v>
      </c>
      <c r="Q4521" s="14">
        <v>0</v>
      </c>
      <c r="R4521" s="14">
        <v>0</v>
      </c>
      <c r="S4521" s="14"/>
      <c r="T4521" s="14"/>
      <c r="U4521" s="14"/>
      <c r="V4521" s="14"/>
      <c r="W4521" s="14"/>
      <c r="X4521" s="14">
        <f t="shared" si="11846"/>
        <v>0</v>
      </c>
      <c r="Y4521" s="14"/>
      <c r="Z4521" s="14"/>
      <c r="AA4521" s="14"/>
      <c r="AB4521" s="14"/>
      <c r="AC4521" s="14"/>
      <c r="AD4521" s="14"/>
      <c r="AE4521" s="14"/>
      <c r="AF4521" s="14"/>
      <c r="AG4521" s="14"/>
      <c r="AH4521" s="14">
        <v>0</v>
      </c>
      <c r="AI4521" s="14">
        <v>0</v>
      </c>
      <c r="AJ4521" s="14">
        <v>0</v>
      </c>
      <c r="AK4521" s="14"/>
      <c r="AL4521" s="14"/>
      <c r="AM4521" s="14"/>
      <c r="AN4521" s="14"/>
      <c r="AO4521" s="14"/>
      <c r="AP4521" s="14">
        <f t="shared" si="11847"/>
        <v>0</v>
      </c>
      <c r="AQ4521" s="14"/>
      <c r="AR4521" s="14"/>
      <c r="AS4521" s="14"/>
      <c r="AT4521" s="14"/>
      <c r="AU4521" s="14"/>
      <c r="AV4521" s="14"/>
      <c r="AW4521" s="14"/>
      <c r="AX4521" s="14"/>
      <c r="AY4521" s="14"/>
      <c r="AZ4521" s="14">
        <v>0</v>
      </c>
      <c r="BA4521" s="14">
        <v>0</v>
      </c>
      <c r="BB4521" s="14">
        <v>0</v>
      </c>
      <c r="BC4521" s="14"/>
      <c r="BD4521" s="14"/>
      <c r="BE4521" s="14"/>
      <c r="BF4521" s="14"/>
      <c r="BG4521" s="14"/>
      <c r="BH4521" s="14">
        <f t="shared" si="11848"/>
        <v>0</v>
      </c>
      <c r="BI4521" s="14"/>
      <c r="BJ4521" s="14"/>
      <c r="BK4521" s="14"/>
      <c r="BL4521" s="14"/>
      <c r="BM4521" s="14"/>
      <c r="BN4521" s="14"/>
      <c r="BO4521" s="14"/>
      <c r="BP4521" s="14"/>
      <c r="BQ4521" s="14"/>
      <c r="BR4521" s="14">
        <v>0</v>
      </c>
      <c r="BS4521" s="14">
        <v>0</v>
      </c>
      <c r="BT4521" s="14">
        <v>0</v>
      </c>
      <c r="BU4521" s="14">
        <v>0</v>
      </c>
      <c r="BV4521" s="14">
        <v>0</v>
      </c>
      <c r="BW4521" s="14">
        <f t="shared" si="11815"/>
        <v>0</v>
      </c>
      <c r="BX4521" s="14"/>
      <c r="BY4521" s="14"/>
      <c r="BZ4521" s="14"/>
      <c r="CA4521" s="14">
        <f t="shared" si="11817"/>
        <v>0</v>
      </c>
      <c r="CB4521" s="122" t="str">
        <f t="shared" si="11828"/>
        <v>-</v>
      </c>
    </row>
    <row r="4522" spans="1:80" x14ac:dyDescent="0.25">
      <c r="A4522" s="1" t="s">
        <v>928</v>
      </c>
      <c r="B4522" s="1" t="s">
        <v>88</v>
      </c>
      <c r="C4522" s="1" t="s">
        <v>1784</v>
      </c>
      <c r="D4522" s="82" t="s">
        <v>1785</v>
      </c>
      <c r="E4522" s="82" t="s">
        <v>50</v>
      </c>
      <c r="F4522" s="79" t="s">
        <v>1</v>
      </c>
      <c r="G4522" s="13" t="s">
        <v>1</v>
      </c>
      <c r="H4522" s="2" t="s">
        <v>51</v>
      </c>
      <c r="I4522" s="12">
        <f>SUM(I4523:I4525)</f>
        <v>39800</v>
      </c>
      <c r="J4522" s="12">
        <f t="shared" si="11816"/>
        <v>43549</v>
      </c>
      <c r="K4522" s="12">
        <f t="shared" ref="K4522" si="11860">SUM(K4523:K4525)</f>
        <v>41549</v>
      </c>
      <c r="L4522" s="12">
        <f t="shared" si="11819"/>
        <v>2000</v>
      </c>
      <c r="M4522" s="12">
        <f t="shared" ref="M4522:Q4522" si="11861">SUM(M4523:M4525)</f>
        <v>2000</v>
      </c>
      <c r="N4522" s="12">
        <f t="shared" si="11861"/>
        <v>0</v>
      </c>
      <c r="O4522" s="12">
        <f t="shared" si="11861"/>
        <v>0</v>
      </c>
      <c r="P4522" s="12">
        <f t="shared" si="11861"/>
        <v>0</v>
      </c>
      <c r="Q4522" s="12">
        <f t="shared" si="11861"/>
        <v>0</v>
      </c>
      <c r="R4522" s="12">
        <f t="shared" ref="R4522:AG4522" si="11862">SUM(R4523:R4525)</f>
        <v>2000</v>
      </c>
      <c r="S4522" s="12">
        <f t="shared" si="11862"/>
        <v>0</v>
      </c>
      <c r="T4522" s="12">
        <f t="shared" si="11862"/>
        <v>0</v>
      </c>
      <c r="U4522" s="12">
        <f t="shared" si="11862"/>
        <v>0</v>
      </c>
      <c r="V4522" s="12">
        <f t="shared" si="11862"/>
        <v>0</v>
      </c>
      <c r="W4522" s="12">
        <f t="shared" si="11862"/>
        <v>0</v>
      </c>
      <c r="X4522" s="12">
        <f t="shared" si="11862"/>
        <v>2000</v>
      </c>
      <c r="Y4522" s="12">
        <f t="shared" si="11862"/>
        <v>546</v>
      </c>
      <c r="Z4522" s="12">
        <f t="shared" si="11862"/>
        <v>0</v>
      </c>
      <c r="AA4522" s="12">
        <f t="shared" si="11862"/>
        <v>0</v>
      </c>
      <c r="AB4522" s="12">
        <f t="shared" si="11862"/>
        <v>1454</v>
      </c>
      <c r="AC4522" s="12">
        <f t="shared" si="11862"/>
        <v>0</v>
      </c>
      <c r="AD4522" s="12">
        <f t="shared" si="11862"/>
        <v>0</v>
      </c>
      <c r="AE4522" s="12">
        <f t="shared" si="11862"/>
        <v>0</v>
      </c>
      <c r="AF4522" s="12">
        <f t="shared" si="11862"/>
        <v>0</v>
      </c>
      <c r="AG4522" s="12">
        <f t="shared" si="11862"/>
        <v>0</v>
      </c>
      <c r="AH4522" s="12">
        <v>2000</v>
      </c>
      <c r="AI4522" s="12">
        <v>0</v>
      </c>
      <c r="AJ4522" s="12">
        <f t="shared" ref="AJ4522:AY4522" si="11863">SUM(AJ4523:AJ4525)</f>
        <v>0</v>
      </c>
      <c r="AK4522" s="12">
        <f t="shared" si="11863"/>
        <v>0</v>
      </c>
      <c r="AL4522" s="12">
        <f t="shared" si="11863"/>
        <v>0</v>
      </c>
      <c r="AM4522" s="12">
        <f t="shared" si="11863"/>
        <v>0</v>
      </c>
      <c r="AN4522" s="12">
        <f t="shared" si="11863"/>
        <v>0</v>
      </c>
      <c r="AO4522" s="12">
        <f t="shared" si="11863"/>
        <v>0</v>
      </c>
      <c r="AP4522" s="12">
        <f t="shared" si="11863"/>
        <v>0</v>
      </c>
      <c r="AQ4522" s="12">
        <f t="shared" si="11863"/>
        <v>0</v>
      </c>
      <c r="AR4522" s="12">
        <f t="shared" si="11863"/>
        <v>0</v>
      </c>
      <c r="AS4522" s="12">
        <f t="shared" si="11863"/>
        <v>0</v>
      </c>
      <c r="AT4522" s="12">
        <f t="shared" si="11863"/>
        <v>0</v>
      </c>
      <c r="AU4522" s="12">
        <f t="shared" si="11863"/>
        <v>0</v>
      </c>
      <c r="AV4522" s="12">
        <f t="shared" si="11863"/>
        <v>0</v>
      </c>
      <c r="AW4522" s="12">
        <f t="shared" si="11863"/>
        <v>0</v>
      </c>
      <c r="AX4522" s="12">
        <f t="shared" si="11863"/>
        <v>0</v>
      </c>
      <c r="AY4522" s="12">
        <f t="shared" si="11863"/>
        <v>0</v>
      </c>
      <c r="AZ4522" s="12">
        <v>0</v>
      </c>
      <c r="BA4522" s="12">
        <v>0</v>
      </c>
      <c r="BB4522" s="12">
        <f t="shared" ref="BB4522:BQ4522" si="11864">SUM(BB4523:BB4525)</f>
        <v>0</v>
      </c>
      <c r="BC4522" s="12">
        <f t="shared" si="11864"/>
        <v>1105</v>
      </c>
      <c r="BD4522" s="12">
        <f t="shared" si="11864"/>
        <v>0</v>
      </c>
      <c r="BE4522" s="12">
        <f t="shared" si="11864"/>
        <v>2000</v>
      </c>
      <c r="BF4522" s="12">
        <f t="shared" si="11864"/>
        <v>0</v>
      </c>
      <c r="BG4522" s="12">
        <f t="shared" si="11864"/>
        <v>0</v>
      </c>
      <c r="BH4522" s="12">
        <f t="shared" si="11864"/>
        <v>3105</v>
      </c>
      <c r="BI4522" s="12">
        <f t="shared" si="11864"/>
        <v>0</v>
      </c>
      <c r="BJ4522" s="12">
        <f t="shared" si="11864"/>
        <v>0</v>
      </c>
      <c r="BK4522" s="12">
        <f t="shared" si="11864"/>
        <v>1105</v>
      </c>
      <c r="BL4522" s="12">
        <f t="shared" si="11864"/>
        <v>0</v>
      </c>
      <c r="BM4522" s="12">
        <f t="shared" si="11864"/>
        <v>2000</v>
      </c>
      <c r="BN4522" s="12">
        <f t="shared" si="11864"/>
        <v>0</v>
      </c>
      <c r="BO4522" s="12">
        <f t="shared" si="11864"/>
        <v>0</v>
      </c>
      <c r="BP4522" s="12">
        <f t="shared" si="11864"/>
        <v>0</v>
      </c>
      <c r="BQ4522" s="12">
        <f t="shared" si="11864"/>
        <v>0</v>
      </c>
      <c r="BR4522" s="12">
        <v>3105</v>
      </c>
      <c r="BS4522" s="12">
        <v>0</v>
      </c>
      <c r="BT4522" s="12">
        <f t="shared" ref="BT4522:BZ4522" si="11865">SUM(BT4523:BT4525)</f>
        <v>43722</v>
      </c>
      <c r="BU4522" s="12">
        <f t="shared" si="11865"/>
        <v>41722</v>
      </c>
      <c r="BV4522" s="12">
        <f t="shared" si="11865"/>
        <v>18333</v>
      </c>
      <c r="BW4522" s="12">
        <f t="shared" si="11865"/>
        <v>13130</v>
      </c>
      <c r="BX4522" s="12">
        <f t="shared" si="11865"/>
        <v>8520</v>
      </c>
      <c r="BY4522" s="12">
        <f t="shared" si="11865"/>
        <v>2305</v>
      </c>
      <c r="BZ4522" s="12">
        <f t="shared" si="11865"/>
        <v>2305</v>
      </c>
      <c r="CA4522" s="12">
        <f t="shared" si="11817"/>
        <v>31463</v>
      </c>
      <c r="CB4522" s="124">
        <f t="shared" si="11828"/>
        <v>75.411054120128469</v>
      </c>
    </row>
    <row r="4523" spans="1:80" x14ac:dyDescent="0.25">
      <c r="A4523" s="4" t="s">
        <v>928</v>
      </c>
      <c r="B4523" s="4" t="s">
        <v>88</v>
      </c>
      <c r="C4523" s="4" t="s">
        <v>1784</v>
      </c>
      <c r="D4523" s="79" t="s">
        <v>1785</v>
      </c>
      <c r="E4523" s="89">
        <v>6139</v>
      </c>
      <c r="F4523" s="79"/>
      <c r="G4523" s="75" t="s">
        <v>1906</v>
      </c>
      <c r="H4523" s="13" t="s">
        <v>51</v>
      </c>
      <c r="I4523" s="14">
        <v>29800</v>
      </c>
      <c r="J4523" s="14">
        <f t="shared" si="11816"/>
        <v>34580</v>
      </c>
      <c r="K4523" s="14">
        <v>32580</v>
      </c>
      <c r="L4523" s="14">
        <f t="shared" si="11819"/>
        <v>2000</v>
      </c>
      <c r="M4523" s="14">
        <v>2000</v>
      </c>
      <c r="N4523" s="14">
        <v>0</v>
      </c>
      <c r="O4523" s="14">
        <v>0</v>
      </c>
      <c r="P4523" s="14">
        <v>0</v>
      </c>
      <c r="Q4523" s="14">
        <v>0</v>
      </c>
      <c r="R4523" s="14">
        <v>2000</v>
      </c>
      <c r="S4523" s="14"/>
      <c r="T4523" s="14"/>
      <c r="U4523" s="14"/>
      <c r="V4523" s="14"/>
      <c r="W4523" s="14"/>
      <c r="X4523" s="14">
        <f t="shared" si="11846"/>
        <v>2000</v>
      </c>
      <c r="Y4523" s="14">
        <v>546</v>
      </c>
      <c r="Z4523" s="14"/>
      <c r="AA4523" s="14"/>
      <c r="AB4523" s="14">
        <v>1454</v>
      </c>
      <c r="AC4523" s="14"/>
      <c r="AD4523" s="14"/>
      <c r="AE4523" s="14"/>
      <c r="AF4523" s="14"/>
      <c r="AG4523" s="14"/>
      <c r="AH4523" s="14">
        <v>2000</v>
      </c>
      <c r="AI4523" s="14">
        <v>0</v>
      </c>
      <c r="AJ4523" s="14">
        <v>0</v>
      </c>
      <c r="AK4523" s="14"/>
      <c r="AL4523" s="14"/>
      <c r="AM4523" s="14"/>
      <c r="AN4523" s="14"/>
      <c r="AO4523" s="14"/>
      <c r="AP4523" s="14">
        <f t="shared" si="11847"/>
        <v>0</v>
      </c>
      <c r="AQ4523" s="14"/>
      <c r="AR4523" s="14"/>
      <c r="AS4523" s="14"/>
      <c r="AT4523" s="14"/>
      <c r="AU4523" s="14"/>
      <c r="AV4523" s="14"/>
      <c r="AW4523" s="14"/>
      <c r="AX4523" s="14"/>
      <c r="AY4523" s="14"/>
      <c r="AZ4523" s="14">
        <v>0</v>
      </c>
      <c r="BA4523" s="14">
        <v>0</v>
      </c>
      <c r="BB4523" s="14">
        <v>0</v>
      </c>
      <c r="BC4523" s="14">
        <v>1105</v>
      </c>
      <c r="BD4523" s="14"/>
      <c r="BE4523" s="14">
        <v>2000</v>
      </c>
      <c r="BF4523" s="14"/>
      <c r="BG4523" s="14"/>
      <c r="BH4523" s="14">
        <f t="shared" si="11848"/>
        <v>3105</v>
      </c>
      <c r="BI4523" s="14"/>
      <c r="BJ4523" s="14"/>
      <c r="BK4523" s="14">
        <v>1105</v>
      </c>
      <c r="BL4523" s="14"/>
      <c r="BM4523" s="14">
        <v>2000</v>
      </c>
      <c r="BN4523" s="14"/>
      <c r="BO4523" s="14"/>
      <c r="BP4523" s="14"/>
      <c r="BQ4523" s="14"/>
      <c r="BR4523" s="14">
        <v>3105</v>
      </c>
      <c r="BS4523" s="14">
        <v>0</v>
      </c>
      <c r="BT4523" s="14">
        <v>34580</v>
      </c>
      <c r="BU4523" s="14">
        <v>32580</v>
      </c>
      <c r="BV4523" s="14">
        <v>16290</v>
      </c>
      <c r="BW4523" s="14">
        <f t="shared" si="11815"/>
        <v>6715</v>
      </c>
      <c r="BX4523" s="14">
        <v>2715</v>
      </c>
      <c r="BY4523" s="14">
        <v>2000</v>
      </c>
      <c r="BZ4523" s="14">
        <v>2000</v>
      </c>
      <c r="CA4523" s="14">
        <f t="shared" si="11817"/>
        <v>23005</v>
      </c>
      <c r="CB4523" s="122">
        <f t="shared" si="11828"/>
        <v>70.610804174340075</v>
      </c>
    </row>
    <row r="4524" spans="1:80" ht="22.5" x14ac:dyDescent="0.25">
      <c r="A4524" s="4" t="s">
        <v>928</v>
      </c>
      <c r="B4524" s="4" t="s">
        <v>88</v>
      </c>
      <c r="C4524" s="4" t="s">
        <v>1784</v>
      </c>
      <c r="D4524" s="79" t="s">
        <v>1785</v>
      </c>
      <c r="E4524" s="89">
        <v>6139</v>
      </c>
      <c r="F4524" s="79" t="s">
        <v>1792</v>
      </c>
      <c r="G4524" s="75" t="s">
        <v>1906</v>
      </c>
      <c r="H4524" s="13" t="s">
        <v>59</v>
      </c>
      <c r="I4524" s="14">
        <v>5000</v>
      </c>
      <c r="J4524" s="14">
        <f t="shared" si="11816"/>
        <v>3469</v>
      </c>
      <c r="K4524" s="14">
        <v>3469</v>
      </c>
      <c r="L4524" s="14">
        <f t="shared" si="11819"/>
        <v>0</v>
      </c>
      <c r="M4524" s="14">
        <v>0</v>
      </c>
      <c r="N4524" s="14">
        <v>0</v>
      </c>
      <c r="O4524" s="14">
        <v>0</v>
      </c>
      <c r="P4524" s="14">
        <v>0</v>
      </c>
      <c r="Q4524" s="14">
        <v>0</v>
      </c>
      <c r="R4524" s="14">
        <v>0</v>
      </c>
      <c r="S4524" s="14"/>
      <c r="T4524" s="14"/>
      <c r="U4524" s="14"/>
      <c r="V4524" s="14"/>
      <c r="W4524" s="14"/>
      <c r="X4524" s="14">
        <f t="shared" si="11846"/>
        <v>0</v>
      </c>
      <c r="Y4524" s="14"/>
      <c r="Z4524" s="14"/>
      <c r="AA4524" s="14"/>
      <c r="AB4524" s="14"/>
      <c r="AC4524" s="14"/>
      <c r="AD4524" s="14"/>
      <c r="AE4524" s="14"/>
      <c r="AF4524" s="14"/>
      <c r="AG4524" s="14"/>
      <c r="AH4524" s="14">
        <v>0</v>
      </c>
      <c r="AI4524" s="14">
        <v>0</v>
      </c>
      <c r="AJ4524" s="14">
        <v>0</v>
      </c>
      <c r="AK4524" s="14"/>
      <c r="AL4524" s="14"/>
      <c r="AM4524" s="14"/>
      <c r="AN4524" s="14"/>
      <c r="AO4524" s="14"/>
      <c r="AP4524" s="14">
        <f t="shared" si="11847"/>
        <v>0</v>
      </c>
      <c r="AQ4524" s="14"/>
      <c r="AR4524" s="14"/>
      <c r="AS4524" s="14"/>
      <c r="AT4524" s="14"/>
      <c r="AU4524" s="14"/>
      <c r="AV4524" s="14"/>
      <c r="AW4524" s="14"/>
      <c r="AX4524" s="14"/>
      <c r="AY4524" s="14"/>
      <c r="AZ4524" s="14">
        <v>0</v>
      </c>
      <c r="BA4524" s="14">
        <v>0</v>
      </c>
      <c r="BB4524" s="14">
        <v>0</v>
      </c>
      <c r="BC4524" s="14"/>
      <c r="BD4524" s="14"/>
      <c r="BE4524" s="14"/>
      <c r="BF4524" s="14"/>
      <c r="BG4524" s="14"/>
      <c r="BH4524" s="14">
        <f t="shared" si="11848"/>
        <v>0</v>
      </c>
      <c r="BI4524" s="14"/>
      <c r="BJ4524" s="14"/>
      <c r="BK4524" s="14"/>
      <c r="BL4524" s="14"/>
      <c r="BM4524" s="14"/>
      <c r="BN4524" s="14"/>
      <c r="BO4524" s="14"/>
      <c r="BP4524" s="14"/>
      <c r="BQ4524" s="14"/>
      <c r="BR4524" s="14">
        <v>0</v>
      </c>
      <c r="BS4524" s="14">
        <v>0</v>
      </c>
      <c r="BT4524" s="14">
        <v>3642</v>
      </c>
      <c r="BU4524" s="14">
        <v>3642</v>
      </c>
      <c r="BV4524" s="14">
        <v>2043</v>
      </c>
      <c r="BW4524" s="14">
        <f t="shared" si="11815"/>
        <v>915</v>
      </c>
      <c r="BX4524" s="14">
        <v>305</v>
      </c>
      <c r="BY4524" s="14">
        <v>305</v>
      </c>
      <c r="BZ4524" s="14">
        <v>305</v>
      </c>
      <c r="CA4524" s="14">
        <f t="shared" si="11817"/>
        <v>2958</v>
      </c>
      <c r="CB4524" s="122">
        <f t="shared" si="11828"/>
        <v>81.219110378912688</v>
      </c>
    </row>
    <row r="4525" spans="1:80" ht="22.5" x14ac:dyDescent="0.25">
      <c r="A4525" s="4" t="s">
        <v>928</v>
      </c>
      <c r="B4525" s="4" t="s">
        <v>88</v>
      </c>
      <c r="C4525" s="4" t="s">
        <v>1784</v>
      </c>
      <c r="D4525" s="79" t="s">
        <v>1785</v>
      </c>
      <c r="E4525" s="89">
        <v>6139</v>
      </c>
      <c r="F4525" s="79" t="s">
        <v>1793</v>
      </c>
      <c r="G4525" s="75" t="s">
        <v>1906</v>
      </c>
      <c r="H4525" s="13" t="s">
        <v>65</v>
      </c>
      <c r="I4525" s="14">
        <v>5000</v>
      </c>
      <c r="J4525" s="14">
        <f t="shared" si="11816"/>
        <v>5500</v>
      </c>
      <c r="K4525" s="14">
        <v>5500</v>
      </c>
      <c r="L4525" s="14">
        <f t="shared" si="11819"/>
        <v>0</v>
      </c>
      <c r="M4525" s="14">
        <v>0</v>
      </c>
      <c r="N4525" s="14">
        <v>0</v>
      </c>
      <c r="O4525" s="14">
        <v>0</v>
      </c>
      <c r="P4525" s="14">
        <v>0</v>
      </c>
      <c r="Q4525" s="14">
        <v>0</v>
      </c>
      <c r="R4525" s="14">
        <v>0</v>
      </c>
      <c r="S4525" s="14"/>
      <c r="T4525" s="14"/>
      <c r="U4525" s="14"/>
      <c r="V4525" s="14"/>
      <c r="W4525" s="14"/>
      <c r="X4525" s="14">
        <f t="shared" si="11846"/>
        <v>0</v>
      </c>
      <c r="Y4525" s="14"/>
      <c r="Z4525" s="14"/>
      <c r="AA4525" s="14"/>
      <c r="AB4525" s="14"/>
      <c r="AC4525" s="14"/>
      <c r="AD4525" s="14"/>
      <c r="AE4525" s="14"/>
      <c r="AF4525" s="14"/>
      <c r="AG4525" s="14"/>
      <c r="AH4525" s="14">
        <v>0</v>
      </c>
      <c r="AI4525" s="14">
        <v>0</v>
      </c>
      <c r="AJ4525" s="14">
        <v>0</v>
      </c>
      <c r="AK4525" s="14"/>
      <c r="AL4525" s="14"/>
      <c r="AM4525" s="14"/>
      <c r="AN4525" s="14"/>
      <c r="AO4525" s="14"/>
      <c r="AP4525" s="14">
        <f t="shared" si="11847"/>
        <v>0</v>
      </c>
      <c r="AQ4525" s="14"/>
      <c r="AR4525" s="14"/>
      <c r="AS4525" s="14"/>
      <c r="AT4525" s="14"/>
      <c r="AU4525" s="14"/>
      <c r="AV4525" s="14"/>
      <c r="AW4525" s="14"/>
      <c r="AX4525" s="14"/>
      <c r="AY4525" s="14"/>
      <c r="AZ4525" s="14">
        <v>0</v>
      </c>
      <c r="BA4525" s="14">
        <v>0</v>
      </c>
      <c r="BB4525" s="14">
        <v>0</v>
      </c>
      <c r="BC4525" s="14"/>
      <c r="BD4525" s="14"/>
      <c r="BE4525" s="14"/>
      <c r="BF4525" s="14"/>
      <c r="BG4525" s="14"/>
      <c r="BH4525" s="14">
        <f t="shared" si="11848"/>
        <v>0</v>
      </c>
      <c r="BI4525" s="14"/>
      <c r="BJ4525" s="14"/>
      <c r="BK4525" s="14"/>
      <c r="BL4525" s="14"/>
      <c r="BM4525" s="14"/>
      <c r="BN4525" s="14"/>
      <c r="BO4525" s="14"/>
      <c r="BP4525" s="14"/>
      <c r="BQ4525" s="14"/>
      <c r="BR4525" s="14">
        <v>0</v>
      </c>
      <c r="BS4525" s="14">
        <v>0</v>
      </c>
      <c r="BT4525" s="14">
        <v>5500</v>
      </c>
      <c r="BU4525" s="14">
        <v>5500</v>
      </c>
      <c r="BV4525" s="14">
        <v>0</v>
      </c>
      <c r="BW4525" s="14">
        <f t="shared" si="11815"/>
        <v>5500</v>
      </c>
      <c r="BX4525" s="14">
        <v>5500</v>
      </c>
      <c r="BY4525" s="14"/>
      <c r="BZ4525" s="14"/>
      <c r="CA4525" s="14">
        <f t="shared" si="11817"/>
        <v>5500</v>
      </c>
      <c r="CB4525" s="122">
        <f t="shared" si="11828"/>
        <v>100</v>
      </c>
    </row>
    <row r="4526" spans="1:80" ht="22.5" x14ac:dyDescent="0.25">
      <c r="A4526" s="1" t="s">
        <v>1</v>
      </c>
      <c r="B4526" s="1" t="s">
        <v>1</v>
      </c>
      <c r="C4526" s="1" t="s">
        <v>1</v>
      </c>
      <c r="D4526" s="78" t="s">
        <v>1</v>
      </c>
      <c r="E4526" s="78" t="s">
        <v>1</v>
      </c>
      <c r="F4526" s="78" t="s">
        <v>1</v>
      </c>
      <c r="G4526" s="2" t="s">
        <v>1</v>
      </c>
      <c r="H4526" s="10" t="s">
        <v>66</v>
      </c>
      <c r="I4526" s="11">
        <f>SUM(I4527)</f>
        <v>100</v>
      </c>
      <c r="J4526" s="11">
        <f t="shared" si="11816"/>
        <v>110</v>
      </c>
      <c r="K4526" s="11">
        <f t="shared" ref="K4526:Q4527" si="11866">SUM(K4527)</f>
        <v>110</v>
      </c>
      <c r="L4526" s="11">
        <f t="shared" si="11819"/>
        <v>0</v>
      </c>
      <c r="M4526" s="11">
        <f t="shared" si="11866"/>
        <v>0</v>
      </c>
      <c r="N4526" s="11">
        <f t="shared" si="11866"/>
        <v>0</v>
      </c>
      <c r="O4526" s="11">
        <f t="shared" si="11866"/>
        <v>0</v>
      </c>
      <c r="P4526" s="11">
        <f t="shared" si="11866"/>
        <v>0</v>
      </c>
      <c r="Q4526" s="11">
        <f t="shared" si="11866"/>
        <v>0</v>
      </c>
      <c r="R4526" s="11">
        <f t="shared" ref="R4526:AG4527" si="11867">SUM(R4527)</f>
        <v>0</v>
      </c>
      <c r="S4526" s="11">
        <f t="shared" si="11867"/>
        <v>0</v>
      </c>
      <c r="T4526" s="11">
        <f t="shared" si="11867"/>
        <v>0</v>
      </c>
      <c r="U4526" s="11">
        <f t="shared" si="11867"/>
        <v>0</v>
      </c>
      <c r="V4526" s="11">
        <f t="shared" si="11867"/>
        <v>0</v>
      </c>
      <c r="W4526" s="11">
        <f t="shared" si="11867"/>
        <v>0</v>
      </c>
      <c r="X4526" s="11">
        <f t="shared" si="11867"/>
        <v>0</v>
      </c>
      <c r="Y4526" s="11">
        <f t="shared" si="11867"/>
        <v>0</v>
      </c>
      <c r="Z4526" s="11">
        <f t="shared" si="11867"/>
        <v>0</v>
      </c>
      <c r="AA4526" s="11">
        <f t="shared" si="11867"/>
        <v>0</v>
      </c>
      <c r="AB4526" s="11">
        <f t="shared" si="11867"/>
        <v>0</v>
      </c>
      <c r="AC4526" s="11">
        <f t="shared" si="11867"/>
        <v>0</v>
      </c>
      <c r="AD4526" s="11">
        <f t="shared" si="11867"/>
        <v>0</v>
      </c>
      <c r="AE4526" s="11">
        <f t="shared" si="11867"/>
        <v>0</v>
      </c>
      <c r="AF4526" s="11">
        <f t="shared" si="11867"/>
        <v>0</v>
      </c>
      <c r="AG4526" s="11">
        <f t="shared" si="11867"/>
        <v>0</v>
      </c>
      <c r="AH4526" s="11">
        <v>0</v>
      </c>
      <c r="AI4526" s="11">
        <v>0</v>
      </c>
      <c r="AJ4526" s="11">
        <f t="shared" ref="AJ4526:AY4527" si="11868">SUM(AJ4527)</f>
        <v>0</v>
      </c>
      <c r="AK4526" s="11">
        <f t="shared" si="11868"/>
        <v>0</v>
      </c>
      <c r="AL4526" s="11">
        <f t="shared" si="11868"/>
        <v>0</v>
      </c>
      <c r="AM4526" s="11">
        <f t="shared" si="11868"/>
        <v>0</v>
      </c>
      <c r="AN4526" s="11">
        <f t="shared" si="11868"/>
        <v>0</v>
      </c>
      <c r="AO4526" s="11">
        <f t="shared" si="11868"/>
        <v>0</v>
      </c>
      <c r="AP4526" s="11">
        <f t="shared" si="11868"/>
        <v>0</v>
      </c>
      <c r="AQ4526" s="11">
        <f t="shared" si="11868"/>
        <v>0</v>
      </c>
      <c r="AR4526" s="11">
        <f t="shared" si="11868"/>
        <v>0</v>
      </c>
      <c r="AS4526" s="11">
        <f t="shared" si="11868"/>
        <v>0</v>
      </c>
      <c r="AT4526" s="11">
        <f t="shared" si="11868"/>
        <v>0</v>
      </c>
      <c r="AU4526" s="11">
        <f t="shared" si="11868"/>
        <v>0</v>
      </c>
      <c r="AV4526" s="11">
        <f t="shared" si="11868"/>
        <v>0</v>
      </c>
      <c r="AW4526" s="11">
        <f t="shared" si="11868"/>
        <v>0</v>
      </c>
      <c r="AX4526" s="11">
        <f t="shared" si="11868"/>
        <v>0</v>
      </c>
      <c r="AY4526" s="11">
        <f t="shared" si="11868"/>
        <v>0</v>
      </c>
      <c r="AZ4526" s="11">
        <v>0</v>
      </c>
      <c r="BA4526" s="11">
        <v>0</v>
      </c>
      <c r="BB4526" s="11">
        <f t="shared" ref="BB4526:BQ4527" si="11869">SUM(BB4527)</f>
        <v>0</v>
      </c>
      <c r="BC4526" s="11">
        <f t="shared" si="11869"/>
        <v>0</v>
      </c>
      <c r="BD4526" s="11">
        <f t="shared" si="11869"/>
        <v>0</v>
      </c>
      <c r="BE4526" s="11">
        <f t="shared" si="11869"/>
        <v>0</v>
      </c>
      <c r="BF4526" s="11">
        <f t="shared" si="11869"/>
        <v>0</v>
      </c>
      <c r="BG4526" s="11">
        <f t="shared" si="11869"/>
        <v>0</v>
      </c>
      <c r="BH4526" s="11">
        <f t="shared" si="11869"/>
        <v>0</v>
      </c>
      <c r="BI4526" s="11">
        <f t="shared" si="11869"/>
        <v>0</v>
      </c>
      <c r="BJ4526" s="11">
        <f t="shared" si="11869"/>
        <v>0</v>
      </c>
      <c r="BK4526" s="11">
        <f t="shared" si="11869"/>
        <v>0</v>
      </c>
      <c r="BL4526" s="11">
        <f t="shared" si="11869"/>
        <v>0</v>
      </c>
      <c r="BM4526" s="11">
        <f t="shared" si="11869"/>
        <v>0</v>
      </c>
      <c r="BN4526" s="11">
        <f t="shared" si="11869"/>
        <v>0</v>
      </c>
      <c r="BO4526" s="11">
        <f t="shared" si="11869"/>
        <v>0</v>
      </c>
      <c r="BP4526" s="11">
        <f t="shared" si="11869"/>
        <v>0</v>
      </c>
      <c r="BQ4526" s="11">
        <f t="shared" si="11869"/>
        <v>0</v>
      </c>
      <c r="BR4526" s="11">
        <v>0</v>
      </c>
      <c r="BS4526" s="11">
        <v>0</v>
      </c>
      <c r="BT4526" s="11">
        <f t="shared" ref="BT4526:BZ4527" si="11870">SUM(BT4527)</f>
        <v>110</v>
      </c>
      <c r="BU4526" s="11">
        <f t="shared" si="11870"/>
        <v>110</v>
      </c>
      <c r="BV4526" s="11">
        <f t="shared" si="11870"/>
        <v>0</v>
      </c>
      <c r="BW4526" s="11">
        <f t="shared" si="11870"/>
        <v>0</v>
      </c>
      <c r="BX4526" s="11">
        <f t="shared" si="11870"/>
        <v>0</v>
      </c>
      <c r="BY4526" s="11">
        <f t="shared" si="11870"/>
        <v>0</v>
      </c>
      <c r="BZ4526" s="11">
        <f t="shared" si="11870"/>
        <v>0</v>
      </c>
      <c r="CA4526" s="11">
        <f t="shared" si="11817"/>
        <v>0</v>
      </c>
      <c r="CB4526" s="123">
        <f t="shared" si="11828"/>
        <v>0</v>
      </c>
    </row>
    <row r="4527" spans="1:80" x14ac:dyDescent="0.25">
      <c r="A4527" s="4" t="s">
        <v>928</v>
      </c>
      <c r="B4527" s="4" t="s">
        <v>88</v>
      </c>
      <c r="C4527" s="4" t="s">
        <v>1784</v>
      </c>
      <c r="D4527" s="79" t="s">
        <v>1785</v>
      </c>
      <c r="E4527" s="78" t="s">
        <v>67</v>
      </c>
      <c r="F4527" s="78" t="s">
        <v>1</v>
      </c>
      <c r="G4527" s="2" t="s">
        <v>1</v>
      </c>
      <c r="H4527" s="2" t="s">
        <v>68</v>
      </c>
      <c r="I4527" s="12">
        <f>SUM(I4528)</f>
        <v>100</v>
      </c>
      <c r="J4527" s="12">
        <f t="shared" si="11816"/>
        <v>110</v>
      </c>
      <c r="K4527" s="12">
        <f t="shared" si="11866"/>
        <v>110</v>
      </c>
      <c r="L4527" s="12">
        <f t="shared" si="11819"/>
        <v>0</v>
      </c>
      <c r="M4527" s="12">
        <f t="shared" si="11866"/>
        <v>0</v>
      </c>
      <c r="N4527" s="12">
        <f t="shared" si="11866"/>
        <v>0</v>
      </c>
      <c r="O4527" s="12">
        <f t="shared" si="11866"/>
        <v>0</v>
      </c>
      <c r="P4527" s="12">
        <f t="shared" si="11866"/>
        <v>0</v>
      </c>
      <c r="Q4527" s="12">
        <f t="shared" si="11866"/>
        <v>0</v>
      </c>
      <c r="R4527" s="12">
        <f t="shared" si="11867"/>
        <v>0</v>
      </c>
      <c r="S4527" s="12">
        <f t="shared" ref="S4527:AG4527" si="11871">SUM(S4528)</f>
        <v>0</v>
      </c>
      <c r="T4527" s="12">
        <f t="shared" si="11871"/>
        <v>0</v>
      </c>
      <c r="U4527" s="12">
        <f t="shared" si="11871"/>
        <v>0</v>
      </c>
      <c r="V4527" s="12">
        <f t="shared" si="11871"/>
        <v>0</v>
      </c>
      <c r="W4527" s="12">
        <f t="shared" si="11871"/>
        <v>0</v>
      </c>
      <c r="X4527" s="12">
        <f t="shared" si="11871"/>
        <v>0</v>
      </c>
      <c r="Y4527" s="12">
        <f t="shared" si="11871"/>
        <v>0</v>
      </c>
      <c r="Z4527" s="12">
        <f t="shared" si="11871"/>
        <v>0</v>
      </c>
      <c r="AA4527" s="12">
        <f t="shared" si="11871"/>
        <v>0</v>
      </c>
      <c r="AB4527" s="12">
        <f t="shared" si="11871"/>
        <v>0</v>
      </c>
      <c r="AC4527" s="12">
        <f t="shared" si="11871"/>
        <v>0</v>
      </c>
      <c r="AD4527" s="12">
        <f t="shared" si="11871"/>
        <v>0</v>
      </c>
      <c r="AE4527" s="12">
        <f t="shared" si="11871"/>
        <v>0</v>
      </c>
      <c r="AF4527" s="12">
        <f t="shared" si="11871"/>
        <v>0</v>
      </c>
      <c r="AG4527" s="12">
        <f t="shared" si="11871"/>
        <v>0</v>
      </c>
      <c r="AH4527" s="12">
        <v>0</v>
      </c>
      <c r="AI4527" s="12">
        <v>0</v>
      </c>
      <c r="AJ4527" s="12">
        <f t="shared" si="11868"/>
        <v>0</v>
      </c>
      <c r="AK4527" s="12">
        <f t="shared" ref="AK4527:AY4527" si="11872">SUM(AK4528)</f>
        <v>0</v>
      </c>
      <c r="AL4527" s="12">
        <f t="shared" si="11872"/>
        <v>0</v>
      </c>
      <c r="AM4527" s="12">
        <f t="shared" si="11872"/>
        <v>0</v>
      </c>
      <c r="AN4527" s="12">
        <f t="shared" si="11872"/>
        <v>0</v>
      </c>
      <c r="AO4527" s="12">
        <f t="shared" si="11872"/>
        <v>0</v>
      </c>
      <c r="AP4527" s="12">
        <f t="shared" si="11872"/>
        <v>0</v>
      </c>
      <c r="AQ4527" s="12">
        <f t="shared" si="11872"/>
        <v>0</v>
      </c>
      <c r="AR4527" s="12">
        <f t="shared" si="11872"/>
        <v>0</v>
      </c>
      <c r="AS4527" s="12">
        <f t="shared" si="11872"/>
        <v>0</v>
      </c>
      <c r="AT4527" s="12">
        <f t="shared" si="11872"/>
        <v>0</v>
      </c>
      <c r="AU4527" s="12">
        <f t="shared" si="11872"/>
        <v>0</v>
      </c>
      <c r="AV4527" s="12">
        <f t="shared" si="11872"/>
        <v>0</v>
      </c>
      <c r="AW4527" s="12">
        <f t="shared" si="11872"/>
        <v>0</v>
      </c>
      <c r="AX4527" s="12">
        <f t="shared" si="11872"/>
        <v>0</v>
      </c>
      <c r="AY4527" s="12">
        <f t="shared" si="11872"/>
        <v>0</v>
      </c>
      <c r="AZ4527" s="12">
        <v>0</v>
      </c>
      <c r="BA4527" s="12">
        <v>0</v>
      </c>
      <c r="BB4527" s="12">
        <f t="shared" si="11869"/>
        <v>0</v>
      </c>
      <c r="BC4527" s="12">
        <f t="shared" ref="BC4527:BQ4527" si="11873">SUM(BC4528)</f>
        <v>0</v>
      </c>
      <c r="BD4527" s="12">
        <f t="shared" si="11873"/>
        <v>0</v>
      </c>
      <c r="BE4527" s="12">
        <f t="shared" si="11873"/>
        <v>0</v>
      </c>
      <c r="BF4527" s="12">
        <f t="shared" si="11873"/>
        <v>0</v>
      </c>
      <c r="BG4527" s="12">
        <f t="shared" si="11873"/>
        <v>0</v>
      </c>
      <c r="BH4527" s="12">
        <f t="shared" si="11873"/>
        <v>0</v>
      </c>
      <c r="BI4527" s="12">
        <f t="shared" si="11873"/>
        <v>0</v>
      </c>
      <c r="BJ4527" s="12">
        <f t="shared" si="11873"/>
        <v>0</v>
      </c>
      <c r="BK4527" s="12">
        <f t="shared" si="11873"/>
        <v>0</v>
      </c>
      <c r="BL4527" s="12">
        <f t="shared" si="11873"/>
        <v>0</v>
      </c>
      <c r="BM4527" s="12">
        <f t="shared" si="11873"/>
        <v>0</v>
      </c>
      <c r="BN4527" s="12">
        <f t="shared" si="11873"/>
        <v>0</v>
      </c>
      <c r="BO4527" s="12">
        <f t="shared" si="11873"/>
        <v>0</v>
      </c>
      <c r="BP4527" s="12">
        <f t="shared" si="11873"/>
        <v>0</v>
      </c>
      <c r="BQ4527" s="12">
        <f t="shared" si="11873"/>
        <v>0</v>
      </c>
      <c r="BR4527" s="12">
        <v>0</v>
      </c>
      <c r="BS4527" s="12">
        <v>0</v>
      </c>
      <c r="BT4527" s="12">
        <f t="shared" si="11870"/>
        <v>110</v>
      </c>
      <c r="BU4527" s="12">
        <f t="shared" si="11870"/>
        <v>110</v>
      </c>
      <c r="BV4527" s="12">
        <f t="shared" si="11870"/>
        <v>0</v>
      </c>
      <c r="BW4527" s="12">
        <f t="shared" si="11870"/>
        <v>0</v>
      </c>
      <c r="BX4527" s="12">
        <f t="shared" si="11870"/>
        <v>0</v>
      </c>
      <c r="BY4527" s="12">
        <f t="shared" si="11870"/>
        <v>0</v>
      </c>
      <c r="BZ4527" s="12">
        <f t="shared" si="11870"/>
        <v>0</v>
      </c>
      <c r="CA4527" s="12">
        <f t="shared" si="11817"/>
        <v>0</v>
      </c>
      <c r="CB4527" s="124">
        <f t="shared" si="11828"/>
        <v>0</v>
      </c>
    </row>
    <row r="4528" spans="1:80" x14ac:dyDescent="0.25">
      <c r="A4528" s="4" t="s">
        <v>928</v>
      </c>
      <c r="B4528" s="4" t="s">
        <v>88</v>
      </c>
      <c r="C4528" s="4" t="s">
        <v>1784</v>
      </c>
      <c r="D4528" s="79" t="s">
        <v>1785</v>
      </c>
      <c r="E4528" s="89">
        <v>6148</v>
      </c>
      <c r="F4528" s="79"/>
      <c r="G4528" s="75" t="s">
        <v>1906</v>
      </c>
      <c r="H4528" s="13" t="s">
        <v>76</v>
      </c>
      <c r="I4528" s="14">
        <v>100</v>
      </c>
      <c r="J4528" s="14">
        <f t="shared" si="11816"/>
        <v>110</v>
      </c>
      <c r="K4528" s="14">
        <v>110</v>
      </c>
      <c r="L4528" s="14">
        <f t="shared" si="11819"/>
        <v>0</v>
      </c>
      <c r="M4528" s="14">
        <v>0</v>
      </c>
      <c r="N4528" s="14">
        <v>0</v>
      </c>
      <c r="O4528" s="14">
        <v>0</v>
      </c>
      <c r="P4528" s="14">
        <v>0</v>
      </c>
      <c r="Q4528" s="14">
        <v>0</v>
      </c>
      <c r="R4528" s="14">
        <v>0</v>
      </c>
      <c r="S4528" s="14"/>
      <c r="T4528" s="14"/>
      <c r="U4528" s="14"/>
      <c r="V4528" s="14"/>
      <c r="W4528" s="14"/>
      <c r="X4528" s="14">
        <f t="shared" si="11846"/>
        <v>0</v>
      </c>
      <c r="Y4528" s="14"/>
      <c r="Z4528" s="14"/>
      <c r="AA4528" s="14"/>
      <c r="AB4528" s="14"/>
      <c r="AC4528" s="14"/>
      <c r="AD4528" s="14"/>
      <c r="AE4528" s="14"/>
      <c r="AF4528" s="14"/>
      <c r="AG4528" s="14"/>
      <c r="AH4528" s="14">
        <v>0</v>
      </c>
      <c r="AI4528" s="14">
        <v>0</v>
      </c>
      <c r="AJ4528" s="14">
        <v>0</v>
      </c>
      <c r="AK4528" s="14"/>
      <c r="AL4528" s="14"/>
      <c r="AM4528" s="14"/>
      <c r="AN4528" s="14"/>
      <c r="AO4528" s="14"/>
      <c r="AP4528" s="14">
        <f t="shared" si="11847"/>
        <v>0</v>
      </c>
      <c r="AQ4528" s="14"/>
      <c r="AR4528" s="14"/>
      <c r="AS4528" s="14"/>
      <c r="AT4528" s="14"/>
      <c r="AU4528" s="14"/>
      <c r="AV4528" s="14"/>
      <c r="AW4528" s="14"/>
      <c r="AX4528" s="14"/>
      <c r="AY4528" s="14"/>
      <c r="AZ4528" s="14">
        <v>0</v>
      </c>
      <c r="BA4528" s="14">
        <v>0</v>
      </c>
      <c r="BB4528" s="14">
        <v>0</v>
      </c>
      <c r="BC4528" s="14"/>
      <c r="BD4528" s="14"/>
      <c r="BE4528" s="14"/>
      <c r="BF4528" s="14"/>
      <c r="BG4528" s="14"/>
      <c r="BH4528" s="14">
        <f t="shared" si="11848"/>
        <v>0</v>
      </c>
      <c r="BI4528" s="14"/>
      <c r="BJ4528" s="14"/>
      <c r="BK4528" s="14"/>
      <c r="BL4528" s="14"/>
      <c r="BM4528" s="14"/>
      <c r="BN4528" s="14"/>
      <c r="BO4528" s="14"/>
      <c r="BP4528" s="14"/>
      <c r="BQ4528" s="14"/>
      <c r="BR4528" s="14">
        <v>0</v>
      </c>
      <c r="BS4528" s="14">
        <v>0</v>
      </c>
      <c r="BT4528" s="14">
        <v>110</v>
      </c>
      <c r="BU4528" s="14">
        <v>110</v>
      </c>
      <c r="BV4528" s="14">
        <v>0</v>
      </c>
      <c r="BW4528" s="14">
        <f t="shared" si="11815"/>
        <v>0</v>
      </c>
      <c r="BX4528" s="14"/>
      <c r="BY4528" s="14"/>
      <c r="BZ4528" s="14"/>
      <c r="CA4528" s="14">
        <f t="shared" si="11817"/>
        <v>0</v>
      </c>
      <c r="CB4528" s="122">
        <f t="shared" si="11828"/>
        <v>0</v>
      </c>
    </row>
    <row r="4529" spans="1:80" ht="22.5" x14ac:dyDescent="0.25">
      <c r="A4529" s="1" t="s">
        <v>1</v>
      </c>
      <c r="B4529" s="1" t="s">
        <v>1</v>
      </c>
      <c r="C4529" s="1" t="s">
        <v>1</v>
      </c>
      <c r="D4529" s="78" t="s">
        <v>1</v>
      </c>
      <c r="E4529" s="78" t="s">
        <v>1</v>
      </c>
      <c r="F4529" s="78" t="s">
        <v>1</v>
      </c>
      <c r="G4529" s="2" t="s">
        <v>1</v>
      </c>
      <c r="H4529" s="10" t="s">
        <v>77</v>
      </c>
      <c r="I4529" s="11">
        <f>SUM(I4530)</f>
        <v>35100</v>
      </c>
      <c r="J4529" s="11">
        <f t="shared" si="11816"/>
        <v>40110</v>
      </c>
      <c r="K4529" s="11">
        <f t="shared" ref="K4529:Q4529" si="11874">SUM(K4530)</f>
        <v>30110</v>
      </c>
      <c r="L4529" s="11">
        <f t="shared" si="11819"/>
        <v>10000</v>
      </c>
      <c r="M4529" s="11">
        <f t="shared" si="11874"/>
        <v>10000</v>
      </c>
      <c r="N4529" s="11">
        <f t="shared" si="11874"/>
        <v>0</v>
      </c>
      <c r="O4529" s="11">
        <f t="shared" si="11874"/>
        <v>0</v>
      </c>
      <c r="P4529" s="11">
        <f t="shared" si="11874"/>
        <v>0</v>
      </c>
      <c r="Q4529" s="11">
        <f t="shared" si="11874"/>
        <v>0</v>
      </c>
      <c r="R4529" s="11">
        <f t="shared" ref="R4529:AG4529" si="11875">SUM(R4530)</f>
        <v>10000</v>
      </c>
      <c r="S4529" s="11">
        <f t="shared" si="11875"/>
        <v>0</v>
      </c>
      <c r="T4529" s="11">
        <f t="shared" si="11875"/>
        <v>0</v>
      </c>
      <c r="U4529" s="11">
        <f t="shared" si="11875"/>
        <v>0</v>
      </c>
      <c r="V4529" s="11">
        <f t="shared" si="11875"/>
        <v>0</v>
      </c>
      <c r="W4529" s="11">
        <f t="shared" si="11875"/>
        <v>0</v>
      </c>
      <c r="X4529" s="11">
        <f t="shared" si="11875"/>
        <v>10000</v>
      </c>
      <c r="Y4529" s="11">
        <f t="shared" si="11875"/>
        <v>0</v>
      </c>
      <c r="Z4529" s="11">
        <f t="shared" si="11875"/>
        <v>0</v>
      </c>
      <c r="AA4529" s="11">
        <f t="shared" si="11875"/>
        <v>0</v>
      </c>
      <c r="AB4529" s="11">
        <f t="shared" si="11875"/>
        <v>0</v>
      </c>
      <c r="AC4529" s="11">
        <f t="shared" si="11875"/>
        <v>0</v>
      </c>
      <c r="AD4529" s="11">
        <f t="shared" si="11875"/>
        <v>0</v>
      </c>
      <c r="AE4529" s="11">
        <f t="shared" si="11875"/>
        <v>0</v>
      </c>
      <c r="AF4529" s="11">
        <f t="shared" si="11875"/>
        <v>0</v>
      </c>
      <c r="AG4529" s="11">
        <f t="shared" si="11875"/>
        <v>1471</v>
      </c>
      <c r="AH4529" s="11">
        <v>1471</v>
      </c>
      <c r="AI4529" s="11">
        <v>8529</v>
      </c>
      <c r="AJ4529" s="11">
        <f t="shared" ref="AJ4529:AY4529" si="11876">SUM(AJ4530)</f>
        <v>0</v>
      </c>
      <c r="AK4529" s="11">
        <f t="shared" si="11876"/>
        <v>0</v>
      </c>
      <c r="AL4529" s="11">
        <f t="shared" si="11876"/>
        <v>0</v>
      </c>
      <c r="AM4529" s="11">
        <f t="shared" si="11876"/>
        <v>3000</v>
      </c>
      <c r="AN4529" s="11">
        <f t="shared" si="11876"/>
        <v>0</v>
      </c>
      <c r="AO4529" s="11">
        <f t="shared" si="11876"/>
        <v>0</v>
      </c>
      <c r="AP4529" s="11">
        <f t="shared" si="11876"/>
        <v>3000</v>
      </c>
      <c r="AQ4529" s="11">
        <f t="shared" si="11876"/>
        <v>0</v>
      </c>
      <c r="AR4529" s="11">
        <f t="shared" si="11876"/>
        <v>0</v>
      </c>
      <c r="AS4529" s="11">
        <f t="shared" si="11876"/>
        <v>0</v>
      </c>
      <c r="AT4529" s="11">
        <f t="shared" si="11876"/>
        <v>0</v>
      </c>
      <c r="AU4529" s="11">
        <f t="shared" si="11876"/>
        <v>3000</v>
      </c>
      <c r="AV4529" s="11">
        <f t="shared" si="11876"/>
        <v>0</v>
      </c>
      <c r="AW4529" s="11">
        <f t="shared" si="11876"/>
        <v>0</v>
      </c>
      <c r="AX4529" s="11">
        <f t="shared" si="11876"/>
        <v>0</v>
      </c>
      <c r="AY4529" s="11">
        <f t="shared" si="11876"/>
        <v>0</v>
      </c>
      <c r="AZ4529" s="11">
        <v>3000</v>
      </c>
      <c r="BA4529" s="11">
        <v>0</v>
      </c>
      <c r="BB4529" s="11">
        <f t="shared" ref="BB4529:BQ4529" si="11877">SUM(BB4530)</f>
        <v>0</v>
      </c>
      <c r="BC4529" s="11">
        <f t="shared" si="11877"/>
        <v>0</v>
      </c>
      <c r="BD4529" s="11">
        <f t="shared" si="11877"/>
        <v>0</v>
      </c>
      <c r="BE4529" s="11">
        <f t="shared" si="11877"/>
        <v>5000</v>
      </c>
      <c r="BF4529" s="11">
        <f t="shared" si="11877"/>
        <v>0</v>
      </c>
      <c r="BG4529" s="11">
        <f t="shared" si="11877"/>
        <v>0</v>
      </c>
      <c r="BH4529" s="11">
        <f t="shared" si="11877"/>
        <v>5000</v>
      </c>
      <c r="BI4529" s="11">
        <f t="shared" si="11877"/>
        <v>0</v>
      </c>
      <c r="BJ4529" s="11">
        <f t="shared" si="11877"/>
        <v>5000</v>
      </c>
      <c r="BK4529" s="11">
        <f t="shared" si="11877"/>
        <v>0</v>
      </c>
      <c r="BL4529" s="11">
        <f t="shared" si="11877"/>
        <v>0</v>
      </c>
      <c r="BM4529" s="11">
        <f t="shared" si="11877"/>
        <v>0</v>
      </c>
      <c r="BN4529" s="11">
        <f t="shared" si="11877"/>
        <v>0</v>
      </c>
      <c r="BO4529" s="11">
        <f t="shared" si="11877"/>
        <v>0</v>
      </c>
      <c r="BP4529" s="11">
        <f t="shared" si="11877"/>
        <v>0</v>
      </c>
      <c r="BQ4529" s="11">
        <f t="shared" si="11877"/>
        <v>0</v>
      </c>
      <c r="BR4529" s="11">
        <v>5000</v>
      </c>
      <c r="BS4529" s="11">
        <v>0</v>
      </c>
      <c r="BT4529" s="11">
        <f t="shared" ref="BT4529:BZ4529" si="11878">SUM(BT4530)</f>
        <v>57110</v>
      </c>
      <c r="BU4529" s="11">
        <f t="shared" si="11878"/>
        <v>47110</v>
      </c>
      <c r="BV4529" s="11">
        <f t="shared" si="11878"/>
        <v>23500</v>
      </c>
      <c r="BW4529" s="11">
        <f t="shared" si="11878"/>
        <v>23500</v>
      </c>
      <c r="BX4529" s="11">
        <f t="shared" si="11878"/>
        <v>23500</v>
      </c>
      <c r="BY4529" s="11">
        <f t="shared" si="11878"/>
        <v>0</v>
      </c>
      <c r="BZ4529" s="11">
        <f t="shared" si="11878"/>
        <v>0</v>
      </c>
      <c r="CA4529" s="11">
        <f t="shared" si="11817"/>
        <v>47000</v>
      </c>
      <c r="CB4529" s="123">
        <f t="shared" si="11828"/>
        <v>99.766503926979411</v>
      </c>
    </row>
    <row r="4530" spans="1:80" x14ac:dyDescent="0.25">
      <c r="A4530" s="4" t="s">
        <v>928</v>
      </c>
      <c r="B4530" s="4" t="s">
        <v>88</v>
      </c>
      <c r="C4530" s="4" t="s">
        <v>1784</v>
      </c>
      <c r="D4530" s="79" t="s">
        <v>1785</v>
      </c>
      <c r="E4530" s="78" t="s">
        <v>78</v>
      </c>
      <c r="F4530" s="78" t="s">
        <v>1</v>
      </c>
      <c r="G4530" s="2" t="s">
        <v>1</v>
      </c>
      <c r="H4530" s="2" t="s">
        <v>79</v>
      </c>
      <c r="I4530" s="12">
        <f>SUM(I4531:I4533)</f>
        <v>35100</v>
      </c>
      <c r="J4530" s="12">
        <f t="shared" si="11816"/>
        <v>40110</v>
      </c>
      <c r="K4530" s="12">
        <f t="shared" ref="K4530" si="11879">SUM(K4531:K4533)</f>
        <v>30110</v>
      </c>
      <c r="L4530" s="12">
        <f t="shared" si="11819"/>
        <v>10000</v>
      </c>
      <c r="M4530" s="12">
        <f t="shared" ref="M4530:Q4530" si="11880">SUM(M4531:M4533)</f>
        <v>10000</v>
      </c>
      <c r="N4530" s="12">
        <f t="shared" si="11880"/>
        <v>0</v>
      </c>
      <c r="O4530" s="12">
        <f t="shared" si="11880"/>
        <v>0</v>
      </c>
      <c r="P4530" s="12">
        <f t="shared" si="11880"/>
        <v>0</v>
      </c>
      <c r="Q4530" s="12">
        <f t="shared" si="11880"/>
        <v>0</v>
      </c>
      <c r="R4530" s="12">
        <f t="shared" ref="R4530:AG4530" si="11881">SUM(R4531:R4533)</f>
        <v>10000</v>
      </c>
      <c r="S4530" s="12">
        <f t="shared" si="11881"/>
        <v>0</v>
      </c>
      <c r="T4530" s="12">
        <f t="shared" si="11881"/>
        <v>0</v>
      </c>
      <c r="U4530" s="12">
        <f t="shared" si="11881"/>
        <v>0</v>
      </c>
      <c r="V4530" s="12">
        <f t="shared" si="11881"/>
        <v>0</v>
      </c>
      <c r="W4530" s="12">
        <f t="shared" si="11881"/>
        <v>0</v>
      </c>
      <c r="X4530" s="12">
        <f t="shared" ref="X4530" si="11882">SUM(X4531:X4533)</f>
        <v>10000</v>
      </c>
      <c r="Y4530" s="12">
        <f t="shared" si="11881"/>
        <v>0</v>
      </c>
      <c r="Z4530" s="12">
        <f t="shared" si="11881"/>
        <v>0</v>
      </c>
      <c r="AA4530" s="12">
        <f t="shared" si="11881"/>
        <v>0</v>
      </c>
      <c r="AB4530" s="12">
        <f t="shared" si="11881"/>
        <v>0</v>
      </c>
      <c r="AC4530" s="12">
        <f t="shared" si="11881"/>
        <v>0</v>
      </c>
      <c r="AD4530" s="12">
        <f t="shared" si="11881"/>
        <v>0</v>
      </c>
      <c r="AE4530" s="12">
        <f t="shared" si="11881"/>
        <v>0</v>
      </c>
      <c r="AF4530" s="12">
        <f t="shared" si="11881"/>
        <v>0</v>
      </c>
      <c r="AG4530" s="12">
        <f t="shared" si="11881"/>
        <v>1471</v>
      </c>
      <c r="AH4530" s="12">
        <v>1471</v>
      </c>
      <c r="AI4530" s="12">
        <v>8529</v>
      </c>
      <c r="AJ4530" s="12">
        <f t="shared" ref="AJ4530:AY4530" si="11883">SUM(AJ4531:AJ4533)</f>
        <v>0</v>
      </c>
      <c r="AK4530" s="12">
        <f t="shared" si="11883"/>
        <v>0</v>
      </c>
      <c r="AL4530" s="12">
        <f t="shared" si="11883"/>
        <v>0</v>
      </c>
      <c r="AM4530" s="12">
        <f t="shared" si="11883"/>
        <v>3000</v>
      </c>
      <c r="AN4530" s="12">
        <f t="shared" si="11883"/>
        <v>0</v>
      </c>
      <c r="AO4530" s="12">
        <f t="shared" si="11883"/>
        <v>0</v>
      </c>
      <c r="AP4530" s="12">
        <f t="shared" ref="AP4530" si="11884">SUM(AP4531:AP4533)</f>
        <v>3000</v>
      </c>
      <c r="AQ4530" s="12">
        <f t="shared" si="11883"/>
        <v>0</v>
      </c>
      <c r="AR4530" s="12">
        <f t="shared" si="11883"/>
        <v>0</v>
      </c>
      <c r="AS4530" s="12">
        <f t="shared" si="11883"/>
        <v>0</v>
      </c>
      <c r="AT4530" s="12">
        <f t="shared" si="11883"/>
        <v>0</v>
      </c>
      <c r="AU4530" s="12">
        <f t="shared" si="11883"/>
        <v>3000</v>
      </c>
      <c r="AV4530" s="12">
        <f t="shared" si="11883"/>
        <v>0</v>
      </c>
      <c r="AW4530" s="12">
        <f t="shared" si="11883"/>
        <v>0</v>
      </c>
      <c r="AX4530" s="12">
        <f t="shared" si="11883"/>
        <v>0</v>
      </c>
      <c r="AY4530" s="12">
        <f t="shared" si="11883"/>
        <v>0</v>
      </c>
      <c r="AZ4530" s="12">
        <v>3000</v>
      </c>
      <c r="BA4530" s="12">
        <v>0</v>
      </c>
      <c r="BB4530" s="12">
        <f t="shared" ref="BB4530:BQ4530" si="11885">SUM(BB4531:BB4533)</f>
        <v>0</v>
      </c>
      <c r="BC4530" s="12">
        <f t="shared" si="11885"/>
        <v>0</v>
      </c>
      <c r="BD4530" s="12">
        <f t="shared" si="11885"/>
        <v>0</v>
      </c>
      <c r="BE4530" s="12">
        <f t="shared" si="11885"/>
        <v>5000</v>
      </c>
      <c r="BF4530" s="12">
        <f t="shared" si="11885"/>
        <v>0</v>
      </c>
      <c r="BG4530" s="12">
        <f t="shared" si="11885"/>
        <v>0</v>
      </c>
      <c r="BH4530" s="12">
        <f t="shared" ref="BH4530" si="11886">SUM(BH4531:BH4533)</f>
        <v>5000</v>
      </c>
      <c r="BI4530" s="12">
        <f t="shared" si="11885"/>
        <v>0</v>
      </c>
      <c r="BJ4530" s="12">
        <f t="shared" si="11885"/>
        <v>5000</v>
      </c>
      <c r="BK4530" s="12">
        <f t="shared" si="11885"/>
        <v>0</v>
      </c>
      <c r="BL4530" s="12">
        <f t="shared" si="11885"/>
        <v>0</v>
      </c>
      <c r="BM4530" s="12">
        <f t="shared" si="11885"/>
        <v>0</v>
      </c>
      <c r="BN4530" s="12">
        <f t="shared" si="11885"/>
        <v>0</v>
      </c>
      <c r="BO4530" s="12">
        <f t="shared" si="11885"/>
        <v>0</v>
      </c>
      <c r="BP4530" s="12">
        <f t="shared" si="11885"/>
        <v>0</v>
      </c>
      <c r="BQ4530" s="12">
        <f t="shared" si="11885"/>
        <v>0</v>
      </c>
      <c r="BR4530" s="12">
        <v>5000</v>
      </c>
      <c r="BS4530" s="12">
        <v>0</v>
      </c>
      <c r="BT4530" s="12">
        <f t="shared" ref="BT4530:BZ4530" si="11887">SUM(BT4531:BT4533)</f>
        <v>57110</v>
      </c>
      <c r="BU4530" s="12">
        <f t="shared" si="11887"/>
        <v>47110</v>
      </c>
      <c r="BV4530" s="12">
        <f t="shared" si="11887"/>
        <v>23500</v>
      </c>
      <c r="BW4530" s="12">
        <f t="shared" si="11887"/>
        <v>23500</v>
      </c>
      <c r="BX4530" s="12">
        <f t="shared" si="11887"/>
        <v>23500</v>
      </c>
      <c r="BY4530" s="12">
        <f t="shared" si="11887"/>
        <v>0</v>
      </c>
      <c r="BZ4530" s="12">
        <f t="shared" si="11887"/>
        <v>0</v>
      </c>
      <c r="CA4530" s="12">
        <f t="shared" si="11817"/>
        <v>47000</v>
      </c>
      <c r="CB4530" s="124">
        <f t="shared" si="11828"/>
        <v>99.766503926979411</v>
      </c>
    </row>
    <row r="4531" spans="1:80" x14ac:dyDescent="0.25">
      <c r="A4531" s="4" t="s">
        <v>928</v>
      </c>
      <c r="B4531" s="4" t="s">
        <v>88</v>
      </c>
      <c r="C4531" s="4" t="s">
        <v>1784</v>
      </c>
      <c r="D4531" s="79" t="s">
        <v>1785</v>
      </c>
      <c r="E4531" s="89">
        <v>8213</v>
      </c>
      <c r="F4531" s="79"/>
      <c r="G4531" s="75" t="s">
        <v>1906</v>
      </c>
      <c r="H4531" s="13" t="s">
        <v>81</v>
      </c>
      <c r="I4531" s="14">
        <v>25000</v>
      </c>
      <c r="J4531" s="14">
        <f t="shared" si="11816"/>
        <v>35000</v>
      </c>
      <c r="K4531" s="14">
        <v>30000</v>
      </c>
      <c r="L4531" s="14">
        <f t="shared" si="11819"/>
        <v>5000</v>
      </c>
      <c r="M4531" s="14">
        <v>5000</v>
      </c>
      <c r="N4531" s="14">
        <v>0</v>
      </c>
      <c r="O4531" s="14">
        <v>0</v>
      </c>
      <c r="P4531" s="14">
        <v>0</v>
      </c>
      <c r="Q4531" s="14">
        <v>0</v>
      </c>
      <c r="R4531" s="14">
        <v>5000</v>
      </c>
      <c r="S4531" s="14"/>
      <c r="T4531" s="14"/>
      <c r="U4531" s="14"/>
      <c r="V4531" s="14"/>
      <c r="W4531" s="14"/>
      <c r="X4531" s="14">
        <f t="shared" si="11846"/>
        <v>5000</v>
      </c>
      <c r="Y4531" s="14"/>
      <c r="Z4531" s="14"/>
      <c r="AA4531" s="14"/>
      <c r="AB4531" s="14"/>
      <c r="AC4531" s="14"/>
      <c r="AD4531" s="14"/>
      <c r="AE4531" s="14"/>
      <c r="AF4531" s="14"/>
      <c r="AG4531" s="14">
        <v>1471</v>
      </c>
      <c r="AH4531" s="14">
        <v>1471</v>
      </c>
      <c r="AI4531" s="14">
        <v>3529</v>
      </c>
      <c r="AJ4531" s="14">
        <v>0</v>
      </c>
      <c r="AK4531" s="14"/>
      <c r="AL4531" s="14"/>
      <c r="AM4531" s="14">
        <v>3000</v>
      </c>
      <c r="AN4531" s="14"/>
      <c r="AO4531" s="14"/>
      <c r="AP4531" s="14">
        <f t="shared" si="11847"/>
        <v>3000</v>
      </c>
      <c r="AQ4531" s="14"/>
      <c r="AR4531" s="14"/>
      <c r="AS4531" s="14"/>
      <c r="AT4531" s="14"/>
      <c r="AU4531" s="14">
        <v>3000</v>
      </c>
      <c r="AV4531" s="14"/>
      <c r="AW4531" s="14"/>
      <c r="AX4531" s="14"/>
      <c r="AY4531" s="14"/>
      <c r="AZ4531" s="14">
        <v>3000</v>
      </c>
      <c r="BA4531" s="14">
        <v>0</v>
      </c>
      <c r="BB4531" s="14">
        <v>0</v>
      </c>
      <c r="BC4531" s="14"/>
      <c r="BD4531" s="14"/>
      <c r="BE4531" s="14">
        <f>5000</f>
        <v>5000</v>
      </c>
      <c r="BF4531" s="14"/>
      <c r="BG4531" s="14"/>
      <c r="BH4531" s="14">
        <f t="shared" si="11848"/>
        <v>5000</v>
      </c>
      <c r="BI4531" s="14"/>
      <c r="BJ4531" s="14">
        <v>5000</v>
      </c>
      <c r="BK4531" s="14"/>
      <c r="BL4531" s="14"/>
      <c r="BM4531" s="14"/>
      <c r="BN4531" s="14"/>
      <c r="BO4531" s="14"/>
      <c r="BP4531" s="14"/>
      <c r="BQ4531" s="14"/>
      <c r="BR4531" s="14">
        <v>5000</v>
      </c>
      <c r="BS4531" s="14">
        <v>0</v>
      </c>
      <c r="BT4531" s="14">
        <v>45000</v>
      </c>
      <c r="BU4531" s="14">
        <v>40000</v>
      </c>
      <c r="BV4531" s="14">
        <v>20000</v>
      </c>
      <c r="BW4531" s="14">
        <f t="shared" si="11815"/>
        <v>20000</v>
      </c>
      <c r="BX4531" s="14">
        <v>20000</v>
      </c>
      <c r="BY4531" s="14"/>
      <c r="BZ4531" s="14"/>
      <c r="CA4531" s="14">
        <f t="shared" si="11817"/>
        <v>40000</v>
      </c>
      <c r="CB4531" s="122">
        <f t="shared" si="11828"/>
        <v>100</v>
      </c>
    </row>
    <row r="4532" spans="1:80" x14ac:dyDescent="0.25">
      <c r="A4532" s="4" t="s">
        <v>928</v>
      </c>
      <c r="B4532" s="4" t="s">
        <v>88</v>
      </c>
      <c r="C4532" s="4" t="s">
        <v>1784</v>
      </c>
      <c r="D4532" s="79" t="s">
        <v>1785</v>
      </c>
      <c r="E4532" s="89">
        <v>8215</v>
      </c>
      <c r="F4532" s="79"/>
      <c r="G4532" s="75" t="s">
        <v>1906</v>
      </c>
      <c r="H4532" s="13" t="s">
        <v>183</v>
      </c>
      <c r="I4532" s="14">
        <v>100</v>
      </c>
      <c r="J4532" s="14">
        <f t="shared" si="11816"/>
        <v>110</v>
      </c>
      <c r="K4532" s="14">
        <v>110</v>
      </c>
      <c r="L4532" s="14">
        <f t="shared" si="11819"/>
        <v>0</v>
      </c>
      <c r="M4532" s="14">
        <v>0</v>
      </c>
      <c r="N4532" s="14">
        <v>0</v>
      </c>
      <c r="O4532" s="14">
        <v>0</v>
      </c>
      <c r="P4532" s="14">
        <v>0</v>
      </c>
      <c r="Q4532" s="14">
        <v>0</v>
      </c>
      <c r="R4532" s="14">
        <v>0</v>
      </c>
      <c r="S4532" s="14"/>
      <c r="T4532" s="14"/>
      <c r="U4532" s="14"/>
      <c r="V4532" s="14"/>
      <c r="W4532" s="14"/>
      <c r="X4532" s="14">
        <f t="shared" si="11846"/>
        <v>0</v>
      </c>
      <c r="Y4532" s="14"/>
      <c r="Z4532" s="14"/>
      <c r="AA4532" s="14"/>
      <c r="AB4532" s="14"/>
      <c r="AC4532" s="14"/>
      <c r="AD4532" s="14"/>
      <c r="AE4532" s="14"/>
      <c r="AF4532" s="14"/>
      <c r="AG4532" s="14"/>
      <c r="AH4532" s="14">
        <v>0</v>
      </c>
      <c r="AI4532" s="14">
        <v>0</v>
      </c>
      <c r="AJ4532" s="14">
        <v>0</v>
      </c>
      <c r="AK4532" s="14"/>
      <c r="AL4532" s="14"/>
      <c r="AM4532" s="14"/>
      <c r="AN4532" s="14"/>
      <c r="AO4532" s="14"/>
      <c r="AP4532" s="14">
        <f t="shared" si="11847"/>
        <v>0</v>
      </c>
      <c r="AQ4532" s="14"/>
      <c r="AR4532" s="14"/>
      <c r="AS4532" s="14"/>
      <c r="AT4532" s="14"/>
      <c r="AU4532" s="14"/>
      <c r="AV4532" s="14"/>
      <c r="AW4532" s="14"/>
      <c r="AX4532" s="14"/>
      <c r="AY4532" s="14"/>
      <c r="AZ4532" s="14">
        <v>0</v>
      </c>
      <c r="BA4532" s="14">
        <v>0</v>
      </c>
      <c r="BB4532" s="14">
        <v>0</v>
      </c>
      <c r="BC4532" s="14"/>
      <c r="BD4532" s="14"/>
      <c r="BE4532" s="14"/>
      <c r="BF4532" s="14"/>
      <c r="BG4532" s="14"/>
      <c r="BH4532" s="14">
        <f t="shared" si="11848"/>
        <v>0</v>
      </c>
      <c r="BI4532" s="14"/>
      <c r="BJ4532" s="14"/>
      <c r="BK4532" s="14"/>
      <c r="BL4532" s="14"/>
      <c r="BM4532" s="14"/>
      <c r="BN4532" s="14"/>
      <c r="BO4532" s="14"/>
      <c r="BP4532" s="14"/>
      <c r="BQ4532" s="14"/>
      <c r="BR4532" s="14">
        <v>0</v>
      </c>
      <c r="BS4532" s="14">
        <v>0</v>
      </c>
      <c r="BT4532" s="14">
        <v>110</v>
      </c>
      <c r="BU4532" s="14">
        <v>110</v>
      </c>
      <c r="BV4532" s="14">
        <v>0</v>
      </c>
      <c r="BW4532" s="14">
        <f t="shared" si="11815"/>
        <v>0</v>
      </c>
      <c r="BX4532" s="14"/>
      <c r="BY4532" s="14"/>
      <c r="BZ4532" s="14"/>
      <c r="CA4532" s="14">
        <f t="shared" si="11817"/>
        <v>0</v>
      </c>
      <c r="CB4532" s="122">
        <f t="shared" si="11828"/>
        <v>0</v>
      </c>
    </row>
    <row r="4533" spans="1:80" x14ac:dyDescent="0.25">
      <c r="A4533" s="4" t="s">
        <v>928</v>
      </c>
      <c r="B4533" s="4" t="s">
        <v>88</v>
      </c>
      <c r="C4533" s="4" t="s">
        <v>1784</v>
      </c>
      <c r="D4533" s="79" t="s">
        <v>1785</v>
      </c>
      <c r="E4533" s="89">
        <v>8216</v>
      </c>
      <c r="F4533" s="79"/>
      <c r="G4533" s="75" t="s">
        <v>1906</v>
      </c>
      <c r="H4533" s="13" t="s">
        <v>319</v>
      </c>
      <c r="I4533" s="14">
        <v>10000</v>
      </c>
      <c r="J4533" s="14">
        <f t="shared" si="11816"/>
        <v>5000</v>
      </c>
      <c r="K4533" s="14">
        <v>0</v>
      </c>
      <c r="L4533" s="14">
        <f t="shared" si="11819"/>
        <v>5000</v>
      </c>
      <c r="M4533" s="14">
        <v>5000</v>
      </c>
      <c r="N4533" s="14">
        <v>0</v>
      </c>
      <c r="O4533" s="14">
        <v>0</v>
      </c>
      <c r="P4533" s="14">
        <v>0</v>
      </c>
      <c r="Q4533" s="14">
        <v>0</v>
      </c>
      <c r="R4533" s="14">
        <v>5000</v>
      </c>
      <c r="S4533" s="14"/>
      <c r="T4533" s="14"/>
      <c r="U4533" s="14"/>
      <c r="V4533" s="14"/>
      <c r="W4533" s="14"/>
      <c r="X4533" s="14">
        <f t="shared" si="11846"/>
        <v>5000</v>
      </c>
      <c r="Y4533" s="14"/>
      <c r="Z4533" s="14"/>
      <c r="AA4533" s="14"/>
      <c r="AB4533" s="14"/>
      <c r="AC4533" s="14"/>
      <c r="AD4533" s="14"/>
      <c r="AE4533" s="14"/>
      <c r="AF4533" s="14"/>
      <c r="AG4533" s="14"/>
      <c r="AH4533" s="14">
        <v>0</v>
      </c>
      <c r="AI4533" s="14">
        <v>5000</v>
      </c>
      <c r="AJ4533" s="14">
        <v>0</v>
      </c>
      <c r="AK4533" s="14"/>
      <c r="AL4533" s="14"/>
      <c r="AM4533" s="14"/>
      <c r="AN4533" s="14"/>
      <c r="AO4533" s="14"/>
      <c r="AP4533" s="14">
        <f t="shared" si="11847"/>
        <v>0</v>
      </c>
      <c r="AQ4533" s="14"/>
      <c r="AR4533" s="14"/>
      <c r="AS4533" s="14"/>
      <c r="AT4533" s="14"/>
      <c r="AU4533" s="14"/>
      <c r="AV4533" s="14"/>
      <c r="AW4533" s="14"/>
      <c r="AX4533" s="14"/>
      <c r="AY4533" s="14"/>
      <c r="AZ4533" s="14">
        <v>0</v>
      </c>
      <c r="BA4533" s="14">
        <v>0</v>
      </c>
      <c r="BB4533" s="14">
        <v>0</v>
      </c>
      <c r="BC4533" s="14"/>
      <c r="BD4533" s="14"/>
      <c r="BE4533" s="14"/>
      <c r="BF4533" s="14"/>
      <c r="BG4533" s="14"/>
      <c r="BH4533" s="14">
        <f t="shared" si="11848"/>
        <v>0</v>
      </c>
      <c r="BI4533" s="14"/>
      <c r="BJ4533" s="14"/>
      <c r="BK4533" s="14"/>
      <c r="BL4533" s="14"/>
      <c r="BM4533" s="14"/>
      <c r="BN4533" s="14"/>
      <c r="BO4533" s="14"/>
      <c r="BP4533" s="14"/>
      <c r="BQ4533" s="14"/>
      <c r="BR4533" s="14">
        <v>0</v>
      </c>
      <c r="BS4533" s="14">
        <v>0</v>
      </c>
      <c r="BT4533" s="14">
        <v>12000</v>
      </c>
      <c r="BU4533" s="14">
        <v>7000</v>
      </c>
      <c r="BV4533" s="14">
        <v>3500</v>
      </c>
      <c r="BW4533" s="14">
        <f t="shared" si="11815"/>
        <v>3500</v>
      </c>
      <c r="BX4533" s="14">
        <v>3500</v>
      </c>
      <c r="BY4533" s="14"/>
      <c r="BZ4533" s="14"/>
      <c r="CA4533" s="14">
        <f t="shared" si="11817"/>
        <v>7000</v>
      </c>
      <c r="CB4533" s="122">
        <f t="shared" si="11828"/>
        <v>100</v>
      </c>
    </row>
    <row r="4534" spans="1:80" x14ac:dyDescent="0.25">
      <c r="A4534" s="13" t="s">
        <v>1</v>
      </c>
      <c r="B4534" s="13" t="s">
        <v>1</v>
      </c>
      <c r="C4534" s="13" t="s">
        <v>1</v>
      </c>
      <c r="D4534" s="74" t="s">
        <v>1</v>
      </c>
      <c r="E4534" s="74" t="s">
        <v>1</v>
      </c>
      <c r="F4534" s="74" t="s">
        <v>1</v>
      </c>
      <c r="G4534" s="13" t="s">
        <v>1</v>
      </c>
      <c r="H4534" s="10" t="s">
        <v>1794</v>
      </c>
      <c r="I4534" s="11">
        <f>SUM(I4503,I4526,I4529)</f>
        <v>1171470</v>
      </c>
      <c r="J4534" s="11">
        <f t="shared" si="11816"/>
        <v>1615183</v>
      </c>
      <c r="K4534" s="11">
        <f t="shared" ref="K4534" si="11888">SUM(K4503,K4526,K4529)</f>
        <v>1538183</v>
      </c>
      <c r="L4534" s="11">
        <f t="shared" si="11819"/>
        <v>77000</v>
      </c>
      <c r="M4534" s="11">
        <f t="shared" ref="M4534:Q4534" si="11889">SUM(M4503,M4526,M4529)</f>
        <v>77000</v>
      </c>
      <c r="N4534" s="11">
        <f t="shared" si="11889"/>
        <v>0</v>
      </c>
      <c r="O4534" s="11">
        <f t="shared" si="11889"/>
        <v>0</v>
      </c>
      <c r="P4534" s="11">
        <f t="shared" si="11889"/>
        <v>0</v>
      </c>
      <c r="Q4534" s="11">
        <f t="shared" si="11889"/>
        <v>0</v>
      </c>
      <c r="R4534" s="11">
        <f t="shared" ref="R4534:AG4534" si="11890">SUM(R4503,R4526,R4529)</f>
        <v>77000</v>
      </c>
      <c r="S4534" s="11">
        <f t="shared" si="11890"/>
        <v>0</v>
      </c>
      <c r="T4534" s="11">
        <f t="shared" si="11890"/>
        <v>0</v>
      </c>
      <c r="U4534" s="11">
        <f t="shared" si="11890"/>
        <v>0</v>
      </c>
      <c r="V4534" s="11">
        <f t="shared" si="11890"/>
        <v>0</v>
      </c>
      <c r="W4534" s="11">
        <f t="shared" si="11890"/>
        <v>0</v>
      </c>
      <c r="X4534" s="11">
        <f t="shared" si="11890"/>
        <v>77000</v>
      </c>
      <c r="Y4534" s="11">
        <f t="shared" si="11890"/>
        <v>4546</v>
      </c>
      <c r="Z4534" s="11">
        <f t="shared" si="11890"/>
        <v>10734</v>
      </c>
      <c r="AA4534" s="11">
        <f t="shared" si="11890"/>
        <v>15448</v>
      </c>
      <c r="AB4534" s="11">
        <f t="shared" si="11890"/>
        <v>10586</v>
      </c>
      <c r="AC4534" s="11">
        <f t="shared" si="11890"/>
        <v>0</v>
      </c>
      <c r="AD4534" s="11">
        <f t="shared" si="11890"/>
        <v>16255</v>
      </c>
      <c r="AE4534" s="11">
        <f t="shared" si="11890"/>
        <v>0</v>
      </c>
      <c r="AF4534" s="11">
        <f t="shared" si="11890"/>
        <v>1196</v>
      </c>
      <c r="AG4534" s="11">
        <f t="shared" si="11890"/>
        <v>9706</v>
      </c>
      <c r="AH4534" s="11">
        <v>68471</v>
      </c>
      <c r="AI4534" s="11">
        <v>8529</v>
      </c>
      <c r="AJ4534" s="11">
        <f t="shared" ref="AJ4534:AY4534" si="11891">SUM(AJ4503,AJ4526,AJ4529)</f>
        <v>0</v>
      </c>
      <c r="AK4534" s="11">
        <f t="shared" si="11891"/>
        <v>0</v>
      </c>
      <c r="AL4534" s="11">
        <f t="shared" si="11891"/>
        <v>0</v>
      </c>
      <c r="AM4534" s="11">
        <f t="shared" si="11891"/>
        <v>3000</v>
      </c>
      <c r="AN4534" s="11">
        <f t="shared" si="11891"/>
        <v>0</v>
      </c>
      <c r="AO4534" s="11">
        <f t="shared" si="11891"/>
        <v>0</v>
      </c>
      <c r="AP4534" s="11">
        <f t="shared" si="11891"/>
        <v>3000</v>
      </c>
      <c r="AQ4534" s="11">
        <f t="shared" si="11891"/>
        <v>0</v>
      </c>
      <c r="AR4534" s="11">
        <f t="shared" si="11891"/>
        <v>0</v>
      </c>
      <c r="AS4534" s="11">
        <f t="shared" si="11891"/>
        <v>0</v>
      </c>
      <c r="AT4534" s="11">
        <f t="shared" si="11891"/>
        <v>0</v>
      </c>
      <c r="AU4534" s="11">
        <f t="shared" si="11891"/>
        <v>3000</v>
      </c>
      <c r="AV4534" s="11">
        <f t="shared" si="11891"/>
        <v>0</v>
      </c>
      <c r="AW4534" s="11">
        <f t="shared" si="11891"/>
        <v>0</v>
      </c>
      <c r="AX4534" s="11">
        <f t="shared" si="11891"/>
        <v>0</v>
      </c>
      <c r="AY4534" s="11">
        <f t="shared" si="11891"/>
        <v>0</v>
      </c>
      <c r="AZ4534" s="11">
        <v>3000</v>
      </c>
      <c r="BA4534" s="11">
        <v>0</v>
      </c>
      <c r="BB4534" s="11">
        <f t="shared" ref="BB4534:BQ4534" si="11892">SUM(BB4503,BB4526,BB4529)</f>
        <v>0</v>
      </c>
      <c r="BC4534" s="11">
        <f t="shared" si="11892"/>
        <v>1105</v>
      </c>
      <c r="BD4534" s="11">
        <f t="shared" si="11892"/>
        <v>0</v>
      </c>
      <c r="BE4534" s="11">
        <f t="shared" si="11892"/>
        <v>7702</v>
      </c>
      <c r="BF4534" s="11">
        <f t="shared" si="11892"/>
        <v>0</v>
      </c>
      <c r="BG4534" s="11">
        <f t="shared" si="11892"/>
        <v>0</v>
      </c>
      <c r="BH4534" s="11">
        <f t="shared" si="11892"/>
        <v>8807</v>
      </c>
      <c r="BI4534" s="11">
        <f t="shared" si="11892"/>
        <v>0</v>
      </c>
      <c r="BJ4534" s="11">
        <f t="shared" si="11892"/>
        <v>5000</v>
      </c>
      <c r="BK4534" s="11">
        <f t="shared" si="11892"/>
        <v>1105</v>
      </c>
      <c r="BL4534" s="11">
        <f t="shared" si="11892"/>
        <v>0</v>
      </c>
      <c r="BM4534" s="11">
        <f t="shared" si="11892"/>
        <v>2000</v>
      </c>
      <c r="BN4534" s="11">
        <f t="shared" si="11892"/>
        <v>0</v>
      </c>
      <c r="BO4534" s="11">
        <f t="shared" si="11892"/>
        <v>701</v>
      </c>
      <c r="BP4534" s="11">
        <f t="shared" si="11892"/>
        <v>0</v>
      </c>
      <c r="BQ4534" s="11">
        <f t="shared" si="11892"/>
        <v>0</v>
      </c>
      <c r="BR4534" s="11">
        <v>8806</v>
      </c>
      <c r="BS4534" s="11">
        <v>1</v>
      </c>
      <c r="BT4534" s="11">
        <f t="shared" ref="BT4534:BZ4534" si="11893">SUM(BT4503,BT4526,BT4529)</f>
        <v>1711147</v>
      </c>
      <c r="BU4534" s="11">
        <f t="shared" si="11893"/>
        <v>1635984</v>
      </c>
      <c r="BV4534" s="11">
        <f t="shared" si="11893"/>
        <v>938929</v>
      </c>
      <c r="BW4534" s="11">
        <f t="shared" si="11893"/>
        <v>415835</v>
      </c>
      <c r="BX4534" s="11">
        <f t="shared" si="11893"/>
        <v>172670</v>
      </c>
      <c r="BY4534" s="11">
        <f t="shared" si="11893"/>
        <v>121705</v>
      </c>
      <c r="BZ4534" s="11">
        <f t="shared" si="11893"/>
        <v>121460</v>
      </c>
      <c r="CA4534" s="11">
        <f t="shared" si="11817"/>
        <v>1354764</v>
      </c>
      <c r="CB4534" s="123">
        <f t="shared" si="11828"/>
        <v>82.810345333450698</v>
      </c>
    </row>
    <row r="4535" spans="1:80" ht="15.75" thickBot="1" x14ac:dyDescent="0.3">
      <c r="A4535" s="13" t="s">
        <v>1</v>
      </c>
      <c r="B4535" s="13" t="s">
        <v>1</v>
      </c>
      <c r="C4535" s="13" t="s">
        <v>1</v>
      </c>
      <c r="D4535" s="74" t="s">
        <v>1</v>
      </c>
      <c r="E4535" s="74" t="s">
        <v>1</v>
      </c>
      <c r="F4535" s="74" t="s">
        <v>1</v>
      </c>
      <c r="G4535" s="13" t="s">
        <v>1</v>
      </c>
      <c r="H4535" s="2" t="s">
        <v>83</v>
      </c>
      <c r="I4535" s="12">
        <v>28</v>
      </c>
      <c r="J4535" s="12">
        <f t="shared" si="11816"/>
        <v>31</v>
      </c>
      <c r="K4535" s="12">
        <v>31</v>
      </c>
      <c r="L4535" s="13"/>
      <c r="M4535" s="13" t="s">
        <v>1</v>
      </c>
      <c r="N4535" s="13" t="s">
        <v>1</v>
      </c>
      <c r="O4535" s="13" t="s">
        <v>1</v>
      </c>
      <c r="P4535" s="27"/>
      <c r="Q4535" s="13" t="s">
        <v>1</v>
      </c>
      <c r="R4535" s="13" t="s">
        <v>1</v>
      </c>
      <c r="S4535" s="13"/>
      <c r="T4535" s="13"/>
      <c r="U4535" s="13"/>
      <c r="V4535" s="13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>
        <v>0</v>
      </c>
      <c r="AI4535" s="13">
        <v>0</v>
      </c>
      <c r="AJ4535" s="13" t="s">
        <v>1</v>
      </c>
      <c r="AK4535" s="13"/>
      <c r="AL4535" s="13"/>
      <c r="AM4535" s="13"/>
      <c r="AN4535" s="13"/>
      <c r="AO4535" s="13"/>
      <c r="AP4535" s="13"/>
      <c r="AQ4535" s="13"/>
      <c r="AR4535" s="13"/>
      <c r="AS4535" s="13"/>
      <c r="AT4535" s="13"/>
      <c r="AU4535" s="13"/>
      <c r="AV4535" s="13"/>
      <c r="AW4535" s="13"/>
      <c r="AX4535" s="13"/>
      <c r="AY4535" s="13"/>
      <c r="AZ4535" s="13">
        <v>0</v>
      </c>
      <c r="BA4535" s="13">
        <v>0</v>
      </c>
      <c r="BB4535" s="13" t="s">
        <v>1</v>
      </c>
      <c r="BC4535" s="13"/>
      <c r="BD4535" s="13"/>
      <c r="BE4535" s="13"/>
      <c r="BF4535" s="13"/>
      <c r="BG4535" s="13"/>
      <c r="BH4535" s="13"/>
      <c r="BI4535" s="13"/>
      <c r="BJ4535" s="13"/>
      <c r="BK4535" s="13"/>
      <c r="BL4535" s="13"/>
      <c r="BM4535" s="13"/>
      <c r="BN4535" s="13"/>
      <c r="BO4535" s="13"/>
      <c r="BP4535" s="13"/>
      <c r="BQ4535" s="13"/>
      <c r="BR4535" s="13">
        <v>0</v>
      </c>
      <c r="BS4535" s="13">
        <v>0</v>
      </c>
      <c r="BT4535" s="12">
        <v>31</v>
      </c>
      <c r="BU4535" s="12">
        <v>31</v>
      </c>
      <c r="BV4535" s="12"/>
      <c r="BW4535" s="12" t="s">
        <v>1</v>
      </c>
      <c r="BX4535" s="12" t="s">
        <v>1</v>
      </c>
      <c r="BY4535" s="12" t="s">
        <v>1</v>
      </c>
      <c r="BZ4535" s="12"/>
      <c r="CA4535" s="12" t="s">
        <v>1</v>
      </c>
      <c r="CB4535" s="12"/>
    </row>
    <row r="4536" spans="1:80" ht="69.75" customHeight="1" thickBot="1" x14ac:dyDescent="0.3">
      <c r="A4536" s="133" t="s">
        <v>1</v>
      </c>
      <c r="B4536" s="133" t="s">
        <v>1</v>
      </c>
      <c r="C4536" s="133" t="s">
        <v>1</v>
      </c>
      <c r="D4536" s="135" t="s">
        <v>1</v>
      </c>
      <c r="E4536" s="135" t="s">
        <v>1</v>
      </c>
      <c r="F4536" s="135" t="s">
        <v>1</v>
      </c>
      <c r="G4536" s="137" t="s">
        <v>1</v>
      </c>
      <c r="H4536" s="5" t="s">
        <v>84</v>
      </c>
      <c r="I4536" s="5" t="s">
        <v>11</v>
      </c>
      <c r="J4536" s="5" t="s">
        <v>1809</v>
      </c>
      <c r="K4536" s="5" t="s">
        <v>12</v>
      </c>
      <c r="L4536" s="5" t="s">
        <v>13</v>
      </c>
      <c r="M4536" s="5" t="s">
        <v>14</v>
      </c>
      <c r="N4536" s="5" t="s">
        <v>15</v>
      </c>
      <c r="O4536" s="5" t="s">
        <v>16</v>
      </c>
      <c r="P4536" s="5" t="s">
        <v>17</v>
      </c>
      <c r="Q4536" s="5" t="s">
        <v>18</v>
      </c>
      <c r="R4536" s="71" t="s">
        <v>14</v>
      </c>
      <c r="S4536" s="71" t="s">
        <v>1843</v>
      </c>
      <c r="T4536" s="71" t="s">
        <v>1797</v>
      </c>
      <c r="U4536" s="71" t="s">
        <v>1832</v>
      </c>
      <c r="V4536" s="71" t="s">
        <v>1833</v>
      </c>
      <c r="W4536" s="71" t="s">
        <v>1834</v>
      </c>
      <c r="X4536" s="71" t="s">
        <v>1847</v>
      </c>
      <c r="Y4536" s="71" t="s">
        <v>1844</v>
      </c>
      <c r="Z4536" s="71" t="s">
        <v>1835</v>
      </c>
      <c r="AA4536" s="71" t="s">
        <v>1836</v>
      </c>
      <c r="AB4536" s="71" t="s">
        <v>1837</v>
      </c>
      <c r="AC4536" s="71" t="s">
        <v>1838</v>
      </c>
      <c r="AD4536" s="71" t="s">
        <v>1839</v>
      </c>
      <c r="AE4536" s="71" t="s">
        <v>1840</v>
      </c>
      <c r="AF4536" s="71" t="s">
        <v>1845</v>
      </c>
      <c r="AG4536" s="71" t="s">
        <v>1846</v>
      </c>
      <c r="AH4536" s="71" t="s">
        <v>1841</v>
      </c>
      <c r="AI4536" s="71" t="s">
        <v>1842</v>
      </c>
      <c r="AJ4536" s="72" t="s">
        <v>15</v>
      </c>
      <c r="AK4536" s="72" t="s">
        <v>1843</v>
      </c>
      <c r="AL4536" s="72" t="s">
        <v>1797</v>
      </c>
      <c r="AM4536" s="72" t="s">
        <v>1832</v>
      </c>
      <c r="AN4536" s="72" t="s">
        <v>1833</v>
      </c>
      <c r="AO4536" s="72" t="s">
        <v>1834</v>
      </c>
      <c r="AP4536" s="72" t="s">
        <v>1848</v>
      </c>
      <c r="AQ4536" s="72" t="s">
        <v>1844</v>
      </c>
      <c r="AR4536" s="72" t="s">
        <v>1835</v>
      </c>
      <c r="AS4536" s="72" t="s">
        <v>1836</v>
      </c>
      <c r="AT4536" s="72" t="s">
        <v>1837</v>
      </c>
      <c r="AU4536" s="72" t="s">
        <v>1838</v>
      </c>
      <c r="AV4536" s="72" t="s">
        <v>1839</v>
      </c>
      <c r="AW4536" s="72" t="s">
        <v>1840</v>
      </c>
      <c r="AX4536" s="72" t="s">
        <v>1845</v>
      </c>
      <c r="AY4536" s="72" t="s">
        <v>1846</v>
      </c>
      <c r="AZ4536" s="72" t="s">
        <v>1841</v>
      </c>
      <c r="BA4536" s="72" t="s">
        <v>1842</v>
      </c>
      <c r="BB4536" s="73" t="s">
        <v>16</v>
      </c>
      <c r="BC4536" s="73" t="s">
        <v>1843</v>
      </c>
      <c r="BD4536" s="73" t="s">
        <v>1797</v>
      </c>
      <c r="BE4536" s="73" t="s">
        <v>1832</v>
      </c>
      <c r="BF4536" s="73" t="s">
        <v>1833</v>
      </c>
      <c r="BG4536" s="73" t="s">
        <v>1834</v>
      </c>
      <c r="BH4536" s="73" t="s">
        <v>1849</v>
      </c>
      <c r="BI4536" s="73" t="s">
        <v>1844</v>
      </c>
      <c r="BJ4536" s="73" t="s">
        <v>1835</v>
      </c>
      <c r="BK4536" s="73" t="s">
        <v>1836</v>
      </c>
      <c r="BL4536" s="73" t="s">
        <v>1837</v>
      </c>
      <c r="BM4536" s="73" t="s">
        <v>1838</v>
      </c>
      <c r="BN4536" s="73" t="s">
        <v>1839</v>
      </c>
      <c r="BO4536" s="73" t="s">
        <v>1840</v>
      </c>
      <c r="BP4536" s="73" t="s">
        <v>1845</v>
      </c>
      <c r="BQ4536" s="73" t="s">
        <v>1846</v>
      </c>
      <c r="BR4536" s="73" t="s">
        <v>1841</v>
      </c>
      <c r="BS4536" s="73" t="s">
        <v>1842</v>
      </c>
      <c r="BT4536" s="5" t="s">
        <v>1911</v>
      </c>
      <c r="BU4536" s="5" t="s">
        <v>12</v>
      </c>
      <c r="BV4536" s="5" t="s">
        <v>1912</v>
      </c>
      <c r="BW4536" s="5" t="s">
        <v>1912</v>
      </c>
      <c r="BX4536" s="5" t="s">
        <v>1913</v>
      </c>
      <c r="BY4536" s="5" t="s">
        <v>1914</v>
      </c>
      <c r="BZ4536" s="5" t="s">
        <v>1915</v>
      </c>
      <c r="CA4536" s="5" t="s">
        <v>1912</v>
      </c>
      <c r="CB4536" s="5" t="s">
        <v>1916</v>
      </c>
    </row>
    <row r="4537" spans="1:80" x14ac:dyDescent="0.25">
      <c r="A4537" s="134"/>
      <c r="B4537" s="134"/>
      <c r="C4537" s="134"/>
      <c r="D4537" s="136"/>
      <c r="E4537" s="136"/>
      <c r="F4537" s="136"/>
      <c r="G4537" s="138"/>
      <c r="H4537" s="15" t="s">
        <v>1</v>
      </c>
      <c r="I4537" s="9" t="s">
        <v>19</v>
      </c>
      <c r="J4537" s="9">
        <v>1</v>
      </c>
      <c r="K4537" s="9" t="s">
        <v>20</v>
      </c>
      <c r="L4537" s="9" t="s">
        <v>21</v>
      </c>
      <c r="M4537" s="9" t="s">
        <v>22</v>
      </c>
      <c r="N4537" s="9" t="s">
        <v>23</v>
      </c>
      <c r="O4537" s="9" t="s">
        <v>24</v>
      </c>
      <c r="P4537" s="9" t="s">
        <v>25</v>
      </c>
      <c r="Q4537" s="9" t="s">
        <v>26</v>
      </c>
      <c r="R4537" s="9">
        <v>1</v>
      </c>
      <c r="S4537" s="9">
        <v>2</v>
      </c>
      <c r="T4537" s="9">
        <v>3</v>
      </c>
      <c r="U4537" s="9">
        <v>4</v>
      </c>
      <c r="V4537" s="9">
        <v>5</v>
      </c>
      <c r="W4537" s="9">
        <v>6</v>
      </c>
      <c r="X4537" s="9">
        <v>7</v>
      </c>
      <c r="Y4537" s="9">
        <v>8</v>
      </c>
      <c r="Z4537" s="9">
        <v>9</v>
      </c>
      <c r="AA4537" s="9">
        <v>10</v>
      </c>
      <c r="AB4537" s="9">
        <v>11</v>
      </c>
      <c r="AC4537" s="9">
        <v>12</v>
      </c>
      <c r="AD4537" s="9">
        <v>13</v>
      </c>
      <c r="AE4537" s="9">
        <v>14</v>
      </c>
      <c r="AF4537" s="9">
        <v>15</v>
      </c>
      <c r="AG4537" s="9">
        <v>16</v>
      </c>
      <c r="AH4537" s="9">
        <v>20</v>
      </c>
      <c r="AI4537" s="9">
        <v>21</v>
      </c>
      <c r="AJ4537" s="9">
        <v>1</v>
      </c>
      <c r="AK4537" s="9">
        <v>2</v>
      </c>
      <c r="AL4537" s="9">
        <v>3</v>
      </c>
      <c r="AM4537" s="9">
        <v>4</v>
      </c>
      <c r="AN4537" s="9">
        <v>5</v>
      </c>
      <c r="AO4537" s="9">
        <v>6</v>
      </c>
      <c r="AP4537" s="9">
        <v>7</v>
      </c>
      <c r="AQ4537" s="9">
        <v>8</v>
      </c>
      <c r="AR4537" s="9">
        <v>9</v>
      </c>
      <c r="AS4537" s="9">
        <v>10</v>
      </c>
      <c r="AT4537" s="9">
        <v>11</v>
      </c>
      <c r="AU4537" s="9">
        <v>12</v>
      </c>
      <c r="AV4537" s="9">
        <v>13</v>
      </c>
      <c r="AW4537" s="9">
        <v>14</v>
      </c>
      <c r="AX4537" s="9">
        <v>15</v>
      </c>
      <c r="AY4537" s="9">
        <v>16</v>
      </c>
      <c r="AZ4537" s="9">
        <v>20</v>
      </c>
      <c r="BA4537" s="9">
        <v>21</v>
      </c>
      <c r="BB4537" s="9">
        <v>1</v>
      </c>
      <c r="BC4537" s="9">
        <v>2</v>
      </c>
      <c r="BD4537" s="9">
        <v>3</v>
      </c>
      <c r="BE4537" s="9">
        <v>4</v>
      </c>
      <c r="BF4537" s="9">
        <v>5</v>
      </c>
      <c r="BG4537" s="9">
        <v>6</v>
      </c>
      <c r="BH4537" s="9">
        <v>7</v>
      </c>
      <c r="BI4537" s="9">
        <v>8</v>
      </c>
      <c r="BJ4537" s="9">
        <v>9</v>
      </c>
      <c r="BK4537" s="9">
        <v>10</v>
      </c>
      <c r="BL4537" s="9">
        <v>11</v>
      </c>
      <c r="BM4537" s="9">
        <v>12</v>
      </c>
      <c r="BN4537" s="9">
        <v>13</v>
      </c>
      <c r="BO4537" s="9">
        <v>14</v>
      </c>
      <c r="BP4537" s="9">
        <v>15</v>
      </c>
      <c r="BQ4537" s="9">
        <v>16</v>
      </c>
      <c r="BR4537" s="9">
        <v>20</v>
      </c>
      <c r="BS4537" s="9">
        <v>21</v>
      </c>
      <c r="BT4537" s="9">
        <v>1</v>
      </c>
      <c r="BU4537" s="9">
        <v>2</v>
      </c>
      <c r="BV4537" s="9">
        <v>3</v>
      </c>
      <c r="BW4537" s="9" t="s">
        <v>21</v>
      </c>
      <c r="BX4537" s="9">
        <v>5</v>
      </c>
      <c r="BY4537" s="9">
        <v>6</v>
      </c>
      <c r="BZ4537" s="9">
        <v>7</v>
      </c>
      <c r="CA4537" s="9" t="s">
        <v>1917</v>
      </c>
      <c r="CB4537" s="9">
        <v>9</v>
      </c>
    </row>
    <row r="4538" spans="1:80" x14ac:dyDescent="0.25">
      <c r="A4538" s="134"/>
      <c r="B4538" s="134"/>
      <c r="C4538" s="134"/>
      <c r="D4538" s="136"/>
      <c r="E4538" s="136"/>
      <c r="F4538" s="136"/>
      <c r="G4538" s="138"/>
      <c r="H4538" s="16" t="s">
        <v>1015</v>
      </c>
      <c r="I4538" s="17">
        <f>SUM(I4534)</f>
        <v>1171470</v>
      </c>
      <c r="J4538" s="17">
        <f t="shared" ref="J4538:J4539" si="11894">SUM(K4538,L4538,P4538,Q4538)</f>
        <v>1615183</v>
      </c>
      <c r="K4538" s="17">
        <f t="shared" ref="K4538" si="11895">SUM(K4534)</f>
        <v>1538183</v>
      </c>
      <c r="L4538" s="17">
        <f t="shared" ref="L4538:L4539" si="11896">SUM(M4538:O4538)</f>
        <v>77000</v>
      </c>
      <c r="M4538" s="17">
        <f t="shared" ref="M4538:Q4538" si="11897">SUM(M4534)</f>
        <v>77000</v>
      </c>
      <c r="N4538" s="17">
        <f t="shared" si="11897"/>
        <v>0</v>
      </c>
      <c r="O4538" s="17">
        <f t="shared" si="11897"/>
        <v>0</v>
      </c>
      <c r="P4538" s="17">
        <f t="shared" si="11897"/>
        <v>0</v>
      </c>
      <c r="Q4538" s="17">
        <f t="shared" si="11897"/>
        <v>0</v>
      </c>
      <c r="R4538" s="17">
        <f t="shared" ref="R4538:AG4538" si="11898">SUM(R4534)</f>
        <v>77000</v>
      </c>
      <c r="S4538" s="17">
        <f t="shared" si="11898"/>
        <v>0</v>
      </c>
      <c r="T4538" s="17">
        <f t="shared" si="11898"/>
        <v>0</v>
      </c>
      <c r="U4538" s="17">
        <f t="shared" si="11898"/>
        <v>0</v>
      </c>
      <c r="V4538" s="17">
        <f t="shared" si="11898"/>
        <v>0</v>
      </c>
      <c r="W4538" s="17">
        <f t="shared" si="11898"/>
        <v>0</v>
      </c>
      <c r="X4538" s="17">
        <f t="shared" ref="X4538" si="11899">SUM(X4534)</f>
        <v>77000</v>
      </c>
      <c r="Y4538" s="17">
        <f t="shared" si="11898"/>
        <v>4546</v>
      </c>
      <c r="Z4538" s="17">
        <f t="shared" si="11898"/>
        <v>10734</v>
      </c>
      <c r="AA4538" s="17">
        <f t="shared" si="11898"/>
        <v>15448</v>
      </c>
      <c r="AB4538" s="17">
        <f t="shared" si="11898"/>
        <v>10586</v>
      </c>
      <c r="AC4538" s="17">
        <f t="shared" si="11898"/>
        <v>0</v>
      </c>
      <c r="AD4538" s="17">
        <f t="shared" si="11898"/>
        <v>16255</v>
      </c>
      <c r="AE4538" s="17">
        <f t="shared" si="11898"/>
        <v>0</v>
      </c>
      <c r="AF4538" s="17">
        <f t="shared" si="11898"/>
        <v>1196</v>
      </c>
      <c r="AG4538" s="17">
        <f t="shared" si="11898"/>
        <v>9706</v>
      </c>
      <c r="AH4538" s="17">
        <v>68471</v>
      </c>
      <c r="AI4538" s="17">
        <v>8529</v>
      </c>
      <c r="AJ4538" s="17">
        <f t="shared" ref="AJ4538:AY4538" si="11900">SUM(AJ4534)</f>
        <v>0</v>
      </c>
      <c r="AK4538" s="17">
        <f t="shared" si="11900"/>
        <v>0</v>
      </c>
      <c r="AL4538" s="17">
        <f t="shared" si="11900"/>
        <v>0</v>
      </c>
      <c r="AM4538" s="17">
        <f t="shared" si="11900"/>
        <v>3000</v>
      </c>
      <c r="AN4538" s="17">
        <f t="shared" si="11900"/>
        <v>0</v>
      </c>
      <c r="AO4538" s="17">
        <f t="shared" si="11900"/>
        <v>0</v>
      </c>
      <c r="AP4538" s="17">
        <f t="shared" ref="AP4538" si="11901">SUM(AP4534)</f>
        <v>3000</v>
      </c>
      <c r="AQ4538" s="17">
        <f t="shared" si="11900"/>
        <v>0</v>
      </c>
      <c r="AR4538" s="17">
        <f t="shared" si="11900"/>
        <v>0</v>
      </c>
      <c r="AS4538" s="17">
        <f t="shared" si="11900"/>
        <v>0</v>
      </c>
      <c r="AT4538" s="17">
        <f t="shared" si="11900"/>
        <v>0</v>
      </c>
      <c r="AU4538" s="17">
        <f t="shared" si="11900"/>
        <v>3000</v>
      </c>
      <c r="AV4538" s="17">
        <f t="shared" si="11900"/>
        <v>0</v>
      </c>
      <c r="AW4538" s="17">
        <f t="shared" si="11900"/>
        <v>0</v>
      </c>
      <c r="AX4538" s="17">
        <f t="shared" si="11900"/>
        <v>0</v>
      </c>
      <c r="AY4538" s="17">
        <f t="shared" si="11900"/>
        <v>0</v>
      </c>
      <c r="AZ4538" s="17">
        <v>3000</v>
      </c>
      <c r="BA4538" s="17">
        <v>0</v>
      </c>
      <c r="BB4538" s="17">
        <f t="shared" ref="BB4538:BQ4538" si="11902">SUM(BB4534)</f>
        <v>0</v>
      </c>
      <c r="BC4538" s="17">
        <f t="shared" si="11902"/>
        <v>1105</v>
      </c>
      <c r="BD4538" s="17">
        <f t="shared" si="11902"/>
        <v>0</v>
      </c>
      <c r="BE4538" s="17">
        <f t="shared" si="11902"/>
        <v>7702</v>
      </c>
      <c r="BF4538" s="17">
        <f t="shared" si="11902"/>
        <v>0</v>
      </c>
      <c r="BG4538" s="17">
        <f t="shared" si="11902"/>
        <v>0</v>
      </c>
      <c r="BH4538" s="17">
        <f t="shared" ref="BH4538" si="11903">SUM(BH4534)</f>
        <v>8807</v>
      </c>
      <c r="BI4538" s="17">
        <f t="shared" si="11902"/>
        <v>0</v>
      </c>
      <c r="BJ4538" s="17">
        <f t="shared" si="11902"/>
        <v>5000</v>
      </c>
      <c r="BK4538" s="17">
        <f t="shared" si="11902"/>
        <v>1105</v>
      </c>
      <c r="BL4538" s="17">
        <f t="shared" si="11902"/>
        <v>0</v>
      </c>
      <c r="BM4538" s="17">
        <f t="shared" si="11902"/>
        <v>2000</v>
      </c>
      <c r="BN4538" s="17">
        <f t="shared" si="11902"/>
        <v>0</v>
      </c>
      <c r="BO4538" s="17">
        <f t="shared" si="11902"/>
        <v>701</v>
      </c>
      <c r="BP4538" s="17">
        <f t="shared" si="11902"/>
        <v>0</v>
      </c>
      <c r="BQ4538" s="17">
        <f t="shared" si="11902"/>
        <v>0</v>
      </c>
      <c r="BR4538" s="17">
        <v>8806</v>
      </c>
      <c r="BS4538" s="17">
        <v>1</v>
      </c>
      <c r="BT4538" s="17">
        <v>1711147</v>
      </c>
      <c r="BU4538" s="17">
        <f t="shared" ref="BU4538" si="11904">SUM(BU4534)</f>
        <v>1635984</v>
      </c>
      <c r="BV4538" s="17">
        <f t="shared" ref="BV4538:CA4538" si="11905">SUM(BV4534)</f>
        <v>938929</v>
      </c>
      <c r="BW4538" s="17">
        <f t="shared" si="11905"/>
        <v>415835</v>
      </c>
      <c r="BX4538" s="17">
        <f t="shared" si="11905"/>
        <v>172670</v>
      </c>
      <c r="BY4538" s="17">
        <f t="shared" si="11905"/>
        <v>121705</v>
      </c>
      <c r="BZ4538" s="17">
        <f t="shared" si="11905"/>
        <v>121460</v>
      </c>
      <c r="CA4538" s="17">
        <f t="shared" si="11905"/>
        <v>1354764</v>
      </c>
      <c r="CB4538" s="17">
        <f t="shared" ref="CB4538:CB4543" si="11906">IF(BU4538=0,"-",CA4538/BU4538*100)</f>
        <v>82.810345333450698</v>
      </c>
    </row>
    <row r="4539" spans="1:80" x14ac:dyDescent="0.25">
      <c r="A4539" s="134"/>
      <c r="B4539" s="134"/>
      <c r="C4539" s="134"/>
      <c r="D4539" s="136"/>
      <c r="E4539" s="136"/>
      <c r="F4539" s="136"/>
      <c r="G4539" s="138"/>
      <c r="H4539" s="18" t="s">
        <v>86</v>
      </c>
      <c r="I4539" s="17">
        <f>SUM(I4538)</f>
        <v>1171470</v>
      </c>
      <c r="J4539" s="17">
        <f t="shared" si="11894"/>
        <v>1615183</v>
      </c>
      <c r="K4539" s="17">
        <f t="shared" ref="K4539" si="11907">SUM(K4538)</f>
        <v>1538183</v>
      </c>
      <c r="L4539" s="17">
        <f t="shared" si="11896"/>
        <v>77000</v>
      </c>
      <c r="M4539" s="17">
        <f t="shared" ref="M4539:Q4539" si="11908">SUM(M4538)</f>
        <v>77000</v>
      </c>
      <c r="N4539" s="17">
        <f t="shared" si="11908"/>
        <v>0</v>
      </c>
      <c r="O4539" s="17">
        <f t="shared" si="11908"/>
        <v>0</v>
      </c>
      <c r="P4539" s="17">
        <f t="shared" si="11908"/>
        <v>0</v>
      </c>
      <c r="Q4539" s="17">
        <f t="shared" si="11908"/>
        <v>0</v>
      </c>
      <c r="R4539" s="17">
        <f t="shared" ref="R4539:AG4539" si="11909">SUM(R4538)</f>
        <v>77000</v>
      </c>
      <c r="S4539" s="17">
        <f t="shared" si="11909"/>
        <v>0</v>
      </c>
      <c r="T4539" s="17">
        <f t="shared" si="11909"/>
        <v>0</v>
      </c>
      <c r="U4539" s="17">
        <f t="shared" si="11909"/>
        <v>0</v>
      </c>
      <c r="V4539" s="17">
        <f t="shared" si="11909"/>
        <v>0</v>
      </c>
      <c r="W4539" s="17">
        <f t="shared" si="11909"/>
        <v>0</v>
      </c>
      <c r="X4539" s="17">
        <f t="shared" ref="X4539" si="11910">SUM(X4538)</f>
        <v>77000</v>
      </c>
      <c r="Y4539" s="17">
        <f t="shared" si="11909"/>
        <v>4546</v>
      </c>
      <c r="Z4539" s="17">
        <f t="shared" si="11909"/>
        <v>10734</v>
      </c>
      <c r="AA4539" s="17">
        <f t="shared" si="11909"/>
        <v>15448</v>
      </c>
      <c r="AB4539" s="17">
        <f t="shared" si="11909"/>
        <v>10586</v>
      </c>
      <c r="AC4539" s="17">
        <f t="shared" si="11909"/>
        <v>0</v>
      </c>
      <c r="AD4539" s="17">
        <f t="shared" si="11909"/>
        <v>16255</v>
      </c>
      <c r="AE4539" s="17">
        <f t="shared" si="11909"/>
        <v>0</v>
      </c>
      <c r="AF4539" s="17">
        <f t="shared" si="11909"/>
        <v>1196</v>
      </c>
      <c r="AG4539" s="17">
        <f t="shared" si="11909"/>
        <v>9706</v>
      </c>
      <c r="AH4539" s="17">
        <v>68471</v>
      </c>
      <c r="AI4539" s="17">
        <v>8529</v>
      </c>
      <c r="AJ4539" s="17">
        <f t="shared" ref="AJ4539:AY4539" si="11911">SUM(AJ4538)</f>
        <v>0</v>
      </c>
      <c r="AK4539" s="17">
        <f t="shared" si="11911"/>
        <v>0</v>
      </c>
      <c r="AL4539" s="17">
        <f t="shared" si="11911"/>
        <v>0</v>
      </c>
      <c r="AM4539" s="17">
        <f t="shared" si="11911"/>
        <v>3000</v>
      </c>
      <c r="AN4539" s="17">
        <f t="shared" si="11911"/>
        <v>0</v>
      </c>
      <c r="AO4539" s="17">
        <f t="shared" si="11911"/>
        <v>0</v>
      </c>
      <c r="AP4539" s="17">
        <f t="shared" ref="AP4539" si="11912">SUM(AP4538)</f>
        <v>3000</v>
      </c>
      <c r="AQ4539" s="17">
        <f t="shared" si="11911"/>
        <v>0</v>
      </c>
      <c r="AR4539" s="17">
        <f t="shared" si="11911"/>
        <v>0</v>
      </c>
      <c r="AS4539" s="17">
        <f t="shared" si="11911"/>
        <v>0</v>
      </c>
      <c r="AT4539" s="17">
        <f t="shared" si="11911"/>
        <v>0</v>
      </c>
      <c r="AU4539" s="17">
        <f t="shared" si="11911"/>
        <v>3000</v>
      </c>
      <c r="AV4539" s="17">
        <f t="shared" si="11911"/>
        <v>0</v>
      </c>
      <c r="AW4539" s="17">
        <f t="shared" si="11911"/>
        <v>0</v>
      </c>
      <c r="AX4539" s="17">
        <f t="shared" si="11911"/>
        <v>0</v>
      </c>
      <c r="AY4539" s="17">
        <f t="shared" si="11911"/>
        <v>0</v>
      </c>
      <c r="AZ4539" s="17">
        <v>3000</v>
      </c>
      <c r="BA4539" s="17">
        <v>0</v>
      </c>
      <c r="BB4539" s="17">
        <f t="shared" ref="BB4539:BQ4539" si="11913">SUM(BB4538)</f>
        <v>0</v>
      </c>
      <c r="BC4539" s="17">
        <f t="shared" si="11913"/>
        <v>1105</v>
      </c>
      <c r="BD4539" s="17">
        <f t="shared" si="11913"/>
        <v>0</v>
      </c>
      <c r="BE4539" s="17">
        <f t="shared" si="11913"/>
        <v>7702</v>
      </c>
      <c r="BF4539" s="17">
        <f t="shared" si="11913"/>
        <v>0</v>
      </c>
      <c r="BG4539" s="17">
        <f t="shared" si="11913"/>
        <v>0</v>
      </c>
      <c r="BH4539" s="17">
        <f t="shared" ref="BH4539" si="11914">SUM(BH4538)</f>
        <v>8807</v>
      </c>
      <c r="BI4539" s="17">
        <f t="shared" si="11913"/>
        <v>0</v>
      </c>
      <c r="BJ4539" s="17">
        <f t="shared" si="11913"/>
        <v>5000</v>
      </c>
      <c r="BK4539" s="17">
        <f t="shared" si="11913"/>
        <v>1105</v>
      </c>
      <c r="BL4539" s="17">
        <f t="shared" si="11913"/>
        <v>0</v>
      </c>
      <c r="BM4539" s="17">
        <f t="shared" si="11913"/>
        <v>2000</v>
      </c>
      <c r="BN4539" s="17">
        <f t="shared" si="11913"/>
        <v>0</v>
      </c>
      <c r="BO4539" s="17">
        <f t="shared" si="11913"/>
        <v>701</v>
      </c>
      <c r="BP4539" s="17">
        <f t="shared" si="11913"/>
        <v>0</v>
      </c>
      <c r="BQ4539" s="17">
        <f t="shared" si="11913"/>
        <v>0</v>
      </c>
      <c r="BR4539" s="17">
        <v>8806</v>
      </c>
      <c r="BS4539" s="17">
        <v>1</v>
      </c>
      <c r="BT4539" s="17">
        <v>1711147</v>
      </c>
      <c r="BU4539" s="17">
        <f t="shared" ref="BU4539:CA4539" si="11915">SUM(BU4538)</f>
        <v>1635984</v>
      </c>
      <c r="BV4539" s="17">
        <f t="shared" si="11915"/>
        <v>938929</v>
      </c>
      <c r="BW4539" s="17">
        <f t="shared" si="11915"/>
        <v>415835</v>
      </c>
      <c r="BX4539" s="17">
        <f t="shared" si="11915"/>
        <v>172670</v>
      </c>
      <c r="BY4539" s="17">
        <f t="shared" si="11915"/>
        <v>121705</v>
      </c>
      <c r="BZ4539" s="17">
        <f t="shared" si="11915"/>
        <v>121460</v>
      </c>
      <c r="CA4539" s="17">
        <f t="shared" si="11915"/>
        <v>1354764</v>
      </c>
      <c r="CB4539" s="17">
        <f t="shared" si="11906"/>
        <v>82.810345333450698</v>
      </c>
    </row>
    <row r="4540" spans="1:80" x14ac:dyDescent="0.25">
      <c r="A4540" s="139"/>
      <c r="B4540" s="139"/>
      <c r="C4540" s="139"/>
      <c r="D4540" s="140"/>
      <c r="E4540" s="140"/>
      <c r="F4540" s="140"/>
      <c r="G4540" s="141"/>
      <c r="X4540">
        <f t="shared" si="11846"/>
        <v>0</v>
      </c>
      <c r="AH4540">
        <v>0</v>
      </c>
      <c r="AI4540">
        <v>0</v>
      </c>
      <c r="AP4540">
        <f t="shared" si="11847"/>
        <v>0</v>
      </c>
      <c r="AZ4540">
        <v>0</v>
      </c>
      <c r="BA4540">
        <v>0</v>
      </c>
      <c r="BH4540">
        <f t="shared" si="11848"/>
        <v>0</v>
      </c>
      <c r="BR4540">
        <v>0</v>
      </c>
      <c r="BS4540">
        <v>0</v>
      </c>
      <c r="CB4540" t="str">
        <f t="shared" si="11906"/>
        <v>-</v>
      </c>
    </row>
    <row r="4541" spans="1:80" x14ac:dyDescent="0.25">
      <c r="A4541" s="13" t="s">
        <v>1</v>
      </c>
      <c r="B4541" s="13" t="s">
        <v>1</v>
      </c>
      <c r="C4541" s="13" t="s">
        <v>1</v>
      </c>
      <c r="D4541" s="74" t="s">
        <v>1</v>
      </c>
      <c r="E4541" s="74" t="s">
        <v>1</v>
      </c>
      <c r="F4541" s="74" t="s">
        <v>1</v>
      </c>
      <c r="G4541" s="13" t="s">
        <v>1</v>
      </c>
      <c r="H4541" s="19" t="s">
        <v>1</v>
      </c>
      <c r="I4541" s="19" t="s">
        <v>1</v>
      </c>
      <c r="J4541" s="19"/>
      <c r="K4541" s="19" t="s">
        <v>1</v>
      </c>
      <c r="L4541" s="19"/>
      <c r="M4541" s="19" t="s">
        <v>1</v>
      </c>
      <c r="N4541" s="19" t="s">
        <v>1</v>
      </c>
      <c r="O4541" s="19" t="s">
        <v>1</v>
      </c>
      <c r="P4541" s="28"/>
      <c r="Q4541" s="19" t="s">
        <v>1</v>
      </c>
      <c r="R4541" s="19" t="s">
        <v>1</v>
      </c>
      <c r="S4541" s="19"/>
      <c r="T4541" s="19"/>
      <c r="U4541" s="19"/>
      <c r="V4541" s="19"/>
      <c r="W4541" s="19"/>
      <c r="X4541" s="19"/>
      <c r="Y4541" s="19"/>
      <c r="Z4541" s="19"/>
      <c r="AA4541" s="19"/>
      <c r="AB4541" s="19"/>
      <c r="AC4541" s="19"/>
      <c r="AD4541" s="19"/>
      <c r="AE4541" s="19"/>
      <c r="AF4541" s="19"/>
      <c r="AG4541" s="19"/>
      <c r="AH4541" s="19">
        <v>0</v>
      </c>
      <c r="AI4541" s="19">
        <v>0</v>
      </c>
      <c r="AJ4541" s="19" t="s">
        <v>1</v>
      </c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>
        <v>0</v>
      </c>
      <c r="BA4541" s="19">
        <v>0</v>
      </c>
      <c r="BB4541" s="19" t="s">
        <v>1</v>
      </c>
      <c r="BC4541" s="19"/>
      <c r="BD4541" s="19"/>
      <c r="BE4541" s="19"/>
      <c r="BF4541" s="19"/>
      <c r="BG4541" s="19"/>
      <c r="BH4541" s="19"/>
      <c r="BI4541" s="19"/>
      <c r="BJ4541" s="19"/>
      <c r="BK4541" s="19"/>
      <c r="BL4541" s="19"/>
      <c r="BM4541" s="19"/>
      <c r="BN4541" s="19"/>
      <c r="BO4541" s="19"/>
      <c r="BP4541" s="19"/>
      <c r="BQ4541" s="19"/>
      <c r="BR4541" s="19">
        <v>0</v>
      </c>
      <c r="BS4541" s="19">
        <v>0</v>
      </c>
      <c r="BT4541" s="19"/>
      <c r="BU4541" s="19" t="s">
        <v>1</v>
      </c>
      <c r="BV4541" s="19"/>
      <c r="BW4541" s="19" t="s">
        <v>1</v>
      </c>
      <c r="BX4541" s="19" t="s">
        <v>1</v>
      </c>
      <c r="BY4541" s="19" t="s">
        <v>1</v>
      </c>
      <c r="BZ4541" s="19"/>
      <c r="CA4541" s="19" t="s">
        <v>1</v>
      </c>
      <c r="CB4541" s="19"/>
    </row>
    <row r="4542" spans="1:80" x14ac:dyDescent="0.25">
      <c r="A4542" s="13" t="s">
        <v>1</v>
      </c>
      <c r="B4542" s="13" t="s">
        <v>1</v>
      </c>
      <c r="C4542" s="13" t="s">
        <v>1</v>
      </c>
      <c r="D4542" s="74" t="s">
        <v>1</v>
      </c>
      <c r="E4542" s="74" t="s">
        <v>1</v>
      </c>
      <c r="F4542" s="74" t="s">
        <v>1</v>
      </c>
      <c r="G4542" s="13" t="s">
        <v>1</v>
      </c>
      <c r="H4542" s="10" t="s">
        <v>1795</v>
      </c>
      <c r="I4542" s="11">
        <f>SUM(I1689,I1729,I1769,I1808,I1848,I1888,I1928,I1970,I2011,I2051,I2091,I2133,I2174,I2215,I2255,I2296,I2337,I2379,I2417,I2458,I2497,I2537,I2578,I2619,I2660,I2702,I2743,I2784,I2825,I2866,I2907,I2948,I2989,I3030,I3071,I3113,I3154,I3195,I3237,I3278,I3316,I3356,I3397,I3438,I3478,I3519,I3560,I3600,I3641,I3682,I3722,I3763,I3804,I3844,I3885,I3925,I3965,I4005,I4044,I4085,I4125,I4166,I4207,I4248,I4288,I4328,I4369,I4411,I4451,I4492,I4534)</f>
        <v>176793469</v>
      </c>
      <c r="J4542" s="11">
        <f t="shared" ref="J4542:J4543" si="11916">SUM(K4542,L4542,P4542,Q4542)</f>
        <v>194036756</v>
      </c>
      <c r="K4542" s="11">
        <f t="shared" ref="K4542" si="11917">SUM(K1689,K1729,K1769,K1808,K1848,K1888,K1928,K1970,K2011,K2051,K2091,K2133,K2174,K2215,K2255,K2296,K2337,K2379,K2417,K2458,K2497,K2537,K2578,K2619,K2660,K2702,K2743,K2784,K2825,K2866,K2907,K2948,K2989,K3030,K3071,K3113,K3154,K3195,K3237,K3278,K3316,K3356,K3397,K3438,K3478,K3519,K3560,K3600,K3641,K3682,K3722,K3763,K3804,K3844,K3885,K3925,K3965,K4005,K4044,K4085,K4125,K4166,K4207,K4248,K4288,K4328,K4369,K4411,K4451,K4492,K4534)</f>
        <v>188774393</v>
      </c>
      <c r="L4542" s="11">
        <f t="shared" ref="L4542" si="11918">SUM(M4542:O4542)</f>
        <v>5262363</v>
      </c>
      <c r="M4542" s="11">
        <f t="shared" ref="M4542:Q4542" si="11919">SUM(M1689,M1729,M1769,M1808,M1848,M1888,M1928,M1970,M2011,M2051,M2091,M2133,M2174,M2215,M2255,M2296,M2337,M2379,M2417,M2458,M2497,M2537,M2578,M2619,M2660,M2702,M2743,M2784,M2825,M2866,M2907,M2948,M2989,M3030,M3071,M3113,M3154,M3195,M3237,M3278,M3316,M3356,M3397,M3438,M3478,M3519,M3560,M3600,M3641,M3682,M3722,M3763,M3804,M3844,M3885,M3925,M3965,M4005,M4044,M4085,M4125,M4166,M4207,M4248,M4288,M4328,M4369,M4411,M4451,M4492,M4534)</f>
        <v>4661428</v>
      </c>
      <c r="N4542" s="11">
        <f t="shared" si="11919"/>
        <v>43950</v>
      </c>
      <c r="O4542" s="11">
        <f t="shared" si="11919"/>
        <v>556985</v>
      </c>
      <c r="P4542" s="11">
        <f t="shared" si="11919"/>
        <v>0</v>
      </c>
      <c r="Q4542" s="11">
        <f t="shared" si="11919"/>
        <v>0</v>
      </c>
      <c r="R4542" s="11">
        <f t="shared" ref="R4542:AG4542" si="11920">SUM(R1689,R1729,R1769,R1808,R1848,R1888,R1928,R1970,R2011,R2051,R2091,R2133,R2174,R2215,R2255,R2296,R2337,R2379,R2417,R2458,R2497,R2537,R2578,R2619,R2660,R2702,R2743,R2784,R2825,R2866,R2907,R2948,R2989,R3030,R3071,R3113,R3154,R3195,R3237,R3278,R3316,R3356,R3397,R3438,R3478,R3519,R3560,R3600,R3641,R3682,R3722,R3763,R3804,R3844,R3885,R3925,R3965,R4005,R4044,R4085,R4125,R4166,R4207,R4248,R4288,R4328,R4369,R4411,R4451,R4492,R4534)</f>
        <v>4768828</v>
      </c>
      <c r="S4542" s="11">
        <f t="shared" si="11920"/>
        <v>0</v>
      </c>
      <c r="T4542" s="11">
        <f t="shared" si="11920"/>
        <v>0</v>
      </c>
      <c r="U4542" s="11">
        <f t="shared" si="11920"/>
        <v>4530</v>
      </c>
      <c r="V4542" s="11">
        <f t="shared" si="11920"/>
        <v>0</v>
      </c>
      <c r="W4542" s="11">
        <f t="shared" si="11920"/>
        <v>0</v>
      </c>
      <c r="X4542" s="11">
        <f t="shared" si="11920"/>
        <v>4773358</v>
      </c>
      <c r="Y4542" s="11">
        <f t="shared" si="11920"/>
        <v>97789</v>
      </c>
      <c r="Z4542" s="11">
        <f t="shared" si="11920"/>
        <v>445556</v>
      </c>
      <c r="AA4542" s="11">
        <f t="shared" si="11920"/>
        <v>466460</v>
      </c>
      <c r="AB4542" s="11">
        <f t="shared" si="11920"/>
        <v>405512</v>
      </c>
      <c r="AC4542" s="11">
        <f t="shared" si="11920"/>
        <v>336602</v>
      </c>
      <c r="AD4542" s="11">
        <f t="shared" si="11920"/>
        <v>399498</v>
      </c>
      <c r="AE4542" s="11">
        <f t="shared" si="11920"/>
        <v>32617</v>
      </c>
      <c r="AF4542" s="11">
        <f t="shared" si="11920"/>
        <v>106686</v>
      </c>
      <c r="AG4542" s="11">
        <f t="shared" si="11920"/>
        <v>267113</v>
      </c>
      <c r="AH4542" s="11">
        <v>2557833</v>
      </c>
      <c r="AI4542" s="11">
        <v>2215525</v>
      </c>
      <c r="AJ4542" s="11">
        <f t="shared" ref="AJ4542:AY4542" si="11921">SUM(AJ1689,AJ1729,AJ1769,AJ1808,AJ1848,AJ1888,AJ1928,AJ1970,AJ2011,AJ2051,AJ2091,AJ2133,AJ2174,AJ2215,AJ2255,AJ2296,AJ2337,AJ2379,AJ2417,AJ2458,AJ2497,AJ2537,AJ2578,AJ2619,AJ2660,AJ2702,AJ2743,AJ2784,AJ2825,AJ2866,AJ2907,AJ2948,AJ2989,AJ3030,AJ3071,AJ3113,AJ3154,AJ3195,AJ3237,AJ3278,AJ3316,AJ3356,AJ3397,AJ3438,AJ3478,AJ3519,AJ3560,AJ3600,AJ3641,AJ3682,AJ3722,AJ3763,AJ3804,AJ3844,AJ3885,AJ3925,AJ3965,AJ4005,AJ4044,AJ4085,AJ4125,AJ4166,AJ4207,AJ4248,AJ4288,AJ4328,AJ4369,AJ4411,AJ4451,AJ4492,AJ4534)</f>
        <v>43950</v>
      </c>
      <c r="AK4542" s="11">
        <f t="shared" si="11921"/>
        <v>6643</v>
      </c>
      <c r="AL4542" s="11">
        <f t="shared" si="11921"/>
        <v>0</v>
      </c>
      <c r="AM4542" s="11">
        <f t="shared" si="11921"/>
        <v>23046</v>
      </c>
      <c r="AN4542" s="11">
        <f t="shared" si="11921"/>
        <v>0</v>
      </c>
      <c r="AO4542" s="11">
        <f t="shared" si="11921"/>
        <v>0</v>
      </c>
      <c r="AP4542" s="11">
        <f t="shared" si="11921"/>
        <v>73639</v>
      </c>
      <c r="AQ4542" s="11">
        <f t="shared" si="11921"/>
        <v>0</v>
      </c>
      <c r="AR4542" s="11">
        <f t="shared" si="11921"/>
        <v>0</v>
      </c>
      <c r="AS4542" s="11">
        <f t="shared" si="11921"/>
        <v>6643</v>
      </c>
      <c r="AT4542" s="11">
        <f t="shared" si="11921"/>
        <v>4280</v>
      </c>
      <c r="AU4542" s="11">
        <f t="shared" si="11921"/>
        <v>7500</v>
      </c>
      <c r="AV4542" s="11">
        <f t="shared" si="11921"/>
        <v>592</v>
      </c>
      <c r="AW4542" s="11">
        <f t="shared" si="11921"/>
        <v>1141</v>
      </c>
      <c r="AX4542" s="11">
        <f t="shared" si="11921"/>
        <v>9533</v>
      </c>
      <c r="AY4542" s="11">
        <f t="shared" si="11921"/>
        <v>0</v>
      </c>
      <c r="AZ4542" s="11">
        <v>29689</v>
      </c>
      <c r="BA4542" s="11">
        <v>43950</v>
      </c>
      <c r="BB4542" s="11">
        <f t="shared" ref="BB4542:BQ4542" si="11922">SUM(BB1689,BB1729,BB1769,BB1808,BB1848,BB1888,BB1928,BB1970,BB2011,BB2051,BB2091,BB2133,BB2174,BB2215,BB2255,BB2296,BB2337,BB2379,BB2417,BB2458,BB2497,BB2537,BB2578,BB2619,BB2660,BB2702,BB2743,BB2784,BB2825,BB2866,BB2907,BB2948,BB2989,BB3030,BB3071,BB3113,BB3154,BB3195,BB3237,BB3278,BB3316,BB3356,BB3397,BB3438,BB3478,BB3519,BB3560,BB3600,BB3641,BB3682,BB3722,BB3763,BB3804,BB3844,BB3885,BB3925,BB3965,BB4005,BB4044,BB4085,BB4125,BB4166,BB4207,BB4248,BB4288,BB4328,BB4369,BB4411,BB4451,BB4492,BB4534)</f>
        <v>556985</v>
      </c>
      <c r="BC4542" s="11">
        <f t="shared" si="11922"/>
        <v>556363</v>
      </c>
      <c r="BD4542" s="11">
        <f t="shared" si="11922"/>
        <v>0</v>
      </c>
      <c r="BE4542" s="11">
        <f t="shared" si="11922"/>
        <v>1045180</v>
      </c>
      <c r="BF4542" s="11">
        <f t="shared" si="11922"/>
        <v>0</v>
      </c>
      <c r="BG4542" s="11">
        <f t="shared" si="11922"/>
        <v>0</v>
      </c>
      <c r="BH4542" s="11">
        <f t="shared" si="11922"/>
        <v>2158528</v>
      </c>
      <c r="BI4542" s="11">
        <f t="shared" si="11922"/>
        <v>72730</v>
      </c>
      <c r="BJ4542" s="11">
        <f t="shared" si="11922"/>
        <v>94535</v>
      </c>
      <c r="BK4542" s="11">
        <f t="shared" si="11922"/>
        <v>617950</v>
      </c>
      <c r="BL4542" s="11">
        <f t="shared" si="11922"/>
        <v>52554</v>
      </c>
      <c r="BM4542" s="11">
        <f t="shared" si="11922"/>
        <v>320648</v>
      </c>
      <c r="BN4542" s="11">
        <f t="shared" si="11922"/>
        <v>16383</v>
      </c>
      <c r="BO4542" s="11">
        <f t="shared" si="11922"/>
        <v>93544</v>
      </c>
      <c r="BP4542" s="11">
        <f t="shared" si="11922"/>
        <v>497107</v>
      </c>
      <c r="BQ4542" s="11">
        <f t="shared" si="11922"/>
        <v>104455</v>
      </c>
      <c r="BR4542" s="11">
        <v>1869906</v>
      </c>
      <c r="BS4542" s="11">
        <v>288622</v>
      </c>
      <c r="BT4542" s="11">
        <v>205465793</v>
      </c>
      <c r="BU4542" s="11">
        <f t="shared" ref="BU4542:CA4542" si="11923">SUM(BU1689,BU1729,BU1769,BU1808,BU1848,BU1888,BU1928,BU1970,BU2011,BU2051,BU2091,BU2133,BU2174,BU2215,BU2255,BU2296,BU2337,BU2379,BU2417,BU2458,BU2497,BU2537,BU2578,BU2619,BU2660,BU2702,BU2743,BU2784,BU2825,BU2866,BU2907,BU2948,BU2989,BU3030,BU3071,BU3113,BU3154,BU3195,BU3237,BU3278,BU3316,BU3356,BU3397,BU3438,BU3478,BU3519,BU3560,BU3600,BU3641,BU3682,BU3722,BU3763,BU3804,BU3844,BU3885,BU3925,BU3965,BU4005,BU4044,BU4085,BU4125,BU4166,BU4207,BU4248,BU4288,BU4328,BU4369,BU4411,BU4451,BU4492,BU4534)</f>
        <v>200257821</v>
      </c>
      <c r="BV4542" s="11">
        <f t="shared" si="11923"/>
        <v>111540687</v>
      </c>
      <c r="BW4542" s="11">
        <f t="shared" si="11923"/>
        <v>48351337</v>
      </c>
      <c r="BX4542" s="11">
        <f t="shared" si="11923"/>
        <v>18303212</v>
      </c>
      <c r="BY4542" s="11">
        <f t="shared" si="11923"/>
        <v>15036441</v>
      </c>
      <c r="BZ4542" s="11">
        <f t="shared" si="11923"/>
        <v>15011684</v>
      </c>
      <c r="CA4542" s="11">
        <f t="shared" si="11923"/>
        <v>159892024</v>
      </c>
      <c r="CB4542" s="11">
        <f t="shared" si="11906"/>
        <v>79.84308587877824</v>
      </c>
    </row>
    <row r="4543" spans="1:80" x14ac:dyDescent="0.25">
      <c r="A4543" s="13" t="s">
        <v>1</v>
      </c>
      <c r="B4543" s="13" t="s">
        <v>1</v>
      </c>
      <c r="C4543" s="13" t="s">
        <v>1</v>
      </c>
      <c r="D4543" s="74" t="s">
        <v>1</v>
      </c>
      <c r="E4543" s="74" t="s">
        <v>1</v>
      </c>
      <c r="F4543" s="74" t="s">
        <v>1</v>
      </c>
      <c r="G4543" s="13" t="s">
        <v>1</v>
      </c>
      <c r="H4543" s="2" t="s">
        <v>83</v>
      </c>
      <c r="I4543" s="12">
        <f>SUM(I4535,I4493,I4452,I4412,I4370,I4329,I4289,I4249,I4208,I4167,I4126,I4086,I4045,I4006,I3966,I3926,I3886,I3845,I3805,I3764,I3723,I3683,I3642,I3601,I3561,I3520,I3479,I3439,I3398,I3357,I3317,I3279,I3238,I3196,I3155,I3114,I3072,I3031,I2990,I2949,I2908,I2867,I2826,I2785,I2744,I2703,I2661,I2620,I2579,I2538,I2498,I2459,I2418,I2380,I2338,I2297,I2256,I2216,I2175,I2134,I2092,I2052,I2012,I1971,I1929,I1889,I1849,I1809,I1770,I1730,I1690)</f>
        <v>4030</v>
      </c>
      <c r="J4543" s="12">
        <f t="shared" si="11916"/>
        <v>4188</v>
      </c>
      <c r="K4543" s="12">
        <f>SUM(K4535,K4493,K4452,K4412,K4370,K4329,K4289,K4249,K4208,K4167,K4126,K4086,K4045,K4006,K3966,K3926,K3886,K3845,K3805,K3764,K3723,K3683,K3642,K3601,K3561,K3520,K3479,K3439,K3398,K3357,K3317,K3279,K3238,K3196,K3155,K3114,K3072,K3031,K2990,K2949,K2908,K2867,K2826,K2785,K2744,K2703,K2661,K2620,K2579,K2538,K2498,K2459,K2418,K2380,K2338,K2297,K2256,K2216,K2175,K2134,K2092,K2052,K2012,K1971,K1929,K1889,K1849,K1809,K1770,K1730,K1690)</f>
        <v>4188</v>
      </c>
      <c r="L4543" s="13"/>
      <c r="M4543" s="13" t="s">
        <v>1</v>
      </c>
      <c r="N4543" s="13" t="s">
        <v>1</v>
      </c>
      <c r="O4543" s="13" t="s">
        <v>1</v>
      </c>
      <c r="P4543" s="29"/>
      <c r="Q4543" s="13" t="s">
        <v>1</v>
      </c>
      <c r="R4543" s="13" t="s">
        <v>1</v>
      </c>
      <c r="S4543" s="13"/>
      <c r="T4543" s="13"/>
      <c r="U4543" s="13"/>
      <c r="V4543" s="13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>
        <v>0</v>
      </c>
      <c r="AI4543" s="13">
        <v>0</v>
      </c>
      <c r="AJ4543" s="13" t="s">
        <v>1</v>
      </c>
      <c r="AK4543" s="13"/>
      <c r="AL4543" s="13"/>
      <c r="AM4543" s="13"/>
      <c r="AN4543" s="13"/>
      <c r="AO4543" s="13"/>
      <c r="AP4543" s="13"/>
      <c r="AQ4543" s="13"/>
      <c r="AR4543" s="13"/>
      <c r="AS4543" s="13"/>
      <c r="AT4543" s="13"/>
      <c r="AU4543" s="13"/>
      <c r="AV4543" s="13"/>
      <c r="AW4543" s="13"/>
      <c r="AX4543" s="13"/>
      <c r="AY4543" s="13"/>
      <c r="AZ4543" s="13">
        <v>0</v>
      </c>
      <c r="BA4543" s="13">
        <v>0</v>
      </c>
      <c r="BB4543" s="13" t="s">
        <v>1</v>
      </c>
      <c r="BC4543" s="13"/>
      <c r="BD4543" s="13"/>
      <c r="BE4543" s="13"/>
      <c r="BF4543" s="13"/>
      <c r="BG4543" s="13"/>
      <c r="BH4543" s="13"/>
      <c r="BI4543" s="13"/>
      <c r="BJ4543" s="13"/>
      <c r="BK4543" s="13"/>
      <c r="BL4543" s="13"/>
      <c r="BM4543" s="13"/>
      <c r="BN4543" s="13"/>
      <c r="BO4543" s="13"/>
      <c r="BP4543" s="13"/>
      <c r="BQ4543" s="13"/>
      <c r="BR4543" s="13">
        <v>0</v>
      </c>
      <c r="BS4543" s="13">
        <v>0</v>
      </c>
      <c r="BT4543" s="12">
        <v>4188</v>
      </c>
      <c r="BU4543" s="12">
        <f>SUM(BU4535,BU4493,BU4452,BU4412,BU4370,BU4329,BU4289,BU4249,BU4208,BU4167,BU4126,BU4086,BU4045,BU4006,BU3966,BU3926,BU3886,BU3845,BU3805,BU3764,BU3723,BU3683,BU3642,BU3601,BU3561,BU3520,BU3479,BU3439,BU3398,BU3357,BU3317,BU3279,BU3238,BU3196,BU3155,BU3114,BU3072,BU3031,BU2990,BU2949,BU2908,BU2867,BU2826,BU2785,BU2744,BU2703,BU2661,BU2620,BU2579,BU2538,BU2498,BU2459,BU2418,BU2380,BU2338,BU2297,BU2256,BU2216,BU2175,BU2134,BU2092,BU2052,BU2012,BU1971,BU1929,BU1889,BU1849,BU1809,BU1770,BU1730,BU1690)</f>
        <v>4188</v>
      </c>
      <c r="BV4543" s="12">
        <f t="shared" ref="BV4543:CA4543" si="11924">SUM(BV4535,BV4493,BV4452,BV4412,BV4370,BV4329,BV4289,BV4249,BV4208,BV4167,BV4126,BV4086,BV4045,BV4006,BV3966,BV3926,BV3886,BV3845,BV3805,BV3764,BV3723,BV3683,BV3642,BV3601,BV3561,BV3520,BV3479,BV3439,BV3398,BV3357,BV3317,BV3279,BV3238,BV3196,BV3155,BV3114,BV3072,BV3031,BV2990,BV2949,BV2908,BV2867,BV2826,BV2785,BV2744,BV2703,BV2661,BV2620,BV2579,BV2538,BV2498,BV2459,BV2418,BV2380,BV2338,BV2297,BV2256,BV2216,BV2175,BV2134,BV2092,BV2052,BV2012,BV1971,BV1929,BV1889,BV1849,BV1809,BV1770,BV1730,BV1690)</f>
        <v>0</v>
      </c>
      <c r="BW4543" s="12">
        <f t="shared" si="11924"/>
        <v>0</v>
      </c>
      <c r="BX4543" s="12">
        <f t="shared" si="11924"/>
        <v>0</v>
      </c>
      <c r="BY4543" s="12">
        <f t="shared" si="11924"/>
        <v>0</v>
      </c>
      <c r="BZ4543" s="12">
        <f t="shared" si="11924"/>
        <v>0</v>
      </c>
      <c r="CA4543" s="12">
        <f t="shared" si="11924"/>
        <v>0</v>
      </c>
      <c r="CB4543" s="12">
        <f t="shared" si="11906"/>
        <v>0</v>
      </c>
    </row>
    <row r="4544" spans="1:80" x14ac:dyDescent="0.25">
      <c r="A4544" s="13" t="s">
        <v>1</v>
      </c>
      <c r="B4544" s="13" t="s">
        <v>1</v>
      </c>
      <c r="C4544" s="13" t="s">
        <v>1</v>
      </c>
      <c r="D4544" s="74" t="s">
        <v>1</v>
      </c>
      <c r="E4544" s="74" t="s">
        <v>1</v>
      </c>
      <c r="F4544" s="74" t="s">
        <v>1</v>
      </c>
      <c r="G4544" s="13" t="s">
        <v>1</v>
      </c>
      <c r="H4544" s="20" t="s">
        <v>1</v>
      </c>
      <c r="I4544" s="21" t="s">
        <v>1</v>
      </c>
      <c r="J4544" s="21"/>
      <c r="K4544" s="21" t="s">
        <v>1</v>
      </c>
      <c r="L4544" s="21"/>
      <c r="M4544" s="21" t="s">
        <v>1</v>
      </c>
      <c r="N4544" s="21" t="s">
        <v>1</v>
      </c>
      <c r="O4544" s="21" t="s">
        <v>1</v>
      </c>
      <c r="P4544" s="30"/>
      <c r="Q4544" s="21" t="s">
        <v>1</v>
      </c>
      <c r="R4544" s="21" t="s">
        <v>1</v>
      </c>
      <c r="S4544" s="21"/>
      <c r="T4544" s="21"/>
      <c r="U4544" s="21"/>
      <c r="V4544" s="21"/>
      <c r="W4544" s="21"/>
      <c r="X4544" s="21"/>
      <c r="Y4544" s="21"/>
      <c r="Z4544" s="21"/>
      <c r="AA4544" s="21"/>
      <c r="AB4544" s="21"/>
      <c r="AC4544" s="21"/>
      <c r="AD4544" s="21"/>
      <c r="AE4544" s="21"/>
      <c r="AF4544" s="21"/>
      <c r="AG4544" s="21"/>
      <c r="AH4544" s="21">
        <v>0</v>
      </c>
      <c r="AI4544" s="21">
        <v>0</v>
      </c>
      <c r="AJ4544" s="21" t="s">
        <v>1</v>
      </c>
      <c r="AK4544" s="21"/>
      <c r="AL4544" s="21"/>
      <c r="AM4544" s="21"/>
      <c r="AN4544" s="21"/>
      <c r="AO4544" s="21"/>
      <c r="AP4544" s="21"/>
      <c r="AQ4544" s="21"/>
      <c r="AR4544" s="21"/>
      <c r="AS4544" s="21"/>
      <c r="AT4544" s="21"/>
      <c r="AU4544" s="21"/>
      <c r="AV4544" s="21"/>
      <c r="AW4544" s="21"/>
      <c r="AX4544" s="21"/>
      <c r="AY4544" s="21"/>
      <c r="AZ4544" s="21">
        <v>0</v>
      </c>
      <c r="BA4544" s="21">
        <v>0</v>
      </c>
      <c r="BB4544" s="21" t="s">
        <v>1</v>
      </c>
      <c r="BC4544" s="21"/>
      <c r="BD4544" s="21"/>
      <c r="BE4544" s="21"/>
      <c r="BF4544" s="21"/>
      <c r="BG4544" s="21"/>
      <c r="BH4544" s="21"/>
      <c r="BI4544" s="21"/>
      <c r="BJ4544" s="21"/>
      <c r="BK4544" s="21"/>
      <c r="BL4544" s="21"/>
      <c r="BM4544" s="21"/>
      <c r="BN4544" s="21"/>
      <c r="BO4544" s="21"/>
      <c r="BP4544" s="21"/>
      <c r="BQ4544" s="21"/>
      <c r="BR4544" s="21">
        <v>0</v>
      </c>
      <c r="BS4544" s="21">
        <v>0</v>
      </c>
      <c r="BT4544" s="21"/>
      <c r="BU4544" s="21" t="s">
        <v>1</v>
      </c>
      <c r="BV4544" s="21"/>
      <c r="BW4544" s="21" t="s">
        <v>1</v>
      </c>
      <c r="BX4544" s="21" t="s">
        <v>1</v>
      </c>
      <c r="BY4544" s="21" t="s">
        <v>1</v>
      </c>
      <c r="BZ4544" s="21"/>
      <c r="CA4544" s="21" t="s">
        <v>1</v>
      </c>
      <c r="CB4544" s="21"/>
    </row>
  </sheetData>
  <autoFilter ref="A1:BS4544" xr:uid="{00000000-0001-0000-0100-000000000000}"/>
  <mergeCells count="700">
    <mergeCell ref="A1647:A1651"/>
    <mergeCell ref="B1647:B1651"/>
    <mergeCell ref="C1647:C1651"/>
    <mergeCell ref="D1647:D1651"/>
    <mergeCell ref="E1647:E1651"/>
    <mergeCell ref="F1647:F1651"/>
    <mergeCell ref="G1647:G1651"/>
    <mergeCell ref="A4494:A4498"/>
    <mergeCell ref="B4494:B4498"/>
    <mergeCell ref="C4494:C4498"/>
    <mergeCell ref="D4494:D4498"/>
    <mergeCell ref="E4494:E4498"/>
    <mergeCell ref="F4494:F4498"/>
    <mergeCell ref="G4494:G4498"/>
    <mergeCell ref="F4536:F4540"/>
    <mergeCell ref="G4536:G4540"/>
    <mergeCell ref="A4536:A4540"/>
    <mergeCell ref="B4536:B4540"/>
    <mergeCell ref="C4536:C4540"/>
    <mergeCell ref="D4536:D4540"/>
    <mergeCell ref="E4536:E4540"/>
    <mergeCell ref="A4371:A4375"/>
    <mergeCell ref="B4371:B4375"/>
    <mergeCell ref="C4371:C4375"/>
    <mergeCell ref="D4371:D4375"/>
    <mergeCell ref="E4371:E4375"/>
    <mergeCell ref="F4371:F4375"/>
    <mergeCell ref="G4371:G4375"/>
    <mergeCell ref="F4413:F4417"/>
    <mergeCell ref="G4413:G4417"/>
    <mergeCell ref="A4413:A4417"/>
    <mergeCell ref="B4413:B4417"/>
    <mergeCell ref="C4413:C4417"/>
    <mergeCell ref="D4413:D4417"/>
    <mergeCell ref="E4413:E4417"/>
    <mergeCell ref="A4453:A4457"/>
    <mergeCell ref="B4453:B4457"/>
    <mergeCell ref="C4453:C4457"/>
    <mergeCell ref="D4453:D4457"/>
    <mergeCell ref="E4453:E4457"/>
    <mergeCell ref="F4453:F4457"/>
    <mergeCell ref="G4453:G4457"/>
    <mergeCell ref="A4250:A4254"/>
    <mergeCell ref="B4250:B4254"/>
    <mergeCell ref="C4250:C4254"/>
    <mergeCell ref="D4250:D4254"/>
    <mergeCell ref="E4250:E4254"/>
    <mergeCell ref="F4250:F4254"/>
    <mergeCell ref="G4250:G4254"/>
    <mergeCell ref="A4290:A4294"/>
    <mergeCell ref="B4290:B4294"/>
    <mergeCell ref="C4290:C4294"/>
    <mergeCell ref="D4290:D4294"/>
    <mergeCell ref="E4290:E4294"/>
    <mergeCell ref="F4290:F4294"/>
    <mergeCell ref="G4290:G4294"/>
    <mergeCell ref="A4330:A4334"/>
    <mergeCell ref="B4330:B4334"/>
    <mergeCell ref="C4330:C4334"/>
    <mergeCell ref="D4330:D4334"/>
    <mergeCell ref="E4330:E4334"/>
    <mergeCell ref="F4330:F4334"/>
    <mergeCell ref="G4330:G4334"/>
    <mergeCell ref="A4127:A4131"/>
    <mergeCell ref="B4127:B4131"/>
    <mergeCell ref="C4127:C4131"/>
    <mergeCell ref="D4127:D4131"/>
    <mergeCell ref="E4127:E4131"/>
    <mergeCell ref="F4127:F4131"/>
    <mergeCell ref="G4127:G4131"/>
    <mergeCell ref="A4168:A4172"/>
    <mergeCell ref="B4168:B4172"/>
    <mergeCell ref="C4168:C4172"/>
    <mergeCell ref="D4168:D4172"/>
    <mergeCell ref="E4168:E4172"/>
    <mergeCell ref="F4168:F4172"/>
    <mergeCell ref="G4168:G4172"/>
    <mergeCell ref="A4209:A4213"/>
    <mergeCell ref="B4209:B4213"/>
    <mergeCell ref="C4209:C4213"/>
    <mergeCell ref="D4209:D4213"/>
    <mergeCell ref="E4209:E4213"/>
    <mergeCell ref="F4209:F4213"/>
    <mergeCell ref="G4209:G4213"/>
    <mergeCell ref="A4007:A4011"/>
    <mergeCell ref="B4007:B4011"/>
    <mergeCell ref="C4007:C4011"/>
    <mergeCell ref="D4007:D4011"/>
    <mergeCell ref="E4007:E4011"/>
    <mergeCell ref="F4007:F4011"/>
    <mergeCell ref="G4007:G4011"/>
    <mergeCell ref="F4046:F4050"/>
    <mergeCell ref="G4046:G4050"/>
    <mergeCell ref="A4046:A4050"/>
    <mergeCell ref="B4046:B4050"/>
    <mergeCell ref="C4046:C4050"/>
    <mergeCell ref="D4046:D4050"/>
    <mergeCell ref="E4046:E4050"/>
    <mergeCell ref="F4087:F4091"/>
    <mergeCell ref="G4087:G4091"/>
    <mergeCell ref="A4087:A4091"/>
    <mergeCell ref="B4087:B4091"/>
    <mergeCell ref="C4087:C4091"/>
    <mergeCell ref="D4087:D4091"/>
    <mergeCell ref="E4087:E4091"/>
    <mergeCell ref="A3887:A3891"/>
    <mergeCell ref="B3887:B3891"/>
    <mergeCell ref="C3887:C3891"/>
    <mergeCell ref="D3887:D3891"/>
    <mergeCell ref="E3887:E3891"/>
    <mergeCell ref="F3887:F3891"/>
    <mergeCell ref="G3887:G3891"/>
    <mergeCell ref="A3927:A3931"/>
    <mergeCell ref="B3927:B3931"/>
    <mergeCell ref="C3927:C3931"/>
    <mergeCell ref="D3927:D3931"/>
    <mergeCell ref="E3927:E3931"/>
    <mergeCell ref="F3927:F3931"/>
    <mergeCell ref="G3927:G3931"/>
    <mergeCell ref="A3967:A3971"/>
    <mergeCell ref="B3967:B3971"/>
    <mergeCell ref="C3967:C3971"/>
    <mergeCell ref="D3967:D3971"/>
    <mergeCell ref="E3967:E3971"/>
    <mergeCell ref="F3967:F3971"/>
    <mergeCell ref="G3967:G3971"/>
    <mergeCell ref="A3765:A3769"/>
    <mergeCell ref="B3765:B3769"/>
    <mergeCell ref="C3765:C3769"/>
    <mergeCell ref="D3765:D3769"/>
    <mergeCell ref="E3765:E3769"/>
    <mergeCell ref="F3765:F3769"/>
    <mergeCell ref="G3765:G3769"/>
    <mergeCell ref="A3806:A3810"/>
    <mergeCell ref="B3806:B3810"/>
    <mergeCell ref="C3806:C3810"/>
    <mergeCell ref="D3806:D3810"/>
    <mergeCell ref="E3806:E3810"/>
    <mergeCell ref="F3806:F3810"/>
    <mergeCell ref="G3806:G3810"/>
    <mergeCell ref="A3846:A3850"/>
    <mergeCell ref="B3846:B3850"/>
    <mergeCell ref="C3846:C3850"/>
    <mergeCell ref="D3846:D3850"/>
    <mergeCell ref="E3846:E3850"/>
    <mergeCell ref="F3846:F3850"/>
    <mergeCell ref="G3846:G3850"/>
    <mergeCell ref="A3643:A3647"/>
    <mergeCell ref="B3643:B3647"/>
    <mergeCell ref="C3643:C3647"/>
    <mergeCell ref="D3643:D3647"/>
    <mergeCell ref="E3643:E3647"/>
    <mergeCell ref="F3643:F3647"/>
    <mergeCell ref="G3643:G3647"/>
    <mergeCell ref="A3684:A3688"/>
    <mergeCell ref="B3684:B3688"/>
    <mergeCell ref="C3684:C3688"/>
    <mergeCell ref="D3684:D3688"/>
    <mergeCell ref="E3684:E3688"/>
    <mergeCell ref="F3684:F3688"/>
    <mergeCell ref="G3684:G3688"/>
    <mergeCell ref="A3724:A3728"/>
    <mergeCell ref="B3724:B3728"/>
    <mergeCell ref="C3724:C3728"/>
    <mergeCell ref="D3724:D3728"/>
    <mergeCell ref="E3724:E3728"/>
    <mergeCell ref="F3724:F3728"/>
    <mergeCell ref="G3724:G3728"/>
    <mergeCell ref="A3521:A3525"/>
    <mergeCell ref="B3521:B3525"/>
    <mergeCell ref="C3521:C3525"/>
    <mergeCell ref="D3521:D3525"/>
    <mergeCell ref="E3521:E3525"/>
    <mergeCell ref="F3521:F3525"/>
    <mergeCell ref="G3521:G3525"/>
    <mergeCell ref="A3562:A3566"/>
    <mergeCell ref="B3562:B3566"/>
    <mergeCell ref="C3562:C3566"/>
    <mergeCell ref="D3562:D3566"/>
    <mergeCell ref="E3562:E3566"/>
    <mergeCell ref="F3562:F3566"/>
    <mergeCell ref="G3562:G3566"/>
    <mergeCell ref="A3602:A3606"/>
    <mergeCell ref="B3602:B3606"/>
    <mergeCell ref="C3602:C3606"/>
    <mergeCell ref="D3602:D3606"/>
    <mergeCell ref="E3602:E3606"/>
    <mergeCell ref="F3602:F3606"/>
    <mergeCell ref="G3602:G3606"/>
    <mergeCell ref="A3399:A3403"/>
    <mergeCell ref="B3399:B3403"/>
    <mergeCell ref="C3399:C3403"/>
    <mergeCell ref="D3399:D3403"/>
    <mergeCell ref="E3399:E3403"/>
    <mergeCell ref="F3399:F3403"/>
    <mergeCell ref="G3399:G3403"/>
    <mergeCell ref="A3440:A3444"/>
    <mergeCell ref="B3440:B3444"/>
    <mergeCell ref="C3440:C3444"/>
    <mergeCell ref="D3440:D3444"/>
    <mergeCell ref="E3440:E3444"/>
    <mergeCell ref="F3440:F3444"/>
    <mergeCell ref="G3440:G3444"/>
    <mergeCell ref="A3480:A3484"/>
    <mergeCell ref="B3480:B3484"/>
    <mergeCell ref="C3480:C3484"/>
    <mergeCell ref="D3480:D3484"/>
    <mergeCell ref="E3480:E3484"/>
    <mergeCell ref="F3480:F3484"/>
    <mergeCell ref="G3480:G3484"/>
    <mergeCell ref="F3280:F3284"/>
    <mergeCell ref="G3280:G3284"/>
    <mergeCell ref="A3280:A3284"/>
    <mergeCell ref="B3280:B3284"/>
    <mergeCell ref="C3280:C3284"/>
    <mergeCell ref="D3280:D3284"/>
    <mergeCell ref="E3280:E3284"/>
    <mergeCell ref="A3318:A3322"/>
    <mergeCell ref="B3318:B3322"/>
    <mergeCell ref="C3318:C3322"/>
    <mergeCell ref="D3318:D3322"/>
    <mergeCell ref="E3318:E3322"/>
    <mergeCell ref="F3318:F3322"/>
    <mergeCell ref="G3318:G3322"/>
    <mergeCell ref="A3358:A3362"/>
    <mergeCell ref="B3358:B3362"/>
    <mergeCell ref="C3358:C3362"/>
    <mergeCell ref="D3358:D3362"/>
    <mergeCell ref="E3358:E3362"/>
    <mergeCell ref="F3358:F3362"/>
    <mergeCell ref="G3358:G3362"/>
    <mergeCell ref="A3156:A3160"/>
    <mergeCell ref="B3156:B3160"/>
    <mergeCell ref="C3156:C3160"/>
    <mergeCell ref="D3156:D3160"/>
    <mergeCell ref="E3156:E3160"/>
    <mergeCell ref="F3156:F3160"/>
    <mergeCell ref="G3156:G3160"/>
    <mergeCell ref="A3197:A3201"/>
    <mergeCell ref="B3197:B3201"/>
    <mergeCell ref="C3197:C3201"/>
    <mergeCell ref="D3197:D3201"/>
    <mergeCell ref="E3197:E3201"/>
    <mergeCell ref="F3197:F3201"/>
    <mergeCell ref="G3197:G3201"/>
    <mergeCell ref="F3239:F3243"/>
    <mergeCell ref="G3239:G3243"/>
    <mergeCell ref="A3239:A3243"/>
    <mergeCell ref="B3239:B3243"/>
    <mergeCell ref="C3239:C3243"/>
    <mergeCell ref="D3239:D3243"/>
    <mergeCell ref="E3239:E3243"/>
    <mergeCell ref="F3032:F3036"/>
    <mergeCell ref="G3032:G3036"/>
    <mergeCell ref="A3032:A3036"/>
    <mergeCell ref="B3032:B3036"/>
    <mergeCell ref="C3032:C3036"/>
    <mergeCell ref="D3032:D3036"/>
    <mergeCell ref="E3032:E3036"/>
    <mergeCell ref="F3073:F3077"/>
    <mergeCell ref="G3073:G3077"/>
    <mergeCell ref="A3073:A3077"/>
    <mergeCell ref="B3073:B3077"/>
    <mergeCell ref="C3073:C3077"/>
    <mergeCell ref="D3073:D3077"/>
    <mergeCell ref="E3073:E3077"/>
    <mergeCell ref="A3115:A3119"/>
    <mergeCell ref="B3115:B3119"/>
    <mergeCell ref="C3115:C3119"/>
    <mergeCell ref="D3115:D3119"/>
    <mergeCell ref="E3115:E3119"/>
    <mergeCell ref="F3115:F3119"/>
    <mergeCell ref="G3115:G3119"/>
    <mergeCell ref="F2909:F2913"/>
    <mergeCell ref="G2909:G2913"/>
    <mergeCell ref="A2909:A2913"/>
    <mergeCell ref="B2909:B2913"/>
    <mergeCell ref="C2909:C2913"/>
    <mergeCell ref="D2909:D2913"/>
    <mergeCell ref="E2909:E2913"/>
    <mergeCell ref="A2950:A2954"/>
    <mergeCell ref="B2950:B2954"/>
    <mergeCell ref="C2950:C2954"/>
    <mergeCell ref="D2950:D2954"/>
    <mergeCell ref="E2950:E2954"/>
    <mergeCell ref="F2950:F2954"/>
    <mergeCell ref="G2950:G2954"/>
    <mergeCell ref="F2991:F2995"/>
    <mergeCell ref="G2991:G2995"/>
    <mergeCell ref="A2991:A2995"/>
    <mergeCell ref="B2991:B2995"/>
    <mergeCell ref="C2991:C2995"/>
    <mergeCell ref="D2991:D2995"/>
    <mergeCell ref="E2991:E2995"/>
    <mergeCell ref="F2786:F2790"/>
    <mergeCell ref="G2786:G2790"/>
    <mergeCell ref="A2786:A2790"/>
    <mergeCell ref="B2786:B2790"/>
    <mergeCell ref="C2786:C2790"/>
    <mergeCell ref="D2786:D2790"/>
    <mergeCell ref="E2786:E2790"/>
    <mergeCell ref="F2827:F2831"/>
    <mergeCell ref="G2827:G2831"/>
    <mergeCell ref="A2827:A2831"/>
    <mergeCell ref="B2827:B2831"/>
    <mergeCell ref="C2827:C2831"/>
    <mergeCell ref="D2827:D2831"/>
    <mergeCell ref="E2827:E2831"/>
    <mergeCell ref="F2868:F2872"/>
    <mergeCell ref="G2868:G2872"/>
    <mergeCell ref="A2868:A2872"/>
    <mergeCell ref="B2868:B2872"/>
    <mergeCell ref="C2868:C2872"/>
    <mergeCell ref="D2868:D2872"/>
    <mergeCell ref="E2868:E2872"/>
    <mergeCell ref="A2662:A2666"/>
    <mergeCell ref="B2662:B2666"/>
    <mergeCell ref="C2662:C2666"/>
    <mergeCell ref="D2662:D2666"/>
    <mergeCell ref="E2662:E2666"/>
    <mergeCell ref="F2662:F2666"/>
    <mergeCell ref="G2662:G2666"/>
    <mergeCell ref="F2704:F2708"/>
    <mergeCell ref="G2704:G2708"/>
    <mergeCell ref="A2704:A2708"/>
    <mergeCell ref="B2704:B2708"/>
    <mergeCell ref="C2704:C2708"/>
    <mergeCell ref="D2704:D2708"/>
    <mergeCell ref="E2704:E2708"/>
    <mergeCell ref="F2745:F2749"/>
    <mergeCell ref="G2745:G2749"/>
    <mergeCell ref="A2745:A2749"/>
    <mergeCell ref="B2745:B2749"/>
    <mergeCell ref="C2745:C2749"/>
    <mergeCell ref="D2745:D2749"/>
    <mergeCell ref="E2745:E2749"/>
    <mergeCell ref="A2539:A2543"/>
    <mergeCell ref="B2539:B2543"/>
    <mergeCell ref="C2539:C2543"/>
    <mergeCell ref="D2539:D2543"/>
    <mergeCell ref="E2539:E2543"/>
    <mergeCell ref="F2539:F2543"/>
    <mergeCell ref="G2539:G2543"/>
    <mergeCell ref="A2580:A2584"/>
    <mergeCell ref="B2580:B2584"/>
    <mergeCell ref="C2580:C2584"/>
    <mergeCell ref="D2580:D2584"/>
    <mergeCell ref="E2580:E2584"/>
    <mergeCell ref="F2580:F2584"/>
    <mergeCell ref="G2580:G2584"/>
    <mergeCell ref="A2621:A2625"/>
    <mergeCell ref="B2621:B2625"/>
    <mergeCell ref="C2621:C2625"/>
    <mergeCell ref="D2621:D2625"/>
    <mergeCell ref="E2621:E2625"/>
    <mergeCell ref="F2621:F2625"/>
    <mergeCell ref="G2621:G2625"/>
    <mergeCell ref="A2419:A2423"/>
    <mergeCell ref="B2419:B2423"/>
    <mergeCell ref="C2419:C2423"/>
    <mergeCell ref="D2419:D2423"/>
    <mergeCell ref="E2419:E2423"/>
    <mergeCell ref="F2419:F2423"/>
    <mergeCell ref="G2419:G2423"/>
    <mergeCell ref="A2460:A2464"/>
    <mergeCell ref="B2460:B2464"/>
    <mergeCell ref="C2460:C2464"/>
    <mergeCell ref="D2460:D2464"/>
    <mergeCell ref="E2460:E2464"/>
    <mergeCell ref="F2460:F2464"/>
    <mergeCell ref="G2460:G2464"/>
    <mergeCell ref="A2499:A2503"/>
    <mergeCell ref="B2499:B2503"/>
    <mergeCell ref="C2499:C2503"/>
    <mergeCell ref="D2499:D2503"/>
    <mergeCell ref="E2499:E2503"/>
    <mergeCell ref="F2499:F2503"/>
    <mergeCell ref="G2499:G2503"/>
    <mergeCell ref="A2298:A2302"/>
    <mergeCell ref="B2298:B2302"/>
    <mergeCell ref="C2298:C2302"/>
    <mergeCell ref="D2298:D2302"/>
    <mergeCell ref="E2298:E2302"/>
    <mergeCell ref="F2298:F2302"/>
    <mergeCell ref="G2298:G2302"/>
    <mergeCell ref="A2339:A2343"/>
    <mergeCell ref="B2339:B2343"/>
    <mergeCell ref="C2339:C2343"/>
    <mergeCell ref="D2339:D2343"/>
    <mergeCell ref="E2339:E2343"/>
    <mergeCell ref="F2339:F2343"/>
    <mergeCell ref="G2339:G2343"/>
    <mergeCell ref="A2381:A2385"/>
    <mergeCell ref="B2381:B2385"/>
    <mergeCell ref="C2381:C2385"/>
    <mergeCell ref="D2381:D2385"/>
    <mergeCell ref="E2381:E2385"/>
    <mergeCell ref="F2381:F2385"/>
    <mergeCell ref="G2381:G2385"/>
    <mergeCell ref="F2176:F2180"/>
    <mergeCell ref="G2176:G2180"/>
    <mergeCell ref="A2176:A2180"/>
    <mergeCell ref="B2176:B2180"/>
    <mergeCell ref="C2176:C2180"/>
    <mergeCell ref="D2176:D2180"/>
    <mergeCell ref="E2176:E2180"/>
    <mergeCell ref="F2217:F2221"/>
    <mergeCell ref="G2217:G2221"/>
    <mergeCell ref="A2217:A2221"/>
    <mergeCell ref="B2217:B2221"/>
    <mergeCell ref="C2217:C2221"/>
    <mergeCell ref="D2217:D2221"/>
    <mergeCell ref="E2217:E2221"/>
    <mergeCell ref="A2257:A2261"/>
    <mergeCell ref="B2257:B2261"/>
    <mergeCell ref="C2257:C2261"/>
    <mergeCell ref="D2257:D2261"/>
    <mergeCell ref="E2257:E2261"/>
    <mergeCell ref="F2257:F2261"/>
    <mergeCell ref="G2257:G2261"/>
    <mergeCell ref="A2053:A2057"/>
    <mergeCell ref="B2053:B2057"/>
    <mergeCell ref="C2053:C2057"/>
    <mergeCell ref="D2053:D2057"/>
    <mergeCell ref="E2053:E2057"/>
    <mergeCell ref="F2053:F2057"/>
    <mergeCell ref="G2053:G2057"/>
    <mergeCell ref="A2093:A2097"/>
    <mergeCell ref="B2093:B2097"/>
    <mergeCell ref="C2093:C2097"/>
    <mergeCell ref="D2093:D2097"/>
    <mergeCell ref="E2093:E2097"/>
    <mergeCell ref="F2093:F2097"/>
    <mergeCell ref="G2093:G2097"/>
    <mergeCell ref="F2135:F2139"/>
    <mergeCell ref="G2135:G2139"/>
    <mergeCell ref="A2135:A2139"/>
    <mergeCell ref="B2135:B2139"/>
    <mergeCell ref="C2135:C2139"/>
    <mergeCell ref="D2135:D2139"/>
    <mergeCell ref="E2135:E2139"/>
    <mergeCell ref="A1930:A1934"/>
    <mergeCell ref="B1930:B1934"/>
    <mergeCell ref="C1930:C1934"/>
    <mergeCell ref="D1930:D1934"/>
    <mergeCell ref="E1930:E1934"/>
    <mergeCell ref="F1930:F1934"/>
    <mergeCell ref="G1930:G1934"/>
    <mergeCell ref="F1972:F1976"/>
    <mergeCell ref="G1972:G1976"/>
    <mergeCell ref="A1972:A1976"/>
    <mergeCell ref="B1972:B1976"/>
    <mergeCell ref="C1972:C1976"/>
    <mergeCell ref="D1972:D1976"/>
    <mergeCell ref="E1972:E1976"/>
    <mergeCell ref="F2013:F2017"/>
    <mergeCell ref="G2013:G2017"/>
    <mergeCell ref="A2013:A2017"/>
    <mergeCell ref="B2013:B2017"/>
    <mergeCell ref="C2013:C2017"/>
    <mergeCell ref="D2013:D2017"/>
    <mergeCell ref="E2013:E2017"/>
    <mergeCell ref="F1810:F1814"/>
    <mergeCell ref="G1810:G1814"/>
    <mergeCell ref="A1810:A1814"/>
    <mergeCell ref="B1810:B1814"/>
    <mergeCell ref="C1810:C1814"/>
    <mergeCell ref="D1810:D1814"/>
    <mergeCell ref="E1810:E1814"/>
    <mergeCell ref="A1850:A1854"/>
    <mergeCell ref="B1850:B1854"/>
    <mergeCell ref="C1850:C1854"/>
    <mergeCell ref="D1850:D1854"/>
    <mergeCell ref="E1850:E1854"/>
    <mergeCell ref="F1850:F1854"/>
    <mergeCell ref="G1850:G1854"/>
    <mergeCell ref="A1890:A1894"/>
    <mergeCell ref="B1890:B1894"/>
    <mergeCell ref="C1890:C1894"/>
    <mergeCell ref="D1890:D1894"/>
    <mergeCell ref="E1890:E1894"/>
    <mergeCell ref="F1890:F1894"/>
    <mergeCell ref="G1890:G1894"/>
    <mergeCell ref="F1691:F1695"/>
    <mergeCell ref="G1691:G1695"/>
    <mergeCell ref="A1691:A1695"/>
    <mergeCell ref="B1691:B1695"/>
    <mergeCell ref="C1691:C1695"/>
    <mergeCell ref="D1691:D1695"/>
    <mergeCell ref="E1691:E1695"/>
    <mergeCell ref="A1731:A1735"/>
    <mergeCell ref="B1731:B1735"/>
    <mergeCell ref="C1731:C1735"/>
    <mergeCell ref="D1731:D1735"/>
    <mergeCell ref="E1731:E1735"/>
    <mergeCell ref="F1731:F1735"/>
    <mergeCell ref="G1731:G1735"/>
    <mergeCell ref="A1771:A1775"/>
    <mergeCell ref="B1771:B1775"/>
    <mergeCell ref="C1771:C1775"/>
    <mergeCell ref="D1771:D1775"/>
    <mergeCell ref="E1771:E1775"/>
    <mergeCell ref="F1771:F1775"/>
    <mergeCell ref="G1771:G1775"/>
    <mergeCell ref="A1400:A1405"/>
    <mergeCell ref="B1400:B1405"/>
    <mergeCell ref="C1400:C1405"/>
    <mergeCell ref="D1400:D1405"/>
    <mergeCell ref="E1400:E1405"/>
    <mergeCell ref="F1400:F1405"/>
    <mergeCell ref="G1400:G1405"/>
    <mergeCell ref="F1494:F1500"/>
    <mergeCell ref="G1494:G1500"/>
    <mergeCell ref="A1494:A1500"/>
    <mergeCell ref="B1494:B1500"/>
    <mergeCell ref="C1494:C1500"/>
    <mergeCell ref="D1494:D1500"/>
    <mergeCell ref="E1494:E1500"/>
    <mergeCell ref="A1601:A1607"/>
    <mergeCell ref="B1601:B1607"/>
    <mergeCell ref="C1601:C1607"/>
    <mergeCell ref="D1601:D1607"/>
    <mergeCell ref="E1601:E1607"/>
    <mergeCell ref="F1601:F1607"/>
    <mergeCell ref="G1601:G1607"/>
    <mergeCell ref="A1178:A1182"/>
    <mergeCell ref="B1178:B1182"/>
    <mergeCell ref="C1178:C1182"/>
    <mergeCell ref="D1178:D1182"/>
    <mergeCell ref="E1178:E1182"/>
    <mergeCell ref="F1178:F1182"/>
    <mergeCell ref="G1178:G1182"/>
    <mergeCell ref="F1284:F1290"/>
    <mergeCell ref="G1284:G1290"/>
    <mergeCell ref="A1284:A1290"/>
    <mergeCell ref="B1284:B1290"/>
    <mergeCell ref="C1284:C1290"/>
    <mergeCell ref="D1284:D1290"/>
    <mergeCell ref="E1284:E1290"/>
    <mergeCell ref="F1332:F1335"/>
    <mergeCell ref="G1332:G1335"/>
    <mergeCell ref="A1332:A1335"/>
    <mergeCell ref="B1332:B1335"/>
    <mergeCell ref="C1332:C1335"/>
    <mergeCell ref="D1332:D1335"/>
    <mergeCell ref="E1332:E1335"/>
    <mergeCell ref="A967:A972"/>
    <mergeCell ref="B967:B972"/>
    <mergeCell ref="C967:C972"/>
    <mergeCell ref="D967:D972"/>
    <mergeCell ref="E967:E972"/>
    <mergeCell ref="F967:F972"/>
    <mergeCell ref="G967:G972"/>
    <mergeCell ref="A1039:A1043"/>
    <mergeCell ref="B1039:B1043"/>
    <mergeCell ref="C1039:C1043"/>
    <mergeCell ref="D1039:D1043"/>
    <mergeCell ref="E1039:E1043"/>
    <mergeCell ref="F1039:F1043"/>
    <mergeCell ref="G1039:G1043"/>
    <mergeCell ref="A1119:A1123"/>
    <mergeCell ref="B1119:B1123"/>
    <mergeCell ref="C1119:C1123"/>
    <mergeCell ref="D1119:D1123"/>
    <mergeCell ref="E1119:E1123"/>
    <mergeCell ref="F1119:F1123"/>
    <mergeCell ref="G1119:G1123"/>
    <mergeCell ref="A719:A722"/>
    <mergeCell ref="B719:B722"/>
    <mergeCell ref="C719:C722"/>
    <mergeCell ref="D719:D722"/>
    <mergeCell ref="E719:E722"/>
    <mergeCell ref="F719:F722"/>
    <mergeCell ref="G719:G722"/>
    <mergeCell ref="A794:A799"/>
    <mergeCell ref="B794:B799"/>
    <mergeCell ref="C794:C799"/>
    <mergeCell ref="D794:D799"/>
    <mergeCell ref="E794:E799"/>
    <mergeCell ref="F794:F799"/>
    <mergeCell ref="G794:G799"/>
    <mergeCell ref="F867:F871"/>
    <mergeCell ref="G867:G871"/>
    <mergeCell ref="A867:A871"/>
    <mergeCell ref="B867:B871"/>
    <mergeCell ref="C867:C871"/>
    <mergeCell ref="D867:D871"/>
    <mergeCell ref="E867:E871"/>
    <mergeCell ref="F587:F590"/>
    <mergeCell ref="G587:G590"/>
    <mergeCell ref="A587:A590"/>
    <mergeCell ref="B587:B590"/>
    <mergeCell ref="C587:C590"/>
    <mergeCell ref="D587:D590"/>
    <mergeCell ref="E587:E590"/>
    <mergeCell ref="F630:F633"/>
    <mergeCell ref="G630:G633"/>
    <mergeCell ref="A630:A633"/>
    <mergeCell ref="B630:B633"/>
    <mergeCell ref="C630:C633"/>
    <mergeCell ref="D630:D633"/>
    <mergeCell ref="E630:E633"/>
    <mergeCell ref="A676:A679"/>
    <mergeCell ref="B676:B679"/>
    <mergeCell ref="C676:C679"/>
    <mergeCell ref="D676:D679"/>
    <mergeCell ref="E676:E679"/>
    <mergeCell ref="F676:F679"/>
    <mergeCell ref="G676:G679"/>
    <mergeCell ref="A432:A436"/>
    <mergeCell ref="B432:B436"/>
    <mergeCell ref="C432:C436"/>
    <mergeCell ref="D432:D436"/>
    <mergeCell ref="E432:E436"/>
    <mergeCell ref="F432:F436"/>
    <mergeCell ref="G432:G436"/>
    <mergeCell ref="A475:A479"/>
    <mergeCell ref="B475:B479"/>
    <mergeCell ref="C475:C479"/>
    <mergeCell ref="D475:D479"/>
    <mergeCell ref="E475:E479"/>
    <mergeCell ref="F475:F479"/>
    <mergeCell ref="G475:G479"/>
    <mergeCell ref="A535:A540"/>
    <mergeCell ref="B535:B540"/>
    <mergeCell ref="C535:C540"/>
    <mergeCell ref="D535:D540"/>
    <mergeCell ref="E535:E540"/>
    <mergeCell ref="F535:F540"/>
    <mergeCell ref="G535:G540"/>
    <mergeCell ref="A299:A303"/>
    <mergeCell ref="B299:B303"/>
    <mergeCell ref="C299:C303"/>
    <mergeCell ref="D299:D303"/>
    <mergeCell ref="E299:E303"/>
    <mergeCell ref="F299:F303"/>
    <mergeCell ref="G299:G303"/>
    <mergeCell ref="F353:F357"/>
    <mergeCell ref="G353:G357"/>
    <mergeCell ref="A353:A357"/>
    <mergeCell ref="B353:B357"/>
    <mergeCell ref="C353:C357"/>
    <mergeCell ref="D353:D357"/>
    <mergeCell ref="E353:E357"/>
    <mergeCell ref="A393:A397"/>
    <mergeCell ref="B393:B397"/>
    <mergeCell ref="C393:C397"/>
    <mergeCell ref="D393:D397"/>
    <mergeCell ref="E393:E397"/>
    <mergeCell ref="F393:F397"/>
    <mergeCell ref="G393:G397"/>
    <mergeCell ref="E206:E210"/>
    <mergeCell ref="F206:F210"/>
    <mergeCell ref="G206:G210"/>
    <mergeCell ref="A227:A232"/>
    <mergeCell ref="B227:B232"/>
    <mergeCell ref="C227:C232"/>
    <mergeCell ref="D227:D232"/>
    <mergeCell ref="E227:E232"/>
    <mergeCell ref="F227:F232"/>
    <mergeCell ref="G227:G232"/>
    <mergeCell ref="A261:A265"/>
    <mergeCell ref="B261:B265"/>
    <mergeCell ref="C261:C265"/>
    <mergeCell ref="D261:D265"/>
    <mergeCell ref="E261:E265"/>
    <mergeCell ref="F261:F265"/>
    <mergeCell ref="G261:G265"/>
    <mergeCell ref="A171:A174"/>
    <mergeCell ref="B171:B174"/>
    <mergeCell ref="C171:C174"/>
    <mergeCell ref="D171:D174"/>
    <mergeCell ref="E171:E174"/>
    <mergeCell ref="F171:F174"/>
    <mergeCell ref="G171:G174"/>
    <mergeCell ref="A206:A210"/>
    <mergeCell ref="B206:B210"/>
    <mergeCell ref="C206:C210"/>
    <mergeCell ref="A41:A44"/>
    <mergeCell ref="B41:B44"/>
    <mergeCell ref="C41:C44"/>
    <mergeCell ref="D41:D44"/>
    <mergeCell ref="E41:E44"/>
    <mergeCell ref="F41:F44"/>
    <mergeCell ref="G41:G44"/>
    <mergeCell ref="A75:A79"/>
    <mergeCell ref="B75:B79"/>
    <mergeCell ref="C75:C79"/>
    <mergeCell ref="D75:D79"/>
    <mergeCell ref="E75:E79"/>
    <mergeCell ref="F75:F79"/>
    <mergeCell ref="G75:G79"/>
    <mergeCell ref="A118:A122"/>
    <mergeCell ref="B118:B122"/>
    <mergeCell ref="C118:C122"/>
    <mergeCell ref="D118:D122"/>
    <mergeCell ref="E118:E122"/>
    <mergeCell ref="F118:F122"/>
    <mergeCell ref="G118:G122"/>
    <mergeCell ref="D206:D210"/>
  </mergeCells>
  <pageMargins left="0.39370078740157483" right="0.39370078740157483" top="0.39370078740157483" bottom="0.39370078740157483" header="0.39370078740157483" footer="0.39370078740157483"/>
  <pageSetup paperSize="9" scale="58" firstPageNumber="28" orientation="landscape" useFirstPageNumber="1" r:id="rId1"/>
  <headerFooter alignWithMargins="0">
    <oddFooter>&amp;R&amp;P</oddFooter>
  </headerFooter>
  <rowBreaks count="115" manualBreakCount="115">
    <brk id="46" max="16383" man="1"/>
    <brk id="83" max="16383" man="1"/>
    <brk id="128" max="16383" man="1"/>
    <brk id="177" max="16383" man="1"/>
    <brk id="214" max="16383" man="1"/>
    <brk id="235" max="16383" man="1"/>
    <brk id="269" max="16383" man="1"/>
    <brk id="307" max="16383" man="1"/>
    <brk id="352" max="16383" man="1"/>
    <brk id="361" max="16383" man="1"/>
    <brk id="401" max="16383" man="1"/>
    <brk id="440" max="16383" man="1"/>
    <brk id="485" max="16383" man="1"/>
    <brk id="529" max="16383" man="1"/>
    <brk id="544" max="16383" man="1"/>
    <brk id="590" max="16383" man="1"/>
    <brk id="636" max="16383" man="1"/>
    <brk id="682" max="16383" man="1"/>
    <brk id="727" max="16383" man="1"/>
    <brk id="775" max="16383" man="1"/>
    <brk id="803" max="16383" man="1"/>
    <brk id="848" max="16383" man="1"/>
    <brk id="877" max="16383" man="1"/>
    <brk id="921" max="16383" man="1"/>
    <brk id="966" max="16383" man="1"/>
    <brk id="976" max="16383" man="1"/>
    <brk id="1021" max="16383" man="1"/>
    <brk id="1049" max="16383" man="1"/>
    <brk id="1096" max="16383" man="1"/>
    <brk id="1127" max="16383" man="1"/>
    <brk id="1177" max="16383" man="1"/>
    <brk id="1188" max="16383" man="1"/>
    <brk id="1234" max="16383" man="1"/>
    <brk id="1283" max="16383" man="1"/>
    <brk id="1294" max="16383" man="1"/>
    <brk id="1340" max="16383" man="1"/>
    <brk id="1385" max="16383" man="1"/>
    <brk id="1412" max="16383" man="1"/>
    <brk id="1451" max="16383" man="1"/>
    <brk id="1493" max="16383" man="1"/>
    <brk id="1506" max="16383" man="1"/>
    <brk id="1547" max="16383" man="1"/>
    <brk id="1600" max="16383" man="1"/>
    <brk id="1611" max="16383" man="1"/>
    <brk id="1655" max="16383" man="1"/>
    <brk id="1696" max="16383" man="1"/>
    <brk id="1736" max="16383" man="1"/>
    <brk id="1776" max="16383" man="1"/>
    <brk id="1815" max="16383" man="1"/>
    <brk id="1855" max="16383" man="1"/>
    <brk id="1895" max="16383" man="1"/>
    <brk id="1935" max="16383" man="1"/>
    <brk id="1977" max="16383" man="1"/>
    <brk id="2018" max="16383" man="1"/>
    <brk id="2058" max="16383" man="1"/>
    <brk id="2098" max="16383" man="1"/>
    <brk id="2140" max="16383" man="1"/>
    <brk id="2181" max="16383" man="1"/>
    <brk id="2222" max="16383" man="1"/>
    <brk id="2262" max="16383" man="1"/>
    <brk id="2303" max="16383" man="1"/>
    <brk id="2344" max="16383" man="1"/>
    <brk id="2386" max="16383" man="1"/>
    <brk id="2424" max="16383" man="1"/>
    <brk id="2465" max="16383" man="1"/>
    <brk id="2504" max="16383" man="1"/>
    <brk id="2544" max="16383" man="1"/>
    <brk id="2585" max="16383" man="1"/>
    <brk id="2626" max="16383" man="1"/>
    <brk id="2667" max="16383" man="1"/>
    <brk id="2709" max="16383" man="1"/>
    <brk id="2750" max="16383" man="1"/>
    <brk id="2791" max="16383" man="1"/>
    <brk id="2832" max="16383" man="1"/>
    <brk id="2873" max="16383" man="1"/>
    <brk id="2914" max="16383" man="1"/>
    <brk id="2955" max="16383" man="1"/>
    <brk id="2996" max="16383" man="1"/>
    <brk id="3037" max="16383" man="1"/>
    <brk id="3078" max="16383" man="1"/>
    <brk id="3120" max="16383" man="1"/>
    <brk id="3161" max="16383" man="1"/>
    <brk id="3202" max="16383" man="1"/>
    <brk id="3244" max="16383" man="1"/>
    <brk id="3285" max="16383" man="1"/>
    <brk id="3323" max="16383" man="1"/>
    <brk id="3363" max="16383" man="1"/>
    <brk id="3404" max="16383" man="1"/>
    <brk id="3445" max="16383" man="1"/>
    <brk id="3485" max="16383" man="1"/>
    <brk id="3526" max="16383" man="1"/>
    <brk id="3567" max="16383" man="1"/>
    <brk id="3607" max="16383" man="1"/>
    <brk id="3648" max="16383" man="1"/>
    <brk id="3689" max="16383" man="1"/>
    <brk id="3729" max="16383" man="1"/>
    <brk id="3770" max="16383" man="1"/>
    <brk id="3811" max="16383" man="1"/>
    <brk id="3851" max="16383" man="1"/>
    <brk id="3892" max="16383" man="1"/>
    <brk id="3932" max="16383" man="1"/>
    <brk id="3972" max="16383" man="1"/>
    <brk id="4012" max="16383" man="1"/>
    <brk id="4051" max="16383" man="1"/>
    <brk id="4092" max="16383" man="1"/>
    <brk id="4132" max="16383" man="1"/>
    <brk id="4173" max="16383" man="1"/>
    <brk id="4214" max="16383" man="1"/>
    <brk id="4255" max="16383" man="1"/>
    <brk id="4295" max="16383" man="1"/>
    <brk id="4335" max="16383" man="1"/>
    <brk id="4376" max="16383" man="1"/>
    <brk id="4418" max="16383" man="1"/>
    <brk id="4458" max="16383" man="1"/>
    <brk id="4499" max="16383" man="1"/>
  </rowBreaks>
  <colBreaks count="4" manualBreakCount="4">
    <brk id="17" max="1048575" man="1"/>
    <brk id="35" max="1048575" man="1"/>
    <brk id="53" max="1048575" man="1"/>
    <brk id="71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PRIMICI</vt:lpstr>
      <vt:lpstr>Poseban dio</vt:lpstr>
      <vt:lpstr>'Poseban dio'!Print_Area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Muamer</dc:creator>
  <cp:lastModifiedBy>samra.matoruga@outlook.com</cp:lastModifiedBy>
  <cp:lastPrinted>2024-06-05T06:18:55Z</cp:lastPrinted>
  <dcterms:created xsi:type="dcterms:W3CDTF">2023-12-15T08:14:18Z</dcterms:created>
  <dcterms:modified xsi:type="dcterms:W3CDTF">2024-10-29T08:48:03Z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